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DonaldLovejoy\Box\A-INVESTOR RELATIONS\08_Portfolio Management\Special Projects\KKR LP Interest Materials\Rialto Internal Materials\KKR Fund Model\"/>
    </mc:Choice>
  </mc:AlternateContent>
  <xr:revisionPtr revIDLastSave="0" documentId="13_ncr:1_{D6B04C5D-BC9A-4A8A-BD0C-62A5F848869E}" xr6:coauthVersionLast="47" xr6:coauthVersionMax="47" xr10:uidLastSave="{00000000-0000-0000-0000-000000000000}"/>
  <bookViews>
    <workbookView xWindow="-90" yWindow="-90" windowWidth="19380" windowHeight="11460" activeTab="1" xr2:uid="{B713779A-D199-4CA2-BD7E-F957AD4E221E}"/>
  </bookViews>
  <sheets>
    <sheet name="Cover" sheetId="15" r:id="rId1"/>
    <sheet name="Fwd Returns" sheetId="11" r:id="rId2"/>
    <sheet name="Assumptions" sheetId="12" r:id="rId3"/>
    <sheet name="Endnotes and Disclaimers" sheetId="14" r:id="rId4"/>
    <sheet name="Existing LP-&gt;" sheetId="13" r:id="rId5"/>
    <sheet name="HTM Output" sheetId="2" r:id="rId6"/>
    <sheet name="HTM WF" sheetId="7" r:id="rId7"/>
    <sheet name="Liq Output" sheetId="9" r:id="rId8"/>
    <sheet name="Liq WF" sheetId="10" r:id="rId9"/>
    <sheet name="Inputs-&gt;" sheetId="3" r:id="rId10"/>
    <sheet name="Pooled CF" sheetId="1" r:id="rId11"/>
    <sheet name="Combined B-Piece P&amp;I CF" sheetId="8" r:id="rId12"/>
    <sheet name="Strats" sheetId="4" r:id="rId13"/>
  </sheets>
  <definedNames>
    <definedName name="[1]_1_CRADDIN_DataGrid" hidden="1">#REF!</definedName>
    <definedName name="[1]_1_CRADDIN_Headings" hidden="1">#REF!</definedName>
    <definedName name="[1]_1_CRADDIN_Table" hidden="1">#REF!</definedName>
    <definedName name="[2]_1_CRADDIN_DataGrid" hidden="1">#REF!</definedName>
    <definedName name="[2]_1_CRADDIN_Headings" hidden="1">#REF!</definedName>
    <definedName name="[2]_1_CRADDIN_Table" hidden="1">#REF!</definedName>
    <definedName name="[3]_1_CRADDIN_DataGrid" hidden="1">#REF!</definedName>
    <definedName name="[3]_1_CRADDIN_Headings" hidden="1">#REF!</definedName>
    <definedName name="[3]_1_CRADDIN_Table" hidden="1">#REF!</definedName>
    <definedName name="[4]_1_CRADDIN_DataGrid" hidden="1">#REF!</definedName>
    <definedName name="[4]_1_CRADDIN_Headings" hidden="1">#REF!</definedName>
    <definedName name="[4]_1_CRADDIN_Table" hidden="1">#REF!</definedName>
    <definedName name="\" localSheetId="0" hidden="1">{#N/A,#N/A,TRUE,"Cap Budget";#N/A,#N/A,TRUE,"Sources &amp; Uses";#N/A,#N/A,TRUE,"All Closing Disbursements";#N/A,#N/A,TRUE,"Title Co Instructions";#N/A,#N/A,TRUE,"Title Co  - Tranche A";#N/A,#N/A,TRUE,"Title Co - Tranche B";#N/A,#N/A,TRUE,"Lender Summary";#N/A,#N/A,TRUE,"Lender Summary- Tranche A";#N/A,#N/A,TRUE,"Lender - Tranche B";#N/A,#N/A,TRUE,"Closing Prorations";#N/A,#N/A,TRUE,"JV &amp; PWREF Wire Transfers";#N/A,#N/A,TRUE,"Cost Aggregation";#N/A,#N/A,TRUE,"Escrow Accounts";#N/A,#N/A,TRUE,"Inputs"}</definedName>
    <definedName name="\" hidden="1">{#N/A,#N/A,TRUE,"Cap Budget";#N/A,#N/A,TRUE,"Sources &amp; Uses";#N/A,#N/A,TRUE,"All Closing Disbursements";#N/A,#N/A,TRUE,"Title Co Instructions";#N/A,#N/A,TRUE,"Title Co  - Tranche A";#N/A,#N/A,TRUE,"Title Co - Tranche B";#N/A,#N/A,TRUE,"Lender Summary";#N/A,#N/A,TRUE,"Lender Summary- Tranche A";#N/A,#N/A,TRUE,"Lender - Tranche B";#N/A,#N/A,TRUE,"Closing Prorations";#N/A,#N/A,TRUE,"JV &amp; PWREF Wire Transfers";#N/A,#N/A,TRUE,"Cost Aggregation";#N/A,#N/A,TRUE,"Escrow Accounts";#N/A,#N/A,TRUE,"Inputs"}</definedName>
    <definedName name="\a">#N/A</definedName>
    <definedName name="\b">#REF!</definedName>
    <definedName name="\c">#REF!</definedName>
    <definedName name="\d">#N/A</definedName>
    <definedName name="\e">#REF!</definedName>
    <definedName name="\F">#REF!</definedName>
    <definedName name="\i">#REF!</definedName>
    <definedName name="\m">#REF!</definedName>
    <definedName name="\o">#REF!</definedName>
    <definedName name="\p">#REF!</definedName>
    <definedName name="\q">#REF!</definedName>
    <definedName name="\R">#REF!</definedName>
    <definedName name="\s">#REF!</definedName>
    <definedName name="\T">#REF!</definedName>
    <definedName name="\x">#REF!</definedName>
    <definedName name="\Z">#REF!</definedName>
    <definedName name="_" hidden="1">#REF!</definedName>
    <definedName name="__" hidden="1">#REF!</definedName>
    <definedName name="___" hidden="1">#REF!</definedName>
    <definedName name="____" hidden="1">#REF!</definedName>
    <definedName name="_________________TX2" localSheetId="0" hidden="1">{#N/A,#N/A,FALSE,"Aging Summary";#N/A,#N/A,FALSE,"Ratio Analysis";#N/A,#N/A,FALSE,"Test 120 Day Accts";#N/A,#N/A,FALSE,"Tickmarks"}</definedName>
    <definedName name="_________________TX2" hidden="1">{#N/A,#N/A,FALSE,"Aging Summary";#N/A,#N/A,FALSE,"Ratio Analysis";#N/A,#N/A,FALSE,"Test 120 Day Accts";#N/A,#N/A,FALSE,"Tickmarks"}</definedName>
    <definedName name="_________________TX3" localSheetId="0" hidden="1">{#N/A,#N/A,FALSE,"Aging Summary";#N/A,#N/A,FALSE,"Ratio Analysis";#N/A,#N/A,FALSE,"Test 120 Day Accts";#N/A,#N/A,FALSE,"Tickmarks"}</definedName>
    <definedName name="_________________TX3" hidden="1">{#N/A,#N/A,FALSE,"Aging Summary";#N/A,#N/A,FALSE,"Ratio Analysis";#N/A,#N/A,FALSE,"Test 120 Day Accts";#N/A,#N/A,FALSE,"Tickmarks"}</definedName>
    <definedName name="________________TX2" localSheetId="0" hidden="1">{#N/A,#N/A,FALSE,"Aging Summary";#N/A,#N/A,FALSE,"Ratio Analysis";#N/A,#N/A,FALSE,"Test 120 Day Accts";#N/A,#N/A,FALSE,"Tickmarks"}</definedName>
    <definedName name="________________TX2" hidden="1">{#N/A,#N/A,FALSE,"Aging Summary";#N/A,#N/A,FALSE,"Ratio Analysis";#N/A,#N/A,FALSE,"Test 120 Day Accts";#N/A,#N/A,FALSE,"Tickmarks"}</definedName>
    <definedName name="________________TX3" localSheetId="0" hidden="1">{#N/A,#N/A,FALSE,"Aging Summary";#N/A,#N/A,FALSE,"Ratio Analysis";#N/A,#N/A,FALSE,"Test 120 Day Accts";#N/A,#N/A,FALSE,"Tickmarks"}</definedName>
    <definedName name="________________TX3" hidden="1">{#N/A,#N/A,FALSE,"Aging Summary";#N/A,#N/A,FALSE,"Ratio Analysis";#N/A,#N/A,FALSE,"Test 120 Day Accts";#N/A,#N/A,FALSE,"Tickmarks"}</definedName>
    <definedName name="_______________TX2" localSheetId="0" hidden="1">{#N/A,#N/A,FALSE,"Aging Summary";#N/A,#N/A,FALSE,"Ratio Analysis";#N/A,#N/A,FALSE,"Test 120 Day Accts";#N/A,#N/A,FALSE,"Tickmarks"}</definedName>
    <definedName name="_______________TX2" hidden="1">{#N/A,#N/A,FALSE,"Aging Summary";#N/A,#N/A,FALSE,"Ratio Analysis";#N/A,#N/A,FALSE,"Test 120 Day Accts";#N/A,#N/A,FALSE,"Tickmarks"}</definedName>
    <definedName name="_______________TX3" localSheetId="0" hidden="1">{#N/A,#N/A,FALSE,"Aging Summary";#N/A,#N/A,FALSE,"Ratio Analysis";#N/A,#N/A,FALSE,"Test 120 Day Accts";#N/A,#N/A,FALSE,"Tickmarks"}</definedName>
    <definedName name="_______________TX3" hidden="1">{#N/A,#N/A,FALSE,"Aging Summary";#N/A,#N/A,FALSE,"Ratio Analysis";#N/A,#N/A,FALSE,"Test 120 Day Accts";#N/A,#N/A,FALSE,"Tickmarks"}</definedName>
    <definedName name="______________TX2" localSheetId="0" hidden="1">{#N/A,#N/A,FALSE,"Aging Summary";#N/A,#N/A,FALSE,"Ratio Analysis";#N/A,#N/A,FALSE,"Test 120 Day Accts";#N/A,#N/A,FALSE,"Tickmarks"}</definedName>
    <definedName name="______________TX2" hidden="1">{#N/A,#N/A,FALSE,"Aging Summary";#N/A,#N/A,FALSE,"Ratio Analysis";#N/A,#N/A,FALSE,"Test 120 Day Accts";#N/A,#N/A,FALSE,"Tickmarks"}</definedName>
    <definedName name="______________TX3" localSheetId="0" hidden="1">{#N/A,#N/A,FALSE,"Aging Summary";#N/A,#N/A,FALSE,"Ratio Analysis";#N/A,#N/A,FALSE,"Test 120 Day Accts";#N/A,#N/A,FALSE,"Tickmarks"}</definedName>
    <definedName name="______________TX3" hidden="1">{#N/A,#N/A,FALSE,"Aging Summary";#N/A,#N/A,FALSE,"Ratio Analysis";#N/A,#N/A,FALSE,"Test 120 Day Accts";#N/A,#N/A,FALSE,"Tickmarks"}</definedName>
    <definedName name="_____________TX2" localSheetId="0" hidden="1">{#N/A,#N/A,FALSE,"Aging Summary";#N/A,#N/A,FALSE,"Ratio Analysis";#N/A,#N/A,FALSE,"Test 120 Day Accts";#N/A,#N/A,FALSE,"Tickmarks"}</definedName>
    <definedName name="_____________TX2" hidden="1">{#N/A,#N/A,FALSE,"Aging Summary";#N/A,#N/A,FALSE,"Ratio Analysis";#N/A,#N/A,FALSE,"Test 120 Day Accts";#N/A,#N/A,FALSE,"Tickmarks"}</definedName>
    <definedName name="_____________TX3" localSheetId="0" hidden="1">{#N/A,#N/A,FALSE,"Aging Summary";#N/A,#N/A,FALSE,"Ratio Analysis";#N/A,#N/A,FALSE,"Test 120 Day Accts";#N/A,#N/A,FALSE,"Tickmarks"}</definedName>
    <definedName name="_____________TX3" hidden="1">{#N/A,#N/A,FALSE,"Aging Summary";#N/A,#N/A,FALSE,"Ratio Analysis";#N/A,#N/A,FALSE,"Test 120 Day Accts";#N/A,#N/A,FALSE,"Tickmarks"}</definedName>
    <definedName name="____________Key2" hidden="1">#REF!</definedName>
    <definedName name="____________TX2" localSheetId="0" hidden="1">{#N/A,#N/A,FALSE,"Aging Summary";#N/A,#N/A,FALSE,"Ratio Analysis";#N/A,#N/A,FALSE,"Test 120 Day Accts";#N/A,#N/A,FALSE,"Tickmarks"}</definedName>
    <definedName name="____________TX2" hidden="1">{#N/A,#N/A,FALSE,"Aging Summary";#N/A,#N/A,FALSE,"Ratio Analysis";#N/A,#N/A,FALSE,"Test 120 Day Accts";#N/A,#N/A,FALSE,"Tickmarks"}</definedName>
    <definedName name="____________TX3" localSheetId="0" hidden="1">{#N/A,#N/A,FALSE,"Aging Summary";#N/A,#N/A,FALSE,"Ratio Analysis";#N/A,#N/A,FALSE,"Test 120 Day Accts";#N/A,#N/A,FALSE,"Tickmarks"}</definedName>
    <definedName name="____________TX3" hidden="1">{#N/A,#N/A,FALSE,"Aging Summary";#N/A,#N/A,FALSE,"Ratio Analysis";#N/A,#N/A,FALSE,"Test 120 Day Accts";#N/A,#N/A,FALSE,"Tickmarks"}</definedName>
    <definedName name="___________Key2" hidden="1">#REF!</definedName>
    <definedName name="___________PER01" hidden="1">UPPER(TEXT(#REF!(#REF!,0),"mmm yy"))</definedName>
    <definedName name="___________PER02" hidden="1">UPPER(TEXT(#REF!(#REF!,-1),"mmm yy"))</definedName>
    <definedName name="___________TX2" localSheetId="0" hidden="1">{#N/A,#N/A,FALSE,"Aging Summary";#N/A,#N/A,FALSE,"Ratio Analysis";#N/A,#N/A,FALSE,"Test 120 Day Accts";#N/A,#N/A,FALSE,"Tickmarks"}</definedName>
    <definedName name="___________TX2" hidden="1">{#N/A,#N/A,FALSE,"Aging Summary";#N/A,#N/A,FALSE,"Ratio Analysis";#N/A,#N/A,FALSE,"Test 120 Day Accts";#N/A,#N/A,FALSE,"Tickmarks"}</definedName>
    <definedName name="___________TX3" localSheetId="0" hidden="1">{#N/A,#N/A,FALSE,"Aging Summary";#N/A,#N/A,FALSE,"Ratio Analysis";#N/A,#N/A,FALSE,"Test 120 Day Accts";#N/A,#N/A,FALSE,"Tickmarks"}</definedName>
    <definedName name="___________TX3" hidden="1">{#N/A,#N/A,FALSE,"Aging Summary";#N/A,#N/A,FALSE,"Ratio Analysis";#N/A,#N/A,FALSE,"Test 120 Day Accts";#N/A,#N/A,FALSE,"Tickmarks"}</definedName>
    <definedName name="__________Key2" hidden="1">#REF!</definedName>
    <definedName name="__________TX2" localSheetId="0" hidden="1">{#N/A,#N/A,FALSE,"Aging Summary";#N/A,#N/A,FALSE,"Ratio Analysis";#N/A,#N/A,FALSE,"Test 120 Day Accts";#N/A,#N/A,FALSE,"Tickmarks"}</definedName>
    <definedName name="__________TX2" hidden="1">{#N/A,#N/A,FALSE,"Aging Summary";#N/A,#N/A,FALSE,"Ratio Analysis";#N/A,#N/A,FALSE,"Test 120 Day Accts";#N/A,#N/A,FALSE,"Tickmarks"}</definedName>
    <definedName name="__________TX3" localSheetId="0" hidden="1">{#N/A,#N/A,FALSE,"Aging Summary";#N/A,#N/A,FALSE,"Ratio Analysis";#N/A,#N/A,FALSE,"Test 120 Day Accts";#N/A,#N/A,FALSE,"Tickmarks"}</definedName>
    <definedName name="__________TX3" hidden="1">{#N/A,#N/A,FALSE,"Aging Summary";#N/A,#N/A,FALSE,"Ratio Analysis";#N/A,#N/A,FALSE,"Test 120 Day Accts";#N/A,#N/A,FALSE,"Tickmarks"}</definedName>
    <definedName name="_________key1" hidden="1">#REF!</definedName>
    <definedName name="_________key2" hidden="1">#REF!</definedName>
    <definedName name="_________PER01" hidden="1">UPPER(TEXT(#REF!(#REF!,0),"mmm yy"))</definedName>
    <definedName name="_________PER02" hidden="1">UPPER(TEXT(#REF!(#REF!,-1),"mmm yy"))</definedName>
    <definedName name="_________q3" hidden="1">#REF!</definedName>
    <definedName name="_________TX2" localSheetId="0" hidden="1">{#N/A,#N/A,FALSE,"Aging Summary";#N/A,#N/A,FALSE,"Ratio Analysis";#N/A,#N/A,FALSE,"Test 120 Day Accts";#N/A,#N/A,FALSE,"Tickmarks"}</definedName>
    <definedName name="_________TX2" hidden="1">{#N/A,#N/A,FALSE,"Aging Summary";#N/A,#N/A,FALSE,"Ratio Analysis";#N/A,#N/A,FALSE,"Test 120 Day Accts";#N/A,#N/A,FALSE,"Tickmarks"}</definedName>
    <definedName name="_________TX3" localSheetId="0" hidden="1">{#N/A,#N/A,FALSE,"Aging Summary";#N/A,#N/A,FALSE,"Ratio Analysis";#N/A,#N/A,FALSE,"Test 120 Day Accts";#N/A,#N/A,FALSE,"Tickmarks"}</definedName>
    <definedName name="_________TX3" hidden="1">{#N/A,#N/A,FALSE,"Aging Summary";#N/A,#N/A,FALSE,"Ratio Analysis";#N/A,#N/A,FALSE,"Test 120 Day Accts";#N/A,#N/A,FALSE,"Tickmarks"}</definedName>
    <definedName name="________key1" hidden="1">#REF!</definedName>
    <definedName name="________key2" hidden="1">#REF!</definedName>
    <definedName name="________PER01" hidden="1">UPPER(TEXT(#REF!(#REF!,0),"mmm yy"))</definedName>
    <definedName name="________PER02" hidden="1">UPPER(TEXT(#REF!(#REF!,-1),"mmm yy"))</definedName>
    <definedName name="________q3" hidden="1">#REF!</definedName>
    <definedName name="________TX2" localSheetId="0" hidden="1">{#N/A,#N/A,FALSE,"Aging Summary";#N/A,#N/A,FALSE,"Ratio Analysis";#N/A,#N/A,FALSE,"Test 120 Day Accts";#N/A,#N/A,FALSE,"Tickmarks"}</definedName>
    <definedName name="________TX2" hidden="1">{#N/A,#N/A,FALSE,"Aging Summary";#N/A,#N/A,FALSE,"Ratio Analysis";#N/A,#N/A,FALSE,"Test 120 Day Accts";#N/A,#N/A,FALSE,"Tickmarks"}</definedName>
    <definedName name="________TX3" localSheetId="0" hidden="1">{#N/A,#N/A,FALSE,"Aging Summary";#N/A,#N/A,FALSE,"Ratio Analysis";#N/A,#N/A,FALSE,"Test 120 Day Accts";#N/A,#N/A,FALSE,"Tickmarks"}</definedName>
    <definedName name="________TX3" hidden="1">{#N/A,#N/A,FALSE,"Aging Summary";#N/A,#N/A,FALSE,"Ratio Analysis";#N/A,#N/A,FALSE,"Test 120 Day Accts";#N/A,#N/A,FALSE,"Tickmarks"}</definedName>
    <definedName name="_______key1" hidden="1">#REF!</definedName>
    <definedName name="_______key2" hidden="1">#REF!</definedName>
    <definedName name="_______PER01" hidden="1">UPPER(TEXT(#REF!(#REF!,0),"mmm yy"))</definedName>
    <definedName name="_______PER02" hidden="1">UPPER(TEXT(#REF!(#REF!,-1),"mmm yy"))</definedName>
    <definedName name="_______q3" hidden="1">#REF!</definedName>
    <definedName name="_______TX2" localSheetId="0" hidden="1">{#N/A,#N/A,FALSE,"Aging Summary";#N/A,#N/A,FALSE,"Ratio Analysis";#N/A,#N/A,FALSE,"Test 120 Day Accts";#N/A,#N/A,FALSE,"Tickmarks"}</definedName>
    <definedName name="_______TX2" hidden="1">{#N/A,#N/A,FALSE,"Aging Summary";#N/A,#N/A,FALSE,"Ratio Analysis";#N/A,#N/A,FALSE,"Test 120 Day Accts";#N/A,#N/A,FALSE,"Tickmarks"}</definedName>
    <definedName name="_______TX3" localSheetId="0" hidden="1">{#N/A,#N/A,FALSE,"Aging Summary";#N/A,#N/A,FALSE,"Ratio Analysis";#N/A,#N/A,FALSE,"Test 120 Day Accts";#N/A,#N/A,FALSE,"Tickmarks"}</definedName>
    <definedName name="_______TX3" hidden="1">{#N/A,#N/A,FALSE,"Aging Summary";#N/A,#N/A,FALSE,"Ratio Analysis";#N/A,#N/A,FALSE,"Test 120 Day Accts";#N/A,#N/A,FALSE,"Tickmarks"}</definedName>
    <definedName name="_______wrn4" localSheetId="0" hidden="1">{"data",#N/A,FALSE,"INPUT"}</definedName>
    <definedName name="_______wrn4" hidden="1">{"data",#N/A,FALSE,"INPUT"}</definedName>
    <definedName name="______FIN01" hidden="1">#N/A</definedName>
    <definedName name="______FIN02" hidden="1">#N/A</definedName>
    <definedName name="______FIN03" hidden="1">#N/A</definedName>
    <definedName name="______FIN04" hidden="1">#N/A</definedName>
    <definedName name="______FIN05" hidden="1">#N/A</definedName>
    <definedName name="______FIN06" hidden="1">#N/A</definedName>
    <definedName name="______FIN07" hidden="1">#N/A</definedName>
    <definedName name="______FIN08" hidden="1">#N/A</definedName>
    <definedName name="______FIN09" hidden="1">#N/A</definedName>
    <definedName name="______FIN10" hidden="1">#N/A</definedName>
    <definedName name="______FIN11" hidden="1">#N/A</definedName>
    <definedName name="______FIN12" hidden="1">#N/A</definedName>
    <definedName name="______FIN13" hidden="1">#N/A</definedName>
    <definedName name="______FIN14" hidden="1">#N/A</definedName>
    <definedName name="______FIN15" hidden="1">#N/A</definedName>
    <definedName name="______FIN16" hidden="1">#N/A</definedName>
    <definedName name="______FIN17" hidden="1">#N/A</definedName>
    <definedName name="______FIN18" hidden="1">#N/A</definedName>
    <definedName name="______FIN19" hidden="1">#N/A</definedName>
    <definedName name="______FIN20" hidden="1">#N/A</definedName>
    <definedName name="______FIN21" hidden="1">#N/A</definedName>
    <definedName name="______FIN22" hidden="1">#N/A</definedName>
    <definedName name="______FIN23" hidden="1">#N/A</definedName>
    <definedName name="______FIN24" hidden="1">#N/A</definedName>
    <definedName name="______Key2" hidden="1">#REF!</definedName>
    <definedName name="______PER01" hidden="1">UPPER(TEXT(#REF!(#REF!,0),"mmm yy"))</definedName>
    <definedName name="______PER02" hidden="1">UPPER(TEXT(#REF!(#REF!,-1),"mmm yy"))</definedName>
    <definedName name="______PER03" hidden="1">#N/A</definedName>
    <definedName name="______PER04" hidden="1">#N/A</definedName>
    <definedName name="______PER05" hidden="1">#N/A</definedName>
    <definedName name="______PER06" hidden="1">#N/A</definedName>
    <definedName name="______PER07" hidden="1">#N/A</definedName>
    <definedName name="______PER08" hidden="1">#N/A</definedName>
    <definedName name="______PER09" hidden="1">#N/A</definedName>
    <definedName name="______PER10" hidden="1">#N/A</definedName>
    <definedName name="______PER11" hidden="1">#N/A</definedName>
    <definedName name="______PER13" hidden="1">#N/A</definedName>
    <definedName name="______PER14" hidden="1">#N/A</definedName>
    <definedName name="______PER15" hidden="1">#N/A</definedName>
    <definedName name="______PER16" hidden="1">#N/A</definedName>
    <definedName name="______PER17" hidden="1">#N/A</definedName>
    <definedName name="______PER18" hidden="1">#N/A</definedName>
    <definedName name="______PER19" hidden="1">#N/A</definedName>
    <definedName name="______PER20" hidden="1">#N/A</definedName>
    <definedName name="______PER21" hidden="1">#N/A</definedName>
    <definedName name="______PER22" hidden="1">#N/A</definedName>
    <definedName name="______PER23" hidden="1">#N/A</definedName>
    <definedName name="______PER24" hidden="1">#N/A</definedName>
    <definedName name="______q3" hidden="1">#REF!</definedName>
    <definedName name="______TX2" localSheetId="0" hidden="1">{#N/A,#N/A,FALSE,"Aging Summary";#N/A,#N/A,FALSE,"Ratio Analysis";#N/A,#N/A,FALSE,"Test 120 Day Accts";#N/A,#N/A,FALSE,"Tickmarks"}</definedName>
    <definedName name="______TX2" hidden="1">{#N/A,#N/A,FALSE,"Aging Summary";#N/A,#N/A,FALSE,"Ratio Analysis";#N/A,#N/A,FALSE,"Test 120 Day Accts";#N/A,#N/A,FALSE,"Tickmarks"}</definedName>
    <definedName name="______TX3" localSheetId="0" hidden="1">{#N/A,#N/A,FALSE,"Aging Summary";#N/A,#N/A,FALSE,"Ratio Analysis";#N/A,#N/A,FALSE,"Test 120 Day Accts";#N/A,#N/A,FALSE,"Tickmarks"}</definedName>
    <definedName name="______TX3" hidden="1">{#N/A,#N/A,FALSE,"Aging Summary";#N/A,#N/A,FALSE,"Ratio Analysis";#N/A,#N/A,FALSE,"Test 120 Day Accts";#N/A,#N/A,FALSE,"Tickmarks"}</definedName>
    <definedName name="______wrn1" localSheetId="0" hidden="1">{"schedule1",#N/A,FALSE,"Sheet1";"schedule2",#N/A,FALSE,"Sheet1";"schedule3",#N/A,FALSE,"Sheet1";"schedule4",#N/A,FALSE,"Sheet1";"schedule5",#N/A,FALSE,"Sheet1";"schedule6",#N/A,FALSE,"Sheet1"}</definedName>
    <definedName name="______wrn1" hidden="1">{"schedule1",#N/A,FALSE,"Sheet1";"schedule2",#N/A,FALSE,"Sheet1";"schedule3",#N/A,FALSE,"Sheet1";"schedule4",#N/A,FALSE,"Sheet1";"schedule5",#N/A,FALSE,"Sheet1";"schedule6",#N/A,FALSE,"Sheet1"}</definedName>
    <definedName name="______wrn4" localSheetId="0" hidden="1">{"data",#N/A,FALSE,"INPUT"}</definedName>
    <definedName name="______wrn4" hidden="1">{"data",#N/A,FALSE,"INPUT"}</definedName>
    <definedName name="_____a2" localSheetId="0" hidden="1">{#N/A,#N/A,FALSE,"Assumptions";#N/A,#N/A,FALSE,"Inc Stmt";#N/A,#N/A,FALSE,"Stats";#N/A,#N/A,FALSE,"Existing Business";#N/A,#N/A,FALSE,"New Business";#N/A,#N/A,FALSE,"Labor";#N/A,#N/A,FALSE,"Vehicles";#N/A,#N/A,FALSE,"Facilities";#N/A,#N/A,FALSE,"Indirect Costs";#N/A,#N/A,FALSE,"Capital";#N/A,#N/A,FALSE,"CABR Form";#N/A,#N/A,FALSE,"Corp Costs";#N/A,#N/A,FALSE,"YTD Upload"}</definedName>
    <definedName name="_____a2" hidden="1">{#N/A,#N/A,FALSE,"Assumptions";#N/A,#N/A,FALSE,"Inc Stmt";#N/A,#N/A,FALSE,"Stats";#N/A,#N/A,FALSE,"Existing Business";#N/A,#N/A,FALSE,"New Business";#N/A,#N/A,FALSE,"Labor";#N/A,#N/A,FALSE,"Vehicles";#N/A,#N/A,FALSE,"Facilities";#N/A,#N/A,FALSE,"Indirect Costs";#N/A,#N/A,FALSE,"Capital";#N/A,#N/A,FALSE,"CABR Form";#N/A,#N/A,FALSE,"Corp Costs";#N/A,#N/A,FALSE,"YTD Upload"}</definedName>
    <definedName name="_____AVB2" localSheetId="0" hidden="1">{"page1",#N/A,FALSE,"PROFORMA";"page2",#N/A,FALSE,"PROFORMA";"page3",#N/A,FALSE,"PROFORMA";"page4",#N/A,FALSE,"PROFORMA";"page5",#N/A,FALSE,"PROFORMA";"page6",#N/A,FALSE,"PROFORMA";"page7",#N/A,FALSE,"PROFORMA";"page8",#N/A,FALSE,"PROFORMA"}</definedName>
    <definedName name="_____AVB2" hidden="1">{"page1",#N/A,FALSE,"PROFORMA";"page2",#N/A,FALSE,"PROFORMA";"page3",#N/A,FALSE,"PROFORMA";"page4",#N/A,FALSE,"PROFORMA";"page5",#N/A,FALSE,"PROFORMA";"page6",#N/A,FALSE,"PROFORMA";"page7",#N/A,FALSE,"PROFORMA";"page8",#N/A,FALSE,"PROFORMA"}</definedName>
    <definedName name="_____FIN01" hidden="1">#N/A</definedName>
    <definedName name="_____FIN02" hidden="1">#N/A</definedName>
    <definedName name="_____FIN03" hidden="1">#N/A</definedName>
    <definedName name="_____FIN04" hidden="1">#N/A</definedName>
    <definedName name="_____FIN05" hidden="1">#N/A</definedName>
    <definedName name="_____FIN06" hidden="1">#N/A</definedName>
    <definedName name="_____FIN07" hidden="1">#N/A</definedName>
    <definedName name="_____FIN08" hidden="1">#N/A</definedName>
    <definedName name="_____FIN09" hidden="1">#N/A</definedName>
    <definedName name="_____FIN10" hidden="1">#N/A</definedName>
    <definedName name="_____FIN11" hidden="1">#N/A</definedName>
    <definedName name="_____FIN12" hidden="1">#N/A</definedName>
    <definedName name="_____FIN13" hidden="1">#N/A</definedName>
    <definedName name="_____FIN14" hidden="1">#N/A</definedName>
    <definedName name="_____FIN15" hidden="1">#N/A</definedName>
    <definedName name="_____FIN16" hidden="1">#N/A</definedName>
    <definedName name="_____FIN17" hidden="1">#N/A</definedName>
    <definedName name="_____FIN18" hidden="1">#N/A</definedName>
    <definedName name="_____FIN19" hidden="1">#N/A</definedName>
    <definedName name="_____FIN20" hidden="1">#N/A</definedName>
    <definedName name="_____FIN21" hidden="1">#N/A</definedName>
    <definedName name="_____FIN22" hidden="1">#N/A</definedName>
    <definedName name="_____FIN23" hidden="1">#N/A</definedName>
    <definedName name="_____FIN24" hidden="1">#N/A</definedName>
    <definedName name="_____key1" hidden="1">#REF!</definedName>
    <definedName name="_____key2" hidden="1">#REF!</definedName>
    <definedName name="_____PER01" hidden="1">UPPER(TEXT(#REF!(#REF!,0),"mmm yy"))</definedName>
    <definedName name="_____PER02" hidden="1">UPPER(TEXT(#REF!(#REF!,-1),"mmm yy"))</definedName>
    <definedName name="_____PER03" hidden="1">#N/A</definedName>
    <definedName name="_____PER04" hidden="1">#N/A</definedName>
    <definedName name="_____PER05" hidden="1">#N/A</definedName>
    <definedName name="_____PER06" hidden="1">#N/A</definedName>
    <definedName name="_____PER07" hidden="1">#N/A</definedName>
    <definedName name="_____PER08" hidden="1">#N/A</definedName>
    <definedName name="_____PER09" hidden="1">#N/A</definedName>
    <definedName name="_____PER10" hidden="1">#N/A</definedName>
    <definedName name="_____PER11" hidden="1">#N/A</definedName>
    <definedName name="_____PER13" hidden="1">#N/A</definedName>
    <definedName name="_____PER14" hidden="1">#N/A</definedName>
    <definedName name="_____PER15" hidden="1">#N/A</definedName>
    <definedName name="_____PER16" hidden="1">#N/A</definedName>
    <definedName name="_____PER17" hidden="1">#N/A</definedName>
    <definedName name="_____PER18" hidden="1">#N/A</definedName>
    <definedName name="_____PER19" hidden="1">#N/A</definedName>
    <definedName name="_____PER20" hidden="1">#N/A</definedName>
    <definedName name="_____PER21" hidden="1">#N/A</definedName>
    <definedName name="_____PER22" hidden="1">#N/A</definedName>
    <definedName name="_____PER23" hidden="1">#N/A</definedName>
    <definedName name="_____PER24" hidden="1">#N/A</definedName>
    <definedName name="_____q3" hidden="1">#REF!</definedName>
    <definedName name="_____TX2" localSheetId="0" hidden="1">{#N/A,#N/A,FALSE,"Aging Summary";#N/A,#N/A,FALSE,"Ratio Analysis";#N/A,#N/A,FALSE,"Test 120 Day Accts";#N/A,#N/A,FALSE,"Tickmarks"}</definedName>
    <definedName name="_____TX2" hidden="1">{#N/A,#N/A,FALSE,"Aging Summary";#N/A,#N/A,FALSE,"Ratio Analysis";#N/A,#N/A,FALSE,"Test 120 Day Accts";#N/A,#N/A,FALSE,"Tickmarks"}</definedName>
    <definedName name="_____TX3" localSheetId="0" hidden="1">{#N/A,#N/A,FALSE,"Aging Summary";#N/A,#N/A,FALSE,"Ratio Analysis";#N/A,#N/A,FALSE,"Test 120 Day Accts";#N/A,#N/A,FALSE,"Tickmarks"}</definedName>
    <definedName name="_____TX3" hidden="1">{#N/A,#N/A,FALSE,"Aging Summary";#N/A,#N/A,FALSE,"Ratio Analysis";#N/A,#N/A,FALSE,"Test 120 Day Accts";#N/A,#N/A,FALSE,"Tickmarks"}</definedName>
    <definedName name="_____w2" localSheetId="0" hidden="1">{#N/A,#N/A,FALSE,"Summary";#N/A,#N/A,FALSE,"10off&amp;co1,6,tstiplan";#N/A,#N/A,FALSE,"Systems";#N/A,#N/A,FALSE,"7offAct";#N/A,#N/A,FALSE,"3addAct"}</definedName>
    <definedName name="_____w2" hidden="1">{#N/A,#N/A,FALSE,"Summary";#N/A,#N/A,FALSE,"10off&amp;co1,6,tstiplan";#N/A,#N/A,FALSE,"Systems";#N/A,#N/A,FALSE,"7offAct";#N/A,#N/A,FALSE,"3addAct"}</definedName>
    <definedName name="_____wrn1" localSheetId="0" hidden="1">{"schedule1",#N/A,FALSE,"Sheet1";"schedule2",#N/A,FALSE,"Sheet1";"schedule3",#N/A,FALSE,"Sheet1";"schedule4",#N/A,FALSE,"Sheet1";"schedule5",#N/A,FALSE,"Sheet1";"schedule6",#N/A,FALSE,"Sheet1"}</definedName>
    <definedName name="_____wrn1" hidden="1">{"schedule1",#N/A,FALSE,"Sheet1";"schedule2",#N/A,FALSE,"Sheet1";"schedule3",#N/A,FALSE,"Sheet1";"schedule4",#N/A,FALSE,"Sheet1";"schedule5",#N/A,FALSE,"Sheet1";"schedule6",#N/A,FALSE,"Sheet1"}</definedName>
    <definedName name="_____wrn2" localSheetId="0"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____wrn2"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____wrn3" localSheetId="0"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____wrn3"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____wrn4" localSheetId="0" hidden="1">{"data",#N/A,FALSE,"INPUT"}</definedName>
    <definedName name="_____wrn4" hidden="1">{"data",#N/A,FALSE,"INPUT"}</definedName>
    <definedName name="____1__123Graph_ACHART_1" hidden="1">#REF!</definedName>
    <definedName name="____2__123Graph_ACHART_2" hidden="1">#REF!</definedName>
    <definedName name="____3__123Graph_BCHART_1" hidden="1">#REF!</definedName>
    <definedName name="____4__123Graph_BCHART_2" hidden="1">#REF!</definedName>
    <definedName name="____e4567" localSheetId="0" hidden="1">{"Status",#N/A,FALSE,"Consol";"StatusDetail",#N/A,FALSE,"Consol"}</definedName>
    <definedName name="____e4567" hidden="1">{"Status",#N/A,FALSE,"Consol";"StatusDetail",#N/A,FALSE,"Consol"}</definedName>
    <definedName name="____FIN01" hidden="1">#N/A</definedName>
    <definedName name="____FIN02" hidden="1">#N/A</definedName>
    <definedName name="____FIN03" hidden="1">#N/A</definedName>
    <definedName name="____FIN04" hidden="1">#N/A</definedName>
    <definedName name="____FIN05" hidden="1">#N/A</definedName>
    <definedName name="____FIN06" hidden="1">#N/A</definedName>
    <definedName name="____FIN07" hidden="1">#N/A</definedName>
    <definedName name="____FIN08" hidden="1">#N/A</definedName>
    <definedName name="____FIN09" hidden="1">#N/A</definedName>
    <definedName name="____FIN10" hidden="1">#N/A</definedName>
    <definedName name="____FIN11" hidden="1">#N/A</definedName>
    <definedName name="____FIN12" hidden="1">#N/A</definedName>
    <definedName name="____FIN13" hidden="1">#N/A</definedName>
    <definedName name="____FIN14" hidden="1">#N/A</definedName>
    <definedName name="____FIN15" hidden="1">#N/A</definedName>
    <definedName name="____FIN16" hidden="1">#N/A</definedName>
    <definedName name="____FIN17" hidden="1">#N/A</definedName>
    <definedName name="____FIN18" hidden="1">#N/A</definedName>
    <definedName name="____FIN19" hidden="1">#N/A</definedName>
    <definedName name="____FIN20" hidden="1">#N/A</definedName>
    <definedName name="____FIN21" hidden="1">#N/A</definedName>
    <definedName name="____FIN22" hidden="1">#N/A</definedName>
    <definedName name="____FIN23" hidden="1">#N/A</definedName>
    <definedName name="____FIN24" hidden="1">#N/A</definedName>
    <definedName name="____key1" hidden="1">#REF!</definedName>
    <definedName name="____key2" hidden="1">#REF!</definedName>
    <definedName name="____PER01" hidden="1">UPPER(TEXT(#REF!(#REF!,0),"mmm yy"))</definedName>
    <definedName name="____PER02" hidden="1">UPPER(TEXT(#REF!(#REF!,-1),"mmm yy"))</definedName>
    <definedName name="____PER03" hidden="1">#N/A</definedName>
    <definedName name="____PER04" hidden="1">#N/A</definedName>
    <definedName name="____PER05" hidden="1">#N/A</definedName>
    <definedName name="____PER06" hidden="1">#N/A</definedName>
    <definedName name="____PER07" hidden="1">#N/A</definedName>
    <definedName name="____PER08" hidden="1">#N/A</definedName>
    <definedName name="____PER09" hidden="1">#N/A</definedName>
    <definedName name="____PER10" hidden="1">#N/A</definedName>
    <definedName name="____PER11" hidden="1">#N/A</definedName>
    <definedName name="____PER13" hidden="1">#N/A</definedName>
    <definedName name="____PER14" hidden="1">#N/A</definedName>
    <definedName name="____PER15" hidden="1">#N/A</definedName>
    <definedName name="____PER16" hidden="1">#N/A</definedName>
    <definedName name="____PER17" hidden="1">#N/A</definedName>
    <definedName name="____PER18" hidden="1">#N/A</definedName>
    <definedName name="____PER19" hidden="1">#N/A</definedName>
    <definedName name="____PER20" hidden="1">#N/A</definedName>
    <definedName name="____PER21" hidden="1">#N/A</definedName>
    <definedName name="____PER22" hidden="1">#N/A</definedName>
    <definedName name="____PER23" hidden="1">#N/A</definedName>
    <definedName name="____PER24" hidden="1">#N/A</definedName>
    <definedName name="____q3" hidden="1">#REF!</definedName>
    <definedName name="____TX2" localSheetId="0" hidden="1">{#N/A,#N/A,FALSE,"Aging Summary";#N/A,#N/A,FALSE,"Ratio Analysis";#N/A,#N/A,FALSE,"Test 120 Day Accts";#N/A,#N/A,FALSE,"Tickmarks"}</definedName>
    <definedName name="____TX2" hidden="1">{#N/A,#N/A,FALSE,"Aging Summary";#N/A,#N/A,FALSE,"Ratio Analysis";#N/A,#N/A,FALSE,"Test 120 Day Accts";#N/A,#N/A,FALSE,"Tickmarks"}</definedName>
    <definedName name="____TX3" localSheetId="0" hidden="1">{#N/A,#N/A,FALSE,"Aging Summary";#N/A,#N/A,FALSE,"Ratio Analysis";#N/A,#N/A,FALSE,"Test 120 Day Accts";#N/A,#N/A,FALSE,"Tickmarks"}</definedName>
    <definedName name="____TX3" hidden="1">{#N/A,#N/A,FALSE,"Aging Summary";#N/A,#N/A,FALSE,"Ratio Analysis";#N/A,#N/A,FALSE,"Test 120 Day Accts";#N/A,#N/A,FALSE,"Tickmarks"}</definedName>
    <definedName name="____v2" localSheetId="0" hidden="1">{"Budget by Month",#N/A,FALSE,"VA Departments Roll-up";"Budget by Month",#N/A,FALSE,"220";"Budget by Month",#N/A,FALSE,"300";"Budget by Month",#N/A,FALSE,"302";"Budget by Month",#N/A,FALSE,"305";"Budget by Month",#N/A,FALSE,"310"}</definedName>
    <definedName name="____v2" hidden="1">{"Budget by Month",#N/A,FALSE,"VA Departments Roll-up";"Budget by Month",#N/A,FALSE,"220";"Budget by Month",#N/A,FALSE,"300";"Budget by Month",#N/A,FALSE,"302";"Budget by Month",#N/A,FALSE,"305";"Budget by Month",#N/A,FALSE,"310"}</definedName>
    <definedName name="____wrd21" localSheetId="0" hidden="1">{"Cover",#N/A,FALSE,"Cover";"Summary",#N/A,FALSE,"Summarpage"}</definedName>
    <definedName name="____wrd21" hidden="1">{"Cover",#N/A,FALSE,"Cover";"Summary",#N/A,FALSE,"Summarpage"}</definedName>
    <definedName name="____wrm2111" localSheetId="0" hidden="1">{"Cover",#N/A,FALSE,"Cover";"Summary",#N/A,FALSE,"Summarpage"}</definedName>
    <definedName name="____wrm2111" hidden="1">{"Cover",#N/A,FALSE,"Cover";"Summary",#N/A,FALSE,"Summarpage"}</definedName>
    <definedName name="____wrn1" localSheetId="0" hidden="1">{"schedule1",#N/A,FALSE,"Sheet1";"schedule2",#N/A,FALSE,"Sheet1";"schedule3",#N/A,FALSE,"Sheet1";"schedule4",#N/A,FALSE,"Sheet1";"schedule5",#N/A,FALSE,"Sheet1";"schedule6",#N/A,FALSE,"Sheet1"}</definedName>
    <definedName name="____wrn1" hidden="1">{"schedule1",#N/A,FALSE,"Sheet1";"schedule2",#N/A,FALSE,"Sheet1";"schedule3",#N/A,FALSE,"Sheet1";"schedule4",#N/A,FALSE,"Sheet1";"schedule5",#N/A,FALSE,"Sheet1";"schedule6",#N/A,FALSE,"Sheet1"}</definedName>
    <definedName name="____wrn2" localSheetId="0"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___wrn2"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___wrn211" localSheetId="0" hidden="1">{"Cover",#N/A,FALSE,"Cover";"Summary",#N/A,FALSE,"Summarpage"}</definedName>
    <definedName name="____wrn211" hidden="1">{"Cover",#N/A,FALSE,"Cover";"Summary",#N/A,FALSE,"Summarpage"}</definedName>
    <definedName name="____wrn3" localSheetId="0"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___wrn3"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___wrn4" localSheetId="0" hidden="1">{"data",#N/A,FALSE,"INPUT"}</definedName>
    <definedName name="____wrn4" hidden="1">{"data",#N/A,FALSE,"INPUT"}</definedName>
    <definedName name="___1__123Graph_ACHART_1" hidden="1">#REF!</definedName>
    <definedName name="___2__123Graph_ACHART_2" hidden="1">#REF!</definedName>
    <definedName name="___3__123Graph_BCHART_1" hidden="1">#REF!</definedName>
    <definedName name="___4__123Graph_BCHART_2" hidden="1">#REF!</definedName>
    <definedName name="___AVB2" localSheetId="0" hidden="1">{"page1",#N/A,FALSE,"PROFORMA";"page2",#N/A,FALSE,"PROFORMA";"page3",#N/A,FALSE,"PROFORMA";"page4",#N/A,FALSE,"PROFORMA";"page5",#N/A,FALSE,"PROFORMA";"page6",#N/A,FALSE,"PROFORMA";"page7",#N/A,FALSE,"PROFORMA";"page8",#N/A,FALSE,"PROFORMA"}</definedName>
    <definedName name="___AVB2" hidden="1">{"page1",#N/A,FALSE,"PROFORMA";"page2",#N/A,FALSE,"PROFORMA";"page3",#N/A,FALSE,"PROFORMA";"page4",#N/A,FALSE,"PROFORMA";"page5",#N/A,FALSE,"PROFORMA";"page6",#N/A,FALSE,"PROFORMA";"page7",#N/A,FALSE,"PROFORMA";"page8",#N/A,FALSE,"PROFORMA"}</definedName>
    <definedName name="___CO_PROJ">#REF!</definedName>
    <definedName name="___e4" localSheetId="0" hidden="1">{"new",#N/A,FALSE,"D";"PROFORMA",#N/A,FALSE,"A";"partial 1",#N/A,FALSE,"B";"partial 2",#N/A,FALSE,"B";"partial 3",#N/A,FALSE,"B";"SMALL CF 1",#N/A,FALSE,"C"}</definedName>
    <definedName name="___e4" hidden="1">{"new",#N/A,FALSE,"D";"PROFORMA",#N/A,FALSE,"A";"partial 1",#N/A,FALSE,"B";"partial 2",#N/A,FALSE,"B";"partial 3",#N/A,FALSE,"B";"SMALL CF 1",#N/A,FALSE,"C"}</definedName>
    <definedName name="___e4567" localSheetId="0" hidden="1">{"Status",#N/A,FALSE,"Consol";"StatusDetail",#N/A,FALSE,"Consol"}</definedName>
    <definedName name="___e4567" hidden="1">{"Status",#N/A,FALSE,"Consol";"StatusDetail",#N/A,FALSE,"Consol"}</definedName>
    <definedName name="___FIN01" hidden="1">#N/A</definedName>
    <definedName name="___FIN02" hidden="1">#N/A</definedName>
    <definedName name="___FIN03" hidden="1">#N/A</definedName>
    <definedName name="___FIN04" hidden="1">#N/A</definedName>
    <definedName name="___FIN05" hidden="1">#N/A</definedName>
    <definedName name="___FIN06" hidden="1">#N/A</definedName>
    <definedName name="___FIN07" hidden="1">#N/A</definedName>
    <definedName name="___FIN08" hidden="1">#N/A</definedName>
    <definedName name="___FIN09" hidden="1">#N/A</definedName>
    <definedName name="___FIN10" hidden="1">#N/A</definedName>
    <definedName name="___FIN11" hidden="1">#N/A</definedName>
    <definedName name="___FIN12" hidden="1">#N/A</definedName>
    <definedName name="___FIN13" hidden="1">#N/A</definedName>
    <definedName name="___FIN14" hidden="1">#N/A</definedName>
    <definedName name="___FIN15" hidden="1">#N/A</definedName>
    <definedName name="___FIN16" hidden="1">#N/A</definedName>
    <definedName name="___FIN17" hidden="1">#N/A</definedName>
    <definedName name="___FIN18" hidden="1">#N/A</definedName>
    <definedName name="___FIN19" hidden="1">#N/A</definedName>
    <definedName name="___FIN20" hidden="1">#N/A</definedName>
    <definedName name="___FIN21" hidden="1">#N/A</definedName>
    <definedName name="___FIN22" hidden="1">#N/A</definedName>
    <definedName name="___FIN23" hidden="1">#N/A</definedName>
    <definedName name="___FIN24" hidden="1">#N/A</definedName>
    <definedName name="___key1" hidden="1">#REF!</definedName>
    <definedName name="___key2" hidden="1">#REF!</definedName>
    <definedName name="___PER01" hidden="1">UPPER(TEXT(#REF!(#REF!,0),"mmm yy"))</definedName>
    <definedName name="___PER02" hidden="1">UPPER(TEXT(#REF!(#REF!,-1),"mmm yy"))</definedName>
    <definedName name="___PER03" hidden="1">#N/A</definedName>
    <definedName name="___PER04" hidden="1">#N/A</definedName>
    <definedName name="___PER05" hidden="1">#N/A</definedName>
    <definedName name="___PER06" hidden="1">#N/A</definedName>
    <definedName name="___PER07" hidden="1">#N/A</definedName>
    <definedName name="___PER08" hidden="1">#N/A</definedName>
    <definedName name="___PER09" hidden="1">#N/A</definedName>
    <definedName name="___PER10" hidden="1">#N/A</definedName>
    <definedName name="___PER11" hidden="1">#N/A</definedName>
    <definedName name="___PER13" hidden="1">#N/A</definedName>
    <definedName name="___PER14" hidden="1">#N/A</definedName>
    <definedName name="___PER15" hidden="1">#N/A</definedName>
    <definedName name="___PER16" hidden="1">#N/A</definedName>
    <definedName name="___PER17" hidden="1">#N/A</definedName>
    <definedName name="___PER18" hidden="1">#N/A</definedName>
    <definedName name="___PER19" hidden="1">#N/A</definedName>
    <definedName name="___PER20" hidden="1">#N/A</definedName>
    <definedName name="___PER21" hidden="1">#N/A</definedName>
    <definedName name="___PER22" hidden="1">#N/A</definedName>
    <definedName name="___PER23" hidden="1">#N/A</definedName>
    <definedName name="___PER24" hidden="1">#N/A</definedName>
    <definedName name="___q3" hidden="1">#REF!</definedName>
    <definedName name="___TX2" localSheetId="0" hidden="1">{#N/A,#N/A,FALSE,"Aging Summary";#N/A,#N/A,FALSE,"Ratio Analysis";#N/A,#N/A,FALSE,"Test 120 Day Accts";#N/A,#N/A,FALSE,"Tickmarks"}</definedName>
    <definedName name="___TX2" hidden="1">{#N/A,#N/A,FALSE,"Aging Summary";#N/A,#N/A,FALSE,"Ratio Analysis";#N/A,#N/A,FALSE,"Test 120 Day Accts";#N/A,#N/A,FALSE,"Tickmarks"}</definedName>
    <definedName name="___TX3" localSheetId="0" hidden="1">{#N/A,#N/A,FALSE,"Aging Summary";#N/A,#N/A,FALSE,"Ratio Analysis";#N/A,#N/A,FALSE,"Test 120 Day Accts";#N/A,#N/A,FALSE,"Tickmarks"}</definedName>
    <definedName name="___TX3" hidden="1">{#N/A,#N/A,FALSE,"Aging Summary";#N/A,#N/A,FALSE,"Ratio Analysis";#N/A,#N/A,FALSE,"Test 120 Day Accts";#N/A,#N/A,FALSE,"Tickmarks"}</definedName>
    <definedName name="___v2" localSheetId="0" hidden="1">{"Budget by Month",#N/A,FALSE,"VA Departments Roll-up";"Budget by Month",#N/A,FALSE,"220";"Budget by Month",#N/A,FALSE,"300";"Budget by Month",#N/A,FALSE,"302";"Budget by Month",#N/A,FALSE,"305";"Budget by Month",#N/A,FALSE,"310"}</definedName>
    <definedName name="___v2" hidden="1">{"Budget by Month",#N/A,FALSE,"VA Departments Roll-up";"Budget by Month",#N/A,FALSE,"220";"Budget by Month",#N/A,FALSE,"300";"Budget by Month",#N/A,FALSE,"302";"Budget by Month",#N/A,FALSE,"305";"Budget by Month",#N/A,FALSE,"310"}</definedName>
    <definedName name="___wmp1" localSheetId="0" hidden="1">{#N/A,#N/A,FALSE,"ENVIRONMENTAL"}</definedName>
    <definedName name="___wmp1" hidden="1">{#N/A,#N/A,FALSE,"ENVIRONMENTAL"}</definedName>
    <definedName name="___wpm1" localSheetId="0" hidden="1">{#N/A,#N/A,FALSE,"LOAN ANALYSIS"}</definedName>
    <definedName name="___wpm1" hidden="1">{#N/A,#N/A,FALSE,"LOAN ANALYSIS"}</definedName>
    <definedName name="___wrn1" localSheetId="0" hidden="1">{"schedule1",#N/A,FALSE,"Sheet1";"schedule2",#N/A,FALSE,"Sheet1";"schedule3",#N/A,FALSE,"Sheet1";"schedule4",#N/A,FALSE,"Sheet1";"schedule5",#N/A,FALSE,"Sheet1";"schedule6",#N/A,FALSE,"Sheet1"}</definedName>
    <definedName name="___wrn1" hidden="1">{"schedule1",#N/A,FALSE,"Sheet1";"schedule2",#N/A,FALSE,"Sheet1";"schedule3",#N/A,FALSE,"Sheet1";"schedule4",#N/A,FALSE,"Sheet1";"schedule5",#N/A,FALSE,"Sheet1";"schedule6",#N/A,FALSE,"Sheet1"}</definedName>
    <definedName name="___wrn2" localSheetId="0"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__wrn2"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__wrn3" localSheetId="0"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__wrn3"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__wrn4" localSheetId="0" hidden="1">{"data",#N/A,FALSE,"INPUT"}</definedName>
    <definedName name="___wrn4" hidden="1">{"data",#N/A,FALSE,"INPUT"}</definedName>
    <definedName name="___xlc_DefaultDisplayOption___" hidden="1">"caption"</definedName>
    <definedName name="___xlc_DisplayNullValues___" hidden="1">TRUE</definedName>
    <definedName name="___xlc_DisplayNullValuesAs___" hidden="1">"___xlc_DisplayNullValuesAs_empty___"</definedName>
    <definedName name="___xlc_PromptForInsertOnDrill___" hidden="1">FALSE</definedName>
    <definedName name="___xlc_SuppressNULLSOnDrill___" hidden="1">FALSE</definedName>
    <definedName name="___xlc_SuppressZerosOnDrill___" hidden="1">FALSE</definedName>
    <definedName name="___xx2" localSheetId="0" hidden="1">{#N/A,#N/A,FALSE,"Aging Summary";#N/A,#N/A,FALSE,"Ratio Analysis";#N/A,#N/A,FALSE,"Test 120 Day Accts";#N/A,#N/A,FALSE,"Tickmarks"}</definedName>
    <definedName name="___xx2" hidden="1">{#N/A,#N/A,FALSE,"Aging Summary";#N/A,#N/A,FALSE,"Ratio Analysis";#N/A,#N/A,FALSE,"Test 120 Day Accts";#N/A,#N/A,FALSE,"Tickmarks"}</definedName>
    <definedName name="__1__123Graph_ACHART_1" hidden="1">#REF!</definedName>
    <definedName name="__123Graph_A" hidden="1">#REF!</definedName>
    <definedName name="__123Graph_AANN_FTGREVCOST" hidden="1">#REF!</definedName>
    <definedName name="__123Graph_AANN_GPREVCOST" hidden="1">#REF!</definedName>
    <definedName name="__123Graph_AANN_ROOMS" hidden="1">#REF!</definedName>
    <definedName name="__123Graph_AANN_ROOMSADDED" hidden="1">#REF!</definedName>
    <definedName name="__123Graph_ACOLLECTIONS" hidden="1">#REF!</definedName>
    <definedName name="__123Graph_ACurrent" hidden="1">#REF!</definedName>
    <definedName name="__123Graph_AFTGREVCOST" hidden="1">#REF!</definedName>
    <definedName name="__123Graph_AGPREV_QTR" hidden="1">#REF!</definedName>
    <definedName name="__123Graph_AGPREVCOST" hidden="1">#REF!</definedName>
    <definedName name="__123Graph_AGRAPH1" hidden="1">#REF!</definedName>
    <definedName name="__123Graph_AGRAPH4" hidden="1">#REF!</definedName>
    <definedName name="__123Graph_AGRAPH5" hidden="1">#REF!</definedName>
    <definedName name="__123Graph_APROCEEDS" hidden="1">#REF!</definedName>
    <definedName name="__123Graph_AROOMS" hidden="1">#REF!</definedName>
    <definedName name="__123Graph_AROOMSADDED" hidden="1">#REF!</definedName>
    <definedName name="__123Graph_B" hidden="1">#REF!</definedName>
    <definedName name="__123Graph_BANN_ROOMS" hidden="1">#REF!</definedName>
    <definedName name="__123Graph_BANN_ROOMSADDED" hidden="1">#REF!</definedName>
    <definedName name="__123Graph_BCOLLECTIONS" hidden="1">#REF!</definedName>
    <definedName name="__123Graph_BCurrent" hidden="1">#REF!</definedName>
    <definedName name="__123Graph_BGPREV_QTR" hidden="1">#REF!</definedName>
    <definedName name="__123Graph_BPROCEEDS" hidden="1">#REF!</definedName>
    <definedName name="__123Graph_BROOMS" hidden="1">#REF!</definedName>
    <definedName name="__123Graph_BROOMSADDED" hidden="1">#REF!</definedName>
    <definedName name="__123Graph_C" hidden="1">#REF!</definedName>
    <definedName name="__123Graph_CCurrent" hidden="1">#REF!</definedName>
    <definedName name="__123Graph_CGPREV_QTR" hidden="1">#REF!</definedName>
    <definedName name="__123Graph_CPROCEEDS" hidden="1">#REF!</definedName>
    <definedName name="__123Graph_D" hidden="1">#REF!</definedName>
    <definedName name="__123Graph_DCurrent" hidden="1">#REF!</definedName>
    <definedName name="__123Graph_DGPREV_QTR" hidden="1">#REF!</definedName>
    <definedName name="__123Graph_E" hidden="1">#REF!</definedName>
    <definedName name="__123Graph_EGPREV_QTR" hidden="1">#REF!</definedName>
    <definedName name="__123Graph_F" hidden="1">#REF!</definedName>
    <definedName name="__123Graph_FGPREV_QTR" hidden="1">#REF!</definedName>
    <definedName name="__123Graph_LBL_A" hidden="1">#REF!</definedName>
    <definedName name="__123Graph_LBL_AGRAPH4" hidden="1">#REF!</definedName>
    <definedName name="__123Graph_LBL_AGRAPH5" hidden="1">#REF!</definedName>
    <definedName name="__123Graph_LBL_AMETPLX" hidden="1">#REF!</definedName>
    <definedName name="__123Graph_LBL_ANDALLAS" hidden="1">#REF!</definedName>
    <definedName name="__123Graph_LBL_B" hidden="1">#REF!</definedName>
    <definedName name="__123Graph_LBL_BGRAPH4" hidden="1">#REF!</definedName>
    <definedName name="__123Graph_LBL_BGRAPH5" hidden="1">#REF!</definedName>
    <definedName name="__123Graph_LBL_BMETPLX" hidden="1">#REF!</definedName>
    <definedName name="__123Graph_LBL_BNDALLAS" hidden="1">#REF!</definedName>
    <definedName name="__123Graph_LBL_C" hidden="1">#REF!</definedName>
    <definedName name="__123Graph_LBL_CMETPLX" hidden="1">#REF!</definedName>
    <definedName name="__123Graph_LBL_CNDALLAS" hidden="1">#REF!</definedName>
    <definedName name="__123Graph_X" hidden="1">#REF!</definedName>
    <definedName name="__123Graph_XCOLLECTIONS" hidden="1">#REF!</definedName>
    <definedName name="__123Graph_XGRAPH1" hidden="1">#REF!</definedName>
    <definedName name="__123Graph_XGRAPH4" hidden="1">#REF!</definedName>
    <definedName name="__123Graph_XGRAPH5" hidden="1">#REF!</definedName>
    <definedName name="__123Graph_XPROCEEDS" hidden="1">#REF!</definedName>
    <definedName name="__14_0_0__123Grap" hidden="1">#REF!</definedName>
    <definedName name="__2__123Graph_ACHART_2" hidden="1">#REF!</definedName>
    <definedName name="__3__123Graph_BCHART_1" hidden="1">#REF!</definedName>
    <definedName name="__4__123Graph_BCHART_2" hidden="1">#REF!</definedName>
    <definedName name="__a1" localSheetId="0" hidden="1">{"Assump",#N/A,TRUE,"Proforma";"first",#N/A,TRUE,"Proforma";"second",#N/A,TRUE,"Proforma";"lease1",#N/A,TRUE,"Proforma";"lease2",#N/A,TRUE,"Proforma"}</definedName>
    <definedName name="__a1" hidden="1">{"Assump",#N/A,TRUE,"Proforma";"first",#N/A,TRUE,"Proforma";"second",#N/A,TRUE,"Proforma";"lease1",#N/A,TRUE,"Proforma";"lease2",#N/A,TRUE,"Proforma"}</definedName>
    <definedName name="__A11" localSheetId="0" hidden="1">{#N/A,#N/A,FALSE,"Umsatz 99";#N/A,#N/A,FALSE,"ER 99 "}</definedName>
    <definedName name="__A11" hidden="1">{#N/A,#N/A,FALSE,"Umsatz 99";#N/A,#N/A,FALSE,"ER 99 "}</definedName>
    <definedName name="__aaa1" localSheetId="0" hidden="1">{#N/A,#N/A,FALSE,"REPORT"}</definedName>
    <definedName name="__aaa1" hidden="1">{#N/A,#N/A,FALSE,"REPORT"}</definedName>
    <definedName name="__aas1" localSheetId="0" hidden="1">{#N/A,#N/A,FALSE,"REPORT"}</definedName>
    <definedName name="__aas1" hidden="1">{#N/A,#N/A,FALSE,"REPORT"}</definedName>
    <definedName name="__ACS2000" localSheetId="0" hidden="1">{#N/A,#N/A,FALSE,"REPORT"}</definedName>
    <definedName name="__ACS2000" hidden="1">{#N/A,#N/A,FALSE,"REPORT"}</definedName>
    <definedName name="__AVB2" localSheetId="0" hidden="1">{"page1",#N/A,FALSE,"PROFORMA";"page2",#N/A,FALSE,"PROFORMA";"page3",#N/A,FALSE,"PROFORMA";"page4",#N/A,FALSE,"PROFORMA";"page5",#N/A,FALSE,"PROFORMA";"page6",#N/A,FALSE,"PROFORMA";"page7",#N/A,FALSE,"PROFORMA";"page8",#N/A,FALSE,"PROFORMA"}</definedName>
    <definedName name="__AVB2" hidden="1">{"page1",#N/A,FALSE,"PROFORMA";"page2",#N/A,FALSE,"PROFORMA";"page3",#N/A,FALSE,"PROFORMA";"page4",#N/A,FALSE,"PROFORMA";"page5",#N/A,FALSE,"PROFORMA";"page6",#N/A,FALSE,"PROFORMA";"page7",#N/A,FALSE,"PROFORMA";"page8",#N/A,FALSE,"PROFORMA"}</definedName>
    <definedName name="__b1" localSheetId="0" hidden="1">{"annual",#N/A,FALSE,"Pro Forma";#N/A,#N/A,FALSE,"Golf Operations"}</definedName>
    <definedName name="__b1" hidden="1">{"annual",#N/A,FALSE,"Pro Forma";#N/A,#N/A,FALSE,"Golf Operations"}</definedName>
    <definedName name="__b111" localSheetId="0" hidden="1">{#N/A,#N/A,FALSE,"Pharm";#N/A,#N/A,FALSE,"WWCM"}</definedName>
    <definedName name="__b111" hidden="1">{#N/A,#N/A,FALSE,"Pharm";#N/A,#N/A,FALSE,"WWCM"}</definedName>
    <definedName name="__blg300">#REF!</definedName>
    <definedName name="__c" localSheetId="0" hidden="1">{"Fiesta Facer Page",#N/A,FALSE,"Q_C_S";"Fiesta Main Page",#N/A,FALSE,"V_L";"Fiesta 95BP Struct",#N/A,FALSE,"StructBP";"Fiesta Post 95BP Struct",#N/A,FALSE,"AdjStructBP"}</definedName>
    <definedName name="__c" hidden="1">{"Fiesta Facer Page",#N/A,FALSE,"Q_C_S";"Fiesta Main Page",#N/A,FALSE,"V_L";"Fiesta 95BP Struct",#N/A,FALSE,"StructBP";"Fiesta Post 95BP Struct",#N/A,FALSE,"AdjStructBP"}</definedName>
    <definedName name="__cd1" localSheetId="0" hidden="1">{"annual",#N/A,FALSE,"Pro Forma";#N/A,#N/A,FALSE,"Golf Operations"}</definedName>
    <definedName name="__cd1" hidden="1">{"annual",#N/A,FALSE,"Pro Forma";#N/A,#N/A,FALSE,"Golf Operations"}</definedName>
    <definedName name="__del1" localSheetId="0" hidden="1">{"Page1",#N/A,FALSE,"7979";"Page2",#N/A,FALSE,"7979";"Page3",#N/A,FALSE,"7979"}</definedName>
    <definedName name="__del1" hidden="1">{"Page1",#N/A,FALSE,"7979";"Page2",#N/A,FALSE,"7979";"Page3",#N/A,FALSE,"7979"}</definedName>
    <definedName name="__Dumpster">0</definedName>
    <definedName name="__e4" localSheetId="0" hidden="1">{"new",#N/A,FALSE,"D";"PROFORMA",#N/A,FALSE,"A";"partial 1",#N/A,FALSE,"B";"partial 2",#N/A,FALSE,"B";"partial 3",#N/A,FALSE,"B";"SMALL CF 1",#N/A,FALSE,"C"}</definedName>
    <definedName name="__e4" hidden="1">{"new",#N/A,FALSE,"D";"PROFORMA",#N/A,FALSE,"A";"partial 1",#N/A,FALSE,"B";"partial 2",#N/A,FALSE,"B";"partial 3",#N/A,FALSE,"B";"SMALL CF 1",#N/A,FALSE,"C"}</definedName>
    <definedName name="__e4_1" localSheetId="0" hidden="1">{"new",#N/A,FALSE,"D";"PROFORMA",#N/A,FALSE,"A";"partial 1",#N/A,FALSE,"B";"partial 2",#N/A,FALSE,"B";"partial 3",#N/A,FALSE,"B";"SMALL CF 1",#N/A,FALSE,"C"}</definedName>
    <definedName name="__e4_1" hidden="1">{"new",#N/A,FALSE,"D";"PROFORMA",#N/A,FALSE,"A";"partial 1",#N/A,FALSE,"B";"partial 2",#N/A,FALSE,"B";"partial 3",#N/A,FALSE,"B";"SMALL CF 1",#N/A,FALSE,"C"}</definedName>
    <definedName name="__e4_2" localSheetId="0" hidden="1">{"new",#N/A,FALSE,"D";"PROFORMA",#N/A,FALSE,"A";"partial 1",#N/A,FALSE,"B";"partial 2",#N/A,FALSE,"B";"partial 3",#N/A,FALSE,"B";"SMALL CF 1",#N/A,FALSE,"C"}</definedName>
    <definedName name="__e4_2" hidden="1">{"new",#N/A,FALSE,"D";"PROFORMA",#N/A,FALSE,"A";"partial 1",#N/A,FALSE,"B";"partial 2",#N/A,FALSE,"B";"partial 3",#N/A,FALSE,"B";"SMALL CF 1",#N/A,FALSE,"C"}</definedName>
    <definedName name="__e4_3" localSheetId="0" hidden="1">{"new",#N/A,FALSE,"D";"PROFORMA",#N/A,FALSE,"A";"partial 1",#N/A,FALSE,"B";"partial 2",#N/A,FALSE,"B";"partial 3",#N/A,FALSE,"B";"SMALL CF 1",#N/A,FALSE,"C"}</definedName>
    <definedName name="__e4_3" hidden="1">{"new",#N/A,FALSE,"D";"PROFORMA",#N/A,FALSE,"A";"partial 1",#N/A,FALSE,"B";"partial 2",#N/A,FALSE,"B";"partial 3",#N/A,FALSE,"B";"SMALL CF 1",#N/A,FALSE,"C"}</definedName>
    <definedName name="__e4567" localSheetId="0" hidden="1">{"Status",#N/A,FALSE,"Consol";"StatusDetail",#N/A,FALSE,"Consol"}</definedName>
    <definedName name="__e4567" hidden="1">{"Status",#N/A,FALSE,"Consol";"StatusDetail",#N/A,FALSE,"Consol"}</definedName>
    <definedName name="__FDS_HYPERLINK_TOGGLE_STATE__" hidden="1">"ON"</definedName>
    <definedName name="__FDS_UNIQUE_RANGE_ID_GENERATOR_COUNTER" hidden="1">1</definedName>
    <definedName name="__FDS_USED_FOR_REUSING_RANGE_IDS_RECYCLE" localSheetId="0" hidden="1">{152,168,338,189,173,195,158,390,7,11,232,378,159,175,261,183,177,129,8,155,265,394,57}</definedName>
    <definedName name="__FDS_USED_FOR_REUSING_RANGE_IDS_RECYCLE" hidden="1">{152,168,338,189,173,195,158,390,7,11,232,378,159,175,261,183,177,129,8,155,265,394,57}</definedName>
    <definedName name="__Fill" hidden="1">#REF!</definedName>
    <definedName name="__FIN01" hidden="1">#N/A</definedName>
    <definedName name="__FIN02" hidden="1">#N/A</definedName>
    <definedName name="__FIN03" hidden="1">#N/A</definedName>
    <definedName name="__FIN04" hidden="1">#N/A</definedName>
    <definedName name="__FIN05" hidden="1">#N/A</definedName>
    <definedName name="__FIN06" hidden="1">#N/A</definedName>
    <definedName name="__FIN07" hidden="1">#N/A</definedName>
    <definedName name="__FIN08" hidden="1">#N/A</definedName>
    <definedName name="__FIN09" hidden="1">#N/A</definedName>
    <definedName name="__FIN10" hidden="1">#N/A</definedName>
    <definedName name="__FIN11" hidden="1">#N/A</definedName>
    <definedName name="__FIN12" hidden="1">#N/A</definedName>
    <definedName name="__FIN13" hidden="1">#N/A</definedName>
    <definedName name="__FIN14" hidden="1">#N/A</definedName>
    <definedName name="__FIN15" hidden="1">#N/A</definedName>
    <definedName name="__FIN16" hidden="1">#N/A</definedName>
    <definedName name="__FIN17" hidden="1">#N/A</definedName>
    <definedName name="__FIN18" hidden="1">#N/A</definedName>
    <definedName name="__FIN19" hidden="1">#N/A</definedName>
    <definedName name="__FIN20" hidden="1">#N/A</definedName>
    <definedName name="__FIN21" hidden="1">#N/A</definedName>
    <definedName name="__FIN22" hidden="1">#N/A</definedName>
    <definedName name="__FIN23" hidden="1">#N/A</definedName>
    <definedName name="__FIN24" hidden="1">#N/A</definedName>
    <definedName name="__gr1" localSheetId="0" hidden="1">{"three",#N/A,FALSE,"Capital";"four",#N/A,FALSE,"Capital"}</definedName>
    <definedName name="__gr1" hidden="1">{"three",#N/A,FALSE,"Capital";"four",#N/A,FALSE,"Capital"}</definedName>
    <definedName name="__IntlFixup" hidden="1">TRUE</definedName>
    <definedName name="__IntlFixupTable" hidden="1">#REF!</definedName>
    <definedName name="__Key" hidden="1">#REF!</definedName>
    <definedName name="__key1" hidden="1">#REF!</definedName>
    <definedName name="__key2" hidden="1">#REF!</definedName>
    <definedName name="__mtb3" localSheetId="0" hidden="1">{#N/A,#N/A,FALSE,"１";#N/A,#N/A,FALSE,"２";#N/A,#N/A,FALSE,"３";#N/A,#N/A,FALSE,"４"}</definedName>
    <definedName name="__mtb3" hidden="1">{#N/A,#N/A,FALSE,"１";#N/A,#N/A,FALSE,"２";#N/A,#N/A,FALSE,"３";#N/A,#N/A,FALSE,"４"}</definedName>
    <definedName name="__new1" localSheetId="0" hidden="1">{#N/A,#N/A,FALSE,"Pharm";#N/A,#N/A,FALSE,"WWCM"}</definedName>
    <definedName name="__new1" hidden="1">{#N/A,#N/A,FALSE,"Pharm";#N/A,#N/A,FALSE,"WWCM"}</definedName>
    <definedName name="__PER01" hidden="1">UPPER(TEXT(#REF!(#REF!,0),"mmm yy"))</definedName>
    <definedName name="__PER02" hidden="1">UPPER(TEXT(#REF!(#REF!,-1),"mmm yy"))</definedName>
    <definedName name="__PER03" hidden="1">#N/A</definedName>
    <definedName name="__PER04" hidden="1">#N/A</definedName>
    <definedName name="__PER05" hidden="1">#N/A</definedName>
    <definedName name="__PER06" hidden="1">#N/A</definedName>
    <definedName name="__PER07" hidden="1">#N/A</definedName>
    <definedName name="__PER08" hidden="1">#N/A</definedName>
    <definedName name="__PER09" hidden="1">#N/A</definedName>
    <definedName name="__PER10" hidden="1">#N/A</definedName>
    <definedName name="__PER11" hidden="1">#N/A</definedName>
    <definedName name="__PER13" hidden="1">#N/A</definedName>
    <definedName name="__PER14" hidden="1">#N/A</definedName>
    <definedName name="__PER15" hidden="1">#N/A</definedName>
    <definedName name="__PER16" hidden="1">#N/A</definedName>
    <definedName name="__PER17" hidden="1">#N/A</definedName>
    <definedName name="__PER18" hidden="1">#N/A</definedName>
    <definedName name="__PER19" hidden="1">#N/A</definedName>
    <definedName name="__PER20" hidden="1">#N/A</definedName>
    <definedName name="__PER21" hidden="1">#N/A</definedName>
    <definedName name="__PER22" hidden="1">#N/A</definedName>
    <definedName name="__PER23" hidden="1">#N/A</definedName>
    <definedName name="__PER24" hidden="1">#N/A</definedName>
    <definedName name="__q3" hidden="1">#REF!</definedName>
    <definedName name="__r" localSheetId="0" hidden="1">{"consolidated",#N/A,FALSE,"Sheet1";"cms",#N/A,FALSE,"Sheet1";"fse",#N/A,FALSE,"Sheet1"}</definedName>
    <definedName name="__r" hidden="1">{"consolidated",#N/A,FALSE,"Sheet1";"cms",#N/A,FALSE,"Sheet1";"fse",#N/A,FALSE,"Sheet1"}</definedName>
    <definedName name="__Sort__" hidden="1">#REF!</definedName>
    <definedName name="__Table2" hidden="1">#REF!</definedName>
    <definedName name="__tm1" localSheetId="0" hidden="1">{#N/A,#N/A,FALSE,"Pharm";#N/A,#N/A,FALSE,"WWCM"}</definedName>
    <definedName name="__tm1" hidden="1">{#N/A,#N/A,FALSE,"Pharm";#N/A,#N/A,FALSE,"WWCM"}</definedName>
    <definedName name="__TX2" localSheetId="0" hidden="1">{#N/A,#N/A,FALSE,"Aging Summary";#N/A,#N/A,FALSE,"Ratio Analysis";#N/A,#N/A,FALSE,"Test 120 Day Accts";#N/A,#N/A,FALSE,"Tickmarks"}</definedName>
    <definedName name="__TX2" hidden="1">{#N/A,#N/A,FALSE,"Aging Summary";#N/A,#N/A,FALSE,"Ratio Analysis";#N/A,#N/A,FALSE,"Test 120 Day Accts";#N/A,#N/A,FALSE,"Tickmarks"}</definedName>
    <definedName name="__TX3" localSheetId="0" hidden="1">{#N/A,#N/A,FALSE,"Aging Summary";#N/A,#N/A,FALSE,"Ratio Analysis";#N/A,#N/A,FALSE,"Test 120 Day Accts";#N/A,#N/A,FALSE,"Tickmarks"}</definedName>
    <definedName name="__TX3" hidden="1">{#N/A,#N/A,FALSE,"Aging Summary";#N/A,#N/A,FALSE,"Ratio Analysis";#N/A,#N/A,FALSE,"Test 120 Day Accts";#N/A,#N/A,FALSE,"Tickmarks"}</definedName>
    <definedName name="__v2" localSheetId="0" hidden="1">{"Budget by Month",#N/A,FALSE,"VA Departments Roll-up";"Budget by Month",#N/A,FALSE,"220";"Budget by Month",#N/A,FALSE,"300";"Budget by Month",#N/A,FALSE,"302";"Budget by Month",#N/A,FALSE,"305";"Budget by Month",#N/A,FALSE,"310"}</definedName>
    <definedName name="__v2" hidden="1">{"Budget by Month",#N/A,FALSE,"VA Departments Roll-up";"Budget by Month",#N/A,FALSE,"220";"Budget by Month",#N/A,FALSE,"300";"Budget by Month",#N/A,FALSE,"302";"Budget by Month",#N/A,FALSE,"305";"Budget by Month",#N/A,FALSE,"310"}</definedName>
    <definedName name="__wmp1" localSheetId="0" hidden="1">{#N/A,#N/A,FALSE,"ENVIRONMENTAL"}</definedName>
    <definedName name="__wmp1" hidden="1">{#N/A,#N/A,FALSE,"ENVIRONMENTAL"}</definedName>
    <definedName name="__wpm1" localSheetId="0" hidden="1">{#N/A,#N/A,FALSE,"LOAN ANALYSIS"}</definedName>
    <definedName name="__wpm1" hidden="1">{#N/A,#N/A,FALSE,"LOAN ANALYSIS"}</definedName>
    <definedName name="__wr1" localSheetId="0" hidden="1">{"Output-3Column",#N/A,FALSE,"Output"}</definedName>
    <definedName name="__wr1" hidden="1">{"Output-3Column",#N/A,FALSE,"Output"}</definedName>
    <definedName name="__wrd21" localSheetId="0" hidden="1">{"Cover",#N/A,FALSE,"Cover";"Summary",#N/A,FALSE,"Summarpage"}</definedName>
    <definedName name="__wrd21" hidden="1">{"Cover",#N/A,FALSE,"Cover";"Summary",#N/A,FALSE,"Summarpage"}</definedName>
    <definedName name="__wrm2111" localSheetId="0" hidden="1">{"Cover",#N/A,FALSE,"Cover";"Summary",#N/A,FALSE,"Summarpage"}</definedName>
    <definedName name="__wrm2111" hidden="1">{"Cover",#N/A,FALSE,"Cover";"Summary",#N/A,FALSE,"Summarpage"}</definedName>
    <definedName name="__wrn1" localSheetId="0" hidden="1">{"schedule1",#N/A,FALSE,"Sheet1";"schedule2",#N/A,FALSE,"Sheet1";"schedule3",#N/A,FALSE,"Sheet1";"schedule4",#N/A,FALSE,"Sheet1";"schedule5",#N/A,FALSE,"Sheet1";"schedule6",#N/A,FALSE,"Sheet1"}</definedName>
    <definedName name="__wrn1" hidden="1">{"schedule1",#N/A,FALSE,"Sheet1";"schedule2",#N/A,FALSE,"Sheet1";"schedule3",#N/A,FALSE,"Sheet1";"schedule4",#N/A,FALSE,"Sheet1";"schedule5",#N/A,FALSE,"Sheet1";"schedule6",#N/A,FALSE,"Sheet1"}</definedName>
    <definedName name="__wrn2" localSheetId="0"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_wrn2"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_wrn211" localSheetId="0" hidden="1">{"Cover",#N/A,FALSE,"Cover";"Summary",#N/A,FALSE,"Summarpage"}</definedName>
    <definedName name="__wrn211" hidden="1">{"Cover",#N/A,FALSE,"Cover";"Summary",#N/A,FALSE,"Summarpage"}</definedName>
    <definedName name="__wrn3" localSheetId="0"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_wrn3"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_wrn4" localSheetId="0" hidden="1">{"data",#N/A,FALSE,"INPUT"}</definedName>
    <definedName name="__wrn4" hidden="1">{"data",#N/A,FALSE,"INPUT"}</definedName>
    <definedName name="__X2" localSheetId="0" hidden="1">{#N/A,#N/A,FALSE,"Other";#N/A,#N/A,FALSE,"Ace";#N/A,#N/A,FALSE,"Derm"}</definedName>
    <definedName name="__X2" hidden="1">{#N/A,#N/A,FALSE,"Other";#N/A,#N/A,FALSE,"Ace";#N/A,#N/A,FALSE,"Derm"}</definedName>
    <definedName name="__xx2" localSheetId="0" hidden="1">{#N/A,#N/A,FALSE,"Aging Summary";#N/A,#N/A,FALSE,"Ratio Analysis";#N/A,#N/A,FALSE,"Test 120 Day Accts";#N/A,#N/A,FALSE,"Tickmarks"}</definedName>
    <definedName name="__xx2" hidden="1">{#N/A,#N/A,FALSE,"Aging Summary";#N/A,#N/A,FALSE,"Ratio Analysis";#N/A,#N/A,FALSE,"Test 120 Day Accts";#N/A,#N/A,FALSE,"Tickmarks"}</definedName>
    <definedName name="_001_LOC_APPLICATION_SOURCE">#REF!</definedName>
    <definedName name="_010_LETTER_OF_CREDIT_SOURCE">#REF!</definedName>
    <definedName name="_1_">#REF!</definedName>
    <definedName name="_1_____123Graph_AChart_1N" hidden="1">#REF!</definedName>
    <definedName name="_1__123Graph_ACHART_1" hidden="1">#REF!</definedName>
    <definedName name="_1__123Graph_ACHART_12" hidden="1">#REF!</definedName>
    <definedName name="_1__123Graph_AChart_1E" hidden="1">#REF!</definedName>
    <definedName name="_1__123Graph_ACHART_2" hidden="1">#REF!</definedName>
    <definedName name="_1__123Graph_ACHART_4A" hidden="1">#REF!</definedName>
    <definedName name="_1_0_S" hidden="1">#REF!</definedName>
    <definedName name="_1_1">#REF!</definedName>
    <definedName name="_1_1__1_CRADDIN_DataGrid" hidden="1">#REF!</definedName>
    <definedName name="_10" hidden="1">#REF!</definedName>
    <definedName name="_10____123Graph_AChart_3N" hidden="1">#REF!</definedName>
    <definedName name="_10__123Graph_ACHART_1" hidden="1">#REF!</definedName>
    <definedName name="_10__123Graph_ACHART_15" hidden="1">#REF!</definedName>
    <definedName name="_10__123Graph_ACHART_16" hidden="1">#REF!</definedName>
    <definedName name="_10__123Graph_ACHART_18" hidden="1">#REF!</definedName>
    <definedName name="_10__123Graph_ACHART_2" hidden="1">#REF!</definedName>
    <definedName name="_10__123Graph_ACHART_21" hidden="1">#REF!</definedName>
    <definedName name="_10__123Graph_ASEG_PIE" hidden="1">#REF!</definedName>
    <definedName name="_10__123Graph_BCHART_1" hidden="1">#REF!</definedName>
    <definedName name="_10__123Graph_BCHART_11" hidden="1">#REF!</definedName>
    <definedName name="_10__123Graph_BCHART_15" hidden="1">#REF!</definedName>
    <definedName name="_10__123Graph_BCHART_16" hidden="1">#REF!</definedName>
    <definedName name="_10__123Graph_BCHART_2" hidden="1">#REF!</definedName>
    <definedName name="_10__123Graph_BChart_2E" hidden="1">#REF!</definedName>
    <definedName name="_10__123Graph_BCHART_4" hidden="1">#REF!</definedName>
    <definedName name="_10__123Graph_CCHART_1" hidden="1">#REF!</definedName>
    <definedName name="_10__123Graph_CCHART_2" hidden="1">#REF!</definedName>
    <definedName name="_10__123Graph_CCHART_3" hidden="1">#REF!</definedName>
    <definedName name="_10__123Graph_FCHART_1" hidden="1">#REF!</definedName>
    <definedName name="_10__123Graph_LBL_ACHART_3" hidden="1">#REF!</definedName>
    <definedName name="_10__123Graph_XCHART_1" hidden="1">#REF!</definedName>
    <definedName name="_10__123Graph_XCHART_2" hidden="1">#REF!</definedName>
    <definedName name="_10_2__1_CRADDIN_Headings" hidden="1">#REF!</definedName>
    <definedName name="_10_4__1_CRADDIN_DataGrid" hidden="1">#REF!</definedName>
    <definedName name="_100__123Graph_CCHART_22" hidden="1">#REF!</definedName>
    <definedName name="_100__123Graph_DCHART_17" hidden="1">#REF!</definedName>
    <definedName name="_102__123Graph_XCHART_19" hidden="1">#REF!</definedName>
    <definedName name="_102_4__1_CRADDIN_DataGrid" hidden="1">#REF!</definedName>
    <definedName name="_105__123Graph_DCHART_22" hidden="1">#REF!</definedName>
    <definedName name="_105__123Graph_XCHART_22" hidden="1">#REF!</definedName>
    <definedName name="_105_4__1_CRADDIN_Headings" hidden="1">#REF!</definedName>
    <definedName name="_108__123Graph_XSEG_PIE" hidden="1">#REF!</definedName>
    <definedName name="_108_3__1_CRADDIN_Table" hidden="1">#REF!</definedName>
    <definedName name="_108_4__1_CRADDIN_Table" hidden="1">#REF!</definedName>
    <definedName name="_10AC">#REF!</definedName>
    <definedName name="_11____123Graph_AChart_45H" hidden="1">#REF!</definedName>
    <definedName name="_11__123Graph_ACHART_1A" hidden="1">#REF!</definedName>
    <definedName name="_11__123Graph_ACHART_2" hidden="1">#REF!</definedName>
    <definedName name="_11__123Graph_BCHART_1" hidden="1">#REF!</definedName>
    <definedName name="_11__123Graph_BCHART_15" hidden="1">#REF!</definedName>
    <definedName name="_11__123Graph_BCHART_16" hidden="1">#REF!</definedName>
    <definedName name="_11__123Graph_BCHART_17" hidden="1">#REF!</definedName>
    <definedName name="_11__123Graph_BCHART_2" hidden="1">#REF!</definedName>
    <definedName name="_11__123Graph_BCHART_3" hidden="1">#REF!</definedName>
    <definedName name="_11__123Graph_BChart_3E" hidden="1">#REF!</definedName>
    <definedName name="_11__123Graph_BCHART_5" hidden="1">#REF!</definedName>
    <definedName name="_11__123Graph_CCHART_1" hidden="1">#REF!</definedName>
    <definedName name="_11__123Graph_CCHART_2" hidden="1">#REF!</definedName>
    <definedName name="_11__123Graph_DCHART_1" hidden="1">#REF!</definedName>
    <definedName name="_11__123Graph_LBL_DCHART_1" hidden="1">#REF!</definedName>
    <definedName name="_11__123Graph_XCHART_2" hidden="1">#REF!</definedName>
    <definedName name="_11__123Graph_XCHART_3" hidden="1">#REF!</definedName>
    <definedName name="_11__123Graph_XGROWTH_9" hidden="1">#REF!</definedName>
    <definedName name="_11_0_0__123Grap" hidden="1">#REF!</definedName>
    <definedName name="_11_0_Table2_" hidden="1">#REF!</definedName>
    <definedName name="_11_1__1_CRADDIN_DataGrid" hidden="1">#REF!</definedName>
    <definedName name="_11_4__1_CRADDIN_Headings" hidden="1">#REF!</definedName>
    <definedName name="_110__123Graph_ECHART_15" hidden="1">#REF!</definedName>
    <definedName name="_111_4__1_CRADDIN_DataGrid" hidden="1">#REF!</definedName>
    <definedName name="_112__FDSAUDITLINK__" localSheetId="0"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4_4__1_CRADDIN_Headings" hidden="1">#REF!</definedName>
    <definedName name="_115__123Graph_ECHART_16" hidden="1">#REF!</definedName>
    <definedName name="_117_4__1_CRADDIN_Table" hidden="1">#REF!</definedName>
    <definedName name="_11AUG_98">#REF!</definedName>
    <definedName name="_12____123Graph_BChart_45H" hidden="1">#REF!</definedName>
    <definedName name="_12__123Graph_ACHART_17" hidden="1">#REF!</definedName>
    <definedName name="_12__123Graph_ACHART_19" hidden="1">#REF!</definedName>
    <definedName name="_12__123Graph_ACHART_2" hidden="1">#REF!</definedName>
    <definedName name="_12__123Graph_ACHART_2A" hidden="1">#REF!</definedName>
    <definedName name="_12__123Graph_ACHART_4" hidden="1">#REF!</definedName>
    <definedName name="_12__123Graph_BCHART_1" hidden="1">#REF!</definedName>
    <definedName name="_12__123Graph_BCHART_16" hidden="1">#REF!</definedName>
    <definedName name="_12__123Graph_BCHART_17" hidden="1">#REF!</definedName>
    <definedName name="_12__123Graph_BCHART_2" hidden="1">#REF!</definedName>
    <definedName name="_12__123Graph_BCHART_22" hidden="1">#REF!</definedName>
    <definedName name="_12__123Graph_BChart_4E" hidden="1">#REF!</definedName>
    <definedName name="_12__123Graph_BCHART_6" hidden="1">#REF!</definedName>
    <definedName name="_12__123Graph_CCHART_1" hidden="1">#REF!</definedName>
    <definedName name="_12__123Graph_CCHART_2" hidden="1">#REF!</definedName>
    <definedName name="_12__123Graph_DCHART_1" hidden="1">#REF!</definedName>
    <definedName name="_12__123Graph_ECHART_1" hidden="1">#REF!</definedName>
    <definedName name="_12__123Graph_LBL_ACHART_1" hidden="1">#REF!</definedName>
    <definedName name="_12_0_Table2_" hidden="1">#REF!</definedName>
    <definedName name="_12_1__1_CRADDIN_DataGrid" hidden="1">#REF!</definedName>
    <definedName name="_12_1__1_CRADDIN_Table" hidden="1">#REF!</definedName>
    <definedName name="_12_2__1_CRADDIN_Table" hidden="1">#REF!</definedName>
    <definedName name="_12_4__1_CRADDIN_Table" hidden="1">#REF!</definedName>
    <definedName name="_120__123Graph_CCHART_4" hidden="1">#REF!</definedName>
    <definedName name="_120__123Graph_ECHART_17" hidden="1">#REF!</definedName>
    <definedName name="_120__FDSAUDITLINK__" localSheetId="0"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3Graph" hidden="1">#REF!</definedName>
    <definedName name="_123Graph_B" hidden="1">#REF!</definedName>
    <definedName name="_125__123Graph_ECHART_22" hidden="1">#REF!</definedName>
    <definedName name="_12CASH_REC">#REF!</definedName>
    <definedName name="_13____123Graph_XChart_2N" hidden="1">#REF!</definedName>
    <definedName name="_13__123Graph_ACHART_1" hidden="1">#REF!</definedName>
    <definedName name="_13__123Graph_BCHART_17" hidden="1">#REF!</definedName>
    <definedName name="_13__123Graph_BCHART_1A" hidden="1">#REF!</definedName>
    <definedName name="_13__123Graph_BCHART_2" hidden="1">#REF!</definedName>
    <definedName name="_13__123Graph_BCHART_22" hidden="1">#REF!</definedName>
    <definedName name="_13__123Graph_BChart_5E" hidden="1">#REF!</definedName>
    <definedName name="_13__123Graph_BCHART_7" hidden="1">#REF!</definedName>
    <definedName name="_13__123Graph_BGROWTH_9" hidden="1">#REF!</definedName>
    <definedName name="_13__123Graph_CCHART_1" hidden="1">#REF!</definedName>
    <definedName name="_13__123Graph_CCHART_15" hidden="1">#REF!</definedName>
    <definedName name="_13__123Graph_CCHART_2" hidden="1">#REF!</definedName>
    <definedName name="_13__123Graph_CCHART_3" hidden="1">#REF!</definedName>
    <definedName name="_13__123Graph_DCHART_1" hidden="1">#REF!</definedName>
    <definedName name="_13__123Graph_FCHART_1" hidden="1">#REF!</definedName>
    <definedName name="_13__123Graph_LBL_ACHART_3" hidden="1">#REF!</definedName>
    <definedName name="_13__123Graph_XCHART_1" hidden="1">#REF!</definedName>
    <definedName name="_13_123Graph_BGROWTH_9" hidden="1">#REF!</definedName>
    <definedName name="_130__123Graph_FCHART_15" hidden="1">#REF!</definedName>
    <definedName name="_135__123Graph_FCHART_16" hidden="1">#REF!</definedName>
    <definedName name="_13CSH">#REF!</definedName>
    <definedName name="_13Z_A52A4FFB_092D_4B1C_B81E_176175F7773D__wvu.PsintTiules" hidden="1">#REF!</definedName>
    <definedName name="_14____123Graph_XChart_3N" hidden="1">#REF!</definedName>
    <definedName name="_14__123Graph_ACHART_2" hidden="1">#REF!</definedName>
    <definedName name="_14__123Graph_ACHART_21" hidden="1">#REF!</definedName>
    <definedName name="_14__123Graph_BCHART_22" hidden="1">#REF!</definedName>
    <definedName name="_14__123Graph_BCHART_2A" hidden="1">#REF!</definedName>
    <definedName name="_14__123Graph_BChart_6E" hidden="1">#REF!</definedName>
    <definedName name="_14__123Graph_BCHART_8" hidden="1">#REF!</definedName>
    <definedName name="_14__123Graph_CCHART_1" hidden="1">#REF!</definedName>
    <definedName name="_14__123Graph_CCHART_15" hidden="1">#REF!</definedName>
    <definedName name="_14__123Graph_CCHART_16" hidden="1">#REF!</definedName>
    <definedName name="_14__123Graph_CCHART_2" hidden="1">#REF!</definedName>
    <definedName name="_14__123Graph_DCHART_1" hidden="1">#REF!</definedName>
    <definedName name="_14__123Graph_DCHART_2" hidden="1">#REF!</definedName>
    <definedName name="_14__123Graph_ECHART_1" hidden="1">#REF!</definedName>
    <definedName name="_14__123Graph_LBL_ACHART_1" hidden="1">#REF!</definedName>
    <definedName name="_14__123Graph_LBL_ACHART_2" hidden="1">#REF!</definedName>
    <definedName name="_14__123Graph_LBL_DCHART_1" hidden="1">#REF!</definedName>
    <definedName name="_14_0_0__123Grap" hidden="1">#REF!</definedName>
    <definedName name="_14_3__1_CRADDIN_DataGrid" hidden="1">#REF!</definedName>
    <definedName name="_140__123Graph_FCHART_17" hidden="1">#REF!</definedName>
    <definedName name="_140__123Graph_XCHART_10" hidden="1">#REF!</definedName>
    <definedName name="_144__FDSAUDITLINK__" localSheetId="0"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5__123Graph_FCHART_22" hidden="1">#REF!</definedName>
    <definedName name="_14DECEMBER_98">#REF!</definedName>
    <definedName name="_15__123Graph_ACHART_16" hidden="1">#REF!</definedName>
    <definedName name="_15__123Graph_ACHART_18" hidden="1">#REF!</definedName>
    <definedName name="_15__123Graph_ACHART_3" hidden="1">#REF!</definedName>
    <definedName name="_15__123Graph_ACHART_5" hidden="1">#REF!</definedName>
    <definedName name="_15__123Graph_BChart_7E" hidden="1">#REF!</definedName>
    <definedName name="_15__123Graph_BCHART_9" hidden="1">#REF!</definedName>
    <definedName name="_15__123Graph_CCHART_15" hidden="1">#REF!</definedName>
    <definedName name="_15__123Graph_CCHART_16" hidden="1">#REF!</definedName>
    <definedName name="_15__123Graph_CCHART_17" hidden="1">#REF!</definedName>
    <definedName name="_15__123Graph_CCHART_2" hidden="1">#REF!</definedName>
    <definedName name="_15__123Graph_DCHART_1" hidden="1">#REF!</definedName>
    <definedName name="_15__123Graph_DCHART_2" hidden="1">#REF!</definedName>
    <definedName name="_15__123Graph_ECHART_1" hidden="1">#REF!</definedName>
    <definedName name="_15__123Graph_FCHART_1" hidden="1">#REF!</definedName>
    <definedName name="_15__123Graph_LBL_ACHART_2" hidden="1">#REF!</definedName>
    <definedName name="_15__123Graph_LBL_ACHART_3" hidden="1">#REF!</definedName>
    <definedName name="_15__123Graph_XCHART_1" hidden="1">#REF!</definedName>
    <definedName name="_15__123Graph_XCHART_1A" hidden="1">#REF!</definedName>
    <definedName name="_150__123Graph_XCHART_15" hidden="1">#REF!</definedName>
    <definedName name="_155__123Graph_XCHART_16" hidden="1">#REF!</definedName>
    <definedName name="_15E">#REF!</definedName>
    <definedName name="_16__123Graph_ACHART_2" hidden="1">#REF!</definedName>
    <definedName name="_16__123Graph_ASEG_PIE" hidden="1">#REF!</definedName>
    <definedName name="_16__123Graph_BCHART_1" hidden="1">#REF!</definedName>
    <definedName name="_16__123Graph_BCHART_2" hidden="1">#REF!</definedName>
    <definedName name="_16__123Graph_BChart_8E" hidden="1">#REF!</definedName>
    <definedName name="_16__123Graph_CCHART_10" hidden="1">#REF!</definedName>
    <definedName name="_16__123Graph_CCHART_16" hidden="1">#REF!</definedName>
    <definedName name="_16__123Graph_CCHART_17" hidden="1">#REF!</definedName>
    <definedName name="_16__123Graph_CCHART_22" hidden="1">#REF!</definedName>
    <definedName name="_16__123Graph_DCHART_1" hidden="1">#REF!</definedName>
    <definedName name="_16__123Graph_DCHART_2" hidden="1">#REF!</definedName>
    <definedName name="_16__123Graph_FCHART_1" hidden="1">#REF!</definedName>
    <definedName name="_16__123Graph_LBL_ACHART_1" hidden="1">#REF!</definedName>
    <definedName name="_16__123Graph_LBL_ACHART_2" hidden="1">#REF!</definedName>
    <definedName name="_16__123Graph_LBL_ACHART_3" hidden="1">#REF!</definedName>
    <definedName name="_16__123Graph_LBL_ACHART_4" hidden="1">#REF!</definedName>
    <definedName name="_16__123Graph_XCHART_1" hidden="1">#REF!</definedName>
    <definedName name="_16__123Graph_XCHART_2" hidden="1">#REF!</definedName>
    <definedName name="_16__123Graph_XCHART_2A" hidden="1">#REF!</definedName>
    <definedName name="_16__123Graph_XGROWTH_9" hidden="1">#REF!</definedName>
    <definedName name="_16_2__1_CRADDIN_DataGrid" hidden="1">#REF!</definedName>
    <definedName name="_16_3__1_CRADDIN_Headings" hidden="1">#REF!</definedName>
    <definedName name="_160__123Graph_XCHART_17" hidden="1">#REF!</definedName>
    <definedName name="_160__123Graph_XCHART_28" hidden="1">#REF!</definedName>
    <definedName name="_160__FDSAUDITLINK__" localSheetId="0"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5__123Graph_XCHART_18" hidden="1">#REF!</definedName>
    <definedName name="_16NOVEMBER_98">#REF!</definedName>
    <definedName name="_17__123Graph_CCHART_1" hidden="1">#REF!</definedName>
    <definedName name="_17__123Graph_CCHART_11" hidden="1">#REF!</definedName>
    <definedName name="_17__123Graph_CCHART_17" hidden="1">#REF!</definedName>
    <definedName name="_17__123Graph_CChart_1E" hidden="1">#REF!</definedName>
    <definedName name="_17__123Graph_CCHART_22" hidden="1">#REF!</definedName>
    <definedName name="_17__123Graph_CSEG_PIE" hidden="1">#REF!</definedName>
    <definedName name="_17__123Graph_DCHART_2" hidden="1">#REF!</definedName>
    <definedName name="_17__123Graph_LBL_ACHART_2" hidden="1">#REF!</definedName>
    <definedName name="_17__123Graph_LBL_ACHART_3" hidden="1">#REF!</definedName>
    <definedName name="_17__123Graph_LBL_ACHART_4" hidden="1">#REF!</definedName>
    <definedName name="_17__123Graph_LBL_BCHART_2" hidden="1">#REF!</definedName>
    <definedName name="_17__123Graph_XCHART_1" hidden="1">#REF!</definedName>
    <definedName name="_17__123Graph_XCHART_2" hidden="1">#REF!</definedName>
    <definedName name="_17_0_0__123Grap" hidden="1">#REF!</definedName>
    <definedName name="_170__123Graph_XCHART_19" hidden="1">#REF!</definedName>
    <definedName name="_175__123Graph_XCHART_22" hidden="1">#REF!</definedName>
    <definedName name="_17OCTOBER_98">#REF!</definedName>
    <definedName name="_18__123Graph_ACHART_19" hidden="1">#REF!</definedName>
    <definedName name="_18__123Graph_ACHART_6" hidden="1">#REF!</definedName>
    <definedName name="_18__123Graph_BCHART_1" hidden="1">#REF!</definedName>
    <definedName name="_18__123Graph_BCHART_15" hidden="1">#REF!</definedName>
    <definedName name="_18__123Graph_BCHART_31" hidden="1">#REF!</definedName>
    <definedName name="_18__123Graph_CCHART_2" hidden="1">#REF!</definedName>
    <definedName name="_18__123Graph_CCHART_22" hidden="1">#REF!</definedName>
    <definedName name="_18__123Graph_CChart_2E" hidden="1">#REF!</definedName>
    <definedName name="_18__123Graph_CSEG_PIE" hidden="1">#REF!</definedName>
    <definedName name="_18__123Graph_DCHART_1" hidden="1">#REF!</definedName>
    <definedName name="_18__123Graph_DCHART_15" hidden="1">#REF!</definedName>
    <definedName name="_18__123Graph_LBL_ACHART_4" hidden="1">#REF!</definedName>
    <definedName name="_18__123Graph_LBL_ACHART_5" hidden="1">#REF!</definedName>
    <definedName name="_18__123Graph_LBL_BCHART_3" hidden="1">#REF!</definedName>
    <definedName name="_18__123Graph_LBL_DCHART_1" hidden="1">#REF!</definedName>
    <definedName name="_18__123Graph_XCHART_1" hidden="1">#REF!</definedName>
    <definedName name="_18__123Graph_XCHART_2" hidden="1">#REF!</definedName>
    <definedName name="_18_1__1_CRADDIN_Headings" hidden="1">#REF!</definedName>
    <definedName name="_18_3__1_CRADDIN_Table" hidden="1">#REF!</definedName>
    <definedName name="_180__123Graph_XSEG_PIE" hidden="1">#REF!</definedName>
    <definedName name="_18PL">#REF!</definedName>
    <definedName name="_19__123Graph_ACHART_1" hidden="1">#REF!</definedName>
    <definedName name="_19__123Graph_BCHART_10" hidden="1">#REF!</definedName>
    <definedName name="_19__123Graph_CCHART_3" hidden="1">#REF!</definedName>
    <definedName name="_19__123Graph_CChart_3E" hidden="1">#REF!</definedName>
    <definedName name="_19__123Graph_CSEG_PIE" hidden="1">#REF!</definedName>
    <definedName name="_19__123Graph_DCHART_15" hidden="1">#REF!</definedName>
    <definedName name="_19__123Graph_DCHART_16" hidden="1">#REF!</definedName>
    <definedName name="_19__123Graph_ECHART_1" hidden="1">#REF!</definedName>
    <definedName name="_19__123Graph_LBL_ACHART_3" hidden="1">#REF!</definedName>
    <definedName name="_19__123Graph_LBL_ACHART_6" hidden="1">#REF!</definedName>
    <definedName name="_19__123Graph_LBL_BCHART_2" hidden="1">#REF!</definedName>
    <definedName name="_19__123Graph_LBL_CCHART_2" hidden="1">#REF!</definedName>
    <definedName name="_19__123Graph_XCHART_2" hidden="1">#REF!</definedName>
    <definedName name="_19_4__1_CRADDIN_DataGrid" hidden="1">#REF!</definedName>
    <definedName name="_19Module2_.PRINT_BCCAM">#N/A</definedName>
    <definedName name="_19SEPTEMBER_98">#REF!</definedName>
    <definedName name="_19Table2_" hidden="1">#REF!</definedName>
    <definedName name="_1ƒ0ACwvu.Sommai" hidden="1">#REF!,#REF!,#REF!,#REF!,#REF!,#REF!</definedName>
    <definedName name="_1Module2_.PRINT_BCCAM">#N/A</definedName>
    <definedName name="_1REPLA">#REF!</definedName>
    <definedName name="_1Table2_" hidden="1">#REF!</definedName>
    <definedName name="_2_">#REF!</definedName>
    <definedName name="_2_____123Graph_AChart_2N" hidden="1">#REF!</definedName>
    <definedName name="_2__123Graph_ACHART_1" hidden="1">#REF!</definedName>
    <definedName name="_2__123Graph_ACHART_10" hidden="1">#REF!</definedName>
    <definedName name="_2__123Graph_ACHART_12" hidden="1">#REF!</definedName>
    <definedName name="_2__123Graph_ACHART_15" hidden="1">#REF!</definedName>
    <definedName name="_2__123Graph_ACHART_2" hidden="1">#REF!</definedName>
    <definedName name="_2__123Graph_AChart_2E" hidden="1">#REF!</definedName>
    <definedName name="_2__123Graph_ACHART_3" hidden="1">#REF!</definedName>
    <definedName name="_2__123Graph_ACHART_4A" hidden="1">#REF!</definedName>
    <definedName name="_2__123Graph_BCHART_2" hidden="1">#REF!</definedName>
    <definedName name="_2__123Graph_XCHART_4A" hidden="1">#REF!</definedName>
    <definedName name="_2_0_0_F" hidden="1">#REF!</definedName>
    <definedName name="_2_0_S" hidden="1">#REF!</definedName>
    <definedName name="_2_0_Table2_" hidden="1">#REF!</definedName>
    <definedName name="_2_1__1_CRADDIN_DataGrid" hidden="1">#REF!</definedName>
    <definedName name="_2_1__1_CRADDIN_Headings" hidden="1">#REF!</definedName>
    <definedName name="_20__123Graph_ACHART_17" hidden="1">#REF!</definedName>
    <definedName name="_20__123Graph_ACHART_2" hidden="1">#REF!</definedName>
    <definedName name="_20__123Graph_BCHART_16" hidden="1">#REF!</definedName>
    <definedName name="_20__123Graph_CChart_4E" hidden="1">#REF!</definedName>
    <definedName name="_20__123Graph_CCHART_6" hidden="1">#REF!</definedName>
    <definedName name="_20__123Graph_DCHART_15" hidden="1">#REF!</definedName>
    <definedName name="_20__123Graph_DCHART_16" hidden="1">#REF!</definedName>
    <definedName name="_20__123Graph_DCHART_17" hidden="1">#REF!</definedName>
    <definedName name="_20__123Graph_FCHART_1" hidden="1">#REF!</definedName>
    <definedName name="_20__123Graph_LBL_ACHART_4" hidden="1">#REF!</definedName>
    <definedName name="_20__123Graph_LBL_ACHART_7" hidden="1">#REF!</definedName>
    <definedName name="_20__123Graph_LBL_CCHART_3" hidden="1">#REF!</definedName>
    <definedName name="_20__GS_Margin">#REF!</definedName>
    <definedName name="_20_2__1_CRADDIN_Headings" hidden="1">#REF!</definedName>
    <definedName name="_20_4__1_CRADDIN_Headings" hidden="1">#REF!</definedName>
    <definedName name="_2004">#REF!</definedName>
    <definedName name="_2005">#REF!</definedName>
    <definedName name="_2006">#REF!</definedName>
    <definedName name="_2007">#REF!</definedName>
    <definedName name="_2008">#REF!</definedName>
    <definedName name="_2009">#REF!</definedName>
    <definedName name="_2010">#REF!</definedName>
    <definedName name="_2011">#REF!</definedName>
    <definedName name="_2012">#REF!</definedName>
    <definedName name="_2013">#REF!</definedName>
    <definedName name="_2013_">#REF!</definedName>
    <definedName name="_2014">#REF!</definedName>
    <definedName name="_2015">#REF!</definedName>
    <definedName name="_206__FDSAUDITLINK__" localSheetId="0"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SUBPL">#REF!</definedName>
    <definedName name="_21__123Graph_ACHART_21" hidden="1">#REF!</definedName>
    <definedName name="_21__123Graph_ACHART_3" hidden="1">#REF!</definedName>
    <definedName name="_21__123Graph_ACHART_7" hidden="1">#REF!</definedName>
    <definedName name="_21__123Graph_CChart_5E" hidden="1">#REF!</definedName>
    <definedName name="_21__123Graph_CCHART_7" hidden="1">#REF!</definedName>
    <definedName name="_21__123Graph_DCHART_16" hidden="1">#REF!</definedName>
    <definedName name="_21__123Graph_DCHART_17" hidden="1">#REF!</definedName>
    <definedName name="_21__123Graph_DCHART_22" hidden="1">#REF!</definedName>
    <definedName name="_21__123Graph_LBL_BCHART_2" hidden="1">#REF!</definedName>
    <definedName name="_21__123Graph_LBL_CCHART_2" hidden="1">#REF!</definedName>
    <definedName name="_21__123Graph_XCHART_1" hidden="1">#REF!</definedName>
    <definedName name="_21_0_S" hidden="1">#REF!</definedName>
    <definedName name="_21_4__1_CRADDIN_Table" hidden="1">#REF!</definedName>
    <definedName name="_22__123Graph_BCHART_1" hidden="1">#REF!</definedName>
    <definedName name="_22__123Graph_BCHART_17" hidden="1">#REF!</definedName>
    <definedName name="_22__123Graph_CChart_6E" hidden="1">#REF!</definedName>
    <definedName name="_22__123Graph_CCHART_8" hidden="1">#REF!</definedName>
    <definedName name="_22__123Graph_DCHART_17" hidden="1">#REF!</definedName>
    <definedName name="_22__123Graph_DCHART_22" hidden="1">#REF!</definedName>
    <definedName name="_22__123Graph_ECHART_15" hidden="1">#REF!</definedName>
    <definedName name="_22__123Graph_LBL_BCHART_3" hidden="1">#REF!</definedName>
    <definedName name="_22__123Graph_XCHART_2" hidden="1">#REF!</definedName>
    <definedName name="_22_0_Table2_" hidden="1">#REF!</definedName>
    <definedName name="_22_1__1_CRADDIN_Headings" hidden="1">#REF!</definedName>
    <definedName name="_22505.5471">#REF!</definedName>
    <definedName name="_22505.5472">#REF!</definedName>
    <definedName name="_22505.5473">#REF!</definedName>
    <definedName name="_22505.5474">#REF!</definedName>
    <definedName name="_22505.5475">#REF!</definedName>
    <definedName name="_22505.5477">#REF!</definedName>
    <definedName name="_22505.5479">#REF!</definedName>
    <definedName name="_22510.5471">#REF!</definedName>
    <definedName name="_22510.5472">#REF!</definedName>
    <definedName name="_22510.5473">#REF!</definedName>
    <definedName name="_22510.5475">#REF!</definedName>
    <definedName name="_22510.5479">#REF!</definedName>
    <definedName name="_22515.5471">#REF!</definedName>
    <definedName name="_22515.5472">#REF!</definedName>
    <definedName name="_22515.5473">#REF!</definedName>
    <definedName name="_22515.5474">#REF!</definedName>
    <definedName name="_22515.5475">#REF!</definedName>
    <definedName name="_22515.5477">#REF!</definedName>
    <definedName name="_22515.5479">#REF!</definedName>
    <definedName name="_22540.5466">#REF!</definedName>
    <definedName name="_22540.5471">#REF!</definedName>
    <definedName name="_22540.5472">#REF!</definedName>
    <definedName name="_22540.5473">#REF!</definedName>
    <definedName name="_22540.5474">#REF!</definedName>
    <definedName name="_22540.5475">#REF!</definedName>
    <definedName name="_22540.5477">#REF!</definedName>
    <definedName name="_22540.5479">#REF!</definedName>
    <definedName name="_22540.5624">#REF!</definedName>
    <definedName name="_23__123Graph_CCHART_1" hidden="1">#REF!</definedName>
    <definedName name="_23__123Graph_CChart_7E" hidden="1">#REF!</definedName>
    <definedName name="_23__123Graph_CCHART_9" hidden="1">#REF!</definedName>
    <definedName name="_23__123Graph_DCHART_22" hidden="1">#REF!</definedName>
    <definedName name="_23__123Graph_ECHART_15" hidden="1">#REF!</definedName>
    <definedName name="_23__123Graph_ECHART_16" hidden="1">#REF!</definedName>
    <definedName name="_23__123Graph_LBL_BCHART_3" hidden="1">#REF!</definedName>
    <definedName name="_23__123Graph_LBL_BCHART_4" hidden="1">#REF!</definedName>
    <definedName name="_23__123Graph_XCHART_3" hidden="1">#REF!</definedName>
    <definedName name="_23_0_Table2_" hidden="1">#REF!</definedName>
    <definedName name="_24__123Graph_ASEG_PIE" hidden="1">#REF!</definedName>
    <definedName name="_24__123Graph_BCHART_1" hidden="1">#REF!</definedName>
    <definedName name="_24__123Graph_BCHART_2" hidden="1">#REF!</definedName>
    <definedName name="_24__123Graph_BCHART_22" hidden="1">#REF!</definedName>
    <definedName name="_24__123Graph_CChart_8E" hidden="1">#REF!</definedName>
    <definedName name="_24__123Graph_DCHART_1" hidden="1">#REF!</definedName>
    <definedName name="_24__123Graph_DCHART_9" hidden="1">#REF!</definedName>
    <definedName name="_24__123Graph_ECHART_15" hidden="1">#REF!</definedName>
    <definedName name="_24__123Graph_ECHART_16" hidden="1">#REF!</definedName>
    <definedName name="_24__123Graph_ECHART_17" hidden="1">#REF!</definedName>
    <definedName name="_24__123Graph_LBL_BCHART_5" hidden="1">#REF!</definedName>
    <definedName name="_24__123Graph_LBL_CCHART_2" hidden="1">#REF!</definedName>
    <definedName name="_24_0_Table2_" hidden="1">#REF!</definedName>
    <definedName name="_24_1__1_CRADDIN_Headings" hidden="1">#REF!</definedName>
    <definedName name="_24_2__1_CRADDIN_Table" hidden="1">#REF!</definedName>
    <definedName name="_25__123Graph_ACHART_18" hidden="1">#REF!</definedName>
    <definedName name="_25__123Graph_ECHART_1" hidden="1">#REF!</definedName>
    <definedName name="_25__123Graph_ECHART_16" hidden="1">#REF!</definedName>
    <definedName name="_25__123Graph_ECHART_17" hidden="1">#REF!</definedName>
    <definedName name="_25__123Graph_ECHART_22" hidden="1">#REF!</definedName>
    <definedName name="_25__123Graph_LBL_BCHART_6" hidden="1">#REF!</definedName>
    <definedName name="_25__123Graph_XCHART_10" hidden="1">#REF!</definedName>
    <definedName name="_25__123Graph_XChart_2E" hidden="1">#REF!</definedName>
    <definedName name="_25_0_Table2_" hidden="1">#REF!</definedName>
    <definedName name="_25005.5401">#REF!</definedName>
    <definedName name="_25005.5411">#REF!</definedName>
    <definedName name="_25005.5413">#REF!</definedName>
    <definedName name="_25005.5421">#REF!</definedName>
    <definedName name="_25005.5422">#REF!</definedName>
    <definedName name="_25005.5423">#REF!</definedName>
    <definedName name="_25005.5425">#REF!</definedName>
    <definedName name="_25005.5431">#REF!</definedName>
    <definedName name="_25005.5432">#REF!</definedName>
    <definedName name="_25005.5436">#REF!</definedName>
    <definedName name="_25005.5501">#REF!</definedName>
    <definedName name="_25005.5509">#REF!</definedName>
    <definedName name="_25005.5510">#REF!</definedName>
    <definedName name="_25005.5521">#REF!</definedName>
    <definedName name="_25005.5531">#REF!</definedName>
    <definedName name="_25005.5532">#REF!</definedName>
    <definedName name="_25005.5541">#REF!</definedName>
    <definedName name="_25005.5551">#REF!</definedName>
    <definedName name="_25005.5574">#REF!</definedName>
    <definedName name="_25005.5575">#REF!</definedName>
    <definedName name="_25005.5581">#REF!</definedName>
    <definedName name="_25005.5585">#REF!</definedName>
    <definedName name="_25005.5599">#REF!</definedName>
    <definedName name="_25005.5609">#REF!</definedName>
    <definedName name="_25005.5631">#REF!</definedName>
    <definedName name="_25005.5639">#REF!</definedName>
    <definedName name="_25005.5731">#REF!</definedName>
    <definedName name="_25005.5735">#REF!</definedName>
    <definedName name="_25005.5816">#REF!</definedName>
    <definedName name="_25005.5817">#REF!</definedName>
    <definedName name="_25005.5819">#REF!</definedName>
    <definedName name="_25010.5401">#REF!</definedName>
    <definedName name="_25010.5411">#REF!</definedName>
    <definedName name="_25010.5413">#REF!</definedName>
    <definedName name="_25010.5421">#REF!</definedName>
    <definedName name="_25010.5422">#REF!</definedName>
    <definedName name="_25010.5423">#REF!</definedName>
    <definedName name="_25010.5425">#REF!</definedName>
    <definedName name="_25010.5431">#REF!</definedName>
    <definedName name="_25010.5432">#REF!</definedName>
    <definedName name="_25010.5436">#REF!</definedName>
    <definedName name="_25010.5504">#REF!</definedName>
    <definedName name="_25010.5506">#REF!</definedName>
    <definedName name="_25010.5509">#REF!</definedName>
    <definedName name="_25010.5510">#REF!</definedName>
    <definedName name="_25010.5532">#REF!</definedName>
    <definedName name="_25010.5541">#REF!</definedName>
    <definedName name="_25010.5561">#REF!</definedName>
    <definedName name="_25010.5574">#REF!</definedName>
    <definedName name="_25010.5575">#REF!</definedName>
    <definedName name="_25010.5579">#REF!</definedName>
    <definedName name="_25010.5581">#REF!</definedName>
    <definedName name="_25010.5585">#REF!</definedName>
    <definedName name="_25010.5586">#REF!</definedName>
    <definedName name="_25010.5599">#REF!</definedName>
    <definedName name="_25010.5609">#REF!</definedName>
    <definedName name="_25010.5631">#REF!</definedName>
    <definedName name="_25010.5639">#REF!</definedName>
    <definedName name="_25010.5816">#REF!</definedName>
    <definedName name="_25010.5817">#REF!</definedName>
    <definedName name="_25010.5819">#REF!</definedName>
    <definedName name="_25015.5401">#REF!</definedName>
    <definedName name="_25015.5411">#REF!</definedName>
    <definedName name="_25015.5413">#REF!</definedName>
    <definedName name="_25015.5421">#REF!</definedName>
    <definedName name="_25015.5422">#REF!</definedName>
    <definedName name="_25015.5423">#REF!</definedName>
    <definedName name="_25015.5425">#REF!</definedName>
    <definedName name="_25015.5431">#REF!</definedName>
    <definedName name="_25015.5432">#REF!</definedName>
    <definedName name="_25015.5436">#REF!</definedName>
    <definedName name="_25015.5501">#REF!</definedName>
    <definedName name="_25015.5506">#REF!</definedName>
    <definedName name="_25015.5509">#REF!</definedName>
    <definedName name="_25015.5510">#REF!</definedName>
    <definedName name="_25015.5511">#REF!</definedName>
    <definedName name="_25015.5521">#REF!</definedName>
    <definedName name="_25015.5532">#REF!</definedName>
    <definedName name="_25015.5541">#REF!</definedName>
    <definedName name="_25015.5551">#REF!</definedName>
    <definedName name="_25015.5561">#REF!</definedName>
    <definedName name="_25015.5571">#REF!</definedName>
    <definedName name="_25015.5574">#REF!</definedName>
    <definedName name="_25015.5585">#REF!</definedName>
    <definedName name="_25015.5586">#REF!</definedName>
    <definedName name="_25015.5599">#REF!</definedName>
    <definedName name="_25015.5609">#REF!</definedName>
    <definedName name="_25015.5631">#REF!</definedName>
    <definedName name="_25015.5639">#REF!</definedName>
    <definedName name="_25015.5816">#REF!</definedName>
    <definedName name="_25015.5817">#REF!</definedName>
    <definedName name="_25015.5819">#REF!</definedName>
    <definedName name="_25030.5401">#REF!</definedName>
    <definedName name="_25030.5411">#REF!</definedName>
    <definedName name="_25030.5413">#REF!</definedName>
    <definedName name="_25030.5421">#REF!</definedName>
    <definedName name="_25030.5422">#REF!</definedName>
    <definedName name="_25030.5423">#REF!</definedName>
    <definedName name="_25030.5425">#REF!</definedName>
    <definedName name="_25030.5431">#REF!</definedName>
    <definedName name="_25030.5432">#REF!</definedName>
    <definedName name="_25030.5436">#REF!</definedName>
    <definedName name="_25030.5506">#REF!</definedName>
    <definedName name="_25030.5509">#REF!</definedName>
    <definedName name="_25030.5510">#REF!</definedName>
    <definedName name="_25030.5532">#REF!</definedName>
    <definedName name="_25030.5541">#REF!</definedName>
    <definedName name="_25030.5561">#REF!</definedName>
    <definedName name="_25030.5575">#REF!</definedName>
    <definedName name="_25030.5585">#REF!</definedName>
    <definedName name="_25030.5599">#REF!</definedName>
    <definedName name="_25030.5609">#REF!</definedName>
    <definedName name="_25030.5639">#REF!</definedName>
    <definedName name="_25030.5816">#REF!</definedName>
    <definedName name="_25030.5817">#REF!</definedName>
    <definedName name="_25030.5819">#REF!</definedName>
    <definedName name="_25040.5401">#REF!</definedName>
    <definedName name="_25040.5411">#REF!</definedName>
    <definedName name="_25040.5413">#REF!</definedName>
    <definedName name="_25040.5421">#REF!</definedName>
    <definedName name="_25040.5422">#REF!</definedName>
    <definedName name="_25040.5423">#REF!</definedName>
    <definedName name="_25040.5425">#REF!</definedName>
    <definedName name="_25040.5431">#REF!</definedName>
    <definedName name="_25040.5432">#REF!</definedName>
    <definedName name="_25040.5436">#REF!</definedName>
    <definedName name="_25040.5466">#REF!</definedName>
    <definedName name="_25040.5501">#REF!</definedName>
    <definedName name="_25040.5505">#REF!</definedName>
    <definedName name="_25040.5506">#REF!</definedName>
    <definedName name="_25040.5509">#REF!</definedName>
    <definedName name="_25040.5510">#REF!</definedName>
    <definedName name="_25040.5511">#REF!</definedName>
    <definedName name="_25040.5533">#REF!</definedName>
    <definedName name="_25040.5541">#REF!</definedName>
    <definedName name="_25040.5574">#REF!</definedName>
    <definedName name="_25040.5584">#REF!</definedName>
    <definedName name="_25040.5586">#REF!</definedName>
    <definedName name="_25040.5599">#REF!</definedName>
    <definedName name="_25040.5609">#REF!</definedName>
    <definedName name="_25040.5631">#REF!</definedName>
    <definedName name="_25040.5639">#REF!</definedName>
    <definedName name="_25040.5731">#REF!</definedName>
    <definedName name="_25040.5816">#REF!</definedName>
    <definedName name="_25040.5817">#REF!</definedName>
    <definedName name="_25040.5819">#REF!</definedName>
    <definedName name="_26__123Graph_BCHART_18" hidden="1">#REF!</definedName>
    <definedName name="_26__123Graph_CCHART_15" hidden="1">#REF!</definedName>
    <definedName name="_26__123Graph_ECHART_17" hidden="1">#REF!</definedName>
    <definedName name="_26__123Graph_ECHART_22" hidden="1">#REF!</definedName>
    <definedName name="_26__123Graph_FCHART_1" hidden="1">#REF!</definedName>
    <definedName name="_26__123Graph_FCHART_15" hidden="1">#REF!</definedName>
    <definedName name="_26__123Graph_LBL_BCHART_7" hidden="1">#REF!</definedName>
    <definedName name="_26__123Graph_LBL_CCHART_3" hidden="1">#REF!</definedName>
    <definedName name="_26__123Graph_XCHART_11" hidden="1">#REF!</definedName>
    <definedName name="_26__123Graph_XChart_3E" hidden="1">#REF!</definedName>
    <definedName name="_27__123Graph_BCHART_15" hidden="1">#REF!</definedName>
    <definedName name="_27__123Graph_BCHART_3" hidden="1">#REF!</definedName>
    <definedName name="_27__123Graph_ECHART_22" hidden="1">#REF!</definedName>
    <definedName name="_27__123Graph_FCHART_15" hidden="1">#REF!</definedName>
    <definedName name="_27__123Graph_FCHART_16" hidden="1">#REF!</definedName>
    <definedName name="_27__123Graph_XCHART_1" hidden="1">#REF!</definedName>
    <definedName name="_27__123Graph_XCHART_2" hidden="1">#REF!</definedName>
    <definedName name="_27__123Graph_XCHART_3" hidden="1">#REF!</definedName>
    <definedName name="_27__123Graph_XChart_4E" hidden="1">#REF!</definedName>
    <definedName name="_27_1__1_CRADDIN_Table" hidden="1">#REF!</definedName>
    <definedName name="_27510.5021">#REF!</definedName>
    <definedName name="_27510.5401">#REF!</definedName>
    <definedName name="_27510.5411">#REF!</definedName>
    <definedName name="_27510.5413">#REF!</definedName>
    <definedName name="_27510.5421">#REF!</definedName>
    <definedName name="_27510.5422">#REF!</definedName>
    <definedName name="_27510.5423">#REF!</definedName>
    <definedName name="_27510.5425">#REF!</definedName>
    <definedName name="_27510.5431">#REF!</definedName>
    <definedName name="_27510.5432">#REF!</definedName>
    <definedName name="_27510.5436">#REF!</definedName>
    <definedName name="_27510.5471">#REF!</definedName>
    <definedName name="_27510.5501">#REF!</definedName>
    <definedName name="_27510.5509">#REF!</definedName>
    <definedName name="_27510.5510">#REF!</definedName>
    <definedName name="_27510.5511">#REF!</definedName>
    <definedName name="_27510.5521">#REF!</definedName>
    <definedName name="_27510.5531">#REF!</definedName>
    <definedName name="_27510.5532">#REF!</definedName>
    <definedName name="_27510.5541">#REF!</definedName>
    <definedName name="_27510.5561">#REF!</definedName>
    <definedName name="_27510.5574">#REF!</definedName>
    <definedName name="_27510.5575">#REF!</definedName>
    <definedName name="_27510.5599">#REF!</definedName>
    <definedName name="_27510.5609">#REF!</definedName>
    <definedName name="_27510.5615">#REF!</definedName>
    <definedName name="_27510.5816">#REF!</definedName>
    <definedName name="_27510.5817">#REF!</definedName>
    <definedName name="_27510.5819">#REF!</definedName>
    <definedName name="_27515.5021">#REF!</definedName>
    <definedName name="_27515.5401">#REF!</definedName>
    <definedName name="_27515.5411">#REF!</definedName>
    <definedName name="_27515.5413">#REF!</definedName>
    <definedName name="_27515.5421">#REF!</definedName>
    <definedName name="_27515.5422">#REF!</definedName>
    <definedName name="_27515.5423">#REF!</definedName>
    <definedName name="_27515.5425">#REF!</definedName>
    <definedName name="_27515.5431">#REF!</definedName>
    <definedName name="_27515.5432">#REF!</definedName>
    <definedName name="_27515.5436">#REF!</definedName>
    <definedName name="_27515.5471">#REF!</definedName>
    <definedName name="_27515.5501">#REF!</definedName>
    <definedName name="_27515.5509">#REF!</definedName>
    <definedName name="_27515.5510">#REF!</definedName>
    <definedName name="_27515.5511">#REF!</definedName>
    <definedName name="_27515.5521">#REF!</definedName>
    <definedName name="_27515.5531">#REF!</definedName>
    <definedName name="_27515.5532">#REF!</definedName>
    <definedName name="_27515.5541">#REF!</definedName>
    <definedName name="_27515.5561">#REF!</definedName>
    <definedName name="_27515.5574">#REF!</definedName>
    <definedName name="_27515.5575">#REF!</definedName>
    <definedName name="_27515.5599">#REF!</definedName>
    <definedName name="_27515.5609">#REF!</definedName>
    <definedName name="_27515.5615">#REF!</definedName>
    <definedName name="_27515.5816">#REF!</definedName>
    <definedName name="_27515.5817">#REF!</definedName>
    <definedName name="_27515.5819">#REF!</definedName>
    <definedName name="_27Table2_" hidden="1">#REF!</definedName>
    <definedName name="_28__123Graph_CCHART_16" hidden="1">#REF!</definedName>
    <definedName name="_28__123Graph_FCHART_15" hidden="1">#REF!</definedName>
    <definedName name="_28__123Graph_FCHART_16" hidden="1">#REF!</definedName>
    <definedName name="_28__123Graph_FCHART_17" hidden="1">#REF!</definedName>
    <definedName name="_28__123Graph_XCHART_2" hidden="1">#REF!</definedName>
    <definedName name="_28__123Graph_XCHART_3" hidden="1">#REF!</definedName>
    <definedName name="_28__123Graph_XCHART_4" hidden="1">#REF!</definedName>
    <definedName name="_28__123Graph_XChart_5E" hidden="1">#REF!</definedName>
    <definedName name="_28_0_S" hidden="1">#REF!</definedName>
    <definedName name="_28_3__1_CRADDIN_DataGrid" hidden="1">#REF!</definedName>
    <definedName name="_29__123Graph_FCHART_16" hidden="1">#REF!</definedName>
    <definedName name="_29__123Graph_FCHART_17" hidden="1">#REF!</definedName>
    <definedName name="_29__123Graph_FCHART_22" hidden="1">#REF!</definedName>
    <definedName name="_29__123Graph_XCHART_1" hidden="1">#REF!</definedName>
    <definedName name="_29__123Graph_XCHART_3" hidden="1">#REF!</definedName>
    <definedName name="_29__123Graph_XCHART_5" hidden="1">#REF!</definedName>
    <definedName name="_29__123Graph_XCHART_6" hidden="1">#REF!</definedName>
    <definedName name="_29__123Graph_XChart_6E" hidden="1">#REF!</definedName>
    <definedName name="_2ƒ0Swvu.Sommai" hidden="1">#REF!,#REF!,#REF!,#REF!,#REF!,#REF!</definedName>
    <definedName name="_2Module2_.PRINT_BCCAM">#N/A</definedName>
    <definedName name="_2pric">#REF!</definedName>
    <definedName name="_3_">#REF!</definedName>
    <definedName name="_3_____123Graph_AChart_3N" hidden="1">#REF!</definedName>
    <definedName name="_3__123Graph_ACHART_1" hidden="1">#REF!</definedName>
    <definedName name="_3__123Graph_ACHART_11" hidden="1">#REF!</definedName>
    <definedName name="_3__123Graph_ACHART_12" hidden="1">#REF!</definedName>
    <definedName name="_3__123Graph_ACHART_15" hidden="1">#REF!</definedName>
    <definedName name="_3__123Graph_ACHART_16" hidden="1">#REF!</definedName>
    <definedName name="_3__123Graph_ACHART_2" hidden="1">#REF!</definedName>
    <definedName name="_3__123Graph_ACHART_3" hidden="1">#REF!</definedName>
    <definedName name="_3__123Graph_AChart_3E" hidden="1">#REF!</definedName>
    <definedName name="_3__123Graph_AGROWTH_9" hidden="1">#REF!</definedName>
    <definedName name="_3__123Graph_BCHART_1" hidden="1">#REF!</definedName>
    <definedName name="_3__123Graph_CCHART_2" hidden="1">#REF!</definedName>
    <definedName name="_3_0_0_S" hidden="1">#REF!</definedName>
    <definedName name="_3_1__1_CRADDIN_Table" hidden="1">#REF!</definedName>
    <definedName name="_3_Year_Cash_Flow_Projection___1_3_2005">#REF!</definedName>
    <definedName name="_30__123Graph_ACHART_19" hidden="1">#REF!</definedName>
    <definedName name="_30__123Graph_BCHART_1" hidden="1">#REF!</definedName>
    <definedName name="_30__123Graph_BCHART_16" hidden="1">#REF!</definedName>
    <definedName name="_30__123Graph_BCHART_4" hidden="1">#REF!</definedName>
    <definedName name="_30__123Graph_CCHART_17" hidden="1">#REF!</definedName>
    <definedName name="_30__123Graph_FCHART_17" hidden="1">#REF!</definedName>
    <definedName name="_30__123Graph_FCHART_22" hidden="1">#REF!</definedName>
    <definedName name="_30__123Graph_XCHART_15" hidden="1">#REF!</definedName>
    <definedName name="_30__123Graph_XCHART_6" hidden="1">#REF!</definedName>
    <definedName name="_30__123Graph_XCHART_7" hidden="1">#REF!</definedName>
    <definedName name="_30__123Graph_XChart_7E" hidden="1">#REF!</definedName>
    <definedName name="_30_60_90">#REF!</definedName>
    <definedName name="_30010.5401">#REF!</definedName>
    <definedName name="_30010.5411">#REF!</definedName>
    <definedName name="_30010.5413">#REF!</definedName>
    <definedName name="_30010.5421">#REF!</definedName>
    <definedName name="_30010.5422">#REF!</definedName>
    <definedName name="_30010.5423">#REF!</definedName>
    <definedName name="_30010.5425">#REF!</definedName>
    <definedName name="_30010.5431">#REF!</definedName>
    <definedName name="_30010.5432">#REF!</definedName>
    <definedName name="_30010.5436">#REF!</definedName>
    <definedName name="_30010.5532">#REF!</definedName>
    <definedName name="_30010.5541">#REF!</definedName>
    <definedName name="_30010.5561">#REF!</definedName>
    <definedName name="_30010.5599">#REF!</definedName>
    <definedName name="_30010.5609">#REF!</definedName>
    <definedName name="_30015.5401">#REF!</definedName>
    <definedName name="_30015.5411">#REF!</definedName>
    <definedName name="_30015.5413">#REF!</definedName>
    <definedName name="_30015.5421">#REF!</definedName>
    <definedName name="_30015.5422">#REF!</definedName>
    <definedName name="_30015.5423">#REF!</definedName>
    <definedName name="_30015.5425">#REF!</definedName>
    <definedName name="_30015.5431">#REF!</definedName>
    <definedName name="_30015.5432">#REF!</definedName>
    <definedName name="_30015.5436">#REF!</definedName>
    <definedName name="_30015.5532">#REF!</definedName>
    <definedName name="_30015.5541">#REF!</definedName>
    <definedName name="_30015.5561">#REF!</definedName>
    <definedName name="_30015.5599">#REF!</definedName>
    <definedName name="_30015.5609">#REF!</definedName>
    <definedName name="_30030.5401">#REF!</definedName>
    <definedName name="_30030.5411">#REF!</definedName>
    <definedName name="_30030.5413">#REF!</definedName>
    <definedName name="_30030.5421">#REF!</definedName>
    <definedName name="_30030.5422">#REF!</definedName>
    <definedName name="_30030.5423">#REF!</definedName>
    <definedName name="_30030.5425">#REF!</definedName>
    <definedName name="_30030.5431">#REF!</definedName>
    <definedName name="_30030.5432">#REF!</definedName>
    <definedName name="_30030.5436">#REF!</definedName>
    <definedName name="_30030.5532">#REF!</definedName>
    <definedName name="_30030.5541">#REF!</definedName>
    <definedName name="_30030.5561">#REF!</definedName>
    <definedName name="_30030.5599">#REF!</definedName>
    <definedName name="_30030.5609">#REF!</definedName>
    <definedName name="_30360" hidden="1">2</definedName>
    <definedName name="_30day10yrAvg">OFFSET(#REF!,COUNT(#REF!)-COUNT(#REF!),1)</definedName>
    <definedName name="_31__123Graph_CCHART_31" hidden="1">#REF!</definedName>
    <definedName name="_31__123Graph_FCHART_22" hidden="1">#REF!</definedName>
    <definedName name="_31__123Graph_XCHART_15" hidden="1">#REF!</definedName>
    <definedName name="_31__123Graph_XCHART_16" hidden="1">#REF!</definedName>
    <definedName name="_31__123Graph_XCHART_7" hidden="1">#REF!</definedName>
    <definedName name="_31__123Graph_XCHART_8" hidden="1">#REF!</definedName>
    <definedName name="_31__123Graph_XChart_8E" hidden="1">#REF!</definedName>
    <definedName name="_32__123Graph_BCHART_2" hidden="1">#REF!</definedName>
    <definedName name="_32__123Graph_CCHART_22" hidden="1">#REF!</definedName>
    <definedName name="_32__123Graph_XCHART_15" hidden="1">#REF!</definedName>
    <definedName name="_32__123Graph_XCHART_16" hidden="1">#REF!</definedName>
    <definedName name="_32__123Graph_XCHART_17" hidden="1">#REF!</definedName>
    <definedName name="_32__123Graph_XCHART_9" hidden="1">#REF!</definedName>
    <definedName name="_32_0_0__123Grap" hidden="1">#REF!</definedName>
    <definedName name="_32_3__1_CRADDIN_Headings" hidden="1">#REF!</definedName>
    <definedName name="_32510.5401">#REF!</definedName>
    <definedName name="_32510.5411">#REF!</definedName>
    <definedName name="_32510.5413">#REF!</definedName>
    <definedName name="_32510.5421">#REF!</definedName>
    <definedName name="_32510.5422">#REF!</definedName>
    <definedName name="_32510.5423">#REF!</definedName>
    <definedName name="_32510.5425">#REF!</definedName>
    <definedName name="_32510.5431">#REF!</definedName>
    <definedName name="_32510.5432">#REF!</definedName>
    <definedName name="_32510.5436">#REF!</definedName>
    <definedName name="_32510.5532">#REF!</definedName>
    <definedName name="_32510.5541">#REF!</definedName>
    <definedName name="_32510.5561">#REF!</definedName>
    <definedName name="_32510.5575">#REF!</definedName>
    <definedName name="_32510.5599">#REF!</definedName>
    <definedName name="_32510.5609">#REF!</definedName>
    <definedName name="_32510.5631">#REF!</definedName>
    <definedName name="_32510.5639">#REF!</definedName>
    <definedName name="_32515.5401">#REF!</definedName>
    <definedName name="_32515.5411">#REF!</definedName>
    <definedName name="_32515.5413">#REF!</definedName>
    <definedName name="_32515.5421">#REF!</definedName>
    <definedName name="_32515.5422">#REF!</definedName>
    <definedName name="_32515.5423">#REF!</definedName>
    <definedName name="_32515.5425">#REF!</definedName>
    <definedName name="_32515.5431">#REF!</definedName>
    <definedName name="_32515.5432">#REF!</definedName>
    <definedName name="_32515.5436">#REF!</definedName>
    <definedName name="_32515.5532">#REF!</definedName>
    <definedName name="_32515.5541">#REF!</definedName>
    <definedName name="_32515.5561">#REF!</definedName>
    <definedName name="_32515.5575">#REF!</definedName>
    <definedName name="_32515.5599">#REF!</definedName>
    <definedName name="_32515.5609">#REF!</definedName>
    <definedName name="_32515.5631">#REF!</definedName>
    <definedName name="_32515.5639">#REF!</definedName>
    <definedName name="_32530.5401">#REF!</definedName>
    <definedName name="_32530.5411">#REF!</definedName>
    <definedName name="_32530.5413">#REF!</definedName>
    <definedName name="_32530.5421">#REF!</definedName>
    <definedName name="_32530.5422">#REF!</definedName>
    <definedName name="_32530.5423">#REF!</definedName>
    <definedName name="_32530.5425">#REF!</definedName>
    <definedName name="_32530.5431">#REF!</definedName>
    <definedName name="_32530.5432">#REF!</definedName>
    <definedName name="_32530.5436">#REF!</definedName>
    <definedName name="_32530.5532">#REF!</definedName>
    <definedName name="_32530.5541">#REF!</definedName>
    <definedName name="_32530.5561">#REF!</definedName>
    <definedName name="_32530.5575">#REF!</definedName>
    <definedName name="_32530.5599">#REF!</definedName>
    <definedName name="_32530.5609">#REF!</definedName>
    <definedName name="_32530.5631">#REF!</definedName>
    <definedName name="_32530.5639">#REF!</definedName>
    <definedName name="_33__123Graph_BCHART_17" hidden="1">#REF!</definedName>
    <definedName name="_33__123Graph_BCHART_31" hidden="1">#REF!</definedName>
    <definedName name="_33__123Graph_BCHART_5" hidden="1">#REF!</definedName>
    <definedName name="_33__123Graph_XCHART_1" hidden="1">#REF!</definedName>
    <definedName name="_33__123Graph_XCHART_16" hidden="1">#REF!</definedName>
    <definedName name="_33__123Graph_XCHART_17" hidden="1">#REF!</definedName>
    <definedName name="_33__123Graph_XCHART_18" hidden="1">#REF!</definedName>
    <definedName name="_33_1__1_CRADDIN_Table" hidden="1">#REF!</definedName>
    <definedName name="_34__123Graph_CSEG_PIE" hidden="1">#REF!</definedName>
    <definedName name="_34__123Graph_XCHART_17" hidden="1">#REF!</definedName>
    <definedName name="_34__123Graph_XCHART_18" hidden="1">#REF!</definedName>
    <definedName name="_34__123Graph_XCHART_19" hidden="1">#REF!</definedName>
    <definedName name="_35__123Graph_ACHART_21" hidden="1">#REF!</definedName>
    <definedName name="_35__123Graph_BCHART_4" hidden="1">#REF!</definedName>
    <definedName name="_35__123Graph_XCHART_18" hidden="1">#REF!</definedName>
    <definedName name="_35__123Graph_XCHART_19" hidden="1">#REF!</definedName>
    <definedName name="_35__123Graph_XCHART_22" hidden="1">#REF!</definedName>
    <definedName name="_35010.5401">#REF!</definedName>
    <definedName name="_35010.5411">#REF!</definedName>
    <definedName name="_35010.5413">#REF!</definedName>
    <definedName name="_35010.5421">#REF!</definedName>
    <definedName name="_35010.5422">#REF!</definedName>
    <definedName name="_35010.5423">#REF!</definedName>
    <definedName name="_35010.5425">#REF!</definedName>
    <definedName name="_35010.5431">#REF!</definedName>
    <definedName name="_35010.5432">#REF!</definedName>
    <definedName name="_35010.5436">#REF!</definedName>
    <definedName name="_35010.5532">#REF!</definedName>
    <definedName name="_35010.5541">#REF!</definedName>
    <definedName name="_35010.5561">#REF!</definedName>
    <definedName name="_35010.5575">#REF!</definedName>
    <definedName name="_35010.5585">#REF!</definedName>
    <definedName name="_35010.5599">#REF!</definedName>
    <definedName name="_35010.5609">#REF!</definedName>
    <definedName name="_35010.5639">#REF!</definedName>
    <definedName name="_35010.5731">#REF!</definedName>
    <definedName name="_35015.5401">#REF!</definedName>
    <definedName name="_35015.5411">#REF!</definedName>
    <definedName name="_35015.5413">#REF!</definedName>
    <definedName name="_35015.5421">#REF!</definedName>
    <definedName name="_35015.5422">#REF!</definedName>
    <definedName name="_35015.5423">#REF!</definedName>
    <definedName name="_35015.5425">#REF!</definedName>
    <definedName name="_35015.5431">#REF!</definedName>
    <definedName name="_35015.5432">#REF!</definedName>
    <definedName name="_35015.5436">#REF!</definedName>
    <definedName name="_35015.5532">#REF!</definedName>
    <definedName name="_35015.5541">#REF!</definedName>
    <definedName name="_35015.5561">#REF!</definedName>
    <definedName name="_35015.5585">#REF!</definedName>
    <definedName name="_35015.5599">#REF!</definedName>
    <definedName name="_35015.5609">#REF!</definedName>
    <definedName name="_35015.5639">#REF!</definedName>
    <definedName name="_35015.5731">#REF!</definedName>
    <definedName name="_35020.5401">#REF!</definedName>
    <definedName name="_35020.5411">#REF!</definedName>
    <definedName name="_35020.5413">#REF!</definedName>
    <definedName name="_35020.5421">#REF!</definedName>
    <definedName name="_35020.5422">#REF!</definedName>
    <definedName name="_35020.5423">#REF!</definedName>
    <definedName name="_35020.5425">#REF!</definedName>
    <definedName name="_35020.5431">#REF!</definedName>
    <definedName name="_35020.5432">#REF!</definedName>
    <definedName name="_35020.5436">#REF!</definedName>
    <definedName name="_35020.5532">#REF!</definedName>
    <definedName name="_35020.5541">#REF!</definedName>
    <definedName name="_35020.5599">#REF!</definedName>
    <definedName name="_35020.5609">#REF!</definedName>
    <definedName name="_35025.5401">#REF!</definedName>
    <definedName name="_35025.5411">#REF!</definedName>
    <definedName name="_35025.5413">#REF!</definedName>
    <definedName name="_35025.5421">#REF!</definedName>
    <definedName name="_35025.5422">#REF!</definedName>
    <definedName name="_35025.5423">#REF!</definedName>
    <definedName name="_35025.5425">#REF!</definedName>
    <definedName name="_35025.5431">#REF!</definedName>
    <definedName name="_35025.5432">#REF!</definedName>
    <definedName name="_35025.5436">#REF!</definedName>
    <definedName name="_35025.5532">#REF!</definedName>
    <definedName name="_35025.5541">#REF!</definedName>
    <definedName name="_35025.5599">#REF!</definedName>
    <definedName name="_35025.5609">#REF!</definedName>
    <definedName name="_35030.5401">#REF!</definedName>
    <definedName name="_35030.5411">#REF!</definedName>
    <definedName name="_35030.5413">#REF!</definedName>
    <definedName name="_35030.5421">#REF!</definedName>
    <definedName name="_35030.5422">#REF!</definedName>
    <definedName name="_35030.5423">#REF!</definedName>
    <definedName name="_35030.5425">#REF!</definedName>
    <definedName name="_35030.5431">#REF!</definedName>
    <definedName name="_35030.5432">#REF!</definedName>
    <definedName name="_35030.5436">#REF!</definedName>
    <definedName name="_35030.5532">#REF!</definedName>
    <definedName name="_35030.5541">#REF!</definedName>
    <definedName name="_35030.5561">#REF!</definedName>
    <definedName name="_35030.5585">#REF!</definedName>
    <definedName name="_35030.5599">#REF!</definedName>
    <definedName name="_35030.5609">#REF!</definedName>
    <definedName name="_35030.5639">#REF!</definedName>
    <definedName name="_35030.5731">#REF!</definedName>
    <definedName name="_35035.5401">#REF!</definedName>
    <definedName name="_35035.5411">#REF!</definedName>
    <definedName name="_35035.5413">#REF!</definedName>
    <definedName name="_35035.5421">#REF!</definedName>
    <definedName name="_35035.5422">#REF!</definedName>
    <definedName name="_35035.5423">#REF!</definedName>
    <definedName name="_35035.5425">#REF!</definedName>
    <definedName name="_35035.5431">#REF!</definedName>
    <definedName name="_35035.5432">#REF!</definedName>
    <definedName name="_35035.5436">#REF!</definedName>
    <definedName name="_35035.5532">#REF!</definedName>
    <definedName name="_35035.5541">#REF!</definedName>
    <definedName name="_35035.5561">#REF!</definedName>
    <definedName name="_35035.5571">#REF!</definedName>
    <definedName name="_35035.5599">#REF!</definedName>
    <definedName name="_35035.5609">#REF!</definedName>
    <definedName name="_353__FDSAUDITLINK__" localSheetId="0"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6__123Graph_BCHART_22" hidden="1">#REF!</definedName>
    <definedName name="_36__123Graph_BCHART_6" hidden="1">#REF!</definedName>
    <definedName name="_36__123Graph_DCHART_15" hidden="1">#REF!</definedName>
    <definedName name="_36__123Graph_XCHART_19" hidden="1">#REF!</definedName>
    <definedName name="_36__123Graph_XCHART_22" hidden="1">#REF!</definedName>
    <definedName name="_36__123Graph_XSEG_PIE" hidden="1">#REF!</definedName>
    <definedName name="_36_0_Table2_" hidden="1">#REF!</definedName>
    <definedName name="_36_1__1_CRADDIN_Table" hidden="1">#REF!</definedName>
    <definedName name="_36_2__1_CRADDIN_DataGrid" hidden="1">#REF!</definedName>
    <definedName name="_36_3__1_CRADDIN_Table" hidden="1">#REF!</definedName>
    <definedName name="_360" hidden="1">2</definedName>
    <definedName name="_37__123Graph_BCHART_6" hidden="1">#REF!</definedName>
    <definedName name="_37__123Graph_XCHART_22" hidden="1">#REF!</definedName>
    <definedName name="_37__123Graph_XSEG_PIE" hidden="1">#REF!</definedName>
    <definedName name="_371__FDSAUDITLINK__" localSheetId="0"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505.5401">#REF!</definedName>
    <definedName name="_37505.5411">#REF!</definedName>
    <definedName name="_37505.5413">#REF!</definedName>
    <definedName name="_37505.5421">#REF!</definedName>
    <definedName name="_37505.5422">#REF!</definedName>
    <definedName name="_37505.5423">#REF!</definedName>
    <definedName name="_37505.5425">#REF!</definedName>
    <definedName name="_37505.5431">#REF!</definedName>
    <definedName name="_37505.5432">#REF!</definedName>
    <definedName name="_37505.5436">#REF!</definedName>
    <definedName name="_37505.5532">#REF!</definedName>
    <definedName name="_37505.5541">#REF!</definedName>
    <definedName name="_37505.5585">#REF!</definedName>
    <definedName name="_37505.5599">#REF!</definedName>
    <definedName name="_37505.5609">#REF!</definedName>
    <definedName name="_37505.5639">#REF!</definedName>
    <definedName name="_37505.5731">#REF!</definedName>
    <definedName name="_38__123Graph_DCHART_16" hidden="1">#REF!</definedName>
    <definedName name="_38__123Graph_XSEG_PIE" hidden="1">#REF!</definedName>
    <definedName name="_39__123Graph_BCHART_7" hidden="1">#REF!</definedName>
    <definedName name="_39__123Graph_CCHART_1" hidden="1">#REF!</definedName>
    <definedName name="_39__123Graph_CCHART_15" hidden="1">#REF!</definedName>
    <definedName name="_39_4__1_CRADDIN_DataGrid" hidden="1">#REF!</definedName>
    <definedName name="_3Module2_.PRINT_BCPR">#N/A</definedName>
    <definedName name="_3p0Rwvu.Sommai" hidden="1">#REF!,#REF!,#REF!,#REF!,#REF!</definedName>
    <definedName name="_3S" hidden="1">#REF!</definedName>
    <definedName name="_3TAB">#REF!</definedName>
    <definedName name="_4_____123Graph_AChart_45H" hidden="1">#REF!</definedName>
    <definedName name="_4__123Graph_ACHART_1" hidden="1">#REF!</definedName>
    <definedName name="_4__123Graph_ACHART_15" hidden="1">#REF!</definedName>
    <definedName name="_4__123Graph_ACHART_16" hidden="1">#REF!</definedName>
    <definedName name="_4__123Graph_ACHART_17" hidden="1">#REF!</definedName>
    <definedName name="_4__123Graph_ACHART_2" hidden="1">#REF!</definedName>
    <definedName name="_4__123Graph_ACHART_3" hidden="1">#REF!</definedName>
    <definedName name="_4__123Graph_ACHART_4" hidden="1">#REF!</definedName>
    <definedName name="_4__123Graph_AChart_4E" hidden="1">#REF!</definedName>
    <definedName name="_4__123Graph_BCHART_1" hidden="1">#REF!</definedName>
    <definedName name="_4__123Graph_BCHART_2" hidden="1">#REF!</definedName>
    <definedName name="_4__123Graph_XCHART_1" hidden="1">#REF!</definedName>
    <definedName name="_4__123Graph_XCHART_2" hidden="1">#REF!</definedName>
    <definedName name="_4__123Graph_XCHART_4A" hidden="1">#REF!</definedName>
    <definedName name="_4_0">#REF!</definedName>
    <definedName name="_4_1__1_CRADDIN_DataGrid" hidden="1">#REF!</definedName>
    <definedName name="_4_1__1_CRADDIN_Headings" hidden="1">#REF!</definedName>
    <definedName name="_4_2__1_CRADDIN_DataGrid" hidden="1">#REF!</definedName>
    <definedName name="_40__123Graph_ASEG_PIE" hidden="1">#REF!</definedName>
    <definedName name="_40__123Graph_BCHART_2" hidden="1">#REF!</definedName>
    <definedName name="_40__123Graph_DCHART_17" hidden="1">#REF!</definedName>
    <definedName name="_40005.5401">#REF!</definedName>
    <definedName name="_40005.5411">#REF!</definedName>
    <definedName name="_40005.5413">#REF!</definedName>
    <definedName name="_40005.5421">#REF!</definedName>
    <definedName name="_40005.5422">#REF!</definedName>
    <definedName name="_40005.5423">#REF!</definedName>
    <definedName name="_40005.5425">#REF!</definedName>
    <definedName name="_40005.5431">#REF!</definedName>
    <definedName name="_40005.5432">#REF!</definedName>
    <definedName name="_40005.5436">#REF!</definedName>
    <definedName name="_40005.5532">#REF!</definedName>
    <definedName name="_40005.5541">#REF!</definedName>
    <definedName name="_40005.5585">#REF!</definedName>
    <definedName name="_40005.5599">#REF!</definedName>
    <definedName name="_40005.5609">#REF!</definedName>
    <definedName name="_40005.5612">#REF!</definedName>
    <definedName name="_41__123Graph_CCHART_11" hidden="1">#REF!</definedName>
    <definedName name="_41__123Graph_XCHART_1" hidden="1">#REF!</definedName>
    <definedName name="_42__123Graph_CCHART_16" hidden="1">#REF!</definedName>
    <definedName name="_42__123Graph_DCHART_22" hidden="1">#REF!</definedName>
    <definedName name="_42__123Graph_LBL_ACHART_1" hidden="1">#REF!</definedName>
    <definedName name="_42_4__1_CRADDIN_Headings" hidden="1">#REF!</definedName>
    <definedName name="_42505.5401">#REF!</definedName>
    <definedName name="_42505.5411">#REF!</definedName>
    <definedName name="_42505.5413">#REF!</definedName>
    <definedName name="_42505.5421">#REF!</definedName>
    <definedName name="_42505.5422">#REF!</definedName>
    <definedName name="_42505.5423">#REF!</definedName>
    <definedName name="_42505.5425">#REF!</definedName>
    <definedName name="_42505.5431">#REF!</definedName>
    <definedName name="_42505.5432">#REF!</definedName>
    <definedName name="_42505.5436">#REF!</definedName>
    <definedName name="_42505.5532">#REF!</definedName>
    <definedName name="_42505.5541">#REF!</definedName>
    <definedName name="_42505.5585">#REF!</definedName>
    <definedName name="_42505.5599">#REF!</definedName>
    <definedName name="_42505.5609">#REF!</definedName>
    <definedName name="_42505.5612">#REF!</definedName>
    <definedName name="_42wrn.²Ä1­Ó¤ë1_Ü20¤H." localSheetId="0" hidden="1">{#N/A,#N/A,FALSE,"²Ä1­Ó¤ë"}</definedName>
    <definedName name="_42wrn.²Ä1­Ó¤ë1_Ü20¤H." hidden="1">{#N/A,#N/A,FALSE,"²Ä1­Ó¤ë"}</definedName>
    <definedName name="_43__123Graph_CCHART_13" hidden="1">#REF!</definedName>
    <definedName name="_44__123Graph_ECHART_15" hidden="1">#REF!</definedName>
    <definedName name="_44_2__1_CRADDIN_DataGrid" hidden="1">#REF!</definedName>
    <definedName name="_45__123Graph_BCHART_15" hidden="1">#REF!</definedName>
    <definedName name="_45__123Graph_CCHART_15" hidden="1">#REF!</definedName>
    <definedName name="_45__123Graph_CCHART_17" hidden="1">#REF!</definedName>
    <definedName name="_45__123Graph_LBL_ACHART_2" hidden="1">#REF!</definedName>
    <definedName name="_45__123Graph_XCHART_1" hidden="1">#REF!</definedName>
    <definedName name="_45_2__1_CRADDIN_Headings" hidden="1">#REF!</definedName>
    <definedName name="_45_4__1_CRADDIN_Table" hidden="1">#REF!</definedName>
    <definedName name="_45005.5401">#REF!</definedName>
    <definedName name="_45005.5411">#REF!</definedName>
    <definedName name="_45005.5413">#REF!</definedName>
    <definedName name="_45005.5421">#REF!</definedName>
    <definedName name="_45005.5422">#REF!</definedName>
    <definedName name="_45005.5423">#REF!</definedName>
    <definedName name="_45005.5425">#REF!</definedName>
    <definedName name="_45005.5431">#REF!</definedName>
    <definedName name="_45005.5432">#REF!</definedName>
    <definedName name="_45005.5436">#REF!</definedName>
    <definedName name="_45005.5510">#REF!</definedName>
    <definedName name="_45005.5532">#REF!</definedName>
    <definedName name="_45005.5541">#REF!</definedName>
    <definedName name="_45005.5585">#REF!</definedName>
    <definedName name="_45005.5599">#REF!</definedName>
    <definedName name="_45005.5609">#REF!</definedName>
    <definedName name="_45005.5631">#REF!</definedName>
    <definedName name="_45005.5633">#REF!</definedName>
    <definedName name="_45005.5639">#REF!</definedName>
    <definedName name="_45005.5731">#REF!</definedName>
    <definedName name="_45005.5739">#REF!</definedName>
    <definedName name="_45005.5785">#REF!</definedName>
    <definedName name="_45010.5401">#REF!</definedName>
    <definedName name="_45010.5411">#REF!</definedName>
    <definedName name="_45010.5413">#REF!</definedName>
    <definedName name="_45010.5421">#REF!</definedName>
    <definedName name="_45010.5422">#REF!</definedName>
    <definedName name="_45010.5423">#REF!</definedName>
    <definedName name="_45010.5425">#REF!</definedName>
    <definedName name="_45010.5431">#REF!</definedName>
    <definedName name="_45010.5432">#REF!</definedName>
    <definedName name="_45010.5436">#REF!</definedName>
    <definedName name="_45010.5510">#REF!</definedName>
    <definedName name="_45010.5532">#REF!</definedName>
    <definedName name="_45010.5541">#REF!</definedName>
    <definedName name="_45010.5561">#REF!</definedName>
    <definedName name="_45010.5585">#REF!</definedName>
    <definedName name="_45010.5599">#REF!</definedName>
    <definedName name="_45010.5609">#REF!</definedName>
    <definedName name="_45010.5631">#REF!</definedName>
    <definedName name="_45010.5639">#REF!</definedName>
    <definedName name="_45010.5731">#REF!</definedName>
    <definedName name="_45015.5401">#REF!</definedName>
    <definedName name="_45015.5411">#REF!</definedName>
    <definedName name="_45015.5413">#REF!</definedName>
    <definedName name="_45015.5421">#REF!</definedName>
    <definedName name="_45015.5422">#REF!</definedName>
    <definedName name="_45015.5423">#REF!</definedName>
    <definedName name="_45015.5425">#REF!</definedName>
    <definedName name="_45015.5431">#REF!</definedName>
    <definedName name="_45015.5432">#REF!</definedName>
    <definedName name="_45015.5436">#REF!</definedName>
    <definedName name="_45015.5510">#REF!</definedName>
    <definedName name="_45015.5532">#REF!</definedName>
    <definedName name="_45015.5541">#REF!</definedName>
    <definedName name="_45015.5561">#REF!</definedName>
    <definedName name="_45015.5585">#REF!</definedName>
    <definedName name="_45015.5599">#REF!</definedName>
    <definedName name="_45015.5609">#REF!</definedName>
    <definedName name="_45015.5631">#REF!</definedName>
    <definedName name="_45015.5639">#REF!</definedName>
    <definedName name="_45015.5731">#REF!</definedName>
    <definedName name="_45030.5401">#REF!</definedName>
    <definedName name="_45030.5411">#REF!</definedName>
    <definedName name="_45030.5413">#REF!</definedName>
    <definedName name="_45030.5421">#REF!</definedName>
    <definedName name="_45030.5422">#REF!</definedName>
    <definedName name="_45030.5423">#REF!</definedName>
    <definedName name="_45030.5425">#REF!</definedName>
    <definedName name="_45030.5431">#REF!</definedName>
    <definedName name="_45030.5432">#REF!</definedName>
    <definedName name="_45030.5436">#REF!</definedName>
    <definedName name="_45030.5510">#REF!</definedName>
    <definedName name="_45030.5532">#REF!</definedName>
    <definedName name="_45030.5541">#REF!</definedName>
    <definedName name="_45030.5561">#REF!</definedName>
    <definedName name="_45030.5571">#REF!</definedName>
    <definedName name="_45030.5585">#REF!</definedName>
    <definedName name="_45030.5599">#REF!</definedName>
    <definedName name="_45030.5609">#REF!</definedName>
    <definedName name="_45030.5639">#REF!</definedName>
    <definedName name="_45030.5731">#REF!</definedName>
    <definedName name="_46__123Graph_ECHART_16" hidden="1">#REF!</definedName>
    <definedName name="_47__123Graph_CCHART_17" hidden="1">#REF!</definedName>
    <definedName name="_48__123Graph_CCHART_22" hidden="1">#REF!</definedName>
    <definedName name="_48__123Graph_ECHART_17" hidden="1">#REF!</definedName>
    <definedName name="_48__123Graph_LBL_ACHART_3" hidden="1">#REF!</definedName>
    <definedName name="_48_2__1_CRADDIN_DataGrid" hidden="1">#REF!</definedName>
    <definedName name="_49__123Graph_CCHART_22" hidden="1">#REF!</definedName>
    <definedName name="_4Module2_.PRINT_BCPR">#N/A</definedName>
    <definedName name="_4TAB">#REF!</definedName>
    <definedName name="_4Table2_" hidden="1">#REF!</definedName>
    <definedName name="_5_____123Graph_BChart_45H" hidden="1">#REF!</definedName>
    <definedName name="_5__123Graph_ACHART_12" hidden="1">#REF!</definedName>
    <definedName name="_5__123Graph_ACHART_16" hidden="1">#REF!</definedName>
    <definedName name="_5__123Graph_ACHART_17" hidden="1">#REF!</definedName>
    <definedName name="_5__123Graph_ACHART_18" hidden="1">#REF!</definedName>
    <definedName name="_5__123Graph_ACHART_2" hidden="1">#REF!</definedName>
    <definedName name="_5__123Graph_ACHART_3" hidden="1">#REF!</definedName>
    <definedName name="_5__123Graph_ACHART_31" hidden="1">#REF!</definedName>
    <definedName name="_5__123Graph_ACHART_4" hidden="1">#REF!</definedName>
    <definedName name="_5__123Graph_ACHART_5" hidden="1">#REF!</definedName>
    <definedName name="_5__123Graph_AChart_5E" hidden="1">#REF!</definedName>
    <definedName name="_5__123Graph_BCHART_1" hidden="1">#REF!</definedName>
    <definedName name="_5__123Graph_BCHART_2" hidden="1">#REF!</definedName>
    <definedName name="_5__123Graph_CCHART_1" hidden="1">#REF!</definedName>
    <definedName name="_5__123Graph_XCHART_1" hidden="1">#REF!</definedName>
    <definedName name="_5__123Graph_XCHART_2" hidden="1">#REF!</definedName>
    <definedName name="_5_0_0AC">#REF!</definedName>
    <definedName name="_5_0_Table2_" hidden="1">#REF!</definedName>
    <definedName name="_5_2__1_CRADDIN_Headings" hidden="1">#REF!</definedName>
    <definedName name="_50__123Graph_BCHART_16" hidden="1">#REF!</definedName>
    <definedName name="_50__123Graph_CCHART_23" hidden="1">#REF!</definedName>
    <definedName name="_50__123Graph_ECHART_22" hidden="1">#REF!</definedName>
    <definedName name="_500">#REF!</definedName>
    <definedName name="_502">#REF!</definedName>
    <definedName name="_51__123Graph_CCHART_24" hidden="1">#REF!</definedName>
    <definedName name="_51__123Graph_CSEG_PIE" hidden="1">#REF!</definedName>
    <definedName name="_51__123Graph_LBL_ACHART_4" hidden="1">#REF!</definedName>
    <definedName name="_511">#REF!</definedName>
    <definedName name="_512">#REF!</definedName>
    <definedName name="_52__123Graph_FCHART_15" hidden="1">#REF!</definedName>
    <definedName name="_520">#REF!</definedName>
    <definedName name="_521">#REF!</definedName>
    <definedName name="_522">#REF!</definedName>
    <definedName name="_523">#REF!</definedName>
    <definedName name="_524">#REF!</definedName>
    <definedName name="_525">#REF!</definedName>
    <definedName name="_530">#REF!</definedName>
    <definedName name="_54__123Graph_DCHART_15" hidden="1">#REF!</definedName>
    <definedName name="_54__123Graph_FCHART_16" hidden="1">#REF!</definedName>
    <definedName name="_54__123Graph_LBL_ACHART_5" hidden="1">#REF!</definedName>
    <definedName name="_54_2__1_CRADDIN_Table" hidden="1">#REF!</definedName>
    <definedName name="_55__123Graph_BCHART_17" hidden="1">#REF!</definedName>
    <definedName name="_55__123Graph_CCHART_29" hidden="1">#REF!</definedName>
    <definedName name="_55_2__1_CRADDIN_Headings" hidden="1">#REF!</definedName>
    <definedName name="_56__123Graph_FCHART_17" hidden="1">#REF!</definedName>
    <definedName name="_56__123Graph_LBL_CCHART_31" hidden="1">#REF!</definedName>
    <definedName name="_57__123Graph_CCHART_31" hidden="1">#REF!</definedName>
    <definedName name="_57__123Graph_DCHART_16" hidden="1">#REF!</definedName>
    <definedName name="_57__123Graph_LBL_ACHART_6" hidden="1">#REF!</definedName>
    <definedName name="_58__123Graph_FCHART_22" hidden="1">#REF!</definedName>
    <definedName name="_5Module2_.PRINT_BCTAX">#N/A</definedName>
    <definedName name="_5TAB">#REF!</definedName>
    <definedName name="_5Table2_" hidden="1">#REF!</definedName>
    <definedName name="_6_____123Graph_XChart_2N" hidden="1">#REF!</definedName>
    <definedName name="_6__123Graph_ACHART_1" hidden="1">#REF!</definedName>
    <definedName name="_6__123Graph_ACHART_15" hidden="1">#REF!</definedName>
    <definedName name="_6__123Graph_ACHART_16" hidden="1">#REF!</definedName>
    <definedName name="_6__123Graph_ACHART_17" hidden="1">#REF!</definedName>
    <definedName name="_6__123Graph_ACHART_18" hidden="1">#REF!</definedName>
    <definedName name="_6__123Graph_ACHART_19" hidden="1">#REF!</definedName>
    <definedName name="_6__123Graph_ACHART_2" hidden="1">#REF!</definedName>
    <definedName name="_6__123Graph_ACHART_6" hidden="1">#REF!</definedName>
    <definedName name="_6__123Graph_AChart_6E" hidden="1">#REF!</definedName>
    <definedName name="_6__123Graph_ACHART_8" hidden="1">#REF!</definedName>
    <definedName name="_6__123Graph_AGROWTH_9" hidden="1">#REF!</definedName>
    <definedName name="_6__123Graph_BCHART_1" hidden="1">#REF!</definedName>
    <definedName name="_6__123Graph_BCHART_2" hidden="1">#REF!</definedName>
    <definedName name="_6__123Graph_BCHART_3" hidden="1">#REF!</definedName>
    <definedName name="_6__123Graph_BGROWTH_9" hidden="1">#REF!</definedName>
    <definedName name="_6__123Graph_CCHART_2" hidden="1">#REF!</definedName>
    <definedName name="_6__123Graph_DCHART_1" hidden="1">#REF!</definedName>
    <definedName name="_6__123Graph_XCHART_1" hidden="1">#REF!</definedName>
    <definedName name="_6_0_S" hidden="1">#REF!</definedName>
    <definedName name="_6_0_Table2_" hidden="1">#REF!</definedName>
    <definedName name="_6_0CSH">#REF!</definedName>
    <definedName name="_6_1__1_CRADDIN_Table" hidden="1">#REF!</definedName>
    <definedName name="_6_2__1_CRADDIN_Table" hidden="1">#REF!</definedName>
    <definedName name="_60__123Graph_BCHART_22" hidden="1">#REF!</definedName>
    <definedName name="_60__123Graph_BCHART_26" hidden="1">#REF!</definedName>
    <definedName name="_60__123Graph_DCHART_17" hidden="1">#REF!</definedName>
    <definedName name="_60__123Graph_LBL_ACHART_7" hidden="1">#REF!</definedName>
    <definedName name="_60__123Graph_XCHART_15" hidden="1">#REF!</definedName>
    <definedName name="_60_2__1_CRADDIN_Headings" hidden="1">#REF!</definedName>
    <definedName name="_62__123Graph_XCHART_16" hidden="1">#REF!</definedName>
    <definedName name="_62_0_Table2_" hidden="1">#REF!</definedName>
    <definedName name="_63__123Graph_DCHART_22" hidden="1">#REF!</definedName>
    <definedName name="_63__123Graph_LBL_BCHART_2" hidden="1">#REF!</definedName>
    <definedName name="_63_0_Table2_" hidden="1">#REF!</definedName>
    <definedName name="_63_3__1_CRADDIN_DataGrid" hidden="1">#REF!</definedName>
    <definedName name="_64__123Graph_XCHART_17" hidden="1">#REF!</definedName>
    <definedName name="_64_0_Table2_" hidden="1">#REF!</definedName>
    <definedName name="_65__123Graph_CCHART_15" hidden="1">#REF!</definedName>
    <definedName name="_66__123Graph_ECHART_15" hidden="1">#REF!</definedName>
    <definedName name="_66__123Graph_LBL_BCHART_3" hidden="1">#REF!</definedName>
    <definedName name="_66__123Graph_XCHART_18" hidden="1">#REF!</definedName>
    <definedName name="_66_2__1_CRADDIN_Table" hidden="1">#REF!</definedName>
    <definedName name="_68__123Graph_XCHART_19" hidden="1">#REF!</definedName>
    <definedName name="_68__FDSAUDITLINK__" localSheetId="0"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9__123Graph_ECHART_16" hidden="1">#REF!</definedName>
    <definedName name="_69__123Graph_LBL_BCHART_4" hidden="1">#REF!</definedName>
    <definedName name="_6Module2_.PRINT_BCTAX">#N/A</definedName>
    <definedName name="_7_____123Graph_XChart_3N" hidden="1">#REF!</definedName>
    <definedName name="_7__123Graph_ACHART_1" hidden="1">#REF!</definedName>
    <definedName name="_7__123Graph_ACHART_18" hidden="1">#REF!</definedName>
    <definedName name="_7__123Graph_ACHART_19" hidden="1">#REF!</definedName>
    <definedName name="_7__123Graph_ACHART_2" hidden="1">#REF!</definedName>
    <definedName name="_7__123Graph_ACHART_21" hidden="1">#REF!</definedName>
    <definedName name="_7__123Graph_ACHART_7" hidden="1">#REF!</definedName>
    <definedName name="_7__123Graph_AChart_7E" hidden="1">#REF!</definedName>
    <definedName name="_7__123Graph_ACHART_9" hidden="1">#REF!</definedName>
    <definedName name="_7__123Graph_BCHART_2" hidden="1">#REF!</definedName>
    <definedName name="_7__123Graph_BCHART_3" hidden="1">#REF!</definedName>
    <definedName name="_7__123Graph_DCHART_1" hidden="1">#REF!</definedName>
    <definedName name="_7__123Graph_ECHART_1" hidden="1">#REF!</definedName>
    <definedName name="_7__123Graph_XCHART_1" hidden="1">#REF!</definedName>
    <definedName name="_7_0_Table2_" hidden="1">#REF!</definedName>
    <definedName name="_7_0E">#REF!</definedName>
    <definedName name="_7_3__1_CRADDIN_DataGrid" hidden="1">#REF!</definedName>
    <definedName name="_7_Year_Cash_Flow_Projection">#REF!</definedName>
    <definedName name="_7_Year_Cash_Flow_Projection___1_3_2005">#REF!</definedName>
    <definedName name="_70__123Graph_CCHART_16" hidden="1">#REF!</definedName>
    <definedName name="_70__123Graph_XCHART_22" hidden="1">#REF!</definedName>
    <definedName name="_7027AC9C059748c8A1CB672677814313_UserDefaultSettings_0" hidden="1">"&lt;?xml version={QUOTE}1.0{QUOTE} encoding={QUOTE}utf-16{QUOTE}?&gt;_x000D_
&lt;UserSettings xmlns:xsi={QUOTE}http://www.w3.org/2001/XMLSchema-instance{QUOTE} xmlns:xsd={QUOTE}http://www.w3.org/2001/XMLSchema{QUOTE}&gt;_x000D_
  &lt;PlotAreaBorder&gt;-1&lt;/PlotAreaBorder&gt;_x000D_
  &lt;PlotAreaF"&amp;"ill&gt;-1&lt;/PlotAreaFill&gt;_x000D_
  &lt;LegendBorder&gt;-1&lt;/LegendBorder&gt;_x000D_
  &lt;LegendFill&gt;-1&lt;/LegendFill&gt;_x000D_
  &lt;ChartFill&gt;-1&lt;/ChartFill&gt;_x000D_
  &lt;ChartBorder&gt;15&lt;/ChartBorder&gt;_x000D_
  &lt;AxesAndTickMarks&gt;48&lt;/AxesAndTickMarks&gt;_x000D_
  &lt;GridLines&gt;49&lt;/GridLines&gt;_x000D_
  &lt;PointFill&gt;_x000D_
    &lt;int&gt;-1&lt;/int&gt;"&amp;"_x000D_
    &lt;int&gt;-1&lt;/int&gt;_x000D_
    &lt;int&gt;-1&lt;/int&gt;_x000D_
    &lt;int&gt;-1&lt;/int&gt;_x000D_
    &lt;int&gt;-1&lt;/int&gt;_x000D_
    &lt;int&gt;-1&lt;/int&gt;_x000D_
  &lt;/PointFill&gt;_x000D_
  &lt;Line&gt;_x000D_
    &lt;int&gt;-1&lt;/int&gt;_x000D_
    &lt;int&gt;-1&lt;/int&gt;_x000D_
    &lt;int&gt;-1&lt;/int&gt;_x000D_
    &lt;int&gt;-1&lt;/int&gt;_x000D_
    &lt;int&gt;-1&lt;/int&gt;_x000D_
    &lt;int&gt;-1&lt;/int&gt;_x000D_
  &lt;/Line&gt;_x000D_
  &lt;BarF"&amp;"ill&gt;_x000D_
    &lt;int&gt;-1&lt;/int&gt;_x000D_
    &lt;int&gt;-1&lt;/int&gt;_x000D_
    &lt;int&gt;-1&lt;/int&gt;_x000D_
    &lt;int&gt;-1&lt;/int&gt;_x000D_
    &lt;int&gt;-1&lt;/int&gt;_x000D_
    &lt;int&gt;-1&lt;/int&gt;_x000D_
  &lt;/BarFill&gt;_x000D_
  &lt;BarBorder&gt;-1&lt;/BarBorder&gt;_x000D_
  &lt;LinePointColor&gt;-1&lt;/LinePointColor&gt;_x000D_
  &lt;PointFillsVisible&gt;false&lt;/PointFillsVisible&gt;_x000D_
  &lt;Ta"&amp;"bleAxisLabels&gt;_x000D_
    &lt;FontName&gt;Arial&lt;/FontName&gt;_x000D_
    &lt;FontColor&gt;-1&lt;/FontColor&gt;_x000D_
    &lt;FontSize&gt;8&lt;/FontSize&gt;_x000D_
    &lt;FontBold&gt;false&lt;/FontBold&gt;_x000D_
    &lt;FontItalic&gt;false&lt;/FontItalic&gt;_x000D_
    &lt;FontUnderlined&gt;false&lt;/FontUnderlined&gt;_x000D_
  &lt;/TableAxisLabels&gt;_x000D_
  &lt;Numbers&gt;_x000D_
 "&amp;"   &lt;FontName&gt;Arial&lt;/FontName&gt;_x000D_
    &lt;FontColor&gt;-1&lt;/FontColor&gt;_x000D_
    &lt;FontSize&gt;8&lt;/FontSize&gt;_x000D_
    &lt;FontBold&gt;false&lt;/FontBold&gt;_x000D_
    &lt;FontItalic&gt;false&lt;/FontItalic&gt;_x000D_
    &lt;FontUnderlined&gt;false&lt;/FontUnderlined&gt;_x000D_
  &lt;/Numbers&gt;_x000D_
  &lt;ChartTableAxisLabels&gt;_x000D_
    &lt;FontName"&amp;"&gt;Arial&lt;/FontName&gt;_x000D_
    &lt;FontColor&gt;-1&lt;/FontColor&gt;_x000D_
    &lt;FontSize&gt;8&lt;/FontSize&gt;_x000D_
    &lt;FontBold&gt;false&lt;/FontBold&gt;_x000D_
    &lt;FontItalic&gt;false&lt;/FontItalic&gt;_x000D_
    &lt;FontUnderlined&gt;false&lt;/FontUnderlined&gt;_x000D_
  &lt;/ChartTableAxisLabels&gt;_x000D_
  &lt;TableFilter&gt;_x000D_
    &lt;FontName&gt;Arial&lt;/"&amp;"FontName&gt;_x000D_
    &lt;FontColor&gt;-1&lt;/FontColor&gt;_x000D_
    &lt;FontSize&gt;8&lt;/FontSize&gt;_x000D_
    &lt;FontBold&gt;false&lt;/FontBold&gt;_x000D_
    &lt;FontItalic&gt;false&lt;/FontItalic&gt;_x000D_
    &lt;FontUnderlined&gt;false&lt;/FontUnderlined&gt;_x000D_
  &lt;/TableFilter&gt;_x000D_
  &lt;TableDimensionCaption&gt;_x000D_
    &lt;FontName&gt;Arial&lt;/FontNam"&amp;""</definedName>
    <definedName name="_7027AC9C059748c8A1CB672677814313_UserDefaultSettings_1" hidden="1">"e&gt;_x000D_
    &lt;FontColor&gt;-1&lt;/FontColor&gt;_x000D_
    &lt;FontSize&gt;8&lt;/FontSize&gt;_x000D_
    &lt;FontBold&gt;false&lt;/FontBold&gt;_x000D_
    &lt;FontItalic&gt;false&lt;/FontItalic&gt;_x000D_
    &lt;FontUnderlined&gt;false&lt;/FontUnderlined&gt;_x000D_
  &lt;/TableDimensionCaption&gt;_x000D_
  &lt;TableBandColor&gt;49&lt;/TableBandColor&gt;_x000D_
  &lt;TableBandS"&amp;"ize&gt;2&lt;/TableBandSize&gt;_x000D_
  &lt;TableFormatNonLeafRowMembersBold&gt;false&lt;/TableFormatNonLeafRowMembersBold&gt;_x000D_
  &lt;TableFormatNonLeafColumnMembersBold&gt;false&lt;/TableFormatNonLeafColumnMembersBold&gt;_x000D_
  &lt;TableFormatNonLeafRowCellsBold&gt;false&lt;/TableFormatNonLeafRowCellsBol"&amp;"d&gt;_x000D_
  &lt;TableFormatNonLeafColumnCellsBold&gt;false&lt;/TableFormatNonLeafColumnCellsBold&gt;_x000D_
  &lt;TableGridColor&gt;15&lt;/TableGridColor&gt;_x000D_
  &lt;ChartTableRowAxisLabelDirection&gt;90&lt;/ChartTableRowAxisLabelDirection&gt;_x000D_
&lt;/UserSettings&gt;"</definedName>
    <definedName name="_7027AC9C059748c8A1CB672677814313_UserDefaultSettings_Count" hidden="1">2</definedName>
    <definedName name="_71__123Graph_XCHART_13" hidden="1">#REF!</definedName>
    <definedName name="_72__123Graph_ECHART_17" hidden="1">#REF!</definedName>
    <definedName name="_72__123Graph_LBL_BCHART_5" hidden="1">#REF!</definedName>
    <definedName name="_72__123Graph_XSEG_PIE" hidden="1">#REF!</definedName>
    <definedName name="_72_2__1_CRADDIN_Table" hidden="1">#REF!</definedName>
    <definedName name="_72_3__1_CRADDIN_Headings" hidden="1">#REF!</definedName>
    <definedName name="_73__123Graph_XCHART_15" hidden="1">#REF!</definedName>
    <definedName name="_75__123Graph_CCHART_17" hidden="1">#REF!</definedName>
    <definedName name="_75__123Graph_ECHART_22" hidden="1">#REF!</definedName>
    <definedName name="_75__123Graph_LBL_BCHART_6" hidden="1">#REF!</definedName>
    <definedName name="_75__123Graph_XCHART_23" hidden="1">#REF!</definedName>
    <definedName name="_77__123Graph_XCHART_25" hidden="1">#REF!</definedName>
    <definedName name="_77_3__1_CRADDIN_DataGrid" hidden="1">#REF!</definedName>
    <definedName name="_78__123Graph_FCHART_15" hidden="1">#REF!</definedName>
    <definedName name="_78__123Graph_LBL_BCHART_7" hidden="1">#REF!</definedName>
    <definedName name="_79__123Graph_XCHART_28" hidden="1">#REF!</definedName>
    <definedName name="_7Module2_.PRINT_HSUM">#N/A</definedName>
    <definedName name="_8____123Graph_AChart_1N" hidden="1">#REF!</definedName>
    <definedName name="_8__123Graph_ACHART_1" hidden="1">#REF!</definedName>
    <definedName name="_8__123Graph_ACHART_17" hidden="1">#REF!</definedName>
    <definedName name="_8__123Graph_ACHART_19" hidden="1">#REF!</definedName>
    <definedName name="_8__123Graph_ACHART_2" hidden="1">#REF!</definedName>
    <definedName name="_8__123Graph_ACHART_21" hidden="1">#REF!</definedName>
    <definedName name="_8__123Graph_AChart_8E" hidden="1">#REF!</definedName>
    <definedName name="_8__123Graph_AGROWTH_9" hidden="1">#REF!</definedName>
    <definedName name="_8__123Graph_ASEG_PIE" hidden="1">#REF!</definedName>
    <definedName name="_8__123Graph_BCHART_1" hidden="1">#REF!</definedName>
    <definedName name="_8__123Graph_BCHART_2" hidden="1">#REF!</definedName>
    <definedName name="_8__123Graph_CCHART_1" hidden="1">#REF!</definedName>
    <definedName name="_8__123Graph_DCHART_1" hidden="1">#REF!</definedName>
    <definedName name="_8__123Graph_DCHART_2" hidden="1">#REF!</definedName>
    <definedName name="_8__123Graph_FCHART_1" hidden="1">#REF!</definedName>
    <definedName name="_8__123Graph_XGROWTH_9" hidden="1">#REF!</definedName>
    <definedName name="_8_0_0__123Grap" hidden="1">#REF!</definedName>
    <definedName name="_8_0_Table2_" hidden="1">#REF!</definedName>
    <definedName name="_8_0PL">#REF!</definedName>
    <definedName name="_8_1__1_CRADDIN_Headings" hidden="1">#REF!</definedName>
    <definedName name="_8_2__1_CRADDIN_DataGrid" hidden="1">#REF!</definedName>
    <definedName name="_8_3__1_CRADDIN_Headings" hidden="1">#REF!</definedName>
    <definedName name="_80__123Graph_CCHART_1" hidden="1">#REF!</definedName>
    <definedName name="_80__123Graph_CCHART_22" hidden="1">#REF!</definedName>
    <definedName name="_81__123Graph_FCHART_16" hidden="1">#REF!</definedName>
    <definedName name="_81__123Graph_XCHART_3" hidden="1">#REF!</definedName>
    <definedName name="_81_3__1_CRADDIN_Table" hidden="1">#REF!</definedName>
    <definedName name="_83__123Graph_XCHART_31" hidden="1">#REF!</definedName>
    <definedName name="_84__123Graph_FCHART_17" hidden="1">#REF!</definedName>
    <definedName name="_84__123Graph_XCHART_4" hidden="1">#REF!</definedName>
    <definedName name="_84_3__1_CRADDIN_DataGrid" hidden="1">#REF!</definedName>
    <definedName name="_85__123Graph_CSEG_PIE" hidden="1">#REF!</definedName>
    <definedName name="_85__123Graph_XCHART_5" hidden="1">#REF!</definedName>
    <definedName name="_87__123Graph_FCHART_22" hidden="1">#REF!</definedName>
    <definedName name="_87__123Graph_XCHART_5" hidden="1">#REF!</definedName>
    <definedName name="_87__123Graph_XCHART_8" hidden="1">#REF!</definedName>
    <definedName name="_88_3__1_CRADDIN_Headings" hidden="1">#REF!</definedName>
    <definedName name="_8825" localSheetId="0" hidden="1">{#N/A,#N/A,FALSE,"Aging Summary";#N/A,#N/A,FALSE,"Ratio Analysis";#N/A,#N/A,FALSE,"Test 120 Day Accts";#N/A,#N/A,FALSE,"Tickmarks"}</definedName>
    <definedName name="_8825" hidden="1">{#N/A,#N/A,FALSE,"Aging Summary";#N/A,#N/A,FALSE,"Ratio Analysis";#N/A,#N/A,FALSE,"Test 120 Day Accts";#N/A,#N/A,FALSE,"Tickmarks"}</definedName>
    <definedName name="_8Module2_.PRINT_HSUM">#N/A</definedName>
    <definedName name="_9____123Graph_AChart_2N" hidden="1">#REF!</definedName>
    <definedName name="_9__123Graph_ACHART_1" hidden="1">#REF!</definedName>
    <definedName name="_9__123Graph_ACHART_16" hidden="1">#REF!</definedName>
    <definedName name="_9__123Graph_ACHART_2" hidden="1">#REF!</definedName>
    <definedName name="_9__123Graph_ACHART_20" hidden="1">#REF!</definedName>
    <definedName name="_9__123Graph_ACHART_21" hidden="1">#REF!</definedName>
    <definedName name="_9__123Graph_ACHART_3" hidden="1">#REF!</definedName>
    <definedName name="_9__123Graph_ASEG_PIE" hidden="1">#REF!</definedName>
    <definedName name="_9__123Graph_BCHART_1" hidden="1">#REF!</definedName>
    <definedName name="_9__123Graph_BCHART_10" hidden="1">#REF!</definedName>
    <definedName name="_9__123Graph_BCHART_15" hidden="1">#REF!</definedName>
    <definedName name="_9__123Graph_BChart_1E" hidden="1">#REF!</definedName>
    <definedName name="_9__123Graph_BCHART_3" hidden="1">#REF!</definedName>
    <definedName name="_9__123Graph_BGROWTH_9" hidden="1">#REF!</definedName>
    <definedName name="_9__123Graph_CCHART_1" hidden="1">#REF!</definedName>
    <definedName name="_9__123Graph_CCHART_2" hidden="1">#REF!</definedName>
    <definedName name="_9__123Graph_DCHART_1" hidden="1">#REF!</definedName>
    <definedName name="_9__123Graph_ECHART_1" hidden="1">#REF!</definedName>
    <definedName name="_9__123Graph_LBL_ACHART_1" hidden="1">#REF!</definedName>
    <definedName name="_9__123Graph_XCHART_1" hidden="1">#REF!</definedName>
    <definedName name="_9_0SUBPL">#REF!</definedName>
    <definedName name="_9_1__1_CRADDIN_DataGrid" hidden="1">#REF!</definedName>
    <definedName name="_9_3__1_CRADDIN_Table" hidden="1">#REF!</definedName>
    <definedName name="_90__123Graph_DCHART_15" hidden="1">#REF!</definedName>
    <definedName name="_90__123Graph_XCHART_15" hidden="1">#REF!</definedName>
    <definedName name="_90__123Graph_XCHART_6" hidden="1">#REF!</definedName>
    <definedName name="_93__123Graph_XCHART_16" hidden="1">#REF!</definedName>
    <definedName name="_93__123Graph_XCHART_7" hidden="1">#REF!</definedName>
    <definedName name="_95__123Graph_DCHART_16" hidden="1">#REF!</definedName>
    <definedName name="_96__123Graph_XCHART_17" hidden="1">#REF!</definedName>
    <definedName name="_96_3__1_CRADDIN_Headings" hidden="1">#REF!</definedName>
    <definedName name="_99__123Graph_XCHART_18" hidden="1">#REF!</definedName>
    <definedName name="_99_3__1_CRADDIN_Table" hidden="1">#REF!</definedName>
    <definedName name="_a1" localSheetId="0" hidden="1">{#N/A,#N/A,FALSE,"Pharm";#N/A,#N/A,FALSE,"WWCM"}</definedName>
    <definedName name="_a1" hidden="1">{#N/A,#N/A,FALSE,"Pharm";#N/A,#N/A,FALSE,"WWCM"}</definedName>
    <definedName name="_A11" localSheetId="0" hidden="1">{#N/A,#N/A,FALSE,"Umsatz 99";#N/A,#N/A,FALSE,"ER 99 "}</definedName>
    <definedName name="_A11" hidden="1">{#N/A,#N/A,FALSE,"Umsatz 99";#N/A,#N/A,FALSE,"ER 99 "}</definedName>
    <definedName name="_A2" localSheetId="0" hidden="1">{"bs",#N/A,FALSE,"SCF"}</definedName>
    <definedName name="_A2" hidden="1">{"bs",#N/A,FALSE,"SCF"}</definedName>
    <definedName name="_a67000">#REF!</definedName>
    <definedName name="_aa1" localSheetId="0" hidden="1">{"AnnualRentRoll",#N/A,FALSE,"RentRoll"}</definedName>
    <definedName name="_aa1" hidden="1">{"AnnualRentRoll",#N/A,FALSE,"RentRoll"}</definedName>
    <definedName name="_aaa1" localSheetId="0" hidden="1">{#N/A,#N/A,FALSE,"REPORT"}</definedName>
    <definedName name="_aaa1" hidden="1">{#N/A,#N/A,FALSE,"REPORT"}</definedName>
    <definedName name="_aaa2" localSheetId="0" hidden="1">{#N/A,#N/A,FALSE,"Title Page";#N/A,#N/A,FALSE,"Conclusions";#N/A,#N/A,FALSE,"Assum.";#N/A,#N/A,FALSE,"Sun  DCF-WC-Dep";#N/A,#N/A,FALSE,"MarketValue";#N/A,#N/A,FALSE,"BalSheet";#N/A,#N/A,FALSE,"WACC";#N/A,#N/A,FALSE,"PC+ Info.";#N/A,#N/A,FALSE,"PC+Info_2"}</definedName>
    <definedName name="_aaa2" hidden="1">{#N/A,#N/A,FALSE,"Title Page";#N/A,#N/A,FALSE,"Conclusions";#N/A,#N/A,FALSE,"Assum.";#N/A,#N/A,FALSE,"Sun  DCF-WC-Dep";#N/A,#N/A,FALSE,"MarketValue";#N/A,#N/A,FALSE,"BalSheet";#N/A,#N/A,FALSE,"WACC";#N/A,#N/A,FALSE,"PC+ Info.";#N/A,#N/A,FALSE,"PC+Info_2"}</definedName>
    <definedName name="_aas1" localSheetId="0" hidden="1">{#N/A,#N/A,FALSE,"REPORT"}</definedName>
    <definedName name="_aas1" hidden="1">{#N/A,#N/A,FALSE,"REPORT"}</definedName>
    <definedName name="_ACS2000" localSheetId="0" hidden="1">{#N/A,#N/A,FALSE,"REPORT"}</definedName>
    <definedName name="_ACS2000" hidden="1">{#N/A,#N/A,FALSE,"REPORT"}</definedName>
    <definedName name="_act" hidden="1">1</definedName>
    <definedName name="_act.act" hidden="1">1</definedName>
    <definedName name="_actual" hidden="1">1</definedName>
    <definedName name="_adjust" hidden="1">1</definedName>
    <definedName name="_al1" localSheetId="0" hidden="1">{"sheet a",#N/A,FALSE,"A";"sheet b 1",#N/A,FALSE,"B";"sheet b 2",#N/A,FALSE,"B"}</definedName>
    <definedName name="_al1" hidden="1">{"sheet a",#N/A,FALSE,"A";"sheet b 1",#N/A,FALSE,"B";"sheet b 2",#N/A,FALSE,"B"}</definedName>
    <definedName name="_ann" hidden="1">1</definedName>
    <definedName name="_annual" hidden="1">1</definedName>
    <definedName name="_AS2" localSheetId="0" hidden="1">{"bs",#N/A,FALSE,"SCF"}</definedName>
    <definedName name="_AS2" hidden="1">{"bs",#N/A,FALSE,"SCF"}</definedName>
    <definedName name="_ASD2" localSheetId="0" hidden="1">{"bs",#N/A,FALSE,"SCF"}</definedName>
    <definedName name="_ASD2" hidden="1">{"bs",#N/A,FALSE,"SCF"}</definedName>
    <definedName name="_atmat" hidden="1">2</definedName>
    <definedName name="_atmaturity" hidden="1">2</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C04347123d24345879652ad13e80187fd" hidden="1">#REF!</definedName>
    <definedName name="_AUC0d34c0b0c2c84321b7f29670f483d066" hidden="1">#REF!</definedName>
    <definedName name="_AUC1291d5348c8c43a9a896a32dd30bd02b" hidden="1">#REF!</definedName>
    <definedName name="_AUC27d3103741b7471888ccb68f6f458f2c" hidden="1">#REF!</definedName>
    <definedName name="_AUC39730bf09bcc41308c798475c71e61c1" hidden="1">#REF!</definedName>
    <definedName name="_AUC3d3bd20fca724302858a4b3eb10d946b" hidden="1">#REF!</definedName>
    <definedName name="_AUC3ec9fd59eef143fa9b0478bdde1b7938" hidden="1">#REF!</definedName>
    <definedName name="_AUC4426aee040b5440e8ad3183326b0a7d6" hidden="1">#REF!</definedName>
    <definedName name="_AUC5f3d10ae9bd9412abb70b856981c2ba3" hidden="1">#REF!</definedName>
    <definedName name="_AUC604704dcc9ba4831a01a3795fb49e86f" hidden="1">#REF!</definedName>
    <definedName name="_AUC69ef3301568d416bb0581e3527193905" hidden="1">#REF!</definedName>
    <definedName name="_AUC70a5acca19e64ef19f94ef511025e0c4" hidden="1">#REF!</definedName>
    <definedName name="_AUC71ff9d6a29444e33b28f744047f45ead" hidden="1">#REF!</definedName>
    <definedName name="_AUC910364374cd7447c8875d2384c4309c8" hidden="1">#REF!</definedName>
    <definedName name="_AUCb28601d41b5948e0b63efadf395b2c19" hidden="1">#REF!</definedName>
    <definedName name="_AUCc815aa880f1b447a89f3cacff4f520ac" hidden="1">#REF!</definedName>
    <definedName name="_AUCd8cdf2319d4947a6810c9ea4e0223eb2" hidden="1">#REF!</definedName>
    <definedName name="_AUCe068c9402be94712b74c5351973c0cd0" hidden="1">#REF!</definedName>
    <definedName name="_AVB2" localSheetId="0" hidden="1">{"page1",#N/A,FALSE,"PROFORMA";"page2",#N/A,FALSE,"PROFORMA";"page3",#N/A,FALSE,"PROFORMA";"page4",#N/A,FALSE,"PROFORMA";"page5",#N/A,FALSE,"PROFORMA";"page6",#N/A,FALSE,"PROFORMA";"page7",#N/A,FALSE,"PROFORMA";"page8",#N/A,FALSE,"PROFORMA"}</definedName>
    <definedName name="_AVB2" hidden="1">{"page1",#N/A,FALSE,"PROFORMA";"page2",#N/A,FALSE,"PROFORMA";"page3",#N/A,FALSE,"PROFORMA";"page4",#N/A,FALSE,"PROFORMA";"page5",#N/A,FALSE,"PROFORMA";"page6",#N/A,FALSE,"PROFORMA";"page7",#N/A,FALSE,"PROFORMA";"page8",#N/A,FALSE,"PROFORMA"}</definedName>
    <definedName name="_b1" localSheetId="0" hidden="1">{"annual",#N/A,FALSE,"Pro Forma";#N/A,#N/A,FALSE,"Golf Operations"}</definedName>
    <definedName name="_b1" hidden="1">{"annual",#N/A,FALSE,"Pro Forma";#N/A,#N/A,FALSE,"Golf Operations"}</definedName>
    <definedName name="_b111" localSheetId="0" hidden="1">{#N/A,#N/A,FALSE,"Pharm";#N/A,#N/A,FALSE,"WWCM"}</definedName>
    <definedName name="_b111" hidden="1">{#N/A,#N/A,FALSE,"Pharm";#N/A,#N/A,FALSE,"WWCM"}</definedName>
    <definedName name="_b2" localSheetId="0" hidden="1">{"annual",#N/A,FALSE,"Pro Forma";#N/A,#N/A,FALSE,"Golf Operations"}</definedName>
    <definedName name="_b2" hidden="1">{"annual",#N/A,FALSE,"Pro Forma";#N/A,#N/A,FALSE,"Golf Operations"}</definedName>
    <definedName name="_Basdline" hidden="1">#REF!</definedName>
    <definedName name="_bdm.0045703A849D4E7B8E96DBA65847AE18.edm" hidden="1">#REF!</definedName>
    <definedName name="_bdm.009F612338C6421CB9F0985EA02238D6.edm" hidden="1">#REF!</definedName>
    <definedName name="_bdm.00A30EEC70914950886ACA1DA54ED705.edm" hidden="1">#REF!</definedName>
    <definedName name="_bdm.00C4CB07758A4C39A7ACCEEA0617D1F2.edm" hidden="1">#REF!</definedName>
    <definedName name="_bdm.00EA9FE265374F7FADF0A476B08FDF69.edm" hidden="1">#REF!</definedName>
    <definedName name="_bdm.0147E801F4E949E69D1E7289FDAC1752.edm" hidden="1">#REF!</definedName>
    <definedName name="_bdm.016067B5A0D343E88049A067BFB30C2E.edm" hidden="1">#REF!</definedName>
    <definedName name="_bdm.01619D1248CC4B4CA610120932270BC7.edm" hidden="1">#REF!</definedName>
    <definedName name="_bdm.01BF314EDDC7465DB62CCC6605EFC757.edm" hidden="1">#REF!</definedName>
    <definedName name="_bdm.01F8ACF70FE64806A7DB755F5CC4F72D.edm" hidden="1">#REF!</definedName>
    <definedName name="_bdm.02CA1BCBA4DA49B18DADC7B36B88D7AB.edm" hidden="1">#REF!</definedName>
    <definedName name="_bdm.02DB7B1A5F54436AA4D3BA89C02E5A65.edm" hidden="1">#REF!</definedName>
    <definedName name="_bdm.02DE0B24D70040A98C1ECD305C2D11C1.edm" hidden="1">#REF!</definedName>
    <definedName name="_bdm.02ed17f5fd124c45881364098a3b8f63.edm" hidden="1">#REF!</definedName>
    <definedName name="_bdm.03324F50EDA34EC19689CC033F279C4A.edm" hidden="1">#REF!</definedName>
    <definedName name="_bdm.04603D63488C4720B532D76E25257C4F.edm" hidden="1">#REF!</definedName>
    <definedName name="_bdm.04A6BC39597C42EC8381AB863D674185.edm" hidden="1">#REF!</definedName>
    <definedName name="_bdm.04DF5C48C86D4796A83DDFD6B1F448E6.edm" hidden="1">#REF!</definedName>
    <definedName name="_bdm.0549E41B538E4A3783CD84C15F089D8A.edm" hidden="1">#REF!</definedName>
    <definedName name="_bdm.0553D6D3C04848C39FE60D0BEFC19985.edm" hidden="1">#REF!</definedName>
    <definedName name="_bdm.06BB45D4425B45708A8F9C4DD7FB89AC.edm" hidden="1">#REF!</definedName>
    <definedName name="_bdm.076DCEC07A54402B8A57A8FDD03F7069.edm" hidden="1">#REF!</definedName>
    <definedName name="_bdm.07B018788D3340F78FBCCD617550A8AB.edm" hidden="1">#REF!</definedName>
    <definedName name="_bdm.07CED8D4EDF14C0D93018703E893E4C5.edm" hidden="1">#REF!</definedName>
    <definedName name="_bdm.085E47C870E84C6BBF4D1ED2E07B059A.edm" hidden="1">#REF!</definedName>
    <definedName name="_bdm.086CC2D6E51640A181BE78D67662B0BB.edm" hidden="1">#REF!</definedName>
    <definedName name="_bdm.09A8B9B63AF0445EAD51657B2E8967EB.edm" hidden="1">#REF!</definedName>
    <definedName name="_bdm.0A9CCDB3089D466FA6C3411ADC7BB651.edm" hidden="1">#REF!</definedName>
    <definedName name="_bdm.0AB3463C9DEC4C6EB2B67FEC6903AB18.edm" hidden="1">#REF!</definedName>
    <definedName name="_bdm.0AB559577E75467EBCBD6D2DFC4152B3.edm" hidden="1">#REF!</definedName>
    <definedName name="_bdm.0B009AF853E14B5DB48A0FE0CC5BA7EF.edm" hidden="1">#REF!</definedName>
    <definedName name="_bdm.0B5F2AB4A44F4FDC86A12C9D502958F9.edm" hidden="1">#REF!</definedName>
    <definedName name="_bdm.0BA2295F42FA403ABDE0B2FDB953DFBE.edm" hidden="1">#REF!</definedName>
    <definedName name="_bdm.0BC325BD4FC641B092793FF5649E4891.edm" hidden="1">#REF!</definedName>
    <definedName name="_bdm.0C31A6DBDD5546E39DB9C6B51746E9F0.edm" hidden="1">#REF!</definedName>
    <definedName name="_bdm.0C47162A1C1245C79B9CBB9F12B7B852.edm" hidden="1">#REF!</definedName>
    <definedName name="_bdm.0C511DD64C0241A6BCDE4F750BEC8CA9.edm" hidden="1">#REF!</definedName>
    <definedName name="_bdm.0D0EE22DF24E4DB38241179E062CCFC6.edm" hidden="1">#REF!</definedName>
    <definedName name="_bdm.0E6B5502479E472BBF1CAD19CB3B750B.edm" hidden="1">#REF!</definedName>
    <definedName name="_bdm.0F84EF05DC1948189FEAA15291988D23.edm" hidden="1">#REF!</definedName>
    <definedName name="_bdm.0FB4F2C74A53438F92A09C8B8BD2EE91.edm" hidden="1">#REF!</definedName>
    <definedName name="_bdm.0FD097CAF1C74B7A96D14DA09014FFA3.edm" hidden="1">#REF!</definedName>
    <definedName name="_bdm.1141A21160FD4A809B16CA0B80D4D9F2.edm" hidden="1">#REF!</definedName>
    <definedName name="_bdm.127597C7B16C4E128188D188541B96D3.edm" hidden="1">#REF!</definedName>
    <definedName name="_bdm.12C33EF20CBA4B61BE87161172E8C824.edm" hidden="1">#REF!</definedName>
    <definedName name="_bdm.13D2AA2E5E58406B9F17C52CC2564D1C.edm" hidden="1">#REF!</definedName>
    <definedName name="_bdm.1424CFDC331E4DE7B3D5BA4BA52E14F8.edm" hidden="1">#REF!</definedName>
    <definedName name="_bdm.155DFB8C9DF24010ACE4779560CBEDBC.edm" hidden="1">#REF!</definedName>
    <definedName name="_bdm.159183028E3C4855AB3128750F37B142.edm" hidden="1">#REF!</definedName>
    <definedName name="_bdm.1591F5F492BD4F9EAD584F8642C20D62.edm" hidden="1">#REF!</definedName>
    <definedName name="_bdm.15cd1c9675464caa9580f31523514fdc.edm" hidden="1">#REF!</definedName>
    <definedName name="_bdm.16f438e299384608acfcdeb43cb3dcea.edm" hidden="1">#REF!</definedName>
    <definedName name="_bdm.1717af2fe848414c826e1857a8a8bc3f.edm" hidden="1">#REF!</definedName>
    <definedName name="_bdm.175E280234A44BB0B9F7F20ECE5F5736.edm" hidden="1">#REF!</definedName>
    <definedName name="_bdm.17F8C14C7F3843639B22BBCA0A71BB38.edm" hidden="1">#REF!</definedName>
    <definedName name="_bdm.17FF8A7B0C6640A683DACAF7201C1596.edm" hidden="1">#REF!</definedName>
    <definedName name="_bdm.1800CE41A8BD4DFAA7D022E23EBDF312.edm" hidden="1">#REF!</definedName>
    <definedName name="_bdm.181CD583247948EA8050CC4FAE517FE8.edm" hidden="1">#REF!</definedName>
    <definedName name="_bdm.183A9CBFC36F47368F6A5AC808DFCED0.edm" hidden="1">#REF!</definedName>
    <definedName name="_bdm.18BCAD6D6EE3448896ADD2677FC88F27.edm" hidden="1">#REF!</definedName>
    <definedName name="_bdm.18FCFAA2098F41B5B5031D4F432EC9F8.edm" hidden="1">#REF!</definedName>
    <definedName name="_bdm.1926D396D9254E36816A290AF8B86E1D.edm" hidden="1">#REF!</definedName>
    <definedName name="_bdm.19E8237461D54D3799BC5AAC3952B3BB.edm" hidden="1">#REF!</definedName>
    <definedName name="_bdm.19E8F636EFD64AFAA1291643A7EA1663.edm" hidden="1">#REF!</definedName>
    <definedName name="_bdm.1A535D1F463B4003A7E2C5B5B4F114ED.edm" hidden="1">#REF!</definedName>
    <definedName name="_bdm.1A58EC49476D456298B2B5434D89D486.edm" hidden="1">#REF!</definedName>
    <definedName name="_bdm.1AD835C3C1AE46E590031FFF31E421BC.edm" hidden="1">#REF!</definedName>
    <definedName name="_bdm.1AEA3641AF7845EBAB2CD2BD3B8A3803.edm" hidden="1">#REF!</definedName>
    <definedName name="_bdm.1AF8456B681747B48AC13EAB7DA5AFAA.edm" hidden="1">#REF!</definedName>
    <definedName name="_bdm.1BA37660183D4E78BDC30EC0A110CCF3.edm" hidden="1">#REF!</definedName>
    <definedName name="_bdm.1baa59a341d543f993c662de1c7e2950.edm" hidden="1">#REF!</definedName>
    <definedName name="_bdm.1C3D263D3701454BAEBCD60DDF242FF4.edm" hidden="1">#REF!</definedName>
    <definedName name="_bdm.1CD76D69AB2A4BC7957A787998125A2E.edm" hidden="1">#REF!</definedName>
    <definedName name="_bdm.1CF4CBE457BC4BF4BAFF570BE836AADF.edm" hidden="1">#REF!</definedName>
    <definedName name="_bdm.1D0C2820985E4D8D9A53450F5BC66FA7.edm" hidden="1">#REF!</definedName>
    <definedName name="_bdm.1D84BE185F944B79BD1FD1AD12F985ED.edm" hidden="1">#REF!</definedName>
    <definedName name="_bdm.1E099327833E4C1A94657E6451B18BC5.edm" hidden="1">#REF!</definedName>
    <definedName name="_bdm.1E37531F45F5499A8E78986268928BBC.edm" hidden="1">#REF!</definedName>
    <definedName name="_bdm.1E414AC48FBB4177AA8934B6D59C5926.edm" hidden="1">#REF!</definedName>
    <definedName name="_bdm.1EE47C4AA0064280819CC19BB4690A1F.edm" hidden="1">#REF!</definedName>
    <definedName name="_bdm.1EE9D38C233545CBB23AC83EFA57B68F.edm" hidden="1">#REF!</definedName>
    <definedName name="_bdm.1F171946C1C140A78F8CFB9F4C2EDD1B.edm" hidden="1">#REF!</definedName>
    <definedName name="_bdm.1F521A062192447186D0347560EE7CE3.edm" hidden="1">#REF!</definedName>
    <definedName name="_bdm.1F7CBCC860F8452D881081039A6166F0.edm" hidden="1">#REF!</definedName>
    <definedName name="_bdm.1FE0EE16A87A40959D7701B043B669D2.edm" hidden="1">#REF!</definedName>
    <definedName name="_bdm.1FE94648A34447ED862EBE34E31E2F1C.edm" hidden="1">#REF!</definedName>
    <definedName name="_bdm.203F4FC6ADB749A895A4AC67FFCE7190.edm" hidden="1">#REF!</definedName>
    <definedName name="_bdm.20910E07AEA549609F3B0A57ED179C98.edm" hidden="1">#REF!</definedName>
    <definedName name="_bdm.22593964F7A349BFA2ACF041A5A5F8CB.edm" hidden="1">#REF!</definedName>
    <definedName name="_bdm.23054BFD592E4D8199AE8344D61ABB26.edm" hidden="1">#REF!</definedName>
    <definedName name="_bdm.2307E183404149899401838C1AF6E230.edm" hidden="1">#REF!</definedName>
    <definedName name="_bdm.230E4E0129F54FA9B6859F9ACA9C7BF1.edm" hidden="1">#REF!</definedName>
    <definedName name="_bdm.23514B0115D74A7AA1AFF69F85F85966.edm" hidden="1">#REF!</definedName>
    <definedName name="_bdm.2354CC6B38534994A45AB2E93CF4D311.edm" hidden="1">#REF!</definedName>
    <definedName name="_bdm.23A7F2838F794095904AD95E500F79B0.edm" hidden="1">#REF!</definedName>
    <definedName name="_bdm.23D54779A76846538DBCD2806F231C04.edm" hidden="1">#REF!</definedName>
    <definedName name="_bdm.24637ed4eb144ef29202bed27ae602b3.edm" hidden="1">#REF!</definedName>
    <definedName name="_bdm.24C019171074468592838C8E26A96300.edm" hidden="1">#REF!</definedName>
    <definedName name="_bdm.24E7B17FBEC046EE8B3D1D6B0130EA44.edm" hidden="1">#REF!</definedName>
    <definedName name="_bdm.252F46B465394092B1342D7A26A8C91A.edm" hidden="1">#REF!</definedName>
    <definedName name="_bdm.2544C2F140A14ACA8528D7CE3D6E9B63.edm" hidden="1">#REF!</definedName>
    <definedName name="_bdm.25995421C8C64195AFEB750F4B9AF44D.edm" hidden="1">#REF!</definedName>
    <definedName name="_bdm.25E58104576C425195928A41DDC35156.edm" hidden="1">#REF!</definedName>
    <definedName name="_bdm.25e5df7a0b674d58a6fb9b44dc9d0d14.edm" hidden="1">#REF!</definedName>
    <definedName name="_bdm.2647CDBD23034C82A12BCAC42C08F718.edm" hidden="1">#REF!</definedName>
    <definedName name="_bdm.266DBEC7B525428891D26B44D838BD64.edm" hidden="1">#REF!</definedName>
    <definedName name="_bdm.27A39FDC8DE74CC7BD8D9F87228262B2.edm" hidden="1">#REF!</definedName>
    <definedName name="_bdm.28ED3F2376854C3BA2A97D8A7D46963E.edm" hidden="1">#REF!</definedName>
    <definedName name="_bdm.294AA496D34A43399372281D01706956.edm" hidden="1">#REF!</definedName>
    <definedName name="_bdm.2AA4A6CE53CE4A6389708CE6CF24B269.edm" hidden="1">#REF!</definedName>
    <definedName name="_bdm.2B66B92330624B0E891715BA3CE56474.edm" hidden="1">#REF!</definedName>
    <definedName name="_bdm.2B66CC738E8443A5BF01E064854BC8D5.edm" hidden="1">#REF!</definedName>
    <definedName name="_bdm.2BB64908E0E64C33A39CF5FC5DCE90E7.edm" hidden="1">#REF!</definedName>
    <definedName name="_bdm.2BE1F807A36040A28E3663AEB4908A92.edm" hidden="1">#REF!</definedName>
    <definedName name="_bdm.2C88D2AF44D64DE9B6BEEB71FA21C4BC.edm" hidden="1">#REF!</definedName>
    <definedName name="_bdm.2CCD44ACE8EF422D88045C2A0F5B824C.edm" hidden="1">#REF!</definedName>
    <definedName name="_bdm.2DA8446525E947529E61002D5AF3EA8E.edm" hidden="1">#REF!</definedName>
    <definedName name="_bdm.2DCB547CD0F54545A0AE912825027936.edm" hidden="1">#REF!</definedName>
    <definedName name="_bdm.2F2B2B5E0A7F41A5A5153533F14B2F3B.edm" hidden="1">#REF!</definedName>
    <definedName name="_bdm.308A01C36D764A9AB955832DA14F34BD.edm" hidden="1">#REF!</definedName>
    <definedName name="_bdm.30F1FD4B749A4B20A23C73CE2CBEAAB1.edm" hidden="1">#REF!</definedName>
    <definedName name="_bdm.3224843B2DB947C29B1CA3569CED759A.edm" hidden="1">#REF!</definedName>
    <definedName name="_bdm.322F90FB60E946DC8749B20185D1077C.edm" hidden="1">#REF!</definedName>
    <definedName name="_bdm.325D3BB97B8E49DEA46121D49E34241B.edm" hidden="1">#REF!</definedName>
    <definedName name="_bdm.327E97B763434A7CA9766B5A07C55429.edm" hidden="1">#REF!</definedName>
    <definedName name="_bdm.32A3894277AE4D92BA6F0351023F05F2.edm" hidden="1">#REF!</definedName>
    <definedName name="_bdm.32B717D79B9D474E9E29EA815ADD1C3C.edm" hidden="1">#REF!</definedName>
    <definedName name="_bdm.3367D8C34CA64E81B4163033708FA0B9.edm" hidden="1">#REF!</definedName>
    <definedName name="_bdm.3381B92ED69C44B1AAD1265465682DA0.edm" hidden="1">#REF!</definedName>
    <definedName name="_bdm.33BB2FF312954B1A9F031A2FCC9995A2.edm" hidden="1">#REF!</definedName>
    <definedName name="_bdm.33E37279400A40A78E52F48794239712.edm" hidden="1">#REF!</definedName>
    <definedName name="_bdm.342C1C5776014FE786BDAE0BDBF79EFC.edm" hidden="1">#REF!</definedName>
    <definedName name="_bdm.349814FDF2CE4DA0B3E85996C27BDBD3.edm" hidden="1">#REF!</definedName>
    <definedName name="_bdm.36E86E28E7374080AA1425E16770888E.edm" hidden="1">#REF!</definedName>
    <definedName name="_bdm.36F8D91595D9493384BF1D0EFA038DDC.edm" hidden="1">#REF!</definedName>
    <definedName name="_bdm.373B68D0FA5E44EAB1BEAD175752770C.edm" hidden="1">#REF!</definedName>
    <definedName name="_bdm.375B6B8715F3471A93F8E195026C2BC5.edm" hidden="1">#REF!</definedName>
    <definedName name="_bdm.384B8FBD15E54F75A0244B384BE81615.edm" hidden="1">#REF!</definedName>
    <definedName name="_bdm.38E29B4262874490AA5C485FB1EAAA56.edm" hidden="1">#REF!</definedName>
    <definedName name="_bdm.3915183E170549218AC805289BBD3F2E.edm" hidden="1">#REF!</definedName>
    <definedName name="_bdm.3928013B80804DEDB7560A9A56A3A4A1.edm" hidden="1">#REF!</definedName>
    <definedName name="_bdm.3962D834EEBE451A83C2C298163C0FDB.edm" hidden="1">#REF!</definedName>
    <definedName name="_bdm.399580E7B336418691211A88C9CFA13A.edm" hidden="1">#REF!</definedName>
    <definedName name="_bdm.39ADB93D54D04AD48E6BD8B92F9B7440.edm" hidden="1">#REF!</definedName>
    <definedName name="_bdm.3A05B2E64AE64E188C6D7168BB563BA4.edm" hidden="1">#REF!</definedName>
    <definedName name="_bdm.3A4E1AD78EDF41C69160A2F49FB15BD4.edm" hidden="1">#REF!</definedName>
    <definedName name="_bdm.3A60A4ACDB4944D897B256146E638599.edm" hidden="1">#REF!</definedName>
    <definedName name="_bdm.3AC38ACF5B204FF38F059C8D8C73A0AD.edm" hidden="1">#REF!</definedName>
    <definedName name="_bdm.3AEDF1B82D3D4F989AD362AE9AAD4051.edm" hidden="1">#REF!</definedName>
    <definedName name="_bdm.3B5D055885834A5D9C5E5BC65CAE38B6.edm" hidden="1">#REF!</definedName>
    <definedName name="_bdm.3B6882BD7DDE4159B7538AB82C9DFEFB.edm" hidden="1">#REF!</definedName>
    <definedName name="_bdm.3B72F3BA644E48F88FF3928A22C2FDC6.edm" hidden="1">#REF!</definedName>
    <definedName name="_bdm.3BB48E5B33B64F20B70D763BE5371AFB.edm" hidden="1">#REF!</definedName>
    <definedName name="_bdm.3BC30F625DE9436B84ED5D1428FAF19B.edm" hidden="1">#REF!</definedName>
    <definedName name="_bdm.3BF391ABC48A4BA4AE8D7EB5C8E03C5F.edm" hidden="1">#REF!</definedName>
    <definedName name="_bdm.3c3738e1cc454d82bf381172077d5e96.edm" hidden="1">#REF!</definedName>
    <definedName name="_bdm.3D25E3CD6F384EC3BC998E28BA0CEEBD.edm" hidden="1">#REF!</definedName>
    <definedName name="_bdm.3D59043CE6AA45E6B454B6883BDAC801.edm" hidden="1">#REF!</definedName>
    <definedName name="_bdm.3D8A7B67AA6A4020BB16B2C29E6700ED.edm" hidden="1">#REF!</definedName>
    <definedName name="_bdm.3DDFD5B527EC457C97E001D4BDB4B3BA.edm" hidden="1">#REF!</definedName>
    <definedName name="_bdm.3EA8C722C7B54B68B8D8718FF98564FB.edm" hidden="1">#REF!</definedName>
    <definedName name="_bdm.3FC2CB854F0940C488A72B0D0C9EDCD8.edm" hidden="1">#REF!</definedName>
    <definedName name="_bdm.40B3118929DC458A81A7D63218BFA581.edm" hidden="1">#REF!</definedName>
    <definedName name="_bdm.40F913B68BAF433CB4DAB9BCB11AF0E9.edm" hidden="1">#REF!</definedName>
    <definedName name="_bdm.41acfae61e7f421d90226c3955912b0b.edm" hidden="1">#REF!</definedName>
    <definedName name="_bdm.41BB7010280A4F17A60A7A2EC65762F2.edm" hidden="1">#REF!</definedName>
    <definedName name="_bdm.420FD3B781FA4A769285077204F37614.edm" hidden="1">#REF!</definedName>
    <definedName name="_bdm.429C77BCFF274007B1E0EB1B4FC2D047.edm" hidden="1">#REF!</definedName>
    <definedName name="_bdm.431F0D48642D483A87037C7A67C9C2FA.edm" hidden="1">#REF!</definedName>
    <definedName name="_bdm.4355FC6A61C841C5A2E71543A5C4069E.edm" hidden="1">#REF!</definedName>
    <definedName name="_bdm.43F085A6EA624FD4B3E52428F5FC608D.edm" hidden="1">#REF!</definedName>
    <definedName name="_bdm.43FA6362A941454A84D7405841938E13.edm" hidden="1">#REF!</definedName>
    <definedName name="_bdm.443EB99F8E1740488FCD345E93DA89D0.edm" hidden="1">#REF!</definedName>
    <definedName name="_bdm.44C8A3A18C954DC28DF11D65F8CD9D16.edm" hidden="1">#REF!</definedName>
    <definedName name="_bdm.44DD0153A88C408FA48CF04891F2B44E.edm" hidden="1">#REF!</definedName>
    <definedName name="_bdm.45125ADE8C604160A78F43CA0D785EC8.edm" hidden="1">#REF!</definedName>
    <definedName name="_bdm.451F40A3B11446819DCB16D38F03D290.edm" hidden="1">#REF!</definedName>
    <definedName name="_bdm.4528405079174FF6851BF33F524463A7.edm" hidden="1">#REF!</definedName>
    <definedName name="_bdm.4547F59BF75E48B886B7D89C9119E8B6.edm" hidden="1">#REF!</definedName>
    <definedName name="_bdm.457C3FFF62114A16B0EEF3D30B4AE635.edm" hidden="1">#REF!</definedName>
    <definedName name="_bdm.457C4FA9E36640EBBD6558A2CD8BFDC8.edm" hidden="1">#REF!</definedName>
    <definedName name="_bdm.46024078AA11496284224DD9AE7ECB65.edm" hidden="1">#REF!</definedName>
    <definedName name="_bdm.46E8E3C6D7444D449CB6A13CB2E3B88D.edm" hidden="1">#REF!</definedName>
    <definedName name="_bdm.4717F292594E48579791330AD61A7C25.edm" hidden="1">#REF!</definedName>
    <definedName name="_bdm.4733B4EF46C24EAEAA9A3F2BFEA82712.edm" hidden="1">#REF!</definedName>
    <definedName name="_bdm.47815970653A4ACDA349466310D01BCD.edm" hidden="1">#REF!</definedName>
    <definedName name="_bdm.47B6DCF7652B432DAB555EA80D1B079E.edm" hidden="1">#REF!</definedName>
    <definedName name="_bdm.4817864E92F34A3E9EEE28F834CA673B.edm" hidden="1">#REF!</definedName>
    <definedName name="_bdm.4853ECBCB738496C9591520DF2C975CB.edm" hidden="1">#REF!</definedName>
    <definedName name="_bdm.487937B6D81B4374A4C9A39DCC961BFF.edm" hidden="1">#REF!</definedName>
    <definedName name="_bdm.48881f5fd7c84e89b3e7d0f99b61c3d0.edm" hidden="1">#REF!</definedName>
    <definedName name="_bdm.4954D8CF31A5455BA8AC00EDF144A08B.edm" hidden="1">#REF!</definedName>
    <definedName name="_bdm.498F7B4A41BD499CBC6D2DFDB4111069.edm" hidden="1">#REF!</definedName>
    <definedName name="_bdm.49D2498E278443F08F3F091B9E819D6E.edm" hidden="1">#REF!</definedName>
    <definedName name="_bdm.4A2BEABC610042EA9BCBB7D317D2B5A9.edm" hidden="1">#REF!</definedName>
    <definedName name="_bdm.4A2DC4D2622C47F1A0D530A96F83F78C.edm" hidden="1">#REF!</definedName>
    <definedName name="_bdm.4A4DE3C306344213A3767A5E614411F5.edm" hidden="1">#REF!</definedName>
    <definedName name="_bdm.4A5C97D8A8B4461BB06808C9781CCA97.edm" hidden="1">#REF!</definedName>
    <definedName name="_bdm.4A9675D85BFB498F8C650CED9FA934FB.edm" hidden="1">#REF!</definedName>
    <definedName name="_bdm.4B3B3F5C2DA4498FBD5AD32A98EA85E9.edm" hidden="1">#REF!</definedName>
    <definedName name="_bdm.4B5B755776E3432DA3AC966CC814C9ED.edm" hidden="1">#REF!</definedName>
    <definedName name="_bdm.4C65B7E85CF341F7BCB049B7193789F9.edm" hidden="1">#REF!</definedName>
    <definedName name="_bdm.4C74C1C420864AF8B2CB7A2EDFE9871F.edm" hidden="1">#REF!</definedName>
    <definedName name="_bdm.4CC45777DB794402B638D2F5A2762696.edm" hidden="1">#REF!</definedName>
    <definedName name="_bdm.4D91A6D4CDD844F0BA7BC8AF3150A8D1.edm" hidden="1">#REF!</definedName>
    <definedName name="_bdm.4E0DE1ED78714A58BCFDE227A17F3B5E.edm" hidden="1">#REF!</definedName>
    <definedName name="_bdm.4E3D13493FE34E3B95B0F78B8C24A74B.edm" hidden="1">#REF!</definedName>
    <definedName name="_bdm.4F9459B2F0A949C287E076E6D7D07208.edm" hidden="1">#REF!</definedName>
    <definedName name="_bdm.4FBD820C43A049C19075F17FE41560C4.edm" hidden="1">#REF!</definedName>
    <definedName name="_bdm.4FEF556406DE422DB17B1D9C8FDE5DC4.edm" hidden="1">#REF!</definedName>
    <definedName name="_bdm.5032DC865D9542D6926CF48D8D9D337E.edm" hidden="1">#REF!</definedName>
    <definedName name="_bdm.50340A0C182E4B8CB7721846E5D7B62B.edm" hidden="1">#REF!</definedName>
    <definedName name="_bdm.506BB95D5FF74692ACB6C4DCCF0C02A1.edm" hidden="1">#REF!</definedName>
    <definedName name="_bdm.506E519DB38C4844ADFF6451B3226B19.edm" hidden="1">#REF!</definedName>
    <definedName name="_bdm.515FD31461454E868861AB7B4F88338C.edm" hidden="1">#REF!</definedName>
    <definedName name="_bdm.5170AD579BA44FC09EC00B17B6FB628A.edm" hidden="1">#REF!</definedName>
    <definedName name="_bdm.51AAA782D7BF4C70B1D727BE6AF45E34.edm" hidden="1">#REF!</definedName>
    <definedName name="_bdm.51F97233677E47E88A1876DEEB49E8CD.edm" hidden="1">#REF!</definedName>
    <definedName name="_bdm.526832CA792A4EC58A8FC5F526EE8C5A.edm" hidden="1">#REF!</definedName>
    <definedName name="_bdm.526bcde56040450b846459a035c5deab.edm" hidden="1">#REF!</definedName>
    <definedName name="_bdm.5341C4B37BBE487B877F6FAA19A6356D.edm" hidden="1">#REF!</definedName>
    <definedName name="_bdm.536D62FAC2754D1E80F04D6DDB660234.edm" hidden="1">#REF!</definedName>
    <definedName name="_bdm.5382C545D5164CB58B8BECA795D42071.edm" hidden="1">#REF!</definedName>
    <definedName name="_bdm.53ED9A929D6B4B979E3204A3DA728009.edm" hidden="1">#REF!</definedName>
    <definedName name="_bdm.54647F5039404506A8A35C26B33490FD.edm" hidden="1">#REF!</definedName>
    <definedName name="_bdm.5538121171674605AF60259BB4EC86AF.edm" hidden="1">#REF!</definedName>
    <definedName name="_bdm.5553D21905354ADE80C0587C386F9417.edm" hidden="1">#REF!</definedName>
    <definedName name="_bdm.563120FE94DB4F12941048DB2CE14E74.edm" hidden="1">#REF!</definedName>
    <definedName name="_bdm.56ADB69FD94648B6800FEAED222794A9.edm" hidden="1">#REF!</definedName>
    <definedName name="_bdm.56C5D54105B3406F83BA6E944EA63196.edm" hidden="1">#REF!</definedName>
    <definedName name="_bdm.56ED3F3D9568451E91522A15D31C251D.edm" hidden="1">#REF!</definedName>
    <definedName name="_bdm.57297C12ED7648AF8E7537291165429A.edm" hidden="1">#REF!</definedName>
    <definedName name="_bdm.5739849008DC461CA9D7FDD06F449217.edm" hidden="1">#REF!</definedName>
    <definedName name="_bdm.57585466105B4D7CB0D3E6A9475C2BB4.edm" hidden="1">#REF!</definedName>
    <definedName name="_bdm.57602A591E75428DB73BF1A4058A8D29.edm" hidden="1">#REF!</definedName>
    <definedName name="_bdm.57639A42E5214E93AB908C407A7CE6D3.edm" hidden="1">#REF!</definedName>
    <definedName name="_bdm.579C6656BEBC436B87B4B19BFAEF9482.edm" hidden="1">#REF!</definedName>
    <definedName name="_bdm.57BC86A0115E457FBEB5362CAA092385.edm" hidden="1">#REF!</definedName>
    <definedName name="_bdm.58380576579645B9A0618223376C1611.edm" hidden="1">#REF!</definedName>
    <definedName name="_bdm.58944251545347C4B858879B85BB4966.edm" hidden="1">#REF!</definedName>
    <definedName name="_bdm.592ee649206b40efafe52b6a7538d9a8.edm" hidden="1">#REF!</definedName>
    <definedName name="_bdm.597B8A62C59C436DB0B22B3E8A1414CF.edm" hidden="1">#REF!</definedName>
    <definedName name="_bdm.599E7C5BDD074F19BC26D8A8916F174D.edm" hidden="1">#REF!</definedName>
    <definedName name="_bdm.59A933FA554F4B329D241559F76E11EE.edm" hidden="1">#REF!</definedName>
    <definedName name="_bdm.59B0D6079EA64411B22415531DD45D2E.edm" hidden="1">#REF!</definedName>
    <definedName name="_bdm.5A06B77531BB40EAB24074C943DCD22A.edm" hidden="1">#REF!</definedName>
    <definedName name="_bdm.5B4C0D99FF86429A8C15862B0FB5CE78.edm" hidden="1">#REF!</definedName>
    <definedName name="_bdm.5CCC66E179464DE3987505326C8D881C.edm" hidden="1">#REF!</definedName>
    <definedName name="_bdm.5CF81FEE6E9A4189820ECA41DD31C6C1.edm" hidden="1">#REF!</definedName>
    <definedName name="_bdm.5D0FA05E077642F18B426896232E9A66.edm" hidden="1">#REF!</definedName>
    <definedName name="_bdm.5D15C284683C41E4AEB0736580EE0905.edm" hidden="1">#REF!</definedName>
    <definedName name="_bdm.5D43C08E944941F7B68B962F5C88684F.edm" hidden="1">#REF!</definedName>
    <definedName name="_bdm.5E20453B27D9452EAD810B7AE99110C7.edm" hidden="1">#REF!</definedName>
    <definedName name="_bdm.5E799051263E47B2BA0AEDAA4C1670AC.edm" hidden="1">#REF!</definedName>
    <definedName name="_bdm.5F8BC73E66B94098901CEF1A30DD00F1.edm" hidden="1">#REF!</definedName>
    <definedName name="_bdm.5FA0FD5AAA6F477D8DFFF05231B77C8A.edm" hidden="1">#REF!</definedName>
    <definedName name="_bdm.5FAA0A231E4148E786C921715EFF069A.edm" hidden="1">#REF!</definedName>
    <definedName name="_bdm.5FB5A28230E14B4D8FB163BCF6C1935D.edm" hidden="1">#REF!</definedName>
    <definedName name="_bdm.5FCFA0E5AFCE42E6AB1142A4FE0F8318.edm" hidden="1">#REF!</definedName>
    <definedName name="_bdm.5FE657411D9A43D4B3F86C23EAB91D4B.edm" hidden="1">#REF!</definedName>
    <definedName name="_bdm.6004FBD6AA1111D6B64C0003478F0654.edm" hidden="1">#REF!</definedName>
    <definedName name="_bdm.60D257E30FB7482498B6E1C4604C17D1.edm" hidden="1">#REF!</definedName>
    <definedName name="_bdm.60D496C198B94FE88AAC240F81DA2AE4.edm" hidden="1">#REF!</definedName>
    <definedName name="_bdm.60DEA2F130044DC29CB4FDCF7C9F766D.edm" hidden="1">#REF!</definedName>
    <definedName name="_bdm.616CA0A0A1AA4F47AADF6817CB77ECDE.edm" hidden="1">#REF!</definedName>
    <definedName name="_bdm.61C72F8D2D6A43759792D29972DBC988.edm" hidden="1">#REF!</definedName>
    <definedName name="_bdm.61ED02BFE0B348829184BE36B07771C8.edm" hidden="1">#REF!</definedName>
    <definedName name="_bdm.61FE2C6AB23B4B529AD4DAF7FF1B6D29.edm" hidden="1">#REF!</definedName>
    <definedName name="_bdm.623D4DE99C6B4063AEA5CA04BD9FE738.edm" hidden="1">#REF!</definedName>
    <definedName name="_bdm.6264DE04280F4E86AA300997C9097FB6.edm" hidden="1">#REF!</definedName>
    <definedName name="_bdm.62C5EC6EB9354C7189B7E120A3296DE0.edm" hidden="1">#REF!</definedName>
    <definedName name="_bdm.62C780AE3E204EB789A3D5E7DB1A32EE.edm" hidden="1">#REF!</definedName>
    <definedName name="_bdm.6355F4AD5D59479DBAA7F46F10C4BBEC.edm" hidden="1">#REF!</definedName>
    <definedName name="_bdm.6388DFEB662A4ADDB8CBB0F639E1646A.edm" hidden="1">#REF!</definedName>
    <definedName name="_bdm.64B553C1CBB04B1BB48A6698137F0CF5.edm" hidden="1">#REF!</definedName>
    <definedName name="_bdm.64D33AFF4D874442A512A49F8B6CD601.edm" hidden="1">#REF!</definedName>
    <definedName name="_bdm.64EE522A4EC54CC6A4C07A7DB730EC0B.edm" hidden="1">#REF!</definedName>
    <definedName name="_bdm.66CFF8FA7AC54F18952126F3D148F470.edm" hidden="1">#REF!</definedName>
    <definedName name="_bdm.6721E852E3C74665A6FFAE417AD082DB.edm" hidden="1">#REF!</definedName>
    <definedName name="_bdm.681E6660B24347FC8CBFA2F670BBFEA3.edm" hidden="1">#REF!</definedName>
    <definedName name="_bdm.6863D7AB1E79441FBC7DCF312159FFA4.edm" hidden="1">#REF!</definedName>
    <definedName name="_bdm.68F3F0B255F94D6AAC041A9247F7FD47.edm" hidden="1">#REF!</definedName>
    <definedName name="_bdm.69336E10A0D04BAC9B1373962AED5834.edm" hidden="1">#REF!</definedName>
    <definedName name="_bdm.6944AC90E92B450F8469D61697C65F77.edm" hidden="1">#REF!</definedName>
    <definedName name="_bdm.69C2F190C3234C6D903E86CD3D38695A.edm" hidden="1">#REF!</definedName>
    <definedName name="_bdm.69D7F601DB584FE9B90F73F5219ED57B.edm" hidden="1">#REF!</definedName>
    <definedName name="_bdm.6ADC3D4104A14732A78A931D543C437D.edm" hidden="1">#REF!</definedName>
    <definedName name="_bdm.6B718A1349FB44A486CE676B775B87A3.edm" hidden="1">#REF!</definedName>
    <definedName name="_bdm.6CC9729E156F40BD82968F913F751A85.edm" hidden="1">#REF!</definedName>
    <definedName name="_bdm.6CD093F4CBA243B48A9563F796D43133.edm" hidden="1">#REF!</definedName>
    <definedName name="_bdm.6D058B5BF25B4B09960184A53633A69C.edm" hidden="1">#REF!</definedName>
    <definedName name="_bdm.6D5CE5C0BE084860A1CF4CC485EAAE77.edm" hidden="1">#REF!</definedName>
    <definedName name="_bdm.6D83D99B93D2471DB1004105BC12FD7D.edm" hidden="1">#REF!</definedName>
    <definedName name="_bdm.6D9218163518441D956E2B9368E83959.edm" hidden="1">#REF!</definedName>
    <definedName name="_bdm.6E55760B917A448FAB8C466503A8B225.edm" hidden="1">#REF!</definedName>
    <definedName name="_bdm.6E99C039E32F4F07ABF61715E036FF3B.edm" hidden="1">#REF!</definedName>
    <definedName name="_bdm.6ECD9F9454B44CAE81BECABEBCD7B82D.edm" hidden="1">#REF!</definedName>
    <definedName name="_bdm.6F320EA772D04DAA87DDC7659E452C4B.edm" hidden="1">#REF!</definedName>
    <definedName name="_bdm.6F63D7BD58BC4563B218610338F3B0FE.edm" hidden="1">#REF!</definedName>
    <definedName name="_bdm.6F98351EE5ED41DABA4EB156D5BB5568.edm" hidden="1">#REF!</definedName>
    <definedName name="_bdm.6FE7302767814F3E88E1AD879F31EFB4.edm" hidden="1">#REF!</definedName>
    <definedName name="_bdm.704329564020482FA1AFC80E473F9689.edm" hidden="1">#REF!</definedName>
    <definedName name="_bdm.706FE524C20E4A52BDA0F89B69E8D67A.edm" hidden="1">#REF!</definedName>
    <definedName name="_bdm.710C7DA6F4DF4B42B668C074065CAC09.edm" hidden="1">#REF!</definedName>
    <definedName name="_bdm.711F1ABF4A6742AFAFB498F4B71CF127.edm" hidden="1">#REF!</definedName>
    <definedName name="_bdm.7147BA72E4BF4376BEC46FBBC9F3455A.edm" hidden="1">#REF!</definedName>
    <definedName name="_bdm.717CC9EF8DAA4C68ADFDF4ACFFC6890C.edm" hidden="1">#REF!</definedName>
    <definedName name="_bdm.71DA04D478564FE5A75B0B0422CD42E6.edm" hidden="1">#REF!</definedName>
    <definedName name="_bdm.7202c4159c0d4b97b1b3b4db9b90f780.edm" hidden="1">#REF!</definedName>
    <definedName name="_bdm.7212BDAD584A4DDA96CA981F800C9A9E.edm" hidden="1">#REF!</definedName>
    <definedName name="_bdm.72223449487D40BF9FC2DC8C2226925A.edm" hidden="1">#REF!</definedName>
    <definedName name="_bdm.722F7AFE746A4B0092ED7C687424A794.edm" hidden="1">#REF!</definedName>
    <definedName name="_bdm.72425D54BA5349BFA39B7E5645B21688.edm" hidden="1">#REF!</definedName>
    <definedName name="_bdm.7247EC9DA3D2447B85B2E2ACFD5AB0D3.edm" hidden="1">#REF!</definedName>
    <definedName name="_bdm.7287AD476B4F4372946308C08D658262.edm" hidden="1">#REF!</definedName>
    <definedName name="_bdm.735B199573A147E1B34D2AA608BB3663.edm" hidden="1">#REF!</definedName>
    <definedName name="_bdm.73624ED942874ECF9F2F1F7CD3C383EB.edm" hidden="1">#REF!</definedName>
    <definedName name="_bdm.745F7A8B02604A319FA5AEE30018DD2F.edm" hidden="1">#REF!</definedName>
    <definedName name="_bdm.746B4FA6496C42A2A8DE4A4B89294681.edm" hidden="1">#REF!</definedName>
    <definedName name="_bdm.7491D7DBC023423C927AF63E9B373E94.edm" hidden="1">#REF!</definedName>
    <definedName name="_bdm.7496A48AF1AD49E0A2B3FE894BC2DC55.edm" hidden="1">#REF!</definedName>
    <definedName name="_bdm.75DD41C7B4AC4E80950F7F5AC1D7444B.edm" hidden="1">#REF!</definedName>
    <definedName name="_bdm.75E2753A7EDF4C5DAFE296F76F672D71.edm" hidden="1">#REF!</definedName>
    <definedName name="_bdm.7608A932C62D46D3A864EA4DBEB28104.edm" hidden="1">#REF!</definedName>
    <definedName name="_bdm.76699B57B4B5414E9EDF117C5A44311D.edm" hidden="1">#REF!</definedName>
    <definedName name="_bdm.76F4B60BD804409FA4B66A3F8EEB5E60.edm" hidden="1">#REF!</definedName>
    <definedName name="_bdm.775DB93B996C4ABAB63AD03B6FA02072.edm" hidden="1">#REF!</definedName>
    <definedName name="_bdm.779A539394494957ADA007337B9DEDCE.edm" hidden="1">#REF!</definedName>
    <definedName name="_bdm.780590C9C9114ACB8E15DEDA1338A93C.edm" hidden="1">#REF!</definedName>
    <definedName name="_bdm.785ADBCD0250471A8CCFDD8DC950A6E7.edm" hidden="1">#REF!</definedName>
    <definedName name="_bdm.7894D986F4334D88869E48FBF72F0ED8.edm" hidden="1">#REF!</definedName>
    <definedName name="_bdm.78CE875D6E2D4C0184AF080DB0767735.edm" hidden="1">#REF!</definedName>
    <definedName name="_bdm.79147281CBFB4576BAC9F9294E327CF5.edm" hidden="1">#REF!</definedName>
    <definedName name="_bdm.7A5483399F664E36B7CFF99AF9CAECFD.edm" hidden="1">#REF!</definedName>
    <definedName name="_bdm.7A8BB4E68852481AA8B530CBA7A580DA.edm" hidden="1">#REF!</definedName>
    <definedName name="_bdm.7AB5C3B48B234B48BF33BF7D1AA2F44F.edm" hidden="1">#REF!</definedName>
    <definedName name="_bdm.7AF989F1413E49C0BB733DDCBF276594.edm" hidden="1">#REF!</definedName>
    <definedName name="_bdm.7BE1EFA464D1468DA8B720E46638AB48.edm" hidden="1">#REF!</definedName>
    <definedName name="_bdm.7C92DB387438418D938B270BBB5D5399.edm" hidden="1">#REF!</definedName>
    <definedName name="_bdm.7D4510CBBA4149ABA615029CE655A975.edm" hidden="1">#REF!</definedName>
    <definedName name="_bdm.7E56A22C098C4D8FBB7EF008C46176E5.edm" hidden="1">#REF!</definedName>
    <definedName name="_bdm.7E5FFB94F7E247FDBECDAEC6CCEC5C06.edm" hidden="1">#REF!</definedName>
    <definedName name="_bdm.7EB40430DC644763BAF18F7BE6026B7A.edm" hidden="1">#REF!</definedName>
    <definedName name="_bdm.7EB5883FA6CD4A5CB2906AA6EE997102.edm" hidden="1">#REF!</definedName>
    <definedName name="_bdm.7F4A33F4992741CA93D883650AA017AF.edm" hidden="1">#REF!</definedName>
    <definedName name="_bdm.809E516EE65C4A25B6B249C55970EB01.edm" hidden="1">#REF!</definedName>
    <definedName name="_bdm.8134CF35334A4170A06B3E831CFD1E61.edm" hidden="1">#REF!</definedName>
    <definedName name="_bdm.8170195DE3854D28B0A1D43BF16BAE00.edm" hidden="1">#REF!</definedName>
    <definedName name="_bdm.8221F02A0C204A3CB6B536EB69588159.edm" hidden="1">#REF!</definedName>
    <definedName name="_bdm.82E388AD3A40489BA05C53BA8941F2B1.edm" hidden="1">#REF!</definedName>
    <definedName name="_bdm.83336E579150458BA6F97EE3FE991A63.edm" hidden="1">#REF!</definedName>
    <definedName name="_bdm.8394E8A797BE4DD3973AEEED4CCF9ACD.edm" hidden="1">#REF!</definedName>
    <definedName name="_bdm.83F151124C8C480E85FB9075FD1FA635.edm" hidden="1">#REF!</definedName>
    <definedName name="_bdm.846C6BDD9B084F3E9D07611C82695CB7.edm" hidden="1">#REF!</definedName>
    <definedName name="_bdm.84f5201b2992455fb0917d116a199815.edm" hidden="1">#REF!</definedName>
    <definedName name="_bdm.8544EB0D683D4CB38BBDAEF391608498.edm" hidden="1">#REF!</definedName>
    <definedName name="_bdm.8564877AEEED4D5C8619721E7C3564E6.edm" hidden="1">#REF!</definedName>
    <definedName name="_bdm.85DA4F5273A24058B72C967E696A5EC4.edm" hidden="1">#REF!</definedName>
    <definedName name="_bdm.860564DE4B054D99A0FA4C0E58D7F7C9.edm" hidden="1">#REF!</definedName>
    <definedName name="_bdm.862A2EF61E384F0B8A73780CCE1484F1.edm" hidden="1">#REF!</definedName>
    <definedName name="_bdm.863D0E8023DE458289C1B34262C43BB5.edm" hidden="1">#REF!</definedName>
    <definedName name="_bdm.864001682D3F4B22AE66DB1C9DE7E5C6.edm" hidden="1">#REF!</definedName>
    <definedName name="_bdm.86999EA286DF4734AA867B9F35D3954E.edm" hidden="1">#REF!</definedName>
    <definedName name="_bdm.87215E1DB70645AB9D713491DC3BE217.edm" hidden="1">#REF!</definedName>
    <definedName name="_bdm.87ABC5AF414B4925BEF42D83F30614CC.edm" hidden="1">#REF!</definedName>
    <definedName name="_bdm.88C3EB009D7B4A53A23F3987255C103D.edm" hidden="1">#REF!</definedName>
    <definedName name="_bdm.88D3FB8B5448488FB453BC97D5C50D23.edm" hidden="1">#REF!</definedName>
    <definedName name="_bdm.88FC5C2294234284A257176ED4638DB8.edm" hidden="1">#REF!</definedName>
    <definedName name="_bdm.8906B74398C846B5B594BD603B1EEAE2.edm" hidden="1">#REF!</definedName>
    <definedName name="_bdm.89AA0A8F07CA465CAD636DC05FF176DF.edm" hidden="1">#REF!</definedName>
    <definedName name="_bdm.89CBB36E0D6E4EEDBF4804F6E2EA6118.edm" hidden="1">#REF!</definedName>
    <definedName name="_bdm.89CD61E0FF66403FBDE3987642D113CA.edm" hidden="1">#REF!</definedName>
    <definedName name="_bdm.8A408E581A374884A9388E90B26E4D85.edm" hidden="1">#REF!</definedName>
    <definedName name="_bdm.8B0B8B3891D247BD992CBFF700AAE2F8.edm" hidden="1">#REF!</definedName>
    <definedName name="_bdm.8B35F89D16034126B13D53ADFD7752D5.edm" hidden="1">#REF!</definedName>
    <definedName name="_bdm.8B62B8DC05E7427D835C8382B41810BA.edm" hidden="1">#REF!</definedName>
    <definedName name="_bdm.8BDF9220E0AC4D9A9F8D8C839F8307A7.edm" hidden="1">#REF!</definedName>
    <definedName name="_bdm.8BE27859203046FB8539EFABAFB52947.edm" hidden="1">#REF!</definedName>
    <definedName name="_bdm.8BFA372A6081421393383D9DF6624CF2.edm" hidden="1">#REF!</definedName>
    <definedName name="_bdm.8C077B867B8A4C3FBCBAA2E49B09FC4F.edm" hidden="1">#REF!</definedName>
    <definedName name="_bdm.8C0BB74820A14FC581F24FF2D666C550.edm" hidden="1">#REF!</definedName>
    <definedName name="_bdm.8C1FCBA36C7D463D97DD0A82E2603462.edm" hidden="1">#REF!</definedName>
    <definedName name="_bdm.8C245C7D0EA64FF388CEAC1CA367E4C2.edm" hidden="1">#REF!</definedName>
    <definedName name="_bdm.8CEE5F73A99A4C65A5163CE7E545ED8E.edm" hidden="1">#REF!</definedName>
    <definedName name="_bdm.8D435B11BB76434FB61A2CA654ED51F1.edm" hidden="1">#REF!</definedName>
    <definedName name="_bdm.8DB89FF229024A0791095F57827742EF.edm" hidden="1">#REF!</definedName>
    <definedName name="_bdm.8DD0726750AE4267B546448B523AB12E.edm" hidden="1">#REF!</definedName>
    <definedName name="_bdm.8de626a5ab4342809e113a7997f14de2.edm" hidden="1">#REF!</definedName>
    <definedName name="_bdm.8DE62A0BC42B41EB8890D4FAF645353D.edm" hidden="1">#REF!</definedName>
    <definedName name="_bdm.8EDAE57A99B34D6E816F5DF72B662772.edm" hidden="1">#REF!</definedName>
    <definedName name="_bdm.8EEDF57198474DBF8EAFFC85849F0B6F.edm" hidden="1">#REF!</definedName>
    <definedName name="_bdm.8F13AB4B83A546ABBA8309B0CF1C3370.edm" hidden="1">#REF!</definedName>
    <definedName name="_bdm.8f856bd14e5e495bbef4956ddf85f5da.edm" hidden="1">#REF!</definedName>
    <definedName name="_bdm.902AFA5920F94E7C946CFEB6591BC30E.edm" hidden="1">#REF!</definedName>
    <definedName name="_bdm.9035258D95E045E89F96A6B0F70FC40E.edm" hidden="1">#REF!</definedName>
    <definedName name="_bdm.90a76c507bfa4dc298c629890be44fcc.edm" hidden="1">#REF!</definedName>
    <definedName name="_bdm.914B8D2588EF4E72BB91949B835140E2.edm" hidden="1">#REF!</definedName>
    <definedName name="_bdm.915B7F624C544020B48AA80E23E734FA.edm" hidden="1">#REF!</definedName>
    <definedName name="_bdm.91A0B11909A947559083CFFAB8CC725C.edm" hidden="1">#REF!</definedName>
    <definedName name="_bdm.91E264DC4EA94C7BB0CCC5748243910A.edm" hidden="1">#REF!</definedName>
    <definedName name="_bdm.937EDBE1033E4599B0DF08C2DB85F68D.edm" hidden="1">#REF!</definedName>
    <definedName name="_bdm.94BA9B1179F0492CA244545F80D4DF6C.edm" hidden="1">#REF!</definedName>
    <definedName name="_bdm.94f25106e2244ea69afa7119666e67e6.edm" hidden="1">#REF!</definedName>
    <definedName name="_bdm.94FBB8206DD341A7ABE19FD2DC27D110.edm" hidden="1">#REF!</definedName>
    <definedName name="_bdm.95802DB298A1443DA34DBF21547C1A4F.edm" hidden="1">#REF!</definedName>
    <definedName name="_bdm.95879D47EFA54D9EA065AFE59470EFBE.edm" hidden="1">#REF!</definedName>
    <definedName name="_bdm.95936FC30BE54F4F8BD88B9FADB3B06B.edm" hidden="1">#REF!</definedName>
    <definedName name="_bdm.95E2459F520544ACA8DE854424C9EBFB.edm" hidden="1">#REF!</definedName>
    <definedName name="_bdm.96223DE3CA574DB89ED643E247D9207C.edm" hidden="1">#REF!</definedName>
    <definedName name="_bdm.96443D377E6D43B5987712B76F972EA1.edm" hidden="1">#REF!</definedName>
    <definedName name="_bdm.96BC954992C348CA80C1CC8A871F754C.edm" hidden="1">#REF!</definedName>
    <definedName name="_bdm.96CC972228B54F0F9512D81B735E04AE.edm" hidden="1">#REF!</definedName>
    <definedName name="_bdm.96D7E92FE47343A7B5CE0F6FF4E2FFAE.edm" hidden="1">#REF!</definedName>
    <definedName name="_bdm.96E0668144714757BE123FED172666A1.edm" hidden="1">#REF!</definedName>
    <definedName name="_bdm.96E63011246A409AAFBD32E25B66B911.edm" hidden="1">#REF!</definedName>
    <definedName name="_bdm.972D0612C0934CC394191F522FAD4E78.edm" hidden="1">#REF!</definedName>
    <definedName name="_bdm.975F3151A7E145208E283B6C9D13A522.edm" hidden="1">#REF!</definedName>
    <definedName name="_bdm.97CF58696832459CA5DBC1AE9042674F.edm" hidden="1">#REF!</definedName>
    <definedName name="_bdm.97FD99792AC4470DA484328024841683.edm" hidden="1">#REF!</definedName>
    <definedName name="_bdm.9818B6B3132A453BA477FACCEAD6DE5F.edm" hidden="1">#REF!</definedName>
    <definedName name="_bdm.98533B65B0E845038225C2B3829E33E9.edm" hidden="1">#REF!</definedName>
    <definedName name="_bdm.9872caaab8cf44ac9bb67318a9ca9a97.edm" hidden="1">#REF!</definedName>
    <definedName name="_bdm.9945B83697824220B860EB5861D42E27.edm" hidden="1">#REF!</definedName>
    <definedName name="_bdm.99DF0C3BB6694E6FBD635F5A511B1CFC.edm" hidden="1">#REF!</definedName>
    <definedName name="_bdm.9A443999C4BC4D37A1830D8A310AAE9B.edm" hidden="1">#REF!</definedName>
    <definedName name="_bdm.9a8ea184884f4545a44690de28766482.edm" hidden="1">#REF!</definedName>
    <definedName name="_bdm.9AB6BC549D5F43359DF28967FAABF6CC.edm" hidden="1">#REF!</definedName>
    <definedName name="_bdm.9AD75D03D85E425EBF6CCE99D1C644D7.edm" hidden="1">#REF!</definedName>
    <definedName name="_bdm.9BE23C24291146ABA3099455E67611B1.edm" hidden="1">#REF!</definedName>
    <definedName name="_bdm.9C638382FC2C4EEFBAFF2E9FC44FE216.edm" hidden="1">#REF!</definedName>
    <definedName name="_bdm.9C8599B36FF742F693D45587904E30A5.edm" hidden="1">#REF!</definedName>
    <definedName name="_bdm.9CA8EFAF7EAF4196B3D4E2F6E4C5EEAE.edm" hidden="1">#REF!</definedName>
    <definedName name="_bdm.9CBDEC956F104BB4A4532FA9C2057C47.edm" hidden="1">#REF!</definedName>
    <definedName name="_bdm.9D0F5BD839E94705A5F0B610A03E3FF3.edm" hidden="1">#REF!</definedName>
    <definedName name="_bdm.9DE2A3AFD0434851A71DA84D7B7E6C56.edm" hidden="1">#REF!</definedName>
    <definedName name="_bdm.9DE48930D4EB4425956FE220B58AAF9D.edm" hidden="1">#REF!</definedName>
    <definedName name="_bdm.9E31E2A56DA440A09E9898DF0787C066.edm" hidden="1">#REF!</definedName>
    <definedName name="_bdm.9E6811AECE57433D9DDBA94A489EF8D5.edm" hidden="1">#REF!</definedName>
    <definedName name="_bdm.9E791ED052724A0BBD22288A6F7016C2.edm" hidden="1">#REF!</definedName>
    <definedName name="_bdm.9F3ED2E6133C424CB50E02AF9652F6AB.edm" hidden="1">#REF!</definedName>
    <definedName name="_bdm.9F527EB7C506418B8E03753DF6EC37C0.edm" hidden="1">#REF!</definedName>
    <definedName name="_bdm.A03B104BD5BC4F019F43B633A6E654AE.edm" hidden="1">#REF!</definedName>
    <definedName name="_bdm.A03C241EF1134EE9B10A551590D8C776.edm" hidden="1">#REF!</definedName>
    <definedName name="_bdm.a0de9330053e4e569791ba923880b56b.edm" hidden="1">#REF!</definedName>
    <definedName name="_bdm.A1DBC77B3ED94931B7669B99147077AB.edm" hidden="1">#REF!</definedName>
    <definedName name="_bdm.A20572AE0D23462089DDE323501B2194.edm" hidden="1">#REF!</definedName>
    <definedName name="_bdm.A2479F5B3E0A41E289470E540A5CEA3F.edm" hidden="1">#REF!</definedName>
    <definedName name="_bdm.A247B1D77986400F9A61095B26F4A68A.edm" hidden="1">#REF!</definedName>
    <definedName name="_bdm.A2903AA9B94B462682F290AB50435CBF.edm" hidden="1">#REF!</definedName>
    <definedName name="_bdm.A2D7D32E999A42C693AC64234B320B5F.edm" hidden="1">#REF!</definedName>
    <definedName name="_bdm.A2E2A0C92CF8454CAC873A986EF2D897.edm" hidden="1">#REF!</definedName>
    <definedName name="_bdm.A3217740FA014FF5827A7E5312830E45.edm" hidden="1">#REF!</definedName>
    <definedName name="_bdm.A323C070895E4D72BBE786E9B6B5E8EC.edm" hidden="1">#REF!</definedName>
    <definedName name="_bdm.A3709292B8F442B386A721CB57C3B0EA.edm" hidden="1">#REF!</definedName>
    <definedName name="_bdm.A3ABE2574DD04F1693F5C8FE54A279D0.edm" hidden="1">#REF!</definedName>
    <definedName name="_bdm.A3C74649B5F34AA383569D0C79E5DABA.edm" hidden="1">#REF!</definedName>
    <definedName name="_bdm.A45D41336C39413EA617BD0122C5A4A8.edm" hidden="1">#REF!</definedName>
    <definedName name="_bdm.a4948f4aabb243e7a98d9f7fc8a8e107.edm" hidden="1">#REF!</definedName>
    <definedName name="_bdm.A4C6E3A37C0147F9BDA8417FF8C28C19.edm" hidden="1">#REF!</definedName>
    <definedName name="_bdm.A514898C1D08434AB7904509C1A7046F.edm" hidden="1">#REF!</definedName>
    <definedName name="_bdm.A51779C2A6264FCAB76701403F33C481.edm" hidden="1">#REF!</definedName>
    <definedName name="_bdm.A555008860734E698058D79BC3C5A168.edm" hidden="1">#REF!</definedName>
    <definedName name="_bdm.A5E4D7AFFE604E69B7655636D2B1B1A2.edm" hidden="1">#REF!</definedName>
    <definedName name="_bdm.A65C3341439D4F1E9F37B8C36B37172E.edm" hidden="1">#REF!</definedName>
    <definedName name="_bdm.A6B6C962A0C4456FAF07792415ACF837.edm" hidden="1">#REF!</definedName>
    <definedName name="_bdm.A6C0D6C65E724FF28A67949E4E9912E9.edm" hidden="1">#REF!</definedName>
    <definedName name="_bdm.A6EA54DA2A6F440187026ADC976E38D8.edm" hidden="1">#REF!</definedName>
    <definedName name="_bdm.A799C5AA280E4920AAA71C1797053144.edm" hidden="1">#REF!</definedName>
    <definedName name="_bdm.A7E9B0A7186042D4AF50DEAFCCB31D93.edm" hidden="1">#REF!</definedName>
    <definedName name="_bdm.A83F69A8B48E4E4C99D242DAFC30BF21.edm" hidden="1">#REF!</definedName>
    <definedName name="_bdm.A87E238127FB4B02AAD758CA28087402.edm" hidden="1">#REF!</definedName>
    <definedName name="_bdm.A9128D3BD42C4C40BB0A44328B64893B.edm" hidden="1">#REF!</definedName>
    <definedName name="_bdm.A9B39137C03F4AC0A90DD2F654789EA2.edm" hidden="1">#REF!</definedName>
    <definedName name="_bdm.A9C6CED8C4B44EE981A48109E4FB07F9.edm" hidden="1">#REF!</definedName>
    <definedName name="_bdm.A9D356AE2293467699DE779B4142E1FE.edm" hidden="1">#REF!</definedName>
    <definedName name="_bdm.AA04E843D96041CAA824D43E61F73E3F.edm" hidden="1">#REF!</definedName>
    <definedName name="_bdm.AA5EE5933B69424FB16B59E98A7D3EA2.edm" hidden="1">#REF!</definedName>
    <definedName name="_bdm.ABA5012DB18C425BA48B9C1124159A39.edm" hidden="1">#REF!</definedName>
    <definedName name="_bdm.ABD54D9D663B419DA6B2B0FAB05B5EBE.edm" hidden="1">#REF!</definedName>
    <definedName name="_bdm.AC4BE15410784520A2290F536FC43273.edm" hidden="1">#REF!</definedName>
    <definedName name="_bdm.AC5EB184FCEA4CC4B6D586A870ACB06E.edm" hidden="1">#REF!</definedName>
    <definedName name="_bdm.AC97F01894074D26A9559CA860CC655E.edm" hidden="1">#REF!</definedName>
    <definedName name="_bdm.AD1985D61C4F47A0B28D3636D4FC2D17.edm" hidden="1">#REF!</definedName>
    <definedName name="_bdm.AD329E9681514062A12D8C3AE801F522.edm" hidden="1">#REF!</definedName>
    <definedName name="_bdm.AD76930DD2224527BE719232F15AFBC9.edm" hidden="1">#REF!</definedName>
    <definedName name="_bdm.ADE5DE249DB542E4A008250F2493F0C4.edm" hidden="1">#REF!</definedName>
    <definedName name="_bdm.ADF11484F69D48209DF734CCF0FE8988.edm" hidden="1">#REF!</definedName>
    <definedName name="_bdm.ae46a353d7d543c991b52a75fd5080c2.edm" hidden="1">#REF!</definedName>
    <definedName name="_bdm.AE5713F06F3D41F98E032A4D51F13736.edm" hidden="1">#REF!</definedName>
    <definedName name="_bdm.AE97ACC7A0C34F4CB0521914252126E1.edm" hidden="1">#REF!</definedName>
    <definedName name="_bdm.AEA38A74A02E454E87A4B923BDD90DF7.edm" hidden="1">#REF!</definedName>
    <definedName name="_bdm.AEE74497C82F47868F30CC8A5C1F3998.edm" hidden="1">#REF!</definedName>
    <definedName name="_bdm.af430e03c389499ebcef84391d24c7d8.edm" hidden="1">#REF!</definedName>
    <definedName name="_bdm.afe9a0e4aab540109262ca9587fa4517.edm" hidden="1">#REF!</definedName>
    <definedName name="_bdm.B02D3D852C5048FFAB08255D7B93B004.edm" hidden="1">#REF!</definedName>
    <definedName name="_bdm.B1181F557130492BBCF405B40A29327F.edm" hidden="1">#REF!</definedName>
    <definedName name="_bdm.B217617D74D941BAACB132C440CC60A5.edm" hidden="1">#REF!</definedName>
    <definedName name="_bdm.B238B0BF07174C20BE49BB50D2EFA2EF.edm" hidden="1">#REF!</definedName>
    <definedName name="_bdm.B2642D4F642C4A28B4476B33B112471E.edm" hidden="1">#REF!</definedName>
    <definedName name="_bdm.B269512B34F448638708EE94D0726433.edm" hidden="1">#REF!</definedName>
    <definedName name="_bdm.B29D588FBC41499C8F49382345D72517.edm" hidden="1">#REF!</definedName>
    <definedName name="_bdm.B2E8FC9CFDC54ADFBB2DE60A5CE3F5BE.edm" hidden="1">#REF!</definedName>
    <definedName name="_bdm.B30799FB5F2649F09932445CF2837956.edm" hidden="1">#REF!</definedName>
    <definedName name="_bdm.B3550CD707AE4695893C1A07F15B4401.edm" hidden="1">#REF!</definedName>
    <definedName name="_bdm.B375904E1C534A20AB5DA4668458BDAB.edm" hidden="1">#REF!</definedName>
    <definedName name="_bdm.B3D9CDA498BF4125A1BBE4163AA6C050.edm" hidden="1">#REF!</definedName>
    <definedName name="_bdm.B3E8BC45E2F54C01B8363039A4DEFDB4.edm" hidden="1">#REF!</definedName>
    <definedName name="_bdm.B43FEDB92EFF442DAC773990A51784BB.edm" hidden="1">#REF!</definedName>
    <definedName name="_bdm.B45EBF2608B94B958D95F5CBE424F96F.edm" hidden="1">#REF!</definedName>
    <definedName name="_bdm.B464795F3DD84BA89D0735551FD13F71.edm" hidden="1">#REF!</definedName>
    <definedName name="_bdm.B47494BA01E6478CA4795306570C8343.edm" hidden="1">#REF!</definedName>
    <definedName name="_bdm.B50CA43CC2004389860155E21CC62DCB.edm" hidden="1">#REF!</definedName>
    <definedName name="_bdm.B524376B47704B3994F52A4DA539AB2E.edm" hidden="1">#REF!</definedName>
    <definedName name="_bdm.B5998294DBF846BEA48E85F642FB3CF6.edm" hidden="1">#REF!</definedName>
    <definedName name="_bdm.B5B72EC5F46E48E1811E3C8A6E9CC7AE.edm" hidden="1">#REF!</definedName>
    <definedName name="_bdm.B5F7C65962274691B88EE79107D05141.edm" hidden="1">#REF!</definedName>
    <definedName name="_bdm.B685379F43B440D9A089DE5C57815A6E.edm" hidden="1">#REF!</definedName>
    <definedName name="_bdm.B7BB7869C59B4EDCADD76FE214028E8F.edm" hidden="1">#REF!</definedName>
    <definedName name="_bdm.B7C193FEC9B74EEAB43C202D90897806.edm" hidden="1">#REF!</definedName>
    <definedName name="_bdm.B7ED146CEFE946DB807354E246BD970D.edm" hidden="1">#REF!</definedName>
    <definedName name="_bdm.B865664AA07040F3B99C058B3FA92F0B.edm" hidden="1">#REF!</definedName>
    <definedName name="_bdm.B872879D7CEB4E1281954CC6907AC184.edm" hidden="1">#REF!</definedName>
    <definedName name="_bdm.B89470D8077948B6AF5A2711C3A75205.edm" hidden="1">#REF!</definedName>
    <definedName name="_bdm.B955A64A1A1F4129B6EE08429EBEBC1E.edm" hidden="1">#REF!</definedName>
    <definedName name="_bdm.B99A4596BF57410A8A3DBE6129630532.edm" hidden="1">#REF!</definedName>
    <definedName name="_bdm.B9FC1E7D70CE4AF39B8E5312D22B0796.edm" hidden="1">#REF!</definedName>
    <definedName name="_bdm.BA48A776BB424D43A31CD2EE3E47AA40.edm" hidden="1">#REF!</definedName>
    <definedName name="_bdm.BABE511CA6ED4E74BC5645105F38AA93.edm" hidden="1">#REF!</definedName>
    <definedName name="_bdm.BB4A0FC128CE45A88533600E3FD0257F.edm" hidden="1">#REF!</definedName>
    <definedName name="_bdm.bb7e5e04c0954ea0b5c076222fd85e45.edm" hidden="1">#REF!</definedName>
    <definedName name="_bdm.BC0703A6FB5244D2A3E040C9C939D65E.edm" hidden="1">#REF!</definedName>
    <definedName name="_bdm.BCF2D29B450E43BAA7BF87E1A6DDDDFB.edm" hidden="1">#REF!</definedName>
    <definedName name="_bdm.BD4E1B7FAEA4443FA6B08E093073C388.edm" hidden="1">#REF!</definedName>
    <definedName name="_bdm.BD95D11F3F034BA98C0A930B56554079.edm" hidden="1">#REF!</definedName>
    <definedName name="_bdm.BDA8011F2BB7405B8481658A90E79F78.edm" hidden="1">#REF!</definedName>
    <definedName name="_bdm.BE25C7CA194A4F2C80FCACFA880D19A3.edm" hidden="1">#REF!</definedName>
    <definedName name="_bdm.BEDB622452D044C69F8B3AD590463C9E.edm" hidden="1">#REF!</definedName>
    <definedName name="_bdm.BF0206A88117496EA4D421F61355953C.edm" hidden="1">#REF!</definedName>
    <definedName name="_bdm.BF19CADB157441E49585D586E6BBF0DB.edm" hidden="1">#REF!</definedName>
    <definedName name="_bdm.BF545B862F40405D9C1ADBEC44CB3995.edm" hidden="1">#REF!</definedName>
    <definedName name="_bdm.BF664B4FFD574DA484BEAB73A9FECC66.edm" hidden="1">#REF!</definedName>
    <definedName name="_bdm.C020578F95044C259B0A792AAAD04847.edm" hidden="1">#REF!</definedName>
    <definedName name="_bdm.C08C4FAAE0224B2AA7BD916A2AA59AB7.edm" hidden="1">#REF!</definedName>
    <definedName name="_bdm.C12DFFDFB8CE4EF39B533A14C2C4B878.edm" hidden="1">#REF!</definedName>
    <definedName name="_bdm.C13822B27B0F4EF384722B5ECC9BDCEE.edm" hidden="1">#REF!</definedName>
    <definedName name="_bdm.C2AA78E9168D48A9B99563A908E12727.edm" hidden="1">#REF!</definedName>
    <definedName name="_bdm.C2D66748CD504CB8AE378B2E73553A2A.edm" hidden="1">#REF!</definedName>
    <definedName name="_bdm.C2FA10C67A1745348FD44D4EB337B119.edm" hidden="1">#REF!</definedName>
    <definedName name="_bdm.C30A2EAF63A049DE8ACB84F5BD941352.edm" hidden="1">#REF!</definedName>
    <definedName name="_bdm.C3784C49CF124C24A65041BDB8F1C38D.edm" hidden="1">#REF!</definedName>
    <definedName name="_bdm.C3B5FE5D1DED4248A4651601FA1B62AE.edm" hidden="1">#REF!</definedName>
    <definedName name="_bdm.C4138F02A6BC4545818F8FE9780FF5B6.edm" hidden="1">#REF!</definedName>
    <definedName name="_bdm.C41FAEEE4DC046A183FB4F9DC123AAD0.edm" hidden="1">#REF!</definedName>
    <definedName name="_bdm.C4CE12577563444ABC9509693BEF0735.edm" hidden="1">#REF!</definedName>
    <definedName name="_bdm.C4D3FE18ABB34F0CA9433F354533D8B8.edm" hidden="1">#REF!</definedName>
    <definedName name="_bdm.C50524F3C0D84F2C8C868596B45F6471.edm" hidden="1">#REF!</definedName>
    <definedName name="_bdm.C541F0B2F5FE4E249CE5E14F582A682A.edm" hidden="1">#REF!</definedName>
    <definedName name="_bdm.C58B293A46F241D0AB04D76D773896EB.edm" hidden="1">#REF!</definedName>
    <definedName name="_bdm.C5F123A9EBAC43FF910E0A025339F655.edm" hidden="1">#REF!</definedName>
    <definedName name="_bdm.C5F2DEB9D19B4780A3EFDDBE11060182.edm" hidden="1">#REF!</definedName>
    <definedName name="_bdm.C6396A90C82D4B80AC3ADBFA18EA13F0.edm" hidden="1">#REF!</definedName>
    <definedName name="_bdm.C6807C05EF17415584A9D37035F790C8.edm" hidden="1">#REF!</definedName>
    <definedName name="_bdm.C6B7218D518D4DEFBDE91D23E5344CC7.edm" hidden="1">#REF!</definedName>
    <definedName name="_bdm.C6CADA2EEDE74724BD97753E4A48E84F.edm" hidden="1">#REF!</definedName>
    <definedName name="_bdm.C70170AA0D174CD3B3E90E0AD51DD219.edm" hidden="1">#REF!</definedName>
    <definedName name="_bdm.C721F26655D3433A942FE23C1A008730.edm" hidden="1">#REF!</definedName>
    <definedName name="_bdm.C763F84817BE4DB599A3148B8BA4BC6A.edm" hidden="1">#REF!</definedName>
    <definedName name="_bdm.C8B647378867474B9955EB846461A95F.edm" hidden="1">#REF!</definedName>
    <definedName name="_bdm.C9CC2B80588340788179B4E0B2A61471.edm" hidden="1">#REF!</definedName>
    <definedName name="_bdm.C9F8C9F048B541AA9A503DF6A612A240.edm" hidden="1">#REF!</definedName>
    <definedName name="_bdm.C9FEE38F7B0C4466BFF1D210FEC34089.edm" hidden="1">#REF!</definedName>
    <definedName name="_bdm.CA2B39353E4A49A69B352925B9B220DD.edm" hidden="1">#REF!</definedName>
    <definedName name="_bdm.CA878A63DB8B4587822B3425177266F1.edm" hidden="1">#REF!</definedName>
    <definedName name="_bdm.CA92AE979BB64FA2BFD6E97431273386.edm" hidden="1">#REF!</definedName>
    <definedName name="_bdm.CB7F324D06084336A1175414C6F77F05.edm" hidden="1">#REF!</definedName>
    <definedName name="_bdm.CB8B76C9A97E40CD8ACAA3257DCD6B16.edm" hidden="1">#REF!</definedName>
    <definedName name="_bdm.CBA11F65A22249798D566740009EFE00.edm" hidden="1">#REF!</definedName>
    <definedName name="_bdm.CBE906033D8640BE8C3D089339289A64.edm" hidden="1">#REF!</definedName>
    <definedName name="_bdm.CC0ABE9A687048E583F97C038F2AE899.edm" hidden="1">#REF!</definedName>
    <definedName name="_bdm.CC176C4781FF4B25B2543EB963864C8E.edm" hidden="1">#REF!</definedName>
    <definedName name="_bdm.CC947EA77620406A88DD1284BC31D92E.edm" hidden="1">#REF!</definedName>
    <definedName name="_bdm.CC952BE8FBFD43C29294B2F7B6CCFE57.edm" hidden="1">#REF!</definedName>
    <definedName name="_bdm.CC971240B06D4B72974932A5991C4C48.edm" hidden="1">#REF!</definedName>
    <definedName name="_bdm.CCC0022CC18946DE987CC097E328BEAD.edm" hidden="1">#REF!</definedName>
    <definedName name="_bdm.CCF902F81EBA41A48205F5761D1EB191.edm" hidden="1">#REF!</definedName>
    <definedName name="_bdm.CD13650090F742D7BC6DD42F5489514D.edm" hidden="1">#REF!</definedName>
    <definedName name="_bdm.CD68B31FC4784A63B409529ACFCE4A8C.edm" hidden="1">#REF!</definedName>
    <definedName name="_bdm.ce354fad061346c5954e084c173e40b5.edm" hidden="1">#REF!</definedName>
    <definedName name="_bdm.CE3FE96A4B58408192104B86A23583D2.edm" hidden="1">#REF!</definedName>
    <definedName name="_bdm.CE585D8610FE4F94BE16DE6897A8F14F.edm" hidden="1">#REF!</definedName>
    <definedName name="_bdm.CE59C3774DC84C5DA9D7348820C3CEDF.edm" hidden="1">#REF!</definedName>
    <definedName name="_bdm.CE765540F38E4373B5DE919ED286EE78.edm" hidden="1">#REF!</definedName>
    <definedName name="_bdm.CFBE9B3CE5504C61BCF400DC26121F8A.edm" hidden="1">#REF!</definedName>
    <definedName name="_bdm.D045129F4B2547C7AC53E46FBAB4A51F.edm" hidden="1">#REF!</definedName>
    <definedName name="_bdm.D04931154B4A4EEC85DD11EBAFC0263B.edm" hidden="1">#REF!</definedName>
    <definedName name="_bdm.D0851E4DFC5644C99EA6D030B273EBF3.edm" hidden="1">#REF!</definedName>
    <definedName name="_bdm.D1EC5B663C0644F097DC7A228DEDE743.edm" hidden="1">#REF!</definedName>
    <definedName name="_bdm.D25E88F11397498F9187F0A1768313D7.edm" hidden="1">#REF!</definedName>
    <definedName name="_bdm.D2A0C0E9D3884B9EB4C47D7D0B3E3FD4.edm" hidden="1">#REF!</definedName>
    <definedName name="_bdm.D2BEC592BDF74A9C8E77DB217605A59F.edm" hidden="1">#REF!</definedName>
    <definedName name="_bdm.D302F91847384AD2BC10A9B6AE1A34BE.edm" hidden="1">#REF!</definedName>
    <definedName name="_bdm.D31F710A657841E784665A8467A1F109.edm" hidden="1">#REF!</definedName>
    <definedName name="_bdm.d47b52531f8341ebaf76642bae62d470.edm" hidden="1">#REF!</definedName>
    <definedName name="_bdm.D4F7A3BF3FA8433282C8AD0929DB82F9.edm" hidden="1">#REF!</definedName>
    <definedName name="_bdm.D53499FDF26D4157ACF1351CB8DD361E.edm" hidden="1">#REF!</definedName>
    <definedName name="_bdm.d6101f162ec34d88aeb785278c718139.edm" hidden="1">#REF!</definedName>
    <definedName name="_bdm.D6821A0BB1104D28BBCFB3BF998E122A.edm" hidden="1">#REF!</definedName>
    <definedName name="_bdm.D68E4715EBD64F9DA30EB5E7AEF19B3E.edm" hidden="1">#REF!</definedName>
    <definedName name="_bdm.D6C56897B14A4B0C98336322109D3BB0.edm" hidden="1">#REF!</definedName>
    <definedName name="_bdm.D70A9EE3F91540E4A2797B152A50134A.edm" hidden="1">#REF!</definedName>
    <definedName name="_bdm.D71CE80D2E0E4B50930B1324482AC130.edm" hidden="1">#REF!</definedName>
    <definedName name="_bdm.D7F755C1D6354DA4AA73A0D56393967A.edm" hidden="1">#REF!</definedName>
    <definedName name="_bdm.D806005B8294409992FDCB781BD960FC.edm" hidden="1">#REF!</definedName>
    <definedName name="_bdm.D86899792FFA4C0A823E6F29193A2E59.edm" hidden="1">#REF!</definedName>
    <definedName name="_bdm.D87936A7D1014FEC8814086EAF8A0984.edm" hidden="1">#REF!</definedName>
    <definedName name="_bdm.D8C7EBDD18044E4B9049DE039E9BD566.edm" hidden="1">#REF!</definedName>
    <definedName name="_bdm.D8D8145108EB4B4DBCC3F19552363CE1.edm" hidden="1">#REF!</definedName>
    <definedName name="_bdm.D93943B3085A4A71B5A25491E22FC8ED.edm" hidden="1">#REF!</definedName>
    <definedName name="_bdm.D99D8B19D5854465BA5C7908668C3AEC.edm" hidden="1">#REF!</definedName>
    <definedName name="_bdm.D9BAFB929C034C85AE3C257F95FC7DFD.edm" hidden="1">#REF!</definedName>
    <definedName name="_bdm.D9DDA64919E24F208EDC84DBF3E135A9.edm" hidden="1">#REF!</definedName>
    <definedName name="_bdm.D9E20D1F45E34A07B83847883C6AC3C5.edm" hidden="1">#REF!</definedName>
    <definedName name="_bdm.D9F3CFFFF1744A9490DBD3D56EBC4ADF.edm" hidden="1">#REF!</definedName>
    <definedName name="_bdm.DA2B4648963D462C899F033C13B4AD22.edm" hidden="1">#REF!</definedName>
    <definedName name="_bdm.DA4082312E79451AB4F28850A1D69067.edm" hidden="1">#REF!</definedName>
    <definedName name="_bdm.DAD66EBD86254FA9AA623D3BB6959DDC.edm" hidden="1">#REF!</definedName>
    <definedName name="_bdm.DAF2EFEB17304CB68070925D1F3F96D9.edm" hidden="1">#REF!</definedName>
    <definedName name="_bdm.DAF39056C29E470BB7B946A162E75985.edm" hidden="1">#REF!</definedName>
    <definedName name="_bdm.DBB0F2E3DD344A74B08C086C0882773D.edm" hidden="1">#REF!</definedName>
    <definedName name="_bdm.dc6e851dc1c749119d7f9127c6a2bda8.edm" hidden="1">#REF!</definedName>
    <definedName name="_bdm.DCA0A4EF354D4031B4E8C3AD516F9480.edm" hidden="1">#REF!</definedName>
    <definedName name="_bdm.DDA5BA8DEDDC4A3B9E1CA962E3D3457E.edm" hidden="1">#REF!</definedName>
    <definedName name="_bdm.DE0C96D69221470C820D9D23F80A6748.edm" hidden="1">#REF!</definedName>
    <definedName name="_bdm.DE0E14E9A42C44958A23E88AFBEF58B8.edm" hidden="1">#REF!</definedName>
    <definedName name="_bdm.DE16160A3356414AB280FB24A0F561FD.edm" hidden="1">#REF!</definedName>
    <definedName name="_bdm.DE1ED800C8514BE39D13B4656D812976.edm" hidden="1">#REF!</definedName>
    <definedName name="_bdm.DE2FA17A122E4D3186DD96EF3BD83A09.edm" hidden="1">#REF!</definedName>
    <definedName name="_bdm.DEE0B551F9044ED48054D5B1855C11FE.edm" hidden="1">#REF!</definedName>
    <definedName name="_bdm.DF20DA41CED24EA397BAF26DA76521E3.edm" hidden="1">#REF!</definedName>
    <definedName name="_bdm.DF77897845BD4D568CE62A721CD4677A.edm" hidden="1">#REF!</definedName>
    <definedName name="_bdm.DFDD492B02984E2390B88716851B7530.edm" hidden="1">#REF!</definedName>
    <definedName name="_bdm.E0DDFDD0FED648C588183C1D2D9A9F2A.edm" hidden="1">#REF!</definedName>
    <definedName name="_bdm.E1E4084FA30A475B81F38B656678B76E.edm" hidden="1">#REF!</definedName>
    <definedName name="_bdm.E1E9C18F333B4CEBAAB05FFB2C6DC2DC.edm" hidden="1">#REF!</definedName>
    <definedName name="_bdm.E4A6F494B63344DF8B2C30CB2146FDAF.edm" hidden="1">#REF!</definedName>
    <definedName name="_bdm.E552F1D1FA044DB582717899819A2E62.edm" hidden="1">#REF!</definedName>
    <definedName name="_bdm.E55CF1F90D2047A6880C5F7E982D309F.edm" hidden="1">#REF!</definedName>
    <definedName name="_bdm.E5D56F45CEC549E18C216362CD357C35.edm" hidden="1">#REF!</definedName>
    <definedName name="_bdm.E5DDB9DDD24D43F7B91F81B51CDF536D.edm" hidden="1">#REF!</definedName>
    <definedName name="_bdm.E658C489C9454FDE898F5DAF0300EC37.edm" hidden="1">#REF!</definedName>
    <definedName name="_bdm.E659EF0FEDB24560A26A88E981D4C9E8.edm" hidden="1">#REF!</definedName>
    <definedName name="_bdm.E6E94B68001E40E194312297832AD3A7.edm" hidden="1">#REF!</definedName>
    <definedName name="_bdm.E6F1FE135A6F4B37830F7810C1EB4503.edm" hidden="1">#REF!</definedName>
    <definedName name="_bdm.E75E1D1605734511A2CCB32C8F158576.edm" hidden="1">#REF!</definedName>
    <definedName name="_bdm.E7911228DB884E619A47D805D4D11A88.edm" hidden="1">#REF!</definedName>
    <definedName name="_bdm.E82B9A19CF4343EC9674771C65B0EBE1.edm" hidden="1">#REF!</definedName>
    <definedName name="_bdm.E8BFC644C89240F6A303A64AA59C6664.edm" hidden="1">#REF!</definedName>
    <definedName name="_bdm.E8D468E29F55474EB235327E6883AB62.edm" hidden="1">#REF!</definedName>
    <definedName name="_bdm.E999DC4C1233420EABE6BE24A49EF4CC.edm" hidden="1">#REF!</definedName>
    <definedName name="_bdm.E9A42AA2903C44A7BD0C880D061D1B4A.edm" hidden="1">#REF!</definedName>
    <definedName name="_bdm.E9F1344B8352430FAF7E0048A9527E20.edm" hidden="1">#REF!</definedName>
    <definedName name="_bdm.ed0dfab375ee4f3b808773dd584376cd.edm" hidden="1">#REF!</definedName>
    <definedName name="_bdm.ED540F077308488F97696DE55B683662.edm" hidden="1">#REF!</definedName>
    <definedName name="_bdm.ED80F9C917714DBA94A777F76D65235D.edm" hidden="1">#REF!</definedName>
    <definedName name="_bdm.ED96AD51C8354655948A4CAB3551BC8A.edm" hidden="1">#REF!</definedName>
    <definedName name="_bdm.EEC8F24578BD441DAD3C9E0BFB0F4E9B.edm" hidden="1">#REF!</definedName>
    <definedName name="_bdm.EFD575C5D4DD48D3BBEDA71B96B00410.edm" hidden="1">#REF!</definedName>
    <definedName name="_bdm.EFF18B3FE397426CAD63A16836A07639.edm" hidden="1">#REF!</definedName>
    <definedName name="_bdm.F05C62C0A84B4B548D12BFF5FFCB5DDD.edm" hidden="1">#REF!</definedName>
    <definedName name="_bdm.F061E9A39EEC40B5A7448C9F551C3DDB.edm" hidden="1">#REF!</definedName>
    <definedName name="_bdm.F0E421AA42FE41D4BCBD8ADE16D21FC5.edm" hidden="1">#REF!</definedName>
    <definedName name="_bdm.F1776A8F22424331A398569E5F2B4411.edm" hidden="1">#REF!</definedName>
    <definedName name="_bdm.F19884065C424A72AF3B85908D8DF015.edm" hidden="1">#REF!</definedName>
    <definedName name="_bdm.F1EEF456B3234D62A68F37F02B05C27C.edm" hidden="1">#REF!</definedName>
    <definedName name="_bdm.F385B043F7C845E58283707DD306960D.edm" hidden="1">#REF!</definedName>
    <definedName name="_bdm.F39CB1EBCA3149BA874AA0A3F338193E.edm" hidden="1">#REF!</definedName>
    <definedName name="_bdm.F3D29BC01AC241D0AE3AF87034EACED5.edm" hidden="1">#REF!</definedName>
    <definedName name="_bdm.F3D2D4FCD9284CABB25CA9A5E211ED1E.edm" hidden="1">#REF!</definedName>
    <definedName name="_bdm.F41B5F9765A543F182D96F8C1F714F45.edm" hidden="1">#REF!</definedName>
    <definedName name="_bdm.F45F0F2F3FD24CF399C6064FA89A1DAD.edm" hidden="1">#REF!</definedName>
    <definedName name="_bdm.F470CCA214074F8B92EC5D78E0BED3E3.edm" hidden="1">#REF!</definedName>
    <definedName name="_bdm.F58B8E2410194A9FABE555D5DFDC48B7.edm" hidden="1">#REF!</definedName>
    <definedName name="_bdm.F5BFF4AA88B44F418B41B3FFFB28FABD.edm" hidden="1">#REF!</definedName>
    <definedName name="_bdm.F6F59FF447B64E6FAF4B9FF04DBE80E9.edm" hidden="1">#REF!</definedName>
    <definedName name="_bdm.F7607CA5311C439097176BBC781A6414.edm" hidden="1">#REF!</definedName>
    <definedName name="_bdm.F7864CF4C956499CB4D4BCD88847E98D.edm" hidden="1">#REF!</definedName>
    <definedName name="_bdm.F7B6245E4C9547D5BE7A3F42C0D194D1.edm" hidden="1">#REF!</definedName>
    <definedName name="_bdm.F7DB91CBD64A4C3CAA3772E6758292DB.edm" hidden="1">#REF!</definedName>
    <definedName name="_bdm.F82FA2F6E6A2401786E00118052C91FB.edm" hidden="1">#REF!</definedName>
    <definedName name="_bdm.F86E5910F7E145A99AD760FA9845D40A.edm" hidden="1">#REF!</definedName>
    <definedName name="_bdm.F88052D43A8143D9BFF274E786D61433.edm" hidden="1">#REF!</definedName>
    <definedName name="_bdm.F94D849F45934D4BBB783787BE16F8CE.edm" hidden="1">#REF!</definedName>
    <definedName name="_bdm.F9FB09C066CE4D9484E26B3556D56529.edm" hidden="1">#REF!</definedName>
    <definedName name="_bdm.FA1EF5F4F4714768B7411BAA913E64C3.edm" hidden="1">#REF!</definedName>
    <definedName name="_bdm.FA227370C5CB4AA997D40D854A7588C3.edm" hidden="1">#REF!</definedName>
    <definedName name="_bdm.FA27ADE7EB0347989C6B21B28C6268A6.edm" hidden="1">#REF!</definedName>
    <definedName name="_bdm.FAB324B5A5524651B4871364AEABBD90.edm" hidden="1">#REF!</definedName>
    <definedName name="_bdm.FBF0A7CB1E0B41639C6B432FD52460C0.edm" hidden="1">#REF!</definedName>
    <definedName name="_bdm.FBF8313AF8184B7D94442F193260A03B.edm" hidden="1">#REF!</definedName>
    <definedName name="_bdm.FC4B1EB9D7374074BABA9815118459A4.edm" hidden="1">#REF!</definedName>
    <definedName name="_bdm.FDCF4E1309B34AE0B79B5B32556DC55A.edm" hidden="1">#REF!</definedName>
    <definedName name="_bdm.FE41ED861D5644C7B8197CF7084BEB59.edm" hidden="1">#REF!</definedName>
    <definedName name="_bdm.FE4C1294FA734C53A852CFC739F58132.edm" hidden="1">#REF!</definedName>
    <definedName name="_bdm.FEA3367A30084A4AAF0A8594047EA642.edm" hidden="1">#REF!</definedName>
    <definedName name="_bdm.FF126BD49DB5486399AA163470A7C1F9.edm" hidden="1">#REF!</definedName>
    <definedName name="_bdm.FF21097A2BFF4F5D8709F6CDA4F8FB32.edm" hidden="1">#REF!</definedName>
    <definedName name="_bdm.FF82836C71BB4AE9A26A33A0313486F2.edm" hidden="1">#REF!</definedName>
    <definedName name="_blg300">#REF!</definedName>
    <definedName name="_bond" hidden="1">3</definedName>
    <definedName name="_c" localSheetId="0" hidden="1">{#N/A,#N/A,FALSE,"Layout Cash Flow"}</definedName>
    <definedName name="_c" hidden="1">{#N/A,#N/A,FALSE,"Layout Cash Flow"}</definedName>
    <definedName name="_C__?_">#REF!</definedName>
    <definedName name="_cd1" localSheetId="0" hidden="1">{"annual",#N/A,FALSE,"Pro Forma";#N/A,#N/A,FALSE,"Golf Operations"}</definedName>
    <definedName name="_cd1" hidden="1">{"annual",#N/A,FALSE,"Pro Forma";#N/A,#N/A,FALSE,"Golf Operations"}</definedName>
    <definedName name="_d1" localSheetId="0" hidden="1">{#N/A,#N/A,FALSE,"Sales"}</definedName>
    <definedName name="_d1" hidden="1">{#N/A,#N/A,FALSE,"Sales"}</definedName>
    <definedName name="_d116" localSheetId="0" hidden="1">{#N/A,#N/A,FALSE,"Sales"}</definedName>
    <definedName name="_d116" hidden="1">{#N/A,#N/A,FALSE,"Sales"}</definedName>
    <definedName name="_d16" localSheetId="0" hidden="1">{"Annual",#N/A,FALSE,"Sales &amp; Market";"Quarterly",#N/A,FALSE,"Sales &amp; Market"}</definedName>
    <definedName name="_d16" hidden="1">{"Annual",#N/A,FALSE,"Sales &amp; Market";"Quarterly",#N/A,FALSE,"Sales &amp; Market"}</definedName>
    <definedName name="_d2" localSheetId="0" hidden="1">{#N/A,#N/A,FALSE,"Sales"}</definedName>
    <definedName name="_d2" hidden="1">{#N/A,#N/A,FALSE,"Sales"}</definedName>
    <definedName name="_d216" localSheetId="0" hidden="1">{#N/A,#N/A,FALSE,"Sales"}</definedName>
    <definedName name="_d216" hidden="1">{#N/A,#N/A,FALSE,"Sales"}</definedName>
    <definedName name="_dcf1" localSheetId="0" hidden="1">{#N/A,#N/A,FALSE,"Tar-Ass";#N/A,#N/A,FALSE,"Tar-IS";#N/A,#N/A,FALSE,"Tar-BS";#N/A,#N/A,FALSE,"Tar-Adg BS";#N/A,#N/A,FALSE,"Tar-CF"}</definedName>
    <definedName name="_dcf1" hidden="1">{#N/A,#N/A,FALSE,"Tar-Ass";#N/A,#N/A,FALSE,"Tar-IS";#N/A,#N/A,FALSE,"Tar-BS";#N/A,#N/A,FALSE,"Tar-Adg BS";#N/A,#N/A,FALSE,"Tar-CF"}</definedName>
    <definedName name="_DCFData" localSheetId="0">_DCFBegin:Cover!_DCFSaleYear</definedName>
    <definedName name="_DCFData">_DCFBegin:_DCFSaleYear</definedName>
    <definedName name="_DCFLastMonth" localSheetId="0">OFFSET(_DCFFirstMonth,0,#REF!*12-1)</definedName>
    <definedName name="_DCFLastMonth">OFFSET(_DCFFirstMonth,0,#REF!*12-1)</definedName>
    <definedName name="_DCFMonths" localSheetId="0">_DCFFirstMonth:Cover!_DCFLastMonth</definedName>
    <definedName name="_DCFMonths">_DCFFirstMonth:_DCFLastMonth</definedName>
    <definedName name="_DCFSaleYear" localSheetId="0">OFFSET(_DCFBegin,0,#REF!*12-1)</definedName>
    <definedName name="_DCFSaleYear">OFFSET(_DCFBegin,0,#REF!*12-1)</definedName>
    <definedName name="_default" hidden="1">-1</definedName>
    <definedName name="_del1" localSheetId="0" hidden="1">{"Page1",#N/A,FALSE,"7979";"Page2",#N/A,FALSE,"7979";"Page3",#N/A,FALSE,"7979"}</definedName>
    <definedName name="_del1" hidden="1">{"Page1",#N/A,FALSE,"7979";"Page2",#N/A,FALSE,"7979";"Page3",#N/A,FALSE,"7979"}</definedName>
    <definedName name="_df1" localSheetId="0" hidden="1">{#N/A,#N/A,FALSE,"Calc";#N/A,#N/A,FALSE,"Sensitivity";#N/A,#N/A,FALSE,"LT Earn.Dil.";#N/A,#N/A,FALSE,"Dil. AVP"}</definedName>
    <definedName name="_df1" hidden="1">{#N/A,#N/A,FALSE,"Calc";#N/A,#N/A,FALSE,"Sensitivity";#N/A,#N/A,FALSE,"LT Earn.Dil.";#N/A,#N/A,FALSE,"Dil. AVP"}</definedName>
    <definedName name="_df2" localSheetId="0" hidden="1">{#N/A,#N/A,FALSE,"Calc";#N/A,#N/A,FALSE,"Sensitivity";#N/A,#N/A,FALSE,"LT Earn.Dil.";#N/A,#N/A,FALSE,"Dil. AVP"}</definedName>
    <definedName name="_df2" hidden="1">{#N/A,#N/A,FALSE,"Calc";#N/A,#N/A,FALSE,"Sensitivity";#N/A,#N/A,FALSE,"LT Earn.Dil.";#N/A,#N/A,FALSE,"Dil. AVP"}</definedName>
    <definedName name="_dflt" hidden="1">-1</definedName>
    <definedName name="_disc" hidden="1">1</definedName>
    <definedName name="_discount" hidden="1">1</definedName>
    <definedName name="_Dist_Values" hidden="1">#REF!</definedName>
    <definedName name="_dontadjust" hidden="1">0</definedName>
    <definedName name="_e360" hidden="1">3</definedName>
    <definedName name="_e4" localSheetId="0" hidden="1">{"new",#N/A,FALSE,"D";"PROFORMA",#N/A,FALSE,"A";"partial 1",#N/A,FALSE,"B";"partial 2",#N/A,FALSE,"B";"partial 3",#N/A,FALSE,"B";"SMALL CF 1",#N/A,FALSE,"C"}</definedName>
    <definedName name="_e4" hidden="1">{"new",#N/A,FALSE,"D";"PROFORMA",#N/A,FALSE,"A";"partial 1",#N/A,FALSE,"B";"partial 2",#N/A,FALSE,"B";"partial 3",#N/A,FALSE,"B";"SMALL CF 1",#N/A,FALSE,"C"}</definedName>
    <definedName name="_e4567" localSheetId="0" hidden="1">{"Status",#N/A,FALSE,"Consol";"StatusDetail",#N/A,FALSE,"Consol"}</definedName>
    <definedName name="_e4567" hidden="1">{"Status",#N/A,FALSE,"Consol";"StatusDetail",#N/A,FALSE,"Consol"}</definedName>
    <definedName name="_eom" hidden="1">1</definedName>
    <definedName name="_fee1">#REF!</definedName>
    <definedName name="_fee2">#REF!</definedName>
    <definedName name="_fff1" localSheetId="0" hidden="1">{"Annual",#N/A,FALSE,"Sales &amp; Market";"Quarterly",#N/A,FALSE,"Sales &amp; Market"}</definedName>
    <definedName name="_fff1" hidden="1">{"Annual",#N/A,FALSE,"Sales &amp; Market";"Quarterly",#N/A,FALSE,"Sales &amp; Market"}</definedName>
    <definedName name="_fff2" localSheetId="0" hidden="1">{"Main",#N/A,FALSE,"Wacker";"Main2",#N/A,FALSE,"Wacker";"Value",#N/A,FALSE,"Wacker";"Sensitivity",#N/A,FALSE,"Wacker";"Paine",#N/A,FALSE,"Wacker";"Quaker",#N/A,FALSE,"Wacker";"Wacker",#N/A,FALSE,"Wacker";"1900",#N/A,FALSE,"Wacker";"1901",#N/A,FALSE,"Wacker"}</definedName>
    <definedName name="_fff2" hidden="1">{"Main",#N/A,FALSE,"Wacker";"Main2",#N/A,FALSE,"Wacker";"Value",#N/A,FALSE,"Wacker";"Sensitivity",#N/A,FALSE,"Wacker";"Paine",#N/A,FALSE,"Wacker";"Quaker",#N/A,FALSE,"Wacker";"Wacker",#N/A,FALSE,"Wacker";"1900",#N/A,FALSE,"Wacker";"1901",#N/A,FALSE,"Wacker"}</definedName>
    <definedName name="_Fil1" hidden="1">#REF!</definedName>
    <definedName name="_Fill" hidden="1">#REF!</definedName>
    <definedName name="_Fill1" hidden="1">#REF!</definedName>
    <definedName name="_Fill2" hidden="1">#REF!</definedName>
    <definedName name="_xlnm._FilterDatabase" hidden="1">#REF!</definedName>
    <definedName name="_FIN01" hidden="1">#N/A</definedName>
    <definedName name="_FIN02" hidden="1">#N/A</definedName>
    <definedName name="_FIN03" hidden="1">#N/A</definedName>
    <definedName name="_FIN04" hidden="1">#N/A</definedName>
    <definedName name="_FIN05" hidden="1">#N/A</definedName>
    <definedName name="_FIN06" hidden="1">#N/A</definedName>
    <definedName name="_FIN07" hidden="1">#N/A</definedName>
    <definedName name="_FIN08" hidden="1">#N/A</definedName>
    <definedName name="_FIN09" hidden="1">#N/A</definedName>
    <definedName name="_FIN10" hidden="1">#N/A</definedName>
    <definedName name="_FIN11" hidden="1">#N/A</definedName>
    <definedName name="_FIN12" hidden="1">#N/A</definedName>
    <definedName name="_FIN13" hidden="1">#N/A</definedName>
    <definedName name="_FIN14" hidden="1">#N/A</definedName>
    <definedName name="_FIN15" hidden="1">#N/A</definedName>
    <definedName name="_FIN16" hidden="1">#N/A</definedName>
    <definedName name="_FIN17" hidden="1">#N/A</definedName>
    <definedName name="_FIN18" hidden="1">#N/A</definedName>
    <definedName name="_FIN19" hidden="1">#N/A</definedName>
    <definedName name="_FIN20" hidden="1">#N/A</definedName>
    <definedName name="_FIN21" hidden="1">#N/A</definedName>
    <definedName name="_FIN22" hidden="1">#N/A</definedName>
    <definedName name="_FIN23" hidden="1">#N/A</definedName>
    <definedName name="_FIN24" hidden="1">#N/A</definedName>
    <definedName name="_FL" hidden="1">#REF!</definedName>
    <definedName name="_full" hidden="1">1</definedName>
    <definedName name="_fullprecision" hidden="1">1</definedName>
    <definedName name="_fx2" hidden="1">#REF!</definedName>
    <definedName name="_G_Chart_1Label" hidden="1">#REF!</definedName>
    <definedName name="_gc1" localSheetId="0" hidden="1">{"Annual",#N/A,FALSE,"Sales &amp; Market";"Quarterly",#N/A,FALSE,"Sales &amp; Market"}</definedName>
    <definedName name="_gc1" hidden="1">{"Annual",#N/A,FALSE,"Sales &amp; Market";"Quarterly",#N/A,FALSE,"Sales &amp; Market"}</definedName>
    <definedName name="_ggg2" localSheetId="0" hidden="1">{"View1",#N/A,FALSE,"Sheet1";"View2",#N/A,FALSE,"Sheet1"}</definedName>
    <definedName name="_ggg2" hidden="1">{"View1",#N/A,FALSE,"Sheet1";"View2",#N/A,FALSE,"Sheet1"}</definedName>
    <definedName name="_ggg3" localSheetId="0" hidden="1">{"View1",#N/A,FALSE,"Sheet1";"View2",#N/A,FALSE,"Sheet1"}</definedName>
    <definedName name="_ggg3" hidden="1">{"View1",#N/A,FALSE,"Sheet1";"View2",#N/A,FALSE,"Sheet1"}</definedName>
    <definedName name="_gr1" localSheetId="0" hidden="1">{"three",#N/A,FALSE,"Capital";"four",#N/A,FALSE,"Capital"}</definedName>
    <definedName name="_gr1" hidden="1">{"three",#N/A,FALSE,"Capital";"four",#N/A,FALSE,"Capital"}</definedName>
    <definedName name="_GSRATES_1" hidden="1">"H2000010120001231GBPEUR1100001"</definedName>
    <definedName name="_GSRATES_2" hidden="1">"H2000010120001231GBPEUR5500001"</definedName>
    <definedName name="_GSRATES_3" hidden="1">"H2001010120011231GBPEUR5500001"</definedName>
    <definedName name="_GSRATES_COUNT" hidden="1">3</definedName>
    <definedName name="_GSRATESR_1" hidden="1">#REF!</definedName>
    <definedName name="_GSRATESR_2" hidden="1">#REF!</definedName>
    <definedName name="_GSRATESR_3" hidden="1">#REF!</definedName>
    <definedName name="_hd1" localSheetId="0" hidden="1">{#N/A,#N/A,FALSE,"Calc";#N/A,#N/A,FALSE,"Sensitivity";#N/A,#N/A,FALSE,"LT Earn.Dil.";#N/A,#N/A,FALSE,"Dil. AVP"}</definedName>
    <definedName name="_hd1" hidden="1">{#N/A,#N/A,FALSE,"Calc";#N/A,#N/A,FALSE,"Sensitivity";#N/A,#N/A,FALSE,"LT Earn.Dil.";#N/A,#N/A,FALSE,"Dil. AVP"}</definedName>
    <definedName name="_hd2" localSheetId="0" hidden="1">{#N/A,#N/A,FALSE,"Calc";#N/A,#N/A,FALSE,"Sensitivity";#N/A,#N/A,FALSE,"LT Earn.Dil.";#N/A,#N/A,FALSE,"Dil. AVP"}</definedName>
    <definedName name="_hd2" hidden="1">{#N/A,#N/A,FALSE,"Calc";#N/A,#N/A,FALSE,"Sensitivity";#N/A,#N/A,FALSE,"LT Earn.Dil.";#N/A,#N/A,FALSE,"Dil. AVP"}</definedName>
    <definedName name="_indstd" hidden="1">-1</definedName>
    <definedName name="_infl" hidden="1">7</definedName>
    <definedName name="_inflation" hidden="1">7</definedName>
    <definedName name="_IR_">#REF!</definedName>
    <definedName name="_isma30360" hidden="1">3</definedName>
    <definedName name="_isma360" hidden="1">3</definedName>
    <definedName name="_Key1" hidden="1">#REF!</definedName>
    <definedName name="_Key10" hidden="1">#REF!</definedName>
    <definedName name="_Key12" hidden="1">#REF!</definedName>
    <definedName name="_Key2" hidden="1">#REF!</definedName>
    <definedName name="_Key22" hidden="1">#REF!</definedName>
    <definedName name="_Key2333333" hidden="1">#REF!</definedName>
    <definedName name="_Key3" hidden="1">#REF!</definedName>
    <definedName name="_Key5" hidden="1">#REF!</definedName>
    <definedName name="_Key5_1" hidden="1">#REF!</definedName>
    <definedName name="_Key6" hidden="1">#REF!</definedName>
    <definedName name="_Key6_1" hidden="1">#REF!</definedName>
    <definedName name="_Key8" hidden="1">#REF!</definedName>
    <definedName name="_Key8_1" hidden="1">#REF!</definedName>
    <definedName name="_Key9" hidden="1">#REF!</definedName>
    <definedName name="_LG1">#REF!</definedName>
    <definedName name="_LG2">#REF!</definedName>
    <definedName name="_M__?__?__?__">#REF!</definedName>
    <definedName name="_M__RIGHT__RIGH">#REF!</definedName>
    <definedName name="_month1">#REF!</definedName>
    <definedName name="_month2">#REF!</definedName>
    <definedName name="_monthly" hidden="1">12</definedName>
    <definedName name="_MRG2" localSheetId="0" hidden="1">{"INCOME",#N/A,FALSE,"ProNet";"VALUE",#N/A,FALSE,"ProNet"}</definedName>
    <definedName name="_MRG2" hidden="1">{"INCOME",#N/A,FALSE,"ProNet";"VALUE",#N/A,FALSE,"ProNet"}</definedName>
    <definedName name="_mtb3" localSheetId="0" hidden="1">{#N/A,#N/A,FALSE,"１";#N/A,#N/A,FALSE,"２";#N/A,#N/A,FALSE,"３";#N/A,#N/A,FALSE,"４"}</definedName>
    <definedName name="_mtb3" hidden="1">{#N/A,#N/A,FALSE,"１";#N/A,#N/A,FALSE,"２";#N/A,#N/A,FALSE,"３";#N/A,#N/A,FALSE,"４"}</definedName>
    <definedName name="_mth" hidden="1">12</definedName>
    <definedName name="_MTM">#REF!</definedName>
    <definedName name="_multi" hidden="1">5</definedName>
    <definedName name="_multistep" hidden="1">5</definedName>
    <definedName name="_MUM1" hidden="1">#REF!</definedName>
    <definedName name="_MUM10" hidden="1">#REF!</definedName>
    <definedName name="_MUM11" hidden="1">#REF!</definedName>
    <definedName name="_MUM12" hidden="1">#REF!</definedName>
    <definedName name="_MUM13" hidden="1">#REF!</definedName>
    <definedName name="_MUM14" hidden="1">#REF!</definedName>
    <definedName name="_MUM15" hidden="1">#REF!</definedName>
    <definedName name="_MUM16" hidden="1">#REF!</definedName>
    <definedName name="_MUM17" hidden="1">#REF!</definedName>
    <definedName name="_MUM18" hidden="1">#REF!</definedName>
    <definedName name="_MUM19" hidden="1">#REF!</definedName>
    <definedName name="_MUM2" hidden="1">#REF!</definedName>
    <definedName name="_MUM20" hidden="1">#REF!</definedName>
    <definedName name="_MUM21" hidden="1">#REF!</definedName>
    <definedName name="_MUM22" hidden="1">#REF!</definedName>
    <definedName name="_MUM23" hidden="1">#REF!</definedName>
    <definedName name="_MUM24" hidden="1">#REF!</definedName>
    <definedName name="_MUM25" hidden="1">#REF!</definedName>
    <definedName name="_MUM26" hidden="1">#REF!</definedName>
    <definedName name="_MUM27" hidden="1">#REF!</definedName>
    <definedName name="_MUM28" hidden="1">#REF!</definedName>
    <definedName name="_MUM29" hidden="1">#REF!</definedName>
    <definedName name="_MUM3" hidden="1">#REF!</definedName>
    <definedName name="_MUM30" hidden="1">#REF!</definedName>
    <definedName name="_MUM31" hidden="1">#REF!</definedName>
    <definedName name="_MUM32" hidden="1">#REF!</definedName>
    <definedName name="_MUM4" hidden="1">#REF!</definedName>
    <definedName name="_MUM5" hidden="1">#REF!</definedName>
    <definedName name="_MUM6" hidden="1">#REF!</definedName>
    <definedName name="_MUM7" hidden="1">#REF!</definedName>
    <definedName name="_MUM8" hidden="1">#REF!</definedName>
    <definedName name="_MUM9" hidden="1">#REF!</definedName>
    <definedName name="_n360" hidden="1">4</definedName>
    <definedName name="_nasd30360" hidden="1">4</definedName>
    <definedName name="_nasd360" hidden="1">4</definedName>
    <definedName name="_NAV3">#REF!</definedName>
    <definedName name="_new1" localSheetId="0" hidden="1">{"Data Input",#N/A,TRUE,"Data Input";"15-Yr Cash Flow",#N/A,TRUE,"Cash Flow";"15-Yr Value",#N/A,TRUE,"Value "}</definedName>
    <definedName name="_new1" hidden="1">{"Data Input",#N/A,TRUE,"Data Input";"15-Yr Cash Flow",#N/A,TRUE,"Cash Flow";"15-Yr Value",#N/A,TRUE,"Value "}</definedName>
    <definedName name="_new1_1" localSheetId="0" hidden="1">{"Data Input",#N/A,TRUE,"Data Input";"15-Yr Cash Flow",#N/A,TRUE,"Cash Flow";"15-Yr Value",#N/A,TRUE,"Value "}</definedName>
    <definedName name="_new1_1" hidden="1">{"Data Input",#N/A,TRUE,"Data Input";"15-Yr Cash Flow",#N/A,TRUE,"Cash Flow";"15-Yr Value",#N/A,TRUE,"Value "}</definedName>
    <definedName name="_new1_2" localSheetId="0" hidden="1">{"Data Input",#N/A,TRUE,"Data Input";"15-Yr Cash Flow",#N/A,TRUE,"Cash Flow";"15-Yr Value",#N/A,TRUE,"Value "}</definedName>
    <definedName name="_new1_2" hidden="1">{"Data Input",#N/A,TRUE,"Data Input";"15-Yr Cash Flow",#N/A,TRUE,"Cash Flow";"15-Yr Value",#N/A,TRUE,"Value "}</definedName>
    <definedName name="_new1_3" localSheetId="0" hidden="1">{"Data Input",#N/A,TRUE,"Data Input";"15-Yr Cash Flow",#N/A,TRUE,"Cash Flow";"15-Yr Value",#N/A,TRUE,"Value "}</definedName>
    <definedName name="_new1_3" hidden="1">{"Data Input",#N/A,TRUE,"Data Input";"15-Yr Cash Flow",#N/A,TRUE,"Cash Flow";"15-Yr Value",#N/A,TRUE,"Value "}</definedName>
    <definedName name="_New10" localSheetId="0" hidden="1">{"View1",#N/A,FALSE,"Sheet1";"View2",#N/A,FALSE,"Sheet1"}</definedName>
    <definedName name="_New10" hidden="1">{"View1",#N/A,FALSE,"Sheet1";"View2",#N/A,FALSE,"Sheet1"}</definedName>
    <definedName name="_New11" localSheetId="0" hidden="1">{"View1",#N/A,FALSE,"Sheet1";"View2",#N/A,FALSE,"Sheet1"}</definedName>
    <definedName name="_New11" hidden="1">{"View1",#N/A,FALSE,"Sheet1";"View2",#N/A,FALSE,"Sheet1"}</definedName>
    <definedName name="_New12" localSheetId="0" hidden="1">{"Main",#N/A,FALSE,"Wacker";"Main2",#N/A,FALSE,"Wacker";"Value",#N/A,FALSE,"Wacker";"Sensitivity",#N/A,FALSE,"Wacker";"Paine",#N/A,FALSE,"Wacker";"Quaker",#N/A,FALSE,"Wacker";"Wacker",#N/A,FALSE,"Wacker";"1900",#N/A,FALSE,"Wacker";"1901",#N/A,FALSE,"Wacker"}</definedName>
    <definedName name="_New12" hidden="1">{"Main",#N/A,FALSE,"Wacker";"Main2",#N/A,FALSE,"Wacker";"Value",#N/A,FALSE,"Wacker";"Sensitivity",#N/A,FALSE,"Wacker";"Paine",#N/A,FALSE,"Wacker";"Quaker",#N/A,FALSE,"Wacker";"Wacker",#N/A,FALSE,"Wacker";"1900",#N/A,FALSE,"Wacker";"1901",#N/A,FALSE,"Wacker"}</definedName>
    <definedName name="_New13" localSheetId="0" hidden="1">{"Main",#N/A,FALSE,"Wacker";"Main2",#N/A,FALSE,"Wacker";"Value",#N/A,FALSE,"Wacker";"Sensitivity",#N/A,FALSE,"Wacker";"Paine",#N/A,FALSE,"Wacker";"Quaker",#N/A,FALSE,"Wacker";"Wacker",#N/A,FALSE,"Wacker";"1900",#N/A,FALSE,"Wacker";"1901",#N/A,FALSE,"Wacker"}</definedName>
    <definedName name="_New13" hidden="1">{"Main",#N/A,FALSE,"Wacker";"Main2",#N/A,FALSE,"Wacker";"Value",#N/A,FALSE,"Wacker";"Sensitivity",#N/A,FALSE,"Wacker";"Paine",#N/A,FALSE,"Wacker";"Quaker",#N/A,FALSE,"Wacker";"Wacker",#N/A,FALSE,"Wacker";"1900",#N/A,FALSE,"Wacker";"1901",#N/A,FALSE,"Wacker"}</definedName>
    <definedName name="_New15" localSheetId="0" hidden="1">{"Main",#N/A,FALSE,"Wacker";"Main2",#N/A,FALSE,"Wacker";"Value",#N/A,FALSE,"Wacker";"Sensitivity",#N/A,FALSE,"Wacker";"Paine",#N/A,FALSE,"Wacker";"Quaker",#N/A,FALSE,"Wacker";"Wacker",#N/A,FALSE,"Wacker";"1900",#N/A,FALSE,"Wacker";"1901",#N/A,FALSE,"Wacker"}</definedName>
    <definedName name="_New15" hidden="1">{"Main",#N/A,FALSE,"Wacker";"Main2",#N/A,FALSE,"Wacker";"Value",#N/A,FALSE,"Wacker";"Sensitivity",#N/A,FALSE,"Wacker";"Paine",#N/A,FALSE,"Wacker";"Quaker",#N/A,FALSE,"Wacker";"Wacker",#N/A,FALSE,"Wacker";"1900",#N/A,FALSE,"Wacker";"1901",#N/A,FALSE,"Wacker"}</definedName>
    <definedName name="_new2">#REF!</definedName>
    <definedName name="_new3" localSheetId="0" hidden="1">{"ODB",#N/A,FALSE,"Hold Scenario"}</definedName>
    <definedName name="_new3" hidden="1">{"ODB",#N/A,FALSE,"Hold Scenario"}</definedName>
    <definedName name="_new3_1" localSheetId="0" hidden="1">{"ODB",#N/A,FALSE,"Hold Scenario"}</definedName>
    <definedName name="_new3_1" hidden="1">{"ODB",#N/A,FALSE,"Hold Scenario"}</definedName>
    <definedName name="_new3_2" localSheetId="0" hidden="1">{"ODB",#N/A,FALSE,"Hold Scenario"}</definedName>
    <definedName name="_new3_2" hidden="1">{"ODB",#N/A,FALSE,"Hold Scenario"}</definedName>
    <definedName name="_new3_3" localSheetId="0" hidden="1">{"ODB",#N/A,FALSE,"Hold Scenario"}</definedName>
    <definedName name="_new3_3" hidden="1">{"ODB",#N/A,FALSE,"Hold Scenario"}</definedName>
    <definedName name="_new4" localSheetId="0" hidden="1">{#N/A,#N/A,FALSE,"OpEx (PP)";#N/A,#N/A,FALSE,"Lease Comps (O)-BT";#N/A,#N/A,FALSE,"OpEx (CC)";#N/A,#N/A,FALSE,"Value (PP-Base)";#N/A,#N/A,FALSE,"Value (CC-Base)";#N/A,#N/A,FALSE,"Sales Comps (R)";#N/A,#N/A,FALSE,"Sales Comps (O)"}</definedName>
    <definedName name="_new4" hidden="1">{#N/A,#N/A,FALSE,"OpEx (PP)";#N/A,#N/A,FALSE,"Lease Comps (O)-BT";#N/A,#N/A,FALSE,"OpEx (CC)";#N/A,#N/A,FALSE,"Value (PP-Base)";#N/A,#N/A,FALSE,"Value (CC-Base)";#N/A,#N/A,FALSE,"Sales Comps (R)";#N/A,#N/A,FALSE,"Sales Comps (O)"}</definedName>
    <definedName name="_new4_1" localSheetId="0" hidden="1">{#N/A,#N/A,FALSE,"OpEx (PP)";#N/A,#N/A,FALSE,"Lease Comps (O)-BT";#N/A,#N/A,FALSE,"OpEx (CC)";#N/A,#N/A,FALSE,"Value (PP-Base)";#N/A,#N/A,FALSE,"Value (CC-Base)";#N/A,#N/A,FALSE,"Sales Comps (R)";#N/A,#N/A,FALSE,"Sales Comps (O)"}</definedName>
    <definedName name="_new4_1" hidden="1">{#N/A,#N/A,FALSE,"OpEx (PP)";#N/A,#N/A,FALSE,"Lease Comps (O)-BT";#N/A,#N/A,FALSE,"OpEx (CC)";#N/A,#N/A,FALSE,"Value (PP-Base)";#N/A,#N/A,FALSE,"Value (CC-Base)";#N/A,#N/A,FALSE,"Sales Comps (R)";#N/A,#N/A,FALSE,"Sales Comps (O)"}</definedName>
    <definedName name="_new4_2" localSheetId="0" hidden="1">{#N/A,#N/A,FALSE,"OpEx (PP)";#N/A,#N/A,FALSE,"Lease Comps (O)-BT";#N/A,#N/A,FALSE,"OpEx (CC)";#N/A,#N/A,FALSE,"Value (PP-Base)";#N/A,#N/A,FALSE,"Value (CC-Base)";#N/A,#N/A,FALSE,"Sales Comps (R)";#N/A,#N/A,FALSE,"Sales Comps (O)"}</definedName>
    <definedName name="_new4_2" hidden="1">{#N/A,#N/A,FALSE,"OpEx (PP)";#N/A,#N/A,FALSE,"Lease Comps (O)-BT";#N/A,#N/A,FALSE,"OpEx (CC)";#N/A,#N/A,FALSE,"Value (PP-Base)";#N/A,#N/A,FALSE,"Value (CC-Base)";#N/A,#N/A,FALSE,"Sales Comps (R)";#N/A,#N/A,FALSE,"Sales Comps (O)"}</definedName>
    <definedName name="_new4_3" localSheetId="0" hidden="1">{#N/A,#N/A,FALSE,"OpEx (PP)";#N/A,#N/A,FALSE,"Lease Comps (O)-BT";#N/A,#N/A,FALSE,"OpEx (CC)";#N/A,#N/A,FALSE,"Value (PP-Base)";#N/A,#N/A,FALSE,"Value (CC-Base)";#N/A,#N/A,FALSE,"Sales Comps (R)";#N/A,#N/A,FALSE,"Sales Comps (O)"}</definedName>
    <definedName name="_new4_3" hidden="1">{#N/A,#N/A,FALSE,"OpEx (PP)";#N/A,#N/A,FALSE,"Lease Comps (O)-BT";#N/A,#N/A,FALSE,"OpEx (CC)";#N/A,#N/A,FALSE,"Value (PP-Base)";#N/A,#N/A,FALSE,"Value (CC-Base)";#N/A,#N/A,FALSE,"Sales Comps (R)";#N/A,#N/A,FALSE,"Sales Comps (O)"}</definedName>
    <definedName name="_new5">#REF!</definedName>
    <definedName name="_new6">#REF!</definedName>
    <definedName name="_new7">#REF!</definedName>
    <definedName name="_New8" localSheetId="0" hidden="1">{"View1",#N/A,FALSE,"Sheet1";"View2",#N/A,FALSE,"Sheet1"}</definedName>
    <definedName name="_New8" hidden="1">{"View1",#N/A,FALSE,"Sheet1";"View2",#N/A,FALSE,"Sheet1"}</definedName>
    <definedName name="_New9" localSheetId="0" hidden="1">{"View1",#N/A,FALSE,"Sheet1";"View2",#N/A,FALSE,"Sheet1"}</definedName>
    <definedName name="_New9" hidden="1">{"View1",#N/A,FALSE,"Sheet1";"View2",#N/A,FALSE,"Sheet1"}</definedName>
    <definedName name="_NOI1">#REF!</definedName>
    <definedName name="_NOI2">#REF!</definedName>
    <definedName name="_NOI3">#REF!</definedName>
    <definedName name="_NOI4">#REF!</definedName>
    <definedName name="_NOI5">#REF!</definedName>
    <definedName name="_noneom" hidden="1">0</definedName>
    <definedName name="_NRA2">#REF!</definedName>
    <definedName name="_ok1" localSheetId="0" hidden="1">{"Annual",#N/A,FALSE,"Sales &amp; Market";"Quarterly",#N/A,FALSE,"Sales &amp; Market"}</definedName>
    <definedName name="_ok1" hidden="1">{"Annual",#N/A,FALSE,"Sales &amp; Market";"Quarterly",#N/A,FALSE,"Sales &amp; Market"}</definedName>
    <definedName name="_old2" localSheetId="0" hidden="1">{#N/A,#N/A,FALSE,"Chart 2 by Prop Type"}</definedName>
    <definedName name="_old2" hidden="1">{#N/A,#N/A,FALSE,"Chart 2 by Prop Type"}</definedName>
    <definedName name="_OPr1">#REF!</definedName>
    <definedName name="_OPr2">#REF!</definedName>
    <definedName name="_OPr3">#REF!</definedName>
    <definedName name="_OPr4">#REF!</definedName>
    <definedName name="_OPr5">#REF!</definedName>
    <definedName name="_OPr6">#REF!</definedName>
    <definedName name="_OPr7">#REF!</definedName>
    <definedName name="_Order1" hidden="1">255</definedName>
    <definedName name="_Order1_1" hidden="1">255</definedName>
    <definedName name="_Order1_1_1" hidden="1">0</definedName>
    <definedName name="_Order1_1_1_1" hidden="1">255</definedName>
    <definedName name="_Order1_1_1_1_1" hidden="1">0</definedName>
    <definedName name="_Order1_1_1_1_1_1" hidden="1">255</definedName>
    <definedName name="_Order1_2" hidden="1">0</definedName>
    <definedName name="_order12" hidden="1">0</definedName>
    <definedName name="_Order1a" hidden="1">0</definedName>
    <definedName name="_Order2" hidden="1">255</definedName>
    <definedName name="_pag1">#REF!</definedName>
    <definedName name="_Parse_In" hidden="1">#REF!</definedName>
    <definedName name="_Parse_Out" hidden="1">#REF!</definedName>
    <definedName name="_PER01" hidden="1">UPPER(TEXT(#REF!(#REF!,0),"mmm yy"))</definedName>
    <definedName name="_PER012" hidden="1">UPPER(TEXT(#REF!(#REF!,0),"mmm yy"))</definedName>
    <definedName name="_PER02" hidden="1">UPPER(TEXT(#REF!(#REF!,-1),"mmm yy"))</definedName>
    <definedName name="_PER022" hidden="1">UPPER(TEXT(#REF!(#REF!,-1),"mmm yy"))</definedName>
    <definedName name="_PER03" hidden="1">#N/A</definedName>
    <definedName name="_PER04" hidden="1">#N/A</definedName>
    <definedName name="_PER05" hidden="1">#N/A</definedName>
    <definedName name="_PER06" hidden="1">#N/A</definedName>
    <definedName name="_PER07" hidden="1">#N/A</definedName>
    <definedName name="_PER08" hidden="1">#N/A</definedName>
    <definedName name="_PER09" hidden="1">#N/A</definedName>
    <definedName name="_per1">#REF!</definedName>
    <definedName name="_PER10" hidden="1">#N/A</definedName>
    <definedName name="_PER11" hidden="1">#N/A</definedName>
    <definedName name="_PER13" hidden="1">#N/A</definedName>
    <definedName name="_PER14" hidden="1">#N/A</definedName>
    <definedName name="_PER15" hidden="1">#N/A</definedName>
    <definedName name="_PER16" hidden="1">#N/A</definedName>
    <definedName name="_PER17" hidden="1">#N/A</definedName>
    <definedName name="_PER18" hidden="1">#N/A</definedName>
    <definedName name="_PER19" hidden="1">#N/A</definedName>
    <definedName name="_per2">#REF!</definedName>
    <definedName name="_PER20" hidden="1">#N/A</definedName>
    <definedName name="_PER21" hidden="1">#N/A</definedName>
    <definedName name="_PER22" hidden="1">#N/A</definedName>
    <definedName name="_PER23" hidden="1">#N/A</definedName>
    <definedName name="_PER24" hidden="1">#N/A</definedName>
    <definedName name="_per3">#REF!</definedName>
    <definedName name="_per4">#REF!</definedName>
    <definedName name="_per5">#REF!</definedName>
    <definedName name="_PFY2">#REF!</definedName>
    <definedName name="_pg1">#REF!</definedName>
    <definedName name="_pg2">#REF!</definedName>
    <definedName name="_pg3">#REF!</definedName>
    <definedName name="_pg4">#REF!</definedName>
    <definedName name="_pik" hidden="1">6</definedName>
    <definedName name="_POS2" hidden="1">UPPER(TEXT(#REF!(#REF!,-1),"mmm yy"))</definedName>
    <definedName name="_pub2" hidden="1">"L10003649.xls"</definedName>
    <definedName name="_q3" hidden="1">#REF!</definedName>
    <definedName name="_qrt" hidden="1">4</definedName>
    <definedName name="_quarterly" hidden="1">4</definedName>
    <definedName name="_r" localSheetId="0" hidden="1">{#N/A,#N/A,FALSE,"Pharm";#N/A,#N/A,FALSE,"WWCM"}</definedName>
    <definedName name="_r" hidden="1">{#N/A,#N/A,FALSE,"Pharm";#N/A,#N/A,FALSE,"WWCM"}</definedName>
    <definedName name="_R092DataExtract">#N/A</definedName>
    <definedName name="_Regression_Int" hidden="1">1</definedName>
    <definedName name="_Regression_Out" hidden="1">#REF!</definedName>
    <definedName name="_Regression_X" hidden="1">#REF!</definedName>
    <definedName name="_Regression_Y" hidden="1">#REF!</definedName>
    <definedName name="_reo1">#REF!</definedName>
    <definedName name="_reo2">#REF!</definedName>
    <definedName name="_res2" localSheetId="0" hidden="1">{#N/A,#N/A,FALSE,"property";#N/A,#N/A,FALSE,"tenants";#N/A,#N/A,FALSE,"capital";#N/A,#N/A,FALSE,"summary"}</definedName>
    <definedName name="_res2" hidden="1">{#N/A,#N/A,FALSE,"property";#N/A,#N/A,FALSE,"tenants";#N/A,#N/A,FALSE,"capital";#N/A,#N/A,FALSE,"summary"}</definedName>
    <definedName name="_ret2">#REF!</definedName>
    <definedName name="_ret3">#REF!</definedName>
    <definedName name="_rev2">#REF!</definedName>
    <definedName name="_RLATools_Live">0</definedName>
    <definedName name="_RLATools_PortfolioRefresh">0</definedName>
    <definedName name="_RNLR_">#REF!</definedName>
    <definedName name="_round" hidden="1">0</definedName>
    <definedName name="_roundtrunc" hidden="1">0</definedName>
    <definedName name="_row1">#REF!</definedName>
    <definedName name="_row12">#REF!</definedName>
    <definedName name="_row13">#REF!</definedName>
    <definedName name="_row2">#REF!</definedName>
    <definedName name="_row3">#REF!</definedName>
    <definedName name="_row4">#REF!</definedName>
    <definedName name="_row5">#REF!</definedName>
    <definedName name="_row6">#REF!</definedName>
    <definedName name="_row7">#REF!</definedName>
    <definedName name="_row8">#REF!</definedName>
    <definedName name="_rpt1">#REF!</definedName>
    <definedName name="_rpt2">#REF!</definedName>
    <definedName name="_SalesComps1" hidden="1">#REF!</definedName>
    <definedName name="_semi" hidden="1">2</definedName>
    <definedName name="_semiannual" hidden="1">2</definedName>
    <definedName name="_SERVICES_FS_Y">#REF!</definedName>
    <definedName name="_SERVICES_PAG">#REF!</definedName>
    <definedName name="_SF1">#REF!</definedName>
    <definedName name="_SF2">#REF!</definedName>
    <definedName name="_SF3">#REF!</definedName>
    <definedName name="_SF4">#REF!</definedName>
    <definedName name="_SF5">#REF!</definedName>
    <definedName name="_singlestep" hidden="1">4</definedName>
    <definedName name="_Sort" hidden="1">#REF!</definedName>
    <definedName name="_Sort1" hidden="1">#REF!</definedName>
    <definedName name="_Sort2" hidden="1">#REF!</definedName>
    <definedName name="_Sr2">"Sr2"</definedName>
    <definedName name="_step" hidden="1">4</definedName>
    <definedName name="_sub01">#REF!</definedName>
    <definedName name="_sub02">#REF!</definedName>
    <definedName name="_sub03">#REF!</definedName>
    <definedName name="_sub04">#REF!</definedName>
    <definedName name="_sub05">#REF!</definedName>
    <definedName name="_sub06">#REF!</definedName>
    <definedName name="_sub07">#REF!</definedName>
    <definedName name="_sub08">#REF!</definedName>
    <definedName name="_sub09">#REF!</definedName>
    <definedName name="_sub10">#REF!</definedName>
    <definedName name="_sub11">#REF!</definedName>
    <definedName name="_sub12">#REF!</definedName>
    <definedName name="_sub13">#REF!</definedName>
    <definedName name="_sub14">#REF!</definedName>
    <definedName name="_sub15">#REF!</definedName>
    <definedName name="_sub16">#REF!</definedName>
    <definedName name="_sub17">#REF!</definedName>
    <definedName name="_sub18">#REF!</definedName>
    <definedName name="_sub19">#REF!</definedName>
    <definedName name="_sub20">#REF!</definedName>
    <definedName name="_sub21">#REF!</definedName>
    <definedName name="_sub22">#REF!</definedName>
    <definedName name="_sub23">#REF!</definedName>
    <definedName name="_sub24">#REF!</definedName>
    <definedName name="_sub25">#REF!</definedName>
    <definedName name="_sub26">#REF!</definedName>
    <definedName name="_sub27">#REF!</definedName>
    <definedName name="_sub28">#REF!</definedName>
    <definedName name="_sub29">#REF!</definedName>
    <definedName name="_sub30">#REF!</definedName>
    <definedName name="_sub31">#REF!</definedName>
    <definedName name="_sub32">#REF!</definedName>
    <definedName name="_sub33">#REF!</definedName>
    <definedName name="_sub34">#REF!</definedName>
    <definedName name="_sub35">#REF!</definedName>
    <definedName name="_sub36">#REF!</definedName>
    <definedName name="_sub37">#REF!</definedName>
    <definedName name="_sub38">#REF!</definedName>
    <definedName name="_sub39">#REF!</definedName>
    <definedName name="_sub40">#REF!</definedName>
    <definedName name="_sub41">#REF!</definedName>
    <definedName name="_sub42">#REF!</definedName>
    <definedName name="_sub43">#REF!</definedName>
    <definedName name="_sub44">#REF!</definedName>
    <definedName name="_sub45">#REF!</definedName>
    <definedName name="_sub46">#REF!</definedName>
    <definedName name="_sub47">#REF!</definedName>
    <definedName name="_sub48">#REF!</definedName>
    <definedName name="_sub49">#REF!</definedName>
    <definedName name="_sub50">#REF!</definedName>
    <definedName name="_T" hidden="1">#REF!</definedName>
    <definedName name="_Table1_In1" hidden="1">#REF!</definedName>
    <definedName name="_Table1_Out" hidden="1">#REF!</definedName>
    <definedName name="_Table2" hidden="1">#REF!</definedName>
    <definedName name="_Table2_In1" hidden="1">#REF!</definedName>
    <definedName name="_Table2_In2" hidden="1">#REF!</definedName>
    <definedName name="_Table2_Out" hidden="1">#REF!</definedName>
    <definedName name="_Table3_In2" hidden="1">#REF!</definedName>
    <definedName name="_Table3_In3" hidden="1">#REF!</definedName>
    <definedName name="_tar1">#REF!</definedName>
    <definedName name="_tar2">#REF!</definedName>
    <definedName name="_tar3">#REF!</definedName>
    <definedName name="_TL" hidden="1">#REF!</definedName>
    <definedName name="_tm1" localSheetId="0" hidden="1">{#N/A,#N/A,FALSE,"Pharm";#N/A,#N/A,FALSE,"WWCM"}</definedName>
    <definedName name="_tm1" hidden="1">{#N/A,#N/A,FALSE,"Pharm";#N/A,#N/A,FALSE,"WWCM"}</definedName>
    <definedName name="_TT1">#REF!</definedName>
    <definedName name="_TT2">#REF!</definedName>
    <definedName name="_TT3">#REF!</definedName>
    <definedName name="_TX2" localSheetId="0" hidden="1">{#N/A,#N/A,FALSE,"Aging Summary";#N/A,#N/A,FALSE,"Ratio Analysis";#N/A,#N/A,FALSE,"Test 120 Day Accts";#N/A,#N/A,FALSE,"Tickmarks"}</definedName>
    <definedName name="_TX2" hidden="1">{#N/A,#N/A,FALSE,"Aging Summary";#N/A,#N/A,FALSE,"Ratio Analysis";#N/A,#N/A,FALSE,"Test 120 Day Accts";#N/A,#N/A,FALSE,"Tickmarks"}</definedName>
    <definedName name="_TX3" localSheetId="0" hidden="1">{#N/A,#N/A,FALSE,"Aging Summary";#N/A,#N/A,FALSE,"Ratio Analysis";#N/A,#N/A,FALSE,"Test 120 Day Accts";#N/A,#N/A,FALSE,"Tickmarks"}</definedName>
    <definedName name="_TX3" hidden="1">{#N/A,#N/A,FALSE,"Aging Summary";#N/A,#N/A,FALSE,"Ratio Analysis";#N/A,#N/A,FALSE,"Test 120 Day Accts";#N/A,#N/A,FALSE,"Tickmarks"}</definedName>
    <definedName name="_UNDO_UPS_" hidden="1">#REF!</definedName>
    <definedName name="_UNDO_UPS_SEL_" hidden="1">#REF!</definedName>
    <definedName name="_UNDO31X31X_" hidden="1">#REF!</definedName>
    <definedName name="_us30360" hidden="1">2</definedName>
    <definedName name="_USA" hidden="1">2</definedName>
    <definedName name="_usagency" hidden="1">2</definedName>
    <definedName name="_USC" hidden="1">4</definedName>
    <definedName name="_uscorp" hidden="1">4</definedName>
    <definedName name="_uscorporate" hidden="1">4</definedName>
    <definedName name="_USM" hidden="1">3</definedName>
    <definedName name="_usmuni" hidden="1">3</definedName>
    <definedName name="_usmunicipal" hidden="1">3</definedName>
    <definedName name="_UST" hidden="1">1</definedName>
    <definedName name="_ustreasury" hidden="1">1</definedName>
    <definedName name="_v" hidden="1">#REF!</definedName>
    <definedName name="_v2" localSheetId="0" hidden="1">{"Budget by Month",#N/A,FALSE,"VA Departments Roll-up";"Budget by Month",#N/A,FALSE,"220";"Budget by Month",#N/A,FALSE,"300";"Budget by Month",#N/A,FALSE,"302";"Budget by Month",#N/A,FALSE,"305";"Budget by Month",#N/A,FALSE,"310"}</definedName>
    <definedName name="_v2" hidden="1">{"Budget by Month",#N/A,FALSE,"VA Departments Roll-up";"Budget by Month",#N/A,FALSE,"220";"Budget by Month",#N/A,FALSE,"300";"Budget by Month",#N/A,FALSE,"302";"Budget by Month",#N/A,FALSE,"305";"Budget by Month",#N/A,FALSE,"310"}</definedName>
    <definedName name="_VALIDATE_NOICAP">OFFSET(#REF!,1,0,#REF!,1)</definedName>
    <definedName name="_Valley" hidden="1">#REF!</definedName>
    <definedName name="_wmp1" localSheetId="0" hidden="1">{#N/A,#N/A,FALSE,"ENVIRONMENTAL"}</definedName>
    <definedName name="_wmp1" hidden="1">{#N/A,#N/A,FALSE,"ENVIRONMENTAL"}</definedName>
    <definedName name="_wpm1" localSheetId="0" hidden="1">{#N/A,#N/A,FALSE,"LOAN ANALYSIS"}</definedName>
    <definedName name="_wpm1" hidden="1">{#N/A,#N/A,FALSE,"LOAN ANALYSIS"}</definedName>
    <definedName name="_wr1" localSheetId="0" hidden="1">{"Book Income",#N/A,FALSE,"B&amp;T";"Taxable Income",#N/A,FALSE,"B&amp;T"}</definedName>
    <definedName name="_wr1" hidden="1">{"Book Income",#N/A,FALSE,"B&amp;T";"Taxable Income",#N/A,FALSE,"B&amp;T"}</definedName>
    <definedName name="_wr2" localSheetId="0" hidden="1">{"Rent1",#N/A,FALSE,"RENT";"Rent2",#N/A,FALSE,"RENT"}</definedName>
    <definedName name="_wr2" hidden="1">{"Rent1",#N/A,FALSE,"RENT";"Rent2",#N/A,FALSE,"RENT"}</definedName>
    <definedName name="_wr3" localSheetId="0" hidden="1">{"Sensitivity1",#N/A,FALSE,"Sensitivity";"Sensitivity2",#N/A,FALSE,"Sensitivity"}</definedName>
    <definedName name="_wr3" hidden="1">{"Sensitivity1",#N/A,FALSE,"Sensitivity";"Sensitivity2",#N/A,FALSE,"Sensitivity"}</definedName>
    <definedName name="_wr4" localSheetId="0" hidden="1">{"CF Assumptions",#N/A,FALSE,"Asu";#N/A,#N/A,FALSE,"Summary";#N/A,#N/A,FALSE,"CF (2)";#N/A,#N/A,FALSE,"SM";#N/A,#N/A,FALSE,"C&amp;D";#N/A,#N/A,FALSE,"MGMT";#N/A,#N/A,FALSE,"Notes"}</definedName>
    <definedName name="_wr4" hidden="1">{"CF Assumptions",#N/A,FALSE,"Asu";#N/A,#N/A,FALSE,"Summary";#N/A,#N/A,FALSE,"CF (2)";#N/A,#N/A,FALSE,"SM";#N/A,#N/A,FALSE,"C&amp;D";#N/A,#N/A,FALSE,"MGMT";#N/A,#N/A,FALSE,"Notes"}</definedName>
    <definedName name="_wrn1" localSheetId="0" hidden="1">{#N/A,#N/A,FALSE,"DCF";#N/A,#N/A,FALSE,"WACC";#N/A,#N/A,FALSE,"Sales_EBIT";#N/A,#N/A,FALSE,"Capex_Depreciation";#N/A,#N/A,FALSE,"WC";#N/A,#N/A,FALSE,"Interest";#N/A,#N/A,FALSE,"Assumptions"}</definedName>
    <definedName name="_wrn1" hidden="1">{#N/A,#N/A,FALSE,"DCF";#N/A,#N/A,FALSE,"WACC";#N/A,#N/A,FALSE,"Sales_EBIT";#N/A,#N/A,FALSE,"Capex_Depreciation";#N/A,#N/A,FALSE,"WC";#N/A,#N/A,FALSE,"Interest";#N/A,#N/A,FALSE,"Assumptions"}</definedName>
    <definedName name="_wrn2" localSheetId="0" hidden="1">{#N/A,#N/A,FALSE,"ASSUMPTIONS";#N/A,#N/A,FALSE,"Valuation Summary";"page1",#N/A,FALSE,"PRESENTATION";"page2",#N/A,FALSE,"PRESENTATION";#N/A,#N/A,FALSE,"ORIGINAL_ROLLBACK"}</definedName>
    <definedName name="_wrn2" hidden="1">{#N/A,#N/A,FALSE,"ASSUMPTIONS";#N/A,#N/A,FALSE,"Valuation Summary";"page1",#N/A,FALSE,"PRESENTATION";"page2",#N/A,FALSE,"PRESENTATION";#N/A,#N/A,FALSE,"ORIGINAL_ROLLBACK"}</definedName>
    <definedName name="_wrn3" localSheetId="0" hidden="1">{#N/A,#N/A,FALSE,"ASSUMPTIONS";#N/A,#N/A,FALSE,"Valuation Summary";"page1",#N/A,FALSE,"PRESENTATION";"page2",#N/A,FALSE,"PRESENTATION";#N/A,#N/A,FALSE,"ORIGINAL_ROLLBACK"}</definedName>
    <definedName name="_wrn3" hidden="1">{#N/A,#N/A,FALSE,"ASSUMPTIONS";#N/A,#N/A,FALSE,"Valuation Summary";"page1",#N/A,FALSE,"PRESENTATION";"page2",#N/A,FALSE,"PRESENTATION";#N/A,#N/A,FALSE,"ORIGINAL_ROLLBACK"}</definedName>
    <definedName name="_wrn4" localSheetId="0"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_wrn4"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_wrn6" localSheetId="0" hidden="1">{"BalSht_Report",#N/A,FALSE,"Legal Entity Bal Sht";"BalSht_Report",#N/A,FALSE,"Lyon_Corp Bal Sht";"BalSht_Report",#N/A,FALSE,"Fabrics Bal Sht";"BalSht_Report",#N/A,FALSE,"Prepreg Bal Sht";"AR_Monthly",#N/A,FALSE,"Legal Entity AR";"AR_Monthly",#N/A,FALSE,"Fabrics AR";"AR_Monthly",#N/A,FALSE,"Prepreg AR";"PPE_Report",#N/A,FALSE,"Legal Entity PP&amp;E";"PPE_Report",#N/A,FALSE,"Fabrics PP&amp;E";"PPE_Report",#N/A,FALSE,"Prepreg PP&amp;E";"INV_Report",#N/A,FALSE,"Legal Entity Inventory";"INV_Report",#N/A,FALSE,"Fabrics Inventory";"INV_Report",#N/A,FALSE,"Prepreg Inventory";"WC_Report",#N/A,FALSE,"Legal Entity WC Reserves";"WC_Report",#N/A,FALSE,"Fabrics WC Reserves";"WC_Report",#N/A,FALSE,"Prepreg WC Reserves";"RESTR_byMonth",#N/A,FALSE,"Restr. Detail";"DEBT_Report",#N/A,FALSE,"Debt";"CF_Report",#N/A,FALSE,"Legal Entity Cashflow";"CF_Report",#N/A,FALSE,"Lyon_Corp Cashflow";"CF_Report",#N/A,FALSE,"Fabrics Cashflow";"CF_Report",#N/A,FALSE,"Prepreg Cashflow";"IS_Report",#N/A,FALSE,"Legal Entity Inc Stmt";"IS_Report",#N/A,FALSE,"Lyon_Corp Inc Stmt";"IS_Report",#N/A,FALSE,"Fabrics Total Inc Stmt";"IS_prod",#N/A,FALSE,"Fabrics Total Inc Stmt";"IS_Report",#N/A,FALSE,"Architectural";"IS_Report",#N/A,FALSE,"Reinforcement for Composites";"IS_Report",#N/A,FALSE,"Electrical";"IS_Report",#N/A,FALSE,"Ballistics";"IS_Report",#N/A,FALSE,"Protection";"IS_Report",#N/A,FALSE,"General Industrial";"IS_Report",#N/A,FALSE,"Total Prepreg Inc Stmt";"IC_AR",#N/A,FALSE,"Intercompany";"IC_AP",#N/A,FALSE,"Intercompany";"IC_DropShip",#N/A,FALSE,"Intercompany";"IC_Intermed",#N/A,FALSE,"Intercompany";"IC_Invtran",#N/A,FALSE,"Intercompany";"hdcount_actual",#N/A,FALSE,"Headcount";"TopSales",#N/A,FALSE,"TopSales"}</definedName>
    <definedName name="_wrn6" hidden="1">{"BalSht_Report",#N/A,FALSE,"Legal Entity Bal Sht";"BalSht_Report",#N/A,FALSE,"Lyon_Corp Bal Sht";"BalSht_Report",#N/A,FALSE,"Fabrics Bal Sht";"BalSht_Report",#N/A,FALSE,"Prepreg Bal Sht";"AR_Monthly",#N/A,FALSE,"Legal Entity AR";"AR_Monthly",#N/A,FALSE,"Fabrics AR";"AR_Monthly",#N/A,FALSE,"Prepreg AR";"PPE_Report",#N/A,FALSE,"Legal Entity PP&amp;E";"PPE_Report",#N/A,FALSE,"Fabrics PP&amp;E";"PPE_Report",#N/A,FALSE,"Prepreg PP&amp;E";"INV_Report",#N/A,FALSE,"Legal Entity Inventory";"INV_Report",#N/A,FALSE,"Fabrics Inventory";"INV_Report",#N/A,FALSE,"Prepreg Inventory";"WC_Report",#N/A,FALSE,"Legal Entity WC Reserves";"WC_Report",#N/A,FALSE,"Fabrics WC Reserves";"WC_Report",#N/A,FALSE,"Prepreg WC Reserves";"RESTR_byMonth",#N/A,FALSE,"Restr. Detail";"DEBT_Report",#N/A,FALSE,"Debt";"CF_Report",#N/A,FALSE,"Legal Entity Cashflow";"CF_Report",#N/A,FALSE,"Lyon_Corp Cashflow";"CF_Report",#N/A,FALSE,"Fabrics Cashflow";"CF_Report",#N/A,FALSE,"Prepreg Cashflow";"IS_Report",#N/A,FALSE,"Legal Entity Inc Stmt";"IS_Report",#N/A,FALSE,"Lyon_Corp Inc Stmt";"IS_Report",#N/A,FALSE,"Fabrics Total Inc Stmt";"IS_prod",#N/A,FALSE,"Fabrics Total Inc Stmt";"IS_Report",#N/A,FALSE,"Architectural";"IS_Report",#N/A,FALSE,"Reinforcement for Composites";"IS_Report",#N/A,FALSE,"Electrical";"IS_Report",#N/A,FALSE,"Ballistics";"IS_Report",#N/A,FALSE,"Protection";"IS_Report",#N/A,FALSE,"General Industrial";"IS_Report",#N/A,FALSE,"Total Prepreg Inc Stmt";"IC_AR",#N/A,FALSE,"Intercompany";"IC_AP",#N/A,FALSE,"Intercompany";"IC_DropShip",#N/A,FALSE,"Intercompany";"IC_Intermed",#N/A,FALSE,"Intercompany";"IC_Invtran",#N/A,FALSE,"Intercompany";"hdcount_actual",#N/A,FALSE,"Headcount";"TopSales",#N/A,FALSE,"TopSales"}</definedName>
    <definedName name="_x" hidden="1">#REF!</definedName>
    <definedName name="_x1" localSheetId="0" hidden="1">{#N/A,#N/A,FALSE,"WATCHDSC";#N/A,#N/A,FALSE,"2LOSSMOD";#N/A,#N/A,FALSE,"2LOSS";#N/A,#N/A,FALSE,"DSC";#N/A,#N/A,FALSE,"OPERAT";#N/A,#N/A,FALSE,"ADJUST";#N/A,#N/A,FALSE,"LEASE EXPIRE"}</definedName>
    <definedName name="_x1" hidden="1">{#N/A,#N/A,FALSE,"WATCHDSC";#N/A,#N/A,FALSE,"2LOSSMOD";#N/A,#N/A,FALSE,"2LOSS";#N/A,#N/A,FALSE,"DSC";#N/A,#N/A,FALSE,"OPERAT";#N/A,#N/A,FALSE,"ADJUST";#N/A,#N/A,FALSE,"LEASE EXPIRE"}</definedName>
    <definedName name="_x2" localSheetId="0" hidden="1">{#N/A,#N/A,FALSE,"WATCHDSC";#N/A,#N/A,FALSE,"2LOSSMOD";#N/A,#N/A,FALSE,"2LOSS";#N/A,#N/A,FALSE,"DSC";#N/A,#N/A,FALSE,"OPERAT";#N/A,#N/A,FALSE,"ADJUST";#N/A,#N/A,FALSE,"LEASE EXPIRE"}</definedName>
    <definedName name="_x2" hidden="1">{#N/A,#N/A,FALSE,"WATCHDSC";#N/A,#N/A,FALSE,"2LOSSMOD";#N/A,#N/A,FALSE,"2LOSS";#N/A,#N/A,FALSE,"DSC";#N/A,#N/A,FALSE,"OPERAT";#N/A,#N/A,FALSE,"ADJUST";#N/A,#N/A,FALSE,"LEASE EXPIRE"}</definedName>
    <definedName name="_x3" localSheetId="0" hidden="1">{#N/A,#N/A,FALSE,"WATCHDSC";#N/A,#N/A,FALSE,"2LOSSMOD";#N/A,#N/A,FALSE,"2LOSS";#N/A,#N/A,FALSE,"DSC";#N/A,#N/A,FALSE,"OPERAT";#N/A,#N/A,FALSE,"ADJUST";#N/A,#N/A,FALSE,"LEASE EXPIRE"}</definedName>
    <definedName name="_x3" hidden="1">{#N/A,#N/A,FALSE,"WATCHDSC";#N/A,#N/A,FALSE,"2LOSSMOD";#N/A,#N/A,FALSE,"2LOSS";#N/A,#N/A,FALSE,"DSC";#N/A,#N/A,FALSE,"OPERAT";#N/A,#N/A,FALSE,"ADJUST";#N/A,#N/A,FALSE,"LEASE EXPIRE"}</definedName>
    <definedName name="_xlcn.LinkedTable_Accounts1" localSheetId="0" hidden="1">Accounts</definedName>
    <definedName name="_xlcn.LinkedTable_Accounts1" hidden="1">Accounts</definedName>
    <definedName name="_xlcn.LinkedTable_Performance1" hidden="1">#REF!</definedName>
    <definedName name="_xlcn.LinkedTable_Table1" hidden="1">#REF!</definedName>
    <definedName name="_xlcn.LinkedTable_Table11" hidden="1">#REF!</definedName>
    <definedName name="_xlcn.LinkedTable_Table2" hidden="1">#REF!</definedName>
    <definedName name="_xlcn.LinkedTable_Table21" hidden="1">#REF!</definedName>
    <definedName name="_xlcn.LinkedTable_Table3" hidden="1">#REF!</definedName>
    <definedName name="_xlcn.LinkedTable_Table31" hidden="1">#REF!</definedName>
    <definedName name="_xlcn.LinkedTable_Table4" hidden="1">#REF!</definedName>
    <definedName name="_xlcn.LinkedTable_Table5" hidden="1">#REF!</definedName>
    <definedName name="_xlcn.LinkedTable_Table51" hidden="1">#REF!</definedName>
    <definedName name="_xlcn.LinkedTable_Table6" hidden="1">#REF!</definedName>
    <definedName name="_xlcn.LinkedTable_Table61" hidden="1">#REF!</definedName>
    <definedName name="_xlcn.LinkedTable_Table7" hidden="1">#REF!</definedName>
    <definedName name="_xlcn.LinkedTable_Table8" hidden="1">#REF!</definedName>
    <definedName name="_xlcn.LinkedTable_Table9" hidden="1">#REF!</definedName>
    <definedName name="_xlcn.WorksheetConnection_DetailA2O2663" hidden="1">#REF!</definedName>
    <definedName name="_xlcn.WorksheetConnection_PCDatabase.xlsxProjectCodes1" hidden="1">#REF!</definedName>
    <definedName name="_xlcn.WorksheetConnection_PCDatabase.xlsxProjListDataUpdates1" hidden="1">#REF!</definedName>
    <definedName name="_xleta.IF" hidden="1">#NAME?</definedName>
    <definedName name="_xx2" localSheetId="0" hidden="1">{#N/A,#N/A,FALSE,"Aging Summary";#N/A,#N/A,FALSE,"Ratio Analysis";#N/A,#N/A,FALSE,"Test 120 Day Accts";#N/A,#N/A,FALSE,"Tickmarks"}</definedName>
    <definedName name="_xx2" hidden="1">{#N/A,#N/A,FALSE,"Aging Summary";#N/A,#N/A,FALSE,"Ratio Analysis";#N/A,#N/A,FALSE,"Test 120 Day Accts";#N/A,#N/A,FALSE,"Tickmarks"}</definedName>
    <definedName name="_yr1">#REF!</definedName>
    <definedName name="_yr2">#REF!</definedName>
    <definedName name="_yy6" localSheetId="0" hidden="1">{#N/A,#N/A,FALSE,"bal sheet";#N/A,#N/A,FALSE,"income";#N/A,#N/A,FALSE,"mgr perf";#N/A,#N/A,FALSE,"part cap 2";#N/A,#N/A,FALSE,"part cap 1";#N/A,#N/A,FALSE,"GP Fee";#N/A,#N/A,FALSE,"COMB PART CAP"}</definedName>
    <definedName name="_yy6" hidden="1">{#N/A,#N/A,FALSE,"bal sheet";#N/A,#N/A,FALSE,"income";#N/A,#N/A,FALSE,"mgr perf";#N/A,#N/A,FALSE,"part cap 2";#N/A,#N/A,FALSE,"part cap 1";#N/A,#N/A,FALSE,"GP Fee";#N/A,#N/A,FALSE,"COMB PART CAP"}</definedName>
    <definedName name="_zz1" localSheetId="0" hidden="1">{#N/A,#N/A,TRUE,"Ericsson Stadium PCD ";#N/A,#N/A,TRUE,"Ericsson Stadium IOR"}</definedName>
    <definedName name="_zz1" hidden="1">{#N/A,#N/A,TRUE,"Ericsson Stadium PCD ";#N/A,#N/A,TRUE,"Ericsson Stadium IOR"}</definedName>
    <definedName name="a">#REF!</definedName>
    <definedName name="a_1" localSheetId="0" hidden="1">{"Data Input",#N/A,TRUE,"Data Input";"10-Yr Cash Flow",#N/A,TRUE,"Cash Flow";"10-Yr Value",#N/A,TRUE,"Value "}</definedName>
    <definedName name="a_1" hidden="1">{"Data Input",#N/A,TRUE,"Data Input";"10-Yr Cash Flow",#N/A,TRUE,"Cash Flow";"10-Yr Value",#N/A,TRUE,"Value "}</definedName>
    <definedName name="a_2" localSheetId="0" hidden="1">{"Data Input",#N/A,TRUE,"Data Input";"10-Yr Cash Flow",#N/A,TRUE,"Cash Flow";"10-Yr Value",#N/A,TRUE,"Value "}</definedName>
    <definedName name="a_2" hidden="1">{"Data Input",#N/A,TRUE,"Data Input";"10-Yr Cash Flow",#N/A,TRUE,"Cash Flow";"10-Yr Value",#N/A,TRUE,"Value "}</definedName>
    <definedName name="a_3" localSheetId="0" hidden="1">{"Data Input",#N/A,TRUE,"Data Input";"10-Yr Cash Flow",#N/A,TRUE,"Cash Flow";"10-Yr Value",#N/A,TRUE,"Value "}</definedName>
    <definedName name="a_3" hidden="1">{"Data Input",#N/A,TRUE,"Data Input";"10-Yr Cash Flow",#N/A,TRUE,"Cash Flow";"10-Yr Value",#N/A,TRUE,"Value "}</definedName>
    <definedName name="A_E">#REF!</definedName>
    <definedName name="a_Key1" hidden="1">#REF!</definedName>
    <definedName name="a_Key2" hidden="1">#REF!</definedName>
    <definedName name="a1a1" localSheetId="0" hidden="1">{"Assump",#N/A,TRUE,"Proforma";"first",#N/A,TRUE,"Proforma";"second",#N/A,TRUE,"Proforma";"lease1",#N/A,TRUE,"Proforma";"lease2",#N/A,TRUE,"Proforma"}</definedName>
    <definedName name="a1a1" hidden="1">{"Assump",#N/A,TRUE,"Proforma";"first",#N/A,TRUE,"Proforma";"second",#N/A,TRUE,"Proforma";"lease1",#N/A,TRUE,"Proforma";"lease2",#N/A,TRUE,"Proforma"}</definedName>
    <definedName name="aa" localSheetId="0" hidden="1">{"AnnualRentRoll",#N/A,FALSE,"RentRoll"}</definedName>
    <definedName name="aa" hidden="1">{"AnnualRentRoll",#N/A,FALSE,"RentRoll"}</definedName>
    <definedName name="aa.2" localSheetId="0" hidden="1">{#N/A,#N/A,FALSE,"Cashflow Analysis";#N/A,#N/A,FALSE,"Sensitivity Analysis";#N/A,#N/A,FALSE,"PV";#N/A,#N/A,FALSE,"Pro Forma"}</definedName>
    <definedName name="aa.2" hidden="1">{#N/A,#N/A,FALSE,"Cashflow Analysis";#N/A,#N/A,FALSE,"Sensitivity Analysis";#N/A,#N/A,FALSE,"PV";#N/A,#N/A,FALSE,"Pro Forma"}</definedName>
    <definedName name="aa.210UCP" localSheetId="0" hidden="1">{#N/A,#N/A,FALSE,"Cashflow Analysis";#N/A,#N/A,FALSE,"Sensitivity Analysis";#N/A,#N/A,FALSE,"PV";#N/A,#N/A,FALSE,"Pro Forma"}</definedName>
    <definedName name="aa.210UCP" hidden="1">{#N/A,#N/A,FALSE,"Cashflow Analysis";#N/A,#N/A,FALSE,"Sensitivity Analysis";#N/A,#N/A,FALSE,"PV";#N/A,#N/A,FALSE,"Pro Forma"}</definedName>
    <definedName name="AA_10_Years_Book">#REF!</definedName>
    <definedName name="AA_10Yr_All">#REF!</definedName>
    <definedName name="AA_5YR_All">#REF!</definedName>
    <definedName name="AA_5Yr_Book">#REF!</definedName>
    <definedName name="AAA" localSheetId="0" hidden="1">{"test2",#N/A,TRUE,"Prices"}</definedName>
    <definedName name="AAA" hidden="1">{"test2",#N/A,TRUE,"Prices"}</definedName>
    <definedName name="AAA_DOCTOPS" hidden="1">"AAA_SET"</definedName>
    <definedName name="AAA_duser" hidden="1">"OFF"</definedName>
    <definedName name="aaaa" localSheetId="0" hidden="1">{#N/A,#N/A,FALSE,"Contribution Analysis"}</definedName>
    <definedName name="aaaa" hidden="1">{#N/A,#N/A,FALSE,"Contribution Analysis"}</definedName>
    <definedName name="aaaaa" localSheetId="0" hidden="1">{#N/A,#N/A,FALSE,"Title Page";#N/A,#N/A,FALSE,"Conclusions";#N/A,#N/A,FALSE,"Assum.";#N/A,#N/A,FALSE,"Sun  DCF-WC-Dep";#N/A,#N/A,FALSE,"MarketValue";#N/A,#N/A,FALSE,"BalSheet";#N/A,#N/A,FALSE,"WACC";#N/A,#N/A,FALSE,"PC+ Info.";#N/A,#N/A,FALSE,"PC+Info_2"}</definedName>
    <definedName name="aaaaa" hidden="1">{#N/A,#N/A,FALSE,"Title Page";#N/A,#N/A,FALSE,"Conclusions";#N/A,#N/A,FALSE,"Assum.";#N/A,#N/A,FALSE,"Sun  DCF-WC-Dep";#N/A,#N/A,FALSE,"MarketValue";#N/A,#N/A,FALSE,"BalSheet";#N/A,#N/A,FALSE,"WACC";#N/A,#N/A,FALSE,"PC+ Info.";#N/A,#N/A,FALSE,"PC+Info_2"}</definedName>
    <definedName name="aaaaaa" localSheetId="0" hidden="1">{#N/A,#N/A,FALSE,"Title Page";#N/A,#N/A,FALSE,"Conclusions";#N/A,#N/A,FALSE,"Assum.";#N/A,#N/A,FALSE,"Sun  DCF-WC-Dep";#N/A,#N/A,FALSE,"MarketValue";#N/A,#N/A,FALSE,"BalSheet";#N/A,#N/A,FALSE,"WACC";#N/A,#N/A,FALSE,"PC+ Info.";#N/A,#N/A,FALSE,"PC+Info_2"}</definedName>
    <definedName name="aaaaaa" hidden="1">{#N/A,#N/A,FALSE,"Title Page";#N/A,#N/A,FALSE,"Conclusions";#N/A,#N/A,FALSE,"Assum.";#N/A,#N/A,FALSE,"Sun  DCF-WC-Dep";#N/A,#N/A,FALSE,"MarketValue";#N/A,#N/A,FALSE,"BalSheet";#N/A,#N/A,FALSE,"WACC";#N/A,#N/A,FALSE,"PC+ Info.";#N/A,#N/A,FALSE,"PC+Info_2"}</definedName>
    <definedName name="aaaaaaa" localSheetId="0" hidden="1">{"Outflow 1",#N/A,FALSE,"Outflows-Inflows";"Outflow 2",#N/A,FALSE,"Outflows-Inflows";"Inflow 1",#N/A,FALSE,"Outflows-Inflows";"Inflow 2",#N/A,FALSE,"Outflows-Inflows"}</definedName>
    <definedName name="aaaaaaa" hidden="1">{"Outflow 1",#N/A,FALSE,"Outflows-Inflows";"Outflow 2",#N/A,FALSE,"Outflows-Inflows";"Inflow 1",#N/A,FALSE,"Outflows-Inflows";"Inflow 2",#N/A,FALSE,"Outflows-Inflows"}</definedName>
    <definedName name="aaaaaaaaaa" hidden="1">#REF!</definedName>
    <definedName name="aaaaaaaaaaa" localSheetId="0" hidden="1">{#N/A,#N/A,FALSE,"REPORT"}</definedName>
    <definedName name="aaaaaaaaaaa" hidden="1">{#N/A,#N/A,FALSE,"REPORT"}</definedName>
    <definedName name="aaaaaaaaaaaaaaa" localSheetId="0" hidden="1">{#N/A,#N/A,FALSE,"Pharm";#N/A,#N/A,FALSE,"WWCM"}</definedName>
    <definedName name="aaaaaaaaaaaaaaa" hidden="1">{#N/A,#N/A,FALSE,"Pharm";#N/A,#N/A,FALSE,"WWCM"}</definedName>
    <definedName name="aaaaaaaaaaaaaaaaaaaaaaaaaaaaaa" localSheetId="0" hidden="1">{#N/A,#N/A,FALSE,"Jim Walsh";#N/A,#N/A,FALSE,"Dan Minkoff";#N/A,#N/A,FALSE,"Chip Cinnamond";#N/A,#N/A,FALSE,"Ann Cole";#N/A,#N/A,FALSE,"Jim Rosasco";#N/A,#N/A,FALSE,"George Ochs";#N/A,#N/A,FALSE,"Peter Weed";#N/A,#N/A,FALSE,"Sheryl Crosland";#N/A,#N/A,FALSE,"Jim McLoughlin";#N/A,#N/A,FALSE,"Jim Olson";#N/A,#N/A,FALSE,"Anne Pfeiffer"}</definedName>
    <definedName name="aaaaaaaaaaaaaaaaaaaaaaaaaaaaaa" hidden="1">{#N/A,#N/A,FALSE,"Jim Walsh";#N/A,#N/A,FALSE,"Dan Minkoff";#N/A,#N/A,FALSE,"Chip Cinnamond";#N/A,#N/A,FALSE,"Ann Cole";#N/A,#N/A,FALSE,"Jim Rosasco";#N/A,#N/A,FALSE,"George Ochs";#N/A,#N/A,FALSE,"Peter Weed";#N/A,#N/A,FALSE,"Sheryl Crosland";#N/A,#N/A,FALSE,"Jim McLoughlin";#N/A,#N/A,FALSE,"Jim Olson";#N/A,#N/A,FALSE,"Anne Pfeiffer"}</definedName>
    <definedName name="aaaaaaaaaaaaaaaaaaaaaaaaaaaaaaaaa" localSheetId="0" hidden="1">{"Report for FA","FA",FALSE,"Benefits"}</definedName>
    <definedName name="aaaaaaaaaaaaaaaaaaaaaaaaaaaaaaaaa" hidden="1">{"Report for FA","FA",FALSE,"Benefits"}</definedName>
    <definedName name="aaaaaaaaaaaaaaaaaaaaaaaaaaaaaaaaaaaaaaaaaaaaaaaaaaaa" hidden="1">#REF!</definedName>
    <definedName name="aaaattt" localSheetId="0" hidden="1">{#N/A,#N/A,TRUE,"Cover &amp; Contents";#N/A,#N/A,TRUE,"Net Assets &amp; Ops &amp; #Units";#N/A,#N/A,TRUE,"NAV per unit";#N/A,#N/A,TRUE,"Cashflow &amp; RE";#N/A,#N/A,TRUE,"Notes 1-2";#N/A,#N/A,TRUE,"Notes 3-8";#N/A,#N/A,TRUE,"Notes 9-10";#N/A,#N/A,TRUE,"Notes 11-17";#N/A,#N/A,TRUE,"Notes 18-19";#N/A,#N/A,TRUE,"Notes 20-";#N/A,#N/A,TRUE,"Cos 1";#N/A,#N/A,TRUE,"Cos 2";#N/A,#N/A,TRUE,"App I";#N/A,#N/A,TRUE,"App II"}</definedName>
    <definedName name="aaaattt" hidden="1">{#N/A,#N/A,TRUE,"Cover &amp; Contents";#N/A,#N/A,TRUE,"Net Assets &amp; Ops &amp; #Units";#N/A,#N/A,TRUE,"NAV per unit";#N/A,#N/A,TRUE,"Cashflow &amp; RE";#N/A,#N/A,TRUE,"Notes 1-2";#N/A,#N/A,TRUE,"Notes 3-8";#N/A,#N/A,TRUE,"Notes 9-10";#N/A,#N/A,TRUE,"Notes 11-17";#N/A,#N/A,TRUE,"Notes 18-19";#N/A,#N/A,TRUE,"Notes 20-";#N/A,#N/A,TRUE,"Cos 1";#N/A,#N/A,TRUE,"Cos 2";#N/A,#N/A,TRUE,"App I";#N/A,#N/A,TRUE,"App II"}</definedName>
    <definedName name="aaasb" localSheetId="0" hidden="1">{#N/A,#N/A,FALSE,"Pharm";#N/A,#N/A,FALSE,"WWCM"}</definedName>
    <definedName name="aaasb" hidden="1">{#N/A,#N/A,FALSE,"Pharm";#N/A,#N/A,FALSE,"WWCM"}</definedName>
    <definedName name="aab" localSheetId="0" hidden="1">{#N/A,#N/A,FALSE,"Pharm";#N/A,#N/A,FALSE,"WWCM"}</definedName>
    <definedName name="aab" hidden="1">{#N/A,#N/A,FALSE,"Pharm";#N/A,#N/A,FALSE,"WWCM"}</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ddd" localSheetId="0" hidden="1">{#N/A,#N/A,FALSE,"REPORT"}</definedName>
    <definedName name="aaddd" hidden="1">{#N/A,#N/A,FALSE,"REPORT"}</definedName>
    <definedName name="aap">#REF!</definedName>
    <definedName name="aas" localSheetId="0" hidden="1">{#N/A,#N/A,FALSE,"1";#N/A,#N/A,FALSE,"2";#N/A,#N/A,FALSE,"16 - 17";#N/A,#N/A,FALSE,"18 - 19";#N/A,#N/A,FALSE,"26";#N/A,#N/A,FALSE,"27";#N/A,#N/A,FALSE,"28"}</definedName>
    <definedName name="aas" hidden="1">{#N/A,#N/A,FALSE,"1";#N/A,#N/A,FALSE,"2";#N/A,#N/A,FALSE,"16 - 17";#N/A,#N/A,FALSE,"18 - 19";#N/A,#N/A,FALSE,"26";#N/A,#N/A,FALSE,"27";#N/A,#N/A,FALSE,"28"}</definedName>
    <definedName name="aasd" hidden="1">#REF!</definedName>
    <definedName name="aasdfa" localSheetId="0" hidden="1">{"rtn",#N/A,FALSE,"RTN";"tables",#N/A,FALSE,"RTN";"cf",#N/A,FALSE,"CF";"stats",#N/A,FALSE,"Stats";"prop",#N/A,FALSE,"Prop"}</definedName>
    <definedName name="aasdfa" hidden="1">{"rtn",#N/A,FALSE,"RTN";"tables",#N/A,FALSE,"RTN";"cf",#N/A,FALSE,"CF";"stats",#N/A,FALSE,"Stats";"prop",#N/A,FALSE,"Prop"}</definedName>
    <definedName name="aat">#REF!</definedName>
    <definedName name="ab" localSheetId="0" hidden="1">{#N/A,#N/A,TRUE,"Ericsson Stadium PCD ";#N/A,#N/A,TRUE,"Ericsson Stadium IOR"}</definedName>
    <definedName name="ab" hidden="1">{#N/A,#N/A,TRUE,"Ericsson Stadium PCD ";#N/A,#N/A,TRUE,"Ericsson Stadium IOR"}</definedName>
    <definedName name="ab_condo" localSheetId="0" hidden="1">{#N/A,#N/A,TRUE,"Ericsson Stadium PCD ";#N/A,#N/A,TRUE,"Ericsson Stadium IOR"}</definedName>
    <definedName name="ab_condo" hidden="1">{#N/A,#N/A,TRUE,"Ericsson Stadium PCD ";#N/A,#N/A,TRUE,"Ericsson Stadium IOR"}</definedName>
    <definedName name="abaaa" localSheetId="0" hidden="1">{"Outflow 1",#N/A,FALSE,"Outflows-Inflows";"Outflow 2",#N/A,FALSE,"Outflows-Inflows";"Inflow 1",#N/A,FALSE,"Outflows-Inflows";"Inflow 2",#N/A,FALSE,"Outflows-Inflows"}</definedName>
    <definedName name="abaaa" hidden="1">{"Outflow 1",#N/A,FALSE,"Outflows-Inflows";"Outflow 2",#N/A,FALSE,"Outflows-Inflows";"Inflow 1",#N/A,FALSE,"Outflows-Inflows";"Inflow 2",#N/A,FALSE,"Outflows-Inflows"}</definedName>
    <definedName name="AbatePeriods">#REF!</definedName>
    <definedName name="abb" localSheetId="0"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abb"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abc" localSheetId="0"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abc"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ABC_old" localSheetId="0" hidden="1">{"CHART",#N/A,FALSE,"Arch Communications"}</definedName>
    <definedName name="ABC_old" hidden="1">{"CHART",#N/A,FALSE,"Arch Communications"}</definedName>
    <definedName name="abcd" localSheetId="0" hidden="1">{"Zone1",#N/A,FALSE,"Parameters";"Zone2",#N/A,FALSE,"Parameters"}</definedName>
    <definedName name="abcd" hidden="1">{"Zone1",#N/A,FALSE,"Parameters";"Zone2",#N/A,FALSE,"Parameters"}</definedName>
    <definedName name="abcde" localSheetId="0" hidden="1">{#N/A,#N/A,FALSE,"Title Page";#N/A,#N/A,FALSE,"Conclusions";#N/A,#N/A,FALSE,"Assum.";#N/A,#N/A,FALSE,"Sun  DCF-WC-Dep";#N/A,#N/A,FALSE,"MarketValue";#N/A,#N/A,FALSE,"BalSheet";#N/A,#N/A,FALSE,"WACC";#N/A,#N/A,FALSE,"PC+ Info.";#N/A,#N/A,FALSE,"PC+Info_2"}</definedName>
    <definedName name="abcde" hidden="1">{#N/A,#N/A,FALSE,"Title Page";#N/A,#N/A,FALSE,"Conclusions";#N/A,#N/A,FALSE,"Assum.";#N/A,#N/A,FALSE,"Sun  DCF-WC-Dep";#N/A,#N/A,FALSE,"MarketValue";#N/A,#N/A,FALSE,"BalSheet";#N/A,#N/A,FALSE,"WACC";#N/A,#N/A,FALSE,"PC+ Info.";#N/A,#N/A,FALSE,"PC+Info_2"}</definedName>
    <definedName name="abcdef" localSheetId="0" hidden="1">{#N/A,#N/A,FALSE,"Sale 1";#N/A,#N/A,FALSE,"Sale 2";#N/A,#N/A,FALSE,"Sale 3";#N/A,#N/A,FALSE,"Sale 4";#N/A,#N/A,FALSE,"Sale 5";#N/A,#N/A,FALSE,"Sale 6";#N/A,#N/A,FALSE,"Sale 7";#N/A,#N/A,FALSE,"Sale 8";#N/A,#N/A,FALSE,"Sale 9";#N/A,#N/A,FALSE,"Sale 10";#N/A,#N/A,FALSE,"Sale 11";#N/A,#N/A,FALSE,"Sale 12"}</definedName>
    <definedName name="abcdef" hidden="1">{#N/A,#N/A,FALSE,"Sale 1";#N/A,#N/A,FALSE,"Sale 2";#N/A,#N/A,FALSE,"Sale 3";#N/A,#N/A,FALSE,"Sale 4";#N/A,#N/A,FALSE,"Sale 5";#N/A,#N/A,FALSE,"Sale 6";#N/A,#N/A,FALSE,"Sale 7";#N/A,#N/A,FALSE,"Sale 8";#N/A,#N/A,FALSE,"Sale 9";#N/A,#N/A,FALSE,"Sale 10";#N/A,#N/A,FALSE,"Sale 11";#N/A,#N/A,FALSE,"Sale 12"}</definedName>
    <definedName name="abcdefg" localSheetId="0" hidden="1">{#N/A,#N/A,FALSE,"bal sheet";#N/A,#N/A,FALSE,"income";#N/A,#N/A,FALSE,"mgr perf";#N/A,#N/A,FALSE,"part cap 2";#N/A,#N/A,FALSE,"part cap 1";#N/A,#N/A,FALSE,"GP Fee";#N/A,#N/A,FALSE,"COMB PART CAP"}</definedName>
    <definedName name="abcdefg" hidden="1">{#N/A,#N/A,FALSE,"bal sheet";#N/A,#N/A,FALSE,"income";#N/A,#N/A,FALSE,"mgr perf";#N/A,#N/A,FALSE,"part cap 2";#N/A,#N/A,FALSE,"part cap 1";#N/A,#N/A,FALSE,"GP Fee";#N/A,#N/A,FALSE,"COMB PART CAP"}</definedName>
    <definedName name="abd" localSheetId="0" hidden="1">{#N/A,#N/A,FALSE,"Rent 1";#N/A,#N/A,FALSE,"Rent 2";#N/A,#N/A,FALSE,"Rent 3";#N/A,#N/A,FALSE,"Rent 4";#N/A,#N/A,FALSE,"Rent 5";#N/A,#N/A,FALSE,"Rent 6";#N/A,#N/A,FALSE,"Rent 7";#N/A,#N/A,FALSE,"Rent 8";#N/A,#N/A,FALSE,"Rent 9";#N/A,#N/A,FALSE,"Rent 10"}</definedName>
    <definedName name="abd" hidden="1">{#N/A,#N/A,FALSE,"Rent 1";#N/A,#N/A,FALSE,"Rent 2";#N/A,#N/A,FALSE,"Rent 3";#N/A,#N/A,FALSE,"Rent 4";#N/A,#N/A,FALSE,"Rent 5";#N/A,#N/A,FALSE,"Rent 6";#N/A,#N/A,FALSE,"Rent 7";#N/A,#N/A,FALSE,"Rent 8";#N/A,#N/A,FALSE,"Rent 9";#N/A,#N/A,FALSE,"Rent 10"}</definedName>
    <definedName name="abn" localSheetId="0" hidden="1">{"AnnualRentRoll",#N/A,FALSE,"RentRoll"}</definedName>
    <definedName name="abn" hidden="1">{"AnnualRentRoll",#N/A,FALSE,"RentRoll"}</definedName>
    <definedName name="Absorb">#REF!</definedName>
    <definedName name="AbsorbAvg">#REF!</definedName>
    <definedName name="Absorption">#REF!</definedName>
    <definedName name="AbsorptionDataTablesDual">#REF!</definedName>
    <definedName name="AbsorptionDataTablesSingle">#REF!</definedName>
    <definedName name="AbsorptionFlag">#REF!</definedName>
    <definedName name="AbsorptionForSingleTables">#REF!</definedName>
    <definedName name="AbsorptionRangeResults">#REF!</definedName>
    <definedName name="AbsorptionTablesDual">#REF!</definedName>
    <definedName name="AbsorptionTablesSingle">#REF!</definedName>
    <definedName name="ABV" localSheetId="0" hidden="1">{"Alles",#N/A,FALSE,"H A Ü"}</definedName>
    <definedName name="ABV" hidden="1">{"Alles",#N/A,FALSE,"H A Ü"}</definedName>
    <definedName name="ac">#REF!</definedName>
    <definedName name="aca">#REF!</definedName>
    <definedName name="AccAmortDet">#REF!</definedName>
    <definedName name="AccAmortSum">#REF!</definedName>
    <definedName name="AccCapExp">#REF!</definedName>
    <definedName name="AccCapExpFrom">#REF!</definedName>
    <definedName name="AccCapExpPrev">#REF!</definedName>
    <definedName name="ACCCOLLTYPE">#REF!</definedName>
    <definedName name="Access_Button" hidden="1">"Loan_Front_End_Input_List"</definedName>
    <definedName name="AccessCode" hidden="1">""""</definedName>
    <definedName name="AccessDatabase" hidden="1">"C:\My Documents\DAVE\MODELS\Cash at Risk\Loan Front End.mdb"</definedName>
    <definedName name="AccExp">#REF!</definedName>
    <definedName name="AccExp_002">#REF!</definedName>
    <definedName name="AccExp_002_Ag">#REF!</definedName>
    <definedName name="AccExp_Ag">#REF!</definedName>
    <definedName name="AccExp2">#REF!</definedName>
    <definedName name="AccExp2From">#REF!</definedName>
    <definedName name="AccExp2Prev">#REF!</definedName>
    <definedName name="AccExp3">#REF!</definedName>
    <definedName name="AccExp3_Ag">#REF!</definedName>
    <definedName name="AccGrInc">#REF!</definedName>
    <definedName name="AccInc">#REF!</definedName>
    <definedName name="AccIncFrom">#REF!</definedName>
    <definedName name="AccIncPrev">#REF!</definedName>
    <definedName name="Account_Name">#REF!</definedName>
    <definedName name="ACCOUNT_NUMBER">#REF!</definedName>
    <definedName name="AccountName_list" localSheetId="0">INDEX(#REF!,,MATCH(Bank,Bank_list,0))</definedName>
    <definedName name="AccountName_list">INDEX(#REF!,,MATCH(Bank,Bank_list,0))</definedName>
    <definedName name="AccReclaims">#REF!</definedName>
    <definedName name="AccReclaimsFrom">#REF!</definedName>
    <definedName name="AccReclaimsPrev">#REF!</definedName>
    <definedName name="Accrual">#REF!</definedName>
    <definedName name="ACCTS">#REF!</definedName>
    <definedName name="AccWH">#REF!</definedName>
    <definedName name="AccWHFrom">#REF!</definedName>
    <definedName name="AccWHPrev">#REF!</definedName>
    <definedName name="ACF">#REF!</definedName>
    <definedName name="aclskn" localSheetId="0" hidden="1">{#N/A,#N/A,FALSE,"FY97";#N/A,#N/A,FALSE,"FY98";#N/A,#N/A,FALSE,"FY99";#N/A,#N/A,FALSE,"FY00";#N/A,#N/A,FALSE,"FY01"}</definedName>
    <definedName name="aclskn" hidden="1">{#N/A,#N/A,FALSE,"FY97";#N/A,#N/A,FALSE,"FY98";#N/A,#N/A,FALSE,"FY99";#N/A,#N/A,FALSE,"FY00";#N/A,#N/A,FALSE,"FY01"}</definedName>
    <definedName name="Acq_Cost">#REF!</definedName>
    <definedName name="Acq_Fee">#REF!</definedName>
    <definedName name="Acquisition_Fee_Fund">#REF!</definedName>
    <definedName name="Acres">#REF!</definedName>
    <definedName name="ACT">#REF!</definedName>
    <definedName name="act_360">2</definedName>
    <definedName name="Act_Loans">#REF!</definedName>
    <definedName name="Act_REO">#REF!</definedName>
    <definedName name="Act_Resolutions">#REF!</definedName>
    <definedName name="Act_Total">#REF!</definedName>
    <definedName name="ActiveData">#REF!</definedName>
    <definedName name="ActiveDataBottom">#REF!</definedName>
    <definedName name="ActiveDataTop">#REF!</definedName>
    <definedName name="actualdb">#REF!</definedName>
    <definedName name="ActualNumberOfPayments" localSheetId="0">IFERROR(IF(LoanIsGood,IF(PaymentsPerYear=1,1,MATCH(0.01,End_Bal,-1)+1)),"")</definedName>
    <definedName name="ActualNumberOfPayments">IFERROR(IF(LoanIsGood,IF(PaymentsPerYear=1,1,MATCH(0.01,End_Bal,-1)+1)),"")</definedName>
    <definedName name="Actuals_thru">#REF!</definedName>
    <definedName name="ACwvu._Current_." hidden="1">#REF!</definedName>
    <definedName name="ACwvu.ALL." hidden="1">#REF!</definedName>
    <definedName name="ACwvu.allocations." hidden="1">#REF!</definedName>
    <definedName name="ACwvu.annual._.hotel." hidden="1">#REF!</definedName>
    <definedName name="ACwvu.bottom._.line." hidden="1">#REF!</definedName>
    <definedName name="ACwvu.CAM._.RATES." hidden="1">#REF!</definedName>
    <definedName name="ACwvu.CAM._.RECOVERIES." hidden="1">#REF!</definedName>
    <definedName name="ACwvu.CAM._.RECOVERY." hidden="1">#REF!</definedName>
    <definedName name="ACwvu.CAM._.TABLE." hidden="1">#REF!</definedName>
    <definedName name="ACwvu.cash._.flow." hidden="1">#REF!</definedName>
    <definedName name="ACwvu.combo." hidden="1">#REF!</definedName>
    <definedName name="ACwvu.full." hidden="1">#REF!</definedName>
    <definedName name="ACwvu.inputs._.raw._.data." hidden="1">#REF!</definedName>
    <definedName name="ACwvu.INSURANCE._.RECOVERIES." hidden="1">#REF!</definedName>
    <definedName name="ACwvu.LSMEET." hidden="1">#REF!</definedName>
    <definedName name="ACwvu.MARKETING._.REVENUE." hidden="1">#REF!</definedName>
    <definedName name="ACwvu.MINIMUM._.RENT." hidden="1">#REF!</definedName>
    <definedName name="ACwvu.OCCUPANCY." hidden="1">#REF!</definedName>
    <definedName name="ACwvu.OCCUPANCY._.ANALYSIS." hidden="1">#REF!</definedName>
    <definedName name="ACwvu.offsite." hidden="1">#REF!</definedName>
    <definedName name="ACwvu.onsite." hidden="1">#REF!</definedName>
    <definedName name="ACwvu.PERCENTAGE._.RENT." hidden="1">#REF!</definedName>
    <definedName name="ACwvu.Sommaire." hidden="1">#REF!,#REF!,#REF!,#REF!,#REF!,#REF!</definedName>
    <definedName name="ACwvu.summary1." hidden="1">#REF!</definedName>
    <definedName name="ACwvu.summary2." hidden="1">#REF!</definedName>
    <definedName name="ACwvu.summary3." hidden="1">#REF!</definedName>
    <definedName name="ACwvu.TAX._.RATES." hidden="1">#REF!</definedName>
    <definedName name="ACwvu.TAX._.RECOVERIES." hidden="1">#REF!</definedName>
    <definedName name="ACwvu.TAX._.RECOVERY." hidden="1">#REF!</definedName>
    <definedName name="ACwvu.WAT." hidden="1">#REF!</definedName>
    <definedName name="ad"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ad"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ad_old" localSheetId="0" hidden="1">{"CHART",#N/A,FALSE,"Arch Communications"}</definedName>
    <definedName name="ad_old" hidden="1">{"CHART",#N/A,FALSE,"Arch Communications"}</definedName>
    <definedName name="adaa" localSheetId="0" hidden="1">{#N/A,#N/A,FALSE,"PROP. DESCRIPTION"}</definedName>
    <definedName name="adaa" hidden="1">{#N/A,#N/A,FALSE,"PROP. DESCRIPTION"}</definedName>
    <definedName name="adacascd" localSheetId="0" hidden="1">{#N/A,#N/A,FALSE,"TENANTS"}</definedName>
    <definedName name="adacascd" hidden="1">{#N/A,#N/A,FALSE,"TENANTS"}</definedName>
    <definedName name="adada" localSheetId="0" hidden="1">{#N/A,#N/A,FALSE,"Loan Summary";#N/A,#N/A,FALSE,"NOI";"RR and Expir",#N/A,FALSE,"Rental";"Sales History",#N/A,FALSE,"Rental";#N/A,#N/A,FALSE,"Reserves"}</definedName>
    <definedName name="adada" hidden="1">{#N/A,#N/A,FALSE,"Loan Summary";#N/A,#N/A,FALSE,"NOI";"RR and Expir",#N/A,FALSE,"Rental";"Sales History",#N/A,FALSE,"Rental";#N/A,#N/A,FALSE,"Reserves"}</definedName>
    <definedName name="add">#REF!</definedName>
    <definedName name="Add_GLAccounts">#REF!</definedName>
    <definedName name="ADDD">#REF!</definedName>
    <definedName name="adddddd" hidden="1">#REF!</definedName>
    <definedName name="addgf" localSheetId="0" hidden="1">{#N/A,#N/A,FALSE,"Chart 2 by Prop Type"}</definedName>
    <definedName name="addgf" hidden="1">{#N/A,#N/A,FALSE,"Chart 2 by Prop Type"}</definedName>
    <definedName name="additdebt">#REF!</definedName>
    <definedName name="addl_fields">#REF!</definedName>
    <definedName name="address">#REF!</definedName>
    <definedName name="adf" localSheetId="0"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adf"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adfa" localSheetId="0" hidden="1">{"cap_structure",#N/A,FALSE,"Graph-Mkt Cap";"price",#N/A,FALSE,"Graph-Price";"ebit",#N/A,FALSE,"Graph-EBITDA";"ebitda",#N/A,FALSE,"Graph-EBITDA"}</definedName>
    <definedName name="adfa" hidden="1">{"cap_structure",#N/A,FALSE,"Graph-Mkt Cap";"price",#N/A,FALSE,"Graph-Price";"ebit",#N/A,FALSE,"Graph-EBITDA";"ebitda",#N/A,FALSE,"Graph-EBITDA"}</definedName>
    <definedName name="adfadf" localSheetId="0" hidden="1">{"Pulp Production",#N/A,FALSE,"Pulp";"Pulp Earnings",#N/A,FALSE,"Pulp"}</definedName>
    <definedName name="adfadf" hidden="1">{"Pulp Production",#N/A,FALSE,"Pulp";"Pulp Earnings",#N/A,FALSE,"Pulp"}</definedName>
    <definedName name="adfaf" localSheetId="0" hidden="1">{"Merger Output",#N/A,FALSE,"Summary_Output";"Flowback Assesment dollars",#N/A,FALSE,"FLow";"Flowback assesment percent",#N/A,FALSE,"FLow";"Impact to Rubik Price",#N/A,FALSE,"FLow"}</definedName>
    <definedName name="adfaf" hidden="1">{"Merger Output",#N/A,FALSE,"Summary_Output";"Flowback Assesment dollars",#N/A,FALSE,"FLow";"Flowback assesment percent",#N/A,FALSE,"FLow";"Impact to Rubik Price",#N/A,FALSE,"FLow"}</definedName>
    <definedName name="adfafa" localSheetId="0" hidden="1">{"Merger Output",#N/A,FALSE,"Summary_Output";"Flowback Assesment dollars",#N/A,FALSE,"FLow";"Flowback assesment percent",#N/A,FALSE,"FLow";"Impact to Rubik Price",#N/A,FALSE,"FLow"}</definedName>
    <definedName name="adfafa" hidden="1">{"Merger Output",#N/A,FALSE,"Summary_Output";"Flowback Assesment dollars",#N/A,FALSE,"FLow";"Flowback assesment percent",#N/A,FALSE,"FLow";"Impact to Rubik Price",#N/A,FALSE,"FLow"}</definedName>
    <definedName name="adfasdfas" localSheetId="0" hidden="1">{#N/A,#N/A,FALSE,"Working List"}</definedName>
    <definedName name="adfasdfas" hidden="1">{#N/A,#N/A,FALSE,"Working List"}</definedName>
    <definedName name="adfgasdysty" localSheetId="0" hidden="1">{#N/A,#N/A,FALSE,"REPORT"}</definedName>
    <definedName name="adfgasdysty" hidden="1">{#N/A,#N/A,FALSE,"REPORT"}</definedName>
    <definedName name="adfhhqer" hidden="1">#REF!</definedName>
    <definedName name="adfhqer" hidden="1">#REF!</definedName>
    <definedName name="adfsfjfjky" localSheetId="0" hidden="1">{#N/A,#N/A,FALSE,"REPORT"}</definedName>
    <definedName name="adfsfjfjky" hidden="1">{#N/A,#N/A,FALSE,"REPORT"}</definedName>
    <definedName name="ADFWAE" localSheetId="0" hidden="1">{"summary1",#N/A,TRUE,"Comps";"summary2",#N/A,TRUE,"Comps";"summary3",#N/A,TRUE,"Comps"}</definedName>
    <definedName name="ADFWAE" hidden="1">{"summary1",#N/A,TRUE,"Comps";"summary2",#N/A,TRUE,"Comps";"summary3",#N/A,TRUE,"Comps"}</definedName>
    <definedName name="adgad"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gad"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herh" hidden="1">#REF!</definedName>
    <definedName name="ADJ">#REF!</definedName>
    <definedName name="AdjAvgMonthlyStarts">#REF!</definedName>
    <definedName name="AdjBB">#REF!</definedName>
    <definedName name="AdjBB2">#REF!</definedName>
    <definedName name="AdjGridHVSTexas">#REF!</definedName>
    <definedName name="Adjusted_Daily_Price_Index_Index" hidden="1">OFFSET(#REF!,0,0,COUNTA(#REF!),1)</definedName>
    <definedName name="Adjusted_Daily_Price_Index_Tickers" hidden="1">OFFSET(#REF!,0,0,COUNTA(#REF!),1)</definedName>
    <definedName name="Adjusted_Weekly_Index_Index" hidden="1">OFFSET(#REF!,0,0,COUNTA(#REF!),1)</definedName>
    <definedName name="Adjusted_Weekly_Index_Ticker" hidden="1">OFFSET(#REF!,0,0,COUNTA(#REF!),1)</definedName>
    <definedName name="Adjustment">#REF!</definedName>
    <definedName name="AdjustmentGrid">#REF!</definedName>
    <definedName name="ADMIN">#REF!</definedName>
    <definedName name="ADMIN_W.C.">#REF!</definedName>
    <definedName name="adminfees">#REF!</definedName>
    <definedName name="AdminUnit">#REF!</definedName>
    <definedName name="ads" localSheetId="0" hidden="1">{"inputs raw data",#N/A,TRUE,"INPUT"}</definedName>
    <definedName name="ads" hidden="1">{"inputs raw data",#N/A,TRUE,"INPUT"}</definedName>
    <definedName name="adsf" localSheetId="0" hidden="1">{"sheet a",#N/A,FALSE,"A";"2 9 casflow",#N/A,FALSE,"B"}</definedName>
    <definedName name="adsf" hidden="1">{"sheet a",#N/A,FALSE,"A";"2 9 casflow",#N/A,FALSE,"B"}</definedName>
    <definedName name="adsf_1" localSheetId="0" hidden="1">{"sheet a",#N/A,FALSE,"A";"2 9 casflow",#N/A,FALSE,"B"}</definedName>
    <definedName name="adsf_1" hidden="1">{"sheet a",#N/A,FALSE,"A";"2 9 casflow",#N/A,FALSE,"B"}</definedName>
    <definedName name="adsf_2" localSheetId="0" hidden="1">{"sheet a",#N/A,FALSE,"A";"2 9 casflow",#N/A,FALSE,"B"}</definedName>
    <definedName name="adsf_2" hidden="1">{"sheet a",#N/A,FALSE,"A";"2 9 casflow",#N/A,FALSE,"B"}</definedName>
    <definedName name="adsf_3" localSheetId="0" hidden="1">{"sheet a",#N/A,FALSE,"A";"2 9 casflow",#N/A,FALSE,"B"}</definedName>
    <definedName name="adsf_3" hidden="1">{"sheet a",#N/A,FALSE,"A";"2 9 casflow",#N/A,FALSE,"B"}</definedName>
    <definedName name="adsf1" localSheetId="0" hidden="1">{"Annual",#N/A,FALSE,"Sales &amp; Market";"Quarterly",#N/A,FALSE,"Sales &amp; Market"}</definedName>
    <definedName name="adsf1" hidden="1">{"Annual",#N/A,FALSE,"Sales &amp; Market";"Quarterly",#N/A,FALSE,"Sales &amp; Market"}</definedName>
    <definedName name="adsfa" localSheetId="0"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adsfa"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adsfaa" localSheetId="0"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adsfaa"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adsfagad" localSheetId="0" hidden="1">{"Cover",#N/A,FALSE,"Cover";"Summary",#N/A,FALSE,"Summarpage"}</definedName>
    <definedName name="adsfagad" hidden="1">{"Cover",#N/A,FALSE,"Cover";"Summary",#N/A,FALSE,"Summarpage"}</definedName>
    <definedName name="adssa" localSheetId="0" hidden="1">{"Page1",#N/A,FALSE,"Summary";"Page2",#N/A,FALSE,"Summary";"Page3",#N/A,FALSE,"Summary";"Page4",#N/A,FALSE,"Summary"}</definedName>
    <definedName name="adssa" hidden="1">{"Page1",#N/A,FALSE,"Summary";"Page2",#N/A,FALSE,"Summary";"Page3",#N/A,FALSE,"Summary";"Page4",#N/A,FALSE,"Summary"}</definedName>
    <definedName name="AdValTaxMatrix">#REF!</definedName>
    <definedName name="AdvanceRate">#REF!</definedName>
    <definedName name="Advertising">#REF!</definedName>
    <definedName name="AdvertisingFlag">#REF!</definedName>
    <definedName name="AdvertisingMonthly">#REF!</definedName>
    <definedName name="AdvertUnit">#REF!</definedName>
    <definedName name="AEWEW" localSheetId="0" hidden="1">{"inputs raw data",#N/A,TRUE,"INPUT"}</definedName>
    <definedName name="AEWEW" hidden="1">{"inputs raw data",#N/A,TRUE,"INPUT"}</definedName>
    <definedName name="aey" hidden="1">#REF!</definedName>
    <definedName name="af">#REF!</definedName>
    <definedName name="afda" localSheetId="0" hidden="1">{"Merger Output",#N/A,FALSE,"Summary_Output";"Flowback Assesment dollars",#N/A,FALSE,"FLow";"Flowback assesment percent",#N/A,FALSE,"FLow";"Impact to Rubik Price",#N/A,FALSE,"FLow"}</definedName>
    <definedName name="afda" hidden="1">{"Merger Output",#N/A,FALSE,"Summary_Output";"Flowback Assesment dollars",#N/A,FALSE,"FLow";"Flowback assesment percent",#N/A,FALSE,"FLow";"Impact to Rubik Price",#N/A,FALSE,"FLow"}</definedName>
    <definedName name="afdaa" localSheetId="0" hidden="1">{"Merger Output",#N/A,FALSE,"Summary_Output";"Flowback Assesment dollars",#N/A,FALSE,"FLow";"Flowback assesment percent",#N/A,FALSE,"FLow";"Impact to Rubik Price",#N/A,FALSE,"FLow"}</definedName>
    <definedName name="afdaa" hidden="1">{"Merger Output",#N/A,FALSE,"Summary_Output";"Flowback Assesment dollars",#N/A,FALSE,"FLow";"Flowback assesment percent",#N/A,FALSE,"FLow";"Impact to Rubik Price",#N/A,FALSE,"FLow"}</definedName>
    <definedName name="AFDADSFDAS" localSheetId="0" hidden="1">{#N/A,#N/A,FALSE,"REPORT"}</definedName>
    <definedName name="AFDADSFDAS" hidden="1">{#N/A,#N/A,FALSE,"REPORT"}</definedName>
    <definedName name="afdf" localSheetId="0" hidden="1">{"Standard",#N/A,FALSE,"Lab H Inc Stmt";"Standard",#N/A,FALSE,"Lab H Bal Sht";"Standard",#N/A,FALSE,"Lab H CFs";"Standard",#N/A,FALSE,"Lab P Inc Stmt";"Standard",#N/A,FALSE,"Lab P CFs Base";"Standard",#N/A,FALSE,"Lab DCF Base";"Standard",#N/A,FALSE,"DCF Sum"}</definedName>
    <definedName name="afdf" hidden="1">{"Standard",#N/A,FALSE,"Lab H Inc Stmt";"Standard",#N/A,FALSE,"Lab H Bal Sht";"Standard",#N/A,FALSE,"Lab H CFs";"Standard",#N/A,FALSE,"Lab P Inc Stmt";"Standard",#N/A,FALSE,"Lab P CFs Base";"Standard",#N/A,FALSE,"Lab DCF Base";"Standard",#N/A,FALSE,"DCF Sum"}</definedName>
    <definedName name="afdfa" localSheetId="0" hidden="1">{"Standard",#N/A,FALSE,"Lab H Inc Stmt";"Standard",#N/A,FALSE,"Lab H Bal Sht";"Standard",#N/A,FALSE,"Lab H CFs";"Standard",#N/A,FALSE,"Lab P Inc Stmt";"Standard",#N/A,FALSE,"Lab P CFs Base";"Standard",#N/A,FALSE,"Lab DCF Base";"Standard",#N/A,FALSE,"DCF Sum"}</definedName>
    <definedName name="afdfa" hidden="1">{"Standard",#N/A,FALSE,"Lab H Inc Stmt";"Standard",#N/A,FALSE,"Lab H Bal Sht";"Standard",#N/A,FALSE,"Lab H CFs";"Standard",#N/A,FALSE,"Lab P Inc Stmt";"Standard",#N/A,FALSE,"Lab P CFs Base";"Standard",#N/A,FALSE,"Lab DCF Base";"Standard",#N/A,FALSE,"DCF Sum"}</definedName>
    <definedName name="afdgdgsfgh" localSheetId="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afdgdgsfgh"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afed" localSheetId="0" hidden="1">{"Texas Sub_Consolidation",#N/A,TRUE,"Texas";"Texas Trial Balances",#N/A,TRUE,"Texas";"Texas Investment Analysis",#N/A,TRUE,"Texas";"Texas AJEs",#N/A,TRUE,"Texas";"Texas AJE Summary",#N/A,TRUE,"Texas";"Texas_P_L_Minority",#N/A,TRUE,"Texas"}</definedName>
    <definedName name="afed" hidden="1">{"Texas Sub_Consolidation",#N/A,TRUE,"Texas";"Texas Trial Balances",#N/A,TRUE,"Texas";"Texas Investment Analysis",#N/A,TRUE,"Texas";"Texas AJEs",#N/A,TRUE,"Texas";"Texas AJE Summary",#N/A,TRUE,"Texas";"Texas_P_L_Minority",#N/A,TRUE,"Texas"}</definedName>
    <definedName name="afer" localSheetId="0" hidden="1">{"standalone1",#N/A,FALSE,"DCFBase";"standalone2",#N/A,FALSE,"DCFBase"}</definedName>
    <definedName name="afer" hidden="1">{"standalone1",#N/A,FALSE,"DCFBase";"standalone2",#N/A,FALSE,"DCFBase"}</definedName>
    <definedName name="afera" localSheetId="0" hidden="1">{"standalone1",#N/A,FALSE,"DCFBase";"standalone2",#N/A,FALSE,"DCFBase"}</definedName>
    <definedName name="afera" hidden="1">{"standalone1",#N/A,FALSE,"DCFBase";"standalone2",#N/A,FALSE,"DCFBase"}</definedName>
    <definedName name="aff">#REF!</definedName>
    <definedName name="Affiliates">#REF!</definedName>
    <definedName name="affordableLossMo">#REF!</definedName>
    <definedName name="Affordablepercent">#REF!</definedName>
    <definedName name="Affordableterm">#REF!</definedName>
    <definedName name="affordableUnits">#REF!</definedName>
    <definedName name="afgfaf" localSheetId="0" hidden="1">{"Pulp Production",#N/A,FALSE,"Pulp";"Pulp Earnings",#N/A,FALSE,"Pulp"}</definedName>
    <definedName name="afgfaf" hidden="1">{"Pulp Production",#N/A,FALSE,"Pulp";"Pulp Earnings",#N/A,FALSE,"Pulp"}</definedName>
    <definedName name="afgvbawgvb" localSheetId="0" hidden="1">{"FCB_ALL",#N/A,FALSE,"FCB"}</definedName>
    <definedName name="afgvbawgvb" hidden="1">{"FCB_ALL",#N/A,FALSE,"FCB"}</definedName>
    <definedName name="africa" localSheetId="0" hidden="1">{#N/A,#N/A,FALSE,"CNS";#N/A,#N/A,FALSE,"Serz";#N/A,#N/A,FALSE,"Ace"}</definedName>
    <definedName name="africa" hidden="1">{#N/A,#N/A,FALSE,"CNS";#N/A,#N/A,FALSE,"Serz";#N/A,#N/A,FALSE,"Ace"}</definedName>
    <definedName name="afsf" localSheetId="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afsf"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after">#REF!</definedName>
    <definedName name="ag">#REF!</definedName>
    <definedName name="agafdhsdh" localSheetId="0" hidden="1">{#N/A,#N/A,FALSE,"REPORT"}</definedName>
    <definedName name="agafdhsdh" hidden="1">{#N/A,#N/A,FALSE,"REPORT"}</definedName>
    <definedName name="agagher" hidden="1">#REF!</definedName>
    <definedName name="agasdfgfds" hidden="1">#REF!</definedName>
    <definedName name="agfadgfadg" hidden="1">#REF!</definedName>
    <definedName name="agfadgfda" hidden="1">#REF!</definedName>
    <definedName name="agfadgfdh" hidden="1">#REF!</definedName>
    <definedName name="Aggregation">#REF!</definedName>
    <definedName name="Aggregation_Table">#REF!</definedName>
    <definedName name="aghah" localSheetId="0" hidden="1">{#N/A,#N/A,FALSE,"399 Park Var";#N/A,#N/A,FALSE,"PK NOTES"}</definedName>
    <definedName name="aghah" hidden="1">{#N/A,#N/A,FALSE,"399 Park Var";#N/A,#N/A,FALSE,"PK NOTES"}</definedName>
    <definedName name="agsgaghgfj" localSheetId="0" hidden="1">{#N/A,#N/A,FALSE,"Pharm";#N/A,#N/A,FALSE,"WWCM"}</definedName>
    <definedName name="agsgaghgfj" hidden="1">{#N/A,#N/A,FALSE,"Pharm";#N/A,#N/A,FALSE,"WWCM"}</definedName>
    <definedName name="agshghjdryj" localSheetId="0" hidden="1">{"top",#N/A,TRUE,"Detail";"next",#N/A,TRUE,"Detail";"then",#N/A,TRUE,"Detail";"and",#N/A,TRUE,"Detail";"inaddition",#N/A,TRUE,"Detail";"finally",#N/A,TRUE,"Detail"}</definedName>
    <definedName name="agshghjdryj" hidden="1">{"top",#N/A,TRUE,"Detail";"next",#N/A,TRUE,"Detail";"then",#N/A,TRUE,"Detail";"and",#N/A,TRUE,"Detail";"inaddition",#N/A,TRUE,"Detail";"finally",#N/A,TRUE,"Detail"}</definedName>
    <definedName name="ahadhhqe" hidden="1">#REF!</definedName>
    <definedName name="ahareh" hidden="1">#REF!</definedName>
    <definedName name="ahfgjh" hidden="1">#REF!</definedName>
    <definedName name="ahjj" localSheetId="0" hidden="1">{"Pulp Production",#N/A,FALSE,"Pulp";"Pulp Earnings",#N/A,FALSE,"Pulp"}</definedName>
    <definedName name="ahjj" hidden="1">{"Pulp Production",#N/A,FALSE,"Pulp";"Pulp Earnings",#N/A,FALSE,"Pulp"}</definedName>
    <definedName name="ahsdahqe" hidden="1">#REF!</definedName>
    <definedName name="aimshs">#REF!</definedName>
    <definedName name="aimval">#REF!</definedName>
    <definedName name="AIR">#REF!,#REF!,#REF!,#REF!,#REF!,#REF!,#REF!,#REF!,#REF!,#REF!,#REF!</definedName>
    <definedName name="AKS" localSheetId="0" hidden="1">{"Alles",#N/A,FALSE,"H A Ü"}</definedName>
    <definedName name="AKS" hidden="1">{"Alles",#N/A,FALSE,"H A Ü"}</definedName>
    <definedName name="aksdhf" localSheetId="0" hidden="1">{"Alles",#N/A,FALSE,"H A Ü"}</definedName>
    <definedName name="aksdhf" hidden="1">{"Alles",#N/A,FALSE,"H A Ü"}</definedName>
    <definedName name="Al" localSheetId="0" hidden="1">{"sheet a",#N/A,FALSE,"A";"2 9 casflow",#N/A,FALSE,"B"}</definedName>
    <definedName name="Al" hidden="1">{"sheet a",#N/A,FALSE,"A";"2 9 casflow",#N/A,FALSE,"B"}</definedName>
    <definedName name="alex" localSheetId="0" hidden="1">{#N/A,#N/A,FALSE,"REPORT"}</definedName>
    <definedName name="alex" hidden="1">{#N/A,#N/A,FALSE,"REPORT"}</definedName>
    <definedName name="alexan" localSheetId="0" hidden="1">{#N/A,#N/A,FALSE,"REPORT"}</definedName>
    <definedName name="alexan" hidden="1">{#N/A,#N/A,FALSE,"REPORT"}</definedName>
    <definedName name="all" localSheetId="0" hidden="1">{#N/A,#N/A,FALSE,"CF Consolidated 2";#N/A,#N/A,FALSE,"Retail Assump";#N/A,#N/A,FALSE,"CF Retail";#N/A,#N/A,FALSE,"Garage Assumpt 1";#N/A,#N/A,FALSE,"Garage Op Proj";#N/A,#N/A,FALSE,"Hist I&amp;E";#N/A,#N/A,FALSE,"Rent Roll";#N/A,#N/A,FALSE,"RE Taxes";#N/A,#N/A,FALSE,"CAM - BH";#N/A,#N/A,FALSE,"Comm.Condo CAM"}</definedName>
    <definedName name="all" hidden="1">{#N/A,#N/A,FALSE,"CF Consolidated 2";#N/A,#N/A,FALSE,"Retail Assump";#N/A,#N/A,FALSE,"CF Retail";#N/A,#N/A,FALSE,"Garage Assumpt 1";#N/A,#N/A,FALSE,"Garage Op Proj";#N/A,#N/A,FALSE,"Hist I&amp;E";#N/A,#N/A,FALSE,"Rent Roll";#N/A,#N/A,FALSE,"RE Taxes";#N/A,#N/A,FALSE,"CAM - BH";#N/A,#N/A,FALSE,"Comm.Condo CAM"}</definedName>
    <definedName name="all_data">#REF!</definedName>
    <definedName name="AllinRealty">#REF!</definedName>
    <definedName name="AllinWest">#REF!</definedName>
    <definedName name="AllinWest2">#REF!</definedName>
    <definedName name="ALLOWANCE_FOR_DOUBTFUL_ACCOUNTS">#REF!</definedName>
    <definedName name="AllTables" localSheetId="0">{9}</definedName>
    <definedName name="AllTables">{9}</definedName>
    <definedName name="alp">#REF!</definedName>
    <definedName name="AlternateUpgrade">#REF!</definedName>
    <definedName name="am">#REF!</definedName>
    <definedName name="AM_Type">#REF!</definedName>
    <definedName name="Amend">#REF!</definedName>
    <definedName name="Amend1">#REF!</definedName>
    <definedName name="AMFeeAccrued">#REF!</definedName>
    <definedName name="AMFeePaid">#REF!</definedName>
    <definedName name="amort">#REF!</definedName>
    <definedName name="Amort_360Mo">#REF!</definedName>
    <definedName name="Amort_Accr">#REF!</definedName>
    <definedName name="AmortEarned">#REF!</definedName>
    <definedName name="Amortization">#REF!</definedName>
    <definedName name="Amortization_Term">#REF!</definedName>
    <definedName name="Amortization_Type">#REF!</definedName>
    <definedName name="AmortLookup">#REF!</definedName>
    <definedName name="AmortMPR">#REF!</definedName>
    <definedName name="AmortSchedule">#REF!</definedName>
    <definedName name="AmortSoldDet">#REF!</definedName>
    <definedName name="AmortSoldSum">#REF!</definedName>
    <definedName name="amortterm">#REF!</definedName>
    <definedName name="AmortType">#REF!</definedName>
    <definedName name="AMRegion_PD">#REF!</definedName>
    <definedName name="amt">#REF!</definedName>
    <definedName name="an" hidden="1">#REF!</definedName>
    <definedName name="Analysis_Start">#REF!</definedName>
    <definedName name="Analysis_Start_Date">#REF!</definedName>
    <definedName name="Analysis_Start_Month">#REF!</definedName>
    <definedName name="anc">#REF!</definedName>
    <definedName name="Anchor">#REF!</definedName>
    <definedName name="Ancillary" localSheetId="0" hidden="1">{"CF Assumptions",#N/A,FALSE,"Asu";#N/A,#N/A,FALSE,"Notes";#N/A,#N/A,FALSE,"CF";#N/A,#N/A,FALSE,"Summary";#N/A,#N/A,FALSE,"B&amp;T";"Taxable Income",#N/A,FALSE,"B&amp;T";"SM1",#N/A,FALSE,"SM";"SM2",#N/A,FALSE,"SM";#N/A,#N/A,FALSE,"C&amp;D";"NetFees",#N/A,FALSE,"MAINT";"RoomNights",#N/A,FALSE,"MAINT";"Mgmt1",#N/A,FALSE,"MGMT";"Mgmt2",#N/A,FALSE,"MGMT";"Rent1",#N/A,FALSE,"RENT";"Rent2",#N/A,FALSE,"RENT";#N/A,#N/A,FALSE,"HOSP";#N/A,#N/A,FALSE,"FIN";#N/A,#N/A,FALSE,"CF (2)";#N/A,#N/A,FALSE,"C&amp;D (2)";"FB Assumptions",#N/A,FALSE,"Asu";"FB Cashflow 1",#N/A,FALSE,"F&amp;B";"FB Cashflow 2",#N/A,FALSE,"F&amp;B";"Golf Assumptions",#N/A,FALSE,"Asu";"Golf PF1",#N/A,FALSE,"Golf";"Golf PF2",#N/A,FALSE,"Golf";"Golf Dep1",#N/A,FALSE,"Golf";"Golf Dep2",#N/A,FALSE,"Golf";"Rpt_Cost Bridge",#N/A,FALSE,"Reports";"Rpt_Cost Comp",#N/A,FALSE,"Reports";"Rpt_CP22",#N/A,FALSE,"Reports";"Rpt_Economic Comp",#N/A,FALSE,"Reports";"Rpt_Inv Mix1",#N/A,FALSE,"Reports";"Rpt_Inv Mix2",#N/A,FALSE,"Reports";"Rpt_LRP Comp",#N/A,FALSE,"Reports";"Rpt_NPV Bridge",#N/A,FALSE,"Reports";"Sensitivity1",#N/A,FALSE,"Sensitivity";"Rpt_Price Pace Comp",#N/A,FALSE,"Reports";"Sensitivity2",#N/A,FALSE,"Sensitivity"}</definedName>
    <definedName name="Ancillary" hidden="1">{"CF Assumptions",#N/A,FALSE,"Asu";#N/A,#N/A,FALSE,"Notes";#N/A,#N/A,FALSE,"CF";#N/A,#N/A,FALSE,"Summary";#N/A,#N/A,FALSE,"B&amp;T";"Taxable Income",#N/A,FALSE,"B&amp;T";"SM1",#N/A,FALSE,"SM";"SM2",#N/A,FALSE,"SM";#N/A,#N/A,FALSE,"C&amp;D";"NetFees",#N/A,FALSE,"MAINT";"RoomNights",#N/A,FALSE,"MAINT";"Mgmt1",#N/A,FALSE,"MGMT";"Mgmt2",#N/A,FALSE,"MGMT";"Rent1",#N/A,FALSE,"RENT";"Rent2",#N/A,FALSE,"RENT";#N/A,#N/A,FALSE,"HOSP";#N/A,#N/A,FALSE,"FIN";#N/A,#N/A,FALSE,"CF (2)";#N/A,#N/A,FALSE,"C&amp;D (2)";"FB Assumptions",#N/A,FALSE,"Asu";"FB Cashflow 1",#N/A,FALSE,"F&amp;B";"FB Cashflow 2",#N/A,FALSE,"F&amp;B";"Golf Assumptions",#N/A,FALSE,"Asu";"Golf PF1",#N/A,FALSE,"Golf";"Golf PF2",#N/A,FALSE,"Golf";"Golf Dep1",#N/A,FALSE,"Golf";"Golf Dep2",#N/A,FALSE,"Golf";"Rpt_Cost Bridge",#N/A,FALSE,"Reports";"Rpt_Cost Comp",#N/A,FALSE,"Reports";"Rpt_CP22",#N/A,FALSE,"Reports";"Rpt_Economic Comp",#N/A,FALSE,"Reports";"Rpt_Inv Mix1",#N/A,FALSE,"Reports";"Rpt_Inv Mix2",#N/A,FALSE,"Reports";"Rpt_LRP Comp",#N/A,FALSE,"Reports";"Rpt_NPV Bridge",#N/A,FALSE,"Reports";"Sensitivity1",#N/A,FALSE,"Sensitivity";"Rpt_Price Pace Comp",#N/A,FALSE,"Reports";"Sensitivity2",#N/A,FALSE,"Sensitivity"}</definedName>
    <definedName name="andrew" localSheetId="0" hidden="1">{"eca",#N/A,TRUE,"E-C1 (R)";"ecb",#N/A,TRUE,"E-C1 (R)"}</definedName>
    <definedName name="andrew" hidden="1">{"eca",#N/A,TRUE,"E-C1 (R)";"ecb",#N/A,TRUE,"E-C1 (R)"}</definedName>
    <definedName name="andy" localSheetId="0" hidden="1">{#N/A,#N/A,FALSE,"REPORT"}</definedName>
    <definedName name="andy" hidden="1">{#N/A,#N/A,FALSE,"REPORT"}</definedName>
    <definedName name="Annual">"Annual"</definedName>
    <definedName name="Annual_interest_rate">#REF!</definedName>
    <definedName name="annual_quarterly1" localSheetId="0" hidden="1">{"Annual",#N/A,FALSE,"Sales &amp; Market";"Quarterly",#N/A,FALSE,"Sales &amp; Market"}</definedName>
    <definedName name="annual_quarterly1" hidden="1">{"Annual",#N/A,FALSE,"Sales &amp; Market";"Quarterly",#N/A,FALSE,"Sales &amp; Market"}</definedName>
    <definedName name="Annual_Time_Interval">#REF!</definedName>
    <definedName name="anre" hidden="1">#REF!</definedName>
    <definedName name="anscount" hidden="1">1</definedName>
    <definedName name="anythingelse" localSheetId="0" hidden="1">{#N/A,#N/A,FALSE,"Aging Summary";#N/A,#N/A,FALSE,"Ratio Analysis";#N/A,#N/A,FALSE,"Test 120 Day Accts";#N/A,#N/A,FALSE,"Tickmarks"}</definedName>
    <definedName name="anythingelse" hidden="1">{#N/A,#N/A,FALSE,"Aging Summary";#N/A,#N/A,FALSE,"Ratio Analysis";#N/A,#N/A,FALSE,"Test 120 Day Accts";#N/A,#N/A,FALSE,"Tickmarks"}</definedName>
    <definedName name="Aok" localSheetId="0" hidden="1">{"Outflow 1",#N/A,FALSE,"Outflows-Inflows";"Outflow 2",#N/A,FALSE,"Outflows-Inflows";"Inflow 1",#N/A,FALSE,"Outflows-Inflows";"Inflow 2",#N/A,FALSE,"Outflows-Inflows"}</definedName>
    <definedName name="Aok" hidden="1">{"Outflow 1",#N/A,FALSE,"Outflows-Inflows";"Outflow 2",#N/A,FALSE,"Outflows-Inflows";"Inflow 1",#N/A,FALSE,"Outflows-Inflows";"Inflow 2",#N/A,FALSE,"Outflows-Inflows"}</definedName>
    <definedName name="APOOL">#REF!</definedName>
    <definedName name="appendices">#REF!</definedName>
    <definedName name="Applicant">#REF!</definedName>
    <definedName name="Appraisal_Available?">#REF!</definedName>
    <definedName name="Appraisal_Year">#REF!</definedName>
    <definedName name="Appraised_Value">#REF!</definedName>
    <definedName name="AptNOIInPlace">#REF!</definedName>
    <definedName name="aq" localSheetId="0"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aq"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arabehr" hidden="1">#REF!</definedName>
    <definedName name="arb" hidden="1">#REF!</definedName>
    <definedName name="arbft" hidden="1">#REF!</definedName>
    <definedName name="Archeological">#REF!</definedName>
    <definedName name="ArchitectureFees">#REF!</definedName>
    <definedName name="ArchitectureFlag">#REF!</definedName>
    <definedName name="ArchitectureMonthly">#REF!</definedName>
    <definedName name="area">#REF!</definedName>
    <definedName name="arew" localSheetId="0" hidden="1">{"cap_structure",#N/A,FALSE,"Graph-Mkt Cap";"price",#N/A,FALSE,"Graph-Price";"ebit",#N/A,FALSE,"Graph-EBITDA";"ebitda",#N/A,FALSE,"Graph-EBITDA"}</definedName>
    <definedName name="arew" hidden="1">{"cap_structure",#N/A,FALSE,"Graph-Mkt Cap";"price",#N/A,FALSE,"Graph-Price";"ebit",#N/A,FALSE,"Graph-EBITDA";"ebitda",#N/A,FALSE,"Graph-EBITDA"}</definedName>
    <definedName name="arg" localSheetId="0" hidden="1">{"inputs raw data",#N/A,TRUE,"INPUT"}</definedName>
    <definedName name="arg" hidden="1">{"inputs raw data",#N/A,TRUE,"INPUT"}</definedName>
    <definedName name="argsaga" localSheetId="0" hidden="1">{#N/A,#N/A,FALSE,"Balance sheet";#N/A,#N/A,FALSE,"Income statement";#N/A,#N/A,FALSE,"FFO statement"}</definedName>
    <definedName name="argsaga" hidden="1">{#N/A,#N/A,FALSE,"Balance sheet";#N/A,#N/A,FALSE,"Income statement";#N/A,#N/A,FALSE,"FFO statement"}</definedName>
    <definedName name="ARGUS">#REF!</definedName>
    <definedName name="ARIZONA">#REF!</definedName>
    <definedName name="ARRAY_Exist_Subdebt">#REF!</definedName>
    <definedName name="ARRAY_Future_SubDebt">#REF!</definedName>
    <definedName name="ARRAY_Loan_Amort_Type">#REF!</definedName>
    <definedName name="as" localSheetId="0" hidden="1">{#N/A,#N/A,FALSE,"bal sheet";#N/A,#N/A,FALSE,"income";#N/A,#N/A,FALSE,"mgr perf";#N/A,#N/A,FALSE,"part cap 2";#N/A,#N/A,FALSE,"part cap 1";#N/A,#N/A,FALSE,"GP Fee";#N/A,#N/A,FALSE,"COMB PART CAP"}</definedName>
    <definedName name="as" hidden="1">{#N/A,#N/A,FALSE,"bal sheet";#N/A,#N/A,FALSE,"income";#N/A,#N/A,FALSE,"mgr perf";#N/A,#N/A,FALSE,"part cap 2";#N/A,#N/A,FALSE,"part cap 1";#N/A,#N/A,FALSE,"GP Fee";#N/A,#N/A,FALSE,"COMB PART CAP"}</definedName>
    <definedName name="as10UCP" localSheetId="0" hidden="1">{"FCB_ALL",#N/A,FALSE,"FCB"}</definedName>
    <definedName name="as10UCP" hidden="1">{"FCB_ALL",#N/A,FALSE,"FCB"}</definedName>
    <definedName name="AS2DocOpenMode" hidden="1">"AS2DocumentEdit"</definedName>
    <definedName name="AS2DocOpenMode_1" hidden="1">"AS2DocumentEdit"</definedName>
    <definedName name="AS2DocOpenMode_1_1" hidden="1">"AS2DocumentBrowse"</definedName>
    <definedName name="AS2HasNoAutoHeaderFooter" hidden="1">" "</definedName>
    <definedName name="AS2NamedRange" hidden="1">62</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s" localSheetId="0"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definedName>
    <definedName name="asas"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definedName>
    <definedName name="asd" localSheetId="0" hidden="1">{#N/A,#N/A,FALSE,"Pharm";#N/A,#N/A,FALSE,"WWCM"}</definedName>
    <definedName name="asd" hidden="1">{#N/A,#N/A,FALSE,"Pharm";#N/A,#N/A,FALSE,"WWCM"}</definedName>
    <definedName name="asda">#REF!</definedName>
    <definedName name="asdada" localSheetId="0" hidden="1">{#N/A,#N/A,FALSE,"COMPLIANCE"}</definedName>
    <definedName name="asdada" hidden="1">{#N/A,#N/A,FALSE,"COMPLIANCE"}</definedName>
    <definedName name="asdadasda3423">#REF!</definedName>
    <definedName name="asdas" localSheetId="0" hidden="1">{#N/A,#N/A,FALSE,"Aging Summary";#N/A,#N/A,FALSE,"Ratio Analysis";#N/A,#N/A,FALSE,"Test 120 Day Accts";#N/A,#N/A,FALSE,"Tickmarks"}</definedName>
    <definedName name="asdas" hidden="1">{#N/A,#N/A,FALSE,"Aging Summary";#N/A,#N/A,FALSE,"Ratio Analysis";#N/A,#N/A,FALSE,"Test 120 Day Accts";#N/A,#N/A,FALSE,"Tickmarks"}</definedName>
    <definedName name="asdasd" localSheetId="0" hidden="1">{"CASHFLOW",#N/A,FALSE,"Northpointe"}</definedName>
    <definedName name="asdasd" hidden="1">{"CASHFLOW",#N/A,FALSE,"Northpointe"}</definedName>
    <definedName name="asdasdasd">#REF!</definedName>
    <definedName name="asdf" localSheetId="0" hidden="1">{"cap_structure",#N/A,FALSE,"Graph-Mkt Cap";"price",#N/A,FALSE,"Graph-Price";"ebit",#N/A,FALSE,"Graph-EBITDA";"ebitda",#N/A,FALSE,"Graph-EBITDA"}</definedName>
    <definedName name="asdf" hidden="1">{"cap_structure",#N/A,FALSE,"Graph-Mkt Cap";"price",#N/A,FALSE,"Graph-Price";"ebit",#N/A,FALSE,"Graph-EBITDA";"ebitda",#N/A,FALSE,"Graph-EBITDA"}</definedName>
    <definedName name="asdf2" localSheetId="0" hidden="1">{#N/A,#N/A,FALSE,"OperatingAssumptions"}</definedName>
    <definedName name="asdf2" hidden="1">{#N/A,#N/A,FALSE,"OperatingAssumptions"}</definedName>
    <definedName name="asdf3" localSheetId="0" hidden="1">{#N/A,#N/A,FALSE,"LoanAssumptions"}</definedName>
    <definedName name="asdf3" hidden="1">{#N/A,#N/A,FALSE,"LoanAssumptions"}</definedName>
    <definedName name="asdf5" localSheetId="0" hidden="1">{"MonthlyRentRoll",#N/A,FALSE,"RentRoll"}</definedName>
    <definedName name="asdf5" hidden="1">{"MonthlyRentRoll",#N/A,FALSE,"RentRoll"}</definedName>
    <definedName name="asdf7" localSheetId="0" hidden="1">{#N/A,#N/A,TRUE,"Summary";"AnnualRentRoll",#N/A,TRUE,"RentRoll";#N/A,#N/A,TRUE,"ExitStratigy";#N/A,#N/A,TRUE,"OperatingAssumptions"}</definedName>
    <definedName name="asdf7" hidden="1">{#N/A,#N/A,TRUE,"Summary";"AnnualRentRoll",#N/A,TRUE,"RentRoll";#N/A,#N/A,TRUE,"ExitStratigy";#N/A,#N/A,TRUE,"OperatingAssumptions"}</definedName>
    <definedName name="asdfadsf" hidden="1">#REF!</definedName>
    <definedName name="asdfas" localSheetId="0" hidden="1">{"print 1.6",#N/A,FALSE,"Sheet1";"print 2.6",#N/A,FALSE,"Sheet1";"print 3.6",#N/A,FALSE,"Sheet1";"print 4.6",#N/A,FALSE,"Sheet1";"print 5.6",#N/A,FALSE,"Sheet1";"print 6.6",#N/A,FALSE,"Sheet1"}</definedName>
    <definedName name="asdfas" hidden="1">{"print 1.6",#N/A,FALSE,"Sheet1";"print 2.6",#N/A,FALSE,"Sheet1";"print 3.6",#N/A,FALSE,"Sheet1";"print 4.6",#N/A,FALSE,"Sheet1";"print 5.6",#N/A,FALSE,"Sheet1";"print 6.6",#N/A,FALSE,"Sheet1"}</definedName>
    <definedName name="asdfasaa" localSheetId="0" hidden="1">{"print 1.6",#N/A,FALSE,"Sheet1";"print 2.6",#N/A,FALSE,"Sheet1";"print 3.6",#N/A,FALSE,"Sheet1";"print 4.6",#N/A,FALSE,"Sheet1";"print 5.6",#N/A,FALSE,"Sheet1";"print 6.6",#N/A,FALSE,"Sheet1"}</definedName>
    <definedName name="asdfasaa" hidden="1">{"print 1.6",#N/A,FALSE,"Sheet1";"print 2.6",#N/A,FALSE,"Sheet1";"print 3.6",#N/A,FALSE,"Sheet1";"print 4.6",#N/A,FALSE,"Sheet1";"print 5.6",#N/A,FALSE,"Sheet1";"print 6.6",#N/A,FALSE,"Sheet1"}</definedName>
    <definedName name="asdfasdf" localSheetId="0" hidden="1">{"rtn",#N/A,FALSE,"RTN";"tables",#N/A,FALSE,"RTN";"cf",#N/A,FALSE,"CF";"stats",#N/A,FALSE,"Stats";"prop",#N/A,FALSE,"Prop"}</definedName>
    <definedName name="asdfasdf" hidden="1">{"rtn",#N/A,FALSE,"RTN";"tables",#N/A,FALSE,"RTN";"cf",#N/A,FALSE,"CF";"stats",#N/A,FALSE,"Stats";"prop",#N/A,FALSE,"Prop"}</definedName>
    <definedName name="asdfasdf1" localSheetId="0" hidden="1">{"Annual",#N/A,FALSE,"Sales &amp; Market";"Quarterly",#N/A,FALSE,"Sales &amp; Market"}</definedName>
    <definedName name="asdfasdf1" hidden="1">{"Annual",#N/A,FALSE,"Sales &amp; Market";"Quarterly",#N/A,FALSE,"Sales &amp; Market"}</definedName>
    <definedName name="asdfasdfasdf" localSheetId="0" hidden="1">{"SUMMARY",#N/A,TRUE,"SUMMARY";"compare",#N/A,TRUE,"Vs. Bus Plan";"ratios",#N/A,TRUE,"Ratios";"REVENUE",#N/A,TRUE,"Revenue";"expenses",#N/A,TRUE,"1996 budget";"payroll",#N/A,TRUE,"Payroll"}</definedName>
    <definedName name="asdfasdfasdf" hidden="1">{"SUMMARY",#N/A,TRUE,"SUMMARY";"compare",#N/A,TRUE,"Vs. Bus Plan";"ratios",#N/A,TRUE,"Ratios";"REVENUE",#N/A,TRUE,"Revenue";"expenses",#N/A,TRUE,"1996 budget";"payroll",#N/A,TRUE,"Payroll"}</definedName>
    <definedName name="asdfasdfasdfa" localSheetId="0" hidden="1">binary</definedName>
    <definedName name="asdfasdfasdfa" hidden="1">binary</definedName>
    <definedName name="asdfasdfvasdf" hidden="1">#REF!</definedName>
    <definedName name="asdfasfsa" localSheetId="0" hidden="1">binary</definedName>
    <definedName name="asdfasfsa" hidden="1">binary</definedName>
    <definedName name="asdfdsaf">#REF!</definedName>
    <definedName name="asdfg" localSheetId="0" hidden="1">{"rtn",#N/A,FALSE,"RTN";"tables",#N/A,FALSE,"RTN";"cf",#N/A,FALSE,"CF";"stats",#N/A,FALSE,"Stats";"prop",#N/A,FALSE,"Prop"}</definedName>
    <definedName name="asdfg" hidden="1">{"rtn",#N/A,FALSE,"RTN";"tables",#N/A,FALSE,"RTN";"cf",#N/A,FALSE,"CF";"stats",#N/A,FALSE,"Stats";"prop",#N/A,FALSE,"Prop"}</definedName>
    <definedName name="asdfsad" localSheetId="0"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asdfsad"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asdfsd" localSheetId="0" hidden="1">{#N/A,#N/A,FALSE,"Aging Summary";#N/A,#N/A,FALSE,"Ratio Analysis";#N/A,#N/A,FALSE,"Test 120 Day Accts";#N/A,#N/A,FALSE,"Tickmarks"}</definedName>
    <definedName name="asdfsd" hidden="1">{#N/A,#N/A,FALSE,"Aging Summary";#N/A,#N/A,FALSE,"Ratio Analysis";#N/A,#N/A,FALSE,"Test 120 Day Accts";#N/A,#N/A,FALSE,"Tickmarks"}</definedName>
    <definedName name="asdfsd2" localSheetId="0" hidden="1">{#N/A,#N/A,FALSE,"Aging Summary";#N/A,#N/A,FALSE,"Ratio Analysis";#N/A,#N/A,FALSE,"Test 120 Day Accts";#N/A,#N/A,FALSE,"Tickmarks"}</definedName>
    <definedName name="asdfsd2" hidden="1">{#N/A,#N/A,FALSE,"Aging Summary";#N/A,#N/A,FALSE,"Ratio Analysis";#N/A,#N/A,FALSE,"Test 120 Day Accts";#N/A,#N/A,FALSE,"Tickmarks"}</definedName>
    <definedName name="asdfsdaa">#REF!</definedName>
    <definedName name="asdfsdf" localSheetId="0" hidden="1">{"Annual",#N/A,FALSE,"Sales &amp; Market";"Quarterly",#N/A,FALSE,"Sales &amp; Market"}</definedName>
    <definedName name="asdfsdf" hidden="1">{"Annual",#N/A,FALSE,"Sales &amp; Market";"Quarterly",#N/A,FALSE,"Sales &amp; Market"}</definedName>
    <definedName name="asdfsdf1" localSheetId="0" hidden="1">{"Annual",#N/A,FALSE,"Sales &amp; Market";"Quarterly",#N/A,FALSE,"Sales &amp; Market"}</definedName>
    <definedName name="asdfsdf1" hidden="1">{"Annual",#N/A,FALSE,"Sales &amp; Market";"Quarterly",#N/A,FALSE,"Sales &amp; Market"}</definedName>
    <definedName name="asdfsdfgfh" localSheetId="0" hidden="1">{#N/A,#N/A,TRUE,"Tar-Ass";#N/A,#N/A,TRUE,"Tar-Ass LBO";#N/A,#N/A,TRUE,"LBO Ret";#N/A,#N/A,TRUE,"Tar-BS LBO";#N/A,#N/A,TRUE,"Tar-IS LBO";#N/A,#N/A,TRUE,"Tar-CF LBO";#N/A,#N/A,TRUE,"Tar-Debt LBO";#N/A,#N/A,TRUE,"Tar-Int LBO";#N/A,#N/A,TRUE,"Tar-Taxes LBO";#N/A,#N/A,TRUE,"Tar-Val LBO"}</definedName>
    <definedName name="asdfsdfgfh" hidden="1">{#N/A,#N/A,TRUE,"Tar-Ass";#N/A,#N/A,TRUE,"Tar-Ass LBO";#N/A,#N/A,TRUE,"LBO Ret";#N/A,#N/A,TRUE,"Tar-BS LBO";#N/A,#N/A,TRUE,"Tar-IS LBO";#N/A,#N/A,TRUE,"Tar-CF LBO";#N/A,#N/A,TRUE,"Tar-Debt LBO";#N/A,#N/A,TRUE,"Tar-Int LBO";#N/A,#N/A,TRUE,"Tar-Taxes LBO";#N/A,#N/A,TRUE,"Tar-Val LBO"}</definedName>
    <definedName name="asdfsdfsdf" localSheetId="0" hidden="1">{#N/A,#N/A,FALSE,"Expense Comparison"}</definedName>
    <definedName name="asdfsdfsdf" hidden="1">{#N/A,#N/A,FALSE,"Expense Comparison"}</definedName>
    <definedName name="asdfsdfsdf_1" localSheetId="0" hidden="1">{#N/A,#N/A,FALSE,"Expense Comparison"}</definedName>
    <definedName name="asdfsdfsdf_1" hidden="1">{#N/A,#N/A,FALSE,"Expense Comparison"}</definedName>
    <definedName name="asdfsdfsdf_2" localSheetId="0" hidden="1">{#N/A,#N/A,FALSE,"Expense Comparison"}</definedName>
    <definedName name="asdfsdfsdf_2" hidden="1">{#N/A,#N/A,FALSE,"Expense Comparison"}</definedName>
    <definedName name="asdfsdfsdf_3" localSheetId="0" hidden="1">{#N/A,#N/A,FALSE,"Expense Comparison"}</definedName>
    <definedName name="asdfsdfsdf_3" hidden="1">{#N/A,#N/A,FALSE,"Expense Comparison"}</definedName>
    <definedName name="asdgahdfhth" localSheetId="0" hidden="1">{#N/A,#N/A,FALSE,"REPORT"}</definedName>
    <definedName name="asdgahdfhth" hidden="1">{#N/A,#N/A,FALSE,"REPORT"}</definedName>
    <definedName name="asdgayery" localSheetId="0" hidden="1">{#N/A,#N/A,FALSE,"Pharm";#N/A,#N/A,FALSE,"WWCM"}</definedName>
    <definedName name="asdgayery" hidden="1">{#N/A,#N/A,FALSE,"Pharm";#N/A,#N/A,FALSE,"WWCM"}</definedName>
    <definedName name="asdgfdytyet" localSheetId="0" hidden="1">{#N/A,#N/A,FALSE,"REPORT"}</definedName>
    <definedName name="asdgfdytyet" hidden="1">{#N/A,#N/A,FALSE,"REPORT"}</definedName>
    <definedName name="asdgfsdg" localSheetId="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asdgfsdg"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asdgtryukuio" localSheetId="0" hidden="1">{#N/A,#N/A,FALSE,"REPORT"}</definedName>
    <definedName name="asdgtryukuio" hidden="1">{#N/A,#N/A,FALSE,"REPORT"}</definedName>
    <definedName name="asdh">#REF!</definedName>
    <definedName name="asdjgkl" localSheetId="0" hidden="1">{#N/A,#N/A,FALSE,"Pharm";#N/A,#N/A,FALSE,"WWCM"}</definedName>
    <definedName name="asdjgkl" hidden="1">{#N/A,#N/A,FALSE,"Pharm";#N/A,#N/A,FALSE,"WWCM"}</definedName>
    <definedName name="asdrfg" localSheetId="0" hidden="1">{#N/A,#N/A,TRUE,"10 Yr Hold";#N/A,#N/A,TRUE,"7 Yr Hold";#N/A,#N/A,TRUE,"5 Yr Hold";#N/A,#N/A,TRUE,"3 Yr Hold"}</definedName>
    <definedName name="asdrfg" hidden="1">{#N/A,#N/A,TRUE,"10 Yr Hold";#N/A,#N/A,TRUE,"7 Yr Hold";#N/A,#N/A,TRUE,"5 Yr Hold";#N/A,#N/A,TRUE,"3 Yr Hold"}</definedName>
    <definedName name="asdssad" localSheetId="0" hidden="1">{"Section 1",#N/A,TRUE,"Summary";"Section 2",#N/A,TRUE,"Summary";"Section 3",#N/A,TRUE,"Summary";"Section 4",#N/A,TRUE,"Summary"}</definedName>
    <definedName name="asdssad" hidden="1">{"Section 1",#N/A,TRUE,"Summary";"Section 2",#N/A,TRUE,"Summary";"Section 3",#N/A,TRUE,"Summary";"Section 4",#N/A,TRUE,"Summary"}</definedName>
    <definedName name="ase" localSheetId="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ase"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asf" hidden="1">#REF!</definedName>
    <definedName name="asfag2" localSheetId="0" hidden="1">{"Main",#N/A,FALSE,"Wacker";"Main2",#N/A,FALSE,"Wacker";"Value",#N/A,FALSE,"Wacker";"Sensitivity",#N/A,FALSE,"Wacker";"Paine",#N/A,FALSE,"Wacker";"Quaker",#N/A,FALSE,"Wacker";"Wacker",#N/A,FALSE,"Wacker";"1900",#N/A,FALSE,"Wacker";"1901",#N/A,FALSE,"Wacker"}</definedName>
    <definedName name="asfag2" hidden="1">{"Main",#N/A,FALSE,"Wacker";"Main2",#N/A,FALSE,"Wacker";"Value",#N/A,FALSE,"Wacker";"Sensitivity",#N/A,FALSE,"Wacker";"Paine",#N/A,FALSE,"Wacker";"Quaker",#N/A,FALSE,"Wacker";"Wacker",#N/A,FALSE,"Wacker";"1900",#N/A,FALSE,"Wacker";"1901",#N/A,FALSE,"Wacker"}</definedName>
    <definedName name="asfasg" localSheetId="0" hidden="1">{"Main",#N/A,FALSE,"Wacker";"Main2",#N/A,FALSE,"Wacker";"Value",#N/A,FALSE,"Wacker";"Sensitivity",#N/A,FALSE,"Wacker";"Paine",#N/A,FALSE,"Wacker";"Quaker",#N/A,FALSE,"Wacker";"Wacker",#N/A,FALSE,"Wacker";"1900",#N/A,FALSE,"Wacker";"1901",#N/A,FALSE,"Wacker"}</definedName>
    <definedName name="asfasg" hidden="1">{"Main",#N/A,FALSE,"Wacker";"Main2",#N/A,FALSE,"Wacker";"Value",#N/A,FALSE,"Wacker";"Sensitivity",#N/A,FALSE,"Wacker";"Paine",#N/A,FALSE,"Wacker";"Quaker",#N/A,FALSE,"Wacker";"Wacker",#N/A,FALSE,"Wacker";"1900",#N/A,FALSE,"Wacker";"1901",#N/A,FALSE,"Wacker"}</definedName>
    <definedName name="asffghujyki" localSheetId="0" hidden="1">{#N/A,#N/A,FALSE,"Pharm";#N/A,#N/A,FALSE,"WWCM"}</definedName>
    <definedName name="asffghujyki" hidden="1">{#N/A,#N/A,FALSE,"Pharm";#N/A,#N/A,FALSE,"WWCM"}</definedName>
    <definedName name="asfget" localSheetId="0" hidden="1">{"Page1",#N/A,FALSE,"7979";"Page2",#N/A,FALSE,"7979";"Page3",#N/A,FALSE,"7979"}</definedName>
    <definedName name="asfget" hidden="1">{"Page1",#N/A,FALSE,"7979";"Page2",#N/A,FALSE,"7979";"Page3",#N/A,FALSE,"7979"}</definedName>
    <definedName name="asfsaf" localSheetId="0" hidden="1">binary</definedName>
    <definedName name="asfsaf" hidden="1">binary</definedName>
    <definedName name="asgersd" localSheetId="0" hidden="1">{"Pulp Production",#N/A,FALSE,"Pulp";"Pulp Earnings",#N/A,FALSE,"Pulp"}</definedName>
    <definedName name="asgersd" hidden="1">{"Pulp Production",#N/A,FALSE,"Pulp";"Pulp Earnings",#N/A,FALSE,"Pulp"}</definedName>
    <definedName name="ashish" localSheetId="0" hidden="1">{"'Assump'!$F$6:$J$6"}</definedName>
    <definedName name="ashish" hidden="1">{"'Assump'!$F$6:$J$6"}</definedName>
    <definedName name="AsOf">#REF!</definedName>
    <definedName name="ass" localSheetId="0" hidden="1">{"print 1.6",#N/A,FALSE,"Sheet1";"print 2.6",#N/A,FALSE,"Sheet1";"print 3.6",#N/A,FALSE,"Sheet1";"print 4.6",#N/A,FALSE,"Sheet1";"print 5.6",#N/A,FALSE,"Sheet1";"print 6.6",#N/A,FALSE,"Sheet1"}</definedName>
    <definedName name="ass" hidden="1">{"print 1.6",#N/A,FALSE,"Sheet1";"print 2.6",#N/A,FALSE,"Sheet1";"print 3.6",#N/A,FALSE,"Sheet1";"print 4.6",#N/A,FALSE,"Sheet1";"print 5.6",#N/A,FALSE,"Sheet1";"print 6.6",#N/A,FALSE,"Sheet1"}</definedName>
    <definedName name="ASSA" localSheetId="0" hidden="1">{#N/A,#N/A,FALSE,"1";#N/A,#N/A,FALSE,"2";#N/A,#N/A,FALSE,"16 - 17";#N/A,#N/A,FALSE,"18 - 19";#N/A,#N/A,FALSE,"26";#N/A,#N/A,FALSE,"27";#N/A,#N/A,FALSE,"28"}</definedName>
    <definedName name="ASSA" hidden="1">{#N/A,#N/A,FALSE,"1";#N/A,#N/A,FALSE,"2";#N/A,#N/A,FALSE,"16 - 17";#N/A,#N/A,FALSE,"18 - 19";#N/A,#N/A,FALSE,"26";#N/A,#N/A,FALSE,"27";#N/A,#N/A,FALSE,"28"}</definedName>
    <definedName name="AssApprLandDisc">#REF!</definedName>
    <definedName name="AssApprResiDisc">#REF!</definedName>
    <definedName name="AssCostSpreadDwell">#REF!</definedName>
    <definedName name="AssCostSpreadLand">#REF!</definedName>
    <definedName name="AssDualTable12">#REF!</definedName>
    <definedName name="AssDualTable12Cells">#REF!</definedName>
    <definedName name="AssDualTable13">#REF!</definedName>
    <definedName name="AssDualTable14">#REF!</definedName>
    <definedName name="AssDualTable15">#REF!</definedName>
    <definedName name="AssDualTable16">#REF!</definedName>
    <definedName name="ASSESSED">#REF!</definedName>
    <definedName name="asset">#REF!</definedName>
    <definedName name="Asset_Groups">#REF!</definedName>
    <definedName name="Asset_Manager_Table">#REF!</definedName>
    <definedName name="Asset_Mgmt_Fee">#REF!</definedName>
    <definedName name="Asset_Mgt_Fee">#REF!</definedName>
    <definedName name="asset_number">#REF!</definedName>
    <definedName name="AssetMgtFee">#REF!</definedName>
    <definedName name="ASSETS">#REF!</definedName>
    <definedName name="ASSETS_002">#REF!</definedName>
    <definedName name="ASSETS_002_Ag">#REF!</definedName>
    <definedName name="ASSETS_Ag">#REF!</definedName>
    <definedName name="ASSETS_DETAIL">#REF!</definedName>
    <definedName name="ASSETS_DETAIL_002">#REF!</definedName>
    <definedName name="ASSETS_DETAIL3">#REF!</definedName>
    <definedName name="ASSETS3">#REF!</definedName>
    <definedName name="ASSETS3_Ag">#REF!</definedName>
    <definedName name="AssNPApprDispo">#REF!</definedName>
    <definedName name="AssNPApprDispoCost">#REF!</definedName>
    <definedName name="AssNPApprDispoTerm">#REF!</definedName>
    <definedName name="AssNPApprGr">#REF!</definedName>
    <definedName name="AssNPApprLess">#REF!</definedName>
    <definedName name="AssNPDiscRate">#REF!</definedName>
    <definedName name="AssNPDispoFactor">#REF!</definedName>
    <definedName name="AssNPDPD">#REF!</definedName>
    <definedName name="associates_detail">#REF!</definedName>
    <definedName name="AssPerDiscRate">#REF!</definedName>
    <definedName name="AssPerfExitYield">#REF!</definedName>
    <definedName name="AssPerfExitYr">#REF!</definedName>
    <definedName name="asss" localSheetId="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asss"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assum" localSheetId="0" hidden="1">{"Financials",#N/A,FALSE,"Financials";"AVP",#N/A,FALSE,"AVP";"DCF",#N/A,FALSE,"DCF";"CSC",#N/A,FALSE,"CSC";"Deal_Comp",#N/A,FALSE,"DealComp"}</definedName>
    <definedName name="assum" hidden="1">{"Financials",#N/A,FALSE,"Financials";"AVP",#N/A,FALSE,"AVP";"DCF",#N/A,FALSE,"DCF";"CSC",#N/A,FALSE,"CSC";"Deal_Comp",#N/A,FALSE,"DealComp"}</definedName>
    <definedName name="Assumable_Debt_Headers">#REF!</definedName>
    <definedName name="Assumable_Debt_Months">#REF!</definedName>
    <definedName name="Assumable_Debt_Schedule">#REF!</definedName>
    <definedName name="Assumptions2" localSheetId="0" hidden="1">{"Data Input",#N/A,TRUE,"Data Input";"15-Yr Cash Flow",#N/A,TRUE,"Cash Flow";"15-Yr Value",#N/A,TRUE,"Value "}</definedName>
    <definedName name="Assumptions2" hidden="1">{"Data Input",#N/A,TRUE,"Data Input";"15-Yr Cash Flow",#N/A,TRUE,"Cash Flow";"15-Yr Value",#N/A,TRUE,"Value "}</definedName>
    <definedName name="AssumptionsInputRange">#REF!,#REF!,#REF!,#REF!,#REF!,#REF!,#REF!,#REF!,#REF!,#REF!,#REF!</definedName>
    <definedName name="AssumptionsPrint">#REF!</definedName>
    <definedName name="Atlas" localSheetId="0" hidden="1">{#N/A,#N/A,FALSE,"１";#N/A,#N/A,FALSE,"２";#N/A,#N/A,FALSE,"３";#N/A,#N/A,FALSE,"４"}</definedName>
    <definedName name="Atlas" hidden="1">{#N/A,#N/A,FALSE,"１";#N/A,#N/A,FALSE,"２";#N/A,#N/A,FALSE,"３";#N/A,#N/A,FALSE,"４"}</definedName>
    <definedName name="AUto1" localSheetId="0" hidden="1">{#N/A,#N/A,FALSE,"Sheet1"}</definedName>
    <definedName name="AUto1" hidden="1">{#N/A,#N/A,FALSE,"Sheet1"}</definedName>
    <definedName name="AUto2" localSheetId="0" hidden="1">{#N/A,#N/A,FALSE,"Sheet1"}</definedName>
    <definedName name="AUto2" hidden="1">{#N/A,#N/A,FALSE,"Sheet1"}</definedName>
    <definedName name="Autodecrease">#REF!</definedName>
    <definedName name="Autoincrease">#REF!</definedName>
    <definedName name="Autorenew">#REF!</definedName>
    <definedName name="Autoschedule">#REF!</definedName>
    <definedName name="Available_for_land">#REF!</definedName>
    <definedName name="avegmultiple" hidden="1">#REF!</definedName>
    <definedName name="AveNRSFUnit">#REF!</definedName>
    <definedName name="aveparkcopy" localSheetId="0" hidden="1">{"View1",#N/A,FALSE,"Sheet1";"View2",#N/A,FALSE,"Sheet1"}</definedName>
    <definedName name="aveparkcopy" hidden="1">{"View1",#N/A,FALSE,"Sheet1";"View2",#N/A,FALSE,"Sheet1"}</definedName>
    <definedName name="Average_Reimbursements_PSF">#REF!</definedName>
    <definedName name="avg">#REF!</definedName>
    <definedName name="Avg._Price">#REF!</definedName>
    <definedName name="avg_occ">#REF!</definedName>
    <definedName name="AvgAbsPerMonth">#REF!</definedName>
    <definedName name="AVGAVG" hidden="1">"AVGAVG"</definedName>
    <definedName name="AvgConstCycle">#REF!</definedName>
    <definedName name="AvgDirConstCost">#REF!</definedName>
    <definedName name="AvgDirConstCostandOption">#REF!</definedName>
    <definedName name="AvgHomesiteSize">#REF!</definedName>
    <definedName name="AvgMonthlyStarts">#REF!</definedName>
    <definedName name="AVGMOV" hidden="1">"AVGMOV"</definedName>
    <definedName name="AVGOCC">#REF!</definedName>
    <definedName name="AvgSize">#REF!</definedName>
    <definedName name="avl" localSheetId="0" hidden="1">{"Analysis of Assets_Liabilities",#N/A,FALSE,"ccy_anal";"Analysis of Investments",#N/A,FALSE,"ccy_anal"}</definedName>
    <definedName name="avl" hidden="1">{"Analysis of Assets_Liabilities",#N/A,FALSE,"ccy_anal";"Analysis of Investments",#N/A,FALSE,"ccy_anal"}</definedName>
    <definedName name="awbawbaw" localSheetId="0" hidden="1">{#N/A,#N/A,FALSE,"Sheet1"}</definedName>
    <definedName name="awbawbaw" hidden="1">{#N/A,#N/A,FALSE,"Sheet1"}</definedName>
    <definedName name="awrbhwerbawer" localSheetId="0" hidden="1">{#N/A,#N/A,FALSE,"Static Proforma";#N/A,#N/A,FALSE,"Bldg Dev DCF";#N/A,#N/A,FALSE,"Land Sales DCF"}</definedName>
    <definedName name="awrbhwerbawer" hidden="1">{#N/A,#N/A,FALSE,"Static Proforma";#N/A,#N/A,FALSE,"Bldg Dev DCF";#N/A,#N/A,FALSE,"Land Sales DCF"}</definedName>
    <definedName name="AX" localSheetId="0" hidden="1">{#N/A,#N/A,FALSE,"Pharm";#N/A,#N/A,FALSE,"WWCM"}</definedName>
    <definedName name="AX" hidden="1">{#N/A,#N/A,FALSE,"Pharm";#N/A,#N/A,FALSE,"WWCM"}</definedName>
    <definedName name="ayman" localSheetId="0" hidden="1">{#N/A,#N/A,FALSE,"1";#N/A,#N/A,FALSE,"2";#N/A,#N/A,FALSE,"16 - 17";#N/A,#N/A,FALSE,"18 - 19";#N/A,#N/A,FALSE,"26";#N/A,#N/A,FALSE,"27";#N/A,#N/A,FALSE,"28"}</definedName>
    <definedName name="ayman" hidden="1">{#N/A,#N/A,FALSE,"1";#N/A,#N/A,FALSE,"2";#N/A,#N/A,FALSE,"16 - 17";#N/A,#N/A,FALSE,"18 - 19";#N/A,#N/A,FALSE,"26";#N/A,#N/A,FALSE,"27";#N/A,#N/A,FALSE,"28"}</definedName>
    <definedName name="ayman1" localSheetId="0" hidden="1">{#N/A,#N/A,FALSE,"Pharm";#N/A,#N/A,FALSE,"WWCM"}</definedName>
    <definedName name="ayman1" hidden="1">{#N/A,#N/A,FALSE,"Pharm";#N/A,#N/A,FALSE,"WWCM"}</definedName>
    <definedName name="ayman2" localSheetId="0" hidden="1">{#N/A,#N/A,FALSE,"Pharm";#N/A,#N/A,FALSE,"WWCM"}</definedName>
    <definedName name="ayman2" hidden="1">{#N/A,#N/A,FALSE,"Pharm";#N/A,#N/A,FALSE,"WWCM"}</definedName>
    <definedName name="ayman7" localSheetId="0" hidden="1">{#N/A,#N/A,FALSE,"REPORT"}</definedName>
    <definedName name="ayman7" hidden="1">{#N/A,#N/A,FALSE,"REPORT"}</definedName>
    <definedName name="ayman8" localSheetId="0" hidden="1">{#N/A,#N/A,FALSE,"REPORT"}</definedName>
    <definedName name="ayman8" hidden="1">{#N/A,#N/A,FALSE,"REPORT"}</definedName>
    <definedName name="az" localSheetId="0" hidden="1">{#N/A,#N/A,FALSE,"Pharm";#N/A,#N/A,FALSE,"WWCM"}</definedName>
    <definedName name="az" hidden="1">{#N/A,#N/A,FALSE,"Pharm";#N/A,#N/A,FALSE,"WWCM"}</definedName>
    <definedName name="azcv" hidden="1">#REF!</definedName>
    <definedName name="azeazr" localSheetId="0" hidden="1">{#N/A,#N/A,FALSE,"Sales Graph";#N/A,#N/A,FALSE,"BUC Graph";#N/A,#N/A,FALSE,"P&amp;L - YTD"}</definedName>
    <definedName name="azeazr" hidden="1">{#N/A,#N/A,FALSE,"Sales Graph";#N/A,#N/A,FALSE,"BUC Graph";#N/A,#N/A,FALSE,"P&amp;L - YTD"}</definedName>
    <definedName name="azerety" localSheetId="0" hidden="1">{#N/A,#N/A,FALSE,"Pharm";#N/A,#N/A,FALSE,"WWCM"}</definedName>
    <definedName name="azerety" hidden="1">{#N/A,#N/A,FALSE,"Pharm";#N/A,#N/A,FALSE,"WWCM"}</definedName>
    <definedName name="azgaghadh" hidden="1">#REF!</definedName>
    <definedName name="AzTechTeam">#REF!</definedName>
    <definedName name="azz" localSheetId="0" hidden="1">{#N/A,#N/A,FALSE,"letter";#N/A,#N/A,FALSE,"PP_0895";#N/A,#N/A,FALSE,"PP_0995"}</definedName>
    <definedName name="azz" hidden="1">{#N/A,#N/A,FALSE,"letter";#N/A,#N/A,FALSE,"PP_0895";#N/A,#N/A,FALSE,"PP_0995"}</definedName>
    <definedName name="azzz" localSheetId="0" hidden="1">{#N/A,#N/A,FALSE,"letter";#N/A,#N/A,FALSE,"PP_0895";#N/A,#N/A,FALSE,"PP_0995"}</definedName>
    <definedName name="azzz" hidden="1">{#N/A,#N/A,FALSE,"letter";#N/A,#N/A,FALSE,"PP_0895";#N/A,#N/A,FALSE,"PP_0995"}</definedName>
    <definedName name="azzzz" localSheetId="0" hidden="1">{#N/A,#N/A,FALSE,"letter";#N/A,#N/A,FALSE,"PP_0895";#N/A,#N/A,FALSE,"PP_0995"}</definedName>
    <definedName name="azzzz" hidden="1">{#N/A,#N/A,FALSE,"letter";#N/A,#N/A,FALSE,"PP_0895";#N/A,#N/A,FALSE,"PP_0995"}</definedName>
    <definedName name="b" localSheetId="0" hidden="1">{#N/A,#N/A,FALSE,"ExitStratigy"}</definedName>
    <definedName name="b" hidden="1">{#N/A,#N/A,FALSE,"ExitStratigy"}</definedName>
    <definedName name="b_1" localSheetId="0" hidden="1">{"Data Input",#N/A,TRUE,"Data Input";"10-Yr Cash Flow",#N/A,TRUE,"Cash Flow";"10-Yr Value",#N/A,TRUE,"Value "}</definedName>
    <definedName name="b_1" hidden="1">{"Data Input",#N/A,TRUE,"Data Input";"10-Yr Cash Flow",#N/A,TRUE,"Cash Flow";"10-Yr Value",#N/A,TRUE,"Value "}</definedName>
    <definedName name="b_2" localSheetId="0" hidden="1">{"Data Input",#N/A,TRUE,"Data Input";"10-Yr Cash Flow",#N/A,TRUE,"Cash Flow";"10-Yr Value",#N/A,TRUE,"Value "}</definedName>
    <definedName name="b_2" hidden="1">{"Data Input",#N/A,TRUE,"Data Input";"10-Yr Cash Flow",#N/A,TRUE,"Cash Flow";"10-Yr Value",#N/A,TRUE,"Value "}</definedName>
    <definedName name="b_3" localSheetId="0" hidden="1">{"Data Input",#N/A,TRUE,"Data Input";"10-Yr Cash Flow",#N/A,TRUE,"Cash Flow";"10-Yr Value",#N/A,TRUE,"Value "}</definedName>
    <definedName name="b_3" hidden="1">{"Data Input",#N/A,TRUE,"Data Input";"10-Yr Cash Flow",#N/A,TRUE,"Cash Flow";"10-Yr Value",#N/A,TRUE,"Value "}</definedName>
    <definedName name="b_Key1" hidden="1">#REF!</definedName>
    <definedName name="b_Key2" hidden="1">#REF!</definedName>
    <definedName name="baack">#REF!</definedName>
    <definedName name="back">#REF!</definedName>
    <definedName name="Back_To_Printing">#REF!</definedName>
    <definedName name="Back_To_Printing_Menu">#REF!</definedName>
    <definedName name="bad">#REF!</definedName>
    <definedName name="BadLink" hidden="1">#REF!</definedName>
    <definedName name="BadLink1" hidden="1">#REF!</definedName>
    <definedName name="Balance">#REF!</definedName>
    <definedName name="balloon">#REF!</definedName>
    <definedName name="BALLOON_LTV">#REF!</definedName>
    <definedName name="baneshs">#REF!</definedName>
    <definedName name="baneval">#REF!</definedName>
    <definedName name="Bank">#REF!</definedName>
    <definedName name="Bank_list">#REF!</definedName>
    <definedName name="BankAcctNumber">#REF!</definedName>
    <definedName name="Bankone">#REF!</definedName>
    <definedName name="bas">#REF!</definedName>
    <definedName name="BASE">#REF!</definedName>
    <definedName name="base_case_nm">#REF!</definedName>
    <definedName name="BASE_CURR">#REF!</definedName>
    <definedName name="Base_Rents">#REF!</definedName>
    <definedName name="BaseCurrLogic">#REF!</definedName>
    <definedName name="BaseCurrTotal">#REF!</definedName>
    <definedName name="BASEMENT">#REF!</definedName>
    <definedName name="BasePrice12">#REF!</definedName>
    <definedName name="BasePrice13">#REF!</definedName>
    <definedName name="basePrice14">#REF!</definedName>
    <definedName name="basePrice15">#REF!</definedName>
    <definedName name="BasePrice16">#REF!</definedName>
    <definedName name="basePrice17">#REF!</definedName>
    <definedName name="BasePrice18">#REF!</definedName>
    <definedName name="BasePrice19">#REF!</definedName>
    <definedName name="baserent">#REF!</definedName>
    <definedName name="baserent2">#REF!</definedName>
    <definedName name="BaseRentMonth">#REF!</definedName>
    <definedName name="BaseRentPSF">#REF!</definedName>
    <definedName name="Batch">#REF!</definedName>
    <definedName name="Batch1">#REF!</definedName>
    <definedName name="bb" localSheetId="0" hidden="1">{#N/A,#N/A,FALSE,"ExitStratigy"}</definedName>
    <definedName name="bb" hidden="1">{#N/A,#N/A,FALSE,"ExitStratigy"}</definedName>
    <definedName name="bb10UCP" localSheetId="0" hidden="1">{#N/A,#N/A,FALSE,"Cashflow Analysis";#N/A,#N/A,FALSE,"Sensitivity Analysis";#N/A,#N/A,FALSE,"PV";#N/A,#N/A,FALSE,"Pro Forma"}</definedName>
    <definedName name="bb10UCP" hidden="1">{#N/A,#N/A,FALSE,"Cashflow Analysis";#N/A,#N/A,FALSE,"Sensitivity Analysis";#N/A,#N/A,FALSE,"PV";#N/A,#N/A,FALSE,"Pro Forma"}</definedName>
    <definedName name="bbb" localSheetId="0" hidden="1">{"STATIONS",#N/A,TRUE,"Station OCF";"COMPS",#N/A,TRUE,"COMPS";"CAP",#N/A,TRUE,"PUBLIC";"TVCAPDET",#N/A,TRUE,"CAPDET";"DCF",#N/A,TRUE,"DCF"}</definedName>
    <definedName name="bbb" hidden="1">{"STATIONS",#N/A,TRUE,"Station OCF";"COMPS",#N/A,TRUE,"COMPS";"CAP",#N/A,TRUE,"PUBLIC";"TVCAPDET",#N/A,TRUE,"CAPDET";"DCF",#N/A,TRUE,"DCF"}</definedName>
    <definedName name="bbbb" localSheetId="0" hidden="1">{#N/A,#N/A,FALSE,"Title Page";#N/A,#N/A,FALSE,"Conclusions";#N/A,#N/A,FALSE,"Assum.";#N/A,#N/A,FALSE,"Sun  DCF-WC-Dep";#N/A,#N/A,FALSE,"MarketValue";#N/A,#N/A,FALSE,"BalSheet";#N/A,#N/A,FALSE,"WACC";#N/A,#N/A,FALSE,"PC+ Info.";#N/A,#N/A,FALSE,"PC+Info_2"}</definedName>
    <definedName name="bbbb" hidden="1">{#N/A,#N/A,FALSE,"Title Page";#N/A,#N/A,FALSE,"Conclusions";#N/A,#N/A,FALSE,"Assum.";#N/A,#N/A,FALSE,"Sun  DCF-WC-Dep";#N/A,#N/A,FALSE,"MarketValue";#N/A,#N/A,FALSE,"BalSheet";#N/A,#N/A,FALSE,"WACC";#N/A,#N/A,FALSE,"PC+ Info.";#N/A,#N/A,FALSE,"PC+Info_2"}</definedName>
    <definedName name="bbbbb" localSheetId="0" hidden="1">{#N/A,#N/A,FALSE,"Title Page";#N/A,#N/A,FALSE,"Conclusions";#N/A,#N/A,FALSE,"Assum.";#N/A,#N/A,FALSE,"Sun  DCF-WC-Dep";#N/A,#N/A,FALSE,"MarketValue";#N/A,#N/A,FALSE,"BalSheet";#N/A,#N/A,FALSE,"WACC";#N/A,#N/A,FALSE,"PC+ Info.";#N/A,#N/A,FALSE,"PC+Info_2"}</definedName>
    <definedName name="bbbbb" hidden="1">{#N/A,#N/A,FALSE,"Title Page";#N/A,#N/A,FALSE,"Conclusions";#N/A,#N/A,FALSE,"Assum.";#N/A,#N/A,FALSE,"Sun  DCF-WC-Dep";#N/A,#N/A,FALSE,"MarketValue";#N/A,#N/A,FALSE,"BalSheet";#N/A,#N/A,FALSE,"WACC";#N/A,#N/A,FALSE,"PC+ Info.";#N/A,#N/A,FALSE,"PC+Info_2"}</definedName>
    <definedName name="bbbbbb" localSheetId="0" hidden="1">{#N/A,#N/A,FALSE,"Title Page";#N/A,#N/A,FALSE,"Conclusions";#N/A,#N/A,FALSE,"Assum.";#N/A,#N/A,FALSE,"Sun  DCF-WC-Dep";#N/A,#N/A,FALSE,"MarketValue";#N/A,#N/A,FALSE,"BalSheet";#N/A,#N/A,FALSE,"WACC";#N/A,#N/A,FALSE,"PC+ Info.";#N/A,#N/A,FALSE,"PC+Info_2"}</definedName>
    <definedName name="bbbbbb" hidden="1">{#N/A,#N/A,FALSE,"Title Page";#N/A,#N/A,FALSE,"Conclusions";#N/A,#N/A,FALSE,"Assum.";#N/A,#N/A,FALSE,"Sun  DCF-WC-Dep";#N/A,#N/A,FALSE,"MarketValue";#N/A,#N/A,FALSE,"BalSheet";#N/A,#N/A,FALSE,"WACC";#N/A,#N/A,FALSE,"PC+ Info.";#N/A,#N/A,FALSE,"PC+Info_2"}</definedName>
    <definedName name="BBBBBBBBB" localSheetId="0" hidden="1">{#N/A,#N/A,FALSE,"REPORT"}</definedName>
    <definedName name="BBBBBBBBB" hidden="1">{#N/A,#N/A,FALSE,"REPORT"}</definedName>
    <definedName name="bbbbbbbbbbbbb" localSheetId="0" hidden="1">{#N/A,#N/A,FALSE,"Pharm";#N/A,#N/A,FALSE,"WWCM"}</definedName>
    <definedName name="bbbbbbbbbbbbb" hidden="1">{#N/A,#N/A,FALSE,"Pharm";#N/A,#N/A,FALSE,"WWCM"}</definedName>
    <definedName name="bbbbbbbbbbbbbb" localSheetId="0" hidden="1">{#N/A,#N/A,FALSE,"ExitStratigy"}</definedName>
    <definedName name="bbbbbbbbbbbbbb" hidden="1">{#N/A,#N/A,FALSE,"ExitStratigy"}</definedName>
    <definedName name="BBCFs">#REF!</definedName>
    <definedName name="BBincl_col">#REF!</definedName>
    <definedName name="BBInclRange">#REF!</definedName>
    <definedName name="BBInclStart">#REF!</definedName>
    <definedName name="BBStubRange">#REF!</definedName>
    <definedName name="bdcopy" localSheetId="0" hidden="1">{"Main",#N/A,FALSE,"Wacker";"Main2",#N/A,FALSE,"Wacker";"Value",#N/A,FALSE,"Wacker";"Sensitivity",#N/A,FALSE,"Wacker";"Paine",#N/A,FALSE,"Wacker";"Quaker",#N/A,FALSE,"Wacker";"Wacker",#N/A,FALSE,"Wacker";"1900",#N/A,FALSE,"Wacker";"1901",#N/A,FALSE,"Wacker"}</definedName>
    <definedName name="bdcopy" hidden="1">{"Main",#N/A,FALSE,"Wacker";"Main2",#N/A,FALSE,"Wacker";"Value",#N/A,FALSE,"Wacker";"Sensitivity",#N/A,FALSE,"Wacker";"Paine",#N/A,FALSE,"Wacker";"Quaker",#N/A,FALSE,"Wacker";"Wacker",#N/A,FALSE,"Wacker";"1900",#N/A,FALSE,"Wacker";"1901",#N/A,FALSE,"Wacker"}</definedName>
    <definedName name="bdinvestor" localSheetId="0" hidden="1">{"View1",#N/A,FALSE,"Sheet1";"View2",#N/A,FALSE,"Sheet1"}</definedName>
    <definedName name="bdinvestor" hidden="1">{"View1",#N/A,FALSE,"Sheet1";"View2",#N/A,FALSE,"Sheet1"}</definedName>
    <definedName name="bdm" hidden="1">#REF!</definedName>
    <definedName name="beattle" localSheetId="0" hidden="1">{"Full Sheet",#N/A,FALSE,"Expense Comparison"}</definedName>
    <definedName name="beattle" hidden="1">{"Full Sheet",#N/A,FALSE,"Expense Comparison"}</definedName>
    <definedName name="beattle_1" localSheetId="0" hidden="1">{"Full Sheet",#N/A,FALSE,"Expense Comparison"}</definedName>
    <definedName name="beattle_1" hidden="1">{"Full Sheet",#N/A,FALSE,"Expense Comparison"}</definedName>
    <definedName name="beattle_2" localSheetId="0" hidden="1">{"Full Sheet",#N/A,FALSE,"Expense Comparison"}</definedName>
    <definedName name="beattle_2" hidden="1">{"Full Sheet",#N/A,FALSE,"Expense Comparison"}</definedName>
    <definedName name="beattle_3" localSheetId="0" hidden="1">{"Full Sheet",#N/A,FALSE,"Expense Comparison"}</definedName>
    <definedName name="beattle_3" hidden="1">{"Full Sheet",#N/A,FALSE,"Expense Comparison"}</definedName>
    <definedName name="before">#REF!</definedName>
    <definedName name="beg">#REF!</definedName>
    <definedName name="Beg.Bal">IF(#REF!&lt;&gt;"",#REF!,"")</definedName>
    <definedName name="Beg_Bal">#REF!</definedName>
    <definedName name="Beginning_Balance">#N/A</definedName>
    <definedName name="Beginning_Balance_1" localSheetId="0">-FV(#REF!/12,Payment_Number_1-1,-Cover!Monthly_Payment_1,#REF!)</definedName>
    <definedName name="Beginning_Balance_1">-FV(#REF!/12,Payment_Number_1-1,-Monthly_Payment_1,#REF!)</definedName>
    <definedName name="Beginning_Loan_Balance">#REF!</definedName>
    <definedName name="BeginningDate">#REF!</definedName>
    <definedName name="BeginQ1">#REF!</definedName>
    <definedName name="BeginQ2">#REF!</definedName>
    <definedName name="BeginQ3">#REF!</definedName>
    <definedName name="BeginQ4">#REF!</definedName>
    <definedName name="beginyr">#REF!</definedName>
    <definedName name="belnew" localSheetId="0" hidden="1">{"IS",#N/A,FALSE,"IS";"RPTIS",#N/A,FALSE,"RPTIS";"STATS",#N/A,FALSE,"STATS";"CELL",#N/A,FALSE,"CELL";"BS",#N/A,FALSE,"BS"}</definedName>
    <definedName name="belnew" hidden="1">{"IS",#N/A,FALSE,"IS";"RPTIS",#N/A,FALSE,"RPTIS";"STATS",#N/A,FALSE,"STATS";"CELL",#N/A,FALSE,"CELL";"BS",#N/A,FALSE,"BS"}</definedName>
    <definedName name="ben" localSheetId="0" hidden="1">{"Analysis of Assets_Liabilities",#N/A,FALSE,"ccy_anal";"Analysis of Investments",#N/A,FALSE,"ccy_anal"}</definedName>
    <definedName name="ben" hidden="1">{"Analysis of Assets_Liabilities",#N/A,FALSE,"ccy_anal";"Analysis of Investments",#N/A,FALSE,"ccy_anal"}</definedName>
    <definedName name="bfvzsbazs" localSheetId="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bfvzsbazs"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BG_Del" hidden="1">15</definedName>
    <definedName name="BG_Ins" hidden="1">4</definedName>
    <definedName name="BG_Mod" hidden="1">6</definedName>
    <definedName name="bid">#REF!</definedName>
    <definedName name="Bid_Allocation">#REF!</definedName>
    <definedName name="Bid_Date">#REF!</definedName>
    <definedName name="Bid_Date1">#REF!</definedName>
    <definedName name="bili">#REF!</definedName>
    <definedName name="bill">#REF!</definedName>
    <definedName name="bip">#REF!</definedName>
    <definedName name="Blah" hidden="1">#REF!</definedName>
    <definedName name="blank">#REF!</definedName>
    <definedName name="BLDGRSF">#REF!</definedName>
    <definedName name="Blended_BEY">#REF!</definedName>
    <definedName name="blink">#REF!</definedName>
    <definedName name="blnk">#REF!</definedName>
    <definedName name="Bloomberg">#REF!</definedName>
    <definedName name="BLPH1" hidden="1">#REF!</definedName>
    <definedName name="BLPH10" hidden="1">#REF!</definedName>
    <definedName name="BLPH11" hidden="1">#REF!</definedName>
    <definedName name="BLPH12" hidden="1">#REF!</definedName>
    <definedName name="BLPH13" hidden="1">#REF!</definedName>
    <definedName name="BLPH14" hidden="1">#REF!</definedName>
    <definedName name="BLPH15" hidden="1">#REF!</definedName>
    <definedName name="BLPH16" hidden="1">#REF!</definedName>
    <definedName name="BLPH17" hidden="1">#REF!</definedName>
    <definedName name="BLPH18" hidden="1">#REF!</definedName>
    <definedName name="BLPH19" hidden="1">#REF!</definedName>
    <definedName name="BLPH2" hidden="1">#REF!</definedName>
    <definedName name="BLPH20" hidden="1">#REF!</definedName>
    <definedName name="BLPH200001" hidden="1">#REF!</definedName>
    <definedName name="BLPH21" hidden="1">#REF!</definedName>
    <definedName name="BLPH22" hidden="1">#REF!</definedName>
    <definedName name="BLPH23" hidden="1">#REF!</definedName>
    <definedName name="BLPH24" hidden="1">#REF!</definedName>
    <definedName name="BLPH25" hidden="1">#REF!</definedName>
    <definedName name="BLPH3" hidden="1">#REF!</definedName>
    <definedName name="BLPH3001" hidden="1">#REF!</definedName>
    <definedName name="BLPH3002" hidden="1">#REF!</definedName>
    <definedName name="BLPH3003" hidden="1">#REF!</definedName>
    <definedName name="BLPH3004" hidden="1">#REF!</definedName>
    <definedName name="BLPH3005" hidden="1">#REF!</definedName>
    <definedName name="BLPH3006" hidden="1">#REF!</definedName>
    <definedName name="BLPH3007" hidden="1">#REF!</definedName>
    <definedName name="BLPH3008" hidden="1">#REF!</definedName>
    <definedName name="BLPH3009" hidden="1">#REF!</definedName>
    <definedName name="BLPH3010" hidden="1">#REF!</definedName>
    <definedName name="BLPH3011" hidden="1">#REF!</definedName>
    <definedName name="BLPH3012" hidden="1">#REF!</definedName>
    <definedName name="BLPH3013" hidden="1">#REF!</definedName>
    <definedName name="BLPH3014" hidden="1">#REF!</definedName>
    <definedName name="BLPH3015" hidden="1">#REF!</definedName>
    <definedName name="BLPH3016" hidden="1">#REF!</definedName>
    <definedName name="BLPH3017" hidden="1">#REF!</definedName>
    <definedName name="BLPH3018" hidden="1">#REF!</definedName>
    <definedName name="BLPH3027" hidden="1">#REF!</definedName>
    <definedName name="BLPH3028" hidden="1">#REF!</definedName>
    <definedName name="BLPH3029" hidden="1">#REF!</definedName>
    <definedName name="BLPH3030" hidden="1">#REF!</definedName>
    <definedName name="BLPH3031" hidden="1">#REF!</definedName>
    <definedName name="BLPH3032" hidden="1">#REF!</definedName>
    <definedName name="BLPH3033" hidden="1">#REF!</definedName>
    <definedName name="BLPH3034" hidden="1">#REF!</definedName>
    <definedName name="BLPH3035" hidden="1">#REF!</definedName>
    <definedName name="BLPH3036" hidden="1">#REF!</definedName>
    <definedName name="BLPH3037" hidden="1">#REF!</definedName>
    <definedName name="BLPH3038" hidden="1">#REF!</definedName>
    <definedName name="BLPH3039" hidden="1">#REF!</definedName>
    <definedName name="BLPH3040" hidden="1">#REF!</definedName>
    <definedName name="BLPH3041" hidden="1">#REF!</definedName>
    <definedName name="BLPH3042" hidden="1">#REF!</definedName>
    <definedName name="BLPH3043" hidden="1">#REF!</definedName>
    <definedName name="BLPH3044" hidden="1">#REF!</definedName>
    <definedName name="BLPH3045" hidden="1">#REF!</definedName>
    <definedName name="BLPH3046" hidden="1">#REF!</definedName>
    <definedName name="BLPH3047" hidden="1">#REF!</definedName>
    <definedName name="BLPH3048" hidden="1">#REF!</definedName>
    <definedName name="BLPH3049" hidden="1">#REF!</definedName>
    <definedName name="BLPH3050" hidden="1">#REF!</definedName>
    <definedName name="BLPH3051" hidden="1">#REF!</definedName>
    <definedName name="BLPH3052" hidden="1">#REF!</definedName>
    <definedName name="BLPH3053" hidden="1">#REF!</definedName>
    <definedName name="BLPH3054" hidden="1">#REF!</definedName>
    <definedName name="BLPH3055" hidden="1">#REF!</definedName>
    <definedName name="BLPH3056" hidden="1">#REF!</definedName>
    <definedName name="BLPH3057" hidden="1">#REF!</definedName>
    <definedName name="BLPH4" hidden="1">#REF!</definedName>
    <definedName name="BLPH5" hidden="1">#REF!</definedName>
    <definedName name="BLPH6" hidden="1">#REF!</definedName>
    <definedName name="BLPH7" hidden="1">#REF!</definedName>
    <definedName name="BLPH8" hidden="1">#REF!</definedName>
    <definedName name="BLPH9" hidden="1">#REF!</definedName>
    <definedName name="BLTV">#REF!</definedName>
    <definedName name="Blvd2001">#REF!</definedName>
    <definedName name="Blvd2010">#REF!</definedName>
    <definedName name="Blvd2040">#REF!</definedName>
    <definedName name="Blvd2045">#REF!</definedName>
    <definedName name="bmj" hidden="1">#REF!</definedName>
    <definedName name="BNE_MESSAGES_HIDDEN" hidden="1">#REF!</definedName>
    <definedName name="bnm" localSheetId="0" hidden="1">{#N/A,#N/A,FALSE,"REPORT"}</definedName>
    <definedName name="bnm" hidden="1">{#N/A,#N/A,FALSE,"REPORT"}</definedName>
    <definedName name="bnnn" localSheetId="0" hidden="1">{"consolidated",#N/A,FALSE,"Sheet1";"cms",#N/A,FALSE,"Sheet1";"fse",#N/A,FALSE,"Sheet1"}</definedName>
    <definedName name="bnnn" hidden="1">{"consolidated",#N/A,FALSE,"Sheet1";"cms",#N/A,FALSE,"Sheet1";"fse",#N/A,FALSE,"Sheet1"}</definedName>
    <definedName name="BNRCFs">#REF!</definedName>
    <definedName name="bo">#REF!</definedName>
    <definedName name="Body">#REF!</definedName>
    <definedName name="BOFA">#REF!</definedName>
    <definedName name="BOFAB">#REF!</definedName>
    <definedName name="bofafixed">#REF!</definedName>
    <definedName name="bofafixedb">#REF!</definedName>
    <definedName name="bofag">#REF!</definedName>
    <definedName name="bofagas">#REF!</definedName>
    <definedName name="bofagas1">#REF!</definedName>
    <definedName name="bofagas2">#REF!</definedName>
    <definedName name="bofalibrary">#REF!</definedName>
    <definedName name="bofalibrary1">#REF!</definedName>
    <definedName name="bofalibrary2">#REF!</definedName>
    <definedName name="BOM">#REF!</definedName>
    <definedName name="Bond">#REF!</definedName>
    <definedName name="bond_name">#REF!</definedName>
    <definedName name="boo">#REF!</definedName>
    <definedName name="BOOK_COST">#REF!</definedName>
    <definedName name="book11">#N/A</definedName>
    <definedName name="BooleanInput">#REF!</definedName>
    <definedName name="BOTTOM">#REF!</definedName>
    <definedName name="boy" localSheetId="0" hidden="1">{"AnnualRentRoll",#N/A,FALSE,"RentRoll"}</definedName>
    <definedName name="boy" hidden="1">{"AnnualRentRoll",#N/A,FALSE,"RentRoll"}</definedName>
    <definedName name="BPiece_LA_IRR">#REF!</definedName>
    <definedName name="BPType">#REF!</definedName>
    <definedName name="Bridgerock" localSheetId="0" hidden="1">{"Financials",#N/A,FALSE,"Financials";"AVP",#N/A,FALSE,"AVP";"DCF",#N/A,FALSE,"DCF";"CSC",#N/A,FALSE,"CSC";"Deal_Comp",#N/A,FALSE,"DealComp"}</definedName>
    <definedName name="Bridgerock" hidden="1">{"Financials",#N/A,FALSE,"Financials";"AVP",#N/A,FALSE,"AVP";"DCF",#N/A,FALSE,"DCF";"CSC",#N/A,FALSE,"CSC";"Deal_Comp",#N/A,FALSE,"DealComp"}</definedName>
    <definedName name="BrokerComms">#REF!</definedName>
    <definedName name="BrokerCommsFrom">#REF!</definedName>
    <definedName name="BrokerCommsPrev">#REF!</definedName>
    <definedName name="BrokerCoopFlag">#REF!</definedName>
    <definedName name="BrokerCoopMonthly">#REF!</definedName>
    <definedName name="Brokerresidual">#REF!</definedName>
    <definedName name="BROWN" localSheetId="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S" localSheetId="0" hidden="1">{#N/A,#N/A,FALSE,"Title Page";#N/A,#N/A,FALSE,"Conclusions";#N/A,#N/A,FALSE,"Assum.";#N/A,#N/A,FALSE,"Sun  DCF-WC-Dep";#N/A,#N/A,FALSE,"MarketValue";#N/A,#N/A,FALSE,"BalSheet";#N/A,#N/A,FALSE,"WACC";#N/A,#N/A,FALSE,"PC+ Info.";#N/A,#N/A,FALSE,"PC+Info_2"}</definedName>
    <definedName name="BS" hidden="1">{#N/A,#N/A,FALSE,"Title Page";#N/A,#N/A,FALSE,"Conclusions";#N/A,#N/A,FALSE,"Assum.";#N/A,#N/A,FALSE,"Sun  DCF-WC-Dep";#N/A,#N/A,FALSE,"MarketValue";#N/A,#N/A,FALSE,"BalSheet";#N/A,#N/A,FALSE,"WACC";#N/A,#N/A,FALSE,"PC+ Info.";#N/A,#N/A,FALSE,"PC+Info_2"}</definedName>
    <definedName name="BS_Current">#REF!</definedName>
    <definedName name="BSIPbPageSetupChartSize" hidden="1">1</definedName>
    <definedName name="BSIPbPageSetupChartSize_0" hidden="1">0</definedName>
    <definedName name="BSIPbPageSetupDraftQuality" hidden="1">1</definedName>
    <definedName name="BSIPbPageSetupDraftQuality_0" hidden="1">0</definedName>
    <definedName name="BSIPbPageSetupDrawingColor" hidden="1">1</definedName>
    <definedName name="BSIPbPageSetupDrawingColor_0" hidden="1">0</definedName>
    <definedName name="BSIPbPageSetupFitToPagesTall" hidden="1">1</definedName>
    <definedName name="BSIPbPageSetupFitToPagesTall_0" hidden="1">1</definedName>
    <definedName name="BSIPbPageSetupFitToPagesWide" hidden="1">1</definedName>
    <definedName name="BSIPbPageSetupFitToPagesWide_0" hidden="1">1</definedName>
    <definedName name="BSIPbPageSetupMediaName" hidden="1">1</definedName>
    <definedName name="BSIPbPageSetupMediaName_0" hidden="1">"ANSI_B_(11.00_x_17.00_Inches)"</definedName>
    <definedName name="BSIPbPageSetupPageOrientation" hidden="1">1</definedName>
    <definedName name="BSIPbPageSetupPageOrientation_0" hidden="1">2</definedName>
    <definedName name="BSIPbPageSetupPaperHeight" hidden="1">1</definedName>
    <definedName name="BSIPbPageSetupPaperHeight_0" hidden="1">1224</definedName>
    <definedName name="BSIPbPageSetupPaperMarginBottom" hidden="1">1</definedName>
    <definedName name="BSIPbPageSetupPaperMarginBottom_0" hidden="1">0</definedName>
    <definedName name="BSIPbPageSetupPaperMarginFooter" hidden="1">1</definedName>
    <definedName name="BSIPbPageSetupPaperMarginFooter_0" hidden="1">0</definedName>
    <definedName name="BSIPbPageSetupPaperMarginHeader" hidden="1">1</definedName>
    <definedName name="BSIPbPageSetupPaperMarginHeader_0" hidden="1">0</definedName>
    <definedName name="BSIPbPageSetupPaperMarginLeft" hidden="1">1</definedName>
    <definedName name="BSIPbPageSetupPaperMarginLeft_0" hidden="1">0</definedName>
    <definedName name="BSIPbPageSetupPaperMarginRight" hidden="1">1</definedName>
    <definedName name="BSIPbPageSetupPaperMarginRight_0" hidden="1">0</definedName>
    <definedName name="BSIPbPageSetupPaperMarginTop" hidden="1">1</definedName>
    <definedName name="BSIPbPageSetupPaperMarginTop_0" hidden="1">0</definedName>
    <definedName name="BSIPbPageSetupPaperWidth" hidden="1">1</definedName>
    <definedName name="BSIPbPageSetupPaperWidth_0" hidden="1">792</definedName>
    <definedName name="BSIPbPageSetupPlotSizeType" hidden="1">1</definedName>
    <definedName name="BSIPbPageSetupPlotSizeType_0" hidden="1">1</definedName>
    <definedName name="BSIPbPageSetupPrintCellErrors" hidden="1">1</definedName>
    <definedName name="BSIPbPageSetupPrintCellErrors_0" hidden="1">0</definedName>
    <definedName name="BSIPbPageSetupPrintComments" hidden="1">1</definedName>
    <definedName name="BSIPbPageSetupPrintComments_0" hidden="1">-4142</definedName>
    <definedName name="BSIPbPageSetupPrintGridlines" hidden="1">1</definedName>
    <definedName name="BSIPbPageSetupPrintGridlines_0" hidden="1">0</definedName>
    <definedName name="BSIPbPageSetupUseStandardMargins" hidden="1">1</definedName>
    <definedName name="BSIPbPageSetupUseStandardMargins_0" hidden="1">0</definedName>
    <definedName name="BSIPbPageSetupUseZoom" hidden="1">1</definedName>
    <definedName name="BSIPbPageSetupUseZoom_0" hidden="1">0</definedName>
    <definedName name="BSIPbPageSetupZoom" hidden="1">1</definedName>
    <definedName name="BSIPbPageSetupZoom_0" hidden="1">100</definedName>
    <definedName name="BSIWhichPageSetup" hidden="1">1</definedName>
    <definedName name="BSIWhichPageSetup_0" hidden="1">"0þ"</definedName>
    <definedName name="BSTOP">#REF!</definedName>
    <definedName name="BT" localSheetId="0" hidden="1">{"all",#N/A,FALSE,"Compco";"summary",#N/A,FALSE,"Compco"}</definedName>
    <definedName name="BT" hidden="1">{"all",#N/A,FALSE,"Compco";"summary",#N/A,FALSE,"Compco"}</definedName>
    <definedName name="buchashs">#REF!</definedName>
    <definedName name="buchaval">#REF!</definedName>
    <definedName name="BUD" hidden="1">"BUD"</definedName>
    <definedName name="Bud_By_Quarter">#REF!</definedName>
    <definedName name="Bud_Narrative">#REF!</definedName>
    <definedName name="Bud_Summary">#REF!</definedName>
    <definedName name="Bud_UpLoad_Sheet">#REF!</definedName>
    <definedName name="BUDAVG" hidden="1">"BUDAVG"</definedName>
    <definedName name="BUDGBORD">#REF!</definedName>
    <definedName name="Budget" localSheetId="0" hidden="1">{"2000",#N/A,FALSE,"2000"}</definedName>
    <definedName name="Budget" hidden="1">{"2000",#N/A,FALSE,"2000"}</definedName>
    <definedName name="Budget_Year">#REF!</definedName>
    <definedName name="BUDGET1">#REF!</definedName>
    <definedName name="BudgetSumm" localSheetId="0" hidden="1">{#N/A,#N/A,FALSE,"Cashflow Analysis";#N/A,#N/A,FALSE,"Sensitivity Analysis";#N/A,#N/A,FALSE,"PV";#N/A,#N/A,FALSE,"Pro Forma"}</definedName>
    <definedName name="BudgetSumm" hidden="1">{#N/A,#N/A,FALSE,"Cashflow Analysis";#N/A,#N/A,FALSE,"Sensitivity Analysis";#N/A,#N/A,FALSE,"PV";#N/A,#N/A,FALSE,"Pro Forma"}</definedName>
    <definedName name="BudgetSumm.2" localSheetId="0" hidden="1">{#N/A,#N/A,FALSE,"Cashflow Analysis";#N/A,#N/A,FALSE,"Sensitivity Analysis";#N/A,#N/A,FALSE,"PV";#N/A,#N/A,FALSE,"Pro Forma"}</definedName>
    <definedName name="BudgetSumm.2" hidden="1">{#N/A,#N/A,FALSE,"Cashflow Analysis";#N/A,#N/A,FALSE,"Sensitivity Analysis";#N/A,#N/A,FALSE,"PV";#N/A,#N/A,FALSE,"Pro Forma"}</definedName>
    <definedName name="BudgetSumm10UCP" localSheetId="0" hidden="1">{#N/A,#N/A,FALSE,"Cashflow Analysis";#N/A,#N/A,FALSE,"Sensitivity Analysis";#N/A,#N/A,FALSE,"PV";#N/A,#N/A,FALSE,"Pro Forma"}</definedName>
    <definedName name="BudgetSumm10UCP" hidden="1">{#N/A,#N/A,FALSE,"Cashflow Analysis";#N/A,#N/A,FALSE,"Sensitivity Analysis";#N/A,#N/A,FALSE,"PV";#N/A,#N/A,FALSE,"Pro Forma"}</definedName>
    <definedName name="BudgetYear">#REF!</definedName>
    <definedName name="BUDMOV" hidden="1">"BUDMOV"</definedName>
    <definedName name="BUDTITLE">#REF!</definedName>
    <definedName name="BUDYEAR">#REF!</definedName>
    <definedName name="Building_Contract">#REF!</definedName>
    <definedName name="Building_Permit_fee">#REF!</definedName>
    <definedName name="BuildingManager">#REF!</definedName>
    <definedName name="Buildings.f.">#REF!</definedName>
    <definedName name="Built___Renovated">#REF!</definedName>
    <definedName name="bull" localSheetId="0" hidden="1">{#N/A,#N/A,FALSE,"Combo-Ass ";#N/A,#N/A,FALSE,"Combo-AD sum";#N/A,#N/A,FALSE,"Combo-Syn Sens";#N/A,#N/A,FALSE,"Combo-Contr";#N/A,#N/A,FALSE,"Combo-Credit Sum";#N/A,#N/A,FALSE,"Combo-Credit";#N/A,#N/A,FALSE,"Combo-AD";#N/A,#N/A,FALSE,"Combo-AD CF"}</definedName>
    <definedName name="bull" hidden="1">{#N/A,#N/A,FALSE,"Combo-Ass ";#N/A,#N/A,FALSE,"Combo-AD sum";#N/A,#N/A,FALSE,"Combo-Syn Sens";#N/A,#N/A,FALSE,"Combo-Contr";#N/A,#N/A,FALSE,"Combo-Credit Sum";#N/A,#N/A,FALSE,"Combo-Credit";#N/A,#N/A,FALSE,"Combo-AD";#N/A,#N/A,FALSE,"Combo-AD CF"}</definedName>
    <definedName name="bullsf" localSheetId="0" hidden="1">{#N/A,#N/A,TRUE,"Tar-Ass";#N/A,#N/A,TRUE,"Tar-Ass LBO";#N/A,#N/A,TRUE,"LBO Ret";#N/A,#N/A,TRUE,"Tar-BS LBO";#N/A,#N/A,TRUE,"Tar-IS LBO";#N/A,#N/A,TRUE,"Tar-CF LBO";#N/A,#N/A,TRUE,"Tar-Debt LBO";#N/A,#N/A,TRUE,"Tar-Int LBO";#N/A,#N/A,TRUE,"Tar-Taxes LBO";#N/A,#N/A,TRUE,"Tar-Val LBO"}</definedName>
    <definedName name="bullsf" hidden="1">{#N/A,#N/A,TRUE,"Tar-Ass";#N/A,#N/A,TRUE,"Tar-Ass LBO";#N/A,#N/A,TRUE,"LBO Ret";#N/A,#N/A,TRUE,"Tar-BS LBO";#N/A,#N/A,TRUE,"Tar-IS LBO";#N/A,#N/A,TRUE,"Tar-CF LBO";#N/A,#N/A,TRUE,"Tar-Debt LBO";#N/A,#N/A,TRUE,"Tar-Int LBO";#N/A,#N/A,TRUE,"Tar-Taxes LBO";#N/A,#N/A,TRUE,"Tar-Val LBO"}</definedName>
    <definedName name="Bullshit" localSheetId="0" hidden="1">{"Assumptions",#N/A,TRUE,"Returns";"Tables",#N/A,TRUE,"Returns"}</definedName>
    <definedName name="Bullshit" hidden="1">{"Assumptions",#N/A,TRUE,"Returns";"Tables",#N/A,TRUE,"Returns"}</definedName>
    <definedName name="BuryContingency">#REF!</definedName>
    <definedName name="BuryFee">#REF!</definedName>
    <definedName name="BuryInsurance">#REF!</definedName>
    <definedName name="bus">#REF!</definedName>
    <definedName name="BusgetSumm.210UCP" localSheetId="0" hidden="1">{#N/A,#N/A,FALSE,"Cashflow Analysis";#N/A,#N/A,FALSE,"Sensitivity Analysis";#N/A,#N/A,FALSE,"PV";#N/A,#N/A,FALSE,"Pro Forma"}</definedName>
    <definedName name="BusgetSumm.210UCP" hidden="1">{#N/A,#N/A,FALSE,"Cashflow Analysis";#N/A,#N/A,FALSE,"Sensitivity Analysis";#N/A,#N/A,FALSE,"PV";#N/A,#N/A,FALSE,"Pro Forma"}</definedName>
    <definedName name="Business_Unit">#REF!</definedName>
    <definedName name="but" localSheetId="0" hidden="1">{"2000",#N/A,FALSE,"2000"}</definedName>
    <definedName name="but" hidden="1">{"2000",#N/A,FALSE,"2000"}</definedName>
    <definedName name="Buyer_CAM">#REF!</definedName>
    <definedName name="buyer_expenses">#REF!</definedName>
    <definedName name="buyer_ins">#REF!</definedName>
    <definedName name="Buyer_rent">#REF!</definedName>
    <definedName name="BuyingEntity">#REF!</definedName>
    <definedName name="bvhjgy" localSheetId="0" hidden="1">{"AnnualRentRoll",#N/A,FALSE,"RentRoll"}</definedName>
    <definedName name="bvhjgy" hidden="1">{"AnnualRentRoll",#N/A,FALSE,"RentRoll"}</definedName>
    <definedName name="bvnbn" localSheetId="0" hidden="1">{#N/A,#N/A,FALSE,"Historical";#N/A,#N/A,FALSE,"EPS-Purchase";#N/A,#N/A,FALSE,"EPS-Pool";#N/A,#N/A,FALSE,"DCF";"Market Share",#N/A,FALSE,"Revenue";"Revenue",#N/A,FALSE,"Revenue"}</definedName>
    <definedName name="bvnbn" hidden="1">{#N/A,#N/A,FALSE,"Historical";#N/A,#N/A,FALSE,"EPS-Purchase";#N/A,#N/A,FALSE,"EPS-Pool";#N/A,#N/A,FALSE,"DCF";"Market Share",#N/A,FALSE,"Revenue";"Revenue",#N/A,FALSE,"Revenue"}</definedName>
    <definedName name="bvnbna" localSheetId="0" hidden="1">{#N/A,#N/A,FALSE,"Historical";#N/A,#N/A,FALSE,"EPS-Purchase";#N/A,#N/A,FALSE,"EPS-Pool";#N/A,#N/A,FALSE,"DCF";"Market Share",#N/A,FALSE,"Revenue";"Revenue",#N/A,FALSE,"Revenue"}</definedName>
    <definedName name="bvnbna" hidden="1">{#N/A,#N/A,FALSE,"Historical";#N/A,#N/A,FALSE,"EPS-Purchase";#N/A,#N/A,FALSE,"EPS-Pool";#N/A,#N/A,FALSE,"DCF";"Market Share",#N/A,FALSE,"Revenue";"Revenue",#N/A,FALSE,"Revenue"}</definedName>
    <definedName name="c.LTMYear" hidden="1">#REF!</definedName>
    <definedName name="C_">#REF!</definedName>
    <definedName name="c_360">#REF!</definedName>
    <definedName name="c_365">#REF!</definedName>
    <definedName name="c_acqdate">#REF!</definedName>
    <definedName name="c_dash">#REF!</definedName>
    <definedName name="c_na">#REF!</definedName>
    <definedName name="c_one">#REF!</definedName>
    <definedName name="c_print_fall_freq">#REF!</definedName>
    <definedName name="c_startdate">#REF!</definedName>
    <definedName name="c_thirty">#REF!</definedName>
    <definedName name="c_threesixty">#REF!</definedName>
    <definedName name="c_twelve">#REF!</definedName>
    <definedName name="caattach2" localSheetId="0" hidden="1">{#N/A,#N/A,FALSE,"letter";#N/A,#N/A,FALSE,"PP_0895";#N/A,#N/A,FALSE,"PP_0995"}</definedName>
    <definedName name="caattach2" hidden="1">{#N/A,#N/A,FALSE,"letter";#N/A,#N/A,FALSE,"PP_0895";#N/A,#N/A,FALSE,"PP_0995"}</definedName>
    <definedName name="caj">#REF!</definedName>
    <definedName name="cal">#REF!</definedName>
    <definedName name="calc" localSheetId="0" hidden="1">{#N/A,#N/A,FALSE,"bal sheet";#N/A,#N/A,FALSE,"income";#N/A,#N/A,FALSE,"mgr perf";#N/A,#N/A,FALSE,"part cap 2";#N/A,#N/A,FALSE,"part cap 1";#N/A,#N/A,FALSE,"GP Fee";#N/A,#N/A,FALSE,"COMB PART CAP"}</definedName>
    <definedName name="calc" hidden="1">{#N/A,#N/A,FALSE,"bal sheet";#N/A,#N/A,FALSE,"income";#N/A,#N/A,FALSE,"mgr perf";#N/A,#N/A,FALSE,"part cap 2";#N/A,#N/A,FALSE,"part cap 1";#N/A,#N/A,FALSE,"GP Fee";#N/A,#N/A,FALSE,"COMB PART CAP"}</definedName>
    <definedName name="CALIFORN">#REF!</definedName>
    <definedName name="cam">#REF!</definedName>
    <definedName name="can">#REF!</definedName>
    <definedName name="Cap_Exp">#REF!</definedName>
    <definedName name="Cap_Rate">#REF!</definedName>
    <definedName name="CapAssets">#REF!</definedName>
    <definedName name="CapAssetsFrom">#REF!</definedName>
    <definedName name="CapAssetsPrev">#REF!</definedName>
    <definedName name="CapExp">#REF!</definedName>
    <definedName name="CapExp_002">#REF!</definedName>
    <definedName name="CapExp3">#REF!</definedName>
    <definedName name="CapExpAg">#REF!</definedName>
    <definedName name="CapExpAgFrom">#REF!</definedName>
    <definedName name="CapExpAgPrev">#REF!</definedName>
    <definedName name="CapExpPay">#REF!</definedName>
    <definedName name="CapExpPayFrom">#REF!</definedName>
    <definedName name="CapExpPayPrev">#REF!</definedName>
    <definedName name="CapGains">#REF!</definedName>
    <definedName name="CapGainsFrom">#REF!</definedName>
    <definedName name="CapGainsPrev">#REF!</definedName>
    <definedName name="Capital">#REF!</definedName>
    <definedName name="CAPITAL_ASSETS">#REF!</definedName>
    <definedName name="CAPITAL_ASSETS_002">#REF!</definedName>
    <definedName name="CAPITAL_ASSETS_002_Ag">#REF!</definedName>
    <definedName name="CAPITAL_ASSETS_Ag">#REF!</definedName>
    <definedName name="CAPITAL_ASSETS3">#REF!</definedName>
    <definedName name="CAPITAL_ASSETS3_Ag">#REF!</definedName>
    <definedName name="CAPITAL_DETAIL">#REF!</definedName>
    <definedName name="CAPITAL_DETAIL_002">#REF!</definedName>
    <definedName name="CAPITAL_DETAIL_002_Ag">#REF!</definedName>
    <definedName name="CAPITAL_DETAIL_Ag">#REF!</definedName>
    <definedName name="CAPITAL_DETAIL3">#REF!</definedName>
    <definedName name="CAPITAL_DETAIL3_Ag">#REF!</definedName>
    <definedName name="capitalized" localSheetId="0" hidden="1">{#N/A,#N/A,FALSE,"Title Page";#N/A,#N/A,FALSE,"Conclusions";#N/A,#N/A,FALSE,"Assum.";#N/A,#N/A,FALSE,"Sun  DCF-WC-Dep";#N/A,#N/A,FALSE,"MarketValue";#N/A,#N/A,FALSE,"BalSheet";#N/A,#N/A,FALSE,"WACC";#N/A,#N/A,FALSE,"PC+ Info.";#N/A,#N/A,FALSE,"PC+Info_2"}</definedName>
    <definedName name="capitalized" hidden="1">{#N/A,#N/A,FALSE,"Title Page";#N/A,#N/A,FALSE,"Conclusions";#N/A,#N/A,FALSE,"Assum.";#N/A,#N/A,FALSE,"Sun  DCF-WC-Dep";#N/A,#N/A,FALSE,"MarketValue";#N/A,#N/A,FALSE,"BalSheet";#N/A,#N/A,FALSE,"WACC";#N/A,#N/A,FALSE,"PC+ Info.";#N/A,#N/A,FALSE,"PC+Info_2"}</definedName>
    <definedName name="CapPay">#REF!</definedName>
    <definedName name="CapPayFrom">#REF!</definedName>
    <definedName name="CapPayPrev">#REF!</definedName>
    <definedName name="caprate">#REF!</definedName>
    <definedName name="caprateproforma">#REF!</definedName>
    <definedName name="CapRec">#REF!</definedName>
    <definedName name="CapRecFrom">#REF!</definedName>
    <definedName name="CapRecPrev">#REF!</definedName>
    <definedName name="CapSharesRed">#REF!</definedName>
    <definedName name="CapSharesRedFrom">#REF!</definedName>
    <definedName name="CapSharesRedPrev">#REF!</definedName>
    <definedName name="CapSharesSold">#REF!</definedName>
    <definedName name="CapSharesSoldFrom">#REF!</definedName>
    <definedName name="CapSharesSoldPrev">#REF!</definedName>
    <definedName name="CapShutoffMth">#REF!</definedName>
    <definedName name="Captial" localSheetId="0" hidden="1">{#N/A,#N/A,FALSE,"Aging Summary";#N/A,#N/A,FALSE,"Ratio Analysis";#N/A,#N/A,FALSE,"Test 120 Day Accts";#N/A,#N/A,FALSE,"Tickmarks"}</definedName>
    <definedName name="Captial" hidden="1">{#N/A,#N/A,FALSE,"Aging Summary";#N/A,#N/A,FALSE,"Ratio Analysis";#N/A,#N/A,FALSE,"Test 120 Day Accts";#N/A,#N/A,FALSE,"Tickmarks"}</definedName>
    <definedName name="CarolinaGarden">#REF!</definedName>
    <definedName name="Carry1">#REF!</definedName>
    <definedName name="Carry2">#REF!</definedName>
    <definedName name="Carry3">#REF!</definedName>
    <definedName name="CASE">#REF!</definedName>
    <definedName name="CASH">#REF!</definedName>
    <definedName name="Cash_Distribution">#REF!</definedName>
    <definedName name="CASH_FLO">#REF!</definedName>
    <definedName name="Cash_Flow_Proof">#REF!</definedName>
    <definedName name="Cashflow_Information_Checked">#REF!</definedName>
    <definedName name="CashFrom">#REF!</definedName>
    <definedName name="CashPrev">#REF!</definedName>
    <definedName name="CASHREC">#REF!</definedName>
    <definedName name="CashTotal">#REF!</definedName>
    <definedName name="cat">#REF!</definedName>
    <definedName name="Category">#REF!</definedName>
    <definedName name="CategoryGroup">#REF!</definedName>
    <definedName name="cb_Add_CalloutChart_24_opts" hidden="1">"1, 9, 1, False, 2, False, False, , 0, False, False, 1, 1"</definedName>
    <definedName name="cb_Add_CalloutChart_25_opts" hidden="1">"1, 10, 1, False, 2, False, False, , 0, False, True, 1, 1"</definedName>
    <definedName name="cb_Add_CalloutChart_26_opts" hidden="1">"1, 9, 1, False, 2, False, False, , 0, False, True, 1, 1"</definedName>
    <definedName name="cb_ALT_STACKED_COLUMNChart_22_opts" hidden="1">"1, 3, 1, False, 2, True, False, , 0, False, True, 1, 2"</definedName>
    <definedName name="cb_ALT_STACKED_COLUMNChart_23_opts" hidden="1">"1, 3, 1, False, 2, True, False, , 0, False, True, 1, 2"</definedName>
    <definedName name="cb_Chart_1" hidden="1">#REF!</definedName>
    <definedName name="cb_Chart_1_opts" hidden="1">"1, 1, 1, False, 2, False, False, , 0, False, False, 1, 1"</definedName>
    <definedName name="cb_Chart_10_opts" hidden="1">"1, 8, 1, False, 2, False, False, , 0, False, False, 1, 1"</definedName>
    <definedName name="cb_Chart_100032_opts" hidden="1">"1, 10, 1, False, 2, True, False, , 0, False, False, 2, 2"</definedName>
    <definedName name="cb_Chart_10104_opts" hidden="1">"1, 5, 1, False, 2, True, False, , 0, True, False, 2, 1"</definedName>
    <definedName name="cb_Chart_10401_opts" hidden="1">"1, 5, 1, False, 2, False, False, , 0, True, False, 2, 1"</definedName>
    <definedName name="cb_Chart_10736_opts" hidden="1">"1, 10, 1, False, 2, False, False, , 0, False, False, 2, 2"</definedName>
    <definedName name="cb_Chart_11_opts" hidden="1">"1, 5, 1, False, 2, False, False, , 0, False, False, 1, 2"</definedName>
    <definedName name="cb_Chart_12" hidden="1">#REF!</definedName>
    <definedName name="cb_Chart_12_opts" hidden="1">"1, 2, 1, False, 2, True, False, , 0, True, False, 2, 1"</definedName>
    <definedName name="cb_Chart_13" hidden="1">#REF!</definedName>
    <definedName name="cb_Chart_13_opts" hidden="1">"1, 2, 1, False, 2, True, False, , 0, True, False, 2, 1"</definedName>
    <definedName name="cb_Chart_14_opts" hidden="1">"2, 2, 2, True, 2, False, False, , 0, False, True, 1, 2"</definedName>
    <definedName name="cb_Chart_15" hidden="1">#REF!</definedName>
    <definedName name="cb_Chart_15_opts" hidden="1">"1, 2, 1, False, 2, True, False, , 0, True, False, 2, 1"</definedName>
    <definedName name="cb_Chart_1501_opts" hidden="1">"1, 10, 1, False, 2, True, False, , 0, False, False, 2, 2"</definedName>
    <definedName name="cb_Chart_16" hidden="1">#REF!</definedName>
    <definedName name="cb_Chart_16_opts" hidden="1">"1, 2, 1, False, 2, True, False, , 0, True, False, 2, 1"</definedName>
    <definedName name="cb_Chart_1670_opts" hidden="1">"1, 5, 1, False, 2, True, False, , 0, False, False, 2, 1"</definedName>
    <definedName name="cb_Chart_17" hidden="1">#REF!</definedName>
    <definedName name="cb_Chart_17_opts" hidden="1">"1, 2, 1, False, 2, True, False, , 0, True, False, 2, 1"</definedName>
    <definedName name="cb_Chart_18_opts" hidden="1">"1, 9, 1, False, 2, False, False, , 0, False, False, 1, 1"</definedName>
    <definedName name="cb_Chart_19_opts" hidden="1">"1, 2, 1, False, 2, True, False, , 0, True, False, 2, 1"</definedName>
    <definedName name="cb_Chart_2" hidden="1">#REF!</definedName>
    <definedName name="cb_Chart_2_opts" hidden="1">"1, 1, 1, False, 2, True, False, , 0, False, False, 1, 1"</definedName>
    <definedName name="cb_Chart_20_opts" hidden="1">"1, 9, 1, False, 2, False, False, , 0, False, False, 1, 1"</definedName>
    <definedName name="cb_Chart_21_opts" hidden="1">"1, 2, 1, False, 2, False, False, , 0, False, False, 2, 1"</definedName>
    <definedName name="cb_Chart_22_opts" hidden="1">"1, 2, 1, False, 2, True, False, , 0, False, False, 2, 1"</definedName>
    <definedName name="cb_Chart_22784_opts" hidden="1">"1, 9, 1, False, 2, False, False, , 0, False, True, 1, 2"</definedName>
    <definedName name="cb_Chart_23" hidden="1">#REF!</definedName>
    <definedName name="cb_Chart_23_opts" hidden="1">"1, 9, 1, False, 2, False, False, , 0, False, False, 1, 1"</definedName>
    <definedName name="cb_Chart_24" hidden="1">#REF!</definedName>
    <definedName name="cb_Chart_24_opts" hidden="1">"1, 2, 1, False, 2, False, False, , 0, False, False, 2, 1"</definedName>
    <definedName name="cb_Chart_24490_opts" hidden="1">"1, 10, 1, False, 2, True, False, , 0, False, False, 2, 2"</definedName>
    <definedName name="cb_Chart_25_opts" hidden="1">"1, 3, 1, False, 2, False, False, , 0, True, True, 1, 2"</definedName>
    <definedName name="cb_Chart_26" hidden="1">#REF!</definedName>
    <definedName name="cb_Chart_26_opts" hidden="1">"1, 2, 1, False, 2, False, False, , 0, False, False, 2, 1"</definedName>
    <definedName name="cb_Chart_26476_opts" hidden="1">"1, 1, 1, False, 2, True, False, , 0, False, False, 1, 2"</definedName>
    <definedName name="cb_Chart_27_opts" hidden="1">"1, 1, 1, False, 2, True, False, , 0, False, True, 1, 2"</definedName>
    <definedName name="cb_Chart_28_opts" hidden="1">"1, 3, 1, False, 2, True, False, , 0, False, True, 1, 2"</definedName>
    <definedName name="cb_Chart_28031_opts" hidden="1">"1, 1, 1, False, 2, True, False, , 0, False, False, 1, 2"</definedName>
    <definedName name="cb_Chart_28545_opts" hidden="1">"1, 5, 1, False, 2, True, False, , 0, False, True, 2, 1"</definedName>
    <definedName name="cb_Chart_29" hidden="1">#REF!</definedName>
    <definedName name="cb_Chart_29_opts" hidden="1">"1, 3, 1, False, 2, False, False, , 0, False, False, 1, 1"</definedName>
    <definedName name="cb_Chart_29053_opts" hidden="1">"1, 10, 1, False, 2, True, False, , 0, False, False, 2, 2"</definedName>
    <definedName name="cb_Chart_29913_opts" hidden="1">"1, 1, 1, False, 2, False, False, , 0, False, False, 1, 1"</definedName>
    <definedName name="cb_Chart_3" hidden="1">#REF!</definedName>
    <definedName name="cb_Chart_3_opts" hidden="1">"1, 1, 1, False, 2, True, False, , 0, False, False, 1, 2"</definedName>
    <definedName name="cb_Chart_30" hidden="1">#REF!</definedName>
    <definedName name="cb_Chart_30_opts" hidden="1">"1, 3, 1, False, 2, True, False, , 0, False, True, 1, 2"</definedName>
    <definedName name="cb_Chart_30292_opts" hidden="1">"1, 1, 1, False, 2, False, False, , 0, False, False, 1, 2"</definedName>
    <definedName name="cb_Chart_31_opts" hidden="1">"1, 1, 1, False, 2, True, False, , 0, True, True, 2, 2"</definedName>
    <definedName name="cb_Chart_32_opts" hidden="1">"1, 1, 1, False, 2, True, False, , 0, False, False, 2, 2"</definedName>
    <definedName name="cb_Chart_33_opts" hidden="1">"1, 1, 1, False, 2, True, False, , 0, False, True, 3, 2"</definedName>
    <definedName name="cb_Chart_34_opts" hidden="1">"1, 10, 1, False, 2, True, False, , 0, False, False, 2, 2"</definedName>
    <definedName name="cb_Chart_36498_opts" hidden="1">"1, 1, 1, False, 2, True, False, , 0, False, False, 1, 2"</definedName>
    <definedName name="cb_Chart_37450_opts" hidden="1">"1, 10, 1, False, 2, True, False, , 0, False, False, 2, 2"</definedName>
    <definedName name="cb_Chart_4" hidden="1">#REF!</definedName>
    <definedName name="cb_Chart_4_opts" hidden="1">"1, 1, 1, False, 2, False, False, , 0, False, False, 1, 2"</definedName>
    <definedName name="cb_Chart_41_opts" hidden="1">"1, 10, 1, False, 2, True, False, , 0, False, False, 2, 1"</definedName>
    <definedName name="cb_Chart_41499_opts" hidden="1">"1, 10, 1, False, 2, True, False, , 0, False, False, 2, 2"</definedName>
    <definedName name="cb_Chart_42_opts" hidden="1">"1, 10, 1, False, 2, True, False, , 0, False, False, 2, 1"</definedName>
    <definedName name="cb_Chart_43" hidden="1">#REF!</definedName>
    <definedName name="cb_Chart_43_opts" hidden="1">"1, 10, 1, False, 2, True, False, , 0, False, False, 2, 1"</definedName>
    <definedName name="cb_Chart_4634_opts" hidden="1">"1, 10, 1, False, 2, True, False, , 0, False, False, 2, 2"</definedName>
    <definedName name="cb_Chart_4664_opts" hidden="1">"1, 5, 1, False, 2, True, False, , 0, False, True, 1, 2"</definedName>
    <definedName name="cb_Chart_46965_opts" hidden="1">"1, 1, 1, False, 2, False, False, , 0, False, False, 1, 1"</definedName>
    <definedName name="cb_Chart_5" hidden="1">#REF!</definedName>
    <definedName name="cb_Chart_5_opts" hidden="1">"1, 1, 1, False, 2, True, False, , 0, False, False, 1, 2"</definedName>
    <definedName name="cb_Chart_52582_opts" hidden="1">"1, 1, 1, False, 2, False, False, , 0, False, False, 1, 2"</definedName>
    <definedName name="cb_Chart_53437_opts" hidden="1">"1, 10, 1, False, 2, True, False, , 0, False, False, 2, 2"</definedName>
    <definedName name="cb_Chart_53482_opts" hidden="1">"1, 10, 1, False, 2, True, False, , 0, False, False, 2, 2"</definedName>
    <definedName name="cb_Chart_54_opts" hidden="1">"1, 3, 1, False, 2, False, False, , 0, False, True, 2, 2"</definedName>
    <definedName name="cb_Chart_5449_opts" hidden="1">"1, 1, 1, False, 2, False, False, , 0, False, False, 1, 1"</definedName>
    <definedName name="cb_Chart_5723_opts" hidden="1">"1, 1, 1, False, 2, True, False, , 0, False, True, 1, 2"</definedName>
    <definedName name="cb_Chart_57613_opts" hidden="1">"1, 5, 1, False, 2, True, False, , 0, False, True, 2, 1"</definedName>
    <definedName name="cb_Chart_58046_opts" hidden="1">"1, 10, 1, False, 2, True, False, , 0, False, False, 2, 2"</definedName>
    <definedName name="cb_Chart_59010_opts" hidden="1">"1, 2, 1, False, 2, False, False, , 0, False, False, 2, 1"</definedName>
    <definedName name="cb_Chart_59340_opts" hidden="1">"1, 1, 1, False, 2, False, False, , 0, False, False, 1, 1"</definedName>
    <definedName name="cb_Chart_6" hidden="1">#REF!</definedName>
    <definedName name="cb_Chart_6_opts" hidden="1">"1, 1, 1, False, 2, True, False, , 0, False, False, 1, 2"</definedName>
    <definedName name="cb_Chart_62364_opts" hidden="1">"1, 1, 1, False, 2, True, False, , 0, False, False, 1, 2"</definedName>
    <definedName name="cb_Chart_64876_opts" hidden="1">"1, 1, 1, False, 2, True, False, , 0, False, False, 1, 2"</definedName>
    <definedName name="cb_Chart_67711_opts" hidden="1">"1, 10, 1, False, 2, True, False, , 0, False, False, 2, 2"</definedName>
    <definedName name="cb_Chart_69605_opts" hidden="1">"1, 2, 1, False, 2, False, False, , 0, False, False, 2, 1"</definedName>
    <definedName name="cb_Chart_7" hidden="1">#REF!</definedName>
    <definedName name="cb_Chart_7_opts" hidden="1">"1, 5, 1, False, 2, True, False, , 0, False, True, 1, 2"</definedName>
    <definedName name="cb_Chart_70_opts" hidden="1">"1, 10, 1, False, 2, True, False, , 0, False, False, 1, 1"</definedName>
    <definedName name="cb_Chart_70648_opts" hidden="1">"1, 1, 1, False, 2, True, False, , 0, False, False, 2, 2"</definedName>
    <definedName name="cb_Chart_70997_opts" hidden="1">"1, 10, 1, False, 2, False, False, , 0, False, False, 1, 1"</definedName>
    <definedName name="cb_Chart_71_opts" hidden="1">"1, 10, 1, False, 2, False, False, , 0, False, False, 1, 1"</definedName>
    <definedName name="cb_Chart_72_opts" hidden="1">"1, 10, 1, False, 2, True, False, , 0, False, False, 1, 1"</definedName>
    <definedName name="cb_Chart_73_opts" hidden="1">"1, 10, 1, False, 2, False, False, , 0, False, False, 1, 1"</definedName>
    <definedName name="cb_Chart_76165_opts" hidden="1">"1, 10, 1, False, 2, True, False, , 0, False, False, 2, 2"</definedName>
    <definedName name="cb_Chart_76804_opts" hidden="1">"1, 1, 1, False, 2, False, False, , 0, False, False, 1, 1"</definedName>
    <definedName name="cb_Chart_77567_opts" hidden="1">"1, 10, 1, False, 2, False, False, , 0, False, False, 1, 1"</definedName>
    <definedName name="cb_Chart_79140_opts" hidden="1">"1, 10, 1, False, 2, True, False, , 0, False, False, 2, 2"</definedName>
    <definedName name="cb_Chart_79981_opts" hidden="1">"1, 5, 1, False, 2, True, False, , 0, True, False, 2, 1"</definedName>
    <definedName name="cb_Chart_8" hidden="1">#REF!</definedName>
    <definedName name="cb_Chart_8_opts" hidden="1">"1, 3, 1, False, 2, True, False, , 0, False, True, 1, 2"</definedName>
    <definedName name="cb_Chart_81541_opts" hidden="1">"1, 10, 1, False, 2, True, False, , 0, False, False, 2, 2"</definedName>
    <definedName name="cb_Chart_82552_opts" hidden="1">"1, 1, 1, False, 2, True, False, , 0, False, False, 1, 2"</definedName>
    <definedName name="cb_Chart_83072_opts" hidden="1">"1, 1, 1, False, 2, True, False, , 0, False, False, 1, 2"</definedName>
    <definedName name="cb_Chart_86354_opts" hidden="1">"1, 10, 1, False, 2, False, False, , 0, False, False, 1, 1"</definedName>
    <definedName name="cb_Chart_87236_opts" hidden="1">"1, 1, 1, False, 2, True, False, , 0, False, False, 1, 2"</definedName>
    <definedName name="cb_Chart_9_opts" hidden="1">"1, 8, 1, False, 2, False, False, , 0, False, False, 1, 1"</definedName>
    <definedName name="cb_Chart_91188_opts" hidden="1">"1, 8, 1, False, 2, False, False, , 0, False, False, 1, 2"</definedName>
    <definedName name="cb_Chart_95047_opts" hidden="1">"1, 1, 1, False, 2, False, False, , 0, False, False, 1, 2"</definedName>
    <definedName name="cb_Chart_96286_opts" hidden="1">"1, 10, 1, False, 2, True, False, , 0, False, False, 2, 2"</definedName>
    <definedName name="cb_Chart_98091_opts" hidden="1">"1, 2, 1, False, 2, False, False, , 0, False, False, 2, 1"</definedName>
    <definedName name="cb_Chart_98700_opts" hidden="1">"1, 8, 1, False, 2, False, False, , 0, False, False, 1, 2"</definedName>
    <definedName name="cb_Copy_Chart_w_New_DataChart_10_opts" hidden="1">"2, 1, 1, True, 4, False, False, , 0, False, False, 2, 2"</definedName>
    <definedName name="cb_Copy_Chart_w_New_DataChart_7_opts" hidden="1">"2, 1, 1, True, 4, False, False, , 0, False, False, 2, 2"</definedName>
    <definedName name="cb_Copy_Chart_w_New_DataChart_8_opts" hidden="1">"2, 1, 1, True, 4, False, False, , 0, False, False, 2, 2"</definedName>
    <definedName name="cb_Copy_Chart_w_New_DataChart_9_opts" hidden="1">"2, 1, 1, True, 4, False, False, , 0, False, False, 2, 2"</definedName>
    <definedName name="cb_Dimension_Pie_ChartsChart_1_opts" hidden="1">"1, 1, 1, False, 2, True, False, , 0, False, False, 2, 2"</definedName>
    <definedName name="cb_Dimension_Pie_ChartsChart_2_opts" hidden="1">"1, 10, 1, False, 2, True, False, , 0, False, False, 2, 2"</definedName>
    <definedName name="cb_Export_LegendChart_14_opts" hidden="1">"1, 10, 1, False, 2, True, False, , 0, False, False, 2, 2"</definedName>
    <definedName name="cb_Export_LegendChart_15_opts" hidden="1">"1, 10, 1, False, 2, True, False, , 0, False, False, 2, 2"</definedName>
    <definedName name="cb_PieChart_16_opts" hidden="1">"1, 10, 1, False, 2, True, False, , 0, False, False, 2, 2"</definedName>
    <definedName name="cb_sChart_1501_opts" hidden="1">"1, 2, 1, False, 2, False, False, , 0, False, False, 2, 1"</definedName>
    <definedName name="cb_sChart_26476_opts" hidden="1">"1, 4, 1, False, 2, True, False, , 0, False, False, 1, 2"</definedName>
    <definedName name="cb_sChart_28031_opts" hidden="1">"1, 4, 1, False, 2, True, False, , 0, False, False, 1, 1"</definedName>
    <definedName name="cb_sChart_29053_opts" hidden="1">"1, 2, 1, False, 2, False, False, , 0, False, False, 2, 1"</definedName>
    <definedName name="cb_sChart_29913_opts" hidden="1">"1, 3, 1, False, 2, False, False, , 0, False, True, 2, 2"</definedName>
    <definedName name="cb_sChart_30292_opts" hidden="1">"1, 2, 1, False, 2, False, False, , 0, False, False, 2, 1"</definedName>
    <definedName name="cb_sChart_36498_opts" hidden="1">"1, 3, 1, False, 2, False, False, , 0, False, False, 1, 2"</definedName>
    <definedName name="cb_sChart_37450_opts" hidden="1">"1, 1, 1, False, 2, True, False, , 0, False, False, 1, 2"</definedName>
    <definedName name="cb_sChart_41499_opts" hidden="1">"1, 2, 1, False, 2, False, False, , 0, False, False, 2, 1"</definedName>
    <definedName name="cb_sChart_4634_opts" hidden="1">"1, 2, 1, False, 2, False, False, , 0, False, False, 2, 1"</definedName>
    <definedName name="cb_sChart_46965_opts" hidden="1">"1, 1, 1, False, 2, False, False, , 0, False, False, 1, 1"</definedName>
    <definedName name="cb_sChart_52582_opts" hidden="1">"1, 5, 1, False, 2, False, False, , 0, False, True, 1, 2"</definedName>
    <definedName name="cb_sChart_53437_opts" hidden="1">"1, 1, 1, False, 2, True, False, , 0, False, False, 1, 2"</definedName>
    <definedName name="cb_sChart_5449_opts" hidden="1">"1, 3, 1, False, 2, False, False, , 0, False, True, 2, 2"</definedName>
    <definedName name="cb_sChart_5723_opts" hidden="1">"1, 1, 1, False, 2, True, False, , 0, False, False, 2, 1"</definedName>
    <definedName name="cb_sChart_58046_opts" hidden="1">"1, 1, 1, False, 2, True, False, , 0, False, False, 1, 2"</definedName>
    <definedName name="cb_sChart_59010_opts" hidden="1">"1, 5, 1, False, 2, True, False, , 0, False, False, 2, 1"</definedName>
    <definedName name="cb_sChart_59340_opts" hidden="1">"1, 3, 1, False, 2, False, False, , 0, False, True, 2, 2"</definedName>
    <definedName name="cb_sChart_62364_opts" hidden="1">"1, 3, 1, False, 2, False, False, , 0, False, True, 2, 2"</definedName>
    <definedName name="cb_sChart_64876_opts" hidden="1">"1, 5, 1, False, 2, True, False, , 0, False, False, 2, 2"</definedName>
    <definedName name="cb_sChart_70648_opts" hidden="1">"1, 1, 1, False, 2, False, False, , 0, False, False, 1, 1"</definedName>
    <definedName name="cb_sChart_70997_opts" hidden="1">"1, 2, 1, False, 2, False, False, , 0, False, False, 2, 1"</definedName>
    <definedName name="cb_sChart_76165_opts" hidden="1">"1, 2, 1, False, 2, False, False, , 0, False, False, 2, 1"</definedName>
    <definedName name="cb_sChart_76804_opts" hidden="1">"1, 3, 1, False, 2, False, False, , 0, False, True, 2, 2"</definedName>
    <definedName name="cb_sChart_77567_opts" hidden="1">"1, 2, 1, False, 2, False, False, , 0, False, False, 2, 1"</definedName>
    <definedName name="cb_sChart_79140_opts" hidden="1">"1, 1, 1, False, 2, True, False, , 0, False, False, 1, 2"</definedName>
    <definedName name="cb_sChart_81541_opts" hidden="1">"1, 2, 1, False, 2, False, False, , 0, False, False, 2, 1"</definedName>
    <definedName name="cb_sChart_82552_opts" hidden="1">"1, 4, 1, False, 2, True, False, , 0, False, False, 2, 1"</definedName>
    <definedName name="cb_sChart_83072_opts" hidden="1">"1, 4, 1, False, 2, True, False, , 0, False, False, 2, 1"</definedName>
    <definedName name="cb_sChart_86354_opts" hidden="1">"1, 1, 1, False, 2, True, False, , 0, False, False, 1, 2"</definedName>
    <definedName name="cb_sChart_87236_opts" hidden="1">"1, 2, 1, False, 2, False, False, , 0, False, False, 2, 1"</definedName>
    <definedName name="cb_sChart_95047_opts" hidden="1">"1, 3, 1, False, 2, False, False, , 0, False, False, 1, 2"</definedName>
    <definedName name="cb_sChart_96286_opts" hidden="1">"1, 2, 1, False, 2, False, False, , 0, False, False, 2, 1"</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12595BBC_opts" hidden="1">"1, 1, 1, False, 2, True, False, , 0, False, False, 2, 2"</definedName>
    <definedName name="cb_sChart12595E44_opts" hidden="1">"1, 3, 1, False, 2, True, False, , 0, True, False, 2, 2"</definedName>
    <definedName name="cb_sChart14F668C5_opts" hidden="1">"1, 9, 1, False, 2, False, False, , 0, False, True, 1, 1"</definedName>
    <definedName name="cb_sChart14F68902_opts" hidden="1">"1, 9, 1, False, 2, False, False, , 0, False, True, 1, 1"</definedName>
    <definedName name="cb_sChart1A65F73E_opts" hidden="1">"1, 5, 1, False, 2, True, False, , 0, False, False, 1, 1"</definedName>
    <definedName name="cb_sChart1D887D06_opts" hidden="1">"1, 9, 1, False, 2, False, False, , 0, False, True, 1, 1"</definedName>
    <definedName name="cb_sChart1D8899D3_opts" hidden="1">"1, 9, 1, False, 2, False, False, , 0, False, False, 1, 1"</definedName>
    <definedName name="cb_sChart1D8A1554_opts" hidden="1">"1, 5, 1, False, 2, True, False, , 0, False, False, 1, 1"</definedName>
    <definedName name="cb_sChart1D8A1D31_opts" hidden="1">"1, 5, 1, False, 2, True, False, , 0, False, False, 1, 1"</definedName>
    <definedName name="cb_sChart1D8A27DD_opts" hidden="1">"1, 5, 1, False, 2, True, False, , 0, False, False, 1, 1"</definedName>
    <definedName name="cb_sChart1D8A2B13_opts" hidden="1">"1, 5, 1, False, 2, True, False, , 0, False, False, 1, 1"</definedName>
    <definedName name="cb_sChart2D58AD7_opts" hidden="1">"1, 8, 1, False, 2, False, False, , 0, False, True, 1, 1"</definedName>
    <definedName name="cb_sChart41E9A35_opts" hidden="1">"1, 9, 1, False, 2, False, False, , 0, False, True, 1, 1"</definedName>
    <definedName name="cb_sChart6889462_opts" hidden="1">"1, 1, 1, False, 2, True, False, , 0, False, False, 1, 1"</definedName>
    <definedName name="cb_sChart697439B_opts" hidden="1">"1, 9, 1, False, 2, False, True, , 1, False, True, 1, 1"</definedName>
    <definedName name="cb_sChart697822D_opts" hidden="1">"1, 1, 1, False, 2, True, False, , 0, False, False, 1, 1"</definedName>
    <definedName name="cb_sChart69782DB_opts" hidden="1">"1, 3, 1, False, 2, True, False, , 0, False, True, 1, 1"</definedName>
    <definedName name="cb_sChart773176C_opts" hidden="1">"1, 9, 1, False, 2, False, True, , 1, False, True, 1, 1"</definedName>
    <definedName name="cb_sChart8694853_opts" hidden="1">"1, 1, 1, False, 2, True, False, , 0, False, False, 1, 2"</definedName>
    <definedName name="cb_sChart8696FB4_opts" hidden="1">"1, 1, 1, False, 2, True, False, , 0, False, False, 1, 1"</definedName>
    <definedName name="cb_sChart86970D5_opts" hidden="1">"1, 1, 1, False, 2, True, False, , 0, False, False, 1, 2"</definedName>
    <definedName name="cb_sChart8726105_opts" hidden="1">"1, 9, 1, False, 2, False, True, , 0, False, True, 1, 1"</definedName>
    <definedName name="cb_sChart8726A0F_opts" hidden="1">"1, 9, 1, False, 2, False, True, , 0, False, True, 1, 1"</definedName>
    <definedName name="cb_sChart8930940_opts" hidden="1">"1, 1, 1, False, 2, True, False, , 0, False, False, 1, 1"</definedName>
    <definedName name="cb_sChart89309E2_opts" hidden="1">"1, 1, 1, False, 2, True, False, , 0, False, False, 1, 2"</definedName>
    <definedName name="cb_sChart8943F21_opts" hidden="1">"1, 9, 1, False, 2, False, False, , 0, False, True, 1, 1"</definedName>
    <definedName name="cb_sChart8A2E572_opts" hidden="1">"2, 1, 2, True, 2, False, False, , 0, False, True, 1, 1"</definedName>
    <definedName name="cb_sChart8A2E8ED_opts" hidden="1">"2, 1, 2, True, 2, False, False, , 0, False, True, 1, 1"</definedName>
    <definedName name="cb_sChart8A2EAEB_opts" hidden="1">"2, 1, 2, True, 2, False, False, , 0, False, True, 1, 1"</definedName>
    <definedName name="cb_sChart8A30D0D_opts" hidden="1">"2, 1, 2, True, 2, False, False, , 0, False, True, 1, 1"</definedName>
    <definedName name="cb_sChart8A30F16_opts" hidden="1">"2, 1, 2, True, 2, False, False, , 0, False, True, 1, 1"</definedName>
    <definedName name="cb_sChart8C795F1_opts" hidden="1">"2, 1, 2, True, 2, False, False, , 0, False, True, 1, 1"</definedName>
    <definedName name="cb_sChart8C87817_opts" hidden="1">"2, 1, 2, True, 2, False, False, , 0, False, True, 1, 1"</definedName>
    <definedName name="cb_sChart8C87AFC_opts" hidden="1">"2, 1, 2, True, 2, False, False, , 0, False, True, 1, 1"</definedName>
    <definedName name="cb_sChart8C88FA5_opts" hidden="1">"2, 1, 2, True, 2, False, False, , 0, False, True, 1, 1"</definedName>
    <definedName name="cb_sChart92016E_opts" hidden="1">"1, 9, 1, False, 2, False, False, , 0, False, True, 1, 1"</definedName>
    <definedName name="cb_sChart9FE8159_opts" hidden="1">"1, 9, 1, False, 2, False, True, , 1, False, True, 1, 1"</definedName>
    <definedName name="cb_sChart9FE9B41_opts" hidden="1">"1, 9, 1, False, 2, False, True, , 1, False, True, 1, 1"</definedName>
    <definedName name="cb_sChartA30EDEC_opts" hidden="1">"2, 1, 2, True, 2, False, False, , 0, False, True, 1, 1"</definedName>
    <definedName name="cb_sChartC29620C_opts" hidden="1">"1, 1, 1, False, 2, True, False, , 0, False, False, 1, 2"</definedName>
    <definedName name="cb_sChartC296613_opts" hidden="1">"1, 1, 1, False, 2, True, False, , 0, False, False, 1, 2"</definedName>
    <definedName name="cb_sChartC297AA5_opts" hidden="1">"1, 1, 1, False, 2, True, False, , 0, False, False, 1, 2"</definedName>
    <definedName name="cb_sChartC29B34B_opts" hidden="1">"1, 9, 1, False, 2, False, False, , 0, False, True, 1, 1"</definedName>
    <definedName name="cb_sChartC29EA8B_opts" hidden="1">"1, 1, 1, False, 2, True, False, , 0, False, False, 1, 2"</definedName>
    <definedName name="cb_sChartC29FC95_opts" hidden="1">"1, 1, 1, False, 2, True, False, , 0, False, False, 1, 2"</definedName>
    <definedName name="cb_sChartC2AD8F1_opts" hidden="1">"2, 9, 1, True, 2, False, False, , 0, False, False, 1, 1"</definedName>
    <definedName name="cb_sChartC2ADA06_opts" hidden="1">"1, 9, 1, False, 2, False, False, , 0, False, False, 1, 1"</definedName>
    <definedName name="cb_sChartC2AF61A_opts" hidden="1">"2, 1, 3, True, 2, False, False, , 0, False, True, 1, 1"</definedName>
    <definedName name="cb_sChartC2B0EA7_opts" hidden="1">"2, 1, 3, True, 2, False, False, , 0, False, True, 1, 1"</definedName>
    <definedName name="cb_sChartC2B1414_opts" hidden="1">"2, 1, 3, True, 2, False, False, , 0, False, True, 1, 1"</definedName>
    <definedName name="cb_sChartC2B1DD8_opts" hidden="1">"2, 1, 3, True, 2, False, False, , 0, False, True, 1, 1"</definedName>
    <definedName name="cb_sChartC300DC4_opts" hidden="1">"1, 9, 1, False, 2, False, False, , 0, False, True, 1, 1"</definedName>
    <definedName name="cb_sChartDAF58B0_opts" hidden="1">"1, 9, 1, False, 2, False, False, , 0, False, True, 1, 1"</definedName>
    <definedName name="cb_sChartDAF7A8D_opts" hidden="1">"1, 9, 1, False, 2, False, False, , 0, False, True, 1, 1"</definedName>
    <definedName name="cb_sChartE55C230_opts" hidden="1">"1, 9, 1, False, 2, False, False, , 0, False, True, 1, 1"</definedName>
    <definedName name="cb_sChartE57A4FF_opts" hidden="1">"1, 1, 1, False, 2, True, False, , 0, False, False, 1, 1"</definedName>
    <definedName name="cb_sChartE57C3B2_opts" hidden="1">"1, 1, 1, False, 2, True, False, , 0, False, False, 1, 1"</definedName>
    <definedName name="cb_sChartE57D120_opts" hidden="1">"1, 1, 1, False, 2, True, False, , 0, False, False, 1, 1"</definedName>
    <definedName name="cb_sChartE5805B4_opts" hidden="1">"1, 1, 1, False, 2, True, False, , 0, False, False, 1, 1"</definedName>
    <definedName name="cb_sChartE58A23A_opts" hidden="1">"1, 1, 1, False, 2, True, False, , 0, False, False, 1, 1"</definedName>
    <definedName name="cb_sChartEB554A6_opts" hidden="1">"1, 1, 1, False, 2, True, False, , 0, False, False, 1, 1"</definedName>
    <definedName name="cb_sChartEB5725A_opts" hidden="1">"1, 1, 1, False, 2, True, False, , 0, False, False, 1, 1"</definedName>
    <definedName name="cb_sChartEC05450_opts" hidden="1">"1, 1, 1, False, 2, True, False, , 0, False, False, 1, 1"</definedName>
    <definedName name="cb_sChartEC05DCF_opts" hidden="1">"1, 1, 1, False, 2, True, False, , 0, False, False, 1, 1"</definedName>
    <definedName name="cb_sChartEC3AF3D_opts" hidden="1">"1, 1, 1, False, 2, True, False, , 0, False, False, 1,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b_Size_by_height_and_widthChart_16_opts" hidden="1">"1, 4, 1, False, 2, False, False, , 0, False, False, 1, 1"</definedName>
    <definedName name="cb_Size_by_height_and_widthChart_7_opts" hidden="1">"1, 4, 1, False, 2, False, False, , 0, False, False, 1, 1"</definedName>
    <definedName name="cb_Size_by_height_and_widthChart_8_opts" hidden="1">"1, 4, 1, False, 2, False, False, , 0, False, False, 1, 1"</definedName>
    <definedName name="cc" localSheetId="0" hidden="1">{#N/A,#N/A,TRUE,"Cover sheet";#N/A,#N/A,TRUE,"F.S.";#N/A,#N/A,TRUE,"Macroecon.";#N/A,#N/A,TRUE,"Microeconomics";#N/A,#N/A,TRUE,"Revenues";#N/A,#N/A,TRUE,"COS-supporting";#N/A,#N/A,TRUE,"op. costs-details";#N/A,#N/A,TRUE,"COS";#N/A,#N/A,TRUE,"Other costs-supporting";#N/A,#N/A,TRUE,"Other costs";#N/A,#N/A,TRUE,"Other income&amp;expense";#N/A,#N/A,TRUE,"Capex-supporting";#N/A,#N/A,TRUE,"Capital ex.";#N/A,#N/A,TRUE,"Financing";#N/A,#N/A,TRUE,"Equity";#N/A,#N/A,TRUE,"Corporate taxation";#N/A,#N/A,TRUE,"current A.&amp;L."}</definedName>
    <definedName name="cc" hidden="1">{#N/A,#N/A,TRUE,"Cover sheet";#N/A,#N/A,TRUE,"F.S.";#N/A,#N/A,TRUE,"Macroecon.";#N/A,#N/A,TRUE,"Microeconomics";#N/A,#N/A,TRUE,"Revenues";#N/A,#N/A,TRUE,"COS-supporting";#N/A,#N/A,TRUE,"op. costs-details";#N/A,#N/A,TRUE,"COS";#N/A,#N/A,TRUE,"Other costs-supporting";#N/A,#N/A,TRUE,"Other costs";#N/A,#N/A,TRUE,"Other income&amp;expense";#N/A,#N/A,TRUE,"Capex-supporting";#N/A,#N/A,TRUE,"Capital ex.";#N/A,#N/A,TRUE,"Financing";#N/A,#N/A,TRUE,"Equity";#N/A,#N/A,TRUE,"Corporate taxation";#N/A,#N/A,TRUE,"current A.&amp;L."}</definedName>
    <definedName name="cc." localSheetId="0" hidden="1">{"CD1",#N/A,TRUE,"C-D (R)";"CD2",#N/A,TRUE,"C-D (R)"}</definedName>
    <definedName name="cc." hidden="1">{"CD1",#N/A,TRUE,"C-D (R)";"CD2",#N/A,TRUE,"C-D (R)"}</definedName>
    <definedName name="ccc" localSheetId="0" hidden="1">{#N/A,#N/A,FALSE,"LoanAssumptions"}</definedName>
    <definedName name="ccc" hidden="1">{#N/A,#N/A,FALSE,"LoanAssumptions"}</definedName>
    <definedName name="cccc" localSheetId="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cccc"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CCCCCCCCC" localSheetId="0" hidden="1">{FALSE,FALSE,1.75,1,600,351,FALSE,FALSE,TRUE,TRUE,0,30,#N/A,41,#N/A,9.57777777777778,18.9166666666667,1,FALSE,FALSE,1,TRUE,1,FALSE,100,"Swvu.As._.Is._.Value.","ACwvu.As._.Is._.Value.",1,FALSE,FALSE,1,1,1,1,1,"","",FALSE,FALSE,FALSE,FALSE,1,#N/A,1,1,FALSE,FALSE,FALSE,FALSE,FALSE,FALSE}</definedName>
    <definedName name="CCCCCCCCC" hidden="1">{FALSE,FALSE,1.75,1,600,351,FALSE,FALSE,TRUE,TRUE,0,30,#N/A,41,#N/A,9.57777777777778,18.9166666666667,1,FALSE,FALSE,1,TRUE,1,FALSE,100,"Swvu.As._.Is._.Value.","ACwvu.As._.Is._.Value.",1,FALSE,FALSE,1,1,1,1,1,"","",FALSE,FALSE,FALSE,FALSE,1,#N/A,1,1,FALSE,FALSE,FALSE,FALSE,FALSE,FALSE}</definedName>
    <definedName name="ccccccccccc" localSheetId="0" hidden="1">{#N/A,#N/A,FALSE,"LoanAssumptions"}</definedName>
    <definedName name="ccccccccccc" hidden="1">{#N/A,#N/A,FALSE,"LoanAssumptions"}</definedName>
    <definedName name="ccs" localSheetId="0" hidden="1">{#N/A,#N/A,FALSE,"Chart 2 by Prop Type"}</definedName>
    <definedName name="ccs" hidden="1">{#N/A,#N/A,FALSE,"Chart 2 by Prop Type"}</definedName>
    <definedName name="cd" localSheetId="0" hidden="1">{"annual",#N/A,FALSE,"Pro Forma";#N/A,#N/A,FALSE,"Golf Operations"}</definedName>
    <definedName name="cd" hidden="1">{"annual",#N/A,FALSE,"Pro Forma";#N/A,#N/A,FALSE,"Golf Operations"}</definedName>
    <definedName name="cdd">#REF!</definedName>
    <definedName name="cddc" localSheetId="0" hidden="1">{"Resumen",#N/A,TRUE,"Proyección 1998-2007";#N/A,#N/A,TRUE,"Proyección 1998-2007 %";"Temáticos",#N/A,TRUE,"Proyección 1998-2007";"Events Media Park",#N/A,TRUE,"Proyección 1998-2007";"Producción Audiovisual",#N/A,TRUE,"Proyección 1998-2007";#N/A,#N/A,TRUE,"Hipótesis";"Servicios a la Producción",#N/A,TRUE,"Proyección 1998-2007"}</definedName>
    <definedName name="cddc" hidden="1">{"Resumen",#N/A,TRUE,"Proyección 1998-2007";#N/A,#N/A,TRUE,"Proyección 1998-2007 %";"Temáticos",#N/A,TRUE,"Proyección 1998-2007";"Events Media Park",#N/A,TRUE,"Proyección 1998-2007";"Producción Audiovisual",#N/A,TRUE,"Proyección 1998-2007";#N/A,#N/A,TRUE,"Hipótesis";"Servicios a la Producción",#N/A,TRUE,"Proyección 1998-2007"}</definedName>
    <definedName name="CenterFooter">#REF!</definedName>
    <definedName name="Certus">#REF!</definedName>
    <definedName name="CF">"="</definedName>
    <definedName name="CFAD_Refi">#REF!</definedName>
    <definedName name="CFAdj">#REF!</definedName>
    <definedName name="CFafterALLDS">#REF!</definedName>
    <definedName name="CFafterDS">#REF!</definedName>
    <definedName name="cfaftermezz">#REF!</definedName>
    <definedName name="CFCase">#REF!</definedName>
    <definedName name="cfdSCF" hidden="1">#REF!</definedName>
    <definedName name="CFs">#REF!</definedName>
    <definedName name="CFYr1">#REF!</definedName>
    <definedName name="CFYr2">#REF!</definedName>
    <definedName name="CFYr3">#REF!</definedName>
    <definedName name="CFYr4">#REF!</definedName>
    <definedName name="CFYr5">#REF!</definedName>
    <definedName name="cghj" localSheetId="0" hidden="1">{"ReportTop",#N/A,FALSE,"report top"}</definedName>
    <definedName name="cghj" hidden="1">{"ReportTop",#N/A,FALSE,"report top"}</definedName>
    <definedName name="cghm" hidden="1">#REF!</definedName>
    <definedName name="chagnge" localSheetId="0"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chagnge"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changeorderno">#REF!</definedName>
    <definedName name="Chart" localSheetId="0" hidden="1">{#N/A,#N/A,FALSE,"Pharm";#N/A,#N/A,FALSE,"WWCM"}</definedName>
    <definedName name="Chart" hidden="1">{#N/A,#N/A,FALSE,"Pharm";#N/A,#N/A,FALSE,"WWCM"}</definedName>
    <definedName name="Chart_Level">#REF!</definedName>
    <definedName name="Chart_Level_Table">#REF!</definedName>
    <definedName name="Chart1" hidden="1">#REF!</definedName>
    <definedName name="chartflows">#REF!</definedName>
    <definedName name="CHECK">#REF!</definedName>
    <definedName name="check2" localSheetId="0" hidden="1">{#N/A,#N/A,FALSE,"Cashflow Analysis";#N/A,#N/A,FALSE,"Sensitivity Analysis";#N/A,#N/A,FALSE,"PV";#N/A,#N/A,FALSE,"Pro Forma"}</definedName>
    <definedName name="check2" hidden="1">{#N/A,#N/A,FALSE,"Cashflow Analysis";#N/A,#N/A,FALSE,"Sensitivity Analysis";#N/A,#N/A,FALSE,"PV";#N/A,#N/A,FALSE,"Pro Forma"}</definedName>
    <definedName name="check210UCP" localSheetId="0" hidden="1">{#N/A,#N/A,FALSE,"Cashflow Analysis";#N/A,#N/A,FALSE,"Sensitivity Analysis";#N/A,#N/A,FALSE,"PV";#N/A,#N/A,FALSE,"Pro Forma"}</definedName>
    <definedName name="check210UCP" hidden="1">{#N/A,#N/A,FALSE,"Cashflow Analysis";#N/A,#N/A,FALSE,"Sensitivity Analysis";#N/A,#N/A,FALSE,"PV";#N/A,#N/A,FALSE,"Pro Forma"}</definedName>
    <definedName name="chemegurung" localSheetId="0" hidden="1">{#N/A,#N/A,FALSE,"Assumptions";#N/A,#N/A,FALSE,"N-IS-Sum";#N/A,#N/A,FALSE,"N-St-Sum";#N/A,#N/A,FALSE,"Inc Stmt";#N/A,#N/A,FALSE,"Stats"}</definedName>
    <definedName name="chemegurung" hidden="1">{#N/A,#N/A,FALSE,"Assumptions";#N/A,#N/A,FALSE,"N-IS-Sum";#N/A,#N/A,FALSE,"N-St-Sum";#N/A,#N/A,FALSE,"Inc Stmt";#N/A,#N/A,FALSE,"Stats"}</definedName>
    <definedName name="CHG_AA1">#REF!</definedName>
    <definedName name="CHG_CASH">#REF!</definedName>
    <definedName name="CHG_DG1">#REF!</definedName>
    <definedName name="CHG_DG2">#REF!</definedName>
    <definedName name="CHG_DG3">#REF!</definedName>
    <definedName name="CHG_DG4">#REF!</definedName>
    <definedName name="CHG_DH1">#REF!</definedName>
    <definedName name="CHG_DH2">#REF!</definedName>
    <definedName name="CHG_DH3">#REF!</definedName>
    <definedName name="CHG_DH4">#REF!</definedName>
    <definedName name="CHG_DIVD_REINV">#REF!</definedName>
    <definedName name="CHG_EI1">#REF!</definedName>
    <definedName name="CHG_EQUAL">#REF!</definedName>
    <definedName name="CHG_NT1">#REF!</definedName>
    <definedName name="CHG_OTHER_ASSETS">#REF!</definedName>
    <definedName name="CHG_RE1">#REF!</definedName>
    <definedName name="CHG_RECDEL">#REF!</definedName>
    <definedName name="CHG_REDEMP">#REF!</definedName>
    <definedName name="CHG_REDEMP_EXCH">#REF!</definedName>
    <definedName name="CHG_REDEMP_EXCH1">#REF!</definedName>
    <definedName name="CHG_REDEMP_EXCH2">#REF!</definedName>
    <definedName name="CHG_REDEMP_EXCH3">#REF!</definedName>
    <definedName name="CHG_REDEMP_EXCH4">#REF!</definedName>
    <definedName name="CHG_REDEMP1">#REF!</definedName>
    <definedName name="CHG_REDEMP2">#REF!</definedName>
    <definedName name="CHG_REDEMP3">#REF!</definedName>
    <definedName name="CHG_REDEMP4">#REF!</definedName>
    <definedName name="CHG_RG1">#REF!</definedName>
    <definedName name="CHG_RG2">#REF!</definedName>
    <definedName name="CHG_RG3">#REF!</definedName>
    <definedName name="CHG_RG4">#REF!</definedName>
    <definedName name="CHG_SHRS_OUT">#REF!</definedName>
    <definedName name="CHG_SHRS_REDM">#REF!</definedName>
    <definedName name="CHG_SHRS_SOLD">#REF!</definedName>
    <definedName name="CHG_SUBS">#REF!</definedName>
    <definedName name="CHG_SUBS_EXCH">#REF!</definedName>
    <definedName name="CHG_SUBS_EXCH1">#REF!</definedName>
    <definedName name="CHG_SUBS_EXCH2">#REF!</definedName>
    <definedName name="CHG_SUBS_EXCH3">#REF!</definedName>
    <definedName name="CHG_SUBS_EXCH4">#REF!</definedName>
    <definedName name="CHG_SUBS1">#REF!</definedName>
    <definedName name="CHG_SUBS2">#REF!</definedName>
    <definedName name="CHG_SUBS3">#REF!</definedName>
    <definedName name="CHG_SUBS4">#REF!</definedName>
    <definedName name="Choice">#REF!</definedName>
    <definedName name="ChooserLU">#REF!</definedName>
    <definedName name="chosie" localSheetId="0" hidden="1">{#N/A,#N/A,FALSE,"Pharm";#N/A,#N/A,FALSE,"WWCM"}</definedName>
    <definedName name="chosie" hidden="1">{#N/A,#N/A,FALSE,"Pharm";#N/A,#N/A,FALSE,"WWCM"}</definedName>
    <definedName name="ciao" hidden="1">#REF!</definedName>
    <definedName name="ciao2" hidden="1">#REF!</definedName>
    <definedName name="cif">#REF!</definedName>
    <definedName name="CIQANR_cbc9626e7dc849128542e93131765a1c" hidden="1">#REF!</definedName>
    <definedName name="CIQANR_dc21d7cfd19140fc9f9b48394f5a7367" hidden="1">#REF!</definedName>
    <definedName name="CIQWBGuid" hidden="1">"f027d235-3596-4e1e-a749-7d8649253c8c"</definedName>
    <definedName name="CIRC">#REF!</definedName>
    <definedName name="Circular_Break">#REF!</definedName>
    <definedName name="city">#REF!</definedName>
    <definedName name="civ">#REF!</definedName>
    <definedName name="CKBW">#REF!</definedName>
    <definedName name="CKREG">#REF!</definedName>
    <definedName name="CKREQST_Socha" localSheetId="0" hidden="1">{#N/A,#N/A,FALSE,"letter";#N/A,#N/A,FALSE,"PP_0895";#N/A,#N/A,FALSE,"PP_0995"}</definedName>
    <definedName name="CKREQST_Socha" hidden="1">{#N/A,#N/A,FALSE,"letter";#N/A,#N/A,FALSE,"PP_0895";#N/A,#N/A,FALSE,"PP_0995"}</definedName>
    <definedName name="CKRQST_PA" localSheetId="0" hidden="1">{#N/A,#N/A,FALSE,"letter";#N/A,#N/A,FALSE,"PP_0895";#N/A,#N/A,FALSE,"PP_0995"}</definedName>
    <definedName name="CKRQST_PA" hidden="1">{#N/A,#N/A,FALSE,"letter";#N/A,#N/A,FALSE,"PP_0895";#N/A,#N/A,FALSE,"PP_0995"}</definedName>
    <definedName name="cl">#REF!</definedName>
    <definedName name="CLEAN">#REF!</definedName>
    <definedName name="CleanIO">#REF!</definedName>
    <definedName name="CleanRate">#REF!</definedName>
    <definedName name="Client_Name">#REF!</definedName>
    <definedName name="Client_Number">#REF!</definedName>
    <definedName name="ClientList">#REF!</definedName>
    <definedName name="CloserTape">#REF!</definedName>
    <definedName name="Closing">#REF!</definedName>
    <definedName name="Closing_Cost_Allow">#REF!</definedName>
    <definedName name="Closing_Costs">#REF!</definedName>
    <definedName name="Closing_Date">#REF!</definedName>
    <definedName name="Closing_Legal">#REF!</definedName>
    <definedName name="Closing_Timing">#REF!</definedName>
    <definedName name="Closing_Title">#REF!</definedName>
    <definedName name="Closing_Transfer">#REF!</definedName>
    <definedName name="ClosingCosts">#REF!</definedName>
    <definedName name="ClosingCostsFlag">#REF!</definedName>
    <definedName name="ClosingCostsMonthly">#REF!</definedName>
    <definedName name="ClosingCostsPercent">#REF!</definedName>
    <definedName name="closingdate">#REF!</definedName>
    <definedName name="ClsdLn">#REF!</definedName>
    <definedName name="CLTV">#REF!</definedName>
    <definedName name="CML">#REF!</definedName>
    <definedName name="CNAFEE">#REF!</definedName>
    <definedName name="CO_AppPct" hidden="1">#REF!</definedName>
    <definedName name="COB">SUMIFS(#REF!,#REF!,1)</definedName>
    <definedName name="COCNCF">#REF!</definedName>
    <definedName name="COCNCF_REFI">#REF!</definedName>
    <definedName name="COCNOI">#REF!</definedName>
    <definedName name="COCNOI_REFI">#REF!</definedName>
    <definedName name="Coda_JE_2" localSheetId="0" hidden="1">{#N/A,#N/A,FALSE,"letter";#N/A,#N/A,FALSE,"PP_0895";#N/A,#N/A,FALSE,"PP_0995"}</definedName>
    <definedName name="Coda_JE_2" hidden="1">{#N/A,#N/A,FALSE,"letter";#N/A,#N/A,FALSE,"PP_0895";#N/A,#N/A,FALSE,"PP_0995"}</definedName>
    <definedName name="code">#REF!</definedName>
    <definedName name="Codes">#REF!</definedName>
    <definedName name="COGstandard" localSheetId="0" hidden="1">{#N/A,#N/A,FALSE,"Pharm";#N/A,#N/A,FALSE,"WWCM"}</definedName>
    <definedName name="COGstandard" hidden="1">{#N/A,#N/A,FALSE,"Pharm";#N/A,#N/A,FALSE,"WWCM"}</definedName>
    <definedName name="COL" hidden="1">#REF!</definedName>
    <definedName name="Col2Print">#REF!,#REF!,#REF!,#REF!,#REF!,#REF!,#REF!,#REF!,#REF!,#REF!,#REF!</definedName>
    <definedName name="Colgate">#REF!</definedName>
    <definedName name="Collateral">#REF!</definedName>
    <definedName name="Collateral_Category">#REF!</definedName>
    <definedName name="Collateral_Table">#REF!</definedName>
    <definedName name="Collateral_Type">#REF!</definedName>
    <definedName name="Column2Format">#REF!,#REF!,#REF!,#REF!,#REF!,#REF!,#REF!,#REF!,#REF!,#REF!,#REF!,#REF!,#REF!,#REF!,#REF!,#REF!,#REF!,#REF!,#REF!</definedName>
    <definedName name="ComCode">"025"</definedName>
    <definedName name="Comfort_Tape_Headers">#REF!+#REF!</definedName>
    <definedName name="ComfortMatch">#REF!</definedName>
    <definedName name="ComfortTape">#REF!</definedName>
    <definedName name="COMM">#REF!</definedName>
    <definedName name="Comm_Vacancy">#REF!</definedName>
    <definedName name="CommCostPSF">#REF!</definedName>
    <definedName name="Commercial_Leaseup_Mos">#REF!</definedName>
    <definedName name="Commercial_Open_Month">#REF!</definedName>
    <definedName name="Commercial_Rent_Growth_Per_Year">#REF!</definedName>
    <definedName name="CommercialFeet">#REF!</definedName>
    <definedName name="CommExpPSF">#REF!</definedName>
    <definedName name="Commission_Extend_Current_Lease">#REF!</definedName>
    <definedName name="Commission_New_Lease">#REF!</definedName>
    <definedName name="CommissionRate">#REF!</definedName>
    <definedName name="CommissionRateHome">#REF!</definedName>
    <definedName name="CommNOI_Per_Sq_Ft">#REF!</definedName>
    <definedName name="CommRentPSF">#REF!</definedName>
    <definedName name="CommuterMonroe">#REF!</definedName>
    <definedName name="Comp1Seg1">"Check Box 1"</definedName>
    <definedName name="company">#REF!</definedName>
    <definedName name="CompanyName" hidden="1">#REF!</definedName>
    <definedName name="Compare_Rialto_to_Regions">#REF!</definedName>
    <definedName name="compnam" hidden="1">#REF!</definedName>
    <definedName name="Comps" localSheetId="0">IF(YEAR(RentSurveyDate)=#REF!,CHOOSE(MONTH(RentSurveyDate),12,11,10,9,8,7,6,5,4,3,2,1)/12,"ERR")</definedName>
    <definedName name="Comps">IF(YEAR(RentSurveyDate)=#REF!,CHOOSE(MONTH(RentSurveyDate),12,11,10,9,8,7,6,5,4,3,2,1)/12,"ERR")</definedName>
    <definedName name="CON">#REF!</definedName>
    <definedName name="conc">#REF!</definedName>
    <definedName name="Concat">#REF!</definedName>
    <definedName name="Concat3">#REF!</definedName>
    <definedName name="Concession">#REF!</definedName>
    <definedName name="condenser">#REF!</definedName>
    <definedName name="Confi">#REF!</definedName>
    <definedName name="Confluence">#REF!</definedName>
    <definedName name="CONSOLIDATED">#REF!</definedName>
    <definedName name="ConstCost">#REF!</definedName>
    <definedName name="ConstDebtCalculated">#REF!</definedName>
    <definedName name="ConstFee">#REF!</definedName>
    <definedName name="ConstIntMethod">#REF!</definedName>
    <definedName name="ConstIntReserve">#REF!</definedName>
    <definedName name="ConstLoanFee">#REF!</definedName>
    <definedName name="ConstPaymentDelay">#REF!</definedName>
    <definedName name="constr.pv">#REF!</definedName>
    <definedName name="ConstrPeriod">#REF!</definedName>
    <definedName name="Construciton_Loan_Amount">#REF!</definedName>
    <definedName name="construction" localSheetId="0" hidden="1">{"Construction Costs",#N/A,FALSE,"Total Costs"}</definedName>
    <definedName name="construction" hidden="1">{"Construction Costs",#N/A,FALSE,"Total Costs"}</definedName>
    <definedName name="Construction_Loan_Amount">#REF!</definedName>
    <definedName name="Construction_Management" comment="Select YES or NO from List">#REF!</definedName>
    <definedName name="ConstructionStartsFlag">#REF!</definedName>
    <definedName name="ConstructionStartsMonthly">#REF!</definedName>
    <definedName name="constval">#REF!</definedName>
    <definedName name="contactphones">#REF!</definedName>
    <definedName name="Contacts">#REF!</definedName>
    <definedName name="contexto" localSheetId="0" hidden="1">{#N/A,#N/A,FALSE,"Aging Summary";#N/A,#N/A,FALSE,"Ratio Analysis";#N/A,#N/A,FALSE,"Test 120 Day Accts";#N/A,#N/A,FALSE,"Tickmarks"}</definedName>
    <definedName name="contexto" hidden="1">{#N/A,#N/A,FALSE,"Aging Summary";#N/A,#N/A,FALSE,"Ratio Analysis";#N/A,#N/A,FALSE,"Test 120 Day Accts";#N/A,#N/A,FALSE,"Tickmarks"}</definedName>
    <definedName name="Contingency">#REF!</definedName>
    <definedName name="contingencypercent">#REF!</definedName>
    <definedName name="ContLoanIR">#REF!</definedName>
    <definedName name="control">#REF!</definedName>
    <definedName name="conv">#REF!</definedName>
    <definedName name="converter_start">#REF!</definedName>
    <definedName name="ConvTable">#REF!</definedName>
    <definedName name="COO" localSheetId="0" hidden="1">{#N/A,#N/A,FALSE,"Matrix";#N/A,#N/A,FALSE,"Cash Flow";#N/A,#N/A,FALSE,"10 Year Cost Analysis"}</definedName>
    <definedName name="COO" hidden="1">{#N/A,#N/A,FALSE,"Matrix";#N/A,#N/A,FALSE,"Cash Flow";#N/A,#N/A,FALSE,"10 Year Cost Analysis"}</definedName>
    <definedName name="CoopCommiss">#REF!</definedName>
    <definedName name="CoopCommissHome">#REF!</definedName>
    <definedName name="CoopPercent">#REF!</definedName>
    <definedName name="COPY" localSheetId="0" hidden="1">{#N/A,#N/A,FALSE,"Pharm";#N/A,#N/A,FALSE,"WWCM"}</definedName>
    <definedName name="COPY" hidden="1">{#N/A,#N/A,FALSE,"Pharm";#N/A,#N/A,FALSE,"WWCM"}</definedName>
    <definedName name="copy_1" localSheetId="0" hidden="1">{"sheet a",#N/A,FALSE,"A";"2 9 casflow",#N/A,FALSE,"B"}</definedName>
    <definedName name="copy_1" hidden="1">{"sheet a",#N/A,FALSE,"A";"2 9 casflow",#N/A,FALSE,"B"}</definedName>
    <definedName name="copy_2" localSheetId="0" hidden="1">{"sheet a",#N/A,FALSE,"A";"2 9 casflow",#N/A,FALSE,"B"}</definedName>
    <definedName name="copy_2" hidden="1">{"sheet a",#N/A,FALSE,"A";"2 9 casflow",#N/A,FALSE,"B"}</definedName>
    <definedName name="copy_3" localSheetId="0" hidden="1">{"sheet a",#N/A,FALSE,"A";"2 9 casflow",#N/A,FALSE,"B"}</definedName>
    <definedName name="copy_3" hidden="1">{"sheet a",#N/A,FALSE,"A";"2 9 casflow",#N/A,FALSE,"B"}</definedName>
    <definedName name="copy1" localSheetId="0" hidden="1">{#N/A,#N/A,FALSE,"Pharm";#N/A,#N/A,FALSE,"WWCM"}</definedName>
    <definedName name="copy1" hidden="1">{#N/A,#N/A,FALSE,"Pharm";#N/A,#N/A,FALSE,"WWCM"}</definedName>
    <definedName name="COPY2" localSheetId="0" hidden="1">{#N/A,#N/A,FALSE,"Pharm";#N/A,#N/A,FALSE,"WWCM"}</definedName>
    <definedName name="COPY2" hidden="1">{#N/A,#N/A,FALSE,"Pharm";#N/A,#N/A,FALSE,"WWCM"}</definedName>
    <definedName name="copy2_1" localSheetId="0" hidden="1">{"new",#N/A,FALSE,"D";"PROFORMA",#N/A,FALSE,"A";"partial 1",#N/A,FALSE,"B";"partial 2",#N/A,FALSE,"B";"partial 3",#N/A,FALSE,"B";"SMALL CF 1",#N/A,FALSE,"C"}</definedName>
    <definedName name="copy2_1" hidden="1">{"new",#N/A,FALSE,"D";"PROFORMA",#N/A,FALSE,"A";"partial 1",#N/A,FALSE,"B";"partial 2",#N/A,FALSE,"B";"partial 3",#N/A,FALSE,"B";"SMALL CF 1",#N/A,FALSE,"C"}</definedName>
    <definedName name="copy2_2" localSheetId="0" hidden="1">{"new",#N/A,FALSE,"D";"PROFORMA",#N/A,FALSE,"A";"partial 1",#N/A,FALSE,"B";"partial 2",#N/A,FALSE,"B";"partial 3",#N/A,FALSE,"B";"SMALL CF 1",#N/A,FALSE,"C"}</definedName>
    <definedName name="copy2_2" hidden="1">{"new",#N/A,FALSE,"D";"PROFORMA",#N/A,FALSE,"A";"partial 1",#N/A,FALSE,"B";"partial 2",#N/A,FALSE,"B";"partial 3",#N/A,FALSE,"B";"SMALL CF 1",#N/A,FALSE,"C"}</definedName>
    <definedName name="copy2_3" localSheetId="0" hidden="1">{"new",#N/A,FALSE,"D";"PROFORMA",#N/A,FALSE,"A";"partial 1",#N/A,FALSE,"B";"partial 2",#N/A,FALSE,"B";"partial 3",#N/A,FALSE,"B";"SMALL CF 1",#N/A,FALSE,"C"}</definedName>
    <definedName name="copy2_3" hidden="1">{"new",#N/A,FALSE,"D";"PROFORMA",#N/A,FALSE,"A";"partial 1",#N/A,FALSE,"B";"partial 2",#N/A,FALSE,"B";"partial 3",#N/A,FALSE,"B";"SMALL CF 1",#N/A,FALSE,"C"}</definedName>
    <definedName name="copy233" localSheetId="0" hidden="1">{#N/A,#N/A,FALSE,"Pharm";#N/A,#N/A,FALSE,"WWCM"}</definedName>
    <definedName name="copy233" hidden="1">{#N/A,#N/A,FALSE,"Pharm";#N/A,#N/A,FALSE,"WWCM"}</definedName>
    <definedName name="copy33" localSheetId="0" hidden="1">{#N/A,#N/A,FALSE,"Pharm";#N/A,#N/A,FALSE,"WWCM"}</definedName>
    <definedName name="copy33" hidden="1">{#N/A,#N/A,FALSE,"Pharm";#N/A,#N/A,FALSE,"WWCM"}</definedName>
    <definedName name="copy38" localSheetId="0" hidden="1">{#N/A,#N/A,FALSE,"Pharm";#N/A,#N/A,FALSE,"WWCM"}</definedName>
    <definedName name="copy38" hidden="1">{#N/A,#N/A,FALSE,"Pharm";#N/A,#N/A,FALSE,"WWCM"}</definedName>
    <definedName name="CopyAbsValue">#REF!</definedName>
    <definedName name="copyall" localSheetId="0" hidden="1">{"Main",#N/A,FALSE,"Wacker";"Main2",#N/A,FALSE,"Wacker";"Value",#N/A,FALSE,"Wacker";"Sensitivity",#N/A,FALSE,"Wacker";"Paine",#N/A,FALSE,"Wacker";"Quaker",#N/A,FALSE,"Wacker";"Wacker",#N/A,FALSE,"Wacker";"1900",#N/A,FALSE,"Wacker";"1901",#N/A,FALSE,"Wacker"}</definedName>
    <definedName name="copyall" hidden="1">{"Main",#N/A,FALSE,"Wacker";"Main2",#N/A,FALSE,"Wacker";"Value",#N/A,FALSE,"Wacker";"Sensitivity",#N/A,FALSE,"Wacker";"Paine",#N/A,FALSE,"Wacker";"Quaker",#N/A,FALSE,"Wacker";"Wacker",#N/A,FALSE,"Wacker";"1900",#N/A,FALSE,"Wacker";"1901",#N/A,FALSE,"Wacker"}</definedName>
    <definedName name="CopyArea">#REF!</definedName>
    <definedName name="CopyArea2">#REF!</definedName>
    <definedName name="copycounter">#REF!</definedName>
    <definedName name="copycounter1">#REF!</definedName>
    <definedName name="copymondayjv" localSheetId="0" hidden="1">{"View1",#N/A,FALSE,"Sheet1";"View2",#N/A,FALSE,"Sheet1"}</definedName>
    <definedName name="copymondayjv" hidden="1">{"View1",#N/A,FALSE,"Sheet1";"View2",#N/A,FALSE,"Sheet1"}</definedName>
    <definedName name="Copyright">#REF!</definedName>
    <definedName name="Cornell">#REF!</definedName>
    <definedName name="corp" localSheetId="0" hidden="1">{#N/A,#N/A,FALSE,"ZellLurieFinSummary";#N/A,#N/A,FALSE,"FirstCapFinSummary";#N/A,#N/A,FALSE,"ZM I-III Consol FinSummary"}</definedName>
    <definedName name="corp" hidden="1">{#N/A,#N/A,FALSE,"ZellLurieFinSummary";#N/A,#N/A,FALSE,"FirstCapFinSummary";#N/A,#N/A,FALSE,"ZM I-III Consol FinSummary"}</definedName>
    <definedName name="corp30_360">0</definedName>
    <definedName name="CorporateCharge">#REF!</definedName>
    <definedName name="corr">#REF!</definedName>
    <definedName name="cosretrieve">#REF!</definedName>
    <definedName name="Cost">#REF!</definedName>
    <definedName name="Cost_Of_Sale">#REF!</definedName>
    <definedName name="cost1">#REF!</definedName>
    <definedName name="CostInflationY1">#REF!</definedName>
    <definedName name="CostInflationY2">#REF!</definedName>
    <definedName name="CostInflationY3">#REF!</definedName>
    <definedName name="CostInflationY4">#REF!</definedName>
    <definedName name="CostInflationY5">#REF!</definedName>
    <definedName name="CostInflationY6">#REF!</definedName>
    <definedName name="CosWTDAvgResult">#REF!</definedName>
    <definedName name="Cottage" localSheetId="0" hidden="1">{"cot1",#N/A,FALSE,"Cottages";"cot2",#N/A,FALSE,"Cottages";"cot3",#N/A,FALSE,"Cottages"}</definedName>
    <definedName name="Cottage" hidden="1">{"cot1",#N/A,FALSE,"Cottages";"cot2",#N/A,FALSE,"Cottages";"cot3",#N/A,FALSE,"Cottages"}</definedName>
    <definedName name="count">#REF!</definedName>
    <definedName name="count_SF">#REF!</definedName>
    <definedName name="counter">#REF!</definedName>
    <definedName name="counter1">#REF!</definedName>
    <definedName name="counties">#REF!</definedName>
    <definedName name="COVID_19_Stats">#REF!</definedName>
    <definedName name="cow">#REF!</definedName>
    <definedName name="CP">#REF!</definedName>
    <definedName name="CPI_Esc">#REF!</definedName>
    <definedName name="CPIMAyo1" localSheetId="0" hidden="1">{"Zone1",#N/A,FALSE,"Parameters";"Zone2",#N/A,FALSE,"Parameters"}</definedName>
    <definedName name="CPIMAyo1" hidden="1">{"Zone1",#N/A,FALSE,"Parameters";"Zone2",#N/A,FALSE,"Parameters"}</definedName>
    <definedName name="cpirent">#REF!</definedName>
    <definedName name="cpirent2">#REF!</definedName>
    <definedName name="CptlRevised">#REF!</definedName>
    <definedName name="cr">#REF!</definedName>
    <definedName name="crazy" localSheetId="0" hidden="1">{"'ATP'!$E$6"}</definedName>
    <definedName name="crazy" hidden="1">{"'ATP'!$E$6"}</definedName>
    <definedName name="CreditStats" hidden="1">#REF!</definedName>
    <definedName name="crtname">#REF!</definedName>
    <definedName name="csDesignMode">1</definedName>
    <definedName name="csfb">#REF!</definedName>
    <definedName name="csfb10">#REF!</definedName>
    <definedName name="csfb7">#REF!</definedName>
    <definedName name="csfbfloat">#REF!</definedName>
    <definedName name="CSHFLW">#REF!</definedName>
    <definedName name="cum">#REF!</definedName>
    <definedName name="Cum.Interest">IF(#REF!&lt;&gt;"",#REF!+#REF!,"")</definedName>
    <definedName name="cum_int_perf">#REF!</definedName>
    <definedName name="CumCFs">#REF!</definedName>
    <definedName name="CUR_BAL">#REF!</definedName>
    <definedName name="CurBal">#REF!</definedName>
    <definedName name="curr_loss">#REF!</definedName>
    <definedName name="CurrBal">#REF!</definedName>
    <definedName name="CurrContractConcat">#REF!</definedName>
    <definedName name="CurrContractsAssets">#REF!</definedName>
    <definedName name="CurrContractsAssetsFrom">#REF!</definedName>
    <definedName name="CurrContractsAssetsPrev">#REF!</definedName>
    <definedName name="CurrContractsLiab">#REF!</definedName>
    <definedName name="CurrContractsLiabFrom">#REF!</definedName>
    <definedName name="CurrContractsLiabPrev">#REF!</definedName>
    <definedName name="CurrCost">#REF!</definedName>
    <definedName name="CURRENT">#REF!</definedName>
    <definedName name="Current_Date">#REF!</definedName>
    <definedName name="Current_Loan_Amount">#REF!</definedName>
    <definedName name="Current_Occupancy">#REF!</definedName>
    <definedName name="Current_Past_Due_Pays">#REF!</definedName>
    <definedName name="Current_Period">#REF!</definedName>
    <definedName name="Current_Rent_PSF_ADR">#REF!</definedName>
    <definedName name="currentday">#REF!</definedName>
    <definedName name="CurrentPeriod">#REF!</definedName>
    <definedName name="CurrentQuarterRange">#REF!</definedName>
    <definedName name="CurrentWeek">#REF!</definedName>
    <definedName name="CurrMkt">#REF!</definedName>
    <definedName name="CURRPRIN">#REF!</definedName>
    <definedName name="CURRSORT">#REF!</definedName>
    <definedName name="curse" hidden="1">#REF!</definedName>
    <definedName name="cursource" hidden="1">#N/A</definedName>
    <definedName name="Custom">"C"</definedName>
    <definedName name="Customer">#REF!</definedName>
    <definedName name="CustomerTeam">#REF!</definedName>
    <definedName name="CUT_OFF_BALANCE">SUM(#REF!)</definedName>
    <definedName name="Cut_Off_Date">#REF!</definedName>
    <definedName name="Cut_off_Date_LTV">#REF!</definedName>
    <definedName name="CutBal">OFFSET(#REF!,0,0,COUNTA(#REF!),1)</definedName>
    <definedName name="cutoff_bal_date">#REF!</definedName>
    <definedName name="Cutoff_Date">#REF!</definedName>
    <definedName name="Cutoff_Loan_To_Value">#REF!</definedName>
    <definedName name="CutoffBalanceRange">#REF!</definedName>
    <definedName name="cutoffbalances" hidden="1">#REF!</definedName>
    <definedName name="CutoffDate">#REF!</definedName>
    <definedName name="CutoffLTVs">#REF!</definedName>
    <definedName name="Cwvu._Current_." hidden="1">#REF!,#REF!,#REF!,#REF!,#REF!,#REF!,#REF!,#REF!,#REF!,#REF!,#REF!,#REF!,#REF!,#REF!,#REF!,#REF!,#REF!,#REF!,#REF!,#REF!,#REF!,#REF!,#REF!,#REF!</definedName>
    <definedName name="Cwvu.ACCOUNT._.DETAIL." hidden="1">#REF!</definedName>
    <definedName name="Cwvu.annual." hidden="1">#REF!,#REF!,#REF!,#REF!,#REF!,#REF!,#REF!,#REF!,#REF!,#REF!,#REF!,#REF!,#REF!,#REF!,#REF!,#REF!,#REF!,#REF!,#REF!,#REF!,#REF!,#REF!,#REF!,#REF!</definedName>
    <definedName name="Cwvu.annual._.hotel." hidden="1">#REF!,#REF!,#REF!,#REF!,#REF!,#REF!,#REF!,#REF!,#REF!,#REF!,#REF!,#REF!,#REF!,#REF!,#REF!,#REF!,#REF!,#REF!,#REF!</definedName>
    <definedName name="Cwvu.bottom._.line." hidden="1">#REF!,#REF!,#REF!,#REF!,#REF!,#REF!,#REF!,#REF!,#REF!,#REF!,#REF!,#REF!,#REF!,#REF!,#REF!,#REF!,#REF!,#REF!,#REF!,#REF!,#REF!,#REF!</definedName>
    <definedName name="Cwvu.cash._.flow." hidden="1">#REF!,#REF!,#REF!,#REF!,#REF!,#REF!,#REF!,#REF!,#REF!,#REF!,#REF!,#REF!,#REF!,#REF!,#REF!,#REF!,#REF!,#REF!,#REF!,#REF!,#REF!,#REF!,#REF!,#REF!,#REF!,#REF!,#REF!,#REF!,#REF!,#REF!,#REF!,#REF!,#REF!,#REF!,#REF!,#REF!,#REF!,#REF!,#REF!,#REF!,#REF!</definedName>
    <definedName name="Cwvu.combo." hidden="1">#REF!,#REF!,#REF!,#REF!,#REF!,#REF!,#REF!,#REF!,#REF!,#REF!,#REF!,#REF!,#REF!,#REF!,#REF!,#REF!,#REF!,#REF!,#REF!,#REF!,#REF!,#REF!</definedName>
    <definedName name="Cwvu.GREY_ALL." hidden="1">#REF!</definedName>
    <definedName name="Cwvu.WAT." hidden="1">#REF!</definedName>
    <definedName name="Cwvy.GREY_ALL._dcf" hidden="1">#REF!</definedName>
    <definedName name="cxgxgfgfs" localSheetId="0" hidden="1">{#N/A,#N/A,FALSE,"Cashflow Analysis";#N/A,#N/A,FALSE,"Sensitivity Analysis";#N/A,#N/A,FALSE,"PV";#N/A,#N/A,FALSE,"Pro Forma"}</definedName>
    <definedName name="cxgxgfgfs" hidden="1">{#N/A,#N/A,FALSE,"Cashflow Analysis";#N/A,#N/A,FALSE,"Sensitivity Analysis";#N/A,#N/A,FALSE,"PV";#N/A,#N/A,FALSE,"Pro Forma"}</definedName>
    <definedName name="cxgxgfgfs.2" localSheetId="0" hidden="1">{#N/A,#N/A,FALSE,"Cashflow Analysis";#N/A,#N/A,FALSE,"Sensitivity Analysis";#N/A,#N/A,FALSE,"PV";#N/A,#N/A,FALSE,"Pro Forma"}</definedName>
    <definedName name="cxgxgfgfs.2" hidden="1">{#N/A,#N/A,FALSE,"Cashflow Analysis";#N/A,#N/A,FALSE,"Sensitivity Analysis";#N/A,#N/A,FALSE,"PV";#N/A,#N/A,FALSE,"Pro Forma"}</definedName>
    <definedName name="cxgxgfgfs.210UCP" localSheetId="0" hidden="1">{#N/A,#N/A,FALSE,"Cashflow Analysis";#N/A,#N/A,FALSE,"Sensitivity Analysis";#N/A,#N/A,FALSE,"PV";#N/A,#N/A,FALSE,"Pro Forma"}</definedName>
    <definedName name="cxgxgfgfs.210UCP" hidden="1">{#N/A,#N/A,FALSE,"Cashflow Analysis";#N/A,#N/A,FALSE,"Sensitivity Analysis";#N/A,#N/A,FALSE,"PV";#N/A,#N/A,FALSE,"Pro Forma"}</definedName>
    <definedName name="cxgxgfgfs10UCP" localSheetId="0" hidden="1">{#N/A,#N/A,FALSE,"Cashflow Analysis";#N/A,#N/A,FALSE,"Sensitivity Analysis";#N/A,#N/A,FALSE,"PV";#N/A,#N/A,FALSE,"Pro Forma"}</definedName>
    <definedName name="cxgxgfgfs10UCP" hidden="1">{#N/A,#N/A,FALSE,"Cashflow Analysis";#N/A,#N/A,FALSE,"Sensitivity Analysis";#N/A,#N/A,FALSE,"PV";#N/A,#N/A,FALSE,"Pro Forma"}</definedName>
    <definedName name="d" localSheetId="0" hidden="1">{#N/A,#N/A,FALSE,"Aging Summary";#N/A,#N/A,FALSE,"Ratio Analysis";#N/A,#N/A,FALSE,"Test 120 Day Accts";#N/A,#N/A,FALSE,"Tickmarks"}</definedName>
    <definedName name="d" hidden="1">{#N/A,#N/A,FALSE,"Aging Summary";#N/A,#N/A,FALSE,"Ratio Analysis";#N/A,#N/A,FALSE,"Test 120 Day Accts";#N/A,#N/A,FALSE,"Tickmarks"}</definedName>
    <definedName name="d_1" localSheetId="0" hidden="1">{"Data Input",#N/A,TRUE,"Data Input";"15-Yr Cash Flow",#N/A,TRUE,"Cash Flow";"15-Yr Value",#N/A,TRUE,"Value "}</definedName>
    <definedName name="d_1" hidden="1">{"Data Input",#N/A,TRUE,"Data Input";"15-Yr Cash Flow",#N/A,TRUE,"Cash Flow";"15-Yr Value",#N/A,TRUE,"Value "}</definedName>
    <definedName name="d_2" localSheetId="0" hidden="1">{"Data Input",#N/A,TRUE,"Data Input";"15-Yr Cash Flow",#N/A,TRUE,"Cash Flow";"15-Yr Value",#N/A,TRUE,"Value "}</definedName>
    <definedName name="d_2" hidden="1">{"Data Input",#N/A,TRUE,"Data Input";"15-Yr Cash Flow",#N/A,TRUE,"Cash Flow";"15-Yr Value",#N/A,TRUE,"Value "}</definedName>
    <definedName name="d_3" localSheetId="0" hidden="1">{"Data Input",#N/A,TRUE,"Data Input";"15-Yr Cash Flow",#N/A,TRUE,"Cash Flow";"15-Yr Value",#N/A,TRUE,"Value "}</definedName>
    <definedName name="d_3" hidden="1">{"Data Input",#N/A,TRUE,"Data Input";"15-Yr Cash Flow",#N/A,TRUE,"Cash Flow";"15-Yr Value",#N/A,TRUE,"Value "}</definedName>
    <definedName name="D_ABSORPTION">#REF!</definedName>
    <definedName name="d10UCP" localSheetId="0" hidden="1">{"FCB_ALL",#N/A,FALSE,"FCB"}</definedName>
    <definedName name="d10UCP" hidden="1">{"FCB_ALL",#N/A,FALSE,"FCB"}</definedName>
    <definedName name="DACF" localSheetId="0" hidden="1">{"mgmt forecast",#N/A,FALSE,"Mgmt Forecast";"dcf table",#N/A,FALSE,"Mgmt Forecast";"sensitivity",#N/A,FALSE,"Mgmt Forecast";"table inputs",#N/A,FALSE,"Mgmt Forecast";"calculations",#N/A,FALSE,"Mgmt Forecast"}</definedName>
    <definedName name="DACF" hidden="1">{"mgmt forecast",#N/A,FALSE,"Mgmt Forecast";"dcf table",#N/A,FALSE,"Mgmt Forecast";"sensitivity",#N/A,FALSE,"Mgmt Forecast";"table inputs",#N/A,FALSE,"Mgmt Forecast";"calculations",#N/A,FALSE,"Mgmt Forecast"}</definedName>
    <definedName name="DAD" localSheetId="0" hidden="1">{#N/A,#N/A,FALSE,"REPORT"}</definedName>
    <definedName name="DAD" hidden="1">{#N/A,#N/A,FALSE,"REPORT"}</definedName>
    <definedName name="DADF" localSheetId="0" hidden="1">{#N/A,#N/A,FALSE,"REPORT"}</definedName>
    <definedName name="DADF" hidden="1">{#N/A,#N/A,FALSE,"REPORT"}</definedName>
    <definedName name="daf" localSheetId="0" hidden="1">{#N/A,#N/A,FALSE,"1";#N/A,#N/A,FALSE,"2";#N/A,#N/A,FALSE,"16 - 17";#N/A,#N/A,FALSE,"18 - 19";#N/A,#N/A,FALSE,"26";#N/A,#N/A,FALSE,"27";#N/A,#N/A,FALSE,"28"}</definedName>
    <definedName name="daf" hidden="1">{#N/A,#N/A,FALSE,"1";#N/A,#N/A,FALSE,"2";#N/A,#N/A,FALSE,"16 - 17";#N/A,#N/A,FALSE,"18 - 19";#N/A,#N/A,FALSE,"26";#N/A,#N/A,FALSE,"27";#N/A,#N/A,FALSE,"28"}</definedName>
    <definedName name="DAFAD" localSheetId="0" hidden="1">{"cap_structure",#N/A,FALSE,"Graph-Mkt Cap";"price",#N/A,FALSE,"Graph-Price";"ebit",#N/A,FALSE,"Graph-EBITDA";"ebitda",#N/A,FALSE,"Graph-EBITDA"}</definedName>
    <definedName name="DAFAD" hidden="1">{"cap_structure",#N/A,FALSE,"Graph-Mkt Cap";"price",#N/A,FALSE,"Graph-Price";"ebit",#N/A,FALSE,"Graph-EBITDA";"ebitda",#N/A,FALSE,"Graph-EBITDA"}</definedName>
    <definedName name="dafdsad" hidden="1">#REF!</definedName>
    <definedName name="dag" localSheetId="0" hidden="1">{"Total",#N/A,FALSE,"Six Fields";"PDP",#N/A,FALSE,"Six Fields";"PNP",#N/A,FALSE,"Six Fields";"PUD",#N/A,FALSE,"Six Fields";"Prob",#N/A,FALSE,"Six Fields"}</definedName>
    <definedName name="dag" hidden="1">{"Total",#N/A,FALSE,"Six Fields";"PDP",#N/A,FALSE,"Six Fields";"PNP",#N/A,FALSE,"Six Fields";"PUD",#N/A,FALSE,"Six Fields";"Prob",#N/A,FALSE,"Six Fields"}</definedName>
    <definedName name="daj">#REF!</definedName>
    <definedName name="dakfkjafgkeaj" localSheetId="0" hidden="1">{#N/A,#N/A,FALSE,"Pharm";#N/A,#N/A,FALSE,"WWCM"}</definedName>
    <definedName name="dakfkjafgkeaj" hidden="1">{#N/A,#N/A,FALSE,"Pharm";#N/A,#N/A,FALSE,"WWCM"}</definedName>
    <definedName name="Dakota">#REF!</definedName>
    <definedName name="dap">#REF!</definedName>
    <definedName name="DAS_As_of_Period_End_Date">"07/31/2017"</definedName>
    <definedName name="DAS_Business_Unit_F0911XMCU">""</definedName>
    <definedName name="DAS_Business_Unit_MCU">"5200071;5200072;5200073;5200074;5200075;5200076;5200077;5200078;5200079;5200080;5200081;5200082;5200087;5199602;5199600;5200600;5200700"</definedName>
    <definedName name="DAS_Co__CO">"&gt;=10000:&lt;=60999"</definedName>
    <definedName name="DAS_Co__F0911XCO">"&gt;=10000:&lt;=60009;&gt;=60012:&lt;=60999"</definedName>
    <definedName name="DAS_First_day_of_month">"12/1/2017"</definedName>
    <definedName name="DAS_Four_Days_Ago">"9/16/2016"</definedName>
    <definedName name="DAS_GXL_Date_F0911XDGJ">"&gt;=12/01/16:&lt;=11/30/17"</definedName>
    <definedName name="DAS_LastFetchTime">43286.4887222569</definedName>
    <definedName name="DAS_LastSelectTime">43286.4887105208</definedName>
    <definedName name="DAS_Obj_Acct_F0911XOBJ">"&gt;=4000"</definedName>
    <definedName name="DAS_Parent_X_RP01">"LEN"</definedName>
    <definedName name="DAS_Period_End_Date">"9/16/2016"</definedName>
    <definedName name="DAS_ReportName">"Asset Management P&amp;L Report"</definedName>
    <definedName name="DAS_SYS_USER_BusinessUnit">""</definedName>
    <definedName name="DAS_SYS_USER_Company">""</definedName>
    <definedName name="DAS_SYS_USER_Description">""</definedName>
    <definedName name="DAS_SYS_USER_Environment">"RC9PRD"</definedName>
    <definedName name="DAS_SYS_USER_ID">"MCALVENTE"</definedName>
    <definedName name="DAS_SYS_USER_Number">"0"</definedName>
    <definedName name="DAS_SYS_USER_SignedOnRole">""</definedName>
    <definedName name="DAS_SYS_USER_Type">""</definedName>
    <definedName name="DASDA">#REF!</definedName>
    <definedName name="dasdasdsasad" localSheetId="0" hidden="1">{#N/A,#N/A,FALSE,"Notes";#N/A,#N/A,FALSE,"BaseAssumptions";#N/A,#N/A,FALSE,"CFD";#N/A,#N/A,FALSE,"RevenueAssumptions";"MasterCostAssmp Annually",#N/A,FALSE,"MasterCostAssmp";#N/A,#N/A,FALSE,"InTractCstAssmp";"LotTakedowns Annually",#N/A,FALSE,"LotTakedowns";"CashFlowSummary Annually",#N/A,FALSE,"CashFlowSummary";#N/A,#N/A,FALSE,"Loan Value";"AcqDev Loan Annually",#N/A,FALSE,"AcqDev Loan";"Loan #1 Annually",#N/A,FALSE,"Loan #1";"Loan #2 Annually",#N/A,FALSE,"Loan #2";"Loan #3 Annually",#N/A,FALSE,"Loan #3";"Consolidated Loan Annually",#N/A,FALSE,"Consolidated Loan";"FlowSummary Annually",#N/A,FALSE,"FlowSummary";"SourcesAndUses Annually",#N/A,FALSE,"SourcesAndUses";"CashDistribute Annually",#N/A,FALSE,"CashDistribute";"InvestorSummary Annually",#N/A,FALSE,"InvestorSummary";#N/A,#N/A,FALSE,"Finance Summary";#N/A,#N/A,FALSE,"Valuation"}</definedName>
    <definedName name="dasdasdsasad" hidden="1">{#N/A,#N/A,FALSE,"Notes";#N/A,#N/A,FALSE,"BaseAssumptions";#N/A,#N/A,FALSE,"CFD";#N/A,#N/A,FALSE,"RevenueAssumptions";"MasterCostAssmp Annually",#N/A,FALSE,"MasterCostAssmp";#N/A,#N/A,FALSE,"InTractCstAssmp";"LotTakedowns Annually",#N/A,FALSE,"LotTakedowns";"CashFlowSummary Annually",#N/A,FALSE,"CashFlowSummary";#N/A,#N/A,FALSE,"Loan Value";"AcqDev Loan Annually",#N/A,FALSE,"AcqDev Loan";"Loan #1 Annually",#N/A,FALSE,"Loan #1";"Loan #2 Annually",#N/A,FALSE,"Loan #2";"Loan #3 Annually",#N/A,FALSE,"Loan #3";"Consolidated Loan Annually",#N/A,FALSE,"Consolidated Loan";"FlowSummary Annually",#N/A,FALSE,"FlowSummary";"SourcesAndUses Annually",#N/A,FALSE,"SourcesAndUses";"CashDistribute Annually",#N/A,FALSE,"CashDistribute";"InvestorSummary Annually",#N/A,FALSE,"InvestorSummary";#N/A,#N/A,FALSE,"Finance Summary";#N/A,#N/A,FALSE,"Valuation"}</definedName>
    <definedName name="dasfadsfdas" hidden="1">#REF!</definedName>
    <definedName name="dat" localSheetId="0" hidden="1">{"data",#N/A,FALSE,"INPUT"}</definedName>
    <definedName name="dat" hidden="1">{"data",#N/A,FALSE,"INPUT"}</definedName>
    <definedName name="Data">#REF!</definedName>
    <definedName name="DATA_01" hidden="1">#REF!</definedName>
    <definedName name="DATA_02">#REF!</definedName>
    <definedName name="DATA_03">#REF!</definedName>
    <definedName name="DATA_04">#REF!</definedName>
    <definedName name="DATA_05">#REF!</definedName>
    <definedName name="Data_Path">#REF!</definedName>
    <definedName name="Data_summary" localSheetId="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_summary"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1" localSheetId="0" hidden="1">{#N/A,#N/A,FALSE,"Sales"}</definedName>
    <definedName name="Data1" hidden="1">{#N/A,#N/A,FALSE,"Sales"}</definedName>
    <definedName name="Data100">#REF!</definedName>
    <definedName name="Data116" localSheetId="0" hidden="1">{#N/A,#N/A,FALSE,"Sales"}</definedName>
    <definedName name="Data116" hidden="1">{#N/A,#N/A,FALSE,"Sales"}</definedName>
    <definedName name="Data16" localSheetId="0" hidden="1">{#N/A,#N/A,FALSE,"Sales"}</definedName>
    <definedName name="Data16" hidden="1">{#N/A,#N/A,FALSE,"Sales"}</definedName>
    <definedName name="data3" localSheetId="0" hidden="1">{"data",#N/A,FALSE,"INPUT"}</definedName>
    <definedName name="data3" hidden="1">{"data",#N/A,FALSE,"INPUT"}</definedName>
    <definedName name="DATAALL">#REF!</definedName>
    <definedName name="DATAALLSUB">#REF!</definedName>
    <definedName name="DATAALLSUB2">#REF!</definedName>
    <definedName name="DATAALLSUB3">#REF!</definedName>
    <definedName name="_xlnm.Database">#REF!</definedName>
    <definedName name="Database_MI">#REF!</definedName>
    <definedName name="DataDivision">#REF!</definedName>
    <definedName name="datadownfour" hidden="1">#REF!</definedName>
    <definedName name="datadownone" hidden="1">#REF!</definedName>
    <definedName name="datadownthree" hidden="1">#REF!</definedName>
    <definedName name="datadowntwo" hidden="1">#REF!</definedName>
    <definedName name="DataDualTable12">#REF!</definedName>
    <definedName name="DataDualTable13">#REF!</definedName>
    <definedName name="DataDualTable14">#REF!</definedName>
    <definedName name="DataDualTable15">#REF!</definedName>
    <definedName name="DataDualTable16">#REF!</definedName>
    <definedName name="dataerror" localSheetId="0" hidden="1">{"data",#N/A,FALSE,"INPUT"}</definedName>
    <definedName name="dataerror" hidden="1">{"data",#N/A,FALSE,"INPUT"}</definedName>
    <definedName name="dataSet1">#REF!</definedName>
    <definedName name="DataSet2">#REF!</definedName>
    <definedName name="DataSet3">#REF!</definedName>
    <definedName name="dataset5">#REF!</definedName>
    <definedName name="Datastore">#REF!</definedName>
    <definedName name="datastore_column">#REF!</definedName>
    <definedName name="datastore_row">#REF!</definedName>
    <definedName name="datatoggle" hidden="1">#REF!</definedName>
    <definedName name="datatoggletwo" hidden="1">#REF!</definedName>
    <definedName name="DataValDate" hidden="1">#REF!</definedName>
    <definedName name="datavaldate2" hidden="1">#REF!</definedName>
    <definedName name="datavaldate3" hidden="1">#REF!</definedName>
    <definedName name="date">#REF!</definedName>
    <definedName name="Date_of_Expiration">#REF!</definedName>
    <definedName name="Date_of_Sale">#REF!</definedName>
    <definedName name="Date_Table">#REF!</definedName>
    <definedName name="Date_Value">#REF!</definedName>
    <definedName name="DateLastManualStart">#REF!</definedName>
    <definedName name="DateModel">#REF!</definedName>
    <definedName name="DateOfAnalysis">#REF!</definedName>
    <definedName name="datestart">#REF!</definedName>
    <definedName name="dats">#REF!</definedName>
    <definedName name="DayRange">#REF!</definedName>
    <definedName name="Days_Past_Due__as_of_11_2_11">#REF!</definedName>
    <definedName name="DaysinQ1">#REF!</definedName>
    <definedName name="DaysinQ2">#REF!</definedName>
    <definedName name="DaysinQ3">#REF!</definedName>
    <definedName name="DaysinQ4">#REF!</definedName>
    <definedName name="DaysVacant">#REF!</definedName>
    <definedName name="DB">#REF!</definedName>
    <definedName name="dc" localSheetId="0" hidden="1">{#N/A,#N/A,FALSE,"Chart 2 by Prop Type"}</definedName>
    <definedName name="dc" hidden="1">{#N/A,#N/A,FALSE,"Chart 2 by Prop Type"}</definedName>
    <definedName name="DCF_" localSheetId="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R">#REF!</definedName>
    <definedName name="dd" localSheetId="0" hidden="1">{"MonthlyRentRoll",#N/A,FALSE,"RentRoll"}</definedName>
    <definedName name="dd" hidden="1">{"MonthlyRentRoll",#N/A,FALSE,"RentRoll"}</definedName>
    <definedName name="dda">#REF!</definedName>
    <definedName name="ddd" localSheetId="0" hidden="1">{"all",#N/A,FALSE,"Compco";"summary",#N/A,FALSE,"Compco"}</definedName>
    <definedName name="ddd" hidden="1">{"all",#N/A,FALSE,"Compco";"summary",#N/A,FALSE,"Compco"}</definedName>
    <definedName name="ddda">#REF!</definedName>
    <definedName name="dddaz" localSheetId="0" hidden="1">{#N/A,#N/A,FALSE,"Pharm";#N/A,#N/A,FALSE,"WWCM"}</definedName>
    <definedName name="dddaz" hidden="1">{#N/A,#N/A,FALSE,"Pharm";#N/A,#N/A,FALSE,"WWCM"}</definedName>
    <definedName name="dddd" hidden="1">#REF!</definedName>
    <definedName name="dddddd" localSheetId="0" hidden="1">{#N/A,#N/A,FALSE,"CAPREIT"}</definedName>
    <definedName name="dddddd" hidden="1">{#N/A,#N/A,FALSE,"CAPREIT"}</definedName>
    <definedName name="dddddd_1" localSheetId="0" hidden="1">{#N/A,#N/A,FALSE,"CAPREIT"}</definedName>
    <definedName name="dddddd_1" hidden="1">{#N/A,#N/A,FALSE,"CAPREIT"}</definedName>
    <definedName name="dddddd_1_1" localSheetId="0" hidden="1">{#N/A,#N/A,FALSE,"CAPREIT"}</definedName>
    <definedName name="dddddd_1_1" hidden="1">{#N/A,#N/A,FALSE,"CAPREIT"}</definedName>
    <definedName name="dddddd_1_1_1" localSheetId="0" hidden="1">{#N/A,#N/A,FALSE,"CAPREIT"}</definedName>
    <definedName name="dddddd_1_1_1" hidden="1">{#N/A,#N/A,FALSE,"CAPREIT"}</definedName>
    <definedName name="dddddd_1_1_1_1" localSheetId="0" hidden="1">{#N/A,#N/A,FALSE,"CAPREIT"}</definedName>
    <definedName name="dddddd_1_1_1_1" hidden="1">{#N/A,#N/A,FALSE,"CAPREIT"}</definedName>
    <definedName name="dddddd_1_1_1_1_1" localSheetId="0" hidden="1">{#N/A,#N/A,FALSE,"CAPREIT"}</definedName>
    <definedName name="dddddd_1_1_1_1_1" hidden="1">{#N/A,#N/A,FALSE,"CAPREIT"}</definedName>
    <definedName name="dddddd_1_1_1_1_1_1" localSheetId="0" hidden="1">{#N/A,#N/A,FALSE,"CAPREIT"}</definedName>
    <definedName name="dddddd_1_1_1_1_1_1" hidden="1">{#N/A,#N/A,FALSE,"CAPREIT"}</definedName>
    <definedName name="dddddd_1_1_1_1_2" localSheetId="0" hidden="1">{#N/A,#N/A,FALSE,"CAPREIT"}</definedName>
    <definedName name="dddddd_1_1_1_1_2" hidden="1">{#N/A,#N/A,FALSE,"CAPREIT"}</definedName>
    <definedName name="dddddd_1_1_1_1_3" localSheetId="0" hidden="1">{#N/A,#N/A,FALSE,"CAPREIT"}</definedName>
    <definedName name="dddddd_1_1_1_1_3" hidden="1">{#N/A,#N/A,FALSE,"CAPREIT"}</definedName>
    <definedName name="dddddd_1_1_1_2" localSheetId="0" hidden="1">{#N/A,#N/A,FALSE,"CAPREIT"}</definedName>
    <definedName name="dddddd_1_1_1_2" hidden="1">{#N/A,#N/A,FALSE,"CAPREIT"}</definedName>
    <definedName name="dddddd_1_1_1_2_1" localSheetId="0" hidden="1">{#N/A,#N/A,FALSE,"CAPREIT"}</definedName>
    <definedName name="dddddd_1_1_1_2_1" hidden="1">{#N/A,#N/A,FALSE,"CAPREIT"}</definedName>
    <definedName name="dddddd_1_1_1_3" localSheetId="0" hidden="1">{#N/A,#N/A,FALSE,"CAPREIT"}</definedName>
    <definedName name="dddddd_1_1_1_3" hidden="1">{#N/A,#N/A,FALSE,"CAPREIT"}</definedName>
    <definedName name="dddddd_1_1_1_4" localSheetId="0" hidden="1">{#N/A,#N/A,FALSE,"CAPREIT"}</definedName>
    <definedName name="dddddd_1_1_1_4" hidden="1">{#N/A,#N/A,FALSE,"CAPREIT"}</definedName>
    <definedName name="dddddd_1_1_2" localSheetId="0" hidden="1">{#N/A,#N/A,FALSE,"CAPREIT"}</definedName>
    <definedName name="dddddd_1_1_2" hidden="1">{#N/A,#N/A,FALSE,"CAPREIT"}</definedName>
    <definedName name="dddddd_1_1_2_1" localSheetId="0" hidden="1">{#N/A,#N/A,FALSE,"CAPREIT"}</definedName>
    <definedName name="dddddd_1_1_2_1" hidden="1">{#N/A,#N/A,FALSE,"CAPREIT"}</definedName>
    <definedName name="dddddd_1_1_2_1_1" localSheetId="0" hidden="1">{#N/A,#N/A,FALSE,"CAPREIT"}</definedName>
    <definedName name="dddddd_1_1_2_1_1" hidden="1">{#N/A,#N/A,FALSE,"CAPREIT"}</definedName>
    <definedName name="dddddd_1_1_2_2" localSheetId="0" hidden="1">{#N/A,#N/A,FALSE,"CAPREIT"}</definedName>
    <definedName name="dddddd_1_1_2_2" hidden="1">{#N/A,#N/A,FALSE,"CAPREIT"}</definedName>
    <definedName name="dddddd_1_1_2_3" localSheetId="0" hidden="1">{#N/A,#N/A,FALSE,"CAPREIT"}</definedName>
    <definedName name="dddddd_1_1_2_3" hidden="1">{#N/A,#N/A,FALSE,"CAPREIT"}</definedName>
    <definedName name="dddddd_1_1_3" localSheetId="0" hidden="1">{#N/A,#N/A,FALSE,"CAPREIT"}</definedName>
    <definedName name="dddddd_1_1_3" hidden="1">{#N/A,#N/A,FALSE,"CAPREIT"}</definedName>
    <definedName name="dddddd_1_1_4" localSheetId="0" hidden="1">{#N/A,#N/A,FALSE,"CAPREIT"}</definedName>
    <definedName name="dddddd_1_1_4" hidden="1">{#N/A,#N/A,FALSE,"CAPREIT"}</definedName>
    <definedName name="dddddd_1_2" localSheetId="0" hidden="1">{#N/A,#N/A,FALSE,"CAPREIT"}</definedName>
    <definedName name="dddddd_1_2" hidden="1">{#N/A,#N/A,FALSE,"CAPREIT"}</definedName>
    <definedName name="dddddd_1_2_1" localSheetId="0" hidden="1">{#N/A,#N/A,FALSE,"CAPREIT"}</definedName>
    <definedName name="dddddd_1_2_1" hidden="1">{#N/A,#N/A,FALSE,"CAPREIT"}</definedName>
    <definedName name="dddddd_1_2_1_1" localSheetId="0" hidden="1">{#N/A,#N/A,FALSE,"CAPREIT"}</definedName>
    <definedName name="dddddd_1_2_1_1" hidden="1">{#N/A,#N/A,FALSE,"CAPREIT"}</definedName>
    <definedName name="dddddd_1_2_1_1_1" localSheetId="0" hidden="1">{#N/A,#N/A,FALSE,"CAPREIT"}</definedName>
    <definedName name="dddddd_1_2_1_1_1" hidden="1">{#N/A,#N/A,FALSE,"CAPREIT"}</definedName>
    <definedName name="dddddd_1_2_1_2" localSheetId="0" hidden="1">{#N/A,#N/A,FALSE,"CAPREIT"}</definedName>
    <definedName name="dddddd_1_2_1_2" hidden="1">{#N/A,#N/A,FALSE,"CAPREIT"}</definedName>
    <definedName name="dddddd_1_2_1_3" localSheetId="0" hidden="1">{#N/A,#N/A,FALSE,"CAPREIT"}</definedName>
    <definedName name="dddddd_1_2_1_3" hidden="1">{#N/A,#N/A,FALSE,"CAPREIT"}</definedName>
    <definedName name="dddddd_1_2_2" localSheetId="0" hidden="1">{#N/A,#N/A,FALSE,"CAPREIT"}</definedName>
    <definedName name="dddddd_1_2_2" hidden="1">{#N/A,#N/A,FALSE,"CAPREIT"}</definedName>
    <definedName name="dddddd_1_2_2_1" localSheetId="0" hidden="1">{#N/A,#N/A,FALSE,"CAPREIT"}</definedName>
    <definedName name="dddddd_1_2_2_1" hidden="1">{#N/A,#N/A,FALSE,"CAPREIT"}</definedName>
    <definedName name="dddddd_1_2_3" localSheetId="0" hidden="1">{#N/A,#N/A,FALSE,"CAPREIT"}</definedName>
    <definedName name="dddddd_1_2_3" hidden="1">{#N/A,#N/A,FALSE,"CAPREIT"}</definedName>
    <definedName name="dddddd_1_2_4" localSheetId="0" hidden="1">{#N/A,#N/A,FALSE,"CAPREIT"}</definedName>
    <definedName name="dddddd_1_2_4" hidden="1">{#N/A,#N/A,FALSE,"CAPREIT"}</definedName>
    <definedName name="dddddd_1_3" localSheetId="0" hidden="1">{#N/A,#N/A,FALSE,"CAPREIT"}</definedName>
    <definedName name="dddddd_1_3" hidden="1">{#N/A,#N/A,FALSE,"CAPREIT"}</definedName>
    <definedName name="dddddd_1_3_1" localSheetId="0" hidden="1">{#N/A,#N/A,FALSE,"CAPREIT"}</definedName>
    <definedName name="dddddd_1_3_1" hidden="1">{#N/A,#N/A,FALSE,"CAPREIT"}</definedName>
    <definedName name="dddddd_1_3_1_1" localSheetId="0" hidden="1">{#N/A,#N/A,FALSE,"CAPREIT"}</definedName>
    <definedName name="dddddd_1_3_1_1" hidden="1">{#N/A,#N/A,FALSE,"CAPREIT"}</definedName>
    <definedName name="dddddd_1_3_2" localSheetId="0" hidden="1">{#N/A,#N/A,FALSE,"CAPREIT"}</definedName>
    <definedName name="dddddd_1_3_2" hidden="1">{#N/A,#N/A,FALSE,"CAPREIT"}</definedName>
    <definedName name="dddddd_1_3_3" localSheetId="0" hidden="1">{#N/A,#N/A,FALSE,"CAPREIT"}</definedName>
    <definedName name="dddddd_1_3_3" hidden="1">{#N/A,#N/A,FALSE,"CAPREIT"}</definedName>
    <definedName name="dddddd_1_4" localSheetId="0" hidden="1">{#N/A,#N/A,FALSE,"CAPREIT"}</definedName>
    <definedName name="dddddd_1_4" hidden="1">{#N/A,#N/A,FALSE,"CAPREIT"}</definedName>
    <definedName name="dddddd_1_4_1" localSheetId="0" hidden="1">{#N/A,#N/A,FALSE,"CAPREIT"}</definedName>
    <definedName name="dddddd_1_4_1" hidden="1">{#N/A,#N/A,FALSE,"CAPREIT"}</definedName>
    <definedName name="dddddd_1_4_1_1" localSheetId="0" hidden="1">{#N/A,#N/A,FALSE,"CAPREIT"}</definedName>
    <definedName name="dddddd_1_4_1_1" hidden="1">{#N/A,#N/A,FALSE,"CAPREIT"}</definedName>
    <definedName name="dddddd_1_5" localSheetId="0" hidden="1">{#N/A,#N/A,FALSE,"CAPREIT"}</definedName>
    <definedName name="dddddd_1_5" hidden="1">{#N/A,#N/A,FALSE,"CAPREIT"}</definedName>
    <definedName name="dddddd_1_5_1" localSheetId="0" hidden="1">{#N/A,#N/A,FALSE,"CAPREIT"}</definedName>
    <definedName name="dddddd_1_5_1" hidden="1">{#N/A,#N/A,FALSE,"CAPREIT"}</definedName>
    <definedName name="dddddd_2" localSheetId="0" hidden="1">{#N/A,#N/A,FALSE,"CAPREIT"}</definedName>
    <definedName name="dddddd_2" hidden="1">{#N/A,#N/A,FALSE,"CAPREIT"}</definedName>
    <definedName name="dddddd_2_1" localSheetId="0" hidden="1">{#N/A,#N/A,FALSE,"CAPREIT"}</definedName>
    <definedName name="dddddd_2_1" hidden="1">{#N/A,#N/A,FALSE,"CAPREIT"}</definedName>
    <definedName name="dddddd_2_1_1" localSheetId="0" hidden="1">{#N/A,#N/A,FALSE,"CAPREIT"}</definedName>
    <definedName name="dddddd_2_1_1" hidden="1">{#N/A,#N/A,FALSE,"CAPREIT"}</definedName>
    <definedName name="dddddd_2_1_1_1" localSheetId="0" hidden="1">{#N/A,#N/A,FALSE,"CAPREIT"}</definedName>
    <definedName name="dddddd_2_1_1_1" hidden="1">{#N/A,#N/A,FALSE,"CAPREIT"}</definedName>
    <definedName name="dddddd_2_1_1_1_1" localSheetId="0" hidden="1">{#N/A,#N/A,FALSE,"CAPREIT"}</definedName>
    <definedName name="dddddd_2_1_1_1_1" hidden="1">{#N/A,#N/A,FALSE,"CAPREIT"}</definedName>
    <definedName name="dddddd_2_1_1_1_1_1" localSheetId="0" hidden="1">{#N/A,#N/A,FALSE,"CAPREIT"}</definedName>
    <definedName name="dddddd_2_1_1_1_1_1" hidden="1">{#N/A,#N/A,FALSE,"CAPREIT"}</definedName>
    <definedName name="dddddd_2_1_1_1_2" localSheetId="0" hidden="1">{#N/A,#N/A,FALSE,"CAPREIT"}</definedName>
    <definedName name="dddddd_2_1_1_1_2" hidden="1">{#N/A,#N/A,FALSE,"CAPREIT"}</definedName>
    <definedName name="dddddd_2_1_1_1_3" localSheetId="0" hidden="1">{#N/A,#N/A,FALSE,"CAPREIT"}</definedName>
    <definedName name="dddddd_2_1_1_1_3" hidden="1">{#N/A,#N/A,FALSE,"CAPREIT"}</definedName>
    <definedName name="dddddd_2_1_1_2" localSheetId="0" hidden="1">{#N/A,#N/A,FALSE,"CAPREIT"}</definedName>
    <definedName name="dddddd_2_1_1_2" hidden="1">{#N/A,#N/A,FALSE,"CAPREIT"}</definedName>
    <definedName name="dddddd_2_1_1_2_1" localSheetId="0" hidden="1">{#N/A,#N/A,FALSE,"CAPREIT"}</definedName>
    <definedName name="dddddd_2_1_1_2_1" hidden="1">{#N/A,#N/A,FALSE,"CAPREIT"}</definedName>
    <definedName name="dddddd_2_1_1_3" localSheetId="0" hidden="1">{#N/A,#N/A,FALSE,"CAPREIT"}</definedName>
    <definedName name="dddddd_2_1_1_3" hidden="1">{#N/A,#N/A,FALSE,"CAPREIT"}</definedName>
    <definedName name="dddddd_2_1_1_4" localSheetId="0" hidden="1">{#N/A,#N/A,FALSE,"CAPREIT"}</definedName>
    <definedName name="dddddd_2_1_1_4" hidden="1">{#N/A,#N/A,FALSE,"CAPREIT"}</definedName>
    <definedName name="dddddd_2_1_2" localSheetId="0" hidden="1">{#N/A,#N/A,FALSE,"CAPREIT"}</definedName>
    <definedName name="dddddd_2_1_2" hidden="1">{#N/A,#N/A,FALSE,"CAPREIT"}</definedName>
    <definedName name="dddddd_2_1_2_1" localSheetId="0" hidden="1">{#N/A,#N/A,FALSE,"CAPREIT"}</definedName>
    <definedName name="dddddd_2_1_2_1" hidden="1">{#N/A,#N/A,FALSE,"CAPREIT"}</definedName>
    <definedName name="dddddd_2_1_2_1_1" localSheetId="0" hidden="1">{#N/A,#N/A,FALSE,"CAPREIT"}</definedName>
    <definedName name="dddddd_2_1_2_1_1" hidden="1">{#N/A,#N/A,FALSE,"CAPREIT"}</definedName>
    <definedName name="dddddd_2_1_2_2" localSheetId="0" hidden="1">{#N/A,#N/A,FALSE,"CAPREIT"}</definedName>
    <definedName name="dddddd_2_1_2_2" hidden="1">{#N/A,#N/A,FALSE,"CAPREIT"}</definedName>
    <definedName name="dddddd_2_1_2_3" localSheetId="0" hidden="1">{#N/A,#N/A,FALSE,"CAPREIT"}</definedName>
    <definedName name="dddddd_2_1_2_3" hidden="1">{#N/A,#N/A,FALSE,"CAPREIT"}</definedName>
    <definedName name="dddddd_2_1_3" localSheetId="0" hidden="1">{#N/A,#N/A,FALSE,"CAPREIT"}</definedName>
    <definedName name="dddddd_2_1_3" hidden="1">{#N/A,#N/A,FALSE,"CAPREIT"}</definedName>
    <definedName name="dddddd_2_1_4" localSheetId="0" hidden="1">{#N/A,#N/A,FALSE,"CAPREIT"}</definedName>
    <definedName name="dddddd_2_1_4" hidden="1">{#N/A,#N/A,FALSE,"CAPREIT"}</definedName>
    <definedName name="dddddd_2_2" localSheetId="0" hidden="1">{#N/A,#N/A,FALSE,"CAPREIT"}</definedName>
    <definedName name="dddddd_2_2" hidden="1">{#N/A,#N/A,FALSE,"CAPREIT"}</definedName>
    <definedName name="dddddd_2_2_1" localSheetId="0" hidden="1">{#N/A,#N/A,FALSE,"CAPREIT"}</definedName>
    <definedName name="dddddd_2_2_1" hidden="1">{#N/A,#N/A,FALSE,"CAPREIT"}</definedName>
    <definedName name="dddddd_2_2_1_1" localSheetId="0" hidden="1">{#N/A,#N/A,FALSE,"CAPREIT"}</definedName>
    <definedName name="dddddd_2_2_1_1" hidden="1">{#N/A,#N/A,FALSE,"CAPREIT"}</definedName>
    <definedName name="dddddd_2_2_1_1_1" localSheetId="0" hidden="1">{#N/A,#N/A,FALSE,"CAPREIT"}</definedName>
    <definedName name="dddddd_2_2_1_1_1" hidden="1">{#N/A,#N/A,FALSE,"CAPREIT"}</definedName>
    <definedName name="dddddd_2_2_1_2" localSheetId="0" hidden="1">{#N/A,#N/A,FALSE,"CAPREIT"}</definedName>
    <definedName name="dddddd_2_2_1_2" hidden="1">{#N/A,#N/A,FALSE,"CAPREIT"}</definedName>
    <definedName name="dddddd_2_2_1_3" localSheetId="0" hidden="1">{#N/A,#N/A,FALSE,"CAPREIT"}</definedName>
    <definedName name="dddddd_2_2_1_3" hidden="1">{#N/A,#N/A,FALSE,"CAPREIT"}</definedName>
    <definedName name="dddddd_2_2_2" localSheetId="0" hidden="1">{#N/A,#N/A,FALSE,"CAPREIT"}</definedName>
    <definedName name="dddddd_2_2_2" hidden="1">{#N/A,#N/A,FALSE,"CAPREIT"}</definedName>
    <definedName name="dddddd_2_2_2_1" localSheetId="0" hidden="1">{#N/A,#N/A,FALSE,"CAPREIT"}</definedName>
    <definedName name="dddddd_2_2_2_1" hidden="1">{#N/A,#N/A,FALSE,"CAPREIT"}</definedName>
    <definedName name="dddddd_2_2_3" localSheetId="0" hidden="1">{#N/A,#N/A,FALSE,"CAPREIT"}</definedName>
    <definedName name="dddddd_2_2_3" hidden="1">{#N/A,#N/A,FALSE,"CAPREIT"}</definedName>
    <definedName name="dddddd_2_2_4" localSheetId="0" hidden="1">{#N/A,#N/A,FALSE,"CAPREIT"}</definedName>
    <definedName name="dddddd_2_2_4" hidden="1">{#N/A,#N/A,FALSE,"CAPREIT"}</definedName>
    <definedName name="dddddd_2_3" localSheetId="0" hidden="1">{#N/A,#N/A,FALSE,"CAPREIT"}</definedName>
    <definedName name="dddddd_2_3" hidden="1">{#N/A,#N/A,FALSE,"CAPREIT"}</definedName>
    <definedName name="dddddd_2_3_1" localSheetId="0" hidden="1">{#N/A,#N/A,FALSE,"CAPREIT"}</definedName>
    <definedName name="dddddd_2_3_1" hidden="1">{#N/A,#N/A,FALSE,"CAPREIT"}</definedName>
    <definedName name="dddddd_2_3_1_1" localSheetId="0" hidden="1">{#N/A,#N/A,FALSE,"CAPREIT"}</definedName>
    <definedName name="dddddd_2_3_1_1" hidden="1">{#N/A,#N/A,FALSE,"CAPREIT"}</definedName>
    <definedName name="dddddd_2_3_2" localSheetId="0" hidden="1">{#N/A,#N/A,FALSE,"CAPREIT"}</definedName>
    <definedName name="dddddd_2_3_2" hidden="1">{#N/A,#N/A,FALSE,"CAPREIT"}</definedName>
    <definedName name="dddddd_2_3_3" localSheetId="0" hidden="1">{#N/A,#N/A,FALSE,"CAPREIT"}</definedName>
    <definedName name="dddddd_2_3_3" hidden="1">{#N/A,#N/A,FALSE,"CAPREIT"}</definedName>
    <definedName name="dddddd_2_4" localSheetId="0" hidden="1">{#N/A,#N/A,FALSE,"CAPREIT"}</definedName>
    <definedName name="dddddd_2_4" hidden="1">{#N/A,#N/A,FALSE,"CAPREIT"}</definedName>
    <definedName name="dddddd_2_4_1" localSheetId="0" hidden="1">{#N/A,#N/A,FALSE,"CAPREIT"}</definedName>
    <definedName name="dddddd_2_4_1" hidden="1">{#N/A,#N/A,FALSE,"CAPREIT"}</definedName>
    <definedName name="dddddd_2_4_1_1" localSheetId="0" hidden="1">{#N/A,#N/A,FALSE,"CAPREIT"}</definedName>
    <definedName name="dddddd_2_4_1_1" hidden="1">{#N/A,#N/A,FALSE,"CAPREIT"}</definedName>
    <definedName name="dddddd_2_5" localSheetId="0" hidden="1">{#N/A,#N/A,FALSE,"CAPREIT"}</definedName>
    <definedName name="dddddd_2_5" hidden="1">{#N/A,#N/A,FALSE,"CAPREIT"}</definedName>
    <definedName name="dddddd_2_5_1" localSheetId="0" hidden="1">{#N/A,#N/A,FALSE,"CAPREIT"}</definedName>
    <definedName name="dddddd_2_5_1" hidden="1">{#N/A,#N/A,FALSE,"CAPREIT"}</definedName>
    <definedName name="dddddd_3" localSheetId="0" hidden="1">{#N/A,#N/A,FALSE,"CAPREIT"}</definedName>
    <definedName name="dddddd_3" hidden="1">{#N/A,#N/A,FALSE,"CAPREIT"}</definedName>
    <definedName name="dddddd_3_1" localSheetId="0" hidden="1">{#N/A,#N/A,FALSE,"CAPREIT"}</definedName>
    <definedName name="dddddd_3_1" hidden="1">{#N/A,#N/A,FALSE,"CAPREIT"}</definedName>
    <definedName name="dddddd_3_1_1" localSheetId="0" hidden="1">{#N/A,#N/A,FALSE,"CAPREIT"}</definedName>
    <definedName name="dddddd_3_1_1" hidden="1">{#N/A,#N/A,FALSE,"CAPREIT"}</definedName>
    <definedName name="dddddd_3_1_1_1" localSheetId="0" hidden="1">{#N/A,#N/A,FALSE,"CAPREIT"}</definedName>
    <definedName name="dddddd_3_1_1_1" hidden="1">{#N/A,#N/A,FALSE,"CAPREIT"}</definedName>
    <definedName name="dddddd_3_1_1_1_1" localSheetId="0" hidden="1">{#N/A,#N/A,FALSE,"CAPREIT"}</definedName>
    <definedName name="dddddd_3_1_1_1_1" hidden="1">{#N/A,#N/A,FALSE,"CAPREIT"}</definedName>
    <definedName name="dddddd_3_1_1_1_1_1" localSheetId="0" hidden="1">{#N/A,#N/A,FALSE,"CAPREIT"}</definedName>
    <definedName name="dddddd_3_1_1_1_1_1" hidden="1">{#N/A,#N/A,FALSE,"CAPREIT"}</definedName>
    <definedName name="dddddd_3_1_1_1_2" localSheetId="0" hidden="1">{#N/A,#N/A,FALSE,"CAPREIT"}</definedName>
    <definedName name="dddddd_3_1_1_1_2" hidden="1">{#N/A,#N/A,FALSE,"CAPREIT"}</definedName>
    <definedName name="dddddd_3_1_1_1_3" localSheetId="0" hidden="1">{#N/A,#N/A,FALSE,"CAPREIT"}</definedName>
    <definedName name="dddddd_3_1_1_1_3" hidden="1">{#N/A,#N/A,FALSE,"CAPREIT"}</definedName>
    <definedName name="dddddd_3_1_1_2" localSheetId="0" hidden="1">{#N/A,#N/A,FALSE,"CAPREIT"}</definedName>
    <definedName name="dddddd_3_1_1_2" hidden="1">{#N/A,#N/A,FALSE,"CAPREIT"}</definedName>
    <definedName name="dddddd_3_1_1_2_1" localSheetId="0" hidden="1">{#N/A,#N/A,FALSE,"CAPREIT"}</definedName>
    <definedName name="dddddd_3_1_1_2_1" hidden="1">{#N/A,#N/A,FALSE,"CAPREIT"}</definedName>
    <definedName name="dddddd_3_1_1_3" localSheetId="0" hidden="1">{#N/A,#N/A,FALSE,"CAPREIT"}</definedName>
    <definedName name="dddddd_3_1_1_3" hidden="1">{#N/A,#N/A,FALSE,"CAPREIT"}</definedName>
    <definedName name="dddddd_3_1_1_4" localSheetId="0" hidden="1">{#N/A,#N/A,FALSE,"CAPREIT"}</definedName>
    <definedName name="dddddd_3_1_1_4" hidden="1">{#N/A,#N/A,FALSE,"CAPREIT"}</definedName>
    <definedName name="dddddd_3_1_2" localSheetId="0" hidden="1">{#N/A,#N/A,FALSE,"CAPREIT"}</definedName>
    <definedName name="dddddd_3_1_2" hidden="1">{#N/A,#N/A,FALSE,"CAPREIT"}</definedName>
    <definedName name="dddddd_3_1_2_1" localSheetId="0" hidden="1">{#N/A,#N/A,FALSE,"CAPREIT"}</definedName>
    <definedName name="dddddd_3_1_2_1" hidden="1">{#N/A,#N/A,FALSE,"CAPREIT"}</definedName>
    <definedName name="dddddd_3_1_2_1_1" localSheetId="0" hidden="1">{#N/A,#N/A,FALSE,"CAPREIT"}</definedName>
    <definedName name="dddddd_3_1_2_1_1" hidden="1">{#N/A,#N/A,FALSE,"CAPREIT"}</definedName>
    <definedName name="dddddd_3_1_2_2" localSheetId="0" hidden="1">{#N/A,#N/A,FALSE,"CAPREIT"}</definedName>
    <definedName name="dddddd_3_1_2_2" hidden="1">{#N/A,#N/A,FALSE,"CAPREIT"}</definedName>
    <definedName name="dddddd_3_1_2_3" localSheetId="0" hidden="1">{#N/A,#N/A,FALSE,"CAPREIT"}</definedName>
    <definedName name="dddddd_3_1_2_3" hidden="1">{#N/A,#N/A,FALSE,"CAPREIT"}</definedName>
    <definedName name="dddddd_3_1_3" localSheetId="0" hidden="1">{#N/A,#N/A,FALSE,"CAPREIT"}</definedName>
    <definedName name="dddddd_3_1_3" hidden="1">{#N/A,#N/A,FALSE,"CAPREIT"}</definedName>
    <definedName name="dddddd_3_1_4" localSheetId="0" hidden="1">{#N/A,#N/A,FALSE,"CAPREIT"}</definedName>
    <definedName name="dddddd_3_1_4" hidden="1">{#N/A,#N/A,FALSE,"CAPREIT"}</definedName>
    <definedName name="dddddd_3_2" localSheetId="0" hidden="1">{#N/A,#N/A,FALSE,"CAPREIT"}</definedName>
    <definedName name="dddddd_3_2" hidden="1">{#N/A,#N/A,FALSE,"CAPREIT"}</definedName>
    <definedName name="dddddd_3_2_1" localSheetId="0" hidden="1">{#N/A,#N/A,FALSE,"CAPREIT"}</definedName>
    <definedName name="dddddd_3_2_1" hidden="1">{#N/A,#N/A,FALSE,"CAPREIT"}</definedName>
    <definedName name="dddddd_3_2_1_1" localSheetId="0" hidden="1">{#N/A,#N/A,FALSE,"CAPREIT"}</definedName>
    <definedName name="dddddd_3_2_1_1" hidden="1">{#N/A,#N/A,FALSE,"CAPREIT"}</definedName>
    <definedName name="dddddd_3_2_1_1_1" localSheetId="0" hidden="1">{#N/A,#N/A,FALSE,"CAPREIT"}</definedName>
    <definedName name="dddddd_3_2_1_1_1" hidden="1">{#N/A,#N/A,FALSE,"CAPREIT"}</definedName>
    <definedName name="dddddd_3_2_1_2" localSheetId="0" hidden="1">{#N/A,#N/A,FALSE,"CAPREIT"}</definedName>
    <definedName name="dddddd_3_2_1_2" hidden="1">{#N/A,#N/A,FALSE,"CAPREIT"}</definedName>
    <definedName name="dddddd_3_2_1_3" localSheetId="0" hidden="1">{#N/A,#N/A,FALSE,"CAPREIT"}</definedName>
    <definedName name="dddddd_3_2_1_3" hidden="1">{#N/A,#N/A,FALSE,"CAPREIT"}</definedName>
    <definedName name="dddddd_3_2_2" localSheetId="0" hidden="1">{#N/A,#N/A,FALSE,"CAPREIT"}</definedName>
    <definedName name="dddddd_3_2_2" hidden="1">{#N/A,#N/A,FALSE,"CAPREIT"}</definedName>
    <definedName name="dddddd_3_2_2_1" localSheetId="0" hidden="1">{#N/A,#N/A,FALSE,"CAPREIT"}</definedName>
    <definedName name="dddddd_3_2_2_1" hidden="1">{#N/A,#N/A,FALSE,"CAPREIT"}</definedName>
    <definedName name="dddddd_3_2_3" localSheetId="0" hidden="1">{#N/A,#N/A,FALSE,"CAPREIT"}</definedName>
    <definedName name="dddddd_3_2_3" hidden="1">{#N/A,#N/A,FALSE,"CAPREIT"}</definedName>
    <definedName name="dddddd_3_2_4" localSheetId="0" hidden="1">{#N/A,#N/A,FALSE,"CAPREIT"}</definedName>
    <definedName name="dddddd_3_2_4" hidden="1">{#N/A,#N/A,FALSE,"CAPREIT"}</definedName>
    <definedName name="dddddd_3_3" localSheetId="0" hidden="1">{#N/A,#N/A,FALSE,"CAPREIT"}</definedName>
    <definedName name="dddddd_3_3" hidden="1">{#N/A,#N/A,FALSE,"CAPREIT"}</definedName>
    <definedName name="dddddd_3_3_1" localSheetId="0" hidden="1">{#N/A,#N/A,FALSE,"CAPREIT"}</definedName>
    <definedName name="dddddd_3_3_1" hidden="1">{#N/A,#N/A,FALSE,"CAPREIT"}</definedName>
    <definedName name="dddddd_3_3_1_1" localSheetId="0" hidden="1">{#N/A,#N/A,FALSE,"CAPREIT"}</definedName>
    <definedName name="dddddd_3_3_1_1" hidden="1">{#N/A,#N/A,FALSE,"CAPREIT"}</definedName>
    <definedName name="dddddd_3_3_2" localSheetId="0" hidden="1">{#N/A,#N/A,FALSE,"CAPREIT"}</definedName>
    <definedName name="dddddd_3_3_2" hidden="1">{#N/A,#N/A,FALSE,"CAPREIT"}</definedName>
    <definedName name="dddddd_3_3_3" localSheetId="0" hidden="1">{#N/A,#N/A,FALSE,"CAPREIT"}</definedName>
    <definedName name="dddddd_3_3_3" hidden="1">{#N/A,#N/A,FALSE,"CAPREIT"}</definedName>
    <definedName name="dddddd_3_4" localSheetId="0" hidden="1">{#N/A,#N/A,FALSE,"CAPREIT"}</definedName>
    <definedName name="dddddd_3_4" hidden="1">{#N/A,#N/A,FALSE,"CAPREIT"}</definedName>
    <definedName name="dddddd_3_4_1" localSheetId="0" hidden="1">{#N/A,#N/A,FALSE,"CAPREIT"}</definedName>
    <definedName name="dddddd_3_4_1" hidden="1">{#N/A,#N/A,FALSE,"CAPREIT"}</definedName>
    <definedName name="dddddd_3_5" localSheetId="0" hidden="1">{#N/A,#N/A,FALSE,"CAPREIT"}</definedName>
    <definedName name="dddddd_3_5" hidden="1">{#N/A,#N/A,FALSE,"CAPREIT"}</definedName>
    <definedName name="dddddd_4" localSheetId="0" hidden="1">{#N/A,#N/A,FALSE,"CAPREIT"}</definedName>
    <definedName name="dddddd_4" hidden="1">{#N/A,#N/A,FALSE,"CAPREIT"}</definedName>
    <definedName name="dddddd_4_1" localSheetId="0" hidden="1">{#N/A,#N/A,FALSE,"CAPREIT"}</definedName>
    <definedName name="dddddd_4_1" hidden="1">{#N/A,#N/A,FALSE,"CAPREIT"}</definedName>
    <definedName name="dddddd_4_1_1" localSheetId="0" hidden="1">{#N/A,#N/A,FALSE,"CAPREIT"}</definedName>
    <definedName name="dddddd_4_1_1" hidden="1">{#N/A,#N/A,FALSE,"CAPREIT"}</definedName>
    <definedName name="dddddd_4_1_1_1" localSheetId="0" hidden="1">{#N/A,#N/A,FALSE,"CAPREIT"}</definedName>
    <definedName name="dddddd_4_1_1_1" hidden="1">{#N/A,#N/A,FALSE,"CAPREIT"}</definedName>
    <definedName name="dddddd_4_1_1_1_1" localSheetId="0" hidden="1">{#N/A,#N/A,FALSE,"CAPREIT"}</definedName>
    <definedName name="dddddd_4_1_1_1_1" hidden="1">{#N/A,#N/A,FALSE,"CAPREIT"}</definedName>
    <definedName name="dddddd_4_1_1_2" localSheetId="0" hidden="1">{#N/A,#N/A,FALSE,"CAPREIT"}</definedName>
    <definedName name="dddddd_4_1_1_2" hidden="1">{#N/A,#N/A,FALSE,"CAPREIT"}</definedName>
    <definedName name="dddddd_4_1_1_3" localSheetId="0" hidden="1">{#N/A,#N/A,FALSE,"CAPREIT"}</definedName>
    <definedName name="dddddd_4_1_1_3" hidden="1">{#N/A,#N/A,FALSE,"CAPREIT"}</definedName>
    <definedName name="dddddd_4_1_2" localSheetId="0" hidden="1">{#N/A,#N/A,FALSE,"CAPREIT"}</definedName>
    <definedName name="dddddd_4_1_2" hidden="1">{#N/A,#N/A,FALSE,"CAPREIT"}</definedName>
    <definedName name="dddddd_4_1_2_1" localSheetId="0" hidden="1">{#N/A,#N/A,FALSE,"CAPREIT"}</definedName>
    <definedName name="dddddd_4_1_2_1" hidden="1">{#N/A,#N/A,FALSE,"CAPREIT"}</definedName>
    <definedName name="dddddd_4_1_3" localSheetId="0" hidden="1">{#N/A,#N/A,FALSE,"CAPREIT"}</definedName>
    <definedName name="dddddd_4_1_3" hidden="1">{#N/A,#N/A,FALSE,"CAPREIT"}</definedName>
    <definedName name="dddddd_4_1_4" localSheetId="0" hidden="1">{#N/A,#N/A,FALSE,"CAPREIT"}</definedName>
    <definedName name="dddddd_4_1_4" hidden="1">{#N/A,#N/A,FALSE,"CAPREIT"}</definedName>
    <definedName name="dddddd_4_2" localSheetId="0" hidden="1">{#N/A,#N/A,FALSE,"CAPREIT"}</definedName>
    <definedName name="dddddd_4_2" hidden="1">{#N/A,#N/A,FALSE,"CAPREIT"}</definedName>
    <definedName name="dddddd_4_2_1" localSheetId="0" hidden="1">{#N/A,#N/A,FALSE,"CAPREIT"}</definedName>
    <definedName name="dddddd_4_2_1" hidden="1">{#N/A,#N/A,FALSE,"CAPREIT"}</definedName>
    <definedName name="dddddd_4_2_1_1" localSheetId="0" hidden="1">{#N/A,#N/A,FALSE,"CAPREIT"}</definedName>
    <definedName name="dddddd_4_2_1_1" hidden="1">{#N/A,#N/A,FALSE,"CAPREIT"}</definedName>
    <definedName name="dddddd_4_2_2" localSheetId="0" hidden="1">{#N/A,#N/A,FALSE,"CAPREIT"}</definedName>
    <definedName name="dddddd_4_2_2" hidden="1">{#N/A,#N/A,FALSE,"CAPREIT"}</definedName>
    <definedName name="dddddd_4_2_3" localSheetId="0" hidden="1">{#N/A,#N/A,FALSE,"CAPREIT"}</definedName>
    <definedName name="dddddd_4_2_3" hidden="1">{#N/A,#N/A,FALSE,"CAPREIT"}</definedName>
    <definedName name="dddddd_4_3" localSheetId="0" hidden="1">{#N/A,#N/A,FALSE,"CAPREIT"}</definedName>
    <definedName name="dddddd_4_3" hidden="1">{#N/A,#N/A,FALSE,"CAPREIT"}</definedName>
    <definedName name="dddddd_4_3_1" localSheetId="0" hidden="1">{#N/A,#N/A,FALSE,"CAPREIT"}</definedName>
    <definedName name="dddddd_4_3_1" hidden="1">{#N/A,#N/A,FALSE,"CAPREIT"}</definedName>
    <definedName name="dddddd_4_4" localSheetId="0" hidden="1">{#N/A,#N/A,FALSE,"CAPREIT"}</definedName>
    <definedName name="dddddd_4_4" hidden="1">{#N/A,#N/A,FALSE,"CAPREIT"}</definedName>
    <definedName name="dddddd_4_5" localSheetId="0" hidden="1">{#N/A,#N/A,FALSE,"CAPREIT"}</definedName>
    <definedName name="dddddd_4_5" hidden="1">{#N/A,#N/A,FALSE,"CAPREIT"}</definedName>
    <definedName name="dddddd_5" localSheetId="0" hidden="1">{#N/A,#N/A,FALSE,"CAPREIT"}</definedName>
    <definedName name="dddddd_5" hidden="1">{#N/A,#N/A,FALSE,"CAPREIT"}</definedName>
    <definedName name="dddddd_5_1" localSheetId="0" hidden="1">{#N/A,#N/A,FALSE,"CAPREIT"}</definedName>
    <definedName name="dddddd_5_1" hidden="1">{#N/A,#N/A,FALSE,"CAPREIT"}</definedName>
    <definedName name="dddddd_5_1_1" localSheetId="0" hidden="1">{#N/A,#N/A,FALSE,"CAPREIT"}</definedName>
    <definedName name="dddddd_5_1_1" hidden="1">{#N/A,#N/A,FALSE,"CAPREIT"}</definedName>
    <definedName name="dddddd_5_1_1_1" localSheetId="0" hidden="1">{#N/A,#N/A,FALSE,"CAPREIT"}</definedName>
    <definedName name="dddddd_5_1_1_1" hidden="1">{#N/A,#N/A,FALSE,"CAPREIT"}</definedName>
    <definedName name="dddddd_5_1_1_1_1" localSheetId="0" hidden="1">{#N/A,#N/A,FALSE,"CAPREIT"}</definedName>
    <definedName name="dddddd_5_1_1_1_1" hidden="1">{#N/A,#N/A,FALSE,"CAPREIT"}</definedName>
    <definedName name="dddddd_5_1_1_2" localSheetId="0" hidden="1">{#N/A,#N/A,FALSE,"CAPREIT"}</definedName>
    <definedName name="dddddd_5_1_1_2" hidden="1">{#N/A,#N/A,FALSE,"CAPREIT"}</definedName>
    <definedName name="dddddd_5_1_1_3" localSheetId="0" hidden="1">{#N/A,#N/A,FALSE,"CAPREIT"}</definedName>
    <definedName name="dddddd_5_1_1_3" hidden="1">{#N/A,#N/A,FALSE,"CAPREIT"}</definedName>
    <definedName name="dddddd_5_1_2" localSheetId="0" hidden="1">{#N/A,#N/A,FALSE,"CAPREIT"}</definedName>
    <definedName name="dddddd_5_1_2" hidden="1">{#N/A,#N/A,FALSE,"CAPREIT"}</definedName>
    <definedName name="dddddd_5_1_2_1" localSheetId="0" hidden="1">{#N/A,#N/A,FALSE,"CAPREIT"}</definedName>
    <definedName name="dddddd_5_1_2_1" hidden="1">{#N/A,#N/A,FALSE,"CAPREIT"}</definedName>
    <definedName name="dddddd_5_1_3" localSheetId="0" hidden="1">{#N/A,#N/A,FALSE,"CAPREIT"}</definedName>
    <definedName name="dddddd_5_1_3" hidden="1">{#N/A,#N/A,FALSE,"CAPREIT"}</definedName>
    <definedName name="dddddd_5_1_4" localSheetId="0" hidden="1">{#N/A,#N/A,FALSE,"CAPREIT"}</definedName>
    <definedName name="dddddd_5_1_4" hidden="1">{#N/A,#N/A,FALSE,"CAPREIT"}</definedName>
    <definedName name="dddddd_5_2" localSheetId="0" hidden="1">{#N/A,#N/A,FALSE,"CAPREIT"}</definedName>
    <definedName name="dddddd_5_2" hidden="1">{#N/A,#N/A,FALSE,"CAPREIT"}</definedName>
    <definedName name="dddddd_5_2_1" localSheetId="0" hidden="1">{#N/A,#N/A,FALSE,"CAPREIT"}</definedName>
    <definedName name="dddddd_5_2_1" hidden="1">{#N/A,#N/A,FALSE,"CAPREIT"}</definedName>
    <definedName name="dddddd_5_2_1_1" localSheetId="0" hidden="1">{#N/A,#N/A,FALSE,"CAPREIT"}</definedName>
    <definedName name="dddddd_5_2_1_1" hidden="1">{#N/A,#N/A,FALSE,"CAPREIT"}</definedName>
    <definedName name="dddddd_5_2_2" localSheetId="0" hidden="1">{#N/A,#N/A,FALSE,"CAPREIT"}</definedName>
    <definedName name="dddddd_5_2_2" hidden="1">{#N/A,#N/A,FALSE,"CAPREIT"}</definedName>
    <definedName name="dddddd_5_2_3" localSheetId="0" hidden="1">{#N/A,#N/A,FALSE,"CAPREIT"}</definedName>
    <definedName name="dddddd_5_2_3" hidden="1">{#N/A,#N/A,FALSE,"CAPREIT"}</definedName>
    <definedName name="dddddd_5_3" localSheetId="0" hidden="1">{#N/A,#N/A,FALSE,"CAPREIT"}</definedName>
    <definedName name="dddddd_5_3" hidden="1">{#N/A,#N/A,FALSE,"CAPREIT"}</definedName>
    <definedName name="dddddd_5_4" localSheetId="0" hidden="1">{#N/A,#N/A,FALSE,"CAPREIT"}</definedName>
    <definedName name="dddddd_5_4" hidden="1">{#N/A,#N/A,FALSE,"CAPREIT"}</definedName>
    <definedName name="dddddd2" localSheetId="0" hidden="1">{#N/A,#N/A,FALSE,"CAPREIT"}</definedName>
    <definedName name="dddddd2" hidden="1">{#N/A,#N/A,FALSE,"CAPREIT"}</definedName>
    <definedName name="ddddddd" localSheetId="0" hidden="1">{#N/A,#N/A,FALSE,"CAPREIT"}</definedName>
    <definedName name="ddddddd" hidden="1">{#N/A,#N/A,FALSE,"CAPREIT"}</definedName>
    <definedName name="ddddddd_1" localSheetId="0" hidden="1">{#N/A,#N/A,FALSE,"CAPREIT"}</definedName>
    <definedName name="ddddddd_1" hidden="1">{#N/A,#N/A,FALSE,"CAPREIT"}</definedName>
    <definedName name="ddddddd_1_1" localSheetId="0" hidden="1">{#N/A,#N/A,FALSE,"CAPREIT"}</definedName>
    <definedName name="ddddddd_1_1" hidden="1">{#N/A,#N/A,FALSE,"CAPREIT"}</definedName>
    <definedName name="ddddddd_1_1_1" localSheetId="0" hidden="1">{#N/A,#N/A,FALSE,"CAPREIT"}</definedName>
    <definedName name="ddddddd_1_1_1" hidden="1">{#N/A,#N/A,FALSE,"CAPREIT"}</definedName>
    <definedName name="ddddddd_1_1_1_1" localSheetId="0" hidden="1">{#N/A,#N/A,FALSE,"CAPREIT"}</definedName>
    <definedName name="ddddddd_1_1_1_1" hidden="1">{#N/A,#N/A,FALSE,"CAPREIT"}</definedName>
    <definedName name="ddddddd_1_1_1_1_1" localSheetId="0" hidden="1">{#N/A,#N/A,FALSE,"CAPREIT"}</definedName>
    <definedName name="ddddddd_1_1_1_1_1" hidden="1">{#N/A,#N/A,FALSE,"CAPREIT"}</definedName>
    <definedName name="ddddddd_1_1_1_1_1_1" localSheetId="0" hidden="1">{#N/A,#N/A,FALSE,"CAPREIT"}</definedName>
    <definedName name="ddddddd_1_1_1_1_1_1" hidden="1">{#N/A,#N/A,FALSE,"CAPREIT"}</definedName>
    <definedName name="ddddddd_1_1_1_1_2" localSheetId="0" hidden="1">{#N/A,#N/A,FALSE,"CAPREIT"}</definedName>
    <definedName name="ddddddd_1_1_1_1_2" hidden="1">{#N/A,#N/A,FALSE,"CAPREIT"}</definedName>
    <definedName name="ddddddd_1_1_1_1_3" localSheetId="0" hidden="1">{#N/A,#N/A,FALSE,"CAPREIT"}</definedName>
    <definedName name="ddddddd_1_1_1_1_3" hidden="1">{#N/A,#N/A,FALSE,"CAPREIT"}</definedName>
    <definedName name="ddddddd_1_1_1_2" localSheetId="0" hidden="1">{#N/A,#N/A,FALSE,"CAPREIT"}</definedName>
    <definedName name="ddddddd_1_1_1_2" hidden="1">{#N/A,#N/A,FALSE,"CAPREIT"}</definedName>
    <definedName name="ddddddd_1_1_1_2_1" localSheetId="0" hidden="1">{#N/A,#N/A,FALSE,"CAPREIT"}</definedName>
    <definedName name="ddddddd_1_1_1_2_1" hidden="1">{#N/A,#N/A,FALSE,"CAPREIT"}</definedName>
    <definedName name="ddddddd_1_1_1_3" localSheetId="0" hidden="1">{#N/A,#N/A,FALSE,"CAPREIT"}</definedName>
    <definedName name="ddddddd_1_1_1_3" hidden="1">{#N/A,#N/A,FALSE,"CAPREIT"}</definedName>
    <definedName name="ddddddd_1_1_1_4" localSheetId="0" hidden="1">{#N/A,#N/A,FALSE,"CAPREIT"}</definedName>
    <definedName name="ddddddd_1_1_1_4" hidden="1">{#N/A,#N/A,FALSE,"CAPREIT"}</definedName>
    <definedName name="ddddddd_1_1_2" localSheetId="0" hidden="1">{#N/A,#N/A,FALSE,"CAPREIT"}</definedName>
    <definedName name="ddddddd_1_1_2" hidden="1">{#N/A,#N/A,FALSE,"CAPREIT"}</definedName>
    <definedName name="ddddddd_1_1_2_1" localSheetId="0" hidden="1">{#N/A,#N/A,FALSE,"CAPREIT"}</definedName>
    <definedName name="ddddddd_1_1_2_1" hidden="1">{#N/A,#N/A,FALSE,"CAPREIT"}</definedName>
    <definedName name="ddddddd_1_1_2_1_1" localSheetId="0" hidden="1">{#N/A,#N/A,FALSE,"CAPREIT"}</definedName>
    <definedName name="ddddddd_1_1_2_1_1" hidden="1">{#N/A,#N/A,FALSE,"CAPREIT"}</definedName>
    <definedName name="ddddddd_1_1_2_2" localSheetId="0" hidden="1">{#N/A,#N/A,FALSE,"CAPREIT"}</definedName>
    <definedName name="ddddddd_1_1_2_2" hidden="1">{#N/A,#N/A,FALSE,"CAPREIT"}</definedName>
    <definedName name="ddddddd_1_1_2_3" localSheetId="0" hidden="1">{#N/A,#N/A,FALSE,"CAPREIT"}</definedName>
    <definedName name="ddddddd_1_1_2_3" hidden="1">{#N/A,#N/A,FALSE,"CAPREIT"}</definedName>
    <definedName name="ddddddd_1_1_3" localSheetId="0" hidden="1">{#N/A,#N/A,FALSE,"CAPREIT"}</definedName>
    <definedName name="ddddddd_1_1_3" hidden="1">{#N/A,#N/A,FALSE,"CAPREIT"}</definedName>
    <definedName name="ddddddd_1_1_4" localSheetId="0" hidden="1">{#N/A,#N/A,FALSE,"CAPREIT"}</definedName>
    <definedName name="ddddddd_1_1_4" hidden="1">{#N/A,#N/A,FALSE,"CAPREIT"}</definedName>
    <definedName name="ddddddd_1_2" localSheetId="0" hidden="1">{#N/A,#N/A,FALSE,"CAPREIT"}</definedName>
    <definedName name="ddddddd_1_2" hidden="1">{#N/A,#N/A,FALSE,"CAPREIT"}</definedName>
    <definedName name="ddddddd_1_2_1" localSheetId="0" hidden="1">{#N/A,#N/A,FALSE,"CAPREIT"}</definedName>
    <definedName name="ddddddd_1_2_1" hidden="1">{#N/A,#N/A,FALSE,"CAPREIT"}</definedName>
    <definedName name="ddddddd_1_2_1_1" localSheetId="0" hidden="1">{#N/A,#N/A,FALSE,"CAPREIT"}</definedName>
    <definedName name="ddddddd_1_2_1_1" hidden="1">{#N/A,#N/A,FALSE,"CAPREIT"}</definedName>
    <definedName name="ddddddd_1_2_1_1_1" localSheetId="0" hidden="1">{#N/A,#N/A,FALSE,"CAPREIT"}</definedName>
    <definedName name="ddddddd_1_2_1_1_1" hidden="1">{#N/A,#N/A,FALSE,"CAPREIT"}</definedName>
    <definedName name="ddddddd_1_2_1_2" localSheetId="0" hidden="1">{#N/A,#N/A,FALSE,"CAPREIT"}</definedName>
    <definedName name="ddddddd_1_2_1_2" hidden="1">{#N/A,#N/A,FALSE,"CAPREIT"}</definedName>
    <definedName name="ddddddd_1_2_1_3" localSheetId="0" hidden="1">{#N/A,#N/A,FALSE,"CAPREIT"}</definedName>
    <definedName name="ddddddd_1_2_1_3" hidden="1">{#N/A,#N/A,FALSE,"CAPREIT"}</definedName>
    <definedName name="ddddddd_1_2_2" localSheetId="0" hidden="1">{#N/A,#N/A,FALSE,"CAPREIT"}</definedName>
    <definedName name="ddddddd_1_2_2" hidden="1">{#N/A,#N/A,FALSE,"CAPREIT"}</definedName>
    <definedName name="ddddddd_1_2_2_1" localSheetId="0" hidden="1">{#N/A,#N/A,FALSE,"CAPREIT"}</definedName>
    <definedName name="ddddddd_1_2_2_1" hidden="1">{#N/A,#N/A,FALSE,"CAPREIT"}</definedName>
    <definedName name="ddddddd_1_2_3" localSheetId="0" hidden="1">{#N/A,#N/A,FALSE,"CAPREIT"}</definedName>
    <definedName name="ddddddd_1_2_3" hidden="1">{#N/A,#N/A,FALSE,"CAPREIT"}</definedName>
    <definedName name="ddddddd_1_2_4" localSheetId="0" hidden="1">{#N/A,#N/A,FALSE,"CAPREIT"}</definedName>
    <definedName name="ddddddd_1_2_4" hidden="1">{#N/A,#N/A,FALSE,"CAPREIT"}</definedName>
    <definedName name="ddddddd_1_3" localSheetId="0" hidden="1">{#N/A,#N/A,FALSE,"CAPREIT"}</definedName>
    <definedName name="ddddddd_1_3" hidden="1">{#N/A,#N/A,FALSE,"CAPREIT"}</definedName>
    <definedName name="ddddddd_1_3_1" localSheetId="0" hidden="1">{#N/A,#N/A,FALSE,"CAPREIT"}</definedName>
    <definedName name="ddddddd_1_3_1" hidden="1">{#N/A,#N/A,FALSE,"CAPREIT"}</definedName>
    <definedName name="ddddddd_1_3_1_1" localSheetId="0" hidden="1">{#N/A,#N/A,FALSE,"CAPREIT"}</definedName>
    <definedName name="ddddddd_1_3_1_1" hidden="1">{#N/A,#N/A,FALSE,"CAPREIT"}</definedName>
    <definedName name="ddddddd_1_3_2" localSheetId="0" hidden="1">{#N/A,#N/A,FALSE,"CAPREIT"}</definedName>
    <definedName name="ddddddd_1_3_2" hidden="1">{#N/A,#N/A,FALSE,"CAPREIT"}</definedName>
    <definedName name="ddddddd_1_3_3" localSheetId="0" hidden="1">{#N/A,#N/A,FALSE,"CAPREIT"}</definedName>
    <definedName name="ddddddd_1_3_3" hidden="1">{#N/A,#N/A,FALSE,"CAPREIT"}</definedName>
    <definedName name="ddddddd_1_4" localSheetId="0" hidden="1">{#N/A,#N/A,FALSE,"CAPREIT"}</definedName>
    <definedName name="ddddddd_1_4" hidden="1">{#N/A,#N/A,FALSE,"CAPREIT"}</definedName>
    <definedName name="ddddddd_1_4_1" localSheetId="0" hidden="1">{#N/A,#N/A,FALSE,"CAPREIT"}</definedName>
    <definedName name="ddddddd_1_4_1" hidden="1">{#N/A,#N/A,FALSE,"CAPREIT"}</definedName>
    <definedName name="ddddddd_1_4_1_1" localSheetId="0" hidden="1">{#N/A,#N/A,FALSE,"CAPREIT"}</definedName>
    <definedName name="ddddddd_1_4_1_1" hidden="1">{#N/A,#N/A,FALSE,"CAPREIT"}</definedName>
    <definedName name="ddddddd_1_5" localSheetId="0" hidden="1">{#N/A,#N/A,FALSE,"CAPREIT"}</definedName>
    <definedName name="ddddddd_1_5" hidden="1">{#N/A,#N/A,FALSE,"CAPREIT"}</definedName>
    <definedName name="ddddddd_1_5_1" localSheetId="0" hidden="1">{#N/A,#N/A,FALSE,"CAPREIT"}</definedName>
    <definedName name="ddddddd_1_5_1" hidden="1">{#N/A,#N/A,FALSE,"CAPREIT"}</definedName>
    <definedName name="ddddddd_2" localSheetId="0" hidden="1">{#N/A,#N/A,FALSE,"CAPREIT"}</definedName>
    <definedName name="ddddddd_2" hidden="1">{#N/A,#N/A,FALSE,"CAPREIT"}</definedName>
    <definedName name="ddddddd_2_1" localSheetId="0" hidden="1">{#N/A,#N/A,FALSE,"CAPREIT"}</definedName>
    <definedName name="ddddddd_2_1" hidden="1">{#N/A,#N/A,FALSE,"CAPREIT"}</definedName>
    <definedName name="ddddddd_2_1_1" localSheetId="0" hidden="1">{#N/A,#N/A,FALSE,"CAPREIT"}</definedName>
    <definedName name="ddddddd_2_1_1" hidden="1">{#N/A,#N/A,FALSE,"CAPREIT"}</definedName>
    <definedName name="ddddddd_2_1_1_1" localSheetId="0" hidden="1">{#N/A,#N/A,FALSE,"CAPREIT"}</definedName>
    <definedName name="ddddddd_2_1_1_1" hidden="1">{#N/A,#N/A,FALSE,"CAPREIT"}</definedName>
    <definedName name="ddddddd_2_1_1_1_1" localSheetId="0" hidden="1">{#N/A,#N/A,FALSE,"CAPREIT"}</definedName>
    <definedName name="ddddddd_2_1_1_1_1" hidden="1">{#N/A,#N/A,FALSE,"CAPREIT"}</definedName>
    <definedName name="ddddddd_2_1_1_1_1_1" localSheetId="0" hidden="1">{#N/A,#N/A,FALSE,"CAPREIT"}</definedName>
    <definedName name="ddddddd_2_1_1_1_1_1" hidden="1">{#N/A,#N/A,FALSE,"CAPREIT"}</definedName>
    <definedName name="ddddddd_2_1_1_1_2" localSheetId="0" hidden="1">{#N/A,#N/A,FALSE,"CAPREIT"}</definedName>
    <definedName name="ddddddd_2_1_1_1_2" hidden="1">{#N/A,#N/A,FALSE,"CAPREIT"}</definedName>
    <definedName name="ddddddd_2_1_1_1_3" localSheetId="0" hidden="1">{#N/A,#N/A,FALSE,"CAPREIT"}</definedName>
    <definedName name="ddddddd_2_1_1_1_3" hidden="1">{#N/A,#N/A,FALSE,"CAPREIT"}</definedName>
    <definedName name="ddddddd_2_1_1_2" localSheetId="0" hidden="1">{#N/A,#N/A,FALSE,"CAPREIT"}</definedName>
    <definedName name="ddddddd_2_1_1_2" hidden="1">{#N/A,#N/A,FALSE,"CAPREIT"}</definedName>
    <definedName name="ddddddd_2_1_1_2_1" localSheetId="0" hidden="1">{#N/A,#N/A,FALSE,"CAPREIT"}</definedName>
    <definedName name="ddddddd_2_1_1_2_1" hidden="1">{#N/A,#N/A,FALSE,"CAPREIT"}</definedName>
    <definedName name="ddddddd_2_1_1_3" localSheetId="0" hidden="1">{#N/A,#N/A,FALSE,"CAPREIT"}</definedName>
    <definedName name="ddddddd_2_1_1_3" hidden="1">{#N/A,#N/A,FALSE,"CAPREIT"}</definedName>
    <definedName name="ddddddd_2_1_1_4" localSheetId="0" hidden="1">{#N/A,#N/A,FALSE,"CAPREIT"}</definedName>
    <definedName name="ddddddd_2_1_1_4" hidden="1">{#N/A,#N/A,FALSE,"CAPREIT"}</definedName>
    <definedName name="ddddddd_2_1_2" localSheetId="0" hidden="1">{#N/A,#N/A,FALSE,"CAPREIT"}</definedName>
    <definedName name="ddddddd_2_1_2" hidden="1">{#N/A,#N/A,FALSE,"CAPREIT"}</definedName>
    <definedName name="ddddddd_2_1_2_1" localSheetId="0" hidden="1">{#N/A,#N/A,FALSE,"CAPREIT"}</definedName>
    <definedName name="ddddddd_2_1_2_1" hidden="1">{#N/A,#N/A,FALSE,"CAPREIT"}</definedName>
    <definedName name="ddddddd_2_1_2_1_1" localSheetId="0" hidden="1">{#N/A,#N/A,FALSE,"CAPREIT"}</definedName>
    <definedName name="ddddddd_2_1_2_1_1" hidden="1">{#N/A,#N/A,FALSE,"CAPREIT"}</definedName>
    <definedName name="ddddddd_2_1_2_2" localSheetId="0" hidden="1">{#N/A,#N/A,FALSE,"CAPREIT"}</definedName>
    <definedName name="ddddddd_2_1_2_2" hidden="1">{#N/A,#N/A,FALSE,"CAPREIT"}</definedName>
    <definedName name="ddddddd_2_1_2_3" localSheetId="0" hidden="1">{#N/A,#N/A,FALSE,"CAPREIT"}</definedName>
    <definedName name="ddddddd_2_1_2_3" hidden="1">{#N/A,#N/A,FALSE,"CAPREIT"}</definedName>
    <definedName name="ddddddd_2_1_3" localSheetId="0" hidden="1">{#N/A,#N/A,FALSE,"CAPREIT"}</definedName>
    <definedName name="ddddddd_2_1_3" hidden="1">{#N/A,#N/A,FALSE,"CAPREIT"}</definedName>
    <definedName name="ddddddd_2_1_4" localSheetId="0" hidden="1">{#N/A,#N/A,FALSE,"CAPREIT"}</definedName>
    <definedName name="ddddddd_2_1_4" hidden="1">{#N/A,#N/A,FALSE,"CAPREIT"}</definedName>
    <definedName name="ddddddd_2_2" localSheetId="0" hidden="1">{#N/A,#N/A,FALSE,"CAPREIT"}</definedName>
    <definedName name="ddddddd_2_2" hidden="1">{#N/A,#N/A,FALSE,"CAPREIT"}</definedName>
    <definedName name="ddddddd_2_2_1" localSheetId="0" hidden="1">{#N/A,#N/A,FALSE,"CAPREIT"}</definedName>
    <definedName name="ddddddd_2_2_1" hidden="1">{#N/A,#N/A,FALSE,"CAPREIT"}</definedName>
    <definedName name="ddddddd_2_2_1_1" localSheetId="0" hidden="1">{#N/A,#N/A,FALSE,"CAPREIT"}</definedName>
    <definedName name="ddddddd_2_2_1_1" hidden="1">{#N/A,#N/A,FALSE,"CAPREIT"}</definedName>
    <definedName name="ddddddd_2_2_1_1_1" localSheetId="0" hidden="1">{#N/A,#N/A,FALSE,"CAPREIT"}</definedName>
    <definedName name="ddddddd_2_2_1_1_1" hidden="1">{#N/A,#N/A,FALSE,"CAPREIT"}</definedName>
    <definedName name="ddddddd_2_2_1_2" localSheetId="0" hidden="1">{#N/A,#N/A,FALSE,"CAPREIT"}</definedName>
    <definedName name="ddddddd_2_2_1_2" hidden="1">{#N/A,#N/A,FALSE,"CAPREIT"}</definedName>
    <definedName name="ddddddd_2_2_1_3" localSheetId="0" hidden="1">{#N/A,#N/A,FALSE,"CAPREIT"}</definedName>
    <definedName name="ddddddd_2_2_1_3" hidden="1">{#N/A,#N/A,FALSE,"CAPREIT"}</definedName>
    <definedName name="ddddddd_2_2_2" localSheetId="0" hidden="1">{#N/A,#N/A,FALSE,"CAPREIT"}</definedName>
    <definedName name="ddddddd_2_2_2" hidden="1">{#N/A,#N/A,FALSE,"CAPREIT"}</definedName>
    <definedName name="ddddddd_2_2_2_1" localSheetId="0" hidden="1">{#N/A,#N/A,FALSE,"CAPREIT"}</definedName>
    <definedName name="ddddddd_2_2_2_1" hidden="1">{#N/A,#N/A,FALSE,"CAPREIT"}</definedName>
    <definedName name="ddddddd_2_2_3" localSheetId="0" hidden="1">{#N/A,#N/A,FALSE,"CAPREIT"}</definedName>
    <definedName name="ddddddd_2_2_3" hidden="1">{#N/A,#N/A,FALSE,"CAPREIT"}</definedName>
    <definedName name="ddddddd_2_2_4" localSheetId="0" hidden="1">{#N/A,#N/A,FALSE,"CAPREIT"}</definedName>
    <definedName name="ddddddd_2_2_4" hidden="1">{#N/A,#N/A,FALSE,"CAPREIT"}</definedName>
    <definedName name="ddddddd_2_3" localSheetId="0" hidden="1">{#N/A,#N/A,FALSE,"CAPREIT"}</definedName>
    <definedName name="ddddddd_2_3" hidden="1">{#N/A,#N/A,FALSE,"CAPREIT"}</definedName>
    <definedName name="ddddddd_2_3_1" localSheetId="0" hidden="1">{#N/A,#N/A,FALSE,"CAPREIT"}</definedName>
    <definedName name="ddddddd_2_3_1" hidden="1">{#N/A,#N/A,FALSE,"CAPREIT"}</definedName>
    <definedName name="ddddddd_2_3_1_1" localSheetId="0" hidden="1">{#N/A,#N/A,FALSE,"CAPREIT"}</definedName>
    <definedName name="ddddddd_2_3_1_1" hidden="1">{#N/A,#N/A,FALSE,"CAPREIT"}</definedName>
    <definedName name="ddddddd_2_3_2" localSheetId="0" hidden="1">{#N/A,#N/A,FALSE,"CAPREIT"}</definedName>
    <definedName name="ddddddd_2_3_2" hidden="1">{#N/A,#N/A,FALSE,"CAPREIT"}</definedName>
    <definedName name="ddddddd_2_3_3" localSheetId="0" hidden="1">{#N/A,#N/A,FALSE,"CAPREIT"}</definedName>
    <definedName name="ddddddd_2_3_3" hidden="1">{#N/A,#N/A,FALSE,"CAPREIT"}</definedName>
    <definedName name="ddddddd_2_4" localSheetId="0" hidden="1">{#N/A,#N/A,FALSE,"CAPREIT"}</definedName>
    <definedName name="ddddddd_2_4" hidden="1">{#N/A,#N/A,FALSE,"CAPREIT"}</definedName>
    <definedName name="ddddddd_2_4_1" localSheetId="0" hidden="1">{#N/A,#N/A,FALSE,"CAPREIT"}</definedName>
    <definedName name="ddddddd_2_4_1" hidden="1">{#N/A,#N/A,FALSE,"CAPREIT"}</definedName>
    <definedName name="ddddddd_2_4_1_1" localSheetId="0" hidden="1">{#N/A,#N/A,FALSE,"CAPREIT"}</definedName>
    <definedName name="ddddddd_2_4_1_1" hidden="1">{#N/A,#N/A,FALSE,"CAPREIT"}</definedName>
    <definedName name="ddddddd_2_5" localSheetId="0" hidden="1">{#N/A,#N/A,FALSE,"CAPREIT"}</definedName>
    <definedName name="ddddddd_2_5" hidden="1">{#N/A,#N/A,FALSE,"CAPREIT"}</definedName>
    <definedName name="ddddddd_2_5_1" localSheetId="0" hidden="1">{#N/A,#N/A,FALSE,"CAPREIT"}</definedName>
    <definedName name="ddddddd_2_5_1" hidden="1">{#N/A,#N/A,FALSE,"CAPREIT"}</definedName>
    <definedName name="ddddddd_3" localSheetId="0" hidden="1">{#N/A,#N/A,FALSE,"CAPREIT"}</definedName>
    <definedName name="ddddddd_3" hidden="1">{#N/A,#N/A,FALSE,"CAPREIT"}</definedName>
    <definedName name="ddddddd_3_1" localSheetId="0" hidden="1">{#N/A,#N/A,FALSE,"CAPREIT"}</definedName>
    <definedName name="ddddddd_3_1" hidden="1">{#N/A,#N/A,FALSE,"CAPREIT"}</definedName>
    <definedName name="ddddddd_3_1_1" localSheetId="0" hidden="1">{#N/A,#N/A,FALSE,"CAPREIT"}</definedName>
    <definedName name="ddddddd_3_1_1" hidden="1">{#N/A,#N/A,FALSE,"CAPREIT"}</definedName>
    <definedName name="ddddddd_3_1_1_1" localSheetId="0" hidden="1">{#N/A,#N/A,FALSE,"CAPREIT"}</definedName>
    <definedName name="ddddddd_3_1_1_1" hidden="1">{#N/A,#N/A,FALSE,"CAPREIT"}</definedName>
    <definedName name="ddddddd_3_1_1_1_1" localSheetId="0" hidden="1">{#N/A,#N/A,FALSE,"CAPREIT"}</definedName>
    <definedName name="ddddddd_3_1_1_1_1" hidden="1">{#N/A,#N/A,FALSE,"CAPREIT"}</definedName>
    <definedName name="ddddddd_3_1_1_1_1_1" localSheetId="0" hidden="1">{#N/A,#N/A,FALSE,"CAPREIT"}</definedName>
    <definedName name="ddddddd_3_1_1_1_1_1" hidden="1">{#N/A,#N/A,FALSE,"CAPREIT"}</definedName>
    <definedName name="ddddddd_3_1_1_1_2" localSheetId="0" hidden="1">{#N/A,#N/A,FALSE,"CAPREIT"}</definedName>
    <definedName name="ddddddd_3_1_1_1_2" hidden="1">{#N/A,#N/A,FALSE,"CAPREIT"}</definedName>
    <definedName name="ddddddd_3_1_1_1_3" localSheetId="0" hidden="1">{#N/A,#N/A,FALSE,"CAPREIT"}</definedName>
    <definedName name="ddddddd_3_1_1_1_3" hidden="1">{#N/A,#N/A,FALSE,"CAPREIT"}</definedName>
    <definedName name="ddddddd_3_1_1_2" localSheetId="0" hidden="1">{#N/A,#N/A,FALSE,"CAPREIT"}</definedName>
    <definedName name="ddddddd_3_1_1_2" hidden="1">{#N/A,#N/A,FALSE,"CAPREIT"}</definedName>
    <definedName name="ddddddd_3_1_1_2_1" localSheetId="0" hidden="1">{#N/A,#N/A,FALSE,"CAPREIT"}</definedName>
    <definedName name="ddddddd_3_1_1_2_1" hidden="1">{#N/A,#N/A,FALSE,"CAPREIT"}</definedName>
    <definedName name="ddddddd_3_1_1_3" localSheetId="0" hidden="1">{#N/A,#N/A,FALSE,"CAPREIT"}</definedName>
    <definedName name="ddddddd_3_1_1_3" hidden="1">{#N/A,#N/A,FALSE,"CAPREIT"}</definedName>
    <definedName name="ddddddd_3_1_1_4" localSheetId="0" hidden="1">{#N/A,#N/A,FALSE,"CAPREIT"}</definedName>
    <definedName name="ddddddd_3_1_1_4" hidden="1">{#N/A,#N/A,FALSE,"CAPREIT"}</definedName>
    <definedName name="ddddddd_3_1_2" localSheetId="0" hidden="1">{#N/A,#N/A,FALSE,"CAPREIT"}</definedName>
    <definedName name="ddddddd_3_1_2" hidden="1">{#N/A,#N/A,FALSE,"CAPREIT"}</definedName>
    <definedName name="ddddddd_3_1_2_1" localSheetId="0" hidden="1">{#N/A,#N/A,FALSE,"CAPREIT"}</definedName>
    <definedName name="ddddddd_3_1_2_1" hidden="1">{#N/A,#N/A,FALSE,"CAPREIT"}</definedName>
    <definedName name="ddddddd_3_1_2_1_1" localSheetId="0" hidden="1">{#N/A,#N/A,FALSE,"CAPREIT"}</definedName>
    <definedName name="ddddddd_3_1_2_1_1" hidden="1">{#N/A,#N/A,FALSE,"CAPREIT"}</definedName>
    <definedName name="ddddddd_3_1_2_2" localSheetId="0" hidden="1">{#N/A,#N/A,FALSE,"CAPREIT"}</definedName>
    <definedName name="ddddddd_3_1_2_2" hidden="1">{#N/A,#N/A,FALSE,"CAPREIT"}</definedName>
    <definedName name="ddddddd_3_1_2_3" localSheetId="0" hidden="1">{#N/A,#N/A,FALSE,"CAPREIT"}</definedName>
    <definedName name="ddddddd_3_1_2_3" hidden="1">{#N/A,#N/A,FALSE,"CAPREIT"}</definedName>
    <definedName name="ddddddd_3_1_3" localSheetId="0" hidden="1">{#N/A,#N/A,FALSE,"CAPREIT"}</definedName>
    <definedName name="ddddddd_3_1_3" hidden="1">{#N/A,#N/A,FALSE,"CAPREIT"}</definedName>
    <definedName name="ddddddd_3_1_4" localSheetId="0" hidden="1">{#N/A,#N/A,FALSE,"CAPREIT"}</definedName>
    <definedName name="ddddddd_3_1_4" hidden="1">{#N/A,#N/A,FALSE,"CAPREIT"}</definedName>
    <definedName name="ddddddd_3_2" localSheetId="0" hidden="1">{#N/A,#N/A,FALSE,"CAPREIT"}</definedName>
    <definedName name="ddddddd_3_2" hidden="1">{#N/A,#N/A,FALSE,"CAPREIT"}</definedName>
    <definedName name="ddddddd_3_2_1" localSheetId="0" hidden="1">{#N/A,#N/A,FALSE,"CAPREIT"}</definedName>
    <definedName name="ddddddd_3_2_1" hidden="1">{#N/A,#N/A,FALSE,"CAPREIT"}</definedName>
    <definedName name="ddddddd_3_2_1_1" localSheetId="0" hidden="1">{#N/A,#N/A,FALSE,"CAPREIT"}</definedName>
    <definedName name="ddddddd_3_2_1_1" hidden="1">{#N/A,#N/A,FALSE,"CAPREIT"}</definedName>
    <definedName name="ddddddd_3_2_1_1_1" localSheetId="0" hidden="1">{#N/A,#N/A,FALSE,"CAPREIT"}</definedName>
    <definedName name="ddddddd_3_2_1_1_1" hidden="1">{#N/A,#N/A,FALSE,"CAPREIT"}</definedName>
    <definedName name="ddddddd_3_2_1_2" localSheetId="0" hidden="1">{#N/A,#N/A,FALSE,"CAPREIT"}</definedName>
    <definedName name="ddddddd_3_2_1_2" hidden="1">{#N/A,#N/A,FALSE,"CAPREIT"}</definedName>
    <definedName name="ddddddd_3_2_1_3" localSheetId="0" hidden="1">{#N/A,#N/A,FALSE,"CAPREIT"}</definedName>
    <definedName name="ddddddd_3_2_1_3" hidden="1">{#N/A,#N/A,FALSE,"CAPREIT"}</definedName>
    <definedName name="ddddddd_3_2_2" localSheetId="0" hidden="1">{#N/A,#N/A,FALSE,"CAPREIT"}</definedName>
    <definedName name="ddddddd_3_2_2" hidden="1">{#N/A,#N/A,FALSE,"CAPREIT"}</definedName>
    <definedName name="ddddddd_3_2_2_1" localSheetId="0" hidden="1">{#N/A,#N/A,FALSE,"CAPREIT"}</definedName>
    <definedName name="ddddddd_3_2_2_1" hidden="1">{#N/A,#N/A,FALSE,"CAPREIT"}</definedName>
    <definedName name="ddddddd_3_2_3" localSheetId="0" hidden="1">{#N/A,#N/A,FALSE,"CAPREIT"}</definedName>
    <definedName name="ddddddd_3_2_3" hidden="1">{#N/A,#N/A,FALSE,"CAPREIT"}</definedName>
    <definedName name="ddddddd_3_2_4" localSheetId="0" hidden="1">{#N/A,#N/A,FALSE,"CAPREIT"}</definedName>
    <definedName name="ddddddd_3_2_4" hidden="1">{#N/A,#N/A,FALSE,"CAPREIT"}</definedName>
    <definedName name="ddddddd_3_3" localSheetId="0" hidden="1">{#N/A,#N/A,FALSE,"CAPREIT"}</definedName>
    <definedName name="ddddddd_3_3" hidden="1">{#N/A,#N/A,FALSE,"CAPREIT"}</definedName>
    <definedName name="ddddddd_3_3_1" localSheetId="0" hidden="1">{#N/A,#N/A,FALSE,"CAPREIT"}</definedName>
    <definedName name="ddddddd_3_3_1" hidden="1">{#N/A,#N/A,FALSE,"CAPREIT"}</definedName>
    <definedName name="ddddddd_3_3_1_1" localSheetId="0" hidden="1">{#N/A,#N/A,FALSE,"CAPREIT"}</definedName>
    <definedName name="ddddddd_3_3_1_1" hidden="1">{#N/A,#N/A,FALSE,"CAPREIT"}</definedName>
    <definedName name="ddddddd_3_3_2" localSheetId="0" hidden="1">{#N/A,#N/A,FALSE,"CAPREIT"}</definedName>
    <definedName name="ddddddd_3_3_2" hidden="1">{#N/A,#N/A,FALSE,"CAPREIT"}</definedName>
    <definedName name="ddddddd_3_3_3" localSheetId="0" hidden="1">{#N/A,#N/A,FALSE,"CAPREIT"}</definedName>
    <definedName name="ddddddd_3_3_3" hidden="1">{#N/A,#N/A,FALSE,"CAPREIT"}</definedName>
    <definedName name="ddddddd_3_4" localSheetId="0" hidden="1">{#N/A,#N/A,FALSE,"CAPREIT"}</definedName>
    <definedName name="ddddddd_3_4" hidden="1">{#N/A,#N/A,FALSE,"CAPREIT"}</definedName>
    <definedName name="ddddddd_3_4_1" localSheetId="0" hidden="1">{#N/A,#N/A,FALSE,"CAPREIT"}</definedName>
    <definedName name="ddddddd_3_4_1" hidden="1">{#N/A,#N/A,FALSE,"CAPREIT"}</definedName>
    <definedName name="ddddddd_3_5" localSheetId="0" hidden="1">{#N/A,#N/A,FALSE,"CAPREIT"}</definedName>
    <definedName name="ddddddd_3_5" hidden="1">{#N/A,#N/A,FALSE,"CAPREIT"}</definedName>
    <definedName name="ddddddd_4" localSheetId="0" hidden="1">{#N/A,#N/A,FALSE,"CAPREIT"}</definedName>
    <definedName name="ddddddd_4" hidden="1">{#N/A,#N/A,FALSE,"CAPREIT"}</definedName>
    <definedName name="ddddddd_4_1" localSheetId="0" hidden="1">{#N/A,#N/A,FALSE,"CAPREIT"}</definedName>
    <definedName name="ddddddd_4_1" hidden="1">{#N/A,#N/A,FALSE,"CAPREIT"}</definedName>
    <definedName name="ddddddd_4_1_1" localSheetId="0" hidden="1">{#N/A,#N/A,FALSE,"CAPREIT"}</definedName>
    <definedName name="ddddddd_4_1_1" hidden="1">{#N/A,#N/A,FALSE,"CAPREIT"}</definedName>
    <definedName name="ddddddd_4_1_1_1" localSheetId="0" hidden="1">{#N/A,#N/A,FALSE,"CAPREIT"}</definedName>
    <definedName name="ddddddd_4_1_1_1" hidden="1">{#N/A,#N/A,FALSE,"CAPREIT"}</definedName>
    <definedName name="ddddddd_4_1_1_1_1" localSheetId="0" hidden="1">{#N/A,#N/A,FALSE,"CAPREIT"}</definedName>
    <definedName name="ddddddd_4_1_1_1_1" hidden="1">{#N/A,#N/A,FALSE,"CAPREIT"}</definedName>
    <definedName name="ddddddd_4_1_1_2" localSheetId="0" hidden="1">{#N/A,#N/A,FALSE,"CAPREIT"}</definedName>
    <definedName name="ddddddd_4_1_1_2" hidden="1">{#N/A,#N/A,FALSE,"CAPREIT"}</definedName>
    <definedName name="ddddddd_4_1_1_3" localSheetId="0" hidden="1">{#N/A,#N/A,FALSE,"CAPREIT"}</definedName>
    <definedName name="ddddddd_4_1_1_3" hidden="1">{#N/A,#N/A,FALSE,"CAPREIT"}</definedName>
    <definedName name="ddddddd_4_1_2" localSheetId="0" hidden="1">{#N/A,#N/A,FALSE,"CAPREIT"}</definedName>
    <definedName name="ddddddd_4_1_2" hidden="1">{#N/A,#N/A,FALSE,"CAPREIT"}</definedName>
    <definedName name="ddddddd_4_1_2_1" localSheetId="0" hidden="1">{#N/A,#N/A,FALSE,"CAPREIT"}</definedName>
    <definedName name="ddddddd_4_1_2_1" hidden="1">{#N/A,#N/A,FALSE,"CAPREIT"}</definedName>
    <definedName name="ddddddd_4_1_3" localSheetId="0" hidden="1">{#N/A,#N/A,FALSE,"CAPREIT"}</definedName>
    <definedName name="ddddddd_4_1_3" hidden="1">{#N/A,#N/A,FALSE,"CAPREIT"}</definedName>
    <definedName name="ddddddd_4_1_4" localSheetId="0" hidden="1">{#N/A,#N/A,FALSE,"CAPREIT"}</definedName>
    <definedName name="ddddddd_4_1_4" hidden="1">{#N/A,#N/A,FALSE,"CAPREIT"}</definedName>
    <definedName name="ddddddd_4_2" localSheetId="0" hidden="1">{#N/A,#N/A,FALSE,"CAPREIT"}</definedName>
    <definedName name="ddddddd_4_2" hidden="1">{#N/A,#N/A,FALSE,"CAPREIT"}</definedName>
    <definedName name="ddddddd_4_2_1" localSheetId="0" hidden="1">{#N/A,#N/A,FALSE,"CAPREIT"}</definedName>
    <definedName name="ddddddd_4_2_1" hidden="1">{#N/A,#N/A,FALSE,"CAPREIT"}</definedName>
    <definedName name="ddddddd_4_2_1_1" localSheetId="0" hidden="1">{#N/A,#N/A,FALSE,"CAPREIT"}</definedName>
    <definedName name="ddddddd_4_2_1_1" hidden="1">{#N/A,#N/A,FALSE,"CAPREIT"}</definedName>
    <definedName name="ddddddd_4_2_2" localSheetId="0" hidden="1">{#N/A,#N/A,FALSE,"CAPREIT"}</definedName>
    <definedName name="ddddddd_4_2_2" hidden="1">{#N/A,#N/A,FALSE,"CAPREIT"}</definedName>
    <definedName name="ddddddd_4_2_3" localSheetId="0" hidden="1">{#N/A,#N/A,FALSE,"CAPREIT"}</definedName>
    <definedName name="ddddddd_4_2_3" hidden="1">{#N/A,#N/A,FALSE,"CAPREIT"}</definedName>
    <definedName name="ddddddd_4_3" localSheetId="0" hidden="1">{#N/A,#N/A,FALSE,"CAPREIT"}</definedName>
    <definedName name="ddddddd_4_3" hidden="1">{#N/A,#N/A,FALSE,"CAPREIT"}</definedName>
    <definedName name="ddddddd_4_3_1" localSheetId="0" hidden="1">{#N/A,#N/A,FALSE,"CAPREIT"}</definedName>
    <definedName name="ddddddd_4_3_1" hidden="1">{#N/A,#N/A,FALSE,"CAPREIT"}</definedName>
    <definedName name="ddddddd_4_4" localSheetId="0" hidden="1">{#N/A,#N/A,FALSE,"CAPREIT"}</definedName>
    <definedName name="ddddddd_4_4" hidden="1">{#N/A,#N/A,FALSE,"CAPREIT"}</definedName>
    <definedName name="ddddddd_4_5" localSheetId="0" hidden="1">{#N/A,#N/A,FALSE,"CAPREIT"}</definedName>
    <definedName name="ddddddd_4_5" hidden="1">{#N/A,#N/A,FALSE,"CAPREIT"}</definedName>
    <definedName name="ddddddd_5" localSheetId="0" hidden="1">{#N/A,#N/A,FALSE,"CAPREIT"}</definedName>
    <definedName name="ddddddd_5" hidden="1">{#N/A,#N/A,FALSE,"CAPREIT"}</definedName>
    <definedName name="ddddddd_5_1" localSheetId="0" hidden="1">{#N/A,#N/A,FALSE,"CAPREIT"}</definedName>
    <definedName name="ddddddd_5_1" hidden="1">{#N/A,#N/A,FALSE,"CAPREIT"}</definedName>
    <definedName name="ddddddd_5_1_1" localSheetId="0" hidden="1">{#N/A,#N/A,FALSE,"CAPREIT"}</definedName>
    <definedName name="ddddddd_5_1_1" hidden="1">{#N/A,#N/A,FALSE,"CAPREIT"}</definedName>
    <definedName name="ddddddd_5_1_1_1" localSheetId="0" hidden="1">{#N/A,#N/A,FALSE,"CAPREIT"}</definedName>
    <definedName name="ddddddd_5_1_1_1" hidden="1">{#N/A,#N/A,FALSE,"CAPREIT"}</definedName>
    <definedName name="ddddddd_5_1_1_1_1" localSheetId="0" hidden="1">{#N/A,#N/A,FALSE,"CAPREIT"}</definedName>
    <definedName name="ddddddd_5_1_1_1_1" hidden="1">{#N/A,#N/A,FALSE,"CAPREIT"}</definedName>
    <definedName name="ddddddd_5_1_1_2" localSheetId="0" hidden="1">{#N/A,#N/A,FALSE,"CAPREIT"}</definedName>
    <definedName name="ddddddd_5_1_1_2" hidden="1">{#N/A,#N/A,FALSE,"CAPREIT"}</definedName>
    <definedName name="ddddddd_5_1_1_3" localSheetId="0" hidden="1">{#N/A,#N/A,FALSE,"CAPREIT"}</definedName>
    <definedName name="ddddddd_5_1_1_3" hidden="1">{#N/A,#N/A,FALSE,"CAPREIT"}</definedName>
    <definedName name="ddddddd_5_1_2" localSheetId="0" hidden="1">{#N/A,#N/A,FALSE,"CAPREIT"}</definedName>
    <definedName name="ddddddd_5_1_2" hidden="1">{#N/A,#N/A,FALSE,"CAPREIT"}</definedName>
    <definedName name="ddddddd_5_1_2_1" localSheetId="0" hidden="1">{#N/A,#N/A,FALSE,"CAPREIT"}</definedName>
    <definedName name="ddddddd_5_1_2_1" hidden="1">{#N/A,#N/A,FALSE,"CAPREIT"}</definedName>
    <definedName name="ddddddd_5_1_3" localSheetId="0" hidden="1">{#N/A,#N/A,FALSE,"CAPREIT"}</definedName>
    <definedName name="ddddddd_5_1_3" hidden="1">{#N/A,#N/A,FALSE,"CAPREIT"}</definedName>
    <definedName name="ddddddd_5_1_4" localSheetId="0" hidden="1">{#N/A,#N/A,FALSE,"CAPREIT"}</definedName>
    <definedName name="ddddddd_5_1_4" hidden="1">{#N/A,#N/A,FALSE,"CAPREIT"}</definedName>
    <definedName name="ddddddd_5_2" localSheetId="0" hidden="1">{#N/A,#N/A,FALSE,"CAPREIT"}</definedName>
    <definedName name="ddddddd_5_2" hidden="1">{#N/A,#N/A,FALSE,"CAPREIT"}</definedName>
    <definedName name="ddddddd_5_2_1" localSheetId="0" hidden="1">{#N/A,#N/A,FALSE,"CAPREIT"}</definedName>
    <definedName name="ddddddd_5_2_1" hidden="1">{#N/A,#N/A,FALSE,"CAPREIT"}</definedName>
    <definedName name="ddddddd_5_2_1_1" localSheetId="0" hidden="1">{#N/A,#N/A,FALSE,"CAPREIT"}</definedName>
    <definedName name="ddddddd_5_2_1_1" hidden="1">{#N/A,#N/A,FALSE,"CAPREIT"}</definedName>
    <definedName name="ddddddd_5_2_2" localSheetId="0" hidden="1">{#N/A,#N/A,FALSE,"CAPREIT"}</definedName>
    <definedName name="ddddddd_5_2_2" hidden="1">{#N/A,#N/A,FALSE,"CAPREIT"}</definedName>
    <definedName name="ddddddd_5_2_3" localSheetId="0" hidden="1">{#N/A,#N/A,FALSE,"CAPREIT"}</definedName>
    <definedName name="ddddddd_5_2_3" hidden="1">{#N/A,#N/A,FALSE,"CAPREIT"}</definedName>
    <definedName name="ddddddd_5_3" localSheetId="0" hidden="1">{#N/A,#N/A,FALSE,"CAPREIT"}</definedName>
    <definedName name="ddddddd_5_3" hidden="1">{#N/A,#N/A,FALSE,"CAPREIT"}</definedName>
    <definedName name="ddddddd_5_4" localSheetId="0" hidden="1">{#N/A,#N/A,FALSE,"CAPREIT"}</definedName>
    <definedName name="ddddddd_5_4" hidden="1">{#N/A,#N/A,FALSE,"CAPREIT"}</definedName>
    <definedName name="ddddddd2" localSheetId="0" hidden="1">{#N/A,#N/A,FALSE,"CAPREIT"}</definedName>
    <definedName name="ddddddd2" hidden="1">{#N/A,#N/A,FALSE,"CAPREIT"}</definedName>
    <definedName name="dddddddd" hidden="1">#REF!</definedName>
    <definedName name="dddddddddd" localSheetId="0" hidden="1">{"MonthlyRentRoll",#N/A,FALSE,"RentRoll"}</definedName>
    <definedName name="dddddddddd" hidden="1">{"MonthlyRentRoll",#N/A,FALSE,"RentRoll"}</definedName>
    <definedName name="ddddddddddddddddd" localSheetId="0" hidden="1">{"MonthlyRentRoll",#N/A,FALSE,"RentRoll"}</definedName>
    <definedName name="ddddddddddddddddd" hidden="1">{"MonthlyRentRoll",#N/A,FALSE,"RentRoll"}</definedName>
    <definedName name="dddddddddddddddddd" localSheetId="0" hidden="1">{"Full Gross to Net",#N/A,TRUE,"GtoN";"R_I Accepted from Group Coys",#N/A,TRUE,"GtoN";"R_I Ceded to Group Coys",#N/A,TRUE,"GtoN";"Closing Loss Reserves and Gross Claims Incurred",#N/A,TRUE,"GtoN"}</definedName>
    <definedName name="dddddddddddddddddd" hidden="1">{"Full Gross to Net",#N/A,TRUE,"GtoN";"R_I Accepted from Group Coys",#N/A,TRUE,"GtoN";"R_I Ceded to Group Coys",#N/A,TRUE,"GtoN";"Closing Loss Reserves and Gross Claims Incurred",#N/A,TRUE,"GtoN"}</definedName>
    <definedName name="ddf" localSheetId="0" hidden="1">{"Assumptions",#N/A,FALSE,"input page";"1998",#N/A,FALSE,"1998";"1999",#N/A,FALSE,"1999";"2000",#N/A,FALSE,"2000";"2001",#N/A,FALSE,"2001"}</definedName>
    <definedName name="ddf" hidden="1">{"Assumptions",#N/A,FALSE,"input page";"1998",#N/A,FALSE,"1998";"1999",#N/A,FALSE,"1999";"2000",#N/A,FALSE,"2000";"2001",#N/A,FALSE,"2001"}</definedName>
    <definedName name="ddm" localSheetId="0" hidden="1">{"May",#N/A,FALSE,"Manager Report"}</definedName>
    <definedName name="ddm" hidden="1">{"May",#N/A,FALSE,"Manager Report"}</definedName>
    <definedName name="ddn">#REF!</definedName>
    <definedName name="ddp">#REF!</definedName>
    <definedName name="de" localSheetId="0" hidden="1">{"STATIONS",#N/A,TRUE,"Station OCF";"COMPS",#N/A,TRUE,"COMPS";"CAP",#N/A,TRUE,"PUBLIC";"TVCAPDET",#N/A,TRUE,"CAPDET";"DCF",#N/A,TRUE,"DCF"}</definedName>
    <definedName name="de" hidden="1">{"STATIONS",#N/A,TRUE,"Station OCF";"COMPS",#N/A,TRUE,"COMPS";"CAP",#N/A,TRUE,"PUBLIC";"TVCAPDET",#N/A,TRUE,"CAPDET";"DCF",#N/A,TRUE,"DCF"}</definedName>
    <definedName name="DE_Trial_Balance">#REF!</definedName>
    <definedName name="DE_Trial_Balance_Carbon">#REF!</definedName>
    <definedName name="DE_Trial_Balance_Carbon_Greenwich">#REF!</definedName>
    <definedName name="deal">#REF!</definedName>
    <definedName name="Deal_Acquisition_Fee">#REF!</definedName>
    <definedName name="Deal_Name">#REF!</definedName>
    <definedName name="Deal_Type">#REF!</definedName>
    <definedName name="DealIRR">#REF!</definedName>
    <definedName name="DealOption">#REF!</definedName>
    <definedName name="DealRange">#REF!</definedName>
    <definedName name="deals">#REF!</definedName>
    <definedName name="DealView">#REF!</definedName>
    <definedName name="DEBT">"B42"</definedName>
    <definedName name="Debt_AmortType1" hidden="1">#REF!</definedName>
    <definedName name="Debt_AmortType2" hidden="1">#REF!</definedName>
    <definedName name="DEBT_AmortTypes" hidden="1">#REF!</definedName>
    <definedName name="Debt_Calc1_Amort" hidden="1">#REF!</definedName>
    <definedName name="Debt_Calc1_CapExEnd" hidden="1">#REF!</definedName>
    <definedName name="Debt_Calc1_Draw" hidden="1">#REF!</definedName>
    <definedName name="Debt_Calc1_End" hidden="1">#REF!</definedName>
    <definedName name="Debt_Calc1_InitialBalance" hidden="1">#REF!</definedName>
    <definedName name="Debt_Calc1_IO" hidden="1">#REF!</definedName>
    <definedName name="Debt_Calc1_IsPrepaid" hidden="1">#REF!</definedName>
    <definedName name="Debt_Calc1_IsRefied" hidden="1">#REF!</definedName>
    <definedName name="Debt_Calc1_Maturity" hidden="1">#REF!</definedName>
    <definedName name="Debt_Calc1_Start" hidden="1">#REF!</definedName>
    <definedName name="Debt_Calc1_Term" hidden="1">#REF!</definedName>
    <definedName name="Debt_Calc1_Year" hidden="1">#REF!</definedName>
    <definedName name="Debt_Calc2_Amort" hidden="1">#REF!</definedName>
    <definedName name="Debt_Calc2_CapExEnd" hidden="1">#REF!</definedName>
    <definedName name="Debt_Calc2_Draw" hidden="1">#REF!</definedName>
    <definedName name="Debt_Calc2_End" hidden="1">#REF!</definedName>
    <definedName name="Debt_Calc2_InitialBalance" hidden="1">#REF!</definedName>
    <definedName name="Debt_Calc2_IO" hidden="1">#REF!</definedName>
    <definedName name="Debt_Calc2_IsPrepaid" hidden="1">#REF!</definedName>
    <definedName name="Debt_Calc2_IsRefied" hidden="1">#REF!</definedName>
    <definedName name="Debt_Calc2_Maturity" hidden="1">#REF!</definedName>
    <definedName name="Debt_Calc2_Start" hidden="1">#REF!</definedName>
    <definedName name="Debt_Calc2_Term" hidden="1">#REF!</definedName>
    <definedName name="Debt_Calc2_Year" hidden="1">#REF!</definedName>
    <definedName name="Debt_Calc3_Amort" hidden="1">#REF!</definedName>
    <definedName name="Debt_Calc3_CapExEnd" hidden="1">#REF!</definedName>
    <definedName name="Debt_Calc3_Draw" hidden="1">#REF!</definedName>
    <definedName name="Debt_Calc3_End" hidden="1">#REF!</definedName>
    <definedName name="Debt_Calc3_InitialBalance" hidden="1">#REF!</definedName>
    <definedName name="Debt_Calc3_IO" hidden="1">#REF!</definedName>
    <definedName name="Debt_Calc3_IsPrepaid" hidden="1">#REF!</definedName>
    <definedName name="Debt_Calc3_IsRefied" hidden="1">#REF!</definedName>
    <definedName name="Debt_Calc3_Maturity" hidden="1">#REF!</definedName>
    <definedName name="Debt_Calc3_Refi1" hidden="1">#REF!</definedName>
    <definedName name="Debt_Calc3_Refi2" hidden="1">#REF!</definedName>
    <definedName name="Debt_Calc3_Start" hidden="1">#REF!</definedName>
    <definedName name="Debt_Calc3_Term" hidden="1">#REF!</definedName>
    <definedName name="Debt_Calc3_Year" hidden="1">#REF!</definedName>
    <definedName name="Debt_CalcType1" hidden="1">#REF!</definedName>
    <definedName name="Debt_CalcType2" hidden="1">#REF!</definedName>
    <definedName name="Debt_CalcType3" hidden="1">#REF!</definedName>
    <definedName name="Debt_CalcType4" hidden="1">#REF!</definedName>
    <definedName name="Debt_CalcType5" hidden="1">#REF!</definedName>
    <definedName name="Debt_CalcTypes" hidden="1">#REF!</definedName>
    <definedName name="Debt_FundingType1" hidden="1">#REF!</definedName>
    <definedName name="Debt_FundingType2" hidden="1">#REF!</definedName>
    <definedName name="Debt_FundingTypes" hidden="1">#REF!</definedName>
    <definedName name="Debt_FundType1" hidden="1">#REF!</definedName>
    <definedName name="Debt_FundType2" hidden="1">#REF!</definedName>
    <definedName name="Debt_FundType3" hidden="1">#REF!</definedName>
    <definedName name="Debt_FundTypes" hidden="1">#REF!</definedName>
    <definedName name="DEBT_InitialBalance" hidden="1">#REF!</definedName>
    <definedName name="Debt_InitialBOPBalance" hidden="1">#REF!</definedName>
    <definedName name="DEBT_InitialCapital" hidden="1">#REF!</definedName>
    <definedName name="DEBT_InitialFunding" hidden="1">#REF!</definedName>
    <definedName name="DEBT_InitialInterest" hidden="1">#REF!</definedName>
    <definedName name="Debt_InitialLoanFee" hidden="1">#REF!</definedName>
    <definedName name="DEBT_InitialMaturity" hidden="1">#REF!</definedName>
    <definedName name="Debt_InitialPrepaymentFee" hidden="1">#REF!</definedName>
    <definedName name="DEBT_InitialPrincipal" hidden="1">#REF!</definedName>
    <definedName name="DEBT_InitialRefi" hidden="1">#REF!</definedName>
    <definedName name="Debt_InitialSeniorBalance" hidden="1">#REF!</definedName>
    <definedName name="Debt_InitialSeniorBOPBalance" hidden="1">#REF!</definedName>
    <definedName name="Debt_InitialSeniorInterest" hidden="1">#REF!</definedName>
    <definedName name="Debt_InitialSeniorPrincipal" hidden="1">#REF!</definedName>
    <definedName name="Debt_Label1_Amort" hidden="1">#REF!</definedName>
    <definedName name="Debt_Label1_Amount" hidden="1">#REF!</definedName>
    <definedName name="Debt_Label1_InitialRate" hidden="1">#REF!</definedName>
    <definedName name="Debt_Label1_IO" hidden="1">#REF!</definedName>
    <definedName name="Debt_Label1_Maturity" hidden="1">#REF!</definedName>
    <definedName name="Debt_Label1_Percent" hidden="1">#REF!</definedName>
    <definedName name="Debt_Label1_Term" hidden="1">#REF!</definedName>
    <definedName name="Debt_Label1_Value" hidden="1">#REF!</definedName>
    <definedName name="Debt_Label2_Amort" hidden="1">#REF!</definedName>
    <definedName name="Debt_Label2_Amount" hidden="1">#REF!</definedName>
    <definedName name="Debt_Label2_InitialRate" hidden="1">#REF!</definedName>
    <definedName name="Debt_Label2_IO" hidden="1">#REF!</definedName>
    <definedName name="Debt_Label2_Maturity" hidden="1">#REF!</definedName>
    <definedName name="Debt_Label2_Percent" hidden="1">#REF!</definedName>
    <definedName name="Debt_Label2_Term" hidden="1">#REF!</definedName>
    <definedName name="Debt_Label2_Value" hidden="1">#REF!</definedName>
    <definedName name="Debt_Label3_Amort" hidden="1">#REF!</definedName>
    <definedName name="Debt_Label3_Amount" hidden="1">#REF!</definedName>
    <definedName name="Debt_Label3_InitialRate" hidden="1">#REF!</definedName>
    <definedName name="Debt_Label3_IO" hidden="1">#REF!</definedName>
    <definedName name="Debt_Label3_Maturity" hidden="1">#REF!</definedName>
    <definedName name="Debt_Label3_Percent" hidden="1">#REF!</definedName>
    <definedName name="Debt_Label3_Term" hidden="1">#REF!</definedName>
    <definedName name="Debt_Label3_Value" hidden="1">#REF!</definedName>
    <definedName name="Debt_LoanType1" hidden="1">#REF!</definedName>
    <definedName name="Debt_LoanType2" hidden="1">#REF!</definedName>
    <definedName name="Debt_LoanType3" hidden="1">#REF!</definedName>
    <definedName name="Debt_LoanType4" hidden="1">#REF!</definedName>
    <definedName name="Debt_LoanTypes" hidden="1">#REF!</definedName>
    <definedName name="Debt_No" hidden="1">#REF!</definedName>
    <definedName name="DEBT_PaydownType1" hidden="1">#REF!</definedName>
    <definedName name="DEBT_PaydownType2" hidden="1">#REF!</definedName>
    <definedName name="DEBT_PaydownTypes" hidden="1">#REF!</definedName>
    <definedName name="DEBT_PaymentType1" hidden="1">#REF!</definedName>
    <definedName name="DEBT_PaymentType5" hidden="1">#REF!</definedName>
    <definedName name="DEBT_PaymentTypes" hidden="1">#REF!</definedName>
    <definedName name="Debt_PurchaseRange" hidden="1">0</definedName>
    <definedName name="debt_ratedBBB" localSheetId="0" hidden="1">{#N/A,#N/A,FALSE,"Aging Summary";#N/A,#N/A,FALSE,"Ratio Analysis";#N/A,#N/A,FALSE,"Test 120 Day Accts";#N/A,#N/A,FALSE,"Tickmarks"}</definedName>
    <definedName name="debt_ratedBBB" hidden="1">{#N/A,#N/A,FALSE,"Aging Summary";#N/A,#N/A,FALSE,"Ratio Analysis";#N/A,#N/A,FALSE,"Test 120 Day Accts";#N/A,#N/A,FALSE,"Tickmarks"}</definedName>
    <definedName name="Debt_RateType1" hidden="1">#REF!</definedName>
    <definedName name="Debt_RateType2" hidden="1">#REF!</definedName>
    <definedName name="Debt_RateTypes" hidden="1">#REF!</definedName>
    <definedName name="Debt_RefiTypes" hidden="1">#REF!</definedName>
    <definedName name="Debt_Service">#REF!</definedName>
    <definedName name="Debt_Service_Coverage">#REF!</definedName>
    <definedName name="Debt_Show1_Amort" hidden="1">#REF!</definedName>
    <definedName name="Debt_Show1_AmortHC" hidden="1">#REF!</definedName>
    <definedName name="Debt_Show1_Amount" hidden="1">#REF!</definedName>
    <definedName name="Debt_Show1_CapEx" hidden="1">#REF!</definedName>
    <definedName name="Debt_Show1_FundDate" hidden="1">#REF!</definedName>
    <definedName name="Debt_Show1_FundMethod" hidden="1">#REF!</definedName>
    <definedName name="Debt_Show1_FundPercent" hidden="1">#REF!</definedName>
    <definedName name="Debt_Show1_FundPoints" hidden="1">#REF!</definedName>
    <definedName name="Debt_Show1_Loan" hidden="1">#REF!</definedName>
    <definedName name="Debt_Show1_Rate" hidden="1">#REF!</definedName>
    <definedName name="Debt_Show1_Spread" hidden="1">#REF!</definedName>
    <definedName name="Debt_Show2_Amort" hidden="1">#REF!</definedName>
    <definedName name="Debt_Show2_AmortHC" hidden="1">#REF!</definedName>
    <definedName name="Debt_Show2_Amount" hidden="1">#REF!</definedName>
    <definedName name="Debt_Show2_CapEx" hidden="1">#REF!</definedName>
    <definedName name="Debt_Show2_FundDate" hidden="1">#REF!</definedName>
    <definedName name="Debt_Show2_FundMethod" hidden="1">#REF!</definedName>
    <definedName name="Debt_Show2_FundPercent" hidden="1">#REF!</definedName>
    <definedName name="Debt_Show2_FundPoints" hidden="1">#REF!</definedName>
    <definedName name="Debt_Show2_Loan" hidden="1">#REF!</definedName>
    <definedName name="Debt_Show2_Rate" hidden="1">#REF!</definedName>
    <definedName name="Debt_Show2_Spread" hidden="1">#REF!</definedName>
    <definedName name="Debt_Show3_Amort" hidden="1">#REF!</definedName>
    <definedName name="Debt_Show3_AmortHC" hidden="1">#REF!</definedName>
    <definedName name="Debt_Show3_Amount" hidden="1">#REF!</definedName>
    <definedName name="Debt_Show3_CapEx" hidden="1">#REF!</definedName>
    <definedName name="Debt_Show3_FundDate" hidden="1">#REF!</definedName>
    <definedName name="Debt_Show3_FundMethod" hidden="1">#REF!</definedName>
    <definedName name="Debt_Show3_FundPercent" hidden="1">#REF!</definedName>
    <definedName name="Debt_Show3_FundPoints" hidden="1">#REF!</definedName>
    <definedName name="Debt_Show3_Loan" hidden="1">#REF!</definedName>
    <definedName name="Debt_Show3_Rate" hidden="1">#REF!</definedName>
    <definedName name="Debt_Show3_Refi" hidden="1">#REF!</definedName>
    <definedName name="Debt_Show3_Refi1" hidden="1">#REF!</definedName>
    <definedName name="Debt_Show3_Refi2" hidden="1">#REF!</definedName>
    <definedName name="Debt_Show3_Spread" hidden="1">#REF!</definedName>
    <definedName name="Debt_SubordinationType1" hidden="1">#REF!</definedName>
    <definedName name="Debt_SubordinationType2" hidden="1">#REF!</definedName>
    <definedName name="Debt_SubordinationTypes" hidden="1">#REF!</definedName>
    <definedName name="Debt_Yes" hidden="1">#REF!</definedName>
    <definedName name="Debt_YesNo" hidden="1">#REF!</definedName>
    <definedName name="debt1" localSheetId="0" hidden="1">{"Annual",#N/A,FALSE,"Sales &amp; Market";"Quarterly",#N/A,FALSE,"Sales &amp; Market"}</definedName>
    <definedName name="debt1" hidden="1">{"Annual",#N/A,FALSE,"Sales &amp; Market";"Quarterly",#N/A,FALSE,"Sales &amp; Market"}</definedName>
    <definedName name="debthold">#REF!</definedName>
    <definedName name="debtpref" hidden="1">#REF!</definedName>
    <definedName name="DebtYield">#REF!</definedName>
    <definedName name="debug">TRUE</definedName>
    <definedName name="DECEMBER">#REF!</definedName>
    <definedName name="decimalQ1">#REF!</definedName>
    <definedName name="decimalQ2">#REF!</definedName>
    <definedName name="decimalQ3">#REF!</definedName>
    <definedName name="decimalQ4">#REF!</definedName>
    <definedName name="DECTOT">#REF!</definedName>
    <definedName name="dede" localSheetId="0" hidden="1">{#N/A,#N/A,FALSE,"Pharm";#N/A,#N/A,FALSE,"WWCM"}</definedName>
    <definedName name="dede" hidden="1">{#N/A,#N/A,FALSE,"Pharm";#N/A,#N/A,FALSE,"WWCM"}</definedName>
    <definedName name="DEDED" localSheetId="0" hidden="1">{#N/A,#N/A,FALSE,"Card";#N/A,#N/A,FALSE,"Prav";#N/A,#N/A,FALSE,"Irbe";#N/A,#N/A,FALSE,"Plavix";#N/A,#N/A,FALSE,"Capt";#N/A,#N/A,FALSE,"Fosi"}</definedName>
    <definedName name="DEDED" hidden="1">{#N/A,#N/A,FALSE,"Card";#N/A,#N/A,FALSE,"Prav";#N/A,#N/A,FALSE,"Irbe";#N/A,#N/A,FALSE,"Plavix";#N/A,#N/A,FALSE,"Capt";#N/A,#N/A,FALSE,"Fosi"}</definedName>
    <definedName name="DEDEDZE" localSheetId="0" hidden="1">{#N/A,#N/A,FALSE,"Pharm";#N/A,#N/A,FALSE,"WWCM"}</definedName>
    <definedName name="DEDEDZE" hidden="1">{#N/A,#N/A,FALSE,"Pharm";#N/A,#N/A,FALSE,"WWCM"}</definedName>
    <definedName name="DEDZD" localSheetId="0" hidden="1">{#N/A,#N/A,FALSE,"Pharm";#N/A,#N/A,FALSE,"WWCM"}</definedName>
    <definedName name="DEDZD" hidden="1">{#N/A,#N/A,FALSE,"Pharm";#N/A,#N/A,FALSE,"WWCM"}</definedName>
    <definedName name="DEE" localSheetId="0" hidden="1">{#N/A,#N/A,FALSE,"Pharm";#N/A,#N/A,FALSE,"WWCM"}</definedName>
    <definedName name="DEE" hidden="1">{#N/A,#N/A,FALSE,"Pharm";#N/A,#N/A,FALSE,"WWCM"}</definedName>
    <definedName name="Deeloffset">#REF!</definedName>
    <definedName name="defg" localSheetId="0" hidden="1">{"Financials",#N/A,FALSE,"Financials";"AVP",#N/A,FALSE,"AVP";"DCF",#N/A,FALSE,"DCF";"CSC",#N/A,FALSE,"CSC";"Deal_Comp",#N/A,FALSE,"DealComp"}</definedName>
    <definedName name="defg" hidden="1">{"Financials",#N/A,FALSE,"Financials";"AVP",#N/A,FALSE,"AVP";"DCF",#N/A,FALSE,"DCF";"CSC",#N/A,FALSE,"CSC";"Deal_Comp",#N/A,FALSE,"DealComp"}</definedName>
    <definedName name="defi">#REF!</definedName>
    <definedName name="deg">#REF!</definedName>
    <definedName name="del" localSheetId="0" hidden="1">{"Page1",#N/A,FALSE,"7979";"Page2",#N/A,FALSE,"7979";"Page3",#N/A,FALSE,"7979"}</definedName>
    <definedName name="del" hidden="1">{"Page1",#N/A,FALSE,"7979";"Page2",#N/A,FALSE,"7979";"Page3",#N/A,FALSE,"7979"}</definedName>
    <definedName name="DelayStartsFactor">#REF!</definedName>
    <definedName name="delete11" localSheetId="0" hidden="1">{"Page1",#N/A,FALSE,"CompCo";"Page2",#N/A,FALSE,"CompCo"}</definedName>
    <definedName name="delete11" hidden="1">{"Page1",#N/A,FALSE,"CompCo";"Page2",#N/A,FALSE,"CompCo"}</definedName>
    <definedName name="delete2" hidden="1">#REF!</definedName>
    <definedName name="delete5" localSheetId="0" hidden="1">{"Page1",#N/A,FALSE,"CompCo";"Page2",#N/A,FALSE,"CompCo"}</definedName>
    <definedName name="delete5" hidden="1">{"Page1",#N/A,FALSE,"CompCo";"Page2",#N/A,FALSE,"CompCo"}</definedName>
    <definedName name="DelivAbsorbMatrix">#REF!</definedName>
    <definedName name="DELM" localSheetId="0" hidden="1">{#N/A,#N/A,FALSE,"A";#N/A,#N/A,FALSE,"C"}</definedName>
    <definedName name="DELM" hidden="1">{#N/A,#N/A,FALSE,"A";#N/A,#N/A,FALSE,"C"}</definedName>
    <definedName name="DELME" localSheetId="0" hidden="1">{#N/A,#N/A,FALSE,"A";#N/A,#N/A,FALSE,"C"}</definedName>
    <definedName name="DELME" hidden="1">{#N/A,#N/A,FALSE,"A";#N/A,#N/A,FALSE,"C"}</definedName>
    <definedName name="DELME_condo" localSheetId="0" hidden="1">{#N/A,#N/A,FALSE,"A";#N/A,#N/A,FALSE,"C"}</definedName>
    <definedName name="DELME_condo" hidden="1">{#N/A,#N/A,FALSE,"A";#N/A,#N/A,FALSE,"C"}</definedName>
    <definedName name="DELME2" localSheetId="0"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DELME2"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DELME2_Condo" localSheetId="0"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DELME2_Condo"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DELME3" localSheetId="0" hidden="1">{#N/A,#N/A,FALSE,"Common Area Accrual";#N/A,#N/A,FALSE,"Unit One LaSalle";#N/A,#N/A,FALSE,"Unit One CW";#N/A,#N/A,FALSE,"Unit One LaSallle + C &amp; W";#N/A,#N/A,FALSE,"Consolidated Accrual"}</definedName>
    <definedName name="DELME3" hidden="1">{#N/A,#N/A,FALSE,"Common Area Accrual";#N/A,#N/A,FALSE,"Unit One LaSalle";#N/A,#N/A,FALSE,"Unit One CW";#N/A,#N/A,FALSE,"Unit One LaSallle + C &amp; W";#N/A,#N/A,FALSE,"Consolidated Accrual"}</definedName>
    <definedName name="DELME3_Condo" localSheetId="0" hidden="1">{#N/A,#N/A,FALSE,"Common Area Accrual";#N/A,#N/A,FALSE,"Unit One LaSalle";#N/A,#N/A,FALSE,"Unit One CW";#N/A,#N/A,FALSE,"Unit One LaSallle + C &amp; W";#N/A,#N/A,FALSE,"Consolidated Accrual"}</definedName>
    <definedName name="DELME3_Condo" hidden="1">{#N/A,#N/A,FALSE,"Common Area Accrual";#N/A,#N/A,FALSE,"Unit One LaSalle";#N/A,#N/A,FALSE,"Unit One CW";#N/A,#N/A,FALSE,"Unit One LaSallle + C &amp; W";#N/A,#N/A,FALSE,"Consolidated Accrual"}</definedName>
    <definedName name="DELME4" localSheetId="0" hidden="1">{#N/A,#N/A,FALSE,"399 Park Var";#N/A,#N/A,FALSE,"PK NOTES"}</definedName>
    <definedName name="DELME4" hidden="1">{#N/A,#N/A,FALSE,"399 Park Var";#N/A,#N/A,FALSE,"PK NOTES"}</definedName>
    <definedName name="DELME4_Condo" localSheetId="0" hidden="1">{#N/A,#N/A,FALSE,"399 Park Var";#N/A,#N/A,FALSE,"PK NOTES"}</definedName>
    <definedName name="DELME4_Condo" hidden="1">{#N/A,#N/A,FALSE,"399 Park Var";#N/A,#N/A,FALSE,"PK NOTES"}</definedName>
    <definedName name="DELME5" localSheetId="0" hidden="1">{#N/A,#N/A,FALSE,"Expense Detail ";#N/A,#N/A,FALSE,"Worksheet";#N/A,#N/A,FALSE,"Audit";#N/A,#N/A,FALSE,"Exclusions";#N/A,#N/A,FALSE,"Variance";#N/A,#N/A,FALSE,"Reconciliation"}</definedName>
    <definedName name="DELME5" hidden="1">{#N/A,#N/A,FALSE,"Expense Detail ";#N/A,#N/A,FALSE,"Worksheet";#N/A,#N/A,FALSE,"Audit";#N/A,#N/A,FALSE,"Exclusions";#N/A,#N/A,FALSE,"Variance";#N/A,#N/A,FALSE,"Reconciliation"}</definedName>
    <definedName name="DELME5_Condo" localSheetId="0" hidden="1">{#N/A,#N/A,FALSE,"Expense Detail ";#N/A,#N/A,FALSE,"Worksheet";#N/A,#N/A,FALSE,"Audit";#N/A,#N/A,FALSE,"Exclusions";#N/A,#N/A,FALSE,"Variance";#N/A,#N/A,FALSE,"Reconciliation"}</definedName>
    <definedName name="DELME5_Condo" hidden="1">{#N/A,#N/A,FALSE,"Expense Detail ";#N/A,#N/A,FALSE,"Worksheet";#N/A,#N/A,FALSE,"Audit";#N/A,#N/A,FALSE,"Exclusions";#N/A,#N/A,FALSE,"Variance";#N/A,#N/A,FALSE,"Reconciliation"}</definedName>
    <definedName name="DELME7" localSheetId="0"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DELME7"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DELME7_Condo" localSheetId="0"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DELME7_Condo"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delmes" localSheetId="0" hidden="1">{#N/A,#N/A,FALSE,"Expense Detail ";#N/A,#N/A,FALSE,"Worksheet";#N/A,#N/A,FALSE,"Audit";#N/A,#N/A,FALSE,"Exclusions";#N/A,#N/A,FALSE,"Variance";#N/A,#N/A,FALSE,"Reconciliation"}</definedName>
    <definedName name="delmes" hidden="1">{#N/A,#N/A,FALSE,"Expense Detail ";#N/A,#N/A,FALSE,"Worksheet";#N/A,#N/A,FALSE,"Audit";#N/A,#N/A,FALSE,"Exclusions";#N/A,#N/A,FALSE,"Variance";#N/A,#N/A,FALSE,"Reconciliation"}</definedName>
    <definedName name="delta" localSheetId="0" hidden="1">{"ACCOUNTING COPY",#N/A,FALSE,"SCHEDULE A";"FINANCE COPY",#N/A,FALSE,"SCHEDULE A";"P.L. COPY",#N/A,FALSE,"SCHEDULE A"}</definedName>
    <definedName name="delta" hidden="1">{"ACCOUNTING COPY",#N/A,FALSE,"SCHEDULE A";"FINANCE COPY",#N/A,FALSE,"SCHEDULE A";"P.L. COPY",#N/A,FALSE,"SCHEDULE A"}</definedName>
    <definedName name="Department_Name">#REF!</definedName>
    <definedName name="der">#REF!</definedName>
    <definedName name="Deselect_Menu_Screen">#REF!</definedName>
    <definedName name="DesignData">#REF!</definedName>
    <definedName name="Detail">#REF!</definedName>
    <definedName name="Detail_End">#REF!</definedName>
    <definedName name="DeTelefoongids" localSheetId="0" hidden="1">{"STATIONS",#N/A,TRUE,"Station OCF";"COMPS",#N/A,TRUE,"COMPS";"CAP",#N/A,TRUE,"PUBLIC";"TVCAPDET",#N/A,TRUE,"CAPDET";"DCF",#N/A,TRUE,"DCF"}</definedName>
    <definedName name="DeTelefoongids" hidden="1">{"STATIONS",#N/A,TRUE,"Station OCF";"COMPS",#N/A,TRUE,"COMPS";"CAP",#N/A,TRUE,"PUBLIC";"TVCAPDET",#N/A,TRUE,"CAPDET";"DCF",#N/A,TRUE,"DCF"}</definedName>
    <definedName name="DEVA_and_E">#REF!</definedName>
    <definedName name="DEVArchEngUpFront">#REF!</definedName>
    <definedName name="DEVDevFeeUpFront">#REF!</definedName>
    <definedName name="Development_Fee">#REF!</definedName>
    <definedName name="DevFee">#REF!</definedName>
    <definedName name="DEVFFE">#REF!</definedName>
    <definedName name="DEVFinLegalUpFront">#REF!</definedName>
    <definedName name="DEVHardCosts">#REF!</definedName>
    <definedName name="DEVIntReserve">#REF!</definedName>
    <definedName name="DEVLand">#REF!</definedName>
    <definedName name="DevMisc">#REF!</definedName>
    <definedName name="DEVMkt">#REF!</definedName>
    <definedName name="DevMktUpFront">#REF!</definedName>
    <definedName name="DEVO_and_A">#REF!</definedName>
    <definedName name="DEVOpDeficit">#REF!</definedName>
    <definedName name="DEVOwnerConting">#REF!</definedName>
    <definedName name="DEVPermsFees">#REF!</definedName>
    <definedName name="DEVPreDev">#REF!</definedName>
    <definedName name="DEVTaxBgt">#REF!</definedName>
    <definedName name="DEVTitle">#REF!</definedName>
    <definedName name="DEVTotalFinLeg">#REF!</definedName>
    <definedName name="DEZLFEZKLHF" localSheetId="0" hidden="1">{#N/A,#N/A,FALSE,"Pharm";#N/A,#N/A,FALSE,"WWCM"}</definedName>
    <definedName name="DEZLFEZKLHF" hidden="1">{#N/A,#N/A,FALSE,"Pharm";#N/A,#N/A,FALSE,"WWCM"}</definedName>
    <definedName name="df" localSheetId="0" hidden="1">{#N/A,#N/A,FALSE,"Aging Summary";#N/A,#N/A,FALSE,"Ratio Analysis";#N/A,#N/A,FALSE,"Test 120 Day Accts";#N/A,#N/A,FALSE,"Tickmarks"}</definedName>
    <definedName name="df" hidden="1">{#N/A,#N/A,FALSE,"Aging Summary";#N/A,#N/A,FALSE,"Ratio Analysis";#N/A,#N/A,FALSE,"Test 120 Day Accts";#N/A,#N/A,FALSE,"Tickmarks"}</definedName>
    <definedName name="df110UCP" localSheetId="0" hidden="1">{#N/A,#N/A,FALSE,"Calc";#N/A,#N/A,FALSE,"Sensitivity";#N/A,#N/A,FALSE,"LT Earn.Dil.";#N/A,#N/A,FALSE,"Dil. AVP"}</definedName>
    <definedName name="df110UCP" hidden="1">{#N/A,#N/A,FALSE,"Calc";#N/A,#N/A,FALSE,"Sensitivity";#N/A,#N/A,FALSE,"LT Earn.Dil.";#N/A,#N/A,FALSE,"Dil. AVP"}</definedName>
    <definedName name="df210UCP" localSheetId="0" hidden="1">{#N/A,#N/A,FALSE,"Calc";#N/A,#N/A,FALSE,"Sensitivity";#N/A,#N/A,FALSE,"LT Earn.Dil.";#N/A,#N/A,FALSE,"Dil. AVP"}</definedName>
    <definedName name="df210UCP" hidden="1">{#N/A,#N/A,FALSE,"Calc";#N/A,#N/A,FALSE,"Sensitivity";#N/A,#N/A,FALSE,"LT Earn.Dil.";#N/A,#N/A,FALSE,"Dil. AVP"}</definedName>
    <definedName name="dfa" localSheetId="0" hidden="1">{"Standard",#N/A,FALSE,"Dal H Inc Stmt";"Standard",#N/A,FALSE,"Dal H Bal Sht";"Standard",#N/A,FALSE,"Dal H CFs"}</definedName>
    <definedName name="dfa" hidden="1">{"Standard",#N/A,FALSE,"Dal H Inc Stmt";"Standard",#N/A,FALSE,"Dal H Bal Sht";"Standard",#N/A,FALSE,"Dal H CFs"}</definedName>
    <definedName name="dfafdasfdasf" hidden="1">#REF!</definedName>
    <definedName name="dfasfdsa" localSheetId="0" hidden="1">{#N/A,#N/A,TRUE,"10 Yr Hold";#N/A,#N/A,TRUE,"7 Yr Hold";#N/A,#N/A,TRUE,"5 Yr Hold";#N/A,#N/A,TRUE,"3 Yr Hold"}</definedName>
    <definedName name="dfasfdsa" hidden="1">{#N/A,#N/A,TRUE,"10 Yr Hold";#N/A,#N/A,TRUE,"7 Yr Hold";#N/A,#N/A,TRUE,"5 Yr Hold";#N/A,#N/A,TRUE,"3 Yr Hold"}</definedName>
    <definedName name="dfd" localSheetId="0" hidden="1">{"FCB_ALL",#N/A,FALSE,"FCB";"GREY_ALL",#N/A,FALSE,"GREY"}</definedName>
    <definedName name="dfd" hidden="1">{"FCB_ALL",#N/A,FALSE,"FCB";"GREY_ALL",#N/A,FALSE,"GREY"}</definedName>
    <definedName name="dfd10UCP" localSheetId="0" hidden="1">{"FCB_ALL",#N/A,FALSE,"FCB";"GREY_ALL",#N/A,FALSE,"GREY"}</definedName>
    <definedName name="dfd10UCP" hidden="1">{"FCB_ALL",#N/A,FALSE,"FCB";"GREY_ALL",#N/A,FALSE,"GREY"}</definedName>
    <definedName name="dfdas" localSheetId="0" hidden="1">{"FCB_ALL",#N/A,FALSE,"FCB";"GREY_ALL",#N/A,FALSE,"GREY"}</definedName>
    <definedName name="dfdas" hidden="1">{"FCB_ALL",#N/A,FALSE,"FCB";"GREY_ALL",#N/A,FALSE,"GREY"}</definedName>
    <definedName name="dfdas10UCP" localSheetId="0" hidden="1">{"FCB_ALL",#N/A,FALSE,"FCB";"GREY_ALL",#N/A,FALSE,"GREY"}</definedName>
    <definedName name="dfdas10UCP" hidden="1">{"FCB_ALL",#N/A,FALSE,"FCB";"GREY_ALL",#N/A,FALSE,"GREY"}</definedName>
    <definedName name="DFDD" localSheetId="0" hidden="1">{#N/A,#N/A,FALSE,"REPORT"}</definedName>
    <definedName name="DFDD" hidden="1">{#N/A,#N/A,FALSE,"REPORT"}</definedName>
    <definedName name="dfdf" localSheetId="0"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dfdf"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dfdfd" localSheetId="0" hidden="1">{"FCB_ALL",#N/A,FALSE,"FCB";"GREY_ALL",#N/A,FALSE,"GREY"}</definedName>
    <definedName name="dfdfd" hidden="1">{"FCB_ALL",#N/A,FALSE,"FCB";"GREY_ALL",#N/A,FALSE,"GREY"}</definedName>
    <definedName name="dfdfd10UCP" localSheetId="0" hidden="1">{"FCB_ALL",#N/A,FALSE,"FCB";"GREY_ALL",#N/A,FALSE,"GREY"}</definedName>
    <definedName name="dfdfd10UCP" hidden="1">{"FCB_ALL",#N/A,FALSE,"FCB";"GREY_ALL",#N/A,FALSE,"GREY"}</definedName>
    <definedName name="dfdfdfd" localSheetId="0" hidden="1">{"FCB_ALL",#N/A,FALSE,"FCB"}</definedName>
    <definedName name="dfdfdfd" hidden="1">{"FCB_ALL",#N/A,FALSE,"FCB"}</definedName>
    <definedName name="dfdfdfd10UCP" localSheetId="0" hidden="1">{"FCB_ALL",#N/A,FALSE,"FCB"}</definedName>
    <definedName name="dfdfdfd10UCP" hidden="1">{"FCB_ALL",#N/A,FALSE,"FCB"}</definedName>
    <definedName name="dfere" localSheetId="0" hidden="1">{"ReportTop",#N/A,FALSE,"report top"}</definedName>
    <definedName name="dfere" hidden="1">{"ReportTop",#N/A,FALSE,"report top"}</definedName>
    <definedName name="DFG" localSheetId="0" hidden="1">{#N/A,#N/A,FALSE,"Assumptions";#N/A,#N/A,FALSE,"N-IS-Sum";#N/A,#N/A,FALSE,"N-St-Sum";#N/A,#N/A,FALSE,"Inc Stmt";#N/A,#N/A,FALSE,"Stats"}</definedName>
    <definedName name="DFG" hidden="1">{#N/A,#N/A,FALSE,"Assumptions";#N/A,#N/A,FALSE,"N-IS-Sum";#N/A,#N/A,FALSE,"N-St-Sum";#N/A,#N/A,FALSE,"Inc Stmt";#N/A,#N/A,FALSE,"Stats"}</definedName>
    <definedName name="dfgd" localSheetId="0" hidden="1">{#N/A,#N/A,FALSE,"Cashflow Analysis";#N/A,#N/A,FALSE,"Sensitivity Analysis";#N/A,#N/A,FALSE,"PV";#N/A,#N/A,FALSE,"Pro Forma"}</definedName>
    <definedName name="dfgd" hidden="1">{#N/A,#N/A,FALSE,"Cashflow Analysis";#N/A,#N/A,FALSE,"Sensitivity Analysis";#N/A,#N/A,FALSE,"PV";#N/A,#N/A,FALSE,"Pro Forma"}</definedName>
    <definedName name="dfgd10UCP" localSheetId="0" hidden="1">{#N/A,#N/A,FALSE,"Cashflow Analysis";#N/A,#N/A,FALSE,"Sensitivity Analysis";#N/A,#N/A,FALSE,"PV";#N/A,#N/A,FALSE,"Pro Forma"}</definedName>
    <definedName name="dfgd10UCP" hidden="1">{#N/A,#N/A,FALSE,"Cashflow Analysis";#N/A,#N/A,FALSE,"Sensitivity Analysis";#N/A,#N/A,FALSE,"PV";#N/A,#N/A,FALSE,"Pro Forma"}</definedName>
    <definedName name="dfgfghg" localSheetId="0" hidden="1">{"CSC_1",#N/A,FALSE,"CSC Outputs";"CSC_2",#N/A,FALSE,"CSC Outputs"}</definedName>
    <definedName name="dfgfghg" hidden="1">{"CSC_1",#N/A,FALSE,"CSC Outputs";"CSC_2",#N/A,FALSE,"CSC Outputs"}</definedName>
    <definedName name="dfgfghga" localSheetId="0" hidden="1">{"CSC_1",#N/A,FALSE,"CSC Outputs";"CSC_2",#N/A,FALSE,"CSC Outputs"}</definedName>
    <definedName name="dfgfghga" hidden="1">{"CSC_1",#N/A,FALSE,"CSC Outputs";"CSC_2",#N/A,FALSE,"CSC Outputs"}</definedName>
    <definedName name="dfgrd" localSheetId="0" hidden="1">{#N/A,#N/A,FALSE,"Summary"}</definedName>
    <definedName name="dfgrd" hidden="1">{#N/A,#N/A,FALSE,"Summary"}</definedName>
    <definedName name="dfgs" hidden="1">#REF!</definedName>
    <definedName name="dfgsg" localSheetId="0"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dfgsg"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dfifty">#REF!</definedName>
    <definedName name="dfjg" hidden="1">#REF!</definedName>
    <definedName name="dfr" localSheetId="0" hidden="1">{#N/A,#N/A,FALSE,"Pharm";#N/A,#N/A,FALSE,"WWCM"}</definedName>
    <definedName name="dfr" hidden="1">{#N/A,#N/A,FALSE,"Pharm";#N/A,#N/A,FALSE,"WWCM"}</definedName>
    <definedName name="dfsafd"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gdg" localSheetId="0" hidden="1">{#N/A,#N/A,FALSE,"Calc";#N/A,#N/A,FALSE,"Sensitivity";#N/A,#N/A,FALSE,"LT Earn.Dil.";#N/A,#N/A,FALSE,"Dil. AVP"}</definedName>
    <definedName name="dgdg" hidden="1">{#N/A,#N/A,FALSE,"Calc";#N/A,#N/A,FALSE,"Sensitivity";#N/A,#N/A,FALSE,"LT Earn.Dil.";#N/A,#N/A,FALSE,"Dil. AVP"}</definedName>
    <definedName name="dgdgss" localSheetId="0" hidden="1">{"consolidated",#N/A,FALSE,"Sheet1";"cms",#N/A,FALSE,"Sheet1";"fse",#N/A,FALSE,"Sheet1"}</definedName>
    <definedName name="dgdgss" hidden="1">{"consolidated",#N/A,FALSE,"Sheet1";"cms",#N/A,FALSE,"Sheet1";"fse",#N/A,FALSE,"Sheet1"}</definedName>
    <definedName name="dghmketymyn" hidden="1">#REF!</definedName>
    <definedName name="dgkn" hidden="1">#REF!</definedName>
    <definedName name="DHG" localSheetId="0" hidden="1">{"cap_structure",#N/A,FALSE,"Graph-Mkt Cap";"price",#N/A,FALSE,"Graph-Price";"ebit",#N/A,FALSE,"Graph-EBITDA";"ebitda",#N/A,FALSE,"Graph-EBITDA"}</definedName>
    <definedName name="DHG" hidden="1">{"cap_structure",#N/A,FALSE,"Graph-Mkt Cap";"price",#N/A,FALSE,"Graph-Price";"ebit",#N/A,FALSE,"Graph-EBITDA";"ebitda",#N/A,FALSE,"Graph-EBITDA"}</definedName>
    <definedName name="DIFF">#REF!</definedName>
    <definedName name="directorycontact">#REF!</definedName>
    <definedName name="dis" localSheetId="0" hidden="1">{#N/A,#N/A,FALSE,"Cashflow Analysis";#N/A,#N/A,FALSE,"Sensitivity Analysis";#N/A,#N/A,FALSE,"PV";#N/A,#N/A,FALSE,"Pro Forma"}</definedName>
    <definedName name="dis" hidden="1">{#N/A,#N/A,FALSE,"Cashflow Analysis";#N/A,#N/A,FALSE,"Sensitivity Analysis";#N/A,#N/A,FALSE,"PV";#N/A,#N/A,FALSE,"Pro Forma"}</definedName>
    <definedName name="dis.2" localSheetId="0" hidden="1">{#N/A,#N/A,FALSE,"Cashflow Analysis";#N/A,#N/A,FALSE,"Sensitivity Analysis";#N/A,#N/A,FALSE,"PV";#N/A,#N/A,FALSE,"Pro Forma"}</definedName>
    <definedName name="dis.2" hidden="1">{#N/A,#N/A,FALSE,"Cashflow Analysis";#N/A,#N/A,FALSE,"Sensitivity Analysis";#N/A,#N/A,FALSE,"PV";#N/A,#N/A,FALSE,"Pro Forma"}</definedName>
    <definedName name="dis.210UCP" localSheetId="0" hidden="1">{#N/A,#N/A,FALSE,"Cashflow Analysis";#N/A,#N/A,FALSE,"Sensitivity Analysis";#N/A,#N/A,FALSE,"PV";#N/A,#N/A,FALSE,"Pro Forma"}</definedName>
    <definedName name="dis.210UCP" hidden="1">{#N/A,#N/A,FALSE,"Cashflow Analysis";#N/A,#N/A,FALSE,"Sensitivity Analysis";#N/A,#N/A,FALSE,"PV";#N/A,#N/A,FALSE,"Pro Forma"}</definedName>
    <definedName name="dis10UCP" localSheetId="0" hidden="1">{#N/A,#N/A,FALSE,"Cashflow Analysis";#N/A,#N/A,FALSE,"Sensitivity Analysis";#N/A,#N/A,FALSE,"PV";#N/A,#N/A,FALSE,"Pro Forma"}</definedName>
    <definedName name="dis10UCP" hidden="1">{#N/A,#N/A,FALSE,"Cashflow Analysis";#N/A,#N/A,FALSE,"Sensitivity Analysis";#N/A,#N/A,FALSE,"PV";#N/A,#N/A,FALSE,"Pro Forma"}</definedName>
    <definedName name="DISBCLG">#REF!</definedName>
    <definedName name="Disc_Rate">#REF!</definedName>
    <definedName name="Discount">#REF!</definedName>
    <definedName name="Discount_Rate">#REF!</definedName>
    <definedName name="Discount_Rate1">#REF!</definedName>
    <definedName name="Discrepancy" localSheetId="0" hidden="1">{"cashcons",#N/A,FALSE,"CASHCONS";"cash7000",#N/A,FALSE,"CASH7000";"cash9000",#N/A,FALSE,"CASH9000";"assu7000",#N/A,FALSE,"ASSU7000";"assu9000",#N/A,FALSE,"ASSU9000";"rentroll",#N/A,FALSE,"RENTROLL";"expr7000",#N/A,FALSE,"EXPR7000";"expr9000",#N/A,FALSE,"EXPR9000"}</definedName>
    <definedName name="Discrepancy" hidden="1">{"cashcons",#N/A,FALSE,"CASHCONS";"cash7000",#N/A,FALSE,"CASH7000";"cash9000",#N/A,FALSE,"CASH9000";"assu7000",#N/A,FALSE,"ASSU7000";"assu9000",#N/A,FALSE,"ASSU9000";"rentroll",#N/A,FALSE,"RENTROLL";"expr7000",#N/A,FALSE,"EXPR7000";"expr9000",#N/A,FALSE,"EXPR9000"}</definedName>
    <definedName name="Disp_Code">#REF!</definedName>
    <definedName name="Dispo">#REF!</definedName>
    <definedName name="Dispo1">#REF!</definedName>
    <definedName name="Dispo2">#REF!</definedName>
    <definedName name="Dispo3">#REF!</definedName>
    <definedName name="DispoFee">#REF!</definedName>
    <definedName name="DispoScen">#REF!</definedName>
    <definedName name="Disposition">#REF!</definedName>
    <definedName name="Disposition_Fee">#REF!</definedName>
    <definedName name="dist" hidden="1">#REF!</definedName>
    <definedName name="DIST_01">#REF!</definedName>
    <definedName name="DIST_1E_COL">#REF!</definedName>
    <definedName name="DIST_2Z_COL">#REF!</definedName>
    <definedName name="DIST_A2_COL">#REF!</definedName>
    <definedName name="DIST_A3_COL">#REF!</definedName>
    <definedName name="DIST_A4_COL">#REF!</definedName>
    <definedName name="DIST_AG_COL">#REF!</definedName>
    <definedName name="DIST_AI_COL">#REF!</definedName>
    <definedName name="DIST_AN_COL">#REF!</definedName>
    <definedName name="DIST_BN_COL">#REF!</definedName>
    <definedName name="DIST_BO_COL">#REF!</definedName>
    <definedName name="DIST_BR_COL">#REF!</definedName>
    <definedName name="DIST_CC_COL">#REF!</definedName>
    <definedName name="DIST_CO_COL">#REF!</definedName>
    <definedName name="DIST_CQ_COL">#REF!</definedName>
    <definedName name="DIST_CU_COL">#REF!</definedName>
    <definedName name="DIST_CV_COL">#REF!</definedName>
    <definedName name="DIST_DETAIL_ROW">#REF!</definedName>
    <definedName name="DIST_DY_COL">#REF!</definedName>
    <definedName name="DIST_E3_COL">#REF!</definedName>
    <definedName name="DIST_F8_COL">#REF!</definedName>
    <definedName name="DIST_FP_COL">#REF!</definedName>
    <definedName name="DIST_FQ_COL">#REF!</definedName>
    <definedName name="DIST_FW_COL">#REF!</definedName>
    <definedName name="DIST_GB_COL">#REF!</definedName>
    <definedName name="DIST_H5_COL">#REF!</definedName>
    <definedName name="DIST_HI_COL">#REF!</definedName>
    <definedName name="DIST_IN_COL">#REF!</definedName>
    <definedName name="DIST_INSERTED_ROWS">#REF!</definedName>
    <definedName name="DIST_IU_COL">#REF!</definedName>
    <definedName name="DIST_MV_COL">#REF!</definedName>
    <definedName name="DIST_PC_COL">#REF!</definedName>
    <definedName name="DIST_PD_COL">#REF!</definedName>
    <definedName name="DIST_PI_COL">#REF!</definedName>
    <definedName name="DIST_PR_COL">#REF!</definedName>
    <definedName name="DIST_RB_COL">#REF!</definedName>
    <definedName name="DIST_RU_COL">#REF!</definedName>
    <definedName name="DIST_RV_COL">#REF!</definedName>
    <definedName name="DIST_RX_COL">#REF!</definedName>
    <definedName name="DIST_SD_COL">#REF!</definedName>
    <definedName name="DIST_SL_COL">#REF!</definedName>
    <definedName name="DIST_SN_COL">#REF!</definedName>
    <definedName name="DIST_SU_COL">#REF!</definedName>
    <definedName name="DIST_SV_COL">#REF!</definedName>
    <definedName name="DIST_TC_COL">#REF!</definedName>
    <definedName name="DIST_TK_COL">#REF!</definedName>
    <definedName name="DIST_WB_COL">#REF!</definedName>
    <definedName name="DIST_XD_COL">#REF!</definedName>
    <definedName name="DIST_XR_COL">#REF!</definedName>
    <definedName name="DIST_XS_COL">#REF!</definedName>
    <definedName name="DIST_YD_COL">#REF!</definedName>
    <definedName name="DIST_YE_COL">#REF!</definedName>
    <definedName name="DIST_YW_COL">#REF!</definedName>
    <definedName name="DIST_YX_COL">#REF!</definedName>
    <definedName name="DIST2_AG_COL">#REF!</definedName>
    <definedName name="DIST2_AN_COL">#REF!</definedName>
    <definedName name="DIST2_BN_COL">#REF!</definedName>
    <definedName name="DIST2_CR_COL">#REF!</definedName>
    <definedName name="DIST2_CV_COL">#REF!</definedName>
    <definedName name="DIST2_DETAIL_ROW">#REF!</definedName>
    <definedName name="DIST2_DY_COL">#REF!</definedName>
    <definedName name="DIST2_H5_COL">#REF!</definedName>
    <definedName name="DIST2_IN_COL">#REF!</definedName>
    <definedName name="DIST2_INSERTED_ROWS">#REF!</definedName>
    <definedName name="DIST2_PC_COL">#REF!</definedName>
    <definedName name="DIST2_PD_COL">#REF!</definedName>
    <definedName name="DIST2_RB_COL">#REF!</definedName>
    <definedName name="DIST2_RX_COL">#REF!</definedName>
    <definedName name="DIST2_SD_COL">#REF!</definedName>
    <definedName name="DIST2_SL_COL">#REF!</definedName>
    <definedName name="DIST2_SN_COL">#REF!</definedName>
    <definedName name="DIST2_Table">#REF!</definedName>
    <definedName name="DIST2_TC_COL">#REF!</definedName>
    <definedName name="DIST2_WB_COL">#REF!</definedName>
    <definedName name="DistAdj">#REF!</definedName>
    <definedName name="DistAdjAg">#REF!</definedName>
    <definedName name="DistAdjMPR">#REF!</definedName>
    <definedName name="DistGL">#REF!</definedName>
    <definedName name="DistGLMPR">#REF!</definedName>
    <definedName name="DistInc">#REF!</definedName>
    <definedName name="DistIncAg">#REF!</definedName>
    <definedName name="DistIncMPR">#REF!</definedName>
    <definedName name="DistribGL">#REF!</definedName>
    <definedName name="Distribution_of_Cut_off_Balance">#REF!</definedName>
    <definedName name="DistributionType">#REF!</definedName>
    <definedName name="div">#REF!</definedName>
    <definedName name="DIVD_REINVESTED1">#REF!</definedName>
    <definedName name="DIVD_REINVESTED2">#REF!</definedName>
    <definedName name="DIVD_REINVESTED3">#REF!</definedName>
    <definedName name="DIVD_REINVESTED4">#REF!</definedName>
    <definedName name="DivFpb" hidden="1">#REF!</definedName>
    <definedName name="Divs">#REF!</definedName>
    <definedName name="DivsFrom">#REF!</definedName>
    <definedName name="DivsPrev">#REF!</definedName>
    <definedName name="Divtable">#REF!</definedName>
    <definedName name="dj" hidden="1">#REF!</definedName>
    <definedName name="djddh" hidden="1">#REF!</definedName>
    <definedName name="djdg" hidden="1">#REF!</definedName>
    <definedName name="djksljd" localSheetId="0" hidden="1">{#N/A,#N/A,FALSE,"Other";#N/A,#N/A,FALSE,"Ace";#N/A,#N/A,FALSE,"Derm"}</definedName>
    <definedName name="djksljd" hidden="1">{#N/A,#N/A,FALSE,"Other";#N/A,#N/A,FALSE,"Ace";#N/A,#N/A,FALSE,"Derm"}</definedName>
    <definedName name="dk" hidden="1">#REF!</definedName>
    <definedName name="dkgahirghigf" localSheetId="0" hidden="1">{#N/A,#N/A,FALSE,"Pharm";#N/A,#N/A,FALSE,"WWCM"}</definedName>
    <definedName name="dkgahirghigf" hidden="1">{#N/A,#N/A,FALSE,"Pharm";#N/A,#N/A,FALSE,"WWCM"}</definedName>
    <definedName name="Dlg_TitleOfProject">"Edit Box 4"</definedName>
    <definedName name="dlstartpoint">#REF!</definedName>
    <definedName name="dlstartpoint1">#REF!</definedName>
    <definedName name="DLY_ACC_AMT">#REF!</definedName>
    <definedName name="dm">#REF!</definedName>
    <definedName name="DME_Dirty" hidden="1">"False"</definedName>
    <definedName name="DME_LocalFile" hidden="1">"True"</definedName>
    <definedName name="DME_ODMALinks1" hidden="1">"::ODMA\DME-MSE\London-44590=C:\TEMP\Dme\London-44590.xls"</definedName>
    <definedName name="DME_ODMALinksCount" hidden="1">"1"</definedName>
    <definedName name="dn">#REF!</definedName>
    <definedName name="DOE">#REF!</definedName>
    <definedName name="dog" localSheetId="0" hidden="1">{FALSE,FALSE,1.75,1,600,351,FALSE,FALSE,TRUE,TRUE,0,30,#N/A,41,#N/A,9.57777777777778,18.9166666666667,1,FALSE,FALSE,1,TRUE,1,FALSE,100,"Swvu.As._.Is._.Value.","ACwvu.As._.Is._.Value.",1,FALSE,FALSE,1,1,1,1,1,"","",FALSE,FALSE,FALSE,FALSE,1,#N/A,1,1,FALSE,FALSE,FALSE,FALSE,FALSE,FALSE}</definedName>
    <definedName name="dog" hidden="1">{FALSE,FALSE,1.75,1,600,351,FALSE,FALSE,TRUE,TRUE,0,30,#N/A,41,#N/A,9.57777777777778,18.9166666666667,1,FALSE,FALSE,1,TRUE,1,FALSE,100,"Swvu.As._.Is._.Value.","ACwvu.As._.Is._.Value.",1,FALSE,FALSE,1,1,1,1,1,"","",FALSE,FALSE,FALSE,FALSE,1,#N/A,1,1,FALSE,FALSE,FALSE,FALSE,FALSE,FALSE}</definedName>
    <definedName name="don">#REF!</definedName>
    <definedName name="done" localSheetId="0" hidden="1">{#N/A,#N/A,FALSE,"CONTROL"}</definedName>
    <definedName name="done" hidden="1">{#N/A,#N/A,FALSE,"CONTROL"}</definedName>
    <definedName name="doo">#REF!</definedName>
    <definedName name="DOWN04">#REF!</definedName>
    <definedName name="dr">#REF!</definedName>
    <definedName name="Draw" localSheetId="0" hidden="1">{"Investor",#N/A,FALSE,"Model";"Property",#N/A,FALSE,"Model";"Incentive Taxes",#N/A,FALSE,"Model"}</definedName>
    <definedName name="Draw" hidden="1">{"Investor",#N/A,FALSE,"Model";"Property",#N/A,FALSE,"Model";"Incentive Taxes",#N/A,FALSE,"Model"}</definedName>
    <definedName name="Draws">#REF!</definedName>
    <definedName name="drew" localSheetId="0" hidden="1">{#N/A,#N/A,TRUE,"Assumptions";#N/A,#N/A,TRUE,"Book Annual";#N/A,#N/A,TRUE,"Tax Annual";#N/A,#N/A,TRUE,"Valuation";#N/A,#N/A,TRUE,"Tax Dep'n";#N/A,#N/A,TRUE,"Book Dep'n";#N/A,#N/A,TRUE,"Monthly"}</definedName>
    <definedName name="drew" hidden="1">{#N/A,#N/A,TRUE,"Assumptions";#N/A,#N/A,TRUE,"Book Annual";#N/A,#N/A,TRUE,"Tax Annual";#N/A,#N/A,TRUE,"Valuation";#N/A,#N/A,TRUE,"Tax Dep'n";#N/A,#N/A,TRUE,"Book Dep'n";#N/A,#N/A,TRUE,"Monthly"}</definedName>
    <definedName name="DropTape">#REF!</definedName>
    <definedName name="DropTapeHeaders">#REF!</definedName>
    <definedName name="drr">#REF!</definedName>
    <definedName name="drs">#REF!</definedName>
    <definedName name="ds" localSheetId="0" hidden="1">{"CASHFLOW",#N/A,FALSE,"Northpointe"}</definedName>
    <definedName name="ds" hidden="1">{"CASHFLOW",#N/A,FALSE,"Northpointe"}</definedName>
    <definedName name="dsa" localSheetId="0" hidden="1">{#N/A,#N/A,FALSE,"Chart 2 by Prop Type"}</definedName>
    <definedName name="dsa" hidden="1">{#N/A,#N/A,FALSE,"Chart 2 by Prop Type"}</definedName>
    <definedName name="dsafd"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CR">#REF!</definedName>
    <definedName name="dsd" localSheetId="0" hidden="1">{#N/A,#N/A,FALSE,"INDEX";#N/A,#N/A,FALSE,"CONTROL";#N/A,#N/A,FALSE,"COMPLIANCE";#N/A,#N/A,FALSE,"OVERVIEW";#N/A,#N/A,FALSE,"OVERVIEW 1";#N/A,#N/A,FALSE,"1995 Rev &amp; Exp";#N/A,#N/A,FALSE,"HISTORICAL REV &amp; EXP";#N/A,#N/A,FALSE,"LEASES";#N/A,#N/A,FALSE,"APPRAISAL";#N/A,#N/A,FALSE,"APPRAISAL 2";#N/A,#N/A,FALSE,"APPRAISAL 3";#N/A,#N/A,FALSE,"ENGINEERING";#N/A,#N/A,FALSE,"ENVIRONMENTAL";#N/A,#N/A,FALSE,"CREDIT";#N/A,#N/A,FALSE,"ASSET MGMT.";#N/A,#N/A,FALSE,"LOAN ANALYSIS";#N/A,#N/A,FALSE,"SOURCES &amp; USES";#N/A,#N/A,FALSE,"Working List"}</definedName>
    <definedName name="dsd" hidden="1">{#N/A,#N/A,FALSE,"INDEX";#N/A,#N/A,FALSE,"CONTROL";#N/A,#N/A,FALSE,"COMPLIANCE";#N/A,#N/A,FALSE,"OVERVIEW";#N/A,#N/A,FALSE,"OVERVIEW 1";#N/A,#N/A,FALSE,"1995 Rev &amp; Exp";#N/A,#N/A,FALSE,"HISTORICAL REV &amp; EXP";#N/A,#N/A,FALSE,"LEASES";#N/A,#N/A,FALSE,"APPRAISAL";#N/A,#N/A,FALSE,"APPRAISAL 2";#N/A,#N/A,FALSE,"APPRAISAL 3";#N/A,#N/A,FALSE,"ENGINEERING";#N/A,#N/A,FALSE,"ENVIRONMENTAL";#N/A,#N/A,FALSE,"CREDIT";#N/A,#N/A,FALSE,"ASSET MGMT.";#N/A,#N/A,FALSE,"LOAN ANALYSIS";#N/A,#N/A,FALSE,"SOURCES &amp; USES";#N/A,#N/A,FALSE,"Working List"}</definedName>
    <definedName name="dsf" localSheetId="0" hidden="1">{#N/A,#N/A,FALSE,"Chart 2 by Prop Type"}</definedName>
    <definedName name="dsf" hidden="1">{#N/A,#N/A,FALSE,"Chart 2 by Prop Type"}</definedName>
    <definedName name="dsfs" hidden="1">#REF!</definedName>
    <definedName name="dsfsffss" localSheetId="0" hidden="1">{#N/A,#N/A,FALSE,"Pharm";#N/A,#N/A,FALSE,"WWCM"}</definedName>
    <definedName name="dsfsffss" hidden="1">{#N/A,#N/A,FALSE,"Pharm";#N/A,#N/A,FALSE,"WWCM"}</definedName>
    <definedName name="dsg" localSheetId="0" hidden="1">{#N/A,#N/A,FALSE,"Calc";#N/A,#N/A,FALSE,"Sensitivity";#N/A,#N/A,FALSE,"LT Earn.Dil.";#N/A,#N/A,FALSE,"Dil. AVP"}</definedName>
    <definedName name="dsg" hidden="1">{#N/A,#N/A,FALSE,"Calc";#N/A,#N/A,FALSE,"Sensitivity";#N/A,#N/A,FALSE,"LT Earn.Dil.";#N/A,#N/A,FALSE,"Dil. AVP"}</definedName>
    <definedName name="dsgvnlkdsfn" localSheetId="0" hidden="1">{#N/A,#N/A,FALSE,"Chart 2 by Prop Type"}</definedName>
    <definedName name="dsgvnlkdsfn" hidden="1">{#N/A,#N/A,FALSE,"Chart 2 by Prop Type"}</definedName>
    <definedName name="DSHiddenYear1" hidden="1">#REF!</definedName>
    <definedName name="DSHiddenYear2" hidden="1">#REF!</definedName>
    <definedName name="DSHiddenYear3" hidden="1">#REF!</definedName>
    <definedName name="DSHiddenYear4" hidden="1">#REF!</definedName>
    <definedName name="DSIndHiddenYear1" hidden="1">#REF!</definedName>
    <definedName name="DSIndHiddenYear2" hidden="1">#REF!</definedName>
    <definedName name="DSIndHiddenYear3" hidden="1">#REF!</definedName>
    <definedName name="DSIndHiddenYear4" hidden="1">#REF!</definedName>
    <definedName name="DSIndHistHiddenYear1" hidden="1">#REF!</definedName>
    <definedName name="DSIndHistHiddenYear2" hidden="1">#REF!</definedName>
    <definedName name="DSIndHistHiddenYear3" hidden="1">#REF!</definedName>
    <definedName name="DSIndHistHiddenYear4" hidden="1">#REF!</definedName>
    <definedName name="DSIndHistHiddenYear5" hidden="1">#REF!</definedName>
    <definedName name="DSS" localSheetId="0" hidden="1">{"print STAY opening assumptions",#N/A,FALSE,"STAY Openings";"print STAY openings",#N/A,FALSE,"STAY Openings"}</definedName>
    <definedName name="DSS" hidden="1">{"print STAY opening assumptions",#N/A,FALSE,"STAY Openings";"print STAY openings",#N/A,FALSE,"STAY Openings"}</definedName>
    <definedName name="dsthdryjcghmcg" localSheetId="0" hidden="1">{"ASS",#N/A,TRUE,"Assumptions";"OUT1",#N/A,TRUE,"1";"out2",#N/A,TRUE,"2";"out3",#N/A,TRUE,"3";"out4",#N/A,TRUE,"4";"out5",#N/A,TRUE,"5";"out6",#N/A,TRUE,"6";"out7",#N/A,TRUE,"7";"out8",#N/A,TRUE,"8";"out9",#N/A,TRUE,"9";"out10",#N/A,TRUE,"10";"out11",#N/A,TRUE,"11";"out12",#N/A,TRUE,"12";"out13",#N/A,TRUE,"13";"out14",#N/A,TRUE,"14";"out15",#N/A,TRUE,"15";"out16",#N/A,TRUE,"16";"out17",#N/A,TRUE,"17";"out18",#N/A,TRUE,"18";"out19",#N/A,TRUE,"19";"out20",#N/A,TRUE,"20";"out21",#N/A,TRUE,"21";"OUT22",#N/A,TRUE,"22";"out23",#N/A,TRUE,"23";"out24",#N/A,TRUE,"24";"out25",#N/A,TRUE,"25";"out26",#N/A,TRUE,"26";"out27",#N/A,TRUE,"27";"out28",#N/A,TRUE,"28";"out29",#N/A,TRUE,"29";"out30",#N/A,TRUE,"30";"out31",#N/A,TRUE,"31";"out32",#N/A,TRUE,"32";"out33",#N/A,TRUE,"33";"out34",#N/A,TRUE,"34";"out35",#N/A,TRUE,"35";"out36",#N/A,TRUE,"36";"out37",#N/A,TRUE,"37";"out38",#N/A,TRUE,"38";"out39",#N/A,TRUE,"39";"out40",#N/A,TRUE,"40";"out41",#N/A,TRUE,"41";"out42",#N/A,TRUE,"42";"out43",#N/A,TRUE,"43";"out44",#N/A,TRUE,"44";"out45",#N/A,TRUE,"45";"out46",#N/A,TRUE,"46";"out47",#N/A,TRUE,"47";"out48",#N/A,TRUE,"48";"out49",#N/A,TRUE,"49";"out50",#N/A,TRUE,"50";"out51",#N/A,TRUE,"51";"out52",#N/A,TRUE,"52";"out53",#N/A,TRUE,"53";"out54",#N/A,TRUE,"54";"out55",#N/A,TRUE,"55";"out56",#N/A,TRUE,"56";"out57",#N/A,TRUE,"57";"out58",#N/A,TRUE,"58"}</definedName>
    <definedName name="dsthdryjcghmcg" hidden="1">{"ASS",#N/A,TRUE,"Assumptions";"OUT1",#N/A,TRUE,"1";"out2",#N/A,TRUE,"2";"out3",#N/A,TRUE,"3";"out4",#N/A,TRUE,"4";"out5",#N/A,TRUE,"5";"out6",#N/A,TRUE,"6";"out7",#N/A,TRUE,"7";"out8",#N/A,TRUE,"8";"out9",#N/A,TRUE,"9";"out10",#N/A,TRUE,"10";"out11",#N/A,TRUE,"11";"out12",#N/A,TRUE,"12";"out13",#N/A,TRUE,"13";"out14",#N/A,TRUE,"14";"out15",#N/A,TRUE,"15";"out16",#N/A,TRUE,"16";"out17",#N/A,TRUE,"17";"out18",#N/A,TRUE,"18";"out19",#N/A,TRUE,"19";"out20",#N/A,TRUE,"20";"out21",#N/A,TRUE,"21";"OUT22",#N/A,TRUE,"22";"out23",#N/A,TRUE,"23";"out24",#N/A,TRUE,"24";"out25",#N/A,TRUE,"25";"out26",#N/A,TRUE,"26";"out27",#N/A,TRUE,"27";"out28",#N/A,TRUE,"28";"out29",#N/A,TRUE,"29";"out30",#N/A,TRUE,"30";"out31",#N/A,TRUE,"31";"out32",#N/A,TRUE,"32";"out33",#N/A,TRUE,"33";"out34",#N/A,TRUE,"34";"out35",#N/A,TRUE,"35";"out36",#N/A,TRUE,"36";"out37",#N/A,TRUE,"37";"out38",#N/A,TRUE,"38";"out39",#N/A,TRUE,"39";"out40",#N/A,TRUE,"40";"out41",#N/A,TRUE,"41";"out42",#N/A,TRUE,"42";"out43",#N/A,TRUE,"43";"out44",#N/A,TRUE,"44";"out45",#N/A,TRUE,"45";"out46",#N/A,TRUE,"46";"out47",#N/A,TRUE,"47";"out48",#N/A,TRUE,"48";"out49",#N/A,TRUE,"49";"out50",#N/A,TRUE,"50";"out51",#N/A,TRUE,"51";"out52",#N/A,TRUE,"52";"out53",#N/A,TRUE,"53";"out54",#N/A,TRUE,"54";"out55",#N/A,TRUE,"55";"out56",#N/A,TRUE,"56";"out57",#N/A,TRUE,"57";"out58",#N/A,TRUE,"58"}</definedName>
    <definedName name="dt">#REF!</definedName>
    <definedName name="dtdm" hidden="1">#REF!</definedName>
    <definedName name="DTI">#REF!</definedName>
    <definedName name="dtwenty">#REF!</definedName>
    <definedName name="duplicate123A" hidden="1">#REF!</definedName>
    <definedName name="DuplicateFlag">#REF!</definedName>
    <definedName name="DY_NCF">#REF!</definedName>
    <definedName name="DY_NOI">#REF!</definedName>
    <definedName name="dymdt" hidden="1">#REF!</definedName>
    <definedName name="DZ.IndSpec_Left" hidden="1">#REF!</definedName>
    <definedName name="DZ.IndSpec_Right" hidden="1">#REF!</definedName>
    <definedName name="DZ.LTM" hidden="1">#REF!</definedName>
    <definedName name="DZ.LTMPlus" hidden="1">#REF!</definedName>
    <definedName name="dzfcvbzdvb">#REF!</definedName>
    <definedName name="e" localSheetId="0" hidden="1">{"ODB",#N/A,FALSE,"Hold Scenario"}</definedName>
    <definedName name="e" hidden="1">{"ODB",#N/A,FALSE,"Hold Scenario"}</definedName>
    <definedName name="e_1" localSheetId="0" hidden="1">{"ODB",#N/A,FALSE,"Hold Scenario"}</definedName>
    <definedName name="e_1" hidden="1">{"ODB",#N/A,FALSE,"Hold Scenario"}</definedName>
    <definedName name="e_2" localSheetId="0" hidden="1">{"ODB",#N/A,FALSE,"Hold Scenario"}</definedName>
    <definedName name="e_2" hidden="1">{"ODB",#N/A,FALSE,"Hold Scenario"}</definedName>
    <definedName name="e_3" localSheetId="0" hidden="1">{"ODB",#N/A,FALSE,"Hold Scenario"}</definedName>
    <definedName name="e_3" hidden="1">{"ODB",#N/A,FALSE,"Hold Scenario"}</definedName>
    <definedName name="E_NEW_CONSTR">#REF!</definedName>
    <definedName name="ea">#REF!</definedName>
    <definedName name="eaa">#REF!</definedName>
    <definedName name="eaj">#REF!</definedName>
    <definedName name="eap">#REF!</definedName>
    <definedName name="ear">#REF!</definedName>
    <definedName name="Earned01">#REF!</definedName>
    <definedName name="EarnedAmortA2Sum">#REF!</definedName>
    <definedName name="EarnedAmortYADet">#REF!</definedName>
    <definedName name="EarnedAmortYASum">#REF!</definedName>
    <definedName name="EarnedInc">#REF!</definedName>
    <definedName name="EarnedIncFrom">#REF!</definedName>
    <definedName name="EarnedIncLocal">#REF!</definedName>
    <definedName name="EarnedIncPrev">#REF!</definedName>
    <definedName name="EarnestCarryPct">#REF!</definedName>
    <definedName name="EarnInc">#REF!</definedName>
    <definedName name="EarningsModel" localSheetId="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arnings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arnout" localSheetId="0" hidden="1">{#N/A,#N/A,FALSE,"Broker Sheet";#N/A,#N/A,FALSE,"Exec.Summary";#N/A,#N/A,FALSE,"Argus Cash Flow";#N/A,#N/A,FALSE,"SPF";#N/A,#N/A,FALSE,"RentRoll"}</definedName>
    <definedName name="Earnout" hidden="1">{#N/A,#N/A,FALSE,"Broker Sheet";#N/A,#N/A,FALSE,"Exec.Summary";#N/A,#N/A,FALSE,"Argus Cash Flow";#N/A,#N/A,FALSE,"SPF";#N/A,#N/A,FALSE,"RentRoll"}</definedName>
    <definedName name="East417">#REF!</definedName>
    <definedName name="EBIT_Margin_Adjusted_Data" hidden="1">OFFSET(#REF!,0,0,COUNTA(#REF!),1)</definedName>
    <definedName name="EBIT_Margin_Data" hidden="1">OFFSET(#REF!,0,0,COUNTA(#REF!)-1,1)</definedName>
    <definedName name="EBIT_Margin_Dummy_Data" hidden="1">OFFSET(#REF!,0,0,COUNTA(#REF!)-1,1)</definedName>
    <definedName name="EBIT_Margin_X_Values" hidden="1">OFFSET(#REF!,0,0,COUNTA(#REF!)-1,1)</definedName>
    <definedName name="ECF_Loans">#REF!</definedName>
    <definedName name="ECF_REO">#REF!</definedName>
    <definedName name="ECF_Resolutions">#REF!</definedName>
    <definedName name="ECF_Total">#REF!</definedName>
    <definedName name="ed" localSheetId="0" hidden="1">{#N/A,#N/A,FALSE,"Chart 2 by Prop Type"}</definedName>
    <definedName name="ed" hidden="1">{#N/A,#N/A,FALSE,"Chart 2 by Prop Type"}</definedName>
    <definedName name="edd">#REF!</definedName>
    <definedName name="edf" localSheetId="0" hidden="1">{#N/A,#N/A,FALSE,"Chart 2 by Prop Type"}</definedName>
    <definedName name="edf" hidden="1">{#N/A,#N/A,FALSE,"Chart 2 by Prop Type"}</definedName>
    <definedName name="edqw" localSheetId="0" hidden="1">{#N/A,#N/A,FALSE,"BANNERS";#N/A,#N/A,FALSE,"Market";#N/A,#N/A,FALSE,"Tel Rev";#N/A,#N/A,FALSE,"Revenues IOL";#N/A,#N/A,FALSE,"Invest";#N/A,#N/A,FALSE,"Op Cost1";#N/A,#N/A,FALSE,"Op Cost2";#N/A,#N/A,FALSE,"Oth_&amp;_Tot_Revenues";#N/A,#N/A,FALSE,"Fin Mod";#N/A,#N/A,FALSE,"FinMod_RoW";#N/A,#N/A,FALSE,"P&amp;E Burocrat";#N/A,#N/A,FALSE,"cash flow"}</definedName>
    <definedName name="edqw" hidden="1">{#N/A,#N/A,FALSE,"BANNERS";#N/A,#N/A,FALSE,"Market";#N/A,#N/A,FALSE,"Tel Rev";#N/A,#N/A,FALSE,"Revenues IOL";#N/A,#N/A,FALSE,"Invest";#N/A,#N/A,FALSE,"Op Cost1";#N/A,#N/A,FALSE,"Op Cost2";#N/A,#N/A,FALSE,"Oth_&amp;_Tot_Revenues";#N/A,#N/A,FALSE,"Fin Mod";#N/A,#N/A,FALSE,"FinMod_RoW";#N/A,#N/A,FALSE,"P&amp;E Burocrat";#N/A,#N/A,FALSE,"cash flow"}</definedName>
    <definedName name="edr" localSheetId="0" hidden="1">{#N/A,#N/A,FALSE,"Chart 2 by Prop Type"}</definedName>
    <definedName name="edr" hidden="1">{#N/A,#N/A,FALSE,"Chart 2 by Prop Type"}</definedName>
    <definedName name="ee" localSheetId="0" hidden="1">{#N/A,#N/A,FALSE,"OperatingAssumptions"}</definedName>
    <definedName name="ee" hidden="1">{#N/A,#N/A,FALSE,"OperatingAssumptions"}</definedName>
    <definedName name="eee" localSheetId="0" hidden="1">{#N/A,#N/A,FALSE,"OperatingAssumptions"}</definedName>
    <definedName name="eee" hidden="1">{#N/A,#N/A,FALSE,"OperatingAssumptions"}</definedName>
    <definedName name="EEE_1" localSheetId="0" hidden="1">{"Data Input",#N/A,TRUE,"Data Input";"10-Yr Cash Flow",#N/A,TRUE,"Cash Flow";"10-Yr Value",#N/A,TRUE,"Value "}</definedName>
    <definedName name="EEE_1" hidden="1">{"Data Input",#N/A,TRUE,"Data Input";"10-Yr Cash Flow",#N/A,TRUE,"Cash Flow";"10-Yr Value",#N/A,TRUE,"Value "}</definedName>
    <definedName name="EEE_2" localSheetId="0" hidden="1">{"Data Input",#N/A,TRUE,"Data Input";"10-Yr Cash Flow",#N/A,TRUE,"Cash Flow";"10-Yr Value",#N/A,TRUE,"Value "}</definedName>
    <definedName name="EEE_2" hidden="1">{"Data Input",#N/A,TRUE,"Data Input";"10-Yr Cash Flow",#N/A,TRUE,"Cash Flow";"10-Yr Value",#N/A,TRUE,"Value "}</definedName>
    <definedName name="EEE_3" localSheetId="0" hidden="1">{"Data Input",#N/A,TRUE,"Data Input";"10-Yr Cash Flow",#N/A,TRUE,"Cash Flow";"10-Yr Value",#N/A,TRUE,"Value "}</definedName>
    <definedName name="EEE_3" hidden="1">{"Data Input",#N/A,TRUE,"Data Input";"10-Yr Cash Flow",#N/A,TRUE,"Cash Flow";"10-Yr Value",#N/A,TRUE,"Value "}</definedName>
    <definedName name="eeee" localSheetId="0" hidden="1">{"Page1",#N/A,FALSE,"Summary";"Page2",#N/A,FALSE,"Summary";"Page3",#N/A,FALSE,"Summary";"Page4",#N/A,FALSE,"Summary"}</definedName>
    <definedName name="eeee" hidden="1">{"Page1",#N/A,FALSE,"Summary";"Page2",#N/A,FALSE,"Summary";"Page3",#N/A,FALSE,"Summary";"Page4",#N/A,FALSE,"Summary"}</definedName>
    <definedName name="eeee_1" localSheetId="0" hidden="1">{"Data Input",#N/A,TRUE,"Data Input";"10-Yr Cash Flow",#N/A,TRUE,"Cash Flow";"10-Yr Value",#N/A,TRUE,"Value "}</definedName>
    <definedName name="eeee_1" hidden="1">{"Data Input",#N/A,TRUE,"Data Input";"10-Yr Cash Flow",#N/A,TRUE,"Cash Flow";"10-Yr Value",#N/A,TRUE,"Value "}</definedName>
    <definedName name="eeee_2" localSheetId="0" hidden="1">{"Data Input",#N/A,TRUE,"Data Input";"10-Yr Cash Flow",#N/A,TRUE,"Cash Flow";"10-Yr Value",#N/A,TRUE,"Value "}</definedName>
    <definedName name="eeee_2" hidden="1">{"Data Input",#N/A,TRUE,"Data Input";"10-Yr Cash Flow",#N/A,TRUE,"Cash Flow";"10-Yr Value",#N/A,TRUE,"Value "}</definedName>
    <definedName name="eeee_3" localSheetId="0" hidden="1">{"Data Input",#N/A,TRUE,"Data Input";"10-Yr Cash Flow",#N/A,TRUE,"Cash Flow";"10-Yr Value",#N/A,TRUE,"Value "}</definedName>
    <definedName name="eeee_3" hidden="1">{"Data Input",#N/A,TRUE,"Data Input";"10-Yr Cash Flow",#N/A,TRUE,"Cash Flow";"10-Yr Value",#N/A,TRUE,"Value "}</definedName>
    <definedName name="eeeee" localSheetId="0" hidden="1">{"Section 1",#N/A,TRUE,"Summary";"Section 2",#N/A,TRUE,"Summary";"Section 3",#N/A,TRUE,"Summary";"Section 4",#N/A,TRUE,"Summary"}</definedName>
    <definedName name="eeeee" hidden="1">{"Section 1",#N/A,TRUE,"Summary";"Section 2",#N/A,TRUE,"Summary";"Section 3",#N/A,TRUE,"Summary";"Section 4",#N/A,TRUE,"Summary"}</definedName>
    <definedName name="eeeeee" localSheetId="0" hidden="1">{#N/A,#N/A,FALSE,"CAPREIT"}</definedName>
    <definedName name="eeeeee" hidden="1">{#N/A,#N/A,FALSE,"CAPREIT"}</definedName>
    <definedName name="eeeeeeee" localSheetId="0" hidden="1">{#N/A,#N/A,FALSE,"OperatingAssumptions"}</definedName>
    <definedName name="eeeeeeee" hidden="1">{#N/A,#N/A,FALSE,"OperatingAssumptions"}</definedName>
    <definedName name="eeeeeeeeee" localSheetId="0" hidden="1">{#N/A,#N/A,FALSE,"LoanAssumptions"}</definedName>
    <definedName name="eeeeeeeeee" hidden="1">{#N/A,#N/A,FALSE,"LoanAssumptions"}</definedName>
    <definedName name="eeeeeeeeeeeeeeeee" localSheetId="0" hidden="1">{#N/A,#N/A,FALSE,"Summary"}</definedName>
    <definedName name="eeeeeeeeeeeeeeeee" hidden="1">{#N/A,#N/A,FALSE,"Summary"}</definedName>
    <definedName name="eeeeeeeeeeeeeeeeeeee" localSheetId="0" hidden="1">{"MonthlyRentRoll",#N/A,FALSE,"RentRoll"}</definedName>
    <definedName name="eeeeeeeeeeeeeeeeeeee" hidden="1">{"MonthlyRentRoll",#N/A,FALSE,"RentRoll"}</definedName>
    <definedName name="eeeeeeeeeeeeeeeeeeeeee" localSheetId="0" hidden="1">{#N/A,#N/A,FALSE,"OperatingAssumptions"}</definedName>
    <definedName name="eeeeeeeeeeeeeeeeeeeeee" hidden="1">{#N/A,#N/A,FALSE,"OperatingAssumptions"}</definedName>
    <definedName name="eef">#REF!</definedName>
    <definedName name="eeo">#REF!</definedName>
    <definedName name="efewrwer" localSheetId="0" hidden="1">{#N/A,#N/A,FALSE,"OperatingAssumptions"}</definedName>
    <definedName name="efewrwer" hidden="1">{#N/A,#N/A,FALSE,"OperatingAssumptions"}</definedName>
    <definedName name="egfh"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egfh"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egfsfeg" localSheetId="0" hidden="1">{#N/A,"Hipótesis C",FALSE,"desglose";#N/A,#N/A,FALSE,"p&amp;g";#N/A,#N/A,FALSE,"detallder+dob (C)";#N/A,#N/A,FALSE,"costotitulo(C)";#N/A,#N/A,FALSE,"costohora(C)"}</definedName>
    <definedName name="egfsfeg" hidden="1">{#N/A,"Hipótesis C",FALSE,"desglose";#N/A,#N/A,FALSE,"p&amp;g";#N/A,#N/A,FALSE,"detallder+dob (C)";#N/A,#N/A,FALSE,"costotitulo(C)";#N/A,#N/A,FALSE,"costohora(C)"}</definedName>
    <definedName name="eight" hidden="1">#REF!,#REF!,#REF!,#REF!,#REF!,#REF!,#REF!,#REF!</definedName>
    <definedName name="ejkfgkjze" localSheetId="0" hidden="1">{#N/A,#N/A,FALSE,"Pharm";#N/A,#N/A,FALSE,"WWCM"}</definedName>
    <definedName name="ejkfgkjze" hidden="1">{#N/A,#N/A,FALSE,"Pharm";#N/A,#N/A,FALSE,"WWCM"}</definedName>
    <definedName name="ELIM">#REF!</definedName>
    <definedName name="ellen" localSheetId="0" hidden="1">{#N/A,#N/A,FALSE,"WATCHDSC";#N/A,#N/A,FALSE,"2LOSSMOD";#N/A,#N/A,FALSE,"2LOSS";#N/A,#N/A,FALSE,"DSC";#N/A,#N/A,FALSE,"OPERAT";#N/A,#N/A,FALSE,"ADJUST";#N/A,#N/A,FALSE,"LEASE EXPIRE"}</definedName>
    <definedName name="ellen" hidden="1">{#N/A,#N/A,FALSE,"WATCHDSC";#N/A,#N/A,FALSE,"2LOSSMOD";#N/A,#N/A,FALSE,"2LOSS";#N/A,#N/A,FALSE,"DSC";#N/A,#N/A,FALSE,"OPERAT";#N/A,#N/A,FALSE,"ADJUST";#N/A,#N/A,FALSE,"LEASE EXPIRE"}</definedName>
    <definedName name="email">#REF!</definedName>
    <definedName name="emily" localSheetId="0" hidden="1">{#N/A,#N/A,FALSE,"Calc";#N/A,#N/A,FALSE,"Sensitivity";#N/A,#N/A,FALSE,"LT Earn.Dil.";#N/A,#N/A,FALSE,"Dil. AVP"}</definedName>
    <definedName name="emily" hidden="1">{#N/A,#N/A,FALSE,"Calc";#N/A,#N/A,FALSE,"Sensitivity";#N/A,#N/A,FALSE,"LT Earn.Dil.";#N/A,#N/A,FALSE,"Dil. AVP"}</definedName>
    <definedName name="emo">#REF!</definedName>
    <definedName name="Employee_Contrib">#REF!</definedName>
    <definedName name="EMTGThisYear">#REF!</definedName>
    <definedName name="emunozguerrero" localSheetId="0" hidden="1">{#N/A,#N/A,FALSE,"Aging Summary";#N/A,#N/A,FALSE,"Ratio Analysis";#N/A,#N/A,FALSE,"Test 120 Day Accts";#N/A,#N/A,FALSE,"Tickmarks"}</definedName>
    <definedName name="emunozguerrero" hidden="1">{#N/A,#N/A,FALSE,"Aging Summary";#N/A,#N/A,FALSE,"Ratio Analysis";#N/A,#N/A,FALSE,"Test 120 Day Accts";#N/A,#N/A,FALSE,"Tickmarks"}</definedName>
    <definedName name="end">#REF!</definedName>
    <definedName name="End_Bal">#REF!</definedName>
    <definedName name="END_ROW">#REF!</definedName>
    <definedName name="END_ROW_2">#REF!</definedName>
    <definedName name="Ending.Balance">IF(#REF!&lt;&gt;"",#REF!-#REF!,"")</definedName>
    <definedName name="Ending_Balance">#N/A</definedName>
    <definedName name="Ending_Balance_1" localSheetId="0">-FV(#REF!/12,Payment_Number_1,-Cover!Monthly_Payment_1,#REF!)</definedName>
    <definedName name="Ending_Balance_1">-FV(#REF!/12,Payment_Number_1,-Monthly_Payment_1,#REF!)</definedName>
    <definedName name="Ending_Loan_Balance">#REF!</definedName>
    <definedName name="EndQ1">#REF!</definedName>
    <definedName name="EndQ2">#REF!</definedName>
    <definedName name="EndQ3">#REF!</definedName>
    <definedName name="EndQ4">#REF!</definedName>
    <definedName name="ENGEL" hidden="1">#REF!</definedName>
    <definedName name="Entities">#REF!</definedName>
    <definedName name="EntitlementonClosing">#REF!</definedName>
    <definedName name="Entity_1">#REF!</definedName>
    <definedName name="Entity_1_Splits">#REF!</definedName>
    <definedName name="Entity_2">#REF!</definedName>
    <definedName name="Entity_2_Splits">#REF!</definedName>
    <definedName name="Entity_3">#REF!</definedName>
    <definedName name="Entity_3_Splits">#REF!</definedName>
    <definedName name="Entity_4">#REF!</definedName>
    <definedName name="Entity_4_Splits">#REF!</definedName>
    <definedName name="Entity_Info">#REF!</definedName>
    <definedName name="Entity1Eq">#REF!</definedName>
    <definedName name="Entity1EqPerc">#REF!</definedName>
    <definedName name="Entity2Eq">#REF!</definedName>
    <definedName name="Entity2EqPerc">#REF!</definedName>
    <definedName name="Entity3Eq">#REF!</definedName>
    <definedName name="Entity3EqPerc">#REF!</definedName>
    <definedName name="Entity4Eq">#REF!</definedName>
    <definedName name="Entity4EqPerc">#REF!</definedName>
    <definedName name="ENTRIES" hidden="1">#REF!</definedName>
    <definedName name="Entry_Pool_Spa">#REF!</definedName>
    <definedName name="entry1" localSheetId="0" hidden="1">{#N/A,#N/A,FALSE,"Sales"}</definedName>
    <definedName name="entry1" hidden="1">{#N/A,#N/A,FALSE,"Sales"}</definedName>
    <definedName name="eo">#REF!</definedName>
    <definedName name="eor">#REF!</definedName>
    <definedName name="eos">#REF!</definedName>
    <definedName name="epsltm" hidden="1">#REF!</definedName>
    <definedName name="EqFundPariPassu?">#REF!</definedName>
    <definedName name="equ_cr_due_sh">#REF!</definedName>
    <definedName name="equ_cr_per_sh">#REF!</definedName>
    <definedName name="Equity">#REF!</definedName>
    <definedName name="EQUITY_002">#REF!</definedName>
    <definedName name="Equity_Amount">#REF!</definedName>
    <definedName name="EQUITY_DETAIL">#REF!</definedName>
    <definedName name="EQUITY_DETAIL_002">#REF!</definedName>
    <definedName name="EQUITY_DETAIL_002_Ag">#REF!</definedName>
    <definedName name="EQUITY_DETAIL_Ag">#REF!</definedName>
    <definedName name="EQUITY_DETAIL3">#REF!</definedName>
    <definedName name="EQUITY_DETAIL3_Ag">#REF!</definedName>
    <definedName name="Equity_Fund">#REF!</definedName>
    <definedName name="Equity_Non_SCM">#REF!</definedName>
    <definedName name="Equity_pct">#REF!</definedName>
    <definedName name="Equity_percent">#REF!</definedName>
    <definedName name="Equity_SCM">#REF!</definedName>
    <definedName name="Equity_Talent_Partner">#REF!</definedName>
    <definedName name="EQUITY3">#REF!</definedName>
    <definedName name="EquityTotal">#REF!</definedName>
    <definedName name="er"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er"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erasdf" localSheetId="0" hidden="1">{"Assump",#N/A,TRUE,"Proforma";"first",#N/A,TRUE,"Proforma";"second",#N/A,TRUE,"Proforma";"lease1",#N/A,TRUE,"Proforma";"lease2",#N/A,TRUE,"Proforma"}</definedName>
    <definedName name="erasdf" hidden="1">{"Assump",#N/A,TRUE,"Proforma";"first",#N/A,TRUE,"Proforma";"second",#N/A,TRUE,"Proforma";"lease1",#N/A,TRUE,"Proforma";"lease2",#N/A,TRUE,"Proforma"}</definedName>
    <definedName name="erd" localSheetId="0" hidden="1">{#N/A,#N/A,FALSE,"Pharm";#N/A,#N/A,FALSE,"WWCM"}</definedName>
    <definedName name="erd" hidden="1">{#N/A,#N/A,FALSE,"Pharm";#N/A,#N/A,FALSE,"WWCM"}</definedName>
    <definedName name="ere" localSheetId="0" hidden="1">{#N/A,#N/A,TRUE,"FR_HC";#N/A,#N/A,TRUE,"FR_REST";#N/A,#N/A,TRUE,"FR_RETA";#N/A,#N/A,TRUE,"FR_TECSOF";#N/A,#N/A,TRUE,"FR_NETTEC";#N/A,#N/A,TRUE,"FR_CLISER"}</definedName>
    <definedName name="ere" hidden="1">{#N/A,#N/A,TRUE,"FR_HC";#N/A,#N/A,TRUE,"FR_REST";#N/A,#N/A,TRUE,"FR_RETA";#N/A,#N/A,TRUE,"FR_TECSOF";#N/A,#N/A,TRUE,"FR_NETTEC";#N/A,#N/A,TRUE,"FR_CLISER"}</definedName>
    <definedName name="ere_1" localSheetId="0" hidden="1">{"sheet a",#N/A,FALSE,"A";"2 9 casflow",#N/A,FALSE,"B"}</definedName>
    <definedName name="ere_1" hidden="1">{"sheet a",#N/A,FALSE,"A";"2 9 casflow",#N/A,FALSE,"B"}</definedName>
    <definedName name="ere_2" localSheetId="0" hidden="1">{"sheet a",#N/A,FALSE,"A";"2 9 casflow",#N/A,FALSE,"B"}</definedName>
    <definedName name="ere_2" hidden="1">{"sheet a",#N/A,FALSE,"A";"2 9 casflow",#N/A,FALSE,"B"}</definedName>
    <definedName name="ere_3" localSheetId="0" hidden="1">{"sheet a",#N/A,FALSE,"A";"2 9 casflow",#N/A,FALSE,"B"}</definedName>
    <definedName name="ere_3" hidden="1">{"sheet a",#N/A,FALSE,"A";"2 9 casflow",#N/A,FALSE,"B"}</definedName>
    <definedName name="erer" localSheetId="0" hidden="1">{"Total",#N/A,FALSE,"Six Fields";"PDP",#N/A,FALSE,"Six Fields";"PNP",#N/A,FALSE,"Six Fields";"PUD",#N/A,FALSE,"Six Fields";"Prob",#N/A,FALSE,"Six Fields"}</definedName>
    <definedName name="erer" hidden="1">{"Total",#N/A,FALSE,"Six Fields";"PDP",#N/A,FALSE,"Six Fields";"PNP",#N/A,FALSE,"Six Fields";"PUD",#N/A,FALSE,"Six Fields";"Prob",#N/A,FALSE,"Six Fields"}</definedName>
    <definedName name="eret" localSheetId="0"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eret"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erghr" localSheetId="0" hidden="1">{"graph",#N/A,FALSE,"WWJU";"graph",#N/A,FALSE,"WWSEM";"graph",#N/A,FALSE,"GOMJU";"graph",#N/A,FALSE,"GOMSEM";"graph",#N/A,FALSE,"NSJU";"graph",#N/A,FALSE,"NSSEM";"graph",#N/A,FALSE,"WAJU";"graph",#N/A,FALSE,"STOCKPRI";"graph",#N/A,FALSE,"CFTEV";"graph",#N/A,FALSE,"NAV-RCV";"graph",#N/A,FALSE,"CRUDEWW"}</definedName>
    <definedName name="erghr" hidden="1">{"graph",#N/A,FALSE,"WWJU";"graph",#N/A,FALSE,"WWSEM";"graph",#N/A,FALSE,"GOMJU";"graph",#N/A,FALSE,"GOMSEM";"graph",#N/A,FALSE,"NSJU";"graph",#N/A,FALSE,"NSSEM";"graph",#N/A,FALSE,"WAJU";"graph",#N/A,FALSE,"STOCKPRI";"graph",#N/A,FALSE,"CFTEV";"graph",#N/A,FALSE,"NAV-RCV";"graph",#N/A,FALSE,"CRUDEWW"}</definedName>
    <definedName name="erhn" hidden="1">#REF!</definedName>
    <definedName name="erqw" localSheetId="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erqw"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error" localSheetId="0" hidden="1">{"View1",#N/A,FALSE,"Sheet1";"View2",#N/A,FALSE,"Sheet1"}</definedName>
    <definedName name="error" hidden="1">{"View1",#N/A,FALSE,"Sheet1";"View2",#N/A,FALSE,"Sheet1"}</definedName>
    <definedName name="error_msg">#REF!</definedName>
    <definedName name="errorcells">#REF!</definedName>
    <definedName name="errorcells1">#REF!</definedName>
    <definedName name="erryeyetyuu" localSheetId="0" hidden="1">{#N/A,#N/A,FALSE,"Pharm";#N/A,#N/A,FALSE,"WWCM"}</definedName>
    <definedName name="erryeyetyuu" hidden="1">{#N/A,#N/A,FALSE,"Pharm";#N/A,#N/A,FALSE,"WWCM"}</definedName>
    <definedName name="ert5t6" localSheetId="0" hidden="1">{"Detail Project Cash Flow",#N/A,TRUE,"Cash Flow Grid";"Financing Calculation",#N/A,TRUE,"Cash Flow Grid"}</definedName>
    <definedName name="ert5t6" hidden="1">{"Detail Project Cash Flow",#N/A,TRUE,"Cash Flow Grid";"Financing Calculation",#N/A,TRUE,"Cash Flow Grid"}</definedName>
    <definedName name="ert5t6_1" localSheetId="0" hidden="1">{"Detail Project Cash Flow",#N/A,TRUE,"Cash Flow Grid";"Financing Calculation",#N/A,TRUE,"Cash Flow Grid"}</definedName>
    <definedName name="ert5t6_1" hidden="1">{"Detail Project Cash Flow",#N/A,TRUE,"Cash Flow Grid";"Financing Calculation",#N/A,TRUE,"Cash Flow Grid"}</definedName>
    <definedName name="ert5t6_2" localSheetId="0" hidden="1">{"Detail Project Cash Flow",#N/A,TRUE,"Cash Flow Grid";"Financing Calculation",#N/A,TRUE,"Cash Flow Grid"}</definedName>
    <definedName name="ert5t6_2" hidden="1">{"Detail Project Cash Flow",#N/A,TRUE,"Cash Flow Grid";"Financing Calculation",#N/A,TRUE,"Cash Flow Grid"}</definedName>
    <definedName name="ert5t6_3" localSheetId="0" hidden="1">{"Detail Project Cash Flow",#N/A,TRUE,"Cash Flow Grid";"Financing Calculation",#N/A,TRUE,"Cash Flow Grid"}</definedName>
    <definedName name="ert5t6_3" hidden="1">{"Detail Project Cash Flow",#N/A,TRUE,"Cash Flow Grid";"Financing Calculation",#N/A,TRUE,"Cash Flow Grid"}</definedName>
    <definedName name="erw" localSheetId="0" hidden="1">{"Detail Project Cash Flow",#N/A,TRUE,"Cash Flow Grid";"Financing Calculation",#N/A,TRUE,"Cash Flow Grid"}</definedName>
    <definedName name="erw" hidden="1">{"Detail Project Cash Flow",#N/A,TRUE,"Cash Flow Grid";"Financing Calculation",#N/A,TRUE,"Cash Flow Grid"}</definedName>
    <definedName name="erw_1" localSheetId="0" hidden="1">{"Detail Project Cash Flow",#N/A,TRUE,"Cash Flow Grid";"Financing Calculation",#N/A,TRUE,"Cash Flow Grid"}</definedName>
    <definedName name="erw_1" hidden="1">{"Detail Project Cash Flow",#N/A,TRUE,"Cash Flow Grid";"Financing Calculation",#N/A,TRUE,"Cash Flow Grid"}</definedName>
    <definedName name="erw_2" localSheetId="0" hidden="1">{"Detail Project Cash Flow",#N/A,TRUE,"Cash Flow Grid";"Financing Calculation",#N/A,TRUE,"Cash Flow Grid"}</definedName>
    <definedName name="erw_2" hidden="1">{"Detail Project Cash Flow",#N/A,TRUE,"Cash Flow Grid";"Financing Calculation",#N/A,TRUE,"Cash Flow Grid"}</definedName>
    <definedName name="erw_3" localSheetId="0" hidden="1">{"Detail Project Cash Flow",#N/A,TRUE,"Cash Flow Grid";"Financing Calculation",#N/A,TRUE,"Cash Flow Grid"}</definedName>
    <definedName name="erw_3" hidden="1">{"Detail Project Cash Flow",#N/A,TRUE,"Cash Flow Grid";"Financing Calculation",#N/A,TRUE,"Cash Flow Grid"}</definedName>
    <definedName name="erwhqwrh" localSheetId="0"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erwhqwrh"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erwhqwrh2" localSheetId="0"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erwhqwrh2"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eryb" hidden="1">#REF!</definedName>
    <definedName name="erynju" hidden="1">#REF!</definedName>
    <definedName name="esnrc2c1" hidden="1">#REF!</definedName>
    <definedName name="esnrc5c1" hidden="1">#REF!</definedName>
    <definedName name="espsoho" hidden="1">#REF!</definedName>
    <definedName name="ESSAI" localSheetId="0" hidden="1">{#N/A,#N/A,FALSE,"Pharm";#N/A,#N/A,FALSE,"WWCM"}</definedName>
    <definedName name="ESSAI" hidden="1">{#N/A,#N/A,FALSE,"Pharm";#N/A,#N/A,FALSE,"WWCM"}</definedName>
    <definedName name="ESSBase_Actuals_Checked">#REF!</definedName>
    <definedName name="ESSBase_BusinessPlan_Checked">#REF!</definedName>
    <definedName name="Essbase_Names">#REF!</definedName>
    <definedName name="ESSBase_Underwriting_Checked">#REF!</definedName>
    <definedName name="Estimate" localSheetId="0" hidden="1">{#N/A,#N/A,FALSE,"Detail";#N/A,#N/A,FALSE,"Totals"}</definedName>
    <definedName name="Estimate" hidden="1">{#N/A,#N/A,FALSE,"Detail";#N/A,#N/A,FALSE,"Totals"}</definedName>
    <definedName name="Estimator">#REF!</definedName>
    <definedName name="etet" localSheetId="0" hidden="1">{#N/A,#N/A,FALSE,"Calc";#N/A,#N/A,FALSE,"Sensitivity";#N/A,#N/A,FALSE,"LT Earn.Dil.";#N/A,#N/A,FALSE,"Dil. AVP"}</definedName>
    <definedName name="etet" hidden="1">{#N/A,#N/A,FALSE,"Calc";#N/A,#N/A,FALSE,"Sensitivity";#N/A,#N/A,FALSE,"LT Earn.Dil.";#N/A,#N/A,FALSE,"Dil. AVP"}</definedName>
    <definedName name="etkutj" localSheetId="0" hidden="1">{"Cover",#N/A,FALSE,"Cover";"Summary",#N/A,FALSE,"Summarpage"}</definedName>
    <definedName name="etkutj" hidden="1">{"Cover",#N/A,FALSE,"Cover";"Summary",#N/A,FALSE,"Summarpage"}</definedName>
    <definedName name="ev.Calculation" hidden="1">2</definedName>
    <definedName name="ev.Initialized" hidden="1">FALSE</definedName>
    <definedName name="EV__CVPARAMS__" hidden="1">"Trend!$B$17:$C$30;"</definedName>
    <definedName name="EV__DECIMALSYMBOL__" hidden="1">"."</definedName>
    <definedName name="EV__EVCOM_OPTIONS__" hidden="1">8</definedName>
    <definedName name="EV__EXPOPTIONS__" hidden="1">0</definedName>
    <definedName name="EV__LASTREFTIME__" hidden="1">39759.4001041667</definedName>
    <definedName name="EV__LOCKEDCVW__CAPITAL" hidden="1">"Cost,All_Assets,All_AssetTypes,TotBC,ACTUAL,TotalAdj,SPOK,All_Interco,AllPC,USD,2005.TOTAL,PERIODIC,"</definedName>
    <definedName name="EV__LOCKEDCVW__FIN_CSO" hidden="1">"SalFringeExp,TotBC,BUDGET,TotalAdj,CSO,Non_Interco,AllPC,LC,2009.TOTAL,Periodic,"</definedName>
    <definedName name="EV__LOCKEDCVW__FIN_PECOS" hidden="1">"TrialBal,TotBC,ACTUAL,TotalAdj,PEC,All_Interco,AllPC,USD,2005.TOTAL,PERIODIC,"</definedName>
    <definedName name="EV__LOCKEDCVW__FIN_PPI" hidden="1">"ServHaulRev,TotBC,ACTUAL,TotalAdj,PPI,Non_Interco,AllPC,LC,2009.TOTAL,Periodic,"</definedName>
    <definedName name="EV__LOCKEDCVW__FIN_SIMONS" hidden="1">"TrialBal,TotBC,ACTUAL,TotalAdj,HFO,All_Interco,20014,LC,2008.TOTAL,Periodic,"</definedName>
    <definedName name="EV__LOCKEDCVW__FINANCE" hidden="1">"NetGAExpenses,AllOpStatus,AllPortfolioItems,AllCompanyCode,AllCostCenters,AllSources,TotLineItem,AllOwnedandManaged,AllOwners,AllProfitCenter,AllProperties,TotAMB,USD_Cur,2009Q3Projection,2009.TOTAL,PERIODIC,"</definedName>
    <definedName name="EV__LOCKEDCVW__FINANCEDETAIL" hidden="1">"NetInc_Detail,LineofDetail,ACTUAL,CTR0000,All_Channels,All_Companies,TotalDataSrc,All_COE,All_Products,USD,AllServiceAreas,All_SOS,xxxx.Anl,PERIODIC,"</definedName>
    <definedName name="EV__LOCKEDCVW__HR" hidden="1">"GAAPNOI,AllCostCenters,AllSources,TotEmployees,AllLocations,AllProperties,TotAMB,USD,2010OriginalBudget,2010.TOTAL,PERIODIC,"</definedName>
    <definedName name="EV__LOCKEDCVW__PAYROLL" hidden="1">"AnnualSalary,BUDGET,HR,AllEmp,CSO,0101,LC,2009.TOTAL,10,PERIODIC,"</definedName>
    <definedName name="EV__LOCKEDCVW__RATE" hidden="1">"USD,Avg,RateInput,2010OriginalBudget,2008.TOTAL,PERIODIC,"</definedName>
    <definedName name="EV__LOCKEDCVW__REVENUE" hidden="1">"ACTUAL,All_Channels,All_Companies,TotalDataSrc,All_PRODS,Drivers,BU_HPL_WELLPOINT,All_RevClasses,AllRevenueSources,USD,All_SOS,xxxx.Anl,All_UOM,PERIODIC,"</definedName>
    <definedName name="EV__LOCKSTATUS__" hidden="1">4</definedName>
    <definedName name="EV__MAXEXPCOLS__" hidden="1">100</definedName>
    <definedName name="EV__MAXEXPROWS__" hidden="1">1000</definedName>
    <definedName name="EV__MEMORYCVW__" hidden="1">0</definedName>
    <definedName name="EV__USERCHANGEOPTIONS__" hidden="1">1</definedName>
    <definedName name="EV__WBEVMODE__" hidden="1">0</definedName>
    <definedName name="EV__WBREFOPTIONS__" hidden="1">134217735</definedName>
    <definedName name="EV__WBVERSION__" hidden="1">0</definedName>
    <definedName name="EV__WSINFO__" hidden="1">"Admin"</definedName>
    <definedName name="ew" hidden="1">#REF!</definedName>
    <definedName name="ewthwe" localSheetId="0" hidden="1">{"Cover",#N/A,FALSE,"Cover";"Summary",#N/A,FALSE,"Summarpage"}</definedName>
    <definedName name="ewthwe" hidden="1">{"Cover",#N/A,FALSE,"Cover";"Summary",#N/A,FALSE,"Summarpage"}</definedName>
    <definedName name="ewwe" localSheetId="0" hidden="1">{#N/A,#N/A,FALSE,"REPORT"}</definedName>
    <definedName name="ewwe" hidden="1">{#N/A,#N/A,FALSE,"REPORT"}</definedName>
    <definedName name="Ex_17_Analysis_Start_Date">#REF!</definedName>
    <definedName name="Ex_17_Initial_Rental_Rate">#REF!</definedName>
    <definedName name="Ex_17_Initial_Term_Growth_Rate">#REF!</definedName>
    <definedName name="Ex_17_Probability_of_Renewal">#REF!</definedName>
    <definedName name="Ex_17_Renewal_Commission">#REF!</definedName>
    <definedName name="Ex_17_Renewal_Date">#REF!</definedName>
    <definedName name="Ex_17_Renewal_Rental_Rate">#REF!</definedName>
    <definedName name="Ex_17_Renewal_Term">#REF!</definedName>
    <definedName name="Ex_17_Renewal_Term_Growth_Rate">#REF!</definedName>
    <definedName name="Ex_17_Square_Feet">#REF!</definedName>
    <definedName name="Ex_17_Vacancy_on_Renewal">#REF!</definedName>
    <definedName name="EX_GROWTH">#REF!</definedName>
    <definedName name="ExactAddinConnection" hidden="1">"015"</definedName>
    <definedName name="ExactAddinConnection.015" hidden="1">"SQL;022;pcardinale;1"</definedName>
    <definedName name="ExactAddinConnection.018" hidden="1">"SQL;018;ablanchard;1"</definedName>
    <definedName name="ExbMult_Total" hidden="1">#REF!</definedName>
    <definedName name="exbnumlist" hidden="1">#REF!</definedName>
    <definedName name="excel" localSheetId="0" hidden="1">{#N/A,#N/A,FALSE}</definedName>
    <definedName name="excel" hidden="1">{#N/A,#N/A,FALSE}</definedName>
    <definedName name="exchange">900</definedName>
    <definedName name="Exchange_Rates" hidden="1">#REF!</definedName>
    <definedName name="EXECSUM">#REF!</definedName>
    <definedName name="exhibits1" localSheetId="0" hidden="1">{"BS_00",#N/A,FALSE,"Consolidated_BS";"BS_01",#N/A,FALSE,"Consolidated_BS";"BS_02",#N/A,FALSE,"Consolidated_BS";"IS_00",#N/A,FALSE,"Consolidated_IS";"IS_01",#N/A,FALSE,"Consolidated_IS";"IS_02",#N/A,FALSE,"Consolidated_IS";"SanMarcos_00",#N/A,FALSE,"San Marcos_IS";"SanMarcos_01",#N/A,FALSE,"San Marcos_IS";"SanMarcos_02",#N/A,FALSE,"San Marcos_IS";"Hagerstown_00",#N/A,FALSE,"Hagerstown_IS";"Hagerstown_01",#N/A,FALSE,"Hagerstown_IS";"Hagerstown_02",#N/A,FALSE,"Hagerstown_IS";"Corporate_00",#N/A,FALSE,"Corporate_IS";"Corporate_01",#N/A,FALSE,"Corporate_IS";"Corporate_02",#N/A,FALSE,"Corporate_IS";"Cash_Flow_00",#N/A,FALSE,"Consolidated_CashFlow";"Store#3_02",#N/A,FALSE,"Store#3";"Store#3_01",#N/A,FALSE,"Store#3";"Store#4_01",#N/A,FALSE,"Store#4";"Store#4_02",#N/A,FALSE,"Store#4";"Store#5_02",#N/A,FALSE,"Store#5";"Store#6_02",#N/A,FALSE,"Store#6";"San_Marcos_99",#N/A,FALSE,"San Marcos_IS _99";"Corporate_99",#N/A,FALSE,"Corp_IS_99"}</definedName>
    <definedName name="exhibits1" hidden="1">{"BS_00",#N/A,FALSE,"Consolidated_BS";"BS_01",#N/A,FALSE,"Consolidated_BS";"BS_02",#N/A,FALSE,"Consolidated_BS";"IS_00",#N/A,FALSE,"Consolidated_IS";"IS_01",#N/A,FALSE,"Consolidated_IS";"IS_02",#N/A,FALSE,"Consolidated_IS";"SanMarcos_00",#N/A,FALSE,"San Marcos_IS";"SanMarcos_01",#N/A,FALSE,"San Marcos_IS";"SanMarcos_02",#N/A,FALSE,"San Marcos_IS";"Hagerstown_00",#N/A,FALSE,"Hagerstown_IS";"Hagerstown_01",#N/A,FALSE,"Hagerstown_IS";"Hagerstown_02",#N/A,FALSE,"Hagerstown_IS";"Corporate_00",#N/A,FALSE,"Corporate_IS";"Corporate_01",#N/A,FALSE,"Corporate_IS";"Corporate_02",#N/A,FALSE,"Corporate_IS";"Cash_Flow_00",#N/A,FALSE,"Consolidated_CashFlow";"Store#3_02",#N/A,FALSE,"Store#3";"Store#3_01",#N/A,FALSE,"Store#3";"Store#4_01",#N/A,FALSE,"Store#4";"Store#4_02",#N/A,FALSE,"Store#4";"Store#5_02",#N/A,FALSE,"Store#5";"Store#6_02",#N/A,FALSE,"Store#6";"San_Marcos_99",#N/A,FALSE,"San Marcos_IS _99";"Corporate_99",#N/A,FALSE,"Corp_IS_99"}</definedName>
    <definedName name="exit" localSheetId="0" hidden="1">{#N/A,#N/A,FALSE,"Jim Walsh";#N/A,#N/A,FALSE,"Dan Minkoff";#N/A,#N/A,FALSE,"Chip Cinnamond";#N/A,#N/A,FALSE,"Ann Cole";#N/A,#N/A,FALSE,"Jim Rosasco";#N/A,#N/A,FALSE,"George Ochs";#N/A,#N/A,FALSE,"Peter Weed";#N/A,#N/A,FALSE,"Sheryl Crosland";#N/A,#N/A,FALSE,"Jim McLoughlin";#N/A,#N/A,FALSE,"Jim Olson";#N/A,#N/A,FALSE,"Anne Pfeiffer"}</definedName>
    <definedName name="exit" hidden="1">{#N/A,#N/A,FALSE,"Jim Walsh";#N/A,#N/A,FALSE,"Dan Minkoff";#N/A,#N/A,FALSE,"Chip Cinnamond";#N/A,#N/A,FALSE,"Ann Cole";#N/A,#N/A,FALSE,"Jim Rosasco";#N/A,#N/A,FALSE,"George Ochs";#N/A,#N/A,FALSE,"Peter Weed";#N/A,#N/A,FALSE,"Sheryl Crosland";#N/A,#N/A,FALSE,"Jim McLoughlin";#N/A,#N/A,FALSE,"Jim Olson";#N/A,#N/A,FALSE,"Anne Pfeiffer"}</definedName>
    <definedName name="Exit_Cap_Rate">#REF!</definedName>
    <definedName name="Exit_Fee">#REF!</definedName>
    <definedName name="Exit_Office">#REF!</definedName>
    <definedName name="Exit_Retail">#REF!</definedName>
    <definedName name="Exit_TierIIIOffice">#REF!</definedName>
    <definedName name="Exit_TierIIOffice">#REF!</definedName>
    <definedName name="Exit_TierIVOffice">#REF!</definedName>
    <definedName name="ExitCap">#REF!</definedName>
    <definedName name="ExitCapBlend">#REF!</definedName>
    <definedName name="ExitCapComm">#REF!</definedName>
    <definedName name="ExitMonth">#REF!</definedName>
    <definedName name="Exp_comp_annual">#REF!</definedName>
    <definedName name="Exp_comp_mkt">#REF!</definedName>
    <definedName name="exp_pool_base_year_lookup">#REF!</definedName>
    <definedName name="exp_pools_lookup_2">#REF!</definedName>
    <definedName name="expcomp">"Option Button 21"</definedName>
    <definedName name="EXPENSE">#REF!</definedName>
    <definedName name="Expense1" localSheetId="0" hidden="1">{#N/A,#N/A,FALSE,"Aging Summary";#N/A,#N/A,FALSE,"Ratio Analysis";#N/A,#N/A,FALSE,"Test 120 Day Accts";#N/A,#N/A,FALSE,"Tickmarks"}</definedName>
    <definedName name="Expense1" hidden="1">{#N/A,#N/A,FALSE,"Aging Summary";#N/A,#N/A,FALSE,"Ratio Analysis";#N/A,#N/A,FALSE,"Test 120 Day Accts";#N/A,#N/A,FALSE,"Tickmarks"}</definedName>
    <definedName name="Expenses">#REF!</definedName>
    <definedName name="ExpInc1">#REF!</definedName>
    <definedName name="ExpInc1MPR">#REF!</definedName>
    <definedName name="ExpInc2">#REF!</definedName>
    <definedName name="ExpInc2MPR">#REF!</definedName>
    <definedName name="ExpInc3">#REF!</definedName>
    <definedName name="ExpInc3MPR">#REF!</definedName>
    <definedName name="ExpIncurred">#REF!</definedName>
    <definedName name="expinet">"Option Button 20"</definedName>
    <definedName name="EXPSCHD">#REF!</definedName>
    <definedName name="exptenant">"exptenant"</definedName>
    <definedName name="exqwexd" hidden="1">#REF!</definedName>
    <definedName name="ExRate_Yr1" hidden="1">#REF!</definedName>
    <definedName name="ExRate_Yr2" hidden="1">#REF!</definedName>
    <definedName name="ExRate_Yr3" hidden="1">#REF!</definedName>
    <definedName name="ExRate_Yr4" hidden="1">#REF!</definedName>
    <definedName name="ExRate_Yr5" hidden="1">#REF!</definedName>
    <definedName name="ExRate_Yr6" hidden="1">#REF!</definedName>
    <definedName name="ExRate_Yr7" hidden="1">#REF!</definedName>
    <definedName name="ExRateLTM_Yr1" hidden="1">#REF!</definedName>
    <definedName name="ExRateLTM_Yr2" hidden="1">#REF!</definedName>
    <definedName name="ExRateLTM_Yr3" hidden="1">#REF!</definedName>
    <definedName name="extensions" localSheetId="0" hidden="1">{#N/A,#N/A,FALSE,"reconext";#N/A,#N/A,FALSE,"m-1";#N/A,#N/A,FALSE,"state";#N/A,#N/A,FALSE,"ca apport";#N/A,#N/A,FALSE,"amt";#N/A,#N/A,FALSE,"tax benefit"}</definedName>
    <definedName name="extensions" hidden="1">{#N/A,#N/A,FALSE,"reconext";#N/A,#N/A,FALSE,"m-1";#N/A,#N/A,FALSE,"state";#N/A,#N/A,FALSE,"ca apport";#N/A,#N/A,FALSE,"amt";#N/A,#N/A,FALSE,"tax benefit"}</definedName>
    <definedName name="Extra_Pay">#REF!</definedName>
    <definedName name="_xlnm.Extract">#REF!</definedName>
    <definedName name="F" localSheetId="0" hidden="1">{#N/A,#N/A,FALSE,"Assumptions";#N/A,#N/A,FALSE,"Impact Assumptions";#N/A,#N/A,FALSE,"10-Yr - detail";#N/A,#N/A,FALSE,"1,5,10 yr comp";#N/A,#N/A,FALSE,"Lse-Exp.";#N/A,#N/A,FALSE,"Rent Roll";#N/A,#N/A,FALSE,"Historical (2)";#N/A,#N/A,FALSE,"RET's";#N/A,#N/A,FALSE,"Lease Rollover"}</definedName>
    <definedName name="F" hidden="1">{#N/A,#N/A,FALSE,"Assumptions";#N/A,#N/A,FALSE,"Impact Assumptions";#N/A,#N/A,FALSE,"10-Yr - detail";#N/A,#N/A,FALSE,"1,5,10 yr comp";#N/A,#N/A,FALSE,"Lse-Exp.";#N/A,#N/A,FALSE,"Rent Roll";#N/A,#N/A,FALSE,"Historical (2)";#N/A,#N/A,FALSE,"RET's";#N/A,#N/A,FALSE,"Lease Rollover"}</definedName>
    <definedName name="f_1" localSheetId="0" hidden="1">{#N/A,#N/A,FALSE,"OpEx (PP)";#N/A,#N/A,FALSE,"Lease Comps (O)-BT";#N/A,#N/A,FALSE,"OpEx (CC)";#N/A,#N/A,FALSE,"Value (PP-Base)";#N/A,#N/A,FALSE,"Value (CC-Base)";#N/A,#N/A,FALSE,"Sales Comps (R)";#N/A,#N/A,FALSE,"Sales Comps (O)"}</definedName>
    <definedName name="f_1" hidden="1">{#N/A,#N/A,FALSE,"OpEx (PP)";#N/A,#N/A,FALSE,"Lease Comps (O)-BT";#N/A,#N/A,FALSE,"OpEx (CC)";#N/A,#N/A,FALSE,"Value (PP-Base)";#N/A,#N/A,FALSE,"Value (CC-Base)";#N/A,#N/A,FALSE,"Sales Comps (R)";#N/A,#N/A,FALSE,"Sales Comps (O)"}</definedName>
    <definedName name="f_2" localSheetId="0" hidden="1">{#N/A,#N/A,FALSE,"OpEx (PP)";#N/A,#N/A,FALSE,"Lease Comps (O)-BT";#N/A,#N/A,FALSE,"OpEx (CC)";#N/A,#N/A,FALSE,"Value (PP-Base)";#N/A,#N/A,FALSE,"Value (CC-Base)";#N/A,#N/A,FALSE,"Sales Comps (R)";#N/A,#N/A,FALSE,"Sales Comps (O)"}</definedName>
    <definedName name="f_2" hidden="1">{#N/A,#N/A,FALSE,"OpEx (PP)";#N/A,#N/A,FALSE,"Lease Comps (O)-BT";#N/A,#N/A,FALSE,"OpEx (CC)";#N/A,#N/A,FALSE,"Value (PP-Base)";#N/A,#N/A,FALSE,"Value (CC-Base)";#N/A,#N/A,FALSE,"Sales Comps (R)";#N/A,#N/A,FALSE,"Sales Comps (O)"}</definedName>
    <definedName name="f_3" localSheetId="0" hidden="1">{#N/A,#N/A,FALSE,"OpEx (PP)";#N/A,#N/A,FALSE,"Lease Comps (O)-BT";#N/A,#N/A,FALSE,"OpEx (CC)";#N/A,#N/A,FALSE,"Value (PP-Base)";#N/A,#N/A,FALSE,"Value (CC-Base)";#N/A,#N/A,FALSE,"Sales Comps (R)";#N/A,#N/A,FALSE,"Sales Comps (O)"}</definedName>
    <definedName name="f_3" hidden="1">{#N/A,#N/A,FALSE,"OpEx (PP)";#N/A,#N/A,FALSE,"Lease Comps (O)-BT";#N/A,#N/A,FALSE,"OpEx (CC)";#N/A,#N/A,FALSE,"Value (PP-Base)";#N/A,#N/A,FALSE,"Value (CC-Base)";#N/A,#N/A,FALSE,"Sales Comps (R)";#N/A,#N/A,FALSE,"Sales Comps (O)"}</definedName>
    <definedName name="FA">#REF!</definedName>
    <definedName name="fadsf"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adsf"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afd" localSheetId="0" hidden="1">{"Merger Output",#N/A,FALSE,"Summary_Output";"Flowback Assesment dollars",#N/A,FALSE,"FLow";"Flowback assesment percent",#N/A,FALSE,"FLow";"Impact to Rubik Price",#N/A,FALSE,"FLow"}</definedName>
    <definedName name="fafd" hidden="1">{"Merger Output",#N/A,FALSE,"Summary_Output";"Flowback Assesment dollars",#N/A,FALSE,"FLow";"Flowback assesment percent",#N/A,FALSE,"FLow";"Impact to Rubik Price",#N/A,FALSE,"FLow"}</definedName>
    <definedName name="fafda" localSheetId="0" hidden="1">{"Merger Output",#N/A,FALSE,"Summary_Output";"Flowback Assesment dollars",#N/A,FALSE,"FLow";"Flowback assesment percent",#N/A,FALSE,"FLow";"Impact to Rubik Price",#N/A,FALSE,"FLow"}</definedName>
    <definedName name="fafda" hidden="1">{"Merger Output",#N/A,FALSE,"Summary_Output";"Flowback Assesment dollars",#N/A,FALSE,"FLow";"Flowback assesment percent",#N/A,FALSE,"FLow";"Impact to Rubik Price",#N/A,FALSE,"FLow"}</definedName>
    <definedName name="fafdaf" hidden="1">#REF!</definedName>
    <definedName name="fafdasfda" localSheetId="0" hidden="1">{#N/A,#N/A,TRUE,"10 Yr Hold";#N/A,#N/A,TRUE,"7 Yr Hold";#N/A,#N/A,TRUE,"5 Yr Hold";#N/A,#N/A,TRUE,"3 Yr Hold"}</definedName>
    <definedName name="fafdasfda" hidden="1">{#N/A,#N/A,TRUE,"10 Yr Hold";#N/A,#N/A,TRUE,"7 Yr Hold";#N/A,#N/A,TRUE,"5 Yr Hold";#N/A,#N/A,TRUE,"3 Yr Hold"}</definedName>
    <definedName name="faith" localSheetId="0" hidden="1">{#N/A,#N/A,FALSE,"Aging Summary";#N/A,#N/A,FALSE,"Ratio Analysis";#N/A,#N/A,FALSE,"Test 120 Day Accts";#N/A,#N/A,FALSE,"Tickmarks"}</definedName>
    <definedName name="faith" hidden="1">{#N/A,#N/A,FALSE,"Aging Summary";#N/A,#N/A,FALSE,"Ratio Analysis";#N/A,#N/A,FALSE,"Test 120 Day Accts";#N/A,#N/A,FALSE,"Tickmarks"}</definedName>
    <definedName name="faith2" localSheetId="0" hidden="1">{#N/A,#N/A,FALSE,"Aging Summary";#N/A,#N/A,FALSE,"Ratio Analysis";#N/A,#N/A,FALSE,"Test 120 Day Accts";#N/A,#N/A,FALSE,"Tickmarks"}</definedName>
    <definedName name="faith2" hidden="1">{#N/A,#N/A,FALSE,"Aging Summary";#N/A,#N/A,FALSE,"Ratio Analysis";#N/A,#N/A,FALSE,"Test 120 Day Accts";#N/A,#N/A,FALSE,"Tickmarks"}</definedName>
    <definedName name="FAITHfaith" localSheetId="0" hidden="1">{#N/A,#N/A,FALSE,"Aging Summary";#N/A,#N/A,FALSE,"Ratio Analysis";#N/A,#N/A,FALSE,"Test 120 Day Accts";#N/A,#N/A,FALSE,"Tickmarks"}</definedName>
    <definedName name="FAITHfaith" hidden="1">{#N/A,#N/A,FALSE,"Aging Summary";#N/A,#N/A,FALSE,"Ratio Analysis";#N/A,#N/A,FALSE,"Test 120 Day Accts";#N/A,#N/A,FALSE,"Tickmarks"}</definedName>
    <definedName name="fal">#REF!</definedName>
    <definedName name="fam">#REF!</definedName>
    <definedName name="fasdfas" localSheetId="0" hidden="1">{#N/A,#N/A,TRUE,"10 Yr Hold";#N/A,#N/A,TRUE,"7 Yr Hold";#N/A,#N/A,TRUE,"5 Yr Hold";#N/A,#N/A,TRUE,"3 Yr Hold"}</definedName>
    <definedName name="fasdfas" hidden="1">{#N/A,#N/A,TRUE,"10 Yr Hold";#N/A,#N/A,TRUE,"7 Yr Hold";#N/A,#N/A,TRUE,"5 Yr Hold";#N/A,#N/A,TRUE,"3 Yr Hold"}</definedName>
    <definedName name="fasdfsefwef" localSheetId="0" hidden="1">{#N/A,#N/A,FALSE,"Aging Summary";#N/A,#N/A,FALSE,"Ratio Analysis";#N/A,#N/A,FALSE,"Test 120 Day Accts";#N/A,#N/A,FALSE,"Tickmarks"}</definedName>
    <definedName name="fasdfsefwef" hidden="1">{#N/A,#N/A,FALSE,"Aging Summary";#N/A,#N/A,FALSE,"Ratio Analysis";#N/A,#N/A,FALSE,"Test 120 Day Accts";#N/A,#N/A,FALSE,"Tickmarks"}</definedName>
    <definedName name="fasdga" localSheetId="0" hidden="1">{#N/A,#N/A,FALSE,"Recon of Schedules to BS";#N/A,#N/A,FALSE,"Reconciliation";#N/A,#N/A,FALSE,"Summary";#N/A,#N/A,FALSE,"Recon of GenLedg to Detail";#N/A,#N/A,FALSE,"Atlanta";#N/A,#N/A,FALSE,"Columbia";#N/A,#N/A,FALSE,"Greensboro - Winston-Salem";#N/A,#N/A,FALSE,"Memphis";#N/A,#N/A,FALSE,"Nashville";#N/A,#N/A,FALSE,"Raleigh";#N/A,#N/A,FALSE,"Richmond"}</definedName>
    <definedName name="fasdga" hidden="1">{#N/A,#N/A,FALSE,"Recon of Schedules to BS";#N/A,#N/A,FALSE,"Reconciliation";#N/A,#N/A,FALSE,"Summary";#N/A,#N/A,FALSE,"Recon of GenLedg to Detail";#N/A,#N/A,FALSE,"Atlanta";#N/A,#N/A,FALSE,"Columbia";#N/A,#N/A,FALSE,"Greensboro - Winston-Salem";#N/A,#N/A,FALSE,"Memphis";#N/A,#N/A,FALSE,"Nashville";#N/A,#N/A,FALSE,"Raleigh";#N/A,#N/A,FALSE,"Richmond"}</definedName>
    <definedName name="fasdgs" localSheetId="0" hidden="1">{#N/A,#N/A,TRUE,"base case";#N/A,#N/A,TRUE,"valuation";#N/A,#N/A,TRUE,"sources and uses";#N/A,#N/A,TRUE,"recapitalization";#N/A,#N/A,TRUE,"flowchart";#N/A,#N/A,TRUE,"summary";#N/A,#N/A,TRUE,"sensitivities";#N/A,#N/A,TRUE,"pro forma";#N/A,#N/A,TRUE,"PAC shares"}</definedName>
    <definedName name="fasdgs" hidden="1">{#N/A,#N/A,TRUE,"base case";#N/A,#N/A,TRUE,"valuation";#N/A,#N/A,TRUE,"sources and uses";#N/A,#N/A,TRUE,"recapitalization";#N/A,#N/A,TRUE,"flowchart";#N/A,#N/A,TRUE,"summary";#N/A,#N/A,TRUE,"sensitivities";#N/A,#N/A,TRUE,"pro forma";#N/A,#N/A,TRUE,"PAC shares"}</definedName>
    <definedName name="faxnumbers">#REF!</definedName>
    <definedName name="fd" hidden="1">#REF!</definedName>
    <definedName name="FDC_0_0" hidden="1">"#"</definedName>
    <definedName name="FDC_0_1" hidden="1">"#"</definedName>
    <definedName name="FDC_0_10" hidden="1">"#"</definedName>
    <definedName name="FDC_0_11" hidden="1">"#"</definedName>
    <definedName name="FDC_0_12" hidden="1">"#"</definedName>
    <definedName name="FDC_0_13" hidden="1">"#"</definedName>
    <definedName name="FDC_0_14" hidden="1">"#"</definedName>
    <definedName name="FDC_0_2" hidden="1">"#"</definedName>
    <definedName name="FDC_0_3" hidden="1">"#"</definedName>
    <definedName name="FDC_0_4" hidden="1">"#"</definedName>
    <definedName name="FDC_0_5" hidden="1">"#"</definedName>
    <definedName name="FDC_0_6" hidden="1">"#"</definedName>
    <definedName name="FDC_0_7" hidden="1">"#"</definedName>
    <definedName name="FDC_0_8" hidden="1">"#"</definedName>
    <definedName name="FDC_0_9" hidden="1">"#"</definedName>
    <definedName name="FDC_1_0" hidden="1">"#"</definedName>
    <definedName name="FDC_10_0" hidden="1">"#"</definedName>
    <definedName name="FDC_10_1" hidden="1">"#"</definedName>
    <definedName name="FDC_10_2" hidden="1">"#"</definedName>
    <definedName name="FDC_10_3" hidden="1">"#"</definedName>
    <definedName name="FDC_100_0" hidden="1">"#"</definedName>
    <definedName name="FDC_100_1" hidden="1">"#"</definedName>
    <definedName name="FDC_100_10" hidden="1">"#"</definedName>
    <definedName name="FDC_100_11" hidden="1">"#"</definedName>
    <definedName name="FDC_100_12" hidden="1">"#"</definedName>
    <definedName name="FDC_100_13" hidden="1">"#"</definedName>
    <definedName name="FDC_100_2" hidden="1">"#"</definedName>
    <definedName name="FDC_100_3" hidden="1">"#"</definedName>
    <definedName name="FDC_100_4" hidden="1">"#"</definedName>
    <definedName name="FDC_100_5" hidden="1">"#"</definedName>
    <definedName name="FDC_100_6" hidden="1">"#"</definedName>
    <definedName name="FDC_100_7" hidden="1">"#"</definedName>
    <definedName name="FDC_100_8" hidden="1">"#"</definedName>
    <definedName name="FDC_100_9" hidden="1">"#"</definedName>
    <definedName name="FDC_101_0" hidden="1">"#"</definedName>
    <definedName name="FDC_101_1" hidden="1">"#"</definedName>
    <definedName name="FDC_101_10" hidden="1">"#"</definedName>
    <definedName name="FDC_101_11" hidden="1">"#"</definedName>
    <definedName name="FDC_101_12" hidden="1">"#"</definedName>
    <definedName name="FDC_101_13" hidden="1">"#"</definedName>
    <definedName name="FDC_101_2" hidden="1">"#"</definedName>
    <definedName name="FDC_101_3" hidden="1">"#"</definedName>
    <definedName name="FDC_101_4" hidden="1">"#"</definedName>
    <definedName name="FDC_101_5" hidden="1">"#"</definedName>
    <definedName name="FDC_101_6" hidden="1">"#"</definedName>
    <definedName name="FDC_101_7" hidden="1">"#"</definedName>
    <definedName name="FDC_101_8" hidden="1">"#"</definedName>
    <definedName name="FDC_101_9" hidden="1">"#"</definedName>
    <definedName name="FDC_102_0" hidden="1">"#"</definedName>
    <definedName name="FDC_102_1" hidden="1">"#"</definedName>
    <definedName name="FDC_102_10" hidden="1">"#"</definedName>
    <definedName name="FDC_102_11" hidden="1">"#"</definedName>
    <definedName name="FDC_102_12" hidden="1">"#"</definedName>
    <definedName name="FDC_102_13" hidden="1">"#"</definedName>
    <definedName name="FDC_102_2" hidden="1">"#"</definedName>
    <definedName name="FDC_102_3" hidden="1">"#"</definedName>
    <definedName name="FDC_102_4" hidden="1">"#"</definedName>
    <definedName name="FDC_102_5" hidden="1">"#"</definedName>
    <definedName name="FDC_102_6" hidden="1">"#"</definedName>
    <definedName name="FDC_102_7" hidden="1">"#"</definedName>
    <definedName name="FDC_102_8" hidden="1">"#"</definedName>
    <definedName name="FDC_102_9" hidden="1">"#"</definedName>
    <definedName name="FDC_103_0" hidden="1">"#"</definedName>
    <definedName name="FDC_104_0" hidden="1">"#"</definedName>
    <definedName name="FDC_105_0" hidden="1">"#"</definedName>
    <definedName name="FDC_106_0" hidden="1">"#"</definedName>
    <definedName name="FDC_107_0" hidden="1">"#"</definedName>
    <definedName name="FDC_108_0" hidden="1">"#"</definedName>
    <definedName name="FDC_109_0" hidden="1">"#"</definedName>
    <definedName name="FDC_11_0" hidden="1">"#"</definedName>
    <definedName name="FDC_11_1" hidden="1">"#"</definedName>
    <definedName name="FDC_11_2" hidden="1">"#"</definedName>
    <definedName name="FDC_11_3" hidden="1">"#"</definedName>
    <definedName name="FDC_110_0" hidden="1">"#"</definedName>
    <definedName name="FDC_111_0" hidden="1">"#"</definedName>
    <definedName name="FDC_112_0" hidden="1">"#"</definedName>
    <definedName name="FDC_113_0" hidden="1">"#"</definedName>
    <definedName name="FDC_114_0" hidden="1">"#"</definedName>
    <definedName name="FDC_115_0" hidden="1">"#"</definedName>
    <definedName name="FDC_116_0" hidden="1">"#"</definedName>
    <definedName name="FDC_116_1" hidden="1">"#"</definedName>
    <definedName name="FDC_116_10" hidden="1">"#"</definedName>
    <definedName name="FDC_116_11" hidden="1">"#"</definedName>
    <definedName name="FDC_116_12" hidden="1">"#"</definedName>
    <definedName name="FDC_116_13" hidden="1">"#"</definedName>
    <definedName name="FDC_116_14" hidden="1">"#"</definedName>
    <definedName name="FDC_116_2" hidden="1">"#"</definedName>
    <definedName name="FDC_116_3" hidden="1">"#"</definedName>
    <definedName name="FDC_116_4" hidden="1">"#"</definedName>
    <definedName name="FDC_116_5" hidden="1">"#"</definedName>
    <definedName name="FDC_116_6" hidden="1">"#"</definedName>
    <definedName name="FDC_116_7" hidden="1">"#"</definedName>
    <definedName name="FDC_116_8" hidden="1">"#"</definedName>
    <definedName name="FDC_116_9" hidden="1">"#"</definedName>
    <definedName name="FDC_117_0" hidden="1">"#"</definedName>
    <definedName name="FDC_117_1" hidden="1">"#"</definedName>
    <definedName name="FDC_117_10" hidden="1">"#"</definedName>
    <definedName name="FDC_117_11" hidden="1">"#"</definedName>
    <definedName name="FDC_117_12" hidden="1">"#"</definedName>
    <definedName name="FDC_117_13" hidden="1">"#"</definedName>
    <definedName name="FDC_117_14" hidden="1">"#"</definedName>
    <definedName name="FDC_117_2" hidden="1">"#"</definedName>
    <definedName name="FDC_117_3" hidden="1">"#"</definedName>
    <definedName name="FDC_117_4" hidden="1">"#"</definedName>
    <definedName name="FDC_117_5" hidden="1">"#"</definedName>
    <definedName name="FDC_117_6" hidden="1">"#"</definedName>
    <definedName name="FDC_117_7" hidden="1">"#"</definedName>
    <definedName name="FDC_117_8" hidden="1">"#"</definedName>
    <definedName name="FDC_117_9" hidden="1">"#"</definedName>
    <definedName name="FDC_118_0" hidden="1">"#"</definedName>
    <definedName name="FDC_118_1" hidden="1">"#"</definedName>
    <definedName name="FDC_118_10" hidden="1">"#"</definedName>
    <definedName name="FDC_118_11" hidden="1">"#"</definedName>
    <definedName name="FDC_118_12" hidden="1">"#"</definedName>
    <definedName name="FDC_118_13" hidden="1">"#"</definedName>
    <definedName name="FDC_118_14" hidden="1">"#"</definedName>
    <definedName name="FDC_118_2" hidden="1">"#"</definedName>
    <definedName name="FDC_118_3" hidden="1">"#"</definedName>
    <definedName name="FDC_118_4" hidden="1">"#"</definedName>
    <definedName name="FDC_118_5" hidden="1">"#"</definedName>
    <definedName name="FDC_118_6" hidden="1">"#"</definedName>
    <definedName name="FDC_118_7" hidden="1">"#"</definedName>
    <definedName name="FDC_118_8" hidden="1">"#"</definedName>
    <definedName name="FDC_118_9" hidden="1">"#"</definedName>
    <definedName name="FDC_119_0" hidden="1">"#"</definedName>
    <definedName name="FDC_119_1" hidden="1">"#"</definedName>
    <definedName name="FDC_119_10" hidden="1">"#"</definedName>
    <definedName name="FDC_119_11" hidden="1">"#"</definedName>
    <definedName name="FDC_119_12" hidden="1">"#"</definedName>
    <definedName name="FDC_119_13" hidden="1">"#"</definedName>
    <definedName name="FDC_119_14" hidden="1">"#"</definedName>
    <definedName name="FDC_119_2" hidden="1">"#"</definedName>
    <definedName name="FDC_119_3" hidden="1">"#"</definedName>
    <definedName name="FDC_119_4" hidden="1">"#"</definedName>
    <definedName name="FDC_119_5" hidden="1">"#"</definedName>
    <definedName name="FDC_119_6" hidden="1">"#"</definedName>
    <definedName name="FDC_119_7" hidden="1">"#"</definedName>
    <definedName name="FDC_119_8" hidden="1">"#"</definedName>
    <definedName name="FDC_119_9" hidden="1">"#"</definedName>
    <definedName name="FDC_12_0" hidden="1">"#"</definedName>
    <definedName name="FDC_12_1" hidden="1">"#"</definedName>
    <definedName name="FDC_12_2" hidden="1">"#"</definedName>
    <definedName name="FDC_12_3" hidden="1">"#"</definedName>
    <definedName name="FDC_120_0" hidden="1">"#"</definedName>
    <definedName name="FDC_120_1" hidden="1">"#"</definedName>
    <definedName name="FDC_120_10" hidden="1">"#"</definedName>
    <definedName name="FDC_120_11" hidden="1">"#"</definedName>
    <definedName name="FDC_120_12" hidden="1">"#"</definedName>
    <definedName name="FDC_120_13" hidden="1">"#"</definedName>
    <definedName name="FDC_120_14" hidden="1">"#"</definedName>
    <definedName name="FDC_120_2" hidden="1">"#"</definedName>
    <definedName name="FDC_120_3" hidden="1">"#"</definedName>
    <definedName name="FDC_120_4" hidden="1">"#"</definedName>
    <definedName name="FDC_120_5" hidden="1">"#"</definedName>
    <definedName name="FDC_120_6" hidden="1">"#"</definedName>
    <definedName name="FDC_120_7" hidden="1">"#"</definedName>
    <definedName name="FDC_120_8" hidden="1">"#"</definedName>
    <definedName name="FDC_120_9" hidden="1">"#"</definedName>
    <definedName name="FDC_121_0" hidden="1">"#"</definedName>
    <definedName name="FDC_121_1" hidden="1">"#"</definedName>
    <definedName name="FDC_121_10" hidden="1">"#"</definedName>
    <definedName name="FDC_121_11" hidden="1">"#"</definedName>
    <definedName name="FDC_121_12" hidden="1">"#"</definedName>
    <definedName name="FDC_121_13" hidden="1">"#"</definedName>
    <definedName name="FDC_121_14" hidden="1">"#"</definedName>
    <definedName name="FDC_121_2" hidden="1">"#"</definedName>
    <definedName name="FDC_121_3" hidden="1">"#"</definedName>
    <definedName name="FDC_121_4" hidden="1">"#"</definedName>
    <definedName name="FDC_121_5" hidden="1">"#"</definedName>
    <definedName name="FDC_121_6" hidden="1">"#"</definedName>
    <definedName name="FDC_121_7" hidden="1">"#"</definedName>
    <definedName name="FDC_121_8" hidden="1">"#"</definedName>
    <definedName name="FDC_121_9" hidden="1">"#"</definedName>
    <definedName name="FDC_122_0" hidden="1">"#"</definedName>
    <definedName name="FDC_122_1" hidden="1">"#"</definedName>
    <definedName name="FDC_122_10" hidden="1">"#"</definedName>
    <definedName name="FDC_122_11" hidden="1">"#"</definedName>
    <definedName name="FDC_122_12" hidden="1">"#"</definedName>
    <definedName name="FDC_122_13" hidden="1">"#"</definedName>
    <definedName name="FDC_122_14" hidden="1">"#"</definedName>
    <definedName name="FDC_122_2" hidden="1">"#"</definedName>
    <definedName name="FDC_122_3" hidden="1">"#"</definedName>
    <definedName name="FDC_122_4" hidden="1">"#"</definedName>
    <definedName name="FDC_122_5" hidden="1">"#"</definedName>
    <definedName name="FDC_122_6" hidden="1">"#"</definedName>
    <definedName name="FDC_122_7" hidden="1">"#"</definedName>
    <definedName name="FDC_122_8" hidden="1">"#"</definedName>
    <definedName name="FDC_122_9" hidden="1">"#"</definedName>
    <definedName name="FDC_123_0" hidden="1">"#"</definedName>
    <definedName name="FDC_123_1" hidden="1">"#"</definedName>
    <definedName name="FDC_123_10" hidden="1">"#"</definedName>
    <definedName name="FDC_123_11" hidden="1">"#"</definedName>
    <definedName name="FDC_123_12" hidden="1">"#"</definedName>
    <definedName name="FDC_123_13" hidden="1">"#"</definedName>
    <definedName name="FDC_123_14" hidden="1">"#"</definedName>
    <definedName name="FDC_123_2" hidden="1">"#"</definedName>
    <definedName name="FDC_123_3" hidden="1">"#"</definedName>
    <definedName name="FDC_123_4" hidden="1">"#"</definedName>
    <definedName name="FDC_123_5" hidden="1">"#"</definedName>
    <definedName name="FDC_123_6" hidden="1">"#"</definedName>
    <definedName name="FDC_123_7" hidden="1">"#"</definedName>
    <definedName name="FDC_123_8" hidden="1">"#"</definedName>
    <definedName name="FDC_123_9" hidden="1">"#"</definedName>
    <definedName name="FDC_124_0" hidden="1">"#"</definedName>
    <definedName name="FDC_124_1" hidden="1">"#"</definedName>
    <definedName name="FDC_124_10" hidden="1">"#"</definedName>
    <definedName name="FDC_124_11" hidden="1">"#"</definedName>
    <definedName name="FDC_124_12" hidden="1">"#"</definedName>
    <definedName name="FDC_124_13" hidden="1">"#"</definedName>
    <definedName name="FDC_124_14" hidden="1">"#"</definedName>
    <definedName name="FDC_124_2" hidden="1">"#"</definedName>
    <definedName name="FDC_124_3" hidden="1">"#"</definedName>
    <definedName name="FDC_124_4" hidden="1">"#"</definedName>
    <definedName name="FDC_124_5" hidden="1">"#"</definedName>
    <definedName name="FDC_124_6" hidden="1">"#"</definedName>
    <definedName name="FDC_124_7" hidden="1">"#"</definedName>
    <definedName name="FDC_124_8" hidden="1">"#"</definedName>
    <definedName name="FDC_124_9" hidden="1">"#"</definedName>
    <definedName name="FDC_125_0" hidden="1">"#"</definedName>
    <definedName name="FDC_125_1" hidden="1">"#"</definedName>
    <definedName name="FDC_125_10" hidden="1">"#"</definedName>
    <definedName name="FDC_125_11" hidden="1">"#"</definedName>
    <definedName name="FDC_125_12" hidden="1">"#"</definedName>
    <definedName name="FDC_125_13" hidden="1">"#"</definedName>
    <definedName name="FDC_125_14" hidden="1">"#"</definedName>
    <definedName name="FDC_125_2" hidden="1">"#"</definedName>
    <definedName name="FDC_125_3" hidden="1">"#"</definedName>
    <definedName name="FDC_125_4" hidden="1">"#"</definedName>
    <definedName name="FDC_125_5" hidden="1">"#"</definedName>
    <definedName name="FDC_125_6" hidden="1">"#"</definedName>
    <definedName name="FDC_125_7" hidden="1">"#"</definedName>
    <definedName name="FDC_125_8" hidden="1">"#"</definedName>
    <definedName name="FDC_125_9" hidden="1">"#"</definedName>
    <definedName name="FDC_126_0" hidden="1">"#"</definedName>
    <definedName name="FDC_126_1" hidden="1">"#"</definedName>
    <definedName name="FDC_126_10" hidden="1">"#"</definedName>
    <definedName name="FDC_126_11" hidden="1">"#"</definedName>
    <definedName name="FDC_126_12" hidden="1">"#"</definedName>
    <definedName name="FDC_126_13" hidden="1">"#"</definedName>
    <definedName name="FDC_126_14" hidden="1">"#"</definedName>
    <definedName name="FDC_126_2" hidden="1">"#"</definedName>
    <definedName name="FDC_126_3" hidden="1">"#"</definedName>
    <definedName name="FDC_126_4" hidden="1">"#"</definedName>
    <definedName name="FDC_126_5" hidden="1">"#"</definedName>
    <definedName name="FDC_126_6" hidden="1">"#"</definedName>
    <definedName name="FDC_126_7" hidden="1">"#"</definedName>
    <definedName name="FDC_126_8" hidden="1">"#"</definedName>
    <definedName name="FDC_126_9" hidden="1">"#"</definedName>
    <definedName name="FDC_127_0" hidden="1">"#"</definedName>
    <definedName name="FDC_127_1" hidden="1">"#"</definedName>
    <definedName name="FDC_127_10" hidden="1">"#"</definedName>
    <definedName name="FDC_127_11" hidden="1">"#"</definedName>
    <definedName name="FDC_127_12" hidden="1">"#"</definedName>
    <definedName name="FDC_127_13" hidden="1">"#"</definedName>
    <definedName name="FDC_127_14" hidden="1">"#"</definedName>
    <definedName name="FDC_127_2" hidden="1">"#"</definedName>
    <definedName name="FDC_127_3" hidden="1">"#"</definedName>
    <definedName name="FDC_127_4" hidden="1">"#"</definedName>
    <definedName name="FDC_127_5" hidden="1">"#"</definedName>
    <definedName name="FDC_127_6" hidden="1">"#"</definedName>
    <definedName name="FDC_127_7" hidden="1">"#"</definedName>
    <definedName name="FDC_127_8" hidden="1">"#"</definedName>
    <definedName name="FDC_127_9" hidden="1">"#"</definedName>
    <definedName name="FDC_128_0" hidden="1">"#"</definedName>
    <definedName name="FDC_128_1" hidden="1">"#"</definedName>
    <definedName name="FDC_128_10" hidden="1">"#"</definedName>
    <definedName name="FDC_128_11" hidden="1">"#"</definedName>
    <definedName name="FDC_128_12" hidden="1">"#"</definedName>
    <definedName name="FDC_128_13" hidden="1">"#"</definedName>
    <definedName name="FDC_128_14" hidden="1">"#"</definedName>
    <definedName name="FDC_128_2" hidden="1">"#"</definedName>
    <definedName name="FDC_128_3" hidden="1">"#"</definedName>
    <definedName name="FDC_128_4" hidden="1">"#"</definedName>
    <definedName name="FDC_128_5" hidden="1">"#"</definedName>
    <definedName name="FDC_128_6" hidden="1">"#"</definedName>
    <definedName name="FDC_128_7" hidden="1">"#"</definedName>
    <definedName name="FDC_128_8" hidden="1">"#"</definedName>
    <definedName name="FDC_128_9" hidden="1">"#"</definedName>
    <definedName name="FDC_129_0" hidden="1">"#"</definedName>
    <definedName name="FDC_129_1" hidden="1">"#"</definedName>
    <definedName name="FDC_129_10" hidden="1">"#"</definedName>
    <definedName name="FDC_129_11" hidden="1">"#"</definedName>
    <definedName name="FDC_129_12" hidden="1">"#"</definedName>
    <definedName name="FDC_129_13" hidden="1">"#"</definedName>
    <definedName name="FDC_129_14" hidden="1">"#"</definedName>
    <definedName name="FDC_129_2" hidden="1">"#"</definedName>
    <definedName name="FDC_129_3" hidden="1">"#"</definedName>
    <definedName name="FDC_129_4" hidden="1">"#"</definedName>
    <definedName name="FDC_129_5" hidden="1">"#"</definedName>
    <definedName name="FDC_129_6" hidden="1">"#"</definedName>
    <definedName name="FDC_129_7" hidden="1">"#"</definedName>
    <definedName name="FDC_129_8" hidden="1">"#"</definedName>
    <definedName name="FDC_129_9" hidden="1">"#"</definedName>
    <definedName name="FDC_13_0" hidden="1">"#"</definedName>
    <definedName name="FDC_13_1" hidden="1">"#"</definedName>
    <definedName name="FDC_13_2" hidden="1">"#"</definedName>
    <definedName name="FDC_13_3" hidden="1">"#"</definedName>
    <definedName name="FDC_130_0" hidden="1">"#"</definedName>
    <definedName name="FDC_130_1" hidden="1">"#"</definedName>
    <definedName name="FDC_130_10" hidden="1">"#"</definedName>
    <definedName name="FDC_130_11" hidden="1">"#"</definedName>
    <definedName name="FDC_130_12" hidden="1">"#"</definedName>
    <definedName name="FDC_130_13" hidden="1">"#"</definedName>
    <definedName name="FDC_130_14" hidden="1">"#"</definedName>
    <definedName name="FDC_130_2" hidden="1">"#"</definedName>
    <definedName name="FDC_130_3" hidden="1">"#"</definedName>
    <definedName name="FDC_130_4" hidden="1">"#"</definedName>
    <definedName name="FDC_130_5" hidden="1">"#"</definedName>
    <definedName name="FDC_130_6" hidden="1">"#"</definedName>
    <definedName name="FDC_130_7" hidden="1">"#"</definedName>
    <definedName name="FDC_130_8" hidden="1">"#"</definedName>
    <definedName name="FDC_130_9" hidden="1">"#"</definedName>
    <definedName name="FDC_131_0" hidden="1">"#"</definedName>
    <definedName name="FDC_131_1" hidden="1">"#"</definedName>
    <definedName name="FDC_131_10" hidden="1">"#"</definedName>
    <definedName name="FDC_131_11" hidden="1">"#"</definedName>
    <definedName name="FDC_131_12" hidden="1">"#"</definedName>
    <definedName name="FDC_131_13" hidden="1">"#"</definedName>
    <definedName name="FDC_131_14" hidden="1">"#"</definedName>
    <definedName name="FDC_131_2" hidden="1">"#"</definedName>
    <definedName name="FDC_131_3" hidden="1">"#"</definedName>
    <definedName name="FDC_131_4" hidden="1">"#"</definedName>
    <definedName name="FDC_131_5" hidden="1">"#"</definedName>
    <definedName name="FDC_131_6" hidden="1">"#"</definedName>
    <definedName name="FDC_131_7" hidden="1">"#"</definedName>
    <definedName name="FDC_131_8" hidden="1">"#"</definedName>
    <definedName name="FDC_131_9" hidden="1">"#"</definedName>
    <definedName name="FDC_132_0" hidden="1">"#"</definedName>
    <definedName name="FDC_132_1" hidden="1">"#"</definedName>
    <definedName name="FDC_132_10" hidden="1">"#"</definedName>
    <definedName name="FDC_132_11" hidden="1">"#"</definedName>
    <definedName name="FDC_132_12" hidden="1">"#"</definedName>
    <definedName name="FDC_132_13" hidden="1">"#"</definedName>
    <definedName name="FDC_132_14" hidden="1">"#"</definedName>
    <definedName name="FDC_132_2" hidden="1">"#"</definedName>
    <definedName name="FDC_132_3" hidden="1">"#"</definedName>
    <definedName name="FDC_132_4" hidden="1">"#"</definedName>
    <definedName name="FDC_132_5" hidden="1">"#"</definedName>
    <definedName name="FDC_132_6" hidden="1">"#"</definedName>
    <definedName name="FDC_132_7" hidden="1">"#"</definedName>
    <definedName name="FDC_132_8" hidden="1">"#"</definedName>
    <definedName name="FDC_132_9" hidden="1">"#"</definedName>
    <definedName name="FDC_133_0" hidden="1">"#"</definedName>
    <definedName name="FDC_133_1" hidden="1">"#"</definedName>
    <definedName name="FDC_133_10" hidden="1">"#"</definedName>
    <definedName name="FDC_133_11" hidden="1">"#"</definedName>
    <definedName name="FDC_133_12" hidden="1">"#"</definedName>
    <definedName name="FDC_133_13" hidden="1">"#"</definedName>
    <definedName name="FDC_133_14" hidden="1">"#"</definedName>
    <definedName name="FDC_133_2" hidden="1">"#"</definedName>
    <definedName name="FDC_133_3" hidden="1">"#"</definedName>
    <definedName name="FDC_133_4" hidden="1">"#"</definedName>
    <definedName name="FDC_133_5" hidden="1">"#"</definedName>
    <definedName name="FDC_133_6" hidden="1">"#"</definedName>
    <definedName name="FDC_133_7" hidden="1">"#"</definedName>
    <definedName name="FDC_133_8" hidden="1">"#"</definedName>
    <definedName name="FDC_133_9" hidden="1">"#"</definedName>
    <definedName name="FDC_134_0" hidden="1">"#"</definedName>
    <definedName name="FDC_134_1" hidden="1">"#"</definedName>
    <definedName name="FDC_134_10" hidden="1">"#"</definedName>
    <definedName name="FDC_134_11" hidden="1">"#"</definedName>
    <definedName name="FDC_134_12" hidden="1">"#"</definedName>
    <definedName name="FDC_134_13" hidden="1">"#"</definedName>
    <definedName name="FDC_134_14" hidden="1">"#"</definedName>
    <definedName name="FDC_134_2" hidden="1">"#"</definedName>
    <definedName name="FDC_134_3" hidden="1">"#"</definedName>
    <definedName name="FDC_134_4" hidden="1">"#"</definedName>
    <definedName name="FDC_134_5" hidden="1">"#"</definedName>
    <definedName name="FDC_134_6" hidden="1">"#"</definedName>
    <definedName name="FDC_134_7" hidden="1">"#"</definedName>
    <definedName name="FDC_134_8" hidden="1">"#"</definedName>
    <definedName name="FDC_134_9" hidden="1">"#"</definedName>
    <definedName name="FDC_135_0" hidden="1">"#"</definedName>
    <definedName name="FDC_135_1" hidden="1">"#"</definedName>
    <definedName name="FDC_135_10" hidden="1">"#"</definedName>
    <definedName name="FDC_135_11" hidden="1">"#"</definedName>
    <definedName name="FDC_135_12" hidden="1">"#"</definedName>
    <definedName name="FDC_135_13" hidden="1">"#"</definedName>
    <definedName name="FDC_135_14" hidden="1">"#"</definedName>
    <definedName name="FDC_135_2" hidden="1">"#"</definedName>
    <definedName name="FDC_135_3" hidden="1">"#"</definedName>
    <definedName name="FDC_135_4" hidden="1">"#"</definedName>
    <definedName name="FDC_135_5" hidden="1">"#"</definedName>
    <definedName name="FDC_135_6" hidden="1">"#"</definedName>
    <definedName name="FDC_135_7" hidden="1">"#"</definedName>
    <definedName name="FDC_135_8" hidden="1">"#"</definedName>
    <definedName name="FDC_135_9" hidden="1">"#"</definedName>
    <definedName name="FDC_136_0" hidden="1">"#"</definedName>
    <definedName name="FDC_136_1" hidden="1">"#"</definedName>
    <definedName name="FDC_136_10" hidden="1">"#"</definedName>
    <definedName name="FDC_136_11" hidden="1">"#"</definedName>
    <definedName name="FDC_136_12" hidden="1">"#"</definedName>
    <definedName name="FDC_136_13" hidden="1">"#"</definedName>
    <definedName name="FDC_136_14" hidden="1">"#"</definedName>
    <definedName name="FDC_136_2" hidden="1">"#"</definedName>
    <definedName name="FDC_136_3" hidden="1">"#"</definedName>
    <definedName name="FDC_136_4" hidden="1">"#"</definedName>
    <definedName name="FDC_136_5" hidden="1">"#"</definedName>
    <definedName name="FDC_136_6" hidden="1">"#"</definedName>
    <definedName name="FDC_136_7" hidden="1">"#"</definedName>
    <definedName name="FDC_136_8" hidden="1">"#"</definedName>
    <definedName name="FDC_136_9" hidden="1">"#"</definedName>
    <definedName name="FDC_137_0" hidden="1">"#"</definedName>
    <definedName name="FDC_137_1" hidden="1">"#"</definedName>
    <definedName name="FDC_137_10" hidden="1">"#"</definedName>
    <definedName name="FDC_137_11" hidden="1">"#"</definedName>
    <definedName name="FDC_137_12" hidden="1">"#"</definedName>
    <definedName name="FDC_137_13" hidden="1">"#"</definedName>
    <definedName name="FDC_137_14" hidden="1">"#"</definedName>
    <definedName name="FDC_137_2" hidden="1">"#"</definedName>
    <definedName name="FDC_137_3" hidden="1">"#"</definedName>
    <definedName name="FDC_137_4" hidden="1">"#"</definedName>
    <definedName name="FDC_137_5" hidden="1">"#"</definedName>
    <definedName name="FDC_137_6" hidden="1">"#"</definedName>
    <definedName name="FDC_137_7" hidden="1">"#"</definedName>
    <definedName name="FDC_137_8" hidden="1">"#"</definedName>
    <definedName name="FDC_137_9" hidden="1">"#"</definedName>
    <definedName name="FDC_138_0" hidden="1">"#"</definedName>
    <definedName name="FDC_138_1" hidden="1">"#"</definedName>
    <definedName name="FDC_138_10" hidden="1">"#"</definedName>
    <definedName name="FDC_138_11" hidden="1">"#"</definedName>
    <definedName name="FDC_138_12" hidden="1">"#"</definedName>
    <definedName name="FDC_138_13" hidden="1">"#"</definedName>
    <definedName name="FDC_138_14" hidden="1">"#"</definedName>
    <definedName name="FDC_138_2" hidden="1">"#"</definedName>
    <definedName name="FDC_138_3" hidden="1">"#"</definedName>
    <definedName name="FDC_138_4" hidden="1">"#"</definedName>
    <definedName name="FDC_138_5" hidden="1">"#"</definedName>
    <definedName name="FDC_138_6" hidden="1">"#"</definedName>
    <definedName name="FDC_138_7" hidden="1">"#"</definedName>
    <definedName name="FDC_138_8" hidden="1">"#"</definedName>
    <definedName name="FDC_138_9" hidden="1">"#"</definedName>
    <definedName name="FDC_139_0" hidden="1">"#"</definedName>
    <definedName name="FDC_139_1" hidden="1">"#"</definedName>
    <definedName name="FDC_139_10" hidden="1">"#"</definedName>
    <definedName name="FDC_139_11" hidden="1">"#"</definedName>
    <definedName name="FDC_139_12" hidden="1">"#"</definedName>
    <definedName name="FDC_139_13" hidden="1">"#"</definedName>
    <definedName name="FDC_139_14" hidden="1">"#"</definedName>
    <definedName name="FDC_139_2" hidden="1">"#"</definedName>
    <definedName name="FDC_139_3" hidden="1">"#"</definedName>
    <definedName name="FDC_139_4" hidden="1">"#"</definedName>
    <definedName name="FDC_139_5" hidden="1">"#"</definedName>
    <definedName name="FDC_139_6" hidden="1">"#"</definedName>
    <definedName name="FDC_139_7" hidden="1">"#"</definedName>
    <definedName name="FDC_139_8" hidden="1">"#"</definedName>
    <definedName name="FDC_139_9" hidden="1">"#"</definedName>
    <definedName name="FDC_14_0" hidden="1">"#"</definedName>
    <definedName name="FDC_14_1" hidden="1">"#"</definedName>
    <definedName name="FDC_14_2" hidden="1">"#"</definedName>
    <definedName name="FDC_14_3" hidden="1">"#"</definedName>
    <definedName name="FDC_140_0" hidden="1">"#"</definedName>
    <definedName name="FDC_140_1" hidden="1">"#"</definedName>
    <definedName name="FDC_140_10" hidden="1">"#"</definedName>
    <definedName name="FDC_140_11" hidden="1">"#"</definedName>
    <definedName name="FDC_140_12" hidden="1">"#"</definedName>
    <definedName name="FDC_140_13" hidden="1">"#"</definedName>
    <definedName name="FDC_140_14" hidden="1">"#"</definedName>
    <definedName name="FDC_140_2" hidden="1">"#"</definedName>
    <definedName name="FDC_140_3" hidden="1">"#"</definedName>
    <definedName name="FDC_140_4" hidden="1">"#"</definedName>
    <definedName name="FDC_140_5" hidden="1">"#"</definedName>
    <definedName name="FDC_140_6" hidden="1">"#"</definedName>
    <definedName name="FDC_140_7" hidden="1">"#"</definedName>
    <definedName name="FDC_140_8" hidden="1">"#"</definedName>
    <definedName name="FDC_140_9" hidden="1">"#"</definedName>
    <definedName name="FDC_141_0" hidden="1">"#"</definedName>
    <definedName name="FDC_141_1" hidden="1">"#"</definedName>
    <definedName name="FDC_141_10" hidden="1">"#"</definedName>
    <definedName name="FDC_141_11" hidden="1">"#"</definedName>
    <definedName name="FDC_141_12" hidden="1">"#"</definedName>
    <definedName name="FDC_141_13" hidden="1">"#"</definedName>
    <definedName name="FDC_141_14" hidden="1">"#"</definedName>
    <definedName name="FDC_141_2" hidden="1">"#"</definedName>
    <definedName name="FDC_141_3" hidden="1">"#"</definedName>
    <definedName name="FDC_141_4" hidden="1">"#"</definedName>
    <definedName name="FDC_141_5" hidden="1">"#"</definedName>
    <definedName name="FDC_141_6" hidden="1">"#"</definedName>
    <definedName name="FDC_141_7" hidden="1">"#"</definedName>
    <definedName name="FDC_141_8" hidden="1">"#"</definedName>
    <definedName name="FDC_141_9" hidden="1">"#"</definedName>
    <definedName name="FDC_142_0" hidden="1">"#"</definedName>
    <definedName name="FDC_142_1" hidden="1">"#"</definedName>
    <definedName name="FDC_142_10" hidden="1">"#"</definedName>
    <definedName name="FDC_142_11" hidden="1">"#"</definedName>
    <definedName name="FDC_142_12" hidden="1">"#"</definedName>
    <definedName name="FDC_142_13" hidden="1">"#"</definedName>
    <definedName name="FDC_142_14" hidden="1">"#"</definedName>
    <definedName name="FDC_142_2" hidden="1">"#"</definedName>
    <definedName name="FDC_142_3" hidden="1">"#"</definedName>
    <definedName name="FDC_142_4" hidden="1">"#"</definedName>
    <definedName name="FDC_142_5" hidden="1">"#"</definedName>
    <definedName name="FDC_142_6" hidden="1">"#"</definedName>
    <definedName name="FDC_142_7" hidden="1">"#"</definedName>
    <definedName name="FDC_142_8" hidden="1">"#"</definedName>
    <definedName name="FDC_142_9" hidden="1">"#"</definedName>
    <definedName name="FDC_143_0" hidden="1">"#"</definedName>
    <definedName name="FDC_143_1" hidden="1">"#"</definedName>
    <definedName name="FDC_143_10" hidden="1">"#"</definedName>
    <definedName name="FDC_143_11" hidden="1">"#"</definedName>
    <definedName name="FDC_143_12" hidden="1">"#"</definedName>
    <definedName name="FDC_143_13" hidden="1">"#"</definedName>
    <definedName name="FDC_143_14" hidden="1">"#"</definedName>
    <definedName name="FDC_143_2" hidden="1">"#"</definedName>
    <definedName name="FDC_143_3" hidden="1">"#"</definedName>
    <definedName name="FDC_143_4" hidden="1">"#"</definedName>
    <definedName name="FDC_143_5" hidden="1">"#"</definedName>
    <definedName name="FDC_143_6" hidden="1">"#"</definedName>
    <definedName name="FDC_143_7" hidden="1">"#"</definedName>
    <definedName name="FDC_143_8" hidden="1">"#"</definedName>
    <definedName name="FDC_143_9" hidden="1">"#"</definedName>
    <definedName name="FDC_144_0" hidden="1">"#"</definedName>
    <definedName name="FDC_144_1" hidden="1">"#"</definedName>
    <definedName name="FDC_144_10" hidden="1">"#"</definedName>
    <definedName name="FDC_144_11" hidden="1">"#"</definedName>
    <definedName name="FDC_144_12" hidden="1">"#"</definedName>
    <definedName name="FDC_144_13" hidden="1">"#"</definedName>
    <definedName name="FDC_144_14" hidden="1">"#"</definedName>
    <definedName name="FDC_144_2" hidden="1">"#"</definedName>
    <definedName name="FDC_144_3" hidden="1">"#"</definedName>
    <definedName name="FDC_144_4" hidden="1">"#"</definedName>
    <definedName name="FDC_144_5" hidden="1">"#"</definedName>
    <definedName name="FDC_144_6" hidden="1">"#"</definedName>
    <definedName name="FDC_144_7" hidden="1">"#"</definedName>
    <definedName name="FDC_144_8" hidden="1">"#"</definedName>
    <definedName name="FDC_144_9" hidden="1">"#"</definedName>
    <definedName name="FDC_145_0" hidden="1">"#"</definedName>
    <definedName name="FDC_145_1" hidden="1">"#"</definedName>
    <definedName name="FDC_145_10" hidden="1">"#"</definedName>
    <definedName name="FDC_145_11" hidden="1">"#"</definedName>
    <definedName name="FDC_145_12" hidden="1">"#"</definedName>
    <definedName name="FDC_145_13" hidden="1">"#"</definedName>
    <definedName name="FDC_145_14" hidden="1">"#"</definedName>
    <definedName name="FDC_145_2" hidden="1">"#"</definedName>
    <definedName name="FDC_145_3" hidden="1">"#"</definedName>
    <definedName name="FDC_145_4" hidden="1">"#"</definedName>
    <definedName name="FDC_145_5" hidden="1">"#"</definedName>
    <definedName name="FDC_145_6" hidden="1">"#"</definedName>
    <definedName name="FDC_145_7" hidden="1">"#"</definedName>
    <definedName name="FDC_145_8" hidden="1">"#"</definedName>
    <definedName name="FDC_145_9" hidden="1">"#"</definedName>
    <definedName name="FDC_146_0" hidden="1">"#"</definedName>
    <definedName name="FDC_146_1" hidden="1">"#"</definedName>
    <definedName name="FDC_146_10" hidden="1">"#"</definedName>
    <definedName name="FDC_146_11" hidden="1">"#"</definedName>
    <definedName name="FDC_146_12" hidden="1">"#"</definedName>
    <definedName name="FDC_146_13" hidden="1">"#"</definedName>
    <definedName name="FDC_146_14" hidden="1">"#"</definedName>
    <definedName name="FDC_146_2" hidden="1">"#"</definedName>
    <definedName name="FDC_146_3" hidden="1">"#"</definedName>
    <definedName name="FDC_146_4" hidden="1">"#"</definedName>
    <definedName name="FDC_146_5" hidden="1">"#"</definedName>
    <definedName name="FDC_146_6" hidden="1">"#"</definedName>
    <definedName name="FDC_146_7" hidden="1">"#"</definedName>
    <definedName name="FDC_146_8" hidden="1">"#"</definedName>
    <definedName name="FDC_146_9" hidden="1">"#"</definedName>
    <definedName name="FDC_147_0" hidden="1">"#"</definedName>
    <definedName name="FDC_147_1" hidden="1">"#"</definedName>
    <definedName name="FDC_147_10" hidden="1">"#"</definedName>
    <definedName name="FDC_147_11" hidden="1">"#"</definedName>
    <definedName name="FDC_147_12" hidden="1">"#"</definedName>
    <definedName name="FDC_147_13" hidden="1">"#"</definedName>
    <definedName name="FDC_147_14" hidden="1">"#"</definedName>
    <definedName name="FDC_147_2" hidden="1">"#"</definedName>
    <definedName name="FDC_147_3" hidden="1">"#"</definedName>
    <definedName name="FDC_147_4" hidden="1">"#"</definedName>
    <definedName name="FDC_147_5" hidden="1">"#"</definedName>
    <definedName name="FDC_147_6" hidden="1">"#"</definedName>
    <definedName name="FDC_147_7" hidden="1">"#"</definedName>
    <definedName name="FDC_147_8" hidden="1">"#"</definedName>
    <definedName name="FDC_147_9" hidden="1">"#"</definedName>
    <definedName name="FDC_148_0" hidden="1">"#"</definedName>
    <definedName name="FDC_148_1" hidden="1">"#"</definedName>
    <definedName name="FDC_148_10" hidden="1">"#"</definedName>
    <definedName name="FDC_148_11" hidden="1">"#"</definedName>
    <definedName name="FDC_148_12" hidden="1">"#"</definedName>
    <definedName name="FDC_148_13" hidden="1">"#"</definedName>
    <definedName name="FDC_148_14" hidden="1">"#"</definedName>
    <definedName name="FDC_148_2" hidden="1">"#"</definedName>
    <definedName name="FDC_148_3" hidden="1">"#"</definedName>
    <definedName name="FDC_148_4" hidden="1">"#"</definedName>
    <definedName name="FDC_148_5" hidden="1">"#"</definedName>
    <definedName name="FDC_148_6" hidden="1">"#"</definedName>
    <definedName name="FDC_148_7" hidden="1">"#"</definedName>
    <definedName name="FDC_148_8" hidden="1">"#"</definedName>
    <definedName name="FDC_148_9" hidden="1">"#"</definedName>
    <definedName name="FDC_149_0" hidden="1">"#"</definedName>
    <definedName name="FDC_149_1" hidden="1">"#"</definedName>
    <definedName name="FDC_149_10" hidden="1">"#"</definedName>
    <definedName name="FDC_149_11" hidden="1">"#"</definedName>
    <definedName name="FDC_149_12" hidden="1">"#"</definedName>
    <definedName name="FDC_149_13" hidden="1">"#"</definedName>
    <definedName name="FDC_149_14" hidden="1">"#"</definedName>
    <definedName name="FDC_149_2" hidden="1">"#"</definedName>
    <definedName name="FDC_149_3" hidden="1">"#"</definedName>
    <definedName name="FDC_149_4" hidden="1">"#"</definedName>
    <definedName name="FDC_149_5" hidden="1">"#"</definedName>
    <definedName name="FDC_149_6" hidden="1">"#"</definedName>
    <definedName name="FDC_149_7" hidden="1">"#"</definedName>
    <definedName name="FDC_149_8" hidden="1">"#"</definedName>
    <definedName name="FDC_149_9" hidden="1">"#"</definedName>
    <definedName name="FDC_15_0" hidden="1">"#"</definedName>
    <definedName name="FDC_150_0" hidden="1">"#"</definedName>
    <definedName name="FDC_150_1" hidden="1">"#"</definedName>
    <definedName name="FDC_150_10" hidden="1">"#"</definedName>
    <definedName name="FDC_150_11" hidden="1">"#"</definedName>
    <definedName name="FDC_150_12" hidden="1">"#"</definedName>
    <definedName name="FDC_150_13" hidden="1">"#"</definedName>
    <definedName name="FDC_150_14" hidden="1">"#"</definedName>
    <definedName name="FDC_150_2" hidden="1">"#"</definedName>
    <definedName name="FDC_150_3" hidden="1">"#"</definedName>
    <definedName name="FDC_150_4" hidden="1">"#"</definedName>
    <definedName name="FDC_150_5" hidden="1">"#"</definedName>
    <definedName name="FDC_150_6" hidden="1">"#"</definedName>
    <definedName name="FDC_150_7" hidden="1">"#"</definedName>
    <definedName name="FDC_150_8" hidden="1">"#"</definedName>
    <definedName name="FDC_150_9" hidden="1">"#"</definedName>
    <definedName name="FDC_151_0" hidden="1">"#"</definedName>
    <definedName name="FDC_151_1" hidden="1">"#"</definedName>
    <definedName name="FDC_151_10" hidden="1">"#"</definedName>
    <definedName name="FDC_151_11" hidden="1">"#"</definedName>
    <definedName name="FDC_151_12" hidden="1">"#"</definedName>
    <definedName name="FDC_151_13" hidden="1">"#"</definedName>
    <definedName name="FDC_151_14" hidden="1">"#"</definedName>
    <definedName name="FDC_151_15" hidden="1">"#"</definedName>
    <definedName name="FDC_151_2" hidden="1">"#"</definedName>
    <definedName name="FDC_151_3" hidden="1">"#"</definedName>
    <definedName name="FDC_151_4" hidden="1">"#"</definedName>
    <definedName name="FDC_151_5" hidden="1">"#"</definedName>
    <definedName name="FDC_151_6" hidden="1">"#"</definedName>
    <definedName name="FDC_151_7" hidden="1">"#"</definedName>
    <definedName name="FDC_151_8" hidden="1">"#"</definedName>
    <definedName name="FDC_151_9" hidden="1">"#"</definedName>
    <definedName name="FDC_152_0" hidden="1">"#"</definedName>
    <definedName name="FDC_152_1" hidden="1">"#"</definedName>
    <definedName name="FDC_152_10" hidden="1">"#"</definedName>
    <definedName name="FDC_152_11" hidden="1">"#"</definedName>
    <definedName name="FDC_152_12" hidden="1">"#"</definedName>
    <definedName name="FDC_152_13" hidden="1">"#"</definedName>
    <definedName name="FDC_152_14" hidden="1">"#"</definedName>
    <definedName name="FDC_152_15" hidden="1">"#"</definedName>
    <definedName name="FDC_152_2" hidden="1">"#"</definedName>
    <definedName name="FDC_152_3" hidden="1">"#"</definedName>
    <definedName name="FDC_152_4" hidden="1">"#"</definedName>
    <definedName name="FDC_152_5" hidden="1">"#"</definedName>
    <definedName name="FDC_152_6" hidden="1">"#"</definedName>
    <definedName name="FDC_152_7" hidden="1">"#"</definedName>
    <definedName name="FDC_152_8" hidden="1">"#"</definedName>
    <definedName name="FDC_152_9" hidden="1">"#"</definedName>
    <definedName name="FDC_153_0" hidden="1">"#"</definedName>
    <definedName name="FDC_153_1" hidden="1">"#"</definedName>
    <definedName name="FDC_153_10" hidden="1">"#"</definedName>
    <definedName name="FDC_153_11" hidden="1">"#"</definedName>
    <definedName name="FDC_153_12" hidden="1">"#"</definedName>
    <definedName name="FDC_153_13" hidden="1">"#"</definedName>
    <definedName name="FDC_153_14" hidden="1">"#"</definedName>
    <definedName name="FDC_153_2" hidden="1">"#"</definedName>
    <definedName name="FDC_153_3" hidden="1">"#"</definedName>
    <definedName name="FDC_153_4" hidden="1">"#"</definedName>
    <definedName name="FDC_153_5" hidden="1">"#"</definedName>
    <definedName name="FDC_153_6" hidden="1">"#"</definedName>
    <definedName name="FDC_153_7" hidden="1">"#"</definedName>
    <definedName name="FDC_153_8" hidden="1">"#"</definedName>
    <definedName name="FDC_153_9" hidden="1">"#"</definedName>
    <definedName name="FDC_154_0" hidden="1">"#"</definedName>
    <definedName name="FDC_154_1" hidden="1">"#"</definedName>
    <definedName name="FDC_154_10" hidden="1">"#"</definedName>
    <definedName name="FDC_154_11" hidden="1">"#"</definedName>
    <definedName name="FDC_154_12" hidden="1">"#"</definedName>
    <definedName name="FDC_154_13" hidden="1">"#"</definedName>
    <definedName name="FDC_154_14" hidden="1">"#"</definedName>
    <definedName name="FDC_154_2" hidden="1">"#"</definedName>
    <definedName name="FDC_154_3" hidden="1">"#"</definedName>
    <definedName name="FDC_154_4" hidden="1">"#"</definedName>
    <definedName name="FDC_154_5" hidden="1">"#"</definedName>
    <definedName name="FDC_154_6" hidden="1">"#"</definedName>
    <definedName name="FDC_154_7" hidden="1">"#"</definedName>
    <definedName name="FDC_154_8" hidden="1">"#"</definedName>
    <definedName name="FDC_154_9" hidden="1">"#"</definedName>
    <definedName name="FDC_155_0" hidden="1">"#"</definedName>
    <definedName name="FDC_155_1" hidden="1">"#"</definedName>
    <definedName name="FDC_155_10" hidden="1">"#"</definedName>
    <definedName name="FDC_155_11" hidden="1">"#"</definedName>
    <definedName name="FDC_155_12" hidden="1">"#"</definedName>
    <definedName name="FDC_155_13" hidden="1">"#"</definedName>
    <definedName name="FDC_155_14" hidden="1">"#"</definedName>
    <definedName name="FDC_155_15" hidden="1">"#"</definedName>
    <definedName name="FDC_155_2" hidden="1">"#"</definedName>
    <definedName name="FDC_155_3" hidden="1">"#"</definedName>
    <definedName name="FDC_155_4" hidden="1">"#"</definedName>
    <definedName name="FDC_155_5" hidden="1">"#"</definedName>
    <definedName name="FDC_155_6" hidden="1">"#"</definedName>
    <definedName name="FDC_155_7" hidden="1">"#"</definedName>
    <definedName name="FDC_155_8" hidden="1">"#"</definedName>
    <definedName name="FDC_155_9" hidden="1">"#"</definedName>
    <definedName name="FDC_156_0" hidden="1">"#"</definedName>
    <definedName name="FDC_156_1" hidden="1">"#"</definedName>
    <definedName name="FDC_156_10" hidden="1">"#"</definedName>
    <definedName name="FDC_156_11" hidden="1">"#"</definedName>
    <definedName name="FDC_156_12" hidden="1">"#"</definedName>
    <definedName name="FDC_156_13" hidden="1">"#"</definedName>
    <definedName name="FDC_156_14" hidden="1">"#"</definedName>
    <definedName name="FDC_156_15" hidden="1">"#"</definedName>
    <definedName name="FDC_156_2" hidden="1">"#"</definedName>
    <definedName name="FDC_156_3" hidden="1">"#"</definedName>
    <definedName name="FDC_156_4" hidden="1">"#"</definedName>
    <definedName name="FDC_156_5" hidden="1">"#"</definedName>
    <definedName name="FDC_156_6" hidden="1">"#"</definedName>
    <definedName name="FDC_156_7" hidden="1">"#"</definedName>
    <definedName name="FDC_156_8" hidden="1">"#"</definedName>
    <definedName name="FDC_156_9" hidden="1">"#"</definedName>
    <definedName name="FDC_157_0" hidden="1">"#"</definedName>
    <definedName name="FDC_157_1" hidden="1">"#"</definedName>
    <definedName name="FDC_157_10" hidden="1">"#"</definedName>
    <definedName name="FDC_157_100" hidden="1">"#"</definedName>
    <definedName name="FDC_157_101" hidden="1">"#"</definedName>
    <definedName name="FDC_157_102" hidden="1">"#"</definedName>
    <definedName name="FDC_157_103" hidden="1">"#"</definedName>
    <definedName name="FDC_157_104" hidden="1">"#"</definedName>
    <definedName name="FDC_157_105" hidden="1">"#"</definedName>
    <definedName name="FDC_157_106" hidden="1">"#"</definedName>
    <definedName name="FDC_157_107" hidden="1">"#"</definedName>
    <definedName name="FDC_157_108" hidden="1">"#"</definedName>
    <definedName name="FDC_157_109" hidden="1">"#"</definedName>
    <definedName name="FDC_157_11" hidden="1">"#"</definedName>
    <definedName name="FDC_157_110" hidden="1">"#"</definedName>
    <definedName name="FDC_157_111" hidden="1">"#"</definedName>
    <definedName name="FDC_157_112" hidden="1">"#"</definedName>
    <definedName name="FDC_157_113" hidden="1">"#"</definedName>
    <definedName name="FDC_157_114" hidden="1">"#"</definedName>
    <definedName name="FDC_157_115" hidden="1">"#"</definedName>
    <definedName name="FDC_157_116" hidden="1">"#"</definedName>
    <definedName name="FDC_157_117" hidden="1">"#"</definedName>
    <definedName name="FDC_157_118" hidden="1">"#"</definedName>
    <definedName name="FDC_157_119" hidden="1">"#"</definedName>
    <definedName name="FDC_157_12" hidden="1">"#"</definedName>
    <definedName name="FDC_157_120" hidden="1">"#"</definedName>
    <definedName name="FDC_157_121" hidden="1">"#"</definedName>
    <definedName name="FDC_157_122" hidden="1">"#"</definedName>
    <definedName name="FDC_157_123" hidden="1">"#"</definedName>
    <definedName name="FDC_157_124" hidden="1">"#"</definedName>
    <definedName name="FDC_157_125" hidden="1">"#"</definedName>
    <definedName name="FDC_157_126" hidden="1">"#"</definedName>
    <definedName name="FDC_157_127" hidden="1">"#"</definedName>
    <definedName name="FDC_157_128" hidden="1">"#"</definedName>
    <definedName name="FDC_157_129" hidden="1">"#"</definedName>
    <definedName name="FDC_157_13" hidden="1">"#"</definedName>
    <definedName name="FDC_157_130" hidden="1">"#"</definedName>
    <definedName name="FDC_157_131" hidden="1">"#"</definedName>
    <definedName name="FDC_157_132" hidden="1">"#"</definedName>
    <definedName name="FDC_157_133" hidden="1">"#"</definedName>
    <definedName name="FDC_157_134" hidden="1">"#"</definedName>
    <definedName name="FDC_157_135" hidden="1">"#"</definedName>
    <definedName name="FDC_157_136" hidden="1">"#"</definedName>
    <definedName name="FDC_157_137" hidden="1">"#"</definedName>
    <definedName name="FDC_157_138" hidden="1">"#"</definedName>
    <definedName name="FDC_157_139" hidden="1">"#"</definedName>
    <definedName name="FDC_157_14" hidden="1">"#"</definedName>
    <definedName name="FDC_157_140" hidden="1">"#"</definedName>
    <definedName name="FDC_157_141" hidden="1">"#"</definedName>
    <definedName name="FDC_157_142" hidden="1">"#"</definedName>
    <definedName name="FDC_157_143" hidden="1">"#"</definedName>
    <definedName name="FDC_157_144" hidden="1">"#"</definedName>
    <definedName name="FDC_157_145" hidden="1">"#"</definedName>
    <definedName name="FDC_157_146" hidden="1">"#"</definedName>
    <definedName name="FDC_157_147" hidden="1">"#"</definedName>
    <definedName name="FDC_157_148" hidden="1">"#"</definedName>
    <definedName name="FDC_157_149" hidden="1">"#"</definedName>
    <definedName name="FDC_157_15" hidden="1">"#"</definedName>
    <definedName name="FDC_157_150" hidden="1">"#"</definedName>
    <definedName name="FDC_157_151" hidden="1">"#"</definedName>
    <definedName name="FDC_157_152" hidden="1">"#"</definedName>
    <definedName name="FDC_157_153" hidden="1">"#"</definedName>
    <definedName name="FDC_157_154" hidden="1">"#"</definedName>
    <definedName name="FDC_157_155" hidden="1">"#"</definedName>
    <definedName name="FDC_157_156" hidden="1">"#"</definedName>
    <definedName name="FDC_157_157" hidden="1">"#"</definedName>
    <definedName name="FDC_157_158" hidden="1">"#"</definedName>
    <definedName name="FDC_157_159" hidden="1">"#"</definedName>
    <definedName name="FDC_157_16" hidden="1">"#"</definedName>
    <definedName name="FDC_157_160" hidden="1">"#"</definedName>
    <definedName name="FDC_157_161" hidden="1">"#"</definedName>
    <definedName name="FDC_157_162" hidden="1">"#"</definedName>
    <definedName name="FDC_157_163" hidden="1">"#"</definedName>
    <definedName name="FDC_157_164" hidden="1">"#"</definedName>
    <definedName name="FDC_157_165" hidden="1">"#"</definedName>
    <definedName name="FDC_157_166" hidden="1">"#"</definedName>
    <definedName name="FDC_157_167" hidden="1">"#"</definedName>
    <definedName name="FDC_157_168" hidden="1">"#"</definedName>
    <definedName name="FDC_157_169" hidden="1">"#"</definedName>
    <definedName name="FDC_157_17" hidden="1">"#"</definedName>
    <definedName name="FDC_157_170" hidden="1">"#"</definedName>
    <definedName name="FDC_157_171" hidden="1">"#"</definedName>
    <definedName name="FDC_157_172" hidden="1">"#"</definedName>
    <definedName name="FDC_157_173" hidden="1">"#"</definedName>
    <definedName name="FDC_157_174" hidden="1">"#"</definedName>
    <definedName name="FDC_157_175" hidden="1">"#"</definedName>
    <definedName name="FDC_157_176" hidden="1">"#"</definedName>
    <definedName name="FDC_157_177" hidden="1">"#"</definedName>
    <definedName name="FDC_157_178" hidden="1">"#"</definedName>
    <definedName name="FDC_157_179" hidden="1">"#"</definedName>
    <definedName name="FDC_157_18" hidden="1">"#"</definedName>
    <definedName name="FDC_157_180" hidden="1">"#"</definedName>
    <definedName name="FDC_157_181" hidden="1">"#"</definedName>
    <definedName name="FDC_157_182" hidden="1">"#"</definedName>
    <definedName name="FDC_157_183" hidden="1">"#"</definedName>
    <definedName name="FDC_157_184" hidden="1">"#"</definedName>
    <definedName name="FDC_157_185" hidden="1">"#"</definedName>
    <definedName name="FDC_157_186" hidden="1">"#"</definedName>
    <definedName name="FDC_157_187" hidden="1">"#"</definedName>
    <definedName name="FDC_157_188" hidden="1">"#"</definedName>
    <definedName name="FDC_157_189" hidden="1">"#"</definedName>
    <definedName name="FDC_157_19" hidden="1">"#"</definedName>
    <definedName name="FDC_157_190" hidden="1">"#"</definedName>
    <definedName name="FDC_157_191" hidden="1">"#"</definedName>
    <definedName name="FDC_157_192" hidden="1">"#"</definedName>
    <definedName name="FDC_157_193" hidden="1">"#"</definedName>
    <definedName name="FDC_157_194" hidden="1">"#"</definedName>
    <definedName name="FDC_157_195" hidden="1">"#"</definedName>
    <definedName name="FDC_157_196" hidden="1">"#"</definedName>
    <definedName name="FDC_157_197" hidden="1">"#"</definedName>
    <definedName name="FDC_157_198" hidden="1">"#"</definedName>
    <definedName name="FDC_157_199" hidden="1">"#"</definedName>
    <definedName name="FDC_157_2" hidden="1">"#"</definedName>
    <definedName name="FDC_157_20" hidden="1">"#"</definedName>
    <definedName name="FDC_157_200" hidden="1">"#"</definedName>
    <definedName name="FDC_157_201" hidden="1">"#"</definedName>
    <definedName name="FDC_157_202" hidden="1">"#"</definedName>
    <definedName name="FDC_157_203" hidden="1">"#"</definedName>
    <definedName name="FDC_157_204" hidden="1">"#"</definedName>
    <definedName name="FDC_157_205" hidden="1">"#"</definedName>
    <definedName name="FDC_157_206" hidden="1">"#"</definedName>
    <definedName name="FDC_157_207" hidden="1">"#"</definedName>
    <definedName name="FDC_157_208" hidden="1">"#"</definedName>
    <definedName name="FDC_157_209" hidden="1">"#"</definedName>
    <definedName name="FDC_157_21" hidden="1">"#"</definedName>
    <definedName name="FDC_157_210" hidden="1">"#"</definedName>
    <definedName name="FDC_157_211" hidden="1">"#"</definedName>
    <definedName name="FDC_157_212" hidden="1">"#"</definedName>
    <definedName name="FDC_157_213" hidden="1">"#"</definedName>
    <definedName name="FDC_157_214" hidden="1">"#"</definedName>
    <definedName name="FDC_157_215" hidden="1">"#"</definedName>
    <definedName name="FDC_157_216" hidden="1">"#"</definedName>
    <definedName name="FDC_157_217" hidden="1">"#"</definedName>
    <definedName name="FDC_157_218" hidden="1">"#"</definedName>
    <definedName name="FDC_157_219" hidden="1">"#"</definedName>
    <definedName name="FDC_157_22" hidden="1">"#"</definedName>
    <definedName name="FDC_157_220" hidden="1">"#"</definedName>
    <definedName name="FDC_157_221" hidden="1">"#"</definedName>
    <definedName name="FDC_157_222" hidden="1">"#"</definedName>
    <definedName name="FDC_157_223" hidden="1">"#"</definedName>
    <definedName name="FDC_157_224" hidden="1">"#"</definedName>
    <definedName name="FDC_157_225" hidden="1">"#"</definedName>
    <definedName name="FDC_157_226" hidden="1">"#"</definedName>
    <definedName name="FDC_157_227" hidden="1">"#"</definedName>
    <definedName name="FDC_157_228" hidden="1">"#"</definedName>
    <definedName name="FDC_157_229" hidden="1">"#"</definedName>
    <definedName name="FDC_157_23" hidden="1">"#"</definedName>
    <definedName name="FDC_157_230" hidden="1">"#"</definedName>
    <definedName name="FDC_157_231" hidden="1">"#"</definedName>
    <definedName name="FDC_157_232" hidden="1">"#"</definedName>
    <definedName name="FDC_157_233" hidden="1">"#"</definedName>
    <definedName name="FDC_157_234" hidden="1">"#"</definedName>
    <definedName name="FDC_157_235" hidden="1">"#"</definedName>
    <definedName name="FDC_157_236" hidden="1">"#"</definedName>
    <definedName name="FDC_157_237" hidden="1">"#"</definedName>
    <definedName name="FDC_157_238" hidden="1">"#"</definedName>
    <definedName name="FDC_157_239" hidden="1">"#"</definedName>
    <definedName name="FDC_157_24" hidden="1">"#"</definedName>
    <definedName name="FDC_157_240" hidden="1">"#"</definedName>
    <definedName name="FDC_157_241" hidden="1">"#"</definedName>
    <definedName name="FDC_157_242" hidden="1">"#"</definedName>
    <definedName name="FDC_157_243" hidden="1">"#"</definedName>
    <definedName name="FDC_157_244" hidden="1">"#"</definedName>
    <definedName name="FDC_157_245" hidden="1">"#"</definedName>
    <definedName name="FDC_157_246" hidden="1">"#"</definedName>
    <definedName name="FDC_157_247" hidden="1">"#"</definedName>
    <definedName name="FDC_157_248" hidden="1">"#"</definedName>
    <definedName name="FDC_157_249" hidden="1">"#"</definedName>
    <definedName name="FDC_157_25" hidden="1">"#"</definedName>
    <definedName name="FDC_157_250" hidden="1">"#"</definedName>
    <definedName name="FDC_157_251" hidden="1">"#"</definedName>
    <definedName name="FDC_157_252" hidden="1">"#"</definedName>
    <definedName name="FDC_157_26" hidden="1">"#"</definedName>
    <definedName name="FDC_157_27" hidden="1">"#"</definedName>
    <definedName name="FDC_157_28" hidden="1">"#"</definedName>
    <definedName name="FDC_157_29" hidden="1">"#"</definedName>
    <definedName name="FDC_157_3" hidden="1">"#"</definedName>
    <definedName name="FDC_157_30" hidden="1">"#"</definedName>
    <definedName name="FDC_157_31" hidden="1">"#"</definedName>
    <definedName name="FDC_157_32" hidden="1">"#"</definedName>
    <definedName name="FDC_157_33" hidden="1">"#"</definedName>
    <definedName name="FDC_157_34" hidden="1">"#"</definedName>
    <definedName name="FDC_157_35" hidden="1">"#"</definedName>
    <definedName name="FDC_157_36" hidden="1">"#"</definedName>
    <definedName name="FDC_157_37" hidden="1">"#"</definedName>
    <definedName name="FDC_157_38" hidden="1">"#"</definedName>
    <definedName name="FDC_157_39" hidden="1">"#"</definedName>
    <definedName name="FDC_157_4" hidden="1">"#"</definedName>
    <definedName name="FDC_157_40" hidden="1">"#"</definedName>
    <definedName name="FDC_157_41" hidden="1">"#"</definedName>
    <definedName name="FDC_157_42" hidden="1">"#"</definedName>
    <definedName name="FDC_157_43" hidden="1">"#"</definedName>
    <definedName name="FDC_157_44" hidden="1">"#"</definedName>
    <definedName name="FDC_157_45" hidden="1">"#"</definedName>
    <definedName name="FDC_157_46" hidden="1">"#"</definedName>
    <definedName name="FDC_157_47" hidden="1">"#"</definedName>
    <definedName name="FDC_157_48" hidden="1">"#"</definedName>
    <definedName name="FDC_157_49" hidden="1">"#"</definedName>
    <definedName name="FDC_157_5" hidden="1">"#"</definedName>
    <definedName name="FDC_157_50" hidden="1">"#"</definedName>
    <definedName name="FDC_157_51" hidden="1">"#"</definedName>
    <definedName name="FDC_157_52" hidden="1">"#"</definedName>
    <definedName name="FDC_157_53" hidden="1">"#"</definedName>
    <definedName name="FDC_157_54" hidden="1">"#"</definedName>
    <definedName name="FDC_157_55" hidden="1">"#"</definedName>
    <definedName name="FDC_157_56" hidden="1">"#"</definedName>
    <definedName name="FDC_157_57" hidden="1">"#"</definedName>
    <definedName name="FDC_157_58" hidden="1">"#"</definedName>
    <definedName name="FDC_157_59" hidden="1">"#"</definedName>
    <definedName name="FDC_157_6" hidden="1">"#"</definedName>
    <definedName name="FDC_157_60" hidden="1">"#"</definedName>
    <definedName name="FDC_157_61" hidden="1">"#"</definedName>
    <definedName name="FDC_157_62" hidden="1">"#"</definedName>
    <definedName name="FDC_157_63" hidden="1">"#"</definedName>
    <definedName name="FDC_157_64" hidden="1">"#"</definedName>
    <definedName name="FDC_157_65" hidden="1">"#"</definedName>
    <definedName name="FDC_157_66" hidden="1">"#"</definedName>
    <definedName name="FDC_157_67" hidden="1">"#"</definedName>
    <definedName name="FDC_157_68" hidden="1">"#"</definedName>
    <definedName name="FDC_157_69" hidden="1">"#"</definedName>
    <definedName name="FDC_157_7" hidden="1">"#"</definedName>
    <definedName name="FDC_157_70" hidden="1">"#"</definedName>
    <definedName name="FDC_157_71" hidden="1">"#"</definedName>
    <definedName name="FDC_157_72" hidden="1">"#"</definedName>
    <definedName name="FDC_157_73" hidden="1">"#"</definedName>
    <definedName name="FDC_157_74" hidden="1">"#"</definedName>
    <definedName name="FDC_157_75" hidden="1">"#"</definedName>
    <definedName name="FDC_157_76" hidden="1">"#"</definedName>
    <definedName name="FDC_157_77" hidden="1">"#"</definedName>
    <definedName name="FDC_157_78" hidden="1">"#"</definedName>
    <definedName name="FDC_157_79" hidden="1">"#"</definedName>
    <definedName name="FDC_157_8" hidden="1">"#"</definedName>
    <definedName name="FDC_157_80" hidden="1">"#"</definedName>
    <definedName name="FDC_157_81" hidden="1">"#"</definedName>
    <definedName name="FDC_157_82" hidden="1">"#"</definedName>
    <definedName name="FDC_157_83" hidden="1">"#"</definedName>
    <definedName name="FDC_157_84" hidden="1">"#"</definedName>
    <definedName name="FDC_157_85" hidden="1">"#"</definedName>
    <definedName name="FDC_157_86" hidden="1">"#"</definedName>
    <definedName name="FDC_157_87" hidden="1">"#"</definedName>
    <definedName name="FDC_157_88" hidden="1">"#"</definedName>
    <definedName name="FDC_157_89" hidden="1">"#"</definedName>
    <definedName name="FDC_157_9" hidden="1">"#"</definedName>
    <definedName name="FDC_157_90" hidden="1">"#"</definedName>
    <definedName name="FDC_157_91" hidden="1">"#"</definedName>
    <definedName name="FDC_157_92" hidden="1">"#"</definedName>
    <definedName name="FDC_157_93" hidden="1">"#"</definedName>
    <definedName name="FDC_157_94" hidden="1">"#"</definedName>
    <definedName name="FDC_157_95" hidden="1">"#"</definedName>
    <definedName name="FDC_157_96" hidden="1">"#"</definedName>
    <definedName name="FDC_157_97" hidden="1">"#"</definedName>
    <definedName name="FDC_157_98" hidden="1">"#"</definedName>
    <definedName name="FDC_157_99" hidden="1">"#"</definedName>
    <definedName name="FDC_158_0" hidden="1">"#"</definedName>
    <definedName name="FDC_158_1" hidden="1">"#"</definedName>
    <definedName name="FDC_158_10" hidden="1">"#"</definedName>
    <definedName name="FDC_158_11" hidden="1">"#"</definedName>
    <definedName name="FDC_158_12" hidden="1">"#"</definedName>
    <definedName name="FDC_158_13" hidden="1">"#"</definedName>
    <definedName name="FDC_158_14" hidden="1">"#"</definedName>
    <definedName name="FDC_158_15" hidden="1">"#"</definedName>
    <definedName name="FDC_158_2" hidden="1">"#"</definedName>
    <definedName name="FDC_158_3" hidden="1">"#"</definedName>
    <definedName name="FDC_158_4" hidden="1">"#"</definedName>
    <definedName name="FDC_158_5" hidden="1">"#"</definedName>
    <definedName name="FDC_158_6" hidden="1">"#"</definedName>
    <definedName name="FDC_158_7" hidden="1">"#"</definedName>
    <definedName name="FDC_158_8" hidden="1">"#"</definedName>
    <definedName name="FDC_158_9" hidden="1">"#"</definedName>
    <definedName name="FDC_159_0" hidden="1">"#"</definedName>
    <definedName name="FDC_159_1" hidden="1">"#"</definedName>
    <definedName name="FDC_159_10" hidden="1">"#"</definedName>
    <definedName name="FDC_159_11" hidden="1">"#"</definedName>
    <definedName name="FDC_159_12" hidden="1">"#"</definedName>
    <definedName name="FDC_159_13" hidden="1">"#"</definedName>
    <definedName name="FDC_159_14" hidden="1">"#"</definedName>
    <definedName name="FDC_159_15" hidden="1">"#"</definedName>
    <definedName name="FDC_159_2" hidden="1">"#"</definedName>
    <definedName name="FDC_159_3" hidden="1">"#"</definedName>
    <definedName name="FDC_159_4" hidden="1">"#"</definedName>
    <definedName name="FDC_159_5" hidden="1">"#"</definedName>
    <definedName name="FDC_159_6" hidden="1">"#"</definedName>
    <definedName name="FDC_159_7" hidden="1">"#"</definedName>
    <definedName name="FDC_159_8" hidden="1">"#"</definedName>
    <definedName name="FDC_159_9" hidden="1">"#"</definedName>
    <definedName name="FDC_16_0" hidden="1">"#"</definedName>
    <definedName name="FDC_160_0" hidden="1">"#"</definedName>
    <definedName name="FDC_160_1" hidden="1">"#"</definedName>
    <definedName name="FDC_160_10" hidden="1">"#"</definedName>
    <definedName name="FDC_160_11" hidden="1">"#"</definedName>
    <definedName name="FDC_160_12" hidden="1">"#"</definedName>
    <definedName name="FDC_160_13" hidden="1">"#"</definedName>
    <definedName name="FDC_160_14" hidden="1">"#"</definedName>
    <definedName name="FDC_160_15" hidden="1">"#"</definedName>
    <definedName name="FDC_160_2" hidden="1">"#"</definedName>
    <definedName name="FDC_160_3" hidden="1">"#"</definedName>
    <definedName name="FDC_160_4" hidden="1">"#"</definedName>
    <definedName name="FDC_160_5" hidden="1">"#"</definedName>
    <definedName name="FDC_160_6" hidden="1">"#"</definedName>
    <definedName name="FDC_160_7" hidden="1">"#"</definedName>
    <definedName name="FDC_160_8" hidden="1">"#"</definedName>
    <definedName name="FDC_160_9" hidden="1">"#"</definedName>
    <definedName name="FDC_161_0" hidden="1">"#"</definedName>
    <definedName name="FDC_161_1" hidden="1">"#"</definedName>
    <definedName name="FDC_161_10" hidden="1">"#"</definedName>
    <definedName name="FDC_161_11" hidden="1">"#"</definedName>
    <definedName name="FDC_161_12" hidden="1">"#"</definedName>
    <definedName name="FDC_161_13" hidden="1">"#"</definedName>
    <definedName name="FDC_161_14" hidden="1">"#"</definedName>
    <definedName name="FDC_161_2" hidden="1">"#"</definedName>
    <definedName name="FDC_161_3" hidden="1">"#"</definedName>
    <definedName name="FDC_161_4" hidden="1">"#"</definedName>
    <definedName name="FDC_161_5" hidden="1">"#"</definedName>
    <definedName name="FDC_161_6" hidden="1">"#"</definedName>
    <definedName name="FDC_161_7" hidden="1">"#"</definedName>
    <definedName name="FDC_161_8" hidden="1">"#"</definedName>
    <definedName name="FDC_161_9" hidden="1">"#"</definedName>
    <definedName name="FDC_162_0" hidden="1">"#"</definedName>
    <definedName name="FDC_162_1" hidden="1">"#"</definedName>
    <definedName name="FDC_162_10" hidden="1">"#"</definedName>
    <definedName name="FDC_162_11" hidden="1">"#"</definedName>
    <definedName name="FDC_162_12" hidden="1">"#"</definedName>
    <definedName name="FDC_162_13" hidden="1">"#"</definedName>
    <definedName name="FDC_162_14" hidden="1">"#"</definedName>
    <definedName name="FDC_162_15" hidden="1">"#"</definedName>
    <definedName name="FDC_162_2" hidden="1">"#"</definedName>
    <definedName name="FDC_162_3" hidden="1">"#"</definedName>
    <definedName name="FDC_162_4" hidden="1">"#"</definedName>
    <definedName name="FDC_162_5" hidden="1">"#"</definedName>
    <definedName name="FDC_162_6" hidden="1">"#"</definedName>
    <definedName name="FDC_162_7" hidden="1">"#"</definedName>
    <definedName name="FDC_162_8" hidden="1">"#"</definedName>
    <definedName name="FDC_162_9" hidden="1">"#"</definedName>
    <definedName name="FDC_163_0" hidden="1">"#"</definedName>
    <definedName name="FDC_163_1" hidden="1">"#"</definedName>
    <definedName name="FDC_163_10" hidden="1">"#"</definedName>
    <definedName name="FDC_163_11" hidden="1">"#"</definedName>
    <definedName name="FDC_163_12" hidden="1">"#"</definedName>
    <definedName name="FDC_163_13" hidden="1">"#"</definedName>
    <definedName name="FDC_163_14" hidden="1">"#"</definedName>
    <definedName name="FDC_163_15" hidden="1">"#"</definedName>
    <definedName name="FDC_163_2" hidden="1">"#"</definedName>
    <definedName name="FDC_163_3" hidden="1">"#"</definedName>
    <definedName name="FDC_163_4" hidden="1">"#"</definedName>
    <definedName name="FDC_163_5" hidden="1">"#"</definedName>
    <definedName name="FDC_163_6" hidden="1">"#"</definedName>
    <definedName name="FDC_163_7" hidden="1">"#"</definedName>
    <definedName name="FDC_163_8" hidden="1">"#"</definedName>
    <definedName name="FDC_163_9" hidden="1">"#"</definedName>
    <definedName name="FDC_164_0" hidden="1">"#"</definedName>
    <definedName name="FDC_164_1" hidden="1">"#"</definedName>
    <definedName name="FDC_164_10" hidden="1">"#"</definedName>
    <definedName name="FDC_164_11" hidden="1">"#"</definedName>
    <definedName name="FDC_164_12" hidden="1">"#"</definedName>
    <definedName name="FDC_164_13" hidden="1">"#"</definedName>
    <definedName name="FDC_164_14" hidden="1">"#"</definedName>
    <definedName name="FDC_164_15" hidden="1">"#"</definedName>
    <definedName name="FDC_164_2" hidden="1">"#"</definedName>
    <definedName name="FDC_164_3" hidden="1">"#"</definedName>
    <definedName name="FDC_164_4" hidden="1">"#"</definedName>
    <definedName name="FDC_164_5" hidden="1">"#"</definedName>
    <definedName name="FDC_164_6" hidden="1">"#"</definedName>
    <definedName name="FDC_164_7" hidden="1">"#"</definedName>
    <definedName name="FDC_164_8" hidden="1">"#"</definedName>
    <definedName name="FDC_164_9" hidden="1">"#"</definedName>
    <definedName name="FDC_165_0" hidden="1">"#"</definedName>
    <definedName name="FDC_165_1" hidden="1">"#"</definedName>
    <definedName name="FDC_165_10" hidden="1">"#"</definedName>
    <definedName name="FDC_165_11" hidden="1">"#"</definedName>
    <definedName name="FDC_165_12" hidden="1">"#"</definedName>
    <definedName name="FDC_165_13" hidden="1">"#"</definedName>
    <definedName name="FDC_165_14" hidden="1">"#"</definedName>
    <definedName name="FDC_165_2" hidden="1">"#"</definedName>
    <definedName name="FDC_165_3" hidden="1">"#"</definedName>
    <definedName name="FDC_165_4" hidden="1">"#"</definedName>
    <definedName name="FDC_165_5" hidden="1">"#"</definedName>
    <definedName name="FDC_165_6" hidden="1">"#"</definedName>
    <definedName name="FDC_165_7" hidden="1">"#"</definedName>
    <definedName name="FDC_165_8" hidden="1">"#"</definedName>
    <definedName name="FDC_165_9" hidden="1">"#"</definedName>
    <definedName name="FDC_166_0" hidden="1">"#"</definedName>
    <definedName name="FDC_166_1" hidden="1">"#"</definedName>
    <definedName name="FDC_166_10" hidden="1">"#"</definedName>
    <definedName name="FDC_166_11" hidden="1">"#"</definedName>
    <definedName name="FDC_166_12" hidden="1">"#"</definedName>
    <definedName name="FDC_166_13" hidden="1">"#"</definedName>
    <definedName name="FDC_166_14" hidden="1">"#"</definedName>
    <definedName name="FDC_166_15" hidden="1">"#"</definedName>
    <definedName name="FDC_166_2" hidden="1">"#"</definedName>
    <definedName name="FDC_166_3" hidden="1">"#"</definedName>
    <definedName name="FDC_166_4" hidden="1">"#"</definedName>
    <definedName name="FDC_166_5" hidden="1">"#"</definedName>
    <definedName name="FDC_166_6" hidden="1">"#"</definedName>
    <definedName name="FDC_166_7" hidden="1">"#"</definedName>
    <definedName name="FDC_166_8" hidden="1">"#"</definedName>
    <definedName name="FDC_166_9" hidden="1">"#"</definedName>
    <definedName name="FDC_167_0" hidden="1">"#"</definedName>
    <definedName name="FDC_167_1" hidden="1">"#"</definedName>
    <definedName name="FDC_167_10" hidden="1">"#"</definedName>
    <definedName name="FDC_167_11" hidden="1">"#"</definedName>
    <definedName name="FDC_167_12" hidden="1">"#"</definedName>
    <definedName name="FDC_167_13" hidden="1">"#"</definedName>
    <definedName name="FDC_167_14" hidden="1">"#"</definedName>
    <definedName name="FDC_167_2" hidden="1">"#"</definedName>
    <definedName name="FDC_167_3" hidden="1">"#"</definedName>
    <definedName name="FDC_167_4" hidden="1">"#"</definedName>
    <definedName name="FDC_167_5" hidden="1">"#"</definedName>
    <definedName name="FDC_167_6" hidden="1">"#"</definedName>
    <definedName name="FDC_167_7" hidden="1">"#"</definedName>
    <definedName name="FDC_167_8" hidden="1">"#"</definedName>
    <definedName name="FDC_167_9" hidden="1">"#"</definedName>
    <definedName name="FDC_168_0" hidden="1">"#"</definedName>
    <definedName name="FDC_168_1" hidden="1">"#"</definedName>
    <definedName name="FDC_168_2" hidden="1">"#"</definedName>
    <definedName name="FDC_169_0" hidden="1">"#"</definedName>
    <definedName name="FDC_169_1" hidden="1">"#"</definedName>
    <definedName name="FDC_169_10" hidden="1">"#"</definedName>
    <definedName name="FDC_169_11" hidden="1">"#"</definedName>
    <definedName name="FDC_169_12" hidden="1">"#"</definedName>
    <definedName name="FDC_169_13" hidden="1">"#"</definedName>
    <definedName name="FDC_169_14" hidden="1">"#"</definedName>
    <definedName name="FDC_169_15" hidden="1">"#"</definedName>
    <definedName name="FDC_169_2" hidden="1">"#"</definedName>
    <definedName name="FDC_169_3" hidden="1">"#"</definedName>
    <definedName name="FDC_169_4" hidden="1">"#"</definedName>
    <definedName name="FDC_169_5" hidden="1">"#"</definedName>
    <definedName name="FDC_169_6" hidden="1">"#"</definedName>
    <definedName name="FDC_169_7" hidden="1">"#"</definedName>
    <definedName name="FDC_169_8" hidden="1">"#"</definedName>
    <definedName name="FDC_169_9" hidden="1">"#"</definedName>
    <definedName name="FDC_17_0" hidden="1">"#"</definedName>
    <definedName name="FDC_170_0" hidden="1">"#"</definedName>
    <definedName name="FDC_170_1" hidden="1">"#"</definedName>
    <definedName name="FDC_170_10" hidden="1">"#"</definedName>
    <definedName name="FDC_170_11" hidden="1">"#"</definedName>
    <definedName name="FDC_170_12" hidden="1">"#"</definedName>
    <definedName name="FDC_170_13" hidden="1">"#"</definedName>
    <definedName name="FDC_170_14" hidden="1">"#"</definedName>
    <definedName name="FDC_170_2" hidden="1">"#"</definedName>
    <definedName name="FDC_170_3" hidden="1">"#"</definedName>
    <definedName name="FDC_170_4" hidden="1">"#"</definedName>
    <definedName name="FDC_170_5" hidden="1">"#"</definedName>
    <definedName name="FDC_170_6" hidden="1">"#"</definedName>
    <definedName name="FDC_170_7" hidden="1">"#"</definedName>
    <definedName name="FDC_170_8" hidden="1">"#"</definedName>
    <definedName name="FDC_170_9" hidden="1">"#"</definedName>
    <definedName name="FDC_171_0" hidden="1">"#"</definedName>
    <definedName name="FDC_171_1" hidden="1">"#"</definedName>
    <definedName name="FDC_171_10" hidden="1">"#"</definedName>
    <definedName name="FDC_171_11" hidden="1">"#"</definedName>
    <definedName name="FDC_171_12" hidden="1">"#"</definedName>
    <definedName name="FDC_171_13" hidden="1">"#"</definedName>
    <definedName name="FDC_171_14" hidden="1">"#"</definedName>
    <definedName name="FDC_171_2" hidden="1">"#"</definedName>
    <definedName name="FDC_171_3" hidden="1">"#"</definedName>
    <definedName name="FDC_171_4" hidden="1">"#"</definedName>
    <definedName name="FDC_171_5" hidden="1">"#"</definedName>
    <definedName name="FDC_171_6" hidden="1">"#"</definedName>
    <definedName name="FDC_171_7" hidden="1">"#"</definedName>
    <definedName name="FDC_171_8" hidden="1">"#"</definedName>
    <definedName name="FDC_171_9" hidden="1">"#"</definedName>
    <definedName name="FDC_172_0" hidden="1">"#"</definedName>
    <definedName name="FDC_172_1" hidden="1">"#"</definedName>
    <definedName name="FDC_172_10" hidden="1">"#"</definedName>
    <definedName name="FDC_172_11" hidden="1">"#"</definedName>
    <definedName name="FDC_172_12" hidden="1">"#"</definedName>
    <definedName name="FDC_172_13" hidden="1">"#"</definedName>
    <definedName name="FDC_172_14" hidden="1">"#"</definedName>
    <definedName name="FDC_172_2" hidden="1">"#"</definedName>
    <definedName name="FDC_172_3" hidden="1">"#"</definedName>
    <definedName name="FDC_172_4" hidden="1">"#"</definedName>
    <definedName name="FDC_172_5" hidden="1">"#"</definedName>
    <definedName name="FDC_172_6" hidden="1">"#"</definedName>
    <definedName name="FDC_172_7" hidden="1">"#"</definedName>
    <definedName name="FDC_172_8" hidden="1">"#"</definedName>
    <definedName name="FDC_172_9" hidden="1">"#"</definedName>
    <definedName name="FDC_173_0" hidden="1">"#"</definedName>
    <definedName name="FDC_173_1" hidden="1">"#"</definedName>
    <definedName name="FDC_173_2" hidden="1">"#"</definedName>
    <definedName name="FDC_174_0" hidden="1">"#"</definedName>
    <definedName name="FDC_174_1" hidden="1">"#"</definedName>
    <definedName name="FDC_174_2" hidden="1">"#"</definedName>
    <definedName name="FDC_175_0" hidden="1">"#"</definedName>
    <definedName name="FDC_175_1" hidden="1">"#"</definedName>
    <definedName name="FDC_175_2" hidden="1">"#"</definedName>
    <definedName name="FDC_176_0" hidden="1">"#"</definedName>
    <definedName name="FDC_176_1" hidden="1">"#"</definedName>
    <definedName name="FDC_176_2" hidden="1">"#"</definedName>
    <definedName name="FDC_177_0" hidden="1">"#"</definedName>
    <definedName name="FDC_177_1" hidden="1">"#"</definedName>
    <definedName name="FDC_177_2" hidden="1">"#"</definedName>
    <definedName name="FDC_178_0" hidden="1">"#"</definedName>
    <definedName name="FDC_178_1" hidden="1">"#"</definedName>
    <definedName name="FDC_178_2" hidden="1">"#"</definedName>
    <definedName name="FDC_179_0" hidden="1">"#"</definedName>
    <definedName name="FDC_179_1" hidden="1">"#"</definedName>
    <definedName name="FDC_179_2" hidden="1">"#"</definedName>
    <definedName name="FDC_18_0" hidden="1">"#"</definedName>
    <definedName name="FDC_180_0" hidden="1">"#"</definedName>
    <definedName name="FDC_180_1" hidden="1">"#"</definedName>
    <definedName name="FDC_180_2" hidden="1">"#"</definedName>
    <definedName name="FDC_181_0" hidden="1">"#"</definedName>
    <definedName name="FDC_181_1" hidden="1">"#"</definedName>
    <definedName name="FDC_181_2" hidden="1">"#"</definedName>
    <definedName name="FDC_182_0" hidden="1">"#"</definedName>
    <definedName name="FDC_182_1" hidden="1">"#"</definedName>
    <definedName name="FDC_182_2" hidden="1">"#"</definedName>
    <definedName name="FDC_183_0" hidden="1">"#"</definedName>
    <definedName name="FDC_183_1" hidden="1">"#"</definedName>
    <definedName name="FDC_183_2" hidden="1">"#"</definedName>
    <definedName name="FDC_184_0" hidden="1">"#"</definedName>
    <definedName name="FDC_184_1" hidden="1">"#"</definedName>
    <definedName name="FDC_184_2" hidden="1">"#"</definedName>
    <definedName name="FDC_185_0" hidden="1">"#"</definedName>
    <definedName name="FDC_185_1" hidden="1">"#"</definedName>
    <definedName name="FDC_185_2" hidden="1">"#"</definedName>
    <definedName name="FDC_186_0" hidden="1">"#"</definedName>
    <definedName name="FDC_186_1" hidden="1">"#"</definedName>
    <definedName name="FDC_186_2" hidden="1">"#"</definedName>
    <definedName name="FDC_187_0" hidden="1">"#"</definedName>
    <definedName name="FDC_187_1" hidden="1">"#"</definedName>
    <definedName name="FDC_187_2" hidden="1">"#"</definedName>
    <definedName name="FDC_188_0" hidden="1">"#"</definedName>
    <definedName name="FDC_188_1" hidden="1">"#"</definedName>
    <definedName name="FDC_188_2" hidden="1">"#"</definedName>
    <definedName name="FDC_189_0" hidden="1">"#"</definedName>
    <definedName name="FDC_189_1" hidden="1">"#"</definedName>
    <definedName name="FDC_189_2" hidden="1">"#"</definedName>
    <definedName name="FDC_19_0" hidden="1">"#"</definedName>
    <definedName name="FDC_19_1" hidden="1">"#"</definedName>
    <definedName name="FDC_19_2" hidden="1">"#"</definedName>
    <definedName name="FDC_19_3" hidden="1">"#"</definedName>
    <definedName name="FDC_190_0" hidden="1">"#"</definedName>
    <definedName name="FDC_190_1" hidden="1">"#"</definedName>
    <definedName name="FDC_190_2" hidden="1">"#"</definedName>
    <definedName name="FDC_191_0" hidden="1">"#"</definedName>
    <definedName name="FDC_191_1" hidden="1">"#"</definedName>
    <definedName name="FDC_191_2" hidden="1">"#"</definedName>
    <definedName name="FDC_192_0" hidden="1">"#"</definedName>
    <definedName name="FDC_192_1" hidden="1">"#"</definedName>
    <definedName name="FDC_192_2" hidden="1">"#"</definedName>
    <definedName name="FDC_193_0" hidden="1">"#"</definedName>
    <definedName name="FDC_193_1" hidden="1">"#"</definedName>
    <definedName name="FDC_193_2" hidden="1">"#"</definedName>
    <definedName name="FDC_194_0" hidden="1">"#"</definedName>
    <definedName name="FDC_194_1" hidden="1">"#"</definedName>
    <definedName name="FDC_194_2" hidden="1">"#"</definedName>
    <definedName name="FDC_195_0" hidden="1">"#"</definedName>
    <definedName name="FDC_195_1" hidden="1">"#"</definedName>
    <definedName name="FDC_195_2" hidden="1">"#"</definedName>
    <definedName name="FDC_196_0" hidden="1">"#"</definedName>
    <definedName name="FDC_196_1" hidden="1">"#"</definedName>
    <definedName name="FDC_196_2" hidden="1">"#"</definedName>
    <definedName name="FDC_197_0" hidden="1">"#"</definedName>
    <definedName name="FDC_197_1" hidden="1">"#"</definedName>
    <definedName name="FDC_197_2" hidden="1">"#"</definedName>
    <definedName name="FDC_198_0" hidden="1">"#"</definedName>
    <definedName name="FDC_198_1" hidden="1">"#"</definedName>
    <definedName name="FDC_198_2" hidden="1">"#"</definedName>
    <definedName name="FDC_199_0" hidden="1">"#"</definedName>
    <definedName name="FDC_199_1" hidden="1">"#"</definedName>
    <definedName name="FDC_199_2" hidden="1">"#"</definedName>
    <definedName name="FDC_2_0" hidden="1">"#"</definedName>
    <definedName name="FDC_20_0" hidden="1">"#"</definedName>
    <definedName name="FDC_200_0" hidden="1">"#"</definedName>
    <definedName name="FDC_200_1" hidden="1">"#"</definedName>
    <definedName name="FDC_200_2" hidden="1">"#"</definedName>
    <definedName name="FDC_201_0" hidden="1">"#"</definedName>
    <definedName name="FDC_201_1" hidden="1">"#"</definedName>
    <definedName name="FDC_201_2" hidden="1">"#"</definedName>
    <definedName name="FDC_202_0" hidden="1">"#"</definedName>
    <definedName name="FDC_202_1" hidden="1">"#"</definedName>
    <definedName name="FDC_202_2" hidden="1">"#"</definedName>
    <definedName name="FDC_203_0" hidden="1">"#"</definedName>
    <definedName name="FDC_203_1" hidden="1">"#"</definedName>
    <definedName name="FDC_203_2" hidden="1">"#"</definedName>
    <definedName name="FDC_204_0" hidden="1">"#"</definedName>
    <definedName name="FDC_204_1" hidden="1">"#"</definedName>
    <definedName name="FDC_204_2" hidden="1">"#"</definedName>
    <definedName name="FDC_205_0" hidden="1">"#"</definedName>
    <definedName name="FDC_205_1" hidden="1">"#"</definedName>
    <definedName name="FDC_205_2" hidden="1">"#"</definedName>
    <definedName name="FDC_206_0" hidden="1">"#"</definedName>
    <definedName name="FDC_206_1" hidden="1">"#"</definedName>
    <definedName name="FDC_206_2" hidden="1">"#"</definedName>
    <definedName name="FDC_207_0" hidden="1">"#"</definedName>
    <definedName name="FDC_207_1" hidden="1">"#"</definedName>
    <definedName name="FDC_207_2" hidden="1">"#"</definedName>
    <definedName name="FDC_208_0" hidden="1">"#"</definedName>
    <definedName name="FDC_208_1" hidden="1">"#"</definedName>
    <definedName name="FDC_208_2" hidden="1">"#"</definedName>
    <definedName name="FDC_209_0" hidden="1">"#"</definedName>
    <definedName name="FDC_209_1" hidden="1">"#"</definedName>
    <definedName name="FDC_209_2" hidden="1">"#"</definedName>
    <definedName name="FDC_21_0" hidden="1">"#"</definedName>
    <definedName name="FDC_21_1" hidden="1">"#"</definedName>
    <definedName name="FDC_21_2" hidden="1">"#"</definedName>
    <definedName name="FDC_21_3" hidden="1">"#"</definedName>
    <definedName name="FDC_210_0" hidden="1">"#"</definedName>
    <definedName name="FDC_210_1" hidden="1">"#"</definedName>
    <definedName name="FDC_211_0" hidden="1">"#"</definedName>
    <definedName name="FDC_211_1" hidden="1">"#"</definedName>
    <definedName name="FDC_211_2" hidden="1">"#"</definedName>
    <definedName name="FDC_212_0" hidden="1">"#"</definedName>
    <definedName name="FDC_212_1" hidden="1">"#"</definedName>
    <definedName name="FDC_212_2" hidden="1">"#"</definedName>
    <definedName name="FDC_213_0" hidden="1">"#"</definedName>
    <definedName name="FDC_213_1" hidden="1">"#"</definedName>
    <definedName name="FDC_213_2" hidden="1">"#"</definedName>
    <definedName name="FDC_214_0" hidden="1">"#"</definedName>
    <definedName name="FDC_214_1" hidden="1">"#"</definedName>
    <definedName name="FDC_214_2" hidden="1">"#"</definedName>
    <definedName name="FDC_215_0" hidden="1">"#"</definedName>
    <definedName name="FDC_216_0" hidden="1">"#"</definedName>
    <definedName name="FDC_217_0" hidden="1">"#"</definedName>
    <definedName name="FDC_218_0" hidden="1">"#"</definedName>
    <definedName name="FDC_218_1" hidden="1">"#"</definedName>
    <definedName name="FDC_218_2" hidden="1">"#"</definedName>
    <definedName name="FDC_219_0" hidden="1">"#"</definedName>
    <definedName name="FDC_219_1" hidden="1">"#"</definedName>
    <definedName name="FDC_219_2" hidden="1">"#"</definedName>
    <definedName name="FDC_22_0" hidden="1">"#"</definedName>
    <definedName name="FDC_220_0" hidden="1">"#"</definedName>
    <definedName name="FDC_221_0" hidden="1">"#"</definedName>
    <definedName name="FDC_222_0" hidden="1">"#"</definedName>
    <definedName name="FDC_223_0" hidden="1">"#"</definedName>
    <definedName name="FDC_223_1" hidden="1">"#"</definedName>
    <definedName name="FDC_223_2" hidden="1">"#"</definedName>
    <definedName name="FDC_224_0" hidden="1">"#"</definedName>
    <definedName name="FDC_224_1" hidden="1">"#"</definedName>
    <definedName name="FDC_224_2" hidden="1">"#"</definedName>
    <definedName name="FDC_225_0" hidden="1">"#"</definedName>
    <definedName name="FDC_226_0" hidden="1">"#"</definedName>
    <definedName name="FDC_227_0" hidden="1">"#"</definedName>
    <definedName name="FDC_228_0" hidden="1">"#"</definedName>
    <definedName name="FDC_228_1" hidden="1">"#"</definedName>
    <definedName name="FDC_228_2" hidden="1">"#"</definedName>
    <definedName name="FDC_229_0" hidden="1">"#"</definedName>
    <definedName name="FDC_229_1" hidden="1">"#"</definedName>
    <definedName name="FDC_229_2" hidden="1">"#"</definedName>
    <definedName name="FDC_23_0" hidden="1">"#"</definedName>
    <definedName name="FDC_230_0" hidden="1">"#"</definedName>
    <definedName name="FDC_231_0" hidden="1">"#"</definedName>
    <definedName name="FDC_232_0" hidden="1">"#"</definedName>
    <definedName name="FDC_233_0" hidden="1">"#"</definedName>
    <definedName name="FDC_233_1" hidden="1">"#"</definedName>
    <definedName name="FDC_233_2" hidden="1">"#"</definedName>
    <definedName name="FDC_234_0" hidden="1">"#"</definedName>
    <definedName name="FDC_234_1" hidden="1">"#"</definedName>
    <definedName name="FDC_234_2" hidden="1">"#"</definedName>
    <definedName name="FDC_235_0" hidden="1">"#"</definedName>
    <definedName name="FDC_236_0" hidden="1">"#"</definedName>
    <definedName name="FDC_237_0" hidden="1">"#"</definedName>
    <definedName name="FDC_238_0" hidden="1">"#"</definedName>
    <definedName name="FDC_238_1" hidden="1">"#"</definedName>
    <definedName name="FDC_238_10" hidden="1">"#"</definedName>
    <definedName name="FDC_238_11" hidden="1">"#"</definedName>
    <definedName name="FDC_238_12" hidden="1">"#"</definedName>
    <definedName name="FDC_238_13" hidden="1">"#"</definedName>
    <definedName name="FDC_238_14" hidden="1">"#"</definedName>
    <definedName name="FDC_238_2" hidden="1">"#"</definedName>
    <definedName name="FDC_238_3" hidden="1">"#"</definedName>
    <definedName name="FDC_238_4" hidden="1">"#"</definedName>
    <definedName name="FDC_238_5" hidden="1">"#"</definedName>
    <definedName name="FDC_238_6" hidden="1">"#"</definedName>
    <definedName name="FDC_238_7" hidden="1">"#"</definedName>
    <definedName name="FDC_238_8" hidden="1">"#"</definedName>
    <definedName name="FDC_238_9" hidden="1">"#"</definedName>
    <definedName name="FDC_239_0" hidden="1">"#"</definedName>
    <definedName name="FDC_239_1" hidden="1">"#"</definedName>
    <definedName name="FDC_239_10" hidden="1">"#"</definedName>
    <definedName name="FDC_239_11" hidden="1">"#"</definedName>
    <definedName name="FDC_239_12" hidden="1">"#"</definedName>
    <definedName name="FDC_239_13" hidden="1">"#"</definedName>
    <definedName name="FDC_239_14" hidden="1">"#"</definedName>
    <definedName name="FDC_239_2" hidden="1">"#"</definedName>
    <definedName name="FDC_239_3" hidden="1">"#"</definedName>
    <definedName name="FDC_239_4" hidden="1">"#"</definedName>
    <definedName name="FDC_239_5" hidden="1">"#"</definedName>
    <definedName name="FDC_239_6" hidden="1">"#"</definedName>
    <definedName name="FDC_239_7" hidden="1">"#"</definedName>
    <definedName name="FDC_239_8" hidden="1">"#"</definedName>
    <definedName name="FDC_239_9" hidden="1">"#"</definedName>
    <definedName name="FDC_24_0" hidden="1">"#"</definedName>
    <definedName name="FDC_240_0" hidden="1">"#"</definedName>
    <definedName name="FDC_241_0" hidden="1">"#"</definedName>
    <definedName name="FDC_242_0" hidden="1">"#"</definedName>
    <definedName name="FDC_243_0" hidden="1">"#"</definedName>
    <definedName name="FDC_243_1" hidden="1">"#"</definedName>
    <definedName name="FDC_243_10" hidden="1">"#"</definedName>
    <definedName name="FDC_243_11" hidden="1">"#"</definedName>
    <definedName name="FDC_243_12" hidden="1">"#"</definedName>
    <definedName name="FDC_243_13" hidden="1">"#"</definedName>
    <definedName name="FDC_243_14" hidden="1">"#"</definedName>
    <definedName name="FDC_243_2" hidden="1">"#"</definedName>
    <definedName name="FDC_243_3" hidden="1">"#"</definedName>
    <definedName name="FDC_243_4" hidden="1">"#"</definedName>
    <definedName name="FDC_243_5" hidden="1">"#"</definedName>
    <definedName name="FDC_243_6" hidden="1">"#"</definedName>
    <definedName name="FDC_243_7" hidden="1">"#"</definedName>
    <definedName name="FDC_243_8" hidden="1">"#"</definedName>
    <definedName name="FDC_243_9" hidden="1">"#"</definedName>
    <definedName name="FDC_244_0" hidden="1">"#"</definedName>
    <definedName name="FDC_244_1" hidden="1">"#"</definedName>
    <definedName name="FDC_244_2" hidden="1">"#"</definedName>
    <definedName name="FDC_245_0" hidden="1">"#"</definedName>
    <definedName name="FDC_246_0" hidden="1">"#"</definedName>
    <definedName name="FDC_247_0" hidden="1">"#"</definedName>
    <definedName name="FDC_248_0" hidden="1">"#"</definedName>
    <definedName name="FDC_248_1" hidden="1">"#"</definedName>
    <definedName name="FDC_248_2" hidden="1">"#"</definedName>
    <definedName name="FDC_249_0" hidden="1">"#"</definedName>
    <definedName name="FDC_249_1" hidden="1">"#"</definedName>
    <definedName name="FDC_249_10" hidden="1">"#"</definedName>
    <definedName name="FDC_249_11" hidden="1">"#"</definedName>
    <definedName name="FDC_249_12" hidden="1">"#"</definedName>
    <definedName name="FDC_249_13" hidden="1">"#"</definedName>
    <definedName name="FDC_249_14" hidden="1">"#"</definedName>
    <definedName name="FDC_249_2" hidden="1">"#"</definedName>
    <definedName name="FDC_249_3" hidden="1">"#"</definedName>
    <definedName name="FDC_249_4" hidden="1">"#"</definedName>
    <definedName name="FDC_249_5" hidden="1">"#"</definedName>
    <definedName name="FDC_249_6" hidden="1">"#"</definedName>
    <definedName name="FDC_249_7" hidden="1">"#"</definedName>
    <definedName name="FDC_249_8" hidden="1">"#"</definedName>
    <definedName name="FDC_249_9" hidden="1">"#"</definedName>
    <definedName name="FDC_25_0" hidden="1">"#"</definedName>
    <definedName name="FDC_25_1" hidden="1">"#"</definedName>
    <definedName name="FDC_25_2" hidden="1">"#"</definedName>
    <definedName name="FDC_25_3" hidden="1">"#"</definedName>
    <definedName name="FDC_250_0" hidden="1">"#"</definedName>
    <definedName name="FDC_251_0" hidden="1">"#"</definedName>
    <definedName name="FDC_252_0" hidden="1">"#"</definedName>
    <definedName name="FDC_253_0" hidden="1">"#"</definedName>
    <definedName name="FDC_253_1" hidden="1">"#"</definedName>
    <definedName name="FDC_253_2" hidden="1">"#"</definedName>
    <definedName name="FDC_254_0" hidden="1">"#"</definedName>
    <definedName name="FDC_254_1" hidden="1">"#"</definedName>
    <definedName name="FDC_254_2" hidden="1">"#"</definedName>
    <definedName name="FDC_255_0" hidden="1">"#"</definedName>
    <definedName name="FDC_255_1" hidden="1">"#"</definedName>
    <definedName name="FDC_255_2" hidden="1">"#"</definedName>
    <definedName name="FDC_256_0" hidden="1">"#"</definedName>
    <definedName name="FDC_256_1" hidden="1">"#"</definedName>
    <definedName name="FDC_256_2" hidden="1">"#"</definedName>
    <definedName name="FDC_257_0" hidden="1">"#"</definedName>
    <definedName name="FDC_257_1" hidden="1">"#"</definedName>
    <definedName name="FDC_257_2" hidden="1">"#"</definedName>
    <definedName name="FDC_258_0" hidden="1">"#"</definedName>
    <definedName name="FDC_258_1" hidden="1">"#"</definedName>
    <definedName name="FDC_258_2" hidden="1">"#"</definedName>
    <definedName name="FDC_259_0" hidden="1">"#"</definedName>
    <definedName name="FDC_259_1" hidden="1">"#"</definedName>
    <definedName name="FDC_259_2" hidden="1">"#"</definedName>
    <definedName name="FDC_26_0" hidden="1">"#"</definedName>
    <definedName name="FDC_26_1" hidden="1">"#"</definedName>
    <definedName name="FDC_26_2" hidden="1">"#"</definedName>
    <definedName name="FDC_26_3" hidden="1">"#"</definedName>
    <definedName name="FDC_260_0" hidden="1">"#"</definedName>
    <definedName name="FDC_260_1" hidden="1">"#"</definedName>
    <definedName name="FDC_260_2" hidden="1">"#"</definedName>
    <definedName name="FDC_261_0" hidden="1">"#"</definedName>
    <definedName name="FDC_261_1" hidden="1">"#"</definedName>
    <definedName name="FDC_261_2" hidden="1">"#"</definedName>
    <definedName name="FDC_262_0" hidden="1">"#"</definedName>
    <definedName name="FDC_262_1" hidden="1">"#"</definedName>
    <definedName name="FDC_262_2" hidden="1">"#"</definedName>
    <definedName name="FDC_263_0" hidden="1">"#"</definedName>
    <definedName name="FDC_263_1" hidden="1">"#"</definedName>
    <definedName name="FDC_263_2" hidden="1">"#"</definedName>
    <definedName name="FDC_264_0" hidden="1">"#"</definedName>
    <definedName name="FDC_264_1" hidden="1">"#"</definedName>
    <definedName name="FDC_264_2" hidden="1">"#"</definedName>
    <definedName name="FDC_265_0" hidden="1">"#"</definedName>
    <definedName name="FDC_265_1" hidden="1">"#"</definedName>
    <definedName name="FDC_265_2" hidden="1">"#"</definedName>
    <definedName name="FDC_266_0" hidden="1">"#"</definedName>
    <definedName name="FDC_266_1" hidden="1">"#"</definedName>
    <definedName name="FDC_266_2" hidden="1">"#"</definedName>
    <definedName name="FDC_267_0" hidden="1">"#"</definedName>
    <definedName name="FDC_267_1" hidden="1">"#"</definedName>
    <definedName name="FDC_267_2" hidden="1">"#"</definedName>
    <definedName name="FDC_268_0" hidden="1">"#"</definedName>
    <definedName name="FDC_268_1" hidden="1">"#"</definedName>
    <definedName name="FDC_268_2" hidden="1">"#"</definedName>
    <definedName name="FDC_269_0" hidden="1">"#"</definedName>
    <definedName name="FDC_269_1" hidden="1">"#"</definedName>
    <definedName name="FDC_269_2" hidden="1">"#"</definedName>
    <definedName name="FDC_27_0" hidden="1">"#"</definedName>
    <definedName name="FDC_270_0" hidden="1">"#"</definedName>
    <definedName name="FDC_270_1" hidden="1">"#"</definedName>
    <definedName name="FDC_270_2" hidden="1">"#"</definedName>
    <definedName name="FDC_271_0" hidden="1">"#"</definedName>
    <definedName name="FDC_271_1" hidden="1">"#"</definedName>
    <definedName name="FDC_271_2" hidden="1">"#"</definedName>
    <definedName name="FDC_272_0" hidden="1">"#"</definedName>
    <definedName name="FDC_272_1" hidden="1">"#"</definedName>
    <definedName name="FDC_272_2" hidden="1">"#"</definedName>
    <definedName name="FDC_273_0" hidden="1">"#"</definedName>
    <definedName name="FDC_273_1" hidden="1">"#"</definedName>
    <definedName name="FDC_273_10" hidden="1">"#"</definedName>
    <definedName name="FDC_273_11" hidden="1">"#"</definedName>
    <definedName name="FDC_273_12" hidden="1">"#"</definedName>
    <definedName name="FDC_273_13" hidden="1">"#"</definedName>
    <definedName name="FDC_273_14" hidden="1">"#"</definedName>
    <definedName name="FDC_273_2" hidden="1">"#"</definedName>
    <definedName name="FDC_273_3" hidden="1">"#"</definedName>
    <definedName name="FDC_273_4" hidden="1">"#"</definedName>
    <definedName name="FDC_273_5" hidden="1">"#"</definedName>
    <definedName name="FDC_273_6" hidden="1">"#"</definedName>
    <definedName name="FDC_273_7" hidden="1">"#"</definedName>
    <definedName name="FDC_273_8" hidden="1">"#"</definedName>
    <definedName name="FDC_273_9" hidden="1">"#"</definedName>
    <definedName name="FDC_274_0" hidden="1">"#"</definedName>
    <definedName name="FDC_274_1" hidden="1">"#"</definedName>
    <definedName name="FDC_274_2" hidden="1">"#"</definedName>
    <definedName name="FDC_275_0" hidden="1">"#"</definedName>
    <definedName name="FDC_275_1" hidden="1">"#"</definedName>
    <definedName name="FDC_275_2" hidden="1">"#"</definedName>
    <definedName name="FDC_276_0" hidden="1">"#"</definedName>
    <definedName name="FDC_277_0" hidden="1">"#"</definedName>
    <definedName name="FDC_278_0" hidden="1">"#"</definedName>
    <definedName name="FDC_279_0" hidden="1">"#"</definedName>
    <definedName name="FDC_279_1" hidden="1">"#"</definedName>
    <definedName name="FDC_279_2" hidden="1">"#"</definedName>
    <definedName name="FDC_28_0" hidden="1">"#"</definedName>
    <definedName name="FDC_28_1" hidden="1">"#"</definedName>
    <definedName name="FDC_28_2" hidden="1">"#"</definedName>
    <definedName name="FDC_28_3" hidden="1">"#"</definedName>
    <definedName name="FDC_280_0" hidden="1">"#"</definedName>
    <definedName name="FDC_280_1" hidden="1">"#"</definedName>
    <definedName name="FDC_280_2" hidden="1">"#"</definedName>
    <definedName name="FDC_281_0" hidden="1">"#"</definedName>
    <definedName name="FDC_281_1" hidden="1">"#"</definedName>
    <definedName name="FDC_281_2" hidden="1">"#"</definedName>
    <definedName name="FDC_282_0" hidden="1">"#"</definedName>
    <definedName name="FDC_282_1" hidden="1">"#"</definedName>
    <definedName name="FDC_282_2" hidden="1">"#"</definedName>
    <definedName name="FDC_283_0" hidden="1">"#"</definedName>
    <definedName name="FDC_283_1" hidden="1">"#"</definedName>
    <definedName name="FDC_283_2" hidden="1">"#"</definedName>
    <definedName name="FDC_284_0" hidden="1">"#"</definedName>
    <definedName name="FDC_284_1" hidden="1">"#"</definedName>
    <definedName name="FDC_284_10" hidden="1">"#"</definedName>
    <definedName name="FDC_284_11" hidden="1">"#"</definedName>
    <definedName name="FDC_284_12" hidden="1">"#"</definedName>
    <definedName name="FDC_284_13" hidden="1">"#"</definedName>
    <definedName name="FDC_284_14" hidden="1">"#"</definedName>
    <definedName name="FDC_284_15" hidden="1">"#"</definedName>
    <definedName name="FDC_284_16" hidden="1">"#"</definedName>
    <definedName name="FDC_284_17" hidden="1">"#"</definedName>
    <definedName name="FDC_284_18" hidden="1">"#"</definedName>
    <definedName name="FDC_284_19" hidden="1">"#"</definedName>
    <definedName name="FDC_284_2" hidden="1">"#"</definedName>
    <definedName name="FDC_284_20" hidden="1">"#"</definedName>
    <definedName name="FDC_284_21" hidden="1">"#"</definedName>
    <definedName name="FDC_284_22" hidden="1">"#"</definedName>
    <definedName name="FDC_284_23" hidden="1">"#"</definedName>
    <definedName name="FDC_284_24" hidden="1">"#"</definedName>
    <definedName name="FDC_284_25" hidden="1">"#"</definedName>
    <definedName name="FDC_284_26" hidden="1">"#"</definedName>
    <definedName name="FDC_284_3" hidden="1">"#"</definedName>
    <definedName name="FDC_284_4" hidden="1">"#"</definedName>
    <definedName name="FDC_284_5" hidden="1">"#"</definedName>
    <definedName name="FDC_284_6" hidden="1">"#"</definedName>
    <definedName name="FDC_284_7" hidden="1">"#"</definedName>
    <definedName name="FDC_284_8" hidden="1">"#"</definedName>
    <definedName name="FDC_284_9" hidden="1">"#"</definedName>
    <definedName name="FDC_285_0" hidden="1">"#"</definedName>
    <definedName name="FDC_285_1" hidden="1">"#"</definedName>
    <definedName name="FDC_285_10" hidden="1">"#"</definedName>
    <definedName name="FDC_285_11" hidden="1">"#"</definedName>
    <definedName name="FDC_285_12" hidden="1">"#"</definedName>
    <definedName name="FDC_285_13" hidden="1">"#"</definedName>
    <definedName name="FDC_285_14" hidden="1">"#"</definedName>
    <definedName name="FDC_285_15" hidden="1">"#"</definedName>
    <definedName name="FDC_285_16" hidden="1">"#"</definedName>
    <definedName name="FDC_285_17" hidden="1">"#"</definedName>
    <definedName name="FDC_285_18" hidden="1">"#"</definedName>
    <definedName name="FDC_285_19" hidden="1">"#"</definedName>
    <definedName name="FDC_285_2" hidden="1">"#"</definedName>
    <definedName name="FDC_285_20" hidden="1">"#"</definedName>
    <definedName name="FDC_285_21" hidden="1">"#"</definedName>
    <definedName name="FDC_285_22" hidden="1">"#"</definedName>
    <definedName name="FDC_285_23" hidden="1">"#"</definedName>
    <definedName name="FDC_285_24" hidden="1">"#"</definedName>
    <definedName name="FDC_285_25" hidden="1">"#"</definedName>
    <definedName name="FDC_285_26" hidden="1">"#"</definedName>
    <definedName name="FDC_285_3" hidden="1">"#"</definedName>
    <definedName name="FDC_285_4" hidden="1">"#"</definedName>
    <definedName name="FDC_285_5" hidden="1">"#"</definedName>
    <definedName name="FDC_285_6" hidden="1">"#"</definedName>
    <definedName name="FDC_285_7" hidden="1">"#"</definedName>
    <definedName name="FDC_285_8" hidden="1">"#"</definedName>
    <definedName name="FDC_285_9" hidden="1">"#"</definedName>
    <definedName name="FDC_286_0" hidden="1">"#"</definedName>
    <definedName name="FDC_286_1" hidden="1">"#"</definedName>
    <definedName name="FDC_286_10" hidden="1">"#"</definedName>
    <definedName name="FDC_286_11" hidden="1">"#"</definedName>
    <definedName name="FDC_286_12" hidden="1">"#"</definedName>
    <definedName name="FDC_286_13" hidden="1">"#"</definedName>
    <definedName name="FDC_286_14" hidden="1">"#"</definedName>
    <definedName name="FDC_286_15" hidden="1">"#"</definedName>
    <definedName name="FDC_286_16" hidden="1">"#"</definedName>
    <definedName name="FDC_286_17" hidden="1">"#"</definedName>
    <definedName name="FDC_286_18" hidden="1">"#"</definedName>
    <definedName name="FDC_286_19" hidden="1">"#"</definedName>
    <definedName name="FDC_286_2" hidden="1">"#"</definedName>
    <definedName name="FDC_286_20" hidden="1">"#"</definedName>
    <definedName name="FDC_286_21" hidden="1">"#"</definedName>
    <definedName name="FDC_286_22" hidden="1">"#"</definedName>
    <definedName name="FDC_286_23" hidden="1">"#"</definedName>
    <definedName name="FDC_286_24" hidden="1">"#"</definedName>
    <definedName name="FDC_286_25" hidden="1">"#"</definedName>
    <definedName name="FDC_286_3" hidden="1">"#"</definedName>
    <definedName name="FDC_286_4" hidden="1">"#"</definedName>
    <definedName name="FDC_286_5" hidden="1">"#"</definedName>
    <definedName name="FDC_286_6" hidden="1">"#"</definedName>
    <definedName name="FDC_286_7" hidden="1">"#"</definedName>
    <definedName name="FDC_286_8" hidden="1">"#"</definedName>
    <definedName name="FDC_286_9" hidden="1">"#"</definedName>
    <definedName name="FDC_287_0" hidden="1">"#"</definedName>
    <definedName name="FDC_287_1" hidden="1">"#"</definedName>
    <definedName name="FDC_287_10" hidden="1">"#"</definedName>
    <definedName name="FDC_287_11" hidden="1">"#"</definedName>
    <definedName name="FDC_287_12" hidden="1">"#"</definedName>
    <definedName name="FDC_287_13" hidden="1">"#"</definedName>
    <definedName name="FDC_287_14" hidden="1">"#"</definedName>
    <definedName name="FDC_287_15" hidden="1">"#"</definedName>
    <definedName name="FDC_287_16" hidden="1">"#"</definedName>
    <definedName name="FDC_287_17" hidden="1">"#"</definedName>
    <definedName name="FDC_287_18" hidden="1">"#"</definedName>
    <definedName name="FDC_287_19" hidden="1">"#"</definedName>
    <definedName name="FDC_287_2" hidden="1">"#"</definedName>
    <definedName name="FDC_287_20" hidden="1">"#"</definedName>
    <definedName name="FDC_287_21" hidden="1">"#"</definedName>
    <definedName name="FDC_287_22" hidden="1">"#"</definedName>
    <definedName name="FDC_287_23" hidden="1">"#"</definedName>
    <definedName name="FDC_287_24" hidden="1">"#"</definedName>
    <definedName name="FDC_287_3" hidden="1">"#"</definedName>
    <definedName name="FDC_287_4" hidden="1">"#"</definedName>
    <definedName name="FDC_287_5" hidden="1">"#"</definedName>
    <definedName name="FDC_287_6" hidden="1">"#"</definedName>
    <definedName name="FDC_287_7" hidden="1">"#"</definedName>
    <definedName name="FDC_287_8" hidden="1">"#"</definedName>
    <definedName name="FDC_287_9" hidden="1">"#"</definedName>
    <definedName name="FDC_288_0" hidden="1">"#"</definedName>
    <definedName name="FDC_288_1" hidden="1">"#"</definedName>
    <definedName name="FDC_288_2" hidden="1">"#"</definedName>
    <definedName name="FDC_289_0" hidden="1">"#"</definedName>
    <definedName name="FDC_289_1" hidden="1">"#"</definedName>
    <definedName name="FDC_289_10" hidden="1">"#"</definedName>
    <definedName name="FDC_289_11" hidden="1">"#"</definedName>
    <definedName name="FDC_289_12" hidden="1">"#"</definedName>
    <definedName name="FDC_289_13" hidden="1">"#"</definedName>
    <definedName name="FDC_289_14" hidden="1">"#"</definedName>
    <definedName name="FDC_289_15" hidden="1">"#"</definedName>
    <definedName name="FDC_289_16" hidden="1">"#"</definedName>
    <definedName name="FDC_289_17" hidden="1">"#"</definedName>
    <definedName name="FDC_289_18" hidden="1">"#"</definedName>
    <definedName name="FDC_289_19" hidden="1">"#"</definedName>
    <definedName name="FDC_289_2" hidden="1">"#"</definedName>
    <definedName name="FDC_289_20" hidden="1">"#"</definedName>
    <definedName name="FDC_289_21" hidden="1">"#"</definedName>
    <definedName name="FDC_289_22" hidden="1">"#"</definedName>
    <definedName name="FDC_289_23" hidden="1">"#"</definedName>
    <definedName name="FDC_289_24" hidden="1">"#"</definedName>
    <definedName name="FDC_289_25" hidden="1">"#"</definedName>
    <definedName name="FDC_289_26" hidden="1">"#"</definedName>
    <definedName name="FDC_289_3" hidden="1">"#"</definedName>
    <definedName name="FDC_289_4" hidden="1">"#"</definedName>
    <definedName name="FDC_289_5" hidden="1">"#"</definedName>
    <definedName name="FDC_289_6" hidden="1">"#"</definedName>
    <definedName name="FDC_289_7" hidden="1">"#"</definedName>
    <definedName name="FDC_289_8" hidden="1">"#"</definedName>
    <definedName name="FDC_289_9" hidden="1">"#"</definedName>
    <definedName name="FDC_29_0" hidden="1">"#"</definedName>
    <definedName name="FDC_29_1" hidden="1">"#"</definedName>
    <definedName name="FDC_29_2" hidden="1">"#"</definedName>
    <definedName name="FDC_29_3" hidden="1">"#"</definedName>
    <definedName name="FDC_290_0" hidden="1">"#"</definedName>
    <definedName name="FDC_290_1" hidden="1">"#"</definedName>
    <definedName name="FDC_290_10" hidden="1">"#"</definedName>
    <definedName name="FDC_290_11" hidden="1">"#"</definedName>
    <definedName name="FDC_290_12" hidden="1">"#"</definedName>
    <definedName name="FDC_290_13" hidden="1">"#"</definedName>
    <definedName name="FDC_290_14" hidden="1">"#"</definedName>
    <definedName name="FDC_290_15" hidden="1">"#"</definedName>
    <definedName name="FDC_290_16" hidden="1">"#"</definedName>
    <definedName name="FDC_290_17" hidden="1">"#"</definedName>
    <definedName name="FDC_290_18" hidden="1">"#"</definedName>
    <definedName name="FDC_290_19" hidden="1">"#"</definedName>
    <definedName name="FDC_290_2" hidden="1">"#"</definedName>
    <definedName name="FDC_290_20" hidden="1">"#"</definedName>
    <definedName name="FDC_290_21" hidden="1">"#"</definedName>
    <definedName name="FDC_290_22" hidden="1">"#"</definedName>
    <definedName name="FDC_290_23" hidden="1">"#"</definedName>
    <definedName name="FDC_290_24" hidden="1">"#"</definedName>
    <definedName name="FDC_290_25" hidden="1">"#"</definedName>
    <definedName name="FDC_290_3" hidden="1">"#"</definedName>
    <definedName name="FDC_290_4" hidden="1">"#"</definedName>
    <definedName name="FDC_290_5" hidden="1">"#"</definedName>
    <definedName name="FDC_290_6" hidden="1">"#"</definedName>
    <definedName name="FDC_290_7" hidden="1">"#"</definedName>
    <definedName name="FDC_290_8" hidden="1">"#"</definedName>
    <definedName name="FDC_290_9" hidden="1">"#"</definedName>
    <definedName name="FDC_291_0" hidden="1">"#"</definedName>
    <definedName name="FDC_291_1" hidden="1">"#"</definedName>
    <definedName name="FDC_291_10" hidden="1">"#"</definedName>
    <definedName name="FDC_291_11" hidden="1">"#"</definedName>
    <definedName name="FDC_291_12" hidden="1">"#"</definedName>
    <definedName name="FDC_291_13" hidden="1">"#"</definedName>
    <definedName name="FDC_291_14" hidden="1">"#"</definedName>
    <definedName name="FDC_291_15" hidden="1">"#"</definedName>
    <definedName name="FDC_291_16" hidden="1">"#"</definedName>
    <definedName name="FDC_291_17" hidden="1">"#"</definedName>
    <definedName name="FDC_291_18" hidden="1">"#"</definedName>
    <definedName name="FDC_291_19" hidden="1">"#"</definedName>
    <definedName name="FDC_291_2" hidden="1">"#"</definedName>
    <definedName name="FDC_291_20" hidden="1">"#"</definedName>
    <definedName name="FDC_291_21" hidden="1">"#"</definedName>
    <definedName name="FDC_291_22" hidden="1">"#"</definedName>
    <definedName name="FDC_291_23" hidden="1">"#"</definedName>
    <definedName name="FDC_291_24" hidden="1">"#"</definedName>
    <definedName name="FDC_291_3" hidden="1">"#"</definedName>
    <definedName name="FDC_291_4" hidden="1">"#"</definedName>
    <definedName name="FDC_291_5" hidden="1">"#"</definedName>
    <definedName name="FDC_291_6" hidden="1">"#"</definedName>
    <definedName name="FDC_291_7" hidden="1">"#"</definedName>
    <definedName name="FDC_291_8" hidden="1">"#"</definedName>
    <definedName name="FDC_291_9" hidden="1">"#"</definedName>
    <definedName name="FDC_292_0" hidden="1">"#"</definedName>
    <definedName name="FDC_292_1" hidden="1">"#"</definedName>
    <definedName name="FDC_292_2" hidden="1">"#"</definedName>
    <definedName name="FDC_293_0" hidden="1">"#"</definedName>
    <definedName name="FDC_293_1" hidden="1">"#"</definedName>
    <definedName name="FDC_293_2" hidden="1">"#"</definedName>
    <definedName name="FDC_294_0" hidden="1">"#"</definedName>
    <definedName name="FDC_294_1" hidden="1">"#"</definedName>
    <definedName name="FDC_294_2" hidden="1">"#"</definedName>
    <definedName name="FDC_295_0" hidden="1">"#"</definedName>
    <definedName name="FDC_296_0" hidden="1">"#"</definedName>
    <definedName name="FDC_297_0" hidden="1">"#"</definedName>
    <definedName name="FDC_298_0" hidden="1">"#"</definedName>
    <definedName name="FDC_299_0" hidden="1">"#"</definedName>
    <definedName name="FDC_299_1" hidden="1">"#"</definedName>
    <definedName name="FDC_299_10" hidden="1">"#"</definedName>
    <definedName name="FDC_299_11" hidden="1">"#"</definedName>
    <definedName name="FDC_299_12" hidden="1">"#"</definedName>
    <definedName name="FDC_299_13" hidden="1">"#"</definedName>
    <definedName name="FDC_299_14" hidden="1">"#"</definedName>
    <definedName name="FDC_299_15" hidden="1">"#"</definedName>
    <definedName name="FDC_299_16" hidden="1">"#"</definedName>
    <definedName name="FDC_299_17" hidden="1">"#"</definedName>
    <definedName name="FDC_299_18" hidden="1">"#"</definedName>
    <definedName name="FDC_299_19" hidden="1">"#"</definedName>
    <definedName name="FDC_299_2" hidden="1">"#"</definedName>
    <definedName name="FDC_299_20" hidden="1">"#"</definedName>
    <definedName name="FDC_299_21" hidden="1">"#"</definedName>
    <definedName name="FDC_299_22" hidden="1">"#"</definedName>
    <definedName name="FDC_299_23" hidden="1">"#"</definedName>
    <definedName name="FDC_299_24" hidden="1">"#"</definedName>
    <definedName name="FDC_299_25" hidden="1">"#"</definedName>
    <definedName name="FDC_299_26" hidden="1">"#"</definedName>
    <definedName name="FDC_299_3" hidden="1">"#"</definedName>
    <definedName name="FDC_299_4" hidden="1">"#"</definedName>
    <definedName name="FDC_299_5" hidden="1">"#"</definedName>
    <definedName name="FDC_299_6" hidden="1">"#"</definedName>
    <definedName name="FDC_299_7" hidden="1">"#"</definedName>
    <definedName name="FDC_299_8" hidden="1">"#"</definedName>
    <definedName name="FDC_299_9" hidden="1">"#"</definedName>
    <definedName name="FDC_3_0" hidden="1">"#"</definedName>
    <definedName name="FDC_30_0" hidden="1">"#"</definedName>
    <definedName name="FDC_300_0" hidden="1">"#"</definedName>
    <definedName name="FDC_300_1" hidden="1">"#"</definedName>
    <definedName name="FDC_300_10" hidden="1">"#"</definedName>
    <definedName name="FDC_300_11" hidden="1">"#"</definedName>
    <definedName name="FDC_300_12" hidden="1">"#"</definedName>
    <definedName name="FDC_300_13" hidden="1">"#"</definedName>
    <definedName name="FDC_300_14" hidden="1">"#"</definedName>
    <definedName name="FDC_300_15" hidden="1">"#"</definedName>
    <definedName name="FDC_300_16" hidden="1">"#"</definedName>
    <definedName name="FDC_300_17" hidden="1">"#"</definedName>
    <definedName name="FDC_300_18" hidden="1">"#"</definedName>
    <definedName name="FDC_300_19" hidden="1">"#"</definedName>
    <definedName name="FDC_300_2" hidden="1">"#"</definedName>
    <definedName name="FDC_300_20" hidden="1">"#"</definedName>
    <definedName name="FDC_300_21" hidden="1">"#"</definedName>
    <definedName name="FDC_300_22" hidden="1">"#"</definedName>
    <definedName name="FDC_300_23" hidden="1">"#"</definedName>
    <definedName name="FDC_300_24" hidden="1">"#"</definedName>
    <definedName name="FDC_300_25" hidden="1">"#"</definedName>
    <definedName name="FDC_300_26" hidden="1">"#"</definedName>
    <definedName name="FDC_300_3" hidden="1">"#"</definedName>
    <definedName name="FDC_300_4" hidden="1">"#"</definedName>
    <definedName name="FDC_300_5" hidden="1">"#"</definedName>
    <definedName name="FDC_300_6" hidden="1">"#"</definedName>
    <definedName name="FDC_300_7" hidden="1">"#"</definedName>
    <definedName name="FDC_300_8" hidden="1">"#"</definedName>
    <definedName name="FDC_300_9" hidden="1">"#"</definedName>
    <definedName name="FDC_301_0" hidden="1">"#"</definedName>
    <definedName name="FDC_301_1" hidden="1">"#"</definedName>
    <definedName name="FDC_301_10" hidden="1">"#"</definedName>
    <definedName name="FDC_301_11" hidden="1">"#"</definedName>
    <definedName name="FDC_301_12" hidden="1">"#"</definedName>
    <definedName name="FDC_301_13" hidden="1">"#"</definedName>
    <definedName name="FDC_301_14" hidden="1">"#"</definedName>
    <definedName name="FDC_301_15" hidden="1">"#"</definedName>
    <definedName name="FDC_301_16" hidden="1">"#"</definedName>
    <definedName name="FDC_301_17" hidden="1">"#"</definedName>
    <definedName name="FDC_301_18" hidden="1">"#"</definedName>
    <definedName name="FDC_301_19" hidden="1">"#"</definedName>
    <definedName name="FDC_301_2" hidden="1">"#"</definedName>
    <definedName name="FDC_301_20" hidden="1">"#"</definedName>
    <definedName name="FDC_301_21" hidden="1">"#"</definedName>
    <definedName name="FDC_301_22" hidden="1">"#"</definedName>
    <definedName name="FDC_301_23" hidden="1">"#"</definedName>
    <definedName name="FDC_301_24" hidden="1">"#"</definedName>
    <definedName name="FDC_301_25" hidden="1">"#"</definedName>
    <definedName name="FDC_301_3" hidden="1">"#"</definedName>
    <definedName name="FDC_301_4" hidden="1">"#"</definedName>
    <definedName name="FDC_301_5" hidden="1">"#"</definedName>
    <definedName name="FDC_301_6" hidden="1">"#"</definedName>
    <definedName name="FDC_301_7" hidden="1">"#"</definedName>
    <definedName name="FDC_301_8" hidden="1">"#"</definedName>
    <definedName name="FDC_301_9" hidden="1">"#"</definedName>
    <definedName name="FDC_302_0" hidden="1">"#"</definedName>
    <definedName name="FDC_302_1" hidden="1">"#"</definedName>
    <definedName name="FDC_302_10" hidden="1">"#"</definedName>
    <definedName name="FDC_302_11" hidden="1">"#"</definedName>
    <definedName name="FDC_302_12" hidden="1">"#"</definedName>
    <definedName name="FDC_302_13" hidden="1">"#"</definedName>
    <definedName name="FDC_302_14" hidden="1">"#"</definedName>
    <definedName name="FDC_302_15" hidden="1">"#"</definedName>
    <definedName name="FDC_302_16" hidden="1">"#"</definedName>
    <definedName name="FDC_302_17" hidden="1">"#"</definedName>
    <definedName name="FDC_302_18" hidden="1">"#"</definedName>
    <definedName name="FDC_302_19" hidden="1">"#"</definedName>
    <definedName name="FDC_302_2" hidden="1">"#"</definedName>
    <definedName name="FDC_302_20" hidden="1">"#"</definedName>
    <definedName name="FDC_302_21" hidden="1">"#"</definedName>
    <definedName name="FDC_302_22" hidden="1">"#"</definedName>
    <definedName name="FDC_302_23" hidden="1">"#"</definedName>
    <definedName name="FDC_302_24" hidden="1">"#"</definedName>
    <definedName name="FDC_302_3" hidden="1">"#"</definedName>
    <definedName name="FDC_302_4" hidden="1">"#"</definedName>
    <definedName name="FDC_302_5" hidden="1">"#"</definedName>
    <definedName name="FDC_302_6" hidden="1">"#"</definedName>
    <definedName name="FDC_302_7" hidden="1">"#"</definedName>
    <definedName name="FDC_302_8" hidden="1">"#"</definedName>
    <definedName name="FDC_302_9" hidden="1">"#"</definedName>
    <definedName name="FDC_303_0" hidden="1">"#"</definedName>
    <definedName name="FDC_303_1" hidden="1">"#"</definedName>
    <definedName name="FDC_303_2" hidden="1">"#"</definedName>
    <definedName name="FDC_304_0" hidden="1">"#"</definedName>
    <definedName name="FDC_304_1" hidden="1">"#"</definedName>
    <definedName name="FDC_304_2" hidden="1">"#"</definedName>
    <definedName name="FDC_305_0" hidden="1">"#"</definedName>
    <definedName name="FDC_305_1" hidden="1">"#"</definedName>
    <definedName name="FDC_305_10" hidden="1">"#"</definedName>
    <definedName name="FDC_305_11" hidden="1">"#"</definedName>
    <definedName name="FDC_305_12" hidden="1">"#"</definedName>
    <definedName name="FDC_305_13" hidden="1">"#"</definedName>
    <definedName name="FDC_305_14" hidden="1">"#"</definedName>
    <definedName name="FDC_305_2" hidden="1">"#"</definedName>
    <definedName name="FDC_305_3" hidden="1">"#"</definedName>
    <definedName name="FDC_305_4" hidden="1">"#"</definedName>
    <definedName name="FDC_305_5" hidden="1">"#"</definedName>
    <definedName name="FDC_305_6" hidden="1">"#"</definedName>
    <definedName name="FDC_305_7" hidden="1">"#"</definedName>
    <definedName name="FDC_305_8" hidden="1">"#"</definedName>
    <definedName name="FDC_305_9" hidden="1">"#"</definedName>
    <definedName name="FDC_306_0" hidden="1">"#"</definedName>
    <definedName name="FDC_306_1" hidden="1">"#"</definedName>
    <definedName name="FDC_306_10" hidden="1">"#"</definedName>
    <definedName name="FDC_306_11" hidden="1">"#"</definedName>
    <definedName name="FDC_306_12" hidden="1">"#"</definedName>
    <definedName name="FDC_306_13" hidden="1">"#"</definedName>
    <definedName name="FDC_306_14" hidden="1">"#"</definedName>
    <definedName name="FDC_306_2" hidden="1">"#"</definedName>
    <definedName name="FDC_306_3" hidden="1">"#"</definedName>
    <definedName name="FDC_306_4" hidden="1">"#"</definedName>
    <definedName name="FDC_306_5" hidden="1">"#"</definedName>
    <definedName name="FDC_306_6" hidden="1">"#"</definedName>
    <definedName name="FDC_306_7" hidden="1">"#"</definedName>
    <definedName name="FDC_306_8" hidden="1">"#"</definedName>
    <definedName name="FDC_306_9" hidden="1">"#"</definedName>
    <definedName name="FDC_307_0" hidden="1">"#"</definedName>
    <definedName name="FDC_307_1" hidden="1">"#"</definedName>
    <definedName name="FDC_307_2" hidden="1">"#"</definedName>
    <definedName name="FDC_308_0" hidden="1">"#"</definedName>
    <definedName name="FDC_308_1" hidden="1">"#"</definedName>
    <definedName name="FDC_308_2" hidden="1">"#"</definedName>
    <definedName name="FDC_309_0" hidden="1">"#"</definedName>
    <definedName name="FDC_309_1" hidden="1">"#"</definedName>
    <definedName name="FDC_309_2" hidden="1">"#"</definedName>
    <definedName name="FDC_31_0" hidden="1">"#"</definedName>
    <definedName name="FDC_310_0" hidden="1">"#"</definedName>
    <definedName name="FDC_310_1" hidden="1">"#"</definedName>
    <definedName name="FDC_310_10" hidden="1">"#"</definedName>
    <definedName name="FDC_310_11" hidden="1">"#"</definedName>
    <definedName name="FDC_310_12" hidden="1">"#"</definedName>
    <definedName name="FDC_310_13" hidden="1">"#"</definedName>
    <definedName name="FDC_310_14" hidden="1">"#"</definedName>
    <definedName name="FDC_310_2" hidden="1">"#"</definedName>
    <definedName name="FDC_310_3" hidden="1">"#"</definedName>
    <definedName name="FDC_310_4" hidden="1">"#"</definedName>
    <definedName name="FDC_310_5" hidden="1">"#"</definedName>
    <definedName name="FDC_310_6" hidden="1">"#"</definedName>
    <definedName name="FDC_310_7" hidden="1">"#"</definedName>
    <definedName name="FDC_310_8" hidden="1">"#"</definedName>
    <definedName name="FDC_310_9" hidden="1">"#"</definedName>
    <definedName name="FDC_311_0" hidden="1">"#"</definedName>
    <definedName name="FDC_311_1" hidden="1">"#"</definedName>
    <definedName name="FDC_311_2" hidden="1">"#"</definedName>
    <definedName name="FDC_312_0" hidden="1">"#"</definedName>
    <definedName name="FDC_312_1" hidden="1">"#"</definedName>
    <definedName name="FDC_312_2" hidden="1">"#"</definedName>
    <definedName name="FDC_313_0" hidden="1">"#"</definedName>
    <definedName name="FDC_314_0" hidden="1">"#"</definedName>
    <definedName name="FDC_315_0" hidden="1">"#"</definedName>
    <definedName name="FDC_316_0" hidden="1">"#"</definedName>
    <definedName name="FDC_317_0" hidden="1">"#"</definedName>
    <definedName name="FDC_317_1" hidden="1">"#"</definedName>
    <definedName name="FDC_317_2" hidden="1">"#"</definedName>
    <definedName name="FDC_318_0" hidden="1">"#"</definedName>
    <definedName name="FDC_318_1" hidden="1">"#"</definedName>
    <definedName name="FDC_318_2" hidden="1">"#"</definedName>
    <definedName name="FDC_319_0" hidden="1">"#"</definedName>
    <definedName name="FDC_319_1" hidden="1">"#"</definedName>
    <definedName name="FDC_319_2" hidden="1">"#"</definedName>
    <definedName name="FDC_32_0" hidden="1">"#"</definedName>
    <definedName name="FDC_320_0" hidden="1">"#"</definedName>
    <definedName name="FDC_320_1" hidden="1">"#"</definedName>
    <definedName name="FDC_320_2" hidden="1">"#"</definedName>
    <definedName name="FDC_321_0" hidden="1">"#"</definedName>
    <definedName name="FDC_321_1" hidden="1">"#"</definedName>
    <definedName name="FDC_321_2" hidden="1">"#"</definedName>
    <definedName name="FDC_322_0" hidden="1">"#"</definedName>
    <definedName name="FDC_322_1" hidden="1">"#"</definedName>
    <definedName name="FDC_322_2" hidden="1">"#"</definedName>
    <definedName name="FDC_323_0" hidden="1">"#"</definedName>
    <definedName name="FDC_323_1" hidden="1">"#"</definedName>
    <definedName name="FDC_323_2" hidden="1">"#"</definedName>
    <definedName name="FDC_324_0" hidden="1">"#"</definedName>
    <definedName name="FDC_326_0" hidden="1">"#"</definedName>
    <definedName name="FDC_326_1" hidden="1">"#"</definedName>
    <definedName name="FDC_326_2" hidden="1">"#"</definedName>
    <definedName name="FDC_326_3" hidden="1">"#"</definedName>
    <definedName name="FDC_326_4" hidden="1">"#"</definedName>
    <definedName name="FDC_326_5" hidden="1">"#"</definedName>
    <definedName name="FDC_326_6" hidden="1">"#"</definedName>
    <definedName name="FDC_327_0" hidden="1">"#"</definedName>
    <definedName name="FDC_327_1" hidden="1">"#"</definedName>
    <definedName name="FDC_327_2" hidden="1">"#"</definedName>
    <definedName name="FDC_327_3" hidden="1">"#"</definedName>
    <definedName name="FDC_327_4" hidden="1">"#"</definedName>
    <definedName name="FDC_327_5" hidden="1">"#"</definedName>
    <definedName name="FDC_327_6" hidden="1">"#"</definedName>
    <definedName name="FDC_328_0" hidden="1">"#"</definedName>
    <definedName name="FDC_329_0" hidden="1">"#"</definedName>
    <definedName name="FDC_33_0" hidden="1">"#"</definedName>
    <definedName name="FDC_330_0" hidden="1">"#"</definedName>
    <definedName name="FDC_331_0" hidden="1">"#"</definedName>
    <definedName name="FDC_332_0" hidden="1">"#"</definedName>
    <definedName name="FDC_333_0" hidden="1">"#"</definedName>
    <definedName name="FDC_334_0" hidden="1">"#"</definedName>
    <definedName name="FDC_335_0" hidden="1">"#"</definedName>
    <definedName name="FDC_336_0" hidden="1">"#"</definedName>
    <definedName name="FDC_337_0" hidden="1">"#"</definedName>
    <definedName name="FDC_338_0" hidden="1">"#"</definedName>
    <definedName name="FDC_339_0" hidden="1">"#"</definedName>
    <definedName name="FDC_34_0" hidden="1">"#"</definedName>
    <definedName name="FDC_340_0" hidden="1">"#"</definedName>
    <definedName name="FDC_341_0" hidden="1">"#"</definedName>
    <definedName name="FDC_342_0" hidden="1">"#"</definedName>
    <definedName name="FDC_343_0" hidden="1">"#"</definedName>
    <definedName name="FDC_344_0" hidden="1">"#"</definedName>
    <definedName name="FDC_345_0" hidden="1">"#"</definedName>
    <definedName name="FDC_346_0" hidden="1">"#"</definedName>
    <definedName name="FDC_347_0" hidden="1">"#"</definedName>
    <definedName name="FDC_348_0" hidden="1">"#"</definedName>
    <definedName name="FDC_349_0" hidden="1">"#"</definedName>
    <definedName name="FDC_35_0" hidden="1">"#"</definedName>
    <definedName name="FDC_350_0" hidden="1">"#"</definedName>
    <definedName name="FDC_350_1" hidden="1">"#"</definedName>
    <definedName name="FDC_350_10" hidden="1">"#"</definedName>
    <definedName name="FDC_350_11" hidden="1">"#"</definedName>
    <definedName name="FDC_350_12" hidden="1">"#"</definedName>
    <definedName name="FDC_350_13" hidden="1">"#"</definedName>
    <definedName name="FDC_350_14" hidden="1">"#"</definedName>
    <definedName name="FDC_350_2" hidden="1">"#"</definedName>
    <definedName name="FDC_350_3" hidden="1">"#"</definedName>
    <definedName name="FDC_350_4" hidden="1">"#"</definedName>
    <definedName name="FDC_350_5" hidden="1">"#"</definedName>
    <definedName name="FDC_350_6" hidden="1">"#"</definedName>
    <definedName name="FDC_350_7" hidden="1">"#"</definedName>
    <definedName name="FDC_350_8" hidden="1">"#"</definedName>
    <definedName name="FDC_350_9" hidden="1">"#"</definedName>
    <definedName name="FDC_351_0" hidden="1">"#"</definedName>
    <definedName name="FDC_351_1" hidden="1">"#"</definedName>
    <definedName name="FDC_351_10" hidden="1">"#"</definedName>
    <definedName name="FDC_351_11" hidden="1">"#"</definedName>
    <definedName name="FDC_351_12" hidden="1">"#"</definedName>
    <definedName name="FDC_351_13" hidden="1">"#"</definedName>
    <definedName name="FDC_351_14" hidden="1">"#"</definedName>
    <definedName name="FDC_351_2" hidden="1">"#"</definedName>
    <definedName name="FDC_351_3" hidden="1">"#"</definedName>
    <definedName name="FDC_351_4" hidden="1">"#"</definedName>
    <definedName name="FDC_351_5" hidden="1">"#"</definedName>
    <definedName name="FDC_351_6" hidden="1">"#"</definedName>
    <definedName name="FDC_351_7" hidden="1">"#"</definedName>
    <definedName name="FDC_351_8" hidden="1">"#"</definedName>
    <definedName name="FDC_351_9" hidden="1">"#"</definedName>
    <definedName name="FDC_352_0" hidden="1">"#"</definedName>
    <definedName name="FDC_352_1" hidden="1">"#"</definedName>
    <definedName name="FDC_352_10" hidden="1">"#"</definedName>
    <definedName name="FDC_352_11" hidden="1">"#"</definedName>
    <definedName name="FDC_352_12" hidden="1">"#"</definedName>
    <definedName name="FDC_352_13" hidden="1">"#"</definedName>
    <definedName name="FDC_352_14" hidden="1">"#"</definedName>
    <definedName name="FDC_352_2" hidden="1">"#"</definedName>
    <definedName name="FDC_352_3" hidden="1">"#"</definedName>
    <definedName name="FDC_352_4" hidden="1">"#"</definedName>
    <definedName name="FDC_352_5" hidden="1">"#"</definedName>
    <definedName name="FDC_352_6" hidden="1">"#"</definedName>
    <definedName name="FDC_352_7" hidden="1">"#"</definedName>
    <definedName name="FDC_352_8" hidden="1">"#"</definedName>
    <definedName name="FDC_352_9" hidden="1">"#"</definedName>
    <definedName name="FDC_353_0" hidden="1">"#"</definedName>
    <definedName name="FDC_353_1" hidden="1">"#"</definedName>
    <definedName name="FDC_353_10" hidden="1">"#"</definedName>
    <definedName name="FDC_353_11" hidden="1">"#"</definedName>
    <definedName name="FDC_353_12" hidden="1">"#"</definedName>
    <definedName name="FDC_353_13" hidden="1">"#"</definedName>
    <definedName name="FDC_353_14" hidden="1">"#"</definedName>
    <definedName name="FDC_353_2" hidden="1">"#"</definedName>
    <definedName name="FDC_353_3" hidden="1">"#"</definedName>
    <definedName name="FDC_353_4" hidden="1">"#"</definedName>
    <definedName name="FDC_353_5" hidden="1">"#"</definedName>
    <definedName name="FDC_353_6" hidden="1">"#"</definedName>
    <definedName name="FDC_353_7" hidden="1">"#"</definedName>
    <definedName name="FDC_353_8" hidden="1">"#"</definedName>
    <definedName name="FDC_353_9" hidden="1">"#"</definedName>
    <definedName name="FDC_354_0" hidden="1">"#"</definedName>
    <definedName name="FDC_354_1" hidden="1">"#"</definedName>
    <definedName name="FDC_354_10" hidden="1">"#"</definedName>
    <definedName name="FDC_354_11" hidden="1">"#"</definedName>
    <definedName name="FDC_354_12" hidden="1">"#"</definedName>
    <definedName name="FDC_354_13" hidden="1">"#"</definedName>
    <definedName name="FDC_354_14" hidden="1">"#"</definedName>
    <definedName name="FDC_354_2" hidden="1">"#"</definedName>
    <definedName name="FDC_354_3" hidden="1">"#"</definedName>
    <definedName name="FDC_354_4" hidden="1">"#"</definedName>
    <definedName name="FDC_354_5" hidden="1">"#"</definedName>
    <definedName name="FDC_354_6" hidden="1">"#"</definedName>
    <definedName name="FDC_354_7" hidden="1">"#"</definedName>
    <definedName name="FDC_354_8" hidden="1">"#"</definedName>
    <definedName name="FDC_354_9" hidden="1">"#"</definedName>
    <definedName name="FDC_355_0" hidden="1">"#"</definedName>
    <definedName name="FDC_355_1" hidden="1">"#"</definedName>
    <definedName name="FDC_355_10" hidden="1">"#"</definedName>
    <definedName name="FDC_355_11" hidden="1">"#"</definedName>
    <definedName name="FDC_355_12" hidden="1">"#"</definedName>
    <definedName name="FDC_355_13" hidden="1">"#"</definedName>
    <definedName name="FDC_355_14" hidden="1">"#"</definedName>
    <definedName name="FDC_355_2" hidden="1">"#"</definedName>
    <definedName name="FDC_355_3" hidden="1">"#"</definedName>
    <definedName name="FDC_355_4" hidden="1">"#"</definedName>
    <definedName name="FDC_355_5" hidden="1">"#"</definedName>
    <definedName name="FDC_355_6" hidden="1">"#"</definedName>
    <definedName name="FDC_355_7" hidden="1">"#"</definedName>
    <definedName name="FDC_355_8" hidden="1">"#"</definedName>
    <definedName name="FDC_355_9" hidden="1">"#"</definedName>
    <definedName name="FDC_356_0" hidden="1">"#"</definedName>
    <definedName name="FDC_356_1" hidden="1">"#"</definedName>
    <definedName name="FDC_356_10" hidden="1">"#"</definedName>
    <definedName name="FDC_356_11" hidden="1">"#"</definedName>
    <definedName name="FDC_356_12" hidden="1">"#"</definedName>
    <definedName name="FDC_356_13" hidden="1">"#"</definedName>
    <definedName name="FDC_356_14" hidden="1">"#"</definedName>
    <definedName name="FDC_356_2" hidden="1">"#"</definedName>
    <definedName name="FDC_356_3" hidden="1">"#"</definedName>
    <definedName name="FDC_356_4" hidden="1">"#"</definedName>
    <definedName name="FDC_356_5" hidden="1">"#"</definedName>
    <definedName name="FDC_356_6" hidden="1">"#"</definedName>
    <definedName name="FDC_356_7" hidden="1">"#"</definedName>
    <definedName name="FDC_356_8" hidden="1">"#"</definedName>
    <definedName name="FDC_356_9" hidden="1">"#"</definedName>
    <definedName name="FDC_357_0" hidden="1">"#"</definedName>
    <definedName name="FDC_357_1" hidden="1">"#"</definedName>
    <definedName name="FDC_357_10" hidden="1">"#"</definedName>
    <definedName name="FDC_357_11" hidden="1">"#"</definedName>
    <definedName name="FDC_357_12" hidden="1">"#"</definedName>
    <definedName name="FDC_357_13" hidden="1">"#"</definedName>
    <definedName name="FDC_357_14" hidden="1">"#"</definedName>
    <definedName name="FDC_357_2" hidden="1">"#"</definedName>
    <definedName name="FDC_357_3" hidden="1">"#"</definedName>
    <definedName name="FDC_357_4" hidden="1">"#"</definedName>
    <definedName name="FDC_357_5" hidden="1">"#"</definedName>
    <definedName name="FDC_357_6" hidden="1">"#"</definedName>
    <definedName name="FDC_357_7" hidden="1">"#"</definedName>
    <definedName name="FDC_357_8" hidden="1">"#"</definedName>
    <definedName name="FDC_357_9" hidden="1">"#"</definedName>
    <definedName name="FDC_358_0" hidden="1">"#"</definedName>
    <definedName name="FDC_358_1" hidden="1">"#"</definedName>
    <definedName name="FDC_358_10" hidden="1">"#"</definedName>
    <definedName name="FDC_358_11" hidden="1">"#"</definedName>
    <definedName name="FDC_358_12" hidden="1">"#"</definedName>
    <definedName name="FDC_358_13" hidden="1">"#"</definedName>
    <definedName name="FDC_358_14" hidden="1">"#"</definedName>
    <definedName name="FDC_358_2" hidden="1">"#"</definedName>
    <definedName name="FDC_358_3" hidden="1">"#"</definedName>
    <definedName name="FDC_358_4" hidden="1">"#"</definedName>
    <definedName name="FDC_358_5" hidden="1">"#"</definedName>
    <definedName name="FDC_358_6" hidden="1">"#"</definedName>
    <definedName name="FDC_358_7" hidden="1">"#"</definedName>
    <definedName name="FDC_358_8" hidden="1">"#"</definedName>
    <definedName name="FDC_358_9" hidden="1">"#"</definedName>
    <definedName name="FDC_359_0" hidden="1">"#"</definedName>
    <definedName name="FDC_359_1" hidden="1">"#"</definedName>
    <definedName name="FDC_359_10" hidden="1">"#"</definedName>
    <definedName name="FDC_359_11" hidden="1">"#"</definedName>
    <definedName name="FDC_359_12" hidden="1">"#"</definedName>
    <definedName name="FDC_359_13" hidden="1">"#"</definedName>
    <definedName name="FDC_359_14" hidden="1">"#"</definedName>
    <definedName name="FDC_359_2" hidden="1">"#"</definedName>
    <definedName name="FDC_359_3" hidden="1">"#"</definedName>
    <definedName name="FDC_359_4" hidden="1">"#"</definedName>
    <definedName name="FDC_359_5" hidden="1">"#"</definedName>
    <definedName name="FDC_359_6" hidden="1">"#"</definedName>
    <definedName name="FDC_359_7" hidden="1">"#"</definedName>
    <definedName name="FDC_359_8" hidden="1">"#"</definedName>
    <definedName name="FDC_359_9" hidden="1">"#"</definedName>
    <definedName name="FDC_36_0" hidden="1">"#"</definedName>
    <definedName name="FDC_360_0" hidden="1">"#"</definedName>
    <definedName name="FDC_360_1" hidden="1">"#"</definedName>
    <definedName name="FDC_360_10" hidden="1">"#"</definedName>
    <definedName name="FDC_360_11" hidden="1">"#"</definedName>
    <definedName name="FDC_360_12" hidden="1">"#"</definedName>
    <definedName name="FDC_360_13" hidden="1">"#"</definedName>
    <definedName name="FDC_360_14" hidden="1">"#"</definedName>
    <definedName name="FDC_360_2" hidden="1">"#"</definedName>
    <definedName name="FDC_360_3" hidden="1">"#"</definedName>
    <definedName name="FDC_360_4" hidden="1">"#"</definedName>
    <definedName name="FDC_360_5" hidden="1">"#"</definedName>
    <definedName name="FDC_360_6" hidden="1">"#"</definedName>
    <definedName name="FDC_360_7" hidden="1">"#"</definedName>
    <definedName name="FDC_360_8" hidden="1">"#"</definedName>
    <definedName name="FDC_360_9" hidden="1">"#"</definedName>
    <definedName name="FDC_361_0" hidden="1">"#"</definedName>
    <definedName name="FDC_361_1" hidden="1">"#"</definedName>
    <definedName name="FDC_361_10" hidden="1">"#"</definedName>
    <definedName name="FDC_361_11" hidden="1">"#"</definedName>
    <definedName name="FDC_361_12" hidden="1">"#"</definedName>
    <definedName name="FDC_361_13" hidden="1">"#"</definedName>
    <definedName name="FDC_361_14" hidden="1">"#"</definedName>
    <definedName name="FDC_361_2" hidden="1">"#"</definedName>
    <definedName name="FDC_361_3" hidden="1">"#"</definedName>
    <definedName name="FDC_361_4" hidden="1">"#"</definedName>
    <definedName name="FDC_361_5" hidden="1">"#"</definedName>
    <definedName name="FDC_361_6" hidden="1">"#"</definedName>
    <definedName name="FDC_361_7" hidden="1">"#"</definedName>
    <definedName name="FDC_361_8" hidden="1">"#"</definedName>
    <definedName name="FDC_361_9" hidden="1">"#"</definedName>
    <definedName name="FDC_362_0" hidden="1">"#"</definedName>
    <definedName name="FDC_362_1" hidden="1">"#"</definedName>
    <definedName name="FDC_362_10" hidden="1">"#"</definedName>
    <definedName name="FDC_362_11" hidden="1">"#"</definedName>
    <definedName name="FDC_362_12" hidden="1">"#"</definedName>
    <definedName name="FDC_362_13" hidden="1">"#"</definedName>
    <definedName name="FDC_362_14" hidden="1">"#"</definedName>
    <definedName name="FDC_362_2" hidden="1">"#"</definedName>
    <definedName name="FDC_362_3" hidden="1">"#"</definedName>
    <definedName name="FDC_362_4" hidden="1">"#"</definedName>
    <definedName name="FDC_362_5" hidden="1">"#"</definedName>
    <definedName name="FDC_362_6" hidden="1">"#"</definedName>
    <definedName name="FDC_362_7" hidden="1">"#"</definedName>
    <definedName name="FDC_362_8" hidden="1">"#"</definedName>
    <definedName name="FDC_362_9" hidden="1">"#"</definedName>
    <definedName name="FDC_363_0" hidden="1">"#"</definedName>
    <definedName name="FDC_363_1" hidden="1">"#"</definedName>
    <definedName name="FDC_363_10" hidden="1">"#"</definedName>
    <definedName name="FDC_363_11" hidden="1">"#"</definedName>
    <definedName name="FDC_363_12" hidden="1">"#"</definedName>
    <definedName name="FDC_363_13" hidden="1">"#"</definedName>
    <definedName name="FDC_363_14" hidden="1">"#"</definedName>
    <definedName name="FDC_363_2" hidden="1">"#"</definedName>
    <definedName name="FDC_363_3" hidden="1">"#"</definedName>
    <definedName name="FDC_363_4" hidden="1">"#"</definedName>
    <definedName name="FDC_363_5" hidden="1">"#"</definedName>
    <definedName name="FDC_363_6" hidden="1">"#"</definedName>
    <definedName name="FDC_363_7" hidden="1">"#"</definedName>
    <definedName name="FDC_363_8" hidden="1">"#"</definedName>
    <definedName name="FDC_363_9" hidden="1">"#"</definedName>
    <definedName name="FDC_364_0" hidden="1">"#"</definedName>
    <definedName name="FDC_364_1" hidden="1">"#"</definedName>
    <definedName name="FDC_364_10" hidden="1">"#"</definedName>
    <definedName name="FDC_364_11" hidden="1">"#"</definedName>
    <definedName name="FDC_364_12" hidden="1">"#"</definedName>
    <definedName name="FDC_364_13" hidden="1">"#"</definedName>
    <definedName name="FDC_364_14" hidden="1">"#"</definedName>
    <definedName name="FDC_364_2" hidden="1">"#"</definedName>
    <definedName name="FDC_364_3" hidden="1">"#"</definedName>
    <definedName name="FDC_364_4" hidden="1">"#"</definedName>
    <definedName name="FDC_364_5" hidden="1">"#"</definedName>
    <definedName name="FDC_364_6" hidden="1">"#"</definedName>
    <definedName name="FDC_364_7" hidden="1">"#"</definedName>
    <definedName name="FDC_364_8" hidden="1">"#"</definedName>
    <definedName name="FDC_364_9" hidden="1">"#"</definedName>
    <definedName name="FDC_365_0" hidden="1">"#"</definedName>
    <definedName name="FDC_365_1" hidden="1">"#"</definedName>
    <definedName name="FDC_365_10" hidden="1">"#"</definedName>
    <definedName name="FDC_365_11" hidden="1">"#"</definedName>
    <definedName name="FDC_365_12" hidden="1">"#"</definedName>
    <definedName name="FDC_365_13" hidden="1">"#"</definedName>
    <definedName name="FDC_365_14" hidden="1">"#"</definedName>
    <definedName name="FDC_365_2" hidden="1">"#"</definedName>
    <definedName name="FDC_365_3" hidden="1">"#"</definedName>
    <definedName name="FDC_365_4" hidden="1">"#"</definedName>
    <definedName name="FDC_365_5" hidden="1">"#"</definedName>
    <definedName name="FDC_365_6" hidden="1">"#"</definedName>
    <definedName name="FDC_365_7" hidden="1">"#"</definedName>
    <definedName name="FDC_365_8" hidden="1">"#"</definedName>
    <definedName name="FDC_365_9" hidden="1">"#"</definedName>
    <definedName name="FDC_366_0" hidden="1">"#"</definedName>
    <definedName name="FDC_366_1" hidden="1">"#"</definedName>
    <definedName name="FDC_366_10" hidden="1">"#"</definedName>
    <definedName name="FDC_366_11" hidden="1">"#"</definedName>
    <definedName name="FDC_366_12" hidden="1">"#"</definedName>
    <definedName name="FDC_366_13" hidden="1">"#"</definedName>
    <definedName name="FDC_366_14" hidden="1">"#"</definedName>
    <definedName name="FDC_366_2" hidden="1">"#"</definedName>
    <definedName name="FDC_366_3" hidden="1">"#"</definedName>
    <definedName name="FDC_366_4" hidden="1">"#"</definedName>
    <definedName name="FDC_366_5" hidden="1">"#"</definedName>
    <definedName name="FDC_366_6" hidden="1">"#"</definedName>
    <definedName name="FDC_366_7" hidden="1">"#"</definedName>
    <definedName name="FDC_366_8" hidden="1">"#"</definedName>
    <definedName name="FDC_366_9" hidden="1">"#"</definedName>
    <definedName name="FDC_367_0" hidden="1">"#"</definedName>
    <definedName name="FDC_367_1" hidden="1">"#"</definedName>
    <definedName name="FDC_367_10" hidden="1">"#"</definedName>
    <definedName name="FDC_367_11" hidden="1">"#"</definedName>
    <definedName name="FDC_367_12" hidden="1">"#"</definedName>
    <definedName name="FDC_367_13" hidden="1">"#"</definedName>
    <definedName name="FDC_367_14" hidden="1">"#"</definedName>
    <definedName name="FDC_367_2" hidden="1">"#"</definedName>
    <definedName name="FDC_367_3" hidden="1">"#"</definedName>
    <definedName name="FDC_367_4" hidden="1">"#"</definedName>
    <definedName name="FDC_367_5" hidden="1">"#"</definedName>
    <definedName name="FDC_367_6" hidden="1">"#"</definedName>
    <definedName name="FDC_367_7" hidden="1">"#"</definedName>
    <definedName name="FDC_367_8" hidden="1">"#"</definedName>
    <definedName name="FDC_367_9" hidden="1">"#"</definedName>
    <definedName name="FDC_368_0" hidden="1">"#"</definedName>
    <definedName name="FDC_368_1" hidden="1">"#"</definedName>
    <definedName name="FDC_368_10" hidden="1">"#"</definedName>
    <definedName name="FDC_368_11" hidden="1">"#"</definedName>
    <definedName name="FDC_368_12" hidden="1">"#"</definedName>
    <definedName name="FDC_368_13" hidden="1">"#"</definedName>
    <definedName name="FDC_368_14" hidden="1">"#"</definedName>
    <definedName name="FDC_368_2" hidden="1">"#"</definedName>
    <definedName name="FDC_368_3" hidden="1">"#"</definedName>
    <definedName name="FDC_368_4" hidden="1">"#"</definedName>
    <definedName name="FDC_368_5" hidden="1">"#"</definedName>
    <definedName name="FDC_368_6" hidden="1">"#"</definedName>
    <definedName name="FDC_368_7" hidden="1">"#"</definedName>
    <definedName name="FDC_368_8" hidden="1">"#"</definedName>
    <definedName name="FDC_368_9" hidden="1">"#"</definedName>
    <definedName name="FDC_369_0" hidden="1">"#"</definedName>
    <definedName name="FDC_369_1" hidden="1">"#"</definedName>
    <definedName name="FDC_369_10" hidden="1">"#"</definedName>
    <definedName name="FDC_369_11" hidden="1">"#"</definedName>
    <definedName name="FDC_369_12" hidden="1">"#"</definedName>
    <definedName name="FDC_369_13" hidden="1">"#"</definedName>
    <definedName name="FDC_369_14" hidden="1">"#"</definedName>
    <definedName name="FDC_369_2" hidden="1">"#"</definedName>
    <definedName name="FDC_369_3" hidden="1">"#"</definedName>
    <definedName name="FDC_369_4" hidden="1">"#"</definedName>
    <definedName name="FDC_369_5" hidden="1">"#"</definedName>
    <definedName name="FDC_369_6" hidden="1">"#"</definedName>
    <definedName name="FDC_369_7" hidden="1">"#"</definedName>
    <definedName name="FDC_369_8" hidden="1">"#"</definedName>
    <definedName name="FDC_369_9" hidden="1">"#"</definedName>
    <definedName name="FDC_37_0" hidden="1">"#"</definedName>
    <definedName name="FDC_370_0" hidden="1">"#"</definedName>
    <definedName name="FDC_370_1" hidden="1">"#"</definedName>
    <definedName name="FDC_370_10" hidden="1">"#"</definedName>
    <definedName name="FDC_370_11" hidden="1">"#"</definedName>
    <definedName name="FDC_370_12" hidden="1">"#"</definedName>
    <definedName name="FDC_370_13" hidden="1">"#"</definedName>
    <definedName name="FDC_370_14" hidden="1">"#"</definedName>
    <definedName name="FDC_370_2" hidden="1">"#"</definedName>
    <definedName name="FDC_370_3" hidden="1">"#"</definedName>
    <definedName name="FDC_370_4" hidden="1">"#"</definedName>
    <definedName name="FDC_370_5" hidden="1">"#"</definedName>
    <definedName name="FDC_370_6" hidden="1">"#"</definedName>
    <definedName name="FDC_370_7" hidden="1">"#"</definedName>
    <definedName name="FDC_370_8" hidden="1">"#"</definedName>
    <definedName name="FDC_370_9" hidden="1">"#"</definedName>
    <definedName name="FDC_371_0" hidden="1">"#"</definedName>
    <definedName name="FDC_371_1" hidden="1">"#"</definedName>
    <definedName name="FDC_371_10" hidden="1">"#"</definedName>
    <definedName name="FDC_371_11" hidden="1">"#"</definedName>
    <definedName name="FDC_371_12" hidden="1">"#"</definedName>
    <definedName name="FDC_371_13" hidden="1">"#"</definedName>
    <definedName name="FDC_371_14" hidden="1">"#"</definedName>
    <definedName name="FDC_371_2" hidden="1">"#"</definedName>
    <definedName name="FDC_371_3" hidden="1">"#"</definedName>
    <definedName name="FDC_371_4" hidden="1">"#"</definedName>
    <definedName name="FDC_371_5" hidden="1">"#"</definedName>
    <definedName name="FDC_371_6" hidden="1">"#"</definedName>
    <definedName name="FDC_371_7" hidden="1">"#"</definedName>
    <definedName name="FDC_371_8" hidden="1">"#"</definedName>
    <definedName name="FDC_371_9" hidden="1">"#"</definedName>
    <definedName name="FDC_372_0" hidden="1">"#"</definedName>
    <definedName name="FDC_372_1" hidden="1">"#"</definedName>
    <definedName name="FDC_372_10" hidden="1">"#"</definedName>
    <definedName name="FDC_372_11" hidden="1">"#"</definedName>
    <definedName name="FDC_372_12" hidden="1">"#"</definedName>
    <definedName name="FDC_372_13" hidden="1">"#"</definedName>
    <definedName name="FDC_372_14" hidden="1">"#"</definedName>
    <definedName name="FDC_372_2" hidden="1">"#"</definedName>
    <definedName name="FDC_372_3" hidden="1">"#"</definedName>
    <definedName name="FDC_372_4" hidden="1">"#"</definedName>
    <definedName name="FDC_372_5" hidden="1">"#"</definedName>
    <definedName name="FDC_372_6" hidden="1">"#"</definedName>
    <definedName name="FDC_372_7" hidden="1">"#"</definedName>
    <definedName name="FDC_372_8" hidden="1">"#"</definedName>
    <definedName name="FDC_372_9" hidden="1">"#"</definedName>
    <definedName name="FDC_373_0" hidden="1">"#"</definedName>
    <definedName name="FDC_373_1" hidden="1">"#"</definedName>
    <definedName name="FDC_373_10" hidden="1">"#"</definedName>
    <definedName name="FDC_373_11" hidden="1">"#"</definedName>
    <definedName name="FDC_373_12" hidden="1">"#"</definedName>
    <definedName name="FDC_373_13" hidden="1">"#"</definedName>
    <definedName name="FDC_373_14" hidden="1">"#"</definedName>
    <definedName name="FDC_373_2" hidden="1">"#"</definedName>
    <definedName name="FDC_373_3" hidden="1">"#"</definedName>
    <definedName name="FDC_373_4" hidden="1">"#"</definedName>
    <definedName name="FDC_373_5" hidden="1">"#"</definedName>
    <definedName name="FDC_373_6" hidden="1">"#"</definedName>
    <definedName name="FDC_373_7" hidden="1">"#"</definedName>
    <definedName name="FDC_373_8" hidden="1">"#"</definedName>
    <definedName name="FDC_373_9" hidden="1">"#"</definedName>
    <definedName name="FDC_374_0" hidden="1">"#"</definedName>
    <definedName name="FDC_374_1" hidden="1">"#"</definedName>
    <definedName name="FDC_374_10" hidden="1">"#"</definedName>
    <definedName name="FDC_374_11" hidden="1">"#"</definedName>
    <definedName name="FDC_374_12" hidden="1">"#"</definedName>
    <definedName name="FDC_374_13" hidden="1">"#"</definedName>
    <definedName name="FDC_374_14" hidden="1">"#"</definedName>
    <definedName name="FDC_374_2" hidden="1">"#"</definedName>
    <definedName name="FDC_374_3" hidden="1">"#"</definedName>
    <definedName name="FDC_374_4" hidden="1">"#"</definedName>
    <definedName name="FDC_374_5" hidden="1">"#"</definedName>
    <definedName name="FDC_374_6" hidden="1">"#"</definedName>
    <definedName name="FDC_374_7" hidden="1">"#"</definedName>
    <definedName name="FDC_374_8" hidden="1">"#"</definedName>
    <definedName name="FDC_374_9" hidden="1">"#"</definedName>
    <definedName name="FDC_375_0" hidden="1">"#"</definedName>
    <definedName name="FDC_375_1" hidden="1">"#"</definedName>
    <definedName name="FDC_375_10" hidden="1">"#"</definedName>
    <definedName name="FDC_375_11" hidden="1">"#"</definedName>
    <definedName name="FDC_375_12" hidden="1">"#"</definedName>
    <definedName name="FDC_375_13" hidden="1">"#"</definedName>
    <definedName name="FDC_375_14" hidden="1">"#"</definedName>
    <definedName name="FDC_375_2" hidden="1">"#"</definedName>
    <definedName name="FDC_375_3" hidden="1">"#"</definedName>
    <definedName name="FDC_375_4" hidden="1">"#"</definedName>
    <definedName name="FDC_375_5" hidden="1">"#"</definedName>
    <definedName name="FDC_375_6" hidden="1">"#"</definedName>
    <definedName name="FDC_375_7" hidden="1">"#"</definedName>
    <definedName name="FDC_375_8" hidden="1">"#"</definedName>
    <definedName name="FDC_375_9" hidden="1">"#"</definedName>
    <definedName name="FDC_376_0" hidden="1">"#"</definedName>
    <definedName name="FDC_376_1" hidden="1">"#"</definedName>
    <definedName name="FDC_376_2" hidden="1">"#"</definedName>
    <definedName name="FDC_376_3" hidden="1">"#"</definedName>
    <definedName name="FDC_376_4" hidden="1">"#"</definedName>
    <definedName name="FDC_376_5" hidden="1">"#"</definedName>
    <definedName name="FDC_376_6" hidden="1">"#"</definedName>
    <definedName name="FDC_377_0" hidden="1">"#"</definedName>
    <definedName name="FDC_377_1" hidden="1">"#"</definedName>
    <definedName name="FDC_377_2" hidden="1">"#"</definedName>
    <definedName name="FDC_377_3" hidden="1">"#"</definedName>
    <definedName name="FDC_377_4" hidden="1">"#"</definedName>
    <definedName name="FDC_377_5" hidden="1">"#"</definedName>
    <definedName name="FDC_377_6" hidden="1">"#"</definedName>
    <definedName name="FDC_38_0" hidden="1">"#"</definedName>
    <definedName name="FDC_39_0" hidden="1">"#"</definedName>
    <definedName name="FDC_4_0" hidden="1">"#"</definedName>
    <definedName name="FDC_40_0" hidden="1">"#"</definedName>
    <definedName name="FDC_41_0" hidden="1">"#"</definedName>
    <definedName name="FDC_41_1" hidden="1">"#"</definedName>
    <definedName name="FDC_41_2" hidden="1">"#"</definedName>
    <definedName name="FDC_41_3" hidden="1">"#"</definedName>
    <definedName name="FDC_42_0" hidden="1">"#"</definedName>
    <definedName name="FDC_42_1" hidden="1">"#"</definedName>
    <definedName name="FDC_42_2" hidden="1">"#"</definedName>
    <definedName name="FDC_42_3" hidden="1">"#"</definedName>
    <definedName name="FDC_43_0" hidden="1">"#"</definedName>
    <definedName name="FDC_43_1" hidden="1">"#"</definedName>
    <definedName name="FDC_43_10" hidden="1">"#"</definedName>
    <definedName name="FDC_43_11" hidden="1">"#"</definedName>
    <definedName name="FDC_43_12" hidden="1">"#"</definedName>
    <definedName name="FDC_43_13" hidden="1">"#"</definedName>
    <definedName name="FDC_43_14" hidden="1">"#"</definedName>
    <definedName name="FDC_43_2" hidden="1">"#"</definedName>
    <definedName name="FDC_43_3" hidden="1">"#"</definedName>
    <definedName name="FDC_43_4" hidden="1">"#"</definedName>
    <definedName name="FDC_43_5" hidden="1">"#"</definedName>
    <definedName name="FDC_43_6" hidden="1">"#"</definedName>
    <definedName name="FDC_43_7" hidden="1">"#"</definedName>
    <definedName name="FDC_43_8" hidden="1">"#"</definedName>
    <definedName name="FDC_43_9" hidden="1">"#"</definedName>
    <definedName name="FDC_44_0" hidden="1">"#"</definedName>
    <definedName name="FDC_44_1" hidden="1">"#"</definedName>
    <definedName name="FDC_44_10" hidden="1">"#"</definedName>
    <definedName name="FDC_44_11" hidden="1">"#"</definedName>
    <definedName name="FDC_44_12" hidden="1">"#"</definedName>
    <definedName name="FDC_44_13" hidden="1">"#"</definedName>
    <definedName name="FDC_44_14" hidden="1">"#"</definedName>
    <definedName name="FDC_44_2" hidden="1">"#"</definedName>
    <definedName name="FDC_44_3" hidden="1">"#"</definedName>
    <definedName name="FDC_44_4" hidden="1">"#"</definedName>
    <definedName name="FDC_44_5" hidden="1">"#"</definedName>
    <definedName name="FDC_44_6" hidden="1">"#"</definedName>
    <definedName name="FDC_44_7" hidden="1">"#"</definedName>
    <definedName name="FDC_44_8" hidden="1">"#"</definedName>
    <definedName name="FDC_44_9" hidden="1">"#"</definedName>
    <definedName name="FDC_45_0" hidden="1">"#"</definedName>
    <definedName name="FDC_45_1" hidden="1">"#"</definedName>
    <definedName name="FDC_45_10" hidden="1">"#"</definedName>
    <definedName name="FDC_45_11" hidden="1">"#"</definedName>
    <definedName name="FDC_45_12" hidden="1">"#"</definedName>
    <definedName name="FDC_45_13" hidden="1">"#"</definedName>
    <definedName name="FDC_45_14" hidden="1">"#"</definedName>
    <definedName name="FDC_45_2" hidden="1">"#"</definedName>
    <definedName name="FDC_45_3" hidden="1">"#"</definedName>
    <definedName name="FDC_45_4" hidden="1">"#"</definedName>
    <definedName name="FDC_45_5" hidden="1">"#"</definedName>
    <definedName name="FDC_45_6" hidden="1">"#"</definedName>
    <definedName name="FDC_45_7" hidden="1">"#"</definedName>
    <definedName name="FDC_45_8" hidden="1">"#"</definedName>
    <definedName name="FDC_45_9" hidden="1">"#"</definedName>
    <definedName name="FDC_46_0" hidden="1">"#"</definedName>
    <definedName name="FDC_46_1" hidden="1">"#"</definedName>
    <definedName name="FDC_46_10" hidden="1">"#"</definedName>
    <definedName name="FDC_46_11" hidden="1">"#"</definedName>
    <definedName name="FDC_46_12" hidden="1">"#"</definedName>
    <definedName name="FDC_46_13" hidden="1">"#"</definedName>
    <definedName name="FDC_46_14" hidden="1">"#"</definedName>
    <definedName name="FDC_46_2" hidden="1">"#"</definedName>
    <definedName name="FDC_46_3" hidden="1">"#"</definedName>
    <definedName name="FDC_46_4" hidden="1">"#"</definedName>
    <definedName name="FDC_46_5" hidden="1">"#"</definedName>
    <definedName name="FDC_46_6" hidden="1">"#"</definedName>
    <definedName name="FDC_46_7" hidden="1">"#"</definedName>
    <definedName name="FDC_46_8" hidden="1">"#"</definedName>
    <definedName name="FDC_46_9" hidden="1">"#"</definedName>
    <definedName name="FDC_47_0" hidden="1">"#"</definedName>
    <definedName name="FDC_47_1" hidden="1">"#"</definedName>
    <definedName name="FDC_47_10" hidden="1">"#"</definedName>
    <definedName name="FDC_47_11" hidden="1">"#"</definedName>
    <definedName name="FDC_47_12" hidden="1">"#"</definedName>
    <definedName name="FDC_47_13" hidden="1">"#"</definedName>
    <definedName name="FDC_47_14" hidden="1">"#"</definedName>
    <definedName name="FDC_47_2" hidden="1">"#"</definedName>
    <definedName name="FDC_47_3" hidden="1">"#"</definedName>
    <definedName name="FDC_47_4" hidden="1">"#"</definedName>
    <definedName name="FDC_47_5" hidden="1">"#"</definedName>
    <definedName name="FDC_47_6" hidden="1">"#"</definedName>
    <definedName name="FDC_47_7" hidden="1">"#"</definedName>
    <definedName name="FDC_47_8" hidden="1">"#"</definedName>
    <definedName name="FDC_47_9" hidden="1">"#"</definedName>
    <definedName name="FDC_48_0" hidden="1">"#"</definedName>
    <definedName name="FDC_48_1" hidden="1">"#"</definedName>
    <definedName name="FDC_48_10" hidden="1">"#"</definedName>
    <definedName name="FDC_48_11" hidden="1">"#"</definedName>
    <definedName name="FDC_48_12" hidden="1">"#"</definedName>
    <definedName name="FDC_48_13" hidden="1">"#"</definedName>
    <definedName name="FDC_48_14" hidden="1">"#"</definedName>
    <definedName name="FDC_48_2" hidden="1">"#"</definedName>
    <definedName name="FDC_48_3" hidden="1">"#"</definedName>
    <definedName name="FDC_48_4" hidden="1">"#"</definedName>
    <definedName name="FDC_48_5" hidden="1">"#"</definedName>
    <definedName name="FDC_48_6" hidden="1">"#"</definedName>
    <definedName name="FDC_48_7" hidden="1">"#"</definedName>
    <definedName name="FDC_48_8" hidden="1">"#"</definedName>
    <definedName name="FDC_48_9" hidden="1">"#"</definedName>
    <definedName name="FDC_49_0" hidden="1">"#"</definedName>
    <definedName name="FDC_49_1" hidden="1">"#"</definedName>
    <definedName name="FDC_49_10" hidden="1">"#"</definedName>
    <definedName name="FDC_49_11" hidden="1">"#"</definedName>
    <definedName name="FDC_49_12" hidden="1">"#"</definedName>
    <definedName name="FDC_49_13" hidden="1">"#"</definedName>
    <definedName name="FDC_49_14" hidden="1">"#"</definedName>
    <definedName name="FDC_49_2" hidden="1">"#"</definedName>
    <definedName name="FDC_49_3" hidden="1">"#"</definedName>
    <definedName name="FDC_49_4" hidden="1">"#"</definedName>
    <definedName name="FDC_49_5" hidden="1">"#"</definedName>
    <definedName name="FDC_49_6" hidden="1">"#"</definedName>
    <definedName name="FDC_49_7" hidden="1">"#"</definedName>
    <definedName name="FDC_49_8" hidden="1">"#"</definedName>
    <definedName name="FDC_49_9" hidden="1">"#"</definedName>
    <definedName name="FDC_5_0" hidden="1">"#"</definedName>
    <definedName name="FDC_5_1" hidden="1">"#"</definedName>
    <definedName name="FDC_5_2" hidden="1">"#"</definedName>
    <definedName name="FDC_5_3" hidden="1">"#"</definedName>
    <definedName name="FDC_50_0" hidden="1">"#"</definedName>
    <definedName name="FDC_50_1" hidden="1">"#"</definedName>
    <definedName name="FDC_50_10" hidden="1">"#"</definedName>
    <definedName name="FDC_50_11" hidden="1">"#"</definedName>
    <definedName name="FDC_50_12" hidden="1">"#"</definedName>
    <definedName name="FDC_50_13" hidden="1">"#"</definedName>
    <definedName name="FDC_50_14" hidden="1">"#"</definedName>
    <definedName name="FDC_50_2" hidden="1">"#"</definedName>
    <definedName name="FDC_50_3" hidden="1">"#"</definedName>
    <definedName name="FDC_50_4" hidden="1">"#"</definedName>
    <definedName name="FDC_50_5" hidden="1">"#"</definedName>
    <definedName name="FDC_50_6" hidden="1">"#"</definedName>
    <definedName name="FDC_50_7" hidden="1">"#"</definedName>
    <definedName name="FDC_50_8" hidden="1">"#"</definedName>
    <definedName name="FDC_50_9" hidden="1">"#"</definedName>
    <definedName name="FDC_51_0" hidden="1">"#"</definedName>
    <definedName name="FDC_51_1" hidden="1">"#"</definedName>
    <definedName name="FDC_51_10" hidden="1">"#"</definedName>
    <definedName name="FDC_51_11" hidden="1">"#"</definedName>
    <definedName name="FDC_51_12" hidden="1">"#"</definedName>
    <definedName name="FDC_51_13" hidden="1">"#"</definedName>
    <definedName name="FDC_51_14" hidden="1">"#"</definedName>
    <definedName name="FDC_51_2" hidden="1">"#"</definedName>
    <definedName name="FDC_51_3" hidden="1">"#"</definedName>
    <definedName name="FDC_51_4" hidden="1">"#"</definedName>
    <definedName name="FDC_51_5" hidden="1">"#"</definedName>
    <definedName name="FDC_51_6" hidden="1">"#"</definedName>
    <definedName name="FDC_51_7" hidden="1">"#"</definedName>
    <definedName name="FDC_51_8" hidden="1">"#"</definedName>
    <definedName name="FDC_51_9" hidden="1">"#"</definedName>
    <definedName name="FDC_52_0" hidden="1">"#"</definedName>
    <definedName name="FDC_52_1" hidden="1">"#"</definedName>
    <definedName name="FDC_52_10" hidden="1">"#"</definedName>
    <definedName name="FDC_52_11" hidden="1">"#"</definedName>
    <definedName name="FDC_52_12" hidden="1">"#"</definedName>
    <definedName name="FDC_52_13" hidden="1">"#"</definedName>
    <definedName name="FDC_52_14" hidden="1">"#"</definedName>
    <definedName name="FDC_52_2" hidden="1">"#"</definedName>
    <definedName name="FDC_52_3" hidden="1">"#"</definedName>
    <definedName name="FDC_52_4" hidden="1">"#"</definedName>
    <definedName name="FDC_52_5" hidden="1">"#"</definedName>
    <definedName name="FDC_52_6" hidden="1">"#"</definedName>
    <definedName name="FDC_52_7" hidden="1">"#"</definedName>
    <definedName name="FDC_52_8" hidden="1">"#"</definedName>
    <definedName name="FDC_52_9" hidden="1">"#"</definedName>
    <definedName name="FDC_53_0" hidden="1">"#"</definedName>
    <definedName name="FDC_53_1" hidden="1">"#"</definedName>
    <definedName name="FDC_53_10" hidden="1">"#"</definedName>
    <definedName name="FDC_53_11" hidden="1">"#"</definedName>
    <definedName name="FDC_53_12" hidden="1">"#"</definedName>
    <definedName name="FDC_53_13" hidden="1">"#"</definedName>
    <definedName name="FDC_53_14" hidden="1">"#"</definedName>
    <definedName name="FDC_53_2" hidden="1">"#"</definedName>
    <definedName name="FDC_53_3" hidden="1">"#"</definedName>
    <definedName name="FDC_53_4" hidden="1">"#"</definedName>
    <definedName name="FDC_53_5" hidden="1">"#"</definedName>
    <definedName name="FDC_53_6" hidden="1">"#"</definedName>
    <definedName name="FDC_53_7" hidden="1">"#"</definedName>
    <definedName name="FDC_53_8" hidden="1">"#"</definedName>
    <definedName name="FDC_53_9" hidden="1">"#"</definedName>
    <definedName name="FDC_54_0" hidden="1">"#"</definedName>
    <definedName name="FDC_54_1" hidden="1">"#"</definedName>
    <definedName name="FDC_54_10" hidden="1">"#"</definedName>
    <definedName name="FDC_54_11" hidden="1">"#"</definedName>
    <definedName name="FDC_54_12" hidden="1">"#"</definedName>
    <definedName name="FDC_54_13" hidden="1">"#"</definedName>
    <definedName name="FDC_54_14" hidden="1">"#"</definedName>
    <definedName name="FDC_54_2" hidden="1">"#"</definedName>
    <definedName name="FDC_54_3" hidden="1">"#"</definedName>
    <definedName name="FDC_54_4" hidden="1">"#"</definedName>
    <definedName name="FDC_54_5" hidden="1">"#"</definedName>
    <definedName name="FDC_54_6" hidden="1">"#"</definedName>
    <definedName name="FDC_54_7" hidden="1">"#"</definedName>
    <definedName name="FDC_54_8" hidden="1">"#"</definedName>
    <definedName name="FDC_54_9" hidden="1">"#"</definedName>
    <definedName name="FDC_55_0" hidden="1">"#"</definedName>
    <definedName name="FDC_55_1" hidden="1">"#"</definedName>
    <definedName name="FDC_55_10" hidden="1">"#"</definedName>
    <definedName name="FDC_55_11" hidden="1">"#"</definedName>
    <definedName name="FDC_55_12" hidden="1">"#"</definedName>
    <definedName name="FDC_55_13" hidden="1">"#"</definedName>
    <definedName name="FDC_55_14" hidden="1">"#"</definedName>
    <definedName name="FDC_55_2" hidden="1">"#"</definedName>
    <definedName name="FDC_55_3" hidden="1">"#"</definedName>
    <definedName name="FDC_55_4" hidden="1">"#"</definedName>
    <definedName name="FDC_55_5" hidden="1">"#"</definedName>
    <definedName name="FDC_55_6" hidden="1">"#"</definedName>
    <definedName name="FDC_55_7" hidden="1">"#"</definedName>
    <definedName name="FDC_55_8" hidden="1">"#"</definedName>
    <definedName name="FDC_55_9" hidden="1">"#"</definedName>
    <definedName name="FDC_56_0" hidden="1">"#"</definedName>
    <definedName name="FDC_56_1" hidden="1">"#"</definedName>
    <definedName name="FDC_56_10" hidden="1">"#"</definedName>
    <definedName name="FDC_56_11" hidden="1">"#"</definedName>
    <definedName name="FDC_56_12" hidden="1">"#"</definedName>
    <definedName name="FDC_56_13" hidden="1">"#"</definedName>
    <definedName name="FDC_56_14" hidden="1">"#"</definedName>
    <definedName name="FDC_56_2" hidden="1">"#"</definedName>
    <definedName name="FDC_56_3" hidden="1">"#"</definedName>
    <definedName name="FDC_56_4" hidden="1">"#"</definedName>
    <definedName name="FDC_56_5" hidden="1">"#"</definedName>
    <definedName name="FDC_56_6" hidden="1">"#"</definedName>
    <definedName name="FDC_56_7" hidden="1">"#"</definedName>
    <definedName name="FDC_56_8" hidden="1">"#"</definedName>
    <definedName name="FDC_56_9" hidden="1">"#"</definedName>
    <definedName name="FDC_57_0" hidden="1">"#"</definedName>
    <definedName name="FDC_57_1" hidden="1">"#"</definedName>
    <definedName name="FDC_57_10" hidden="1">"#"</definedName>
    <definedName name="FDC_57_11" hidden="1">"#"</definedName>
    <definedName name="FDC_57_12" hidden="1">"#"</definedName>
    <definedName name="FDC_57_13" hidden="1">"#"</definedName>
    <definedName name="FDC_57_14" hidden="1">"#"</definedName>
    <definedName name="FDC_57_2" hidden="1">"#"</definedName>
    <definedName name="FDC_57_3" hidden="1">"#"</definedName>
    <definedName name="FDC_57_4" hidden="1">"#"</definedName>
    <definedName name="FDC_57_5" hidden="1">"#"</definedName>
    <definedName name="FDC_57_6" hidden="1">"#"</definedName>
    <definedName name="FDC_57_7" hidden="1">"#"</definedName>
    <definedName name="FDC_57_8" hidden="1">"#"</definedName>
    <definedName name="FDC_57_9" hidden="1">"#"</definedName>
    <definedName name="FDC_58_0" hidden="1">"#"</definedName>
    <definedName name="FDC_58_1" hidden="1">"#"</definedName>
    <definedName name="FDC_58_10" hidden="1">"#"</definedName>
    <definedName name="FDC_58_100" hidden="1">"#"</definedName>
    <definedName name="FDC_58_101" hidden="1">"#"</definedName>
    <definedName name="FDC_58_102" hidden="1">"#"</definedName>
    <definedName name="FDC_58_103" hidden="1">"#"</definedName>
    <definedName name="FDC_58_104" hidden="1">"#"</definedName>
    <definedName name="FDC_58_105" hidden="1">"#"</definedName>
    <definedName name="FDC_58_106" hidden="1">"#"</definedName>
    <definedName name="FDC_58_107" hidden="1">"#"</definedName>
    <definedName name="FDC_58_108" hidden="1">"#"</definedName>
    <definedName name="FDC_58_109" hidden="1">"#"</definedName>
    <definedName name="FDC_58_11" hidden="1">"#"</definedName>
    <definedName name="FDC_58_110" hidden="1">"#"</definedName>
    <definedName name="FDC_58_111" hidden="1">"#"</definedName>
    <definedName name="FDC_58_112" hidden="1">"#"</definedName>
    <definedName name="FDC_58_113" hidden="1">"#"</definedName>
    <definedName name="FDC_58_114" hidden="1">"#"</definedName>
    <definedName name="FDC_58_115" hidden="1">"#"</definedName>
    <definedName name="FDC_58_116" hidden="1">"#"</definedName>
    <definedName name="FDC_58_117" hidden="1">"#"</definedName>
    <definedName name="FDC_58_118" hidden="1">"#"</definedName>
    <definedName name="FDC_58_119" hidden="1">"#"</definedName>
    <definedName name="FDC_58_12" hidden="1">"#"</definedName>
    <definedName name="FDC_58_120" hidden="1">"#"</definedName>
    <definedName name="FDC_58_121" hidden="1">"#"</definedName>
    <definedName name="FDC_58_122" hidden="1">"#"</definedName>
    <definedName name="FDC_58_123" hidden="1">"#"</definedName>
    <definedName name="FDC_58_124" hidden="1">"#"</definedName>
    <definedName name="FDC_58_125" hidden="1">"#"</definedName>
    <definedName name="FDC_58_126" hidden="1">"#"</definedName>
    <definedName name="FDC_58_127" hidden="1">"#"</definedName>
    <definedName name="FDC_58_128" hidden="1">"#"</definedName>
    <definedName name="FDC_58_129" hidden="1">"#"</definedName>
    <definedName name="FDC_58_13" hidden="1">"#"</definedName>
    <definedName name="FDC_58_130" hidden="1">"#"</definedName>
    <definedName name="FDC_58_131" hidden="1">"#"</definedName>
    <definedName name="FDC_58_132" hidden="1">"#"</definedName>
    <definedName name="FDC_58_133" hidden="1">"#"</definedName>
    <definedName name="FDC_58_134" hidden="1">"#"</definedName>
    <definedName name="FDC_58_135" hidden="1">"#"</definedName>
    <definedName name="FDC_58_136" hidden="1">"#"</definedName>
    <definedName name="FDC_58_137" hidden="1">"#"</definedName>
    <definedName name="FDC_58_138" hidden="1">"#"</definedName>
    <definedName name="FDC_58_139" hidden="1">"#"</definedName>
    <definedName name="FDC_58_14" hidden="1">"#"</definedName>
    <definedName name="FDC_58_140" hidden="1">"#"</definedName>
    <definedName name="FDC_58_141" hidden="1">"#"</definedName>
    <definedName name="FDC_58_142" hidden="1">"#"</definedName>
    <definedName name="FDC_58_143" hidden="1">"#"</definedName>
    <definedName name="FDC_58_144" hidden="1">"#"</definedName>
    <definedName name="FDC_58_145" hidden="1">"#"</definedName>
    <definedName name="FDC_58_146" hidden="1">"#"</definedName>
    <definedName name="FDC_58_147" hidden="1">"#"</definedName>
    <definedName name="FDC_58_148" hidden="1">"#"</definedName>
    <definedName name="FDC_58_149" hidden="1">"#"</definedName>
    <definedName name="FDC_58_15" hidden="1">"#"</definedName>
    <definedName name="FDC_58_150" hidden="1">"#"</definedName>
    <definedName name="FDC_58_151" hidden="1">"#"</definedName>
    <definedName name="FDC_58_152" hidden="1">"#"</definedName>
    <definedName name="FDC_58_153" hidden="1">"#"</definedName>
    <definedName name="FDC_58_154" hidden="1">"#"</definedName>
    <definedName name="FDC_58_155" hidden="1">"#"</definedName>
    <definedName name="FDC_58_156" hidden="1">"#"</definedName>
    <definedName name="FDC_58_157" hidden="1">"#"</definedName>
    <definedName name="FDC_58_158" hidden="1">"#"</definedName>
    <definedName name="FDC_58_159" hidden="1">"#"</definedName>
    <definedName name="FDC_58_16" hidden="1">"#"</definedName>
    <definedName name="FDC_58_160" hidden="1">"#"</definedName>
    <definedName name="FDC_58_161" hidden="1">"#"</definedName>
    <definedName name="FDC_58_162" hidden="1">"#"</definedName>
    <definedName name="FDC_58_163" hidden="1">"#"</definedName>
    <definedName name="FDC_58_164" hidden="1">"#"</definedName>
    <definedName name="FDC_58_165" hidden="1">"#"</definedName>
    <definedName name="FDC_58_166" hidden="1">"#"</definedName>
    <definedName name="FDC_58_167" hidden="1">"#"</definedName>
    <definedName name="FDC_58_168" hidden="1">"#"</definedName>
    <definedName name="FDC_58_169" hidden="1">"#"</definedName>
    <definedName name="FDC_58_17" hidden="1">"#"</definedName>
    <definedName name="FDC_58_170" hidden="1">"#"</definedName>
    <definedName name="FDC_58_171" hidden="1">"#"</definedName>
    <definedName name="FDC_58_172" hidden="1">"#"</definedName>
    <definedName name="FDC_58_173" hidden="1">"#"</definedName>
    <definedName name="FDC_58_174" hidden="1">"#"</definedName>
    <definedName name="FDC_58_175" hidden="1">"#"</definedName>
    <definedName name="FDC_58_176" hidden="1">"#"</definedName>
    <definedName name="FDC_58_177" hidden="1">"#"</definedName>
    <definedName name="FDC_58_178" hidden="1">"#"</definedName>
    <definedName name="FDC_58_179" hidden="1">"#"</definedName>
    <definedName name="FDC_58_18" hidden="1">"#"</definedName>
    <definedName name="FDC_58_180" hidden="1">"#"</definedName>
    <definedName name="FDC_58_181" hidden="1">"#"</definedName>
    <definedName name="FDC_58_182" hidden="1">"#"</definedName>
    <definedName name="FDC_58_183" hidden="1">"#"</definedName>
    <definedName name="FDC_58_184" hidden="1">"#"</definedName>
    <definedName name="FDC_58_185" hidden="1">"#"</definedName>
    <definedName name="FDC_58_186" hidden="1">"#"</definedName>
    <definedName name="FDC_58_187" hidden="1">"#"</definedName>
    <definedName name="FDC_58_188" hidden="1">"#"</definedName>
    <definedName name="FDC_58_189" hidden="1">"#"</definedName>
    <definedName name="FDC_58_19" hidden="1">"#"</definedName>
    <definedName name="FDC_58_190" hidden="1">"#"</definedName>
    <definedName name="FDC_58_191" hidden="1">"#"</definedName>
    <definedName name="FDC_58_192" hidden="1">"#"</definedName>
    <definedName name="FDC_58_193" hidden="1">"#"</definedName>
    <definedName name="FDC_58_194" hidden="1">"#"</definedName>
    <definedName name="FDC_58_195" hidden="1">"#"</definedName>
    <definedName name="FDC_58_196" hidden="1">"#"</definedName>
    <definedName name="FDC_58_197" hidden="1">"#"</definedName>
    <definedName name="FDC_58_198" hidden="1">"#"</definedName>
    <definedName name="FDC_58_199" hidden="1">"#"</definedName>
    <definedName name="FDC_58_2" hidden="1">"#"</definedName>
    <definedName name="FDC_58_20" hidden="1">"#"</definedName>
    <definedName name="FDC_58_200" hidden="1">"#"</definedName>
    <definedName name="FDC_58_201" hidden="1">"#"</definedName>
    <definedName name="FDC_58_202" hidden="1">"#"</definedName>
    <definedName name="FDC_58_203" hidden="1">"#"</definedName>
    <definedName name="FDC_58_204" hidden="1">"#"</definedName>
    <definedName name="FDC_58_205" hidden="1">"#"</definedName>
    <definedName name="FDC_58_206" hidden="1">"#"</definedName>
    <definedName name="FDC_58_207" hidden="1">"#"</definedName>
    <definedName name="FDC_58_208" hidden="1">"#"</definedName>
    <definedName name="FDC_58_209" hidden="1">"#"</definedName>
    <definedName name="FDC_58_21" hidden="1">"#"</definedName>
    <definedName name="FDC_58_210" hidden="1">"#"</definedName>
    <definedName name="FDC_58_211" hidden="1">"#"</definedName>
    <definedName name="FDC_58_212" hidden="1">"#"</definedName>
    <definedName name="FDC_58_213" hidden="1">"#"</definedName>
    <definedName name="FDC_58_214" hidden="1">"#"</definedName>
    <definedName name="FDC_58_215" hidden="1">"#"</definedName>
    <definedName name="FDC_58_216" hidden="1">"#"</definedName>
    <definedName name="FDC_58_217" hidden="1">"#"</definedName>
    <definedName name="FDC_58_218" hidden="1">"#"</definedName>
    <definedName name="FDC_58_219" hidden="1">"#"</definedName>
    <definedName name="FDC_58_22" hidden="1">"#"</definedName>
    <definedName name="FDC_58_220" hidden="1">"#"</definedName>
    <definedName name="FDC_58_221" hidden="1">"#"</definedName>
    <definedName name="FDC_58_222" hidden="1">"#"</definedName>
    <definedName name="FDC_58_223" hidden="1">"#"</definedName>
    <definedName name="FDC_58_224" hidden="1">"#"</definedName>
    <definedName name="FDC_58_225" hidden="1">"#"</definedName>
    <definedName name="FDC_58_226" hidden="1">"#"</definedName>
    <definedName name="FDC_58_227" hidden="1">"#"</definedName>
    <definedName name="FDC_58_228" hidden="1">"#"</definedName>
    <definedName name="FDC_58_229" hidden="1">"#"</definedName>
    <definedName name="FDC_58_23" hidden="1">"#"</definedName>
    <definedName name="FDC_58_230" hidden="1">"#"</definedName>
    <definedName name="FDC_58_231" hidden="1">"#"</definedName>
    <definedName name="FDC_58_232" hidden="1">"#"</definedName>
    <definedName name="FDC_58_233" hidden="1">"#"</definedName>
    <definedName name="FDC_58_234" hidden="1">"#"</definedName>
    <definedName name="FDC_58_235" hidden="1">"#"</definedName>
    <definedName name="FDC_58_236" hidden="1">"#"</definedName>
    <definedName name="FDC_58_237" hidden="1">"#"</definedName>
    <definedName name="FDC_58_238" hidden="1">"#"</definedName>
    <definedName name="FDC_58_239" hidden="1">"#"</definedName>
    <definedName name="FDC_58_24" hidden="1">"#"</definedName>
    <definedName name="FDC_58_240" hidden="1">"#"</definedName>
    <definedName name="FDC_58_241" hidden="1">"#"</definedName>
    <definedName name="FDC_58_242" hidden="1">"#"</definedName>
    <definedName name="FDC_58_243" hidden="1">"#"</definedName>
    <definedName name="FDC_58_244" hidden="1">"#"</definedName>
    <definedName name="FDC_58_245" hidden="1">"#"</definedName>
    <definedName name="FDC_58_246" hidden="1">"#"</definedName>
    <definedName name="FDC_58_247" hidden="1">"#"</definedName>
    <definedName name="FDC_58_248" hidden="1">"#"</definedName>
    <definedName name="FDC_58_249" hidden="1">"#"</definedName>
    <definedName name="FDC_58_25" hidden="1">"#"</definedName>
    <definedName name="FDC_58_250" hidden="1">"#"</definedName>
    <definedName name="FDC_58_251" hidden="1">"#"</definedName>
    <definedName name="FDC_58_252" hidden="1">"#"</definedName>
    <definedName name="FDC_58_253" hidden="1">"#"</definedName>
    <definedName name="FDC_58_254" hidden="1">"#"</definedName>
    <definedName name="FDC_58_255" hidden="1">"#"</definedName>
    <definedName name="FDC_58_256" hidden="1">"#"</definedName>
    <definedName name="FDC_58_257" hidden="1">"#"</definedName>
    <definedName name="FDC_58_258" hidden="1">"#"</definedName>
    <definedName name="FDC_58_259" hidden="1">"#"</definedName>
    <definedName name="FDC_58_26" hidden="1">"#"</definedName>
    <definedName name="FDC_58_260" hidden="1">"#"</definedName>
    <definedName name="FDC_58_261" hidden="1">"#"</definedName>
    <definedName name="FDC_58_27" hidden="1">"#"</definedName>
    <definedName name="FDC_58_28" hidden="1">"#"</definedName>
    <definedName name="FDC_58_29" hidden="1">"#"</definedName>
    <definedName name="FDC_58_3" hidden="1">"#"</definedName>
    <definedName name="FDC_58_30" hidden="1">"#"</definedName>
    <definedName name="FDC_58_31" hidden="1">"#"</definedName>
    <definedName name="FDC_58_32" hidden="1">"#"</definedName>
    <definedName name="FDC_58_33" hidden="1">"#"</definedName>
    <definedName name="FDC_58_34" hidden="1">"#"</definedName>
    <definedName name="FDC_58_35" hidden="1">"#"</definedName>
    <definedName name="FDC_58_36" hidden="1">"#"</definedName>
    <definedName name="FDC_58_37" hidden="1">"#"</definedName>
    <definedName name="FDC_58_38" hidden="1">"#"</definedName>
    <definedName name="FDC_58_39" hidden="1">"#"</definedName>
    <definedName name="FDC_58_4" hidden="1">"#"</definedName>
    <definedName name="FDC_58_40" hidden="1">"#"</definedName>
    <definedName name="FDC_58_41" hidden="1">"#"</definedName>
    <definedName name="FDC_58_42" hidden="1">"#"</definedName>
    <definedName name="FDC_58_43" hidden="1">"#"</definedName>
    <definedName name="FDC_58_44" hidden="1">"#"</definedName>
    <definedName name="FDC_58_45" hidden="1">"#"</definedName>
    <definedName name="FDC_58_46" hidden="1">"#"</definedName>
    <definedName name="FDC_58_47" hidden="1">"#"</definedName>
    <definedName name="FDC_58_48" hidden="1">"#"</definedName>
    <definedName name="FDC_58_49" hidden="1">"#"</definedName>
    <definedName name="FDC_58_5" hidden="1">"#"</definedName>
    <definedName name="FDC_58_50" hidden="1">"#"</definedName>
    <definedName name="FDC_58_51" hidden="1">"#"</definedName>
    <definedName name="FDC_58_52" hidden="1">"#"</definedName>
    <definedName name="FDC_58_53" hidden="1">"#"</definedName>
    <definedName name="FDC_58_54" hidden="1">"#"</definedName>
    <definedName name="FDC_58_55" hidden="1">"#"</definedName>
    <definedName name="FDC_58_56" hidden="1">"#"</definedName>
    <definedName name="FDC_58_57" hidden="1">"#"</definedName>
    <definedName name="FDC_58_58" hidden="1">"#"</definedName>
    <definedName name="FDC_58_59" hidden="1">"#"</definedName>
    <definedName name="FDC_58_6" hidden="1">"#"</definedName>
    <definedName name="FDC_58_60" hidden="1">"#"</definedName>
    <definedName name="FDC_58_61" hidden="1">"#"</definedName>
    <definedName name="FDC_58_62" hidden="1">"#"</definedName>
    <definedName name="FDC_58_63" hidden="1">"#"</definedName>
    <definedName name="FDC_58_64" hidden="1">"#"</definedName>
    <definedName name="FDC_58_65" hidden="1">"#"</definedName>
    <definedName name="FDC_58_66" hidden="1">"#"</definedName>
    <definedName name="FDC_58_67" hidden="1">"#"</definedName>
    <definedName name="FDC_58_68" hidden="1">"#"</definedName>
    <definedName name="FDC_58_69" hidden="1">"#"</definedName>
    <definedName name="FDC_58_7" hidden="1">"#"</definedName>
    <definedName name="FDC_58_70" hidden="1">"#"</definedName>
    <definedName name="FDC_58_71" hidden="1">"#"</definedName>
    <definedName name="FDC_58_72" hidden="1">"#"</definedName>
    <definedName name="FDC_58_73" hidden="1">"#"</definedName>
    <definedName name="FDC_58_74" hidden="1">"#"</definedName>
    <definedName name="FDC_58_75" hidden="1">"#"</definedName>
    <definedName name="FDC_58_76" hidden="1">"#"</definedName>
    <definedName name="FDC_58_77" hidden="1">"#"</definedName>
    <definedName name="FDC_58_78" hidden="1">"#"</definedName>
    <definedName name="FDC_58_79" hidden="1">"#"</definedName>
    <definedName name="FDC_58_8" hidden="1">"#"</definedName>
    <definedName name="FDC_58_80" hidden="1">"#"</definedName>
    <definedName name="FDC_58_81" hidden="1">"#"</definedName>
    <definedName name="FDC_58_82" hidden="1">"#"</definedName>
    <definedName name="FDC_58_83" hidden="1">"#"</definedName>
    <definedName name="FDC_58_84" hidden="1">"#"</definedName>
    <definedName name="FDC_58_85" hidden="1">"#"</definedName>
    <definedName name="FDC_58_86" hidden="1">"#"</definedName>
    <definedName name="FDC_58_87" hidden="1">"#"</definedName>
    <definedName name="FDC_58_88" hidden="1">"#"</definedName>
    <definedName name="FDC_58_89" hidden="1">"#"</definedName>
    <definedName name="FDC_58_9" hidden="1">"#"</definedName>
    <definedName name="FDC_58_90" hidden="1">"#"</definedName>
    <definedName name="FDC_58_91" hidden="1">"#"</definedName>
    <definedName name="FDC_58_92" hidden="1">"#"</definedName>
    <definedName name="FDC_58_93" hidden="1">"#"</definedName>
    <definedName name="FDC_58_94" hidden="1">"#"</definedName>
    <definedName name="FDC_58_95" hidden="1">"#"</definedName>
    <definedName name="FDC_58_96" hidden="1">"#"</definedName>
    <definedName name="FDC_58_97" hidden="1">"#"</definedName>
    <definedName name="FDC_58_98" hidden="1">"#"</definedName>
    <definedName name="FDC_58_99" hidden="1">"#"</definedName>
    <definedName name="FDC_59_0" hidden="1">"#"</definedName>
    <definedName name="FDC_59_1" hidden="1">"#"</definedName>
    <definedName name="FDC_59_10" hidden="1">"#"</definedName>
    <definedName name="FDC_59_100" hidden="1">"#"</definedName>
    <definedName name="FDC_59_101" hidden="1">"#"</definedName>
    <definedName name="FDC_59_102" hidden="1">"#"</definedName>
    <definedName name="FDC_59_103" hidden="1">"#"</definedName>
    <definedName name="FDC_59_104" hidden="1">"#"</definedName>
    <definedName name="FDC_59_105" hidden="1">"#"</definedName>
    <definedName name="FDC_59_106" hidden="1">"#"</definedName>
    <definedName name="FDC_59_107" hidden="1">"#"</definedName>
    <definedName name="FDC_59_108" hidden="1">"#"</definedName>
    <definedName name="FDC_59_109" hidden="1">"#"</definedName>
    <definedName name="FDC_59_11" hidden="1">"#"</definedName>
    <definedName name="FDC_59_110" hidden="1">"#"</definedName>
    <definedName name="FDC_59_111" hidden="1">"#"</definedName>
    <definedName name="FDC_59_112" hidden="1">"#"</definedName>
    <definedName name="FDC_59_113" hidden="1">"#"</definedName>
    <definedName name="FDC_59_114" hidden="1">"#"</definedName>
    <definedName name="FDC_59_115" hidden="1">"#"</definedName>
    <definedName name="FDC_59_116" hidden="1">"#"</definedName>
    <definedName name="FDC_59_117" hidden="1">"#"</definedName>
    <definedName name="FDC_59_118" hidden="1">"#"</definedName>
    <definedName name="FDC_59_119" hidden="1">"#"</definedName>
    <definedName name="FDC_59_12" hidden="1">"#"</definedName>
    <definedName name="FDC_59_120" hidden="1">"#"</definedName>
    <definedName name="FDC_59_121" hidden="1">"#"</definedName>
    <definedName name="FDC_59_122" hidden="1">"#"</definedName>
    <definedName name="FDC_59_123" hidden="1">"#"</definedName>
    <definedName name="FDC_59_124" hidden="1">"#"</definedName>
    <definedName name="FDC_59_125" hidden="1">"#"</definedName>
    <definedName name="FDC_59_126" hidden="1">"#"</definedName>
    <definedName name="FDC_59_127" hidden="1">"#"</definedName>
    <definedName name="FDC_59_128" hidden="1">"#"</definedName>
    <definedName name="FDC_59_129" hidden="1">"#"</definedName>
    <definedName name="FDC_59_13" hidden="1">"#"</definedName>
    <definedName name="FDC_59_130" hidden="1">"#"</definedName>
    <definedName name="FDC_59_131" hidden="1">"#"</definedName>
    <definedName name="FDC_59_132" hidden="1">"#"</definedName>
    <definedName name="FDC_59_133" hidden="1">"#"</definedName>
    <definedName name="FDC_59_134" hidden="1">"#"</definedName>
    <definedName name="FDC_59_135" hidden="1">"#"</definedName>
    <definedName name="FDC_59_136" hidden="1">"#"</definedName>
    <definedName name="FDC_59_137" hidden="1">"#"</definedName>
    <definedName name="FDC_59_138" hidden="1">"#"</definedName>
    <definedName name="FDC_59_139" hidden="1">"#"</definedName>
    <definedName name="FDC_59_14" hidden="1">"#"</definedName>
    <definedName name="FDC_59_140" hidden="1">"#"</definedName>
    <definedName name="FDC_59_141" hidden="1">"#"</definedName>
    <definedName name="FDC_59_142" hidden="1">"#"</definedName>
    <definedName name="FDC_59_143" hidden="1">"#"</definedName>
    <definedName name="FDC_59_144" hidden="1">"#"</definedName>
    <definedName name="FDC_59_145" hidden="1">"#"</definedName>
    <definedName name="FDC_59_146" hidden="1">"#"</definedName>
    <definedName name="FDC_59_147" hidden="1">"#"</definedName>
    <definedName name="FDC_59_148" hidden="1">"#"</definedName>
    <definedName name="FDC_59_149" hidden="1">"#"</definedName>
    <definedName name="FDC_59_15" hidden="1">"#"</definedName>
    <definedName name="FDC_59_150" hidden="1">"#"</definedName>
    <definedName name="FDC_59_151" hidden="1">"#"</definedName>
    <definedName name="FDC_59_152" hidden="1">"#"</definedName>
    <definedName name="FDC_59_153" hidden="1">"#"</definedName>
    <definedName name="FDC_59_154" hidden="1">"#"</definedName>
    <definedName name="FDC_59_155" hidden="1">"#"</definedName>
    <definedName name="FDC_59_156" hidden="1">"#"</definedName>
    <definedName name="FDC_59_157" hidden="1">"#"</definedName>
    <definedName name="FDC_59_158" hidden="1">"#"</definedName>
    <definedName name="FDC_59_159" hidden="1">"#"</definedName>
    <definedName name="FDC_59_16" hidden="1">"#"</definedName>
    <definedName name="FDC_59_160" hidden="1">"#"</definedName>
    <definedName name="FDC_59_161" hidden="1">"#"</definedName>
    <definedName name="FDC_59_162" hidden="1">"#"</definedName>
    <definedName name="FDC_59_163" hidden="1">"#"</definedName>
    <definedName name="FDC_59_164" hidden="1">"#"</definedName>
    <definedName name="FDC_59_165" hidden="1">"#"</definedName>
    <definedName name="FDC_59_166" hidden="1">"#"</definedName>
    <definedName name="FDC_59_167" hidden="1">"#"</definedName>
    <definedName name="FDC_59_168" hidden="1">"#"</definedName>
    <definedName name="FDC_59_169" hidden="1">"#"</definedName>
    <definedName name="FDC_59_17" hidden="1">"#"</definedName>
    <definedName name="FDC_59_170" hidden="1">"#"</definedName>
    <definedName name="FDC_59_171" hidden="1">"#"</definedName>
    <definedName name="FDC_59_172" hidden="1">"#"</definedName>
    <definedName name="FDC_59_173" hidden="1">"#"</definedName>
    <definedName name="FDC_59_174" hidden="1">"#"</definedName>
    <definedName name="FDC_59_175" hidden="1">"#"</definedName>
    <definedName name="FDC_59_176" hidden="1">"#"</definedName>
    <definedName name="FDC_59_177" hidden="1">"#"</definedName>
    <definedName name="FDC_59_178" hidden="1">"#"</definedName>
    <definedName name="FDC_59_179" hidden="1">"#"</definedName>
    <definedName name="FDC_59_18" hidden="1">"#"</definedName>
    <definedName name="FDC_59_180" hidden="1">"#"</definedName>
    <definedName name="FDC_59_181" hidden="1">"#"</definedName>
    <definedName name="FDC_59_182" hidden="1">"#"</definedName>
    <definedName name="FDC_59_183" hidden="1">"#"</definedName>
    <definedName name="FDC_59_184" hidden="1">"#"</definedName>
    <definedName name="FDC_59_185" hidden="1">"#"</definedName>
    <definedName name="FDC_59_186" hidden="1">"#"</definedName>
    <definedName name="FDC_59_187" hidden="1">"#"</definedName>
    <definedName name="FDC_59_188" hidden="1">"#"</definedName>
    <definedName name="FDC_59_189" hidden="1">"#"</definedName>
    <definedName name="FDC_59_19" hidden="1">"#"</definedName>
    <definedName name="FDC_59_190" hidden="1">"#"</definedName>
    <definedName name="FDC_59_191" hidden="1">"#"</definedName>
    <definedName name="FDC_59_192" hidden="1">"#"</definedName>
    <definedName name="FDC_59_193" hidden="1">"#"</definedName>
    <definedName name="FDC_59_194" hidden="1">"#"</definedName>
    <definedName name="FDC_59_195" hidden="1">"#"</definedName>
    <definedName name="FDC_59_196" hidden="1">"#"</definedName>
    <definedName name="FDC_59_197" hidden="1">"#"</definedName>
    <definedName name="FDC_59_198" hidden="1">"#"</definedName>
    <definedName name="FDC_59_199" hidden="1">"#"</definedName>
    <definedName name="FDC_59_2" hidden="1">"#"</definedName>
    <definedName name="FDC_59_20" hidden="1">"#"</definedName>
    <definedName name="FDC_59_200" hidden="1">"#"</definedName>
    <definedName name="FDC_59_201" hidden="1">"#"</definedName>
    <definedName name="FDC_59_202" hidden="1">"#"</definedName>
    <definedName name="FDC_59_203" hidden="1">"#"</definedName>
    <definedName name="FDC_59_204" hidden="1">"#"</definedName>
    <definedName name="FDC_59_205" hidden="1">"#"</definedName>
    <definedName name="FDC_59_206" hidden="1">"#"</definedName>
    <definedName name="FDC_59_207" hidden="1">"#"</definedName>
    <definedName name="FDC_59_208" hidden="1">"#"</definedName>
    <definedName name="FDC_59_209" hidden="1">"#"</definedName>
    <definedName name="FDC_59_21" hidden="1">"#"</definedName>
    <definedName name="FDC_59_210" hidden="1">"#"</definedName>
    <definedName name="FDC_59_211" hidden="1">"#"</definedName>
    <definedName name="FDC_59_212" hidden="1">"#"</definedName>
    <definedName name="FDC_59_213" hidden="1">"#"</definedName>
    <definedName name="FDC_59_214" hidden="1">"#"</definedName>
    <definedName name="FDC_59_215" hidden="1">"#"</definedName>
    <definedName name="FDC_59_216" hidden="1">"#"</definedName>
    <definedName name="FDC_59_217" hidden="1">"#"</definedName>
    <definedName name="FDC_59_218" hidden="1">"#"</definedName>
    <definedName name="FDC_59_219" hidden="1">"#"</definedName>
    <definedName name="FDC_59_22" hidden="1">"#"</definedName>
    <definedName name="FDC_59_220" hidden="1">"#"</definedName>
    <definedName name="FDC_59_221" hidden="1">"#"</definedName>
    <definedName name="FDC_59_222" hidden="1">"#"</definedName>
    <definedName name="FDC_59_223" hidden="1">"#"</definedName>
    <definedName name="FDC_59_224" hidden="1">"#"</definedName>
    <definedName name="FDC_59_225" hidden="1">"#"</definedName>
    <definedName name="FDC_59_226" hidden="1">"#"</definedName>
    <definedName name="FDC_59_227" hidden="1">"#"</definedName>
    <definedName name="FDC_59_228" hidden="1">"#"</definedName>
    <definedName name="FDC_59_229" hidden="1">"#"</definedName>
    <definedName name="FDC_59_23" hidden="1">"#"</definedName>
    <definedName name="FDC_59_230" hidden="1">"#"</definedName>
    <definedName name="FDC_59_231" hidden="1">"#"</definedName>
    <definedName name="FDC_59_232" hidden="1">"#"</definedName>
    <definedName name="FDC_59_233" hidden="1">"#"</definedName>
    <definedName name="FDC_59_234" hidden="1">"#"</definedName>
    <definedName name="FDC_59_235" hidden="1">"#"</definedName>
    <definedName name="FDC_59_236" hidden="1">"#"</definedName>
    <definedName name="FDC_59_237" hidden="1">"#"</definedName>
    <definedName name="FDC_59_238" hidden="1">"#"</definedName>
    <definedName name="FDC_59_239" hidden="1">"#"</definedName>
    <definedName name="FDC_59_24" hidden="1">"#"</definedName>
    <definedName name="FDC_59_240" hidden="1">"#"</definedName>
    <definedName name="FDC_59_241" hidden="1">"#"</definedName>
    <definedName name="FDC_59_242" hidden="1">"#"</definedName>
    <definedName name="FDC_59_243" hidden="1">"#"</definedName>
    <definedName name="FDC_59_244" hidden="1">"#"</definedName>
    <definedName name="FDC_59_245" hidden="1">"#"</definedName>
    <definedName name="FDC_59_246" hidden="1">"#"</definedName>
    <definedName name="FDC_59_247" hidden="1">"#"</definedName>
    <definedName name="FDC_59_248" hidden="1">"#"</definedName>
    <definedName name="FDC_59_249" hidden="1">"#"</definedName>
    <definedName name="FDC_59_25" hidden="1">"#"</definedName>
    <definedName name="FDC_59_250" hidden="1">"#"</definedName>
    <definedName name="FDC_59_251" hidden="1">"#"</definedName>
    <definedName name="FDC_59_252" hidden="1">"#"</definedName>
    <definedName name="FDC_59_253" hidden="1">"#"</definedName>
    <definedName name="FDC_59_254" hidden="1">"#"</definedName>
    <definedName name="FDC_59_255" hidden="1">"#"</definedName>
    <definedName name="FDC_59_256" hidden="1">"#"</definedName>
    <definedName name="FDC_59_257" hidden="1">"#"</definedName>
    <definedName name="FDC_59_258" hidden="1">"#"</definedName>
    <definedName name="FDC_59_259" hidden="1">"#"</definedName>
    <definedName name="FDC_59_26" hidden="1">"#"</definedName>
    <definedName name="FDC_59_260" hidden="1">"#"</definedName>
    <definedName name="FDC_59_261" hidden="1">"#"</definedName>
    <definedName name="FDC_59_27" hidden="1">"#"</definedName>
    <definedName name="FDC_59_28" hidden="1">"#"</definedName>
    <definedName name="FDC_59_29" hidden="1">"#"</definedName>
    <definedName name="FDC_59_3" hidden="1">"#"</definedName>
    <definedName name="FDC_59_30" hidden="1">"#"</definedName>
    <definedName name="FDC_59_31" hidden="1">"#"</definedName>
    <definedName name="FDC_59_32" hidden="1">"#"</definedName>
    <definedName name="FDC_59_33" hidden="1">"#"</definedName>
    <definedName name="FDC_59_34" hidden="1">"#"</definedName>
    <definedName name="FDC_59_35" hidden="1">"#"</definedName>
    <definedName name="FDC_59_36" hidden="1">"#"</definedName>
    <definedName name="FDC_59_37" hidden="1">"#"</definedName>
    <definedName name="FDC_59_38" hidden="1">"#"</definedName>
    <definedName name="FDC_59_39" hidden="1">"#"</definedName>
    <definedName name="FDC_59_4" hidden="1">"#"</definedName>
    <definedName name="FDC_59_40" hidden="1">"#"</definedName>
    <definedName name="FDC_59_41" hidden="1">"#"</definedName>
    <definedName name="FDC_59_42" hidden="1">"#"</definedName>
    <definedName name="FDC_59_43" hidden="1">"#"</definedName>
    <definedName name="FDC_59_44" hidden="1">"#"</definedName>
    <definedName name="FDC_59_45" hidden="1">"#"</definedName>
    <definedName name="FDC_59_46" hidden="1">"#"</definedName>
    <definedName name="FDC_59_47" hidden="1">"#"</definedName>
    <definedName name="FDC_59_48" hidden="1">"#"</definedName>
    <definedName name="FDC_59_49" hidden="1">"#"</definedName>
    <definedName name="FDC_59_5" hidden="1">"#"</definedName>
    <definedName name="FDC_59_50" hidden="1">"#"</definedName>
    <definedName name="FDC_59_51" hidden="1">"#"</definedName>
    <definedName name="FDC_59_52" hidden="1">"#"</definedName>
    <definedName name="FDC_59_53" hidden="1">"#"</definedName>
    <definedName name="FDC_59_54" hidden="1">"#"</definedName>
    <definedName name="FDC_59_55" hidden="1">"#"</definedName>
    <definedName name="FDC_59_56" hidden="1">"#"</definedName>
    <definedName name="FDC_59_57" hidden="1">"#"</definedName>
    <definedName name="FDC_59_58" hidden="1">"#"</definedName>
    <definedName name="FDC_59_59" hidden="1">"#"</definedName>
    <definedName name="FDC_59_6" hidden="1">"#"</definedName>
    <definedName name="FDC_59_60" hidden="1">"#"</definedName>
    <definedName name="FDC_59_61" hidden="1">"#"</definedName>
    <definedName name="FDC_59_62" hidden="1">"#"</definedName>
    <definedName name="FDC_59_63" hidden="1">"#"</definedName>
    <definedName name="FDC_59_64" hidden="1">"#"</definedName>
    <definedName name="FDC_59_65" hidden="1">"#"</definedName>
    <definedName name="FDC_59_66" hidden="1">"#"</definedName>
    <definedName name="FDC_59_67" hidden="1">"#"</definedName>
    <definedName name="FDC_59_68" hidden="1">"#"</definedName>
    <definedName name="FDC_59_69" hidden="1">"#"</definedName>
    <definedName name="FDC_59_7" hidden="1">"#"</definedName>
    <definedName name="FDC_59_70" hidden="1">"#"</definedName>
    <definedName name="FDC_59_71" hidden="1">"#"</definedName>
    <definedName name="FDC_59_72" hidden="1">"#"</definedName>
    <definedName name="FDC_59_73" hidden="1">"#"</definedName>
    <definedName name="FDC_59_74" hidden="1">"#"</definedName>
    <definedName name="FDC_59_75" hidden="1">"#"</definedName>
    <definedName name="FDC_59_76" hidden="1">"#"</definedName>
    <definedName name="FDC_59_77" hidden="1">"#"</definedName>
    <definedName name="FDC_59_78" hidden="1">"#"</definedName>
    <definedName name="FDC_59_79" hidden="1">"#"</definedName>
    <definedName name="FDC_59_8" hidden="1">"#"</definedName>
    <definedName name="FDC_59_80" hidden="1">"#"</definedName>
    <definedName name="FDC_59_81" hidden="1">"#"</definedName>
    <definedName name="FDC_59_82" hidden="1">"#"</definedName>
    <definedName name="FDC_59_83" hidden="1">"#"</definedName>
    <definedName name="FDC_59_84" hidden="1">"#"</definedName>
    <definedName name="FDC_59_85" hidden="1">"#"</definedName>
    <definedName name="FDC_59_86" hidden="1">"#"</definedName>
    <definedName name="FDC_59_87" hidden="1">"#"</definedName>
    <definedName name="FDC_59_88" hidden="1">"#"</definedName>
    <definedName name="FDC_59_89" hidden="1">"#"</definedName>
    <definedName name="FDC_59_9" hidden="1">"#"</definedName>
    <definedName name="FDC_59_90" hidden="1">"#"</definedName>
    <definedName name="FDC_59_91" hidden="1">"#"</definedName>
    <definedName name="FDC_59_92" hidden="1">"#"</definedName>
    <definedName name="FDC_59_93" hidden="1">"#"</definedName>
    <definedName name="FDC_59_94" hidden="1">"#"</definedName>
    <definedName name="FDC_59_95" hidden="1">"#"</definedName>
    <definedName name="FDC_59_96" hidden="1">"#"</definedName>
    <definedName name="FDC_59_97" hidden="1">"#"</definedName>
    <definedName name="FDC_59_98" hidden="1">"#"</definedName>
    <definedName name="FDC_59_99" hidden="1">"#"</definedName>
    <definedName name="FDC_6_0" hidden="1">"#"</definedName>
    <definedName name="FDC_6_1" hidden="1">"#"</definedName>
    <definedName name="FDC_6_2" hidden="1">"#"</definedName>
    <definedName name="FDC_6_3" hidden="1">"#"</definedName>
    <definedName name="FDC_60_0" hidden="1">"#"</definedName>
    <definedName name="FDC_60_1" hidden="1">"#"</definedName>
    <definedName name="FDC_60_10" hidden="1">"#"</definedName>
    <definedName name="FDC_60_100" hidden="1">"#"</definedName>
    <definedName name="FDC_60_101" hidden="1">"#"</definedName>
    <definedName name="FDC_60_102" hidden="1">"#"</definedName>
    <definedName name="FDC_60_103" hidden="1">"#"</definedName>
    <definedName name="FDC_60_104" hidden="1">"#"</definedName>
    <definedName name="FDC_60_105" hidden="1">"#"</definedName>
    <definedName name="FDC_60_106" hidden="1">"#"</definedName>
    <definedName name="FDC_60_107" hidden="1">"#"</definedName>
    <definedName name="FDC_60_108" hidden="1">"#"</definedName>
    <definedName name="FDC_60_109" hidden="1">"#"</definedName>
    <definedName name="FDC_60_11" hidden="1">"#"</definedName>
    <definedName name="FDC_60_110" hidden="1">"#"</definedName>
    <definedName name="FDC_60_111" hidden="1">"#"</definedName>
    <definedName name="FDC_60_112" hidden="1">"#"</definedName>
    <definedName name="FDC_60_113" hidden="1">"#"</definedName>
    <definedName name="FDC_60_114" hidden="1">"#"</definedName>
    <definedName name="FDC_60_115" hidden="1">"#"</definedName>
    <definedName name="FDC_60_116" hidden="1">"#"</definedName>
    <definedName name="FDC_60_117" hidden="1">"#"</definedName>
    <definedName name="FDC_60_118" hidden="1">"#"</definedName>
    <definedName name="FDC_60_119" hidden="1">"#"</definedName>
    <definedName name="FDC_60_12" hidden="1">"#"</definedName>
    <definedName name="FDC_60_120" hidden="1">"#"</definedName>
    <definedName name="FDC_60_121" hidden="1">"#"</definedName>
    <definedName name="FDC_60_122" hidden="1">"#"</definedName>
    <definedName name="FDC_60_123" hidden="1">"#"</definedName>
    <definedName name="FDC_60_124" hidden="1">"#"</definedName>
    <definedName name="FDC_60_125" hidden="1">"#"</definedName>
    <definedName name="FDC_60_126" hidden="1">"#"</definedName>
    <definedName name="FDC_60_127" hidden="1">"#"</definedName>
    <definedName name="FDC_60_128" hidden="1">"#"</definedName>
    <definedName name="FDC_60_129" hidden="1">"#"</definedName>
    <definedName name="FDC_60_13" hidden="1">"#"</definedName>
    <definedName name="FDC_60_130" hidden="1">"#"</definedName>
    <definedName name="FDC_60_131" hidden="1">"#"</definedName>
    <definedName name="FDC_60_132" hidden="1">"#"</definedName>
    <definedName name="FDC_60_133" hidden="1">"#"</definedName>
    <definedName name="FDC_60_134" hidden="1">"#"</definedName>
    <definedName name="FDC_60_135" hidden="1">"#"</definedName>
    <definedName name="FDC_60_136" hidden="1">"#"</definedName>
    <definedName name="FDC_60_137" hidden="1">"#"</definedName>
    <definedName name="FDC_60_138" hidden="1">"#"</definedName>
    <definedName name="FDC_60_139" hidden="1">"#"</definedName>
    <definedName name="FDC_60_14" hidden="1">"#"</definedName>
    <definedName name="FDC_60_140" hidden="1">"#"</definedName>
    <definedName name="FDC_60_141" hidden="1">"#"</definedName>
    <definedName name="FDC_60_142" hidden="1">"#"</definedName>
    <definedName name="FDC_60_143" hidden="1">"#"</definedName>
    <definedName name="FDC_60_144" hidden="1">"#"</definedName>
    <definedName name="FDC_60_145" hidden="1">"#"</definedName>
    <definedName name="FDC_60_146" hidden="1">"#"</definedName>
    <definedName name="FDC_60_147" hidden="1">"#"</definedName>
    <definedName name="FDC_60_148" hidden="1">"#"</definedName>
    <definedName name="FDC_60_149" hidden="1">"#"</definedName>
    <definedName name="FDC_60_15" hidden="1">"#"</definedName>
    <definedName name="FDC_60_150" hidden="1">"#"</definedName>
    <definedName name="FDC_60_151" hidden="1">"#"</definedName>
    <definedName name="FDC_60_152" hidden="1">"#"</definedName>
    <definedName name="FDC_60_153" hidden="1">"#"</definedName>
    <definedName name="FDC_60_154" hidden="1">"#"</definedName>
    <definedName name="FDC_60_155" hidden="1">"#"</definedName>
    <definedName name="FDC_60_156" hidden="1">"#"</definedName>
    <definedName name="FDC_60_157" hidden="1">"#"</definedName>
    <definedName name="FDC_60_158" hidden="1">"#"</definedName>
    <definedName name="FDC_60_159" hidden="1">"#"</definedName>
    <definedName name="FDC_60_16" hidden="1">"#"</definedName>
    <definedName name="FDC_60_160" hidden="1">"#"</definedName>
    <definedName name="FDC_60_161" hidden="1">"#"</definedName>
    <definedName name="FDC_60_162" hidden="1">"#"</definedName>
    <definedName name="FDC_60_163" hidden="1">"#"</definedName>
    <definedName name="FDC_60_164" hidden="1">"#"</definedName>
    <definedName name="FDC_60_165" hidden="1">"#"</definedName>
    <definedName name="FDC_60_166" hidden="1">"#"</definedName>
    <definedName name="FDC_60_167" hidden="1">"#"</definedName>
    <definedName name="FDC_60_168" hidden="1">"#"</definedName>
    <definedName name="FDC_60_169" hidden="1">"#"</definedName>
    <definedName name="FDC_60_17" hidden="1">"#"</definedName>
    <definedName name="FDC_60_170" hidden="1">"#"</definedName>
    <definedName name="FDC_60_171" hidden="1">"#"</definedName>
    <definedName name="FDC_60_172" hidden="1">"#"</definedName>
    <definedName name="FDC_60_173" hidden="1">"#"</definedName>
    <definedName name="FDC_60_174" hidden="1">"#"</definedName>
    <definedName name="FDC_60_175" hidden="1">"#"</definedName>
    <definedName name="FDC_60_176" hidden="1">"#"</definedName>
    <definedName name="FDC_60_177" hidden="1">"#"</definedName>
    <definedName name="FDC_60_178" hidden="1">"#"</definedName>
    <definedName name="FDC_60_179" hidden="1">"#"</definedName>
    <definedName name="FDC_60_18" hidden="1">"#"</definedName>
    <definedName name="FDC_60_180" hidden="1">"#"</definedName>
    <definedName name="FDC_60_181" hidden="1">"#"</definedName>
    <definedName name="FDC_60_182" hidden="1">"#"</definedName>
    <definedName name="FDC_60_183" hidden="1">"#"</definedName>
    <definedName name="FDC_60_184" hidden="1">"#"</definedName>
    <definedName name="FDC_60_185" hidden="1">"#"</definedName>
    <definedName name="FDC_60_186" hidden="1">"#"</definedName>
    <definedName name="FDC_60_187" hidden="1">"#"</definedName>
    <definedName name="FDC_60_188" hidden="1">"#"</definedName>
    <definedName name="FDC_60_189" hidden="1">"#"</definedName>
    <definedName name="FDC_60_19" hidden="1">"#"</definedName>
    <definedName name="FDC_60_190" hidden="1">"#"</definedName>
    <definedName name="FDC_60_191" hidden="1">"#"</definedName>
    <definedName name="FDC_60_192" hidden="1">"#"</definedName>
    <definedName name="FDC_60_193" hidden="1">"#"</definedName>
    <definedName name="FDC_60_194" hidden="1">"#"</definedName>
    <definedName name="FDC_60_195" hidden="1">"#"</definedName>
    <definedName name="FDC_60_196" hidden="1">"#"</definedName>
    <definedName name="FDC_60_197" hidden="1">"#"</definedName>
    <definedName name="FDC_60_198" hidden="1">"#"</definedName>
    <definedName name="FDC_60_199" hidden="1">"#"</definedName>
    <definedName name="FDC_60_2" hidden="1">"#"</definedName>
    <definedName name="FDC_60_20" hidden="1">"#"</definedName>
    <definedName name="FDC_60_200" hidden="1">"#"</definedName>
    <definedName name="FDC_60_201" hidden="1">"#"</definedName>
    <definedName name="FDC_60_202" hidden="1">"#"</definedName>
    <definedName name="FDC_60_203" hidden="1">"#"</definedName>
    <definedName name="FDC_60_204" hidden="1">"#"</definedName>
    <definedName name="FDC_60_205" hidden="1">"#"</definedName>
    <definedName name="FDC_60_206" hidden="1">"#"</definedName>
    <definedName name="FDC_60_207" hidden="1">"#"</definedName>
    <definedName name="FDC_60_208" hidden="1">"#"</definedName>
    <definedName name="FDC_60_209" hidden="1">"#"</definedName>
    <definedName name="FDC_60_21" hidden="1">"#"</definedName>
    <definedName name="FDC_60_210" hidden="1">"#"</definedName>
    <definedName name="FDC_60_211" hidden="1">"#"</definedName>
    <definedName name="FDC_60_212" hidden="1">"#"</definedName>
    <definedName name="FDC_60_213" hidden="1">"#"</definedName>
    <definedName name="FDC_60_214" hidden="1">"#"</definedName>
    <definedName name="FDC_60_215" hidden="1">"#"</definedName>
    <definedName name="FDC_60_216" hidden="1">"#"</definedName>
    <definedName name="FDC_60_217" hidden="1">"#"</definedName>
    <definedName name="FDC_60_218" hidden="1">"#"</definedName>
    <definedName name="FDC_60_219" hidden="1">"#"</definedName>
    <definedName name="FDC_60_22" hidden="1">"#"</definedName>
    <definedName name="FDC_60_220" hidden="1">"#"</definedName>
    <definedName name="FDC_60_221" hidden="1">"#"</definedName>
    <definedName name="FDC_60_222" hidden="1">"#"</definedName>
    <definedName name="FDC_60_223" hidden="1">"#"</definedName>
    <definedName name="FDC_60_224" hidden="1">"#"</definedName>
    <definedName name="FDC_60_225" hidden="1">"#"</definedName>
    <definedName name="FDC_60_226" hidden="1">"#"</definedName>
    <definedName name="FDC_60_227" hidden="1">"#"</definedName>
    <definedName name="FDC_60_228" hidden="1">"#"</definedName>
    <definedName name="FDC_60_229" hidden="1">"#"</definedName>
    <definedName name="FDC_60_23" hidden="1">"#"</definedName>
    <definedName name="FDC_60_230" hidden="1">"#"</definedName>
    <definedName name="FDC_60_231" hidden="1">"#"</definedName>
    <definedName name="FDC_60_232" hidden="1">"#"</definedName>
    <definedName name="FDC_60_233" hidden="1">"#"</definedName>
    <definedName name="FDC_60_234" hidden="1">"#"</definedName>
    <definedName name="FDC_60_235" hidden="1">"#"</definedName>
    <definedName name="FDC_60_236" hidden="1">"#"</definedName>
    <definedName name="FDC_60_237" hidden="1">"#"</definedName>
    <definedName name="FDC_60_238" hidden="1">"#"</definedName>
    <definedName name="FDC_60_239" hidden="1">"#"</definedName>
    <definedName name="FDC_60_24" hidden="1">"#"</definedName>
    <definedName name="FDC_60_240" hidden="1">"#"</definedName>
    <definedName name="FDC_60_241" hidden="1">"#"</definedName>
    <definedName name="FDC_60_242" hidden="1">"#"</definedName>
    <definedName name="FDC_60_243" hidden="1">"#"</definedName>
    <definedName name="FDC_60_244" hidden="1">"#"</definedName>
    <definedName name="FDC_60_245" hidden="1">"#"</definedName>
    <definedName name="FDC_60_246" hidden="1">"#"</definedName>
    <definedName name="FDC_60_247" hidden="1">"#"</definedName>
    <definedName name="FDC_60_248" hidden="1">"#"</definedName>
    <definedName name="FDC_60_249" hidden="1">"#"</definedName>
    <definedName name="FDC_60_25" hidden="1">"#"</definedName>
    <definedName name="FDC_60_250" hidden="1">"#"</definedName>
    <definedName name="FDC_60_251" hidden="1">"#"</definedName>
    <definedName name="FDC_60_252" hidden="1">"#"</definedName>
    <definedName name="FDC_60_253" hidden="1">"#"</definedName>
    <definedName name="FDC_60_254" hidden="1">"#"</definedName>
    <definedName name="FDC_60_255" hidden="1">"#"</definedName>
    <definedName name="FDC_60_256" hidden="1">"#"</definedName>
    <definedName name="FDC_60_257" hidden="1">"#"</definedName>
    <definedName name="FDC_60_258" hidden="1">"#"</definedName>
    <definedName name="FDC_60_259" hidden="1">"#"</definedName>
    <definedName name="FDC_60_26" hidden="1">"#"</definedName>
    <definedName name="FDC_60_260" hidden="1">"#"</definedName>
    <definedName name="FDC_60_261" hidden="1">"#"</definedName>
    <definedName name="FDC_60_27" hidden="1">"#"</definedName>
    <definedName name="FDC_60_28" hidden="1">"#"</definedName>
    <definedName name="FDC_60_29" hidden="1">"#"</definedName>
    <definedName name="FDC_60_3" hidden="1">"#"</definedName>
    <definedName name="FDC_60_30" hidden="1">"#"</definedName>
    <definedName name="FDC_60_31" hidden="1">"#"</definedName>
    <definedName name="FDC_60_32" hidden="1">"#"</definedName>
    <definedName name="FDC_60_33" hidden="1">"#"</definedName>
    <definedName name="FDC_60_34" hidden="1">"#"</definedName>
    <definedName name="FDC_60_35" hidden="1">"#"</definedName>
    <definedName name="FDC_60_36" hidden="1">"#"</definedName>
    <definedName name="FDC_60_37" hidden="1">"#"</definedName>
    <definedName name="FDC_60_38" hidden="1">"#"</definedName>
    <definedName name="FDC_60_39" hidden="1">"#"</definedName>
    <definedName name="FDC_60_4" hidden="1">"#"</definedName>
    <definedName name="FDC_60_40" hidden="1">"#"</definedName>
    <definedName name="FDC_60_41" hidden="1">"#"</definedName>
    <definedName name="FDC_60_42" hidden="1">"#"</definedName>
    <definedName name="FDC_60_43" hidden="1">"#"</definedName>
    <definedName name="FDC_60_44" hidden="1">"#"</definedName>
    <definedName name="FDC_60_45" hidden="1">"#"</definedName>
    <definedName name="FDC_60_46" hidden="1">"#"</definedName>
    <definedName name="FDC_60_47" hidden="1">"#"</definedName>
    <definedName name="FDC_60_48" hidden="1">"#"</definedName>
    <definedName name="FDC_60_49" hidden="1">"#"</definedName>
    <definedName name="FDC_60_5" hidden="1">"#"</definedName>
    <definedName name="FDC_60_50" hidden="1">"#"</definedName>
    <definedName name="FDC_60_51" hidden="1">"#"</definedName>
    <definedName name="FDC_60_52" hidden="1">"#"</definedName>
    <definedName name="FDC_60_53" hidden="1">"#"</definedName>
    <definedName name="FDC_60_54" hidden="1">"#"</definedName>
    <definedName name="FDC_60_55" hidden="1">"#"</definedName>
    <definedName name="FDC_60_56" hidden="1">"#"</definedName>
    <definedName name="FDC_60_57" hidden="1">"#"</definedName>
    <definedName name="FDC_60_58" hidden="1">"#"</definedName>
    <definedName name="FDC_60_59" hidden="1">"#"</definedName>
    <definedName name="FDC_60_6" hidden="1">"#"</definedName>
    <definedName name="FDC_60_60" hidden="1">"#"</definedName>
    <definedName name="FDC_60_61" hidden="1">"#"</definedName>
    <definedName name="FDC_60_62" hidden="1">"#"</definedName>
    <definedName name="FDC_60_63" hidden="1">"#"</definedName>
    <definedName name="FDC_60_64" hidden="1">"#"</definedName>
    <definedName name="FDC_60_65" hidden="1">"#"</definedName>
    <definedName name="FDC_60_66" hidden="1">"#"</definedName>
    <definedName name="FDC_60_67" hidden="1">"#"</definedName>
    <definedName name="FDC_60_68" hidden="1">"#"</definedName>
    <definedName name="FDC_60_69" hidden="1">"#"</definedName>
    <definedName name="FDC_60_7" hidden="1">"#"</definedName>
    <definedName name="FDC_60_70" hidden="1">"#"</definedName>
    <definedName name="FDC_60_71" hidden="1">"#"</definedName>
    <definedName name="FDC_60_72" hidden="1">"#"</definedName>
    <definedName name="FDC_60_73" hidden="1">"#"</definedName>
    <definedName name="FDC_60_74" hidden="1">"#"</definedName>
    <definedName name="FDC_60_75" hidden="1">"#"</definedName>
    <definedName name="FDC_60_76" hidden="1">"#"</definedName>
    <definedName name="FDC_60_77" hidden="1">"#"</definedName>
    <definedName name="FDC_60_78" hidden="1">"#"</definedName>
    <definedName name="FDC_60_79" hidden="1">"#"</definedName>
    <definedName name="FDC_60_8" hidden="1">"#"</definedName>
    <definedName name="FDC_60_80" hidden="1">"#"</definedName>
    <definedName name="FDC_60_81" hidden="1">"#"</definedName>
    <definedName name="FDC_60_82" hidden="1">"#"</definedName>
    <definedName name="FDC_60_83" hidden="1">"#"</definedName>
    <definedName name="FDC_60_84" hidden="1">"#"</definedName>
    <definedName name="FDC_60_85" hidden="1">"#"</definedName>
    <definedName name="FDC_60_86" hidden="1">"#"</definedName>
    <definedName name="FDC_60_87" hidden="1">"#"</definedName>
    <definedName name="FDC_60_88" hidden="1">"#"</definedName>
    <definedName name="FDC_60_89" hidden="1">"#"</definedName>
    <definedName name="FDC_60_9" hidden="1">"#"</definedName>
    <definedName name="FDC_60_90" hidden="1">"#"</definedName>
    <definedName name="FDC_60_91" hidden="1">"#"</definedName>
    <definedName name="FDC_60_92" hidden="1">"#"</definedName>
    <definedName name="FDC_60_93" hidden="1">"#"</definedName>
    <definedName name="FDC_60_94" hidden="1">"#"</definedName>
    <definedName name="FDC_60_95" hidden="1">"#"</definedName>
    <definedName name="FDC_60_96" hidden="1">"#"</definedName>
    <definedName name="FDC_60_97" hidden="1">"#"</definedName>
    <definedName name="FDC_60_98" hidden="1">"#"</definedName>
    <definedName name="FDC_60_99" hidden="1">"#"</definedName>
    <definedName name="FDC_61_0" hidden="1">"#"</definedName>
    <definedName name="FDC_61_1" hidden="1">"#"</definedName>
    <definedName name="FDC_61_10" hidden="1">"#"</definedName>
    <definedName name="FDC_61_11" hidden="1">"#"</definedName>
    <definedName name="FDC_61_12" hidden="1">"#"</definedName>
    <definedName name="FDC_61_13" hidden="1">"#"</definedName>
    <definedName name="FDC_61_14" hidden="1">"#"</definedName>
    <definedName name="FDC_61_2" hidden="1">"#"</definedName>
    <definedName name="FDC_61_3" hidden="1">"#"</definedName>
    <definedName name="FDC_61_4" hidden="1">"#"</definedName>
    <definedName name="FDC_61_5" hidden="1">"#"</definedName>
    <definedName name="FDC_61_6" hidden="1">"#"</definedName>
    <definedName name="FDC_61_7" hidden="1">"#"</definedName>
    <definedName name="FDC_61_8" hidden="1">"#"</definedName>
    <definedName name="FDC_61_9" hidden="1">"#"</definedName>
    <definedName name="FDC_62_0" hidden="1">"#"</definedName>
    <definedName name="FDC_62_1" hidden="1">"#"</definedName>
    <definedName name="FDC_62_10" hidden="1">"#"</definedName>
    <definedName name="FDC_62_100" hidden="1">"#"</definedName>
    <definedName name="FDC_62_101" hidden="1">"#"</definedName>
    <definedName name="FDC_62_102" hidden="1">"#"</definedName>
    <definedName name="FDC_62_103" hidden="1">"#"</definedName>
    <definedName name="FDC_62_104" hidden="1">"#"</definedName>
    <definedName name="FDC_62_105" hidden="1">"#"</definedName>
    <definedName name="FDC_62_106" hidden="1">"#"</definedName>
    <definedName name="FDC_62_107" hidden="1">"#"</definedName>
    <definedName name="FDC_62_108" hidden="1">"#"</definedName>
    <definedName name="FDC_62_109" hidden="1">"#"</definedName>
    <definedName name="FDC_62_11" hidden="1">"#"</definedName>
    <definedName name="FDC_62_110" hidden="1">"#"</definedName>
    <definedName name="FDC_62_111" hidden="1">"#"</definedName>
    <definedName name="FDC_62_112" hidden="1">"#"</definedName>
    <definedName name="FDC_62_113" hidden="1">"#"</definedName>
    <definedName name="FDC_62_114" hidden="1">"#"</definedName>
    <definedName name="FDC_62_115" hidden="1">"#"</definedName>
    <definedName name="FDC_62_116" hidden="1">"#"</definedName>
    <definedName name="FDC_62_117" hidden="1">"#"</definedName>
    <definedName name="FDC_62_118" hidden="1">"#"</definedName>
    <definedName name="FDC_62_119" hidden="1">"#"</definedName>
    <definedName name="FDC_62_12" hidden="1">"#"</definedName>
    <definedName name="FDC_62_120" hidden="1">"#"</definedName>
    <definedName name="FDC_62_121" hidden="1">"#"</definedName>
    <definedName name="FDC_62_122" hidden="1">"#"</definedName>
    <definedName name="FDC_62_123" hidden="1">"#"</definedName>
    <definedName name="FDC_62_124" hidden="1">"#"</definedName>
    <definedName name="FDC_62_125" hidden="1">"#"</definedName>
    <definedName name="FDC_62_126" hidden="1">"#"</definedName>
    <definedName name="FDC_62_127" hidden="1">"#"</definedName>
    <definedName name="FDC_62_128" hidden="1">"#"</definedName>
    <definedName name="FDC_62_129" hidden="1">"#"</definedName>
    <definedName name="FDC_62_13" hidden="1">"#"</definedName>
    <definedName name="FDC_62_130" hidden="1">"#"</definedName>
    <definedName name="FDC_62_131" hidden="1">"#"</definedName>
    <definedName name="FDC_62_132" hidden="1">"#"</definedName>
    <definedName name="FDC_62_133" hidden="1">"#"</definedName>
    <definedName name="FDC_62_134" hidden="1">"#"</definedName>
    <definedName name="FDC_62_135" hidden="1">"#"</definedName>
    <definedName name="FDC_62_136" hidden="1">"#"</definedName>
    <definedName name="FDC_62_137" hidden="1">"#"</definedName>
    <definedName name="FDC_62_138" hidden="1">"#"</definedName>
    <definedName name="FDC_62_139" hidden="1">"#"</definedName>
    <definedName name="FDC_62_14" hidden="1">"#"</definedName>
    <definedName name="FDC_62_140" hidden="1">"#"</definedName>
    <definedName name="FDC_62_141" hidden="1">"#"</definedName>
    <definedName name="FDC_62_142" hidden="1">"#"</definedName>
    <definedName name="FDC_62_143" hidden="1">"#"</definedName>
    <definedName name="FDC_62_144" hidden="1">"#"</definedName>
    <definedName name="FDC_62_145" hidden="1">"#"</definedName>
    <definedName name="FDC_62_146" hidden="1">"#"</definedName>
    <definedName name="FDC_62_147" hidden="1">"#"</definedName>
    <definedName name="FDC_62_148" hidden="1">"#"</definedName>
    <definedName name="FDC_62_149" hidden="1">"#"</definedName>
    <definedName name="FDC_62_15" hidden="1">"#"</definedName>
    <definedName name="FDC_62_150" hidden="1">"#"</definedName>
    <definedName name="FDC_62_151" hidden="1">"#"</definedName>
    <definedName name="FDC_62_152" hidden="1">"#"</definedName>
    <definedName name="FDC_62_153" hidden="1">"#"</definedName>
    <definedName name="FDC_62_154" hidden="1">"#"</definedName>
    <definedName name="FDC_62_155" hidden="1">"#"</definedName>
    <definedName name="FDC_62_156" hidden="1">"#"</definedName>
    <definedName name="FDC_62_157" hidden="1">"#"</definedName>
    <definedName name="FDC_62_158" hidden="1">"#"</definedName>
    <definedName name="FDC_62_159" hidden="1">"#"</definedName>
    <definedName name="FDC_62_16" hidden="1">"#"</definedName>
    <definedName name="FDC_62_160" hidden="1">"#"</definedName>
    <definedName name="FDC_62_161" hidden="1">"#"</definedName>
    <definedName name="FDC_62_162" hidden="1">"#"</definedName>
    <definedName name="FDC_62_163" hidden="1">"#"</definedName>
    <definedName name="FDC_62_164" hidden="1">"#"</definedName>
    <definedName name="FDC_62_165" hidden="1">"#"</definedName>
    <definedName name="FDC_62_166" hidden="1">"#"</definedName>
    <definedName name="FDC_62_167" hidden="1">"#"</definedName>
    <definedName name="FDC_62_168" hidden="1">"#"</definedName>
    <definedName name="FDC_62_169" hidden="1">"#"</definedName>
    <definedName name="FDC_62_17" hidden="1">"#"</definedName>
    <definedName name="FDC_62_170" hidden="1">"#"</definedName>
    <definedName name="FDC_62_171" hidden="1">"#"</definedName>
    <definedName name="FDC_62_172" hidden="1">"#"</definedName>
    <definedName name="FDC_62_173" hidden="1">"#"</definedName>
    <definedName name="FDC_62_174" hidden="1">"#"</definedName>
    <definedName name="FDC_62_175" hidden="1">"#"</definedName>
    <definedName name="FDC_62_176" hidden="1">"#"</definedName>
    <definedName name="FDC_62_177" hidden="1">"#"</definedName>
    <definedName name="FDC_62_178" hidden="1">"#"</definedName>
    <definedName name="FDC_62_179" hidden="1">"#"</definedName>
    <definedName name="FDC_62_18" hidden="1">"#"</definedName>
    <definedName name="FDC_62_180" hidden="1">"#"</definedName>
    <definedName name="FDC_62_181" hidden="1">"#"</definedName>
    <definedName name="FDC_62_182" hidden="1">"#"</definedName>
    <definedName name="FDC_62_183" hidden="1">"#"</definedName>
    <definedName name="FDC_62_184" hidden="1">"#"</definedName>
    <definedName name="FDC_62_185" hidden="1">"#"</definedName>
    <definedName name="FDC_62_186" hidden="1">"#"</definedName>
    <definedName name="FDC_62_187" hidden="1">"#"</definedName>
    <definedName name="FDC_62_188" hidden="1">"#"</definedName>
    <definedName name="FDC_62_189" hidden="1">"#"</definedName>
    <definedName name="FDC_62_19" hidden="1">"#"</definedName>
    <definedName name="FDC_62_190" hidden="1">"#"</definedName>
    <definedName name="FDC_62_191" hidden="1">"#"</definedName>
    <definedName name="FDC_62_192" hidden="1">"#"</definedName>
    <definedName name="FDC_62_193" hidden="1">"#"</definedName>
    <definedName name="FDC_62_194" hidden="1">"#"</definedName>
    <definedName name="FDC_62_195" hidden="1">"#"</definedName>
    <definedName name="FDC_62_196" hidden="1">"#"</definedName>
    <definedName name="FDC_62_197" hidden="1">"#"</definedName>
    <definedName name="FDC_62_198" hidden="1">"#"</definedName>
    <definedName name="FDC_62_199" hidden="1">"#"</definedName>
    <definedName name="FDC_62_2" hidden="1">"#"</definedName>
    <definedName name="FDC_62_20" hidden="1">"#"</definedName>
    <definedName name="FDC_62_200" hidden="1">"#"</definedName>
    <definedName name="FDC_62_201" hidden="1">"#"</definedName>
    <definedName name="FDC_62_202" hidden="1">"#"</definedName>
    <definedName name="FDC_62_203" hidden="1">"#"</definedName>
    <definedName name="FDC_62_204" hidden="1">"#"</definedName>
    <definedName name="FDC_62_205" hidden="1">"#"</definedName>
    <definedName name="FDC_62_206" hidden="1">"#"</definedName>
    <definedName name="FDC_62_207" hidden="1">"#"</definedName>
    <definedName name="FDC_62_208" hidden="1">"#"</definedName>
    <definedName name="FDC_62_209" hidden="1">"#"</definedName>
    <definedName name="FDC_62_21" hidden="1">"#"</definedName>
    <definedName name="FDC_62_210" hidden="1">"#"</definedName>
    <definedName name="FDC_62_211" hidden="1">"#"</definedName>
    <definedName name="FDC_62_212" hidden="1">"#"</definedName>
    <definedName name="FDC_62_213" hidden="1">"#"</definedName>
    <definedName name="FDC_62_214" hidden="1">"#"</definedName>
    <definedName name="FDC_62_215" hidden="1">"#"</definedName>
    <definedName name="FDC_62_216" hidden="1">"#"</definedName>
    <definedName name="FDC_62_217" hidden="1">"#"</definedName>
    <definedName name="FDC_62_218" hidden="1">"#"</definedName>
    <definedName name="FDC_62_219" hidden="1">"#"</definedName>
    <definedName name="FDC_62_22" hidden="1">"#"</definedName>
    <definedName name="FDC_62_220" hidden="1">"#"</definedName>
    <definedName name="FDC_62_221" hidden="1">"#"</definedName>
    <definedName name="FDC_62_222" hidden="1">"#"</definedName>
    <definedName name="FDC_62_223" hidden="1">"#"</definedName>
    <definedName name="FDC_62_224" hidden="1">"#"</definedName>
    <definedName name="FDC_62_225" hidden="1">"#"</definedName>
    <definedName name="FDC_62_226" hidden="1">"#"</definedName>
    <definedName name="FDC_62_227" hidden="1">"#"</definedName>
    <definedName name="FDC_62_228" hidden="1">"#"</definedName>
    <definedName name="FDC_62_229" hidden="1">"#"</definedName>
    <definedName name="FDC_62_23" hidden="1">"#"</definedName>
    <definedName name="FDC_62_230" hidden="1">"#"</definedName>
    <definedName name="FDC_62_231" hidden="1">"#"</definedName>
    <definedName name="FDC_62_232" hidden="1">"#"</definedName>
    <definedName name="FDC_62_233" hidden="1">"#"</definedName>
    <definedName name="FDC_62_234" hidden="1">"#"</definedName>
    <definedName name="FDC_62_235" hidden="1">"#"</definedName>
    <definedName name="FDC_62_236" hidden="1">"#"</definedName>
    <definedName name="FDC_62_237" hidden="1">"#"</definedName>
    <definedName name="FDC_62_238" hidden="1">"#"</definedName>
    <definedName name="FDC_62_239" hidden="1">"#"</definedName>
    <definedName name="FDC_62_24" hidden="1">"#"</definedName>
    <definedName name="FDC_62_240" hidden="1">"#"</definedName>
    <definedName name="FDC_62_241" hidden="1">"#"</definedName>
    <definedName name="FDC_62_242" hidden="1">"#"</definedName>
    <definedName name="FDC_62_243" hidden="1">"#"</definedName>
    <definedName name="FDC_62_244" hidden="1">"#"</definedName>
    <definedName name="FDC_62_245" hidden="1">"#"</definedName>
    <definedName name="FDC_62_246" hidden="1">"#"</definedName>
    <definedName name="FDC_62_247" hidden="1">"#"</definedName>
    <definedName name="FDC_62_248" hidden="1">"#"</definedName>
    <definedName name="FDC_62_249" hidden="1">"#"</definedName>
    <definedName name="FDC_62_25" hidden="1">"#"</definedName>
    <definedName name="FDC_62_250" hidden="1">"#"</definedName>
    <definedName name="FDC_62_251" hidden="1">"#"</definedName>
    <definedName name="FDC_62_252" hidden="1">"#"</definedName>
    <definedName name="FDC_62_253" hidden="1">"#"</definedName>
    <definedName name="FDC_62_254" hidden="1">"#"</definedName>
    <definedName name="FDC_62_255" hidden="1">"#"</definedName>
    <definedName name="FDC_62_256" hidden="1">"#"</definedName>
    <definedName name="FDC_62_257" hidden="1">"#"</definedName>
    <definedName name="FDC_62_258" hidden="1">"#"</definedName>
    <definedName name="FDC_62_259" hidden="1">"#"</definedName>
    <definedName name="FDC_62_26" hidden="1">"#"</definedName>
    <definedName name="FDC_62_260" hidden="1">"#"</definedName>
    <definedName name="FDC_62_261" hidden="1">"#"</definedName>
    <definedName name="FDC_62_27" hidden="1">"#"</definedName>
    <definedName name="FDC_62_28" hidden="1">"#"</definedName>
    <definedName name="FDC_62_29" hidden="1">"#"</definedName>
    <definedName name="FDC_62_3" hidden="1">"#"</definedName>
    <definedName name="FDC_62_30" hidden="1">"#"</definedName>
    <definedName name="FDC_62_31" hidden="1">"#"</definedName>
    <definedName name="FDC_62_32" hidden="1">"#"</definedName>
    <definedName name="FDC_62_33" hidden="1">"#"</definedName>
    <definedName name="FDC_62_34" hidden="1">"#"</definedName>
    <definedName name="FDC_62_35" hidden="1">"#"</definedName>
    <definedName name="FDC_62_36" hidden="1">"#"</definedName>
    <definedName name="FDC_62_37" hidden="1">"#"</definedName>
    <definedName name="FDC_62_38" hidden="1">"#"</definedName>
    <definedName name="FDC_62_39" hidden="1">"#"</definedName>
    <definedName name="FDC_62_4" hidden="1">"#"</definedName>
    <definedName name="FDC_62_40" hidden="1">"#"</definedName>
    <definedName name="FDC_62_41" hidden="1">"#"</definedName>
    <definedName name="FDC_62_42" hidden="1">"#"</definedName>
    <definedName name="FDC_62_43" hidden="1">"#"</definedName>
    <definedName name="FDC_62_44" hidden="1">"#"</definedName>
    <definedName name="FDC_62_45" hidden="1">"#"</definedName>
    <definedName name="FDC_62_46" hidden="1">"#"</definedName>
    <definedName name="FDC_62_47" hidden="1">"#"</definedName>
    <definedName name="FDC_62_48" hidden="1">"#"</definedName>
    <definedName name="FDC_62_49" hidden="1">"#"</definedName>
    <definedName name="FDC_62_5" hidden="1">"#"</definedName>
    <definedName name="FDC_62_50" hidden="1">"#"</definedName>
    <definedName name="FDC_62_51" hidden="1">"#"</definedName>
    <definedName name="FDC_62_52" hidden="1">"#"</definedName>
    <definedName name="FDC_62_53" hidden="1">"#"</definedName>
    <definedName name="FDC_62_54" hidden="1">"#"</definedName>
    <definedName name="FDC_62_55" hidden="1">"#"</definedName>
    <definedName name="FDC_62_56" hidden="1">"#"</definedName>
    <definedName name="FDC_62_57" hidden="1">"#"</definedName>
    <definedName name="FDC_62_58" hidden="1">"#"</definedName>
    <definedName name="FDC_62_59" hidden="1">"#"</definedName>
    <definedName name="FDC_62_6" hidden="1">"#"</definedName>
    <definedName name="FDC_62_60" hidden="1">"#"</definedName>
    <definedName name="FDC_62_61" hidden="1">"#"</definedName>
    <definedName name="FDC_62_62" hidden="1">"#"</definedName>
    <definedName name="FDC_62_63" hidden="1">"#"</definedName>
    <definedName name="FDC_62_64" hidden="1">"#"</definedName>
    <definedName name="FDC_62_65" hidden="1">"#"</definedName>
    <definedName name="FDC_62_66" hidden="1">"#"</definedName>
    <definedName name="FDC_62_67" hidden="1">"#"</definedName>
    <definedName name="FDC_62_68" hidden="1">"#"</definedName>
    <definedName name="FDC_62_69" hidden="1">"#"</definedName>
    <definedName name="FDC_62_7" hidden="1">"#"</definedName>
    <definedName name="FDC_62_70" hidden="1">"#"</definedName>
    <definedName name="FDC_62_71" hidden="1">"#"</definedName>
    <definedName name="FDC_62_72" hidden="1">"#"</definedName>
    <definedName name="FDC_62_73" hidden="1">"#"</definedName>
    <definedName name="FDC_62_74" hidden="1">"#"</definedName>
    <definedName name="FDC_62_75" hidden="1">"#"</definedName>
    <definedName name="FDC_62_76" hidden="1">"#"</definedName>
    <definedName name="FDC_62_77" hidden="1">"#"</definedName>
    <definedName name="FDC_62_78" hidden="1">"#"</definedName>
    <definedName name="FDC_62_79" hidden="1">"#"</definedName>
    <definedName name="FDC_62_8" hidden="1">"#"</definedName>
    <definedName name="FDC_62_80" hidden="1">"#"</definedName>
    <definedName name="FDC_62_81" hidden="1">"#"</definedName>
    <definedName name="FDC_62_82" hidden="1">"#"</definedName>
    <definedName name="FDC_62_83" hidden="1">"#"</definedName>
    <definedName name="FDC_62_84" hidden="1">"#"</definedName>
    <definedName name="FDC_62_85" hidden="1">"#"</definedName>
    <definedName name="FDC_62_86" hidden="1">"#"</definedName>
    <definedName name="FDC_62_87" hidden="1">"#"</definedName>
    <definedName name="FDC_62_88" hidden="1">"#"</definedName>
    <definedName name="FDC_62_89" hidden="1">"#"</definedName>
    <definedName name="FDC_62_9" hidden="1">"#"</definedName>
    <definedName name="FDC_62_90" hidden="1">"#"</definedName>
    <definedName name="FDC_62_91" hidden="1">"#"</definedName>
    <definedName name="FDC_62_92" hidden="1">"#"</definedName>
    <definedName name="FDC_62_93" hidden="1">"#"</definedName>
    <definedName name="FDC_62_94" hidden="1">"#"</definedName>
    <definedName name="FDC_62_95" hidden="1">"#"</definedName>
    <definedName name="FDC_62_96" hidden="1">"#"</definedName>
    <definedName name="FDC_62_97" hidden="1">"#"</definedName>
    <definedName name="FDC_62_98" hidden="1">"#"</definedName>
    <definedName name="FDC_62_99" hidden="1">"#"</definedName>
    <definedName name="FDC_63_0" hidden="1">"#"</definedName>
    <definedName name="FDC_63_1" hidden="1">"#"</definedName>
    <definedName name="FDC_63_10" hidden="1">"#"</definedName>
    <definedName name="FDC_63_100" hidden="1">"#"</definedName>
    <definedName name="FDC_63_101" hidden="1">"#"</definedName>
    <definedName name="FDC_63_102" hidden="1">"#"</definedName>
    <definedName name="FDC_63_103" hidden="1">"#"</definedName>
    <definedName name="FDC_63_104" hidden="1">"#"</definedName>
    <definedName name="FDC_63_105" hidden="1">"#"</definedName>
    <definedName name="FDC_63_106" hidden="1">"#"</definedName>
    <definedName name="FDC_63_107" hidden="1">"#"</definedName>
    <definedName name="FDC_63_108" hidden="1">"#"</definedName>
    <definedName name="FDC_63_109" hidden="1">"#"</definedName>
    <definedName name="FDC_63_11" hidden="1">"#"</definedName>
    <definedName name="FDC_63_110" hidden="1">"#"</definedName>
    <definedName name="FDC_63_111" hidden="1">"#"</definedName>
    <definedName name="FDC_63_112" hidden="1">"#"</definedName>
    <definedName name="FDC_63_113" hidden="1">"#"</definedName>
    <definedName name="FDC_63_114" hidden="1">"#"</definedName>
    <definedName name="FDC_63_115" hidden="1">"#"</definedName>
    <definedName name="FDC_63_116" hidden="1">"#"</definedName>
    <definedName name="FDC_63_117" hidden="1">"#"</definedName>
    <definedName name="FDC_63_118" hidden="1">"#"</definedName>
    <definedName name="FDC_63_119" hidden="1">"#"</definedName>
    <definedName name="FDC_63_12" hidden="1">"#"</definedName>
    <definedName name="FDC_63_120" hidden="1">"#"</definedName>
    <definedName name="FDC_63_121" hidden="1">"#"</definedName>
    <definedName name="FDC_63_122" hidden="1">"#"</definedName>
    <definedName name="FDC_63_123" hidden="1">"#"</definedName>
    <definedName name="FDC_63_124" hidden="1">"#"</definedName>
    <definedName name="FDC_63_125" hidden="1">"#"</definedName>
    <definedName name="FDC_63_126" hidden="1">"#"</definedName>
    <definedName name="FDC_63_127" hidden="1">"#"</definedName>
    <definedName name="FDC_63_128" hidden="1">"#"</definedName>
    <definedName name="FDC_63_129" hidden="1">"#"</definedName>
    <definedName name="FDC_63_13" hidden="1">"#"</definedName>
    <definedName name="FDC_63_130" hidden="1">"#"</definedName>
    <definedName name="FDC_63_131" hidden="1">"#"</definedName>
    <definedName name="FDC_63_132" hidden="1">"#"</definedName>
    <definedName name="FDC_63_133" hidden="1">"#"</definedName>
    <definedName name="FDC_63_134" hidden="1">"#"</definedName>
    <definedName name="FDC_63_135" hidden="1">"#"</definedName>
    <definedName name="FDC_63_136" hidden="1">"#"</definedName>
    <definedName name="FDC_63_137" hidden="1">"#"</definedName>
    <definedName name="FDC_63_138" hidden="1">"#"</definedName>
    <definedName name="FDC_63_139" hidden="1">"#"</definedName>
    <definedName name="FDC_63_14" hidden="1">"#"</definedName>
    <definedName name="FDC_63_140" hidden="1">"#"</definedName>
    <definedName name="FDC_63_141" hidden="1">"#"</definedName>
    <definedName name="FDC_63_142" hidden="1">"#"</definedName>
    <definedName name="FDC_63_143" hidden="1">"#"</definedName>
    <definedName name="FDC_63_144" hidden="1">"#"</definedName>
    <definedName name="FDC_63_145" hidden="1">"#"</definedName>
    <definedName name="FDC_63_146" hidden="1">"#"</definedName>
    <definedName name="FDC_63_147" hidden="1">"#"</definedName>
    <definedName name="FDC_63_148" hidden="1">"#"</definedName>
    <definedName name="FDC_63_149" hidden="1">"#"</definedName>
    <definedName name="FDC_63_15" hidden="1">"#"</definedName>
    <definedName name="FDC_63_150" hidden="1">"#"</definedName>
    <definedName name="FDC_63_151" hidden="1">"#"</definedName>
    <definedName name="FDC_63_152" hidden="1">"#"</definedName>
    <definedName name="FDC_63_153" hidden="1">"#"</definedName>
    <definedName name="FDC_63_154" hidden="1">"#"</definedName>
    <definedName name="FDC_63_155" hidden="1">"#"</definedName>
    <definedName name="FDC_63_156" hidden="1">"#"</definedName>
    <definedName name="FDC_63_157" hidden="1">"#"</definedName>
    <definedName name="FDC_63_158" hidden="1">"#"</definedName>
    <definedName name="FDC_63_159" hidden="1">"#"</definedName>
    <definedName name="FDC_63_16" hidden="1">"#"</definedName>
    <definedName name="FDC_63_160" hidden="1">"#"</definedName>
    <definedName name="FDC_63_161" hidden="1">"#"</definedName>
    <definedName name="FDC_63_162" hidden="1">"#"</definedName>
    <definedName name="FDC_63_163" hidden="1">"#"</definedName>
    <definedName name="FDC_63_164" hidden="1">"#"</definedName>
    <definedName name="FDC_63_165" hidden="1">"#"</definedName>
    <definedName name="FDC_63_166" hidden="1">"#"</definedName>
    <definedName name="FDC_63_167" hidden="1">"#"</definedName>
    <definedName name="FDC_63_168" hidden="1">"#"</definedName>
    <definedName name="FDC_63_169" hidden="1">"#"</definedName>
    <definedName name="FDC_63_17" hidden="1">"#"</definedName>
    <definedName name="FDC_63_170" hidden="1">"#"</definedName>
    <definedName name="FDC_63_171" hidden="1">"#"</definedName>
    <definedName name="FDC_63_172" hidden="1">"#"</definedName>
    <definedName name="FDC_63_173" hidden="1">"#"</definedName>
    <definedName name="FDC_63_174" hidden="1">"#"</definedName>
    <definedName name="FDC_63_175" hidden="1">"#"</definedName>
    <definedName name="FDC_63_176" hidden="1">"#"</definedName>
    <definedName name="FDC_63_177" hidden="1">"#"</definedName>
    <definedName name="FDC_63_178" hidden="1">"#"</definedName>
    <definedName name="FDC_63_179" hidden="1">"#"</definedName>
    <definedName name="FDC_63_18" hidden="1">"#"</definedName>
    <definedName name="FDC_63_180" hidden="1">"#"</definedName>
    <definedName name="FDC_63_181" hidden="1">"#"</definedName>
    <definedName name="FDC_63_182" hidden="1">"#"</definedName>
    <definedName name="FDC_63_183" hidden="1">"#"</definedName>
    <definedName name="FDC_63_184" hidden="1">"#"</definedName>
    <definedName name="FDC_63_185" hidden="1">"#"</definedName>
    <definedName name="FDC_63_186" hidden="1">"#"</definedName>
    <definedName name="FDC_63_187" hidden="1">"#"</definedName>
    <definedName name="FDC_63_188" hidden="1">"#"</definedName>
    <definedName name="FDC_63_189" hidden="1">"#"</definedName>
    <definedName name="FDC_63_19" hidden="1">"#"</definedName>
    <definedName name="FDC_63_190" hidden="1">"#"</definedName>
    <definedName name="FDC_63_191" hidden="1">"#"</definedName>
    <definedName name="FDC_63_192" hidden="1">"#"</definedName>
    <definedName name="FDC_63_193" hidden="1">"#"</definedName>
    <definedName name="FDC_63_194" hidden="1">"#"</definedName>
    <definedName name="FDC_63_195" hidden="1">"#"</definedName>
    <definedName name="FDC_63_196" hidden="1">"#"</definedName>
    <definedName name="FDC_63_197" hidden="1">"#"</definedName>
    <definedName name="FDC_63_198" hidden="1">"#"</definedName>
    <definedName name="FDC_63_199" hidden="1">"#"</definedName>
    <definedName name="FDC_63_2" hidden="1">"#"</definedName>
    <definedName name="FDC_63_20" hidden="1">"#"</definedName>
    <definedName name="FDC_63_200" hidden="1">"#"</definedName>
    <definedName name="FDC_63_201" hidden="1">"#"</definedName>
    <definedName name="FDC_63_202" hidden="1">"#"</definedName>
    <definedName name="FDC_63_203" hidden="1">"#"</definedName>
    <definedName name="FDC_63_204" hidden="1">"#"</definedName>
    <definedName name="FDC_63_205" hidden="1">"#"</definedName>
    <definedName name="FDC_63_206" hidden="1">"#"</definedName>
    <definedName name="FDC_63_207" hidden="1">"#"</definedName>
    <definedName name="FDC_63_208" hidden="1">"#"</definedName>
    <definedName name="FDC_63_209" hidden="1">"#"</definedName>
    <definedName name="FDC_63_21" hidden="1">"#"</definedName>
    <definedName name="FDC_63_210" hidden="1">"#"</definedName>
    <definedName name="FDC_63_211" hidden="1">"#"</definedName>
    <definedName name="FDC_63_212" hidden="1">"#"</definedName>
    <definedName name="FDC_63_213" hidden="1">"#"</definedName>
    <definedName name="FDC_63_214" hidden="1">"#"</definedName>
    <definedName name="FDC_63_215" hidden="1">"#"</definedName>
    <definedName name="FDC_63_216" hidden="1">"#"</definedName>
    <definedName name="FDC_63_217" hidden="1">"#"</definedName>
    <definedName name="FDC_63_218" hidden="1">"#"</definedName>
    <definedName name="FDC_63_219" hidden="1">"#"</definedName>
    <definedName name="FDC_63_22" hidden="1">"#"</definedName>
    <definedName name="FDC_63_220" hidden="1">"#"</definedName>
    <definedName name="FDC_63_221" hidden="1">"#"</definedName>
    <definedName name="FDC_63_222" hidden="1">"#"</definedName>
    <definedName name="FDC_63_223" hidden="1">"#"</definedName>
    <definedName name="FDC_63_224" hidden="1">"#"</definedName>
    <definedName name="FDC_63_225" hidden="1">"#"</definedName>
    <definedName name="FDC_63_226" hidden="1">"#"</definedName>
    <definedName name="FDC_63_227" hidden="1">"#"</definedName>
    <definedName name="FDC_63_228" hidden="1">"#"</definedName>
    <definedName name="FDC_63_229" hidden="1">"#"</definedName>
    <definedName name="FDC_63_23" hidden="1">"#"</definedName>
    <definedName name="FDC_63_230" hidden="1">"#"</definedName>
    <definedName name="FDC_63_231" hidden="1">"#"</definedName>
    <definedName name="FDC_63_232" hidden="1">"#"</definedName>
    <definedName name="FDC_63_233" hidden="1">"#"</definedName>
    <definedName name="FDC_63_234" hidden="1">"#"</definedName>
    <definedName name="FDC_63_235" hidden="1">"#"</definedName>
    <definedName name="FDC_63_236" hidden="1">"#"</definedName>
    <definedName name="FDC_63_237" hidden="1">"#"</definedName>
    <definedName name="FDC_63_238" hidden="1">"#"</definedName>
    <definedName name="FDC_63_239" hidden="1">"#"</definedName>
    <definedName name="FDC_63_24" hidden="1">"#"</definedName>
    <definedName name="FDC_63_240" hidden="1">"#"</definedName>
    <definedName name="FDC_63_241" hidden="1">"#"</definedName>
    <definedName name="FDC_63_242" hidden="1">"#"</definedName>
    <definedName name="FDC_63_243" hidden="1">"#"</definedName>
    <definedName name="FDC_63_244" hidden="1">"#"</definedName>
    <definedName name="FDC_63_245" hidden="1">"#"</definedName>
    <definedName name="FDC_63_246" hidden="1">"#"</definedName>
    <definedName name="FDC_63_247" hidden="1">"#"</definedName>
    <definedName name="FDC_63_248" hidden="1">"#"</definedName>
    <definedName name="FDC_63_249" hidden="1">"#"</definedName>
    <definedName name="FDC_63_25" hidden="1">"#"</definedName>
    <definedName name="FDC_63_250" hidden="1">"#"</definedName>
    <definedName name="FDC_63_251" hidden="1">"#"</definedName>
    <definedName name="FDC_63_252" hidden="1">"#"</definedName>
    <definedName name="FDC_63_253" hidden="1">"#"</definedName>
    <definedName name="FDC_63_254" hidden="1">"#"</definedName>
    <definedName name="FDC_63_255" hidden="1">"#"</definedName>
    <definedName name="FDC_63_256" hidden="1">"#"</definedName>
    <definedName name="FDC_63_257" hidden="1">"#"</definedName>
    <definedName name="FDC_63_258" hidden="1">"#"</definedName>
    <definedName name="FDC_63_259" hidden="1">"#"</definedName>
    <definedName name="FDC_63_26" hidden="1">"#"</definedName>
    <definedName name="FDC_63_260" hidden="1">"#"</definedName>
    <definedName name="FDC_63_261" hidden="1">"#"</definedName>
    <definedName name="FDC_63_27" hidden="1">"#"</definedName>
    <definedName name="FDC_63_28" hidden="1">"#"</definedName>
    <definedName name="FDC_63_29" hidden="1">"#"</definedName>
    <definedName name="FDC_63_3" hidden="1">"#"</definedName>
    <definedName name="FDC_63_30" hidden="1">"#"</definedName>
    <definedName name="FDC_63_31" hidden="1">"#"</definedName>
    <definedName name="FDC_63_32" hidden="1">"#"</definedName>
    <definedName name="FDC_63_33" hidden="1">"#"</definedName>
    <definedName name="FDC_63_34" hidden="1">"#"</definedName>
    <definedName name="FDC_63_35" hidden="1">"#"</definedName>
    <definedName name="FDC_63_36" hidden="1">"#"</definedName>
    <definedName name="FDC_63_37" hidden="1">"#"</definedName>
    <definedName name="FDC_63_38" hidden="1">"#"</definedName>
    <definedName name="FDC_63_39" hidden="1">"#"</definedName>
    <definedName name="FDC_63_4" hidden="1">"#"</definedName>
    <definedName name="FDC_63_40" hidden="1">"#"</definedName>
    <definedName name="FDC_63_41" hidden="1">"#"</definedName>
    <definedName name="FDC_63_42" hidden="1">"#"</definedName>
    <definedName name="FDC_63_43" hidden="1">"#"</definedName>
    <definedName name="FDC_63_44" hidden="1">"#"</definedName>
    <definedName name="FDC_63_45" hidden="1">"#"</definedName>
    <definedName name="FDC_63_46" hidden="1">"#"</definedName>
    <definedName name="FDC_63_47" hidden="1">"#"</definedName>
    <definedName name="FDC_63_48" hidden="1">"#"</definedName>
    <definedName name="FDC_63_49" hidden="1">"#"</definedName>
    <definedName name="FDC_63_5" hidden="1">"#"</definedName>
    <definedName name="FDC_63_50" hidden="1">"#"</definedName>
    <definedName name="FDC_63_51" hidden="1">"#"</definedName>
    <definedName name="FDC_63_52" hidden="1">"#"</definedName>
    <definedName name="FDC_63_53" hidden="1">"#"</definedName>
    <definedName name="FDC_63_54" hidden="1">"#"</definedName>
    <definedName name="FDC_63_55" hidden="1">"#"</definedName>
    <definedName name="FDC_63_56" hidden="1">"#"</definedName>
    <definedName name="FDC_63_57" hidden="1">"#"</definedName>
    <definedName name="FDC_63_58" hidden="1">"#"</definedName>
    <definedName name="FDC_63_59" hidden="1">"#"</definedName>
    <definedName name="FDC_63_6" hidden="1">"#"</definedName>
    <definedName name="FDC_63_60" hidden="1">"#"</definedName>
    <definedName name="FDC_63_61" hidden="1">"#"</definedName>
    <definedName name="FDC_63_62" hidden="1">"#"</definedName>
    <definedName name="FDC_63_63" hidden="1">"#"</definedName>
    <definedName name="FDC_63_64" hidden="1">"#"</definedName>
    <definedName name="FDC_63_65" hidden="1">"#"</definedName>
    <definedName name="FDC_63_66" hidden="1">"#"</definedName>
    <definedName name="FDC_63_67" hidden="1">"#"</definedName>
    <definedName name="FDC_63_68" hidden="1">"#"</definedName>
    <definedName name="FDC_63_69" hidden="1">"#"</definedName>
    <definedName name="FDC_63_7" hidden="1">"#"</definedName>
    <definedName name="FDC_63_70" hidden="1">"#"</definedName>
    <definedName name="FDC_63_71" hidden="1">"#"</definedName>
    <definedName name="FDC_63_72" hidden="1">"#"</definedName>
    <definedName name="FDC_63_73" hidden="1">"#"</definedName>
    <definedName name="FDC_63_74" hidden="1">"#"</definedName>
    <definedName name="FDC_63_75" hidden="1">"#"</definedName>
    <definedName name="FDC_63_76" hidden="1">"#"</definedName>
    <definedName name="FDC_63_77" hidden="1">"#"</definedName>
    <definedName name="FDC_63_78" hidden="1">"#"</definedName>
    <definedName name="FDC_63_79" hidden="1">"#"</definedName>
    <definedName name="FDC_63_8" hidden="1">"#"</definedName>
    <definedName name="FDC_63_80" hidden="1">"#"</definedName>
    <definedName name="FDC_63_81" hidden="1">"#"</definedName>
    <definedName name="FDC_63_82" hidden="1">"#"</definedName>
    <definedName name="FDC_63_83" hidden="1">"#"</definedName>
    <definedName name="FDC_63_84" hidden="1">"#"</definedName>
    <definedName name="FDC_63_85" hidden="1">"#"</definedName>
    <definedName name="FDC_63_86" hidden="1">"#"</definedName>
    <definedName name="FDC_63_87" hidden="1">"#"</definedName>
    <definedName name="FDC_63_88" hidden="1">"#"</definedName>
    <definedName name="FDC_63_89" hidden="1">"#"</definedName>
    <definedName name="FDC_63_9" hidden="1">"#"</definedName>
    <definedName name="FDC_63_90" hidden="1">"#"</definedName>
    <definedName name="FDC_63_91" hidden="1">"#"</definedName>
    <definedName name="FDC_63_92" hidden="1">"#"</definedName>
    <definedName name="FDC_63_93" hidden="1">"#"</definedName>
    <definedName name="FDC_63_94" hidden="1">"#"</definedName>
    <definedName name="FDC_63_95" hidden="1">"#"</definedName>
    <definedName name="FDC_63_96" hidden="1">"#"</definedName>
    <definedName name="FDC_63_97" hidden="1">"#"</definedName>
    <definedName name="FDC_63_98" hidden="1">"#"</definedName>
    <definedName name="FDC_63_99" hidden="1">"#"</definedName>
    <definedName name="FDC_64_0" hidden="1">"#"</definedName>
    <definedName name="FDC_64_1" hidden="1">"#"</definedName>
    <definedName name="FDC_64_10" hidden="1">"#"</definedName>
    <definedName name="FDC_64_100" hidden="1">"#"</definedName>
    <definedName name="FDC_64_101" hidden="1">"#"</definedName>
    <definedName name="FDC_64_102" hidden="1">"#"</definedName>
    <definedName name="FDC_64_103" hidden="1">"#"</definedName>
    <definedName name="FDC_64_104" hidden="1">"#"</definedName>
    <definedName name="FDC_64_105" hidden="1">"#"</definedName>
    <definedName name="FDC_64_106" hidden="1">"#"</definedName>
    <definedName name="FDC_64_107" hidden="1">"#"</definedName>
    <definedName name="FDC_64_108" hidden="1">"#"</definedName>
    <definedName name="FDC_64_109" hidden="1">"#"</definedName>
    <definedName name="FDC_64_11" hidden="1">"#"</definedName>
    <definedName name="FDC_64_110" hidden="1">"#"</definedName>
    <definedName name="FDC_64_111" hidden="1">"#"</definedName>
    <definedName name="FDC_64_112" hidden="1">"#"</definedName>
    <definedName name="FDC_64_113" hidden="1">"#"</definedName>
    <definedName name="FDC_64_114" hidden="1">"#"</definedName>
    <definedName name="FDC_64_115" hidden="1">"#"</definedName>
    <definedName name="FDC_64_116" hidden="1">"#"</definedName>
    <definedName name="FDC_64_117" hidden="1">"#"</definedName>
    <definedName name="FDC_64_118" hidden="1">"#"</definedName>
    <definedName name="FDC_64_119" hidden="1">"#"</definedName>
    <definedName name="FDC_64_12" hidden="1">"#"</definedName>
    <definedName name="FDC_64_120" hidden="1">"#"</definedName>
    <definedName name="FDC_64_121" hidden="1">"#"</definedName>
    <definedName name="FDC_64_122" hidden="1">"#"</definedName>
    <definedName name="FDC_64_123" hidden="1">"#"</definedName>
    <definedName name="FDC_64_124" hidden="1">"#"</definedName>
    <definedName name="FDC_64_125" hidden="1">"#"</definedName>
    <definedName name="FDC_64_126" hidden="1">"#"</definedName>
    <definedName name="FDC_64_127" hidden="1">"#"</definedName>
    <definedName name="FDC_64_128" hidden="1">"#"</definedName>
    <definedName name="FDC_64_129" hidden="1">"#"</definedName>
    <definedName name="FDC_64_13" hidden="1">"#"</definedName>
    <definedName name="FDC_64_130" hidden="1">"#"</definedName>
    <definedName name="FDC_64_131" hidden="1">"#"</definedName>
    <definedName name="FDC_64_132" hidden="1">"#"</definedName>
    <definedName name="FDC_64_133" hidden="1">"#"</definedName>
    <definedName name="FDC_64_134" hidden="1">"#"</definedName>
    <definedName name="FDC_64_135" hidden="1">"#"</definedName>
    <definedName name="FDC_64_136" hidden="1">"#"</definedName>
    <definedName name="FDC_64_137" hidden="1">"#"</definedName>
    <definedName name="FDC_64_138" hidden="1">"#"</definedName>
    <definedName name="FDC_64_139" hidden="1">"#"</definedName>
    <definedName name="FDC_64_14" hidden="1">"#"</definedName>
    <definedName name="FDC_64_140" hidden="1">"#"</definedName>
    <definedName name="FDC_64_141" hidden="1">"#"</definedName>
    <definedName name="FDC_64_142" hidden="1">"#"</definedName>
    <definedName name="FDC_64_143" hidden="1">"#"</definedName>
    <definedName name="FDC_64_144" hidden="1">"#"</definedName>
    <definedName name="FDC_64_145" hidden="1">"#"</definedName>
    <definedName name="FDC_64_146" hidden="1">"#"</definedName>
    <definedName name="FDC_64_147" hidden="1">"#"</definedName>
    <definedName name="FDC_64_148" hidden="1">"#"</definedName>
    <definedName name="FDC_64_149" hidden="1">"#"</definedName>
    <definedName name="FDC_64_15" hidden="1">"#"</definedName>
    <definedName name="FDC_64_150" hidden="1">"#"</definedName>
    <definedName name="FDC_64_151" hidden="1">"#"</definedName>
    <definedName name="FDC_64_152" hidden="1">"#"</definedName>
    <definedName name="FDC_64_153" hidden="1">"#"</definedName>
    <definedName name="FDC_64_154" hidden="1">"#"</definedName>
    <definedName name="FDC_64_155" hidden="1">"#"</definedName>
    <definedName name="FDC_64_156" hidden="1">"#"</definedName>
    <definedName name="FDC_64_157" hidden="1">"#"</definedName>
    <definedName name="FDC_64_158" hidden="1">"#"</definedName>
    <definedName name="FDC_64_159" hidden="1">"#"</definedName>
    <definedName name="FDC_64_16" hidden="1">"#"</definedName>
    <definedName name="FDC_64_160" hidden="1">"#"</definedName>
    <definedName name="FDC_64_161" hidden="1">"#"</definedName>
    <definedName name="FDC_64_162" hidden="1">"#"</definedName>
    <definedName name="FDC_64_163" hidden="1">"#"</definedName>
    <definedName name="FDC_64_164" hidden="1">"#"</definedName>
    <definedName name="FDC_64_165" hidden="1">"#"</definedName>
    <definedName name="FDC_64_166" hidden="1">"#"</definedName>
    <definedName name="FDC_64_167" hidden="1">"#"</definedName>
    <definedName name="FDC_64_168" hidden="1">"#"</definedName>
    <definedName name="FDC_64_169" hidden="1">"#"</definedName>
    <definedName name="FDC_64_17" hidden="1">"#"</definedName>
    <definedName name="FDC_64_170" hidden="1">"#"</definedName>
    <definedName name="FDC_64_171" hidden="1">"#"</definedName>
    <definedName name="FDC_64_172" hidden="1">"#"</definedName>
    <definedName name="FDC_64_173" hidden="1">"#"</definedName>
    <definedName name="FDC_64_174" hidden="1">"#"</definedName>
    <definedName name="FDC_64_175" hidden="1">"#"</definedName>
    <definedName name="FDC_64_176" hidden="1">"#"</definedName>
    <definedName name="FDC_64_177" hidden="1">"#"</definedName>
    <definedName name="FDC_64_178" hidden="1">"#"</definedName>
    <definedName name="FDC_64_179" hidden="1">"#"</definedName>
    <definedName name="FDC_64_18" hidden="1">"#"</definedName>
    <definedName name="FDC_64_180" hidden="1">"#"</definedName>
    <definedName name="FDC_64_181" hidden="1">"#"</definedName>
    <definedName name="FDC_64_182" hidden="1">"#"</definedName>
    <definedName name="FDC_64_183" hidden="1">"#"</definedName>
    <definedName name="FDC_64_184" hidden="1">"#"</definedName>
    <definedName name="FDC_64_185" hidden="1">"#"</definedName>
    <definedName name="FDC_64_186" hidden="1">"#"</definedName>
    <definedName name="FDC_64_187" hidden="1">"#"</definedName>
    <definedName name="FDC_64_188" hidden="1">"#"</definedName>
    <definedName name="FDC_64_189" hidden="1">"#"</definedName>
    <definedName name="FDC_64_19" hidden="1">"#"</definedName>
    <definedName name="FDC_64_190" hidden="1">"#"</definedName>
    <definedName name="FDC_64_191" hidden="1">"#"</definedName>
    <definedName name="FDC_64_192" hidden="1">"#"</definedName>
    <definedName name="FDC_64_193" hidden="1">"#"</definedName>
    <definedName name="FDC_64_194" hidden="1">"#"</definedName>
    <definedName name="FDC_64_195" hidden="1">"#"</definedName>
    <definedName name="FDC_64_196" hidden="1">"#"</definedName>
    <definedName name="FDC_64_197" hidden="1">"#"</definedName>
    <definedName name="FDC_64_198" hidden="1">"#"</definedName>
    <definedName name="FDC_64_199" hidden="1">"#"</definedName>
    <definedName name="FDC_64_2" hidden="1">"#"</definedName>
    <definedName name="FDC_64_20" hidden="1">"#"</definedName>
    <definedName name="FDC_64_200" hidden="1">"#"</definedName>
    <definedName name="FDC_64_201" hidden="1">"#"</definedName>
    <definedName name="FDC_64_202" hidden="1">"#"</definedName>
    <definedName name="FDC_64_203" hidden="1">"#"</definedName>
    <definedName name="FDC_64_204" hidden="1">"#"</definedName>
    <definedName name="FDC_64_205" hidden="1">"#"</definedName>
    <definedName name="FDC_64_206" hidden="1">"#"</definedName>
    <definedName name="FDC_64_207" hidden="1">"#"</definedName>
    <definedName name="FDC_64_208" hidden="1">"#"</definedName>
    <definedName name="FDC_64_209" hidden="1">"#"</definedName>
    <definedName name="FDC_64_21" hidden="1">"#"</definedName>
    <definedName name="FDC_64_210" hidden="1">"#"</definedName>
    <definedName name="FDC_64_211" hidden="1">"#"</definedName>
    <definedName name="FDC_64_212" hidden="1">"#"</definedName>
    <definedName name="FDC_64_213" hidden="1">"#"</definedName>
    <definedName name="FDC_64_214" hidden="1">"#"</definedName>
    <definedName name="FDC_64_215" hidden="1">"#"</definedName>
    <definedName name="FDC_64_216" hidden="1">"#"</definedName>
    <definedName name="FDC_64_217" hidden="1">"#"</definedName>
    <definedName name="FDC_64_218" hidden="1">"#"</definedName>
    <definedName name="FDC_64_219" hidden="1">"#"</definedName>
    <definedName name="FDC_64_22" hidden="1">"#"</definedName>
    <definedName name="FDC_64_220" hidden="1">"#"</definedName>
    <definedName name="FDC_64_221" hidden="1">"#"</definedName>
    <definedName name="FDC_64_222" hidden="1">"#"</definedName>
    <definedName name="FDC_64_223" hidden="1">"#"</definedName>
    <definedName name="FDC_64_224" hidden="1">"#"</definedName>
    <definedName name="FDC_64_225" hidden="1">"#"</definedName>
    <definedName name="FDC_64_226" hidden="1">"#"</definedName>
    <definedName name="FDC_64_227" hidden="1">"#"</definedName>
    <definedName name="FDC_64_228" hidden="1">"#"</definedName>
    <definedName name="FDC_64_229" hidden="1">"#"</definedName>
    <definedName name="FDC_64_23" hidden="1">"#"</definedName>
    <definedName name="FDC_64_230" hidden="1">"#"</definedName>
    <definedName name="FDC_64_231" hidden="1">"#"</definedName>
    <definedName name="FDC_64_232" hidden="1">"#"</definedName>
    <definedName name="FDC_64_233" hidden="1">"#"</definedName>
    <definedName name="FDC_64_234" hidden="1">"#"</definedName>
    <definedName name="FDC_64_235" hidden="1">"#"</definedName>
    <definedName name="FDC_64_236" hidden="1">"#"</definedName>
    <definedName name="FDC_64_237" hidden="1">"#"</definedName>
    <definedName name="FDC_64_238" hidden="1">"#"</definedName>
    <definedName name="FDC_64_239" hidden="1">"#"</definedName>
    <definedName name="FDC_64_24" hidden="1">"#"</definedName>
    <definedName name="FDC_64_240" hidden="1">"#"</definedName>
    <definedName name="FDC_64_241" hidden="1">"#"</definedName>
    <definedName name="FDC_64_242" hidden="1">"#"</definedName>
    <definedName name="FDC_64_243" hidden="1">"#"</definedName>
    <definedName name="FDC_64_244" hidden="1">"#"</definedName>
    <definedName name="FDC_64_245" hidden="1">"#"</definedName>
    <definedName name="FDC_64_246" hidden="1">"#"</definedName>
    <definedName name="FDC_64_247" hidden="1">"#"</definedName>
    <definedName name="FDC_64_248" hidden="1">"#"</definedName>
    <definedName name="FDC_64_249" hidden="1">"#"</definedName>
    <definedName name="FDC_64_25" hidden="1">"#"</definedName>
    <definedName name="FDC_64_250" hidden="1">"#"</definedName>
    <definedName name="FDC_64_251" hidden="1">"#"</definedName>
    <definedName name="FDC_64_252" hidden="1">"#"</definedName>
    <definedName name="FDC_64_253" hidden="1">"#"</definedName>
    <definedName name="FDC_64_254" hidden="1">"#"</definedName>
    <definedName name="FDC_64_255" hidden="1">"#"</definedName>
    <definedName name="FDC_64_256" hidden="1">"#"</definedName>
    <definedName name="FDC_64_257" hidden="1">"#"</definedName>
    <definedName name="FDC_64_258" hidden="1">"#"</definedName>
    <definedName name="FDC_64_259" hidden="1">"#"</definedName>
    <definedName name="FDC_64_26" hidden="1">"#"</definedName>
    <definedName name="FDC_64_260" hidden="1">"#"</definedName>
    <definedName name="FDC_64_261" hidden="1">"#"</definedName>
    <definedName name="FDC_64_27" hidden="1">"#"</definedName>
    <definedName name="FDC_64_28" hidden="1">"#"</definedName>
    <definedName name="FDC_64_29" hidden="1">"#"</definedName>
    <definedName name="FDC_64_3" hidden="1">"#"</definedName>
    <definedName name="FDC_64_30" hidden="1">"#"</definedName>
    <definedName name="FDC_64_31" hidden="1">"#"</definedName>
    <definedName name="FDC_64_32" hidden="1">"#"</definedName>
    <definedName name="FDC_64_33" hidden="1">"#"</definedName>
    <definedName name="FDC_64_34" hidden="1">"#"</definedName>
    <definedName name="FDC_64_35" hidden="1">"#"</definedName>
    <definedName name="FDC_64_36" hidden="1">"#"</definedName>
    <definedName name="FDC_64_37" hidden="1">"#"</definedName>
    <definedName name="FDC_64_38" hidden="1">"#"</definedName>
    <definedName name="FDC_64_39" hidden="1">"#"</definedName>
    <definedName name="FDC_64_4" hidden="1">"#"</definedName>
    <definedName name="FDC_64_40" hidden="1">"#"</definedName>
    <definedName name="FDC_64_41" hidden="1">"#"</definedName>
    <definedName name="FDC_64_42" hidden="1">"#"</definedName>
    <definedName name="FDC_64_43" hidden="1">"#"</definedName>
    <definedName name="FDC_64_44" hidden="1">"#"</definedName>
    <definedName name="FDC_64_45" hidden="1">"#"</definedName>
    <definedName name="FDC_64_46" hidden="1">"#"</definedName>
    <definedName name="FDC_64_47" hidden="1">"#"</definedName>
    <definedName name="FDC_64_48" hidden="1">"#"</definedName>
    <definedName name="FDC_64_49" hidden="1">"#"</definedName>
    <definedName name="FDC_64_5" hidden="1">"#"</definedName>
    <definedName name="FDC_64_50" hidden="1">"#"</definedName>
    <definedName name="FDC_64_51" hidden="1">"#"</definedName>
    <definedName name="FDC_64_52" hidden="1">"#"</definedName>
    <definedName name="FDC_64_53" hidden="1">"#"</definedName>
    <definedName name="FDC_64_54" hidden="1">"#"</definedName>
    <definedName name="FDC_64_55" hidden="1">"#"</definedName>
    <definedName name="FDC_64_56" hidden="1">"#"</definedName>
    <definedName name="FDC_64_57" hidden="1">"#"</definedName>
    <definedName name="FDC_64_58" hidden="1">"#"</definedName>
    <definedName name="FDC_64_59" hidden="1">"#"</definedName>
    <definedName name="FDC_64_6" hidden="1">"#"</definedName>
    <definedName name="FDC_64_60" hidden="1">"#"</definedName>
    <definedName name="FDC_64_61" hidden="1">"#"</definedName>
    <definedName name="FDC_64_62" hidden="1">"#"</definedName>
    <definedName name="FDC_64_63" hidden="1">"#"</definedName>
    <definedName name="FDC_64_64" hidden="1">"#"</definedName>
    <definedName name="FDC_64_65" hidden="1">"#"</definedName>
    <definedName name="FDC_64_66" hidden="1">"#"</definedName>
    <definedName name="FDC_64_67" hidden="1">"#"</definedName>
    <definedName name="FDC_64_68" hidden="1">"#"</definedName>
    <definedName name="FDC_64_69" hidden="1">"#"</definedName>
    <definedName name="FDC_64_7" hidden="1">"#"</definedName>
    <definedName name="FDC_64_70" hidden="1">"#"</definedName>
    <definedName name="FDC_64_71" hidden="1">"#"</definedName>
    <definedName name="FDC_64_72" hidden="1">"#"</definedName>
    <definedName name="FDC_64_73" hidden="1">"#"</definedName>
    <definedName name="FDC_64_74" hidden="1">"#"</definedName>
    <definedName name="FDC_64_75" hidden="1">"#"</definedName>
    <definedName name="FDC_64_76" hidden="1">"#"</definedName>
    <definedName name="FDC_64_77" hidden="1">"#"</definedName>
    <definedName name="FDC_64_78" hidden="1">"#"</definedName>
    <definedName name="FDC_64_79" hidden="1">"#"</definedName>
    <definedName name="FDC_64_8" hidden="1">"#"</definedName>
    <definedName name="FDC_64_80" hidden="1">"#"</definedName>
    <definedName name="FDC_64_81" hidden="1">"#"</definedName>
    <definedName name="FDC_64_82" hidden="1">"#"</definedName>
    <definedName name="FDC_64_83" hidden="1">"#"</definedName>
    <definedName name="FDC_64_84" hidden="1">"#"</definedName>
    <definedName name="FDC_64_85" hidden="1">"#"</definedName>
    <definedName name="FDC_64_86" hidden="1">"#"</definedName>
    <definedName name="FDC_64_87" hidden="1">"#"</definedName>
    <definedName name="FDC_64_88" hidden="1">"#"</definedName>
    <definedName name="FDC_64_89" hidden="1">"#"</definedName>
    <definedName name="FDC_64_9" hidden="1">"#"</definedName>
    <definedName name="FDC_64_90" hidden="1">"#"</definedName>
    <definedName name="FDC_64_91" hidden="1">"#"</definedName>
    <definedName name="FDC_64_92" hidden="1">"#"</definedName>
    <definedName name="FDC_64_93" hidden="1">"#"</definedName>
    <definedName name="FDC_64_94" hidden="1">"#"</definedName>
    <definedName name="FDC_64_95" hidden="1">"#"</definedName>
    <definedName name="FDC_64_96" hidden="1">"#"</definedName>
    <definedName name="FDC_64_97" hidden="1">"#"</definedName>
    <definedName name="FDC_64_98" hidden="1">"#"</definedName>
    <definedName name="FDC_64_99" hidden="1">"#"</definedName>
    <definedName name="FDC_65_0" hidden="1">"#"</definedName>
    <definedName name="FDC_65_1" hidden="1">"#"</definedName>
    <definedName name="FDC_65_10" hidden="1">"#"</definedName>
    <definedName name="FDC_65_11" hidden="1">"#"</definedName>
    <definedName name="FDC_65_12" hidden="1">"#"</definedName>
    <definedName name="FDC_65_13" hidden="1">"#"</definedName>
    <definedName name="FDC_65_14" hidden="1">"#"</definedName>
    <definedName name="FDC_65_2" hidden="1">"#"</definedName>
    <definedName name="FDC_65_3" hidden="1">"#"</definedName>
    <definedName name="FDC_65_4" hidden="1">"#"</definedName>
    <definedName name="FDC_65_5" hidden="1">"#"</definedName>
    <definedName name="FDC_65_6" hidden="1">"#"</definedName>
    <definedName name="FDC_65_7" hidden="1">"#"</definedName>
    <definedName name="FDC_65_8" hidden="1">"#"</definedName>
    <definedName name="FDC_65_9" hidden="1">"#"</definedName>
    <definedName name="FDC_66_0" hidden="1">"#"</definedName>
    <definedName name="FDC_66_1" hidden="1">"#"</definedName>
    <definedName name="FDC_66_10" hidden="1">"#"</definedName>
    <definedName name="FDC_66_11" hidden="1">"#"</definedName>
    <definedName name="FDC_66_12" hidden="1">"#"</definedName>
    <definedName name="FDC_66_13" hidden="1">"#"</definedName>
    <definedName name="FDC_66_14" hidden="1">"#"</definedName>
    <definedName name="FDC_66_2" hidden="1">"#"</definedName>
    <definedName name="FDC_66_3" hidden="1">"#"</definedName>
    <definedName name="FDC_66_4" hidden="1">"#"</definedName>
    <definedName name="FDC_66_5" hidden="1">"#"</definedName>
    <definedName name="FDC_66_6" hidden="1">"#"</definedName>
    <definedName name="FDC_66_7" hidden="1">"#"</definedName>
    <definedName name="FDC_66_8" hidden="1">"#"</definedName>
    <definedName name="FDC_66_9" hidden="1">"#"</definedName>
    <definedName name="FDC_67_0" hidden="1">"#"</definedName>
    <definedName name="FDC_67_1" hidden="1">"#"</definedName>
    <definedName name="FDC_67_10" hidden="1">"#"</definedName>
    <definedName name="FDC_67_11" hidden="1">"#"</definedName>
    <definedName name="FDC_67_12" hidden="1">"#"</definedName>
    <definedName name="FDC_67_13" hidden="1">"#"</definedName>
    <definedName name="FDC_67_14" hidden="1">"#"</definedName>
    <definedName name="FDC_67_2" hidden="1">"#"</definedName>
    <definedName name="FDC_67_3" hidden="1">"#"</definedName>
    <definedName name="FDC_67_4" hidden="1">"#"</definedName>
    <definedName name="FDC_67_5" hidden="1">"#"</definedName>
    <definedName name="FDC_67_6" hidden="1">"#"</definedName>
    <definedName name="FDC_67_7" hidden="1">"#"</definedName>
    <definedName name="FDC_67_8" hidden="1">"#"</definedName>
    <definedName name="FDC_67_9" hidden="1">"#"</definedName>
    <definedName name="FDC_68_0" hidden="1">"#"</definedName>
    <definedName name="FDC_68_1" hidden="1">"#"</definedName>
    <definedName name="FDC_68_10" hidden="1">"#"</definedName>
    <definedName name="FDC_68_11" hidden="1">"#"</definedName>
    <definedName name="FDC_68_12" hidden="1">"#"</definedName>
    <definedName name="FDC_68_13" hidden="1">"#"</definedName>
    <definedName name="FDC_68_14" hidden="1">"#"</definedName>
    <definedName name="FDC_68_2" hidden="1">"#"</definedName>
    <definedName name="FDC_68_3" hidden="1">"#"</definedName>
    <definedName name="FDC_68_4" hidden="1">"#"</definedName>
    <definedName name="FDC_68_5" hidden="1">"#"</definedName>
    <definedName name="FDC_68_6" hidden="1">"#"</definedName>
    <definedName name="FDC_68_7" hidden="1">"#"</definedName>
    <definedName name="FDC_68_8" hidden="1">"#"</definedName>
    <definedName name="FDC_68_9" hidden="1">"#"</definedName>
    <definedName name="FDC_69_0" hidden="1">"#"</definedName>
    <definedName name="FDC_69_1" hidden="1">"#"</definedName>
    <definedName name="FDC_69_10" hidden="1">"#"</definedName>
    <definedName name="FDC_69_11" hidden="1">"#"</definedName>
    <definedName name="FDC_69_12" hidden="1">"#"</definedName>
    <definedName name="FDC_69_13" hidden="1">"#"</definedName>
    <definedName name="FDC_69_14" hidden="1">"#"</definedName>
    <definedName name="FDC_69_2" hidden="1">"#"</definedName>
    <definedName name="FDC_69_3" hidden="1">"#"</definedName>
    <definedName name="FDC_69_4" hidden="1">"#"</definedName>
    <definedName name="FDC_69_5" hidden="1">"#"</definedName>
    <definedName name="FDC_69_6" hidden="1">"#"</definedName>
    <definedName name="FDC_69_7" hidden="1">"#"</definedName>
    <definedName name="FDC_69_8" hidden="1">"#"</definedName>
    <definedName name="FDC_69_9" hidden="1">"#"</definedName>
    <definedName name="FDC_7_0" hidden="1">"#"</definedName>
    <definedName name="FDC_7_1" hidden="1">"#"</definedName>
    <definedName name="FDC_7_2" hidden="1">"#"</definedName>
    <definedName name="FDC_7_3" hidden="1">"#"</definedName>
    <definedName name="FDC_70_0" hidden="1">"#"</definedName>
    <definedName name="FDC_70_1" hidden="1">"#"</definedName>
    <definedName name="FDC_70_10" hidden="1">"#"</definedName>
    <definedName name="FDC_70_11" hidden="1">"#"</definedName>
    <definedName name="FDC_70_12" hidden="1">"#"</definedName>
    <definedName name="FDC_70_13" hidden="1">"#"</definedName>
    <definedName name="FDC_70_14" hidden="1">"#"</definedName>
    <definedName name="FDC_70_2" hidden="1">"#"</definedName>
    <definedName name="FDC_70_3" hidden="1">"#"</definedName>
    <definedName name="FDC_70_4" hidden="1">"#"</definedName>
    <definedName name="FDC_70_5" hidden="1">"#"</definedName>
    <definedName name="FDC_70_6" hidden="1">"#"</definedName>
    <definedName name="FDC_70_7" hidden="1">"#"</definedName>
    <definedName name="FDC_70_8" hidden="1">"#"</definedName>
    <definedName name="FDC_70_9" hidden="1">"#"</definedName>
    <definedName name="FDC_71_0" hidden="1">"#"</definedName>
    <definedName name="FDC_71_1" hidden="1">"#"</definedName>
    <definedName name="FDC_71_10" hidden="1">"#"</definedName>
    <definedName name="FDC_71_11" hidden="1">"#"</definedName>
    <definedName name="FDC_71_12" hidden="1">"#"</definedName>
    <definedName name="FDC_71_13" hidden="1">"#"</definedName>
    <definedName name="FDC_71_14" hidden="1">"#"</definedName>
    <definedName name="FDC_71_2" hidden="1">"#"</definedName>
    <definedName name="FDC_71_3" hidden="1">"#"</definedName>
    <definedName name="FDC_71_4" hidden="1">"#"</definedName>
    <definedName name="FDC_71_5" hidden="1">"#"</definedName>
    <definedName name="FDC_71_6" hidden="1">"#"</definedName>
    <definedName name="FDC_71_7" hidden="1">"#"</definedName>
    <definedName name="FDC_71_8" hidden="1">"#"</definedName>
    <definedName name="FDC_71_9" hidden="1">"#"</definedName>
    <definedName name="FDC_72_0" hidden="1">"#"</definedName>
    <definedName name="FDC_72_1" hidden="1">"#"</definedName>
    <definedName name="FDC_72_10" hidden="1">"#"</definedName>
    <definedName name="FDC_72_11" hidden="1">"#"</definedName>
    <definedName name="FDC_72_12" hidden="1">"#"</definedName>
    <definedName name="FDC_72_13" hidden="1">"#"</definedName>
    <definedName name="FDC_72_14" hidden="1">"#"</definedName>
    <definedName name="FDC_72_2" hidden="1">"#"</definedName>
    <definedName name="FDC_72_3" hidden="1">"#"</definedName>
    <definedName name="FDC_72_4" hidden="1">"#"</definedName>
    <definedName name="FDC_72_5" hidden="1">"#"</definedName>
    <definedName name="FDC_72_6" hidden="1">"#"</definedName>
    <definedName name="FDC_72_7" hidden="1">"#"</definedName>
    <definedName name="FDC_72_8" hidden="1">"#"</definedName>
    <definedName name="FDC_72_9" hidden="1">"#"</definedName>
    <definedName name="FDC_73_0" hidden="1">"#"</definedName>
    <definedName name="FDC_73_1" hidden="1">"#"</definedName>
    <definedName name="FDC_73_10" hidden="1">"#"</definedName>
    <definedName name="FDC_73_11" hidden="1">"#"</definedName>
    <definedName name="FDC_73_12" hidden="1">"#"</definedName>
    <definedName name="FDC_73_13" hidden="1">"#"</definedName>
    <definedName name="FDC_73_14" hidden="1">"#"</definedName>
    <definedName name="FDC_73_2" hidden="1">"#"</definedName>
    <definedName name="FDC_73_3" hidden="1">"#"</definedName>
    <definedName name="FDC_73_4" hidden="1">"#"</definedName>
    <definedName name="FDC_73_5" hidden="1">"#"</definedName>
    <definedName name="FDC_73_6" hidden="1">"#"</definedName>
    <definedName name="FDC_73_7" hidden="1">"#"</definedName>
    <definedName name="FDC_73_8" hidden="1">"#"</definedName>
    <definedName name="FDC_73_9" hidden="1">"#"</definedName>
    <definedName name="FDC_74_0" hidden="1">"#"</definedName>
    <definedName name="FDC_74_1" hidden="1">"#"</definedName>
    <definedName name="FDC_74_10" hidden="1">"#"</definedName>
    <definedName name="FDC_74_11" hidden="1">"#"</definedName>
    <definedName name="FDC_74_12" hidden="1">"#"</definedName>
    <definedName name="FDC_74_13" hidden="1">"#"</definedName>
    <definedName name="FDC_74_14" hidden="1">"#"</definedName>
    <definedName name="FDC_74_2" hidden="1">"#"</definedName>
    <definedName name="FDC_74_3" hidden="1">"#"</definedName>
    <definedName name="FDC_74_4" hidden="1">"#"</definedName>
    <definedName name="FDC_74_5" hidden="1">"#"</definedName>
    <definedName name="FDC_74_6" hidden="1">"#"</definedName>
    <definedName name="FDC_74_7" hidden="1">"#"</definedName>
    <definedName name="FDC_74_8" hidden="1">"#"</definedName>
    <definedName name="FDC_74_9" hidden="1">"#"</definedName>
    <definedName name="FDC_75_0" hidden="1">"#"</definedName>
    <definedName name="FDC_75_1" hidden="1">"#"</definedName>
    <definedName name="FDC_75_10" hidden="1">"#"</definedName>
    <definedName name="FDC_75_11" hidden="1">"#"</definedName>
    <definedName name="FDC_75_12" hidden="1">"#"</definedName>
    <definedName name="FDC_75_13" hidden="1">"#"</definedName>
    <definedName name="FDC_75_14" hidden="1">"#"</definedName>
    <definedName name="FDC_75_2" hidden="1">"#"</definedName>
    <definedName name="FDC_75_3" hidden="1">"#"</definedName>
    <definedName name="FDC_75_4" hidden="1">"#"</definedName>
    <definedName name="FDC_75_5" hidden="1">"#"</definedName>
    <definedName name="FDC_75_6" hidden="1">"#"</definedName>
    <definedName name="FDC_75_7" hidden="1">"#"</definedName>
    <definedName name="FDC_75_8" hidden="1">"#"</definedName>
    <definedName name="FDC_75_9" hidden="1">"#"</definedName>
    <definedName name="FDC_76_0" hidden="1">"#"</definedName>
    <definedName name="FDC_76_1" hidden="1">"#"</definedName>
    <definedName name="FDC_76_10" hidden="1">"#"</definedName>
    <definedName name="FDC_76_11" hidden="1">"#"</definedName>
    <definedName name="FDC_76_12" hidden="1">"#"</definedName>
    <definedName name="FDC_76_13" hidden="1">"#"</definedName>
    <definedName name="FDC_76_14" hidden="1">"#"</definedName>
    <definedName name="FDC_76_2" hidden="1">"#"</definedName>
    <definedName name="FDC_76_3" hidden="1">"#"</definedName>
    <definedName name="FDC_76_4" hidden="1">"#"</definedName>
    <definedName name="FDC_76_5" hidden="1">"#"</definedName>
    <definedName name="FDC_76_6" hidden="1">"#"</definedName>
    <definedName name="FDC_76_7" hidden="1">"#"</definedName>
    <definedName name="FDC_76_8" hidden="1">"#"</definedName>
    <definedName name="FDC_76_9" hidden="1">"#"</definedName>
    <definedName name="FDC_77_0" hidden="1">"#"</definedName>
    <definedName name="FDC_77_1" hidden="1">"#"</definedName>
    <definedName name="FDC_77_10" hidden="1">"#"</definedName>
    <definedName name="FDC_77_11" hidden="1">"#"</definedName>
    <definedName name="FDC_77_12" hidden="1">"#"</definedName>
    <definedName name="FDC_77_13" hidden="1">"#"</definedName>
    <definedName name="FDC_77_14" hidden="1">"#"</definedName>
    <definedName name="FDC_77_2" hidden="1">"#"</definedName>
    <definedName name="FDC_77_3" hidden="1">"#"</definedName>
    <definedName name="FDC_77_4" hidden="1">"#"</definedName>
    <definedName name="FDC_77_5" hidden="1">"#"</definedName>
    <definedName name="FDC_77_6" hidden="1">"#"</definedName>
    <definedName name="FDC_77_7" hidden="1">"#"</definedName>
    <definedName name="FDC_77_8" hidden="1">"#"</definedName>
    <definedName name="FDC_77_9" hidden="1">"#"</definedName>
    <definedName name="FDC_78_0" hidden="1">"#"</definedName>
    <definedName name="FDC_78_1" hidden="1">"#"</definedName>
    <definedName name="FDC_78_10" hidden="1">"#"</definedName>
    <definedName name="FDC_78_11" hidden="1">"#"</definedName>
    <definedName name="FDC_78_12" hidden="1">"#"</definedName>
    <definedName name="FDC_78_13" hidden="1">"#"</definedName>
    <definedName name="FDC_78_14" hidden="1">"#"</definedName>
    <definedName name="FDC_78_2" hidden="1">"#"</definedName>
    <definedName name="FDC_78_3" hidden="1">"#"</definedName>
    <definedName name="FDC_78_4" hidden="1">"#"</definedName>
    <definedName name="FDC_78_5" hidden="1">"#"</definedName>
    <definedName name="FDC_78_6" hidden="1">"#"</definedName>
    <definedName name="FDC_78_7" hidden="1">"#"</definedName>
    <definedName name="FDC_78_8" hidden="1">"#"</definedName>
    <definedName name="FDC_78_9" hidden="1">"#"</definedName>
    <definedName name="FDC_79_0" hidden="1">"#"</definedName>
    <definedName name="FDC_79_1" hidden="1">"#"</definedName>
    <definedName name="FDC_79_10" hidden="1">"#"</definedName>
    <definedName name="FDC_79_11" hidden="1">"#"</definedName>
    <definedName name="FDC_79_12" hidden="1">"#"</definedName>
    <definedName name="FDC_79_13" hidden="1">"#"</definedName>
    <definedName name="FDC_79_14" hidden="1">"#"</definedName>
    <definedName name="FDC_79_2" hidden="1">"#"</definedName>
    <definedName name="FDC_79_3" hidden="1">"#"</definedName>
    <definedName name="FDC_79_4" hidden="1">"#"</definedName>
    <definedName name="FDC_79_5" hidden="1">"#"</definedName>
    <definedName name="FDC_79_6" hidden="1">"#"</definedName>
    <definedName name="FDC_79_7" hidden="1">"#"</definedName>
    <definedName name="FDC_79_8" hidden="1">"#"</definedName>
    <definedName name="FDC_79_9" hidden="1">"#"</definedName>
    <definedName name="FDC_8_0" hidden="1">"#"</definedName>
    <definedName name="FDC_8_1" hidden="1">"#"</definedName>
    <definedName name="FDC_8_2" hidden="1">"#"</definedName>
    <definedName name="FDC_8_3" hidden="1">"#"</definedName>
    <definedName name="FDC_80_0" hidden="1">"#"</definedName>
    <definedName name="FDC_80_1" hidden="1">"#"</definedName>
    <definedName name="FDC_80_10" hidden="1">"#"</definedName>
    <definedName name="FDC_80_11" hidden="1">"#"</definedName>
    <definedName name="FDC_80_12" hidden="1">"#"</definedName>
    <definedName name="FDC_80_13" hidden="1">"#"</definedName>
    <definedName name="FDC_80_14" hidden="1">"#"</definedName>
    <definedName name="FDC_80_2" hidden="1">"#"</definedName>
    <definedName name="FDC_80_3" hidden="1">"#"</definedName>
    <definedName name="FDC_80_4" hidden="1">"#"</definedName>
    <definedName name="FDC_80_5" hidden="1">"#"</definedName>
    <definedName name="FDC_80_6" hidden="1">"#"</definedName>
    <definedName name="FDC_80_7" hidden="1">"#"</definedName>
    <definedName name="FDC_80_8" hidden="1">"#"</definedName>
    <definedName name="FDC_80_9" hidden="1">"#"</definedName>
    <definedName name="FDC_81_0" hidden="1">"#"</definedName>
    <definedName name="FDC_81_1" hidden="1">"#"</definedName>
    <definedName name="FDC_81_10" hidden="1">"#"</definedName>
    <definedName name="FDC_81_11" hidden="1">"#"</definedName>
    <definedName name="FDC_81_12" hidden="1">"#"</definedName>
    <definedName name="FDC_81_13" hidden="1">"#"</definedName>
    <definedName name="FDC_81_14" hidden="1">"#"</definedName>
    <definedName name="FDC_81_2" hidden="1">"#"</definedName>
    <definedName name="FDC_81_3" hidden="1">"#"</definedName>
    <definedName name="FDC_81_4" hidden="1">"#"</definedName>
    <definedName name="FDC_81_5" hidden="1">"#"</definedName>
    <definedName name="FDC_81_6" hidden="1">"#"</definedName>
    <definedName name="FDC_81_7" hidden="1">"#"</definedName>
    <definedName name="FDC_81_8" hidden="1">"#"</definedName>
    <definedName name="FDC_81_9" hidden="1">"#"</definedName>
    <definedName name="FDC_82_0" hidden="1">"#"</definedName>
    <definedName name="FDC_82_1" hidden="1">"#"</definedName>
    <definedName name="FDC_82_10" hidden="1">"#"</definedName>
    <definedName name="FDC_82_11" hidden="1">"#"</definedName>
    <definedName name="FDC_82_12" hidden="1">"#"</definedName>
    <definedName name="FDC_82_13" hidden="1">"#"</definedName>
    <definedName name="FDC_82_14" hidden="1">"#"</definedName>
    <definedName name="FDC_82_2" hidden="1">"#"</definedName>
    <definedName name="FDC_82_3" hidden="1">"#"</definedName>
    <definedName name="FDC_82_4" hidden="1">"#"</definedName>
    <definedName name="FDC_82_5" hidden="1">"#"</definedName>
    <definedName name="FDC_82_6" hidden="1">"#"</definedName>
    <definedName name="FDC_82_7" hidden="1">"#"</definedName>
    <definedName name="FDC_82_8" hidden="1">"#"</definedName>
    <definedName name="FDC_82_9" hidden="1">"#"</definedName>
    <definedName name="FDC_83_0" hidden="1">"#"</definedName>
    <definedName name="FDC_83_1" hidden="1">"#"</definedName>
    <definedName name="FDC_83_10" hidden="1">"#"</definedName>
    <definedName name="FDC_83_11" hidden="1">"#"</definedName>
    <definedName name="FDC_83_12" hidden="1">"#"</definedName>
    <definedName name="FDC_83_13" hidden="1">"#"</definedName>
    <definedName name="FDC_83_14" hidden="1">"#"</definedName>
    <definedName name="FDC_83_2" hidden="1">"#"</definedName>
    <definedName name="FDC_83_3" hidden="1">"#"</definedName>
    <definedName name="FDC_83_4" hidden="1">"#"</definedName>
    <definedName name="FDC_83_5" hidden="1">"#"</definedName>
    <definedName name="FDC_83_6" hidden="1">"#"</definedName>
    <definedName name="FDC_83_7" hidden="1">"#"</definedName>
    <definedName name="FDC_83_8" hidden="1">"#"</definedName>
    <definedName name="FDC_83_9" hidden="1">"#"</definedName>
    <definedName name="FDC_84_0" hidden="1">"#"</definedName>
    <definedName name="FDC_84_1" hidden="1">"#"</definedName>
    <definedName name="FDC_84_10" hidden="1">"#"</definedName>
    <definedName name="FDC_84_11" hidden="1">"#"</definedName>
    <definedName name="FDC_84_12" hidden="1">"#"</definedName>
    <definedName name="FDC_84_13" hidden="1">"#"</definedName>
    <definedName name="FDC_84_14" hidden="1">"#"</definedName>
    <definedName name="FDC_84_2" hidden="1">"#"</definedName>
    <definedName name="FDC_84_3" hidden="1">"#"</definedName>
    <definedName name="FDC_84_4" hidden="1">"#"</definedName>
    <definedName name="FDC_84_5" hidden="1">"#"</definedName>
    <definedName name="FDC_84_6" hidden="1">"#"</definedName>
    <definedName name="FDC_84_7" hidden="1">"#"</definedName>
    <definedName name="FDC_84_8" hidden="1">"#"</definedName>
    <definedName name="FDC_84_9" hidden="1">"#"</definedName>
    <definedName name="FDC_85_0" hidden="1">"#"</definedName>
    <definedName name="FDC_85_1" hidden="1">"#"</definedName>
    <definedName name="FDC_85_10" hidden="1">"#"</definedName>
    <definedName name="FDC_85_11" hidden="1">"#"</definedName>
    <definedName name="FDC_85_12" hidden="1">"#"</definedName>
    <definedName name="FDC_85_13" hidden="1">"#"</definedName>
    <definedName name="FDC_85_14" hidden="1">"#"</definedName>
    <definedName name="FDC_85_2" hidden="1">"#"</definedName>
    <definedName name="FDC_85_3" hidden="1">"#"</definedName>
    <definedName name="FDC_85_4" hidden="1">"#"</definedName>
    <definedName name="FDC_85_5" hidden="1">"#"</definedName>
    <definedName name="FDC_85_6" hidden="1">"#"</definedName>
    <definedName name="FDC_85_7" hidden="1">"#"</definedName>
    <definedName name="FDC_85_8" hidden="1">"#"</definedName>
    <definedName name="FDC_85_9" hidden="1">"#"</definedName>
    <definedName name="FDC_86_0" hidden="1">"#"</definedName>
    <definedName name="FDC_86_1" hidden="1">"#"</definedName>
    <definedName name="FDC_86_10" hidden="1">"#"</definedName>
    <definedName name="FDC_86_11" hidden="1">"#"</definedName>
    <definedName name="FDC_86_12" hidden="1">"#"</definedName>
    <definedName name="FDC_86_13" hidden="1">"#"</definedName>
    <definedName name="FDC_86_14" hidden="1">"#"</definedName>
    <definedName name="FDC_86_2" hidden="1">"#"</definedName>
    <definedName name="FDC_86_3" hidden="1">"#"</definedName>
    <definedName name="FDC_86_4" hidden="1">"#"</definedName>
    <definedName name="FDC_86_5" hidden="1">"#"</definedName>
    <definedName name="FDC_86_6" hidden="1">"#"</definedName>
    <definedName name="FDC_86_7" hidden="1">"#"</definedName>
    <definedName name="FDC_86_8" hidden="1">"#"</definedName>
    <definedName name="FDC_86_9" hidden="1">"#"</definedName>
    <definedName name="FDC_87_0" hidden="1">"#"</definedName>
    <definedName name="FDC_87_1" hidden="1">"#"</definedName>
    <definedName name="FDC_87_10" hidden="1">"#"</definedName>
    <definedName name="FDC_87_11" hidden="1">"#"</definedName>
    <definedName name="FDC_87_12" hidden="1">"#"</definedName>
    <definedName name="FDC_87_13" hidden="1">"#"</definedName>
    <definedName name="FDC_87_14" hidden="1">"#"</definedName>
    <definedName name="FDC_87_2" hidden="1">"#"</definedName>
    <definedName name="FDC_87_3" hidden="1">"#"</definedName>
    <definedName name="FDC_87_4" hidden="1">"#"</definedName>
    <definedName name="FDC_87_5" hidden="1">"#"</definedName>
    <definedName name="FDC_87_6" hidden="1">"#"</definedName>
    <definedName name="FDC_87_7" hidden="1">"#"</definedName>
    <definedName name="FDC_87_8" hidden="1">"#"</definedName>
    <definedName name="FDC_87_9" hidden="1">"#"</definedName>
    <definedName name="FDC_88_0" hidden="1">"#"</definedName>
    <definedName name="FDC_88_1" hidden="1">"#"</definedName>
    <definedName name="FDC_88_10" hidden="1">"#"</definedName>
    <definedName name="FDC_88_11" hidden="1">"#"</definedName>
    <definedName name="FDC_88_12" hidden="1">"#"</definedName>
    <definedName name="FDC_88_13" hidden="1">"#"</definedName>
    <definedName name="FDC_88_14" hidden="1">"#"</definedName>
    <definedName name="FDC_88_2" hidden="1">"#"</definedName>
    <definedName name="FDC_88_3" hidden="1">"#"</definedName>
    <definedName name="FDC_88_4" hidden="1">"#"</definedName>
    <definedName name="FDC_88_5" hidden="1">"#"</definedName>
    <definedName name="FDC_88_6" hidden="1">"#"</definedName>
    <definedName name="FDC_88_7" hidden="1">"#"</definedName>
    <definedName name="FDC_88_8" hidden="1">"#"</definedName>
    <definedName name="FDC_88_9" hidden="1">"#"</definedName>
    <definedName name="FDC_89_0" hidden="1">"#"</definedName>
    <definedName name="FDC_89_1" hidden="1">"#"</definedName>
    <definedName name="FDC_89_10" hidden="1">"#"</definedName>
    <definedName name="FDC_89_11" hidden="1">"#"</definedName>
    <definedName name="FDC_89_12" hidden="1">"#"</definedName>
    <definedName name="FDC_89_13" hidden="1">"#"</definedName>
    <definedName name="FDC_89_14" hidden="1">"#"</definedName>
    <definedName name="FDC_89_2" hidden="1">"#"</definedName>
    <definedName name="FDC_89_3" hidden="1">"#"</definedName>
    <definedName name="FDC_89_4" hidden="1">"#"</definedName>
    <definedName name="FDC_89_5" hidden="1">"#"</definedName>
    <definedName name="FDC_89_6" hidden="1">"#"</definedName>
    <definedName name="FDC_89_7" hidden="1">"#"</definedName>
    <definedName name="FDC_89_8" hidden="1">"#"</definedName>
    <definedName name="FDC_89_9" hidden="1">"#"</definedName>
    <definedName name="FDC_9_0" hidden="1">"#"</definedName>
    <definedName name="FDC_9_1" hidden="1">"#"</definedName>
    <definedName name="FDC_9_2" hidden="1">"#"</definedName>
    <definedName name="FDC_9_3" hidden="1">"#"</definedName>
    <definedName name="FDC_90_0" hidden="1">"#"</definedName>
    <definedName name="FDC_90_1" hidden="1">"#"</definedName>
    <definedName name="FDC_90_10" hidden="1">"#"</definedName>
    <definedName name="FDC_90_11" hidden="1">"#"</definedName>
    <definedName name="FDC_90_12" hidden="1">"#"</definedName>
    <definedName name="FDC_90_13" hidden="1">"#"</definedName>
    <definedName name="FDC_90_14" hidden="1">"#"</definedName>
    <definedName name="FDC_90_2" hidden="1">"#"</definedName>
    <definedName name="FDC_90_3" hidden="1">"#"</definedName>
    <definedName name="FDC_90_4" hidden="1">"#"</definedName>
    <definedName name="FDC_90_5" hidden="1">"#"</definedName>
    <definedName name="FDC_90_6" hidden="1">"#"</definedName>
    <definedName name="FDC_90_7" hidden="1">"#"</definedName>
    <definedName name="FDC_90_8" hidden="1">"#"</definedName>
    <definedName name="FDC_90_9" hidden="1">"#"</definedName>
    <definedName name="FDC_91_0" hidden="1">"#"</definedName>
    <definedName name="FDC_91_1" hidden="1">"#"</definedName>
    <definedName name="FDC_91_10" hidden="1">"#"</definedName>
    <definedName name="FDC_91_11" hidden="1">"#"</definedName>
    <definedName name="FDC_91_12" hidden="1">"#"</definedName>
    <definedName name="FDC_91_13" hidden="1">"#"</definedName>
    <definedName name="FDC_91_14" hidden="1">"#"</definedName>
    <definedName name="FDC_91_2" hidden="1">"#"</definedName>
    <definedName name="FDC_91_3" hidden="1">"#"</definedName>
    <definedName name="FDC_91_4" hidden="1">"#"</definedName>
    <definedName name="FDC_91_5" hidden="1">"#"</definedName>
    <definedName name="FDC_91_6" hidden="1">"#"</definedName>
    <definedName name="FDC_91_7" hidden="1">"#"</definedName>
    <definedName name="FDC_91_8" hidden="1">"#"</definedName>
    <definedName name="FDC_91_9" hidden="1">"#"</definedName>
    <definedName name="FDC_92_0" hidden="1">"#"</definedName>
    <definedName name="FDC_92_1" hidden="1">"#"</definedName>
    <definedName name="FDC_92_10" hidden="1">"#"</definedName>
    <definedName name="FDC_92_11" hidden="1">"#"</definedName>
    <definedName name="FDC_92_12" hidden="1">"#"</definedName>
    <definedName name="FDC_92_13" hidden="1">"#"</definedName>
    <definedName name="FDC_92_14" hidden="1">"#"</definedName>
    <definedName name="FDC_92_2" hidden="1">"#"</definedName>
    <definedName name="FDC_92_3" hidden="1">"#"</definedName>
    <definedName name="FDC_92_4" hidden="1">"#"</definedName>
    <definedName name="FDC_92_5" hidden="1">"#"</definedName>
    <definedName name="FDC_92_6" hidden="1">"#"</definedName>
    <definedName name="FDC_92_7" hidden="1">"#"</definedName>
    <definedName name="FDC_92_8" hidden="1">"#"</definedName>
    <definedName name="FDC_92_9" hidden="1">"#"</definedName>
    <definedName name="FDC_93_0" hidden="1">"#"</definedName>
    <definedName name="FDC_93_1" hidden="1">"#"</definedName>
    <definedName name="FDC_93_10" hidden="1">"#"</definedName>
    <definedName name="FDC_93_11" hidden="1">"#"</definedName>
    <definedName name="FDC_93_12" hidden="1">"#"</definedName>
    <definedName name="FDC_93_13" hidden="1">"#"</definedName>
    <definedName name="FDC_93_14" hidden="1">"#"</definedName>
    <definedName name="FDC_93_2" hidden="1">"#"</definedName>
    <definedName name="FDC_93_3" hidden="1">"#"</definedName>
    <definedName name="FDC_93_4" hidden="1">"#"</definedName>
    <definedName name="FDC_93_5" hidden="1">"#"</definedName>
    <definedName name="FDC_93_6" hidden="1">"#"</definedName>
    <definedName name="FDC_93_7" hidden="1">"#"</definedName>
    <definedName name="FDC_93_8" hidden="1">"#"</definedName>
    <definedName name="FDC_93_9" hidden="1">"#"</definedName>
    <definedName name="FDC_94_0" hidden="1">"#"</definedName>
    <definedName name="FDC_94_1" hidden="1">"#"</definedName>
    <definedName name="FDC_94_10" hidden="1">"#"</definedName>
    <definedName name="FDC_94_11" hidden="1">"#"</definedName>
    <definedName name="FDC_94_12" hidden="1">"#"</definedName>
    <definedName name="FDC_94_13" hidden="1">"#"</definedName>
    <definedName name="FDC_94_14" hidden="1">"#"</definedName>
    <definedName name="FDC_94_2" hidden="1">"#"</definedName>
    <definedName name="FDC_94_3" hidden="1">"#"</definedName>
    <definedName name="FDC_94_4" hidden="1">"#"</definedName>
    <definedName name="FDC_94_5" hidden="1">"#"</definedName>
    <definedName name="FDC_94_6" hidden="1">"#"</definedName>
    <definedName name="FDC_94_7" hidden="1">"#"</definedName>
    <definedName name="FDC_94_8" hidden="1">"#"</definedName>
    <definedName name="FDC_94_9" hidden="1">"#"</definedName>
    <definedName name="FDC_95_0" hidden="1">"#"</definedName>
    <definedName name="FDC_95_1" hidden="1">"#"</definedName>
    <definedName name="FDC_95_10" hidden="1">"#"</definedName>
    <definedName name="FDC_95_11" hidden="1">"#"</definedName>
    <definedName name="FDC_95_12" hidden="1">"#"</definedName>
    <definedName name="FDC_95_13" hidden="1">"#"</definedName>
    <definedName name="FDC_95_14" hidden="1">"#"</definedName>
    <definedName name="FDC_95_2" hidden="1">"#"</definedName>
    <definedName name="FDC_95_3" hidden="1">"#"</definedName>
    <definedName name="FDC_95_4" hidden="1">"#"</definedName>
    <definedName name="FDC_95_5" hidden="1">"#"</definedName>
    <definedName name="FDC_95_6" hidden="1">"#"</definedName>
    <definedName name="FDC_95_7" hidden="1">"#"</definedName>
    <definedName name="FDC_95_8" hidden="1">"#"</definedName>
    <definedName name="FDC_95_9" hidden="1">"#"</definedName>
    <definedName name="FDC_96_0" hidden="1">"#"</definedName>
    <definedName name="FDC_96_1" hidden="1">"#"</definedName>
    <definedName name="FDC_96_10" hidden="1">"#"</definedName>
    <definedName name="FDC_96_11" hidden="1">"#"</definedName>
    <definedName name="FDC_96_12" hidden="1">"#"</definedName>
    <definedName name="FDC_96_13" hidden="1">"#"</definedName>
    <definedName name="FDC_96_14" hidden="1">"#"</definedName>
    <definedName name="FDC_96_2" hidden="1">"#"</definedName>
    <definedName name="FDC_96_3" hidden="1">"#"</definedName>
    <definedName name="FDC_96_4" hidden="1">"#"</definedName>
    <definedName name="FDC_96_5" hidden="1">"#"</definedName>
    <definedName name="FDC_96_6" hidden="1">"#"</definedName>
    <definedName name="FDC_96_7" hidden="1">"#"</definedName>
    <definedName name="FDC_96_8" hidden="1">"#"</definedName>
    <definedName name="FDC_96_9" hidden="1">"#"</definedName>
    <definedName name="FDC_97_0" hidden="1">"#"</definedName>
    <definedName name="FDC_97_1" hidden="1">"#"</definedName>
    <definedName name="FDC_97_10" hidden="1">"#"</definedName>
    <definedName name="FDC_97_11" hidden="1">"#"</definedName>
    <definedName name="FDC_97_12" hidden="1">"#"</definedName>
    <definedName name="FDC_97_13" hidden="1">"#"</definedName>
    <definedName name="FDC_97_14" hidden="1">"#"</definedName>
    <definedName name="FDC_97_2" hidden="1">"#"</definedName>
    <definedName name="FDC_97_3" hidden="1">"#"</definedName>
    <definedName name="FDC_97_4" hidden="1">"#"</definedName>
    <definedName name="FDC_97_5" hidden="1">"#"</definedName>
    <definedName name="FDC_97_6" hidden="1">"#"</definedName>
    <definedName name="FDC_97_7" hidden="1">"#"</definedName>
    <definedName name="FDC_97_8" hidden="1">"#"</definedName>
    <definedName name="FDC_97_9" hidden="1">"#"</definedName>
    <definedName name="FDC_98_0" hidden="1">"#"</definedName>
    <definedName name="FDC_98_1" hidden="1">"#"</definedName>
    <definedName name="FDC_98_10" hidden="1">"#"</definedName>
    <definedName name="FDC_98_11" hidden="1">"#"</definedName>
    <definedName name="FDC_98_12" hidden="1">"#"</definedName>
    <definedName name="FDC_98_13" hidden="1">"#"</definedName>
    <definedName name="FDC_98_14" hidden="1">"#"</definedName>
    <definedName name="FDC_98_2" hidden="1">"#"</definedName>
    <definedName name="FDC_98_3" hidden="1">"#"</definedName>
    <definedName name="FDC_98_4" hidden="1">"#"</definedName>
    <definedName name="FDC_98_5" hidden="1">"#"</definedName>
    <definedName name="FDC_98_6" hidden="1">"#"</definedName>
    <definedName name="FDC_98_7" hidden="1">"#"</definedName>
    <definedName name="FDC_98_8" hidden="1">"#"</definedName>
    <definedName name="FDC_98_9" hidden="1">"#"</definedName>
    <definedName name="FDC_99_0" hidden="1">"#"</definedName>
    <definedName name="FDC_99_1" hidden="1">"#"</definedName>
    <definedName name="FDC_99_10" hidden="1">"#"</definedName>
    <definedName name="FDC_99_11" hidden="1">"#"</definedName>
    <definedName name="FDC_99_12" hidden="1">"#"</definedName>
    <definedName name="FDC_99_13" hidden="1">"#"</definedName>
    <definedName name="FDC_99_14" hidden="1">"#"</definedName>
    <definedName name="FDC_99_2" hidden="1">"#"</definedName>
    <definedName name="FDC_99_3" hidden="1">"#"</definedName>
    <definedName name="FDC_99_4" hidden="1">"#"</definedName>
    <definedName name="FDC_99_5" hidden="1">"#"</definedName>
    <definedName name="FDC_99_6" hidden="1">"#"</definedName>
    <definedName name="FDC_99_7" hidden="1">"#"</definedName>
    <definedName name="FDC_99_8" hidden="1">"#"</definedName>
    <definedName name="FDC_99_9" hidden="1">"#"</definedName>
    <definedName name="fdd" localSheetId="0"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fdd"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_1" hidden="1">"A35795"</definedName>
    <definedName name="FDD_10_2" hidden="1">"A36160"</definedName>
    <definedName name="FDD_10_3" hidden="1">"E36525"</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_1" hidden="1">"E35795"</definedName>
    <definedName name="FDD_11_2" hidden="1">"E36160"</definedName>
    <definedName name="FDD_11_3" hidden="1">"E36525"</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_1" hidden="1">"E35795"</definedName>
    <definedName name="FDD_12_2" hidden="1">"E36160"</definedName>
    <definedName name="FDD_12_3" hidden="1">"E36525"</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_1" hidden="1">"A35795"</definedName>
    <definedName name="FDD_19_2" hidden="1">"E36160"</definedName>
    <definedName name="FDD_19_3" hidden="1">"E36525"</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_1" hidden="1">"U35795"</definedName>
    <definedName name="FDD_25_2" hidden="1">"U36160"</definedName>
    <definedName name="FDD_25_3" hidden="1">"U36525"</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1_1" hidden="1">"A35795"</definedName>
    <definedName name="FDD_41_2" hidden="1">"E36160"</definedName>
    <definedName name="FDD_41_3" hidden="1">"E36525"</definedName>
    <definedName name="FDD_42_0" hidden="1">"U25569"</definedName>
    <definedName name="FDD_42_1" hidden="1">"U35795"</definedName>
    <definedName name="FDD_42_2" hidden="1">"U36160"</definedName>
    <definedName name="FDD_42_3" hidden="1">"U36525"</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_1" hidden="1">"E35795"</definedName>
    <definedName name="FDD_5_2" hidden="1">"E36160"</definedName>
    <definedName name="FDD_5_3" hidden="1">"E36525"</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00" hidden="1">"A35044"</definedName>
    <definedName name="FDD_58_101" hidden="1">"A35051"</definedName>
    <definedName name="FDD_58_102" hidden="1">"A35058"</definedName>
    <definedName name="FDD_58_103" hidden="1">"A35065"</definedName>
    <definedName name="FDD_58_104" hidden="1">"A35072"</definedName>
    <definedName name="FDD_58_105" hidden="1">"A35079"</definedName>
    <definedName name="FDD_58_106" hidden="1">"A35086"</definedName>
    <definedName name="FDD_58_107" hidden="1">"A35093"</definedName>
    <definedName name="FDD_58_108" hidden="1">"A35100"</definedName>
    <definedName name="FDD_58_109" hidden="1">"A35107"</definedName>
    <definedName name="FDD_58_11" hidden="1">"A34699"</definedName>
    <definedName name="FDD_58_110" hidden="1">"A35114"</definedName>
    <definedName name="FDD_58_111" hidden="1">"A35121"</definedName>
    <definedName name="FDD_58_112" hidden="1">"A35128"</definedName>
    <definedName name="FDD_58_113" hidden="1">"A35135"</definedName>
    <definedName name="FDD_58_114" hidden="1">"A35142"</definedName>
    <definedName name="FDD_58_115" hidden="1">"A35149"</definedName>
    <definedName name="FDD_58_116" hidden="1">"A35156"</definedName>
    <definedName name="FDD_58_117" hidden="1">"A35162"</definedName>
    <definedName name="FDD_58_118" hidden="1">"A35170"</definedName>
    <definedName name="FDD_58_119" hidden="1">"A35177"</definedName>
    <definedName name="FDD_58_12" hidden="1">"A35064"</definedName>
    <definedName name="FDD_58_120" hidden="1">"A35184"</definedName>
    <definedName name="FDD_58_121" hidden="1">"A35191"</definedName>
    <definedName name="FDD_58_122" hidden="1">"A35198"</definedName>
    <definedName name="FDD_58_123" hidden="1">"A35205"</definedName>
    <definedName name="FDD_58_124" hidden="1">"A35212"</definedName>
    <definedName name="FDD_58_125" hidden="1">"A35219"</definedName>
    <definedName name="FDD_58_126" hidden="1">"A35226"</definedName>
    <definedName name="FDD_58_127" hidden="1">"A35233"</definedName>
    <definedName name="FDD_58_128" hidden="1">"A35240"</definedName>
    <definedName name="FDD_58_129" hidden="1">"A35247"</definedName>
    <definedName name="FDD_58_13" hidden="1">"A35430"</definedName>
    <definedName name="FDD_58_130" hidden="1">"A35254"</definedName>
    <definedName name="FDD_58_131" hidden="1">"A35261"</definedName>
    <definedName name="FDD_58_132" hidden="1">"A35268"</definedName>
    <definedName name="FDD_58_133" hidden="1">"A35275"</definedName>
    <definedName name="FDD_58_134" hidden="1">"A35282"</definedName>
    <definedName name="FDD_58_135" hidden="1">"A35289"</definedName>
    <definedName name="FDD_58_136" hidden="1">"A35296"</definedName>
    <definedName name="FDD_58_137" hidden="1">"A35303"</definedName>
    <definedName name="FDD_58_138" hidden="1">"A35310"</definedName>
    <definedName name="FDD_58_139" hidden="1">"A35317"</definedName>
    <definedName name="FDD_58_14" hidden="1">"A35795"</definedName>
    <definedName name="FDD_58_140" hidden="1">"A35324"</definedName>
    <definedName name="FDD_58_141" hidden="1">"A35331"</definedName>
    <definedName name="FDD_58_142" hidden="1">"A35338"</definedName>
    <definedName name="FDD_58_143" hidden="1">"A35345"</definedName>
    <definedName name="FDD_58_144" hidden="1">"A35352"</definedName>
    <definedName name="FDD_58_145" hidden="1">"A35359"</definedName>
    <definedName name="FDD_58_146" hidden="1">"A35366"</definedName>
    <definedName name="FDD_58_147" hidden="1">"A35373"</definedName>
    <definedName name="FDD_58_148" hidden="1">"A35380"</definedName>
    <definedName name="FDD_58_149" hidden="1">"A35387"</definedName>
    <definedName name="FDD_58_15" hidden="1">"A34449"</definedName>
    <definedName name="FDD_58_150" hidden="1">"A35394"</definedName>
    <definedName name="FDD_58_151" hidden="1">"A35401"</definedName>
    <definedName name="FDD_58_152" hidden="1">"A35408"</definedName>
    <definedName name="FDD_58_153" hidden="1">"A35415"</definedName>
    <definedName name="FDD_58_154" hidden="1">"A35422"</definedName>
    <definedName name="FDD_58_155" hidden="1">"A35429"</definedName>
    <definedName name="FDD_58_156" hidden="1">"A35436"</definedName>
    <definedName name="FDD_58_157" hidden="1">"A35443"</definedName>
    <definedName name="FDD_58_158" hidden="1">"A35450"</definedName>
    <definedName name="FDD_58_159" hidden="1">"A35457"</definedName>
    <definedName name="FDD_58_16" hidden="1">"A34456"</definedName>
    <definedName name="FDD_58_160" hidden="1">"A35464"</definedName>
    <definedName name="FDD_58_161" hidden="1">"A35471"</definedName>
    <definedName name="FDD_58_162" hidden="1">"A35478"</definedName>
    <definedName name="FDD_58_163" hidden="1">"A35485"</definedName>
    <definedName name="FDD_58_164" hidden="1">"A35492"</definedName>
    <definedName name="FDD_58_165" hidden="1">"A35499"</definedName>
    <definedName name="FDD_58_166" hidden="1">"A35506"</definedName>
    <definedName name="FDD_58_167" hidden="1">"A35513"</definedName>
    <definedName name="FDD_58_168" hidden="1">"A35520"</definedName>
    <definedName name="FDD_58_169" hidden="1">"A35527"</definedName>
    <definedName name="FDD_58_17" hidden="1">"A34463"</definedName>
    <definedName name="FDD_58_170" hidden="1">"A35534"</definedName>
    <definedName name="FDD_58_171" hidden="1">"A35541"</definedName>
    <definedName name="FDD_58_172" hidden="1">"A35548"</definedName>
    <definedName name="FDD_58_173" hidden="1">"A35555"</definedName>
    <definedName name="FDD_58_174" hidden="1">"A35562"</definedName>
    <definedName name="FDD_58_175" hidden="1">"A35569"</definedName>
    <definedName name="FDD_58_176" hidden="1">"A35576"</definedName>
    <definedName name="FDD_58_177" hidden="1">"A35583"</definedName>
    <definedName name="FDD_58_178" hidden="1">"A35590"</definedName>
    <definedName name="FDD_58_179" hidden="1">"A35597"</definedName>
    <definedName name="FDD_58_18" hidden="1">"A34470"</definedName>
    <definedName name="FDD_58_180" hidden="1">"A35604"</definedName>
    <definedName name="FDD_58_181" hidden="1">"A35611"</definedName>
    <definedName name="FDD_58_182" hidden="1">"A35618"</definedName>
    <definedName name="FDD_58_183" hidden="1">"A35625"</definedName>
    <definedName name="FDD_58_184" hidden="1">"A35632"</definedName>
    <definedName name="FDD_58_185" hidden="1">"A35639"</definedName>
    <definedName name="FDD_58_186" hidden="1">"A35646"</definedName>
    <definedName name="FDD_58_187" hidden="1">"A35653"</definedName>
    <definedName name="FDD_58_188" hidden="1">"A35660"</definedName>
    <definedName name="FDD_58_189" hidden="1">"A35667"</definedName>
    <definedName name="FDD_58_19" hidden="1">"A34477"</definedName>
    <definedName name="FDD_58_190" hidden="1">"A35674"</definedName>
    <definedName name="FDD_58_191" hidden="1">"A35681"</definedName>
    <definedName name="FDD_58_192" hidden="1">"A35688"</definedName>
    <definedName name="FDD_58_193" hidden="1">"A35695"</definedName>
    <definedName name="FDD_58_194" hidden="1">"A35702"</definedName>
    <definedName name="FDD_58_195" hidden="1">"A35709"</definedName>
    <definedName name="FDD_58_196" hidden="1">"A35716"</definedName>
    <definedName name="FDD_58_197" hidden="1">"A35723"</definedName>
    <definedName name="FDD_58_198" hidden="1">"A35730"</definedName>
    <definedName name="FDD_58_199" hidden="1">"A35737"</definedName>
    <definedName name="FDD_58_2" hidden="1">"A31412"</definedName>
    <definedName name="FDD_58_20" hidden="1">"A34484"</definedName>
    <definedName name="FDD_58_200" hidden="1">"A35744"</definedName>
    <definedName name="FDD_58_201" hidden="1">"A35751"</definedName>
    <definedName name="FDD_58_202" hidden="1">"A35758"</definedName>
    <definedName name="FDD_58_203" hidden="1">"A35765"</definedName>
    <definedName name="FDD_58_204" hidden="1">"A35772"</definedName>
    <definedName name="FDD_58_205" hidden="1">"A35779"</definedName>
    <definedName name="FDD_58_206" hidden="1">"A35786"</definedName>
    <definedName name="FDD_58_207" hidden="1">"A35793"</definedName>
    <definedName name="FDD_58_208" hidden="1">"A35800"</definedName>
    <definedName name="FDD_58_209" hidden="1">"A35807"</definedName>
    <definedName name="FDD_58_21" hidden="1">"A34491"</definedName>
    <definedName name="FDD_58_210" hidden="1">"A35814"</definedName>
    <definedName name="FDD_58_211" hidden="1">"A35821"</definedName>
    <definedName name="FDD_58_212" hidden="1">"A35828"</definedName>
    <definedName name="FDD_58_213" hidden="1">"A35835"</definedName>
    <definedName name="FDD_58_214" hidden="1">"A35842"</definedName>
    <definedName name="FDD_58_215" hidden="1">"A35849"</definedName>
    <definedName name="FDD_58_216" hidden="1">"A35856"</definedName>
    <definedName name="FDD_58_217" hidden="1">"A35863"</definedName>
    <definedName name="FDD_58_218" hidden="1">"A35870"</definedName>
    <definedName name="FDD_58_219" hidden="1">"A35877"</definedName>
    <definedName name="FDD_58_22" hidden="1">"A34498"</definedName>
    <definedName name="FDD_58_220" hidden="1">"A35884"</definedName>
    <definedName name="FDD_58_221" hidden="1">"A35891"</definedName>
    <definedName name="FDD_58_222" hidden="1">"A35898"</definedName>
    <definedName name="FDD_58_223" hidden="1">"A35905"</definedName>
    <definedName name="FDD_58_224" hidden="1">"A35912"</definedName>
    <definedName name="FDD_58_225" hidden="1">"A35919"</definedName>
    <definedName name="FDD_58_226" hidden="1">"A35926"</definedName>
    <definedName name="FDD_58_227" hidden="1">"A35933"</definedName>
    <definedName name="FDD_58_228" hidden="1">"A35940"</definedName>
    <definedName name="FDD_58_229" hidden="1">"A35947"</definedName>
    <definedName name="FDD_58_23" hidden="1">"A34505"</definedName>
    <definedName name="FDD_58_230" hidden="1">"A35954"</definedName>
    <definedName name="FDD_58_231" hidden="1">"A35961"</definedName>
    <definedName name="FDD_58_232" hidden="1">"A35968"</definedName>
    <definedName name="FDD_58_233" hidden="1">"A35975"</definedName>
    <definedName name="FDD_58_234" hidden="1">"A35982"</definedName>
    <definedName name="FDD_58_235" hidden="1">"A35989"</definedName>
    <definedName name="FDD_58_236" hidden="1">"A35996"</definedName>
    <definedName name="FDD_58_237" hidden="1">"A36003"</definedName>
    <definedName name="FDD_58_238" hidden="1">"A36010"</definedName>
    <definedName name="FDD_58_239" hidden="1">"A36017"</definedName>
    <definedName name="FDD_58_24" hidden="1">"A34512"</definedName>
    <definedName name="FDD_58_240" hidden="1">"A36024"</definedName>
    <definedName name="FDD_58_241" hidden="1">"A36031"</definedName>
    <definedName name="FDD_58_242" hidden="1">"A36038"</definedName>
    <definedName name="FDD_58_243" hidden="1">"A36045"</definedName>
    <definedName name="FDD_58_244" hidden="1">"A36052"</definedName>
    <definedName name="FDD_58_245" hidden="1">"A36059"</definedName>
    <definedName name="FDD_58_246" hidden="1">"A36066"</definedName>
    <definedName name="FDD_58_247" hidden="1">"A36073"</definedName>
    <definedName name="FDD_58_248" hidden="1">"A36080"</definedName>
    <definedName name="FDD_58_249" hidden="1">"A36087"</definedName>
    <definedName name="FDD_58_25" hidden="1">"A34519"</definedName>
    <definedName name="FDD_58_250" hidden="1">"A36094"</definedName>
    <definedName name="FDD_58_251" hidden="1">"A36101"</definedName>
    <definedName name="FDD_58_252" hidden="1">"A36108"</definedName>
    <definedName name="FDD_58_253" hidden="1">"A36115"</definedName>
    <definedName name="FDD_58_254" hidden="1">"A36122"</definedName>
    <definedName name="FDD_58_255" hidden="1">"A36129"</definedName>
    <definedName name="FDD_58_256" hidden="1">"A36136"</definedName>
    <definedName name="FDD_58_257" hidden="1">"A36143"</definedName>
    <definedName name="FDD_58_258" hidden="1">"A36150"</definedName>
    <definedName name="FDD_58_259" hidden="1">"A36157"</definedName>
    <definedName name="FDD_58_26" hidden="1">"A34526"</definedName>
    <definedName name="FDD_58_260" hidden="1">"A36164"</definedName>
    <definedName name="FDD_58_27" hidden="1">"A34533"</definedName>
    <definedName name="FDD_58_28" hidden="1">"A34540"</definedName>
    <definedName name="FDD_58_29" hidden="1">"A34547"</definedName>
    <definedName name="FDD_58_3" hidden="1">"A31777"</definedName>
    <definedName name="FDD_58_30" hidden="1">"A34554"</definedName>
    <definedName name="FDD_58_31" hidden="1">"A34561"</definedName>
    <definedName name="FDD_58_32" hidden="1">"A34568"</definedName>
    <definedName name="FDD_58_33" hidden="1">"A34575"</definedName>
    <definedName name="FDD_58_34" hidden="1">"A34582"</definedName>
    <definedName name="FDD_58_35" hidden="1">"A34589"</definedName>
    <definedName name="FDD_58_36" hidden="1">"A34596"</definedName>
    <definedName name="FDD_58_37" hidden="1">"A34603"</definedName>
    <definedName name="FDD_58_38" hidden="1">"A34610"</definedName>
    <definedName name="FDD_58_39" hidden="1">"A34617"</definedName>
    <definedName name="FDD_58_4" hidden="1">"A32142"</definedName>
    <definedName name="FDD_58_40" hidden="1">"A34624"</definedName>
    <definedName name="FDD_58_41" hidden="1">"A34631"</definedName>
    <definedName name="FDD_58_42" hidden="1">"A34638"</definedName>
    <definedName name="FDD_58_43" hidden="1">"A34645"</definedName>
    <definedName name="FDD_58_44" hidden="1">"A34652"</definedName>
    <definedName name="FDD_58_45" hidden="1">"A34659"</definedName>
    <definedName name="FDD_58_46" hidden="1">"A34666"</definedName>
    <definedName name="FDD_58_47" hidden="1">"A34673"</definedName>
    <definedName name="FDD_58_48" hidden="1">"A34680"</definedName>
    <definedName name="FDD_58_49" hidden="1">"A34687"</definedName>
    <definedName name="FDD_58_5" hidden="1">"A32508"</definedName>
    <definedName name="FDD_58_50" hidden="1">"A34694"</definedName>
    <definedName name="FDD_58_51" hidden="1">"A34701"</definedName>
    <definedName name="FDD_58_52" hidden="1">"A34708"</definedName>
    <definedName name="FDD_58_53" hidden="1">"A34715"</definedName>
    <definedName name="FDD_58_54" hidden="1">"A34722"</definedName>
    <definedName name="FDD_58_55" hidden="1">"A34729"</definedName>
    <definedName name="FDD_58_56" hidden="1">"A34736"</definedName>
    <definedName name="FDD_58_57" hidden="1">"A34743"</definedName>
    <definedName name="FDD_58_58" hidden="1">"A34750"</definedName>
    <definedName name="FDD_58_59" hidden="1">"A34757"</definedName>
    <definedName name="FDD_58_6" hidden="1">"A32873"</definedName>
    <definedName name="FDD_58_60" hidden="1">"A34764"</definedName>
    <definedName name="FDD_58_61" hidden="1">"A34771"</definedName>
    <definedName name="FDD_58_62" hidden="1">"A34778"</definedName>
    <definedName name="FDD_58_63" hidden="1">"A34785"</definedName>
    <definedName name="FDD_58_64" hidden="1">"A34792"</definedName>
    <definedName name="FDD_58_65" hidden="1">"A34799"</definedName>
    <definedName name="FDD_58_66" hidden="1">"A34806"</definedName>
    <definedName name="FDD_58_67" hidden="1">"A34813"</definedName>
    <definedName name="FDD_58_68" hidden="1">"A34820"</definedName>
    <definedName name="FDD_58_69" hidden="1">"A34827"</definedName>
    <definedName name="FDD_58_7" hidden="1">"A33238"</definedName>
    <definedName name="FDD_58_70" hidden="1">"A34834"</definedName>
    <definedName name="FDD_58_71" hidden="1">"A34841"</definedName>
    <definedName name="FDD_58_72" hidden="1">"A34848"</definedName>
    <definedName name="FDD_58_73" hidden="1">"A34855"</definedName>
    <definedName name="FDD_58_74" hidden="1">"A34862"</definedName>
    <definedName name="FDD_58_75" hidden="1">"A34869"</definedName>
    <definedName name="FDD_58_76" hidden="1">"A34876"</definedName>
    <definedName name="FDD_58_77" hidden="1">"A34883"</definedName>
    <definedName name="FDD_58_78" hidden="1">"A34890"</definedName>
    <definedName name="FDD_58_79" hidden="1">"A34897"</definedName>
    <definedName name="FDD_58_8" hidden="1">"A33603"</definedName>
    <definedName name="FDD_58_80" hidden="1">"A34904"</definedName>
    <definedName name="FDD_58_81" hidden="1">"A34911"</definedName>
    <definedName name="FDD_58_82" hidden="1">"A34918"</definedName>
    <definedName name="FDD_58_83" hidden="1">"A34925"</definedName>
    <definedName name="FDD_58_84" hidden="1">"A34932"</definedName>
    <definedName name="FDD_58_85" hidden="1">"A34939"</definedName>
    <definedName name="FDD_58_86" hidden="1">"A34946"</definedName>
    <definedName name="FDD_58_87" hidden="1">"A34953"</definedName>
    <definedName name="FDD_58_88" hidden="1">"A34960"</definedName>
    <definedName name="FDD_58_89" hidden="1">"A34967"</definedName>
    <definedName name="FDD_58_9" hidden="1">"A33969"</definedName>
    <definedName name="FDD_58_90" hidden="1">"A34974"</definedName>
    <definedName name="FDD_58_91" hidden="1">"A34981"</definedName>
    <definedName name="FDD_58_92" hidden="1">"A34988"</definedName>
    <definedName name="FDD_58_93" hidden="1">"A34995"</definedName>
    <definedName name="FDD_58_94" hidden="1">"A35002"</definedName>
    <definedName name="FDD_58_95" hidden="1">"A35009"</definedName>
    <definedName name="FDD_58_96" hidden="1">"A35016"</definedName>
    <definedName name="FDD_58_97" hidden="1">"A35023"</definedName>
    <definedName name="FDD_58_98" hidden="1">"A35030"</definedName>
    <definedName name="FDD_58_99" hidden="1">"A35037"</definedName>
    <definedName name="FDD_59_0" hidden="1">"A30681"</definedName>
    <definedName name="FDD_59_1" hidden="1">"A31047"</definedName>
    <definedName name="FDD_59_10" hidden="1">"A34334"</definedName>
    <definedName name="FDD_59_100" hidden="1">"A35044"</definedName>
    <definedName name="FDD_59_101" hidden="1">"A35051"</definedName>
    <definedName name="FDD_59_102" hidden="1">"A35059"</definedName>
    <definedName name="FDD_59_103" hidden="1">"A35065"</definedName>
    <definedName name="FDD_59_104" hidden="1">"A35072"</definedName>
    <definedName name="FDD_59_105" hidden="1">"A35079"</definedName>
    <definedName name="FDD_59_106" hidden="1">"A35086"</definedName>
    <definedName name="FDD_59_107" hidden="1">"A35093"</definedName>
    <definedName name="FDD_59_108" hidden="1">"A35100"</definedName>
    <definedName name="FDD_59_109" hidden="1">"A35107"</definedName>
    <definedName name="FDD_59_11" hidden="1">"A34699"</definedName>
    <definedName name="FDD_59_110" hidden="1">"A35114"</definedName>
    <definedName name="FDD_59_111" hidden="1">"A35121"</definedName>
    <definedName name="FDD_59_112" hidden="1">"A35128"</definedName>
    <definedName name="FDD_59_113" hidden="1">"A35135"</definedName>
    <definedName name="FDD_59_114" hidden="1">"A35141"</definedName>
    <definedName name="FDD_59_115" hidden="1">"A35149"</definedName>
    <definedName name="FDD_59_116" hidden="1">"A35156"</definedName>
    <definedName name="FDD_59_117" hidden="1">"A35163"</definedName>
    <definedName name="FDD_59_118" hidden="1">"A35170"</definedName>
    <definedName name="FDD_59_119" hidden="1">"A35177"</definedName>
    <definedName name="FDD_59_12" hidden="1">"A35064"</definedName>
    <definedName name="FDD_59_120" hidden="1">"A35184"</definedName>
    <definedName name="FDD_59_121" hidden="1">"A35192"</definedName>
    <definedName name="FDD_59_122" hidden="1">"A35198"</definedName>
    <definedName name="FDD_59_123" hidden="1">"A35205"</definedName>
    <definedName name="FDD_59_124" hidden="1">"A35213"</definedName>
    <definedName name="FDD_59_125" hidden="1">"A35219"</definedName>
    <definedName name="FDD_59_126" hidden="1">"A35226"</definedName>
    <definedName name="FDD_59_127" hidden="1">"A35233"</definedName>
    <definedName name="FDD_59_128" hidden="1">"A35240"</definedName>
    <definedName name="FDD_59_129" hidden="1">"A35247"</definedName>
    <definedName name="FDD_59_13" hidden="1">"A35430"</definedName>
    <definedName name="FDD_59_130" hidden="1">"A35254"</definedName>
    <definedName name="FDD_59_131" hidden="1">"A35261"</definedName>
    <definedName name="FDD_59_132" hidden="1">"A35268"</definedName>
    <definedName name="FDD_59_133" hidden="1">"A35275"</definedName>
    <definedName name="FDD_59_134" hidden="1">"A35282"</definedName>
    <definedName name="FDD_59_135" hidden="1">"A35289"</definedName>
    <definedName name="FDD_59_136" hidden="1">"A35296"</definedName>
    <definedName name="FDD_59_137" hidden="1">"A35303"</definedName>
    <definedName name="FDD_59_138" hidden="1">"A35310"</definedName>
    <definedName name="FDD_59_139" hidden="1">"A35317"</definedName>
    <definedName name="FDD_59_14" hidden="1">"A35795"</definedName>
    <definedName name="FDD_59_140" hidden="1">"A35324"</definedName>
    <definedName name="FDD_59_141" hidden="1">"A35331"</definedName>
    <definedName name="FDD_59_142" hidden="1">"A35338"</definedName>
    <definedName name="FDD_59_143" hidden="1">"A35345"</definedName>
    <definedName name="FDD_59_144" hidden="1">"A35352"</definedName>
    <definedName name="FDD_59_145" hidden="1">"A35359"</definedName>
    <definedName name="FDD_59_146" hidden="1">"A35366"</definedName>
    <definedName name="FDD_59_147" hidden="1">"A35373"</definedName>
    <definedName name="FDD_59_148" hidden="1">"A35380"</definedName>
    <definedName name="FDD_59_149" hidden="1">"A35387"</definedName>
    <definedName name="FDD_59_15" hidden="1">"A34449"</definedName>
    <definedName name="FDD_59_150" hidden="1">"A35394"</definedName>
    <definedName name="FDD_59_151" hidden="1">"A35401"</definedName>
    <definedName name="FDD_59_152" hidden="1">"A35408"</definedName>
    <definedName name="FDD_59_153" hidden="1">"A35415"</definedName>
    <definedName name="FDD_59_154" hidden="1">"A35422"</definedName>
    <definedName name="FDD_59_155" hidden="1">"A35429"</definedName>
    <definedName name="FDD_59_156" hidden="1">"A35436"</definedName>
    <definedName name="FDD_59_157" hidden="1">"A35443"</definedName>
    <definedName name="FDD_59_158" hidden="1">"A35450"</definedName>
    <definedName name="FDD_59_159" hidden="1">"A35457"</definedName>
    <definedName name="FDD_59_16" hidden="1">"A34457"</definedName>
    <definedName name="FDD_59_160" hidden="1">"A35464"</definedName>
    <definedName name="FDD_59_161" hidden="1">"A35471"</definedName>
    <definedName name="FDD_59_162" hidden="1">"A35478"</definedName>
    <definedName name="FDD_59_163" hidden="1">"A35485"</definedName>
    <definedName name="FDD_59_164" hidden="1">"A35492"</definedName>
    <definedName name="FDD_59_165" hidden="1">"A35499"</definedName>
    <definedName name="FDD_59_166" hidden="1">"A35506"</definedName>
    <definedName name="FDD_59_167" hidden="1">"A35513"</definedName>
    <definedName name="FDD_59_168" hidden="1">"A35521"</definedName>
    <definedName name="FDD_59_169" hidden="1">"A35527"</definedName>
    <definedName name="FDD_59_17" hidden="1">"A34463"</definedName>
    <definedName name="FDD_59_170" hidden="1">"A35534"</definedName>
    <definedName name="FDD_59_171" hidden="1">"A35541"</definedName>
    <definedName name="FDD_59_172" hidden="1">"A35548"</definedName>
    <definedName name="FDD_59_173" hidden="1">"A35556"</definedName>
    <definedName name="FDD_59_174" hidden="1">"A35562"</definedName>
    <definedName name="FDD_59_175" hidden="1">"A35569"</definedName>
    <definedName name="FDD_59_176" hidden="1">"A35577"</definedName>
    <definedName name="FDD_59_177" hidden="1">"A35583"</definedName>
    <definedName name="FDD_59_178" hidden="1">"A35590"</definedName>
    <definedName name="FDD_59_179" hidden="1">"A35597"</definedName>
    <definedName name="FDD_59_18" hidden="1">"A34470"</definedName>
    <definedName name="FDD_59_180" hidden="1">"A35604"</definedName>
    <definedName name="FDD_59_181" hidden="1">"A35611"</definedName>
    <definedName name="FDD_59_182" hidden="1">"A35618"</definedName>
    <definedName name="FDD_59_183" hidden="1">"A35625"</definedName>
    <definedName name="FDD_59_184" hidden="1">"A35632"</definedName>
    <definedName name="FDD_59_185" hidden="1">"A35639"</definedName>
    <definedName name="FDD_59_186" hidden="1">"A35646"</definedName>
    <definedName name="FDD_59_187" hidden="1">"A35653"</definedName>
    <definedName name="FDD_59_188" hidden="1">"A35660"</definedName>
    <definedName name="FDD_59_189" hidden="1">"A35668"</definedName>
    <definedName name="FDD_59_19" hidden="1">"A34477"</definedName>
    <definedName name="FDD_59_190" hidden="1">"A35674"</definedName>
    <definedName name="FDD_59_191" hidden="1">"A35681"</definedName>
    <definedName name="FDD_59_192" hidden="1">"A35688"</definedName>
    <definedName name="FDD_59_193" hidden="1">"A35695"</definedName>
    <definedName name="FDD_59_194" hidden="1">"A35702"</definedName>
    <definedName name="FDD_59_195" hidden="1">"A35709"</definedName>
    <definedName name="FDD_59_196" hidden="1">"A35716"</definedName>
    <definedName name="FDD_59_197" hidden="1">"A35723"</definedName>
    <definedName name="FDD_59_198" hidden="1">"A35730"</definedName>
    <definedName name="FDD_59_199" hidden="1">"A35737"</definedName>
    <definedName name="FDD_59_2" hidden="1">"A31412"</definedName>
    <definedName name="FDD_59_20" hidden="1">"A34485"</definedName>
    <definedName name="FDD_59_200" hidden="1">"A35744"</definedName>
    <definedName name="FDD_59_201" hidden="1">"A35751"</definedName>
    <definedName name="FDD_59_202" hidden="1">"A35758"</definedName>
    <definedName name="FDD_59_203" hidden="1">"A35765"</definedName>
    <definedName name="FDD_59_204" hidden="1">"A35772"</definedName>
    <definedName name="FDD_59_205" hidden="1">"A35779"</definedName>
    <definedName name="FDD_59_206" hidden="1">"A35786"</definedName>
    <definedName name="FDD_59_207" hidden="1">"A35793"</definedName>
    <definedName name="FDD_59_208" hidden="1">"A35800"</definedName>
    <definedName name="FDD_59_209" hidden="1">"A35807"</definedName>
    <definedName name="FDD_59_21" hidden="1">"A34491"</definedName>
    <definedName name="FDD_59_210" hidden="1">"A35814"</definedName>
    <definedName name="FDD_59_211" hidden="1">"A35821"</definedName>
    <definedName name="FDD_59_212" hidden="1">"A35828"</definedName>
    <definedName name="FDD_59_213" hidden="1">"A35835"</definedName>
    <definedName name="FDD_59_214" hidden="1">"A35842"</definedName>
    <definedName name="FDD_59_215" hidden="1">"A35849"</definedName>
    <definedName name="FDD_59_216" hidden="1">"A35856"</definedName>
    <definedName name="FDD_59_217" hidden="1">"A35863"</definedName>
    <definedName name="FDD_59_218" hidden="1">"A35870"</definedName>
    <definedName name="FDD_59_219" hidden="1">"A35877"</definedName>
    <definedName name="FDD_59_22" hidden="1">"A34498"</definedName>
    <definedName name="FDD_59_220" hidden="1">"A35884"</definedName>
    <definedName name="FDD_59_221" hidden="1">"A35891"</definedName>
    <definedName name="FDD_59_222" hidden="1">"A35899"</definedName>
    <definedName name="FDD_59_223" hidden="1">"A35905"</definedName>
    <definedName name="FDD_59_224" hidden="1">"A35912"</definedName>
    <definedName name="FDD_59_225" hidden="1">"A35919"</definedName>
    <definedName name="FDD_59_226" hidden="1">"A35926"</definedName>
    <definedName name="FDD_59_227" hidden="1">"A35933"</definedName>
    <definedName name="FDD_59_228" hidden="1">"A35941"</definedName>
    <definedName name="FDD_59_229" hidden="1">"A35947"</definedName>
    <definedName name="FDD_59_23" hidden="1">"A34505"</definedName>
    <definedName name="FDD_59_230" hidden="1">"A35954"</definedName>
    <definedName name="FDD_59_231" hidden="1">"A35961"</definedName>
    <definedName name="FDD_59_232" hidden="1">"A35968"</definedName>
    <definedName name="FDD_59_233" hidden="1">"A35975"</definedName>
    <definedName name="FDD_59_234" hidden="1">"A35982"</definedName>
    <definedName name="FDD_59_235" hidden="1">"A35989"</definedName>
    <definedName name="FDD_59_236" hidden="1">"A35996"</definedName>
    <definedName name="FDD_59_237" hidden="1">"A36003"</definedName>
    <definedName name="FDD_59_238" hidden="1">"A36010"</definedName>
    <definedName name="FDD_59_239" hidden="1">"A36017"</definedName>
    <definedName name="FDD_59_24" hidden="1">"A34512"</definedName>
    <definedName name="FDD_59_240" hidden="1">"A36024"</definedName>
    <definedName name="FDD_59_241" hidden="1">"A36031"</definedName>
    <definedName name="FDD_59_242" hidden="1">"A36039"</definedName>
    <definedName name="FDD_59_243" hidden="1">"A36045"</definedName>
    <definedName name="FDD_59_244" hidden="1">"A36052"</definedName>
    <definedName name="FDD_59_245" hidden="1">"A36059"</definedName>
    <definedName name="FDD_59_246" hidden="1">"A36066"</definedName>
    <definedName name="FDD_59_247" hidden="1">"A36073"</definedName>
    <definedName name="FDD_59_248" hidden="1">"A36080"</definedName>
    <definedName name="FDD_59_249" hidden="1">"A36087"</definedName>
    <definedName name="FDD_59_25" hidden="1">"A34519"</definedName>
    <definedName name="FDD_59_250" hidden="1">"A36094"</definedName>
    <definedName name="FDD_59_251" hidden="1">"A36101"</definedName>
    <definedName name="FDD_59_252" hidden="1">"A36108"</definedName>
    <definedName name="FDD_59_253" hidden="1">"A36116"</definedName>
    <definedName name="FDD_59_254" hidden="1">"A36122"</definedName>
    <definedName name="FDD_59_255" hidden="1">"A36129"</definedName>
    <definedName name="FDD_59_256" hidden="1">"A36136"</definedName>
    <definedName name="FDD_59_257" hidden="1">"A36143"</definedName>
    <definedName name="FDD_59_258" hidden="1">"A36150"</definedName>
    <definedName name="FDD_59_259" hidden="1">"A36157"</definedName>
    <definedName name="FDD_59_26" hidden="1">"A34526"</definedName>
    <definedName name="FDD_59_260" hidden="1">"A36164"</definedName>
    <definedName name="FDD_59_27" hidden="1">"A34533"</definedName>
    <definedName name="FDD_59_28" hidden="1">"A34540"</definedName>
    <definedName name="FDD_59_29" hidden="1">"A34547"</definedName>
    <definedName name="FDD_59_3" hidden="1">"A31777"</definedName>
    <definedName name="FDD_59_30" hidden="1">"A34554"</definedName>
    <definedName name="FDD_59_31" hidden="1">"A34561"</definedName>
    <definedName name="FDD_59_32" hidden="1">"A34568"</definedName>
    <definedName name="FDD_59_33" hidden="1">"A34576"</definedName>
    <definedName name="FDD_59_34" hidden="1">"A34582"</definedName>
    <definedName name="FDD_59_35" hidden="1">"A34589"</definedName>
    <definedName name="FDD_59_36" hidden="1">"A34596"</definedName>
    <definedName name="FDD_59_37" hidden="1">"A34603"</definedName>
    <definedName name="FDD_59_38" hidden="1">"A34610"</definedName>
    <definedName name="FDD_59_39" hidden="1">"A34617"</definedName>
    <definedName name="FDD_59_4" hidden="1">"A32142"</definedName>
    <definedName name="FDD_59_40" hidden="1">"A34624"</definedName>
    <definedName name="FDD_59_41" hidden="1">"A34631"</definedName>
    <definedName name="FDD_59_42" hidden="1">"A34638"</definedName>
    <definedName name="FDD_59_43" hidden="1">"A34645"</definedName>
    <definedName name="FDD_59_44" hidden="1">"A34652"</definedName>
    <definedName name="FDD_59_45" hidden="1">"A34659"</definedName>
    <definedName name="FDD_59_46" hidden="1">"A34666"</definedName>
    <definedName name="FDD_59_47" hidden="1">"A34673"</definedName>
    <definedName name="FDD_59_48" hidden="1">"A34680"</definedName>
    <definedName name="FDD_59_49" hidden="1">"A34687"</definedName>
    <definedName name="FDD_59_5" hidden="1">"A32508"</definedName>
    <definedName name="FDD_59_50" hidden="1">"A34696"</definedName>
    <definedName name="FDD_59_51" hidden="1">"A34702"</definedName>
    <definedName name="FDD_59_52" hidden="1">"A34708"</definedName>
    <definedName name="FDD_59_53" hidden="1">"A34715"</definedName>
    <definedName name="FDD_59_54" hidden="1">"A34722"</definedName>
    <definedName name="FDD_59_55" hidden="1">"A34729"</definedName>
    <definedName name="FDD_59_56" hidden="1">"A34736"</definedName>
    <definedName name="FDD_59_57" hidden="1">"A34743"</definedName>
    <definedName name="FDD_59_58" hidden="1">"A34750"</definedName>
    <definedName name="FDD_59_59" hidden="1">"A34757"</definedName>
    <definedName name="FDD_59_6" hidden="1">"A32873"</definedName>
    <definedName name="FDD_59_60" hidden="1">"A34764"</definedName>
    <definedName name="FDD_59_61" hidden="1">"A34771"</definedName>
    <definedName name="FDD_59_62" hidden="1">"A34778"</definedName>
    <definedName name="FDD_59_63" hidden="1">"A34785"</definedName>
    <definedName name="FDD_59_64" hidden="1">"A34792"</definedName>
    <definedName name="FDD_59_65" hidden="1">"A34799"</definedName>
    <definedName name="FDD_59_66" hidden="1">"A34807"</definedName>
    <definedName name="FDD_59_67" hidden="1">"A34813"</definedName>
    <definedName name="FDD_59_68" hidden="1">"A34820"</definedName>
    <definedName name="FDD_59_69" hidden="1">"A34828"</definedName>
    <definedName name="FDD_59_7" hidden="1">"A33238"</definedName>
    <definedName name="FDD_59_70" hidden="1">"A34834"</definedName>
    <definedName name="FDD_59_71" hidden="1">"A34841"</definedName>
    <definedName name="FDD_59_72" hidden="1">"A34848"</definedName>
    <definedName name="FDD_59_73" hidden="1">"A34855"</definedName>
    <definedName name="FDD_59_74" hidden="1">"A34862"</definedName>
    <definedName name="FDD_59_75" hidden="1">"A34870"</definedName>
    <definedName name="FDD_59_76" hidden="1">"A34876"</definedName>
    <definedName name="FDD_59_77" hidden="1">"A34883"</definedName>
    <definedName name="FDD_59_78" hidden="1">"A34891"</definedName>
    <definedName name="FDD_59_79" hidden="1">"A34897"</definedName>
    <definedName name="FDD_59_8" hidden="1">"A33603"</definedName>
    <definedName name="FDD_59_80" hidden="1">"A34904"</definedName>
    <definedName name="FDD_59_81" hidden="1">"A34911"</definedName>
    <definedName name="FDD_59_82" hidden="1">"A34918"</definedName>
    <definedName name="FDD_59_83" hidden="1">"A34925"</definedName>
    <definedName name="FDD_59_84" hidden="1">"A34932"</definedName>
    <definedName name="FDD_59_85" hidden="1">"A34940"</definedName>
    <definedName name="FDD_59_86" hidden="1">"A34946"</definedName>
    <definedName name="FDD_59_87" hidden="1">"A34953"</definedName>
    <definedName name="FDD_59_88" hidden="1">"A34960"</definedName>
    <definedName name="FDD_59_89" hidden="1">"A34967"</definedName>
    <definedName name="FDD_59_9" hidden="1">"A33969"</definedName>
    <definedName name="FDD_59_90" hidden="1">"A34974"</definedName>
    <definedName name="FDD_59_91" hidden="1">"A34981"</definedName>
    <definedName name="FDD_59_92" hidden="1">"A34988"</definedName>
    <definedName name="FDD_59_93" hidden="1">"A34995"</definedName>
    <definedName name="FDD_59_94" hidden="1">"A35002"</definedName>
    <definedName name="FDD_59_95" hidden="1">"A35009"</definedName>
    <definedName name="FDD_59_96" hidden="1">"A35016"</definedName>
    <definedName name="FDD_59_97" hidden="1">"A35023"</definedName>
    <definedName name="FDD_59_98" hidden="1">"A35030"</definedName>
    <definedName name="FDD_59_99" hidden="1">"A35037"</definedName>
    <definedName name="FDD_6_0" hidden="1">"A25569"</definedName>
    <definedName name="FDD_6_1" hidden="1">"A35795"</definedName>
    <definedName name="FDD_6_2" hidden="1">"E36160"</definedName>
    <definedName name="FDD_6_3" hidden="1">"E36525"</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_1" hidden="1">"E35795"</definedName>
    <definedName name="FDD_7_2" hidden="1">"E36160"</definedName>
    <definedName name="FDD_7_3" hidden="1">"E36525"</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_1" hidden="1">"E35795"</definedName>
    <definedName name="FDD_8_2" hidden="1">"E36160"</definedName>
    <definedName name="FDD_8_3" hidden="1">"E36525"</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_1" hidden="1">"E35795"</definedName>
    <definedName name="FDD_9_2" hidden="1">"E36160"</definedName>
    <definedName name="FDD_9_3" hidden="1">"E36525"</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dd" localSheetId="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fddd"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fddgfd" hidden="1">#REF!</definedName>
    <definedName name="fdf" localSheetId="0" hidden="1">{"mgmt forecast",#N/A,FALSE,"Mgmt Forecast";"dcf table",#N/A,FALSE,"Mgmt Forecast";"sensitivity",#N/A,FALSE,"Mgmt Forecast";"table inputs",#N/A,FALSE,"Mgmt Forecast";"calculations",#N/A,FALSE,"Mgmt Forecast"}</definedName>
    <definedName name="fdf" hidden="1">{"mgmt forecast",#N/A,FALSE,"Mgmt Forecast";"dcf table",#N/A,FALSE,"Mgmt Forecast";"sensitivity",#N/A,FALSE,"Mgmt Forecast";"table inputs",#N/A,FALSE,"Mgmt Forecast";"calculations",#N/A,FALSE,"Mgmt Forecast"}</definedName>
    <definedName name="fdf_1" localSheetId="0" hidden="1">{"Full Sheet",#N/A,FALSE,"Expense Comparison"}</definedName>
    <definedName name="fdf_1" hidden="1">{"Full Sheet",#N/A,FALSE,"Expense Comparison"}</definedName>
    <definedName name="fdf_2" localSheetId="0" hidden="1">{"Full Sheet",#N/A,FALSE,"Expense Comparison"}</definedName>
    <definedName name="fdf_2" hidden="1">{"Full Sheet",#N/A,FALSE,"Expense Comparison"}</definedName>
    <definedName name="fdf_3" localSheetId="0" hidden="1">{"Full Sheet",#N/A,FALSE,"Expense Comparison"}</definedName>
    <definedName name="fdf_3" hidden="1">{"Full Sheet",#N/A,FALSE,"Expense Comparison"}</definedName>
    <definedName name="fdfa" localSheetId="0" hidden="1">{"mgmt forecast",#N/A,FALSE,"Mgmt Forecast";"dcf table",#N/A,FALSE,"Mgmt Forecast";"sensitivity",#N/A,FALSE,"Mgmt Forecast";"table inputs",#N/A,FALSE,"Mgmt Forecast";"calculations",#N/A,FALSE,"Mgmt Forecast"}</definedName>
    <definedName name="fdfa" hidden="1">{"mgmt forecast",#N/A,FALSE,"Mgmt Forecast";"dcf table",#N/A,FALSE,"Mgmt Forecast";"sensitivity",#N/A,FALSE,"Mgmt Forecast";"table inputs",#N/A,FALSE,"Mgmt Forecast";"calculations",#N/A,FALSE,"Mgmt Forecast"}</definedName>
    <definedName name="FDFAS">#REF!</definedName>
    <definedName name="FDFD" localSheetId="0" hidden="1">{#N/A,#N/A,FALSE,"Pharm";#N/A,#N/A,FALSE,"WWCM"}</definedName>
    <definedName name="FDFD" hidden="1">{#N/A,#N/A,FALSE,"Pharm";#N/A,#N/A,FALSE,"WWCM"}</definedName>
    <definedName name="fdfdfd" localSheetId="0" hidden="1">{#N/A,#N/A,FALSE,"CAPREIT"}</definedName>
    <definedName name="fdfdfd" hidden="1">{#N/A,#N/A,FALSE,"CAPREIT"}</definedName>
    <definedName name="fdfdfd_1" localSheetId="0" hidden="1">{#N/A,#N/A,FALSE,"CAPREIT"}</definedName>
    <definedName name="fdfdfd_1" hidden="1">{#N/A,#N/A,FALSE,"CAPREIT"}</definedName>
    <definedName name="fdfdfd_1_1" localSheetId="0" hidden="1">{#N/A,#N/A,FALSE,"CAPREIT"}</definedName>
    <definedName name="fdfdfd_1_1" hidden="1">{#N/A,#N/A,FALSE,"CAPREIT"}</definedName>
    <definedName name="fdfdfd_1_1_1" localSheetId="0" hidden="1">{#N/A,#N/A,FALSE,"CAPREIT"}</definedName>
    <definedName name="fdfdfd_1_1_1" hidden="1">{#N/A,#N/A,FALSE,"CAPREIT"}</definedName>
    <definedName name="fdfdfd_1_1_1_1" localSheetId="0" hidden="1">{#N/A,#N/A,FALSE,"CAPREIT"}</definedName>
    <definedName name="fdfdfd_1_1_1_1" hidden="1">{#N/A,#N/A,FALSE,"CAPREIT"}</definedName>
    <definedName name="fdfdfd_1_1_1_1_1" localSheetId="0" hidden="1">{#N/A,#N/A,FALSE,"CAPREIT"}</definedName>
    <definedName name="fdfdfd_1_1_1_1_1" hidden="1">{#N/A,#N/A,FALSE,"CAPREIT"}</definedName>
    <definedName name="fdfdfd_1_1_1_1_1_1" localSheetId="0" hidden="1">{#N/A,#N/A,FALSE,"CAPREIT"}</definedName>
    <definedName name="fdfdfd_1_1_1_1_1_1" hidden="1">{#N/A,#N/A,FALSE,"CAPREIT"}</definedName>
    <definedName name="fdfdfd_1_1_1_1_2" localSheetId="0" hidden="1">{#N/A,#N/A,FALSE,"CAPREIT"}</definedName>
    <definedName name="fdfdfd_1_1_1_1_2" hidden="1">{#N/A,#N/A,FALSE,"CAPREIT"}</definedName>
    <definedName name="fdfdfd_1_1_1_1_3" localSheetId="0" hidden="1">{#N/A,#N/A,FALSE,"CAPREIT"}</definedName>
    <definedName name="fdfdfd_1_1_1_1_3" hidden="1">{#N/A,#N/A,FALSE,"CAPREIT"}</definedName>
    <definedName name="fdfdfd_1_1_1_2" localSheetId="0" hidden="1">{#N/A,#N/A,FALSE,"CAPREIT"}</definedName>
    <definedName name="fdfdfd_1_1_1_2" hidden="1">{#N/A,#N/A,FALSE,"CAPREIT"}</definedName>
    <definedName name="fdfdfd_1_1_1_2_1" localSheetId="0" hidden="1">{#N/A,#N/A,FALSE,"CAPREIT"}</definedName>
    <definedName name="fdfdfd_1_1_1_2_1" hidden="1">{#N/A,#N/A,FALSE,"CAPREIT"}</definedName>
    <definedName name="fdfdfd_1_1_1_3" localSheetId="0" hidden="1">{#N/A,#N/A,FALSE,"CAPREIT"}</definedName>
    <definedName name="fdfdfd_1_1_1_3" hidden="1">{#N/A,#N/A,FALSE,"CAPREIT"}</definedName>
    <definedName name="fdfdfd_1_1_1_4" localSheetId="0" hidden="1">{#N/A,#N/A,FALSE,"CAPREIT"}</definedName>
    <definedName name="fdfdfd_1_1_1_4" hidden="1">{#N/A,#N/A,FALSE,"CAPREIT"}</definedName>
    <definedName name="fdfdfd_1_1_2" localSheetId="0" hidden="1">{#N/A,#N/A,FALSE,"CAPREIT"}</definedName>
    <definedName name="fdfdfd_1_1_2" hidden="1">{#N/A,#N/A,FALSE,"CAPREIT"}</definedName>
    <definedName name="fdfdfd_1_1_2_1" localSheetId="0" hidden="1">{#N/A,#N/A,FALSE,"CAPREIT"}</definedName>
    <definedName name="fdfdfd_1_1_2_1" hidden="1">{#N/A,#N/A,FALSE,"CAPREIT"}</definedName>
    <definedName name="fdfdfd_1_1_2_1_1" localSheetId="0" hidden="1">{#N/A,#N/A,FALSE,"CAPREIT"}</definedName>
    <definedName name="fdfdfd_1_1_2_1_1" hidden="1">{#N/A,#N/A,FALSE,"CAPREIT"}</definedName>
    <definedName name="fdfdfd_1_1_2_2" localSheetId="0" hidden="1">{#N/A,#N/A,FALSE,"CAPREIT"}</definedName>
    <definedName name="fdfdfd_1_1_2_2" hidden="1">{#N/A,#N/A,FALSE,"CAPREIT"}</definedName>
    <definedName name="fdfdfd_1_1_2_3" localSheetId="0" hidden="1">{#N/A,#N/A,FALSE,"CAPREIT"}</definedName>
    <definedName name="fdfdfd_1_1_2_3" hidden="1">{#N/A,#N/A,FALSE,"CAPREIT"}</definedName>
    <definedName name="fdfdfd_1_1_3" localSheetId="0" hidden="1">{#N/A,#N/A,FALSE,"CAPREIT"}</definedName>
    <definedName name="fdfdfd_1_1_3" hidden="1">{#N/A,#N/A,FALSE,"CAPREIT"}</definedName>
    <definedName name="fdfdfd_1_1_4" localSheetId="0" hidden="1">{#N/A,#N/A,FALSE,"CAPREIT"}</definedName>
    <definedName name="fdfdfd_1_1_4" hidden="1">{#N/A,#N/A,FALSE,"CAPREIT"}</definedName>
    <definedName name="fdfdfd_1_2" localSheetId="0" hidden="1">{#N/A,#N/A,FALSE,"CAPREIT"}</definedName>
    <definedName name="fdfdfd_1_2" hidden="1">{#N/A,#N/A,FALSE,"CAPREIT"}</definedName>
    <definedName name="fdfdfd_1_2_1" localSheetId="0" hidden="1">{#N/A,#N/A,FALSE,"CAPREIT"}</definedName>
    <definedName name="fdfdfd_1_2_1" hidden="1">{#N/A,#N/A,FALSE,"CAPREIT"}</definedName>
    <definedName name="fdfdfd_1_2_1_1" localSheetId="0" hidden="1">{#N/A,#N/A,FALSE,"CAPREIT"}</definedName>
    <definedName name="fdfdfd_1_2_1_1" hidden="1">{#N/A,#N/A,FALSE,"CAPREIT"}</definedName>
    <definedName name="fdfdfd_1_2_1_1_1" localSheetId="0" hidden="1">{#N/A,#N/A,FALSE,"CAPREIT"}</definedName>
    <definedName name="fdfdfd_1_2_1_1_1" hidden="1">{#N/A,#N/A,FALSE,"CAPREIT"}</definedName>
    <definedName name="fdfdfd_1_2_1_2" localSheetId="0" hidden="1">{#N/A,#N/A,FALSE,"CAPREIT"}</definedName>
    <definedName name="fdfdfd_1_2_1_2" hidden="1">{#N/A,#N/A,FALSE,"CAPREIT"}</definedName>
    <definedName name="fdfdfd_1_2_1_3" localSheetId="0" hidden="1">{#N/A,#N/A,FALSE,"CAPREIT"}</definedName>
    <definedName name="fdfdfd_1_2_1_3" hidden="1">{#N/A,#N/A,FALSE,"CAPREIT"}</definedName>
    <definedName name="fdfdfd_1_2_2" localSheetId="0" hidden="1">{#N/A,#N/A,FALSE,"CAPREIT"}</definedName>
    <definedName name="fdfdfd_1_2_2" hidden="1">{#N/A,#N/A,FALSE,"CAPREIT"}</definedName>
    <definedName name="fdfdfd_1_2_2_1" localSheetId="0" hidden="1">{#N/A,#N/A,FALSE,"CAPREIT"}</definedName>
    <definedName name="fdfdfd_1_2_2_1" hidden="1">{#N/A,#N/A,FALSE,"CAPREIT"}</definedName>
    <definedName name="fdfdfd_1_2_3" localSheetId="0" hidden="1">{#N/A,#N/A,FALSE,"CAPREIT"}</definedName>
    <definedName name="fdfdfd_1_2_3" hidden="1">{#N/A,#N/A,FALSE,"CAPREIT"}</definedName>
    <definedName name="fdfdfd_1_2_4" localSheetId="0" hidden="1">{#N/A,#N/A,FALSE,"CAPREIT"}</definedName>
    <definedName name="fdfdfd_1_2_4" hidden="1">{#N/A,#N/A,FALSE,"CAPREIT"}</definedName>
    <definedName name="fdfdfd_1_3" localSheetId="0" hidden="1">{#N/A,#N/A,FALSE,"CAPREIT"}</definedName>
    <definedName name="fdfdfd_1_3" hidden="1">{#N/A,#N/A,FALSE,"CAPREIT"}</definedName>
    <definedName name="fdfdfd_1_3_1" localSheetId="0" hidden="1">{#N/A,#N/A,FALSE,"CAPREIT"}</definedName>
    <definedName name="fdfdfd_1_3_1" hidden="1">{#N/A,#N/A,FALSE,"CAPREIT"}</definedName>
    <definedName name="fdfdfd_1_3_1_1" localSheetId="0" hidden="1">{#N/A,#N/A,FALSE,"CAPREIT"}</definedName>
    <definedName name="fdfdfd_1_3_1_1" hidden="1">{#N/A,#N/A,FALSE,"CAPREIT"}</definedName>
    <definedName name="fdfdfd_1_3_2" localSheetId="0" hidden="1">{#N/A,#N/A,FALSE,"CAPREIT"}</definedName>
    <definedName name="fdfdfd_1_3_2" hidden="1">{#N/A,#N/A,FALSE,"CAPREIT"}</definedName>
    <definedName name="fdfdfd_1_3_3" localSheetId="0" hidden="1">{#N/A,#N/A,FALSE,"CAPREIT"}</definedName>
    <definedName name="fdfdfd_1_3_3" hidden="1">{#N/A,#N/A,FALSE,"CAPREIT"}</definedName>
    <definedName name="fdfdfd_1_4" localSheetId="0" hidden="1">{#N/A,#N/A,FALSE,"CAPREIT"}</definedName>
    <definedName name="fdfdfd_1_4" hidden="1">{#N/A,#N/A,FALSE,"CAPREIT"}</definedName>
    <definedName name="fdfdfd_1_4_1" localSheetId="0" hidden="1">{#N/A,#N/A,FALSE,"CAPREIT"}</definedName>
    <definedName name="fdfdfd_1_4_1" hidden="1">{#N/A,#N/A,FALSE,"CAPREIT"}</definedName>
    <definedName name="fdfdfd_1_4_1_1" localSheetId="0" hidden="1">{#N/A,#N/A,FALSE,"CAPREIT"}</definedName>
    <definedName name="fdfdfd_1_4_1_1" hidden="1">{#N/A,#N/A,FALSE,"CAPREIT"}</definedName>
    <definedName name="fdfdfd_1_5" localSheetId="0" hidden="1">{#N/A,#N/A,FALSE,"CAPREIT"}</definedName>
    <definedName name="fdfdfd_1_5" hidden="1">{#N/A,#N/A,FALSE,"CAPREIT"}</definedName>
    <definedName name="fdfdfd_1_5_1" localSheetId="0" hidden="1">{#N/A,#N/A,FALSE,"CAPREIT"}</definedName>
    <definedName name="fdfdfd_1_5_1" hidden="1">{#N/A,#N/A,FALSE,"CAPREIT"}</definedName>
    <definedName name="fdfdfd_2" localSheetId="0" hidden="1">{#N/A,#N/A,FALSE,"CAPREIT"}</definedName>
    <definedName name="fdfdfd_2" hidden="1">{#N/A,#N/A,FALSE,"CAPREIT"}</definedName>
    <definedName name="fdfdfd_2_1" localSheetId="0" hidden="1">{#N/A,#N/A,FALSE,"CAPREIT"}</definedName>
    <definedName name="fdfdfd_2_1" hidden="1">{#N/A,#N/A,FALSE,"CAPREIT"}</definedName>
    <definedName name="fdfdfd_2_1_1" localSheetId="0" hidden="1">{#N/A,#N/A,FALSE,"CAPREIT"}</definedName>
    <definedName name="fdfdfd_2_1_1" hidden="1">{#N/A,#N/A,FALSE,"CAPREIT"}</definedName>
    <definedName name="fdfdfd_2_1_1_1" localSheetId="0" hidden="1">{#N/A,#N/A,FALSE,"CAPREIT"}</definedName>
    <definedName name="fdfdfd_2_1_1_1" hidden="1">{#N/A,#N/A,FALSE,"CAPREIT"}</definedName>
    <definedName name="fdfdfd_2_1_1_1_1" localSheetId="0" hidden="1">{#N/A,#N/A,FALSE,"CAPREIT"}</definedName>
    <definedName name="fdfdfd_2_1_1_1_1" hidden="1">{#N/A,#N/A,FALSE,"CAPREIT"}</definedName>
    <definedName name="fdfdfd_2_1_1_1_1_1" localSheetId="0" hidden="1">{#N/A,#N/A,FALSE,"CAPREIT"}</definedName>
    <definedName name="fdfdfd_2_1_1_1_1_1" hidden="1">{#N/A,#N/A,FALSE,"CAPREIT"}</definedName>
    <definedName name="fdfdfd_2_1_1_1_2" localSheetId="0" hidden="1">{#N/A,#N/A,FALSE,"CAPREIT"}</definedName>
    <definedName name="fdfdfd_2_1_1_1_2" hidden="1">{#N/A,#N/A,FALSE,"CAPREIT"}</definedName>
    <definedName name="fdfdfd_2_1_1_1_3" localSheetId="0" hidden="1">{#N/A,#N/A,FALSE,"CAPREIT"}</definedName>
    <definedName name="fdfdfd_2_1_1_1_3" hidden="1">{#N/A,#N/A,FALSE,"CAPREIT"}</definedName>
    <definedName name="fdfdfd_2_1_1_2" localSheetId="0" hidden="1">{#N/A,#N/A,FALSE,"CAPREIT"}</definedName>
    <definedName name="fdfdfd_2_1_1_2" hidden="1">{#N/A,#N/A,FALSE,"CAPREIT"}</definedName>
    <definedName name="fdfdfd_2_1_1_2_1" localSheetId="0" hidden="1">{#N/A,#N/A,FALSE,"CAPREIT"}</definedName>
    <definedName name="fdfdfd_2_1_1_2_1" hidden="1">{#N/A,#N/A,FALSE,"CAPREIT"}</definedName>
    <definedName name="fdfdfd_2_1_1_3" localSheetId="0" hidden="1">{#N/A,#N/A,FALSE,"CAPREIT"}</definedName>
    <definedName name="fdfdfd_2_1_1_3" hidden="1">{#N/A,#N/A,FALSE,"CAPREIT"}</definedName>
    <definedName name="fdfdfd_2_1_1_4" localSheetId="0" hidden="1">{#N/A,#N/A,FALSE,"CAPREIT"}</definedName>
    <definedName name="fdfdfd_2_1_1_4" hidden="1">{#N/A,#N/A,FALSE,"CAPREIT"}</definedName>
    <definedName name="fdfdfd_2_1_2" localSheetId="0" hidden="1">{#N/A,#N/A,FALSE,"CAPREIT"}</definedName>
    <definedName name="fdfdfd_2_1_2" hidden="1">{#N/A,#N/A,FALSE,"CAPREIT"}</definedName>
    <definedName name="fdfdfd_2_1_2_1" localSheetId="0" hidden="1">{#N/A,#N/A,FALSE,"CAPREIT"}</definedName>
    <definedName name="fdfdfd_2_1_2_1" hidden="1">{#N/A,#N/A,FALSE,"CAPREIT"}</definedName>
    <definedName name="fdfdfd_2_1_2_1_1" localSheetId="0" hidden="1">{#N/A,#N/A,FALSE,"CAPREIT"}</definedName>
    <definedName name="fdfdfd_2_1_2_1_1" hidden="1">{#N/A,#N/A,FALSE,"CAPREIT"}</definedName>
    <definedName name="fdfdfd_2_1_2_2" localSheetId="0" hidden="1">{#N/A,#N/A,FALSE,"CAPREIT"}</definedName>
    <definedName name="fdfdfd_2_1_2_2" hidden="1">{#N/A,#N/A,FALSE,"CAPREIT"}</definedName>
    <definedName name="fdfdfd_2_1_2_3" localSheetId="0" hidden="1">{#N/A,#N/A,FALSE,"CAPREIT"}</definedName>
    <definedName name="fdfdfd_2_1_2_3" hidden="1">{#N/A,#N/A,FALSE,"CAPREIT"}</definedName>
    <definedName name="fdfdfd_2_1_3" localSheetId="0" hidden="1">{#N/A,#N/A,FALSE,"CAPREIT"}</definedName>
    <definedName name="fdfdfd_2_1_3" hidden="1">{#N/A,#N/A,FALSE,"CAPREIT"}</definedName>
    <definedName name="fdfdfd_2_1_4" localSheetId="0" hidden="1">{#N/A,#N/A,FALSE,"CAPREIT"}</definedName>
    <definedName name="fdfdfd_2_1_4" hidden="1">{#N/A,#N/A,FALSE,"CAPREIT"}</definedName>
    <definedName name="fdfdfd_2_2" localSheetId="0" hidden="1">{#N/A,#N/A,FALSE,"CAPREIT"}</definedName>
    <definedName name="fdfdfd_2_2" hidden="1">{#N/A,#N/A,FALSE,"CAPREIT"}</definedName>
    <definedName name="fdfdfd_2_2_1" localSheetId="0" hidden="1">{#N/A,#N/A,FALSE,"CAPREIT"}</definedName>
    <definedName name="fdfdfd_2_2_1" hidden="1">{#N/A,#N/A,FALSE,"CAPREIT"}</definedName>
    <definedName name="fdfdfd_2_2_1_1" localSheetId="0" hidden="1">{#N/A,#N/A,FALSE,"CAPREIT"}</definedName>
    <definedName name="fdfdfd_2_2_1_1" hidden="1">{#N/A,#N/A,FALSE,"CAPREIT"}</definedName>
    <definedName name="fdfdfd_2_2_1_1_1" localSheetId="0" hidden="1">{#N/A,#N/A,FALSE,"CAPREIT"}</definedName>
    <definedName name="fdfdfd_2_2_1_1_1" hidden="1">{#N/A,#N/A,FALSE,"CAPREIT"}</definedName>
    <definedName name="fdfdfd_2_2_1_2" localSheetId="0" hidden="1">{#N/A,#N/A,FALSE,"CAPREIT"}</definedName>
    <definedName name="fdfdfd_2_2_1_2" hidden="1">{#N/A,#N/A,FALSE,"CAPREIT"}</definedName>
    <definedName name="fdfdfd_2_2_1_3" localSheetId="0" hidden="1">{#N/A,#N/A,FALSE,"CAPREIT"}</definedName>
    <definedName name="fdfdfd_2_2_1_3" hidden="1">{#N/A,#N/A,FALSE,"CAPREIT"}</definedName>
    <definedName name="fdfdfd_2_2_2" localSheetId="0" hidden="1">{#N/A,#N/A,FALSE,"CAPREIT"}</definedName>
    <definedName name="fdfdfd_2_2_2" hidden="1">{#N/A,#N/A,FALSE,"CAPREIT"}</definedName>
    <definedName name="fdfdfd_2_2_2_1" localSheetId="0" hidden="1">{#N/A,#N/A,FALSE,"CAPREIT"}</definedName>
    <definedName name="fdfdfd_2_2_2_1" hidden="1">{#N/A,#N/A,FALSE,"CAPREIT"}</definedName>
    <definedName name="fdfdfd_2_2_3" localSheetId="0" hidden="1">{#N/A,#N/A,FALSE,"CAPREIT"}</definedName>
    <definedName name="fdfdfd_2_2_3" hidden="1">{#N/A,#N/A,FALSE,"CAPREIT"}</definedName>
    <definedName name="fdfdfd_2_2_4" localSheetId="0" hidden="1">{#N/A,#N/A,FALSE,"CAPREIT"}</definedName>
    <definedName name="fdfdfd_2_2_4" hidden="1">{#N/A,#N/A,FALSE,"CAPREIT"}</definedName>
    <definedName name="fdfdfd_2_3" localSheetId="0" hidden="1">{#N/A,#N/A,FALSE,"CAPREIT"}</definedName>
    <definedName name="fdfdfd_2_3" hidden="1">{#N/A,#N/A,FALSE,"CAPREIT"}</definedName>
    <definedName name="fdfdfd_2_3_1" localSheetId="0" hidden="1">{#N/A,#N/A,FALSE,"CAPREIT"}</definedName>
    <definedName name="fdfdfd_2_3_1" hidden="1">{#N/A,#N/A,FALSE,"CAPREIT"}</definedName>
    <definedName name="fdfdfd_2_3_1_1" localSheetId="0" hidden="1">{#N/A,#N/A,FALSE,"CAPREIT"}</definedName>
    <definedName name="fdfdfd_2_3_1_1" hidden="1">{#N/A,#N/A,FALSE,"CAPREIT"}</definedName>
    <definedName name="fdfdfd_2_3_2" localSheetId="0" hidden="1">{#N/A,#N/A,FALSE,"CAPREIT"}</definedName>
    <definedName name="fdfdfd_2_3_2" hidden="1">{#N/A,#N/A,FALSE,"CAPREIT"}</definedName>
    <definedName name="fdfdfd_2_3_3" localSheetId="0" hidden="1">{#N/A,#N/A,FALSE,"CAPREIT"}</definedName>
    <definedName name="fdfdfd_2_3_3" hidden="1">{#N/A,#N/A,FALSE,"CAPREIT"}</definedName>
    <definedName name="fdfdfd_2_4" localSheetId="0" hidden="1">{#N/A,#N/A,FALSE,"CAPREIT"}</definedName>
    <definedName name="fdfdfd_2_4" hidden="1">{#N/A,#N/A,FALSE,"CAPREIT"}</definedName>
    <definedName name="fdfdfd_2_4_1" localSheetId="0" hidden="1">{#N/A,#N/A,FALSE,"CAPREIT"}</definedName>
    <definedName name="fdfdfd_2_4_1" hidden="1">{#N/A,#N/A,FALSE,"CAPREIT"}</definedName>
    <definedName name="fdfdfd_2_4_1_1" localSheetId="0" hidden="1">{#N/A,#N/A,FALSE,"CAPREIT"}</definedName>
    <definedName name="fdfdfd_2_4_1_1" hidden="1">{#N/A,#N/A,FALSE,"CAPREIT"}</definedName>
    <definedName name="fdfdfd_2_5" localSheetId="0" hidden="1">{#N/A,#N/A,FALSE,"CAPREIT"}</definedName>
    <definedName name="fdfdfd_2_5" hidden="1">{#N/A,#N/A,FALSE,"CAPREIT"}</definedName>
    <definedName name="fdfdfd_2_5_1" localSheetId="0" hidden="1">{#N/A,#N/A,FALSE,"CAPREIT"}</definedName>
    <definedName name="fdfdfd_2_5_1" hidden="1">{#N/A,#N/A,FALSE,"CAPREIT"}</definedName>
    <definedName name="fdfdfd_3" localSheetId="0" hidden="1">{#N/A,#N/A,FALSE,"CAPREIT"}</definedName>
    <definedName name="fdfdfd_3" hidden="1">{#N/A,#N/A,FALSE,"CAPREIT"}</definedName>
    <definedName name="fdfdfd_3_1" localSheetId="0" hidden="1">{#N/A,#N/A,FALSE,"CAPREIT"}</definedName>
    <definedName name="fdfdfd_3_1" hidden="1">{#N/A,#N/A,FALSE,"CAPREIT"}</definedName>
    <definedName name="fdfdfd_3_1_1" localSheetId="0" hidden="1">{#N/A,#N/A,FALSE,"CAPREIT"}</definedName>
    <definedName name="fdfdfd_3_1_1" hidden="1">{#N/A,#N/A,FALSE,"CAPREIT"}</definedName>
    <definedName name="fdfdfd_3_1_1_1" localSheetId="0" hidden="1">{#N/A,#N/A,FALSE,"CAPREIT"}</definedName>
    <definedName name="fdfdfd_3_1_1_1" hidden="1">{#N/A,#N/A,FALSE,"CAPREIT"}</definedName>
    <definedName name="fdfdfd_3_1_1_1_1" localSheetId="0" hidden="1">{#N/A,#N/A,FALSE,"CAPREIT"}</definedName>
    <definedName name="fdfdfd_3_1_1_1_1" hidden="1">{#N/A,#N/A,FALSE,"CAPREIT"}</definedName>
    <definedName name="fdfdfd_3_1_1_1_1_1" localSheetId="0" hidden="1">{#N/A,#N/A,FALSE,"CAPREIT"}</definedName>
    <definedName name="fdfdfd_3_1_1_1_1_1" hidden="1">{#N/A,#N/A,FALSE,"CAPREIT"}</definedName>
    <definedName name="fdfdfd_3_1_1_1_2" localSheetId="0" hidden="1">{#N/A,#N/A,FALSE,"CAPREIT"}</definedName>
    <definedName name="fdfdfd_3_1_1_1_2" hidden="1">{#N/A,#N/A,FALSE,"CAPREIT"}</definedName>
    <definedName name="fdfdfd_3_1_1_1_3" localSheetId="0" hidden="1">{#N/A,#N/A,FALSE,"CAPREIT"}</definedName>
    <definedName name="fdfdfd_3_1_1_1_3" hidden="1">{#N/A,#N/A,FALSE,"CAPREIT"}</definedName>
    <definedName name="fdfdfd_3_1_1_2" localSheetId="0" hidden="1">{#N/A,#N/A,FALSE,"CAPREIT"}</definedName>
    <definedName name="fdfdfd_3_1_1_2" hidden="1">{#N/A,#N/A,FALSE,"CAPREIT"}</definedName>
    <definedName name="fdfdfd_3_1_1_2_1" localSheetId="0" hidden="1">{#N/A,#N/A,FALSE,"CAPREIT"}</definedName>
    <definedName name="fdfdfd_3_1_1_2_1" hidden="1">{#N/A,#N/A,FALSE,"CAPREIT"}</definedName>
    <definedName name="fdfdfd_3_1_1_3" localSheetId="0" hidden="1">{#N/A,#N/A,FALSE,"CAPREIT"}</definedName>
    <definedName name="fdfdfd_3_1_1_3" hidden="1">{#N/A,#N/A,FALSE,"CAPREIT"}</definedName>
    <definedName name="fdfdfd_3_1_1_4" localSheetId="0" hidden="1">{#N/A,#N/A,FALSE,"CAPREIT"}</definedName>
    <definedName name="fdfdfd_3_1_1_4" hidden="1">{#N/A,#N/A,FALSE,"CAPREIT"}</definedName>
    <definedName name="fdfdfd_3_1_2" localSheetId="0" hidden="1">{#N/A,#N/A,FALSE,"CAPREIT"}</definedName>
    <definedName name="fdfdfd_3_1_2" hidden="1">{#N/A,#N/A,FALSE,"CAPREIT"}</definedName>
    <definedName name="fdfdfd_3_1_2_1" localSheetId="0" hidden="1">{#N/A,#N/A,FALSE,"CAPREIT"}</definedName>
    <definedName name="fdfdfd_3_1_2_1" hidden="1">{#N/A,#N/A,FALSE,"CAPREIT"}</definedName>
    <definedName name="fdfdfd_3_1_2_1_1" localSheetId="0" hidden="1">{#N/A,#N/A,FALSE,"CAPREIT"}</definedName>
    <definedName name="fdfdfd_3_1_2_1_1" hidden="1">{#N/A,#N/A,FALSE,"CAPREIT"}</definedName>
    <definedName name="fdfdfd_3_1_2_2" localSheetId="0" hidden="1">{#N/A,#N/A,FALSE,"CAPREIT"}</definedName>
    <definedName name="fdfdfd_3_1_2_2" hidden="1">{#N/A,#N/A,FALSE,"CAPREIT"}</definedName>
    <definedName name="fdfdfd_3_1_2_3" localSheetId="0" hidden="1">{#N/A,#N/A,FALSE,"CAPREIT"}</definedName>
    <definedName name="fdfdfd_3_1_2_3" hidden="1">{#N/A,#N/A,FALSE,"CAPREIT"}</definedName>
    <definedName name="fdfdfd_3_1_3" localSheetId="0" hidden="1">{#N/A,#N/A,FALSE,"CAPREIT"}</definedName>
    <definedName name="fdfdfd_3_1_3" hidden="1">{#N/A,#N/A,FALSE,"CAPREIT"}</definedName>
    <definedName name="fdfdfd_3_1_4" localSheetId="0" hidden="1">{#N/A,#N/A,FALSE,"CAPREIT"}</definedName>
    <definedName name="fdfdfd_3_1_4" hidden="1">{#N/A,#N/A,FALSE,"CAPREIT"}</definedName>
    <definedName name="fdfdfd_3_2" localSheetId="0" hidden="1">{#N/A,#N/A,FALSE,"CAPREIT"}</definedName>
    <definedName name="fdfdfd_3_2" hidden="1">{#N/A,#N/A,FALSE,"CAPREIT"}</definedName>
    <definedName name="fdfdfd_3_2_1" localSheetId="0" hidden="1">{#N/A,#N/A,FALSE,"CAPREIT"}</definedName>
    <definedName name="fdfdfd_3_2_1" hidden="1">{#N/A,#N/A,FALSE,"CAPREIT"}</definedName>
    <definedName name="fdfdfd_3_2_1_1" localSheetId="0" hidden="1">{#N/A,#N/A,FALSE,"CAPREIT"}</definedName>
    <definedName name="fdfdfd_3_2_1_1" hidden="1">{#N/A,#N/A,FALSE,"CAPREIT"}</definedName>
    <definedName name="fdfdfd_3_2_1_1_1" localSheetId="0" hidden="1">{#N/A,#N/A,FALSE,"CAPREIT"}</definedName>
    <definedName name="fdfdfd_3_2_1_1_1" hidden="1">{#N/A,#N/A,FALSE,"CAPREIT"}</definedName>
    <definedName name="fdfdfd_3_2_1_2" localSheetId="0" hidden="1">{#N/A,#N/A,FALSE,"CAPREIT"}</definedName>
    <definedName name="fdfdfd_3_2_1_2" hidden="1">{#N/A,#N/A,FALSE,"CAPREIT"}</definedName>
    <definedName name="fdfdfd_3_2_1_3" localSheetId="0" hidden="1">{#N/A,#N/A,FALSE,"CAPREIT"}</definedName>
    <definedName name="fdfdfd_3_2_1_3" hidden="1">{#N/A,#N/A,FALSE,"CAPREIT"}</definedName>
    <definedName name="fdfdfd_3_2_2" localSheetId="0" hidden="1">{#N/A,#N/A,FALSE,"CAPREIT"}</definedName>
    <definedName name="fdfdfd_3_2_2" hidden="1">{#N/A,#N/A,FALSE,"CAPREIT"}</definedName>
    <definedName name="fdfdfd_3_2_2_1" localSheetId="0" hidden="1">{#N/A,#N/A,FALSE,"CAPREIT"}</definedName>
    <definedName name="fdfdfd_3_2_2_1" hidden="1">{#N/A,#N/A,FALSE,"CAPREIT"}</definedName>
    <definedName name="fdfdfd_3_2_3" localSheetId="0" hidden="1">{#N/A,#N/A,FALSE,"CAPREIT"}</definedName>
    <definedName name="fdfdfd_3_2_3" hidden="1">{#N/A,#N/A,FALSE,"CAPREIT"}</definedName>
    <definedName name="fdfdfd_3_2_4" localSheetId="0" hidden="1">{#N/A,#N/A,FALSE,"CAPREIT"}</definedName>
    <definedName name="fdfdfd_3_2_4" hidden="1">{#N/A,#N/A,FALSE,"CAPREIT"}</definedName>
    <definedName name="fdfdfd_3_3" localSheetId="0" hidden="1">{#N/A,#N/A,FALSE,"CAPREIT"}</definedName>
    <definedName name="fdfdfd_3_3" hidden="1">{#N/A,#N/A,FALSE,"CAPREIT"}</definedName>
    <definedName name="fdfdfd_3_3_1" localSheetId="0" hidden="1">{#N/A,#N/A,FALSE,"CAPREIT"}</definedName>
    <definedName name="fdfdfd_3_3_1" hidden="1">{#N/A,#N/A,FALSE,"CAPREIT"}</definedName>
    <definedName name="fdfdfd_3_3_1_1" localSheetId="0" hidden="1">{#N/A,#N/A,FALSE,"CAPREIT"}</definedName>
    <definedName name="fdfdfd_3_3_1_1" hidden="1">{#N/A,#N/A,FALSE,"CAPREIT"}</definedName>
    <definedName name="fdfdfd_3_3_2" localSheetId="0" hidden="1">{#N/A,#N/A,FALSE,"CAPREIT"}</definedName>
    <definedName name="fdfdfd_3_3_2" hidden="1">{#N/A,#N/A,FALSE,"CAPREIT"}</definedName>
    <definedName name="fdfdfd_3_3_3" localSheetId="0" hidden="1">{#N/A,#N/A,FALSE,"CAPREIT"}</definedName>
    <definedName name="fdfdfd_3_3_3" hidden="1">{#N/A,#N/A,FALSE,"CAPREIT"}</definedName>
    <definedName name="fdfdfd_3_4" localSheetId="0" hidden="1">{#N/A,#N/A,FALSE,"CAPREIT"}</definedName>
    <definedName name="fdfdfd_3_4" hidden="1">{#N/A,#N/A,FALSE,"CAPREIT"}</definedName>
    <definedName name="fdfdfd_3_4_1" localSheetId="0" hidden="1">{#N/A,#N/A,FALSE,"CAPREIT"}</definedName>
    <definedName name="fdfdfd_3_4_1" hidden="1">{#N/A,#N/A,FALSE,"CAPREIT"}</definedName>
    <definedName name="fdfdfd_3_5" localSheetId="0" hidden="1">{#N/A,#N/A,FALSE,"CAPREIT"}</definedName>
    <definedName name="fdfdfd_3_5" hidden="1">{#N/A,#N/A,FALSE,"CAPREIT"}</definedName>
    <definedName name="fdfdfd_4" localSheetId="0" hidden="1">{#N/A,#N/A,FALSE,"CAPREIT"}</definedName>
    <definedName name="fdfdfd_4" hidden="1">{#N/A,#N/A,FALSE,"CAPREIT"}</definedName>
    <definedName name="fdfdfd_4_1" localSheetId="0" hidden="1">{#N/A,#N/A,FALSE,"CAPREIT"}</definedName>
    <definedName name="fdfdfd_4_1" hidden="1">{#N/A,#N/A,FALSE,"CAPREIT"}</definedName>
    <definedName name="fdfdfd_4_1_1" localSheetId="0" hidden="1">{#N/A,#N/A,FALSE,"CAPREIT"}</definedName>
    <definedName name="fdfdfd_4_1_1" hidden="1">{#N/A,#N/A,FALSE,"CAPREIT"}</definedName>
    <definedName name="fdfdfd_4_1_1_1" localSheetId="0" hidden="1">{#N/A,#N/A,FALSE,"CAPREIT"}</definedName>
    <definedName name="fdfdfd_4_1_1_1" hidden="1">{#N/A,#N/A,FALSE,"CAPREIT"}</definedName>
    <definedName name="fdfdfd_4_1_1_1_1" localSheetId="0" hidden="1">{#N/A,#N/A,FALSE,"CAPREIT"}</definedName>
    <definedName name="fdfdfd_4_1_1_1_1" hidden="1">{#N/A,#N/A,FALSE,"CAPREIT"}</definedName>
    <definedName name="fdfdfd_4_1_1_2" localSheetId="0" hidden="1">{#N/A,#N/A,FALSE,"CAPREIT"}</definedName>
    <definedName name="fdfdfd_4_1_1_2" hidden="1">{#N/A,#N/A,FALSE,"CAPREIT"}</definedName>
    <definedName name="fdfdfd_4_1_1_3" localSheetId="0" hidden="1">{#N/A,#N/A,FALSE,"CAPREIT"}</definedName>
    <definedName name="fdfdfd_4_1_1_3" hidden="1">{#N/A,#N/A,FALSE,"CAPREIT"}</definedName>
    <definedName name="fdfdfd_4_1_2" localSheetId="0" hidden="1">{#N/A,#N/A,FALSE,"CAPREIT"}</definedName>
    <definedName name="fdfdfd_4_1_2" hidden="1">{#N/A,#N/A,FALSE,"CAPREIT"}</definedName>
    <definedName name="fdfdfd_4_1_2_1" localSheetId="0" hidden="1">{#N/A,#N/A,FALSE,"CAPREIT"}</definedName>
    <definedName name="fdfdfd_4_1_2_1" hidden="1">{#N/A,#N/A,FALSE,"CAPREIT"}</definedName>
    <definedName name="fdfdfd_4_1_3" localSheetId="0" hidden="1">{#N/A,#N/A,FALSE,"CAPREIT"}</definedName>
    <definedName name="fdfdfd_4_1_3" hidden="1">{#N/A,#N/A,FALSE,"CAPREIT"}</definedName>
    <definedName name="fdfdfd_4_1_4" localSheetId="0" hidden="1">{#N/A,#N/A,FALSE,"CAPREIT"}</definedName>
    <definedName name="fdfdfd_4_1_4" hidden="1">{#N/A,#N/A,FALSE,"CAPREIT"}</definedName>
    <definedName name="fdfdfd_4_2" localSheetId="0" hidden="1">{#N/A,#N/A,FALSE,"CAPREIT"}</definedName>
    <definedName name="fdfdfd_4_2" hidden="1">{#N/A,#N/A,FALSE,"CAPREIT"}</definedName>
    <definedName name="fdfdfd_4_2_1" localSheetId="0" hidden="1">{#N/A,#N/A,FALSE,"CAPREIT"}</definedName>
    <definedName name="fdfdfd_4_2_1" hidden="1">{#N/A,#N/A,FALSE,"CAPREIT"}</definedName>
    <definedName name="fdfdfd_4_2_1_1" localSheetId="0" hidden="1">{#N/A,#N/A,FALSE,"CAPREIT"}</definedName>
    <definedName name="fdfdfd_4_2_1_1" hidden="1">{#N/A,#N/A,FALSE,"CAPREIT"}</definedName>
    <definedName name="fdfdfd_4_2_2" localSheetId="0" hidden="1">{#N/A,#N/A,FALSE,"CAPREIT"}</definedName>
    <definedName name="fdfdfd_4_2_2" hidden="1">{#N/A,#N/A,FALSE,"CAPREIT"}</definedName>
    <definedName name="fdfdfd_4_2_3" localSheetId="0" hidden="1">{#N/A,#N/A,FALSE,"CAPREIT"}</definedName>
    <definedName name="fdfdfd_4_2_3" hidden="1">{#N/A,#N/A,FALSE,"CAPREIT"}</definedName>
    <definedName name="fdfdfd_4_3" localSheetId="0" hidden="1">{#N/A,#N/A,FALSE,"CAPREIT"}</definedName>
    <definedName name="fdfdfd_4_3" hidden="1">{#N/A,#N/A,FALSE,"CAPREIT"}</definedName>
    <definedName name="fdfdfd_4_3_1" localSheetId="0" hidden="1">{#N/A,#N/A,FALSE,"CAPREIT"}</definedName>
    <definedName name="fdfdfd_4_3_1" hidden="1">{#N/A,#N/A,FALSE,"CAPREIT"}</definedName>
    <definedName name="fdfdfd_4_4" localSheetId="0" hidden="1">{#N/A,#N/A,FALSE,"CAPREIT"}</definedName>
    <definedName name="fdfdfd_4_4" hidden="1">{#N/A,#N/A,FALSE,"CAPREIT"}</definedName>
    <definedName name="fdfdfd_4_5" localSheetId="0" hidden="1">{#N/A,#N/A,FALSE,"CAPREIT"}</definedName>
    <definedName name="fdfdfd_4_5" hidden="1">{#N/A,#N/A,FALSE,"CAPREIT"}</definedName>
    <definedName name="fdfdfd_5" localSheetId="0" hidden="1">{#N/A,#N/A,FALSE,"CAPREIT"}</definedName>
    <definedName name="fdfdfd_5" hidden="1">{#N/A,#N/A,FALSE,"CAPREIT"}</definedName>
    <definedName name="fdfdfd_5_1" localSheetId="0" hidden="1">{#N/A,#N/A,FALSE,"CAPREIT"}</definedName>
    <definedName name="fdfdfd_5_1" hidden="1">{#N/A,#N/A,FALSE,"CAPREIT"}</definedName>
    <definedName name="fdfdfd_5_1_1" localSheetId="0" hidden="1">{#N/A,#N/A,FALSE,"CAPREIT"}</definedName>
    <definedName name="fdfdfd_5_1_1" hidden="1">{#N/A,#N/A,FALSE,"CAPREIT"}</definedName>
    <definedName name="fdfdfd_5_1_1_1" localSheetId="0" hidden="1">{#N/A,#N/A,FALSE,"CAPREIT"}</definedName>
    <definedName name="fdfdfd_5_1_1_1" hidden="1">{#N/A,#N/A,FALSE,"CAPREIT"}</definedName>
    <definedName name="fdfdfd_5_1_1_1_1" localSheetId="0" hidden="1">{#N/A,#N/A,FALSE,"CAPREIT"}</definedName>
    <definedName name="fdfdfd_5_1_1_1_1" hidden="1">{#N/A,#N/A,FALSE,"CAPREIT"}</definedName>
    <definedName name="fdfdfd_5_1_1_2" localSheetId="0" hidden="1">{#N/A,#N/A,FALSE,"CAPREIT"}</definedName>
    <definedName name="fdfdfd_5_1_1_2" hidden="1">{#N/A,#N/A,FALSE,"CAPREIT"}</definedName>
    <definedName name="fdfdfd_5_1_1_3" localSheetId="0" hidden="1">{#N/A,#N/A,FALSE,"CAPREIT"}</definedName>
    <definedName name="fdfdfd_5_1_1_3" hidden="1">{#N/A,#N/A,FALSE,"CAPREIT"}</definedName>
    <definedName name="fdfdfd_5_1_2" localSheetId="0" hidden="1">{#N/A,#N/A,FALSE,"CAPREIT"}</definedName>
    <definedName name="fdfdfd_5_1_2" hidden="1">{#N/A,#N/A,FALSE,"CAPREIT"}</definedName>
    <definedName name="fdfdfd_5_1_2_1" localSheetId="0" hidden="1">{#N/A,#N/A,FALSE,"CAPREIT"}</definedName>
    <definedName name="fdfdfd_5_1_2_1" hidden="1">{#N/A,#N/A,FALSE,"CAPREIT"}</definedName>
    <definedName name="fdfdfd_5_1_3" localSheetId="0" hidden="1">{#N/A,#N/A,FALSE,"CAPREIT"}</definedName>
    <definedName name="fdfdfd_5_1_3" hidden="1">{#N/A,#N/A,FALSE,"CAPREIT"}</definedName>
    <definedName name="fdfdfd_5_1_4" localSheetId="0" hidden="1">{#N/A,#N/A,FALSE,"CAPREIT"}</definedName>
    <definedName name="fdfdfd_5_1_4" hidden="1">{#N/A,#N/A,FALSE,"CAPREIT"}</definedName>
    <definedName name="fdfdfd_5_2" localSheetId="0" hidden="1">{#N/A,#N/A,FALSE,"CAPREIT"}</definedName>
    <definedName name="fdfdfd_5_2" hidden="1">{#N/A,#N/A,FALSE,"CAPREIT"}</definedName>
    <definedName name="fdfdfd_5_2_1" localSheetId="0" hidden="1">{#N/A,#N/A,FALSE,"CAPREIT"}</definedName>
    <definedName name="fdfdfd_5_2_1" hidden="1">{#N/A,#N/A,FALSE,"CAPREIT"}</definedName>
    <definedName name="fdfdfd_5_2_1_1" localSheetId="0" hidden="1">{#N/A,#N/A,FALSE,"CAPREIT"}</definedName>
    <definedName name="fdfdfd_5_2_1_1" hidden="1">{#N/A,#N/A,FALSE,"CAPREIT"}</definedName>
    <definedName name="fdfdfd_5_2_2" localSheetId="0" hidden="1">{#N/A,#N/A,FALSE,"CAPREIT"}</definedName>
    <definedName name="fdfdfd_5_2_2" hidden="1">{#N/A,#N/A,FALSE,"CAPREIT"}</definedName>
    <definedName name="fdfdfd_5_2_3" localSheetId="0" hidden="1">{#N/A,#N/A,FALSE,"CAPREIT"}</definedName>
    <definedName name="fdfdfd_5_2_3" hidden="1">{#N/A,#N/A,FALSE,"CAPREIT"}</definedName>
    <definedName name="fdfdfd_5_3" localSheetId="0" hidden="1">{#N/A,#N/A,FALSE,"CAPREIT"}</definedName>
    <definedName name="fdfdfd_5_3" hidden="1">{#N/A,#N/A,FALSE,"CAPREIT"}</definedName>
    <definedName name="fdfdfd_5_4" localSheetId="0" hidden="1">{#N/A,#N/A,FALSE,"CAPREIT"}</definedName>
    <definedName name="fdfdfd_5_4" hidden="1">{#N/A,#N/A,FALSE,"CAPREIT"}</definedName>
    <definedName name="fdfdfdf" localSheetId="0" hidden="1">{#N/A,#N/A,FALSE,"CAPREIT"}</definedName>
    <definedName name="fdfdfdf" hidden="1">{#N/A,#N/A,FALSE,"CAPREIT"}</definedName>
    <definedName name="fdfdfdf_1" localSheetId="0" hidden="1">{#N/A,#N/A,FALSE,"CAPREIT"}</definedName>
    <definedName name="fdfdfdf_1" hidden="1">{#N/A,#N/A,FALSE,"CAPREIT"}</definedName>
    <definedName name="fdfdfdf_1_1" localSheetId="0" hidden="1">{#N/A,#N/A,FALSE,"CAPREIT"}</definedName>
    <definedName name="fdfdfdf_1_1" hidden="1">{#N/A,#N/A,FALSE,"CAPREIT"}</definedName>
    <definedName name="fdfdfdf_1_1_1" localSheetId="0" hidden="1">{#N/A,#N/A,FALSE,"CAPREIT"}</definedName>
    <definedName name="fdfdfdf_1_1_1" hidden="1">{#N/A,#N/A,FALSE,"CAPREIT"}</definedName>
    <definedName name="fdfdfdf_1_1_1_1" localSheetId="0" hidden="1">{#N/A,#N/A,FALSE,"CAPREIT"}</definedName>
    <definedName name="fdfdfdf_1_1_1_1" hidden="1">{#N/A,#N/A,FALSE,"CAPREIT"}</definedName>
    <definedName name="fdfdfdf_1_1_1_1_1" localSheetId="0" hidden="1">{#N/A,#N/A,FALSE,"CAPREIT"}</definedName>
    <definedName name="fdfdfdf_1_1_1_1_1" hidden="1">{#N/A,#N/A,FALSE,"CAPREIT"}</definedName>
    <definedName name="fdfdfdf_1_1_1_1_1_1" localSheetId="0" hidden="1">{#N/A,#N/A,FALSE,"CAPREIT"}</definedName>
    <definedName name="fdfdfdf_1_1_1_1_1_1" hidden="1">{#N/A,#N/A,FALSE,"CAPREIT"}</definedName>
    <definedName name="fdfdfdf_1_1_1_1_2" localSheetId="0" hidden="1">{#N/A,#N/A,FALSE,"CAPREIT"}</definedName>
    <definedName name="fdfdfdf_1_1_1_1_2" hidden="1">{#N/A,#N/A,FALSE,"CAPREIT"}</definedName>
    <definedName name="fdfdfdf_1_1_1_1_3" localSheetId="0" hidden="1">{#N/A,#N/A,FALSE,"CAPREIT"}</definedName>
    <definedName name="fdfdfdf_1_1_1_1_3" hidden="1">{#N/A,#N/A,FALSE,"CAPREIT"}</definedName>
    <definedName name="fdfdfdf_1_1_1_2" localSheetId="0" hidden="1">{#N/A,#N/A,FALSE,"CAPREIT"}</definedName>
    <definedName name="fdfdfdf_1_1_1_2" hidden="1">{#N/A,#N/A,FALSE,"CAPREIT"}</definedName>
    <definedName name="fdfdfdf_1_1_1_2_1" localSheetId="0" hidden="1">{#N/A,#N/A,FALSE,"CAPREIT"}</definedName>
    <definedName name="fdfdfdf_1_1_1_2_1" hidden="1">{#N/A,#N/A,FALSE,"CAPREIT"}</definedName>
    <definedName name="fdfdfdf_1_1_1_3" localSheetId="0" hidden="1">{#N/A,#N/A,FALSE,"CAPREIT"}</definedName>
    <definedName name="fdfdfdf_1_1_1_3" hidden="1">{#N/A,#N/A,FALSE,"CAPREIT"}</definedName>
    <definedName name="fdfdfdf_1_1_1_4" localSheetId="0" hidden="1">{#N/A,#N/A,FALSE,"CAPREIT"}</definedName>
    <definedName name="fdfdfdf_1_1_1_4" hidden="1">{#N/A,#N/A,FALSE,"CAPREIT"}</definedName>
    <definedName name="fdfdfdf_1_1_2" localSheetId="0" hidden="1">{#N/A,#N/A,FALSE,"CAPREIT"}</definedName>
    <definedName name="fdfdfdf_1_1_2" hidden="1">{#N/A,#N/A,FALSE,"CAPREIT"}</definedName>
    <definedName name="fdfdfdf_1_1_2_1" localSheetId="0" hidden="1">{#N/A,#N/A,FALSE,"CAPREIT"}</definedName>
    <definedName name="fdfdfdf_1_1_2_1" hidden="1">{#N/A,#N/A,FALSE,"CAPREIT"}</definedName>
    <definedName name="fdfdfdf_1_1_2_1_1" localSheetId="0" hidden="1">{#N/A,#N/A,FALSE,"CAPREIT"}</definedName>
    <definedName name="fdfdfdf_1_1_2_1_1" hidden="1">{#N/A,#N/A,FALSE,"CAPREIT"}</definedName>
    <definedName name="fdfdfdf_1_1_2_2" localSheetId="0" hidden="1">{#N/A,#N/A,FALSE,"CAPREIT"}</definedName>
    <definedName name="fdfdfdf_1_1_2_2" hidden="1">{#N/A,#N/A,FALSE,"CAPREIT"}</definedName>
    <definedName name="fdfdfdf_1_1_2_3" localSheetId="0" hidden="1">{#N/A,#N/A,FALSE,"CAPREIT"}</definedName>
    <definedName name="fdfdfdf_1_1_2_3" hidden="1">{#N/A,#N/A,FALSE,"CAPREIT"}</definedName>
    <definedName name="fdfdfdf_1_1_3" localSheetId="0" hidden="1">{#N/A,#N/A,FALSE,"CAPREIT"}</definedName>
    <definedName name="fdfdfdf_1_1_3" hidden="1">{#N/A,#N/A,FALSE,"CAPREIT"}</definedName>
    <definedName name="fdfdfdf_1_1_4" localSheetId="0" hidden="1">{#N/A,#N/A,FALSE,"CAPREIT"}</definedName>
    <definedName name="fdfdfdf_1_1_4" hidden="1">{#N/A,#N/A,FALSE,"CAPREIT"}</definedName>
    <definedName name="fdfdfdf_1_2" localSheetId="0" hidden="1">{#N/A,#N/A,FALSE,"CAPREIT"}</definedName>
    <definedName name="fdfdfdf_1_2" hidden="1">{#N/A,#N/A,FALSE,"CAPREIT"}</definedName>
    <definedName name="fdfdfdf_1_2_1" localSheetId="0" hidden="1">{#N/A,#N/A,FALSE,"CAPREIT"}</definedName>
    <definedName name="fdfdfdf_1_2_1" hidden="1">{#N/A,#N/A,FALSE,"CAPREIT"}</definedName>
    <definedName name="fdfdfdf_1_2_1_1" localSheetId="0" hidden="1">{#N/A,#N/A,FALSE,"CAPREIT"}</definedName>
    <definedName name="fdfdfdf_1_2_1_1" hidden="1">{#N/A,#N/A,FALSE,"CAPREIT"}</definedName>
    <definedName name="fdfdfdf_1_2_1_1_1" localSheetId="0" hidden="1">{#N/A,#N/A,FALSE,"CAPREIT"}</definedName>
    <definedName name="fdfdfdf_1_2_1_1_1" hidden="1">{#N/A,#N/A,FALSE,"CAPREIT"}</definedName>
    <definedName name="fdfdfdf_1_2_1_2" localSheetId="0" hidden="1">{#N/A,#N/A,FALSE,"CAPREIT"}</definedName>
    <definedName name="fdfdfdf_1_2_1_2" hidden="1">{#N/A,#N/A,FALSE,"CAPREIT"}</definedName>
    <definedName name="fdfdfdf_1_2_1_3" localSheetId="0" hidden="1">{#N/A,#N/A,FALSE,"CAPREIT"}</definedName>
    <definedName name="fdfdfdf_1_2_1_3" hidden="1">{#N/A,#N/A,FALSE,"CAPREIT"}</definedName>
    <definedName name="fdfdfdf_1_2_2" localSheetId="0" hidden="1">{#N/A,#N/A,FALSE,"CAPREIT"}</definedName>
    <definedName name="fdfdfdf_1_2_2" hidden="1">{#N/A,#N/A,FALSE,"CAPREIT"}</definedName>
    <definedName name="fdfdfdf_1_2_2_1" localSheetId="0" hidden="1">{#N/A,#N/A,FALSE,"CAPREIT"}</definedName>
    <definedName name="fdfdfdf_1_2_2_1" hidden="1">{#N/A,#N/A,FALSE,"CAPREIT"}</definedName>
    <definedName name="fdfdfdf_1_2_3" localSheetId="0" hidden="1">{#N/A,#N/A,FALSE,"CAPREIT"}</definedName>
    <definedName name="fdfdfdf_1_2_3" hidden="1">{#N/A,#N/A,FALSE,"CAPREIT"}</definedName>
    <definedName name="fdfdfdf_1_2_4" localSheetId="0" hidden="1">{#N/A,#N/A,FALSE,"CAPREIT"}</definedName>
    <definedName name="fdfdfdf_1_2_4" hidden="1">{#N/A,#N/A,FALSE,"CAPREIT"}</definedName>
    <definedName name="fdfdfdf_1_3" localSheetId="0" hidden="1">{#N/A,#N/A,FALSE,"CAPREIT"}</definedName>
    <definedName name="fdfdfdf_1_3" hidden="1">{#N/A,#N/A,FALSE,"CAPREIT"}</definedName>
    <definedName name="fdfdfdf_1_3_1" localSheetId="0" hidden="1">{#N/A,#N/A,FALSE,"CAPREIT"}</definedName>
    <definedName name="fdfdfdf_1_3_1" hidden="1">{#N/A,#N/A,FALSE,"CAPREIT"}</definedName>
    <definedName name="fdfdfdf_1_3_1_1" localSheetId="0" hidden="1">{#N/A,#N/A,FALSE,"CAPREIT"}</definedName>
    <definedName name="fdfdfdf_1_3_1_1" hidden="1">{#N/A,#N/A,FALSE,"CAPREIT"}</definedName>
    <definedName name="fdfdfdf_1_3_2" localSheetId="0" hidden="1">{#N/A,#N/A,FALSE,"CAPREIT"}</definedName>
    <definedName name="fdfdfdf_1_3_2" hidden="1">{#N/A,#N/A,FALSE,"CAPREIT"}</definedName>
    <definedName name="fdfdfdf_1_3_3" localSheetId="0" hidden="1">{#N/A,#N/A,FALSE,"CAPREIT"}</definedName>
    <definedName name="fdfdfdf_1_3_3" hidden="1">{#N/A,#N/A,FALSE,"CAPREIT"}</definedName>
    <definedName name="fdfdfdf_1_4" localSheetId="0" hidden="1">{#N/A,#N/A,FALSE,"CAPREIT"}</definedName>
    <definedName name="fdfdfdf_1_4" hidden="1">{#N/A,#N/A,FALSE,"CAPREIT"}</definedName>
    <definedName name="fdfdfdf_1_4_1" localSheetId="0" hidden="1">{#N/A,#N/A,FALSE,"CAPREIT"}</definedName>
    <definedName name="fdfdfdf_1_4_1" hidden="1">{#N/A,#N/A,FALSE,"CAPREIT"}</definedName>
    <definedName name="fdfdfdf_1_4_1_1" localSheetId="0" hidden="1">{#N/A,#N/A,FALSE,"CAPREIT"}</definedName>
    <definedName name="fdfdfdf_1_4_1_1" hidden="1">{#N/A,#N/A,FALSE,"CAPREIT"}</definedName>
    <definedName name="fdfdfdf_1_5" localSheetId="0" hidden="1">{#N/A,#N/A,FALSE,"CAPREIT"}</definedName>
    <definedName name="fdfdfdf_1_5" hidden="1">{#N/A,#N/A,FALSE,"CAPREIT"}</definedName>
    <definedName name="fdfdfdf_1_5_1" localSheetId="0" hidden="1">{#N/A,#N/A,FALSE,"CAPREIT"}</definedName>
    <definedName name="fdfdfdf_1_5_1" hidden="1">{#N/A,#N/A,FALSE,"CAPREIT"}</definedName>
    <definedName name="fdfdfdf_2" localSheetId="0" hidden="1">{#N/A,#N/A,FALSE,"CAPREIT"}</definedName>
    <definedName name="fdfdfdf_2" hidden="1">{#N/A,#N/A,FALSE,"CAPREIT"}</definedName>
    <definedName name="fdfdfdf_2_1" localSheetId="0" hidden="1">{#N/A,#N/A,FALSE,"CAPREIT"}</definedName>
    <definedName name="fdfdfdf_2_1" hidden="1">{#N/A,#N/A,FALSE,"CAPREIT"}</definedName>
    <definedName name="fdfdfdf_2_1_1" localSheetId="0" hidden="1">{#N/A,#N/A,FALSE,"CAPREIT"}</definedName>
    <definedName name="fdfdfdf_2_1_1" hidden="1">{#N/A,#N/A,FALSE,"CAPREIT"}</definedName>
    <definedName name="fdfdfdf_2_1_1_1" localSheetId="0" hidden="1">{#N/A,#N/A,FALSE,"CAPREIT"}</definedName>
    <definedName name="fdfdfdf_2_1_1_1" hidden="1">{#N/A,#N/A,FALSE,"CAPREIT"}</definedName>
    <definedName name="fdfdfdf_2_1_1_1_1" localSheetId="0" hidden="1">{#N/A,#N/A,FALSE,"CAPREIT"}</definedName>
    <definedName name="fdfdfdf_2_1_1_1_1" hidden="1">{#N/A,#N/A,FALSE,"CAPREIT"}</definedName>
    <definedName name="fdfdfdf_2_1_1_1_1_1" localSheetId="0" hidden="1">{#N/A,#N/A,FALSE,"CAPREIT"}</definedName>
    <definedName name="fdfdfdf_2_1_1_1_1_1" hidden="1">{#N/A,#N/A,FALSE,"CAPREIT"}</definedName>
    <definedName name="fdfdfdf_2_1_1_1_2" localSheetId="0" hidden="1">{#N/A,#N/A,FALSE,"CAPREIT"}</definedName>
    <definedName name="fdfdfdf_2_1_1_1_2" hidden="1">{#N/A,#N/A,FALSE,"CAPREIT"}</definedName>
    <definedName name="fdfdfdf_2_1_1_1_3" localSheetId="0" hidden="1">{#N/A,#N/A,FALSE,"CAPREIT"}</definedName>
    <definedName name="fdfdfdf_2_1_1_1_3" hidden="1">{#N/A,#N/A,FALSE,"CAPREIT"}</definedName>
    <definedName name="fdfdfdf_2_1_1_2" localSheetId="0" hidden="1">{#N/A,#N/A,FALSE,"CAPREIT"}</definedName>
    <definedName name="fdfdfdf_2_1_1_2" hidden="1">{#N/A,#N/A,FALSE,"CAPREIT"}</definedName>
    <definedName name="fdfdfdf_2_1_1_2_1" localSheetId="0" hidden="1">{#N/A,#N/A,FALSE,"CAPREIT"}</definedName>
    <definedName name="fdfdfdf_2_1_1_2_1" hidden="1">{#N/A,#N/A,FALSE,"CAPREIT"}</definedName>
    <definedName name="fdfdfdf_2_1_1_3" localSheetId="0" hidden="1">{#N/A,#N/A,FALSE,"CAPREIT"}</definedName>
    <definedName name="fdfdfdf_2_1_1_3" hidden="1">{#N/A,#N/A,FALSE,"CAPREIT"}</definedName>
    <definedName name="fdfdfdf_2_1_1_4" localSheetId="0" hidden="1">{#N/A,#N/A,FALSE,"CAPREIT"}</definedName>
    <definedName name="fdfdfdf_2_1_1_4" hidden="1">{#N/A,#N/A,FALSE,"CAPREIT"}</definedName>
    <definedName name="fdfdfdf_2_1_2" localSheetId="0" hidden="1">{#N/A,#N/A,FALSE,"CAPREIT"}</definedName>
    <definedName name="fdfdfdf_2_1_2" hidden="1">{#N/A,#N/A,FALSE,"CAPREIT"}</definedName>
    <definedName name="fdfdfdf_2_1_2_1" localSheetId="0" hidden="1">{#N/A,#N/A,FALSE,"CAPREIT"}</definedName>
    <definedName name="fdfdfdf_2_1_2_1" hidden="1">{#N/A,#N/A,FALSE,"CAPREIT"}</definedName>
    <definedName name="fdfdfdf_2_1_2_1_1" localSheetId="0" hidden="1">{#N/A,#N/A,FALSE,"CAPREIT"}</definedName>
    <definedName name="fdfdfdf_2_1_2_1_1" hidden="1">{#N/A,#N/A,FALSE,"CAPREIT"}</definedName>
    <definedName name="fdfdfdf_2_1_2_2" localSheetId="0" hidden="1">{#N/A,#N/A,FALSE,"CAPREIT"}</definedName>
    <definedName name="fdfdfdf_2_1_2_2" hidden="1">{#N/A,#N/A,FALSE,"CAPREIT"}</definedName>
    <definedName name="fdfdfdf_2_1_2_3" localSheetId="0" hidden="1">{#N/A,#N/A,FALSE,"CAPREIT"}</definedName>
    <definedName name="fdfdfdf_2_1_2_3" hidden="1">{#N/A,#N/A,FALSE,"CAPREIT"}</definedName>
    <definedName name="fdfdfdf_2_1_3" localSheetId="0" hidden="1">{#N/A,#N/A,FALSE,"CAPREIT"}</definedName>
    <definedName name="fdfdfdf_2_1_3" hidden="1">{#N/A,#N/A,FALSE,"CAPREIT"}</definedName>
    <definedName name="fdfdfdf_2_1_4" localSheetId="0" hidden="1">{#N/A,#N/A,FALSE,"CAPREIT"}</definedName>
    <definedName name="fdfdfdf_2_1_4" hidden="1">{#N/A,#N/A,FALSE,"CAPREIT"}</definedName>
    <definedName name="fdfdfdf_2_2" localSheetId="0" hidden="1">{#N/A,#N/A,FALSE,"CAPREIT"}</definedName>
    <definedName name="fdfdfdf_2_2" hidden="1">{#N/A,#N/A,FALSE,"CAPREIT"}</definedName>
    <definedName name="fdfdfdf_2_2_1" localSheetId="0" hidden="1">{#N/A,#N/A,FALSE,"CAPREIT"}</definedName>
    <definedName name="fdfdfdf_2_2_1" hidden="1">{#N/A,#N/A,FALSE,"CAPREIT"}</definedName>
    <definedName name="fdfdfdf_2_2_1_1" localSheetId="0" hidden="1">{#N/A,#N/A,FALSE,"CAPREIT"}</definedName>
    <definedName name="fdfdfdf_2_2_1_1" hidden="1">{#N/A,#N/A,FALSE,"CAPREIT"}</definedName>
    <definedName name="fdfdfdf_2_2_1_1_1" localSheetId="0" hidden="1">{#N/A,#N/A,FALSE,"CAPREIT"}</definedName>
    <definedName name="fdfdfdf_2_2_1_1_1" hidden="1">{#N/A,#N/A,FALSE,"CAPREIT"}</definedName>
    <definedName name="fdfdfdf_2_2_1_2" localSheetId="0" hidden="1">{#N/A,#N/A,FALSE,"CAPREIT"}</definedName>
    <definedName name="fdfdfdf_2_2_1_2" hidden="1">{#N/A,#N/A,FALSE,"CAPREIT"}</definedName>
    <definedName name="fdfdfdf_2_2_1_3" localSheetId="0" hidden="1">{#N/A,#N/A,FALSE,"CAPREIT"}</definedName>
    <definedName name="fdfdfdf_2_2_1_3" hidden="1">{#N/A,#N/A,FALSE,"CAPREIT"}</definedName>
    <definedName name="fdfdfdf_2_2_2" localSheetId="0" hidden="1">{#N/A,#N/A,FALSE,"CAPREIT"}</definedName>
    <definedName name="fdfdfdf_2_2_2" hidden="1">{#N/A,#N/A,FALSE,"CAPREIT"}</definedName>
    <definedName name="fdfdfdf_2_2_2_1" localSheetId="0" hidden="1">{#N/A,#N/A,FALSE,"CAPREIT"}</definedName>
    <definedName name="fdfdfdf_2_2_2_1" hidden="1">{#N/A,#N/A,FALSE,"CAPREIT"}</definedName>
    <definedName name="fdfdfdf_2_2_3" localSheetId="0" hidden="1">{#N/A,#N/A,FALSE,"CAPREIT"}</definedName>
    <definedName name="fdfdfdf_2_2_3" hidden="1">{#N/A,#N/A,FALSE,"CAPREIT"}</definedName>
    <definedName name="fdfdfdf_2_2_4" localSheetId="0" hidden="1">{#N/A,#N/A,FALSE,"CAPREIT"}</definedName>
    <definedName name="fdfdfdf_2_2_4" hidden="1">{#N/A,#N/A,FALSE,"CAPREIT"}</definedName>
    <definedName name="fdfdfdf_2_3" localSheetId="0" hidden="1">{#N/A,#N/A,FALSE,"CAPREIT"}</definedName>
    <definedName name="fdfdfdf_2_3" hidden="1">{#N/A,#N/A,FALSE,"CAPREIT"}</definedName>
    <definedName name="fdfdfdf_2_3_1" localSheetId="0" hidden="1">{#N/A,#N/A,FALSE,"CAPREIT"}</definedName>
    <definedName name="fdfdfdf_2_3_1" hidden="1">{#N/A,#N/A,FALSE,"CAPREIT"}</definedName>
    <definedName name="fdfdfdf_2_3_1_1" localSheetId="0" hidden="1">{#N/A,#N/A,FALSE,"CAPREIT"}</definedName>
    <definedName name="fdfdfdf_2_3_1_1" hidden="1">{#N/A,#N/A,FALSE,"CAPREIT"}</definedName>
    <definedName name="fdfdfdf_2_3_2" localSheetId="0" hidden="1">{#N/A,#N/A,FALSE,"CAPREIT"}</definedName>
    <definedName name="fdfdfdf_2_3_2" hidden="1">{#N/A,#N/A,FALSE,"CAPREIT"}</definedName>
    <definedName name="fdfdfdf_2_3_3" localSheetId="0" hidden="1">{#N/A,#N/A,FALSE,"CAPREIT"}</definedName>
    <definedName name="fdfdfdf_2_3_3" hidden="1">{#N/A,#N/A,FALSE,"CAPREIT"}</definedName>
    <definedName name="fdfdfdf_2_4" localSheetId="0" hidden="1">{#N/A,#N/A,FALSE,"CAPREIT"}</definedName>
    <definedName name="fdfdfdf_2_4" hidden="1">{#N/A,#N/A,FALSE,"CAPREIT"}</definedName>
    <definedName name="fdfdfdf_2_4_1" localSheetId="0" hidden="1">{#N/A,#N/A,FALSE,"CAPREIT"}</definedName>
    <definedName name="fdfdfdf_2_4_1" hidden="1">{#N/A,#N/A,FALSE,"CAPREIT"}</definedName>
    <definedName name="fdfdfdf_2_4_1_1" localSheetId="0" hidden="1">{#N/A,#N/A,FALSE,"CAPREIT"}</definedName>
    <definedName name="fdfdfdf_2_4_1_1" hidden="1">{#N/A,#N/A,FALSE,"CAPREIT"}</definedName>
    <definedName name="fdfdfdf_2_5" localSheetId="0" hidden="1">{#N/A,#N/A,FALSE,"CAPREIT"}</definedName>
    <definedName name="fdfdfdf_2_5" hidden="1">{#N/A,#N/A,FALSE,"CAPREIT"}</definedName>
    <definedName name="fdfdfdf_2_5_1" localSheetId="0" hidden="1">{#N/A,#N/A,FALSE,"CAPREIT"}</definedName>
    <definedName name="fdfdfdf_2_5_1" hidden="1">{#N/A,#N/A,FALSE,"CAPREIT"}</definedName>
    <definedName name="fdfdfdf_3" localSheetId="0" hidden="1">{#N/A,#N/A,FALSE,"CAPREIT"}</definedName>
    <definedName name="fdfdfdf_3" hidden="1">{#N/A,#N/A,FALSE,"CAPREIT"}</definedName>
    <definedName name="fdfdfdf_3_1" localSheetId="0" hidden="1">{#N/A,#N/A,FALSE,"CAPREIT"}</definedName>
    <definedName name="fdfdfdf_3_1" hidden="1">{#N/A,#N/A,FALSE,"CAPREIT"}</definedName>
    <definedName name="fdfdfdf_3_1_1" localSheetId="0" hidden="1">{#N/A,#N/A,FALSE,"CAPREIT"}</definedName>
    <definedName name="fdfdfdf_3_1_1" hidden="1">{#N/A,#N/A,FALSE,"CAPREIT"}</definedName>
    <definedName name="fdfdfdf_3_1_1_1" localSheetId="0" hidden="1">{#N/A,#N/A,FALSE,"CAPREIT"}</definedName>
    <definedName name="fdfdfdf_3_1_1_1" hidden="1">{#N/A,#N/A,FALSE,"CAPREIT"}</definedName>
    <definedName name="fdfdfdf_3_1_1_1_1" localSheetId="0" hidden="1">{#N/A,#N/A,FALSE,"CAPREIT"}</definedName>
    <definedName name="fdfdfdf_3_1_1_1_1" hidden="1">{#N/A,#N/A,FALSE,"CAPREIT"}</definedName>
    <definedName name="fdfdfdf_3_1_1_1_1_1" localSheetId="0" hidden="1">{#N/A,#N/A,FALSE,"CAPREIT"}</definedName>
    <definedName name="fdfdfdf_3_1_1_1_1_1" hidden="1">{#N/A,#N/A,FALSE,"CAPREIT"}</definedName>
    <definedName name="fdfdfdf_3_1_1_1_2" localSheetId="0" hidden="1">{#N/A,#N/A,FALSE,"CAPREIT"}</definedName>
    <definedName name="fdfdfdf_3_1_1_1_2" hidden="1">{#N/A,#N/A,FALSE,"CAPREIT"}</definedName>
    <definedName name="fdfdfdf_3_1_1_1_3" localSheetId="0" hidden="1">{#N/A,#N/A,FALSE,"CAPREIT"}</definedName>
    <definedName name="fdfdfdf_3_1_1_1_3" hidden="1">{#N/A,#N/A,FALSE,"CAPREIT"}</definedName>
    <definedName name="fdfdfdf_3_1_1_2" localSheetId="0" hidden="1">{#N/A,#N/A,FALSE,"CAPREIT"}</definedName>
    <definedName name="fdfdfdf_3_1_1_2" hidden="1">{#N/A,#N/A,FALSE,"CAPREIT"}</definedName>
    <definedName name="fdfdfdf_3_1_1_2_1" localSheetId="0" hidden="1">{#N/A,#N/A,FALSE,"CAPREIT"}</definedName>
    <definedName name="fdfdfdf_3_1_1_2_1" hidden="1">{#N/A,#N/A,FALSE,"CAPREIT"}</definedName>
    <definedName name="fdfdfdf_3_1_1_3" localSheetId="0" hidden="1">{#N/A,#N/A,FALSE,"CAPREIT"}</definedName>
    <definedName name="fdfdfdf_3_1_1_3" hidden="1">{#N/A,#N/A,FALSE,"CAPREIT"}</definedName>
    <definedName name="fdfdfdf_3_1_1_4" localSheetId="0" hidden="1">{#N/A,#N/A,FALSE,"CAPREIT"}</definedName>
    <definedName name="fdfdfdf_3_1_1_4" hidden="1">{#N/A,#N/A,FALSE,"CAPREIT"}</definedName>
    <definedName name="fdfdfdf_3_1_2" localSheetId="0" hidden="1">{#N/A,#N/A,FALSE,"CAPREIT"}</definedName>
    <definedName name="fdfdfdf_3_1_2" hidden="1">{#N/A,#N/A,FALSE,"CAPREIT"}</definedName>
    <definedName name="fdfdfdf_3_1_2_1" localSheetId="0" hidden="1">{#N/A,#N/A,FALSE,"CAPREIT"}</definedName>
    <definedName name="fdfdfdf_3_1_2_1" hidden="1">{#N/A,#N/A,FALSE,"CAPREIT"}</definedName>
    <definedName name="fdfdfdf_3_1_2_1_1" localSheetId="0" hidden="1">{#N/A,#N/A,FALSE,"CAPREIT"}</definedName>
    <definedName name="fdfdfdf_3_1_2_1_1" hidden="1">{#N/A,#N/A,FALSE,"CAPREIT"}</definedName>
    <definedName name="fdfdfdf_3_1_2_2" localSheetId="0" hidden="1">{#N/A,#N/A,FALSE,"CAPREIT"}</definedName>
    <definedName name="fdfdfdf_3_1_2_2" hidden="1">{#N/A,#N/A,FALSE,"CAPREIT"}</definedName>
    <definedName name="fdfdfdf_3_1_2_3" localSheetId="0" hidden="1">{#N/A,#N/A,FALSE,"CAPREIT"}</definedName>
    <definedName name="fdfdfdf_3_1_2_3" hidden="1">{#N/A,#N/A,FALSE,"CAPREIT"}</definedName>
    <definedName name="fdfdfdf_3_1_3" localSheetId="0" hidden="1">{#N/A,#N/A,FALSE,"CAPREIT"}</definedName>
    <definedName name="fdfdfdf_3_1_3" hidden="1">{#N/A,#N/A,FALSE,"CAPREIT"}</definedName>
    <definedName name="fdfdfdf_3_1_4" localSheetId="0" hidden="1">{#N/A,#N/A,FALSE,"CAPREIT"}</definedName>
    <definedName name="fdfdfdf_3_1_4" hidden="1">{#N/A,#N/A,FALSE,"CAPREIT"}</definedName>
    <definedName name="fdfdfdf_3_2" localSheetId="0" hidden="1">{#N/A,#N/A,FALSE,"CAPREIT"}</definedName>
    <definedName name="fdfdfdf_3_2" hidden="1">{#N/A,#N/A,FALSE,"CAPREIT"}</definedName>
    <definedName name="fdfdfdf_3_2_1" localSheetId="0" hidden="1">{#N/A,#N/A,FALSE,"CAPREIT"}</definedName>
    <definedName name="fdfdfdf_3_2_1" hidden="1">{#N/A,#N/A,FALSE,"CAPREIT"}</definedName>
    <definedName name="fdfdfdf_3_2_1_1" localSheetId="0" hidden="1">{#N/A,#N/A,FALSE,"CAPREIT"}</definedName>
    <definedName name="fdfdfdf_3_2_1_1" hidden="1">{#N/A,#N/A,FALSE,"CAPREIT"}</definedName>
    <definedName name="fdfdfdf_3_2_1_1_1" localSheetId="0" hidden="1">{#N/A,#N/A,FALSE,"CAPREIT"}</definedName>
    <definedName name="fdfdfdf_3_2_1_1_1" hidden="1">{#N/A,#N/A,FALSE,"CAPREIT"}</definedName>
    <definedName name="fdfdfdf_3_2_1_2" localSheetId="0" hidden="1">{#N/A,#N/A,FALSE,"CAPREIT"}</definedName>
    <definedName name="fdfdfdf_3_2_1_2" hidden="1">{#N/A,#N/A,FALSE,"CAPREIT"}</definedName>
    <definedName name="fdfdfdf_3_2_1_3" localSheetId="0" hidden="1">{#N/A,#N/A,FALSE,"CAPREIT"}</definedName>
    <definedName name="fdfdfdf_3_2_1_3" hidden="1">{#N/A,#N/A,FALSE,"CAPREIT"}</definedName>
    <definedName name="fdfdfdf_3_2_2" localSheetId="0" hidden="1">{#N/A,#N/A,FALSE,"CAPREIT"}</definedName>
    <definedName name="fdfdfdf_3_2_2" hidden="1">{#N/A,#N/A,FALSE,"CAPREIT"}</definedName>
    <definedName name="fdfdfdf_3_2_2_1" localSheetId="0" hidden="1">{#N/A,#N/A,FALSE,"CAPREIT"}</definedName>
    <definedName name="fdfdfdf_3_2_2_1" hidden="1">{#N/A,#N/A,FALSE,"CAPREIT"}</definedName>
    <definedName name="fdfdfdf_3_2_3" localSheetId="0" hidden="1">{#N/A,#N/A,FALSE,"CAPREIT"}</definedName>
    <definedName name="fdfdfdf_3_2_3" hidden="1">{#N/A,#N/A,FALSE,"CAPREIT"}</definedName>
    <definedName name="fdfdfdf_3_2_4" localSheetId="0" hidden="1">{#N/A,#N/A,FALSE,"CAPREIT"}</definedName>
    <definedName name="fdfdfdf_3_2_4" hidden="1">{#N/A,#N/A,FALSE,"CAPREIT"}</definedName>
    <definedName name="fdfdfdf_3_3" localSheetId="0" hidden="1">{#N/A,#N/A,FALSE,"CAPREIT"}</definedName>
    <definedName name="fdfdfdf_3_3" hidden="1">{#N/A,#N/A,FALSE,"CAPREIT"}</definedName>
    <definedName name="fdfdfdf_3_3_1" localSheetId="0" hidden="1">{#N/A,#N/A,FALSE,"CAPREIT"}</definedName>
    <definedName name="fdfdfdf_3_3_1" hidden="1">{#N/A,#N/A,FALSE,"CAPREIT"}</definedName>
    <definedName name="fdfdfdf_3_3_1_1" localSheetId="0" hidden="1">{#N/A,#N/A,FALSE,"CAPREIT"}</definedName>
    <definedName name="fdfdfdf_3_3_1_1" hidden="1">{#N/A,#N/A,FALSE,"CAPREIT"}</definedName>
    <definedName name="fdfdfdf_3_3_2" localSheetId="0" hidden="1">{#N/A,#N/A,FALSE,"CAPREIT"}</definedName>
    <definedName name="fdfdfdf_3_3_2" hidden="1">{#N/A,#N/A,FALSE,"CAPREIT"}</definedName>
    <definedName name="fdfdfdf_3_3_3" localSheetId="0" hidden="1">{#N/A,#N/A,FALSE,"CAPREIT"}</definedName>
    <definedName name="fdfdfdf_3_3_3" hidden="1">{#N/A,#N/A,FALSE,"CAPREIT"}</definedName>
    <definedName name="fdfdfdf_3_4" localSheetId="0" hidden="1">{#N/A,#N/A,FALSE,"CAPREIT"}</definedName>
    <definedName name="fdfdfdf_3_4" hidden="1">{#N/A,#N/A,FALSE,"CAPREIT"}</definedName>
    <definedName name="fdfdfdf_3_4_1" localSheetId="0" hidden="1">{#N/A,#N/A,FALSE,"CAPREIT"}</definedName>
    <definedName name="fdfdfdf_3_4_1" hidden="1">{#N/A,#N/A,FALSE,"CAPREIT"}</definedName>
    <definedName name="fdfdfdf_3_5" localSheetId="0" hidden="1">{#N/A,#N/A,FALSE,"CAPREIT"}</definedName>
    <definedName name="fdfdfdf_3_5" hidden="1">{#N/A,#N/A,FALSE,"CAPREIT"}</definedName>
    <definedName name="fdfdfdf_4" localSheetId="0" hidden="1">{#N/A,#N/A,FALSE,"CAPREIT"}</definedName>
    <definedName name="fdfdfdf_4" hidden="1">{#N/A,#N/A,FALSE,"CAPREIT"}</definedName>
    <definedName name="fdfdfdf_4_1" localSheetId="0" hidden="1">{#N/A,#N/A,FALSE,"CAPREIT"}</definedName>
    <definedName name="fdfdfdf_4_1" hidden="1">{#N/A,#N/A,FALSE,"CAPREIT"}</definedName>
    <definedName name="fdfdfdf_4_1_1" localSheetId="0" hidden="1">{#N/A,#N/A,FALSE,"CAPREIT"}</definedName>
    <definedName name="fdfdfdf_4_1_1" hidden="1">{#N/A,#N/A,FALSE,"CAPREIT"}</definedName>
    <definedName name="fdfdfdf_4_1_1_1" localSheetId="0" hidden="1">{#N/A,#N/A,FALSE,"CAPREIT"}</definedName>
    <definedName name="fdfdfdf_4_1_1_1" hidden="1">{#N/A,#N/A,FALSE,"CAPREIT"}</definedName>
    <definedName name="fdfdfdf_4_1_1_1_1" localSheetId="0" hidden="1">{#N/A,#N/A,FALSE,"CAPREIT"}</definedName>
    <definedName name="fdfdfdf_4_1_1_1_1" hidden="1">{#N/A,#N/A,FALSE,"CAPREIT"}</definedName>
    <definedName name="fdfdfdf_4_1_1_2" localSheetId="0" hidden="1">{#N/A,#N/A,FALSE,"CAPREIT"}</definedName>
    <definedName name="fdfdfdf_4_1_1_2" hidden="1">{#N/A,#N/A,FALSE,"CAPREIT"}</definedName>
    <definedName name="fdfdfdf_4_1_1_3" localSheetId="0" hidden="1">{#N/A,#N/A,FALSE,"CAPREIT"}</definedName>
    <definedName name="fdfdfdf_4_1_1_3" hidden="1">{#N/A,#N/A,FALSE,"CAPREIT"}</definedName>
    <definedName name="fdfdfdf_4_1_2" localSheetId="0" hidden="1">{#N/A,#N/A,FALSE,"CAPREIT"}</definedName>
    <definedName name="fdfdfdf_4_1_2" hidden="1">{#N/A,#N/A,FALSE,"CAPREIT"}</definedName>
    <definedName name="fdfdfdf_4_1_2_1" localSheetId="0" hidden="1">{#N/A,#N/A,FALSE,"CAPREIT"}</definedName>
    <definedName name="fdfdfdf_4_1_2_1" hidden="1">{#N/A,#N/A,FALSE,"CAPREIT"}</definedName>
    <definedName name="fdfdfdf_4_1_3" localSheetId="0" hidden="1">{#N/A,#N/A,FALSE,"CAPREIT"}</definedName>
    <definedName name="fdfdfdf_4_1_3" hidden="1">{#N/A,#N/A,FALSE,"CAPREIT"}</definedName>
    <definedName name="fdfdfdf_4_1_4" localSheetId="0" hidden="1">{#N/A,#N/A,FALSE,"CAPREIT"}</definedName>
    <definedName name="fdfdfdf_4_1_4" hidden="1">{#N/A,#N/A,FALSE,"CAPREIT"}</definedName>
    <definedName name="fdfdfdf_4_2" localSheetId="0" hidden="1">{#N/A,#N/A,FALSE,"CAPREIT"}</definedName>
    <definedName name="fdfdfdf_4_2" hidden="1">{#N/A,#N/A,FALSE,"CAPREIT"}</definedName>
    <definedName name="fdfdfdf_4_2_1" localSheetId="0" hidden="1">{#N/A,#N/A,FALSE,"CAPREIT"}</definedName>
    <definedName name="fdfdfdf_4_2_1" hidden="1">{#N/A,#N/A,FALSE,"CAPREIT"}</definedName>
    <definedName name="fdfdfdf_4_2_1_1" localSheetId="0" hidden="1">{#N/A,#N/A,FALSE,"CAPREIT"}</definedName>
    <definedName name="fdfdfdf_4_2_1_1" hidden="1">{#N/A,#N/A,FALSE,"CAPREIT"}</definedName>
    <definedName name="fdfdfdf_4_2_2" localSheetId="0" hidden="1">{#N/A,#N/A,FALSE,"CAPREIT"}</definedName>
    <definedName name="fdfdfdf_4_2_2" hidden="1">{#N/A,#N/A,FALSE,"CAPREIT"}</definedName>
    <definedName name="fdfdfdf_4_2_3" localSheetId="0" hidden="1">{#N/A,#N/A,FALSE,"CAPREIT"}</definedName>
    <definedName name="fdfdfdf_4_2_3" hidden="1">{#N/A,#N/A,FALSE,"CAPREIT"}</definedName>
    <definedName name="fdfdfdf_4_3" localSheetId="0" hidden="1">{#N/A,#N/A,FALSE,"CAPREIT"}</definedName>
    <definedName name="fdfdfdf_4_3" hidden="1">{#N/A,#N/A,FALSE,"CAPREIT"}</definedName>
    <definedName name="fdfdfdf_4_3_1" localSheetId="0" hidden="1">{#N/A,#N/A,FALSE,"CAPREIT"}</definedName>
    <definedName name="fdfdfdf_4_3_1" hidden="1">{#N/A,#N/A,FALSE,"CAPREIT"}</definedName>
    <definedName name="fdfdfdf_4_4" localSheetId="0" hidden="1">{#N/A,#N/A,FALSE,"CAPREIT"}</definedName>
    <definedName name="fdfdfdf_4_4" hidden="1">{#N/A,#N/A,FALSE,"CAPREIT"}</definedName>
    <definedName name="fdfdfdf_4_5" localSheetId="0" hidden="1">{#N/A,#N/A,FALSE,"CAPREIT"}</definedName>
    <definedName name="fdfdfdf_4_5" hidden="1">{#N/A,#N/A,FALSE,"CAPREIT"}</definedName>
    <definedName name="fdfdfdf_5" localSheetId="0" hidden="1">{#N/A,#N/A,FALSE,"CAPREIT"}</definedName>
    <definedName name="fdfdfdf_5" hidden="1">{#N/A,#N/A,FALSE,"CAPREIT"}</definedName>
    <definedName name="fdfdfdf_5_1" localSheetId="0" hidden="1">{#N/A,#N/A,FALSE,"CAPREIT"}</definedName>
    <definedName name="fdfdfdf_5_1" hidden="1">{#N/A,#N/A,FALSE,"CAPREIT"}</definedName>
    <definedName name="fdfdfdf_5_1_1" localSheetId="0" hidden="1">{#N/A,#N/A,FALSE,"CAPREIT"}</definedName>
    <definedName name="fdfdfdf_5_1_1" hidden="1">{#N/A,#N/A,FALSE,"CAPREIT"}</definedName>
    <definedName name="fdfdfdf_5_1_1_1" localSheetId="0" hidden="1">{#N/A,#N/A,FALSE,"CAPREIT"}</definedName>
    <definedName name="fdfdfdf_5_1_1_1" hidden="1">{#N/A,#N/A,FALSE,"CAPREIT"}</definedName>
    <definedName name="fdfdfdf_5_1_1_1_1" localSheetId="0" hidden="1">{#N/A,#N/A,FALSE,"CAPREIT"}</definedName>
    <definedName name="fdfdfdf_5_1_1_1_1" hidden="1">{#N/A,#N/A,FALSE,"CAPREIT"}</definedName>
    <definedName name="fdfdfdf_5_1_1_2" localSheetId="0" hidden="1">{#N/A,#N/A,FALSE,"CAPREIT"}</definedName>
    <definedName name="fdfdfdf_5_1_1_2" hidden="1">{#N/A,#N/A,FALSE,"CAPREIT"}</definedName>
    <definedName name="fdfdfdf_5_1_1_3" localSheetId="0" hidden="1">{#N/A,#N/A,FALSE,"CAPREIT"}</definedName>
    <definedName name="fdfdfdf_5_1_1_3" hidden="1">{#N/A,#N/A,FALSE,"CAPREIT"}</definedName>
    <definedName name="fdfdfdf_5_1_2" localSheetId="0" hidden="1">{#N/A,#N/A,FALSE,"CAPREIT"}</definedName>
    <definedName name="fdfdfdf_5_1_2" hidden="1">{#N/A,#N/A,FALSE,"CAPREIT"}</definedName>
    <definedName name="fdfdfdf_5_1_2_1" localSheetId="0" hidden="1">{#N/A,#N/A,FALSE,"CAPREIT"}</definedName>
    <definedName name="fdfdfdf_5_1_2_1" hidden="1">{#N/A,#N/A,FALSE,"CAPREIT"}</definedName>
    <definedName name="fdfdfdf_5_1_3" localSheetId="0" hidden="1">{#N/A,#N/A,FALSE,"CAPREIT"}</definedName>
    <definedName name="fdfdfdf_5_1_3" hidden="1">{#N/A,#N/A,FALSE,"CAPREIT"}</definedName>
    <definedName name="fdfdfdf_5_1_4" localSheetId="0" hidden="1">{#N/A,#N/A,FALSE,"CAPREIT"}</definedName>
    <definedName name="fdfdfdf_5_1_4" hidden="1">{#N/A,#N/A,FALSE,"CAPREIT"}</definedName>
    <definedName name="fdfdfdf_5_2" localSheetId="0" hidden="1">{#N/A,#N/A,FALSE,"CAPREIT"}</definedName>
    <definedName name="fdfdfdf_5_2" hidden="1">{#N/A,#N/A,FALSE,"CAPREIT"}</definedName>
    <definedName name="fdfdfdf_5_2_1" localSheetId="0" hidden="1">{#N/A,#N/A,FALSE,"CAPREIT"}</definedName>
    <definedName name="fdfdfdf_5_2_1" hidden="1">{#N/A,#N/A,FALSE,"CAPREIT"}</definedName>
    <definedName name="fdfdfdf_5_2_1_1" localSheetId="0" hidden="1">{#N/A,#N/A,FALSE,"CAPREIT"}</definedName>
    <definedName name="fdfdfdf_5_2_1_1" hidden="1">{#N/A,#N/A,FALSE,"CAPREIT"}</definedName>
    <definedName name="fdfdfdf_5_2_2" localSheetId="0" hidden="1">{#N/A,#N/A,FALSE,"CAPREIT"}</definedName>
    <definedName name="fdfdfdf_5_2_2" hidden="1">{#N/A,#N/A,FALSE,"CAPREIT"}</definedName>
    <definedName name="fdfdfdf_5_2_3" localSheetId="0" hidden="1">{#N/A,#N/A,FALSE,"CAPREIT"}</definedName>
    <definedName name="fdfdfdf_5_2_3" hidden="1">{#N/A,#N/A,FALSE,"CAPREIT"}</definedName>
    <definedName name="fdfdfdf_5_3" localSheetId="0" hidden="1">{#N/A,#N/A,FALSE,"CAPREIT"}</definedName>
    <definedName name="fdfdfdf_5_3" hidden="1">{#N/A,#N/A,FALSE,"CAPREIT"}</definedName>
    <definedName name="fdfdfdf_5_4" localSheetId="0" hidden="1">{#N/A,#N/A,FALSE,"CAPREIT"}</definedName>
    <definedName name="fdfdfdf_5_4" hidden="1">{#N/A,#N/A,FALSE,"CAPREIT"}</definedName>
    <definedName name="fdgad" localSheetId="0" hidden="1">{"inputs raw data",#N/A,TRUE,"INPUT"}</definedName>
    <definedName name="fdgad" hidden="1">{"inputs raw data",#N/A,TRUE,"INPUT"}</definedName>
    <definedName name="FDICSplit">#REF!</definedName>
    <definedName name="fdjg" hidden="1">#REF!</definedName>
    <definedName name="FDP_1_1_aUrv" hidden="1">#REF!</definedName>
    <definedName name="FDP_10_1_aDrv" hidden="1">#REF!</definedName>
    <definedName name="FDP_108_1_aUrv" hidden="1">#REF!</definedName>
    <definedName name="FDP_11_1_aDrv" hidden="1">#REF!</definedName>
    <definedName name="FDP_112_1_aUrv" hidden="1">#REF!</definedName>
    <definedName name="FDP_113_1_aUrv" hidden="1">#REF!</definedName>
    <definedName name="FDP_114_1_aUrv" hidden="1">#REF!</definedName>
    <definedName name="FDP_115_1_aUrv" hidden="1">#REF!</definedName>
    <definedName name="FDP_116_1_aUrv" hidden="1">#REF!</definedName>
    <definedName name="FDP_12_1_aDrv" hidden="1">#REF!</definedName>
    <definedName name="FDP_127_1_aUrv" hidden="1">#REF!</definedName>
    <definedName name="FDP_128_1_aUrv" hidden="1">#REF!</definedName>
    <definedName name="FDP_129_1_aUrv" hidden="1">#REF!</definedName>
    <definedName name="FDP_13_1_aDrv" hidden="1">#REF!</definedName>
    <definedName name="FDP_130_1_aUrv" hidden="1">#REF!</definedName>
    <definedName name="FDP_132_1_aDrv" hidden="1">#REF!</definedName>
    <definedName name="FDP_135_1_aDrv" hidden="1">#REF!</definedName>
    <definedName name="FDP_136_1_aDrv" hidden="1">#REF!</definedName>
    <definedName name="FDP_139_1_aUrv" hidden="1">#REF!</definedName>
    <definedName name="FDP_14_1_aDrv" hidden="1">#REF!</definedName>
    <definedName name="FDP_140_1_aUrv" hidden="1">#REF!</definedName>
    <definedName name="FDP_141_1_aUrv" hidden="1">#REF!</definedName>
    <definedName name="FDP_143_1_aUrv" hidden="1">#REF!</definedName>
    <definedName name="FDP_144_1_aUrv" hidden="1">#REF!</definedName>
    <definedName name="FDP_15_1_aDrv" hidden="1">#REF!</definedName>
    <definedName name="FDP_16_1_aDrv" hidden="1">#REF!</definedName>
    <definedName name="FDP_165_1_aUrv" hidden="1">#REF!</definedName>
    <definedName name="FDP_166_1_aUrv" hidden="1">#REF!</definedName>
    <definedName name="FDP_167_1_aUrv" hidden="1">#REF!</definedName>
    <definedName name="FDP_168_1_aSrv" hidden="1">#REF!</definedName>
    <definedName name="FDP_169_1_aUrv" hidden="1">#REF!</definedName>
    <definedName name="FDP_17_1_aDrv" hidden="1">#REF!</definedName>
    <definedName name="FDP_170_1_aSrv" hidden="1">#REF!</definedName>
    <definedName name="FDP_171_1_aUrv" hidden="1">#REF!</definedName>
    <definedName name="FDP_172_1_aUrv" hidden="1">#REF!</definedName>
    <definedName name="FDP_173_1_aUrv" hidden="1">#REF!</definedName>
    <definedName name="FDP_174_1_aSrv" hidden="1">#REF!</definedName>
    <definedName name="FDP_175_1_aUrv" hidden="1">#REF!</definedName>
    <definedName name="FDP_176_1_aUrv" hidden="1">#REF!</definedName>
    <definedName name="FDP_177_1_aSrv" hidden="1">#REF!</definedName>
    <definedName name="FDP_178_1_aSrv" hidden="1">#REF!</definedName>
    <definedName name="FDP_179_1_aSrv" hidden="1">#REF!</definedName>
    <definedName name="FDP_18_1_aDrv" hidden="1">#REF!</definedName>
    <definedName name="FDP_180_1_aSrv" hidden="1">#REF!</definedName>
    <definedName name="FDP_181_1_aUrv" hidden="1">#REF!</definedName>
    <definedName name="FDP_182_1_aSrv" hidden="1">#REF!</definedName>
    <definedName name="FDP_183_1_aSrv" hidden="1">#REF!</definedName>
    <definedName name="FDP_184_1_aUrv" hidden="1">#REF!</definedName>
    <definedName name="FDP_185_1_aSrv" hidden="1">#REF!</definedName>
    <definedName name="FDP_186_1_aUrv" hidden="1">#REF!</definedName>
    <definedName name="FDP_187_1_aSrv" hidden="1">#REF!</definedName>
    <definedName name="FDP_188_1_aUrv" hidden="1">#REF!</definedName>
    <definedName name="FDP_189_1_aUrv" hidden="1">#REF!</definedName>
    <definedName name="FDP_19_1_aDrv" hidden="1">#REF!</definedName>
    <definedName name="FDP_190_1_aUrv" hidden="1">#REF!</definedName>
    <definedName name="FDP_191_1_aUrv" hidden="1">#REF!</definedName>
    <definedName name="FDP_192_1_aSrv" hidden="1">#REF!</definedName>
    <definedName name="FDP_193_1_aUrv" hidden="1">#REF!</definedName>
    <definedName name="FDP_194_1_aUrv" hidden="1">#REF!</definedName>
    <definedName name="FDP_195_1_aUrv" hidden="1">#REF!</definedName>
    <definedName name="FDP_196_1_aSrv" hidden="1">#REF!</definedName>
    <definedName name="FDP_197_1_aUrv" hidden="1">#REF!</definedName>
    <definedName name="FDP_198_1_aSrv" hidden="1">#REF!</definedName>
    <definedName name="FDP_199_1_aUrv" hidden="1">#REF!</definedName>
    <definedName name="FDP_20_1_aDrv" hidden="1">#REF!</definedName>
    <definedName name="FDP_200_1_aUrv" hidden="1">#REF!</definedName>
    <definedName name="FDP_201_1_aUrv" hidden="1">#REF!</definedName>
    <definedName name="FDP_202_1_aUrv" hidden="1">#REF!</definedName>
    <definedName name="FDP_203_1_aSrv" hidden="1">#REF!</definedName>
    <definedName name="FDP_204_1_aUrv" hidden="1">#REF!</definedName>
    <definedName name="FDP_205_1_aUrv" hidden="1">#REF!</definedName>
    <definedName name="FDP_206_1_aUrv" hidden="1">#REF!</definedName>
    <definedName name="FDP_207_1_aUrv" hidden="1">#REF!</definedName>
    <definedName name="FDP_208_1_aSrv" hidden="1">#REF!</definedName>
    <definedName name="FDP_209_1_aUrv" hidden="1">#REF!</definedName>
    <definedName name="FDP_21_1_aUrv" hidden="1">#REF!</definedName>
    <definedName name="FDP_210_1_aUrv" hidden="1">#REF!</definedName>
    <definedName name="FDP_211_1_aUrv" hidden="1">#REF!</definedName>
    <definedName name="FDP_212_1_aUrv" hidden="1">#REF!</definedName>
    <definedName name="FDP_213_1_aSrv" hidden="1">#REF!</definedName>
    <definedName name="FDP_214_1_aUrv" hidden="1">#REF!</definedName>
    <definedName name="FDP_215_1_aUrv" hidden="1">#REF!</definedName>
    <definedName name="FDP_216_1_aUrv" hidden="1">#REF!</definedName>
    <definedName name="FDP_217_1_aUrv" hidden="1">#REF!</definedName>
    <definedName name="FDP_218_1_aSrv" hidden="1">#REF!</definedName>
    <definedName name="FDP_219_1_aSrv" hidden="1">#REF!</definedName>
    <definedName name="FDP_22_1_aUrv" hidden="1">#REF!</definedName>
    <definedName name="FDP_220_1_aSrv" hidden="1">#REF!</definedName>
    <definedName name="FDP_221_1_aSrv" hidden="1">#REF!</definedName>
    <definedName name="FDP_222_1_aSrv" hidden="1">#REF!</definedName>
    <definedName name="FDP_223_1_aSrv" hidden="1">#REF!</definedName>
    <definedName name="FDP_224_1_aUrv" hidden="1">#REF!</definedName>
    <definedName name="FDP_225_1_aUrv" hidden="1">#REF!</definedName>
    <definedName name="FDP_226_1_aUrv" hidden="1">#REF!</definedName>
    <definedName name="FDP_227_1_aUrv" hidden="1">#REF!</definedName>
    <definedName name="FDP_228_1_aSrv" hidden="1">#REF!</definedName>
    <definedName name="FDP_229_1_aSrv" hidden="1">#REF!</definedName>
    <definedName name="FDP_23_1_aUrv" hidden="1">#REF!</definedName>
    <definedName name="FDP_230_1_aSrv" hidden="1">#REF!</definedName>
    <definedName name="FDP_231_1_aSrv" hidden="1">#REF!</definedName>
    <definedName name="FDP_232_1_aSrv" hidden="1">#REF!</definedName>
    <definedName name="FDP_233_1_aSrv" hidden="1">#REF!</definedName>
    <definedName name="FDP_234_1_aUrv" hidden="1">#REF!</definedName>
    <definedName name="FDP_235_1_aUrv" hidden="1">#REF!</definedName>
    <definedName name="FDP_236_1_aUrv" hidden="1">#REF!</definedName>
    <definedName name="FDP_237_1_aUrv" hidden="1">#REF!</definedName>
    <definedName name="FDP_238_1_aSrv" hidden="1">#REF!</definedName>
    <definedName name="FDP_24_1_aUrv" hidden="1">#REF!</definedName>
    <definedName name="FDP_243_1_aSrv" hidden="1">#REF!</definedName>
    <definedName name="FDP_244_1_aSrv" hidden="1">#REF!</definedName>
    <definedName name="FDP_245_1_aSrv" hidden="1">#REF!</definedName>
    <definedName name="FDP_246_1_aSrv" hidden="1">#REF!</definedName>
    <definedName name="FDP_247_1_aSrv" hidden="1">#REF!</definedName>
    <definedName name="FDP_248_1_aSrv" hidden="1">#REF!</definedName>
    <definedName name="FDP_249_1_aSrv" hidden="1">#REF!</definedName>
    <definedName name="FDP_25_1_aUrv" hidden="1">#REF!</definedName>
    <definedName name="FDP_250_1_aSrv" hidden="1">#REF!</definedName>
    <definedName name="FDP_251_1_aSrv" hidden="1">#REF!</definedName>
    <definedName name="FDP_252_1_aSrv" hidden="1">#REF!</definedName>
    <definedName name="FDP_253_1_aSrv" hidden="1">#REF!</definedName>
    <definedName name="FDP_254_1_aSrv" hidden="1">#REF!</definedName>
    <definedName name="FDP_255_1_aSrv" hidden="1">#REF!</definedName>
    <definedName name="FDP_256_1_aSrv" hidden="1">#REF!</definedName>
    <definedName name="FDP_257_1_aSrv" hidden="1">#REF!</definedName>
    <definedName name="FDP_258_1_aSrv" hidden="1">#REF!</definedName>
    <definedName name="FDP_259_1_aSrv" hidden="1">#REF!</definedName>
    <definedName name="FDP_26_1_aUrv" hidden="1">#REF!</definedName>
    <definedName name="FDP_260_1_aSrv" hidden="1">#REF!</definedName>
    <definedName name="FDP_261_1_aSrv" hidden="1">#REF!</definedName>
    <definedName name="FDP_264_1_aUrv" hidden="1">#REF!</definedName>
    <definedName name="FDP_265_1_aUrv" hidden="1">#REF!</definedName>
    <definedName name="FDP_266_1_aUrv" hidden="1">#REF!</definedName>
    <definedName name="FDP_267_1_aUrv" hidden="1">#REF!</definedName>
    <definedName name="FDP_268_1_aUrv" hidden="1">#REF!</definedName>
    <definedName name="FDP_269_1_aUrv" hidden="1">#REF!</definedName>
    <definedName name="FDP_27_1_aUrv" hidden="1">#REF!</definedName>
    <definedName name="FDP_270_1_aUrv" hidden="1">#REF!</definedName>
    <definedName name="FDP_271_1_aUrv" hidden="1">#REF!</definedName>
    <definedName name="FDP_272_1_aUrv" hidden="1">#REF!</definedName>
    <definedName name="FDP_273_1_aUrv" hidden="1">#REF!</definedName>
    <definedName name="FDP_274_1_aUrv" hidden="1">#REF!</definedName>
    <definedName name="FDP_275_1_aUrv" hidden="1">#REF!</definedName>
    <definedName name="FDP_276_1_aUrv" hidden="1">#REF!</definedName>
    <definedName name="FDP_277_1_aUrv" hidden="1">#REF!</definedName>
    <definedName name="FDP_278_1_aUrv" hidden="1">#REF!</definedName>
    <definedName name="FDP_279_1_aSrv" hidden="1">#REF!</definedName>
    <definedName name="FDP_28_1_aUrv" hidden="1">#REF!</definedName>
    <definedName name="FDP_280_1_aSrv" hidden="1">#REF!</definedName>
    <definedName name="FDP_281_1_aSrv" hidden="1">#REF!</definedName>
    <definedName name="FDP_282_1_aSrv" hidden="1">#REF!</definedName>
    <definedName name="FDP_283_1_aSrv" hidden="1">#REF!</definedName>
    <definedName name="FDP_29_1_aUrv" hidden="1">#REF!</definedName>
    <definedName name="FDP_30_1_aUrv" hidden="1">#REF!</definedName>
    <definedName name="FDP_31_1_aUrv" hidden="1">#REF!</definedName>
    <definedName name="FDP_32_1_aUrv" hidden="1">#REF!</definedName>
    <definedName name="FDP_33_1_aUrv" hidden="1">#REF!</definedName>
    <definedName name="FDP_34_1_aUrv" hidden="1">#REF!</definedName>
    <definedName name="FDP_35_1_aUrv" hidden="1">#REF!</definedName>
    <definedName name="FDP_36_1_aUrv" hidden="1">#REF!</definedName>
    <definedName name="FDP_37_1_aUrv" hidden="1">#REF!</definedName>
    <definedName name="FDP_38_1_aUrv" hidden="1">#REF!</definedName>
    <definedName name="FDP_39_1_aUrv" hidden="1">#REF!</definedName>
    <definedName name="FDP_40_1_aUrv" hidden="1">#REF!</definedName>
    <definedName name="FDP_41_1_aDdv" hidden="1">#REF!</definedName>
    <definedName name="FDP_42_1_aUrv" hidden="1">#REF!</definedName>
    <definedName name="FDP_43_1_aUrv" hidden="1">#REF!</definedName>
    <definedName name="FDP_44_1_aUrv" hidden="1">#REF!</definedName>
    <definedName name="FDP_45_1_aUrv" hidden="1">#REF!</definedName>
    <definedName name="FDP_46_1_aUrv" hidden="1">#REF!</definedName>
    <definedName name="FDP_47_1_aUrv" hidden="1">#REF!</definedName>
    <definedName name="FDP_48_1_aUrv" hidden="1">#REF!</definedName>
    <definedName name="FDP_49_1_aUrv" hidden="1">#REF!</definedName>
    <definedName name="FDP_50_1_aUrv" hidden="1">#REF!</definedName>
    <definedName name="FDP_51_1_aUrv" hidden="1">#REF!</definedName>
    <definedName name="FDP_52_1_aUrv" hidden="1">#REF!</definedName>
    <definedName name="FDP_53_1_aUrv" hidden="1">#REF!</definedName>
    <definedName name="FDP_54_1_aUrv" hidden="1">#REF!</definedName>
    <definedName name="FDP_54_1_rUrv" hidden="1">#REF!</definedName>
    <definedName name="FDP_55_1_aUrv" hidden="1">#REF!</definedName>
    <definedName name="FDP_56_1_aUrv" hidden="1">#REF!</definedName>
    <definedName name="FDP_9_1_aDrv" hidden="1">#REF!</definedName>
    <definedName name="fds" localSheetId="0" hidden="1">{#N/A,#N/A,FALSE,"Pharm";#N/A,#N/A,FALSE,"WWCM"}</definedName>
    <definedName name="fds" hidden="1">{#N/A,#N/A,FALSE,"Pharm";#N/A,#N/A,FALSE,"WWCM"}</definedName>
    <definedName name="fdsa" localSheetId="0" hidden="1">{#N/A,#N/A,TRUE,"10 Yr Hold";#N/A,#N/A,TRUE,"7 Yr Hold";#N/A,#N/A,TRUE,"5 Yr Hold";#N/A,#N/A,TRUE,"3 Yr Hold"}</definedName>
    <definedName name="fdsa" hidden="1">{#N/A,#N/A,TRUE,"10 Yr Hold";#N/A,#N/A,TRUE,"7 Yr Hold";#N/A,#N/A,TRUE,"5 Yr Hold";#N/A,#N/A,TRUE,"3 Yr Hold"}</definedName>
    <definedName name="fdsafdfsa" localSheetId="0" hidden="1">{#N/A,#N/A,TRUE,"10 Yr Hold";#N/A,#N/A,TRUE,"7 Yr Hold";#N/A,#N/A,TRUE,"5 Yr Hold";#N/A,#N/A,TRUE,"3 Yr Hold"}</definedName>
    <definedName name="fdsafdfsa" hidden="1">{#N/A,#N/A,TRUE,"10 Yr Hold";#N/A,#N/A,TRUE,"7 Yr Hold";#N/A,#N/A,TRUE,"5 Yr Hold";#N/A,#N/A,TRUE,"3 Yr Hold"}</definedName>
    <definedName name="fdsafdsagsadgsa" localSheetId="0" hidden="1">{#N/A,#N/A,TRUE,"10 Yr Hold";#N/A,#N/A,TRUE,"7 Yr Hold";#N/A,#N/A,TRUE,"5 Yr Hold";#N/A,#N/A,TRUE,"3 Yr Hold"}</definedName>
    <definedName name="fdsafdsagsadgsa" hidden="1">{#N/A,#N/A,TRUE,"10 Yr Hold";#N/A,#N/A,TRUE,"7 Yr Hold";#N/A,#N/A,TRUE,"5 Yr Hold";#N/A,#N/A,TRUE,"3 Yr Hold"}</definedName>
    <definedName name="fdsafsad" localSheetId="0" hidden="1">{#N/A,#N/A,TRUE,"10 Yr Hold";#N/A,#N/A,TRUE,"7 Yr Hold";#N/A,#N/A,TRUE,"5 Yr Hold";#N/A,#N/A,TRUE,"3 Yr Hold"}</definedName>
    <definedName name="fdsafsad" hidden="1">{#N/A,#N/A,TRUE,"10 Yr Hold";#N/A,#N/A,TRUE,"7 Yr Hold";#N/A,#N/A,TRUE,"5 Yr Hold";#N/A,#N/A,TRUE,"3 Yr Hold"}</definedName>
    <definedName name="fdsd" localSheetId="0" hidden="1">{"Page1",#N/A,FALSE,"Summary";"Page2",#N/A,FALSE,"Summary";"Page3",#N/A,FALSE,"Summary";"Page4",#N/A,FALSE,"Summary"}</definedName>
    <definedName name="fdsd" hidden="1">{"Page1",#N/A,FALSE,"Summary";"Page2",#N/A,FALSE,"Summary";"Page3",#N/A,FALSE,"Summary";"Page4",#N/A,FALSE,"Summary"}</definedName>
    <definedName name="fdsf" hidden="1">#REF!</definedName>
    <definedName name="fdv" localSheetId="0" hidden="1">{"quarterly",#N/A,FALSE,"Income Statement";#N/A,#N/A,FALSE,"print segment";#N/A,#N/A,FALSE,"Balance Sheet";#N/A,#N/A,FALSE,"Annl Inc";#N/A,#N/A,FALSE,"Cash Flow"}</definedName>
    <definedName name="fdv" hidden="1">{"quarterly",#N/A,FALSE,"Income Statement";#N/A,#N/A,FALSE,"print segment";#N/A,#N/A,FALSE,"Balance Sheet";#N/A,#N/A,FALSE,"Annl Inc";#N/A,#N/A,FALSE,"Cash Flow"}</definedName>
    <definedName name="fe"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e"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ee">#REF!</definedName>
    <definedName name="Feeder" localSheetId="0" hidden="1">{"mgmt forecast",#N/A,FALSE,"Mgmt Forecast";"dcf table",#N/A,FALSE,"Mgmt Forecast";"sensitivity",#N/A,FALSE,"Mgmt Forecast";"table inputs",#N/A,FALSE,"Mgmt Forecast";"calculations",#N/A,FALSE,"Mgmt Forecast"}</definedName>
    <definedName name="Feeder" hidden="1">{"mgmt forecast",#N/A,FALSE,"Mgmt Forecast";"dcf table",#N/A,FALSE,"Mgmt Forecast";"sensitivity",#N/A,FALSE,"Mgmt Forecast";"table inputs",#N/A,FALSE,"Mgmt Forecast";"calculations",#N/A,FALSE,"Mgmt Forecast"}</definedName>
    <definedName name="FEES">#REF!</definedName>
    <definedName name="FeesFlag">#REF!</definedName>
    <definedName name="FeesPermsMonthly">#REF!</definedName>
    <definedName name="FeesPermTotal">#REF!</definedName>
    <definedName name="Feet">#REF!</definedName>
    <definedName name="fefef" localSheetId="0" hidden="1">{#N/A,#N/A,TRUE,"Summary";"AnnualRentRoll",#N/A,TRUE,"RentRoll";#N/A,#N/A,TRUE,"ExitStratigy";#N/A,#N/A,TRUE,"OperatingAssumptions"}</definedName>
    <definedName name="fefef" hidden="1">{#N/A,#N/A,TRUE,"Summary";"AnnualRentRoll",#N/A,TRUE,"RentRoll";#N/A,#N/A,TRUE,"ExitStratigy";#N/A,#N/A,TRUE,"OperatingAssumptions"}</definedName>
    <definedName name="ferdasfgrege" localSheetId="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ferdasfgrege"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ff" localSheetId="0" hidden="1">{#N/A,#N/A,TRUE,"Summary";"AnnualRentRoll",#N/A,TRUE,"RentRoll";#N/A,#N/A,TRUE,"ExitStratigy";#N/A,#N/A,TRUE,"OperatingAssumptions"}</definedName>
    <definedName name="ff" hidden="1">{#N/A,#N/A,TRUE,"Summary";"AnnualRentRoll",#N/A,TRUE,"RentRoll";#N/A,#N/A,TRUE,"ExitStratigy";#N/A,#N/A,TRUE,"OperatingAssumptions"}</definedName>
    <definedName name="FF_Draw">#REF!</definedName>
    <definedName name="FFDSFS" hidden="1">#REF!</definedName>
    <definedName name="fferw" localSheetId="0"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fferw"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fff" localSheetId="0" hidden="1">{#N/A,#N/A,TRUE,"Summary";"AnnualRentRoll",#N/A,TRUE,"RentRoll";#N/A,#N/A,TRUE,"ExitStratigy";#N/A,#N/A,TRUE,"OperatingAssumptions"}</definedName>
    <definedName name="fff" hidden="1">{#N/A,#N/A,TRUE,"Summary";"AnnualRentRoll",#N/A,TRUE,"RentRoll";#N/A,#N/A,TRUE,"ExitStratigy";#N/A,#N/A,TRUE,"OperatingAssumptions"}</definedName>
    <definedName name="FFF_1" localSheetId="0" hidden="1">{"Data Input",#N/A,TRUE,"Data Input";"15-Yr Cash Flow",#N/A,TRUE,"Cash Flow";"15-Yr Value",#N/A,TRUE,"Value "}</definedName>
    <definedName name="FFF_1" hidden="1">{"Data Input",#N/A,TRUE,"Data Input";"15-Yr Cash Flow",#N/A,TRUE,"Cash Flow";"15-Yr Value",#N/A,TRUE,"Value "}</definedName>
    <definedName name="FFF_2" localSheetId="0" hidden="1">{"Data Input",#N/A,TRUE,"Data Input";"15-Yr Cash Flow",#N/A,TRUE,"Cash Flow";"15-Yr Value",#N/A,TRUE,"Value "}</definedName>
    <definedName name="FFF_2" hidden="1">{"Data Input",#N/A,TRUE,"Data Input";"15-Yr Cash Flow",#N/A,TRUE,"Cash Flow";"15-Yr Value",#N/A,TRUE,"Value "}</definedName>
    <definedName name="FFF_3" localSheetId="0" hidden="1">{"Data Input",#N/A,TRUE,"Data Input";"15-Yr Cash Flow",#N/A,TRUE,"Cash Flow";"15-Yr Value",#N/A,TRUE,"Value "}</definedName>
    <definedName name="FFF_3" hidden="1">{"Data Input",#N/A,TRUE,"Data Input";"15-Yr Cash Flow",#N/A,TRUE,"Cash Flow";"15-Yr Value",#N/A,TRUE,"Value "}</definedName>
    <definedName name="ffff" localSheetId="0" hidden="1">{"Data Input",#N/A,TRUE,"Data Input";"15-Yr Cash Flow",#N/A,TRUE,"Cash Flow";"15-Yr Value",#N/A,TRUE,"Value "}</definedName>
    <definedName name="ffff" hidden="1">{"Data Input",#N/A,TRUE,"Data Input";"15-Yr Cash Flow",#N/A,TRUE,"Cash Flow";"15-Yr Value",#N/A,TRUE,"Value "}</definedName>
    <definedName name="ffff_1" localSheetId="0" hidden="1">{"Data Input",#N/A,TRUE,"Data Input";"15-Yr Cash Flow",#N/A,TRUE,"Cash Flow";"15-Yr Value",#N/A,TRUE,"Value "}</definedName>
    <definedName name="ffff_1" hidden="1">{"Data Input",#N/A,TRUE,"Data Input";"15-Yr Cash Flow",#N/A,TRUE,"Cash Flow";"15-Yr Value",#N/A,TRUE,"Value "}</definedName>
    <definedName name="ffff_2" localSheetId="0" hidden="1">{"Data Input",#N/A,TRUE,"Data Input";"15-Yr Cash Flow",#N/A,TRUE,"Cash Flow";"15-Yr Value",#N/A,TRUE,"Value "}</definedName>
    <definedName name="ffff_2" hidden="1">{"Data Input",#N/A,TRUE,"Data Input";"15-Yr Cash Flow",#N/A,TRUE,"Cash Flow";"15-Yr Value",#N/A,TRUE,"Value "}</definedName>
    <definedName name="ffff_3" localSheetId="0" hidden="1">{"Data Input",#N/A,TRUE,"Data Input";"15-Yr Cash Flow",#N/A,TRUE,"Cash Flow";"15-Yr Value",#N/A,TRUE,"Value "}</definedName>
    <definedName name="ffff_3" hidden="1">{"Data Input",#N/A,TRUE,"Data Input";"15-Yr Cash Flow",#N/A,TRUE,"Cash Flow";"15-Yr Value",#N/A,TRUE,"Value "}</definedName>
    <definedName name="fffff" hidden="1">#REF!</definedName>
    <definedName name="fffff.210UCP" localSheetId="0" hidden="1">{#N/A,#N/A,FALSE,"Cashflow Analysis";#N/A,#N/A,FALSE,"Sensitivity Analysis";#N/A,#N/A,FALSE,"PV";#N/A,#N/A,FALSE,"Pro Forma"}</definedName>
    <definedName name="fffff.210UCP" hidden="1">{#N/A,#N/A,FALSE,"Cashflow Analysis";#N/A,#N/A,FALSE,"Sensitivity Analysis";#N/A,#N/A,FALSE,"PV";#N/A,#N/A,FALSE,"Pro Forma"}</definedName>
    <definedName name="fffff10UCP" localSheetId="0" hidden="1">{#N/A,#N/A,FALSE,"Cashflow Analysis";#N/A,#N/A,FALSE,"Sensitivity Analysis";#N/A,#N/A,FALSE,"PV";#N/A,#N/A,FALSE,"Pro Forma"}</definedName>
    <definedName name="fffff10UCP" hidden="1">{#N/A,#N/A,FALSE,"Cashflow Analysis";#N/A,#N/A,FALSE,"Sensitivity Analysis";#N/A,#N/A,FALSE,"PV";#N/A,#N/A,FALSE,"Pro Forma"}</definedName>
    <definedName name="ffffff" localSheetId="0" hidden="1">{#N/A,#N/A,FALSE,"bal sheet";#N/A,#N/A,FALSE,"income";#N/A,#N/A,FALSE,"mgr perf";#N/A,#N/A,FALSE,"part cap 2";#N/A,#N/A,FALSE,"part cap 1";#N/A,#N/A,FALSE,"GP Fee";#N/A,#N/A,FALSE,"COMB PART CAP"}</definedName>
    <definedName name="ffffff" hidden="1">{#N/A,#N/A,FALSE,"bal sheet";#N/A,#N/A,FALSE,"income";#N/A,#N/A,FALSE,"mgr perf";#N/A,#N/A,FALSE,"part cap 2";#N/A,#N/A,FALSE,"part cap 1";#N/A,#N/A,FALSE,"GP Fee";#N/A,#N/A,FALSE,"COMB PART CAP"}</definedName>
    <definedName name="ffffff.2" localSheetId="0" hidden="1">{#N/A,#N/A,FALSE,"Cashflow Analysis";#N/A,#N/A,FALSE,"Sensitivity Analysis";#N/A,#N/A,FALSE,"PV";#N/A,#N/A,FALSE,"Pro Forma"}</definedName>
    <definedName name="ffffff.2" hidden="1">{#N/A,#N/A,FALSE,"Cashflow Analysis";#N/A,#N/A,FALSE,"Sensitivity Analysis";#N/A,#N/A,FALSE,"PV";#N/A,#N/A,FALSE,"Pro Forma"}</definedName>
    <definedName name="fffffff" hidden="1">#REF!</definedName>
    <definedName name="ffffffff" localSheetId="0" hidden="1">{#N/A,#N/A,TRUE,"Summary";"AnnualRentRoll",#N/A,TRUE,"RentRoll";#N/A,#N/A,TRUE,"ExitStratigy";#N/A,#N/A,TRUE,"OperatingAssumptions"}</definedName>
    <definedName name="ffffffff" hidden="1">{#N/A,#N/A,TRUE,"Summary";"AnnualRentRoll",#N/A,TRUE,"RentRoll";#N/A,#N/A,TRUE,"ExitStratigy";#N/A,#N/A,TRUE,"OperatingAssumptions"}</definedName>
    <definedName name="fffffffffffff" localSheetId="0" hidden="1">{#N/A,#N/A,TRUE,"Summary";"AnnualRentRoll",#N/A,TRUE,"RentRoll";#N/A,#N/A,TRUE,"ExitStratigy";#N/A,#N/A,TRUE,"OperatingAssumptions"}</definedName>
    <definedName name="fffffffffffff" hidden="1">{#N/A,#N/A,TRUE,"Summary";"AnnualRentRoll",#N/A,TRUE,"RentRoll";#N/A,#N/A,TRUE,"ExitStratigy";#N/A,#N/A,TRUE,"OperatingAssumptions"}</definedName>
    <definedName name="ffffffffffffff" localSheetId="0" hidden="1">{#N/A,#N/A,FALSE,"OperatingAssumptions"}</definedName>
    <definedName name="ffffffffffffff" hidden="1">{#N/A,#N/A,FALSE,"OperatingAssumptions"}</definedName>
    <definedName name="fffffffffffffffssssss" hidden="1">#REF!</definedName>
    <definedName name="FFG" localSheetId="0" hidden="1">{#N/A,#N/A,FALSE,"Assumptions";#N/A,#N/A,FALSE,"N-IS-Sum";#N/A,#N/A,FALSE,"N-St-Sum";#N/A,#N/A,FALSE,"Inc Stmt";#N/A,#N/A,FALSE,"Stats"}</definedName>
    <definedName name="FFG" hidden="1">{#N/A,#N/A,FALSE,"Assumptions";#N/A,#N/A,FALSE,"N-IS-Sum";#N/A,#N/A,FALSE,"N-St-Sum";#N/A,#N/A,FALSE,"Inc Stmt";#N/A,#N/A,FALSE,"Stats"}</definedName>
    <definedName name="FFGG" localSheetId="0" hidden="1">{#N/A,#N/A,FALSE,"Assumptions";#N/A,#N/A,FALSE,"N-IS-Sum";#N/A,#N/A,FALSE,"N-St-Sum";#N/A,#N/A,FALSE,"Inc Stmt";#N/A,#N/A,FALSE,"Stats"}</definedName>
    <definedName name="FFGG" hidden="1">{#N/A,#N/A,FALSE,"Assumptions";#N/A,#N/A,FALSE,"N-IS-Sum";#N/A,#N/A,FALSE,"N-St-Sum";#N/A,#N/A,FALSE,"Inc Stmt";#N/A,#N/A,FALSE,"Stats"}</definedName>
    <definedName name="fg" hidden="1">#REF!</definedName>
    <definedName name="fgadgfsdg" hidden="1">#REF!</definedName>
    <definedName name="fgdfs" localSheetId="0" hidden="1">{"FORMULAS",#N/A,FALSE,"ESTIMATE"}</definedName>
    <definedName name="fgdfs" hidden="1">{"FORMULAS",#N/A,FALSE,"ESTIMATE"}</definedName>
    <definedName name="fgh"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fgh"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fgkjkh" localSheetId="0" hidden="1">{#N/A,#N/A,FALSE,"REPORT"}</definedName>
    <definedName name="fgkjkh" hidden="1">{#N/A,#N/A,FALSE,"REPORT"}</definedName>
    <definedName name="fgr" localSheetId="0"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fgr"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fgs" localSheetId="0"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fgs"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fgsg" localSheetId="0" hidden="1">{"consolidated",#N/A,FALSE,"Sheet1";"cms",#N/A,FALSE,"Sheet1";"fse",#N/A,FALSE,"Sheet1"}</definedName>
    <definedName name="fgsg" hidden="1">{"consolidated",#N/A,FALSE,"Sheet1";"cms",#N/A,FALSE,"Sheet1";"fse",#N/A,FALSE,"Sheet1"}</definedName>
    <definedName name="fgsh" hidden="1">#REF!</definedName>
    <definedName name="fhg"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g"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j"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fhj" hidden="1">{TRUE,TRUE,-1.25,-15.5,604.5,369,FALSE,FALSE,TRUE,TRUE,0,1,83,1,38,4,5,4,TRUE,TRUE,3,TRUE,1,TRUE,75,"Swvu.inputs._.raw._.data.","ACwvu.inputs._.raw._.data.",#N/A,FALSE,FALSE,0.5,0.5,0.5,0.5,2,"&amp;F","&amp;A&amp;RPage &amp;P",FALSE,FALSE,FALSE,FALSE,1,60,#N/A,#N/A,"=R1C61:R53C89","=C1:C5",#N/A,#N/A,FALSE,FALSE,FALSE,1,600,600,FALSE,FALSE,TRUE,TRUE,TRUE}</definedName>
    <definedName name="fi">#REF!</definedName>
    <definedName name="fib">#REF!</definedName>
    <definedName name="FICA">#REF!</definedName>
    <definedName name="Fields">#REF!</definedName>
    <definedName name="FieldSet1_INSERTED_ROWS">93</definedName>
    <definedName name="FieldSet1RangeGroupHeader_1">#REF!</definedName>
    <definedName name="FieldSet1RangeSubTotal_4">#REF!</definedName>
    <definedName name="Fifty_PD">#REF!</definedName>
    <definedName name="File_Available?">#REF!</definedName>
    <definedName name="FileChart" hidden="1">#REF!</definedName>
    <definedName name="filenamer">#REF!</definedName>
    <definedName name="filenamer1">#REF!</definedName>
    <definedName name="Files">#REF!</definedName>
    <definedName name="Files1">#REF!</definedName>
    <definedName name="Fill_Input_Sheet">#REF!</definedName>
    <definedName name="FILL2" hidden="1">#REF!</definedName>
    <definedName name="filler" localSheetId="0" hidden="1">{"Annual Cash Flows",#N/A,FALSE,"Annual Summary"}</definedName>
    <definedName name="filler" hidden="1">{"Annual Cash Flows",#N/A,FALSE,"Annual Summary"}</definedName>
    <definedName name="filler2" localSheetId="0" hidden="1">{"Assumptions",#N/A,FALSE,"Assumptions"}</definedName>
    <definedName name="filler2" hidden="1">{"Assumptions",#N/A,FALSE,"Assumptions"}</definedName>
    <definedName name="filler3" localSheetId="0" hidden="1">{"Construction Costs",#N/A,FALSE,"Total Costs"}</definedName>
    <definedName name="filler3" hidden="1">{"Construction Costs",#N/A,FALSE,"Total Costs"}</definedName>
    <definedName name="fin">#REF!</definedName>
    <definedName name="final" localSheetId="0" hidden="1">{"Main",#N/A,FALSE,"Wacker";"Main2",#N/A,FALSE,"Wacker";"Value",#N/A,FALSE,"Wacker";"Sensitivity",#N/A,FALSE,"Wacker";"Paine",#N/A,FALSE,"Wacker";"Quaker",#N/A,FALSE,"Wacker";"Wacker",#N/A,FALSE,"Wacker";"1900",#N/A,FALSE,"Wacker";"1901",#N/A,FALSE,"Wacker"}</definedName>
    <definedName name="final" hidden="1">{"Main",#N/A,FALSE,"Wacker";"Main2",#N/A,FALSE,"Wacker";"Value",#N/A,FALSE,"Wacker";"Sensitivity",#N/A,FALSE,"Wacker";"Paine",#N/A,FALSE,"Wacker";"Quaker",#N/A,FALSE,"Wacker";"Wacker",#N/A,FALSE,"Wacker";"1900",#N/A,FALSE,"Wacker";"1901",#N/A,FALSE,"Wacker"}</definedName>
    <definedName name="Final_Rental_Period">#REF!</definedName>
    <definedName name="final2" localSheetId="0"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final2"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Financing">#REF!</definedName>
    <definedName name="Financing_Calculations">#REF!</definedName>
    <definedName name="Financing_Fee">#REF!</definedName>
    <definedName name="FINESC">#REF!</definedName>
    <definedName name="Finish">#REF!</definedName>
    <definedName name="Finish_Date">#REF!</definedName>
    <definedName name="finres" hidden="1">#REF!</definedName>
    <definedName name="Fire_Review">#REF!</definedName>
    <definedName name="First_Loss_Macro">#REF!</definedName>
    <definedName name="First_payment_due">#REF!</definedName>
    <definedName name="FirstEquity">#REF!</definedName>
    <definedName name="FirstHomeSaleDate">#REF!</definedName>
    <definedName name="firsthurdle">#REF!</definedName>
    <definedName name="FirstMortgage">#REF!</definedName>
    <definedName name="FirstPart">#REF!</definedName>
    <definedName name="FirstPrinc">#REF!</definedName>
    <definedName name="FirstRate">#REF!</definedName>
    <definedName name="firstsplit">#REF!</definedName>
    <definedName name="FirstSpread">#REF!</definedName>
    <definedName name="Fit" hidden="1">#REF!</definedName>
    <definedName name="fiv">#REF!</definedName>
    <definedName name="five" hidden="1">#REF!,#REF!</definedName>
    <definedName name="Five_Yr_Report">#REF!</definedName>
    <definedName name="Five_Yr_Rpt_JC">#REF!</definedName>
    <definedName name="FiveYearCapEx">#REF!</definedName>
    <definedName name="fix">#REF!</definedName>
    <definedName name="fixa" localSheetId="0" hidden="1">{"CSC_1",#N/A,FALSE,"CSC Outputs";"CSC_2",#N/A,FALSE,"CSC Outputs"}</definedName>
    <definedName name="fixa" hidden="1">{"CSC_1",#N/A,FALSE,"CSC Outputs";"CSC_2",#N/A,FALSE,"CSC Outputs"}</definedName>
    <definedName name="Fixed_ClientName">#REF!</definedName>
    <definedName name="fjds" localSheetId="0" hidden="1">{"Saldenliste",#N/A,FALSE,"H A Ü"}</definedName>
    <definedName name="fjds" hidden="1">{"Saldenliste",#N/A,FALSE,"H A Ü"}</definedName>
    <definedName name="FJEZK" localSheetId="0" hidden="1">{#N/A,#N/A,FALSE,"Pharm";#N/A,#N/A,FALSE,"WWCM"}</definedName>
    <definedName name="FJEZK" hidden="1">{#N/A,#N/A,FALSE,"Pharm";#N/A,#N/A,FALSE,"WWCM"}</definedName>
    <definedName name="fjhfk">#REF!</definedName>
    <definedName name="fksahkjfhasdf">#REF!</definedName>
    <definedName name="fksajf" localSheetId="0" hidden="1">{#N/A,#N/A,FALSE,"SCHEDULE A";"MINIMUM RENT",#N/A,FALSE,"SCHEDULES B &amp; C";"PERCENTAGE RENT",#N/A,FALSE,"SCHEDULES B &amp; C"}</definedName>
    <definedName name="fksajf" hidden="1">{#N/A,#N/A,FALSE,"SCHEDULE A";"MINIMUM RENT",#N/A,FALSE,"SCHEDULES B &amp; C";"PERCENTAGE RENT",#N/A,FALSE,"SCHEDULES B &amp; C"}</definedName>
    <definedName name="flagfal">#REF!</definedName>
    <definedName name="fldfjlsd" hidden="1">#REF!</definedName>
    <definedName name="Fleet">#REF!</definedName>
    <definedName name="FLORIDA">#REF!</definedName>
    <definedName name="flowyear">#REF!:#REF!</definedName>
    <definedName name="fm">#REF!</definedName>
    <definedName name="For_Surinder">#REF!</definedName>
    <definedName name="Ford" localSheetId="0" hidden="1">{"Kontenverteilung",#N/A,FALSE,"H A Ü"}</definedName>
    <definedName name="Ford" hidden="1">{"Kontenverteilung",#N/A,FALSE,"H A Ü"}</definedName>
    <definedName name="Ford.Verkf" localSheetId="0" hidden="1">{"Kontenverteilung",#N/A,FALSE,"H A Ü"}</definedName>
    <definedName name="Ford.Verkf" hidden="1">{"Kontenverteilung",#N/A,FALSE,"H A Ü"}</definedName>
    <definedName name="Forder" localSheetId="0" hidden="1">{"Alles",#N/A,FALSE,"H A Ü"}</definedName>
    <definedName name="Forder" hidden="1">{"Alles",#N/A,FALSE,"H A Ü"}</definedName>
    <definedName name="ForderungenVerk" localSheetId="0" hidden="1">{"Alles",#N/A,FALSE,"H A Ü"}</definedName>
    <definedName name="ForderungenVerk" hidden="1">{"Alles",#N/A,FALSE,"H A Ü"}</definedName>
    <definedName name="ForecastPeriod" hidden="1">#REF!</definedName>
    <definedName name="Foreclosure_Timing">#REF!</definedName>
    <definedName name="ForeignCurr">#REF!</definedName>
    <definedName name="ForeignCurrFrom">#REF!</definedName>
    <definedName name="ForeignCurrPrev">#REF!</definedName>
    <definedName name="Forensics">#REF!</definedName>
    <definedName name="format">#REF!</definedName>
    <definedName name="four" hidden="1">#REF!,#REF!</definedName>
    <definedName name="fqww" localSheetId="0"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fqww"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fr" localSheetId="0" hidden="1">{"print STAY opening assumptions",#N/A,FALSE,"STAY Openings";"print STAY openings",#N/A,FALSE,"STAY Openings"}</definedName>
    <definedName name="fr" hidden="1">{"print STAY opening assumptions",#N/A,FALSE,"STAY Openings";"print STAY openings",#N/A,FALSE,"STAY Openings"}</definedName>
    <definedName name="freerent">#REF!</definedName>
    <definedName name="freerent2">#REF!</definedName>
    <definedName name="Freq" localSheetId="0">{"Annually";"Semi-Annually";"Quarterly";"Bi-Monthly";"Monthly";"Semi-Monthly";"Bi-Weekly";"Weekly"}</definedName>
    <definedName name="Freq">{"Annually";"Semi-Annually";"Quarterly";"Bi-Monthly";"Monthly";"Semi-Monthly";"Bi-Weekly";"Weekly"}</definedName>
    <definedName name="frequency" localSheetId="0">{"Annually";"Semi-Annually";"Quarterly";"Bi-Monthly";"Monthly";"Semi-Monthly";"Bi-Weekly";"Weekly"}</definedName>
    <definedName name="frequency">{"Annually";"Semi-Annually";"Quarterly";"Bi-Monthly";"Monthly";"Semi-Monthly";"Bi-Weekly";"Weekly"}</definedName>
    <definedName name="FRF" localSheetId="0" hidden="1">{#N/A,#N/A,FALSE,"1";#N/A,#N/A,FALSE,"2";#N/A,#N/A,FALSE,"16 - 17";#N/A,#N/A,FALSE,"18 - 19";#N/A,#N/A,FALSE,"26";#N/A,#N/A,FALSE,"27";#N/A,#N/A,FALSE,"28"}</definedName>
    <definedName name="FRF" hidden="1">{#N/A,#N/A,FALSE,"1";#N/A,#N/A,FALSE,"2";#N/A,#N/A,FALSE,"16 - 17";#N/A,#N/A,FALSE,"18 - 19";#N/A,#N/A,FALSE,"26";#N/A,#N/A,FALSE,"27";#N/A,#N/A,FALSE,"28"}</definedName>
    <definedName name="FRFERFE" localSheetId="0" hidden="1">{#N/A,#N/A,FALSE,"Pharm";#N/A,#N/A,FALSE,"WWCM"}</definedName>
    <definedName name="FRFERFE" hidden="1">{#N/A,#N/A,FALSE,"Pharm";#N/A,#N/A,FALSE,"WWCM"}</definedName>
    <definedName name="frgergt" localSheetId="0" hidden="1">{#N/A,#N/A,FALSE,"ExitStratigy"}</definedName>
    <definedName name="frgergt" hidden="1">{#N/A,#N/A,FALSE,"ExitStratigy"}</definedName>
    <definedName name="FRN_Origination_Fees">#REF!</definedName>
    <definedName name="From">#REF!</definedName>
    <definedName name="frtyu" localSheetId="0" hidden="1">{#N/A,#N/A,FALSE,"Chart 2 by Prop Type"}</definedName>
    <definedName name="frtyu" hidden="1">{#N/A,#N/A,FALSE,"Chart 2 by Prop Type"}</definedName>
    <definedName name="FrUnrlFXIncCurr">#REF!</definedName>
    <definedName name="FrUnrlFXIncCurrFrom">#REF!</definedName>
    <definedName name="FrUnrlFXIncCurrPrev">#REF!</definedName>
    <definedName name="FrUnrlFXIncFrom">#REF!</definedName>
    <definedName name="FrUnrlFXIncPrev">#REF!</definedName>
    <definedName name="fsaser" localSheetId="0" hidden="1">{#N/A,#N/A,FALSE,"OVERVIEW"}</definedName>
    <definedName name="fsaser" hidden="1">{#N/A,#N/A,FALSE,"OVERVIEW"}</definedName>
    <definedName name="fsdfsdf" localSheetId="0" hidden="1">{#N/A,#N/A,FALSE,"LoanAssumptions"}</definedName>
    <definedName name="fsdfsdf" hidden="1">{#N/A,#N/A,FALSE,"LoanAssumptions"}</definedName>
    <definedName name="fsdsfafd" localSheetId="0" hidden="1">{"CSheet",#N/A,FALSE,"C";"SmCap",#N/A,FALSE,"VAL1";"GulfCoast",#N/A,FALSE,"VAL1";"nav",#N/A,FALSE,"NAV";"Summary",#N/A,FALSE,"NAV"}</definedName>
    <definedName name="fsdsfafd" hidden="1">{"CSheet",#N/A,FALSE,"C";"SmCap",#N/A,FALSE,"VAL1";"GulfCoast",#N/A,FALSE,"VAL1";"nav",#N/A,FALSE,"NAV";"Summary",#N/A,FALSE,"NAV"}</definedName>
    <definedName name="fsf" hidden="1">#REF!</definedName>
    <definedName name="fsfs" localSheetId="0" hidden="1">{#N/A,#N/A,FALSE,"Calc";#N/A,#N/A,FALSE,"Sensitivity";#N/A,#N/A,FALSE,"LT Earn.Dil.";#N/A,#N/A,FALSE,"Dil. AVP"}</definedName>
    <definedName name="fsfs" hidden="1">{#N/A,#N/A,FALSE,"Calc";#N/A,#N/A,FALSE,"Sensitivity";#N/A,#N/A,FALSE,"LT Earn.Dil.";#N/A,#N/A,FALSE,"Dil. AVP"}</definedName>
    <definedName name="fsh" hidden="1">#REF!</definedName>
    <definedName name="fsj" hidden="1">#REF!</definedName>
    <definedName name="fsjdklf" localSheetId="0" hidden="1">{"Alles",#N/A,FALSE,"H A Ü"}</definedName>
    <definedName name="fsjdklf" hidden="1">{"Alles",#N/A,FALSE,"H A Ü"}</definedName>
    <definedName name="FTEs2">#REF!</definedName>
    <definedName name="fuck" localSheetId="0" hidden="1">{"Financials",#N/A,FALSE,"Financials";"AVP",#N/A,FALSE,"AVP";"DCF",#N/A,FALSE,"DCF";"CSC",#N/A,FALSE,"CSC";"Deal_Comp",#N/A,FALSE,"DealComp"}</definedName>
    <definedName name="fuck" hidden="1">{"Financials",#N/A,FALSE,"Financials";"AVP",#N/A,FALSE,"AVP";"DCF",#N/A,FALSE,"DCF";"CSC",#N/A,FALSE,"CSC";"Deal_Comp",#N/A,FALSE,"DealComp"}</definedName>
    <definedName name="fuckface" localSheetId="0" hidden="1">{#N/A,#N/A,FALSE,"Assumptions";#N/A,#N/A,FALSE,"Impact Assumptions";#N/A,#N/A,FALSE,"10-Yr - detail";#N/A,#N/A,FALSE,"1,5,10 yr comp";#N/A,#N/A,FALSE,"Lse-Exp.";#N/A,#N/A,FALSE,"Rent Roll";#N/A,#N/A,FALSE,"Historical (2)";#N/A,#N/A,FALSE,"RET's";#N/A,#N/A,FALSE,"Lease Rollover"}</definedName>
    <definedName name="fuckface" hidden="1">{#N/A,#N/A,FALSE,"Assumptions";#N/A,#N/A,FALSE,"Impact Assumptions";#N/A,#N/A,FALSE,"10-Yr - detail";#N/A,#N/A,FALSE,"1,5,10 yr comp";#N/A,#N/A,FALSE,"Lse-Exp.";#N/A,#N/A,FALSE,"Rent Roll";#N/A,#N/A,FALSE,"Historical (2)";#N/A,#N/A,FALSE,"RET's";#N/A,#N/A,FALSE,"Lease Rollover"}</definedName>
    <definedName name="fuk" localSheetId="0" hidden="1">{"1999",#N/A,FALSE,"1999"}</definedName>
    <definedName name="fuk" hidden="1">{"1999",#N/A,FALSE,"1999"}</definedName>
    <definedName name="Full_Credit_Suisse_Info">#REF!</definedName>
    <definedName name="fun">#REF!</definedName>
    <definedName name="FUTA">#REF!</definedName>
    <definedName name="FutAppDepHold">#REF!</definedName>
    <definedName name="FutAppDepHoldFrom">#REF!</definedName>
    <definedName name="FutAppDepHoldPrev">#REF!</definedName>
    <definedName name="FutAppDepTrans">#REF!</definedName>
    <definedName name="FutAppDepTransFrom">#REF!</definedName>
    <definedName name="FutAppDepTransPrev">#REF!</definedName>
    <definedName name="Future_Funding">#REF!</definedName>
    <definedName name="FutureLeaseColumn">#REF!</definedName>
    <definedName name="FVG" localSheetId="0" hidden="1">{#N/A,#N/A,FALSE,"Pharm";#N/A,#N/A,FALSE,"WWCM"}</definedName>
    <definedName name="FVG" hidden="1">{#N/A,#N/A,FALSE,"Pharm";#N/A,#N/A,FALSE,"WWCM"}</definedName>
    <definedName name="FYE">#REF!</definedName>
    <definedName name="g" localSheetId="0" hidden="1">{"mgmt forecast",#N/A,FALSE,"Mgmt Forecast";"dcf table",#N/A,FALSE,"Mgmt Forecast";"sensitivity",#N/A,FALSE,"Mgmt Forecast";"table inputs",#N/A,FALSE,"Mgmt Forecast";"calculations",#N/A,FALSE,"Mgmt Forecast"}</definedName>
    <definedName name="g" hidden="1">{"mgmt forecast",#N/A,FALSE,"Mgmt Forecast";"dcf table",#N/A,FALSE,"Mgmt Forecast";"sensitivity",#N/A,FALSE,"Mgmt Forecast";"table inputs",#N/A,FALSE,"Mgmt Forecast";"calculations",#N/A,FALSE,"Mgmt Forecast"}</definedName>
    <definedName name="g_1" localSheetId="0"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g_1"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g_2" localSheetId="0"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g_2"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g_3" localSheetId="0"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g_3"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ga">#REF!</definedName>
    <definedName name="GA_GenRate" hidden="1">#REF!</definedName>
    <definedName name="GandA">#REF!</definedName>
    <definedName name="GandAPercInput">#REF!</definedName>
    <definedName name="GarCarport_Unit_Mo">#REF!+#REF!</definedName>
    <definedName name="GardenGLA">#N/A</definedName>
    <definedName name="gary" localSheetId="0" hidden="1">{#N/A,#N/A,TRUE,"Tar-Ass";#N/A,#N/A,TRUE,"Tar-Ass LBO";#N/A,#N/A,TRUE,"LBO Ret";#N/A,#N/A,TRUE,"Tar-BS LBO";#N/A,#N/A,TRUE,"Tar-IS LBO";#N/A,#N/A,TRUE,"Tar-CF LBO";#N/A,#N/A,TRUE,"Tar-Debt LBO";#N/A,#N/A,TRUE,"Tar-Int LBO";#N/A,#N/A,TRUE,"Tar-Taxes LBO";#N/A,#N/A,TRUE,"Tar-Val LBO"}</definedName>
    <definedName name="gary" hidden="1">{#N/A,#N/A,TRUE,"Tar-Ass";#N/A,#N/A,TRUE,"Tar-Ass LBO";#N/A,#N/A,TRUE,"LBO Ret";#N/A,#N/A,TRUE,"Tar-BS LBO";#N/A,#N/A,TRUE,"Tar-IS LBO";#N/A,#N/A,TRUE,"Tar-CF LBO";#N/A,#N/A,TRUE,"Tar-Debt LBO";#N/A,#N/A,TRUE,"Tar-Int LBO";#N/A,#N/A,TRUE,"Tar-Taxes LBO";#N/A,#N/A,TRUE,"Tar-Val LBO"}</definedName>
    <definedName name="gc" localSheetId="0" hidden="1">{"Annual",#N/A,FALSE,"Sales &amp; Market";"Quarterly",#N/A,FALSE,"Sales &amp; Market"}</definedName>
    <definedName name="gc" hidden="1">{"Annual",#N/A,FALSE,"Sales &amp; Market";"Quarterly",#N/A,FALSE,"Sales &amp; Market"}</definedName>
    <definedName name="gcgc" localSheetId="0" hidden="1">{"Annual",#N/A,FALSE,"Sales &amp; Market";"Quarterly",#N/A,FALSE,"Sales &amp; Market"}</definedName>
    <definedName name="gcgc" hidden="1">{"Annual",#N/A,FALSE,"Sales &amp; Market";"Quarterly",#N/A,FALSE,"Sales &amp; Market"}</definedName>
    <definedName name="gcgc1" localSheetId="0" hidden="1">{"Annual",#N/A,FALSE,"Sales &amp; Market";"Quarterly",#N/A,FALSE,"Sales &amp; Market"}</definedName>
    <definedName name="gcgc1" hidden="1">{"Annual",#N/A,FALSE,"Sales &amp; Market";"Quarterly",#N/A,FALSE,"Sales &amp; Market"}</definedName>
    <definedName name="gcpercent">#REF!</definedName>
    <definedName name="gdfgdf" localSheetId="0" hidden="1">{#N/A,#N/A,FALSE,"Pharm";#N/A,#N/A,FALSE,"WWCM"}</definedName>
    <definedName name="gdfgdf" hidden="1">{#N/A,#N/A,FALSE,"Pharm";#N/A,#N/A,FALSE,"WWCM"}</definedName>
    <definedName name="ge">#REF!</definedName>
    <definedName name="gegeg" localSheetId="0" hidden="1">{#N/A,#N/A,FALSE,"Cashflow Analysis";#N/A,#N/A,FALSE,"Sensitivity Analysis";#N/A,#N/A,FALSE,"PV";#N/A,#N/A,FALSE,"Pro Forma"}</definedName>
    <definedName name="gegeg" hidden="1">{#N/A,#N/A,FALSE,"Cashflow Analysis";#N/A,#N/A,FALSE,"Sensitivity Analysis";#N/A,#N/A,FALSE,"PV";#N/A,#N/A,FALSE,"Pro Forma"}</definedName>
    <definedName name="gegeg.2" localSheetId="0" hidden="1">{#N/A,#N/A,FALSE,"Cashflow Analysis";#N/A,#N/A,FALSE,"Sensitivity Analysis";#N/A,#N/A,FALSE,"PV";#N/A,#N/A,FALSE,"Pro Forma"}</definedName>
    <definedName name="gegeg.2" hidden="1">{#N/A,#N/A,FALSE,"Cashflow Analysis";#N/A,#N/A,FALSE,"Sensitivity Analysis";#N/A,#N/A,FALSE,"PV";#N/A,#N/A,FALSE,"Pro Forma"}</definedName>
    <definedName name="gegeg.210UCP" localSheetId="0" hidden="1">{#N/A,#N/A,FALSE,"Cashflow Analysis";#N/A,#N/A,FALSE,"Sensitivity Analysis";#N/A,#N/A,FALSE,"PV";#N/A,#N/A,FALSE,"Pro Forma"}</definedName>
    <definedName name="gegeg.210UCP" hidden="1">{#N/A,#N/A,FALSE,"Cashflow Analysis";#N/A,#N/A,FALSE,"Sensitivity Analysis";#N/A,#N/A,FALSE,"PV";#N/A,#N/A,FALSE,"Pro Forma"}</definedName>
    <definedName name="gegeg10UCP" localSheetId="0" hidden="1">{#N/A,#N/A,FALSE,"Cashflow Analysis";#N/A,#N/A,FALSE,"Sensitivity Analysis";#N/A,#N/A,FALSE,"PV";#N/A,#N/A,FALSE,"Pro Forma"}</definedName>
    <definedName name="gegeg10UCP" hidden="1">{#N/A,#N/A,FALSE,"Cashflow Analysis";#N/A,#N/A,FALSE,"Sensitivity Analysis";#N/A,#N/A,FALSE,"PV";#N/A,#N/A,FALSE,"Pro Forma"}</definedName>
    <definedName name="General_Conditions">#REF!</definedName>
    <definedName name="General_Property_Type">#REF!</definedName>
    <definedName name="GENOP">#REF!</definedName>
    <definedName name="Geograph_Pie_X_Labels" hidden="1">OFFSET(#REF!,0,0,COUNTA(#REF!)-1,1)</definedName>
    <definedName name="Geographic_Distribution">#REF!</definedName>
    <definedName name="Geography_Pie_Data" hidden="1">OFFSET(#REF!,0,0,COUNTA(#REF!)-1,1)</definedName>
    <definedName name="gf">#REF!</definedName>
    <definedName name="gfd" localSheetId="0" hidden="1">{#N/A,#N/A,FALSE,"Cashflow Analysis";#N/A,#N/A,FALSE,"Sensitivity Analysis";#N/A,#N/A,FALSE,"PV";#N/A,#N/A,FALSE,"Pro Forma"}</definedName>
    <definedName name="gfd" hidden="1">{#N/A,#N/A,FALSE,"Cashflow Analysis";#N/A,#N/A,FALSE,"Sensitivity Analysis";#N/A,#N/A,FALSE,"PV";#N/A,#N/A,FALSE,"Pro Forma"}</definedName>
    <definedName name="gfdjhjh" localSheetId="0" hidden="1">{#N/A,#N/A,FALSE,"Pharm";#N/A,#N/A,FALSE,"WWCM"}</definedName>
    <definedName name="gfdjhjh" hidden="1">{#N/A,#N/A,FALSE,"Pharm";#N/A,#N/A,FALSE,"WWCM"}</definedName>
    <definedName name="gfh" localSheetId="0" hidden="1">{"CSheet",#N/A,FALSE,"C";"SmCap",#N/A,FALSE,"VAL1";"GulfCoast",#N/A,FALSE,"VAL1";"nav",#N/A,FALSE,"NAV";"Summary",#N/A,FALSE,"NAV"}</definedName>
    <definedName name="gfh" hidden="1">{"CSheet",#N/A,FALSE,"C";"SmCap",#N/A,FALSE,"VAL1";"GulfCoast",#N/A,FALSE,"VAL1";"nav",#N/A,FALSE,"NAV";"Summary",#N/A,FALSE,"NAV"}</definedName>
    <definedName name="gfhs" localSheetId="0" hidden="1">{"summary1",#N/A,TRUE,"Comps";"summary2",#N/A,TRUE,"Comps";"summary3",#N/A,TRUE,"Comps"}</definedName>
    <definedName name="gfhs" hidden="1">{"summary1",#N/A,TRUE,"Comps";"summary2",#N/A,TRUE,"Comps";"summary3",#N/A,TRUE,"Comps"}</definedName>
    <definedName name="gfixed">#REF!</definedName>
    <definedName name="gfloat">#REF!</definedName>
    <definedName name="gfloat1">#REF!</definedName>
    <definedName name="gfloat2">#REF!</definedName>
    <definedName name="gfsafsdf">#REF!</definedName>
    <definedName name="gfsh" hidden="1">#REF!</definedName>
    <definedName name="gfshgsh" hidden="1">#REF!</definedName>
    <definedName name="gg" localSheetId="0" hidden="1">{"Saldenliste",#N/A,FALSE,"H A Ü"}</definedName>
    <definedName name="gg" hidden="1">{"Saldenliste",#N/A,FALSE,"H A Ü"}</definedName>
    <definedName name="gg.2" localSheetId="0" hidden="1">{#N/A,#N/A,FALSE,"Cashflow Analysis";#N/A,#N/A,FALSE,"Sensitivity Analysis";#N/A,#N/A,FALSE,"PV";#N/A,#N/A,FALSE,"Pro Forma"}</definedName>
    <definedName name="gg.2" hidden="1">{#N/A,#N/A,FALSE,"Cashflow Analysis";#N/A,#N/A,FALSE,"Sensitivity Analysis";#N/A,#N/A,FALSE,"PV";#N/A,#N/A,FALSE,"Pro Forma"}</definedName>
    <definedName name="gg.210UCP" localSheetId="0" hidden="1">{#N/A,#N/A,FALSE,"Cashflow Analysis";#N/A,#N/A,FALSE,"Sensitivity Analysis";#N/A,#N/A,FALSE,"PV";#N/A,#N/A,FALSE,"Pro Forma"}</definedName>
    <definedName name="gg.210UCP" hidden="1">{#N/A,#N/A,FALSE,"Cashflow Analysis";#N/A,#N/A,FALSE,"Sensitivity Analysis";#N/A,#N/A,FALSE,"PV";#N/A,#N/A,FALSE,"Pro Forma"}</definedName>
    <definedName name="gg_1" localSheetId="0" hidden="1">{#N/A,#N/A,TRUE,"XL Cash Flow";#N/A,#N/A,TRUE,"Prop Valuation";#N/A,#N/A,TRUE,"Equity";#N/A,#N/A,TRUE,"Modeling assumptions";#N/A,#N/A,TRUE,"NER Model";#N/A,#N/A,TRUE,"Lease Exp";#N/A,#N/A,TRUE,"Inc &amp; Exp";#N/A,#N/A,TRUE,"Formatted - roll";#N/A,#N/A,TRUE,"Debt Model";#N/A,#N/A,TRUE,"Debt-Moody";#N/A,#N/A,TRUE,"Debt"}</definedName>
    <definedName name="gg_1" hidden="1">{#N/A,#N/A,TRUE,"XL Cash Flow";#N/A,#N/A,TRUE,"Prop Valuation";#N/A,#N/A,TRUE,"Equity";#N/A,#N/A,TRUE,"Modeling assumptions";#N/A,#N/A,TRUE,"NER Model";#N/A,#N/A,TRUE,"Lease Exp";#N/A,#N/A,TRUE,"Inc &amp; Exp";#N/A,#N/A,TRUE,"Formatted - roll";#N/A,#N/A,TRUE,"Debt Model";#N/A,#N/A,TRUE,"Debt-Moody";#N/A,#N/A,TRUE,"Debt"}</definedName>
    <definedName name="gg_2" localSheetId="0" hidden="1">{#N/A,#N/A,TRUE,"XL Cash Flow";#N/A,#N/A,TRUE,"Prop Valuation";#N/A,#N/A,TRUE,"Equity";#N/A,#N/A,TRUE,"Modeling assumptions";#N/A,#N/A,TRUE,"NER Model";#N/A,#N/A,TRUE,"Lease Exp";#N/A,#N/A,TRUE,"Inc &amp; Exp";#N/A,#N/A,TRUE,"Formatted - roll";#N/A,#N/A,TRUE,"Debt Model";#N/A,#N/A,TRUE,"Debt-Moody";#N/A,#N/A,TRUE,"Debt"}</definedName>
    <definedName name="gg_2" hidden="1">{#N/A,#N/A,TRUE,"XL Cash Flow";#N/A,#N/A,TRUE,"Prop Valuation";#N/A,#N/A,TRUE,"Equity";#N/A,#N/A,TRUE,"Modeling assumptions";#N/A,#N/A,TRUE,"NER Model";#N/A,#N/A,TRUE,"Lease Exp";#N/A,#N/A,TRUE,"Inc &amp; Exp";#N/A,#N/A,TRUE,"Formatted - roll";#N/A,#N/A,TRUE,"Debt Model";#N/A,#N/A,TRUE,"Debt-Moody";#N/A,#N/A,TRUE,"Debt"}</definedName>
    <definedName name="gg_3" localSheetId="0" hidden="1">{#N/A,#N/A,TRUE,"XL Cash Flow";#N/A,#N/A,TRUE,"Prop Valuation";#N/A,#N/A,TRUE,"Equity";#N/A,#N/A,TRUE,"Modeling assumptions";#N/A,#N/A,TRUE,"NER Model";#N/A,#N/A,TRUE,"Lease Exp";#N/A,#N/A,TRUE,"Inc &amp; Exp";#N/A,#N/A,TRUE,"Formatted - roll";#N/A,#N/A,TRUE,"Debt Model";#N/A,#N/A,TRUE,"Debt-Moody";#N/A,#N/A,TRUE,"Debt"}</definedName>
    <definedName name="gg_3" hidden="1">{#N/A,#N/A,TRUE,"XL Cash Flow";#N/A,#N/A,TRUE,"Prop Valuation";#N/A,#N/A,TRUE,"Equity";#N/A,#N/A,TRUE,"Modeling assumptions";#N/A,#N/A,TRUE,"NER Model";#N/A,#N/A,TRUE,"Lease Exp";#N/A,#N/A,TRUE,"Inc &amp; Exp";#N/A,#N/A,TRUE,"Formatted - roll";#N/A,#N/A,TRUE,"Debt Model";#N/A,#N/A,TRUE,"Debt-Moody";#N/A,#N/A,TRUE,"Debt"}</definedName>
    <definedName name="ggf" localSheetId="0"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ggf"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ggg" localSheetId="0" hidden="1">{#N/A,#N/A,FALSE,"PropertyInfo"}</definedName>
    <definedName name="ggg" hidden="1">{#N/A,#N/A,FALSE,"PropertyInfo"}</definedName>
    <definedName name="GGG_1" localSheetId="0" hidden="1">{"ODB",#N/A,FALSE,"Hold Scenario"}</definedName>
    <definedName name="GGG_1" hidden="1">{"ODB",#N/A,FALSE,"Hold Scenario"}</definedName>
    <definedName name="GGG_2" localSheetId="0" hidden="1">{"ODB",#N/A,FALSE,"Hold Scenario"}</definedName>
    <definedName name="GGG_2" hidden="1">{"ODB",#N/A,FALSE,"Hold Scenario"}</definedName>
    <definedName name="GGG_3" localSheetId="0" hidden="1">{"ODB",#N/A,FALSE,"Hold Scenario"}</definedName>
    <definedName name="GGG_3" hidden="1">{"ODB",#N/A,FALSE,"Hold Scenario"}</definedName>
    <definedName name="gggg" localSheetId="0" hidden="1">{"1999",#N/A,FALSE,"1999"}</definedName>
    <definedName name="gggg" hidden="1">{"1999",#N/A,FALSE,"1999"}</definedName>
    <definedName name="gggg_1" localSheetId="0" hidden="1">{"ODB",#N/A,FALSE,"Hold Scenario"}</definedName>
    <definedName name="gggg_1" hidden="1">{"ODB",#N/A,FALSE,"Hold Scenario"}</definedName>
    <definedName name="gggg_2" localSheetId="0" hidden="1">{"ODB",#N/A,FALSE,"Hold Scenario"}</definedName>
    <definedName name="gggg_2" hidden="1">{"ODB",#N/A,FALSE,"Hold Scenario"}</definedName>
    <definedName name="gggg_3" localSheetId="0" hidden="1">{"ODB",#N/A,FALSE,"Hold Scenario"}</definedName>
    <definedName name="gggg_3" hidden="1">{"ODB",#N/A,FALSE,"Hold Scenario"}</definedName>
    <definedName name="gggg2" localSheetId="0" hidden="1">{"View1",#N/A,FALSE,"Sheet1";"View2",#N/A,FALSE,"Sheet1"}</definedName>
    <definedName name="gggg2" hidden="1">{"View1",#N/A,FALSE,"Sheet1";"View2",#N/A,FALSE,"Sheet1"}</definedName>
    <definedName name="gggggg" hidden="1">#REF!</definedName>
    <definedName name="gggggggggg" localSheetId="0" hidden="1">{#N/A,#N/A,FALSE,"Aging Summary";#N/A,#N/A,FALSE,"Ratio Analysis";#N/A,#N/A,FALSE,"Test 120 Day Accts";#N/A,#N/A,FALSE,"Tickmarks"}</definedName>
    <definedName name="gggggggggg" hidden="1">{#N/A,#N/A,FALSE,"Aging Summary";#N/A,#N/A,FALSE,"Ratio Analysis";#N/A,#N/A,FALSE,"Test 120 Day Accts";#N/A,#N/A,FALSE,"Tickmarks"}</definedName>
    <definedName name="ggggggggggg" localSheetId="0" hidden="1">{#N/A,#N/A,FALSE,"PropertyInfo"}</definedName>
    <definedName name="ggggggggggg" hidden="1">{#N/A,#N/A,FALSE,"PropertyInfo"}</definedName>
    <definedName name="ggggggggggggggg" localSheetId="0" hidden="1">{#N/A,#N/A,FALSE,"Jim Walsh";#N/A,#N/A,FALSE,"Dan Minkoff";#N/A,#N/A,FALSE,"Chip Cinnamond";#N/A,#N/A,FALSE,"Ann Cole";#N/A,#N/A,FALSE,"Jim Rosasco";#N/A,#N/A,FALSE,"George Ochs";#N/A,#N/A,FALSE,"Peter Weed";#N/A,#N/A,FALSE,"Sheryl Crosland";#N/A,#N/A,FALSE,"Jim McLoughlin";#N/A,#N/A,FALSE,"Jim Olson";#N/A,#N/A,FALSE,"Anne Pfeiffer"}</definedName>
    <definedName name="ggggggggggggggg" hidden="1">{#N/A,#N/A,FALSE,"Jim Walsh";#N/A,#N/A,FALSE,"Dan Minkoff";#N/A,#N/A,FALSE,"Chip Cinnamond";#N/A,#N/A,FALSE,"Ann Cole";#N/A,#N/A,FALSE,"Jim Rosasco";#N/A,#N/A,FALSE,"George Ochs";#N/A,#N/A,FALSE,"Peter Weed";#N/A,#N/A,FALSE,"Sheryl Crosland";#N/A,#N/A,FALSE,"Jim McLoughlin";#N/A,#N/A,FALSE,"Jim Olson";#N/A,#N/A,FALSE,"Anne Pfeiffer"}</definedName>
    <definedName name="ggggggggggggggggggggg" localSheetId="0" hidden="1">{#N/A,#N/A,FALSE,"PropertyInfo"}</definedName>
    <definedName name="ggggggggggggggggggggg" hidden="1">{#N/A,#N/A,FALSE,"PropertyInfo"}</definedName>
    <definedName name="gggggggggggggggggggggg" localSheetId="0" hidden="1">{#N/A,#N/A,FALSE,"Aging Summary";#N/A,#N/A,FALSE,"Ratio Analysis";#N/A,#N/A,FALSE,"Test 120 Day Accts";#N/A,#N/A,FALSE,"Tickmarks"}</definedName>
    <definedName name="gggggggggggggggggggggg" hidden="1">{#N/A,#N/A,FALSE,"Aging Summary";#N/A,#N/A,FALSE,"Ratio Analysis";#N/A,#N/A,FALSE,"Test 120 Day Accts";#N/A,#N/A,FALSE,"Tickmarks"}</definedName>
    <definedName name="gh" localSheetId="0" hidden="1">{"Saldenliste",#N/A,FALSE,"H A Ü"}</definedName>
    <definedName name="gh" hidden="1">{"Saldenliste",#N/A,FALSE,"H A Ü"}</definedName>
    <definedName name="ghdgh" localSheetId="0"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ghdgh"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ghdgha" localSheetId="0"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ghdgha"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ghghjg" localSheetId="0" hidden="1">{#N/A,#N/A,FALSE,"Aging Summary";#N/A,#N/A,FALSE,"Ratio Analysis";#N/A,#N/A,FALSE,"Test 120 Day Accts";#N/A,#N/A,FALSE,"Tickmarks"}</definedName>
    <definedName name="ghghjg" hidden="1">{#N/A,#N/A,FALSE,"Aging Summary";#N/A,#N/A,FALSE,"Ratio Analysis";#N/A,#N/A,FALSE,"Test 120 Day Accts";#N/A,#N/A,FALSE,"Tickmarks"}</definedName>
    <definedName name="ghh" localSheetId="0" hidden="1">{"cred comp",#N/A,FALSE,"Comparable Credit Analysis";"IS",#N/A,FALSE,"IS";"Sensitivity",#N/A,FALSE,"Sensitivity";"BS",#N/A,FALSE,"BS";"Bond Summary",#N/A,FALSE,"B Summary";"AD",#N/A,FALSE,"Accretion";"NAV",#N/A,FALSE,"NAV";"SU",#N/A,FALSE,"S&amp;U";"acq. study",#N/A,FALSE,"Acq. Study";"F Charges",#N/A,FALSE,"Fixed Charges"}</definedName>
    <definedName name="ghh" hidden="1">{"cred comp",#N/A,FALSE,"Comparable Credit Analysis";"IS",#N/A,FALSE,"IS";"Sensitivity",#N/A,FALSE,"Sensitivity";"BS",#N/A,FALSE,"BS";"Bond Summary",#N/A,FALSE,"B Summary";"AD",#N/A,FALSE,"Accretion";"NAV",#N/A,FALSE,"NAV";"SU",#N/A,FALSE,"S&amp;U";"acq. study",#N/A,FALSE,"Acq. Study";"F Charges",#N/A,FALSE,"Fixed Charges"}</definedName>
    <definedName name="ghj" localSheetId="0" hidden="1">{"CSheet",#N/A,FALSE,"C";"SmCap",#N/A,FALSE,"VAL1";"GulfCoast",#N/A,FALSE,"VAL1";"nav",#N/A,FALSE,"NAV";"Summary",#N/A,FALSE,"NAV"}</definedName>
    <definedName name="ghj" hidden="1">{"CSheet",#N/A,FALSE,"C";"SmCap",#N/A,FALSE,"VAL1";"GulfCoast",#N/A,FALSE,"VAL1";"nav",#N/A,FALSE,"NAV";"Summary",#N/A,FALSE,"NAV"}</definedName>
    <definedName name="ghjggjh" localSheetId="0" hidden="1">{#N/A,#N/A,FALSE,"Pharm";#N/A,#N/A,FALSE,"WWCM"}</definedName>
    <definedName name="ghjggjh" hidden="1">{#N/A,#N/A,FALSE,"Pharm";#N/A,#N/A,FALSE,"WWCM"}</definedName>
    <definedName name="ghu"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hu"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i">#REF!</definedName>
    <definedName name="gig">#REF!</definedName>
    <definedName name="git">#REF!</definedName>
    <definedName name="gjhgkjhkl" localSheetId="0" hidden="1">{#N/A,#N/A,FALSE,"Aging Summary";#N/A,#N/A,FALSE,"Ratio Analysis";#N/A,#N/A,FALSE,"Test 120 Day Accts";#N/A,#N/A,FALSE,"Tickmarks"}</definedName>
    <definedName name="gjhgkjhkl" hidden="1">{#N/A,#N/A,FALSE,"Aging Summary";#N/A,#N/A,FALSE,"Ratio Analysis";#N/A,#N/A,FALSE,"Test 120 Day Accts";#N/A,#N/A,FALSE,"Tickmarks"}</definedName>
    <definedName name="gjio" localSheetId="0" hidden="1">{"cred comp",#N/A,FALSE,"Comparable Credit Analysis";"IS",#N/A,FALSE,"IS";"Sensitivity",#N/A,FALSE,"Sensitivity";"BS",#N/A,FALSE,"BS";"Bond Summary",#N/A,FALSE,"B Summary";"AD",#N/A,FALSE,"Accretion";"NAV",#N/A,FALSE,"NAV";"SU",#N/A,FALSE,"S&amp;U";"acq. study",#N/A,FALSE,"Acq. Study";"F Charges",#N/A,FALSE,"Fixed Charges"}</definedName>
    <definedName name="gjio" hidden="1">{"cred comp",#N/A,FALSE,"Comparable Credit Analysis";"IS",#N/A,FALSE,"IS";"Sensitivity",#N/A,FALSE,"Sensitivity";"BS",#N/A,FALSE,"BS";"Bond Summary",#N/A,FALSE,"B Summary";"AD",#N/A,FALSE,"Accretion";"NAV",#N/A,FALSE,"NAV";"SU",#N/A,FALSE,"S&amp;U";"acq. study",#N/A,FALSE,"Acq. Study";"F Charges",#N/A,FALSE,"Fixed Charges"}</definedName>
    <definedName name="GKUY"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KUY"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L_Accounts">#REF!</definedName>
    <definedName name="GL_Amounts">#REF!</definedName>
    <definedName name="GLA">#REF!</definedName>
    <definedName name="glibrary">#REF!</definedName>
    <definedName name="glibrary1">#REF!</definedName>
    <definedName name="glibrary2">#REF!</definedName>
    <definedName name="glibrary3">#REF!</definedName>
    <definedName name="Global1" localSheetId="0" hidden="1">{#N/A,#N/A,FALSE,"Pharm";#N/A,#N/A,FALSE,"WWCM"}</definedName>
    <definedName name="Global1" hidden="1">{#N/A,#N/A,FALSE,"Pharm";#N/A,#N/A,FALSE,"WWCM"}</definedName>
    <definedName name="gmcol" hidden="1">#REF!</definedName>
    <definedName name="go">#REF!</definedName>
    <definedName name="gog">#REF!</definedName>
    <definedName name="gol">#REF!</definedName>
    <definedName name="GOOD">#REF!</definedName>
    <definedName name="gos">#REF!</definedName>
    <definedName name="goto">#REF!</definedName>
    <definedName name="GP_A">#REF!</definedName>
    <definedName name="GP_A_Eq">#REF!</definedName>
    <definedName name="GP_A_EqPerc">#REF!</definedName>
    <definedName name="GP_A_Splits">#REF!</definedName>
    <definedName name="GP_B">#REF!</definedName>
    <definedName name="GP_B_Eq">#REF!</definedName>
    <definedName name="GP_B_EqPerc">#REF!</definedName>
    <definedName name="GP_B_Splits">#REF!</definedName>
    <definedName name="GP_C">#REF!</definedName>
    <definedName name="GP_C_Eq">#REF!</definedName>
    <definedName name="GP_C_EqPerc">#REF!</definedName>
    <definedName name="GP_C_Splits">#REF!</definedName>
    <definedName name="GP_Contribution">#REF!</definedName>
    <definedName name="GP_D">#REF!</definedName>
    <definedName name="GP_D_Eq">#REF!</definedName>
    <definedName name="GP_D_EqPerc">#REF!</definedName>
    <definedName name="GP_D_Splits">#REF!</definedName>
    <definedName name="GP_MultHurdle1">#REF!</definedName>
    <definedName name="GP_MultHurdle2">#REF!</definedName>
    <definedName name="GP_Pref_Type">#REF!</definedName>
    <definedName name="GP_Priority_Sweep">#REF!</definedName>
    <definedName name="GPPrefHurdle">#REF!</definedName>
    <definedName name="GPPrefSplit_To_Investors">#REF!</definedName>
    <definedName name="GPPrefSplit_To_Promotes">#REF!</definedName>
    <definedName name="GPPriority_Entity">#REF!</definedName>
    <definedName name="GPT2Hurdle">#REF!</definedName>
    <definedName name="GPT2Split_To_Investors">#REF!</definedName>
    <definedName name="GPT2Split_To_Promotes">#REF!</definedName>
    <definedName name="GPT3Hurdle">#REF!</definedName>
    <definedName name="GPT3Split_To_Investors">#REF!</definedName>
    <definedName name="GPT3Split_To_Promotes">#REF!</definedName>
    <definedName name="GPT4Hurdle">#REF!</definedName>
    <definedName name="GPT4Split_To_Investors">#REF!</definedName>
    <definedName name="GPT4Split_To_Promotes">#REF!</definedName>
    <definedName name="GPT5Split_To_Investors">#REF!</definedName>
    <definedName name="GPT5Split_To_Promotes">#REF!</definedName>
    <definedName name="gptshs">#REF!</definedName>
    <definedName name="gptval">#REF!</definedName>
    <definedName name="gqnobq" hidden="1">40798.4664236111</definedName>
    <definedName name="gr" localSheetId="0" hidden="1">{"three",#N/A,FALSE,"Capital";"four",#N/A,FALSE,"Capital"}</definedName>
    <definedName name="gr" hidden="1">{"three",#N/A,FALSE,"Capital";"four",#N/A,FALSE,"Capital"}</definedName>
    <definedName name="GrandTotal">#REF!</definedName>
    <definedName name="GRANDTOTALDEVCOST">#REF!</definedName>
    <definedName name="granival">#REF!</definedName>
    <definedName name="graph" localSheetId="0" hidden="1">{#N/A,#N/A,FALSE,"REPORT"}</definedName>
    <definedName name="graph" hidden="1">{#N/A,#N/A,FALSE,"REPORT"}</definedName>
    <definedName name="GRAPHS">#N/A</definedName>
    <definedName name="gross_nav">#REF!</definedName>
    <definedName name="Gross_Price">#REF!</definedName>
    <definedName name="GROSSED_UP_EXP">#REF!</definedName>
    <definedName name="GROSSED_UP_VALUE">#REF!</definedName>
    <definedName name="GrossExitValue">#REF!</definedName>
    <definedName name="GrossNet">#REF!</definedName>
    <definedName name="grossnetdebt" hidden="1">#REF!</definedName>
    <definedName name="grosssqft">#REF!</definedName>
    <definedName name="grosssqftpop">#REF!</definedName>
    <definedName name="Ground_Lease_PaymentsUnit">#REF!</definedName>
    <definedName name="Group">#REF!</definedName>
    <definedName name="GROUP_HEADER_1">#REF!</definedName>
    <definedName name="Group_Region">#REF!</definedName>
    <definedName name="GroupFlag">#REF!</definedName>
    <definedName name="groups">#REF!</definedName>
    <definedName name="Grp1Name">#REF!</definedName>
    <definedName name="Grp1Switch">#REF!</definedName>
    <definedName name="Grp2Name">#REF!</definedName>
    <definedName name="Grp2Switch">#REF!</definedName>
    <definedName name="grrrrr">#REF!</definedName>
    <definedName name="GRTaxRate">#REF!</definedName>
    <definedName name="grtr" localSheetId="0" hidden="1">{"graph",#N/A,FALSE,"WWJU";"graph",#N/A,FALSE,"WWSEM";"graph",#N/A,FALSE,"GOMJU";"graph",#N/A,FALSE,"GOMSEM";"graph",#N/A,FALSE,"NSJU";"graph",#N/A,FALSE,"NSSEM";"graph",#N/A,FALSE,"WAJU";"graph",#N/A,FALSE,"STOCKPRI";"graph",#N/A,FALSE,"CFTEV";"graph",#N/A,FALSE,"NAV-RCV";"graph",#N/A,FALSE,"CRUDEWW"}</definedName>
    <definedName name="grtr" hidden="1">{"graph",#N/A,FALSE,"WWJU";"graph",#N/A,FALSE,"WWSEM";"graph",#N/A,FALSE,"GOMJU";"graph",#N/A,FALSE,"GOMSEM";"graph",#N/A,FALSE,"NSJU";"graph",#N/A,FALSE,"NSSEM";"graph",#N/A,FALSE,"WAJU";"graph",#N/A,FALSE,"STOCKPRI";"graph",#N/A,FALSE,"CFTEV";"graph",#N/A,FALSE,"NAV-RCV";"graph",#N/A,FALSE,"CRUDEWW"}</definedName>
    <definedName name="gs" localSheetId="0" hidden="1">{"ASS",#N/A,TRUE,"Assumptions";"OUT1",#N/A,TRUE,"1";"out2",#N/A,TRUE,"2";"out3",#N/A,TRUE,"3";"out4",#N/A,TRUE,"4";"out5",#N/A,TRUE,"5";"out6",#N/A,TRUE,"6";"out7",#N/A,TRUE,"7";"out8",#N/A,TRUE,"8";"out9",#N/A,TRUE,"9";"out10",#N/A,TRUE,"10";"out11",#N/A,TRUE,"11";"out12",#N/A,TRUE,"12";"out13",#N/A,TRUE,"13";"out14",#N/A,TRUE,"14";"out15",#N/A,TRUE,"15";"out16",#N/A,TRUE,"16";"out17",#N/A,TRUE,"17";"out18",#N/A,TRUE,"18";"out19",#N/A,TRUE,"19";"out20",#N/A,TRUE,"20";"out21",#N/A,TRUE,"21";"OUT22",#N/A,TRUE,"22";"out23",#N/A,TRUE,"23";"out24",#N/A,TRUE,"24";"out25",#N/A,TRUE,"25";"out26",#N/A,TRUE,"26";"out27",#N/A,TRUE,"27";"out28",#N/A,TRUE,"28";"out29",#N/A,TRUE,"29";"out30",#N/A,TRUE,"30";"out31",#N/A,TRUE,"31";"out32",#N/A,TRUE,"32";"out33",#N/A,TRUE,"33";"out34",#N/A,TRUE,"34";"out35",#N/A,TRUE,"35";"out36",#N/A,TRUE,"36";"out37",#N/A,TRUE,"37";"out38",#N/A,TRUE,"38";"out39",#N/A,TRUE,"39";"out40",#N/A,TRUE,"40";"out41",#N/A,TRUE,"41";"out42",#N/A,TRUE,"42";"out43",#N/A,TRUE,"43";"out44",#N/A,TRUE,"44";"out45",#N/A,TRUE,"45";"out46",#N/A,TRUE,"46";"out47",#N/A,TRUE,"47";"out48",#N/A,TRUE,"48";"out49",#N/A,TRUE,"49";"out50",#N/A,TRUE,"50";"out51",#N/A,TRUE,"51";"out52",#N/A,TRUE,"52";"out53",#N/A,TRUE,"53";"out54",#N/A,TRUE,"54";"out55",#N/A,TRUE,"55";"out56",#N/A,TRUE,"56";"out57",#N/A,TRUE,"57";"out58",#N/A,TRUE,"58"}</definedName>
    <definedName name="gs" hidden="1">{"ASS",#N/A,TRUE,"Assumptions";"OUT1",#N/A,TRUE,"1";"out2",#N/A,TRUE,"2";"out3",#N/A,TRUE,"3";"out4",#N/A,TRUE,"4";"out5",#N/A,TRUE,"5";"out6",#N/A,TRUE,"6";"out7",#N/A,TRUE,"7";"out8",#N/A,TRUE,"8";"out9",#N/A,TRUE,"9";"out10",#N/A,TRUE,"10";"out11",#N/A,TRUE,"11";"out12",#N/A,TRUE,"12";"out13",#N/A,TRUE,"13";"out14",#N/A,TRUE,"14";"out15",#N/A,TRUE,"15";"out16",#N/A,TRUE,"16";"out17",#N/A,TRUE,"17";"out18",#N/A,TRUE,"18";"out19",#N/A,TRUE,"19";"out20",#N/A,TRUE,"20";"out21",#N/A,TRUE,"21";"OUT22",#N/A,TRUE,"22";"out23",#N/A,TRUE,"23";"out24",#N/A,TRUE,"24";"out25",#N/A,TRUE,"25";"out26",#N/A,TRUE,"26";"out27",#N/A,TRUE,"27";"out28",#N/A,TRUE,"28";"out29",#N/A,TRUE,"29";"out30",#N/A,TRUE,"30";"out31",#N/A,TRUE,"31";"out32",#N/A,TRUE,"32";"out33",#N/A,TRUE,"33";"out34",#N/A,TRUE,"34";"out35",#N/A,TRUE,"35";"out36",#N/A,TRUE,"36";"out37",#N/A,TRUE,"37";"out38",#N/A,TRUE,"38";"out39",#N/A,TRUE,"39";"out40",#N/A,TRUE,"40";"out41",#N/A,TRUE,"41";"out42",#N/A,TRUE,"42";"out43",#N/A,TRUE,"43";"out44",#N/A,TRUE,"44";"out45",#N/A,TRUE,"45";"out46",#N/A,TRUE,"46";"out47",#N/A,TRUE,"47";"out48",#N/A,TRUE,"48";"out49",#N/A,TRUE,"49";"out50",#N/A,TRUE,"50";"out51",#N/A,TRUE,"51";"out52",#N/A,TRUE,"52";"out53",#N/A,TRUE,"53";"out54",#N/A,TRUE,"54";"out55",#N/A,TRUE,"55";"out56",#N/A,TRUE,"56";"out57",#N/A,TRUE,"57";"out58",#N/A,TRUE,"58"}</definedName>
    <definedName name="gss" localSheetId="0"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gss"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gtd" localSheetId="0" hidden="1">{#N/A,#N/A,TRUE,"base case";#N/A,#N/A,TRUE,"valuation";#N/A,#N/A,TRUE,"sources and uses";#N/A,#N/A,TRUE,"recapitalization";#N/A,#N/A,TRUE,"flowchart";#N/A,#N/A,TRUE,"summary";#N/A,#N/A,TRUE,"sensitivities";#N/A,#N/A,TRUE,"pro forma";#N/A,#N/A,TRUE,"PAC shares"}</definedName>
    <definedName name="gtd" hidden="1">{#N/A,#N/A,TRUE,"base case";#N/A,#N/A,TRUE,"valuation";#N/A,#N/A,TRUE,"sources and uses";#N/A,#N/A,TRUE,"recapitalization";#N/A,#N/A,TRUE,"flowchart";#N/A,#N/A,TRUE,"summary";#N/A,#N/A,TRUE,"sensitivities";#N/A,#N/A,TRUE,"pro forma";#N/A,#N/A,TRUE,"PAC shares"}</definedName>
    <definedName name="gto">#REF!</definedName>
    <definedName name="gyhui" localSheetId="0" hidden="1">{"CSheet",#N/A,FALSE,"C";"SmCap",#N/A,FALSE,"VAL1";"GulfCoast",#N/A,FALSE,"VAL1";"nav",#N/A,FALSE,"NAV";"Summary",#N/A,FALSE,"NAV"}</definedName>
    <definedName name="gyhui" hidden="1">{"CSheet",#N/A,FALSE,"C";"SmCap",#N/A,FALSE,"VAL1";"GulfCoast",#N/A,FALSE,"VAL1";"nav",#N/A,FALSE,"NAV";"Summary",#N/A,FALSE,"NAV"}</definedName>
    <definedName name="h" localSheetId="0" hidden="1">{#N/A,#N/A,FALSE,"PropertyInfo"}</definedName>
    <definedName name="h" hidden="1">{#N/A,#N/A,FALSE,"PropertyInfo"}</definedName>
    <definedName name="H_97_LEASE_EXP">#REF!</definedName>
    <definedName name="hah">#REF!</definedName>
    <definedName name="hahahahahaha" hidden="1">#REF!</definedName>
    <definedName name="hal" localSheetId="0" hidden="1">{"Kontenverteilung",#N/A,FALSE,"H A Ü"}</definedName>
    <definedName name="hal" hidden="1">{"Kontenverteilung",#N/A,FALSE,"H A Ü"}</definedName>
    <definedName name="hallo" localSheetId="0" hidden="1">{"Kontenverteilung",#N/A,FALSE,"H A Ü"}</definedName>
    <definedName name="hallo" hidden="1">{"Kontenverteilung",#N/A,FALSE,"H A Ü"}</definedName>
    <definedName name="HaltStartsFactor">#REF!</definedName>
    <definedName name="hap">#REF!</definedName>
    <definedName name="Hard_Cost_Uses">#REF!</definedName>
    <definedName name="HardCostSpend">#REF!</definedName>
    <definedName name="Hardees" localSheetId="0" hidden="1">{#N/A,#N/A,FALSE,"Aging Summary";#N/A,#N/A,FALSE,"Ratio Analysis";#N/A,#N/A,FALSE,"Test 120 Day Accts";#N/A,#N/A,FALSE,"Tickmarks"}</definedName>
    <definedName name="Hardees" hidden="1">{#N/A,#N/A,FALSE,"Aging Summary";#N/A,#N/A,FALSE,"Ratio Analysis";#N/A,#N/A,FALSE,"Test 120 Day Accts";#N/A,#N/A,FALSE,"Tickmarks"}</definedName>
    <definedName name="HBDR">#REF!</definedName>
    <definedName name="hblb.">#REF!</definedName>
    <definedName name="hd" localSheetId="0" hidden="1">{#N/A,#N/A,FALSE,"Aging Summary";#N/A,#N/A,FALSE,"Ratio Analysis";#N/A,#N/A,FALSE,"Test 120 Day Accts";#N/A,#N/A,FALSE,"Tickmarks"}</definedName>
    <definedName name="hd" hidden="1">{#N/A,#N/A,FALSE,"Aging Summary";#N/A,#N/A,FALSE,"Ratio Analysis";#N/A,#N/A,FALSE,"Test 120 Day Accts";#N/A,#N/A,FALSE,"Tickmarks"}</definedName>
    <definedName name="hd110UCP" localSheetId="0" hidden="1">{#N/A,#N/A,FALSE,"Calc";#N/A,#N/A,FALSE,"Sensitivity";#N/A,#N/A,FALSE,"LT Earn.Dil.";#N/A,#N/A,FALSE,"Dil. AVP"}</definedName>
    <definedName name="hd110UCP" hidden="1">{#N/A,#N/A,FALSE,"Calc";#N/A,#N/A,FALSE,"Sensitivity";#N/A,#N/A,FALSE,"LT Earn.Dil.";#N/A,#N/A,FALSE,"Dil. AVP"}</definedName>
    <definedName name="hd210UCP" localSheetId="0" hidden="1">{#N/A,#N/A,FALSE,"Calc";#N/A,#N/A,FALSE,"Sensitivity";#N/A,#N/A,FALSE,"LT Earn.Dil.";#N/A,#N/A,FALSE,"Dil. AVP"}</definedName>
    <definedName name="hd210UCP" hidden="1">{#N/A,#N/A,FALSE,"Calc";#N/A,#N/A,FALSE,"Sensitivity";#N/A,#N/A,FALSE,"LT Earn.Dil.";#N/A,#N/A,FALSE,"Dil. AVP"}</definedName>
    <definedName name="hdhd" localSheetId="0" hidden="1">{#N/A,#N/A,FALSE,"Aging Summary";#N/A,#N/A,FALSE,"Ratio Analysis";#N/A,#N/A,FALSE,"Test 120 Day Accts";#N/A,#N/A,FALSE,"Tickmarks"}</definedName>
    <definedName name="hdhd" hidden="1">{#N/A,#N/A,FALSE,"Aging Summary";#N/A,#N/A,FALSE,"Ratio Analysis";#N/A,#N/A,FALSE,"Test 120 Day Accts";#N/A,#N/A,FALSE,"Tickmarks"}</definedName>
    <definedName name="head">#REF!</definedName>
    <definedName name="Header_Row">ROW(#REF!)</definedName>
    <definedName name="headerlist">#REF!</definedName>
    <definedName name="Headers">#REF!</definedName>
    <definedName name="Headers5">#REF!</definedName>
    <definedName name="Hedge_Summary">#REF!</definedName>
    <definedName name="Hedge_Summary_HR">#REF!</definedName>
    <definedName name="HEI" localSheetId="0" hidden="1">{"AQUIRORDCF",#N/A,FALSE,"Merger consequences";"Acquirorassns",#N/A,FALSE,"Merger consequences"}</definedName>
    <definedName name="HEI" hidden="1">{"AQUIRORDCF",#N/A,FALSE,"Merger consequences";"Acquirorassns",#N/A,FALSE,"Merger consequences"}</definedName>
    <definedName name="help" localSheetId="0" hidden="1">{#N/A,#N/A,FALSE,"ZLDebtMaturity";#N/A,#N/A,FALSE,"FCDebtMaturity";#N/A,#N/A,FALSE,"ZM3DebtMaturity";#N/A,#N/A,FALSE,"ZM2DebtMaturity";#N/A,#N/A,FALSE,"zm1DebtMaturity";#N/A,#N/A,FALSE,"ConsZM123DebtMaturity"}</definedName>
    <definedName name="help" hidden="1">{#N/A,#N/A,FALSE,"ZLDebtMaturity";#N/A,#N/A,FALSE,"FCDebtMaturity";#N/A,#N/A,FALSE,"ZM3DebtMaturity";#N/A,#N/A,FALSE,"ZM2DebtMaturity";#N/A,#N/A,FALSE,"zm1DebtMaturity";#N/A,#N/A,FALSE,"ConsZM123DebtMaturity"}</definedName>
    <definedName name="help_1" localSheetId="0" hidden="1">{#N/A,#N/A,FALSE,"ZLDebtMaturity";#N/A,#N/A,FALSE,"FCDebtMaturity";#N/A,#N/A,FALSE,"ZM3DebtMaturity";#N/A,#N/A,FALSE,"ZM2DebtMaturity";#N/A,#N/A,FALSE,"zm1DebtMaturity";#N/A,#N/A,FALSE,"ConsZM123DebtMaturity"}</definedName>
    <definedName name="help_1" hidden="1">{#N/A,#N/A,FALSE,"ZLDebtMaturity";#N/A,#N/A,FALSE,"FCDebtMaturity";#N/A,#N/A,FALSE,"ZM3DebtMaturity";#N/A,#N/A,FALSE,"ZM2DebtMaturity";#N/A,#N/A,FALSE,"zm1DebtMaturity";#N/A,#N/A,FALSE,"ConsZM123DebtMaturity"}</definedName>
    <definedName name="help_2" localSheetId="0" hidden="1">{#N/A,#N/A,FALSE,"ZLDebtMaturity";#N/A,#N/A,FALSE,"FCDebtMaturity";#N/A,#N/A,FALSE,"ZM3DebtMaturity";#N/A,#N/A,FALSE,"ZM2DebtMaturity";#N/A,#N/A,FALSE,"zm1DebtMaturity";#N/A,#N/A,FALSE,"ConsZM123DebtMaturity"}</definedName>
    <definedName name="help_2" hidden="1">{#N/A,#N/A,FALSE,"ZLDebtMaturity";#N/A,#N/A,FALSE,"FCDebtMaturity";#N/A,#N/A,FALSE,"ZM3DebtMaturity";#N/A,#N/A,FALSE,"ZM2DebtMaturity";#N/A,#N/A,FALSE,"zm1DebtMaturity";#N/A,#N/A,FALSE,"ConsZM123DebtMaturity"}</definedName>
    <definedName name="help_3" localSheetId="0" hidden="1">{#N/A,#N/A,FALSE,"ZLDebtMaturity";#N/A,#N/A,FALSE,"FCDebtMaturity";#N/A,#N/A,FALSE,"ZM3DebtMaturity";#N/A,#N/A,FALSE,"ZM2DebtMaturity";#N/A,#N/A,FALSE,"zm1DebtMaturity";#N/A,#N/A,FALSE,"ConsZM123DebtMaturity"}</definedName>
    <definedName name="help_3" hidden="1">{#N/A,#N/A,FALSE,"ZLDebtMaturity";#N/A,#N/A,FALSE,"FCDebtMaturity";#N/A,#N/A,FALSE,"ZM3DebtMaturity";#N/A,#N/A,FALSE,"ZM2DebtMaturity";#N/A,#N/A,FALSE,"zm1DebtMaturity";#N/A,#N/A,FALSE,"ConsZM123DebtMaturity"}</definedName>
    <definedName name="help1" localSheetId="0" hidden="1">{#N/A,#N/A,FALSE,"ZLDebtMaturity";#N/A,#N/A,FALSE,"FCDebtMaturity";#N/A,#N/A,FALSE,"ZM3DebtMaturity";#N/A,#N/A,FALSE,"ZM2DebtMaturity";#N/A,#N/A,FALSE,"zm1DebtMaturity";#N/A,#N/A,FALSE,"ConsZM123DebtMaturity"}</definedName>
    <definedName name="help1" hidden="1">{#N/A,#N/A,FALSE,"ZLDebtMaturity";#N/A,#N/A,FALSE,"FCDebtMaturity";#N/A,#N/A,FALSE,"ZM3DebtMaturity";#N/A,#N/A,FALSE,"ZM2DebtMaturity";#N/A,#N/A,FALSE,"zm1DebtMaturity";#N/A,#N/A,FALSE,"ConsZM123DebtMaturity"}</definedName>
    <definedName name="help2" localSheetId="0" hidden="1">{#N/A,#N/A,FALSE,"ZLDebtMaturity";#N/A,#N/A,FALSE,"FCDebtMaturity";#N/A,#N/A,FALSE,"ZM3DebtMaturity";#N/A,#N/A,FALSE,"ZM2DebtMaturity";#N/A,#N/A,FALSE,"zm1DebtMaturity";#N/A,#N/A,FALSE,"ConsZM123DebtMaturity"}</definedName>
    <definedName name="help2" hidden="1">{#N/A,#N/A,FALSE,"ZLDebtMaturity";#N/A,#N/A,FALSE,"FCDebtMaturity";#N/A,#N/A,FALSE,"ZM3DebtMaturity";#N/A,#N/A,FALSE,"ZM2DebtMaturity";#N/A,#N/A,FALSE,"zm1DebtMaturity";#N/A,#N/A,FALSE,"ConsZM123DebtMaturity"}</definedName>
    <definedName name="hf">#N/A</definedName>
    <definedName name="hfghfghfhfhfhfhfhfghfghfg" localSheetId="0" hidden="1">{#N/A,#N/A,FALSE,"Tar-Ass";#N/A,#N/A,FALSE,"Tar-IS";#N/A,#N/A,FALSE,"Tar-BS";#N/A,#N/A,FALSE,"Tar-Adg BS";#N/A,#N/A,FALSE,"Tar-CF"}</definedName>
    <definedName name="hfghfghfhfhfhfhfhfghfghfg" hidden="1">{#N/A,#N/A,FALSE,"Tar-Ass";#N/A,#N/A,FALSE,"Tar-IS";#N/A,#N/A,FALSE,"Tar-BS";#N/A,#N/A,FALSE,"Tar-Adg BS";#N/A,#N/A,FALSE,"Tar-CF"}</definedName>
    <definedName name="hfgs" hidden="1">#REF!</definedName>
    <definedName name="HFH" localSheetId="0" hidden="1">{"print annual inc. statement",#N/A,FALSE,"Summary";"print annual stats",#N/A,FALSE,"Summary";"print quarterly inc. statement",#N/A,FALSE,"Summary";"print quarterly stats",#N/A,FALSE,"Summary"}</definedName>
    <definedName name="HFH" hidden="1">{"print annual inc. statement",#N/A,FALSE,"Summary";"print annual stats",#N/A,FALSE,"Summary";"print quarterly inc. statement",#N/A,FALSE,"Summary";"print quarterly stats",#N/A,FALSE,"Summary"}</definedName>
    <definedName name="HFinGraph" localSheetId="0" hidden="1">{#N/A,#N/A,FALSE,"Pharm";#N/A,#N/A,FALSE,"WWCM"}</definedName>
    <definedName name="HFinGraph" hidden="1">{#N/A,#N/A,FALSE,"Pharm";#N/A,#N/A,FALSE,"WWCM"}</definedName>
    <definedName name="hfk" hidden="1">#REF!</definedName>
    <definedName name="hgbyugy" hidden="1">#REF!</definedName>
    <definedName name="hgfgh" localSheetId="0" hidden="1">{"Zone1",#N/A,FALSE,"Parameters";"Zone2",#N/A,FALSE,"Parameters"}</definedName>
    <definedName name="hgfgh" hidden="1">{"Zone1",#N/A,FALSE,"Parameters";"Zone2",#N/A,FALSE,"Parameters"}</definedName>
    <definedName name="hgfhgf" hidden="1">#REF!</definedName>
    <definedName name="hghg"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hghg"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hgkhglkg" localSheetId="0" hidden="1">{#N/A,#N/A,FALSE,"Jim Walsh";#N/A,#N/A,FALSE,"Dan Minkoff";#N/A,#N/A,FALSE,"Chip Cinnamond";#N/A,#N/A,FALSE,"Ann Cole";#N/A,#N/A,FALSE,"Jim Rosasco";#N/A,#N/A,FALSE,"George Ochs";#N/A,#N/A,FALSE,"Peter Weed";#N/A,#N/A,FALSE,"Sheryl Crosland";#N/A,#N/A,FALSE,"Jim McLoughlin";#N/A,#N/A,FALSE,"Jim Olson";#N/A,#N/A,FALSE,"Anne Pfeiffer"}</definedName>
    <definedName name="hgkhglkg" hidden="1">{#N/A,#N/A,FALSE,"Jim Walsh";#N/A,#N/A,FALSE,"Dan Minkoff";#N/A,#N/A,FALSE,"Chip Cinnamond";#N/A,#N/A,FALSE,"Ann Cole";#N/A,#N/A,FALSE,"Jim Rosasco";#N/A,#N/A,FALSE,"George Ochs";#N/A,#N/A,FALSE,"Peter Weed";#N/A,#N/A,FALSE,"Sheryl Crosland";#N/A,#N/A,FALSE,"Jim McLoughlin";#N/A,#N/A,FALSE,"Jim Olson";#N/A,#N/A,FALSE,"Anne Pfeiffer"}</definedName>
    <definedName name="hgsjh" hidden="1">#REF!</definedName>
    <definedName name="hh" localSheetId="0" hidden="1">{#N/A,#N/A,FALSE,"Summary"}</definedName>
    <definedName name="hh" hidden="1">{#N/A,#N/A,FALSE,"Summary"}</definedName>
    <definedName name="hhh" localSheetId="0" hidden="1">{#N/A,#N/A,FALSE,"Summary"}</definedName>
    <definedName name="hhh" hidden="1">{#N/A,#N/A,FALSE,"Summary"}</definedName>
    <definedName name="HHH_1" localSheetId="0" hidden="1">{#N/A,#N/A,FALSE,"OpEx (PP)";#N/A,#N/A,FALSE,"Lease Comps (O)-BT";#N/A,#N/A,FALSE,"OpEx (CC)";#N/A,#N/A,FALSE,"Value (PP-Base)";#N/A,#N/A,FALSE,"Value (CC-Base)";#N/A,#N/A,FALSE,"Sales Comps (R)";#N/A,#N/A,FALSE,"Sales Comps (O)"}</definedName>
    <definedName name="HHH_1" hidden="1">{#N/A,#N/A,FALSE,"OpEx (PP)";#N/A,#N/A,FALSE,"Lease Comps (O)-BT";#N/A,#N/A,FALSE,"OpEx (CC)";#N/A,#N/A,FALSE,"Value (PP-Base)";#N/A,#N/A,FALSE,"Value (CC-Base)";#N/A,#N/A,FALSE,"Sales Comps (R)";#N/A,#N/A,FALSE,"Sales Comps (O)"}</definedName>
    <definedName name="HHH_2" localSheetId="0" hidden="1">{#N/A,#N/A,FALSE,"OpEx (PP)";#N/A,#N/A,FALSE,"Lease Comps (O)-BT";#N/A,#N/A,FALSE,"OpEx (CC)";#N/A,#N/A,FALSE,"Value (PP-Base)";#N/A,#N/A,FALSE,"Value (CC-Base)";#N/A,#N/A,FALSE,"Sales Comps (R)";#N/A,#N/A,FALSE,"Sales Comps (O)"}</definedName>
    <definedName name="HHH_2" hidden="1">{#N/A,#N/A,FALSE,"OpEx (PP)";#N/A,#N/A,FALSE,"Lease Comps (O)-BT";#N/A,#N/A,FALSE,"OpEx (CC)";#N/A,#N/A,FALSE,"Value (PP-Base)";#N/A,#N/A,FALSE,"Value (CC-Base)";#N/A,#N/A,FALSE,"Sales Comps (R)";#N/A,#N/A,FALSE,"Sales Comps (O)"}</definedName>
    <definedName name="HHH_3" localSheetId="0" hidden="1">{#N/A,#N/A,FALSE,"OpEx (PP)";#N/A,#N/A,FALSE,"Lease Comps (O)-BT";#N/A,#N/A,FALSE,"OpEx (CC)";#N/A,#N/A,FALSE,"Value (PP-Base)";#N/A,#N/A,FALSE,"Value (CC-Base)";#N/A,#N/A,FALSE,"Sales Comps (R)";#N/A,#N/A,FALSE,"Sales Comps (O)"}</definedName>
    <definedName name="HHH_3" hidden="1">{#N/A,#N/A,FALSE,"OpEx (PP)";#N/A,#N/A,FALSE,"Lease Comps (O)-BT";#N/A,#N/A,FALSE,"OpEx (CC)";#N/A,#N/A,FALSE,"Value (PP-Base)";#N/A,#N/A,FALSE,"Value (CC-Base)";#N/A,#N/A,FALSE,"Sales Comps (R)";#N/A,#N/A,FALSE,"Sales Comps (O)"}</definedName>
    <definedName name="hhhh" localSheetId="0" hidden="1">{#N/A,#N/A,FALSE,"OpEx (PP)";#N/A,#N/A,FALSE,"Lease Comps (O)-BT";#N/A,#N/A,FALSE,"OpEx (CC)";#N/A,#N/A,FALSE,"Value (PP-Base)";#N/A,#N/A,FALSE,"Value (CC-Base)";#N/A,#N/A,FALSE,"Sales Comps (R)";#N/A,#N/A,FALSE,"Sales Comps (O)"}</definedName>
    <definedName name="hhhh" hidden="1">{#N/A,#N/A,FALSE,"OpEx (PP)";#N/A,#N/A,FALSE,"Lease Comps (O)-BT";#N/A,#N/A,FALSE,"OpEx (CC)";#N/A,#N/A,FALSE,"Value (PP-Base)";#N/A,#N/A,FALSE,"Value (CC-Base)";#N/A,#N/A,FALSE,"Sales Comps (R)";#N/A,#N/A,FALSE,"Sales Comps (O)"}</definedName>
    <definedName name="hhhh_1" localSheetId="0" hidden="1">{#N/A,#N/A,FALSE,"OpEx (PP)";#N/A,#N/A,FALSE,"Lease Comps (O)-BT";#N/A,#N/A,FALSE,"OpEx (CC)";#N/A,#N/A,FALSE,"Value (PP-Base)";#N/A,#N/A,FALSE,"Value (CC-Base)";#N/A,#N/A,FALSE,"Sales Comps (R)";#N/A,#N/A,FALSE,"Sales Comps (O)"}</definedName>
    <definedName name="hhhh_1" hidden="1">{#N/A,#N/A,FALSE,"OpEx (PP)";#N/A,#N/A,FALSE,"Lease Comps (O)-BT";#N/A,#N/A,FALSE,"OpEx (CC)";#N/A,#N/A,FALSE,"Value (PP-Base)";#N/A,#N/A,FALSE,"Value (CC-Base)";#N/A,#N/A,FALSE,"Sales Comps (R)";#N/A,#N/A,FALSE,"Sales Comps (O)"}</definedName>
    <definedName name="hhhh_2" localSheetId="0" hidden="1">{#N/A,#N/A,FALSE,"OpEx (PP)";#N/A,#N/A,FALSE,"Lease Comps (O)-BT";#N/A,#N/A,FALSE,"OpEx (CC)";#N/A,#N/A,FALSE,"Value (PP-Base)";#N/A,#N/A,FALSE,"Value (CC-Base)";#N/A,#N/A,FALSE,"Sales Comps (R)";#N/A,#N/A,FALSE,"Sales Comps (O)"}</definedName>
    <definedName name="hhhh_2" hidden="1">{#N/A,#N/A,FALSE,"OpEx (PP)";#N/A,#N/A,FALSE,"Lease Comps (O)-BT";#N/A,#N/A,FALSE,"OpEx (CC)";#N/A,#N/A,FALSE,"Value (PP-Base)";#N/A,#N/A,FALSE,"Value (CC-Base)";#N/A,#N/A,FALSE,"Sales Comps (R)";#N/A,#N/A,FALSE,"Sales Comps (O)"}</definedName>
    <definedName name="hhhh_3" localSheetId="0" hidden="1">{#N/A,#N/A,FALSE,"OpEx (PP)";#N/A,#N/A,FALSE,"Lease Comps (O)-BT";#N/A,#N/A,FALSE,"OpEx (CC)";#N/A,#N/A,FALSE,"Value (PP-Base)";#N/A,#N/A,FALSE,"Value (CC-Base)";#N/A,#N/A,FALSE,"Sales Comps (R)";#N/A,#N/A,FALSE,"Sales Comps (O)"}</definedName>
    <definedName name="hhhh_3" hidden="1">{#N/A,#N/A,FALSE,"OpEx (PP)";#N/A,#N/A,FALSE,"Lease Comps (O)-BT";#N/A,#N/A,FALSE,"OpEx (CC)";#N/A,#N/A,FALSE,"Value (PP-Base)";#N/A,#N/A,FALSE,"Value (CC-Base)";#N/A,#N/A,FALSE,"Sales Comps (R)";#N/A,#N/A,FALSE,"Sales Comps (O)"}</definedName>
    <definedName name="hhhhhhhhh" localSheetId="0" hidden="1">{#N/A,#N/A,FALSE,"Jim Walsh";#N/A,#N/A,FALSE,"Dan Minkoff";#N/A,#N/A,FALSE,"Chip Cinnamond";#N/A,#N/A,FALSE,"Ann Cole";#N/A,#N/A,FALSE,"Jim Rosasco";#N/A,#N/A,FALSE,"George Ochs";#N/A,#N/A,FALSE,"Peter Weed";#N/A,#N/A,FALSE,"Sheryl Crosland";#N/A,#N/A,FALSE,"Jim McLoughlin";#N/A,#N/A,FALSE,"Jim Olson";#N/A,#N/A,FALSE,"Anne Pfeiffer"}</definedName>
    <definedName name="hhhhhhhhh" hidden="1">{#N/A,#N/A,FALSE,"Jim Walsh";#N/A,#N/A,FALSE,"Dan Minkoff";#N/A,#N/A,FALSE,"Chip Cinnamond";#N/A,#N/A,FALSE,"Ann Cole";#N/A,#N/A,FALSE,"Jim Rosasco";#N/A,#N/A,FALSE,"George Ochs";#N/A,#N/A,FALSE,"Peter Weed";#N/A,#N/A,FALSE,"Sheryl Crosland";#N/A,#N/A,FALSE,"Jim McLoughlin";#N/A,#N/A,FALSE,"Jim Olson";#N/A,#N/A,FALSE,"Anne Pfeiffer"}</definedName>
    <definedName name="hhhhhhhhhhhh" localSheetId="0" hidden="1">{#N/A,#N/A,FALSE,"Jim Walsh";#N/A,#N/A,FALSE,"Dan Minkoff";#N/A,#N/A,FALSE,"Chip Cinnamond";#N/A,#N/A,FALSE,"Ann Cole";#N/A,#N/A,FALSE,"Jim Rosasco";#N/A,#N/A,FALSE,"George Ochs";#N/A,#N/A,FALSE,"Peter Weed";#N/A,#N/A,FALSE,"Sheryl Crosland";#N/A,#N/A,FALSE,"Jim McLoughlin";#N/A,#N/A,FALSE,"Jim Olson";#N/A,#N/A,FALSE,"Anne Pfeiffer"}</definedName>
    <definedName name="hhhhhhhhhhhh" hidden="1">{#N/A,#N/A,FALSE,"Jim Walsh";#N/A,#N/A,FALSE,"Dan Minkoff";#N/A,#N/A,FALSE,"Chip Cinnamond";#N/A,#N/A,FALSE,"Ann Cole";#N/A,#N/A,FALSE,"Jim Rosasco";#N/A,#N/A,FALSE,"George Ochs";#N/A,#N/A,FALSE,"Peter Weed";#N/A,#N/A,FALSE,"Sheryl Crosland";#N/A,#N/A,FALSE,"Jim McLoughlin";#N/A,#N/A,FALSE,"Jim Olson";#N/A,#N/A,FALSE,"Anne Pfeiffer"}</definedName>
    <definedName name="hhhhhhhhhhhhhh" localSheetId="0" hidden="1">{#N/A,#N/A,FALSE,"Jim Walsh";#N/A,#N/A,FALSE,"Dan Minkoff";#N/A,#N/A,FALSE,"Chip Cinnamond";#N/A,#N/A,FALSE,"Ann Cole";#N/A,#N/A,FALSE,"Jim Rosasco";#N/A,#N/A,FALSE,"George Ochs";#N/A,#N/A,FALSE,"Peter Weed";#N/A,#N/A,FALSE,"Sheryl Crosland";#N/A,#N/A,FALSE,"Jim McLoughlin";#N/A,#N/A,FALSE,"Jim Olson";#N/A,#N/A,FALSE,"Anne Pfeiffer"}</definedName>
    <definedName name="hhhhhhhhhhhhhh" hidden="1">{#N/A,#N/A,FALSE,"Jim Walsh";#N/A,#N/A,FALSE,"Dan Minkoff";#N/A,#N/A,FALSE,"Chip Cinnamond";#N/A,#N/A,FALSE,"Ann Cole";#N/A,#N/A,FALSE,"Jim Rosasco";#N/A,#N/A,FALSE,"George Ochs";#N/A,#N/A,FALSE,"Peter Weed";#N/A,#N/A,FALSE,"Sheryl Crosland";#N/A,#N/A,FALSE,"Jim McLoughlin";#N/A,#N/A,FALSE,"Jim Olson";#N/A,#N/A,FALSE,"Anne Pfeiffer"}</definedName>
    <definedName name="hhhhhhhhhhhhhhhhhhh" localSheetId="0" hidden="1">{#N/A,#N/A,FALSE,"Jim Walsh";#N/A,#N/A,FALSE,"Dan Minkoff";#N/A,#N/A,FALSE,"Chip Cinnamond";#N/A,#N/A,FALSE,"Ann Cole";#N/A,#N/A,FALSE,"Jim Rosasco";#N/A,#N/A,FALSE,"George Ochs";#N/A,#N/A,FALSE,"Peter Weed";#N/A,#N/A,FALSE,"Sheryl Crosland";#N/A,#N/A,FALSE,"Jim McLoughlin";#N/A,#N/A,FALSE,"Jim Olson";#N/A,#N/A,FALSE,"Anne Pfeiffer"}</definedName>
    <definedName name="hhhhhhhhhhhhhhhhhhh" hidden="1">{#N/A,#N/A,FALSE,"Jim Walsh";#N/A,#N/A,FALSE,"Dan Minkoff";#N/A,#N/A,FALSE,"Chip Cinnamond";#N/A,#N/A,FALSE,"Ann Cole";#N/A,#N/A,FALSE,"Jim Rosasco";#N/A,#N/A,FALSE,"George Ochs";#N/A,#N/A,FALSE,"Peter Weed";#N/A,#N/A,FALSE,"Sheryl Crosland";#N/A,#N/A,FALSE,"Jim McLoughlin";#N/A,#N/A,FALSE,"Jim Olson";#N/A,#N/A,FALSE,"Anne Pfeiffer"}</definedName>
    <definedName name="hi" localSheetId="0" hidden="1">{#N/A,#N/A,FALSE,"Aging Summary";#N/A,#N/A,FALSE,"Ratio Analysis";#N/A,#N/A,FALSE,"Test 120 Day Accts";#N/A,#N/A,FALSE,"Tickmarks"}</definedName>
    <definedName name="hi" hidden="1">{#N/A,#N/A,FALSE,"Aging Summary";#N/A,#N/A,FALSE,"Ratio Analysis";#N/A,#N/A,FALSE,"Test 120 Day Accts";#N/A,#N/A,FALSE,"Tickmarks"}</definedName>
    <definedName name="Hibh" localSheetId="0" hidden="1">{#N/A,#N/A,FALSE,"Pharm";#N/A,#N/A,FALSE,"WWCM"}</definedName>
    <definedName name="Hibh" hidden="1">{#N/A,#N/A,FALSE,"Pharm";#N/A,#N/A,FALSE,"WWCM"}</definedName>
    <definedName name="hidden">#REF!,#REF!</definedName>
    <definedName name="HideMe">#REF!,#REF!,#REF!,#REF!,#REF!,#REF!,#REF!</definedName>
    <definedName name="High" localSheetId="0" hidden="1">{#N/A,#N/A,FALSE,"Pharm";#N/A,#N/A,FALSE,"WWCM"}</definedName>
    <definedName name="High" hidden="1">{#N/A,#N/A,FALSE,"Pharm";#N/A,#N/A,FALSE,"WWCM"}</definedName>
    <definedName name="High_Value">#REF!</definedName>
    <definedName name="High_Value_5">#REF!</definedName>
    <definedName name="hihi" localSheetId="0" hidden="1">{#N/A,#N/A,FALSE,"Aging Summary";#N/A,#N/A,FALSE,"Ratio Analysis";#N/A,#N/A,FALSE,"Test 120 Day Accts";#N/A,#N/A,FALSE,"Tickmarks"}</definedName>
    <definedName name="hihi" hidden="1">{#N/A,#N/A,FALSE,"Aging Summary";#N/A,#N/A,FALSE,"Ratio Analysis";#N/A,#N/A,FALSE,"Test 120 Day Accts";#N/A,#N/A,FALSE,"Tickmarks"}</definedName>
    <definedName name="HiltonKeys">#REF!</definedName>
    <definedName name="hip">#REF!</definedName>
    <definedName name="hjf"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jf"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jhjffukfuk" localSheetId="0" hidden="1">{#N/A,#N/A,FALSE,"Pharm";#N/A,#N/A,FALSE,"WWCM"}</definedName>
    <definedName name="hjhjffukfuk" hidden="1">{#N/A,#N/A,FALSE,"Pharm";#N/A,#N/A,FALSE,"WWCM"}</definedName>
    <definedName name="hjhjfkfukywrte" localSheetId="0" hidden="1">{#N/A,#N/A,FALSE,"Pharm";#N/A,#N/A,FALSE,"WWCM"}</definedName>
    <definedName name="hjhjfkfukywrte" hidden="1">{#N/A,#N/A,FALSE,"Pharm";#N/A,#N/A,FALSE,"WWCM"}</definedName>
    <definedName name="hjhkjkl" localSheetId="0" hidden="1">{#N/A,#N/A,FALSE,"Pharm";#N/A,#N/A,FALSE,"WWCM"}</definedName>
    <definedName name="hjhkjkl" hidden="1">{#N/A,#N/A,FALSE,"Pharm";#N/A,#N/A,FALSE,"WWCM"}</definedName>
    <definedName name="hjjjkk" localSheetId="0" hidden="1">{#N/A,#N/A,FALSE,"REPORT"}</definedName>
    <definedName name="hjjjkk" hidden="1">{#N/A,#N/A,FALSE,"REPORT"}</definedName>
    <definedName name="hjjkk" localSheetId="0" hidden="1">{#N/A,#N/A,FALSE,"Pharm";#N/A,#N/A,FALSE,"WWCM"}</definedName>
    <definedName name="hjjkk" hidden="1">{#N/A,#N/A,FALSE,"Pharm";#N/A,#N/A,FALSE,"WWCM"}</definedName>
    <definedName name="hjkghj">#REF!</definedName>
    <definedName name="hjkk" localSheetId="0" hidden="1">{#N/A,#N/A,FALSE,"Pharm";#N/A,#N/A,FALSE,"WWCM"}</definedName>
    <definedName name="hjkk" hidden="1">{#N/A,#N/A,FALSE,"Pharm";#N/A,#N/A,FALSE,"WWCM"}</definedName>
    <definedName name="hjkl" localSheetId="0" hidden="1">{"Zone1",#N/A,FALSE,"Parameters";"Zone2",#N/A,FALSE,"Parameters"}</definedName>
    <definedName name="hjkl" hidden="1">{"Zone1",#N/A,FALSE,"Parameters";"Zone2",#N/A,FALSE,"Parameters"}</definedName>
    <definedName name="hkjhjh" localSheetId="0" hidden="1">{"Page1",#N/A,FALSE,"Summary";"Page2",#N/A,FALSE,"Summary";"Page3",#N/A,FALSE,"Summary";"Page4",#N/A,FALSE,"Summary"}</definedName>
    <definedName name="hkjhjh" hidden="1">{"Page1",#N/A,FALSE,"Summary";"Page2",#N/A,FALSE,"Summary";"Page3",#N/A,FALSE,"Summary";"Page4",#N/A,FALSE,"Summary"}</definedName>
    <definedName name="HKSH" localSheetId="0" hidden="1">{#N/A,#N/A,FALSE,"REPORT"}</definedName>
    <definedName name="HKSH" hidden="1">{#N/A,#N/A,FALSE,"REPORT"}</definedName>
    <definedName name="Hlook_range">#REF!</definedName>
    <definedName name="HMG" localSheetId="0" hidden="1">{#N/A,#N/A,FALSE,"REPORT"}</definedName>
    <definedName name="HMG" hidden="1">{#N/A,#N/A,FALSE,"REPORT"}</definedName>
    <definedName name="HMLkUp" hidden="1">#REF!</definedName>
    <definedName name="HMSeek" hidden="1">#REF!</definedName>
    <definedName name="hn._I006" hidden="1">#REF!</definedName>
    <definedName name="hn._I018" hidden="1">#REF!</definedName>
    <definedName name="hn._I024" hidden="1">#REF!</definedName>
    <definedName name="hn._I028" hidden="1">#REF!</definedName>
    <definedName name="hn._I029" hidden="1">#REF!</definedName>
    <definedName name="hn._I030" hidden="1">#REF!</definedName>
    <definedName name="hn._I031" hidden="1">#REF!</definedName>
    <definedName name="hn._I044" hidden="1">#REF!</definedName>
    <definedName name="hn._I051" hidden="1">#REF!</definedName>
    <definedName name="hn._I059" hidden="1">#REF!</definedName>
    <definedName name="hn._I062" hidden="1">#REF!</definedName>
    <definedName name="hn._I070" hidden="1">#REF!</definedName>
    <definedName name="hn._I071" hidden="1">#REF!</definedName>
    <definedName name="hn._I075" hidden="1">#REF!</definedName>
    <definedName name="hn._I077" hidden="1">#REF!</definedName>
    <definedName name="hn._I083" hidden="1">#REF!</definedName>
    <definedName name="hn._I085" hidden="1">#REF!</definedName>
    <definedName name="hn._P001" hidden="1">#REF!</definedName>
    <definedName name="hn._P002" hidden="1">#REF!</definedName>
    <definedName name="hn._P004" hidden="1">#REF!</definedName>
    <definedName name="hn._P014" hidden="1">#REF!</definedName>
    <definedName name="hn._P016" hidden="1">#REF!</definedName>
    <definedName name="hn._P017" hidden="1">#REF!</definedName>
    <definedName name="hn._P017g" hidden="1">#REF!</definedName>
    <definedName name="hn._P021" hidden="1">#REF!</definedName>
    <definedName name="hn._P024" hidden="1">#REF!</definedName>
    <definedName name="hn.Add015" hidden="1">#REF!</definedName>
    <definedName name="hn.ConvertVal1" hidden="1">#REF!</definedName>
    <definedName name="hn.ConvertZero1" hidden="1">#REF!,#REF!,#REF!,#REF!,#REF!,#REF!,#REF!,#REF!,#REF!,#REF!</definedName>
    <definedName name="hn.ConvertZero2" hidden="1">#REF!,#REF!,#REF!,#REF!,#REF!,#REF!,#REF!,#REF!</definedName>
    <definedName name="hn.ConvertZero3" hidden="1">#REF!,#REF!,#REF!,#REF!,#REF!</definedName>
    <definedName name="hn.ConvertZero4" hidden="1">#REF!,#REF!,#REF!,#REF!,#REF!,#REF!,#REF!,#REF!</definedName>
    <definedName name="hn.ConvertZeroUnhide1" hidden="1">#REF!,#REF!,#REF!</definedName>
    <definedName name="hn.CopyforPR" hidden="1">#REF!</definedName>
    <definedName name="hn.Delete015" hidden="1">#REF!,#REF!,#REF!,#REF!,#REF!</definedName>
    <definedName name="hn.domestic" hidden="1">#REF!</definedName>
    <definedName name="hn.DZ_MultByFXRates" hidden="1">#REF!,#REF!,#REF!,#REF!</definedName>
    <definedName name="hn.ExtDb" hidden="1">FALSE</definedName>
    <definedName name="hn.FromMain" hidden="1">#REF!</definedName>
    <definedName name="hn.FromMain1" hidden="1">#REF!</definedName>
    <definedName name="hn.FromMain2" hidden="1">#REF!</definedName>
    <definedName name="hn.FromMain3" hidden="1">#REF!</definedName>
    <definedName name="hn.FromMain4" hidden="1">#REF!</definedName>
    <definedName name="hn.FromMain5" hidden="1">#REF!</definedName>
    <definedName name="hn.Global" hidden="1">#REF!</definedName>
    <definedName name="hn.LTM_MultByFXRates" hidden="1">#REF!,#REF!,#REF!,#REF!,#REF!,#REF!,#REF!</definedName>
    <definedName name="hn.LTMData" hidden="1">#REF!</definedName>
    <definedName name="hn.ModelType" hidden="1">"DEAL"</definedName>
    <definedName name="hn.ModelVersion" hidden="1">1</definedName>
    <definedName name="hn.MultbyFXRates" hidden="1">#REF!,#REF!,#REF!,#REF!,#REF!,#REF!,#REF!</definedName>
    <definedName name="hn.MultByFXRates1" hidden="1">#REF!,#REF!,#REF!,#REF!,#REF!</definedName>
    <definedName name="hn.MultByFXRates2" hidden="1">#REF!,#REF!,#REF!,#REF!,#REF!</definedName>
    <definedName name="hn.MultByFXRates3" hidden="1">#REF!,#REF!,#REF!,#REF!,#REF!</definedName>
    <definedName name="hn.MultbyFxrates4" hidden="1">#REF!,#REF!,#REF!,#REF!,#REF!,#REF!,#REF!</definedName>
    <definedName name="hn.multbyfxrates5" hidden="1">#REF!,#REF!,#REF!,#REF!,#REF!</definedName>
    <definedName name="hn.multbyfxrates6" hidden="1">#REF!,#REF!,#REF!,#REF!,#REF!</definedName>
    <definedName name="hn.multbyfxrates7" hidden="1">#REF!,#REF!,#REF!,#REF!,#REF!</definedName>
    <definedName name="hn.MultByFXRatesBot1" hidden="1">#REF!,#REF!,#REF!,#REF!,#REF!,#REF!,#REF!,#REF!,#REF!,#REF!,#REF!,#REF!</definedName>
    <definedName name="hn.MultByFXRatesBot2" hidden="1">#REF!,#REF!,#REF!,#REF!,#REF!,#REF!,#REF!,#REF!,#REF!,#REF!,#REF!,#REF!</definedName>
    <definedName name="hn.MultByFXRatesBot3" hidden="1">#REF!,#REF!,#REF!,#REF!,#REF!,#REF!,#REF!,#REF!,#REF!,#REF!,#REF!,#REF!</definedName>
    <definedName name="hn.MultByFXRatesBot4" hidden="1">#REF!,#REF!,#REF!,#REF!,#REF!,#REF!,#REF!,#REF!,#REF!,#REF!,#REF!,#REF!,#REF!</definedName>
    <definedName name="hn.MultByFXRatesBot5" hidden="1">#REF!,#REF!,#REF!,#REF!,#REF!,#REF!,#REF!,#REF!,#REF!,#REF!,#REF!</definedName>
    <definedName name="hn.MultByFXRatesBot6" hidden="1">#REF!,#REF!,#REF!,#REF!,#REF!,#REF!,#REF!,#REF!,#REF!,#REF!,#REF!</definedName>
    <definedName name="hn.MultByFXRatesBot7" hidden="1">#REF!,#REF!,#REF!,#REF!,#REF!,#REF!,#REF!,#REF!,#REF!,#REF!,#REF!</definedName>
    <definedName name="hn.MultByFXRatesTop1" hidden="1">#REF!,#REF!,#REF!,#REF!,#REF!,#REF!,#REF!,#REF!,#REF!,#REF!,#REF!,#REF!</definedName>
    <definedName name="hn.MultByFXRatesTop2" hidden="1">#REF!,#REF!,#REF!,#REF!,#REF!,#REF!,#REF!,#REF!,#REF!,#REF!,#REF!,#REF!,#REF!,#REF!,#REF!</definedName>
    <definedName name="hn.MultByFXRatesTop3" hidden="1">#REF!,#REF!,#REF!,#REF!,#REF!,#REF!,#REF!,#REF!,#REF!,#REF!,#REF!,#REF!,#REF!,#REF!,#REF!</definedName>
    <definedName name="hn.MultByFXRatesTop4" hidden="1">#REF!,#REF!,#REF!,#REF!,#REF!,#REF!,#REF!,#REF!,#REF!,#REF!,#REF!,#REF!,#REF!,#REF!,#REF!</definedName>
    <definedName name="hn.MultByFXRatesTop5" hidden="1">#REF!,#REF!,#REF!,#REF!,#REF!,#REF!,#REF!,#REF!,#REF!,#REF!,#REF!,#REF!</definedName>
    <definedName name="hn.MultByFXRatesTop6" hidden="1">#REF!,#REF!,#REF!,#REF!,#REF!,#REF!,#REF!,#REF!,#REF!,#REF!,#REF!,#REF!,#REF!,#REF!,#REF!</definedName>
    <definedName name="hn.MultByFXRatesTop7" hidden="1">#REF!,#REF!,#REF!,#REF!,#REF!,#REF!,#REF!,#REF!,#REF!,#REF!,#REF!,#REF!,#REF!,#REF!,#REF!</definedName>
    <definedName name="hn.NoUpload" hidden="1">0</definedName>
    <definedName name="hn.ParityCheck" hidden="1">#REF!</definedName>
    <definedName name="hn.PrivateLTMYear" hidden="1">#REF!</definedName>
    <definedName name="hn.USLast" hidden="1">#REF!</definedName>
    <definedName name="hn.YearLabel" hidden="1">#REF!</definedName>
    <definedName name="HOAExpense">#REF!</definedName>
    <definedName name="HOAFlag">#REF!</definedName>
    <definedName name="HOLA" localSheetId="0" hidden="1">{"AR",#N/A,FALSE,"ASMGTSUM";"INV",#N/A,FALSE,"ASMGTSUM";"HCCOMP",#N/A,FALSE,"ASMGTSUM";"cap.depr",#N/A,FALSE,"ASMGTSUM"}</definedName>
    <definedName name="HOLA" hidden="1">{"AR",#N/A,FALSE,"ASMGTSUM";"INV",#N/A,FALSE,"ASMGTSUM";"HCCOMP",#N/A,FALSE,"ASMGTSUM";"cap.depr",#N/A,FALSE,"ASMGTSUM"}</definedName>
    <definedName name="Hold">#REF!</definedName>
    <definedName name="Hold_Period">#REF!</definedName>
    <definedName name="Hold_Years">#REF!</definedName>
    <definedName name="Holdback">#REF!</definedName>
    <definedName name="Holdback1">#REF!</definedName>
    <definedName name="Holdback2">#REF!</definedName>
    <definedName name="home">#REF!</definedName>
    <definedName name="HomeFeesAmounts">#REF!</definedName>
    <definedName name="HomeFeesPermits">#REF!</definedName>
    <definedName name="HomesitePAPAHome">#REF!</definedName>
    <definedName name="HomesitesRange">#REF!</definedName>
    <definedName name="hon" localSheetId="0" hidden="1">{"Full Gross to Net",#N/A,TRUE,"GtoN";"R_I Accepted from Group Coys",#N/A,TRUE,"GtoN";"R_I Ceded to Group Coys",#N/A,TRUE,"GtoN";"Closing Loss Reserves and Gross Claims Incurred",#N/A,TRUE,"GtoN"}</definedName>
    <definedName name="hon" hidden="1">{"Full Gross to Net",#N/A,TRUE,"GtoN";"R_I Accepted from Group Coys",#N/A,TRUE,"GtoN";"R_I Ceded to Group Coys",#N/A,TRUE,"GtoN";"Closing Loss Reserves and Gross Claims Incurred",#N/A,TRUE,"GtoN"}</definedName>
    <definedName name="hope" localSheetId="0" hidden="1">{#N/A,#N/A,FALSE,"LP Exp";#N/A,#N/A,FALSE,"Salary";#N/A,#N/A,FALSE,"Admin Exp";#N/A,#N/A,FALSE,"QTS Bud";#N/A,#N/A,FALSE,"Marketing"}</definedName>
    <definedName name="hope" hidden="1">{#N/A,#N/A,FALSE,"LP Exp";#N/A,#N/A,FALSE,"Salary";#N/A,#N/A,FALSE,"Admin Exp";#N/A,#N/A,FALSE,"QTS Bud";#N/A,#N/A,FALSE,"Marketing"}</definedName>
    <definedName name="hope_condo" localSheetId="0" hidden="1">{#N/A,#N/A,FALSE,"LP Exp";#N/A,#N/A,FALSE,"Salary";#N/A,#N/A,FALSE,"Admin Exp";#N/A,#N/A,FALSE,"QTS Bud";#N/A,#N/A,FALSE,"Marketing"}</definedName>
    <definedName name="hope_condo" hidden="1">{#N/A,#N/A,FALSE,"LP Exp";#N/A,#N/A,FALSE,"Salary";#N/A,#N/A,FALSE,"Admin Exp";#N/A,#N/A,FALSE,"QTS Bud";#N/A,#N/A,FALSE,"Marketing"}</definedName>
    <definedName name="HOSPITALIZATION">#REF!</definedName>
    <definedName name="hot">#REF!</definedName>
    <definedName name="hotissuechk">#REF!</definedName>
    <definedName name="hrt" localSheetId="0"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hrt"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html" localSheetId="0" hidden="1">{"'Assump'!$F$6:$J$6"}</definedName>
    <definedName name="html" hidden="1">{"'Assump'!$F$6:$J$6"}</definedName>
    <definedName name="HTML_CodePage" hidden="1">1252</definedName>
    <definedName name="HTML_Control" localSheetId="0" hidden="1">{"'Assump'!$F$6:$J$6"}</definedName>
    <definedName name="HTML_Control" hidden="1">{"'Assump'!$F$6:$J$6"}</definedName>
    <definedName name="HTML_Control10UCP" localSheetId="0" hidden="1">{"'Expirations'!$A$1:$L$65"}</definedName>
    <definedName name="HTML_Control10UCP" hidden="1">{"'Expirations'!$A$1:$L$65"}</definedName>
    <definedName name="HTML_Description" hidden="1">""</definedName>
    <definedName name="HTML_Email" hidden="1">""</definedName>
    <definedName name="HTML_Header" hidden="1">"Assump"</definedName>
    <definedName name="HTML_LastUpdate" hidden="1">"7/24/98"</definedName>
    <definedName name="HTML_LineAfter" hidden="1">FALSE</definedName>
    <definedName name="HTML_LineBefore" hidden="1">FALSE</definedName>
    <definedName name="HTML_Name" hidden="1">"Russell Caplin"</definedName>
    <definedName name="HTML_OBDlg2" hidden="1">TRUE</definedName>
    <definedName name="HTML_OBDlg3" hidden="1">TRUE</definedName>
    <definedName name="HTML_OBDlg4" hidden="1">TRUE</definedName>
    <definedName name="HTML_OS" hidden="1">0</definedName>
    <definedName name="HTML_PathFile" hidden="1">"C:\acg\MyHTML.htm"</definedName>
    <definedName name="HTML_PathFileMac" hidden="1">"Macintosh HD:HomePageStuff:New_Home_Page:datafile:histret.html"</definedName>
    <definedName name="HTML_PathTemplate" hidden="1">"C:\Quaterly Reports\MyHTML.htm"</definedName>
    <definedName name="HTML_Title" hidden="1">"ashish"</definedName>
    <definedName name="HTML1_1" hidden="1">"[FCFF3]Sheet1!$A$1:$L$34"</definedName>
    <definedName name="HTML1_10" hidden="1">""</definedName>
    <definedName name="HTML1_11" hidden="1">1</definedName>
    <definedName name="HTML1_12" hidden="1">"Zip 100:New_Home_Page:datafile:histret.html"</definedName>
    <definedName name="HTML1_2" hidden="1">1</definedName>
    <definedName name="HTML1_3" hidden="1">"ReturnsHistorical"</definedName>
    <definedName name="HTML1_4" hidden="1">"Historical Returns on Stocks, Bonds and Bills"</definedName>
    <definedName name="HTML1_5" hidden="1">"Ibbotson Data"</definedName>
    <definedName name="HTML1_6" hidden="1">-4146</definedName>
    <definedName name="HTML1_7" hidden="1">-4146</definedName>
    <definedName name="HTML1_8" hidden="1">"3/17/97"</definedName>
    <definedName name="HTML1_9" hidden="1">"Aswath Damodaran"</definedName>
    <definedName name="HTML2_1" hidden="1">"[PP_EUR1.XLS]Germany!$A$1:$K$44"</definedName>
    <definedName name="HTML2_10" hidden="1">""</definedName>
    <definedName name="HTML2_11" hidden="1">1</definedName>
    <definedName name="HTML2_12" hidden="1">"Macintosh HD:New_Home_Page:datafile:histret.html"</definedName>
    <definedName name="HTML2_2" hidden="1">1</definedName>
    <definedName name="HTML2_3" hidden="1">"Historical Returns"</definedName>
    <definedName name="HTML2_4" hidden="1">"Historical Returns on Stocks, Bonds and Bills"</definedName>
    <definedName name="HTML2_5" hidden="1">""</definedName>
    <definedName name="HTML2_6" hidden="1">1</definedName>
    <definedName name="HTML2_7" hidden="1">1</definedName>
    <definedName name="HTML2_8" hidden="1">"2/3/98"</definedName>
    <definedName name="HTML2_9" hidden="1">"Aswath Damodaran"</definedName>
    <definedName name="HTMLCount" hidden="1">2</definedName>
    <definedName name="htmlnew" localSheetId="0" hidden="1">{"'Assump'!$F$6:$J$6"}</definedName>
    <definedName name="htmlnew" hidden="1">{"'Assump'!$F$6:$J$6"}</definedName>
    <definedName name="htyuityuiotio" localSheetId="0" hidden="1">{#N/A,#N/A,FALSE,"REPORT"}</definedName>
    <definedName name="htyuityuiotio" hidden="1">{#N/A,#N/A,FALSE,"REPORT"}</definedName>
    <definedName name="hu" localSheetId="0" hidden="1">{"Total",#N/A,FALSE,"Six Fields";"PDP",#N/A,FALSE,"Six Fields";"PNP",#N/A,FALSE,"Six Fields";"PUD",#N/A,FALSE,"Six Fields";"Prob",#N/A,FALSE,"Six Fields"}</definedName>
    <definedName name="hu" hidden="1">{"Total",#N/A,FALSE,"Six Fields";"PDP",#N/A,FALSE,"Six Fields";"PNP",#N/A,FALSE,"Six Fields";"PUD",#N/A,FALSE,"Six Fields";"Prob",#N/A,FALSE,"Six Fields"}</definedName>
    <definedName name="huh" localSheetId="0" hidden="1">{#N/A,#N/A,FALSE,"Assumptions";#N/A,#N/A,FALSE,"Impact Assumptions";#N/A,#N/A,FALSE,"10-Yr - detail";#N/A,#N/A,FALSE,"1,5,10 yr comp";#N/A,#N/A,FALSE,"Lse-Exp.";#N/A,#N/A,FALSE,"Rent Roll";#N/A,#N/A,FALSE,"Historical (2)";#N/A,#N/A,FALSE,"RET's";#N/A,#N/A,FALSE,"Lease Rollover"}</definedName>
    <definedName name="huh" hidden="1">{#N/A,#N/A,FALSE,"Assumptions";#N/A,#N/A,FALSE,"Impact Assumptions";#N/A,#N/A,FALSE,"10-Yr - detail";#N/A,#N/A,FALSE,"1,5,10 yr comp";#N/A,#N/A,FALSE,"Lse-Exp.";#N/A,#N/A,FALSE,"Rent Roll";#N/A,#N/A,FALSE,"Historical (2)";#N/A,#N/A,FALSE,"RET's";#N/A,#N/A,FALSE,"Lease Rollover"}</definedName>
    <definedName name="hui" localSheetId="0" hidden="1">{"Sum1",#N/A,FALSE,"Reserve Report";"Sum2",#N/A,FALSE,"Reserve Report";"Sum3",#N/A,FALSE,"Reserve Report";"Sum4",#N/A,FALSE,"Reserve Report"}</definedName>
    <definedName name="hui" hidden="1">{"Sum1",#N/A,FALSE,"Reserve Report";"Sum2",#N/A,FALSE,"Reserve Report";"Sum3",#N/A,FALSE,"Reserve Report";"Sum4",#N/A,FALSE,"Reserve Report"}</definedName>
    <definedName name="Hurd_IRR1">#REF!</definedName>
    <definedName name="Hurd_IRR2">#REF!</definedName>
    <definedName name="Hurd_IRR3">#REF!</definedName>
    <definedName name="Hurd_IRR4">#REF!</definedName>
    <definedName name="Hurd_IRR5">#REF!</definedName>
    <definedName name="hurdle1">#REF!</definedName>
    <definedName name="hurdle2">#REF!</definedName>
    <definedName name="huuuh" localSheetId="0" hidden="1">{#N/A,#N/A,FALSE,"Assumptions";#N/A,#N/A,FALSE,"Impact Assumptions";#N/A,#N/A,FALSE,"10-Yr - detail";#N/A,#N/A,FALSE,"1,5,10 yr comp";#N/A,#N/A,FALSE,"Lse-Exp.";#N/A,#N/A,FALSE,"Rent Roll";#N/A,#N/A,FALSE,"Historical (2)";#N/A,#N/A,FALSE,"RET's";#N/A,#N/A,FALSE,"Lease Rollover"}</definedName>
    <definedName name="huuuh" hidden="1">{#N/A,#N/A,FALSE,"Assumptions";#N/A,#N/A,FALSE,"Impact Assumptions";#N/A,#N/A,FALSE,"10-Yr - detail";#N/A,#N/A,FALSE,"1,5,10 yr comp";#N/A,#N/A,FALSE,"Lse-Exp.";#N/A,#N/A,FALSE,"Rent Roll";#N/A,#N/A,FALSE,"Historical (2)";#N/A,#N/A,FALSE,"RET's";#N/A,#N/A,FALSE,"Lease Rollover"}</definedName>
    <definedName name="huy" localSheetId="0" hidden="1">{"'Sheet1'!$L$16"}</definedName>
    <definedName name="huy" hidden="1">{"'Sheet1'!$L$16"}</definedName>
    <definedName name="Hypertention" localSheetId="0" hidden="1">{#N/A,#N/A,FALSE,"Pharm";#N/A,#N/A,FALSE,"WWCM"}</definedName>
    <definedName name="Hypertention" hidden="1">{#N/A,#N/A,FALSE,"Pharm";#N/A,#N/A,FALSE,"WWCM"}</definedName>
    <definedName name="hypo" localSheetId="0" hidden="1">{#N/A,#N/A,FALSE,"Pharm";#N/A,#N/A,FALSE,"WWCM"}</definedName>
    <definedName name="hypo" hidden="1">{#N/A,#N/A,FALSE,"Pharm";#N/A,#N/A,FALSE,"WWCM"}</definedName>
    <definedName name="I">#REF!</definedName>
    <definedName name="i_acctgdate">#REF!</definedName>
    <definedName name="i_acqdate">#REF!</definedName>
    <definedName name="i_address">#REF!</definedName>
    <definedName name="i_city">#REF!</definedName>
    <definedName name="i_company">#REF!</definedName>
    <definedName name="i_ppa">#REF!</definedName>
    <definedName name="i_propname">#REF!</definedName>
    <definedName name="I_RENT_COMP">#REF!</definedName>
    <definedName name="i_state">#REF!</definedName>
    <definedName name="i_units">#REF!</definedName>
    <definedName name="i_zip">#REF!</definedName>
    <definedName name="IC" localSheetId="0" hidden="1">{"Texas Sub_Consolidation",#N/A,TRUE,"Texas";"Texas Trial Balances",#N/A,TRUE,"Texas";"Texas Investment Analysis",#N/A,TRUE,"Texas";"Texas AJEs",#N/A,TRUE,"Texas";"Texas AJE Summary",#N/A,TRUE,"Texas";"Texas_P_L_Minority",#N/A,TRUE,"Texas"}</definedName>
    <definedName name="IC" hidden="1">{"Texas Sub_Consolidation",#N/A,TRUE,"Texas";"Texas Trial Balances",#N/A,TRUE,"Texas";"Texas Investment Analysis",#N/A,TRUE,"Texas";"Texas AJEs",#N/A,TRUE,"Texas";"Texas AJE Summary",#N/A,TRUE,"Texas";"Texas_P_L_Minority",#N/A,TRUE,"Texas"}</definedName>
    <definedName name="ICDCPriceAmount">#REF!</definedName>
    <definedName name="ICDCPricePart">#REF!</definedName>
    <definedName name="ICDCPricePercent">#REF!</definedName>
    <definedName name="ICDCProfitPart">#REF!</definedName>
    <definedName name="ien" localSheetId="0" hidden="1">{"P_L Account",#N/A,FALSE,"Prime";"Assets",#N/A,FALSE,"Prime";"Liabilities",#N/A,FALSE,"Prime";"Capital and Reserves",#N/A,FALSE,"Prime";"Rec. of S_Holders Funds",#N/A,FALSE,"Prime";"Rec. of Pre and Post Tax Result",#N/A,FALSE,"Prime"}</definedName>
    <definedName name="ien" hidden="1">{"P_L Account",#N/A,FALSE,"Prime";"Assets",#N/A,FALSE,"Prime";"Liabilities",#N/A,FALSE,"Prime";"Capital and Reserves",#N/A,FALSE,"Prime";"Rec. of S_Holders Funds",#N/A,FALSE,"Prime";"Rec. of Pre and Post Tax Result",#N/A,FALSE,"Prime"}</definedName>
    <definedName name="ig">#REF!</definedName>
    <definedName name="IG_Rated">#REF!</definedName>
    <definedName name="IHMConsultant" hidden="1">#REF!</definedName>
    <definedName name="IHMFirstProjected" hidden="1">#REF!</definedName>
    <definedName name="IHMLastHistoric" hidden="1">#REF!</definedName>
    <definedName name="IHMLocation" hidden="1">#REF!</definedName>
    <definedName name="IHMModelVersion" hidden="1">#REF!</definedName>
    <definedName name="IHMNumRooms" hidden="1">#REF!</definedName>
    <definedName name="IHMPrintCF1" hidden="1">#REF!</definedName>
    <definedName name="IHMPrintMR1" hidden="1">#REF!</definedName>
    <definedName name="IHMPrintMR2" hidden="1">#REF!</definedName>
    <definedName name="IHMPrintPO1" hidden="1">#REF!</definedName>
    <definedName name="IHMPrintPO2" hidden="1">#REF!</definedName>
    <definedName name="IHMPrintPO3" hidden="1">#REF!</definedName>
    <definedName name="IHMPrintPR1" hidden="1">#REF!</definedName>
    <definedName name="IHMPrintVAL1" hidden="1">#REF!</definedName>
    <definedName name="IHMPrintVAL2" hidden="1">#REF!</definedName>
    <definedName name="IHMProjectCity" hidden="1">#REF!</definedName>
    <definedName name="IHMProjectName" hidden="1">#REF!</definedName>
    <definedName name="IHMProjectState" hidden="1">#REF!</definedName>
    <definedName name="IHMPropertyLocation" hidden="1">#REF!</definedName>
    <definedName name="IHMReviewer" hidden="1">#REF!</definedName>
    <definedName name="II">#REF!</definedName>
    <definedName name="iii" localSheetId="0" hidden="1">{#N/A,#N/A,FALSE,"Summary"}</definedName>
    <definedName name="iii" hidden="1">{#N/A,#N/A,FALSE,"Summary"}</definedName>
    <definedName name="III_1" localSheetId="0"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III_1"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III_2" localSheetId="0"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III_2"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III_3" localSheetId="0"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III_3"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iiii" localSheetId="0"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iiii"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iiii_1" localSheetId="0"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iiii_1"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iiii_2" localSheetId="0"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iiii_2"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iiii_3" localSheetId="0"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iiii_3"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iiiii" localSheetId="0" hidden="1">{#N/A,#N/A,FALSE,"Calc";#N/A,#N/A,FALSE,"Sensitivity";#N/A,#N/A,FALSE,"LT Earn.Dil.";#N/A,#N/A,FALSE,"Dil. AVP"}</definedName>
    <definedName name="iiiii" hidden="1">{#N/A,#N/A,FALSE,"Calc";#N/A,#N/A,FALSE,"Sensitivity";#N/A,#N/A,FALSE,"LT Earn.Dil.";#N/A,#N/A,FALSE,"Dil. AVP"}</definedName>
    <definedName name="ik" localSheetId="0" hidden="1">{#N/A,#N/A,FALSE,"Chart 2 by Prop Type"}</definedName>
    <definedName name="ik" hidden="1">{#N/A,#N/A,FALSE,"Chart 2 by Prop Type"}</definedName>
    <definedName name="il">#REF!</definedName>
    <definedName name="ilya" localSheetId="0" hidden="1">{#N/A,#N/A,FALSE,"Aging Summary";#N/A,#N/A,FALSE,"Ratio Analysis";#N/A,#N/A,FALSE,"Test 120 Day Accts";#N/A,#N/A,FALSE,"Tickmarks"}</definedName>
    <definedName name="ilya" hidden="1">{#N/A,#N/A,FALSE,"Aging Summary";#N/A,#N/A,FALSE,"Ratio Analysis";#N/A,#N/A,FALSE,"Test 120 Day Accts";#N/A,#N/A,FALSE,"Tickmarks"}</definedName>
    <definedName name="IMMO">#REF!</definedName>
    <definedName name="imov">#REF!</definedName>
    <definedName name="Impact_fees">#REF!</definedName>
    <definedName name="ImprovementonClosing">#REF!</definedName>
    <definedName name="in">#REF!</definedName>
    <definedName name="inc">#REF!</definedName>
    <definedName name="inc_fee_due_mgr">#REF!</definedName>
    <definedName name="IncEarnMPR">#REF!</definedName>
    <definedName name="incl_col">#REF!</definedName>
    <definedName name="incl_stub_range">#REF!</definedName>
    <definedName name="InclRange">#REF!</definedName>
    <definedName name="inclstart">#REF!</definedName>
    <definedName name="Include">#REF!</definedName>
    <definedName name="Income">#REF!</definedName>
    <definedName name="INCOME_ADDS">#REF!,#REF!</definedName>
    <definedName name="INCOME_ADDS_002">#REF!,#REF!</definedName>
    <definedName name="INCOME_ADDS_002_Ag">#REF!,#REF!</definedName>
    <definedName name="INCOME_ADDS_Ag">#REF!,#REF!</definedName>
    <definedName name="INCOME_ADDS3">#REF!,#REF!</definedName>
    <definedName name="INCOME_ADDS3_Ag">#REF!,#REF!</definedName>
    <definedName name="Income_CalYr_Growth_Rates">#REF!</definedName>
    <definedName name="Income_Growth_Rates">#REF!</definedName>
    <definedName name="Income_Producing_Real_Estate">#REF!</definedName>
    <definedName name="IncomeExpense">#REF!</definedName>
    <definedName name="IncomeFrom">#REF!</definedName>
    <definedName name="IncomePrev">#REF!</definedName>
    <definedName name="IncomeStmtSummaryPrint">#REF!</definedName>
    <definedName name="IndirectsFlag">#REF!</definedName>
    <definedName name="IndirectsMonthly">#REF!</definedName>
    <definedName name="Industrial_Inc">#REF!</definedName>
    <definedName name="industrialcaprate">#REF!</definedName>
    <definedName name="industrialnra">#REF!</definedName>
    <definedName name="indx">#REF!</definedName>
    <definedName name="Infl">#REF!</definedName>
    <definedName name="Inflation">#REF!</definedName>
    <definedName name="InflationCalcBeginDate">#REF!</definedName>
    <definedName name="InflationFactorTable">#REF!</definedName>
    <definedName name="InflationTax">#REF!</definedName>
    <definedName name="inflList" hidden="1">"00000000000000000000000000000000000000000000000000000000000000000000000000000000000000000000000000000000000000000000000000000000000000000000000000000000000000000000000000000000000000000000000000000000"</definedName>
    <definedName name="InitGrowth">#REF!</definedName>
    <definedName name="Initial_Equity">#REF!</definedName>
    <definedName name="Initial_Investment">#REF!</definedName>
    <definedName name="Initial_Lease_Rate">#REF!</definedName>
    <definedName name="InitialLTC">#REF!</definedName>
    <definedName name="inn">#REF!</definedName>
    <definedName name="Input">#REF!</definedName>
    <definedName name="InputDate">#REF!</definedName>
    <definedName name="InputMatch">#REF!</definedName>
    <definedName name="Inputzero">#REF!</definedName>
    <definedName name="INS">#REF!</definedName>
    <definedName name="InsAnn">#REF!</definedName>
    <definedName name="InsertTape">#REF!</definedName>
    <definedName name="InsTable">#REF!</definedName>
    <definedName name="Instructions">#REF!</definedName>
    <definedName name="InsUnit">#REF!</definedName>
    <definedName name="Insurance">#REF!</definedName>
    <definedName name="Int">#REF!</definedName>
    <definedName name="intdiff">#REF!</definedName>
    <definedName name="integrated" localSheetId="0" hidden="1">{#N/A,#N/A,TRUE,"Income";#N/A,#N/A,TRUE,"IncomeDetail";#N/A,#N/A,TRUE,"Balance";#N/A,#N/A,TRUE,"BalDetail"}</definedName>
    <definedName name="integrated" hidden="1">{#N/A,#N/A,TRUE,"Income";#N/A,#N/A,TRUE,"IncomeDetail";#N/A,#N/A,TRUE,"Balance";#N/A,#N/A,TRUE,"BalDetail"}</definedName>
    <definedName name="inter" localSheetId="0" hidden="1">{#N/A,#N/A,FALSE,"Aging Summary";#N/A,#N/A,FALSE,"Ratio Analysis";#N/A,#N/A,FALSE,"Test 120 Day Accts";#N/A,#N/A,FALSE,"Tickmarks"}</definedName>
    <definedName name="inter" hidden="1">{#N/A,#N/A,FALSE,"Aging Summary";#N/A,#N/A,FALSE,"Ratio Analysis";#N/A,#N/A,FALSE,"Test 120 Day Accts";#N/A,#N/A,FALSE,"Tickmarks"}</definedName>
    <definedName name="Interco0604" localSheetId="0" hidden="1">{#N/A,#N/A,FALSE,"Aging Summary";#N/A,#N/A,FALSE,"Ratio Analysis";#N/A,#N/A,FALSE,"Test 120 Day Accts";#N/A,#N/A,FALSE,"Tickmarks"}</definedName>
    <definedName name="Interco0604" hidden="1">{#N/A,#N/A,FALSE,"Aging Summary";#N/A,#N/A,FALSE,"Ratio Analysis";#N/A,#N/A,FALSE,"Test 120 Day Accts";#N/A,#N/A,FALSE,"Tickmarks"}</definedName>
    <definedName name="Interco06042" localSheetId="0" hidden="1">{#N/A,#N/A,FALSE,"Aging Summary";#N/A,#N/A,FALSE,"Ratio Analysis";#N/A,#N/A,FALSE,"Test 120 Day Accts";#N/A,#N/A,FALSE,"Tickmarks"}</definedName>
    <definedName name="Interco06042" hidden="1">{#N/A,#N/A,FALSE,"Aging Summary";#N/A,#N/A,FALSE,"Ratio Analysis";#N/A,#N/A,FALSE,"Test 120 Day Accts";#N/A,#N/A,FALSE,"Tickmarks"}</definedName>
    <definedName name="Interest">#REF!</definedName>
    <definedName name="Interest_1" localSheetId="0">-IPMT(#REF!/12,Payment_Number_1,Number_of_Payments_1,#REF!)</definedName>
    <definedName name="Interest_1">-IPMT(#REF!/12,Payment_Number_1,Number_of_Payments_1,#REF!)</definedName>
    <definedName name="Interest_Rate">#REF!</definedName>
    <definedName name="InterestIndex">#REF!</definedName>
    <definedName name="InterestOnly">#REF!</definedName>
    <definedName name="interestpmt">#REF!</definedName>
    <definedName name="InterestRate">#REF!</definedName>
    <definedName name="Internal_Rate_of_Return">#REF!</definedName>
    <definedName name="intres">#REF!</definedName>
    <definedName name="IntroPrintArea" hidden="1">#REF!</definedName>
    <definedName name="inv">"mgmt"</definedName>
    <definedName name="Inv_CF1">#REF!</definedName>
    <definedName name="Inv_CF2">#REF!</definedName>
    <definedName name="Inv_CF3">#REF!</definedName>
    <definedName name="Inv_CF4">#REF!</definedName>
    <definedName name="Inv_CF5">#REF!</definedName>
    <definedName name="Inv_pct1">#REF!</definedName>
    <definedName name="Inv_pct2">#REF!</definedName>
    <definedName name="Inv_pct3">#REF!</definedName>
    <definedName name="Inv_pct4">#REF!</definedName>
    <definedName name="Inv_pct5">#REF!</definedName>
    <definedName name="InvestorCapital">#REF!</definedName>
    <definedName name="InvestorPref">#REF!</definedName>
    <definedName name="InvestorSplit">#REF!</definedName>
    <definedName name="InvestSecPur">#REF!</definedName>
    <definedName name="InvestSecPurFrom">#REF!</definedName>
    <definedName name="InvestSecPurPrev">#REF!</definedName>
    <definedName name="InvestSecSold">#REF!</definedName>
    <definedName name="InvestSecSoldFrom">#REF!</definedName>
    <definedName name="InvestSecSoldPrev">#REF!</definedName>
    <definedName name="Invoice">#REF!</definedName>
    <definedName name="invturnretrieve">#REF!</definedName>
    <definedName name="io"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io"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IO_CUR_COL">4</definedName>
    <definedName name="IO_CUR_ROW">33</definedName>
    <definedName name="IO_DATA">#REF!</definedName>
    <definedName name="IO_P">#REF!</definedName>
    <definedName name="IO_Term">#REF!</definedName>
    <definedName name="IOPer">#REF!</definedName>
    <definedName name="IOPeriod">#REF!</definedName>
    <definedName name="iouu" localSheetId="0" hidden="1">{"Total",#N/A,FALSE,"Total Proved + Probable";"PDP",#N/A,FALSE,"Total Proved + Probable";"PNP",#N/A,FALSE,"Total Proved + Probable";"PUD",#N/A,FALSE,"Total Proved + Probable";"Prob",#N/A,FALSE,"Total Proved + Probable"}</definedName>
    <definedName name="iouu" hidden="1">{"Total",#N/A,FALSE,"Total Proved + Probable";"PDP",#N/A,FALSE,"Total Proved + Probable";"PNP",#N/A,FALSE,"Total Proved + Probable";"PUD",#N/A,FALSE,"Total Proved + Probable";"Prob",#N/A,FALSE,"Total Proved + Probable"}</definedName>
    <definedName name="Iowa">#REF!</definedName>
    <definedName name="IP" localSheetId="0" hidden="1">{#N/A,#N/A,FALSE,"Pharm";#N/A,#N/A,FALSE,"WWCM"}</definedName>
    <definedName name="IP" hidden="1">{#N/A,#N/A,FALSE,"Pharm";#N/A,#N/A,FALSE,"WWCM"}</definedName>
    <definedName name="ipd">#REF!</definedName>
    <definedName name="ipo" localSheetId="0" hidden="1">{#N/A,#N/A,FALSE,"Aging Summary";#N/A,#N/A,FALSE,"Ratio Analysis";#N/A,#N/A,FALSE,"Test 120 Day Accts";#N/A,#N/A,FALSE,"Tickmarks"}</definedName>
    <definedName name="ipo" hidden="1">{#N/A,#N/A,FALSE,"Aging Summary";#N/A,#N/A,FALSE,"Ratio Analysis";#N/A,#N/A,FALSE,"Test 120 Day Accts";#N/A,#N/A,FALSE,"Tickmarks"}</definedName>
    <definedName name="ipoipi" localSheetId="0" hidden="1">{#N/A,#N/A,FALSE,"Aging Summary";#N/A,#N/A,FALSE,"Ratio Analysis";#N/A,#N/A,FALSE,"Test 120 Day Accts";#N/A,#N/A,FALSE,"Tickmarks"}</definedName>
    <definedName name="ipoipi" hidden="1">{#N/A,#N/A,FALSE,"Aging Summary";#N/A,#N/A,FALSE,"Ratio Analysis";#N/A,#N/A,FALSE,"Test 120 Day Accts";#N/A,#N/A,FALSE,"Tickmarks"}</definedName>
    <definedName name="ipp">#REF!</definedName>
    <definedName name="IQ_0_PCT_RISK_WEIGHT_TOTAL_THRIFT" hidden="1">"c25055"</definedName>
    <definedName name="IQ_1_4_CONSTRUCTION_GROSS_LOANS_FFIEC" hidden="1">"c13402"</definedName>
    <definedName name="IQ_1_4_CONSTRUCTION_LL_REC_DOM_FFIEC" hidden="1">"c12899"</definedName>
    <definedName name="IQ_1_4_CONSTRUCTION_LOAN_COMMITMENTS_UNUSED_FFIEC" hidden="1">"c13244"</definedName>
    <definedName name="IQ_1_4_CONSTRUCTION_LOANS_DUE_30_89_FFIEC" hidden="1">"c13257"</definedName>
    <definedName name="IQ_1_4_CONSTRUCTION_LOANS_DUE_90_FFIEC" hidden="1">"c13285"</definedName>
    <definedName name="IQ_1_4_CONSTRUCTION_LOANS_NON_ACCRUAL_FFIEC" hidden="1">"c13311"</definedName>
    <definedName name="IQ_1_4_CONSTRUCTION_RISK_BASED_FFIEC" hidden="1">"c13423"</definedName>
    <definedName name="IQ_1_4_DWELLING_UNITS_CONSTRUCTION_MORTGAGE_LOANS_ADJUSTED_NCOS_TOTAL_THRIFT" hidden="1">"c25200"</definedName>
    <definedName name="IQ_1_4_DWELLING_UNITS_CONSTRUCTION_MORTGAGE_LOANS_GVA_CHARGE_OFFS_THRIFT" hidden="1">"c25115"</definedName>
    <definedName name="IQ_1_4_DWELLING_UNITS_CONSTRUCTION_MORTGAGE_LOANS_GVA_RECOVERIES_THRIFT" hidden="1">"c25146"</definedName>
    <definedName name="IQ_1_4_DWELLING_UNITS_CONSTRUCTION_MORTGAGE_LOANS_SVA_PROVISIONS_TRANSFERS_FROM_GVA_TOTAL_THRIFT" hidden="1">"c25169"</definedName>
    <definedName name="IQ_1_4_DWELLING_UNITS_REVOLVING_OPEN_END_PML_ADJUSTED_NCOS_TOTAL_THRIFT" hidden="1">"c25203"</definedName>
    <definedName name="IQ_1_4_DWELLING_UNITS_REVOLVING_OPEN_END_PML_GVA_CHARGE_OFFS_THRIFT" hidden="1">"c25118"</definedName>
    <definedName name="IQ_1_4_DWELLING_UNITS_REVOLVING_OPEN_END_PML_GVA_RECOVERIES_THRIFT" hidden="1">"c25149"</definedName>
    <definedName name="IQ_1_4_DWELLING_UNITS_REVOLVING_OPEN_END_PML_SVA_PROVISIONS_TRANSFERS_FROM_GVA_TOTAL_THRIFT" hidden="1">"c25172"</definedName>
    <definedName name="IQ_1_4_DWELLING_UNITS_SECURED_FIRST_LIENS_IN_PROCESS_FORECLOSURE_THRIFT" hidden="1">"c25305"</definedName>
    <definedName name="IQ_1_4_DWELLING_UNITS_SECURED_FIRST_LIENS_PML_ADJUSTED_NCOS_TOTAL_THRIFT" hidden="1">"c25204"</definedName>
    <definedName name="IQ_1_4_DWELLING_UNITS_SECURED_FIRST_LIENS_PML_GVA_CHARGE_OFFS_THRIFT" hidden="1">"c25119"</definedName>
    <definedName name="IQ_1_4_DWELLING_UNITS_SECURED_FIRST_LIENS_PML_GVA_RECOVERIES_THRIFT" hidden="1">"c25150"</definedName>
    <definedName name="IQ_1_4_DWELLING_UNITS_SECURED_FIRST_LIENS_PML_SVA_PROVISIONS_TRANSFERS_FROM_GVA_TOTAL_THRIFT" hidden="1">"c25173"</definedName>
    <definedName name="IQ_1_4_DWELLING_UNITS_SECURED_JUNIOR_LIENS_IN_PROCESS_FORECLOSURE_THRIFT" hidden="1">"c25306"</definedName>
    <definedName name="IQ_1_4_DWELLING_UNITS_SECURED_JUNIOR_LIENS_PML_ADJUSTED_NCOS_TOTAL_THRIFT" hidden="1">"c25205"</definedName>
    <definedName name="IQ_1_4_DWELLING_UNITS_SECURED_JUNIOR_LIENS_PML_GVA_CHARGE_OFFS_THRIFT" hidden="1">"c25120"</definedName>
    <definedName name="IQ_1_4_DWELLING_UNITS_SECURED_JUNIOR_LIENS_PML_GVA_RECOVERIES_THRIFT" hidden="1">"c25151"</definedName>
    <definedName name="IQ_1_4_DWELLING_UNITS_SECURED_JUNIOR_LIENS_PML_SVA_PROVISIONS_TRANSFERS_FROM_GVA_TOTAL_THRIFT" hidden="1">"c25174"</definedName>
    <definedName name="IQ_1_4_DWELLING_UNITS_SECURED_REVOLVING_OPEN_END_LOANS_IN_PROCESS_FORECLOSURE_THRIFT" hidden="1">"c25304"</definedName>
    <definedName name="IQ_1_4_FAMILY_CONSTRUCTION_LOANS_GROSS_LOANS_THRIFT" hidden="1">"c25727"</definedName>
    <definedName name="IQ_1_4_FAMILY_CONSTRUCTION_LOANS_RISK_BASED_CAPITAL_THRIFT" hidden="1">"c25712"</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 hidden="1">"c15269"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100_PCT_RISK_WEIGHT_TOTAL_THRIFT" hidden="1">"c25073"</definedName>
    <definedName name="IQ_20_PCT_RISK_WEIGHT_TOTAL_THRIFT" hidden="1">"c25062"</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50_PCT_RISK_WEIGHT_TOTAL_THRIFT" hidden="1">"c25069"</definedName>
    <definedName name="IQ_ABS_AFS_AMORT_COST_FFIEC" hidden="1">"c20499"</definedName>
    <definedName name="IQ_ABS_AFS_FAIR_VAL_FFIEC" hidden="1">"c20464"</definedName>
    <definedName name="IQ_ABS_AVAIL_SALE_FFIEC" hidden="1">"c12802"</definedName>
    <definedName name="IQ_ABS_FFIEC" hidden="1">"c12788"</definedName>
    <definedName name="IQ_ABS_HTM_AMORT_COST_FFIEC" hidden="1">"c20447"</definedName>
    <definedName name="IQ_ABS_HTM_FAIR_VAL_FFIEC" hidden="1">"c20482"</definedName>
    <definedName name="IQ_ABS_INVEST_SECURITIES_FFIEC" hidden="1">"c13461"</definedName>
    <definedName name="IQ_ABS_PERIOD" hidden="1">"c13823"</definedName>
    <definedName name="IQ_ABS_PERIOD_EST" hidden="1">"c16122"</definedName>
    <definedName name="IQ_ACCEPTANCES_OTHER_FOREIGN_BANKS_LL_REC_FFIEC" hidden="1">"c15293"</definedName>
    <definedName name="IQ_ACCEPTANCES_OTHER_US_BANKS_LL_REC_FFIEC" hidden="1">"c15292"</definedName>
    <definedName name="IQ_ACCOUNT_CHANGE" hidden="1">"c1449"</definedName>
    <definedName name="IQ_ACCOUNT_CODE_INTEREST_PENALTIES" hidden="1">"c15741"</definedName>
    <definedName name="IQ_ACCOUNTING_FFIEC" hidden="1">"c13054"</definedName>
    <definedName name="IQ_ACCOUNTING_STANDARD" hidden="1">"c4539"</definedName>
    <definedName name="IQ_ACCOUNTING_STANDARD_CIQ" hidden="1">"c5092"</definedName>
    <definedName name="IQ_ACCOUNTING_STANDARD_CIQ_COL" hidden="1">"c11739"</definedName>
    <definedName name="IQ_ACCOUNTS_PAY" hidden="1">"c1343"</definedName>
    <definedName name="IQ_ACCOUNTS_PAYABLE_THRIFT" hidden="1">"c24910"</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RUED_INT_PAYABLE_DEPOSITS_THRIFT" hidden="1">"c24907"</definedName>
    <definedName name="IQ_ACCRUED_INT_PAYABLE_THRIFT" hidden="1">"c24906"</definedName>
    <definedName name="IQ_ACCRUED_INT_RECEIVABLE_MBS_THRIFT" hidden="1">"c24836"</definedName>
    <definedName name="IQ_ACCRUED_INT_RECEIVABLE_THRIFT" hidden="1">"c24827"</definedName>
    <definedName name="IQ_ACCRUED_INTEREST_RECEIVABLE_FFIEC" hidden="1">"c12842"</definedName>
    <definedName name="IQ_ACCRUED_MORTGAGE_INT_RECEIVABLE_THRIFT" hidden="1">"c24849"</definedName>
    <definedName name="IQ_ACCRUED_NON_MORTGAGE_INT_RECEIVABLE_THRIFT" hidden="1">"c24866"</definedName>
    <definedName name="IQ_ACCRUED_TAXES_THRIFT" hidden="1">"c24909"</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AMORT_GW" hidden="1">"c17749"</definedName>
    <definedName name="IQ_ACCUM_AMORT_INTAN_ASSETS" hidden="1">"c17747"</definedName>
    <definedName name="IQ_ACCUM_DEP" hidden="1">"c1340"</definedName>
    <definedName name="IQ_ACCUMULATED_GAINS_LOSSES_CASH_FLOW_HEDGES_THRIFT" hidden="1">"c24922"</definedName>
    <definedName name="IQ_ACCUMULATED_GAINS_LOSSES_CERTAIN_SEC_THRIFT" hidden="1">"c24921"</definedName>
    <definedName name="IQ_ACCUMULATED_LOSSES_GAINS_CASH_FLOW_HEDGES_ADJUSTED_ASSETS_THRIFT" hidden="1">"c25035"</definedName>
    <definedName name="IQ_ACCUMULATED_LOSSES_GAINS_CASH_FLOW_HEDGES_T1_THRIFT" hidden="1">"c25026"</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_WIRELESS_SUB" hidden="1">"c2125"</definedName>
    <definedName name="IQ_ACQ_COSTS_CAPITALIZED" hidden="1">"c5"</definedName>
    <definedName name="IQ_ACQUIRE_REAL_ESTATE_CF" hidden="1">"c6"</definedName>
    <definedName name="IQ_ACQUIRED_BY_REPORTING_BANK_FDIC" hidden="1">"c6535"</definedName>
    <definedName name="IQ_ACQUISITION_COST_SUB" hidden="1">"c15807"</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CTUAL_THRIFT_INV_PERCENTAGE_MONTH_END_FIRST_MONTH_QUARTER_THRIFT" hidden="1">"c25584"</definedName>
    <definedName name="IQ_ACTUAL_THRIFT_INV_PERCENTAGE_MONTH_END_SECOND_MONTH_QUARTER_THRIFT" hidden="1">"c25585"</definedName>
    <definedName name="IQ_ACTUAL_THRIFT_INV_PERCENTAGE_MONTH_END_THIRD_MONTH_QUARTER_THRIFT" hidden="1">"c25586"</definedName>
    <definedName name="IQ_AD" hidden="1">"c7"</definedName>
    <definedName name="IQ_ADD_PAID_IN" hidden="1">"c1344"</definedName>
    <definedName name="IQ_ADD_TAX_POSITIONS_CURRENT_YR" hidden="1">"c15733"</definedName>
    <definedName name="IQ_ADD_TAX_POSITIONS_PRIOR_YRS" hidden="1">"c15735"</definedName>
    <definedName name="IQ_ADDIN" hidden="1">"XLL"</definedName>
    <definedName name="IQ_ADDITIONAL_NON_INT_INC_FDIC" hidden="1">"c6574"</definedName>
    <definedName name="IQ_ADDITIONS_NON_ACCRUAL_ASSET_DURING_QTR_FFIEC" hidden="1">"c15349"</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JUSTED_OPERATING_INCOME_AVG_ASSETS_THRIFT" hidden="1">"c25651"</definedName>
    <definedName name="IQ_ADJUSTED_TOTAL_ASSETS_ADJUSTED_ASSETS_THRIFT" hidden="1">"c25038"</definedName>
    <definedName name="IQ_ADJUSTMENTS_GVA_THRIFT" hidden="1">"c25095"</definedName>
    <definedName name="IQ_ADJUSTMENTS_SVA_THRIFT" hidden="1">"c25102"</definedName>
    <definedName name="IQ_ADJUSTMENTS_TVA_THRIFT" hidden="1">"c25109"</definedName>
    <definedName name="IQ_ADMIN_RATIO" hidden="1">"c2784"</definedName>
    <definedName name="IQ_ADVANCES_FROM_FHLB_THRIFT" hidden="1">"c24900"</definedName>
    <definedName name="IQ_ADVANCES_TAXES_INSURANCE_THRIFT" hidden="1">"c24850"</definedName>
    <definedName name="IQ_ADVERTISING" hidden="1">"c2246"</definedName>
    <definedName name="IQ_ADVERTISING_MARKETING" hidden="1">"c1566"</definedName>
    <definedName name="IQ_ADVERTISING_MARKETING_EXPENSES_FFIEC" hidden="1">"c13048"</definedName>
    <definedName name="IQ_AE" hidden="1">"c8"</definedName>
    <definedName name="IQ_AE_BNK" hidden="1">"c9"</definedName>
    <definedName name="IQ_AE_BR" hidden="1">"c10"</definedName>
    <definedName name="IQ_AE_CM"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DILUTED" hidden="1">"c16188"</definedName>
    <definedName name="IQ_AFFO_PER_SHARE_ACT_OR_EST" hidden="1">"c18265"</definedName>
    <definedName name="IQ_AFFO_PER_SHARE_ACT_OR_EST_CIQ" hidden="1">"c18271"</definedName>
    <definedName name="IQ_AFFO_PER_SHARE_BASIC" hidden="1">"c8869"</definedName>
    <definedName name="IQ_AFFO_PER_SHARE_DILUTED" hidden="1">"c8870"</definedName>
    <definedName name="IQ_AFFO_PER_SHARE_EST" hidden="1">"c18112"</definedName>
    <definedName name="IQ_AFFO_PER_SHARE_EST_CIQ" hidden="1">"c18180"</definedName>
    <definedName name="IQ_AFFO_PER_SHARE_EST_NOTE" hidden="1">"c18233"</definedName>
    <definedName name="IQ_AFFO_PER_SHARE_EST_NOTE_CIQ" hidden="1">"c18240"</definedName>
    <definedName name="IQ_AFFO_PER_SHARE_GUIDANCE" hidden="1">"c18400"</definedName>
    <definedName name="IQ_AFFO_PER_SHARE_HIGH_EST" hidden="1">"c18132"</definedName>
    <definedName name="IQ_AFFO_PER_SHARE_HIGH_EST_CIQ" hidden="1">"c18194"</definedName>
    <definedName name="IQ_AFFO_PER_SHARE_HIGH_GUIDANCE" hidden="1">"c18401"</definedName>
    <definedName name="IQ_AFFO_PER_SHARE_LOW_EST" hidden="1">"c18142"</definedName>
    <definedName name="IQ_AFFO_PER_SHARE_LOW_EST_CIQ" hidden="1">"c18201"</definedName>
    <definedName name="IQ_AFFO_PER_SHARE_LOW_GUIDANCE" hidden="1">"c18402"</definedName>
    <definedName name="IQ_AFFO_PER_SHARE_MEDIAN_EST" hidden="1">"c18122"</definedName>
    <definedName name="IQ_AFFO_PER_SHARE_MEDIAN_EST_CIQ" hidden="1">"c18187"</definedName>
    <definedName name="IQ_AFFO_PER_SHARE_NUM_EST" hidden="1">"c18162"</definedName>
    <definedName name="IQ_AFFO_PER_SHARE_NUM_EST_CIQ" hidden="1">"c18215"</definedName>
    <definedName name="IQ_AFFO_PER_SHARE_STDDEV_EST" hidden="1">"c18152"</definedName>
    <definedName name="IQ_AFFO_PER_SHARE_STDDEV_EST_CIQ" hidden="1">"c18208"</definedName>
    <definedName name="IQ_AFS_INVEST_SECURITIES_FFIEC" hidden="1">"c13456"</definedName>
    <definedName name="IQ_AFS_SEC_AMOUNTS_NETTED_THRIFT" hidden="1">"c25492"</definedName>
    <definedName name="IQ_AFS_SEC_INV_SEC_THRIFT" hidden="1">"c25670"</definedName>
    <definedName name="IQ_AFS_SEC_LEVEL_1_THRIFT" hidden="1">"c25488"</definedName>
    <definedName name="IQ_AFS_SEC_LEVEL_2_THRIFT" hidden="1">"c25489"</definedName>
    <definedName name="IQ_AFS_SEC_LEVEL_3_THRIFT" hidden="1">"c25490"</definedName>
    <definedName name="IQ_AFS_SEC_THRIFT" hidden="1">"c24933"</definedName>
    <definedName name="IQ_AFS_SEC_TIER_1_CAPITAL_THRIFT" hidden="1">"c25630"</definedName>
    <definedName name="IQ_AFS_SEC_TOTAL_AFTER_NETTING_THRIFT" hidden="1">"c25493"</definedName>
    <definedName name="IQ_AFS_SEC_TOTAL_BEFORE_NETTING_THRIFT" hidden="1">"c25491"</definedName>
    <definedName name="IQ_AFS_SECURITIES_TIER_1_FFIEC" hidden="1">"c13343"</definedName>
    <definedName name="IQ_AFTER_TAX_INCOME_FDIC" hidden="1">"c6583"</definedName>
    <definedName name="IQ_AG_PROD_FARM_LOANS_DOM_QUARTERLY_AVG_FFIEC" hidden="1">"c15477"</definedName>
    <definedName name="IQ_AGENCY" hidden="1">"c8960"</definedName>
    <definedName name="IQ_AGENCY_INVEST_SECURITIES_FFIEC" hidden="1">"c13458"</definedName>
    <definedName name="IQ_AGG_BANK_OVER_TOTAL" hidden="1">"c24684"</definedName>
    <definedName name="IQ_AGG_BANK_SHARES" hidden="1">"c24686"</definedName>
    <definedName name="IQ_AGG_BANK_VALUE" hidden="1">"c24685"</definedName>
    <definedName name="IQ_AGG_COMPANY_FOUNDATION_OVER_TOTAL" hidden="1">"c13769"</definedName>
    <definedName name="IQ_AGG_COMPANY_FOUNDATION_SHARES" hidden="1">"c13783"</definedName>
    <definedName name="IQ_AGG_COMPANY_FOUNDATION_VALUE" hidden="1">"c13776"</definedName>
    <definedName name="IQ_AGG_CORPORATE_OVER_TOTAL" hidden="1">"c13767"</definedName>
    <definedName name="IQ_AGG_CORPORATE_SHARES" hidden="1">"c13781"</definedName>
    <definedName name="IQ_AGG_CORPORATE_VALUE" hidden="1">"c13774"</definedName>
    <definedName name="IQ_AGG_ENDOWMENT_OVER_TOTAL" hidden="1">"c24678"</definedName>
    <definedName name="IQ_AGG_ENDOWMENT_SHARES" hidden="1">"c24680"</definedName>
    <definedName name="IQ_AGG_ENDOWMENT_VALUE" hidden="1">"c24679"</definedName>
    <definedName name="IQ_AGG_ESOP_OVER_TOTAL" hidden="1">"c13768"</definedName>
    <definedName name="IQ_AGG_ESOP_SHARES" hidden="1">"c13782"</definedName>
    <definedName name="IQ_AGG_ESOP_VALUE" hidden="1">"c13775"</definedName>
    <definedName name="IQ_AGG_FAMILY_OVER_TOTAL" hidden="1">"c24687"</definedName>
    <definedName name="IQ_AGG_FAMILY_SHARES" hidden="1">"c24689"</definedName>
    <definedName name="IQ_AGG_FAMILY_VALUE" hidden="1">"c24688"</definedName>
    <definedName name="IQ_AGG_FOUNDATION_SHARES" hidden="1">"c13783"</definedName>
    <definedName name="IQ_AGG_FOUNDATION_VALUE" hidden="1">"c13776"</definedName>
    <definedName name="IQ_AGG_HEDGEFUND_OVER_TOTAL" hidden="1">"c13771"</definedName>
    <definedName name="IQ_AGG_HEDGEFUND_SHARES" hidden="1">"c13785"</definedName>
    <definedName name="IQ_AGG_HEDGEFUND_VALUE" hidden="1">"c13778"</definedName>
    <definedName name="IQ_AGG_INSIDER_OVER_TOTAL" hidden="1">"c1581"</definedName>
    <definedName name="IQ_AGG_INSIDER_SHARES" hidden="1">"c13780"</definedName>
    <definedName name="IQ_AGG_INSIDER_VALUE" hidden="1">"c13773"</definedName>
    <definedName name="IQ_AGG_INSTITUTION_HEDGEFUND_OVER_TOTAL" hidden="1">"c24711"</definedName>
    <definedName name="IQ_AGG_INSTITUTION_HEDGEFUND_SHARES" hidden="1">"c24713"</definedName>
    <definedName name="IQ_AGG_INSTITUTION_HEDGEFUND_VALUE" hidden="1">"c24712"</definedName>
    <definedName name="IQ_AGG_INSTITUTION_SOVEREIGN_OVER_TOTAL" hidden="1">"c24717"</definedName>
    <definedName name="IQ_AGG_INSTITUTION_SOVEREIGN_SHARES" hidden="1">"c24719"</definedName>
    <definedName name="IQ_AGG_INSTITUTION_SOVEREIGN_VALUE" hidden="1">"c24718"</definedName>
    <definedName name="IQ_AGG_INSTITUTION_UNCLASSIFIED_OVER_TOTAL" hidden="1">"c24696"</definedName>
    <definedName name="IQ_AGG_INSTITUTION_UNCLASSIFIED_SHARES" hidden="1">"c24698"</definedName>
    <definedName name="IQ_AGG_INSTITUTION_UNCLASSIFIED_VALUE" hidden="1">"c24697"</definedName>
    <definedName name="IQ_AGG_INSTITUTION_VC_PE_OVER_TOTAL" hidden="1">"c24714"</definedName>
    <definedName name="IQ_AGG_INSTITUTION_VC_PE_SHARES" hidden="1">"c24716"</definedName>
    <definedName name="IQ_AGG_INSTITUTION_VC_PE_VALUE" hidden="1">"c24715"</definedName>
    <definedName name="IQ_AGG_INSTITUTIONAL_OVER_TOTAL" hidden="1">"c1580"</definedName>
    <definedName name="IQ_AGG_INSTITUTIONAL_SHARES" hidden="1">"c13779"</definedName>
    <definedName name="IQ_AGG_INSTITUTIONAL_VALUE" hidden="1">"c13772"</definedName>
    <definedName name="IQ_AGG_INSURANCE_OVER_TOTAL" hidden="1">"c24681"</definedName>
    <definedName name="IQ_AGG_INSURANCE_SHARES" hidden="1">"c24683"</definedName>
    <definedName name="IQ_AGG_INSURANCE_VALUE" hidden="1">"c24682"</definedName>
    <definedName name="IQ_AGG_INV_MANAGERS_OVER_TOTAL" hidden="1">"c26967"</definedName>
    <definedName name="IQ_AGG_INV_MANAGERS_SHARES" hidden="1">"c26968"</definedName>
    <definedName name="IQ_AGG_INV_MANAGERS_VALUE" hidden="1">"c26969"</definedName>
    <definedName name="IQ_AGG_MONEY_MANAGERS_OVER_TOTAL" hidden="1">"c24669"</definedName>
    <definedName name="IQ_AGG_MONEY_MANAGERS_SHARES" hidden="1">"c24671"</definedName>
    <definedName name="IQ_AGG_MONEY_MANAGERS_VALUE" hidden="1">"c24670"</definedName>
    <definedName name="IQ_AGG_OTHER_OVER_TOTAL" hidden="1">"c13770"</definedName>
    <definedName name="IQ_AGG_OTHER_SHARES" hidden="1">"c13784"</definedName>
    <definedName name="IQ_AGG_OTHER_VALUE" hidden="1">"c13777"</definedName>
    <definedName name="IQ_AGG_PENSION_OVER_TOTAL" hidden="1">"c24675"</definedName>
    <definedName name="IQ_AGG_PENSION_SHARES" hidden="1">"c24677"</definedName>
    <definedName name="IQ_AGG_PENSION_VALUE" hidden="1">"c24676"</definedName>
    <definedName name="IQ_AGG_REIT_OVER_TOTAL" hidden="1">"c24693"</definedName>
    <definedName name="IQ_AGG_REIT_SHARES" hidden="1">"c24695"</definedName>
    <definedName name="IQ_AGG_REIT_VALUE" hidden="1">"c24694"</definedName>
    <definedName name="IQ_AGG_SOVEREIGN_OVER_TOTAL" hidden="1">"c24690"</definedName>
    <definedName name="IQ_AGG_SOVEREIGN_SHARES" hidden="1">"c24692"</definedName>
    <definedName name="IQ_AGG_SOVEREIGN_VALUE" hidden="1">"c24691"</definedName>
    <definedName name="IQ_AGG_STATE_OVER_TOTAL" hidden="1">"c24705"</definedName>
    <definedName name="IQ_AGG_STATE_SHARES" hidden="1">"c24707"</definedName>
    <definedName name="IQ_AGG_STATE_VALUE" hidden="1">"c24706"</definedName>
    <definedName name="IQ_AGG_STRATEGIC_CORP_PRIVATE_OVER_TOTAL" hidden="1">"c24702"</definedName>
    <definedName name="IQ_AGG_STRATEGIC_CORP_PRIVATE_SHARES" hidden="1">"c24704"</definedName>
    <definedName name="IQ_AGG_STRATEGIC_CORP_PRIVATE_VALUE" hidden="1">"c24703"</definedName>
    <definedName name="IQ_AGG_STRATEGIC_CORP_PUBLIC_OVER_TOTAL" hidden="1">"c24699"</definedName>
    <definedName name="IQ_AGG_STRATEGIC_CORP_PUBLIC_SHARES" hidden="1">"c24701"</definedName>
    <definedName name="IQ_AGG_STRATEGIC_CORP_PUBLIC_VALUE" hidden="1">"c24700"</definedName>
    <definedName name="IQ_AGG_STRATEGIC_HEDGEFUND_OVER_TOTAL" hidden="1">"c24726"</definedName>
    <definedName name="IQ_AGG_STRATEGIC_HEDGEFUND_SHARES" hidden="1">"c24728"</definedName>
    <definedName name="IQ_AGG_STRATEGIC_HEDGEFUND_VALUE" hidden="1">"c24727"</definedName>
    <definedName name="IQ_AGG_STRATEGIC_OVER_TOTAL" hidden="1">"c24708"</definedName>
    <definedName name="IQ_AGG_STRATEGIC_SHARES" hidden="1">"c24710"</definedName>
    <definedName name="IQ_AGG_STRATEGIC_SWF_OVER_TOTAL" hidden="1">"c24723"</definedName>
    <definedName name="IQ_AGG_STRATEGIC_SWF_SHARES" hidden="1">"c24725"</definedName>
    <definedName name="IQ_AGG_STRATEGIC_SWF_VALUE" hidden="1">"c24724"</definedName>
    <definedName name="IQ_AGG_STRATEGIC_VALUE" hidden="1">"c24709"</definedName>
    <definedName name="IQ_AGG_STRATEGIC_VC_PE_OVER_TOTAL" hidden="1">"c24720"</definedName>
    <definedName name="IQ_AGG_STRATEGIC_VC_PE_SHARES" hidden="1">"c24722"</definedName>
    <definedName name="IQ_AGG_STRATEGIC_VC_PE_VALUE" hidden="1">"c24721"</definedName>
    <definedName name="IQ_AGG_VC_PE_OVER_TOTAL" hidden="1">"c24672"</definedName>
    <definedName name="IQ_AGG_VC_PE_SHARES" hidden="1">"c24674"</definedName>
    <definedName name="IQ_AGG_VC_PE_VALUE" hidden="1">"c24673"</definedName>
    <definedName name="IQ_AGGREGATE_AMT_ALL_EXTENSIONS_CREDIT_THRIFT" hidden="1">"c25589"</definedName>
    <definedName name="IQ_AGGREGATE_INV_IN_SERVICE_CORPORATIONS_THRIFT" hidden="1">"c25588"</definedName>
    <definedName name="IQ_AGRICULTURAL_GROSS_LOANS_FFIEC" hidden="1">"c13413"</definedName>
    <definedName name="IQ_AGRICULTURAL_LOANS_FOREIGN_FFIEC" hidden="1">"c13481"</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GRICULTURAL_RISK_BASED_FFIEC" hidden="1">"c13434"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IRCRAFT_RENT" hidden="1">"c17872"</definedName>
    <definedName name="IQ_ALL_OTHER_ASSETS_ELIGIBLE_100_PCT_RISK_WEIGHT_THRIFT" hidden="1">"c25072"</definedName>
    <definedName name="IQ_ALL_OTHER_DEPOSITS_FOREIGN_DEP_FFIEC" hidden="1">"c15347"</definedName>
    <definedName name="IQ_ALL_OTHER_FINANCIAL_ASSETS_AMOUNTS_NETTED_THRIFT" hidden="1">"c25516"</definedName>
    <definedName name="IQ_ALL_OTHER_FINANCIAL_ASSETS_LEVEL_1_THRIFT" hidden="1">"c25512"</definedName>
    <definedName name="IQ_ALL_OTHER_FINANCIAL_ASSETS_LEVEL_2_THRIFT" hidden="1">"c25513"</definedName>
    <definedName name="IQ_ALL_OTHER_FINANCIAL_ASSETS_LEVEL_3_THRIFT" hidden="1">"c25514"</definedName>
    <definedName name="IQ_ALL_OTHER_FINANCIAL_ASSETS_TOTAL_AFTER_NETTING_THRIFT" hidden="1">"c25517"</definedName>
    <definedName name="IQ_ALL_OTHER_FINANCIAL_ASSETS_TOTAL_BEFORE_NETTING_THRIFT" hidden="1">"c25515"</definedName>
    <definedName name="IQ_ALL_OTHER_FINANCIAL_LIABILITIES_AMOUNTS_NETTED_THRIFT" hidden="1">"c25558"</definedName>
    <definedName name="IQ_ALL_OTHER_FINANCIAL_LIABILITIES_LEVEL_1_THRIFT" hidden="1">"c25554"</definedName>
    <definedName name="IQ_ALL_OTHER_FINANCIAL_LIABILITIES_LEVEL_2_THRIFT" hidden="1">"c25555"</definedName>
    <definedName name="IQ_ALL_OTHER_FINANCIAL_LIABILITIES_LEVEL_3_THRIFT" hidden="1">"c25556"</definedName>
    <definedName name="IQ_ALL_OTHER_FINANCIAL_LIABILITIES_TOTAL_AFTER_NETTING_THRIFT" hidden="1">"c25559"</definedName>
    <definedName name="IQ_ALL_OTHER_FINANCIAL_LIABILITIES_TOTAL_BEFORE_NETTING_THRIFT" hidden="1">"c25557"</definedName>
    <definedName name="IQ_ALL_OTHER_INVEST_UNCONSOL_SUBS_FFIEC" hidden="1">"c15275"</definedName>
    <definedName name="IQ_ALL_OTHER_LEASES_CHARGE_OFFS_FFIEC" hidden="1">"c13185"</definedName>
    <definedName name="IQ_ALL_OTHER_LEASES_RECOV_FFIEC" hidden="1">"c13207"</definedName>
    <definedName name="IQ_ALL_OTHER_LOANS_CHARGE_OFFS_FFIEC" hidden="1">"c13183"</definedName>
    <definedName name="IQ_ALL_OTHER_LOANS_EXCL_CONSUMER_LL_REC_DOM_FFIEC" hidden="1">"c25857"</definedName>
    <definedName name="IQ_ALL_OTHER_LOANS_EXCL_CONSUMER_LL_REC_FFIEC" hidden="1">"c25853"</definedName>
    <definedName name="IQ_ALL_OTHER_LOANS_RECOV_FFIEC" hidden="1">"c13205"</definedName>
    <definedName name="IQ_ALL_OTHER_SEC_1_4_DOM_CHARGE_OFFS_FFIEC" hidden="1">"c25842"</definedName>
    <definedName name="IQ_ALL_OTHER_SEC_1_4_DOM_RECOV_FFIEC" hidden="1">"c25843"</definedName>
    <definedName name="IQ_ALL_OTHER_SEC_1_4_DUE_30_89_FFIEC" hidden="1">"c25835"</definedName>
    <definedName name="IQ_ALL_OTHER_SEC_1_4_DUE_90_FFIEC" hidden="1">"c25836"</definedName>
    <definedName name="IQ_ALL_OTHER_SEC_1_4_NON_ACCRUAL_FFIEC" hidden="1">"c25837"</definedName>
    <definedName name="IQ_ALL_OTHER_TRADING_LIABILITIES_DOM_FFIEC" hidden="1">"c12942"</definedName>
    <definedName name="IQ_ALL_OTHER_UNUSED_FFIEC" hidden="1">"c25861"</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_LL_LOSSES_FFIEC" hidden="1">"c12810"</definedName>
    <definedName name="IQ_ALLOW_MORTGAGE_LL_LOSSES_THRIFT" hidden="1">"c24851"</definedName>
    <definedName name="IQ_ALLOW_NON_MORTGAGE_LOAN_LL_THRIFT" hidden="1">"c24867"</definedName>
    <definedName name="IQ_ALLOWABLE_T2_CAPITAL_FFIEC" hidden="1">"c13150"</definedName>
    <definedName name="IQ_ALLOWABLE_TIER_2_CAPITAL_T2_THRIFT" hidden="1">"c25046"</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AMT_INCLUDED_IN_ALLOWANCE_LOAN_LEASE_LOSSES_PURCHASED_CREDIT_IMPAIRED_LOANS_THRIFT" hidden="1">"c25239"</definedName>
    <definedName name="IQ_ALLOWANCE_CHARGE_OFFS" hidden="1">"c24"</definedName>
    <definedName name="IQ_ALLOWANCE_CREDIT_LOSSES_OFF_BS_FFIEC" hidden="1">"c12871"</definedName>
    <definedName name="IQ_ALLOWANCE_LL_LOSSES_T2_FFIEC" hidden="1">"c13146"</definedName>
    <definedName name="IQ_ALLOWANCE_NON_PERF_LOANS" hidden="1">"c25"</definedName>
    <definedName name="IQ_ALLOWANCE_TOTAL_LOANS" hidden="1">"c26"</definedName>
    <definedName name="IQ_ALLOWANCES_LL_LOSSES_T2_THRIFT" hidden="1">"c25043"</definedName>
    <definedName name="IQ_ALPHA_SCORE_DATE" hidden="1">"c25923"</definedName>
    <definedName name="IQ_AMENDED_BALANCE_PREVIOUS_YR_FDIC" hidden="1">"c6499"</definedName>
    <definedName name="IQ_AMORT_EXP_IMPAIRMENT_OTHER_INTANGIBLE_ASSETS_FFIEC" hidden="1">"c13026"</definedName>
    <definedName name="IQ_AMORT_EXPENSE_FDIC" hidden="1">"c6677"</definedName>
    <definedName name="IQ_AMORT_LOAN_SERVICING_ASSETS_LIABILITIES_THRIFT" hidden="1">"c24767"</definedName>
    <definedName name="IQ_AMORTIZATION" hidden="1">"c1591"</definedName>
    <definedName name="IQ_AMORTIZED_COST_FDIC" hidden="1">"c6426"</definedName>
    <definedName name="IQ_AMOUNT_FINANCIAL_LOC_CONVEYED_FFIEC" hidden="1">"c13250"</definedName>
    <definedName name="IQ_AMOUNT_PERFORMANCE_LOC_CONVEYED_FFIEC" hidden="1">"c13252"</definedName>
    <definedName name="IQ_AMT_DIRECT_CREDIT_SUBSTITUTES_ASSETS_THRIFT" hidden="1">"c25616"</definedName>
    <definedName name="IQ_AMT_LOW_LEVEL_RECOURSE_RESIDUAL_INTERESTS_BEFORE_RISK_WEIGHTING_THRIFT" hidden="1">"c25074"</definedName>
    <definedName name="IQ_AMT_NONINTEREST_BEARING_TRANSACTION_ACCOUNTS_MORE_THAN_250000_THRIFT" hidden="1">"c25582"</definedName>
    <definedName name="IQ_AMT_OUT" hidden="1">"c2145"</definedName>
    <definedName name="IQ_AMT_RECOURSE_OBLIGATIONS_ASSETS_THRIFT" hidden="1">"c25617"</definedName>
    <definedName name="IQ_AMT_RECOURSE_OBLIGATIONS_LOANS_THRIFT" hidden="1">"c25618"</definedName>
    <definedName name="IQ_AMT_RECOURSE_OBLIGATIONS_LOANS_WHERE_RECOURSE_IS_120_DAYS_LESS_THRIFT" hidden="1">"c25619"</definedName>
    <definedName name="IQ_AMT_RECOURSE_OBLIGATIONS_LOANS_WHERE_RECOURSE_IS_GREATER_THAN_120_DAYS_THRIFT" hidden="1">"c25620"</definedName>
    <definedName name="IQ_AMT_THIS_QUARTER_TROUBLED_DEBT_RESTRUCTURED_THRIFT" hidden="1">"c25229"</definedName>
    <definedName name="IQ_ANALYST_DET_EST" hidden="1">"c12043"</definedName>
    <definedName name="IQ_ANALYST_DET_EST_THOM" hidden="1">"c12071"</definedName>
    <definedName name="IQ_ANALYST_EMAIL" hidden="1">"c13738"</definedName>
    <definedName name="IQ_ANALYST_NAME" hidden="1">"c13736"</definedName>
    <definedName name="IQ_ANALYST_NON_PER_DET_EST" hidden="1">"c12755"</definedName>
    <definedName name="IQ_ANALYST_NON_PER_DET_EST_THOM" hidden="1">"c12759"</definedName>
    <definedName name="IQ_ANALYST_PHONE" hidden="1">"c13737"</definedName>
    <definedName name="IQ_ANALYST_START_DATE" hidden="1">"c13740"</definedName>
    <definedName name="IQ_ANNU_DISTRIBUTION_UNIT" hidden="1">"c3004"</definedName>
    <definedName name="IQ_ANNUAL_DIVIDEND" hidden="1">"c229"</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 hidden="1">"c13007"</definedName>
    <definedName name="IQ_AOCI_THRIFT" hidden="1">"c24920"</definedName>
    <definedName name="IQ_AP" hidden="1">"c32"</definedName>
    <definedName name="IQ_AP_BNK" hidden="1">"c33"</definedName>
    <definedName name="IQ_AP_BR" hidden="1">"c34"</definedName>
    <definedName name="IQ_AP_CM"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PIC_THRIFT" hidden="1">"c24918"</definedName>
    <definedName name="IQ_APPLICABLE_INCOME_TAXES_AVG_ASSETS_THRIFT" hidden="1">"c25657"</definedName>
    <definedName name="IQ_APPLICABLE_INCOME_TAXES_FTE_FFIEC" hidden="1">"c13853"</definedName>
    <definedName name="IQ_AR" hidden="1">"c40"</definedName>
    <definedName name="IQ_AR_BR" hidden="1">"c41"</definedName>
    <definedName name="IQ_AR_CM"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RPU_ANALOG_CABLE" hidden="1">"c2864"</definedName>
    <definedName name="IQ_ARPU_BASIC_CABLE" hidden="1">"c2866"</definedName>
    <definedName name="IQ_ARPU_BBAND" hidden="1">"c2867"</definedName>
    <definedName name="IQ_ARPU_DIG_CABLE" hidden="1">"c2865"</definedName>
    <definedName name="IQ_ARPU_PHONE" hidden="1">"c2868"</definedName>
    <definedName name="IQ_ARPU_POSTPAID_WIRELESS" hidden="1">"c15758"</definedName>
    <definedName name="IQ_ARPU_PREPAID_WIRELESS" hidden="1">"c15759"</definedName>
    <definedName name="IQ_ARPU_RETAIL_WIRELESS" hidden="1">"c15760"</definedName>
    <definedName name="IQ_ARPU_SATELLITE" hidden="1">"c15790"</definedName>
    <definedName name="IQ_ARPU_TOTAL" hidden="1">"c2869"</definedName>
    <definedName name="IQ_ARPU_WHOLESALE_WIRELESS" hidden="1">"c15761"</definedName>
    <definedName name="IQ_ARPU_WIRELESS" hidden="1">"c2126"</definedName>
    <definedName name="IQ_ASSET_BACKED_FDIC" hidden="1">"c6301"</definedName>
    <definedName name="IQ_ASSET_BACKED_SEC_INV_SEC_THRIFT" hidden="1">"c25674"</definedName>
    <definedName name="IQ_ASSET_MANAGED_GROWTH_RATE" hidden="1">"c20434"</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CM"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CM" hidden="1">"c50"</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SUPPLE" hidden="1">"c13812"</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EXCLUDED_PURPOSES_OTS_ASSESSMENT_COMPLEXITY_COMPONENT_MANAGED_ASSETS_THRIFT" hidden="1">"c25356"</definedName>
    <definedName name="IQ_ASSETS_EXCLUDED_PURPOSES_OTS_ASSESSMENT_COMPLEXITY_COMPONENT_NONMANAGED_ASSETS_THRIFT" hidden="1">"c25378"</definedName>
    <definedName name="IQ_ASSETS_FAIR_VALUE" hidden="1">"c13843"</definedName>
    <definedName name="IQ_ASSETS_HELD_FDIC" hidden="1">"c6305"</definedName>
    <definedName name="IQ_ASSETS_HFS_THRIFT" hidden="1">"c24934"</definedName>
    <definedName name="IQ_ASSETS_LEVEL_1" hidden="1">"c13839"</definedName>
    <definedName name="IQ_ASSETS_LEVEL_2" hidden="1">"c13840"</definedName>
    <definedName name="IQ_ASSETS_LEVEL_3" hidden="1">"c13841"</definedName>
    <definedName name="IQ_ASSETS_LOSS_SHARING_DEBT_SEC_FFIEC" hidden="1">"c25867"</definedName>
    <definedName name="IQ_ASSETS_LOSS_SHARING_FFIEC" hidden="1">"c25864"</definedName>
    <definedName name="IQ_ASSETS_LOSS_SHARING_LL_FFIEC" hidden="1">"c25865"</definedName>
    <definedName name="IQ_ASSETS_LOSS_SHARING_OREO_FFIEC" hidden="1">"c25866"</definedName>
    <definedName name="IQ_ASSETS_LOSS_SHARING_OTHER_FFIEC" hidden="1">"c25868"</definedName>
    <definedName name="IQ_ASSETS_NAME_AP" hidden="1">"c8921"</definedName>
    <definedName name="IQ_ASSETS_NAME_AP_ABS" hidden="1">"c8940"</definedName>
    <definedName name="IQ_ASSETS_NETTING_OTHER_ADJUSTMENTS" hidden="1">"c13842"</definedName>
    <definedName name="IQ_ASSETS_NON_INCLUDABLE_SUBS_ADJUSTED_ASSETS_THRIFT" hidden="1">"c25031"</definedName>
    <definedName name="IQ_ASSETS_OPER_LEASE_DEPR" hidden="1">"c2070"</definedName>
    <definedName name="IQ_ASSETS_OPER_LEASE_GROSS" hidden="1">"c2071"</definedName>
    <definedName name="IQ_ASSETS_PER_EMPLOYEE_FDIC" hidden="1">"c6737"</definedName>
    <definedName name="IQ_ASSETS_PER_EMPLOYEE_THRIFT" hidden="1">"c25783"</definedName>
    <definedName name="IQ_ASSETS_REPRICE_ASSETS_TOT_FFIEC" hidden="1">"c13454"</definedName>
    <definedName name="IQ_ASSETS_RISK_WEIGHT_THRIFT" hidden="1">"c25076"</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ETS_UNDER_ADMINISTRATION" hidden="1">"c20432"</definedName>
    <definedName name="IQ_ASSIGNED_RESERVES_COAL" hidden="1">"c15912"</definedName>
    <definedName name="IQ_ASSIGNED_RESERVES_TO_TOTAL_RESERVES_COAL" hidden="1">"c15955"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LOSSES" hidden="1">"c15870"</definedName>
    <definedName name="IQ_ASSUMED_PC_EARNED" hidden="1">"c2746"</definedName>
    <definedName name="IQ_ASSUMED_PREMIUMS_EARNED_GROSS_PREMIUMS_EARNED" hidden="1">"c15886"</definedName>
    <definedName name="IQ_ASSUMED_PREMIUMS_WRITTEN_GROSS_PREMIUMS_WRITTEN" hidden="1">"c15884"</definedName>
    <definedName name="IQ_ASSUMED_WRITTEN" hidden="1">"c2725"</definedName>
    <definedName name="IQ_ATM_FEES_FFIEC" hidden="1">"c13042"</definedName>
    <definedName name="IQ_ATM_INTERCHANGE_EXPENSES_FFIEC" hidden="1">"c13056"</definedName>
    <definedName name="IQ_AUDITOR_NAME" hidden="1">"c1539"</definedName>
    <definedName name="IQ_AUDITOR_OPINION" hidden="1">"c1540"</definedName>
    <definedName name="IQ_AUM" hidden="1">"c10043"</definedName>
    <definedName name="IQ_AUM_ACQUISITIONS_TRANSFERS" hidden="1">"c20415"</definedName>
    <definedName name="IQ_AUM_AVERAGE" hidden="1">"c20418"</definedName>
    <definedName name="IQ_AUM_BOP" hidden="1">"c20409"</definedName>
    <definedName name="IQ_AUM_CASH_FLOWS_DIVIDENDS" hidden="1">"c20413"</definedName>
    <definedName name="IQ_AUM_DOMESTIC" hidden="1">"c20400"</definedName>
    <definedName name="IQ_AUM_EOP" hidden="1">"c20417"</definedName>
    <definedName name="IQ_AUM_EQUITY_FUNDS" hidden="1">"c10039"</definedName>
    <definedName name="IQ_AUM_FEE_EARNING" hidden="1">"c20402"</definedName>
    <definedName name="IQ_AUM_FIXED_INCOME_FUNDS" hidden="1">"c10040"</definedName>
    <definedName name="IQ_AUM_FOREIGN" hidden="1">"c20401"</definedName>
    <definedName name="IQ_AUM_HIGH_NET_WORTH" hidden="1">"c20398"</definedName>
    <definedName name="IQ_AUM_INFLOWS" hidden="1">"c20410"</definedName>
    <definedName name="IQ_AUM_INSTITUTIONAL" hidden="1">"c20396"</definedName>
    <definedName name="IQ_AUM_INSTITUTIONAL_CUSTOMERS" hidden="1">"c20405"</definedName>
    <definedName name="IQ_AUM_MARKET_APPRECIATION_DEPRECIATION" hidden="1">"c20414"</definedName>
    <definedName name="IQ_AUM_MONEY_MARKET_FUNDS" hidden="1">"c10041"</definedName>
    <definedName name="IQ_AUM_NET_CHANGE" hidden="1">"c20419"</definedName>
    <definedName name="IQ_AUM_NET_INFLOWS_OUTFLOWS" hidden="1">"c20412"</definedName>
    <definedName name="IQ_AUM_NON_FEE_EARNING" hidden="1">"c20403"</definedName>
    <definedName name="IQ_AUM_OTHER" hidden="1">"c10042"</definedName>
    <definedName name="IQ_AUM_OTHER_ADJUSTMENTS" hidden="1">"c20416"</definedName>
    <definedName name="IQ_AUM_OTHER_CLIENTS" hidden="1">"c20399"</definedName>
    <definedName name="IQ_AUM_OTHER_CUSTOMERS" hidden="1">"c20407"</definedName>
    <definedName name="IQ_AUM_OUTFLOWS" hidden="1">"c20411"</definedName>
    <definedName name="IQ_AUM_PRIVATE_EQUITY" hidden="1">"c20394"</definedName>
    <definedName name="IQ_AUM_REAL_ESTATE" hidden="1">"c20395"</definedName>
    <definedName name="IQ_AUM_RETAIL" hidden="1">"c20397"</definedName>
    <definedName name="IQ_AUM_RETAIL_CUSTOMERS" hidden="1">"c20404"</definedName>
    <definedName name="IQ_AUM_SME_CUSTOMERS" hidden="1">"c20406"</definedName>
    <definedName name="IQ_AUM_TOTAL_CUSTOMERS" hidden="1">"c20408"</definedName>
    <definedName name="IQ_AUTO_LOANS_THRIFT" hidden="1">"c24862"</definedName>
    <definedName name="IQ_AUTO_LOANS_TOTAL_LOANS" hidden="1">"c15713"</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_FOR_SALE_FAIR_VALUE_TOT_FFIEC" hidden="1">"c15399"</definedName>
    <definedName name="IQ_AVAIL_FOR_SALE_LEVEL_1_FFIEC" hidden="1">"c15421"</definedName>
    <definedName name="IQ_AVAIL_FOR_SALE_LEVEL_2_FFIEC" hidden="1">"c15434"</definedName>
    <definedName name="IQ_AVAIL_FOR_SALE_LEVEL_3_FFIEC" hidden="1">"c15447"</definedName>
    <definedName name="IQ_AVAILABLE_FOR_SALE_FDIC" hidden="1">"c6409"</definedName>
    <definedName name="IQ_AVAILABLE_SALE_SEC_FFIEC" hidden="1">"c12791"</definedName>
    <definedName name="IQ_AVERAGE_ASSETS_FDIC" hidden="1">"c6362"</definedName>
    <definedName name="IQ_AVERAGE_ASSETS_QUART_FDIC" hidden="1">"c6363"</definedName>
    <definedName name="IQ_AVERAGE_DEPOSITS" hidden="1">"c15256"</definedName>
    <definedName name="IQ_AVERAGE_EARNING_ASSETS_FDIC" hidden="1">"c6748"</definedName>
    <definedName name="IQ_AVERAGE_EQUITY_FDIC" hidden="1">"c6749"</definedName>
    <definedName name="IQ_AVERAGE_INTEREST_BEARING_DEPOSITS" hidden="1">"c15254"</definedName>
    <definedName name="IQ_AVERAGE_LOANS_FDIC" hidden="1">"c6750"</definedName>
    <definedName name="IQ_AVERAGE_LOANS_HFI" hidden="1">"c15251"</definedName>
    <definedName name="IQ_AVERAGE_LOANS_HFS" hidden="1">"c15252"</definedName>
    <definedName name="IQ_AVERAGE_NON_INTEREST_BEARING_DEPOSITS" hidden="1">"c15255"</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NO_THOM" hidden="1">"c5094"</definedName>
    <definedName name="IQ_AVG_BROKER_REC_REUT" hidden="1">"c3630"</definedName>
    <definedName name="IQ_AVG_BROKER_REC_THOM" hidden="1">"c3648"</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DEPOSITS_ESCROWS_THRIFT" hidden="1">"c24950"</definedName>
    <definedName name="IQ_AVG_DEPOSITS_INV_EXCLUDING_NON_INT_EARNING_ITEMS_THRIFT" hidden="1">"c24947"</definedName>
    <definedName name="IQ_AVG_EARNING_ASSETS_AVG_ASSETS_THRIFT" hidden="1">"c25645"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DUSTRY_REC_CIQ_COL" hidden="1">"c11631"</definedName>
    <definedName name="IQ_AVG_INDUSTRY_REC_NO" hidden="1">"c4454"</definedName>
    <definedName name="IQ_AVG_INDUSTRY_REC_NO_CIQ" hidden="1">"c4983"</definedName>
    <definedName name="IQ_AVG_INDUSTRY_REC_NO_CIQ_COL" hidden="1">"c11630"</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BEARING_FUNDS_AVG_ASSETS_THRIFT" hidden="1">"c25646"</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INV_HOMEBUILDING" hidden="1">"c15812"</definedName>
    <definedName name="IQ_AVG_INV_HOMES" hidden="1">"c15810"</definedName>
    <definedName name="IQ_AVG_INV_LAND_LOTS" hidden="1">"c15811"</definedName>
    <definedName name="IQ_AVG_MARKETCAP_Z" hidden="1">"c25900"</definedName>
    <definedName name="IQ_AVG_MKTCAP" hidden="1">"c80"</definedName>
    <definedName name="IQ_AVG_MORTGAGE_LOANS_MBS_THRIFT" hidden="1">"c24948"</definedName>
    <definedName name="IQ_AVG_NON_MORTGAGE_LOANS_THRIFT" hidden="1">"c24949"</definedName>
    <definedName name="IQ_AVG_PORTFOLIO_DURATION" hidden="1">"c17693"</definedName>
    <definedName name="IQ_AVG_PRICE" hidden="1">"c81"</definedName>
    <definedName name="IQ_AVG_PRICE_TARGET" hidden="1">"c82"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REV_PER_TRADE" hidden="1">"c20431"</definedName>
    <definedName name="IQ_AVG_SHAREOUTSTANDING" hidden="1">"c83"</definedName>
    <definedName name="IQ_AVG_TEMP_EMPLOYEES" hidden="1">"c6020"</definedName>
    <definedName name="IQ_AVG_TEV" hidden="1">"c84"</definedName>
    <definedName name="IQ_AVG_TOTAL_ASSETS_LEVERAGE_CAPITAL_FFIEC" hidden="1">"c13159"</definedName>
    <definedName name="IQ_AVG_TOTAL_ASSETS_LEVERAGE_RATIO_FFIEC" hidden="1">"c13154"</definedName>
    <definedName name="IQ_AVG_TOTAL_ASSETS_THRIFT" hidden="1">"c24946"</definedName>
    <definedName name="IQ_AVG_TOTAL_BORROWINGS_THRIFT" hidden="1">"c24951"</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FC_UNUSED_UNUSED_UNUSED" hidden="1">"c8353"</definedName>
    <definedName name="IQ_BALANCE_GOODS_APR_UNUSED" hidden="1">"c7473"</definedName>
    <definedName name="IQ_BALANCE_GOODS_APR_UNUSED_UNUSED_UNUSED" hidden="1">"c7473"</definedName>
    <definedName name="IQ_BALANCE_GOODS_FC_UNUSED" hidden="1">"c7693"</definedName>
    <definedName name="IQ_BALANCE_GOODS_FC_UNUSED_UNUSED_UNUSED" hidden="1">"c7693"</definedName>
    <definedName name="IQ_BALANCE_GOODS_POP_FC_UNUSED" hidden="1">"c7913"</definedName>
    <definedName name="IQ_BALANCE_GOODS_POP_FC_UNUSED_UNUSED_UNUSED" hidden="1">"c7913"</definedName>
    <definedName name="IQ_BALANCE_GOODS_POP_UNUSED" hidden="1">"c7033"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FC_UNUSED_UNUSED_UNUSED" hidden="1">"c8133"</definedName>
    <definedName name="IQ_BALANCE_GOODS_YOY_UNUSED" hidden="1">"c7253"</definedName>
    <definedName name="IQ_BALANCE_GOODS_YOY_UNUSED_UNUSED_UNUSED" hidden="1">"c7253"</definedName>
    <definedName name="IQ_BALANCE_SERV_APR_FC_UNUSED" hidden="1">"c8355"</definedName>
    <definedName name="IQ_BALANCE_SERV_APR_FC_UNUSED_UNUSED_UNUSED" hidden="1">"c8355"</definedName>
    <definedName name="IQ_BALANCE_SERV_APR_UNUSED" hidden="1">"c7475"</definedName>
    <definedName name="IQ_BALANCE_SERV_APR_UNUSED_UNUSED_UNUSED" hidden="1">"c7475"</definedName>
    <definedName name="IQ_BALANCE_SERV_FC_UNUSED" hidden="1">"c7695"</definedName>
    <definedName name="IQ_BALANCE_SERV_FC_UNUSED_UNUSED_UNUSED" hidden="1">"c7695"</definedName>
    <definedName name="IQ_BALANCE_SERV_POP_FC_UNUSED" hidden="1">"c7915"</definedName>
    <definedName name="IQ_BALANCE_SERV_POP_FC_UNUSED_UNUSED_UNUSED" hidden="1">"c7915"</definedName>
    <definedName name="IQ_BALANCE_SERV_POP_UNUSED" hidden="1">"c7035"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FC_UNUSED_UNUSED_UNUSED" hidden="1">"c8135"</definedName>
    <definedName name="IQ_BALANCE_SERV_YOY_UNUSED" hidden="1">"c7255"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SHEET_AP" hidden="1">"c25883"</definedName>
    <definedName name="IQ_BALANCE_SHEET_AP_CO" hidden="1">"c25884"</definedName>
    <definedName name="IQ_BALANCE_SHEET_INDUSTRY" hidden="1">"c25879"</definedName>
    <definedName name="IQ_BALANCE_SHEET_INDUSTRY_CO" hidden="1">"c25880"</definedName>
    <definedName name="IQ_BALANCE_SHEET_STANDARD" hidden="1">"c25881"</definedName>
    <definedName name="IQ_BALANCE_SHEET_STANDARD_CO" hidden="1">"c25882"</definedName>
    <definedName name="IQ_BALANCE_TRADE_APR_FC_UNUSED" hidden="1">"c8357"</definedName>
    <definedName name="IQ_BALANCE_TRADE_APR_FC_UNUSED_UNUSED_UNUSED" hidden="1">"c8357"</definedName>
    <definedName name="IQ_BALANCE_TRADE_APR_UNUSED" hidden="1">"c7477"</definedName>
    <definedName name="IQ_BALANCE_TRADE_APR_UNUSED_UNUSED_UNUSED" hidden="1">"c7477"</definedName>
    <definedName name="IQ_BALANCE_TRADE_FC_UNUSED" hidden="1">"c7697"</definedName>
    <definedName name="IQ_BALANCE_TRADE_FC_UNUSED_UNUSED_UNUSED" hidden="1">"c7697"</definedName>
    <definedName name="IQ_BALANCE_TRADE_POP_FC_UNUSED" hidden="1">"c7917"</definedName>
    <definedName name="IQ_BALANCE_TRADE_POP_FC_UNUSED_UNUSED_UNUSED" hidden="1">"c7917"</definedName>
    <definedName name="IQ_BALANCE_TRADE_POP_UNUSED" hidden="1">"c7037"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FC_UNUSED_UNUSED_UNUSED" hidden="1">"c8137"</definedName>
    <definedName name="IQ_BALANCE_TRADE_YOY_UNUSED" hidden="1">"c7257"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LOAN_LIST" hidden="1">"c13507"</definedName>
    <definedName name="IQ_BANK_OWNED_LIFE_INSURANCE_THRIFT" hidden="1">"c24884"</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ING_FEES_OPERATING_INC_FFIEC" hidden="1">"c13386"</definedName>
    <definedName name="IQ_BANKS_FOREIGN_COUNTRIES_NON_TRANS_ACCTS_FFIEC" hidden="1">"c15326"</definedName>
    <definedName name="IQ_BANKS_FOREIGN_COUNTRIES_TOTAL_DEPOSITS_FDIC" hidden="1">"c6475"</definedName>
    <definedName name="IQ_BANKS_FOREIGN_COUNTRIES_TRANS_ACCTS_FFIEC" hidden="1">"c15318"</definedName>
    <definedName name="IQ_BASE_RENT" hidden="1">"c16017"</definedName>
    <definedName name="IQ_BASE_RENT_OPERATING_LEASE_EXPIRING_AFTER_FIVE" hidden="1">"c16107"</definedName>
    <definedName name="IQ_BASE_RENT_OPERATING_LEASE_EXPIRING_CY" hidden="1">"c16101"</definedName>
    <definedName name="IQ_BASE_RENT_OPERATING_LEASE_EXPIRING_CY1" hidden="1">"c16102"</definedName>
    <definedName name="IQ_BASE_RENT_OPERATING_LEASE_EXPIRING_CY2" hidden="1">"c16103"</definedName>
    <definedName name="IQ_BASE_RENT_OPERATING_LEASE_EXPIRING_CY3" hidden="1">"c16104"</definedName>
    <definedName name="IQ_BASE_RENT_OPERATING_LEASE_EXPIRING_CY4" hidden="1">"c16105"</definedName>
    <definedName name="IQ_BASE_RENT_OPERATING_LEASE_EXPIRING_NEXT_FIVE" hidden="1">"c16106"</definedName>
    <definedName name="IQ_BASE_RENT_OPERATING_LEASE_EXPIRING_TOTAL" hidden="1">"c16108"</definedName>
    <definedName name="IQ_BASE_RENT_RENTAL_REVENUE" hidden="1">"c16062"</definedName>
    <definedName name="IQ_BASIC_EPS_EXCL" hidden="1">"c85"</definedName>
    <definedName name="IQ_BASIC_EPS_INCL" hidden="1">"c86"</definedName>
    <definedName name="IQ_BASIC_NAV_SHARES" hidden="1">"c16012"</definedName>
    <definedName name="IQ_BASIC_NORMAL_EPS" hidden="1">"c1592"</definedName>
    <definedName name="IQ_BASIC_OUTSTANDING_CURRENT_EST" hidden="1">"c4128"</definedName>
    <definedName name="IQ_BASIC_OUTSTANDING_CURRENT_EST_CIQ" hidden="1">"c4541"</definedName>
    <definedName name="IQ_BASIC_OUTSTANDING_CURRENT_HIGH_EST" hidden="1">"c4129"</definedName>
    <definedName name="IQ_BASIC_OUTSTANDING_CURRENT_HIGH_EST_CIQ" hidden="1">"c4542"</definedName>
    <definedName name="IQ_BASIC_OUTSTANDING_CURRENT_LOW_EST" hidden="1">"c4130"</definedName>
    <definedName name="IQ_BASIC_OUTSTANDING_CURRENT_LOW_EST_CIQ" hidden="1">"c4543"</definedName>
    <definedName name="IQ_BASIC_OUTSTANDING_CURRENT_MEDIAN_EST" hidden="1">"c4131"</definedName>
    <definedName name="IQ_BASIC_OUTSTANDING_CURRENT_MEDIAN_EST_CIQ" hidden="1">"c4544"</definedName>
    <definedName name="IQ_BASIC_OUTSTANDING_CURRENT_NUM_EST" hidden="1">"c4132"</definedName>
    <definedName name="IQ_BASIC_OUTSTANDING_CURRENT_NUM_EST_CIQ" hidden="1">"c4545"</definedName>
    <definedName name="IQ_BASIC_OUTSTANDING_CURRENT_STDDEV_EST" hidden="1">"c4133"</definedName>
    <definedName name="IQ_BASIC_OUTSTANDING_CURRENT_STDDEV_EST_CIQ" hidden="1">"c4546"</definedName>
    <definedName name="IQ_BASIC_OUTSTANDING_EST" hidden="1">"c4134"</definedName>
    <definedName name="IQ_BASIC_OUTSTANDING_EST_CIQ" hidden="1">"c4547"</definedName>
    <definedName name="IQ_BASIC_OUTSTANDING_HIGH_EST" hidden="1">"c4135"</definedName>
    <definedName name="IQ_BASIC_OUTSTANDING_HIGH_EST_CIQ" hidden="1">"c4548"</definedName>
    <definedName name="IQ_BASIC_OUTSTANDING_LOW_EST" hidden="1">"c4136"</definedName>
    <definedName name="IQ_BASIC_OUTSTANDING_LOW_EST_CIQ" hidden="1">"c4549"</definedName>
    <definedName name="IQ_BASIC_OUTSTANDING_MEDIAN_EST" hidden="1">"c4137"</definedName>
    <definedName name="IQ_BASIC_OUTSTANDING_MEDIAN_EST_CIQ" hidden="1">"c4550"</definedName>
    <definedName name="IQ_BASIC_OUTSTANDING_NUM_EST" hidden="1">"c4138"</definedName>
    <definedName name="IQ_BASIC_OUTSTANDING_NUM_EST_CIQ" hidden="1">"c4551"</definedName>
    <definedName name="IQ_BASIC_OUTSTANDING_STDDEV_EST" hidden="1">"c4139"</definedName>
    <definedName name="IQ_BASIC_OUTSTANDING_STDDEV_EST_CIQ" hidden="1">"c4552"</definedName>
    <definedName name="IQ_BASIC_WEIGHT" hidden="1">"c87"</definedName>
    <definedName name="IQ_BASIC_WEIGHT_EST" hidden="1">"c4140"</definedName>
    <definedName name="IQ_BASIC_WEIGHT_EST_CIQ" hidden="1">"c4553"</definedName>
    <definedName name="IQ_BASIC_WEIGHT_GUIDANCE" hidden="1">"c4141"</definedName>
    <definedName name="IQ_BASIC_WEIGHT_HIGH_EST" hidden="1">"c4142"</definedName>
    <definedName name="IQ_BASIC_WEIGHT_HIGH_EST_CIQ" hidden="1">"c4554"</definedName>
    <definedName name="IQ_BASIC_WEIGHT_LOW_EST" hidden="1">"c4143"</definedName>
    <definedName name="IQ_BASIC_WEIGHT_LOW_EST_CIQ" hidden="1">"c4555"</definedName>
    <definedName name="IQ_BASIC_WEIGHT_MEDIAN_EST" hidden="1">"c4144"</definedName>
    <definedName name="IQ_BASIC_WEIGHT_MEDIAN_EST_CIQ" hidden="1">"c4556"</definedName>
    <definedName name="IQ_BASIC_WEIGHT_NUM_EST" hidden="1">"c4145"</definedName>
    <definedName name="IQ_BASIC_WEIGHT_NUM_EST_CIQ" hidden="1">"c4557"</definedName>
    <definedName name="IQ_BASIC_WEIGHT_STDDEV_EST" hidden="1">"c4146"</definedName>
    <definedName name="IQ_BASIC_WEIGHT_STDDEV_EST_CIQ" hidden="1">"c4558"</definedName>
    <definedName name="IQ_BEGINNING_BALANCE_GVA_THRIFT" hidden="1">"c25091"</definedName>
    <definedName name="IQ_BEGINNING_BALANCE_REPORTED_QUARTERLY_BALANCE_GVA_THRIFT" hidden="1">"c25090"</definedName>
    <definedName name="IQ_BEGINNING_BALANCE_REPORTED_QUARTERLY_BALANCE_SVA_THRIFT" hidden="1">"c25098"</definedName>
    <definedName name="IQ_BEGINNING_BALANCE_REPORTED_QUARTERLY_BALANCE_TVA_THRIFT" hidden="1">"c25105"</definedName>
    <definedName name="IQ_BEGINNING_BALANCE_SVA_THRIFT" hidden="1">"c25099"</definedName>
    <definedName name="IQ_BEGINNING_BALANCE_TVA_THRIFT" hidden="1">"c25106"</definedName>
    <definedName name="IQ_BENCHMARK_SECURITY" hidden="1">"c2154"</definedName>
    <definedName name="IQ_BENCHMARK_SPRD" hidden="1">"c2153"</definedName>
    <definedName name="IQ_BENCHMARK_YIELD" hidden="1">"c8955"</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ALL_OTHER_COMP" hidden="1">"c18992"</definedName>
    <definedName name="IQ_BOARD_MEMBER_ANNUAL_CASH_COMP" hidden="1">"c18993"</definedName>
    <definedName name="IQ_BOARD_MEMBER_AS_REPORTED_COMP" hidden="1">"c18997"</definedName>
    <definedName name="IQ_BOARD_MEMBER_AS_REPORTED_DIRECTOR_COMP" hidden="1">"c19009"</definedName>
    <definedName name="IQ_BOARD_MEMBER_ASSISTANT_EMAIL" hidden="1">"c15179"</definedName>
    <definedName name="IQ_BOARD_MEMBER_ASSISTANT_FAX" hidden="1">"c15181"</definedName>
    <definedName name="IQ_BOARD_MEMBER_ASSISTANT_NAME" hidden="1">"c15178"</definedName>
    <definedName name="IQ_BOARD_MEMBER_ASSISTANT_PHONE" hidden="1">"c15180"</definedName>
    <definedName name="IQ_BOARD_MEMBER_BACKGROUND" hidden="1">"c2101"</definedName>
    <definedName name="IQ_BOARD_MEMBER_BONUS" hidden="1">"c18988"</definedName>
    <definedName name="IQ_BOARD_MEMBER_CALCULATED_COMP" hidden="1">"c18995"</definedName>
    <definedName name="IQ_BOARD_MEMBER_CHANGE_PENSION" hidden="1">"c19010"</definedName>
    <definedName name="IQ_BOARD_MEMBER_DIRECT_FAX" hidden="1">"c15176"</definedName>
    <definedName name="IQ_BOARD_MEMBER_DIRECT_PHONE" hidden="1">"c15175"</definedName>
    <definedName name="IQ_BOARD_MEMBER_DIRECTOR_BONUS" hidden="1">"c19004"</definedName>
    <definedName name="IQ_BOARD_MEMBER_DIRECTOR_CHANGE_PENSION" hidden="1">"c19005"</definedName>
    <definedName name="IQ_BOARD_MEMBER_DIRECTOR_FEE" hidden="1">"c19001"</definedName>
    <definedName name="IQ_BOARD_MEMBER_DIRECTOR_NON_EQUITY_COMP" hidden="1">"c19006"</definedName>
    <definedName name="IQ_BOARD_MEMBER_DIRECTOR_OPTION_AWARDS" hidden="1">"c19002"</definedName>
    <definedName name="IQ_BOARD_MEMBER_DIRECTOR_OTHER" hidden="1">"c19003"</definedName>
    <definedName name="IQ_BOARD_MEMBER_DIRECTOR_STOCK_AWARDS" hidden="1">"c19007"</definedName>
    <definedName name="IQ_BOARD_MEMBER_DIRECTOR_STOCK_GRANTS" hidden="1">"c19034"</definedName>
    <definedName name="IQ_BOARD_MEMBER_DIRECTOR_STOCK_OPTIONS" hidden="1">"c19008"</definedName>
    <definedName name="IQ_BOARD_MEMBER_EMAIL" hidden="1">"c15177"</definedName>
    <definedName name="IQ_BOARD_MEMBER_EQUITY_INCENTIVE" hidden="1">"c19030"</definedName>
    <definedName name="IQ_BOARD_MEMBER_EST_PAYMENTS_CHANGE_CONTROL" hidden="1">"c18999"</definedName>
    <definedName name="IQ_BOARD_MEMBER_EST_PAYMENTS_TERMINATION" hidden="1">"c19011"</definedName>
    <definedName name="IQ_BOARD_MEMBER_EXERCISABLE_OPTIONS" hidden="1">"c19014"</definedName>
    <definedName name="IQ_BOARD_MEMBER_EXERCISABLE_VALUES" hidden="1">"c19015"</definedName>
    <definedName name="IQ_BOARD_MEMBER_EXERCISED_OPTIONS" hidden="1">"c19012"</definedName>
    <definedName name="IQ_BOARD_MEMBER_EXERCISED_VALUES" hidden="1">"c19013"</definedName>
    <definedName name="IQ_BOARD_MEMBER_FAX" hidden="1">"c2100"</definedName>
    <definedName name="IQ_BOARD_MEMBER_ID" hidden="1">"c13756"</definedName>
    <definedName name="IQ_BOARD_MEMBER_LT_INCENTIVE" hidden="1">"c18991"</definedName>
    <definedName name="IQ_BOARD_MEMBER_MAIN_FAX" hidden="1">"c15174"</definedName>
    <definedName name="IQ_BOARD_MEMBER_MAIN_PHONE" hidden="1">"c15173"</definedName>
    <definedName name="IQ_BOARD_MEMBER_MARKET_VALUE_SHARES_NOT_VESTED" hidden="1">"c19029"</definedName>
    <definedName name="IQ_BOARD_MEMBER_NON_EQUITY_INCENTIVE" hidden="1">"c19000"</definedName>
    <definedName name="IQ_BOARD_MEMBER_NUM_SHARED_NOT_VESTED" hidden="1">"c19028"</definedName>
    <definedName name="IQ_BOARD_MEMBER_NUM_SHARES_ACQUIRED" hidden="1">"c19026"</definedName>
    <definedName name="IQ_BOARD_MEMBER_OFFICE" hidden="1">"c2098"</definedName>
    <definedName name="IQ_BOARD_MEMBER_OFFICE_ADDRESS" hidden="1">"c15172"</definedName>
    <definedName name="IQ_BOARD_MEMBER_OPTION_AWARDS" hidden="1">"c18996"</definedName>
    <definedName name="IQ_BOARD_MEMBER_OPTION_MARKET_PRICE" hidden="1">"c19025"</definedName>
    <definedName name="IQ_BOARD_MEMBER_OPTION_PRICE" hidden="1">"c19024"</definedName>
    <definedName name="IQ_BOARD_MEMBER_OTHER_ANNUAL_COMP" hidden="1">"c18989"</definedName>
    <definedName name="IQ_BOARD_MEMBER_OTHER_COMP" hidden="1">"c18998"</definedName>
    <definedName name="IQ_BOARD_MEMBER_PHONE" hidden="1">"c2099"</definedName>
    <definedName name="IQ_BOARD_MEMBER_RESTRICTED_STOCK_COMP" hidden="1">"c18990"</definedName>
    <definedName name="IQ_BOARD_MEMBER_SALARY" hidden="1">"c18987"</definedName>
    <definedName name="IQ_BOARD_MEMBER_ST_COMP" hidden="1">"c18994"</definedName>
    <definedName name="IQ_BOARD_MEMBER_TITLE" hidden="1">"c97"</definedName>
    <definedName name="IQ_BOARD_MEMBER_TOTAL_NUM_STOCK_AWARDS" hidden="1">"c19033"</definedName>
    <definedName name="IQ_BOARD_MEMBER_TOTAL_OPTIONS" hidden="1">"c19022"</definedName>
    <definedName name="IQ_BOARD_MEMBER_TOTAL_STOCK_VALUE" hidden="1">"c19032"</definedName>
    <definedName name="IQ_BOARD_MEMBER_TOTAL_VALUE_OPTIONS" hidden="1">"c19023"</definedName>
    <definedName name="IQ_BOARD_MEMBER_UNCLASSIFIED_OPTIONS" hidden="1">"c19018"</definedName>
    <definedName name="IQ_BOARD_MEMBER_UNCLASSIFIED_OPTIONS_VALUE" hidden="1">"c19019"</definedName>
    <definedName name="IQ_BOARD_MEMBER_UNEARNED_STOCK_VALUE" hidden="1">"c19031"</definedName>
    <definedName name="IQ_BOARD_MEMBER_UNEXERCISABLE_OPTIONS" hidden="1">"c19016"</definedName>
    <definedName name="IQ_BOARD_MEMBER_UNEXERCISABLE_VALUES" hidden="1">"c19017"</definedName>
    <definedName name="IQ_BOARD_MEMBER_UNEXERCISED_UNEARNED_OPTIONS" hidden="1">"c19020"</definedName>
    <definedName name="IQ_BOARD_MEMBER_UNEXERCISED_UNEARNED_OPTIONS_VALUE" hidden="1">"c19021"</definedName>
    <definedName name="IQ_BOARD_MEMBER_VALUE_VESTING" hidden="1">"c19027"</definedName>
    <definedName name="IQ_BOND_COUPON" hidden="1">"c2183"</definedName>
    <definedName name="IQ_BOND_COUPON_TYPE" hidden="1">"c2184"</definedName>
    <definedName name="IQ_BOND_LIST" hidden="1">"c13505"</definedName>
    <definedName name="IQ_BOND_PRICE" hidden="1">"c2162"</definedName>
    <definedName name="IQ_BONDRATING_FITCH" hidden="1">"IQ_BONDRATING_FITCH"</definedName>
    <definedName name="IQ_BONDRATING_FITCH_DATE" hidden="1">"c241"</definedName>
    <definedName name="IQ_BONDRATING_SP" hidden="1">"IQ_BONDRATING_SP"</definedName>
    <definedName name="IQ_BONDRATING_SP_DATE" hidden="1">"c242"</definedName>
    <definedName name="IQ_BOOK_VALUE" hidden="1">"IQ_BOOK_VALUE"</definedName>
    <definedName name="IQ_BOP" hidden="1">"c20560"</definedName>
    <definedName name="IQ_BOP_BALANCE_ON_CURRENT_ACCOUNT" hidden="1">"c20561"</definedName>
    <definedName name="IQ_BOP_BALANCE_ON_GOODS" hidden="1">"c20562"</definedName>
    <definedName name="IQ_BOP_BALANCE_ON_GOODS_SERVICES" hidden="1">"c20563"</definedName>
    <definedName name="IQ_BOP_BALANCE_ON_INCOME" hidden="1">"c20564"</definedName>
    <definedName name="IQ_BOP_BALANCE_ON_SERVICES" hidden="1">"c20565"</definedName>
    <definedName name="IQ_BOP_CAPITAL_TRANSACTION_NET" hidden="1">"c20566"</definedName>
    <definedName name="IQ_BOP_CURRENT_TRANSFER_GOVERNMENT_GRANTS" hidden="1">"c20567"</definedName>
    <definedName name="IQ_BOP_CURRENT_TRANSFER_GOVERNMENT_PENSIONS" hidden="1">"c20568"</definedName>
    <definedName name="IQ_BOP_CURRENT_TRANSFER_NET" hidden="1">"c20569"</definedName>
    <definedName name="IQ_BOP_CURRENT_TRANSFER_PRIVATE_TRANSFER" hidden="1">"c20570"</definedName>
    <definedName name="IQ_BOP_EXPORTS_AND_RECEIPTS" hidden="1">"c20571"</definedName>
    <definedName name="IQ_BOP_EXPORTS_GOODS" hidden="1">"c20572"</definedName>
    <definedName name="IQ_BOP_EXPORTS_GOODS_SERVICES" hidden="1">"c20573"</definedName>
    <definedName name="IQ_BOP_EXPORTS_SERVICES" hidden="1">"c20574"</definedName>
    <definedName name="IQ_BOP_EXPORTS_SERVICES_FARES" hidden="1">"c20575"</definedName>
    <definedName name="IQ_BOP_EXPORTS_SERVICES_GOVERNMENT_MISC" hidden="1">"c20576"</definedName>
    <definedName name="IQ_BOP_EXPORTS_SERVICES_MILITARY_SALES_CONTRACTS" hidden="1">"c20577"</definedName>
    <definedName name="IQ_BOP_EXPORTS_SERVICES_OTHER" hidden="1">"c20578"</definedName>
    <definedName name="IQ_BOP_EXPORTS_SERVICES_ROYALTIES" hidden="1">"c20579"</definedName>
    <definedName name="IQ_BOP_EXPORTS_SERVICES_TRANSPORTATION" hidden="1">"c20580"</definedName>
    <definedName name="IQ_BOP_EXPORTS_SERVICES_TRAVEL" hidden="1">"c20581"</definedName>
    <definedName name="IQ_BOP_FOREIGN_ASSETS" hidden="1">"c20582"</definedName>
    <definedName name="IQ_BOP_FOREIGN_ASSETS_OFFICIAL" hidden="1">"c20583"</definedName>
    <definedName name="IQ_BOP_FOREIGN_ASSETS_OFFICIAL_BANK_LIABILITIES" hidden="1">"c20584"</definedName>
    <definedName name="IQ_BOP_FOREIGN_ASSETS_OFFICIAL_GOVT_LIABILITIES" hidden="1">"c20585"</definedName>
    <definedName name="IQ_BOP_FOREIGN_ASSETS_OFFICIAL_GOVT_SECURITIES" hidden="1">"c20586"</definedName>
    <definedName name="IQ_BOP_FOREIGN_ASSETS_OFFICIAL_GOVT_SECURITIES_OTHER" hidden="1">"c20587"</definedName>
    <definedName name="IQ_BOP_FOREIGN_ASSETS_OFFICIAL_OTHER" hidden="1">"c20588"</definedName>
    <definedName name="IQ_BOP_FOREIGN_ASSETS_OFFICIAL_TREASURIES" hidden="1">"c20589"</definedName>
    <definedName name="IQ_BOP_FOREIGN_ASSETS_OTHER" hidden="1">"c20590"</definedName>
    <definedName name="IQ_BOP_FOREIGN_ASSETS_OTHER_BANK_LIABILITIES" hidden="1">"c20591"</definedName>
    <definedName name="IQ_BOP_FOREIGN_ASSETS_OTHER_CURRENCY" hidden="1">"c20592"</definedName>
    <definedName name="IQ_BOP_FOREIGN_ASSETS_OTHER_DIRECT_INVEST" hidden="1">"c20593"</definedName>
    <definedName name="IQ_BOP_FOREIGN_ASSETS_OTHER_LIABILITIES_TO_FOREIGNERS" hidden="1">"c20594"</definedName>
    <definedName name="IQ_BOP_FOREIGN_ASSETS_OTHER_SECURITIES" hidden="1">"c20595"</definedName>
    <definedName name="IQ_BOP_FOREIGN_ASSETS_OTHER_TREASURIES" hidden="1">"c20596"</definedName>
    <definedName name="IQ_BOP_IMPORTS_AND_PAYMENTS" hidden="1">"c20597"</definedName>
    <definedName name="IQ_BOP_IMPORTS_GOODS" hidden="1">"c20598"</definedName>
    <definedName name="IQ_BOP_IMPORTS_GOODS_SERVICES" hidden="1">"c20599"</definedName>
    <definedName name="IQ_BOP_IMPORTS_SERVICES" hidden="1">"c20600"</definedName>
    <definedName name="IQ_BOP_IMPORTS_SERVICES_DEF_EXPENDITURES" hidden="1">"c20601"</definedName>
    <definedName name="IQ_BOP_IMPORTS_SERVICES_FARES" hidden="1">"c20602"</definedName>
    <definedName name="IQ_BOP_IMPORTS_SERVICES_GOVERNMENT_MISC" hidden="1">"c20603"</definedName>
    <definedName name="IQ_BOP_IMPORTS_SERVICES_OTHER" hidden="1">"c20604"</definedName>
    <definedName name="IQ_BOP_IMPORTS_SERVICES_ROYALTIES" hidden="1">"c20605"</definedName>
    <definedName name="IQ_BOP_IMPORTS_SERVICES_TRANSPORTATION" hidden="1">"c20606"</definedName>
    <definedName name="IQ_BOP_IMPORTS_SERVICES_TRAVEL" hidden="1">"c20607"</definedName>
    <definedName name="IQ_BOP_PAYMENTS" hidden="1">"c20608"</definedName>
    <definedName name="IQ_BOP_PAYMENTS_DIRECT_INVEST" hidden="1">"c20609"</definedName>
    <definedName name="IQ_BOP_PAYMENTS_EMPLOYEE_COMPENSATION" hidden="1">"c20610"</definedName>
    <definedName name="IQ_BOP_PAYMENTS_FOREGN_OWNED_ASSETS" hidden="1">"c20611"</definedName>
    <definedName name="IQ_BOP_PAYMENTS_GOVT" hidden="1">"c20612"</definedName>
    <definedName name="IQ_BOP_PAYMENTS_OTHER" hidden="1">"c20613"</definedName>
    <definedName name="IQ_BOP_RECEIPTS" hidden="1">"c20614"</definedName>
    <definedName name="IQ_BOP_RECEIPTS_DIRECT_INVEST" hidden="1">"c20615"</definedName>
    <definedName name="IQ_BOP_RECEIPTS_EMPLOYEE_COMPENSATION" hidden="1">"c20616"</definedName>
    <definedName name="IQ_BOP_RECEIPTS_GOVT" hidden="1">"c20617"</definedName>
    <definedName name="IQ_BOP_RECEIPTS_OTHER" hidden="1">"c20618"</definedName>
    <definedName name="IQ_BOP_RECEIPTS_US_ASSETS_ABROAD" hidden="1">"c20619"</definedName>
    <definedName name="IQ_BOP_STATISTICAL_DISCREPANCY" hidden="1">"c20620"</definedName>
    <definedName name="IQ_BOP_US_ASSETS_ABROAD" hidden="1">"c20621"</definedName>
    <definedName name="IQ_BOP_US_GOVT_ASSETS" hidden="1">"c20622"</definedName>
    <definedName name="IQ_BOP_US_GOVT_ASSETS_FX" hidden="1">"c20623"</definedName>
    <definedName name="IQ_BOP_US_GOVT_ASSETS_US_CREDITS" hidden="1">"c20624"</definedName>
    <definedName name="IQ_BOP_US_GOVT_ASSETS_US_CREDITS_REPAYMENTS" hidden="1">"c20625"</definedName>
    <definedName name="IQ_BOP_US_PRIVATE_ASSETS" hidden="1">"c20626"</definedName>
    <definedName name="IQ_BOP_US_PRIVATE_ASSETS_CLAIMS_BANKS_BROKERS" hidden="1">"c20627"</definedName>
    <definedName name="IQ_BOP_US_PRIVATE_ASSETS_CLAIMS_ON_FOREIGNERS" hidden="1">"c20628"</definedName>
    <definedName name="IQ_BOP_US_PRIVATE_ASSETS_DIRECT_INVEST" hidden="1">"c20629"</definedName>
    <definedName name="IQ_BOP_US_PRIVATE_ASSETS_FOREIGN_SECURITIES" hidden="1">"c20630"</definedName>
    <definedName name="IQ_BOP_US_RESERVE_ASSETS" hidden="1">"c20631"</definedName>
    <definedName name="IQ_BOP_US_RESERVE_ASSETS_DRAWING_RIGHTS" hidden="1">"c20632"</definedName>
    <definedName name="IQ_BOP_US_RESERVE_ASSETS_FX" hidden="1">"c20633"</definedName>
    <definedName name="IQ_BOP_US_RESERVE_ASSETS_GOLD" hidden="1">"c20634"</definedName>
    <definedName name="IQ_BOP_US_RESERVE_ASSETS_IMF_RESERVES" hidden="1">"c20635"</definedName>
    <definedName name="IQ_BORROWED_MONEY_QUARTERLY_AVG_FFIEC" hidden="1">"c13091"</definedName>
    <definedName name="IQ_BORROWINGS_LESS_1YR_ASSETS_TOT_FFIEC" hidden="1">"c13450"</definedName>
    <definedName name="IQ_BR_FILING_DATE" hidden="1">"c16223"</definedName>
    <definedName name="IQ_BR_FILING_TYPE" hidden="1">"c16224"</definedName>
    <definedName name="IQ_BR_PLAN_APPROVE_DATE" hidden="1">"c16226"</definedName>
    <definedName name="IQ_BR_PLAN_CONFIRM" hidden="1">"c16225"</definedName>
    <definedName name="IQ_BROK_COMISSION" hidden="1">"c98"</definedName>
    <definedName name="IQ_BROK_COMMISSION" hidden="1">"c3514"</definedName>
    <definedName name="IQ_BROKER_DEPOSIT_LESS_THAN_100000_1_YR_LESS_FFIEC" hidden="1">"c15307"</definedName>
    <definedName name="IQ_BROKER_DEPOSIT_LESS_THAN_100000_1_YR_MORE_FFIEC" hidden="1">"c15308"</definedName>
    <definedName name="IQ_BROKER_DEPOSIT_LESS_THAN_100000_FFIEC" hidden="1">"c15306"</definedName>
    <definedName name="IQ_BROKER_DEPOSIT_MORE_THAN_100000_1_YR_LESS_FFIEC" hidden="1">"c15310"</definedName>
    <definedName name="IQ_BROKER_DEPOSIT_MORE_THAN_100000_1_YR_MORE_FFIEC" hidden="1">"c15311"</definedName>
    <definedName name="IQ_BROKER_DEPOSIT_MORE_THAN_100000_FFIEC" hidden="1">"c15309"</definedName>
    <definedName name="IQ_BROKER_DEPOSITS_TOTAL_DEPOSITS_THRIFT" hidden="1">"c25781"</definedName>
    <definedName name="IQ_BROKER_ORIGINATED_DEPOSITS_FULLY_INSURED_100000_THROUGH_250000_THRIFT" hidden="1">"c24980"</definedName>
    <definedName name="IQ_BROKER_ORIGINATED_DEPOSITS_FULLY_INSURED_LESS_THAN_100000_THRIFT" hidden="1">"c24979"</definedName>
    <definedName name="IQ_BROKERED_DEPOSITS_FDIC" hidden="1">"c6486"</definedName>
    <definedName name="IQ_BUDGET_BALANCE_APR_FC_UNUSED" hidden="1">"c8359"</definedName>
    <definedName name="IQ_BUDGET_BALANCE_APR_FC_UNUSED_UNUSED_UNUSED" hidden="1">"c8359"</definedName>
    <definedName name="IQ_BUDGET_BALANCE_APR_UNUSED" hidden="1">"c7479"</definedName>
    <definedName name="IQ_BUDGET_BALANCE_APR_UNUSED_UNUSED_UNUSED" hidden="1">"c7479"</definedName>
    <definedName name="IQ_BUDGET_BALANCE_FC_UNUSED" hidden="1">"c7699"</definedName>
    <definedName name="IQ_BUDGET_BALANCE_FC_UNUSED_UNUSED_UNUSED" hidden="1">"c7699"</definedName>
    <definedName name="IQ_BUDGET_BALANCE_POP_FC_UNUSED" hidden="1">"c7919"</definedName>
    <definedName name="IQ_BUDGET_BALANCE_POP_FC_UNUSED_UNUSED_UNUSED" hidden="1">"c7919"</definedName>
    <definedName name="IQ_BUDGET_BALANCE_POP_UNUSED" hidden="1">"c7039"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UNUSED_UNUSED_UNUSED" hidden="1">"c6819"</definedName>
    <definedName name="IQ_BUDGET_BALANCE_YOY_FC_UNUSED" hidden="1">"c8139"</definedName>
    <definedName name="IQ_BUDGET_BALANCE_YOY_FC_UNUSED_UNUSED_UNUSED" hidden="1">"c8139"</definedName>
    <definedName name="IQ_BUDGET_BALANCE_YOY_UNUSED" hidden="1">"c7259"</definedName>
    <definedName name="IQ_BUDGET_BALANCE_YOY_UNUSED_UNUSED_UNUSED" hidden="1">"c7259"</definedName>
    <definedName name="IQ_BUDGET_RECEIPTS_APR_FC_UNUSED" hidden="1">"c8361"</definedName>
    <definedName name="IQ_BUDGET_RECEIPTS_APR_FC_UNUSED_UNUSED_UNUSED" hidden="1">"c8361"</definedName>
    <definedName name="IQ_BUDGET_RECEIPTS_APR_UNUSED" hidden="1">"c7481"</definedName>
    <definedName name="IQ_BUDGET_RECEIPTS_APR_UNUSED_UNUSED_UNUSED" hidden="1">"c7481"</definedName>
    <definedName name="IQ_BUDGET_RECEIPTS_FC_UNUSED" hidden="1">"c7701"</definedName>
    <definedName name="IQ_BUDGET_RECEIPTS_FC_UNUSED_UNUSED_UNUSED" hidden="1">"c7701"</definedName>
    <definedName name="IQ_BUDGET_RECEIPTS_POP_FC_UNUSED" hidden="1">"c7921"</definedName>
    <definedName name="IQ_BUDGET_RECEIPTS_POP_FC_UNUSED_UNUSED_UNUSED" hidden="1">"c7921"</definedName>
    <definedName name="IQ_BUDGET_RECEIPTS_POP_UNUSED" hidden="1">"c7041"</definedName>
    <definedName name="IQ_BUDGET_RECEIPTS_POP_UNUSED_UNUSED_UNUSED" hidden="1">"c7041"</definedName>
    <definedName name="IQ_BUDGET_RECEIPTS_UNUSED" hidden="1">"c6821"</definedName>
    <definedName name="IQ_BUDGET_RECEIPTS_UNUSED_UNUSED_UNUSED" hidden="1">"c6821"</definedName>
    <definedName name="IQ_BUDGET_RECEIPTS_YOY_FC_UNUSED" hidden="1">"c8141"</definedName>
    <definedName name="IQ_BUDGET_RECEIPTS_YOY_FC_UNUSED_UNUSED_UNUSED" hidden="1">"c8141"</definedName>
    <definedName name="IQ_BUDGET_RECEIPTS_YOY_UNUSED" hidden="1">"c7261"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DESCRIPTION" hidden="1">"c15589"</definedName>
    <definedName name="IQ_BUS_SEG_DESCRIPTION_ABS" hidden="1">"c15577"</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IC" hidden="1">"c15588"</definedName>
    <definedName name="IQ_BUS_SEG_NAIC_ABS" hidden="1">"c15576"</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PRIMARY_GIC" hidden="1">"c15584"</definedName>
    <definedName name="IQ_BUS_SEG_PRIMARY_GIC_ABS" hidden="1">"c15572"</definedName>
    <definedName name="IQ_BUS_SEG_PRIMARY_SIC" hidden="1">"c15586"</definedName>
    <definedName name="IQ_BUS_SEG_PRIMARY_SIC_ABS" hidden="1">"c15574"</definedName>
    <definedName name="IQ_BUS_SEG_REV" hidden="1">"c4068"</definedName>
    <definedName name="IQ_BUS_SEG_REV_ABS" hidden="1">"c4090"</definedName>
    <definedName name="IQ_BUS_SEG_REV_TOTAL" hidden="1">"c4106"</definedName>
    <definedName name="IQ_BUS_SEG_SECONDARY_GIC" hidden="1">"c15585"</definedName>
    <definedName name="IQ_BUS_SEG_SECONDARY_GIC_ABS" hidden="1">"c15573"</definedName>
    <definedName name="IQ_BUS_SEG_SECONDARY_SIC" hidden="1">"c15587"</definedName>
    <definedName name="IQ_BUS_SEG_SECONDARY_SIC_ABS" hidden="1">"c15575"</definedName>
    <definedName name="IQ_BUSINESS_COMBINATIONS_FFIEC" hidden="1">"c12967"</definedName>
    <definedName name="IQ_BUSINESS_DESCRIPTION" hidden="1">"c322"</definedName>
    <definedName name="IQ_BV_ACT_OR_EST_CIQ" hidden="1">"c5068"</definedName>
    <definedName name="IQ_BV_ACT_OR_EST_CIQ_COL" hidden="1">"c11715"</definedName>
    <definedName name="IQ_BV_ACT_OR_EST_REUT" hidden="1">"c5471"</definedName>
    <definedName name="IQ_BV_ACT_OR_EST_THOM" hidden="1">"c5308"</definedName>
    <definedName name="IQ_BV_EST" hidden="1">"c5624"</definedName>
    <definedName name="IQ_BV_EST_CIQ" hidden="1">"c4737"</definedName>
    <definedName name="IQ_BV_EST_REUT" hidden="1">"c5403"</definedName>
    <definedName name="IQ_BV_EST_THOM" hidden="1">"c5147"</definedName>
    <definedName name="IQ_BV_HIGH_EST" hidden="1">"c5626"</definedName>
    <definedName name="IQ_BV_HIGH_EST_CIQ" hidden="1">"c4739"</definedName>
    <definedName name="IQ_BV_HIGH_EST_REUT" hidden="1">"c5405"</definedName>
    <definedName name="IQ_BV_HIGH_EST_THOM" hidden="1">"c5149"</definedName>
    <definedName name="IQ_BV_LOW_EST" hidden="1">"c5627"</definedName>
    <definedName name="IQ_BV_LOW_EST_CIQ" hidden="1">"c4740"</definedName>
    <definedName name="IQ_BV_LOW_EST_REUT" hidden="1">"c5406"</definedName>
    <definedName name="IQ_BV_LOW_EST_THOM" hidden="1">"c5150"</definedName>
    <definedName name="IQ_BV_MEDIAN_EST" hidden="1">"c5625"</definedName>
    <definedName name="IQ_BV_MEDIAN_EST_CIQ" hidden="1">"c4738"</definedName>
    <definedName name="IQ_BV_MEDIAN_EST_REUT" hidden="1">"c5404"</definedName>
    <definedName name="IQ_BV_MEDIAN_EST_THOM" hidden="1">"c5148"</definedName>
    <definedName name="IQ_BV_NUM_EST" hidden="1">"c5628"</definedName>
    <definedName name="IQ_BV_NUM_EST_CIQ" hidden="1">"c4741"</definedName>
    <definedName name="IQ_BV_NUM_EST_REUT" hidden="1">"c5407"</definedName>
    <definedName name="IQ_BV_NUM_EST_THOM" hidden="1">"c5151"</definedName>
    <definedName name="IQ_BV_OVER_SHARES" hidden="1">"c1349"</definedName>
    <definedName name="IQ_BV_SHARE" hidden="1">"c100"</definedName>
    <definedName name="IQ_BV_SHARE_ACT_OR_EST" hidden="1">"c3587"</definedName>
    <definedName name="IQ_BV_SHARE_ACT_OR_EST_CIQ" hidden="1">"c5072"</definedName>
    <definedName name="IQ_BV_SHARE_ACT_OR_EST_CIQ_COL" hidden="1">"c11719"</definedName>
    <definedName name="IQ_BV_SHARE_ACT_OR_EST_REUT" hidden="1">"c5477"</definedName>
    <definedName name="IQ_BV_SHARE_ACT_OR_EST_THOM" hidden="1">"c5312"</definedName>
    <definedName name="IQ_BV_SHARE_DET_EST" hidden="1">"c12047"</definedName>
    <definedName name="IQ_BV_SHARE_DET_EST_CURRENCY" hidden="1">"c12456"</definedName>
    <definedName name="IQ_BV_SHARE_DET_EST_CURRENCY_THOM" hidden="1">"c12476"</definedName>
    <definedName name="IQ_BV_SHARE_DET_EST_DATE" hidden="1">"c12200"</definedName>
    <definedName name="IQ_BV_SHARE_DET_EST_DATE_THOM" hidden="1">"c12225"</definedName>
    <definedName name="IQ_BV_SHARE_DET_EST_INCL" hidden="1">"c12339"</definedName>
    <definedName name="IQ_BV_SHARE_DET_EST_INCL_THOM" hidden="1">"c12359"</definedName>
    <definedName name="IQ_BV_SHARE_DET_EST_ORIGIN" hidden="1">"c12573"</definedName>
    <definedName name="IQ_BV_SHARE_DET_EST_ORIGIN_THOM" hidden="1">"c12595"</definedName>
    <definedName name="IQ_BV_SHARE_DET_EST_THOM" hidden="1">"c12075"</definedName>
    <definedName name="IQ_BV_SHARE_EST" hidden="1">"c3541"</definedName>
    <definedName name="IQ_BV_SHARE_EST_CIQ" hidden="1">"c3800"</definedName>
    <definedName name="IQ_BV_SHARE_EST_DOWN_2MONTH" hidden="1">"c16573"</definedName>
    <definedName name="IQ_BV_SHARE_EST_DOWN_2MONTH_CIQ" hidden="1">"c16837"</definedName>
    <definedName name="IQ_BV_SHARE_EST_DOWN_3MONTH" hidden="1">"c16577"</definedName>
    <definedName name="IQ_BV_SHARE_EST_DOWN_3MONTH_CIQ" hidden="1">"c16841"</definedName>
    <definedName name="IQ_BV_SHARE_EST_DOWN_MONTH" hidden="1">"c16569"</definedName>
    <definedName name="IQ_BV_SHARE_EST_DOWN_MONTH_CIQ" hidden="1">"c16833"</definedName>
    <definedName name="IQ_BV_SHARE_EST_NOTE" hidden="1">"c17523"</definedName>
    <definedName name="IQ_BV_SHARE_EST_NOTE_CIQ" hidden="1">"c17476"</definedName>
    <definedName name="IQ_BV_SHARE_EST_NUM_ANALYSTS_2MONTH" hidden="1">"c16571"</definedName>
    <definedName name="IQ_BV_SHARE_EST_NUM_ANALYSTS_2MONTH_CIQ" hidden="1">"c16835"</definedName>
    <definedName name="IQ_BV_SHARE_EST_NUM_ANALYSTS_3MONTH" hidden="1">"c16575"</definedName>
    <definedName name="IQ_BV_SHARE_EST_NUM_ANALYSTS_3MONTH_CIQ" hidden="1">"c16839"</definedName>
    <definedName name="IQ_BV_SHARE_EST_NUM_ANALYSTS_MONTH" hidden="1">"c16567"</definedName>
    <definedName name="IQ_BV_SHARE_EST_NUM_ANALYSTS_MONTH_CIQ" hidden="1">"c16831"</definedName>
    <definedName name="IQ_BV_SHARE_EST_REUT" hidden="1">"c5439"</definedName>
    <definedName name="IQ_BV_SHARE_EST_THOM" hidden="1">"c4020"</definedName>
    <definedName name="IQ_BV_SHARE_EST_TOTAL_REVISED_2MONTH" hidden="1">"c16574"</definedName>
    <definedName name="IQ_BV_SHARE_EST_TOTAL_REVISED_2MONTH_CIQ" hidden="1">"c16838"</definedName>
    <definedName name="IQ_BV_SHARE_EST_TOTAL_REVISED_3MONTH" hidden="1">"c16578"</definedName>
    <definedName name="IQ_BV_SHARE_EST_TOTAL_REVISED_3MONTH_CIQ" hidden="1">"c16842"</definedName>
    <definedName name="IQ_BV_SHARE_EST_TOTAL_REVISED_MONTH" hidden="1">"c16570"</definedName>
    <definedName name="IQ_BV_SHARE_EST_TOTAL_REVISED_MONTH_CIQ" hidden="1">"c16834"</definedName>
    <definedName name="IQ_BV_SHARE_EST_UP_2MONTH" hidden="1">"c16572"</definedName>
    <definedName name="IQ_BV_SHARE_EST_UP_2MONTH_CIQ" hidden="1">"c16836"</definedName>
    <definedName name="IQ_BV_SHARE_EST_UP_3MONTH" hidden="1">"c16576"</definedName>
    <definedName name="IQ_BV_SHARE_EST_UP_3MONTH_CIQ" hidden="1">"c16840"</definedName>
    <definedName name="IQ_BV_SHARE_EST_UP_MONTH" hidden="1">"c16568"</definedName>
    <definedName name="IQ_BV_SHARE_EST_UP_MONTH_CIQ" hidden="1">"c16832"</definedName>
    <definedName name="IQ_BV_SHARE_HIGH_EST" hidden="1">"c3542"</definedName>
    <definedName name="IQ_BV_SHARE_HIGH_EST_CIQ" hidden="1">"c3802"</definedName>
    <definedName name="IQ_BV_SHARE_HIGH_EST_REUT" hidden="1">"c5441"</definedName>
    <definedName name="IQ_BV_SHARE_HIGH_EST_THOM" hidden="1">"c4022"</definedName>
    <definedName name="IQ_BV_SHARE_LOW_EST" hidden="1">"c3543"</definedName>
    <definedName name="IQ_BV_SHARE_LOW_EST_CIQ" hidden="1">"c3803"</definedName>
    <definedName name="IQ_BV_SHARE_LOW_EST_REUT" hidden="1">"c5442"</definedName>
    <definedName name="IQ_BV_SHARE_LOW_EST_THOM" hidden="1">"c4023"</definedName>
    <definedName name="IQ_BV_SHARE_MEDIAN_EST" hidden="1">"c3544"</definedName>
    <definedName name="IQ_BV_SHARE_MEDIAN_EST_CIQ" hidden="1">"c3801"</definedName>
    <definedName name="IQ_BV_SHARE_MEDIAN_EST_REUT" hidden="1">"c5440"</definedName>
    <definedName name="IQ_BV_SHARE_MEDIAN_EST_THOM" hidden="1">"c4021"</definedName>
    <definedName name="IQ_BV_SHARE_NUM_EST" hidden="1">"c3539"</definedName>
    <definedName name="IQ_BV_SHARE_NUM_EST_CIQ" hidden="1">"c3804"</definedName>
    <definedName name="IQ_BV_SHARE_NUM_EST_REUT" hidden="1">"c5443"</definedName>
    <definedName name="IQ_BV_SHARE_NUM_EST_THOM" hidden="1">"c4024"</definedName>
    <definedName name="IQ_BV_SHARE_STDDEV_EST" hidden="1">"c3540"</definedName>
    <definedName name="IQ_BV_SHARE_STDDEV_EST_CIQ" hidden="1">"c3805"</definedName>
    <definedName name="IQ_BV_SHARE_STDDEV_EST_REUT" hidden="1">"c5444"</definedName>
    <definedName name="IQ_BV_SHARE_STDDEV_EST_THOM" hidden="1">"c4025"</definedName>
    <definedName name="IQ_BV_STDDEV_EST" hidden="1">"c5629"</definedName>
    <definedName name="IQ_BV_STDDEV_EST_CIQ" hidden="1">"c4742"</definedName>
    <definedName name="IQ_BV_STDDEV_EST_REUT" hidden="1">"c5408"</definedName>
    <definedName name="IQ_BV_STDDEV_EST_THOM" hidden="1">"c5152"</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BUS_PHONE" hidden="1">"c15773"</definedName>
    <definedName name="IQ_CABLE_SUBS_DIG" hidden="1">"c2856"</definedName>
    <definedName name="IQ_CABLE_SUBS_LONG_DIST_PHONE" hidden="1">"c15775"</definedName>
    <definedName name="IQ_CABLE_SUBS_NON_VIDEO" hidden="1">"c2860"</definedName>
    <definedName name="IQ_CABLE_SUBS_PHONE" hidden="1">"c2859"</definedName>
    <definedName name="IQ_CABLE_SUBS_RES_PHONE" hidden="1">"c15772"</definedName>
    <definedName name="IQ_CABLE_SUBS_SATELITE" hidden="1">"c15771"</definedName>
    <definedName name="IQ_CABLE_SUBS_TOTAL" hidden="1">"c2862"</definedName>
    <definedName name="IQ_CABLE_SUBS_WHOLE_PHONE" hidden="1">"c15774"</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CIQ_COL" hidden="1">"c11743"</definedName>
    <definedName name="IQ_CAL_Q_EST_REUT" hidden="1">"c6800"</definedName>
    <definedName name="IQ_CAL_Q_EST_THOM" hidden="1">"c6804"</definedName>
    <definedName name="IQ_CAL_Y" hidden="1">"c102"</definedName>
    <definedName name="IQ_CAL_Y_EST" hidden="1">"c6797"</definedName>
    <definedName name="IQ_CAL_Y_EST_CIQ" hidden="1">"c6809"</definedName>
    <definedName name="IQ_CAL_Y_EST_CIQ_COL" hidden="1">"c11744"</definedName>
    <definedName name="IQ_CAL_Y_EST_REUT" hidden="1">"c6801"</definedName>
    <definedName name="IQ_CAL_Y_EST_THOM" hidden="1">"c6805"</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INVEST_CABLE" hidden="1">"c15794"</definedName>
    <definedName name="IQ_CAP_INVEST_COMMERCIAL" hidden="1">"c15800"</definedName>
    <definedName name="IQ_CAP_INVEST_CUST_PREMISE_EQUIP" hidden="1">"c15795"</definedName>
    <definedName name="IQ_CAP_INVEST_LINE_EXTENSIONS" hidden="1">"c15797"</definedName>
    <definedName name="IQ_CAP_INVEST_SCALABLE_INFRASTRUCTURE" hidden="1">"c15796"</definedName>
    <definedName name="IQ_CAP_INVEST_SUPPORT" hidden="1">"c15799"</definedName>
    <definedName name="IQ_CAP_INVEST_UPGRADE_REBUILD" hidden="1">"c15798"</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CIQ" hidden="1">"c5071"</definedName>
    <definedName name="IQ_CAPEX_ACT_OR_EST_CIQ_COL" hidden="1">"c11718"</definedName>
    <definedName name="IQ_CAPEX_ACT_OR_EST_REUT" hidden="1">"c5474"</definedName>
    <definedName name="IQ_CAPEX_ACT_OR_EST_THOM" hidden="1">"c5546"</definedName>
    <definedName name="IQ_CAPEX_BNK" hidden="1">"c110"</definedName>
    <definedName name="IQ_CAPEX_BR" hidden="1">"c111"</definedName>
    <definedName name="IQ_CAPEX_CM" hidden="1">"c111"</definedName>
    <definedName name="IQ_CAPEX_DET_EST" hidden="1">"c12048"</definedName>
    <definedName name="IQ_CAPEX_DET_EST_CURRENCY" hidden="1">"c12457"</definedName>
    <definedName name="IQ_CAPEX_DET_EST_CURRENCY_THOM" hidden="1">"c12477"</definedName>
    <definedName name="IQ_CAPEX_DET_EST_DATE" hidden="1">"c12201"</definedName>
    <definedName name="IQ_CAPEX_DET_EST_DATE_THOM" hidden="1">"c12226"</definedName>
    <definedName name="IQ_CAPEX_DET_EST_INCL" hidden="1">"c12340"</definedName>
    <definedName name="IQ_CAPEX_DET_EST_INCL_THOM" hidden="1">"c12360"</definedName>
    <definedName name="IQ_CAPEX_DET_EST_ORIGIN" hidden="1">"c12765"</definedName>
    <definedName name="IQ_CAPEX_DET_EST_ORIGIN_THOM" hidden="1">"c12596"</definedName>
    <definedName name="IQ_CAPEX_DET_EST_THOM" hidden="1">"c12076"</definedName>
    <definedName name="IQ_CAPEX_EST" hidden="1">"c3523"</definedName>
    <definedName name="IQ_CAPEX_EST_CIQ" hidden="1">"c3807"</definedName>
    <definedName name="IQ_CAPEX_EST_DOWN_2MONTH" hidden="1">"c16525"</definedName>
    <definedName name="IQ_CAPEX_EST_DOWN_2MONTH_CIQ" hidden="1">"c16789"</definedName>
    <definedName name="IQ_CAPEX_EST_DOWN_3MONTH" hidden="1">"c16529"</definedName>
    <definedName name="IQ_CAPEX_EST_DOWN_3MONTH_CIQ" hidden="1">"c16793"</definedName>
    <definedName name="IQ_CAPEX_EST_DOWN_MONTH" hidden="1">"c16521"</definedName>
    <definedName name="IQ_CAPEX_EST_DOWN_MONTH_CIQ" hidden="1">"c16785"</definedName>
    <definedName name="IQ_CAPEX_EST_NOTE" hidden="1">"c17519"</definedName>
    <definedName name="IQ_CAPEX_EST_NOTE_CIQ" hidden="1">"c17472"</definedName>
    <definedName name="IQ_CAPEX_EST_NUM_ANALYSTS_2MONTH" hidden="1">"c16523"</definedName>
    <definedName name="IQ_CAPEX_EST_NUM_ANALYSTS_2MONTH_CIQ" hidden="1">"c16787"</definedName>
    <definedName name="IQ_CAPEX_EST_NUM_ANALYSTS_3MONTH" hidden="1">"c16527"</definedName>
    <definedName name="IQ_CAPEX_EST_NUM_ANALYSTS_3MONTH_CIQ" hidden="1">"c16791"</definedName>
    <definedName name="IQ_CAPEX_EST_NUM_ANALYSTS_MONTH" hidden="1">"c16519"</definedName>
    <definedName name="IQ_CAPEX_EST_NUM_ANALYSTS_MONTH_CIQ" hidden="1">"c16783"</definedName>
    <definedName name="IQ_CAPEX_EST_REUT" hidden="1">"c3969"</definedName>
    <definedName name="IQ_CAPEX_EST_THOM" hidden="1">"c5502"</definedName>
    <definedName name="IQ_CAPEX_EST_TOTAL_REVISED_2MONTH" hidden="1">"c16526"</definedName>
    <definedName name="IQ_CAPEX_EST_TOTAL_REVISED_2MONTH_CIQ" hidden="1">"c16790"</definedName>
    <definedName name="IQ_CAPEX_EST_TOTAL_REVISED_3MONTH" hidden="1">"c16530"</definedName>
    <definedName name="IQ_CAPEX_EST_TOTAL_REVISED_3MONTH_CIQ" hidden="1">"c16794"</definedName>
    <definedName name="IQ_CAPEX_EST_TOTAL_REVISED_MONTH" hidden="1">"c16522"</definedName>
    <definedName name="IQ_CAPEX_EST_TOTAL_REVISED_MONTH_CIQ" hidden="1">"c16786"</definedName>
    <definedName name="IQ_CAPEX_EST_UP_2MONTH" hidden="1">"c16524"</definedName>
    <definedName name="IQ_CAPEX_EST_UP_2MONTH_CIQ" hidden="1">"c16788"</definedName>
    <definedName name="IQ_CAPEX_EST_UP_3MONTH" hidden="1">"c16528"</definedName>
    <definedName name="IQ_CAPEX_EST_UP_3MONTH_CIQ" hidden="1">"c16792"</definedName>
    <definedName name="IQ_CAPEX_EST_UP_MONTH" hidden="1">"c16520"</definedName>
    <definedName name="IQ_CAPEX_EST_UP_MONTH_CIQ" hidden="1">"c16784"</definedName>
    <definedName name="IQ_CAPEX_FIN" hidden="1">"c112"</definedName>
    <definedName name="IQ_CAPEX_GUIDANCE" hidden="1">"c4150"</definedName>
    <definedName name="IQ_CAPEX_GUIDANCE_CIQ" hidden="1">"c4562"</definedName>
    <definedName name="IQ_CAPEX_GUIDANCE_CIQ_COL" hidden="1">"c11211"</definedName>
    <definedName name="IQ_CAPEX_HIGH_EST" hidden="1">"c3524"</definedName>
    <definedName name="IQ_CAPEX_HIGH_EST_CIQ" hidden="1">"c3809"</definedName>
    <definedName name="IQ_CAPEX_HIGH_EST_REUT" hidden="1">"c3971"</definedName>
    <definedName name="IQ_CAPEX_HIGH_EST_THOM" hidden="1">"c5504"</definedName>
    <definedName name="IQ_CAPEX_HIGH_GUIDANCE" hidden="1">"c4180"</definedName>
    <definedName name="IQ_CAPEX_HIGH_GUIDANCE_CIQ" hidden="1">"c4592"</definedName>
    <definedName name="IQ_CAPEX_HIGH_GUIDANCE_CIQ_COL" hidden="1">"c11241"</definedName>
    <definedName name="IQ_CAPEX_INS" hidden="1">"c113"</definedName>
    <definedName name="IQ_CAPEX_LOW_EST" hidden="1">"c3525"</definedName>
    <definedName name="IQ_CAPEX_LOW_EST_CIQ" hidden="1">"c3810"</definedName>
    <definedName name="IQ_CAPEX_LOW_EST_REUT" hidden="1">"c3972"</definedName>
    <definedName name="IQ_CAPEX_LOW_EST_THOM" hidden="1">"c5505"</definedName>
    <definedName name="IQ_CAPEX_LOW_GUIDANCE" hidden="1">"c4220"</definedName>
    <definedName name="IQ_CAPEX_LOW_GUIDANCE_CIQ" hidden="1">"c4632"</definedName>
    <definedName name="IQ_CAPEX_LOW_GUIDANCE_CIQ_COL" hidden="1">"c11281"</definedName>
    <definedName name="IQ_CAPEX_MEDIAN_EST" hidden="1">"c3526"</definedName>
    <definedName name="IQ_CAPEX_MEDIAN_EST_CIQ" hidden="1">"c3808"</definedName>
    <definedName name="IQ_CAPEX_MEDIAN_EST_REUT" hidden="1">"c3970"</definedName>
    <definedName name="IQ_CAPEX_MEDIAN_EST_THOM" hidden="1">"c5503"</definedName>
    <definedName name="IQ_CAPEX_NUM_EST" hidden="1">"c3521"</definedName>
    <definedName name="IQ_CAPEX_NUM_EST_CIQ" hidden="1">"c3811"</definedName>
    <definedName name="IQ_CAPEX_NUM_EST_REUT" hidden="1">"c3973"</definedName>
    <definedName name="IQ_CAPEX_NUM_EST_THOM" hidden="1">"c5506"</definedName>
    <definedName name="IQ_CAPEX_PCT_REV" hidden="1">"c19144"</definedName>
    <definedName name="IQ_CAPEX_STDDEV_EST" hidden="1">"c3522"</definedName>
    <definedName name="IQ_CAPEX_STDDEV_EST_CIQ" hidden="1">"c3812"</definedName>
    <definedName name="IQ_CAPEX_STDDEV_EST_REUT" hidden="1">"c3974"</definedName>
    <definedName name="IQ_CAPEX_STDDEV_EST_THOM" hidden="1">"c5507"</definedName>
    <definedName name="IQ_CAPEX_UTI" hidden="1">"c114"</definedName>
    <definedName name="IQ_CAPITAL_ALLOCATION_ADJUSTMENT_FOREIGN_FFIEC" hidden="1">"c15389"</definedName>
    <definedName name="IQ_CAPITAL_CONTRIBUTIONS_SAVINGS_ASSOCIATION_THRIFT" hidden="1">"c25014"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_UNDER_MANAGE" hidden="1">"c18929"</definedName>
    <definedName name="IQ_CAPITAL_UNDER_MANAGE_CURRENCY" hidden="1">"c19171"</definedName>
    <definedName name="IQ_CAPITAL_UNDER_MANAGE_DATE" hidden="1">"c18930"</definedName>
    <definedName name="IQ_CAPITALIZED_INT_THRIFT" hidden="1">"c24763"</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RRYING_AMT_DEBT_SEC_COVERED_FDIC_LOSS_SHARING_AGREEMENTS_THRIFT" hidden="1">"c24944"</definedName>
    <definedName name="IQ_CARRYING_AMT_LOANS_LEASES_COVERED_FDIC_LOSS_SHARING_AGREEMENTS_THRIFT" hidden="1">"c24942"</definedName>
    <definedName name="IQ_CARRYING_AMT_OTHER_ASSETS_COVERED_FDIC_LOSS_SHARING_AGREEMENTS_THRIFT" hidden="1">"c24945"</definedName>
    <definedName name="IQ_CARRYING_AMT_RE_OWNED_COVERED_FDIC_LOSS_SHARING_AGREEMENTS_THRIFT" hidden="1">"c24943"</definedName>
    <definedName name="IQ_CASH" hidden="1">"c1458"</definedName>
    <definedName name="IQ_CASH_ACQUIRE_CF" hidden="1">"c116"</definedName>
    <definedName name="IQ_CASH_ACQUIRE_CF_1" hidden="1">"c116"</definedName>
    <definedName name="IQ_CASH_BALANCES_DUE_FFIEC" hidden="1">"c12773"</definedName>
    <definedName name="IQ_CASH_BANKS_FOREIGN_COUNTRIES_DOM_FFIEC" hidden="1">"c15289"</definedName>
    <definedName name="IQ_CASH_COLLECTION_UNPOSTED_DEBITS_CURRENCY_FFIEC" hidden="1">"c15279"</definedName>
    <definedName name="IQ_CASH_COLLECTION_UNPOSTED_DEBITS_DOM_FFIEC" hidden="1">"c15286"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ER_SUB" hidden="1">"c15763"</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EPOSITORY_INSTIT_US_DOM_FFIEC" hidden="1">"c15288"</definedName>
    <definedName name="IQ_CASH_DIVIDENDS_NET_INCOME_FDIC" hidden="1">"c6738"</definedName>
    <definedName name="IQ_CASH_DIVIDENDS_NET_INCOME_THRIFT" hidden="1">"c25634"</definedName>
    <definedName name="IQ_CASH_DUE_BANKS" hidden="1">"c1351"</definedName>
    <definedName name="IQ_CASH_DUE_OTHER_FED_RESERVE_BANKS_DOM_FFIEC" hidden="1">"c15290"</definedName>
    <definedName name="IQ_CASH_DUE_OTHER_FED_RESERVE_BANKS_FFIEC" hidden="1">"c15284"</definedName>
    <definedName name="IQ_CASH_DUE_US_BRANCH_FOREIGN_BANK_FFIEC" hidden="1">"c15280"</definedName>
    <definedName name="IQ_CASH_ELIGIBLE_0_PCT_RISK_WEIGHT_THRIFT" hidden="1">"c25051"</definedName>
    <definedName name="IQ_CASH_EPS_ACT_OR_EST" hidden="1">"c5638"</definedName>
    <definedName name="IQ_CASH_EPS_ACT_OR_EST_CIQ" hidden="1">"c18264"</definedName>
    <definedName name="IQ_CASH_EPS_ACT_OR_EST_THOM" hidden="1">"c5646"</definedName>
    <definedName name="IQ_CASH_EPS_DET_EST_CURRENCY_THOM" hidden="1">"c12478"</definedName>
    <definedName name="IQ_CASH_EPS_DET_EST_DATE_THOM" hidden="1">"c12227"</definedName>
    <definedName name="IQ_CASH_EPS_DET_EST_INCL_THOM" hidden="1">"c12361"</definedName>
    <definedName name="IQ_CASH_EPS_DET_EST_ORIGIN_THOM" hidden="1">"c12597"</definedName>
    <definedName name="IQ_CASH_EPS_DET_EST_THOM" hidden="1">"c12077"</definedName>
    <definedName name="IQ_CASH_EPS_EST" hidden="1">"c5631"</definedName>
    <definedName name="IQ_CASH_EPS_EST_CIQ" hidden="1">"c18111"</definedName>
    <definedName name="IQ_CASH_EPS_EST_DOWN_2MONTH" hidden="1">"c16333"</definedName>
    <definedName name="IQ_CASH_EPS_EST_DOWN_3MONTH" hidden="1">"c16337"</definedName>
    <definedName name="IQ_CASH_EPS_EST_DOWN_MONTH" hidden="1">"c16329"</definedName>
    <definedName name="IQ_CASH_EPS_EST_NOTE_CIQ" hidden="1">"c18232"</definedName>
    <definedName name="IQ_CASH_EPS_EST_NUM_ANALYSTS_2MONTH" hidden="1">"c16331"</definedName>
    <definedName name="IQ_CASH_EPS_EST_NUM_ANALYSTS_3MONTH" hidden="1">"c16335"</definedName>
    <definedName name="IQ_CASH_EPS_EST_NUM_ANALYSTS_MONTH" hidden="1">"c16327"</definedName>
    <definedName name="IQ_CASH_EPS_EST_THOM" hidden="1">"c5639"</definedName>
    <definedName name="IQ_CASH_EPS_EST_TOTAL_REVISED_2MONTH" hidden="1">"c16334"</definedName>
    <definedName name="IQ_CASH_EPS_EST_TOTAL_REVISED_3MONTH" hidden="1">"c16338"</definedName>
    <definedName name="IQ_CASH_EPS_EST_TOTAL_REVISED_MONTH" hidden="1">"c16330"</definedName>
    <definedName name="IQ_CASH_EPS_EST_UP_2MONTH" hidden="1">"c16332"</definedName>
    <definedName name="IQ_CASH_EPS_EST_UP_3MONTH" hidden="1">"c16336"</definedName>
    <definedName name="IQ_CASH_EPS_EST_UP_MONTH" hidden="1">"c16328"</definedName>
    <definedName name="IQ_CASH_EPS_GUIDANCE" hidden="1">"c18397"</definedName>
    <definedName name="IQ_CASH_EPS_HIGH_EST" hidden="1">"c5633"</definedName>
    <definedName name="IQ_CASH_EPS_HIGH_EST_CIQ" hidden="1">"c18131"</definedName>
    <definedName name="IQ_CASH_EPS_HIGH_EST_THOM" hidden="1">"c5641"</definedName>
    <definedName name="IQ_CASH_EPS_HIGH_GUIDANCE" hidden="1">"c18398"</definedName>
    <definedName name="IQ_CASH_EPS_LOW_EST" hidden="1">"c5634"</definedName>
    <definedName name="IQ_CASH_EPS_LOW_EST_CIQ" hidden="1">"c18141"</definedName>
    <definedName name="IQ_CASH_EPS_LOW_EST_THOM" hidden="1">"c5642"</definedName>
    <definedName name="IQ_CASH_EPS_LOW_GUIDANCE" hidden="1">"c18399"</definedName>
    <definedName name="IQ_CASH_EPS_MEDIAN_EST" hidden="1">"c5632"</definedName>
    <definedName name="IQ_CASH_EPS_MEDIAN_EST_CIQ" hidden="1">"c18121"</definedName>
    <definedName name="IQ_CASH_EPS_MEDIAN_EST_THOM" hidden="1">"c5640"</definedName>
    <definedName name="IQ_CASH_EPS_NUM_EST" hidden="1">"c5635"</definedName>
    <definedName name="IQ_CASH_EPS_NUM_EST_CIQ" hidden="1">"c18161"</definedName>
    <definedName name="IQ_CASH_EPS_NUM_EST_THOM" hidden="1">"c5643"</definedName>
    <definedName name="IQ_CASH_EPS_STDDEV_EST" hidden="1">"c5636"</definedName>
    <definedName name="IQ_CASH_EPS_STDDEV_EST_CIQ" hidden="1">"c18151"</definedName>
    <definedName name="IQ_CASH_EPS_STDDEV_EST_THOM" hidden="1">"c5644"</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FLOW_ACT_OR_EST_CIQ_COL" hidden="1">"c11215"</definedName>
    <definedName name="IQ_CASH_FLOW_AP" hidden="1">"c25889"</definedName>
    <definedName name="IQ_CASH_FLOW_AP_CO" hidden="1">"c25890"</definedName>
    <definedName name="IQ_CASH_FLOW_EST" hidden="1">"c4153"</definedName>
    <definedName name="IQ_CASH_FLOW_EST_CIQ" hidden="1">"c4565"</definedName>
    <definedName name="IQ_CASH_FLOW_GUIDANCE" hidden="1">"c4155"</definedName>
    <definedName name="IQ_CASH_FLOW_GUIDANCE_CIQ" hidden="1">"c4567"</definedName>
    <definedName name="IQ_CASH_FLOW_GUIDANCE_CIQ_COL" hidden="1">"c11216"</definedName>
    <definedName name="IQ_CASH_FLOW_HIGH_EST" hidden="1">"c4156"</definedName>
    <definedName name="IQ_CASH_FLOW_HIGH_EST_CIQ" hidden="1">"c4568"</definedName>
    <definedName name="IQ_CASH_FLOW_HIGH_GUIDANCE" hidden="1">"c4201"</definedName>
    <definedName name="IQ_CASH_FLOW_HIGH_GUIDANCE_CIQ" hidden="1">"c4613"</definedName>
    <definedName name="IQ_CASH_FLOW_HIGH_GUIDANCE_CIQ_COL" hidden="1">"c11262"</definedName>
    <definedName name="IQ_CASH_FLOW_INDUSTRY" hidden="1">"c25885"</definedName>
    <definedName name="IQ_CASH_FLOW_INDUSTRY_CO" hidden="1">"c25886"</definedName>
    <definedName name="IQ_CASH_FLOW_LOW_EST" hidden="1">"c4157"</definedName>
    <definedName name="IQ_CASH_FLOW_LOW_EST_CIQ" hidden="1">"c4569"</definedName>
    <definedName name="IQ_CASH_FLOW_LOW_GUIDANCE" hidden="1">"c4241"</definedName>
    <definedName name="IQ_CASH_FLOW_LOW_GUIDANCE_CIQ" hidden="1">"c4653"</definedName>
    <definedName name="IQ_CASH_FLOW_LOW_GUIDANCE_CIQ_COL" hidden="1">"c11302"</definedName>
    <definedName name="IQ_CASH_FLOW_MEDIAN_EST" hidden="1">"c4158"</definedName>
    <definedName name="IQ_CASH_FLOW_MEDIAN_EST_CIQ" hidden="1">"c4570"</definedName>
    <definedName name="IQ_CASH_FLOW_NUM_EST" hidden="1">"c4159"</definedName>
    <definedName name="IQ_CASH_FLOW_NUM_EST_CIQ" hidden="1">"c4571"</definedName>
    <definedName name="IQ_CASH_FLOW_STANDARD" hidden="1">"c25887"</definedName>
    <definedName name="IQ_CASH_FLOW_STANDARD_CO" hidden="1">"c25888"</definedName>
    <definedName name="IQ_CASH_FLOW_STDDEV_EST" hidden="1">"c4160"</definedName>
    <definedName name="IQ_CASH_FLOW_STDDEV_EST_CIQ" hidden="1">"c4572"</definedName>
    <definedName name="IQ_CASH_FOREIGN_BRANCH_OTHER_US_BANKS_FFIEC" hidden="1">"c15282"</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NON_INT_EARNING_DEPOSITS_THRIFT" hidden="1">"c24818"</definedName>
    <definedName name="IQ_CASH_OPER" hidden="1">"c122"</definedName>
    <definedName name="IQ_CASH_OPER_ACT_OR_EST" hidden="1">"c4164"</definedName>
    <definedName name="IQ_CASH_OPER_ACT_OR_EST_CIQ" hidden="1">"c4576"</definedName>
    <definedName name="IQ_CASH_OPER_ACT_OR_EST_CIQ_COL" hidden="1">"c11225"</definedName>
    <definedName name="IQ_CASH_OPER_AP" hidden="1">"c8888"</definedName>
    <definedName name="IQ_CASH_OPER_AP_ABS" hidden="1">"c8907"</definedName>
    <definedName name="IQ_CASH_OPER_EST" hidden="1">"c4163"</definedName>
    <definedName name="IQ_CASH_OPER_EST_CIQ" hidden="1">"c4575"</definedName>
    <definedName name="IQ_CASH_OPER_EST_DOWN_2MONTH_CIQ" hidden="1">"c24567"</definedName>
    <definedName name="IQ_CASH_OPER_EST_DOWN_3MONTH_CIQ" hidden="1">"c24571"</definedName>
    <definedName name="IQ_CASH_OPER_EST_DOWN_MONTH_CIQ" hidden="1">"c24563"</definedName>
    <definedName name="IQ_CASH_OPER_EST_NOTE_CIQ" hidden="1">"c24554"</definedName>
    <definedName name="IQ_CASH_OPER_EST_NUM_ANALYSTS_2MONTH_CIQ" hidden="1">"c24565"</definedName>
    <definedName name="IQ_CASH_OPER_EST_NUM_ANALYSTS_3MONTH_CIQ" hidden="1">"c24569"</definedName>
    <definedName name="IQ_CASH_OPER_EST_NUM_ANALYSTS_MONTH_CIQ" hidden="1">"c24561"</definedName>
    <definedName name="IQ_CASH_OPER_EST_TOTAL_REVISED_2MONTH_CIQ" hidden="1">"c24568"</definedName>
    <definedName name="IQ_CASH_OPER_EST_TOTAL_REVISED_3MONTH_CIQ" hidden="1">"c24572"</definedName>
    <definedName name="IQ_CASH_OPER_EST_TOTAL_REVISED_MONTH_CIQ" hidden="1">"c24564"</definedName>
    <definedName name="IQ_CASH_OPER_EST_UP_2MONTH_CIQ" hidden="1">"c24566"</definedName>
    <definedName name="IQ_CASH_OPER_EST_UP_3MONTH_CIQ" hidden="1">"c24570"</definedName>
    <definedName name="IQ_CASH_OPER_EST_UP_MONTH_CIQ" hidden="1">"c24562"</definedName>
    <definedName name="IQ_CASH_OPER_GUIDANCE" hidden="1">"c4165"</definedName>
    <definedName name="IQ_CASH_OPER_GUIDANCE_CIQ" hidden="1">"c4577"</definedName>
    <definedName name="IQ_CASH_OPER_GUIDANCE_CIQ_COL" hidden="1">"c11226"</definedName>
    <definedName name="IQ_CASH_OPER_HIGH_EST" hidden="1">"c4166"</definedName>
    <definedName name="IQ_CASH_OPER_HIGH_EST_CIQ" hidden="1">"c4578"</definedName>
    <definedName name="IQ_CASH_OPER_HIGH_GUIDANCE" hidden="1">"c4185"</definedName>
    <definedName name="IQ_CASH_OPER_HIGH_GUIDANCE_CIQ" hidden="1">"c4597"</definedName>
    <definedName name="IQ_CASH_OPER_HIGH_GUIDANCE_CIQ_COL" hidden="1">"c11246"</definedName>
    <definedName name="IQ_CASH_OPER_LOW_EST" hidden="1">"c4244"</definedName>
    <definedName name="IQ_CASH_OPER_LOW_EST_CIQ" hidden="1">"c4768"</definedName>
    <definedName name="IQ_CASH_OPER_LOW_GUIDANCE" hidden="1">"c4225"</definedName>
    <definedName name="IQ_CASH_OPER_LOW_GUIDANCE_CIQ" hidden="1">"c4637"</definedName>
    <definedName name="IQ_CASH_OPER_LOW_GUIDANCE_CIQ_COL" hidden="1">"c11286"</definedName>
    <definedName name="IQ_CASH_OPER_MEDIAN_EST" hidden="1">"c4245"</definedName>
    <definedName name="IQ_CASH_OPER_MEDIAN_EST_CIQ" hidden="1">"c4771"</definedName>
    <definedName name="IQ_CASH_OPER_NAME_AP" hidden="1">"c8926"</definedName>
    <definedName name="IQ_CASH_OPER_NAME_AP_ABS" hidden="1">"c8945"</definedName>
    <definedName name="IQ_CASH_OPER_NUM_EST" hidden="1">"c4246"</definedName>
    <definedName name="IQ_CASH_OPER_NUM_EST_CIQ" hidden="1">"c4772"</definedName>
    <definedName name="IQ_CASH_OPER_STDDEV_EST" hidden="1">"c4247"</definedName>
    <definedName name="IQ_CASH_OPER_STDDEV_EST_CIQ" hidden="1">"c4773"</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OTHER_BANKS_FOREIGN_COUNTRIES_FFIEC" hidden="1">"c15283"</definedName>
    <definedName name="IQ_CASH_OTHER_US_COMM_BANK_DEP_INSTIT_FFIEC" hidden="1">"c15281"</definedName>
    <definedName name="IQ_CASH_SEGREG" hidden="1">"c123"</definedName>
    <definedName name="IQ_CASH_SHARE" hidden="1">"c1911"</definedName>
    <definedName name="IQ_CASH_ST" hidden="1">"c1355"</definedName>
    <definedName name="IQ_CASH_ST_INVEST" hidden="1">"c124"</definedName>
    <definedName name="IQ_CASH_ST_INVEST_EST" hidden="1">"c4249"</definedName>
    <definedName name="IQ_CASH_ST_INVEST_EST_CIQ" hidden="1">"c4775"</definedName>
    <definedName name="IQ_CASH_ST_INVEST_GUIDANCE" hidden="1">"c4250"</definedName>
    <definedName name="IQ_CASH_ST_INVEST_GUIDANCE_CIQ" hidden="1">"c4776"</definedName>
    <definedName name="IQ_CASH_ST_INVEST_GUIDANCE_CIQ_COL" hidden="1">"c11423"</definedName>
    <definedName name="IQ_CASH_ST_INVEST_HIGH_EST" hidden="1">"c4251"</definedName>
    <definedName name="IQ_CASH_ST_INVEST_HIGH_EST_CIQ" hidden="1">"c4777"</definedName>
    <definedName name="IQ_CASH_ST_INVEST_HIGH_GUIDANCE" hidden="1">"c4195"</definedName>
    <definedName name="IQ_CASH_ST_INVEST_HIGH_GUIDANCE_CIQ" hidden="1">"c4607"</definedName>
    <definedName name="IQ_CASH_ST_INVEST_HIGH_GUIDANCE_CIQ_COL" hidden="1">"c11256"</definedName>
    <definedName name="IQ_CASH_ST_INVEST_LOW_EST" hidden="1">"c4252"</definedName>
    <definedName name="IQ_CASH_ST_INVEST_LOW_EST_CIQ" hidden="1">"c4778"</definedName>
    <definedName name="IQ_CASH_ST_INVEST_LOW_GUIDANCE" hidden="1">"c4235"</definedName>
    <definedName name="IQ_CASH_ST_INVEST_LOW_GUIDANCE_CIQ" hidden="1">"c4647"</definedName>
    <definedName name="IQ_CASH_ST_INVEST_LOW_GUIDANCE_CIQ_COL" hidden="1">"c11296"</definedName>
    <definedName name="IQ_CASH_ST_INVEST_MEDIAN_EST" hidden="1">"c4253"</definedName>
    <definedName name="IQ_CASH_ST_INVEST_MEDIAN_EST_CIQ" hidden="1">"c4779"</definedName>
    <definedName name="IQ_CASH_ST_INVEST_NUM_EST" hidden="1">"c4254"</definedName>
    <definedName name="IQ_CASH_ST_INVEST_NUM_EST_CIQ" hidden="1">"c4780"</definedName>
    <definedName name="IQ_CASH_ST_INVEST_STDDEV_EST" hidden="1">"c4255"</definedName>
    <definedName name="IQ_CASH_ST_INVEST_STDDEV_EST_CIQ" hidden="1">"c4781"</definedName>
    <definedName name="IQ_CASH_STRUCTURED_PRODUCTS_AFS_AMORT_COST_FFIEC" hidden="1">"c20500"</definedName>
    <definedName name="IQ_CASH_STRUCTURED_PRODUCTS_AFS_FAIR_VAL_FFIEC" hidden="1">"c20465"</definedName>
    <definedName name="IQ_CASH_STRUCTURED_PRODUCTS_AVAIL_SALE_FFIEC" hidden="1">"c15263"</definedName>
    <definedName name="IQ_CASH_STRUCTURED_PRODUCTS_FFIEC" hidden="1">"c15260"</definedName>
    <definedName name="IQ_CASH_STRUCTURED_PRODUCTS_HTM_AMORT_COST_FFIEC" hidden="1">"c20448"</definedName>
    <definedName name="IQ_CASH_STRUCTURED_PRODUCTS_HTM_FAIR_VAL_FFIEC" hidden="1">"c20483"</definedName>
    <definedName name="IQ_CASH_TAXES" hidden="1">"c125"</definedName>
    <definedName name="IQ_CASH_TAXES_FINAN" hidden="1">"c6292"</definedName>
    <definedName name="IQ_CASH_TAXES_INVEST" hidden="1">"c6291"</definedName>
    <definedName name="IQ_CASH_TAXES_OPER" hidden="1">"c6290"</definedName>
    <definedName name="IQ_CATASTROPHIC_LOSS_RATIO" hidden="1">"c15881"</definedName>
    <definedName name="IQ_CATASTROPHIC_LOSSES" hidden="1">"c17694"</definedName>
    <definedName name="IQ_CC_RELATED_DUE_90_FFIEC" hidden="1">"c25833"</definedName>
    <definedName name="IQ_CC_RELATED_LOANS_DUE_30_89_FFIEC" hidden="1">"c25832"</definedName>
    <definedName name="IQ_CC_RELATED_NON_ACCRUAL_FFIEC" hidden="1">"c25834"</definedName>
    <definedName name="IQ_CCE_FDIC" hidden="1">"c6296"</definedName>
    <definedName name="IQ_CDS_5YR_CIQID" hidden="1">"c11751"</definedName>
    <definedName name="IQ_CDS_ASK" hidden="1">"c6027"</definedName>
    <definedName name="IQ_CDS_BID" hidden="1">"c6026"</definedName>
    <definedName name="IQ_CDS_COUPON" hidden="1">"c15234"</definedName>
    <definedName name="IQ_CDS_CURRENCY" hidden="1">"c6031"</definedName>
    <definedName name="IQ_CDS_DERIVATIVES_BENEFICIARY_FFIEC" hidden="1">"c13119"</definedName>
    <definedName name="IQ_CDS_DERIVATIVES_GUARANTOR_FFIEC" hidden="1">"c13112"</definedName>
    <definedName name="IQ_CDS_EVAL_DATE" hidden="1">"c6029"</definedName>
    <definedName name="IQ_CDS_LIST" hidden="1">"c13510"</definedName>
    <definedName name="IQ_CDS_LOAN_LIST" hidden="1">"c13518"</definedName>
    <definedName name="IQ_CDS_MID" hidden="1">"c6028"</definedName>
    <definedName name="IQ_CDS_NAME" hidden="1">"c6034"</definedName>
    <definedName name="IQ_CDS_NEXT_SERIES_ID" hidden="1">"c15231"</definedName>
    <definedName name="IQ_CDS_PREV_SERIES_ID" hidden="1">"c15232"</definedName>
    <definedName name="IQ_CDS_PRICE_TYPE" hidden="1">"c15233"</definedName>
    <definedName name="IQ_CDS_SENIOR_LIST" hidden="1">"c13508"</definedName>
    <definedName name="IQ_CDS_SUB_LIST" hidden="1">"c13509"</definedName>
    <definedName name="IQ_CDS_TERM" hidden="1">"c6030"</definedName>
    <definedName name="IQ_CDS_TYPE" hidden="1">"c6025"</definedName>
    <definedName name="IQ_CEDED_AH_EARNED" hidden="1">"c2743"</definedName>
    <definedName name="IQ_CEDED_CLAIM_ADJ_EXP_RESERVE_BOP" hidden="1">"c15875"</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LOSSES" hidden="1">"c15872"</definedName>
    <definedName name="IQ_CEDED_PC_EARNED" hidden="1">"c2748"</definedName>
    <definedName name="IQ_CEDED_PREMIUMS_EARNED_GROSS_PREMIUMS_EARNED" hidden="1">"c15887"</definedName>
    <definedName name="IQ_CEDED_PREMIUMS_WRITTEN_GROSS_PREMIUMS_WRITTEN" hidden="1">"c15885"</definedName>
    <definedName name="IQ_CEDED_WRITTEN" hidden="1">"c2727"</definedName>
    <definedName name="IQ_CEO_ID" hidden="1">"c15210"</definedName>
    <definedName name="IQ_CEO_NAME" hidden="1">"c15209"</definedName>
    <definedName name="IQ_CERTIFIED_OFFICIAL_CHECKS_TRANS_ACCTS_FFIEC" hidden="1">"c15320"</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O_ID" hidden="1">"c15212"</definedName>
    <definedName name="IQ_CFO_NAME" hidden="1">"c15211"</definedName>
    <definedName name="IQ_CFPS_ACT_OR_EST" hidden="1">"c2217"</definedName>
    <definedName name="IQ_CFPS_ACT_OR_EST_CIQ" hidden="1">"c5061"</definedName>
    <definedName name="IQ_CFPS_ACT_OR_EST_CIQ_COL" hidden="1">"c11708"</definedName>
    <definedName name="IQ_CFPS_ACT_OR_EST_REUT" hidden="1">"c5463"</definedName>
    <definedName name="IQ_CFPS_ACT_OR_EST_THOM" hidden="1">"c5301"</definedName>
    <definedName name="IQ_CFPS_DET_EST" hidden="1">"c12049"</definedName>
    <definedName name="IQ_CFPS_DET_EST_CURRENCY" hidden="1">"c12458"</definedName>
    <definedName name="IQ_CFPS_DET_EST_CURRENCY_THOM" hidden="1">"c12479"</definedName>
    <definedName name="IQ_CFPS_DET_EST_DATE" hidden="1">"c12202"</definedName>
    <definedName name="IQ_CFPS_DET_EST_DATE_THOM" hidden="1">"c12228"</definedName>
    <definedName name="IQ_CFPS_DET_EST_INCL" hidden="1">"c12341"</definedName>
    <definedName name="IQ_CFPS_DET_EST_INCL_THOM" hidden="1">"c12362"</definedName>
    <definedName name="IQ_CFPS_DET_EST_ORIGIN" hidden="1">"c12575"</definedName>
    <definedName name="IQ_CFPS_DET_EST_ORIGIN_THOM" hidden="1">"c12598"</definedName>
    <definedName name="IQ_CFPS_DET_EST_THOM" hidden="1">"c12078"</definedName>
    <definedName name="IQ_CFPS_EST" hidden="1">"c1667"</definedName>
    <definedName name="IQ_CFPS_EST_CIQ" hidden="1">"c3675"</definedName>
    <definedName name="IQ_CFPS_EST_DOWN_2MONTH" hidden="1">"c16321"</definedName>
    <definedName name="IQ_CFPS_EST_DOWN_2MONTH_CIQ" hidden="1">"c16645"</definedName>
    <definedName name="IQ_CFPS_EST_DOWN_3MONTH" hidden="1">"c16325"</definedName>
    <definedName name="IQ_CFPS_EST_DOWN_3MONTH_CIQ" hidden="1">"c16649"</definedName>
    <definedName name="IQ_CFPS_EST_DOWN_MONTH" hidden="1">"c16317"</definedName>
    <definedName name="IQ_CFPS_EST_DOWN_MONTH_CIQ" hidden="1">"c16641"</definedName>
    <definedName name="IQ_CFPS_EST_NOTE" hidden="1">"c17508"</definedName>
    <definedName name="IQ_CFPS_EST_NOTE_CIQ" hidden="1">"c17461"</definedName>
    <definedName name="IQ_CFPS_EST_NUM_ANALYSTS_2MONTH" hidden="1">"c16319"</definedName>
    <definedName name="IQ_CFPS_EST_NUM_ANALYSTS_2MONTH_CIQ" hidden="1">"c16643"</definedName>
    <definedName name="IQ_CFPS_EST_NUM_ANALYSTS_3MONTH" hidden="1">"c16323"</definedName>
    <definedName name="IQ_CFPS_EST_NUM_ANALYSTS_3MONTH_CIQ" hidden="1">"c16647"</definedName>
    <definedName name="IQ_CFPS_EST_NUM_ANALYSTS_MONTH" hidden="1">"c16315"</definedName>
    <definedName name="IQ_CFPS_EST_NUM_ANALYSTS_MONTH_CIQ" hidden="1">"c16639"</definedName>
    <definedName name="IQ_CFPS_EST_REUT" hidden="1">"c3844"</definedName>
    <definedName name="IQ_CFPS_EST_THOM" hidden="1">"c4006"</definedName>
    <definedName name="IQ_CFPS_EST_TOTAL_REVISED_2MONTH" hidden="1">"c16322"</definedName>
    <definedName name="IQ_CFPS_EST_TOTAL_REVISED_2MONTH_CIQ" hidden="1">"c16646"</definedName>
    <definedName name="IQ_CFPS_EST_TOTAL_REVISED_3MONTH" hidden="1">"c16326"</definedName>
    <definedName name="IQ_CFPS_EST_TOTAL_REVISED_3MONTH_CIQ" hidden="1">"c16650"</definedName>
    <definedName name="IQ_CFPS_EST_TOTAL_REVISED_MONTH" hidden="1">"c16318"</definedName>
    <definedName name="IQ_CFPS_EST_TOTAL_REVISED_MONTH_CIQ" hidden="1">"c16642"</definedName>
    <definedName name="IQ_CFPS_EST_UP_2MONTH" hidden="1">"c16320"</definedName>
    <definedName name="IQ_CFPS_EST_UP_2MONTH_CIQ" hidden="1">"c16644"</definedName>
    <definedName name="IQ_CFPS_EST_UP_3MONTH" hidden="1">"c16324"</definedName>
    <definedName name="IQ_CFPS_EST_UP_3MONTH_CIQ" hidden="1">"c16648"</definedName>
    <definedName name="IQ_CFPS_EST_UP_MONTH" hidden="1">"c16316"</definedName>
    <definedName name="IQ_CFPS_EST_UP_MONTH_CIQ" hidden="1">"c16640"</definedName>
    <definedName name="IQ_CFPS_GUIDANCE" hidden="1">"c4256"</definedName>
    <definedName name="IQ_CFPS_GUIDANCE_CIQ" hidden="1">"c4782"</definedName>
    <definedName name="IQ_CFPS_GUIDANCE_CIQ_COL" hidden="1">"c11429"</definedName>
    <definedName name="IQ_CFPS_HIGH_EST" hidden="1">"c1669"</definedName>
    <definedName name="IQ_CFPS_HIGH_EST_CIQ" hidden="1">"c3677"</definedName>
    <definedName name="IQ_CFPS_HIGH_EST_REUT" hidden="1">"c3846"</definedName>
    <definedName name="IQ_CFPS_HIGH_EST_THOM" hidden="1">"c4008"</definedName>
    <definedName name="IQ_CFPS_HIGH_GUIDANCE" hidden="1">"c4167"</definedName>
    <definedName name="IQ_CFPS_HIGH_GUIDANCE_CIQ" hidden="1">"c4579"</definedName>
    <definedName name="IQ_CFPS_HIGH_GUIDANCE_CIQ_COL" hidden="1">"c11228"</definedName>
    <definedName name="IQ_CFPS_LOW_EST" hidden="1">"c1670"</definedName>
    <definedName name="IQ_CFPS_LOW_EST_CIQ" hidden="1">"c3678"</definedName>
    <definedName name="IQ_CFPS_LOW_EST_REUT" hidden="1">"c3847"</definedName>
    <definedName name="IQ_CFPS_LOW_EST_THOM" hidden="1">"c4009"</definedName>
    <definedName name="IQ_CFPS_LOW_GUIDANCE" hidden="1">"c4207"</definedName>
    <definedName name="IQ_CFPS_LOW_GUIDANCE_CIQ" hidden="1">"c4619"</definedName>
    <definedName name="IQ_CFPS_LOW_GUIDANCE_CIQ_COL" hidden="1">"c11268"</definedName>
    <definedName name="IQ_CFPS_MEDIAN_EST" hidden="1">"c1668"</definedName>
    <definedName name="IQ_CFPS_MEDIAN_EST_CIQ" hidden="1">"c3676"</definedName>
    <definedName name="IQ_CFPS_MEDIAN_EST_REUT" hidden="1">"c3845"</definedName>
    <definedName name="IQ_CFPS_MEDIAN_EST_THOM" hidden="1">"c4007"</definedName>
    <definedName name="IQ_CFPS_NUM_EST" hidden="1">"c1671"</definedName>
    <definedName name="IQ_CFPS_NUM_EST_CIQ" hidden="1">"c3679"</definedName>
    <definedName name="IQ_CFPS_NUM_EST_REUT" hidden="1">"c3848"</definedName>
    <definedName name="IQ_CFPS_NUM_EST_THOM" hidden="1">"c4010"</definedName>
    <definedName name="IQ_CFPS_STDDEV_EST" hidden="1">"c1672"</definedName>
    <definedName name="IQ_CFPS_STDDEV_EST_CIQ" hidden="1">"c3680"</definedName>
    <definedName name="IQ_CFPS_STDDEV_EST_REUT" hidden="1">"c3849"</definedName>
    <definedName name="IQ_CFPS_STDDEV_EST_THOM" hidden="1">"c4011"</definedName>
    <definedName name="IQ_CH" hidden="1">110000</definedName>
    <definedName name="IQ_CHAIRMAN_ID" hidden="1">"c15218"</definedName>
    <definedName name="IQ_CHAIRMAN_NAME" hidden="1">"c15217"</definedName>
    <definedName name="IQ_CHANGE_AP" hidden="1">"c133"</definedName>
    <definedName name="IQ_CHANGE_AP_BNK" hidden="1">"c134"</definedName>
    <definedName name="IQ_CHANGE_AP_BR" hidden="1">"c135"</definedName>
    <definedName name="IQ_CHANGE_AP_CM"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CM"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F_TAX_TOTAL" hidden="1">"c15557"</definedName>
    <definedName name="IQ_CHANGE_DEPOSIT_ACCT" hidden="1">"c148"</definedName>
    <definedName name="IQ_CHANGE_FAIR_VALUE_FINANCIAL_LIAB_T1_FFIEC" hidden="1">"c13138"</definedName>
    <definedName name="IQ_CHANGE_FAIR_VALUE_OPTIONS_FFIEC" hidden="1">"c13045"</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FC_UNUSED_UNUSED_UNUSED" hidden="1">"c8500"</definedName>
    <definedName name="IQ_CHANGE_INVENT_REAL_APR_UNUSED" hidden="1">"c7620"</definedName>
    <definedName name="IQ_CHANGE_INVENT_REAL_APR_UNUSED_UNUSED_UNUSED" hidden="1">"c7620"</definedName>
    <definedName name="IQ_CHANGE_INVENT_REAL_FC_UNUSED" hidden="1">"c7840"</definedName>
    <definedName name="IQ_CHANGE_INVENT_REAL_FC_UNUSED_UNUSED_UNUSED" hidden="1">"c7840"</definedName>
    <definedName name="IQ_CHANGE_INVENT_REAL_POP_FC_UNUSED" hidden="1">"c8060"</definedName>
    <definedName name="IQ_CHANGE_INVENT_REAL_POP_FC_UNUSED_UNUSED_UNUSED" hidden="1">"c8060"</definedName>
    <definedName name="IQ_CHANGE_INVENT_REAL_POP_UNUSED" hidden="1">"c7180"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FC_UNUSED_UNUSED_UNUSED" hidden="1">"c8280"</definedName>
    <definedName name="IQ_CHANGE_INVENT_REAL_YOY_UNUSED" hidden="1">"c7400"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CM"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CM"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UNRECOG_TAX_BENEFIT_1_YR_MAX" hidden="1">"c15747"</definedName>
    <definedName name="IQ_CHANGE_UNRECOG_TAX_BENEFIT_1_YR_MIN" hidden="1">"c15746"</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GVA_THRIFT" hidden="1">"c25096"</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SVA_THRIFT" hidden="1">"c25103"</definedName>
    <definedName name="IQ_CHARGE_OFFS_TOTAL_AVG_LOANS" hidden="1">"c165"</definedName>
    <definedName name="IQ_CHARGE_OFFS_TVA_THRIFT" hidden="1">"c25110"</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HURN_BASIC_CABLE" hidden="1">"c2871"</definedName>
    <definedName name="IQ_CHURN_BBAND" hidden="1">"c2872"</definedName>
    <definedName name="IQ_CHURN_DIG_CABLE" hidden="1">"c2870"</definedName>
    <definedName name="IQ_CHURN_PHONE" hidden="1">"c2873"</definedName>
    <definedName name="IQ_CHURN_POSTPAID_WIRELESS" hidden="1">"c2121"</definedName>
    <definedName name="IQ_CHURN_PREPAID_WIRELESS" hidden="1">"c2120"</definedName>
    <definedName name="IQ_CHURN_SATELLITE" hidden="1">"c15791"</definedName>
    <definedName name="IQ_CHURN_TOTAL" hidden="1">"c2874"</definedName>
    <definedName name="IQ_CHURN_TOTAL_WIRELESS" hidden="1">"c2122"</definedName>
    <definedName name="IQ_CIK" hidden="1">"c20384"</definedName>
    <definedName name="IQ_CIP" hidden="1">"c17551"</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IMS_ADJUSTMENT_EXP_PC_FFIEC" hidden="1">"c13100"</definedName>
    <definedName name="IQ_CLAIMS_DOMESTIC_DEPOSITORY_INSTITUTIONS_ELIGIBLE_20_PCT_RISK_WEIGHT_THRIFT" hidden="1">"c25060"</definedName>
    <definedName name="IQ_CLAIMS_FHLBS_ELIGIBLE_20_PCT_RISK_WEIGHT_THRIFT" hidden="1">"c25058"</definedName>
    <definedName name="IQ_CLASS_MARKETCAP" hidden="1">"c13512"</definedName>
    <definedName name="IQ_CLASS_SHARESOUTSTANDING" hidden="1">"c13513"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D_END_1_4_FAM_LOANS_TOT_LOANS_FFIEC" hidden="1">"c13866"</definedName>
    <definedName name="IQ_CLOSED_END_1_4_FAMILY_LOANS_TOTAL_LOANS_THRIFT" hidden="1">"c25742"</definedName>
    <definedName name="IQ_CLOSED_END_1_4_FIRST_LIENS_TRADING_DOM_FFIEC" hidden="1">"c12928"</definedName>
    <definedName name="IQ_CLOSED_END_1_4_JR_LIENS_LL_REC_DOM_FFIEC" hidden="1">"c12904"</definedName>
    <definedName name="IQ_CLOSED_END_1_4_JUNIOR_LIENS_TRADING_DOM_FFIEC" hidden="1">"c12929"</definedName>
    <definedName name="IQ_CLOSED_END_LOANS_GROSS_LOANS_THRIFT" hidden="1">"c25724"</definedName>
    <definedName name="IQ_CLOSED_END_LOANS_RISK_BASED_CAPITAL_THRIFT" hidden="1">"c25709"</definedName>
    <definedName name="IQ_CLOSED_END_SEC_1_4_1ST_LIENS_CHARGE_OFFS_FFIEC" hidden="1">"c13169"</definedName>
    <definedName name="IQ_CLOSED_END_SEC_1_4_1ST_LIENS_DUE_30_89_FFIEC" hidden="1">"c13261"</definedName>
    <definedName name="IQ_CLOSED_END_SEC_1_4_1ST_LIENS_DUE_90_FFIEC" hidden="1">"c13289"</definedName>
    <definedName name="IQ_CLOSED_END_SEC_1_4_1ST_LIENS_NON_ACCRUAL_FFIEC" hidden="1">"c13315"</definedName>
    <definedName name="IQ_CLOSED_END_SEC_1_4_1ST_LIENS_RECOV_FFIEC" hidden="1">"c13191"</definedName>
    <definedName name="IQ_CLOSED_END_SEC_1_4_JR_LIENS_CHARGE_OFFS_FFIEC" hidden="1">"c13170"</definedName>
    <definedName name="IQ_CLOSED_END_SEC_1_4_JR_LIENS_DUE_30_89_FFIEC" hidden="1">"c13262"</definedName>
    <definedName name="IQ_CLOSED_END_SEC_1_4_JR_LIENS_DUE_90_FFIEC" hidden="1">"c13290"</definedName>
    <definedName name="IQ_CLOSED_END_SEC_1_4_JR_LIENS_NON_ACCRUAL_FFIEC" hidden="1">"c13316"</definedName>
    <definedName name="IQ_CLOSED_END_SEC_1_4_JR_LIENS_RECOV_FFIEC" hidden="1">"c13192"</definedName>
    <definedName name="IQ_CLOSED_END_SEC_1_4_RESIDENT_CHARGE_OFFS_FFIEC" hidden="1">"c15397"</definedName>
    <definedName name="IQ_CLOSED_END_SEC_1_4_RESIDENT_DUE_30_89_FFIEC" hidden="1">"c15413"</definedName>
    <definedName name="IQ_CLOSED_END_SEC_1_4_RESIDENT_DUE_90_FFIEC" hidden="1">"c15417"</definedName>
    <definedName name="IQ_CLOSED_END_SEC_1_4_RESIDENT_NON_ACCRUAL_FFIEC" hidden="1">"c15460"</definedName>
    <definedName name="IQ_CLOSED_END_SEC_1_4_RESIDENT_RECOV_FFIEC" hidden="1">"c15398"</definedName>
    <definedName name="IQ_CLOSED_END_SECURED_1_4_FIRST_LIENS_LL_REC_DOM_FFIEC" hidden="1">"c12903"</definedName>
    <definedName name="IQ_CLOSED_LOANS_GROSS_LOANS_FFIEC" hidden="1">"c13399"</definedName>
    <definedName name="IQ_CLOSED_LOANS_RISK_BASED_FFIEC" hidden="1">"c13420"</definedName>
    <definedName name="IQ_CLOSED_PURCHASED_COMM_NON_MORTGAGE_LOANS_THRIFT" hidden="1">"c25339"</definedName>
    <definedName name="IQ_CLOSED_PURCHASED_CONSUMER_NON_MORTGAGE_LOANS_THRIFT" hidden="1">"c25341"</definedName>
    <definedName name="IQ_CLOSEPRICE" hidden="1">"c174"</definedName>
    <definedName name="IQ_CLOSEPRICE_ADJ" hidden="1">"c2115"</definedName>
    <definedName name="IQ_CLOSEPRICE_RT" hidden="1">"CLOSE"</definedName>
    <definedName name="IQ_CMBS_ISSUED_AFS_AMORT_COST_FFIEC" hidden="1">"c20497"</definedName>
    <definedName name="IQ_CMBS_ISSUED_AFS_FAIR_VAL_FFIEC" hidden="1">"c20462"</definedName>
    <definedName name="IQ_CMBS_ISSUED_AVAIL_SALE_FFIEC" hidden="1">"c12800"</definedName>
    <definedName name="IQ_CMBS_ISSUED_FFIEC" hidden="1">"c12786"</definedName>
    <definedName name="IQ_CMBS_ISSUED_HTM_AMORT_COST_FFIEC" hidden="1">"c20445"</definedName>
    <definedName name="IQ_CMBS_ISSUED_HTM_FAIR_VAL_FFIEC" hidden="1">"c20480"</definedName>
    <definedName name="IQ_CMO_FDIC" hidden="1">"c6406"</definedName>
    <definedName name="IQ_CMO_THRIFT" hidden="1">"c24903"</definedName>
    <definedName name="IQ_CO_INVESTORS" hidden="1">"c18910"</definedName>
    <definedName name="IQ_CO_INVESTORS_ID" hidden="1">"c18911"</definedName>
    <definedName name="IQ_CO_INVESTORS_INVESTMENT" hidden="1">"c19113"</definedName>
    <definedName name="IQ_CO_INVESTORS_NUM_INVESTMENTS" hidden="1">"c19170"</definedName>
    <definedName name="IQ_COAL_SALES_TO_OPERATING_REVENUE_COAL" hidden="1">"c15954"</definedName>
    <definedName name="IQ_COGS" hidden="1">"c175"</definedName>
    <definedName name="IQ_COLLATERAL_TYPE" hidden="1">"c8954"</definedName>
    <definedName name="IQ_COLLATERALIZED_MBS_ISSUED_GUARANTEED_FNMA_FHLMC_GNMA_THRIFT" hidden="1">"c24834"</definedName>
    <definedName name="IQ_COLLECTION_DOMESTIC_FDIC" hidden="1">"c6387"</definedName>
    <definedName name="IQ_COLLECTIVE_INV_FUNDS_COMMON_TRUST_FUNDS_DOMESTIC_EQUITY_MARKET_VALUE_FUNDED_ASSETS_THRIFT" hidden="1">"c25445"</definedName>
    <definedName name="IQ_COLLECTIVE_INV_FUNDS_COMMON_TRUST_FUNDS_DOMESTIC_EQUITY_NUMBER_FUNDS_THRIFT" hidden="1">"c25446"</definedName>
    <definedName name="IQ_COLLECTIVE_INV_FUNDS_COMMON_TRUST_FUNDS_INTERNATIONALGLOBAL_EQUITY_MARKET_VALUE_FUNDED_ASSETS_THRIFT" hidden="1">"c25447"</definedName>
    <definedName name="IQ_COLLECTIVE_INV_FUNDS_COMMON_TRUST_FUNDS_INTERNATIONALGLOBAL_EQUITY_NUMBER_FUNDS_THRIFT" hidden="1">"c25448"</definedName>
    <definedName name="IQ_COLLECTIVE_INV_FUNDS_COMMON_TRUST_FUNDS_MUNICIPAL_BOND_MARKET_VALUE_FUNDED_ASSETS_THRIFT" hidden="1">"c25453"</definedName>
    <definedName name="IQ_COLLECTIVE_INV_FUNDS_COMMON_TRUST_FUNDS_MUNICIPAL_BOND_NUMBER_FUNDS_THRIFT" hidden="1">"c25454"</definedName>
    <definedName name="IQ_COLLECTIVE_INV_FUNDS_COMMON_TRUST_FUNDS_SHORT_TERM_INVESTMENTSMONEY_MARKET_MARKET_VALUE_FUNDED_ASSETS_THRIFT" hidden="1">"c25455"</definedName>
    <definedName name="IQ_COLLECTIVE_INV_FUNDS_COMMON_TRUST_FUNDS_SHORT_TERM_INVESTMENTSMONEY_MARKET_NUMBER_FUNDS_THRIFT" hidden="1">"c25456"</definedName>
    <definedName name="IQ_COLLECTIVE_INV_FUNDS_COMMON_TRUST_FUNDS_SPECIALTYOTHER_MARKET_VALUE_FUNDED_ASSETS_THRIFT" hidden="1">"c25457"</definedName>
    <definedName name="IQ_COLLECTIVE_INV_FUNDS_COMMON_TRUST_FUNDS_SPECIALTYOTHER_NUMBER_FUNDS_THRIFT" hidden="1">"c25458"</definedName>
    <definedName name="IQ_COLLECTIVE_INV_FUNDS_COMMON_TRUST_FUNDS_STOCKBOND_BLEND_MARKET_VALUE_FUNDED_ASSETS_THRIFT" hidden="1">"c25449"</definedName>
    <definedName name="IQ_COLLECTIVE_INV_FUNDS_COMMON_TRUST_FUNDS_STOCKBOND_BLEND_NUMBER_FUNDS_THRIFT" hidden="1">"c25450"</definedName>
    <definedName name="IQ_COLLECTIVE_INV_FUNDS_COMMON_TRUST_FUNDS_TAXABLE_BOND_MARKET_VALUE_FUNDED_ASSETS_THRIFT" hidden="1">"c25451"</definedName>
    <definedName name="IQ_COLLECTIVE_INV_FUNDS_COMMON_TRUST_FUNDS_TAXABLE_BOND_NUMBER_FUNDS_THRIFT" hidden="1">"c25452"</definedName>
    <definedName name="IQ_COLLECTIVE_INV_FUNDS_COMMON_TRUST_FUNDS_TOTAL_COLLECTIVE_INV_FUNDS_MARKET_VALUE_FUNDED_ASSETS_THRIFT" hidden="1">"c25459"</definedName>
    <definedName name="IQ_COLLECTIVE_INV_FUNDS_COMMON_TRUST_FUNDS_TOTAL_COLLECTIVE_INV_FUNDS_NUMBER_FUNDS_THRIFT" hidden="1">"c25460"</definedName>
    <definedName name="IQ_COM_TARGET_PRICE" hidden="1">"c13606"</definedName>
    <definedName name="IQ_COM_TARGET_PRICE_CIQ" hidden="1">"c13599"</definedName>
    <definedName name="IQ_COM_TARGET_PRICE_HIGH" hidden="1">"c13607"</definedName>
    <definedName name="IQ_COM_TARGET_PRICE_HIGH_CIQ" hidden="1">"c13600"</definedName>
    <definedName name="IQ_COM_TARGET_PRICE_LOW" hidden="1">"c13608"</definedName>
    <definedName name="IQ_COM_TARGET_PRICE_LOW_CIQ" hidden="1">"c13601"</definedName>
    <definedName name="IQ_COM_TARGET_PRICE_MEDIAN" hidden="1">"c13609"</definedName>
    <definedName name="IQ_COM_TARGET_PRICE_MEDIAN_CIQ" hidden="1">"c13602"</definedName>
    <definedName name="IQ_COM_TARGET_PRICE_NUM" hidden="1">"c13604"</definedName>
    <definedName name="IQ_COM_TARGET_PRICE_NUM_CIQ" hidden="1">"c13597"</definedName>
    <definedName name="IQ_COM_TARGET_PRICE_STDDEV" hidden="1">"c13605"</definedName>
    <definedName name="IQ_COM_TARGET_PRICE_STDDEV_CIQ" hidden="1">"c13598"</definedName>
    <definedName name="IQ_COMBINED_RATIO" hidden="1">"c176"</definedName>
    <definedName name="IQ_COMM_BANKS_OTHER_DEP_INST_US_TRANS_ACCTS_FFIEC" hidden="1">"c15317"</definedName>
    <definedName name="IQ_COMM_BANKS_OTHER_INST_US_NON_TRANS_ACCTS_FFIEC" hidden="1">"c15325"</definedName>
    <definedName name="IQ_COMM_IND_LOANS_TOT_LOANS_FFIEC" hidden="1">"c13874"</definedName>
    <definedName name="IQ_COMM_INDUSTRIAL_LL_REC_FFIEC" hidden="1">"c18880"</definedName>
    <definedName name="IQ_COMM_INDUSTRIAL_LOANS_FFIEC" hidden="1">"c12821"</definedName>
    <definedName name="IQ_COMM_INDUSTRIAL_NON_US_LL_REC_FFIEC" hidden="1">"c12888"</definedName>
    <definedName name="IQ_COMM_INDUSTRIAL_US_LL_REC_FFIEC" hidden="1">"c12887"</definedName>
    <definedName name="IQ_COMM_LETTERS_CREDIT_THRIFT" hidden="1">"c25613"</definedName>
    <definedName name="IQ_COMM_LOANS_GROSS_LOANS_THRIFT" hidden="1">"c25732"</definedName>
    <definedName name="IQ_COMM_LOANS_NON_MORTGAGE_ADJUSTED_NCOS_TOTAL_THRIFT" hidden="1">"c25210"</definedName>
    <definedName name="IQ_COMM_LOANS_NON_MORTGAGE_GVA_CHARGE_OFFS_THRIFT" hidden="1">"c25125"</definedName>
    <definedName name="IQ_COMM_LOANS_NON_MORTGAGE_GVA_RECOVERIES_THRIFT" hidden="1">"c25156"</definedName>
    <definedName name="IQ_COMM_LOANS_NON_MORTGAGE_SVA_PROVISIONS_TRANSFERS_FROM_GVA_TOTAL_THRIFT" hidden="1">"c25179"</definedName>
    <definedName name="IQ_COMM_LOANS_RISK_BASED_CAPITAL_THRIFT" hidden="1">"c25717"</definedName>
    <definedName name="IQ_COMM_LOANS_THRIFT" hidden="1">"c24853"</definedName>
    <definedName name="IQ_COMM_LOANS_TOTAL_LOANS_THRIFT" hidden="1">"c25749"</definedName>
    <definedName name="IQ_COMM_NON_MORTGAGE_LOANS_DUE_30_89_THRIFT" hidden="1">"c25247"</definedName>
    <definedName name="IQ_COMM_NON_MORTGAGE_LOANS_DUE_90_THRIFT" hidden="1">"c25268"</definedName>
    <definedName name="IQ_COMM_NON_MORTGAGE_LOANS_NON_ACCRUAL_THRIFT" hidden="1">"c25289"</definedName>
    <definedName name="IQ_COMM_RE_FARM_LOANS_TOT_LOANS_FFIEC" hidden="1">"c13872"</definedName>
    <definedName name="IQ_COMM_RE_FARM_LOANS_TOTAL_LOANS_THRIFT" hidden="1">"c25743"</definedName>
    <definedName name="IQ_COMM_RE_LOANS_GROSS_LOANS_THRIFT" hidden="1">"c25725"</definedName>
    <definedName name="IQ_COMM_RE_LOANS_RISK_BASED_CAPITAL_THRIFT" hidden="1">"c25710"</definedName>
    <definedName name="IQ_COMM_RE_NONFARM_NONRES_TOT_LOANS_FFIEC" hidden="1">"c13871"</definedName>
    <definedName name="IQ_COMM_RE_NONFARM_NONRESIDENTIAL_TOTAL_LOANS_THRIFT" hidden="1">"c25746"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_UNUSED_FFIEC" hidden="1">"c25859"</definedName>
    <definedName name="IQ_COMMERCIAL_INDUSTRIAL_CHARGE_OFFS_FDIC" hidden="1">"c6598"</definedName>
    <definedName name="IQ_COMMERCIAL_INDUSTRIAL_DOM_QUARTERLY_AVG_FFIEC" hidden="1">"c15478"</definedName>
    <definedName name="IQ_COMMERCIAL_INDUSTRIAL_GROSS_LOANS_FFIEC" hidden="1">"c13410"</definedName>
    <definedName name="IQ_COMMERCIAL_INDUSTRIAL_LOANS_DUE_30_89_FFIEC" hidden="1">"c13271"</definedName>
    <definedName name="IQ_COMMERCIAL_INDUSTRIAL_LOANS_DUE_90_FFIEC" hidden="1">"c13297"</definedName>
    <definedName name="IQ_COMMERCIAL_INDUSTRIAL_LOANS_LL_REC_DOM_FFIEC" hidden="1">"c12910"</definedName>
    <definedName name="IQ_COMMERCIAL_INDUSTRIAL_LOANS_NET_FDIC" hidden="1">"c6317"</definedName>
    <definedName name="IQ_COMMERCIAL_INDUSTRIAL_LOANS_NON_ACCRUAL_FFIEC" hidden="1">"c13323"</definedName>
    <definedName name="IQ_COMMERCIAL_INDUSTRIAL_NET_CHARGE_OFFS_FDIC" hidden="1">"c6636"</definedName>
    <definedName name="IQ_COMMERCIAL_INDUSTRIAL_NON_US_CHARGE_OFFS_FFIEC" hidden="1">"c13179"</definedName>
    <definedName name="IQ_COMMERCIAL_INDUSTRIAL_NON_US_DUE_30_89_FFIEC" hidden="1">"c15415"</definedName>
    <definedName name="IQ_COMMERCIAL_INDUSTRIAL_NON_US_DUE_90_FFIEC" hidden="1">"c15419"</definedName>
    <definedName name="IQ_COMMERCIAL_INDUSTRIAL_NON_US_NON_ACCRUAL_FFIEC" hidden="1">"c15464"</definedName>
    <definedName name="IQ_COMMERCIAL_INDUSTRIAL_NON_US_RECOV_FFIEC" hidden="1">"c13201"</definedName>
    <definedName name="IQ_COMMERCIAL_INDUSTRIAL_RECOVERIES_FDIC" hidden="1">"c6617"</definedName>
    <definedName name="IQ_COMMERCIAL_INDUSTRIAL_RISK_BASED_FFIEC" hidden="1">"c13431"</definedName>
    <definedName name="IQ_COMMERCIAL_INDUSTRIAL_TOTAL_LOANS_FOREIGN_FDIC" hidden="1">"c6451"</definedName>
    <definedName name="IQ_COMMERCIAL_INDUSTRIAL_TRADING_DOM_FFIEC" hidden="1">"c12932"</definedName>
    <definedName name="IQ_COMMERCIAL_INDUSTRIAL_US_CHARGE_OFFS_FFIEC" hidden="1">"c13178"</definedName>
    <definedName name="IQ_COMMERCIAL_INDUSTRIAL_US_DUE_30_89_FFIEC" hidden="1">"c15414"</definedName>
    <definedName name="IQ_COMMERCIAL_INDUSTRIAL_US_DUE_90_FFIEC" hidden="1">"c15418"</definedName>
    <definedName name="IQ_COMMERCIAL_INDUSTRIAL_US_NON_ACCRUAL_FFIEC" hidden="1">"c15463"</definedName>
    <definedName name="IQ_COMMERCIAL_INDUSTRIAL_US_RECOV_FFIEC" hidden="1">"c13200"</definedName>
    <definedName name="IQ_COMMERCIAL_INVEST_CABLE_INVEST" hidden="1">"c15806"</definedName>
    <definedName name="IQ_COMMERCIAL_LOANS_TOTAL_LOANS" hidden="1">"c15709"</definedName>
    <definedName name="IQ_COMMERCIAL_MORT" hidden="1">"c179"</definedName>
    <definedName name="IQ_COMMERCIAL_OTHER_LOC_FFIEC" hidden="1">"c13253"</definedName>
    <definedName name="IQ_COMMERCIAL_PAPER_ASSETS_TOT_FFIEC" hidden="1">"c13449"</definedName>
    <definedName name="IQ_COMMERCIAL_PAPER_FFIEC" hidden="1">"c12863"</definedName>
    <definedName name="IQ_COMMERCIAL_RE_CONSTRUCTION_LAND_DEV_FDIC" hidden="1">"c6526"</definedName>
    <definedName name="IQ_COMMERCIAL_RE_GROSS_LOANS_FFIEC" hidden="1">"c13400"</definedName>
    <definedName name="IQ_COMMERCIAL_RE_LOANS_FDIC" hidden="1">"c6312"</definedName>
    <definedName name="IQ_COMMERCIAL_RE_LOANS_TOTAL_LOANS" hidden="1">"c15710"</definedName>
    <definedName name="IQ_COMMERCIAL_RE_RISK_BASED_FFIEC" hidden="1">"c13421"</definedName>
    <definedName name="IQ_COMMISS_FEES" hidden="1">"c180"</definedName>
    <definedName name="IQ_COMMISSION_DEF" hidden="1">"c181"</definedName>
    <definedName name="IQ_COMMITMENTS_BUY_SEC_OTHER_OFF_BS_FFIEC" hidden="1">"c13128"</definedName>
    <definedName name="IQ_COMMITMENTS_COMMERCIAL_RE_UNUSED_FFIEC" hidden="1">"c13243"</definedName>
    <definedName name="IQ_COMMITMENTS_MATURITY_EXCEEDING_1YR_FDIC" hidden="1">"c6531"</definedName>
    <definedName name="IQ_COMMITMENTS_NOT_SECURED_RE_FDIC" hidden="1">"c6528"</definedName>
    <definedName name="IQ_COMMITMENTS_SECURED_RE_FDIC" hidden="1">"c6527"</definedName>
    <definedName name="IQ_COMMITMENTS_SELL_SEC_OTHER_OFF_BS_FFIEC" hidden="1">"c13129"</definedName>
    <definedName name="IQ_COMMODITY_EXPOSURE_FFIEC" hidden="1">"c13061"</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CM"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CM"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CM"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MON_STOCK_DIVIDENDS_DECLARED_SAVINGS_ASSOCIATION_THRIFT" hidden="1">"c25011"</definedName>
    <definedName name="IQ_COMMON_STOCK_FFIEC" hidden="1">"c12876"</definedName>
    <definedName name="IQ_COMMON_STOCK_THRIFT" hidden="1">"c24917"</definedName>
    <definedName name="IQ_COMMON_TRUST_FUNDS_COLLECTIVE_INV_FUNDS_ALL_OTHER_ACCOUNTS_THRIFT" hidden="1">"c25430"</definedName>
    <definedName name="IQ_COMMON_TRUST_FUNDS_COLLECTIVE_INV_FUNDS_EMPLOYEE_BENEFIT_RETIREMENT_RELATED_ACCOUNTS_THRIFT" hidden="1">"c25414"</definedName>
    <definedName name="IQ_COMMON_TRUST_FUNDS_COLLECTIVE_INV_FUNDS_PERSONAL_TRUST_AGENCY_INV_MANAGEMENT_ACCOUNTS_THRIFT" hidden="1">"c25398"</definedName>
    <definedName name="IQ_COMP_BENEFITS" hidden="1">"c213"</definedName>
    <definedName name="IQ_COMPANY_ADDRESS" hidden="1">"c214"</definedName>
    <definedName name="IQ_COMPANY_ID" hidden="1">"c3513"</definedName>
    <definedName name="IQ_COMPANY_ID_QUICK_MATCH" hidden="1">"c16227"</definedName>
    <definedName name="IQ_COMPANY_MAIN_FAX" hidden="1">"c18016"</definedName>
    <definedName name="IQ_COMPANY_NAME" hidden="1">"c215"</definedName>
    <definedName name="IQ_COMPANY_NAME_LONG" hidden="1">"c1585"</definedName>
    <definedName name="IQ_COMPANY_NAME_QUICK_MATCH" hidden="1">"c16228"</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ICKER_NO_EXCH" hidden="1">"c15490"</definedName>
    <definedName name="IQ_COMPANY_TYPE" hidden="1">"c2096"</definedName>
    <definedName name="IQ_COMPANY_WEBSITE" hidden="1">"c220"</definedName>
    <definedName name="IQ_COMPANY_ZIP" hidden="1">"c221"</definedName>
    <definedName name="IQ_COMPETITOR_ALL" hidden="1">"c13754"</definedName>
    <definedName name="IQ_COMPETITOR_NAMED_BY_COMPANY" hidden="1">"c13751"</definedName>
    <definedName name="IQ_COMPETITOR_NAMED_BY_COMPETITOR" hidden="1">"c13752"</definedName>
    <definedName name="IQ_COMPETITOR_NAMED_BY_THIRDPARTY" hidden="1">"c13753"</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OLIDATED_ASSETS_QUARTERLY_AVG_FFIEC" hidden="1">"c13087"</definedName>
    <definedName name="IQ_CONSOLIDATED_NI_FOREIGN_FFIEC" hidden="1">"c15396"</definedName>
    <definedName name="IQ_CONST_LAND_DEV_LOANS_TOT_LOANS_FFIEC" hidden="1">"c13865"</definedName>
    <definedName name="IQ_CONST_LAND_DEVELOP_OTHER_DOM_CHARGE_OFFS_FFIEC" hidden="1">"c13628"</definedName>
    <definedName name="IQ_CONST_LAND_DEVELOP_OTHER_DOM_RECOV_FFIEC" hidden="1">"c13632"</definedName>
    <definedName name="IQ_CONSTITUENTS" hidden="1">"c19169"</definedName>
    <definedName name="IQ_CONSTITUENTS_NAME" hidden="1">"c19192"</definedName>
    <definedName name="IQ_CONSTRUCTION_1_4_DWELLING_UNITS_THRIFT" hidden="1">"c24839"</definedName>
    <definedName name="IQ_CONSTRUCTION_DEV_LOANS_FDIC" hidden="1">"c6313"</definedName>
    <definedName name="IQ_CONSTRUCTION_LAND_DEV_DOM_FFIEC" hidden="1">"c15267"</definedName>
    <definedName name="IQ_CONSTRUCTION_LAND_DEVELOPMENT_CHARGE_OFFS_FDIC" hidden="1">"c6594"</definedName>
    <definedName name="IQ_CONSTRUCTION_LAND_DEVELOPMENT_LOANS_TOTAL_LOANS_THRIFT" hidden="1">"c25744"</definedName>
    <definedName name="IQ_CONSTRUCTION_LAND_DEVELOPMENT_NET_CHARGE_OFFS_FDIC" hidden="1">"c6632"</definedName>
    <definedName name="IQ_CONSTRUCTION_LAND_DEVELOPMENT_RECOVERIES_FDIC" hidden="1">"c6613"</definedName>
    <definedName name="IQ_CONSTRUCTION_LL_REC_DOM_FFIEC" hidden="1">"c12900"</definedName>
    <definedName name="IQ_CONSTRUCTION_LOANS" hidden="1">"c222"</definedName>
    <definedName name="IQ_CONSTRUCTION_LOANS_DOM_DUE_30_89_FFIEC" hidden="1">"c13256"</definedName>
    <definedName name="IQ_CONSTRUCTION_LOANS_DOM_DUE_90_FFIEC" hidden="1">"c13284"</definedName>
    <definedName name="IQ_CONSTRUCTION_LOANS_DOM_NON_ACCRUAL_FFIEC" hidden="1">"c13310"</definedName>
    <definedName name="IQ_CONSTRUCTION_LOANS_GROSS_LOANS_FFIEC" hidden="1">"c13401"</definedName>
    <definedName name="IQ_CONSTRUCTION_LOANS_GROSS_LOANS_THRIFT" hidden="1">"c25726"</definedName>
    <definedName name="IQ_CONSTRUCTION_LOANS_IN_PROCESS_FORECLOSURE_THRIFT" hidden="1">"c25303"</definedName>
    <definedName name="IQ_CONSTRUCTION_LOANS_RISK_BASED_CAPITAL_THRIFT" hidden="1">"c25711"</definedName>
    <definedName name="IQ_CONSTRUCTION_LOANS_TOTAL_LOANS" hidden="1">"c15711"</definedName>
    <definedName name="IQ_CONSTRUCTION_MORTGAGE_LOANS_30_89_DAYS_PAST_DUE_STILL_ACCRUING_THRIFT" hidden="1">"c25240"</definedName>
    <definedName name="IQ_CONSTRUCTION_MORTGAGE_LOANS_DUE_90_THRIFT" hidden="1">"c25261"</definedName>
    <definedName name="IQ_CONSTRUCTION_MORTGAGE_LOANS_FORECLOSED_DURING_QUARTER_THRIFT" hidden="1">"c25231"</definedName>
    <definedName name="IQ_CONSTRUCTION_MORTGAGE_LOANS_NON_ACCRUAL_THRIFT" hidden="1">"c25282"</definedName>
    <definedName name="IQ_CONSTRUCTION_MORTGAGE_LOANS_THRIFT" hidden="1">"c24838"</definedName>
    <definedName name="IQ_CONSTRUCTION_MULTIFAMILY_DWELLING_UNITS_THRIFT" hidden="1">"c24840"</definedName>
    <definedName name="IQ_CONSTRUCTION_NONRES_PROPERTY_THRIFT" hidden="1">"c24841"</definedName>
    <definedName name="IQ_CONSTRUCTION_RISK_BASED_FFIEC" hidden="1">"c13422"</definedName>
    <definedName name="IQ_CONSULTING_FFIEC" hidden="1">"c13055"</definedName>
    <definedName name="IQ_CONSUMER_AUTO_LOANS_DUE_90_THRIFT" hidden="1">"c25272"</definedName>
    <definedName name="IQ_CONSUMER_AUTO_LOANS_NON_MORTGAGE_ADJUSTED_NCOS_TOTAL_THRIFT" hidden="1">"c25214"</definedName>
    <definedName name="IQ_CONSUMER_AUTO_LOANS_NON_MORTGAGE_GVA_CHARGE_OFFS_THRIFT" hidden="1">"c25129"</definedName>
    <definedName name="IQ_CONSUMER_AUTO_LOANS_NON_MORTGAGE_GVA_RECOVERIES_THRIFT" hidden="1">"c25160"</definedName>
    <definedName name="IQ_CONSUMER_AUTO_LOANS_NON_MORTGAGE_LOANS_DUE_30_89_THRIFT" hidden="1">"c25251"</definedName>
    <definedName name="IQ_CONSUMER_AUTO_LOANS_NON_MORTGAGE_LOANS_NON_ACCRUAL_THRIFT" hidden="1">"c25293"</definedName>
    <definedName name="IQ_CONSUMER_AUTO_LOANS_NON_MORTGAGE_SVA_PROVISIONS_TRANSFERS_FROM_GVA_TOTAL_THRIFT" hidden="1">"c25183"</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CREDIT_CARD_LINES_UNUSED_FFIEC" hidden="1">"c25862"</definedName>
    <definedName name="IQ_CONSUMER_CREDIT_CARDS_NON_MORTGAGE_ADJUSTED_NCOS_TOTAL_THRIFT" hidden="1">"c25216"</definedName>
    <definedName name="IQ_CONSUMER_CREDIT_CARDS_NON_MORTGAGE_GVA_CHARGE_OFFS_THRIFT" hidden="1">"c25131"</definedName>
    <definedName name="IQ_CONSUMER_CREDIT_CARDS_NON_MORTGAGE_GVA_RECOVERIES_THRIFT" hidden="1">"c25162"</definedName>
    <definedName name="IQ_CONSUMER_CREDIT_CARDS_NON_MORTGAGE_LOANS_DUE_30_89_THRIFT" hidden="1">"c25253"</definedName>
    <definedName name="IQ_CONSUMER_CREDIT_CARDS_NON_MORTGAGE_LOANS_DUE_90_THRIFT" hidden="1">"c25274"</definedName>
    <definedName name="IQ_CONSUMER_CREDIT_CARDS_NON_MORTGAGE_LOANS_NON_ACCRUAL_THRIFT" hidden="1">"c25295"</definedName>
    <definedName name="IQ_CONSUMER_CREDIT_CARDS_NON_MORTGAGE_SVA_PROVISIONS_TRANSFERS_FROM_GVA_TOTAL_THRIFT" hidden="1">"c25185"</definedName>
    <definedName name="IQ_CONSUMER_EDUCATION_LOANS_NON_MORTGAGE_ADJUSTED_NCOS_TOTAL_THRIFT" hidden="1">"c25213"</definedName>
    <definedName name="IQ_CONSUMER_EDUCATION_LOANS_NON_MORTGAGE_GVA_CHARGE_OFFS_THRIFT" hidden="1">"c25128"</definedName>
    <definedName name="IQ_CONSUMER_EDUCATION_LOANS_NON_MORTGAGE_GVA_RECOVERIES_THRIFT" hidden="1">"c25159"</definedName>
    <definedName name="IQ_CONSUMER_EDUCATION_LOANS_NON_MORTGAGE_SVA_PROVISIONS_TRANSFERS_FROM_GVA_TOTAL_THRIFT" hidden="1">"c25182"</definedName>
    <definedName name="IQ_CONSUMER_EDUCATION_NON_MORTGAGE_LOANS_DUE_30_89_THRIFT" hidden="1">"c25250"</definedName>
    <definedName name="IQ_CONSUMER_EDUCATION_NON_MORTGAGE_LOANS_DUE_90_THRIFT" hidden="1">"c25271"</definedName>
    <definedName name="IQ_CONSUMER_EDUCATION_NON_MORTGAGE_LOANS_NON_ACCRUAL_THRIFT" hidden="1">"c25292"</definedName>
    <definedName name="IQ_CONSUMER_HOME_IMPROVEMENT_LOANS_NON_MORTGAGE_ADJUSTED_NCOS_TOTAL_THRIFT" hidden="1">"c25212"</definedName>
    <definedName name="IQ_CONSUMER_HOME_IMPROVEMENT_LOANS_NON_MORTGAGE_GVA_CHARGE_OFFS_THRIFT" hidden="1">"c25127"</definedName>
    <definedName name="IQ_CONSUMER_HOME_IMPROVEMENT_LOANS_NON_MORTGAGE_GVA_RECOVERIES_THRIFT" hidden="1">"c25158"</definedName>
    <definedName name="IQ_CONSUMER_HOME_IMPROVEMENT_LOANS_NON_MORTGAGE_SVA_PROVISIONS_TRANSFERS_FROM_GVA_TOTAL_THRIFT" hidden="1">"c25181"</definedName>
    <definedName name="IQ_CONSUMER_HOME_IMPROVEMENT_NON_MORTGAGE_LOANS_DUE_30_89_THRIFT" hidden="1">"c25249"</definedName>
    <definedName name="IQ_CONSUMER_HOME_IMPROVEMENT_NON_MORTGAGE_LOANS_DUE_90_THRIFT" hidden="1">"c25270"</definedName>
    <definedName name="IQ_CONSUMER_HOME_IMPROVEMENT_NON_MORTGAGE_LOANS_NON_ACCRUAL_THRIFT" hidden="1">"c25291"</definedName>
    <definedName name="IQ_CONSUMER_LEASES_LL_REC_FFIEC" hidden="1">"c12895"</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L_REC_FFIEC" hidden="1">"c25869"</definedName>
    <definedName name="IQ_CONSUMER_LOANS" hidden="1">"c223"</definedName>
    <definedName name="IQ_CONSUMER_LOANS_CHARGE_OFFS_FFIEC" hidden="1">"c25838"</definedName>
    <definedName name="IQ_CONSUMER_LOANS_DEPOSITS_NON_MORTGAGE_ADJUSTED_NCOS_TOTAL_THRIFT" hidden="1">"c25211"</definedName>
    <definedName name="IQ_CONSUMER_LOANS_DEPOSITS_NON_MORTGAGE_GVA_CHARGE_OFFS_THRIFT" hidden="1">"c25126"</definedName>
    <definedName name="IQ_CONSUMER_LOANS_DEPOSITS_NON_MORTGAGE_GVA_RECOVERIES_THRIFT" hidden="1">"c25157"</definedName>
    <definedName name="IQ_CONSUMER_LOANS_DEPOSITS_NON_MORTGAGE_LOANS_DUE_30_89_THRIFT" hidden="1">"c25248"</definedName>
    <definedName name="IQ_CONSUMER_LOANS_DEPOSITS_NON_MORTGAGE_LOANS_DUE_90_THRIFT" hidden="1">"c25269"</definedName>
    <definedName name="IQ_CONSUMER_LOANS_DEPOSITS_NON_MORTGAGE_LOANS_NON_ACCRUAL_THRIFT" hidden="1">"c25290"</definedName>
    <definedName name="IQ_CONSUMER_LOANS_DEPOSITS_NON_MORTGAGE_SVA_PROVISIONS_TRANSFERS_FROM_GVA_TOTAL_THRIFT" hidden="1">"c25180"</definedName>
    <definedName name="IQ_CONSUMER_LOANS_DEPOSITS_THRIFT" hidden="1">"c24859"</definedName>
    <definedName name="IQ_CONSUMER_LOANS_DUE_30_89_FFIEC" hidden="1">"c25829"</definedName>
    <definedName name="IQ_CONSUMER_LOANS_DUE_90_FFIEC" hidden="1">"c25830"</definedName>
    <definedName name="IQ_CONSUMER_LOANS_LL_REC_DOM_FFIEC" hidden="1">"c12911"</definedName>
    <definedName name="IQ_CONSUMER_LOANS_NON_ACCRUAL_FFIEC" hidden="1">"c25831"</definedName>
    <definedName name="IQ_CONSUMER_LOANS_RECOV_FFIEC" hidden="1">"c25839"</definedName>
    <definedName name="IQ_CONSUMER_LOANS_THRIFT" hidden="1">"c24858"</definedName>
    <definedName name="IQ_CONSUMER_LOANS_TOT_LOANS_FFIEC" hidden="1">"c13875"</definedName>
    <definedName name="IQ_CONSUMER_LOANS_TOTAL_LOANS" hidden="1">"c15712"</definedName>
    <definedName name="IQ_CONSUMER_LOANS_TOTAL_LOANS_THRIFT" hidden="1">"c25750"</definedName>
    <definedName name="IQ_CONSUMER_MOBILE_HOME_LOANS_NON_MORTGAGE_ADJUSTED_NCOS_TOTAL_THRIFT" hidden="1">"c25215"</definedName>
    <definedName name="IQ_CONSUMER_MOBILE_HOME_LOANS_NON_MORTGAGE_GVA_CHARGE_OFFS_THRIFT" hidden="1">"c25130"</definedName>
    <definedName name="IQ_CONSUMER_MOBILE_HOME_LOANS_NON_MORTGAGE_GVA_RECOVERIES_THRIFT" hidden="1">"c25161"</definedName>
    <definedName name="IQ_CONSUMER_MOBILE_HOME_LOANS_NON_MORTGAGE_LOANS_DUE_30_89_THRIFT" hidden="1">"c25252"</definedName>
    <definedName name="IQ_CONSUMER_MOBILE_HOME_LOANS_NON_MORTGAGE_LOANS_DUE_90_THRIFT" hidden="1">"c25273"</definedName>
    <definedName name="IQ_CONSUMER_MOBILE_HOME_LOANS_NON_MORTGAGE_LOANS_NON_ACCRUAL_THRIFT" hidden="1">"c25294"</definedName>
    <definedName name="IQ_CONSUMER_MOBILE_HOME_LOANS_NON_MORTGAGE_SVA_PROVISIONS_TRANSFERS_FROM_GVA_TOTAL_THRIFT" hidden="1">"c25184"</definedName>
    <definedName name="IQ_CONSUMER_OTHER_NON_MORTGAGE_ADJUSTED_NCOS_TOTAL_THRIFT" hidden="1">"c25217"</definedName>
    <definedName name="IQ_CONSUMER_OTHER_NON_MORTGAGE_GVA_RECOVERIES_THRIFT" hidden="1">"c25163"</definedName>
    <definedName name="IQ_CONSUMER_OTHER_NON_MORTGAGE_LOANS_DUE_30_89_THRIFT" hidden="1">"c25254"</definedName>
    <definedName name="IQ_CONSUMER_OTHER_NON_MORTGAGE_LOANS_DUE_90_THRIFT" hidden="1">"c25275"</definedName>
    <definedName name="IQ_CONSUMER_OTHER_NON_MORTGAGE_LOANS_GVA_CHARGE_OFFS_THRIFT" hidden="1">"c25132"</definedName>
    <definedName name="IQ_CONSUMER_OTHER_NON_MORTGAGE_LOANS_NON_ACCRUAL_THRIFT" hidden="1">"c25296"</definedName>
    <definedName name="IQ_CONSUMER_OTHER_NON_MORTGAGE_SVA_PROVISIONS_TRANSFERS_FROM_GVA_TOTAL_THRIFT" hidden="1">"c25186"</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INGENT_ASSETS_THRIFT" hidden="1">"c25622"</definedName>
    <definedName name="IQ_CONTINGENT_LIABILITIES" hidden="1">"c18873"</definedName>
    <definedName name="IQ_CONTINGENT_RENTAL" hidden="1">"c17746"</definedName>
    <definedName name="IQ_CONTRACT_OBLIGATION_AFTER_FIVE" hidden="1">"c15691"</definedName>
    <definedName name="IQ_CONTRACT_OBLIGATION_CY" hidden="1">"c15685"</definedName>
    <definedName name="IQ_CONTRACT_OBLIGATION_CY1" hidden="1">"c15686"</definedName>
    <definedName name="IQ_CONTRACT_OBLIGATION_CY2" hidden="1">"c15687"</definedName>
    <definedName name="IQ_CONTRACT_OBLIGATION_CY3" hidden="1">"c15688"</definedName>
    <definedName name="IQ_CONTRACT_OBLIGATION_CY4" hidden="1">"c15689"</definedName>
    <definedName name="IQ_CONTRACT_OBLIGATION_NEXT_FIVE" hidden="1">"c15690"</definedName>
    <definedName name="IQ_CONTRACT_OBLIGATION_TOTAL" hidden="1">"c15692"</definedName>
    <definedName name="IQ_CONTRACTS_OTHER_COMMODITIES_EQUITIES._FDIC" hidden="1">"c6522"</definedName>
    <definedName name="IQ_CONTRACTS_OTHER_COMMODITIES_EQUITIES_FDIC" hidden="1">"c6522"</definedName>
    <definedName name="IQ_CONTRIB_ID_DET_EST" hidden="1">"c12045"</definedName>
    <definedName name="IQ_CONTRIB_ID_DET_EST_THOM" hidden="1">"c12073"</definedName>
    <definedName name="IQ_CONTRIB_ID_NON_PER_DET_EST" hidden="1">"c13824"</definedName>
    <definedName name="IQ_CONTRIB_ID_NON_PER_DET_EST_THOM" hidden="1">"c13826"</definedName>
    <definedName name="IQ_CONTRIB_NAME_DET_EST" hidden="1">"c12046"</definedName>
    <definedName name="IQ_CONTRIB_NAME_DET_EST_THOM" hidden="1">"c12074"</definedName>
    <definedName name="IQ_CONTRIB_NAME_NON_PER_DET_EST" hidden="1">"c12760"</definedName>
    <definedName name="IQ_CONTRIB_NAME_NON_PER_DET_EST_THOM" hidden="1">"c12764"</definedName>
    <definedName name="IQ_CONTRIB_REC_DET_EST" hidden="1">"c12051"</definedName>
    <definedName name="IQ_CONTRIB_REC_DET_EST_DATE" hidden="1">"c12204"</definedName>
    <definedName name="IQ_CONTRIB_REC_DET_EST_DATE_THOM" hidden="1">"c12230"</definedName>
    <definedName name="IQ_CONTRIB_REC_DET_EST_ORIGIN" hidden="1">"c12577"</definedName>
    <definedName name="IQ_CONTRIB_REC_DET_EST_ORIGIN_THOM" hidden="1">"c12600"</definedName>
    <definedName name="IQ_CONTRIB_REC_DET_EST_THOM" hidden="1">"c12080"</definedName>
    <definedName name="IQ_CONTRIBUTOR_CIQID" hidden="1">"c13742"</definedName>
    <definedName name="IQ_CONTRIBUTOR_NAME" hidden="1">"c13735"</definedName>
    <definedName name="IQ_CONTRIBUTOR_START_DATE" hidden="1">"c13741"</definedName>
    <definedName name="IQ_CONV_DATE" hidden="1">"c2191"</definedName>
    <definedName name="IQ_CONV_EXP_DATE" hidden="1">"c3043"</definedName>
    <definedName name="IQ_CONV_PARITY" hidden="1">"c16197"</definedName>
    <definedName name="IQ_CONV_PREMIUM" hidden="1">"c2195"</definedName>
    <definedName name="IQ_CONV_PRICE" hidden="1">"c2193"</definedName>
    <definedName name="IQ_CONV_PRICE_ISSUE" hidden="1">"c16195"</definedName>
    <definedName name="IQ_CONV_PRICE_PREM_ISSUE" hidden="1">"c16196"</definedName>
    <definedName name="IQ_CONV_PRICE_PREMIUM" hidden="1">"c16198"</definedName>
    <definedName name="IQ_CONV_PT_PREMIUM" hidden="1">"c16199"</definedName>
    <definedName name="IQ_CONV_PT_PREMIUM_PCT" hidden="1">"c16200"</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SION_COMMON_FFIEC" hidden="1">"c12964"</definedName>
    <definedName name="IQ_CONVERSION_PREF_FFIEC" hidden="1">"c12962"</definedName>
    <definedName name="IQ_CONVERT" hidden="1">"c2536"</definedName>
    <definedName name="IQ_CONVERT_DEBT" hidden="1">"c224"</definedName>
    <definedName name="IQ_CONVERT_PCT" hidden="1">"c2537"</definedName>
    <definedName name="IQ_CONVEXITY" hidden="1">"c2182"</definedName>
    <definedName name="IQ_CONVEYED_TO_OTHERS_FDIC" hidden="1">"c6534"</definedName>
    <definedName name="IQ_COO_ID" hidden="1">"c15222"</definedName>
    <definedName name="IQ_COO_NAME" hidden="1">"c15221"</definedName>
    <definedName name="IQ_CORE_CAPITAL_RATIO_FDIC" hidden="1">"c6745"</definedName>
    <definedName name="IQ_CORE_DEPOSITS_ASSETS_TOT_FFIEC" hidden="1">"c13442"</definedName>
    <definedName name="IQ_CORE_DEPOSITS_FFIEC" hidden="1">"c13862"</definedName>
    <definedName name="IQ_CORE_DEPOSITS_THRIFT" hidden="1">"c25089"</definedName>
    <definedName name="IQ_CORE_DEPOSITS_TOT_DEPOSITS_FFIEC" hidden="1">"c13911"</definedName>
    <definedName name="IQ_CORE_DEPOSITS_TOTAL_ASSETS_THRIFT" hidden="1">"c25699"</definedName>
    <definedName name="IQ_CORE_DEPOSITS_TOTAL_DEPOSITS_THRIFT" hidden="1">"c25782"</definedName>
    <definedName name="IQ_CORE_TIER_ONE_CAPITAL" hidden="1">"c15244"</definedName>
    <definedName name="IQ_CORE_TIER_ONE_CAPITAL_RATIO" hidden="1">"c15240"</definedName>
    <definedName name="IQ_CORP_GOODS_PRICE_INDEX_APR_FC_UNUSED" hidden="1">"c8381"</definedName>
    <definedName name="IQ_CORP_GOODS_PRICE_INDEX_APR_FC_UNUSED_UNUSED_UNUSED" hidden="1">"c8381"</definedName>
    <definedName name="IQ_CORP_GOODS_PRICE_INDEX_APR_UNUSED" hidden="1">"c7501"</definedName>
    <definedName name="IQ_CORP_GOODS_PRICE_INDEX_APR_UNUSED_UNUSED_UNUSED" hidden="1">"c7501"</definedName>
    <definedName name="IQ_CORP_GOODS_PRICE_INDEX_FC_UNUSED" hidden="1">"c7721"</definedName>
    <definedName name="IQ_CORP_GOODS_PRICE_INDEX_FC_UNUSED_UNUSED_UNUSED" hidden="1">"c7721"</definedName>
    <definedName name="IQ_CORP_GOODS_PRICE_INDEX_POP_FC_UNUSED" hidden="1">"c7941"</definedName>
    <definedName name="IQ_CORP_GOODS_PRICE_INDEX_POP_FC_UNUSED_UNUSED_UNUSED" hidden="1">"c7941"</definedName>
    <definedName name="IQ_CORP_GOODS_PRICE_INDEX_POP_UNUSED" hidden="1">"c7061"</definedName>
    <definedName name="IQ_CORP_GOODS_PRICE_INDEX_POP_UNUSED_UNUSED_UNUSED" hidden="1">"c7061"</definedName>
    <definedName name="IQ_CORP_GOODS_PRICE_INDEX_UNUSED" hidden="1">"c6841"</definedName>
    <definedName name="IQ_CORP_GOODS_PRICE_INDEX_UNUSED_UNUSED_UNUSED" hidden="1">"c6841"</definedName>
    <definedName name="IQ_CORP_GOODS_PRICE_INDEX_YOY_FC_UNUSED" hidden="1">"c8161"</definedName>
    <definedName name="IQ_CORP_GOODS_PRICE_INDEX_YOY_FC_UNUSED_UNUSED_UNUSED" hidden="1">"c8161"</definedName>
    <definedName name="IQ_CORP_GOODS_PRICE_INDEX_YOY_UNUSED" hidden="1">"c7281"</definedName>
    <definedName name="IQ_CORP_GOODS_PRICE_INDEX_YOY_UNUSED_UNUSED_UNUSED" hidden="1">"c7281"</definedName>
    <definedName name="IQ_CORP_PROFIT" hidden="1">"c20636"</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FTER_TAXES" hidden="1">"c20637"</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TAXES" hidden="1">"c20638"</definedName>
    <definedName name="IQ_CORP_PROFITS_YOY" hidden="1">"c7283"</definedName>
    <definedName name="IQ_CORP_PROFITS_YOY_FC" hidden="1">"c8163"</definedName>
    <definedName name="IQ_CORPORATE_MUNICIPAL_TRUSTEESHIPS_NUMBER_ISSUES_THRIFT" hidden="1">"c25441"</definedName>
    <definedName name="IQ_CORPORATE_MUNICIPAL_TRUSTEESHIPS_PRINCIPAL_AMT_OUTSTANDING_THRIFT" hidden="1">"c25440"</definedName>
    <definedName name="IQ_CORPORATE_OVER_TOTAL" hidden="1">"c13767"</definedName>
    <definedName name="IQ_CORPORATE_TRUST_AGENCY_ACCOUNTS_INC_THRIFT" hidden="1">"c24805"</definedName>
    <definedName name="IQ_CORPORATE_TRUST_AGENCY_ACCOUNTS_MANAGED_ASSETS_THRIFT" hidden="1">"c25352"</definedName>
    <definedName name="IQ_CORPORATE_TRUST_AGENCY_ACCOUNTS_NONMANAGED_ASSETS_THRIFT" hidden="1">"c25373"</definedName>
    <definedName name="IQ_CORPORATE_TRUST_AGENCY_ACCOUNTS_NUMBER_MANAGED_ACCOUNTS_THRIFT" hidden="1">"c25363"</definedName>
    <definedName name="IQ_CORPORATE_TRUST_AGENCY_ACCOUNTS_NUMBER_NONMANAGED_ACCOUNTS_THRIFT" hidden="1">"c25385"</definedName>
    <definedName name="IQ_COST_BORROWED_FUNDS_FFIEC" hidden="1">"c13492"</definedName>
    <definedName name="IQ_COST_BORROWING" hidden="1">"c2936"</definedName>
    <definedName name="IQ_COST_BORROWINGS" hidden="1">"c225"</definedName>
    <definedName name="IQ_COST_CAPITAL_NEW_BUSINESS" hidden="1">"c9968"</definedName>
    <definedName name="IQ_COST_FED_FUNDS_PURCHASED_THRIFT" hidden="1">"c25681"</definedName>
    <definedName name="IQ_COST_FOREIGN_DEPOSITS_FFIEC" hidden="1">"c13490"</definedName>
    <definedName name="IQ_COST_FUNDS" hidden="1">"c15726"</definedName>
    <definedName name="IQ_COST_FUNDS_PURCHASED_FFIEC" hidden="1">"c13491"</definedName>
    <definedName name="IQ_COST_INT_BEARING_DEPOSITS_THRIFT" hidden="1">"c25680"</definedName>
    <definedName name="IQ_COST_INT_DEPOSITS_FFIEC" hidden="1">"c13489"</definedName>
    <definedName name="IQ_COST_OF_FUNDING_ASSETS_FDIC" hidden="1">"c6725"</definedName>
    <definedName name="IQ_COST_OTHER_BORROWED_FUNDS_THRIFT" hidden="1">"c25682"</definedName>
    <definedName name="IQ_COST_REV" hidden="1">"c226"</definedName>
    <definedName name="IQ_COST_REVENUE" hidden="1">"c1359"</definedName>
    <definedName name="IQ_COST_SALES_COAL" hidden="1">"c15933"</definedName>
    <definedName name="IQ_COST_SALES_PER_UNIT_SOLD_COAL" hidden="1">"c15944"</definedName>
    <definedName name="IQ_COST_SALES_TO_SALES_COAL" hidden="1">"c15951"</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AGE_RATIO" hidden="1">"c15243"</definedName>
    <definedName name="IQ_COVERED_POPS" hidden="1">"c2124"</definedName>
    <definedName name="IQ_COVERED_WIRELESS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PI_YOY_PCT" hidden="1">"c20639"</definedName>
    <definedName name="IQ_CPI_YOY_PCT_FC" hidden="1">"c20640"</definedName>
    <definedName name="IQ_CQ" hidden="1">5000</definedName>
    <definedName name="IQ_CREDIT_CARD_CHARGE_OFFS_FDIC" hidden="1">"c6652"</definedName>
    <definedName name="IQ_CREDIT_CARD_CHARGE_OFFS_RELATED_ACCRUED_INTEREST_THRIFT" hidden="1">"c25228"</definedName>
    <definedName name="IQ_CREDIT_CARD_FEE" hidden="1">"c231"</definedName>
    <definedName name="IQ_CREDIT_CARD_FEE_BNK" hidden="1">"c231"</definedName>
    <definedName name="IQ_CREDIT_CARD_FEE_FIN" hidden="1">"c1583"</definedName>
    <definedName name="IQ_CREDIT_CARD_GROSS_LOANS_FFIEC" hidden="1">"c13412"</definedName>
    <definedName name="IQ_CREDIT_CARD_INTERCHANGE_FEES_FFIEC" hidden="1">"c13046"</definedName>
    <definedName name="IQ_CREDIT_CARD_LINES_FDIC" hidden="1">"c6525"</definedName>
    <definedName name="IQ_CREDIT_CARD_LINES_UNUSED_FFIEC" hidden="1">"c13242"</definedName>
    <definedName name="IQ_CREDIT_CARD_LOANS_CHARGE_OFFS_FFIEC" hidden="1">"c13180"</definedName>
    <definedName name="IQ_CREDIT_CARD_LOANS_DOM_QUARTERLY_AVG_FFIEC" hidden="1">"c15480"</definedName>
    <definedName name="IQ_CREDIT_CARD_LOANS_DUE_30_89_FFIEC" hidden="1">"c13272"</definedName>
    <definedName name="IQ_CREDIT_CARD_LOANS_DUE_90_FFIEC" hidden="1">"c13298"</definedName>
    <definedName name="IQ_CREDIT_CARD_LOANS_FDIC" hidden="1">"c6319"</definedName>
    <definedName name="IQ_CREDIT_CARD_LOANS_GROSS_LOANS_THRIFT" hidden="1">"c25734"</definedName>
    <definedName name="IQ_CREDIT_CARD_LOANS_NON_ACCRUAL_FFIEC" hidden="1">"c13324"</definedName>
    <definedName name="IQ_CREDIT_CARD_LOANS_OUTSTANDING_BUS_NON_MORTGAGE_COMM_LOANS_THRIFT" hidden="1">"c24856"</definedName>
    <definedName name="IQ_CREDIT_CARD_LOANS_RECOV_FFIEC" hidden="1">"c13202"</definedName>
    <definedName name="IQ_CREDIT_CARD_LOANS_RELATED_CHARGE_OFFS_FFIEC" hidden="1">"c25840"</definedName>
    <definedName name="IQ_CREDIT_CARD_LOANS_RELATED_RECOV_FFIEC" hidden="1">"c25841"</definedName>
    <definedName name="IQ_CREDIT_CARD_LOANS_RISK_BASED_CAPITAL_THRIFT" hidden="1">"c25719"</definedName>
    <definedName name="IQ_CREDIT_CARD_NET_CHARGE_OFFS_FDIC" hidden="1">"c6654"</definedName>
    <definedName name="IQ_CREDIT_CARD_RECOVERIES_FDIC" hidden="1">"c6653"</definedName>
    <definedName name="IQ_CREDIT_CARD_RELATED_LL_REC_FFIEC" hidden="1">"c25870"</definedName>
    <definedName name="IQ_CREDIT_CARD_RISK_BASED_FFIEC" hidden="1">"c13433"</definedName>
    <definedName name="IQ_CREDIT_CARDS_CONSUMER_LOANS_FFIEC" hidden="1">"c12822"</definedName>
    <definedName name="IQ_CREDIT_CARDS_CONSUMER_OPEN_END_LINES_CREDIT_THRIFT" hidden="1">"c25609"</definedName>
    <definedName name="IQ_CREDIT_CARDS_LL_REC_FFIEC" hidden="1">"c12889"</definedName>
    <definedName name="IQ_CREDIT_CARDS_LOANS_TRADING_DOM_FFIEC" hidden="1">"c12933"</definedName>
    <definedName name="IQ_CREDIT_CARDS_OTHER_OPEN_END_LINES_CREDIT_THRIFT" hidden="1">"c25610"</definedName>
    <definedName name="IQ_CREDIT_CARDS_THRIFT" hidden="1">"c24864"</definedName>
    <definedName name="IQ_CREDIT_EXPOSURE" hidden="1">"c10038"</definedName>
    <definedName name="IQ_CREDIT_EXPOSURE_FFIEC" hidden="1">"c13062"</definedName>
    <definedName name="IQ_CREDIT_LOSS_CF" hidden="1">"c232"</definedName>
    <definedName name="IQ_CREDIT_LOSS_PROVISION_NET_CHARGE_OFFS_FDIC" hidden="1">"c6734"</definedName>
    <definedName name="IQ_CREDIT_LOSSES_DERIVATIVES_FFIEC" hidden="1">"c13068"</definedName>
    <definedName name="IQ_CREDIT_OPTIONS_DERIVATIVES_BENEFICIARY_FFIEC" hidden="1">"c13121"</definedName>
    <definedName name="IQ_CREDIT_OPTIONS_DERIVATIVES_GUARANTOR_FFIEC" hidden="1">"c13114"</definedName>
    <definedName name="IQ_CUM_EFFECT_CHANGE_ACCOUNTING_FFIEC" hidden="1">"c25849"</definedName>
    <definedName name="IQ_CUMULATIVE_PREF_THRIFT" hidden="1">"c24915"</definedName>
    <definedName name="IQ_CUMULATIVE_PREFERREDS_T2_FFIEC" hidden="1">"c13145"</definedName>
    <definedName name="IQ_CUMULATIVE_SPLIT_FACTOR" hidden="1">"c2094"</definedName>
    <definedName name="IQ_CURR_ACCT_BALANCE" hidden="1">"c20641"</definedName>
    <definedName name="IQ_CURR_ACCT_BALANCE_APR_FC_UNUSED" hidden="1">"c8387"</definedName>
    <definedName name="IQ_CURR_ACCT_BALANCE_APR_FC_UNUSED_UNUSED_UNUSED" hidden="1">"c8387"</definedName>
    <definedName name="IQ_CURR_ACCT_BALANCE_APR_UNUSED" hidden="1">"c7507"</definedName>
    <definedName name="IQ_CURR_ACCT_BALANCE_APR_UNUSED_UNUSED_UNUSED" hidden="1">"c7507"</definedName>
    <definedName name="IQ_CURR_ACCT_BALANCE_FC_UNUSED" hidden="1">"c7727"</definedName>
    <definedName name="IQ_CURR_ACCT_BALANCE_FC_UNUSED_UNUSED_UNUSED" hidden="1">"c7727"</definedName>
    <definedName name="IQ_CURR_ACCT_BALANCE_PCT" hidden="1">"c6846"</definedName>
    <definedName name="IQ_CURR_ACCT_BALANCE_PCT_FC" hidden="1">"c7726"</definedName>
    <definedName name="IQ_CURR_ACCT_BALANCE_PCT_GDP" hidden="1">"c20642"</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FC_UNUSED_UNUSED_UNUSED" hidden="1">"c7947"</definedName>
    <definedName name="IQ_CURR_ACCT_BALANCE_POP_UNUSED" hidden="1">"c7067"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FC_UNUSED_UNUSED_UNUSED" hidden="1">"c8167"</definedName>
    <definedName name="IQ_CURR_ACCT_BALANCE_YOY_UNUSED" hidden="1">"c7287"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_TAXES" hidden="1">"c19141"</definedName>
    <definedName name="IQ_CURRENCY_COIN_DOM_FFIEC" hidden="1">"c15287"</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CM"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CM" hidden="1">"c1567"</definedName>
    <definedName name="IQ_CURRENT_PORT_DEBT_DERIVATIVES" hidden="1">"c17742"</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UST_PREMISE_EQUIP_CABLE_INVEST" hidden="1">"c15801"</definedName>
    <definedName name="IQ_CUSTODY_SAFEKEEPING_ACCOUNTS_INC_THRIFT" hidden="1">"c24809"</definedName>
    <definedName name="IQ_CUSTODY_SAFEKEEPING_ACCOUNTS_NONMANAGED_ASSETS_THRIFT" hidden="1">"c25377"</definedName>
    <definedName name="IQ_CUSTODY_SAFEKEEPING_ACCOUNTS_NUMBER_NONMANAGED_ACCOUNTS_THRIFT" hidden="1">"c25389"</definedName>
    <definedName name="IQ_CUSTOMER_LIAB_ACCEPTANCES_OUT_FFIEC" hidden="1">"c12835"</definedName>
    <definedName name="IQ_CY" hidden="1">10000</definedName>
    <definedName name="IQ_DA" hidden="1">"c247"</definedName>
    <definedName name="IQ_DA_ACT_OR_EST" hidden="1">"c18268"</definedName>
    <definedName name="IQ_DA_ACT_OR_EST_CIQ" hidden="1">"c18274"</definedName>
    <definedName name="IQ_DA_BR" hidden="1">"c248"</definedName>
    <definedName name="IQ_DA_CF" hidden="1">"c249"</definedName>
    <definedName name="IQ_DA_CF_BNK" hidden="1">"c250"</definedName>
    <definedName name="IQ_DA_CF_BR" hidden="1">"c251"</definedName>
    <definedName name="IQ_DA_CF_CM"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CM" hidden="1">"c248"</definedName>
    <definedName name="IQ_DA_EBITDA" hidden="1">"c5528"</definedName>
    <definedName name="IQ_DA_EST" hidden="1">"c18115"</definedName>
    <definedName name="IQ_DA_EST_CIQ" hidden="1">"c18183"</definedName>
    <definedName name="IQ_DA_EST_NOTE" hidden="1">"c18236"</definedName>
    <definedName name="IQ_DA_EST_NOTE_CIQ" hidden="1">"c18243"</definedName>
    <definedName name="IQ_DA_FIN" hidden="1">"c256"</definedName>
    <definedName name="IQ_DA_GUIDANCE" hidden="1">"c18409"</definedName>
    <definedName name="IQ_DA_HIGH_EST" hidden="1">"c18135"</definedName>
    <definedName name="IQ_DA_HIGH_EST_CIQ" hidden="1">"c18197"</definedName>
    <definedName name="IQ_DA_HIGH_GUIDANCE" hidden="1">"c18410"</definedName>
    <definedName name="IQ_DA_INS" hidden="1">"c257"</definedName>
    <definedName name="IQ_DA_LOW_EST" hidden="1">"c18145"</definedName>
    <definedName name="IQ_DA_LOW_EST_CIQ" hidden="1">"c18204"</definedName>
    <definedName name="IQ_DA_LOW_GUIDANCE" hidden="1">"c18411"</definedName>
    <definedName name="IQ_DA_MEDIAN_EST" hidden="1">"c18125"</definedName>
    <definedName name="IQ_DA_MEDIAN_EST_CIQ" hidden="1">"c18190"</definedName>
    <definedName name="IQ_DA_NUM_EST" hidden="1">"c18165"</definedName>
    <definedName name="IQ_DA_NUM_EST_CIQ" hidden="1">"c18218"</definedName>
    <definedName name="IQ_DA_RE" hidden="1">"c6207"</definedName>
    <definedName name="IQ_DA_REIT" hidden="1">"c258"</definedName>
    <definedName name="IQ_DA_STDDEV_EST" hidden="1">"c18155"</definedName>
    <definedName name="IQ_DA_STDDEV_EST_CIQ" hidden="1">"c18211"</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CM"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CM" hidden="1">"c260"</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RT" hidden="1">"c20427"</definedName>
    <definedName name="IQ_DATA_PROCESSING_EXP_FFIEC" hidden="1">"c13047"</definedName>
    <definedName name="IQ_DATA_SET" hidden="1">"c19244"</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1_5_INVEST_SECURITIES_FFIEC" hidden="1">"c13465"</definedName>
    <definedName name="IQ_DEBT_ADJ" hidden="1">"c2515"</definedName>
    <definedName name="IQ_DEBT_ADJ_PCT" hidden="1">"c2516"</definedName>
    <definedName name="IQ_DEBT_EQUITY_EST" hidden="1">"c4257"</definedName>
    <definedName name="IQ_DEBT_EQUITY_EST_CIQ" hidden="1">"c4783"</definedName>
    <definedName name="IQ_DEBT_EQUITY_HIGH_EST" hidden="1">"c4258"</definedName>
    <definedName name="IQ_DEBT_EQUITY_HIGH_EST_CIQ" hidden="1">"c4784"</definedName>
    <definedName name="IQ_DEBT_EQUITY_LOW_EST" hidden="1">"c4259"</definedName>
    <definedName name="IQ_DEBT_EQUITY_LOW_EST_CIQ" hidden="1">"c4785"</definedName>
    <definedName name="IQ_DEBT_EQUITY_MEDIAN_EST" hidden="1">"c4260"</definedName>
    <definedName name="IQ_DEBT_EQUITY_MEDIAN_EST_CIQ" hidden="1">"c4786"</definedName>
    <definedName name="IQ_DEBT_EQUITY_NUM_EST" hidden="1">"c4261"</definedName>
    <definedName name="IQ_DEBT_EQUITY_NUM_EST_CIQ" hidden="1">"c4787"</definedName>
    <definedName name="IQ_DEBT_EQUITY_STDDEV_EST" hidden="1">"c4262"</definedName>
    <definedName name="IQ_DEBT_EQUITY_STDDEV_EST_CIQ" hidden="1">"c4788"</definedName>
    <definedName name="IQ_DEBT_EQUIV_NET_PBO" hidden="1">"c2938"</definedName>
    <definedName name="IQ_DEBT_EQUIV_OPER_LEASE" hidden="1">"c2935"</definedName>
    <definedName name="IQ_DEBT_LESS_1YR_INVEST_SECURITIES_FFIEC" hidden="1">"c13464"</definedName>
    <definedName name="IQ_DEBT_MATURING_MORE_THAN_ONE_YEAR_FFIEC" hidden="1">"c13164"</definedName>
    <definedName name="IQ_DEBT_MATURING_WITHIN_ONE_YEAR_FFIEC" hidden="1">"c13163"</definedName>
    <definedName name="IQ_DEBT_SEC_OVER_5YR_INVEST_SECURITIES_FFIEC" hidden="1">"c13466"</definedName>
    <definedName name="IQ_DEBT_SECURITIES_FOREIGN_FFIEC" hidden="1">"c13484"</definedName>
    <definedName name="IQ_DEBT_SECURITIES_LESS_THAN_1YR_INV_SEC_THRIFT" hidden="1">"c25676"</definedName>
    <definedName name="IQ_DEBT_SECURITIES_OTHER_ASSETS_DUE_30_89_FFIEC" hidden="1">"c13279"</definedName>
    <definedName name="IQ_DEBT_SECURITIES_OTHER_ASSETS_DUE_90_FFIEC" hidden="1">"c13305"</definedName>
    <definedName name="IQ_DEBT_SECURITIES_OTHER_ASSETS_NON_ACCRUAL_FFIEC" hidden="1">"c13331"</definedName>
    <definedName name="IQ_DEBT_SECURITIES_OVER_1YR_INV_SEC_THRIFT" hidden="1">"c25677"</definedName>
    <definedName name="IQ_DECREASE_INT_EXPENSE_FFIEC" hidden="1">"c13064"</definedName>
    <definedName name="IQ_DEDUCTION_EQUITY_INV_OTHER_ASSETS_THRIFT" hidden="1">"c25047"</definedName>
    <definedName name="IQ_DEDUCTION_LOW_LEVEL_RECOURSE_RESIDUAL_INTERESTS_THRIFT" hidden="1">"c25048"</definedName>
    <definedName name="IQ_DEDUCTIONS_TOTAL_RISK_BASED_CAPITAL_FFIEC" hidden="1">"c13152"</definedName>
    <definedName name="IQ_DEF_ACQ_CST" hidden="1">"c1364"</definedName>
    <definedName name="IQ_DEF_AMORT" hidden="1">"c276"</definedName>
    <definedName name="IQ_DEF_AMORT_BNK" hidden="1">"c277"</definedName>
    <definedName name="IQ_DEF_AMORT_BR" hidden="1">"c278"</definedName>
    <definedName name="IQ_DEF_AMORT_CM"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CM" hidden="1">"c288"</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CM"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CM"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CM"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AULT_DATE" hidden="1">"c16220"</definedName>
    <definedName name="IQ_DEFAULT_TYPE" hidden="1">"c16219"</definedName>
    <definedName name="IQ_DEFERRED_CONTINGENT_RENT" hidden="1">"c16181"</definedName>
    <definedName name="IQ_DEFERRED_DOMESTIC_TAXES" hidden="1">"c2077"</definedName>
    <definedName name="IQ_DEFERRED_FOREIGN_TAXES" hidden="1">"c2078"</definedName>
    <definedName name="IQ_DEFERRED_INC_TAX" hidden="1">"c1447"</definedName>
    <definedName name="IQ_DEFERRED_INCOME_TAXES_THRIFT" hidden="1">"c24911"</definedName>
    <definedName name="IQ_DEFERRED_TAX_ASSETS_FFIEC" hidden="1">"c12843"</definedName>
    <definedName name="IQ_DEFERRED_TAX_ASSETS_T1_FFIEC" hidden="1">"c13141"</definedName>
    <definedName name="IQ_DEFERRED_TAX_LIAB_FFIEC" hidden="1">"c12870"</definedName>
    <definedName name="IQ_DEFERRED_TAX_NAV" hidden="1">"c16003"</definedName>
    <definedName name="IQ_DEFERRED_TAX_NNAV" hidden="1">"c16008"</definedName>
    <definedName name="IQ_DEFERRED_TAXES" hidden="1">"c1356"</definedName>
    <definedName name="IQ_DEFERRED_TAXES_TOTAL" hidden="1">"c19142"</definedName>
    <definedName name="IQ_DELIVERED_HOMES_NEW_ORDERS" hidden="1">"c15821"</definedName>
    <definedName name="IQ_DELIVERED_HOMES_PRICE_NEW_ORDER_PRICE" hidden="1">"c15822"</definedName>
    <definedName name="IQ_DEMAND_DEP" hidden="1">"c320"</definedName>
    <definedName name="IQ_DEMAND_DEPOSITS_COMMERCIAL_BANK_SUBS_FFIEC" hidden="1">"c12945"</definedName>
    <definedName name="IQ_DEMAND_DEPOSITS_CONSOLIDATED_SUBSIDIARIES_THRIFT" hidden="1">"c25570"</definedName>
    <definedName name="IQ_DEMAND_DEPOSITS_FDIC" hidden="1">"c6489"</definedName>
    <definedName name="IQ_DEMAND_DEPOSITS_TOT_DEPOSITS_FFIEC" hidden="1">"c13902"</definedName>
    <definedName name="IQ_DEPOSIT_ACCOUNTS_LESS_THAN_100K_FDIC" hidden="1">"c6494"</definedName>
    <definedName name="IQ_DEPOSIT_ACCOUNTS_MORE_THAN_100K_FDIC" hidden="1">"c6492"</definedName>
    <definedName name="IQ_DEPOSITORY_INST_ACCEPTANCES_LL_REC_DOM_FFIEC" hidden="1">"c12908"</definedName>
    <definedName name="IQ_DEPOSITORY_INST_GROSS_LOANS_FFIEC" hidden="1">"c13409"</definedName>
    <definedName name="IQ_DEPOSITORY_INST_RISK_BASED_FFIEC" hidden="1">"c13430"</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100K_MORE_ASSETS_TOT_FFIEC" hidden="1">"c13444"</definedName>
    <definedName name="IQ_DEPOSITS_ACQUIRED_NET_DISPOSITIONS_IN_BULK_TRANSACTIONS_THRIFT" hidden="1">"c25345"</definedName>
    <definedName name="IQ_DEPOSITS_AMOUNTS_NETTED_THRIFT" hidden="1">"c25534"</definedName>
    <definedName name="IQ_DEPOSITS_DOM_FFIEC" hidden="1">"c12850"</definedName>
    <definedName name="IQ_DEPOSITS_ESCROWS_THRIFT" hidden="1">"c24895"</definedName>
    <definedName name="IQ_DEPOSITS_EXCLUDING_RETIREMENT_ACCOUNTS_GREATER_THAN_250000_THRIFT" hidden="1">"c24986"</definedName>
    <definedName name="IQ_DEPOSITS_EXCLUDING_RETIREMENT_ACCOUNTS_LESS_THAN_250000_THRIFT" hidden="1">"c24985"</definedName>
    <definedName name="IQ_DEPOSITS_FAIR_VALUE_TOT_FFIEC" hidden="1">"c13213"</definedName>
    <definedName name="IQ_DEPOSITS_FIN" hidden="1">"c321"</definedName>
    <definedName name="IQ_DEPOSITS_FOREIGN_BANKS_FOREIGN_AGENCIES_FFIEC" hidden="1">"c15344"</definedName>
    <definedName name="IQ_DEPOSITS_FOREIGN_FFIEC" hidden="1">"c12853"</definedName>
    <definedName name="IQ_DEPOSITS_HELD_DOMESTIC_FDIC" hidden="1">"c6340"</definedName>
    <definedName name="IQ_DEPOSITS_HELD_FOREIGN_FDIC" hidden="1">"c6341"</definedName>
    <definedName name="IQ_DEPOSITS_INTEREST_SECURITIES" hidden="1">"c5509"</definedName>
    <definedName name="IQ_DEPOSITS_INV_SEC_GVA_CHARGE_OFFS_THRIFT" hidden="1">"c25112"</definedName>
    <definedName name="IQ_DEPOSITS_INV_SEC_GVA_RECOVERIES_THRIFT" hidden="1">"c25143"</definedName>
    <definedName name="IQ_DEPOSITS_INV_SEC_SVA_PROVISIONS_TRANSFERS_FROM_GVA_THRIFT" hidden="1">"c25166"</definedName>
    <definedName name="IQ_DEPOSITS_INV_SEC_TOTAL_THRIFT" hidden="1">"c25197"</definedName>
    <definedName name="IQ_DEPOSITS_LESS_100K_COMMERCIAL_BANK_SUBS_FFIEC" hidden="1">"c12948"</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LEVEL_1_FFIEC" hidden="1">"c13221"</definedName>
    <definedName name="IQ_DEPOSITS_LEVEL_1_THRIFT" hidden="1">"c25530"</definedName>
    <definedName name="IQ_DEPOSITS_LEVEL_2_FFIEC" hidden="1">"c13229"</definedName>
    <definedName name="IQ_DEPOSITS_LEVEL_2_THRIFT" hidden="1">"c25531"</definedName>
    <definedName name="IQ_DEPOSITS_LEVEL_3_FFIEC" hidden="1">"c13237"</definedName>
    <definedName name="IQ_DEPOSITS_LEVEL_3_THRIFT" hidden="1">"c25532"</definedName>
    <definedName name="IQ_DEPOSITS_MORE_100K_COMMERCIAL_BANK_SUBS_FFIEC" hidden="1">"c12949"</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OSITS_THRIFT" hidden="1">"c24896"</definedName>
    <definedName name="IQ_DEPOSITS_TOTAL_AFTER_NETTING_THRIFT" hidden="1">"c25535"</definedName>
    <definedName name="IQ_DEPOSITS_TOTAL_BEFORE_NETTING_THRIFT" hidden="1">"c25533"</definedName>
    <definedName name="IQ_DEPRE_AMORT" hidden="1">"c1360"</definedName>
    <definedName name="IQ_DEPRE_AMORT_SUPPL" hidden="1">"c1593"</definedName>
    <definedName name="IQ_DEPRE_DEPLE" hidden="1">"c1361"</definedName>
    <definedName name="IQ_DEPRE_SUPP" hidden="1">"c1443"</definedName>
    <definedName name="IQ_DEPRECIATION_RENTAL_ASSETS" hidden="1">"c26972"</definedName>
    <definedName name="IQ_DEPRECIATION_RENTAL_ASSETS_CF" hidden="1">"c26973"</definedName>
    <definedName name="IQ_DERIVATIVE_ASSETS_AMOUNTS_NETTED_THRIFT" hidden="1">"c25510"</definedName>
    <definedName name="IQ_DERIVATIVE_ASSETS_CURRENT" hidden="1">"c17744"</definedName>
    <definedName name="IQ_DERIVATIVE_ASSETS_FAIR_VALUE_TOT_FFIEC" hidden="1">"c15403"</definedName>
    <definedName name="IQ_DERIVATIVE_ASSETS_LEVEL_1_FFIEC" hidden="1">"c15425"</definedName>
    <definedName name="IQ_DERIVATIVE_ASSETS_LEVEL_1_THRIFT" hidden="1">"c25506"</definedName>
    <definedName name="IQ_DERIVATIVE_ASSETS_LEVEL_2_FFIEC" hidden="1">"c15438"</definedName>
    <definedName name="IQ_DERIVATIVE_ASSETS_LEVEL_2_THRIFT" hidden="1">"c25507"</definedName>
    <definedName name="IQ_DERIVATIVE_ASSETS_LEVEL_3_FFIEC" hidden="1">"c15451"</definedName>
    <definedName name="IQ_DERIVATIVE_ASSETS_LEVEL_3_THRIFT" hidden="1">"c25508"</definedName>
    <definedName name="IQ_DERIVATIVE_ASSETS_LT" hidden="1">"c17745"</definedName>
    <definedName name="IQ_DERIVATIVE_ASSETS_TOTAL_AFTER_NETTING_THRIFT" hidden="1">"c25511"</definedName>
    <definedName name="IQ_DERIVATIVE_ASSETS_TOTAL_BEFORE_NETTING_THRIFT" hidden="1">"c25509"</definedName>
    <definedName name="IQ_DERIVATIVE_LIAB_CURRENT" hidden="1">"c17873"</definedName>
    <definedName name="IQ_DERIVATIVE_LIAB_NON_CURRENT" hidden="1">"c17874"</definedName>
    <definedName name="IQ_DERIVATIVE_LIABILITIES_AMOUNTS_NETTED_THRIFT" hidden="1">"c25552"</definedName>
    <definedName name="IQ_DERIVATIVE_LIABILITIES_FAIR_VALUE_TOT_FFIEC" hidden="1">"c15407"</definedName>
    <definedName name="IQ_DERIVATIVE_LIABILITIES_LEVEL_1_FFIEC" hidden="1">"c15429"</definedName>
    <definedName name="IQ_DERIVATIVE_LIABILITIES_LEVEL_1_THRIFT" hidden="1">"c25548"</definedName>
    <definedName name="IQ_DERIVATIVE_LIABILITIES_LEVEL_2_FFIEC" hidden="1">"c15442"</definedName>
    <definedName name="IQ_DERIVATIVE_LIABILITIES_LEVEL_2_THRIFT" hidden="1">"c25549"</definedName>
    <definedName name="IQ_DERIVATIVE_LIABILITIES_LEVEL_3_FFIEC" hidden="1">"c15455"</definedName>
    <definedName name="IQ_DERIVATIVE_LIABILITIES_LEVEL_3_THRIFT" hidden="1">"c25550"</definedName>
    <definedName name="IQ_DERIVATIVE_LIABILITIES_TOTAL_AFTER_NETTING_THRIFT" hidden="1">"c25553"</definedName>
    <definedName name="IQ_DERIVATIVE_LIABILITIES_TOTAL_BEFORE_NETTING_THRIFT" hidden="1">"c25551"</definedName>
    <definedName name="IQ_DERIVATIVE_TRADING_ASSETS" hidden="1">"c17875"</definedName>
    <definedName name="IQ_DERIVATIVES_FDIC" hidden="1">"c6523"</definedName>
    <definedName name="IQ_DERIVATIVES_NEGATIVE_FAIR_VALUE_DOM_FFIEC" hidden="1">"c12943"</definedName>
    <definedName name="IQ_DERIVATIVES_NEGATIVE_VALUE_FFIEC" hidden="1">"c12861"</definedName>
    <definedName name="IQ_DERIVATIVES_POS_FAIR_VALUE_FFIEC" hidden="1">"c12827"</definedName>
    <definedName name="IQ_DERIVATIVES_POSITIVE_FAIR_VALUE_TRADING_DOM_FFIEC" hidden="1">"c12938"</definedName>
    <definedName name="IQ_DESCRIPTION_LONG" hidden="1">"c1520"</definedName>
    <definedName name="IQ_DEVELOP_LAND" hidden="1">"c323"</definedName>
    <definedName name="IQ_DEVELOPMENT_EXPENSE" hidden="1">"c16040"</definedName>
    <definedName name="IQ_DEVELOPMENT_REVENUE" hidden="1">"c16024"</definedName>
    <definedName name="IQ_DIC" hidden="1">"c13834"</definedName>
    <definedName name="IQ_DIFF_LASTCLOSE_TARGET_PRICE" hidden="1">"c1854"</definedName>
    <definedName name="IQ_DIFF_LASTCLOSE_TARGET_PRICE_CIQ" hidden="1">"c4767"</definedName>
    <definedName name="IQ_DIFF_LASTCLOSE_TARGET_PRICE_REUT" hidden="1">"c5436"</definedName>
    <definedName name="IQ_DIFF_LASTCLOSE_TARGET_PRICE_THOM" hidden="1">"c5278"</definedName>
    <definedName name="IQ_DIG_SUB_BASIC_SUB" hidden="1">"c16202"</definedName>
    <definedName name="IQ_DIG_SUB_VIDEO_SUB" hidden="1">"c15788"</definedName>
    <definedName name="IQ_DIGITAL_SUB_TOTAL_HOMES_PASSED" hidden="1">"c15769"</definedName>
    <definedName name="IQ_DIGITAL_VIDEO_PENETRATION" hidden="1">"c15768"</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EST_CIQ" hidden="1">"c4789"</definedName>
    <definedName name="IQ_DILUT_OUTSTANDING_CURRENT_HIGH_EST" hidden="1">"c4264"</definedName>
    <definedName name="IQ_DILUT_OUTSTANDING_CURRENT_HIGH_EST_CIQ" hidden="1">"c4790"</definedName>
    <definedName name="IQ_DILUT_OUTSTANDING_CURRENT_LOW_EST" hidden="1">"c4265"</definedName>
    <definedName name="IQ_DILUT_OUTSTANDING_CURRENT_LOW_EST_CIQ" hidden="1">"c4791"</definedName>
    <definedName name="IQ_DILUT_OUTSTANDING_CURRENT_MEDIAN_EST" hidden="1">"c4266"</definedName>
    <definedName name="IQ_DILUT_OUTSTANDING_CURRENT_MEDIAN_EST_CIQ" hidden="1">"c4792"</definedName>
    <definedName name="IQ_DILUT_OUTSTANDING_CURRENT_NUM_EST" hidden="1">"c4267"</definedName>
    <definedName name="IQ_DILUT_OUTSTANDING_CURRENT_NUM_EST_CIQ" hidden="1">"c4793"</definedName>
    <definedName name="IQ_DILUT_OUTSTANDING_CURRENT_STDDEV_EST" hidden="1">"c4268"</definedName>
    <definedName name="IQ_DILUT_OUTSTANDING_CURRENT_STDDEV_EST_CIQ" hidden="1">"c4794"</definedName>
    <definedName name="IQ_DILUT_WEIGHT" hidden="1">"c326"</definedName>
    <definedName name="IQ_DILUT_WEIGHT_EST" hidden="1">"c4269"</definedName>
    <definedName name="IQ_DILUT_WEIGHT_EST_CIQ" hidden="1">"c4795"</definedName>
    <definedName name="IQ_DILUT_WEIGHT_GUIDANCE" hidden="1">"c4270"</definedName>
    <definedName name="IQ_DILUT_WEIGHT_HIGH_EST" hidden="1">"c4271"</definedName>
    <definedName name="IQ_DILUT_WEIGHT_HIGH_EST_CIQ" hidden="1">"c4796"</definedName>
    <definedName name="IQ_DILUT_WEIGHT_LOW_EST" hidden="1">"c4272"</definedName>
    <definedName name="IQ_DILUT_WEIGHT_LOW_EST_CIQ" hidden="1">"c4797"</definedName>
    <definedName name="IQ_DILUT_WEIGHT_MEDIAN_EST" hidden="1">"c4273"</definedName>
    <definedName name="IQ_DILUT_WEIGHT_MEDIAN_EST_CIQ" hidden="1">"c4798"</definedName>
    <definedName name="IQ_DILUT_WEIGHT_NUM_EST" hidden="1">"c4274"</definedName>
    <definedName name="IQ_DILUT_WEIGHT_NUM_EST_CIQ" hidden="1">"c4799"</definedName>
    <definedName name="IQ_DILUT_WEIGHT_STDDEV_EST" hidden="1">"c4275"</definedName>
    <definedName name="IQ_DILUT_WEIGHT_STDDEV_EST_CIQ" hidden="1">"c4800"</definedName>
    <definedName name="IQ_DILUTED_EPRA_NAV" hidden="1">"c16005"</definedName>
    <definedName name="IQ_DILUTED_EPRA_NAV_SHARE_RE" hidden="1">"c16014"</definedName>
    <definedName name="IQ_DILUTED_EPRA_NNAV" hidden="1">"c16010"</definedName>
    <definedName name="IQ_DILUTED_EPRA_NNAV_SHARE_RE" hidden="1">"c16015"</definedName>
    <definedName name="IQ_DILUTED_NAV_RE" hidden="1">"c15998"</definedName>
    <definedName name="IQ_DILUTED_NAV_SHARE_RE" hidden="1">"c16013"</definedName>
    <definedName name="IQ_DILUTED_NAV_SHARES" hidden="1">"c16016"</definedName>
    <definedName name="IQ_DILUTION_EFFECT_NAV" hidden="1">"c15997"</definedName>
    <definedName name="IQ_DIRECT_AH_EARNED" hidden="1">"c2740"</definedName>
    <definedName name="IQ_DIRECT_EARNED" hidden="1">"c2730"</definedName>
    <definedName name="IQ_DIRECT_INDIRECT_RE_VENTURES_FFIEC" hidden="1">"c15266"</definedName>
    <definedName name="IQ_DIRECT_INDIRECT_RE_VENTURES_UNCONSOL_FFIEC" hidden="1">"c15274"</definedName>
    <definedName name="IQ_DIRECT_LIFE_EARNED" hidden="1">"c2735"</definedName>
    <definedName name="IQ_DIRECT_LIFE_IN_FORCE" hidden="1">"c2765"</definedName>
    <definedName name="IQ_DIRECT_LOSSES" hidden="1">"c15869"</definedName>
    <definedName name="IQ_DIRECT_PC_EARNED" hidden="1">"c2745"</definedName>
    <definedName name="IQ_DIRECT_WRITTEN" hidden="1">"c2724"</definedName>
    <definedName name="IQ_DIRECTORS_FEES_FFIEC" hidden="1">"c13049"</definedName>
    <definedName name="IQ_DISALLOWED_DEFERRED_TAX_ASSETS_FFIEC" hidden="1">"c13157"</definedName>
    <definedName name="IQ_DISALLOWED_GOODWILL_INTANGIBLE_ASSETS_FFIEC" hidden="1">"c13155"</definedName>
    <definedName name="IQ_DISALLOWED_GOODWILL_INTANGIBLES_T1_FFIEC" hidden="1">"c13137"</definedName>
    <definedName name="IQ_DISALLOWED_SERVICING_ASSETS_FFIEC" hidden="1">"c13156"</definedName>
    <definedName name="IQ_DISALLOWED_SERVICING_ASSETS_T1_FFIEC" hidden="1">"c13140"</definedName>
    <definedName name="IQ_DISALLOWED_SERVICING_OTHER_ASSETS_ADJUSTED_ASSETS_THRIFT" hidden="1">"c25033"</definedName>
    <definedName name="IQ_DISALLOWED_SERVICING_OTHER_ASSETS_T1_THRIFT" hidden="1">"c25024"</definedName>
    <definedName name="IQ_DISBURSED_CONSTRUCTION_MORTGAGE_LOANS_1_4_DWELLING_UNITS_THRIFT" hidden="1">"c25317"</definedName>
    <definedName name="IQ_DISBURSED_CONSTRUCTION_MORTGAGE_LOANS_MULTIFAMILY_5_MORE_DWELLING_UNITS_THRIFT" hidden="1">"c25318"</definedName>
    <definedName name="IQ_DISBURSED_CONSTRUCTION_MORTGAGE_LOANS_NONRES_THRIFT" hidden="1">"c25319"</definedName>
    <definedName name="IQ_DISBURSED_PML_1_4_DWELLING_UNITS_THRIFT" hidden="1">"c25320"</definedName>
    <definedName name="IQ_DISBURSED_PML_HOME_EQUITY_JUNIOR_LIENS_THRIFT" hidden="1">"c25321"</definedName>
    <definedName name="IQ_DISBURSED_PML_LAND_THRIFT" hidden="1">"c25324"</definedName>
    <definedName name="IQ_DISBURSED_PML_MULTIFAMILY_5_MORE_DWELLING_UNITS_THRIFT" hidden="1">"c25322"</definedName>
    <definedName name="IQ_DISBURSED_PML_NONRES_EXCEPT_LAND_THRIFT" hidden="1">"c25323"</definedName>
    <definedName name="IQ_DISCONT_OPER" hidden="1">"c1367"</definedName>
    <definedName name="IQ_DISCOUNT_RATE_PENSION_DOMESTIC" hidden="1">"c327"</definedName>
    <definedName name="IQ_DISCOUNT_RATE_PENSION_FOREIGN" hidden="1">"c328"</definedName>
    <definedName name="IQ_DISCRETIONARY_CAPEX" hidden="1">"c16183"</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_CASH_SHARE_TRUSTS_EST" hidden="1">"c26906"</definedName>
    <definedName name="IQ_DISTRIB_CASH_SHARE_TRUSTS_EST_CIQ" hidden="1">"c4810"</definedName>
    <definedName name="IQ_DISTRIB_CASH_SHARE_TRUSTS_EST_DOWN_2MONTH_CIQ" hidden="1">"c24624"</definedName>
    <definedName name="IQ_DISTRIB_CASH_SHARE_TRUSTS_EST_DOWN_3MONTH_CIQ" hidden="1">"c24628"</definedName>
    <definedName name="IQ_DISTRIB_CASH_SHARE_TRUSTS_EST_DOWN_MONTH_CIQ" hidden="1">"c24620"</definedName>
    <definedName name="IQ_DISTRIB_CASH_SHARE_TRUSTS_EST_NOTE_CIQ" hidden="1">"c24611"</definedName>
    <definedName name="IQ_DISTRIB_CASH_SHARE_TRUSTS_EST_NUM_ANALYSTS_2MONTH_CIQ" hidden="1">"c24622"</definedName>
    <definedName name="IQ_DISTRIB_CASH_SHARE_TRUSTS_EST_NUM_ANALYSTS_3MONTH_CIQ" hidden="1">"c24626"</definedName>
    <definedName name="IQ_DISTRIB_CASH_SHARE_TRUSTS_EST_NUM_ANALYSTS_MONTH_CIQ" hidden="1">"c24618"</definedName>
    <definedName name="IQ_DISTRIB_CASH_SHARE_TRUSTS_EST_TOTAL_REVISED_2MONTH_CIQ" hidden="1">"c24625"</definedName>
    <definedName name="IQ_DISTRIB_CASH_SHARE_TRUSTS_EST_TOTAL_REVISED_3MONTH_CIQ" hidden="1">"c24629"</definedName>
    <definedName name="IQ_DISTRIB_CASH_SHARE_TRUSTS_EST_TOTAL_REVISED_MONTH_CIQ" hidden="1">"c24621"</definedName>
    <definedName name="IQ_DISTRIB_CASH_SHARE_TRUSTS_EST_UP_2MONTH_CIQ" hidden="1">"c24623"</definedName>
    <definedName name="IQ_DISTRIB_CASH_SHARE_TRUSTS_EST_UP_3MONTH_CIQ" hidden="1">"c24627"</definedName>
    <definedName name="IQ_DISTRIB_CASH_SHARE_TRUSTS_EST_UP_MONTH_CIQ" hidden="1">"c24619"</definedName>
    <definedName name="IQ_DISTRIB_CASH_SHARE_TRUSTS_HIGH_EST" hidden="1">"c26907"</definedName>
    <definedName name="IQ_DISTRIB_CASH_SHARE_TRUSTS_HIGH_EST_CIQ" hidden="1">"c4813"</definedName>
    <definedName name="IQ_DISTRIB_CASH_SHARE_TRUSTS_LOW_EST" hidden="1">"c26908"</definedName>
    <definedName name="IQ_DISTRIB_CASH_SHARE_TRUSTS_LOW_EST_CIQ" hidden="1">"c4814"</definedName>
    <definedName name="IQ_DISTRIB_CASH_SHARE_TRUSTS_MEDIAN_EST" hidden="1">"c26909"</definedName>
    <definedName name="IQ_DISTRIB_CASH_SHARE_TRUSTS_MEDIAN_EST_CIQ" hidden="1">"c4815"</definedName>
    <definedName name="IQ_DISTRIB_CASH_SHARE_TRUSTS_NUM_EST" hidden="1">"c26910"</definedName>
    <definedName name="IQ_DISTRIB_CASH_SHARE_TRUSTS_NUM_EST_CIQ" hidden="1">"c4816"</definedName>
    <definedName name="IQ_DISTRIB_CASH_SHARE_TRUSTS_STDDEV_EST" hidden="1">"c26911"</definedName>
    <definedName name="IQ_DISTRIB_CASH_SHARE_TRUSTS_STDDEV_EST_CIQ" hidden="1">"c4817"</definedName>
    <definedName name="IQ_DISTRIB_CASH_TRUSTS_EST" hidden="1">"c26912"</definedName>
    <definedName name="IQ_DISTRIB_CASH_TRUSTS_EST_CIQ" hidden="1">"c4802"</definedName>
    <definedName name="IQ_DISTRIB_CASH_TRUSTS_EST_DOWN_2MONTH_CIQ" hidden="1">"c24605"</definedName>
    <definedName name="IQ_DISTRIB_CASH_TRUSTS_EST_DOWN_3MONTH_CIQ" hidden="1">"c24609"</definedName>
    <definedName name="IQ_DISTRIB_CASH_TRUSTS_EST_DOWN_MONTH_CIQ" hidden="1">"c24601"</definedName>
    <definedName name="IQ_DISTRIB_CASH_TRUSTS_EST_NOTE_CIQ" hidden="1">"c24592"</definedName>
    <definedName name="IQ_DISTRIB_CASH_TRUSTS_EST_NUM_ANALYSTS_2MONTH_CIQ" hidden="1">"c24603"</definedName>
    <definedName name="IQ_DISTRIB_CASH_TRUSTS_EST_NUM_ANALYSTS_3MONTH_CIQ" hidden="1">"c24607"</definedName>
    <definedName name="IQ_DISTRIB_CASH_TRUSTS_EST_NUM_ANALYSTS_MONTH_CIQ" hidden="1">"c24599"</definedName>
    <definedName name="IQ_DISTRIB_CASH_TRUSTS_EST_TOTAL_REVISED_2MONTH_CIQ" hidden="1">"c24606"</definedName>
    <definedName name="IQ_DISTRIB_CASH_TRUSTS_EST_TOTAL_REVISED_3MONTH_CIQ" hidden="1">"c24610"</definedName>
    <definedName name="IQ_DISTRIB_CASH_TRUSTS_EST_TOTAL_REVISED_MONTH_CIQ" hidden="1">"c24602"</definedName>
    <definedName name="IQ_DISTRIB_CASH_TRUSTS_EST_UP_2MONTH_CIQ" hidden="1">"c24604"</definedName>
    <definedName name="IQ_DISTRIB_CASH_TRUSTS_EST_UP_3MONTH_CIQ" hidden="1">"c24608"</definedName>
    <definedName name="IQ_DISTRIB_CASH_TRUSTS_EST_UP_MONTH_CIQ" hidden="1">"c24600"</definedName>
    <definedName name="IQ_DISTRIB_CASH_TRUSTS_HIGH_EST" hidden="1">"c26913"</definedName>
    <definedName name="IQ_DISTRIB_CASH_TRUSTS_HIGH_EST_CIQ" hidden="1">"c4805"</definedName>
    <definedName name="IQ_DISTRIB_CASH_TRUSTS_LOW_EST" hidden="1">"c26914"</definedName>
    <definedName name="IQ_DISTRIB_CASH_TRUSTS_LOW_EST_CIQ" hidden="1">"c4806"</definedName>
    <definedName name="IQ_DISTRIB_CASH_TRUSTS_MEDIAN_EST" hidden="1">"c26915"</definedName>
    <definedName name="IQ_DISTRIB_CASH_TRUSTS_MEDIAN_EST_CIQ" hidden="1">"c4807"</definedName>
    <definedName name="IQ_DISTRIB_CASH_TRUSTS_NUM_EST" hidden="1">"c26916"</definedName>
    <definedName name="IQ_DISTRIB_CASH_TRUSTS_NUM_EST_CIQ" hidden="1">"c4808"</definedName>
    <definedName name="IQ_DISTRIB_CASH_TRUSTS_STDDEV_EST" hidden="1">"c26917"</definedName>
    <definedName name="IQ_DISTRIB_CASH_TRUSTS_STDDEV_EST_CIQ" hidden="1">"c4819"</definedName>
    <definedName name="IQ_DISTRIBUTABLE_CASH" hidden="1">"c3002"</definedName>
    <definedName name="IQ_DISTRIBUTABLE_CASH_ACT_OR_EST" hidden="1">"c4278"</definedName>
    <definedName name="IQ_DISTRIBUTABLE_CASH_ACT_OR_EST_CIQ" hidden="1">"c4803"</definedName>
    <definedName name="IQ_DISTRIBUTABLE_CASH_ACT_OR_EST_CIQ_COL" hidden="1">"c11450"</definedName>
    <definedName name="IQ_DISTRIBUTABLE_CASH_EST" hidden="1">"c4277"</definedName>
    <definedName name="IQ_DISTRIBUTABLE_CASH_EST_CIQ" hidden="1">"c4802"</definedName>
    <definedName name="IQ_DISTRIBUTABLE_CASH_GUIDANCE" hidden="1">"c4279"</definedName>
    <definedName name="IQ_DISTRIBUTABLE_CASH_GUIDANCE_CIQ" hidden="1">"c4804"</definedName>
    <definedName name="IQ_DISTRIBUTABLE_CASH_GUIDANCE_CIQ_COL" hidden="1">"c11451"</definedName>
    <definedName name="IQ_DISTRIBUTABLE_CASH_HIGH_EST" hidden="1">"c4280"</definedName>
    <definedName name="IQ_DISTRIBUTABLE_CASH_HIGH_EST_CIQ" hidden="1">"c4805"</definedName>
    <definedName name="IQ_DISTRIBUTABLE_CASH_HIGH_GUIDANCE" hidden="1">"c4198"</definedName>
    <definedName name="IQ_DISTRIBUTABLE_CASH_HIGH_GUIDANCE_CIQ" hidden="1">"c4610"</definedName>
    <definedName name="IQ_DISTRIBUTABLE_CASH_HIGH_GUIDANCE_CIQ_COL" hidden="1">"c11259"</definedName>
    <definedName name="IQ_DISTRIBUTABLE_CASH_LOW_EST" hidden="1">"c4281"</definedName>
    <definedName name="IQ_DISTRIBUTABLE_CASH_LOW_EST_CIQ" hidden="1">"c4806"</definedName>
    <definedName name="IQ_DISTRIBUTABLE_CASH_LOW_GUIDANCE" hidden="1">"c4238"</definedName>
    <definedName name="IQ_DISTRIBUTABLE_CASH_LOW_GUIDANCE_CIQ" hidden="1">"c4650"</definedName>
    <definedName name="IQ_DISTRIBUTABLE_CASH_LOW_GUIDANCE_CIQ_COL" hidden="1">"c11299"</definedName>
    <definedName name="IQ_DISTRIBUTABLE_CASH_MEDIAN_EST" hidden="1">"c4282"</definedName>
    <definedName name="IQ_DISTRIBUTABLE_CASH_MEDIAN_EST_CIQ" hidden="1">"c4807"</definedName>
    <definedName name="IQ_DISTRIBUTABLE_CASH_NUM_EST" hidden="1">"c4283"</definedName>
    <definedName name="IQ_DISTRIBUTABLE_CASH_NUM_EST_CIQ" hidden="1">"c4808"</definedName>
    <definedName name="IQ_DISTRIBUTABLE_CASH_PAYOUT" hidden="1">"c3005"</definedName>
    <definedName name="IQ_DISTRIBUTABLE_CASH_PER_SHARE_DILUTED" hidden="1">"c16191"</definedName>
    <definedName name="IQ_DISTRIBUTABLE_CASH_SHARE" hidden="1">"c3003"</definedName>
    <definedName name="IQ_DISTRIBUTABLE_CASH_SHARE_ACT_OR_EST" hidden="1">"c4286"</definedName>
    <definedName name="IQ_DISTRIBUTABLE_CASH_SHARE_ACT_OR_EST_CIQ" hidden="1">"c4811"</definedName>
    <definedName name="IQ_DISTRIBUTABLE_CASH_SHARE_ACT_OR_EST_CIQ_COL" hidden="1">"c11458"</definedName>
    <definedName name="IQ_DISTRIBUTABLE_CASH_SHARE_EST" hidden="1">"c4285"</definedName>
    <definedName name="IQ_DISTRIBUTABLE_CASH_SHARE_EST_CIQ" hidden="1">"c4810"</definedName>
    <definedName name="IQ_DISTRIBUTABLE_CASH_SHARE_GUIDANCE" hidden="1">"c4287"</definedName>
    <definedName name="IQ_DISTRIBUTABLE_CASH_SHARE_GUIDANCE_CIQ" hidden="1">"c4812"</definedName>
    <definedName name="IQ_DISTRIBUTABLE_CASH_SHARE_GUIDANCE_CIQ_COL" hidden="1">"c11459"</definedName>
    <definedName name="IQ_DISTRIBUTABLE_CASH_SHARE_HIGH_EST" hidden="1">"c4288"</definedName>
    <definedName name="IQ_DISTRIBUTABLE_CASH_SHARE_HIGH_EST_CIQ" hidden="1">"c4813"</definedName>
    <definedName name="IQ_DISTRIBUTABLE_CASH_SHARE_HIGH_GUIDANCE" hidden="1">"c4199"</definedName>
    <definedName name="IQ_DISTRIBUTABLE_CASH_SHARE_HIGH_GUIDANCE_CIQ" hidden="1">"c4611"</definedName>
    <definedName name="IQ_DISTRIBUTABLE_CASH_SHARE_HIGH_GUIDANCE_CIQ_COL" hidden="1">"c11260"</definedName>
    <definedName name="IQ_DISTRIBUTABLE_CASH_SHARE_LOW_EST" hidden="1">"c4289"</definedName>
    <definedName name="IQ_DISTRIBUTABLE_CASH_SHARE_LOW_EST_CIQ" hidden="1">"c4814"</definedName>
    <definedName name="IQ_DISTRIBUTABLE_CASH_SHARE_LOW_GUIDANCE" hidden="1">"c4239"</definedName>
    <definedName name="IQ_DISTRIBUTABLE_CASH_SHARE_LOW_GUIDANCE_CIQ" hidden="1">"c4651"</definedName>
    <definedName name="IQ_DISTRIBUTABLE_CASH_SHARE_LOW_GUIDANCE_CIQ_COL" hidden="1">"c11300"</definedName>
    <definedName name="IQ_DISTRIBUTABLE_CASH_SHARE_MEDIAN_EST" hidden="1">"c4290"</definedName>
    <definedName name="IQ_DISTRIBUTABLE_CASH_SHARE_MEDIAN_EST_CIQ" hidden="1">"c4815"</definedName>
    <definedName name="IQ_DISTRIBUTABLE_CASH_SHARE_NUM_EST" hidden="1">"c4291"</definedName>
    <definedName name="IQ_DISTRIBUTABLE_CASH_SHARE_NUM_EST_CIQ" hidden="1">"c4816"</definedName>
    <definedName name="IQ_DISTRIBUTABLE_CASH_SHARE_STDDEV_EST" hidden="1">"c4292"</definedName>
    <definedName name="IQ_DISTRIBUTABLE_CASH_SHARE_STDDEV_EST_CIQ" hidden="1">"c4817"</definedName>
    <definedName name="IQ_DISTRIBUTABLE_CASH_SHARES_BASIC" hidden="1">"c16189"</definedName>
    <definedName name="IQ_DISTRIBUTABLE_CASH_SHARES_DILUTED" hidden="1">"c16190"</definedName>
    <definedName name="IQ_DISTRIBUTABLE_CASH_STANDARDIZED" hidden="1">"c20435"</definedName>
    <definedName name="IQ_DISTRIBUTABLE_CASH_STDDEV_EST" hidden="1">"c4294"</definedName>
    <definedName name="IQ_DISTRIBUTABLE_CASH_STDDEV_EST_CIQ" hidden="1">"c4819"</definedName>
    <definedName name="IQ_DIV_AMOUNT" hidden="1">"c3041"</definedName>
    <definedName name="IQ_DIV_AMOUNT_LIST" hidden="1">"c17417"</definedName>
    <definedName name="IQ_DIV_PAYMENT_DATE" hidden="1">"c2205"</definedName>
    <definedName name="IQ_DIV_PAYMENT_DATE_LIST" hidden="1">"c17418"</definedName>
    <definedName name="IQ_DIV_PAYMENT_TYPE" hidden="1">"c12752"</definedName>
    <definedName name="IQ_DIV_PAYMENT_TYPE_LIST" hidden="1">"c17419"</definedName>
    <definedName name="IQ_DIV_RECORD_DATE" hidden="1">"c2204"</definedName>
    <definedName name="IQ_DIV_RECORD_DATE_LIST" hidden="1">"c17420"</definedName>
    <definedName name="IQ_DIV_SHARE" hidden="1">"c330"</definedName>
    <definedName name="IQ_DIVEST_CF" hidden="1">"c331"</definedName>
    <definedName name="IQ_DIVID_SHARE" hidden="1">"c1366"</definedName>
    <definedName name="IQ_DIVIDEND_EST" hidden="1">"c4296"</definedName>
    <definedName name="IQ_DIVIDEND_EST_CIQ" hidden="1">"c4821"</definedName>
    <definedName name="IQ_DIVIDEND_HIGH_EST" hidden="1">"c4297"</definedName>
    <definedName name="IQ_DIVIDEND_HIGH_EST_CIQ" hidden="1">"c4822"</definedName>
    <definedName name="IQ_DIVIDEND_INCOME_FHLB_STOCK_THRIFT" hidden="1">"c24754"</definedName>
    <definedName name="IQ_DIVIDEND_INCOME_OTHER_EQUITY_INV_THRIFT" hidden="1">"c24755"</definedName>
    <definedName name="IQ_DIVIDEND_LOW_EST" hidden="1">"c4298"</definedName>
    <definedName name="IQ_DIVIDEND_LOW_EST_CIQ" hidden="1">"c4823"</definedName>
    <definedName name="IQ_DIVIDEND_MEDIAN_EST" hidden="1">"c4299"</definedName>
    <definedName name="IQ_DIVIDEND_MEDIAN_EST_CIQ" hidden="1">"c4824"</definedName>
    <definedName name="IQ_DIVIDEND_NUM_EST" hidden="1">"c4300"</definedName>
    <definedName name="IQ_DIVIDEND_NUM_EST_CIQ" hidden="1">"c4825"</definedName>
    <definedName name="IQ_DIVIDEND_STDDEV_EST" hidden="1">"c4301"</definedName>
    <definedName name="IQ_DIVIDEND_STDDEV_EST_CIQ" hidden="1">"c4826"</definedName>
    <definedName name="IQ_DIVIDEND_YIELD" hidden="1">"c332"</definedName>
    <definedName name="IQ_DIVIDENDS_DECLARED_COMMON_FDIC" hidden="1">"c6659"</definedName>
    <definedName name="IQ_DIVIDENDS_DECLARED_COMMON_FFIEC" hidden="1">"c12969"</definedName>
    <definedName name="IQ_DIVIDENDS_DECLARED_PREFERRED_FDIC" hidden="1">"c6658"</definedName>
    <definedName name="IQ_DIVIDENDS_DECLARED_PREFERRED_FFIEC" hidden="1">"c12968"</definedName>
    <definedName name="IQ_DIVIDENDS_FDIC" hidden="1">"c6660"</definedName>
    <definedName name="IQ_DIVIDENDS_NET_INCOME_FFIEC" hidden="1">"c13349"</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OM_OFFICE_DEPOSITS_TOT_DEPOSITS_FFIEC" hidden="1">"c13910"</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CIQ" hidden="1">"c5062"</definedName>
    <definedName name="IQ_DPS_ACT_OR_EST_CIQ_COL" hidden="1">"c11709"</definedName>
    <definedName name="IQ_DPS_ACT_OR_EST_REUT" hidden="1">"c5464"</definedName>
    <definedName name="IQ_DPS_ACT_OR_EST_THOM" hidden="1">"c5302"</definedName>
    <definedName name="IQ_DPS_DET_EST" hidden="1">"c12052"</definedName>
    <definedName name="IQ_DPS_DET_EST_CURRENCY" hidden="1">"c12459"</definedName>
    <definedName name="IQ_DPS_DET_EST_CURRENCY_THOM" hidden="1">"c12480"</definedName>
    <definedName name="IQ_DPS_DET_EST_DATE" hidden="1">"c12205"</definedName>
    <definedName name="IQ_DPS_DET_EST_DATE_THOM" hidden="1">"c12231"</definedName>
    <definedName name="IQ_DPS_DET_EST_INCL" hidden="1">"c12342"</definedName>
    <definedName name="IQ_DPS_DET_EST_INCL_THOM" hidden="1">"c12363"</definedName>
    <definedName name="IQ_DPS_DET_EST_ORIGIN" hidden="1">"c12578"</definedName>
    <definedName name="IQ_DPS_DET_EST_ORIGIN_THOM" hidden="1">"c12601"</definedName>
    <definedName name="IQ_DPS_DET_EST_THOM" hidden="1">"c12081"</definedName>
    <definedName name="IQ_DPS_EST" hidden="1">"c1674"</definedName>
    <definedName name="IQ_DPS_EST_BOTTOM_UP" hidden="1">"c5493"</definedName>
    <definedName name="IQ_DPS_EST_BOTTOM_UP_CIQ" hidden="1">"c12030"</definedName>
    <definedName name="IQ_DPS_EST_BOTTOM_UP_REUT" hidden="1">"c5501"</definedName>
    <definedName name="IQ_DPS_EST_CIQ" hidden="1">"c3682"</definedName>
    <definedName name="IQ_DPS_EST_DOWN_2MONTH" hidden="1">"c16345"</definedName>
    <definedName name="IQ_DPS_EST_DOWN_2MONTH_CIQ" hidden="1">"c16657"</definedName>
    <definedName name="IQ_DPS_EST_DOWN_3MONTH" hidden="1">"c16349"</definedName>
    <definedName name="IQ_DPS_EST_DOWN_3MONTH_CIQ" hidden="1">"c16661"</definedName>
    <definedName name="IQ_DPS_EST_DOWN_MONTH" hidden="1">"c16341"</definedName>
    <definedName name="IQ_DPS_EST_DOWN_MONTH_CIQ" hidden="1">"c16653"</definedName>
    <definedName name="IQ_DPS_EST_NOTE" hidden="1">"c17509"</definedName>
    <definedName name="IQ_DPS_EST_NOTE_CIQ" hidden="1">"c17462"</definedName>
    <definedName name="IQ_DPS_EST_NUM_ANALYSTS_2MONTH" hidden="1">"c16343"</definedName>
    <definedName name="IQ_DPS_EST_NUM_ANALYSTS_2MONTH_CIQ" hidden="1">"c16655"</definedName>
    <definedName name="IQ_DPS_EST_NUM_ANALYSTS_3MONTH" hidden="1">"c16347"</definedName>
    <definedName name="IQ_DPS_EST_NUM_ANALYSTS_3MONTH_CIQ" hidden="1">"c16659"</definedName>
    <definedName name="IQ_DPS_EST_NUM_ANALYSTS_MONTH" hidden="1">"c16339"</definedName>
    <definedName name="IQ_DPS_EST_NUM_ANALYSTS_MONTH_CIQ" hidden="1">"c16651"</definedName>
    <definedName name="IQ_DPS_EST_REUT" hidden="1">"c3851"</definedName>
    <definedName name="IQ_DPS_EST_THOM" hidden="1">"c4013"</definedName>
    <definedName name="IQ_DPS_EST_TOTAL_REVISED_2MONTH" hidden="1">"c16346"</definedName>
    <definedName name="IQ_DPS_EST_TOTAL_REVISED_2MONTH_CIQ" hidden="1">"c16658"</definedName>
    <definedName name="IQ_DPS_EST_TOTAL_REVISED_3MONTH" hidden="1">"c16350"</definedName>
    <definedName name="IQ_DPS_EST_TOTAL_REVISED_3MONTH_CIQ" hidden="1">"c16662"</definedName>
    <definedName name="IQ_DPS_EST_TOTAL_REVISED_MONTH" hidden="1">"c16342"</definedName>
    <definedName name="IQ_DPS_EST_TOTAL_REVISED_MONTH_CIQ" hidden="1">"c16654"</definedName>
    <definedName name="IQ_DPS_EST_UP_2MONTH" hidden="1">"c16344"</definedName>
    <definedName name="IQ_DPS_EST_UP_2MONTH_CIQ" hidden="1">"c16656"</definedName>
    <definedName name="IQ_DPS_EST_UP_3MONTH" hidden="1">"c16348"</definedName>
    <definedName name="IQ_DPS_EST_UP_3MONTH_CIQ" hidden="1">"c16660"</definedName>
    <definedName name="IQ_DPS_EST_UP_MONTH" hidden="1">"c16340"</definedName>
    <definedName name="IQ_DPS_EST_UP_MONTH_CIQ" hidden="1">"c16652"</definedName>
    <definedName name="IQ_DPS_GUIDANCE" hidden="1">"c4302"</definedName>
    <definedName name="IQ_DPS_GUIDANCE_CIQ" hidden="1">"c4827"</definedName>
    <definedName name="IQ_DPS_GUIDANCE_CIQ_COL" hidden="1">"c11474"</definedName>
    <definedName name="IQ_DPS_HIGH_EST" hidden="1">"c1676"</definedName>
    <definedName name="IQ_DPS_HIGH_EST_CIQ" hidden="1">"c3684"</definedName>
    <definedName name="IQ_DPS_HIGH_EST_REUT" hidden="1">"c3853"</definedName>
    <definedName name="IQ_DPS_HIGH_EST_THOM" hidden="1">"c4015"</definedName>
    <definedName name="IQ_DPS_HIGH_GUIDANCE" hidden="1">"c4168"</definedName>
    <definedName name="IQ_DPS_HIGH_GUIDANCE_CIQ" hidden="1">"c4580"</definedName>
    <definedName name="IQ_DPS_HIGH_GUIDANCE_CIQ_COL" hidden="1">"c11229"</definedName>
    <definedName name="IQ_DPS_LOW_EST" hidden="1">"c1677"</definedName>
    <definedName name="IQ_DPS_LOW_EST_CIQ" hidden="1">"c3685"</definedName>
    <definedName name="IQ_DPS_LOW_EST_REUT" hidden="1">"c3854"</definedName>
    <definedName name="IQ_DPS_LOW_EST_THOM" hidden="1">"c4016"</definedName>
    <definedName name="IQ_DPS_LOW_GUIDANCE" hidden="1">"c4208"</definedName>
    <definedName name="IQ_DPS_LOW_GUIDANCE_CIQ" hidden="1">"c4620"</definedName>
    <definedName name="IQ_DPS_LOW_GUIDANCE_CIQ_COL" hidden="1">"c11269"</definedName>
    <definedName name="IQ_DPS_MEDIAN_EST" hidden="1">"c1675"</definedName>
    <definedName name="IQ_DPS_MEDIAN_EST_CIQ" hidden="1">"c3683"</definedName>
    <definedName name="IQ_DPS_MEDIAN_EST_REUT" hidden="1">"c3852"</definedName>
    <definedName name="IQ_DPS_MEDIAN_EST_THOM" hidden="1">"c4014"</definedName>
    <definedName name="IQ_DPS_NUM_EST" hidden="1">"c1678"</definedName>
    <definedName name="IQ_DPS_NUM_EST_CIQ" hidden="1">"c3686"</definedName>
    <definedName name="IQ_DPS_NUM_EST_REUT" hidden="1">"c3855"</definedName>
    <definedName name="IQ_DPS_NUM_EST_THOM" hidden="1">"c4017"</definedName>
    <definedName name="IQ_DPS_STDDEV_EST" hidden="1">"c1679"</definedName>
    <definedName name="IQ_DPS_STDDEV_EST_CIQ" hidden="1">"c3687"</definedName>
    <definedName name="IQ_DPS_STDDEV_EST_REUT" hidden="1">"c3856"</definedName>
    <definedName name="IQ_DPS_STDDEV_EST_THOM" hidden="1">"c4018"</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INT_BEAR_LIABILITIES" hidden="1">"c15703"</definedName>
    <definedName name="IQ_EARNING_ASSET_YIELD" hidden="1">"c343"</definedName>
    <definedName name="IQ_EARNING_ASSETS_AVG_ASSETS_FFIEC" hidden="1">"c13354"</definedName>
    <definedName name="IQ_EARNING_ASSETS_FDIC" hidden="1">"c6360"</definedName>
    <definedName name="IQ_EARNING_ASSETS_QUARTERLY_AVG_FFIEC" hidden="1">"c13086"</definedName>
    <definedName name="IQ_EARNING_ASSETS_REPRICE_ASSETS_TOT_FFIEC" hidden="1">"c13451"</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_PARENT_EXCL_EXTRA" hidden="1">"c25791"</definedName>
    <definedName name="IQ_EARNINGS_ANNOUNCE_DATE" hidden="1">"c1649"</definedName>
    <definedName name="IQ_EARNINGS_ANNOUNCE_DATE_CIQ" hidden="1">"c4656"</definedName>
    <definedName name="IQ_EARNINGS_ANNOUNCE_DATE_REUT" hidden="1">"c5314"</definedName>
    <definedName name="IQ_EARNINGS_ANNOUNCE_DATE_THOM" hidden="1">"c5093"</definedName>
    <definedName name="IQ_EARNINGS_BEFORE_TAXES_AVG_ASSETS_THRIFT" hidden="1">"c25656"</definedName>
    <definedName name="IQ_EARNINGS_CO_FFIEC" hidden="1">"c13032"</definedName>
    <definedName name="IQ_EARNINGS_CO_THRIFT" hidden="1">"c24796"</definedName>
    <definedName name="IQ_EARNINGS_CONT_OPS_HOMEBUILDING_SALES" hidden="1">"c15817"</definedName>
    <definedName name="IQ_EARNINGS_COVERAGE_LOSSES_FFIEC" hidden="1">"c13351"</definedName>
    <definedName name="IQ_EARNINGS_COVERAGE_NET_CHARGE_OFFS_FDIC" hidden="1">"c6735"</definedName>
    <definedName name="IQ_EARNINGS_COVERAGE_NET_LOSSES_THRIFT" hidden="1">"c25641"</definedName>
    <definedName name="IQ_EARNINGS_LIFE_INSURANCE_FFIEC" hidden="1">"c13041"</definedName>
    <definedName name="IQ_EARNINGS_PERIOD_COVERED" hidden="1">"c9958"</definedName>
    <definedName name="IQ_EARNINGS_PERIOD_GROUP" hidden="1">"c9944"</definedName>
    <definedName name="IQ_EBIT" hidden="1">"c352"</definedName>
    <definedName name="IQ_EBIT_10K" hidden="1">"IQ_EBIT_10K"</definedName>
    <definedName name="IQ_EBIT_10Q" hidden="1">"IQ_EBIT_10Q"</definedName>
    <definedName name="IQ_EBIT_10Q1" hidden="1">"IQ_EBIT_10Q1"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CIQ" hidden="1">"c5063"</definedName>
    <definedName name="IQ_EBIT_ACT_OR_EST_CIQ_COL" hidden="1">"c11710"</definedName>
    <definedName name="IQ_EBIT_ACT_OR_EST_REUT" hidden="1">"c5465"</definedName>
    <definedName name="IQ_EBIT_ACT_OR_EST_THOM" hidden="1">"c5303"</definedName>
    <definedName name="IQ_EBIT_DET_EST" hidden="1">"c12053"</definedName>
    <definedName name="IQ_EBIT_DET_EST_CURRENCY" hidden="1">"c12460"</definedName>
    <definedName name="IQ_EBIT_DET_EST_CURRENCY_THOM" hidden="1">"c12481"</definedName>
    <definedName name="IQ_EBIT_DET_EST_DATE" hidden="1">"c12206"</definedName>
    <definedName name="IQ_EBIT_DET_EST_DATE_THOM" hidden="1">"c12232"</definedName>
    <definedName name="IQ_EBIT_DET_EST_INCL" hidden="1">"c12343"</definedName>
    <definedName name="IQ_EBIT_DET_EST_INCL_THOM" hidden="1">"c12364"</definedName>
    <definedName name="IQ_EBIT_DET_EST_ORIGIN" hidden="1">"c12579"</definedName>
    <definedName name="IQ_EBIT_DET_EST_ORIGIN_THOM" hidden="1">"c12602"</definedName>
    <definedName name="IQ_EBIT_DET_EST_THOM" hidden="1">"c12082"</definedName>
    <definedName name="IQ_EBIT_EQ_INC" hidden="1">"c3498"</definedName>
    <definedName name="IQ_EBIT_EQ_INC_EXCL_SBC" hidden="1">"c3502"</definedName>
    <definedName name="IQ_EBIT_EST" hidden="1">"c1681"</definedName>
    <definedName name="IQ_EBIT_EST_CIQ" hidden="1">"c4674"</definedName>
    <definedName name="IQ_EBIT_EST_DOWN_2MONTH" hidden="1">"c16357"</definedName>
    <definedName name="IQ_EBIT_EST_DOWN_2MONTH_CIQ" hidden="1">"c16669"</definedName>
    <definedName name="IQ_EBIT_EST_DOWN_3MONTH" hidden="1">"c16361"</definedName>
    <definedName name="IQ_EBIT_EST_DOWN_3MONTH_CIQ" hidden="1">"c16673"</definedName>
    <definedName name="IQ_EBIT_EST_DOWN_MONTH" hidden="1">"c16353"</definedName>
    <definedName name="IQ_EBIT_EST_DOWN_MONTH_CIQ" hidden="1">"c16665"</definedName>
    <definedName name="IQ_EBIT_EST_NOTE" hidden="1">"c17510"</definedName>
    <definedName name="IQ_EBIT_EST_NOTE_CIQ" hidden="1">"c17463"</definedName>
    <definedName name="IQ_EBIT_EST_NUM_ANALYSTS_2MONTH" hidden="1">"c16355"</definedName>
    <definedName name="IQ_EBIT_EST_NUM_ANALYSTS_2MONTH_CIQ" hidden="1">"c16667"</definedName>
    <definedName name="IQ_EBIT_EST_NUM_ANALYSTS_3MONTH" hidden="1">"c16359"</definedName>
    <definedName name="IQ_EBIT_EST_NUM_ANALYSTS_3MONTH_CIQ" hidden="1">"c16671"</definedName>
    <definedName name="IQ_EBIT_EST_NUM_ANALYSTS_MONTH" hidden="1">"c16351"</definedName>
    <definedName name="IQ_EBIT_EST_NUM_ANALYSTS_MONTH_CIQ" hidden="1">"c16663"</definedName>
    <definedName name="IQ_EBIT_EST_REUT" hidden="1">"c5333"</definedName>
    <definedName name="IQ_EBIT_EST_THOM" hidden="1">"c5105"</definedName>
    <definedName name="IQ_EBIT_EST_TOTAL_REVISED_2MONTH" hidden="1">"c16358"</definedName>
    <definedName name="IQ_EBIT_EST_TOTAL_REVISED_2MONTH_CIQ" hidden="1">"c16670"</definedName>
    <definedName name="IQ_EBIT_EST_TOTAL_REVISED_3MONTH" hidden="1">"c16362"</definedName>
    <definedName name="IQ_EBIT_EST_TOTAL_REVISED_3MONTH_CIQ" hidden="1">"c16674"</definedName>
    <definedName name="IQ_EBIT_EST_TOTAL_REVISED_MONTH" hidden="1">"c16354"</definedName>
    <definedName name="IQ_EBIT_EST_TOTAL_REVISED_MONTH_CIQ" hidden="1">"c16666"</definedName>
    <definedName name="IQ_EBIT_EST_UP_2MONTH" hidden="1">"c16356"</definedName>
    <definedName name="IQ_EBIT_EST_UP_2MONTH_CIQ" hidden="1">"c16668"</definedName>
    <definedName name="IQ_EBIT_EST_UP_3MONTH" hidden="1">"c16360"</definedName>
    <definedName name="IQ_EBIT_EST_UP_3MONTH_CIQ" hidden="1">"c16672"</definedName>
    <definedName name="IQ_EBIT_EST_UP_MONTH" hidden="1">"c16352"</definedName>
    <definedName name="IQ_EBIT_EST_UP_MONTH_CIQ" hidden="1">"c16664"</definedName>
    <definedName name="IQ_EBIT_EXCL_SBC" hidden="1">"c3082"</definedName>
    <definedName name="IQ_EBIT_GROWTH_1" hidden="1">"IQ_EBIT_GROWTH_1"</definedName>
    <definedName name="IQ_EBIT_GROWTH_2" hidden="1">"IQ_EBIT_GROWTH_2"</definedName>
    <definedName name="IQ_EBIT_GUIDANCE" hidden="1">"c4303"</definedName>
    <definedName name="IQ_EBIT_GUIDANCE_CIQ" hidden="1">"c4828"</definedName>
    <definedName name="IQ_EBIT_GUIDANCE_CIQ_COL" hidden="1">"c11475"</definedName>
    <definedName name="IQ_EBIT_GW_ACT_OR_EST" hidden="1">"c4306"</definedName>
    <definedName name="IQ_EBIT_GW_ACT_OR_EST_CIQ" hidden="1">"c4831"</definedName>
    <definedName name="IQ_EBIT_GW_ACT_OR_EST_CIQ_COL" hidden="1">"c11478"</definedName>
    <definedName name="IQ_EBIT_GW_EST" hidden="1">"c4305"</definedName>
    <definedName name="IQ_EBIT_GW_EST_CIQ" hidden="1">"c4830"</definedName>
    <definedName name="IQ_EBIT_GW_GUIDANCE" hidden="1">"c4307"</definedName>
    <definedName name="IQ_EBIT_GW_GUIDANCE_CIQ" hidden="1">"c4832"</definedName>
    <definedName name="IQ_EBIT_GW_GUIDANCE_CIQ_COL" hidden="1">"c11479"</definedName>
    <definedName name="IQ_EBIT_GW_HIGH_EST" hidden="1">"c4308"</definedName>
    <definedName name="IQ_EBIT_GW_HIGH_EST_CIQ" hidden="1">"c4833"</definedName>
    <definedName name="IQ_EBIT_GW_HIGH_GUIDANCE" hidden="1">"c4171"</definedName>
    <definedName name="IQ_EBIT_GW_HIGH_GUIDANCE_CIQ" hidden="1">"c4583"</definedName>
    <definedName name="IQ_EBIT_GW_HIGH_GUIDANCE_CIQ_COL" hidden="1">"c11232"</definedName>
    <definedName name="IQ_EBIT_GW_LOW_EST" hidden="1">"c4309"</definedName>
    <definedName name="IQ_EBIT_GW_LOW_EST_CIQ" hidden="1">"c4834"</definedName>
    <definedName name="IQ_EBIT_GW_LOW_GUIDANCE" hidden="1">"c4211"</definedName>
    <definedName name="IQ_EBIT_GW_LOW_GUIDANCE_CIQ" hidden="1">"c4623"</definedName>
    <definedName name="IQ_EBIT_GW_LOW_GUIDANCE_CIQ_COL" hidden="1">"c11272"</definedName>
    <definedName name="IQ_EBIT_GW_MEDIAN_EST" hidden="1">"c4310"</definedName>
    <definedName name="IQ_EBIT_GW_MEDIAN_EST_CIQ" hidden="1">"c4835"</definedName>
    <definedName name="IQ_EBIT_GW_NUM_EST" hidden="1">"c4311"</definedName>
    <definedName name="IQ_EBIT_GW_NUM_EST_CIQ" hidden="1">"c4836"</definedName>
    <definedName name="IQ_EBIT_GW_STDDEV_EST" hidden="1">"c4312"</definedName>
    <definedName name="IQ_EBIT_GW_STDDEV_EST_CIQ" hidden="1">"c4837"</definedName>
    <definedName name="IQ_EBIT_HIGH_EST" hidden="1">"c1683"</definedName>
    <definedName name="IQ_EBIT_HIGH_EST_CIQ" hidden="1">"c4676"</definedName>
    <definedName name="IQ_EBIT_HIGH_EST_REUT" hidden="1">"c5335"</definedName>
    <definedName name="IQ_EBIT_HIGH_EST_THOM" hidden="1">"c5107"</definedName>
    <definedName name="IQ_EBIT_HIGH_GUIDANCE" hidden="1">"c4172"</definedName>
    <definedName name="IQ_EBIT_HIGH_GUIDANCE_CIQ" hidden="1">"c4584"</definedName>
    <definedName name="IQ_EBIT_HIGH_GUIDANCE_CIQ_COL" hidden="1">"c11233"</definedName>
    <definedName name="IQ_EBIT_HOMEBUILDING_SALES" hidden="1">"c15815"</definedName>
    <definedName name="IQ_EBIT_INT" hidden="1">"c360"</definedName>
    <definedName name="IQ_EBIT_LOW_EST" hidden="1">"c1684"</definedName>
    <definedName name="IQ_EBIT_LOW_EST_CIQ" hidden="1">"c4677"</definedName>
    <definedName name="IQ_EBIT_LOW_EST_REUT" hidden="1">"c5336"</definedName>
    <definedName name="IQ_EBIT_LOW_EST_THOM" hidden="1">"c5108"</definedName>
    <definedName name="IQ_EBIT_LOW_GUIDANCE" hidden="1">"c4212"</definedName>
    <definedName name="IQ_EBIT_LOW_GUIDANCE_CIQ" hidden="1">"c4624"</definedName>
    <definedName name="IQ_EBIT_LOW_GUIDANCE_CIQ_COL" hidden="1">"c11273"</definedName>
    <definedName name="IQ_EBIT_MARGIN" hidden="1">"c359"</definedName>
    <definedName name="IQ_EBIT_MEDIAN_EST" hidden="1">"c1682"</definedName>
    <definedName name="IQ_EBIT_MEDIAN_EST_CIQ" hidden="1">"c4675"</definedName>
    <definedName name="IQ_EBIT_MEDIAN_EST_REUT" hidden="1">"c5334"</definedName>
    <definedName name="IQ_EBIT_MEDIAN_EST_THOM" hidden="1">"c5106"</definedName>
    <definedName name="IQ_EBIT_NUM_EST" hidden="1">"c1685"</definedName>
    <definedName name="IQ_EBIT_NUM_EST_CIQ" hidden="1">"c4678"</definedName>
    <definedName name="IQ_EBIT_NUM_EST_REUT" hidden="1">"c5337"</definedName>
    <definedName name="IQ_EBIT_NUM_EST_THOM" hidden="1">"c5109"</definedName>
    <definedName name="IQ_EBIT_OVER_IE" hidden="1">"c1369"</definedName>
    <definedName name="IQ_EBIT_SBC_ACT_OR_EST" hidden="1">"c4316"</definedName>
    <definedName name="IQ_EBIT_SBC_ACT_OR_EST_CIQ" hidden="1">"c4841"</definedName>
    <definedName name="IQ_EBIT_SBC_ACT_OR_EST_CIQ_COL" hidden="1">"c11488"</definedName>
    <definedName name="IQ_EBIT_SBC_EST" hidden="1">"c4315"</definedName>
    <definedName name="IQ_EBIT_SBC_EST_CIQ" hidden="1">"c4840"</definedName>
    <definedName name="IQ_EBIT_SBC_GUIDANCE" hidden="1">"c4317"</definedName>
    <definedName name="IQ_EBIT_SBC_GUIDANCE_CIQ" hidden="1">"c4842"</definedName>
    <definedName name="IQ_EBIT_SBC_GUIDANCE_CIQ_COL" hidden="1">"c11489"</definedName>
    <definedName name="IQ_EBIT_SBC_GW_ACT_OR_EST" hidden="1">"c4320"</definedName>
    <definedName name="IQ_EBIT_SBC_GW_ACT_OR_EST_CIQ" hidden="1">"c4845"</definedName>
    <definedName name="IQ_EBIT_SBC_GW_ACT_OR_EST_CIQ_COL" hidden="1">"c11492"</definedName>
    <definedName name="IQ_EBIT_SBC_GW_EST" hidden="1">"c4319"</definedName>
    <definedName name="IQ_EBIT_SBC_GW_EST_CIQ" hidden="1">"c4844"</definedName>
    <definedName name="IQ_EBIT_SBC_GW_GUIDANCE" hidden="1">"c4321"</definedName>
    <definedName name="IQ_EBIT_SBC_GW_GUIDANCE_CIQ" hidden="1">"c4846"</definedName>
    <definedName name="IQ_EBIT_SBC_GW_GUIDANCE_CIQ_COL" hidden="1">"c11493"</definedName>
    <definedName name="IQ_EBIT_SBC_GW_HIGH_EST" hidden="1">"c4322"</definedName>
    <definedName name="IQ_EBIT_SBC_GW_HIGH_EST_CIQ" hidden="1">"c4847"</definedName>
    <definedName name="IQ_EBIT_SBC_GW_HIGH_GUIDANCE" hidden="1">"c4193"</definedName>
    <definedName name="IQ_EBIT_SBC_GW_HIGH_GUIDANCE_CIQ" hidden="1">"c4605"</definedName>
    <definedName name="IQ_EBIT_SBC_GW_HIGH_GUIDANCE_CIQ_COL" hidden="1">"c11254"</definedName>
    <definedName name="IQ_EBIT_SBC_GW_LOW_EST" hidden="1">"c4323"</definedName>
    <definedName name="IQ_EBIT_SBC_GW_LOW_EST_CIQ" hidden="1">"c4848"</definedName>
    <definedName name="IQ_EBIT_SBC_GW_LOW_GUIDANCE" hidden="1">"c4233"</definedName>
    <definedName name="IQ_EBIT_SBC_GW_LOW_GUIDANCE_CIQ" hidden="1">"c4645"</definedName>
    <definedName name="IQ_EBIT_SBC_GW_LOW_GUIDANCE_CIQ_COL" hidden="1">"c11294"</definedName>
    <definedName name="IQ_EBIT_SBC_GW_MEDIAN_EST" hidden="1">"c4324"</definedName>
    <definedName name="IQ_EBIT_SBC_GW_MEDIAN_EST_CIQ" hidden="1">"c4849"</definedName>
    <definedName name="IQ_EBIT_SBC_GW_NUM_EST" hidden="1">"c4325"</definedName>
    <definedName name="IQ_EBIT_SBC_GW_NUM_EST_CIQ" hidden="1">"c4850"</definedName>
    <definedName name="IQ_EBIT_SBC_GW_STDDEV_EST" hidden="1">"c4326"</definedName>
    <definedName name="IQ_EBIT_SBC_GW_STDDEV_EST_CIQ" hidden="1">"c4851"</definedName>
    <definedName name="IQ_EBIT_SBC_HIGH_EST" hidden="1">"c4328"</definedName>
    <definedName name="IQ_EBIT_SBC_HIGH_EST_CIQ" hidden="1">"c4853"</definedName>
    <definedName name="IQ_EBIT_SBC_HIGH_GUIDANCE" hidden="1">"c4192"</definedName>
    <definedName name="IQ_EBIT_SBC_HIGH_GUIDANCE_CIQ" hidden="1">"c4604"</definedName>
    <definedName name="IQ_EBIT_SBC_HIGH_GUIDANCE_CIQ_COL" hidden="1">"c11253"</definedName>
    <definedName name="IQ_EBIT_SBC_LOW_EST" hidden="1">"c4329"</definedName>
    <definedName name="IQ_EBIT_SBC_LOW_EST_CIQ" hidden="1">"c4854"</definedName>
    <definedName name="IQ_EBIT_SBC_LOW_GUIDANCE" hidden="1">"c4232"</definedName>
    <definedName name="IQ_EBIT_SBC_LOW_GUIDANCE_CIQ" hidden="1">"c4644"</definedName>
    <definedName name="IQ_EBIT_SBC_LOW_GUIDANCE_CIQ_COL" hidden="1">"c11293"</definedName>
    <definedName name="IQ_EBIT_SBC_MEDIAN_EST" hidden="1">"c4330"</definedName>
    <definedName name="IQ_EBIT_SBC_MEDIAN_EST_CIQ" hidden="1">"c4855"</definedName>
    <definedName name="IQ_EBIT_SBC_NUM_EST" hidden="1">"c4331"</definedName>
    <definedName name="IQ_EBIT_SBC_NUM_EST_CIQ" hidden="1">"c4856"</definedName>
    <definedName name="IQ_EBIT_SBC_STDDEV_EST" hidden="1">"c4332"</definedName>
    <definedName name="IQ_EBIT_SBC_STDDEV_EST_CIQ" hidden="1">"c4857"</definedName>
    <definedName name="IQ_EBIT_STDDEV_EST" hidden="1">"c1686"</definedName>
    <definedName name="IQ_EBIT_STDDEV_EST_CIQ" hidden="1">"c4679"</definedName>
    <definedName name="IQ_EBIT_STDDEV_EST_REUT" hidden="1">"c5338"</definedName>
    <definedName name="IQ_EBIT_STDDEV_EST_THOM" hidden="1">"c5110"</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ACT_OR_EST_CIQ_COL" hidden="1">"c11707"</definedName>
    <definedName name="IQ_EBITDA_ACT_OR_EST_REUT" hidden="1">"c5462"</definedName>
    <definedName name="IQ_EBITDA_ACT_OR_EST_THOM" hidden="1">"c5300"</definedName>
    <definedName name="IQ_EBITDA_CAPEX" hidden="1">"c19143"</definedName>
    <definedName name="IQ_EBITDA_CAPEX_INT" hidden="1">"c368"</definedName>
    <definedName name="IQ_EBITDA_CAPEX_OVER_TOTAL_IE" hidden="1">"c1370"</definedName>
    <definedName name="IQ_EBITDA_DET_EST" hidden="1">"c12054"</definedName>
    <definedName name="IQ_EBITDA_DET_EST_CURRENCY" hidden="1">"c12461"</definedName>
    <definedName name="IQ_EBITDA_DET_EST_CURRENCY_THOM" hidden="1">"c12482"</definedName>
    <definedName name="IQ_EBITDA_DET_EST_DATE" hidden="1">"c12207"</definedName>
    <definedName name="IQ_EBITDA_DET_EST_DATE_THOM" hidden="1">"c12233"</definedName>
    <definedName name="IQ_EBITDA_DET_EST_INCL" hidden="1">"c12344"</definedName>
    <definedName name="IQ_EBITDA_DET_EST_INCL_THOM" hidden="1">"c12365"</definedName>
    <definedName name="IQ_EBITDA_DET_EST_ORIGIN" hidden="1">"c12580"</definedName>
    <definedName name="IQ_EBITDA_DET_EST_ORIGIN_THOM" hidden="1">"c12603"</definedName>
    <definedName name="IQ_EBITDA_DET_EST_THOM" hidden="1">"c12083"</definedName>
    <definedName name="IQ_EBITDA_EQ_INC" hidden="1">"c3496"</definedName>
    <definedName name="IQ_EBITDA_EQ_INC_EXCL_SBC" hidden="1">"c3500"</definedName>
    <definedName name="IQ_EBITDA_EST" hidden="1">"c369"</definedName>
    <definedName name="IQ_EBITDA_EST_CIQ" hidden="1">"c3622"</definedName>
    <definedName name="IQ_EBITDA_EST_DOWN_2MONTH" hidden="1">"c16297"</definedName>
    <definedName name="IQ_EBITDA_EST_DOWN_2MONTH_CIQ" hidden="1">"c16621"</definedName>
    <definedName name="IQ_EBITDA_EST_DOWN_3MONTH" hidden="1">"c16301"</definedName>
    <definedName name="IQ_EBITDA_EST_DOWN_3MONTH_CIQ" hidden="1">"c16625"</definedName>
    <definedName name="IQ_EBITDA_EST_DOWN_MONTH" hidden="1">"c16293"</definedName>
    <definedName name="IQ_EBITDA_EST_DOWN_MONTH_CIQ" hidden="1">"c16617"</definedName>
    <definedName name="IQ_EBITDA_EST_NOTE" hidden="1">"c17503"</definedName>
    <definedName name="IQ_EBITDA_EST_NOTE_CIQ" hidden="1">"c17456"</definedName>
    <definedName name="IQ_EBITDA_EST_NUM_ANALYSTS_2MONTH" hidden="1">"c16295"</definedName>
    <definedName name="IQ_EBITDA_EST_NUM_ANALYSTS_2MONTH_CIQ" hidden="1">"c16619"</definedName>
    <definedName name="IQ_EBITDA_EST_NUM_ANALYSTS_3MONTH" hidden="1">"c16299"</definedName>
    <definedName name="IQ_EBITDA_EST_NUM_ANALYSTS_3MONTH_CIQ" hidden="1">"c16623"</definedName>
    <definedName name="IQ_EBITDA_EST_NUM_ANALYSTS_MONTH" hidden="1">"c16291"</definedName>
    <definedName name="IQ_EBITDA_EST_NUM_ANALYSTS_MONTH_CIQ" hidden="1">"c16615"</definedName>
    <definedName name="IQ_EBITDA_EST_REUT" hidden="1">"c3640"</definedName>
    <definedName name="IQ_EBITDA_EST_THOM" hidden="1">"c3658"</definedName>
    <definedName name="IQ_EBITDA_EST_TOTAL_REVISED_2MONTH" hidden="1">"c16298"</definedName>
    <definedName name="IQ_EBITDA_EST_TOTAL_REVISED_2MONTH_CIQ" hidden="1">"c16622"</definedName>
    <definedName name="IQ_EBITDA_EST_TOTAL_REVISED_3MONTH" hidden="1">"c16302"</definedName>
    <definedName name="IQ_EBITDA_EST_TOTAL_REVISED_3MONTH_CIQ" hidden="1">"c16626"</definedName>
    <definedName name="IQ_EBITDA_EST_TOTAL_REVISED_MONTH" hidden="1">"c16294"</definedName>
    <definedName name="IQ_EBITDA_EST_TOTAL_REVISED_MONTH_CIQ" hidden="1">"c16618"</definedName>
    <definedName name="IQ_EBITDA_EST_UP_2MONTH" hidden="1">"c16296"</definedName>
    <definedName name="IQ_EBITDA_EST_UP_2MONTH_CIQ" hidden="1">"c16620"</definedName>
    <definedName name="IQ_EBITDA_EST_UP_3MONTH" hidden="1">"c16300"</definedName>
    <definedName name="IQ_EBITDA_EST_UP_3MONTH_CIQ" hidden="1">"c16624"</definedName>
    <definedName name="IQ_EBITDA_EST_UP_MONTH" hidden="1">"c16292"</definedName>
    <definedName name="IQ_EBITDA_EST_UP_MONTH_CIQ" hidden="1">"c16616"</definedName>
    <definedName name="IQ_EBITDA_EXCL_SBC" hidden="1">"c3081"</definedName>
    <definedName name="IQ_EBITDA_GROWTH_1" hidden="1">"IQ_EBITDA_GROWTH_1"</definedName>
    <definedName name="IQ_EBITDA_GROWTH_2" hidden="1">"IQ_EBITDA_GROWTH_2"</definedName>
    <definedName name="IQ_EBITDA_GUIDANCE" hidden="1">"c4334"</definedName>
    <definedName name="IQ_EBITDA_GUIDANCE_CIQ" hidden="1">"c4859"</definedName>
    <definedName name="IQ_EBITDA_GUIDANCE_CIQ_COL" hidden="1">"c11506"</definedName>
    <definedName name="IQ_EBITDA_HIGH_EST" hidden="1">"c370"</definedName>
    <definedName name="IQ_EBITDA_HIGH_EST_CIQ" hidden="1">"c3624"</definedName>
    <definedName name="IQ_EBITDA_HIGH_EST_REUT" hidden="1">"c3642"</definedName>
    <definedName name="IQ_EBITDA_HIGH_EST_THOM" hidden="1">"c3660"</definedName>
    <definedName name="IQ_EBITDA_HIGH_GUIDANCE" hidden="1">"c4170"</definedName>
    <definedName name="IQ_EBITDA_HIGH_GUIDANCE_CIQ" hidden="1">"c4582"</definedName>
    <definedName name="IQ_EBITDA_HIGH_GUIDANCE_CIQ_COL" hidden="1">"c11231"</definedName>
    <definedName name="IQ_EBITDA_HOMEBUILDING_SALES" hidden="1">"c15814"</definedName>
    <definedName name="IQ_EBITDA_INT" hidden="1">"c373"</definedName>
    <definedName name="IQ_EBITDA_LOW_EST" hidden="1">"c371"</definedName>
    <definedName name="IQ_EBITDA_LOW_EST_CIQ" hidden="1">"c3625"</definedName>
    <definedName name="IQ_EBITDA_LOW_EST_REUT" hidden="1">"c3643"</definedName>
    <definedName name="IQ_EBITDA_LOW_EST_THOM" hidden="1">"c3661"</definedName>
    <definedName name="IQ_EBITDA_LOW_GUIDANCE" hidden="1">"c4210"</definedName>
    <definedName name="IQ_EBITDA_LOW_GUIDANCE_CIQ" hidden="1">"c4622"</definedName>
    <definedName name="IQ_EBITDA_LOW_GUIDANCE_CIQ_COL" hidden="1">"c11271"</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MEDIAN_EST_THOM" hidden="1">"c3659"</definedName>
    <definedName name="IQ_EBITDA_NO_EST" hidden="1">"c267"</definedName>
    <definedName name="IQ_EBITDA_NUM_EST" hidden="1">"c374"</definedName>
    <definedName name="IQ_EBITDA_NUM_EST_CIQ" hidden="1">"c3626"</definedName>
    <definedName name="IQ_EBITDA_NUM_EST_REUT" hidden="1">"c3644"</definedName>
    <definedName name="IQ_EBITDA_NUM_EST_THOM" hidden="1">"c3662"</definedName>
    <definedName name="IQ_EBITDA_OVER_TOTAL_IE" hidden="1">"c1371"</definedName>
    <definedName name="IQ_EBITDA_SBC_ACT_OR_EST" hidden="1">"c4337"</definedName>
    <definedName name="IQ_EBITDA_SBC_ACT_OR_EST_CIQ" hidden="1">"c4862"</definedName>
    <definedName name="IQ_EBITDA_SBC_ACT_OR_EST_CIQ_COL" hidden="1">"c11509"</definedName>
    <definedName name="IQ_EBITDA_SBC_EST" hidden="1">"c4336"</definedName>
    <definedName name="IQ_EBITDA_SBC_EST_CIQ" hidden="1">"c4861"</definedName>
    <definedName name="IQ_EBITDA_SBC_GUIDANCE" hidden="1">"c4338"</definedName>
    <definedName name="IQ_EBITDA_SBC_GUIDANCE_CIQ" hidden="1">"c4863"</definedName>
    <definedName name="IQ_EBITDA_SBC_GUIDANCE_CIQ_COL" hidden="1">"c11510"</definedName>
    <definedName name="IQ_EBITDA_SBC_HIGH_EST" hidden="1">"c4339"</definedName>
    <definedName name="IQ_EBITDA_SBC_HIGH_EST_CIQ" hidden="1">"c4864"</definedName>
    <definedName name="IQ_EBITDA_SBC_HIGH_GUIDANCE" hidden="1">"c4194"</definedName>
    <definedName name="IQ_EBITDA_SBC_HIGH_GUIDANCE_CIQ" hidden="1">"c4606"</definedName>
    <definedName name="IQ_EBITDA_SBC_HIGH_GUIDANCE_CIQ_COL" hidden="1">"c11255"</definedName>
    <definedName name="IQ_EBITDA_SBC_LOW_EST" hidden="1">"c4340"</definedName>
    <definedName name="IQ_EBITDA_SBC_LOW_EST_CIQ" hidden="1">"c4865"</definedName>
    <definedName name="IQ_EBITDA_SBC_LOW_GUIDANCE" hidden="1">"c4234"</definedName>
    <definedName name="IQ_EBITDA_SBC_LOW_GUIDANCE_CIQ" hidden="1">"c4646"</definedName>
    <definedName name="IQ_EBITDA_SBC_LOW_GUIDANCE_CIQ_COL" hidden="1">"c11295"</definedName>
    <definedName name="IQ_EBITDA_SBC_MEDIAN_EST" hidden="1">"c4341"</definedName>
    <definedName name="IQ_EBITDA_SBC_MEDIAN_EST_CIQ" hidden="1">"c4866"</definedName>
    <definedName name="IQ_EBITDA_SBC_NUM_EST" hidden="1">"c4342"</definedName>
    <definedName name="IQ_EBITDA_SBC_NUM_EST_CIQ" hidden="1">"c4867"</definedName>
    <definedName name="IQ_EBITDA_SBC_STDDEV_EST" hidden="1">"c4343"</definedName>
    <definedName name="IQ_EBITDA_SBC_STDDEV_EST_CIQ" hidden="1">"c4868"</definedName>
    <definedName name="IQ_EBITDA_STDDEV_EST" hidden="1">"c375"</definedName>
    <definedName name="IQ_EBITDA_STDDEV_EST_CIQ" hidden="1">"c3627"</definedName>
    <definedName name="IQ_EBITDA_STDDEV_EST_REUT" hidden="1">"c3645"</definedName>
    <definedName name="IQ_EBITDA_STDDEV_EST_THOM" hidden="1">"c3663"</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CM" hidden="1">"c378"</definedName>
    <definedName name="IQ_EBT_EXCL" hidden="1">"c379"</definedName>
    <definedName name="IQ_EBT_EXCL_BNK" hidden="1">"c380"</definedName>
    <definedName name="IQ_EBT_EXCL_BR" hidden="1">"c381"</definedName>
    <definedName name="IQ_EBT_EXCL_CM"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 hidden="1">"c13029"</definedName>
    <definedName name="IQ_EBT_FIN" hidden="1">"c386"</definedName>
    <definedName name="IQ_EBT_FTE_FFIEC" hidden="1">"c13037"</definedName>
    <definedName name="IQ_EBT_GAAP_GUIDANCE" hidden="1">"c4345"</definedName>
    <definedName name="IQ_EBT_GAAP_GUIDANCE_CIQ" hidden="1">"c4870"</definedName>
    <definedName name="IQ_EBT_GAAP_GUIDANCE_CIQ_COL" hidden="1">"c11517"</definedName>
    <definedName name="IQ_EBT_GAAP_HIGH_GUIDANCE" hidden="1">"c4174"</definedName>
    <definedName name="IQ_EBT_GAAP_HIGH_GUIDANCE_CIQ" hidden="1">"c4586"</definedName>
    <definedName name="IQ_EBT_GAAP_HIGH_GUIDANCE_CIQ_COL" hidden="1">"c11235"</definedName>
    <definedName name="IQ_EBT_GAAP_LOW_GUIDANCE" hidden="1">"c4214"</definedName>
    <definedName name="IQ_EBT_GAAP_LOW_GUIDANCE_CIQ" hidden="1">"c4626"</definedName>
    <definedName name="IQ_EBT_GAAP_LOW_GUIDANCE_CIQ_COL" hidden="1">"c11275"</definedName>
    <definedName name="IQ_EBT_GUIDANCE" hidden="1">"c4346"</definedName>
    <definedName name="IQ_EBT_GUIDANCE_CIQ" hidden="1">"c4871"</definedName>
    <definedName name="IQ_EBT_GUIDANCE_CIQ_COL" hidden="1">"c11518"</definedName>
    <definedName name="IQ_EBT_GW_GUIDANCE" hidden="1">"c4347"</definedName>
    <definedName name="IQ_EBT_GW_GUIDANCE_CIQ" hidden="1">"c4872"</definedName>
    <definedName name="IQ_EBT_GW_GUIDANCE_CIQ_COL" hidden="1">"c11519"</definedName>
    <definedName name="IQ_EBT_GW_HIGH_GUIDANCE" hidden="1">"c4175"</definedName>
    <definedName name="IQ_EBT_GW_HIGH_GUIDANCE_CIQ" hidden="1">"c4587"</definedName>
    <definedName name="IQ_EBT_GW_HIGH_GUIDANCE_CIQ_COL" hidden="1">"c11236"</definedName>
    <definedName name="IQ_EBT_GW_LOW_GUIDANCE" hidden="1">"c4215"</definedName>
    <definedName name="IQ_EBT_GW_LOW_GUIDANCE_CIQ" hidden="1">"c4627"</definedName>
    <definedName name="IQ_EBT_GW_LOW_GUIDANCE_CIQ_COL" hidden="1">"c11276"</definedName>
    <definedName name="IQ_EBT_HIGH_GUIDANCE" hidden="1">"c4173"</definedName>
    <definedName name="IQ_EBT_HIGH_GUIDANCE_CIQ" hidden="1">"c4585"</definedName>
    <definedName name="IQ_EBT_HIGH_GUIDANCE_CIQ_COL" hidden="1">"c11234"</definedName>
    <definedName name="IQ_EBT_HOMEBUILDING_SALES" hidden="1">"c15816"</definedName>
    <definedName name="IQ_EBT_INCL_MARGIN" hidden="1">"c387"</definedName>
    <definedName name="IQ_EBT_INS" hidden="1">"c388"</definedName>
    <definedName name="IQ_EBT_LOW_GUIDANCE" hidden="1">"c4213"</definedName>
    <definedName name="IQ_EBT_LOW_GUIDANCE_CIQ" hidden="1">"c4625"</definedName>
    <definedName name="IQ_EBT_LOW_GUIDANCE_CIQ_COL" hidden="1">"c11274"</definedName>
    <definedName name="IQ_EBT_RE" hidden="1">"c6215"</definedName>
    <definedName name="IQ_EBT_REIT" hidden="1">"c389"</definedName>
    <definedName name="IQ_EBT_SBC_ACT_OR_EST" hidden="1">"c4350"</definedName>
    <definedName name="IQ_EBT_SBC_ACT_OR_EST_CIQ" hidden="1">"c4875"</definedName>
    <definedName name="IQ_EBT_SBC_ACT_OR_EST_CIQ_COL" hidden="1">"c11522"</definedName>
    <definedName name="IQ_EBT_SBC_EST" hidden="1">"c4349"</definedName>
    <definedName name="IQ_EBT_SBC_EST_CIQ" hidden="1">"c4874"</definedName>
    <definedName name="IQ_EBT_SBC_GUIDANCE" hidden="1">"c4351"</definedName>
    <definedName name="IQ_EBT_SBC_GUIDANCE_CIQ" hidden="1">"c4876"</definedName>
    <definedName name="IQ_EBT_SBC_GUIDANCE_CIQ_COL" hidden="1">"c11523"</definedName>
    <definedName name="IQ_EBT_SBC_GW_ACT_OR_EST" hidden="1">"c4354"</definedName>
    <definedName name="IQ_EBT_SBC_GW_ACT_OR_EST_CIQ" hidden="1">"c4879"</definedName>
    <definedName name="IQ_EBT_SBC_GW_ACT_OR_EST_CIQ_COL" hidden="1">"c11526"</definedName>
    <definedName name="IQ_EBT_SBC_GW_EST" hidden="1">"c4353"</definedName>
    <definedName name="IQ_EBT_SBC_GW_EST_CIQ" hidden="1">"c4878"</definedName>
    <definedName name="IQ_EBT_SBC_GW_GUIDANCE" hidden="1">"c4355"</definedName>
    <definedName name="IQ_EBT_SBC_GW_GUIDANCE_CIQ" hidden="1">"c4880"</definedName>
    <definedName name="IQ_EBT_SBC_GW_GUIDANCE_CIQ_COL" hidden="1">"c11527"</definedName>
    <definedName name="IQ_EBT_SBC_GW_HIGH_EST" hidden="1">"c4356"</definedName>
    <definedName name="IQ_EBT_SBC_GW_HIGH_EST_CIQ" hidden="1">"c4881"</definedName>
    <definedName name="IQ_EBT_SBC_GW_HIGH_GUIDANCE" hidden="1">"c4191"</definedName>
    <definedName name="IQ_EBT_SBC_GW_HIGH_GUIDANCE_CIQ" hidden="1">"c4603"</definedName>
    <definedName name="IQ_EBT_SBC_GW_HIGH_GUIDANCE_CIQ_COL" hidden="1">"c11252"</definedName>
    <definedName name="IQ_EBT_SBC_GW_LOW_EST" hidden="1">"c4357"</definedName>
    <definedName name="IQ_EBT_SBC_GW_LOW_EST_CIQ" hidden="1">"c4882"</definedName>
    <definedName name="IQ_EBT_SBC_GW_LOW_GUIDANCE" hidden="1">"c4231"</definedName>
    <definedName name="IQ_EBT_SBC_GW_LOW_GUIDANCE_CIQ" hidden="1">"c4643"</definedName>
    <definedName name="IQ_EBT_SBC_GW_LOW_GUIDANCE_CIQ_COL" hidden="1">"c11292"</definedName>
    <definedName name="IQ_EBT_SBC_GW_MEDIAN_EST" hidden="1">"c4358"</definedName>
    <definedName name="IQ_EBT_SBC_GW_MEDIAN_EST_CIQ" hidden="1">"c4883"</definedName>
    <definedName name="IQ_EBT_SBC_GW_NUM_EST" hidden="1">"c4359"</definedName>
    <definedName name="IQ_EBT_SBC_GW_NUM_EST_CIQ" hidden="1">"c4884"</definedName>
    <definedName name="IQ_EBT_SBC_GW_STDDEV_EST" hidden="1">"c4360"</definedName>
    <definedName name="IQ_EBT_SBC_GW_STDDEV_EST_CIQ" hidden="1">"c4885"</definedName>
    <definedName name="IQ_EBT_SBC_HIGH_EST" hidden="1">"c4362"</definedName>
    <definedName name="IQ_EBT_SBC_HIGH_EST_CIQ" hidden="1">"c4887"</definedName>
    <definedName name="IQ_EBT_SBC_HIGH_GUIDANCE" hidden="1">"c4190"</definedName>
    <definedName name="IQ_EBT_SBC_HIGH_GUIDANCE_CIQ" hidden="1">"c4602"</definedName>
    <definedName name="IQ_EBT_SBC_HIGH_GUIDANCE_CIQ_COL" hidden="1">"c11251"</definedName>
    <definedName name="IQ_EBT_SBC_LOW_EST" hidden="1">"c4363"</definedName>
    <definedName name="IQ_EBT_SBC_LOW_EST_CIQ" hidden="1">"c4888"</definedName>
    <definedName name="IQ_EBT_SBC_LOW_GUIDANCE" hidden="1">"c4230"</definedName>
    <definedName name="IQ_EBT_SBC_LOW_GUIDANCE_CIQ" hidden="1">"c4642"</definedName>
    <definedName name="IQ_EBT_SBC_LOW_GUIDANCE_CIQ_COL" hidden="1">"c11291"</definedName>
    <definedName name="IQ_EBT_SBC_MEDIAN_EST" hidden="1">"c4364"</definedName>
    <definedName name="IQ_EBT_SBC_MEDIAN_EST_CIQ" hidden="1">"c4889"</definedName>
    <definedName name="IQ_EBT_SBC_NUM_EST" hidden="1">"c4365"</definedName>
    <definedName name="IQ_EBT_SBC_NUM_EST_CIQ" hidden="1">"c4890"</definedName>
    <definedName name="IQ_EBT_SBC_STDDEV_EST" hidden="1">"c4366"</definedName>
    <definedName name="IQ_EBT_SBC_STDDEV_EST_CIQ" hidden="1">"c4891"</definedName>
    <definedName name="IQ_EBT_SUBTOTAL_AP" hidden="1">"c8982"</definedName>
    <definedName name="IQ_EBT_THRIFT" hidden="1">"c24794"</definedName>
    <definedName name="IQ_EBT_UTI" hidden="1">"c390"</definedName>
    <definedName name="IQ_ECO_METRIC_6825_UNUSED" hidden="1">"c6825"</definedName>
    <definedName name="IQ_ECO_METRIC_6825_UNUSED_UNUSED_UNUSED" hidden="1">"c6825"</definedName>
    <definedName name="IQ_ECO_METRIC_6839_UNUSED" hidden="1">"c6839"</definedName>
    <definedName name="IQ_ECO_METRIC_6839_UNUSED_UNUSED_UNUSED" hidden="1">"c6839"</definedName>
    <definedName name="IQ_ECO_METRIC_6896_UNUSED" hidden="1">"c6896"</definedName>
    <definedName name="IQ_ECO_METRIC_6896_UNUSED_UNUSED_UNUSED" hidden="1">"c6896"</definedName>
    <definedName name="IQ_ECO_METRIC_6897_UNUSED" hidden="1">"c6897"</definedName>
    <definedName name="IQ_ECO_METRIC_6897_UNUSED_UNUSED_UNUSED" hidden="1">"c6897"</definedName>
    <definedName name="IQ_ECO_METRIC_6927" hidden="1">"c6927"</definedName>
    <definedName name="IQ_ECO_METRIC_6988_UNUSED" hidden="1">"c6988"</definedName>
    <definedName name="IQ_ECO_METRIC_6988_UNUSED_UNUSED_UNUSED" hidden="1">"c6988"</definedName>
    <definedName name="IQ_ECO_METRIC_7045_UNUSED" hidden="1">"c7045"</definedName>
    <definedName name="IQ_ECO_METRIC_7045_UNUSED_UNUSED_UNUSED" hidden="1">"c7045"</definedName>
    <definedName name="IQ_ECO_METRIC_7059_UNUSED" hidden="1">"c7059"</definedName>
    <definedName name="IQ_ECO_METRIC_7059_UNUSED_UNUSED_UNUSED" hidden="1">"c7059"</definedName>
    <definedName name="IQ_ECO_METRIC_7116_UNUSED" hidden="1">"c7116"</definedName>
    <definedName name="IQ_ECO_METRIC_7116_UNUSED_UNUSED_UNUSED" hidden="1">"c7116"</definedName>
    <definedName name="IQ_ECO_METRIC_7117_UNUSED" hidden="1">"c7117"</definedName>
    <definedName name="IQ_ECO_METRIC_7117_UNUSED_UNUSED_UNUSED" hidden="1">"c7117"</definedName>
    <definedName name="IQ_ECO_METRIC_7147" hidden="1">"c7147"</definedName>
    <definedName name="IQ_ECO_METRIC_7208_UNUSED" hidden="1">"c7208"</definedName>
    <definedName name="IQ_ECO_METRIC_7208_UNUSED_UNUSED_UNUSED" hidden="1">"c7208"</definedName>
    <definedName name="IQ_ECO_METRIC_7265_UNUSED" hidden="1">"c7265"</definedName>
    <definedName name="IQ_ECO_METRIC_7265_UNUSED_UNUSED_UNUSED" hidden="1">"c7265"</definedName>
    <definedName name="IQ_ECO_METRIC_7279_UNUSED" hidden="1">"c7279"</definedName>
    <definedName name="IQ_ECO_METRIC_7279_UNUSED_UNUSED_UNUSED" hidden="1">"c7279"</definedName>
    <definedName name="IQ_ECO_METRIC_7336_UNUSED" hidden="1">"c7336"</definedName>
    <definedName name="IQ_ECO_METRIC_7336_UNUSED_UNUSED_UNUSED" hidden="1">"c7336"</definedName>
    <definedName name="IQ_ECO_METRIC_7337_UNUSED" hidden="1">"c7337"</definedName>
    <definedName name="IQ_ECO_METRIC_7337_UNUSED_UNUSED_UNUSED" hidden="1">"c7337"</definedName>
    <definedName name="IQ_ECO_METRIC_7367" hidden="1">"c7367"</definedName>
    <definedName name="IQ_ECO_METRIC_7428_UNUSED" hidden="1">"c7428"</definedName>
    <definedName name="IQ_ECO_METRIC_7428_UNUSED_UNUSED_UNUSED" hidden="1">"c7428"</definedName>
    <definedName name="IQ_ECO_METRIC_7556_UNUSED" hidden="1">"c7556"</definedName>
    <definedName name="IQ_ECO_METRIC_7556_UNUSED_UNUSED_UNUSED" hidden="1">"c7556"</definedName>
    <definedName name="IQ_ECO_METRIC_7557_UNUSED" hidden="1">"c7557"</definedName>
    <definedName name="IQ_ECO_METRIC_7557_UNUSED_UNUSED_UNUSED" hidden="1">"c7557"</definedName>
    <definedName name="IQ_ECO_METRIC_7587" hidden="1">"c7587"</definedName>
    <definedName name="IQ_ECO_METRIC_7648_UNUSED" hidden="1">"c7648"</definedName>
    <definedName name="IQ_ECO_METRIC_7648_UNUSED_UNUSED_UNUSED" hidden="1">"c7648"</definedName>
    <definedName name="IQ_ECO_METRIC_7704" hidden="1">"c7704"</definedName>
    <definedName name="IQ_ECO_METRIC_7705_UNUSED" hidden="1">"c7705"</definedName>
    <definedName name="IQ_ECO_METRIC_7705_UNUSED_UNUSED_UNUSED" hidden="1">"c7705"</definedName>
    <definedName name="IQ_ECO_METRIC_7706" hidden="1">"c7706"</definedName>
    <definedName name="IQ_ECO_METRIC_7718" hidden="1">"c7718"</definedName>
    <definedName name="IQ_ECO_METRIC_7719_UNUSED" hidden="1">"c7719"</definedName>
    <definedName name="IQ_ECO_METRIC_7719_UNUSED_UNUSED_UNUSED" hidden="1">"c7719"</definedName>
    <definedName name="IQ_ECO_METRIC_7776_UNUSED" hidden="1">"c7776"</definedName>
    <definedName name="IQ_ECO_METRIC_7776_UNUSED_UNUSED_UNUSED" hidden="1">"c7776"</definedName>
    <definedName name="IQ_ECO_METRIC_7777_UNUSED" hidden="1">"c7777"</definedName>
    <definedName name="IQ_ECO_METRIC_7777_UNUSED_UNUSED_UNUSED" hidden="1">"c7777"</definedName>
    <definedName name="IQ_ECO_METRIC_7807" hidden="1">"c7807"</definedName>
    <definedName name="IQ_ECO_METRIC_7811" hidden="1">"c7811"</definedName>
    <definedName name="IQ_ECO_METRIC_7868_UNUSED" hidden="1">"c7868"</definedName>
    <definedName name="IQ_ECO_METRIC_7868_UNUSED_UNUSED_UNUSED" hidden="1">"c7868"</definedName>
    <definedName name="IQ_ECO_METRIC_7873" hidden="1">"c7873"</definedName>
    <definedName name="IQ_ECO_METRIC_7924" hidden="1">"c7924"</definedName>
    <definedName name="IQ_ECO_METRIC_7925_UNUSED" hidden="1">"c7925"</definedName>
    <definedName name="IQ_ECO_METRIC_7925_UNUSED_UNUSED_UNUSED" hidden="1">"c7925"</definedName>
    <definedName name="IQ_ECO_METRIC_7926" hidden="1">"c7926"</definedName>
    <definedName name="IQ_ECO_METRIC_7938" hidden="1">"c7938"</definedName>
    <definedName name="IQ_ECO_METRIC_7939_UNUSED" hidden="1">"c7939"</definedName>
    <definedName name="IQ_ECO_METRIC_7939_UNUSED_UNUSED_UNUSED" hidden="1">"c7939"</definedName>
    <definedName name="IQ_ECO_METRIC_7996_UNUSED" hidden="1">"c7996"</definedName>
    <definedName name="IQ_ECO_METRIC_7996_UNUSED_UNUSED_UNUSED" hidden="1">"c7996"</definedName>
    <definedName name="IQ_ECO_METRIC_7997_UNUSED" hidden="1">"c7997"</definedName>
    <definedName name="IQ_ECO_METRIC_7997_UNUSED_UNUSED_UNUSED" hidden="1">"c7997"</definedName>
    <definedName name="IQ_ECO_METRIC_8027" hidden="1">"c8027"</definedName>
    <definedName name="IQ_ECO_METRIC_8031" hidden="1">"c8031"</definedName>
    <definedName name="IQ_ECO_METRIC_8088_UNUSED" hidden="1">"c8088"</definedName>
    <definedName name="IQ_ECO_METRIC_8088_UNUSED_UNUSED_UNUSED" hidden="1">"c8088"</definedName>
    <definedName name="IQ_ECO_METRIC_8093" hidden="1">"c8093"</definedName>
    <definedName name="IQ_ECO_METRIC_8144" hidden="1">"c8144"</definedName>
    <definedName name="IQ_ECO_METRIC_8145_UNUSED" hidden="1">"c8145"</definedName>
    <definedName name="IQ_ECO_METRIC_8145_UNUSED_UNUSED_UNUSED" hidden="1">"c8145"</definedName>
    <definedName name="IQ_ECO_METRIC_8146" hidden="1">"c8146"</definedName>
    <definedName name="IQ_ECO_METRIC_8158" hidden="1">"c8158"</definedName>
    <definedName name="IQ_ECO_METRIC_8159_UNUSED" hidden="1">"c8159"</definedName>
    <definedName name="IQ_ECO_METRIC_8159_UNUSED_UNUSED_UNUSED" hidden="1">"c8159"</definedName>
    <definedName name="IQ_ECO_METRIC_8216_UNUSED" hidden="1">"c8216"</definedName>
    <definedName name="IQ_ECO_METRIC_8216_UNUSED_UNUSED_UNUSED" hidden="1">"c8216"</definedName>
    <definedName name="IQ_ECO_METRIC_8217_UNUSED" hidden="1">"c8217"</definedName>
    <definedName name="IQ_ECO_METRIC_8217_UNUSED_UNUSED_UNUSED" hidden="1">"c8217"</definedName>
    <definedName name="IQ_ECO_METRIC_8247" hidden="1">"c8247"</definedName>
    <definedName name="IQ_ECO_METRIC_8251" hidden="1">"c8251"</definedName>
    <definedName name="IQ_ECO_METRIC_8308_UNUSED" hidden="1">"c8308"</definedName>
    <definedName name="IQ_ECO_METRIC_8308_UNUSED_UNUSED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6_UNUSED_UNUSED_UNUSED" hidden="1">"c8436"</definedName>
    <definedName name="IQ_ECO_METRIC_8437_UNUSED" hidden="1">"c8437"</definedName>
    <definedName name="IQ_ECO_METRIC_8437_UNUSED_UNUSED_UNUSED" hidden="1">"c8437"</definedName>
    <definedName name="IQ_ECO_METRIC_8467" hidden="1">"c8467"</definedName>
    <definedName name="IQ_ECO_METRIC_8471" hidden="1">"c8471"</definedName>
    <definedName name="IQ_ECO_METRIC_8528_UNUSED" hidden="1">"c8528"</definedName>
    <definedName name="IQ_ECO_METRIC_8528_UNUSED_UNUSED_UNUSED" hidden="1">"c8528"</definedName>
    <definedName name="IQ_ECO_METRIC_8533" hidden="1">"c8533"</definedName>
    <definedName name="IQ_ECS_AUTHORIZED_SHARES" hidden="1">"c5583"</definedName>
    <definedName name="IQ_ECS_AUTHORIZED_SHARES_ABS" hidden="1">"c5597"</definedName>
    <definedName name="IQ_ECS_AUTHORIZED_SHARES_OTHER" hidden="1">"c15613"</definedName>
    <definedName name="IQ_ECS_AUTHORIZED_SHARES_OTHER_ABS" hidden="1">"c15630"</definedName>
    <definedName name="IQ_ECS_CONVERT_FACTOR" hidden="1">"c5581"</definedName>
    <definedName name="IQ_ECS_CONVERT_FACTOR_ABS" hidden="1">"c5595"</definedName>
    <definedName name="IQ_ECS_CONVERT_FACTOR_OTHER" hidden="1">"c15611"</definedName>
    <definedName name="IQ_ECS_CONVERT_FACTOR_OTHER_ABS" hidden="1">"c15628"</definedName>
    <definedName name="IQ_ECS_CONVERT_INTO" hidden="1">"c5580"</definedName>
    <definedName name="IQ_ECS_CONVERT_INTO_ABS" hidden="1">"c5594"</definedName>
    <definedName name="IQ_ECS_CONVERT_INTO_OTHER" hidden="1">"c15610"</definedName>
    <definedName name="IQ_ECS_CONVERT_INTO_OTHER_ABS" hidden="1">"c15627"</definedName>
    <definedName name="IQ_ECS_CONVERT_PRIMARY_FACTOR" hidden="1">"c15592"</definedName>
    <definedName name="IQ_ECS_CONVERT_PRIMARY_FACTOR_ABS" hidden="1">"c15596"</definedName>
    <definedName name="IQ_ECS_CONVERT_TYPE" hidden="1">"c5579"</definedName>
    <definedName name="IQ_ECS_CONVERT_TYPE_ABS" hidden="1">"c5593"</definedName>
    <definedName name="IQ_ECS_CONVERT_TYPE_OTHER" hidden="1">"c15609"</definedName>
    <definedName name="IQ_ECS_CONVERT_TYPE_OTHER_ABS" hidden="1">"c15626"</definedName>
    <definedName name="IQ_ECS_INACTIVE_DATE" hidden="1">"c5576"</definedName>
    <definedName name="IQ_ECS_INACTIVE_DATE_ABS" hidden="1">"c5590"</definedName>
    <definedName name="IQ_ECS_INACTIVE_DATE_OTHER" hidden="1">"c15606"</definedName>
    <definedName name="IQ_ECS_INACTIVE_DATE_OTHER_ABS" hidden="1">"c15623"</definedName>
    <definedName name="IQ_ECS_NAME" hidden="1">"c5571"</definedName>
    <definedName name="IQ_ECS_NAME_ABS" hidden="1">"c5585"</definedName>
    <definedName name="IQ_ECS_NAME_OTHER" hidden="1">"c15599"</definedName>
    <definedName name="IQ_ECS_NAME_OTHER_ABS" hidden="1">"c15616"</definedName>
    <definedName name="IQ_ECS_NUM_SHAREHOLDERS" hidden="1">"c5584"</definedName>
    <definedName name="IQ_ECS_NUM_SHAREHOLDERS_ABS" hidden="1">"c5598"</definedName>
    <definedName name="IQ_ECS_NUM_SHAREHOLDERS_BENEFICIAL_BS_DATE" hidden="1">"c16234"</definedName>
    <definedName name="IQ_ECS_NUM_SHAREHOLDERS_BENEFICIAL_BS_DATE_ABS" hidden="1">"c16235"</definedName>
    <definedName name="IQ_ECS_NUM_SHAREHOLDERS_BENEFICIAL_BS_DATE_OTHER" hidden="1">"c16236"</definedName>
    <definedName name="IQ_ECS_NUM_SHAREHOLDERS_BENEFICIAL_BS_DATE_OTHER_ABS" hidden="1">"c16237"</definedName>
    <definedName name="IQ_ECS_NUM_SHAREHOLDERS_BENEFICIAL_FILING_DATE" hidden="1">"c16230"</definedName>
    <definedName name="IQ_ECS_NUM_SHAREHOLDERS_BENEFICIAL_FILING_DATE_ABS" hidden="1">"c16231"</definedName>
    <definedName name="IQ_ECS_NUM_SHAREHOLDERS_BENEFICIAL_FILING_DATE_OTHER" hidden="1">"c16232"</definedName>
    <definedName name="IQ_ECS_NUM_SHAREHOLDERS_BENEFICIAL_FILING_DATE_OTHER_ABS" hidden="1">"c16233"</definedName>
    <definedName name="IQ_ECS_NUM_SHAREHOLDERS_BS_DATE" hidden="1">"c16238"</definedName>
    <definedName name="IQ_ECS_NUM_SHAREHOLDERS_BS_DATE_ABS" hidden="1">"c16239"</definedName>
    <definedName name="IQ_ECS_NUM_SHAREHOLDERS_BS_DATE_OTHER" hidden="1">"c16240"</definedName>
    <definedName name="IQ_ECS_NUM_SHAREHOLDERS_BS_DATE_OTHER_ABS" hidden="1">"c16241"</definedName>
    <definedName name="IQ_ECS_NUM_SHAREHOLDERS_FILING_DATE" hidden="1">"c5584"</definedName>
    <definedName name="IQ_ECS_NUM_SHAREHOLDERS_FILING_DATE_ABS" hidden="1">"c5598"</definedName>
    <definedName name="IQ_ECS_NUM_SHAREHOLDERS_FILING_DATE_OTHER" hidden="1">"c15615"</definedName>
    <definedName name="IQ_ECS_NUM_SHAREHOLDERS_FILING_DATE_OTHER_ABS" hidden="1">"c15632"</definedName>
    <definedName name="IQ_ECS_NUM_SHAREHOLDERS_OTHER" hidden="1">"c15615"</definedName>
    <definedName name="IQ_ECS_NUM_SHAREHOLDERS_OTHER_ABS" hidden="1">"c15632"</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PAR_VALUE_CURRENCY_OTHER" hidden="1">"c15608"</definedName>
    <definedName name="IQ_ECS_PAR_VALUE_CURRENCY_OTHER_ABS" hidden="1">"c15625"</definedName>
    <definedName name="IQ_ECS_PAR_VALUE_OTHER" hidden="1">"c15607"</definedName>
    <definedName name="IQ_ECS_PAR_VALUE_OTHER_ABS" hidden="1">"c15624"</definedName>
    <definedName name="IQ_ECS_PARTICIPATE_FLAG" hidden="1">"c15591"</definedName>
    <definedName name="IQ_ECS_PARTICIPATE_FLAG_ABS" hidden="1">"c15595"</definedName>
    <definedName name="IQ_ECS_PARTICIPATE_FLAG_OTHER" hidden="1">"c15614"</definedName>
    <definedName name="IQ_ECS_PARTICIPATE_FLAG_OTHER_ABS" hidden="1">"c15631"</definedName>
    <definedName name="IQ_ECS_SHARES_OUT_BS_DATE" hidden="1">"c5572"</definedName>
    <definedName name="IQ_ECS_SHARES_OUT_BS_DATE_ABS" hidden="1">"c5586"</definedName>
    <definedName name="IQ_ECS_SHARES_OUT_BS_DATE_OTHER" hidden="1">"c15600"</definedName>
    <definedName name="IQ_ECS_SHARES_OUT_BS_DATE_OTHER_ABS" hidden="1">"c15617"</definedName>
    <definedName name="IQ_ECS_SHARES_OUT_FILING_DATE" hidden="1">"c5573"</definedName>
    <definedName name="IQ_ECS_SHARES_OUT_FILING_DATE_ABS" hidden="1">"c5587"</definedName>
    <definedName name="IQ_ECS_SHARES_OUT_FILING_DATE_OTHER" hidden="1">"c15601"</definedName>
    <definedName name="IQ_ECS_SHARES_OUT_FILING_DATE_OTHER_ABS" hidden="1">"c15618"</definedName>
    <definedName name="IQ_ECS_START_DATE" hidden="1">"c5575"</definedName>
    <definedName name="IQ_ECS_START_DATE_ABS" hidden="1">"c5589"</definedName>
    <definedName name="IQ_ECS_START_DATE_OTHER" hidden="1">"c15605"</definedName>
    <definedName name="IQ_ECS_START_DATE_OTHER_ABS" hidden="1">"c15622"</definedName>
    <definedName name="IQ_ECS_TICKER" hidden="1">"c15594"</definedName>
    <definedName name="IQ_ECS_TICKER_ABS" hidden="1">"c15598"</definedName>
    <definedName name="IQ_ECS_TICKER_OTHER" hidden="1">"c15603"</definedName>
    <definedName name="IQ_ECS_TICKER_OTHER_ABS" hidden="1">"c15620"</definedName>
    <definedName name="IQ_ECS_TRADING_ITEM_CIQID" hidden="1">"c15593"</definedName>
    <definedName name="IQ_ECS_TRADING_ITEM_CIQID_ABS" hidden="1">"c15597"</definedName>
    <definedName name="IQ_ECS_TRADING_ITEM_CIQID_OTHER" hidden="1">"c15602"</definedName>
    <definedName name="IQ_ECS_TRADING_ITEM_CIQID_OTHER_ABS" hidden="1">"c15619"</definedName>
    <definedName name="IQ_ECS_TYPE" hidden="1">"c5574"</definedName>
    <definedName name="IQ_ECS_TYPE_ABS" hidden="1">"c5588"</definedName>
    <definedName name="IQ_ECS_TYPE_OTHER" hidden="1">"c15604"</definedName>
    <definedName name="IQ_ECS_TYPE_OTHER_ABS" hidden="1">"c15621"</definedName>
    <definedName name="IQ_ECS_VOTING" hidden="1">"c5582"</definedName>
    <definedName name="IQ_ECS_VOTING_ABS" hidden="1">"c5596"</definedName>
    <definedName name="IQ_ECS_VOTING_OTHER" hidden="1">"c15612"</definedName>
    <definedName name="IQ_ECS_VOTING_OTHER_ABS" hidden="1">"c15629"</definedName>
    <definedName name="IQ_EDUCATION_LOANS_THRIFT" hidden="1">"c24861"</definedName>
    <definedName name="IQ_EFFECT_SPECIAL_CHARGE" hidden="1">"c1595"</definedName>
    <definedName name="IQ_EFFECT_TAX_RATE" hidden="1">"c1899"</definedName>
    <definedName name="IQ_EFFECTIVE_DATE" hidden="1">"c8966"</definedName>
    <definedName name="IQ_EFFECTIVE_TAX_ACT_OR_EST" hidden="1">"c18266"</definedName>
    <definedName name="IQ_EFFECTIVE_TAX_ACT_OR_EST_CIQ" hidden="1">"c18272"</definedName>
    <definedName name="IQ_EFFECTIVE_TAX_EST" hidden="1">"c18113"</definedName>
    <definedName name="IQ_EFFECTIVE_TAX_EST_CIQ" hidden="1">"c18181"</definedName>
    <definedName name="IQ_EFFECTIVE_TAX_EST_NOTE" hidden="1">"c18234"</definedName>
    <definedName name="IQ_EFFECTIVE_TAX_EST_NOTE_CIQ" hidden="1">"c18241"</definedName>
    <definedName name="IQ_EFFECTIVE_TAX_GUIDANCE" hidden="1">"c18403"</definedName>
    <definedName name="IQ_EFFECTIVE_TAX_HIGH_EST" hidden="1">"c18133"</definedName>
    <definedName name="IQ_EFFECTIVE_TAX_HIGH_EST_CIQ" hidden="1">"c18195"</definedName>
    <definedName name="IQ_EFFECTIVE_TAX_HIGH_GUIDANCE" hidden="1">"c18404"</definedName>
    <definedName name="IQ_EFFECTIVE_TAX_LOW_EST" hidden="1">"c18143"</definedName>
    <definedName name="IQ_EFFECTIVE_TAX_LOW_EST_CIQ" hidden="1">"c18202"</definedName>
    <definedName name="IQ_EFFECTIVE_TAX_LOW_GUIDANCE" hidden="1">"c18405"</definedName>
    <definedName name="IQ_EFFECTIVE_TAX_MEDIAN_EST" hidden="1">"c18123"</definedName>
    <definedName name="IQ_EFFECTIVE_TAX_MEDIAN_EST_CIQ" hidden="1">"c18188"</definedName>
    <definedName name="IQ_EFFECTIVE_TAX_NUM_EST" hidden="1">"c18163"</definedName>
    <definedName name="IQ_EFFECTIVE_TAX_NUM_EST_CIQ" hidden="1">"c18216"</definedName>
    <definedName name="IQ_EFFECTIVE_TAX_STDDEV_EST" hidden="1">"c18153"</definedName>
    <definedName name="IQ_EFFECTIVE_TAX_STDDEV_EST_CIQ" hidden="1">"c18209"</definedName>
    <definedName name="IQ_EFFICIENCY_RATIO" hidden="1">"c391"</definedName>
    <definedName name="IQ_EFFICIENCY_RATIO_FDIC" hidden="1">"c6736"</definedName>
    <definedName name="IQ_ELIMINATIONS_CONSOL_OFFICES_FOREIGN_FFIEC" hidden="1">"c15395"</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MPLOYEES_FFIEC" hidden="1">"c13035"</definedName>
    <definedName name="IQ_EMPLOYEES_UNDER_UNION_CONTRACTS" hidden="1">"c16109"</definedName>
    <definedName name="IQ_EMPLOYMENT_YOY" hidden="1">"c20643"</definedName>
    <definedName name="IQ_ENDING_BALANCE_GVA_THRIFT" hidden="1">"c25097"</definedName>
    <definedName name="IQ_ENDING_BALANCE_SVA_THRIFT" hidden="1">"c25104"</definedName>
    <definedName name="IQ_ENDING_BALANCE_TVA_THRIFT" hidden="1">"c25111"</definedName>
    <definedName name="IQ_ENERGY_CRUDE_STOCK" hidden="1">"c20644"</definedName>
    <definedName name="IQ_ENERGY_FUEL_OIL_STOCK" hidden="1">"c20645"</definedName>
    <definedName name="IQ_ENERGY_GASOLINE_AVERAGE" hidden="1">"c20646"</definedName>
    <definedName name="IQ_ENERGY_GASOLINE_STOCK" hidden="1">"c20647"</definedName>
    <definedName name="IQ_ENERGY_PROPANE_STOCK" hidden="1">"c20648"</definedName>
    <definedName name="IQ_ENERGY_WTI_SPOT" hidden="1">"c20649"</definedName>
    <definedName name="IQ_ENTERPRISE_VALUE" hidden="1">"c1348"</definedName>
    <definedName name="IQ_ENTITLEMENT_DET_EST" hidden="1">"c12044"</definedName>
    <definedName name="IQ_ENTITLEMENT_DET_EST_THOM" hidden="1">"c12072"</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 hidden="1">"IQ_EPS"</definedName>
    <definedName name="IQ_EPS_10K" hidden="1">"IQ_EPS_10K"</definedName>
    <definedName name="IQ_EPS_10Q" hidden="1">"IQ_EPS_10Q"</definedName>
    <definedName name="IQ_EPS_10Q1" hidden="1">"IQ_EPS_10Q1"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CT_OR_EST_CIQ_COL" hidden="1">"c11705"</definedName>
    <definedName name="IQ_EPS_ACT_OR_EST_REUT" hidden="1">"c5460"</definedName>
    <definedName name="IQ_EPS_ACT_OR_EST_THOM" hidden="1">"c5298"</definedName>
    <definedName name="IQ_EPS_AP" hidden="1">"c8880"</definedName>
    <definedName name="IQ_EPS_AP_ABS" hidden="1">"c8899"</definedName>
    <definedName name="IQ_EPS_DET_EST" hidden="1">"c13571"</definedName>
    <definedName name="IQ_EPS_DET_EST_CURRENCY" hidden="1">"c13583"</definedName>
    <definedName name="IQ_EPS_DET_EST_CURRENCY_THOM" hidden="1">"c12484"</definedName>
    <definedName name="IQ_EPS_DET_EST_DATE" hidden="1">"c13575"</definedName>
    <definedName name="IQ_EPS_DET_EST_DATE_THOM" hidden="1">"c12235"</definedName>
    <definedName name="IQ_EPS_DET_EST_INCL" hidden="1">"c13587"</definedName>
    <definedName name="IQ_EPS_DET_EST_INCL_THOM" hidden="1">"c12367"</definedName>
    <definedName name="IQ_EPS_DET_EST_ORIGIN" hidden="1">"c13579"</definedName>
    <definedName name="IQ_EPS_DET_EST_ORIGIN_THOM" hidden="1">"c12605"</definedName>
    <definedName name="IQ_EPS_DET_EST_THOM" hidden="1">"c12085"</definedName>
    <definedName name="IQ_EPS_EST" hidden="1">"c399"</definedName>
    <definedName name="IQ_EPS_EST_1" hidden="1">"IQ_EPS_EST_1"</definedName>
    <definedName name="IQ_EPS_EST_BOTTOM_UP" hidden="1">"c5489"</definedName>
    <definedName name="IQ_EPS_EST_BOTTOM_UP_CIQ" hidden="1">"c12026"</definedName>
    <definedName name="IQ_EPS_EST_BOTTOM_UP_REUT" hidden="1">"c5497"</definedName>
    <definedName name="IQ_EPS_EST_BOTTOM_UP_THOM" hidden="1">"c5647"</definedName>
    <definedName name="IQ_EPS_EST_CIQ" hidden="1">"c4994"</definedName>
    <definedName name="IQ_EPS_EST_DOWN_2MONTH" hidden="1">"c16309"</definedName>
    <definedName name="IQ_EPS_EST_DOWN_2MONTH_CIQ" hidden="1">"c16633"</definedName>
    <definedName name="IQ_EPS_EST_DOWN_3MONTH" hidden="1">"c16313"</definedName>
    <definedName name="IQ_EPS_EST_DOWN_3MONTH_CIQ" hidden="1">"c16637"</definedName>
    <definedName name="IQ_EPS_EST_DOWN_MONTH" hidden="1">"c16305"</definedName>
    <definedName name="IQ_EPS_EST_DOWN_MONTH_CIQ" hidden="1">"c16629"</definedName>
    <definedName name="IQ_EPS_EST_NOTE" hidden="1">"c17504"</definedName>
    <definedName name="IQ_EPS_EST_NOTE_CIQ" hidden="1">"c17457"</definedName>
    <definedName name="IQ_EPS_EST_NUM_ANALYSTS_2MONTH" hidden="1">"c16307"</definedName>
    <definedName name="IQ_EPS_EST_NUM_ANALYSTS_2MONTH_CIQ" hidden="1">"c16631"</definedName>
    <definedName name="IQ_EPS_EST_NUM_ANALYSTS_3MONTH" hidden="1">"c16311"</definedName>
    <definedName name="IQ_EPS_EST_NUM_ANALYSTS_3MONTH_CIQ" hidden="1">"c16635"</definedName>
    <definedName name="IQ_EPS_EST_NUM_ANALYSTS_MONTH" hidden="1">"c16303"</definedName>
    <definedName name="IQ_EPS_EST_NUM_ANALYSTS_MONTH_CIQ" hidden="1">"c16627"</definedName>
    <definedName name="IQ_EPS_EST_REUT" hidden="1">"c5453"</definedName>
    <definedName name="IQ_EPS_EST_THOM" hidden="1">"c5290"</definedName>
    <definedName name="IQ_EPS_EST_TOTAL_REVISED_2MONTH" hidden="1">"c16310"</definedName>
    <definedName name="IQ_EPS_EST_TOTAL_REVISED_2MONTH_CIQ" hidden="1">"c16634"</definedName>
    <definedName name="IQ_EPS_EST_TOTAL_REVISED_3MONTH" hidden="1">"c16314"</definedName>
    <definedName name="IQ_EPS_EST_TOTAL_REVISED_3MONTH_CIQ" hidden="1">"c16638"</definedName>
    <definedName name="IQ_EPS_EST_TOTAL_REVISED_MONTH" hidden="1">"c16306"</definedName>
    <definedName name="IQ_EPS_EST_TOTAL_REVISED_MONTH_CIQ" hidden="1">"c16630"</definedName>
    <definedName name="IQ_EPS_EST_UP_2MONTH" hidden="1">"c16308"</definedName>
    <definedName name="IQ_EPS_EST_UP_2MONTH_CIQ" hidden="1">"c16632"</definedName>
    <definedName name="IQ_EPS_EST_UP_3MONTH" hidden="1">"c16312"</definedName>
    <definedName name="IQ_EPS_EST_UP_3MONTH_CIQ" hidden="1">"c16636"</definedName>
    <definedName name="IQ_EPS_EST_UP_MONTH" hidden="1">"c16304"</definedName>
    <definedName name="IQ_EPS_EST_UP_MONTH_CIQ" hidden="1">"c16628"</definedName>
    <definedName name="IQ_EPS_EXCL_GUIDANCE" hidden="1">"c4368"</definedName>
    <definedName name="IQ_EPS_EXCL_GUIDANCE_CIQ" hidden="1">"c4893"</definedName>
    <definedName name="IQ_EPS_EXCL_GUIDANCE_CIQ_COL" hidden="1">"c11540"</definedName>
    <definedName name="IQ_EPS_EXCL_HIGH_GUIDANCE" hidden="1">"c4369"</definedName>
    <definedName name="IQ_EPS_EXCL_HIGH_GUIDANCE_CIQ" hidden="1">"c4894"</definedName>
    <definedName name="IQ_EPS_EXCL_HIGH_GUIDANCE_CIQ_COL" hidden="1">"c11541"</definedName>
    <definedName name="IQ_EPS_EXCL_LOW_GUIDANCE" hidden="1">"c4204"</definedName>
    <definedName name="IQ_EPS_EXCL_LOW_GUIDANCE_CIQ" hidden="1">"c4616"</definedName>
    <definedName name="IQ_EPS_EXCL_LOW_GUIDANCE_CIQ_COL" hidden="1">"c11265"</definedName>
    <definedName name="IQ_EPS_GAAP_GUIDANCE" hidden="1">"c4370"</definedName>
    <definedName name="IQ_EPS_GAAP_GUIDANCE_CIQ" hidden="1">"c4895"</definedName>
    <definedName name="IQ_EPS_GAAP_GUIDANCE_CIQ_COL" hidden="1">"c11542"</definedName>
    <definedName name="IQ_EPS_GAAP_HIGH_GUIDANCE" hidden="1">"c4371"</definedName>
    <definedName name="IQ_EPS_GAAP_HIGH_GUIDANCE_CIQ" hidden="1">"c4896"</definedName>
    <definedName name="IQ_EPS_GAAP_HIGH_GUIDANCE_CIQ_COL" hidden="1">"c11543"</definedName>
    <definedName name="IQ_EPS_GAAP_LOW_GUIDANCE" hidden="1">"c4205"</definedName>
    <definedName name="IQ_EPS_GAAP_LOW_GUIDANCE_CIQ" hidden="1">"c4617"</definedName>
    <definedName name="IQ_EPS_GAAP_LOW_GUIDANCE_CIQ_COL" hidden="1">"c11266"</definedName>
    <definedName name="IQ_EPS_GROWTH_GUIDANCE" hidden="1">"c13495"</definedName>
    <definedName name="IQ_EPS_GROWTH_GUIDANCE_CIQ" hidden="1">"c32283"</definedName>
    <definedName name="IQ_EPS_GROWTH_GUIDANCE_CIQ_COL" hidden="1">"c32286"</definedName>
    <definedName name="IQ_EPS_GROWTH_HIGH_GUIDANCE" hidden="1">"c13496"</definedName>
    <definedName name="IQ_EPS_GROWTH_HIGH_GUIDANCE_CIQ" hidden="1">"c32284"</definedName>
    <definedName name="IQ_EPS_GROWTH_HIGH_GUIDANCE_CIQ_COL" hidden="1">"c32287"</definedName>
    <definedName name="IQ_EPS_GROWTH_LOW_GUIDANCE" hidden="1">"c13497"</definedName>
    <definedName name="IQ_EPS_GROWTH_LOW_GUIDANCE_CIQ" hidden="1">"c32285"</definedName>
    <definedName name="IQ_EPS_GROWTH_LOW_GUIDANCE_CIQ_COL" hidden="1">"c32288"</definedName>
    <definedName name="IQ_EPS_GW_ACT_OR_EST" hidden="1">"c2223"</definedName>
    <definedName name="IQ_EPS_GW_ACT_OR_EST_CIQ" hidden="1">"c5066"</definedName>
    <definedName name="IQ_EPS_GW_ACT_OR_EST_REUT" hidden="1">"c5469"</definedName>
    <definedName name="IQ_EPS_GW_DET_EST" hidden="1">"c12056"</definedName>
    <definedName name="IQ_EPS_GW_DET_EST_CURRENCY" hidden="1">"c12463"</definedName>
    <definedName name="IQ_EPS_GW_DET_EST_CURRENCY_THOM" hidden="1">"c12485"</definedName>
    <definedName name="IQ_EPS_GW_DET_EST_DATE" hidden="1">"c12209"</definedName>
    <definedName name="IQ_EPS_GW_DET_EST_DATE_THOM" hidden="1">"c12236"</definedName>
    <definedName name="IQ_EPS_GW_DET_EST_INCL" hidden="1">"c12346"</definedName>
    <definedName name="IQ_EPS_GW_DET_EST_INCL_THOM" hidden="1">"c12368"</definedName>
    <definedName name="IQ_EPS_GW_DET_EST_ORIGIN" hidden="1">"c12582"</definedName>
    <definedName name="IQ_EPS_GW_DET_EST_ORIGIN_THOM" hidden="1">"c12606"</definedName>
    <definedName name="IQ_EPS_GW_DET_EST_THOM" hidden="1">"c12086"</definedName>
    <definedName name="IQ_EPS_GW_EST" hidden="1">"c1737"</definedName>
    <definedName name="IQ_EPS_GW_EST_BOTTOM_UP" hidden="1">"c5491"</definedName>
    <definedName name="IQ_EPS_GW_EST_BOTTOM_UP_CIQ" hidden="1">"c12028"</definedName>
    <definedName name="IQ_EPS_GW_EST_BOTTOM_UP_REUT" hidden="1">"c5499"</definedName>
    <definedName name="IQ_EPS_GW_EST_CIQ" hidden="1">"c4723"</definedName>
    <definedName name="IQ_EPS_GW_EST_DOWN_2MONTH" hidden="1">"c16465"</definedName>
    <definedName name="IQ_EPS_GW_EST_DOWN_2MONTH_CIQ" hidden="1">"c16753"</definedName>
    <definedName name="IQ_EPS_GW_EST_DOWN_3MONTH" hidden="1">"c16469"</definedName>
    <definedName name="IQ_EPS_GW_EST_DOWN_3MONTH_CIQ" hidden="1">"c16757"</definedName>
    <definedName name="IQ_EPS_GW_EST_DOWN_MONTH" hidden="1">"c16461"</definedName>
    <definedName name="IQ_EPS_GW_EST_DOWN_MONTH_CIQ" hidden="1">"c16749"</definedName>
    <definedName name="IQ_EPS_GW_EST_NOTE" hidden="1">"c17524"</definedName>
    <definedName name="IQ_EPS_GW_EST_NOTE_CIQ" hidden="1">"c17477"</definedName>
    <definedName name="IQ_EPS_GW_EST_NUM_ANALYSTS_2MONTH" hidden="1">"c16463"</definedName>
    <definedName name="IQ_EPS_GW_EST_NUM_ANALYSTS_2MONTH_CIQ" hidden="1">"c16751"</definedName>
    <definedName name="IQ_EPS_GW_EST_NUM_ANALYSTS_3MONTH" hidden="1">"c16467"</definedName>
    <definedName name="IQ_EPS_GW_EST_NUM_ANALYSTS_3MONTH_CIQ" hidden="1">"c16755"</definedName>
    <definedName name="IQ_EPS_GW_EST_NUM_ANALYSTS_MONTH" hidden="1">"c16459"</definedName>
    <definedName name="IQ_EPS_GW_EST_NUM_ANALYSTS_MONTH_CIQ" hidden="1">"c16747"</definedName>
    <definedName name="IQ_EPS_GW_EST_REUT" hidden="1">"c5389"</definedName>
    <definedName name="IQ_EPS_GW_EST_THOM" hidden="1">"c5133"</definedName>
    <definedName name="IQ_EPS_GW_EST_TOTAL_REVISED_2MONTH" hidden="1">"c16466"</definedName>
    <definedName name="IQ_EPS_GW_EST_TOTAL_REVISED_2MONTH_CIQ" hidden="1">"c16754"</definedName>
    <definedName name="IQ_EPS_GW_EST_TOTAL_REVISED_3MONTH" hidden="1">"c16470"</definedName>
    <definedName name="IQ_EPS_GW_EST_TOTAL_REVISED_3MONTH_CIQ" hidden="1">"c16758"</definedName>
    <definedName name="IQ_EPS_GW_EST_TOTAL_REVISED_MONTH" hidden="1">"c16462"</definedName>
    <definedName name="IQ_EPS_GW_EST_TOTAL_REVISED_MONTH_CIQ" hidden="1">"c16750"</definedName>
    <definedName name="IQ_EPS_GW_EST_UP_2MONTH" hidden="1">"c16464"</definedName>
    <definedName name="IQ_EPS_GW_EST_UP_2MONTH_CIQ" hidden="1">"c16752"</definedName>
    <definedName name="IQ_EPS_GW_EST_UP_3MONTH" hidden="1">"c16468"</definedName>
    <definedName name="IQ_EPS_GW_EST_UP_3MONTH_CIQ" hidden="1">"c16756"</definedName>
    <definedName name="IQ_EPS_GW_EST_UP_MONTH" hidden="1">"c16460"</definedName>
    <definedName name="IQ_EPS_GW_EST_UP_MONTH_CIQ" hidden="1">"c16748"</definedName>
    <definedName name="IQ_EPS_GW_GUIDANCE" hidden="1">"c4372"</definedName>
    <definedName name="IQ_EPS_GW_GUIDANCE_CIQ" hidden="1">"c4897"</definedName>
    <definedName name="IQ_EPS_GW_GUIDANCE_CIQ_COL" hidden="1">"c11544"</definedName>
    <definedName name="IQ_EPS_GW_HIGH_EST" hidden="1">"c1739"</definedName>
    <definedName name="IQ_EPS_GW_HIGH_EST_CIQ" hidden="1">"c4725"</definedName>
    <definedName name="IQ_EPS_GW_HIGH_EST_REUT" hidden="1">"c5391"</definedName>
    <definedName name="IQ_EPS_GW_HIGH_EST_THOM" hidden="1">"c5135"</definedName>
    <definedName name="IQ_EPS_GW_HIGH_GUIDANCE" hidden="1">"c4373"</definedName>
    <definedName name="IQ_EPS_GW_HIGH_GUIDANCE_CIQ" hidden="1">"c4898"</definedName>
    <definedName name="IQ_EPS_GW_HIGH_GUIDANCE_CIQ_COL" hidden="1">"c11545"</definedName>
    <definedName name="IQ_EPS_GW_LOW_EST" hidden="1">"c1740"</definedName>
    <definedName name="IQ_EPS_GW_LOW_EST_CIQ" hidden="1">"c4726"</definedName>
    <definedName name="IQ_EPS_GW_LOW_EST_REUT" hidden="1">"c5392"</definedName>
    <definedName name="IQ_EPS_GW_LOW_EST_THOM" hidden="1">"c5136"</definedName>
    <definedName name="IQ_EPS_GW_LOW_GUIDANCE" hidden="1">"c4206"</definedName>
    <definedName name="IQ_EPS_GW_LOW_GUIDANCE_CIQ" hidden="1">"c4618"</definedName>
    <definedName name="IQ_EPS_GW_LOW_GUIDANCE_CIQ_COL" hidden="1">"c11267"</definedName>
    <definedName name="IQ_EPS_GW_MEDIAN_EST" hidden="1">"c1738"</definedName>
    <definedName name="IQ_EPS_GW_MEDIAN_EST_CIQ" hidden="1">"c4724"</definedName>
    <definedName name="IQ_EPS_GW_MEDIAN_EST_REUT" hidden="1">"c5390"</definedName>
    <definedName name="IQ_EPS_GW_MEDIAN_EST_THOM" hidden="1">"c5134"</definedName>
    <definedName name="IQ_EPS_GW_NUM_EST" hidden="1">"c1741"</definedName>
    <definedName name="IQ_EPS_GW_NUM_EST_CIQ" hidden="1">"c4727"</definedName>
    <definedName name="IQ_EPS_GW_NUM_EST_REUT" hidden="1">"c5393"</definedName>
    <definedName name="IQ_EPS_GW_NUM_EST_THOM" hidden="1">"c5137"</definedName>
    <definedName name="IQ_EPS_GW_STDDEV_EST" hidden="1">"c1742"</definedName>
    <definedName name="IQ_EPS_GW_STDDEV_EST_CIQ" hidden="1">"c4728"</definedName>
    <definedName name="IQ_EPS_GW_STDDEV_EST_REUT" hidden="1">"c5394"</definedName>
    <definedName name="IQ_EPS_GW_STDDEV_EST_THOM" hidden="1">"c5138"</definedName>
    <definedName name="IQ_EPS_HIGH_EST" hidden="1">"c400"</definedName>
    <definedName name="IQ_EPS_HIGH_EST_CIQ" hidden="1">"c4995"</definedName>
    <definedName name="IQ_EPS_HIGH_EST_REUT" hidden="1">"c5454"</definedName>
    <definedName name="IQ_EPS_HIGH_EST_THOM" hidden="1">"c5291"</definedName>
    <definedName name="IQ_EPS_LOW_EST" hidden="1">"c401"</definedName>
    <definedName name="IQ_EPS_LOW_EST_CIQ" hidden="1">"c4996"</definedName>
    <definedName name="IQ_EPS_LOW_EST_REUT" hidden="1">"c5455"</definedName>
    <definedName name="IQ_EPS_LOW_EST_THOM" hidden="1">"c5292"</definedName>
    <definedName name="IQ_EPS_MEDIAN_EST" hidden="1">"c1661"</definedName>
    <definedName name="IQ_EPS_MEDIAN_EST_CIQ" hidden="1">"c4997"</definedName>
    <definedName name="IQ_EPS_MEDIAN_EST_REUT" hidden="1">"c5456"</definedName>
    <definedName name="IQ_EPS_MEDIAN_EST_THOM" hidden="1">"c5293"</definedName>
    <definedName name="IQ_EPS_NAME_AP" hidden="1">"c8918"</definedName>
    <definedName name="IQ_EPS_NAME_AP_ABS" hidden="1">"c8937"</definedName>
    <definedName name="IQ_EPS_NO_EST" hidden="1">"c271"</definedName>
    <definedName name="IQ_EPS_NORM" hidden="1">"c1902"</definedName>
    <definedName name="IQ_EPS_NORM_DET_EST" hidden="1">"c12058"</definedName>
    <definedName name="IQ_EPS_NORM_DET_EST_CURRENCY" hidden="1">"c12465"</definedName>
    <definedName name="IQ_EPS_NORM_DET_EST_DATE" hidden="1">"c12211"</definedName>
    <definedName name="IQ_EPS_NORM_DET_EST_INCL" hidden="1">"c12348"</definedName>
    <definedName name="IQ_EPS_NORM_DET_EST_ORIGIN" hidden="1">"c12583"</definedName>
    <definedName name="IQ_EPS_NORM_DET_EST_ORIGIN_THOM" hidden="1">"c12607"</definedName>
    <definedName name="IQ_EPS_NORM_EST" hidden="1">"c2226"</definedName>
    <definedName name="IQ_EPS_NORM_EST_BOTTOM_UP" hidden="1">"c5490"</definedName>
    <definedName name="IQ_EPS_NORM_EST_BOTTOM_UP_CIQ" hidden="1">"c12027"</definedName>
    <definedName name="IQ_EPS_NORM_EST_BOTTOM_UP_REUT" hidden="1">"c5498"</definedName>
    <definedName name="IQ_EPS_NORM_EST_CIQ" hidden="1">"c4667"</definedName>
    <definedName name="IQ_EPS_NORM_EST_DOWN_2MONTH" hidden="1">"c16597"</definedName>
    <definedName name="IQ_EPS_NORM_EST_DOWN_2MONTH_CIQ" hidden="1">"c16861"</definedName>
    <definedName name="IQ_EPS_NORM_EST_DOWN_3MONTH" hidden="1">"c16601"</definedName>
    <definedName name="IQ_EPS_NORM_EST_DOWN_3MONTH_CIQ" hidden="1">"c16865"</definedName>
    <definedName name="IQ_EPS_NORM_EST_DOWN_MONTH" hidden="1">"c16593"</definedName>
    <definedName name="IQ_EPS_NORM_EST_DOWN_MONTH_CIQ" hidden="1">"c16857"</definedName>
    <definedName name="IQ_EPS_NORM_EST_NOTE" hidden="1">"c17505"</definedName>
    <definedName name="IQ_EPS_NORM_EST_NOTE_CIQ" hidden="1">"c17458"</definedName>
    <definedName name="IQ_EPS_NORM_EST_NUM_ANALYSTS_2MONTH" hidden="1">"c16595"</definedName>
    <definedName name="IQ_EPS_NORM_EST_NUM_ANALYSTS_2MONTH_CIQ" hidden="1">"c16859"</definedName>
    <definedName name="IQ_EPS_NORM_EST_NUM_ANALYSTS_3MONTH" hidden="1">"c16599"</definedName>
    <definedName name="IQ_EPS_NORM_EST_NUM_ANALYSTS_3MONTH_CIQ" hidden="1">"c16863"</definedName>
    <definedName name="IQ_EPS_NORM_EST_NUM_ANALYSTS_MONTH" hidden="1">"c16591"</definedName>
    <definedName name="IQ_EPS_NORM_EST_NUM_ANALYSTS_MONTH_CIQ" hidden="1">"c16855"</definedName>
    <definedName name="IQ_EPS_NORM_EST_REUT" hidden="1">"c5326"</definedName>
    <definedName name="IQ_EPS_NORM_EST_TOTAL_REVISED_2MONTH" hidden="1">"c16598"</definedName>
    <definedName name="IQ_EPS_NORM_EST_TOTAL_REVISED_2MONTH_CIQ" hidden="1">"c16862"</definedName>
    <definedName name="IQ_EPS_NORM_EST_TOTAL_REVISED_3MONTH" hidden="1">"c16602"</definedName>
    <definedName name="IQ_EPS_NORM_EST_TOTAL_REVISED_3MONTH_CIQ" hidden="1">"c16866"</definedName>
    <definedName name="IQ_EPS_NORM_EST_TOTAL_REVISED_MONTH" hidden="1">"c16594"</definedName>
    <definedName name="IQ_EPS_NORM_EST_TOTAL_REVISED_MONTH_CIQ" hidden="1">"c16858"</definedName>
    <definedName name="IQ_EPS_NORM_EST_UP_2MONTH" hidden="1">"c16596"</definedName>
    <definedName name="IQ_EPS_NORM_EST_UP_2MONTH_CIQ" hidden="1">"c16860"</definedName>
    <definedName name="IQ_EPS_NORM_EST_UP_3MONTH" hidden="1">"c16600"</definedName>
    <definedName name="IQ_EPS_NORM_EST_UP_3MONTH_CIQ" hidden="1">"c16864"</definedName>
    <definedName name="IQ_EPS_NORM_EST_UP_MONTH" hidden="1">"c16592"</definedName>
    <definedName name="IQ_EPS_NORM_EST_UP_MONTH_CIQ" hidden="1">"c16856"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NUM_EST_THOM" hidden="1">"c5288"</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 hidden="1">"c2224"</definedName>
    <definedName name="IQ_EPS_REPORT_ACT_OR_EST_CIQ" hidden="1">"c5067"</definedName>
    <definedName name="IQ_EPS_REPORT_ACT_OR_EST_REUT" hidden="1">"c5470"</definedName>
    <definedName name="IQ_EPS_REPORT_ACT_OR_EST_THOM" hidden="1">"c5307"</definedName>
    <definedName name="IQ_EPS_REPORTED_DET_EST" hidden="1">"c12057"</definedName>
    <definedName name="IQ_EPS_REPORTED_DET_EST_CURRENCY" hidden="1">"c12464"</definedName>
    <definedName name="IQ_EPS_REPORTED_DET_EST_CURRENCY_THOM" hidden="1">"c12486"</definedName>
    <definedName name="IQ_EPS_REPORTED_DET_EST_DATE" hidden="1">"c12210"</definedName>
    <definedName name="IQ_EPS_REPORTED_DET_EST_DATE_THOM" hidden="1">"c12237"</definedName>
    <definedName name="IQ_EPS_REPORTED_DET_EST_INCL" hidden="1">"c12347"</definedName>
    <definedName name="IQ_EPS_REPORTED_DET_EST_INCL_THOM" hidden="1">"c12369"</definedName>
    <definedName name="IQ_EPS_REPORTED_DET_EST_ORIGIN" hidden="1">"c12772"</definedName>
    <definedName name="IQ_EPS_REPORTED_DET_EST_ORIGIN_THOM" hidden="1">"c13511"</definedName>
    <definedName name="IQ_EPS_REPORTED_DET_EST_THOM" hidden="1">"c12087"</definedName>
    <definedName name="IQ_EPS_REPORTED_EST" hidden="1">"c1744"</definedName>
    <definedName name="IQ_EPS_REPORTED_EST_BOTTOM_UP" hidden="1">"c5492"</definedName>
    <definedName name="IQ_EPS_REPORTED_EST_BOTTOM_UP_CIQ" hidden="1">"c12029"</definedName>
    <definedName name="IQ_EPS_REPORTED_EST_BOTTOM_UP_REUT" hidden="1">"c5500"</definedName>
    <definedName name="IQ_EPS_REPORTED_EST_CIQ" hidden="1">"c4730"</definedName>
    <definedName name="IQ_EPS_REPORTED_EST_DOWN_2MONTH" hidden="1">"c16477"</definedName>
    <definedName name="IQ_EPS_REPORTED_EST_DOWN_2MONTH_CIQ" hidden="1">"c16765"</definedName>
    <definedName name="IQ_EPS_REPORTED_EST_DOWN_3MONTH" hidden="1">"c16481"</definedName>
    <definedName name="IQ_EPS_REPORTED_EST_DOWN_3MONTH_CIQ" hidden="1">"c16769"</definedName>
    <definedName name="IQ_EPS_REPORTED_EST_DOWN_MONTH" hidden="1">"c16473"</definedName>
    <definedName name="IQ_EPS_REPORTED_EST_DOWN_MONTH_CIQ" hidden="1">"c16761"</definedName>
    <definedName name="IQ_EPS_REPORTED_EST_NOTE" hidden="1">"c17517"</definedName>
    <definedName name="IQ_EPS_REPORTED_EST_NOTE_CIQ" hidden="1">"c17470"</definedName>
    <definedName name="IQ_EPS_REPORTED_EST_NUM_ANALYSTS_2MONTH" hidden="1">"c16475"</definedName>
    <definedName name="IQ_EPS_REPORTED_EST_NUM_ANALYSTS_2MONTH_CIQ" hidden="1">"c16763"</definedName>
    <definedName name="IQ_EPS_REPORTED_EST_NUM_ANALYSTS_3MONTH" hidden="1">"c16479"</definedName>
    <definedName name="IQ_EPS_REPORTED_EST_NUM_ANALYSTS_3MONTH_CIQ" hidden="1">"c16767"</definedName>
    <definedName name="IQ_EPS_REPORTED_EST_NUM_ANALYSTS_MONTH" hidden="1">"c16471"</definedName>
    <definedName name="IQ_EPS_REPORTED_EST_NUM_ANALYSTS_MONTH_CIQ" hidden="1">"c16759"</definedName>
    <definedName name="IQ_EPS_REPORTED_EST_REUT" hidden="1">"c5396"</definedName>
    <definedName name="IQ_EPS_REPORTED_EST_THOM" hidden="1">"c5140"</definedName>
    <definedName name="IQ_EPS_REPORTED_EST_TOTAL_REVISED_2MONTH" hidden="1">"c16478"</definedName>
    <definedName name="IQ_EPS_REPORTED_EST_TOTAL_REVISED_2MONTH_CIQ" hidden="1">"c16766"</definedName>
    <definedName name="IQ_EPS_REPORTED_EST_TOTAL_REVISED_3MONTH" hidden="1">"c16482"</definedName>
    <definedName name="IQ_EPS_REPORTED_EST_TOTAL_REVISED_3MONTH_CIQ" hidden="1">"c16770"</definedName>
    <definedName name="IQ_EPS_REPORTED_EST_TOTAL_REVISED_MONTH" hidden="1">"c16474"</definedName>
    <definedName name="IQ_EPS_REPORTED_EST_TOTAL_REVISED_MONTH_CIQ" hidden="1">"c16762"</definedName>
    <definedName name="IQ_EPS_REPORTED_EST_UP_2MONTH" hidden="1">"c16476"</definedName>
    <definedName name="IQ_EPS_REPORTED_EST_UP_2MONTH_CIQ" hidden="1">"c16764"</definedName>
    <definedName name="IQ_EPS_REPORTED_EST_UP_3MONTH" hidden="1">"c16480"</definedName>
    <definedName name="IQ_EPS_REPORTED_EST_UP_3MONTH_CIQ" hidden="1">"c16768"</definedName>
    <definedName name="IQ_EPS_REPORTED_EST_UP_MONTH" hidden="1">"c16472"</definedName>
    <definedName name="IQ_EPS_REPORTED_EST_UP_MONTH_CIQ" hidden="1">"c16760"</definedName>
    <definedName name="IQ_EPS_REPORTED_HIGH_EST" hidden="1">"c1746"</definedName>
    <definedName name="IQ_EPS_REPORTED_HIGH_EST_CIQ" hidden="1">"c4732"</definedName>
    <definedName name="IQ_EPS_REPORTED_HIGH_EST_REUT" hidden="1">"c5398"</definedName>
    <definedName name="IQ_EPS_REPORTED_HIGH_EST_THOM" hidden="1">"c5142"</definedName>
    <definedName name="IQ_EPS_REPORTED_LOW_EST" hidden="1">"c1747"</definedName>
    <definedName name="IQ_EPS_REPORTED_LOW_EST_CIQ" hidden="1">"c4733"</definedName>
    <definedName name="IQ_EPS_REPORTED_LOW_EST_REUT" hidden="1">"c5399"</definedName>
    <definedName name="IQ_EPS_REPORTED_LOW_EST_THOM" hidden="1">"c5143"</definedName>
    <definedName name="IQ_EPS_REPORTED_MEDIAN_EST" hidden="1">"c1745"</definedName>
    <definedName name="IQ_EPS_REPORTED_MEDIAN_EST_CIQ" hidden="1">"c4731"</definedName>
    <definedName name="IQ_EPS_REPORTED_MEDIAN_EST_REUT" hidden="1">"c5397"</definedName>
    <definedName name="IQ_EPS_REPORTED_MEDIAN_EST_THOM" hidden="1">"c5141"</definedName>
    <definedName name="IQ_EPS_REPORTED_NUM_EST" hidden="1">"c1748"</definedName>
    <definedName name="IQ_EPS_REPORTED_NUM_EST_CIQ" hidden="1">"c4734"</definedName>
    <definedName name="IQ_EPS_REPORTED_NUM_EST_REUT" hidden="1">"c5400"</definedName>
    <definedName name="IQ_EPS_REPORTED_NUM_EST_THOM" hidden="1">"c5144"</definedName>
    <definedName name="IQ_EPS_REPORTED_STDDEV_EST" hidden="1">"c1749"</definedName>
    <definedName name="IQ_EPS_REPORTED_STDDEV_EST_CIQ" hidden="1">"c4735"</definedName>
    <definedName name="IQ_EPS_REPORTED_STDDEV_EST_REUT" hidden="1">"c5401"</definedName>
    <definedName name="IQ_EPS_REPORTED_STDDEV_EST_THOM" hidden="1">"c5145"</definedName>
    <definedName name="IQ_EPS_SBC_ACT_OR_EST" hidden="1">"c4376"</definedName>
    <definedName name="IQ_EPS_SBC_ACT_OR_EST_CIQ" hidden="1">"c4901"</definedName>
    <definedName name="IQ_EPS_SBC_ACT_OR_EST_CIQ_COL" hidden="1">"c11548"</definedName>
    <definedName name="IQ_EPS_SBC_EST" hidden="1">"c4375"</definedName>
    <definedName name="IQ_EPS_SBC_EST_CIQ" hidden="1">"c4900"</definedName>
    <definedName name="IQ_EPS_SBC_GUIDANCE" hidden="1">"c4377"</definedName>
    <definedName name="IQ_EPS_SBC_GUIDANCE_CIQ" hidden="1">"c4902"</definedName>
    <definedName name="IQ_EPS_SBC_GUIDANCE_CIQ_COL" hidden="1">"c11549"</definedName>
    <definedName name="IQ_EPS_SBC_GW_ACT_OR_EST" hidden="1">"c4380"</definedName>
    <definedName name="IQ_EPS_SBC_GW_ACT_OR_EST_CIQ" hidden="1">"c4905"</definedName>
    <definedName name="IQ_EPS_SBC_GW_ACT_OR_EST_CIQ_COL" hidden="1">"c11552"</definedName>
    <definedName name="IQ_EPS_SBC_GW_EST" hidden="1">"c4379"</definedName>
    <definedName name="IQ_EPS_SBC_GW_EST_CIQ" hidden="1">"c4904"</definedName>
    <definedName name="IQ_EPS_SBC_GW_GUIDANCE" hidden="1">"c4381"</definedName>
    <definedName name="IQ_EPS_SBC_GW_GUIDANCE_CIQ" hidden="1">"c4906"</definedName>
    <definedName name="IQ_EPS_SBC_GW_GUIDANCE_CIQ_COL" hidden="1">"c11553"</definedName>
    <definedName name="IQ_EPS_SBC_GW_HIGH_EST" hidden="1">"c4382"</definedName>
    <definedName name="IQ_EPS_SBC_GW_HIGH_EST_CIQ" hidden="1">"c4907"</definedName>
    <definedName name="IQ_EPS_SBC_GW_HIGH_GUIDANCE" hidden="1">"c4189"</definedName>
    <definedName name="IQ_EPS_SBC_GW_HIGH_GUIDANCE_CIQ" hidden="1">"c4601"</definedName>
    <definedName name="IQ_EPS_SBC_GW_HIGH_GUIDANCE_CIQ_COL" hidden="1">"c11250"</definedName>
    <definedName name="IQ_EPS_SBC_GW_LOW_EST" hidden="1">"c4383"</definedName>
    <definedName name="IQ_EPS_SBC_GW_LOW_EST_CIQ" hidden="1">"c4908"</definedName>
    <definedName name="IQ_EPS_SBC_GW_LOW_GUIDANCE" hidden="1">"c4229"</definedName>
    <definedName name="IQ_EPS_SBC_GW_LOW_GUIDANCE_CIQ" hidden="1">"c4641"</definedName>
    <definedName name="IQ_EPS_SBC_GW_LOW_GUIDANCE_CIQ_COL" hidden="1">"c11290"</definedName>
    <definedName name="IQ_EPS_SBC_GW_MEDIAN_EST" hidden="1">"c4384"</definedName>
    <definedName name="IQ_EPS_SBC_GW_MEDIAN_EST_CIQ" hidden="1">"c4909"</definedName>
    <definedName name="IQ_EPS_SBC_GW_NUM_EST" hidden="1">"c4385"</definedName>
    <definedName name="IQ_EPS_SBC_GW_NUM_EST_CIQ" hidden="1">"c4910"</definedName>
    <definedName name="IQ_EPS_SBC_GW_STDDEV_EST" hidden="1">"c4386"</definedName>
    <definedName name="IQ_EPS_SBC_GW_STDDEV_EST_CIQ" hidden="1">"c4911"</definedName>
    <definedName name="IQ_EPS_SBC_HIGH_EST" hidden="1">"c4388"</definedName>
    <definedName name="IQ_EPS_SBC_HIGH_EST_CIQ" hidden="1">"c4913"</definedName>
    <definedName name="IQ_EPS_SBC_HIGH_GUIDANCE" hidden="1">"c4188"</definedName>
    <definedName name="IQ_EPS_SBC_HIGH_GUIDANCE_CIQ" hidden="1">"c4600"</definedName>
    <definedName name="IQ_EPS_SBC_HIGH_GUIDANCE_CIQ_COL" hidden="1">"c11249"</definedName>
    <definedName name="IQ_EPS_SBC_LOW_EST" hidden="1">"c4389"</definedName>
    <definedName name="IQ_EPS_SBC_LOW_EST_CIQ" hidden="1">"c4914"</definedName>
    <definedName name="IQ_EPS_SBC_LOW_GUIDANCE" hidden="1">"c4228"</definedName>
    <definedName name="IQ_EPS_SBC_LOW_GUIDANCE_CIQ" hidden="1">"c4640"</definedName>
    <definedName name="IQ_EPS_SBC_LOW_GUIDANCE_CIQ_COL" hidden="1">"c11289"</definedName>
    <definedName name="IQ_EPS_SBC_MEDIAN_EST" hidden="1">"c4390"</definedName>
    <definedName name="IQ_EPS_SBC_MEDIAN_EST_CIQ" hidden="1">"c4915"</definedName>
    <definedName name="IQ_EPS_SBC_NUM_EST" hidden="1">"c4391"</definedName>
    <definedName name="IQ_EPS_SBC_NUM_EST_CIQ" hidden="1">"c4916"</definedName>
    <definedName name="IQ_EPS_SBC_STDDEV_EST" hidden="1">"c4392"</definedName>
    <definedName name="IQ_EPS_SBC_STDDEV_EST_CIQ" hidden="1">"c4917"</definedName>
    <definedName name="IQ_EPS_STDDEV_EST" hidden="1">"c403"</definedName>
    <definedName name="IQ_EPS_STDDEV_EST_CIQ" hidden="1">"c4993"</definedName>
    <definedName name="IQ_EPS_STDDEV_EST_REUT" hidden="1">"c5452"</definedName>
    <definedName name="IQ_EPS_STDDEV_EST_THOM" hidden="1">"c5289"</definedName>
    <definedName name="IQ_EQUITY_AFFIL" hidden="1">"c1451"</definedName>
    <definedName name="IQ_EQUITY_AP" hidden="1">"c8887"</definedName>
    <definedName name="IQ_EQUITY_AP_ABS" hidden="1">"c8906"</definedName>
    <definedName name="IQ_EQUITY_ASKPRICE" hidden="1">"c17798"</definedName>
    <definedName name="IQ_EQUITY_ASSETS_TOT_FFIEC" hidden="1">"c13436"</definedName>
    <definedName name="IQ_EQUITY_BEG_EXCL_FFIEC" hidden="1">"c12957"</definedName>
    <definedName name="IQ_EQUITY_BEG_FFIEC" hidden="1">"c12959"</definedName>
    <definedName name="IQ_EQUITY_BIDPRICE" hidden="1">"c17797"</definedName>
    <definedName name="IQ_EQUITY_CAPITAL_ASSETS_FDIC" hidden="1">"c6744"</definedName>
    <definedName name="IQ_EQUITY_CAPITAL_QUARTERLY_AVG_FFIEC" hidden="1">"c13092"</definedName>
    <definedName name="IQ_EQUITY_ENDING_FFIEC" hidden="1">"c12973"</definedName>
    <definedName name="IQ_EQUITY_FDIC" hidden="1">"c6353"</definedName>
    <definedName name="IQ_EQUITY_INDEX_EXPOSURE_FFIEC" hidden="1">"c13060"</definedName>
    <definedName name="IQ_EQUITY_INV_NOT_CARRIED_FV_ADJUSTED_NCOS_THRIFT" hidden="1">"c25226"</definedName>
    <definedName name="IQ_EQUITY_INV_NOT_CARRIED_FV_SVA_PROVISIONS_TRANSFERS_FROM_GVA_THRIFT" hidden="1">"c25195"</definedName>
    <definedName name="IQ_EQUITY_INV_NOT_SUBJECT_SFAS_NO115_GVA_CHARGE_OFFS_THRIFT" hidden="1">"c25141"</definedName>
    <definedName name="IQ_EQUITY_INV_NOT_SUBJECT_SFAS_NO115_GVA_RECOVERIES_THRIFT" hidden="1">"c25164"</definedName>
    <definedName name="IQ_EQUITY_LIST" hidden="1">"c15158"</definedName>
    <definedName name="IQ_EQUITY_METHOD" hidden="1">"c404"</definedName>
    <definedName name="IQ_EQUITY_MIDPRICE" hidden="1">"c17799"</definedName>
    <definedName name="IQ_EQUITY_NAME_AP" hidden="1">"c8925"</definedName>
    <definedName name="IQ_EQUITY_NAME_AP_ABS" hidden="1">"c8944"</definedName>
    <definedName name="IQ_EQUITY_SEC_FAIR_VALUE_AFS_AMORT_COST_FFIEC" hidden="1">"c20505"</definedName>
    <definedName name="IQ_EQUITY_SEC_FAIR_VALUE_AFS_FAIR_VAL_FFIEC" hidden="1">"c20470"</definedName>
    <definedName name="IQ_EQUITY_SEC_FAIR_VALUE_FFIEC" hidden="1">"c12805"</definedName>
    <definedName name="IQ_EQUITY_SEC_FV_THRIFT" hidden="1">"c24823"</definedName>
    <definedName name="IQ_EQUITY_SEC_INVEST_SECURITIES_FFIEC" hidden="1">"c13463"</definedName>
    <definedName name="IQ_EQUITY_SECURITIES_FDIC" hidden="1">"c6304"</definedName>
    <definedName name="IQ_EQUITY_SECURITIES_QUARTERLY_AVG_FFIEC" hidden="1">"c15474"</definedName>
    <definedName name="IQ_EQUITY_SECURITIES_WITHOUT_FAIR_VALUES_FFIEC" hidden="1">"c12846"</definedName>
    <definedName name="IQ_EQUITY_SECURITY_EXPOSURES_FDIC" hidden="1">"c6664"</definedName>
    <definedName name="IQ_EQUITY_TIER_ONE_CAPITAL" hidden="1">"c15246"</definedName>
    <definedName name="IQ_EQUITY_TIER_ONE_CAPITAL_RATIO" hidden="1">"c15242"</definedName>
    <definedName name="IQ_EQV_OVER_BV" hidden="1">"c1596"</definedName>
    <definedName name="IQ_EQV_OVER_LTM_PRETAX_INC" hidden="1">"c1390"</definedName>
    <definedName name="IQ_ESCROWS_THRIFT" hidden="1">"c24897"</definedName>
    <definedName name="IQ_ESOP_DEBT" hidden="1">"c1597"</definedName>
    <definedName name="IQ_ESOP_DEBT_GUARANTEED_FFIEC" hidden="1">"c12971"</definedName>
    <definedName name="IQ_ESOP_OVER_TOTAL" hidden="1">"c13768"</definedName>
    <definedName name="IQ_EST_ACT_AFFO_PER_SHARE" hidden="1">"c18250"</definedName>
    <definedName name="IQ_EST_ACT_AFFO_PER_SHARE_CIQ" hidden="1">"c18256"</definedName>
    <definedName name="IQ_EST_ACT_BV" hidden="1">"c5630"</definedName>
    <definedName name="IQ_EST_ACT_BV_CIQ" hidden="1">"c4743"</definedName>
    <definedName name="IQ_EST_ACT_BV_REUT" hidden="1">"c5409"</definedName>
    <definedName name="IQ_EST_ACT_BV_SHARE" hidden="1">"c3549"</definedName>
    <definedName name="IQ_EST_ACT_BV_SHARE_CIQ" hidden="1">"c3806"</definedName>
    <definedName name="IQ_EST_ACT_BV_SHARE_REUT" hidden="1">"c5445"</definedName>
    <definedName name="IQ_EST_ACT_BV_SHARE_THOM" hidden="1">"c4026"</definedName>
    <definedName name="IQ_EST_ACT_BV_THOM" hidden="1">"c5153"</definedName>
    <definedName name="IQ_EST_ACT_CAPEX" hidden="1">"c3546"</definedName>
    <definedName name="IQ_EST_ACT_CAPEX_CIQ" hidden="1">"c3813"</definedName>
    <definedName name="IQ_EST_ACT_CAPEX_REUT" hidden="1">"c3975"</definedName>
    <definedName name="IQ_EST_ACT_CAPEX_THOM" hidden="1">"c5508"</definedName>
    <definedName name="IQ_EST_ACT_CASH_EPS" hidden="1">"c5637"</definedName>
    <definedName name="IQ_EST_ACT_CASH_EPS_CIQ" hidden="1">"c18249"</definedName>
    <definedName name="IQ_EST_ACT_CASH_EPS_THOM" hidden="1">"c5645"</definedName>
    <definedName name="IQ_EST_ACT_CASH_FLOW" hidden="1">"c4394"</definedName>
    <definedName name="IQ_EST_ACT_CASH_FLOW_CIQ" hidden="1">"c4919"</definedName>
    <definedName name="IQ_EST_ACT_CASH_OPER" hidden="1">"c4395"</definedName>
    <definedName name="IQ_EST_ACT_CASH_OPER_CIQ" hidden="1">"c4920"</definedName>
    <definedName name="IQ_EST_ACT_CFPS" hidden="1">"c1673"</definedName>
    <definedName name="IQ_EST_ACT_CFPS_CIQ" hidden="1">"c3681"</definedName>
    <definedName name="IQ_EST_ACT_CFPS_REUT" hidden="1">"c3850"</definedName>
    <definedName name="IQ_EST_ACT_CFPS_THOM" hidden="1">"c4012"</definedName>
    <definedName name="IQ_EST_ACT_DA" hidden="1">"c18253"</definedName>
    <definedName name="IQ_EST_ACT_DA_CIQ" hidden="1">"c18259"</definedName>
    <definedName name="IQ_EST_ACT_DISTRIBUTABLE_CASH" hidden="1">"c4396"</definedName>
    <definedName name="IQ_EST_ACT_DISTRIBUTABLE_CASH_CIQ" hidden="1">"c4921"</definedName>
    <definedName name="IQ_EST_ACT_DISTRIBUTABLE_CASH_CIQ_COL" hidden="1">"c11568"</definedName>
    <definedName name="IQ_EST_ACT_DISTRIBUTABLE_CASH_SHARE" hidden="1">"c4397"</definedName>
    <definedName name="IQ_EST_ACT_DISTRIBUTABLE_CASH_SHARE_CIQ" hidden="1">"c4922"</definedName>
    <definedName name="IQ_EST_ACT_DPS" hidden="1">"c1680"</definedName>
    <definedName name="IQ_EST_ACT_DPS_CIQ" hidden="1">"c3688"</definedName>
    <definedName name="IQ_EST_ACT_DPS_REUT" hidden="1">"c3857"</definedName>
    <definedName name="IQ_EST_ACT_DPS_THOM" hidden="1">"c4019"</definedName>
    <definedName name="IQ_EST_ACT_EBIT" hidden="1">"c1687"</definedName>
    <definedName name="IQ_EST_ACT_EBIT_CIQ" hidden="1">"c4680"</definedName>
    <definedName name="IQ_EST_ACT_EBIT_GW" hidden="1">"c4398"</definedName>
    <definedName name="IQ_EST_ACT_EBIT_GW_CIQ" hidden="1">"c4923"</definedName>
    <definedName name="IQ_EST_ACT_EBIT_REUT" hidden="1">"c5339"</definedName>
    <definedName name="IQ_EST_ACT_EBIT_SBC" hidden="1">"c4399"</definedName>
    <definedName name="IQ_EST_ACT_EBIT_SBC_CIQ" hidden="1">"c4924"</definedName>
    <definedName name="IQ_EST_ACT_EBIT_SBC_GW" hidden="1">"c4400"</definedName>
    <definedName name="IQ_EST_ACT_EBIT_SBC_GW_CIQ" hidden="1">"c4925"</definedName>
    <definedName name="IQ_EST_ACT_EBIT_THOM" hidden="1">"c5111"</definedName>
    <definedName name="IQ_EST_ACT_EBITDA" hidden="1">"c1664"</definedName>
    <definedName name="IQ_EST_ACT_EBITDA_CIQ" hidden="1">"c3667"</definedName>
    <definedName name="IQ_EST_ACT_EBITDA_REUT" hidden="1">"c3836"</definedName>
    <definedName name="IQ_EST_ACT_EBITDA_SBC" hidden="1">"c4401"</definedName>
    <definedName name="IQ_EST_ACT_EBITDA_SBC_CIQ" hidden="1">"c4926"</definedName>
    <definedName name="IQ_EST_ACT_EBITDA_THOM" hidden="1">"c3998"</definedName>
    <definedName name="IQ_EST_ACT_EBT_SBC" hidden="1">"c4402"</definedName>
    <definedName name="IQ_EST_ACT_EBT_SBC_CIQ" hidden="1">"c4927"</definedName>
    <definedName name="IQ_EST_ACT_EBT_SBC_GW" hidden="1">"c4403"</definedName>
    <definedName name="IQ_EST_ACT_EBT_SBC_GW_CIQ" hidden="1">"c4928"</definedName>
    <definedName name="IQ_EST_ACT_EFFECTIVE_TAX" hidden="1">"c18251"</definedName>
    <definedName name="IQ_EST_ACT_EFFECTIVE_TAX_CIQ" hidden="1">"c18257"</definedName>
    <definedName name="IQ_EST_ACT_EPS" hidden="1">"c1648"</definedName>
    <definedName name="IQ_EST_ACT_EPS_CIQ" hidden="1">"c4998"</definedName>
    <definedName name="IQ_EST_ACT_EPS_GW" hidden="1">"c1743"</definedName>
    <definedName name="IQ_EST_ACT_EPS_GW_CIQ" hidden="1">"c4729"</definedName>
    <definedName name="IQ_EST_ACT_EPS_GW_REUT" hidden="1">"c5395"</definedName>
    <definedName name="IQ_EST_ACT_EPS_GW_THOM" hidden="1">"c5139"</definedName>
    <definedName name="IQ_EST_ACT_EPS_NORM" hidden="1">"c2232"</definedName>
    <definedName name="IQ_EST_ACT_EPS_NORM_CIQ" hidden="1">"c4673"</definedName>
    <definedName name="IQ_EST_ACT_EPS_NORM_REUT" hidden="1">"c5332"</definedName>
    <definedName name="IQ_EST_ACT_EPS_PRIMARY" hidden="1">"c2232"</definedName>
    <definedName name="IQ_EST_ACT_EPS_REPORTED" hidden="1">"c1750"</definedName>
    <definedName name="IQ_EST_ACT_EPS_REPORTED_CIQ" hidden="1">"c4736"</definedName>
    <definedName name="IQ_EST_ACT_EPS_REPORTED_REUT" hidden="1">"c5402"</definedName>
    <definedName name="IQ_EST_ACT_EPS_REPORTED_THOM" hidden="1">"c5146"</definedName>
    <definedName name="IQ_EST_ACT_EPS_REUT" hidden="1">"c5457"</definedName>
    <definedName name="IQ_EST_ACT_EPS_SBC" hidden="1">"c4404"</definedName>
    <definedName name="IQ_EST_ACT_EPS_SBC_CIQ" hidden="1">"c4929"</definedName>
    <definedName name="IQ_EST_ACT_EPS_SBC_GW" hidden="1">"c4405"</definedName>
    <definedName name="IQ_EST_ACT_EPS_SBC_GW_CIQ" hidden="1">"c4930"</definedName>
    <definedName name="IQ_EST_ACT_EPS_THOM" hidden="1">"c5294"</definedName>
    <definedName name="IQ_EST_ACT_FCF" hidden="1">"c18255"</definedName>
    <definedName name="IQ_EST_ACT_FCF_CIQ" hidden="1">"c18261"</definedName>
    <definedName name="IQ_EST_ACT_FFO" hidden="1">"c1666"</definedName>
    <definedName name="IQ_EST_ACT_FFO_ADJ" hidden="1">"c4406"</definedName>
    <definedName name="IQ_EST_ACT_FFO_ADJ_CIQ" hidden="1">"c4931"</definedName>
    <definedName name="IQ_EST_ACT_FFO_CIQ" hidden="1">"c4932"</definedName>
    <definedName name="IQ_EST_ACT_FFO_CIQ_COL" hidden="1">"c11579"</definedName>
    <definedName name="IQ_EST_ACT_FFO_REUT" hidden="1">"c3843"</definedName>
    <definedName name="IQ_EST_ACT_FFO_SHARE" hidden="1">"c4407"</definedName>
    <definedName name="IQ_EST_ACT_FFO_SHARE_CIQ" hidden="1">"c3674"</definedName>
    <definedName name="IQ_EST_ACT_FFO_SHARE_SHARE_THOM" hidden="1">"c4005"</definedName>
    <definedName name="IQ_EST_ACT_FFO_SHARE_THOM" hidden="1">"c4005"</definedName>
    <definedName name="IQ_EST_ACT_FFO_THOM" hidden="1">"c4005"</definedName>
    <definedName name="IQ_EST_ACT_GROSS_MARGIN" hidden="1">"c5553"</definedName>
    <definedName name="IQ_EST_ACT_GROSS_MARGIN_CIQ" hidden="1">"c18248"</definedName>
    <definedName name="IQ_EST_ACT_GROSS_MARGIN_THOM" hidden="1">"c5561"</definedName>
    <definedName name="IQ_EST_ACT_INTEREST_EXP" hidden="1">"c18252"</definedName>
    <definedName name="IQ_EST_ACT_INTEREST_EXP_CIQ" hidden="1">"c18258"</definedName>
    <definedName name="IQ_EST_ACT_MAINT_CAPEX" hidden="1">"c4408"</definedName>
    <definedName name="IQ_EST_ACT_MAINT_CAPEX_CIQ" hidden="1">"c4933"</definedName>
    <definedName name="IQ_EST_ACT_NAV" hidden="1">"c1757"</definedName>
    <definedName name="IQ_EST_ACT_NAV_CIQ" hidden="1">"c18247"</definedName>
    <definedName name="IQ_EST_ACT_NAV_SHARE" hidden="1">"c5608"</definedName>
    <definedName name="IQ_EST_ACT_NAV_SHARE_CIQ" hidden="1">"c12031"</definedName>
    <definedName name="IQ_EST_ACT_NAV_THOM" hidden="1">"c5600"</definedName>
    <definedName name="IQ_EST_ACT_NET_DEBT" hidden="1">"c3545"</definedName>
    <definedName name="IQ_EST_ACT_NET_DEBT_CIQ" hidden="1">"c3820"</definedName>
    <definedName name="IQ_EST_ACT_NET_DEBT_REUT" hidden="1">"c5446"</definedName>
    <definedName name="IQ_EST_ACT_NET_DEBT_THOM" hidden="1">"c4033"</definedName>
    <definedName name="IQ_EST_ACT_NI" hidden="1">"c1722"</definedName>
    <definedName name="IQ_EST_ACT_NI_CIQ" hidden="1">"c4708"</definedName>
    <definedName name="IQ_EST_ACT_NI_GW" hidden="1">"c1729"</definedName>
    <definedName name="IQ_EST_ACT_NI_GW_CIQ" hidden="1">"c4715"</definedName>
    <definedName name="IQ_EST_ACT_NI_GW_REUT" hidden="1">"c5381"</definedName>
    <definedName name="IQ_EST_ACT_NI_REPORTED" hidden="1">"c1736"</definedName>
    <definedName name="IQ_EST_ACT_NI_REPORTED_CIQ" hidden="1">"c4722"</definedName>
    <definedName name="IQ_EST_ACT_NI_REPORTED_REUT" hidden="1">"c5388"</definedName>
    <definedName name="IQ_EST_ACT_NI_REUT" hidden="1">"c5374"</definedName>
    <definedName name="IQ_EST_ACT_NI_SBC" hidden="1">"c4409"</definedName>
    <definedName name="IQ_EST_ACT_NI_SBC_CIQ" hidden="1">"c4934"</definedName>
    <definedName name="IQ_EST_ACT_NI_SBC_GW" hidden="1">"c4410"</definedName>
    <definedName name="IQ_EST_ACT_NI_SBC_GW_CIQ" hidden="1">"c4935"</definedName>
    <definedName name="IQ_EST_ACT_NI_THOM" hidden="1">"c5132"</definedName>
    <definedName name="IQ_EST_ACT_OPER_INC" hidden="1">"c1694"</definedName>
    <definedName name="IQ_EST_ACT_OPER_INC_CIQ" hidden="1">"c12016"</definedName>
    <definedName name="IQ_EST_ACT_OPER_INC_REUT" hidden="1">"c5346"</definedName>
    <definedName name="IQ_EST_ACT_OPER_INC_THOM" hidden="1">"c5118"</definedName>
    <definedName name="IQ_EST_ACT_PRETAX_GW_INC" hidden="1">"c1708"</definedName>
    <definedName name="IQ_EST_ACT_PRETAX_GW_INC_CIQ" hidden="1">"c4694"</definedName>
    <definedName name="IQ_EST_ACT_PRETAX_GW_INC_REUT" hidden="1">"c5360"</definedName>
    <definedName name="IQ_EST_ACT_PRETAX_INC" hidden="1">"c1701"</definedName>
    <definedName name="IQ_EST_ACT_PRETAX_INC_CIQ" hidden="1">"c4687"</definedName>
    <definedName name="IQ_EST_ACT_PRETAX_INC_REUT" hidden="1">"c5353"</definedName>
    <definedName name="IQ_EST_ACT_PRETAX_INC_THOM" hidden="1">"c5125"</definedName>
    <definedName name="IQ_EST_ACT_PRETAX_REPORT_INC" hidden="1">"c1715"</definedName>
    <definedName name="IQ_EST_ACT_PRETAX_REPORT_INC_CIQ" hidden="1">"c4701"</definedName>
    <definedName name="IQ_EST_ACT_PRETAX_REPORT_INC_REUT" hidden="1">"c5367"</definedName>
    <definedName name="IQ_EST_ACT_RECURRING_PROFIT" hidden="1">"c4411"</definedName>
    <definedName name="IQ_EST_ACT_RECURRING_PROFIT_CIQ" hidden="1">"c4936"</definedName>
    <definedName name="IQ_EST_ACT_RECURRING_PROFIT_SHARE" hidden="1">"c4412"</definedName>
    <definedName name="IQ_EST_ACT_RECURRING_PROFIT_SHARE_CIQ" hidden="1">"c4937"</definedName>
    <definedName name="IQ_EST_ACT_RETURN_ASSETS" hidden="1">"c3547"</definedName>
    <definedName name="IQ_EST_ACT_RETURN_ASSETS_CIQ" hidden="1">"c3834"</definedName>
    <definedName name="IQ_EST_ACT_RETURN_ASSETS_REUT" hidden="1">"c3996"</definedName>
    <definedName name="IQ_EST_ACT_RETURN_ASSETS_THOM" hidden="1">"c4040"</definedName>
    <definedName name="IQ_EST_ACT_RETURN_EQUITY" hidden="1">"c3548"</definedName>
    <definedName name="IQ_EST_ACT_RETURN_EQUITY_CIQ" hidden="1">"c3827"</definedName>
    <definedName name="IQ_EST_ACT_RETURN_EQUITY_REUT" hidden="1">"c3989"</definedName>
    <definedName name="IQ_EST_ACT_RETURN_EQUITY_THOM" hidden="1">"c5287"</definedName>
    <definedName name="IQ_EST_ACT_REV" hidden="1">"c2113"</definedName>
    <definedName name="IQ_EST_ACT_REV_CIQ" hidden="1">"c3666"</definedName>
    <definedName name="IQ_EST_ACT_REV_REUT" hidden="1">"c3835"</definedName>
    <definedName name="IQ_EST_ACT_REV_THOM" hidden="1">"c3997"</definedName>
    <definedName name="IQ_EST_ACT_SAME_STORE" hidden="1">"c18254"</definedName>
    <definedName name="IQ_EST_ACT_SAME_STORE_CIQ" hidden="1">"c18260"</definedName>
    <definedName name="IQ_EST_BV_DIFF_REUT" hidden="1">"c5433"</definedName>
    <definedName name="IQ_EST_BV_DIFF_THOM" hidden="1">"c5204"</definedName>
    <definedName name="IQ_EST_BV_SHARE_DIFF" hidden="1">"c4147"</definedName>
    <definedName name="IQ_EST_BV_SHARE_DIFF_CIQ" hidden="1">"c4559"</definedName>
    <definedName name="IQ_EST_BV_SHARE_SURPRISE_PERCENT" hidden="1">"c4148"</definedName>
    <definedName name="IQ_EST_BV_SHARE_SURPRISE_PERCENT_CIQ" hidden="1">"c4560"</definedName>
    <definedName name="IQ_EST_BV_SURPRISE_PERCENT_REUT" hidden="1">"c5434"</definedName>
    <definedName name="IQ_EST_BV_SURPRISE_PERCENT_THOM" hidden="1">"c5205"</definedName>
    <definedName name="IQ_EST_CAPEX_DIFF" hidden="1">"c4149"</definedName>
    <definedName name="IQ_EST_CAPEX_DIFF_CIQ" hidden="1">"c4561"</definedName>
    <definedName name="IQ_EST_CAPEX_GROWTH_1YR" hidden="1">"c3588"</definedName>
    <definedName name="IQ_EST_CAPEX_GROWTH_1YR_CIQ" hidden="1">"c4972"</definedName>
    <definedName name="IQ_EST_CAPEX_GROWTH_1YR_REUT" hidden="1">"c5447"</definedName>
    <definedName name="IQ_EST_CAPEX_GROWTH_1YR_THOM" hidden="1">"c5542"</definedName>
    <definedName name="IQ_EST_CAPEX_GROWTH_2YR" hidden="1">"c3589"</definedName>
    <definedName name="IQ_EST_CAPEX_GROWTH_2YR_CIQ" hidden="1">"c4973"</definedName>
    <definedName name="IQ_EST_CAPEX_GROWTH_2YR_REUT" hidden="1">"c5448"</definedName>
    <definedName name="IQ_EST_CAPEX_GROWTH_2YR_THOM" hidden="1">"c5543"</definedName>
    <definedName name="IQ_EST_CAPEX_GROWTH_Q_1YR" hidden="1">"c3590"</definedName>
    <definedName name="IQ_EST_CAPEX_GROWTH_Q_1YR_CIQ" hidden="1">"c4974"</definedName>
    <definedName name="IQ_EST_CAPEX_GROWTH_Q_1YR_REUT" hidden="1">"c5449"</definedName>
    <definedName name="IQ_EST_CAPEX_GROWTH_Q_1YR_THOM" hidden="1">"c5544"</definedName>
    <definedName name="IQ_EST_CAPEX_SEQ_GROWTH_Q" hidden="1">"c3591"</definedName>
    <definedName name="IQ_EST_CAPEX_SEQ_GROWTH_Q_CIQ" hidden="1">"c4975"</definedName>
    <definedName name="IQ_EST_CAPEX_SEQ_GROWTH_Q_REUT" hidden="1">"c5450"</definedName>
    <definedName name="IQ_EST_CAPEX_SEQ_GROWTH_Q_THOM" hidden="1">"c5545"</definedName>
    <definedName name="IQ_EST_CAPEX_SURPRISE_PERCENT" hidden="1">"c4151"</definedName>
    <definedName name="IQ_EST_CAPEX_SURPRISE_PERCENT_CIQ" hidden="1">"c4563"</definedName>
    <definedName name="IQ_EST_CASH_FLOW_DIFF" hidden="1">"c4152"</definedName>
    <definedName name="IQ_EST_CASH_FLOW_DIFF_CIQ" hidden="1">"c4564"</definedName>
    <definedName name="IQ_EST_CASH_FLOW_DIFF_CIQ_COL" hidden="1">"c11213"</definedName>
    <definedName name="IQ_EST_CASH_FLOW_SURPRISE_PERCENT" hidden="1">"c4161"</definedName>
    <definedName name="IQ_EST_CASH_FLOW_SURPRISE_PERCENT_CIQ" hidden="1">"c4573"</definedName>
    <definedName name="IQ_EST_CASH_FLOW_SURPRISE_PERCENT_CIQ_COL" hidden="1">"c11222"</definedName>
    <definedName name="IQ_EST_CASH_OPER_DIFF" hidden="1">"c4162"</definedName>
    <definedName name="IQ_EST_CASH_OPER_DIFF_CIQ" hidden="1">"c4574"</definedName>
    <definedName name="IQ_EST_CASH_OPER_DIFF_CIQ_COL" hidden="1">"c11223"</definedName>
    <definedName name="IQ_EST_CASH_OPER_SURPRISE_PERCENT" hidden="1">"c4248"</definedName>
    <definedName name="IQ_EST_CASH_OPER_SURPRISE_PERCENT_CIQ" hidden="1">"c4774"</definedName>
    <definedName name="IQ_EST_CASH_OPER_SURPRISE_PERCENT_CIQ_COL" hidden="1">"c11421"</definedName>
    <definedName name="IQ_EST_CFPS_DIFF" hidden="1">"c1871"</definedName>
    <definedName name="IQ_EST_CFPS_DIFF_CIQ" hidden="1">"c3723"</definedName>
    <definedName name="IQ_EST_CFPS_DIFF_REUT" hidden="1">"c3892"</definedName>
    <definedName name="IQ_EST_CFPS_DIFF_THOM" hidden="1">"c5188"</definedName>
    <definedName name="IQ_EST_CFPS_GROWTH_1YR" hidden="1">"c1774"</definedName>
    <definedName name="IQ_EST_CFPS_GROWTH_1YR_CIQ" hidden="1">"c3709"</definedName>
    <definedName name="IQ_EST_CFPS_GROWTH_1YR_REUT" hidden="1">"c3878"</definedName>
    <definedName name="IQ_EST_CFPS_GROWTH_1YR_THOM" hidden="1">"c5174"</definedName>
    <definedName name="IQ_EST_CFPS_GROWTH_2YR" hidden="1">"c1775"</definedName>
    <definedName name="IQ_EST_CFPS_GROWTH_2YR_CIQ" hidden="1">"c3710"</definedName>
    <definedName name="IQ_EST_CFPS_GROWTH_2YR_REUT" hidden="1">"c3879"</definedName>
    <definedName name="IQ_EST_CFPS_GROWTH_2YR_THOM" hidden="1">"c5175"</definedName>
    <definedName name="IQ_EST_CFPS_GROWTH_Q_1YR" hidden="1">"c1776"</definedName>
    <definedName name="IQ_EST_CFPS_GROWTH_Q_1YR_CIQ" hidden="1">"c3711"</definedName>
    <definedName name="IQ_EST_CFPS_GROWTH_Q_1YR_REUT" hidden="1">"c3880"</definedName>
    <definedName name="IQ_EST_CFPS_GROWTH_Q_1YR_THOM" hidden="1">"c5176"</definedName>
    <definedName name="IQ_EST_CFPS_SEQ_GROWTH_Q" hidden="1">"c1777"</definedName>
    <definedName name="IQ_EST_CFPS_SEQ_GROWTH_Q_CIQ" hidden="1">"c3712"</definedName>
    <definedName name="IQ_EST_CFPS_SEQ_GROWTH_Q_REUT" hidden="1">"c3881"</definedName>
    <definedName name="IQ_EST_CFPS_SEQ_GROWTH_Q_THOM" hidden="1">"c5177"</definedName>
    <definedName name="IQ_EST_CFPS_SURPRISE_PERCENT" hidden="1">"c1872"</definedName>
    <definedName name="IQ_EST_CFPS_SURPRISE_PERCENT_CIQ" hidden="1">"c3724"</definedName>
    <definedName name="IQ_EST_CFPS_SURPRISE_PERCENT_REUT" hidden="1">"c3893"</definedName>
    <definedName name="IQ_EST_CFPS_SURPRISE_PERCENT_THOM" hidden="1">"c5189"</definedName>
    <definedName name="IQ_EST_CURRENCY" hidden="1">"c2140"</definedName>
    <definedName name="IQ_EST_CURRENCY_CIQ" hidden="1">"c4769"</definedName>
    <definedName name="IQ_EST_CURRENCY_REUT" hidden="1">"c5437"</definedName>
    <definedName name="IQ_EST_CURRENCY_THOM" hidden="1">"c5280"</definedName>
    <definedName name="IQ_EST_DATE" hidden="1">"c1634"</definedName>
    <definedName name="IQ_EST_DATE_CIQ" hidden="1">"c4770"</definedName>
    <definedName name="IQ_EST_DATE_REUT" hidden="1">"c5438"</definedName>
    <definedName name="IQ_EST_DATE_THOM" hidden="1">"c5281"</definedName>
    <definedName name="IQ_EST_DISTRIBUTABLE_CASH_DIFF" hidden="1">"c4276"</definedName>
    <definedName name="IQ_EST_DISTRIBUTABLE_CASH_DIFF_CIQ" hidden="1">"c4801"</definedName>
    <definedName name="IQ_EST_DISTRIBUTABLE_CASH_DIFF_CIQ_COL" hidden="1">"c11448"</definedName>
    <definedName name="IQ_EST_DISTRIBUTABLE_CASH_GROWTH_1YR" hidden="1">"c4413"</definedName>
    <definedName name="IQ_EST_DISTRIBUTABLE_CASH_GROWTH_1YR_CIQ" hidden="1">"c4938"</definedName>
    <definedName name="IQ_EST_DISTRIBUTABLE_CASH_GROWTH_1YR_CIQ_COL" hidden="1">"c11585"</definedName>
    <definedName name="IQ_EST_DISTRIBUTABLE_CASH_GROWTH_2YR" hidden="1">"c4414"</definedName>
    <definedName name="IQ_EST_DISTRIBUTABLE_CASH_GROWTH_2YR_CIQ" hidden="1">"c4939"</definedName>
    <definedName name="IQ_EST_DISTRIBUTABLE_CASH_GROWTH_2YR_CIQ_COL" hidden="1">"c11586"</definedName>
    <definedName name="IQ_EST_DISTRIBUTABLE_CASH_GROWTH_Q_1YR" hidden="1">"c4415"</definedName>
    <definedName name="IQ_EST_DISTRIBUTABLE_CASH_GROWTH_Q_1YR_CIQ" hidden="1">"c4940"</definedName>
    <definedName name="IQ_EST_DISTRIBUTABLE_CASH_GROWTH_Q_1YR_CIQ_COL" hidden="1">"c11587"</definedName>
    <definedName name="IQ_EST_DISTRIBUTABLE_CASH_SEQ_GROWTH_Q" hidden="1">"c4416"</definedName>
    <definedName name="IQ_EST_DISTRIBUTABLE_CASH_SEQ_GROWTH_Q_CIQ" hidden="1">"c4941"</definedName>
    <definedName name="IQ_EST_DISTRIBUTABLE_CASH_SEQ_GROWTH_Q_CIQ_COL" hidden="1">"c11588"</definedName>
    <definedName name="IQ_EST_DISTRIBUTABLE_CASH_SHARE_DIFF" hidden="1">"c4284"</definedName>
    <definedName name="IQ_EST_DISTRIBUTABLE_CASH_SHARE_DIFF_CIQ" hidden="1">"c4809"</definedName>
    <definedName name="IQ_EST_DISTRIBUTABLE_CASH_SHARE_DIFF_CIQ_COL" hidden="1">"c11456"</definedName>
    <definedName name="IQ_EST_DISTRIBUTABLE_CASH_SHARE_GROWTH_1YR" hidden="1">"c4417"</definedName>
    <definedName name="IQ_EST_DISTRIBUTABLE_CASH_SHARE_GROWTH_1YR_CIQ" hidden="1">"c4942"</definedName>
    <definedName name="IQ_EST_DISTRIBUTABLE_CASH_SHARE_GROWTH_1YR_CIQ_COL" hidden="1">"c11589"</definedName>
    <definedName name="IQ_EST_DISTRIBUTABLE_CASH_SHARE_GROWTH_2YR" hidden="1">"c4418"</definedName>
    <definedName name="IQ_EST_DISTRIBUTABLE_CASH_SHARE_GROWTH_2YR_CIQ" hidden="1">"c4943"</definedName>
    <definedName name="IQ_EST_DISTRIBUTABLE_CASH_SHARE_GROWTH_2YR_CIQ_COL" hidden="1">"c11590"</definedName>
    <definedName name="IQ_EST_DISTRIBUTABLE_CASH_SHARE_GROWTH_Q_1YR" hidden="1">"c4419"</definedName>
    <definedName name="IQ_EST_DISTRIBUTABLE_CASH_SHARE_GROWTH_Q_1YR_CIQ" hidden="1">"c4944"</definedName>
    <definedName name="IQ_EST_DISTRIBUTABLE_CASH_SHARE_GROWTH_Q_1YR_CIQ_COL" hidden="1">"c11591"</definedName>
    <definedName name="IQ_EST_DISTRIBUTABLE_CASH_SHARE_SEQ_GROWTH_Q" hidden="1">"c4420"</definedName>
    <definedName name="IQ_EST_DISTRIBUTABLE_CASH_SHARE_SEQ_GROWTH_Q_CIQ" hidden="1">"c4945"</definedName>
    <definedName name="IQ_EST_DISTRIBUTABLE_CASH_SHARE_SEQ_GROWTH_Q_CIQ_COL" hidden="1">"c11592"</definedName>
    <definedName name="IQ_EST_DISTRIBUTABLE_CASH_SHARE_SURPRISE_PERCENT" hidden="1">"c4293"</definedName>
    <definedName name="IQ_EST_DISTRIBUTABLE_CASH_SHARE_SURPRISE_PERCENT_CIQ" hidden="1">"c4818"</definedName>
    <definedName name="IQ_EST_DISTRIBUTABLE_CASH_SHARE_SURPRISE_PERCENT_CIQ_COL" hidden="1">"c11465"</definedName>
    <definedName name="IQ_EST_DISTRIBUTABLE_CASH_SURPRISE_PERCENT" hidden="1">"c4295"</definedName>
    <definedName name="IQ_EST_DISTRIBUTABLE_CASH_SURPRISE_PERCENT_CIQ" hidden="1">"c4820"</definedName>
    <definedName name="IQ_EST_DISTRIBUTABLE_CASH_SURPRISE_PERCENT_CIQ_COL" hidden="1">"c11467"</definedName>
    <definedName name="IQ_EST_DPS_DIFF" hidden="1">"c1873"</definedName>
    <definedName name="IQ_EST_DPS_DIFF_CIQ" hidden="1">"c3725"</definedName>
    <definedName name="IQ_EST_DPS_DIFF_REUT" hidden="1">"c3894"</definedName>
    <definedName name="IQ_EST_DPS_DIFF_THOM" hidden="1">"c5190"</definedName>
    <definedName name="IQ_EST_DPS_GROWTH_1YR" hidden="1">"c1778"</definedName>
    <definedName name="IQ_EST_DPS_GROWTH_1YR_CIQ" hidden="1">"c3713"</definedName>
    <definedName name="IQ_EST_DPS_GROWTH_1YR_REUT" hidden="1">"c3882"</definedName>
    <definedName name="IQ_EST_DPS_GROWTH_1YR_THOM" hidden="1">"c5178"</definedName>
    <definedName name="IQ_EST_DPS_GROWTH_2YR" hidden="1">"c1779"</definedName>
    <definedName name="IQ_EST_DPS_GROWTH_2YR_CIQ" hidden="1">"c3714"</definedName>
    <definedName name="IQ_EST_DPS_GROWTH_2YR_REUT" hidden="1">"c3883"</definedName>
    <definedName name="IQ_EST_DPS_GROWTH_2YR_THOM" hidden="1">"c5179"</definedName>
    <definedName name="IQ_EST_DPS_GROWTH_Q_1YR" hidden="1">"c1780"</definedName>
    <definedName name="IQ_EST_DPS_GROWTH_Q_1YR_CIQ" hidden="1">"c3715"</definedName>
    <definedName name="IQ_EST_DPS_GROWTH_Q_1YR_REUT" hidden="1">"c3884"</definedName>
    <definedName name="IQ_EST_DPS_GROWTH_Q_1YR_THOM" hidden="1">"c5180"</definedName>
    <definedName name="IQ_EST_DPS_SEQ_GROWTH_Q" hidden="1">"c1781"</definedName>
    <definedName name="IQ_EST_DPS_SEQ_GROWTH_Q_CIQ" hidden="1">"c3716"</definedName>
    <definedName name="IQ_EST_DPS_SEQ_GROWTH_Q_REUT" hidden="1">"c3885"</definedName>
    <definedName name="IQ_EST_DPS_SEQ_GROWTH_Q_THOM" hidden="1">"c5181"</definedName>
    <definedName name="IQ_EST_DPS_SURPRISE_PERCENT" hidden="1">"c1874"</definedName>
    <definedName name="IQ_EST_DPS_SURPRISE_PERCENT_CIQ" hidden="1">"c3726"</definedName>
    <definedName name="IQ_EST_DPS_SURPRISE_PERCENT_REUT" hidden="1">"c3895"</definedName>
    <definedName name="IQ_EST_DPS_SURPRISE_PERCENT_THOM" hidden="1">"c5191"</definedName>
    <definedName name="IQ_EST_EBIT_DIFF" hidden="1">"c1875"</definedName>
    <definedName name="IQ_EST_EBIT_DIFF_CIQ" hidden="1">"c4747"</definedName>
    <definedName name="IQ_EST_EBIT_DIFF_REUT" hidden="1">"c5413"</definedName>
    <definedName name="IQ_EST_EBIT_DIFF_THOM" hidden="1">"c5192"</definedName>
    <definedName name="IQ_EST_EBIT_GW_DIFF" hidden="1">"c4304"</definedName>
    <definedName name="IQ_EST_EBIT_GW_DIFF_CIQ" hidden="1">"c4829"</definedName>
    <definedName name="IQ_EST_EBIT_GW_DIFF_CIQ_COL" hidden="1">"c11476"</definedName>
    <definedName name="IQ_EST_EBIT_GW_SURPRISE_PERCENT" hidden="1">"c4313"</definedName>
    <definedName name="IQ_EST_EBIT_GW_SURPRISE_PERCENT_CIQ" hidden="1">"c4838"</definedName>
    <definedName name="IQ_EST_EBIT_GW_SURPRISE_PERCENT_CIQ_COL" hidden="1">"c11485"</definedName>
    <definedName name="IQ_EST_EBIT_SBC_DIFF" hidden="1">"c4314"</definedName>
    <definedName name="IQ_EST_EBIT_SBC_DIFF_CIQ" hidden="1">"c4839"</definedName>
    <definedName name="IQ_EST_EBIT_SBC_DIFF_CIQ_COL" hidden="1">"c11486"</definedName>
    <definedName name="IQ_EST_EBIT_SBC_GW_DIFF" hidden="1">"c4318"</definedName>
    <definedName name="IQ_EST_EBIT_SBC_GW_DIFF_CIQ" hidden="1">"c4843"</definedName>
    <definedName name="IQ_EST_EBIT_SBC_GW_DIFF_CIQ_COL" hidden="1">"c11490"</definedName>
    <definedName name="IQ_EST_EBIT_SBC_GW_SURPRISE_PERCENT" hidden="1">"c4327"</definedName>
    <definedName name="IQ_EST_EBIT_SBC_GW_SURPRISE_PERCENT_CIQ" hidden="1">"c4852"</definedName>
    <definedName name="IQ_EST_EBIT_SBC_GW_SURPRISE_PERCENT_CIQ_COL" hidden="1">"c11499"</definedName>
    <definedName name="IQ_EST_EBIT_SBC_SURPRISE_PERCENT" hidden="1">"c4333"</definedName>
    <definedName name="IQ_EST_EBIT_SBC_SURPRISE_PERCENT_CIQ" hidden="1">"c4858"</definedName>
    <definedName name="IQ_EST_EBIT_SBC_SURPRISE_PERCENT_CIQ_COL" hidden="1">"c11505"</definedName>
    <definedName name="IQ_EST_EBIT_SURPRISE_PERCENT" hidden="1">"c1876"</definedName>
    <definedName name="IQ_EST_EBIT_SURPRISE_PERCENT_CIQ" hidden="1">"c4748"</definedName>
    <definedName name="IQ_EST_EBIT_SURPRISE_PERCENT_REUT" hidden="1">"c5414"</definedName>
    <definedName name="IQ_EST_EBIT_SURPRISE_PERCENT_THOM" hidden="1">"c5193"</definedName>
    <definedName name="IQ_EST_EBITDA_DIFF" hidden="1">"c1867"</definedName>
    <definedName name="IQ_EST_EBITDA_DIFF_CIQ" hidden="1">"c3719"</definedName>
    <definedName name="IQ_EST_EBITDA_DIFF_REUT" hidden="1">"c3888"</definedName>
    <definedName name="IQ_EST_EBITDA_DIFF_THOM" hidden="1">"c5184"</definedName>
    <definedName name="IQ_EST_EBITDA_GROWTH_1YR" hidden="1">"c1766"</definedName>
    <definedName name="IQ_EST_EBITDA_GROWTH_1YR_CIQ" hidden="1">"c3695"</definedName>
    <definedName name="IQ_EST_EBITDA_GROWTH_1YR_REUT" hidden="1">"c3864"</definedName>
    <definedName name="IQ_EST_EBITDA_GROWTH_1YR_THOM" hidden="1">"c5161"</definedName>
    <definedName name="IQ_EST_EBITDA_GROWTH_2YR" hidden="1">"c1767"</definedName>
    <definedName name="IQ_EST_EBITDA_GROWTH_2YR_CIQ" hidden="1">"c3696"</definedName>
    <definedName name="IQ_EST_EBITDA_GROWTH_2YR_REUT" hidden="1">"c3865"</definedName>
    <definedName name="IQ_EST_EBITDA_GROWTH_2YR_THOM" hidden="1">"c5162"</definedName>
    <definedName name="IQ_EST_EBITDA_GROWTH_Q_1YR" hidden="1">"c1768"</definedName>
    <definedName name="IQ_EST_EBITDA_GROWTH_Q_1YR_CIQ" hidden="1">"c3697"</definedName>
    <definedName name="IQ_EST_EBITDA_GROWTH_Q_1YR_REUT" hidden="1">"c3866"</definedName>
    <definedName name="IQ_EST_EBITDA_GROWTH_Q_1YR_THOM" hidden="1">"c5163"</definedName>
    <definedName name="IQ_EST_EBITDA_SBC_DIFF" hidden="1">"c4335"</definedName>
    <definedName name="IQ_EST_EBITDA_SBC_DIFF_CIQ" hidden="1">"c4860"</definedName>
    <definedName name="IQ_EST_EBITDA_SBC_DIFF_CIQ_COL" hidden="1">"c11507"</definedName>
    <definedName name="IQ_EST_EBITDA_SBC_SURPRISE_PERCENT" hidden="1">"c4344"</definedName>
    <definedName name="IQ_EST_EBITDA_SBC_SURPRISE_PERCENT_CIQ" hidden="1">"c4869"</definedName>
    <definedName name="IQ_EST_EBITDA_SBC_SURPRISE_PERCENT_CIQ_COL" hidden="1">"c11516"</definedName>
    <definedName name="IQ_EST_EBITDA_SEQ_GROWTH_Q" hidden="1">"c1769"</definedName>
    <definedName name="IQ_EST_EBITDA_SEQ_GROWTH_Q_CIQ" hidden="1">"c3698"</definedName>
    <definedName name="IQ_EST_EBITDA_SEQ_GROWTH_Q_REUT" hidden="1">"c3867"</definedName>
    <definedName name="IQ_EST_EBITDA_SEQ_GROWTH_Q_THOM" hidden="1">"c5164"</definedName>
    <definedName name="IQ_EST_EBITDA_SURPRISE_PERCENT" hidden="1">"c1868"</definedName>
    <definedName name="IQ_EST_EBITDA_SURPRISE_PERCENT_CIQ" hidden="1">"c3720"</definedName>
    <definedName name="IQ_EST_EBITDA_SURPRISE_PERCENT_REUT" hidden="1">"c3889"</definedName>
    <definedName name="IQ_EST_EBITDA_SURPRISE_PERCENT_THOM" hidden="1">"c5185"</definedName>
    <definedName name="IQ_EST_EBT_SBC_DIFF" hidden="1">"c4348"</definedName>
    <definedName name="IQ_EST_EBT_SBC_DIFF_CIQ" hidden="1">"c4873"</definedName>
    <definedName name="IQ_EST_EBT_SBC_DIFF_CIQ_COL" hidden="1">"c11520"</definedName>
    <definedName name="IQ_EST_EBT_SBC_GW_DIFF" hidden="1">"c4352"</definedName>
    <definedName name="IQ_EST_EBT_SBC_GW_DIFF_CIQ" hidden="1">"c4877"</definedName>
    <definedName name="IQ_EST_EBT_SBC_GW_DIFF_CIQ_COL" hidden="1">"c11524"</definedName>
    <definedName name="IQ_EST_EBT_SBC_GW_SURPRISE_PERCENT" hidden="1">"c4361"</definedName>
    <definedName name="IQ_EST_EBT_SBC_GW_SURPRISE_PERCENT_CIQ" hidden="1">"c4886"</definedName>
    <definedName name="IQ_EST_EBT_SBC_GW_SURPRISE_PERCENT_CIQ_COL" hidden="1">"c11533"</definedName>
    <definedName name="IQ_EST_EBT_SBC_SURPRISE_PERCENT" hidden="1">"c4367"</definedName>
    <definedName name="IQ_EST_EBT_SBC_SURPRISE_PERCENT_CIQ" hidden="1">"c4892"</definedName>
    <definedName name="IQ_EST_EBT_SBC_SURPRISE_PERCENT_CIQ_COL" hidden="1">"c11539"</definedName>
    <definedName name="IQ_EST_EPS_DIFF" hidden="1">"c1864"</definedName>
    <definedName name="IQ_EST_EPS_DIFF_CIQ" hidden="1">"c4999"</definedName>
    <definedName name="IQ_EST_EPS_DIFF_REUT" hidden="1">"c5458"</definedName>
    <definedName name="IQ_EST_EPS_DIFF_THOM" hidden="1">"c5295"</definedName>
    <definedName name="IQ_EST_EPS_GROWTH_1YR" hidden="1">"c1636"</definedName>
    <definedName name="IQ_EST_EPS_GROWTH_1YR_CIQ" hidden="1">"c3628"</definedName>
    <definedName name="IQ_EST_EPS_GROWTH_1YR_REUT" hidden="1">"c3646"</definedName>
    <definedName name="IQ_EST_EPS_GROWTH_1YR_THOM" hidden="1">"c3664"</definedName>
    <definedName name="IQ_EST_EPS_GROWTH_2YR" hidden="1">"c1637"</definedName>
    <definedName name="IQ_EST_EPS_GROWTH_2YR_CIQ" hidden="1">"c3689"</definedName>
    <definedName name="IQ_EST_EPS_GROWTH_2YR_REUT" hidden="1">"c3858"</definedName>
    <definedName name="IQ_EST_EPS_GROWTH_2YR_THOM" hidden="1">"c5154"</definedName>
    <definedName name="IQ_EST_EPS_GROWTH_5YR" hidden="1">"c1655"</definedName>
    <definedName name="IQ_EST_EPS_GROWTH_5YR_BOTTOM_UP" hidden="1">"c5487"</definedName>
    <definedName name="IQ_EST_EPS_GROWTH_5YR_BOTTOM_UP_CIQ" hidden="1">"c12024"</definedName>
    <definedName name="IQ_EST_EPS_GROWTH_5YR_BOTTOM_UP_REUT" hidden="1">"c5495"</definedName>
    <definedName name="IQ_EST_EPS_GROWTH_5YR_CIQ" hidden="1">"c3615"</definedName>
    <definedName name="IQ_EST_EPS_GROWTH_5YR_HIGH" hidden="1">"c1657"</definedName>
    <definedName name="IQ_EST_EPS_GROWTH_5YR_HIGH_CIQ" hidden="1">"c4663"</definedName>
    <definedName name="IQ_EST_EPS_GROWTH_5YR_HIGH_REUT" hidden="1">"c5322"</definedName>
    <definedName name="IQ_EST_EPS_GROWTH_5YR_HIGH_THOM" hidden="1">"c5101"</definedName>
    <definedName name="IQ_EST_EPS_GROWTH_5YR_LOW" hidden="1">"c1658"</definedName>
    <definedName name="IQ_EST_EPS_GROWTH_5YR_LOW_CIQ" hidden="1">"c4664"</definedName>
    <definedName name="IQ_EST_EPS_GROWTH_5YR_LOW_REUT" hidden="1">"c5323"</definedName>
    <definedName name="IQ_EST_EPS_GROWTH_5YR_LOW_THOM" hidden="1">"c5102"</definedName>
    <definedName name="IQ_EST_EPS_GROWTH_5YR_MEDIAN" hidden="1">"c1656"</definedName>
    <definedName name="IQ_EST_EPS_GROWTH_5YR_MEDIAN_CIQ" hidden="1">"c5480"</definedName>
    <definedName name="IQ_EST_EPS_GROWTH_5YR_MEDIAN_REUT" hidden="1">"c5321"</definedName>
    <definedName name="IQ_EST_EPS_GROWTH_5YR_MEDIAN_THOM" hidden="1">"c5100"</definedName>
    <definedName name="IQ_EST_EPS_GROWTH_5YR_NUM" hidden="1">"c1659"</definedName>
    <definedName name="IQ_EST_EPS_GROWTH_5YR_NUM_CIQ" hidden="1">"c4665"</definedName>
    <definedName name="IQ_EST_EPS_GROWTH_5YR_NUM_REUT" hidden="1">"c5324"</definedName>
    <definedName name="IQ_EST_EPS_GROWTH_5YR_NUM_THOM" hidden="1">"c5103"</definedName>
    <definedName name="IQ_EST_EPS_GROWTH_5YR_REUT" hidden="1">"c3633"</definedName>
    <definedName name="IQ_EST_EPS_GROWTH_5YR_STDDEV" hidden="1">"c1660"</definedName>
    <definedName name="IQ_EST_EPS_GROWTH_5YR_STDDEV_CIQ" hidden="1">"c4666"</definedName>
    <definedName name="IQ_EST_EPS_GROWTH_5YR_STDDEV_REUT" hidden="1">"c5325"</definedName>
    <definedName name="IQ_EST_EPS_GROWTH_5YR_STDDEV_THOM" hidden="1">"c5104"</definedName>
    <definedName name="IQ_EST_EPS_GROWTH_5YR_THOM" hidden="1">"c3651"</definedName>
    <definedName name="IQ_EST_EPS_GROWTH_Q_1YR" hidden="1">"c1641"</definedName>
    <definedName name="IQ_EST_EPS_GROWTH_Q_1YR_CIQ" hidden="1">"c4744"</definedName>
    <definedName name="IQ_EST_EPS_GROWTH_Q_1YR_REUT" hidden="1">"c5410"</definedName>
    <definedName name="IQ_EST_EPS_GROWTH_Q_1YR_THOM" hidden="1">"c5155"</definedName>
    <definedName name="IQ_EST_EPS_GW_DIFF" hidden="1">"c1891"</definedName>
    <definedName name="IQ_EST_EPS_GW_DIFF_CIQ" hidden="1">"c4761"</definedName>
    <definedName name="IQ_EST_EPS_GW_DIFF_REUT" hidden="1">"c5429"</definedName>
    <definedName name="IQ_EST_EPS_GW_DIFF_THOM" hidden="1">"c5200"</definedName>
    <definedName name="IQ_EST_EPS_GW_SURPRISE_PERCENT" hidden="1">"c1892"</definedName>
    <definedName name="IQ_EST_EPS_GW_SURPRISE_PERCENT_CIQ" hidden="1">"c4762"</definedName>
    <definedName name="IQ_EST_EPS_GW_SURPRISE_PERCENT_REUT" hidden="1">"c5430"</definedName>
    <definedName name="IQ_EST_EPS_GW_SURPRISE_PERCENT_THOM" hidden="1">"c5201"</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DIFF_THOM" hidden="1">"c5202"</definedName>
    <definedName name="IQ_EST_EPS_REPORT_SURPRISE_PERCENT" hidden="1">"c1894"</definedName>
    <definedName name="IQ_EST_EPS_REPORT_SURPRISE_PERCENT_CIQ" hidden="1">"c4764"</definedName>
    <definedName name="IQ_EST_EPS_REPORT_SURPRISE_PERCENT_REUT" hidden="1">"c5432"</definedName>
    <definedName name="IQ_EST_EPS_REPORT_SURPRISE_PERCENT_THOM" hidden="1">"c5203"</definedName>
    <definedName name="IQ_EST_EPS_SBC_DIFF" hidden="1">"c4374"</definedName>
    <definedName name="IQ_EST_EPS_SBC_DIFF_CIQ" hidden="1">"c4899"</definedName>
    <definedName name="IQ_EST_EPS_SBC_DIFF_CIQ_COL" hidden="1">"c11546"</definedName>
    <definedName name="IQ_EST_EPS_SBC_GW_DIFF" hidden="1">"c4378"</definedName>
    <definedName name="IQ_EST_EPS_SBC_GW_DIFF_CIQ" hidden="1">"c4903"</definedName>
    <definedName name="IQ_EST_EPS_SBC_GW_DIFF_CIQ_COL" hidden="1">"c11550"</definedName>
    <definedName name="IQ_EST_EPS_SBC_GW_SURPRISE_PERCENT" hidden="1">"c4387"</definedName>
    <definedName name="IQ_EST_EPS_SBC_GW_SURPRISE_PERCENT_CIQ" hidden="1">"c4912"</definedName>
    <definedName name="IQ_EST_EPS_SBC_GW_SURPRISE_PERCENT_CIQ_COL" hidden="1">"c11559"</definedName>
    <definedName name="IQ_EST_EPS_SBC_SURPRISE_PERCENT" hidden="1">"c4393"</definedName>
    <definedName name="IQ_EST_EPS_SBC_SURPRISE_PERCENT_CIQ" hidden="1">"c4918"</definedName>
    <definedName name="IQ_EST_EPS_SBC_SURPRISE_PERCENT_CIQ_COL" hidden="1">"c11565"</definedName>
    <definedName name="IQ_EST_EPS_SEQ_GROWTH_Q" hidden="1">"c1764"</definedName>
    <definedName name="IQ_EST_EPS_SEQ_GROWTH_Q_CIQ" hidden="1">"c3690"</definedName>
    <definedName name="IQ_EST_EPS_SEQ_GROWTH_Q_REUT" hidden="1">"c3859"</definedName>
    <definedName name="IQ_EST_EPS_SEQ_GROWTH_Q_THOM" hidden="1">"c5156"</definedName>
    <definedName name="IQ_EST_EPS_SURPRISE" hidden="1">"c1635"</definedName>
    <definedName name="IQ_EST_EPS_SURPRISE_PERCENT" hidden="1">"c1635"</definedName>
    <definedName name="IQ_EST_EPS_SURPRISE_PERCENT_CIQ" hidden="1">"c5000"</definedName>
    <definedName name="IQ_EST_EPS_SURPRISE_PERCENT_REUT" hidden="1">"c5459"</definedName>
    <definedName name="IQ_EST_EPS_SURPRISE_PERCENT_THOM" hidden="1">"c5296"</definedName>
    <definedName name="IQ_EST_FAIR_VALUE_MORT_SERVICING_ASSETS_FFIEC" hidden="1">"c12956"</definedName>
    <definedName name="IQ_EST_FFO_ADJ_DIFF" hidden="1">"c4433"</definedName>
    <definedName name="IQ_EST_FFO_ADJ_DIFF_CIQ" hidden="1">"c4958"</definedName>
    <definedName name="IQ_EST_FFO_ADJ_DIFF_CIQ_COL" hidden="1">"c11605"</definedName>
    <definedName name="IQ_EST_FFO_ADJ_GROWTH_1YR" hidden="1">"c4421"</definedName>
    <definedName name="IQ_EST_FFO_ADJ_GROWTH_1YR_CIQ" hidden="1">"c4946"</definedName>
    <definedName name="IQ_EST_FFO_ADJ_GROWTH_1YR_CIQ_COL" hidden="1">"c11593"</definedName>
    <definedName name="IQ_EST_FFO_ADJ_GROWTH_2YR" hidden="1">"c4422"</definedName>
    <definedName name="IQ_EST_FFO_ADJ_GROWTH_2YR_CIQ" hidden="1">"c4947"</definedName>
    <definedName name="IQ_EST_FFO_ADJ_GROWTH_2YR_CIQ_COL" hidden="1">"c11594"</definedName>
    <definedName name="IQ_EST_FFO_ADJ_GROWTH_Q_1YR" hidden="1">"c4423"</definedName>
    <definedName name="IQ_EST_FFO_ADJ_GROWTH_Q_1YR_CIQ" hidden="1">"c4948"</definedName>
    <definedName name="IQ_EST_FFO_ADJ_GROWTH_Q_1YR_CIQ_COL" hidden="1">"c11595"</definedName>
    <definedName name="IQ_EST_FFO_ADJ_SEQ_GROWTH_Q" hidden="1">"c4424"</definedName>
    <definedName name="IQ_EST_FFO_ADJ_SEQ_GROWTH_Q_CIQ" hidden="1">"c4949"</definedName>
    <definedName name="IQ_EST_FFO_ADJ_SEQ_GROWTH_Q_CIQ_COL" hidden="1">"c11596"</definedName>
    <definedName name="IQ_EST_FFO_ADJ_SURPRISE_PERCENT" hidden="1">"c4442"</definedName>
    <definedName name="IQ_EST_FFO_ADJ_SURPRISE_PERCENT_CIQ" hidden="1">"c4967"</definedName>
    <definedName name="IQ_EST_FFO_ADJ_SURPRISE_PERCENT_CIQ_COL" hidden="1">"c11614"</definedName>
    <definedName name="IQ_EST_FFO_DIFF" hidden="1">"c1869"</definedName>
    <definedName name="IQ_EST_FFO_DIFF_CIQ" hidden="1">"c4969"</definedName>
    <definedName name="IQ_EST_FFO_DIFF_CIQ_COL" hidden="1">"c11616"</definedName>
    <definedName name="IQ_EST_FFO_DIFF_REUT" hidden="1">"c3890"</definedName>
    <definedName name="IQ_EST_FFO_DIFF_THOM" hidden="1">"c5186"</definedName>
    <definedName name="IQ_EST_FFO_GROWTH_1YR" hidden="1">"c1770"</definedName>
    <definedName name="IQ_EST_FFO_GROWTH_1YR_CIQ" hidden="1">"c4950"</definedName>
    <definedName name="IQ_EST_FFO_GROWTH_1YR_CIQ_COL" hidden="1">"c11597"</definedName>
    <definedName name="IQ_EST_FFO_GROWTH_1YR_REUT" hidden="1">"c3874"</definedName>
    <definedName name="IQ_EST_FFO_GROWTH_1YR_THOM" hidden="1">"c5170"</definedName>
    <definedName name="IQ_EST_FFO_GROWTH_2YR" hidden="1">"c1771"</definedName>
    <definedName name="IQ_EST_FFO_GROWTH_2YR_CIQ" hidden="1">"c4951"</definedName>
    <definedName name="IQ_EST_FFO_GROWTH_2YR_CIQ_COL" hidden="1">"c11598"</definedName>
    <definedName name="IQ_EST_FFO_GROWTH_2YR_REUT" hidden="1">"c3875"</definedName>
    <definedName name="IQ_EST_FFO_GROWTH_2YR_THOM" hidden="1">"c5171"</definedName>
    <definedName name="IQ_EST_FFO_GROWTH_Q_1YR" hidden="1">"c1772"</definedName>
    <definedName name="IQ_EST_FFO_GROWTH_Q_1YR_CIQ" hidden="1">"c4952"</definedName>
    <definedName name="IQ_EST_FFO_GROWTH_Q_1YR_CIQ_COL" hidden="1">"c11599"</definedName>
    <definedName name="IQ_EST_FFO_GROWTH_Q_1YR_REUT" hidden="1">"c3876"</definedName>
    <definedName name="IQ_EST_FFO_GROWTH_Q_1YR_THOM" hidden="1">"c5172"</definedName>
    <definedName name="IQ_EST_FFO_SEQ_GROWTH_Q" hidden="1">"c1773"</definedName>
    <definedName name="IQ_EST_FFO_SEQ_GROWTH_Q_CIQ" hidden="1">"c4953"</definedName>
    <definedName name="IQ_EST_FFO_SEQ_GROWTH_Q_CIQ_COL" hidden="1">"c11600"</definedName>
    <definedName name="IQ_EST_FFO_SEQ_GROWTH_Q_REUT" hidden="1">"c3877"</definedName>
    <definedName name="IQ_EST_FFO_SEQ_GROWTH_Q_THOM" hidden="1">"c5173"</definedName>
    <definedName name="IQ_EST_FFO_SHARE_DIFF" hidden="1">"c4444"</definedName>
    <definedName name="IQ_EST_FFO_SHARE_DIFF_CIQ" hidden="1">"c3721"</definedName>
    <definedName name="IQ_EST_FFO_SHARE_DIFF_THOM" hidden="1">"c5186"</definedName>
    <definedName name="IQ_EST_FFO_SHARE_GROWTH_1YR" hidden="1">"c4425"</definedName>
    <definedName name="IQ_EST_FFO_SHARE_GROWTH_1YR_CIQ" hidden="1">"c3705"</definedName>
    <definedName name="IQ_EST_FFO_SHARE_GROWTH_2YR" hidden="1">"c4426"</definedName>
    <definedName name="IQ_EST_FFO_SHARE_GROWTH_2YR_CIQ" hidden="1">"c3706"</definedName>
    <definedName name="IQ_EST_FFO_SHARE_GROWTH_Q_1YR" hidden="1">"c4427"</definedName>
    <definedName name="IQ_EST_FFO_SHARE_GROWTH_Q_1YR_CIQ" hidden="1">"c3707"</definedName>
    <definedName name="IQ_EST_FFO_SHARE_SEQ_GROWTH_Q" hidden="1">"c4428"</definedName>
    <definedName name="IQ_EST_FFO_SHARE_SEQ_GROWTH_Q_CIQ" hidden="1">"c3708"</definedName>
    <definedName name="IQ_EST_FFO_SHARE_SHARE_DIFF_THOM" hidden="1">"c5186"</definedName>
    <definedName name="IQ_EST_FFO_SHARE_SHARE_SURPRISE_PERCENT_THOM" hidden="1">"c5187"</definedName>
    <definedName name="IQ_EST_FFO_SHARE_SURPRISE_PERCENT" hidden="1">"c4453"</definedName>
    <definedName name="IQ_EST_FFO_SHARE_SURPRISE_PERCENT_CIQ" hidden="1">"c3722"</definedName>
    <definedName name="IQ_EST_FFO_SHARE_SURPRISE_PERCENT_THOM" hidden="1">"c5187"</definedName>
    <definedName name="IQ_EST_FFO_SURPRISE_PERCENT" hidden="1">"c1870"</definedName>
    <definedName name="IQ_EST_FFO_SURPRISE_PERCENT_CIQ" hidden="1">"c4982"</definedName>
    <definedName name="IQ_EST_FFO_SURPRISE_PERCENT_CIQ_COL" hidden="1">"c11629"</definedName>
    <definedName name="IQ_EST_FFO_SURPRISE_PERCENT_REUT" hidden="1">"c3891"</definedName>
    <definedName name="IQ_EST_FFO_SURPRISE_PERCENT_THOM" hidden="1">"c5187"</definedName>
    <definedName name="IQ_EST_FOOTNOTE" hidden="1">"c4540"</definedName>
    <definedName name="IQ_EST_FOOTNOTE_CIQ" hidden="1">"c12022"</definedName>
    <definedName name="IQ_EST_FOOTNOTE_REUT" hidden="1">"c5478"</definedName>
    <definedName name="IQ_EST_FOOTNOTE_THOM" hidden="1">"c5313"</definedName>
    <definedName name="IQ_EST_MAINT_CAPEX_DIFF" hidden="1">"c4456"</definedName>
    <definedName name="IQ_EST_MAINT_CAPEX_DIFF_CIQ" hidden="1">"c4985"</definedName>
    <definedName name="IQ_EST_MAINT_CAPEX_DIFF_CIQ_COL" hidden="1">"c11632"</definedName>
    <definedName name="IQ_EST_MAINT_CAPEX_GROWTH_1YR" hidden="1">"c4429"</definedName>
    <definedName name="IQ_EST_MAINT_CAPEX_GROWTH_1YR_CIQ" hidden="1">"c4954"</definedName>
    <definedName name="IQ_EST_MAINT_CAPEX_GROWTH_1YR_CIQ_COL" hidden="1">"c11601"</definedName>
    <definedName name="IQ_EST_MAINT_CAPEX_GROWTH_2YR" hidden="1">"c4430"</definedName>
    <definedName name="IQ_EST_MAINT_CAPEX_GROWTH_2YR_CIQ" hidden="1">"c4955"</definedName>
    <definedName name="IQ_EST_MAINT_CAPEX_GROWTH_2YR_CIQ_COL" hidden="1">"c11602"</definedName>
    <definedName name="IQ_EST_MAINT_CAPEX_GROWTH_Q_1YR" hidden="1">"c4431"</definedName>
    <definedName name="IQ_EST_MAINT_CAPEX_GROWTH_Q_1YR_CIQ" hidden="1">"c4956"</definedName>
    <definedName name="IQ_EST_MAINT_CAPEX_GROWTH_Q_1YR_CIQ_COL" hidden="1">"c11603"</definedName>
    <definedName name="IQ_EST_MAINT_CAPEX_SEQ_GROWTH_Q" hidden="1">"c4432"</definedName>
    <definedName name="IQ_EST_MAINT_CAPEX_SEQ_GROWTH_Q_CIQ" hidden="1">"c4957"</definedName>
    <definedName name="IQ_EST_MAINT_CAPEX_SEQ_GROWTH_Q_CIQ_COL" hidden="1">"c11604"</definedName>
    <definedName name="IQ_EST_MAINT_CAPEX_SURPRISE_PERCENT" hidden="1">"c4465"</definedName>
    <definedName name="IQ_EST_MAINT_CAPEX_SURPRISE_PERCENT_CIQ" hidden="1">"c5003"</definedName>
    <definedName name="IQ_EST_MAINT_CAPEX_SURPRISE_PERCENT_CIQ_COL" hidden="1">"c11650"</definedName>
    <definedName name="IQ_EST_NAV_DIFF" hidden="1">"c1895"</definedName>
    <definedName name="IQ_EST_NAV_SHARE_SURPRISE_PERCENT" hidden="1">"c1896"</definedName>
    <definedName name="IQ_EST_NAV_SURPRISE_PERCENT" hidden="1">"c1896"</definedName>
    <definedName name="IQ_EST_NET_DEBT_DIFF" hidden="1">"c4466"</definedName>
    <definedName name="IQ_EST_NET_DEBT_DIFF_CIQ" hidden="1">"c5004"</definedName>
    <definedName name="IQ_EST_NET_DEBT_SURPRISE_PERCENT" hidden="1">"c4468"</definedName>
    <definedName name="IQ_EST_NET_DEBT_SURPRISE_PERCENT_CIQ" hidden="1">"c5006"</definedName>
    <definedName name="IQ_EST_NEXT_EARNINGS_DATE" hidden="1">"c13591"</definedName>
    <definedName name="IQ_EST_NI_DIFF" hidden="1">"c1885"</definedName>
    <definedName name="IQ_EST_NI_DIFF_CIQ" hidden="1">"c4755"</definedName>
    <definedName name="IQ_EST_NI_DIFF_REUT" hidden="1">"c5423"</definedName>
    <definedName name="IQ_EST_NI_DIFF_THOM" hidden="1">"c5198"</definedName>
    <definedName name="IQ_EST_NI_GW_DIFF" hidden="1">"c1887"</definedName>
    <definedName name="IQ_EST_NI_GW_DIFF_CIQ" hidden="1">"c4757"</definedName>
    <definedName name="IQ_EST_NI_GW_DIFF_REUT" hidden="1">"c5425"</definedName>
    <definedName name="IQ_EST_NI_GW_SURPRISE_PERCENT" hidden="1">"c1888"</definedName>
    <definedName name="IQ_EST_NI_GW_SURPRISE_PERCENT_CIQ" hidden="1">"c4758"</definedName>
    <definedName name="IQ_EST_NI_GW_SURPRISE_PERCENT_REUT" hidden="1">"c5426"</definedName>
    <definedName name="IQ_EST_NI_REPORT_DIFF" hidden="1">"c1889"</definedName>
    <definedName name="IQ_EST_NI_REPORT_DIFF_CIQ" hidden="1">"c4759"</definedName>
    <definedName name="IQ_EST_NI_REPORT_DIFF_REUT" hidden="1">"c5427"</definedName>
    <definedName name="IQ_EST_NI_REPORT_SURPRISE_PERCENT" hidden="1">"c1890"</definedName>
    <definedName name="IQ_EST_NI_REPORT_SURPRISE_PERCENT_CIQ" hidden="1">"c4760"</definedName>
    <definedName name="IQ_EST_NI_REPORT_SURPRISE_PERCENT_REUT" hidden="1">"c5428"</definedName>
    <definedName name="IQ_EST_NI_SBC_DIFF" hidden="1">"c4472"</definedName>
    <definedName name="IQ_EST_NI_SBC_DIFF_CIQ" hidden="1">"c5010"</definedName>
    <definedName name="IQ_EST_NI_SBC_DIFF_CIQ_COL" hidden="1">"c11657"</definedName>
    <definedName name="IQ_EST_NI_SBC_GW_DIFF" hidden="1">"c4476"</definedName>
    <definedName name="IQ_EST_NI_SBC_GW_DIFF_CIQ" hidden="1">"c5014"</definedName>
    <definedName name="IQ_EST_NI_SBC_GW_DIFF_CIQ_COL" hidden="1">"c11661"</definedName>
    <definedName name="IQ_EST_NI_SBC_GW_SURPRISE_PERCENT" hidden="1">"c4485"</definedName>
    <definedName name="IQ_EST_NI_SBC_GW_SURPRISE_PERCENT_CIQ" hidden="1">"c5023"</definedName>
    <definedName name="IQ_EST_NI_SBC_GW_SURPRISE_PERCENT_CIQ_COL" hidden="1">"c11670"</definedName>
    <definedName name="IQ_EST_NI_SBC_SURPRISE_PERCENT" hidden="1">"c4491"</definedName>
    <definedName name="IQ_EST_NI_SBC_SURPRISE_PERCENT_CIQ" hidden="1">"c5029"</definedName>
    <definedName name="IQ_EST_NI_SBC_SURPRISE_PERCENT_CIQ_COL" hidden="1">"c11676"</definedName>
    <definedName name="IQ_EST_NI_SURPRISE_PERCENT" hidden="1">"c1886"</definedName>
    <definedName name="IQ_EST_NI_SURPRISE_PERCENT_CIQ" hidden="1">"c4756"</definedName>
    <definedName name="IQ_EST_NI_SURPRISE_PERCENT_REUT" hidden="1">"c5424"</definedName>
    <definedName name="IQ_EST_NI_SURPRISE_PERCENT_THOM" hidden="1">"c5199"</definedName>
    <definedName name="IQ_EST_NUM_BUY" hidden="1">"c1759"</definedName>
    <definedName name="IQ_EST_NUM_BUY_CIQ" hidden="1">"c3700"</definedName>
    <definedName name="IQ_EST_NUM_BUY_REUT" hidden="1">"c3869"</definedName>
    <definedName name="IQ_EST_NUM_BUY_THOM" hidden="1">"c5165"</definedName>
    <definedName name="IQ_EST_NUM_HIGH_REC" hidden="1">"c5649"</definedName>
    <definedName name="IQ_EST_NUM_HIGH_REC_CIQ" hidden="1">"c3701"</definedName>
    <definedName name="IQ_EST_NUM_HIGH_REC_THOM" hidden="1">"c5166"</definedName>
    <definedName name="IQ_EST_NUM_HIGHEST_REC" hidden="1">"c5648"</definedName>
    <definedName name="IQ_EST_NUM_HIGHEST_REC_CIQ" hidden="1">"c3700"</definedName>
    <definedName name="IQ_EST_NUM_HIGHEST_REC_THOM" hidden="1">"c5165"</definedName>
    <definedName name="IQ_EST_NUM_HOLD" hidden="1">"c1761"</definedName>
    <definedName name="IQ_EST_NUM_HOLD_CIQ" hidden="1">"c3702"</definedName>
    <definedName name="IQ_EST_NUM_HOLD_REUT" hidden="1">"c3871"</definedName>
    <definedName name="IQ_EST_NUM_HOLD_THOM" hidden="1">"c5167"</definedName>
    <definedName name="IQ_EST_NUM_LOW_REC" hidden="1">"c5651"</definedName>
    <definedName name="IQ_EST_NUM_LOW_REC_CIQ" hidden="1">"c3703"</definedName>
    <definedName name="IQ_EST_NUM_LOW_REC_THOM" hidden="1">"c5168"</definedName>
    <definedName name="IQ_EST_NUM_LOWEST_REC" hidden="1">"c5652"</definedName>
    <definedName name="IQ_EST_NUM_LOWEST_REC_CIQ" hidden="1">"c3704"</definedName>
    <definedName name="IQ_EST_NUM_LOWEST_REC_THOM" hidden="1">"c5169"</definedName>
    <definedName name="IQ_EST_NUM_NEUTRAL_REC" hidden="1">"c5650"</definedName>
    <definedName name="IQ_EST_NUM_NEUTRAL_REC_CIQ" hidden="1">"c3702"</definedName>
    <definedName name="IQ_EST_NUM_NEUTRAL_REC_THOM" hidden="1">"c5167"</definedName>
    <definedName name="IQ_EST_NUM_NO_OPINION" hidden="1">"c1758"</definedName>
    <definedName name="IQ_EST_NUM_NO_OPINION_CIQ" hidden="1">"c3699"</definedName>
    <definedName name="IQ_EST_NUM_NO_OPINION_REUT" hidden="1">"c3868"</definedName>
    <definedName name="IQ_EST_NUM_OUTPERFORM" hidden="1">"c1760"</definedName>
    <definedName name="IQ_EST_NUM_OUTPERFORM_CIQ" hidden="1">"c3701"</definedName>
    <definedName name="IQ_EST_NUM_OUTPERFORM_REUT" hidden="1">"c3870"</definedName>
    <definedName name="IQ_EST_NUM_OUTPERFORM_THOM" hidden="1">"c5166"</definedName>
    <definedName name="IQ_EST_NUM_SELL" hidden="1">"c1763"</definedName>
    <definedName name="IQ_EST_NUM_SELL_CIQ" hidden="1">"c3704"</definedName>
    <definedName name="IQ_EST_NUM_SELL_REUT" hidden="1">"c3873"</definedName>
    <definedName name="IQ_EST_NUM_SELL_THOM" hidden="1">"c5169"</definedName>
    <definedName name="IQ_EST_NUM_UNDERPERFORM" hidden="1">"c1762"</definedName>
    <definedName name="IQ_EST_NUM_UNDERPERFORM_CIQ" hidden="1">"c3703"</definedName>
    <definedName name="IQ_EST_NUM_UNDERPERFORM_REUT" hidden="1">"c3872"</definedName>
    <definedName name="IQ_EST_NUM_UNDERPERFORM_THOM" hidden="1">"c5168"</definedName>
    <definedName name="IQ_EST_OPER_INC_DIFF" hidden="1">"c1877"</definedName>
    <definedName name="IQ_EST_OPER_INC_DIFF_CIQ" hidden="1">"c12017"</definedName>
    <definedName name="IQ_EST_OPER_INC_DIFF_REUT" hidden="1">"c5415"</definedName>
    <definedName name="IQ_EST_OPER_INC_DIFF_THOM" hidden="1">"c5194"</definedName>
    <definedName name="IQ_EST_OPER_INC_SURPRISE_PERCENT" hidden="1">"c1878"</definedName>
    <definedName name="IQ_EST_OPER_INC_SURPRISE_PERCENT_CIQ" hidden="1">"c12018"</definedName>
    <definedName name="IQ_EST_OPER_INC_SURPRISE_PERCENT_REUT" hidden="1">"c5416"</definedName>
    <definedName name="IQ_EST_OPER_INC_SURPRISE_PERCENT_THOM" hidden="1">"c5195"</definedName>
    <definedName name="IQ_EST_PERIOD_ID" hidden="1">"c13923"</definedName>
    <definedName name="IQ_EST_PRE_TAX_DIFF" hidden="1">"c1879"</definedName>
    <definedName name="IQ_EST_PRE_TAX_DIFF_CIQ" hidden="1">"c4749"</definedName>
    <definedName name="IQ_EST_PRE_TAX_DIFF_REUT" hidden="1">"c5417"</definedName>
    <definedName name="IQ_EST_PRE_TAX_DIFF_THOM" hidden="1">"c5196"</definedName>
    <definedName name="IQ_EST_PRE_TAX_GW_DIFF" hidden="1">"c1881"</definedName>
    <definedName name="IQ_EST_PRE_TAX_GW_DIFF_CIQ" hidden="1">"c4751"</definedName>
    <definedName name="IQ_EST_PRE_TAX_GW_DIFF_REUT" hidden="1">"c5419"</definedName>
    <definedName name="IQ_EST_PRE_TAX_GW_SURPRISE_PERCENT" hidden="1">"c1882"</definedName>
    <definedName name="IQ_EST_PRE_TAX_GW_SURPRISE_PERCENT_CIQ" hidden="1">"c4752"</definedName>
    <definedName name="IQ_EST_PRE_TAX_GW_SURPRISE_PERCENT_REUT" hidden="1">"c5420"</definedName>
    <definedName name="IQ_EST_PRE_TAX_REPORT_DIFF" hidden="1">"c1883"</definedName>
    <definedName name="IQ_EST_PRE_TAX_REPORT_DIFF_CIQ" hidden="1">"c4753"</definedName>
    <definedName name="IQ_EST_PRE_TAX_REPORT_DIFF_REUT" hidden="1">"c5421"</definedName>
    <definedName name="IQ_EST_PRE_TAX_REPORT_SURPRISE_PERCENT" hidden="1">"c1884"</definedName>
    <definedName name="IQ_EST_PRE_TAX_REPORT_SURPRISE_PERCENT_CIQ" hidden="1">"c4754"</definedName>
    <definedName name="IQ_EST_PRE_TAX_REPORT_SURPRISE_PERCENT_REUT" hidden="1">"c5422"</definedName>
    <definedName name="IQ_EST_PRE_TAX_SURPRISE_PERCENT" hidden="1">"c1880"</definedName>
    <definedName name="IQ_EST_PRE_TAX_SURPRISE_PERCENT_CIQ" hidden="1">"c4750"</definedName>
    <definedName name="IQ_EST_PRE_TAX_SURPRISE_PERCENT_REUT" hidden="1">"c5418"</definedName>
    <definedName name="IQ_EST_PRE_TAX_SURPRISE_PERCENT_THOM" hidden="1">"c5197"</definedName>
    <definedName name="IQ_EST_RECURRING_PROFIT_SHARE_DIFF" hidden="1">"c4505"</definedName>
    <definedName name="IQ_EST_RECURRING_PROFIT_SHARE_DIFF_CIQ" hidden="1">"c5043"</definedName>
    <definedName name="IQ_EST_RECURRING_PROFIT_SHARE_DIFF_CIQ_COL" hidden="1">"c11690"</definedName>
    <definedName name="IQ_EST_RECURRING_PROFIT_SHARE_SURPRISE_PERCENT" hidden="1">"c4515"</definedName>
    <definedName name="IQ_EST_RECURRING_PROFIT_SHARE_SURPRISE_PERCENT_CIQ" hidden="1">"c5053"</definedName>
    <definedName name="IQ_EST_RECURRING_PROFIT_SHARE_SURPRISE_PERCENT_CIQ_COL" hidden="1">"c11700"</definedName>
    <definedName name="IQ_EST_REV_DIFF" hidden="1">"c1865"</definedName>
    <definedName name="IQ_EST_REV_DIFF_CIQ" hidden="1">"c3717"</definedName>
    <definedName name="IQ_EST_REV_DIFF_REUT" hidden="1">"c3886"</definedName>
    <definedName name="IQ_EST_REV_DIFF_THOM" hidden="1">"c5182"</definedName>
    <definedName name="IQ_EST_REV_GROWTH_1YR" hidden="1">"c1638"</definedName>
    <definedName name="IQ_EST_REV_GROWTH_1YR_CIQ" hidden="1">"c3691"</definedName>
    <definedName name="IQ_EST_REV_GROWTH_1YR_REUT" hidden="1">"c3860"</definedName>
    <definedName name="IQ_EST_REV_GROWTH_1YR_THOM" hidden="1">"c5157"</definedName>
    <definedName name="IQ_EST_REV_GROWTH_2YR" hidden="1">"c1639"</definedName>
    <definedName name="IQ_EST_REV_GROWTH_2YR_CIQ" hidden="1">"c3692"</definedName>
    <definedName name="IQ_EST_REV_GROWTH_2YR_REUT" hidden="1">"c3861"</definedName>
    <definedName name="IQ_EST_REV_GROWTH_2YR_THOM" hidden="1">"c5158"</definedName>
    <definedName name="IQ_EST_REV_GROWTH_Q_1YR" hidden="1">"c1640"</definedName>
    <definedName name="IQ_EST_REV_GROWTH_Q_1YR_CIQ" hidden="1">"c3693"</definedName>
    <definedName name="IQ_EST_REV_GROWTH_Q_1YR_REUT" hidden="1">"c3862"</definedName>
    <definedName name="IQ_EST_REV_GROWTH_Q_1YR_THOM" hidden="1">"c5159"</definedName>
    <definedName name="IQ_EST_REV_SEQ_GROWTH_Q" hidden="1">"c1765"</definedName>
    <definedName name="IQ_EST_REV_SEQ_GROWTH_Q_CIQ" hidden="1">"c3694"</definedName>
    <definedName name="IQ_EST_REV_SEQ_GROWTH_Q_REUT" hidden="1">"c3863"</definedName>
    <definedName name="IQ_EST_REV_SEQ_GROWTH_Q_THOM" hidden="1">"c5160"</definedName>
    <definedName name="IQ_EST_REV_SURPRISE_PERCENT" hidden="1">"c1866"</definedName>
    <definedName name="IQ_EST_REV_SURPRISE_PERCENT_CIQ" hidden="1">"c3718"</definedName>
    <definedName name="IQ_EST_REV_SURPRISE_PERCENT_REUT" hidden="1">"c3887"</definedName>
    <definedName name="IQ_EST_REV_SURPRISE_PERCENT_THOM" hidden="1">"c5183"</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"IQ_EV_OVER_REVENUE_EST"</definedName>
    <definedName name="IQ_EV_OVER_REVENUE_EST_1" hidden="1">"IQ_EV_OVER_REVENUE_EST_1"</definedName>
    <definedName name="IQ_EVAL_DATE" hidden="1">"c2180"</definedName>
    <definedName name="IQ_EVENT_ADDRESS" hidden="1">"c19167"</definedName>
    <definedName name="IQ_EVENT_ADVISORS" hidden="1">"c19147"</definedName>
    <definedName name="IQ_EVENT_AGENDA" hidden="1">"c19168"</definedName>
    <definedName name="IQ_EVENT_CALL_DESCRIPTION" hidden="1">"c19154"</definedName>
    <definedName name="IQ_EVENT_CONTACT" hidden="1">"c19160"</definedName>
    <definedName name="IQ_EVENT_DATE" hidden="1">"c13819"</definedName>
    <definedName name="IQ_EVENT_EMAIL" hidden="1">"c19162"</definedName>
    <definedName name="IQ_EVENT_ID" hidden="1">"c13818"</definedName>
    <definedName name="IQ_EVENT_LIVE_AUDIO_DETAILS_WEBCAST_URL" hidden="1">"c19153"</definedName>
    <definedName name="IQ_EVENT_LIVE_OTHER_PASSCODE" hidden="1">"c19152"</definedName>
    <definedName name="IQ_EVENT_LIVE_OTHER_PHONE_NUMBER" hidden="1">"c19151"</definedName>
    <definedName name="IQ_EVENT_LIVE_PASSCODE" hidden="1">"c19150"</definedName>
    <definedName name="IQ_EVENT_LIVE_PHONE_NUMBER" hidden="1">"c19149"</definedName>
    <definedName name="IQ_EVENT_MARKETINDICATOR" hidden="1">"c19166"</definedName>
    <definedName name="IQ_EVENT_OTHER_CONTACT" hidden="1">"c19163"</definedName>
    <definedName name="IQ_EVENT_OTHER_CONTACT_EMAIL" hidden="1">"c19165"</definedName>
    <definedName name="IQ_EVENT_OTHER_CONTACT_PHONE" hidden="1">"c19164"</definedName>
    <definedName name="IQ_EVENT_PHONE" hidden="1">"c19161"</definedName>
    <definedName name="IQ_EVENT_REPLAY_AUDIO_DETAILS_WEBCAST_URL" hidden="1">"c19159"</definedName>
    <definedName name="IQ_EVENT_REPLAY_BEGINS" hidden="1">"c19157"</definedName>
    <definedName name="IQ_EVENT_REPLAY_ENDS" hidden="1">"c19158"</definedName>
    <definedName name="IQ_EVENT_REPLAY_PASSCODE" hidden="1">"c19156"</definedName>
    <definedName name="IQ_EVENT_REPLAY_PHONE_NUMBER" hidden="1">"c19155"</definedName>
    <definedName name="IQ_EVENT_SITUATION" hidden="1">"c19148"</definedName>
    <definedName name="IQ_EVENT_SOURCE" hidden="1">"c19146"</definedName>
    <definedName name="IQ_EVENT_TIME" hidden="1">"c13820"</definedName>
    <definedName name="IQ_EVENT_TYPE" hidden="1">"c13821"</definedName>
    <definedName name="IQ_EXCEL_DATA_METHOD" hidden="1">"c16229"</definedName>
    <definedName name="IQ_EXCESS_ALLOWANCE_LL_LOSSES_THRIFT" hidden="1">"c25078"</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IMBURSE_RENTAL_REVENUE" hidden="1">"c16064"</definedName>
    <definedName name="IQ_EXP_RETURN_PENSION_DOMESTIC" hidden="1">"c407"</definedName>
    <definedName name="IQ_EXP_RETURN_PENSION_FOREIGN" hidden="1">"c408"</definedName>
    <definedName name="IQ_EXPENSE_CODE_" hidden="1">97</definedName>
    <definedName name="IQ_EXPENSE_REIMBURSEMENTS" hidden="1">"c16020"</definedName>
    <definedName name="IQ_EXPENSES_AP" hidden="1">"c8875"</definedName>
    <definedName name="IQ_EXPENSES_AP_ABS" hidden="1">"c8894"</definedName>
    <definedName name="IQ_EXPENSES_FIXED_ASSETS_FFIEC" hidden="1">"c13024"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LORE_DRILL_EXP_TOTAL" hidden="1">"c13850"</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_USD" hidden="1">"c20650"</definedName>
    <definedName name="IQ_EXPORTS_APR_FC_UNUSED" hidden="1">"c8401"</definedName>
    <definedName name="IQ_EXPORTS_APR_FC_UNUSED_UNUSED_UNUSED" hidden="1">"c8401"</definedName>
    <definedName name="IQ_EXPORTS_APR_UNUSED" hidden="1">"c7521"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FC_UNUSED_UNUSED_UNUSED" hidden="1">"c8512"</definedName>
    <definedName name="IQ_EXPORTS_GOODS_REAL_SAAR_APR_UNUSED" hidden="1">"c7632"</definedName>
    <definedName name="IQ_EXPORTS_GOODS_REAL_SAAR_APR_UNUSED_UNUSED_UNUSED" hidden="1">"c7632"</definedName>
    <definedName name="IQ_EXPORTS_GOODS_REAL_SAAR_FC_UNUSED" hidden="1">"c7852"</definedName>
    <definedName name="IQ_EXPORTS_GOODS_REAL_SAAR_FC_UNUSED_UNUSED_UNUSED" hidden="1">"c7852"</definedName>
    <definedName name="IQ_EXPORTS_GOODS_REAL_SAAR_POP" hidden="1">"c11931"</definedName>
    <definedName name="IQ_EXPORTS_GOODS_REAL_SAAR_POP_FC_UNUSED" hidden="1">"c8072"</definedName>
    <definedName name="IQ_EXPORTS_GOODS_REAL_SAAR_POP_FC_UNUSED_UNUSED_UNUSED" hidden="1">"c8072"</definedName>
    <definedName name="IQ_EXPORTS_GOODS_REAL_SAAR_POP_UNUSED" hidden="1">"c7192"</definedName>
    <definedName name="IQ_EXPORTS_GOODS_REAL_SAAR_POP_UNUSED_UNUSED_UNUSED" hidden="1">"c7192"</definedName>
    <definedName name="IQ_EXPORTS_GOODS_REAL_SAAR_UNUSED" hidden="1">"c6972"</definedName>
    <definedName name="IQ_EXPORTS_GOODS_REAL_SAAR_UNUSED_UNUSED_UNUSED" hidden="1">"c6972"</definedName>
    <definedName name="IQ_EXPORTS_GOODS_REAL_SAAR_YOY" hidden="1">"c11932"</definedName>
    <definedName name="IQ_EXPORTS_GOODS_REAL_SAAR_YOY_FC_UNUSED" hidden="1">"c8292"</definedName>
    <definedName name="IQ_EXPORTS_GOODS_REAL_SAAR_YOY_FC_UNUSED_UNUSED_UNUSED" hidden="1">"c8292"</definedName>
    <definedName name="IQ_EXPORTS_GOODS_REAL_SAAR_YOY_UNUSED" hidden="1">"c7412"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FC_UNUSED_UNUSED_UNUSED" hidden="1">"c7961"</definedName>
    <definedName name="IQ_EXPORTS_POP_UNUSED" hidden="1">"c7081"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FC_UNUSED_UNUSED_UNUSED" hidden="1">"c8516"</definedName>
    <definedName name="IQ_EXPORTS_SERVICES_REAL_SAAR_APR_UNUSED" hidden="1">"c7636"</definedName>
    <definedName name="IQ_EXPORTS_SERVICES_REAL_SAAR_APR_UNUSED_UNUSED_UNUSED" hidden="1">"c7636"</definedName>
    <definedName name="IQ_EXPORTS_SERVICES_REAL_SAAR_FC_UNUSED" hidden="1">"c7856"</definedName>
    <definedName name="IQ_EXPORTS_SERVICES_REAL_SAAR_FC_UNUSED_UNUSED_UNUSED" hidden="1">"c7856"</definedName>
    <definedName name="IQ_EXPORTS_SERVICES_REAL_SAAR_POP" hidden="1">"c11935"</definedName>
    <definedName name="IQ_EXPORTS_SERVICES_REAL_SAAR_POP_FC_UNUSED" hidden="1">"c8076"</definedName>
    <definedName name="IQ_EXPORTS_SERVICES_REAL_SAAR_POP_FC_UNUSED_UNUSED_UNUSED" hidden="1">"c8076"</definedName>
    <definedName name="IQ_EXPORTS_SERVICES_REAL_SAAR_POP_UNUSED" hidden="1">"c7196"</definedName>
    <definedName name="IQ_EXPORTS_SERVICES_REAL_SAAR_POP_UNUSED_UNUSED_UNUSED" hidden="1">"c7196"</definedName>
    <definedName name="IQ_EXPORTS_SERVICES_REAL_SAAR_UNUSED" hidden="1">"c6976"</definedName>
    <definedName name="IQ_EXPORTS_SERVICES_REAL_SAAR_UNUSED_UNUSED_UNUSED" hidden="1">"c6976"</definedName>
    <definedName name="IQ_EXPORTS_SERVICES_REAL_SAAR_YOY" hidden="1">"c11936"</definedName>
    <definedName name="IQ_EXPORTS_SERVICES_REAL_SAAR_YOY_FC_UNUSED" hidden="1">"c8296"</definedName>
    <definedName name="IQ_EXPORTS_SERVICES_REAL_SAAR_YOY_FC_UNUSED_UNUSED_UNUSED" hidden="1">"c8296"</definedName>
    <definedName name="IQ_EXPORTS_SERVICES_REAL_SAAR_YOY_UNUSED" hidden="1">"c7416"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 hidden="1">"c6861"</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FC_UNUSED_UNUSED_UNUSED" hidden="1">"c8181"</definedName>
    <definedName name="IQ_EXPORTS_YOY_UNUSED" hidden="1">"c7301"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CM"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 hidden="1">"c13369"</definedName>
    <definedName name="IQ_EXTRA_ITEMS" hidden="1">"c1459"</definedName>
    <definedName name="IQ_EXTRA_ITEMS_OTHER_ADJUSTMENTS_FOREIGN_FFIEC" hidden="1">"c15392"</definedName>
    <definedName name="IQ_EXTRAORDINARY_GAINS_FDIC" hidden="1">"c6586"</definedName>
    <definedName name="IQ_EXTRAORDINARY_ITEMS_AVG_ASSETS_THRIFT" hidden="1">"c25659"</definedName>
    <definedName name="IQ_EXTRAORDINARY_ITEMS_FFIEC" hidden="1">"c13033"</definedName>
    <definedName name="IQ_EXTRAORDINARY_ITEMS_THRIFT" hidden="1">"c24797"</definedName>
    <definedName name="IQ_FAD" hidden="1">"c8757"</definedName>
    <definedName name="IQ_FAD_PAYOUT_RATIO" hidden="1">"c8872"</definedName>
    <definedName name="IQ_FAIR_VALUE_CHANGE_INCL_EARNINGS" hidden="1">"c13849"</definedName>
    <definedName name="IQ_FAIR_VALUE_DEBT" hidden="1">"c16007"</definedName>
    <definedName name="IQ_FAIR_VALUE_FDIC" hidden="1">"c6427"</definedName>
    <definedName name="IQ_FAIR_VALUE_FIN_INSTRUMENTS_NAV" hidden="1">"c16002"</definedName>
    <definedName name="IQ_FAIR_VALUE_FIN_INSTRUMENTS_NNAV" hidden="1">"c16006"</definedName>
    <definedName name="IQ_FAIR_VALUE_TRADING_PROP" hidden="1">"c16001"</definedName>
    <definedName name="IQ_FARM_LOANS_NET_FDIC" hidden="1">"c6316"</definedName>
    <definedName name="IQ_FARM_LOANS_TOT_LOANS_FFIEC" hidden="1">"c13870"</definedName>
    <definedName name="IQ_FARM_LOANS_TOTAL_LOANS_FOREIGN_FDIC" hidden="1">"c6450"</definedName>
    <definedName name="IQ_FARMLAND_DOM_FFIEC" hidden="1">"c15268"</definedName>
    <definedName name="IQ_FARMLAND_LOANS_FDIC" hidden="1">"c6314"</definedName>
    <definedName name="IQ_FCF_ACT_OR_EST" hidden="1">"c18270"</definedName>
    <definedName name="IQ_FCF_ACT_OR_EST_CIQ" hidden="1">"c18276"</definedName>
    <definedName name="IQ_FCF_EST" hidden="1">"c18118"</definedName>
    <definedName name="IQ_FCF_EST_CIQ" hidden="1">"c18186"</definedName>
    <definedName name="IQ_FCF_EST_NOTE" hidden="1">"c18239"</definedName>
    <definedName name="IQ_FCF_EST_NOTE_CIQ" hidden="1">"c18246"</definedName>
    <definedName name="IQ_FCF_GUIDANCE" hidden="1">"c18415"</definedName>
    <definedName name="IQ_FCF_HIGH_EST" hidden="1">"c18138"</definedName>
    <definedName name="IQ_FCF_HIGH_EST_CIQ" hidden="1">"c18200"</definedName>
    <definedName name="IQ_FCF_HIGH_GUIDANCE" hidden="1">"c18416"</definedName>
    <definedName name="IQ_FCF_LOW_EST" hidden="1">"c18148"</definedName>
    <definedName name="IQ_FCF_LOW_EST_CIQ" hidden="1">"c18207"</definedName>
    <definedName name="IQ_FCF_LOW_GUIDANCE" hidden="1">"c18417"</definedName>
    <definedName name="IQ_FCF_MEDIAN_EST" hidden="1">"c18128"</definedName>
    <definedName name="IQ_FCF_MEDIAN_EST_CIQ" hidden="1">"c18193"</definedName>
    <definedName name="IQ_FCF_NUM_EST" hidden="1">"c18168"</definedName>
    <definedName name="IQ_FCF_NUM_EST_CIQ" hidden="1">"c18221"</definedName>
    <definedName name="IQ_FCF_STDDEV_EST" hidden="1">"c18158"</definedName>
    <definedName name="IQ_FCF_STDDEV_EST_CIQ" hidden="1">"c18214"</definedName>
    <definedName name="IQ_FDI_INFLOWS" hidden="1">"c20651"</definedName>
    <definedName name="IQ_FDI_NET" hidden="1">"c20652"</definedName>
    <definedName name="IQ_FDI_OUTFLOWS" hidden="1">"c20653"</definedName>
    <definedName name="IQ_FDIC" hidden="1">"c417"</definedName>
    <definedName name="IQ_FDIC_CERT_NUMBER_FFIEC" hidden="1">"c20507"</definedName>
    <definedName name="IQ_FDIC_DEPOSIT_INSURANCE_FFIEC" hidden="1">"c13053"</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_PURCHASED_SEC_SOLD_REPURCHASE_FFIEC" hidden="1">"c15489"</definedName>
    <definedName name="IQ_FED_FUND_PURCHASED_SEC_SOLD_REPURCHASE_THRIFT" hidden="1">"c24901"</definedName>
    <definedName name="IQ_FED_FUND_SOLD_SEC_PURCHASED_RESELL_FFIEC" hidden="1">"c15488"</definedName>
    <definedName name="IQ_FED_FUND_SOLD_SEC_PURCHASED_RESELL_THRIFT" hidden="1">"c24821"</definedName>
    <definedName name="IQ_FED_FUNDS_AVAIL" hidden="1">"c2523"</definedName>
    <definedName name="IQ_FED_FUNDS_PURCH_SEC_SOLD_FAIR_VALUE_TOT_FFIEC" hidden="1">"c15406"</definedName>
    <definedName name="IQ_FED_FUNDS_PURCH_SEC_SOLD_LEVEL_1_FFIEC" hidden="1">"c15428"</definedName>
    <definedName name="IQ_FED_FUNDS_PURCH_SEC_SOLD_LEVEL_2_FFIEC" hidden="1">"c15441"</definedName>
    <definedName name="IQ_FED_FUNDS_PURCH_SEC_SOLD_LEVEL_3_FFIEC" hidden="1">"c15454"</definedName>
    <definedName name="IQ_FED_FUNDS_PURCHASED_DOM_FFIEC" hidden="1">"c12856"</definedName>
    <definedName name="IQ_FED_FUNDS_PURCHASED_FDIC" hidden="1">"c6343"</definedName>
    <definedName name="IQ_FED_FUNDS_PURCHASED_QUARTERLY_AVG_FFIEC" hidden="1">"c13090"</definedName>
    <definedName name="IQ_FED_FUNDS_PURCHASED_REPOS_TOTAL_ASSETS_THRIFT" hidden="1">"c25702"</definedName>
    <definedName name="IQ_FED_FUNDS_SOLD_DOM_FFIEC" hidden="1">"c12806"</definedName>
    <definedName name="IQ_FED_FUNDS_SOLD_FDIC" hidden="1">"c6307"</definedName>
    <definedName name="IQ_FED_FUNDS_SOLD_QUARTERLY_AVG_FFIEC" hidden="1">"c13080"</definedName>
    <definedName name="IQ_FED_FUNDS_SOLD_SEC_PURCH_FAIR_VALUE_TOT_FFIEC" hidden="1">"c15402"</definedName>
    <definedName name="IQ_FED_FUNDS_SOLD_SEC_PURCH_LEVEL_1_FFIEC" hidden="1">"c15424"</definedName>
    <definedName name="IQ_FED_FUNDS_SOLD_SEC_PURCH_LEVEL_2_FFIEC" hidden="1">"c15437"</definedName>
    <definedName name="IQ_FED_FUNDS_SOLD_SEC_PURCH_LEVEL_3_FFIEC" hidden="1">"c15450"</definedName>
    <definedName name="IQ_FEDERAL_FUNDS_PURCHASED_SEC_SOLD_UNDER_AGREEMENTS_REPURCHASE_AMOUNTS_NETTED_THRIFT" hidden="1">"c25528"</definedName>
    <definedName name="IQ_FEDERAL_FUNDS_PURCHASED_SEC_SOLD_UNDER_AGREEMENTS_REPURCHASE_LEVEL_1_THRIFT" hidden="1">"c25524"</definedName>
    <definedName name="IQ_FEDERAL_FUNDS_PURCHASED_SEC_SOLD_UNDER_AGREEMENTS_REPURCHASE_LEVEL_2_THRIFT" hidden="1">"c25525"</definedName>
    <definedName name="IQ_FEDERAL_FUNDS_PURCHASED_SEC_SOLD_UNDER_AGREEMENTS_REPURCHASE_LEVEL_3_THRIFT" hidden="1">"c25526"</definedName>
    <definedName name="IQ_FEDERAL_FUNDS_PURCHASED_SEC_SOLD_UNDER_AGREEMENTS_REPURCHASE_TOTAL_AFTER_NETTING_THRIFT" hidden="1">"c25529"</definedName>
    <definedName name="IQ_FEDERAL_FUNDS_PURCHASED_SEC_SOLD_UNDER_AGREEMENTS_REPURCHASE_TOTAL_BEFORE_NETTING_THRIFT" hidden="1">"c25527"</definedName>
    <definedName name="IQ_FEDERAL_FUNDS_SOLD_SEC_PURCHASED_UNDER_AGREEMENTS_RESELL_AMOUNTS_NETTED_THRIFT" hidden="1">"c25480"</definedName>
    <definedName name="IQ_FEDERAL_FUNDS_SOLD_SEC_PURCHASED_UNDER_AGREEMENTS_RESELL_LEVEL_1_THRIFT" hidden="1">"c25476"</definedName>
    <definedName name="IQ_FEDERAL_FUNDS_SOLD_SEC_PURCHASED_UNDER_AGREEMENTS_RESELL_LEVEL_2_THRIFT" hidden="1">"c25477"</definedName>
    <definedName name="IQ_FEDERAL_FUNDS_SOLD_SEC_PURCHASED_UNDER_AGREEMENTS_RESELL_LEVEL_3_THRIFT" hidden="1">"c25478"</definedName>
    <definedName name="IQ_FEDERAL_FUNDS_SOLD_SEC_PURCHASED_UNDER_AGREEMENTS_RESELL_TOTAL_AFTER_NETTING_THRIFT" hidden="1">"c25481"</definedName>
    <definedName name="IQ_FEDERAL_FUNDS_SOLD_SEC_PURCHASED_UNDER_AGREEMENTS_RESELL_TOTAL_BEFORE_NETTING_THRIFT" hidden="1">"c25479"</definedName>
    <definedName name="IQ_FEDERAL_INC_TAXES_THRIFT" hidden="1">"c24816"</definedName>
    <definedName name="IQ_FEDFUNDS_PURCHASED_RELATED" hidden="1">"c19132"</definedName>
    <definedName name="IQ_FEDFUNDS_SOLD" hidden="1">"c2256"</definedName>
    <definedName name="IQ_FEDFUNDS_SOLD_RELATED" hidden="1">"c19130"</definedName>
    <definedName name="IQ_FEE_INCOME_COMM_LOANS_THRIFT" hidden="1">"c24751"</definedName>
    <definedName name="IQ_FEE_INCOME_CONSUMER_LOANS_THRIFT" hidden="1">"c24752"</definedName>
    <definedName name="IQ_FEE_INCOME_MORTGAGE_LOANS_THRIFT" hidden="1">"c24750"</definedName>
    <definedName name="IQ_FEES_COMMISSIONS_BROKERAGE_FFIEC" hidden="1">"c13005"</definedName>
    <definedName name="IQ_FEES_OTHER_INCOME" hidden="1">"c15257"</definedName>
    <definedName name="IQ_FFO" hidden="1">"c1574"</definedName>
    <definedName name="IQ_FFO_ACT_OR_EST" hidden="1">"c2216"</definedName>
    <definedName name="IQ_FFO_ADJ_ACT_OR_EST" hidden="1">"c4435"</definedName>
    <definedName name="IQ_FFO_ADJ_ACT_OR_EST_CIQ" hidden="1">"c4960"</definedName>
    <definedName name="IQ_FFO_ADJ_ACT_OR_EST_CIQ_COL" hidden="1">"c11607"</definedName>
    <definedName name="IQ_FFO_ADJ_EST" hidden="1">"c4434"</definedName>
    <definedName name="IQ_FFO_ADJ_EST_CIQ" hidden="1">"c4959"</definedName>
    <definedName name="IQ_FFO_ADJ_GUIDANCE" hidden="1">"c4436"</definedName>
    <definedName name="IQ_FFO_ADJ_GUIDANCE_CIQ" hidden="1">"c4961"</definedName>
    <definedName name="IQ_FFO_ADJ_GUIDANCE_CIQ_COL" hidden="1">"c11608"</definedName>
    <definedName name="IQ_FFO_ADJ_HIGH_EST" hidden="1">"c4437"</definedName>
    <definedName name="IQ_FFO_ADJ_HIGH_EST_CIQ" hidden="1">"c4962"</definedName>
    <definedName name="IQ_FFO_ADJ_HIGH_GUIDANCE" hidden="1">"c4202"</definedName>
    <definedName name="IQ_FFO_ADJ_HIGH_GUIDANCE_CIQ" hidden="1">"c4614"</definedName>
    <definedName name="IQ_FFO_ADJ_HIGH_GUIDANCE_CIQ_COL" hidden="1">"c11263"</definedName>
    <definedName name="IQ_FFO_ADJ_LOW_EST" hidden="1">"c4438"</definedName>
    <definedName name="IQ_FFO_ADJ_LOW_EST_CIQ" hidden="1">"c4963"</definedName>
    <definedName name="IQ_FFO_ADJ_LOW_GUIDANCE" hidden="1">"c4242"</definedName>
    <definedName name="IQ_FFO_ADJ_LOW_GUIDANCE_CIQ" hidden="1">"c4654"</definedName>
    <definedName name="IQ_FFO_ADJ_LOW_GUIDANCE_CIQ_COL" hidden="1">"c11303"</definedName>
    <definedName name="IQ_FFO_ADJ_MEDIAN_EST" hidden="1">"c4439"</definedName>
    <definedName name="IQ_FFO_ADJ_MEDIAN_EST_CIQ" hidden="1">"c4964"</definedName>
    <definedName name="IQ_FFO_ADJ_NUM_EST" hidden="1">"c4440"</definedName>
    <definedName name="IQ_FFO_ADJ_NUM_EST_CIQ" hidden="1">"c4965"</definedName>
    <definedName name="IQ_FFO_ADJ_REIT_EST" hidden="1">"c26918"</definedName>
    <definedName name="IQ_FFO_ADJ_REIT_EST_CIQ" hidden="1">"c4959"</definedName>
    <definedName name="IQ_FFO_ADJ_REIT_EST_DOWN_2MONTH_CIQ" hidden="1">"c24662"</definedName>
    <definedName name="IQ_FFO_ADJ_REIT_EST_DOWN_3MONTH_CIQ" hidden="1">"c24666"</definedName>
    <definedName name="IQ_FFO_ADJ_REIT_EST_DOWN_MONTH_CIQ" hidden="1">"c24658"</definedName>
    <definedName name="IQ_FFO_ADJ_REIT_EST_NOTE_CIQ" hidden="1">"c24649"</definedName>
    <definedName name="IQ_FFO_ADJ_REIT_EST_NUM_ANALYSTS_2MONTH_CIQ" hidden="1">"c24660"</definedName>
    <definedName name="IQ_FFO_ADJ_REIT_EST_NUM_ANALYSTS_3MONTH_CIQ" hidden="1">"c24664"</definedName>
    <definedName name="IQ_FFO_ADJ_REIT_EST_NUM_ANALYSTS_MONTH_CIQ" hidden="1">"c24656"</definedName>
    <definedName name="IQ_FFO_ADJ_REIT_EST_TOTAL_REVISED_2MONTH_CIQ" hidden="1">"c24663"</definedName>
    <definedName name="IQ_FFO_ADJ_REIT_EST_TOTAL_REVISED_3MONTH_CIQ" hidden="1">"c24667"</definedName>
    <definedName name="IQ_FFO_ADJ_REIT_EST_TOTAL_REVISED_MONTH_CIQ" hidden="1">"c24659"</definedName>
    <definedName name="IQ_FFO_ADJ_REIT_EST_UP_2MONTH_CIQ" hidden="1">"c24661"</definedName>
    <definedName name="IQ_FFO_ADJ_REIT_EST_UP_3MONTH_CIQ" hidden="1">"c24665"</definedName>
    <definedName name="IQ_FFO_ADJ_REIT_EST_UP_MONTH_CIQ" hidden="1">"c24657"</definedName>
    <definedName name="IQ_FFO_ADJ_REIT_HIGH_EST" hidden="1">"c26919"</definedName>
    <definedName name="IQ_FFO_ADJ_REIT_HIGH_EST_CIQ" hidden="1">"c4962"</definedName>
    <definedName name="IQ_FFO_ADJ_REIT_LOW_EST" hidden="1">"c26920"</definedName>
    <definedName name="IQ_FFO_ADJ_REIT_LOW_EST_CIQ" hidden="1">"c4963"</definedName>
    <definedName name="IQ_FFO_ADJ_REIT_MEDIAN_EST" hidden="1">"c26921"</definedName>
    <definedName name="IQ_FFO_ADJ_REIT_MEDIAN_EST_CIQ" hidden="1">"c4964"</definedName>
    <definedName name="IQ_FFO_ADJ_REIT_NUM_EST" hidden="1">"c26922"</definedName>
    <definedName name="IQ_FFO_ADJ_REIT_NUM_EST_CIQ" hidden="1">"c4965"</definedName>
    <definedName name="IQ_FFO_ADJ_REIT_STDDEV_EST" hidden="1">"c26923"</definedName>
    <definedName name="IQ_FFO_ADJ_REIT_STDDEV_EST_CIQ" hidden="1">"c4966"</definedName>
    <definedName name="IQ_FFO_ADJ_STDDEV_EST" hidden="1">"c4441"</definedName>
    <definedName name="IQ_FFO_ADJ_STDDEV_EST_CIQ" hidden="1">"c4966"</definedName>
    <definedName name="IQ_FFO_DILUTED" hidden="1">"c16186"</definedName>
    <definedName name="IQ_FFO_EST" hidden="1">"c418"</definedName>
    <definedName name="IQ_FFO_EST_CIQ" hidden="1">"c4970"</definedName>
    <definedName name="IQ_FFO_EST_CIQ_COL" hidden="1">"c11617"</definedName>
    <definedName name="IQ_FFO_EST_REUT" hidden="1">"c3837"</definedName>
    <definedName name="IQ_FFO_EST_THOM" hidden="1">"c3999"</definedName>
    <definedName name="IQ_FFO_GUIDANCE" hidden="1">"c4443"</definedName>
    <definedName name="IQ_FFO_GUIDANCE_CIQ" hidden="1">"c4968"</definedName>
    <definedName name="IQ_FFO_GUIDANCE_CIQ_COL" hidden="1">"c11615"</definedName>
    <definedName name="IQ_FFO_HIGH_EST" hidden="1">"c419"</definedName>
    <definedName name="IQ_FFO_HIGH_EST_CIQ" hidden="1">"c4977"</definedName>
    <definedName name="IQ_FFO_HIGH_EST_CIQ_COL" hidden="1">"c11624"</definedName>
    <definedName name="IQ_FFO_HIGH_EST_REUT" hidden="1">"c3839"</definedName>
    <definedName name="IQ_FFO_HIGH_EST_THOM" hidden="1">"c4001"</definedName>
    <definedName name="IQ_FFO_HIGH_GUIDANCE" hidden="1">"c4184"</definedName>
    <definedName name="IQ_FFO_HIGH_GUIDANCE_CIQ" hidden="1">"c4596"</definedName>
    <definedName name="IQ_FFO_HIGH_GUIDANCE_CIQ_COL" hidden="1">"c11245"</definedName>
    <definedName name="IQ_FFO_LOW_EST" hidden="1">"c420"</definedName>
    <definedName name="IQ_FFO_LOW_EST_CIQ" hidden="1">"c4978"</definedName>
    <definedName name="IQ_FFO_LOW_EST_CIQ_COL" hidden="1">"c11625"</definedName>
    <definedName name="IQ_FFO_LOW_EST_REUT" hidden="1">"c3840"</definedName>
    <definedName name="IQ_FFO_LOW_EST_THOM" hidden="1">"c4002"</definedName>
    <definedName name="IQ_FFO_LOW_GUIDANCE" hidden="1">"c4224"</definedName>
    <definedName name="IQ_FFO_LOW_GUIDANCE_CIQ" hidden="1">"c4636"</definedName>
    <definedName name="IQ_FFO_LOW_GUIDANCE_CIQ_COL" hidden="1">"c11285"</definedName>
    <definedName name="IQ_FFO_MEDIAN_EST" hidden="1">"c1665"</definedName>
    <definedName name="IQ_FFO_MEDIAN_EST_CIQ" hidden="1">"c4979"</definedName>
    <definedName name="IQ_FFO_MEDIAN_EST_CIQ_COL" hidden="1">"c11626"</definedName>
    <definedName name="IQ_FFO_MEDIAN_EST_REUT" hidden="1">"c3838"</definedName>
    <definedName name="IQ_FFO_MEDIAN_EST_THOM" hidden="1">"c4000"</definedName>
    <definedName name="IQ_FFO_NO_EST" hidden="1">"c276"</definedName>
    <definedName name="IQ_FFO_NUM_EST" hidden="1">"c421"</definedName>
    <definedName name="IQ_FFO_NUM_EST_CIQ" hidden="1">"c4980"</definedName>
    <definedName name="IQ_FFO_NUM_EST_CIQ_COL" hidden="1">"c11627"</definedName>
    <definedName name="IQ_FFO_NUM_EST_REUT" hidden="1">"c3841"</definedName>
    <definedName name="IQ_FFO_NUM_EST_THOM" hidden="1">"c4003"</definedName>
    <definedName name="IQ_FFO_PAYOUT_RATIO" hidden="1">"c3492"</definedName>
    <definedName name="IQ_FFO_PER_SHARE_BASIC" hidden="1">"c8867"</definedName>
    <definedName name="IQ_FFO_PER_SHARE_DILUTED" hidden="1">"c8868"</definedName>
    <definedName name="IQ_FFO_REIT_EST" hidden="1">"c26924"</definedName>
    <definedName name="IQ_FFO_REIT_EST_CIQ" hidden="1">"c4970"</definedName>
    <definedName name="IQ_FFO_REIT_EST_DOWN_2MONTH_CIQ" hidden="1">"c24643"</definedName>
    <definedName name="IQ_FFO_REIT_EST_DOWN_3MONTH_CIQ" hidden="1">"c24647"</definedName>
    <definedName name="IQ_FFO_REIT_EST_DOWN_MONTH_CIQ" hidden="1">"c24639"</definedName>
    <definedName name="IQ_FFO_REIT_EST_NOTE_CIQ" hidden="1">"c24630"</definedName>
    <definedName name="IQ_FFO_REIT_EST_NUM_ANALYSTS_2MONTH_CIQ" hidden="1">"c24641"</definedName>
    <definedName name="IQ_FFO_REIT_EST_NUM_ANALYSTS_3MONTH_CIQ" hidden="1">"c24645"</definedName>
    <definedName name="IQ_FFO_REIT_EST_NUM_ANALYSTS_MONTH_CIQ" hidden="1">"c24637"</definedName>
    <definedName name="IQ_FFO_REIT_EST_TOTAL_REVISED_2MONTH_CIQ" hidden="1">"c24644"</definedName>
    <definedName name="IQ_FFO_REIT_EST_TOTAL_REVISED_3MONTH_CIQ" hidden="1">"c24648"</definedName>
    <definedName name="IQ_FFO_REIT_EST_TOTAL_REVISED_MONTH_CIQ" hidden="1">"c24640"</definedName>
    <definedName name="IQ_FFO_REIT_EST_UP_2MONTH_CIQ" hidden="1">"c24642"</definedName>
    <definedName name="IQ_FFO_REIT_EST_UP_3MONTH_CIQ" hidden="1">"c24646"</definedName>
    <definedName name="IQ_FFO_REIT_EST_UP_MONTH_CIQ" hidden="1">"c24638"</definedName>
    <definedName name="IQ_FFO_REIT_HIGH_EST" hidden="1">"c26925"</definedName>
    <definedName name="IQ_FFO_REIT_HIGH_EST_CIQ" hidden="1">"c4977"</definedName>
    <definedName name="IQ_FFO_REIT_LOW_EST" hidden="1">"c26926"</definedName>
    <definedName name="IQ_FFO_REIT_LOW_EST_CIQ" hidden="1">"c4978"</definedName>
    <definedName name="IQ_FFO_REIT_MEDIAN_EST" hidden="1">"c26927"</definedName>
    <definedName name="IQ_FFO_REIT_MEDIAN_EST_CIQ" hidden="1">"c4979"</definedName>
    <definedName name="IQ_FFO_REIT_NUM_EST" hidden="1">"c26928"</definedName>
    <definedName name="IQ_FFO_REIT_NUM_EST_CIQ" hidden="1">"c4980"</definedName>
    <definedName name="IQ_FFO_REIT_STDDEV_EST" hidden="1">"c26929"</definedName>
    <definedName name="IQ_FFO_REIT_STDDEV_EST_CIQ" hidden="1">"c4981"</definedName>
    <definedName name="IQ_FFO_SHARE_ACT_OR_EST" hidden="1">"c4446"</definedName>
    <definedName name="IQ_FFO_SHARE_ACT_OR_EST_CIQ" hidden="1">"c4971"</definedName>
    <definedName name="IQ_FFO_SHARE_ACT_OR_EST_CIQ_COL" hidden="1">"c11618"</definedName>
    <definedName name="IQ_FFO_SHARE_EST" hidden="1">"c4445"</definedName>
    <definedName name="IQ_FFO_SHARE_EST_CIQ" hidden="1">"c3668"</definedName>
    <definedName name="IQ_FFO_SHARE_EST_DET_EST" hidden="1">"c12059"</definedName>
    <definedName name="IQ_FFO_SHARE_EST_DET_EST_CURRENCY" hidden="1">"c12466"</definedName>
    <definedName name="IQ_FFO_SHARE_EST_DET_EST_CURRENCY_THOM" hidden="1">"c12487"</definedName>
    <definedName name="IQ_FFO_SHARE_EST_DET_EST_DATE" hidden="1">"c12212"</definedName>
    <definedName name="IQ_FFO_SHARE_EST_DET_EST_DATE_THOM" hidden="1">"c12238"</definedName>
    <definedName name="IQ_FFO_SHARE_EST_DET_EST_INCL" hidden="1">"c12349"</definedName>
    <definedName name="IQ_FFO_SHARE_EST_DET_EST_INCL_THOM" hidden="1">"c12370"</definedName>
    <definedName name="IQ_FFO_SHARE_EST_DET_EST_ORIGIN" hidden="1">"c12722"</definedName>
    <definedName name="IQ_FFO_SHARE_EST_DET_EST_ORIGIN_THOM" hidden="1">"c12608"</definedName>
    <definedName name="IQ_FFO_SHARE_EST_DET_EST_THOM" hidden="1">"c12088"</definedName>
    <definedName name="IQ_FFO_SHARE_EST_DOWN_2MONTH" hidden="1">"c16585"</definedName>
    <definedName name="IQ_FFO_SHARE_EST_DOWN_2MONTH_CIQ" hidden="1">"c16849"</definedName>
    <definedName name="IQ_FFO_SHARE_EST_DOWN_3MONTH" hidden="1">"c16589"</definedName>
    <definedName name="IQ_FFO_SHARE_EST_DOWN_3MONTH_CIQ" hidden="1">"c16853"</definedName>
    <definedName name="IQ_FFO_SHARE_EST_DOWN_MONTH" hidden="1">"c16581"</definedName>
    <definedName name="IQ_FFO_SHARE_EST_DOWN_MONTH_CIQ" hidden="1">"c16845"</definedName>
    <definedName name="IQ_FFO_SHARE_EST_NUM_ANALYSTS_2MONTH" hidden="1">"c16583"</definedName>
    <definedName name="IQ_FFO_SHARE_EST_NUM_ANALYSTS_2MONTH_CIQ" hidden="1">"c16847"</definedName>
    <definedName name="IQ_FFO_SHARE_EST_NUM_ANALYSTS_3MONTH" hidden="1">"c16587"</definedName>
    <definedName name="IQ_FFO_SHARE_EST_NUM_ANALYSTS_3MONTH_CIQ" hidden="1">"c16851"</definedName>
    <definedName name="IQ_FFO_SHARE_EST_NUM_ANALYSTS_MONTH" hidden="1">"c16579"</definedName>
    <definedName name="IQ_FFO_SHARE_EST_NUM_ANALYSTS_MONTH_CIQ" hidden="1">"c16843"</definedName>
    <definedName name="IQ_FFO_SHARE_EST_THOM" hidden="1">"c3999"</definedName>
    <definedName name="IQ_FFO_SHARE_EST_TOTAL_REVISED_2MONTH" hidden="1">"c16586"</definedName>
    <definedName name="IQ_FFO_SHARE_EST_TOTAL_REVISED_2MONTH_CIQ" hidden="1">"c16850"</definedName>
    <definedName name="IQ_FFO_SHARE_EST_TOTAL_REVISED_3MONTH" hidden="1">"c16590"</definedName>
    <definedName name="IQ_FFO_SHARE_EST_TOTAL_REVISED_3MONTH_CIQ" hidden="1">"c16854"</definedName>
    <definedName name="IQ_FFO_SHARE_EST_TOTAL_REVISED_MONTH" hidden="1">"c16582"</definedName>
    <definedName name="IQ_FFO_SHARE_EST_TOTAL_REVISED_MONTH_CIQ" hidden="1">"c16846"</definedName>
    <definedName name="IQ_FFO_SHARE_EST_UP_2MONTH" hidden="1">"c16584"</definedName>
    <definedName name="IQ_FFO_SHARE_EST_UP_2MONTH_CIQ" hidden="1">"c16848"</definedName>
    <definedName name="IQ_FFO_SHARE_EST_UP_3MONTH" hidden="1">"c16588"</definedName>
    <definedName name="IQ_FFO_SHARE_EST_UP_3MONTH_CIQ" hidden="1">"c16852"</definedName>
    <definedName name="IQ_FFO_SHARE_EST_UP_MONTH" hidden="1">"c16580"</definedName>
    <definedName name="IQ_FFO_SHARE_EST_UP_MONTH_CIQ" hidden="1">"c16844"</definedName>
    <definedName name="IQ_FFO_SHARE_GUIDANCE" hidden="1">"c4447"</definedName>
    <definedName name="IQ_FFO_SHARE_GUIDANCE_CIQ" hidden="1">"c4976"</definedName>
    <definedName name="IQ_FFO_SHARE_GUIDANCE_CIQ_COL" hidden="1">"c11623"</definedName>
    <definedName name="IQ_FFO_SHARE_HIGH_EST" hidden="1">"c4448"</definedName>
    <definedName name="IQ_FFO_SHARE_HIGH_EST_CIQ" hidden="1">"c3670"</definedName>
    <definedName name="IQ_FFO_SHARE_HIGH_EST_THOM" hidden="1">"c4001"</definedName>
    <definedName name="IQ_FFO_SHARE_HIGH_GUIDANCE" hidden="1">"c4203"</definedName>
    <definedName name="IQ_FFO_SHARE_HIGH_GUIDANCE_CIQ" hidden="1">"c4615"</definedName>
    <definedName name="IQ_FFO_SHARE_HIGH_GUIDANCE_CIQ_COL" hidden="1">"c11264"</definedName>
    <definedName name="IQ_FFO_SHARE_LOW_EST" hidden="1">"c4449"</definedName>
    <definedName name="IQ_FFO_SHARE_LOW_EST_CIQ" hidden="1">"c3671"</definedName>
    <definedName name="IQ_FFO_SHARE_LOW_EST_THOM" hidden="1">"c4002"</definedName>
    <definedName name="IQ_FFO_SHARE_LOW_GUIDANCE" hidden="1">"c4243"</definedName>
    <definedName name="IQ_FFO_SHARE_LOW_GUIDANCE_CIQ" hidden="1">"c4655"</definedName>
    <definedName name="IQ_FFO_SHARE_LOW_GUIDANCE_CIQ_COL" hidden="1">"c11304"</definedName>
    <definedName name="IQ_FFO_SHARE_MEDIAN_EST" hidden="1">"c4450"</definedName>
    <definedName name="IQ_FFO_SHARE_MEDIAN_EST_CIQ" hidden="1">"c3669"</definedName>
    <definedName name="IQ_FFO_SHARE_MEDIAN_EST_THOM" hidden="1">"c4000"</definedName>
    <definedName name="IQ_FFO_SHARE_NUM_EST" hidden="1">"c4451"</definedName>
    <definedName name="IQ_FFO_SHARE_NUM_EST_CIQ" hidden="1">"c3672"</definedName>
    <definedName name="IQ_FFO_SHARE_NUM_EST_THOM" hidden="1">"c4003"</definedName>
    <definedName name="IQ_FFO_SHARE_SHARE_EST_DET_EST" hidden="1">"c12059"</definedName>
    <definedName name="IQ_FFO_SHARE_SHARE_EST_DET_EST_CURRENCY" hidden="1">"c12466"</definedName>
    <definedName name="IQ_FFO_SHARE_SHARE_EST_DET_EST_CURRENCY_THOM" hidden="1">"c12487"</definedName>
    <definedName name="IQ_FFO_SHARE_SHARE_EST_DET_EST_DATE" hidden="1">"c12212"</definedName>
    <definedName name="IQ_FFO_SHARE_SHARE_EST_DET_EST_DATE_THOM" hidden="1">"c12238"</definedName>
    <definedName name="IQ_FFO_SHARE_SHARE_EST_DET_EST_INCL" hidden="1">"c12349"</definedName>
    <definedName name="IQ_FFO_SHARE_SHARE_EST_DET_EST_INCL_THOM" hidden="1">"c12370"</definedName>
    <definedName name="IQ_FFO_SHARE_SHARE_EST_DET_EST_ORIGIN" hidden="1">"c12722"</definedName>
    <definedName name="IQ_FFO_SHARE_SHARE_EST_DET_EST_ORIGIN_THOM" hidden="1">"c12608"</definedName>
    <definedName name="IQ_FFO_SHARE_SHARE_EST_DET_EST_THOM" hidden="1">"c12088"</definedName>
    <definedName name="IQ_FFO_SHARE_SHARE_EST_THOM" hidden="1">"c3999"</definedName>
    <definedName name="IQ_FFO_SHARE_SHARE_HIGH_EST_THOM" hidden="1">"c4001"</definedName>
    <definedName name="IQ_FFO_SHARE_SHARE_LOW_EST_THOM" hidden="1">"c4002"</definedName>
    <definedName name="IQ_FFO_SHARE_SHARE_MEDIAN_EST_THOM" hidden="1">"c4000"</definedName>
    <definedName name="IQ_FFO_SHARE_SHARE_NUM_EST_THOM" hidden="1">"c4003"</definedName>
    <definedName name="IQ_FFO_SHARE_SHARE_STDDEV_EST_THOM" hidden="1">"c4004"</definedName>
    <definedName name="IQ_FFO_SHARE_STDDEV_EST" hidden="1">"c4452"</definedName>
    <definedName name="IQ_FFO_SHARE_STDDEV_EST_CIQ" hidden="1">"c3673"</definedName>
    <definedName name="IQ_FFO_SHARE_STDDEV_EST_THOM" hidden="1">"c4004"</definedName>
    <definedName name="IQ_FFO_SHARES_BASIC" hidden="1">"c16185"</definedName>
    <definedName name="IQ_FFO_SHARES_DILUTED" hidden="1">"c16187"</definedName>
    <definedName name="IQ_FFO_STDDEV_EST" hidden="1">"c422"</definedName>
    <definedName name="IQ_FFO_STDDEV_EST_CIQ" hidden="1">"c4981"</definedName>
    <definedName name="IQ_FFO_STDDEV_EST_CIQ_COL" hidden="1">"c11628"</definedName>
    <definedName name="IQ_FFO_STDDEV_EST_REUT" hidden="1">"c3842"</definedName>
    <definedName name="IQ_FFO_STDDEV_EST_THOM" hidden="1">"c4004"</definedName>
    <definedName name="IQ_FFO_TOTAL_REVENUE" hidden="1">"c16060"</definedName>
    <definedName name="IQ_FH" hidden="1">100000</definedName>
    <definedName name="IQ_FHLB_ADVANCES_FDIC" hidden="1">"c6366"</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HLB_STOCK_NOT_CARRIED_FV_THRIFT" hidden="1">"c24880"</definedName>
    <definedName name="IQ_FIDUCIARY_ACTIVITIES_FDIC" hidden="1">"c6571"</definedName>
    <definedName name="IQ_FIDUCIARY_ACTIVITIES_INCOME_ADJUSTED_OPERATING_INCOME_THRIFT" hidden="1">"c25689"</definedName>
    <definedName name="IQ_FIDUCIARY_INCOME_OPERATING_INC_FFIEC" hidden="1">"c13383"</definedName>
    <definedName name="IQ_FIDUCIARY_MANAGED_ASSETS_THRIFT" hidden="1">"c25438"</definedName>
    <definedName name="IQ_FIDUCIARY_RELATED_SERVICES_EXP_THRIFT" hidden="1">"c24812"</definedName>
    <definedName name="IQ_FIFETEEN_YEAR_FIXED_AND_FLOATING_RATE_FDIC" hidden="1">"c6423"</definedName>
    <definedName name="IQ_FIFETEEN_YEAR_MORTGAGE_PASS_THROUGHS_FDIC" hidden="1">"c6415"</definedName>
    <definedName name="IQ_FII_12M_RETURN" hidden="1">"c25807"</definedName>
    <definedName name="IQ_FII_3M_RETURN" hidden="1">"c25808"</definedName>
    <definedName name="IQ_FII_6M_RETURN" hidden="1">"c25809"</definedName>
    <definedName name="IQ_FII_AVGBIDSPREAD" hidden="1">"c25820"</definedName>
    <definedName name="IQ_FII_CONVEX" hidden="1">"c25799"</definedName>
    <definedName name="IQ_FII_COUPON" hidden="1">"c25800"</definedName>
    <definedName name="IQ_FII_DAILY_RETURN" hidden="1">"c25810"</definedName>
    <definedName name="IQ_FII_DURTW" hidden="1">"c25802"</definedName>
    <definedName name="IQ_FII_EXCESS_RETURN" hidden="1">"c25819"</definedName>
    <definedName name="IQ_FII_INDEXPRICE" hidden="1">"c25806"</definedName>
    <definedName name="IQ_FII_MATURITY" hidden="1">"c25804"</definedName>
    <definedName name="IQ_FII_MODDUR" hidden="1">"c25801"</definedName>
    <definedName name="IQ_FII_MTD_RETURN_COUPON" hidden="1">"c25813"</definedName>
    <definedName name="IQ_FII_MTD_RETURN_CURRENCY" hidden="1">"c25814"</definedName>
    <definedName name="IQ_FII_MTD_RETURN_PAYDOWN" hidden="1">"c25815"</definedName>
    <definedName name="IQ_FII_MTD_RETURN_PRICE" hidden="1">"c25816"</definedName>
    <definedName name="IQ_FII_MTD_RETURN_TOTAL" hidden="1">"c25812"</definedName>
    <definedName name="IQ_FII_MV" hidden="1">"c25803"</definedName>
    <definedName name="IQ_FII_NUMISSUE" hidden="1">"c25805"</definedName>
    <definedName name="IQ_FII_OAS" hidden="1">"c25798"</definedName>
    <definedName name="IQ_FII_RETURN_INCEPTION" hidden="1">"c25811"</definedName>
    <definedName name="IQ_FII_YTD_RETURN" hidden="1">"c25817"</definedName>
    <definedName name="IQ_FII_YTW" hidden="1">"c25818"</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ARCHITECTURE" hidden="1">"c20386"</definedName>
    <definedName name="IQ_FIN_COLLECTION_ID" hidden="1">"c13922"</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MINORITY_INT_REDEEM" hidden="1">"c25788"</definedName>
    <definedName name="IQ_FIN_DIV_MINORITY_INTEREST" hidden="1">"c25790"</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_INST_UNUSED_FFIEC" hidden="1">"c25860"</definedName>
    <definedName name="IQ_FIN_INSTANCE_ID" hidden="1">"c13921"</definedName>
    <definedName name="IQ_FIN_PERIOD_ID" hidden="1">"c13920"</definedName>
    <definedName name="IQ_FINANCIAL_ASSETS_CARRIED_FV_THROUGH_EARNINGS_THRIFT" hidden="1">"c24931"</definedName>
    <definedName name="IQ_FINANCIAL_ASSETS_HELD_TRADING_PURPOSES_THRIFT" hidden="1">"c24930"</definedName>
    <definedName name="IQ_FINANCIAL_LIABILITIES_CARRIED_FV_THROUGH_EARNINGS_THRIFT" hidden="1">"c24932"</definedName>
    <definedName name="IQ_FINANCIAL_LOC_FOREIGN_GUARANTEES_FFIEC" hidden="1">"c13249"</definedName>
    <definedName name="IQ_FINANCIAL_SERVICING_ASSETS_FAIR_VALUE_TOT_FFIEC" hidden="1">"c13212"</definedName>
    <definedName name="IQ_FINANCIAL_SERVICING_ASSETS_LEVEL_1_FFIEC" hidden="1">"c13220"</definedName>
    <definedName name="IQ_FINANCIAL_SERVICING_ASSETS_LEVEL_2_FFIEC" hidden="1">"c13228"</definedName>
    <definedName name="IQ_FINANCIAL_SERVICING_ASSETS_LEVEL_3_FFIEC" hidden="1">"c13236"</definedName>
    <definedName name="IQ_FINANCIAL_SERVICING_LIAB_FAIR_VALUE_TOT_FFIEC" hidden="1">"c13215"</definedName>
    <definedName name="IQ_FINANCIAL_SERVICING_LIAB_LEVEL_1_FFIEC" hidden="1">"c13223"</definedName>
    <definedName name="IQ_FINANCIAL_SERVICING_LIAB_LEVEL_2_FFIEC" hidden="1">"c13231"</definedName>
    <definedName name="IQ_FINANCIAL_SERVICING_LIAB_LEVEL_3_FFIEC" hidden="1">"c13239"</definedName>
    <definedName name="IQ_FINANCING_CASH" hidden="1">"c1405"</definedName>
    <definedName name="IQ_FINANCING_CASH_SUPPL" hidden="1">"c1406"</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BALANCE_PCT_GDP" hidden="1">"c20654"</definedName>
    <definedName name="IQ_FISCAL_Q" hidden="1">"c440"</definedName>
    <definedName name="IQ_FISCAL_Q_EST" hidden="1">"c6794"</definedName>
    <definedName name="IQ_FISCAL_Q_EST_CIQ" hidden="1">"c6806"</definedName>
    <definedName name="IQ_FISCAL_Q_EST_CIQ_COL" hidden="1">"c11741"</definedName>
    <definedName name="IQ_FISCAL_Q_EST_REUT" hidden="1">"c6798"</definedName>
    <definedName name="IQ_FISCAL_Q_EST_THOM" hidden="1">"c6802"</definedName>
    <definedName name="IQ_FISCAL_Y" hidden="1">"c441"</definedName>
    <definedName name="IQ_FISCAL_Y_EST" hidden="1">"c6795"</definedName>
    <definedName name="IQ_FISCAL_Y_EST_CIQ" hidden="1">"c6807"</definedName>
    <definedName name="IQ_FISCAL_Y_EST_CIQ_COL" hidden="1">"c11742"</definedName>
    <definedName name="IQ_FISCAL_Y_EST_REUT" hidden="1">"c6799"</definedName>
    <definedName name="IQ_FISCAL_Y_EST_THOM" hidden="1">"c6803"</definedName>
    <definedName name="IQ_FISCAL_YEAR_END_THRIFT" hidden="1">"c25020"</definedName>
    <definedName name="IQ_FIVE_PERCENT_AMOUNT" hidden="1">"c240"</definedName>
    <definedName name="IQ_FIVE_PERCENT_CIQID" hidden="1">"c19094"</definedName>
    <definedName name="IQ_FIVE_PERCENT_DERIVATIVES" hidden="1">"c19096"</definedName>
    <definedName name="IQ_FIVE_PERCENT_NAME" hidden="1">"c19093"</definedName>
    <definedName name="IQ_FIVE_PERCENT_OWNER" hidden="1">"c442"</definedName>
    <definedName name="IQ_FIVE_PERCENT_PERCENT" hidden="1">"c19097"</definedName>
    <definedName name="IQ_FIVE_PERCENT_POSITION_DATE" hidden="1">"c19099"</definedName>
    <definedName name="IQ_FIVE_PERCENT_SHARES" hidden="1">"c19095"</definedName>
    <definedName name="IQ_FIVE_PERCENT_VALUE" hidden="1">"c19098"</definedName>
    <definedName name="IQ_FIVE_YEAR_FIXED_AND_FLOATING_RATE_FDIC" hidden="1">"c6422"</definedName>
    <definedName name="IQ_FIVE_YEAR_MORTGAGE_PASS_THROUGHS_FDIC" hidden="1">"c6414"</definedName>
    <definedName name="IQ_FIVEPERCENT_OWNER" hidden="1">"c239"</definedName>
    <definedName name="IQ_FIVEPERCENT_PERCENT" hidden="1">"c443"</definedName>
    <definedName name="IQ_FIVEPERCENT_SHARES" hidden="1">"c444"</definedName>
    <definedName name="IQ_FIX_FREQUENCY" hidden="1">"c8964"</definedName>
    <definedName name="IQ_FIXED_ASSET_TURNS" hidden="1">"c445"</definedName>
    <definedName name="IQ_FIXED_INCOME_LIST" hidden="1">"c13504"</definedName>
    <definedName name="IQ_FIXED_INVEST_APR_FC_UNUSED" hidden="1">"c8410"</definedName>
    <definedName name="IQ_FIXED_INVEST_APR_FC_UNUSED_UNUSED_UNUSED" hidden="1">"c8410"</definedName>
    <definedName name="IQ_FIXED_INVEST_APR_UNUSED" hidden="1">"c7530"</definedName>
    <definedName name="IQ_FIXED_INVEST_APR_UNUSED_UNUSED_UNUSED" hidden="1">"c7530"</definedName>
    <definedName name="IQ_FIXED_INVEST_FC_UNUSED" hidden="1">"c7750"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FC_UNUSED_UNUSED_UNUSED" hidden="1">"c7970"</definedName>
    <definedName name="IQ_FIXED_INVEST_POP_UNUSED" hidden="1">"c7090"</definedName>
    <definedName name="IQ_FIXED_INVEST_POP_UNUSED_UNUSED_UNUSED" hidden="1">"c7090"</definedName>
    <definedName name="IQ_FIXED_INVEST_REAL_APR_FC_UNUSED" hidden="1">"c8518"</definedName>
    <definedName name="IQ_FIXED_INVEST_REAL_APR_FC_UNUSED_UNUSED_UNUSED" hidden="1">"c8518"</definedName>
    <definedName name="IQ_FIXED_INVEST_REAL_APR_UNUSED" hidden="1">"c7638"</definedName>
    <definedName name="IQ_FIXED_INVEST_REAL_APR_UNUSED_UNUSED_UNUSED" hidden="1">"c7638"</definedName>
    <definedName name="IQ_FIXED_INVEST_REAL_FC_UNUSED" hidden="1">"c7858"</definedName>
    <definedName name="IQ_FIXED_INVEST_REAL_FC_UNUSED_UNUSED_UNUSED" hidden="1">"c7858"</definedName>
    <definedName name="IQ_FIXED_INVEST_REAL_POP_FC_UNUSED" hidden="1">"c8078"</definedName>
    <definedName name="IQ_FIXED_INVEST_REAL_POP_FC_UNUSED_UNUSED_UNUSED" hidden="1">"c8078"</definedName>
    <definedName name="IQ_FIXED_INVEST_REAL_POP_UNUSED" hidden="1">"c7198"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FC_UNUSED_UNUSED_UNUSED" hidden="1">"c8298"</definedName>
    <definedName name="IQ_FIXED_INVEST_REAL_YOY_UNUSED" hidden="1">"c7418"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FC_UNUSED_UNUSED_UNUSED" hidden="1">"c8190"</definedName>
    <definedName name="IQ_FIXED_INVEST_YOY_UNUSED" hidden="1">"c7310"</definedName>
    <definedName name="IQ_FIXED_INVEST_YOY_UNUSED_UNUSED_UNUSED" hidden="1">"c7310"</definedName>
    <definedName name="IQ_FIXED_RATE_DEBT" hidden="1">"c17894"</definedName>
    <definedName name="IQ_FIXED_RATE_DEBT_PCT" hidden="1">"c18008"</definedName>
    <definedName name="IQ_FLOAT" hidden="1">"c17421"</definedName>
    <definedName name="IQ_FLOAT_PERCENT" hidden="1">"c1575"</definedName>
    <definedName name="IQ_FNMA_FHLMC_FDIC" hidden="1">"c6397"</definedName>
    <definedName name="IQ_FNMA_FHLMC_GNMA_FDIC" hidden="1">"c6399"</definedName>
    <definedName name="IQ_FORECLOSED_PROP_GNMA_LOANS_FFIEC" hidden="1">"c15272"</definedName>
    <definedName name="IQ_FORECLOSED_PROPERTIES_FDIC" hidden="1">"c6459"</definedName>
    <definedName name="IQ_FOREIGN_BANK_LOANS_FDIC" hidden="1">"c6437"</definedName>
    <definedName name="IQ_FOREIGN_BANKS_DEPOSITS_FOREIGN_FDIC" hidden="1">"c6481"</definedName>
    <definedName name="IQ_FOREIGN_BANKS_DUE_30_89_FFIEC" hidden="1">"c13269"</definedName>
    <definedName name="IQ_FOREIGN_BANKS_DUE_90_FFIEC" hidden="1">"c13295"</definedName>
    <definedName name="IQ_FOREIGN_BANKS_LOAN_CHARG_OFFS_FDIC" hidden="1">"c6645"</definedName>
    <definedName name="IQ_FOREIGN_BANKS_NET_CHARGE_OFFS_FDIC" hidden="1">"c6647"</definedName>
    <definedName name="IQ_FOREIGN_BANKS_NON_ACCRUAL_FFIEC" hidden="1">"c13321"</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ASSETS_TOT_FFIEC" hidden="1">"c13445"</definedName>
    <definedName name="IQ_FOREIGN_DEPOSITS_NONTRANSACTION_ACCOUNTS_FDIC" hidden="1">"c6549"</definedName>
    <definedName name="IQ_FOREIGN_DEPOSITS_TOT_FFIEC" hidden="1">"c13486"</definedName>
    <definedName name="IQ_FOREIGN_DEPOSITS_TOTAL_DEPOSITS" hidden="1">"c15719"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 hidden="1">"c15345"</definedName>
    <definedName name="IQ_FOREIGN_GOVT_OFFICIAL_INST_NON_TRANS_ACCTS_FFIEC" hidden="1">"c15327"</definedName>
    <definedName name="IQ_FOREIGN_GOVT_OFFICIAL_INST_TRANS_ACCTS_FFIEC" hidden="1">"c15319"</definedName>
    <definedName name="IQ_FOREIGN_LL_REC_FFIEC" hidden="1">"c12892"</definedName>
    <definedName name="IQ_FOREIGN_LOANS" hidden="1">"c448"</definedName>
    <definedName name="IQ_FOREIGN_LOANS_LEASES_FOREIGN_FFIEC" hidden="1">"c13478"</definedName>
    <definedName name="IQ_FOREIGN_LOANS_TOTAL_LOANS" hidden="1">"c15714"</definedName>
    <definedName name="IQ_FOUNDATION_OVER_TOTAL" hidden="1">"c13769"</definedName>
    <definedName name="IQ_FOUNDATIONS_ENDOWMENT_ACCOUNTS_MANAGED_ASSETS_THRIFT" hidden="1">"c25354"</definedName>
    <definedName name="IQ_FOUNDATIONS_ENDOWMENT_ACCOUNTS_NONMANAGED_ASSETS_THRIFT" hidden="1">"c25375"</definedName>
    <definedName name="IQ_FOUNDATIONS_ENDOWMENT_ACCOUNTS_NUMBER_MANAGED_ACCOUNTS_THRIFT" hidden="1">"c25365"</definedName>
    <definedName name="IQ_FOUNDATIONS_ENDOWMENT_ACCOUNTS_NUMBER_NONMANAGED_ACCOUNTS_THRIFT" hidden="1">"c25387"</definedName>
    <definedName name="IQ_FOUNDATIONS_ENDOWMENTS_INC_THRIFT" hidden="1">"c24807"</definedName>
    <definedName name="IQ_FQ" hidden="1">500</definedName>
    <definedName name="IQ_FTOOL_CAPEX" hidden="1">"c16212"</definedName>
    <definedName name="IQ_FTOOL_CASH" hidden="1">"c16213"</definedName>
    <definedName name="IQ_FTOOL_CASH_INVEST" hidden="1">"c16214"</definedName>
    <definedName name="IQ_FTOOL_EBT" hidden="1">"c16215"</definedName>
    <definedName name="IQ_FTOOL_NI" hidden="1">"c16216"</definedName>
    <definedName name="IQ_FTOOL_NI_CF" hidden="1">"c16206"</definedName>
    <definedName name="IQ_FTOOL_NUMBER_SHAREHOLDERS" hidden="1">"c16207"</definedName>
    <definedName name="IQ_FTOOL_SHARES_PER_DR" hidden="1">"c16208"</definedName>
    <definedName name="IQ_FTOOL_TOTAL_ASSETS" hidden="1">"c16209"</definedName>
    <definedName name="IQ_FTOOL_TOTAL_LIAB_EQUITY" hidden="1">"c16210"</definedName>
    <definedName name="IQ_FTOOL_TOTAL_REV" hidden="1">"c16211"</definedName>
    <definedName name="IQ_FUEL" hidden="1">"c449"</definedName>
    <definedName name="IQ_FULL_TIME" hidden="1">"c450"</definedName>
    <definedName name="IQ_FULLY_INSURED_BROKERED_DEPOSITS_FFIEC" hidden="1">"c15305"</definedName>
    <definedName name="IQ_FULLY_INSURED_BROKERED_TIME_DEPOSITS_THRIFT" hidden="1">"c25005"</definedName>
    <definedName name="IQ_FULLY_INSURED_DEPOSITS_FDIC" hidden="1">"c6487"</definedName>
    <definedName name="IQ_FUND_ANALYSIS" hidden="1">"c19198"</definedName>
    <definedName name="IQ_FUND_AUTHORIZED_SALE" hidden="1">"c19199"</definedName>
    <definedName name="IQ_FUND_BENCHMARK" hidden="1">"c19200"</definedName>
    <definedName name="IQ_FUND_BENCHMARK_ID" hidden="1">"c19201"</definedName>
    <definedName name="IQ_FUND_DISCOUNT_OR_PREMIUM" hidden="1">"c19242"</definedName>
    <definedName name="IQ_FUND_FEE_INC_NON_INT_INC_FFIEC" hidden="1">"c13493"</definedName>
    <definedName name="IQ_FUND_GEOGRAPHIC_MANDATE" hidden="1">"c19195"</definedName>
    <definedName name="IQ_FUND_MARKET_CAP_EMPHASIS" hidden="1">"c19197"</definedName>
    <definedName name="IQ_FUND_NAV" hidden="1">"c15225"</definedName>
    <definedName name="IQ_FUND_PRIMARY_ADVISOR" hidden="1">"c19091"</definedName>
    <definedName name="IQ_FUND_SECTOR_EMPHASIS" hidden="1">"c19196"</definedName>
    <definedName name="IQ_FUND_VEHICLE_TYPE" hidden="1">"c19194"</definedName>
    <definedName name="IQ_FUNDING_DEPENDENCE_FFIEC" hidden="1">"c13336"</definedName>
    <definedName name="IQ_FUNDING_DEPENDENCE_ST_FFIEC" hidden="1">"c13337"</definedName>
    <definedName name="IQ_FUNDS_PURCHASED_ASSETS_TOT_FFIEC" hidden="1">"c13446"</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FFIEC" hidden="1">"c13125"</definedName>
    <definedName name="IQ_FX_CONTRACTS_SPOT_FDIC" hidden="1">"c6356"</definedName>
    <definedName name="IQ_FX_EXPOSURE_FFIEC" hidden="1">"c13059"</definedName>
    <definedName name="IQ_FX_RATE" hidden="1">"c20655"</definedName>
    <definedName name="IQ_FX_RATE_FC" hidden="1">"c20656"</definedName>
    <definedName name="IQ_FX_RESERVES" hidden="1">"c20657"</definedName>
    <definedName name="IQ_FX_RESERVES_PCT_GDP" hidden="1">"c20658"</definedName>
    <definedName name="IQ_FX_RESERVES_PCT_GDP_FC" hidden="1">"c20659"</definedName>
    <definedName name="IQ_FY" hidden="1">1000</definedName>
    <definedName name="IQ_FY_DATE" hidden="1">"IQ_FY_DATE"</definedName>
    <definedName name="IQ_GA_EXP" hidden="1">"c2241"</definedName>
    <definedName name="IQ_GAAP_BS" hidden="1">"c6789"</definedName>
    <definedName name="IQ_GAAP_CF" hidden="1">"c6790"</definedName>
    <definedName name="IQ_GAAP_COMBINED_RATIO" hidden="1">"c2781"</definedName>
    <definedName name="IQ_GAAP_COMBINED_RATIO_EXCL_CL" hidden="1">"c2782"</definedName>
    <definedName name="IQ_GAAP_EST_CIQ" hidden="1">"c13924"</definedName>
    <definedName name="IQ_GAAP_EXPENSE_RATIO" hidden="1">"c2780"</definedName>
    <definedName name="IQ_GAAP_IS" hidden="1">"c6194"</definedName>
    <definedName name="IQ_GAAP_LOSS" hidden="1">"c2779"</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CM"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CM" hidden="1">"c454"</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CM"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 hidden="1">"c13066"</definedName>
    <definedName name="IQ_GAIN_CREDIT_DERIVATIVES_NON_TRADING_FFIEC" hidden="1">"c13067"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CM"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CM" hidden="1">"c1464"</definedName>
    <definedName name="IQ_GAIN_INVEST_FIN" hidden="1">"c1465"</definedName>
    <definedName name="IQ_GAIN_INVEST_INS" hidden="1">"c1466"</definedName>
    <definedName name="IQ_GAIN_INVEST_RE" hidden="1">"c6278"</definedName>
    <definedName name="IQ_GAIN_INVEST_REC_BNK" hidden="1">"c488"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CM"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LOSS_HTM_AFS_SECURITIES_FOREIGN_FFIEC" hidden="1">"c15384"</definedName>
    <definedName name="IQ_GAIN_SALE_ASSETS" hidden="1">"c1377"</definedName>
    <definedName name="IQ_GAIN_SALE_LOANS_FDIC" hidden="1">"c6673"</definedName>
    <definedName name="IQ_GAIN_SALE_RE_FDIC" hidden="1">"c6674"</definedName>
    <definedName name="IQ_GAINS_AFS_AVG_ASSETS_FFIEC" hidden="1">"c13364"</definedName>
    <definedName name="IQ_GAINS_ASSETS_TOT_FFIEC" hidden="1">"c13073"</definedName>
    <definedName name="IQ_GAINS_AVAIL_SALE_EQUITY_SEC_T2_FFIEC" hidden="1">"c13147"</definedName>
    <definedName name="IQ_GAINS_AVAIL_SALE_SEC_T1_FFIEC" hidden="1">"c13131"</definedName>
    <definedName name="IQ_GAINS_BARGAIN_PURCHASES_FFIEC" hidden="1">"c25844"</definedName>
    <definedName name="IQ_GAINS_CASH_FLOW_HEDGES_T1_FFIEC" hidden="1">"c13133"</definedName>
    <definedName name="IQ_GAINS_HTM_AVG_ASSETS_FFIEC" hidden="1">"c13363"</definedName>
    <definedName name="IQ_GAINS_INSTRUMENT_SPECIFIC_CREDIT_RISK_LIAB_FFIEC" hidden="1">"c13076"</definedName>
    <definedName name="IQ_GAINS_INSTRUMENT_SPECIFIC_RISK_FFIEC" hidden="1">"c13074"</definedName>
    <definedName name="IQ_GAINS_INSURANCE_ACTIVITIES_FFIEC" hidden="1">"c13072"</definedName>
    <definedName name="IQ_GAINS_LIABILITIES_FFIEC" hidden="1">"c13075"</definedName>
    <definedName name="IQ_GAINS_SALE_ASSETS_FDIC" hidden="1">"c6675"</definedName>
    <definedName name="IQ_GAINS_SALE_LOANS_LEASES_FFIEC" hidden="1">"c13013"</definedName>
    <definedName name="IQ_GAINS_SALE_OTHER_ASSETS_FFIEC" hidden="1">"c13015"</definedName>
    <definedName name="IQ_GAINS_SALE_OTHER_RE_OWNED_FFIEC" hidden="1">"c13014"</definedName>
    <definedName name="IQ_GAINS_SEC_AVAILABLE_SALE_AVG_ASSETS_THRIFT" hidden="1">"c25655"</definedName>
    <definedName name="IQ_GAINS_SEC_HELD_MATURITY_AVG_ASSETS_THRIFT" hidden="1">"c25654"</definedName>
    <definedName name="IQ_GAINS_SECURITIZATION_OPERATING_INC_FFIEC" hidden="1">"c13391"</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NERAL_ALLOWANCE" hidden="1">"c15248"</definedName>
    <definedName name="IQ_GENERAL_OBLIGATIONS_STATE_LOCAL_GOVERNMENTS_ELIGIBLE_20_PCT_RISK_WEIGHT_THRIFT" hidden="1">"c25059"</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ICS_CODE" hidden="1">"c16201"</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FFIEC" hidden="1">"c12836"</definedName>
    <definedName name="IQ_GOODWILL_IMPAIRMENT_FDIC" hidden="1">"c6678"</definedName>
    <definedName name="IQ_GOODWILL_IMPAIRMENT_FFIEC" hidden="1">"c13025"</definedName>
    <definedName name="IQ_GOODWILL_INTAN_FDIC" hidden="1">"c6333"</definedName>
    <definedName name="IQ_GOODWILL_INTANGIBLE_ASSETS_THRIFT" hidden="1">"c24887"</definedName>
    <definedName name="IQ_GOODWILL_NET" hidden="1">"c1380"</definedName>
    <definedName name="IQ_GOODWILL_OTHER_INTANGIBLE_ASSETS_ADJUSTED_ASSETS_THRIFT" hidden="1">"c25032"</definedName>
    <definedName name="IQ_GOODWILL_OTHER_INTANGIBLE_ASSETS_T1_THRIFT" hidden="1">"c25023"</definedName>
    <definedName name="IQ_GOODWILL_OTHER_INTANGIBLE_ASSETS_THRIFT" hidden="1">"c24890"</definedName>
    <definedName name="IQ_GOODWILL_OTHER_INTANGIBLES_EXP_THRIFT" hidden="1">"c24791"</definedName>
    <definedName name="IQ_GOVT_CAPITAL_TRANSFER_PAYMENTS" hidden="1">"c20660"</definedName>
    <definedName name="IQ_GOVT_CAPITAL_TRANSFER_RECEIPTS" hidden="1">"c20661"</definedName>
    <definedName name="IQ_GOVT_CONSUM_FIXED_CAPITAL" hidden="1">"c20663"</definedName>
    <definedName name="IQ_GOVT_CONTRIBUTIONS_SOCIAL_INSURANCE" hidden="1">"c20664"</definedName>
    <definedName name="IQ_GOVT_CURRENT_EXPENDITURES" hidden="1">"c20665"</definedName>
    <definedName name="IQ_GOVT_CURRENT_RECEIPTS" hidden="1">"c20666"</definedName>
    <definedName name="IQ_GOVT_ENTERPRISE_SURPLUS" hidden="1">"c20667"</definedName>
    <definedName name="IQ_GOVT_EXPENDITURES" hidden="1">"c20668"</definedName>
    <definedName name="IQ_GOVT_EXPENDITURES_FEDERAL" hidden="1">"c20669"</definedName>
    <definedName name="IQ_GOVT_GROSS_INVEST" hidden="1">"c20673"</definedName>
    <definedName name="IQ_GOVT_GROSS_INVEST_EQUIP" hidden="1">"c20674"</definedName>
    <definedName name="IQ_GOVT_GROSS_INVEST_FEDERAL" hidden="1">"c20676"</definedName>
    <definedName name="IQ_GOVT_GROSS_INVEST_FEDERAL_DEF_EQUIP" hidden="1">"c20679"</definedName>
    <definedName name="IQ_GOVT_GROSS_INVEST_FEDERAL_DEFENSE_STRUCTURES" hidden="1">"c20677"</definedName>
    <definedName name="IQ_GOVT_GROSS_INVEST_FEDERAL_EQUIP" hidden="1">"c20680"</definedName>
    <definedName name="IQ_GOVT_GROSS_INVEST_FEDERAL_NONDEF_EQUIP" hidden="1">"c20682"</definedName>
    <definedName name="IQ_GOVT_GROSS_INVEST_FEDERAL_NONDEFENSE_STRUCTURES" hidden="1">"c24741"</definedName>
    <definedName name="IQ_GOVT_GROSS_INVEST_FEDERAL_STRUCTURES" hidden="1">"c20683"</definedName>
    <definedName name="IQ_GOVT_GROSS_INVEST_STATE_LOCAL_EQUIP" hidden="1">"c20685"</definedName>
    <definedName name="IQ_GOVT_GROSS_INVEST_STATE_LOCAL_STRUCTURES" hidden="1">"c20686"</definedName>
    <definedName name="IQ_GOVT_GROSS_INVEST_STRUCTURES" hidden="1">"c20687"</definedName>
    <definedName name="IQ_GOVT_INTEREST_PAYMENTS" hidden="1">"c20688"</definedName>
    <definedName name="IQ_GOVT_INTEREST_PAYMENTS_PERSON" hidden="1">"c20689"</definedName>
    <definedName name="IQ_GOVT_INTEREST_PAYMENTS_WORLD" hidden="1">"c20690"</definedName>
    <definedName name="IQ_GOVT_NET_BORROWING" hidden="1">"c20691"</definedName>
    <definedName name="IQ_GOVT_NET_PURCHASE_NONPRODUCED_ASSETS" hidden="1">"c20692"</definedName>
    <definedName name="IQ_GOVT_NET_SAVING" hidden="1">"c20693"</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AL_EXPENDITURES" hidden="1">"c20694"</definedName>
    <definedName name="IQ_GOVT_REAL_EXPENDITURES_FEDERAL" hidden="1">"c20695"</definedName>
    <definedName name="IQ_GOVT_REAL_GROSS_INVEST" hidden="1">"c20699"</definedName>
    <definedName name="IQ_GOVT_REAL_GROSS_INVEST_EQUIP" hidden="1">"c20700"</definedName>
    <definedName name="IQ_GOVT_REAL_GROSS_INVEST_FEDERAL" hidden="1">"c20701"</definedName>
    <definedName name="IQ_GOVT_REAL_GROSS_INVEST_FEDERAL_DEF_EQUIP" hidden="1">"c20704"</definedName>
    <definedName name="IQ_GOVT_REAL_GROSS_INVEST_FEDERAL_DEFENSE_STRUCTURES" hidden="1">"c20702"</definedName>
    <definedName name="IQ_GOVT_REAL_GROSS_INVEST_FEDERAL_EQUIP" hidden="1">"c20705"</definedName>
    <definedName name="IQ_GOVT_REAL_GROSS_INVEST_FEDERAL_NONDEF_EQUIP" hidden="1">"c20707"</definedName>
    <definedName name="IQ_GOVT_REAL_GROSS_INVEST_FEDERAL_NONDEFENSE_STRUCTURES" hidden="1">"c24742"</definedName>
    <definedName name="IQ_GOVT_REAL_GROSS_INVEST_FEDERAL_STRUCTURES" hidden="1">"c20708"</definedName>
    <definedName name="IQ_GOVT_REAL_GROSS_INVEST_STATE_LOCAL_EQUIP" hidden="1">"c20710"</definedName>
    <definedName name="IQ_GOVT_REAL_GROSS_INVEST_STATE_LOCAL_STRUCTURES" hidden="1">"c20711"</definedName>
    <definedName name="IQ_GOVT_REAL_GROSS_INVEST_STRUCTURES" hidden="1">"c20712"</definedName>
    <definedName name="IQ_GOVT_REAL_RECEIPTS_CONSUM_INVEST_RESIDUAL" hidden="1">"c20717"</definedName>
    <definedName name="IQ_GOVT_RECEIPTS" hidden="1">"c6877"</definedName>
    <definedName name="IQ_GOVT_RECEIPTS_APR" hidden="1">"c7537"</definedName>
    <definedName name="IQ_GOVT_RECEIPTS_APR_FC" hidden="1">"c8417"</definedName>
    <definedName name="IQ_GOVT_RECEIPTS_ASSETS" hidden="1">"c20719"</definedName>
    <definedName name="IQ_GOVT_RECEIPTS_ASSETS_DIVIDENDS" hidden="1">"c20720"</definedName>
    <definedName name="IQ_GOVT_RECEIPTS_ASSETS_INTEREST" hidden="1">"c20721"</definedName>
    <definedName name="IQ_GOVT_RECEIPTS_ASSETS_RENT" hidden="1">"c20722"</definedName>
    <definedName name="IQ_GOVT_RECEIPTS_EXPENSITURES_OTHER" hidden="1">"c20728"</definedName>
    <definedName name="IQ_GOVT_RECEIPTS_FC" hidden="1">"c7757"</definedName>
    <definedName name="IQ_GOVT_RECEIPTS_POP" hidden="1">"c7097"</definedName>
    <definedName name="IQ_GOVT_RECEIPTS_POP_FC" hidden="1">"c7977"</definedName>
    <definedName name="IQ_GOVT_RECEIPTS_TRANSFER" hidden="1">"c20729"</definedName>
    <definedName name="IQ_GOVT_RECEIPTS_TRANSFER_BUSINESS" hidden="1">"c20730"</definedName>
    <definedName name="IQ_GOVT_RECEIPTS_TRANSFER_PERSONAL" hidden="1">"c20731"</definedName>
    <definedName name="IQ_GOVT_RECEIPTS_YOY" hidden="1">"c7317"</definedName>
    <definedName name="IQ_GOVT_RECEIPTS_YOY_FC" hidden="1">"c8197"</definedName>
    <definedName name="IQ_GOVT_SOCIAL_BENEFITS" hidden="1">"c20732"</definedName>
    <definedName name="IQ_GOVT_SOCIAL_BENEFITS_PERSONS" hidden="1">"c20733"</definedName>
    <definedName name="IQ_GOVT_SOCIAL_BENEFITS_WORLD" hidden="1">"c20734"</definedName>
    <definedName name="IQ_GOVT_SOCIAL_INSURANCE_FUNDS" hidden="1">"c20735"</definedName>
    <definedName name="IQ_GOVT_SUBSIDIES" hidden="1">"c20736"</definedName>
    <definedName name="IQ_GOVT_TAX_RECEIPTS" hidden="1">"c20737"</definedName>
    <definedName name="IQ_GOVT_TAX_RECEIPTS_CORPORATE" hidden="1">"c20738"</definedName>
    <definedName name="IQ_GOVT_TAX_RECEIPTS_CORPORATE_FED_RESERVE" hidden="1">"c20739"</definedName>
    <definedName name="IQ_GOVT_TAX_RECEIPTS_CORPORATE_OTHER" hidden="1">"c20740"</definedName>
    <definedName name="IQ_GOVT_TAX_RECEIPTS_CUSTOMS" hidden="1">"c20741"</definedName>
    <definedName name="IQ_GOVT_TAX_RECEIPTS_EXCISE" hidden="1">"c20742"</definedName>
    <definedName name="IQ_GOVT_TAX_RECEIPTS_PERSONAL" hidden="1">"c20743"</definedName>
    <definedName name="IQ_GOVT_TAX_RECEIPTS_PRODUCTION_IMPORTS" hidden="1">"c20744"</definedName>
    <definedName name="IQ_GOVT_TAX_RECEIPTS_WORLD" hidden="1">"c20745"</definedName>
    <definedName name="IQ_GOVT_TOTAL_EXPENDITURES" hidden="1">"c20746"</definedName>
    <definedName name="IQ_GOVT_TOTAL_RECEIPTS" hidden="1">"c20747"</definedName>
    <definedName name="IQ_GOVT_TRANSFER_PAYMENTS" hidden="1">"c20748"</definedName>
    <definedName name="IQ_GOVT_TRANSFER_PAYMENTS_OTHER" hidden="1">"c20749"</definedName>
    <definedName name="IQ_GOVT_TRANSFER_PAYMENTS_OTHER_STATE_LOCAL" hidden="1">"c20750"</definedName>
    <definedName name="IQ_GOVT_TRANSFER_PAYMENTS_OTHER_WORLD" hidden="1">"c20751"</definedName>
    <definedName name="IQ_GOVT_WAGE_ACCRUAL" hidden="1">"c20752"</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DD_BASIC" hidden="1">"c15776"</definedName>
    <definedName name="IQ_GROSS_ADD_BBAND" hidden="1">"c15779"</definedName>
    <definedName name="IQ_GROSS_ADD_DIG" hidden="1">"c15777"</definedName>
    <definedName name="IQ_GROSS_ADD_PHONE" hidden="1">"c15780"</definedName>
    <definedName name="IQ_GROSS_ADD_POSTPAID_WIRELESS" hidden="1">"c15750"</definedName>
    <definedName name="IQ_GROSS_ADD_PREPAID_WIRELESS" hidden="1">"c15751"</definedName>
    <definedName name="IQ_GROSS_ADD_RESELL_WHOLESALE_WIRELESS" hidden="1">"c15752"</definedName>
    <definedName name="IQ_GROSS_ADD_RGU" hidden="1">"c15781"</definedName>
    <definedName name="IQ_GROSS_ADD_SATELLITE" hidden="1">"c15778"</definedName>
    <definedName name="IQ_GROSS_ADD_TOTAL_WIRELESS" hidden="1">"c15753"</definedName>
    <definedName name="IQ_GROSS_AH_EARNED" hidden="1">"c2742"</definedName>
    <definedName name="IQ_GROSS_CLAIM_ADJ_EXP_RESERVE_BOP" hidden="1">"c15874"</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GW" hidden="1">"c17750"</definedName>
    <definedName name="IQ_GROSS_INTAN" hidden="1">"c520"</definedName>
    <definedName name="IQ_GROSS_INTAN_ASSETS" hidden="1">"c17748"</definedName>
    <definedName name="IQ_GROSS_LIFE_EARNED" hidden="1">"c2737"</definedName>
    <definedName name="IQ_GROSS_LIFE_IN_FORCE" hidden="1">"c2767"</definedName>
    <definedName name="IQ_GROSS_LOAN_AVG_LOANS_THRIFT" hidden="1">"c25636"</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 hidden="1">"c15871"</definedName>
    <definedName name="IQ_GROSS_LOSSES_AVG_LOANS_FFIEC" hidden="1">"c13475"</definedName>
    <definedName name="IQ_GROSS_MARGIN" hidden="1">"c529"</definedName>
    <definedName name="IQ_GROSS_MARGIN_ACT_OR_EST" hidden="1">"c5554"</definedName>
    <definedName name="IQ_GROSS_MARGIN_ACT_OR_EST_CIQ" hidden="1">"c18263"</definedName>
    <definedName name="IQ_GROSS_MARGIN_ACT_OR_EST_THOM" hidden="1">"c5562"</definedName>
    <definedName name="IQ_GROSS_MARGIN_DET_EST_DATE_THOM" hidden="1">"c12239"</definedName>
    <definedName name="IQ_GROSS_MARGIN_DET_EST_INCL_THOM" hidden="1">"c12371"</definedName>
    <definedName name="IQ_GROSS_MARGIN_DET_EST_ORIGIN_THOM" hidden="1">"c12609"</definedName>
    <definedName name="IQ_GROSS_MARGIN_DET_EST_THOM" hidden="1">"c12089"</definedName>
    <definedName name="IQ_GROSS_MARGIN_EST" hidden="1">"c5547"</definedName>
    <definedName name="IQ_GROSS_MARGIN_EST_CIQ" hidden="1">"c18110"</definedName>
    <definedName name="IQ_GROSS_MARGIN_EST_DOWN_2MONTH" hidden="1">"c16381"</definedName>
    <definedName name="IQ_GROSS_MARGIN_EST_DOWN_3MONTH" hidden="1">"c16385"</definedName>
    <definedName name="IQ_GROSS_MARGIN_EST_DOWN_MONTH" hidden="1">"c16377"</definedName>
    <definedName name="IQ_GROSS_MARGIN_EST_NOTE_CIQ" hidden="1">"c18230"</definedName>
    <definedName name="IQ_GROSS_MARGIN_EST_NUM_ANALYSTS_2MONTH" hidden="1">"c16379"</definedName>
    <definedName name="IQ_GROSS_MARGIN_EST_NUM_ANALYSTS_3MONTH" hidden="1">"c16383"</definedName>
    <definedName name="IQ_GROSS_MARGIN_EST_NUM_ANALYSTS_MONTH" hidden="1">"c16375"</definedName>
    <definedName name="IQ_GROSS_MARGIN_EST_THOM" hidden="1">"c5555"</definedName>
    <definedName name="IQ_GROSS_MARGIN_EST_TOTAL_REVISED_2MONTH" hidden="1">"c16382"</definedName>
    <definedName name="IQ_GROSS_MARGIN_EST_TOTAL_REVISED_3MONTH" hidden="1">"c16386"</definedName>
    <definedName name="IQ_GROSS_MARGIN_EST_TOTAL_REVISED_MONTH" hidden="1">"c16378"</definedName>
    <definedName name="IQ_GROSS_MARGIN_EST_UP_2MONTH" hidden="1">"c16380"</definedName>
    <definedName name="IQ_GROSS_MARGIN_EST_UP_3MONTH" hidden="1">"c16384"</definedName>
    <definedName name="IQ_GROSS_MARGIN_EST_UP_MONTH" hidden="1">"c16376"</definedName>
    <definedName name="IQ_GROSS_MARGIN_GUIDANCE" hidden="1">"c18394"</definedName>
    <definedName name="IQ_GROSS_MARGIN_HIGH_EST" hidden="1">"c5549"</definedName>
    <definedName name="IQ_GROSS_MARGIN_HIGH_EST_CIQ" hidden="1">"c18130"</definedName>
    <definedName name="IQ_GROSS_MARGIN_HIGH_EST_THOM" hidden="1">"c5557"</definedName>
    <definedName name="IQ_GROSS_MARGIN_HIGH_GUIDANCE" hidden="1">"c18395"</definedName>
    <definedName name="IQ_GROSS_MARGIN_LOW_EST" hidden="1">"c5550"</definedName>
    <definedName name="IQ_GROSS_MARGIN_LOW_EST_CIQ" hidden="1">"c18140"</definedName>
    <definedName name="IQ_GROSS_MARGIN_LOW_EST_THOM" hidden="1">"c5558"</definedName>
    <definedName name="IQ_GROSS_MARGIN_LOW_GUIDANCE" hidden="1">"c18396"</definedName>
    <definedName name="IQ_GROSS_MARGIN_MEDIAN_EST" hidden="1">"c5548"</definedName>
    <definedName name="IQ_GROSS_MARGIN_MEDIAN_EST_CIQ" hidden="1">"c18120"</definedName>
    <definedName name="IQ_GROSS_MARGIN_MEDIAN_EST_THOM" hidden="1">"c5556"</definedName>
    <definedName name="IQ_GROSS_MARGIN_NUM_EST" hidden="1">"c5551"</definedName>
    <definedName name="IQ_GROSS_MARGIN_NUM_EST_CIQ" hidden="1">"c18160"</definedName>
    <definedName name="IQ_GROSS_MARGIN_NUM_EST_THOM" hidden="1">"c5559"</definedName>
    <definedName name="IQ_GROSS_MARGIN_STDDEV_EST" hidden="1">"c5552"</definedName>
    <definedName name="IQ_GROSS_MARGIN_STDDEV_EST_CIQ" hidden="1">"c18150"</definedName>
    <definedName name="IQ_GROSS_MARGIN_STDDEV_EST_THOM" hidden="1">"c5560"</definedName>
    <definedName name="IQ_GROSS_PC_EARNED" hidden="1">"c2747"</definedName>
    <definedName name="IQ_GROSS_PREMIUMS_WRITTEN_AVG_ASSETS" hidden="1">"c15893"</definedName>
    <definedName name="IQ_GROSS_PREMIUMS_WRITTEN_AVG_EQUITY" hidden="1">"c15892"</definedName>
    <definedName name="IQ_GROSS_PREMIUMS_WRITTEN_AVG_STATUTORY_SURPLUS" hidden="1">"c15894"</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UARANTEED_PORTION_OTHER_LOANS_LEASES_EXCLUDE_REBOOKED_GNMA_LOANS_DUE_90_THRIFT" hidden="1">"c25280"</definedName>
    <definedName name="IQ_GUARANTEED_PORTION_OTHER_LOANS_LEASES_EXCLUDE_REBOOKED_GNMA_LOANS_NON_ACCRUAL_THRIFT" hidden="1">"c25301"</definedName>
    <definedName name="IQ_GUARTANTEED_PORTION_OTHER_LOANS_LEASES_EXCLUDE_REBOOKED_GNMA_LOANS_DUE_30_89_THRIFT" hidden="1">"c25259"</definedName>
    <definedName name="IQ_GVKEY" hidden="1">"c15590"</definedName>
    <definedName name="IQ_GVKEY_OTHER" hidden="1">"c15633"</definedName>
    <definedName name="IQ_GW" hidden="1">"c530"</definedName>
    <definedName name="IQ_GW_AMORT_BR" hidden="1">"c532"</definedName>
    <definedName name="IQ_GW_AMORT_CM" hidden="1">"c532"</definedName>
    <definedName name="IQ_GW_AMORT_FIN" hidden="1">"c540"</definedName>
    <definedName name="IQ_GW_AMORT_INS" hidden="1">"c541"</definedName>
    <definedName name="IQ_GW_AMORT_REIT" hidden="1">"c542"</definedName>
    <definedName name="IQ_GW_AMORT_UTI" hidden="1">"c543"</definedName>
    <definedName name="IQ_GW_INTAN" hidden="1">"c19145"</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CM"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CM" hidden="1">"c1470"</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DGEFUND_OVER_TOTAL" hidden="1">"c13771"</definedName>
    <definedName name="IQ_HEDGING_ACTIVITIES" hidden="1">"c17899"</definedName>
    <definedName name="IQ_HEDGING_ACTIVITIES_PCT" hidden="1">"c18013"</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_EXP_DIRECT_OPERATING_EXP" hidden="1">"c15981"</definedName>
    <definedName name="IQ_HG_CASINO_GROSS_PROFIT" hidden="1">"c15974"</definedName>
    <definedName name="IQ_HG_CASINO_MARGIN" hidden="1">"c15976"</definedName>
    <definedName name="IQ_HG_CASINO_OPERATING_MARGIN" hidden="1">"c15977"</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CONFERENCE_SPACE" hidden="1">"c15971"</definedName>
    <definedName name="IQ_HG_EXP_CASINO" hidden="1">"c8733"</definedName>
    <definedName name="IQ_HG_EXP_DEVELOPMENT" hidden="1">"c8738"</definedName>
    <definedName name="IQ_HG_EXP_DIRECT_CASINO_GAMING" hidden="1">"c15994"</definedName>
    <definedName name="IQ_HG_EXP_ENTERTAINMENT" hidden="1">"c8736"</definedName>
    <definedName name="IQ_HG_EXP_FOOD_BEV" hidden="1">"c8734"</definedName>
    <definedName name="IQ_HG_EXP_FRANCHISE_MANAGEMENT" hidden="1">"c8744"</definedName>
    <definedName name="IQ_HG_EXP_OTHER_DIRECT_HOTEL_MOTEL" hidden="1">"c15995"</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BEV_EXP_DIRECT_OPERATING_EXP" hidden="1">"c15980"</definedName>
    <definedName name="IQ_HG_FOOD_BEV_REV_TOTAL_REV" hidden="1">"c15983"</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NUMBER_SUITES" hidden="1">"c15970"</definedName>
    <definedName name="IQ_HG_NUMBER_TABLES_AVG" hidden="1">"c15973"</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PROMO_ALLOW_GROSS_OPERATING_REV" hidden="1">"c15979"</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GROSS_OPERATING" hidden="1">"c15993"</definedName>
    <definedName name="IQ_HG_REV_INCENTIVE_MANAGEMENT_FEES" hidden="1">"c8727"</definedName>
    <definedName name="IQ_HG_REV_MANAGEMENT_FEES" hidden="1">"c8718"</definedName>
    <definedName name="IQ_HG_REV_OTHER_CASINO" hidden="1">"c15992"</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SLOT_MACHINE" hidden="1">"c15990"</definedName>
    <definedName name="IQ_HG_REV_TABLE" hidden="1">"c15991"</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EXP_DIRECT_OPERATING_EXP" hidden="1">"c15982"</definedName>
    <definedName name="IQ_HG_ROOM_GROSS_PROFIT" hidden="1">"c15975"</definedName>
    <definedName name="IQ_HG_ROOM_MARGIN" hidden="1">"c15978"</definedName>
    <definedName name="IQ_HG_ROOM_PROM_COSTS" hidden="1">"c8745"</definedName>
    <definedName name="IQ_HG_ROOM_REV_TOTAL_REV" hidden="1">"c15984"</definedName>
    <definedName name="IQ_HG_ROOMS_BEG" hidden="1">"c8600"</definedName>
    <definedName name="IQ_HG_SAME_PROPERTIES_CASINO_REV_CHANGE" hidden="1">"c15987"</definedName>
    <definedName name="IQ_HG_SAME_PROPERTIES_FOOD_BEV_REV_CHANGE" hidden="1">"c15989"</definedName>
    <definedName name="IQ_HG_SAME_PROPERTIES_ROOM_REV_CHANGE" hidden="1">"c15988"</definedName>
    <definedName name="IQ_HG_SAME_PROPERTIES_SLOT_MACHINE_REV_CHANGE" hidden="1">"c15985"</definedName>
    <definedName name="IQ_HG_SAME_PROPERTIES_TABLE_REV_CHANGE" hidden="1">"c15986"</definedName>
    <definedName name="IQ_HG_SLOT_MACHINES_AVG" hidden="1">"c15972"</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ABLES_JV" hidden="1">"c8643"</definedName>
    <definedName name="IQ_HG_TABLES_MANAGED" hidden="1">"c8644"</definedName>
    <definedName name="IQ_HG_TABLES_OWNED" hidden="1">"c8642"</definedName>
    <definedName name="IQ_HG_TABL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LOW_CLOSEPRICE_DATE" hidden="1">"c1204"</definedName>
    <definedName name="IQ_HIGH_SULFUR_CONTENT_RESERVES_COAL" hidden="1">"c15928"</definedName>
    <definedName name="IQ_HIGH_SULFURE_RESERVES_TO_TOTAL_RESERVES_COAL" hidden="1">"c15963"</definedName>
    <definedName name="IQ_HIGH_TARGET_PRICE" hidden="1">"c1651"</definedName>
    <definedName name="IQ_HIGH_TARGET_PRICE_CIQ" hidden="1">"c4659"</definedName>
    <definedName name="IQ_HIGH_TARGET_PRICE_REUT" hidden="1">"c5317"</definedName>
    <definedName name="IQ_HIGH_TARGET_PRICE_THOM" hidden="1">"c5096"</definedName>
    <definedName name="IQ_HIGHPRICE" hidden="1">"c545"</definedName>
    <definedName name="IQ_HOLDER_CIQID" hidden="1">"c13787"</definedName>
    <definedName name="IQ_HOLDER_CIQID_SECURITY" hidden="1">"c13794"</definedName>
    <definedName name="IQ_HOLDER_DERIVATIVES" hidden="1">"c13789"</definedName>
    <definedName name="IQ_HOLDER_DERIVATIVES_SECURITY" hidden="1">"c13796"</definedName>
    <definedName name="IQ_HOLDER_FUND_CIQID" hidden="1">"c19084"</definedName>
    <definedName name="IQ_HOLDER_FUND_DERIVATIVES" hidden="1">"c19115"</definedName>
    <definedName name="IQ_HOLDER_FUND_NAME" hidden="1">"c19083"</definedName>
    <definedName name="IQ_HOLDER_FUND_NUMBER" hidden="1">"c19090"</definedName>
    <definedName name="IQ_HOLDER_FUND_PERCENT" hidden="1">"c19085"</definedName>
    <definedName name="IQ_HOLDER_FUND_POSITION_DATE" hidden="1">"c19088"</definedName>
    <definedName name="IQ_HOLDER_FUND_PRIMARY_ADVISOR" hidden="1">"c19089"</definedName>
    <definedName name="IQ_HOLDER_FUND_SHARES" hidden="1">"c19086"</definedName>
    <definedName name="IQ_HOLDER_FUND_VALUE" hidden="1">"c19087"</definedName>
    <definedName name="IQ_HOLDER_INSTITUTION_TYPE" hidden="1">"c24729"</definedName>
    <definedName name="IQ_HOLDER_NAME" hidden="1">"c13786"</definedName>
    <definedName name="IQ_HOLDER_NAME_SECURITY" hidden="1">"c13793"</definedName>
    <definedName name="IQ_HOLDER_PERCENT" hidden="1">"c13790"</definedName>
    <definedName name="IQ_HOLDER_PERCENT_SECURITY" hidden="1">"c13831"</definedName>
    <definedName name="IQ_HOLDER_POSITION_DATE" hidden="1">"c13792"</definedName>
    <definedName name="IQ_HOLDER_POSITION_DATE_SECURITY" hidden="1">"c13798"</definedName>
    <definedName name="IQ_HOLDER_SHARES" hidden="1">"c13788"</definedName>
    <definedName name="IQ_HOLDER_SHARES_SECURITY" hidden="1">"c13795"</definedName>
    <definedName name="IQ_HOLDER_VALUE" hidden="1">"c13791"</definedName>
    <definedName name="IQ_HOLDER_VALUE_SECURITY" hidden="1">"c13797"</definedName>
    <definedName name="IQ_HOLDING_CIQID" hidden="1">"c13802"</definedName>
    <definedName name="IQ_HOLDING_NAME" hidden="1">"c13799"</definedName>
    <definedName name="IQ_HOLDING_PERCENT" hidden="1">"c13805"</definedName>
    <definedName name="IQ_HOLDING_PERCENT_PORTFOLIO" hidden="1">"c13806"</definedName>
    <definedName name="IQ_HOLDING_POSITION_DATE" hidden="1">"c13808"</definedName>
    <definedName name="IQ_HOLDING_SECURITY_TYPE" hidden="1">"c13803"</definedName>
    <definedName name="IQ_HOLDING_SHARES" hidden="1">"c13804"</definedName>
    <definedName name="IQ_HOLDING_TICKER" hidden="1">"c13800"</definedName>
    <definedName name="IQ_HOLDING_TRADING_ITEM_CIQID" hidden="1">"c13801"</definedName>
    <definedName name="IQ_HOLDING_VALUE" hidden="1">"c13807"</definedName>
    <definedName name="IQ_HOLDINGS_AFRICA_MIDEAST_PERCENT" hidden="1">"c19235"</definedName>
    <definedName name="IQ_HOLDINGS_AFRICA_MIDEAST_VALUE" hidden="1">"c19234"</definedName>
    <definedName name="IQ_HOLDINGS_ASIA_PERCENT" hidden="1">"c19233"</definedName>
    <definedName name="IQ_HOLDINGS_ASIA_VALUE" hidden="1">"c19232"</definedName>
    <definedName name="IQ_HOLDINGS_CONSUMER_DISCRETIONARY_PERCENT" hidden="1">"c19213"</definedName>
    <definedName name="IQ_HOLDINGS_CONSUMER_DISCRETIONARY_VALUE" hidden="1">"c19212"</definedName>
    <definedName name="IQ_HOLDINGS_CONSUMER_STAPLES_PERCENT" hidden="1">"c19219"</definedName>
    <definedName name="IQ_HOLDINGS_CONSUMER_STAPLES_VALUE" hidden="1">"c19218"</definedName>
    <definedName name="IQ_HOLDINGS_ENERGY_PERCENT" hidden="1">"c19215"</definedName>
    <definedName name="IQ_HOLDINGS_ENERGY_VALUE" hidden="1">"c19214"</definedName>
    <definedName name="IQ_HOLDINGS_EQUITY_ASSETS" hidden="1">"c26966"</definedName>
    <definedName name="IQ_HOLDINGS_EUROPE_PERCENT" hidden="1">"c19229"</definedName>
    <definedName name="IQ_HOLDINGS_EUROPE_VALUE" hidden="1">"c19228"</definedName>
    <definedName name="IQ_HOLDINGS_FINANCIALS_PERCENT" hidden="1">"c19209"</definedName>
    <definedName name="IQ_HOLDINGS_FINANCIALS_VALUE" hidden="1">"c19208"</definedName>
    <definedName name="IQ_HOLDINGS_HEALTHCARE_PERCENT" hidden="1">"c19211"</definedName>
    <definedName name="IQ_HOLDINGS_HEALTHCARE_VALUE" hidden="1">"c19210"</definedName>
    <definedName name="IQ_HOLDINGS_INDUSTRIALS_PERCENT" hidden="1">"c19217"</definedName>
    <definedName name="IQ_HOLDINGS_INDUSTRIALS_VALUE" hidden="1">"c19216"</definedName>
    <definedName name="IQ_HOLDINGS_IT_PERCENT" hidden="1">"c19207"</definedName>
    <definedName name="IQ_HOLDINGS_IT_VALUE" hidden="1">"c19206"</definedName>
    <definedName name="IQ_HOLDINGS_LATIN_CARIBBEAN_PERCENT" hidden="1">"c19231"</definedName>
    <definedName name="IQ_HOLDINGS_LATIN_CARIBBEAN_VALUE" hidden="1">"c19230"</definedName>
    <definedName name="IQ_HOLDINGS_MATERIALS_PERCENT" hidden="1">"c19223"</definedName>
    <definedName name="IQ_HOLDINGS_MATERIALS_VALUE" hidden="1">"c19222"</definedName>
    <definedName name="IQ_HOLDINGS_TELECOMM_PERCENT" hidden="1">"c19221"</definedName>
    <definedName name="IQ_HOLDINGS_TELECOMM_VALUE" hidden="1">"c19220"</definedName>
    <definedName name="IQ_HOLDINGS_US_CANADA_PERCENT" hidden="1">"c19227"</definedName>
    <definedName name="IQ_HOLDINGS_US_CANADA_VALUE" hidden="1">"c19226"</definedName>
    <definedName name="IQ_HOLDINGS_UTILITIES_PERCENT" hidden="1">"c19225"</definedName>
    <definedName name="IQ_HOLDINGS_UTILITIES_VALUE" hidden="1">"c19224"</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ANCELLATION_RATE" hidden="1">"c16192"</definedName>
    <definedName name="IQ_HOME_CANCELLATION_RATE_INCL_JV" hidden="1">"c16194"</definedName>
    <definedName name="IQ_HOME_CANCELLATION_RATE_JV" hidden="1">"c16193"</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ANS_TOT_LOANS_FFIEC" hidden="1">"c13867"</definedName>
    <definedName name="IQ_HOME_EQUITY_LOANS_TOTAL_LOANS_THRIFT" hidden="1">"c25748"</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MPROVEMENT_LOANS_NOT_SECURED_RE_THRIFT" hidden="1">"c24860"</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BUILDING_COGS_SALES" hidden="1">"c15813"</definedName>
    <definedName name="IQ_HOMEBUILDING_INV_TURN" hidden="1">"c15819"</definedName>
    <definedName name="IQ_HOMEBUILDING_TURN" hidden="1">"c15820"</definedName>
    <definedName name="IQ_HOMEOWNERS_WRITTEN" hidden="1">"c546"</definedName>
    <definedName name="IQ_HOTEL_OPERATING_EXPENSE" hidden="1">"c16042"</definedName>
    <definedName name="IQ_HOTEL_OPERATING_REVENUE" hidden="1">"c16026"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30YR_MORTGAGE" hidden="1">"c20753"</definedName>
    <definedName name="IQ_HOUSING_COMPLETION" hidden="1">"c20754"</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FC_UNUSED_UNUSED_UNUSED" hidden="1">"c8422"</definedName>
    <definedName name="IQ_HOUSING_COMPLETIONS_SINGLE_FAM_APR_UNUSED" hidden="1">"c7542"</definedName>
    <definedName name="IQ_HOUSING_COMPLETIONS_SINGLE_FAM_APR_UNUSED_UNUSED_UNUSED" hidden="1">"c7542"</definedName>
    <definedName name="IQ_HOUSING_COMPLETIONS_SINGLE_FAM_FC_UNUSED" hidden="1">"c7762"</definedName>
    <definedName name="IQ_HOUSING_COMPLETIONS_SINGLE_FAM_FC_UNUSED_UNUSED_UNUSED" hidden="1">"c7762"</definedName>
    <definedName name="IQ_HOUSING_COMPLETIONS_SINGLE_FAM_POP_FC_UNUSED" hidden="1">"c7982"</definedName>
    <definedName name="IQ_HOUSING_COMPLETIONS_SINGLE_FAM_POP_FC_UNUSED_UNUSED_UNUSED" hidden="1">"c7982"</definedName>
    <definedName name="IQ_HOUSING_COMPLETIONS_SINGLE_FAM_POP_UNUSED" hidden="1">"c7102"</definedName>
    <definedName name="IQ_HOUSING_COMPLETIONS_SINGLE_FAM_POP_UNUSED_UNUSED_UNUSED" hidden="1">"c7102"</definedName>
    <definedName name="IQ_HOUSING_COMPLETIONS_SINGLE_FAM_UNUSED" hidden="1">"c6882"</definedName>
    <definedName name="IQ_HOUSING_COMPLETIONS_SINGLE_FAM_UNUSED_UNUSED_UNUSED" hidden="1">"c6882"</definedName>
    <definedName name="IQ_HOUSING_COMPLETIONS_SINGLE_FAM_YOY_FC_UNUSED" hidden="1">"c8202"</definedName>
    <definedName name="IQ_HOUSING_COMPLETIONS_SINGLE_FAM_YOY_FC_UNUSED_UNUSED_UNUSED" hidden="1">"c8202"</definedName>
    <definedName name="IQ_HOUSING_COMPLETIONS_SINGLE_FAM_YOY_UNUSED" hidden="1">"c7322"</definedName>
    <definedName name="IQ_HOUSING_COMPLETIONS_SINGLE_FAM_YOY_UNUSED_UNUSED_UNUSED" hidden="1">"c7322"</definedName>
    <definedName name="IQ_HOUSING_COMPLETIONS_YOY" hidden="1">"c7321"</definedName>
    <definedName name="IQ_HOUSING_COMPLETIONS_YOY_FC" hidden="1">"c8201"</definedName>
    <definedName name="IQ_HOUSING_CONSTRUCTION_PERMITS" hidden="1">"c20755"</definedName>
    <definedName name="IQ_HOUSING_CONSTRUCTION_PRIVATE" hidden="1">"c20756"</definedName>
    <definedName name="IQ_HOUSING_EXISTING_HOME_SALES" hidden="1">"c20757"</definedName>
    <definedName name="IQ_HOUSING_HOMEOWNER_VACANCY" hidden="1">"c20758"</definedName>
    <definedName name="IQ_HOUSING_HOMEOWNERSHIP_RATE" hidden="1">"c20759"</definedName>
    <definedName name="IQ_HOUSING_MEDIAN_SALES_PRICE" hidden="1">"c20760"</definedName>
    <definedName name="IQ_HOUSING_NEW_HOME_SALES" hidden="1">"c20761"</definedName>
    <definedName name="IQ_HOUSING_PENDING_HOME_SALE_INDEX" hidden="1">"c20762"</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RENTAL_VACANCY" hidden="1">"c20763"</definedName>
    <definedName name="IQ_HOUSING_START" hidden="1">"c20764"</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HTM_INVEST_SECURITIES_FFIEC" hidden="1">"c13455"</definedName>
    <definedName name="IQ_HTM_SEC_INV_SEC_THRIFT" hidden="1">"c25669"</definedName>
    <definedName name="IQ_HTM_SEC_TIER_1_CAPITAL_THRIFT" hidden="1">"c25629"</definedName>
    <definedName name="IQ_HTM_SECURITIES_TIER_1_FFIEC" hidden="1">"c13342"</definedName>
    <definedName name="IQ_HYBRID_CAPITAL" hidden="1">"c15245"</definedName>
    <definedName name="IQ_HYBRID_STRUCTURED_PRODUCTS_AFS_AMORT_COST_FFIEC" hidden="1">"c20502"</definedName>
    <definedName name="IQ_HYBRID_STRUCTURED_PRODUCTS_AFS_FAIR_VAL_FFIEC" hidden="1">"c20467"</definedName>
    <definedName name="IQ_HYBRID_STRUCTURED_PRODUCTS_AVAIL_SALE_FFIEC" hidden="1">"c15265"</definedName>
    <definedName name="IQ_HYBRID_STRUCTURED_PRODUCTS_FFIEC" hidden="1">"c15262"</definedName>
    <definedName name="IQ_HYBRID_STRUCTURED_PRODUCTS_HTM_AMORT_COST_FFIEC" hidden="1">"c20450"</definedName>
    <definedName name="IQ_HYBRID_STRUCTURED_PRODUCTS_HTM_FAIR_VAL_FFIEC" hidden="1">"c20485"</definedName>
    <definedName name="IQ_IB_ADVISORY_UNDERWRITING_FEES_FOREIGN_FFIEC" hidden="1">"c15378"</definedName>
    <definedName name="IQ_IBF_COMM_INDUST_LOANS_FFIEC" hidden="1">"c15298"</definedName>
    <definedName name="IQ_IBF_DEPOSIT_LIABILITIES_DUE_TO_BANKS_FFIEC" hidden="1">"c15300"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CT_UNRECOG_TAX_BENEFIT_EFFECTIVE_TAX" hidden="1">"c15748"</definedName>
    <definedName name="IQ_IMPAIR_CHARGES_DEBT_EQUITY_SEC_THRIFT" hidden="1">"c24777"</definedName>
    <definedName name="IQ_IMPAIR_OIL" hidden="1">"c547"</definedName>
    <definedName name="IQ_IMPAIRED_LOANS" hidden="1">"c15250"</definedName>
    <definedName name="IQ_IMPAIRMENT_GW" hidden="1">"c548"</definedName>
    <definedName name="IQ_IMPAIRMENT_GW_SUPPLE" hidden="1">"c13811"</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FC_UNUSED_UNUSED_UNUSED" hidden="1">"c8523"</definedName>
    <definedName name="IQ_IMPORTS_GOODS_REAL_SAAR_APR_UNUSED" hidden="1">"c7643"</definedName>
    <definedName name="IQ_IMPORTS_GOODS_REAL_SAAR_APR_UNUSED_UNUSED_UNUSED" hidden="1">"c7643"</definedName>
    <definedName name="IQ_IMPORTS_GOODS_REAL_SAAR_FC_UNUSED" hidden="1">"c7863"</definedName>
    <definedName name="IQ_IMPORTS_GOODS_REAL_SAAR_FC_UNUSED_UNUSED_UNUSED" hidden="1">"c7863"</definedName>
    <definedName name="IQ_IMPORTS_GOODS_REAL_SAAR_POP_FC_UNUSED" hidden="1">"c8083"</definedName>
    <definedName name="IQ_IMPORTS_GOODS_REAL_SAAR_POP_FC_UNUSED_UNUSED_UNUSED" hidden="1">"c8083"</definedName>
    <definedName name="IQ_IMPORTS_GOODS_REAL_SAAR_POP_UNUSED" hidden="1">"c7203"</definedName>
    <definedName name="IQ_IMPORTS_GOODS_REAL_SAAR_POP_UNUSED_UNUSED_UNUSED" hidden="1">"c7203"</definedName>
    <definedName name="IQ_IMPORTS_GOODS_REAL_SAAR_UNUSED" hidden="1">"c6983"</definedName>
    <definedName name="IQ_IMPORTS_GOODS_REAL_SAAR_UNUSED_UNUSED_UNUSED" hidden="1">"c6983"</definedName>
    <definedName name="IQ_IMPORTS_GOODS_REAL_SAAR_YOY_FC_UNUSED" hidden="1">"c8303"</definedName>
    <definedName name="IQ_IMPORTS_GOODS_REAL_SAAR_YOY_FC_UNUSED_UNUSED_UNUSED" hidden="1">"c8303"</definedName>
    <definedName name="IQ_IMPORTS_GOODS_REAL_SAAR_YOY_UNUSED" hidden="1">"c7423"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FC_UNUSED_UNUSED_UNUSED" hidden="1">"c8429"</definedName>
    <definedName name="IQ_IMPORTS_GOODS_SERVICES_APR_UNUSED" hidden="1">"c7549"</definedName>
    <definedName name="IQ_IMPORTS_GOODS_SERVICES_APR_UNUSED_UNUSED_UNUSED" hidden="1">"c7549"</definedName>
    <definedName name="IQ_IMPORTS_GOODS_SERVICES_FC_UNUSED" hidden="1">"c7769"</definedName>
    <definedName name="IQ_IMPORTS_GOODS_SERVICES_FC_UNUSED_UNUSED_UNUSED" hidden="1">"c7769"</definedName>
    <definedName name="IQ_IMPORTS_GOODS_SERVICES_POP_FC_UNUSED" hidden="1">"c7989"</definedName>
    <definedName name="IQ_IMPORTS_GOODS_SERVICES_POP_FC_UNUSED_UNUSED_UNUSED" hidden="1">"c7989"</definedName>
    <definedName name="IQ_IMPORTS_GOODS_SERVICES_POP_UNUSED" hidden="1">"c7109"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FC_UNUSED_UNUSED_UNUSED" hidden="1">"c8524"</definedName>
    <definedName name="IQ_IMPORTS_GOODS_SERVICES_REAL_SAAR_APR_UNUSED" hidden="1">"c7644"</definedName>
    <definedName name="IQ_IMPORTS_GOODS_SERVICES_REAL_SAAR_APR_UNUSED_UNUSED_UNUSED" hidden="1">"c7644"</definedName>
    <definedName name="IQ_IMPORTS_GOODS_SERVICES_REAL_SAAR_FC_UNUSED" hidden="1">"c7864"</definedName>
    <definedName name="IQ_IMPORTS_GOODS_SERVICES_REAL_SAAR_FC_UNUSED_UNUSED_UNUSED" hidden="1">"c7864"</definedName>
    <definedName name="IQ_IMPORTS_GOODS_SERVICES_REAL_SAAR_POP" hidden="1">"c11959"</definedName>
    <definedName name="IQ_IMPORTS_GOODS_SERVICES_REAL_SAAR_POP_FC_UNUSED" hidden="1">"c8084"</definedName>
    <definedName name="IQ_IMPORTS_GOODS_SERVICES_REAL_SAAR_POP_FC_UNUSED_UNUSED_UNUSED" hidden="1">"c8084"</definedName>
    <definedName name="IQ_IMPORTS_GOODS_SERVICES_REAL_SAAR_POP_UNUSED" hidden="1">"c7204"</definedName>
    <definedName name="IQ_IMPORTS_GOODS_SERVICES_REAL_SAAR_POP_UNUSED_UNUSED_UNUSED" hidden="1">"c7204"</definedName>
    <definedName name="IQ_IMPORTS_GOODS_SERVICES_REAL_SAAR_UNUSED" hidden="1">"c6984"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FC_UNUSED_UNUSED_UNUSED" hidden="1">"c8304"</definedName>
    <definedName name="IQ_IMPORTS_GOODS_SERVICES_REAL_SAAR_YOY_UNUSED" hidden="1">"c7424"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FC_UNUSED_UNUSED_UNUSED" hidden="1">"c8209"</definedName>
    <definedName name="IQ_IMPORTS_GOODS_SERVICES_YOY_UNUSED" hidden="1">"c7329"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ORTS_USD" hidden="1">"c20765"</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DOM_LOANS_FFIEC" hidden="1">"c12975"</definedName>
    <definedName name="IQ_INC_EQUITY" hidden="1">"c549"</definedName>
    <definedName name="IQ_INC_EQUITY_BR" hidden="1">"c550"</definedName>
    <definedName name="IQ_INC_EQUITY_CF" hidden="1">"c551"</definedName>
    <definedName name="IQ_INC_EQUITY_CM" hidden="1">"c550"</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BEFORE_EXTRAORDINARY_ITEMS_AVG_ASSETS_THRIFT" hidden="1">"c25658"</definedName>
    <definedName name="IQ_INCOME_CHECKS_FFIEC" hidden="1">"c13040"</definedName>
    <definedName name="IQ_INCOME_EARNED_FDIC" hidden="1">"c6359"</definedName>
    <definedName name="IQ_INCOME_FIDUCIARY_ACTIVITIES_FFIEC" hidden="1">"c13002"</definedName>
    <definedName name="IQ_INCOME_LEASE_FINANCING_REC_FFIEC" hidden="1">"c12980"</definedName>
    <definedName name="IQ_INCOME_LOANS_LEASES_TAX_EXEMPT_FFIEC" hidden="1">"c13038"</definedName>
    <definedName name="IQ_INCOME_OTHER_INSURANCE_ACTIVITIES_FFIEC" hidden="1">"c13009"</definedName>
    <definedName name="IQ_INCOME_SALE_MUTUAL_FUNDS_DOM_FFIEC" hidden="1">"c13069"</definedName>
    <definedName name="IQ_INCOME_SECURITIES_TAX_EXEMPT_FFIEC" hidden="1">"c13039"</definedName>
    <definedName name="IQ_INCOME_STATEMENT_AP" hidden="1">"c25877"</definedName>
    <definedName name="IQ_INCOME_STATEMENT_AP_CO" hidden="1">"c25878"</definedName>
    <definedName name="IQ_INCOME_STATEMENT_INDUSTRY" hidden="1">"c25873"</definedName>
    <definedName name="IQ_INCOME_STATEMENT_INDUSTRY_CO" hidden="1">"c25874"</definedName>
    <definedName name="IQ_INCOME_STATEMENT_STANDARD" hidden="1">"c25875"</definedName>
    <definedName name="IQ_INCOME_STATEMENT_STANDARD_CO" hidden="1">"c25876"</definedName>
    <definedName name="IQ_INCOME_TAX_FOREIGN_FFIEC" hidden="1">"c15391"</definedName>
    <definedName name="IQ_INCOME_TAXES_FDIC" hidden="1">"c6582"</definedName>
    <definedName name="IQ_INCOME_TAXES_FFIEC" hidden="1">"c13030"</definedName>
    <definedName name="IQ_INCOME_TAXES_PRETAX_NET_OPERATING_INCOME_THRIFT" hidden="1">"c25693"</definedName>
    <definedName name="IQ_INCOME_TAXES_THRIFT" hidden="1">"c24795"</definedName>
    <definedName name="IQ_INCREASE_INT_INCOME_FFIEC" hidden="1">"c13063"</definedName>
    <definedName name="IQ_IND_PROD_INDEX_GROWTH" hidden="1">"c20766"</definedName>
    <definedName name="IQ_INDEX_CURRENCY" hidden="1">"c15224"</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EX_PROVIDED_DIVIDEND" hidden="1">"c19252"</definedName>
    <definedName name="IQ_INDEX_SHARES" hidden="1">"c19193"</definedName>
    <definedName name="IQ_INDEX_TYPE" hidden="1">"c15223"</definedName>
    <definedName name="IQ_INDEXCONSTITUENT_CLOSEPRICE" hidden="1">"c19241"</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 hidden="1">"c15182"</definedName>
    <definedName name="IQ_INDIVIDUAL_ACTIVE_BOARD_MEMBERSHIPS" hidden="1">"c15201"</definedName>
    <definedName name="IQ_INDIVIDUAL_ACTIVE_PRO_AFFILIATIONS" hidden="1">"c15199"</definedName>
    <definedName name="IQ_INDIVIDUAL_AGE" hidden="1">"c15191"</definedName>
    <definedName name="IQ_INDIVIDUAL_ALL_OTHER_COMP" hidden="1">"c19040"</definedName>
    <definedName name="IQ_INDIVIDUAL_ANNUAL_CASH_COMP" hidden="1">"c19041"</definedName>
    <definedName name="IQ_INDIVIDUAL_AS_REPORTED_COMP" hidden="1">"c19045"</definedName>
    <definedName name="IQ_INDIVIDUAL_AS_REPORTED_DIRECTOR_COMP" hidden="1">"c19057"</definedName>
    <definedName name="IQ_INDIVIDUAL_ASSISTANT_EMAIL" hidden="1">"c15206"</definedName>
    <definedName name="IQ_INDIVIDUAL_ASSISTANT_FAX" hidden="1">"c15208"</definedName>
    <definedName name="IQ_INDIVIDUAL_ASSISTANT_NAME" hidden="1">"c15205"</definedName>
    <definedName name="IQ_INDIVIDUAL_ASSISTANT_PHONE" hidden="1">"c15207"</definedName>
    <definedName name="IQ_INDIVIDUAL_BACKGROUND" hidden="1">"c15184"</definedName>
    <definedName name="IQ_INDIVIDUAL_BONUS" hidden="1">"c19036"</definedName>
    <definedName name="IQ_INDIVIDUAL_CALCULATED_COMP" hidden="1">"c19043"</definedName>
    <definedName name="IQ_INDIVIDUAL_CHANGE_PENSION" hidden="1">"c19058"</definedName>
    <definedName name="IQ_INDIVIDUAL_DIRECT_FAX" hidden="1">"c15189"</definedName>
    <definedName name="IQ_INDIVIDUAL_DIRECT_PHONE" hidden="1">"c15188"</definedName>
    <definedName name="IQ_INDIVIDUAL_DIRECTOR_BONUS" hidden="1">"c19052"</definedName>
    <definedName name="IQ_INDIVIDUAL_DIRECTOR_CHANGE_PENSION" hidden="1">"c19053"</definedName>
    <definedName name="IQ_INDIVIDUAL_DIRECTOR_FEE" hidden="1">"c19049"</definedName>
    <definedName name="IQ_INDIVIDUAL_DIRECTOR_NON_EQUITY_COMP" hidden="1">"c19054"</definedName>
    <definedName name="IQ_INDIVIDUAL_DIRECTOR_OPTION_AWARDS" hidden="1">"c19050"</definedName>
    <definedName name="IQ_INDIVIDUAL_DIRECTOR_OTHER" hidden="1">"c19051"</definedName>
    <definedName name="IQ_INDIVIDUAL_DIRECTOR_STOCK_AWARDS" hidden="1">"c19055"</definedName>
    <definedName name="IQ_INDIVIDUAL_DIRECTOR_STOCK_GRANTS" hidden="1">"c19082"</definedName>
    <definedName name="IQ_INDIVIDUAL_DIRECTOR_STOCK_OPTIONS" hidden="1">"c19056"</definedName>
    <definedName name="IQ_INDIVIDUAL_EDUCATION" hidden="1">"c15203"</definedName>
    <definedName name="IQ_INDIVIDUAL_EMAIL" hidden="1">"c15193"</definedName>
    <definedName name="IQ_INDIVIDUAL_EQUITY_INCENTIVE" hidden="1">"c19078"</definedName>
    <definedName name="IQ_INDIVIDUAL_EST_PAYMENTS_CHANGE_CONTROL" hidden="1">"c19047"</definedName>
    <definedName name="IQ_INDIVIDUAL_EST_PAYMENTS_TERMINATION" hidden="1">"c19059"</definedName>
    <definedName name="IQ_INDIVIDUAL_EXERCISABLE_OPTIONS" hidden="1">"c19062"</definedName>
    <definedName name="IQ_INDIVIDUAL_EXERCISABLE_VALUES" hidden="1">"c19063"</definedName>
    <definedName name="IQ_INDIVIDUAL_EXERCISED_OPTIONS" hidden="1">"c19060"</definedName>
    <definedName name="IQ_INDIVIDUAL_EXERCISED_VALUES" hidden="1">"c19061"</definedName>
    <definedName name="IQ_INDIVIDUAL_FAMILY_LOAN_DOM_QUARTERLY_AVG_FFIEC" hidden="1">"c15479"</definedName>
    <definedName name="IQ_INDIVIDUAL_HOME_ADDRESS" hidden="1">"c15194"</definedName>
    <definedName name="IQ_INDIVIDUAL_HOME_FAX" hidden="1">"c15196"</definedName>
    <definedName name="IQ_INDIVIDUAL_HOME_PHONE" hidden="1">"c15195"</definedName>
    <definedName name="IQ_INDIVIDUAL_LT_INCENTIVE" hidden="1">"c19039"</definedName>
    <definedName name="IQ_INDIVIDUAL_MAIN_FAX" hidden="1">"c15187"</definedName>
    <definedName name="IQ_INDIVIDUAL_MAIN_PHONE" hidden="1">"c15186"</definedName>
    <definedName name="IQ_INDIVIDUAL_MARKET_VALUE_SHARES_NOT_VESTED" hidden="1">"c19077"</definedName>
    <definedName name="IQ_INDIVIDUAL_MOBILE" hidden="1">"c15198"</definedName>
    <definedName name="IQ_INDIVIDUAL_NICKNAME" hidden="1">"c15192"</definedName>
    <definedName name="IQ_INDIVIDUAL_NON_EQUITY_INCENTIVE" hidden="1">"c19048"</definedName>
    <definedName name="IQ_INDIVIDUAL_NOTES" hidden="1">"c15204"</definedName>
    <definedName name="IQ_INDIVIDUAL_NUM_SHARED_NOT_VESTED" hidden="1">"c19076"</definedName>
    <definedName name="IQ_INDIVIDUAL_NUM_SHARES_ACQUIRED" hidden="1">"c19074"</definedName>
    <definedName name="IQ_INDIVIDUAL_OFFICE_ADDRESS" hidden="1">"c15185"</definedName>
    <definedName name="IQ_INDIVIDUAL_OPTION_AWARDS" hidden="1">"c19044"</definedName>
    <definedName name="IQ_INDIVIDUAL_OPTION_MARKET_PRICE" hidden="1">"c19073"</definedName>
    <definedName name="IQ_INDIVIDUAL_OPTION_PRICE" hidden="1">"c19072"</definedName>
    <definedName name="IQ_INDIVIDUAL_OTHER_ANNUAL_COMP" hidden="1">"c19037"</definedName>
    <definedName name="IQ_INDIVIDUAL_OTHER_COMP" hidden="1">"c19046"</definedName>
    <definedName name="IQ_INDIVIDUAL_OTHER_PHONE" hidden="1">"c15197"</definedName>
    <definedName name="IQ_INDIVIDUAL_PARTNER_CORP_NON_TRANS_ACCTS_FFIEC" hidden="1">"c15322"</definedName>
    <definedName name="IQ_INDIVIDUAL_PARTNER_CORP_TRANS_ACCTS_FFIEC" hidden="1">"c15314"</definedName>
    <definedName name="IQ_INDIVIDUAL_PARTNER_CORPS_FOREIGN_DEP_FFIEC" hidden="1">"c15342"</definedName>
    <definedName name="IQ_INDIVIDUAL_PRIOR_BOARD_MEMBERSHIPS" hidden="1">"c15202"</definedName>
    <definedName name="IQ_INDIVIDUAL_PRIOR_PRO_AFFILIATIONS" hidden="1">"c15200"</definedName>
    <definedName name="IQ_INDIVIDUAL_RESTRICTED_STOCK_COMP" hidden="1">"c19038"</definedName>
    <definedName name="IQ_INDIVIDUAL_SALARY" hidden="1">"c19035"</definedName>
    <definedName name="IQ_INDIVIDUAL_SPECIALTY" hidden="1">"c15190"</definedName>
    <definedName name="IQ_INDIVIDUAL_ST_COMP" hidden="1">"c19042"</definedName>
    <definedName name="IQ_INDIVIDUAL_TITLE" hidden="1">"c15183"</definedName>
    <definedName name="IQ_INDIVIDUAL_TOTAL_NUM_STOCK_AWARDS" hidden="1">"c19081"</definedName>
    <definedName name="IQ_INDIVIDUAL_TOTAL_OPTIONS" hidden="1">"c19070"</definedName>
    <definedName name="IQ_INDIVIDUAL_TOTAL_STOCK_VALUE" hidden="1">"c19080"</definedName>
    <definedName name="IQ_INDIVIDUAL_TOTAL_VALUE_OPTIONS" hidden="1">"c19071"</definedName>
    <definedName name="IQ_INDIVIDUAL_UNCLASSIFIED_OPTIONS" hidden="1">"c19066"</definedName>
    <definedName name="IQ_INDIVIDUAL_UNCLASSIFIED_OPTIONS_VALUE" hidden="1">"c19067"</definedName>
    <definedName name="IQ_INDIVIDUAL_UNEARNED_STOCK_VALUE" hidden="1">"c19079"</definedName>
    <definedName name="IQ_INDIVIDUAL_UNEXERCISABLE_OPTIONS" hidden="1">"c19064"</definedName>
    <definedName name="IQ_INDIVIDUAL_UNEXERCISABLE_VALUES" hidden="1">"c19065"</definedName>
    <definedName name="IQ_INDIVIDUAL_UNEXERCISED_UNEARNED_OPTIONS" hidden="1">"c19068"</definedName>
    <definedName name="IQ_INDIVIDUAL_UNEXERCISED_UNEARNED_OPTIONS_VALUE" hidden="1">"c19069"</definedName>
    <definedName name="IQ_INDIVIDUAL_VALUE_VESTING" hidden="1">"c19075"</definedName>
    <definedName name="IQ_INDIVIDUALS_CHARGE_OFFS_FDIC" hidden="1">"c6599"</definedName>
    <definedName name="IQ_INDIVIDUALS_GROSS_LOANS_FFIEC" hidden="1">"c13411"</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IVIDUALS_RISK_BASED_FFIEC" hidden="1">"c13432"</definedName>
    <definedName name="IQ_INDUSTRIAL_AUTO_SALES_DOMESTIC" hidden="1">"c20767"</definedName>
    <definedName name="IQ_INDUSTRIAL_AUTO_SALES_FOREIGN" hidden="1">"c20768"</definedName>
    <definedName name="IQ_INDUSTRIAL_AUTO_SALES_TOTAL" hidden="1">"c20769"</definedName>
    <definedName name="IQ_INDUSTRIAL_CAPACITY_UTILIZATION" hidden="1">"c20770"</definedName>
    <definedName name="IQ_INDUSTRIAL_IPI" hidden="1">"c20771"</definedName>
    <definedName name="IQ_INDUSTRIAL_MV_ASSEMBLIES_AUTO" hidden="1">"c20772"</definedName>
    <definedName name="IQ_INDUSTRIAL_MV_ASSEMBLIES_TOTAL" hidden="1">"c20773"</definedName>
    <definedName name="IQ_INDUSTRIAL_MV_ASSEMBLIES_TRUCKS" hidden="1">"c20774"</definedName>
    <definedName name="IQ_INDUSTRIAL_MV_ASSEMBLIES_TRUCKS_HEAVY" hidden="1">"c20775"</definedName>
    <definedName name="IQ_INDUSTRIAL_MV_ASSEMBLIES_TRUCKS_LIGHT" hidden="1">"c20776"</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NAV_SHARE_EST" hidden="1">"c18117"</definedName>
    <definedName name="IQ_INDUSTRY_NAV_SHARE_EST_CIQ" hidden="1">"c18185"</definedName>
    <definedName name="IQ_INDUSTRY_NAV_SHARE_EST_NOTE" hidden="1">"c18238"</definedName>
    <definedName name="IQ_INDUSTRY_NAV_SHARE_EST_NOTE_CIQ" hidden="1">"c18245"</definedName>
    <definedName name="IQ_INDUSTRY_NAV_SHARE_HIGH_EST" hidden="1">"c18137"</definedName>
    <definedName name="IQ_INDUSTRY_NAV_SHARE_HIGH_EST_CIQ" hidden="1">"c18199"</definedName>
    <definedName name="IQ_INDUSTRY_NAV_SHARE_LOW_EST" hidden="1">"c18147"</definedName>
    <definedName name="IQ_INDUSTRY_NAV_SHARE_LOW_EST_CIQ" hidden="1">"c18206"</definedName>
    <definedName name="IQ_INDUSTRY_NAV_SHARE_MEDIAN_EST" hidden="1">"c18127"</definedName>
    <definedName name="IQ_INDUSTRY_NAV_SHARE_MEDIAN_EST_CIQ" hidden="1">"c18192"</definedName>
    <definedName name="IQ_INDUSTRY_NAV_SHARE_NUM_EST" hidden="1">"c18167"</definedName>
    <definedName name="IQ_INDUSTRY_NAV_SHARE_NUM_EST_CIQ" hidden="1">"c18220"</definedName>
    <definedName name="IQ_INDUSTRY_NAV_SHARE_STDDEV_EST" hidden="1">"c18157"</definedName>
    <definedName name="IQ_INDUSTRY_NAV_SHARE_STDDEV_EST_CIQ" hidden="1">"c18213"</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CPI_APPAREL" hidden="1">"c20777"</definedName>
    <definedName name="IQ_INFLATION_CPI_EDUCATION" hidden="1">"c20778"</definedName>
    <definedName name="IQ_INFLATION_CPI_FOOD" hidden="1">"c20779"</definedName>
    <definedName name="IQ_INFLATION_CPI_HOUSING" hidden="1">"c20780"</definedName>
    <definedName name="IQ_INFLATION_CPI_MEDICAL" hidden="1">"c20781"</definedName>
    <definedName name="IQ_INFLATION_CPI_OTHER" hidden="1">"c20782"</definedName>
    <definedName name="IQ_INFLATION_CPI_RECREATION" hidden="1">"c20783"</definedName>
    <definedName name="IQ_INFLATION_CPI_TRANSPORTATION" hidden="1">"c20784"</definedName>
    <definedName name="IQ_INFLATION_CPI_TRANSPORTATION_PUBLIC" hidden="1">"c20785"</definedName>
    <definedName name="IQ_INFLATION_CPI_URBAN_ALL" hidden="1">"c20786"</definedName>
    <definedName name="IQ_INFLATION_PPI_FINISHED_GOODS" hidden="1">"c20787"</definedName>
    <definedName name="IQ_INFLATION_PPI_FINISHED_GOODS_EX_FOOD_ENERGY" hidden="1">"c20788"</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ITIAL_TRANSACTION" hidden="1">"c18885"</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CM"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SUPPLE" hidden="1">"c13814"</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AMOUNT" hidden="1">"c238"</definedName>
    <definedName name="IQ_INSIDER_CIQID" hidden="1">"c19101"</definedName>
    <definedName name="IQ_INSIDER_DERIVATIVES" hidden="1">"c19102"</definedName>
    <definedName name="IQ_INSIDER_LOANS_FDIC" hidden="1">"c6365"</definedName>
    <definedName name="IQ_INSIDER_NAME" hidden="1">"c19100"</definedName>
    <definedName name="IQ_INSIDER_OVER_TOTAL" hidden="1">"c1581"</definedName>
    <definedName name="IQ_INSIDER_OWNER" hidden="1">"c577"</definedName>
    <definedName name="IQ_INSIDER_PERCENT" hidden="1">"c578"</definedName>
    <definedName name="IQ_INSIDER_POSITION_DATE" hidden="1">"c19104"</definedName>
    <definedName name="IQ_INSIDER_SHARES" hidden="1">"c579"</definedName>
    <definedName name="IQ_INSIDER_VALUE" hidden="1">"c19103"</definedName>
    <definedName name="IQ_INST_DEPOSITS" hidden="1">"c89"</definedName>
    <definedName name="IQ_INSTITUTION_TYPE" hidden="1">"c24730"</definedName>
    <definedName name="IQ_INSTITUTIONAL_AMOUNT" hidden="1">"c236"</definedName>
    <definedName name="IQ_INSTITUTIONAL_CIQID" hidden="1">"c19106"</definedName>
    <definedName name="IQ_INSTITUTIONAL_DERIVATIVES" hidden="1">"c19107"</definedName>
    <definedName name="IQ_INSTITUTIONAL_NAME" hidden="1">"c19105"</definedName>
    <definedName name="IQ_INSTITUTIONAL_OVER_TOTAL" hidden="1">"c1580"</definedName>
    <definedName name="IQ_INSTITUTIONAL_OWNER" hidden="1">"c580"</definedName>
    <definedName name="IQ_INSTITUTIONAL_PERCENT" hidden="1">"c581"</definedName>
    <definedName name="IQ_INSTITUTIONAL_POSITION_DATE" hidden="1">"c19109"</definedName>
    <definedName name="IQ_INSTITUTIONAL_SHARES" hidden="1">"c582"</definedName>
    <definedName name="IQ_INSTITUTIONAL_VALUE" hidden="1">"c19108"</definedName>
    <definedName name="IQ_INSTITUTIONS_EARNINGS_GAINS_FDIC" hidden="1">"c6723"</definedName>
    <definedName name="IQ_INSUR_RECEIV" hidden="1">"c1600"</definedName>
    <definedName name="IQ_INSURANCE_COMMISSION_FEES_FDIC" hidden="1">"c6670"</definedName>
    <definedName name="IQ_INSURANCE_REINSURANCE_UNDERWRITING_INCOME_FFIEC" hidden="1">"c13008"</definedName>
    <definedName name="IQ_INSURANCE_REV_OPERATING_INC_FFIEC" hidden="1">"c13387"</definedName>
    <definedName name="IQ_INSURANCE_UNDERWRITING_INCOME_FDIC" hidden="1">"c6671"</definedName>
    <definedName name="IQ_INSURED_GUARANTEED_AGENCY_US_SPONSORED_ENTERPRISE_THRIFT" hidden="1">"c24830"</definedName>
    <definedName name="IQ_INT_ADVANCES_FHLB_THRIFT" hidden="1">"c24759"</definedName>
    <definedName name="IQ_INT_BEARING_DEPOSITS" hidden="1">"c1166"</definedName>
    <definedName name="IQ_INT_BEARING_FUNDS_AVG_ASSETS_FFIEC" hidden="1">"c13355"</definedName>
    <definedName name="IQ_INT_BEARING_LIABILITIES_REPRICE_ASSETS_TOT_FFIEC" hidden="1">"c13452"</definedName>
    <definedName name="IQ_INT_BORROW" hidden="1">"c583"</definedName>
    <definedName name="IQ_INT_COMM_LOANS_LEASES_THRIFT" hidden="1">"c24748"</definedName>
    <definedName name="IQ_INT_CONSUMER_LOANS_LEASES_THRIFT" hidden="1">"c24749"</definedName>
    <definedName name="IQ_INT_DEMAND_NOTES_FDIC" hidden="1">"c6567"</definedName>
    <definedName name="IQ_INT_DEPOSITS" hidden="1">"c584"</definedName>
    <definedName name="IQ_INT_DEPOSITS_DOM_FFIEC" hidden="1">"c12852"</definedName>
    <definedName name="IQ_INT_DEPOSITS_DOM_QUARTERLY_AVG_FFIEC" hidden="1">"c13088"</definedName>
    <definedName name="IQ_INT_DEPOSITS_FOREIGN_FFIEC" hidden="1">"c12855"</definedName>
    <definedName name="IQ_INT_DEPOSITS_FOREIGN_QUARTERLY_AVG_FFIEC" hidden="1">"c13089"</definedName>
    <definedName name="IQ_INT_DEPOSITS_INV_SEC_THRIFT" hidden="1">"c24745"</definedName>
    <definedName name="IQ_INT_DEPOSITS_THRIFT" hidden="1">"c24757"</definedName>
    <definedName name="IQ_INT_DIV_INC" hidden="1">"c585"</definedName>
    <definedName name="IQ_INT_DIV_INC_MBS_FFIEC" hidden="1">"c12984"</definedName>
    <definedName name="IQ_INT_DIV_INC_SECURITIES_FFIEC" hidden="1">"c12982"</definedName>
    <definedName name="IQ_INT_DIV_INC_SECURITIES_OTHER_FFIEC" hidden="1">"c12985"</definedName>
    <definedName name="IQ_INT_DIV_INC_TREASURY_SECURITIES_FFIEC" hidden="1">"c12983"</definedName>
    <definedName name="IQ_INT_DOMESTIC_DEPOSITS_FDIC" hidden="1">"c6564"</definedName>
    <definedName name="IQ_INT_EARNING_DEPOSITS_FHLBS_THRIFT" hidden="1">"c24819"</definedName>
    <definedName name="IQ_INT_ESCROWS_THRIFT" hidden="1">"c24758"</definedName>
    <definedName name="IQ_INT_EXP_AVG_ASSETS_FFIEC" hidden="1">"c13357"</definedName>
    <definedName name="IQ_INT_EXP_AVG_ASSETS_THRIFT" hidden="1">"c25648"</definedName>
    <definedName name="IQ_INT_EXP_AVG_EARNING_ASSETS_THRIFT" hidden="1">"c25667"</definedName>
    <definedName name="IQ_INT_EXP_BR" hidden="1">"c586"</definedName>
    <definedName name="IQ_INT_EXP_CM" hidden="1">"c586"</definedName>
    <definedName name="IQ_INT_EXP_COVERAGE" hidden="1">"c587"</definedName>
    <definedName name="IQ_INT_EXP_EARNING_ASSETS_FFIEC" hidden="1">"c13376"</definedName>
    <definedName name="IQ_INT_EXP_FED_FUNDS_PURCHASED_FFIEC" hidden="1">"c12996"</definedName>
    <definedName name="IQ_INT_EXP_FIN" hidden="1">"c588"</definedName>
    <definedName name="IQ_INT_EXP_FULLY_INSURED_BROKERED_DEPOSITS_THRIFT" hidden="1">"c24982"</definedName>
    <definedName name="IQ_INT_EXP_INCL_CAP" hidden="1">"c2988"</definedName>
    <definedName name="IQ_INT_EXP_INS" hidden="1">"c589"</definedName>
    <definedName name="IQ_INT_EXP_LTD" hidden="1">"c2086"</definedName>
    <definedName name="IQ_INT_EXP_OTHER_BROKERED_DEPOSITS_THRIFT" hidden="1">"c24983"</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EXPENSE_AVG_ASSET" hidden="1">"c15705"</definedName>
    <definedName name="IQ_INT_FED_FUNDS_FDIC" hidden="1">"c6566"</definedName>
    <definedName name="IQ_INT_FEE_INC_ACCEPTANCE_OTHER_BANKS_DOM_FFIEC" hidden="1">"c15357"</definedName>
    <definedName name="IQ_INT_FEE_INC_AGRICULTURE_LOANS_FARMERS_DOM_FFIEC" hidden="1">"c15355"</definedName>
    <definedName name="IQ_INT_FEE_INC_COMM_IND_LOANS_DOM_FFIEC" hidden="1">"c15356"</definedName>
    <definedName name="IQ_INT_FEE_INC_CREDIT_CARDS_DOM_FFIEC" hidden="1">"c15358"</definedName>
    <definedName name="IQ_INT_FEE_INC_DEPOSITORY_LOANS_DOM_FFIEC" hidden="1">"c15354"</definedName>
    <definedName name="IQ_INT_FEE_INC_FOREIGN_GOVT_LOANS_DOM_FFIEC" hidden="1">"c15360"</definedName>
    <definedName name="IQ_INT_FEE_INC_INDIVIDUAL_LOANS_DOM_FFIEC" hidden="1">"c15359"</definedName>
    <definedName name="IQ_INT_FEE_INC_LOANS_1_4_DOM_FFIEC" hidden="1">"c12976"</definedName>
    <definedName name="IQ_INT_FEE_INC_LOANS_DOM_FFIEC" hidden="1">"c13335"</definedName>
    <definedName name="IQ_INT_FEE_INC_LOANS_FOREIGN_FFIEC" hidden="1">"c12979"</definedName>
    <definedName name="IQ_INT_FEE_INC_LOANS_OTHER_DOM_FFIEC" hidden="1">"c12978"</definedName>
    <definedName name="IQ_INT_FEE_INC_RE_LOANS_DOM_FFIEC" hidden="1">"c15353"</definedName>
    <definedName name="IQ_INT_FEE_INC_SECURED_RE_DOM_FFIEC" hidden="1">"c12977"</definedName>
    <definedName name="IQ_INT_FEE_INC_TAX_EXEMPT_OBLIGATIONS_DOM_FFIEC" hidden="1">"c15362"</definedName>
    <definedName name="IQ_INT_FEE_INC_TAXABLE_OBLIGATIONS_DOM_FFIEC" hidden="1">"c15361"</definedName>
    <definedName name="IQ_INT_FEE_INCOME_FFIEC" hidden="1">"c12974"</definedName>
    <definedName name="IQ_INT_FOREIGN_DEPOSITS_FDIC" hidden="1">"c6565"</definedName>
    <definedName name="IQ_INT_INC_AVG_ASSETS_FFIEC" hidden="1">"c13356"</definedName>
    <definedName name="IQ_INT_INC_BR" hidden="1">"c593"</definedName>
    <definedName name="IQ_INT_INC_CM" hidden="1">"c593"</definedName>
    <definedName name="IQ_INT_INC_DEPOSITORY_INST_FDIC" hidden="1">"c6558"</definedName>
    <definedName name="IQ_INT_INC_DOM_LOANS_FDIC" hidden="1">"c6555"</definedName>
    <definedName name="IQ_INT_INC_DUE_DEPOSITORY_INSTITUTIONS_FFIEC" hidden="1">"c12981"</definedName>
    <definedName name="IQ_INT_INC_EARNING_ASSETS_FFIEC" hidden="1">"c13375"</definedName>
    <definedName name="IQ_INT_INC_FED_FUNDS_FDIC" hidden="1">"c6561"</definedName>
    <definedName name="IQ_INT_INC_FED_FUNDS_SOLD_FFIEC" hidden="1">"c12987"</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E_AVG_ASSETS_FFIEC" hidden="1">"c13358"</definedName>
    <definedName name="IQ_INT_INC_TE_EARNING_ASSETS_FFIEC" hidden="1">"c13377"</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TRADING_ASSETS_FFIEC" hidden="1">"c12986"</definedName>
    <definedName name="IQ_INT_INC_UTI" hidden="1">"c599"</definedName>
    <definedName name="IQ_INT_INCOME_AVG_ASSET" hidden="1">"c15704"</definedName>
    <definedName name="IQ_INT_INCOME_AVG_ASSETS_THRIFT" hidden="1">"c25647"</definedName>
    <definedName name="IQ_INT_INCOME_AVG_EARNING_ASSETS_THRIFT" hidden="1">"c25666"</definedName>
    <definedName name="IQ_INT_INCOME_FTE_AVG_ASSETS_FFIEC" hidden="1">"c13856"</definedName>
    <definedName name="IQ_INT_INCOME_FTE_AVG_EARNING_ASSETS_FFIEC" hidden="1">"c13857"</definedName>
    <definedName name="IQ_INT_INCOME_FTE_FFIEC" hidden="1">"c13852"</definedName>
    <definedName name="IQ_INT_INV_INC" hidden="1">"c600"</definedName>
    <definedName name="IQ_INT_INV_INC_RE" hidden="1">"c6226"</definedName>
    <definedName name="IQ_INT_INV_INC_REIT" hidden="1">"c601"</definedName>
    <definedName name="IQ_INT_INV_INC_UTI" hidden="1">"c602"</definedName>
    <definedName name="IQ_INT_MBS_THRIFT" hidden="1">"c24746"</definedName>
    <definedName name="IQ_INT_MORTGAGE_COLLATERALIZED_SEC_THRIFT" hidden="1">"c24761"</definedName>
    <definedName name="IQ_INT_MORTGAGE_LOANS_THRIFT" hidden="1">"c24747"</definedName>
    <definedName name="IQ_INT_ON_BORROWING_COVERAGE" hidden="1">"c603"</definedName>
    <definedName name="IQ_INT_ON_DEPOSITS_DOM_FFIEC" hidden="1">"c12991"</definedName>
    <definedName name="IQ_INT_ON_DEPOSITS_FFIEC" hidden="1">"c12990"</definedName>
    <definedName name="IQ_INT_ON_DEPOSITS_FOREIGN_FFIEC" hidden="1">"c12995"</definedName>
    <definedName name="IQ_INT_ONLY_STRIP_RECEIVABLES_OTHER_INSTRUMENTS_THRIFT" hidden="1">"c24891"</definedName>
    <definedName name="IQ_INT_OTHER_BORROWINGS_THRIFT" hidden="1">"c24762"</definedName>
    <definedName name="IQ_INT_RATE_EXPOSURE_FFIEC" hidden="1">"c13058"</definedName>
    <definedName name="IQ_INT_RATE_SPREAD" hidden="1">"c604"</definedName>
    <definedName name="IQ_INT_SAVINGS_DEPOSITS_MMDA_DOM_FFIEC" hidden="1">"c15364"</definedName>
    <definedName name="IQ_INT_SUB_DEBT_THRIFT" hidden="1">"c24760"</definedName>
    <definedName name="IQ_INT_SUB_NOTES_FDIC" hidden="1">"c6568"</definedName>
    <definedName name="IQ_INT_SUB_NOTES_FFIEC" hidden="1">"c12998"</definedName>
    <definedName name="IQ_INT_TIME_DEPOSITS_LESS_THAN_100K_DOM_FFIEC" hidden="1">"c12993"</definedName>
    <definedName name="IQ_INT_TIME_DEPOSITS_MORE_THAN_100K_DOM_FFIEC" hidden="1">"c12992"</definedName>
    <definedName name="IQ_INT_TRADING_LIABILITIES_FFIEC" hidden="1">"c12997"</definedName>
    <definedName name="IQ_INT_TRANSACTION_ACCOUNTS_DOM_FFIEC" hidden="1">"c15363"</definedName>
    <definedName name="IQ_INT_YIELD_DEPOSITS_INV_SEC_THRIFT" hidden="1">"c25679"</definedName>
    <definedName name="IQ_INT_YIELD_MBS_THRIFT" hidden="1">"c25678"</definedName>
    <definedName name="IQ_INTANGIBLE_ASSETS_ADJUSTED_ASSETS_THRIFT" hidden="1">"c25036"</definedName>
    <definedName name="IQ_INTANGIBLE_ASSETS_T1_THRIFT" hidden="1">"c25027"</definedName>
    <definedName name="IQ_INTANGIBLES_NET" hidden="1">"c1407"</definedName>
    <definedName name="IQ_INTEL_EPS_EST" hidden="1">"c24729"</definedName>
    <definedName name="IQ_INTERBANK_RATIO" hidden="1">"c19134"</definedName>
    <definedName name="IQ_INTEREST_ACCRUED_ON_DEPOSITS_DOM_FFIEC" hidden="1">"c15277"</definedName>
    <definedName name="IQ_INTEREST_BEARING_BALANCES_FDIC" hidden="1">"c6371"</definedName>
    <definedName name="IQ_INTEREST_BEARING_BALANCES_QUARTERLY_AVG_FFIEC" hidden="1">"c15467"</definedName>
    <definedName name="IQ_INTEREST_BEARING_CASH_FFIEC" hidden="1">"c15259"</definedName>
    <definedName name="IQ_INTEREST_BEARING_CASH_FOREIGN_FFIEC" hidden="1">"c12776"</definedName>
    <definedName name="IQ_INTEREST_BEARING_CASH_US_FFIEC" hidden="1">"c12775"</definedName>
    <definedName name="IQ_INTEREST_BEARING_DEPOSITS_ALL_OTHER_ACCOUNTS_THRIFT" hidden="1">"c25424"</definedName>
    <definedName name="IQ_INTEREST_BEARING_DEPOSITS_DOMESTIC_FDIC" hidden="1">"c6478"</definedName>
    <definedName name="IQ_INTEREST_BEARING_DEPOSITS_EMPLOYEE_BENEFIT_RETIREMENT_RELATED_ACCOUNTS_THRIFT" hidden="1">"c25408"</definedName>
    <definedName name="IQ_INTEREST_BEARING_DEPOSITS_FDIC" hidden="1">"c6373"</definedName>
    <definedName name="IQ_INTEREST_BEARING_DEPOSITS_FOREIGN_FDIC" hidden="1">"c6485"</definedName>
    <definedName name="IQ_INTEREST_BEARING_DEPOSITS_PERSONAL_TRUST_AGENCY_INV_MANAGEMENT_AGENCY_ACCOUNTS_THRIFT_THRIFT" hidden="1">"c25392"</definedName>
    <definedName name="IQ_INTEREST_BEARING_TRANS_DOM_QUARTERLY_AVG_FFIEC" hidden="1">"c15484"</definedName>
    <definedName name="IQ_INTEREST_CASH_DEPOSITS" hidden="1">"c2255"</definedName>
    <definedName name="IQ_INTEREST_CREDITED_DEPOSITS_THRIFT" hidden="1">"c25344"</definedName>
    <definedName name="IQ_INTEREST_EXP" hidden="1">"c618"</definedName>
    <definedName name="IQ_INTEREST_EXP_ACT_OR_EST" hidden="1">"c18267"</definedName>
    <definedName name="IQ_INTEREST_EXP_ACT_OR_EST_CIQ" hidden="1">"c18273"</definedName>
    <definedName name="IQ_INTEREST_EXP_EST" hidden="1">"c18114"</definedName>
    <definedName name="IQ_INTEREST_EXP_EST_CIQ" hidden="1">"c18182"</definedName>
    <definedName name="IQ_INTEREST_EXP_EST_NOTE" hidden="1">"c18235"</definedName>
    <definedName name="IQ_INTEREST_EXP_EST_NOTE_CIQ" hidden="1">"c18242"</definedName>
    <definedName name="IQ_INTEREST_EXP_GUIDANCE" hidden="1">"c18406"</definedName>
    <definedName name="IQ_INTEREST_EXP_HIGH_EST" hidden="1">"c18134"</definedName>
    <definedName name="IQ_INTEREST_EXP_HIGH_EST_CIQ" hidden="1">"c18196"</definedName>
    <definedName name="IQ_INTEREST_EXP_HIGH_GUIDANCE" hidden="1">"c18407"</definedName>
    <definedName name="IQ_INTEREST_EXP_LOW_EST" hidden="1">"c18144"</definedName>
    <definedName name="IQ_INTEREST_EXP_LOW_EST_CIQ" hidden="1">"c18203"</definedName>
    <definedName name="IQ_INTEREST_EXP_LOW_GUIDANCE" hidden="1">"c18408"</definedName>
    <definedName name="IQ_INTEREST_EXP_MEDIAN_EST" hidden="1">"c18124"</definedName>
    <definedName name="IQ_INTEREST_EXP_MEDIAN_EST_CIQ" hidden="1">"c18189"</definedName>
    <definedName name="IQ_INTEREST_EXP_NET" hidden="1">"c1450"</definedName>
    <definedName name="IQ_INTEREST_EXP_NON" hidden="1">"c1383"</definedName>
    <definedName name="IQ_INTEREST_EXP_NUM_EST" hidden="1">"c18164"</definedName>
    <definedName name="IQ_INTEREST_EXP_NUM_EST_CIQ" hidden="1">"c18217"</definedName>
    <definedName name="IQ_INTEREST_EXP_STDDEV_EST" hidden="1">"c18154"</definedName>
    <definedName name="IQ_INTEREST_EXP_STDDEV_EST_CIQ" hidden="1">"c18210"</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TEREST_LT_DEBT" hidden="1">"c2086"</definedName>
    <definedName name="IQ_INTEREST_PENALTIES_RECOG_BS_AFTER_TAX" hidden="1">"c15745"</definedName>
    <definedName name="IQ_INTEREST_PENALTIES_RECOG_BS_PRE_TAX" hidden="1">"c15744"</definedName>
    <definedName name="IQ_INTEREST_PENALTIES_RECOG_IS_AFTER_TAX" hidden="1">"c15743"</definedName>
    <definedName name="IQ_INTEREST_PENALTIES_RECOG_IS_PRE_TAX" hidden="1">"c15742"</definedName>
    <definedName name="IQ_INTEREST_RATE_CONTRACTS_FDIC" hidden="1">"c6512"</definedName>
    <definedName name="IQ_INTEREST_RATE_EXPOSURES_FDIC" hidden="1">"c6662"</definedName>
    <definedName name="IQ_INTERNAL_ALLOCATIONS_INC_EXP_FOREIGN_FFIEC" hidden="1">"c15394"</definedName>
    <definedName name="IQ_INTRACO_INC_CREDITS_FIDUCIARY_RELATED_SERVICES_THRIFT" hidden="1">"c24814"</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IN_UNREGISTERED_FUNDS_PRIVATE_EQUITY_INV_ALL_OTHER_ACCOUNTS_THRIFT" hidden="1">"c25433"</definedName>
    <definedName name="IQ_INV_IN_UNREGISTERED_FUNDS_PRIVATE_EQUITY_INV_EMPLOYEE_BENEFIT_RETIREMENT_RELATED_ACCOUNTS_THRIFT" hidden="1">"c25417"</definedName>
    <definedName name="IQ_INV_IN_UNREGISTERED_FUNDS_PRIVATE_EQUITY_INV_PERSONAL_TRUST_AGENCY_INV_MANAGEMENT_ACCOUNTS_THRIFT" hidden="1">"c25401"</definedName>
    <definedName name="IQ_INV_MANAGEMENT_INV_ADVISORY_AGENCY_ACCOUNTS_GROSS_LOSSES_MANAGED_ACCOUNTS_THRIFT" hidden="1">"c25463"</definedName>
    <definedName name="IQ_INV_MANAGEMENT_INV_ADVISORY_AGENCY_ACCOUNTS_GROSS_LOSSES_NONMANAGED_ACCOUNTS_THRIFT" hidden="1">"c25468"</definedName>
    <definedName name="IQ_INV_MANAGEMENT_INV_ADVISORY_AGENCY_ACCOUNTS_MANAGED_ASSETS_THRIFT" hidden="1">"c25353"</definedName>
    <definedName name="IQ_INV_MANAGEMENT_INV_ADVISORY_AGENCY_ACCOUNTS_NONMANAGED_ASSETS_THRIFT" hidden="1">"c25374"</definedName>
    <definedName name="IQ_INV_MANAGEMENT_INV_ADVISORY_AGENCY_ACCOUNTS_NUMBER_MANAGED_ACCOUNTS_THRIFT" hidden="1">"c25364"</definedName>
    <definedName name="IQ_INV_MANAGEMENT_INV_ADVISORY_AGENCY_ACCOUNTS_NUMBER_NONMANAGED_ACCOUNTS_THRIFT" hidden="1">"c25386"</definedName>
    <definedName name="IQ_INV_MANAGEMENT_INV_ADVISORY_AGENCY_ACCOUNTS_RECOVERIES_THRIFT" hidden="1">"c25473"</definedName>
    <definedName name="IQ_INV_METHOD" hidden="1">"c621"</definedName>
    <definedName name="IQ_INV_MGMT_ADVISORY_AGENCY_ACCOUNTS_INC_THRIFT" hidden="1">"c24806"</definedName>
    <definedName name="IQ_INV_NONCONTROLLING_INTERESTS_IN_SUBS_T1_THRIFT" hidden="1">"c25022"</definedName>
    <definedName name="IQ_INV_REL_ID" hidden="1">"c15220"</definedName>
    <definedName name="IQ_INV_REL_NAME" hidden="1">"c15219"</definedName>
    <definedName name="IQ_INV_SEC_TOTAL_ASSETS_THRIFT" hidden="1">"c25697"</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BREAKUP_ASSET_MBS" hidden="1">"c17796"</definedName>
    <definedName name="IQ_INVEST_BREAKUP_COMMON" hidden="1">"c17687"</definedName>
    <definedName name="IQ_INVEST_BREAKUP_CORP_DEBT" hidden="1">"c17684"</definedName>
    <definedName name="IQ_INVEST_BREAKUP_CORP_EQUITY" hidden="1">"c17689"</definedName>
    <definedName name="IQ_INVEST_BREAKUP_NON_US_GOVT" hidden="1">"c17794"</definedName>
    <definedName name="IQ_INVEST_BREAKUP_NOT_CLASSIFIED" hidden="1">"c17690"</definedName>
    <definedName name="IQ_INVEST_BREAKUP_OTHER_FIXED" hidden="1">"c17685"</definedName>
    <definedName name="IQ_INVEST_BREAKUP_PREFERRED" hidden="1">"c17688"</definedName>
    <definedName name="IQ_INVEST_BREAKUP_PUBLIC_UTIL_DEBT" hidden="1">"c17683"</definedName>
    <definedName name="IQ_INVEST_BREAKUP_STATE_MUNI" hidden="1">"c17795"</definedName>
    <definedName name="IQ_INVEST_BREAKUP_TOTAL_FIXED" hidden="1">"c17686"</definedName>
    <definedName name="IQ_INVEST_BREAKUP_TOTAL_INVEST" hidden="1">"c17691"</definedName>
    <definedName name="IQ_INVEST_BREAKUP_US_GOVT" hidden="1">"c17793"</definedName>
    <definedName name="IQ_INVEST_CREDIT_QUAL_AMORT_TYPE_1" hidden="1">"c17785"</definedName>
    <definedName name="IQ_INVEST_CREDIT_QUAL_AMORT_TYPE_1_PCT" hidden="1">"c17844"</definedName>
    <definedName name="IQ_INVEST_CREDIT_QUAL_AMORT_TYPE_2" hidden="1">"c17786"</definedName>
    <definedName name="IQ_INVEST_CREDIT_QUAL_AMORT_TYPE_2_PCT" hidden="1">"c17845"</definedName>
    <definedName name="IQ_INVEST_CREDIT_QUAL_AMORT_TYPE_3" hidden="1">"c17787"</definedName>
    <definedName name="IQ_INVEST_CREDIT_QUAL_AMORT_TYPE_3_PCT" hidden="1">"c17846"</definedName>
    <definedName name="IQ_INVEST_CREDIT_QUAL_AMORT_TYPE_4" hidden="1">"c17788"</definedName>
    <definedName name="IQ_INVEST_CREDIT_QUAL_AMORT_TYPE_4_PCT" hidden="1">"c17847"</definedName>
    <definedName name="IQ_INVEST_CREDIT_QUAL_AMORT_TYPE_5" hidden="1">"c17789"</definedName>
    <definedName name="IQ_INVEST_CREDIT_QUAL_AMORT_TYPE_5_PCT" hidden="1">"c17848"</definedName>
    <definedName name="IQ_INVEST_CREDIT_QUAL_AMORT_TYPE_6" hidden="1">"c17790"</definedName>
    <definedName name="IQ_INVEST_CREDIT_QUAL_AMORT_TYPE_6_PCT" hidden="1">"c17849"</definedName>
    <definedName name="IQ_INVEST_CREDIT_QUAL_AMORT_TYPE_OTHER" hidden="1">"c17791"</definedName>
    <definedName name="IQ_INVEST_CREDIT_QUAL_AMORT_TYPE_OTHER_PCT" hidden="1">"c17850"</definedName>
    <definedName name="IQ_INVEST_CREDIT_QUAL_AMORT_TYPE_TOTAL_FIXED" hidden="1">"c17792"</definedName>
    <definedName name="IQ_INVEST_CREDIT_QUAL_CV_TYPE_1" hidden="1">"c17769"</definedName>
    <definedName name="IQ_INVEST_CREDIT_QUAL_CV_TYPE_1_PCT" hidden="1">"c17830"</definedName>
    <definedName name="IQ_INVEST_CREDIT_QUAL_CV_TYPE_2" hidden="1">"c17770"</definedName>
    <definedName name="IQ_INVEST_CREDIT_QUAL_CV_TYPE_2_PCT" hidden="1">"c17831"</definedName>
    <definedName name="IQ_INVEST_CREDIT_QUAL_CV_TYPE_3" hidden="1">"c17771"</definedName>
    <definedName name="IQ_INVEST_CREDIT_QUAL_CV_TYPE_3_PCT" hidden="1">"c17832"</definedName>
    <definedName name="IQ_INVEST_CREDIT_QUAL_CV_TYPE_4" hidden="1">"c17772"</definedName>
    <definedName name="IQ_INVEST_CREDIT_QUAL_CV_TYPE_4_PCT" hidden="1">"c17833"</definedName>
    <definedName name="IQ_INVEST_CREDIT_QUAL_CV_TYPE_5" hidden="1">"c17773"</definedName>
    <definedName name="IQ_INVEST_CREDIT_QUAL_CV_TYPE_5_PCT" hidden="1">"c17834"</definedName>
    <definedName name="IQ_INVEST_CREDIT_QUAL_CV_TYPE_6" hidden="1">"c17774"</definedName>
    <definedName name="IQ_INVEST_CREDIT_QUAL_CV_TYPE_6_PCT" hidden="1">"c17835"</definedName>
    <definedName name="IQ_INVEST_CREDIT_QUAL_CV_TYPE_OTHER" hidden="1">"c17775"</definedName>
    <definedName name="IQ_INVEST_CREDIT_QUAL_CV_TYPE_OTHER_PCT" hidden="1">"c17836"</definedName>
    <definedName name="IQ_INVEST_CREDIT_QUAL_CV_TYPE_TOTAL_FIXED" hidden="1">"c17776"</definedName>
    <definedName name="IQ_INVEST_CREDIT_QUAL_FV_TYPE_1" hidden="1">"c17777"</definedName>
    <definedName name="IQ_INVEST_CREDIT_QUAL_FV_TYPE_1_PCT" hidden="1">"c17837"</definedName>
    <definedName name="IQ_INVEST_CREDIT_QUAL_FV_TYPE_2" hidden="1">"c17778"</definedName>
    <definedName name="IQ_INVEST_CREDIT_QUAL_FV_TYPE_2_PCT" hidden="1">"c17838"</definedName>
    <definedName name="IQ_INVEST_CREDIT_QUAL_FV_TYPE_3" hidden="1">"c17779"</definedName>
    <definedName name="IQ_INVEST_CREDIT_QUAL_FV_TYPE_3_PCT" hidden="1">"c17839"</definedName>
    <definedName name="IQ_INVEST_CREDIT_QUAL_FV_TYPE_4" hidden="1">"c17780"</definedName>
    <definedName name="IQ_INVEST_CREDIT_QUAL_FV_TYPE_4_PCT" hidden="1">"c17840"</definedName>
    <definedName name="IQ_INVEST_CREDIT_QUAL_FV_TYPE_5" hidden="1">"c17781"</definedName>
    <definedName name="IQ_INVEST_CREDIT_QUAL_FV_TYPE_5_PCT" hidden="1">"c17841"</definedName>
    <definedName name="IQ_INVEST_CREDIT_QUAL_FV_TYPE_6" hidden="1">"c17782"</definedName>
    <definedName name="IQ_INVEST_CREDIT_QUAL_FV_TYPE_6_PCT" hidden="1">"c17842"</definedName>
    <definedName name="IQ_INVEST_CREDIT_QUAL_FV_TYPE_OTHER" hidden="1">"c17783"</definedName>
    <definedName name="IQ_INVEST_CREDIT_QUAL_FV_TYPE_OTHER_PCT" hidden="1">"c17843"</definedName>
    <definedName name="IQ_INVEST_CREDIT_QUAL_FV_TYPE_TOTAL_FIXED" hidden="1">"c17784"</definedName>
    <definedName name="IQ_INVEST_CRITERIA_EBITDA_MAX" hidden="1">"c18907"</definedName>
    <definedName name="IQ_INVEST_CRITERIA_EBITDA_MIN" hidden="1">"c18906"</definedName>
    <definedName name="IQ_INVEST_CRITERIA_EQUITY_MAX" hidden="1">"c18901"</definedName>
    <definedName name="IQ_INVEST_CRITERIA_EQUITY_MIN" hidden="1">"c18900"</definedName>
    <definedName name="IQ_INVEST_CRITERIA_EV_MAX" hidden="1">"c18903"</definedName>
    <definedName name="IQ_INVEST_CRITERIA_EV_MIN" hidden="1">"c18902"</definedName>
    <definedName name="IQ_INVEST_CRITERIA_GEOGRAPHY" hidden="1">"c18898"</definedName>
    <definedName name="IQ_INVEST_CRITERIA_INDUSTRY" hidden="1">"c18897"</definedName>
    <definedName name="IQ_INVEST_CRITERIA_STAGES" hidden="1">"c18899"</definedName>
    <definedName name="IQ_INVEST_CRITERIA_TOT_REV_MAX" hidden="1">"c18905"</definedName>
    <definedName name="IQ_INVEST_CRITERIA_TOT_REV_MIN" hidden="1">"c18904"</definedName>
    <definedName name="IQ_INVEST_DEBT" hidden="1">"c625"</definedName>
    <definedName name="IQ_INVEST_DETAIL_AVAIL_SALE" hidden="1">"c17692"</definedName>
    <definedName name="IQ_INVEST_DETAIL_AVAIL_SALE_AMORT" hidden="1">"c17810"</definedName>
    <definedName name="IQ_INVEST_DETAIL_HELD_MATURITY" hidden="1">"c17807"</definedName>
    <definedName name="IQ_INVEST_DETAIL_OTHER" hidden="1">"c17809"</definedName>
    <definedName name="IQ_INVEST_DETAIL_TRADING" hidden="1">"c17808"</definedName>
    <definedName name="IQ_INVEST_DETAIL_TRADING_AMORT" hidden="1">"c17811"</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CM"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AT_AMORT_1_5_YR" hidden="1">"c17764"</definedName>
    <definedName name="IQ_INVEST_MAT_AMORT_1_5_YR_PCT" hidden="1">"c17825"</definedName>
    <definedName name="IQ_INVEST_MAT_AMORT_1_YR" hidden="1">"c17763"</definedName>
    <definedName name="IQ_INVEST_MAT_AMORT_1_YR_PCT" hidden="1">"c17824"</definedName>
    <definedName name="IQ_INVEST_MAT_AMORT_5_10_YR" hidden="1">"c17765"</definedName>
    <definedName name="IQ_INVEST_MAT_AMORT_5_10_YR_PCT" hidden="1">"c17826"</definedName>
    <definedName name="IQ_INVEST_MAT_AMORT_AFTER_10_YR" hidden="1">"c17766"</definedName>
    <definedName name="IQ_INVEST_MAT_AMORT_AFTER_10_YR_PCT" hidden="1">"c17827"</definedName>
    <definedName name="IQ_INVEST_MAT_AMORT_ASSET_MBS" hidden="1">"c17767"</definedName>
    <definedName name="IQ_INVEST_MAT_AMORT_ASSET_MBS_PCT" hidden="1">"c17828"</definedName>
    <definedName name="IQ_INVEST_MAT_AMORT_OTHER_FIXED" hidden="1">"c17768"</definedName>
    <definedName name="IQ_INVEST_MAT_AMORT_OTHER_FIXED_PCT" hidden="1">"c17829"</definedName>
    <definedName name="IQ_INVEST_MAT_CV_1_5_YR" hidden="1">"c17752"</definedName>
    <definedName name="IQ_INVEST_MAT_CV_1_5_YR_PCT" hidden="1">"c17813"</definedName>
    <definedName name="IQ_INVEST_MAT_CV_1_YR" hidden="1">"c17751"</definedName>
    <definedName name="IQ_INVEST_MAT_CV_1_YR_PCT" hidden="1">"c17812"</definedName>
    <definedName name="IQ_INVEST_MAT_CV_5_10_YR" hidden="1">"c17753"</definedName>
    <definedName name="IQ_INVEST_MAT_CV_5_10_YR_PCT" hidden="1">"c17814"</definedName>
    <definedName name="IQ_INVEST_MAT_CV_AFTER_10_YR" hidden="1">"c17754"</definedName>
    <definedName name="IQ_INVEST_MAT_CV_AFTER_10_YR_PCT" hidden="1">"c17815"</definedName>
    <definedName name="IQ_INVEST_MAT_CV_ASSET_MBS" hidden="1">"c17755"</definedName>
    <definedName name="IQ_INVEST_MAT_CV_ASSET_MBS_PCT" hidden="1">"c17816"</definedName>
    <definedName name="IQ_INVEST_MAT_CV_OTHER_FIXED" hidden="1">"c17756"</definedName>
    <definedName name="IQ_INVEST_MAT_CV_OTHER_FIXED_PCT" hidden="1">"c17817"</definedName>
    <definedName name="IQ_INVEST_MAT_FV_1_5_YR" hidden="1">"c17758"</definedName>
    <definedName name="IQ_INVEST_MAT_FV_1_5_YR_PCT" hidden="1">"c17819"</definedName>
    <definedName name="IQ_INVEST_MAT_FV_1_YR" hidden="1">"c17757"</definedName>
    <definedName name="IQ_INVEST_MAT_FV_1_YR_PCT" hidden="1">"c17818"</definedName>
    <definedName name="IQ_INVEST_MAT_FV_5_10_YR" hidden="1">"c17759"</definedName>
    <definedName name="IQ_INVEST_MAT_FV_5_10_YR_PCT" hidden="1">"c17820"</definedName>
    <definedName name="IQ_INVEST_MAT_FV_AFTER_10_YR" hidden="1">"c17760"</definedName>
    <definedName name="IQ_INVEST_MAT_FV_AFTER_10_YR_PCT" hidden="1">"c17821"</definedName>
    <definedName name="IQ_INVEST_MAT_FV_ASSET_MBS" hidden="1">"c17761"</definedName>
    <definedName name="IQ_INVEST_MAT_FV_ASSET_MBS_PCT" hidden="1">"c17822"</definedName>
    <definedName name="IQ_INVEST_MAT_FV_OTHER_FIXED" hidden="1">"c17762"</definedName>
    <definedName name="IQ_INVEST_MAT_FV_OTHER_FIXED_PCT" hidden="1">"c17823"</definedName>
    <definedName name="IQ_INVEST_MUNI_SECURITY" hidden="1">"c5512"</definedName>
    <definedName name="IQ_INVEST_REAL_ESTATE" hidden="1">"c635"</definedName>
    <definedName name="IQ_INVEST_SECURITIES_ASSETS_TOT_FFIEC" hidden="1">"c13440"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CM"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 hidden="1">"c12834"</definedName>
    <definedName name="IQ_INVESTMENT_ADVISOR" hidden="1">"c19236"</definedName>
    <definedName name="IQ_INVESTMENT_ADVISOR_ID" hidden="1">"c19237"</definedName>
    <definedName name="IQ_INVESTMENT_ADVISOR_PRIMARY" hidden="1">"c19239"</definedName>
    <definedName name="IQ_INVESTMENT_ADVISOR_PRIMARY_ID" hidden="1">"c19240"</definedName>
    <definedName name="IQ_INVESTMENT_ADVISOR_REL" hidden="1">"c19238"</definedName>
    <definedName name="IQ_INVESTMENT_BANKING_BROKERAGE_FEES_FFIEC" hidden="1">"c13627"</definedName>
    <definedName name="IQ_INVESTMENT_BANKING_FEES_COMMISSIONS_FFIEC" hidden="1">"c13006"</definedName>
    <definedName name="IQ_INVESTMENT_BANKING_OTHER_FEES_FDIC" hidden="1">"c6666"</definedName>
    <definedName name="IQ_INVESTMENT_PARTNERSHIP" hidden="1">"c16072"</definedName>
    <definedName name="IQ_INVESTMENTS_ALL" hidden="1">"c18891"</definedName>
    <definedName name="IQ_INVESTMENTS_ALL_COVER" hidden="1">"c19112"</definedName>
    <definedName name="IQ_INVESTMENTS_ALL_ID" hidden="1">"c18892"</definedName>
    <definedName name="IQ_INVESTMENTS_ALL_REL" hidden="1">"c18894"</definedName>
    <definedName name="IQ_INVESTMENTS_ALL_STAKE" hidden="1">"c18893"</definedName>
    <definedName name="IQ_INVESTMENTS_CURR" hidden="1">"c18881"</definedName>
    <definedName name="IQ_INVESTMENTS_CURR_COVER" hidden="1">"c19110"</definedName>
    <definedName name="IQ_INVESTMENTS_CURR_ID" hidden="1">"c18882"</definedName>
    <definedName name="IQ_INVESTMENTS_CURR_REL" hidden="1">"c18884"</definedName>
    <definedName name="IQ_INVESTMENTS_CURR_STAKE" hidden="1">"c18883"</definedName>
    <definedName name="IQ_INVESTMENTS_LP" hidden="1">"c18912"</definedName>
    <definedName name="IQ_INVESTMENTS_LP_ID" hidden="1">"c18913"</definedName>
    <definedName name="IQ_INVESTMENTS_LP_REL" hidden="1">"c18914"</definedName>
    <definedName name="IQ_INVESTMENTS_PENDING" hidden="1">"c18887"</definedName>
    <definedName name="IQ_INVESTMENTS_PENDING_COVER" hidden="1">"c19111"</definedName>
    <definedName name="IQ_INVESTMENTS_PENDING_ID" hidden="1">"c18888"</definedName>
    <definedName name="IQ_INVESTMENTS_PENDING_REL" hidden="1">"c18890"</definedName>
    <definedName name="IQ_INVESTMENTS_PENDING_STAKE" hidden="1">"c18889"</definedName>
    <definedName name="IQ_INVESTMENTS_PRIOR" hidden="1">"c18895"</definedName>
    <definedName name="IQ_INVESTMENTS_PRIOR_ID" hidden="1">"c18896"</definedName>
    <definedName name="IQ_INVESTORS_ALL" hidden="1">"c20509"</definedName>
    <definedName name="IQ_INVESTORS_ALL_COVER" hidden="1">"c20510"</definedName>
    <definedName name="IQ_INVESTORS_ALL_ID" hidden="1">"C20508"</definedName>
    <definedName name="IQ_INVESTORS_ALL_REL" hidden="1">"c20511"</definedName>
    <definedName name="IQ_INVESTORS_ALL_STAKE" hidden="1">"c20512"</definedName>
    <definedName name="IQ_INVESTORS_CURR" hidden="1">"c20514"</definedName>
    <definedName name="IQ_INVESTORS_CURR_COVER" hidden="1">"c20515"</definedName>
    <definedName name="IQ_INVESTORS_CURR_ID" hidden="1">"c20513"</definedName>
    <definedName name="IQ_INVESTORS_CURR_RECENT_AMOUNT" hidden="1">"c20516"</definedName>
    <definedName name="IQ_INVESTORS_CURR_REL" hidden="1">"c20517"</definedName>
    <definedName name="IQ_INVESTORS_CURR_STAKE" hidden="1">"c20518"</definedName>
    <definedName name="IQ_INVESTORS_CURR_TRANSACTION_DATE" hidden="1">"c20519"</definedName>
    <definedName name="IQ_INVESTORS_CURR_TRANSACTION_ID" hidden="1">"c20520"</definedName>
    <definedName name="IQ_INVESTORS_PENDING" hidden="1">"c20522"</definedName>
    <definedName name="IQ_INVESTORS_PENDING_COVER" hidden="1">"c20523"</definedName>
    <definedName name="IQ_INVESTORS_PENDING_ID" hidden="1">"c20521"</definedName>
    <definedName name="IQ_INVESTORS_PENDING_REL" hidden="1">"c20524"</definedName>
    <definedName name="IQ_INVESTORS_PENDING_STAKE" hidden="1">"c20525"</definedName>
    <definedName name="IQ_INVESTORS_PRIOR" hidden="1">"c20526"</definedName>
    <definedName name="IQ_INVESTORS_PRIOR_ID" hidden="1">"c20527"</definedName>
    <definedName name="IQ_IPRD" hidden="1">"c644"</definedName>
    <definedName name="IQ_IPRD_SUPPLE" hidden="1">"c13813"</definedName>
    <definedName name="IQ_IRA_KEOGH_ACCOUNTS_FDIC" hidden="1">"c6496"</definedName>
    <definedName name="IQ_IRA_KEOGH_ACCOUNTS_GREATER_THAN_100000_INCLUDED_IN_TIME_DEPOSITS_THRIFT" hidden="1">"c25004"</definedName>
    <definedName name="IQ_IRA_KEOGH_ACCOUNTS_THRIFT" hidden="1">"c24994"</definedName>
    <definedName name="IQ_IRAS_HSAS_SIMILAR_ACCOUNTS_MANAGED_ASSETS_THRIFT" hidden="1">"c25351"</definedName>
    <definedName name="IQ_IRAS_HSAS_SIMILAR_ACCOUNTS_NONMANAGED_ASSETS_THRIFT" hidden="1">"c25372"</definedName>
    <definedName name="IQ_IRAS_HSAS_SIMILAR_ACCOUNTS_NUMBER_MANAGED_ACCOUNTS_THRIFT" hidden="1">"c25362"</definedName>
    <definedName name="IQ_IRAS_HSAS_SIMILAR_ACCOUNTS_NUMBER_NONMANAGED_ACCOUNTS_THRIFT" hidden="1">"c25384"</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FC_UNUSED_UNUSED_UNUSED" hidden="1">"c8443"</definedName>
    <definedName name="IQ_ISM_SERVICES_APR_UNUSED" hidden="1">"c7563"</definedName>
    <definedName name="IQ_ISM_SERVICES_APR_UNUSED_UNUSED_UNUSED" hidden="1">"c7563"</definedName>
    <definedName name="IQ_ISM_SERVICES_FC_UNUSED" hidden="1">"c7783"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FC_UNUSED_UNUSED_UNUSED" hidden="1">"c8003"</definedName>
    <definedName name="IQ_ISM_SERVICES_POP_UNUSED" hidden="1">"c7123"</definedName>
    <definedName name="IQ_ISM_SERVICES_POP_UNUSED_UNUSED_UNUSED" hidden="1">"c7123"</definedName>
    <definedName name="IQ_ISM_SERVICES_UNUSED" hidden="1">"c6903"</definedName>
    <definedName name="IQ_ISM_SERVICES_UNUSED_UNUSED_UNUSED" hidden="1">"c6903"</definedName>
    <definedName name="IQ_ISM_SERVICES_YOY_FC_UNUSED" hidden="1">"c8223"</definedName>
    <definedName name="IQ_ISM_SERVICES_YOY_FC_UNUSED_UNUSED_UNUSED" hidden="1">"c8223"</definedName>
    <definedName name="IQ_ISM_SERVICES_YOY_UNUSED" hidden="1">"c7343"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FNMA_FHLMC_GNMA_THRIFT" hidden="1">"c24833"</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ISSUES_IN_DEFAULT_PRINCIPAL_AMT_OUTSTANDING_THRIFT" hidden="1">"c25442"</definedName>
    <definedName name="IQ_JR_SUB_DEBT" hidden="1">"c2534"</definedName>
    <definedName name="IQ_JR_SUB_DEBT_EBITDA" hidden="1">"c2560"</definedName>
    <definedName name="IQ_JR_SUB_DEBT_EBITDA_CAPEX" hidden="1">"c2561"</definedName>
    <definedName name="IQ_JR_SUB_DEBT_PCT" hidden="1">"c2535"</definedName>
    <definedName name="IQ_KEY_DEV_COMPANY_ID" hidden="1">"c13830"</definedName>
    <definedName name="IQ_KEY_DEV_COMPANY_NAME" hidden="1">"c13829"</definedName>
    <definedName name="IQ_KEY_DEV_DATE" hidden="1">"c13763"</definedName>
    <definedName name="IQ_KEY_DEV_HEADLINE" hidden="1">"c13761"</definedName>
    <definedName name="IQ_KEY_DEV_ID" hidden="1">"c13760"</definedName>
    <definedName name="IQ_KEY_DEV_ID_INCL_SUBS" hidden="1">"c13832"</definedName>
    <definedName name="IQ_KEY_DEV_SITUATION" hidden="1">"c13762"</definedName>
    <definedName name="IQ_KEY_DEV_SOURCE" hidden="1">"c13765"</definedName>
    <definedName name="IQ_KEY_DEV_TIME" hidden="1">"c13833"</definedName>
    <definedName name="IQ_KEY_DEV_TRANSACTION_ID" hidden="1">"c13766"</definedName>
    <definedName name="IQ_KEY_DEV_TYPE" hidden="1">"c13764"</definedName>
    <definedName name="IQ_KEY_PERSON_LIFE_INSURANCE_THRIFT" hidden="1">"c24885"</definedName>
    <definedName name="IQ_LABOR_BENEFITS_CIVILIANS" hidden="1">"c20789"</definedName>
    <definedName name="IQ_LABOR_BENEFITS_GOVT" hidden="1">"c20790"</definedName>
    <definedName name="IQ_LABOR_BENEFITS_PRIVATE_INDUSTRY" hidden="1">"c20791"</definedName>
    <definedName name="IQ_LABOR_COMP_CIVILIANS" hidden="1">"c20792"</definedName>
    <definedName name="IQ_LABOR_COMP_GOVT" hidden="1">"c20793"</definedName>
    <definedName name="IQ_LABOR_COMP_PRIVATE_INDUSTRY" hidden="1">"c20794"</definedName>
    <definedName name="IQ_LABOR_NONFARM_PAYROLL" hidden="1">"c20795"</definedName>
    <definedName name="IQ_LABOR_UNEMPLOYMENT_CLAIMS" hidden="1">"c20796"</definedName>
    <definedName name="IQ_LABOR_UNEMPLOYMENT_CLAIMS_4WEEK" hidden="1">"c20797"</definedName>
    <definedName name="IQ_LABOR_UNEMPLOYMENT_RATE" hidden="1">"c20798"</definedName>
    <definedName name="IQ_LABOR_UNEMPLOYMENT_RATE_PCT_INSURED" hidden="1">"c20799"</definedName>
    <definedName name="IQ_LABOR_WAGES_CIVILIANS" hidden="1">"c20800"</definedName>
    <definedName name="IQ_LABOR_WAGES_GOVT" hidden="1">"c20801"</definedName>
    <definedName name="IQ_LABOR_WAGES_PRIVATE_INDUSTRY" hidden="1">"c20802"</definedName>
    <definedName name="IQ_LAND" hidden="1">"c645"</definedName>
    <definedName name="IQ_LAND_LOANS_IN_PROCESS_FORECLOSURE_THRIFT" hidden="1">"c25309"</definedName>
    <definedName name="IQ_LAND_LOANS_TOTAL_LOANS_THRIFT" hidden="1">"c25747"</definedName>
    <definedName name="IQ_LAND_MINERAL_RIGHTS_TO_PPE_GROSS_COAL" hidden="1">"c15949"</definedName>
    <definedName name="IQ_LAND_MINERAL_RIGHTS_TO_PPE_NET_COAL" hidden="1">"c15950"</definedName>
    <definedName name="IQ_LAND_PML_ADJUSTED_NCOS_TOTAL_THRIFT" hidden="1">"c25208"</definedName>
    <definedName name="IQ_LAND_PML_GVA_CHARGE_OFFS_THRIFT" hidden="1">"c25123"</definedName>
    <definedName name="IQ_LAND_PML_GVA_RECOVERIES_THRIFT" hidden="1">"c25154"</definedName>
    <definedName name="IQ_LAND_PML_SVA_PROVISIONS_TRANSFERS_FROM_GVA_TOTAL_THRIFT" hidden="1">"c25177"</definedName>
    <definedName name="IQ_LANDS_MINERAL_RIGHTS_GROSS_COAL" hidden="1">"c15938"</definedName>
    <definedName name="IQ_LANDS_MINERAL_RIGHTS_NET_COAL" hidden="1">"c15939"</definedName>
    <definedName name="IQ_LAPSE_STATUTE_LIMITATIONS" hidden="1">"c15738"</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_MONTHLY_FACTOR" hidden="1">"c8971"</definedName>
    <definedName name="IQ_LATEST_MONTHLY_FACTOR_DATE" hidden="1">"c8972"</definedName>
    <definedName name="IQ_LATEST_TRANSACTION" hidden="1">"c18886"</definedName>
    <definedName name="IQ_LATESTK" hidden="1">1000</definedName>
    <definedName name="IQ_LATESTKFR" hidden="1">"100"</definedName>
    <definedName name="IQ_LATESTQ" hidden="1">500</definedName>
    <definedName name="IQ_LATESTQFR" hidden="1">"50"</definedName>
    <definedName name="IQ_LEAD_UNDERWRITER" hidden="1">"c8957"</definedName>
    <definedName name="IQ_LEASE_EXPENSE" hidden="1">"c16039"</definedName>
    <definedName name="IQ_LEASE_FIN_RECEIVABLES_NON_US_CHARGE_OFFS_FFIEC" hidden="1">"c13631"</definedName>
    <definedName name="IQ_LEASE_FIN_RECEIVABLES_NON_US_RECOV_FFIEC" hidden="1">"c13635"</definedName>
    <definedName name="IQ_LEASE_FIN_RECEIVABLES_US_CHARGE_OFFS_FFIEC" hidden="1">"c13630"</definedName>
    <definedName name="IQ_LEASE_FIN_RECEIVABLES_US_RECOV_FFIEC" hidden="1">"c13634"</definedName>
    <definedName name="IQ_LEASE_FINANCE" hidden="1">"c5654"</definedName>
    <definedName name="IQ_LEASE_FINANCING_REC_DUE_30_89_FFIEC" hidden="1">"c13276"</definedName>
    <definedName name="IQ_LEASE_FINANCING_REC_DUE_90_FFIEC" hidden="1">"c13302"</definedName>
    <definedName name="IQ_LEASE_FINANCING_REC_NON_ACCRUAL_FFIEC" hidden="1">"c13328"</definedName>
    <definedName name="IQ_LEASE_FINANCING_RECEIVABLES_CHARGE_OFFS_FDIC" hidden="1">"c6602"</definedName>
    <definedName name="IQ_LEASE_FINANCING_RECEIVABLES_DOM_FFIEC" hidden="1">"c12915"</definedName>
    <definedName name="IQ_LEASE_FINANCING_RECEIVABLES_FDIC" hidden="1">"c6433"</definedName>
    <definedName name="IQ_LEASE_FINANCING_RECEIVABLES_NET_CHARGE_OFFS_FDIC" hidden="1">"c6640"</definedName>
    <definedName name="IQ_LEASE_FINANCING_RECEIVABLES_QUARTERLY_AVG_FFIEC" hidden="1">"c15483"</definedName>
    <definedName name="IQ_LEASE_FINANCING_RECEIVABLES_RECOVERIES_FDIC" hidden="1">"c6621"</definedName>
    <definedName name="IQ_LEASE_FINANCING_RECEIVABLES_TOTAL_LOANS_FOREIGN_FDIC" hidden="1">"c6449"</definedName>
    <definedName name="IQ_LEASE_PMT_REC_AFTER_FIVE" hidden="1">"c16099"</definedName>
    <definedName name="IQ_LEASE_PMT_REC_CY" hidden="1">"c16093"</definedName>
    <definedName name="IQ_LEASE_PMT_REC_CY1" hidden="1">"c16094"</definedName>
    <definedName name="IQ_LEASE_PMT_REC_CY2" hidden="1">"c16095"</definedName>
    <definedName name="IQ_LEASE_PMT_REC_CY3" hidden="1">"c16096"</definedName>
    <definedName name="IQ_LEASE_PMT_REC_CY4" hidden="1">"c16097"</definedName>
    <definedName name="IQ_LEASE_PMT_REC_NEXT_FIVE" hidden="1">"c16098"</definedName>
    <definedName name="IQ_LEASE_PMT_REC_TOTAL" hidden="1">"c16100"</definedName>
    <definedName name="IQ_LEASE_RECEIVABLES_FOREIGN_FFIEC" hidden="1">"c13483"</definedName>
    <definedName name="IQ_LEASE_RECEIVABLES_THRIFT" hidden="1">"c24857"</definedName>
    <definedName name="IQ_LEASE_REVENUE" hidden="1">"c16023"</definedName>
    <definedName name="IQ_LEASE_TERMINATION_FEES" hidden="1">"c16182"</definedName>
    <definedName name="IQ_LEASED_RESERVES_COAL" hidden="1">"c15918"</definedName>
    <definedName name="IQ_LEASED_RESERVES_TO_TOTAL_RESERVES_COAL" hidden="1">"c15958"</definedName>
    <definedName name="IQ_LEASEHOLD_IMPROVEMENT" hidden="1">"c17549"</definedName>
    <definedName name="IQ_LEASES_INDIVIDUALS_CHARGE_OFFS_FFIEC" hidden="1">"c13184"</definedName>
    <definedName name="IQ_LEASES_INDIVIDUALS_RECOV_FFIEC" hidden="1">"c13206"</definedName>
    <definedName name="IQ_LEASES_PERSONAL_EXP_DUE_30_89_FFIEC" hidden="1">"c13277"</definedName>
    <definedName name="IQ_LEASES_PERSONAL_EXP_DUE_90_FFIEC" hidden="1">"c13303"</definedName>
    <definedName name="IQ_LEASES_PERSONAL_EXP_NON_ACCRUAL_FFIEC" hidden="1">"c13329"</definedName>
    <definedName name="IQ_LEGAL_EXP_THRIFT" hidden="1">"c24789"</definedName>
    <definedName name="IQ_LEGAL_FEES_FFIEC" hidden="1">"c13052"</definedName>
    <definedName name="IQ_LEGAL_SETTLE" hidden="1">"c647"</definedName>
    <definedName name="IQ_LEGAL_SETTLE_BNK" hidden="1">"c648"</definedName>
    <definedName name="IQ_LEGAL_SETTLE_BR" hidden="1">"c649"</definedName>
    <definedName name="IQ_LEGAL_SETTLE_CM"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SUPPLE" hidden="1">"c13815"</definedName>
    <definedName name="IQ_LEGAL_SETTLE_UTI" hidden="1">"c653"</definedName>
    <definedName name="IQ_LETTERS_CREDIT_THRIFT" hidden="1">"c25612"</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ABILITIES_FAIR_VALUE" hidden="1">"c13848"</definedName>
    <definedName name="IQ_LIABILITIES_LEVEL_1" hidden="1">"c13844"</definedName>
    <definedName name="IQ_LIABILITIES_LEVEL_2" hidden="1">"c13845"</definedName>
    <definedName name="IQ_LIABILITIES_LEVEL_3" hidden="1">"c13846"</definedName>
    <definedName name="IQ_LIABILITIES_NETTING_OTHER_ADJUSTMENTS" hidden="1">"c13847"</definedName>
    <definedName name="IQ_LIABILITY_ACCEPTANCES_OUT_FFIEC" hidden="1">"c12866"</definedName>
    <definedName name="IQ_LIABILITY_SHORT_POSITIONS_DOM_FFIEC" hidden="1">"c12941"</definedName>
    <definedName name="IQ_LICENSED_POPS" hidden="1">"c2123"</definedName>
    <definedName name="IQ_LICENSED_WIRELESS_POPS" hidden="1">"c2123"</definedName>
    <definedName name="IQ_LIFE_EARNED" hidden="1">"c2739"</definedName>
    <definedName name="IQ_LIFE_INSURANCE_ASSETS_FDIC" hidden="1">"c6372"</definedName>
    <definedName name="IQ_LIFE_INSURANCE_ASSETS_FFIEC" hidden="1">"c12847"</definedName>
    <definedName name="IQ_LIFOR" hidden="1">"c655"</definedName>
    <definedName name="IQ_LIMITED_PARTNERS" hidden="1">"c18915"</definedName>
    <definedName name="IQ_LIMITED_PARTNERS_ID" hidden="1">"c18916"</definedName>
    <definedName name="IQ_LIMITED_PARTNERS_REL" hidden="1">"c19114"</definedName>
    <definedName name="IQ_LINE_EXTENSIONS_CABLE_INVEST" hidden="1">"c15803"</definedName>
    <definedName name="IQ_LIQUID_ASSETS_ASSETS_TOT_FFIEC" hidden="1">"c13439"</definedName>
    <definedName name="IQ_LIQUID_ASSETS_NON_LIQUID_ASSETS_THRIFT" hidden="1">"c25626"</definedName>
    <definedName name="IQ_LIQUID_ASSETS_NONCORE_FUNDING_FFIEC" hidden="1">"c13339"</definedName>
    <definedName name="IQ_LIQUID_ASSETS_TOTAL_ASSETS_THRIFT" hidden="1">"c25696"</definedName>
    <definedName name="IQ_LIQUIDATION_VALUE_PREFERRED_CONVERT" hidden="1">"c13835"</definedName>
    <definedName name="IQ_LIQUIDATION_VALUE_PREFERRED_NON_REDEEM" hidden="1">"c13836"</definedName>
    <definedName name="IQ_LIQUIDATION_VALUE_PREFERRED_REDEEM" hidden="1">"c13837"</definedName>
    <definedName name="IQ_LL" hidden="1">"c656"</definedName>
    <definedName name="IQ_LL_ALLOWANCE_GROSS_LOANS_THRIFT" hidden="1">"c25637"</definedName>
    <definedName name="IQ_LL_ALLOWANCE_NET_LOANS_LOSSES_THRIFT" hidden="1">"c25642"</definedName>
    <definedName name="IQ_LL_ALLOWANCE_NONACCRUAL_ASSETS_THRIFT" hidden="1">"c25638"</definedName>
    <definedName name="IQ_LOAN_ALLOW_GROSS_LOANS_FFIEC" hidden="1">"c13415"</definedName>
    <definedName name="IQ_LOAN_ALLOWANCE_GROSS_LOSSES_FFIEC" hidden="1">"c13352"</definedName>
    <definedName name="IQ_LOAN_ALLOWANCE_NET_LOANS_FFIEC" hidden="1">"c13472"</definedName>
    <definedName name="IQ_LOAN_ALLOWANCE_NONACCRUAL_ASSETS_FFIEC" hidden="1">"c13473"</definedName>
    <definedName name="IQ_LOAN_ALLOWANCE_PAST_DUE_NONACCRUAL_FFIEC" hidden="1">"c13474"</definedName>
    <definedName name="IQ_LOAN_COMMITMENTS_FAIR_VALUE_TOT_FFIEC" hidden="1">"c13216"</definedName>
    <definedName name="IQ_LOAN_COMMITMENTS_LEVEL_1_FFIEC" hidden="1">"c13224"</definedName>
    <definedName name="IQ_LOAN_COMMITMENTS_LEVEL_2_FFIEC" hidden="1">"c13232"</definedName>
    <definedName name="IQ_LOAN_COMMITMENTS_LEVEL_3_FFIEC" hidden="1">"c13240"</definedName>
    <definedName name="IQ_LOAN_COMMITMENTS_REVOLVING_FDIC" hidden="1">"c6524"</definedName>
    <definedName name="IQ_LOAN_LEASE_ALLOWANCE_PAST_DUE_NONACCRUAL_LOANS_THRIFT" hidden="1">"c25643"</definedName>
    <definedName name="IQ_LOAN_LEASE_RECEIV" hidden="1">"c657"</definedName>
    <definedName name="IQ_LOAN_LOSS" hidden="1">"c1386"</definedName>
    <definedName name="IQ_LOAN_LOSS_ALLOW_FDIC" hidden="1">"c6326"</definedName>
    <definedName name="IQ_LOAN_LOSS_ALLOWANCE_GROSS_LOANS_THRIFT" hidden="1">"c25736"</definedName>
    <definedName name="IQ_LOAN_LOSS_ALLOWANCE_NON_PERF_ASSETS_FFIEC" hidden="1">"c13912"</definedName>
    <definedName name="IQ_LOAN_LOSS_ALLOWANCE_NONCURRENT_LOANS_FDIC" hidden="1">"c6740"</definedName>
    <definedName name="IQ_LOAN_LOSS_PROVISION_FOREIGN_FFIEC" hidden="1">"c15382"</definedName>
    <definedName name="IQ_LOAN_LOSSES_AVERAGE_LOANS_FFIEC" hidden="1">"c13350"</definedName>
    <definedName name="IQ_LOAN_LOSSES_FDIC" hidden="1">"c6580"</definedName>
    <definedName name="IQ_LOAN_RECOVERIES_AVG_LOANS_THRIFT" hidden="1">"c25644"</definedName>
    <definedName name="IQ_LOAN_SERVICE_REV" hidden="1">"c658"</definedName>
    <definedName name="IQ_LOAN_SERVICING_FEES_THRIFT" hidden="1">"c24790"</definedName>
    <definedName name="IQ_LOANS_AGRICULTURAL_PROD_LL_REC_FFIEC" hidden="1">"c12886"</definedName>
    <definedName name="IQ_LOANS_AND_LEASES_HELD_FDIC" hidden="1">"c6367"</definedName>
    <definedName name="IQ_LOANS_CF" hidden="1">"c659"</definedName>
    <definedName name="IQ_LOANS_CF_BNK" hidden="1">"c660"</definedName>
    <definedName name="IQ_LOANS_CF_BR" hidden="1">"c661"</definedName>
    <definedName name="IQ_LOANS_CF_CM"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_LL_REC_DOM_FFIEC" hidden="1">"c25855"</definedName>
    <definedName name="IQ_LOANS_DEP_LL_REC_FFIEC" hidden="1">"c25851"</definedName>
    <definedName name="IQ_LOANS_DEP_OTHER_LL_REC_DOM_FFIEC" hidden="1">"c25854"</definedName>
    <definedName name="IQ_LOANS_DEP_OTHER_LL_REC_FFIEC" hidden="1">"c25850"</definedName>
    <definedName name="IQ_LOANS_DEPOSITORY_INST_US_LL_REC_FFIEC" hidden="1">"c12884"</definedName>
    <definedName name="IQ_LOANS_DEPOSITORY_INSTITUTIONS_FDIC" hidden="1">"c6382"</definedName>
    <definedName name="IQ_LOANS_DOM_QUARTERLY_AVG_FFIEC" hidden="1">"c13084"</definedName>
    <definedName name="IQ_LOANS_FARMERS_CHARGE_OFFS_FFIEC" hidden="1">"c13177"</definedName>
    <definedName name="IQ_LOANS_FARMERS_RECOV_FFIEC" hidden="1">"c13199"</definedName>
    <definedName name="IQ_LOANS_FINANCE_AGRICULTURAL_DUE_30_89_FFIEC" hidden="1">"c13270"</definedName>
    <definedName name="IQ_LOANS_FINANCE_AGRICULTURAL_DUE_90_FFIEC" hidden="1">"c13296"</definedName>
    <definedName name="IQ_LOANS_FINANCE_AGRICULTURAL_NON_ACCRUAL_FFIEC" hidden="1">"c13322"</definedName>
    <definedName name="IQ_LOANS_FINANCE_AGRICULTURAL_PROD_LL_REC_DOM_FFIEC" hidden="1">"c12909"</definedName>
    <definedName name="IQ_LOANS_FOR_SALE" hidden="1">"c666"</definedName>
    <definedName name="IQ_LOANS_FOREIGN_GOV_CHARGE_OFFS_FFIEC" hidden="1">"c13182"</definedName>
    <definedName name="IQ_LOANS_FOREIGN_GOV_DUE_30_89_FFIEC" hidden="1">"c13274"</definedName>
    <definedName name="IQ_LOANS_FOREIGN_GOV_DUE_90_FFIEC" hidden="1">"c13300"</definedName>
    <definedName name="IQ_LOANS_FOREIGN_GOV_LL_REC_DOM_FFIEC" hidden="1">"c12912"</definedName>
    <definedName name="IQ_LOANS_FOREIGN_GOV_NON_ACCRUAL_FFIEC" hidden="1">"c13326"</definedName>
    <definedName name="IQ_LOANS_FOREIGN_GOV_RECOV_FFIEC" hidden="1">"c13204"</definedName>
    <definedName name="IQ_LOANS_FOREIGN_INST_CHARGE_OFFS_FFIEC" hidden="1">"c13176"</definedName>
    <definedName name="IQ_LOANS_FOREIGN_INST_RECOV_FFIEC" hidden="1">"c13198"</definedName>
    <definedName name="IQ_LOANS_FOREIGN_LL_REC_FFIEC" hidden="1">"c12885"</definedName>
    <definedName name="IQ_LOANS_GOV_GUARANTEED_DUE_30_89_FFIEC" hidden="1">"c13281"</definedName>
    <definedName name="IQ_LOANS_GOV_GUARANTEED_DUE_90_FFIEC" hidden="1">"c13307"</definedName>
    <definedName name="IQ_LOANS_GOV_GUARANTEED_EXCL_GNMA_DUE_30_89_FFIEC" hidden="1">"c13282"</definedName>
    <definedName name="IQ_LOANS_GOV_GUARANTEED_EXCL_GNMA_DUE_90_FFIEC" hidden="1">"c13308"</definedName>
    <definedName name="IQ_LOANS_GOV_GUARANTEED_EXCL_GNMA_NON_ACCRUAL_FFIEC" hidden="1">"c13333"</definedName>
    <definedName name="IQ_LOANS_GOV_GUARANTEED_NON_ACCRUAL_FFIEC" hidden="1">"c13332"</definedName>
    <definedName name="IQ_LOANS_HELD_FOREIGN_FDIC" hidden="1">"c6315"</definedName>
    <definedName name="IQ_LOANS_INDIVIDUALS_FOREIGN_FFIEC" hidden="1">"c13480"</definedName>
    <definedName name="IQ_LOANS_INDIVIDUALS_GROSS_LOANS_THRIFT" hidden="1">"c25733"</definedName>
    <definedName name="IQ_LOANS_INDIVIDUALS_RISK_BASED_CAPITAL_THRIFT" hidden="1">"c25718"</definedName>
    <definedName name="IQ_LOANS_LEASES_AMOUNTS_NETTED_THRIFT" hidden="1">"c25498"</definedName>
    <definedName name="IQ_LOANS_LEASES_ASSETS_TOT_FFIEC" hidden="1">"c13437"</definedName>
    <definedName name="IQ_LOANS_LEASES_FAIR_VALUE_TOT_FFIEC" hidden="1">"c13209"</definedName>
    <definedName name="IQ_LOANS_LEASES_FOREIGN_FDIC" hidden="1">"c6383"</definedName>
    <definedName name="IQ_LOANS_LEASES_GROSS_FDIC" hidden="1">"c6323"</definedName>
    <definedName name="IQ_LOANS_LEASES_GROSS_FOREIGN_FDIC" hidden="1">"c6384"</definedName>
    <definedName name="IQ_LOANS_LEASES_HELD_SALE_FFIEC" hidden="1">"c12808"</definedName>
    <definedName name="IQ_LOANS_LEASES_HFI_FAIR_VALUE_TOT_FFIEC" hidden="1">"c15401"</definedName>
    <definedName name="IQ_LOANS_LEASES_HFI_LEVEL_1_FFIEC" hidden="1">"c15423"</definedName>
    <definedName name="IQ_LOANS_LEASES_HFI_LEVEL_2_FFIEC" hidden="1">"c15436"</definedName>
    <definedName name="IQ_LOANS_LEASES_HFI_LEVEL_3_FFIEC" hidden="1">"c15449"</definedName>
    <definedName name="IQ_LOANS_LEASES_HFS_DUE_30_89_THRIFT" hidden="1">"c25257"</definedName>
    <definedName name="IQ_LOANS_LEASES_HFS_DUE_90_THRIFT" hidden="1">"c25278"</definedName>
    <definedName name="IQ_LOANS_LEASES_HFS_FAIR_VALUE_TOT_FFIEC" hidden="1">"c15400"</definedName>
    <definedName name="IQ_LOANS_LEASES_HFS_LEVEL_1_FFIEC" hidden="1">"c15422"</definedName>
    <definedName name="IQ_LOANS_LEASES_HFS_LEVEL_2_FFIEC" hidden="1">"c15435"</definedName>
    <definedName name="IQ_LOANS_LEASES_HFS_LEVEL_3_FFIEC" hidden="1">"c15448"</definedName>
    <definedName name="IQ_LOANS_LEASES_HFS_NON_ACCRUAL_THRIFT" hidden="1">"c25299"</definedName>
    <definedName name="IQ_LOANS_LEASES_LEVEL_1_FFIEC" hidden="1">"c13217"</definedName>
    <definedName name="IQ_LOANS_LEASES_LEVEL_1_THRIFT" hidden="1">"c25494"</definedName>
    <definedName name="IQ_LOANS_LEASES_LEVEL_2_FFIEC" hidden="1">"c13225"</definedName>
    <definedName name="IQ_LOANS_LEASES_LEVEL_2_THRIFT" hidden="1">"c25495"</definedName>
    <definedName name="IQ_LOANS_LEASES_LEVEL_3_FFIEC" hidden="1">"c13233"</definedName>
    <definedName name="IQ_LOANS_LEASES_LEVEL_3_THRIFT" hidden="1">"c25496"</definedName>
    <definedName name="IQ_LOANS_LEASES_NET_FDIC" hidden="1">"c6327"</definedName>
    <definedName name="IQ_LOANS_LEASES_NET_UNEARNED_FDIC" hidden="1">"c6325"</definedName>
    <definedName name="IQ_LOANS_LEASES_NET_UNEARNED_INC_ALLOWANCE_FFIEC" hidden="1">"c12811"</definedName>
    <definedName name="IQ_LOANS_LEASES_NET_UNEARNED_INCOME_FFIEC" hidden="1">"c12809"</definedName>
    <definedName name="IQ_LOANS_LEASES_QUARTERLY_AVG_FFIEC" hidden="1">"c13081"</definedName>
    <definedName name="IQ_LOANS_LEASES_REPORTED_WHOLLY_PARTIALLY_GUARANT_US_GOVT_AGENCY_SPONS_ENTITY_DUE_30_89_THRIFT" hidden="1">"c25258"</definedName>
    <definedName name="IQ_LOANS_LEASES_REPORTED_WHOLLY_PARTIALLY_GUARANT_US_GOVT_AGENCY_SPONS_ENTITY_DUE_90_THRIFT" hidden="1">"c25279"</definedName>
    <definedName name="IQ_LOANS_LEASES_REPORTED_WHOLLY_PARTIALLY_GUARANT_US_GOVT_AGENCY_SPONS_ENTITY_NON_ACCRUAL_THRIFT" hidden="1">"c25300"</definedName>
    <definedName name="IQ_LOANS_LEASES_TOTAL_AFTER_NETTING_THRIFT" hidden="1">"c25499"</definedName>
    <definedName name="IQ_LOANS_LEASES_TOTAL_BEFORE_NETTING_THRIFT" hidden="1">"c25497"</definedName>
    <definedName name="IQ_LOANS_LOC_ASSETS_TOT_FFIEC" hidden="1">"c13441"</definedName>
    <definedName name="IQ_LOANS_NOT_SECURED_RE_FDIC" hidden="1">"c6381"</definedName>
    <definedName name="IQ_LOANS_PAST_DUE" hidden="1">"c667"</definedName>
    <definedName name="IQ_LOANS_PURCHASE_CARRY_LL_REC_DOM_FFIEC" hidden="1">"c25856"</definedName>
    <definedName name="IQ_LOANS_PURCHASE_CARRY_LL_REC_FFIEC" hidden="1">"c25852"</definedName>
    <definedName name="IQ_LOANS_PURCHASING_CARRYING_SECURITIES_LL_REC_DOM_FFIEC" hidden="1">"c12913"</definedName>
    <definedName name="IQ_LOANS_RECEIV_CURRENT" hidden="1">"c668"</definedName>
    <definedName name="IQ_LOANS_RECEIV_LT" hidden="1">"c669"</definedName>
    <definedName name="IQ_LOANS_RECEIV_LT_UTI" hidden="1">"c670"</definedName>
    <definedName name="IQ_LOANS_SEC_RE_FOREIGN_CHARGE_OFFS_FFIEC" hidden="1">"c13174"</definedName>
    <definedName name="IQ_LOANS_SEC_RE_FOREIGN_RECOV_FFIEC" hidden="1">"c13196"</definedName>
    <definedName name="IQ_LOANS_SECURED_1_4_DOM_QUARTERLY_AVG_FFIEC" hidden="1">"c13082"</definedName>
    <definedName name="IQ_LOANS_SECURED_BY_RE_CHARGE_OFFS_FDIC" hidden="1">"c6588"</definedName>
    <definedName name="IQ_LOANS_SECURED_BY_RE_RECOVERIES_FDIC" hidden="1">"c6607"</definedName>
    <definedName name="IQ_LOANS_SECURED_CONSTRUCTION_TRADING_DOM_FFIEC" hidden="1">"c12925"</definedName>
    <definedName name="IQ_LOANS_SECURED_FARM_100000_THROUGH_250000_THRIFT" hidden="1">"c24968"</definedName>
    <definedName name="IQ_LOANS_SECURED_FARM_250000_THROUGH_500000_THRIFT" hidden="1">"c24970"</definedName>
    <definedName name="IQ_LOANS_SECURED_FARM_LESS_THAN_EQUAL_100000_THRIFT" hidden="1">"c24966"</definedName>
    <definedName name="IQ_LOANS_SECURED_FARMLAND_TRADING_DOM_FFIEC" hidden="1">"c12926"</definedName>
    <definedName name="IQ_LOANS_SECURED_NON_US_FDIC" hidden="1">"c6380"</definedName>
    <definedName name="IQ_LOANS_SECURED_RE_DOM_QUARTERLY_AVG_FFIEC" hidden="1">"c13083"</definedName>
    <definedName name="IQ_LOANS_SECURED_RE_FFIEC" hidden="1">"c12820"</definedName>
    <definedName name="IQ_LOANS_SECURED_RE_LL_REC_FFIEC" hidden="1">"c12883"</definedName>
    <definedName name="IQ_LOANS_SECURED_RE_NET_CHARGE_OFFS_FDIC" hidden="1">"c6626"</definedName>
    <definedName name="IQ_LOANS_SERVICED_OTHERS_THRIFT" hidden="1">"c24935"</definedName>
    <definedName name="IQ_LOANS_TO_DEPOSITORY_INSTITUTIONS_FOREIGN_FDIC" hidden="1">"c6453"</definedName>
    <definedName name="IQ_LOANS_TO_FOREIGN_GOVERNMENTS_FDIC" hidden="1">"c6448"</definedName>
    <definedName name="IQ_LOANS_TO_INDIVIDUALS_FOREIGN_FDIC" hidden="1">"c6452"</definedName>
    <definedName name="IQ_LOANS_US_INST_CHARGE_OFFS_FFIEC" hidden="1">"c13175"</definedName>
    <definedName name="IQ_LOANS_US_INST_RECOV_FFIEC" hidden="1">"c13197"</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AVAIL_SALE_EQUITY_SEC_T1_FFIEC" hidden="1">"c13132"</definedName>
    <definedName name="IQ_LOSS_LOSS_EXP" hidden="1">"c672"</definedName>
    <definedName name="IQ_LOSS_RECOGNIZED_OCI_FFIEC" hidden="1">"c25847"</definedName>
    <definedName name="IQ_LOSS_TO_NET_EARNED" hidden="1">"c2751"</definedName>
    <definedName name="IQ_LOW_SULFUR_CONTENT_RESERVES_COAL" hidden="1">"c15924"</definedName>
    <definedName name="IQ_LOW_SULFURE_RESERVES_TO_TOTAL_RESERVES_COAL" hidden="1">"c15961"</definedName>
    <definedName name="IQ_LOW_TARGET_PRICE" hidden="1">"c1652"</definedName>
    <definedName name="IQ_LOW_TARGET_PRICE_CIQ" hidden="1">"c4660"</definedName>
    <definedName name="IQ_LOW_TARGET_PRICE_REUT" hidden="1">"c5318"</definedName>
    <definedName name="IQ_LOW_TARGET_PRICE_THOM" hidden="1">"c5097"</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CM" hidden="1">"c676"</definedName>
    <definedName name="IQ_LT_DEBT_DERIVATIVES" hidden="1">"c17743"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CM"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 hidden="1">"c13097"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CM"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 hidden="1">"c13453"</definedName>
    <definedName name="IQ_LT_DEBT_REPRICING_WITHIN_1_YR_INT_SENSITIVITY_FFIEC" hidden="1">"c13095"</definedName>
    <definedName name="IQ_LT_DEBT_UTI" hidden="1">"c696"</definedName>
    <definedName name="IQ_LT_GROWTH_DET_EST" hidden="1">"c12060"</definedName>
    <definedName name="IQ_LT_GROWTH_DET_EST_DATE" hidden="1">"c12213"</definedName>
    <definedName name="IQ_LT_GROWTH_DET_EST_DATE_THOM" hidden="1">"c12240"</definedName>
    <definedName name="IQ_LT_GROWTH_DET_EST_INCL" hidden="1">"c12350"</definedName>
    <definedName name="IQ_LT_GROWTH_DET_EST_INCL_THOM" hidden="1">"c12372"</definedName>
    <definedName name="IQ_LT_GROWTH_DET_EST_ORIGIN" hidden="1">"c12725"</definedName>
    <definedName name="IQ_LT_GROWTH_DET_EST_ORIGIN_THOM" hidden="1">"c12610"</definedName>
    <definedName name="IQ_LT_GROWTH_DET_EST_THOM" hidden="1">"c12090"</definedName>
    <definedName name="IQ_LT_INVEST" hidden="1">"c697"</definedName>
    <definedName name="IQ_LT_INVEST_BR" hidden="1">"c698"</definedName>
    <definedName name="IQ_LT_INVEST_CM"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CRO_SURVEY_BUSINESS_BAROMETER" hidden="1">"c20803"</definedName>
    <definedName name="IQ_MACRO_SURVEY_BUSINESS_CONDITION" hidden="1">"c20804"</definedName>
    <definedName name="IQ_MACRO_SURVEY_BUSINESS_CONDITIONS" hidden="1">"c20805"</definedName>
    <definedName name="IQ_MACRO_SURVEY_CONSUMER_COMFORT" hidden="1">"c20806"</definedName>
    <definedName name="IQ_MACRO_SURVEY_CONSUMER_CONFIDENCE" hidden="1">"c20807"</definedName>
    <definedName name="IQ_MACRO_SURVEY_CONSUMER_SENTIMENT" hidden="1">"c20808"</definedName>
    <definedName name="IQ_MACRO_SURVEY_ISM_NONMANUFACTURING" hidden="1">"c20809"</definedName>
    <definedName name="IQ_MACRO_SURVEY_ISM_PMI" hidden="1">"c20810"</definedName>
    <definedName name="IQ_MACRO_SURVEY_LEADING_INDICATOR" hidden="1">"c20811"</definedName>
    <definedName name="IQ_MACRO_SURVEY_PMAC_DIFFUSION" hidden="1">"c20812"</definedName>
    <definedName name="IQ_MAINT_CAPEX" hidden="1">"c2947"</definedName>
    <definedName name="IQ_MAINT_CAPEX_ACT_OR_EST" hidden="1">"c4458"</definedName>
    <definedName name="IQ_MAINT_CAPEX_ACT_OR_EST_CIQ" hidden="1">"c4987"</definedName>
    <definedName name="IQ_MAINT_CAPEX_ACT_OR_EST_CIQ_COL" hidden="1">"c11634"</definedName>
    <definedName name="IQ_MAINT_CAPEX_EST" hidden="1">"c4457"</definedName>
    <definedName name="IQ_MAINT_CAPEX_EST_CIQ" hidden="1">"c4986"</definedName>
    <definedName name="IQ_MAINT_CAPEX_EST_DOWN_2MONTH_CIQ" hidden="1">"c24586"</definedName>
    <definedName name="IQ_MAINT_CAPEX_EST_DOWN_3MONTH_CIQ" hidden="1">"c24590"</definedName>
    <definedName name="IQ_MAINT_CAPEX_EST_DOWN_MONTH_CIQ" hidden="1">"c24582"</definedName>
    <definedName name="IQ_MAINT_CAPEX_EST_NOTE_CIQ" hidden="1">"c24573"</definedName>
    <definedName name="IQ_MAINT_CAPEX_EST_NUM_ANALYSTS_2MONTH_CIQ" hidden="1">"c24584"</definedName>
    <definedName name="IQ_MAINT_CAPEX_EST_NUM_ANALYSTS_3MONTH_CIQ" hidden="1">"c24588"</definedName>
    <definedName name="IQ_MAINT_CAPEX_EST_NUM_ANALYSTS_MONTH_CIQ" hidden="1">"c24580"</definedName>
    <definedName name="IQ_MAINT_CAPEX_EST_TOTAL_REVISED_2MONTH_CIQ" hidden="1">"c24587"</definedName>
    <definedName name="IQ_MAINT_CAPEX_EST_TOTAL_REVISED_3MONTH_CIQ" hidden="1">"c24591"</definedName>
    <definedName name="IQ_MAINT_CAPEX_EST_TOTAL_REVISED_MONTH_CIQ" hidden="1">"c24583"</definedName>
    <definedName name="IQ_MAINT_CAPEX_EST_UP_2MONTH_CIQ" hidden="1">"c24585"</definedName>
    <definedName name="IQ_MAINT_CAPEX_EST_UP_3MONTH_CIQ" hidden="1">"c24589"</definedName>
    <definedName name="IQ_MAINT_CAPEX_EST_UP_MONTH_CIQ" hidden="1">"c24581"</definedName>
    <definedName name="IQ_MAINT_CAPEX_GUIDANCE" hidden="1">"c4459"</definedName>
    <definedName name="IQ_MAINT_CAPEX_GUIDANCE_CIQ" hidden="1">"c4988"</definedName>
    <definedName name="IQ_MAINT_CAPEX_GUIDANCE_CIQ_COL" hidden="1">"c11635"</definedName>
    <definedName name="IQ_MAINT_CAPEX_HIGH_EST" hidden="1">"c4460"</definedName>
    <definedName name="IQ_MAINT_CAPEX_HIGH_EST_CIQ" hidden="1">"c4989"</definedName>
    <definedName name="IQ_MAINT_CAPEX_HIGH_GUIDANCE" hidden="1">"c4197"</definedName>
    <definedName name="IQ_MAINT_CAPEX_HIGH_GUIDANCE_CIQ" hidden="1">"c4609"</definedName>
    <definedName name="IQ_MAINT_CAPEX_HIGH_GUIDANCE_CIQ_COL" hidden="1">"c11258"</definedName>
    <definedName name="IQ_MAINT_CAPEX_LOW_EST" hidden="1">"c4461"</definedName>
    <definedName name="IQ_MAINT_CAPEX_LOW_EST_CIQ" hidden="1">"c4990"</definedName>
    <definedName name="IQ_MAINT_CAPEX_LOW_GUIDANCE" hidden="1">"c4237"</definedName>
    <definedName name="IQ_MAINT_CAPEX_LOW_GUIDANCE_CIQ" hidden="1">"c4649"</definedName>
    <definedName name="IQ_MAINT_CAPEX_LOW_GUIDANCE_CIQ_COL" hidden="1">"c11298"</definedName>
    <definedName name="IQ_MAINT_CAPEX_MEDIAN_EST" hidden="1">"c4462"</definedName>
    <definedName name="IQ_MAINT_CAPEX_MEDIAN_EST_CIQ" hidden="1">"c4991"</definedName>
    <definedName name="IQ_MAINT_CAPEX_NUM_EST" hidden="1">"c4463"</definedName>
    <definedName name="IQ_MAINT_CAPEX_NUM_EST_CIQ" hidden="1">"c5001"</definedName>
    <definedName name="IQ_MAINT_CAPEX_STDDEV_EST" hidden="1">"c4464"</definedName>
    <definedName name="IQ_MAINT_CAPEX_STDDEV_EST_CIQ" hidden="1">"c5002"</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NUFACTURING_INV_APPAREL" hidden="1">"c20813"</definedName>
    <definedName name="IQ_MANUFACTURING_INV_BEVERAGE" hidden="1">"c20814"</definedName>
    <definedName name="IQ_MANUFACTURING_INV_CHEMICALS" hidden="1">"c20815"</definedName>
    <definedName name="IQ_MANUFACTURING_INV_COMPUTER" hidden="1">"c20816"</definedName>
    <definedName name="IQ_MANUFACTURING_INV_DUR" hidden="1">"c20817"</definedName>
    <definedName name="IQ_MANUFACTURING_INV_DUR_MISC" hidden="1">"c20818"</definedName>
    <definedName name="IQ_MANUFACTURING_INV_ELECTRIC" hidden="1">"c20819"</definedName>
    <definedName name="IQ_MANUFACTURING_INV_FAB_METALS" hidden="1">"c20820"</definedName>
    <definedName name="IQ_MANUFACTURING_INV_FOOD" hidden="1">"c20821"</definedName>
    <definedName name="IQ_MANUFACTURING_INV_FURNITURE" hidden="1">"c20822"</definedName>
    <definedName name="IQ_MANUFACTURING_INV_LEATHER" hidden="1">"c20823"</definedName>
    <definedName name="IQ_MANUFACTURING_INV_MACHINERY" hidden="1">"c20824"</definedName>
    <definedName name="IQ_MANUFACTURING_INV_MINERAL" hidden="1">"c20825"</definedName>
    <definedName name="IQ_MANUFACTURING_INV_NONDUR" hidden="1">"c20826"</definedName>
    <definedName name="IQ_MANUFACTURING_INV_PAPER" hidden="1">"c20827"</definedName>
    <definedName name="IQ_MANUFACTURING_INV_PETROLEUM" hidden="1">"c20828"</definedName>
    <definedName name="IQ_MANUFACTURING_INV_PLASTICS" hidden="1">"c20829"</definedName>
    <definedName name="IQ_MANUFACTURING_INV_PRIMARY_METALS" hidden="1">"c20830"</definedName>
    <definedName name="IQ_MANUFACTURING_INV_PRINTING" hidden="1">"c20831"</definedName>
    <definedName name="IQ_MANUFACTURING_INV_SALES_RATIO" hidden="1">"c20832"</definedName>
    <definedName name="IQ_MANUFACTURING_INV_TEXTILE_MILLS" hidden="1">"c20833"</definedName>
    <definedName name="IQ_MANUFACTURING_INV_TEXTILE_PRODUCTS" hidden="1">"c20834"</definedName>
    <definedName name="IQ_MANUFACTURING_INV_TOTAL" hidden="1">"c20835"</definedName>
    <definedName name="IQ_MANUFACTURING_INV_TRANSPORTATION" hidden="1">"c20836"</definedName>
    <definedName name="IQ_MANUFACTURING_INV_WOOD" hidden="1">"c20837"</definedName>
    <definedName name="IQ_MANUFACTURING_NEW_ORDERS" hidden="1">"c20838"</definedName>
    <definedName name="IQ_MANUFACTURING_NEW_ORDERS_COMPUTERS" hidden="1">"c20839"</definedName>
    <definedName name="IQ_MANUFACTURING_NEW_ORDERS_DUR" hidden="1">"c20840"</definedName>
    <definedName name="IQ_MANUFACTURING_NEW_ORDERS_ELECTRIC" hidden="1">"c20841"</definedName>
    <definedName name="IQ_MANUFACTURING_NEW_ORDERS_FAB_METALS" hidden="1">"c20842"</definedName>
    <definedName name="IQ_MANUFACTURING_NEW_ORDERS_FURNITURE" hidden="1">"c20843"</definedName>
    <definedName name="IQ_MANUFACTURING_NEW_ORDERS_MACHINERY" hidden="1">"c20844"</definedName>
    <definedName name="IQ_MANUFACTURING_NEW_ORDERS_METALS" hidden="1">"c20845"</definedName>
    <definedName name="IQ_MANUFACTURING_NEW_ORDERS_NONDUR" hidden="1">"c20846"</definedName>
    <definedName name="IQ_MANUFACTURING_NEW_ORDERS_TRANSPORTATION" hidden="1">"c20847"</definedName>
    <definedName name="IQ_MANUFACTURING_SHIPMENTS_APPAREL" hidden="1">"c20848"</definedName>
    <definedName name="IQ_MANUFACTURING_SHIPMENTS_BEVERAGE" hidden="1">"c20849"</definedName>
    <definedName name="IQ_MANUFACTURING_SHIPMENTS_CHEMICALS" hidden="1">"c20850"</definedName>
    <definedName name="IQ_MANUFACTURING_SHIPMENTS_DUR" hidden="1">"c20851"</definedName>
    <definedName name="IQ_MANUFACTURING_SHIPMENTS_DUR_COMPUTER" hidden="1">"c20852"</definedName>
    <definedName name="IQ_MANUFACTURING_SHIPMENTS_DUR_ELECTRIC" hidden="1">"c20853"</definedName>
    <definedName name="IQ_MANUFACTURING_SHIPMENTS_DUR_FAB_METALS" hidden="1">"c20854"</definedName>
    <definedName name="IQ_MANUFACTURING_SHIPMENTS_DUR_FURNITURE" hidden="1">"c20855"</definedName>
    <definedName name="IQ_MANUFACTURING_SHIPMENTS_DUR_MACHINERY" hidden="1">"c20856"</definedName>
    <definedName name="IQ_MANUFACTURING_SHIPMENTS_DUR_MINERALS" hidden="1">"c20857"</definedName>
    <definedName name="IQ_MANUFACTURING_SHIPMENTS_DUR_MISC" hidden="1">"c20858"</definedName>
    <definedName name="IQ_MANUFACTURING_SHIPMENTS_DUR_PRIM_METALS" hidden="1">"c20859"</definedName>
    <definedName name="IQ_MANUFACTURING_SHIPMENTS_DUR_TRANSPORTATION" hidden="1">"c20860"</definedName>
    <definedName name="IQ_MANUFACTURING_SHIPMENTS_DUR_WOOD" hidden="1">"c20861"</definedName>
    <definedName name="IQ_MANUFACTURING_SHIPMENTS_FOOD" hidden="1">"c20862"</definedName>
    <definedName name="IQ_MANUFACTURING_SHIPMENTS_LEATHER" hidden="1">"c20863"</definedName>
    <definedName name="IQ_MANUFACTURING_SHIPMENTS_NONDUR" hidden="1">"c20864"</definedName>
    <definedName name="IQ_MANUFACTURING_SHIPMENTS_PAPER" hidden="1">"c20865"</definedName>
    <definedName name="IQ_MANUFACTURING_SHIPMENTS_PETROLEUM" hidden="1">"c20866"</definedName>
    <definedName name="IQ_MANUFACTURING_SHIPMENTS_PLASTICS" hidden="1">"c20867"</definedName>
    <definedName name="IQ_MANUFACTURING_SHIPMENTS_PRINTING" hidden="1">"c20868"</definedName>
    <definedName name="IQ_MANUFACTURING_SHIPMENTS_TEXTILE_MILLS" hidden="1">"c20869"</definedName>
    <definedName name="IQ_MANUFACTURING_SHIPMENTS_TEXTILE_PRODUCTS" hidden="1">"c20870"</definedName>
    <definedName name="IQ_MANUFACTURING_SHIPMENTS_TOTAL" hidden="1">"c20871"</definedName>
    <definedName name="IQ_MANUFACTURING_UNFILLED_ORDERS" hidden="1">"c20872"</definedName>
    <definedName name="IQ_MANUFACTURING_UNFILLED_ORDERS_COMPUTERS" hidden="1">"c20873"</definedName>
    <definedName name="IQ_MANUFACTURING_UNFILLED_ORDERS_DUR" hidden="1">"c20874"</definedName>
    <definedName name="IQ_MANUFACTURING_UNFILLED_ORDERS_ELECTRIC" hidden="1">"c20875"</definedName>
    <definedName name="IQ_MANUFACTURING_UNFILLED_ORDERS_FAB_METALS" hidden="1">"c20876"</definedName>
    <definedName name="IQ_MANUFACTURING_UNFILLED_ORDERS_FURNITURE" hidden="1">"c20877"</definedName>
    <definedName name="IQ_MANUFACTURING_UNFILLED_ORDERS_MACHINERY" hidden="1">"c20878"</definedName>
    <definedName name="IQ_MANUFACTURING_UNFILLED_ORDERS_METALS" hidden="1">"c20879"</definedName>
    <definedName name="IQ_MANUFACTURING_UNFILLED_ORDERS_TRANSPORTATION" hidden="1">"c20880"</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RKETING_OTHER_PROF_SERVICES_THRIFT" hidden="1">"c24788"</definedName>
    <definedName name="IQ_MARKETING_PROMOTION_EXPENSE" hidden="1">"c16035"</definedName>
    <definedName name="IQ_MARKTCAP" hidden="1">"c258"</definedName>
    <definedName name="IQ_MATERIALS_SUPPLES_INVENTORY_COAL" hidden="1">"c15942"</definedName>
    <definedName name="IQ_MATURITY_DATE" hidden="1">"c2146"</definedName>
    <definedName name="IQ_MATURITY_ONE_YEAR_LESS_FDIC" hidden="1">"c6425"</definedName>
    <definedName name="IQ_MBS_INVEST_SECURITIES_FFIEC" hidden="1">"c13460"</definedName>
    <definedName name="IQ_MBS_OTHER_ISSUED_FNMA_HTM_AMORT_COST_FFIEC" hidden="1">"c20444"</definedName>
    <definedName name="IQ_MBS_OTHER_ISSUED_FNMA_HTM_FAIR_VAL_FFIEC" hidden="1">"c20479"</definedName>
    <definedName name="IQ_MBS_OTHER_ISSUED_FNMA_OTHERS_AFS_AMORT_COST_FFIEC" hidden="1">"c20496"</definedName>
    <definedName name="IQ_MBS_OTHER_ISSUED_FNMA_OTHERS_AFS_FAIR_VAL_FFIEC" hidden="1">"c20461"</definedName>
    <definedName name="IQ_MBS_OTHER_ISSUED_FNMA_OTHERS_AVAIL_SALE_FFIEC" hidden="1">"c12799"</definedName>
    <definedName name="IQ_MBS_OTHER_ISSUED_FNMA_OTHERS_FFIEC" hidden="1">"c12785"</definedName>
    <definedName name="IQ_MBS_PASS_THROUGH_FNMA_AFS_AMORT_COST_FFIEC" hidden="1">"c20494"</definedName>
    <definedName name="IQ_MBS_PASS_THROUGH_FNMA_AFS_FAIR_VAL_FFIEC" hidden="1">"c20459"</definedName>
    <definedName name="IQ_MBS_PASS_THROUGH_FNMA_AVAIL_SALE_FFIEC" hidden="1">"c12797"</definedName>
    <definedName name="IQ_MBS_PASS_THROUGH_FNMA_FFIEC" hidden="1">"c12783"</definedName>
    <definedName name="IQ_MBS_PASS_THROUGH_FNMA_HTM_AMORT_COST_FFIEC" hidden="1">"c20442"</definedName>
    <definedName name="IQ_MBS_PASS_THROUGH_FNMA_HTM_FAIR_VAL_FFIEC" hidden="1">"c20477"</definedName>
    <definedName name="IQ_MBS_PASS_THROUGH_GNMA_AFS_AMORT_COST_FFIEC" hidden="1">"c20493"</definedName>
    <definedName name="IQ_MBS_PASS_THROUGH_GNMA_AFS_FAIR_VAL_FFIEC" hidden="1">"c20458"</definedName>
    <definedName name="IQ_MBS_PASS_THROUGH_GNMA_AVAIL_SALE_FFIEC" hidden="1">"c12796"</definedName>
    <definedName name="IQ_MBS_PASS_THROUGH_GNMA_FFIEC" hidden="1">"c12782"</definedName>
    <definedName name="IQ_MBS_PASS_THROUGH_GNMA_HTM_AMORT_COST_FFIEC" hidden="1">"c20441"</definedName>
    <definedName name="IQ_MBS_PASS_THROUGH_GNMA_HTM_FAIR_VAL_FFIEC" hidden="1">"c20476"</definedName>
    <definedName name="IQ_MBS_PASS_THROUGH_ISSUED_FNMA_GNMA_TRADING_DOM_FFIEC" hidden="1">"c12921"</definedName>
    <definedName name="IQ_MBS_PASS_THROUGH_OTHER_AFS_AMORT_COST_FFIEC" hidden="1">"c20495"</definedName>
    <definedName name="IQ_MBS_PASS_THROUGH_OTHER_AFS_FAIR_VAL_FFIEC" hidden="1">"c20460"</definedName>
    <definedName name="IQ_MBS_PASS_THROUGH_OTHER_AVAIL_SALE_FFIEC" hidden="1">"c12798"</definedName>
    <definedName name="IQ_MBS_PASS_THROUGH_OTHER_FFIEC" hidden="1">"c12784"</definedName>
    <definedName name="IQ_MBS_PASS_THROUGH_OTHER_HTM_AMORT_COST_FFIEC" hidden="1">"c20443"</definedName>
    <definedName name="IQ_MBS_PASS_THROUGH_OTHER_HTM_FAIR_VAL_FFIEC" hidden="1">"c20478"</definedName>
    <definedName name="IQ_MBS_QUARTERLY_AVG_FFIEC" hidden="1">"c15471"</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COMMERCIAL_ASO_FEES" hidden="1">"c15862"</definedName>
    <definedName name="IQ_MC_COMMERCIAL_NON_RISK_MEMBERS" hidden="1">"c15835"</definedName>
    <definedName name="IQ_MC_COMMERCIAL_PREMIUMS" hidden="1">"c15852"</definedName>
    <definedName name="IQ_MC_DAYS_CLAIMS_PAYABLE" hidden="1">"c9937"</definedName>
    <definedName name="IQ_MC_DAYS_CLAIMS_PAYABLE_EXCL_CAPITATION" hidden="1">"c9938"</definedName>
    <definedName name="IQ_MC_DENTAL_MEMBERS" hidden="1">"c15832"</definedName>
    <definedName name="IQ_MC_DENTAL_PREMIUMS" hidden="1">"c15858"</definedName>
    <definedName name="IQ_MC_HMO_MEMBERS" hidden="1">"c15824"</definedName>
    <definedName name="IQ_MC_HMO_PREMIUMS" hidden="1">"c15850"</definedName>
    <definedName name="IQ_MC_INDEMNITY_MEMBERS" hidden="1">"c15825"</definedName>
    <definedName name="IQ_MC_INDEMNITY_PREMIUMS" hidden="1">"c15851"</definedName>
    <definedName name="IQ_MC_MEDICAID_ASO_FEES" hidden="1">"c15865"</definedName>
    <definedName name="IQ_MC_MEDICAID_MEMBERS" hidden="1">"c15830"</definedName>
    <definedName name="IQ_MC_MEDICAID_NON_RISK_MEMBERS" hidden="1">"c15838"</definedName>
    <definedName name="IQ_MC_MEDICAID_PREMIUMS" hidden="1">"c15856"</definedName>
    <definedName name="IQ_MC_MEDICAL_COST" hidden="1">"c15847"</definedName>
    <definedName name="IQ_MC_MEDICAL_COSTS_PMPM" hidden="1">"c9925"</definedName>
    <definedName name="IQ_MC_MEDICARE_ASO_FEES" hidden="1">"c15864"</definedName>
    <definedName name="IQ_MC_MEDICARE_MEMBERS" hidden="1">"c15828"</definedName>
    <definedName name="IQ_MC_MEDICARE_NON_RISK_MEMBERS" hidden="1">"c15837"</definedName>
    <definedName name="IQ_MC_MEDICARE_PART_D_MEMBERS" hidden="1">"c15829"</definedName>
    <definedName name="IQ_MC_MEDICARE_PART_D_PREMIUMS" hidden="1">"c15855"</definedName>
    <definedName name="IQ_MC_MEDICARE_PREMIUMS" hidden="1">"c15854"</definedName>
    <definedName name="IQ_MC_MILITARY_ASO_FEES" hidden="1">"c15863"</definedName>
    <definedName name="IQ_MC_MILITARY_MEMBERS" hidden="1">"c15827"</definedName>
    <definedName name="IQ_MC_MILITARY_NON_RISK_MEMBERS" hidden="1">"c15836"</definedName>
    <definedName name="IQ_MC_MILITARY_PREMIUMS" hidden="1">"c15853"</definedName>
    <definedName name="IQ_MC_NET_INVESTMENT_INCOME" hidden="1">"c15845"</definedName>
    <definedName name="IQ_MC_OTHER_REV" hidden="1">"c15846"</definedName>
    <definedName name="IQ_MC_PARENT_CASH" hidden="1">"c9942"</definedName>
    <definedName name="IQ_MC_PPO_POS_MEMBERS" hidden="1">"c15823"</definedName>
    <definedName name="IQ_MC_PPO_POS_PREMIUMS" hidden="1">"c15849"</definedName>
    <definedName name="IQ_MC_PREMIUMS" hidden="1">"c15861"</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PECIALTY_ASO_FEES" hidden="1">"c15867"</definedName>
    <definedName name="IQ_MC_SPECIALTY_NON_RISK_MEMBERS" hidden="1">"c15840"</definedName>
    <definedName name="IQ_MC_STATUTORY_SURPLUS" hidden="1">"c2772"</definedName>
    <definedName name="IQ_MC_TANGIBLE_EQUITY_MEDICAL_COST" hidden="1">"c15848"</definedName>
    <definedName name="IQ_MC_TANGIBLE_EQUITY_PER_MEMBER" hidden="1">"c15843"</definedName>
    <definedName name="IQ_MC_TOTAL_ASO_FEES" hidden="1">"c15868"</definedName>
    <definedName name="IQ_MC_TOTAL_COMMERCIAL_MEMBERS" hidden="1">"c15826"</definedName>
    <definedName name="IQ_MC_TOTAL_COVERED_LIVES" hidden="1">"c9919"</definedName>
    <definedName name="IQ_MC_TOTAL_EQUITY_PER_MEMBER" hidden="1">"c15842"</definedName>
    <definedName name="IQ_MC_TOTAL_GOVT_ASO_FEES" hidden="1">"c15866"</definedName>
    <definedName name="IQ_MC_TOTAL_GOVT_MEMBERS" hidden="1">"c15831"</definedName>
    <definedName name="IQ_MC_TOTAL_GOVT_NON_RISK_MEMBERS" hidden="1">"c15839"</definedName>
    <definedName name="IQ_MC_TOTAL_GOVT_PREMIUMS" hidden="1">"c15857"</definedName>
    <definedName name="IQ_MC_TOTAL_MEMBERSHIP" hidden="1">"c9922"</definedName>
    <definedName name="IQ_MC_TOTAL_MEMBERSHIP_CAPITATION" hidden="1">"c9923"</definedName>
    <definedName name="IQ_MC_TOTAL_OTHER_MEMBERS" hidden="1">"c15833"</definedName>
    <definedName name="IQ_MC_TOTAL_OTHER_PREMIUMS" hidden="1">"c15859"</definedName>
    <definedName name="IQ_MC_TOTAL_RESERVES_PER_MEMBER" hidden="1">"c15844"</definedName>
    <definedName name="IQ_MC_TOTAL_SEPCIALTY_MEMBERS" hidden="1">"c15834"</definedName>
    <definedName name="IQ_MC_TOTAL_SEPCIALTY_PREMIUMS" hidden="1">"c15860"</definedName>
    <definedName name="IQ_MC_TOTAL_STATUTORY_CAPITAL_SURPLUS_PER_MEMBER" hidden="1">"c15841"</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FC_UNUSED_UNUSED_UNUSED" hidden="1">"c8460"</definedName>
    <definedName name="IQ_MEDIAN_NEW_HOME_SALES_APR_UNUSED" hidden="1">"c7580"</definedName>
    <definedName name="IQ_MEDIAN_NEW_HOME_SALES_APR_UNUSED_UNUSED_UNUSED" hidden="1">"c7580"</definedName>
    <definedName name="IQ_MEDIAN_NEW_HOME_SALES_FC_UNUSED" hidden="1">"c7800"</definedName>
    <definedName name="IQ_MEDIAN_NEW_HOME_SALES_FC_UNUSED_UNUSED_UNUSED" hidden="1">"c7800"</definedName>
    <definedName name="IQ_MEDIAN_NEW_HOME_SALES_POP_FC_UNUSED" hidden="1">"c8020"</definedName>
    <definedName name="IQ_MEDIAN_NEW_HOME_SALES_POP_FC_UNUSED_UNUSED_UNUSED" hidden="1">"c8020"</definedName>
    <definedName name="IQ_MEDIAN_NEW_HOME_SALES_POP_UNUSED" hidden="1">"c7140"</definedName>
    <definedName name="IQ_MEDIAN_NEW_HOME_SALES_POP_UNUSED_UNUSED_UNUSED" hidden="1">"c7140"</definedName>
    <definedName name="IQ_MEDIAN_NEW_HOME_SALES_UNUSED" hidden="1">"c6920"</definedName>
    <definedName name="IQ_MEDIAN_NEW_HOME_SALES_UNUSED_UNUSED_UNUSED" hidden="1">"c6920"</definedName>
    <definedName name="IQ_MEDIAN_NEW_HOME_SALES_YOY_FC_UNUSED" hidden="1">"c8240"</definedName>
    <definedName name="IQ_MEDIAN_NEW_HOME_SALES_YOY_FC_UNUSED_UNUSED_UNUSED" hidden="1">"c8240"</definedName>
    <definedName name="IQ_MEDIAN_NEW_HOME_SALES_YOY_UNUSED" hidden="1">"c7360"</definedName>
    <definedName name="IQ_MEDIAN_NEW_HOME_SALES_YOY_UNUSED_UNUSED_UNUSED" hidden="1">"c7360"</definedName>
    <definedName name="IQ_MEDIAN_TARGET_PRICE" hidden="1">"c1650"</definedName>
    <definedName name="IQ_MEDIAN_TARGET_PRICE_CIQ" hidden="1">"c4658"</definedName>
    <definedName name="IQ_MEDIAN_TARGET_PRICE_REUT" hidden="1">"c5316"</definedName>
    <definedName name="IQ_MEDIAN_TARGET_PRICE_THOM" hidden="1">"c5095"</definedName>
    <definedName name="IQ_MEDIUM_SULFUR_CONTENT_RESERVES_COAL" hidden="1">"c15926"</definedName>
    <definedName name="IQ_MEDIUM_SULFURE_RESERVES_TO_TOTAL_RESERVES_COAL" hidden="1">"c15962"</definedName>
    <definedName name="IQ_MEMO_LOANS_SOLD_WITH_RECOURSE_120_DAYS_LESS_THRIFT" hidden="1">"c25337"</definedName>
    <definedName name="IQ_MEMO_LOANS_SOLD_WITH_RECOURSE_GREATER_THAN_120_DAYS_THRIFT" hidden="1">"c25338"</definedName>
    <definedName name="IQ_MEMO_REFINANCING_LOANS_THRIFT" hidden="1">"c25336"</definedName>
    <definedName name="IQ_MERGER" hidden="1">"c713"</definedName>
    <definedName name="IQ_MERGER_BNK" hidden="1">"c714"</definedName>
    <definedName name="IQ_MERGER_BR" hidden="1">"c715"</definedName>
    <definedName name="IQ_MERGER_CM"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CM"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SUPPLE" hidden="1">"c13810"</definedName>
    <definedName name="IQ_MERGER_UTI" hidden="1">"c726"</definedName>
    <definedName name="IQ_METRIC_NAME" hidden="1">"c18017"</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LES_PASSED" hidden="1">"c2848"</definedName>
    <definedName name="IQ_MIN_USE_PER_SUB" hidden="1">"c15764"</definedName>
    <definedName name="IQ_MINE_DEVELOPMENT_GROSS_COAL" hidden="1">"c15940"</definedName>
    <definedName name="IQ_MINIMUM_RENTAL" hidden="1">"c26970"</definedName>
    <definedName name="IQ_MINORITY_INT_AVG_ASSETS_FFIEC" hidden="1">"c13367"</definedName>
    <definedName name="IQ_MINORITY_INT_AVG_ASSETS_THRIFT" hidden="1">"c25660"</definedName>
    <definedName name="IQ_MINORITY_INT_BS_FFIEC" hidden="1">"c12874"</definedName>
    <definedName name="IQ_MINORITY_INT_FFIEC" hidden="1">"c13031"</definedName>
    <definedName name="IQ_MINORITY_INT_REDEEM" hidden="1">"c25787"</definedName>
    <definedName name="IQ_MINORITY_INT_REDEEM_TOT" hidden="1">"c25789"</definedName>
    <definedName name="IQ_MINORITY_INT_THRIFT" hidden="1">"c24926"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CM" hidden="1">"c729"</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NTUTES_USED_LOCAL" hidden="1">"c15808"</definedName>
    <definedName name="IQ_MINTUTES_USED_LONG_DIST" hidden="1">"c15809"</definedName>
    <definedName name="IQ_MISC_ADJUST_CF" hidden="1">"c736"</definedName>
    <definedName name="IQ_MISC_EARN_ADJ" hidden="1">"c1603"</definedName>
    <definedName name="IQ_MISCELLANEOUS_ASSETS_ALL_OTHER_ACCOUNTS_THRIFT" hidden="1">"c25437"</definedName>
    <definedName name="IQ_MISCELLANEOUS_ASSETS_EMPLOYEE_BENEFIT_RETIREMENT_RELATED_ACCOUNTS_THRIFT" hidden="1">"c25421"</definedName>
    <definedName name="IQ_MISCELLANEOUS_ASSETS_PERSONAL_TRUST_AGENCY_INV_MANAGEMENT_ACCOUNTS_THRIFT" hidden="1">"c25405"</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KTCAP_TOTAL_REV_FWD_THOM" hidden="1">"c4055"</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MDA_NON_TRANS_ACCTS_FFIEC" hidden="1">"c15330"</definedName>
    <definedName name="IQ_MMDA_SAVINGS_TOT_DEPOSITS_FFIEC" hidden="1">"c13905"</definedName>
    <definedName name="IQ_MMDA_SAVINGS_TOTAL_DEPOSITS_THRIFT" hidden="1">"c25778"</definedName>
    <definedName name="IQ_MOBILE_HOME_LOANS_THRIFT" hidden="1">"c24863"</definedName>
    <definedName name="IQ_MONEY_MARKET_ACCOUNTS_COMMERCIAL_BANK_SUBS_FFIEC" hidden="1">"c12947"</definedName>
    <definedName name="IQ_MONEY_MARKET_ACCOUNTS_OTHER_INSTITUTIONS_FFIEC" hidden="1">"c12952"</definedName>
    <definedName name="IQ_MONEY_MARKET_DEPOSIT_ACCOUNTS_FDIC" hidden="1">"c6553"</definedName>
    <definedName name="IQ_MONEY_MARKET_DEPOSIT_ACCOUNTS_THRIFT" hidden="1">"c24999"</definedName>
    <definedName name="IQ_MONEY_MKT_DEPOSITS_TOTAL_DEPOSITS" hidden="1">"c15720"</definedName>
    <definedName name="IQ_MONEY_MKT_SAVINGS_ACCT_DEPOSITS_TOTAL_DEPOSITS" hidden="1">"c15722"</definedName>
    <definedName name="IQ_MONEY_SUPPLY_M1" hidden="1">"c20881"</definedName>
    <definedName name="IQ_MONEY_SUPPLY_M2" hidden="1">"c20882"</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ASSET_BACKED_SEC_ELIGIBLE_20_PCT_RISK_WEIGHT_THRIFT" hidden="1">"c25057"</definedName>
    <definedName name="IQ_MORTGAGE_ASSET_BACKED_SEC_ELIGIBLE_50_PCT_RISK_WEIGHT_THRIFT" hidden="1">"c25066"</definedName>
    <definedName name="IQ_MORTGAGE_BACKED_SEC_ADJUSTED_NCOS_THRIFT" hidden="1">"c25198"</definedName>
    <definedName name="IQ_MORTGAGE_BACKED_SEC_GVA_CHARGE_OFFS_THRIFT" hidden="1">"c25113"</definedName>
    <definedName name="IQ_MORTGAGE_BACKED_SEC_GVA_RECOVERIES_THRIFT" hidden="1">"c25144"</definedName>
    <definedName name="IQ_MORTGAGE_BACKED_SEC_INV_SEC_THRIFT" hidden="1">"c25673"</definedName>
    <definedName name="IQ_MORTGAGE_BACKED_SEC_SVA_PROVISIONS_TRANSFERS_FROM_GVA_THRIFT" hidden="1">"c25167"</definedName>
    <definedName name="IQ_MORTGAGE_BACKED_SECURITIES_FDIC" hidden="1">"c6402"</definedName>
    <definedName name="IQ_MORTGAGE_DEBT_UNDER_CAPITAL_LEASES_FFIEC" hidden="1">"c15276"</definedName>
    <definedName name="IQ_MORTGAGE_LOAN_SERVICING_FEES_THRIFT" hidden="1">"c24766"</definedName>
    <definedName name="IQ_MORTGAGE_LOANS_ADJUSTED_NCOS_TOTAL_THRIFT" hidden="1">"c25199"</definedName>
    <definedName name="IQ_MORTGAGE_LOANS_CASH_REPAYMENT_PRINCIPAL_THRIFT" hidden="1">"c25334"</definedName>
    <definedName name="IQ_MORTGAGE_LOANS_DEBITS_LESS_CREDITS_OTHER_THAN_REPAYMENT_PRINCIPAL_THRIFT" hidden="1">"c25335"</definedName>
    <definedName name="IQ_MORTGAGE_LOANS_FORECLOSED_DURING_QUARTER_TOTAL_THRIFT" hidden="1">"c25236"</definedName>
    <definedName name="IQ_MORTGAGE_LOANS_GROSS_LOANS_THRIFT" hidden="1">"c25721"</definedName>
    <definedName name="IQ_MORTGAGE_LOANS_GVA_RECOVERIES_TOTAL_THRIFT" hidden="1">"c25145"</definedName>
    <definedName name="IQ_MORTGAGE_LOANS_PARTICIPATIONS_PURCHASED_FROM_ENTITIES_OTHER_THAN_FEDERALLY_INSURED_DEPOSITORY_INSTITUTIONS_THEIR_SUBSIDIARIES_THRIFT" hidden="1">"c25326"</definedName>
    <definedName name="IQ_MORTGAGE_LOANS_PARTICIPATIONS_PURCHASED_SECURED_1_4_DWELLING_UNITS_THRIFT" hidden="1">"c25325"</definedName>
    <definedName name="IQ_MORTGAGE_LOANS_PARTICIPATIONS_PURCHASED_SECURED_HOME_EQUITY_JUNIOR_LIENS_THRIFT" hidden="1">"c25327"</definedName>
    <definedName name="IQ_MORTGAGE_LOANS_PARTICIPATIONS_PURCHASED_SECURED_MULTIFAMILY_5_MORE_DWELLING_UNITS_THRIFT" hidden="1">"c25328"</definedName>
    <definedName name="IQ_MORTGAGE_LOANS_PARTICIPATIONS_PURCHASED_SECURED_NONRES_THRIFT" hidden="1">"c25329"</definedName>
    <definedName name="IQ_MORTGAGE_LOANS_PARTICIPATIONS_SOLD_SECURED_1_4_DWELLING_UNITS_THRIFT" hidden="1">"c25330"</definedName>
    <definedName name="IQ_MORTGAGE_LOANS_PARTICIPATIONS_SOLD_SECURED_HOME_EQUITY_JUNIOR_LIENS_THRIFT" hidden="1">"c25331"</definedName>
    <definedName name="IQ_MORTGAGE_LOANS_PARTICIPATIONS_SOLD_SECURED_MULTIFAMILY_5_MORE_DWELLING_UNITS_THRIFT" hidden="1">"c25332"</definedName>
    <definedName name="IQ_MORTGAGE_LOANS_PARTICIPATIONS_SOLD_SECURED_NONRES_THRIFT" hidden="1">"c25333"</definedName>
    <definedName name="IQ_MORTGAGE_LOANS_RISK_BASED_CAPITAL_THRIFT" hidden="1">"c25706"</definedName>
    <definedName name="IQ_MORTGAGE_LOANS_SECURED_NON_RES_PROPERTY_100000_THROUGH_250000_THRIFT" hidden="1">"c24954"</definedName>
    <definedName name="IQ_MORTGAGE_LOANS_SECURED_NON_RES_PROPERTY_250000_THROUGH_1000000_THRIFT" hidden="1">"c24956"</definedName>
    <definedName name="IQ_MORTGAGE_LOANS_SECURED_NON_RES_PROPERTY_LESS_THAN_EQUAL_100000_THRIFT" hidden="1">"c24952"</definedName>
    <definedName name="IQ_MORTGAGE_LOANS_SVA_PROVISIONS_TRANSFERS_FROM_GVA_TOTAL_THRIFT" hidden="1">"c25168"</definedName>
    <definedName name="IQ_MORTGAGE_LOANS_TOTAL_GVA_CHARGE_OFFS_THRIFT" hidden="1">"c25114"</definedName>
    <definedName name="IQ_MORTGAGE_LOANS_TOTAL_LOANS_THRIFT" hidden="1">"c25740"</definedName>
    <definedName name="IQ_MORTGAGE_SERV_RIGHTS" hidden="1">"c2242"</definedName>
    <definedName name="IQ_MORTGAGE_SERVICING_ASSETS_FFIEC" hidden="1">"c12838"</definedName>
    <definedName name="IQ_MORTGAGE_SERVICING_FDIC" hidden="1">"c6335"</definedName>
    <definedName name="IQ_MORTGAGE_SERVICING_RIGHTS_AMOUNTS_NETTED_THRIFT" hidden="1">"c25504"</definedName>
    <definedName name="IQ_MORTGAGE_SERVICING_RIGHTS_LEVEL_1_THRIFT" hidden="1">"c25500"</definedName>
    <definedName name="IQ_MORTGAGE_SERVICING_RIGHTS_LEVEL_2_THRIFT" hidden="1">"c25501"</definedName>
    <definedName name="IQ_MORTGAGE_SERVICING_RIGHTS_LEVEL_3_THRIFT" hidden="1">"c25502"</definedName>
    <definedName name="IQ_MORTGAGE_SERVICING_RIGHTS_TOTAL_AFTER_NETTING_THRIFT" hidden="1">"c25505"</definedName>
    <definedName name="IQ_MORTGAGE_SERVICING_RIGHTS_TOTAL_BEFORE_NETTING_THRIFT" hidden="1">"c25503"</definedName>
    <definedName name="IQ_MTD" hidden="1">800000</definedName>
    <definedName name="IQ_MTM_ADJ" hidden="1">"c16000"</definedName>
    <definedName name="IQ_MULTI_RES_PROPERTIES_TRADING_DOM_FFIEC" hidden="1">"c12930"</definedName>
    <definedName name="IQ_MULTIFAM_5_LOANS_TOT_LOANS_FFIEC" hidden="1">"c13869"</definedName>
    <definedName name="IQ_MULTIFAMILY_5_MORE_DWELLING_UNITS_CONSTRUCTION_MORTGAGE_LOANS_ADJUSTED_NCOS_TOTAL_THRIFT" hidden="1">"c25201"</definedName>
    <definedName name="IQ_MULTIFAMILY_5_MORE_DWELLING_UNITS_CONSTRUCTION_MORTGAGE_LOANS_GVA_CHARGE_OFFS_THRIFT" hidden="1">"c25116"</definedName>
    <definedName name="IQ_MULTIFAMILY_5_MORE_DWELLING_UNITS_CONSTRUCTION_MORTGAGE_LOANS_GVA_RECOVERIES_THRIFT" hidden="1">"c25147"</definedName>
    <definedName name="IQ_MULTIFAMILY_5_MORE_DWELLING_UNITS_CONSTRUCTION_MORTGAGE_LOANS_SVA_PROVISIONS_TRANSFERS_FROM_GVA_TOTAL_THRIFT" hidden="1">"c25170"</definedName>
    <definedName name="IQ_MULTIFAMILY_5_MORE_DWELLING_UNITS_IN_PROCESS_FORECLOSURE_THRIFT" hidden="1">"c25307"</definedName>
    <definedName name="IQ_MULTIFAMILY_5_MORE_DWELLING_UNITS_PML_ADJUSTED_NCOS_TOTAL_THRIFT" hidden="1">"c25206"</definedName>
    <definedName name="IQ_MULTIFAMILY_5_MORE_DWELLING_UNITS_PML_GVA_CHARGE_OFFS_THRIFT" hidden="1">"c25121"</definedName>
    <definedName name="IQ_MULTIFAMILY_5_MORE_DWELLING_UNITS_PML_GVA_RECOVERIES_THRIFT" hidden="1">"c25152"</definedName>
    <definedName name="IQ_MULTIFAMILY_5_MORE_DWELLING_UNITS_PML_SVA_PROVISIONS_TRANSFERS_FROM_GVA_TOTAL_THRIFT" hidden="1">"c25175"</definedName>
    <definedName name="IQ_MULTIFAMILY_5_MORE_LOANS_TOTAL_LOANS_THRIFT" hidden="1">"c25745"</definedName>
    <definedName name="IQ_MULTIFAMILY_LOANS_GROSS_LOANS_FFIEC" hidden="1">"c13404"</definedName>
    <definedName name="IQ_MULTIFAMILY_LOANS_GROSS_LOANS_THRIFT" hidden="1">"c25729"</definedName>
    <definedName name="IQ_MULTIFAMILY_LOANS_RISK_BASED_CAPITAL_THRIFT" hidden="1">"c25714"</definedName>
    <definedName name="IQ_MULTIFAMILY_LOANS_RISK_BASED_FFIEC" hidden="1">"c13425"</definedName>
    <definedName name="IQ_MULTIFAMILY_RES_DOM_FFIEC" hidden="1">"c15270"</definedName>
    <definedName name="IQ_MULTIFAMILY_RESIDENTIAL_LOANS_FDIC" hidden="1">"c6311"</definedName>
    <definedName name="IQ_MUNI_ADVALOREM_TAX" hidden="1">"c15144"</definedName>
    <definedName name="IQ_MUNI_AMT_TAX" hidden="1">"c15146"</definedName>
    <definedName name="IQ_MUNI_BANK_QUALIFIED" hidden="1">"c15148"</definedName>
    <definedName name="IQ_MUNI_DEP_TRUST_ELIGIBLE" hidden="1">"c15149"</definedName>
    <definedName name="IQ_MUNI_ECONOMIC_DEFEASANCE" hidden="1">"c15151"</definedName>
    <definedName name="IQ_MUNI_ESCROW" hidden="1">"c15228"</definedName>
    <definedName name="IQ_MUNI_FED_TAX" hidden="1">"c15147"</definedName>
    <definedName name="IQ_MUNI_LEGAL_DEFEASANCE" hidden="1">"c15150"</definedName>
    <definedName name="IQ_MUNI_OFFERING_TYPE" hidden="1">"c15143"</definedName>
    <definedName name="IQ_MUNI_OPTIONAL_REDEMPTION_DEFEASANCE" hidden="1">"c15152"</definedName>
    <definedName name="IQ_MUNI_PRE_REFUNDED_DATE" hidden="1">"c15154"</definedName>
    <definedName name="IQ_MUNI_PRE_REFUNDED_DATED_DATE" hidden="1">"c15156"</definedName>
    <definedName name="IQ_MUNI_PRE_REFUNDED_PRICE" hidden="1">"c15155"</definedName>
    <definedName name="IQ_MUNI_PRE_REFUNDED_TYPE" hidden="1">"c15153"</definedName>
    <definedName name="IQ_MUNI_PURPOSE" hidden="1">"c15226"</definedName>
    <definedName name="IQ_MUNI_STATE_TAX" hidden="1">"c15145"</definedName>
    <definedName name="IQ_MUNI_TERRITORY" hidden="1">"c15142"</definedName>
    <definedName name="IQ_MUNI_TYPE" hidden="1">"c15227"</definedName>
    <definedName name="IQ_MUNICIPAL_INVEST_SECURITIES_FFIEC" hidden="1">"c13459"</definedName>
    <definedName name="IQ_MUNICIPAL_SEC_INV_SEC_THRIFT" hidden="1">"c25672"</definedName>
    <definedName name="IQ_MUTUAL_FUND_ACQUISITIONS_OTHER" hidden="1">"c20425"</definedName>
    <definedName name="IQ_MUTUAL_FUND_APPRECIATION_DEPRECIATION" hidden="1">"c20424"</definedName>
    <definedName name="IQ_MUTUAL_FUND_BOP" hidden="1">"c20420"</definedName>
    <definedName name="IQ_MUTUAL_FUND_EOP" hidden="1">"c20426"</definedName>
    <definedName name="IQ_MUTUAL_FUND_LIST" hidden="1">"c19092"</definedName>
    <definedName name="IQ_MUTUAL_FUND_NET_SALES" hidden="1">"c20423"</definedName>
    <definedName name="IQ_MUTUAL_FUND_REDEMPTIONS" hidden="1">"c20422"</definedName>
    <definedName name="IQ_MUTUAL_FUND_SALES" hidden="1">"c20421"</definedName>
    <definedName name="IQ_MUTUAL_FUNDS_EQUITY_ALL_OTHER_ACCOUNTS_THRIFT" hidden="1">"c25428"</definedName>
    <definedName name="IQ_MUTUAL_FUNDS_EQUITY_EMPLOYEE_BENEFIT_RETIREMENT_RELATED_ACCOUNTS_THRIFT" hidden="1">"c25412"</definedName>
    <definedName name="IQ_MUTUAL_FUNDS_EQUITY_PERSONAL_TRUST_AGENCY_INV_MANAGEMENT_ACCOUNTS_THRIFT" hidden="1">"c25396"</definedName>
    <definedName name="IQ_MUTUAL_FUNDS_MONEY_MARKET_ALL_OTHER_ACCOUNTS_THRIFT" hidden="1">"c25427"</definedName>
    <definedName name="IQ_MUTUAL_FUNDS_MONEY_MARKET_EMPLOYEE_BENEFIT_RETIREMENT_RELATED_ACCOUNTS_THRIFT" hidden="1">"c25411"</definedName>
    <definedName name="IQ_MUTUAL_FUNDS_MONEY_MARKET_PERSONAL_TRUST_AGENCY_INV_MANAGEMENT_ACCOUNTS_THRIFT" hidden="1">"c25395"</definedName>
    <definedName name="IQ_MUTUAL_FUNDS_OTHER_ALL_OTHER_ACCOUNTS_THRIFT" hidden="1">"c25429"</definedName>
    <definedName name="IQ_MUTUAL_FUNDS_OTHER_EMPLOYEE_BENEFIT_RETIREMENT_RELATED_ACCOUNTS_THRIFT" hidden="1">"c25413"</definedName>
    <definedName name="IQ_MUTUAL_FUNDS_OTHER_PERSONAL_TRUST_AGENCY_INV_MANAGEMENT_ACCOUNTS_THRIFT" hidden="1">"c25397"</definedName>
    <definedName name="IQ_NAMES_REVISION_DATE_" hidden="1">40008.5365277778</definedName>
    <definedName name="IQ_NAMES_REVISION_DATE__1" hidden="1">41801.4570023148</definedName>
    <definedName name="IQ_NAMES_REVISION_DATE__2" hidden="1">41807.3784490741</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TIVE_COMPANY_NAME" hidden="1">"c13822"</definedName>
    <definedName name="IQ_NATURAL_RESOURCES_COST" hidden="1">"c17550"</definedName>
    <definedName name="IQ_NAV_ACT_OR_EST" hidden="1">"c2225"</definedName>
    <definedName name="IQ_NAV_ACT_OR_EST_CIQ" hidden="1">"c18262"</definedName>
    <definedName name="IQ_NAV_ACT_OR_EST_THOM" hidden="1">"c5607"</definedName>
    <definedName name="IQ_NAV_DET_EST_CURRENCY_THOM" hidden="1">"c12490"</definedName>
    <definedName name="IQ_NAV_DET_EST_DATE_THOM" hidden="1">"c12241"</definedName>
    <definedName name="IQ_NAV_DET_EST_INCL_THOM" hidden="1">"c12373"</definedName>
    <definedName name="IQ_NAV_DET_EST_ORIGIN_THOM" hidden="1">"c12707"</definedName>
    <definedName name="IQ_NAV_DET_EST_THOM" hidden="1">"c12091"</definedName>
    <definedName name="IQ_NAV_EST" hidden="1">"c1751"</definedName>
    <definedName name="IQ_NAV_EST_CIQ" hidden="1">"c18109"</definedName>
    <definedName name="IQ_NAV_EST_DOWN_2MONTH" hidden="1">"c16501"</definedName>
    <definedName name="IQ_NAV_EST_DOWN_3MONTH" hidden="1">"c16505"</definedName>
    <definedName name="IQ_NAV_EST_DOWN_MONTH" hidden="1">"c16497"</definedName>
    <definedName name="IQ_NAV_EST_NOTE_CIQ" hidden="1">"c18229"</definedName>
    <definedName name="IQ_NAV_EST_NUM_ANALYSTS_2MONTH" hidden="1">"c16499"</definedName>
    <definedName name="IQ_NAV_EST_NUM_ANALYSTS_3MONTH" hidden="1">"c16503"</definedName>
    <definedName name="IQ_NAV_EST_NUM_ANALYSTS_MONTH" hidden="1">"c16495"</definedName>
    <definedName name="IQ_NAV_EST_THOM" hidden="1">"c5601"</definedName>
    <definedName name="IQ_NAV_EST_TOTAL_REVISED_2MONTH" hidden="1">"c16502"</definedName>
    <definedName name="IQ_NAV_EST_TOTAL_REVISED_3MONTH" hidden="1">"c16506"</definedName>
    <definedName name="IQ_NAV_EST_TOTAL_REVISED_MONTH" hidden="1">"c16498"</definedName>
    <definedName name="IQ_NAV_EST_UP_2MONTH" hidden="1">"c16500"</definedName>
    <definedName name="IQ_NAV_EST_UP_3MONTH" hidden="1">"c16504"</definedName>
    <definedName name="IQ_NAV_EST_UP_MONTH" hidden="1">"c16496"</definedName>
    <definedName name="IQ_NAV_GUIDANCE" hidden="1">"c18391"</definedName>
    <definedName name="IQ_NAV_HIGH_EST" hidden="1">"c1753"</definedName>
    <definedName name="IQ_NAV_HIGH_EST_CIQ" hidden="1">"c18129"</definedName>
    <definedName name="IQ_NAV_HIGH_EST_THOM" hidden="1">"c5604"</definedName>
    <definedName name="IQ_NAV_HIGH_GUIDANCE" hidden="1">"c18392"</definedName>
    <definedName name="IQ_NAV_LOW_EST" hidden="1">"c1754"</definedName>
    <definedName name="IQ_NAV_LOW_EST_CIQ" hidden="1">"c18139"</definedName>
    <definedName name="IQ_NAV_LOW_EST_THOM" hidden="1">"c5605"</definedName>
    <definedName name="IQ_NAV_LOW_GUIDANCE" hidden="1">"c18393"</definedName>
    <definedName name="IQ_NAV_MEDIAN_EST" hidden="1">"c1752"</definedName>
    <definedName name="IQ_NAV_MEDIAN_EST_CIQ" hidden="1">"c18119"</definedName>
    <definedName name="IQ_NAV_MEDIAN_EST_THOM" hidden="1">"c5602"</definedName>
    <definedName name="IQ_NAV_NUM_EST" hidden="1">"c1755"</definedName>
    <definedName name="IQ_NAV_NUM_EST_CIQ" hidden="1">"c18159"</definedName>
    <definedName name="IQ_NAV_NUM_EST_THOM" hidden="1">"c5606"</definedName>
    <definedName name="IQ_NAV_RE" hidden="1">"c15996"</definedName>
    <definedName name="IQ_NAV_SHARE_ACT_OR_EST" hidden="1">"c2225"</definedName>
    <definedName name="IQ_NAV_SHARE_ACT_OR_EST_CIQ" hidden="1">"c12038"</definedName>
    <definedName name="IQ_NAV_SHARE_DET_EST_ORIGIN" hidden="1">"c12585"</definedName>
    <definedName name="IQ_NAV_SHARE_DET_EST_ORIGIN_THOM" hidden="1">"c12611"</definedName>
    <definedName name="IQ_NAV_SHARE_EST" hidden="1">"c5609"</definedName>
    <definedName name="IQ_NAV_SHARE_EST_CIQ" hidden="1">"c12032"</definedName>
    <definedName name="IQ_NAV_SHARE_EST_DOWN_2MONTH" hidden="1">"c16561"</definedName>
    <definedName name="IQ_NAV_SHARE_EST_DOWN_2MONTH_CIQ" hidden="1">"c16825"</definedName>
    <definedName name="IQ_NAV_SHARE_EST_DOWN_3MONTH" hidden="1">"c16565"</definedName>
    <definedName name="IQ_NAV_SHARE_EST_DOWN_3MONTH_CIQ" hidden="1">"c16829"</definedName>
    <definedName name="IQ_NAV_SHARE_EST_DOWN_MONTH" hidden="1">"c16557"</definedName>
    <definedName name="IQ_NAV_SHARE_EST_DOWN_MONTH_CIQ" hidden="1">"c16821"</definedName>
    <definedName name="IQ_NAV_SHARE_EST_NOTE" hidden="1">"c17522"</definedName>
    <definedName name="IQ_NAV_SHARE_EST_NOTE_CIQ" hidden="1">"c17475"</definedName>
    <definedName name="IQ_NAV_SHARE_EST_NUM_ANALYSTS_2MONTH" hidden="1">"c16559"</definedName>
    <definedName name="IQ_NAV_SHARE_EST_NUM_ANALYSTS_2MONTH_CIQ" hidden="1">"c16823"</definedName>
    <definedName name="IQ_NAV_SHARE_EST_NUM_ANALYSTS_3MONTH" hidden="1">"c16563"</definedName>
    <definedName name="IQ_NAV_SHARE_EST_NUM_ANALYSTS_3MONTH_CIQ" hidden="1">"c16827"</definedName>
    <definedName name="IQ_NAV_SHARE_EST_NUM_ANALYSTS_MONTH" hidden="1">"c16555"</definedName>
    <definedName name="IQ_NAV_SHARE_EST_NUM_ANALYSTS_MONTH_CIQ" hidden="1">"c16819"</definedName>
    <definedName name="IQ_NAV_SHARE_EST_TOTAL_REVISED_2MONTH" hidden="1">"c16562"</definedName>
    <definedName name="IQ_NAV_SHARE_EST_TOTAL_REVISED_2MONTH_CIQ" hidden="1">"c16826"</definedName>
    <definedName name="IQ_NAV_SHARE_EST_TOTAL_REVISED_3MONTH" hidden="1">"c16566"</definedName>
    <definedName name="IQ_NAV_SHARE_EST_TOTAL_REVISED_3MONTH_CIQ" hidden="1">"c16830"</definedName>
    <definedName name="IQ_NAV_SHARE_EST_TOTAL_REVISED_MONTH" hidden="1">"c16558"</definedName>
    <definedName name="IQ_NAV_SHARE_EST_TOTAL_REVISED_MONTH_CIQ" hidden="1">"c16822"</definedName>
    <definedName name="IQ_NAV_SHARE_EST_UP_2MONTH" hidden="1">"c16560"</definedName>
    <definedName name="IQ_NAV_SHARE_EST_UP_2MONTH_CIQ" hidden="1">"c16824"</definedName>
    <definedName name="IQ_NAV_SHARE_EST_UP_3MONTH" hidden="1">"c16564"</definedName>
    <definedName name="IQ_NAV_SHARE_EST_UP_3MONTH_CIQ" hidden="1">"c16828"</definedName>
    <definedName name="IQ_NAV_SHARE_EST_UP_MONTH" hidden="1">"c16556"</definedName>
    <definedName name="IQ_NAV_SHARE_EST_UP_MONTH_CIQ" hidden="1">"c16820"</definedName>
    <definedName name="IQ_NAV_SHARE_HIGH_EST" hidden="1">"c5612"</definedName>
    <definedName name="IQ_NAV_SHARE_HIGH_EST_CIQ" hidden="1">"c12035"</definedName>
    <definedName name="IQ_NAV_SHARE_LOW_EST" hidden="1">"c5613"</definedName>
    <definedName name="IQ_NAV_SHARE_LOW_EST_CIQ" hidden="1">"c12036"</definedName>
    <definedName name="IQ_NAV_SHARE_MEDIAN_EST" hidden="1">"c5610"</definedName>
    <definedName name="IQ_NAV_SHARE_MEDIAN_EST_CIQ" hidden="1">"c12033"</definedName>
    <definedName name="IQ_NAV_SHARE_NUM_EST" hidden="1">"c5614"</definedName>
    <definedName name="IQ_NAV_SHARE_NUM_EST_CIQ" hidden="1">"c12037"</definedName>
    <definedName name="IQ_NAV_SHARE_RE" hidden="1">"c16011"</definedName>
    <definedName name="IQ_NAV_SHARE_STDDEV_EST" hidden="1">"c5611"</definedName>
    <definedName name="IQ_NAV_SHARE_STDDEV_EST_CIQ" hidden="1">"c12034"</definedName>
    <definedName name="IQ_NAV_STDDEV_EST" hidden="1">"c1756"</definedName>
    <definedName name="IQ_NAV_STDDEV_EST_CIQ" hidden="1">"c18149"</definedName>
    <definedName name="IQ_NAV_STDDEV_EST_THOM" hidden="1">"c5603"</definedName>
    <definedName name="IQ_NCLS_CLOSED_END_1_4_FAM_LOANS_TOT_LOANS_FFIEC" hidden="1">"c13891"</definedName>
    <definedName name="IQ_NCLS_CLOSED_END_1_4_FAMILY_LOANS_TOTAL_LOANS_THRIFT" hidden="1">"c25769"</definedName>
    <definedName name="IQ_NCLS_COMM_IND_LOANS_TOT_LOANS_FFIEC" hidden="1">"c13898"</definedName>
    <definedName name="IQ_NCLS_COMM_LOANS_TOTAL_LOANS_THRIFT" hidden="1">"c25775"</definedName>
    <definedName name="IQ_NCLS_COMM_RE_FARM_LOANS_TOT_LOANS_FFIEC" hidden="1">"c13897"</definedName>
    <definedName name="IQ_NCLS_COMM_RE_FARM_LOANS_TOTAL_LOANS_THRIFT" hidden="1">"c25771"</definedName>
    <definedName name="IQ_NCLS_COMM_RE_NONFARM_NONRES_TOT_LOANS_FFIEC" hidden="1">"c13896"</definedName>
    <definedName name="IQ_NCLS_COMM_RE_NONFARM_NONRESIDENTIAL_TOTAL_LOANS_THRIFT" hidden="1">"c25773"</definedName>
    <definedName name="IQ_NCLS_CONST_LAND_DEV_LOANS_TOT_LOANS_FFIEC" hidden="1">"c13890"</definedName>
    <definedName name="IQ_NCLS_CONSTRUCTION_LAND_DEVELOPMENT_LOANS_TOTAL_LOANS_THRIFT" hidden="1">"c25767"</definedName>
    <definedName name="IQ_NCLS_CONSUMER_LOANS_TOT_LOANS_FFIEC" hidden="1">"c13899"</definedName>
    <definedName name="IQ_NCLS_CONSUMER_LOANS_TOTAL_LOANS_THRIFT" hidden="1">"c25776"</definedName>
    <definedName name="IQ_NCLS_FARM_LOANS_TOT_LOANS_FFIEC" hidden="1">"c13895"</definedName>
    <definedName name="IQ_NCLS_HOME_EQUITY_LOANS_TOT_LOANS_FFIEC" hidden="1">"c13892"</definedName>
    <definedName name="IQ_NCLS_LAND_LOANS_TOTAL_LOANS_THRIFT" hidden="1">"c25772"</definedName>
    <definedName name="IQ_NCLS_MULTIFAM_5_LOANS_TOT_LOANS_FFIEC" hidden="1">"c13894"</definedName>
    <definedName name="IQ_NCLS_MULTIFAMILY_5_MORE_LOANS_TOTAL_LOANS_THRIFT" hidden="1">"c25770"</definedName>
    <definedName name="IQ_NCLS_TOT_1_4_FAM_LOANS_TOT_LOANS_FFIEC" hidden="1">"c13893"</definedName>
    <definedName name="IQ_NCLS_TOT_LEASES_TOT_LOANS_FFIEC" hidden="1">"c13900"</definedName>
    <definedName name="IQ_NCLS_TOT_LOANS_TOT_LOANS_FFIEC" hidden="1">"c13901"</definedName>
    <definedName name="IQ_NCLS_TOTAL_1_4_FAMILY_LOANS_TOTAL_LOANS_THRIFT" hidden="1">"c25768"</definedName>
    <definedName name="IQ_NCLS_TOTAL_LOANS_TOTAL_LOANS_THRIFT" hidden="1">"c25765"</definedName>
    <definedName name="IQ_NCLS_TOTAL_MORTGAGE_LOANS_TOTAL_LOANS_THRIFT" hidden="1">"c25766"</definedName>
    <definedName name="IQ_NCLS_TOTAL_NON_RE_LOANS_TOTAL_LOANS_THRIFT" hidden="1">"c25774"</definedName>
    <definedName name="IQ_NCOS_CLOSED_END_1_4_FAM_LOANS_TOT_LOANS_FFIEC" hidden="1">"c13879"</definedName>
    <definedName name="IQ_NCOS_CLOSED_END_1_4_FAMILY_LOANS_TOTAL_LOANS_THRIFT" hidden="1">"c25757"</definedName>
    <definedName name="IQ_NCOS_COMM_IND_LOANS_TOT_LOANS_FFIEC" hidden="1">"c13886"</definedName>
    <definedName name="IQ_NCOS_COMM_LOANS_TOTAL_LOANS_THRIFT" hidden="1">"c25763"</definedName>
    <definedName name="IQ_NCOS_COMM_RE_FARM_LOANS_TOT_LOANS_FFIEC" hidden="1">"c13885"</definedName>
    <definedName name="IQ_NCOS_COMM_RE_FARM_LOANS_TOTAL_LOANS_THRIFT" hidden="1">"c25759"</definedName>
    <definedName name="IQ_NCOS_COMM_RE_NONFARM_NONRES_TOT_LOANS_FFIEC" hidden="1">"c13884"</definedName>
    <definedName name="IQ_NCOS_COMM_RE_NONFARM_NONRESIDENTIAL_TOTAL_LOANS_THRIFT" hidden="1">"c25761"</definedName>
    <definedName name="IQ_NCOS_CONST_LAND_DEV_LOANS_TOT_LOANS_FFIEC" hidden="1">"c13878"</definedName>
    <definedName name="IQ_NCOS_CONSTRUCTION_LAND_DEVELOPMENT_LOANS_TOTAL_LOANS_THRIFT" hidden="1">"c25755"</definedName>
    <definedName name="IQ_NCOS_CONSUMER_LOANS_TOT_LOANS_FFIEC" hidden="1">"c13887"</definedName>
    <definedName name="IQ_NCOS_CONSUMER_LOANS_TOTAL_LOANS_THRIFT" hidden="1">"c25764"</definedName>
    <definedName name="IQ_NCOS_FARM_LOANS_TOT_LOANS_FFIEC" hidden="1">"c13883"</definedName>
    <definedName name="IQ_NCOS_HOME_EQUITY_LOANS_TOT_LOANS_FFIEC" hidden="1">"c13880"</definedName>
    <definedName name="IQ_NCOS_LAND_LOANS_TOTAL_LOANS_THRIFT" hidden="1">"c25760"</definedName>
    <definedName name="IQ_NCOS_MULTIFAM_5_LOANS_TOT_LOANS_FFIEC" hidden="1">"c13882"</definedName>
    <definedName name="IQ_NCOS_MULTIFAMILY_5_MORE_LOANS_TOTAL_LOANS_THRIFT" hidden="1">"c25758"</definedName>
    <definedName name="IQ_NCOS_TOT_1_4_FAM_LOANS_TOT_LOANS_FFIEC" hidden="1">"c13881"</definedName>
    <definedName name="IQ_NCOS_TOT_LEASES_TOT_LOANS_FFIEC" hidden="1">"c13888"</definedName>
    <definedName name="IQ_NCOS_TOT_LOANS_TOT_LOANS_FFIEC" hidden="1">"c13889"</definedName>
    <definedName name="IQ_NCOS_TOTAL_1_4_FAMILY_LOANS_TOTAL_LOANS_THRIFT" hidden="1">"c25756"</definedName>
    <definedName name="IQ_NCOS_TOTAL_LOANS_TOTAL_LOANS_THRIFT" hidden="1">"c25753"</definedName>
    <definedName name="IQ_NCOS_TOTAL_MORTGAGE_LOANS_TOTAL_LOANS_THRIFT" hidden="1">"c25754"</definedName>
    <definedName name="IQ_NCOS_TOTAL_NON_RE_LOANS_TOTAL_LOANS_THRIFT" hidden="1">"c25762"</definedName>
    <definedName name="IQ_NEGATIVE_FAIR_VALUE_DERIVATIVES_BENEFICIARY_FFIEC" hidden="1">"c13124"</definedName>
    <definedName name="IQ_NEGATIVE_FAIR_VALUE_DERIVATIVES_GUARANTOR_FFIEC" hidden="1">"c13117"</definedName>
    <definedName name="IQ_NET_ADD_BASIC" hidden="1">"c15782"</definedName>
    <definedName name="IQ_NET_ADD_BBAND" hidden="1">"c15785"</definedName>
    <definedName name="IQ_NET_ADD_DIG" hidden="1">"c15783"</definedName>
    <definedName name="IQ_NET_ADD_PHONE" hidden="1">"c15786"</definedName>
    <definedName name="IQ_NET_ADD_POSTPAID_WIRELESS" hidden="1">"c15754"</definedName>
    <definedName name="IQ_NET_ADD_PREPAID_WIRELESS" hidden="1">"c15755"</definedName>
    <definedName name="IQ_NET_ADD_RESELL_WHOLESALE_WIRELESS" hidden="1">"c15756"</definedName>
    <definedName name="IQ_NET_ADD_RGU" hidden="1">"c15787"</definedName>
    <definedName name="IQ_NET_ADD_SATELLITE" hidden="1">"c15784"</definedName>
    <definedName name="IQ_NET_ADD_TOTAL_WIRELESS" hidden="1">"c15757"</definedName>
    <definedName name="IQ_NET_BOOKING_LOCATION_ADJUSTMENT_FOREIGN_FFIEC" hidden="1">"c15385"</definedName>
    <definedName name="IQ_NET_CHANGE" hidden="1">"c749"</definedName>
    <definedName name="IQ_NET_CHARGE_OFFS_FDIC" hidden="1">"c6641"</definedName>
    <definedName name="IQ_NET_CHARGE_OFFS_LOANS_FDIC" hidden="1">"c6751"</definedName>
    <definedName name="IQ_NET_CLAIM_ADJ_EXP_RESERVE_BOP" hidden="1">"c15877"</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CIQ" hidden="1">"c5070"</definedName>
    <definedName name="IQ_NET_DEBT_ACT_OR_EST_CIQ_COL" hidden="1">"c11717"</definedName>
    <definedName name="IQ_NET_DEBT_ACT_OR_EST_REUT" hidden="1">"c5473"</definedName>
    <definedName name="IQ_NET_DEBT_ACT_OR_EST_THOM" hidden="1">"c5309"</definedName>
    <definedName name="IQ_NET_DEBT_DET_EST" hidden="1">"c12061"</definedName>
    <definedName name="IQ_NET_DEBT_DET_EST_CURRENCY" hidden="1">"c12468"</definedName>
    <definedName name="IQ_NET_DEBT_DET_EST_CURRENCY_THOM" hidden="1">"c12491"</definedName>
    <definedName name="IQ_NET_DEBT_DET_EST_DATE" hidden="1">"c12214"</definedName>
    <definedName name="IQ_NET_DEBT_DET_EST_DATE_THOM" hidden="1">"c12242"</definedName>
    <definedName name="IQ_NET_DEBT_DET_EST_INCL" hidden="1">"c12351"</definedName>
    <definedName name="IQ_NET_DEBT_DET_EST_INCL_THOM" hidden="1">"c12374"</definedName>
    <definedName name="IQ_NET_DEBT_DET_EST_ORIGIN" hidden="1">"c12586"</definedName>
    <definedName name="IQ_NET_DEBT_DET_EST_ORIGIN_THOM" hidden="1">"c12612"</definedName>
    <definedName name="IQ_NET_DEBT_DET_EST_THOM" hidden="1">"c12092"</definedName>
    <definedName name="IQ_NET_DEBT_EBITDA" hidden="1">"c750"</definedName>
    <definedName name="IQ_NET_DEBT_EBITDA_CAPEX" hidden="1">"c2949"</definedName>
    <definedName name="IQ_NET_DEBT_EST" hidden="1">"c3517"</definedName>
    <definedName name="IQ_NET_DEBT_EST_CIQ" hidden="1">"c3814"</definedName>
    <definedName name="IQ_NET_DEBT_EST_DOWN_2MONTH" hidden="1">"c16513"</definedName>
    <definedName name="IQ_NET_DEBT_EST_DOWN_2MONTH_CIQ" hidden="1">"c16777"</definedName>
    <definedName name="IQ_NET_DEBT_EST_DOWN_3MONTH" hidden="1">"c16517"</definedName>
    <definedName name="IQ_NET_DEBT_EST_DOWN_3MONTH_CIQ" hidden="1">"c16781"</definedName>
    <definedName name="IQ_NET_DEBT_EST_DOWN_MONTH" hidden="1">"c16509"</definedName>
    <definedName name="IQ_NET_DEBT_EST_DOWN_MONTH_CIQ" hidden="1">"c16773"</definedName>
    <definedName name="IQ_NET_DEBT_EST_NOTE" hidden="1">"c17518"</definedName>
    <definedName name="IQ_NET_DEBT_EST_NOTE_CIQ" hidden="1">"c17471"</definedName>
    <definedName name="IQ_NET_DEBT_EST_NUM_ANALYSTS_2MONTH" hidden="1">"c16511"</definedName>
    <definedName name="IQ_NET_DEBT_EST_NUM_ANALYSTS_2MONTH_CIQ" hidden="1">"c16775"</definedName>
    <definedName name="IQ_NET_DEBT_EST_NUM_ANALYSTS_3MONTH" hidden="1">"c16515"</definedName>
    <definedName name="IQ_NET_DEBT_EST_NUM_ANALYSTS_3MONTH_CIQ" hidden="1">"c16779"</definedName>
    <definedName name="IQ_NET_DEBT_EST_NUM_ANALYSTS_MONTH" hidden="1">"c16507"</definedName>
    <definedName name="IQ_NET_DEBT_EST_NUM_ANALYSTS_MONTH_CIQ" hidden="1">"c16771"</definedName>
    <definedName name="IQ_NET_DEBT_EST_REUT" hidden="1">"c3976"</definedName>
    <definedName name="IQ_NET_DEBT_EST_THOM" hidden="1">"c4027"</definedName>
    <definedName name="IQ_NET_DEBT_EST_TOTAL_REVISED_2MONTH" hidden="1">"c16514"</definedName>
    <definedName name="IQ_NET_DEBT_EST_TOTAL_REVISED_2MONTH_CIQ" hidden="1">"c16778"</definedName>
    <definedName name="IQ_NET_DEBT_EST_TOTAL_REVISED_3MONTH" hidden="1">"c16518"</definedName>
    <definedName name="IQ_NET_DEBT_EST_TOTAL_REVISED_3MONTH_CIQ" hidden="1">"c16782"</definedName>
    <definedName name="IQ_NET_DEBT_EST_TOTAL_REVISED_MONTH" hidden="1">"c16510"</definedName>
    <definedName name="IQ_NET_DEBT_EST_TOTAL_REVISED_MONTH_CIQ" hidden="1">"c16774"</definedName>
    <definedName name="IQ_NET_DEBT_EST_UP_2MONTH" hidden="1">"c16512"</definedName>
    <definedName name="IQ_NET_DEBT_EST_UP_2MONTH_CIQ" hidden="1">"c16776"</definedName>
    <definedName name="IQ_NET_DEBT_EST_UP_3MONTH" hidden="1">"c16516"</definedName>
    <definedName name="IQ_NET_DEBT_EST_UP_3MONTH_CIQ" hidden="1">"c16780"</definedName>
    <definedName name="IQ_NET_DEBT_EST_UP_MONTH" hidden="1">"c16508"</definedName>
    <definedName name="IQ_NET_DEBT_EST_UP_MONTH_CIQ" hidden="1">"c16772"</definedName>
    <definedName name="IQ_NET_DEBT_GUIDANCE" hidden="1">"c4467"</definedName>
    <definedName name="IQ_NET_DEBT_GUIDANCE_CIQ" hidden="1">"c5005"</definedName>
    <definedName name="IQ_NET_DEBT_GUIDANCE_CIQ_COL" hidden="1">"c11652"</definedName>
    <definedName name="IQ_NET_DEBT_HIGH_EST" hidden="1">"c3518"</definedName>
    <definedName name="IQ_NET_DEBT_HIGH_EST_CIQ" hidden="1">"c3816"</definedName>
    <definedName name="IQ_NET_DEBT_HIGH_EST_REUT" hidden="1">"c3978"</definedName>
    <definedName name="IQ_NET_DEBT_HIGH_EST_THOM" hidden="1">"c4029"</definedName>
    <definedName name="IQ_NET_DEBT_HIGH_GUIDANCE" hidden="1">"c4181"</definedName>
    <definedName name="IQ_NET_DEBT_HIGH_GUIDANCE_CIQ" hidden="1">"c4593"</definedName>
    <definedName name="IQ_NET_DEBT_HIGH_GUIDANCE_CIQ_COL" hidden="1">"c11242"</definedName>
    <definedName name="IQ_NET_DEBT_ISSUED" hidden="1">"c751"</definedName>
    <definedName name="IQ_NET_DEBT_ISSUED_BNK" hidden="1">"c752"</definedName>
    <definedName name="IQ_NET_DEBT_ISSUED_BR" hidden="1">"c753"</definedName>
    <definedName name="IQ_NET_DEBT_ISSUED_CM"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CIQ" hidden="1">"c3817"</definedName>
    <definedName name="IQ_NET_DEBT_LOW_EST_REUT" hidden="1">"c3979"</definedName>
    <definedName name="IQ_NET_DEBT_LOW_EST_THOM" hidden="1">"c4030"</definedName>
    <definedName name="IQ_NET_DEBT_LOW_GUIDANCE" hidden="1">"c4221"</definedName>
    <definedName name="IQ_NET_DEBT_LOW_GUIDANCE_CIQ" hidden="1">"c4633"</definedName>
    <definedName name="IQ_NET_DEBT_LOW_GUIDANCE_CIQ_COL" hidden="1">"c11282"</definedName>
    <definedName name="IQ_NET_DEBT_MEDIAN_EST" hidden="1">"c3520"</definedName>
    <definedName name="IQ_NET_DEBT_MEDIAN_EST_CIQ" hidden="1">"c3815"</definedName>
    <definedName name="IQ_NET_DEBT_MEDIAN_EST_REUT" hidden="1">"c3977"</definedName>
    <definedName name="IQ_NET_DEBT_MEDIAN_EST_THOM" hidden="1">"c4028"</definedName>
    <definedName name="IQ_NET_DEBT_NUM_EST" hidden="1">"c3515"</definedName>
    <definedName name="IQ_NET_DEBT_NUM_EST_CIQ" hidden="1">"c3818"</definedName>
    <definedName name="IQ_NET_DEBT_NUM_EST_REUT" hidden="1">"c3980"</definedName>
    <definedName name="IQ_NET_DEBT_NUM_EST_THOM" hidden="1">"c4031"</definedName>
    <definedName name="IQ_NET_DEBT_STDDEV_EST" hidden="1">"c3516"</definedName>
    <definedName name="IQ_NET_DEBT_STDDEV_EST_CIQ" hidden="1">"c3819"</definedName>
    <definedName name="IQ_NET_DEBT_STDDEV_EST_REUT" hidden="1">"c3981"</definedName>
    <definedName name="IQ_NET_DEBT_STDDEV_EST_THOM" hidden="1">"c4032"</definedName>
    <definedName name="IQ_NET_EARNED" hidden="1">"c2734"</definedName>
    <definedName name="IQ_NET_FED_FUNDS_PURCHASED_TOTAL_ASSETS_THRIFT" hidden="1">"c25704"</definedName>
    <definedName name="IQ_NET_FIDUCIARY_RELATED_SERVICES_INC_THRIFT" hidden="1">"c24815"</definedName>
    <definedName name="IQ_NET_FUNDS_PURCHASED_ASSETS_TOT_FFIEC" hidden="1">"c13448"</definedName>
    <definedName name="IQ_NET_GAIN_LOSS_OREO_EXP_FFIEC" hidden="1">"c15370"</definedName>
    <definedName name="IQ_NET_GAIN_LOSS_OREO_INC_FFIEC" hidden="1">"c15367"</definedName>
    <definedName name="IQ_NET_GAIN_LOSS_SALES_LOANS_EXP_FFIEC" hidden="1">"c15371"</definedName>
    <definedName name="IQ_NET_GAIN_LOSS_SALES_LOANS_INC_FFIEC" hidden="1">"c15368"</definedName>
    <definedName name="IQ_NET_GAIN_SALE_AFS_SEC_THRIFT" hidden="1">"c24770"</definedName>
    <definedName name="IQ_NET_GAIN_SALE_LOANS_HELD_INV_THRIFT" hidden="1">"c24774"</definedName>
    <definedName name="IQ_NET_GAIN_SALE_LOANS_LEASES_HFS_THRIFT" hidden="1">"c24771"</definedName>
    <definedName name="IQ_NET_GAIN_SALE_OTHER_ASSETS_HELD_INV_THRIFT" hidden="1">"c24775"</definedName>
    <definedName name="IQ_NET_GAIN_SALE_OTHER_ASSETS_HFS_THRIFT" hidden="1">"c24772"</definedName>
    <definedName name="IQ_NET_GAIN_SALE_PREMISES_FIXED_ASSETS_EXP_FFIEC" hidden="1">"c15372"</definedName>
    <definedName name="IQ_NET_GAIN_SALE_PREMISES_FIXED_ASSETS_INC_FFIEC" hidden="1">"c15369"</definedName>
    <definedName name="IQ_NET_GAIN_SALE_SEC_HTM_THRIFT" hidden="1">"c24773"</definedName>
    <definedName name="IQ_NET_GAINS_FIN_ASSETS_LIABILITIES_FV_THRIFT" hidden="1">"c24776"</definedName>
    <definedName name="IQ_NET_IMPAIR_LOSS_FFIEC" hidden="1">"c25848"</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"IQ_NET_INC_GROWTH_1"</definedName>
    <definedName name="IQ_NET_INC_GROWTH_2" hidden="1">"IQ_NET_INC_GROWTH_2"</definedName>
    <definedName name="IQ_NET_INC_MARGIN" hidden="1">"c1398"</definedName>
    <definedName name="IQ_NET_INCOME_AVG_ASSETS_THRIFT" hidden="1">"c25661"</definedName>
    <definedName name="IQ_NET_INCOME_FDIC" hidden="1">"c6587"</definedName>
    <definedName name="IQ_NET_INCOME_HOMEBUILDING_SALES" hidden="1">"c15818"</definedName>
    <definedName name="IQ_NET_INCOME_LH_FFIEC" hidden="1">"c13110"</definedName>
    <definedName name="IQ_NET_INCOME_LOCOM_ADJUST_THRIFT" hidden="1">"c24779"</definedName>
    <definedName name="IQ_NET_INCOME_LOSS_ATTRIBUTABLE_SAVINGS_ASSOCIATION_THRIFT" hidden="1">"c25009"</definedName>
    <definedName name="IQ_NET_INCOME_PC_FFIEC" hidden="1">"c13103"</definedName>
    <definedName name="IQ_NET_INCOME_REPOSSESS_ASSETS_THRIFT" hidden="1">"c24778"</definedName>
    <definedName name="IQ_NET_INCOME_SALE_ASSETS_HFS_AFS_SEC_THRIFT" hidden="1">"c24769"</definedName>
    <definedName name="IQ_NET_INCOME_SHE_FFIEC" hidden="1">"c12960"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CM" hidden="1">"c765"</definedName>
    <definedName name="IQ_NET_INT_INC_FIN" hidden="1">"c766"</definedName>
    <definedName name="IQ_NET_INT_INC_TOTAL_REV" hidden="1">"c767"</definedName>
    <definedName name="IQ_NET_INT_INCOME_AFTER_PROVISION_THRIFT" hidden="1">"c25871"</definedName>
    <definedName name="IQ_NET_INT_INCOME_AVG_ASSET" hidden="1">"c15706"</definedName>
    <definedName name="IQ_NET_INT_INCOME_AVG_ASSETS_THRIFT" hidden="1">"c25649"</definedName>
    <definedName name="IQ_NET_INT_INCOME_AVG_EARNING_ASSETS_THRIFT" hidden="1">"c25668"</definedName>
    <definedName name="IQ_NET_INT_INCOME_FFIEC" hidden="1">"c13001"</definedName>
    <definedName name="IQ_NET_INT_INCOME_FTE_FFIEC" hidden="1">"c13036"</definedName>
    <definedName name="IQ_NET_INT_INCOME_THRIFT" hidden="1">"c24765"</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INC_INTERNATIONAL_OPS_FFIEC" hidden="1">"c15375"</definedName>
    <definedName name="IQ_NET_INTEREST_MARGIN_FDIC" hidden="1">"c6726"</definedName>
    <definedName name="IQ_NET_LIFE_INS_IN_FORCE" hidden="1">"c2769"</definedName>
    <definedName name="IQ_NET_LOAN_LOSSES_AVG_LOANS_THRIFT" hidden="1">"c25635"</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 hidden="1">"c13341"</definedName>
    <definedName name="IQ_NET_LOANS_CORE_DEPOSITS_THRIFT" hidden="1">"c25628"</definedName>
    <definedName name="IQ_NET_LOANS_DEPOSITS_FFIEC" hidden="1">"c13340"</definedName>
    <definedName name="IQ_NET_LOANS_EQUITY_FFIEC" hidden="1">"c13347"</definedName>
    <definedName name="IQ_NET_LOANS_EQUITY_THRIFT" hidden="1">"c25632"</definedName>
    <definedName name="IQ_NET_LOANS_LEASES_CORE_DEPOSITS_FDIC" hidden="1">"c6743"</definedName>
    <definedName name="IQ_NET_LOANS_LEASES_DEPOSITS_FDIC" hidden="1">"c6742"</definedName>
    <definedName name="IQ_NET_LOANS_LEASES_LETTERS_CREDIT_TOTAL_ASSETS_THRIFT" hidden="1">"c25698"</definedName>
    <definedName name="IQ_NET_LOANS_LEASES_TOTAL_ASSETS_THRIFT" hidden="1">"c25694"</definedName>
    <definedName name="IQ_NET_LOANS_TOTAL_DEPOSITS" hidden="1">"c779"</definedName>
    <definedName name="IQ_NET_LOANS_TOTAL_DEPOSITS_THRIFT" hidden="1">"c25627"</definedName>
    <definedName name="IQ_NET_LOSSES" hidden="1">"c15873"</definedName>
    <definedName name="IQ_NET_LOSSES_FIDUCIARY_RELATED_SERVICES_THRIFT" hidden="1">"c24813"</definedName>
    <definedName name="IQ_NET_NEW_CLIENT_ASSETS" hidden="1">"c20430"</definedName>
    <definedName name="IQ_NET_NONCORE_FUNDING_DEPENDENCE_SHORT_TERM_THRIFT" hidden="1">"c25624"</definedName>
    <definedName name="IQ_NET_NONCORE_FUNDING_DEPENDENCE_THRIFT" hidden="1">"c25623"</definedName>
    <definedName name="IQ_NET_NONINTEREST_INC_EXP_INTERNATIONAL_OPS_FFIEC" hidden="1">"c15387"</definedName>
    <definedName name="IQ_NET_OCCUPANCY_EXP_ADJUSTED_OPERATING_INCOME_THRIFT" hidden="1">"c25686"</definedName>
    <definedName name="IQ_NET_OPERATING_INCOME_ASSETS_FDIC" hidden="1">"c6729"</definedName>
    <definedName name="IQ_NET_PC_WRITTEN" hidden="1">"c1027"</definedName>
    <definedName name="IQ_NET_PREMIUM_WRITTEN_STATUTORY_SURPLUS" hidden="1">"c15880"</definedName>
    <definedName name="IQ_NET_PREMIUMS_WRITTEN_AVG_ASSETS" hidden="1">"c15888"</definedName>
    <definedName name="IQ_NET_PREMIUMS_WRITTEN_AVG_EQUITY" hidden="1">"c15891"</definedName>
    <definedName name="IQ_NET_PREMIUMS_WRITTEN_AVG_STATUTORY_SURPLUS" hidden="1">"c15890"</definedName>
    <definedName name="IQ_NET_PREMIUMS_WRITTEN_GROSS_PREMIUMS_WRITTEN" hidden="1">"c15889"</definedName>
    <definedName name="IQ_NET_PROVISION_LOSS_GVA_THRIFT" hidden="1">"c25092"</definedName>
    <definedName name="IQ_NET_PROVISION_LOSS_SVA_THRIFT" hidden="1">"c25100"</definedName>
    <definedName name="IQ_NET_PROVISION_LOSS_TVA_THRIFT" hidden="1">"c25107"</definedName>
    <definedName name="IQ_NET_RENTAL_EXP_FN" hidden="1">"c780"</definedName>
    <definedName name="IQ_NET_SECURITIZATION_INC_FOREIGN_FFIEC" hidden="1">"c15379"</definedName>
    <definedName name="IQ_NET_SECURITIZATION_INCOME_FDIC" hidden="1">"c6669"</definedName>
    <definedName name="IQ_NET_SERVICING_FEES_ADJUSTED_OPERATING_INCOME_THRIFT" hidden="1">"c25690"</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BASIS_ACCOUNTING_ADJUSTMENTS_SAVINGS_ASSOCIATION_THRIFT" hidden="1">"c25015"</definedName>
    <definedName name="IQ_NEW_DEPOSITS_RECEIVED_LESS_DEPOSITS_WITHDRAWN_THRIFT" hidden="1">"c25343"</definedName>
    <definedName name="IQ_NEW_PREM" hidden="1">"c2785"</definedName>
    <definedName name="IQ_NEWS" hidden="1">"c13743"</definedName>
    <definedName name="IQ_NEWS_DATE" hidden="1">"c13746"</definedName>
    <definedName name="IQ_NEWS_SOURCE" hidden="1">"c13745"</definedName>
    <definedName name="IQ_NEWS_TIME" hidden="1">"c13759"</definedName>
    <definedName name="IQ_NEWS_URL" hidden="1">"c13744"</definedName>
    <definedName name="IQ_NEXT_CALL_DATE" hidden="1">"c2198"</definedName>
    <definedName name="IQ_NEXT_CALL_PRICE" hidden="1">"c2199"</definedName>
    <definedName name="IQ_NEXT_DIV_AMOUNT" hidden="1">"c17414"</definedName>
    <definedName name="IQ_NEXT_DIV_PAYMENT_DATE" hidden="1">"c17413"</definedName>
    <definedName name="IQ_NEXT_DIV_PAYMENT_TYPE" hidden="1">"c17415"</definedName>
    <definedName name="IQ_NEXT_DIV_RECORD_DATE" hidden="1">"c17412"</definedName>
    <definedName name="IQ_NEXT_EARNINGS_DATE" hidden="1">"c13592"</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XDIV_DATE" hidden="1">"c17411"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CIQ" hidden="1">"c5065"</definedName>
    <definedName name="IQ_NI_ACT_OR_EST_CIQ_COL" hidden="1">"c11712"</definedName>
    <definedName name="IQ_NI_ACT_OR_EST_REUT" hidden="1">"c5468"</definedName>
    <definedName name="IQ_NI_ACT_OR_EST_THOM" hidden="1">"c5306"</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AVG_ASSETS_FFIEC" hidden="1">"c13370"</definedName>
    <definedName name="IQ_NI_BANK_AND_NONCONTROLLING_INTEREST_FFIEC" hidden="1">"c15365"</definedName>
    <definedName name="IQ_NI_BANK_NONCONTROLLING_INT_THRIFT" hidden="1">"c24798"</definedName>
    <definedName name="IQ_NI_BEFORE_CAPITALIZED" hidden="1">"c792"</definedName>
    <definedName name="IQ_NI_BEFORE_INTERNAL_ALLOCATIONS_FOREIGN_FFIEC" hidden="1">"c15393"</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COMPANY" hidden="1">"c25786"</definedName>
    <definedName name="IQ_NI_DET_EST" hidden="1">"c12062"</definedName>
    <definedName name="IQ_NI_DET_EST_CURRENCY" hidden="1">"c12469"</definedName>
    <definedName name="IQ_NI_DET_EST_CURRENCY_THOM" hidden="1">"c12492"</definedName>
    <definedName name="IQ_NI_DET_EST_DATE" hidden="1">"c12215"</definedName>
    <definedName name="IQ_NI_DET_EST_DATE_THOM" hidden="1">"c12243"</definedName>
    <definedName name="IQ_NI_DET_EST_INCL" hidden="1">"c12352"</definedName>
    <definedName name="IQ_NI_DET_EST_INCL_THOM" hidden="1">"c12375"</definedName>
    <definedName name="IQ_NI_DET_EST_ORIGIN" hidden="1">"c12587"</definedName>
    <definedName name="IQ_NI_DET_EST_ORIGIN_THOM" hidden="1">"c12613"</definedName>
    <definedName name="IQ_NI_DET_EST_THOM" hidden="1">"c12093"</definedName>
    <definedName name="IQ_NI_EST" hidden="1">"c1716"</definedName>
    <definedName name="IQ_NI_EST_CIQ" hidden="1">"c4702"</definedName>
    <definedName name="IQ_NI_EST_DOWN_2MONTH" hidden="1">"c16429"</definedName>
    <definedName name="IQ_NI_EST_DOWN_2MONTH_CIQ" hidden="1">"c16717"</definedName>
    <definedName name="IQ_NI_EST_DOWN_3MONTH" hidden="1">"c16433"</definedName>
    <definedName name="IQ_NI_EST_DOWN_3MONTH_CIQ" hidden="1">"c16721"</definedName>
    <definedName name="IQ_NI_EST_DOWN_MONTH" hidden="1">"c16425"</definedName>
    <definedName name="IQ_NI_EST_DOWN_MONTH_CIQ" hidden="1">"c16713"</definedName>
    <definedName name="IQ_NI_EST_NOTE" hidden="1">"c17514"</definedName>
    <definedName name="IQ_NI_EST_NOTE_CIQ" hidden="1">"c17467"</definedName>
    <definedName name="IQ_NI_EST_NUM_ANALYSTS_2MONTH" hidden="1">"c16427"</definedName>
    <definedName name="IQ_NI_EST_NUM_ANALYSTS_2MONTH_CIQ" hidden="1">"c16715"</definedName>
    <definedName name="IQ_NI_EST_NUM_ANALYSTS_3MONTH" hidden="1">"c16431"</definedName>
    <definedName name="IQ_NI_EST_NUM_ANALYSTS_3MONTH_CIQ" hidden="1">"c16719"</definedName>
    <definedName name="IQ_NI_EST_NUM_ANALYSTS_MONTH" hidden="1">"c16423"</definedName>
    <definedName name="IQ_NI_EST_NUM_ANALYSTS_MONTH_CIQ" hidden="1">"c16711"</definedName>
    <definedName name="IQ_NI_EST_REUT" hidden="1">"c5368"</definedName>
    <definedName name="IQ_NI_EST_THOM" hidden="1">"c5126"</definedName>
    <definedName name="IQ_NI_EST_TOTAL_REVISED_2MONTH" hidden="1">"c16430"</definedName>
    <definedName name="IQ_NI_EST_TOTAL_REVISED_2MONTH_CIQ" hidden="1">"c16718"</definedName>
    <definedName name="IQ_NI_EST_TOTAL_REVISED_3MONTH" hidden="1">"c16434"</definedName>
    <definedName name="IQ_NI_EST_TOTAL_REVISED_3MONTH_CIQ" hidden="1">"c16722"</definedName>
    <definedName name="IQ_NI_EST_TOTAL_REVISED_MONTH" hidden="1">"c16426"</definedName>
    <definedName name="IQ_NI_EST_TOTAL_REVISED_MONTH_CIQ" hidden="1">"c16714"</definedName>
    <definedName name="IQ_NI_EST_UP_2MONTH" hidden="1">"c16428"</definedName>
    <definedName name="IQ_NI_EST_UP_2MONTH_CIQ" hidden="1">"c16716"</definedName>
    <definedName name="IQ_NI_EST_UP_3MONTH" hidden="1">"c16432"</definedName>
    <definedName name="IQ_NI_EST_UP_3MONTH_CIQ" hidden="1">"c16720"</definedName>
    <definedName name="IQ_NI_EST_UP_MONTH" hidden="1">"c16424"</definedName>
    <definedName name="IQ_NI_EST_UP_MONTH_CIQ" hidden="1">"c16712"</definedName>
    <definedName name="IQ_NI_FFIEC" hidden="1">"c13034"</definedName>
    <definedName name="IQ_NI_GAAP_GUIDANCE" hidden="1">"c4470"</definedName>
    <definedName name="IQ_NI_GAAP_GUIDANCE_CIQ" hidden="1">"c5008"</definedName>
    <definedName name="IQ_NI_GAAP_GUIDANCE_CIQ_COL" hidden="1">"c11655"</definedName>
    <definedName name="IQ_NI_GAAP_HIGH_GUIDANCE" hidden="1">"c4177"</definedName>
    <definedName name="IQ_NI_GAAP_HIGH_GUIDANCE_CIQ" hidden="1">"c4589"</definedName>
    <definedName name="IQ_NI_GAAP_HIGH_GUIDANCE_CIQ_COL" hidden="1">"c11238"</definedName>
    <definedName name="IQ_NI_GAAP_LOW_GUIDANCE" hidden="1">"c4217"</definedName>
    <definedName name="IQ_NI_GAAP_LOW_GUIDANCE_CIQ" hidden="1">"c4629"</definedName>
    <definedName name="IQ_NI_GAAP_LOW_GUIDANCE_CIQ_COL" hidden="1">"c11278"</definedName>
    <definedName name="IQ_NI_GUIDANCE" hidden="1">"c4469"</definedName>
    <definedName name="IQ_NI_GUIDANCE_CIQ" hidden="1">"c5007"</definedName>
    <definedName name="IQ_NI_GUIDANCE_CIQ_COL" hidden="1">"c11654"</definedName>
    <definedName name="IQ_NI_GW_DET_EST" hidden="1">"c12063"</definedName>
    <definedName name="IQ_NI_GW_DET_EST_CURRENCY" hidden="1">"c12470"</definedName>
    <definedName name="IQ_NI_GW_DET_EST_DATE" hidden="1">"c12216"</definedName>
    <definedName name="IQ_NI_GW_DET_EST_INCL" hidden="1">"c12353"</definedName>
    <definedName name="IQ_NI_GW_EST" hidden="1">"c1723"</definedName>
    <definedName name="IQ_NI_GW_EST_CIQ" hidden="1">"c4709"</definedName>
    <definedName name="IQ_NI_GW_EST_DOWN_2MONTH" hidden="1">"c16453"</definedName>
    <definedName name="IQ_NI_GW_EST_DOWN_2MONTH_CIQ" hidden="1">"c16741"</definedName>
    <definedName name="IQ_NI_GW_EST_DOWN_3MONTH" hidden="1">"c16457"</definedName>
    <definedName name="IQ_NI_GW_EST_DOWN_3MONTH_CIQ" hidden="1">"c16745"</definedName>
    <definedName name="IQ_NI_GW_EST_DOWN_MONTH" hidden="1">"c16449"</definedName>
    <definedName name="IQ_NI_GW_EST_DOWN_MONTH_CIQ" hidden="1">"c16737"</definedName>
    <definedName name="IQ_NI_GW_EST_NOTE" hidden="1">"c17516"</definedName>
    <definedName name="IQ_NI_GW_EST_NOTE_CIQ" hidden="1">"c17469"</definedName>
    <definedName name="IQ_NI_GW_EST_NUM_ANALYSTS_2MONTH" hidden="1">"c16451"</definedName>
    <definedName name="IQ_NI_GW_EST_NUM_ANALYSTS_2MONTH_CIQ" hidden="1">"c16739"</definedName>
    <definedName name="IQ_NI_GW_EST_NUM_ANALYSTS_3MONTH" hidden="1">"c16455"</definedName>
    <definedName name="IQ_NI_GW_EST_NUM_ANALYSTS_3MONTH_CIQ" hidden="1">"c16743"</definedName>
    <definedName name="IQ_NI_GW_EST_NUM_ANALYSTS_MONTH" hidden="1">"c16447"</definedName>
    <definedName name="IQ_NI_GW_EST_NUM_ANALYSTS_MONTH_CIQ" hidden="1">"c16735"</definedName>
    <definedName name="IQ_NI_GW_EST_REUT" hidden="1">"c5375"</definedName>
    <definedName name="IQ_NI_GW_EST_TOTAL_REVISED_2MONTH" hidden="1">"c16454"</definedName>
    <definedName name="IQ_NI_GW_EST_TOTAL_REVISED_2MONTH_CIQ" hidden="1">"c16742"</definedName>
    <definedName name="IQ_NI_GW_EST_TOTAL_REVISED_3MONTH" hidden="1">"c16458"</definedName>
    <definedName name="IQ_NI_GW_EST_TOTAL_REVISED_3MONTH_CIQ" hidden="1">"c16746"</definedName>
    <definedName name="IQ_NI_GW_EST_TOTAL_REVISED_MONTH" hidden="1">"c16450"</definedName>
    <definedName name="IQ_NI_GW_EST_TOTAL_REVISED_MONTH_CIQ" hidden="1">"c16738"</definedName>
    <definedName name="IQ_NI_GW_EST_UP_2MONTH" hidden="1">"c16452"</definedName>
    <definedName name="IQ_NI_GW_EST_UP_2MONTH_CIQ" hidden="1">"c16740"</definedName>
    <definedName name="IQ_NI_GW_EST_UP_3MONTH" hidden="1">"c16456"</definedName>
    <definedName name="IQ_NI_GW_EST_UP_3MONTH_CIQ" hidden="1">"c16744"</definedName>
    <definedName name="IQ_NI_GW_EST_UP_MONTH" hidden="1">"c16448"</definedName>
    <definedName name="IQ_NI_GW_EST_UP_MONTH_CIQ" hidden="1">"c16736"</definedName>
    <definedName name="IQ_NI_GW_GUIDANCE" hidden="1">"c4471"</definedName>
    <definedName name="IQ_NI_GW_GUIDANCE_CIQ" hidden="1">"c5009"</definedName>
    <definedName name="IQ_NI_GW_GUIDANCE_CIQ_COL" hidden="1">"c11656"</definedName>
    <definedName name="IQ_NI_GW_HIGH_EST" hidden="1">"c1725"</definedName>
    <definedName name="IQ_NI_GW_HIGH_EST_CIQ" hidden="1">"c4711"</definedName>
    <definedName name="IQ_NI_GW_HIGH_EST_REUT" hidden="1">"c5377"</definedName>
    <definedName name="IQ_NI_GW_HIGH_GUIDANCE" hidden="1">"c4178"</definedName>
    <definedName name="IQ_NI_GW_HIGH_GUIDANCE_CIQ" hidden="1">"c4590"</definedName>
    <definedName name="IQ_NI_GW_HIGH_GUIDANCE_CIQ_COL" hidden="1">"c11239"</definedName>
    <definedName name="IQ_NI_GW_LOW_EST" hidden="1">"c1726"</definedName>
    <definedName name="IQ_NI_GW_LOW_EST_CIQ" hidden="1">"c4712"</definedName>
    <definedName name="IQ_NI_GW_LOW_EST_REUT" hidden="1">"c5378"</definedName>
    <definedName name="IQ_NI_GW_LOW_GUIDANCE" hidden="1">"c4218"</definedName>
    <definedName name="IQ_NI_GW_LOW_GUIDANCE_CIQ" hidden="1">"c4630"</definedName>
    <definedName name="IQ_NI_GW_LOW_GUIDANCE_CIQ_COL" hidden="1">"c11279"</definedName>
    <definedName name="IQ_NI_GW_MEDIAN_EST" hidden="1">"c1724"</definedName>
    <definedName name="IQ_NI_GW_MEDIAN_EST_CIQ" hidden="1">"c4710"</definedName>
    <definedName name="IQ_NI_GW_MEDIAN_EST_REUT" hidden="1">"c5376"</definedName>
    <definedName name="IQ_NI_GW_NUM_EST" hidden="1">"c1727"</definedName>
    <definedName name="IQ_NI_GW_NUM_EST_CIQ" hidden="1">"c4713"</definedName>
    <definedName name="IQ_NI_GW_NUM_EST_REUT" hidden="1">"c5379"</definedName>
    <definedName name="IQ_NI_GW_STDDEV_EST" hidden="1">"c1728"</definedName>
    <definedName name="IQ_NI_GW_STDDEV_EST_CIQ" hidden="1">"c4714"</definedName>
    <definedName name="IQ_NI_GW_STDDEV_EST_REUT" hidden="1">"c5380"</definedName>
    <definedName name="IQ_NI_HIGH_EST" hidden="1">"c1718"</definedName>
    <definedName name="IQ_NI_HIGH_EST_CIQ" hidden="1">"c4704"</definedName>
    <definedName name="IQ_NI_HIGH_EST_REUT" hidden="1">"c5370"</definedName>
    <definedName name="IQ_NI_HIGH_EST_THOM" hidden="1">"c5128"</definedName>
    <definedName name="IQ_NI_HIGH_GUIDANCE" hidden="1">"c4176"</definedName>
    <definedName name="IQ_NI_HIGH_GUIDANCE_CIQ" hidden="1">"c4588"</definedName>
    <definedName name="IQ_NI_HIGH_GUIDANCE_CIQ_COL" hidden="1">"c11237"</definedName>
    <definedName name="IQ_NI_LOW_EST" hidden="1">"c1719"</definedName>
    <definedName name="IQ_NI_LOW_EST_CIQ" hidden="1">"c4705"</definedName>
    <definedName name="IQ_NI_LOW_EST_REUT" hidden="1">"c5371"</definedName>
    <definedName name="IQ_NI_LOW_EST_THOM" hidden="1">"c5129"</definedName>
    <definedName name="IQ_NI_LOW_GUIDANCE" hidden="1">"c4216"</definedName>
    <definedName name="IQ_NI_LOW_GUIDANCE_CIQ" hidden="1">"c4628"</definedName>
    <definedName name="IQ_NI_LOW_GUIDANCE_CIQ_COL" hidden="1">"c11277"</definedName>
    <definedName name="IQ_NI_MARGIN" hidden="1">"c794"</definedName>
    <definedName name="IQ_NI_MEDIAN_EST" hidden="1">"c1717"</definedName>
    <definedName name="IQ_NI_MEDIAN_EST_CIQ" hidden="1">"c4703"</definedName>
    <definedName name="IQ_NI_MEDIAN_EST_REUT" hidden="1">"c5369"</definedName>
    <definedName name="IQ_NI_MEDIAN_EST_THOM" hidden="1">"c5127"</definedName>
    <definedName name="IQ_NI_NON_CONTROLLING_INTERESTS_FFIEC" hidden="1">"c15366"</definedName>
    <definedName name="IQ_NI_NONCONTROLLING_INT_THRIFT" hidden="1">"c24799"</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CIQ" hidden="1">"c4706"</definedName>
    <definedName name="IQ_NI_NUM_EST_REUT" hidden="1">"c5372"</definedName>
    <definedName name="IQ_NI_NUM_EST_THOM" hidden="1">"c5130"</definedName>
    <definedName name="IQ_NI_REPORTED_DET_EST_ORIGIN" hidden="1">"c12588"</definedName>
    <definedName name="IQ_NI_REPORTED_EST" hidden="1">"c1730"</definedName>
    <definedName name="IQ_NI_REPORTED_EST_CIQ" hidden="1">"c4716"</definedName>
    <definedName name="IQ_NI_REPORTED_EST_DOWN_2MONTH" hidden="1">"c16441"</definedName>
    <definedName name="IQ_NI_REPORTED_EST_DOWN_2MONTH_CIQ" hidden="1">"c16729"</definedName>
    <definedName name="IQ_NI_REPORTED_EST_DOWN_3MONTH" hidden="1">"c16445"</definedName>
    <definedName name="IQ_NI_REPORTED_EST_DOWN_3MONTH_CIQ" hidden="1">"c16733"</definedName>
    <definedName name="IQ_NI_REPORTED_EST_DOWN_MONTH" hidden="1">"c16437"</definedName>
    <definedName name="IQ_NI_REPORTED_EST_DOWN_MONTH_CIQ" hidden="1">"c16725"</definedName>
    <definedName name="IQ_NI_REPORTED_EST_NOTE" hidden="1">"c17515"</definedName>
    <definedName name="IQ_NI_REPORTED_EST_NOTE_CIQ" hidden="1">"c17468"</definedName>
    <definedName name="IQ_NI_REPORTED_EST_NUM_ANALYSTS_2MONTH" hidden="1">"c16439"</definedName>
    <definedName name="IQ_NI_REPORTED_EST_NUM_ANALYSTS_2MONTH_CIQ" hidden="1">"c16727"</definedName>
    <definedName name="IQ_NI_REPORTED_EST_NUM_ANALYSTS_3MONTH" hidden="1">"c16443"</definedName>
    <definedName name="IQ_NI_REPORTED_EST_NUM_ANALYSTS_3MONTH_CIQ" hidden="1">"c16731"</definedName>
    <definedName name="IQ_NI_REPORTED_EST_NUM_ANALYSTS_MONTH" hidden="1">"c16435"</definedName>
    <definedName name="IQ_NI_REPORTED_EST_NUM_ANALYSTS_MONTH_CIQ" hidden="1">"c16723"</definedName>
    <definedName name="IQ_NI_REPORTED_EST_REUT" hidden="1">"c5382"</definedName>
    <definedName name="IQ_NI_REPORTED_EST_TOTAL_REVISED_2MONTH" hidden="1">"c16442"</definedName>
    <definedName name="IQ_NI_REPORTED_EST_TOTAL_REVISED_2MONTH_CIQ" hidden="1">"c16730"</definedName>
    <definedName name="IQ_NI_REPORTED_EST_TOTAL_REVISED_3MONTH" hidden="1">"c16446"</definedName>
    <definedName name="IQ_NI_REPORTED_EST_TOTAL_REVISED_3MONTH_CIQ" hidden="1">"c16734"</definedName>
    <definedName name="IQ_NI_REPORTED_EST_TOTAL_REVISED_MONTH" hidden="1">"c16438"</definedName>
    <definedName name="IQ_NI_REPORTED_EST_TOTAL_REVISED_MONTH_CIQ" hidden="1">"c16726"</definedName>
    <definedName name="IQ_NI_REPORTED_EST_UP_2MONTH" hidden="1">"c16440"</definedName>
    <definedName name="IQ_NI_REPORTED_EST_UP_2MONTH_CIQ" hidden="1">"c16728"</definedName>
    <definedName name="IQ_NI_REPORTED_EST_UP_3MONTH" hidden="1">"c16444"</definedName>
    <definedName name="IQ_NI_REPORTED_EST_UP_3MONTH_CIQ" hidden="1">"c16732"</definedName>
    <definedName name="IQ_NI_REPORTED_EST_UP_MONTH" hidden="1">"c16436"</definedName>
    <definedName name="IQ_NI_REPORTED_EST_UP_MONTH_CIQ" hidden="1">"c16724"</definedName>
    <definedName name="IQ_NI_REPORTED_HIGH_EST" hidden="1">"c1732"</definedName>
    <definedName name="IQ_NI_REPORTED_HIGH_EST_CIQ" hidden="1">"c4718"</definedName>
    <definedName name="IQ_NI_REPORTED_HIGH_EST_REUT" hidden="1">"c5384"</definedName>
    <definedName name="IQ_NI_REPORTED_LOW_EST" hidden="1">"c1733"</definedName>
    <definedName name="IQ_NI_REPORTED_LOW_EST_CIQ" hidden="1">"c4719"</definedName>
    <definedName name="IQ_NI_REPORTED_LOW_EST_REUT" hidden="1">"c5385"</definedName>
    <definedName name="IQ_NI_REPORTED_MEDIAN_EST" hidden="1">"c1731"</definedName>
    <definedName name="IQ_NI_REPORTED_MEDIAN_EST_CIQ" hidden="1">"c4717"</definedName>
    <definedName name="IQ_NI_REPORTED_MEDIAN_EST_REUT" hidden="1">"c5383"</definedName>
    <definedName name="IQ_NI_REPORTED_NUM_EST" hidden="1">"c1734"</definedName>
    <definedName name="IQ_NI_REPORTED_NUM_EST_CIQ" hidden="1">"c4720"</definedName>
    <definedName name="IQ_NI_REPORTED_NUM_EST_REUT" hidden="1">"c5386"</definedName>
    <definedName name="IQ_NI_REPORTED_STDDEV_EST" hidden="1">"c1735"</definedName>
    <definedName name="IQ_NI_REPORTED_STDDEV_EST_CIQ" hidden="1">"c4721"</definedName>
    <definedName name="IQ_NI_REPORTED_STDDEV_EST_REUT" hidden="1">"c5387"</definedName>
    <definedName name="IQ_NI_SBC_ACT_OR_EST" hidden="1">"c4474"</definedName>
    <definedName name="IQ_NI_SBC_ACT_OR_EST_CIQ" hidden="1">"c5012"</definedName>
    <definedName name="IQ_NI_SBC_ACT_OR_EST_CIQ_COL" hidden="1">"c11659"</definedName>
    <definedName name="IQ_NI_SBC_EST" hidden="1">"c4473"</definedName>
    <definedName name="IQ_NI_SBC_EST_CIQ" hidden="1">"c5011"</definedName>
    <definedName name="IQ_NI_SBC_GUIDANCE" hidden="1">"c4475"</definedName>
    <definedName name="IQ_NI_SBC_GUIDANCE_CIQ" hidden="1">"c5013"</definedName>
    <definedName name="IQ_NI_SBC_GUIDANCE_CIQ_COL" hidden="1">"c11660"</definedName>
    <definedName name="IQ_NI_SBC_GW_ACT_OR_EST" hidden="1">"c4478"</definedName>
    <definedName name="IQ_NI_SBC_GW_ACT_OR_EST_CIQ" hidden="1">"c5016"</definedName>
    <definedName name="IQ_NI_SBC_GW_ACT_OR_EST_CIQ_COL" hidden="1">"c11663"</definedName>
    <definedName name="IQ_NI_SBC_GW_EST" hidden="1">"c4477"</definedName>
    <definedName name="IQ_NI_SBC_GW_EST_CIQ" hidden="1">"c5015"</definedName>
    <definedName name="IQ_NI_SBC_GW_GUIDANCE" hidden="1">"c4479"</definedName>
    <definedName name="IQ_NI_SBC_GW_GUIDANCE_CIQ" hidden="1">"c5017"</definedName>
    <definedName name="IQ_NI_SBC_GW_GUIDANCE_CIQ_COL" hidden="1">"c11664"</definedName>
    <definedName name="IQ_NI_SBC_GW_HIGH_EST" hidden="1">"c4480"</definedName>
    <definedName name="IQ_NI_SBC_GW_HIGH_EST_CIQ" hidden="1">"c5018"</definedName>
    <definedName name="IQ_NI_SBC_GW_HIGH_GUIDANCE" hidden="1">"c4187"</definedName>
    <definedName name="IQ_NI_SBC_GW_HIGH_GUIDANCE_CIQ" hidden="1">"c4599"</definedName>
    <definedName name="IQ_NI_SBC_GW_HIGH_GUIDANCE_CIQ_COL" hidden="1">"c11248"</definedName>
    <definedName name="IQ_NI_SBC_GW_LOW_EST" hidden="1">"c4481"</definedName>
    <definedName name="IQ_NI_SBC_GW_LOW_EST_CIQ" hidden="1">"c5019"</definedName>
    <definedName name="IQ_NI_SBC_GW_LOW_GUIDANCE" hidden="1">"c4227"</definedName>
    <definedName name="IQ_NI_SBC_GW_LOW_GUIDANCE_CIQ" hidden="1">"c4639"</definedName>
    <definedName name="IQ_NI_SBC_GW_LOW_GUIDANCE_CIQ_COL" hidden="1">"c11288"</definedName>
    <definedName name="IQ_NI_SBC_GW_MEDIAN_EST" hidden="1">"c4482"</definedName>
    <definedName name="IQ_NI_SBC_GW_MEDIAN_EST_CIQ" hidden="1">"c5020"</definedName>
    <definedName name="IQ_NI_SBC_GW_NUM_EST" hidden="1">"c4483"</definedName>
    <definedName name="IQ_NI_SBC_GW_NUM_EST_CIQ" hidden="1">"c5021"</definedName>
    <definedName name="IQ_NI_SBC_GW_STDDEV_EST" hidden="1">"c4484"</definedName>
    <definedName name="IQ_NI_SBC_GW_STDDEV_EST_CIQ" hidden="1">"c5022"</definedName>
    <definedName name="IQ_NI_SBC_HIGH_EST" hidden="1">"c4486"</definedName>
    <definedName name="IQ_NI_SBC_HIGH_EST_CIQ" hidden="1">"c5024"</definedName>
    <definedName name="IQ_NI_SBC_HIGH_GUIDANCE" hidden="1">"c4186"</definedName>
    <definedName name="IQ_NI_SBC_HIGH_GUIDANCE_CIQ" hidden="1">"c4598"</definedName>
    <definedName name="IQ_NI_SBC_HIGH_GUIDANCE_CIQ_COL" hidden="1">"c11247"</definedName>
    <definedName name="IQ_NI_SBC_LOW_EST" hidden="1">"c4487"</definedName>
    <definedName name="IQ_NI_SBC_LOW_EST_CIQ" hidden="1">"c5025"</definedName>
    <definedName name="IQ_NI_SBC_LOW_GUIDANCE" hidden="1">"c4226"</definedName>
    <definedName name="IQ_NI_SBC_LOW_GUIDANCE_CIQ" hidden="1">"c4638"</definedName>
    <definedName name="IQ_NI_SBC_LOW_GUIDANCE_CIQ_COL" hidden="1">"c11287"</definedName>
    <definedName name="IQ_NI_SBC_MEDIAN_EST" hidden="1">"c4488"</definedName>
    <definedName name="IQ_NI_SBC_MEDIAN_EST_CIQ" hidden="1">"c5026"</definedName>
    <definedName name="IQ_NI_SBC_NUM_EST" hidden="1">"c4489"</definedName>
    <definedName name="IQ_NI_SBC_NUM_EST_CIQ" hidden="1">"c5027"</definedName>
    <definedName name="IQ_NI_SBC_STDDEV_EST" hidden="1">"c4490"</definedName>
    <definedName name="IQ_NI_SBC_STDDEV_EST_CIQ" hidden="1">"c5028"</definedName>
    <definedName name="IQ_NI_SFAS" hidden="1">"c795"</definedName>
    <definedName name="IQ_NI_STDDEV_EST" hidden="1">"c1721"</definedName>
    <definedName name="IQ_NI_STDDEV_EST_CIQ" hidden="1">"c4707"</definedName>
    <definedName name="IQ_NI_STDDEV_EST_REUT" hidden="1">"c5373"</definedName>
    <definedName name="IQ_NI_STDDEV_EST_THOM" hidden="1">"c5131"</definedName>
    <definedName name="IQ_NI_SUBTOTAL_AP" hidden="1">"c8983"</definedName>
    <definedName name="IQ_NI_THRIFT" hidden="1">"c24800"</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I_INCL_UNCONSOL" hidden="1">"c16068"</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M_DOMESTIC_PURCHASES" hidden="1">"c20883"</definedName>
    <definedName name="IQ_NOM_EXPORT" hidden="1">"c20884"</definedName>
    <definedName name="IQ_NOM_EXPORT_GOODS" hidden="1">"c20885"</definedName>
    <definedName name="IQ_NOM_EXPORT_INCOME" hidden="1">"c20886"</definedName>
    <definedName name="IQ_NOM_EXPORT_SERVICES" hidden="1">"c20887"</definedName>
    <definedName name="IQ_NOM_GDP" hidden="1">"c20888"</definedName>
    <definedName name="IQ_NOM_GDP_RESIDUAL" hidden="1">"c20889"</definedName>
    <definedName name="IQ_NOM_GNP" hidden="1">"c20890"</definedName>
    <definedName name="IQ_NOM_GOVT_CONSUM_INVEST" hidden="1">"c20891"</definedName>
    <definedName name="IQ_NOM_GOVT_CONSUM_INVEST_DEF" hidden="1">"c20892"</definedName>
    <definedName name="IQ_NOM_GOVT_CONSUM_INVEST_DEF_CONSUM" hidden="1">"c20893"</definedName>
    <definedName name="IQ_NOM_GOVT_CONSUM_INVEST_DEF_INVEST" hidden="1">"c20894"</definedName>
    <definedName name="IQ_NOM_GOVT_CONSUM_INVEST_FEDERAL" hidden="1">"c20895"</definedName>
    <definedName name="IQ_NOM_GOVT_CONSUM_INVEST_NONDEF" hidden="1">"c20896"</definedName>
    <definedName name="IQ_NOM_GOVT_CONSUM_INVEST_NONDEF_CONSUM" hidden="1">"c20897"</definedName>
    <definedName name="IQ_NOM_GOVT_CONSUM_INVEST_NONDEF_INVEST" hidden="1">"c20898"</definedName>
    <definedName name="IQ_NOM_GOVT_CONSUM_INVEST_STATE_LOCAL" hidden="1">"c20899"</definedName>
    <definedName name="IQ_NOM_GOVT_CONSUM_INVEST_STATE_LOCAL_CONSUM" hidden="1">"c20900"</definedName>
    <definedName name="IQ_NOM_GOVT_CONSUM_INVEST_STATE_LOCAL_INVEST" hidden="1">"c20901"</definedName>
    <definedName name="IQ_NOM_IMPORT" hidden="1">"c20902"</definedName>
    <definedName name="IQ_NOM_IMPORT_GOODS" hidden="1">"c20903"</definedName>
    <definedName name="IQ_NOM_IMPORT_INCOME" hidden="1">"c20904"</definedName>
    <definedName name="IQ_NOM_IMPORT_SERVICES" hidden="1">"c20905"</definedName>
    <definedName name="IQ_NOM_NET_DOMESTIC_PRODUCTION" hidden="1">"c20906"</definedName>
    <definedName name="IQ_NOM_NET_EXPORT" hidden="1">"c20907"</definedName>
    <definedName name="IQ_NOM_PCE" hidden="1">"c20908"</definedName>
    <definedName name="IQ_NOM_PCE_CLOTHING" hidden="1">"c20909"</definedName>
    <definedName name="IQ_NOM_PCE_DUR_GOODS" hidden="1">"c20910"</definedName>
    <definedName name="IQ_NOM_PCE_DUR_GOODS_OTHER" hidden="1">"c20911"</definedName>
    <definedName name="IQ_NOM_PCE_FINANCIAL" hidden="1">"c20912"</definedName>
    <definedName name="IQ_NOM_PCE_FOOD_ACCOMADATIONS" hidden="1">"c20913"</definedName>
    <definedName name="IQ_NOM_PCE_FOOD_BEVERAGE" hidden="1">"c20914"</definedName>
    <definedName name="IQ_NOM_PCE_FURNISHINGS" hidden="1">"c20915"</definedName>
    <definedName name="IQ_NOM_PCE_GAS" hidden="1">"c20916"</definedName>
    <definedName name="IQ_NOM_PCE_GOOD" hidden="1">"c20917"</definedName>
    <definedName name="IQ_NOM_PCE_HEALTH_CARE" hidden="1">"c20918"</definedName>
    <definedName name="IQ_NOM_PCE_HOUSEHOLD_CONSUM" hidden="1">"c20919"</definedName>
    <definedName name="IQ_NOM_PCE_HOUSEHOLD_CONSUM_OTHER" hidden="1">"c20920"</definedName>
    <definedName name="IQ_NOM_PCE_HOUSING" hidden="1">"c20921"</definedName>
    <definedName name="IQ_NOM_PCE_MOTOR_VEHICLE" hidden="1">"c20922"</definedName>
    <definedName name="IQ_NOM_PCE_NONDUR_GOODS" hidden="1">"c20923"</definedName>
    <definedName name="IQ_NOM_PCE_NONDUR_GOODS_OTHER" hidden="1">"c20924"</definedName>
    <definedName name="IQ_NOM_PCE_NONPROFIT_CONSUM" hidden="1">"c20925"</definedName>
    <definedName name="IQ_NOM_PCE_NONPROFIT_OUTPUT" hidden="1">"c20926"</definedName>
    <definedName name="IQ_NOM_PCE_NONPROFIT_RECEIPTS" hidden="1">"c20927"</definedName>
    <definedName name="IQ_NOM_PCE_RECREATION_GOODS" hidden="1">"c20928"</definedName>
    <definedName name="IQ_NOM_PCE_RECREATION_SERVICES" hidden="1">"c20929"</definedName>
    <definedName name="IQ_NOM_PCE_SERVICES" hidden="1">"c20930"</definedName>
    <definedName name="IQ_NOM_PCE_TRANSPORTATION" hidden="1">"c20931"</definedName>
    <definedName name="IQ_NOM_PRIVATE_INVEST" hidden="1">"c20932"</definedName>
    <definedName name="IQ_NOM_PRIVATE_INVEST_EQUIP" hidden="1">"c20933"</definedName>
    <definedName name="IQ_NOM_PRIVATE_INVEST_EQUIP_OTHER" hidden="1">"c20934"</definedName>
    <definedName name="IQ_NOM_PRIVATE_INVEST_FIXED" hidden="1">"c20935"</definedName>
    <definedName name="IQ_NOM_PRIVATE_INVEST_INDUSTRIAL_EQUIP" hidden="1">"c20936"</definedName>
    <definedName name="IQ_NOM_PRIVATE_INVEST_INFO_EQUIP" hidden="1">"c20937"</definedName>
    <definedName name="IQ_NOM_PRIVATE_INVEST_INFO_EQUIP_COMPUTERS" hidden="1">"c20938"</definedName>
    <definedName name="IQ_NOM_PRIVATE_INVEST_INFO_EQUIP_OTHER" hidden="1">"c20939"</definedName>
    <definedName name="IQ_NOM_PRIVATE_INVEST_INFO_EQUIP_SOFTWARE" hidden="1">"c20940"</definedName>
    <definedName name="IQ_NOM_PRIVATE_INVEST_NONRES" hidden="1">"c20941"</definedName>
    <definedName name="IQ_NOM_PRIVATE_INVEST_PRIVATE_INV_CHANGE" hidden="1">"c20942"</definedName>
    <definedName name="IQ_NOM_PRIVATE_INVEST_PRIVATE_INV_FARMS" hidden="1">"c20943"</definedName>
    <definedName name="IQ_NOM_PRIVATE_INVEST_PRIVATE_INV_NONFARMS" hidden="1">"c20944"</definedName>
    <definedName name="IQ_NOM_PRIVATE_INVEST_RES" hidden="1">"c20945"</definedName>
    <definedName name="IQ_NOM_PRIVATE_INVEST_STRUCTURES" hidden="1">"c20946"</definedName>
    <definedName name="IQ_NOM_PRIVATE_INVEST_TRANSPORTATION_EQUIP" hidden="1">"c20947"</definedName>
    <definedName name="IQ_NOM_SALES_TO_DOMESTIC_PURCHASES" hidden="1">"c20948"</definedName>
    <definedName name="IQ_NOMINAL_GDP" hidden="1">"c20949"</definedName>
    <definedName name="IQ_NOMINAL_GDP_FC" hidden="1">"c20950"</definedName>
    <definedName name="IQ_NOMINAL_GDP_PER_CAPITA" hidden="1">"c20951"</definedName>
    <definedName name="IQ_NOMINAL_GDP_PER_CAPITA_FC" hidden="1">"c20952"</definedName>
    <definedName name="IQ_NON_ACCRU_ALLOW_RECEIVABLES_FFIEC" hidden="1">"c13353"</definedName>
    <definedName name="IQ_NON_ACCRUAL_ASSET_SOLD_DURING_QTR_FFIEC" hidden="1">"c15350"</definedName>
    <definedName name="IQ_NON_ACCRUAL_LOANS" hidden="1">"c796"</definedName>
    <definedName name="IQ_NON_CASH" hidden="1">"c1399"</definedName>
    <definedName name="IQ_NON_CASH_ITEMS" hidden="1">"c797"</definedName>
    <definedName name="IQ_NON_CD_DEPOSITS" hidden="1">"c15718"</definedName>
    <definedName name="IQ_NON_CD_DEPOSITS_TOTAL_DEPOSITS" hidden="1">"c15725"</definedName>
    <definedName name="IQ_NON_CURRENT_LOANS_FFIEC" hidden="1">"c13860"</definedName>
    <definedName name="IQ_NON_FARM_NONRES_PROPERTIES_TRADING_DOM_FFIEC" hidden="1">"c12931"</definedName>
    <definedName name="IQ_NON_INS_EXP" hidden="1">"c798"</definedName>
    <definedName name="IQ_NON_INS_REV" hidden="1">"c799"</definedName>
    <definedName name="IQ_NON_INT_BAL_OTHER_INSTITUTIONS_FFIEC" hidden="1">"c12950"</definedName>
    <definedName name="IQ_NON_INT_BEAR_CD" hidden="1">"c800"</definedName>
    <definedName name="IQ_NON_INT_BEARING_DEMAND_DEPOSITS_THRIFT" hidden="1">"c25007"</definedName>
    <definedName name="IQ_NON_INT_BEARING_DEPOSITS" hidden="1">"c800"</definedName>
    <definedName name="IQ_NON_INT_DEPOSITS_DOM_FFIEC" hidden="1">"c12851"</definedName>
    <definedName name="IQ_NON_INT_DEPOSITS_FOREIGN_FFIEC" hidden="1">"c12854"</definedName>
    <definedName name="IQ_NON_INT_EXP" hidden="1">"c801"</definedName>
    <definedName name="IQ_NON_INT_EXP_AFTER_PROVISION_THRIFT" hidden="1">"c25872"</definedName>
    <definedName name="IQ_NON_INT_EXP_AVG_ASSETS_FFIEC" hidden="1">"c18878"</definedName>
    <definedName name="IQ_NON_INT_EXP_AVG_ASSETS_THRIFT" hidden="1">"c25784"</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EXP_THRIFT" hidden="1">"c24793"</definedName>
    <definedName name="IQ_NON_INT_EXPENSE_AVG_ASSET" hidden="1">"c15708"</definedName>
    <definedName name="IQ_NON_INT_EXPENSE_FFIEC" hidden="1">"c13028"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 hidden="1">"c13359"</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_INC_OPERATING_INC_FFIEC" hidden="1">"c13382"</definedName>
    <definedName name="IQ_NON_INT_INCOME_ADJUSTED_OPERATING_INCOME_THRIFT" hidden="1">"c25688"</definedName>
    <definedName name="IQ_NON_INT_INCOME_AVG_ASSET" hidden="1">"c15707"</definedName>
    <definedName name="IQ_NON_INT_INCOME_AVG_ASSETS_THRIFT" hidden="1">"c25650"</definedName>
    <definedName name="IQ_NON_INT_INCOME_FFIEC" hidden="1">"c13017"</definedName>
    <definedName name="IQ_NON_INT_INCOME_THRIFT" hidden="1">"c24781"</definedName>
    <definedName name="IQ_NON_INTEREST_BEARING_DEPOSITS_ALL_OTHER_ACCOUNTS_THRIFT" hidden="1">"c25423"</definedName>
    <definedName name="IQ_NON_INTEREST_BEARING_DEPOSITS_EMPLOYEE_BENEFIT_RETIREMENT_RELATED_ACCOUNTS_THRIFT" hidden="1">"c25407"</definedName>
    <definedName name="IQ_NON_INTEREST_BEARING_DEPOSITS_PERSONAL_TRUST_AGENCY_INV_MANAGEMENT_ACCOUNTS_THRIFT" hidden="1">"c25391"</definedName>
    <definedName name="IQ_NON_INTEREST_EXP" hidden="1">"c1400"</definedName>
    <definedName name="IQ_NON_INTEREST_INC" hidden="1">"c1401"</definedName>
    <definedName name="IQ_NON_MORTGAGE_AGRICULTURE_FARMERS_COMM_LOANS_100000_THROUGH_250000_THRIFT" hidden="1">"c24974"</definedName>
    <definedName name="IQ_NON_MORTGAGE_AGRICULTURE_FARMERS_COMM_LOANS_250000_THROUGH_500000_THRIFT" hidden="1">"c24976"</definedName>
    <definedName name="IQ_NON_MORTGAGE_AGRICULTURE_FARMERS_COMM_LOANS_LESS_THAN_EQUAL_100000_THRIFT" hidden="1">"c24972"</definedName>
    <definedName name="IQ_NON_MORTGAGE_LOANS_ADJUSTED_NCOS_TOTAL_TOTAL_THRIFT" hidden="1">"c25209"</definedName>
    <definedName name="IQ_NON_MORTGAGE_LOANS_GVA_CHARGE_OFFS_TOTAL_THRIFT" hidden="1">"c25124"</definedName>
    <definedName name="IQ_NON_MORTGAGE_LOANS_GVA_RECOVERIES_TOTAL_THRIFT" hidden="1">"c25155"</definedName>
    <definedName name="IQ_NON_MORTGAGE_LOANS_SVA_PROVISIONS_TRANSFERS_FROM_GVA_TOTAL_TOTAL_THRIFT" hidden="1">"c25178"</definedName>
    <definedName name="IQ_NON_MORTGAGE_NON_AGRICULTURE_COMM_LOANS_100000_THROUGH_250000_THRIFT" hidden="1">"c24961"</definedName>
    <definedName name="IQ_NON_MORTGAGE_NON_AGRICULTURE_COMM_LOANS_250000_THROUGH_1000000_THRIFT" hidden="1">"c24963"</definedName>
    <definedName name="IQ_NON_MORTGAGE_NON_AGRICULTURE_COMM_LOANS_LESS_THAN_EQUAL_100000_THRIFT" hidden="1">"c24959"</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EQUITY" hidden="1">"c15702"</definedName>
    <definedName name="IQ_NON_PERF_ASSETS_LOANS_OREO" hidden="1">"c15701"</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ASSETS_FFIEC" hidden="1">"c13859"</definedName>
    <definedName name="IQ_NON_PERFORMING_LOANS" hidden="1">"c827"</definedName>
    <definedName name="IQ_NON_PERFORMING_LOANS_FFIEC" hidden="1">"c13861"</definedName>
    <definedName name="IQ_NON_RE_DA" hidden="1">"c16179"</definedName>
    <definedName name="IQ_NON_RENTAL_NOI" hidden="1">"c16066"</definedName>
    <definedName name="IQ_NON_RENTAL_OPERATING_EXPENSE" hidden="1">"c16046"</definedName>
    <definedName name="IQ_NON_US_ADDRESS_LEASE_FIN_REC_FFIEC" hidden="1">"c13625"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INCOME_AMORT_CLOSED_END_LOANS_FFIEC" hidden="1">"c13078"</definedName>
    <definedName name="IQ_NONCASH_PENSION_EXP" hidden="1">"c3000"</definedName>
    <definedName name="IQ_NONCORE_ASSETS_TOT_FFIEC" hidden="1">"c13443"</definedName>
    <definedName name="IQ_NONCORE_FUNDING_TOTAL_ASSETS_THRIFT" hidden="1">"c25700"</definedName>
    <definedName name="IQ_NONCUMULATIVE_PREF_THRIFT" hidden="1">"c24916"</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NONRES_DOM_FFIEC" hidden="1">"c15271"</definedName>
    <definedName name="IQ_NONFARM_NONRES_GROSS_LOANS_FFIEC" hidden="1">"c13405"</definedName>
    <definedName name="IQ_NONFARM_NONRES_LL_REC_DOM_FFIEC" hidden="1">"c13626"</definedName>
    <definedName name="IQ_NONFARM_NONRES_LOANS_GROSS_LOANS_THRIFT" hidden="1">"c25730"</definedName>
    <definedName name="IQ_NONFARM_NONRES_LOANS_RISK_BASED_CAPITAL_THRIFT" hidden="1">"c25715"</definedName>
    <definedName name="IQ_NONFARM_NONRES_RISK_BASED_FFIEC" hidden="1">"c13426"</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CASH_FFIEC" hidden="1">"c12774"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_FOREIGN_FFIEC" hidden="1">"c15376"</definedName>
    <definedName name="IQ_NONINTEREST_INCOME_EARNING_ASSETS_FDIC" hidden="1">"c6727"</definedName>
    <definedName name="IQ_NONMORTGAGE_SERVICING_FDIC" hidden="1">"c6336"</definedName>
    <definedName name="IQ_NONQUALIFYING_PREFERRED_T1_FFIEC" hidden="1">"c13134"</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FC_UNUSED_UNUSED_UNUSED" hidden="1">"c8468"</definedName>
    <definedName name="IQ_NONRES_FIXED_INVEST_PRIV_APR_UNUSED" hidden="1">"c7588"</definedName>
    <definedName name="IQ_NONRES_FIXED_INVEST_PRIV_APR_UNUSED_UNUSED_UNUSED" hidden="1">"c7588"</definedName>
    <definedName name="IQ_NONRES_FIXED_INVEST_PRIV_FC_UNUSED" hidden="1">"c7808"</definedName>
    <definedName name="IQ_NONRES_FIXED_INVEST_PRIV_FC_UNUSED_UNUSED_UNUSED" hidden="1">"c7808"</definedName>
    <definedName name="IQ_NONRES_FIXED_INVEST_PRIV_POP_FC_UNUSED" hidden="1">"c8028"</definedName>
    <definedName name="IQ_NONRES_FIXED_INVEST_PRIV_POP_FC_UNUSED_UNUSED_UNUSED" hidden="1">"c8028"</definedName>
    <definedName name="IQ_NONRES_FIXED_INVEST_PRIV_POP_UNUSED" hidden="1">"c7148"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FC_UNUSED_UNUSED_UNUSED" hidden="1">"c8248"</definedName>
    <definedName name="IQ_NONRES_FIXED_INVEST_PRIV_YOY_UNUSED" hidden="1">"c7368"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RES_PROPERTY_CONSTRUCTION_MORTGAGE_LOANS_GVA_CHARGE_OFFS_THRIFT" hidden="1">"c25117"</definedName>
    <definedName name="IQ_NONRES_PROPERTY_CONSTRUCTION_MORTGAGE_LOANS_GVA_RECOVERIES_THRIFT" hidden="1">"c25148"</definedName>
    <definedName name="IQ_NONRES_PROPERTY_DWELLING_UNITS_CONSTRUCTION_MORTGAGE_LOANS_ADJUSTED_NCOS_TOTAL_THRIFT" hidden="1">"c25202"</definedName>
    <definedName name="IQ_NONRES_PROPERTY_DWELLING_UNITS_CONSTRUCTION_MORTGAGE_LOANS_SVA_PROVISIONS_TRANSFERS_FROM_GVA_TOTAL_THRIFT" hidden="1">"c25171"</definedName>
    <definedName name="IQ_NONRES_PROPERTY_EXCEPT_LAND_IN_PROCESS_FORECLOSURE_THRIFT" hidden="1">"c25308"</definedName>
    <definedName name="IQ_NONRES_PROPERTY_EXCEPT_LAND_PML_ADJUSTED_NCOS_TOTAL_THRIFT" hidden="1">"c25207"</definedName>
    <definedName name="IQ_NONRES_PROPERTY_EXCEPT_LAND_PML_GVA_CHARGE_OFFS_THRIFT" hidden="1">"c25122"</definedName>
    <definedName name="IQ_NONRES_PROPERTY_EXCEPT_LAND_PML_GVA_RECOVERIES_THRIFT" hidden="1">"c25153"</definedName>
    <definedName name="IQ_NONRES_PROPERTY_EXCEPT_LAND_PML_SVA_PROVISIONS_TRANSFERS_FROM_GVA_TOTAL_THRIFT" hidden="1">"c25176"</definedName>
    <definedName name="IQ_NONTRADING_SECURITIES_FAIR_VALUE_TOT_FFIEC" hidden="1">"c13211"</definedName>
    <definedName name="IQ_NONTRADING_SECURITIES_LEVEL_1_FFIEC" hidden="1">"c13219"</definedName>
    <definedName name="IQ_NONTRADING_SECURITIES_LEVEL_2_FFIEC" hidden="1">"c13227"</definedName>
    <definedName name="IQ_NONTRADING_SECURITIES_LEVEL_3_FFIEC" hidden="1">"c13235"</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OBLIGATIONS_FDIC_INC_COVERED_ASSETS_ELIGIBLE_0_PCT_RISK_WEIGHT_THRIFT" hidden="1">"c25053"</definedName>
    <definedName name="IQ_NOTES_PAY" hidden="1">"c1423"</definedName>
    <definedName name="IQ_NOTIONAL_AMOUNT_CREDIT_DERIVATIVES_FDIC" hidden="1">"c6507"</definedName>
    <definedName name="IQ_NOTIONAL_AMT_DERIVATIVES_BENEFICIARY_FFIEC" hidden="1">"c13118"</definedName>
    <definedName name="IQ_NOTIONAL_AMT_DERIVATIVES_GUARANTOR_FFIEC" hidden="1">"c13111"</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OW_ATS_ACCOUNTS_COMMERCIAL_BANK_SUBS_FFIEC" hidden="1">"c12946"</definedName>
    <definedName name="IQ_NOW_ATS_ACCOUNTS_OTHER_INSTITUTIONS_FFIEC" hidden="1">"c12951"</definedName>
    <definedName name="IQ_NOW_OTHER_TRANS_ACCTS_TOT_DEPOSITS_FFIEC" hidden="1">"c13903"</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CONTRIBUTORS" hidden="1">"c13739"</definedName>
    <definedName name="IQ_NUM_OFFICES" hidden="1">"c2088"</definedName>
    <definedName name="IQ_NUMBER_ADRHOLDERS" hidden="1">"c1970"</definedName>
    <definedName name="IQ_NUMBER_CELL_SITES" hidden="1">"c15762"</definedName>
    <definedName name="IQ_NUMBER_DAYS" hidden="1">"c1904"</definedName>
    <definedName name="IQ_NUMBER_DEPOSIT_ACCOUNTS_EXCLUDING_RETIREMENT_ACCOUNTS_GREATER_THAN_250000_THRIFT" hidden="1">"c24989"</definedName>
    <definedName name="IQ_NUMBER_DEPOSIT_ACCOUNTS_EXCLUDING_RETIREMENT_ACCOUNTS_LESS_THAN_250000_THRIFT" hidden="1">"c24988"</definedName>
    <definedName name="IQ_NUMBER_DEPOSIT_ACCOUNTS_THRIFT" hidden="1">"c24987"</definedName>
    <definedName name="IQ_NUMBER_DEPOSITS_LESS_THAN_100K_FDIC" hidden="1">"c6495"</definedName>
    <definedName name="IQ_NUMBER_DEPOSITS_MORE_THAN_100K_FDIC" hidden="1">"c6493"</definedName>
    <definedName name="IQ_NUMBER_FIDUCIARY_MANAGED_ACCOUNTS_THRIFT" hidden="1">"c25439"</definedName>
    <definedName name="IQ_NUMBER_FTE_EMPLOYEES_THRIFT" hidden="1">"c24929"</definedName>
    <definedName name="IQ_NUMBER_ISSUES_IN_DEFAULT_THRIFT" hidden="1">"c25443"</definedName>
    <definedName name="IQ_NUMBER_LOANS_SECURED_FARM_100000_THROUGH_250000_THRIFT" hidden="1">"c24969"</definedName>
    <definedName name="IQ_NUMBER_LOANS_SECURED_FARM_250000_THROUGH_500000_THRIFT" hidden="1">"c24971"</definedName>
    <definedName name="IQ_NUMBER_LOANS_SECURED_FARM_LESS_THAN_EQUAL_100000_THRIFT" hidden="1">"c24967"</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MORTGAGE_LOANS_SECURED_NON_RES_PROPERTY_100000_THROUGH_250000_THRIFT" hidden="1">"c24955"</definedName>
    <definedName name="IQ_NUMBER_MORTGAGE_LOANS_SECURED_NON_RES_PROPERTY_250000_THROUGH_1000000_THRIFT" hidden="1">"c24957"</definedName>
    <definedName name="IQ_NUMBER_MORTGAGE_LOANS_SECURED_NON_RES_PROPERTY_LESS_THAN_EQUAL_100000_THRIFT" hidden="1">"c24953"</definedName>
    <definedName name="IQ_NUMBER_MORTGAGE_LOANS_SECURED_NON_RES_PROPERTY_THRIFT" hidden="1">"c24958"</definedName>
    <definedName name="IQ_NUMBER_NON_MORTGAGE_AGRICULTURE_FARMERS_COMM_LOANS_100000_THROUGH_250000_THRIFT" hidden="1">"c24975"</definedName>
    <definedName name="IQ_NUMBER_NON_MORTGAGE_AGRICULTURE_FARMERS_COMM_LOANS_250000_THROUGH_500000_THRIFT" hidden="1">"c24977"</definedName>
    <definedName name="IQ_NUMBER_NON_MORTGAGE_AGRICULTURE_FARMERS_COMM_LOANS_LESS_THAN_EQUAL_100000_THRIFT" hidden="1">"c24973"</definedName>
    <definedName name="IQ_NUMBER_NON_MORTGAGE_LOANS_EXCEPT_CREDIT_CARD_LOANS_THRIFT" hidden="1">"c24965"</definedName>
    <definedName name="IQ_NUMBER_NON_MORTGAGE_NON_AGRICULTURE_COMM_LOANS_100000_THROUGH_250000_THRIFT" hidden="1">"c24962"</definedName>
    <definedName name="IQ_NUMBER_NON_MORTGAGE_NON_AGRICULTURE_COMM_LOANS_250000_THROUGH_1000000_THRIFT" hidden="1">"c24964"</definedName>
    <definedName name="IQ_NUMBER_NON_MORTGAGE_NON_AGRICULTURE_COMM_LOANS_LESS_THAN_EQUAL_100000_THRIFT" hidden="1">"c24960"</definedName>
    <definedName name="IQ_NUMBER_NONINTEREST_BEARING_TRANSACTION_ACCOUNTS_MORE_THAN_250000_THRIFT" hidden="1">"c25583"</definedName>
    <definedName name="IQ_NUMBER_RETIREMENT_DEPOSIT_ACCOUNTS_GREATER_THAN_250000_THRIFT" hidden="1">"c24993"</definedName>
    <definedName name="IQ_NUMBER_RETIREMENT_DEPOSIT_ACCOUNTS_LESS_THAN_250000_THRIFT" hidden="1">"c24992"</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NUMBER_TRADES_EXECUTED" hidden="1">"c20428"</definedName>
    <definedName name="IQ_NUMBER_WIRELESS_TOWERS" hidden="1">"c15766"</definedName>
    <definedName name="IQ_OBLIGATION_STATES_POLI_SUBD_US_LL_REC_DOM_FFIEC" hidden="1">"c15295"</definedName>
    <definedName name="IQ_OBLIGATION_STATES_POLI_SUBD_US_LL_REC_FFIEC" hidden="1">"c15294"</definedName>
    <definedName name="IQ_OBLIGATIONS_OF_STATES_TOTAL_LOANS_FOREIGN_FDIC" hidden="1">"c6447"</definedName>
    <definedName name="IQ_OBLIGATIONS_STATES_FDIC" hidden="1">"c6431"</definedName>
    <definedName name="IQ_OCCUPANCY_CONSOL" hidden="1">"c8840"</definedName>
    <definedName name="IQ_OCCUPANCY_EXP_AVG_ASSETS_FFIEC" hidden="1">"c13372"</definedName>
    <definedName name="IQ_OCCUPANCY_EXP_AVG_ASSETS_THRIFT" hidden="1">"c25663"</definedName>
    <definedName name="IQ_OCCUPANCY_EXP_OPERATING_INC_FFIEC" hidden="1">"c13380"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ECD_LEAD_INDICATOR" hidden="1">"c20953"</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FFICE_OCCUPANCY_EQUIP_EXP_THRIFT" hidden="1">"c24787"</definedName>
    <definedName name="IQ_OFFICE_PREMISES_EQUIPMENT_THRIFT" hidden="1">"c24882"</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ITY_RESERVES_GAS" hidden="1">"c2050"</definedName>
    <definedName name="IQ_OG_EQUITY_RESERVES_NGL" hidden="1">"c2921"</definedName>
    <definedName name="IQ_OG_EQUITY_RESERVES_OIL" hidden="1">"c2038"</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PRODUCTIVE_WELLS_DRILLED_GAS" hidden="1">"c15907"</definedName>
    <definedName name="IQ_OG_GROSS_DEVELOPMENT_PRODUCTIVE_WELLS_DRILLED_OIL" hidden="1">"c15906"</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PRODUCTIVE_WELLS_DRILLED_GAS" hidden="1">"c15905"</definedName>
    <definedName name="IQ_OG_GROSS_EXPLORATORY_PRODUCTIVE_WELLS_DRILLED_OIL" hidden="1">"c15904"</definedName>
    <definedName name="IQ_OG_GROSS_EXPLORATORY_TOTAL_WELLS_DRILLED" hidden="1">"c10096"</definedName>
    <definedName name="IQ_OG_GROSS_OPERATED_WELLS" hidden="1">"c10092"</definedName>
    <definedName name="IQ_OG_GROSS_PRODUCING_WELLS_GAS" hidden="1">"c15897"</definedName>
    <definedName name="IQ_OG_GROSS_PRODUCING_WELLS_OIL" hidden="1">"c15896"</definedName>
    <definedName name="IQ_OG_GROSS_PRODUCTIVE_WELLS_DRILLED_GAS" hidden="1">"c15901"</definedName>
    <definedName name="IQ_OG_GROSS_PRODUCTIVE_WELLS_DRILLED_OIL" hidden="1">"c15900"</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PRODUCTIVE_WELLS_DRILLED_GAS" hidden="1">"c15911"</definedName>
    <definedName name="IQ_OG_NET_DEVELOPMENT_PRODUCTIVE_WELLS_DRILLED_OIL" hidden="1">"c15910"</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PRODUCTIVE_WELLS_DRILLED_GAS" hidden="1">"c15909"</definedName>
    <definedName name="IQ_OG_NET_EXPLORATORY_PRODUCTIVE_WELLS_DRILLED_OIL" hidden="1">"c15908"</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ING_WELLS_GAS" hidden="1">"c15899"</definedName>
    <definedName name="IQ_OG_NET_PRODUCING_WELLS_OIL" hidden="1">"c15898"</definedName>
    <definedName name="IQ_OG_NET_PRODUCTIVE_WELLS_DRILLED_GAS" hidden="1">"c15903"</definedName>
    <definedName name="IQ_OG_NET_PRODUCTIVE_WELLS_DRILLED_OIL" hidden="1">"c15902"</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_END_LINES_CREDIT_THRIFT" hidden="1">"c25608"</definedName>
    <definedName name="IQ_OPENED55" hidden="1">1</definedName>
    <definedName name="IQ_OPENPRICE" hidden="1">"c848"</definedName>
    <definedName name="IQ_OPER_INC" hidden="1">"c849"</definedName>
    <definedName name="IQ_OPER_INC_ACT_OR_EST" hidden="1">"c2220"</definedName>
    <definedName name="IQ_OPER_INC_ACT_OR_EST_CIQ" hidden="1">"c12019"</definedName>
    <definedName name="IQ_OPER_INC_ACT_OR_EST_REUT" hidden="1">"c5466"</definedName>
    <definedName name="IQ_OPER_INC_ACT_OR_EST_THOM" hidden="1">"c5304"</definedName>
    <definedName name="IQ_OPER_INC_BR" hidden="1">"c850"</definedName>
    <definedName name="IQ_OPER_INC_CM" hidden="1">"c850"</definedName>
    <definedName name="IQ_OPER_INC_DET_EST" hidden="1">"c12064"</definedName>
    <definedName name="IQ_OPER_INC_DET_EST_CURRENCY" hidden="1">"c12471"</definedName>
    <definedName name="IQ_OPER_INC_DET_EST_CURRENCY_THOM" hidden="1">"c12494"</definedName>
    <definedName name="IQ_OPER_INC_DET_EST_DATE" hidden="1">"c12217"</definedName>
    <definedName name="IQ_OPER_INC_DET_EST_DATE_THOM" hidden="1">"c12245"</definedName>
    <definedName name="IQ_OPER_INC_DET_EST_INCL" hidden="1">"c12354"</definedName>
    <definedName name="IQ_OPER_INC_DET_EST_INCL_THOM" hidden="1">"c12377"</definedName>
    <definedName name="IQ_OPER_INC_DET_EST_ORIGIN" hidden="1">"c12589"</definedName>
    <definedName name="IQ_OPER_INC_DET_EST_ORIGIN_THOM" hidden="1">"c12615"</definedName>
    <definedName name="IQ_OPER_INC_DET_EST_THOM" hidden="1">"c12095"</definedName>
    <definedName name="IQ_OPER_INC_EST" hidden="1">"c1688"</definedName>
    <definedName name="IQ_OPER_INC_EST_CIQ" hidden="1">"c12010"</definedName>
    <definedName name="IQ_OPER_INC_EST_DOWN_2MONTH" hidden="1">"c16369"</definedName>
    <definedName name="IQ_OPER_INC_EST_DOWN_3MONTH" hidden="1">"c16373"</definedName>
    <definedName name="IQ_OPER_INC_EST_DOWN_MONTH" hidden="1">"c16365"</definedName>
    <definedName name="IQ_OPER_INC_EST_NUM_ANALYSTS_2MONTH" hidden="1">"c16367"</definedName>
    <definedName name="IQ_OPER_INC_EST_NUM_ANALYSTS_3MONTH" hidden="1">"c16371"</definedName>
    <definedName name="IQ_OPER_INC_EST_NUM_ANALYSTS_MONTH" hidden="1">"c16363"</definedName>
    <definedName name="IQ_OPER_INC_EST_REUT" hidden="1">"c5340"</definedName>
    <definedName name="IQ_OPER_INC_EST_THOM" hidden="1">"c5112"</definedName>
    <definedName name="IQ_OPER_INC_EST_TOTAL_REVISED_2MONTH" hidden="1">"c16370"</definedName>
    <definedName name="IQ_OPER_INC_EST_TOTAL_REVISED_3MONTH" hidden="1">"c16374"</definedName>
    <definedName name="IQ_OPER_INC_EST_TOTAL_REVISED_MONTH" hidden="1">"c16366"</definedName>
    <definedName name="IQ_OPER_INC_EST_UP_2MONTH" hidden="1">"c16368"</definedName>
    <definedName name="IQ_OPER_INC_EST_UP_3MONTH" hidden="1">"c16372"</definedName>
    <definedName name="IQ_OPER_INC_EST_UP_MONTH" hidden="1">"c16364"</definedName>
    <definedName name="IQ_OPER_INC_FIN" hidden="1">"c851"</definedName>
    <definedName name="IQ_OPER_INC_HIGH_EST" hidden="1">"c1690"</definedName>
    <definedName name="IQ_OPER_INC_HIGH_EST_CIQ" hidden="1">"c12012"</definedName>
    <definedName name="IQ_OPER_INC_HIGH_EST_REUT" hidden="1">"c5342"</definedName>
    <definedName name="IQ_OPER_INC_HIGH_EST_THOM" hidden="1">"c5114"</definedName>
    <definedName name="IQ_OPER_INC_INS" hidden="1">"c852"</definedName>
    <definedName name="IQ_OPER_INC_LOW_EST" hidden="1">"c1691"</definedName>
    <definedName name="IQ_OPER_INC_LOW_EST_CIQ" hidden="1">"c12013"</definedName>
    <definedName name="IQ_OPER_INC_LOW_EST_REUT" hidden="1">"c5343"</definedName>
    <definedName name="IQ_OPER_INC_LOW_EST_THOM" hidden="1">"c5115"</definedName>
    <definedName name="IQ_OPER_INC_MARGIN" hidden="1">"c1448"</definedName>
    <definedName name="IQ_OPER_INC_MEDIAN_EST" hidden="1">"c1689"</definedName>
    <definedName name="IQ_OPER_INC_MEDIAN_EST_CIQ" hidden="1">"c12011"</definedName>
    <definedName name="IQ_OPER_INC_MEDIAN_EST_REUT" hidden="1">"c5341"</definedName>
    <definedName name="IQ_OPER_INC_MEDIAN_EST_THOM" hidden="1">"c5113"</definedName>
    <definedName name="IQ_OPER_INC_NUM_EST" hidden="1">"c1692"</definedName>
    <definedName name="IQ_OPER_INC_NUM_EST_CIQ" hidden="1">"c12014"</definedName>
    <definedName name="IQ_OPER_INC_NUM_EST_REUT" hidden="1">"c5344"</definedName>
    <definedName name="IQ_OPER_INC_NUM_EST_THOM" hidden="1">"c5116"</definedName>
    <definedName name="IQ_OPER_INC_RE" hidden="1">"c6240"</definedName>
    <definedName name="IQ_OPER_INC_REIT" hidden="1">"c853"</definedName>
    <definedName name="IQ_OPER_INC_STDDEV_EST" hidden="1">"c1693"</definedName>
    <definedName name="IQ_OPER_INC_STDDEV_EST_CIQ" hidden="1">"c12015"</definedName>
    <definedName name="IQ_OPER_INC_STDDEV_EST_REUT" hidden="1">"c5345"</definedName>
    <definedName name="IQ_OPER_INC_STDDEV_EST_THOM" hidden="1">"c5117"</definedName>
    <definedName name="IQ_OPER_INC_UTI" hidden="1">"c854"</definedName>
    <definedName name="IQ_OPERATING_EXP_AVG_ASSETS_FFIEC" hidden="1">"c13373"</definedName>
    <definedName name="IQ_OPERATING_INC_AVG_ASSETS_FFIEC" hidden="1">"c13368"</definedName>
    <definedName name="IQ_OPERATING_INC_TE_AVG_ASSETS_FFIEC" hidden="1">"c13360"</definedName>
    <definedName name="IQ_OPERATING_NOI_AVG_GROSS_PROP" hidden="1">"c16058"</definedName>
    <definedName name="IQ_OPERATIONS_EXP" hidden="1">"c855"</definedName>
    <definedName name="IQ_OPT_TOTAL_AGG_INT_VALUE_EXER" hidden="1">"c18441"</definedName>
    <definedName name="IQ_OPT_TOTAL_AGG_INT_VALUE_OUT" hidden="1">"c18437"</definedName>
    <definedName name="IQ_OPT_TOTAL_NUM_EXER" hidden="1">"c18439"</definedName>
    <definedName name="IQ_OPT_TOTAL_NUM_OUT" hidden="1">"c18435"</definedName>
    <definedName name="IQ_OPT_TOTAL_PLAN_NAME" hidden="1">"c18467"</definedName>
    <definedName name="IQ_OPT_TOTAL_PRICE_HIGH" hidden="1">"c18432"</definedName>
    <definedName name="IQ_OPT_TOTAL_PRICE_LOW" hidden="1">"c18431"</definedName>
    <definedName name="IQ_OPT_TOTAL_PRICE_RANGE" hidden="1">"c18433"</definedName>
    <definedName name="IQ_OPT_TOTAL_WTD_LIFE_EXER" hidden="1">"c18440"</definedName>
    <definedName name="IQ_OPT_TOTAL_WTD_LIFE_OUT" hidden="1">"c18436"</definedName>
    <definedName name="IQ_OPT_TOTAL_WTD_PRICE_EXER" hidden="1">"c18438"</definedName>
    <definedName name="IQ_OPT_TOTAL_WTD_PRICE_OUT" hidden="1">"c18434"</definedName>
    <definedName name="IQ_OPT_TRANCHE_AGG_INT_VALUE_EXER" hidden="1">"c18430"</definedName>
    <definedName name="IQ_OPT_TRANCHE_AGG_INT_VALUE_OUT" hidden="1">"c18426"</definedName>
    <definedName name="IQ_OPT_TRANCHE_CLASS_NAME" hidden="1">"c18419"</definedName>
    <definedName name="IQ_OPT_TRANCHE_NUM_EXER" hidden="1">"c18428"</definedName>
    <definedName name="IQ_OPT_TRANCHE_NUM_OUT" hidden="1">"c18424"</definedName>
    <definedName name="IQ_OPT_TRANCHE_PLAN_NAME" hidden="1">"c18418"</definedName>
    <definedName name="IQ_OPT_TRANCHE_PLAN_RANK" hidden="1">"c18466"</definedName>
    <definedName name="IQ_OPT_TRANCHE_PRICE_HIGH" hidden="1">"c18421"</definedName>
    <definedName name="IQ_OPT_TRANCHE_PRICE_LOW" hidden="1">"c18420"</definedName>
    <definedName name="IQ_OPT_TRANCHE_PRICE_RANGE" hidden="1">"c18422"</definedName>
    <definedName name="IQ_OPT_TRANCHE_WTD_LIFE_EXER" hidden="1">"c18429"</definedName>
    <definedName name="IQ_OPT_TRANCHE_WTD_LIFE_OUT" hidden="1">"c18425"</definedName>
    <definedName name="IQ_OPT_TRANCHE_WTD_PRICE_EXER" hidden="1">"c18427"</definedName>
    <definedName name="IQ_OPT_TRANCHE_WTD_PRICE_OUT" hidden="1">"c18423"</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OS" hidden="1">"c858"</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FIEC" hidden="1">"c12831"</definedName>
    <definedName name="IQ_OREO_FOREIGN_FDIC" hidden="1">"c6460"</definedName>
    <definedName name="IQ_OREO_FOREIGN_FFIEC" hidden="1">"c15273"</definedName>
    <definedName name="IQ_OREO_MULTI_FAMILY_RESIDENTIAL_FDIC" hidden="1">"c6455"</definedName>
    <definedName name="IQ_OREO_OTHER_FFIEC" hidden="1">"c12833"</definedName>
    <definedName name="IQ_ORGANIC_GROWTH_RATE" hidden="1">"c20429"</definedName>
    <definedName name="IQ_OTHER_ACCRUED_INT_PAYABLE_THRIFT" hidden="1">"c24908"</definedName>
    <definedName name="IQ_OTHER_ADDITIONS_ADJUSTED_ASSETS_THRIFT" hidden="1">"c25037"</definedName>
    <definedName name="IQ_OTHER_ADDITIONS_T1_FFIEC" hidden="1">"c13142"</definedName>
    <definedName name="IQ_OTHER_ADDITIONS_T1_THRIFT" hidden="1">"c25028"</definedName>
    <definedName name="IQ_OTHER_ADDITIONS_T2_FFIEC" hidden="1">"c13148"</definedName>
    <definedName name="IQ_OTHER_ADDITIONS_T2_THRIFT" hidden="1">"c25044"</definedName>
    <definedName name="IQ_OTHER_ADJ_CLAIM_ADJ_EXP_INCURRED" hidden="1">"c15878"</definedName>
    <definedName name="IQ_OTHER_ADJ_CLAIM_ADJ_EXP_PAID" hidden="1">"c15879"</definedName>
    <definedName name="IQ_OTHER_ADJ_RESERVE_BOP" hidden="1">"c15876"</definedName>
    <definedName name="IQ_OTHER_ADJ_RESERVES" hidden="1">"c15882"</definedName>
    <definedName name="IQ_OTHER_ADJUST_GROSS_LOANS" hidden="1">"c859"</definedName>
    <definedName name="IQ_OTHER_ADJUSTMENTS_COVERED" hidden="1">"c9961"</definedName>
    <definedName name="IQ_OTHER_ADJUSTMENTS_FFIEC" hidden="1">"c12972"</definedName>
    <definedName name="IQ_OTHER_ADJUSTMENTS_GROUP" hidden="1">"c9947"</definedName>
    <definedName name="IQ_OTHER_ADJUSTMENTS_SAVINGS_ASSOCIATION_THRIFT" hidden="1">"c25018"</definedName>
    <definedName name="IQ_OTHER_AFFO" hidden="1">"c16180"</definedName>
    <definedName name="IQ_OTHER_AMORT" hidden="1">"c5563"</definedName>
    <definedName name="IQ_OTHER_AMORT_BNK" hidden="1">"c5565"</definedName>
    <definedName name="IQ_OTHER_AMORT_BR" hidden="1">"c5566"</definedName>
    <definedName name="IQ_OTHER_AMORT_CM"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OCI_THRIFT" hidden="1">"c24923"</definedName>
    <definedName name="IQ_OTHER_ASSETS" hidden="1">"c860"</definedName>
    <definedName name="IQ_OTHER_ASSETS_ADJUSTED_NCOS_TOTAL_THRIFT" hidden="1">"c25227"</definedName>
    <definedName name="IQ_OTHER_ASSETS_BNK" hidden="1">"c861"</definedName>
    <definedName name="IQ_OTHER_ASSETS_BR" hidden="1">"c862"</definedName>
    <definedName name="IQ_OTHER_ASSETS_CM" hidden="1">"c862"</definedName>
    <definedName name="IQ_OTHER_ASSETS_FDIC" hidden="1">"c6338"</definedName>
    <definedName name="IQ_OTHER_ASSETS_FFIEC" hidden="1">"c12848"</definedName>
    <definedName name="IQ_OTHER_ASSETS_FIN" hidden="1">"c863"</definedName>
    <definedName name="IQ_OTHER_ASSETS_GVA_CHARGE_OFFS_THRIFT" hidden="1">"c25142"</definedName>
    <definedName name="IQ_OTHER_ASSETS_GVA_RECOVERIES_THRIFT" hidden="1">"c25165"</definedName>
    <definedName name="IQ_OTHER_ASSETS_GVA_THRIFT" hidden="1">"c24893"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SVA_PROVISIONS_TRANSFERS_FROM_GVA_TOTAL_THRIFT" hidden="1">"c25196"</definedName>
    <definedName name="IQ_OTHER_ASSETS_THRIFT" hidden="1">"c24892"</definedName>
    <definedName name="IQ_OTHER_ASSETS_TOTAL_FFIEC" hidden="1">"c12841"</definedName>
    <definedName name="IQ_OTHER_ASSETS_UTI" hidden="1">"c866"</definedName>
    <definedName name="IQ_OTHER_BALANCE_CHANGES_OTHER_MORTGAGE_BACKED_SEC_THRIFT" hidden="1">"c25316"</definedName>
    <definedName name="IQ_OTHER_BALANCE_CHANGES_PASS_THROUGH_MORTGAGE_BACKED_SEC_THRIFT" hidden="1">"c25313"</definedName>
    <definedName name="IQ_OTHER_BANK_OWNED_LIFE_INSURANCE_THRIFT" hidden="1">"c24886"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BORROWED_MONEY_FAIR_VALUE_TOT_FFIEC" hidden="1">"c15409"</definedName>
    <definedName name="IQ_OTHER_BORROWED_MONEY_FFIEC" hidden="1">"c12862"</definedName>
    <definedName name="IQ_OTHER_BORROWED_MONEY_LEVEL_1_FFIEC" hidden="1">"c15431"</definedName>
    <definedName name="IQ_OTHER_BORROWED_MONEY_LEVEL_2_FFIEC" hidden="1">"c15444"</definedName>
    <definedName name="IQ_OTHER_BORROWED_MONEY_LEVEL_3_FFIEC" hidden="1">"c15457"</definedName>
    <definedName name="IQ_OTHER_BORROWED_MONEY_LT_FFIEC" hidden="1">"c12865"</definedName>
    <definedName name="IQ_OTHER_BORROWED_MONEY_ST_FFIEC" hidden="1">"c12864"</definedName>
    <definedName name="IQ_OTHER_BORROWINGS_AMOUNTS_NETTED_THRIFT" hidden="1">"c25546"</definedName>
    <definedName name="IQ_OTHER_BORROWINGS_LESS_THAN_1_YR_TOTAL_ASSETS_THRIFT" hidden="1">"c25705"</definedName>
    <definedName name="IQ_OTHER_BORROWINGS_LEVEL_1_THRIFT" hidden="1">"c25542"</definedName>
    <definedName name="IQ_OTHER_BORROWINGS_LEVEL_2_THRIFT" hidden="1">"c25543"</definedName>
    <definedName name="IQ_OTHER_BORROWINGS_LEVEL_3_THRIFT" hidden="1">"c25544"</definedName>
    <definedName name="IQ_OTHER_BORROWINGS_THRIFT" hidden="1">"c24904"</definedName>
    <definedName name="IQ_OTHER_BORROWINGS_TOTAL_AFTER_NETTING_THRIFT" hidden="1">"c25547"</definedName>
    <definedName name="IQ_OTHER_BORROWINGS_TOTAL_BEFORE_NETTING_THRIFT" hidden="1">"c25545"</definedName>
    <definedName name="IQ_OTHER_BROKERED_TIME_DEPOSITS_THRIFT" hidden="1">"c25006"</definedName>
    <definedName name="IQ_OTHER_CA" hidden="1">"c868"</definedName>
    <definedName name="IQ_OTHER_CA_SUPPL" hidden="1">"c869"</definedName>
    <definedName name="IQ_OTHER_CA_SUPPL_BNK" hidden="1">"c870"</definedName>
    <definedName name="IQ_OTHER_CA_SUPPL_BR" hidden="1">"c871"</definedName>
    <definedName name="IQ_OTHER_CA_SUPPL_CM"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CM"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MON_PREFERRED_STOCKS_ALL_OTHER_ACCOUNTS_THRIFT" hidden="1">"c25434"</definedName>
    <definedName name="IQ_OTHER_COMMON_PREFERRED_STOCKS_EMPLOYEE_BENEFIT_RETIREMENT_RELATED_ACCOUNTS_THRIFT" hidden="1">"c25418"</definedName>
    <definedName name="IQ_OTHER_COMMON_PREFERRED_STOCKS_PERSONAL_TRUST_AGENCY_INV_MANAGEMENT_ACCOUNTS_THRIFT" hidden="1">"c25402"</definedName>
    <definedName name="IQ_OTHER_COMPREHENSIVE_INCOME_FDIC" hidden="1">"c6503"</definedName>
    <definedName name="IQ_OTHER_COMPREHENSIVE_INCOME_FFIEC" hidden="1">"c12970"</definedName>
    <definedName name="IQ_OTHER_COMPREHENSIVE_INCOME_SAVINGS_ASSOCIATION_THRIFT" hidden="1">"c25016"</definedName>
    <definedName name="IQ_OTHER_CONSTRUCTION_GROSS_LOANS_FFIEC" hidden="1">"c13403"</definedName>
    <definedName name="IQ_OTHER_CONSTRUCTION_LOANS_DUE_30_89_FFIEC" hidden="1">"c13258"</definedName>
    <definedName name="IQ_OTHER_CONSTRUCTION_LOANS_DUE_90_FFIEC" hidden="1">"c13286"</definedName>
    <definedName name="IQ_OTHER_CONSTRUCTION_LOANS_GROSS_LOANS_THRIFT" hidden="1">"c25728"</definedName>
    <definedName name="IQ_OTHER_CONSTRUCTION_LOANS_NON_ACCRUAL_FFIEC" hidden="1">"c13312"</definedName>
    <definedName name="IQ_OTHER_CONSTRUCTION_LOANS_RISK_BASED_CAPITAL_THRIFT" hidden="1">"c25713"</definedName>
    <definedName name="IQ_OTHER_CONSTRUCTION_LOANS_UNUSED_FFIEC" hidden="1">"c13245"</definedName>
    <definedName name="IQ_OTHER_CONSTRUCTION_RISK_BASED_FFIEC" hidden="1">"c13424"</definedName>
    <definedName name="IQ_OTHER_CONSUMER_INC_LEASE_RECEIVABLES_THRIFT" hidden="1">"c24865"</definedName>
    <definedName name="IQ_OTHER_CONSUMER_LL_REC_FFIEC" hidden="1">"c12891"</definedName>
    <definedName name="IQ_OTHER_CONSUMER_LOANS_FFIEC" hidden="1">"c12824"</definedName>
    <definedName name="IQ_OTHER_CONSUMER_LOANS_TRADING_DOM_FFIEC" hidden="1">"c12935"</definedName>
    <definedName name="IQ_OTHER_CONTINGENT_LIABILITIES_THRIFT" hidden="1">"c25621"</definedName>
    <definedName name="IQ_OTHER_CREDIT_CARD_LINES_UNUSED_FFIEC" hidden="1">"c25863"</definedName>
    <definedName name="IQ_OTHER_CURRENT_ASSETS" hidden="1">"c1403"</definedName>
    <definedName name="IQ_OTHER_CURRENT_LIAB" hidden="1">"c1404"</definedName>
    <definedName name="IQ_OTHER_DEBT" hidden="1">"c2507"</definedName>
    <definedName name="IQ_OTHER_DEBT_PCT" hidden="1">"c2508"</definedName>
    <definedName name="IQ_OTHER_DEBT_SEC_DOM_AFS_AMORT_COST_FFIEC" hidden="1">"c20503"</definedName>
    <definedName name="IQ_OTHER_DEBT_SEC_DOM_AFS_FAIR_VAL_FFIEC" hidden="1">"c20468"</definedName>
    <definedName name="IQ_OTHER_DEBT_SEC_DOM_AVAIL_SALE_FFIEC" hidden="1">"c12803"</definedName>
    <definedName name="IQ_OTHER_DEBT_SEC_FOREIGN_AFS_AMORT_COST_FFIEC" hidden="1">"c20504"</definedName>
    <definedName name="IQ_OTHER_DEBT_SEC_FOREIGN_AFS_FAIR_VAL_FFIEC" hidden="1">"c20469"</definedName>
    <definedName name="IQ_OTHER_DEBT_SEC_FOREIGN_AVAIL_SALE_FFIEC" hidden="1">"c12804"</definedName>
    <definedName name="IQ_OTHER_DEBT_SEC_INVEST_SECURITIES_FFIEC" hidden="1">"c13462"</definedName>
    <definedName name="IQ_OTHER_DEBT_SEC_TRADING_DOM_FFIEC" hidden="1">"c12924"</definedName>
    <definedName name="IQ_OTHER_DEBT_SEC_TRADING_FFIEC" hidden="1">"c12819"</definedName>
    <definedName name="IQ_OTHER_DEBT_SECURITIES_DOM_FFIEC" hidden="1">"c12789"</definedName>
    <definedName name="IQ_OTHER_DEBT_SECURITIES_DOM_HTM_AMORT_COST_FFIEC" hidden="1">"c20451"</definedName>
    <definedName name="IQ_OTHER_DEBT_SECURITIES_DOM_HTM_FAIR_VAL_FFIEC" hidden="1">"c20486"</definedName>
    <definedName name="IQ_OTHER_DEBT_SECURITIES_FOREIGN_FFIEC" hidden="1">"c12790"</definedName>
    <definedName name="IQ_OTHER_DEBT_SECURITIES_FOREIGN_HTM_AMORT_COST_FFIEC" hidden="1">"c20452"</definedName>
    <definedName name="IQ_OTHER_DEBT_SECURITIES_FOREIGN_HTM_FAIR_VAL_FFIEC" hidden="1">"c20487"</definedName>
    <definedName name="IQ_OTHER_DEBT_SECURITIES_QUARTERLY_AVG_FFIEC" hidden="1">"c15473"</definedName>
    <definedName name="IQ_OTHER_DEDUCTIONS_ADJUSTED_ASSETS_THRIFT" hidden="1">"c25034"</definedName>
    <definedName name="IQ_OTHER_DEDUCTIONS_LEVERAGE_RATIO_FFIEC" hidden="1">"c13158"</definedName>
    <definedName name="IQ_OTHER_DEDUCTIONS_T1_THRIFT" hidden="1">"c25025"</definedName>
    <definedName name="IQ_OTHER_DEP" hidden="1">"c885"</definedName>
    <definedName name="IQ_OTHER_DEPOSITORY_INSTITUTIONS_LOANS_FDIC" hidden="1">"c6436"</definedName>
    <definedName name="IQ_OTHER_DEPOSITORY_INSTITUTIONS_TOTAL_LOANS_FOREIGN_FDIC" hidden="1">"c6442"</definedName>
    <definedName name="IQ_OTHER_DEPOSITS_FFIEC" hidden="1">"c12994"</definedName>
    <definedName name="IQ_OTHER_DEPOSITS_TOTAL_DEPOSITS" hidden="1">"c15724"</definedName>
    <definedName name="IQ_OTHER_DERIVATIVES_BENEFICIARY_FFIEC" hidden="1">"c13122"</definedName>
    <definedName name="IQ_OTHER_DERIVATIVES_GUARANTOR_FFIEC" hidden="1">"c13115"</definedName>
    <definedName name="IQ_OTHER_DEVELOPMENT_EXPENSE" hidden="1">"c16041"</definedName>
    <definedName name="IQ_OTHER_DEVELOPMENT_REVENUE" hidden="1">"c16025"</definedName>
    <definedName name="IQ_OTHER_DOMESTIC_DEBT_SECURITIES_FDIC" hidden="1">"c6302"</definedName>
    <definedName name="IQ_OTHER_EARNING" hidden="1">"c1609"</definedName>
    <definedName name="IQ_OTHER_ELIGIBLE_0_PCT_RISK_WEIGHT_THRIFT" hidden="1">"c25054"</definedName>
    <definedName name="IQ_OTHER_ELIGIBLE_20_PCT_RISK_WEIGHT_THRIFT" hidden="1">"c25061"</definedName>
    <definedName name="IQ_OTHER_ELIGIBLE_50_PCT_RISK_WEIGHT_THRIFT" hidden="1">"c25068"</definedName>
    <definedName name="IQ_OTHER_EPRA_NAV_ADJ" hidden="1">"c16004"</definedName>
    <definedName name="IQ_OTHER_EPRA_NNAV_ADJ" hidden="1">"c16009"</definedName>
    <definedName name="IQ_OTHER_EQUITY" hidden="1">"c886"</definedName>
    <definedName name="IQ_OTHER_EQUITY_BNK" hidden="1">"c887"</definedName>
    <definedName name="IQ_OTHER_EQUITY_BR" hidden="1">"c888"</definedName>
    <definedName name="IQ_OTHER_EQUITY_CAPITAL_COMPONENTS_THRIFT" hidden="1">"c24924"</definedName>
    <definedName name="IQ_OTHER_EQUITY_CAPITAL_COMPS_FFIEC" hidden="1">"c12880"</definedName>
    <definedName name="IQ_OTHER_EQUITY_CM" hidden="1">"c888"</definedName>
    <definedName name="IQ_OTHER_EQUITY_FFIEC" hidden="1">"c12879"</definedName>
    <definedName name="IQ_OTHER_EQUITY_FIN" hidden="1">"c889"</definedName>
    <definedName name="IQ_OTHER_EQUITY_INS" hidden="1">"c890"</definedName>
    <definedName name="IQ_OTHER_EQUITY_INSTRUMENTS_T2_THRIFT" hidden="1">"c25042"</definedName>
    <definedName name="IQ_OTHER_EQUITY_INV_NOT_CARRIED_FV_THRIFT" hidden="1">"c24881"</definedName>
    <definedName name="IQ_OTHER_EQUITY_RE" hidden="1">"c6244"</definedName>
    <definedName name="IQ_OTHER_EQUITY_REIT" hidden="1">"c891"</definedName>
    <definedName name="IQ_OTHER_EQUITY_UTI" hidden="1">"c892"</definedName>
    <definedName name="IQ_OTHER_EXP_OPERATING_INC_FFIEC" hidden="1">"c13381"</definedName>
    <definedName name="IQ_OTHER_FAD" hidden="1">"c16184"</definedName>
    <definedName name="IQ_OTHER_FEES_CHARGES_THRIFT" hidden="1">"c24768"</definedName>
    <definedName name="IQ_OTHER_FIDUCIARY_ACCOUNTS_INC_THRIFT" hidden="1">"c24808"</definedName>
    <definedName name="IQ_OTHER_FIDUCIARY_ACCOUNTS_MANAGED_ASSETS_THRIFT" hidden="1">"c25355"</definedName>
    <definedName name="IQ_OTHER_FIDUCIARY_ACCOUNTS_NONMANAGED_ASSETS_THRIFT" hidden="1">"c25376"</definedName>
    <definedName name="IQ_OTHER_FIDUCIARY_ACCOUNTS_NUMBER_MANAGED_ACCOUNTS_THRIFT" hidden="1">"c25366"</definedName>
    <definedName name="IQ_OTHER_FIDUCIARY_ACCOUNTS_NUMBER_NONMANAGED_ACCOUNTS_THRIFT" hidden="1">"c25388"</definedName>
    <definedName name="IQ_OTHER_FIDUCIARY_ACCOUNTS_RELATED_SERVICES_GROSS_LOSSES_MANAGED_ACCOUNTS_THRIFT" hidden="1">"c25464"</definedName>
    <definedName name="IQ_OTHER_FIDUCIARY_ACCOUNTS_RELATED_SERVICES_GROSS_LOSSES_NONMANAGED_ACCOUNTS_THRIFT" hidden="1">"c25469"</definedName>
    <definedName name="IQ_OTHER_FIDUCIARY_ACCOUNTS_RELATED_SERVICES_RECOVERIES_THRIFT" hidden="1">"c25474"</definedName>
    <definedName name="IQ_OTHER_FIDUCIARY_RELATED_SERVICES_INC_THRIFT" hidden="1">"c24810"</definedName>
    <definedName name="IQ_OTHER_FINANCE_ACT" hidden="1">"c893"</definedName>
    <definedName name="IQ_OTHER_FINANCE_ACT_BNK" hidden="1">"c894"</definedName>
    <definedName name="IQ_OTHER_FINANCE_ACT_BR" hidden="1">"c895"</definedName>
    <definedName name="IQ_OTHER_FINANCE_ACT_CM"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CM"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 hidden="1">"c13482"</definedName>
    <definedName name="IQ_OTHER_IBF_DEPOSIT_LIABILITIES_FFIEC" hidden="1">"c15301"</definedName>
    <definedName name="IQ_OTHER_INDIVIDUAL_FAMILY_DOM_QUARTERLY_AVG_FFIEC" hidden="1">"c15481"</definedName>
    <definedName name="IQ_OTHER_INSURANCE_FEES_FDIC" hidden="1">"c6672"</definedName>
    <definedName name="IQ_OTHER_INSURANCE_PREMIUMS_FFIEC" hidden="1">"c13071"</definedName>
    <definedName name="IQ_OTHER_INT_EARNING_DEPOSITS_THRIFT" hidden="1">"c24820"</definedName>
    <definedName name="IQ_OTHER_INT_EXPENSE_FFIEC" hidden="1">"c12999"</definedName>
    <definedName name="IQ_OTHER_INT_INCOME_FFIEC" hidden="1">"c12988"</definedName>
    <definedName name="IQ_OTHER_INTAN" hidden="1">"c907"</definedName>
    <definedName name="IQ_OTHER_INTAN_BNK" hidden="1">"c908"</definedName>
    <definedName name="IQ_OTHER_INTAN_BR" hidden="1">"c909"</definedName>
    <definedName name="IQ_OTHER_INTAN_CM"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 hidden="1">"c12837"</definedName>
    <definedName name="IQ_OTHER_INTANGIBLE_ASSETS_TOT_FFIEC" hidden="1">"c12840"</definedName>
    <definedName name="IQ_OTHER_INTANGIBLE_FDIC" hidden="1">"c6337"</definedName>
    <definedName name="IQ_OTHER_INV" hidden="1">"c914"</definedName>
    <definedName name="IQ_OTHER_INV_SEC_INV_SEC_THRIFT" hidden="1">"c25675"</definedName>
    <definedName name="IQ_OTHER_INV_SEC_THRIFT" hidden="1">"c24826"</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CM"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CM"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EASES_DUE_30_89_FFIEC" hidden="1">"c13278"</definedName>
    <definedName name="IQ_OTHER_LEASES_DUE_90_FFIEC" hidden="1">"c13304"</definedName>
    <definedName name="IQ_OTHER_LEASES_LL_REC_FFIEC" hidden="1">"c12896"</definedName>
    <definedName name="IQ_OTHER_LEASES_NON_ACCRUAL_FFIEC" hidden="1">"c13330"</definedName>
    <definedName name="IQ_OTHER_LIAB" hidden="1">"c930"</definedName>
    <definedName name="IQ_OTHER_LIAB_BNK" hidden="1">"c931"</definedName>
    <definedName name="IQ_OTHER_LIAB_BR" hidden="1">"c932"</definedName>
    <definedName name="IQ_OTHER_LIAB_CM"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CM"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DEFERRED_INCOME_THRIFT" hidden="1">"c24912"</definedName>
    <definedName name="IQ_OTHER_LIABILITIES_FDIC" hidden="1">"c6347"</definedName>
    <definedName name="IQ_OTHER_LIABILITIES_FFIEC" hidden="1">"c12872"</definedName>
    <definedName name="IQ_OTHER_LIABILITIES_THRIFT" hidden="1">"c24905"</definedName>
    <definedName name="IQ_OTHER_LIABILITIES_TOTAL_FFIEC" hidden="1">"c12869"</definedName>
    <definedName name="IQ_OTHER_LINES_CREDIT_THRIFT" hidden="1">"c25611"</definedName>
    <definedName name="IQ_OTHER_LL_REC_FFIEC" hidden="1">"c12894"</definedName>
    <definedName name="IQ_OTHER_LOANS" hidden="1">"c945"</definedName>
    <definedName name="IQ_OTHER_LOANS_CHARGE_OFFS_FDIC" hidden="1">"c6601"</definedName>
    <definedName name="IQ_OTHER_LOANS_DUE_30_89_FFIEC" hidden="1">"c13275"</definedName>
    <definedName name="IQ_OTHER_LOANS_DUE_90_FFIEC" hidden="1">"c13301"</definedName>
    <definedName name="IQ_OTHER_LOANS_FFIEC" hidden="1">"c12825"</definedName>
    <definedName name="IQ_OTHER_LOANS_FOREIGN_FDIC" hidden="1">"c6446"</definedName>
    <definedName name="IQ_OTHER_LOANS_GROSS_LOANS_FFIEC" hidden="1">"c13414"</definedName>
    <definedName name="IQ_OTHER_LOANS_INDIVIDUALS_CHARGE_OFFS_FFIEC" hidden="1">"c13181"</definedName>
    <definedName name="IQ_OTHER_LOANS_INDIVIDUALS_DUE_30_89_FFIEC" hidden="1">"c13273"</definedName>
    <definedName name="IQ_OTHER_LOANS_INDIVIDUALS_DUE_90_FFIEC" hidden="1">"c13299"</definedName>
    <definedName name="IQ_OTHER_LOANS_INDIVIDUALS_NON_ACCRUAL_FFIEC" hidden="1">"c13325"</definedName>
    <definedName name="IQ_OTHER_LOANS_INDIVIDUALS_RECOV_FFIEC" hidden="1">"c13203"</definedName>
    <definedName name="IQ_OTHER_LOANS_LEASES_FDIC" hidden="1">"c6322"</definedName>
    <definedName name="IQ_OTHER_LOANS_LEASES_GROSS_LOANS_THRIFT" hidden="1">"c25735"</definedName>
    <definedName name="IQ_OTHER_LOANS_LEASES_RISK_BASED_CAPITAL_THRIFT" hidden="1">"c25720"</definedName>
    <definedName name="IQ_OTHER_LOANS_LL_REC_DOM_FFIEC" hidden="1">"c12914"</definedName>
    <definedName name="IQ_OTHER_LOANS_NET_CHARGE_OFFS_FDIC" hidden="1">"c6639"</definedName>
    <definedName name="IQ_OTHER_LOANS_NON_ACCRUAL_FFIEC" hidden="1">"c13327"</definedName>
    <definedName name="IQ_OTHER_LOANS_RECOVERIES_FDIC" hidden="1">"c6620"</definedName>
    <definedName name="IQ_OTHER_LOANS_RISK_BASED_FFIEC" hidden="1">"c13435"</definedName>
    <definedName name="IQ_OTHER_LOANS_TOTAL_FDIC" hidden="1">"c6432"</definedName>
    <definedName name="IQ_OTHER_LOANS_TOTAL_LOANS" hidden="1">"c15716"</definedName>
    <definedName name="IQ_OTHER_LOANS_TRADING_DOM_FFIEC" hidden="1">"c12936"</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CM"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FS_AMORT_COST_FFIEC" hidden="1">"c20498"</definedName>
    <definedName name="IQ_OTHER_MBS_AFS_FAIR_VAL_FFIEC" hidden="1">"c20463"</definedName>
    <definedName name="IQ_OTHER_MBS_AVAIL_SALE_FFIEC" hidden="1">"c12801"</definedName>
    <definedName name="IQ_OTHER_MBS_EXCLUDING_BONDS_THRIFT" hidden="1">"c24832"</definedName>
    <definedName name="IQ_OTHER_MBS_FFIEC" hidden="1">"c12787"</definedName>
    <definedName name="IQ_OTHER_MBS_HTM_AMORT_COST_FFIEC" hidden="1">"c20446"</definedName>
    <definedName name="IQ_OTHER_MBS_HTM_FAIR_VAL_FFIEC" hidden="1">"c20481"</definedName>
    <definedName name="IQ_OTHER_MBS_ISSUED_FNMA_GNMA_TRADING_DOM_FFIEC" hidden="1">"c12922"</definedName>
    <definedName name="IQ_OTHER_MBS_ISSUED_FNMA_GNMA_TRADING_FFIEC" hidden="1">"c12817"</definedName>
    <definedName name="IQ_OTHER_MBS_THRIFT" hidden="1">"c24835"</definedName>
    <definedName name="IQ_OTHER_MBS_TRADING_DOM_FFIEC" hidden="1">"c12923"</definedName>
    <definedName name="IQ_OTHER_MBS_TRADING_FFIEC" hidden="1">"c12818"</definedName>
    <definedName name="IQ_OTHER_MINING_REVENUE_COAL" hidden="1">"c15931"</definedName>
    <definedName name="IQ_OTHER_NET" hidden="1">"c1453"</definedName>
    <definedName name="IQ_OTHER_NO_NINT_INCOME_THRIFT" hidden="1">"c24780"</definedName>
    <definedName name="IQ_OTHER_NON_INT_ALLOCATIONS_FFIEC" hidden="1">"c13065"</definedName>
    <definedName name="IQ_OTHER_NON_INT_EXP" hidden="1">"c953"</definedName>
    <definedName name="IQ_OTHER_NON_INT_EXP_FDIC" hidden="1">"c6578"</definedName>
    <definedName name="IQ_OTHER_NON_INT_EXP_FFIEC" hidden="1">"c13027"</definedName>
    <definedName name="IQ_OTHER_NON_INT_EXP_THRIFT" hidden="1">"c24792"</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INT_INC_OPERATING_INC_FFIEC" hidden="1">"c13392"</definedName>
    <definedName name="IQ_OTHER_NON_INT_INCOME_ADJUSTED_OPERATING_INCOME_THRIFT" hidden="1">"c25691"</definedName>
    <definedName name="IQ_OTHER_NON_INT_INCOME_FFIEC" hidden="1">"c13016"</definedName>
    <definedName name="IQ_OTHER_NON_OPER_EXP" hidden="1">"c956"</definedName>
    <definedName name="IQ_OTHER_NON_OPER_EXP_BR" hidden="1">"c957"</definedName>
    <definedName name="IQ_OTHER_NON_OPER_EXP_CM"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CM"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FARM_NONRES_GROSS_LOANS_FFIEC" hidden="1">"c13407"</definedName>
    <definedName name="IQ_OTHER_NONFARM_NONRES_LL_REC_DOM_FFIEC" hidden="1">"c12907"</definedName>
    <definedName name="IQ_OTHER_NONFARM_NONRES_RISK_BASED_FFIEC" hidden="1">"c13428"</definedName>
    <definedName name="IQ_OTHER_NONINTEREST_INC_FOREIGN_FFIEC" hidden="1">"c15380"</definedName>
    <definedName name="IQ_OTHER_NOTES_BONDS_ALL_OTHER_ACCOUNTS_THRIFT" hidden="1">"c25432"</definedName>
    <definedName name="IQ_OTHER_NOTES_BONDS_EMPLOYEE_BENEFIT_RETIREMENT_RELATED_ACCOUNTS_THRIFT" hidden="1">"c25416"</definedName>
    <definedName name="IQ_OTHER_NOTES_BONDS_PERSONAL_TRUST_AGENCY_INV_MANAGEMENT_ACCOUNTS_THRIFT" hidden="1">"c25400"</definedName>
    <definedName name="IQ_OTHER_OFF_BS_ITEMS_FFIEC" hidden="1">"c13126"</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CM"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CM"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CM"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CM"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ERATING_EXPENSES_ADJUSTED_OPERATING_INCOME_THRIFT" hidden="1">"c25687"</definedName>
    <definedName name="IQ_OTHER_OPERATING_EXPENSES_AVG_ASSETS_THRIFT" hidden="1">"c25664"</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OVER_TOTAL" hidden="1">"c13770"</definedName>
    <definedName name="IQ_OTHER_PASS_THROUGH_THRIFT" hidden="1">"c24831"</definedName>
    <definedName name="IQ_OTHER_PC_WRITTEN" hidden="1">"c1006"</definedName>
    <definedName name="IQ_OTHER_PML_SECURED_FIRST_LIEN_1_4_DWELLING_UNITS_DUE_30_89_THRIFT" hidden="1">"c25242"</definedName>
    <definedName name="IQ_OTHER_PML_SECURED_FIRST_LIEN_1_4_DWELLING_UNITS_DUE_90_THRIFT" hidden="1">"c25263"</definedName>
    <definedName name="IQ_OTHER_PML_SECURED_FIRST_LIEN_1_4_DWELLING_UNITS_NON_ACCRUAL_THRIFT" hidden="1">"c25284"</definedName>
    <definedName name="IQ_OTHER_PML_SECURED_JUNIOR_LIEN_1_4_DWELLING_UNITS_DUE_30_89_THRIFT" hidden="1">"c25243"</definedName>
    <definedName name="IQ_OTHER_PML_SECURED_JUNIOR_LIEN_1_4_DWELLING_UNITS_DUE_90_THRIFT" hidden="1">"c25264"</definedName>
    <definedName name="IQ_OTHER_PML_SECURED_JUNIOR_LIEN_1_4_DWELLING_UNITS_NON_ACCRUAL_THRIFT" hidden="1">"c25285"</definedName>
    <definedName name="IQ_OTHER_PROP" hidden="1">"c8764"</definedName>
    <definedName name="IQ_OTHER_PROP_OPERATING_EXPENSE" hidden="1">"c16043"</definedName>
    <definedName name="IQ_OTHER_PROP_OPERATING_REVENUE" hidden="1">"c16027"</definedName>
    <definedName name="IQ_OTHER_RE_OWNED_FDIC" hidden="1">"c6330"</definedName>
    <definedName name="IQ_OTHER_REAL_ESTATE" hidden="1">"c1007"</definedName>
    <definedName name="IQ_OTHER_RECEIV" hidden="1">"c1008"</definedName>
    <definedName name="IQ_OTHER_RECEIV_INS" hidden="1">"c1009"</definedName>
    <definedName name="IQ_OTHER_RENTAL" hidden="1">"c26971"</definedName>
    <definedName name="IQ_OTHER_REPOSSESSED_ASSETS_ADJUSTED_NCOS_TOTAL_THRIFT" hidden="1">"c25224"</definedName>
    <definedName name="IQ_OTHER_REPOSSESSED_ASSETS_GVA_CHARGE_OFFS_THRIFT" hidden="1">"c25139"</definedName>
    <definedName name="IQ_OTHER_REPOSSESSED_ASSETS_SVA_PROVISIONS_TRANSFERS_FROM_GVA_TOTAL_THRIFT" hidden="1">"c25193"</definedName>
    <definedName name="IQ_OTHER_RESIDUAL_INTERESTS_THRIFT" hidden="1">"c24940"</definedName>
    <definedName name="IQ_OTHER_REV" hidden="1">"c1010"</definedName>
    <definedName name="IQ_OTHER_REV_BR" hidden="1">"c1011"</definedName>
    <definedName name="IQ_OTHER_REV_CM"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CM"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EVOL_CREDIT_CONSUMER_LOANS_FFIEC" hidden="1">"c12823"</definedName>
    <definedName name="IQ_OTHER_REVOLVING_CREDIT_LL_REC_FFIEC" hidden="1">"c12890"</definedName>
    <definedName name="IQ_OTHER_REVOLVING_CREDIT_LOANS_TRADING_DOM_FFIEC" hidden="1">"c12934"</definedName>
    <definedName name="IQ_OTHER_ROOMS" hidden="1">"c8788"</definedName>
    <definedName name="IQ_OTHER_SAVINGS_DEPOSITS_FDIC" hidden="1">"c6554"</definedName>
    <definedName name="IQ_OTHER_SAVINGS_DEPOSITS_NON_TRANS_ACCTS_FFIEC" hidden="1">"c15331"</definedName>
    <definedName name="IQ_OTHER_SECURITIES_QUARTERLY_AVG_FFIEC" hidden="1">"c15472"</definedName>
    <definedName name="IQ_OTHER_SERVICE_CHARGES_COMM_FEE_DOM_FFIEC" hidden="1">"c25822"</definedName>
    <definedName name="IQ_OTHER_SHORT_TERM_OBLIGATIONS_ALL_OTHER_ACCOUNTS_THRIFT" hidden="1">"c25431"</definedName>
    <definedName name="IQ_OTHER_SHORT_TERM_OBLIGATIONS_EMPLOYEE_BENEFIT_RETIREMENT_RELATED_ACCOUNTS_THRIFT" hidden="1">"c25415"</definedName>
    <definedName name="IQ_OTHER_SHORT_TERM_OBLIGATIONS_PERSONAL_TRUST_AGENCY_INV_MANAGEMENT_ACCOUNTS_THRIFT" hidden="1">"c25399"</definedName>
    <definedName name="IQ_OTHER_SQ_FT" hidden="1">"c8780"</definedName>
    <definedName name="IQ_OTHER_STRIKE_PRICE_GRANTED" hidden="1">"c2692"</definedName>
    <definedName name="IQ_OTHER_TAX_EQUIVALENT_ADJUSTMENTS_FFIEC" hidden="1">"c13855"</definedName>
    <definedName name="IQ_OTHER_TEMP_IMPAIR_LOSS_HTM_AFS_FFIEC" hidden="1">"c25845"</definedName>
    <definedName name="IQ_OTHER_TIME_DEPOSITS_THRIFT" hidden="1">"c25569"</definedName>
    <definedName name="IQ_OTHER_TRADING_ASSETS_FAIR_VALUE_TOT_FFIEC" hidden="1">"c15404"</definedName>
    <definedName name="IQ_OTHER_TRADING_ASSETS_FFIEC" hidden="1">"c12826"</definedName>
    <definedName name="IQ_OTHER_TRADING_ASSETS_LEVEL_1_FFIEC" hidden="1">"c15426"</definedName>
    <definedName name="IQ_OTHER_TRADING_ASSETS_LEVEL_2_FFIEC" hidden="1">"c15439"</definedName>
    <definedName name="IQ_OTHER_TRADING_ASSETS_LEVEL_3_FFIEC" hidden="1">"c15452"</definedName>
    <definedName name="IQ_OTHER_TRADING_ASSETS_TOTAL_FFIEC" hidden="1">"c12937"</definedName>
    <definedName name="IQ_OTHER_TRADING_LIABILITIES_FAIR_VALUE_TOT_FFIEC" hidden="1">"c15408"</definedName>
    <definedName name="IQ_OTHER_TRADING_LIABILITIES_FFIEC" hidden="1">"c12860"</definedName>
    <definedName name="IQ_OTHER_TRADING_LIABILITIES_LEVEL_1_FFIEC" hidden="1">"c15430"</definedName>
    <definedName name="IQ_OTHER_TRADING_LIABILITIES_LEVEL_2_FFIEC" hidden="1">"c15443"</definedName>
    <definedName name="IQ_OTHER_TRADING_LIABILITIES_LEVEL_3_FFIEC" hidden="1">"c15456"</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ED_FFIEC" hidden="1">"c13248"</definedName>
    <definedName name="IQ_OTHER_UNUSUAL" hidden="1">"c1488"</definedName>
    <definedName name="IQ_OTHER_UNUSUAL_BNK" hidden="1">"c1560"</definedName>
    <definedName name="IQ_OTHER_UNUSUAL_BR" hidden="1">"c1561"</definedName>
    <definedName name="IQ_OTHER_UNUSUAL_CM"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CM"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SUPPLE" hidden="1">"c13816"</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ALANCE_CONTRACTUAL_PURCHASED_CREDIT_IMPAIRED_LOANS_THRIFT" hidden="1">"c25237"</definedName>
    <definedName name="IQ_OUTSTANDING_BS_DATE" hidden="1">"c2128"</definedName>
    <definedName name="IQ_OUTSTANDING_CHECKS_DRAWN_AGAINST_FHLBS_FEDERAL_RESERVE_BANKS_THRIFT" hidden="1">"c25571"</definedName>
    <definedName name="IQ_OUTSTANDING_COMMITMENTS_LOANS_CLOSED_LOANS_IN_PROCESS_MORTGAGE_CONSTRUCTION_LOANS_THRIFT" hidden="1">"c25591"</definedName>
    <definedName name="IQ_OUTSTANDING_COMMITMENTS_LOANS_CLOSED_LOANS_IN_PROCESS_NON_MORTGAGE_LOANS_THRIFT" hidden="1">"c25593"</definedName>
    <definedName name="IQ_OUTSTANDING_COMMITMENTS_LOANS_CLOSED_LOANS_IN_PROCESS_OTHER_MORTGAGE_LOANS_THRIFT" hidden="1">"c25592"</definedName>
    <definedName name="IQ_OUTSTANDING_COMMITMENTS_ORIGINATE_MORTGAGE_LOANS_SECURED_1_4_DWELLING_UNITS_THRIFT" hidden="1">"c25595"</definedName>
    <definedName name="IQ_OUTSTANDING_COMMITMENTS_ORIGINATE_MORTGAGE_LOANS_SECURED_ALL_OTHER_RE_THRIFT" hidden="1">"c25597"</definedName>
    <definedName name="IQ_OUTSTANDING_COMMITMENTS_ORIGINATE_MORTGAGE_LOANS_SECURED_MULTIFAMILY_5_MORE_DWELLING_UNITS_THRIFT" hidden="1">"c25596"</definedName>
    <definedName name="IQ_OUTSTANDING_COMMITMENTS_ORIGINATE_MORTGAGE_LOANS_SECURED_RE_THRIFT" hidden="1">"c25594"</definedName>
    <definedName name="IQ_OUTSTANDING_COMMITMENTS_ORIGINATE_NON_MORTGAGE_LOANS_THRIFT" hidden="1">"c25598"</definedName>
    <definedName name="IQ_OUTSTANDING_COMMITMENTS_PURCHASE_INV_SEC_THRIFT" hidden="1">"c25603"</definedName>
    <definedName name="IQ_OUTSTANDING_COMMITMENTS_PURCHASE_LOANS_THRIFT" hidden="1">"c25599"</definedName>
    <definedName name="IQ_OUTSTANDING_COMMITMENTS_PURCHASE_MORTGAGE_BACKED_SEC_THRIFT" hidden="1">"c25601"</definedName>
    <definedName name="IQ_OUTSTANDING_COMMITMENTS_SELL_INV_SEC_THRIFT" hidden="1">"c25604"</definedName>
    <definedName name="IQ_OUTSTANDING_COMMITMENTS_SELL_LOANS_THRIFT" hidden="1">"c25600"</definedName>
    <definedName name="IQ_OUTSTANDING_COMMITMENTS_SELL_MORTGAGE_BACKED_SEC_THRIFT" hidden="1">"c25602"</definedName>
    <definedName name="IQ_OUTSTANDING_COMMITMENTS_UNDISBURSED_BALANCE_LOANS_CLOSED_THRIFT" hidden="1">"c25590"</definedName>
    <definedName name="IQ_OUTSTANDING_FILING_DATE" hidden="1">"c1023"</definedName>
    <definedName name="IQ_OUTSTANDING_FILING_DATE_1" hidden="1">"c1023"</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OVERHEAD_EXP_ADJUSTED_OPERATING_INCOME_THRIFT" hidden="1">"c25684"</definedName>
    <definedName name="IQ_OVERHEAD_EXP_AVG_ASSETS_FFIEC" hidden="1">"c13361"</definedName>
    <definedName name="IQ_OVERHEAD_EXP_AVG_ASSETS_THRIFT" hidden="1">"c25652"</definedName>
    <definedName name="IQ_OVERHEAD_EXP_REV_FFIEC" hidden="1">"c13494"</definedName>
    <definedName name="IQ_OVERHEAD_EXP_REVENUES_THRIFT" hidden="1">"c25683"</definedName>
    <definedName name="IQ_OVERHEAD_LESS_NON_INT_INCOME_ADJUSTED_OPERATING_INCOME_THRIFT" hidden="1">"c25692"</definedName>
    <definedName name="IQ_OVERHEAD_LESS_NON_INT_INCOME_AVG_ASSETS_THRIFT" hidden="1">"c25665"</definedName>
    <definedName name="IQ_OVERHEAD_NON_INT_INC_AVG_ASSETS_FFIEC" hidden="1">"c13374"</definedName>
    <definedName name="IQ_OVERHEAD_NON_INT_OPERATING_INC_FFIEC" hidden="1">"c13393"</definedName>
    <definedName name="IQ_OVERHEAD_OPERATING_INC_FFIEC" hidden="1">"c13378"</definedName>
    <definedName name="IQ_OWNED_RESERVES_COAL" hidden="1">"c15916"</definedName>
    <definedName name="IQ_OWNED_RESERVES_TO_TOTAL_RESERVES_COAL" hidden="1">"c15957"</definedName>
    <definedName name="IQ_OWNER_OCCUPIED_GROSS_LOANS_FFIEC" hidden="1">"c13406"</definedName>
    <definedName name="IQ_OWNER_OCCUPIED_LOANS_RISK_BASED_FFIEC" hidden="1">"c13427"</definedName>
    <definedName name="IQ_OWNER_OCCUPIED_NONFARM_NONRES_LL_REC_DOM_FFIEC" hidden="1">"c12906"</definedName>
    <definedName name="IQ_OWNERSHIP" hidden="1">"c2160"</definedName>
    <definedName name="IQ_PART_TIME" hidden="1">"c1024"</definedName>
    <definedName name="IQ_PARTICIPATION_POOLS_RESIDENTIAL_MORTGAGES_FDIC" hidden="1">"c6403"</definedName>
    <definedName name="IQ_PARTICIPATIONS_ACCEPTANCES_FFIEC" hidden="1">"c13254"</definedName>
    <definedName name="IQ_PARTNERSHIP_INC_RE" hidden="1">"c12039"</definedName>
    <definedName name="IQ_PASS_THROUGH_FNMA_GNMA_TRADING_FFIEC" hidden="1">"c12816"</definedName>
    <definedName name="IQ_PASS_THROUGH_MBS_THRIFT" hidden="1">"c24829"</definedName>
    <definedName name="IQ_PASSBOOK_ACCOUNTS_INC_NONDEMAND_ESCROWS_THRIFT" hidden="1">"c25000"</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ST_DUE_ALLOW_GROSS_LOANS_FFIEC" hidden="1">"c13416"</definedName>
    <definedName name="IQ_PAST_DUE_LOANS_GROSS_LOANS_THRIFT" hidden="1">"c25737"</definedName>
    <definedName name="IQ_PAY_ACCRUED" hidden="1">"c1457"</definedName>
    <definedName name="IQ_PAYOUT_RATIO" hidden="1">"c1900"</definedName>
    <definedName name="IQ_PBV" hidden="1">"c1025"</definedName>
    <definedName name="IQ_PBV_AVG" hidden="1">"c1026"</definedName>
    <definedName name="IQ_PBV_FWD" hidden="1">"c15235"</definedName>
    <definedName name="IQ_PBV_FWD_CIQ" hidden="1">"c15236"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EXCL_FWD_THOM" hidden="1">"c4056"</definedName>
    <definedName name="IQ_PE_FUND_DATE_EST" hidden="1">"c19174"</definedName>
    <definedName name="IQ_PE_FUND_DATE_MONTH" hidden="1">"c19172"</definedName>
    <definedName name="IQ_PE_FUND_DATE_YEAR" hidden="1">"c18925"</definedName>
    <definedName name="IQ_PE_FUND_FAMILIES" hidden="1">"c18917"</definedName>
    <definedName name="IQ_PE_FUND_FAMILIES_ID" hidden="1">"c18918"</definedName>
    <definedName name="IQ_PE_FUND_FAMILIES_REL" hidden="1">"c18919"</definedName>
    <definedName name="IQ_PE_FUND_ID" hidden="1">"c18923"</definedName>
    <definedName name="IQ_PE_FUND_INVEST_AMOUNT" hidden="1">"c18933"</definedName>
    <definedName name="IQ_PE_FUND_INVEST_DATE_MONTH" hidden="1">"c19173"</definedName>
    <definedName name="IQ_PE_FUND_INVEST_DATE_YEAR" hidden="1">"c18934"</definedName>
    <definedName name="IQ_PE_FUND_NAME" hidden="1">"c18922"</definedName>
    <definedName name="IQ_PE_FUND_SIZE" hidden="1">"c18924"</definedName>
    <definedName name="IQ_PE_FUND_STAGE" hidden="1">"c18928"</definedName>
    <definedName name="IQ_PE_FUND_TARGET_MAX" hidden="1">"c18927"</definedName>
    <definedName name="IQ_PE_FUND_TARGET_MIN" hidden="1">"c18926"</definedName>
    <definedName name="IQ_PE_FUND_TRANSACTION_COMMENTS" hidden="1">"c18931"</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G_FWD_THOM" hidden="1">"c4059"</definedName>
    <definedName name="IQ_PENETRATION_BASIC_CABLE" hidden="1">"c16204"</definedName>
    <definedName name="IQ_PENETRATION_BBAND" hidden="1">"c2852"</definedName>
    <definedName name="IQ_PENETRATION_BBAND_THP" hidden="1">"c2851"</definedName>
    <definedName name="IQ_PENETRATION_PHONE" hidden="1">"c2853"</definedName>
    <definedName name="IQ_PENETRATION_VIDEO" hidden="1">"c2850"</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ASSETS_TEST_THRIFT" hidden="1">"c25587"</definedName>
    <definedName name="IQ_PERCENT_CHANGE_EST_5YR_GROWTH_RATE_12MONTHS" hidden="1">"c1852"</definedName>
    <definedName name="IQ_PERCENT_CHANGE_EST_5YR_GROWTH_RATE_12MONTHS_CIQ" hidden="1">"c3790"</definedName>
    <definedName name="IQ_PERCENT_CHANGE_EST_5YR_GROWTH_RATE_12MONTHS_REUT" hidden="1">"c3959"</definedName>
    <definedName name="IQ_PERCENT_CHANGE_EST_5YR_GROWTH_RATE_12MONTHS_THOM" hidden="1">"c5269"</definedName>
    <definedName name="IQ_PERCENT_CHANGE_EST_5YR_GROWTH_RATE_18MONTHS" hidden="1">"c1853"</definedName>
    <definedName name="IQ_PERCENT_CHANGE_EST_5YR_GROWTH_RATE_18MONTHS_CIQ" hidden="1">"c3791"</definedName>
    <definedName name="IQ_PERCENT_CHANGE_EST_5YR_GROWTH_RATE_18MONTHS_REUT" hidden="1">"c3960"</definedName>
    <definedName name="IQ_PERCENT_CHANGE_EST_5YR_GROWTH_RATE_18MONTHS_THOM" hidden="1">"c5270"</definedName>
    <definedName name="IQ_PERCENT_CHANGE_EST_5YR_GROWTH_RATE_3MONTHS" hidden="1">"c1849"</definedName>
    <definedName name="IQ_PERCENT_CHANGE_EST_5YR_GROWTH_RATE_3MONTHS_CIQ" hidden="1">"c3787"</definedName>
    <definedName name="IQ_PERCENT_CHANGE_EST_5YR_GROWTH_RATE_3MONTHS_REUT" hidden="1">"c3956"</definedName>
    <definedName name="IQ_PERCENT_CHANGE_EST_5YR_GROWTH_RATE_3MONTHS_THOM" hidden="1">"c5266"</definedName>
    <definedName name="IQ_PERCENT_CHANGE_EST_5YR_GROWTH_RATE_6MONTHS" hidden="1">"c1850"</definedName>
    <definedName name="IQ_PERCENT_CHANGE_EST_5YR_GROWTH_RATE_6MONTHS_CIQ" hidden="1">"c3788"</definedName>
    <definedName name="IQ_PERCENT_CHANGE_EST_5YR_GROWTH_RATE_6MONTHS_REUT" hidden="1">"c3957"</definedName>
    <definedName name="IQ_PERCENT_CHANGE_EST_5YR_GROWTH_RATE_6MONTHS_THOM" hidden="1">"c5267"</definedName>
    <definedName name="IQ_PERCENT_CHANGE_EST_5YR_GROWTH_RATE_9MONTHS" hidden="1">"c1851"</definedName>
    <definedName name="IQ_PERCENT_CHANGE_EST_5YR_GROWTH_RATE_9MONTHS_CIQ" hidden="1">"c3789"</definedName>
    <definedName name="IQ_PERCENT_CHANGE_EST_5YR_GROWTH_RATE_9MONTHS_REUT" hidden="1">"c3958"</definedName>
    <definedName name="IQ_PERCENT_CHANGE_EST_5YR_GROWTH_RATE_9MONTHS_THOM" hidden="1">"c5268"</definedName>
    <definedName name="IQ_PERCENT_CHANGE_EST_5YR_GROWTH_RATE_DAY" hidden="1">"c1846"</definedName>
    <definedName name="IQ_PERCENT_CHANGE_EST_5YR_GROWTH_RATE_DAY_CIQ" hidden="1">"c3785"</definedName>
    <definedName name="IQ_PERCENT_CHANGE_EST_5YR_GROWTH_RATE_DAY_REUT" hidden="1">"c3954"</definedName>
    <definedName name="IQ_PERCENT_CHANGE_EST_5YR_GROWTH_RATE_DAY_THOM" hidden="1">"c5264"</definedName>
    <definedName name="IQ_PERCENT_CHANGE_EST_5YR_GROWTH_RATE_MONTH" hidden="1">"c1848"</definedName>
    <definedName name="IQ_PERCENT_CHANGE_EST_5YR_GROWTH_RATE_MONTH_CIQ" hidden="1">"c3786"</definedName>
    <definedName name="IQ_PERCENT_CHANGE_EST_5YR_GROWTH_RATE_MONTH_REUT" hidden="1">"c3955"</definedName>
    <definedName name="IQ_PERCENT_CHANGE_EST_5YR_GROWTH_RATE_MONTH_THOM" hidden="1">"c5265"</definedName>
    <definedName name="IQ_PERCENT_CHANGE_EST_5YR_GROWTH_RATE_WEEK" hidden="1">"c1847"</definedName>
    <definedName name="IQ_PERCENT_CHANGE_EST_5YR_GROWTH_RATE_WEEK_CIQ" hidden="1">"c3797"</definedName>
    <definedName name="IQ_PERCENT_CHANGE_EST_5YR_GROWTH_RATE_WEEK_REUT" hidden="1">"c5435"</definedName>
    <definedName name="IQ_PERCENT_CHANGE_EST_5YR_GROWTH_RATE_WEEK_THOM" hidden="1">"c5277"</definedName>
    <definedName name="IQ_PERCENT_CHANGE_EST_CFPS_12MONTHS" hidden="1">"c1812"</definedName>
    <definedName name="IQ_PERCENT_CHANGE_EST_CFPS_12MONTHS_CIQ" hidden="1">"c3755"</definedName>
    <definedName name="IQ_PERCENT_CHANGE_EST_CFPS_12MONTHS_REUT" hidden="1">"c3924"</definedName>
    <definedName name="IQ_PERCENT_CHANGE_EST_CFPS_12MONTHS_THOM" hidden="1">"c5234"</definedName>
    <definedName name="IQ_PERCENT_CHANGE_EST_CFPS_18MONTHS" hidden="1">"c1813"</definedName>
    <definedName name="IQ_PERCENT_CHANGE_EST_CFPS_18MONTHS_CIQ" hidden="1">"c3756"</definedName>
    <definedName name="IQ_PERCENT_CHANGE_EST_CFPS_18MONTHS_REUT" hidden="1">"c3925"</definedName>
    <definedName name="IQ_PERCENT_CHANGE_EST_CFPS_18MONTHS_THOM" hidden="1">"c5235"</definedName>
    <definedName name="IQ_PERCENT_CHANGE_EST_CFPS_3MONTHS" hidden="1">"c1809"</definedName>
    <definedName name="IQ_PERCENT_CHANGE_EST_CFPS_3MONTHS_CIQ" hidden="1">"c3752"</definedName>
    <definedName name="IQ_PERCENT_CHANGE_EST_CFPS_3MONTHS_REUT" hidden="1">"c3921"</definedName>
    <definedName name="IQ_PERCENT_CHANGE_EST_CFPS_3MONTHS_THOM" hidden="1">"c5231"</definedName>
    <definedName name="IQ_PERCENT_CHANGE_EST_CFPS_6MONTHS" hidden="1">"c1810"</definedName>
    <definedName name="IQ_PERCENT_CHANGE_EST_CFPS_6MONTHS_CIQ" hidden="1">"c3753"</definedName>
    <definedName name="IQ_PERCENT_CHANGE_EST_CFPS_6MONTHS_REUT" hidden="1">"c3922"</definedName>
    <definedName name="IQ_PERCENT_CHANGE_EST_CFPS_6MONTHS_THOM" hidden="1">"c5232"</definedName>
    <definedName name="IQ_PERCENT_CHANGE_EST_CFPS_9MONTHS" hidden="1">"c1811"</definedName>
    <definedName name="IQ_PERCENT_CHANGE_EST_CFPS_9MONTHS_CIQ" hidden="1">"c3754"</definedName>
    <definedName name="IQ_PERCENT_CHANGE_EST_CFPS_9MONTHS_REUT" hidden="1">"c3923"</definedName>
    <definedName name="IQ_PERCENT_CHANGE_EST_CFPS_9MONTHS_THOM" hidden="1">"c5233"</definedName>
    <definedName name="IQ_PERCENT_CHANGE_EST_CFPS_DAY" hidden="1">"c1806"</definedName>
    <definedName name="IQ_PERCENT_CHANGE_EST_CFPS_DAY_CIQ" hidden="1">"c3750"</definedName>
    <definedName name="IQ_PERCENT_CHANGE_EST_CFPS_DAY_REUT" hidden="1">"c3919"</definedName>
    <definedName name="IQ_PERCENT_CHANGE_EST_CFPS_DAY_THOM" hidden="1">"c5229"</definedName>
    <definedName name="IQ_PERCENT_CHANGE_EST_CFPS_MONTH" hidden="1">"c1808"</definedName>
    <definedName name="IQ_PERCENT_CHANGE_EST_CFPS_MONTH_CIQ" hidden="1">"c3751"</definedName>
    <definedName name="IQ_PERCENT_CHANGE_EST_CFPS_MONTH_REUT" hidden="1">"c3920"</definedName>
    <definedName name="IQ_PERCENT_CHANGE_EST_CFPS_MONTH_THOM" hidden="1">"c5230"</definedName>
    <definedName name="IQ_PERCENT_CHANGE_EST_CFPS_WEEK" hidden="1">"c1807"</definedName>
    <definedName name="IQ_PERCENT_CHANGE_EST_CFPS_WEEK_CIQ" hidden="1">"c3793"</definedName>
    <definedName name="IQ_PERCENT_CHANGE_EST_CFPS_WEEK_REUT" hidden="1">"c3962"</definedName>
    <definedName name="IQ_PERCENT_CHANGE_EST_CFPS_WEEK_THOM" hidden="1">"c5272"</definedName>
    <definedName name="IQ_PERCENT_CHANGE_EST_DPS_12MONTHS" hidden="1">"c1820"</definedName>
    <definedName name="IQ_PERCENT_CHANGE_EST_DPS_12MONTHS_CIQ" hidden="1">"c3762"</definedName>
    <definedName name="IQ_PERCENT_CHANGE_EST_DPS_12MONTHS_REUT" hidden="1">"c3931"</definedName>
    <definedName name="IQ_PERCENT_CHANGE_EST_DPS_12MONTHS_THOM" hidden="1">"c5241"</definedName>
    <definedName name="IQ_PERCENT_CHANGE_EST_DPS_18MONTHS" hidden="1">"c1821"</definedName>
    <definedName name="IQ_PERCENT_CHANGE_EST_DPS_18MONTHS_CIQ" hidden="1">"c3763"</definedName>
    <definedName name="IQ_PERCENT_CHANGE_EST_DPS_18MONTHS_REUT" hidden="1">"c3932"</definedName>
    <definedName name="IQ_PERCENT_CHANGE_EST_DPS_18MONTHS_THOM" hidden="1">"c5242"</definedName>
    <definedName name="IQ_PERCENT_CHANGE_EST_DPS_3MONTHS" hidden="1">"c1817"</definedName>
    <definedName name="IQ_PERCENT_CHANGE_EST_DPS_3MONTHS_CIQ" hidden="1">"c3759"</definedName>
    <definedName name="IQ_PERCENT_CHANGE_EST_DPS_3MONTHS_REUT" hidden="1">"c3928"</definedName>
    <definedName name="IQ_PERCENT_CHANGE_EST_DPS_3MONTHS_THOM" hidden="1">"c5238"</definedName>
    <definedName name="IQ_PERCENT_CHANGE_EST_DPS_6MONTHS" hidden="1">"c1818"</definedName>
    <definedName name="IQ_PERCENT_CHANGE_EST_DPS_6MONTHS_CIQ" hidden="1">"c3760"</definedName>
    <definedName name="IQ_PERCENT_CHANGE_EST_DPS_6MONTHS_REUT" hidden="1">"c3929"</definedName>
    <definedName name="IQ_PERCENT_CHANGE_EST_DPS_6MONTHS_THOM" hidden="1">"c5239"</definedName>
    <definedName name="IQ_PERCENT_CHANGE_EST_DPS_9MONTHS" hidden="1">"c1819"</definedName>
    <definedName name="IQ_PERCENT_CHANGE_EST_DPS_9MONTHS_CIQ" hidden="1">"c3761"</definedName>
    <definedName name="IQ_PERCENT_CHANGE_EST_DPS_9MONTHS_REUT" hidden="1">"c3930"</definedName>
    <definedName name="IQ_PERCENT_CHANGE_EST_DPS_9MONTHS_THOM" hidden="1">"c5240"</definedName>
    <definedName name="IQ_PERCENT_CHANGE_EST_DPS_DAY" hidden="1">"c1814"</definedName>
    <definedName name="IQ_PERCENT_CHANGE_EST_DPS_DAY_CIQ" hidden="1">"c3757"</definedName>
    <definedName name="IQ_PERCENT_CHANGE_EST_DPS_DAY_REUT" hidden="1">"c3926"</definedName>
    <definedName name="IQ_PERCENT_CHANGE_EST_DPS_DAY_THOM" hidden="1">"c5236"</definedName>
    <definedName name="IQ_PERCENT_CHANGE_EST_DPS_MONTH" hidden="1">"c1816"</definedName>
    <definedName name="IQ_PERCENT_CHANGE_EST_DPS_MONTH_CIQ" hidden="1">"c3758"</definedName>
    <definedName name="IQ_PERCENT_CHANGE_EST_DPS_MONTH_REUT" hidden="1">"c3927"</definedName>
    <definedName name="IQ_PERCENT_CHANGE_EST_DPS_MONTH_THOM" hidden="1">"c5237"</definedName>
    <definedName name="IQ_PERCENT_CHANGE_EST_DPS_WEEK" hidden="1">"c1815"</definedName>
    <definedName name="IQ_PERCENT_CHANGE_EST_DPS_WEEK_CIQ" hidden="1">"c3794"</definedName>
    <definedName name="IQ_PERCENT_CHANGE_EST_DPS_WEEK_REUT" hidden="1">"c3963"</definedName>
    <definedName name="IQ_PERCENT_CHANGE_EST_DPS_WEEK_THOM" hidden="1">"c5273"</definedName>
    <definedName name="IQ_PERCENT_CHANGE_EST_EBITDA_12MONTHS" hidden="1">"c1804"</definedName>
    <definedName name="IQ_PERCENT_CHANGE_EST_EBITDA_12MONTHS_CIQ" hidden="1">"c3748"</definedName>
    <definedName name="IQ_PERCENT_CHANGE_EST_EBITDA_12MONTHS_REUT" hidden="1">"c3917"</definedName>
    <definedName name="IQ_PERCENT_CHANGE_EST_EBITDA_12MONTHS_THOM" hidden="1">"c5227"</definedName>
    <definedName name="IQ_PERCENT_CHANGE_EST_EBITDA_18MONTHS" hidden="1">"c1805"</definedName>
    <definedName name="IQ_PERCENT_CHANGE_EST_EBITDA_18MONTHS_CIQ" hidden="1">"c3749"</definedName>
    <definedName name="IQ_PERCENT_CHANGE_EST_EBITDA_18MONTHS_REUT" hidden="1">"c3918"</definedName>
    <definedName name="IQ_PERCENT_CHANGE_EST_EBITDA_18MONTHS_THOM" hidden="1">"c5228"</definedName>
    <definedName name="IQ_PERCENT_CHANGE_EST_EBITDA_3MONTHS" hidden="1">"c1801"</definedName>
    <definedName name="IQ_PERCENT_CHANGE_EST_EBITDA_3MONTHS_CIQ" hidden="1">"c3745"</definedName>
    <definedName name="IQ_PERCENT_CHANGE_EST_EBITDA_3MONTHS_REUT" hidden="1">"c3914"</definedName>
    <definedName name="IQ_PERCENT_CHANGE_EST_EBITDA_3MONTHS_THOM" hidden="1">"c5224"</definedName>
    <definedName name="IQ_PERCENT_CHANGE_EST_EBITDA_6MONTHS" hidden="1">"c1802"</definedName>
    <definedName name="IQ_PERCENT_CHANGE_EST_EBITDA_6MONTHS_CIQ" hidden="1">"c3746"</definedName>
    <definedName name="IQ_PERCENT_CHANGE_EST_EBITDA_6MONTHS_REUT" hidden="1">"c3915"</definedName>
    <definedName name="IQ_PERCENT_CHANGE_EST_EBITDA_6MONTHS_THOM" hidden="1">"c5225"</definedName>
    <definedName name="IQ_PERCENT_CHANGE_EST_EBITDA_9MONTHS" hidden="1">"c1803"</definedName>
    <definedName name="IQ_PERCENT_CHANGE_EST_EBITDA_9MONTHS_CIQ" hidden="1">"c3747"</definedName>
    <definedName name="IQ_PERCENT_CHANGE_EST_EBITDA_9MONTHS_REUT" hidden="1">"c3916"</definedName>
    <definedName name="IQ_PERCENT_CHANGE_EST_EBITDA_9MONTHS_THOM" hidden="1">"c5226"</definedName>
    <definedName name="IQ_PERCENT_CHANGE_EST_EBITDA_DAY" hidden="1">"c1798"</definedName>
    <definedName name="IQ_PERCENT_CHANGE_EST_EBITDA_DAY_CIQ" hidden="1">"c3743"</definedName>
    <definedName name="IQ_PERCENT_CHANGE_EST_EBITDA_DAY_REUT" hidden="1">"c3912"</definedName>
    <definedName name="IQ_PERCENT_CHANGE_EST_EBITDA_DAY_THOM" hidden="1">"c5222"</definedName>
    <definedName name="IQ_PERCENT_CHANGE_EST_EBITDA_MONTH" hidden="1">"c1800"</definedName>
    <definedName name="IQ_PERCENT_CHANGE_EST_EBITDA_MONTH_CIQ" hidden="1">"c3744"</definedName>
    <definedName name="IQ_PERCENT_CHANGE_EST_EBITDA_MONTH_REUT" hidden="1">"c3913"</definedName>
    <definedName name="IQ_PERCENT_CHANGE_EST_EBITDA_MONTH_THOM" hidden="1">"c5223"</definedName>
    <definedName name="IQ_PERCENT_CHANGE_EST_EBITDA_WEEK" hidden="1">"c1799"</definedName>
    <definedName name="IQ_PERCENT_CHANGE_EST_EBITDA_WEEK_CIQ" hidden="1">"c3792"</definedName>
    <definedName name="IQ_PERCENT_CHANGE_EST_EBITDA_WEEK_REUT" hidden="1">"c3961"</definedName>
    <definedName name="IQ_PERCENT_CHANGE_EST_EBITDA_WEEK_THOM" hidden="1">"c5271"</definedName>
    <definedName name="IQ_PERCENT_CHANGE_EST_EPS_12MONTHS" hidden="1">"c1788"</definedName>
    <definedName name="IQ_PERCENT_CHANGE_EST_EPS_12MONTHS_CIQ" hidden="1">"c3733"</definedName>
    <definedName name="IQ_PERCENT_CHANGE_EST_EPS_12MONTHS_REUT" hidden="1">"c3902"</definedName>
    <definedName name="IQ_PERCENT_CHANGE_EST_EPS_12MONTHS_THOM" hidden="1">"c5212"</definedName>
    <definedName name="IQ_PERCENT_CHANGE_EST_EPS_18MONTHS" hidden="1">"c1789"</definedName>
    <definedName name="IQ_PERCENT_CHANGE_EST_EPS_18MONTHS_CIQ" hidden="1">"c3734"</definedName>
    <definedName name="IQ_PERCENT_CHANGE_EST_EPS_18MONTHS_REUT" hidden="1">"c3903"</definedName>
    <definedName name="IQ_PERCENT_CHANGE_EST_EPS_18MONTHS_THOM" hidden="1">"c5213"</definedName>
    <definedName name="IQ_PERCENT_CHANGE_EST_EPS_3MONTHS" hidden="1">"c1785"</definedName>
    <definedName name="IQ_PERCENT_CHANGE_EST_EPS_3MONTHS_CIQ" hidden="1">"c3730"</definedName>
    <definedName name="IQ_PERCENT_CHANGE_EST_EPS_3MONTHS_REUT" hidden="1">"c3899"</definedName>
    <definedName name="IQ_PERCENT_CHANGE_EST_EPS_3MONTHS_THOM" hidden="1">"c5209"</definedName>
    <definedName name="IQ_PERCENT_CHANGE_EST_EPS_6MONTHS" hidden="1">"c1786"</definedName>
    <definedName name="IQ_PERCENT_CHANGE_EST_EPS_6MONTHS_CIQ" hidden="1">"c3731"</definedName>
    <definedName name="IQ_PERCENT_CHANGE_EST_EPS_6MONTHS_REUT" hidden="1">"c3900"</definedName>
    <definedName name="IQ_PERCENT_CHANGE_EST_EPS_6MONTHS_THOM" hidden="1">"c5210"</definedName>
    <definedName name="IQ_PERCENT_CHANGE_EST_EPS_9MONTHS" hidden="1">"c1787"</definedName>
    <definedName name="IQ_PERCENT_CHANGE_EST_EPS_9MONTHS_CIQ" hidden="1">"c3732"</definedName>
    <definedName name="IQ_PERCENT_CHANGE_EST_EPS_9MONTHS_REUT" hidden="1">"c3901"</definedName>
    <definedName name="IQ_PERCENT_CHANGE_EST_EPS_9MONTHS_THOM" hidden="1">"c5211"</definedName>
    <definedName name="IQ_PERCENT_CHANGE_EST_EPS_DAY" hidden="1">"c1782"</definedName>
    <definedName name="IQ_PERCENT_CHANGE_EST_EPS_DAY_CIQ" hidden="1">"c3727"</definedName>
    <definedName name="IQ_PERCENT_CHANGE_EST_EPS_DAY_REUT" hidden="1">"c3896"</definedName>
    <definedName name="IQ_PERCENT_CHANGE_EST_EPS_DAY_THOM" hidden="1">"c5206"</definedName>
    <definedName name="IQ_PERCENT_CHANGE_EST_EPS_MONTH" hidden="1">"c1784"</definedName>
    <definedName name="IQ_PERCENT_CHANGE_EST_EPS_MONTH_CIQ" hidden="1">"c3729"</definedName>
    <definedName name="IQ_PERCENT_CHANGE_EST_EPS_MONTH_REUT" hidden="1">"c3898"</definedName>
    <definedName name="IQ_PERCENT_CHANGE_EST_EPS_MONTH_THOM" hidden="1">"c5208"</definedName>
    <definedName name="IQ_PERCENT_CHANGE_EST_EPS_WEEK" hidden="1">"c1783"</definedName>
    <definedName name="IQ_PERCENT_CHANGE_EST_EPS_WEEK_CIQ" hidden="1">"c3728"</definedName>
    <definedName name="IQ_PERCENT_CHANGE_EST_EPS_WEEK_REUT" hidden="1">"c3897"</definedName>
    <definedName name="IQ_PERCENT_CHANGE_EST_EPS_WEEK_THOM" hidden="1">"c5207"</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CIQ" hidden="1">"c3764"</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MONTH_THOM" hidden="1">"c5244"</definedName>
    <definedName name="IQ_PERCENT_CHANGE_EST_FFO_SHARE_12MONTHS" hidden="1">"c1828"</definedName>
    <definedName name="IQ_PERCENT_CHANGE_EST_FFO_SHARE_12MONTHS_CIQ" hidden="1">"c3769"</definedName>
    <definedName name="IQ_PERCENT_CHANGE_EST_FFO_SHARE_12MONTHS_THOM" hidden="1">"c5248"</definedName>
    <definedName name="IQ_PERCENT_CHANGE_EST_FFO_SHARE_18MONTHS" hidden="1">"c1829"</definedName>
    <definedName name="IQ_PERCENT_CHANGE_EST_FFO_SHARE_18MONTHS_CIQ" hidden="1">"c3770"</definedName>
    <definedName name="IQ_PERCENT_CHANGE_EST_FFO_SHARE_18MONTHS_THOM" hidden="1">"c5249"</definedName>
    <definedName name="IQ_PERCENT_CHANGE_EST_FFO_SHARE_3MONTHS" hidden="1">"c1825"</definedName>
    <definedName name="IQ_PERCENT_CHANGE_EST_FFO_SHARE_3MONTHS_CIQ" hidden="1">"c3766"</definedName>
    <definedName name="IQ_PERCENT_CHANGE_EST_FFO_SHARE_3MONTHS_THOM" hidden="1">"c5245"</definedName>
    <definedName name="IQ_PERCENT_CHANGE_EST_FFO_SHARE_6MONTHS" hidden="1">"c1826"</definedName>
    <definedName name="IQ_PERCENT_CHANGE_EST_FFO_SHARE_6MONTHS_CIQ" hidden="1">"c3767"</definedName>
    <definedName name="IQ_PERCENT_CHANGE_EST_FFO_SHARE_6MONTHS_THOM" hidden="1">"c5246"</definedName>
    <definedName name="IQ_PERCENT_CHANGE_EST_FFO_SHARE_9MONTHS" hidden="1">"c1827"</definedName>
    <definedName name="IQ_PERCENT_CHANGE_EST_FFO_SHARE_9MONTHS_CIQ" hidden="1">"c3768"</definedName>
    <definedName name="IQ_PERCENT_CHANGE_EST_FFO_SHARE_9MONTHS_THOM" hidden="1">"c5247"</definedName>
    <definedName name="IQ_PERCENT_CHANGE_EST_FFO_SHARE_DAY" hidden="1">"c1822"</definedName>
    <definedName name="IQ_PERCENT_CHANGE_EST_FFO_SHARE_DAY_CIQ" hidden="1">"c3764"</definedName>
    <definedName name="IQ_PERCENT_CHANGE_EST_FFO_SHARE_DAY_THOM" hidden="1">"c5243"</definedName>
    <definedName name="IQ_PERCENT_CHANGE_EST_FFO_SHARE_MONTH" hidden="1">"c1824"</definedName>
    <definedName name="IQ_PERCENT_CHANGE_EST_FFO_SHARE_MONTH_CIQ" hidden="1">"c3765"</definedName>
    <definedName name="IQ_PERCENT_CHANGE_EST_FFO_SHARE_MONTH_THOM" hidden="1">"c5244"</definedName>
    <definedName name="IQ_PERCENT_CHANGE_EST_FFO_SHARE_SHARE_12MONTHS" hidden="1">"c1828"</definedName>
    <definedName name="IQ_PERCENT_CHANGE_EST_FFO_SHARE_SHARE_12MONTHS_THOM" hidden="1">"c5248"</definedName>
    <definedName name="IQ_PERCENT_CHANGE_EST_FFO_SHARE_SHARE_18MONTHS" hidden="1">"c1829"</definedName>
    <definedName name="IQ_PERCENT_CHANGE_EST_FFO_SHARE_SHARE_18MONTHS_THOM" hidden="1">"c5249"</definedName>
    <definedName name="IQ_PERCENT_CHANGE_EST_FFO_SHARE_SHARE_3MONTHS" hidden="1">"c1825"</definedName>
    <definedName name="IQ_PERCENT_CHANGE_EST_FFO_SHARE_SHARE_3MONTHS_THOM" hidden="1">"c5245"</definedName>
    <definedName name="IQ_PERCENT_CHANGE_EST_FFO_SHARE_SHARE_6MONTHS" hidden="1">"c1826"</definedName>
    <definedName name="IQ_PERCENT_CHANGE_EST_FFO_SHARE_SHARE_6MONTHS_THOM" hidden="1">"c5246"</definedName>
    <definedName name="IQ_PERCENT_CHANGE_EST_FFO_SHARE_SHARE_9MONTHS" hidden="1">"c1827"</definedName>
    <definedName name="IQ_PERCENT_CHANGE_EST_FFO_SHARE_SHARE_9MONTHS_THOM" hidden="1">"c5247"</definedName>
    <definedName name="IQ_PERCENT_CHANGE_EST_FFO_SHARE_SHARE_DAY" hidden="1">"c1822"</definedName>
    <definedName name="IQ_PERCENT_CHANGE_EST_FFO_SHARE_SHARE_DAY_THOM" hidden="1">"c5243"</definedName>
    <definedName name="IQ_PERCENT_CHANGE_EST_FFO_SHARE_SHARE_MONTH" hidden="1">"c1824"</definedName>
    <definedName name="IQ_PERCENT_CHANGE_EST_FFO_SHARE_SHARE_MONTH_THOM" hidden="1">"c5244"</definedName>
    <definedName name="IQ_PERCENT_CHANGE_EST_FFO_SHARE_SHARE_WEEK" hidden="1">"c1823"</definedName>
    <definedName name="IQ_PERCENT_CHANGE_EST_FFO_SHARE_SHARE_WEEK_THOM" hidden="1">"c5274"</definedName>
    <definedName name="IQ_PERCENT_CHANGE_EST_FFO_SHARE_WEEK" hidden="1">"c1823"</definedName>
    <definedName name="IQ_PERCENT_CHANGE_EST_FFO_SHARE_WEEK_CIQ" hidden="1">"c3795"</definedName>
    <definedName name="IQ_PERCENT_CHANGE_EST_FFO_SHARE_WEEK_THOM" hidden="1">"c5274"</definedName>
    <definedName name="IQ_PERCENT_CHANGE_EST_FFO_WEEK" hidden="1">"c1823"</definedName>
    <definedName name="IQ_PERCENT_CHANGE_EST_FFO_WEEK_CIQ" hidden="1">"c3795"</definedName>
    <definedName name="IQ_PERCENT_CHANGE_EST_FFO_WEEK_REUT" hidden="1">"c3964"</definedName>
    <definedName name="IQ_PERCENT_CHANGE_EST_FFO_WEEK_THOM" hidden="1">"c5274"</definedName>
    <definedName name="IQ_PERCENT_CHANGE_EST_PRICE_TARGET_12MONTHS" hidden="1">"c1844"</definedName>
    <definedName name="IQ_PERCENT_CHANGE_EST_PRICE_TARGET_12MONTHS_CIQ" hidden="1">"c3783"</definedName>
    <definedName name="IQ_PERCENT_CHANGE_EST_PRICE_TARGET_12MONTHS_REUT" hidden="1">"c3952"</definedName>
    <definedName name="IQ_PERCENT_CHANGE_EST_PRICE_TARGET_12MONTHS_THOM" hidden="1">"c5262"</definedName>
    <definedName name="IQ_PERCENT_CHANGE_EST_PRICE_TARGET_18MONTHS" hidden="1">"c1845"</definedName>
    <definedName name="IQ_PERCENT_CHANGE_EST_PRICE_TARGET_18MONTHS_CIQ" hidden="1">"c3784"</definedName>
    <definedName name="IQ_PERCENT_CHANGE_EST_PRICE_TARGET_18MONTHS_REUT" hidden="1">"c3953"</definedName>
    <definedName name="IQ_PERCENT_CHANGE_EST_PRICE_TARGET_18MONTHS_THOM" hidden="1">"c5263"</definedName>
    <definedName name="IQ_PERCENT_CHANGE_EST_PRICE_TARGET_3MONTHS" hidden="1">"c1841"</definedName>
    <definedName name="IQ_PERCENT_CHANGE_EST_PRICE_TARGET_3MONTHS_CIQ" hidden="1">"c3780"</definedName>
    <definedName name="IQ_PERCENT_CHANGE_EST_PRICE_TARGET_3MONTHS_REUT" hidden="1">"c3949"</definedName>
    <definedName name="IQ_PERCENT_CHANGE_EST_PRICE_TARGET_3MONTHS_THOM" hidden="1">"c5259"</definedName>
    <definedName name="IQ_PERCENT_CHANGE_EST_PRICE_TARGET_6MONTHS" hidden="1">"c1842"</definedName>
    <definedName name="IQ_PERCENT_CHANGE_EST_PRICE_TARGET_6MONTHS_CIQ" hidden="1">"c3781"</definedName>
    <definedName name="IQ_PERCENT_CHANGE_EST_PRICE_TARGET_6MONTHS_REUT" hidden="1">"c3950"</definedName>
    <definedName name="IQ_PERCENT_CHANGE_EST_PRICE_TARGET_6MONTHS_THOM" hidden="1">"c5260"</definedName>
    <definedName name="IQ_PERCENT_CHANGE_EST_PRICE_TARGET_9MONTHS" hidden="1">"c1843"</definedName>
    <definedName name="IQ_PERCENT_CHANGE_EST_PRICE_TARGET_9MONTHS_CIQ" hidden="1">"c3782"</definedName>
    <definedName name="IQ_PERCENT_CHANGE_EST_PRICE_TARGET_9MONTHS_REUT" hidden="1">"c3951"</definedName>
    <definedName name="IQ_PERCENT_CHANGE_EST_PRICE_TARGET_9MONTHS_THOM" hidden="1">"c5261"</definedName>
    <definedName name="IQ_PERCENT_CHANGE_EST_PRICE_TARGET_DAY" hidden="1">"c1838"</definedName>
    <definedName name="IQ_PERCENT_CHANGE_EST_PRICE_TARGET_DAY_CIQ" hidden="1">"c3778"</definedName>
    <definedName name="IQ_PERCENT_CHANGE_EST_PRICE_TARGET_DAY_REUT" hidden="1">"c3947"</definedName>
    <definedName name="IQ_PERCENT_CHANGE_EST_PRICE_TARGET_DAY_THOM" hidden="1">"c5257"</definedName>
    <definedName name="IQ_PERCENT_CHANGE_EST_PRICE_TARGET_MONTH" hidden="1">"c1840"</definedName>
    <definedName name="IQ_PERCENT_CHANGE_EST_PRICE_TARGET_MONTH_CIQ" hidden="1">"c3779"</definedName>
    <definedName name="IQ_PERCENT_CHANGE_EST_PRICE_TARGET_MONTH_REUT" hidden="1">"c3948"</definedName>
    <definedName name="IQ_PERCENT_CHANGE_EST_PRICE_TARGET_MONTH_THOM" hidden="1">"c5258"</definedName>
    <definedName name="IQ_PERCENT_CHANGE_EST_PRICE_TARGET_WEEK" hidden="1">"c1839"</definedName>
    <definedName name="IQ_PERCENT_CHANGE_EST_PRICE_TARGET_WEEK_CIQ" hidden="1">"c3798"</definedName>
    <definedName name="IQ_PERCENT_CHANGE_EST_PRICE_TARGET_WEEK_REUT" hidden="1">"c3967"</definedName>
    <definedName name="IQ_PERCENT_CHANGE_EST_PRICE_TARGET_WEEK_THOM" hidden="1">"c5276"</definedName>
    <definedName name="IQ_PERCENT_CHANGE_EST_RECO_12MONTHS" hidden="1">"c1836"</definedName>
    <definedName name="IQ_PERCENT_CHANGE_EST_RECO_12MONTHS_CIQ" hidden="1">"c3776"</definedName>
    <definedName name="IQ_PERCENT_CHANGE_EST_RECO_12MONTHS_REUT" hidden="1">"c3945"</definedName>
    <definedName name="IQ_PERCENT_CHANGE_EST_RECO_12MONTHS_THOM" hidden="1">"c5255"</definedName>
    <definedName name="IQ_PERCENT_CHANGE_EST_RECO_18MONTHS" hidden="1">"c1837"</definedName>
    <definedName name="IQ_PERCENT_CHANGE_EST_RECO_18MONTHS_CIQ" hidden="1">"c3777"</definedName>
    <definedName name="IQ_PERCENT_CHANGE_EST_RECO_18MONTHS_REUT" hidden="1">"c3946"</definedName>
    <definedName name="IQ_PERCENT_CHANGE_EST_RECO_18MONTHS_THOM" hidden="1">"c5256"</definedName>
    <definedName name="IQ_PERCENT_CHANGE_EST_RECO_3MONTHS" hidden="1">"c1833"</definedName>
    <definedName name="IQ_PERCENT_CHANGE_EST_RECO_3MONTHS_CIQ" hidden="1">"c3773"</definedName>
    <definedName name="IQ_PERCENT_CHANGE_EST_RECO_3MONTHS_REUT" hidden="1">"c3942"</definedName>
    <definedName name="IQ_PERCENT_CHANGE_EST_RECO_3MONTHS_THOM" hidden="1">"c5252"</definedName>
    <definedName name="IQ_PERCENT_CHANGE_EST_RECO_6MONTHS" hidden="1">"c1834"</definedName>
    <definedName name="IQ_PERCENT_CHANGE_EST_RECO_6MONTHS_CIQ" hidden="1">"c3774"</definedName>
    <definedName name="IQ_PERCENT_CHANGE_EST_RECO_6MONTHS_REUT" hidden="1">"c3943"</definedName>
    <definedName name="IQ_PERCENT_CHANGE_EST_RECO_6MONTHS_THOM" hidden="1">"c5253"</definedName>
    <definedName name="IQ_PERCENT_CHANGE_EST_RECO_9MONTHS" hidden="1">"c1835"</definedName>
    <definedName name="IQ_PERCENT_CHANGE_EST_RECO_9MONTHS_CIQ" hidden="1">"c3775"</definedName>
    <definedName name="IQ_PERCENT_CHANGE_EST_RECO_9MONTHS_REUT" hidden="1">"c3944"</definedName>
    <definedName name="IQ_PERCENT_CHANGE_EST_RECO_9MONTHS_THOM" hidden="1">"c5254"</definedName>
    <definedName name="IQ_PERCENT_CHANGE_EST_RECO_DAY" hidden="1">"c1830"</definedName>
    <definedName name="IQ_PERCENT_CHANGE_EST_RECO_DAY_CIQ" hidden="1">"c3771"</definedName>
    <definedName name="IQ_PERCENT_CHANGE_EST_RECO_DAY_REUT" hidden="1">"c3940"</definedName>
    <definedName name="IQ_PERCENT_CHANGE_EST_RECO_DAY_THOM" hidden="1">"c5250"</definedName>
    <definedName name="IQ_PERCENT_CHANGE_EST_RECO_MONTH" hidden="1">"c1832"</definedName>
    <definedName name="IQ_PERCENT_CHANGE_EST_RECO_MONTH_CIQ" hidden="1">"c3772"</definedName>
    <definedName name="IQ_PERCENT_CHANGE_EST_RECO_MONTH_REUT" hidden="1">"c3941"</definedName>
    <definedName name="IQ_PERCENT_CHANGE_EST_RECO_MONTH_THOM" hidden="1">"c5251"</definedName>
    <definedName name="IQ_PERCENT_CHANGE_EST_RECO_WEEK" hidden="1">"c1831"</definedName>
    <definedName name="IQ_PERCENT_CHANGE_EST_RECO_WEEK_CIQ" hidden="1">"c3796"</definedName>
    <definedName name="IQ_PERCENT_CHANGE_EST_RECO_WEEK_REUT" hidden="1">"c3965"</definedName>
    <definedName name="IQ_PERCENT_CHANGE_EST_RECO_WEEK_THOM" hidden="1">"c5275"</definedName>
    <definedName name="IQ_PERCENT_CHANGE_EST_REV_12MONTHS" hidden="1">"c1796"</definedName>
    <definedName name="IQ_PERCENT_CHANGE_EST_REV_12MONTHS_CIQ" hidden="1">"c3741"</definedName>
    <definedName name="IQ_PERCENT_CHANGE_EST_REV_12MONTHS_REUT" hidden="1">"c3910"</definedName>
    <definedName name="IQ_PERCENT_CHANGE_EST_REV_12MONTHS_THOM" hidden="1">"c5220"</definedName>
    <definedName name="IQ_PERCENT_CHANGE_EST_REV_18MONTHS" hidden="1">"c1797"</definedName>
    <definedName name="IQ_PERCENT_CHANGE_EST_REV_18MONTHS_CIQ" hidden="1">"c3742"</definedName>
    <definedName name="IQ_PERCENT_CHANGE_EST_REV_18MONTHS_REUT" hidden="1">"c3911"</definedName>
    <definedName name="IQ_PERCENT_CHANGE_EST_REV_18MONTHS_THOM" hidden="1">"c5221"</definedName>
    <definedName name="IQ_PERCENT_CHANGE_EST_REV_3MONTHS" hidden="1">"c1793"</definedName>
    <definedName name="IQ_PERCENT_CHANGE_EST_REV_3MONTHS_CIQ" hidden="1">"c3738"</definedName>
    <definedName name="IQ_PERCENT_CHANGE_EST_REV_3MONTHS_REUT" hidden="1">"c3907"</definedName>
    <definedName name="IQ_PERCENT_CHANGE_EST_REV_3MONTHS_THOM" hidden="1">"c5217"</definedName>
    <definedName name="IQ_PERCENT_CHANGE_EST_REV_6MONTHS" hidden="1">"c1794"</definedName>
    <definedName name="IQ_PERCENT_CHANGE_EST_REV_6MONTHS_CIQ" hidden="1">"c3739"</definedName>
    <definedName name="IQ_PERCENT_CHANGE_EST_REV_6MONTHS_REUT" hidden="1">"c3908"</definedName>
    <definedName name="IQ_PERCENT_CHANGE_EST_REV_6MONTHS_THOM" hidden="1">"c5218"</definedName>
    <definedName name="IQ_PERCENT_CHANGE_EST_REV_9MONTHS" hidden="1">"c1795"</definedName>
    <definedName name="IQ_PERCENT_CHANGE_EST_REV_9MONTHS_CIQ" hidden="1">"c3740"</definedName>
    <definedName name="IQ_PERCENT_CHANGE_EST_REV_9MONTHS_REUT" hidden="1">"c3909"</definedName>
    <definedName name="IQ_PERCENT_CHANGE_EST_REV_9MONTHS_THOM" hidden="1">"c5219"</definedName>
    <definedName name="IQ_PERCENT_CHANGE_EST_REV_DAY" hidden="1">"c1790"</definedName>
    <definedName name="IQ_PERCENT_CHANGE_EST_REV_DAY_CIQ" hidden="1">"c3735"</definedName>
    <definedName name="IQ_PERCENT_CHANGE_EST_REV_DAY_REUT" hidden="1">"c3904"</definedName>
    <definedName name="IQ_PERCENT_CHANGE_EST_REV_DAY_THOM" hidden="1">"c5214"</definedName>
    <definedName name="IQ_PERCENT_CHANGE_EST_REV_MONTH" hidden="1">"c1792"</definedName>
    <definedName name="IQ_PERCENT_CHANGE_EST_REV_MONTH_CIQ" hidden="1">"c3737"</definedName>
    <definedName name="IQ_PERCENT_CHANGE_EST_REV_MONTH_REUT" hidden="1">"c3906"</definedName>
    <definedName name="IQ_PERCENT_CHANGE_EST_REV_MONTH_THOM" hidden="1">"c5216"</definedName>
    <definedName name="IQ_PERCENT_CHANGE_EST_REV_WEEK" hidden="1">"c1791"</definedName>
    <definedName name="IQ_PERCENT_CHANGE_EST_REV_WEEK_CIQ" hidden="1">"c3736"</definedName>
    <definedName name="IQ_PERCENT_CHANGE_EST_REV_WEEK_REUT" hidden="1">"c3905"</definedName>
    <definedName name="IQ_PERCENT_CHANGE_EST_REV_WEEK_THOM" hidden="1">"c5215"</definedName>
    <definedName name="IQ_PERCENT_FLOAT" hidden="1">"c227"</definedName>
    <definedName name="IQ_PERCENT_INSURED_FDIC" hidden="1">"c6374"</definedName>
    <definedName name="IQ_PERCENTAGE_RENT" hidden="1">"c16018"</definedName>
    <definedName name="IQ_PERCENTAGE_RENT_RENTAL_REVENUE" hidden="1">"c16063"</definedName>
    <definedName name="IQ_PERFORMANCE_LOC_FOREIGN_GUARANTEES_FFIEC" hidden="1">"c13251"</definedName>
    <definedName name="IQ_PERIODDATE" hidden="1">"c1414"</definedName>
    <definedName name="IQ_PERIODDATE_AP" hidden="1">"c11745"</definedName>
    <definedName name="IQ_PERIODDATE_BS" hidden="1">"c1032"</definedName>
    <definedName name="IQ_PERIODDATE_CF" hidden="1">"c1033"</definedName>
    <definedName name="IQ_PERIODDATE_FDIC" hidden="1">"c13646"</definedName>
    <definedName name="IQ_PERIODDATE_FFIEC" hidden="1">"c13645"</definedName>
    <definedName name="IQ_PERIODDATE_IS" hidden="1">"c1034"</definedName>
    <definedName name="IQ_PERIODDATE_THRIFT" hidden="1">"c25897"</definedName>
    <definedName name="IQ_PERIODLENGTH_AP" hidden="1">"c11746"</definedName>
    <definedName name="IQ_PERIODLENGTH_CF" hidden="1">"c1502"</definedName>
    <definedName name="IQ_PERIODLENGTH_IS" hidden="1">"c1503"</definedName>
    <definedName name="IQ_PERMANENT_1_4_DWELLING_UNITS_ALL_OTHER_SECURED_FIRST_LIENS_THRIFT" hidden="1">"c24844"</definedName>
    <definedName name="IQ_PERMANENT_1_4_DWELLING_UNITS_ALL_OTHER_SECURED_JUNIOR_LIENS_THRIFT" hidden="1">"c24845"</definedName>
    <definedName name="IQ_PERMANENT_1_4_DWELLING_UNITS_REVOLVING_OPEN_END_LOANS_THRIFT" hidden="1">"c24843"</definedName>
    <definedName name="IQ_PERMANENT_LAND_THRIFT" hidden="1">"c24848"</definedName>
    <definedName name="IQ_PERMANENT_LOANS_SECURED_1_4_DWELLING_UNITS_FORECLOSED_DURING_QUARTER_THRIFT" hidden="1">"c25232"</definedName>
    <definedName name="IQ_PERMANENT_LOANS_SECURED_LAND_FORECLOSED_DURING_QUARTER_THRIFT" hidden="1">"c25235"</definedName>
    <definedName name="IQ_PERMANENT_LOANS_SECURED_MULTIFAMILY_5_MORE_DWELLING_UNITS_FORECLOSED_DURING_QUARTER_THRIFT" hidden="1">"c25233"</definedName>
    <definedName name="IQ_PERMANENT_LOANS_SECURED_NONRES_EXCEPT_LAND_FORECLOSED_DURING_QUARTER_THRIFT" hidden="1">"c25234"</definedName>
    <definedName name="IQ_PERMANENT_MORTGAGE_LOANS_THRIFT" hidden="1">"c24842"</definedName>
    <definedName name="IQ_PERMANENT_MULTIFAMILY_5_MORE_DWELLING_UNITS_THRIFT" hidden="1">"c24846"</definedName>
    <definedName name="IQ_PERMANENT_NONRES_PROPERTY_EXCEPT_LAND_THRIFT" hidden="1">"c24847"</definedName>
    <definedName name="IQ_PERPETUAL_PREF_STOCK_THRIFT" hidden="1">"c24914"</definedName>
    <definedName name="IQ_PERSON_INCOME" hidden="1">"c20954"</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CURRENT_TAXES" hidden="1">"c20956"</definedName>
    <definedName name="IQ_PERSONAL_DISPOSABLE_INCOME" hidden="1">"c20957"</definedName>
    <definedName name="IQ_PERSONAL_INCOME" hidden="1">"c6943"</definedName>
    <definedName name="IQ_PERSONAL_INCOME_APR" hidden="1">"c7603"</definedName>
    <definedName name="IQ_PERSONAL_INCOME_APR_FC" hidden="1">"c8483"</definedName>
    <definedName name="IQ_PERSONAL_INCOME_ASSETS" hidden="1">"c20958"</definedName>
    <definedName name="IQ_PERSONAL_INCOME_ASSETS_DIVIDEND" hidden="1">"c20959"</definedName>
    <definedName name="IQ_PERSONAL_INCOME_ASSETS_INTEREST" hidden="1">"c20960"</definedName>
    <definedName name="IQ_PERSONAL_INCOME_CHAINED_DOLLARS" hidden="1">"c20961"</definedName>
    <definedName name="IQ_PERSONAL_INCOME_COMPENSATION" hidden="1">"c20962"</definedName>
    <definedName name="IQ_PERSONAL_INCOME_EMPLOYER_GOVT_INSURANCE_CONTRIBUTION" hidden="1">"c20963"</definedName>
    <definedName name="IQ_PERSONAL_INCOME_EMPLOYER_PENSION_CONTRIBUTION" hidden="1">"c20964"</definedName>
    <definedName name="IQ_PERSONAL_INCOME_EX_TRANSFER_RECEIPTS" hidden="1">"c20965"</definedName>
    <definedName name="IQ_PERSONAL_INCOME_FC" hidden="1">"c7823"</definedName>
    <definedName name="IQ_PERSONAL_INCOME_GOVT_CONTRIBUTION_SOCIAL_INS" hidden="1">"c20966"</definedName>
    <definedName name="IQ_PERSONAL_INCOME_GOVT_SOCIAL_BENEFITS" hidden="1">"c20967"</definedName>
    <definedName name="IQ_PERSONAL_INCOME_GOVT_SOCIAL_BENEFITS_FAMILY" hidden="1">"c20968"</definedName>
    <definedName name="IQ_PERSONAL_INCOME_GOVT_SOCIAL_BENEFITS_OTHER" hidden="1">"c20969"</definedName>
    <definedName name="IQ_PERSONAL_INCOME_GOVT_SOCIAL_BENEFITS_UNEMPLOYMENT" hidden="1">"c20970"</definedName>
    <definedName name="IQ_PERSONAL_INCOME_GOVT_SOCIAL_BENEFITS_VETERANS" hidden="1">"c20971"</definedName>
    <definedName name="IQ_PERSONAL_INCOME_GOVT_SOCIAL_BENEFITS_WELFARE" hidden="1">"c20972"</definedName>
    <definedName name="IQ_PERSONAL_INCOME_PCT_CHANGE" hidden="1">"c20973"</definedName>
    <definedName name="IQ_PERSONAL_INCOME_PCT_CHANGE_CHAINED_DOLLARS" hidden="1">"c20974"</definedName>
    <definedName name="IQ_PERSONAL_INCOME_PER_CAPITA" hidden="1">"c20975"</definedName>
    <definedName name="IQ_PERSONAL_INCOME_PER_CAPITA_CHAINED_DOLLARS" hidden="1">"c20976"</definedName>
    <definedName name="IQ_PERSONAL_INCOME_POP" hidden="1">"c7163"</definedName>
    <definedName name="IQ_PERSONAL_INCOME_POP_FC" hidden="1">"c8043"</definedName>
    <definedName name="IQ_PERSONAL_INCOME_PROPIETOR" hidden="1">"c20977"</definedName>
    <definedName name="IQ_PERSONAL_INCOME_PROPIETOR_FARM" hidden="1">"c20978"</definedName>
    <definedName name="IQ_PERSONAL_INCOME_PROPIETOR_NONFARM" hidden="1">"c20979"</definedName>
    <definedName name="IQ_PERSONAL_INCOME_RENTAL" hidden="1">"c20980"</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TRANSFER_RECEIPTS" hidden="1">"c20981"</definedName>
    <definedName name="IQ_PERSONAL_INCOME_TRANSFER_RECEIPTS_OTHER" hidden="1">"c20982"</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WAGE_SUPPLEMENTS" hidden="1">"c20983"</definedName>
    <definedName name="IQ_PERSONAL_INCOME_WAGES" hidden="1">"c20984"</definedName>
    <definedName name="IQ_PERSONAL_INCOME_WAGES_GOVT" hidden="1">"c20985"</definedName>
    <definedName name="IQ_PERSONAL_INCOME_WAGES_PRIVATE_INDUSTRY" hidden="1">"c20986"</definedName>
    <definedName name="IQ_PERSONAL_INCOME_YOY" hidden="1">"c7383"</definedName>
    <definedName name="IQ_PERSONAL_INCOME_YOY_FC" hidden="1">"c8263"</definedName>
    <definedName name="IQ_PERSONAL_INTEREST_PAYMENTS" hidden="1">"c20987"</definedName>
    <definedName name="IQ_PERSONAL_OUTLAYS" hidden="1">"c20988"</definedName>
    <definedName name="IQ_PERSONAL_SAVINGS" hidden="1">"c20989"</definedName>
    <definedName name="IQ_PERSONAL_SAVINGS_PCT_INCOME" hidden="1">"c20990"</definedName>
    <definedName name="IQ_PERSONAL_TRANSFER_PAYMENTS" hidden="1">"c20991"</definedName>
    <definedName name="IQ_PERSONAL_TRANSFER_PAYMENTS_GOVT" hidden="1">"c20992"</definedName>
    <definedName name="IQ_PERSONAL_TRANSFER_PAYMENTS_WORLD" hidden="1">"c20993"</definedName>
    <definedName name="IQ_PERSONAL_TRUST_AGENCY_ACCOUNTS_GROSS_LOSSES_MANAGED_ACCOUNTS_THRIFT" hidden="1">"c25461"</definedName>
    <definedName name="IQ_PERSONAL_TRUST_AGENCY_ACCOUNTS_GROSS_LOSSES_NONMANAGED_ACCOUNTS_THRIFT" hidden="1">"c25466"</definedName>
    <definedName name="IQ_PERSONAL_TRUST_AGENCY_ACCOUNTS_INC_THRIFT" hidden="1">"c24801"</definedName>
    <definedName name="IQ_PERSONAL_TRUST_AGENCY_ACCOUNTS_MANAGED_ASSETS_THRIFT" hidden="1">"c25347"</definedName>
    <definedName name="IQ_PERSONAL_TRUST_AGENCY_ACCOUNTS_NONMANAGED_ASSETS_THRIFT" hidden="1">"c25368"</definedName>
    <definedName name="IQ_PERSONAL_TRUST_AGENCY_ACCOUNTS_NUMBER_MANAGED_ACCOUNTS_THRIFT" hidden="1">"c25358"</definedName>
    <definedName name="IQ_PERSONAL_TRUST_AGENCY_ACCOUNTS_NUMBER_NONMANAGED_ACCOUNTS_THRIFT" hidden="1">"c25380"</definedName>
    <definedName name="IQ_PERSONAL_TRUST_AGENCY_ACCOUNTS_RECOVERIES_THRIFT" hidden="1">"c25471"</definedName>
    <definedName name="IQ_PERSONNEL_EXP_ADJUSTED_OPERATING_INCOME_THRIFT" hidden="1">"c25685"</definedName>
    <definedName name="IQ_PERSONNEL_EXP_AVG_ASSETS_FFIEC" hidden="1">"c13371"</definedName>
    <definedName name="IQ_PERSONNEL_EXP_AVG_ASSETS_THRIFT" hidden="1">"c25662"</definedName>
    <definedName name="IQ_PERSONNEL_EXP_OPERATING_INC_FFIEC" hidden="1">"c13379"</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LOANS_THRIFT" hidden="1">"c24936"</definedName>
    <definedName name="IQ_PLEDGED_SEC_INVEST_SECURITIES_FFIEC" hidden="1">"c13467"</definedName>
    <definedName name="IQ_PLEDGED_SECURITIES_FDIC" hidden="1">"c6401"</definedName>
    <definedName name="IQ_PLEDGED_SECURITIES_FFIEC" hidden="1">"c24743"</definedName>
    <definedName name="IQ_PLEDGED_TRADING_ASSETS_THRIFT" hidden="1">"c24937"</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L_SECURED_LAND_DUE_30_89_THRIFT" hidden="1">"c25246"</definedName>
    <definedName name="IQ_PML_SECURED_LAND_DUE_90_THRIFT" hidden="1">"c25267"</definedName>
    <definedName name="IQ_PML_SECURED_LAND_NON_ACCRUAL_THRIFT" hidden="1">"c25288"</definedName>
    <definedName name="IQ_PML_SECURED_MULTIFAMILY_5_MORE_DWELLING_UNITS_DUE_30_89_THRIFT" hidden="1">"c25244"</definedName>
    <definedName name="IQ_PML_SECURED_MULTIFAMILY_5_MORE_DWELLING_UNITS_DUE_90_THRIFT" hidden="1">"c25265"</definedName>
    <definedName name="IQ_PML_SECURED_MULTIFAMILY_5_MORE_DWELLING_UNITS_NON_ACCRUAL_THRIFT" hidden="1">"c25286"</definedName>
    <definedName name="IQ_PML_SECURED_NONRES_PROPERTY_EXCEPT_LAND_DUE_30_89_THRIFT" hidden="1">"c25245"</definedName>
    <definedName name="IQ_PML_SECURED_NONRES_PROPERTY_EXCEPT_LAND_DUE_90_THRIFT" hidden="1">"c25266"</definedName>
    <definedName name="IQ_PML_SECURED_NONRES_PROPERTY_EXCEPT_LAND_NON_ACCRUAL_THRIFT" hidden="1">"c25287"</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 hidden="1">"c13107"</definedName>
    <definedName name="IQ_POOL_AMT_ORIGINAL" hidden="1">"c8970"</definedName>
    <definedName name="IQ_POOL_NAME" hidden="1">"c8967"</definedName>
    <definedName name="IQ_POOL_NUMBER" hidden="1">"c8968"</definedName>
    <definedName name="IQ_POOL_TYPE" hidden="1">"c8969"</definedName>
    <definedName name="IQ_POPULATION" hidden="1">"c20994"</definedName>
    <definedName name="IQ_POPULATION_FC" hidden="1">"c20995"</definedName>
    <definedName name="IQ_PORTFOLIO_INVESTMENT_NET" hidden="1">"c20996"</definedName>
    <definedName name="IQ_PORTFOLIO_SHARES" hidden="1">"c19116"</definedName>
    <definedName name="IQ_POSITIVE_FAIR_VALUE_DERIVATIVES_BENEFICIARY_FFIEC" hidden="1">"c13123"</definedName>
    <definedName name="IQ_POSITIVE_FAIR_VALUE_DERIVATIVES_GUARANTOR_FFIEC" hidden="1">"c13116"</definedName>
    <definedName name="IQ_POST_RETIRE_EXP" hidden="1">"c1039"</definedName>
    <definedName name="IQ_POSTAGE_FFIEC" hidden="1">"c13051"</definedName>
    <definedName name="IQ_POSTPAID_CHURN" hidden="1">"c2121"</definedName>
    <definedName name="IQ_POSTPAID_SUBS" hidden="1">"c2118"</definedName>
    <definedName name="IQ_POTENTIAL_UPSIDE" hidden="1">"c1855"</definedName>
    <definedName name="IQ_POTENTIAL_UPSIDE_CIQ" hidden="1">"c3799"</definedName>
    <definedName name="IQ_POTENTIAL_UPSIDE_REUT" hidden="1">"c3968"</definedName>
    <definedName name="IQ_POTENTIAL_UPSIDE_THOM" hidden="1">"c5279"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 hidden="1">"c2221"</definedName>
    <definedName name="IQ_PRE_TAX_ACT_OR_EST_CIQ" hidden="1">"c5064"</definedName>
    <definedName name="IQ_PRE_TAX_ACT_OR_EST_CIQ_COL" hidden="1">"c11711"</definedName>
    <definedName name="IQ_PRE_TAX_ACT_OR_EST_REUT" hidden="1">"c5467"</definedName>
    <definedName name="IQ_PRE_TAX_ACT_OR_EST_THOM" hidden="1">"c5305"</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CM"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CM"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CM"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STOCK_FFIEC" hidden="1">"c12875"</definedName>
    <definedName name="IQ_PREF_TOT" hidden="1">"c1415"</definedName>
    <definedName name="IQ_PREFERRED_DEPOSITS_FFIEC" hidden="1">"c15312"</definedName>
    <definedName name="IQ_PREFERRED_DEPOSITS_THRIFT" hidden="1">"c24996"</definedName>
    <definedName name="IQ_PREFERRED_FDIC" hidden="1">"c6349"</definedName>
    <definedName name="IQ_PREFERRED_LIST" hidden="1">"c13506"</definedName>
    <definedName name="IQ_PREFERRED_STOCK_DIVIDENDS_DECLARED_SAVINGS_ASSOCIATION_THRIFT" hidden="1">"c25010"</definedName>
    <definedName name="IQ_PREMISES_EQUIPMENT_FDIC" hidden="1">"c6577"</definedName>
    <definedName name="IQ_PREMISES_FIXED_ASSETS_CAP_LEASES_FFIEC" hidden="1">"c12830"</definedName>
    <definedName name="IQ_PREMIUM_INSURANCE_CREDIT_FFIEC" hidden="1">"c13070"</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SIDENT_ID" hidden="1">"c15216"</definedName>
    <definedName name="IQ_PRESIDENT_NAME" hidden="1">"c15215"</definedName>
    <definedName name="IQ_PRETAX_GW_INC_EST" hidden="1">"c1702"</definedName>
    <definedName name="IQ_PRETAX_GW_INC_EST_CIQ" hidden="1">"c4688"</definedName>
    <definedName name="IQ_PRETAX_GW_INC_EST_DOWN_2MONTH" hidden="1">"c16417"</definedName>
    <definedName name="IQ_PRETAX_GW_INC_EST_DOWN_2MONTH_CIQ" hidden="1">"c16705"</definedName>
    <definedName name="IQ_PRETAX_GW_INC_EST_DOWN_3MONTH" hidden="1">"c16421"</definedName>
    <definedName name="IQ_PRETAX_GW_INC_EST_DOWN_3MONTH_CIQ" hidden="1">"c16709"</definedName>
    <definedName name="IQ_PRETAX_GW_INC_EST_DOWN_MONTH" hidden="1">"c16413"</definedName>
    <definedName name="IQ_PRETAX_GW_INC_EST_DOWN_MONTH_CIQ" hidden="1">"c16701"</definedName>
    <definedName name="IQ_PRETAX_GW_INC_EST_NOTE" hidden="1">"c17513"</definedName>
    <definedName name="IQ_PRETAX_GW_INC_EST_NOTE_CIQ" hidden="1">"c17466"</definedName>
    <definedName name="IQ_PRETAX_GW_INC_EST_NUM_ANALYSTS_2MONTH" hidden="1">"c16415"</definedName>
    <definedName name="IQ_PRETAX_GW_INC_EST_NUM_ANALYSTS_2MONTH_CIQ" hidden="1">"c16703"</definedName>
    <definedName name="IQ_PRETAX_GW_INC_EST_NUM_ANALYSTS_3MONTH" hidden="1">"c16419"</definedName>
    <definedName name="IQ_PRETAX_GW_INC_EST_NUM_ANALYSTS_3MONTH_CIQ" hidden="1">"c16707"</definedName>
    <definedName name="IQ_PRETAX_GW_INC_EST_NUM_ANALYSTS_MONTH" hidden="1">"c16411"</definedName>
    <definedName name="IQ_PRETAX_GW_INC_EST_NUM_ANALYSTS_MONTH_CIQ" hidden="1">"c16699"</definedName>
    <definedName name="IQ_PRETAX_GW_INC_EST_REUT" hidden="1">"c5354"</definedName>
    <definedName name="IQ_PRETAX_GW_INC_EST_TOTAL_REVISED_2MONTH" hidden="1">"c16418"</definedName>
    <definedName name="IQ_PRETAX_GW_INC_EST_TOTAL_REVISED_2MONTH_CIQ" hidden="1">"c16706"</definedName>
    <definedName name="IQ_PRETAX_GW_INC_EST_TOTAL_REVISED_3MONTH" hidden="1">"c16422"</definedName>
    <definedName name="IQ_PRETAX_GW_INC_EST_TOTAL_REVISED_3MONTH_CIQ" hidden="1">"c16710"</definedName>
    <definedName name="IQ_PRETAX_GW_INC_EST_TOTAL_REVISED_MONTH" hidden="1">"c16414"</definedName>
    <definedName name="IQ_PRETAX_GW_INC_EST_TOTAL_REVISED_MONTH_CIQ" hidden="1">"c16702"</definedName>
    <definedName name="IQ_PRETAX_GW_INC_EST_UP_2MONTH" hidden="1">"c16416"</definedName>
    <definedName name="IQ_PRETAX_GW_INC_EST_UP_2MONTH_CIQ" hidden="1">"c16704"</definedName>
    <definedName name="IQ_PRETAX_GW_INC_EST_UP_3MONTH" hidden="1">"c16420"</definedName>
    <definedName name="IQ_PRETAX_GW_INC_EST_UP_3MONTH_CIQ" hidden="1">"c16708"</definedName>
    <definedName name="IQ_PRETAX_GW_INC_EST_UP_MONTH" hidden="1">"c16412"</definedName>
    <definedName name="IQ_PRETAX_GW_INC_EST_UP_MONTH_CIQ" hidden="1">"c16700"</definedName>
    <definedName name="IQ_PRETAX_GW_INC_HIGH_EST" hidden="1">"c1704"</definedName>
    <definedName name="IQ_PRETAX_GW_INC_HIGH_EST_CIQ" hidden="1">"c4690"</definedName>
    <definedName name="IQ_PRETAX_GW_INC_HIGH_EST_REUT" hidden="1">"c5356"</definedName>
    <definedName name="IQ_PRETAX_GW_INC_LOW_EST" hidden="1">"c1705"</definedName>
    <definedName name="IQ_PRETAX_GW_INC_LOW_EST_CIQ" hidden="1">"c4691"</definedName>
    <definedName name="IQ_PRETAX_GW_INC_LOW_EST_REUT" hidden="1">"c5357"</definedName>
    <definedName name="IQ_PRETAX_GW_INC_MEDIAN_EST" hidden="1">"c1703"</definedName>
    <definedName name="IQ_PRETAX_GW_INC_MEDIAN_EST_CIQ" hidden="1">"c4689"</definedName>
    <definedName name="IQ_PRETAX_GW_INC_MEDIAN_EST_REUT" hidden="1">"c5355"</definedName>
    <definedName name="IQ_PRETAX_GW_INC_NUM_EST" hidden="1">"c1706"</definedName>
    <definedName name="IQ_PRETAX_GW_INC_NUM_EST_CIQ" hidden="1">"c4692"</definedName>
    <definedName name="IQ_PRETAX_GW_INC_NUM_EST_REUT" hidden="1">"c5358"</definedName>
    <definedName name="IQ_PRETAX_GW_INC_STDDEV_EST" hidden="1">"c1707"</definedName>
    <definedName name="IQ_PRETAX_GW_INC_STDDEV_EST_CIQ" hidden="1">"c4693"</definedName>
    <definedName name="IQ_PRETAX_GW_INC_STDDEV_EST_REUT" hidden="1">"c5359"</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INC_AFTER_CAP_ALLOCATION_FOREIGN_FFIEC" hidden="1">"c15390"</definedName>
    <definedName name="IQ_PRETAX_INC_BEFORE_CAP_ALLOCATION_FOREIGN_FFIEC" hidden="1">"c15388"</definedName>
    <definedName name="IQ_PRETAX_INC_DET_EST" hidden="1">"c12055"</definedName>
    <definedName name="IQ_PRETAX_INC_DET_EST_CURRENCY" hidden="1">"c12462"</definedName>
    <definedName name="IQ_PRETAX_INC_DET_EST_CURRENCY_THOM" hidden="1">"c12483"</definedName>
    <definedName name="IQ_PRETAX_INC_DET_EST_DATE" hidden="1">"c12208"</definedName>
    <definedName name="IQ_PRETAX_INC_DET_EST_DATE_THOM" hidden="1">"c12234"</definedName>
    <definedName name="IQ_PRETAX_INC_DET_EST_INCL" hidden="1">"c12345"</definedName>
    <definedName name="IQ_PRETAX_INC_DET_EST_INCL_THOM" hidden="1">"c12366"</definedName>
    <definedName name="IQ_PRETAX_INC_DET_EST_ORIGIN" hidden="1">"c12771"</definedName>
    <definedName name="IQ_PRETAX_INC_DET_EST_ORIGIN_THOM" hidden="1">"c12604"</definedName>
    <definedName name="IQ_PRETAX_INC_DET_EST_THOM" hidden="1">"c12084"</definedName>
    <definedName name="IQ_PRETAX_INC_EST" hidden="1">"c1695"</definedName>
    <definedName name="IQ_PRETAX_INC_EST_CIQ" hidden="1">"c4681"</definedName>
    <definedName name="IQ_PRETAX_INC_EST_DOWN_2MONTH" hidden="1">"c16393"</definedName>
    <definedName name="IQ_PRETAX_INC_EST_DOWN_2MONTH_CIQ" hidden="1">"c16681"</definedName>
    <definedName name="IQ_PRETAX_INC_EST_DOWN_3MONTH" hidden="1">"c16397"</definedName>
    <definedName name="IQ_PRETAX_INC_EST_DOWN_3MONTH_CIQ" hidden="1">"c16685"</definedName>
    <definedName name="IQ_PRETAX_INC_EST_DOWN_MONTH" hidden="1">"c16389"</definedName>
    <definedName name="IQ_PRETAX_INC_EST_DOWN_MONTH_CIQ" hidden="1">"c16677"</definedName>
    <definedName name="IQ_PRETAX_INC_EST_NOTE" hidden="1">"c17511"</definedName>
    <definedName name="IQ_PRETAX_INC_EST_NOTE_CIQ" hidden="1">"c17464"</definedName>
    <definedName name="IQ_PRETAX_INC_EST_NUM_ANALYSTS_2MONTH" hidden="1">"c16391"</definedName>
    <definedName name="IQ_PRETAX_INC_EST_NUM_ANALYSTS_2MONTH_CIQ" hidden="1">"c16679"</definedName>
    <definedName name="IQ_PRETAX_INC_EST_NUM_ANALYSTS_3MONTH" hidden="1">"c16395"</definedName>
    <definedName name="IQ_PRETAX_INC_EST_NUM_ANALYSTS_3MONTH_CIQ" hidden="1">"c16683"</definedName>
    <definedName name="IQ_PRETAX_INC_EST_NUM_ANALYSTS_MONTH" hidden="1">"c16387"</definedName>
    <definedName name="IQ_PRETAX_INC_EST_NUM_ANALYSTS_MONTH_CIQ" hidden="1">"c16675"</definedName>
    <definedName name="IQ_PRETAX_INC_EST_REUT" hidden="1">"c5347"</definedName>
    <definedName name="IQ_PRETAX_INC_EST_THOM" hidden="1">"c5119"</definedName>
    <definedName name="IQ_PRETAX_INC_EST_TOTAL_REVISED_2MONTH" hidden="1">"c16394"</definedName>
    <definedName name="IQ_PRETAX_INC_EST_TOTAL_REVISED_2MONTH_CIQ" hidden="1">"c16682"</definedName>
    <definedName name="IQ_PRETAX_INC_EST_TOTAL_REVISED_3MONTH" hidden="1">"c16398"</definedName>
    <definedName name="IQ_PRETAX_INC_EST_TOTAL_REVISED_3MONTH_CIQ" hidden="1">"c16686"</definedName>
    <definedName name="IQ_PRETAX_INC_EST_TOTAL_REVISED_MONTH" hidden="1">"c16390"</definedName>
    <definedName name="IQ_PRETAX_INC_EST_TOTAL_REVISED_MONTH_CIQ" hidden="1">"c16678"</definedName>
    <definedName name="IQ_PRETAX_INC_EST_UP_2MONTH" hidden="1">"c16392"</definedName>
    <definedName name="IQ_PRETAX_INC_EST_UP_2MONTH_CIQ" hidden="1">"c16680"</definedName>
    <definedName name="IQ_PRETAX_INC_EST_UP_3MONTH" hidden="1">"c16396"</definedName>
    <definedName name="IQ_PRETAX_INC_EST_UP_3MONTH_CIQ" hidden="1">"c16684"</definedName>
    <definedName name="IQ_PRETAX_INC_EST_UP_MONTH" hidden="1">"c16388"</definedName>
    <definedName name="IQ_PRETAX_INC_EST_UP_MONTH_CIQ" hidden="1">"c16676"</definedName>
    <definedName name="IQ_PRETAX_INC_HIGH_EST" hidden="1">"c1697"</definedName>
    <definedName name="IQ_PRETAX_INC_HIGH_EST_CIQ" hidden="1">"c4683"</definedName>
    <definedName name="IQ_PRETAX_INC_HIGH_EST_REUT" hidden="1">"c5349"</definedName>
    <definedName name="IQ_PRETAX_INC_HIGH_EST_THOM" hidden="1">"c5121"</definedName>
    <definedName name="IQ_PRETAX_INC_LOW_EST" hidden="1">"c1698"</definedName>
    <definedName name="IQ_PRETAX_INC_LOW_EST_CIQ" hidden="1">"c4684"</definedName>
    <definedName name="IQ_PRETAX_INC_LOW_EST_REUT" hidden="1">"c5350"</definedName>
    <definedName name="IQ_PRETAX_INC_LOW_EST_THOM" hidden="1">"c5122"</definedName>
    <definedName name="IQ_PRETAX_INC_MEDIAN_EST" hidden="1">"c1696"</definedName>
    <definedName name="IQ_PRETAX_INC_MEDIAN_EST_CIQ" hidden="1">"c4682"</definedName>
    <definedName name="IQ_PRETAX_INC_MEDIAN_EST_REUT" hidden="1">"c5348"</definedName>
    <definedName name="IQ_PRETAX_INC_MEDIAN_EST_THOM" hidden="1">"c5120"</definedName>
    <definedName name="IQ_PRETAX_INC_NUM_EST" hidden="1">"c1699"</definedName>
    <definedName name="IQ_PRETAX_INC_NUM_EST_CIQ" hidden="1">"c4685"</definedName>
    <definedName name="IQ_PRETAX_INC_NUM_EST_REUT" hidden="1">"c5351"</definedName>
    <definedName name="IQ_PRETAX_INC_NUM_EST_THOM" hidden="1">"c5123"</definedName>
    <definedName name="IQ_PRETAX_INC_STDDEV_EST" hidden="1">"c1700"</definedName>
    <definedName name="IQ_PRETAX_INC_STDDEV_EST_CIQ" hidden="1">"c4686"</definedName>
    <definedName name="IQ_PRETAX_INC_STDDEV_EST_REUT" hidden="1">"c5352"</definedName>
    <definedName name="IQ_PRETAX_INC_STDDEV_EST_THOM" hidden="1">"c5124"</definedName>
    <definedName name="IQ_PRETAX_OPERATING_INC_AVG_ASSETS_FFIEC" hidden="1">"c13365"</definedName>
    <definedName name="IQ_PRETAX_REPORT_INC_EST" hidden="1">"c1709"</definedName>
    <definedName name="IQ_PRETAX_REPORT_INC_EST_CIQ" hidden="1">"c4695"</definedName>
    <definedName name="IQ_PRETAX_REPORT_INC_EST_DOWN_2MONTH" hidden="1">"c16405"</definedName>
    <definedName name="IQ_PRETAX_REPORT_INC_EST_DOWN_2MONTH_CIQ" hidden="1">"c16693"</definedName>
    <definedName name="IQ_PRETAX_REPORT_INC_EST_DOWN_3MONTH" hidden="1">"c16409"</definedName>
    <definedName name="IQ_PRETAX_REPORT_INC_EST_DOWN_3MONTH_CIQ" hidden="1">"c16697"</definedName>
    <definedName name="IQ_PRETAX_REPORT_INC_EST_DOWN_MONTH" hidden="1">"c16401"</definedName>
    <definedName name="IQ_PRETAX_REPORT_INC_EST_DOWN_MONTH_CIQ" hidden="1">"c16689"</definedName>
    <definedName name="IQ_PRETAX_REPORT_INC_EST_NOTE" hidden="1">"c17512"</definedName>
    <definedName name="IQ_PRETAX_REPORT_INC_EST_NOTE_CIQ" hidden="1">"c17465"</definedName>
    <definedName name="IQ_PRETAX_REPORT_INC_EST_NUM_ANALYSTS_2MONTH" hidden="1">"c16403"</definedName>
    <definedName name="IQ_PRETAX_REPORT_INC_EST_NUM_ANALYSTS_2MONTH_CIQ" hidden="1">"c16691"</definedName>
    <definedName name="IQ_PRETAX_REPORT_INC_EST_NUM_ANALYSTS_3MONTH" hidden="1">"c16407"</definedName>
    <definedName name="IQ_PRETAX_REPORT_INC_EST_NUM_ANALYSTS_3MONTH_CIQ" hidden="1">"c16695"</definedName>
    <definedName name="IQ_PRETAX_REPORT_INC_EST_NUM_ANALYSTS_MONTH" hidden="1">"c16399"</definedName>
    <definedName name="IQ_PRETAX_REPORT_INC_EST_NUM_ANALYSTS_MONTH_CIQ" hidden="1">"c16687"</definedName>
    <definedName name="IQ_PRETAX_REPORT_INC_EST_REUT" hidden="1">"c5361"</definedName>
    <definedName name="IQ_PRETAX_REPORT_INC_EST_TOTAL_REVISED_2MONTH" hidden="1">"c16406"</definedName>
    <definedName name="IQ_PRETAX_REPORT_INC_EST_TOTAL_REVISED_2MONTH_CIQ" hidden="1">"c16694"</definedName>
    <definedName name="IQ_PRETAX_REPORT_INC_EST_TOTAL_REVISED_3MONTH" hidden="1">"c16410"</definedName>
    <definedName name="IQ_PRETAX_REPORT_INC_EST_TOTAL_REVISED_3MONTH_CIQ" hidden="1">"c16698"</definedName>
    <definedName name="IQ_PRETAX_REPORT_INC_EST_TOTAL_REVISED_MONTH" hidden="1">"c16402"</definedName>
    <definedName name="IQ_PRETAX_REPORT_INC_EST_TOTAL_REVISED_MONTH_CIQ" hidden="1">"c16690"</definedName>
    <definedName name="IQ_PRETAX_REPORT_INC_EST_UP_2MONTH" hidden="1">"c16404"</definedName>
    <definedName name="IQ_PRETAX_REPORT_INC_EST_UP_2MONTH_CIQ" hidden="1">"c16692"</definedName>
    <definedName name="IQ_PRETAX_REPORT_INC_EST_UP_3MONTH" hidden="1">"c16408"</definedName>
    <definedName name="IQ_PRETAX_REPORT_INC_EST_UP_3MONTH_CIQ" hidden="1">"c16696"</definedName>
    <definedName name="IQ_PRETAX_REPORT_INC_EST_UP_MONTH" hidden="1">"c16400"</definedName>
    <definedName name="IQ_PRETAX_REPORT_INC_EST_UP_MONTH_CIQ" hidden="1">"c16688"</definedName>
    <definedName name="IQ_PRETAX_REPORT_INC_HIGH_EST" hidden="1">"c1711"</definedName>
    <definedName name="IQ_PRETAX_REPORT_INC_HIGH_EST_CIQ" hidden="1">"c4697"</definedName>
    <definedName name="IQ_PRETAX_REPORT_INC_HIGH_EST_REUT" hidden="1">"c5363"</definedName>
    <definedName name="IQ_PRETAX_REPORT_INC_LOW_EST" hidden="1">"c1712"</definedName>
    <definedName name="IQ_PRETAX_REPORT_INC_LOW_EST_CIQ" hidden="1">"c4698"</definedName>
    <definedName name="IQ_PRETAX_REPORT_INC_LOW_EST_REUT" hidden="1">"c5364"</definedName>
    <definedName name="IQ_PRETAX_REPORT_INC_MEDIAN_EST" hidden="1">"c1710"</definedName>
    <definedName name="IQ_PRETAX_REPORT_INC_MEDIAN_EST_CIQ" hidden="1">"c4696"</definedName>
    <definedName name="IQ_PRETAX_REPORT_INC_MEDIAN_EST_REUT" hidden="1">"c5362"</definedName>
    <definedName name="IQ_PRETAX_REPORT_INC_NUM_EST" hidden="1">"c1713"</definedName>
    <definedName name="IQ_PRETAX_REPORT_INC_NUM_EST_CIQ" hidden="1">"c4699"</definedName>
    <definedName name="IQ_PRETAX_REPORT_INC_NUM_EST_REUT" hidden="1">"c5365"</definedName>
    <definedName name="IQ_PRETAX_REPORT_INC_STDDEV_EST" hidden="1">"c1714"</definedName>
    <definedName name="IQ_PRETAX_REPORT_INC_STDDEV_EST_CIQ" hidden="1">"c4700"</definedName>
    <definedName name="IQ_PRETAX_REPORT_INC_STDDEV_EST_REUT" hidden="1">"c5366"</definedName>
    <definedName name="IQ_PRETAX_RETURN_ASSETS_FDIC" hidden="1">"c6731"</definedName>
    <definedName name="IQ_PREV_MONTHLY_FACTOR" hidden="1">"c8973"</definedName>
    <definedName name="IQ_PREV_MONTHLY_FACTOR_DATE" hidden="1">"c8974"</definedName>
    <definedName name="IQ_PREVIOUS_TIME_RT" hidden="1">"PREVIOUSLASTTIME"</definedName>
    <definedName name="IQ_PRICE_CFPS_FWD" hidden="1">"c2237"</definedName>
    <definedName name="IQ_PRICE_CFPS_FWD_CIQ" hidden="1">"c4046"</definedName>
    <definedName name="IQ_PRICE_CFPS_FWD_REUT" hidden="1">"c4053"</definedName>
    <definedName name="IQ_PRICE_CFPS_FWD_THOM" hidden="1">"c4060"</definedName>
    <definedName name="IQ_PRICE_OVER_BVPS" hidden="1">"c1412"</definedName>
    <definedName name="IQ_PRICE_OVER_EPS_EST" hidden="1">"IQ_PRICE_OVER_EPS_EST"</definedName>
    <definedName name="IQ_PRICE_OVER_EPS_EST_1" hidden="1">"IQ_PRICE_OVER_EPS_EST_1"</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SALES" hidden="1">"c17552"</definedName>
    <definedName name="IQ_PRICE_TARGET" hidden="1">"c82"</definedName>
    <definedName name="IQ_PRICE_TARGET_BOTTOM_UP" hidden="1">"c5486"</definedName>
    <definedName name="IQ_PRICE_TARGET_BOTTOM_UP_CIQ" hidden="1">"c12023"</definedName>
    <definedName name="IQ_PRICE_TARGET_BOTTOM_UP_REUT" hidden="1">"c5494"</definedName>
    <definedName name="IQ_PRICE_TARGET_CIQ" hidden="1">"c3613"</definedName>
    <definedName name="IQ_PRICE_TARGET_REUT" hidden="1">"c3631"</definedName>
    <definedName name="IQ_PRICE_TARGET_THOM" hidden="1">"c3649"</definedName>
    <definedName name="IQ_PRICE_VOL_HIST_2YR" hidden="1">"c15637"</definedName>
    <definedName name="IQ_PRICE_VOL_HIST_3MTH" hidden="1">"c15634"</definedName>
    <definedName name="IQ_PRICE_VOL_HIST_5YR" hidden="1">"c15638"</definedName>
    <definedName name="IQ_PRICE_VOL_HIST_6MTH" hidden="1">"c15635"</definedName>
    <definedName name="IQ_PRICE_VOL_HIST_YR" hidden="1">"c15636"</definedName>
    <definedName name="IQ_PRICE_VOLATILITY_EST" hidden="1">"c4492"</definedName>
    <definedName name="IQ_PRICE_VOLATILITY_EST_CIQ" hidden="1">"c5030"</definedName>
    <definedName name="IQ_PRICE_VOLATILITY_EST_CIQ_COL" hidden="1">"c11677"</definedName>
    <definedName name="IQ_PRICE_VOLATILITY_HIGH" hidden="1">"c4493"</definedName>
    <definedName name="IQ_PRICE_VOLATILITY_HIGH_CIQ" hidden="1">"c5031"</definedName>
    <definedName name="IQ_PRICE_VOLATILITY_HIGH_CIQ_COL" hidden="1">"c11678"</definedName>
    <definedName name="IQ_PRICE_VOLATILITY_LOW" hidden="1">"c4494"</definedName>
    <definedName name="IQ_PRICE_VOLATILITY_LOW_CIQ" hidden="1">"c5032"</definedName>
    <definedName name="IQ_PRICE_VOLATILITY_LOW_CIQ_COL" hidden="1">"c11679"</definedName>
    <definedName name="IQ_PRICE_VOLATILITY_MEDIAN" hidden="1">"c4495"</definedName>
    <definedName name="IQ_PRICE_VOLATILITY_MEDIAN_CIQ" hidden="1">"c5033"</definedName>
    <definedName name="IQ_PRICE_VOLATILITY_MEDIAN_CIQ_COL" hidden="1">"c11680"</definedName>
    <definedName name="IQ_PRICE_VOLATILITY_NUM" hidden="1">"c4496"</definedName>
    <definedName name="IQ_PRICE_VOLATILITY_NUM_CIQ" hidden="1">"c5034"</definedName>
    <definedName name="IQ_PRICE_VOLATILITY_NUM_CIQ_COL" hidden="1">"c11681"</definedName>
    <definedName name="IQ_PRICE_VOLATILITY_STDDEV" hidden="1">"c4497"</definedName>
    <definedName name="IQ_PRICE_VOLATILITY_STDDEV_CIQ" hidden="1">"c5035"</definedName>
    <definedName name="IQ_PRICE_VOLATILITY_STDDEV_CIQ_COL" hidden="1">"c11682"</definedName>
    <definedName name="IQ_PRICEDATE" hidden="1">"c1069"</definedName>
    <definedName name="IQ_PRICEDATETIME" hidden="1">"IQ_PRICEDATETIME"</definedName>
    <definedName name="IQ_PRICING_DATE" hidden="1">"c1613"</definedName>
    <definedName name="IQ_PRIMARY_EPS_TYPE" hidden="1">"c4498"</definedName>
    <definedName name="IQ_PRIMARY_EPS_TYPE_CIQ" hidden="1">"c5036"</definedName>
    <definedName name="IQ_PRIMARY_EPS_TYPE_REUT" hidden="1">"c5481"</definedName>
    <definedName name="IQ_PRIMARY_EPS_TYPE_THOM" hidden="1">"c5297"</definedName>
    <definedName name="IQ_PRIMARY_EST_CONSOLIDATION" hidden="1">"c16246"</definedName>
    <definedName name="IQ_PRIMARY_EST_CONSOLIDATION_CIQ" hidden="1">"c16247"</definedName>
    <definedName name="IQ_PRIMARY_INDUSTRY" hidden="1">"c1070"</definedName>
    <definedName name="IQ_PRIMARY_SIC_CODE" hidden="1">"c16218"</definedName>
    <definedName name="IQ_PRIMARY_SIC_INDUSTRY" hidden="1">"c16217"</definedName>
    <definedName name="IQ_PRINCIPAL_AMT" hidden="1">"c2157"</definedName>
    <definedName name="IQ_PRIOR_PERIOD_ADJUSTMENTS_SAVINGS_ASSOCIATION_THRIFT" hidden="1">"c25017"</definedName>
    <definedName name="IQ_PRIVATE_CONST_TOTAL_APR_FC_UNUSED" hidden="1">"c8559"</definedName>
    <definedName name="IQ_PRIVATE_CONST_TOTAL_APR_FC_UNUSED_UNUSED_UNUSED" hidden="1">"c8559"</definedName>
    <definedName name="IQ_PRIVATE_CONST_TOTAL_APR_UNUSED" hidden="1">"c7679"</definedName>
    <definedName name="IQ_PRIVATE_CONST_TOTAL_APR_UNUSED_UNUSED_UNUSED" hidden="1">"c7679"</definedName>
    <definedName name="IQ_PRIVATE_CONST_TOTAL_FC_UNUSED" hidden="1">"c7899"</definedName>
    <definedName name="IQ_PRIVATE_CONST_TOTAL_FC_UNUSED_UNUSED_UNUSED" hidden="1">"c7899"</definedName>
    <definedName name="IQ_PRIVATE_CONST_TOTAL_POP_FC_UNUSED" hidden="1">"c8119"</definedName>
    <definedName name="IQ_PRIVATE_CONST_TOTAL_POP_FC_UNUSED_UNUSED_UNUSED" hidden="1">"c8119"</definedName>
    <definedName name="IQ_PRIVATE_CONST_TOTAL_POP_UNUSED" hidden="1">"c7239"</definedName>
    <definedName name="IQ_PRIVATE_CONST_TOTAL_POP_UNUSED_UNUSED_UNUSED" hidden="1">"c7239"</definedName>
    <definedName name="IQ_PRIVATE_CONST_TOTAL_UNUSED" hidden="1">"c7019"</definedName>
    <definedName name="IQ_PRIVATE_CONST_TOTAL_UNUSED_UNUSED_UNUSED" hidden="1">"c7019"</definedName>
    <definedName name="IQ_PRIVATE_CONST_TOTAL_YOY_FC_UNUSED" hidden="1">"c8339"</definedName>
    <definedName name="IQ_PRIVATE_CONST_TOTAL_YOY_FC_UNUSED_UNUSED_UNUSED" hidden="1">"c8339"</definedName>
    <definedName name="IQ_PRIVATE_CONST_TOTAL_YOY_UNUSED" hidden="1">"c7459"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FC_UNUSED_UNUSED_UNUSED" hidden="1">"c8535"</definedName>
    <definedName name="IQ_PRIVATE_RES_CONST_REAL_APR_UNUSED" hidden="1">"c7655"</definedName>
    <definedName name="IQ_PRIVATE_RES_CONST_REAL_APR_UNUSED_UNUSED_UNUSED" hidden="1">"c7655"</definedName>
    <definedName name="IQ_PRIVATE_RES_CONST_REAL_FC_UNUSED" hidden="1">"c7875"</definedName>
    <definedName name="IQ_PRIVATE_RES_CONST_REAL_FC_UNUSED_UNUSED_UNUSED" hidden="1">"c7875"</definedName>
    <definedName name="IQ_PRIVATE_RES_CONST_REAL_POP_FC_UNUSED" hidden="1">"c8095"</definedName>
    <definedName name="IQ_PRIVATE_RES_CONST_REAL_POP_FC_UNUSED_UNUSED_UNUSED" hidden="1">"c8095"</definedName>
    <definedName name="IQ_PRIVATE_RES_CONST_REAL_POP_UNUSED" hidden="1">"c7215"</definedName>
    <definedName name="IQ_PRIVATE_RES_CONST_REAL_POP_UNUSED_UNUSED_UNUSED" hidden="1">"c7215"</definedName>
    <definedName name="IQ_PRIVATE_RES_CONST_REAL_UNUSED" hidden="1">"c6995"</definedName>
    <definedName name="IQ_PRIVATE_RES_CONST_REAL_UNUSED_UNUSED_UNUSED" hidden="1">"c6995"</definedName>
    <definedName name="IQ_PRIVATE_RES_CONST_REAL_YOY_FC_UNUSED" hidden="1">"c8315"</definedName>
    <definedName name="IQ_PRIVATE_RES_CONST_REAL_YOY_FC_UNUSED_UNUSED_UNUSED" hidden="1">"c8315"</definedName>
    <definedName name="IQ_PRIVATE_RES_CONST_REAL_YOY_UNUSED" hidden="1">"c7435"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BABLE_RESERVES_TO_TOTAL_RESERVES_COAL" hidden="1">"c15953"</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DUCTION_TO_SOLD_COAL" hidden="1">"c15945"</definedName>
    <definedName name="IQ_PROFESSIONAL" hidden="1">"c1071"</definedName>
    <definedName name="IQ_PROFESSIONAL_ALL_OTHER_COMP" hidden="1">"c18944"</definedName>
    <definedName name="IQ_PROFESSIONAL_ANNUAL_CASH_COMP" hidden="1">"c18945"</definedName>
    <definedName name="IQ_PROFESSIONAL_AS_REPORTED_COMP" hidden="1">"c18949"</definedName>
    <definedName name="IQ_PROFESSIONAL_AS_REPORTED_DIRECTOR_COMP" hidden="1">"c18961"</definedName>
    <definedName name="IQ_PROFESSIONAL_ASSISTANT_EMAIL" hidden="1">"c15169"</definedName>
    <definedName name="IQ_PROFESSIONAL_ASSISTANT_FAX" hidden="1">"c15171"</definedName>
    <definedName name="IQ_PROFESSIONAL_ASSISTANT_NAME" hidden="1">"c15168"</definedName>
    <definedName name="IQ_PROFESSIONAL_ASSISTANT_PHONE" hidden="1">"c15170"</definedName>
    <definedName name="IQ_PROFESSIONAL_BACKGROUND" hidden="1">"c15161"</definedName>
    <definedName name="IQ_PROFESSIONAL_BONUS" hidden="1">"c18940"</definedName>
    <definedName name="IQ_PROFESSIONAL_CALCULATED_COMP" hidden="1">"c18947"</definedName>
    <definedName name="IQ_PROFESSIONAL_CHANGE_PENSION" hidden="1">"c18962"</definedName>
    <definedName name="IQ_PROFESSIONAL_DIRECT_FAX" hidden="1">"c15166"</definedName>
    <definedName name="IQ_PROFESSIONAL_DIRECT_PHONE" hidden="1">"c15165"</definedName>
    <definedName name="IQ_PROFESSIONAL_DIRECTOR_BONUS" hidden="1">"c18956"</definedName>
    <definedName name="IQ_PROFESSIONAL_DIRECTOR_CHANGE_PENSION" hidden="1">"c18957"</definedName>
    <definedName name="IQ_PROFESSIONAL_DIRECTOR_FEE" hidden="1">"c18953"</definedName>
    <definedName name="IQ_PROFESSIONAL_DIRECTOR_NON_EQUITY_COMP" hidden="1">"c18958"</definedName>
    <definedName name="IQ_PROFESSIONAL_DIRECTOR_OPTION_AWARDS" hidden="1">"c18954"</definedName>
    <definedName name="IQ_PROFESSIONAL_DIRECTOR_OTHER" hidden="1">"c18955"</definedName>
    <definedName name="IQ_PROFESSIONAL_DIRECTOR_STOCK_AWARDS" hidden="1">"c18959"</definedName>
    <definedName name="IQ_PROFESSIONAL_DIRECTOR_STOCK_GRANTS" hidden="1">"c18986"</definedName>
    <definedName name="IQ_PROFESSIONAL_DIRECTOR_STOCK_OPTIONS" hidden="1">"c18960"</definedName>
    <definedName name="IQ_PROFESSIONAL_EMAIL" hidden="1">"c15167"</definedName>
    <definedName name="IQ_PROFESSIONAL_EQUITY_INCENTIVE" hidden="1">"c18982"</definedName>
    <definedName name="IQ_PROFESSIONAL_EST_PAYMENTS_CHANGE_CONTROL" hidden="1">"c18951"</definedName>
    <definedName name="IQ_PROFESSIONAL_EST_PAYMENTS_TERMINATION" hidden="1">"c18963"</definedName>
    <definedName name="IQ_PROFESSIONAL_EXERCISABLE_OPTIONS" hidden="1">"c18966"</definedName>
    <definedName name="IQ_PROFESSIONAL_EXERCISABLE_VALUES" hidden="1">"c18967"</definedName>
    <definedName name="IQ_PROFESSIONAL_EXERCISED_OPTIONS" hidden="1">"c18964"</definedName>
    <definedName name="IQ_PROFESSIONAL_EXERCISED_VALUES" hidden="1">"c18965"</definedName>
    <definedName name="IQ_PROFESSIONAL_ID" hidden="1">"c13755"</definedName>
    <definedName name="IQ_PROFESSIONAL_LT_INCENTIVE" hidden="1">"c18943"</definedName>
    <definedName name="IQ_PROFESSIONAL_MAIN_FAX" hidden="1">"c15164"</definedName>
    <definedName name="IQ_PROFESSIONAL_MAIN_PHONE" hidden="1">"c15163"</definedName>
    <definedName name="IQ_PROFESSIONAL_MARKET_VALUE_SHARES_NOT_VESTED" hidden="1">"c18981"</definedName>
    <definedName name="IQ_PROFESSIONAL_NON_EQUITY_INCENTIVE" hidden="1">"c18952"</definedName>
    <definedName name="IQ_PROFESSIONAL_NUM_SHARED_NOT_VESTED" hidden="1">"c18980"</definedName>
    <definedName name="IQ_PROFESSIONAL_NUM_SHARES_ACQUIRED" hidden="1">"c18978"</definedName>
    <definedName name="IQ_PROFESSIONAL_OFFICE_ADDRESS" hidden="1">"c15162"</definedName>
    <definedName name="IQ_PROFESSIONAL_OPTION_AWARDS" hidden="1">"c18948"</definedName>
    <definedName name="IQ_PROFESSIONAL_OPTION_MARKET_PRICE" hidden="1">"c18977"</definedName>
    <definedName name="IQ_PROFESSIONAL_OPTION_PRICE" hidden="1">"c18976"</definedName>
    <definedName name="IQ_PROFESSIONAL_OTHER_ANNUAL_COMP" hidden="1">"c18941"</definedName>
    <definedName name="IQ_PROFESSIONAL_OTHER_COMP" hidden="1">"c18950"</definedName>
    <definedName name="IQ_PROFESSIONAL_RESTRICTED_STOCK_COMP" hidden="1">"c18942"</definedName>
    <definedName name="IQ_PROFESSIONAL_SALARY" hidden="1">"c18939"</definedName>
    <definedName name="IQ_PROFESSIONAL_ST_COMP" hidden="1">"c18946"</definedName>
    <definedName name="IQ_PROFESSIONAL_TITLE" hidden="1">"c1072"</definedName>
    <definedName name="IQ_PROFESSIONAL_TOTAL_NUM_STOCK_AWARDS" hidden="1">"c18985"</definedName>
    <definedName name="IQ_PROFESSIONAL_TOTAL_OPTIONS" hidden="1">"c18974"</definedName>
    <definedName name="IQ_PROFESSIONAL_TOTAL_STOCK_VALUE" hidden="1">"c18984"</definedName>
    <definedName name="IQ_PROFESSIONAL_TOTAL_VALUE_OPTIONS" hidden="1">"c18975"</definedName>
    <definedName name="IQ_PROFESSIONAL_UNCLASSIFIED_OPTIONS" hidden="1">"c18970"</definedName>
    <definedName name="IQ_PROFESSIONAL_UNCLASSIFIED_OPTIONS_VALUE" hidden="1">"c18971"</definedName>
    <definedName name="IQ_PROFESSIONAL_UNEARNED_STOCK_VALUE" hidden="1">"c18983"</definedName>
    <definedName name="IQ_PROFESSIONAL_UNEXERCISABLE_OPTIONS" hidden="1">"c18968"</definedName>
    <definedName name="IQ_PROFESSIONAL_UNEXERCISABLE_VALUES" hidden="1">"c18969"</definedName>
    <definedName name="IQ_PROFESSIONAL_UNEXERCISED_UNEARNED_OPTIONS" hidden="1">"c18972"</definedName>
    <definedName name="IQ_PROFESSIONAL_UNEXERCISED_UNEARNED_OPTIONS_VALUE" hidden="1">"c18973"</definedName>
    <definedName name="IQ_PROFESSIONAL_VALUE_VESTING" hidden="1">"c18979"</definedName>
    <definedName name="IQ_PROFIT_AFTER_COST_CAPITAL_NEW_BUSINESS" hidden="1">"c9969"</definedName>
    <definedName name="IQ_PROFIT_BEFORE_COST_CAPITAL_NEW_BUSINESS" hidden="1">"c9967"</definedName>
    <definedName name="IQ_PROGRAMMING_COSTS" hidden="1">"c2884"</definedName>
    <definedName name="IQ_PROJECTED_PENSION_OBLIGATION" hidden="1">"c1292"</definedName>
    <definedName name="IQ_PROJECTED_PENSION_OBLIGATION_DOMESTIC" hidden="1">"c2656"</definedName>
    <definedName name="IQ_PROJECTED_PENSION_OBLIGATION_FOREIGN" hidden="1">"c2664"</definedName>
    <definedName name="IQ_PROP_MGMT_EXPENSE" hidden="1">"c16038"</definedName>
    <definedName name="IQ_PROP_MGMT_INCOME" hidden="1">"c16028"</definedName>
    <definedName name="IQ_PROP_OPERATING_EXPENSE" hidden="1">"c16037"</definedName>
    <definedName name="IQ_PROP_RENTAL_REVENUE" hidden="1">"c16019"</definedName>
    <definedName name="IQ_PROP_SALES_EXPENSE" hidden="1">"c16044"</definedName>
    <definedName name="IQ_PROPERTY_EXP" hidden="1">"c1073"</definedName>
    <definedName name="IQ_PROPERTY_GROSS" hidden="1">"c1379"</definedName>
    <definedName name="IQ_PROPERTY_MGMT_FEE" hidden="1">"c1074"</definedName>
    <definedName name="IQ_PROPERTY_NET" hidden="1">"c1402"</definedName>
    <definedName name="IQ_PROPERTY_TAX_INSURANCE" hidden="1">"c16033"</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EN_RESERVES_TO_TOTAL_RESERVES_COAL" hidden="1">"c15952"</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AVG_LOANS" hidden="1">"c15717"</definedName>
    <definedName name="IQ_PROVISION_CHARGE_OFFS" hidden="1">"c1083"</definedName>
    <definedName name="IQ_PROVISION_LL_AVG_LOANS_THRIFT" hidden="1">"c25639"</definedName>
    <definedName name="IQ_PROVISION_LL_FFIEC" hidden="1">"c13019"</definedName>
    <definedName name="IQ_PROVISION_LL_INT_BEARING_ASSETS_THRIFT" hidden="1">"c24783"</definedName>
    <definedName name="IQ_PROVISION_LL_NET_LOSSES_THRIFT" hidden="1">"c25640"</definedName>
    <definedName name="IQ_PROVISION_LL_NON_INT_BEARING_ASSETS_THRIFT" hidden="1">"c24784"</definedName>
    <definedName name="IQ_PROVISION_LOAN_LL_AVG_ASSETS_THRIFT" hidden="1">"c25785"</definedName>
    <definedName name="IQ_PROVISION_LOAN_LOSS_AVG_ASSETS_FFIEC" hidden="1">"c18879"</definedName>
    <definedName name="IQ_PROVISION_LOAN_LOSSES_AVG_ASSETS_THRIFT" hidden="1">"c25653"</definedName>
    <definedName name="IQ_PROVISION_LOSSES_AVG_ASSETS_FFIEC" hidden="1">"c13362"</definedName>
    <definedName name="IQ_PROVISION_LOSSES_AVG_LOANS_FFIEC" hidden="1">"c13470"</definedName>
    <definedName name="IQ_PROVISION_LOSSES_NET_LOSSES_FFIEC" hidden="1">"c13471"</definedName>
    <definedName name="IQ_PSGR_REV" hidden="1">"c19125"</definedName>
    <definedName name="IQ_PTBV" hidden="1">"c1084"</definedName>
    <definedName name="IQ_PTBV_AVG" hidden="1">"c1085"</definedName>
    <definedName name="IQ_PURCHASE_FOREIGN_CURRENCIES_FDIC" hidden="1">"c6513"</definedName>
    <definedName name="IQ_PURCHASE_TREASURY_FFIEC" hidden="1">"c12966"</definedName>
    <definedName name="IQ_PURCHASED_COAL" hidden="1">"c15934"</definedName>
    <definedName name="IQ_PURCHASED_CREDIT_RELS_SERVICING_ASSETS_FFIEC" hidden="1">"c12839"</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D_PRODUCTION_TO_SOLD_COAL" hidden="1">"c15947"</definedName>
    <definedName name="IQ_PURCHASED_TO_PRODUCTION_COAL" hidden="1">"c15948"</definedName>
    <definedName name="IQ_PURCHASED_TO_SOLD_COAL" hidden="1">"c15946"</definedName>
    <definedName name="IQ_PURCHASES_EQUIP_NONRES_SAAR_APR_FC_UNUSED" hidden="1">"c8491"</definedName>
    <definedName name="IQ_PURCHASES_EQUIP_NONRES_SAAR_APR_FC_UNUSED_UNUSED_UNUSED" hidden="1">"c8491"</definedName>
    <definedName name="IQ_PURCHASES_EQUIP_NONRES_SAAR_APR_UNUSED" hidden="1">"c7611"</definedName>
    <definedName name="IQ_PURCHASES_EQUIP_NONRES_SAAR_APR_UNUSED_UNUSED_UNUSED" hidden="1">"c7611"</definedName>
    <definedName name="IQ_PURCHASES_EQUIP_NONRES_SAAR_FC_UNUSED" hidden="1">"c7831"</definedName>
    <definedName name="IQ_PURCHASES_EQUIP_NONRES_SAAR_FC_UNUSED_UNUSED_UNUSED" hidden="1">"c7831"</definedName>
    <definedName name="IQ_PURCHASES_EQUIP_NONRES_SAAR_POP_FC_UNUSED" hidden="1">"c8051"</definedName>
    <definedName name="IQ_PURCHASES_EQUIP_NONRES_SAAR_POP_FC_UNUSED_UNUSED_UNUSED" hidden="1">"c8051"</definedName>
    <definedName name="IQ_PURCHASES_EQUIP_NONRES_SAAR_POP_UNUSED" hidden="1">"c7171"</definedName>
    <definedName name="IQ_PURCHASES_EQUIP_NONRES_SAAR_POP_UNUSED_UNUSED_UNUSED" hidden="1">"c7171"</definedName>
    <definedName name="IQ_PURCHASES_EQUIP_NONRES_SAAR_UNUSED" hidden="1">"c6951"</definedName>
    <definedName name="IQ_PURCHASES_EQUIP_NONRES_SAAR_UNUSED_UNUSED_UNUSED" hidden="1">"c6951"</definedName>
    <definedName name="IQ_PURCHASES_EQUIP_NONRES_SAAR_YOY_FC_UNUSED" hidden="1">"c8271"</definedName>
    <definedName name="IQ_PURCHASES_EQUIP_NONRES_SAAR_YOY_FC_UNUSED_UNUSED_UNUSED" hidden="1">"c8271"</definedName>
    <definedName name="IQ_PURCHASES_EQUIP_NONRES_SAAR_YOY_UNUSED" hidden="1">"c7391"</definedName>
    <definedName name="IQ_PURCHASES_EQUIP_NONRES_SAAR_YOY_UNUSED_UNUSED_UNUSED" hidden="1">"c7391"</definedName>
    <definedName name="IQ_PURCHASES_OTHER_MORTGAGE_BACKED_SEC_THRIFT" hidden="1">"c25314"</definedName>
    <definedName name="IQ_PURCHASES_PASS_THROUGH_MORTGAGE_BACKED_SEC_THRIFT" hidden="1">"c25311"</definedName>
    <definedName name="IQ_PURCHASING_SECURITIES_LL_REC_FFIEC" hidden="1">"c12893"</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ALIFYING_MINORITY_INT_T1_FFIEC" hidden="1">"c13135"</definedName>
    <definedName name="IQ_QUALIFYING_MULTIFAMILY_RES_MORTGAGE_LOANS_ELIGIBLE_50_PCT_RISK_WEIGHT_THRIFT" hidden="1">"c25065"</definedName>
    <definedName name="IQ_QUALIFYING_SINGLE_FAMILY_RES_MORTGAGE_LOANS_ELIGIBLE_50_PCT_RISK_WEIGHT_THRIFT" hidden="1">"c25064"</definedName>
    <definedName name="IQ_QUALIFYING_SUB_DEBT_REDEEM_PREF_T2_FFIEC" hidden="1">"c13144"</definedName>
    <definedName name="IQ_QUALIFYING_SUB_DEBT_REDEEMABLE_PREFERRED_T2_THRIFT" hidden="1">"c25041"</definedName>
    <definedName name="IQ_QUALIFYING_TRUST_PREFERRED_T1_FFIEC" hidden="1">"c13136"</definedName>
    <definedName name="IQ_QUICK_COMP" hidden="1">"c13750"</definedName>
    <definedName name="IQ_QUICK_RATIO" hidden="1">"c1086"</definedName>
    <definedName name="IQ_RATE_COMP_GROWTH_DOMESTIC" hidden="1">"c1087"</definedName>
    <definedName name="IQ_RATE_COMP_GROWTH_FOREIGN" hidden="1">"c1088"</definedName>
    <definedName name="IQ_RATE_COUNTRY" hidden="1">"c19247"</definedName>
    <definedName name="IQ_RATE_LEVEL" hidden="1">"c19251"</definedName>
    <definedName name="IQ_RATE_NAME" hidden="1">"c19249"</definedName>
    <definedName name="IQ_RATE_TERM" hidden="1">"c19248"</definedName>
    <definedName name="IQ_RATE_TYPE" hidden="1">"c19246"</definedName>
    <definedName name="IQ_RAW_INV" hidden="1">"c1089"</definedName>
    <definedName name="IQ_RAW_SALEABLE_INVENTORY_COAL" hidden="1">"c15941"</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DWELLING_UNITS_REPOSSESSED_ASSETS_ADJUSTED_NCOS_TOTAL_THRIFT" hidden="1">"c25220"</definedName>
    <definedName name="IQ_RE_1_4_DWELLING_UNITS_REPOSSESSED_ASSETS_GVA_CHARGE_OFFS_THRIFT" hidden="1">"c25135"</definedName>
    <definedName name="IQ_RE_1_4_DWELLING_UNITS_REPOSSESSED_ASSETS_SVA_PROVISIONS_TRANSFERS_FROM_GVA_TOTAL_THRIFT" hidden="1">"c25189"</definedName>
    <definedName name="IQ_RE_1_4_RISK_BASED_FFIEC" hidden="1">"c13418"</definedName>
    <definedName name="IQ_RE_ACQ_SATISFACTION_DEBTS_FFIEC" hidden="1">"c12832"</definedName>
    <definedName name="IQ_RE_ALL_OTHER_ACCOUNTS_THRIFT" hidden="1">"c25436"</definedName>
    <definedName name="IQ_RE_ASSET_DEVELOPMENT_PROP" hidden="1">"c19136"</definedName>
    <definedName name="IQ_RE_ASSET_INVESTMENT_PROP" hidden="1">"c19135"</definedName>
    <definedName name="IQ_RE_ASSET_OTHER_PROP" hidden="1">"c19137"</definedName>
    <definedName name="IQ_RE_ASSET_TOTAL_PROP" hidden="1">"c19138"</definedName>
    <definedName name="IQ_RE_CONSTRUCTION_REPOSSESSED_ASSETS_ADJUSTED_NCOS_TOTAL_THRIFT" hidden="1">"c25219"</definedName>
    <definedName name="IQ_RE_CONSTRUCTION_REPOSSESSED_ASSETS_GVA_CHARGE_OFFS_THRIFT" hidden="1">"c25134"</definedName>
    <definedName name="IQ_RE_CONSTRUCTION_REPOSSESSED_ASSETS_SVA_PROVISIONS_TRANSFERS_FROM_GVA_TOTAL_THRIFT" hidden="1">"c25188"</definedName>
    <definedName name="IQ_RE_DEPR_AMORT" hidden="1">"c8750"</definedName>
    <definedName name="IQ_RE_DEPRECIATION" hidden="1">"c16045"</definedName>
    <definedName name="IQ_RE_EMPLOYEE_BENEFIT_RETIREMENT_RELATED_ACCOUNTS_THRIFT" hidden="1">"c25420"</definedName>
    <definedName name="IQ_RE_FARMLAND_GROSS_LOANS_FFIEC" hidden="1">"c13408"</definedName>
    <definedName name="IQ_RE_FARMLAND_RISK_BASED_FFIEC" hidden="1">"c13429"</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FOREIGN_FFIEC" hidden="1">"c13479"</definedName>
    <definedName name="IQ_RE_GAIN_LOSS_SALE_ASSETS" hidden="1">"c8751"</definedName>
    <definedName name="IQ_RE_HELD_INV_ADJUSTED_NCOS_THRIFT" hidden="1">"c25225"</definedName>
    <definedName name="IQ_RE_HELD_INV_GVA_CHARGE_OFFS_THRIFT" hidden="1">"c25140"</definedName>
    <definedName name="IQ_RE_HELD_INV_SVA_PROVISIONS_TRANSFERS_FROM_GVA_THRIFT" hidden="1">"c25194"</definedName>
    <definedName name="IQ_RE_HELD_INV_THRIFT" hidden="1">"c24878"</definedName>
    <definedName name="IQ_RE_INVEST_FDIC" hidden="1">"c6331"</definedName>
    <definedName name="IQ_RE_LAND_REPOSSESSED_ASSETS_ADJUSTED_NCOS_TOTAL_THRIFT" hidden="1">"c25223"</definedName>
    <definedName name="IQ_RE_LAND_REPOSSESSED_ASSETS_GVA_CHARGE_OFFS_THRIFT" hidden="1">"c25138"</definedName>
    <definedName name="IQ_RE_LAND_REPOSSESSED_ASSETS_SVA_PROVISIONS_TRANSFERS_FROM_GVA_TOTAL_THRIFT" hidden="1">"c25192"</definedName>
    <definedName name="IQ_RE_LOANS_1_4_GROSS_LOANS_FFIEC" hidden="1">"c13397"</definedName>
    <definedName name="IQ_RE_LOANS_DOM_QUARTERLY_AVG_FFIEC" hidden="1">"c15476"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DUE_30_89_FFIEC" hidden="1">"c25826"</definedName>
    <definedName name="IQ_RE_LOANS_DUE_90_FFIEC" hidden="1">"c25827"</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LOANS_GROSS_LOANS_FFIEC" hidden="1">"c13396"</definedName>
    <definedName name="IQ_RE_LOANS_NON_ACCRUAL_FFIEC" hidden="1">"c25828"</definedName>
    <definedName name="IQ_RE_LOANS_SECURED_1_4_FAMILY_GROSS_LOANS_THRIFT" hidden="1">"c25722"</definedName>
    <definedName name="IQ_RE_LOANS_SECURED_1_4_FAMILY_RISK_BASED_CAPITAL_THRIFT" hidden="1">"c25707"</definedName>
    <definedName name="IQ_RE_LOANS_SECURED_LAND_GROSS_LOANS_THRIFT" hidden="1">"c25731"</definedName>
    <definedName name="IQ_RE_LOANS_SECURED_LAND_RISK_BASED_CAPITAL_THRIFT" hidden="1">"c25716"</definedName>
    <definedName name="IQ_RE_MAINT_CAPEX" hidden="1">"c8755"</definedName>
    <definedName name="IQ_RE_MINORITY_INTEREST" hidden="1">"c8752"</definedName>
    <definedName name="IQ_RE_MORTGAGES_ALL_OTHER_ACCOUNTS_THRIFT" hidden="1">"c25435"</definedName>
    <definedName name="IQ_RE_MORTGAGES_EMPLOYEE_BENEFIT_RETIREMENT_RELATED_ACCOUNTS_THRIFT" hidden="1">"c25419"</definedName>
    <definedName name="IQ_RE_MORTGAGES_PERSONAL_TRUST_AGENCY_INV_MANAGEMENT_ACCOUNTS_THRIFT" hidden="1">"c25403"</definedName>
    <definedName name="IQ_RE_MULTIFAMILY_5_MORE_DWELLING_UNITS_REPOSSESSED_ASSETS_ADJUSTED_NCOS_TOTAL_THRIFT" hidden="1">"c25221"</definedName>
    <definedName name="IQ_RE_MULTIFAMILY_5_MORE_DWELLING_UNITS_REPOSSESSED_ASSETS_GVA_CHARGE_OFFS_THRIFT" hidden="1">"c25136"</definedName>
    <definedName name="IQ_RE_MULTIFAMILY_5_MORE_DWELLING_UNITS_REPOSSESSED_ASSETS_SVA_PROVISIONS_TRANSFERS_FROM_GVA_TOTAL_THRIFT" hidden="1">"c25190"</definedName>
    <definedName name="IQ_RE_NET_INCOME" hidden="1">"c8749"</definedName>
    <definedName name="IQ_RE_NOI" hidden="1">"c8864"</definedName>
    <definedName name="IQ_RE_NOI_GROWTH_SAME_PROP" hidden="1">"c8866"</definedName>
    <definedName name="IQ_RE_NOI_SAME_PROP" hidden="1">"c8865"</definedName>
    <definedName name="IQ_RE_NONRES_EXCEPT_LAND_REPOSSESSED_ASSETS_ADJUSTED_NCOS_TOTAL_THRIFT" hidden="1">"c25222"</definedName>
    <definedName name="IQ_RE_NONRES_EXCEPT_LAND_REPOSSESSED_ASSETS_GVA_CHARGE_OFFS_THRIFT" hidden="1">"c25137"</definedName>
    <definedName name="IQ_RE_NONRES_EXCEPT_LAND_REPOSSESSED_ASSETS_SVA_PROVISIONS_TRANSFERS_FROM_GVA_TOTAL_THRIFT" hidden="1">"c25191"</definedName>
    <definedName name="IQ_RE_OTHER_ITEMS" hidden="1">"c8753"</definedName>
    <definedName name="IQ_RE_PERSONAL_TRUST_AGENCY_INV_MANAGEMENT_ACCOUNTS_THRIFT" hidden="1">"c25404"</definedName>
    <definedName name="IQ_RE_RENTAL_EXPENSE" hidden="1">"c16036"</definedName>
    <definedName name="IQ_RE_RISK_BASED_FFIEC" hidden="1">"c13417"</definedName>
    <definedName name="IQ_REAL_DOMESTIC_PURCHASES" hidden="1">"c20997"</definedName>
    <definedName name="IQ_REAL_ESTATE" hidden="1">"c1093"</definedName>
    <definedName name="IQ_REAL_ESTATE_ASSETS" hidden="1">"c1094"</definedName>
    <definedName name="IQ_REAL_EXPORT" hidden="1">"c20998"</definedName>
    <definedName name="IQ_REAL_EXPORT_GOODS" hidden="1">"c20999"</definedName>
    <definedName name="IQ_REAL_EXPORT_INCOME" hidden="1">"c21000"</definedName>
    <definedName name="IQ_REAL_EXPORT_SERVICES" hidden="1">"c21001"</definedName>
    <definedName name="IQ_REAL_FIXED_INVESTMENT" hidden="1">"c21002"</definedName>
    <definedName name="IQ_REAL_GDP" hidden="1">"c21003"</definedName>
    <definedName name="IQ_REAL_GDP_FC" hidden="1">"c21004"</definedName>
    <definedName name="IQ_REAL_GDP_GROWTH" hidden="1">"c21005"</definedName>
    <definedName name="IQ_REAL_GDP_GROWTH_FC" hidden="1">"c21006"</definedName>
    <definedName name="IQ_REAL_GDP_USD" hidden="1">"c21007"</definedName>
    <definedName name="IQ_REAL_GDP_USD_FC" hidden="1">"c21008"</definedName>
    <definedName name="IQ_REAL_GNP" hidden="1">"c21009"</definedName>
    <definedName name="IQ_REAL_GOVT_CONSUM_INVEST" hidden="1">"c21010"</definedName>
    <definedName name="IQ_REAL_GOVT_CONSUM_INVEST_DEF" hidden="1">"c21011"</definedName>
    <definedName name="IQ_REAL_GOVT_CONSUM_INVEST_DEF_CONSUM" hidden="1">"c21012"</definedName>
    <definedName name="IQ_REAL_GOVT_CONSUM_INVEST_DEF_INVEST" hidden="1">"c21013"</definedName>
    <definedName name="IQ_REAL_GOVT_CONSUM_INVEST_FEDERAL" hidden="1">"c21014"</definedName>
    <definedName name="IQ_REAL_GOVT_CONSUM_INVEST_NONDEF" hidden="1">"c21015"</definedName>
    <definedName name="IQ_REAL_GOVT_CONSUM_INVEST_NONDEF_CONSUM" hidden="1">"c21016"</definedName>
    <definedName name="IQ_REAL_GOVT_CONSUM_INVEST_NONDEF_INVEST" hidden="1">"c21017"</definedName>
    <definedName name="IQ_REAL_GOVT_CONSUM_INVEST_STATE_LOCAL" hidden="1">"c21018"</definedName>
    <definedName name="IQ_REAL_GOVT_CONSUM_INVEST_STATE_LOCAL_CONSUM" hidden="1">"c21019"</definedName>
    <definedName name="IQ_REAL_GOVT_CONSUM_INVEST_STATE_LOCAL_INVEST" hidden="1">"c21020"</definedName>
    <definedName name="IQ_REAL_IMPORT" hidden="1">"c21021"</definedName>
    <definedName name="IQ_REAL_IMPORT_GOODS" hidden="1">"c21022"</definedName>
    <definedName name="IQ_REAL_IMPORT_INCOME" hidden="1">"c21023"</definedName>
    <definedName name="IQ_REAL_IMPORT_SERVICES" hidden="1">"c21024"</definedName>
    <definedName name="IQ_REAL_NET_DOMESTIC_PRODUCTION" hidden="1">"c21025"</definedName>
    <definedName name="IQ_REAL_NET_EXPORT" hidden="1">"c21026"</definedName>
    <definedName name="IQ_REAL_PCE" hidden="1">"c21027"</definedName>
    <definedName name="IQ_REAL_PCE_CLOTHING" hidden="1">"c21028"</definedName>
    <definedName name="IQ_REAL_PCE_DUR_GOODS" hidden="1">"c21029"</definedName>
    <definedName name="IQ_REAL_PCE_DUR_GOODS_OTHER" hidden="1">"c21030"</definedName>
    <definedName name="IQ_REAL_PCE_FINANCIAL" hidden="1">"c21031"</definedName>
    <definedName name="IQ_REAL_PCE_FOOD_ACCOMADATIONS" hidden="1">"c21032"</definedName>
    <definedName name="IQ_REAL_PCE_FOOD_BEVERAGE" hidden="1">"c21033"</definedName>
    <definedName name="IQ_REAL_PCE_FURNISHINGS" hidden="1">"c21034"</definedName>
    <definedName name="IQ_REAL_PCE_GAS" hidden="1">"c21035"</definedName>
    <definedName name="IQ_REAL_PCE_GOOD" hidden="1">"c21036"</definedName>
    <definedName name="IQ_REAL_PCE_HEALTH_CARE" hidden="1">"c21037"</definedName>
    <definedName name="IQ_REAL_PCE_HOUSEHOLD_CONSUM" hidden="1">"c21038"</definedName>
    <definedName name="IQ_REAL_PCE_HOUSEHOLD_CONSUM_OTHER" hidden="1">"c21039"</definedName>
    <definedName name="IQ_REAL_PCE_HOUSING" hidden="1">"c21040"</definedName>
    <definedName name="IQ_REAL_PCE_MOTOR_VEHICLE" hidden="1">"c21041"</definedName>
    <definedName name="IQ_REAL_PCE_NONDUR_GOODS" hidden="1">"c21042"</definedName>
    <definedName name="IQ_REAL_PCE_NONDUR_GOODS_OTHER" hidden="1">"c21043"</definedName>
    <definedName name="IQ_REAL_PCE_NONPROFIT_CONSUM" hidden="1">"c21044"</definedName>
    <definedName name="IQ_REAL_PCE_NONPROFIT_OUTPUT" hidden="1">"c21045"</definedName>
    <definedName name="IQ_REAL_PCE_NONPROFIT_RECEIPTS" hidden="1">"c21046"</definedName>
    <definedName name="IQ_REAL_PCE_RECREATION_GOODS" hidden="1">"c21047"</definedName>
    <definedName name="IQ_REAL_PCE_RECREATION_SERVICES" hidden="1">"c21048"</definedName>
    <definedName name="IQ_REAL_PCE_SERVICES" hidden="1">"c21049"</definedName>
    <definedName name="IQ_REAL_PCE_TRANSPORTATION" hidden="1">"c21050"</definedName>
    <definedName name="IQ_REAL_PRIVATE_CONSUM_GROWTH" hidden="1">"c21051"</definedName>
    <definedName name="IQ_REAL_PRIVATE_INVEST" hidden="1">"c21052"</definedName>
    <definedName name="IQ_REAL_PRIVATE_INVEST_EQUIP" hidden="1">"c21053"</definedName>
    <definedName name="IQ_REAL_PRIVATE_INVEST_EQUIP_OTHER" hidden="1">"c21054"</definedName>
    <definedName name="IQ_REAL_PRIVATE_INVEST_FIXED" hidden="1">"c21055"</definedName>
    <definedName name="IQ_REAL_PRIVATE_INVEST_INDUSTRIAL_EQUIP" hidden="1">"c21056"</definedName>
    <definedName name="IQ_REAL_PRIVATE_INVEST_INFO_EQUIP" hidden="1">"c21057"</definedName>
    <definedName name="IQ_REAL_PRIVATE_INVEST_INFO_EQUIP_COMPUTERS" hidden="1">"c21058"</definedName>
    <definedName name="IQ_REAL_PRIVATE_INVEST_INFO_EQUIP_OTHER" hidden="1">"c21059"</definedName>
    <definedName name="IQ_REAL_PRIVATE_INVEST_INFO_EQUIP_SOFTWARE" hidden="1">"c21060"</definedName>
    <definedName name="IQ_REAL_PRIVATE_INVEST_NONRES" hidden="1">"c21061"</definedName>
    <definedName name="IQ_REAL_PRIVATE_INVEST_PRIVATE_INV_CHANGE" hidden="1">"c21062"</definedName>
    <definedName name="IQ_REAL_PRIVATE_INVEST_PRIVATE_INV_FARMS" hidden="1">"c21063"</definedName>
    <definedName name="IQ_REAL_PRIVATE_INVEST_PRIVATE_INV_NONFARMS" hidden="1">"c21064"</definedName>
    <definedName name="IQ_REAL_PRIVATE_INVEST_RES" hidden="1">"c21065"</definedName>
    <definedName name="IQ_REAL_PRIVATE_INVEST_STRUCTURES" hidden="1">"c21066"</definedName>
    <definedName name="IQ_REAL_PRIVATE_INVEST_TRANSPORTATION_EQUIP" hidden="1">"c21067"</definedName>
    <definedName name="IQ_REAL_SALES_TO_DOMESTIC_PURCHASES" hidden="1">"c21068"</definedName>
    <definedName name="IQ_REALIZED_GAINS_AVAIL_SALE_SEC_FFIEC" hidden="1">"c13022"</definedName>
    <definedName name="IQ_REALIZED_GAINS_HELD_MATURITY_SEC_FFIEC" hidden="1">"c13021"</definedName>
    <definedName name="IQ_REALIZED_GAINS_SEC_TOT_FFIEC" hidden="1">"c13517"</definedName>
    <definedName name="IQ_REBOOKED_GNMA_LOANS_REPURCHASED_ELIGIBLE_REPURCHASE_DUE_30_89_THRIFT" hidden="1">"c25260"</definedName>
    <definedName name="IQ_REBOOKED_GNMA_LOANS_REPURCHASED_ELIGIBLE_REPURCHASE_DUE_90_THRIFT" hidden="1">"c25281"</definedName>
    <definedName name="IQ_REBOOKED_GNMA_LOANS_REPURCHASED_ELIGIBLE_REPURCHASE_NON_ACCRUAL_THRIFT" hidden="1">"c25302"</definedName>
    <definedName name="IQ_RECENT_FUNDS" hidden="1">"c18908"</definedName>
    <definedName name="IQ_RECENT_FUNDS_ID" hidden="1">"c18909"</definedName>
    <definedName name="IQ_RECIPROCAL_BROKERED_DEPOSITS_THRIFT" hidden="1">"c24997"</definedName>
    <definedName name="IQ_RECORDED_INV_PURCHASED_CREDIT_IMPAIRED_LOANS_THRIFT" hidden="1">"c25238"</definedName>
    <definedName name="IQ_RECOVERIES_1_4_FAMILY_LOANS_FDIC" hidden="1">"c6707"</definedName>
    <definedName name="IQ_RECOVERIES_AUTO_LOANS_FDIC" hidden="1">"c6701"</definedName>
    <definedName name="IQ_RECOVERIES_AVG_LOANS_FFIEC" hidden="1">"c13476"</definedName>
    <definedName name="IQ_RECOVERIES_CL_LOANS_FDIC" hidden="1">"c6702"</definedName>
    <definedName name="IQ_RECOVERIES_CREDIT_CARDS_RECEIVABLES_FDIC" hidden="1">"c6704"</definedName>
    <definedName name="IQ_RECOVERIES_GVA_THRIFT" hidden="1">"c25094"</definedName>
    <definedName name="IQ_RECOVERIES_HOME_EQUITY_LINES_FDIC" hidden="1">"c6705"</definedName>
    <definedName name="IQ_RECOVERIES_OTHER_CONSUMER_LOANS_FDIC" hidden="1">"c6703"</definedName>
    <definedName name="IQ_RECOVERIES_OTHER_LOANS_FDIC" hidden="1">"c6706"</definedName>
    <definedName name="IQ_RECOVERIES_TVA_THRIFT" hidden="1">"c25108"</definedName>
    <definedName name="IQ_RECURRING_PROFIT_ACT_OR_EST" hidden="1">"c4507"</definedName>
    <definedName name="IQ_RECURRING_PROFIT_ACT_OR_EST_CIQ" hidden="1">"c5045"</definedName>
    <definedName name="IQ_RECURRING_PROFIT_ACT_OR_EST_CIQ_COL" hidden="1">"c11692"</definedName>
    <definedName name="IQ_RECURRING_PROFIT_EST" hidden="1">"c4499"</definedName>
    <definedName name="IQ_RECURRING_PROFIT_EST_CIQ" hidden="1">"c5037"</definedName>
    <definedName name="IQ_RECURRING_PROFIT_GUIDANCE" hidden="1">"c4500"</definedName>
    <definedName name="IQ_RECURRING_PROFIT_GUIDANCE_CIQ" hidden="1">"c5038"</definedName>
    <definedName name="IQ_RECURRING_PROFIT_GUIDANCE_CIQ_COL" hidden="1">"c11685"</definedName>
    <definedName name="IQ_RECURRING_PROFIT_HIGH_EST" hidden="1">"c4501"</definedName>
    <definedName name="IQ_RECURRING_PROFIT_HIGH_EST_CIQ" hidden="1">"c5039"</definedName>
    <definedName name="IQ_RECURRING_PROFIT_HIGH_GUIDANCE" hidden="1">"c4179"</definedName>
    <definedName name="IQ_RECURRING_PROFIT_HIGH_GUIDANCE_CIQ" hidden="1">"c4591"</definedName>
    <definedName name="IQ_RECURRING_PROFIT_HIGH_GUIDANCE_CIQ_COL" hidden="1">"c11240"</definedName>
    <definedName name="IQ_RECURRING_PROFIT_LOW_EST" hidden="1">"c4502"</definedName>
    <definedName name="IQ_RECURRING_PROFIT_LOW_EST_CIQ" hidden="1">"c5040"</definedName>
    <definedName name="IQ_RECURRING_PROFIT_LOW_GUIDANCE" hidden="1">"c4219"</definedName>
    <definedName name="IQ_RECURRING_PROFIT_LOW_GUIDANCE_CIQ" hidden="1">"c4631"</definedName>
    <definedName name="IQ_RECURRING_PROFIT_LOW_GUIDANCE_CIQ_COL" hidden="1">"c11280"</definedName>
    <definedName name="IQ_RECURRING_PROFIT_MEDIAN_EST" hidden="1">"c4503"</definedName>
    <definedName name="IQ_RECURRING_PROFIT_MEDIAN_EST_CIQ" hidden="1">"c5041"</definedName>
    <definedName name="IQ_RECURRING_PROFIT_NUM_EST" hidden="1">"c4504"</definedName>
    <definedName name="IQ_RECURRING_PROFIT_NUM_EST_CIQ" hidden="1">"c5042"</definedName>
    <definedName name="IQ_RECURRING_PROFIT_SHARE_ACT_OR_EST" hidden="1">"c4508"</definedName>
    <definedName name="IQ_RECURRING_PROFIT_SHARE_ACT_OR_EST_CIQ" hidden="1">"c5046"</definedName>
    <definedName name="IQ_RECURRING_PROFIT_SHARE_ACT_OR_EST_CIQ_COL" hidden="1">"c11693"</definedName>
    <definedName name="IQ_RECURRING_PROFIT_SHARE_EST" hidden="1">"c4506"</definedName>
    <definedName name="IQ_RECURRING_PROFIT_SHARE_EST_CIQ" hidden="1">"c5044"</definedName>
    <definedName name="IQ_RECURRING_PROFIT_SHARE_GUIDANCE" hidden="1">"c4509"</definedName>
    <definedName name="IQ_RECURRING_PROFIT_SHARE_GUIDANCE_CIQ" hidden="1">"c5047"</definedName>
    <definedName name="IQ_RECURRING_PROFIT_SHARE_GUIDANCE_CIQ_COL" hidden="1">"c11694"</definedName>
    <definedName name="IQ_RECURRING_PROFIT_SHARE_HIGH_EST" hidden="1">"c4510"</definedName>
    <definedName name="IQ_RECURRING_PROFIT_SHARE_HIGH_EST_CIQ" hidden="1">"c5048"</definedName>
    <definedName name="IQ_RECURRING_PROFIT_SHARE_HIGH_GUIDANCE" hidden="1">"c4200"</definedName>
    <definedName name="IQ_RECURRING_PROFIT_SHARE_HIGH_GUIDANCE_CIQ" hidden="1">"c4612"</definedName>
    <definedName name="IQ_RECURRING_PROFIT_SHARE_HIGH_GUIDANCE_CIQ_COL" hidden="1">"c11261"</definedName>
    <definedName name="IQ_RECURRING_PROFIT_SHARE_LOW_EST" hidden="1">"c4511"</definedName>
    <definedName name="IQ_RECURRING_PROFIT_SHARE_LOW_EST_CIQ" hidden="1">"c5049"</definedName>
    <definedName name="IQ_RECURRING_PROFIT_SHARE_LOW_GUIDANCE" hidden="1">"c4240"</definedName>
    <definedName name="IQ_RECURRING_PROFIT_SHARE_LOW_GUIDANCE_CIQ" hidden="1">"c4652"</definedName>
    <definedName name="IQ_RECURRING_PROFIT_SHARE_LOW_GUIDANCE_CIQ_COL" hidden="1">"c11301"</definedName>
    <definedName name="IQ_RECURRING_PROFIT_SHARE_MEDIAN_EST" hidden="1">"c4512"</definedName>
    <definedName name="IQ_RECURRING_PROFIT_SHARE_MEDIAN_EST_CIQ" hidden="1">"c5050"</definedName>
    <definedName name="IQ_RECURRING_PROFIT_SHARE_NUM_EST" hidden="1">"c4513"</definedName>
    <definedName name="IQ_RECURRING_PROFIT_SHARE_NUM_EST_CIQ" hidden="1">"c5051"</definedName>
    <definedName name="IQ_RECURRING_PROFIT_SHARE_STDDEV_EST" hidden="1">"c4514"</definedName>
    <definedName name="IQ_RECURRING_PROFIT_SHARE_STDDEV_EST_CIQ" hidden="1">"c5052"</definedName>
    <definedName name="IQ_RECURRING_PROFIT_STDDEV_EST" hidden="1">"c4516"</definedName>
    <definedName name="IQ_RECURRING_PROFIT_STDDEV_EST_CIQ" hidden="1">"c5054"</definedName>
    <definedName name="IQ_REDEEM_PREF_STOCK" hidden="1">"c1417"</definedName>
    <definedName name="IQ_REDUCTION_TAX_POSITION_CURRENT_YR" hidden="1">"c15734"</definedName>
    <definedName name="IQ_REDUCTION_TAX_POSITION_PRIOR_YRS" hidden="1">"c15736"</definedName>
    <definedName name="IQ_REF_ENTITY" hidden="1">"c6033"</definedName>
    <definedName name="IQ_REF_ENTITY_CIQID" hidden="1">"c6024"</definedName>
    <definedName name="IQ_REF_ENTITY_TICKER" hidden="1">"c6023"</definedName>
    <definedName name="IQ_REG_ASSETS" hidden="1">"c1095"</definedName>
    <definedName name="IQ_REINSTATED" hidden="1">"c16221"</definedName>
    <definedName name="IQ_REINSTATEMENT_DATE" hidden="1">"c16222"</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 hidden="1">"c13104"</definedName>
    <definedName name="IQ_REINSURANCE_RECOVERABLE_ASSETS_PC_FFIEC" hidden="1">"c13098"</definedName>
    <definedName name="IQ_RELATED_PLANS_FDIC" hidden="1">"c6320"</definedName>
    <definedName name="IQ_RENT_AVG_PROP" hidden="1">"c16056"</definedName>
    <definedName name="IQ_RENT_OTHER_INC_FROM_OREO_FFIEC" hidden="1">"c13043"</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_SAFE_DEPOSIT_FFIEC" hidden="1">"c13044"</definedName>
    <definedName name="IQ_RENTAL_NOI" hidden="1">"c16065"</definedName>
    <definedName name="IQ_RENTAL_NOI_AVG_GROSS_PROP" hidden="1">"c16057"</definedName>
    <definedName name="IQ_RENTAL_NOI_TOTAL_RENT_REVENUE" hidden="1">"c16061"</definedName>
    <definedName name="IQ_RENTAL_REV" hidden="1">"c1101"</definedName>
    <definedName name="IQ_REPAIRS_MAINTENANCE" hidden="1">"c16032"</definedName>
    <definedName name="IQ_REPO" hidden="1">"c19133"</definedName>
    <definedName name="IQ_REPOSSESS_1_4_DWELLING_UNITS_RE_THRIFT" hidden="1">"c24871"</definedName>
    <definedName name="IQ_REPOSSESS_ASSETS_THRIFT" hidden="1">"c24869"</definedName>
    <definedName name="IQ_REPOSSESS_CONSTRUCTION_RE_THRIFT" hidden="1">"c24870"</definedName>
    <definedName name="IQ_REPOSSESS_GVA_THRIFT" hidden="1">"c24877"</definedName>
    <definedName name="IQ_REPOSSESS_LAND_THRIFT" hidden="1">"c24874"</definedName>
    <definedName name="IQ_REPOSSESS_MULTIFAMILY_5_MORE_DWELLING_UNITS_RE_THRIFT" hidden="1">"c24872"</definedName>
    <definedName name="IQ_REPOSSESS_NONRES_EXCEPT_LAND_RE_THRIFT" hidden="1">"c24873"</definedName>
    <definedName name="IQ_REPOSSESS_OTHER_ASSETS_THRIFT" hidden="1">"c24876"</definedName>
    <definedName name="IQ_REPOSSESS_US_GOVT_GUARANTEED_INSURED_RE_OWNED_THRIFT" hidden="1">"c24875"</definedName>
    <definedName name="IQ_REPOSSESSED_ASSETS_TOTAL_ADJUSTED_NCOS_TOTAL_THRIFT" hidden="1">"c25218"</definedName>
    <definedName name="IQ_REPOSSESSED_ASSETS_TOTAL_GVA_CHARGE_OFFS_THRIFT" hidden="1">"c25133"</definedName>
    <definedName name="IQ_REPOSSESSED_ASSETS_TOTAL_SVA_PROVISIONS_TRANSFERS_FROM_GVA_TOTAL_THRIFT" hidden="1">"c25187"</definedName>
    <definedName name="IQ_REPRICEABLE_EARNING_ASSETS_INT_SENSITIVITY_FFIEC" hidden="1">"c13093"</definedName>
    <definedName name="IQ_REPRICEABLE_INT_DEPOSITS_INT_SENSITIVITY_FFIEC" hidden="1">"c13094"</definedName>
    <definedName name="IQ_REPURCHASED_REBOOKED_GNMA_DUE_30_89_FFIEC" hidden="1">"c13283"</definedName>
    <definedName name="IQ_REPURCHASED_REBOOKED_GNMA_DUE_90_FFIEC" hidden="1">"c13309"</definedName>
    <definedName name="IQ_REPURCHASED_REBOOKED_GNMA_NON_ACCRUAL_FFIEC" hidden="1">"c13334"</definedName>
    <definedName name="IQ_RES_CONST_REAL_APR_FC_UNUSED" hidden="1">"c8536"</definedName>
    <definedName name="IQ_RES_CONST_REAL_APR_FC_UNUSED_UNUSED_UNUSED" hidden="1">"c8536"</definedName>
    <definedName name="IQ_RES_CONST_REAL_APR_UNUSED" hidden="1">"c7656"</definedName>
    <definedName name="IQ_RES_CONST_REAL_APR_UNUSED_UNUSED_UNUSED" hidden="1">"c7656"</definedName>
    <definedName name="IQ_RES_CONST_REAL_FC_UNUSED" hidden="1">"c7876"</definedName>
    <definedName name="IQ_RES_CONST_REAL_FC_UNUSED_UNUSED_UNUSED" hidden="1">"c7876"</definedName>
    <definedName name="IQ_RES_CONST_REAL_POP_FC_UNUSED" hidden="1">"c8096"</definedName>
    <definedName name="IQ_RES_CONST_REAL_POP_FC_UNUSED_UNUSED_UNUSED" hidden="1">"c8096"</definedName>
    <definedName name="IQ_RES_CONST_REAL_POP_UNUSED" hidden="1">"c7216"</definedName>
    <definedName name="IQ_RES_CONST_REAL_POP_UNUSED_UNUSED_UNUSED" hidden="1">"c7216"</definedName>
    <definedName name="IQ_RES_CONST_REAL_SAAR_APR_FC_UNUSED" hidden="1">"c8537"</definedName>
    <definedName name="IQ_RES_CONST_REAL_SAAR_APR_FC_UNUSED_UNUSED_UNUSED" hidden="1">"c8537"</definedName>
    <definedName name="IQ_RES_CONST_REAL_SAAR_APR_UNUSED" hidden="1">"c7657"</definedName>
    <definedName name="IQ_RES_CONST_REAL_SAAR_APR_UNUSED_UNUSED_UNUSED" hidden="1">"c7657"</definedName>
    <definedName name="IQ_RES_CONST_REAL_SAAR_FC_UNUSED" hidden="1">"c7877"</definedName>
    <definedName name="IQ_RES_CONST_REAL_SAAR_FC_UNUSED_UNUSED_UNUSED" hidden="1">"c7877"</definedName>
    <definedName name="IQ_RES_CONST_REAL_SAAR_POP_FC_UNUSED" hidden="1">"c8097"</definedName>
    <definedName name="IQ_RES_CONST_REAL_SAAR_POP_FC_UNUSED_UNUSED_UNUSED" hidden="1">"c8097"</definedName>
    <definedName name="IQ_RES_CONST_REAL_SAAR_POP_UNUSED" hidden="1">"c7217"</definedName>
    <definedName name="IQ_RES_CONST_REAL_SAAR_POP_UNUSED_UNUSED_UNUSED" hidden="1">"c7217"</definedName>
    <definedName name="IQ_RES_CONST_REAL_SAAR_UNUSED" hidden="1">"c6997"</definedName>
    <definedName name="IQ_RES_CONST_REAL_SAAR_UNUSED_UNUSED_UNUSED" hidden="1">"c6997"</definedName>
    <definedName name="IQ_RES_CONST_REAL_SAAR_YOY_FC_UNUSED" hidden="1">"c8317"</definedName>
    <definedName name="IQ_RES_CONST_REAL_SAAR_YOY_FC_UNUSED_UNUSED_UNUSED" hidden="1">"c8317"</definedName>
    <definedName name="IQ_RES_CONST_REAL_SAAR_YOY_UNUSED" hidden="1">"c7437"</definedName>
    <definedName name="IQ_RES_CONST_REAL_SAAR_YOY_UNUSED_UNUSED_UNUSED" hidden="1">"c7437"</definedName>
    <definedName name="IQ_RES_CONST_REAL_UNUSED" hidden="1">"c6996"</definedName>
    <definedName name="IQ_RES_CONST_REAL_UNUSED_UNUSED_UNUSED" hidden="1">"c6996"</definedName>
    <definedName name="IQ_RES_CONST_REAL_YOY_FC_UNUSED" hidden="1">"c8316"</definedName>
    <definedName name="IQ_RES_CONST_REAL_YOY_FC_UNUSED_UNUSED_UNUSED" hidden="1">"c8316"</definedName>
    <definedName name="IQ_RES_CONST_REAL_YOY_UNUSED" hidden="1">"c7436"</definedName>
    <definedName name="IQ_RES_CONST_REAL_YOY_UNUSED_UNUSED_UNUSED" hidden="1">"c7436"</definedName>
    <definedName name="IQ_RES_CONST_SAAR_APR_FC_UNUSED" hidden="1">"c8540"</definedName>
    <definedName name="IQ_RES_CONST_SAAR_APR_FC_UNUSED_UNUSED_UNUSED" hidden="1">"c8540"</definedName>
    <definedName name="IQ_RES_CONST_SAAR_APR_UNUSED" hidden="1">"c7660"</definedName>
    <definedName name="IQ_RES_CONST_SAAR_APR_UNUSED_UNUSED_UNUSED" hidden="1">"c7660"</definedName>
    <definedName name="IQ_RES_CONST_SAAR_FC_UNUSED" hidden="1">"c7880"</definedName>
    <definedName name="IQ_RES_CONST_SAAR_FC_UNUSED_UNUSED_UNUSED" hidden="1">"c7880"</definedName>
    <definedName name="IQ_RES_CONST_SAAR_POP_FC_UNUSED" hidden="1">"c8100"</definedName>
    <definedName name="IQ_RES_CONST_SAAR_POP_FC_UNUSED_UNUSED_UNUSED" hidden="1">"c8100"</definedName>
    <definedName name="IQ_RES_CONST_SAAR_POP_UNUSED" hidden="1">"c7220"</definedName>
    <definedName name="IQ_RES_CONST_SAAR_POP_UNUSED_UNUSED_UNUSED" hidden="1">"c7220"</definedName>
    <definedName name="IQ_RES_CONST_SAAR_UNUSED" hidden="1">"c7000"</definedName>
    <definedName name="IQ_RES_CONST_SAAR_UNUSED_UNUSED_UNUSED" hidden="1">"c7000"</definedName>
    <definedName name="IQ_RES_CONST_SAAR_YOY_FC_UNUSED" hidden="1">"c8320"</definedName>
    <definedName name="IQ_RES_CONST_SAAR_YOY_FC_UNUSED_UNUSED_UNUSED" hidden="1">"c8320"</definedName>
    <definedName name="IQ_RES_CONST_SAAR_YOY_UNUSED" hidden="1">"c7440"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IDUAL_INTERESTS_INT_ONLY_STRIPS_THRIFT" hidden="1">"c24939"</definedName>
    <definedName name="IQ_RESIDUAL_INTERESTS_THRIFT" hidden="1">"c24938"</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FFIEC" hidden="1">"c12958"</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CM" hidden="1">"c1106"</definedName>
    <definedName name="IQ_RESTRUCTURE_FIN" hidden="1">"c1108"</definedName>
    <definedName name="IQ_RESTRUCTURE_INS" hidden="1">"c1109"</definedName>
    <definedName name="IQ_RESTRUCTURE_RE" hidden="1">"c6264"</definedName>
    <definedName name="IQ_RESTRUCTURE_REIT" hidden="1">"c1110"</definedName>
    <definedName name="IQ_RESTRUCTURE_SUPPLE" hidden="1">"c13809"</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"c2903"</definedName>
    <definedName name="IQ_RETAIL_ACQUIRED_OWNED_STORES" hidden="1">"c2895"</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ATALOG_REVENUES" hidden="1">"c9903"</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NV_BUILDING_MATERIAL" hidden="1">"c21069"</definedName>
    <definedName name="IQ_RETAIL_INV_CLOTHING" hidden="1">"c21070"</definedName>
    <definedName name="IQ_RETAIL_INV_DEPT_STORE" hidden="1">"c21071"</definedName>
    <definedName name="IQ_RETAIL_INV_FOOD" hidden="1">"c21072"</definedName>
    <definedName name="IQ_RETAIL_INV_FURNITURE" hidden="1">"c21073"</definedName>
    <definedName name="IQ_RETAIL_INV_GENERAL" hidden="1">"c21074"</definedName>
    <definedName name="IQ_RETAIL_INV_MOTOR_VEHICLE" hidden="1">"c21075"</definedName>
    <definedName name="IQ_RETAIL_INV_SALES_RATIO_BUILDING" hidden="1">"c21076"</definedName>
    <definedName name="IQ_RETAIL_INV_SALES_RATIO_CLOTHING" hidden="1">"c21077"</definedName>
    <definedName name="IQ_RETAIL_INV_SALES_RATIO_DEPT_STORE" hidden="1">"c21078"</definedName>
    <definedName name="IQ_RETAIL_INV_SALES_RATIO_FOOD" hidden="1">"c21079"</definedName>
    <definedName name="IQ_RETAIL_INV_SALES_RATIO_FURNITURE" hidden="1">"c21080"</definedName>
    <definedName name="IQ_RETAIL_INV_SALES_RATIO_GENERAL" hidden="1">"c21081"</definedName>
    <definedName name="IQ_RETAIL_INV_SALES_RATIO_MV" hidden="1">"c21082"</definedName>
    <definedName name="IQ_RETAIL_INV_SALES_RATIO_TOTAL" hidden="1">"c21083"</definedName>
    <definedName name="IQ_RETAIL_INV_SALES_RATIO_TOTAL_EX_MV" hidden="1">"c21084"</definedName>
    <definedName name="IQ_RETAIL_INV_TOTAL" hidden="1">"c21085"</definedName>
    <definedName name="IQ_RETAIL_INV_TOTAL_EX_MOTOR_VEHICLE" hidden="1">"c21086"</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NLINE_REVENUES" hidden="1">"c9904"</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REVENUES" hidden="1">"c9902"</definedName>
    <definedName name="IQ_RETAIL_SALES" hidden="1">"c7003"</definedName>
    <definedName name="IQ_RETAIL_SALES_APR" hidden="1">"c7663"</definedName>
    <definedName name="IQ_RETAIL_SALES_APR_FC" hidden="1">"c8543"</definedName>
    <definedName name="IQ_RETAIL_SALES_BUILDING_MATERIAL" hidden="1">"c21087"</definedName>
    <definedName name="IQ_RETAIL_SALES_CATALOG" hidden="1">"c9903"</definedName>
    <definedName name="IQ_RETAIL_SALES_CLOTHING" hidden="1">"c21088"</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FOODSTUFF" hidden="1">"c21089"</definedName>
    <definedName name="IQ_RETAIL_SALES_FURNITURE" hidden="1">"c21090"</definedName>
    <definedName name="IQ_RETAIL_SALES_GAS" hidden="1">"c21091"</definedName>
    <definedName name="IQ_RETAIL_SALES_GENERAL" hidden="1">"c21092"</definedName>
    <definedName name="IQ_RETAIL_SALES_HEALTH" hidden="1">"c21093"</definedName>
    <definedName name="IQ_RETAIL_SALES_MISC" hidden="1">"c21094"</definedName>
    <definedName name="IQ_RETAIL_SALES_MOTOR_VEHICLE" hidden="1">"c21095"</definedName>
    <definedName name="IQ_RETAIL_SALES_NONSTORES" hidden="1">"c21096"</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PORTING_GOODS" hidden="1">"c21097"</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TOTAL" hidden="1">"c21098"</definedName>
    <definedName name="IQ_RETAIL_SALES_TOTAL_EX_MOTOR_VEHICLE" hidden="1">"c21099"</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LES_YOY_PCT" hidden="1">"c21100"</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L_WHOLESALE_REVENUES" hidden="1">"c15895"</definedName>
    <definedName name="IQ_RETAINED_EARN" hidden="1">"c1420"</definedName>
    <definedName name="IQ_RETAINED_EARNINGS_AVERAGE_EQUITY_FDIC" hidden="1">"c6733"</definedName>
    <definedName name="IQ_RETAINED_EARNINGS_EQUITY_FFIEC" hidden="1">"c13348"</definedName>
    <definedName name="IQ_RETAINED_EARNINGS_EQUITY_THRIFT" hidden="1">"c25633"</definedName>
    <definedName name="IQ_RETAINED_EARNINGS_FFIEC" hidden="1">"c12878"</definedName>
    <definedName name="IQ_RETAINED_EARNINGS_THRIFT" hidden="1">"c24919"</definedName>
    <definedName name="IQ_RETIREMENT_DEFINED_BENEFIT_INC_THRIFT" hidden="1">"c24803"</definedName>
    <definedName name="IQ_RETIREMENT_DEFINED_CONT_INC_THRIFT" hidden="1">"c24802"</definedName>
    <definedName name="IQ_RETIREMENT_DEPOSITS_LESS_THAN_250000_THRIFT" hidden="1">"c24990"</definedName>
    <definedName name="IQ_RETIREMENT_DEPOSITS_WITH_BALANCES_GREATER_THAN_250000_THRIFT" hidden="1">"c24991"</definedName>
    <definedName name="IQ_RETIREMENT_OTHER_RETIREMENT_ACCOUNTS_INC_THRIFT" hidden="1">"c24804"</definedName>
    <definedName name="IQ_RETIREMENT_RELATED_EMPLOYEE_BENEFIT_ACCOUNTS_GROSS_LOSSES_MANAGED_ACCOUNTS_THRIFT" hidden="1">"c25462"</definedName>
    <definedName name="IQ_RETIREMENT_RELATED_EMPLOYEE_BENEFIT_ACCOUNTS_GROSS_LOSSES_NONMANAGED_ACCOUNTS_THRIFT" hidden="1">"c25467"</definedName>
    <definedName name="IQ_RETIREMENT_RELATED_EMPLOYEE_BENEFIT_ACCOUNTS_RECOVERIES_THRIFT" hidden="1">"c25472"</definedName>
    <definedName name="IQ_RETIREMENT_RELATED_TRUST_AGENCY_ACCOUNTS_EMPLOYEE_BENEFIT_DEFINED_BENEFIT_MANAGED_ASSETS_THRIFT" hidden="1">"c25349"</definedName>
    <definedName name="IQ_RETIREMENT_RELATED_TRUST_AGENCY_ACCOUNTS_EMPLOYEE_BENEFIT_DEFINED_BENEFIT_NONMANAGED_ASSETS_THRIFT" hidden="1">"c25370"</definedName>
    <definedName name="IQ_RETIREMENT_RELATED_TRUST_AGENCY_ACCOUNTS_EMPLOYEE_BENEFIT_DEFINED_BENEFIT_NUMBER_MANAGED_ACCOUNTS_THRIFT" hidden="1">"c25360"</definedName>
    <definedName name="IQ_RETIREMENT_RELATED_TRUST_AGENCY_ACCOUNTS_EMPLOYEE_BENEFIT_DEFINED_BENEFIT_NUMBER_NONMANAGED_ACCOUNTS_THRIFT" hidden="1">"c25382"</definedName>
    <definedName name="IQ_RETIREMENT_RELATED_TRUST_AGENCY_ACCOUNTS_EMPLOYEE_BENEFIT_DEFINED_CONTRIBUTION_MANAGED_ASSETS_THRIFT" hidden="1">"c25348"</definedName>
    <definedName name="IQ_RETIREMENT_RELATED_TRUST_AGENCY_ACCOUNTS_EMPLOYEE_BENEFIT_DEFINED_CONTRIBUTION_NONMANAGED_ASSETS_THRIFT" hidden="1">"c25369"</definedName>
    <definedName name="IQ_RETIREMENT_RELATED_TRUST_AGENCY_ACCOUNTS_EMPLOYEE_BENEFIT_DEFINED_CONTRIBUTION_NUMBER_MANAGED_ACCOUNTS_THRIFT" hidden="1">"c25359"</definedName>
    <definedName name="IQ_RETIREMENT_RELATED_TRUST_AGENCY_ACCOUNTS_EMPLOYEE_BENEFIT_DEFINED_CONTRIBUTION_NUMBER_NONMANAGED_ACCOUNTS_THRIFT" hidden="1">"c25381"</definedName>
    <definedName name="IQ_RETIREMENT_RELATED_TRUST_AGENCY_ACCOUNTS_EMPLOYEE_BENEFIT_OTHER_MANAGED_ASSETS_THRIFT" hidden="1">"c25350"</definedName>
    <definedName name="IQ_RETIREMENT_RELATED_TRUST_AGENCY_ACCOUNTS_EMPLOYEE_BENEFIT_OTHER_NONMANAGED_ASSETS_THRIFT" hidden="1">"c25371"</definedName>
    <definedName name="IQ_RETIREMENT_RELATED_TRUST_AGENCY_ACCOUNTS_EMPLOYEE_BENEFIT_OTHER_NUMBER_MANAGED_ACCOUNTS_THRIFT" hidden="1">"c25361"</definedName>
    <definedName name="IQ_RETIREMENT_RELATED_TRUST_AGENCY_ACCOUNTS_EMPLOYEE_BENEFIT_OTHER_NUMBER_NONMANAGED_ACCOUNTS_THRIFT" hidden="1">"c25383"</definedName>
    <definedName name="IQ_RETURN_ASSETS" hidden="1">"c1113"</definedName>
    <definedName name="IQ_RETURN_ASSETS_ACT_OR_EST" hidden="1">"c3585"</definedName>
    <definedName name="IQ_RETURN_ASSETS_ACT_OR_EST_CIQ" hidden="1">"c12020"</definedName>
    <definedName name="IQ_RETURN_ASSETS_ACT_OR_EST_REUT" hidden="1">"c5475"</definedName>
    <definedName name="IQ_RETURN_ASSETS_ACT_OR_EST_THOM" hidden="1">"c5310"</definedName>
    <definedName name="IQ_RETURN_ASSETS_BANK" hidden="1">"c1114"</definedName>
    <definedName name="IQ_RETURN_ASSETS_BROK" hidden="1">"c1115"</definedName>
    <definedName name="IQ_RETURN_ASSETS_CM" hidden="1">"c1115"</definedName>
    <definedName name="IQ_RETURN_ASSETS_DET_EST" hidden="1">"c12066"</definedName>
    <definedName name="IQ_RETURN_ASSETS_DET_EST_DATE" hidden="1">"c12219"</definedName>
    <definedName name="IQ_RETURN_ASSETS_DET_EST_DATE_THOM" hidden="1">"c12247"</definedName>
    <definedName name="IQ_RETURN_ASSETS_DET_EST_INCL" hidden="1">"c12356"</definedName>
    <definedName name="IQ_RETURN_ASSETS_DET_EST_INCL_THOM" hidden="1">"c12379"</definedName>
    <definedName name="IQ_RETURN_ASSETS_DET_EST_ORIGIN" hidden="1">"c12591"</definedName>
    <definedName name="IQ_RETURN_ASSETS_DET_EST_ORIGIN_THOM" hidden="1">"c12617"</definedName>
    <definedName name="IQ_RETURN_ASSETS_DET_EST_THOM" hidden="1">"c12097"</definedName>
    <definedName name="IQ_RETURN_ASSETS_EST" hidden="1">"c3529"</definedName>
    <definedName name="IQ_RETURN_ASSETS_EST_CIQ" hidden="1">"c3828"</definedName>
    <definedName name="IQ_RETURN_ASSETS_EST_DOWN_2MONTH" hidden="1">"c16537"</definedName>
    <definedName name="IQ_RETURN_ASSETS_EST_DOWN_2MONTH_CIQ" hidden="1">"c16801"</definedName>
    <definedName name="IQ_RETURN_ASSETS_EST_DOWN_3MONTH" hidden="1">"c16541"</definedName>
    <definedName name="IQ_RETURN_ASSETS_EST_DOWN_3MONTH_CIQ" hidden="1">"c16805"</definedName>
    <definedName name="IQ_RETURN_ASSETS_EST_DOWN_MONTH" hidden="1">"c16533"</definedName>
    <definedName name="IQ_RETURN_ASSETS_EST_DOWN_MONTH_CIQ" hidden="1">"c16797"</definedName>
    <definedName name="IQ_RETURN_ASSETS_EST_NOTE" hidden="1">"c17520"</definedName>
    <definedName name="IQ_RETURN_ASSETS_EST_NOTE_CIQ" hidden="1">"c17473"</definedName>
    <definedName name="IQ_RETURN_ASSETS_EST_NUM_ANALYSTS_2MONTH" hidden="1">"c16535"</definedName>
    <definedName name="IQ_RETURN_ASSETS_EST_NUM_ANALYSTS_2MONTH_CIQ" hidden="1">"c16799"</definedName>
    <definedName name="IQ_RETURN_ASSETS_EST_NUM_ANALYSTS_3MONTH" hidden="1">"c16539"</definedName>
    <definedName name="IQ_RETURN_ASSETS_EST_NUM_ANALYSTS_3MONTH_CIQ" hidden="1">"c16803"</definedName>
    <definedName name="IQ_RETURN_ASSETS_EST_NUM_ANALYSTS_MONTH" hidden="1">"c16531"</definedName>
    <definedName name="IQ_RETURN_ASSETS_EST_NUM_ANALYSTS_MONTH_CIQ" hidden="1">"c16795"</definedName>
    <definedName name="IQ_RETURN_ASSETS_EST_REUT" hidden="1">"c3990"</definedName>
    <definedName name="IQ_RETURN_ASSETS_EST_THOM" hidden="1">"c4034"</definedName>
    <definedName name="IQ_RETURN_ASSETS_EST_TOTAL_REVISED_2MONTH" hidden="1">"c16538"</definedName>
    <definedName name="IQ_RETURN_ASSETS_EST_TOTAL_REVISED_2MONTH_CIQ" hidden="1">"c16802"</definedName>
    <definedName name="IQ_RETURN_ASSETS_EST_TOTAL_REVISED_3MONTH" hidden="1">"c16542"</definedName>
    <definedName name="IQ_RETURN_ASSETS_EST_TOTAL_REVISED_3MONTH_CIQ" hidden="1">"c16806"</definedName>
    <definedName name="IQ_RETURN_ASSETS_EST_TOTAL_REVISED_MONTH" hidden="1">"c16534"</definedName>
    <definedName name="IQ_RETURN_ASSETS_EST_TOTAL_REVISED_MONTH_CIQ" hidden="1">"c16798"</definedName>
    <definedName name="IQ_RETURN_ASSETS_EST_UP_2MONTH" hidden="1">"c16536"</definedName>
    <definedName name="IQ_RETURN_ASSETS_EST_UP_2MONTH_CIQ" hidden="1">"c16800"</definedName>
    <definedName name="IQ_RETURN_ASSETS_EST_UP_3MONTH" hidden="1">"c16540"</definedName>
    <definedName name="IQ_RETURN_ASSETS_EST_UP_3MONTH_CIQ" hidden="1">"c16804"</definedName>
    <definedName name="IQ_RETURN_ASSETS_EST_UP_MONTH" hidden="1">"c16532"</definedName>
    <definedName name="IQ_RETURN_ASSETS_EST_UP_MONTH_CIQ" hidden="1">"c16796"</definedName>
    <definedName name="IQ_RETURN_ASSETS_FDIC" hidden="1">"c6730"</definedName>
    <definedName name="IQ_RETURN_ASSETS_FS" hidden="1">"c1116"</definedName>
    <definedName name="IQ_RETURN_ASSETS_GUIDANCE" hidden="1">"c4517"</definedName>
    <definedName name="IQ_RETURN_ASSETS_GUIDANCE_CIQ" hidden="1">"c5055"</definedName>
    <definedName name="IQ_RETURN_ASSETS_GUIDANCE_CIQ_COL" hidden="1">"c11702"</definedName>
    <definedName name="IQ_RETURN_ASSETS_HIGH_EST" hidden="1">"c3530"</definedName>
    <definedName name="IQ_RETURN_ASSETS_HIGH_EST_CIQ" hidden="1">"c3830"</definedName>
    <definedName name="IQ_RETURN_ASSETS_HIGH_EST_REUT" hidden="1">"c3992"</definedName>
    <definedName name="IQ_RETURN_ASSETS_HIGH_EST_THOM" hidden="1">"c4036"</definedName>
    <definedName name="IQ_RETURN_ASSETS_HIGH_GUIDANCE" hidden="1">"c4183"</definedName>
    <definedName name="IQ_RETURN_ASSETS_HIGH_GUIDANCE_CIQ" hidden="1">"c4595"</definedName>
    <definedName name="IQ_RETURN_ASSETS_HIGH_GUIDANCE_CIQ_COL" hidden="1">"c11244"</definedName>
    <definedName name="IQ_RETURN_ASSETS_LOW_EST" hidden="1">"c3531"</definedName>
    <definedName name="IQ_RETURN_ASSETS_LOW_EST_CIQ" hidden="1">"c3831"</definedName>
    <definedName name="IQ_RETURN_ASSETS_LOW_EST_REUT" hidden="1">"c3993"</definedName>
    <definedName name="IQ_RETURN_ASSETS_LOW_EST_THOM" hidden="1">"c4037"</definedName>
    <definedName name="IQ_RETURN_ASSETS_LOW_GUIDANCE" hidden="1">"c4223"</definedName>
    <definedName name="IQ_RETURN_ASSETS_LOW_GUIDANCE_CIQ" hidden="1">"c4635"</definedName>
    <definedName name="IQ_RETURN_ASSETS_LOW_GUIDANCE_CIQ_COL" hidden="1">"c11284"</definedName>
    <definedName name="IQ_RETURN_ASSETS_MEDIAN_EST" hidden="1">"c3532"</definedName>
    <definedName name="IQ_RETURN_ASSETS_MEDIAN_EST_CIQ" hidden="1">"c3829"</definedName>
    <definedName name="IQ_RETURN_ASSETS_MEDIAN_EST_REUT" hidden="1">"c3991"</definedName>
    <definedName name="IQ_RETURN_ASSETS_MEDIAN_EST_THOM" hidden="1">"c4035"</definedName>
    <definedName name="IQ_RETURN_ASSETS_NUM_EST" hidden="1">"c3527"</definedName>
    <definedName name="IQ_RETURN_ASSETS_NUM_EST_CIQ" hidden="1">"c3832"</definedName>
    <definedName name="IQ_RETURN_ASSETS_NUM_EST_REUT" hidden="1">"c3994"</definedName>
    <definedName name="IQ_RETURN_ASSETS_NUM_EST_THOM" hidden="1">"c4038"</definedName>
    <definedName name="IQ_RETURN_ASSETS_STDDEV_EST" hidden="1">"c3528"</definedName>
    <definedName name="IQ_RETURN_ASSETS_STDDEV_EST_CIQ" hidden="1">"c3833"</definedName>
    <definedName name="IQ_RETURN_ASSETS_STDDEV_EST_REUT" hidden="1">"c3995"</definedName>
    <definedName name="IQ_RETURN_ASSETS_STDDEV_EST_THOM" hidden="1">"c4039"</definedName>
    <definedName name="IQ_RETURN_CAPITAL" hidden="1">"c1117"</definedName>
    <definedName name="IQ_RETURN_COMMON_EQUITY" hidden="1">"c13838"</definedName>
    <definedName name="IQ_RETURN_EMBEDDED_VALUE" hidden="1">"c9974"</definedName>
    <definedName name="IQ_RETURN_EQUITY" hidden="1">"c1118"</definedName>
    <definedName name="IQ_RETURN_EQUITY_ACT_OR_EST" hidden="1">"c3586"</definedName>
    <definedName name="IQ_RETURN_EQUITY_ACT_OR_EST_CIQ" hidden="1">"c12021"</definedName>
    <definedName name="IQ_RETURN_EQUITY_ACT_OR_EST_REUT" hidden="1">"c5476"</definedName>
    <definedName name="IQ_RETURN_EQUITY_ACT_OR_EST_THOM" hidden="1">"c5311"</definedName>
    <definedName name="IQ_RETURN_EQUITY_BANK" hidden="1">"c1119"</definedName>
    <definedName name="IQ_RETURN_EQUITY_BROK" hidden="1">"c1120"</definedName>
    <definedName name="IQ_RETURN_EQUITY_CM" hidden="1">"c1120"</definedName>
    <definedName name="IQ_RETURN_EQUITY_DET_EST" hidden="1">"c12067"</definedName>
    <definedName name="IQ_RETURN_EQUITY_DET_EST_DATE" hidden="1">"c12220"</definedName>
    <definedName name="IQ_RETURN_EQUITY_DET_EST_DATE_THOM" hidden="1">"c12248"</definedName>
    <definedName name="IQ_RETURN_EQUITY_DET_EST_INCL" hidden="1">"c12357"</definedName>
    <definedName name="IQ_RETURN_EQUITY_DET_EST_INCL_THOM" hidden="1">"c12380"</definedName>
    <definedName name="IQ_RETURN_EQUITY_DET_EST_ORIGIN" hidden="1">"c12592"</definedName>
    <definedName name="IQ_RETURN_EQUITY_DET_EST_ORIGIN_THOM" hidden="1">"c12618"</definedName>
    <definedName name="IQ_RETURN_EQUITY_DET_EST_THOM" hidden="1">"c12098"</definedName>
    <definedName name="IQ_RETURN_EQUITY_EST" hidden="1">"c3535"</definedName>
    <definedName name="IQ_RETURN_EQUITY_EST_CIQ" hidden="1">"c3821"</definedName>
    <definedName name="IQ_RETURN_EQUITY_EST_DOWN_2MONTH" hidden="1">"c16549"</definedName>
    <definedName name="IQ_RETURN_EQUITY_EST_DOWN_2MONTH_CIQ" hidden="1">"c16813"</definedName>
    <definedName name="IQ_RETURN_EQUITY_EST_DOWN_3MONTH" hidden="1">"c16553"</definedName>
    <definedName name="IQ_RETURN_EQUITY_EST_DOWN_3MONTH_CIQ" hidden="1">"c16817"</definedName>
    <definedName name="IQ_RETURN_EQUITY_EST_DOWN_MONTH" hidden="1">"c16545"</definedName>
    <definedName name="IQ_RETURN_EQUITY_EST_DOWN_MONTH_CIQ" hidden="1">"c16809"</definedName>
    <definedName name="IQ_RETURN_EQUITY_EST_NOTE" hidden="1">"c17521"</definedName>
    <definedName name="IQ_RETURN_EQUITY_EST_NOTE_CIQ" hidden="1">"c17474"</definedName>
    <definedName name="IQ_RETURN_EQUITY_EST_NUM_ANALYSTS_2MONTH" hidden="1">"c16547"</definedName>
    <definedName name="IQ_RETURN_EQUITY_EST_NUM_ANALYSTS_2MONTH_CIQ" hidden="1">"c16811"</definedName>
    <definedName name="IQ_RETURN_EQUITY_EST_NUM_ANALYSTS_3MONTH" hidden="1">"c16551"</definedName>
    <definedName name="IQ_RETURN_EQUITY_EST_NUM_ANALYSTS_3MONTH_CIQ" hidden="1">"c16815"</definedName>
    <definedName name="IQ_RETURN_EQUITY_EST_NUM_ANALYSTS_MONTH" hidden="1">"c16543"</definedName>
    <definedName name="IQ_RETURN_EQUITY_EST_NUM_ANALYSTS_MONTH_CIQ" hidden="1">"c16807"</definedName>
    <definedName name="IQ_RETURN_EQUITY_EST_REUT" hidden="1">"c3983"</definedName>
    <definedName name="IQ_RETURN_EQUITY_EST_THOM" hidden="1">"c5479"</definedName>
    <definedName name="IQ_RETURN_EQUITY_EST_TOTAL_REVISED_2MONTH" hidden="1">"c16550"</definedName>
    <definedName name="IQ_RETURN_EQUITY_EST_TOTAL_REVISED_2MONTH_CIQ" hidden="1">"c16814"</definedName>
    <definedName name="IQ_RETURN_EQUITY_EST_TOTAL_REVISED_3MONTH" hidden="1">"c16554"</definedName>
    <definedName name="IQ_RETURN_EQUITY_EST_TOTAL_REVISED_3MONTH_CIQ" hidden="1">"c16818"</definedName>
    <definedName name="IQ_RETURN_EQUITY_EST_TOTAL_REVISED_MONTH" hidden="1">"c16546"</definedName>
    <definedName name="IQ_RETURN_EQUITY_EST_TOTAL_REVISED_MONTH_CIQ" hidden="1">"c16810"</definedName>
    <definedName name="IQ_RETURN_EQUITY_EST_UP_2MONTH" hidden="1">"c16548"</definedName>
    <definedName name="IQ_RETURN_EQUITY_EST_UP_2MONTH_CIQ" hidden="1">"c16812"</definedName>
    <definedName name="IQ_RETURN_EQUITY_EST_UP_3MONTH" hidden="1">"c16552"</definedName>
    <definedName name="IQ_RETURN_EQUITY_EST_UP_3MONTH_CIQ" hidden="1">"c16816"</definedName>
    <definedName name="IQ_RETURN_EQUITY_EST_UP_MONTH" hidden="1">"c16544"</definedName>
    <definedName name="IQ_RETURN_EQUITY_EST_UP_MONTH_CIQ" hidden="1">"c16808"</definedName>
    <definedName name="IQ_RETURN_EQUITY_FDIC" hidden="1">"c6732"</definedName>
    <definedName name="IQ_RETURN_EQUITY_FS" hidden="1">"c1121"</definedName>
    <definedName name="IQ_RETURN_EQUITY_GUIDANCE" hidden="1">"c4518"</definedName>
    <definedName name="IQ_RETURN_EQUITY_GUIDANCE_CIQ" hidden="1">"c5056"</definedName>
    <definedName name="IQ_RETURN_EQUITY_GUIDANCE_CIQ_COL" hidden="1">"c11703"</definedName>
    <definedName name="IQ_RETURN_EQUITY_HIGH_EST" hidden="1">"c3536"</definedName>
    <definedName name="IQ_RETURN_EQUITY_HIGH_EST_CIQ" hidden="1">"c3823"</definedName>
    <definedName name="IQ_RETURN_EQUITY_HIGH_EST_REUT" hidden="1">"c3985"</definedName>
    <definedName name="IQ_RETURN_EQUITY_HIGH_EST_THOM" hidden="1">"c5283"</definedName>
    <definedName name="IQ_RETURN_EQUITY_HIGH_GUIDANCE" hidden="1">"c4182"</definedName>
    <definedName name="IQ_RETURN_EQUITY_HIGH_GUIDANCE_CIQ" hidden="1">"c4594"</definedName>
    <definedName name="IQ_RETURN_EQUITY_HIGH_GUIDANCE_CIQ_COL" hidden="1">"c11243"</definedName>
    <definedName name="IQ_RETURN_EQUITY_LOW_EST" hidden="1">"c3537"</definedName>
    <definedName name="IQ_RETURN_EQUITY_LOW_EST_CIQ" hidden="1">"c3824"</definedName>
    <definedName name="IQ_RETURN_EQUITY_LOW_EST_REUT" hidden="1">"c3986"</definedName>
    <definedName name="IQ_RETURN_EQUITY_LOW_EST_THOM" hidden="1">"c5284"</definedName>
    <definedName name="IQ_RETURN_EQUITY_LOW_GUIDANCE" hidden="1">"c4222"</definedName>
    <definedName name="IQ_RETURN_EQUITY_LOW_GUIDANCE_CIQ" hidden="1">"c4634"</definedName>
    <definedName name="IQ_RETURN_EQUITY_LOW_GUIDANCE_CIQ_COL" hidden="1">"c11283"</definedName>
    <definedName name="IQ_RETURN_EQUITY_MEDIAN_EST" hidden="1">"c3538"</definedName>
    <definedName name="IQ_RETURN_EQUITY_MEDIAN_EST_CIQ" hidden="1">"c3822"</definedName>
    <definedName name="IQ_RETURN_EQUITY_MEDIAN_EST_REUT" hidden="1">"c3984"</definedName>
    <definedName name="IQ_RETURN_EQUITY_MEDIAN_EST_THOM" hidden="1">"c5282"</definedName>
    <definedName name="IQ_RETURN_EQUITY_NUM_EST" hidden="1">"c3533"</definedName>
    <definedName name="IQ_RETURN_EQUITY_NUM_EST_CIQ" hidden="1">"c3825"</definedName>
    <definedName name="IQ_RETURN_EQUITY_NUM_EST_REUT" hidden="1">"c3987"</definedName>
    <definedName name="IQ_RETURN_EQUITY_NUM_EST_THOM" hidden="1">"c5285"</definedName>
    <definedName name="IQ_RETURN_EQUITY_STDDEV_EST" hidden="1">"c3534"</definedName>
    <definedName name="IQ_RETURN_EQUITY_STDDEV_EST_CIQ" hidden="1">"c3826"</definedName>
    <definedName name="IQ_RETURN_EQUITY_STDDEV_EST_REUT" hidden="1">"c3988"</definedName>
    <definedName name="IQ_RETURN_EQUITY_STDDEV_EST_THOM" hidden="1">"c5286"</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BEFORE_LOAN_LOSS_FOREIGN_FFIEC" hidden="1">"c15381"</definedName>
    <definedName name="IQ_REV_DET_EST" hidden="1">"c12065"</definedName>
    <definedName name="IQ_REV_DET_EST_CURRENCY" hidden="1">"c12472"</definedName>
    <definedName name="IQ_REV_DET_EST_CURRENCY_THOM" hidden="1">"c12495"</definedName>
    <definedName name="IQ_REV_DET_EST_DATE" hidden="1">"c12218"</definedName>
    <definedName name="IQ_REV_DET_EST_DATE_THOM" hidden="1">"c12246"</definedName>
    <definedName name="IQ_REV_DET_EST_INCL" hidden="1">"c12355"</definedName>
    <definedName name="IQ_REV_DET_EST_INCL_THOM" hidden="1">"c12378"</definedName>
    <definedName name="IQ_REV_DET_EST_ORIGIN" hidden="1">"c12590"</definedName>
    <definedName name="IQ_REV_DET_EST_ORIGIN_THOM" hidden="1">"c12616"</definedName>
    <definedName name="IQ_REV_DET_EST_THOM" hidden="1">"c12096"</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STDDEV_EST_THOM" hidden="1">"c3657"</definedName>
    <definedName name="IQ_REV_UTI" hidden="1">"c1125"</definedName>
    <definedName name="IQ_REVALUATION_GAINS_DERIVATIVE_DOM_FFIEC" hidden="1">"c12828"</definedName>
    <definedName name="IQ_REVALUATION_GAINS_DERIVATIVE_FOREIGN_FFIEC" hidden="1">"c12829"</definedName>
    <definedName name="IQ_REVALUATION_GAINS_FDIC" hidden="1">"c6428"</definedName>
    <definedName name="IQ_REVALUATION_LOSSES_FDIC" hidden="1">"c6429"</definedName>
    <definedName name="IQ_REVALUATION_NON_TRADING_PROP" hidden="1">"c15999"</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ACT_OR_EST_CIQ" hidden="1">"c5059"</definedName>
    <definedName name="IQ_REVENUE_ACT_OR_EST_CIQ_COL" hidden="1">"c11706"</definedName>
    <definedName name="IQ_REVENUE_ACT_OR_EST_REUT" hidden="1">"c5461"</definedName>
    <definedName name="IQ_REVENUE_ACT_OR_EST_THOM" hidden="1">"c5299"</definedName>
    <definedName name="IQ_REVENUE_ADVERTISING" hidden="1">"c2880"</definedName>
    <definedName name="IQ_REVENUE_ANALOG_CABLE" hidden="1">"c2875"</definedName>
    <definedName name="IQ_REVENUE_BASIC_CABLE" hidden="1">"c2877"</definedName>
    <definedName name="IQ_REVENUE_BBAND" hidden="1">"c2878"</definedName>
    <definedName name="IQ_REVENUE_BEFORE_LL_FFIEC" hidden="1">"c13018"</definedName>
    <definedName name="IQ_REVENUE_BEFORE_LL_THRIFT" hidden="1">"c24782"</definedName>
    <definedName name="IQ_REVENUE_COMMERCIAL" hidden="1">"c2881"</definedName>
    <definedName name="IQ_REVENUE_DIGITAL_CABLE" hidden="1">"c2876"</definedName>
    <definedName name="IQ_REVENUE_EST" hidden="1">"c1126"</definedName>
    <definedName name="IQ_REVENUE_EST_1" hidden="1">"IQ_REVENUE_EST_1"</definedName>
    <definedName name="IQ_REVENUE_EST_BOTTOM_UP" hidden="1">"c5488"</definedName>
    <definedName name="IQ_REVENUE_EST_BOTTOM_UP_CIQ" hidden="1">"c12025"</definedName>
    <definedName name="IQ_REVENUE_EST_BOTTOM_UP_REUT" hidden="1">"c5496"</definedName>
    <definedName name="IQ_REVENUE_EST_CIQ" hidden="1">"c3616"</definedName>
    <definedName name="IQ_REVENUE_EST_DOWN_2MONTH" hidden="1">"c16285"</definedName>
    <definedName name="IQ_REVENUE_EST_DOWN_2MONTH_CIQ" hidden="1">"c16609"</definedName>
    <definedName name="IQ_REVENUE_EST_DOWN_3MONTH" hidden="1">"c16289"</definedName>
    <definedName name="IQ_REVENUE_EST_DOWN_3MONTH_CIQ" hidden="1">"c16613"</definedName>
    <definedName name="IQ_REVENUE_EST_DOWN_MONTH" hidden="1">"c16281"</definedName>
    <definedName name="IQ_REVENUE_EST_DOWN_MONTH_CIQ" hidden="1">"c16605"</definedName>
    <definedName name="IQ_REVENUE_EST_NOTE" hidden="1">"c17502"</definedName>
    <definedName name="IQ_REVENUE_EST_NOTE_CIQ" hidden="1">"c17455"</definedName>
    <definedName name="IQ_REVENUE_EST_NUM_ANALYSTS_2MONTH" hidden="1">"c16283"</definedName>
    <definedName name="IQ_REVENUE_EST_NUM_ANALYSTS_2MONTH_CIQ" hidden="1">"c16607"</definedName>
    <definedName name="IQ_REVENUE_EST_NUM_ANALYSTS_3MONTH" hidden="1">"c16287"</definedName>
    <definedName name="IQ_REVENUE_EST_NUM_ANALYSTS_3MONTH_CIQ" hidden="1">"c16611"</definedName>
    <definedName name="IQ_REVENUE_EST_NUM_ANALYSTS_MONTH" hidden="1">"c16279"</definedName>
    <definedName name="IQ_REVENUE_EST_NUM_ANALYSTS_MONTH_CIQ" hidden="1">"c16603"</definedName>
    <definedName name="IQ_REVENUE_EST_REUT" hidden="1">"c3634"</definedName>
    <definedName name="IQ_REVENUE_EST_THOM" hidden="1">"c3652"</definedName>
    <definedName name="IQ_REVENUE_EST_TOTAL_REVISED_2MONTH" hidden="1">"c16286"</definedName>
    <definedName name="IQ_REVENUE_EST_TOTAL_REVISED_2MONTH_CIQ" hidden="1">"c16610"</definedName>
    <definedName name="IQ_REVENUE_EST_TOTAL_REVISED_3MONTH" hidden="1">"c16290"</definedName>
    <definedName name="IQ_REVENUE_EST_TOTAL_REVISED_3MONTH_CIQ" hidden="1">"c16614"</definedName>
    <definedName name="IQ_REVENUE_EST_TOTAL_REVISED_MONTH" hidden="1">"c16282"</definedName>
    <definedName name="IQ_REVENUE_EST_TOTAL_REVISED_MONTH_CIQ" hidden="1">"c16606"</definedName>
    <definedName name="IQ_REVENUE_EST_UP_2MONTH" hidden="1">"c16284"</definedName>
    <definedName name="IQ_REVENUE_EST_UP_2MONTH_CIQ" hidden="1">"c16608"</definedName>
    <definedName name="IQ_REVENUE_EST_UP_3MONTH" hidden="1">"c16288"</definedName>
    <definedName name="IQ_REVENUE_EST_UP_3MONTH_CIQ" hidden="1">"c16612"</definedName>
    <definedName name="IQ_REVENUE_EST_UP_MONTH" hidden="1">"c16280"</definedName>
    <definedName name="IQ_REVENUE_EST_UP_MONTH_CIQ" hidden="1">"c16604"</definedName>
    <definedName name="IQ_REVENUE_GROWTH_1" hidden="1">"IQ_REVENUE_GROWTH_1"</definedName>
    <definedName name="IQ_REVENUE_GROWTH_2" hidden="1">"IQ_REVENUE_GROWTH_2"</definedName>
    <definedName name="IQ_REVENUE_GUIDANCE" hidden="1">"c4519"</definedName>
    <definedName name="IQ_REVENUE_GUIDANCE_CIQ" hidden="1">"c5057"</definedName>
    <definedName name="IQ_REVENUE_GUIDANCE_CIQ_COL" hidden="1">"c11704"</definedName>
    <definedName name="IQ_REVENUE_HIGH_EST" hidden="1">"c1127"</definedName>
    <definedName name="IQ_REVENUE_HIGH_EST_CIQ" hidden="1">"c3618"</definedName>
    <definedName name="IQ_REVENUE_HIGH_EST_REUT" hidden="1">"c3636"</definedName>
    <definedName name="IQ_REVENUE_HIGH_EST_THOM" hidden="1">"c3654"</definedName>
    <definedName name="IQ_REVENUE_HIGH_GUIDANCE" hidden="1">"c4169"</definedName>
    <definedName name="IQ_REVENUE_HIGH_GUIDANCE_CIQ" hidden="1">"c4581"</definedName>
    <definedName name="IQ_REVENUE_HIGH_GUIDANCE_CIQ_COL" hidden="1">"c11230"</definedName>
    <definedName name="IQ_REVENUE_LOW_EST" hidden="1">"c1128"</definedName>
    <definedName name="IQ_REVENUE_LOW_EST_CIQ" hidden="1">"c3619"</definedName>
    <definedName name="IQ_REVENUE_LOW_EST_REUT" hidden="1">"c3637"</definedName>
    <definedName name="IQ_REVENUE_LOW_EST_THOM" hidden="1">"c3655"</definedName>
    <definedName name="IQ_REVENUE_LOW_GUIDANCE" hidden="1">"c4209"</definedName>
    <definedName name="IQ_REVENUE_LOW_GUIDANCE_CIQ" hidden="1">"c4621"</definedName>
    <definedName name="IQ_REVENUE_LOW_GUIDANCE_CIQ_COL" hidden="1">"c11270"</definedName>
    <definedName name="IQ_REVENUE_MEDIAN_EST" hidden="1">"c1662"</definedName>
    <definedName name="IQ_REVENUE_MEDIAN_EST_CIQ" hidden="1">"c3617"</definedName>
    <definedName name="IQ_REVENUE_MEDIAN_EST_REUT" hidden="1">"c3635"</definedName>
    <definedName name="IQ_REVENUE_MEDIAN_EST_THOM" hidden="1">"c3653"</definedName>
    <definedName name="IQ_REVENUE_NO_EST" hidden="1">"c263"</definedName>
    <definedName name="IQ_REVENUE_NUM_EST" hidden="1">"c1129"</definedName>
    <definedName name="IQ_REVENUE_NUM_EST_CIQ" hidden="1">"c3620"</definedName>
    <definedName name="IQ_REVENUE_NUM_EST_REUT" hidden="1">"c3638"</definedName>
    <definedName name="IQ_REVENUE_NUM_EST_THOM" hidden="1">"c3656"</definedName>
    <definedName name="IQ_REVENUE_OTHER" hidden="1">"c2882"</definedName>
    <definedName name="IQ_REVENUE_PHONE" hidden="1">"c2879"</definedName>
    <definedName name="IQ_REVENUE_TOTAL" hidden="1">"c2883"</definedName>
    <definedName name="IQ_REVENUES_SATELLITE" hidden="1">"c15792"</definedName>
    <definedName name="IQ_REVENUES_WIRELESS" hidden="1">"c15793"</definedName>
    <definedName name="IQ_REVERSE_REPO" hidden="1">"c19131"</definedName>
    <definedName name="IQ_REVISION_DATE_" hidden="1">39191.6620949074</definedName>
    <definedName name="IQ_REVISION_DATE__1" hidden="1">39125.817037037</definedName>
    <definedName name="IQ_REVOLV_OPEN_SECURED_1_4_LL_REC_DOM_FFIEC" hidden="1">"c12902"</definedName>
    <definedName name="IQ_REVOLVING_HOME_EQUITY_LINES_UNUSED_FFIEC" hidden="1">"c13241"</definedName>
    <definedName name="IQ_REVOLVING_LOANS_GROSS_LOANS_FFIEC" hidden="1">"c13398"</definedName>
    <definedName name="IQ_REVOLVING_LOANS_GROSS_LOANS_THRIFT" hidden="1">"c25723"</definedName>
    <definedName name="IQ_REVOLVING_LOANS_RISK_BASED_CAPITAL_THRIFT" hidden="1">"c25708"</definedName>
    <definedName name="IQ_REVOLVING_LOANS_RISK_BASED_FFIEC" hidden="1">"c13419"</definedName>
    <definedName name="IQ_REVOLVING_LOANS_SEC_1_4_DOM_CHARGE_OFFS_FFIEC" hidden="1">"c13168"</definedName>
    <definedName name="IQ_REVOLVING_LOANS_SEC_1_4_DOM_RECOV_FFIEC" hidden="1">"c13190"</definedName>
    <definedName name="IQ_REVOLVING_OPEN_END_1_4_TRADING_DOM_FFIEC" hidden="1">"c12927"</definedName>
    <definedName name="IQ_REVOLVING_OPEN_END_PML_SECURED_1_4_DWELLING_UNITS_DUE_30_89_THRIFT" hidden="1">"c25241"</definedName>
    <definedName name="IQ_REVOLVING_OPEN_END_PML_SECURED_1_4_DWELLING_UNITS_DUE_90_THRIFT" hidden="1">"c25262"</definedName>
    <definedName name="IQ_REVOLVING_OPEN_END_PML_SECURED_1_4_DWELLING_UNITS_NON_ACCRUAL_THRIFT" hidden="1">"c25283"</definedName>
    <definedName name="IQ_REVOLVING_SECURED_1_4_DUE_30_89_FFIEC" hidden="1">"c13260"</definedName>
    <definedName name="IQ_REVOLVING_SECURED_1_4_DUE_90_FFIEC" hidden="1">"c13288"</definedName>
    <definedName name="IQ_REVOLVING_SECURED_1_4_NON_ACCRUAL_FFIEC" hidden="1">"c13314"</definedName>
    <definedName name="IQ_REVOLVING_SECURED_1_–4_NON_ACCRUAL_FFIEC" hidden="1">"c15565"</definedName>
    <definedName name="IQ_RGU" hidden="1">"c2863"</definedName>
    <definedName name="IQ_RISK_ADJ_BANK_ASSETS" hidden="1">"c2670"</definedName>
    <definedName name="IQ_RISK_WEIGHTED_ASSETS_0_PCT_FFIEC" hidden="1">"c18874"</definedName>
    <definedName name="IQ_RISK_WEIGHTED_ASSETS_100_PCT_FFIEC" hidden="1">"c18877"</definedName>
    <definedName name="IQ_RISK_WEIGHTED_ASSETS_20_PCT_FFIEC" hidden="1">"c18875"</definedName>
    <definedName name="IQ_RISK_WEIGHTED_ASSETS_50_PCT_FFIEC" hidden="1">"c18876"</definedName>
    <definedName name="IQ_RISK_WEIGHTED_ASSETS_BEFORE_EXCESS_ALLOWANCE_LL_LOSSES_THRIFT" hidden="1">"c25077"</definedName>
    <definedName name="IQ_RISK_WEIGHTED_ASSETS_FDIC" hidden="1">"c6370"</definedName>
    <definedName name="IQ_RISK_WEIGHTED_ASSETS_LOW_LEVEL_RECOURSE_RESIDUAL_INTERESTS_THRIFT" hidden="1">"c25075"</definedName>
    <definedName name="IQ_ROAM_MIN_USE_OTHER_CARRIERS" hidden="1">"c15765"</definedName>
    <definedName name="IQ_ROYALTIES_DUE_AFTER_FIVE" hidden="1">"c15969"</definedName>
    <definedName name="IQ_ROYALTIES_DUE_CY" hidden="1">"c15964"</definedName>
    <definedName name="IQ_ROYALTIES_DUE_CY1" hidden="1">"c15965"</definedName>
    <definedName name="IQ_ROYALTIES_DUE_CY2" hidden="1">"c15966"</definedName>
    <definedName name="IQ_ROYALTIES_DUE_CY3" hidden="1">"c15967"</definedName>
    <definedName name="IQ_ROYALTIES_DUE_CY4" hidden="1">"c15968"</definedName>
    <definedName name="IQ_ROYALTY_REVENUE_COAL" hidden="1">"c15932"</definedName>
    <definedName name="IQ_RSI" hidden="1">"c12704"</definedName>
    <definedName name="IQ_RSI_ADJ" hidden="1">"c12705"</definedName>
    <definedName name="IQ_RSSD_ID_FFIEC" hidden="1">"c20506"</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IES_EMPLOYEE_BENEFITS_FFIEC" hidden="1">"c13023"</definedName>
    <definedName name="IQ_SALARIES_EMPLOYEE_BENEFITS_THRIFT" hidden="1">"c24786"</definedName>
    <definedName name="IQ_SALARIES_OTHER_BENEFITS" hidden="1">"c16176"</definedName>
    <definedName name="IQ_SALARY" hidden="1">"c1130"</definedName>
    <definedName name="IQ_SALARY_FDIC" hidden="1">"c6576"</definedName>
    <definedName name="IQ_SALE_COMMON_GROSS_FFIEC" hidden="1">"c12963"</definedName>
    <definedName name="IQ_SALE_CONVERSION_ACQUISITION_NET_COMMON_FFIEC" hidden="1">"c15351"</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CM"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CM" hidden="1">"c1139"</definedName>
    <definedName name="IQ_SALE_PPE_CF_FIN" hidden="1">"c1140"</definedName>
    <definedName name="IQ_SALE_PPE_CF_INS" hidden="1">"c1141"</definedName>
    <definedName name="IQ_SALE_PPE_CF_UTI" hidden="1">"c1142"</definedName>
    <definedName name="IQ_SALE_PREF_FFIEC" hidden="1">"c12961"</definedName>
    <definedName name="IQ_SALE_PROCEEDS_RENTAL_ASSETS" hidden="1">"c26974"</definedName>
    <definedName name="IQ_SALE_PROP" hidden="1">"c16029"</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CM" hidden="1">"c1145"</definedName>
    <definedName name="IQ_SALE_REAL_ESTATE_CF_FIN" hidden="1">"c1146"</definedName>
    <definedName name="IQ_SALE_REAL_ESTATE_CF_INS" hidden="1">"c1147"</definedName>
    <definedName name="IQ_SALE_REAL_ESTATE_CF_UTI" hidden="1">"c1148"</definedName>
    <definedName name="IQ_SALE_TREASURY_FFIEC" hidden="1">"c12965"</definedName>
    <definedName name="IQ_SALES_COAL" hidden="1">"c15930"</definedName>
    <definedName name="IQ_SALES_COMM_NON_MORTGAGE_LOANS_THRIFT" hidden="1">"c25340"</definedName>
    <definedName name="IQ_SALES_CONSUMER_NON_MORTGAGE_LOANS_THRIFT" hidden="1">"c25342"</definedName>
    <definedName name="IQ_SALES_MARKETING" hidden="1">"c2240"</definedName>
    <definedName name="IQ_SALES_OTHER_MORTGAGE_BACKED_SEC_THRIFT" hidden="1">"c25315"</definedName>
    <definedName name="IQ_SALES_PASS_THROUGH_MORTGAGE_BACKED_SEC_THRIFT" hidden="1">"c25312"</definedName>
    <definedName name="IQ_SALES_TO_TOTAL_REVENUE_COAL" hidden="1">"c15943"</definedName>
    <definedName name="IQ_SAME_PROP_AGG_GLA" hidden="1">"c16055"</definedName>
    <definedName name="IQ_SAME_PROP_AGG_UNITS" hidden="1">"c16053"</definedName>
    <definedName name="IQ_SAME_PROP_EXPENSE" hidden="1">"c16050"</definedName>
    <definedName name="IQ_SAME_PROP_EXPENSE_GROWTH" hidden="1">"c16051"</definedName>
    <definedName name="IQ_SAME_PROP_NUMBER_PROP" hidden="1">"c16052"</definedName>
    <definedName name="IQ_SAME_PROP_PORTFOLIO_AREA" hidden="1">"c16054"</definedName>
    <definedName name="IQ_SAME_PROP_REV_GROWTH" hidden="1">"c16049"</definedName>
    <definedName name="IQ_SAME_PROP_REVENUE" hidden="1">"c16048"</definedName>
    <definedName name="IQ_SAME_STORE" hidden="1">"c1149"</definedName>
    <definedName name="IQ_SAME_STORE_ACT_OR_EST" hidden="1">"c18269"</definedName>
    <definedName name="IQ_SAME_STORE_ACT_OR_EST_CIQ" hidden="1">"c18275"</definedName>
    <definedName name="IQ_SAME_STORE_EST" hidden="1">"c18116"</definedName>
    <definedName name="IQ_SAME_STORE_EST_CIQ" hidden="1">"c18184"</definedName>
    <definedName name="IQ_SAME_STORE_EST_NOTE" hidden="1">"c18237"</definedName>
    <definedName name="IQ_SAME_STORE_EST_NOTE_CIQ" hidden="1">"c18244"</definedName>
    <definedName name="IQ_SAME_STORE_FRANCHISE" hidden="1">"c2900"</definedName>
    <definedName name="IQ_SAME_STORE_GUIDANCE" hidden="1">"c18412"</definedName>
    <definedName name="IQ_SAME_STORE_HIGH_EST" hidden="1">"c18136"</definedName>
    <definedName name="IQ_SAME_STORE_HIGH_EST_CIQ" hidden="1">"c18198"</definedName>
    <definedName name="IQ_SAME_STORE_HIGH_GUIDANCE" hidden="1">"c18413"</definedName>
    <definedName name="IQ_SAME_STORE_LOW_EST" hidden="1">"c18146"</definedName>
    <definedName name="IQ_SAME_STORE_LOW_EST_CIQ" hidden="1">"c18205"</definedName>
    <definedName name="IQ_SAME_STORE_LOW_GUIDANCE" hidden="1">"c18414"</definedName>
    <definedName name="IQ_SAME_STORE_MEDIAN_EST" hidden="1">"c18126"</definedName>
    <definedName name="IQ_SAME_STORE_MEDIAN_EST_CIQ" hidden="1">"c18191"</definedName>
    <definedName name="IQ_SAME_STORE_NUM_EST" hidden="1">"c18166"</definedName>
    <definedName name="IQ_SAME_STORE_NUM_EST_CIQ" hidden="1">"c18219"</definedName>
    <definedName name="IQ_SAME_STORE_OWNED" hidden="1">"c2908"</definedName>
    <definedName name="IQ_SAME_STORE_STDDEV_EST" hidden="1">"c18156"</definedName>
    <definedName name="IQ_SAME_STORE_STDDEV_EST_CIQ" hidden="1">"c18212"</definedName>
    <definedName name="IQ_SAME_STORE_TOTAL" hidden="1">"c2892"</definedName>
    <definedName name="IQ_SAVING_DEP" hidden="1">"c1150"</definedName>
    <definedName name="IQ_SAVINGS_ACCT_DEPOSITS_TOTAL_DEPOSITS" hidden="1">"c15721"</definedName>
    <definedName name="IQ_SAVINGS_ASSOCIATION_EQUITY_CAPITAL_BEGINNING_BALANCE_FROM_PRIOR_QTR_THRIFT" hidden="1">"c25008"</definedName>
    <definedName name="IQ_SAVINGS_ASSOCIATION_EQUITY_CAPITAL_ENDING_BALANCE_THRIFT" hidden="1">"c25019"</definedName>
    <definedName name="IQ_SAVINGS_DEPOSITS_NON_TRANS_ACCTS_FFIEC" hidden="1">"c15329"</definedName>
    <definedName name="IQ_SAVINGS_DEPOSITS_QUARTERLY_AVG_FFIEC" hidden="1">"c15485"</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BC_EXPENSE_FFIEC" hidden="1">"c13077"</definedName>
    <definedName name="IQ_SCALABLE_INFRASTRUCTURE_CABLE_INVEST" hidden="1">"c15802"</definedName>
    <definedName name="IQ_SEC_1_4_CONSTRUCTION_DOM_CHARGE_OFFS_FFIEC" hidden="1">"c13165"</definedName>
    <definedName name="IQ_SEC_1_4_CONSTRUCTION_DOM_RECOV_FFIEC" hidden="1">"c13187"</definedName>
    <definedName name="IQ_SEC_BACKED_NON_MORTGAGE_LOANS_THRIFT" hidden="1">"c24825"</definedName>
    <definedName name="IQ_SEC_BACKED_US_GOVT_ELIGIBLE_0_PCT_RISK_WEIGHT_THRIFT" hidden="1">"c25052"</definedName>
    <definedName name="IQ_SEC_BORROWED_OFF_BS_FFIEC" hidden="1">"c13127"</definedName>
    <definedName name="IQ_SEC_FARMLAND_DOM_CHARGE_OFFS_FFIEC" hidden="1">"c13167"</definedName>
    <definedName name="IQ_SEC_FARMLAND_DOM_RECOV_FFIEC" hidden="1">"c13189"</definedName>
    <definedName name="IQ_SEC_FUNDS_PURCHASED_ASSETS_TOT_FFIEC" hidden="1">"c13447"</definedName>
    <definedName name="IQ_SEC_ISSUED_US_AFS_AMORT_COST_FFIEC" hidden="1">"c20492"</definedName>
    <definedName name="IQ_SEC_ISSUED_US_AFS_FAIR_VAL_FFIEC" hidden="1">"c20457"</definedName>
    <definedName name="IQ_SEC_ISSUED_US_AVAIL_SALE_FFIEC" hidden="1">"c12795"</definedName>
    <definedName name="IQ_SEC_ISSUED_US_TRADING_DOM_FFIEC" hidden="1">"c12920"</definedName>
    <definedName name="IQ_SEC_ISSUED_US_TRADING_FFIEC" hidden="1">"c12815"</definedName>
    <definedName name="IQ_SEC_MULTIFAM_DOM_CHARGE_OFFS_FFIEC" hidden="1">"c13171"</definedName>
    <definedName name="IQ_SEC_MULTIFAM_DOM_DUE_30_89_FFIEC" hidden="1">"c13263"</definedName>
    <definedName name="IQ_SEC_MULTIFAM_DOM_DUE_90_FFIEC" hidden="1">"c13291"</definedName>
    <definedName name="IQ_SEC_MULTIFAM_DOM_NON_ACCRUAL_FFIEC" hidden="1">"c13317"</definedName>
    <definedName name="IQ_SEC_MULTIFAM_DOM_RECOV_FFIEC" hidden="1">"c13193"</definedName>
    <definedName name="IQ_SEC_NONFARM_NONRES_CHARGE_OFFS_FFIEC" hidden="1">"c13629"</definedName>
    <definedName name="IQ_SEC_NONFARM_NONRES_DOM_OFFICES_DUE_30_89_FFIEC" hidden="1">"c13264"</definedName>
    <definedName name="IQ_SEC_NONFARM_NONRES_DOM_OFFICES_DUE_90_FFIEC" hidden="1">"c13292"</definedName>
    <definedName name="IQ_SEC_NONFARM_NONRES_DOM_OFFICES_NON_ACCRUAL_FFIEC" hidden="1">"c13318"</definedName>
    <definedName name="IQ_SEC_NONFARM_NONRES_RECOV_FFIEC" hidden="1">"c13633"</definedName>
    <definedName name="IQ_SEC_OTHER_CONSTRUCTION_DOM_CHARGE_OFFS_FFIEC" hidden="1">"c13166"</definedName>
    <definedName name="IQ_SEC_OTHER_CONSTRUCTION_DOM_RECOV_FFIEC" hidden="1">"c13188"</definedName>
    <definedName name="IQ_SEC_OTHER_NONFARM_NONRES_CHARGE_OFFS_FFIEC" hidden="1">"c13173"</definedName>
    <definedName name="IQ_SEC_OTHER_NONFARM_NONRES_DUE_30_89_FFIEC" hidden="1">"c13266"</definedName>
    <definedName name="IQ_SEC_OTHER_NONFARM_NONRES_DUE_90_FFIEC" hidden="1">"c13637"</definedName>
    <definedName name="IQ_SEC_OTHER_NONFARM_NONRES_NON_ACCRUAL_FFIEC" hidden="1">"c15462"</definedName>
    <definedName name="IQ_SEC_OTHER_NONFARM_NONRES_RECOV_FFIEC" hidden="1">"c13195"</definedName>
    <definedName name="IQ_SEC_OWNER_NONFARM_NONRES_CHARGE_OFFS_FFIEC" hidden="1">"c13172"</definedName>
    <definedName name="IQ_SEC_OWNER_NONFARM_NONRES_DUE_30_89_FFIEC" hidden="1">"c13265"</definedName>
    <definedName name="IQ_SEC_OWNER_NONFARM_NONRES_DUE_90_FFIEC" hidden="1">"c13636"</definedName>
    <definedName name="IQ_SEC_OWNER_NONFARM_NONRES_NON_ACCRUAL_FFIEC" hidden="1">"c15461"</definedName>
    <definedName name="IQ_SEC_OWNER_NONFARM_NONRES_RECOV_FFIEC" hidden="1">"c13194"</definedName>
    <definedName name="IQ_SEC_PURCHASED_RESELL" hidden="1">"c5513"</definedName>
    <definedName name="IQ_SEC_PURCHASED_RESELL_FFIEC" hidden="1">"c12807"</definedName>
    <definedName name="IQ_SEC_RE_FOREIGN_DUE_30_89_FFIEC" hidden="1">"c13267"</definedName>
    <definedName name="IQ_SEC_RE_FOREIGN_DUE_90_FFIEC" hidden="1">"c13293"</definedName>
    <definedName name="IQ_SEC_RE_FOREIGN_NON_ACCRUAL_FFIEC" hidden="1">"c13319"</definedName>
    <definedName name="IQ_SEC_RISK_WEIGHTED_100_PCT_MORE_UNDER_RATINGS_THRIFT" hidden="1">"c25071"</definedName>
    <definedName name="IQ_SEC_SOLD_REPURCHASE_FFIEC" hidden="1">"c12857"</definedName>
    <definedName name="IQ_SEC_SOLD_UNDER_AGREEMENTS_REPURCHASE_THRIFT" hidden="1">"c25574"</definedName>
    <definedName name="IQ_SECOND_LIEN_BONDS_NOTES" hidden="1">"c17893"</definedName>
    <definedName name="IQ_SECOND_LIEN_BONDS_NOTES_PCT" hidden="1">"c18007"</definedName>
    <definedName name="IQ_SECOND_LIEN_DEBT" hidden="1">"c17898"</definedName>
    <definedName name="IQ_SECOND_LIEN_DEBT_PCT" hidden="1">"c18012"</definedName>
    <definedName name="IQ_SECOND_LIEN_LOANS" hidden="1">"c17892"</definedName>
    <definedName name="IQ_SECOND_LIEN_LOANS_PCT" hidden="1">"c18006"</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COMMERCIAL_LOANS_THRIFT" hidden="1">"c24854"</definedName>
    <definedName name="IQ_SECURED_DEBT" hidden="1">"c2546"</definedName>
    <definedName name="IQ_SECURED_DEBT_PCT" hidden="1">"c2547"</definedName>
    <definedName name="IQ_SECURED_FARMLAND_CHARGE_OFFS_FDIC" hidden="1">"c6593"</definedName>
    <definedName name="IQ_SECURED_FARMLAND_DOM_DUE_30_89_FFIEC" hidden="1">"c13259"</definedName>
    <definedName name="IQ_SECURED_FARMLAND_DOM_DUE_90_FFIEC" hidden="1">"c13287"</definedName>
    <definedName name="IQ_SECURED_FARMLAND_DOM_NON_ACCRUAL_FFIEC" hidden="1">"c13313"</definedName>
    <definedName name="IQ_SECURED_FARMLAND_LL_REC_DOM_FFIEC" hidden="1">"c12901"</definedName>
    <definedName name="IQ_SECURED_FARMLAND_NET_CHARGE_OFFS_FDIC" hidden="1">"c6631"</definedName>
    <definedName name="IQ_SECURED_FARMLAND_RECOVERIES_FDIC" hidden="1">"c6612"</definedName>
    <definedName name="IQ_SECURED_FED_FUNDS_PURCHASED_TOTAL_ASSETS_THRIFT" hidden="1">"c25703"</definedName>
    <definedName name="IQ_SECURED_FEDERAL_FUNDS_PURCHASED_THRIFT" hidden="1">"c25573"</definedName>
    <definedName name="IQ_SECURED_MULTI_RES_LL_REC_DOM_FFIEC" hidden="1">"c12905"</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AFS_AMORT_COST_FFIEC" hidden="1">"c20488"</definedName>
    <definedName name="IQ_SECURITIES_AFS_FAIR_VAL_FFIEC" hidden="1">"c20453"</definedName>
    <definedName name="IQ_SECURITIES_GAINS_FDIC" hidden="1">"c6584"</definedName>
    <definedName name="IQ_SECURITIES_HELD_MATURITY_FFIEC" hidden="1">"c12777"</definedName>
    <definedName name="IQ_SECURITIES_HTM_AMORT_COST_FFIEC" hidden="1">"c20436"</definedName>
    <definedName name="IQ_SECURITIES_HTM_FAIR_VAL_FFIEC" hidden="1">"c20471"</definedName>
    <definedName name="IQ_SECURITIES_ISSUED_STATES_FDIC" hidden="1">"c6300"</definedName>
    <definedName name="IQ_SECURITIES_ISSUED_US_FFIEC" hidden="1">"c12781"</definedName>
    <definedName name="IQ_SECURITIES_ISSUED_US_HTM_AMORT_COST_FFIEC" hidden="1">"c20440"</definedName>
    <definedName name="IQ_SECURITIES_ISSUED_US_HTM_FAIR_VAL_FFIEC" hidden="1">"c20475"</definedName>
    <definedName name="IQ_SECURITIES_LENT_FDIC" hidden="1">"c6532"</definedName>
    <definedName name="IQ_SECURITIES_LENT_FFIEC" hidden="1">"c13255"</definedName>
    <definedName name="IQ_SECURITIES_QUARTERLY_AVG_FFIEC" hidden="1">"c13079"</definedName>
    <definedName name="IQ_SECURITIES_STATE_POLI_SUBD_QUARTERLY_AVG_FFIEC" hidden="1">"c15470"</definedName>
    <definedName name="IQ_SECURITIES_UNDERWRITING_FDIC" hidden="1">"c6529"</definedName>
    <definedName name="IQ_SECURITIES_UNDERWRITING_UNUSED_FFIEC" hidden="1">"c13247"</definedName>
    <definedName name="IQ_SECURITIZATION_INC_OPERATING_INC_FFIEC" hidden="1">"c13390"</definedName>
    <definedName name="IQ_SECURITIZATION_INCOME_FFIEC" hidden="1">"c13012"</definedName>
    <definedName name="IQ_SECURITIZED_DEBT" hidden="1">"c17897"</definedName>
    <definedName name="IQ_SECURITIZED_DEBT_PCT" hidden="1">"c18011"</definedName>
    <definedName name="IQ_SECURITY_ACTIVE_STATUS" hidden="1">"c15160"</definedName>
    <definedName name="IQ_SECURITY_BORROW" hidden="1">"c1152"</definedName>
    <definedName name="IQ_SECURITY_FEATURES" hidden="1">"c17681"</definedName>
    <definedName name="IQ_SECURITY_LEVEL" hidden="1">"c2159"</definedName>
    <definedName name="IQ_SECURITY_NAME" hidden="1">"c15159"</definedName>
    <definedName name="IQ_SECURITY_NOTES" hidden="1">"c2202"</definedName>
    <definedName name="IQ_SECURITY_OWN" hidden="1">"c1153"</definedName>
    <definedName name="IQ_SECURITY_RESELL" hidden="1">"c1154"</definedName>
    <definedName name="IQ_SECURITY_TYPE" hidden="1">"c2158"</definedName>
    <definedName name="IQ_SEDOL" hidden="1">"c12042"</definedName>
    <definedName name="IQ_SELECTED_FOREIGN_ASSETS_FFIEC" hidden="1">"c13485"</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_ACCOUNT_ASSETS_LH_FFIEC" hidden="1">"c13105"</definedName>
    <definedName name="IQ_SEPARATE_ACCOUNT_LIAB_LH_FFIEC" hidden="1">"c13108"</definedName>
    <definedName name="IQ_SEPARATE_ACCT_ASSETS" hidden="1">"c1155"</definedName>
    <definedName name="IQ_SEPARATE_ACCT_LIAB" hidden="1">"c1156"</definedName>
    <definedName name="IQ_SERV_CHARGE_DEPOSITS" hidden="1">"c1157"</definedName>
    <definedName name="IQ_SERVICE_CHARGES_COMM_FEE_DOM_FFIEC" hidden="1">"c25821"</definedName>
    <definedName name="IQ_SERVICE_CHARGES_DEPOSIT_ACCOUNTS_DOM_FFIEC" hidden="1">"c13003"</definedName>
    <definedName name="IQ_SERVICE_CHARGES_FDIC" hidden="1">"c6572"</definedName>
    <definedName name="IQ_SERVICE_CHARGES_OPERATING_INC_FFIEC" hidden="1">"c13384"</definedName>
    <definedName name="IQ_SERVICE_FEE" hidden="1">"c8951"</definedName>
    <definedName name="IQ_SERVICING_ASSETS_MORTGAGE_LOANS_THRIFT" hidden="1">"c24888"</definedName>
    <definedName name="IQ_SERVICING_ASSETS_NON_MORTGAGE_LOANS_THRIFT" hidden="1">"c24889"</definedName>
    <definedName name="IQ_SERVICING_FEES_FFIEC" hidden="1">"c13011"</definedName>
    <definedName name="IQ_SERVICING_FEES_OPERATING_INC_FFIEC" hidden="1">"c13389"</definedName>
    <definedName name="IQ_SETTLEMENTS_TAX_AUTHORITIES" hidden="1">"c15737"</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_PARTNERSHIP_ASSETS" hidden="1">"c16071"</definedName>
    <definedName name="IQ_SHARE_PARTNERSHIP_CONSOL_JV_DEBT" hidden="1">"c19139"</definedName>
    <definedName name="IQ_SHARE_PARTNERSHIP_CURRENT_ASSETS" hidden="1">"c16069"</definedName>
    <definedName name="IQ_SHARE_PARTNERSHIP_CURRENT_LIAB" hidden="1">"c16073"</definedName>
    <definedName name="IQ_SHARE_PARTNERSHIP_CURRENT_TAX" hidden="1">"c16091"</definedName>
    <definedName name="IQ_SHARE_PARTNERSHIP_DEBT" hidden="1">"c16078"</definedName>
    <definedName name="IQ_SHARE_PARTNERSHIP_DEFERRED_TAX" hidden="1">"c16092"</definedName>
    <definedName name="IQ_SHARE_PARTNERSHIP_DEPRECIATION" hidden="1">"c16089"</definedName>
    <definedName name="IQ_SHARE_PARTNERSHIP_FLOAT_DEBT" hidden="1">"c16077"</definedName>
    <definedName name="IQ_SHARE_PARTNERSHIP_FR_DEBT" hidden="1">"c16076"</definedName>
    <definedName name="IQ_SHARE_PARTNERSHIP_INT_EXPENSE" hidden="1">"c16088"</definedName>
    <definedName name="IQ_SHARE_PARTNERSHIP_INT_INCOME" hidden="1">"c16090"</definedName>
    <definedName name="IQ_SHARE_PARTNERSHIP_LIAB" hidden="1">"c16075"</definedName>
    <definedName name="IQ_SHARE_PARTNERSHIP_LT_ASSETS" hidden="1">"c16070"</definedName>
    <definedName name="IQ_SHARE_PARTNERSHIP_NOI" hidden="1">"c16084"</definedName>
    <definedName name="IQ_SHARE_PARTNERSHIP_NON_CURRENT_LIAB" hidden="1">"c16074"</definedName>
    <definedName name="IQ_SHARE_PARTNERSHIP_OPEX" hidden="1">"c16086"</definedName>
    <definedName name="IQ_SHARE_PARTNERSHIP_OTHER_EXPENSE" hidden="1">"c16087"</definedName>
    <definedName name="IQ_SHARE_PARTNERSHIP_OTHER_INCOME" hidden="1">"c16085"</definedName>
    <definedName name="IQ_SHARE_PARTNERSHIP_REVENUE" hidden="1">"c16083"</definedName>
    <definedName name="IQ_SHARE_RE_ASSET" hidden="1">"c16082"</definedName>
    <definedName name="IQ_SHARE_RE_ASSET_DEVELOP_PROP" hidden="1">"c16080"</definedName>
    <definedName name="IQ_SHARE_RE_ASSET_INV_PROP" hidden="1">"c16079"</definedName>
    <definedName name="IQ_SHARE_RE_ASSET_OTHER" hidden="1">"c16081"</definedName>
    <definedName name="IQ_SHAREOUTSTANDING" hidden="1">"c1347"</definedName>
    <definedName name="IQ_SHARES_PER_DR" hidden="1">"c204"</definedName>
    <definedName name="IQ_SHARES_PURCHASED_AVERAGE_PRICE" hidden="1">"c5821"</definedName>
    <definedName name="IQ_SHARES_PURCHASED_QUARTER" hidden="1">"c5820"</definedName>
    <definedName name="IQ_SHARESOUTSTANDING" hidden="1">"c1164"</definedName>
    <definedName name="IQ_SHORT_BUSINESS_DESCRIPTION" hidden="1">"c24668"</definedName>
    <definedName name="IQ_SHORT_INTEREST" hidden="1">"c1165"</definedName>
    <definedName name="IQ_SHORT_INTEREST_OVER_FLOAT" hidden="1">"c1577"</definedName>
    <definedName name="IQ_SHORT_INTEREST_OVER_INST_OWNERSHIP" hidden="1">"c17422"</definedName>
    <definedName name="IQ_SHORT_INTEREST_PERCENT" hidden="1">"c1576"</definedName>
    <definedName name="IQ_SHORT_INTEREST_VOLUME" hidden="1">"c228"</definedName>
    <definedName name="IQ_SHORT_POSITIONS_FFIEC" hidden="1">"c12859"</definedName>
    <definedName name="IQ_SHORT_SCORE_DX" hidden="1">"c17439"</definedName>
    <definedName name="IQ_SHORT_TERM_INV_SHORT_TERM_NONCORE_FUNDING_THRIFT" hidden="1">"c25625"</definedName>
    <definedName name="IQ_SHORT_TERM_INV_TOTAL_ASSETS_THRIFT" hidden="1">"c25695"</definedName>
    <definedName name="IQ_SHORT_TERM_INVEST" hidden="1">"c1425"</definedName>
    <definedName name="IQ_SMALL_INT_BEAR_CD" hidden="1">"c1166"</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LD_COAL" hidden="1">"c15936"</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C_ACTION" hidden="1">"c2644"</definedName>
    <definedName name="IQ_SP_ISSUE_LC_DATE" hidden="1">"c2643"</definedName>
    <definedName name="IQ_SP_ISSUE_LC_LT" hidden="1">"c2645"</definedName>
    <definedName name="IQ_SP_ISSUE_LT" hidden="1">"c2645"</definedName>
    <definedName name="IQ_SP_ISSUE_NSR_ACTION_LT" hidden="1">"c13616"</definedName>
    <definedName name="IQ_SP_ISSUE_NSR_ACTION_ST" hidden="1">"c13622"</definedName>
    <definedName name="IQ_SP_ISSUE_NSR_DATE_LT" hidden="1">"c13615"</definedName>
    <definedName name="IQ_SP_ISSUE_NSR_DATE_ST" hidden="1">"c13621"</definedName>
    <definedName name="IQ_SP_ISSUE_NSR_LT" hidden="1">"c13614"</definedName>
    <definedName name="IQ_SP_ISSUE_NSR_ST" hidden="1">"c13620"</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NSR_ACTION_LT" hidden="1">"c13613"</definedName>
    <definedName name="IQ_SP_NSR_ACTION_ST" hidden="1">"c13619"</definedName>
    <definedName name="IQ_SP_NSR_DATE_LT" hidden="1">"c13612"</definedName>
    <definedName name="IQ_SP_NSR_DATE_ST" hidden="1">"c13618"</definedName>
    <definedName name="IQ_SP_NSR_LT" hidden="1">"c13611"</definedName>
    <definedName name="IQ_SP_NSR_ST" hidden="1">"c13617"</definedName>
    <definedName name="IQ_SP_OUTLOOK_WATCH" hidden="1">"c2639"</definedName>
    <definedName name="IQ_SP_OUTLOOK_WATCH_DATE" hidden="1">"c2638"</definedName>
    <definedName name="IQ_SP_QUALITY_RANKING_DESCRIPTION" hidden="1">"c17410"</definedName>
    <definedName name="IQ_SP_QUALITY_RANKING_VALUE" hidden="1">"c17409"</definedName>
    <definedName name="IQ_SP_REASON" hidden="1">"c2174"</definedName>
    <definedName name="IQ_SP_STARS_DESCRIPTION" hidden="1">"c17408"</definedName>
    <definedName name="IQ_SP_STARS_VALUE" hidden="1">"c17407"</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CM"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PECIALTIES" hidden="1">"c18932"</definedName>
    <definedName name="IQ_SPECIFIC_ALLOWANCE" hidden="1">"c15247"</definedName>
    <definedName name="IQ_SPONSORS" hidden="1">"c18920"</definedName>
    <definedName name="IQ_SPONSORS_ID" hidden="1">"c18921"</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ECURED_BONDS_NOTES" hidden="1">"c17889"</definedName>
    <definedName name="IQ_SR_SECURED_BONDS_NOTES_PCT" hidden="1">"c18003"</definedName>
    <definedName name="IQ_SR_SECURED_LOANS" hidden="1">"c17888"</definedName>
    <definedName name="IQ_SR_SECURED_LOANS_PCT" hidden="1">"c18002"</definedName>
    <definedName name="IQ_SR_SUB_DEBT" hidden="1">"c2530"</definedName>
    <definedName name="IQ_SR_SUB_DEBT_EBITDA" hidden="1">"c2556"</definedName>
    <definedName name="IQ_SR_SUB_DEBT_EBITDA_CAPEX" hidden="1">"c2557"</definedName>
    <definedName name="IQ_SR_SUB_DEBT_PCT" hidden="1">"c2531"</definedName>
    <definedName name="IQ_SR_UNSECURED_BONDS_NOTES" hidden="1">"c17891"</definedName>
    <definedName name="IQ_SR_UNSECURED_BONDS_NOTES_PCT" hidden="1">"c18005"</definedName>
    <definedName name="IQ_ST_DEBT" hidden="1">"c1176"</definedName>
    <definedName name="IQ_ST_DEBT_BNK" hidden="1">"c1177"</definedName>
    <definedName name="IQ_ST_DEBT_BR" hidden="1">"c1178"</definedName>
    <definedName name="IQ_ST_DEBT_CM" hidden="1">"c1178"</definedName>
    <definedName name="IQ_ST_DEBT_DERIVATIVES" hidden="1">"c17741"</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CM"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CM"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 hidden="1">"c13438"</definedName>
    <definedName name="IQ_ST_INVEST_ST_NONCORE_FUNDING_FFIEC" hidden="1">"c13338"</definedName>
    <definedName name="IQ_ST_INVEST_UTI" hidden="1">"c1198"</definedName>
    <definedName name="IQ_ST_NOTE_RECEIV" hidden="1">"c1199"</definedName>
    <definedName name="IQ_STAND_REC_DET_EST" hidden="1">"c12069"</definedName>
    <definedName name="IQ_STAND_REC_DET_EST_DATE" hidden="1">"c12222"</definedName>
    <definedName name="IQ_STAND_REC_DET_EST_DATE_THOM" hidden="1">"c12250"</definedName>
    <definedName name="IQ_STAND_REC_DET_EST_ORIGIN" hidden="1">"c12594"</definedName>
    <definedName name="IQ_STAND_REC_DET_EST_ORIGIN_THOM" hidden="1">"c12620"</definedName>
    <definedName name="IQ_STAND_REC_DET_EST_THOM" hidden="1">"c12100"</definedName>
    <definedName name="IQ_STAND_REC_NUM_DET_EST" hidden="1">"c12068"</definedName>
    <definedName name="IQ_STAND_REC_NUM_DET_EST_DATE" hidden="1">"c12221"</definedName>
    <definedName name="IQ_STAND_REC_NUM_DET_EST_DATE_THOM" hidden="1">"c12249"</definedName>
    <definedName name="IQ_STAND_REC_NUM_DET_EST_ORIGIN" hidden="1">"c12593"</definedName>
    <definedName name="IQ_STAND_REC_NUM_DET_EST_ORIGIN_THOM" hidden="1">"c12619"</definedName>
    <definedName name="IQ_STAND_REC_NUM_DET_EST_THOM" hidden="1">"c12099"</definedName>
    <definedName name="IQ_STANDBY_LETTERS_CREDIT_THRIFT" hidden="1">"c25614"</definedName>
    <definedName name="IQ_STANDBY_LOC_FHLB_BANK_BEHALF_OFF_BS_FFIEC" hidden="1">"c15412"</definedName>
    <definedName name="IQ_STATE" hidden="1">"c1200"</definedName>
    <definedName name="IQ_STATE_COUNTY_MUNICIPAL_OBLIGATIONS_ALL_OTHER_ACCOUNTS_THRIFT" hidden="1">"c25426"</definedName>
    <definedName name="IQ_STATE_COUNTY_MUNICIPAL_OBLIGATIONS_EMPLOYEE_BENEFIT_RETIREMENT_RELATED_ACCOUNTS_THRIFT" hidden="1">"c25410"</definedName>
    <definedName name="IQ_STATE_COUNTY_MUNICIPAL_OBLIGATIONS_PERSONAL_TRUST_AGENCY_INV_MANAGEMENT_ACCOUNTS_THRIFT" hidden="1">"c25394"</definedName>
    <definedName name="IQ_STATE_LOCAL_OTHER_INC_TAXES_THRIFT" hidden="1">"c24817"</definedName>
    <definedName name="IQ_STATE_LOCAL_REVENUE_BONDS_ELIGIBLE_50_PCT_RISK_WEIGHT_THRIFT" hidden="1">"c25067"</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_MUNI_OBLIGATIONS_THRIFT" hidden="1">"c24824"</definedName>
    <definedName name="IQ_STATE_OF_INC" hidden="1">"c18104"</definedName>
    <definedName name="IQ_STATES_NONTRANSACTION_ACCOUNTS_FDIC" hidden="1">"c6547"</definedName>
    <definedName name="IQ_STATES_POLI_SUBD_US_NON_TRANS_ACCTS_FFIEC" hidden="1">"c15324"</definedName>
    <definedName name="IQ_STATES_POLI_SUBD_US_TRANS_ACCTS_FFIEC" hidden="1">"c15316"</definedName>
    <definedName name="IQ_STATES_TOTAL_DEPOSITS_FDIC" hidden="1">"c6473"</definedName>
    <definedName name="IQ_STATES_TRANSACTION_ACCOUNTS_FDIC" hidden="1">"c6539"</definedName>
    <definedName name="IQ_STATUTORY_SURPLUS" hidden="1">"c1201"</definedName>
    <definedName name="IQ_STATUTORY_SURPLUS_GAAP_EQUITY" hidden="1">"c15883"</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EST_CIQ" hidden="1">"c5073"</definedName>
    <definedName name="IQ_STOCK_BASED_EXPLORE_DRILL" hidden="1">"c13851"</definedName>
    <definedName name="IQ_STOCK_BASED_GA" hidden="1">"c2993"</definedName>
    <definedName name="IQ_STOCK_BASED_HIGH_EST" hidden="1">"c4521"</definedName>
    <definedName name="IQ_STOCK_BASED_HIGH_EST_CIQ" hidden="1">"c5074"</definedName>
    <definedName name="IQ_STOCK_BASED_LOW_EST" hidden="1">"c4522"</definedName>
    <definedName name="IQ_STOCK_BASED_LOW_EST_CIQ" hidden="1">"c5075"</definedName>
    <definedName name="IQ_STOCK_BASED_MEDIAN_EST" hidden="1">"c4523"</definedName>
    <definedName name="IQ_STOCK_BASED_MEDIAN_EST_CIQ" hidden="1">"c5076"</definedName>
    <definedName name="IQ_STOCK_BASED_NUM_EST" hidden="1">"c4524"</definedName>
    <definedName name="IQ_STOCK_BASED_NUM_EST_CIQ" hidden="1">"c5077"</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STDDEV_EST_CIQ" hidden="1">"c5078"</definedName>
    <definedName name="IQ_STOCK_BASED_TOTAL" hidden="1">"c3040"</definedName>
    <definedName name="IQ_STOCK_ISSUED_SAVINGS_ASSOCIATION_THRIFT" hidden="1">"c25012"</definedName>
    <definedName name="IQ_STOCK_MARKET_INDEX" hidden="1">"c21101"</definedName>
    <definedName name="IQ_STOCK_OPTIONS_COMP" hidden="1">"c3509"</definedName>
    <definedName name="IQ_STOCK_OPTIONS_COMP_PRETAX" hidden="1">"c3507"</definedName>
    <definedName name="IQ_STOCK_OPTIONS_COMP_TAX" hidden="1">"c3508"</definedName>
    <definedName name="IQ_STOCK_RETIRED_SAVINGS_ASSOCIATION_THRIFT" hidden="1">"c25013"</definedName>
    <definedName name="IQ_STRAIGHT_LINE_RENT_ADJ" hidden="1">"c16178"</definedName>
    <definedName name="IQ_STRATEGY_NOTE" hidden="1">"c6791"</definedName>
    <definedName name="IQ_STRIKE_PRICE_ISSUED" hidden="1">"c1645"</definedName>
    <definedName name="IQ_STRIKE_PRICE_OS" hidden="1">"c1646"</definedName>
    <definedName name="IQ_STRIPS_RECEIVABLE_MORTGAGE_LOANS_FFIEC" hidden="1">"c12844"</definedName>
    <definedName name="IQ_STRIPS_RECEIVABLE_OTHER_FFIEC" hidden="1">"c12845"</definedName>
    <definedName name="IQ_STRUCT_FIN_CLASS" hidden="1">"c8950"</definedName>
    <definedName name="IQ_STRUCT_FIN_SERIES" hidden="1">"c8956"</definedName>
    <definedName name="IQ_STRUCTURED_NOTES_INVEST_SECURITIES_FFIEC" hidden="1">"c13468"</definedName>
    <definedName name="IQ_STRUCTURING_NOTES_TIER_1_FFIEC" hidden="1">"c13344"</definedName>
    <definedName name="IQ_STW" hidden="1">"c2166"</definedName>
    <definedName name="IQ_STYLE_GROWTH_VALUE" hidden="1">"c19203"</definedName>
    <definedName name="IQ_STYLE_HIGH_YIELD" hidden="1">"c19204"</definedName>
    <definedName name="IQ_STYLE_MARKET_CAP" hidden="1">"c19202"</definedName>
    <definedName name="IQ_STYLE_REPORTED" hidden="1">"c19205"</definedName>
    <definedName name="IQ_SUB_BONDS_NOTES" hidden="1">"c2503"</definedName>
    <definedName name="IQ_SUB_BONDS_NOTES_PCT" hidden="1">"c2504"</definedName>
    <definedName name="IQ_SUB_DEBENTURES_THRIFT" hidden="1">"c24902"</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AIR_VALUE_TOT_FFIEC" hidden="1">"c15410"</definedName>
    <definedName name="IQ_SUB_NOTES_DEBENTURES_FFIEC" hidden="1">"c12867"</definedName>
    <definedName name="IQ_SUB_NOTES_DEBENTURES_LEVEL_1_FFIEC" hidden="1">"c15432"</definedName>
    <definedName name="IQ_SUB_NOTES_DEBENTURES_LEVEL_2_FFIEC" hidden="1">"c15445"</definedName>
    <definedName name="IQ_SUB_NOTES_DEBENTURES_LEVEL_3_FFIEC" hidden="1">"c15458"</definedName>
    <definedName name="IQ_SUB_NOTES_PAYABLE_UNCONSOLIDATED_TRUSTS_FFIEC" hidden="1">"c12868"</definedName>
    <definedName name="IQ_SUBORDINATED_DEBENTURES_AMOUNTS_NETTED_THRIFT" hidden="1">"c25540"</definedName>
    <definedName name="IQ_SUBORDINATED_DEBENTURES_LEVEL_1_THRIFT" hidden="1">"c25536"</definedName>
    <definedName name="IQ_SUBORDINATED_DEBENTURES_LEVEL_2_THRIFT" hidden="1">"c25537"</definedName>
    <definedName name="IQ_SUBORDINATED_DEBENTURES_LEVEL_3_THRIFT" hidden="1">"c25538"</definedName>
    <definedName name="IQ_SUBORDINATED_DEBENTURES_TOTAL_AFTER_NETTING_THRIFT" hidden="1">"c25541"</definedName>
    <definedName name="IQ_SUBORDINATED_DEBENTURES_TOTAL_BEFORE_NETTING_THRIFT" hidden="1">"c25539"</definedName>
    <definedName name="IQ_SUBORDINATED_DEBENTURES_WITH_REMAINING_MATURITY_ONE_YEAR_LESS_THRIFT" hidden="1">"c25577"</definedName>
    <definedName name="IQ_SUBORDINATED_DEBENTURES_WITH_REMAINING_MATURITY_OVER_ONE_YEAR_THRIFT" hidden="1">"c25578"</definedName>
    <definedName name="IQ_SUBS_ANALOG_CABLE" hidden="1">"c2855"</definedName>
    <definedName name="IQ_SUBS_BASIC_CABLE" hidden="1">"c16205"</definedName>
    <definedName name="IQ_SUBS_BBAND" hidden="1">"c2858"</definedName>
    <definedName name="IQ_SUBS_BUNDLED" hidden="1">"c2861"</definedName>
    <definedName name="IQ_SUBS_DIG_CABLE" hidden="1">"c2856"</definedName>
    <definedName name="IQ_SUBS_NON_VIDEO" hidden="1">"c2860"</definedName>
    <definedName name="IQ_SUBS_PHONE" hidden="1">"c2859"</definedName>
    <definedName name="IQ_SUBS_POSTPAID_WIRELESS" hidden="1">"c2118"</definedName>
    <definedName name="IQ_SUBS_PREPAID_WIRELESS" hidden="1">"c2117"</definedName>
    <definedName name="IQ_SUBS_RESELL_WHOLESALE_WIRELESS" hidden="1">"c15749"</definedName>
    <definedName name="IQ_SUBS_TOTAL" hidden="1">"c2862"</definedName>
    <definedName name="IQ_SUBS_TOTAL_WIRELESS" hidden="1">"c2119"</definedName>
    <definedName name="IQ_SUBS_VIDEO" hidden="1">"c2857"</definedName>
    <definedName name="IQ_SUPPLIES_FFIEC" hidden="1">"c13050"</definedName>
    <definedName name="IQ_SUPPORT_INFRASTRUCTURE_CABLE_INVEST" hidden="1">"c15805"</definedName>
    <definedName name="IQ_SURFACE_RESERVES_COAL" hidden="1">"c15920"</definedName>
    <definedName name="IQ_SURFACE_RESERVES_TO_TOTAL_RESERVES_COAL" hidden="1">"c15959"</definedName>
    <definedName name="IQ_SURPLUS_FDIC" hidden="1">"c6351"</definedName>
    <definedName name="IQ_SURPLUS_FFIEC" hidden="1">"c12877"</definedName>
    <definedName name="IQ_SVA" hidden="1">"c1214"</definedName>
    <definedName name="IQ_SYMBOL_RT" hidden="1">"SYMBOL"</definedName>
    <definedName name="IQ_SYNTH_STRUCTURED_PRODUCTS_AFS_AMORT_COST_FFIEC" hidden="1">"c20501"</definedName>
    <definedName name="IQ_SYNTH_STRUCTURED_PRODUCTS_AFS_FAIR_VAL_FFIEC" hidden="1">"c20466"</definedName>
    <definedName name="IQ_SYNTH_STRUCTURED_PRODUCTS_HTM_AMORT_COST_FFIEC" hidden="1">"c20449"</definedName>
    <definedName name="IQ_SYNTH_STRUCTURED_PRODUCTS_HTM_FAIR_VAL_FFIEC" hidden="1">"c20484"</definedName>
    <definedName name="IQ_SYNTHETIC_STRUCTURED_PRODUCTS_AVAIL_SALE_FFIEC" hidden="1">"c15264"</definedName>
    <definedName name="IQ_SYNTHETIC_STRUCTURED_PRODUCTS_FFIEC" hidden="1">"c15261"</definedName>
    <definedName name="IQ_TANGIBLE_ASSETS_FFIEC" hidden="1">"c13916"</definedName>
    <definedName name="IQ_TANGIBLE_ASSETS_THRIFT" hidden="1">"c25088"</definedName>
    <definedName name="IQ_TANGIBLE_COMMON_EQUITY_FFIEC" hidden="1">"c13914"</definedName>
    <definedName name="IQ_TANGIBLE_COMMON_EQUITY_THRIFT" hidden="1">"c25086"</definedName>
    <definedName name="IQ_TANGIBLE_EQUITY_ASSETS_FFIEC" hidden="1">"c13346"</definedName>
    <definedName name="IQ_TANGIBLE_EQUITY_FFIEC" hidden="1">"c13915"</definedName>
    <definedName name="IQ_TANGIBLE_EQUITY_RATIO_THRIFT" hidden="1">"c25084"</definedName>
    <definedName name="IQ_TANGIBLE_EQUITY_THRIFT" hidden="1">"c25087"</definedName>
    <definedName name="IQ_TANGIBLE_TIER_1_LEVERAGE_FFIEC" hidden="1">"c13345"</definedName>
    <definedName name="IQ_TANGIBLE_TIER_1_LEVERAGE_RATIO_THRIFT" hidden="1">"c25631"</definedName>
    <definedName name="IQ_TARGET_PRICE_DET_EST" hidden="1">"c12070"</definedName>
    <definedName name="IQ_TARGET_PRICE_DET_EST_CURRENCY" hidden="1">"c12475"</definedName>
    <definedName name="IQ_TARGET_PRICE_DET_EST_CURRENCY_THOM" hidden="1">"c12498"</definedName>
    <definedName name="IQ_TARGET_PRICE_DET_EST_DATE" hidden="1">"c12223"</definedName>
    <definedName name="IQ_TARGET_PRICE_DET_EST_DATE_THOM" hidden="1">"c12251"</definedName>
    <definedName name="IQ_TARGET_PRICE_DET_EST_INCL" hidden="1">"c12358"</definedName>
    <definedName name="IQ_TARGET_PRICE_DET_EST_INCL_THOM" hidden="1">"c12381"</definedName>
    <definedName name="IQ_TARGET_PRICE_DET_EST_ORIGIN" hidden="1">"c12729"</definedName>
    <definedName name="IQ_TARGET_PRICE_DET_EST_ORIGIN_THOM" hidden="1">"c12621"</definedName>
    <definedName name="IQ_TARGET_PRICE_DET_EST_THOM" hidden="1">"c12101"</definedName>
    <definedName name="IQ_TARGET_PRICE_LASTCLOSE" hidden="1">"c1855"</definedName>
    <definedName name="IQ_TARGET_PRICE_NUM" hidden="1">"c1653"</definedName>
    <definedName name="IQ_TARGET_PRICE_NUM_CIQ" hidden="1">"c4661"</definedName>
    <definedName name="IQ_TARGET_PRICE_NUM_REUT" hidden="1">"c5319"</definedName>
    <definedName name="IQ_TARGET_PRICE_NUM_THOM" hidden="1">"c5098"</definedName>
    <definedName name="IQ_TARGET_PRICE_STDDEV" hidden="1">"c1654"</definedName>
    <definedName name="IQ_TARGET_PRICE_STDDEV_CIQ" hidden="1">"c4662"</definedName>
    <definedName name="IQ_TARGET_PRICE_STDDEV_REUT" hidden="1">"c5320"</definedName>
    <definedName name="IQ_TARGET_PRICE_STDDEV_THOM" hidden="1">"c5099"</definedName>
    <definedName name="IQ_TARP_INIT_INVEST_AMT" hidden="1">"c17863"</definedName>
    <definedName name="IQ_TARP_INIT_INVEST_DATE_ANN" hidden="1">"c17861"</definedName>
    <definedName name="IQ_TARP_INIT_INVEST_DATE_CLOSED" hidden="1">"c17862"</definedName>
    <definedName name="IQ_TARP_INVESTOR_STATUS" hidden="1">"c17865"</definedName>
    <definedName name="IQ_TARP_REMAINING_AMT" hidden="1">"c17869"</definedName>
    <definedName name="IQ_TARP_REMAINING_SEC_DES" hidden="1">"c17870"</definedName>
    <definedName name="IQ_TARP_REPAYMENT_DISP" hidden="1">"c17866"</definedName>
    <definedName name="IQ_TARP_REPAYMENT_DISP_AMT" hidden="1">"c17868"</definedName>
    <definedName name="IQ_TARP_REPAYMENT_DISP_DATE" hidden="1">"c17867"</definedName>
    <definedName name="IQ_TARP_ROUND" hidden="1">"c17859"</definedName>
    <definedName name="IQ_TARP_STATUS" hidden="1">"c17864"</definedName>
    <definedName name="IQ_TARP_TR_AMT" hidden="1">"c17857"</definedName>
    <definedName name="IQ_TARP_TR_DATE" hidden="1">"c17856"</definedName>
    <definedName name="IQ_TARP_TR_TYPE" hidden="1">"c17858"</definedName>
    <definedName name="IQ_TARP_TRANSACTION_ID" hidden="1">"c17871"</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EQUIVALENT_ADJUSTMENTS_FFIEC" hidden="1">"c13854"</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AXES_ADJ_NOI_FFIEC" hidden="1">"c13395"</definedName>
    <definedName name="IQ_TAXES_NOI_FFIEC" hidden="1">"c13394"</definedName>
    <definedName name="IQ_TAXES_TE_AVG_ASSETS_FFIEC" hidden="1">"c13366"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 hidden="1">"c13516"</definedName>
    <definedName name="IQ_TBV_SHARE" hidden="1">"c1217"</definedName>
    <definedName name="IQ_TBV_SHARE_REPORTED" hidden="1">"c19140"</definedName>
    <definedName name="IQ_TELECOM_FFIEC" hidden="1">"c13057"</definedName>
    <definedName name="IQ_TEMPLATE" hidden="1">"c1521"</definedName>
    <definedName name="IQ_TENANT" hidden="1">"c1218"</definedName>
    <definedName name="IQ_TENANT_LEASE_COMMISSION" hidden="1">"c16177"</definedName>
    <definedName name="IQ_TERM_LOANS" hidden="1">"c2499"</definedName>
    <definedName name="IQ_TERM_LOANS_PCT" hidden="1">"c2500"</definedName>
    <definedName name="IQ_TEV" hidden="1">"c1219"</definedName>
    <definedName name="IQ_TEV_DET_EST_CURRENCY_THOM" hidden="1">"c12499"</definedName>
    <definedName name="IQ_TEV_DET_EST_DATE_THOM" hidden="1">"c12252"</definedName>
    <definedName name="IQ_TEV_DET_EST_INCL_THOM" hidden="1">"c12382"</definedName>
    <definedName name="IQ_TEV_DET_EST_ORIGIN_THOM" hidden="1">"c12709"</definedName>
    <definedName name="IQ_TEV_DET_EST_THOM" hidden="1">"c12102"</definedName>
    <definedName name="IQ_TEV_EBIT" hidden="1">"c1220"</definedName>
    <definedName name="IQ_TEV_EBIT_AVG" hidden="1">"c1221"</definedName>
    <definedName name="IQ_TEV_EBIT_FWD" hidden="1">"c2238"</definedName>
    <definedName name="IQ_TEV_EBIT_FWD_CIQ" hidden="1">"c4047"</definedName>
    <definedName name="IQ_TEV_EBIT_FWD_REUT" hidden="1">"c4054"</definedName>
    <definedName name="IQ_TEV_EBIT_FWD_THOM" hidden="1">"c4061"</definedName>
    <definedName name="IQ_TEV_EBITDA" hidden="1">"c1222"</definedName>
    <definedName name="IQ_TEV_EBITDA_AVG" hidden="1">"c1223"</definedName>
    <definedName name="IQ_TEV_EBITDA_CAPEX" hidden="1">"c17553"</definedName>
    <definedName name="IQ_TEV_EBITDA_FWD" hidden="1">"c1224"</definedName>
    <definedName name="IQ_TEV_EBITDA_FWD_CIQ" hidden="1">"c4043"</definedName>
    <definedName name="IQ_TEV_EBITDA_FWD_REUT" hidden="1">"c4050"</definedName>
    <definedName name="IQ_TEV_EBITDA_FWD_THOM" hidden="1">"c4057"</definedName>
    <definedName name="IQ_TEV_EMPLOYEE_AVG" hidden="1">"c1225"</definedName>
    <definedName name="IQ_TEV_EST" hidden="1">"c4526"</definedName>
    <definedName name="IQ_TEV_EST_CIQ" hidden="1">"c5079"</definedName>
    <definedName name="IQ_TEV_EST_DOWN_2MONTH" hidden="1">"c16489"</definedName>
    <definedName name="IQ_TEV_EST_DOWN_3MONTH" hidden="1">"c16493"</definedName>
    <definedName name="IQ_TEV_EST_DOWN_MONTH" hidden="1">"c16485"</definedName>
    <definedName name="IQ_TEV_EST_NOTE_CIQ" hidden="1">"c18231"</definedName>
    <definedName name="IQ_TEV_EST_NUM_ANALYSTS_2MONTH" hidden="1">"c16487"</definedName>
    <definedName name="IQ_TEV_EST_NUM_ANALYSTS_3MONTH" hidden="1">"c16491"</definedName>
    <definedName name="IQ_TEV_EST_NUM_ANALYSTS_MONTH" hidden="1">"c16483"</definedName>
    <definedName name="IQ_TEV_EST_THOM" hidden="1">"c5529"</definedName>
    <definedName name="IQ_TEV_EST_TOTAL_REVISED_2MONTH" hidden="1">"c16490"</definedName>
    <definedName name="IQ_TEV_EST_TOTAL_REVISED_3MONTH" hidden="1">"c16494"</definedName>
    <definedName name="IQ_TEV_EST_TOTAL_REVISED_MONTH" hidden="1">"c16486"</definedName>
    <definedName name="IQ_TEV_EST_UP_2MONTH" hidden="1">"c16488"</definedName>
    <definedName name="IQ_TEV_EST_UP_3MONTH" hidden="1">"c16492"</definedName>
    <definedName name="IQ_TEV_EST_UP_MONTH" hidden="1">"c16484"</definedName>
    <definedName name="IQ_TEV_HIGH_EST" hidden="1">"c4527"</definedName>
    <definedName name="IQ_TEV_HIGH_EST_CIQ" hidden="1">"c5080"</definedName>
    <definedName name="IQ_TEV_HIGH_EST_THOM" hidden="1">"c5530"</definedName>
    <definedName name="IQ_TEV_LOW_EST" hidden="1">"c4528"</definedName>
    <definedName name="IQ_TEV_LOW_EST_CIQ" hidden="1">"c5081"</definedName>
    <definedName name="IQ_TEV_LOW_EST_THOM" hidden="1">"c5531"</definedName>
    <definedName name="IQ_TEV_MEDIAN_EST" hidden="1">"c4529"</definedName>
    <definedName name="IQ_TEV_MEDIAN_EST_CIQ" hidden="1">"c5082"</definedName>
    <definedName name="IQ_TEV_MEDIAN_EST_THOM" hidden="1">"c5532"</definedName>
    <definedName name="IQ_TEV_NUM_EST" hidden="1">"c4530"</definedName>
    <definedName name="IQ_TEV_NUM_EST_CIQ" hidden="1">"c5083"</definedName>
    <definedName name="IQ_TEV_NUM_EST_THOM" hidden="1">"c5533"</definedName>
    <definedName name="IQ_TEV_STDDEV_EST" hidden="1">"c4531"</definedName>
    <definedName name="IQ_TEV_STDDEV_EST_CIQ" hidden="1">"c5084"</definedName>
    <definedName name="IQ_TEV_STDDEV_EST_THOM" hidden="1">"c5534"</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TOTAL_REV_FWD_THOM" hidden="1">"c4058"</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CAPITAL_BEFORE_CHARGES_T1_FFIEC" hidden="1">"c13139"</definedName>
    <definedName name="IQ_TIER_1_CAPITAL_FFIEC" hidden="1">"c13143"</definedName>
    <definedName name="IQ_TIER_1_CAPITAL_RATIO_THRIFT" hidden="1">"c25081"</definedName>
    <definedName name="IQ_TIER_1_CAPITAL_REQUIREMENT_ADJUSTED_ASSETS_THRIFT" hidden="1">"c25039"</definedName>
    <definedName name="IQ_TIER_1_CAPITAL_T1_THRIFT" hidden="1">"c25029"</definedName>
    <definedName name="IQ_TIER_1_LEVERAGE_RATIO_FFIEC" hidden="1">"c13160"</definedName>
    <definedName name="IQ_TIER_1_RISK_BASED_CAPITAL_RATIO_FDIC" hidden="1">"c6746"</definedName>
    <definedName name="IQ_TIER_1_RISK_BASED_CAPITAL_RATIO_FFIEC" hidden="1">"c13161"</definedName>
    <definedName name="IQ_TIER_1_RISK_BASED_CAPITAL_RATIO_THRIFT" hidden="1">"c25083"</definedName>
    <definedName name="IQ_TIER_2_CAPITAL_FFIEC" hidden="1">"c13149"</definedName>
    <definedName name="IQ_TIER_2_CAPITAL_T2_THRIFT" hidden="1">"c25045"</definedName>
    <definedName name="IQ_TIER_3_CAPITAL_ALLOCATED_MARKET_RISK_FFIEC" hidden="1">"c13151"</definedName>
    <definedName name="IQ_TIER_ONE_CAPITAL" hidden="1">"c2667"</definedName>
    <definedName name="IQ_TIER_ONE_FDIC" hidden="1">"c6369"</definedName>
    <definedName name="IQ_TIER_ONE_RATIO" hidden="1">"c1229"</definedName>
    <definedName name="IQ_TIER_TWO_CAPITAL" hidden="1">"c2669"</definedName>
    <definedName name="IQ_TIER_TWO_CAPITAL_RATIO" hidden="1">"c15241"</definedName>
    <definedName name="IQ_TIME_DEP" hidden="1">"c1230"</definedName>
    <definedName name="IQ_TIME_DEPOSIT_LESS_100000_QUARTERLY_AVG_FFIEC" hidden="1">"c15487"</definedName>
    <definedName name="IQ_TIME_DEPOSIT_MORE_100000_QUARTERLY_AVG_FFIEC" hidden="1">"c15486"</definedName>
    <definedName name="IQ_TIME_DEPOSITS_100000_MORE_TOTAL_ASSETS_THRIFT" hidden="1">"c25701"</definedName>
    <definedName name="IQ_TIME_DEPOSITS_100000_THROUGH_250000_THRIFT" hidden="1">"c25002"</definedName>
    <definedName name="IQ_TIME_DEPOSITS_GREATER_100000_TOTAL_DEPOSITS_THRIFT" hidden="1">"c25779"</definedName>
    <definedName name="IQ_TIME_DEPOSITS_GREATER_THAN_250000_THRIFT" hidden="1">"c25003"</definedName>
    <definedName name="IQ_TIME_DEPOSITS_LESS_100K_OTHER_INSTITUTIONS_FFIEC" hidden="1">"c12953"</definedName>
    <definedName name="IQ_TIME_DEPOSITS_LESS_100K_TOT_DEPOSITS_FFIEC" hidden="1">"c13907"</definedName>
    <definedName name="IQ_TIME_DEPOSITS_LESS_THAN_100K_FDIC" hidden="1">"c6465"</definedName>
    <definedName name="IQ_TIME_DEPOSITS_MORE_100K_OTHER_INSTITUTIONS_FFIEC" hidden="1">"c12954"</definedName>
    <definedName name="IQ_TIME_DEPOSITS_MORE_100K_TOT_DEPOSITS_FFIEC" hidden="1">"c13906"</definedName>
    <definedName name="IQ_TIME_DEPOSITS_MORE_THAN_100K_FDIC" hidden="1">"c6470"</definedName>
    <definedName name="IQ_TIME_DEPOSITS_THRIFT" hidden="1">"c25001"</definedName>
    <definedName name="IQ_TIME_DEPOSITS_TOTAL_DEPOSITS" hidden="1">"c15723"</definedName>
    <definedName name="IQ_TODAY" hidden="1">0</definedName>
    <definedName name="IQ_TOT_1_4_FAM_LOANS_TOT_LOANS_FFIEC" hidden="1">"c13868"</definedName>
    <definedName name="IQ_TOT_ADJ_INC" hidden="1">"c1616"</definedName>
    <definedName name="IQ_TOT_LEASES_TOT_LOANS_FFIEC" hidden="1">"c13876"</definedName>
    <definedName name="IQ_TOT_NON_RE_LOANS_TOT_LOANS_FFIEC" hidden="1">"c13877"</definedName>
    <definedName name="IQ_TOT_NONTRANS_ACCTS_TOT_DEPOSITS_FFIEC" hidden="1">"c13909"</definedName>
    <definedName name="IQ_TOT_RE_LOANS_TOT_LOANS_FFIEC" hidden="1">"c13873"</definedName>
    <definedName name="IQ_TOT_TIME_DEPOSITS_TOT_DEPOSITS_FFIEC" hidden="1">"c13908"</definedName>
    <definedName name="IQ_TOTAL_1_4_FAMILY_LOANS_TOTAL_LOANS_THRIFT" hidden="1">"c25741"</definedName>
    <definedName name="IQ_TOTAL_ALLOWABLE_EXCLUSIONS_THRIFT" hidden="1">"c25567"</definedName>
    <definedName name="IQ_TOTAL_AR_BR" hidden="1">"c1231"</definedName>
    <definedName name="IQ_TOTAL_AR_CM"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ADJUSTED_ASSETS_THRIFT" hidden="1">"c25030"</definedName>
    <definedName name="IQ_TOTAL_ASSETS_BNK_SUBTOTAL_AP" hidden="1">"c13644"</definedName>
    <definedName name="IQ_TOTAL_ASSETS_FAIR_VALUE_TOT_FFIEC" hidden="1">"c15405"</definedName>
    <definedName name="IQ_TOTAL_ASSETS_FDIC" hidden="1">"c6339"</definedName>
    <definedName name="IQ_TOTAL_ASSETS_FFIEC" hidden="1">"c12849"</definedName>
    <definedName name="IQ_TOTAL_ASSETS_LEVEL_1_FFIEC" hidden="1">"c15427"</definedName>
    <definedName name="IQ_TOTAL_ASSETS_LEVEL_2_FFIEC" hidden="1">"c15440"</definedName>
    <definedName name="IQ_TOTAL_ASSETS_LEVEL_3_FFIEC" hidden="1">"c15453"</definedName>
    <definedName name="IQ_TOTAL_ASSETS_LH_FFIEC" hidden="1">"c13106"</definedName>
    <definedName name="IQ_TOTAL_ASSETS_MANAGED_PROP_MUTUAL_FUNDS_ANNUITIES_THRIFT" hidden="1">"c24941"</definedName>
    <definedName name="IQ_TOTAL_ASSETS_MEASURED_FV_RECURRING_BASIS_AMOUNTS_NETTED_THRIFT" hidden="1">"c25522"</definedName>
    <definedName name="IQ_TOTAL_ASSETS_MEASURED_FV_RECURRING_BASIS_LEVEL_1_THRIFT" hidden="1">"c25518"</definedName>
    <definedName name="IQ_TOTAL_ASSETS_MEASURED_FV_RECURRING_BASIS_LEVEL_2_THRIFT" hidden="1">"c25519"</definedName>
    <definedName name="IQ_TOTAL_ASSETS_MEASURED_FV_RECURRING_BASIS_LEVEL_3_THRIFT" hidden="1">"c25520"</definedName>
    <definedName name="IQ_TOTAL_ASSETS_MEASURED_FV_RECURRING_BASIS_TOTAL_AFTER_NETTING_THRIFT" hidden="1">"c25523"</definedName>
    <definedName name="IQ_TOTAL_ASSETS_MEASURED_FV_RECURRING_BASIS_TOTAL_BEFORE_NETTING_THRIFT" hidden="1">"c25521"</definedName>
    <definedName name="IQ_TOTAL_ASSETS_PC_FFIEC" hidden="1">"c13099"</definedName>
    <definedName name="IQ_TOTAL_ASSETS_SUBTOTAL_AP" hidden="1">"c8985"</definedName>
    <definedName name="IQ_TOTAL_ASSETS_THRIFT" hidden="1">"c24894"</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BORROWINGS_THRIFT" hidden="1">"c24899"</definedName>
    <definedName name="IQ_TOTAL_BROKER_ORIGINATED_DEPOSITS_FULLY_INSURED_THRIFT" hidden="1">"c24978"</definedName>
    <definedName name="IQ_TOTAL_BROKER_ORIGINATED_DEPOSITS_OTHER_THRIFT" hidden="1">"c24981"</definedName>
    <definedName name="IQ_TOTAL_BROKERED_DEPOSIT_FFIEC" hidden="1">"c15304"</definedName>
    <definedName name="IQ_TOTAL_CA" hidden="1">"c1243"</definedName>
    <definedName name="IQ_TOTAL_CA_SUBTOTAL_AP" hidden="1">"c8986"</definedName>
    <definedName name="IQ_TOTAL_CAP" hidden="1">"c1507"</definedName>
    <definedName name="IQ_TOTAL_CAPITAL_RATIO" hidden="1">"c1244"</definedName>
    <definedName name="IQ_TOTAL_CASH_DEPOSITS_INV_SEC_THRIFT" hidden="1">"c24828"</definedName>
    <definedName name="IQ_TOTAL_CASH_DIVID" hidden="1">"c1455"</definedName>
    <definedName name="IQ_TOTAL_CASH_DUE_DEPOSITORY_INSTIT_DOM_FFIEC" hidden="1">"c15291"</definedName>
    <definedName name="IQ_TOTAL_CASH_DUE_DEPOSITORY_INSTIT_FFIEC" hidden="1">"c15285"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OMMON_EQUITY_FFIEC" hidden="1">"c13913"</definedName>
    <definedName name="IQ_TOTAL_COMMON_EQUITY_THRIFT" hidden="1">"c25085"</definedName>
    <definedName name="IQ_TOTAL_COMMON_EQUITY_TOTAL_ASSETS_FFIEC" hidden="1">"c13864"</definedName>
    <definedName name="IQ_TOTAL_COMMON_EQUITY_TOTAL_ASSETS_THRIFT" hidden="1">"c25739"</definedName>
    <definedName name="IQ_TOTAL_COMMON_SHARES_OUT_FFIEC" hidden="1">"c12955"</definedName>
    <definedName name="IQ_TOTAL_CONSTRUCTION_LL_REC_DOM_FFIEC" hidden="1">"c13515"</definedName>
    <definedName name="IQ_TOTAL_CURRENT_ASSETS" hidden="1">"c1430"</definedName>
    <definedName name="IQ_TOTAL_CURRENT_LIAB" hidden="1">"c1431"</definedName>
    <definedName name="IQ_TOTAL_DAILY_AVERAGE_ALLOWABLE_EXCLUSIONS_THRIFT" hidden="1">"c25580"</definedName>
    <definedName name="IQ_TOTAL_DAILY_AVERAGE_FOREIGN_DEPOSITS_THRIFT" hidden="1">"c25581"</definedName>
    <definedName name="IQ_TOTAL_DAILY_AVERAGE_GROSS_DEPOSIT_LIABILITIES_BEFORE_EXCLUSIONS_THRIFT" hidden="1">"c25579"</definedName>
    <definedName name="IQ_TOTAL_DEBT" hidden="1">"c1247"</definedName>
    <definedName name="IQ_TOTAL_DEBT_CAPITAL" hidden="1">"c1248"</definedName>
    <definedName name="IQ_TOTAL_DEBT_CURRENT" hidden="1">"c6190"</definedName>
    <definedName name="IQ_TOTAL_DEBT_DUE" hidden="1">"c2509"</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ST_CIQ" hidden="1">"c5085"</definedName>
    <definedName name="IQ_TOTAL_DEBT_EXCL_FIN" hidden="1">"c2937"</definedName>
    <definedName name="IQ_TOTAL_DEBT_GUIDANCE" hidden="1">"c4533"</definedName>
    <definedName name="IQ_TOTAL_DEBT_GUIDANCE_CIQ" hidden="1">"c5086"</definedName>
    <definedName name="IQ_TOTAL_DEBT_GUIDANCE_CIQ_COL" hidden="1">"c11733"</definedName>
    <definedName name="IQ_TOTAL_DEBT_HIGH_EST" hidden="1">"c4534"</definedName>
    <definedName name="IQ_TOTAL_DEBT_HIGH_EST_CIQ" hidden="1">"c5087"</definedName>
    <definedName name="IQ_TOTAL_DEBT_HIGH_GUIDANCE" hidden="1">"c4196"</definedName>
    <definedName name="IQ_TOTAL_DEBT_HIGH_GUIDANCE_CIQ" hidden="1">"c4608"</definedName>
    <definedName name="IQ_TOTAL_DEBT_HIGH_GUIDANCE_CIQ_COL" hidden="1">"c11257"</definedName>
    <definedName name="IQ_TOTAL_DEBT_ISSUED" hidden="1">"c1251"</definedName>
    <definedName name="IQ_TOTAL_DEBT_ISSUED_BNK" hidden="1">"c1252"</definedName>
    <definedName name="IQ_TOTAL_DEBT_ISSUED_BR" hidden="1">"c1253"</definedName>
    <definedName name="IQ_TOTAL_DEBT_ISSUED_CM"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EST_CIQ" hidden="1">"c5088"</definedName>
    <definedName name="IQ_TOTAL_DEBT_LOW_GUIDANCE" hidden="1">"c4236"</definedName>
    <definedName name="IQ_TOTAL_DEBT_LOW_GUIDANCE_CIQ" hidden="1">"c4648"</definedName>
    <definedName name="IQ_TOTAL_DEBT_LOW_GUIDANCE_CIQ_COL" hidden="1">"c11297"</definedName>
    <definedName name="IQ_TOTAL_DEBT_MEDIAN_EST" hidden="1">"c4536"</definedName>
    <definedName name="IQ_TOTAL_DEBT_MEDIAN_EST_CIQ" hidden="1">"c5089"</definedName>
    <definedName name="IQ_TOTAL_DEBT_NON_CURRENT" hidden="1">"c6191"</definedName>
    <definedName name="IQ_TOTAL_DEBT_NUM_EST" hidden="1">"c4537"</definedName>
    <definedName name="IQ_TOTAL_DEBT_NUM_EST_CIQ" hidden="1">"c5090"</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CM"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 hidden="1">"c4538"</definedName>
    <definedName name="IQ_TOTAL_DEBT_STDDEV_EST_CIQ" hidden="1">"c5091"</definedName>
    <definedName name="IQ_TOTAL_DEPOSITS" hidden="1">"c1265"</definedName>
    <definedName name="IQ_TOTAL_DEPOSITS_DOM_FFIEC" hidden="1">"c15313"</definedName>
    <definedName name="IQ_TOTAL_DEPOSITS_FDIC" hidden="1">"c6342"</definedName>
    <definedName name="IQ_TOTAL_DEPOSITS_FFIEC" hidden="1">"c13623"</definedName>
    <definedName name="IQ_TOTAL_DEPOSITS_SUPPLE" hidden="1">"c15253"</definedName>
    <definedName name="IQ_TOTAL_DEPOSITS_THRIFT" hidden="1">"c24984"</definedName>
    <definedName name="IQ_TOTAL_DIV_PAID_CF" hidden="1">"c1266"</definedName>
    <definedName name="IQ_TOTAL_DIVIDEND_INCOME_THRIFT" hidden="1">"c24756"</definedName>
    <definedName name="IQ_TOTAL_EARNING_ASSETS_QUARTERLY_AVG_FFIEC" hidden="1">"c25823"</definedName>
    <definedName name="IQ_TOTAL_ELIGIBLE_0_PCT_RISK_WEIGHT_THRIFT" hidden="1">"c25050"</definedName>
    <definedName name="IQ_TOTAL_ELIGIBLE_100_PCT_RISK_WEIGHT_THRIFT" hidden="1">"c25070"</definedName>
    <definedName name="IQ_TOTAL_ELIGIBLE_20_PCT_RISK_WEIGHT_THRIFT" hidden="1">"c25056"</definedName>
    <definedName name="IQ_TOTAL_ELIGIBLE_50_PCT_RISK_WEIGHT_THRIFT" hidden="1">"c25063"</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INC_MINORITY_INT_THRIFT" hidden="1">"c24927"</definedName>
    <definedName name="IQ_TOTAL_EQUITY_CAPITAL_T1_FFIEC" hidden="1">"c13130"</definedName>
    <definedName name="IQ_TOTAL_EQUITY_CAPITAL_T1_THRIFT" hidden="1">"c25021"</definedName>
    <definedName name="IQ_TOTAL_EQUITY_CAPITAL_THRIFT" hidden="1">"c24925"</definedName>
    <definedName name="IQ_TOTAL_EQUITY_FFIEC" hidden="1">"c12881"</definedName>
    <definedName name="IQ_TOTAL_EQUITY_INCL_MINORITY_INTEREST_FFIEC" hidden="1">"c15278"</definedName>
    <definedName name="IQ_TOTAL_EQUITY_INV_NOT_CARRIED_FV_THRIFT" hidden="1">"c24879"</definedName>
    <definedName name="IQ_TOTAL_EQUITY_LH_FFIEC" hidden="1">"c13109"</definedName>
    <definedName name="IQ_TOTAL_EQUITY_PC_FFIEC" hidden="1">"c13102"</definedName>
    <definedName name="IQ_TOTAL_EQUITY_SUBTOTAL_AP" hidden="1">"c8989"</definedName>
    <definedName name="IQ_TOTAL_EQUITY_TOTAL_ASSETS_FFIEC" hidden="1">"c13863"</definedName>
    <definedName name="IQ_TOTAL_EQUITY_TOTAL_ASSETS_THRIFT" hidden="1">"c25738"</definedName>
    <definedName name="IQ_TOTAL_FIDUCIARY_ACCOUNTS_MANAGED_ASSETS_THRIFT" hidden="1">"c25346"</definedName>
    <definedName name="IQ_TOTAL_FIDUCIARY_ACCOUNTS_NONMANAGED_ASSETS_THRIFT" hidden="1">"c25367"</definedName>
    <definedName name="IQ_TOTAL_FIDUCIARY_ACCOUNTS_NUMBER_MANAGED_ACCOUNTS_THRIFT" hidden="1">"c25357"</definedName>
    <definedName name="IQ_TOTAL_FIDUCIARY_ACCOUNTS_NUMBER_NONMANAGED_ACCOUNTS_THRIFT" hidden="1">"c25379"</definedName>
    <definedName name="IQ_TOTAL_FOREIGN_DEPOSITS_FFIEC" hidden="1">"c15348"</definedName>
    <definedName name="IQ_TOTAL_FOREIGN_DEPOSITS_INCLUDED_IN_TOTAL_ALLOWABLE_EXCLUSIONS_THRIFT" hidden="1">"c25568"</definedName>
    <definedName name="IQ_TOTAL_FOREIGN_LOANS_QUARTERLY_AVG_FFIEC" hidden="1">"c15482"</definedName>
    <definedName name="IQ_TOTAL_GROSS_DEPOSIT_LIABILITIES_BEFORE_EXCLUSIONS_THRIFT" hidden="1">"c25566"</definedName>
    <definedName name="IQ_TOTAL_GROSS_FIDUCIARY_RELATED_SERVICES_INC_THRIFT" hidden="1">"c24811"</definedName>
    <definedName name="IQ_TOTAL_GROSS_LOSSES_MANAGED_ACCOUNTS_THRIFT" hidden="1">"c25465"</definedName>
    <definedName name="IQ_TOTAL_GROSS_LOSSES_NONMANAGED_ACCOUNTS_THRIFT" hidden="1">"c25470"</definedName>
    <definedName name="IQ_TOTAL_IBF_ASSETS_CONSOL_BANK_FFIEC" hidden="1">"c15299"</definedName>
    <definedName name="IQ_TOTAL_IBF_LIABILITIES_FFIEC" hidden="1">"c15302"</definedName>
    <definedName name="IQ_TOTAL_IBF_LL_REC_FFIEC" hidden="1">"c15297"</definedName>
    <definedName name="IQ_TOTAL_INT_EXP_THRIFT" hidden="1">"c24764"</definedName>
    <definedName name="IQ_TOTAL_INT_EXPENSE_FFIEC" hidden="1">"c13000"</definedName>
    <definedName name="IQ_TOTAL_INT_INCOME_FFIEC" hidden="1">"c12989"</definedName>
    <definedName name="IQ_TOTAL_INT_INCOME_THRIFT" hidden="1">"c24753"</definedName>
    <definedName name="IQ_TOTAL_INTEREST_EXP" hidden="1">"c1382"</definedName>
    <definedName name="IQ_TOTAL_INTEREST_EXP_FOREIGN_FFIEC" hidden="1">"c15374"</definedName>
    <definedName name="IQ_TOTAL_INTEREST_INC_FOREIGN_FFIEC" hidden="1">"c15373"</definedName>
    <definedName name="IQ_TOTAL_INVENTORY" hidden="1">"c1385"</definedName>
    <definedName name="IQ_TOTAL_INVEST" hidden="1">"c1275"</definedName>
    <definedName name="IQ_TOTAL_IRA_KEOGH_PLAN_ACCOUNTS_FFIEC" hidden="1">"c15303"</definedName>
    <definedName name="IQ_TOTAL_LEASES_TOTAL_LOANS_THRIFT" hidden="1">"c25751"</definedName>
    <definedName name="IQ_TOTAL_LIAB" hidden="1">"c1276"</definedName>
    <definedName name="IQ_TOTAL_LIAB_BNK" hidden="1">"c1277"</definedName>
    <definedName name="IQ_TOTAL_LIAB_BR" hidden="1">"c1278"</definedName>
    <definedName name="IQ_TOTAL_LIAB_CM"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EQUITY_FFIEC" hidden="1">"c12882"</definedName>
    <definedName name="IQ_TOTAL_LIABILITIES_EQUITY_THRIFT" hidden="1">"c24928"</definedName>
    <definedName name="IQ_TOTAL_LIABILITIES_FAIR_VALUE_TOT_FFIEC" hidden="1">"c15411"</definedName>
    <definedName name="IQ_TOTAL_LIABILITIES_FDIC" hidden="1">"c6348"</definedName>
    <definedName name="IQ_TOTAL_LIABILITIES_FFIEC" hidden="1">"c12873"</definedName>
    <definedName name="IQ_TOTAL_LIABILITIES_LEVEL_1_FFIEC" hidden="1">"c15433"</definedName>
    <definedName name="IQ_TOTAL_LIABILITIES_LEVEL_2_FFIEC" hidden="1">"c15446"</definedName>
    <definedName name="IQ_TOTAL_LIABILITIES_LEVEL_3_FFIEC" hidden="1">"c15459"</definedName>
    <definedName name="IQ_TOTAL_LIABILITIES_MEASURED_FV_RECURRING_BASIS_AMOUNTS_NETTED_THRIFT" hidden="1">"c25564"</definedName>
    <definedName name="IQ_TOTAL_LIABILITIES_MEASURED_FV_RECURRING_BASIS_LEVEL_1_THRIFT" hidden="1">"c25560"</definedName>
    <definedName name="IQ_TOTAL_LIABILITIES_MEASURED_FV_RECURRING_BASIS_LEVEL_2_THRIFT" hidden="1">"c25561"</definedName>
    <definedName name="IQ_TOTAL_LIABILITIES_MEASURED_FV_RECURRING_BASIS_LEVEL_3_THRIFT" hidden="1">"c25562"</definedName>
    <definedName name="IQ_TOTAL_LIABILITIES_MEASURED_FV_RECURRING_BASIS_TOTAL_AFTER_NETTING_THRIFT" hidden="1">"c25565"</definedName>
    <definedName name="IQ_TOTAL_LIABILITIES_MEASURED_FV_RECURRING_BASIS_TOTAL_BEFORE_NETTING_THRIFT" hidden="1">"c25563"</definedName>
    <definedName name="IQ_TOTAL_LIABILITIES_THRIFT" hidden="1">"c24913"</definedName>
    <definedName name="IQ_TOTAL_LL_DOMESTIC_QUARTERLY_AVG_FFIEC" hidden="1">"c25825"</definedName>
    <definedName name="IQ_TOTAL_LL_FOREIGN_QUARTERLY_AVG_FFIEC" hidden="1">"c25824"</definedName>
    <definedName name="IQ_TOTAL_LL_REC_DOM_FFIEC" hidden="1">"c12917"</definedName>
    <definedName name="IQ_TOTAL_LL_REC_FFIEC" hidden="1">"c12898"</definedName>
    <definedName name="IQ_TOTAL_LOANS" hidden="1">"c5653"</definedName>
    <definedName name="IQ_TOTAL_LOANS_DOM_QUARTERLY_AVG_FFIEC" hidden="1">"c15475"</definedName>
    <definedName name="IQ_TOTAL_LOANS_IN_PROCESS_FORECLOSURE_THRIFT" hidden="1">"c25310"</definedName>
    <definedName name="IQ_TOTAL_LOANS_LEASES_AND_OTHER_DUE_30_89_FFIEC" hidden="1">"c15416"</definedName>
    <definedName name="IQ_TOTAL_LOANS_LEASES_AND_OTHER_DUE_90_FFIEC" hidden="1">"c15420"</definedName>
    <definedName name="IQ_TOTAL_LOANS_LEASES_AND_OTHER_NON_ACCRUAL_FFIEC" hidden="1">"c15466"</definedName>
    <definedName name="IQ_TOTAL_LOANS_LEASES_CHARGE_OFFS_FFIEC" hidden="1">"c13186"</definedName>
    <definedName name="IQ_TOTAL_LOANS_LEASES_DUE_30_89_FFIEC" hidden="1">"c13280"</definedName>
    <definedName name="IQ_TOTAL_LOANS_LEASES_DUE_90_FFIEC" hidden="1">"c13306"</definedName>
    <definedName name="IQ_TOTAL_LOANS_LEASES_NON_ACCRUAL_FFIEC" hidden="1">"c13757"</definedName>
    <definedName name="IQ_TOTAL_LOANS_LEASES_RECOV_FFIEC" hidden="1">"c13208"</definedName>
    <definedName name="IQ_TOTAL_LONG_DEBT" hidden="1">"c1617"</definedName>
    <definedName name="IQ_TOTAL_MANAGED_ASSETS_ALL_OTHER_ACCOUNTS_THRIFT" hidden="1">"c25422"</definedName>
    <definedName name="IQ_TOTAL_MANAGED_ASSETS_EMPLOYEE_BENEFIT_RETIREMENT_RELATED_ACCOUNTS_THRIFT" hidden="1">"c25406"</definedName>
    <definedName name="IQ_TOTAL_MANAGED_ASSETS_PERSONAL_TRUST_AGENCY_INV_MANAGEMENT_ACCOUNTS_THRIFT" hidden="1">"c25390"</definedName>
    <definedName name="IQ_TOTAL_MBS_THRIFT" hidden="1">"c24837"</definedName>
    <definedName name="IQ_TOTAL_MORTGAGE_LOANS_THRIFT" hidden="1">"c24852"</definedName>
    <definedName name="IQ_TOTAL_MORTGAGE_NON_MORTGAGE_LOANS_DUE_30_89_THRIFT" hidden="1">"c25255"</definedName>
    <definedName name="IQ_TOTAL_MORTGAGE_NON_MORTGAGE_LOANS_DUE_90_THRIFT" hidden="1">"c25276"</definedName>
    <definedName name="IQ_TOTAL_MORTGAGE_NON_MORTGAGE_LOANS_NON_ACCRUAL_THRIFT" hidden="1">"c25297"</definedName>
    <definedName name="IQ_TOTAL_NON_MORTGAGE_LOANS_THRIFT" hidden="1">"c24868"</definedName>
    <definedName name="IQ_TOTAL_NON_RE_LOANS_TOTAL_LOANS_THRIFT" hidden="1">"c25752"</definedName>
    <definedName name="IQ_TOTAL_NON_REC" hidden="1">"c1444"</definedName>
    <definedName name="IQ_TOTAL_NON_TRANS_ACCTS_FFIEC" hidden="1">"c15328"</definedName>
    <definedName name="IQ_TOTAL_NONINTEREST_EXPENSE_FOREIGN_FFIEC" hidden="1">"c15386"</definedName>
    <definedName name="IQ_TOTAL_OPER_EXP_BR" hidden="1">"c1284"</definedName>
    <definedName name="IQ_TOTAL_OPER_EXP_CM"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ERATING_EXPENSE" hidden="1">"c16047"</definedName>
    <definedName name="IQ_TOTAL_OPERATING_REVENUE" hidden="1">"c16030"</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ASSETS_THRIFT" hidden="1">"c24883"</definedName>
    <definedName name="IQ_TOTAL_OTHER_OPER" hidden="1">"c1289"</definedName>
    <definedName name="IQ_TOTAL_OTHER_TEMP_IMPAIR_LOSS_FFIEC" hidden="1">"c25846"</definedName>
    <definedName name="IQ_TOTAL_OTHER_UNUSED_FFIEC" hidden="1">"c25858"</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AMT_ASSETS_COVERED_RECOURSE_OBLIGATIONS_DIRECT_CREDIT_SUBSTITUTES_THRIFT" hidden="1">"c25615"</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_LOANS_TOTAL_LOANS" hidden="1">"c15715"</definedName>
    <definedName name="IQ_TOTAL_RE_NOI_AVG_GROSS_PROP" hidden="1">"c16059"</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COVERIES_THRIFT" hidden="1">"c25475"</definedName>
    <definedName name="IQ_TOTAL_RENTAL_REVENUE" hidden="1">"c16022"</definedName>
    <definedName name="IQ_TOTAL_RESERVES" hidden="1">"c21102"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TURN_SWAPS_DERIVATIVES_BENEFICIARY_FFIEC" hidden="1">"c13120"</definedName>
    <definedName name="IQ_TOTAL_RETURN_SWAPS_DERIVATIVES_GUARANTOR_FFIEC" hidden="1">"c13113"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CM"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EVENUE_FFIEC" hidden="1">"c13020"</definedName>
    <definedName name="IQ_TOTAL_REVENUE_FOREIGN_FFIEC" hidden="1">"c15383"</definedName>
    <definedName name="IQ_TOTAL_REVENUE_THRIFT" hidden="1">"c24785"</definedName>
    <definedName name="IQ_TOTAL_RISK_BASED_CAPITAL_FFIEC" hidden="1">"c13153"</definedName>
    <definedName name="IQ_TOTAL_RISK_BASED_CAPITAL_RATIO_FDIC" hidden="1">"c6747"</definedName>
    <definedName name="IQ_TOTAL_RISK_BASED_CAPITAL_RATIO_FFIEC" hidden="1">"c13162"</definedName>
    <definedName name="IQ_TOTAL_RISK_BASED_CAPITAL_RATIO_THRIFT" hidden="1">"c25082"</definedName>
    <definedName name="IQ_TOTAL_RISK_BASED_CAPITAL_REQUIREMENT_THRIFT" hidden="1">"c25080"</definedName>
    <definedName name="IQ_TOTAL_RISK_BASED_CAPITAL_THRIFT" hidden="1">"c25049"</definedName>
    <definedName name="IQ_TOTAL_RISK_WEIGHTED_ASSETS_FFIEC" hidden="1">"c13858"</definedName>
    <definedName name="IQ_TOTAL_RISK_WEIGHTED_ASSETS_THRIFT" hidden="1">"c25079"</definedName>
    <definedName name="IQ_TOTAL_ROOMS" hidden="1">"c8789"</definedName>
    <definedName name="IQ_TOTAL_SECURITIES_FDIC" hidden="1">"c6306"</definedName>
    <definedName name="IQ_TOTAL_SPECIAL" hidden="1">"c1618"</definedName>
    <definedName name="IQ_TOTAL_SQ_FT" hidden="1">"c8781"</definedName>
    <definedName name="IQ_TOTAL_SR_SECURED" hidden="1">"c17890"</definedName>
    <definedName name="IQ_TOTAL_SR_SECURED_EBITDA" hidden="1">"c17901"</definedName>
    <definedName name="IQ_TOTAL_SR_SECURED_EBITDA_CAPEX" hidden="1">"c17902"</definedName>
    <definedName name="IQ_TOTAL_SR_SECURED_PCT" hidden="1">"c18004"</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DEPOSITS_TOTAL_DEPOSITS_THRIFT" hidden="1">"c25780"</definedName>
    <definedName name="IQ_TOTAL_TIME_LESS_100000_1_TO_3_YEARS_FFIEC" hidden="1">"c15335"</definedName>
    <definedName name="IQ_TOTAL_TIME_LESS_100000_3_MONTHS_LESS_FFIEC" hidden="1">"c15333"</definedName>
    <definedName name="IQ_TOTAL_TIME_LESS_100000_3_TO_12_MONTHS_FFIEC" hidden="1">"c15334"</definedName>
    <definedName name="IQ_TOTAL_TIME_LESS_100000_FFIEC" hidden="1">"c15332"</definedName>
    <definedName name="IQ_TOTAL_TIME_LESS_100000_OVER_3_YEARS_FFIEC" hidden="1">"c15336"</definedName>
    <definedName name="IQ_TOTAL_TIME_MORE_100000_1_TO_3_YEARS_FFIEC" hidden="1">"c15340"</definedName>
    <definedName name="IQ_TOTAL_TIME_MORE_100000_3_MONTHS_LESS_FFIEC" hidden="1">"c15338"</definedName>
    <definedName name="IQ_TOTAL_TIME_MORE_100000_3_TO_12_MONTHS_FFIEC" hidden="1">"c15339"</definedName>
    <definedName name="IQ_TOTAL_TIME_MORE_100000_FFIEC" hidden="1">"c15337"</definedName>
    <definedName name="IQ_TOTAL_TIME_MORE_100000_OVER_3_YEARS_FFIEC" hidden="1">"c15341"</definedName>
    <definedName name="IQ_TOTAL_TIME_SAVINGS_DEPOSITS_FDIC" hidden="1">"c6498"</definedName>
    <definedName name="IQ_TOTAL_TRADING_ASSETS_FFIEC" hidden="1">"c12939"</definedName>
    <definedName name="IQ_TOTAL_TRADING_LIAB_DOM_FFIEC" hidden="1">"c12944"</definedName>
    <definedName name="IQ_TOTAL_TRADING_LIAB_FOREIGN_FFIEC" hidden="1">"c15296"</definedName>
    <definedName name="IQ_TOTAL_TRANS_ACCTS_FFIEC" hidden="1">"c15321"</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CM"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SUPPLE" hidden="1">"c13817"</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DJ_SIZE_FINAL" hidden="1">"c16265"</definedName>
    <definedName name="IQ_TR_ANN_DATE" hidden="1">"c2395"</definedName>
    <definedName name="IQ_TR_ANN_DATE_BL" hidden="1">"c2394"</definedName>
    <definedName name="IQ_TR_BID_DATE" hidden="1">"c2357"</definedName>
    <definedName name="IQ_TR_BLUESKY_FEES" hidden="1">"c2277"</definedName>
    <definedName name="IQ_TR_BNKY_ADVISOR_CLIENT_NAME_LIST" hidden="1">"c17671"</definedName>
    <definedName name="IQ_TR_BNKY_ADVISOR_FEE_LIST" hidden="1">"c17673"</definedName>
    <definedName name="IQ_TR_BNKY_ADVISOR_FEE_PCT_LIST" hidden="1">"c17674"</definedName>
    <definedName name="IQ_TR_BNKY_ADVISOR_ID_LIST" hidden="1">"c17670"</definedName>
    <definedName name="IQ_TR_BNKY_ADVISOR_NAME_LIST" hidden="1">"c17669"</definedName>
    <definedName name="IQ_TR_BNKY_ADVISOR_ROLE_LIST" hidden="1">"c17672"</definedName>
    <definedName name="IQ_TR_BNKY_AFFILIATES_JOINT_ADMIN" hidden="1">"c17636"</definedName>
    <definedName name="IQ_TR_BNKY_AFFILIATES_JOINT_ADMIN_LIST" hidden="1">"c17656"</definedName>
    <definedName name="IQ_TR_BNKY_CASE_CONSOLIDATED_DATE" hidden="1">"c17632"</definedName>
    <definedName name="IQ_TR_BNKY_CASE_FILING_FEE_PAID" hidden="1">"c17634"</definedName>
    <definedName name="IQ_TR_BNKY_CASE_NUMBER" hidden="1">"c17627"</definedName>
    <definedName name="IQ_TR_BNKY_CASH_IN_HAND" hidden="1">"c17651"</definedName>
    <definedName name="IQ_TR_BNKY_COURT" hidden="1">"c17626"</definedName>
    <definedName name="IQ_TR_BNKY_CREDITOR_CLAIM_AMT_LIST" hidden="1">"c17660"</definedName>
    <definedName name="IQ_TR_BNKY_CREDITOR_ID_LIST" hidden="1">"c17658"</definedName>
    <definedName name="IQ_TR_BNKY_CREDITOR_NAME_LIST" hidden="1">"c17657"</definedName>
    <definedName name="IQ_TR_BNKY_CREDITOR_REL_LIST" hidden="1">"c17659"</definedName>
    <definedName name="IQ_TR_BNKY_CREDITORS" hidden="1">"c17635"</definedName>
    <definedName name="IQ_TR_BNKY_DIP_COMMITMENT_FEE_LIST" hidden="1">"c17667"</definedName>
    <definedName name="IQ_TR_BNKY_DIP_FIN_PROVIDED" hidden="1">"c17640"</definedName>
    <definedName name="IQ_TR_BNKY_DIP_FIN_PROVIDED_LIST" hidden="1">"c17665"</definedName>
    <definedName name="IQ_TR_BNKY_DIP_FIN_PROVIDERS" hidden="1">"c17639"</definedName>
    <definedName name="IQ_TR_BNKY_DIP_FIN_SECURITY_TYPES" hidden="1">"c17642"</definedName>
    <definedName name="IQ_TR_BNKY_DIP_FIN_UTILIZED" hidden="1">"c17641"</definedName>
    <definedName name="IQ_TR_BNKY_DIP_ID_LIST" hidden="1">"c17662"</definedName>
    <definedName name="IQ_TR_BNKY_DIP_LEAD_PROVIDER_LIST" hidden="1">"c17668"</definedName>
    <definedName name="IQ_TR_BNKY_DIP_LIBOR_SPREAD_LIST" hidden="1">"c17666"</definedName>
    <definedName name="IQ_TR_BNKY_DIP_MATURITY_DATE_LIST" hidden="1">"c17664"</definedName>
    <definedName name="IQ_TR_BNKY_DIP_NAME_LIST" hidden="1">"c17661"</definedName>
    <definedName name="IQ_TR_BNKY_DIP_SECURITY_LIST" hidden="1">"c17663"</definedName>
    <definedName name="IQ_TR_BNKY_DISMISSED_DATE" hidden="1">"c17633"</definedName>
    <definedName name="IQ_TR_BNKY_EMERGED_REORG_DATE" hidden="1">"c17630"</definedName>
    <definedName name="IQ_TR_BNKY_FEATURES_LIST" hidden="1">"c17655"</definedName>
    <definedName name="IQ_TR_BNKY_FILING_TYPE" hidden="1">"c17624"</definedName>
    <definedName name="IQ_TR_BNKY_INVOL_PETITION_FILED_DATE" hidden="1">"c17629"</definedName>
    <definedName name="IQ_TR_BNKY_ISSUANCE_DEBT" hidden="1">"c17648"</definedName>
    <definedName name="IQ_TR_BNKY_ISSUANCE_EQUITY" hidden="1">"c17649"</definedName>
    <definedName name="IQ_TR_BNKY_LEAD_ASSETS_INIT_FILING" hidden="1">"c17645"</definedName>
    <definedName name="IQ_TR_BNKY_LEAD_ASSETS_INIT_FILING_LIST" hidden="1">"c17678"</definedName>
    <definedName name="IQ_TR_BNKY_LEAD_DEBTOR" hidden="1">"c17643"</definedName>
    <definedName name="IQ_TR_BNKY_LEAD_DEBTOR_LIST" hidden="1">"c17675"</definedName>
    <definedName name="IQ_TR_BNKY_LEAD_LIAB_INIT_FILING" hidden="1">"c17644"</definedName>
    <definedName name="IQ_TR_BNKY_LEAD_LIAB_INIT_FILING_LIST" hidden="1">"c17677"</definedName>
    <definedName name="IQ_TR_BNKY_LEAD_REV_ANN" hidden="1">"c17646"</definedName>
    <definedName name="IQ_TR_BNKY_LEAD_REV_ANN_LIST" hidden="1">"c17679"</definedName>
    <definedName name="IQ_TR_BNKY_LEAD_STOCK_PRICE_ANN" hidden="1">"c17647"</definedName>
    <definedName name="IQ_TR_BNKY_LEAD_STOCK_PRICE_ANN_LIST" hidden="1">"c17680"</definedName>
    <definedName name="IQ_TR_BNKY_LEAD_TYPE_LIST" hidden="1">"c17676"</definedName>
    <definedName name="IQ_TR_BNKY_LIQUIDATED_DATE" hidden="1">"c17631"</definedName>
    <definedName name="IQ_TR_BNKY_PRE_BANKRUPTCY_SITUATION" hidden="1">"c17637"</definedName>
    <definedName name="IQ_TR_BNKY_RESOLUTION" hidden="1">"c17638"</definedName>
    <definedName name="IQ_TR_BNKY_RESTRUCTURING_WEBSITE" hidden="1">"c17625"</definedName>
    <definedName name="IQ_TR_BNKY_SALE_ASSETS" hidden="1">"c17650"</definedName>
    <definedName name="IQ_TR_BNKY_TOTAL_CLAIMANTS_AMT" hidden="1">"c17653"</definedName>
    <definedName name="IQ_TR_BNKY_TOTAL_FIN_PROVIDED" hidden="1">"c17652"</definedName>
    <definedName name="IQ_TR_BNKY_TOTAL_PAYMENTS_CLAIMANTS" hidden="1">"c17654"</definedName>
    <definedName name="IQ_TR_BNKY_VOL_PETITION_FILED_DATE" hidden="1">"c17628"</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_TERM_FEE" hidden="1">"c13638"</definedName>
    <definedName name="IQ_TR_BUY_TERM_FEE_PCT" hidden="1">"c13639"</definedName>
    <definedName name="IQ_TR_BUYBACK_TO_CLOSE" hidden="1">"c13919"</definedName>
    <definedName name="IQ_TR_BUYBACK_TO_HIGH" hidden="1">"c13917"</definedName>
    <definedName name="IQ_TR_BUYBACK_TO_LOW" hidden="1">"c13918"</definedName>
    <definedName name="IQ_TR_BUYER_ID" hidden="1">"c2404"</definedName>
    <definedName name="IQ_TR_BUYERNAME" hidden="1">"c2401"</definedName>
    <definedName name="IQ_TR_CANCELLED_DATE" hidden="1">"c2284"</definedName>
    <definedName name="IQ_TR_CASH_CONSID_PCT" hidden="1">"c2296"</definedName>
    <definedName name="IQ_TR_CASH_CONSID_PCT_FINAL" hidden="1">"c16268"</definedName>
    <definedName name="IQ_TR_CASH_ST_INVEST" hidden="1">"c3025"</definedName>
    <definedName name="IQ_TR_CASH_ST_INVEST_FINAL" hidden="1">"c16266"</definedName>
    <definedName name="IQ_TR_CHANGE_CONTROL" hidden="1">"c2365"</definedName>
    <definedName name="IQ_TR_CLOSED_DATE" hidden="1">"c2283"</definedName>
    <definedName name="IQ_TR_CO_NET_PROCEEDS" hidden="1">"c2268"</definedName>
    <definedName name="IQ_TR_CO_NET_PROCEEDS_ISSUE" hidden="1">"c17571"</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BT_CONSID_PCT_FINAL" hidden="1">"c16274"</definedName>
    <definedName name="IQ_TR_DEF_AGRMT_DATE" hidden="1">"c2285"</definedName>
    <definedName name="IQ_TR_DISCLOSED_FEES_EXP" hidden="1">"c2288"</definedName>
    <definedName name="IQ_TR_EARNOUTS" hidden="1">"c3023"</definedName>
    <definedName name="IQ_TR_EARNOUTS_FINAL" hidden="1">"c16262"</definedName>
    <definedName name="IQ_TR_EX_OVER_SHARES_ISSUE" hidden="1">"c17566"</definedName>
    <definedName name="IQ_TR_EXPIRED_DATE" hidden="1">"c2412"</definedName>
    <definedName name="IQ_TR_GROSS_OFFERING_AMT" hidden="1">"c2262"</definedName>
    <definedName name="IQ_TR_GROSS_PROCEEDS_ISSUE" hidden="1">"c17568"</definedName>
    <definedName name="IQ_TR_HYBRID_CONSID_PCT" hidden="1">"c2300"</definedName>
    <definedName name="IQ_TR_HYBRID_CONSID_PCT_FINAL" hidden="1">"c16276"</definedName>
    <definedName name="IQ_TR_IMPLIED_EQ" hidden="1">"c3018"</definedName>
    <definedName name="IQ_TR_IMPLIED_EQ_BV" hidden="1">"c3019"</definedName>
    <definedName name="IQ_TR_IMPLIED_EQ_BV_FINAL" hidden="1">"c16255"</definedName>
    <definedName name="IQ_TR_IMPLIED_EQ_FINAL" hidden="1">"c16253"</definedName>
    <definedName name="IQ_TR_IMPLIED_EQ_NI_LTM" hidden="1">"c3020"</definedName>
    <definedName name="IQ_TR_IMPLIED_EQ_NI_LTM_FINAL" hidden="1">"c16254"</definedName>
    <definedName name="IQ_TR_IMPLIED_EV" hidden="1">"c2301"</definedName>
    <definedName name="IQ_TR_IMPLIED_EV_BV" hidden="1">"c2306"</definedName>
    <definedName name="IQ_TR_IMPLIED_EV_EBIT" hidden="1">"c2302"</definedName>
    <definedName name="IQ_TR_IMPLIED_EV_EBIT_FINAL" hidden="1">"c16252"</definedName>
    <definedName name="IQ_TR_IMPLIED_EV_EBIT_FWD" hidden="1">"c17878"</definedName>
    <definedName name="IQ_TR_IMPLIED_EV_EBITDA" hidden="1">"c2303"</definedName>
    <definedName name="IQ_TR_IMPLIED_EV_EBITDA_FINAL" hidden="1">"c16251"</definedName>
    <definedName name="IQ_TR_IMPLIED_EV_EBITDA_FWD" hidden="1">"c17877"</definedName>
    <definedName name="IQ_TR_IMPLIED_EV_FINAL" hidden="1">"c16249"</definedName>
    <definedName name="IQ_TR_IMPLIED_EV_NI_LTM" hidden="1">"c2307"</definedName>
    <definedName name="IQ_TR_IMPLIED_EV_REV" hidden="1">"c2304"</definedName>
    <definedName name="IQ_TR_IMPLIED_EV_REV_FINAL" hidden="1">"c16250"</definedName>
    <definedName name="IQ_TR_IMPLIED_EV_REV_FWD" hidden="1">"c17876"</definedName>
    <definedName name="IQ_TR_INIT_FILED_DATE" hidden="1">"c3495"</definedName>
    <definedName name="IQ_TR_IPO_TRANSACTION_ID" hidden="1">"c17554"</definedName>
    <definedName name="IQ_TR_LEAD_UNDERWRITERS" hidden="1">"c17576"</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ASSUM_LIABILITIES_FINAL" hidden="1">"c16264"</definedName>
    <definedName name="IQ_TR_NET_PROCEEDS" hidden="1">"c2267"</definedName>
    <definedName name="IQ_TR_OFFER_DATE" hidden="1">"c2265"</definedName>
    <definedName name="IQ_TR_OFFER_DATE_MA" hidden="1">"c3035"</definedName>
    <definedName name="IQ_TR_OFFER_PER_SHARE" hidden="1">"c3017"</definedName>
    <definedName name="IQ_TR_OFFER_PER_SHARE_FINAL" hidden="1">"c16257"</definedName>
    <definedName name="IQ_TR_OFFER_PRICE_BV_FWD" hidden="1">"c17880"</definedName>
    <definedName name="IQ_TR_OFFER_PRICE_EARNINGS_FWD" hidden="1">"c17879"</definedName>
    <definedName name="IQ_TR_OPTIONS_CONSID_PCT" hidden="1">"c2311"</definedName>
    <definedName name="IQ_TR_OPTIONS_CONSID_PCT_FINAL" hidden="1">"c16278"</definedName>
    <definedName name="IQ_TR_OTHER_CONSID" hidden="1">"c3022"</definedName>
    <definedName name="IQ_TR_OTHER_CONSID_FINAL" hidden="1">"c16261"</definedName>
    <definedName name="IQ_TR_PCT_SOUGHT" hidden="1">"c2309"</definedName>
    <definedName name="IQ_TR_PCT_SOUGHT_ACQUIRED_FINAL" hidden="1">"c16256"</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_1D_PRICE" hidden="1">"c19180"</definedName>
    <definedName name="IQ_TR_PO_1D_RETURN" hidden="1">"c19179"</definedName>
    <definedName name="IQ_TR_PO_1M_PRICE" hidden="1">"c19184"</definedName>
    <definedName name="IQ_TR_PO_1M_RETURN" hidden="1">"c19183"</definedName>
    <definedName name="IQ_TR_PO_1W_PRICE" hidden="1">"c19182"</definedName>
    <definedName name="IQ_TR_PO_1W_RETURN" hidden="1">"c19181"</definedName>
    <definedName name="IQ_TR_PO_1Y_PRICE" hidden="1">"c19190"</definedName>
    <definedName name="IQ_TR_PO_1Y_RETURN" hidden="1">"c19189"</definedName>
    <definedName name="IQ_TR_PO_3M_PRICE" hidden="1">"c19186"</definedName>
    <definedName name="IQ_TR_PO_3M_RETURN" hidden="1">"c19185"</definedName>
    <definedName name="IQ_TR_PO_6M_PRICE" hidden="1">"c19188"</definedName>
    <definedName name="IQ_TR_PO_6M_RETURN" hidden="1">"c19187"</definedName>
    <definedName name="IQ_TR_PO_DISCOUNT_SHARE" hidden="1">"c17562"</definedName>
    <definedName name="IQ_TR_PO_ISSUE_CURRENCY" hidden="1">"c17557"</definedName>
    <definedName name="IQ_TR_PO_NET_PROCEEDS_SHARE" hidden="1">"c17563"</definedName>
    <definedName name="IQ_TR_PO_PRICE_RANGE" hidden="1">"c17559"</definedName>
    <definedName name="IQ_TR_PO_PRICE_RANGE_HIGH" hidden="1">"c17560"</definedName>
    <definedName name="IQ_TR_PO_PRICE_RANGE_LOW" hidden="1">"c17561"</definedName>
    <definedName name="IQ_TR_PO_PRICE_SHARE" hidden="1">"c17558"</definedName>
    <definedName name="IQ_TR_PO_SHARES_OFFERED" hidden="1">"c17564"</definedName>
    <definedName name="IQ_TR_PO_SHARES_OFFERED_EX_OVER" hidden="1">"c17567"</definedName>
    <definedName name="IQ_TR_PO_TICKER" hidden="1">"c17556"</definedName>
    <definedName name="IQ_TR_PO_TRADING_ITEM_CIQID" hidden="1">"c17555"</definedName>
    <definedName name="IQ_TR_POSTMONEY_VAL" hidden="1">"c2286"</definedName>
    <definedName name="IQ_TR_PREDEAL_SITUATION" hidden="1">"c2390"</definedName>
    <definedName name="IQ_TR_PREF_CONSID_PCT" hidden="1">"c2310"</definedName>
    <definedName name="IQ_TR_PREF_CONSID_PCT_FINAL" hidden="1">"c16272"</definedName>
    <definedName name="IQ_TR_PREMONEY_VAL" hidden="1">"c2287"</definedName>
    <definedName name="IQ_TR_PRINTING_FEES" hidden="1">"c2276"</definedName>
    <definedName name="IQ_TR_PROCEEDS_EX_OVER_ISSUE" hidden="1">"c17574"</definedName>
    <definedName name="IQ_TR_PT_MONETARY_VALUES" hidden="1">"c2415"</definedName>
    <definedName name="IQ_TR_PT_NUMBER_SHARES" hidden="1">"c2417"</definedName>
    <definedName name="IQ_TR_PT_OFFER_PER_SHARE" hidden="1">"c18872"</definedName>
    <definedName name="IQ_TR_PT_PCT_SHARES" hidden="1">"c2416"</definedName>
    <definedName name="IQ_TR_RATING_FEES" hidden="1">"c2275"</definedName>
    <definedName name="IQ_TR_REG_EFFECT_DATE" hidden="1">"c2264"</definedName>
    <definedName name="IQ_TR_REG_FILED_DATE" hidden="1">"c2263"</definedName>
    <definedName name="IQ_TR_REG_OVER_SHARES_ISSUE" hidden="1">"c17565"</definedName>
    <definedName name="IQ_TR_REG_OVER_VALUE_ISSUE" hidden="1">"c17572"</definedName>
    <definedName name="IQ_TR_REGISTRATION_FEES" hidden="1">"c2274"</definedName>
    <definedName name="IQ_TR_REMAIN_MONETARY_VALUE" hidden="1">"c18099"</definedName>
    <definedName name="IQ_TR_REMAIN_NUMBER_SHARES" hidden="1">"c18101"</definedName>
    <definedName name="IQ_TR_REMAIN_PCT_SHARES" hidden="1">"c18100"</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_TERM_FEE" hidden="1">"c2298"</definedName>
    <definedName name="IQ_TR_SELL_TERM_FEE_PCT" hidden="1">"c2297"</definedName>
    <definedName name="IQ_TR_SELLER_DILUT_EPS_EXCL" hidden="1">"c17703"</definedName>
    <definedName name="IQ_TR_SELLER_EARNING_CO" hidden="1">"c17702"</definedName>
    <definedName name="IQ_TR_SELLER_EBIT" hidden="1">"c17700"</definedName>
    <definedName name="IQ_TR_SELLER_EBITDA" hidden="1">"c17699"</definedName>
    <definedName name="IQ_TR_SELLER_ID" hidden="1">"c2406"</definedName>
    <definedName name="IQ_TR_SELLER_MIN_INT" hidden="1">"c17707"</definedName>
    <definedName name="IQ_TR_SELLER_NET_DEBT" hidden="1">"c17709"</definedName>
    <definedName name="IQ_TR_SELLER_NI" hidden="1">"c17701"</definedName>
    <definedName name="IQ_TR_SELLER_TOTAL_ASSETS" hidden="1">"c17710"</definedName>
    <definedName name="IQ_TR_SELLER_TOTAL_CASH_ST_INVEST" hidden="1">"c17708"</definedName>
    <definedName name="IQ_TR_SELLER_TOTAL_COMMON_EQ" hidden="1">"c17704"</definedName>
    <definedName name="IQ_TR_SELLER_TOTAL_DEBT" hidden="1">"c17705"</definedName>
    <definedName name="IQ_TR_SELLER_TOTAL_PREF" hidden="1">"c17706"</definedName>
    <definedName name="IQ_TR_SELLER_TOTAL_REV" hidden="1">"c17698"</definedName>
    <definedName name="IQ_TR_SELLERNAME" hidden="1">"c2402"</definedName>
    <definedName name="IQ_TR_SFEATURES" hidden="1">"c2385"</definedName>
    <definedName name="IQ_TR_SH_NET_PROCEEDS" hidden="1">"c2269"</definedName>
    <definedName name="IQ_TR_SH_NET_PROCEEDS_ISSUE" hidden="1">"c17570"</definedName>
    <definedName name="IQ_TR_SH_NET_PROCEEDS_PCT" hidden="1">"c2271"</definedName>
    <definedName name="IQ_TR_SHELF_EXP_EXPIRATION_DATE" hidden="1">"c18102"</definedName>
    <definedName name="IQ_TR_SHELF_EXPIRED_DATE" hidden="1">"c18103"</definedName>
    <definedName name="IQ_TR_SPECIAL_COMMITTEE" hidden="1">"c2362"</definedName>
    <definedName name="IQ_TR_SPIN_DEF_AGRMT_DATE" hidden="1">"c17696"</definedName>
    <definedName name="IQ_TR_SPIN_DIST_RATIO_FINAL" hidden="1">"c17734"</definedName>
    <definedName name="IQ_TR_SPIN_DIST_RATIO_OFFER" hidden="1">"c17728"</definedName>
    <definedName name="IQ_TR_SPIN_DIST_SHARES_FINAL" hidden="1">"c17852"</definedName>
    <definedName name="IQ_TR_SPIN_DIST_SHARES_OFFER" hidden="1">"c17729"</definedName>
    <definedName name="IQ_TR_SPIN_DIST_VALUE" hidden="1">"c17711"</definedName>
    <definedName name="IQ_TR_SPIN_DIST_VALUE_FINAL" hidden="1">"c17722"</definedName>
    <definedName name="IQ_TR_SPIN_DIST_VALUE_OFFER" hidden="1">"c17712"</definedName>
    <definedName name="IQ_TR_SPIN_IMPLIED_EQ_BV_OFFER" hidden="1">"c17721"</definedName>
    <definedName name="IQ_TR_SPIN_IMPLIED_EQ_NI_LTM_OFFER" hidden="1">"c17720"</definedName>
    <definedName name="IQ_TR_SPIN_IMPLIED_EQ_OFFER" hidden="1">"c17714"</definedName>
    <definedName name="IQ_TR_SPIN_IMPLIED_EV_EBIT_OFFER" hidden="1">"c17719"</definedName>
    <definedName name="IQ_TR_SPIN_IMPLIED_EV_EBITDA_OFFER" hidden="1">"c17718"</definedName>
    <definedName name="IQ_TR_SPIN_IMPLIED_EV_OFFER" hidden="1">"c17716"</definedName>
    <definedName name="IQ_TR_SPIN_IMPLIED_EV_REV_OFFER" hidden="1">"c17717"</definedName>
    <definedName name="IQ_TR_SPIN_NET_ASSUM_LIAB_OFFER" hidden="1">"c17715"</definedName>
    <definedName name="IQ_TR_SPIN_PARENT_SHARES_OUT_FINAL" hidden="1">"c17733"</definedName>
    <definedName name="IQ_TR_SPIN_PARENT_SHARES_OUT_OFFER" hidden="1">"c17727"</definedName>
    <definedName name="IQ_TR_SPIN_PCT_DIST_FINAL" hidden="1">"c17723"</definedName>
    <definedName name="IQ_TR_SPIN_PCT_DIST_OFFER" hidden="1">"c17713"</definedName>
    <definedName name="IQ_TR_SPIN_RECORD_DATE" hidden="1">"c17697"</definedName>
    <definedName name="IQ_TR_SPIN_SECURITY_CIQID" hidden="1">"c17724"</definedName>
    <definedName name="IQ_TR_SPIN_SECURITY_PCT_DIST_FINAL" hidden="1">"c17732"</definedName>
    <definedName name="IQ_TR_SPIN_SECURITY_PCT_DIST_OFFER" hidden="1">"c17726"</definedName>
    <definedName name="IQ_TR_SPIN_SECURITY_PRICE_FINAL" hidden="1">"c17731"</definedName>
    <definedName name="IQ_TR_SPIN_SECURITY_PRICE_OFFER" hidden="1">"c17725"</definedName>
    <definedName name="IQ_TR_SPIN_VALUE_CONSID_FINAL" hidden="1">"c17853"</definedName>
    <definedName name="IQ_TR_SPIN_VALUE_CONSID_OFFER" hidden="1">"c17730"</definedName>
    <definedName name="IQ_TR_STATUS" hidden="1">"c2399"</definedName>
    <definedName name="IQ_TR_STOCK_CONSID_PCT" hidden="1">"c2312"</definedName>
    <definedName name="IQ_TR_STOCK_CONSID_PCT_FINAL" hidden="1">"c16270"</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BV_SHARE_EST" hidden="1">"c17885"</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_EST" hidden="1">"c17883"</definedName>
    <definedName name="IQ_TR_TARGET_EBITDA" hidden="1">"c2334"</definedName>
    <definedName name="IQ_TR_TARGET_EBITDA_EQ_INC" hidden="1">"c3608"</definedName>
    <definedName name="IQ_TR_TARGET_EBITDA_EST" hidden="1">"c17882"</definedName>
    <definedName name="IQ_TR_TARGET_EPS_EST" hidden="1">"c17884"</definedName>
    <definedName name="IQ_TR_TARGET_EST_CURRENCY" hidden="1">"c17886"</definedName>
    <definedName name="IQ_TR_TARGET_EST_DATE" hidden="1">"c17887"</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REVENUE_EST" hidden="1">"c17881"</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ASH_FINAL" hidden="1">"c16267"</definedName>
    <definedName name="IQ_TR_TOTAL_CONSID_SH" hidden="1">"c2316"</definedName>
    <definedName name="IQ_TR_TOTAL_CONSID_SH_FINAL" hidden="1">"c16260"</definedName>
    <definedName name="IQ_TR_TOTAL_DEBT" hidden="1">"c2317"</definedName>
    <definedName name="IQ_TR_TOTAL_DEBT_FINAL" hidden="1">"c16273"</definedName>
    <definedName name="IQ_TR_TOTAL_EX_OVER_VALUE_ISSUE" hidden="1">"c17573"</definedName>
    <definedName name="IQ_TR_TOTAL_GROSS_TV" hidden="1">"c2318"</definedName>
    <definedName name="IQ_TR_TOTAL_GROSS_TV_FINAL" hidden="1">"c16259"</definedName>
    <definedName name="IQ_TR_TOTAL_HYBRID" hidden="1">"c2319"</definedName>
    <definedName name="IQ_TR_TOTAL_HYBRID_FINAL" hidden="1">"c16275"</definedName>
    <definedName name="IQ_TR_TOTAL_LEGAL_FEES" hidden="1">"c2272"</definedName>
    <definedName name="IQ_TR_TOTAL_NET_TV" hidden="1">"c2320"</definedName>
    <definedName name="IQ_TR_TOTAL_NET_TV_FINAL" hidden="1">"c16258"</definedName>
    <definedName name="IQ_TR_TOTAL_NEWMONEY" hidden="1">"c2289"</definedName>
    <definedName name="IQ_TR_TOTAL_OPTIONS" hidden="1">"c2322"</definedName>
    <definedName name="IQ_TR_TOTAL_OPTIONS_BUYER" hidden="1">"c3026"</definedName>
    <definedName name="IQ_TR_TOTAL_OPTIONS_BUYER_FINAL" hidden="1">"c16277"</definedName>
    <definedName name="IQ_TR_TOTAL_OPTIONS_FINAL" hidden="1">"c16263"</definedName>
    <definedName name="IQ_TR_TOTAL_PREFERRED" hidden="1">"c2321"</definedName>
    <definedName name="IQ_TR_TOTAL_PREFERRED_FINAL" hidden="1">"c16271"</definedName>
    <definedName name="IQ_TR_TOTAL_REG_AMT" hidden="1">"c2261"</definedName>
    <definedName name="IQ_TR_TOTAL_STOCK" hidden="1">"c2323"</definedName>
    <definedName name="IQ_TR_TOTAL_STOCK_FINAL" hidden="1">"c16269"</definedName>
    <definedName name="IQ_TR_TOTAL_TAKEDOWNS" hidden="1">"c2278"</definedName>
    <definedName name="IQ_TR_TOTAL_UW_COMP" hidden="1">"c2280"</definedName>
    <definedName name="IQ_TR_TOTALVALUE" hidden="1">"c2400"</definedName>
    <definedName name="IQ_TR_TRANSACTION_TYPE" hidden="1">"c2398"</definedName>
    <definedName name="IQ_TR_UNDERWRITER_COMP_ISSUE" hidden="1">"c17569"</definedName>
    <definedName name="IQ_TR_UNDERWRITERS_OTHER" hidden="1">"c17577"</definedName>
    <definedName name="IQ_TR_WITHDRAWN_DTE" hidden="1">"c2266"</definedName>
    <definedName name="IQ_TRADE_AR" hidden="1">"c1345"</definedName>
    <definedName name="IQ_TRADE_BALANCE_USD" hidden="1">"c21103"</definedName>
    <definedName name="IQ_TRADE_PRINCIPAL" hidden="1">"c1309"</definedName>
    <definedName name="IQ_TRADING_ACCOUNT_GAINS_FEES_FDIC" hidden="1">"c6573"</definedName>
    <definedName name="IQ_TRADING_ASSETS" hidden="1">"c1310"</definedName>
    <definedName name="IQ_TRADING_ASSETS_FAIR_VALUE_TOT_FFIEC" hidden="1">"c13210"</definedName>
    <definedName name="IQ_TRADING_ASSETS_FDIC" hidden="1">"c6328"</definedName>
    <definedName name="IQ_TRADING_ASSETS_FFIEC" hidden="1">"c12812"</definedName>
    <definedName name="IQ_TRADING_ASSETS_FOREIGN_FFIEC" hidden="1">"c12940"</definedName>
    <definedName name="IQ_TRADING_ASSETS_LEVEL_1_FFIEC" hidden="1">"c13218"</definedName>
    <definedName name="IQ_TRADING_ASSETS_LEVEL_2_FFIEC" hidden="1">"c13226"</definedName>
    <definedName name="IQ_TRADING_ASSETS_LEVEL_3_FFIEC" hidden="1">"c13234"</definedName>
    <definedName name="IQ_TRADING_ASSETS_QUARTERLY_AVG_FFIEC" hidden="1">"c13085"</definedName>
    <definedName name="IQ_TRADING_CURRENCY" hidden="1">"c2212"</definedName>
    <definedName name="IQ_TRADING_ITEM_CIQID" hidden="1">"c8949"</definedName>
    <definedName name="IQ_TRADING_LIABILITIES_FAIR_VALUE_TOT_FFIEC" hidden="1">"c13214"</definedName>
    <definedName name="IQ_TRADING_LIABILITIES_FDIC" hidden="1">"c6344"</definedName>
    <definedName name="IQ_TRADING_LIABILITIES_FFIEC" hidden="1">"c12858"</definedName>
    <definedName name="IQ_TRADING_LIABILITIES_LEVEL_1_FFIEC" hidden="1">"c13222"</definedName>
    <definedName name="IQ_TRADING_LIABILITIES_LEVEL_2_FFIEC" hidden="1">"c13230"</definedName>
    <definedName name="IQ_TRADING_LIABILITIES_LEVEL_3_FFIEC" hidden="1">"c13238"</definedName>
    <definedName name="IQ_TRADING_REV_FOREIGN_FFIEC" hidden="1">"c15377"</definedName>
    <definedName name="IQ_TRADING_REV_OPERATING_INC_FFIEC" hidden="1">"c13385"</definedName>
    <definedName name="IQ_TRADING_REVENUE_FFIEC" hidden="1">"c13004"</definedName>
    <definedName name="IQ_TRADING_SEC_AMOUNTS_NETTED_THRIFT" hidden="1">"c25486"</definedName>
    <definedName name="IQ_TRADING_SEC_LEVEL_1_THRIFT" hidden="1">"c25482"</definedName>
    <definedName name="IQ_TRADING_SEC_LEVEL_2_THRIFT" hidden="1">"c25483"</definedName>
    <definedName name="IQ_TRADING_SEC_LEVEL_3_THRIFT" hidden="1">"c25484"</definedName>
    <definedName name="IQ_TRADING_SEC_TOTAL_AFTER_NETTING_THRIFT" hidden="1">"c25487"</definedName>
    <definedName name="IQ_TRADING_SEC_TOTAL_BEFORE_NETTING_THRIFT" hidden="1">"c25485"</definedName>
    <definedName name="IQ_TRANS_ACCTS_TOT_DEPOSITS_FFIEC" hidden="1">"c13904"</definedName>
    <definedName name="IQ_TRANS_IMPACT_FIN_48_CURRENT_ASSETS" hidden="1">"c15727"</definedName>
    <definedName name="IQ_TRANS_IMPACT_FIN_48_CURRENT_LIABILITIES" hidden="1">"c15729"</definedName>
    <definedName name="IQ_TRANS_IMPACT_FIN_48_LT_ASSETS" hidden="1">"c15728"</definedName>
    <definedName name="IQ_TRANS_IMPACT_FIN_48_NON_CURRENT_LIABILITIES" hidden="1">"c15730"</definedName>
    <definedName name="IQ_TRANS_IMPACT_FIN_48_RETAINED_EARNINGS" hidden="1">"c15731"</definedName>
    <definedName name="IQ_TRANSACTION_ACCOUNTS_FDIC" hidden="1">"c6544"</definedName>
    <definedName name="IQ_TRANSACTION_ACCOUNTS_INC_DEMAND_DEPOSITS_THRIFT" hidden="1">"c24998"</definedName>
    <definedName name="IQ_TRANSACTION_ACCOUNTS_TOTAL_DEPOSITS_THRIFT" hidden="1">"c25777"</definedName>
    <definedName name="IQ_TRANSACTION_LIST" hidden="1">"c15126"</definedName>
    <definedName name="IQ_TRANSACTION_LIST_BANKRUPTCY" hidden="1">"c15131"</definedName>
    <definedName name="IQ_TRANSACTION_LIST_BUYBACK" hidden="1">"c15129"</definedName>
    <definedName name="IQ_TRANSACTION_LIST_INCL_SUBS" hidden="1">"c15132"</definedName>
    <definedName name="IQ_TRANSACTION_LIST_INCL_SUBS_BANKRUPTCY" hidden="1">"c15137"</definedName>
    <definedName name="IQ_TRANSACTION_LIST_INCL_SUBS_BUYBACK" hidden="1">"c15135"</definedName>
    <definedName name="IQ_TRANSACTION_LIST_INCL_SUBS_MA" hidden="1">"c15133"</definedName>
    <definedName name="IQ_TRANSACTION_LIST_INCL_SUBS_PO" hidden="1">"c15136"</definedName>
    <definedName name="IQ_TRANSACTION_LIST_INCL_SUBS_PP" hidden="1">"c15134"</definedName>
    <definedName name="IQ_TRANSACTION_LIST_MA" hidden="1">"c15127"</definedName>
    <definedName name="IQ_TRANSACTION_LIST_PO" hidden="1">"c15130"</definedName>
    <definedName name="IQ_TRANSACTION_LIST_PP" hidden="1">"c15128"</definedName>
    <definedName name="IQ_TRANSFER_AGENT_REGISTRAR_PAYING_AGENT_OTHER_CORPORATE_AGENCY_NUMBER_ISSUES_THRIFT" hidden="1">"c25444"</definedName>
    <definedName name="IQ_TRANSFERS_GVA_THRIFT" hidden="1">"c25093"</definedName>
    <definedName name="IQ_TRANSFERS_SVA_THRIFT" hidden="1">"c25101"</definedName>
    <definedName name="IQ_TREASURER_ID" hidden="1">"c15214"</definedName>
    <definedName name="IQ_TREASURER_NAME" hidden="1">"c15213"</definedName>
    <definedName name="IQ_TREASURY" hidden="1">"c1311"</definedName>
    <definedName name="IQ_TREASURY_INVEST_SECURITIES_FFIEC" hidden="1">"c13457"</definedName>
    <definedName name="IQ_TREASURY_OTHER_EQUITY" hidden="1">"c1312"</definedName>
    <definedName name="IQ_TREASURY_OTHER_EQUITY_BNK" hidden="1">"c1313"</definedName>
    <definedName name="IQ_TREASURY_OTHER_EQUITY_BR" hidden="1">"c1314"</definedName>
    <definedName name="IQ_TREASURY_OTHER_EQUITY_CM"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EASURY_STOCK_TRANSACTIONS_FFIEC" hidden="1">"c15352"</definedName>
    <definedName name="IQ_TROUBLED_DEBT_RESTRUCTURED_DUE_30_89_THRIFT" hidden="1">"c25256"</definedName>
    <definedName name="IQ_TROUBLED_DEBT_RESTRUCTURED_DUE_90_THRIFT" hidden="1">"c25277"</definedName>
    <definedName name="IQ_TROUBLED_DEBT_RESTRUCTURED_NON_ACCRUAL_THRIFT" hidden="1">"c25298"</definedName>
    <definedName name="IQ_TROUBLED_DEBT_RESTRUCTURED_THRIFT" hidden="1">"c25230"</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AMORTIZED_YIELD_ADJUSTMENTS_THRIFT" hidden="1">"c24898"</definedName>
    <definedName name="IQ_UNASSIGNED_RESERVES_COAL" hidden="1">"c15914"</definedName>
    <definedName name="IQ_UNASSIGNED_RESERVES_TO_TOTAL_RESERVES_COAL" hidden="1">"c15956"</definedName>
    <definedName name="IQ_UNCLASSIFIED_PROPERTY_OPERATING_EXPENSE" hidden="1">"c16034"</definedName>
    <definedName name="IQ_UNCLASSIFIED_RENTAL_INCOME" hidden="1">"c16021"</definedName>
    <definedName name="IQ_UNCONSOL_BEDS" hidden="1">"c8783"</definedName>
    <definedName name="IQ_UNCONSOL_NOI" hidden="1">"c16067"</definedName>
    <definedName name="IQ_UNCONSOL_PROP" hidden="1">"c8762"</definedName>
    <definedName name="IQ_UNCONSOL_ROOMS" hidden="1">"c8787"</definedName>
    <definedName name="IQ_UNCONSOL_SQ_FT" hidden="1">"c8778"</definedName>
    <definedName name="IQ_UNCONSOL_UNITS" hidden="1">"c8770"</definedName>
    <definedName name="IQ_UNDERGROUND_RESERVES_COAL" hidden="1">"c15922"</definedName>
    <definedName name="IQ_UNDERGROUND_RESERVES_TO_TOTAL_RESERVES_COAL" hidden="1">"c15960"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FED_FUNDS" hidden="1">"c2524"</definedName>
    <definedName name="IQ_UNDRAWN_FHLB" hidden="1">"c2520"</definedName>
    <definedName name="IQ_UNDRAWN_LC" hidden="1">"c2521"</definedName>
    <definedName name="IQ_UNDRAWN_RC" hidden="1">"c2517"</definedName>
    <definedName name="IQ_UNDRAWN_SECURITIZED" hidden="1">"c17900"</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CM"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ARNED_INCOME_LL_REC_DOM_FFIEC" hidden="1">"c12916"</definedName>
    <definedName name="IQ_UNEARNED_INCOME_LL_REC_FFIEC" hidden="1">"c12897"</definedName>
    <definedName name="IQ_UNEARNED_PREMIUMS_PC_FFIEC" hidden="1">"c13101"</definedName>
    <definedName name="IQ_UNEMPLOY_RATE" hidden="1">"c21104"</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NSURED_DEPOSITS_THRIFT" hidden="1">"c24995"</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REALIZED_GAINS_AFS_EQUITY_SEC_T2_THRIFT" hidden="1">"c25040"</definedName>
    <definedName name="IQ_UNRECOG_TAX_BENEFIT_BEG_PERIOD" hidden="1">"c15732"</definedName>
    <definedName name="IQ_UNRECOG_TAX_BENEFIT_END_PERIOD" hidden="1">"c15740"</definedName>
    <definedName name="IQ_UNRECOG_TAX_BENEFIT_OTHER_ADJ" hidden="1">"c15739"</definedName>
    <definedName name="IQ_UNSECURED_COMMERCIAL_LOANS_THRIFT" hidden="1">"c24855"</definedName>
    <definedName name="IQ_UNSECURED_COMMITMENTS_COMMERCIAL_RE_UNUSED_FFIEC" hidden="1">"c13246"</definedName>
    <definedName name="IQ_UNSECURED_DEBT" hidden="1">"c2548"</definedName>
    <definedName name="IQ_UNSECURED_DEBT_PCT" hidden="1">"c2549"</definedName>
    <definedName name="IQ_UNSECURED_FEDERAL_FUNDS_PURCHASED_THRIFT" hidden="1">"c25572"</definedName>
    <definedName name="IQ_UNSECURED_OTHER_BORROWINGS_WITH_REMAINING_MATURITY_ONE_YEAR_LESS_THRIFT" hidden="1">"c25575"</definedName>
    <definedName name="IQ_UNSECURED_OTHER_BORROWINGS_WITH_REMAINING_MATURITY_OVER_ONE_YEAR_THRIFT" hidden="1">"c25576"</definedName>
    <definedName name="IQ_UNUSED_LINES_CREDIT_COMM_LINES_THRIFT" hidden="1">"c25607"</definedName>
    <definedName name="IQ_UNUSED_LINES_CREDIT_REVOLVING_OPEN_END_LOANS_1_4_DWELLING_UNITS_THRIFT" hidden="1">"c25606"</definedName>
    <definedName name="IQ_UNUSED_LINES_CREDIT_THRIFT" hidden="1">"c25605"</definedName>
    <definedName name="IQ_UNUSED_LOAN_COMMITMENTS_FDIC" hidden="1">"c6368"</definedName>
    <definedName name="IQ_UNUSUAL_EXP" hidden="1">"c1456"</definedName>
    <definedName name="IQ_UPGRADE_REBUILD_CABLE_INVEST" hidden="1">"c15804"</definedName>
    <definedName name="IQ_US_ADDRESS_LEASE_FIN_REC_FFIEC" hidden="1">"c13624"</definedName>
    <definedName name="IQ_US_AGENCY_OBLIG_FFIEC" hidden="1">"c12779"</definedName>
    <definedName name="IQ_US_AGENCY_OBLIG_HTM_AMORT_COST_FFIEC" hidden="1">"c20438"</definedName>
    <definedName name="IQ_US_AGENCY_OBLIG_HTM_FAIR_VAL_FFIEC" hidden="1">"c20473"</definedName>
    <definedName name="IQ_US_AGENCY_OBLIG_TRADING_DOM_FFIEC" hidden="1">"c12919"</definedName>
    <definedName name="IQ_US_AGENCY_OBLIG_TRADING_FFIEC" hidden="1">"c12814"</definedName>
    <definedName name="IQ_US_AGENCY_OBLIGATIONS_AFS_AMORT_COST_FFIEC" hidden="1">"c20490"</definedName>
    <definedName name="IQ_US_AGENCY_OBLIGATIONS_AFS_FAIR_VAL_FFIEC" hidden="1">"c20455"</definedName>
    <definedName name="IQ_US_AGENCY_OBLIGATIONS_AVAIL_SALE_FFIEC" hidden="1">"c12793"</definedName>
    <definedName name="IQ_US_AGENCY_SPONSORED_ENTERPRISE_SEC_THRIFT" hidden="1">"c24822"</definedName>
    <definedName name="IQ_US_BANKS_OTHER_INST_FOREIGN_DEP_FFIEC" hidden="1">"c15343"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AGENCY_SPONSORED_ENTERPRISE_SEC_INV_SEC_THRIFT" hidden="1">"c25671"</definedName>
    <definedName name="IQ_US_GOVT_NON_TRANS_ACCTS_FFIEC" hidden="1">"c15323"</definedName>
    <definedName name="IQ_US_GOVT_STATE_POLI_SUBD_IN_US_FOREIGN_DEP_FFIEC" hidden="1">"c15346"</definedName>
    <definedName name="IQ_US_GOVT_TRANS_ACCTS_FFIEC" hidden="1">"c15315"</definedName>
    <definedName name="IQ_US_INST_DUE_30_89_FFIEC" hidden="1">"c13268"</definedName>
    <definedName name="IQ_US_INST_DUE_90_FFIEC" hidden="1">"c13294"</definedName>
    <definedName name="IQ_US_INST_NON_ACCRUAL_FFIEC" hidden="1">"c13320"</definedName>
    <definedName name="IQ_US_SPONSORED_AGENCY_OBLIG_AFS_AMORT_COST_FFIEC" hidden="1">"c20491"</definedName>
    <definedName name="IQ_US_SPONSORED_AGENCY_OBLIG_AFS_FAIR_VAL_FFIEC" hidden="1">"c20456"</definedName>
    <definedName name="IQ_US_SPONSORED_AGENCY_OBLIG_AVAIL_SALE_FFIEC" hidden="1">"c12794"</definedName>
    <definedName name="IQ_US_SPONSORED_AGENCY_OBLIG_FFIEC" hidden="1">"c12780"</definedName>
    <definedName name="IQ_US_SPONSORED_AGENCY_OBLIG_HTM_AMORT_COST_FFIEC" hidden="1">"c20439"</definedName>
    <definedName name="IQ_US_SPONSORED_AGENCY_OBLIG_HTM_FAIR_VAL_FFIEC" hidden="1">"c20474"</definedName>
    <definedName name="IQ_US_TREASURY_SEC_AFS_AMORT_COST_FFIEC" hidden="1">"c20489"</definedName>
    <definedName name="IQ_US_TREASURY_SEC_AFS_FAIR_VAL_FFIEC" hidden="1">"c20454"</definedName>
    <definedName name="IQ_US_TREASURY_SEC_AVAIL_SALE_FFIEC" hidden="1">"c12792"</definedName>
    <definedName name="IQ_US_TREASURY_SEC_TRADING_DOM_FFIEC" hidden="1">"c12918"</definedName>
    <definedName name="IQ_US_TREASURY_SEC_TRADING_FFIEC" hidden="1">"c12813"</definedName>
    <definedName name="IQ_US_TREASURY_SECURITIES_FDIC" hidden="1">"c6298"</definedName>
    <definedName name="IQ_US_TREASURY_SECURITIES_FFIEC" hidden="1">"c12778"</definedName>
    <definedName name="IQ_US_TREASURY_SECURITIES_HTM_AMORT_COST_FFIEC" hidden="1">"c20437"</definedName>
    <definedName name="IQ_US_TREASURY_SECURITIES_HTM_FAIR_VAL_FFIEC" hidden="1">"c20472"</definedName>
    <definedName name="IQ_US_TREASURY_US_GOVT_AGENCY_OBLIGATIONS_ALL_OTHER_ACCOUNTS_THRIFT" hidden="1">"c25425"</definedName>
    <definedName name="IQ_US_TREASURY_US_GOVT_AGENCY_OBLIGATIONS_EMPLOYEE_BENEFIT_RETIREMENT_RELATED_ACCOUNTS_THRIFT" hidden="1">"c25409"</definedName>
    <definedName name="IQ_US_TREASURY_US_GOVT_AGENCY_OBLIGATIONS_PERSONAL_TRUST_AGENCY_INV_MANAGEMENT_ACCOUNTS_THRIFT" hidden="1">"c25393"</definedName>
    <definedName name="IQ_UST_SEC_GOVT_AGENCY_CORP_QUARTERLY_AVG_FFIEC" hidden="1">"c15469"</definedName>
    <definedName name="IQ_UST_SECURITIES_GOVT_AGENCY_QUARTERLY_AVG_FFIEC" hidden="1">"c15468"</definedName>
    <definedName name="IQ_UTIL_PPE_NET" hidden="1">"c1620"</definedName>
    <definedName name="IQ_UTIL_REV" hidden="1">"c2091"</definedName>
    <definedName name="IQ_UTILITY_EXPENSE" hidden="1">"c16031"</definedName>
    <definedName name="IQ_UV_PENSION_LIAB" hidden="1">"c1332"</definedName>
    <definedName name="IQ_VALUATION_ALLOWANCES_FDIC" hidden="1">"c6400"</definedName>
    <definedName name="IQ_VALUE_CUSTOMER_ASSETS" hidden="1">"c20433"</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DEBT" hidden="1">"c17895"</definedName>
    <definedName name="IQ_VARIABLE_RATE_DEBT_PCT" hidden="1">"c18009"</definedName>
    <definedName name="IQ_VARIABLE_RATE_PREFERREDS_INT_SENSITIVITY_FFIEC" hidden="1">"c13096"</definedName>
    <definedName name="IQ_VC_REV_OPERATING_INC_FFIEC" hidden="1">"c13388"</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EHICLE_LOANS" hidden="1">"c15249"</definedName>
    <definedName name="IQ_VENTURE_CAPITAL_REVENUE_FFIEC" hidden="1">"c13010"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ICE_SUB_BASIC_SUB" hidden="1">"c16203"</definedName>
    <definedName name="IQ_VOICE_SUB_TOTAL_HOMES_PASSED" hidden="1">"c15770"</definedName>
    <definedName name="IQ_VOICE_SUB_VIDEO_SUB" hidden="1">"c15789"</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VWAP" hidden="1">"c13514"</definedName>
    <definedName name="IQ_WAC_CURRENT" hidden="1">"c8961"</definedName>
    <definedName name="IQ_WAC_ORIGINAL" hidden="1">"c8953"</definedName>
    <definedName name="IQ_WAM_CURRENT" hidden="1">"c8962"</definedName>
    <definedName name="IQ_WAM_ORIGINAL" hidden="1">"c8952"</definedName>
    <definedName name="IQ_WAR_TOTAL_AGG_INT_VALUE_EXER" hidden="1">"c18465"</definedName>
    <definedName name="IQ_WAR_TOTAL_AGG_INT_VALUE_OUT" hidden="1">"c18461"</definedName>
    <definedName name="IQ_WAR_TOTAL_NUM_EXER" hidden="1">"c18463"</definedName>
    <definedName name="IQ_WAR_TOTAL_NUM_OUT" hidden="1">"c18459"</definedName>
    <definedName name="IQ_WAR_TOTAL_PLAN_NAME" hidden="1">"c18469"</definedName>
    <definedName name="IQ_WAR_TOTAL_PRICE_HIGH" hidden="1">"c18456"</definedName>
    <definedName name="IQ_WAR_TOTAL_PRICE_LOW" hidden="1">"c18455"</definedName>
    <definedName name="IQ_WAR_TOTAL_PRICE_RANGE" hidden="1">"c18457"</definedName>
    <definedName name="IQ_WAR_TOTAL_WTD_LIFE_EXER" hidden="1">"c18464"</definedName>
    <definedName name="IQ_WAR_TOTAL_WTD_LIFE_OUT" hidden="1">"c18460"</definedName>
    <definedName name="IQ_WAR_TOTAL_WTD_PRICE_EXER" hidden="1">"c18462"</definedName>
    <definedName name="IQ_WAR_TOTAL_WTD_PRICE_OUT" hidden="1">"c18458"</definedName>
    <definedName name="IQ_WAR_TRANCHE_AGG_INT_VALUE_EXER" hidden="1">"c18454"</definedName>
    <definedName name="IQ_WAR_TRANCHE_AGG_INT_VALUE_OUT" hidden="1">"c18450"</definedName>
    <definedName name="IQ_WAR_TRANCHE_CLASS_NAME" hidden="1">"c18443"</definedName>
    <definedName name="IQ_WAR_TRANCHE_NUM_EXER" hidden="1">"c18452"</definedName>
    <definedName name="IQ_WAR_TRANCHE_NUM_OUT" hidden="1">"c18448"</definedName>
    <definedName name="IQ_WAR_TRANCHE_PLAN_NAME" hidden="1">"c18442"</definedName>
    <definedName name="IQ_WAR_TRANCHE_PLAN_RANK" hidden="1">"c18468"</definedName>
    <definedName name="IQ_WAR_TRANCHE_PRICE_HIGH" hidden="1">"c18445"</definedName>
    <definedName name="IQ_WAR_TRANCHE_PRICE_LOW" hidden="1">"c18444"</definedName>
    <definedName name="IQ_WAR_TRANCHE_PRICE_RANGE" hidden="1">"c18446"</definedName>
    <definedName name="IQ_WAR_TRANCHE_WTD_LIFE_EXER" hidden="1">"c18453"</definedName>
    <definedName name="IQ_WAR_TRANCHE_WTD_LIFE_OUT" hidden="1">"c18449"</definedName>
    <definedName name="IQ_WAR_TRANCHE_WTD_PRICE_EXER" hidden="1">"c18451"</definedName>
    <definedName name="IQ_WAR_TRANCHE_WTD_PRICE_OUT" hidden="1">"c18447"</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_ALCOHOL" hidden="1">"c21105"</definedName>
    <definedName name="IQ_WHOLESALE_INV_APPAREL" hidden="1">"c21106"</definedName>
    <definedName name="IQ_WHOLESALE_INV_CHEMICALS" hidden="1">"c21107"</definedName>
    <definedName name="IQ_WHOLESALE_INV_COMPUTER" hidden="1">"c21108"</definedName>
    <definedName name="IQ_WHOLESALE_INV_DRUGS" hidden="1">"c21109"</definedName>
    <definedName name="IQ_WHOLESALE_INV_DUR" hidden="1">"c21110"</definedName>
    <definedName name="IQ_WHOLESALE_INV_DUR_MISC" hidden="1">"c21111"</definedName>
    <definedName name="IQ_WHOLESALE_INV_ELECTRIC" hidden="1">"c21112"</definedName>
    <definedName name="IQ_WHOLESALE_INV_EQUIP" hidden="1">"c21113"</definedName>
    <definedName name="IQ_WHOLESALE_INV_FARM_PRODUCT" hidden="1">"c21114"</definedName>
    <definedName name="IQ_WHOLESALE_INV_FURNITURE" hidden="1">"c21115"</definedName>
    <definedName name="IQ_WHOLESALE_INV_GROCERIES" hidden="1">"c21116"</definedName>
    <definedName name="IQ_WHOLESALE_INV_HARDWARE" hidden="1">"c21117"</definedName>
    <definedName name="IQ_WHOLESALE_INV_LUMBER" hidden="1">"c21118"</definedName>
    <definedName name="IQ_WHOLESALE_INV_MACHINERY" hidden="1">"c21119"</definedName>
    <definedName name="IQ_WHOLESALE_INV_METALS_MINERALS" hidden="1">"c21120"</definedName>
    <definedName name="IQ_WHOLESALE_INV_MOTOR_VEHICLE" hidden="1">"c21121"</definedName>
    <definedName name="IQ_WHOLESALE_INV_NONDUR" hidden="1">"c21122"</definedName>
    <definedName name="IQ_WHOLESALE_INV_NONDUR_MISC" hidden="1">"c21123"</definedName>
    <definedName name="IQ_WHOLESALE_INV_PAPER" hidden="1">"c21124"</definedName>
    <definedName name="IQ_WHOLESALE_INV_PETROLEUM" hidden="1">"c21125"</definedName>
    <definedName name="IQ_WHOLESALE_INV_SALES_RATIO_ALCOHOL" hidden="1">"c21126"</definedName>
    <definedName name="IQ_WHOLESALE_INV_SALES_RATIO_APPAREL" hidden="1">"c21127"</definedName>
    <definedName name="IQ_WHOLESALE_INV_SALES_RATIO_CHEMICALS" hidden="1">"c21128"</definedName>
    <definedName name="IQ_WHOLESALE_INV_SALES_RATIO_COMPUTER" hidden="1">"c21129"</definedName>
    <definedName name="IQ_WHOLESALE_INV_SALES_RATIO_DRUGS" hidden="1">"c21130"</definedName>
    <definedName name="IQ_WHOLESALE_INV_SALES_RATIO_DUR" hidden="1">"c21131"</definedName>
    <definedName name="IQ_WHOLESALE_INV_SALES_RATIO_DUR_MISC" hidden="1">"c21132"</definedName>
    <definedName name="IQ_WHOLESALE_INV_SALES_RATIO_ELECTRIC" hidden="1">"c21133"</definedName>
    <definedName name="IQ_WHOLESALE_INV_SALES_RATIO_EQUIP" hidden="1">"c21134"</definedName>
    <definedName name="IQ_WHOLESALE_INV_SALES_RATIO_FARM_PRODUCT" hidden="1">"c21135"</definedName>
    <definedName name="IQ_WHOLESALE_INV_SALES_RATIO_FURNITURE" hidden="1">"c21136"</definedName>
    <definedName name="IQ_WHOLESALE_INV_SALES_RATIO_GROCERIES" hidden="1">"c21137"</definedName>
    <definedName name="IQ_WHOLESALE_INV_SALES_RATIO_HARDWARE" hidden="1">"c21138"</definedName>
    <definedName name="IQ_WHOLESALE_INV_SALES_RATIO_LUMBER" hidden="1">"c21139"</definedName>
    <definedName name="IQ_WHOLESALE_INV_SALES_RATIO_MACHINERY" hidden="1">"c21140"</definedName>
    <definedName name="IQ_WHOLESALE_INV_SALES_RATIO_METALS_MINERALS" hidden="1">"c21141"</definedName>
    <definedName name="IQ_WHOLESALE_INV_SALES_RATIO_MOTOR_VEHICLE" hidden="1">"c21142"</definedName>
    <definedName name="IQ_WHOLESALE_INV_SALES_RATIO_NONDUR" hidden="1">"c21143"</definedName>
    <definedName name="IQ_WHOLESALE_INV_SALES_RATIO_NONDUR_MISC" hidden="1">"c21144"</definedName>
    <definedName name="IQ_WHOLESALE_INV_SALES_RATIO_PAPER" hidden="1">"c21145"</definedName>
    <definedName name="IQ_WHOLESALE_INV_SALES_RATIO_PETROLEUM" hidden="1">"c21146"</definedName>
    <definedName name="IQ_WHOLESALE_INV_SALES_RATIO_TOTAL" hidden="1">"c21147"</definedName>
    <definedName name="IQ_WHOLESALE_INV_TOTAL" hidden="1">"c21148"</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LCOHOL" hidden="1">"c21149"</definedName>
    <definedName name="IQ_WHOLESALE_SALES_APPAREL" hidden="1">"c21150"</definedName>
    <definedName name="IQ_WHOLESALE_SALES_APR" hidden="1">"c7688"</definedName>
    <definedName name="IQ_WHOLESALE_SALES_APR_FC" hidden="1">"c8568"</definedName>
    <definedName name="IQ_WHOLESALE_SALES_CHEMICALS" hidden="1">"c21151"</definedName>
    <definedName name="IQ_WHOLESALE_SALES_COMPUTER" hidden="1">"c21152"</definedName>
    <definedName name="IQ_WHOLESALE_SALES_DRUGS" hidden="1">"c21153"</definedName>
    <definedName name="IQ_WHOLESALE_SALES_DUR" hidden="1">"c21154"</definedName>
    <definedName name="IQ_WHOLESALE_SALES_DUR_MISC" hidden="1">"c21155"</definedName>
    <definedName name="IQ_WHOLESALE_SALES_ELECTRIC" hidden="1">"c21156"</definedName>
    <definedName name="IQ_WHOLESALE_SALES_EQUIP" hidden="1">"c21157"</definedName>
    <definedName name="IQ_WHOLESALE_SALES_FARM_PRODUCT" hidden="1">"c21158"</definedName>
    <definedName name="IQ_WHOLESALE_SALES_FC" hidden="1">"c7908"</definedName>
    <definedName name="IQ_WHOLESALE_SALES_FURNITURE" hidden="1">"c21159"</definedName>
    <definedName name="IQ_WHOLESALE_SALES_GROCERIES" hidden="1">"c21160"</definedName>
    <definedName name="IQ_WHOLESALE_SALES_HARDWARE" hidden="1">"c21161"</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LUMBER" hidden="1">"c21162"</definedName>
    <definedName name="IQ_WHOLESALE_SALES_MACHINERY" hidden="1">"c21163"</definedName>
    <definedName name="IQ_WHOLESALE_SALES_METALS_MINERALS" hidden="1">"c21164"</definedName>
    <definedName name="IQ_WHOLESALE_SALES_MOTOR_VEHICLE" hidden="1">"c21165"</definedName>
    <definedName name="IQ_WHOLESALE_SALES_NONDUR" hidden="1">"c21166"</definedName>
    <definedName name="IQ_WHOLESALE_SALES_NONDUR_MISC" hidden="1">"c21167"</definedName>
    <definedName name="IQ_WHOLESALE_SALES_PAPER" hidden="1">"c21168"</definedName>
    <definedName name="IQ_WHOLESALE_SALES_PETROLEUM" hidden="1">"c21169"</definedName>
    <definedName name="IQ_WHOLESALE_SALES_POP" hidden="1">"c7248"</definedName>
    <definedName name="IQ_WHOLESALE_SALES_POP_FC" hidden="1">"c8128"</definedName>
    <definedName name="IQ_WHOLESALE_SALES_TOTAL" hidden="1">"c21170"</definedName>
    <definedName name="IQ_WHOLESALE_SALES_YOY" hidden="1">"c7468"</definedName>
    <definedName name="IQ_WHOLESALE_SALES_YOY_FC" hidden="1">"c8348"</definedName>
    <definedName name="IQ_WIP_INV" hidden="1">"c1335"</definedName>
    <definedName name="IQ_WIRELESS_PENETRATION" hidden="1">"c15767"</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WTD_AVG_IR_AFTER_FIVE" hidden="1">"c15700"</definedName>
    <definedName name="IQ_WTD_AVG_IR_CY" hidden="1">"c15695"</definedName>
    <definedName name="IQ_WTD_AVG_IR_CY1" hidden="1">"c15696"</definedName>
    <definedName name="IQ_WTD_AVG_IR_CY2" hidden="1">"c15697"</definedName>
    <definedName name="IQ_WTD_AVG_IR_CY3" hidden="1">"c15698"</definedName>
    <definedName name="IQ_WTD_AVG_IR_CY4" hidden="1">"c15699"</definedName>
    <definedName name="IQ_WTD_AVG_IR_LT_DEBT" hidden="1">"c15693"</definedName>
    <definedName name="IQ_WTD_AVG_IR_TOTAL_DEBT" hidden="1">"c15694"</definedName>
    <definedName name="IQ_XDIV_DATE" hidden="1">"c2203"</definedName>
    <definedName name="IQ_XDIV_DATE_LIST" hidden="1">"c17416"</definedName>
    <definedName name="IQ_YEAR_FOUNDED" hidden="1">"c6793"</definedName>
    <definedName name="IQ_YEARHIGH" hidden="1">"c1337"</definedName>
    <definedName name="IQ_YEARHIGH_DATE" hidden="1">"c2250"</definedName>
    <definedName name="IQ_YEARHIGH_RT" hidden="1">"YEARHIGH"</definedName>
    <definedName name="IQ_YEARLOW" hidden="1">"c1338"</definedName>
    <definedName name="IQ_YEARLOW_DATE" hidden="1">"c2251"</definedName>
    <definedName name="IQ_YEARLOW_RT" hidden="1">"YEARLOW"</definedName>
    <definedName name="IQ_YIELD_CURVE_LIST" hidden="1">"c19250"</definedName>
    <definedName name="IQ_YIELD_FED_FUNDS_SOLD_FFIEC" hidden="1">"c13487"</definedName>
    <definedName name="IQ_YIELD_TRADING_ASSETS_FFIEC" hidden="1">"c13488"</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_ZERO_COUPON_DEBT" hidden="1">"c17896"</definedName>
    <definedName name="IQ_ZERO_COUPON_DEBT_PCT" hidden="1">"c18010"</definedName>
    <definedName name="IQB_BOOKMARK_COUNT" hidden="1">1</definedName>
    <definedName name="IQB_CURRENT_BOOKMARK" hidden="1">0</definedName>
    <definedName name="IQRA10" hidden="1">"$A$11:$A$262"</definedName>
    <definedName name="IQRAF17" hidden="1">"$AF$18:$AF$269"</definedName>
    <definedName name="IQRB15" hidden="1">"$B$16:$B$17"</definedName>
    <definedName name="IQRB17" hidden="1">"$B$18:$B$22"</definedName>
    <definedName name="IQRB18" hidden="1">"$B$19:$B$23"</definedName>
    <definedName name="IQRB19" hidden="1">"$B$20:$B$24"</definedName>
    <definedName name="IQRB20" hidden="1">"$B$21:$B$25"</definedName>
    <definedName name="IQRB21" hidden="1">"$B$22:$B$26"</definedName>
    <definedName name="IQRB22" hidden="1">"$B$23:$B$27"</definedName>
    <definedName name="IQRB23" hidden="1">"$B$24:$B$28"</definedName>
    <definedName name="IQRB24" hidden="1">"$B$25:$B$29"</definedName>
    <definedName name="IQRB32" hidden="1">"$B$33:$B$37"</definedName>
    <definedName name="IQRB33" hidden="1">"$B$34:$B$38"</definedName>
    <definedName name="IQRB34" hidden="1">"$B$35:$B$39"</definedName>
    <definedName name="IQRB49" hidden="1">"$B$50:$B$69"</definedName>
    <definedName name="IQRC117" hidden="1">"$C$118"</definedName>
    <definedName name="IQRC121" hidden="1">"$C$122"</definedName>
    <definedName name="IQRC123" hidden="1">"$C$124"</definedName>
    <definedName name="IQRC124" hidden="1">"$C$125"</definedName>
    <definedName name="IQRC125" hidden="1">"$C$126"</definedName>
    <definedName name="IQRC126" hidden="1">"$C$127"</definedName>
    <definedName name="IQRC15" hidden="1">"$C$16:$C$20"</definedName>
    <definedName name="IQRC24" hidden="1">"$C$25:$C$29"</definedName>
    <definedName name="IQRC49" hidden="1">"$C$50:$C$70"</definedName>
    <definedName name="IQRC5" hidden="1">"$C$6:$C$13"</definedName>
    <definedName name="IQRC94" hidden="1">"$C$95"</definedName>
    <definedName name="IQRD15" hidden="1">"$D$16:$D$17"</definedName>
    <definedName name="IQRF54" hidden="1">"$F$55:$F$62"</definedName>
    <definedName name="IQRG54" hidden="1">"$G$55:$G$62"</definedName>
    <definedName name="IQRJ22" hidden="1">"$J$23"</definedName>
    <definedName name="IQRK10" hidden="1">"$K$11"</definedName>
    <definedName name="IQRK15" hidden="1">"$K$16:$K$23"</definedName>
    <definedName name="IQRL10" hidden="1">"$L$11"</definedName>
    <definedName name="IQRL15" hidden="1">"$L$16:$L$23"</definedName>
    <definedName name="IQRL16" hidden="1">"$L$17:$L$24"</definedName>
    <definedName name="IQRL17" hidden="1">"$L$18:$L$25"</definedName>
    <definedName name="IQRL3" hidden="1">"$L$4:$L$11"</definedName>
    <definedName name="IQRM10" hidden="1">"$M$11:$M$26"</definedName>
    <definedName name="IQRM15" hidden="1">"$M$16:$M$31"</definedName>
    <definedName name="IQRM16" hidden="1">"$M$17:$M$24"</definedName>
    <definedName name="IQRM17" hidden="1">"$M$18:$M$25"</definedName>
    <definedName name="IQRM3" hidden="1">"$M$4:$M$11"</definedName>
    <definedName name="IQRN14" hidden="1">"$N$15:$N$22"</definedName>
    <definedName name="IQRN16" hidden="1">"$N$17:$N$24"</definedName>
    <definedName name="IQRN17" hidden="1">"$N$18:$N$25"</definedName>
    <definedName name="IQRN3" hidden="1">"$N$4:$N$11"</definedName>
    <definedName name="IQRN4" hidden="1">"$N$5:$N$12"</definedName>
    <definedName name="IQRN69" hidden="1">"$N$70:$N$77"</definedName>
    <definedName name="IQRO14" hidden="1">"$O$15:$O$22"</definedName>
    <definedName name="IQRO16" hidden="1">"$O$17:$O$24"</definedName>
    <definedName name="IQRO17" hidden="1">"$O$18:$O$25"</definedName>
    <definedName name="IQRO3" hidden="1">"$O$4:$O$11"</definedName>
    <definedName name="IQRO4" hidden="1">"$O$5:$O$12"</definedName>
    <definedName name="IQRO69" hidden="1">"$O$70:$O$77"</definedName>
    <definedName name="IQRP14" hidden="1">"$P$15:$P$22"</definedName>
    <definedName name="IQRP3" hidden="1">"$P$4:$P$11"</definedName>
    <definedName name="IQRP4" hidden="1">"$P$5:$P$12"</definedName>
    <definedName name="IQRP69" hidden="1">"$P$70:$P$77"</definedName>
    <definedName name="IQRQ14" hidden="1">"$Q$15:$Q$22"</definedName>
    <definedName name="IQRQ3" hidden="1">"$Q$4:$Q$11"</definedName>
    <definedName name="IQRQ4" hidden="1">"$Q$5:$Q$12"</definedName>
    <definedName name="IQRQ69" hidden="1">"$Q$70:$Q$77"</definedName>
    <definedName name="IQRR14" hidden="1">"$R$15:$R$22"</definedName>
    <definedName name="IQRR3" hidden="1">"$R$4:$R$11"</definedName>
    <definedName name="IQRR69" hidden="1">"$R$70:$R$77"</definedName>
    <definedName name="IQRS14" hidden="1">"$S$15:$S$22"</definedName>
    <definedName name="IQRS3" hidden="1">"$S$4:$S$11"</definedName>
    <definedName name="IQRS69" hidden="1">"$S$70:$S$77"</definedName>
    <definedName name="IQRSheet1C4" hidden="1">#REF!</definedName>
    <definedName name="Irbe" localSheetId="0" hidden="1">{#N/A,#N/A,FALSE,"Pharm";#N/A,#N/A,FALSE,"WWCM"}</definedName>
    <definedName name="Irbe" hidden="1">{#N/A,#N/A,FALSE,"Pharm";#N/A,#N/A,FALSE,"WWCM"}</definedName>
    <definedName name="IRR_Level_Table">#REF!</definedName>
    <definedName name="IRRAmount">#REF!</definedName>
    <definedName name="IrrCalcFields">#REF!,#REF!,#REF!,#REF!,#REF!</definedName>
    <definedName name="IRRChooser">#REF!</definedName>
    <definedName name="IRRDate">#REF!</definedName>
    <definedName name="IRRResult">#REF!</definedName>
    <definedName name="IS_Fiscal_YTD">#REF!</definedName>
    <definedName name="IS_QTD">#REF!</definedName>
    <definedName name="IS_YTD">#REF!</definedName>
    <definedName name="IsColHidden" hidden="1">FALSE</definedName>
    <definedName name="IsEdit">#REF!</definedName>
    <definedName name="isit">#REF!</definedName>
    <definedName name="IsLTMColHidden" hidden="1">FALSE</definedName>
    <definedName name="ITEM">#REF!</definedName>
    <definedName name="Items">#REF!</definedName>
    <definedName name="iti" hidden="1">#REF!</definedName>
    <definedName name="itt">#REF!</definedName>
    <definedName name="j" hidden="1">#REF!</definedName>
    <definedName name="J_5_YR_CAP">#REF!</definedName>
    <definedName name="jackass" localSheetId="0" hidden="1">{"Summary",#N/A,FALSE,"Returns";"venture Cash flows",#N/A,FALSE,"Returns";"IRR Calcs",#N/A,FALSE,"Returns";"Promote Calcs",#N/A,FALSE,"Returns";"cash flor Streams",#N/A,FALSE,"Returns";"Prop. Cash Flow",#N/A,FALSE,"Returns";"Prop. Cash Flow PSF",#N/A,FALSE,"Returns";"Prop. Cash Flow %",#N/A,FALSE,"Returns";"Stub Period",#N/A,FALSE,"Returns"}</definedName>
    <definedName name="jackass" hidden="1">{"Summary",#N/A,FALSE,"Returns";"venture Cash flows",#N/A,FALSE,"Returns";"IRR Calcs",#N/A,FALSE,"Returns";"Promote Calcs",#N/A,FALSE,"Returns";"cash flor Streams",#N/A,FALSE,"Returns";"Prop. Cash Flow",#N/A,FALSE,"Returns";"Prop. Cash Flow PSF",#N/A,FALSE,"Returns";"Prop. Cash Flow %",#N/A,FALSE,"Returns";"Stub Period",#N/A,FALSE,"Returns"}</definedName>
    <definedName name="jaguashs">#REF!</definedName>
    <definedName name="jaguaval">#REF!</definedName>
    <definedName name="JamesMadison">#REF!</definedName>
    <definedName name="jane" localSheetId="0" hidden="1">{#N/A,#N/A,FALSE,"Aging Summary";#N/A,#N/A,FALSE,"Ratio Analysis";#N/A,#N/A,FALSE,"Test 120 Day Accts";#N/A,#N/A,FALSE,"Tickmarks"}</definedName>
    <definedName name="jane" hidden="1">{#N/A,#N/A,FALSE,"Aging Summary";#N/A,#N/A,FALSE,"Ratio Analysis";#N/A,#N/A,FALSE,"Test 120 Day Accts";#N/A,#N/A,FALSE,"Tickmarks"}</definedName>
    <definedName name="JANSAL">#REF!</definedName>
    <definedName name="JANTOT">#REF!</definedName>
    <definedName name="JaS" localSheetId="0" hidden="1">{"Assumptions",#N/A,TRUE,"Returns";"Tables",#N/A,TRUE,"Returns"}</definedName>
    <definedName name="JaS" hidden="1">{"Assumptions",#N/A,TRUE,"Returns";"Tables",#N/A,TRUE,"Returns"}</definedName>
    <definedName name="jason" localSheetId="0" hidden="1">{#N/A,#N/A,FALSE,"Aging Summary";#N/A,#N/A,FALSE,"Ratio Analysis";#N/A,#N/A,FALSE,"Test 120 Day Accts";#N/A,#N/A,FALSE,"Tickmarks"}</definedName>
    <definedName name="jason" hidden="1">{#N/A,#N/A,FALSE,"Aging Summary";#N/A,#N/A,FALSE,"Ratio Analysis";#N/A,#N/A,FALSE,"Test 120 Day Accts";#N/A,#N/A,FALSE,"Tickmarks"}</definedName>
    <definedName name="jason1" localSheetId="0" hidden="1">{#N/A,#N/A,FALSE,"Aging Summary";#N/A,#N/A,FALSE,"Ratio Analysis";#N/A,#N/A,FALSE,"Test 120 Day Accts";#N/A,#N/A,FALSE,"Tickmarks"}</definedName>
    <definedName name="jason1" hidden="1">{#N/A,#N/A,FALSE,"Aging Summary";#N/A,#N/A,FALSE,"Ratio Analysis";#N/A,#N/A,FALSE,"Test 120 Day Accts";#N/A,#N/A,FALSE,"Tickmarks"}</definedName>
    <definedName name="jb" localSheetId="0" hidden="1">{"summary1",#N/A,TRUE,"Comps";"summary2",#N/A,TRUE,"Comps";"summary3",#N/A,TRUE,"Comps"}</definedName>
    <definedName name="jb" hidden="1">{"summary1",#N/A,TRUE,"Comps";"summary2",#N/A,TRUE,"Comps";"summary3",#N/A,TRUE,"Comps"}</definedName>
    <definedName name="JCHILARY">#REF!</definedName>
    <definedName name="JEH" localSheetId="0" hidden="1">{#N/A,#N/A,FALSE,"Assumptions";#N/A,#N/A,FALSE,"N-IS-Sum";#N/A,#N/A,FALSE,"N-St-Sum";#N/A,#N/A,FALSE,"Inc Stmt";#N/A,#N/A,FALSE,"Stats"}</definedName>
    <definedName name="JEH" hidden="1">{#N/A,#N/A,FALSE,"Assumptions";#N/A,#N/A,FALSE,"N-IS-Sum";#N/A,#N/A,FALSE,"N-St-Sum";#N/A,#N/A,FALSE,"Inc Stmt";#N/A,#N/A,FALSE,"Stats"}</definedName>
    <definedName name="jh" localSheetId="0" hidden="1">{#N/A,#N/A,FALSE,"Aging Summary";#N/A,#N/A,FALSE,"Ratio Analysis";#N/A,#N/A,FALSE,"Test 120 Day Accts";#N/A,#N/A,FALSE,"Tickmarks"}</definedName>
    <definedName name="jh" hidden="1">{#N/A,#N/A,FALSE,"Aging Summary";#N/A,#N/A,FALSE,"Ratio Analysis";#N/A,#N/A,FALSE,"Test 120 Day Accts";#N/A,#N/A,FALSE,"Tickmarks"}</definedName>
    <definedName name="jhg" localSheetId="0" hidden="1">{#N/A,#N/A,FALSE,"Jim Walsh";#N/A,#N/A,FALSE,"Dan Minkoff";#N/A,#N/A,FALSE,"Chip Cinnamond";#N/A,#N/A,FALSE,"Ann Cole";#N/A,#N/A,FALSE,"Jim Rosasco";#N/A,#N/A,FALSE,"George Ochs";#N/A,#N/A,FALSE,"Peter Weed";#N/A,#N/A,FALSE,"Sheryl Crosland";#N/A,#N/A,FALSE,"Jim McLoughlin";#N/A,#N/A,FALSE,"Jim Olson";#N/A,#N/A,FALSE,"Anne Pfeiffer"}</definedName>
    <definedName name="jhg" hidden="1">{#N/A,#N/A,FALSE,"Jim Walsh";#N/A,#N/A,FALSE,"Dan Minkoff";#N/A,#N/A,FALSE,"Chip Cinnamond";#N/A,#N/A,FALSE,"Ann Cole";#N/A,#N/A,FALSE,"Jim Rosasco";#N/A,#N/A,FALSE,"George Ochs";#N/A,#N/A,FALSE,"Peter Weed";#N/A,#N/A,FALSE,"Sheryl Crosland";#N/A,#N/A,FALSE,"Jim McLoughlin";#N/A,#N/A,FALSE,"Jim Olson";#N/A,#N/A,FALSE,"Anne Pfeiffer"}</definedName>
    <definedName name="jhgjh" localSheetId="0" hidden="1">{"Section 1",#N/A,TRUE,"Summary";"Section 2",#N/A,TRUE,"Summary";"Section 3",#N/A,TRUE,"Summary";"Section 4",#N/A,TRUE,"Summary"}</definedName>
    <definedName name="jhgjh" hidden="1">{"Section 1",#N/A,TRUE,"Summary";"Section 2",#N/A,TRUE,"Summary";"Section 3",#N/A,TRUE,"Summary";"Section 4",#N/A,TRUE,"Summary"}</definedName>
    <definedName name="jhjh" localSheetId="0" hidden="1">{#N/A,#N/A,FALSE,"Aging Summary";#N/A,#N/A,FALSE,"Ratio Analysis";#N/A,#N/A,FALSE,"Test 120 Day Accts";#N/A,#N/A,FALSE,"Tickmarks"}</definedName>
    <definedName name="jhjh" hidden="1">{#N/A,#N/A,FALSE,"Aging Summary";#N/A,#N/A,FALSE,"Ratio Analysis";#N/A,#N/A,FALSE,"Test 120 Day Accts";#N/A,#N/A,FALSE,"Tickmarks"}</definedName>
    <definedName name="jhkghjhk" hidden="1">#REF!</definedName>
    <definedName name="jhklgkjyh">#REF!</definedName>
    <definedName name="jhlkjhl" hidden="1">#REF!</definedName>
    <definedName name="ji">#REF!</definedName>
    <definedName name="jiijij" localSheetId="0" hidden="1">{#N/A,#N/A,FALSE,"CREDIT"}</definedName>
    <definedName name="jiijij" hidden="1">{#N/A,#N/A,FALSE,"CREDIT"}</definedName>
    <definedName name="jim" localSheetId="0" hidden="1">{"'Directory'!$A$72:$E$91"}</definedName>
    <definedName name="jim" hidden="1">{"'Directory'!$A$72:$E$91"}</definedName>
    <definedName name="jimmy" hidden="1">#REF!</definedName>
    <definedName name="JJJ" localSheetId="0" hidden="1">{"rep1",#N/A,FALSE,"ריכוז";"REP7",#N/A,FALSE,"מפורט_אזורים_ער""ז";"REP2",#N/A,FALSE,"מפורט1";"REP3",#N/A,FALSE,"מפורט1";"REP4",#N/A,FALSE,"מפורט2";"REP5",#N/A,FALSE,"מפורט2";"REP6",#N/A,FALSE,"מפורט2"}</definedName>
    <definedName name="JJJ" hidden="1">{"rep1",#N/A,FALSE,"ריכוז";"REP7",#N/A,FALSE,"מפורט_אזורים_ער""ז";"REP2",#N/A,FALSE,"מפורט1";"REP3",#N/A,FALSE,"מפורט1";"REP4",#N/A,FALSE,"מפורט2";"REP5",#N/A,FALSE,"מפורט2";"REP6",#N/A,FALSE,"מפורט2"}</definedName>
    <definedName name="jk"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jk"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jki" localSheetId="0" hidden="1">{#N/A,#N/A,FALSE,"Jim Walsh";#N/A,#N/A,FALSE,"Dan Minkoff";#N/A,#N/A,FALSE,"Chip Cinnamond";#N/A,#N/A,FALSE,"Ann Cole";#N/A,#N/A,FALSE,"Jim Rosasco";#N/A,#N/A,FALSE,"George Ochs";#N/A,#N/A,FALSE,"Peter Weed";#N/A,#N/A,FALSE,"Sheryl Crosland";#N/A,#N/A,FALSE,"Jim McLoughlin";#N/A,#N/A,FALSE,"Jim Olson";#N/A,#N/A,FALSE,"Anne Pfeiffer"}</definedName>
    <definedName name="jki" hidden="1">{#N/A,#N/A,FALSE,"Jim Walsh";#N/A,#N/A,FALSE,"Dan Minkoff";#N/A,#N/A,FALSE,"Chip Cinnamond";#N/A,#N/A,FALSE,"Ann Cole";#N/A,#N/A,FALSE,"Jim Rosasco";#N/A,#N/A,FALSE,"George Ochs";#N/A,#N/A,FALSE,"Peter Weed";#N/A,#N/A,FALSE,"Sheryl Crosland";#N/A,#N/A,FALSE,"Jim McLoughlin";#N/A,#N/A,FALSE,"Jim Olson";#N/A,#N/A,FALSE,"Anne Pfeiffer"}</definedName>
    <definedName name="jkj" localSheetId="0" hidden="1">{"rep1",#N/A,FALSE,"ריכוז";"REP7",#N/A,FALSE,"מפורט_אזורים_ער""ז";"REP2",#N/A,FALSE,"מפורט1";"REP3",#N/A,FALSE,"מפורט1";"REP4",#N/A,FALSE,"מפורט2";"REP5",#N/A,FALSE,"מפורט2";"REP6",#N/A,FALSE,"מפורט2"}</definedName>
    <definedName name="jkj" hidden="1">{"rep1",#N/A,FALSE,"ריכוז";"REP7",#N/A,FALSE,"מפורט_אזורים_ער""ז";"REP2",#N/A,FALSE,"מפורט1";"REP3",#N/A,FALSE,"מפורט1";"REP4",#N/A,FALSE,"מפורט2";"REP5",#N/A,FALSE,"מפורט2";"REP6",#N/A,FALSE,"מפורט2"}</definedName>
    <definedName name="jkl" localSheetId="0" hidden="1">{#N/A,#N/A,FALSE,"REPORT"}</definedName>
    <definedName name="jkl" hidden="1">{#N/A,#N/A,FALSE,"REPORT"}</definedName>
    <definedName name="jklkj" localSheetId="0" hidden="1">{"Sum1",#N/A,FALSE,"Reserve Report";"Sum2",#N/A,FALSE,"Reserve Report";"Sum3",#N/A,FALSE,"Reserve Report";"Sum4",#N/A,FALSE,"Reserve Report"}</definedName>
    <definedName name="jklkj" hidden="1">{"Sum1",#N/A,FALSE,"Reserve Report";"Sum2",#N/A,FALSE,"Reserve Report";"Sum3",#N/A,FALSE,"Reserve Report";"Sum4",#N/A,FALSE,"Reserve Report"}</definedName>
    <definedName name="jklkljkl" localSheetId="0"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jklkljkl"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jlkj" localSheetId="0" hidden="1">{#N/A,#N/A,TRUE,"XL Cash Flow";#N/A,#N/A,TRUE,"Prop Valuation";#N/A,#N/A,TRUE,"Equity";#N/A,#N/A,TRUE,"Modeling assumptions";#N/A,#N/A,TRUE,"NER Model";#N/A,#N/A,TRUE,"Lease Exp";#N/A,#N/A,TRUE,"Inc &amp; Exp";#N/A,#N/A,TRUE,"Formatted - roll";#N/A,#N/A,TRUE,"Debt Model";#N/A,#N/A,TRUE,"Debt-Moody";#N/A,#N/A,TRUE,"Debt"}</definedName>
    <definedName name="jlkj" hidden="1">{#N/A,#N/A,TRUE,"XL Cash Flow";#N/A,#N/A,TRUE,"Prop Valuation";#N/A,#N/A,TRUE,"Equity";#N/A,#N/A,TRUE,"Modeling assumptions";#N/A,#N/A,TRUE,"NER Model";#N/A,#N/A,TRUE,"Lease Exp";#N/A,#N/A,TRUE,"Inc &amp; Exp";#N/A,#N/A,TRUE,"Formatted - roll";#N/A,#N/A,TRUE,"Debt Model";#N/A,#N/A,TRUE,"Debt-Moody";#N/A,#N/A,TRUE,"Debt"}</definedName>
    <definedName name="jlkj_1" localSheetId="0" hidden="1">{#N/A,#N/A,TRUE,"XL Cash Flow";#N/A,#N/A,TRUE,"Prop Valuation";#N/A,#N/A,TRUE,"Equity";#N/A,#N/A,TRUE,"Modeling assumptions";#N/A,#N/A,TRUE,"NER Model";#N/A,#N/A,TRUE,"Lease Exp";#N/A,#N/A,TRUE,"Inc &amp; Exp";#N/A,#N/A,TRUE,"Formatted - roll";#N/A,#N/A,TRUE,"Debt Model";#N/A,#N/A,TRUE,"Debt-Moody";#N/A,#N/A,TRUE,"Debt"}</definedName>
    <definedName name="jlkj_1" hidden="1">{#N/A,#N/A,TRUE,"XL Cash Flow";#N/A,#N/A,TRUE,"Prop Valuation";#N/A,#N/A,TRUE,"Equity";#N/A,#N/A,TRUE,"Modeling assumptions";#N/A,#N/A,TRUE,"NER Model";#N/A,#N/A,TRUE,"Lease Exp";#N/A,#N/A,TRUE,"Inc &amp; Exp";#N/A,#N/A,TRUE,"Formatted - roll";#N/A,#N/A,TRUE,"Debt Model";#N/A,#N/A,TRUE,"Debt-Moody";#N/A,#N/A,TRUE,"Debt"}</definedName>
    <definedName name="jlkj_2" localSheetId="0" hidden="1">{#N/A,#N/A,TRUE,"XL Cash Flow";#N/A,#N/A,TRUE,"Prop Valuation";#N/A,#N/A,TRUE,"Equity";#N/A,#N/A,TRUE,"Modeling assumptions";#N/A,#N/A,TRUE,"NER Model";#N/A,#N/A,TRUE,"Lease Exp";#N/A,#N/A,TRUE,"Inc &amp; Exp";#N/A,#N/A,TRUE,"Formatted - roll";#N/A,#N/A,TRUE,"Debt Model";#N/A,#N/A,TRUE,"Debt-Moody";#N/A,#N/A,TRUE,"Debt"}</definedName>
    <definedName name="jlkj_2" hidden="1">{#N/A,#N/A,TRUE,"XL Cash Flow";#N/A,#N/A,TRUE,"Prop Valuation";#N/A,#N/A,TRUE,"Equity";#N/A,#N/A,TRUE,"Modeling assumptions";#N/A,#N/A,TRUE,"NER Model";#N/A,#N/A,TRUE,"Lease Exp";#N/A,#N/A,TRUE,"Inc &amp; Exp";#N/A,#N/A,TRUE,"Formatted - roll";#N/A,#N/A,TRUE,"Debt Model";#N/A,#N/A,TRUE,"Debt-Moody";#N/A,#N/A,TRUE,"Debt"}</definedName>
    <definedName name="jlkj_3" localSheetId="0" hidden="1">{#N/A,#N/A,TRUE,"XL Cash Flow";#N/A,#N/A,TRUE,"Prop Valuation";#N/A,#N/A,TRUE,"Equity";#N/A,#N/A,TRUE,"Modeling assumptions";#N/A,#N/A,TRUE,"NER Model";#N/A,#N/A,TRUE,"Lease Exp";#N/A,#N/A,TRUE,"Inc &amp; Exp";#N/A,#N/A,TRUE,"Formatted - roll";#N/A,#N/A,TRUE,"Debt Model";#N/A,#N/A,TRUE,"Debt-Moody";#N/A,#N/A,TRUE,"Debt"}</definedName>
    <definedName name="jlkj_3" hidden="1">{#N/A,#N/A,TRUE,"XL Cash Flow";#N/A,#N/A,TRUE,"Prop Valuation";#N/A,#N/A,TRUE,"Equity";#N/A,#N/A,TRUE,"Modeling assumptions";#N/A,#N/A,TRUE,"NER Model";#N/A,#N/A,TRUE,"Lease Exp";#N/A,#N/A,TRUE,"Inc &amp; Exp";#N/A,#N/A,TRUE,"Formatted - roll";#N/A,#N/A,TRUE,"Debt Model";#N/A,#N/A,TRUE,"Debt-Moody";#N/A,#N/A,TRUE,"Debt"}</definedName>
    <definedName name="job">#REF!</definedName>
    <definedName name="joe" localSheetId="0" hidden="1">{#N/A,#N/A,FALSE,"Aging Summary";#N/A,#N/A,FALSE,"Ratio Analysis";#N/A,#N/A,FALSE,"Test 120 Day Accts";#N/A,#N/A,FALSE,"Tickmarks"}</definedName>
    <definedName name="joe" hidden="1">{#N/A,#N/A,FALSE,"Aging Summary";#N/A,#N/A,FALSE,"Ratio Analysis";#N/A,#N/A,FALSE,"Test 120 Day Accts";#N/A,#N/A,FALSE,"Tickmarks"}</definedName>
    <definedName name="joee" localSheetId="0" hidden="1">{#N/A,#N/A,FALSE,"Aging Summary";#N/A,#N/A,FALSE,"Ratio Analysis";#N/A,#N/A,FALSE,"Test 120 Day Accts";#N/A,#N/A,FALSE,"Tickmarks"}</definedName>
    <definedName name="joee" hidden="1">{#N/A,#N/A,FALSE,"Aging Summary";#N/A,#N/A,FALSE,"Ratio Analysis";#N/A,#N/A,FALSE,"Test 120 Day Accts";#N/A,#N/A,FALSE,"Tickmarks"}</definedName>
    <definedName name="Journal_Type">#REF!</definedName>
    <definedName name="JPM">#REF!</definedName>
    <definedName name="Js" localSheetId="0" hidden="1">{"Summary",#N/A,FALSE,"Returns";"venture Cash flows",#N/A,FALSE,"Returns";"IRR Calcs",#N/A,FALSE,"Returns";"Promote Calcs",#N/A,FALSE,"Returns";"cash flor Streams",#N/A,FALSE,"Returns";"Prop. Cash Flow",#N/A,FALSE,"Returns";"Prop. Cash Flow PSF",#N/A,FALSE,"Returns";"Prop. Cash Flow %",#N/A,FALSE,"Returns";"Stub Period",#N/A,FALSE,"Returns"}</definedName>
    <definedName name="Js" hidden="1">{"Summary",#N/A,FALSE,"Returns";"venture Cash flows",#N/A,FALSE,"Returns";"IRR Calcs",#N/A,FALSE,"Returns";"Promote Calcs",#N/A,FALSE,"Returns";"cash flor Streams",#N/A,FALSE,"Returns";"Prop. Cash Flow",#N/A,FALSE,"Returns";"Prop. Cash Flow PSF",#N/A,FALSE,"Returns";"Prop. Cash Flow %",#N/A,FALSE,"Returns";"Stub Period",#N/A,FALSE,"Returns"}</definedName>
    <definedName name="jsjk" hidden="1">#REF!</definedName>
    <definedName name="jsrjkk" hidden="1">#REF!</definedName>
    <definedName name="jty" hidden="1">#REF!</definedName>
    <definedName name="judy" localSheetId="0" hidden="1">{#N/A,#N/A,FALSE,"Pharm";#N/A,#N/A,FALSE,"WWCM"}</definedName>
    <definedName name="judy" hidden="1">{#N/A,#N/A,FALSE,"Pharm";#N/A,#N/A,FALSE,"WWCM"}</definedName>
    <definedName name="judy1" localSheetId="0" hidden="1">{#N/A,#N/A,FALSE,"Pharm";#N/A,#N/A,FALSE,"WWCM"}</definedName>
    <definedName name="judy1" hidden="1">{#N/A,#N/A,FALSE,"Pharm";#N/A,#N/A,FALSE,"WWCM"}</definedName>
    <definedName name="julia" hidden="1">#REF!</definedName>
    <definedName name="JULTOT">#REF!</definedName>
    <definedName name="June" localSheetId="0" hidden="1">{"three",#N/A,FALSE,"Capital";"four",#N/A,FALSE,"Capital"}</definedName>
    <definedName name="June" hidden="1">{"three",#N/A,FALSE,"Capital";"four",#N/A,FALSE,"Capital"}</definedName>
    <definedName name="june03" hidden="1">#REF!</definedName>
    <definedName name="JUNK" localSheetId="0" hidden="1">{"SCHEDULE",#N/A,FALSE,"Fin_sched"}</definedName>
    <definedName name="JUNK" hidden="1">{"SCHEDULE",#N/A,FALSE,"Fin_sched"}</definedName>
    <definedName name="Junk_condo" localSheetId="0" hidden="1">{"SCHEDULE",#N/A,FALSE,"Fin_sched"}</definedName>
    <definedName name="Junk_condo" hidden="1">{"SCHEDULE",#N/A,FALSE,"Fin_sched"}</definedName>
    <definedName name="JUNK2" localSheetId="0" hidden="1">{"SUMMARY",#N/A,FALSE,"Fin_sched"}</definedName>
    <definedName name="JUNK2" hidden="1">{"SUMMARY",#N/A,FALSE,"Fin_sched"}</definedName>
    <definedName name="JUNTOT">#REF!</definedName>
    <definedName name="jwr" hidden="1">#REF!</definedName>
    <definedName name="jz" hidden="1">#REF!</definedName>
    <definedName name="k" localSheetId="0" hidden="1">{#N/A,#N/A,FALSE,"Assumptions";#N/A,#N/A,FALSE,"Consol CF";#N/A,#N/A,FALSE,"matx B4 DS";#N/A,#N/A,FALSE,"Hacienda CF";#N/A,#N/A,FALSE,"matx B4 DS Hac";#N/A,#N/A,FALSE,"Chabot CF";#N/A,#N/A,FALSE,"matx B4 DS Chabot";#N/A,#N/A,FALSE,"Diablo CF";#N/A,#N/A,FALSE,"matx B4 DS Diablo"}</definedName>
    <definedName name="k" hidden="1">{#N/A,#N/A,FALSE,"Assumptions";#N/A,#N/A,FALSE,"Consol CF";#N/A,#N/A,FALSE,"matx B4 DS";#N/A,#N/A,FALSE,"Hacienda CF";#N/A,#N/A,FALSE,"matx B4 DS Hac";#N/A,#N/A,FALSE,"Chabot CF";#N/A,#N/A,FALSE,"matx B4 DS Chabot";#N/A,#N/A,FALSE,"Diablo CF";#N/A,#N/A,FALSE,"matx B4 DS Diablo"}</definedName>
    <definedName name="K2_WBEVMODE" hidden="1">-1</definedName>
    <definedName name="ka" localSheetId="0" hidden="1">{"Kontenverteilung",#N/A,FALSE,"H A Ü"}</definedName>
    <definedName name="ka" hidden="1">{"Kontenverteilung",#N/A,FALSE,"H A Ü"}</definedName>
    <definedName name="Kasse" localSheetId="0" hidden="1">{"Kontenverteilung",#N/A,FALSE,"H A Ü"}</definedName>
    <definedName name="Kasse" hidden="1">{"Kontenverteilung",#N/A,FALSE,"H A Ü"}</definedName>
    <definedName name="ke" hidden="1">#REF!</definedName>
    <definedName name="keren" localSheetId="0" hidden="1">{"REP1",#N/A,FALSE,"ריכוז";"REP2",#N/A,FALSE,"מפורט1";"REP3",#N/A,FALSE,"מפורט1";"REP4",#N/A,FALSE,"מפורט2";"REP5",#N/A,FALSE,"מפורט2";"REP6",#N/A,FALSE,"מפורט2"}</definedName>
    <definedName name="keren" hidden="1">{"REP1",#N/A,FALSE,"ריכוז";"REP2",#N/A,FALSE,"מפורט1";"REP3",#N/A,FALSE,"מפורט1";"REP4",#N/A,FALSE,"מפורט2";"REP5",#N/A,FALSE,"מפורט2";"REP6",#N/A,FALSE,"מפורט2"}</definedName>
    <definedName name="ketyk" hidden="1">#REF!</definedName>
    <definedName name="KeyAnaly_Header" hidden="1">#REF!</definedName>
    <definedName name="keybookltm" hidden="1">#REF!</definedName>
    <definedName name="keybookty" hidden="1">#REF!</definedName>
    <definedName name="keyearnltm" hidden="1">#REF!</definedName>
    <definedName name="keyearnty" hidden="1">#REF!</definedName>
    <definedName name="keyebitdaty" hidden="1">#REF!</definedName>
    <definedName name="keyebitltm" hidden="1">#REF!</definedName>
    <definedName name="keyebitty" hidden="1">#REF!</definedName>
    <definedName name="keyformrow" hidden="1">#REF!</definedName>
    <definedName name="keyformrow2" hidden="1">#REF!</definedName>
    <definedName name="keypebitdaltm" hidden="1">#REF!</definedName>
    <definedName name="keypebitdaty" hidden="1">#REF!</definedName>
    <definedName name="keyprefeqtyty" hidden="1">#REF!</definedName>
    <definedName name="keyrevty" hidden="1">#REF!</definedName>
    <definedName name="keyshareoutty" hidden="1">#REF!</definedName>
    <definedName name="keysharepricety" hidden="1">#REF!</definedName>
    <definedName name="keytotdebtty" hidden="1">#REF!</definedName>
    <definedName name="keytyrange" hidden="1">#REF!</definedName>
    <definedName name="keytyrangeone" hidden="1">#REF!</definedName>
    <definedName name="kg" hidden="1">#REF!</definedName>
    <definedName name="kgh" hidden="1">#REF!</definedName>
    <definedName name="KGKHJ"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GKHJ"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hgkjh" localSheetId="0"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khgkjh"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khhhhhhhhh" localSheetId="0" hidden="1">{"Output",#N/A,FALSE,"US_FL";"Output",#N/A,FALSE,"EUROPE_FL";"Output",#N/A,FALSE,"ASIA_FL"}</definedName>
    <definedName name="khhhhhhhhh" hidden="1">{"Output",#N/A,FALSE,"US_FL";"Output",#N/A,FALSE,"EUROPE_FL";"Output",#N/A,FALSE,"ASIA_FL"}</definedName>
    <definedName name="KickOuts">#REF!</definedName>
    <definedName name="KIDSRUS">#REF!</definedName>
    <definedName name="kiju" localSheetId="0" hidden="1">{#N/A,#N/A,FALSE,"Chart 2 by Prop Type"}</definedName>
    <definedName name="kiju" hidden="1">{#N/A,#N/A,FALSE,"Chart 2 by Prop Type"}</definedName>
    <definedName name="kill" localSheetId="0"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kill"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kill2" localSheetId="0"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kill2"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kill3" localSheetId="0"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kill3"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kill4" localSheetId="0" hidden="1">{#N/A,#N/A,FALSE,"Project Summary";#N/A,#N/A,FALSE,"Parking Budget";#N/A,#N/A,FALSE,"Parking Cash Flow";#N/A,#N/A,FALSE,"Parking Assumptions";#N/A,#N/A,FALSE,"Bond Debt Service";#N/A,#N/A,FALSE,"Pad Fees";#N/A,#N/A,FALSE,"Bond Shortfall";#N/A,#N/A,FALSE,"Retail Development Budget";#N/A,#N/A,FALSE,"Retail Cash Flow";#N/A,#N/A,FALSE,"Retail Assumptions Summary";#N/A,#N/A,FALSE,"Office Development Budget";#N/A,#N/A,FALSE,"Office Cash Flow";#N/A,#N/A,FALSE,"Office Assumptions";#N/A,#N/A,FALSE,"Hotel Development Budget";#N/A,#N/A,FALSE,"Hotel Cash Flow";#N/A,#N/A,FALSE,"Land Lease NPV"}</definedName>
    <definedName name="kill4" hidden="1">{#N/A,#N/A,FALSE,"Project Summary";#N/A,#N/A,FALSE,"Parking Budget";#N/A,#N/A,FALSE,"Parking Cash Flow";#N/A,#N/A,FALSE,"Parking Assumptions";#N/A,#N/A,FALSE,"Bond Debt Service";#N/A,#N/A,FALSE,"Pad Fees";#N/A,#N/A,FALSE,"Bond Shortfall";#N/A,#N/A,FALSE,"Retail Development Budget";#N/A,#N/A,FALSE,"Retail Cash Flow";#N/A,#N/A,FALSE,"Retail Assumptions Summary";#N/A,#N/A,FALSE,"Office Development Budget";#N/A,#N/A,FALSE,"Office Cash Flow";#N/A,#N/A,FALSE,"Office Assumptions";#N/A,#N/A,FALSE,"Hotel Development Budget";#N/A,#N/A,FALSE,"Hotel Cash Flow";#N/A,#N/A,FALSE,"Land Lease NPV"}</definedName>
    <definedName name="KingsHighway">#REF!</definedName>
    <definedName name="kite" localSheetId="0" hidden="1">{"FCB_ALL",#N/A,FALSE,"FCB";"GREY_ALL",#N/A,FALSE,"GREY"}</definedName>
    <definedName name="kite" hidden="1">{"FCB_ALL",#N/A,FALSE,"FCB";"GREY_ALL",#N/A,FALSE,"GREY"}</definedName>
    <definedName name="kite10UCP" localSheetId="0" hidden="1">{"FCB_ALL",#N/A,FALSE,"FCB";"GREY_ALL",#N/A,FALSE,"GREY"}</definedName>
    <definedName name="kite10UCP" hidden="1">{"FCB_ALL",#N/A,FALSE,"FCB";"GREY_ALL",#N/A,FALSE,"GREY"}</definedName>
    <definedName name="kiu" localSheetId="0" hidden="1">{#N/A,#N/A,FALSE,"Chart 2 by Prop Type"}</definedName>
    <definedName name="kiu" hidden="1">{#N/A,#N/A,FALSE,"Chart 2 by Prop Type"}</definedName>
    <definedName name="kj" localSheetId="0" hidden="1">{"CASHFLOW",#N/A,FALSE,"Northpointe"}</definedName>
    <definedName name="kj" hidden="1">{"CASHFLOW",#N/A,FALSE,"Northpointe"}</definedName>
    <definedName name="kjj" localSheetId="0" hidden="1">binary</definedName>
    <definedName name="kjj" hidden="1">binary</definedName>
    <definedName name="kjjf" hidden="1">#REF!</definedName>
    <definedName name="kjjjjkjhk" localSheetId="0" hidden="1">{"sheet a",#N/A,FALSE,"A";"sheet b 1",#N/A,FALSE,"B";"sheet b 2",#N/A,FALSE,"B"}</definedName>
    <definedName name="kjjjjkjhk" hidden="1">{"sheet a",#N/A,FALSE,"A";"sheet b 1",#N/A,FALSE,"B";"sheet b 2",#N/A,FALSE,"B"}</definedName>
    <definedName name="kjkk" localSheetId="0" hidden="1">{"Sum1",#N/A,FALSE,"Reserve Report";"Sum2",#N/A,FALSE,"Reserve Report";"Sum3",#N/A,FALSE,"Reserve Report";"Sum4",#N/A,FALSE,"Reserve Report"}</definedName>
    <definedName name="kjkk" hidden="1">{"Sum1",#N/A,FALSE,"Reserve Report";"Sum2",#N/A,FALSE,"Reserve Report";"Sum3",#N/A,FALSE,"Reserve Report";"Sum4",#N/A,FALSE,"Reserve Report"}</definedName>
    <definedName name="kjljl" localSheetId="0" hidden="1">{"sheet a",#N/A,FALSE,"A";"2 9 casflow",#N/A,FALSE,"B"}</definedName>
    <definedName name="kjljl" hidden="1">{"sheet a",#N/A,FALSE,"A";"2 9 casflow",#N/A,FALSE,"B"}</definedName>
    <definedName name="kkk" localSheetId="0" hidden="1">{"Ops_S.Holders Assets and Income",#N/A,FALSE,"ops_shf"}</definedName>
    <definedName name="kkk" hidden="1">{"Ops_S.Holders Assets and Income",#N/A,FALSE,"ops_shf"}</definedName>
    <definedName name="kkkk" hidden="1">#REF!</definedName>
    <definedName name="kkkkkkkkkkkkkkk" localSheetId="0" hidden="1">{"Page1",#N/A,FALSE,"Summary";"Page2",#N/A,FALSE,"Summary";"Page3",#N/A,FALSE,"Summary";"Page4",#N/A,FALSE,"Summary"}</definedName>
    <definedName name="kkkkkkkkkkkkkkk" hidden="1">{"Page1",#N/A,FALSE,"Summary";"Page2",#N/A,FALSE,"Summary";"Page3",#N/A,FALSE,"Summary";"Page4",#N/A,FALSE,"Summary"}</definedName>
    <definedName name="kli" localSheetId="0" hidden="1">{"Total",#N/A,FALSE,"Total Proved";"PDP",#N/A,FALSE,"Total Proved";"PNP",#N/A,FALSE,"Total Proved";"PUD",#N/A,FALSE,"Total Proved"}</definedName>
    <definedName name="kli" hidden="1">{"Total",#N/A,FALSE,"Total Proved";"PDP",#N/A,FALSE,"Total Proved";"PNP",#N/A,FALSE,"Total Proved";"PUD",#N/A,FALSE,"Total Proved"}</definedName>
    <definedName name="klinsi" localSheetId="0" hidden="1">{#N/A,#N/A,FALSE,"Mittelherkunft";#N/A,#N/A,FALSE,"Mittelverwendung"}</definedName>
    <definedName name="klinsi" hidden="1">{#N/A,#N/A,FALSE,"Mittelherkunft";#N/A,#N/A,FALSE,"Mittelverwendung"}</definedName>
    <definedName name="kllll" hidden="1">#REF!</definedName>
    <definedName name="klmno" localSheetId="0" hidden="1">{#N/A,#N/A,FALSE,"Chart 2 by Prop Type"}</definedName>
    <definedName name="klmno" hidden="1">{#N/A,#N/A,FALSE,"Chart 2 by Prop Type"}</definedName>
    <definedName name="KLO" localSheetId="0" hidden="1">{#N/A,#N/A,FALSE,"Jim Walsh";#N/A,#N/A,FALSE,"Dan Minkoff";#N/A,#N/A,FALSE,"Chip Cinnamond";#N/A,#N/A,FALSE,"Ann Cole";#N/A,#N/A,FALSE,"Jim Rosasco";#N/A,#N/A,FALSE,"George Ochs";#N/A,#N/A,FALSE,"Peter Weed";#N/A,#N/A,FALSE,"Sheryl Crosland";#N/A,#N/A,FALSE,"Jim McLoughlin";#N/A,#N/A,FALSE,"Jim Olson";#N/A,#N/A,FALSE,"Anne Pfeiffer"}</definedName>
    <definedName name="KLO" hidden="1">{#N/A,#N/A,FALSE,"Jim Walsh";#N/A,#N/A,FALSE,"Dan Minkoff";#N/A,#N/A,FALSE,"Chip Cinnamond";#N/A,#N/A,FALSE,"Ann Cole";#N/A,#N/A,FALSE,"Jim Rosasco";#N/A,#N/A,FALSE,"George Ochs";#N/A,#N/A,FALSE,"Peter Weed";#N/A,#N/A,FALSE,"Sheryl Crosland";#N/A,#N/A,FALSE,"Jim McLoughlin";#N/A,#N/A,FALSE,"Jim Olson";#N/A,#N/A,FALSE,"Anne Pfeiffer"}</definedName>
    <definedName name="klv" hidden="1">#REF!</definedName>
    <definedName name="ko" localSheetId="0" hidden="1">{#N/A,#N/A,FALSE,"Aging Summary";#N/A,#N/A,FALSE,"Ratio Analysis";#N/A,#N/A,FALSE,"Test 120 Day Accts";#N/A,#N/A,FALSE,"Tickmarks"}</definedName>
    <definedName name="ko" hidden="1">{#N/A,#N/A,FALSE,"Aging Summary";#N/A,#N/A,FALSE,"Ratio Analysis";#N/A,#N/A,FALSE,"Test 120 Day Accts";#N/A,#N/A,FALSE,"Tickmarks"}</definedName>
    <definedName name="koko" localSheetId="0" hidden="1">{#N/A,#N/A,FALSE,"Aging Summary";#N/A,#N/A,FALSE,"Ratio Analysis";#N/A,#N/A,FALSE,"Test 120 Day Accts";#N/A,#N/A,FALSE,"Tickmarks"}</definedName>
    <definedName name="koko" hidden="1">{#N/A,#N/A,FALSE,"Aging Summary";#N/A,#N/A,FALSE,"Ratio Analysis";#N/A,#N/A,FALSE,"Test 120 Day Accts";#N/A,#N/A,FALSE,"Tickmarks"}</definedName>
    <definedName name="KS_Lookup">#REF!</definedName>
    <definedName name="kslkjkjlkjd" localSheetId="0" hidden="1">{#N/A,#N/A,FALSE,"REPORT"}</definedName>
    <definedName name="kslkjkjlkjd" hidden="1">{#N/A,#N/A,FALSE,"REPORT"}</definedName>
    <definedName name="ktk" hidden="1">#REF!</definedName>
    <definedName name="ktr.model" localSheetId="0" hidden="1">{"years",#N/A,FALSE,"UDR_INC";"9899qtrs",#N/A,FALSE,"UDR_INC";"9798qtrs",#N/A,FALSE,"UDR_INC"}</definedName>
    <definedName name="ktr.model" hidden="1">{"years",#N/A,FALSE,"UDR_INC";"9899qtrs",#N/A,FALSE,"UDR_INC";"9798qtrs",#N/A,FALSE,"UDR_INC"}</definedName>
    <definedName name="KY_AppPct" hidden="1">#REF!</definedName>
    <definedName name="kyd.ChngCell.01." hidden="1">#REF!</definedName>
    <definedName name="kyd.CounterLimitCell.01." hidden="1">"x"</definedName>
    <definedName name="kyd.Dim.01." hidden="1">"toad:Company"</definedName>
    <definedName name="kyd.ElementList.01." hidden="1">#REF!</definedName>
    <definedName name="kyd.ElementType.01." hidden="1">3</definedName>
    <definedName name="kyd.ItemType.01." hidden="1">2</definedName>
    <definedName name="kyd.MacroAtEnd." hidden="1">""</definedName>
    <definedName name="kyd.MacroEachCycle." hidden="1">""</definedName>
    <definedName name="kyd.MacroEndOfEachCycle." hidden="1">""</definedName>
    <definedName name="kyd.NumLevels.01." hidden="1">999</definedName>
    <definedName name="kyd.PanicStop." hidden="1">FALSE</definedName>
    <definedName name="kyd.ParentName.01." hidden="1">""</definedName>
    <definedName name="kyd.PreScreenData." hidden="1">FALSE</definedName>
    <definedName name="kyd.PrintParent.01." hidden="1">TRUE</definedName>
    <definedName name="kyd.PrintStdWhen." hidden="1">1</definedName>
    <definedName name="kyd.SaveAsFile." hidden="1">FALSE</definedName>
    <definedName name="kyd.SelectString.01." hidden="1">"*"</definedName>
    <definedName name="kyd.StdSortHide." hidden="1">FALSE</definedName>
    <definedName name="kyle" localSheetId="0" hidden="1">{"CASHFLOW",#N/A,FALSE,"Northpointe"}</definedName>
    <definedName name="kyle" hidden="1">{"CASHFLOW",#N/A,FALSE,"Northpointe"}</definedName>
    <definedName name="kytktyk" hidden="1">#REF!</definedName>
    <definedName name="l" localSheetId="0" hidden="1">{#N/A,#N/A,FALSE,"Matrix";#N/A,#N/A,FALSE,"Cash Flow";#N/A,#N/A,FALSE,"10 Year Cost Analysis"}</definedName>
    <definedName name="l" hidden="1">{#N/A,#N/A,FALSE,"Matrix";#N/A,#N/A,FALSE,"Cash Flow";#N/A,#N/A,FALSE,"10 Year Cost Analysis"}</definedName>
    <definedName name="L_COMP_TO_AQUI">#REF!</definedName>
    <definedName name="laf">#REF!</definedName>
    <definedName name="lal">#REF!</definedName>
    <definedName name="lam">#REF!</definedName>
    <definedName name="lan">#REF!</definedName>
    <definedName name="Land_Vertical">#REF!</definedName>
    <definedName name="LandAcqDate">#REF!</definedName>
    <definedName name="LandBasis">#REF!</definedName>
    <definedName name="LandCarryPct">#REF!</definedName>
    <definedName name="LandPrice">#REF!</definedName>
    <definedName name="Landscape_Allowance">#REF!</definedName>
    <definedName name="LandStatusFlag">#REF!</definedName>
    <definedName name="LandTakedownStructure">#REF!</definedName>
    <definedName name="Lanier" localSheetId="0" hidden="1">{#N/A,#N/A,FALSE,"COMPLIANCE"}</definedName>
    <definedName name="Lanier" hidden="1">{#N/A,#N/A,FALSE,"COMPLIANCE"}</definedName>
    <definedName name="lank" hidden="1">#REF!</definedName>
    <definedName name="Last_Int_Pmnt">#REF!</definedName>
    <definedName name="Last_P_Pmnt">#REF!</definedName>
    <definedName name="Last_Row">IF(#REF!,#REF!+#REF!,#REF!)</definedName>
    <definedName name="Last_Row_1">#N/A</definedName>
    <definedName name="Last_Row2">IF(#REF!,#REF!+#REF!,#REF!)</definedName>
    <definedName name="LastCloseDate">#REF!</definedName>
    <definedName name="LastShutoffMth">#REF!</definedName>
    <definedName name="LateFeebeg">#REF!</definedName>
    <definedName name="LateFeeend">#REF!</definedName>
    <definedName name="later">#REF!</definedName>
    <definedName name="Lateremit">#REF!</definedName>
    <definedName name="Law_Account" hidden="1">#REF!</definedName>
    <definedName name="Law_Account_Subaccount" hidden="1">#REF!</definedName>
    <definedName name="Law_Accounting_Unit" hidden="1">#REF!</definedName>
    <definedName name="Law_Company" hidden="1">#REF!</definedName>
    <definedName name="LB">#REF!</definedName>
    <definedName name="LBS_Projects">#REF!</definedName>
    <definedName name="LBS_Time">#REF!</definedName>
    <definedName name="LCS">#REF!</definedName>
    <definedName name="ld">#REF!</definedName>
    <definedName name="le">#REF!</definedName>
    <definedName name="Lease_Comm">#REF!</definedName>
    <definedName name="Lease_TI">#REF!</definedName>
    <definedName name="Lease_Up">#REF!</definedName>
    <definedName name="Lease1LC">#REF!</definedName>
    <definedName name="Lease1ProRata">#REF!</definedName>
    <definedName name="Lease1SF">#REF!</definedName>
    <definedName name="Lease1Term">#REF!</definedName>
    <definedName name="Lease2LC">#REF!</definedName>
    <definedName name="Lease2LCSpread">#REF!</definedName>
    <definedName name="Lease2ProRata">#REF!</definedName>
    <definedName name="Lease2ProRate">#REF!</definedName>
    <definedName name="Lease2SF">#REF!</definedName>
    <definedName name="Lease3LC">#REF!</definedName>
    <definedName name="Lease3ProRata">#REF!</definedName>
    <definedName name="Lease3SF">#REF!</definedName>
    <definedName name="Leased_Fee">#REF!</definedName>
    <definedName name="LeaseStartModifier">#REF!</definedName>
    <definedName name="Leaseup_schedule">#REF!</definedName>
    <definedName name="leasing_agent">#REF!</definedName>
    <definedName name="leasing_company">#REF!</definedName>
    <definedName name="Ledger_Type">#REF!</definedName>
    <definedName name="Ledger_Type_Name">#REF!</definedName>
    <definedName name="lee" localSheetId="0" hidden="1">{#N/A,#N/A,FALSE,"Pharm";#N/A,#N/A,FALSE,"WWCM"}</definedName>
    <definedName name="lee" hidden="1">{#N/A,#N/A,FALSE,"Pharm";#N/A,#N/A,FALSE,"WWCM"}</definedName>
    <definedName name="leed">#REF!</definedName>
    <definedName name="leek" hidden="1">#REF!</definedName>
    <definedName name="LeftBalance">#REF!</definedName>
    <definedName name="LeftBalanceQtr">#REF!</definedName>
    <definedName name="LeftBalanceYr">#REF!</definedName>
    <definedName name="LeftCashFlow">#REF!</definedName>
    <definedName name="LeftCashFlowQtr">#REF!</definedName>
    <definedName name="LeftCashFlowYr">#REF!</definedName>
    <definedName name="LeftFooter">#REF!</definedName>
    <definedName name="LeftHeaderDetail">#REF!</definedName>
    <definedName name="LeftPandL">#REF!</definedName>
    <definedName name="LeftPandLQtr">#REF!</definedName>
    <definedName name="LegalTitle">#REF!</definedName>
    <definedName name="legend" localSheetId="0"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legend"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legenda" localSheetId="0"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legenda"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len" localSheetId="0" hidden="1">{"Full Gross to Net",#N/A,TRUE,"GtoN";"R_I Accepted from Group Coys",#N/A,TRUE,"GtoN";"R_I Ceded to Group Coys",#N/A,TRUE,"GtoN";"Closing Loss Reserves and Gross Claims Incurred",#N/A,TRUE,"GtoN"}</definedName>
    <definedName name="len" hidden="1">{"Full Gross to Net",#N/A,TRUE,"GtoN";"R_I Accepted from Group Coys",#N/A,TRUE,"GtoN";"R_I Ceded to Group Coys",#N/A,TRUE,"GtoN";"Closing Loss Reserves and Gross Claims Incurred",#N/A,TRUE,"GtoN"}</definedName>
    <definedName name="Lender92">#REF!</definedName>
    <definedName name="LENGTH">#REF!</definedName>
    <definedName name="leo">#REF!</definedName>
    <definedName name="let">#REF!</definedName>
    <definedName name="lev">#REF!</definedName>
    <definedName name="LeveredIRR">#REF!</definedName>
    <definedName name="lexecon" localSheetId="0" hidden="1">{#N/A,#N/A,FALSE,"reconext";#N/A,#N/A,FALSE,"m-1";#N/A,#N/A,FALSE,"state";#N/A,#N/A,FALSE,"ca apport";#N/A,#N/A,FALSE,"amt";#N/A,#N/A,FALSE,"tax benefit"}</definedName>
    <definedName name="lexecon" hidden="1">{#N/A,#N/A,FALSE,"reconext";#N/A,#N/A,FALSE,"m-1";#N/A,#N/A,FALSE,"state";#N/A,#N/A,FALSE,"ca apport";#N/A,#N/A,FALSE,"amt";#N/A,#N/A,FALSE,"tax benefit"}</definedName>
    <definedName name="lf">#REF!</definedName>
    <definedName name="LFSBS_0110">#REF!</definedName>
    <definedName name="LFSBS_0609">#REF!</definedName>
    <definedName name="LFSBS_0709">#REF!</definedName>
    <definedName name="LFSBS_0809">#REF!</definedName>
    <definedName name="LFSBS_0909">#REF!</definedName>
    <definedName name="LFSBS_1009">#REF!</definedName>
    <definedName name="LFSBS_1109">#REF!</definedName>
    <definedName name="LFSBS_1109B">#REF!</definedName>
    <definedName name="LFSBS_1109C">#REF!</definedName>
    <definedName name="LFSBS_1109D">#REF!</definedName>
    <definedName name="LFSBS_1209">#REF!</definedName>
    <definedName name="LFSPLMO_0110">#REF!</definedName>
    <definedName name="LFSPLMO_0909">#REF!</definedName>
    <definedName name="LFSPLMO_1009">#REF!</definedName>
    <definedName name="LFSPLMO_1109">#REF!</definedName>
    <definedName name="LFSPLMO_1209">#REF!</definedName>
    <definedName name="LFSPLQTR_0909">#REF!</definedName>
    <definedName name="LFSPLQTR_1109">#REF!</definedName>
    <definedName name="LFSPLYTD_0110">#REF!</definedName>
    <definedName name="LFSPLYTD_0909">#REF!</definedName>
    <definedName name="LFSPLYTD_1009">#REF!</definedName>
    <definedName name="LFSPLYTD_1109">#REF!</definedName>
    <definedName name="lhjk" localSheetId="0" hidden="1">{"Investor",#N/A,FALSE,"Model";"Property",#N/A,FALSE,"Model";"Incentive Taxes",#N/A,FALSE,"Model"}</definedName>
    <definedName name="lhjk" hidden="1">{"Investor",#N/A,FALSE,"Model";"Property",#N/A,FALSE,"Model";"Incentive Taxes",#N/A,FALSE,"Model"}</definedName>
    <definedName name="li">#REF!</definedName>
    <definedName name="Liabilities">#REF!</definedName>
    <definedName name="LIABILITIES_DETAIL">#REF!</definedName>
    <definedName name="LIABILITIES_DETAIL_002">#REF!</definedName>
    <definedName name="LIABILITIES_DETAIL3">#REF!</definedName>
    <definedName name="LIABS">#REF!</definedName>
    <definedName name="LIABS_002">#REF!</definedName>
    <definedName name="LIABS3">#REF!</definedName>
    <definedName name="LIBOR">#REF!</definedName>
    <definedName name="LIBOR_Spread">#REF!</definedName>
    <definedName name="lic">#REF!</definedName>
    <definedName name="LIFE_DISABILITY">#REF!</definedName>
    <definedName name="LifeManagement">#REF!</definedName>
    <definedName name="limcount" hidden="1">1</definedName>
    <definedName name="LinkedTableAccount2" localSheetId="0" hidden="1">Accounts</definedName>
    <definedName name="LinkedTableAccount2" hidden="1">Accounts</definedName>
    <definedName name="LinkedTableAccount3" hidden="1">#REF!</definedName>
    <definedName name="linkOtherAssets">#REF!</definedName>
    <definedName name="linkPayables">#REF!</definedName>
    <definedName name="linkReceivables">#REF!</definedName>
    <definedName name="linkrows">#REF!</definedName>
    <definedName name="linkrows1">#REF!</definedName>
    <definedName name="linkstartpoint">#REF!</definedName>
    <definedName name="linkstartpoint1">#REF!</definedName>
    <definedName name="lip">#REF!</definedName>
    <definedName name="liq">#REF!</definedName>
    <definedName name="lis">#REF!</definedName>
    <definedName name="lisa" localSheetId="0" hidden="1">{"Main",#N/A,FALSE,"Wacker";"Main2",#N/A,FALSE,"Wacker";"Value",#N/A,FALSE,"Wacker";"Sensitivity",#N/A,FALSE,"Wacker";"Paine",#N/A,FALSE,"Wacker";"Quaker",#N/A,FALSE,"Wacker";"Wacker",#N/A,FALSE,"Wacker";"1900",#N/A,FALSE,"Wacker";"1901",#N/A,FALSE,"Wacker"}</definedName>
    <definedName name="lisa" hidden="1">{"Main",#N/A,FALSE,"Wacker";"Main2",#N/A,FALSE,"Wacker";"Value",#N/A,FALSE,"Wacker";"Sensitivity",#N/A,FALSE,"Wacker";"Paine",#N/A,FALSE,"Wacker";"Quaker",#N/A,FALSE,"Wacker";"Wacker",#N/A,FALSE,"Wacker";"1900",#N/A,FALSE,"Wacker";"1901",#N/A,FALSE,"Wacker"}</definedName>
    <definedName name="lisa2" localSheetId="0" hidden="1">{"View1",#N/A,FALSE,"Sheet1";"View2",#N/A,FALSE,"Sheet1"}</definedName>
    <definedName name="lisa2" hidden="1">{"View1",#N/A,FALSE,"Sheet1";"View2",#N/A,FALSE,"Sheet1"}</definedName>
    <definedName name="lisa3" localSheetId="0" hidden="1">{"View1",#N/A,FALSE,"Sheet1";"View2",#N/A,FALSE,"Sheet1"}</definedName>
    <definedName name="lisa3" hidden="1">{"View1",#N/A,FALSE,"Sheet1";"View2",#N/A,FALSE,"Sheet1"}</definedName>
    <definedName name="List">#REF!</definedName>
    <definedName name="LIST2">#REF!</definedName>
    <definedName name="ListOffset" hidden="1">1</definedName>
    <definedName name="litt">#REF!</definedName>
    <definedName name="liv">#REF!</definedName>
    <definedName name="ljhfeh" localSheetId="0" hidden="1">{#N/A,#N/A,FALSE,"Jim Walsh";#N/A,#N/A,FALSE,"Dan Minkoff";#N/A,#N/A,FALSE,"Chip Cinnamond";#N/A,#N/A,FALSE,"Ann Cole";#N/A,#N/A,FALSE,"Jim Rosasco";#N/A,#N/A,FALSE,"George Ochs";#N/A,#N/A,FALSE,"Peter Weed";#N/A,#N/A,FALSE,"Sheryl Crosland";#N/A,#N/A,FALSE,"Jim McLoughlin";#N/A,#N/A,FALSE,"Jim Olson";#N/A,#N/A,FALSE,"Anne Pfeiffer"}</definedName>
    <definedName name="ljhfeh" hidden="1">{#N/A,#N/A,FALSE,"Jim Walsh";#N/A,#N/A,FALSE,"Dan Minkoff";#N/A,#N/A,FALSE,"Chip Cinnamond";#N/A,#N/A,FALSE,"Ann Cole";#N/A,#N/A,FALSE,"Jim Rosasco";#N/A,#N/A,FALSE,"George Ochs";#N/A,#N/A,FALSE,"Peter Weed";#N/A,#N/A,FALSE,"Sheryl Crosland";#N/A,#N/A,FALSE,"Jim McLoughlin";#N/A,#N/A,FALSE,"Jim Olson";#N/A,#N/A,FALSE,"Anne Pfeiffer"}</definedName>
    <definedName name="lk" localSheetId="0" hidden="1">{#N/A,#N/A,FALSE,"CAPREIT"}</definedName>
    <definedName name="lk" hidden="1">{#N/A,#N/A,FALSE,"CAPREIT"}</definedName>
    <definedName name="lkj" hidden="1">#REF!</definedName>
    <definedName name="lkjhgfdsa" hidden="1">#REF!</definedName>
    <definedName name="lklkl" localSheetId="0" hidden="1">{"consolidated",#N/A,FALSE,"Sheet1";"cms",#N/A,FALSE,"Sheet1";"fse",#N/A,FALSE,"Sheet1"}</definedName>
    <definedName name="lklkl" hidden="1">{"consolidated",#N/A,FALSE,"Sheet1";"cms",#N/A,FALSE,"Sheet1";"fse",#N/A,FALSE,"Sheet1"}</definedName>
    <definedName name="ll" localSheetId="0" hidden="1">{#N/A,#N/A,TRUE,"Maritime Park Arena PCD";#N/A,#N/A,TRUE,"Maritime Park Arena IOR"}</definedName>
    <definedName name="ll" hidden="1">{#N/A,#N/A,TRUE,"Maritime Park Arena PCD";#N/A,#N/A,TRUE,"Maritime Park Arena IOR"}</definedName>
    <definedName name="lll" localSheetId="0" hidden="1">{"Outflow 1",#N/A,FALSE,"Outflows-Inflows";"Outflow 2",#N/A,FALSE,"Outflows-Inflows";"Inflow 1",#N/A,FALSE,"Outflows-Inflows";"Inflow 2",#N/A,FALSE,"Outflows-Inflows"}</definedName>
    <definedName name="lll" hidden="1">{"Outflow 1",#N/A,FALSE,"Outflows-Inflows";"Outflow 2",#N/A,FALSE,"Outflows-Inflows";"Inflow 1",#N/A,FALSE,"Outflows-Inflows";"Inflow 2",#N/A,FALSE,"Outflows-Inflows"}</definedName>
    <definedName name="llll">#REF!</definedName>
    <definedName name="lllll" hidden="1">#REF!</definedName>
    <definedName name="lllllllllll" hidden="1">#REF!</definedName>
    <definedName name="lmo" localSheetId="0" hidden="1">{"P_L Account",#N/A,FALSE,"Prime";"Assets",#N/A,FALSE,"Prime";"Liabilities",#N/A,FALSE,"Prime";"Capital and Reserves",#N/A,FALSE,"Prime";"Rec. of S_Holders Funds",#N/A,FALSE,"Prime";"Rec. of Pre and Post Tax Result",#N/A,FALSE,"Prime"}</definedName>
    <definedName name="lmo" hidden="1">{"P_L Account",#N/A,FALSE,"Prime";"Assets",#N/A,FALSE,"Prime";"Liabilities",#N/A,FALSE,"Prime";"Capital and Reserves",#N/A,FALSE,"Prime";"Rec. of S_Holders Funds",#N/A,FALSE,"Prime";"Rec. of Pre and Post Tax Result",#N/A,FALSE,"Prime"}</definedName>
    <definedName name="lnk_CoName" hidden="1">#REF!</definedName>
    <definedName name="lnk_countryID" hidden="1">#REF!</definedName>
    <definedName name="lnk_cpyID" hidden="1">#REF!</definedName>
    <definedName name="lnk_display_Currency" hidden="1">#REF!</definedName>
    <definedName name="lnk_IndustryType" hidden="1">#REF!</definedName>
    <definedName name="lnk_LastFiscalYear" hidden="1">#REF!</definedName>
    <definedName name="lnk_numForecastYears" hidden="1">#REF!</definedName>
    <definedName name="lnk_numHistoricalYears" hidden="1">#REF!</definedName>
    <definedName name="lnk_Print_Area" hidden="1">#REF!</definedName>
    <definedName name="lnk_rData_Start_Driver" hidden="1">#REF!</definedName>
    <definedName name="lnk_rData_Start_Result" hidden="1">#REF!</definedName>
    <definedName name="lnk_rDataStart" hidden="1">#REF!</definedName>
    <definedName name="lnk_rSourceFore" hidden="1">#REF!</definedName>
    <definedName name="lnk_rSourceFore1st" hidden="1">#REF!</definedName>
    <definedName name="lnk_rSourceHist" hidden="1">#REF!</definedName>
    <definedName name="lnk_rYearRow" hidden="1">#REF!</definedName>
    <definedName name="lnk_rYearRow_Driver" hidden="1">#REF!</definedName>
    <definedName name="lnk_rYearRow_Result" hidden="1">#REF!</definedName>
    <definedName name="lnk_ScenarioName" hidden="1">#REF!</definedName>
    <definedName name="lnk_TICK" hidden="1">#REF!</definedName>
    <definedName name="lnk_update" hidden="1">#REF!</definedName>
    <definedName name="lnk_version" hidden="1">#REF!</definedName>
    <definedName name="LNRseconds">#REF!</definedName>
    <definedName name="LNRTax">0%</definedName>
    <definedName name="lo">#REF!</definedName>
    <definedName name="LO_AppPct" hidden="1">#REF!</definedName>
    <definedName name="Loacation">#REF!</definedName>
    <definedName name="loan">#REF!</definedName>
    <definedName name="Loan_Amort">#REF!</definedName>
    <definedName name="Loan_Amortization">#REF!</definedName>
    <definedName name="Loan_Amount">#REF!</definedName>
    <definedName name="Loan_Costs">#REF!</definedName>
    <definedName name="Loan_Database_Headers">#REF!</definedName>
    <definedName name="Loan_Extension_Fee_1">#REF!</definedName>
    <definedName name="Loan_Extension_Fee_Month">#REF!</definedName>
    <definedName name="Loan_Extension_Fee_Month_2">#REF!</definedName>
    <definedName name="Loan_Fee">#REF!</definedName>
    <definedName name="Loan_Fees_Interest">#REF!</definedName>
    <definedName name="Loan_Group">#REF!</definedName>
    <definedName name="Loan_Interest_Rate">#REF!</definedName>
    <definedName name="Loan_Level_Detail">#REF!</definedName>
    <definedName name="Loan_Not_Paid">#N/A</definedName>
    <definedName name="Loan_Not_Paid_1" localSheetId="0">IF(Payment_Number_1&lt;=Number_of_Payments_1,1,0)</definedName>
    <definedName name="Loan_Not_Paid_1">IF(Payment_Number_1&lt;=Number_of_Payments_1,1,0)</definedName>
    <definedName name="Loan_Numbers">#REF!</definedName>
    <definedName name="loan_nums">#REF!</definedName>
    <definedName name="Loan_Purpose">#REF!</definedName>
    <definedName name="Loan_Rate">#REF!</definedName>
    <definedName name="Loan_Seller">#REF!</definedName>
    <definedName name="loan_seller_tape">#REF!</definedName>
    <definedName name="Loan_Start">#REF!</definedName>
    <definedName name="LOAN_TERM">#REF!</definedName>
    <definedName name="Loan_To_Purchase_Price">#REF!</definedName>
    <definedName name="LOAN_V00275">#REF!</definedName>
    <definedName name="Loan_Years">#REF!</definedName>
    <definedName name="loancheck" hidden="1">#REF!</definedName>
    <definedName name="LoanClosingMonth">#REF!</definedName>
    <definedName name="LoanColumns">"'Loan Database'!$A$5:$KS$5"</definedName>
    <definedName name="LoanData">#REF!</definedName>
    <definedName name="LoanFlag">#REF!</definedName>
    <definedName name="LoanHerf">#REF!</definedName>
    <definedName name="loanlist">#REF!</definedName>
    <definedName name="LoanMatch">#REF!</definedName>
    <definedName name="LoanName">#REF!</definedName>
    <definedName name="LoanNumberLU">#REF!</definedName>
    <definedName name="LoanNumberLUJEV">#REF!</definedName>
    <definedName name="LoanNumberLUv">#REF!</definedName>
    <definedName name="LoanNumberLUv2">#REF!</definedName>
    <definedName name="LoanProp">#REF!</definedName>
    <definedName name="Loans">#REF!</definedName>
    <definedName name="Loans1">#REF!</definedName>
    <definedName name="LoanStatus">#REF!</definedName>
    <definedName name="LOCAL">#REF!</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tion">#REF!</definedName>
    <definedName name="lockboxtype" hidden="1">#REF!</definedName>
    <definedName name="LONG">#REF!</definedName>
    <definedName name="Look1Area">#REF!</definedName>
    <definedName name="Look2Area">#REF!</definedName>
    <definedName name="Look3Area">#REF!</definedName>
    <definedName name="Look4Area">#REF!</definedName>
    <definedName name="Look5Area">#REF!</definedName>
    <definedName name="Lookback_Threshold">#REF!</definedName>
    <definedName name="lookup">#REF!</definedName>
    <definedName name="LookupCompletionsHomes">#REF!</definedName>
    <definedName name="LookupConstCostTiming">#REF!</definedName>
    <definedName name="LookupPhases">#REF!</definedName>
    <definedName name="lop">#REF!</definedName>
    <definedName name="LORDS">#REF!</definedName>
    <definedName name="Loss_Curves">#REF!</definedName>
    <definedName name="Losses" localSheetId="0" hidden="1">{"TAB 1",#N/A,FALSE,"1";"tab 2",#N/A,FALSE,"2";"TAB 3",#N/A,FALSE,"3";"tab 4",#N/A,FALSE,"4";"tab 5",#N/A,FALSE,"5";"tab 6",#N/A,FALSE,"6";"tab 7",#N/A,FALSE,"7";"TAB 8",#N/A,FALSE,"8"}</definedName>
    <definedName name="Losses" hidden="1">{"TAB 1",#N/A,FALSE,"1";"tab 2",#N/A,FALSE,"2";"TAB 3",#N/A,FALSE,"3";"tab 4",#N/A,FALSE,"4";"tab 5",#N/A,FALSE,"5";"tab 6",#N/A,FALSE,"6";"tab 7",#N/A,FALSE,"7";"TAB 8",#N/A,FALSE,"8"}</definedName>
    <definedName name="LossToLease">#REF!</definedName>
    <definedName name="Louvers" localSheetId="0" hidden="1">{#N/A,#N/A,TRUE,"Ericsson Stadium PCD ";#N/A,#N/A,TRUE,"Ericsson Stadium IOR"}</definedName>
    <definedName name="Louvers" hidden="1">{#N/A,#N/A,TRUE,"Ericsson Stadium PCD ";#N/A,#N/A,TRUE,"Ericsson Stadium IOR"}</definedName>
    <definedName name="Louversa" localSheetId="0" hidden="1">{#N/A,#N/A,TRUE,"Ericsson Stadium PCD ";#N/A,#N/A,TRUE,"Ericsson Stadium IOR"}</definedName>
    <definedName name="Louversa" hidden="1">{#N/A,#N/A,TRUE,"Ericsson Stadium PCD ";#N/A,#N/A,TRUE,"Ericsson Stadium IOR"}</definedName>
    <definedName name="Low_Value">#REF!</definedName>
    <definedName name="Low_Value_5">#REF!</definedName>
    <definedName name="LP_Contribution">#REF!</definedName>
    <definedName name="lpo" localSheetId="0" hidden="1">{#N/A,#N/A,FALSE,"Aging Summary";#N/A,#N/A,FALSE,"Ratio Analysis";#N/A,#N/A,FALSE,"Test 120 Day Accts";#N/A,#N/A,FALSE,"Tickmarks"}</definedName>
    <definedName name="lpo" hidden="1">{#N/A,#N/A,FALSE,"Aging Summary";#N/A,#N/A,FALSE,"Ratio Analysis";#N/A,#N/A,FALSE,"Test 120 Day Accts";#N/A,#N/A,FALSE,"Tickmarks"}</definedName>
    <definedName name="lpolpo" localSheetId="0" hidden="1">{#N/A,#N/A,FALSE,"Aging Summary";#N/A,#N/A,FALSE,"Ratio Analysis";#N/A,#N/A,FALSE,"Test 120 Day Accts";#N/A,#N/A,FALSE,"Tickmarks"}</definedName>
    <definedName name="lpolpo" hidden="1">{#N/A,#N/A,FALSE,"Aging Summary";#N/A,#N/A,FALSE,"Ratio Analysis";#N/A,#N/A,FALSE,"Test 120 Day Accts";#N/A,#N/A,FALSE,"Tickmarks"}</definedName>
    <definedName name="LSF">#REF!</definedName>
    <definedName name="LSFBS_0509">#REF!</definedName>
    <definedName name="lslr_index">#REF!</definedName>
    <definedName name="LST_InputDates">#REF!</definedName>
    <definedName name="LTC">#REF!</definedName>
    <definedName name="ltm_BalanceSheet" hidden="1">#REF!</definedName>
    <definedName name="ltm_IncomeStatement" hidden="1">#REF!</definedName>
    <definedName name="ltmnonasset4" hidden="1">#REF!</definedName>
    <definedName name="ltmnonliab4" hidden="1">#REF!</definedName>
    <definedName name="lto">#REF!</definedName>
    <definedName name="LTV">#REF!</definedName>
    <definedName name="lu" localSheetId="0" hidden="1">{"'Directory'!$A$72:$E$91"}</definedName>
    <definedName name="lu" hidden="1">{"'Directory'!$A$72:$E$91"}</definedName>
    <definedName name="LUCKY">#REF!</definedName>
    <definedName name="Lws_FormVersion_6.1" hidden="1">#REF!</definedName>
    <definedName name="Lws_SSType_Columns" hidden="1">#REF!</definedName>
    <definedName name="m" localSheetId="0" hidden="1">{#N/A,#N/A,FALSE,"matx B4 DS";#N/A,#N/A,FALSE,"matx B4 DS Hac";#N/A,#N/A,FALSE,"matx B4 DS Chabot";#N/A,#N/A,FALSE,"matx B4 DS Diablo"}</definedName>
    <definedName name="m" hidden="1">{#N/A,#N/A,FALSE,"matx B4 DS";#N/A,#N/A,FALSE,"matx B4 DS Hac";#N/A,#N/A,FALSE,"matx B4 DS Chabot";#N/A,#N/A,FALSE,"matx B4 DS Diablo"}</definedName>
    <definedName name="M_PlaceofPath" hidden="1">"F:\HDEMOTT\DATA\vdf\emms_vdf.xls"</definedName>
    <definedName name="M5_6_Leveraged_IRR">#REF!</definedName>
    <definedName name="ma">#REF!</definedName>
    <definedName name="MAIL_ST">#REF!</definedName>
    <definedName name="Main_menu">#REF!</definedName>
    <definedName name="Maine">#REF!</definedName>
    <definedName name="MainReport">#REF!</definedName>
    <definedName name="management">#REF!</definedName>
    <definedName name="Managers_Var">#REF!</definedName>
    <definedName name="Mann" localSheetId="0">{"Client Name or Project Name"}</definedName>
    <definedName name="Mann">{"Client Name or Project Name"}</definedName>
    <definedName name="MANUAL">#REF!</definedName>
    <definedName name="Manual_CapEx">#REF!</definedName>
    <definedName name="Manual_NOI">#REF!</definedName>
    <definedName name="Mapper">#REF!</definedName>
    <definedName name="marcapty" hidden="1">#REF!</definedName>
    <definedName name="marearntwo" hidden="1">#REF!</definedName>
    <definedName name="marebitdaty" hidden="1">#REF!</definedName>
    <definedName name="marebitty" hidden="1">#REF!</definedName>
    <definedName name="marformrow2" hidden="1">#REF!</definedName>
    <definedName name="MargDeps">#REF!</definedName>
    <definedName name="MargDepsFrom">#REF!</definedName>
    <definedName name="MargDepsPrev">#REF!</definedName>
    <definedName name="margrossty" hidden="1">#REF!</definedName>
    <definedName name="market">#REF!</definedName>
    <definedName name="market1" localSheetId="0" hidden="1">{"Zone1",#N/A,FALSE,"Parameters";"Zone2",#N/A,FALSE,"Parameters"}</definedName>
    <definedName name="market1" hidden="1">{"Zone1",#N/A,FALSE,"Parameters";"Zone2",#N/A,FALSE,"Parameters"}</definedName>
    <definedName name="Marksbury">#REF!</definedName>
    <definedName name="marnwcty" hidden="1">#REF!</definedName>
    <definedName name="marray_market">#REF!</definedName>
    <definedName name="marray_units">#REF!</definedName>
    <definedName name="marrevtwo" hidden="1">#REF!</definedName>
    <definedName name="MarriottKeys">#REF!</definedName>
    <definedName name="MARSHALLS">#REF!</definedName>
    <definedName name="Martinique">#REF!</definedName>
    <definedName name="martyrange" hidden="1">#REF!</definedName>
    <definedName name="martyrangeone" hidden="1">#REF!</definedName>
    <definedName name="Master_Account_List_Checked">#REF!</definedName>
    <definedName name="MasterMarketFlag">#REF!</definedName>
    <definedName name="MasterMarketMonthly">#REF!</definedName>
    <definedName name="MasterMrktgFee">#REF!</definedName>
    <definedName name="MasterMrktgFeeHome">#REF!</definedName>
    <definedName name="mat">#REF!</definedName>
    <definedName name="MatDate">#REF!</definedName>
    <definedName name="MatLTVs">#REF!</definedName>
    <definedName name="matrix" localSheetId="0"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atrix"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atrix10UCP" localSheetId="0"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atrix10UCP"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att">#REF!</definedName>
    <definedName name="Maturity_Bal">#REF!</definedName>
    <definedName name="Maturity_Date_LTV">#REF!</definedName>
    <definedName name="Maturity_Year">#REF!</definedName>
    <definedName name="MaxEquity">SUM(#REF!,#REF!)</definedName>
    <definedName name="MAYTOT">#REF!</definedName>
    <definedName name="MBOFA">#REF!</definedName>
    <definedName name="mbofafixed">#REF!</definedName>
    <definedName name="MC" localSheetId="0" hidden="1">{"Purchase 100 Cash",#N/A,FALSE,"Deal 1";#N/A,#N/A,FALSE,"Deal 1b"}</definedName>
    <definedName name="MC" hidden="1">{"Purchase 100 Cash",#N/A,FALSE,"Deal 1";#N/A,#N/A,FALSE,"Deal 1b"}</definedName>
    <definedName name="MCa" localSheetId="0" hidden="1">{"Purchase 100 Cash",#N/A,FALSE,"Deal 1";#N/A,#N/A,FALSE,"Deal 1b"}</definedName>
    <definedName name="MCa" hidden="1">{"Purchase 100 Cash",#N/A,FALSE,"Deal 1";#N/A,#N/A,FALSE,"Deal 1b"}</definedName>
    <definedName name="MCUwork1" localSheetId="0" hidden="1">{#N/A,#N/A,TRUE,"Summary";#N/A,#N/A,TRUE,"Program Scheme";#N/A,#N/A,TRUE,"Assumptions";#N/A,#N/A,TRUE,"Development Budget &amp; Timing";#N/A,#N/A,TRUE,"Cash Flow";#N/A,#N/A,TRUE,"Cash Flow to Debt &amp; Equity"}</definedName>
    <definedName name="MCUwork1" hidden="1">{#N/A,#N/A,TRUE,"Summary";#N/A,#N/A,TRUE,"Program Scheme";#N/A,#N/A,TRUE,"Assumptions";#N/A,#N/A,TRUE,"Development Budget &amp; Timing";#N/A,#N/A,TRUE,"Cash Flow";#N/A,#N/A,TRUE,"Cash Flow to Debt &amp; Equity"}</definedName>
    <definedName name="md">#REF!</definedName>
    <definedName name="MD_AppPct" hidden="1">#REF!</definedName>
    <definedName name="Medium_Value">#REF!</definedName>
    <definedName name="Medium_Value_5">#REF!</definedName>
    <definedName name="medmult" hidden="1">#REF!</definedName>
    <definedName name="men" localSheetId="0" hidden="1">{"Error Report",#N/A,FALSE,"Report"}</definedName>
    <definedName name="men" hidden="1">{"Error Report",#N/A,FALSE,"Report"}</definedName>
    <definedName name="MERVYNS">#REF!</definedName>
    <definedName name="MEWarning" hidden="1">1</definedName>
    <definedName name="Mez">"Mez"</definedName>
    <definedName name="mezzamort">#REF!</definedName>
    <definedName name="MezzAmortiz">#REF!</definedName>
    <definedName name="mezzbal">#REF!</definedName>
    <definedName name="mezzballoon">#REF!</definedName>
    <definedName name="mezzfinancing">#REF!</definedName>
    <definedName name="mezzinterest">#REF!</definedName>
    <definedName name="MezzIntMethod">#REF!</definedName>
    <definedName name="mezzintpmt">#REF!</definedName>
    <definedName name="MezzIntReserve">#REF!</definedName>
    <definedName name="MezzIO">#REF!</definedName>
    <definedName name="MezzIRPaid">#REF!</definedName>
    <definedName name="MezzIRStated">#REF!</definedName>
    <definedName name="Mezzloan_Fees">#REF!</definedName>
    <definedName name="MezzLoanAmt">#REF!</definedName>
    <definedName name="MezzLoanFee">#REF!</definedName>
    <definedName name="mezzorigfee">#REF!</definedName>
    <definedName name="mezzpandi">#REF!</definedName>
    <definedName name="MezzPayType">#REF!</definedName>
    <definedName name="mezzprinpmt">#REF!</definedName>
    <definedName name="mezzterm">#REF!</definedName>
    <definedName name="mfixed">#REF!</definedName>
    <definedName name="mfloat">#REF!</definedName>
    <definedName name="mgas">#REF!</definedName>
    <definedName name="mgas1">#REF!</definedName>
    <definedName name="mgas2">#REF!</definedName>
    <definedName name="MGDV_IRR" localSheetId="0" hidden="1">{"Zone1",#N/A,FALSE,"Parameters";"Zone2",#N/A,FALSE,"Parameters"}</definedName>
    <definedName name="MGDV_IRR" hidden="1">{"Zone1",#N/A,FALSE,"Parameters";"Zone2",#N/A,FALSE,"Parameters"}</definedName>
    <definedName name="MGHM"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GHM"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gmt_CF1">#REF!</definedName>
    <definedName name="Mgmt_CF2">#REF!</definedName>
    <definedName name="Mgmt_CF3">#REF!</definedName>
    <definedName name="Mgmt_CF4">#REF!</definedName>
    <definedName name="Mgmt_CF5">#REF!</definedName>
    <definedName name="mgmtfeechk">#REF!</definedName>
    <definedName name="MgmtPlnSum">#REF!</definedName>
    <definedName name="mgreenfixed">#REF!</definedName>
    <definedName name="mgreenfixed1">#REF!</definedName>
    <definedName name="mgreenfloat">#REF!</definedName>
    <definedName name="mgreenfloat1">#REF!</definedName>
    <definedName name="MGSTibGet_Names" hidden="1">"RTXL_DCT:1::"</definedName>
    <definedName name="MgtFeeMkt">#REF!</definedName>
    <definedName name="MgtmFeeOfEGI">#REF!</definedName>
    <definedName name="mhj"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hj"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iami_Datatape">#REF!</definedName>
    <definedName name="Miamistrats_Column">#REF!</definedName>
    <definedName name="Miamistrats_row">#REF!</definedName>
    <definedName name="Miamstrats_UW">#REF!</definedName>
    <definedName name="mid">#REF!</definedName>
    <definedName name="MidiMini">#REF!</definedName>
    <definedName name="milner" localSheetId="0" hidden="1">{#N/A,#N/A,FALSE,"Aging Summary";#N/A,#N/A,FALSE,"Ratio Analysis";#N/A,#N/A,FALSE,"Test 120 Day Accts";#N/A,#N/A,FALSE,"Tickmarks"}</definedName>
    <definedName name="milner" hidden="1">{#N/A,#N/A,FALSE,"Aging Summary";#N/A,#N/A,FALSE,"Ratio Analysis";#N/A,#N/A,FALSE,"Test 120 Day Accts";#N/A,#N/A,FALSE,"Tickmarks"}</definedName>
    <definedName name="min" localSheetId="0" hidden="1">{#N/A,#N/A,FALSE,"REPORT"}</definedName>
    <definedName name="min" hidden="1">{#N/A,#N/A,FALSE,"REPORT"}</definedName>
    <definedName name="mina" localSheetId="0" hidden="1">{#N/A,#N/A,FALSE,"REPORT"}</definedName>
    <definedName name="mina" hidden="1">{#N/A,#N/A,FALSE,"REPORT"}</definedName>
    <definedName name="MinMgtFee">#REF!</definedName>
    <definedName name="Minnesota">#REF!</definedName>
    <definedName name="minorityintyes" hidden="1">#REF!</definedName>
    <definedName name="misc" localSheetId="0" hidden="1">{#N/A,#N/A,FALSE,"Occ and Rate";#N/A,#N/A,FALSE,"PF Input";#N/A,#N/A,FALSE,"Capital Input";#N/A,#N/A,FALSE,"Proforma Five Yr";#N/A,#N/A,FALSE,"Calculations";#N/A,#N/A,FALSE,"Transaction Summary-DTW"}</definedName>
    <definedName name="misc" hidden="1">{#N/A,#N/A,FALSE,"Occ and Rate";#N/A,#N/A,FALSE,"PF Input";#N/A,#N/A,FALSE,"Capital Input";#N/A,#N/A,FALSE,"Proforma Five Yr";#N/A,#N/A,FALSE,"Calculations";#N/A,#N/A,FALSE,"Transaction Summary-DTW"}</definedName>
    <definedName name="misca" localSheetId="0" hidden="1">{#N/A,#N/A,FALSE,"Proforma Five Yr";#N/A,#N/A,FALSE,"Capital Input";#N/A,#N/A,FALSE,"Calculations";#N/A,#N/A,FALSE,"Transaction Summary-DTW"}</definedName>
    <definedName name="misca" hidden="1">{#N/A,#N/A,FALSE,"Proforma Five Yr";#N/A,#N/A,FALSE,"Capital Input";#N/A,#N/A,FALSE,"Calculations";#N/A,#N/A,FALSE,"Transaction Summary-DTW"}</definedName>
    <definedName name="miscb" localSheetId="0" hidden="1">{#N/A,#N/A,FALSE,"Proforma Five Yr";#N/A,#N/A,FALSE,"Occ and Rate";#N/A,#N/A,FALSE,"PF Input";#N/A,#N/A,FALSE,"Hotcomps"}</definedName>
    <definedName name="miscb" hidden="1">{#N/A,#N/A,FALSE,"Proforma Five Yr";#N/A,#N/A,FALSE,"Occ and Rate";#N/A,#N/A,FALSE,"PF Input";#N/A,#N/A,FALSE,"Hotcomps"}</definedName>
    <definedName name="miscc" localSheetId="0" hidden="1">{#N/A,#N/A,FALSE,"Transaction Summary-DTW";#N/A,#N/A,FALSE,"Proforma Five Yr";#N/A,#N/A,FALSE,"Occ and Rate"}</definedName>
    <definedName name="miscc" hidden="1">{#N/A,#N/A,FALSE,"Transaction Summary-DTW";#N/A,#N/A,FALSE,"Proforma Five Yr";#N/A,#N/A,FALSE,"Occ and Rate"}</definedName>
    <definedName name="misccorpbeg">#REF!</definedName>
    <definedName name="misccorpend">#REF!</definedName>
    <definedName name="misccorpremit">#REF!</definedName>
    <definedName name="miscd" localSheetId="0" hidden="1">{#N/A,#N/A,FALSE,"Occ and Rate";#N/A,#N/A,FALSE,"PF Input";#N/A,#N/A,FALSE,"Proforma Five Yr";#N/A,#N/A,FALSE,"Hotcomps"}</definedName>
    <definedName name="miscd" hidden="1">{#N/A,#N/A,FALSE,"Occ and Rate";#N/A,#N/A,FALSE,"PF Input";#N/A,#N/A,FALSE,"Proforma Five Yr";#N/A,#N/A,FALSE,"Hotcomps"}</definedName>
    <definedName name="MISCDISB">#REF!</definedName>
    <definedName name="miscopbeg">#REF!</definedName>
    <definedName name="miscopend">#REF!</definedName>
    <definedName name="mit">#REF!</definedName>
    <definedName name="MKTG">#N/A</definedName>
    <definedName name="mlibrary">#REF!</definedName>
    <definedName name="mlibrary1">#REF!</definedName>
    <definedName name="mlibrary2">#REF!</definedName>
    <definedName name="MLNK007d851564d546e69dd9460656c8dc3f" hidden="1">#REF!</definedName>
    <definedName name="MLNK0264de49ddde4f338cf08a03d4f8d641" hidden="1">#REF!</definedName>
    <definedName name="MLNK037e1f109f2c4ef0924eb7a241d940ce" hidden="1">#REF!</definedName>
    <definedName name="MLNK045b1e581092469dad74eb6aa111965d" hidden="1">#REF!</definedName>
    <definedName name="MLNK049377d622a645a7a0ddbbb4b024e542" hidden="1">#REF!</definedName>
    <definedName name="MLNK057555e2131a485dbb22f703d405062d" hidden="1">#REF!</definedName>
    <definedName name="MLNK07969c3fa5fc4ac78c006bb07dd34127" hidden="1">#REF!</definedName>
    <definedName name="MLNK089ed7fdae45409a8c3b8b1fb06ca247" hidden="1">#REF!</definedName>
    <definedName name="MLNK0b264d77c1c94288aa5f84234c875a32" hidden="1">#REF!</definedName>
    <definedName name="MLNK1328279c0ff5490fa6c15389ffdc9ba2" hidden="1">#REF!</definedName>
    <definedName name="MLNK14d4825f211841b589fc7057cb0e7f12" hidden="1">#REF!</definedName>
    <definedName name="MLNK14dead13874b4f2488c1de357224879a" hidden="1">#REF!</definedName>
    <definedName name="MLNK18f31753253a455ea334b059fd401ab6" hidden="1">#REF!</definedName>
    <definedName name="MLNK191d14c2eb654b9dbbb0b16676bb79df" hidden="1">#REF!</definedName>
    <definedName name="MLNK198d871abb3042fc9b3070a6de09be5d" hidden="1">#REF!</definedName>
    <definedName name="MLNK1cc653292e154aa5be93ac605ffd4e4d" hidden="1">#REF!</definedName>
    <definedName name="MLNK1e4a03f152964c22b1ac764ea5e41a9b" hidden="1">#REF!</definedName>
    <definedName name="MLNK1e4a67c03b974968a50e608bba533233" hidden="1">#REF!</definedName>
    <definedName name="MLNK1e6de7f3b36645f38ad61b446a436996" hidden="1">#REF!</definedName>
    <definedName name="MLNK2061ba42c7d64bf5b8230b509135356c" hidden="1">#REF!</definedName>
    <definedName name="MLNK2223fb3c0f8b401a9d67408c7e6511f8" hidden="1">#REF!</definedName>
    <definedName name="MLNK25058837e7bd448a94cb241527b00b0d" hidden="1">#REF!</definedName>
    <definedName name="MLNK263c0e8a7c7f4137bd1ca956189eec95" hidden="1">#REF!</definedName>
    <definedName name="MLNK272fab0574b342d5bf91e764086333b9" hidden="1">#REF!</definedName>
    <definedName name="MLNK286b4e6b6c0943ec9d3b5f33417bf6a8" hidden="1">#REF!</definedName>
    <definedName name="MLNK2acbbbac1c2d40aea7daecaace471a66" hidden="1">#REF!</definedName>
    <definedName name="MLNK2bcd20a3c3504a7baf308aece0bcafc1" hidden="1">#REF!</definedName>
    <definedName name="MLNK2f33976471f049bdb42d7c650f5b3cdf" hidden="1">#REF!</definedName>
    <definedName name="MLNK2f55bfd2a26448da9fd8277656f8b122" hidden="1">#REF!</definedName>
    <definedName name="MLNK3379559d3a764d368412d788c3a5bf8e" hidden="1">#REF!</definedName>
    <definedName name="MLNK3426e1c7acdc476a8023c1ffadec4d8b" hidden="1">#REF!</definedName>
    <definedName name="MLNK3455096611a142f78acaccdb8a003fc7" hidden="1">#REF!</definedName>
    <definedName name="MLNK392b2ab9e31d43b1b83d1676c07396b4" hidden="1">#REF!</definedName>
    <definedName name="MLNK39f129fdc211479890867b987db5e7ac" hidden="1">#REF!</definedName>
    <definedName name="MLNK3dc7dcc800f74a15bde00ea6591cbf4c" hidden="1">#REF!</definedName>
    <definedName name="MLNK3e43d56974a545c68cfd3e26853b0805" hidden="1">#REF!</definedName>
    <definedName name="MLNK3e62acd66b434d8690b449b7006d61d6" hidden="1">#REF!</definedName>
    <definedName name="MLNK3f806fe25cbc49cb85062909667c7e31" hidden="1">#REF!</definedName>
    <definedName name="MLNK40177037e4be4da29d4e91cdaab4b495" hidden="1">#REF!</definedName>
    <definedName name="MLNK43fd0ae1c7964dbba82dd248c932470e" hidden="1">#REF!</definedName>
    <definedName name="MLNK447e9cd155cd4f78af8282aa3bfcff9a" hidden="1">#REF!</definedName>
    <definedName name="MLNK46162c7ab0f24b4d9ea59b58bdc75e7a" hidden="1">#REF!</definedName>
    <definedName name="MLNK48283cde8e2845d08df7bf29ae73f88e" hidden="1">#REF!</definedName>
    <definedName name="MLNK48c4ae287e4f40b897eed4a21d2570a0" hidden="1">#REF!</definedName>
    <definedName name="MLNK4985015db2374365b7bc8b1decc19763" hidden="1">#REF!</definedName>
    <definedName name="MLNK4aa20aa61ba643148c12a2a606a10be8" hidden="1">#REF!</definedName>
    <definedName name="MLNK4be7c63240d44432833665d4e824550f" hidden="1">#REF!</definedName>
    <definedName name="MLNK4c3dd72eed70438eae497a31808dfb01" hidden="1">#REF!</definedName>
    <definedName name="MLNK4cff8ad30a484dd49e6986b296a8d17e" hidden="1">#REF!</definedName>
    <definedName name="MLNK4e434783d22c4b779005dd9d8f3fc6f1" hidden="1">#REF!</definedName>
    <definedName name="MLNK4f0fa93ec5ae408881593c164b587a65" hidden="1">#REF!</definedName>
    <definedName name="MLNK501b9854999047ed83d5f2488746c289" hidden="1">#REF!</definedName>
    <definedName name="MLNK51011c3a09e24422bd1fa81dce69d21b" hidden="1">#REF!</definedName>
    <definedName name="MLNK5118ec00fe8c4d8fad1aa26fed06beee" hidden="1">#REF!</definedName>
    <definedName name="MLNK530e8f92161248e7a2d24df15519f9d7" hidden="1">#REF!</definedName>
    <definedName name="MLNK531a0d8383804c4d93dab8febdfe2241" hidden="1">#REF!</definedName>
    <definedName name="MLNK54cc1301bab54fe3aaf4a5ac3fde506e" hidden="1">#REF!</definedName>
    <definedName name="MLNK55cb784785d64bd2809bad7b162adaf4" hidden="1">#REF!</definedName>
    <definedName name="MLNK563ba8c9538a496da4a31abc8bb49f90" hidden="1">#REF!</definedName>
    <definedName name="MLNK5778f0567e054d0fb24cce09d9273c05" hidden="1">#REF!</definedName>
    <definedName name="MLNK59953bd1cae04e6ba1381988a1336975" hidden="1">#REF!</definedName>
    <definedName name="MLNK5a3e145138d0479ea0d53f60c038de67" hidden="1">#REF!</definedName>
    <definedName name="MLNK5dbb6436bb8942229fe451f7c1afdcb0" hidden="1">#REF!</definedName>
    <definedName name="MLNK5dee127d2fab443fa76f11e9b38eca44" hidden="1">#REF!</definedName>
    <definedName name="MLNK5e2eb3197a1742498386fba99f3c53b0" hidden="1">#REF!</definedName>
    <definedName name="MLNK6153cdb7bf674152ab3eef10b526bf20" hidden="1">#REF!</definedName>
    <definedName name="MLNK62e80b93c9fa4f3ba137e8ed1a5120e3" hidden="1">#REF!</definedName>
    <definedName name="MLNK6614eccba97c460e87410c646f23f2e9" hidden="1">#REF!</definedName>
    <definedName name="MLNK6702bd63c6c94fffa167f69ac08afe0c" hidden="1">#REF!</definedName>
    <definedName name="MLNK6770b3dd32c343adb83b43684feb28bf" hidden="1">#REF!</definedName>
    <definedName name="MLNK6a0906a679a04fe7bb0cbc7cdccba646" hidden="1">#REF!</definedName>
    <definedName name="MLNK6b70b528bd2944748976e3a623618229" hidden="1">#REF!</definedName>
    <definedName name="MLNK70144926580043d580a918ef436d5be4" hidden="1">#REF!</definedName>
    <definedName name="MLNK70291b2b64984231acff433586305d58" hidden="1">#REF!</definedName>
    <definedName name="MLNK707131d38580486cb627e87bb638db25" hidden="1">#REF!</definedName>
    <definedName name="MLNK72c1a214b18a4d5882168801e3143f3c" hidden="1">#REF!</definedName>
    <definedName name="MLNK73919065e3804dbfbe61b2d60f8177f3" hidden="1">#REF!</definedName>
    <definedName name="MLNK7560df5bda73420f984677f7be1de6de" hidden="1">#REF!</definedName>
    <definedName name="MLNK77bd694e93a945b69183eafc799a1de9" hidden="1">#REF!</definedName>
    <definedName name="MLNK78399cbf9270426484cadb6cee0d371d" hidden="1">#REF!</definedName>
    <definedName name="MLNK78c51660930e4fbd9023837e9796b8c6" hidden="1">#REF!</definedName>
    <definedName name="MLNK78d77e66f43740e7997e98e081899ad9" hidden="1">#REF!</definedName>
    <definedName name="MLNK79bdf834bcf44842bf7f53e5da161391" hidden="1">#REF!</definedName>
    <definedName name="MLNK7a10003c5d774beeb6bdb4cf4e667e53" hidden="1">#REF!</definedName>
    <definedName name="MLNK7f1175cca2e94b09968cfc97d4fb7818" hidden="1">#REF!</definedName>
    <definedName name="MLNK867d72c0867c4deab95fee6e2cde59c6" hidden="1">#REF!</definedName>
    <definedName name="MLNK8786be68410841a98d97d50726622122" hidden="1">#REF!</definedName>
    <definedName name="MLNK87c4db512c0d499fb8ce8b14704750a2" hidden="1">#REF!</definedName>
    <definedName name="MLNK8915b68a0d6443c89b1f81260519874b" hidden="1">#REF!</definedName>
    <definedName name="MLNK8959138b832441f29c1ec861e78a0304" hidden="1">#REF!</definedName>
    <definedName name="MLNK898d639b809e445b814c07d84db044cc" hidden="1">#REF!</definedName>
    <definedName name="MLNK8aa783c85f2d4a5cb25a2cc6b0de0278" hidden="1">#REF!</definedName>
    <definedName name="MLNK8ad1cdb7c5e24f788ffa98efe43328d1" hidden="1">#REF!</definedName>
    <definedName name="MLNK8b58dd114b2e4239a4dc4ad3347d95ba" hidden="1">#REF!</definedName>
    <definedName name="MLNK8dca266730f643978e047991289f557f" hidden="1">#REF!</definedName>
    <definedName name="MLNK8e790bbd4b2e4216a31e360d1ffc0620" hidden="1">#REF!</definedName>
    <definedName name="MLNK8ed129d18ef24826a3454bb040bf0653" hidden="1">#REF!</definedName>
    <definedName name="MLNK8f87d4c7c74045f2a8f9af43cf5f8500" hidden="1">#REF!</definedName>
    <definedName name="MLNK9068544c3e644fe7bea072998f82803a" hidden="1">#REF!</definedName>
    <definedName name="MLNK90977038f1e942699cf5487358dc6648" hidden="1">#REF!</definedName>
    <definedName name="MLNK91a6474b89384046ab96f74ce1e089ff" hidden="1">#REF!</definedName>
    <definedName name="MLNK93f0d3afb41f4491be20cff2b03f3b46" hidden="1">#REF!</definedName>
    <definedName name="MLNK94075fe0a08c4f07a7c95eaa3a5b65da" hidden="1">#REF!</definedName>
    <definedName name="MLNK956eecfce75a4fbb82d88ab133ce3df0" hidden="1">#REF!</definedName>
    <definedName name="MLNK959209816fdd446da4a3a4f30a3207d4" hidden="1">#REF!</definedName>
    <definedName name="MLNK96f4dc96475042ff910cfc4efc8232a8" hidden="1">#REF!</definedName>
    <definedName name="MLNK98506b7c5b5f4aa596f43bb0d05357d0" hidden="1">#REF!</definedName>
    <definedName name="MLNK99a6d9abe19e4e53891f22f4f9fc87db" hidden="1">#REF!</definedName>
    <definedName name="MLNK99e1f26f44a744aa83fb22d1c49ce521" hidden="1">#REF!</definedName>
    <definedName name="MLNK9a936f8335024ed99a3aade579541895" hidden="1">#REF!</definedName>
    <definedName name="MLNK9b90aaef67f64e2792d576dba0bd2cd9" hidden="1">#REF!</definedName>
    <definedName name="MLNK9bffd498b6fa419db31079f6852e606f" hidden="1">#REF!</definedName>
    <definedName name="MLNK9cab538c7256449f958655c6d7c2b4e3" hidden="1">#REF!</definedName>
    <definedName name="MLNK9cbb2d83b9d44174be3229514b3b213a" hidden="1">#REF!</definedName>
    <definedName name="MLNKa17be2897ecc43419420a7986a032184" hidden="1">#REF!</definedName>
    <definedName name="MLNKa44ba51b2afa4a9eb11bb6bf8407dce3" hidden="1">#REF!</definedName>
    <definedName name="MLNKa542741165034ea7a60dee8a60e170d3" hidden="1">#REF!</definedName>
    <definedName name="MLNKa9aec739433d4951805cab8f6fc8c9bc" hidden="1">#REF!</definedName>
    <definedName name="MLNKaa1bab218a0849df8699bda3283d7d93" hidden="1">#REF!</definedName>
    <definedName name="MLNKac4ba3e80a2f4c73aa04117b9b534c7f" hidden="1">#REF!</definedName>
    <definedName name="MLNKae762f4993e64ce9943bcf870b8e4f5c" hidden="1">#REF!</definedName>
    <definedName name="MLNKaeea854bd07443a3bdbdd927bec7478e" hidden="1">#REF!</definedName>
    <definedName name="MLNKb2c5a481c53946d0bb75ef494a993c1c" hidden="1">#REF!</definedName>
    <definedName name="MLNKb331466a9c6148aa9ff02b1be6aa80d0" hidden="1">#REF!</definedName>
    <definedName name="MLNKb4313c93fd5444e7aab3ba0da0ab59f4" hidden="1">#REF!</definedName>
    <definedName name="MLNKb5bc7c6938a24f7c87f0ac762849fa5b" hidden="1">#REF!</definedName>
    <definedName name="MLNKb6c538848e8041ccbe54b79e2e5c47e9" hidden="1">#REF!</definedName>
    <definedName name="MLNKb6c54da9287b4e78af3f3e64fbe87b5a" hidden="1">#REF!</definedName>
    <definedName name="MLNKb721cf90f0434b3395b26f370b54b16c" hidden="1">#REF!</definedName>
    <definedName name="MLNKb8498eb0008b4cce933f196785d4cc1b" hidden="1">#REF!</definedName>
    <definedName name="MLNKb96c32c5dc534b04a91da870ebc48824" hidden="1">#REF!</definedName>
    <definedName name="MLNKbf4da3d2e2084d558cce3e24b4069f4e" hidden="1">#REF!</definedName>
    <definedName name="MLNKbf8b7efa855343829fd9500c69edd094" hidden="1">#REF!</definedName>
    <definedName name="MLNKc03a2454d70d4d47b949bca53384e7e5" hidden="1">#REF!</definedName>
    <definedName name="MLNKc0a82774c61544fa9fd76c02a19ce76a" hidden="1">#REF!</definedName>
    <definedName name="MLNKc0e91e477fbe4ac899722e228ebb44a3" hidden="1">#REF!</definedName>
    <definedName name="MLNKc1e1cc248c4e43648966c8663e77a7fc" hidden="1">#REF!</definedName>
    <definedName name="MLNKc3ae6c42d22746a7bb4fd48d90b01936" hidden="1">#REF!</definedName>
    <definedName name="MLNKc42188d11f604dbe8e6474babd3385c7" hidden="1">#REF!</definedName>
    <definedName name="MLNKc4f9a1eab68f44a78d3340d47ae9ded7" hidden="1">#REF!</definedName>
    <definedName name="MLNKc6f7ee7b15d8425ab3d172694ea1597b" hidden="1">#REF!</definedName>
    <definedName name="MLNKc78e4ab4812e405f866bedc9d7142c9d" hidden="1">#REF!</definedName>
    <definedName name="MLNKc8188f99a179437987688bca103977bb" hidden="1">#REF!</definedName>
    <definedName name="MLNKc90e832d572a465198fd32376f508a37" hidden="1">#REF!</definedName>
    <definedName name="MLNKcddb43a10c8a4eac835022f1cfaed8f2" hidden="1">#REF!</definedName>
    <definedName name="MLNKcf6388c1bd464ef6ad0da98b2a616022" hidden="1">#REF!</definedName>
    <definedName name="MLNKd055c999caa944b7b8afa31ff2fde8f2" hidden="1">#REF!</definedName>
    <definedName name="MLNKd3637cf6d2ba44a59282fe3c913a7341" hidden="1">#REF!</definedName>
    <definedName name="MLNKd775b097d4744714b815e0b2344547f6" hidden="1">#REF!</definedName>
    <definedName name="MLNKd90c7cab985a4f4cb1bcfdeb8f574b7f" hidden="1">#REF!</definedName>
    <definedName name="MLNKe1b6882426c84310a652bc164924923d" hidden="1">#REF!</definedName>
    <definedName name="MLNKe1f2a35b77b04a51b7a043799ace0026" hidden="1">#REF!</definedName>
    <definedName name="MLNKe4a4c6317bfd426587f348a84a31572a" hidden="1">#REF!</definedName>
    <definedName name="MLNKe4b4a70faf3d44c18b36a829d4659ca6" hidden="1">#REF!</definedName>
    <definedName name="MLNKe5cdcf066789403e9e0c15226f4687ac" hidden="1">#REF!</definedName>
    <definedName name="MLNKe85115339f6347498abdaadf81aa561a" hidden="1">#REF!</definedName>
    <definedName name="MLNKecca4bab064b43a1a9598d9b5267df56" hidden="1">#REF!</definedName>
    <definedName name="MLNKedcf53396e9f4d6cb639fddfa0072133" hidden="1">#REF!</definedName>
    <definedName name="MLNKefaa8192a1ef4290a33adee1c5201b28" hidden="1">#REF!</definedName>
    <definedName name="MLNKf191e120a8c74ef6b2176e2620e26683" hidden="1">#REF!</definedName>
    <definedName name="MLNKf2c12d707e0947ca82b9d50cddbf7c48" hidden="1">#REF!</definedName>
    <definedName name="MLNKf57dc1883add43e281c03251ebf37734" hidden="1">#REF!</definedName>
    <definedName name="MLNKf619d518c05f4e8b998b442645f98224" hidden="1">#REF!</definedName>
    <definedName name="MLNKf6d496d809df4330bc867639b08d8f18" hidden="1">#REF!</definedName>
    <definedName name="MLNKf775203f95834fc98f59de1b2ebcafca" hidden="1">#REF!</definedName>
    <definedName name="MLNKf891e1c3b22e47c69376ad43d7001ca2" hidden="1">#REF!</definedName>
    <definedName name="MLNKf8fff256c9514e97bf2f10f8df3c60c7" hidden="1">#REF!</definedName>
    <definedName name="MLNKf91d54deeb1f4312a784117a50bd676b" hidden="1">#REF!</definedName>
    <definedName name="MLNKfb5308248b644b7fa31a8a3967416e5c" hidden="1">#REF!</definedName>
    <definedName name="MLNKfb9ddc144fcf4c7b87696fec6c03b1f9" hidden="1">#REF!</definedName>
    <definedName name="MLNKfc74af7847124e329c938582e1db4945" hidden="1">#REF!</definedName>
    <definedName name="mlw" localSheetId="0" hidden="1">{#N/A,#N/A,FALSE,"Pharm";#N/A,#N/A,FALSE,"WWCM"}</definedName>
    <definedName name="mlw" hidden="1">{#N/A,#N/A,FALSE,"Pharm";#N/A,#N/A,FALSE,"WWCM"}</definedName>
    <definedName name="mm">#REF!</definedName>
    <definedName name="mme">#REF!</definedName>
    <definedName name="mmmmm" localSheetId="0" hidden="1">{#N/A,#N/A,FALSE,"Calc";#N/A,#N/A,FALSE,"Sensitivity";#N/A,#N/A,FALSE,"LT Earn.Dil.";#N/A,#N/A,FALSE,"Dil. AVP"}</definedName>
    <definedName name="mmmmm" hidden="1">{#N/A,#N/A,FALSE,"Calc";#N/A,#N/A,FALSE,"Sensitivity";#N/A,#N/A,FALSE,"LT Earn.Dil.";#N/A,#N/A,FALSE,"Dil. AVP"}</definedName>
    <definedName name="mmmmmmmmmm" localSheetId="0" hidden="1">{#N/A,#N/A,FALSE,"Jim Walsh";#N/A,#N/A,FALSE,"Dan Minkoff";#N/A,#N/A,FALSE,"Chip Cinnamond";#N/A,#N/A,FALSE,"Ann Cole";#N/A,#N/A,FALSE,"Jim Rosasco";#N/A,#N/A,FALSE,"George Ochs";#N/A,#N/A,FALSE,"Peter Weed";#N/A,#N/A,FALSE,"Sheryl Crosland";#N/A,#N/A,FALSE,"Jim McLoughlin";#N/A,#N/A,FALSE,"Jim Olson";#N/A,#N/A,FALSE,"Anne Pfeiffer"}</definedName>
    <definedName name="mmmmmmmmmm" hidden="1">{#N/A,#N/A,FALSE,"Jim Walsh";#N/A,#N/A,FALSE,"Dan Minkoff";#N/A,#N/A,FALSE,"Chip Cinnamond";#N/A,#N/A,FALSE,"Ann Cole";#N/A,#N/A,FALSE,"Jim Rosasco";#N/A,#N/A,FALSE,"George Ochs";#N/A,#N/A,FALSE,"Peter Weed";#N/A,#N/A,FALSE,"Sheryl Crosland";#N/A,#N/A,FALSE,"Jim McLoughlin";#N/A,#N/A,FALSE,"Jim Olson";#N/A,#N/A,FALSE,"Anne Pfeiffer"}</definedName>
    <definedName name="mmorgan">#REF!</definedName>
    <definedName name="mmorganfixed">#REF!</definedName>
    <definedName name="MMTrans">#REF!</definedName>
    <definedName name="MMTransFrom">#REF!</definedName>
    <definedName name="MMTransPrev">#REF!</definedName>
    <definedName name="MN_AppPct" hidden="1">#REF!</definedName>
    <definedName name="MO_AppPct" hidden="1">#REF!</definedName>
    <definedName name="MO_RENT">#REF!</definedName>
    <definedName name="ModelAsOfDate">#REF!</definedName>
    <definedName name="ModelCompletionDate">#REF!</definedName>
    <definedName name="ModelConstCycle">#REF!</definedName>
    <definedName name="ModelConvFlag">#REF!</definedName>
    <definedName name="ModelConvMonthly">#REF!</definedName>
    <definedName name="ModelDelayedConstPayments">#REF!</definedName>
    <definedName name="ModelKey">#REF!</definedName>
    <definedName name="ModelMaintenance">#REF!</definedName>
    <definedName name="ModelMaintenanceFlag">#REF!</definedName>
    <definedName name="ModelMaintenanceMonthly">#REF!</definedName>
    <definedName name="ModelMaintenancePerc">#REF!</definedName>
    <definedName name="ModelNumber">#REF!</definedName>
    <definedName name="ModelScope">#REF!</definedName>
    <definedName name="ModelsStart">#REF!</definedName>
    <definedName name="ModelStart">#REF!</definedName>
    <definedName name="MODIFIEDTB" localSheetId="0" hidden="1">{#N/A,#N/A,FALSE,"Aging Summary";#N/A,#N/A,FALSE,"Ratio Analysis";#N/A,#N/A,FALSE,"Test 120 Day Accts";#N/A,#N/A,FALSE,"Tickmarks"}</definedName>
    <definedName name="MODIFIEDTB" hidden="1">{#N/A,#N/A,FALSE,"Aging Summary";#N/A,#N/A,FALSE,"Ratio Analysis";#N/A,#N/A,FALSE,"Test 120 Day Accts";#N/A,#N/A,FALSE,"Tickmarks"}</definedName>
    <definedName name="Module1.PRINT_2">#N/A</definedName>
    <definedName name="Module1.PRINT_3">#N/A</definedName>
    <definedName name="Module1.PRINT_A">#N/A</definedName>
    <definedName name="Module1.PRINT_BCCAM">#N/A</definedName>
    <definedName name="Module1.PRINT_BCMR">#N/A</definedName>
    <definedName name="Module1.PRINT_BCTAX">#N/A</definedName>
    <definedName name="Module1.PRINT_D">#N/A</definedName>
    <definedName name="Module1.PRINT_DETAILS">#N/A</definedName>
    <definedName name="Module1.PRINT_EDET">#N/A</definedName>
    <definedName name="Module1.PRINT_ESUM">#N/A</definedName>
    <definedName name="Module1.PRINT_F">#N/A</definedName>
    <definedName name="Module1.PRINT_GDET">#N/A</definedName>
    <definedName name="Module1.PRINT_GSUM">#N/A</definedName>
    <definedName name="Module1.PRINT_HDET">#N/A</definedName>
    <definedName name="Module1.PRINT_HSUM">#N/A</definedName>
    <definedName name="Module1.PRINT_J">#N/A</definedName>
    <definedName name="Module1.PRINT_OCCUPANCY">#N/A</definedName>
    <definedName name="Module1.PRINT_RECRATES">#N/A</definedName>
    <definedName name="Module1.PRINT_REVENUES">#N/A</definedName>
    <definedName name="Module1.To_main_menu">#REF!</definedName>
    <definedName name="Module1.To_printing_menu">#REF!</definedName>
    <definedName name="Module2.PRINT_2">#N/A</definedName>
    <definedName name="Module2.PRINT_BCCAM">#N/A</definedName>
    <definedName name="Module2.PRINT_BCMR">#N/A</definedName>
    <definedName name="Module2.PRINT_BCPR">#N/A</definedName>
    <definedName name="Module2.PRINT_BCTAX">#N/A</definedName>
    <definedName name="Module2.PRINT_D">#N/A</definedName>
    <definedName name="Module2.PRINT_DETAILS">#N/A</definedName>
    <definedName name="Module2.PRINT_EDET">#N/A</definedName>
    <definedName name="Module2.PRINT_EXPENSES">#N/A</definedName>
    <definedName name="Module2.PRINT_F">#N/A</definedName>
    <definedName name="Module2.PRINT_GDET">#N/A</definedName>
    <definedName name="Module2.PRINT_HDET">#N/A</definedName>
    <definedName name="Module2.PRINT_HSUM">#N/A</definedName>
    <definedName name="Module2.PRINT_IDET">#N/A</definedName>
    <definedName name="Module2.PRINT_ISUM">#N/A</definedName>
    <definedName name="Module2.PRINT_J">#N/A</definedName>
    <definedName name="Module2.PRINT_REVENUES">#N/A</definedName>
    <definedName name="Module3.PRINT_GSUM">#N/A</definedName>
    <definedName name="Module4.PRINT_A">#N/A</definedName>
    <definedName name="Module4.PRINT_ESUM">#N/A</definedName>
    <definedName name="Module4.PRINT_REVENUES">#N/A</definedName>
    <definedName name="monday" localSheetId="0" hidden="1">{"Main",#N/A,FALSE,"Wacker";"Main2",#N/A,FALSE,"Wacker";"Value",#N/A,FALSE,"Wacker";"Sensitivity",#N/A,FALSE,"Wacker";"Paine",#N/A,FALSE,"Wacker";"Quaker",#N/A,FALSE,"Wacker";"Wacker",#N/A,FALSE,"Wacker";"1900",#N/A,FALSE,"Wacker";"1901",#N/A,FALSE,"Wacker"}</definedName>
    <definedName name="monday" hidden="1">{"Main",#N/A,FALSE,"Wacker";"Main2",#N/A,FALSE,"Wacker";"Value",#N/A,FALSE,"Wacker";"Sensitivity",#N/A,FALSE,"Wacker";"Paine",#N/A,FALSE,"Wacker";"Quaker",#N/A,FALSE,"Wacker";"Wacker",#N/A,FALSE,"Wacker";"1900",#N/A,FALSE,"Wacker";"1901",#N/A,FALSE,"Wacker"}</definedName>
    <definedName name="mondayjvcopy" localSheetId="0" hidden="1">{"View1",#N/A,FALSE,"Sheet1";"View2",#N/A,FALSE,"Sheet1"}</definedName>
    <definedName name="mondayjvcopy" hidden="1">{"View1",#N/A,FALSE,"Sheet1";"View2",#N/A,FALSE,"Sheet1"}</definedName>
    <definedName name="mondaypark" localSheetId="0" hidden="1">{"View1",#N/A,FALSE,"Sheet1";"View2",#N/A,FALSE,"Sheet1"}</definedName>
    <definedName name="mondaypark" hidden="1">{"View1",#N/A,FALSE,"Sheet1";"View2",#N/A,FALSE,"Sheet1"}</definedName>
    <definedName name="mondaytest" localSheetId="0" hidden="1">{"Main",#N/A,FALSE,"Wacker";"Main2",#N/A,FALSE,"Wacker";"Value",#N/A,FALSE,"Wacker";"Sensitivity",#N/A,FALSE,"Wacker";"Paine",#N/A,FALSE,"Wacker";"Quaker",#N/A,FALSE,"Wacker";"Wacker",#N/A,FALSE,"Wacker";"1900",#N/A,FALSE,"Wacker";"1901",#N/A,FALSE,"Wacker"}</definedName>
    <definedName name="mondaytest" hidden="1">{"Main",#N/A,FALSE,"Wacker";"Main2",#N/A,FALSE,"Wacker";"Value",#N/A,FALSE,"Wacker";"Sensitivity",#N/A,FALSE,"Wacker";"Paine",#N/A,FALSE,"Wacker";"Quaker",#N/A,FALSE,"Wacker";"Wacker",#N/A,FALSE,"Wacker";"1900",#N/A,FALSE,"Wacker";"1901",#N/A,FALSE,"Wacker"}</definedName>
    <definedName name="MonteCarlo">#REF!</definedName>
    <definedName name="Monthly_PandI">#REF!</definedName>
    <definedName name="Monthly_Payment">#N/A</definedName>
    <definedName name="Monthly_Payment_1" localSheetId="0">-PMT(#REF!/12,Number_of_Payments_1,#REF!)</definedName>
    <definedName name="Monthly_Payment_1">-PMT(#REF!/12,Number_of_Payments_1,#REF!)</definedName>
    <definedName name="Monthly_Proforma">#REF!</definedName>
    <definedName name="Monthly_Proforma_Column">#REF!</definedName>
    <definedName name="Monthly_Proforma_Months">#REF!</definedName>
    <definedName name="MonthlyIndirects">#REF!</definedName>
    <definedName name="MonthlyIndirectsPerc">#REF!</definedName>
    <definedName name="months">#REF!</definedName>
    <definedName name="Months_Vacant">#REF!</definedName>
    <definedName name="mop">#REF!</definedName>
    <definedName name="MOV" hidden="1">"MOV"</definedName>
    <definedName name="MOVED" localSheetId="0" hidden="1">{"CHART",#N/A,FALSE,"Arch Communications"}</definedName>
    <definedName name="MOVED" hidden="1">{"CHART",#N/A,FALSE,"Arch Communications"}</definedName>
    <definedName name="mps" localSheetId="0" hidden="1">{#N/A,#N/A,FALSE,"INDEX";#N/A,#N/A,FALSE,"CONTROL";#N/A,#N/A,FALSE,"COMPLIANCE";#N/A,#N/A,FALSE,"OVERVIEW";#N/A,#N/A,FALSE,"OVERVIEW 1";#N/A,#N/A,FALSE,"1995 Rev &amp; Exp";#N/A,#N/A,FALSE,"HISTORICAL REV &amp; EXP";#N/A,#N/A,FALSE,"LEASES";#N/A,#N/A,FALSE,"APPRAISAL";#N/A,#N/A,FALSE,"APPRAISAL 2";#N/A,#N/A,FALSE,"APPRAISAL 3";#N/A,#N/A,FALSE,"ENGINEERING";#N/A,#N/A,FALSE,"ENVIRONMENTAL";#N/A,#N/A,FALSE,"CREDIT";#N/A,#N/A,FALSE,"ASSET MGMT.";#N/A,#N/A,FALSE,"LOAN ANALYSIS";#N/A,#N/A,FALSE,"SOURCES &amp; USES";#N/A,#N/A,FALSE,"Working List"}</definedName>
    <definedName name="mps" hidden="1">{#N/A,#N/A,FALSE,"INDEX";#N/A,#N/A,FALSE,"CONTROL";#N/A,#N/A,FALSE,"COMPLIANCE";#N/A,#N/A,FALSE,"OVERVIEW";#N/A,#N/A,FALSE,"OVERVIEW 1";#N/A,#N/A,FALSE,"1995 Rev &amp; Exp";#N/A,#N/A,FALSE,"HISTORICAL REV &amp; EXP";#N/A,#N/A,FALSE,"LEASES";#N/A,#N/A,FALSE,"APPRAISAL";#N/A,#N/A,FALSE,"APPRAISAL 2";#N/A,#N/A,FALSE,"APPRAISAL 3";#N/A,#N/A,FALSE,"ENGINEERING";#N/A,#N/A,FALSE,"ENVIRONMENTAL";#N/A,#N/A,FALSE,"CREDIT";#N/A,#N/A,FALSE,"ASSET MGMT.";#N/A,#N/A,FALSE,"LOAN ANALYSIS";#N/A,#N/A,FALSE,"SOURCES &amp; USES";#N/A,#N/A,FALSE,"Working List"}</definedName>
    <definedName name="mre">#REF!</definedName>
    <definedName name="MRG" localSheetId="0" hidden="1">{"INCOME",#N/A,FALSE,"ProNet";"VALUE",#N/A,FALSE,"ProNet"}</definedName>
    <definedName name="MRG" hidden="1">{"INCOME",#N/A,FALSE,"ProNet";"VALUE",#N/A,FALSE,"ProNet"}</definedName>
    <definedName name="MRG_old" localSheetId="0" hidden="1">{"INCOME",#N/A,FALSE,"ProNet";"VALUE",#N/A,FALSE,"ProNet"}</definedName>
    <definedName name="MRG_old" hidden="1">{"INCOME",#N/A,FALSE,"ProNet";"VALUE",#N/A,FALSE,"ProNet"}</definedName>
    <definedName name="MRG2_old" localSheetId="0" hidden="1">{"INCOME",#N/A,FALSE,"ProNet";"VALUE",#N/A,FALSE,"ProNet"}</definedName>
    <definedName name="MRG2_old" hidden="1">{"INCOME",#N/A,FALSE,"ProNet";"VALUE",#N/A,FALSE,"ProNet"}</definedName>
    <definedName name="MS_AppPct" hidden="1">#REF!</definedName>
    <definedName name="Msg">#REF!</definedName>
    <definedName name="mstynns" hidden="1">#REF!</definedName>
    <definedName name="mtb" localSheetId="0" hidden="1">{"Actual",#N/A,FALSE,"(価格)";"Market",#N/A,FALSE,"(価格)";"Plan",#N/A,FALSE,"(価格)"}</definedName>
    <definedName name="mtb" hidden="1">{"Actual",#N/A,FALSE,"(価格)";"Market",#N/A,FALSE,"(価格)";"Plan",#N/A,FALSE,"(価格)"}</definedName>
    <definedName name="ｍｔｂ2" localSheetId="0" hidden="1">{"ｹﾝﾄ（M)",#N/A,FALSE,"収支・日割";"ｹﾝﾄ（RD)",#N/A,FALSE,"収支・日割";"ｹﾝﾄ（PMC)",#N/A,FALSE,"収支・日割"}</definedName>
    <definedName name="ｍｔｂ2" hidden="1">{"ｹﾝﾄ（M)",#N/A,FALSE,"収支・日割";"ｹﾝﾄ（RD)",#N/A,FALSE,"収支・日割";"ｹﾝﾄ（PMC)",#N/A,FALSE,"収支・日割"}</definedName>
    <definedName name="MTM">#REF!</definedName>
    <definedName name="MTS_BLOTTER_POSITIONS_TS">"0001000000051fef"</definedName>
    <definedName name="MTS_BLOTTER_TRADES_TS">"0001000000051fed"</definedName>
    <definedName name="MTS_CMO_POSITIONS_TS">"0001000000051fef"</definedName>
    <definedName name="MTS_CMOTRADES_TS">"0001000000051fed"</definedName>
    <definedName name="multcash1" hidden="1">#REF!</definedName>
    <definedName name="multcash4" hidden="1">#REF!</definedName>
    <definedName name="multformrow4" hidden="1">#REF!</definedName>
    <definedName name="MultHurdle1">#REF!</definedName>
    <definedName name="MultHurdle2">#REF!</definedName>
    <definedName name="MultipleAbsIncrease">#REF!</definedName>
    <definedName name="multtable" hidden="1">#REF!</definedName>
    <definedName name="MV" localSheetId="0" hidden="1">{"Texas Sub_Consolidation",#N/A,TRUE,"Texas";"Texas Trial Balances",#N/A,TRUE,"Texas";"Texas Investment Analysis",#N/A,TRUE,"Texas";"Texas AJEs",#N/A,TRUE,"Texas";"Texas AJE Summary",#N/A,TRUE,"Texas";"Texas_P_L_Minority",#N/A,TRUE,"Texas"}</definedName>
    <definedName name="MV" hidden="1">{"Texas Sub_Consolidation",#N/A,TRUE,"Texas";"Texas Trial Balances",#N/A,TRUE,"Texas";"Texas Investment Analysis",#N/A,TRUE,"Texas";"Texas AJEs",#N/A,TRUE,"Texas";"Texas AJE Summary",#N/A,TRUE,"Texas";"Texas_P_L_Minority",#N/A,TRUE,"Texas"}</definedName>
    <definedName name="mvicebit_col" hidden="1">#REF!</definedName>
    <definedName name="mvicprojebitda_col" hidden="1">#REF!</definedName>
    <definedName name="mw" localSheetId="0" hidden="1">{#N/A,#N/A,FALSE,"Pharm";#N/A,#N/A,FALSE,"WWCM"}</definedName>
    <definedName name="mw" hidden="1">{#N/A,#N/A,FALSE,"Pharm";#N/A,#N/A,FALSE,"WWCM"}</definedName>
    <definedName name="MY_CLEANUP">#REF!</definedName>
    <definedName name="n" localSheetId="0" hidden="1">{#N/A,#N/A,FALSE,"Aging Summary";#N/A,#N/A,FALSE,"Ratio Analysis";#N/A,#N/A,FALSE,"Test 120 Day Accts";#N/A,#N/A,FALSE,"Tickmarks"}</definedName>
    <definedName name="n" hidden="1">{#N/A,#N/A,FALSE,"Aging Summary";#N/A,#N/A,FALSE,"Ratio Analysis";#N/A,#N/A,FALSE,"Test 120 Day Accts";#N/A,#N/A,FALSE,"Tickmarks"}</definedName>
    <definedName name="NA" hidden="1">#REF!</definedName>
    <definedName name="nac">#REF!</definedName>
    <definedName name="nad">#REF!</definedName>
    <definedName name="naeryhah" hidden="1">#REF!</definedName>
    <definedName name="nah">#REF!</definedName>
    <definedName name="nal">#REF!</definedName>
    <definedName name="nam">#REF!</definedName>
    <definedName name="NAME">#REF!</definedName>
    <definedName name="Name_Offset">#REF!</definedName>
    <definedName name="name_q3" hidden="1">#REF!</definedName>
    <definedName name="Name1" localSheetId="0" hidden="1">{"cot1",#N/A,FALSE,"Cottages";"cot2",#N/A,FALSE,"Cottages";"cot3",#N/A,FALSE,"Cottages"}</definedName>
    <definedName name="Name1" hidden="1">{"cot1",#N/A,FALSE,"Cottages";"cot2",#N/A,FALSE,"Cottages";"cot3",#N/A,FALSE,"Cottages"}</definedName>
    <definedName name="name2" localSheetId="0" hidden="1">{#N/A,#N/A,FALSE,"Assumptions";#N/A,#N/A,FALSE,"Promote Assumptions";#N/A,#N/A,FALSE,"Residual Analysis";#N/A,#N/A,FALSE,"ROC";#N/A,#N/A,FALSE,"Project Costs";#N/A,#N/A,FALSE,"Annual CF";#N/A,#N/A,FALSE,"Stab Proforma"}</definedName>
    <definedName name="name2" hidden="1">{#N/A,#N/A,FALSE,"Assumptions";#N/A,#N/A,FALSE,"Promote Assumptions";#N/A,#N/A,FALSE,"Residual Analysis";#N/A,#N/A,FALSE,"ROC";#N/A,#N/A,FALSE,"Project Costs";#N/A,#N/A,FALSE,"Annual CF";#N/A,#N/A,FALSE,"Stab Proforma"}</definedName>
    <definedName name="nanern" hidden="1">#REF!</definedName>
    <definedName name="nat">#REF!</definedName>
    <definedName name="nate">#REF!</definedName>
    <definedName name="NAV">#REF!</definedName>
    <definedName name="NAV_002">#REF!</definedName>
    <definedName name="NAVAg">#REF!</definedName>
    <definedName name="NAVAgFrom">#REF!</definedName>
    <definedName name="NAVAgPrev">#REF!</definedName>
    <definedName name="NAVImpDet">#REF!</definedName>
    <definedName name="NAVImpSum">#REF!</definedName>
    <definedName name="nb" hidden="1">#REF!</definedName>
    <definedName name="nbmvcmnb" localSheetId="0" hidden="1">{#N/A,#N/A,TRUE,"10 Yr Hold";#N/A,#N/A,TRUE,"7 Yr Hold";#N/A,#N/A,TRUE,"5 Yr Hold";#N/A,#N/A,TRUE,"3 Yr Hold"}</definedName>
    <definedName name="nbmvcmnb" hidden="1">{#N/A,#N/A,TRUE,"10 Yr Hold";#N/A,#N/A,TRUE,"7 Yr Hold";#N/A,#N/A,TRUE,"5 Yr Hold";#N/A,#N/A,TRUE,"3 Yr Hold"}</definedName>
    <definedName name="NC_AppPct" hidden="1">#REF!</definedName>
    <definedName name="NCF">#REF!</definedName>
    <definedName name="NCF_DSCR">#REF!</definedName>
    <definedName name="NCFPIRR">#REF!</definedName>
    <definedName name="NE_AppPct" hidden="1">#REF!</definedName>
    <definedName name="nega">#REF!</definedName>
    <definedName name="net">#REF!</definedName>
    <definedName name="net_assets">#REF!</definedName>
    <definedName name="NET_ASSETS_002">#REF!</definedName>
    <definedName name="NET_ASSETS_002_Ag">#REF!</definedName>
    <definedName name="NET_ASSETS_Ag">#REF!</definedName>
    <definedName name="NET_ASSETS3">#REF!</definedName>
    <definedName name="NET_ASSETS3_Ag">#REF!</definedName>
    <definedName name="Net_Cash_Flow">#REF!</definedName>
    <definedName name="Net_WH_Exp">#REF!</definedName>
    <definedName name="NetAccrual">#REF!</definedName>
    <definedName name="NetAccrual2">#REF!</definedName>
    <definedName name="netcapital">#REF!</definedName>
    <definedName name="NetEQ">#REF!</definedName>
    <definedName name="NetEQFrom">#REF!</definedName>
    <definedName name="NetEQPrev">#REF!</definedName>
    <definedName name="NetExitValue">#REF!</definedName>
    <definedName name="NetWHExp">#REF!</definedName>
    <definedName name="NetWHExpMPR">#REF!</definedName>
    <definedName name="new" localSheetId="0" hidden="1">{#N/A,#N/A,FALSE,"CF Consolidated 2";#N/A,#N/A,FALSE,"Retail Assump";#N/A,#N/A,FALSE,"CF Retail";#N/A,#N/A,FALSE,"Garage Assumpt 1";#N/A,#N/A,FALSE,"Garage Op Proj";#N/A,#N/A,FALSE,"Hist I&amp;E";#N/A,#N/A,FALSE,"Rent Roll";#N/A,#N/A,FALSE,"RE Taxes";#N/A,#N/A,FALSE,"CAM - BH";#N/A,#N/A,FALSE,"Comm.Condo CAM"}</definedName>
    <definedName name="new" hidden="1">{#N/A,#N/A,FALSE,"CF Consolidated 2";#N/A,#N/A,FALSE,"Retail Assump";#N/A,#N/A,FALSE,"CF Retail";#N/A,#N/A,FALSE,"Garage Assumpt 1";#N/A,#N/A,FALSE,"Garage Op Proj";#N/A,#N/A,FALSE,"Hist I&amp;E";#N/A,#N/A,FALSE,"Rent Roll";#N/A,#N/A,FALSE,"RE Taxes";#N/A,#N/A,FALSE,"CAM - BH";#N/A,#N/A,FALSE,"Comm.Condo CAM"}</definedName>
    <definedName name="new_1" localSheetId="0" hidden="1">{"Data Input",#N/A,TRUE,"Data Input";"10-Yr Cash Flow",#N/A,TRUE,"Cash Flow";"10-Yr Value",#N/A,TRUE,"Value "}</definedName>
    <definedName name="new_1" hidden="1">{"Data Input",#N/A,TRUE,"Data Input";"10-Yr Cash Flow",#N/A,TRUE,"Cash Flow";"10-Yr Value",#N/A,TRUE,"Value "}</definedName>
    <definedName name="new_2" localSheetId="0" hidden="1">{"Data Input",#N/A,TRUE,"Data Input";"10-Yr Cash Flow",#N/A,TRUE,"Cash Flow";"10-Yr Value",#N/A,TRUE,"Value "}</definedName>
    <definedName name="new_2" hidden="1">{"Data Input",#N/A,TRUE,"Data Input";"10-Yr Cash Flow",#N/A,TRUE,"Cash Flow";"10-Yr Value",#N/A,TRUE,"Value "}</definedName>
    <definedName name="new_3" localSheetId="0" hidden="1">{"Data Input",#N/A,TRUE,"Data Input";"10-Yr Cash Flow",#N/A,TRUE,"Cash Flow";"10-Yr Value",#N/A,TRUE,"Value "}</definedName>
    <definedName name="new_3" hidden="1">{"Data Input",#N/A,TRUE,"Data Input";"10-Yr Cash Flow",#N/A,TRUE,"Cash Flow";"10-Yr Value",#N/A,TRUE,"Value "}</definedName>
    <definedName name="new_asia" localSheetId="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new_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New_Assets">#REF!,#REF!</definedName>
    <definedName name="New_Carry_3">#REF!</definedName>
    <definedName name="New_Construction">#REF!</definedName>
    <definedName name="new_cover" localSheetId="0" hidden="1">{"coverall",#N/A,FALSE,"Definitions";"cover1",#N/A,FALSE,"Definitions";"cover2",#N/A,FALSE,"Definitions";"cover3",#N/A,FALSE,"Definitions";"cover4",#N/A,FALSE,"Definitions";"cover5",#N/A,FALSE,"Definitions";"blank",#N/A,FALSE,"Definitions"}</definedName>
    <definedName name="new_cover" hidden="1">{"coverall",#N/A,FALSE,"Definitions";"cover1",#N/A,FALSE,"Definitions";"cover2",#N/A,FALSE,"Definitions";"cover3",#N/A,FALSE,"Definitions";"cover4",#N/A,FALSE,"Definitions";"cover5",#N/A,FALSE,"Definitions";"blank",#N/A,FALSE,"Definitions"}</definedName>
    <definedName name="New_Debt_Headers">#REF!</definedName>
    <definedName name="New_Debt_Months">#REF!</definedName>
    <definedName name="New_Debt_Schedule">#REF!</definedName>
    <definedName name="New_Dispo_3">#REF!</definedName>
    <definedName name="New_Dispo1">#REF!</definedName>
    <definedName name="New_Dispo2">#REF!</definedName>
    <definedName name="New_Equity">#REF!</definedName>
    <definedName name="New_Expenses">#REF!,#REF!</definedName>
    <definedName name="New_Foreclosure">#REF!</definedName>
    <definedName name="New_Income">#REF!,#REF!</definedName>
    <definedName name="New_Liabilities">#REF!,#REF!</definedName>
    <definedName name="New_Loan_Proceeds">#REF!</definedName>
    <definedName name="New_Realized">#REF!,#REF!</definedName>
    <definedName name="newbel" localSheetId="0" hidden="1">{"IS",#N/A,FALSE,"IS";"RPTIS",#N/A,FALSE,"RPTIS";"STATS",#N/A,FALSE,"STATS";"CELL",#N/A,FALSE,"CELL";"BS",#N/A,FALSE,"BS"}</definedName>
    <definedName name="newbel" hidden="1">{"IS",#N/A,FALSE,"IS";"RPTIS",#N/A,FALSE,"RPTIS";"STATS",#N/A,FALSE,"STATS";"CELL",#N/A,FALSE,"CELL";"BS",#N/A,FALSE,"BS"}</definedName>
    <definedName name="NewCarry1">#REF!</definedName>
    <definedName name="NewCarry2">#REF!</definedName>
    <definedName name="newday">#REF!</definedName>
    <definedName name="newer" localSheetId="0" hidden="1">{#N/A,#N/A,FALSE,"Aging Summary";#N/A,#N/A,FALSE,"Ratio Analysis";#N/A,#N/A,FALSE,"Test 120 Day Accts";#N/A,#N/A,FALSE,"Tickmarks"}</definedName>
    <definedName name="newer" hidden="1">{#N/A,#N/A,FALSE,"Aging Summary";#N/A,#N/A,FALSE,"Ratio Analysis";#N/A,#N/A,FALSE,"Test 120 Day Accts";#N/A,#N/A,FALSE,"Tickmarks"}</definedName>
    <definedName name="newhtml" localSheetId="0" hidden="1">{"'Assump'!$F$6:$J$6"}</definedName>
    <definedName name="newhtml" hidden="1">{"'Assump'!$F$6:$J$6"}</definedName>
    <definedName name="Newly_Rented_Houses">#REF!</definedName>
    <definedName name="newname" localSheetId="0" hidden="1">{"Financials",#N/A,FALSE,"Financials";"AVP",#N/A,FALSE,"AVP";"DCF",#N/A,FALSE,"DCF";"CSC",#N/A,FALSE,"CSC";"Deal_Comp",#N/A,FALSE,"DealComp"}</definedName>
    <definedName name="newname" hidden="1">{"Financials",#N/A,FALSE,"Financials";"AVP",#N/A,FALSE,"AVP";"DCF",#N/A,FALSE,"DCF";"CSC",#N/A,FALSE,"CSC";"Deal_Comp",#N/A,FALSE,"DealComp"}</definedName>
    <definedName name="newnewnew" localSheetId="0" hidden="1">{#N/A,#N/A,FALSE,"Pharm";#N/A,#N/A,FALSE,"WWCM"}</definedName>
    <definedName name="newnewnew" hidden="1">{#N/A,#N/A,FALSE,"Pharm";#N/A,#N/A,FALSE,"WWCM"}</definedName>
    <definedName name="newrange" localSheetId="0" hidden="1">{"Annual Cash Flows",#N/A,FALSE,"Annual Summary"}</definedName>
    <definedName name="newrange" hidden="1">{"Annual Cash Flows",#N/A,FALSE,"Annual Summary"}</definedName>
    <definedName name="newtb" hidden="1">#REF!</definedName>
    <definedName name="newtest2" localSheetId="0"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newtest2"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newtest2_2" localSheetId="0"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newtest2_2"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newtest3" localSheetId="0"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newtest3"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newtest3_2" localSheetId="0"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newtest3_2"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next" localSheetId="0" hidden="1">{"print 1.6",#N/A,FALSE,"Sheet1";"print 2.6",#N/A,FALSE,"Sheet1";"print 3.6",#N/A,FALSE,"Sheet1";"print 4.6",#N/A,FALSE,"Sheet1";"print 5.6",#N/A,FALSE,"Sheet1";"print 6.6",#N/A,FALSE,"Sheet1"}</definedName>
    <definedName name="next" hidden="1">{"print 1.6",#N/A,FALSE,"Sheet1";"print 2.6",#N/A,FALSE,"Sheet1";"print 3.6",#N/A,FALSE,"Sheet1";"print 4.6",#N/A,FALSE,"Sheet1";"print 5.6",#N/A,FALSE,"Sheet1";"print 6.6",#N/A,FALSE,"Sheet1"}</definedName>
    <definedName name="NextFile">#REF!</definedName>
    <definedName name="NextFile8">#REF!</definedName>
    <definedName name="ngs" hidden="1">#REF!</definedName>
    <definedName name="ni">#REF!</definedName>
    <definedName name="nit">#REF!</definedName>
    <definedName name="NJ_AppPct" hidden="1">#REF!</definedName>
    <definedName name="njajhqar" hidden="1">#REF!</definedName>
    <definedName name="NM_AppPct" hidden="1">#REF!</definedName>
    <definedName name="nmrt" hidden="1">#REF!</definedName>
    <definedName name="nn" localSheetId="0" hidden="1">{#N/A,#N/A,FALSE,"letter";#N/A,#N/A,FALSE,"PP_0895";#N/A,#N/A,FALSE,"PP_0995"}</definedName>
    <definedName name="nn" hidden="1">{#N/A,#N/A,FALSE,"letter";#N/A,#N/A,FALSE,"PP_0895";#N/A,#N/A,FALSE,"PP_0995"}</definedName>
    <definedName name="nnn" hidden="1">#REF!</definedName>
    <definedName name="nnnnnnnnnnnnnnnnnnn" localSheetId="0" hidden="1">{"LIBOR",#N/A,TRUE,"Model";"Caps",#N/A,TRUE,"Model";"Assets",#N/A,TRUE,"Model";"Liabilities",#N/A,TRUE,"Model";"Tests",#N/A,TRUE,"Model";"Results",#N/A,TRUE,"Model"}</definedName>
    <definedName name="nnnnnnnnnnnnnnnnnnn" hidden="1">{"LIBOR",#N/A,TRUE,"Model";"Caps",#N/A,TRUE,"Model";"Assets",#N/A,TRUE,"Model";"Liabilities",#N/A,TRUE,"Model";"Tests",#N/A,TRUE,"Model";"Results",#N/A,TRUE,"Model"}</definedName>
    <definedName name="No">#REF!</definedName>
    <definedName name="No_Loans">#REF!</definedName>
    <definedName name="no_loss_mat">#REF!</definedName>
    <definedName name="No_Properties">#REF!</definedName>
    <definedName name="NOI">#REF!</definedName>
    <definedName name="NOI_Debt_Yield">#REF!</definedName>
    <definedName name="noidea" localSheetId="0" hidden="1">{#N/A,#N/A,FALSE,"Calc";#N/A,#N/A,FALSE,"Sensitivity";#N/A,#N/A,FALSE,"LT Earn.Dil.";#N/A,#N/A,FALSE,"Dil. AVP"}</definedName>
    <definedName name="noidea" hidden="1">{#N/A,#N/A,FALSE,"Calc";#N/A,#N/A,FALSE,"Sensitivity";#N/A,#N/A,FALSE,"LT Earn.Dil.";#N/A,#N/A,FALSE,"Dil. AVP"}</definedName>
    <definedName name="NOIs">#REF!</definedName>
    <definedName name="NominalCal">#REF!</definedName>
    <definedName name="non">#REF!</definedName>
    <definedName name="none" hidden="1">#REF!</definedName>
    <definedName name="none2" hidden="1">#REF!</definedName>
    <definedName name="none3" hidden="1">#REF!</definedName>
    <definedName name="none4" hidden="1">#REF!</definedName>
    <definedName name="none5" hidden="1">#REF!</definedName>
    <definedName name="none6" hidden="1">#REF!</definedName>
    <definedName name="none7" hidden="1">#REF!</definedName>
    <definedName name="noo">#REF!</definedName>
    <definedName name="NormTVM">#REF!</definedName>
    <definedName name="NorthCarolina">#REF!</definedName>
    <definedName name="NorthWestern">#REF!</definedName>
    <definedName name="noterates">#REF!</definedName>
    <definedName name="NOTES" localSheetId="0" hidden="1">{#N/A,#N/A,FALSE,"cover sheet";#N/A,#N/A,FALSE,"page 1";#N/A,#N/A,FALSE,"page 2";#N/A,#N/A,FALSE,"page 3";"page4a",#N/A,FALSE,"page 4";"page 5",#N/A,FALSE,"page 5 &amp; 6";"page 6",#N/A,FALSE,"page 5 &amp; 6";#N/A,#N/A,FALSE,"page 7";#N/A,#N/A,FALSE,"page 8";#N/A,#N/A,FALSE,"SCH15 RENT UP LOSS";#N/A,#N/A,FALSE,"page 9";#N/A,#N/A,FALSE,"SCH15 RENT UP LOSS";"prorent",#N/A,FALSE,"SCH 15 RENTAL ASSUMPTIONS";"rentblda",#N/A,FALSE,"SHEET 21 BLD A RENT UP";"rentb1",#N/A,FALSE,"SHEET 22 BLD B-1 RENT UP";"rentb2",#N/A,FALSE,"SHEET 23 BLD B-2 APARTMENT";"rentbldc",#N/A,FALSE,"SHEET 24 OFFICE BLDG C";"rentbldd",#N/A,FALSE,"SHEET 25 BLDG D";"rentblde1",#N/A,FALSE,"SHEET 26 BLDG E-1";"rentblde2",#N/A,FALSE,"SHEET 26 BLDG E-2";"rentbldgf",#N/A,FALSE,"SHEET 27 BLDG F";"rentbg",#N/A,FALSE,"B-GRADE CINEMA &amp; PARKING"}</definedName>
    <definedName name="NOTES" hidden="1">{#N/A,#N/A,FALSE,"cover sheet";#N/A,#N/A,FALSE,"page 1";#N/A,#N/A,FALSE,"page 2";#N/A,#N/A,FALSE,"page 3";"page4a",#N/A,FALSE,"page 4";"page 5",#N/A,FALSE,"page 5 &amp; 6";"page 6",#N/A,FALSE,"page 5 &amp; 6";#N/A,#N/A,FALSE,"page 7";#N/A,#N/A,FALSE,"page 8";#N/A,#N/A,FALSE,"SCH15 RENT UP LOSS";#N/A,#N/A,FALSE,"page 9";#N/A,#N/A,FALSE,"SCH15 RENT UP LOSS";"prorent",#N/A,FALSE,"SCH 15 RENTAL ASSUMPTIONS";"rentblda",#N/A,FALSE,"SHEET 21 BLD A RENT UP";"rentb1",#N/A,FALSE,"SHEET 22 BLD B-1 RENT UP";"rentb2",#N/A,FALSE,"SHEET 23 BLD B-2 APARTMENT";"rentbldc",#N/A,FALSE,"SHEET 24 OFFICE BLDG C";"rentbldd",#N/A,FALSE,"SHEET 25 BLDG D";"rentblde1",#N/A,FALSE,"SHEET 26 BLDG E-1";"rentblde2",#N/A,FALSE,"SHEET 26 BLDG E-2";"rentbldgf",#N/A,FALSE,"SHEET 27 BLDG F";"rentbg",#N/A,FALSE,"B-GRADE CINEMA &amp; PARKING"}</definedName>
    <definedName name="nouv" localSheetId="0" hidden="1">{#N/A,#N/A,FALSE,"Pharm";#N/A,#N/A,FALSE,"WWCM"}</definedName>
    <definedName name="nouv" hidden="1">{#N/A,#N/A,FALSE,"Pharm";#N/A,#N/A,FALSE,"WWCM"}</definedName>
    <definedName name="NovBS">1/0.8484</definedName>
    <definedName name="NOVEMBER">#REF!</definedName>
    <definedName name="Now" localSheetId="0" hidden="1">{"Assumptions",#N/A,TRUE,"Returns";"Tables",#N/A,TRUE,"Returns"}</definedName>
    <definedName name="Now" hidden="1">{"Assumptions",#N/A,TRUE,"Returns";"Tables",#N/A,TRUE,"Returns"}</definedName>
    <definedName name="NPApprThisYear">#REF!</definedName>
    <definedName name="nper" localSheetId="0">TERM*periods_per_year</definedName>
    <definedName name="nper">TERM*periods_per_year</definedName>
    <definedName name="nper2" localSheetId="0">TERM*ppy</definedName>
    <definedName name="nper2">TERM*ppy</definedName>
    <definedName name="NPThisYear">#REF!</definedName>
    <definedName name="NPV">#REF!</definedName>
    <definedName name="NPV_Loans">#REF!</definedName>
    <definedName name="NPV_REO">#REF!</definedName>
    <definedName name="NPV_Resolutions">#REF!</definedName>
    <definedName name="NPV_Total">#REF!</definedName>
    <definedName name="nr">#REF!</definedName>
    <definedName name="NRA">#REF!</definedName>
    <definedName name="nraproforma">#REF!</definedName>
    <definedName name="nrb">#REF!</definedName>
    <definedName name="nrBudgetYear">#REF!</definedName>
    <definedName name="nrea" hidden="1">#REF!</definedName>
    <definedName name="nreo">#REF!</definedName>
    <definedName name="nrFebruaryDays">#REF!</definedName>
    <definedName name="NRI_GPI">#REF!</definedName>
    <definedName name="nrLeaseExpSum">#REF!</definedName>
    <definedName name="nro">#REF!</definedName>
    <definedName name="nrRentRoll">#REF!</definedName>
    <definedName name="nrRentRollChanged">#REF!</definedName>
    <definedName name="nrsf">#REF!</definedName>
    <definedName name="nrversion">#REF!</definedName>
    <definedName name="nsfjtjyt" hidden="1">#REF!</definedName>
    <definedName name="nsg" hidden="1">#REF!</definedName>
    <definedName name="NSP">#REF!</definedName>
    <definedName name="nte">#REF!</definedName>
    <definedName name="ntn" hidden="1">#REF!</definedName>
    <definedName name="Nuevo" localSheetId="0" hidden="1">{"Resumen",#N/A,TRUE,"Proyección 1998-2007";#N/A,#N/A,TRUE,"Proyección 1998-2007 %";"Temáticos",#N/A,TRUE,"Proyección 1998-2007";"Events Media Park",#N/A,TRUE,"Proyección 1998-2007";"Producción Audiovisual",#N/A,TRUE,"Proyección 1998-2007";#N/A,#N/A,TRUE,"Hipótesis";"Servicios a la Producción",#N/A,TRUE,"Proyección 1998-2007"}</definedName>
    <definedName name="Nuevo" hidden="1">{"Resumen",#N/A,TRUE,"Proyección 1998-2007";#N/A,#N/A,TRUE,"Proyección 1998-2007 %";"Temáticos",#N/A,TRUE,"Proyección 1998-2007";"Events Media Park",#N/A,TRUE,"Proyección 1998-2007";"Producción Audiovisual",#N/A,TRUE,"Proyección 1998-2007";#N/A,#N/A,TRUE,"Hipótesis";"Servicios a la Producción",#N/A,TRUE,"Proyección 1998-2007"}</definedName>
    <definedName name="num">#REF!</definedName>
    <definedName name="Number_of_Payments">MATCH(0.01,#REF!,-1)+1</definedName>
    <definedName name="Number_of_Payments_1">MATCH(0.01,#REF!,-1)+1</definedName>
    <definedName name="Number_of_Payments_2" localSheetId="0">MATCH(0.01,End_Bal_2,-1)+1</definedName>
    <definedName name="Number_of_Payments_2">MATCH(0.01,End_Bal_2,-1)+1</definedName>
    <definedName name="NumberCount">IF(#REF!=1,ROUND(#REF!+1,0.01),#REF!+0.01)</definedName>
    <definedName name="numberformat">#REF!</definedName>
    <definedName name="NumCount">IF(#REF!=1,ROUND(#REF!+1,0.01),#REF!+0.01)</definedName>
    <definedName name="NUMuNDERWRITERS">#REF!</definedName>
    <definedName name="nuovo" localSheetId="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uov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v">#REF!</definedName>
    <definedName name="NvsASD">"V2003-12-31"</definedName>
    <definedName name="NvsAutoDrillOk">"VN"</definedName>
    <definedName name="NvsElapsedTime">0.0000462962925666943</definedName>
    <definedName name="NvsEndTime">38016.3982986111</definedName>
    <definedName name="NvsInstLang">"VENG"</definedName>
    <definedName name="NvsInstSpec">"%,FDEPTID,V ,FOPERATING_UNIT,VVA04302"</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"%,X,RZF..comma [0],CZF.."</definedName>
    <definedName name="NvsPanelBusUnit">"V"</definedName>
    <definedName name="NvsPanelEffdt">"V1900-01-01"</definedName>
    <definedName name="NvsPanelSetid">"VSHARE"</definedName>
    <definedName name="NvsReqBU">"V10100"</definedName>
    <definedName name="NvsReqBUOnly">"VN"</definedName>
    <definedName name="NvsTransLed">"VN"</definedName>
    <definedName name="NvsTreeASD">"V2003-12-31"</definedName>
    <definedName name="NvsValTbl.ACCOUNT">"GL_ACCOUNT_TBL"</definedName>
    <definedName name="NvsValTbl.CURRENCY_CD">"CURRENCY_CD_TBL"</definedName>
    <definedName name="NvsValTbl.STATISTICS_CODE">"STAT_TBL"</definedName>
    <definedName name="NW" hidden="1">#REF!</definedName>
    <definedName name="nx">#REF!</definedName>
    <definedName name="nykrtn" hidden="1">#REF!</definedName>
    <definedName name="O" localSheetId="0" hidden="1">{"risultati",#N/A,FALSE,"Revenues";"ricavi advertising",#N/A,FALSE,"Revenues";"ricavi e-commerce",#N/A,FALSE,"Revenues";"ricavi fee for content",#N/A,FALSE,"Revenues";"costi infrastruttura",#N/A,FALSE,"Costi";"altri costi",#N/A,FALSE,"Costi";"conto economico",#N/A,FALSE,"Conto economico";"Flussi di cassa",#N/A,FALSE,"FCF"}</definedName>
    <definedName name="O" hidden="1">{"risultati",#N/A,FALSE,"Revenues";"ricavi advertising",#N/A,FALSE,"Revenues";"ricavi e-commerce",#N/A,FALSE,"Revenues";"ricavi fee for content",#N/A,FALSE,"Revenues";"costi infrastruttura",#N/A,FALSE,"Costi";"altri costi",#N/A,FALSE,"Costi";"conto economico",#N/A,FALSE,"Conto economico";"Flussi di cassa",#N/A,FALSE,"FCF"}</definedName>
    <definedName name="o10UCP" localSheetId="0" hidden="1">{#N/A,#N/A,FALSE,"Recon of Schedules to BS";#N/A,#N/A,FALSE,"Reconciliation";#N/A,#N/A,FALSE,"Summary";#N/A,#N/A,FALSE,"Recon of GenLedg to Detail";#N/A,#N/A,FALSE,"Atlanta";#N/A,#N/A,FALSE,"Columbia";#N/A,#N/A,FALSE,"Greensboro - Winston-Salem";#N/A,#N/A,FALSE,"Memphis";#N/A,#N/A,FALSE,"Nashville";#N/A,#N/A,FALSE,"Raleigh";#N/A,#N/A,FALSE,"Richmond"}</definedName>
    <definedName name="o10UCP" hidden="1">{#N/A,#N/A,FALSE,"Recon of Schedules to BS";#N/A,#N/A,FALSE,"Reconciliation";#N/A,#N/A,FALSE,"Summary";#N/A,#N/A,FALSE,"Recon of GenLedg to Detail";#N/A,#N/A,FALSE,"Atlanta";#N/A,#N/A,FALSE,"Columbia";#N/A,#N/A,FALSE,"Greensboro - Winston-Salem";#N/A,#N/A,FALSE,"Memphis";#N/A,#N/A,FALSE,"Nashville";#N/A,#N/A,FALSE,"Raleigh";#N/A,#N/A,FALSE,"Richmond"}</definedName>
    <definedName name="oa">#REF!</definedName>
    <definedName name="oaf">#REF!</definedName>
    <definedName name="oar">#REF!</definedName>
    <definedName name="oc">#REF!</definedName>
    <definedName name="Occupancy" localSheetId="0">1-Vacancy_Stab</definedName>
    <definedName name="Occupancy">1-Vacancy_Stab</definedName>
    <definedName name="Ocean">#REF!</definedName>
    <definedName name="oct">#REF!</definedName>
    <definedName name="OCTBND">#REF!</definedName>
    <definedName name="OCTFUT">#REF!</definedName>
    <definedName name="OCTOPT">#REF!</definedName>
    <definedName name="OCTSTK">#REF!</definedName>
    <definedName name="OCTTOT">#REF!</definedName>
    <definedName name="oe">#REF!</definedName>
    <definedName name="OEIPSF">#REF!</definedName>
    <definedName name="oeirent">#REF!</definedName>
    <definedName name="oeirent2">#REF!</definedName>
    <definedName name="oen" localSheetId="0" hidden="1">{"Ops_S.Holders Assets and Income",#N/A,FALSE,"ops_shf"}</definedName>
    <definedName name="oen" hidden="1">{"Ops_S.Holders Assets and Income",#N/A,FALSE,"ops_shf"}</definedName>
    <definedName name="oer">#REF!</definedName>
    <definedName name="of_2_BR_Units">#REF!</definedName>
    <definedName name="of_3_BR_Units">#REF!</definedName>
    <definedName name="off">#REF!</definedName>
    <definedName name="Office">#REF!</definedName>
    <definedName name="Office_Inc">#REF!</definedName>
    <definedName name="office1" localSheetId="0" hidden="1">{#N/A,#N/A,FALSE,"Cashflow Analysis";#N/A,#N/A,FALSE,"Sensitivity Analysis";#N/A,#N/A,FALSE,"PV";#N/A,#N/A,FALSE,"Pro Forma"}</definedName>
    <definedName name="office1" hidden="1">{#N/A,#N/A,FALSE,"Cashflow Analysis";#N/A,#N/A,FALSE,"Sensitivity Analysis";#N/A,#N/A,FALSE,"PV";#N/A,#N/A,FALSE,"Pro Forma"}</definedName>
    <definedName name="OFFICECL">#REF!</definedName>
    <definedName name="og">#REF!</definedName>
    <definedName name="ogmkcjr" localSheetId="0" hidden="1">{#N/A,#N/A,FALSE,"Chart 2 by Prop Type"}</definedName>
    <definedName name="ogmkcjr" hidden="1">{#N/A,#N/A,FALSE,"Chart 2 by Prop Type"}</definedName>
    <definedName name="OH_AppPct" hidden="1">#REF!</definedName>
    <definedName name="oi">#REF!</definedName>
    <definedName name="OI_1">#REF!</definedName>
    <definedName name="OI_2">#REF!</definedName>
    <definedName name="OI_3">#REF!</definedName>
    <definedName name="OI_InitGrowth">#REF!</definedName>
    <definedName name="oipp" localSheetId="0" hidden="1">{#N/A,#N/A,FALSE,"Chart 2 by Prop Type"}</definedName>
    <definedName name="oipp" hidden="1">{#N/A,#N/A,FALSE,"Chart 2 by Prop Type"}</definedName>
    <definedName name="OK" localSheetId="0" hidden="1">{#N/A,#N/A,FALSE,"REPORT"}</definedName>
    <definedName name="OK" hidden="1">{#N/A,#N/A,FALSE,"REPORT"}</definedName>
    <definedName name="OKAY" hidden="1">#REF!</definedName>
    <definedName name="okp" localSheetId="0" hidden="1">{#N/A,#N/A,FALSE,"Chart 2 by Prop Type"}</definedName>
    <definedName name="okp" hidden="1">{#N/A,#N/A,FALSE,"Chart 2 by Prop Type"}</definedName>
    <definedName name="ol" localSheetId="0" hidden="1">{#N/A,#N/A,FALSE,"Jim Walsh";#N/A,#N/A,FALSE,"Dan Minkoff";#N/A,#N/A,FALSE,"Chip Cinnamond";#N/A,#N/A,FALSE,"Ann Cole";#N/A,#N/A,FALSE,"Jim Rosasco";#N/A,#N/A,FALSE,"George Ochs";#N/A,#N/A,FALSE,"Peter Weed";#N/A,#N/A,FALSE,"Sheryl Crosland";#N/A,#N/A,FALSE,"Jim McLoughlin";#N/A,#N/A,FALSE,"Jim Olson";#N/A,#N/A,FALSE,"Anne Pfeiffer"}</definedName>
    <definedName name="ol" hidden="1">{#N/A,#N/A,FALSE,"Jim Walsh";#N/A,#N/A,FALSE,"Dan Minkoff";#N/A,#N/A,FALSE,"Chip Cinnamond";#N/A,#N/A,FALSE,"Ann Cole";#N/A,#N/A,FALSE,"Jim Rosasco";#N/A,#N/A,FALSE,"George Ochs";#N/A,#N/A,FALSE,"Peter Weed";#N/A,#N/A,FALSE,"Sheryl Crosland";#N/A,#N/A,FALSE,"Jim McLoughlin";#N/A,#N/A,FALSE,"Jim Olson";#N/A,#N/A,FALSE,"Anne Pfeiffer"}</definedName>
    <definedName name="old" localSheetId="0" hidden="1">{"AQUIRORDCF",#N/A,FALSE,"Merger consequences";"Acquirorassns",#N/A,FALSE,"Merger consequences"}</definedName>
    <definedName name="old" hidden="1">{"AQUIRORDCF",#N/A,FALSE,"Merger consequences";"Acquirorassns",#N/A,FALSE,"Merger consequences"}</definedName>
    <definedName name="oldhtl" localSheetId="0" hidden="1">{"'Assump'!$F$6:$J$6"}</definedName>
    <definedName name="oldhtl" hidden="1">{"'Assump'!$F$6:$J$6"}</definedName>
    <definedName name="oldkill" localSheetId="0"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oldkill"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oldkill2" localSheetId="0"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oldkill2"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oldkill3" localSheetId="0"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oldkill3"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oldname" localSheetId="0" hidden="1">{#N/A,#N/A,FALSE,"Index";#N/A,#N/A,FALSE,"IncStmt";#N/A,#N/A,FALSE,"Ratios";#N/A,#N/A,FALSE,"CashFlows";#N/A,#N/A,FALSE,"Ins1";#N/A,#N/A,FALSE,"Ins2";#N/A,#N/A,FALSE,"SelfFund";#N/A,#N/A,FALSE,"SGA";#N/A,#N/A,FALSE,"Recon";#N/A,#N/A,FALSE,"Earnings";#N/A,#N/A,FALSE,"Earnings (2)";#N/A,#N/A,FALSE,"Stock";#N/A,#N/A,FALSE,"Stock (2)";#N/A,#N/A,FALSE,"PeerRatios";#N/A,#N/A,FALSE,"PeerRanks"}</definedName>
    <definedName name="oldname" hidden="1">{#N/A,#N/A,FALSE,"Index";#N/A,#N/A,FALSE,"IncStmt";#N/A,#N/A,FALSE,"Ratios";#N/A,#N/A,FALSE,"CashFlows";#N/A,#N/A,FALSE,"Ins1";#N/A,#N/A,FALSE,"Ins2";#N/A,#N/A,FALSE,"SelfFund";#N/A,#N/A,FALSE,"SGA";#N/A,#N/A,FALSE,"Recon";#N/A,#N/A,FALSE,"Earnings";#N/A,#N/A,FALSE,"Earnings (2)";#N/A,#N/A,FALSE,"Stock";#N/A,#N/A,FALSE,"Stock (2)";#N/A,#N/A,FALSE,"PeerRatios";#N/A,#N/A,FALSE,"PeerRanks"}</definedName>
    <definedName name="OLDNAVY">#REF!</definedName>
    <definedName name="Oldtable" hidden="1">#REF!</definedName>
    <definedName name="oldtable1" hidden="1">#REF!</definedName>
    <definedName name="olp">#REF!</definedName>
    <definedName name="one" hidden="1">#REF!,#REF!,#REF!,#REF!</definedName>
    <definedName name="OnePager_Mobile" localSheetId="0" hidden="1">{#N/A,#N/A,FALSE,"Loan Summary";#N/A,#N/A,FALSE,"NOI";"RR and Expir",#N/A,FALSE,"Rental";"Sales History",#N/A,FALSE,"Rental";#N/A,#N/A,FALSE,"Reserves"}</definedName>
    <definedName name="OnePager_Mobile" hidden="1">{#N/A,#N/A,FALSE,"Loan Summary";#N/A,#N/A,FALSE,"NOI";"RR and Expir",#N/A,FALSE,"Rental";"Sales History",#N/A,FALSE,"Rental";#N/A,#N/A,FALSE,"Reserves"}</definedName>
    <definedName name="oo" hidden="1">#REF!</definedName>
    <definedName name="ool">#REF!</definedName>
    <definedName name="ooo" localSheetId="0"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ooo"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ooooo" localSheetId="0" hidden="1">{#N/A,#N/A,FALSE,"Calc";#N/A,#N/A,FALSE,"Sensitivity";#N/A,#N/A,FALSE,"LT Earn.Dil.";#N/A,#N/A,FALSE,"Dil. AVP"}</definedName>
    <definedName name="ooooo" hidden="1">{#N/A,#N/A,FALSE,"Calc";#N/A,#N/A,FALSE,"Sensitivity";#N/A,#N/A,FALSE,"LT Earn.Dil.";#N/A,#N/A,FALSE,"Dil. AVP"}</definedName>
    <definedName name="op">#REF!</definedName>
    <definedName name="OpDeficitEXCLUDINGInterest">#REF!</definedName>
    <definedName name="OpDefManual">#REF!</definedName>
    <definedName name="Operating">#REF!</definedName>
    <definedName name="Operating_Expense_Less_Taxes_Growth_Rates">#REF!</definedName>
    <definedName name="OpexGrowth">#REF!</definedName>
    <definedName name="OpexPSF">#REF!</definedName>
    <definedName name="ops">#REF!</definedName>
    <definedName name="opt_case_nm">#REF!</definedName>
    <definedName name="OptExPrice">#REF!</definedName>
    <definedName name="option">#REF!</definedName>
    <definedName name="OptionProceeds">#REF!</definedName>
    <definedName name="Options">#REF!</definedName>
    <definedName name="OptionsToggle">#REF!</definedName>
    <definedName name="OR">#REF!</definedName>
    <definedName name="Order2" hidden="1">255</definedName>
    <definedName name="ore">#REF!</definedName>
    <definedName name="Orig_Am_Term">#REF!</definedName>
    <definedName name="Orig_Term">#REF!</definedName>
    <definedName name="orig_upb">#REF!</definedName>
    <definedName name="OrigBalanceRange">#REF!</definedName>
    <definedName name="original">#REF!</definedName>
    <definedName name="Origination_Fee">#REF!</definedName>
    <definedName name="Origination_Yr">#REF!</definedName>
    <definedName name="OSF">#REF!</definedName>
    <definedName name="OSS">#REF!</definedName>
    <definedName name="OSSexp">#REF!</definedName>
    <definedName name="Other_Income_Growth_Rates">#REF!</definedName>
    <definedName name="other_reserves">#REF!</definedName>
    <definedName name="OTHER1">#REF!</definedName>
    <definedName name="OTHER2">#REF!</definedName>
    <definedName name="other33" localSheetId="0" hidden="1">{#N/A,#N/A,FALSE,"Pharm";#N/A,#N/A,FALSE,"WWCM"}</definedName>
    <definedName name="other33" hidden="1">{#N/A,#N/A,FALSE,"Pharm";#N/A,#N/A,FALSE,"WWCM"}</definedName>
    <definedName name="OtherAssets">#REF!</definedName>
    <definedName name="OtherAssetsFrom">#REF!</definedName>
    <definedName name="OtherAssetsPrev">#REF!</definedName>
    <definedName name="OtherCash">#REF!</definedName>
    <definedName name="OtherCashFrom">#REF!</definedName>
    <definedName name="OtherCashPrev">#REF!</definedName>
    <definedName name="OtherEntities">#REF!</definedName>
    <definedName name="OtherLiabs">#REF!</definedName>
    <definedName name="OtherLiabsFrom">#REF!</definedName>
    <definedName name="OtherLiabsPrev">#REF!</definedName>
    <definedName name="othermar" localSheetId="0" hidden="1">{#N/A,#N/A,FALSE,"Pharm";#N/A,#N/A,FALSE,"WWCM"}</definedName>
    <definedName name="othermar" hidden="1">{#N/A,#N/A,FALSE,"Pharm";#N/A,#N/A,FALSE,"WWCM"}</definedName>
    <definedName name="OtherPay">#REF!</definedName>
    <definedName name="OtherPayFrom">#REF!</definedName>
    <definedName name="OtherPayPrev">#REF!</definedName>
    <definedName name="OtherRec">#REF!</definedName>
    <definedName name="OtherRecFrom">#REF!</definedName>
    <definedName name="OtherRecPrev">#REF!</definedName>
    <definedName name="OtherRev12">#REF!</definedName>
    <definedName name="OtherRev13">#REF!</definedName>
    <definedName name="OtherRev14">#REF!</definedName>
    <definedName name="otherRev15">#REF!</definedName>
    <definedName name="OtherRev16">#REF!</definedName>
    <definedName name="OtherRev17">#REF!</definedName>
    <definedName name="OtherRev18">#REF!</definedName>
    <definedName name="OtherRev19">#REF!</definedName>
    <definedName name="OthInc_Unit_Mo">#REF!</definedName>
    <definedName name="OUT">#REF!</definedName>
    <definedName name="Output_Path">#REF!</definedName>
    <definedName name="OutstandingLoanAmount">#REF!</definedName>
    <definedName name="over">#REF!</definedName>
    <definedName name="overheadpercent">#REF!</definedName>
    <definedName name="OZSheet">#REF!</definedName>
    <definedName name="p" localSheetId="0" hidden="1">{#N/A,#N/A,FALSE,"Lse-ex";#N/A,#N/A,FALSE,"Rollover";#N/A,#N/A,FALSE,"Hist Sales";#N/A,#N/A,FALSE,"97 Occup Cst";#N/A,#N/A,FALSE,"Breakpoint";#N/A,#N/A,FALSE,"Rentroll";#N/A,#N/A,FALSE,"Hst I&amp;E";#N/A,#N/A,FALSE,"Owners";#N/A,#N/A,FALSE,"PROPS96";#N/A,#N/A,FALSE,"Props on mkt";#N/A,#N/A,FALSE,"Portfolios on mkt"}</definedName>
    <definedName name="p" hidden="1">{#N/A,#N/A,FALSE,"Lse-ex";#N/A,#N/A,FALSE,"Rollover";#N/A,#N/A,FALSE,"Hist Sales";#N/A,#N/A,FALSE,"97 Occup Cst";#N/A,#N/A,FALSE,"Breakpoint";#N/A,#N/A,FALSE,"Rentroll";#N/A,#N/A,FALSE,"Hst I&amp;E";#N/A,#N/A,FALSE,"Owners";#N/A,#N/A,FALSE,"PROPS96";#N/A,#N/A,FALSE,"Props on mkt";#N/A,#N/A,FALSE,"Portfolios on mkt"}</definedName>
    <definedName name="p.Covenants" hidden="1">#REF!</definedName>
    <definedName name="p.Covenants_Titles" hidden="1">#REF!</definedName>
    <definedName name="p.CreditStats" hidden="1">#REF!</definedName>
    <definedName name="p.LTM_BS" hidden="1">#REF!</definedName>
    <definedName name="p.LTM_IS" hidden="1">#REF!</definedName>
    <definedName name="p.Summary" hidden="1">#REF!</definedName>
    <definedName name="p.Summary_Titles" hidden="1">#REF!</definedName>
    <definedName name="p_acqBS">#REF!</definedName>
    <definedName name="p_acqCF">#REF!</definedName>
    <definedName name="p_acqDA">#REF!</definedName>
    <definedName name="p_acqDPS">#REF!</definedName>
    <definedName name="p_acqIS">#REF!</definedName>
    <definedName name="p_acqtax">#REF!</definedName>
    <definedName name="p_acqwc">#REF!</definedName>
    <definedName name="p_ad">#REF!</definedName>
    <definedName name="p_c_maxterm">#REF!</definedName>
    <definedName name="p_contribution">#REF!</definedName>
    <definedName name="p_datatab1">#REF!</definedName>
    <definedName name="p_datatab2">#REF!</definedName>
    <definedName name="p_datatab3">#REF!</definedName>
    <definedName name="p_dealBS">#REF!</definedName>
    <definedName name="p_dealCF">#REF!</definedName>
    <definedName name="p_dealDA">#REF!</definedName>
    <definedName name="p_dealdps">#REF!</definedName>
    <definedName name="p_dealdps1">#REF!</definedName>
    <definedName name="p_dealdps2">#REF!</definedName>
    <definedName name="p_dealIS">#REF!</definedName>
    <definedName name="p_dealTAX">#REF!</definedName>
    <definedName name="p_five">#REF!</definedName>
    <definedName name="p_four">#REF!</definedName>
    <definedName name="p_Instructions">#REF!</definedName>
    <definedName name="P_L">#REF!</definedName>
    <definedName name="p_lbo_bs">#REF!</definedName>
    <definedName name="p_lbo_ca">#REF!</definedName>
    <definedName name="p_lbo_cf">#REF!</definedName>
    <definedName name="p_lbo_ds">#REF!</definedName>
    <definedName name="p_lbo_ds1">#REF!</definedName>
    <definedName name="p_lbo_ds2">#REF!</definedName>
    <definedName name="p_lbo_is">#REF!</definedName>
    <definedName name="p_lbo_o">#REF!</definedName>
    <definedName name="p_lbo_ra">#REF!</definedName>
    <definedName name="p_lbo_summ_ra">#REF!</definedName>
    <definedName name="p_lbo_ta">#REF!</definedName>
    <definedName name="p_MO">#REF!</definedName>
    <definedName name="p_one">#REF!</definedName>
    <definedName name="p_pflbo_bs">#REF!</definedName>
    <definedName name="p_pflbo_ca">#REF!</definedName>
    <definedName name="p_pflbo_cf">#REF!</definedName>
    <definedName name="p_pflbo_ds">#REF!</definedName>
    <definedName name="p_pflbo_ds2">#REF!</definedName>
    <definedName name="p_pflbo_is">#REF!</definedName>
    <definedName name="p_pflbo_ra">#REF!</definedName>
    <definedName name="p_pflbo_sum">#REF!</definedName>
    <definedName name="p_pflbo_summ_ra">#REF!</definedName>
    <definedName name="p_pflbo_ta">#REF!</definedName>
    <definedName name="p_quick_bs">#REF!</definedName>
    <definedName name="p_quick_ma">#REF!</definedName>
    <definedName name="p_quick_mo">#REF!</definedName>
    <definedName name="p_quick_ta">#REF!</definedName>
    <definedName name="p_quick1">#REF!</definedName>
    <definedName name="p_quick2">#REF!</definedName>
    <definedName name="p_ratios">#REF!</definedName>
    <definedName name="p_SA">#REF!</definedName>
    <definedName name="P_SALES_COMP">#REF!</definedName>
    <definedName name="p_SU">#REF!</definedName>
    <definedName name="p_SUMM">#REF!</definedName>
    <definedName name="p_summary">#REF!</definedName>
    <definedName name="p_TA">#REF!</definedName>
    <definedName name="P_TABLE">#REF!</definedName>
    <definedName name="p_tarBS">#REF!</definedName>
    <definedName name="p_tarCF">#REF!</definedName>
    <definedName name="p_tarDA">#REF!</definedName>
    <definedName name="p_tardps">#REF!</definedName>
    <definedName name="p_tarIS">#REF!</definedName>
    <definedName name="p_tarSBS">#REF!</definedName>
    <definedName name="p_tarSCF">#REF!</definedName>
    <definedName name="p_tarsis">#REF!</definedName>
    <definedName name="p_tartax">#REF!</definedName>
    <definedName name="p_tarwc">#REF!</definedName>
    <definedName name="p_three">#REF!</definedName>
    <definedName name="p_trans_sum">#REF!</definedName>
    <definedName name="p_trans_sum1">#REF!</definedName>
    <definedName name="p_two">#REF!</definedName>
    <definedName name="p_Val_Acq_DCFMA">#REF!</definedName>
    <definedName name="p_Val_Acq_DCFPA">#REF!</definedName>
    <definedName name="p_Val_Acq_Graph">#REF!</definedName>
    <definedName name="p_Val_Acq_SumNum">#REF!</definedName>
    <definedName name="p_Val_Acq_SumNum1">#REF!</definedName>
    <definedName name="p_Val_Acq_SumNum2">#REF!</definedName>
    <definedName name="p_val_Acq_Wacc">#REF!</definedName>
    <definedName name="p_Val_XRatio_Graph">#REF!</definedName>
    <definedName name="p_Val_XRatio_SumNum">#REF!</definedName>
    <definedName name="p_ValDCFMA">#REF!</definedName>
    <definedName name="p_ValDCFPA">#REF!</definedName>
    <definedName name="p_ValDCFSum">#REF!</definedName>
    <definedName name="p_ValGraph">#REF!</definedName>
    <definedName name="p_ValMatrix">#REF!</definedName>
    <definedName name="p_ValMult">#REF!</definedName>
    <definedName name="p_ValSumNum">#REF!</definedName>
    <definedName name="p_ValSumNum1">#REF!</definedName>
    <definedName name="p_ValSumNum2">#REF!</definedName>
    <definedName name="p_valWacc">#REF!</definedName>
    <definedName name="PA_AppPct" hidden="1">#REF!</definedName>
    <definedName name="Package" localSheetId="0" hidden="1">{#N/A,#N/A,FALSE,"Cover Page";#N/A,#N/A,FALSE,"Table of Contents";#N/A,#N/A,FALSE,"Executive Summary";#N/A,#N/A,FALSE,"Investment-Acquisition Costs";#N/A,#N/A,FALSE,"Financing Assumptions";#N/A,#N/A,FALSE,"Rent Roll";#N/A,#N/A,FALSE,"Taxes and Assessments"}</definedName>
    <definedName name="Package" hidden="1">{#N/A,#N/A,FALSE,"Cover Page";#N/A,#N/A,FALSE,"Table of Contents";#N/A,#N/A,FALSE,"Executive Summary";#N/A,#N/A,FALSE,"Investment-Acquisition Costs";#N/A,#N/A,FALSE,"Financing Assumptions";#N/A,#N/A,FALSE,"Rent Roll";#N/A,#N/A,FALSE,"Taxes and Assessments"}</definedName>
    <definedName name="pag">#REF!</definedName>
    <definedName name="PAGE1">#REF!</definedName>
    <definedName name="page10">#REF!</definedName>
    <definedName name="PAGE1A">#REF!</definedName>
    <definedName name="page2">#REF!</definedName>
    <definedName name="page2a">#REF!</definedName>
    <definedName name="page3">#REF!</definedName>
    <definedName name="PAGE3_1">#REF!</definedName>
    <definedName name="PAGE4">#REF!</definedName>
    <definedName name="PAGE5">#REF!</definedName>
    <definedName name="page5a">#REF!</definedName>
    <definedName name="page6">#REF!</definedName>
    <definedName name="page6a">#REF!</definedName>
    <definedName name="page6f3">#REF!</definedName>
    <definedName name="page6i">#REF!</definedName>
    <definedName name="page6k">#REF!</definedName>
    <definedName name="page6l">#REF!</definedName>
    <definedName name="page7">#REF!</definedName>
    <definedName name="page7a">#REF!</definedName>
    <definedName name="PAGE8">#REF!</definedName>
    <definedName name="page8a">#REF!</definedName>
    <definedName name="page9">#REF!</definedName>
    <definedName name="PageSwitch">#REF!</definedName>
    <definedName name="pal">#REF!</definedName>
    <definedName name="PandLSummaryPrint">#REF!</definedName>
    <definedName name="PapaFlag">#REF!</definedName>
    <definedName name="par">#REF!</definedName>
    <definedName name="parallel">#REF!</definedName>
    <definedName name="Param_BuildDate" hidden="1">#REF!</definedName>
    <definedName name="Param_BuildID" hidden="1">#REF!</definedName>
    <definedName name="Param_CashFlows" hidden="1">#REF!</definedName>
    <definedName name="Param_cBuildingID" hidden="1">#REF!</definedName>
    <definedName name="Param_Complete" hidden="1">#REF!</definedName>
    <definedName name="Param_Consolidated" hidden="1">#REF!</definedName>
    <definedName name="Param_CumRent" hidden="1">#REF!</definedName>
    <definedName name="Param_CurrentDate" hidden="1">#REF!</definedName>
    <definedName name="Param_Database" hidden="1">#REF!</definedName>
    <definedName name="Param_DLLVersion" hidden="1">#REF!</definedName>
    <definedName name="Param_DRCredit" hidden="1">#REF!</definedName>
    <definedName name="Param_DRNonCredit" hidden="1">#REF!</definedName>
    <definedName name="Param_ExcludeTenants" hidden="1">#REF!</definedName>
    <definedName name="Param_IncludeCPI" hidden="1">#REF!</definedName>
    <definedName name="Param_IncludePercentRent" hidden="1">#REF!</definedName>
    <definedName name="Param_IncludePW" hidden="1">#REF!</definedName>
    <definedName name="Param_Inclusion" hidden="1">#REF!</definedName>
    <definedName name="Param_LastDate" hidden="1">#REF!</definedName>
    <definedName name="Param_Markets" hidden="1">#REF!</definedName>
    <definedName name="Param_Properties" hidden="1">#REF!</definedName>
    <definedName name="Param_PVAbatement" hidden="1">#REF!</definedName>
    <definedName name="Param_RecDate" hidden="1">#REF!</definedName>
    <definedName name="Param_RentDate" hidden="1">#REF!</definedName>
    <definedName name="Param_RLAToolsVersion" hidden="1">#REF!</definedName>
    <definedName name="Param_SLAbatement" hidden="1">#REF!</definedName>
    <definedName name="Param_Start" hidden="1">#REF!</definedName>
    <definedName name="Param_Tenants" hidden="1">#REF!</definedName>
    <definedName name="Param_Term" hidden="1">#REF!</definedName>
    <definedName name="Param_UWDate" hidden="1">#REF!</definedName>
    <definedName name="Param_VacMarket" hidden="1">#REF!</definedName>
    <definedName name="Param_VacRenew" hidden="1">#REF!</definedName>
    <definedName name="Param_VacVacate" hidden="1">#REF!</definedName>
    <definedName name="Param_Version" hidden="1">#REF!</definedName>
    <definedName name="PARAPNTR">#REF!</definedName>
    <definedName name="ParaPtnr">#REF!</definedName>
    <definedName name="Paripassu">#REF!</definedName>
    <definedName name="Park">#REF!</definedName>
    <definedName name="parkavecopy" localSheetId="0" hidden="1">{"View1",#N/A,FALSE,"Sheet1";"View2",#N/A,FALSE,"Sheet1"}</definedName>
    <definedName name="parkavecopy" hidden="1">{"View1",#N/A,FALSE,"Sheet1";"View2",#N/A,FALSE,"Sheet1"}</definedName>
    <definedName name="parkcopy" localSheetId="0" hidden="1">{"Main",#N/A,FALSE,"Wacker";"Main2",#N/A,FALSE,"Wacker";"Value",#N/A,FALSE,"Wacker";"Sensitivity",#N/A,FALSE,"Wacker";"Paine",#N/A,FALSE,"Wacker";"Quaker",#N/A,FALSE,"Wacker";"Wacker",#N/A,FALSE,"Wacker";"1900",#N/A,FALSE,"Wacker";"1901",#N/A,FALSE,"Wacker"}</definedName>
    <definedName name="parkcopy" hidden="1">{"Main",#N/A,FALSE,"Wacker";"Main2",#N/A,FALSE,"Wacker";"Value",#N/A,FALSE,"Wacker";"Sensitivity",#N/A,FALSE,"Wacker";"Paine",#N/A,FALSE,"Wacker";"Quaker",#N/A,FALSE,"Wacker";"Wacker",#N/A,FALSE,"Wacker";"1900",#N/A,FALSE,"Wacker";"1901",#N/A,FALSE,"Wacker"}</definedName>
    <definedName name="PARKING">#REF!</definedName>
    <definedName name="parkjvcopy" localSheetId="0" hidden="1">{"Main",#N/A,FALSE,"Wacker";"Main2",#N/A,FALSE,"Wacker";"Value",#N/A,FALSE,"Wacker";"Sensitivity",#N/A,FALSE,"Wacker";"Paine",#N/A,FALSE,"Wacker";"Quaker",#N/A,FALSE,"Wacker";"Wacker",#N/A,FALSE,"Wacker";"1900",#N/A,FALSE,"Wacker";"1901",#N/A,FALSE,"Wacker"}</definedName>
    <definedName name="parkjvcopy" hidden="1">{"Main",#N/A,FALSE,"Wacker";"Main2",#N/A,FALSE,"Wacker";"Value",#N/A,FALSE,"Wacker";"Sensitivity",#N/A,FALSE,"Wacker";"Paine",#N/A,FALSE,"Wacker";"Quaker",#N/A,FALSE,"Wacker";"Wacker",#N/A,FALSE,"Wacker";"1900",#N/A,FALSE,"Wacker";"1901",#N/A,FALSE,"Wacker"}</definedName>
    <definedName name="parktest" localSheetId="0" hidden="1">{"View1",#N/A,FALSE,"Sheet1";"View2",#N/A,FALSE,"Sheet1"}</definedName>
    <definedName name="parktest" hidden="1">{"View1",#N/A,FALSE,"Sheet1";"View2",#N/A,FALSE,"Sheet1"}</definedName>
    <definedName name="parktestave" localSheetId="0" hidden="1">{"Main",#N/A,FALSE,"Wacker";"Main2",#N/A,FALSE,"Wacker";"Value",#N/A,FALSE,"Wacker";"Sensitivity",#N/A,FALSE,"Wacker";"Paine",#N/A,FALSE,"Wacker";"Quaker",#N/A,FALSE,"Wacker";"Wacker",#N/A,FALSE,"Wacker";"1900",#N/A,FALSE,"Wacker";"1901",#N/A,FALSE,"Wacker"}</definedName>
    <definedName name="parktestave" hidden="1">{"Main",#N/A,FALSE,"Wacker";"Main2",#N/A,FALSE,"Wacker";"Value",#N/A,FALSE,"Wacker";"Sensitivity",#N/A,FALSE,"Wacker";"Paine",#N/A,FALSE,"Wacker";"Quaker",#N/A,FALSE,"Wacker";"Wacker",#N/A,FALSE,"Wacker";"1900",#N/A,FALSE,"Wacker";"1901",#N/A,FALSE,"Wacker"}</definedName>
    <definedName name="PARM_Account">#REF!</definedName>
    <definedName name="PARM_Date">#REF!</definedName>
    <definedName name="PARM_From_Date">#REF!</definedName>
    <definedName name="PARM_FV1">"26-Jun-2008"</definedName>
    <definedName name="PARM_FV2">"5"</definedName>
    <definedName name="PARM_FV3">"00016512"</definedName>
    <definedName name="PARM_FV4">"92"</definedName>
    <definedName name="PARM_FV5">"A2"</definedName>
    <definedName name="PARM_FV6">"00"</definedName>
    <definedName name="PARM_FV7">"3209000"</definedName>
    <definedName name="PARM_FV8">"31-Dec-2007"</definedName>
    <definedName name="PARM_FV9">"31-May-2008"</definedName>
    <definedName name="PARM_LongShort">#REF!</definedName>
    <definedName name="PARM_Short_Incm_As_Exp">#REF!</definedName>
    <definedName name="PARM_To_Date">#REF!</definedName>
    <definedName name="PARM_Z_MultiPeriodReport">#REF!</definedName>
    <definedName name="part">#REF!</definedName>
    <definedName name="partbankact">#REF!</definedName>
    <definedName name="partbankbeg">#REF!</definedName>
    <definedName name="partbankend">#REF!</definedName>
    <definedName name="partbegbal">#REF!</definedName>
    <definedName name="partbookact">#REF!</definedName>
    <definedName name="partendbal">#REF!</definedName>
    <definedName name="Partner">#REF!</definedName>
    <definedName name="Partners">#REF!</definedName>
    <definedName name="Partnership_Expenses">#REF!</definedName>
    <definedName name="parts">#REF!</definedName>
    <definedName name="partzero">#REF!</definedName>
    <definedName name="paste">#REF!</definedName>
    <definedName name="paste_five">#REF!</definedName>
    <definedName name="paste_four">#REF!</definedName>
    <definedName name="paste_three">#REF!</definedName>
    <definedName name="Paste1">#REF!</definedName>
    <definedName name="Paste10">#REF!</definedName>
    <definedName name="Paste10a">#REF!</definedName>
    <definedName name="Paste10b">#REF!</definedName>
    <definedName name="Paste10c">#REF!</definedName>
    <definedName name="Paste11">#REF!</definedName>
    <definedName name="Paste11a">#REF!</definedName>
    <definedName name="Paste11b">#REF!</definedName>
    <definedName name="Paste11c">#REF!</definedName>
    <definedName name="Paste12">#REF!</definedName>
    <definedName name="Paste12a">#REF!</definedName>
    <definedName name="Paste12b">#REF!</definedName>
    <definedName name="Paste12c">#REF!</definedName>
    <definedName name="Paste1a">#REF!</definedName>
    <definedName name="Paste1b">#REF!</definedName>
    <definedName name="Paste1c">#REF!</definedName>
    <definedName name="Paste2">#REF!</definedName>
    <definedName name="Paste2a">#REF!</definedName>
    <definedName name="Paste2b">#REF!</definedName>
    <definedName name="Paste2c">#REF!</definedName>
    <definedName name="Paste3">#REF!</definedName>
    <definedName name="Paste3a">#REF!</definedName>
    <definedName name="Paste3b">#REF!</definedName>
    <definedName name="Paste3c">#REF!</definedName>
    <definedName name="Paste4">#REF!</definedName>
    <definedName name="Paste4a">#REF!</definedName>
    <definedName name="Paste4b">#REF!</definedName>
    <definedName name="Paste4c">#REF!</definedName>
    <definedName name="Paste5">#REF!</definedName>
    <definedName name="Paste5a">#REF!</definedName>
    <definedName name="Paste5b">#REF!</definedName>
    <definedName name="Paste5c">#REF!</definedName>
    <definedName name="Paste6">#REF!</definedName>
    <definedName name="Paste6a">#REF!</definedName>
    <definedName name="Paste6b">#REF!</definedName>
    <definedName name="Paste6c">#REF!</definedName>
    <definedName name="Paste7">#REF!</definedName>
    <definedName name="Paste7a">#REF!</definedName>
    <definedName name="Paste7b">#REF!</definedName>
    <definedName name="Paste7c">#REF!</definedName>
    <definedName name="Paste8">#REF!</definedName>
    <definedName name="Paste8a">#REF!</definedName>
    <definedName name="Paste8b">#REF!</definedName>
    <definedName name="Paste8c">#REF!</definedName>
    <definedName name="Paste9">#REF!</definedName>
    <definedName name="Paste9a">#REF!</definedName>
    <definedName name="Paste9b">#REF!</definedName>
    <definedName name="Paste9c">#REF!</definedName>
    <definedName name="PAT_MULTIPLE">#REF!</definedName>
    <definedName name="Path">#REF!</definedName>
    <definedName name="Pay_Num">#REF!</definedName>
    <definedName name="Payables">#REF!</definedName>
    <definedName name="paydates">#REF!</definedName>
    <definedName name="Paydowns">#REF!</definedName>
    <definedName name="Payment">#REF!</definedName>
    <definedName name="payment.Num">IF(OR(#REF!="",#REF!=#REF!),"",#REF!+1)</definedName>
    <definedName name="Payment_Date" localSheetId="0">DATE(YEAR(#REF!),MONTH(#REF!)+Payment_Number,DAY(#REF!))</definedName>
    <definedName name="Payment_Date">DATE(YEAR(#REF!),MONTH(#REF!)+Payment_Number,DAY(#REF!))</definedName>
    <definedName name="Payment_Date_1" localSheetId="0">DATE(YEAR(#REF!),MONTH(#REF!)+Payment_Number_1,DAY(#REF!))</definedName>
    <definedName name="Payment_Date_1">DATE(YEAR(#REF!),MONTH(#REF!)+Payment_Number_1,DAY(#REF!))</definedName>
    <definedName name="Payment_Number">ROW()-#REF!</definedName>
    <definedName name="Payment_Number_1">#N/A</definedName>
    <definedName name="Payments">MATCH(0.01,#REF!,-1)+1</definedName>
    <definedName name="Payments_per_year">#REF!</definedName>
    <definedName name="Payout">#REF!</definedName>
    <definedName name="PayoutYears">#REF!</definedName>
    <definedName name="PayrollPage1">#REF!</definedName>
    <definedName name="PayrollPage2">#REF!</definedName>
    <definedName name="PayrollPage3">#REF!</definedName>
    <definedName name="pays">#REF!</definedName>
    <definedName name="pb">#REF!</definedName>
    <definedName name="pbal">#REF!</definedName>
    <definedName name="pbb">#REF!</definedName>
    <definedName name="PBP">#REF!</definedName>
    <definedName name="PCap" hidden="1">#REF!</definedName>
    <definedName name="pct_share">#REF!</definedName>
    <definedName name="PctOwn">#REF!</definedName>
    <definedName name="pd">#REF!</definedName>
    <definedName name="pdd">#REF!</definedName>
    <definedName name="PE">#REF!</definedName>
    <definedName name="PE_1">#REF!,#REF!</definedName>
    <definedName name="PE_2">#REF!,#REF!</definedName>
    <definedName name="peak_nav">#REF!</definedName>
    <definedName name="pen">#REF!</definedName>
    <definedName name="Penetration">#REF!</definedName>
    <definedName name="PenetrationPage">#REF!</definedName>
    <definedName name="Penn_Telecom">#REF!</definedName>
    <definedName name="pepe" localSheetId="0" hidden="1">{#N/A,#N/A,FALSE,"Pharm";#N/A,#N/A,FALSE,"WWCM"}</definedName>
    <definedName name="pepe" hidden="1">{#N/A,#N/A,FALSE,"Pharm";#N/A,#N/A,FALSE,"WWCM"}</definedName>
    <definedName name="PEPE4" localSheetId="0" hidden="1">{#N/A,#N/A,FALSE,"Pharm";#N/A,#N/A,FALSE,"WWCM"}</definedName>
    <definedName name="PEPE4" hidden="1">{#N/A,#N/A,FALSE,"Pharm";#N/A,#N/A,FALSE,"WWCM"}</definedName>
    <definedName name="PEPE5" localSheetId="0" hidden="1">{#N/A,#N/A,FALSE,"Pharm";#N/A,#N/A,FALSE,"WWCM"}</definedName>
    <definedName name="PEPE5" hidden="1">{#N/A,#N/A,FALSE,"Pharm";#N/A,#N/A,FALSE,"WWCM"}</definedName>
    <definedName name="per">#REF!</definedName>
    <definedName name="perbolag" localSheetId="0" hidden="1">{#N/A,#N/A,FALSE,"intag";#N/A,#N/A,FALSE,"budg";#N/A,#N/A,FALSE,"samtl"}</definedName>
    <definedName name="perbolag" hidden="1">{#N/A,#N/A,FALSE,"intag";#N/A,#N/A,FALSE,"budg";#N/A,#N/A,FALSE,"samtl"}</definedName>
    <definedName name="perbolagneu" localSheetId="0" hidden="1">{#N/A,#N/A,FALSE,"intag";#N/A,#N/A,FALSE,"budg";#N/A,#N/A,FALSE,"samtl"}</definedName>
    <definedName name="perbolagneu" hidden="1">{#N/A,#N/A,FALSE,"intag";#N/A,#N/A,FALSE,"budg";#N/A,#N/A,FALSE,"samtl"}</definedName>
    <definedName name="PercAbate">#REF!</definedName>
    <definedName name="percent_offered">#REF!</definedName>
    <definedName name="perf_fee_asset">#REF!</definedName>
    <definedName name="perf_res_due_sh">#REF!</definedName>
    <definedName name="perf_res_int_mth">#REF!</definedName>
    <definedName name="perf_res_liab">#REF!</definedName>
    <definedName name="perf_res_per_sh">#REF!</definedName>
    <definedName name="PerfCreditScoreLU">#REF!</definedName>
    <definedName name="PerfCreditScoreLU2">#REF!</definedName>
    <definedName name="perffactor">#REF!</definedName>
    <definedName name="perffee">#REF!</definedName>
    <definedName name="PerfThisYear">#REF!</definedName>
    <definedName name="Periodic_rate">#REF!/#REF!</definedName>
    <definedName name="perm.pv">#REF!</definedName>
    <definedName name="PermAmortiz">#REF!</definedName>
    <definedName name="PermIntMethod">#REF!</definedName>
    <definedName name="PermIOTerm">#REF!</definedName>
    <definedName name="PermIR">#REF!</definedName>
    <definedName name="Permit_Fees">#REF!</definedName>
    <definedName name="PermLoanAmt">#REF!</definedName>
    <definedName name="PermLoanBrokerFee">#REF!</definedName>
    <definedName name="PermLoanFee">#REF!</definedName>
    <definedName name="PermOrigMonth">#REF!</definedName>
    <definedName name="PermRate">#REF!</definedName>
    <definedName name="PersonUnit">#REF!</definedName>
    <definedName name="pes">#REF!</definedName>
    <definedName name="pf_er_goal">#REF!</definedName>
    <definedName name="pf_own_goal">#REF!</definedName>
    <definedName name="pf_shares_goal">#REF!</definedName>
    <definedName name="pf_target_er">#REF!</definedName>
    <definedName name="pf_target_ownership">#REF!</definedName>
    <definedName name="pf_target_shares">#REF!</definedName>
    <definedName name="PFPRICE">#REF!</definedName>
    <definedName name="PFPRICE2">#REF!</definedName>
    <definedName name="PGMC" localSheetId="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GMC"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h" hidden="1">#REF!</definedName>
    <definedName name="PH_Current_Balance">#REF!</definedName>
    <definedName name="PH_Days_Past_Due">#REF!</definedName>
    <definedName name="PH_Post_Maturity_P">#REF!</definedName>
    <definedName name="PH_Review_Status">#REF!</definedName>
    <definedName name="pharma" localSheetId="0" hidden="1">{#N/A,#N/A,FALSE,"Sales Graph";#N/A,#N/A,FALSE,"PSBM";#N/A,#N/A,FALSE,"BUC Graph";#N/A,#N/A,FALSE,"P&amp;L - YTD"}</definedName>
    <definedName name="pharma" hidden="1">{#N/A,#N/A,FALSE,"Sales Graph";#N/A,#N/A,FALSE,"PSBM";#N/A,#N/A,FALSE,"BUC Graph";#N/A,#N/A,FALSE,"P&amp;L - YTD"}</definedName>
    <definedName name="Phase_10DelayedConstPayments">#REF!</definedName>
    <definedName name="Phase_10Start">#REF!</definedName>
    <definedName name="Phase_1DelayedConstPayments">#REF!</definedName>
    <definedName name="Phase_1Start">#REF!</definedName>
    <definedName name="Phase_2_Equity">#REF!</definedName>
    <definedName name="Phase_2DelayedConstPayments">#REF!</definedName>
    <definedName name="Phase_2Start">#REF!</definedName>
    <definedName name="Phase_3_equity">#REF!</definedName>
    <definedName name="Phase_3DelayedConstPayments">#REF!</definedName>
    <definedName name="Phase_3Start">#REF!</definedName>
    <definedName name="Phase_4DelayedConstPayments">#REF!</definedName>
    <definedName name="Phase_4Start">#REF!</definedName>
    <definedName name="Phase_5DelayedConstPayments">#REF!</definedName>
    <definedName name="Phase_5Start">#REF!</definedName>
    <definedName name="Phase_6DelayedConstPayments">#REF!</definedName>
    <definedName name="Phase_6Start">#REF!</definedName>
    <definedName name="Phase_7DelayedConstPayments">#REF!</definedName>
    <definedName name="Phase_7Start">#REF!</definedName>
    <definedName name="Phase_8DelayedConstPayments">#REF!</definedName>
    <definedName name="Phase_8Start">#REF!</definedName>
    <definedName name="Phase_9DelayedConstPayments">#REF!</definedName>
    <definedName name="Phase_9Start">#REF!</definedName>
    <definedName name="pi">#REF!</definedName>
    <definedName name="PI_Alloc">#REF!</definedName>
    <definedName name="PI_Allocation">#REF!</definedName>
    <definedName name="PI_BANK_BEG">#REF!</definedName>
    <definedName name="PI_BANK_END">#REF!</definedName>
    <definedName name="PI_Late_BEG">#REF!</definedName>
    <definedName name="PI_Late_END">#REF!</definedName>
    <definedName name="PI_MISC_BEG">#REF!</definedName>
    <definedName name="PI_MISC_END">#REF!</definedName>
    <definedName name="PI_MISCOP_BEG">#REF!</definedName>
    <definedName name="PI_MISCOP_END">#REF!</definedName>
    <definedName name="PI_REMIT">#REF!,#REF!,#REF!,#REF!</definedName>
    <definedName name="PI_SUSESC_BEG">#REF!</definedName>
    <definedName name="PI_SUSESC_END">#REF!</definedName>
    <definedName name="PIAllocation">#REF!</definedName>
    <definedName name="PIbankact">#REF!</definedName>
    <definedName name="PIbankbeg">#REF!</definedName>
    <definedName name="PIbankend">#REF!</definedName>
    <definedName name="PIBankItems">#REF!</definedName>
    <definedName name="PIbankmove">#REF!</definedName>
    <definedName name="PIBEGbal">#REF!</definedName>
    <definedName name="Pick_Number">#REF!</definedName>
    <definedName name="Pie" localSheetId="0" hidden="1">{"Financials",#N/A,FALSE,"Financials";"AVP",#N/A,FALSE,"AVP";"DCF",#N/A,FALSE,"DCF";"CSC",#N/A,FALSE,"CSC";"Deal_Comp",#N/A,FALSE,"DealComp"}</definedName>
    <definedName name="Pie" hidden="1">{"Financials",#N/A,FALSE,"Financials";"AVP",#N/A,FALSE,"AVP";"DCF",#N/A,FALSE,"DCF";"CSC",#N/A,FALSE,"CSC";"Deal_Comp",#N/A,FALSE,"DealComp"}</definedName>
    <definedName name="PIendbal">#REF!</definedName>
    <definedName name="pier90" localSheetId="0" hidden="1">{"excavation",#N/A,FALSE,"DETAIL.XLS"}</definedName>
    <definedName name="pier90" hidden="1">{"excavation",#N/A,FALSE,"DETAIL.XLS"}</definedName>
    <definedName name="pif">#REF!</definedName>
    <definedName name="pii" hidden="1">#REF!</definedName>
    <definedName name="piit">#REF!</definedName>
    <definedName name="PIK_Investment">#REF!</definedName>
    <definedName name="pil">#REF!</definedName>
    <definedName name="PINE">#REF!</definedName>
    <definedName name="pio" hidden="1">#REF!</definedName>
    <definedName name="PIremit">#REF!</definedName>
    <definedName name="pit">#REF!</definedName>
    <definedName name="pivotdata">#REF!</definedName>
    <definedName name="PivotSource" comment="This dynamic range captures the pivot table source. ">OFFSET(#REF!,0,0,COUNTA(#REF!),COUNTA(#REF!))</definedName>
    <definedName name="PIzero">#REF!</definedName>
    <definedName name="PJAM3Yr" localSheetId="0" hidden="1">{"INCOME",#N/A,FALSE,"ProNet";"VALUE",#N/A,FALSE,"ProNet"}</definedName>
    <definedName name="PJAM3Yr" hidden="1">{"INCOME",#N/A,FALSE,"ProNet";"VALUE",#N/A,FALSE,"ProNet"}</definedName>
    <definedName name="PJAM3Yr_old" localSheetId="0" hidden="1">{"INCOME",#N/A,FALSE,"ProNet";"VALUE",#N/A,FALSE,"ProNet"}</definedName>
    <definedName name="PJAM3Yr_old" hidden="1">{"INCOME",#N/A,FALSE,"ProNet";"VALUE",#N/A,FALSE,"ProNet"}</definedName>
    <definedName name="PJDOWN">#REF!</definedName>
    <definedName name="PKOH">#REF!</definedName>
    <definedName name="pky" localSheetId="0" hidden="1">{#N/A,#N/A,FALSE,"A";#N/A,#N/A,FALSE,"B";#N/A,#N/A,FALSE,"C";#N/A,#N/A,FALSE,"D";#N/A,#N/A,FALSE,"E";#N/A,#N/A,FALSE,"F";#N/A,#N/A,FALSE,"G";#N/A,#N/A,FALSE,"H";#N/A,#N/A,FALSE,"I";#N/A,#N/A,FALSE,"J";#N/A,#N/A,FALSE,"K";#N/A,#N/A,FALSE,"L";#N/A,#N/A,FALSE,"M";#N/A,#N/A,FALSE,"N";#N/A,#N/A,FALSE,"O";#N/A,#N/A,FALSE,"P";#N/A,#N/A,FALSE,"Q";#N/A,#N/A,FALSE,"R"}</definedName>
    <definedName name="pky" hidden="1">{#N/A,#N/A,FALSE,"A";#N/A,#N/A,FALSE,"B";#N/A,#N/A,FALSE,"C";#N/A,#N/A,FALSE,"D";#N/A,#N/A,FALSE,"E";#N/A,#N/A,FALSE,"F";#N/A,#N/A,FALSE,"G";#N/A,#N/A,FALSE,"H";#N/A,#N/A,FALSE,"I";#N/A,#N/A,FALSE,"J";#N/A,#N/A,FALSE,"K";#N/A,#N/A,FALSE,"L";#N/A,#N/A,FALSE,"M";#N/A,#N/A,FALSE,"N";#N/A,#N/A,FALSE,"O";#N/A,#N/A,FALSE,"P";#N/A,#N/A,FALSE,"Q";#N/A,#N/A,FALSE,"R"}</definedName>
    <definedName name="pl" hidden="1">#REF!</definedName>
    <definedName name="Plan_1_Homes">#REF!</definedName>
    <definedName name="Plan_Field_Flag">#REF!</definedName>
    <definedName name="Plan_Land_Flag">#REF!</definedName>
    <definedName name="Plan_Review">#REF!</definedName>
    <definedName name="Plan_SM_Flag">#REF!</definedName>
    <definedName name="PLANOVER">#REF!</definedName>
    <definedName name="PlanSummaryPrint">#REF!</definedName>
    <definedName name="PLANT">#REF!</definedName>
    <definedName name="platform" localSheetId="0" hidden="1">{#N/A,#N/A,TRUE,"Ericsson Stadium PCD ";#N/A,#N/A,TRUE,"Ericsson Stadium IOR"}</definedName>
    <definedName name="platform" hidden="1">{#N/A,#N/A,TRUE,"Ericsson Stadium PCD ";#N/A,#N/A,TRUE,"Ericsson Stadium IOR"}</definedName>
    <definedName name="platforma" localSheetId="0" hidden="1">{#N/A,#N/A,TRUE,"Ericsson Stadium PCD ";#N/A,#N/A,TRUE,"Ericsson Stadium IOR"}</definedName>
    <definedName name="platforma" hidden="1">{#N/A,#N/A,TRUE,"Ericsson Stadium PCD ";#N/A,#N/A,TRUE,"Ericsson Stadium IOR"}</definedName>
    <definedName name="PLCepi" localSheetId="0" hidden="1">{#N/A,#N/A,FALSE,"REPORT"}</definedName>
    <definedName name="PLCepi" hidden="1">{#N/A,#N/A,FALSE,"REPORT"}</definedName>
    <definedName name="please" localSheetId="0" hidden="1">{"Assumptions",#N/A,TRUE,"Returns";"Tables",#N/A,TRUE,"Returns"}</definedName>
    <definedName name="please" hidden="1">{"Assumptions",#N/A,TRUE,"Returns";"Tables",#N/A,TRUE,"Returns"}</definedName>
    <definedName name="plo" localSheetId="0" hidden="1">{#N/A,#N/A,FALSE,"Jim Walsh";#N/A,#N/A,FALSE,"Dan Minkoff";#N/A,#N/A,FALSE,"Chip Cinnamond";#N/A,#N/A,FALSE,"Ann Cole";#N/A,#N/A,FALSE,"Jim Rosasco";#N/A,#N/A,FALSE,"George Ochs";#N/A,#N/A,FALSE,"Peter Weed";#N/A,#N/A,FALSE,"Sheryl Crosland";#N/A,#N/A,FALSE,"Jim McLoughlin";#N/A,#N/A,FALSE,"Jim Olson";#N/A,#N/A,FALSE,"Anne Pfeiffer"}</definedName>
    <definedName name="plo" hidden="1">{#N/A,#N/A,FALSE,"Jim Walsh";#N/A,#N/A,FALSE,"Dan Minkoff";#N/A,#N/A,FALSE,"Chip Cinnamond";#N/A,#N/A,FALSE,"Ann Cole";#N/A,#N/A,FALSE,"Jim Rosasco";#N/A,#N/A,FALSE,"George Ochs";#N/A,#N/A,FALSE,"Peter Weed";#N/A,#N/A,FALSE,"Sheryl Crosland";#N/A,#N/A,FALSE,"Jim McLoughlin";#N/A,#N/A,FALSE,"Jim Olson";#N/A,#N/A,FALSE,"Anne Pfeiffer"}</definedName>
    <definedName name="PLProcef" localSheetId="0" hidden="1">{#N/A,#N/A,FALSE,"REPORT"}</definedName>
    <definedName name="PLProcef" hidden="1">{#N/A,#N/A,FALSE,"REPORT"}</definedName>
    <definedName name="PLTaxol" localSheetId="0" hidden="1">{#N/A,#N/A,FALSE,"REPORT"}</definedName>
    <definedName name="PLTaxol" hidden="1">{#N/A,#N/A,FALSE,"REPORT"}</definedName>
    <definedName name="PLTOP">#REF!</definedName>
    <definedName name="pm" localSheetId="0" hidden="1">{#N/A,#N/A,FALSE,"Assumptions";#N/A,#N/A,FALSE,"Impact Assumptions";#N/A,#N/A,FALSE,"10-Yr - detail";#N/A,#N/A,FALSE,"1,5,10 yr comp";#N/A,#N/A,FALSE,"Lse-Exp.";#N/A,#N/A,FALSE,"Rent Roll";#N/A,#N/A,FALSE,"Historical (2)";#N/A,#N/A,FALSE,"RET's";#N/A,#N/A,FALSE,"Lease Rollover"}</definedName>
    <definedName name="pm" hidden="1">{#N/A,#N/A,FALSE,"Assumptions";#N/A,#N/A,FALSE,"Impact Assumptions";#N/A,#N/A,FALSE,"10-Yr - detail";#N/A,#N/A,FALSE,"1,5,10 yr comp";#N/A,#N/A,FALSE,"Lse-Exp.";#N/A,#N/A,FALSE,"Rent Roll";#N/A,#N/A,FALSE,"Historical (2)";#N/A,#N/A,FALSE,"RET's";#N/A,#N/A,FALSE,"Lease Rollover"}</definedName>
    <definedName name="Pmnt_Since_10_1_11">#REF!</definedName>
    <definedName name="pmt">#REF!</definedName>
    <definedName name="Pmt_to_use">#REF!</definedName>
    <definedName name="Pnl" localSheetId="0" hidden="1">{#N/A,#N/A,FALSE,"Pharm";#N/A,#N/A,FALSE,"WWCM"}</definedName>
    <definedName name="Pnl" hidden="1">{#N/A,#N/A,FALSE,"Pharm";#N/A,#N/A,FALSE,"WWCM"}</definedName>
    <definedName name="PNT">#REF!</definedName>
    <definedName name="poiuy" localSheetId="0" hidden="1">{#N/A,#N/A,FALSE,"Aging Summary";#N/A,#N/A,FALSE,"Ratio Analysis";#N/A,#N/A,FALSE,"Test 120 Day Accts";#N/A,#N/A,FALSE,"Tickmarks"}</definedName>
    <definedName name="poiuy" hidden="1">{#N/A,#N/A,FALSE,"Aging Summary";#N/A,#N/A,FALSE,"Ratio Analysis";#N/A,#N/A,FALSE,"Test 120 Day Accts";#N/A,#N/A,FALSE,"Tickmarks"}</definedName>
    <definedName name="POOL">#REF!</definedName>
    <definedName name="Pool_Balances">#REF!</definedName>
    <definedName name="Pool_Int_Pmts">#REF!</definedName>
    <definedName name="Pool_PD">#REF!</definedName>
    <definedName name="Pool_Prin_Pmts">#REF!</definedName>
    <definedName name="poolbal">#REF!</definedName>
    <definedName name="PoolBalance">#REF!</definedName>
    <definedName name="PoolName">#REF!</definedName>
    <definedName name="pop" localSheetId="0" hidden="1">{#N/A,#N/A,FALSE,"Jim Walsh";#N/A,#N/A,FALSE,"Dan Minkoff";#N/A,#N/A,FALSE,"Chip Cinnamond";#N/A,#N/A,FALSE,"Ann Cole";#N/A,#N/A,FALSE,"Jim Rosasco";#N/A,#N/A,FALSE,"George Ochs";#N/A,#N/A,FALSE,"Peter Weed";#N/A,#N/A,FALSE,"Sheryl Crosland";#N/A,#N/A,FALSE,"Jim McLoughlin";#N/A,#N/A,FALSE,"Jim Olson";#N/A,#N/A,FALSE,"Anne Pfeiffer"}</definedName>
    <definedName name="pop" hidden="1">{#N/A,#N/A,FALSE,"Jim Walsh";#N/A,#N/A,FALSE,"Dan Minkoff";#N/A,#N/A,FALSE,"Chip Cinnamond";#N/A,#N/A,FALSE,"Ann Cole";#N/A,#N/A,FALSE,"Jim Rosasco";#N/A,#N/A,FALSE,"George Ochs";#N/A,#N/A,FALSE,"Peter Weed";#N/A,#N/A,FALSE,"Sheryl Crosland";#N/A,#N/A,FALSE,"Jim McLoughlin";#N/A,#N/A,FALSE,"Jim Olson";#N/A,#N/A,FALSE,"Anne Pfeiffer"}</definedName>
    <definedName name="popupsqft">#REF!</definedName>
    <definedName name="popupunitrent">#REF!</definedName>
    <definedName name="popupunits">#REF!</definedName>
    <definedName name="port29" localSheetId="0" hidden="1">{#N/A,#N/A,FALSE,"Pharm";#N/A,#N/A,FALSE,"WWCM"}</definedName>
    <definedName name="port29" hidden="1">{#N/A,#N/A,FALSE,"Pharm";#N/A,#N/A,FALSE,"WWCM"}</definedName>
    <definedName name="Portfolio" hidden="1">#REF!</definedName>
    <definedName name="Portfolio4">#REF!</definedName>
    <definedName name="PortfolioKeys">#REF!</definedName>
    <definedName name="Portfolios">#REF!</definedName>
    <definedName name="pos">#REF!</definedName>
    <definedName name="Post_Maturity_Payments">#REF!</definedName>
    <definedName name="pot">#REF!</definedName>
    <definedName name="pou" hidden="1">#REF!</definedName>
    <definedName name="power">#REF!</definedName>
    <definedName name="powerass">#REF!</definedName>
    <definedName name="pp" localSheetId="0" hidden="1">{#N/A,#N/A,FALSE,"Calc";#N/A,#N/A,FALSE,"Sensitivity";#N/A,#N/A,FALSE,"LT Earn.Dil.";#N/A,#N/A,FALSE,"Dil. AVP"}</definedName>
    <definedName name="pp" hidden="1">{#N/A,#N/A,FALSE,"Calc";#N/A,#N/A,FALSE,"Sensitivity";#N/A,#N/A,FALSE,"LT Earn.Dil.";#N/A,#N/A,FALSE,"Dil. AVP"}</definedName>
    <definedName name="PP_CHS">#REF!</definedName>
    <definedName name="PP_LNS">#REF!</definedName>
    <definedName name="PPBOTMAR">#REF!</definedName>
    <definedName name="PPFMT">#REF!</definedName>
    <definedName name="PPFOT">#REF!</definedName>
    <definedName name="PPHEAD">#REF!</definedName>
    <definedName name="PPHMI">#REF!</definedName>
    <definedName name="PPHV">#REF!</definedName>
    <definedName name="PPLFTMAR">#REF!</definedName>
    <definedName name="PPLPP">#REF!</definedName>
    <definedName name="pppa">#REF!</definedName>
    <definedName name="PPPGLEN">#REF!</definedName>
    <definedName name="pppppppppp" localSheetId="0" hidden="1">{#N/A,#N/A,FALSE,"Jim Walsh";#N/A,#N/A,FALSE,"Dan Minkoff";#N/A,#N/A,FALSE,"Chip Cinnamond";#N/A,#N/A,FALSE,"Ann Cole";#N/A,#N/A,FALSE,"Jim Rosasco";#N/A,#N/A,FALSE,"George Ochs";#N/A,#N/A,FALSE,"Peter Weed";#N/A,#N/A,FALSE,"Sheryl Crosland";#N/A,#N/A,FALSE,"Jim McLoughlin";#N/A,#N/A,FALSE,"Jim Olson";#N/A,#N/A,FALSE,"Anne Pfeiffer"}</definedName>
    <definedName name="pppppppppp" hidden="1">{#N/A,#N/A,FALSE,"Jim Walsh";#N/A,#N/A,FALSE,"Dan Minkoff";#N/A,#N/A,FALSE,"Chip Cinnamond";#N/A,#N/A,FALSE,"Ann Cole";#N/A,#N/A,FALSE,"Jim Rosasco";#N/A,#N/A,FALSE,"George Ochs";#N/A,#N/A,FALSE,"Peter Weed";#N/A,#N/A,FALSE,"Sheryl Crosland";#N/A,#N/A,FALSE,"Jim McLoughlin";#N/A,#N/A,FALSE,"Jim Olson";#N/A,#N/A,FALSE,"Anne Pfeiffer"}</definedName>
    <definedName name="PPRGT">#REF!</definedName>
    <definedName name="PPRGTMAR">#REF!</definedName>
    <definedName name="PPT" localSheetId="0" hidden="1">{#N/A,#N/A,FALSE,"Chart 2 by Prop Type"}</definedName>
    <definedName name="PPT" hidden="1">{#N/A,#N/A,FALSE,"Chart 2 by Prop Type"}</definedName>
    <definedName name="PPTOPMAR">#REF!</definedName>
    <definedName name="PPVMI">#REF!</definedName>
    <definedName name="pr" hidden="1">#REF!</definedName>
    <definedName name="PrcapExp">#REF!</definedName>
    <definedName name="PrCapExp_002">#REF!</definedName>
    <definedName name="PrCapExp3">#REF!</definedName>
    <definedName name="Pre_COVID_19_Loans">#REF!</definedName>
    <definedName name="Pre_Exp" hidden="1">#REF!</definedName>
    <definedName name="preca">#REF!</definedName>
    <definedName name="PredevBeginDate">#REF!</definedName>
    <definedName name="PredevUpfront">#REF!</definedName>
    <definedName name="Pref">#REF!</definedName>
    <definedName name="PREF_RATE">#REF!</definedName>
    <definedName name="PREF_RET">#REF!</definedName>
    <definedName name="Pref_Type">#REF!</definedName>
    <definedName name="PREF_ZERO">#REF!</definedName>
    <definedName name="Preferred">#REF!</definedName>
    <definedName name="PreferredConvertPrice1">#REF!</definedName>
    <definedName name="PreferredConvertPrice2">#REF!</definedName>
    <definedName name="PreferredReturnToBeAllocated9">#REF!</definedName>
    <definedName name="PrefHurdle">#REF!</definedName>
    <definedName name="Prefret">#REF!</definedName>
    <definedName name="PrefSplit_To_Investors">#REF!</definedName>
    <definedName name="PrefSplit_To_Promotes">#REF!</definedName>
    <definedName name="prefswitch">#REF!</definedName>
    <definedName name="prefyes" hidden="1">#REF!</definedName>
    <definedName name="Prelim">#REF!</definedName>
    <definedName name="premium_increment">#REF!</definedName>
    <definedName name="PremiumThresholdAmt">#REF!</definedName>
    <definedName name="PremiumThresholdPct">#REF!</definedName>
    <definedName name="preo">#REF!</definedName>
    <definedName name="PreOpenPeriod">#REF!</definedName>
    <definedName name="PreOpenTotalMgmtFee">#REF!</definedName>
    <definedName name="Prepaid" hidden="1">#REF!</definedName>
    <definedName name="Prepaids">#REF!</definedName>
    <definedName name="PrepaidsFrom">#REF!</definedName>
    <definedName name="PrepaidsPrev">#REF!</definedName>
    <definedName name="prepared_by">#REF!</definedName>
    <definedName name="prepared_date">#REF!</definedName>
    <definedName name="PrepayCode">#REF!</definedName>
    <definedName name="Prepop_Rows">#REF!</definedName>
    <definedName name="Presentation" localSheetId="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NormalA4">#REF!</definedName>
    <definedName name="Previous_Period">#REF!</definedName>
    <definedName name="PREVPRIN">#REF!</definedName>
    <definedName name="PREVYEAR">#REF!</definedName>
    <definedName name="PREVYEARCLOSED">#REF!</definedName>
    <definedName name="PRI">#REF!</definedName>
    <definedName name="Price">#REF!</definedName>
    <definedName name="PRICE_INCREASES">#REF!</definedName>
    <definedName name="priceacq">#REF!</definedName>
    <definedName name="pricebook_col" hidden="1">#REF!</definedName>
    <definedName name="priceearnings_col" hidden="1">#REF!</definedName>
    <definedName name="PRICES">#REF!</definedName>
    <definedName name="pricetar">#REF!</definedName>
    <definedName name="PriceThreshholdAmount">#REF!</definedName>
    <definedName name="PriceThresholdPercent">#REF!</definedName>
    <definedName name="PriceTreshholdPercent">#REF!</definedName>
    <definedName name="PRICID">#REF!</definedName>
    <definedName name="PricingData">#REF!</definedName>
    <definedName name="PricingHomeCell">#REF!</definedName>
    <definedName name="Primary_Tenant">#REF!</definedName>
    <definedName name="Prime">#REF!</definedName>
    <definedName name="Prin">#REF!</definedName>
    <definedName name="Princ">#REF!</definedName>
    <definedName name="Princeton">#REF!</definedName>
    <definedName name="PRINCHNG">#REF!</definedName>
    <definedName name="Principal">#N/A</definedName>
    <definedName name="Principal_1" localSheetId="0">-PPMT(#REF!/12,Payment_Number_1,Number_of_Payments_1,#REF!)</definedName>
    <definedName name="Principal_1">-PPMT(#REF!/12,Payment_Number_1,Number_of_Payments_1,#REF!)</definedName>
    <definedName name="Principal_Balance">#REF!</definedName>
    <definedName name="principalpmt">#REF!</definedName>
    <definedName name="Print" localSheetId="0" hidden="1">{#N/A,#N/A,TRUE,"Cover";#N/A,#N/A,TRUE,"Stack";#N/A,#N/A,TRUE,"Cost S";#N/A,#N/A,TRUE,"Financing";#N/A,#N/A,TRUE," CF";#N/A,#N/A,TRUE,"CF Mnthly";#N/A,#N/A,TRUE,"CF assum";#N/A,#N/A,TRUE,"Unit Sales";#N/A,#N/A,TRUE,"REV";#N/A,#N/A,TRUE,"Bdgt Backup"}</definedName>
    <definedName name="Print" hidden="1">{#N/A,#N/A,TRUE,"Cover";#N/A,#N/A,TRUE,"Stack";#N/A,#N/A,TRUE,"Cost S";#N/A,#N/A,TRUE,"Financing";#N/A,#N/A,TRUE," CF";#N/A,#N/A,TRUE,"CF Mnthly";#N/A,#N/A,TRUE,"CF assum";#N/A,#N/A,TRUE,"Unit Sales";#N/A,#N/A,TRUE,"REV";#N/A,#N/A,TRUE,"Bdgt Backup"}</definedName>
    <definedName name="PRINT_2">#N/A</definedName>
    <definedName name="PRINT_3">#N/A</definedName>
    <definedName name="PRINT_A">#N/A</definedName>
    <definedName name="Print_All">#REF!</definedName>
    <definedName name="Print_All_Sheets">#REF!</definedName>
    <definedName name="_xlnm.Print_Area" localSheetId="0">Cover!$C$6:$Q$37</definedName>
    <definedName name="_xlnm.Print_Area" localSheetId="3">'Endnotes and Disclaimers'!$B$3:$C$21</definedName>
    <definedName name="_xlnm.Print_Area">#REF!</definedName>
    <definedName name="Print_Area_MI">#REF!</definedName>
    <definedName name="Print_Area_Reset">OFFSET(#REF!,0,0,#REF!)</definedName>
    <definedName name="Print_Area_Reset_1" localSheetId="0">OFFSET(Full_Print,0,0,Last_Row_1)</definedName>
    <definedName name="Print_Area_Reset_1">OFFSET(Full_Print,0,0,Last_Row_1)</definedName>
    <definedName name="Print_Area1">#REF!</definedName>
    <definedName name="Print_Area2">#REF!</definedName>
    <definedName name="PRINT_BCCAM">#N/A</definedName>
    <definedName name="PRINT_BCINS">#N/A</definedName>
    <definedName name="PRINT_BCMR">#N/A</definedName>
    <definedName name="PRINT_BCPR">#N/A</definedName>
    <definedName name="PRINT_BCTAX">#N/A</definedName>
    <definedName name="Print_CSC_Report_2" localSheetId="0" hidden="1">{"CSC_1",#N/A,FALSE,"CSC Outputs";"CSC_2",#N/A,FALSE,"CSC Outputs"}</definedName>
    <definedName name="Print_CSC_Report_2" hidden="1">{"CSC_1",#N/A,FALSE,"CSC Outputs";"CSC_2",#N/A,FALSE,"CSC Outputs"}</definedName>
    <definedName name="print_CSC_report_2a" localSheetId="0" hidden="1">{"CSC_1",#N/A,FALSE,"CSC Outputs";"CSC_2",#N/A,FALSE,"CSC Outputs"}</definedName>
    <definedName name="print_CSC_report_2a" hidden="1">{"CSC_1",#N/A,FALSE,"CSC Outputs";"CSC_2",#N/A,FALSE,"CSC Outputs"}</definedName>
    <definedName name="Print_CSC_Report_3" localSheetId="0" hidden="1">{"CSC_1",#N/A,FALSE,"CSC Outputs";"CSC_2",#N/A,FALSE,"CSC Outputs"}</definedName>
    <definedName name="Print_CSC_Report_3" hidden="1">{"CSC_1",#N/A,FALSE,"CSC Outputs";"CSC_2",#N/A,FALSE,"CSC Outputs"}</definedName>
    <definedName name="Print_CSC_Report_3a" localSheetId="0" hidden="1">{"CSC_1",#N/A,FALSE,"CSC Outputs";"CSC_2",#N/A,FALSE,"CSC Outputs"}</definedName>
    <definedName name="Print_CSC_Report_3a" hidden="1">{"CSC_1",#N/A,FALSE,"CSC Outputs";"CSC_2",#N/A,FALSE,"CSC Outputs"}</definedName>
    <definedName name="Print_CSC_Report_4" localSheetId="0" hidden="1">{"CSC_1",#N/A,FALSE,"CSC Outputs";"CSC_2",#N/A,FALSE,"CSC Outputs"}</definedName>
    <definedName name="Print_CSC_Report_4" hidden="1">{"CSC_1",#N/A,FALSE,"CSC Outputs";"CSC_2",#N/A,FALSE,"CSC Outputs"}</definedName>
    <definedName name="Print_CSC_Report_4a" localSheetId="0" hidden="1">{"CSC_1",#N/A,FALSE,"CSC Outputs";"CSC_2",#N/A,FALSE,"CSC Outputs"}</definedName>
    <definedName name="Print_CSC_Report_4a" hidden="1">{"CSC_1",#N/A,FALSE,"CSC Outputs";"CSC_2",#N/A,FALSE,"CSC Outputs"}</definedName>
    <definedName name="PRINT_D">#N/A</definedName>
    <definedName name="PRINT_DETAILS">#N/A</definedName>
    <definedName name="PRINT_EDET">#N/A</definedName>
    <definedName name="PRINT_ESUM">#N/A</definedName>
    <definedName name="PRINT_EXPENSES">#N/A</definedName>
    <definedName name="PRINT_EXPS">#N/A</definedName>
    <definedName name="PRINT_F">#N/A</definedName>
    <definedName name="PRINT_GDET">#N/A</definedName>
    <definedName name="PRINT_GSUM">#N/A</definedName>
    <definedName name="PRINT_HDET">#N/A</definedName>
    <definedName name="PRINT_HSUM">#N/A</definedName>
    <definedName name="PRINT_IDET">#N/A</definedName>
    <definedName name="PRINT_ISUM">#N/A</definedName>
    <definedName name="PRINT_J">#N/A</definedName>
    <definedName name="Print_Level_Table">#REF!</definedName>
    <definedName name="PRINT_MARKETING">#N/A</definedName>
    <definedName name="PRINT_MKTG">#N/A</definedName>
    <definedName name="PRINT_OCCUPANAL">#N/A</definedName>
    <definedName name="PRINT_OCCUPANCY">#N/A</definedName>
    <definedName name="PRINT_RATES">#N/A</definedName>
    <definedName name="PRINT_RECRATES">#N/A</definedName>
    <definedName name="PRINT_REV">#N/A</definedName>
    <definedName name="PRINT_REVENUES">#N/A</definedName>
    <definedName name="Print_Selected_Sheets">#REF!</definedName>
    <definedName name="Print_Selection">#REF!</definedName>
    <definedName name="_xlnm.Print_Titles">#REF!</definedName>
    <definedName name="PRINT_TITLES_MI">#REF!</definedName>
    <definedName name="PRINT_UTIL">#N/A</definedName>
    <definedName name="PRINT1">#REF!</definedName>
    <definedName name="Print2" localSheetId="0" hidden="1">{#N/A,#N/A,FALSE,"Cover";#N/A,#N/A,FALSE,"Stack";#N/A,#N/A,FALSE,"Cost S";#N/A,#N/A,FALSE," CF";#N/A,#N/A,FALSE,"Investor"}</definedName>
    <definedName name="Print2" hidden="1">{#N/A,#N/A,FALSE,"Cover";#N/A,#N/A,FALSE,"Stack";#N/A,#N/A,FALSE,"Cost S";#N/A,#N/A,FALSE," CF";#N/A,#N/A,FALSE,"Investor"}</definedName>
    <definedName name="PRINTA">#REF!</definedName>
    <definedName name="PRINTALL">#REF!</definedName>
    <definedName name="PRINTING">#N/A</definedName>
    <definedName name="Printing_menu">#REF!</definedName>
    <definedName name="Printing_Selection">#REF!</definedName>
    <definedName name="PRINTMAC">#REF!</definedName>
    <definedName name="PrintNewCommunities">#REF!</definedName>
    <definedName name="PrintNewHomes">#REF!</definedName>
    <definedName name="PRINTW">#REF!</definedName>
    <definedName name="PRINTX">#REF!</definedName>
    <definedName name="PRINTY">#REF!</definedName>
    <definedName name="PRINTZ">#REF!</definedName>
    <definedName name="Prior_Net_Assets">#REF!</definedName>
    <definedName name="PriorAccDet">#REF!</definedName>
    <definedName name="PriorAccSum">#REF!</definedName>
    <definedName name="PriorCapExp">#REF!</definedName>
    <definedName name="Priority_Sweep">#REF!</definedName>
    <definedName name="PRN">#REF!</definedName>
    <definedName name="PRN_MENU">#REF!</definedName>
    <definedName name="PrnRng_001">#REF!</definedName>
    <definedName name="prntall" localSheetId="0" hidden="1">{#N/A,#N/A,FALSE,"Land";#N/A,#N/A,FALSE,"Cost Analysis";"Summary",#N/A,FALSE,"Equipment"}</definedName>
    <definedName name="prntall" hidden="1">{#N/A,#N/A,FALSE,"Land";#N/A,#N/A,FALSE,"Cost Analysis";"Summary",#N/A,FALSE,"Equipment"}</definedName>
    <definedName name="pro">#REF!</definedName>
    <definedName name="Probability_of_Renewal">#REF!</definedName>
    <definedName name="problem" localSheetId="0" hidden="1">{"View1",#N/A,FALSE,"Sheet1";"View2",#N/A,FALSE,"Sheet1"}</definedName>
    <definedName name="problem" hidden="1">{"View1",#N/A,FALSE,"Sheet1";"View2",#N/A,FALSE,"Sheet1"}</definedName>
    <definedName name="Procef" localSheetId="0" hidden="1">{#N/A,#N/A,FALSE,"Pharm";#N/A,#N/A,FALSE,"WWCM"}</definedName>
    <definedName name="Procef" hidden="1">{#N/A,#N/A,FALSE,"Pharm";#N/A,#N/A,FALSE,"WWCM"}</definedName>
    <definedName name="ProClarityColumn">#REF!</definedName>
    <definedName name="ProClarityData">#REF!</definedName>
    <definedName name="ProClarityRow">#REF!</definedName>
    <definedName name="prod" localSheetId="0" hidden="1">{#N/A,#N/A,FALSE,"Pharm";#N/A,#N/A,FALSE,"WWCM"}</definedName>
    <definedName name="prod" hidden="1">{#N/A,#N/A,FALSE,"Pharm";#N/A,#N/A,FALSE,"WWCM"}</definedName>
    <definedName name="ProductType">#REF!</definedName>
    <definedName name="ProfitDiffPercent">#REF!</definedName>
    <definedName name="ProfitPartPerHome">#REF!</definedName>
    <definedName name="ProfitProformaSummaryPrint">#REF!</definedName>
    <definedName name="ProfitThresholdPercent">#REF!</definedName>
    <definedName name="proforma">#REF!</definedName>
    <definedName name="ProfPlan">#REF!</definedName>
    <definedName name="proj_date">#REF!</definedName>
    <definedName name="PROJ1">#REF!</definedName>
    <definedName name="PROJ2">#REF!</definedName>
    <definedName name="Proj2003">#REF!</definedName>
    <definedName name="Proj2003Br">#REF!</definedName>
    <definedName name="Project">#REF!</definedName>
    <definedName name="PROJECT_NAME">#REF!</definedName>
    <definedName name="projectarea">#REF!</definedName>
    <definedName name="ProjectDelayMonths">#REF!</definedName>
    <definedName name="ProjectDelayShiftFactor">#REF!</definedName>
    <definedName name="ProjectDuration">#REF!</definedName>
    <definedName name="projectinsurancepercent">#REF!</definedName>
    <definedName name="PROJECTIONSDOLL">#REF!</definedName>
    <definedName name="PROJECTIONSYEN">#REF!</definedName>
    <definedName name="ProjectManager">#REF!</definedName>
    <definedName name="ProjectName" localSheetId="0">{"Client Name or Project Name"}</definedName>
    <definedName name="ProjectName">{"Client Name or Project Name"}</definedName>
    <definedName name="ProjName">#REF!</definedName>
    <definedName name="Promote">#REF!</definedName>
    <definedName name="Promote_Leverage_Switch">#REF!</definedName>
    <definedName name="promote1">#REF!</definedName>
    <definedName name="Promotional">#REF!</definedName>
    <definedName name="PromotionalFlag">#REF!</definedName>
    <definedName name="PromotionalMonthly">#REF!</definedName>
    <definedName name="promte" localSheetId="0" hidden="1">{"Assumptions",#N/A,FALSE,"Assumptions"}</definedName>
    <definedName name="promte" hidden="1">{"Assumptions",#N/A,FALSE,"Assumptions"}</definedName>
    <definedName name="prop">#REF!</definedName>
    <definedName name="Prop_Allocation">#REF!</definedName>
    <definedName name="Prop_Num">#REF!</definedName>
    <definedName name="Prop_Sum">#REF!</definedName>
    <definedName name="PropCount">#REF!</definedName>
    <definedName name="PropData">#REF!</definedName>
    <definedName name="Property">#REF!</definedName>
    <definedName name="Property_City">#REF!</definedName>
    <definedName name="Property_Code">#REF!</definedName>
    <definedName name="Property_Database_Headers">#REF!</definedName>
    <definedName name="property_location">#REF!</definedName>
    <definedName name="Property_Name">#REF!</definedName>
    <definedName name="Property_Number">#REF!</definedName>
    <definedName name="Property_Size">#REF!</definedName>
    <definedName name="Property_State">#REF!</definedName>
    <definedName name="Property_Type_Distribution">#REF!</definedName>
    <definedName name="propertycheck">#REF!</definedName>
    <definedName name="PropertyName">#REF!</definedName>
    <definedName name="PropertyNames">#REF!</definedName>
    <definedName name="PropertySF">#REF!</definedName>
    <definedName name="PropertyTaxFlag">#REF!</definedName>
    <definedName name="PropertyTaxMonthly">#REF!</definedName>
    <definedName name="PropFlag">#REF!</definedName>
    <definedName name="PropFlagStart">#REF!</definedName>
    <definedName name="PropHerf">#REF!</definedName>
    <definedName name="PropMatch">#REF!</definedName>
    <definedName name="propname">#REF!</definedName>
    <definedName name="ProposalContingency">#REF!</definedName>
    <definedName name="ProposalFee">#REF!</definedName>
    <definedName name="Proposed_Suite">#REF!</definedName>
    <definedName name="Proposed_Tenant_Name">#REF!</definedName>
    <definedName name="PropSize1">#REF!</definedName>
    <definedName name="PropTaxRate">#REF!</definedName>
    <definedName name="PropType">#REF!</definedName>
    <definedName name="PropTypes">#REF!</definedName>
    <definedName name="Prospect341">#REF!</definedName>
    <definedName name="protected">#REF!</definedName>
    <definedName name="prova" localSheetId="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rova"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rt" localSheetId="0" hidden="1">{"AnnualRentRoll",#N/A,FALSE,"RentRoll"}</definedName>
    <definedName name="Prt" hidden="1">{"AnnualRentRoll",#N/A,FALSE,"RentRoll"}</definedName>
    <definedName name="Pship_EIN" hidden="1">#REF!</definedName>
    <definedName name="Pship_NA2" hidden="1">#REF!</definedName>
    <definedName name="Pst_Due_120">#REF!</definedName>
    <definedName name="Pst_Due_150">#REF!</definedName>
    <definedName name="Pst_Due_30">#REF!</definedName>
    <definedName name="Pst_Due_60">#REF!</definedName>
    <definedName name="Pst_Due_90">#REF!</definedName>
    <definedName name="PSWInput_0_0" hidden="1">#REF!</definedName>
    <definedName name="PSWInput_0_1" hidden="1">#REF!</definedName>
    <definedName name="PSWInput_0_10" hidden="1">#REF!</definedName>
    <definedName name="PSWInput_0_11" hidden="1">#REF!</definedName>
    <definedName name="PSWInput_0_12" hidden="1">#REF!</definedName>
    <definedName name="PSWInput_0_13" hidden="1">#REF!</definedName>
    <definedName name="PSWInput_0_14" hidden="1">#REF!</definedName>
    <definedName name="PSWInput_0_15" hidden="1">#REF!</definedName>
    <definedName name="PSWInput_0_16" hidden="1">#REF!</definedName>
    <definedName name="PSWInput_0_17" hidden="1">#REF!</definedName>
    <definedName name="PSWInput_0_18" hidden="1">#REF!</definedName>
    <definedName name="PSWInput_0_19" hidden="1">#REF!</definedName>
    <definedName name="PSWInput_0_2" hidden="1">#REF!</definedName>
    <definedName name="PSWInput_0_20" hidden="1">#REF!</definedName>
    <definedName name="PSWInput_0_21" hidden="1">#REF!</definedName>
    <definedName name="PSWInput_0_22" hidden="1">#REF!</definedName>
    <definedName name="PSWInput_0_23" hidden="1">#REF!</definedName>
    <definedName name="PSWInput_0_24" hidden="1">#REF!</definedName>
    <definedName name="PSWInput_0_25" hidden="1">#REF!</definedName>
    <definedName name="PSWInput_0_26" hidden="1">#REF!</definedName>
    <definedName name="PSWInput_0_27" hidden="1">#REF!</definedName>
    <definedName name="PSWInput_0_28" hidden="1">#REF!</definedName>
    <definedName name="PSWInput_0_29" hidden="1">#REF!</definedName>
    <definedName name="PSWInput_0_3" hidden="1">#REF!</definedName>
    <definedName name="PSWInput_0_30" hidden="1">#REF!</definedName>
    <definedName name="PSWInput_0_31" hidden="1">#REF!</definedName>
    <definedName name="PSWInput_0_32" hidden="1">#REF!</definedName>
    <definedName name="PSWInput_0_33" hidden="1">#REF!</definedName>
    <definedName name="PSWInput_0_34" hidden="1">#REF!</definedName>
    <definedName name="PSWInput_0_35" hidden="1">#REF!</definedName>
    <definedName name="PSWInput_0_36" hidden="1">#REF!</definedName>
    <definedName name="PSWInput_0_37" hidden="1">#REF!</definedName>
    <definedName name="PSWInput_0_38" hidden="1">#REF!</definedName>
    <definedName name="PSWInput_0_39" hidden="1">#REF!</definedName>
    <definedName name="PSWInput_0_4" hidden="1">#REF!</definedName>
    <definedName name="PSWInput_0_40" hidden="1">#REF!</definedName>
    <definedName name="PSWInput_0_41" hidden="1">#REF!</definedName>
    <definedName name="PSWInput_0_42" hidden="1">#REF!</definedName>
    <definedName name="PSWInput_0_43" hidden="1">#REF!</definedName>
    <definedName name="PSWInput_0_44" hidden="1">#REF!</definedName>
    <definedName name="PSWInput_0_45" hidden="1">#REF!</definedName>
    <definedName name="PSWInput_0_46" hidden="1">#REF!</definedName>
    <definedName name="PSWInput_0_47" hidden="1">#REF!</definedName>
    <definedName name="PSWInput_0_48" hidden="1">#REF!</definedName>
    <definedName name="PSWInput_0_49" hidden="1">#REF!</definedName>
    <definedName name="PSWInput_0_5" hidden="1">#REF!</definedName>
    <definedName name="PSWInput_0_50" hidden="1">#REF!</definedName>
    <definedName name="PSWInput_0_51" hidden="1">#REF!</definedName>
    <definedName name="PSWInput_0_52" hidden="1">#REF!</definedName>
    <definedName name="PSWInput_0_53" hidden="1">#REF!</definedName>
    <definedName name="PSWInput_0_54" hidden="1">#REF!</definedName>
    <definedName name="PSWInput_0_55" hidden="1">#REF!</definedName>
    <definedName name="PSWInput_0_56" hidden="1">#REF!</definedName>
    <definedName name="PSWInput_0_57" hidden="1">#REF!</definedName>
    <definedName name="PSWInput_0_58" hidden="1">#REF!</definedName>
    <definedName name="PSWInput_0_59" hidden="1">#REF!</definedName>
    <definedName name="PSWInput_0_6" hidden="1">#REF!</definedName>
    <definedName name="PSWInput_0_60" hidden="1">#REF!</definedName>
    <definedName name="PSWInput_0_61" hidden="1">#REF!</definedName>
    <definedName name="PSWInput_0_62" hidden="1">#REF!</definedName>
    <definedName name="PSWInput_0_63" hidden="1">#REF!</definedName>
    <definedName name="PSWInput_0_64" hidden="1">#REF!</definedName>
    <definedName name="PSWInput_0_65" hidden="1">#REF!</definedName>
    <definedName name="PSWInput_0_66" hidden="1">#REF!</definedName>
    <definedName name="PSWInput_0_67" hidden="1">#REF!</definedName>
    <definedName name="PSWInput_0_68" hidden="1">#REF!</definedName>
    <definedName name="PSWInput_0_7" hidden="1">#REF!</definedName>
    <definedName name="PSWInput_0_8" hidden="1">#REF!</definedName>
    <definedName name="PSWInput_0_9" hidden="1">#REF!</definedName>
    <definedName name="PSWOutput_0" hidden="1">#REF!</definedName>
    <definedName name="PSWSeries_0_0_Labels" hidden="1">#REF!</definedName>
    <definedName name="PSWSeries_0_0_Values" hidden="1">#REF!</definedName>
    <definedName name="PSWSeries_0_1_Labels" hidden="1">#REF!</definedName>
    <definedName name="PSWSeries_0_1_Values" hidden="1">#REF!</definedName>
    <definedName name="PSWSeries_0_2_Labels" hidden="1">#REF!</definedName>
    <definedName name="PSWSeries_0_2_Values" hidden="1">#REF!</definedName>
    <definedName name="PSWSeries_0_3_Labels" hidden="1">#REF!</definedName>
    <definedName name="PSWSeries_0_3_Values" hidden="1">#REF!</definedName>
    <definedName name="PSWSeries_0_4_Labels" hidden="1">#REF!</definedName>
    <definedName name="PSWSeries_0_4_Values" hidden="1">#REF!</definedName>
    <definedName name="PSWSeries_0_5_Labels" hidden="1">#REF!</definedName>
    <definedName name="PSWSeries_0_5_Values" hidden="1">#REF!</definedName>
    <definedName name="PSWSeries_0_6_Labels" hidden="1">#REF!</definedName>
    <definedName name="PSWSeries_0_6_Values" hidden="1">#REF!</definedName>
    <definedName name="PSWSeries_0_7_Labels" hidden="1">#REF!</definedName>
    <definedName name="PSWSeries_0_7_Values" hidden="1">#REF!</definedName>
    <definedName name="PSWSeries_0_8_Labels" hidden="1">#REF!</definedName>
    <definedName name="PSWSeries_0_8_Values" hidden="1">#REF!</definedName>
    <definedName name="PSWSeries_1_0_Labels" hidden="1">#REF!</definedName>
    <definedName name="PSWSeries_1_0_Values" hidden="1">#REF!</definedName>
    <definedName name="PSWSeries_2_0_Values" hidden="1">#REF!</definedName>
    <definedName name="PSWSeries_2_1_Values" hidden="1">#REF!</definedName>
    <definedName name="PSWSeries_2_2_Labels" hidden="1">#REF!</definedName>
    <definedName name="PSWSeries_2_2_Values" hidden="1">#REF!</definedName>
    <definedName name="PSWSeries_3_0_Values" hidden="1">#REF!</definedName>
    <definedName name="PSWSeries_3_1_Values" hidden="1">#REF!</definedName>
    <definedName name="PSWSeries_3_2_Values" hidden="1">#REF!</definedName>
    <definedName name="PSWSeries_3_3_Values" hidden="1">#REF!</definedName>
    <definedName name="PSWSeries_4_0_Labels" hidden="1">#REF!</definedName>
    <definedName name="PSWSeries_4_0_Values" hidden="1">#REF!</definedName>
    <definedName name="PSWSeries_5_0_Labels" hidden="1">#REF!</definedName>
    <definedName name="PSWSeries_5_0_Values" hidden="1">#REF!</definedName>
    <definedName name="PSWSeries_5_1_Labels" hidden="1">#REF!</definedName>
    <definedName name="PSWSeries_5_1_Values" hidden="1">#REF!</definedName>
    <definedName name="PT" localSheetId="0" hidden="1">{"ODB",#N/A,FALSE,"Hold Scenario"}</definedName>
    <definedName name="PT" hidden="1">{"ODB",#N/A,FALSE,"Hold Scenario"}</definedName>
    <definedName name="ptt">#REF!</definedName>
    <definedName name="pu">#REF!</definedName>
    <definedName name="pub">#REF!</definedName>
    <definedName name="PUB_FileID" hidden="1">"L10004026.xls"</definedName>
    <definedName name="PUB_UserID" hidden="1">"MAYERX"</definedName>
    <definedName name="purch">#REF!</definedName>
    <definedName name="Purch_Price">#REF!</definedName>
    <definedName name="PURCHASE_ALLOC">#REF!</definedName>
    <definedName name="Purchase_Cap">#REF!</definedName>
    <definedName name="PurchasePrice">#REF!</definedName>
    <definedName name="PurchInc">#REF!</definedName>
    <definedName name="Purdue">#REF!</definedName>
    <definedName name="Purpose">#REF!</definedName>
    <definedName name="Purpose1">#REF!</definedName>
    <definedName name="PurPrice">#REF!</definedName>
    <definedName name="pv">#REF!</definedName>
    <definedName name="PY_Comp">#REF!</definedName>
    <definedName name="pyramidcum" localSheetId="0" hidden="1">{#N/A,#N/A,FALSE,"reconext";#N/A,#N/A,FALSE,"m-1";#N/A,#N/A,FALSE,"state";#N/A,#N/A,FALSE,"ca apport";#N/A,#N/A,FALSE,"amt";#N/A,#N/A,FALSE,"tax benefit"}</definedName>
    <definedName name="pyramidcum" hidden="1">{#N/A,#N/A,FALSE,"reconext";#N/A,#N/A,FALSE,"m-1";#N/A,#N/A,FALSE,"state";#N/A,#N/A,FALSE,"ca apport";#N/A,#N/A,FALSE,"amt";#N/A,#N/A,FALSE,"tax benefit"}</definedName>
    <definedName name="q" localSheetId="0" hidden="1">{#N/A,#N/A,FALSE,"PropertyInfo"}</definedName>
    <definedName name="q" hidden="1">{#N/A,#N/A,FALSE,"PropertyInfo"}</definedName>
    <definedName name="qa" localSheetId="0" hidden="1">{#N/A,#N/A,FALSE,"Chart 2 by Prop Type"}</definedName>
    <definedName name="qa" hidden="1">{#N/A,#N/A,FALSE,"Chart 2 by Prop Type"}</definedName>
    <definedName name="qaz" localSheetId="0" hidden="1">{#N/A,#N/A,FALSE,"Pharm";#N/A,#N/A,FALSE,"WWCM"}</definedName>
    <definedName name="qaz" hidden="1">{#N/A,#N/A,FALSE,"Pharm";#N/A,#N/A,FALSE,"WWCM"}</definedName>
    <definedName name="qertweyu" localSheetId="0" hidden="1">{#N/A,#N/A,FALSE,"REPORT"}</definedName>
    <definedName name="qertweyu" hidden="1">{#N/A,#N/A,FALSE,"REPORT"}</definedName>
    <definedName name="qetryywt" localSheetId="0" hidden="1">{#N/A,#N/A,FALSE,"REPORT"}</definedName>
    <definedName name="qetryywt" hidden="1">{#N/A,#N/A,FALSE,"REPORT"}</definedName>
    <definedName name="qg" hidden="1">#REF!</definedName>
    <definedName name="QLGC" localSheetId="0" hidden="1">{"CHART",#N/A,FALSE,"Arch Communications"}</definedName>
    <definedName name="QLGC" hidden="1">{"CHART",#N/A,FALSE,"Arch Communications"}</definedName>
    <definedName name="qn" hidden="1">#REF!</definedName>
    <definedName name="qq" localSheetId="0" hidden="1">{"ed1",#N/A,TRUE,"E-D";"ed2",#N/A,TRUE,"E-D"}</definedName>
    <definedName name="qq" hidden="1">{"ed1",#N/A,TRUE,"E-D";"ed2",#N/A,TRUE,"E-D"}</definedName>
    <definedName name="qqq" localSheetId="0" hidden="1">{#N/A,#N/A,FALSE,"Pharm";#N/A,#N/A,FALSE,"WWCM"}</definedName>
    <definedName name="qqq" hidden="1">{#N/A,#N/A,FALSE,"Pharm";#N/A,#N/A,FALSE,"WWCM"}</definedName>
    <definedName name="qqqq" localSheetId="0" hidden="1">{#N/A,#N/A,FALSE,"Chart 2 by Prop Type"}</definedName>
    <definedName name="qqqq" hidden="1">{#N/A,#N/A,FALSE,"Chart 2 by Prop Type"}</definedName>
    <definedName name="qqqqqqqqqqqqqqqqqqqq" localSheetId="0" hidden="1">{#N/A,#N/A,FALSE,"Jim Walsh";#N/A,#N/A,FALSE,"Dan Minkoff";#N/A,#N/A,FALSE,"Chip Cinnamond";#N/A,#N/A,FALSE,"Ann Cole";#N/A,#N/A,FALSE,"Jim Rosasco";#N/A,#N/A,FALSE,"George Ochs";#N/A,#N/A,FALSE,"Peter Weed";#N/A,#N/A,FALSE,"Sheryl Crosland";#N/A,#N/A,FALSE,"Jim McLoughlin";#N/A,#N/A,FALSE,"Jim Olson";#N/A,#N/A,FALSE,"Anne Pfeiffer"}</definedName>
    <definedName name="qqqqqqqqqqqqqqqqqqqq" hidden="1">{#N/A,#N/A,FALSE,"Jim Walsh";#N/A,#N/A,FALSE,"Dan Minkoff";#N/A,#N/A,FALSE,"Chip Cinnamond";#N/A,#N/A,FALSE,"Ann Cole";#N/A,#N/A,FALSE,"Jim Rosasco";#N/A,#N/A,FALSE,"George Ochs";#N/A,#N/A,FALSE,"Peter Weed";#N/A,#N/A,FALSE,"Sheryl Crosland";#N/A,#N/A,FALSE,"Jim McLoughlin";#N/A,#N/A,FALSE,"Jim Olson";#N/A,#N/A,FALSE,"Anne Pfeiffer"}</definedName>
    <definedName name="qqwtweryey" localSheetId="0" hidden="1">{#N/A,#N/A,FALSE,"REPORT"}</definedName>
    <definedName name="qqwtweryey" hidden="1">{#N/A,#N/A,FALSE,"REPORT"}</definedName>
    <definedName name="qre"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qre" hidden="1">{TRUE,TRUE,-1.25,-15.5,604.5,369,FALSE,FALSE,TRUE,TRUE,0,1,83,1,38,4,5,4,TRUE,TRUE,3,TRUE,1,TRUE,75,"Swvu.inputs._.raw._.data.","ACwvu.inputs._.raw._.data.",#N/A,FALSE,FALSE,0.5,0.5,0.5,0.5,2,"&amp;F","&amp;A&amp;RPage &amp;P",FALSE,FALSE,FALSE,FALSE,1,60,#N/A,#N/A,"=R1C61:R53C89","=C1:C5",#N/A,#N/A,FALSE,FALSE,FALSE,1,600,600,FALSE,FALSE,TRUE,TRUE,TRUE}</definedName>
    <definedName name="qrqrqwr" localSheetId="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qrqrqwr"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qryCapitalCallRefunds">#REF!</definedName>
    <definedName name="qryCapitalCalls">#REF!</definedName>
    <definedName name="qtr">#REF!</definedName>
    <definedName name="qtwtqwte" localSheetId="0" hidden="1">{"top",#N/A,TRUE,"Detail";"next",#N/A,TRUE,"Detail";"then",#N/A,TRUE,"Detail";"and",#N/A,TRUE,"Detail";"inaddition",#N/A,TRUE,"Detail";"finally",#N/A,TRUE,"Detail"}</definedName>
    <definedName name="qtwtqwte" hidden="1">{"top",#N/A,TRUE,"Detail";"next",#N/A,TRUE,"Detail";"then",#N/A,TRUE,"Detail";"and",#N/A,TRUE,"Detail";"inaddition",#N/A,TRUE,"Detail";"finally",#N/A,TRUE,"Detail"}</definedName>
    <definedName name="quantshs">#REF!</definedName>
    <definedName name="quantval">#REF!</definedName>
    <definedName name="Quarter">#REF!</definedName>
    <definedName name="Quarter___1">#REF!</definedName>
    <definedName name="Quarter1Range">#REF!</definedName>
    <definedName name="Quarter2Range">#REF!</definedName>
    <definedName name="Quarter3Range">#REF!</definedName>
    <definedName name="Quarterly" localSheetId="0" hidden="1">{"Annual",#N/A,FALSE,"Sales &amp; Market";"Quarterly",#N/A,FALSE,"Sales &amp; Market"}</definedName>
    <definedName name="Quarterly" hidden="1">{"Annual",#N/A,FALSE,"Sales &amp; Market";"Quarterly",#N/A,FALSE,"Sales &amp; Market"}</definedName>
    <definedName name="Quarterly1" localSheetId="0" hidden="1">{"Annual",#N/A,FALSE,"Sales &amp; Market";"Quarterly",#N/A,FALSE,"Sales &amp; Market"}</definedName>
    <definedName name="Quarterly1" hidden="1">{"Annual",#N/A,FALSE,"Sales &amp; Market";"Quarterly",#N/A,FALSE,"Sales &amp; Market"}</definedName>
    <definedName name="quasshs">#REF!</definedName>
    <definedName name="quasval">#REF!</definedName>
    <definedName name="quest">#REF!</definedName>
    <definedName name="questass">#REF!</definedName>
    <definedName name="Questionnaire">#REF!</definedName>
    <definedName name="qw" localSheetId="0" hidden="1">{"ASS",#N/A,TRUE,"Assumptions";"OUT1",#N/A,TRUE,"1";"out2",#N/A,TRUE,"2";"out3",#N/A,TRUE,"3";"out4",#N/A,TRUE,"4";"out5",#N/A,TRUE,"5";"out6",#N/A,TRUE,"6";"out7",#N/A,TRUE,"7";"out8",#N/A,TRUE,"8";"out9",#N/A,TRUE,"9";"out10",#N/A,TRUE,"10";"out11",#N/A,TRUE,"11";"out12",#N/A,TRUE,"12";"out13",#N/A,TRUE,"13";"out14",#N/A,TRUE,"14";"out15",#N/A,TRUE,"15";"out16",#N/A,TRUE,"16";"out17",#N/A,TRUE,"17";"out18",#N/A,TRUE,"18";"out19",#N/A,TRUE,"19";"out20",#N/A,TRUE,"20";"out21",#N/A,TRUE,"21";"OUT22",#N/A,TRUE,"22";"out23",#N/A,TRUE,"23";"out24",#N/A,TRUE,"24";"out25",#N/A,TRUE,"25";"out26",#N/A,TRUE,"26";"out27",#N/A,TRUE,"27";"out28",#N/A,TRUE,"28";"out29",#N/A,TRUE,"29";"out30",#N/A,TRUE,"30";"out31",#N/A,TRUE,"31";"out32",#N/A,TRUE,"32";"out33",#N/A,TRUE,"33";"out34",#N/A,TRUE,"34";"out35",#N/A,TRUE,"35";"out36",#N/A,TRUE,"36";"out37",#N/A,TRUE,"37";"out38",#N/A,TRUE,"38";"out39",#N/A,TRUE,"39";"out40",#N/A,TRUE,"40";"out41",#N/A,TRUE,"41";"out42",#N/A,TRUE,"42";"out43",#N/A,TRUE,"43";"out44",#N/A,TRUE,"44";"out45",#N/A,TRUE,"45";"out46",#N/A,TRUE,"46";"out47",#N/A,TRUE,"47";"out48",#N/A,TRUE,"48";"out49",#N/A,TRUE,"49";"out50",#N/A,TRUE,"50";"out51",#N/A,TRUE,"51";"out52",#N/A,TRUE,"52";"out53",#N/A,TRUE,"53";"out54",#N/A,TRUE,"54";"out55",#N/A,TRUE,"55";"out56",#N/A,TRUE,"56";"out57",#N/A,TRUE,"57";"out58",#N/A,TRUE,"58"}</definedName>
    <definedName name="qw" hidden="1">{"ASS",#N/A,TRUE,"Assumptions";"OUT1",#N/A,TRUE,"1";"out2",#N/A,TRUE,"2";"out3",#N/A,TRUE,"3";"out4",#N/A,TRUE,"4";"out5",#N/A,TRUE,"5";"out6",#N/A,TRUE,"6";"out7",#N/A,TRUE,"7";"out8",#N/A,TRUE,"8";"out9",#N/A,TRUE,"9";"out10",#N/A,TRUE,"10";"out11",#N/A,TRUE,"11";"out12",#N/A,TRUE,"12";"out13",#N/A,TRUE,"13";"out14",#N/A,TRUE,"14";"out15",#N/A,TRUE,"15";"out16",#N/A,TRUE,"16";"out17",#N/A,TRUE,"17";"out18",#N/A,TRUE,"18";"out19",#N/A,TRUE,"19";"out20",#N/A,TRUE,"20";"out21",#N/A,TRUE,"21";"OUT22",#N/A,TRUE,"22";"out23",#N/A,TRUE,"23";"out24",#N/A,TRUE,"24";"out25",#N/A,TRUE,"25";"out26",#N/A,TRUE,"26";"out27",#N/A,TRUE,"27";"out28",#N/A,TRUE,"28";"out29",#N/A,TRUE,"29";"out30",#N/A,TRUE,"30";"out31",#N/A,TRUE,"31";"out32",#N/A,TRUE,"32";"out33",#N/A,TRUE,"33";"out34",#N/A,TRUE,"34";"out35",#N/A,TRUE,"35";"out36",#N/A,TRUE,"36";"out37",#N/A,TRUE,"37";"out38",#N/A,TRUE,"38";"out39",#N/A,TRUE,"39";"out40",#N/A,TRUE,"40";"out41",#N/A,TRUE,"41";"out42",#N/A,TRUE,"42";"out43",#N/A,TRUE,"43";"out44",#N/A,TRUE,"44";"out45",#N/A,TRUE,"45";"out46",#N/A,TRUE,"46";"out47",#N/A,TRUE,"47";"out48",#N/A,TRUE,"48";"out49",#N/A,TRUE,"49";"out50",#N/A,TRUE,"50";"out51",#N/A,TRUE,"51";"out52",#N/A,TRUE,"52";"out53",#N/A,TRUE,"53";"out54",#N/A,TRUE,"54";"out55",#N/A,TRUE,"55";"out56",#N/A,TRUE,"56";"out57",#N/A,TRUE,"57";"out58",#N/A,TRUE,"58"}</definedName>
    <definedName name="qw_1" localSheetId="0" hidden="1">{"Estimated Proforma (Prelim. Proforma)",#N/A,TRUE,"Prelim. Proforma";"Summary Cash Flow Grid",#N/A,TRUE,"Cash Flow Grid";"Final Proforma (Final Proforma)",#N/A,TRUE,"Final Proforma";"Cash Flow Graph (Cash Flow Graphic)",#N/A,TRUE,"Cash Flow Graphic"}</definedName>
    <definedName name="qw_1" hidden="1">{"Estimated Proforma (Prelim. Proforma)",#N/A,TRUE,"Prelim. Proforma";"Summary Cash Flow Grid",#N/A,TRUE,"Cash Flow Grid";"Final Proforma (Final Proforma)",#N/A,TRUE,"Final Proforma";"Cash Flow Graph (Cash Flow Graphic)",#N/A,TRUE,"Cash Flow Graphic"}</definedName>
    <definedName name="qw_2" localSheetId="0" hidden="1">{"Estimated Proforma (Prelim. Proforma)",#N/A,TRUE,"Prelim. Proforma";"Summary Cash Flow Grid",#N/A,TRUE,"Cash Flow Grid";"Final Proforma (Final Proforma)",#N/A,TRUE,"Final Proforma";"Cash Flow Graph (Cash Flow Graphic)",#N/A,TRUE,"Cash Flow Graphic"}</definedName>
    <definedName name="qw_2" hidden="1">{"Estimated Proforma (Prelim. Proforma)",#N/A,TRUE,"Prelim. Proforma";"Summary Cash Flow Grid",#N/A,TRUE,"Cash Flow Grid";"Final Proforma (Final Proforma)",#N/A,TRUE,"Final Proforma";"Cash Flow Graph (Cash Flow Graphic)",#N/A,TRUE,"Cash Flow Graphic"}</definedName>
    <definedName name="qw_3" localSheetId="0" hidden="1">{"Estimated Proforma (Prelim. Proforma)",#N/A,TRUE,"Prelim. Proforma";"Summary Cash Flow Grid",#N/A,TRUE,"Cash Flow Grid";"Final Proforma (Final Proforma)",#N/A,TRUE,"Final Proforma";"Cash Flow Graph (Cash Flow Graphic)",#N/A,TRUE,"Cash Flow Graphic"}</definedName>
    <definedName name="qw_3" hidden="1">{"Estimated Proforma (Prelim. Proforma)",#N/A,TRUE,"Prelim. Proforma";"Summary Cash Flow Grid",#N/A,TRUE,"Cash Flow Grid";"Final Proforma (Final Proforma)",#N/A,TRUE,"Final Proforma";"Cash Flow Graph (Cash Flow Graphic)",#N/A,TRUE,"Cash Flow Graphic"}</definedName>
    <definedName name="QWE">#REF!</definedName>
    <definedName name="qwef" localSheetId="0"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qwef"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qwef2" localSheetId="0"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qwef2"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qwefdfvd" localSheetId="0" hidden="1">{"BalSht_Report",#N/A,FALSE,"Legal Entity Bal Sht";"BalSht_Report",#N/A,FALSE,"Lyon_Corp Bal Sht";"BalSht_Report",#N/A,FALSE,"Fabrics Bal Sht";"BalSht_Report",#N/A,FALSE,"Prepreg Bal Sht";"AR_Monthly",#N/A,FALSE,"Legal Entity AR";"AR_Monthly",#N/A,FALSE,"Fabrics AR";"AR_Monthly",#N/A,FALSE,"Prepreg AR";"PPE_Report",#N/A,FALSE,"Legal Entity PP&amp;E";"PPE_Report",#N/A,FALSE,"Fabrics PP&amp;E";"PPE_Report",#N/A,FALSE,"Prepreg PP&amp;E";"INV_Report",#N/A,FALSE,"Legal Entity Inventory";"INV_Report",#N/A,FALSE,"Fabrics Inventory";"INV_Report",#N/A,FALSE,"Prepreg Inventory";"WC_Report",#N/A,FALSE,"Legal Entity WC Reserves";"WC_Report",#N/A,FALSE,"Fabrics WC Reserves";"WC_Report",#N/A,FALSE,"Prepreg WC Reserves";"RESTR_byMonth",#N/A,FALSE,"Restr. Detail";"DEBT_Report",#N/A,FALSE,"Debt";"CF_Report",#N/A,FALSE,"Legal Entity Cashflow";"CF_Report",#N/A,FALSE,"Lyon_Corp Cashflow";"CF_Report",#N/A,FALSE,"Fabrics Cashflow";"CF_Report",#N/A,FALSE,"Prepreg Cashflow";"IS_Report",#N/A,FALSE,"Legal Entity Inc Stmt";"IS_Report",#N/A,FALSE,"Lyon_Corp Inc Stmt";"IS_Report",#N/A,FALSE,"Fabrics Total Inc Stmt";"IS_prod",#N/A,FALSE,"Fabrics Total Inc Stmt";"IS_Report",#N/A,FALSE,"Architectural";"IS_Report",#N/A,FALSE,"Reinforcement for Composites";"IS_Report",#N/A,FALSE,"Electrical";"IS_Report",#N/A,FALSE,"Ballistics";"IS_Report",#N/A,FALSE,"Protection";"IS_Report",#N/A,FALSE,"General Industrial";"IS_Report",#N/A,FALSE,"Total Prepreg Inc Stmt";"IC_AR",#N/A,FALSE,"Intercompany";"IC_AP",#N/A,FALSE,"Intercompany";"IC_DropShip",#N/A,FALSE,"Intercompany";"IC_Intermed",#N/A,FALSE,"Intercompany";"IC_Invtran",#N/A,FALSE,"Intercompany";"hdcount_actual",#N/A,FALSE,"Headcount";"TopSales",#N/A,FALSE,"TopSales"}</definedName>
    <definedName name="qwefdfvd" hidden="1">{"BalSht_Report",#N/A,FALSE,"Legal Entity Bal Sht";"BalSht_Report",#N/A,FALSE,"Lyon_Corp Bal Sht";"BalSht_Report",#N/A,FALSE,"Fabrics Bal Sht";"BalSht_Report",#N/A,FALSE,"Prepreg Bal Sht";"AR_Monthly",#N/A,FALSE,"Legal Entity AR";"AR_Monthly",#N/A,FALSE,"Fabrics AR";"AR_Monthly",#N/A,FALSE,"Prepreg AR";"PPE_Report",#N/A,FALSE,"Legal Entity PP&amp;E";"PPE_Report",#N/A,FALSE,"Fabrics PP&amp;E";"PPE_Report",#N/A,FALSE,"Prepreg PP&amp;E";"INV_Report",#N/A,FALSE,"Legal Entity Inventory";"INV_Report",#N/A,FALSE,"Fabrics Inventory";"INV_Report",#N/A,FALSE,"Prepreg Inventory";"WC_Report",#N/A,FALSE,"Legal Entity WC Reserves";"WC_Report",#N/A,FALSE,"Fabrics WC Reserves";"WC_Report",#N/A,FALSE,"Prepreg WC Reserves";"RESTR_byMonth",#N/A,FALSE,"Restr. Detail";"DEBT_Report",#N/A,FALSE,"Debt";"CF_Report",#N/A,FALSE,"Legal Entity Cashflow";"CF_Report",#N/A,FALSE,"Lyon_Corp Cashflow";"CF_Report",#N/A,FALSE,"Fabrics Cashflow";"CF_Report",#N/A,FALSE,"Prepreg Cashflow";"IS_Report",#N/A,FALSE,"Legal Entity Inc Stmt";"IS_Report",#N/A,FALSE,"Lyon_Corp Inc Stmt";"IS_Report",#N/A,FALSE,"Fabrics Total Inc Stmt";"IS_prod",#N/A,FALSE,"Fabrics Total Inc Stmt";"IS_Report",#N/A,FALSE,"Architectural";"IS_Report",#N/A,FALSE,"Reinforcement for Composites";"IS_Report",#N/A,FALSE,"Electrical";"IS_Report",#N/A,FALSE,"Ballistics";"IS_Report",#N/A,FALSE,"Protection";"IS_Report",#N/A,FALSE,"General Industrial";"IS_Report",#N/A,FALSE,"Total Prepreg Inc Stmt";"IC_AR",#N/A,FALSE,"Intercompany";"IC_AP",#N/A,FALSE,"Intercompany";"IC_DropShip",#N/A,FALSE,"Intercompany";"IC_Intermed",#N/A,FALSE,"Intercompany";"IC_Invtran",#N/A,FALSE,"Intercompany";"hdcount_actual",#N/A,FALSE,"Headcount";"TopSales",#N/A,FALSE,"TopSales"}</definedName>
    <definedName name="qwer" localSheetId="0" hidden="1">{"Estimated Proforma",#N/A,TRUE,"Prelim. Proforma";"Sales and Marketing Budget",#N/A,TRUE,"S&amp;M Budget";"Summary Cash Flow Grid",#N/A,TRUE,"Cash Flow Grid";"Detail Project Cash Flow",#N/A,TRUE,"Cash Flow Grid";"Financing Calculation",#N/A,TRUE,"Cash Flow Grid";"Cash Flow Graph",#N/A,TRUE,"Cash Flow Graphic";"Final Proforma",#N/A,TRUE,"Final Proforma"}</definedName>
    <definedName name="qwer" hidden="1">{"Estimated Proforma",#N/A,TRUE,"Prelim. Proforma";"Sales and Marketing Budget",#N/A,TRUE,"S&amp;M Budget";"Summary Cash Flow Grid",#N/A,TRUE,"Cash Flow Grid";"Detail Project Cash Flow",#N/A,TRUE,"Cash Flow Grid";"Financing Calculation",#N/A,TRUE,"Cash Flow Grid";"Cash Flow Graph",#N/A,TRUE,"Cash Flow Graphic";"Final Proforma",#N/A,TRUE,"Final Proforma"}</definedName>
    <definedName name="qwer_1" localSheetId="0" hidden="1">{"Estimated Proforma",#N/A,TRUE,"Prelim. Proforma";"Sales and Marketing Budget",#N/A,TRUE,"S&amp;M Budget";"Summary Cash Flow Grid",#N/A,TRUE,"Cash Flow Grid";"Detail Project Cash Flow",#N/A,TRUE,"Cash Flow Grid";"Financing Calculation",#N/A,TRUE,"Cash Flow Grid";"Cash Flow Graph",#N/A,TRUE,"Cash Flow Graphic";"Final Proforma",#N/A,TRUE,"Final Proforma"}</definedName>
    <definedName name="qwer_1" hidden="1">{"Estimated Proforma",#N/A,TRUE,"Prelim. Proforma";"Sales and Marketing Budget",#N/A,TRUE,"S&amp;M Budget";"Summary Cash Flow Grid",#N/A,TRUE,"Cash Flow Grid";"Detail Project Cash Flow",#N/A,TRUE,"Cash Flow Grid";"Financing Calculation",#N/A,TRUE,"Cash Flow Grid";"Cash Flow Graph",#N/A,TRUE,"Cash Flow Graphic";"Final Proforma",#N/A,TRUE,"Final Proforma"}</definedName>
    <definedName name="qwer_2" localSheetId="0" hidden="1">{"Estimated Proforma",#N/A,TRUE,"Prelim. Proforma";"Sales and Marketing Budget",#N/A,TRUE,"S&amp;M Budget";"Summary Cash Flow Grid",#N/A,TRUE,"Cash Flow Grid";"Detail Project Cash Flow",#N/A,TRUE,"Cash Flow Grid";"Financing Calculation",#N/A,TRUE,"Cash Flow Grid";"Cash Flow Graph",#N/A,TRUE,"Cash Flow Graphic";"Final Proforma",#N/A,TRUE,"Final Proforma"}</definedName>
    <definedName name="qwer_2" hidden="1">{"Estimated Proforma",#N/A,TRUE,"Prelim. Proforma";"Sales and Marketing Budget",#N/A,TRUE,"S&amp;M Budget";"Summary Cash Flow Grid",#N/A,TRUE,"Cash Flow Grid";"Detail Project Cash Flow",#N/A,TRUE,"Cash Flow Grid";"Financing Calculation",#N/A,TRUE,"Cash Flow Grid";"Cash Flow Graph",#N/A,TRUE,"Cash Flow Graphic";"Final Proforma",#N/A,TRUE,"Final Proforma"}</definedName>
    <definedName name="qwer_3" localSheetId="0" hidden="1">{"Estimated Proforma",#N/A,TRUE,"Prelim. Proforma";"Sales and Marketing Budget",#N/A,TRUE,"S&amp;M Budget";"Summary Cash Flow Grid",#N/A,TRUE,"Cash Flow Grid";"Detail Project Cash Flow",#N/A,TRUE,"Cash Flow Grid";"Financing Calculation",#N/A,TRUE,"Cash Flow Grid";"Cash Flow Graph",#N/A,TRUE,"Cash Flow Graphic";"Final Proforma",#N/A,TRUE,"Final Proforma"}</definedName>
    <definedName name="qwer_3" hidden="1">{"Estimated Proforma",#N/A,TRUE,"Prelim. Proforma";"Sales and Marketing Budget",#N/A,TRUE,"S&amp;M Budget";"Summary Cash Flow Grid",#N/A,TRUE,"Cash Flow Grid";"Detail Project Cash Flow",#N/A,TRUE,"Cash Flow Grid";"Financing Calculation",#N/A,TRUE,"Cash Flow Grid";"Cash Flow Graph",#N/A,TRUE,"Cash Flow Graphic";"Final Proforma",#N/A,TRUE,"Final Proforma"}</definedName>
    <definedName name="qwert"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wert"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wertqry" localSheetId="0" hidden="1">{#N/A,#N/A,FALSE,"REPORT"}</definedName>
    <definedName name="qwertqry" hidden="1">{#N/A,#N/A,FALSE,"REPORT"}</definedName>
    <definedName name="qwetqryetytu" localSheetId="0" hidden="1">{#N/A,#N/A,FALSE,"Pharm";#N/A,#N/A,FALSE,"WWCM"}</definedName>
    <definedName name="qwetqryetytu" hidden="1">{#N/A,#N/A,FALSE,"Pharm";#N/A,#N/A,FALSE,"WWCM"}</definedName>
    <definedName name="qws" localSheetId="0" hidden="1">{#N/A,#N/A,FALSE,"Chart 2 by Prop Type"}</definedName>
    <definedName name="qws" hidden="1">{#N/A,#N/A,FALSE,"Chart 2 by Prop Type"}</definedName>
    <definedName name="r.CashFlow" hidden="1">#REF!</definedName>
    <definedName name="r.Leverage" hidden="1">#REF!</definedName>
    <definedName name="r.Liquidity" hidden="1">#REF!</definedName>
    <definedName name="r.LTM" hidden="1">#REF!</definedName>
    <definedName name="r.LTMInterim" hidden="1">#REF!</definedName>
    <definedName name="r.Market" hidden="1">#REF!</definedName>
    <definedName name="r.Profitability" hidden="1">#REF!</definedName>
    <definedName name="R.SMBC" localSheetId="0" hidden="1">{"Analysis of Non Group Investments",#N/A,TRUE,"Support";"Income And Gains",#N/A,TRUE,"Support";"Inter Coy Interest and Divs",#N/A,TRUE,"Support";"Divs paid and payable",#N/A,TRUE,"Support";"Amounts due to Group Coys",#N/A,TRUE,"Support";"Amounts due from Group Coys.",#N/A,TRUE,"Support";"Holdings In Group Coys",#N/A,TRUE,"Support";"Cash Flow",#N/A,TRUE,"Support";"Staff Nos.",#N/A,TRUE,"Support"}</definedName>
    <definedName name="R.SMBC" hidden="1">{"Analysis of Non Group Investments",#N/A,TRUE,"Support";"Income And Gains",#N/A,TRUE,"Support";"Inter Coy Interest and Divs",#N/A,TRUE,"Support";"Divs paid and payable",#N/A,TRUE,"Support";"Amounts due to Group Coys",#N/A,TRUE,"Support";"Amounts due from Group Coys.",#N/A,TRUE,"Support";"Holdings In Group Coys",#N/A,TRUE,"Support";"Cash Flow",#N/A,TRUE,"Support";"Staff Nos.",#N/A,TRUE,"Support"}</definedName>
    <definedName name="r.Summary" hidden="1">#REF!</definedName>
    <definedName name="r_acc_dil_dt1">#REF!</definedName>
    <definedName name="r_acc_dil_dt2">#REF!</definedName>
    <definedName name="r_acc_dil_dta">#REF!</definedName>
    <definedName name="r_acc_dil_dtb">#REF!</definedName>
    <definedName name="r_col_inputs">#REF!</definedName>
    <definedName name="R_M">#REF!</definedName>
    <definedName name="r_pf_own_dt1">#REF!</definedName>
    <definedName name="r_quick_buyer_info">#REF!</definedName>
    <definedName name="r_quick_dt1">#REF!</definedName>
    <definedName name="r_quick_dt2">#REF!</definedName>
    <definedName name="r_quick_dt3">#REF!</definedName>
    <definedName name="r_quick_dt3_column">#REF!</definedName>
    <definedName name="r_quick_dt3_firstinput">#REF!</definedName>
    <definedName name="r_summ_data">#REF!</definedName>
    <definedName name="R_TASKLOG_Range" hidden="1">#REF!</definedName>
    <definedName name="rac">#REF!</definedName>
    <definedName name="raca">#REF!</definedName>
    <definedName name="Rackfell2047">#REF!</definedName>
    <definedName name="Rackfell2054">#REF!</definedName>
    <definedName name="Rackfell2064">#REF!</definedName>
    <definedName name="rad">#REF!</definedName>
    <definedName name="Radnor" localSheetId="0" hidden="1">binary</definedName>
    <definedName name="Radnor" hidden="1">binary</definedName>
    <definedName name="RAincl_col">#REF!</definedName>
    <definedName name="RAInclRange">#REF!</definedName>
    <definedName name="RAInclStart">#REF!</definedName>
    <definedName name="RAnalysis" localSheetId="0" hidden="1">{"Acquisition and Develop Assumptions",#N/A,FALSE,"Rossmore"}</definedName>
    <definedName name="RAnalysis" hidden="1">{"Acquisition and Develop Assumptions",#N/A,FALSE,"Rossmore"}</definedName>
    <definedName name="range">#REF!</definedName>
    <definedName name="Range_of_Institutions">#REF!</definedName>
    <definedName name="Rank_Order">#REF!</definedName>
    <definedName name="rap">#REF!</definedName>
    <definedName name="rar">#REF!</definedName>
    <definedName name="RAStubRange">#REF!</definedName>
    <definedName name="rate">#REF!</definedName>
    <definedName name="Rate_97">#REF!</definedName>
    <definedName name="Rate2">#REF!</definedName>
    <definedName name="Rate3">#REF!</definedName>
    <definedName name="rate4">#REF!</definedName>
    <definedName name="Rating" localSheetId="0" hidden="1">{"Assumptions",#N/A,FALSE,"input page";"1998",#N/A,FALSE,"1998";"1999",#N/A,FALSE,"1999";"2000",#N/A,FALSE,"2000";"2001",#N/A,FALSE,"2001"}</definedName>
    <definedName name="Rating" hidden="1">{"Assumptions",#N/A,FALSE,"input page";"1998",#N/A,FALSE,"1998";"1999",#N/A,FALSE,"1999";"2000",#N/A,FALSE,"2000";"2001",#N/A,FALSE,"2001"}</definedName>
    <definedName name="ratio">#REF!</definedName>
    <definedName name="RATIOS">#REF!</definedName>
    <definedName name="Raw_Data">#REF!</definedName>
    <definedName name="rawdata">#REF!</definedName>
    <definedName name="RBA">#REF!</definedName>
    <definedName name="RBP">#REF!</definedName>
    <definedName name="RCAMS_Checked">#REF!</definedName>
    <definedName name="RCIII" localSheetId="0" hidden="1">{"ba1",#N/A,TRUE,"B-A";"ba2",#N/A,TRUE,"B-A"}</definedName>
    <definedName name="RCIII" hidden="1">{"ba1",#N/A,TRUE,"B-A";"ba2",#N/A,TRUE,"B-A"}</definedName>
    <definedName name="RCP_Current">#REF!</definedName>
    <definedName name="RDY">#REF!</definedName>
    <definedName name="re" hidden="1">#REF!</definedName>
    <definedName name="rea">#REF!</definedName>
    <definedName name="READY">#REF!</definedName>
    <definedName name="real">#REF!</definedName>
    <definedName name="Real_Estate_Type">#REF!</definedName>
    <definedName name="REAL_FX_GL_DETAIL">#REF!</definedName>
    <definedName name="REAL_FX_GL_DETAIL_002">#REF!</definedName>
    <definedName name="REAL_FX_GL_DETAIL3">#REF!</definedName>
    <definedName name="RealExchGL">#REF!</definedName>
    <definedName name="RealFX1">#REF!</definedName>
    <definedName name="RealFX1MPR">#REF!</definedName>
    <definedName name="RealFX2">#REF!</definedName>
    <definedName name="RealFX2MPR">#REF!</definedName>
    <definedName name="RealFX3">#REF!</definedName>
    <definedName name="RealFX3From">#REF!</definedName>
    <definedName name="RealFX3MPR">#REF!</definedName>
    <definedName name="RealFX3Prev">#REF!</definedName>
    <definedName name="RealFXAmort">#REF!</definedName>
    <definedName name="RealFXAmortFrom">#REF!</definedName>
    <definedName name="RealFXAmortPrev">#REF!</definedName>
    <definedName name="RealFXCurr">#REF!</definedName>
    <definedName name="RealFXCurrFrom">#REF!</definedName>
    <definedName name="RealFXCurrPrev">#REF!</definedName>
    <definedName name="RealFXInc">#REF!</definedName>
    <definedName name="RealFXIncFrom">#REF!</definedName>
    <definedName name="RealFXIncPrev">#REF!</definedName>
    <definedName name="RealFXPay">#REF!</definedName>
    <definedName name="RealFXPayFrom">#REF!</definedName>
    <definedName name="RealFXPayPrev">#REF!</definedName>
    <definedName name="RealGL">#REF!</definedName>
    <definedName name="RealGLAg">#REF!</definedName>
    <definedName name="RealGLMPR">#REF!</definedName>
    <definedName name="Realized">#REF!</definedName>
    <definedName name="Realized\Unrealized">#REF!</definedName>
    <definedName name="REALIZED_FX_CAPITAL">#REF!</definedName>
    <definedName name="REALIZED_FX_CAPITAL_Ag">#REF!</definedName>
    <definedName name="RealtyandWest">#REF!</definedName>
    <definedName name="REBBORD">#REF!</definedName>
    <definedName name="REBILLS">#REF!</definedName>
    <definedName name="Rec_CAM">#REF!</definedName>
    <definedName name="Rec_Insurance">#REF!</definedName>
    <definedName name="Rec_Opera_Tax">#REF!</definedName>
    <definedName name="REC_RE_Tax">#REF!</definedName>
    <definedName name="Rec_Utilities">#REF!</definedName>
    <definedName name="recab">#REF!</definedName>
    <definedName name="recactivity">#REF!</definedName>
    <definedName name="recap">#REF!</definedName>
    <definedName name="recbeg">#REF!</definedName>
    <definedName name="Receivables">#REF!</definedName>
    <definedName name="ReceivingBank">#REF!</definedName>
    <definedName name="ReceivingBankAcct">#REF!</definedName>
    <definedName name="recend">#REF!</definedName>
    <definedName name="Reclaims">#REF!</definedName>
    <definedName name="ReclaimsFrom">#REF!</definedName>
    <definedName name="ReclaimsPrev">#REF!</definedName>
    <definedName name="Reco" localSheetId="0" hidden="1">{#N/A,#N/A,FALSE,"Proforma Five Yr";#N/A,#N/A,FALSE,"Capital Input";#N/A,#N/A,FALSE,"Calculations";#N/A,#N/A,FALSE,"Transaction Summary-DTW"}</definedName>
    <definedName name="Reco" hidden="1">{#N/A,#N/A,FALSE,"Proforma Five Yr";#N/A,#N/A,FALSE,"Capital Input";#N/A,#N/A,FALSE,"Calculations";#N/A,#N/A,FALSE,"Transaction Summary-DTW"}</definedName>
    <definedName name="_xlnm.Recorder">#REF!</definedName>
    <definedName name="Recoverable">#REF!</definedName>
    <definedName name="RECzero">#REF!</definedName>
    <definedName name="red">#REF!</definedName>
    <definedName name="ReddyIceDist">#REF!</definedName>
    <definedName name="redo" localSheetId="0" hidden="1">{#N/A,#N/A,FALSE,"ACQ_GRAPHS";#N/A,#N/A,FALSE,"T_1 GRAPHS";#N/A,#N/A,FALSE,"T_2 GRAPHS";#N/A,#N/A,FALSE,"COMB_GRAPHS"}</definedName>
    <definedName name="redo" hidden="1">{#N/A,#N/A,FALSE,"ACQ_GRAPHS";#N/A,#N/A,FALSE,"T_1 GRAPHS";#N/A,#N/A,FALSE,"T_2 GRAPHS";#N/A,#N/A,FALSE,"COMB_GRAPHS"}</definedName>
    <definedName name="redoa" localSheetId="0" hidden="1">{#N/A,#N/A,FALSE,"ACQ_GRAPHS";#N/A,#N/A,FALSE,"T_1 GRAPHS";#N/A,#N/A,FALSE,"T_2 GRAPHS";#N/A,#N/A,FALSE,"COMB_GRAPHS"}</definedName>
    <definedName name="redoa" hidden="1">{#N/A,#N/A,FALSE,"ACQ_GRAPHS";#N/A,#N/A,FALSE,"T_1 GRAPHS";#N/A,#N/A,FALSE,"T_2 GRAPHS";#N/A,#N/A,FALSE,"COMB_GRAPHS"}</definedName>
    <definedName name="Reds">#REF!</definedName>
    <definedName name="RedsEx">#REF!</definedName>
    <definedName name="RedsExFrom">#REF!</definedName>
    <definedName name="RedsExPrev">#REF!</definedName>
    <definedName name="RedsFrom">#REF!</definedName>
    <definedName name="RedsPrev">#REF!</definedName>
    <definedName name="Ref_Date">#REF!</definedName>
    <definedName name="REFI">#REF!</definedName>
    <definedName name="Refi_Amort">#REF!</definedName>
    <definedName name="Refi_Amortization">#REF!</definedName>
    <definedName name="Refi_Amount">#REF!</definedName>
    <definedName name="Refi_Costs">#REF!</definedName>
    <definedName name="Refi_Fee">#REF!</definedName>
    <definedName name="Refi_Interest_Rate">#REF!</definedName>
    <definedName name="Refi_Origination_Date">#REF!</definedName>
    <definedName name="Refi_Origination_Month">#REF!</definedName>
    <definedName name="Refi_Year">#REF!</definedName>
    <definedName name="RefiAcq">#REF!</definedName>
    <definedName name="RefiADS">#REF!</definedName>
    <definedName name="RefiAmort">#REF!</definedName>
    <definedName name="refibal">#REF!</definedName>
    <definedName name="Refibalance">#REF!</definedName>
    <definedName name="refiballoon">#REF!</definedName>
    <definedName name="Refibaloon">#REF!</definedName>
    <definedName name="Refifinancing">#REF!</definedName>
    <definedName name="RefiInterest">#REF!</definedName>
    <definedName name="RefiInterest_Payment">#REF!</definedName>
    <definedName name="refiintpmt">#REF!</definedName>
    <definedName name="Refiloan_Fees">#REF!</definedName>
    <definedName name="RefiLTV">#REF!</definedName>
    <definedName name="RefiMonth">#REF!</definedName>
    <definedName name="RefiMPmt">#REF!</definedName>
    <definedName name="REFINANCE">#REF!</definedName>
    <definedName name="Refinance_Debt_Months">#REF!</definedName>
    <definedName name="Refinance_Debt_Schedule">#REF!</definedName>
    <definedName name="Refined_List_for_Securitization">#REF!</definedName>
    <definedName name="RefiOrigfee">#REF!</definedName>
    <definedName name="Refipandi">#REF!</definedName>
    <definedName name="Refipmt">#REF!</definedName>
    <definedName name="ReFiPrinc">#REF!</definedName>
    <definedName name="RefiPrincipal_Payment">#REF!</definedName>
    <definedName name="refiprinpmt">#REF!</definedName>
    <definedName name="ReFiRate">#REF!</definedName>
    <definedName name="RefiSpread">#REF!</definedName>
    <definedName name="RefiTerm">#REF!</definedName>
    <definedName name="RefiYr">#REF!</definedName>
    <definedName name="REFUNDS">#REF!</definedName>
    <definedName name="refurb">#REF!</definedName>
    <definedName name="regalshs">#REF!</definedName>
    <definedName name="regalval">#REF!</definedName>
    <definedName name="Regent">#REF!</definedName>
    <definedName name="reggie" localSheetId="0" hidden="1">{#N/A,#N/A,FALSE,"Pharm";#N/A,#N/A,FALSE,"WWCM"}</definedName>
    <definedName name="reggie" hidden="1">{#N/A,#N/A,FALSE,"Pharm";#N/A,#N/A,FALSE,"WWCM"}</definedName>
    <definedName name="Region">#REF!</definedName>
    <definedName name="register">#REF!</definedName>
    <definedName name="regmult" hidden="1">#REF!</definedName>
    <definedName name="Reimb_Inc_I">#REF!</definedName>
    <definedName name="Reimb_Inc_II">#REF!</definedName>
    <definedName name="Reimb_Tax_I">#REF!</definedName>
    <definedName name="reimbpsf_count">#REF!</definedName>
    <definedName name="REIS">#REF!</definedName>
    <definedName name="rejr" localSheetId="0" hidden="1">{#N/A,#N/A,FALSE,"Aging Summary";#N/A,#N/A,FALSE,"Ratio Analysis";#N/A,#N/A,FALSE,"Test 120 Day Accts";#N/A,#N/A,FALSE,"Tickmarks"}</definedName>
    <definedName name="rejr" hidden="1">{#N/A,#N/A,FALSE,"Aging Summary";#N/A,#N/A,FALSE,"Ratio Analysis";#N/A,#N/A,FALSE,"Test 120 Day Accts";#N/A,#N/A,FALSE,"Tickmarks"}</definedName>
    <definedName name="Relation">#REF!</definedName>
    <definedName name="Relationship_Name">#REF!</definedName>
    <definedName name="Relieved_table">#REF!</definedName>
    <definedName name="rem">#REF!</definedName>
    <definedName name="Rem_Am_Term">#REF!</definedName>
    <definedName name="RemainderRange">#REF!</definedName>
    <definedName name="Remaining_Term">#REF!</definedName>
    <definedName name="remainingamortterm">#REF!</definedName>
    <definedName name="RemAmort">#REF!</definedName>
    <definedName name="Remittance_Query">#REF!</definedName>
    <definedName name="Remittance_Query_Investor_Detail">#REF!</definedName>
    <definedName name="Remittance_Query_Investor_Detail_Carbon">#REF!</definedName>
    <definedName name="Remittance_Query_Investor_Detail_Carbon_Greenwich">#REF!</definedName>
    <definedName name="Remove_Next_YR_Cap">#REF!</definedName>
    <definedName name="RemTerm">#REF!</definedName>
    <definedName name="RemtermtoMat">#REF!</definedName>
    <definedName name="ren">#REF!</definedName>
    <definedName name="rename" localSheetId="0" hidden="1">{#N/A,#N/A,FALSE,"Aging Summary";#N/A,#N/A,FALSE,"Ratio Analysis";#N/A,#N/A,FALSE,"Test 120 Day Accts";#N/A,#N/A,FALSE,"Tickmarks"}</definedName>
    <definedName name="rename" hidden="1">{#N/A,#N/A,FALSE,"Aging Summary";#N/A,#N/A,FALSE,"Ratio Analysis";#N/A,#N/A,FALSE,"Test 120 Day Accts";#N/A,#N/A,FALSE,"Tickmarks"}</definedName>
    <definedName name="Renewal_Lease_Rate">#REF!</definedName>
    <definedName name="Renewal_Term">#REF!</definedName>
    <definedName name="Renewed">#REF!</definedName>
    <definedName name="RENT">#REF!</definedName>
    <definedName name="Rent_Roll_Cenus_Occ_Percent">#REF!</definedName>
    <definedName name="RENT_ROLL_OCCUPANCY_INFORMATION">"RR_OCC_INFO"</definedName>
    <definedName name="Rent_Scenarios">#REF!</definedName>
    <definedName name="Rent_Scenarios_Headers">#REF!</definedName>
    <definedName name="Rent_Scenarios_Unit_Column">#REF!</definedName>
    <definedName name="RENT1">#REF!</definedName>
    <definedName name="RENT2">#REF!</definedName>
    <definedName name="RENT3">#REF!</definedName>
    <definedName name="RENT601" hidden="1">#REF!</definedName>
    <definedName name="Rentable_SF_Units">#REF!</definedName>
    <definedName name="RentCapitalizedAt">#REF!</definedName>
    <definedName name="RentGrowthConversion" localSheetId="0">IF(YEAR(RentSurveyDate)=#REF!,CHOOSE(MONTH(RentSurveyDate),12,11,10,9,8,7,6,5,4,3,2,1)/12,"ERR")</definedName>
    <definedName name="RentGrowthConversion">IF(YEAR(RentSurveyDate)=#REF!,CHOOSE(MONTH(RentSurveyDate),12,11,10,9,8,7,6,5,4,3,2,1)/12,"ERR")</definedName>
    <definedName name="RentPSF_Override">#REF!</definedName>
    <definedName name="RentRollDate">#REF!</definedName>
    <definedName name="rents">#REF!</definedName>
    <definedName name="RentStudy" localSheetId="0" hidden="1">{"schedule1",#N/A,FALSE,"Sheet1";"schedule2",#N/A,FALSE,"Sheet1";"schedule3",#N/A,FALSE,"Sheet1";"schedule4",#N/A,FALSE,"Sheet1";"schedule5",#N/A,FALSE,"Sheet1";"schedule6",#N/A,FALSE,"Sheet1"}</definedName>
    <definedName name="RentStudy" hidden="1">{"schedule1",#N/A,FALSE,"Sheet1";"schedule2",#N/A,FALSE,"Sheet1";"schedule3",#N/A,FALSE,"Sheet1";"schedule4",#N/A,FALSE,"Sheet1";"schedule5",#N/A,FALSE,"Sheet1";"schedule6",#N/A,FALSE,"Sheet1"}</definedName>
    <definedName name="RentStudy100" localSheetId="0" hidden="1">{"rtn",#N/A,FALSE,"RTN";"tables",#N/A,FALSE,"RTN";"cf",#N/A,FALSE,"CF";"stats",#N/A,FALSE,"Stats";"prop",#N/A,FALSE,"Prop"}</definedName>
    <definedName name="RentStudy100" hidden="1">{"rtn",#N/A,FALSE,"RTN";"tables",#N/A,FALSE,"RTN";"cf",#N/A,FALSE,"CF";"stats",#N/A,FALSE,"Stats";"prop",#N/A,FALSE,"Prop"}</definedName>
    <definedName name="reo">#REF!</definedName>
    <definedName name="REOAM">#REF!</definedName>
    <definedName name="REOAM30">#REF!</definedName>
    <definedName name="REOAM60">#REF!</definedName>
    <definedName name="REOCat">#REF!</definedName>
    <definedName name="REOForecast">#REF!</definedName>
    <definedName name="REOInitial">#REF!</definedName>
    <definedName name="REOInitial1">#REF!</definedName>
    <definedName name="REOInitial2">#REF!</definedName>
    <definedName name="REOTimeline">#REF!</definedName>
    <definedName name="rep">#REF!</definedName>
    <definedName name="Repairs_and_MaintenanceUnit">#REF!</definedName>
    <definedName name="Replacement_ReserveUnit">#REF!</definedName>
    <definedName name="repo">#REF!</definedName>
    <definedName name="report" localSheetId="0" hidden="1">{#N/A,#N/A,FALSE,"Summary";#N/A,#N/A,FALSE,"Assumptions";#N/A,#N/A,FALSE,"Cash Flow";#N/A,#N/A,FALSE,"Residual Calculation";#N/A,#N/A,FALSE,"Pricing Matrix";#N/A,#N/A,FALSE,"Pricing Matrix II";#N/A,#N/A,FALSE,"Expiration Schedule"}</definedName>
    <definedName name="report" hidden="1">{#N/A,#N/A,FALSE,"Summary";#N/A,#N/A,FALSE,"Assumptions";#N/A,#N/A,FALSE,"Cash Flow";#N/A,#N/A,FALSE,"Residual Calculation";#N/A,#N/A,FALSE,"Pricing Matrix";#N/A,#N/A,FALSE,"Pricing Matrix II";#N/A,#N/A,FALSE,"Expiration Schedule"}</definedName>
    <definedName name="report1" localSheetId="0" hidden="1">{#N/A,#N/A,FALSE,"Summary";#N/A,#N/A,FALSE,"Assumptions";#N/A,#N/A,FALSE,"Cash Flow";#N/A,#N/A,FALSE,"Residual Calculation";#N/A,#N/A,FALSE,"Pricing Matrix";#N/A,#N/A,FALSE,"Pricing Matrix II";#N/A,#N/A,FALSE,"Expiration Schedule"}</definedName>
    <definedName name="report1" hidden="1">{#N/A,#N/A,FALSE,"Summary";#N/A,#N/A,FALSE,"Assumptions";#N/A,#N/A,FALSE,"Cash Flow";#N/A,#N/A,FALSE,"Residual Calculation";#N/A,#N/A,FALSE,"Pricing Matrix";#N/A,#N/A,FALSE,"Pricing Matrix II";#N/A,#N/A,FALSE,"Expiration Schedule"}</definedName>
    <definedName name="report5" localSheetId="0" hidden="1">{#N/A,#N/A,FALSE,"Summary";#N/A,#N/A,FALSE,"Assumptions";#N/A,#N/A,FALSE,"Cash Flow";#N/A,#N/A,FALSE,"Residual Calculation";#N/A,#N/A,FALSE,"Pricing Matrix";#N/A,#N/A,FALSE,"Pricing Matrix II";#N/A,#N/A,FALSE,"Expiration Schedule"}</definedName>
    <definedName name="report5" hidden="1">{#N/A,#N/A,FALSE,"Summary";#N/A,#N/A,FALSE,"Assumptions";#N/A,#N/A,FALSE,"Cash Flow";#N/A,#N/A,FALSE,"Residual Calculation";#N/A,#N/A,FALSE,"Pricing Matrix";#N/A,#N/A,FALSE,"Pricing Matrix II";#N/A,#N/A,FALSE,"Expiration Schedule"}</definedName>
    <definedName name="ReportGroup" hidden="1">0</definedName>
    <definedName name="Reporting_Periods_Checked">#REF!</definedName>
    <definedName name="ReportingLevel_Table">#REF!</definedName>
    <definedName name="ReportingLevel_Value">#REF!</definedName>
    <definedName name="ReportingPeriod">"0903"</definedName>
    <definedName name="ReRo">#REF!</definedName>
    <definedName name="reryu" localSheetId="0" hidden="1">{#N/A,#N/A,FALSE,"Aging Summary";#N/A,#N/A,FALSE,"Ratio Analysis";#N/A,#N/A,FALSE,"Test 120 Day Accts";#N/A,#N/A,FALSE,"Tickmarks"}</definedName>
    <definedName name="reryu" hidden="1">{#N/A,#N/A,FALSE,"Aging Summary";#N/A,#N/A,FALSE,"Ratio Analysis";#N/A,#N/A,FALSE,"Test 120 Day Accts";#N/A,#N/A,FALSE,"Tickmarks"}</definedName>
    <definedName name="Res_Alloc">#REF!</definedName>
    <definedName name="RES1bankact">#REF!</definedName>
    <definedName name="RES1bankend">#REF!</definedName>
    <definedName name="RES1begbank">#REF!</definedName>
    <definedName name="RES1begbook">#REF!</definedName>
    <definedName name="RES1endbook">#REF!</definedName>
    <definedName name="RES2bankact">#REF!</definedName>
    <definedName name="RES2bankbeg">#REF!</definedName>
    <definedName name="RES2bankend">#REF!</definedName>
    <definedName name="RES2bookact">#REF!</definedName>
    <definedName name="RES2bookbeg">#REF!</definedName>
    <definedName name="RES2bookend">#REF!</definedName>
    <definedName name="Resale_Exp">#REF!</definedName>
    <definedName name="Resale_Proceeds">#REF!</definedName>
    <definedName name="ResBA">#REF!</definedName>
    <definedName name="Resbegbal">#REF!</definedName>
    <definedName name="Resbookact">#REF!</definedName>
    <definedName name="Resconv">#REF!</definedName>
    <definedName name="Resendbal">#REF!</definedName>
    <definedName name="Reserve_Allocation">#REF!</definedName>
    <definedName name="ReservePmtMoStart">#REF!</definedName>
    <definedName name="reserves">#REF!</definedName>
    <definedName name="Resi_Commercial">#REF!</definedName>
    <definedName name="ResidAssess">#REF!</definedName>
    <definedName name="Residu" localSheetId="0" hidden="1">{#N/A,#N/A,TRUE,"Summary";"AnnualRentRoll",#N/A,TRUE,"RentRoll";#N/A,#N/A,TRUE,"ExitStratigy";#N/A,#N/A,TRUE,"OperatingAssumptions"}</definedName>
    <definedName name="Residu" hidden="1">{#N/A,#N/A,TRUE,"Summary";"AnnualRentRoll",#N/A,TRUE,"RentRoll";#N/A,#N/A,TRUE,"ExitStratigy";#N/A,#N/A,TRUE,"OperatingAssumptions"}</definedName>
    <definedName name="resiunits">#REF!</definedName>
    <definedName name="ResMDU">#REF!</definedName>
    <definedName name="ResolutionLU">#REF!</definedName>
    <definedName name="resort" localSheetId="0" hidden="1">{"Output-3Column",#N/A,FALSE,"Output"}</definedName>
    <definedName name="resort" hidden="1">{"Output-3Column",#N/A,FALSE,"Output"}</definedName>
    <definedName name="resp." localSheetId="0" hidden="1">{#N/A,#N/A,FALSE,"Pharm";#N/A,#N/A,FALSE,"WWCM"}</definedName>
    <definedName name="resp." hidden="1">{#N/A,#N/A,FALSE,"Pharm";#N/A,#N/A,FALSE,"WWCM"}</definedName>
    <definedName name="ResSprint">#REF!</definedName>
    <definedName name="RESzero">#REF!</definedName>
    <definedName name="ret">#REF!</definedName>
    <definedName name="Ret_dade">#REF!</definedName>
    <definedName name="Retail_Inc">#REF!</definedName>
    <definedName name="RETAILSF">#REF!</definedName>
    <definedName name="RETGrowth">#REF!</definedName>
    <definedName name="RETPSF">#REF!</definedName>
    <definedName name="retrieval">#REF!</definedName>
    <definedName name="retrieve">#REF!</definedName>
    <definedName name="Retrieve_Area">#REF!</definedName>
    <definedName name="rets">#REF!</definedName>
    <definedName name="return" localSheetId="0" hidden="1">{"Cash Flows",#N/A,FALSE,"Cash Flows";"Return Analysis",#N/A,FALSE,"Cash Flows";"Cash Flow Assumptions",#N/A,FALSE,"Cash Flows";"Joint Venture Analysis",#N/A,FALSE,"Cash Flows";"Debt Calculations",#N/A,FALSE,"Cash Flows"}</definedName>
    <definedName name="return" hidden="1">{"Cash Flows",#N/A,FALSE,"Cash Flows";"Return Analysis",#N/A,FALSE,"Cash Flows";"Cash Flow Assumptions",#N/A,FALSE,"Cash Flows";"Joint Venture Analysis",#N/A,FALSE,"Cash Flows";"Debt Calculations",#N/A,FALSE,"Cash Flows"}</definedName>
    <definedName name="RETURN1">#REF!</definedName>
    <definedName name="RETURN2">#REF!</definedName>
    <definedName name="RETURN3">#REF!</definedName>
    <definedName name="ReturnBridgeArray">#REF!</definedName>
    <definedName name="Returns">#REF!</definedName>
    <definedName name="rev">#REF!</definedName>
    <definedName name="rev_cmt">#REF!</definedName>
    <definedName name="Rev_DTG">#REF!</definedName>
    <definedName name="Rev_F">#REF!</definedName>
    <definedName name="Rev_M">#REF!</definedName>
    <definedName name="revanal">#REF!</definedName>
    <definedName name="revbuild">#REF!</definedName>
    <definedName name="RevChart_base">#REF!</definedName>
    <definedName name="RevChart_data">#REF!</definedName>
    <definedName name="RevChart_upside">#REF!</definedName>
    <definedName name="REVENUE">#REF!</definedName>
    <definedName name="Revenue_Dummy_Data" hidden="1">OFFSET(#REF!,0,0,COUNTA(#REF!)-1,1)</definedName>
    <definedName name="RevenuePage1">#REF!</definedName>
    <definedName name="RevenuePage2">#REF!</definedName>
    <definedName name="RevenuePage3">#REF!</definedName>
    <definedName name="Revenues">#REF!</definedName>
    <definedName name="Rever">#REF!</definedName>
    <definedName name="reviewedcontingency">#REF!</definedName>
    <definedName name="reviewedgc">#REF!</definedName>
    <definedName name="reviewedoverhead">#REF!</definedName>
    <definedName name="reviewedprojectinsurance">#REF!</definedName>
    <definedName name="RevInflationY1">#REF!</definedName>
    <definedName name="RevInflationY2">#REF!</definedName>
    <definedName name="RevInflationY3">#REF!</definedName>
    <definedName name="RevInflationY4">#REF!</definedName>
    <definedName name="RevInflationY5">#REF!</definedName>
    <definedName name="RevInflationY6">#REF!</definedName>
    <definedName name="revs">#REF!</definedName>
    <definedName name="RevWTDAvgResult">#REF!</definedName>
    <definedName name="rewrweop" localSheetId="0" hidden="1">{"Kontenverteilung",#N/A,FALSE,"H A Ü"}</definedName>
    <definedName name="rewrweop" hidden="1">{"Kontenverteilung",#N/A,FALSE,"H A Ü"}</definedName>
    <definedName name="reyh" hidden="1">#REF!</definedName>
    <definedName name="rez" localSheetId="0" hidden="1">{#N/A,#N/A,FALSE,"Sheet39";#N/A,#N/A,FALSE,"Sheet40";#N/A,#N/A,FALSE,"Sheet38";#N/A,#N/A,FALSE,"Sheet37";#N/A,#N/A,FALSE,"Sheet31";#N/A,#N/A,FALSE,"Sheet36";#N/A,#N/A,FALSE,"Sheet35";#N/A,#N/A,FALSE,"Sheet34";#N/A,#N/A,FALSE,"Sheet33";#N/A,#N/A,FALSE,"Sheet32";#N/A,#N/A,FALSE,"Sheet31";#N/A,#N/A,FALSE,"Sheet29";#N/A,#N/A,FALSE,"Sheet30";#N/A,#N/A,FALSE,"Sheet28";#N/A,#N/A,FALSE,"Sheet27";#N/A,#N/A,FALSE,"Sheet26";#N/A,#N/A,FALSE,"Sheet25";#N/A,#N/A,FALSE,"Sheet20";#N/A,#N/A,FALSE,"Sheet19";#N/A,#N/A,FALSE,"Sheet18";#N/A,#N/A,FALSE,"Sheet17";#N/A,#N/A,FALSE,"Sheet16";#N/A,#N/A,FALSE,"Sheet15";#N/A,#N/A,FALSE,"Sheet14";#N/A,#N/A,FALSE,"Sheet13";#N/A,#N/A,FALSE,"Sheet12";#N/A,#N/A,FALSE,"Sheet11";#N/A,#N/A,FALSE,"Sheet8";#N/A,#N/A,FALSE,"Sheet7";#N/A,#N/A,FALSE,"Sheet6";#N/A,#N/A,FALSE,"Sheet5";#N/A,#N/A,FALSE,"Sheet4";#N/A,#N/A,FALSE,"Sheet3";#N/A,#N/A,FALSE,"Sheet2";#N/A,#N/A,FALSE,"Sheet1"}</definedName>
    <definedName name="rez" hidden="1">{#N/A,#N/A,FALSE,"Sheet39";#N/A,#N/A,FALSE,"Sheet40";#N/A,#N/A,FALSE,"Sheet38";#N/A,#N/A,FALSE,"Sheet37";#N/A,#N/A,FALSE,"Sheet31";#N/A,#N/A,FALSE,"Sheet36";#N/A,#N/A,FALSE,"Sheet35";#N/A,#N/A,FALSE,"Sheet34";#N/A,#N/A,FALSE,"Sheet33";#N/A,#N/A,FALSE,"Sheet32";#N/A,#N/A,FALSE,"Sheet31";#N/A,#N/A,FALSE,"Sheet29";#N/A,#N/A,FALSE,"Sheet30";#N/A,#N/A,FALSE,"Sheet28";#N/A,#N/A,FALSE,"Sheet27";#N/A,#N/A,FALSE,"Sheet26";#N/A,#N/A,FALSE,"Sheet25";#N/A,#N/A,FALSE,"Sheet20";#N/A,#N/A,FALSE,"Sheet19";#N/A,#N/A,FALSE,"Sheet18";#N/A,#N/A,FALSE,"Sheet17";#N/A,#N/A,FALSE,"Sheet16";#N/A,#N/A,FALSE,"Sheet15";#N/A,#N/A,FALSE,"Sheet14";#N/A,#N/A,FALSE,"Sheet13";#N/A,#N/A,FALSE,"Sheet12";#N/A,#N/A,FALSE,"Sheet11";#N/A,#N/A,FALSE,"Sheet8";#N/A,#N/A,FALSE,"Sheet7";#N/A,#N/A,FALSE,"Sheet6";#N/A,#N/A,FALSE,"Sheet5";#N/A,#N/A,FALSE,"Sheet4";#N/A,#N/A,FALSE,"Sheet3";#N/A,#N/A,FALSE,"Sheet2";#N/A,#N/A,FALSE,"Sheet1"}</definedName>
    <definedName name="reza" localSheetId="0" hidden="1">{#N/A,#N/A,FALSE,"BALLY COSTS";#N/A,#N/A,FALSE,"FF&amp;E";#N/A,#N/A,FALSE,"FEES";#N/A,#N/A,FALSE,"CONTINGENCY";#N/A,#N/A,FALSE,"SOFT COSTS";#N/A,#N/A,FALSE,"DETAIL";#N/A,#N/A,FALSE,"sum12-3"}</definedName>
    <definedName name="reza" hidden="1">{#N/A,#N/A,FALSE,"BALLY COSTS";#N/A,#N/A,FALSE,"FF&amp;E";#N/A,#N/A,FALSE,"FEES";#N/A,#N/A,FALSE,"CONTINGENCY";#N/A,#N/A,FALSE,"SOFT COSTS";#N/A,#N/A,FALSE,"DETAIL";#N/A,#N/A,FALSE,"sum12-3"}</definedName>
    <definedName name="rezab" localSheetId="0" hidden="1">{#N/A,#N/A,FALSE,"NY,NY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rezab" hidden="1">{#N/A,#N/A,FALSE,"NY,NY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rf" localSheetId="0"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rf"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rf2e" localSheetId="0" hidden="1">{#N/A,#N/A,FALSE,"Pharm";#N/A,#N/A,FALSE,"WWCM"}</definedName>
    <definedName name="rf2e" hidden="1">{#N/A,#N/A,FALSE,"Pharm";#N/A,#N/A,FALSE,"WWCM"}</definedName>
    <definedName name="rgr" localSheetId="0" hidden="1">{"ReportTop",#N/A,FALSE,"report top"}</definedName>
    <definedName name="rgr" hidden="1">{"ReportTop",#N/A,FALSE,"report top"}</definedName>
    <definedName name="Rialto">#REF!</definedName>
    <definedName name="RialtoSplit">#REF!</definedName>
    <definedName name="rid">#REF!</definedName>
    <definedName name="rif">#REF!</definedName>
    <definedName name="RIGBY">#REF!</definedName>
    <definedName name="RightFooter">#REF!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ia">#REF!</definedName>
    <definedName name="Riverway" localSheetId="0" hidden="1">{"Table of Contents",#N/A,FALSE,"Table of Contents";"Assumptions Checklist",#N/A,FALSE,"Projected Acq_Dis";"Yearly Assumptions",#N/A,FALSE,"Other Assumptions";"Annual Summary",#N/A,FALSE,"Summary";"1999 by Quarter Summary",#N/A,FALSE,"Summary";"2000 by Quarter Summary",#N/A,FALSE,"Summary";"Contribution to FFO",#N/A,FALSE,"CONT SUMMARY";"Contribution to FFO-Acq. &amp; Disp.",#N/A,FALSE,"CONT SUMMARY";"Contribution to FFO-Developments",#N/A,FALSE,"CONT SUMMARY";"Pivot Table Pro-Forma",#N/A,FALSE,"Pivot Table Proforma";"Pivot Table-Dispositions",#N/A,FALSE,"Pivot Table Dispositions";"Development Cash Flows",#N/A,FALSE,"Development Cash Flows";"Income from JVs",#N/A,FALSE,"Income from JV's";"Fee Income",#N/A,FALSE,"Fees noncombined affiliates";"Interest Income",#N/A,FALSE,"Interest Income";"Unsecured Debentures",#N/A,FALSE,"Unsecured Debentures";"secured interest",#N/A,FALSE,"Secured Existing Interest Pivot";"Extended Secured Debt",#N/A,FALSE,"Extended Secured Debt";"Capitalized Interest",#N/A,FALSE,"Capitalized Interest";"Secured Existing Debt",#N/A,FALSE,"Secured Existing Debt";"Secured Debt-Refinanced",#N/A,FALSE,"Secured Debt Refinanced";"principal payments",#N/A,FALSE,"Secured PrincPay Pivot";"Covenant Ratios",#N/A,FALSE,"Covenant Ratios";"Covenant Calculation",#N/A,FALSE,"Covenant Calculations";"Margins",#N/A,FALSE,"Margins";"GAAP to TAX",#N/A,FALSE,"GAAP to TAX";"Net Free CF-Paydown",#N/A,FALSE,"Net Free CF Revolver Paydown";"CAPX",#N/A,FALSE,"CAP X";"Balance Sheet",#N/A,FALSE,"Balance Sheet";"BSA99",#N/A,FALSE,"Balance Sheet Analysis";"BSA2000",#N/A,FALSE,"Balance Sheet Analysis";"BSA2001",#N/A,FALSE,"Balance Sheet Analysis";"Unencumbered Portfolio",#N/A,FALSE,"Unencumbered Portfolio "}</definedName>
    <definedName name="Riverway" hidden="1">{"Table of Contents",#N/A,FALSE,"Table of Contents";"Assumptions Checklist",#N/A,FALSE,"Projected Acq_Dis";"Yearly Assumptions",#N/A,FALSE,"Other Assumptions";"Annual Summary",#N/A,FALSE,"Summary";"1999 by Quarter Summary",#N/A,FALSE,"Summary";"2000 by Quarter Summary",#N/A,FALSE,"Summary";"Contribution to FFO",#N/A,FALSE,"CONT SUMMARY";"Contribution to FFO-Acq. &amp; Disp.",#N/A,FALSE,"CONT SUMMARY";"Contribution to FFO-Developments",#N/A,FALSE,"CONT SUMMARY";"Pivot Table Pro-Forma",#N/A,FALSE,"Pivot Table Proforma";"Pivot Table-Dispositions",#N/A,FALSE,"Pivot Table Dispositions";"Development Cash Flows",#N/A,FALSE,"Development Cash Flows";"Income from JVs",#N/A,FALSE,"Income from JV's";"Fee Income",#N/A,FALSE,"Fees noncombined affiliates";"Interest Income",#N/A,FALSE,"Interest Income";"Unsecured Debentures",#N/A,FALSE,"Unsecured Debentures";"secured interest",#N/A,FALSE,"Secured Existing Interest Pivot";"Extended Secured Debt",#N/A,FALSE,"Extended Secured Debt";"Capitalized Interest",#N/A,FALSE,"Capitalized Interest";"Secured Existing Debt",#N/A,FALSE,"Secured Existing Debt";"Secured Debt-Refinanced",#N/A,FALSE,"Secured Debt Refinanced";"principal payments",#N/A,FALSE,"Secured PrincPay Pivot";"Covenant Ratios",#N/A,FALSE,"Covenant Ratios";"Covenant Calculation",#N/A,FALSE,"Covenant Calculations";"Margins",#N/A,FALSE,"Margins";"GAAP to TAX",#N/A,FALSE,"GAAP to TAX";"Net Free CF-Paydown",#N/A,FALSE,"Net Free CF Revolver Paydown";"CAPX",#N/A,FALSE,"CAP X";"Balance Sheet",#N/A,FALSE,"Balance Sheet";"BSA99",#N/A,FALSE,"Balance Sheet Analysis";"BSA2000",#N/A,FALSE,"Balance Sheet Analysis";"BSA2001",#N/A,FALSE,"Balance Sheet Analysis";"Unencumbered Portfolio",#N/A,FALSE,"Unencumbered Portfolio "}</definedName>
    <definedName name="rj" localSheetId="0" hidden="1">{"'Expirations'!$A$1:$L$65"}</definedName>
    <definedName name="rj" hidden="1">{"'Expirations'!$A$1:$L$65"}</definedName>
    <definedName name="RLAINPUT_DebtLoan1CapEx" hidden="1">#REF!</definedName>
    <definedName name="RLAINPUT_DebtLoan1Funding" hidden="1">#REF!,#REF!,#REF!</definedName>
    <definedName name="RLAINPUT_DebtLoan1Gen1" hidden="1">#REF!</definedName>
    <definedName name="RLAINPUT_DebtLoan1Gen2" hidden="1">#REF!</definedName>
    <definedName name="RLAINPUT_DebtLoan1Payment" hidden="1">#REF!</definedName>
    <definedName name="RLAINPUT_DebtLoan2CapEx" hidden="1">#REF!</definedName>
    <definedName name="RLAINPUT_DebtLoan2Funding" hidden="1">#REF!,#REF!,#REF!</definedName>
    <definedName name="RLAINPUT_DebtLoan2Gen1" hidden="1">#REF!</definedName>
    <definedName name="RLAINPUT_DebtLoan2Gen2" hidden="1">#REF!</definedName>
    <definedName name="RLAINPUT_DebtLoan2Payment" hidden="1">#REF!</definedName>
    <definedName name="RLAINPUT_DebtLoan3CapEx" hidden="1">#REF!</definedName>
    <definedName name="RLAINPUT_DebtLoan3Funding" hidden="1">#REF!,#REF!,#REF!</definedName>
    <definedName name="RLAINPUT_DebtLoan3Gen1" hidden="1">#REF!</definedName>
    <definedName name="RLAINPUT_DebtLoan3Gen2" hidden="1">#REF!</definedName>
    <definedName name="RLAINPUT_DebtLoan3Payment" hidden="1">#REF!</definedName>
    <definedName name="RLAINPUT_DebtRateIndex" hidden="1">#REF!</definedName>
    <definedName name="RLAINPUT_EquityCatchUp1" hidden="1">#REF!,#REF!</definedName>
    <definedName name="RLAINPUT_EquityCatchUp2" hidden="1">#REF!,#REF!</definedName>
    <definedName name="RLAINPUT_EquityCatchUp3" hidden="1">#REF!,#REF!</definedName>
    <definedName name="RLAINPUT_EquityInputs" hidden="1">#REF!,#REF!,#REF!</definedName>
    <definedName name="RLAINPUT_EquityPartnerNames" hidden="1">#REF!,#REF!</definedName>
    <definedName name="RLAINPUT_EquityPercent" hidden="1">#REF!</definedName>
    <definedName name="RLAINPUT_EquityRemainder" hidden="1">#REF!,#REF!</definedName>
    <definedName name="RLAINPUT_EquityTier1" hidden="1">#REF!,#REF!</definedName>
    <definedName name="RLAINPUT_EquityTier2" hidden="1">#REF!,#REF!,#REF!</definedName>
    <definedName name="RLAINPUT_EquityTier3" hidden="1">#REF!,#REF!,#REF!</definedName>
    <definedName name="RLAINPUT_ExecSumYears" hidden="1">#REF!</definedName>
    <definedName name="RLAINPUT_InPlaceRecovery" hidden="1">#REF!</definedName>
    <definedName name="RLAINPUT_InputDisp" hidden="1">#REF!</definedName>
    <definedName name="RLAINPUT_Inputs" hidden="1">#REF!</definedName>
    <definedName name="RLAINPUT_Loan3Refi" hidden="1">#REF!,#REF!,#REF!</definedName>
    <definedName name="rlp">#REF!</definedName>
    <definedName name="RM">#REF!</definedName>
    <definedName name="rmky" hidden="1">#REF!</definedName>
    <definedName name="rms_five">#REF!</definedName>
    <definedName name="rms_four">#REF!</definedName>
    <definedName name="rms_one">#REF!</definedName>
    <definedName name="rms_three">#REF!</definedName>
    <definedName name="rms_two">#REF!</definedName>
    <definedName name="rnbval">#REF!</definedName>
    <definedName name="rngApplication" hidden="1">#REF!</definedName>
    <definedName name="rngCoFYE" hidden="1">#REF!</definedName>
    <definedName name="rngCoName" hidden="1">#REF!</definedName>
    <definedName name="rngCountryList" hidden="1">#REF!</definedName>
    <definedName name="rngCountryName" hidden="1">#REF!</definedName>
    <definedName name="rngDCMSelection" hidden="1">#REF!</definedName>
    <definedName name="rngDCMTypes" hidden="1">#REF!</definedName>
    <definedName name="rngDROtherRpt" hidden="1">OFFSET(#REF!,,,COUNTA(#REF!))</definedName>
    <definedName name="rngEntityTypes" hidden="1">#REF!</definedName>
    <definedName name="rngFinInfo_PA" hidden="1">#REF!</definedName>
    <definedName name="rngForm_565" hidden="1">#REF!,#REF!</definedName>
    <definedName name="rngForm568" hidden="1">#REF!,#REF!</definedName>
    <definedName name="rngJurisRows" hidden="1">#REF!,#REF!</definedName>
    <definedName name="rngLineDescription" hidden="1">#REF!</definedName>
    <definedName name="rngModuleSelection" hidden="1">#REF!</definedName>
    <definedName name="rngModuleTypes" hidden="1">#REF!</definedName>
    <definedName name="rngOhioThreshold" hidden="1">#REF!</definedName>
    <definedName name="rngPDI_PA" hidden="1">#REF!</definedName>
    <definedName name="rngRolloverOptions" hidden="1">#REF!</definedName>
    <definedName name="rngRolloverSelection" hidden="1">#REF!</definedName>
    <definedName name="rngStateAbbr_Column" hidden="1">#REF!</definedName>
    <definedName name="rngStateForms_3" hidden="1">OFFSET(#REF!,,,COUNTA(#REF!))</definedName>
    <definedName name="rngStates" hidden="1">#REF!</definedName>
    <definedName name="rngStateViewCA" hidden="1">#REF!</definedName>
    <definedName name="rngStateViewCO" hidden="1">#REF!</definedName>
    <definedName name="rngStateViewGA" hidden="1">#REF!</definedName>
    <definedName name="rngStateViewIN" hidden="1">#REF!</definedName>
    <definedName name="rngStateViewKY" hidden="1">#REF!</definedName>
    <definedName name="rngStateViewLA" hidden="1">#REF!</definedName>
    <definedName name="rngStateViewLO" hidden="1">#REF!</definedName>
    <definedName name="rngStateViewMD" hidden="1">#REF!</definedName>
    <definedName name="rngStateViewMN" hidden="1">#REF!</definedName>
    <definedName name="rngStateViewMO" hidden="1">#REF!</definedName>
    <definedName name="rngStateViewMS" hidden="1">#REF!</definedName>
    <definedName name="rngStateViewNC" hidden="1">#REF!</definedName>
    <definedName name="rngStateViewNE" hidden="1">#REF!</definedName>
    <definedName name="rngStateViewNJ" hidden="1">#REF!</definedName>
    <definedName name="rngStateViewNM" hidden="1">#REF!</definedName>
    <definedName name="rngStateViewOH" hidden="1">#REF!</definedName>
    <definedName name="rngStateViewPA" hidden="1">#REF!</definedName>
    <definedName name="rngStateViewSC" hidden="1">#REF!</definedName>
    <definedName name="rngStateViewVT" hidden="1">#REF!</definedName>
    <definedName name="rngStateViewWV" hidden="1">#REF!</definedName>
    <definedName name="rngTaxableTable" hidden="1">#REF!</definedName>
    <definedName name="rngTaxYear" hidden="1">#REF!</definedName>
    <definedName name="rngUserDef_PA" localSheetId="0">OFFSET(rngFirstUserDefCol,5,0,25,6)</definedName>
    <definedName name="rngUserDef_PA">OFFSET(rngFirstUserDefCol,5,0,25,6)</definedName>
    <definedName name="rngVersion" hidden="1">#REF!</definedName>
    <definedName name="rngWHEntity" hidden="1">#REF!</definedName>
    <definedName name="rngWHRatebyEntity" hidden="1">#REF!</definedName>
    <definedName name="Rockport_Tape_Headers">#REF!</definedName>
    <definedName name="Rockport_Tape_Whole">#REF!</definedName>
    <definedName name="ROLL">#REF!</definedName>
    <definedName name="RollupArea">#REF!</definedName>
    <definedName name="RON">#REF!</definedName>
    <definedName name="RONA">#REF!</definedName>
    <definedName name="Roof" localSheetId="0" hidden="1">{"Roofs Page 1",#N/A,FALSE,"Roof Outline";"Roofs Page 2",#N/A,FALSE,"Roof Outline"}</definedName>
    <definedName name="Roof" hidden="1">{"Roofs Page 1",#N/A,FALSE,"Roof Outline";"Roofs Page 2",#N/A,FALSE,"Roof Outline"}</definedName>
    <definedName name="ROR">#REF!</definedName>
    <definedName name="ROSS">#REF!</definedName>
    <definedName name="rows">#REF!</definedName>
    <definedName name="rp">#REF!</definedName>
    <definedName name="RPA" localSheetId="0" hidden="1">{#N/A,#N/A,FALSE,"Cashflow Analysis";#N/A,#N/A,FALSE,"Sensitivity Analysis";#N/A,#N/A,FALSE,"PV";#N/A,#N/A,FALSE,"Pro Forma"}</definedName>
    <definedName name="RPA" hidden="1">{#N/A,#N/A,FALSE,"Cashflow Analysis";#N/A,#N/A,FALSE,"Sensitivity Analysis";#N/A,#N/A,FALSE,"PV";#N/A,#N/A,FALSE,"Pro Forma"}</definedName>
    <definedName name="RPA.2" localSheetId="0" hidden="1">{#N/A,#N/A,FALSE,"Cashflow Analysis";#N/A,#N/A,FALSE,"Sensitivity Analysis";#N/A,#N/A,FALSE,"PV";#N/A,#N/A,FALSE,"Pro Forma"}</definedName>
    <definedName name="RPA.2" hidden="1">{#N/A,#N/A,FALSE,"Cashflow Analysis";#N/A,#N/A,FALSE,"Sensitivity Analysis";#N/A,#N/A,FALSE,"PV";#N/A,#N/A,FALSE,"Pro Forma"}</definedName>
    <definedName name="RPA.210UCP" localSheetId="0" hidden="1">{#N/A,#N/A,FALSE,"Cashflow Analysis";#N/A,#N/A,FALSE,"Sensitivity Analysis";#N/A,#N/A,FALSE,"PV";#N/A,#N/A,FALSE,"Pro Forma"}</definedName>
    <definedName name="RPA.210UCP" hidden="1">{#N/A,#N/A,FALSE,"Cashflow Analysis";#N/A,#N/A,FALSE,"Sensitivity Analysis";#N/A,#N/A,FALSE,"PV";#N/A,#N/A,FALSE,"Pro Forma"}</definedName>
    <definedName name="RPA10UCP" localSheetId="0" hidden="1">{#N/A,#N/A,FALSE,"Cashflow Analysis";#N/A,#N/A,FALSE,"Sensitivity Analysis";#N/A,#N/A,FALSE,"PV";#N/A,#N/A,FALSE,"Pro Forma"}</definedName>
    <definedName name="RPA10UCP" hidden="1">{#N/A,#N/A,FALSE,"Cashflow Analysis";#N/A,#N/A,FALSE,"Sensitivity Analysis";#N/A,#N/A,FALSE,"PV";#N/A,#N/A,FALSE,"Pro Forma"}</definedName>
    <definedName name="rpe">#REF!</definedName>
    <definedName name="rr" localSheetId="0" hidden="1">{"Alles",#N/A,FALSE,"H A Ü"}</definedName>
    <definedName name="rr" hidden="1">{"Alles",#N/A,FALSE,"H A Ü"}</definedName>
    <definedName name="rRange">#REF!</definedName>
    <definedName name="rrr" localSheetId="0" hidden="1">{#N/A,#N/A,FALSE,"ExecutiveSummary";#N/A,#N/A,FALSE,"CostDetail";#N/A,#N/A,FALSE,"IncomeDetail"}</definedName>
    <definedName name="rrr" hidden="1">{#N/A,#N/A,FALSE,"ExecutiveSummary";#N/A,#N/A,FALSE,"CostDetail";#N/A,#N/A,FALSE,"IncomeDetail"}</definedName>
    <definedName name="rrrrr" localSheetId="0" hidden="1">{#N/A,#N/A,FALSE,"BANNERS";#N/A,#N/A,FALSE,"Market";#N/A,#N/A,FALSE,"Tel Rev";#N/A,#N/A,FALSE,"Revenues IOL";#N/A,#N/A,FALSE,"Invest";#N/A,#N/A,FALSE,"Op Cost1";#N/A,#N/A,FALSE,"Op Cost2";#N/A,#N/A,FALSE,"Oth_&amp;_Tot_Revenues";#N/A,#N/A,FALSE,"Fin Mod";#N/A,#N/A,FALSE,"FinMod_RoW";#N/A,#N/A,FALSE,"P&amp;E Burocrat";#N/A,#N/A,FALSE,"cash flow"}</definedName>
    <definedName name="rrrrr" hidden="1">{#N/A,#N/A,FALSE,"BANNERS";#N/A,#N/A,FALSE,"Market";#N/A,#N/A,FALSE,"Tel Rev";#N/A,#N/A,FALSE,"Revenues IOL";#N/A,#N/A,FALSE,"Invest";#N/A,#N/A,FALSE,"Op Cost1";#N/A,#N/A,FALSE,"Op Cost2";#N/A,#N/A,FALSE,"Oth_&amp;_Tot_Revenues";#N/A,#N/A,FALSE,"Fin Mod";#N/A,#N/A,FALSE,"FinMod_RoW";#N/A,#N/A,FALSE,"P&amp;E Burocrat";#N/A,#N/A,FALSE,"cash flow"}</definedName>
    <definedName name="rrrrrrrrrrrrrrrrrrrrrrr" localSheetId="0" hidden="1">{#N/A,#N/A,FALSE,"Jim Walsh";#N/A,#N/A,FALSE,"Dan Minkoff";#N/A,#N/A,FALSE,"Chip Cinnamond";#N/A,#N/A,FALSE,"Ann Cole";#N/A,#N/A,FALSE,"Jim Rosasco";#N/A,#N/A,FALSE,"George Ochs";#N/A,#N/A,FALSE,"Peter Weed";#N/A,#N/A,FALSE,"Sheryl Crosland";#N/A,#N/A,FALSE,"Jim McLoughlin";#N/A,#N/A,FALSE,"Jim Olson";#N/A,#N/A,FALSE,"Anne Pfeiffer"}</definedName>
    <definedName name="rrrrrrrrrrrrrrrrrrrrrrr" hidden="1">{#N/A,#N/A,FALSE,"Jim Walsh";#N/A,#N/A,FALSE,"Dan Minkoff";#N/A,#N/A,FALSE,"Chip Cinnamond";#N/A,#N/A,FALSE,"Ann Cole";#N/A,#N/A,FALSE,"Jim Rosasco";#N/A,#N/A,FALSE,"George Ochs";#N/A,#N/A,FALSE,"Peter Weed";#N/A,#N/A,FALSE,"Sheryl Crosland";#N/A,#N/A,FALSE,"Jim McLoughlin";#N/A,#N/A,FALSE,"Jim Olson";#N/A,#N/A,FALSE,"Anne Pfeiffer"}</definedName>
    <definedName name="rsf">#REF!</definedName>
    <definedName name="rstatus">#REF!</definedName>
    <definedName name="rt" localSheetId="0" hidden="1">{"inputs raw data",#N/A,TRUE,"INPUT"}</definedName>
    <definedName name="rt" hidden="1">{"inputs raw data",#N/A,TRUE,"INPUT"}</definedName>
    <definedName name="rte" localSheetId="0" hidden="1">{"mgmt forecast",#N/A,FALSE,"Mgmt Forecast";"dcf table",#N/A,FALSE,"Mgmt Forecast";"sensitivity",#N/A,FALSE,"Mgmt Forecast";"table inputs",#N/A,FALSE,"Mgmt Forecast";"calculations",#N/A,FALSE,"Mgmt Forecast"}</definedName>
    <definedName name="rte" hidden="1">{"mgmt forecast",#N/A,FALSE,"Mgmt Forecast";"dcf table",#N/A,FALSE,"Mgmt Forecast";"sensitivity",#N/A,FALSE,"Mgmt Forecast";"table inputs",#N/A,FALSE,"Mgmt Forecast";"calculations",#N/A,FALSE,"Mgmt Forecast"}</definedName>
    <definedName name="rtea" localSheetId="0" hidden="1">{"mgmt forecast",#N/A,FALSE,"Mgmt Forecast";"dcf table",#N/A,FALSE,"Mgmt Forecast";"sensitivity",#N/A,FALSE,"Mgmt Forecast";"table inputs",#N/A,FALSE,"Mgmt Forecast";"calculations",#N/A,FALSE,"Mgmt Forecast"}</definedName>
    <definedName name="rtea" hidden="1">{"mgmt forecast",#N/A,FALSE,"Mgmt Forecast";"dcf table",#N/A,FALSE,"Mgmt Forecast";"sensitivity",#N/A,FALSE,"Mgmt Forecast";"table inputs",#N/A,FALSE,"Mgmt Forecast";"calculations",#N/A,FALSE,"Mgmt Forecast"}</definedName>
    <definedName name="RtHeader">#REF!</definedName>
    <definedName name="rtimeline">#REF!</definedName>
    <definedName name="rtrt" localSheetId="0" hidden="1">{"sheet a",#N/A,FALSE,"A";"sheet b 1",#N/A,FALSE,"B";"sheet b 2",#N/A,FALSE,"B"}</definedName>
    <definedName name="rtrt" hidden="1">{"sheet a",#N/A,FALSE,"A";"sheet b 1",#N/A,FALSE,"B";"sheet b 2",#N/A,FALSE,"B"}</definedName>
    <definedName name="rtrt_1" localSheetId="0" hidden="1">{"sheet a",#N/A,FALSE,"A";"sheet b 1",#N/A,FALSE,"B";"sheet b 2",#N/A,FALSE,"B"}</definedName>
    <definedName name="rtrt_1" hidden="1">{"sheet a",#N/A,FALSE,"A";"sheet b 1",#N/A,FALSE,"B";"sheet b 2",#N/A,FALSE,"B"}</definedName>
    <definedName name="rtrt_2" localSheetId="0" hidden="1">{"sheet a",#N/A,FALSE,"A";"sheet b 1",#N/A,FALSE,"B";"sheet b 2",#N/A,FALSE,"B"}</definedName>
    <definedName name="rtrt_2" hidden="1">{"sheet a",#N/A,FALSE,"A";"sheet b 1",#N/A,FALSE,"B";"sheet b 2",#N/A,FALSE,"B"}</definedName>
    <definedName name="rtrt_3" localSheetId="0" hidden="1">{"sheet a",#N/A,FALSE,"A";"sheet b 1",#N/A,FALSE,"B";"sheet b 2",#N/A,FALSE,"B"}</definedName>
    <definedName name="rtrt_3" hidden="1">{"sheet a",#N/A,FALSE,"A";"sheet b 1",#N/A,FALSE,"B";"sheet b 2",#N/A,FALSE,"B"}</definedName>
    <definedName name="RTXL1" hidden="1">#REF!+#REF!</definedName>
    <definedName name="rtyjj" hidden="1">#REF!</definedName>
    <definedName name="RUN">#REF!</definedName>
    <definedName name="runrate">#REF!</definedName>
    <definedName name="rv" localSheetId="0"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rv"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rva" localSheetId="0"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rva"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RW_INFO_1">#REF!</definedName>
    <definedName name="rweg" localSheetId="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rweg"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rwert" localSheetId="0" hidden="1">{#N/A,#N/A,FALSE,"Pharm";#N/A,#N/A,FALSE,"WWCM"}</definedName>
    <definedName name="rwert" hidden="1">{#N/A,#N/A,FALSE,"Pharm";#N/A,#N/A,FALSE,"WWCM"}</definedName>
    <definedName name="rwewns" localSheetId="0" hidden="1">{"top",#N/A,TRUE,"Detail";"next",#N/A,TRUE,"Detail";"then",#N/A,TRUE,"Detail";"and",#N/A,TRUE,"Detail";"inaddition",#N/A,TRUE,"Detail";"finally",#N/A,TRUE,"Detail"}</definedName>
    <definedName name="rwewns" hidden="1">{"top",#N/A,TRUE,"Detail";"next",#N/A,TRUE,"Detail";"then",#N/A,TRUE,"Detail";"and",#N/A,TRUE,"Detail";"inaddition",#N/A,TRUE,"Detail";"finally",#N/A,TRUE,"Detail"}</definedName>
    <definedName name="rwr" localSheetId="0" hidden="1">{"CSC_1",#N/A,FALSE,"CSC Outputs";"CSC_2",#N/A,FALSE,"CSC Outputs"}</definedName>
    <definedName name="rwr" hidden="1">{"CSC_1",#N/A,FALSE,"CSC Outputs";"CSC_2",#N/A,FALSE,"CSC Outputs"}</definedName>
    <definedName name="rwra" localSheetId="0" hidden="1">{"CSC_1",#N/A,FALSE,"CSC Outputs";"CSC_2",#N/A,FALSE,"CSC Outputs"}</definedName>
    <definedName name="rwra" hidden="1">{"CSC_1",#N/A,FALSE,"CSC Outputs";"CSC_2",#N/A,FALSE,"CSC Outputs"}</definedName>
    <definedName name="Rwvu.ALL." hidden="1">#REF!,#REF!</definedName>
    <definedName name="Rwvu.allocations." hidden="1">#REF!</definedName>
    <definedName name="Rwvu.annual._.hotel." hidden="1">#REF!</definedName>
    <definedName name="Rwvu.bottom._.line." hidden="1">#REF!</definedName>
    <definedName name="Rwvu.CAM._.RATES." hidden="1">#REF!,#REF!,#REF!</definedName>
    <definedName name="Rwvu.CAM._.RECOVERIES." hidden="1">#REF!,#REF!,#REF!</definedName>
    <definedName name="Rwvu.CAM._.RECOVERY." hidden="1">#REF!,#REF!,#REF!</definedName>
    <definedName name="Rwvu.CAM._.TABLE." hidden="1">#REF!,#REF!,#REF!</definedName>
    <definedName name="Rwvu.cash._.flow." hidden="1">#REF!</definedName>
    <definedName name="Rwvu.combo." hidden="1">#REF!</definedName>
    <definedName name="Rwvu.INSURANCE._.RECOVERIES." hidden="1">#REF!,#REF!,#REF!,#REF!</definedName>
    <definedName name="Rwvu.LSMEET." hidden="1">#REF!,#REF!,#REF!,#REF!</definedName>
    <definedName name="Rwvu.MARKETING._.REVENUE." hidden="1">#REF!,#REF!,#REF!</definedName>
    <definedName name="Rwvu.MINIMUM._.RENT." hidden="1">#REF!,#REF!</definedName>
    <definedName name="Rwvu.OCCUPANCY." hidden="1">#REF!,#REF!,#REF!</definedName>
    <definedName name="Rwvu.OCCUPANCY._.ANALYSIS." hidden="1">#REF!,#REF!,#REF!</definedName>
    <definedName name="Rwvu.offsite." hidden="1">#REF!</definedName>
    <definedName name="Rwvu.onsite." hidden="1">#REF!</definedName>
    <definedName name="Rwvu.PERCENTAGE._.RENT." hidden="1">#REF!,#REF!,#REF!,#REF!</definedName>
    <definedName name="Rwvu.Sommaire." hidden="1">#REF!,#REF!,#REF!,#REF!,#REF!</definedName>
    <definedName name="Rwvu.TAX._.RATES." hidden="1">#REF!,#REF!,#REF!</definedName>
    <definedName name="Rwvu.TAX._.RECOVERIES." hidden="1">#REF!,#REF!,#REF!,#REF!</definedName>
    <definedName name="Rwvu.TAX._.RECOVERY." hidden="1">#REF!,#REF!,#REF!</definedName>
    <definedName name="Rwvu.WAT." hidden="1">#REF!</definedName>
    <definedName name="rx">#REF!</definedName>
    <definedName name="RXTL_DOT" hidden="1">#REF!+#REF!</definedName>
    <definedName name="s" localSheetId="0" hidden="1">{#N/A,#N/A,FALSE,"Calc";#N/A,#N/A,FALSE,"Sensitivity";#N/A,#N/A,FALSE,"LT Earn.Dil.";#N/A,#N/A,FALSE,"Dil. AVP"}</definedName>
    <definedName name="s" hidden="1">{#N/A,#N/A,FALSE,"Calc";#N/A,#N/A,FALSE,"Sensitivity";#N/A,#N/A,FALSE,"LT Earn.Dil.";#N/A,#N/A,FALSE,"Dil. AVP"}</definedName>
    <definedName name="s_1" localSheetId="0" hidden="1">{"Output-3Column",#N/A,FALSE,"Output"}</definedName>
    <definedName name="s_1" hidden="1">{"Output-3Column",#N/A,FALSE,"Output"}</definedName>
    <definedName name="s_2" localSheetId="0" hidden="1">{"Output-3Column",#N/A,FALSE,"Output"}</definedName>
    <definedName name="s_2" hidden="1">{"Output-3Column",#N/A,FALSE,"Output"}</definedName>
    <definedName name="s_3" localSheetId="0" hidden="1">{"Output-3Column",#N/A,FALSE,"Output"}</definedName>
    <definedName name="s_3" hidden="1">{"Output-3Column",#N/A,FALSE,"Output"}</definedName>
    <definedName name="s_old" localSheetId="0" hidden="1">{"graph",#N/A,FALSE,"WWJU";"graph",#N/A,FALSE,"WWSEM";"graph",#N/A,FALSE,"GOMJU";"graph",#N/A,FALSE,"GOMSEM";"graph",#N/A,FALSE,"NSJU";"graph",#N/A,FALSE,"NSSEM";"graph",#N/A,FALSE,"WAJU";"graph",#N/A,FALSE,"STOCKPRI";"graph",#N/A,FALSE,"CFTEV";"graph",#N/A,FALSE,"NAV-RCV";"graph",#N/A,FALSE,"CRUDEWW"}</definedName>
    <definedName name="s_old" hidden="1">{"graph",#N/A,FALSE,"WWJU";"graph",#N/A,FALSE,"WWSEM";"graph",#N/A,FALSE,"GOMJU";"graph",#N/A,FALSE,"GOMSEM";"graph",#N/A,FALSE,"NSJU";"graph",#N/A,FALSE,"NSSEM";"graph",#N/A,FALSE,"WAJU";"graph",#N/A,FALSE,"STOCKPRI";"graph",#N/A,FALSE,"CFTEV";"graph",#N/A,FALSE,"NAV-RCV";"graph",#N/A,FALSE,"CRUDEWW"}</definedName>
    <definedName name="saa" localSheetId="0" hidden="1">{"rtn",#N/A,FALSE,"RTN";"tables",#N/A,FALSE,"RTN";"cf",#N/A,FALSE,"CF";"stats",#N/A,FALSE,"Stats";"prop",#N/A,FALSE,"Prop"}</definedName>
    <definedName name="saa" hidden="1">{"rtn",#N/A,FALSE,"RTN";"tables",#N/A,FALSE,"RTN";"cf",#N/A,FALSE,"CF";"stats",#N/A,FALSE,"Stats";"prop",#N/A,FALSE,"Prop"}</definedName>
    <definedName name="SAC">#REF!</definedName>
    <definedName name="SACramento">#REF!</definedName>
    <definedName name="sad">#REF!</definedName>
    <definedName name="sadasd">#REF!</definedName>
    <definedName name="sadasdadasdasdasd">#REF!</definedName>
    <definedName name="sadd" localSheetId="0" hidden="1">{"MonthlyRentRoll",#N/A,FALSE,"RentRoll"}</definedName>
    <definedName name="sadd" hidden="1">{"MonthlyRentRoll",#N/A,FALSE,"RentRoll"}</definedName>
    <definedName name="sadd1" localSheetId="0" hidden="1">{"MonthlyRentRoll",#N/A,FALSE,"RentRoll"}</definedName>
    <definedName name="sadd1" hidden="1">{"MonthlyRentRoll",#N/A,FALSE,"RentRoll"}</definedName>
    <definedName name="sadd2" localSheetId="0" hidden="1">{"MonthlyRentRoll",#N/A,FALSE,"RentRoll"}</definedName>
    <definedName name="sadd2" hidden="1">{"MonthlyRentRoll",#N/A,FALSE,"RentRoll"}</definedName>
    <definedName name="saddd" localSheetId="0" hidden="1">{"AnnualRentRoll",#N/A,FALSE,"RentRoll"}</definedName>
    <definedName name="saddd" hidden="1">{"AnnualRentRoll",#N/A,FALSE,"RentRoll"}</definedName>
    <definedName name="saddd2" localSheetId="0" hidden="1">{"AnnualRentRoll",#N/A,FALSE,"RentRoll"}</definedName>
    <definedName name="saddd2" hidden="1">{"AnnualRentRoll",#N/A,FALSE,"RentRoll"}</definedName>
    <definedName name="sadddd2" localSheetId="0" hidden="1">{"AnnualRentRoll",#N/A,FALSE,"RentRoll"}</definedName>
    <definedName name="sadddd2" hidden="1">{"AnnualRentRoll",#N/A,FALSE,"RentRoll"}</definedName>
    <definedName name="saddddd" localSheetId="0" hidden="1">{"AnnualRentRoll",#N/A,FALSE,"RentRoll"}</definedName>
    <definedName name="saddddd" hidden="1">{"AnnualRentRoll",#N/A,FALSE,"RentRoll"}</definedName>
    <definedName name="saddddddd2" localSheetId="0" hidden="1">{#N/A,#N/A,FALSE,"ExitStratigy"}</definedName>
    <definedName name="saddddddd2" hidden="1">{#N/A,#N/A,FALSE,"ExitStratigy"}</definedName>
    <definedName name="sadddddddd" localSheetId="0" hidden="1">{#N/A,#N/A,FALSE,"ExitStratigy"}</definedName>
    <definedName name="sadddddddd" hidden="1">{#N/A,#N/A,FALSE,"ExitStratigy"}</definedName>
    <definedName name="saddddddddd2" localSheetId="0" hidden="1">{#N/A,#N/A,FALSE,"LoanAssumptions"}</definedName>
    <definedName name="saddddddddd2" hidden="1">{#N/A,#N/A,FALSE,"LoanAssumptions"}</definedName>
    <definedName name="sadddddddddd" localSheetId="0" hidden="1">{#N/A,#N/A,FALSE,"LoanAssumptions"}</definedName>
    <definedName name="sadddddddddd" hidden="1">{#N/A,#N/A,FALSE,"LoanAssumptions"}</definedName>
    <definedName name="saddddddddddd2" localSheetId="0" hidden="1">{#N/A,#N/A,FALSE,"OperatingAssumptions"}</definedName>
    <definedName name="saddddddddddd2" hidden="1">{#N/A,#N/A,FALSE,"OperatingAssumptions"}</definedName>
    <definedName name="saddddddddddddd" localSheetId="0" hidden="1">{#N/A,#N/A,FALSE,"OperatingAssumptions"}</definedName>
    <definedName name="saddddddddddddd" hidden="1">{#N/A,#N/A,FALSE,"OperatingAssumptions"}</definedName>
    <definedName name="sadsa" localSheetId="0" hidden="1">{#N/A,#N/A,FALSE,"Aging Summary";#N/A,#N/A,FALSE,"Ratio Analysis";#N/A,#N/A,FALSE,"Test 120 Day Accts";#N/A,#N/A,FALSE,"Tickmarks"}</definedName>
    <definedName name="sadsa" hidden="1">{#N/A,#N/A,FALSE,"Aging Summary";#N/A,#N/A,FALSE,"Ratio Analysis";#N/A,#N/A,FALSE,"Test 120 Day Accts";#N/A,#N/A,FALSE,"Tickmarks"}</definedName>
    <definedName name="sadsadsa" localSheetId="0" hidden="1">{"'Assump'!$F$6:$J$6"}</definedName>
    <definedName name="sadsadsa" hidden="1">{"'Assump'!$F$6:$J$6"}</definedName>
    <definedName name="sageval">#REF!</definedName>
    <definedName name="sagf"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sagf" hidden="1">{TRUE,TRUE,-1.25,-15.5,604.5,369,FALSE,FALSE,TRUE,TRUE,0,1,83,1,38,4,5,4,TRUE,TRUE,3,TRUE,1,TRUE,75,"Swvu.inputs._.raw._.data.","ACwvu.inputs._.raw._.data.",#N/A,FALSE,FALSE,0.5,0.5,0.5,0.5,2,"&amp;F","&amp;A&amp;RPage &amp;P",FALSE,FALSE,FALSE,FALSE,1,60,#N/A,#N/A,"=R1C61:R53C89","=C1:C5",#N/A,#N/A,FALSE,FALSE,FALSE,1,600,600,FALSE,FALSE,TRUE,TRUE,TRUE}</definedName>
    <definedName name="Sal">#REF!</definedName>
    <definedName name="Sale">#REF!</definedName>
    <definedName name="Sale_Cap_Base">#REF!</definedName>
    <definedName name="Sale_Month">#REF!</definedName>
    <definedName name="Sale_Year">#REF!</definedName>
    <definedName name="Sale1">#REF!</definedName>
    <definedName name="Sale2">#REF!</definedName>
    <definedName name="Sale3">#REF!</definedName>
    <definedName name="Sale4">#REF!</definedName>
    <definedName name="Sale5">#REF!</definedName>
    <definedName name="Sale6">#REF!</definedName>
    <definedName name="Sales">#REF!</definedName>
    <definedName name="Sales_Cost">#REF!</definedName>
    <definedName name="Sales_Costs">#REF!</definedName>
    <definedName name="sales_count">#REF!</definedName>
    <definedName name="SALES_GROWTH">#REF!</definedName>
    <definedName name="SALES_VOLUME">#REF!</definedName>
    <definedName name="sales1">#REF!</definedName>
    <definedName name="sales2">#REF!</definedName>
    <definedName name="sales3">#REF!</definedName>
    <definedName name="sales4">#REF!</definedName>
    <definedName name="sales5">#REF!</definedName>
    <definedName name="sales6">#REF!</definedName>
    <definedName name="sales7">#REF!</definedName>
    <definedName name="sales8">#REF!</definedName>
    <definedName name="SalesCommFlag">#REF!</definedName>
    <definedName name="SalesCommMonthly">#REF!</definedName>
    <definedName name="SalesOverview">#REF!</definedName>
    <definedName name="SalesPersonnel">#REF!</definedName>
    <definedName name="SalesPersonnelFlag">#REF!</definedName>
    <definedName name="SalesPersonnelMonthly">#REF!</definedName>
    <definedName name="salespsf_count">#REF!</definedName>
    <definedName name="SalesStart">#REF!</definedName>
    <definedName name="SalesSummary">#REF!</definedName>
    <definedName name="saleusha1">#REF!</definedName>
    <definedName name="saleusha2">#REF!</definedName>
    <definedName name="sally" localSheetId="0" hidden="1">{#N/A,#N/A,FALSE,"Pharm";#N/A,#N/A,FALSE,"WWCM"}</definedName>
    <definedName name="sally" hidden="1">{#N/A,#N/A,FALSE,"Pharm";#N/A,#N/A,FALSE,"WWCM"}</definedName>
    <definedName name="salmon" localSheetId="0" hidden="1">{"'ATP'!$E$6"}</definedName>
    <definedName name="salmon" hidden="1">{"'ATP'!$E$6"}</definedName>
    <definedName name="salusval">#REF!</definedName>
    <definedName name="sam" localSheetId="0" hidden="1">{"Full Gross to Net",#N/A,TRUE,"GtoN";"R_I Accepted from Group Coys",#N/A,TRUE,"GtoN";"R_I Ceded to Group Coys",#N/A,TRUE,"GtoN";"Closing Loss Reserves and Gross Claims Incurred",#N/A,TRUE,"GtoN"}</definedName>
    <definedName name="sam" hidden="1">{"Full Gross to Net",#N/A,TRUE,"GtoN";"R_I Accepted from Group Coys",#N/A,TRUE,"GtoN";"R_I Ceded to Group Coys",#N/A,TRUE,"GtoN";"Closing Loss Reserves and Gross Claims Incurred",#N/A,TRUE,"GtoN"}</definedName>
    <definedName name="SameCase">#REF!</definedName>
    <definedName name="Sample1">#REF!</definedName>
    <definedName name="Sand">#REF!</definedName>
    <definedName name="SandAss">#REF!</definedName>
    <definedName name="Sands">#REF!</definedName>
    <definedName name="SAPBEXdnldView" hidden="1">"3YIZO2JZ8WZ4JRATSS41TEMAO"</definedName>
    <definedName name="SAPBEXhrIndnt" hidden="1">1</definedName>
    <definedName name="SAPBEXrevision" hidden="1">3</definedName>
    <definedName name="SAPBEXsysID" hidden="1">"BW1"</definedName>
    <definedName name="SAPBEXwbID" hidden="1">"3T2LGOD7SYY4EFWWGCCVZMA6C"</definedName>
    <definedName name="Sara" localSheetId="0" hidden="1">{"cashcons",#N/A,FALSE,"CASHCONS";"cash7000",#N/A,FALSE,"CASH7000";"cash9000",#N/A,FALSE,"CASH9000";"assu7000",#N/A,FALSE,"ASSU7000";"assu9000",#N/A,FALSE,"ASSU9000";"rentroll",#N/A,FALSE,"RENTROLL";"expr7000",#N/A,FALSE,"EXPR7000";"expr9000",#N/A,FALSE,"EXPR9000"}</definedName>
    <definedName name="Sara" hidden="1">{"cashcons",#N/A,FALSE,"CASHCONS";"cash7000",#N/A,FALSE,"CASH7000";"cash9000",#N/A,FALSE,"CASH9000";"assu7000",#N/A,FALSE,"ASSU7000";"assu9000",#N/A,FALSE,"ASSU9000";"rentroll",#N/A,FALSE,"RENTROLL";"expr7000",#N/A,FALSE,"EXPR7000";"expr9000",#N/A,FALSE,"EXPR9000"}</definedName>
    <definedName name="Sara_2" localSheetId="0" hidden="1">{#N/A,#N/A,TRUE,"10 Yr Hold";#N/A,#N/A,TRUE,"7 Yr Hold";#N/A,#N/A,TRUE,"5 Yr Hold";#N/A,#N/A,TRUE,"3 Yr Hold"}</definedName>
    <definedName name="Sara_2" hidden="1">{#N/A,#N/A,TRUE,"10 Yr Hold";#N/A,#N/A,TRUE,"7 Yr Hold";#N/A,#N/A,TRUE,"5 Yr Hold";#N/A,#N/A,TRUE,"3 Yr Hold"}</definedName>
    <definedName name="Sara_210UCP" localSheetId="0" hidden="1">{#N/A,#N/A,TRUE,"10 Yr Hold";#N/A,#N/A,TRUE,"7 Yr Hold";#N/A,#N/A,TRUE,"5 Yr Hold";#N/A,#N/A,TRUE,"3 Yr Hold"}</definedName>
    <definedName name="Sara_210UCP" hidden="1">{#N/A,#N/A,TRUE,"10 Yr Hold";#N/A,#N/A,TRUE,"7 Yr Hold";#N/A,#N/A,TRUE,"5 Yr Hold";#N/A,#N/A,TRUE,"3 Yr Hold"}</definedName>
    <definedName name="Sara10UCP" localSheetId="0" hidden="1">{"cashcons",#N/A,FALSE,"CASHCONS";"cash7000",#N/A,FALSE,"CASH7000";"cash9000",#N/A,FALSE,"CASH9000";"assu7000",#N/A,FALSE,"ASSU7000";"assu9000",#N/A,FALSE,"ASSU9000";"rentroll",#N/A,FALSE,"RENTROLL";"expr7000",#N/A,FALSE,"EXPR7000";"expr9000",#N/A,FALSE,"EXPR9000"}</definedName>
    <definedName name="Sara10UCP" hidden="1">{"cashcons",#N/A,FALSE,"CASHCONS";"cash7000",#N/A,FALSE,"CASH7000";"cash9000",#N/A,FALSE,"CASH9000";"assu7000",#N/A,FALSE,"ASSU7000";"assu9000",#N/A,FALSE,"ASSU9000";"rentroll",#N/A,FALSE,"RENTROLL";"expr7000",#N/A,FALSE,"EXPR7000";"expr9000",#N/A,FALSE,"EXPR9000"}</definedName>
    <definedName name="sarah" localSheetId="0" hidden="1">{"FCB_ALL",#N/A,FALSE,"FCB"}</definedName>
    <definedName name="sarah" hidden="1">{"FCB_ALL",#N/A,FALSE,"FCB"}</definedName>
    <definedName name="sarah10UCP" localSheetId="0" hidden="1">{"FCB_ALL",#N/A,FALSE,"FCB"}</definedName>
    <definedName name="sarah10UCP" hidden="1">{"FCB_ALL",#N/A,FALSE,"FCB"}</definedName>
    <definedName name="sas" localSheetId="0" hidden="1">{"Outflow 1",#N/A,FALSE,"Outflows-Inflows";"Outflow 2",#N/A,FALSE,"Outflows-Inflows";"Inflow 1",#N/A,FALSE,"Outflows-Inflows";"Inflow 2",#N/A,FALSE,"Outflows-Inflows"}</definedName>
    <definedName name="sas" hidden="1">{"Outflow 1",#N/A,FALSE,"Outflows-Inflows";"Outflow 2",#N/A,FALSE,"Outflows-Inflows";"Inflow 1",#N/A,FALSE,"Outflows-Inflows";"Inflow 2",#N/A,FALSE,"Outflows-Inflows"}</definedName>
    <definedName name="SASB">#REF!</definedName>
    <definedName name="SAVE">#REF!</definedName>
    <definedName name="Save_Directory">#REF!</definedName>
    <definedName name="sb" hidden="1">#REF!</definedName>
    <definedName name="sbcrevadj">#REF!</definedName>
    <definedName name="SC_AppPct" hidden="1">#REF!</definedName>
    <definedName name="SCEN">#REF!</definedName>
    <definedName name="SCENARIO">#REF!</definedName>
    <definedName name="Scenario_BPiece_LA_IRR">#REF!</definedName>
    <definedName name="Scenario_Input">#REF!</definedName>
    <definedName name="Scenarios">#REF!</definedName>
    <definedName name="Sched_Pay">#REF!</definedName>
    <definedName name="Scheduled">"S"</definedName>
    <definedName name="Scheduled_Extra_Payments">#REF!</definedName>
    <definedName name="Scheduled_Monthly_Payment">#REF!</definedName>
    <definedName name="SCM_IRR_ROW">#REF!</definedName>
    <definedName name="SCM_Priorty_Sale_Distribution">#REF!</definedName>
    <definedName name="scott" localSheetId="0" hidden="1">{#N/A,#N/A,TRUE,"Val - sum";#N/A,#N/A,TRUE,"Val - Sum1";#N/A,#N/A,TRUE,"Val - sum2";#N/A,#N/A,TRUE,"Val - Sum3";#N/A,#N/A,TRUE,"Tar-DCF";#N/A,#N/A,TRUE,"Tar-Val LBO";#N/A,#N/A,TRUE,"Tar-Mult Val"}</definedName>
    <definedName name="scott" hidden="1">{#N/A,#N/A,TRUE,"Val - sum";#N/A,#N/A,TRUE,"Val - Sum1";#N/A,#N/A,TRUE,"Val - sum2";#N/A,#N/A,TRUE,"Val - Sum3";#N/A,#N/A,TRUE,"Tar-DCF";#N/A,#N/A,TRUE,"Tar-Val LBO";#N/A,#N/A,TRUE,"Tar-Mult Val"}</definedName>
    <definedName name="sd">#REF!</definedName>
    <definedName name="sdadf" localSheetId="0" hidden="1">{#N/A,#N/A,FALSE,"Aging Summary";#N/A,#N/A,FALSE,"Ratio Analysis";#N/A,#N/A,FALSE,"Test 120 Day Accts";#N/A,#N/A,FALSE,"Tickmarks"}</definedName>
    <definedName name="sdadf" hidden="1">{#N/A,#N/A,FALSE,"Aging Summary";#N/A,#N/A,FALSE,"Ratio Analysis";#N/A,#N/A,FALSE,"Test 120 Day Accts";#N/A,#N/A,FALSE,"Tickmarks"}</definedName>
    <definedName name="sdaf" localSheetId="0" hidden="1">{#N/A,#N/A,FALSE,"Delt Data"}</definedName>
    <definedName name="sdaf" hidden="1">{#N/A,#N/A,FALSE,"Delt Data"}</definedName>
    <definedName name="sdafdf" localSheetId="0" hidden="1">{"Pulp Production",#N/A,FALSE,"Pulp";"Pulp Earnings",#N/A,FALSE,"Pulp"}</definedName>
    <definedName name="sdafdf" hidden="1">{"Pulp Production",#N/A,FALSE,"Pulp";"Pulp Earnings",#N/A,FALSE,"Pulp"}</definedName>
    <definedName name="sdafgs" localSheetId="0" hidden="1">{#N/A,#N/A,FALSE,"Pharm";#N/A,#N/A,FALSE,"WWCM"}</definedName>
    <definedName name="sdafgs" hidden="1">{#N/A,#N/A,FALSE,"Pharm";#N/A,#N/A,FALSE,"WWCM"}</definedName>
    <definedName name="sdas" localSheetId="0" hidden="1">{"Total",#N/A,FALSE,"Six Fields";"PDP",#N/A,FALSE,"Six Fields";"PNP",#N/A,FALSE,"Six Fields";"PUD",#N/A,FALSE,"Six Fields";"Prob",#N/A,FALSE,"Six Fields"}</definedName>
    <definedName name="sdas" hidden="1">{"Total",#N/A,FALSE,"Six Fields";"PDP",#N/A,FALSE,"Six Fields";"PNP",#N/A,FALSE,"Six Fields";"PUD",#N/A,FALSE,"Six Fields";"Prob",#N/A,FALSE,"Six Fields"}</definedName>
    <definedName name="sdcds" localSheetId="0" hidden="1">{"'Assump'!$F$6:$J$6"}</definedName>
    <definedName name="sdcds" hidden="1">{"'Assump'!$F$6:$J$6"}</definedName>
    <definedName name="sdf" localSheetId="0" hidden="1">{#N/A,#N/A,FALSE,"A";#N/A,#N/A,FALSE,"B";#N/A,#N/A,FALSE,"C";#N/A,#N/A,FALSE,"D";#N/A,#N/A,FALSE,"E";#N/A,#N/A,FALSE,"F";#N/A,#N/A,FALSE,"G";#N/A,#N/A,FALSE,"H";#N/A,#N/A,FALSE,"I";#N/A,#N/A,FALSE,"J";#N/A,#N/A,FALSE,"K";#N/A,#N/A,FALSE,"L";#N/A,#N/A,FALSE,"M";#N/A,#N/A,FALSE,"N";#N/A,#N/A,FALSE,"O";#N/A,#N/A,FALSE,"P";#N/A,#N/A,FALSE,"Q";#N/A,#N/A,FALSE,"R"}</definedName>
    <definedName name="sdf" hidden="1">{#N/A,#N/A,FALSE,"A";#N/A,#N/A,FALSE,"B";#N/A,#N/A,FALSE,"C";#N/A,#N/A,FALSE,"D";#N/A,#N/A,FALSE,"E";#N/A,#N/A,FALSE,"F";#N/A,#N/A,FALSE,"G";#N/A,#N/A,FALSE,"H";#N/A,#N/A,FALSE,"I";#N/A,#N/A,FALSE,"J";#N/A,#N/A,FALSE,"K";#N/A,#N/A,FALSE,"L";#N/A,#N/A,FALSE,"M";#N/A,#N/A,FALSE,"N";#N/A,#N/A,FALSE,"O";#N/A,#N/A,FALSE,"P";#N/A,#N/A,FALSE,"Q";#N/A,#N/A,FALSE,"R"}</definedName>
    <definedName name="sdf_1" localSheetId="0" hidden="1">{"PROFORMA",#N/A,FALSE,"A";"BIGGER 1",#N/A,FALSE,"B";"BIGGER 2",#N/A,FALSE,"B";"BIGGER 3",#N/A,FALSE,"B";"SMALL CF 1",#N/A,FALSE,"C"}</definedName>
    <definedName name="sdf_1" hidden="1">{"PROFORMA",#N/A,FALSE,"A";"BIGGER 1",#N/A,FALSE,"B";"BIGGER 2",#N/A,FALSE,"B";"BIGGER 3",#N/A,FALSE,"B";"SMALL CF 1",#N/A,FALSE,"C"}</definedName>
    <definedName name="sdf_2" localSheetId="0" hidden="1">{"PROFORMA",#N/A,FALSE,"A";"BIGGER 1",#N/A,FALSE,"B";"BIGGER 2",#N/A,FALSE,"B";"BIGGER 3",#N/A,FALSE,"B";"SMALL CF 1",#N/A,FALSE,"C"}</definedName>
    <definedName name="sdf_2" hidden="1">{"PROFORMA",#N/A,FALSE,"A";"BIGGER 1",#N/A,FALSE,"B";"BIGGER 2",#N/A,FALSE,"B";"BIGGER 3",#N/A,FALSE,"B";"SMALL CF 1",#N/A,FALSE,"C"}</definedName>
    <definedName name="sdf_3" localSheetId="0" hidden="1">{"PROFORMA",#N/A,FALSE,"A";"BIGGER 1",#N/A,FALSE,"B";"BIGGER 2",#N/A,FALSE,"B";"BIGGER 3",#N/A,FALSE,"B";"SMALL CF 1",#N/A,FALSE,"C"}</definedName>
    <definedName name="sdf_3" hidden="1">{"PROFORMA",#N/A,FALSE,"A";"BIGGER 1",#N/A,FALSE,"B";"BIGGER 2",#N/A,FALSE,"B";"BIGGER 3",#N/A,FALSE,"B";"SMALL CF 1",#N/A,FALSE,"C"}</definedName>
    <definedName name="sdfa" localSheetId="0" hidden="1">{#N/A,#N/A,FALSE,"Aging Summary";#N/A,#N/A,FALSE,"Ratio Analysis";#N/A,#N/A,FALSE,"Test 120 Day Accts";#N/A,#N/A,FALSE,"Tickmarks"}</definedName>
    <definedName name="sdfa" hidden="1">{#N/A,#N/A,FALSE,"Aging Summary";#N/A,#N/A,FALSE,"Ratio Analysis";#N/A,#N/A,FALSE,"Test 120 Day Accts";#N/A,#N/A,FALSE,"Tickmarks"}</definedName>
    <definedName name="sdfasdfsd"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s" localSheetId="0" hidden="1">{"Outflow 1",#N/A,FALSE,"Outflows-Inflows";"Outflow 2",#N/A,FALSE,"Outflows-Inflows";"Inflow 1",#N/A,FALSE,"Outflows-Inflows";"Inflow 2",#N/A,FALSE,"Outflows-Inflows"}</definedName>
    <definedName name="sdfass" hidden="1">{"Outflow 1",#N/A,FALSE,"Outflows-Inflows";"Outflow 2",#N/A,FALSE,"Outflows-Inflows";"Inflow 1",#N/A,FALSE,"Outflows-Inflows";"Inflow 2",#N/A,FALSE,"Outflows-Inflows"}</definedName>
    <definedName name="sdfga"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sdfga" hidden="1">{TRUE,TRUE,-1.25,-15.5,604.5,369,FALSE,FALSE,TRUE,TRUE,0,1,83,1,38,4,5,4,TRUE,TRUE,3,TRUE,1,TRUE,75,"Swvu.inputs._.raw._.data.","ACwvu.inputs._.raw._.data.",#N/A,FALSE,FALSE,0.5,0.5,0.5,0.5,2,"&amp;F","&amp;A&amp;RPage &amp;P",FALSE,FALSE,FALSE,FALSE,1,60,#N/A,#N/A,"=R1C61:R53C89","=C1:C5",#N/A,#N/A,FALSE,FALSE,FALSE,1,600,600,FALSE,FALSE,TRUE,TRUE,TRUE}</definedName>
    <definedName name="sdfgefg" localSheetId="0" hidden="1">{#N/A,#N/A,FALSE,"Aging Summary";#N/A,#N/A,FALSE,"Ratio Analysis";#N/A,#N/A,FALSE,"Test 120 Day Accts";#N/A,#N/A,FALSE,"Tickmarks"}</definedName>
    <definedName name="sdfgefg" hidden="1">{#N/A,#N/A,FALSE,"Aging Summary";#N/A,#N/A,FALSE,"Ratio Analysis";#N/A,#N/A,FALSE,"Test 120 Day Accts";#N/A,#N/A,FALSE,"Tickmarks"}</definedName>
    <definedName name="SDFGSD" hidden="1">#REF!</definedName>
    <definedName name="sdfh" localSheetId="0" hidden="1">{#N/A,#N/A,FALSE,"Pharm";#N/A,#N/A,FALSE,"WWCM"}</definedName>
    <definedName name="sdfh" hidden="1">{#N/A,#N/A,FALSE,"Pharm";#N/A,#N/A,FALSE,"WWCM"}</definedName>
    <definedName name="sdfmmy" hidden="1">#REF!</definedName>
    <definedName name="sdfs" localSheetId="0"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sdfs"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sdfsd" localSheetId="0" hidden="1">{"MonthlyRentRoll",#N/A,FALSE,"RentRoll"}</definedName>
    <definedName name="sdfsd" hidden="1">{"MonthlyRentRoll",#N/A,FALSE,"RentRoll"}</definedName>
    <definedName name="sdfsdf" localSheetId="0" hidden="1">{#N/A,#N/A,FALSE,"Aging Summary";#N/A,#N/A,FALSE,"Ratio Analysis";#N/A,#N/A,FALSE,"Test 120 Day Accts";#N/A,#N/A,FALSE,"Tickmarks"}</definedName>
    <definedName name="sdfsdf" hidden="1">{#N/A,#N/A,FALSE,"Aging Summary";#N/A,#N/A,FALSE,"Ratio Analysis";#N/A,#N/A,FALSE,"Test 120 Day Accts";#N/A,#N/A,FALSE,"Tickmarks"}</definedName>
    <definedName name="sdfsdf2" localSheetId="0" hidden="1">{#N/A,#N/A,FALSE,"Aging Summary";#N/A,#N/A,FALSE,"Ratio Analysis";#N/A,#N/A,FALSE,"Test 120 Day Accts";#N/A,#N/A,FALSE,"Tickmarks"}</definedName>
    <definedName name="sdfsdf2" hidden="1">{#N/A,#N/A,FALSE,"Aging Summary";#N/A,#N/A,FALSE,"Ratio Analysis";#N/A,#N/A,FALSE,"Test 120 Day Accts";#N/A,#N/A,FALSE,"Tickmarks"}</definedName>
    <definedName name="sdgagf" localSheetId="0" hidden="1">{#N/A,#N/A,FALSE,"Pharm";#N/A,#N/A,FALSE,"WWCM"}</definedName>
    <definedName name="sdgagf" hidden="1">{#N/A,#N/A,FALSE,"Pharm";#N/A,#N/A,FALSE,"WWCM"}</definedName>
    <definedName name="sdgg" localSheetId="0" hidden="1">{"P_L Account",#N/A,FALSE,"Prime";"Assets",#N/A,FALSE,"Prime";"Liabilities",#N/A,FALSE,"Prime";"Capital and Reserves",#N/A,FALSE,"Prime";"Rec. of S_Holders Funds",#N/A,FALSE,"Prime";"Rec. of Pre and Post Tax Result",#N/A,FALSE,"Prime"}</definedName>
    <definedName name="sdgg" hidden="1">{"P_L Account",#N/A,FALSE,"Prime";"Assets",#N/A,FALSE,"Prime";"Liabilities",#N/A,FALSE,"Prime";"Capital and Reserves",#N/A,FALSE,"Prime";"Rec. of S_Holders Funds",#N/A,FALSE,"Prime";"Rec. of Pre and Post Tax Result",#N/A,FALSE,"Prime"}</definedName>
    <definedName name="sds" localSheetId="0" hidden="1">{#N/A,#N/A,FALSE,"Aging Summary";#N/A,#N/A,FALSE,"Ratio Analysis";#N/A,#N/A,FALSE,"Test 120 Day Accts";#N/A,#N/A,FALSE,"Tickmarks"}</definedName>
    <definedName name="sds" hidden="1">{#N/A,#N/A,FALSE,"Aging Summary";#N/A,#N/A,FALSE,"Ratio Analysis";#N/A,#N/A,FALSE,"Test 120 Day Accts";#N/A,#N/A,FALSE,"Tickmarks"}</definedName>
    <definedName name="sdsa" localSheetId="0"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sdsa"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sdsadasd" localSheetId="0" hidden="1">{#N/A,#N/A,FALSE,"Pharm";#N/A,#N/A,FALSE,"WWCM"}</definedName>
    <definedName name="sdsadasd" hidden="1">{#N/A,#N/A,FALSE,"Pharm";#N/A,#N/A,FALSE,"WWCM"}</definedName>
    <definedName name="sdsd" localSheetId="0" hidden="1">{#N/A,#N/A,FALSE,"REPORT"}</definedName>
    <definedName name="sdsd" hidden="1">{#N/A,#N/A,FALSE,"REPORT"}</definedName>
    <definedName name="Seasoning">#REF!</definedName>
    <definedName name="SECOND">#REF!</definedName>
    <definedName name="SECONDCLOSING">#REF!</definedName>
    <definedName name="SecondPart">#REF!</definedName>
    <definedName name="Seconds_And_Unsecured">#REF!</definedName>
    <definedName name="SecRec">#REF!</definedName>
    <definedName name="SecRecFrom">#REF!</definedName>
    <definedName name="SecRecPrev">#REF!</definedName>
    <definedName name="Secret_Formula">#REF!</definedName>
    <definedName name="SecuritiesAtValueRange">INDIRECT(#REF!)</definedName>
    <definedName name="Security_Deposits">#REF!</definedName>
    <definedName name="SECVAL">#REF!</definedName>
    <definedName name="SECVAL_002">#REF!</definedName>
    <definedName name="SECVAL_002_Ag">#REF!</definedName>
    <definedName name="SecVal1">#REF!</definedName>
    <definedName name="SECVAL1_Ag">#REF!</definedName>
    <definedName name="SECVAL3">#REF!</definedName>
    <definedName name="SECVAL3_Ag">#REF!</definedName>
    <definedName name="SecValFrom">#REF!</definedName>
    <definedName name="SecValPrev">#REF!</definedName>
    <definedName name="SecValuOffer">#REF!</definedName>
    <definedName name="SecValuOfferFrom">#REF!</definedName>
    <definedName name="SecValuOfferPrev">#REF!</definedName>
    <definedName name="Segment_Pie_Data" hidden="1">OFFSET(#REF!,0,0,COUNTA(#REF!)-1,1)</definedName>
    <definedName name="Segment_Pie_X_Data" hidden="1">OFFSET(#REF!,0,0,COUNTA(#REF!)-1,1)</definedName>
    <definedName name="sehthjyj" localSheetId="0" hidden="1">{"Pulp Production",#N/A,FALSE,"Pulp";"Pulp Earnings",#N/A,FALSE,"Pulp"}</definedName>
    <definedName name="sehthjyj" hidden="1">{"Pulp Production",#N/A,FALSE,"Pulp";"Pulp Earnings",#N/A,FALSE,"Pulp"}</definedName>
    <definedName name="SelectProjectBaseAndLegalRent_Work">#REF!</definedName>
    <definedName name="Self.Storage">#REF!</definedName>
    <definedName name="sell_clec">#REF!</definedName>
    <definedName name="sell_ilec">#REF!</definedName>
    <definedName name="sell_isp">#REF!</definedName>
    <definedName name="sell1">#REF!</definedName>
    <definedName name="sell2">#REF!</definedName>
    <definedName name="sell3">#REF!</definedName>
    <definedName name="sell4">#REF!</definedName>
    <definedName name="Seller">#REF!</definedName>
    <definedName name="sellername">#REF!</definedName>
    <definedName name="Sellers">#REF!</definedName>
    <definedName name="sellerswitch">#REF!</definedName>
    <definedName name="sellerswitchstart">#REF!</definedName>
    <definedName name="SELLING_GENERAL_ADMINISTRATIVE">#REF!</definedName>
    <definedName name="selrange" hidden="1">#REF!</definedName>
    <definedName name="Semiannual">"Semi"</definedName>
    <definedName name="senamort">#REF!</definedName>
    <definedName name="sencount" hidden="1">1</definedName>
    <definedName name="SEND">#REF!</definedName>
    <definedName name="SendingBank">#REF!</definedName>
    <definedName name="senfinancing">#REF!</definedName>
    <definedName name="senInterest">#REF!</definedName>
    <definedName name="SENIOR_LEV">#REF!</definedName>
    <definedName name="SeniorCOCNCF">#REF!</definedName>
    <definedName name="SeniorCOCNOI">#REF!</definedName>
    <definedName name="SenLoan_Fees">#REF!</definedName>
    <definedName name="SenLTV">#REF!</definedName>
    <definedName name="senorigfee">#REF!</definedName>
    <definedName name="senpandi">#REF!</definedName>
    <definedName name="SENS">#REF!</definedName>
    <definedName name="sens_case_1">#REF!</definedName>
    <definedName name="sens_case_2">#REF!</definedName>
    <definedName name="sense1">#REF!</definedName>
    <definedName name="sense2">#REF!</definedName>
    <definedName name="SENSITIVITY">#REF!</definedName>
    <definedName name="Sensitivity1Print">#REF!</definedName>
    <definedName name="SENSITIVITY2">#REF!</definedName>
    <definedName name="Sensitivity2Print">#REF!</definedName>
    <definedName name="SensitivityDataPart1Tables">#REF!</definedName>
    <definedName name="SensitivityDataPart2Tables">#REF!</definedName>
    <definedName name="SensitivityDataTables">#REF!</definedName>
    <definedName name="SensitivityPart1Tables">#REF!</definedName>
    <definedName name="SensitivityPart2Tables">#REF!</definedName>
    <definedName name="SensitivityTables">#REF!</definedName>
    <definedName name="senterm">#REF!</definedName>
    <definedName name="Sep">#REF!</definedName>
    <definedName name="Sepulveda">#REF!</definedName>
    <definedName name="ser">#REF!</definedName>
    <definedName name="Service_Fees">#REF!</definedName>
    <definedName name="ServWarranty">#REF!</definedName>
    <definedName name="ServWarrantyFlag">#REF!</definedName>
    <definedName name="ServWarrantyHome">#REF!</definedName>
    <definedName name="ServWarrantyMonthly">#REF!</definedName>
    <definedName name="seuhtjtj" localSheetId="0" hidden="1">{"Pulp Production",#N/A,FALSE,"Pulp";"Pulp Earnings",#N/A,FALSE,"Pulp"}</definedName>
    <definedName name="seuhtjtj" hidden="1">{"Pulp Production",#N/A,FALSE,"Pulp";"Pulp Earnings",#N/A,FALSE,"Pulp"}</definedName>
    <definedName name="sev">#REF!</definedName>
    <definedName name="SEVEN">#REF!</definedName>
    <definedName name="Sewer">#REF!</definedName>
    <definedName name="sey">#REF!</definedName>
    <definedName name="SF">#REF!</definedName>
    <definedName name="SF_2">#REF!</definedName>
    <definedName name="sfbzdfvbz" localSheetId="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sfbzdfvbz"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sfdirect" localSheetId="0" hidden="1">{#N/A,#N/A,FALSE,"REPORT"}</definedName>
    <definedName name="sfdirect" hidden="1">{#N/A,#N/A,FALSE,"REPORT"}</definedName>
    <definedName name="sfds" localSheetId="0"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sfds"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sfdsa" localSheetId="0"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sfdsa"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SFDsum" localSheetId="0" hidden="1">{#N/A,#N/A,FALSE,"Static Proforma";#N/A,#N/A,FALSE,"Bldg Dev DCF";#N/A,#N/A,FALSE,"Land Sales DCF"}</definedName>
    <definedName name="SFDsum" hidden="1">{#N/A,#N/A,FALSE,"Static Proforma";#N/A,#N/A,FALSE,"Bldg Dev DCF";#N/A,#N/A,FALSE,"Land Sales DCF"}</definedName>
    <definedName name="Sfe" localSheetId="0" hidden="1">{#N/A,#N/A,FALSE,"Notes";"CashFlowSummary Annually",#N/A,FALSE,"CashFlowSummary";"InvestorSummary Annually",#N/A,FALSE,"InvestorSummary";#N/A,#N/A,FALSE,"RevenueAssumptions";"MasterCostAssmp Annually",#N/A,FALSE,"MasterCostAssmp";#N/A,#N/A,FALSE,"InTractCstAssmp";"LotTakedowns Annually",#N/A,FALSE,"LotTakedowns"}</definedName>
    <definedName name="Sfe" hidden="1">{#N/A,#N/A,FALSE,"Notes";"CashFlowSummary Annually",#N/A,FALSE,"CashFlowSummary";"InvestorSummary Annually",#N/A,FALSE,"InvestorSummary";#N/A,#N/A,FALSE,"RevenueAssumptions";"MasterCostAssmp Annually",#N/A,FALSE,"MasterCostAssmp";#N/A,#N/A,FALSE,"InTractCstAssmp";"LotTakedowns Annually",#N/A,FALSE,"LotTakedowns"}</definedName>
    <definedName name="sfgjjsj" hidden="1">#REF!</definedName>
    <definedName name="sfgjt" hidden="1">#REF!</definedName>
    <definedName name="sfgsfgdfg2" localSheetId="0" hidden="1">{#N/A,#N/A,FALSE,"Aging Summary";#N/A,#N/A,FALSE,"Ratio Analysis";#N/A,#N/A,FALSE,"Test 120 Day Accts";#N/A,#N/A,FALSE,"Tickmarks"}</definedName>
    <definedName name="sfgsfgdfg2" hidden="1">{#N/A,#N/A,FALSE,"Aging Summary";#N/A,#N/A,FALSE,"Ratio Analysis";#N/A,#N/A,FALSE,"Test 120 Day Accts";#N/A,#N/A,FALSE,"Tickmarks"}</definedName>
    <definedName name="sfgsfgsdfg" localSheetId="0" hidden="1">{#N/A,#N/A,FALSE,"Aging Summary";#N/A,#N/A,FALSE,"Ratio Analysis";#N/A,#N/A,FALSE,"Test 120 Day Accts";#N/A,#N/A,FALSE,"Tickmarks"}</definedName>
    <definedName name="sfgsfgsdfg" hidden="1">{#N/A,#N/A,FALSE,"Aging Summary";#N/A,#N/A,FALSE,"Ratio Analysis";#N/A,#N/A,FALSE,"Test 120 Day Accts";#N/A,#N/A,FALSE,"Tickmarks"}</definedName>
    <definedName name="sfgsfgsdfg2" localSheetId="0" hidden="1">{#N/A,#N/A,FALSE,"Aging Summary";#N/A,#N/A,FALSE,"Ratio Analysis";#N/A,#N/A,FALSE,"Test 120 Day Accts";#N/A,#N/A,FALSE,"Tickmarks"}</definedName>
    <definedName name="sfgsfgsdfg2" hidden="1">{#N/A,#N/A,FALSE,"Aging Summary";#N/A,#N/A,FALSE,"Ratio Analysis";#N/A,#N/A,FALSE,"Test 120 Day Accts";#N/A,#N/A,FALSE,"Tickmarks"}</definedName>
    <definedName name="sfgv" localSheetId="0" hidden="1">{"consolidated",#N/A,FALSE,"Sheet1";"cms",#N/A,FALSE,"Sheet1";"fse",#N/A,FALSE,"Sheet1"}</definedName>
    <definedName name="sfgv" hidden="1">{"consolidated",#N/A,FALSE,"Sheet1";"cms",#N/A,FALSE,"Sheet1";"fse",#N/A,FALSE,"Sheet1"}</definedName>
    <definedName name="sfh" hidden="1">#REF!</definedName>
    <definedName name="sfjrt" hidden="1">#REF!</definedName>
    <definedName name="sfmrtj" hidden="1">#REF!</definedName>
    <definedName name="sfnrt" hidden="1">#REF!</definedName>
    <definedName name="sfq" localSheetId="0" hidden="1">{#N/A,#N/A,FALSE,"Calc";#N/A,#N/A,FALSE,"Sensitivity";#N/A,#N/A,FALSE,"LT Earn.Dil.";#N/A,#N/A,FALSE,"Dil. AVP"}</definedName>
    <definedName name="sfq" hidden="1">{#N/A,#N/A,FALSE,"Calc";#N/A,#N/A,FALSE,"Sensitivity";#N/A,#N/A,FALSE,"LT Earn.Dil.";#N/A,#N/A,FALSE,"Dil. AVP"}</definedName>
    <definedName name="SFR_Commercial_Land">#REF!</definedName>
    <definedName name="SFR_Commercial_Land_Other">#REF!</definedName>
    <definedName name="SFSFSF" hidden="1">#REF!</definedName>
    <definedName name="sg" localSheetId="0" hidden="1">{#N/A,#N/A,FALSE,"Chart 2 by Prop Type"}</definedName>
    <definedName name="sg" hidden="1">{#N/A,#N/A,FALSE,"Chart 2 by Prop Type"}</definedName>
    <definedName name="sgdg" localSheetId="0" hidden="1">{#N/A,#N/A,FALSE,"Calc";#N/A,#N/A,FALSE,"Sensitivity";#N/A,#N/A,FALSE,"LT Earn.Dil.";#N/A,#N/A,FALSE,"Dil. AVP"}</definedName>
    <definedName name="sgdg" hidden="1">{#N/A,#N/A,FALSE,"Calc";#N/A,#N/A,FALSE,"Sensitivity";#N/A,#N/A,FALSE,"LT Earn.Dil.";#N/A,#N/A,FALSE,"Dil. AVP"}</definedName>
    <definedName name="sgjsr" hidden="1">#REF!</definedName>
    <definedName name="sgs" localSheetId="0" hidden="1">{#N/A,#N/A,FALSE,"Chart 2 by Prop Type"}</definedName>
    <definedName name="sgs" hidden="1">{#N/A,#N/A,FALSE,"Chart 2 by Prop Type"}</definedName>
    <definedName name="sgsx" localSheetId="0" hidden="1">{"consolidated",#N/A,FALSE,"Sheet1";"cms",#N/A,FALSE,"Sheet1";"fse",#N/A,FALSE,"Sheet1"}</definedName>
    <definedName name="sgsx" hidden="1">{"consolidated",#N/A,FALSE,"Sheet1";"cms",#N/A,FALSE,"Sheet1";"fse",#N/A,FALSE,"Sheet1"}</definedName>
    <definedName name="sh" hidden="1">#REF!</definedName>
    <definedName name="SH_REGION">#REF!</definedName>
    <definedName name="SH_ReqFromDate">#REF!</definedName>
    <definedName name="SH_ReqToDate">#REF!</definedName>
    <definedName name="SH_SecDate">#REF!</definedName>
    <definedName name="SH_SecNumber">#REF!</definedName>
    <definedName name="SH_SecUnique">#REF!</definedName>
    <definedName name="shaci" localSheetId="0" hidden="1">{#N/A,#N/A,FALSE,"Combo-Ass ";#N/A,#N/A,FALSE,"Combo-AD sum";#N/A,#N/A,FALSE,"Combo-Syn Sens";#N/A,#N/A,FALSE,"Combo-Contr";#N/A,#N/A,FALSE,"Combo-Credit Sum";#N/A,#N/A,FALSE,"Combo-Credit";#N/A,#N/A,FALSE,"Combo-AD";#N/A,#N/A,FALSE,"Combo-AD CF"}</definedName>
    <definedName name="shaci" hidden="1">{#N/A,#N/A,FALSE,"Combo-Ass ";#N/A,#N/A,FALSE,"Combo-AD sum";#N/A,#N/A,FALSE,"Combo-Syn Sens";#N/A,#N/A,FALSE,"Combo-Contr";#N/A,#N/A,FALSE,"Combo-Credit Sum";#N/A,#N/A,FALSE,"Combo-Credit";#N/A,#N/A,FALSE,"Combo-AD";#N/A,#N/A,FALSE,"Combo-AD CF"}</definedName>
    <definedName name="Shadow">#REF!</definedName>
    <definedName name="Shadow_Rating">#REF!</definedName>
    <definedName name="shamrock" localSheetId="0" hidden="1">{#N/A,#N/A,TRUE,"Val - sum";#N/A,#N/A,TRUE,"Val - Sum1";#N/A,#N/A,TRUE,"Val - sum2";#N/A,#N/A,TRUE,"Val - Sum3";#N/A,#N/A,TRUE,"Tar-DCF";#N/A,#N/A,TRUE,"Tar-Val LBO";#N/A,#N/A,TRUE,"Tar-Mult Val"}</definedName>
    <definedName name="shamrock" hidden="1">{#N/A,#N/A,TRUE,"Val - sum";#N/A,#N/A,TRUE,"Val - Sum1";#N/A,#N/A,TRUE,"Val - sum2";#N/A,#N/A,TRUE,"Val - Sum3";#N/A,#N/A,TRUE,"Tar-DCF";#N/A,#N/A,TRUE,"Tar-Val LBO";#N/A,#N/A,TRUE,"Tar-Mult Val"}</definedName>
    <definedName name="Sharechart">#REF!</definedName>
    <definedName name="shareoutltm" hidden="1">#REF!</definedName>
    <definedName name="sharepriceltm" hidden="1">#REF!</definedName>
    <definedName name="Shares">#REF!</definedName>
    <definedName name="shares_issued">#REF!</definedName>
    <definedName name="SharesA">#REF!</definedName>
    <definedName name="sheet2" localSheetId="0" hidden="1">{"CF",#N/A,FALSE,"Cash Flow";"RET",#N/A,FALSE,"Returns";"NPV",#N/A,FALSE,"Values";"ASMPT",#N/A,FALSE,"Assumptions"}</definedName>
    <definedName name="sheet2" hidden="1">{"CF",#N/A,FALSE,"Cash Flow";"RET",#N/A,FALSE,"Returns";"NPV",#N/A,FALSE,"Values";"ASMPT",#N/A,FALSE,"Assumptions"}</definedName>
    <definedName name="sheetssa" localSheetId="0" hidden="1">{#N/A,#N/A,FALSE,"ACQ_GRAPHS";#N/A,#N/A,FALSE,"T_1 GRAPHS";#N/A,#N/A,FALSE,"T_2 GRAPHS";#N/A,#N/A,FALSE,"COMB_GRAPHS"}</definedName>
    <definedName name="sheetssa" hidden="1">{#N/A,#N/A,FALSE,"ACQ_GRAPHS";#N/A,#N/A,FALSE,"T_1 GRAPHS";#N/A,#N/A,FALSE,"T_2 GRAPHS";#N/A,#N/A,FALSE,"COMB_GRAPHS"}</definedName>
    <definedName name="shequval">#REF!</definedName>
    <definedName name="shgfjj" hidden="1">#REF!</definedName>
    <definedName name="shhetss" localSheetId="0" hidden="1">{#N/A,#N/A,FALSE,"ACQ_GRAPHS";#N/A,#N/A,FALSE,"T_1 GRAPHS";#N/A,#N/A,FALSE,"T_2 GRAPHS";#N/A,#N/A,FALSE,"COMB_GRAPHS"}</definedName>
    <definedName name="shhetss" hidden="1">{#N/A,#N/A,FALSE,"ACQ_GRAPHS";#N/A,#N/A,FALSE,"T_1 GRAPHS";#N/A,#N/A,FALSE,"T_2 GRAPHS";#N/A,#N/A,FALSE,"COMB_GRAPHS"}</definedName>
    <definedName name="shi">#REF!</definedName>
    <definedName name="ship">#REF!</definedName>
    <definedName name="shit" localSheetId="0" hidden="1">{#N/A,"Base",FALSE,"Dividend";#N/A,"Conservative",FALSE,"Dividend";#N/A,"Downside",FALSE,"Dividend"}</definedName>
    <definedName name="shit" hidden="1">{#N/A,"Base",FALSE,"Dividend";#N/A,"Conservative",FALSE,"Dividend";#N/A,"Downside",FALSE,"Dividend"}</definedName>
    <definedName name="shiv">#REF!</definedName>
    <definedName name="shoot" localSheetId="0" hidden="1">{#N/A,#N/A,FALSE,"Expense Comparison"}</definedName>
    <definedName name="shoot" hidden="1">{#N/A,#N/A,FALSE,"Expense Comparison"}</definedName>
    <definedName name="shoot_1" localSheetId="0" hidden="1">{#N/A,#N/A,FALSE,"Expense Comparison"}</definedName>
    <definedName name="shoot_1" hidden="1">{#N/A,#N/A,FALSE,"Expense Comparison"}</definedName>
    <definedName name="shoot_2" localSheetId="0" hidden="1">{#N/A,#N/A,FALSE,"Expense Comparison"}</definedName>
    <definedName name="shoot_2" hidden="1">{#N/A,#N/A,FALSE,"Expense Comparison"}</definedName>
    <definedName name="shoot_3" localSheetId="0" hidden="1">{#N/A,#N/A,FALSE,"Expense Comparison"}</definedName>
    <definedName name="shoot_3" hidden="1">{#N/A,#N/A,FALSE,"Expense Comparison"}</definedName>
    <definedName name="SHORT">#REF!</definedName>
    <definedName name="ShortInc">#REF!</definedName>
    <definedName name="ShortIncFrom">#REF!</definedName>
    <definedName name="ShortIncPrev">#REF!</definedName>
    <definedName name="ShortSales">#REF!</definedName>
    <definedName name="ShortSalesFrom">#REF!</definedName>
    <definedName name="ShortSalesPrev">#REF!</definedName>
    <definedName name="ShortSecValue">#REF!</definedName>
    <definedName name="ShortSecValueFrom">#REF!</definedName>
    <definedName name="ShortSecValuePrev">#REF!</definedName>
    <definedName name="Show.Date">IF(#REF!&lt;&gt;"",DATE(YEAR(#REF!),MONTH(#REF!)+(#REF!-1)*12/#REF!,DAY(#REF!)),"")</definedName>
    <definedName name="shsg" hidden="1">#REF!</definedName>
    <definedName name="sht" hidden="1">#REF!</definedName>
    <definedName name="ShtYrCF">#REF!</definedName>
    <definedName name="shucks" localSheetId="0" hidden="1">{"Full Sheet",#N/A,FALSE,"Expense Comparison"}</definedName>
    <definedName name="shucks" hidden="1">{"Full Sheet",#N/A,FALSE,"Expense Comparison"}</definedName>
    <definedName name="shucks_1" localSheetId="0" hidden="1">{"Full Sheet",#N/A,FALSE,"Expense Comparison"}</definedName>
    <definedName name="shucks_1" hidden="1">{"Full Sheet",#N/A,FALSE,"Expense Comparison"}</definedName>
    <definedName name="shucks_2" localSheetId="0" hidden="1">{"Full Sheet",#N/A,FALSE,"Expense Comparison"}</definedName>
    <definedName name="shucks_2" hidden="1">{"Full Sheet",#N/A,FALSE,"Expense Comparison"}</definedName>
    <definedName name="shucks_3" localSheetId="0" hidden="1">{"Full Sheet",#N/A,FALSE,"Expense Comparison"}</definedName>
    <definedName name="shucks_3" hidden="1">{"Full Sheet",#N/A,FALSE,"Expense Comparison"}</definedName>
    <definedName name="shuckss" localSheetId="0" hidden="1">{"Full Sheet",#N/A,FALSE,"Expense Comparison"}</definedName>
    <definedName name="shuckss" hidden="1">{"Full Sheet",#N/A,FALSE,"Expense Comparison"}</definedName>
    <definedName name="shuckss_1" localSheetId="0" hidden="1">{"Full Sheet",#N/A,FALSE,"Expense Comparison"}</definedName>
    <definedName name="shuckss_1" hidden="1">{"Full Sheet",#N/A,FALSE,"Expense Comparison"}</definedName>
    <definedName name="shuckss_2" localSheetId="0" hidden="1">{"Full Sheet",#N/A,FALSE,"Expense Comparison"}</definedName>
    <definedName name="shuckss_2" hidden="1">{"Full Sheet",#N/A,FALSE,"Expense Comparison"}</definedName>
    <definedName name="shuckss_3" localSheetId="0" hidden="1">{"Full Sheet",#N/A,FALSE,"Expense Comparison"}</definedName>
    <definedName name="shuckss_3" hidden="1">{"Full Sheet",#N/A,FALSE,"Expense Comparison"}</definedName>
    <definedName name="shucksssss" localSheetId="0" hidden="1">{#N/A,#N/A,FALSE,"Expense Comparison"}</definedName>
    <definedName name="shucksssss" hidden="1">{#N/A,#N/A,FALSE,"Expense Comparison"}</definedName>
    <definedName name="shucksssss_1" localSheetId="0" hidden="1">{#N/A,#N/A,FALSE,"Expense Comparison"}</definedName>
    <definedName name="shucksssss_1" hidden="1">{#N/A,#N/A,FALSE,"Expense Comparison"}</definedName>
    <definedName name="shucksssss_2" localSheetId="0" hidden="1">{#N/A,#N/A,FALSE,"Expense Comparison"}</definedName>
    <definedName name="shucksssss_2" hidden="1">{#N/A,#N/A,FALSE,"Expense Comparison"}</definedName>
    <definedName name="shucksssss_3" localSheetId="0" hidden="1">{#N/A,#N/A,FALSE,"Expense Comparison"}</definedName>
    <definedName name="shucksssss_3" hidden="1">{#N/A,#N/A,FALSE,"Expense Comparison"}</definedName>
    <definedName name="Siemens">#REF!</definedName>
    <definedName name="SIG_CONTROLE" hidden="1">#REF!</definedName>
    <definedName name="SIG_DERNIERECOLONNE" hidden="1">#REF!</definedName>
    <definedName name="SIG_PTBD_RAGM01" hidden="1">#REF!</definedName>
    <definedName name="SIG_PTHG_RAGM01" hidden="1">#REF!</definedName>
    <definedName name="SIG_RAGM01_firstLine" hidden="1">#REF!</definedName>
    <definedName name="SIG_RAGM01_IsControlOK" hidden="1">#REF!</definedName>
    <definedName name="SIG_RAGM01_lastLine" hidden="1">#REF!</definedName>
    <definedName name="SIG_RAGM01_TITLECOL" hidden="1">#REF!</definedName>
    <definedName name="SIG_RAGM01_TITLELINE" hidden="1">#REF!</definedName>
    <definedName name="sim">#REF!</definedName>
    <definedName name="simona" localSheetId="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simona"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Simul_Date">#REF!</definedName>
    <definedName name="Single_Tenant__Y_N">#REF!</definedName>
    <definedName name="SingleT">#REF!</definedName>
    <definedName name="singtenant">#REF!</definedName>
    <definedName name="sis">#REF!</definedName>
    <definedName name="sisass">#REF!</definedName>
    <definedName name="SiteDevCont">#REF!</definedName>
    <definedName name="SiteInspect">#REF!</definedName>
    <definedName name="Sitework">#REF!</definedName>
    <definedName name="SIX">#REF!</definedName>
    <definedName name="Six_Yr_Report">#REF!</definedName>
    <definedName name="SizingColumn">#REF!</definedName>
    <definedName name="sjtyjk" hidden="1">#REF!</definedName>
    <definedName name="SLEVIN" localSheetId="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kdhvoislsfjpsojflmnfsofjhsofbs" localSheetId="0" hidden="1">{#N/A,#N/A,FALSE,"Chart 2 by Prop Type"}</definedName>
    <definedName name="slkdhvoislsfjpsojflmnfsofjhsofbs" hidden="1">{#N/A,#N/A,FALSE,"Chart 2 by Prop Type"}</definedName>
    <definedName name="SMA_Studies___Fees">#REF!</definedName>
    <definedName name="SMBC" localSheetId="0" hidden="1">{"Ops_S.Holders Assets and Income",#N/A,FALSE,"ops_shf"}</definedName>
    <definedName name="SMBC" hidden="1">{"Ops_S.Holders Assets and Income",#N/A,FALSE,"ops_shf"}</definedName>
    <definedName name="SMBCR" localSheetId="0" hidden="1">{"P_L Account",#N/A,FALSE,"Prime";"Assets",#N/A,FALSE,"Prime";"Liabilities",#N/A,FALSE,"Prime";"Capital and Reserves",#N/A,FALSE,"Prime";"Rec. of S_Holders Funds",#N/A,FALSE,"Prime";"Rec. of Pre and Post Tax Result",#N/A,FALSE,"Prime"}</definedName>
    <definedName name="SMBCR" hidden="1">{"P_L Account",#N/A,FALSE,"Prime";"Assets",#N/A,FALSE,"Prime";"Liabilities",#N/A,FALSE,"Prime";"Capital and Reserves",#N/A,FALSE,"Prime";"Rec. of S_Holders Funds",#N/A,FALSE,"Prime";"Rec. of Pre and Post Tax Result",#N/A,FALSE,"Prime"}</definedName>
    <definedName name="snita" localSheetId="0" hidden="1">{"'Sheet1'!$A$4386:$N$4591"}</definedName>
    <definedName name="snita" hidden="1">{"'Sheet1'!$A$4386:$N$4591"}</definedName>
    <definedName name="snmjt" hidden="1">#REF!</definedName>
    <definedName name="snmtsg" hidden="1">#REF!</definedName>
    <definedName name="so" hidden="1">#REF!</definedName>
    <definedName name="Socgen">#REF!</definedName>
    <definedName name="sofj" localSheetId="0" hidden="1">{#N/A,#N/A,FALSE,"Chart 2 by Prop Type"}</definedName>
    <definedName name="sofj" hidden="1">{#N/A,#N/A,FALSE,"Chart 2 by Prop Type"}</definedName>
    <definedName name="Soft_Cost_Uses">#REF!</definedName>
    <definedName name="solver_adj" hidden="1">#REF!</definedName>
    <definedName name="solver_cvg" hidden="1">0.001</definedName>
    <definedName name="solver_drv" hidden="1">1</definedName>
    <definedName name="solver_est" hidden="1">1</definedName>
    <definedName name="solver_itr" hidden="1">100</definedName>
    <definedName name="solver_lhs1" hidden="1">#REF!</definedName>
    <definedName name="solver_lin" hidden="1">0</definedName>
    <definedName name="solver_neg" hidden="1">2</definedName>
    <definedName name="solver_num" hidden="1">1</definedName>
    <definedName name="solver_nwt" hidden="1">1</definedName>
    <definedName name="solver_opt" hidden="1">#REF!</definedName>
    <definedName name="solver_pre" hidden="1">0.000001</definedName>
    <definedName name="solver_rel1" hidden="1">1</definedName>
    <definedName name="solver_rel10" hidden="1">5</definedName>
    <definedName name="solver_rel11" hidden="1">5</definedName>
    <definedName name="solver_rel12" hidden="1">5</definedName>
    <definedName name="solver_rel13" hidden="1">5</definedName>
    <definedName name="solver_rel14" hidden="1">5</definedName>
    <definedName name="solver_rel15" hidden="1">5</definedName>
    <definedName name="solver_rel16" hidden="1">5</definedName>
    <definedName name="solver_rel17" hidden="1">5</definedName>
    <definedName name="solver_rel18" hidden="1">5</definedName>
    <definedName name="solver_rel19" hidden="1">5</definedName>
    <definedName name="solver_rel2" hidden="1">5</definedName>
    <definedName name="solver_rel20" hidden="1">5</definedName>
    <definedName name="solver_rel21" hidden="1">5</definedName>
    <definedName name="solver_rel22" hidden="1">5</definedName>
    <definedName name="solver_rel23" hidden="1">1</definedName>
    <definedName name="solver_rel24" hidden="1">5</definedName>
    <definedName name="solver_rel25" hidden="1">5</definedName>
    <definedName name="solver_rel26" hidden="1">5</definedName>
    <definedName name="solver_rel27" hidden="1">5</definedName>
    <definedName name="solver_rel28" hidden="1">5</definedName>
    <definedName name="solver_rel29" hidden="1">5</definedName>
    <definedName name="solver_rel3" hidden="1">5</definedName>
    <definedName name="solver_rel30" hidden="1">5</definedName>
    <definedName name="solver_rel31" hidden="1">5</definedName>
    <definedName name="solver_rel32" hidden="1">5</definedName>
    <definedName name="solver_rel33" hidden="1">5</definedName>
    <definedName name="solver_rel34" hidden="1">5</definedName>
    <definedName name="solver_rel35" hidden="1">5</definedName>
    <definedName name="solver_rel36" hidden="1">5</definedName>
    <definedName name="solver_rel37" hidden="1">5</definedName>
    <definedName name="solver_rel38" hidden="1">5</definedName>
    <definedName name="solver_rel39" hidden="1">5</definedName>
    <definedName name="solver_rel4" hidden="1">5</definedName>
    <definedName name="solver_rel40" hidden="1">5</definedName>
    <definedName name="solver_rel41" hidden="1">5</definedName>
    <definedName name="solver_rel42" hidden="1">5</definedName>
    <definedName name="solver_rel43" hidden="1">5</definedName>
    <definedName name="solver_rel44" hidden="1">5</definedName>
    <definedName name="solver_rel45" hidden="1">1</definedName>
    <definedName name="solver_rel46" hidden="1">5</definedName>
    <definedName name="solver_rel47" hidden="1">5</definedName>
    <definedName name="solver_rel48" hidden="1">5</definedName>
    <definedName name="solver_rel49" hidden="1">5</definedName>
    <definedName name="solver_rel5" hidden="1">5</definedName>
    <definedName name="solver_rel50" hidden="1">5</definedName>
    <definedName name="solver_rel51" hidden="1">5</definedName>
    <definedName name="solver_rel52" hidden="1">5</definedName>
    <definedName name="solver_rel53" hidden="1">5</definedName>
    <definedName name="solver_rel54" hidden="1">5</definedName>
    <definedName name="solver_rel55" hidden="1">5</definedName>
    <definedName name="solver_rel56" hidden="1">5</definedName>
    <definedName name="solver_rel57" hidden="1">5</definedName>
    <definedName name="solver_rel58" hidden="1">5</definedName>
    <definedName name="solver_rel59" hidden="1">5</definedName>
    <definedName name="solver_rel6" hidden="1">5</definedName>
    <definedName name="solver_rel60" hidden="1">5</definedName>
    <definedName name="solver_rel61" hidden="1">5</definedName>
    <definedName name="solver_rel62" hidden="1">5</definedName>
    <definedName name="solver_rel63" hidden="1">5</definedName>
    <definedName name="solver_rel64" hidden="1">5</definedName>
    <definedName name="solver_rel65" hidden="1">5</definedName>
    <definedName name="solver_rel66" hidden="1">5</definedName>
    <definedName name="solver_rel67" hidden="1">1</definedName>
    <definedName name="solver_rel68" hidden="1">5</definedName>
    <definedName name="solver_rel69" hidden="1">5</definedName>
    <definedName name="solver_rel7" hidden="1">5</definedName>
    <definedName name="solver_rel70" hidden="1">5</definedName>
    <definedName name="solver_rel71" hidden="1">5</definedName>
    <definedName name="solver_rel72" hidden="1">5</definedName>
    <definedName name="solver_rel73" hidden="1">5</definedName>
    <definedName name="solver_rel74" hidden="1">5</definedName>
    <definedName name="solver_rel75" hidden="1">5</definedName>
    <definedName name="solver_rel76" hidden="1">5</definedName>
    <definedName name="solver_rel77" hidden="1">5</definedName>
    <definedName name="solver_rel78" hidden="1">5</definedName>
    <definedName name="solver_rel79" hidden="1">5</definedName>
    <definedName name="solver_rel8" hidden="1">5</definedName>
    <definedName name="solver_rel80" hidden="1">5</definedName>
    <definedName name="solver_rel81" hidden="1">5</definedName>
    <definedName name="solver_rel82" hidden="1">5</definedName>
    <definedName name="solver_rel83" hidden="1">5</definedName>
    <definedName name="solver_rel84" hidden="1">5</definedName>
    <definedName name="solver_rel85" hidden="1">5</definedName>
    <definedName name="solver_rel86" hidden="1">5</definedName>
    <definedName name="solver_rel87" hidden="1">5</definedName>
    <definedName name="solver_rel88" hidden="1">5</definedName>
    <definedName name="solver_rel9" hidden="1">5</definedName>
    <definedName name="solver_rhs1" hidden="1">17</definedName>
    <definedName name="solver_rhs10" localSheetId="0" hidden="1">binary</definedName>
    <definedName name="solver_rhs10" hidden="1">binary</definedName>
    <definedName name="solver_rhs11" localSheetId="0" hidden="1">binary</definedName>
    <definedName name="solver_rhs11" hidden="1">binary</definedName>
    <definedName name="solver_rhs12" localSheetId="0" hidden="1">binary</definedName>
    <definedName name="solver_rhs12" hidden="1">binary</definedName>
    <definedName name="solver_rhs13" localSheetId="0" hidden="1">binary</definedName>
    <definedName name="solver_rhs13" hidden="1">binary</definedName>
    <definedName name="solver_rhs14" localSheetId="0" hidden="1">binary</definedName>
    <definedName name="solver_rhs14" hidden="1">binary</definedName>
    <definedName name="solver_rhs15" localSheetId="0" hidden="1">binary</definedName>
    <definedName name="solver_rhs15" hidden="1">binary</definedName>
    <definedName name="solver_rhs16" localSheetId="0" hidden="1">binary</definedName>
    <definedName name="solver_rhs16" hidden="1">binary</definedName>
    <definedName name="solver_rhs17" localSheetId="0" hidden="1">binary</definedName>
    <definedName name="solver_rhs17" hidden="1">binary</definedName>
    <definedName name="solver_rhs18" localSheetId="0" hidden="1">binary</definedName>
    <definedName name="solver_rhs18" hidden="1">binary</definedName>
    <definedName name="solver_rhs19" localSheetId="0" hidden="1">binary</definedName>
    <definedName name="solver_rhs19" hidden="1">binary</definedName>
    <definedName name="solver_rhs2" localSheetId="0" hidden="1">binary</definedName>
    <definedName name="solver_rhs2" hidden="1">binary</definedName>
    <definedName name="solver_rhs20" localSheetId="0" hidden="1">binary</definedName>
    <definedName name="solver_rhs20" hidden="1">binary</definedName>
    <definedName name="solver_rhs21" localSheetId="0" hidden="1">binary</definedName>
    <definedName name="solver_rhs21" hidden="1">binary</definedName>
    <definedName name="solver_rhs22" localSheetId="0" hidden="1">binary</definedName>
    <definedName name="solver_rhs22" hidden="1">binary</definedName>
    <definedName name="solver_rhs24" localSheetId="0" hidden="1">binary</definedName>
    <definedName name="solver_rhs24" hidden="1">binary</definedName>
    <definedName name="solver_rhs25" localSheetId="0" hidden="1">binary</definedName>
    <definedName name="solver_rhs25" hidden="1">binary</definedName>
    <definedName name="solver_rhs26" localSheetId="0" hidden="1">binary</definedName>
    <definedName name="solver_rhs26" hidden="1">binary</definedName>
    <definedName name="solver_rhs27" localSheetId="0" hidden="1">binary</definedName>
    <definedName name="solver_rhs27" hidden="1">binary</definedName>
    <definedName name="solver_rhs28" localSheetId="0" hidden="1">binary</definedName>
    <definedName name="solver_rhs28" hidden="1">binary</definedName>
    <definedName name="solver_rhs29" localSheetId="0" hidden="1">binary</definedName>
    <definedName name="solver_rhs29" hidden="1">binary</definedName>
    <definedName name="solver_rhs3" localSheetId="0" hidden="1">binary</definedName>
    <definedName name="solver_rhs3" hidden="1">binary</definedName>
    <definedName name="solver_rhs30" localSheetId="0" hidden="1">binary</definedName>
    <definedName name="solver_rhs30" hidden="1">binary</definedName>
    <definedName name="solver_rhs31" localSheetId="0" hidden="1">binary</definedName>
    <definedName name="solver_rhs31" hidden="1">binary</definedName>
    <definedName name="solver_rhs32" localSheetId="0" hidden="1">binary</definedName>
    <definedName name="solver_rhs32" hidden="1">binary</definedName>
    <definedName name="solver_rhs33" localSheetId="0" hidden="1">binary</definedName>
    <definedName name="solver_rhs33" hidden="1">binary</definedName>
    <definedName name="solver_rhs34" localSheetId="0" hidden="1">binary</definedName>
    <definedName name="solver_rhs34" hidden="1">binary</definedName>
    <definedName name="solver_rhs35" localSheetId="0" hidden="1">binary</definedName>
    <definedName name="solver_rhs35" hidden="1">binary</definedName>
    <definedName name="solver_rhs36" localSheetId="0" hidden="1">binary</definedName>
    <definedName name="solver_rhs36" hidden="1">binary</definedName>
    <definedName name="solver_rhs37" localSheetId="0" hidden="1">binary</definedName>
    <definedName name="solver_rhs37" hidden="1">binary</definedName>
    <definedName name="solver_rhs38" localSheetId="0" hidden="1">binary</definedName>
    <definedName name="solver_rhs38" hidden="1">binary</definedName>
    <definedName name="solver_rhs39" localSheetId="0" hidden="1">binary</definedName>
    <definedName name="solver_rhs39" hidden="1">binary</definedName>
    <definedName name="solver_rhs4" localSheetId="0" hidden="1">binary</definedName>
    <definedName name="solver_rhs4" hidden="1">binary</definedName>
    <definedName name="solver_rhs40" localSheetId="0" hidden="1">binary</definedName>
    <definedName name="solver_rhs40" hidden="1">binary</definedName>
    <definedName name="solver_rhs41" localSheetId="0" hidden="1">binary</definedName>
    <definedName name="solver_rhs41" hidden="1">binary</definedName>
    <definedName name="solver_rhs42" localSheetId="0" hidden="1">binary</definedName>
    <definedName name="solver_rhs42" hidden="1">binary</definedName>
    <definedName name="solver_rhs43" localSheetId="0" hidden="1">binary</definedName>
    <definedName name="solver_rhs43" hidden="1">binary</definedName>
    <definedName name="solver_rhs44" localSheetId="0" hidden="1">binary</definedName>
    <definedName name="solver_rhs44" hidden="1">binary</definedName>
    <definedName name="solver_rhs46" localSheetId="0" hidden="1">binary</definedName>
    <definedName name="solver_rhs46" hidden="1">binary</definedName>
    <definedName name="solver_rhs47" localSheetId="0" hidden="1">binary</definedName>
    <definedName name="solver_rhs47" hidden="1">binary</definedName>
    <definedName name="solver_rhs48" localSheetId="0" hidden="1">binary</definedName>
    <definedName name="solver_rhs48" hidden="1">binary</definedName>
    <definedName name="solver_rhs49" localSheetId="0" hidden="1">binary</definedName>
    <definedName name="solver_rhs49" hidden="1">binary</definedName>
    <definedName name="solver_rhs5" localSheetId="0" hidden="1">binary</definedName>
    <definedName name="solver_rhs5" hidden="1">binary</definedName>
    <definedName name="solver_rhs50" localSheetId="0" hidden="1">binary</definedName>
    <definedName name="solver_rhs50" hidden="1">binary</definedName>
    <definedName name="solver_rhs51" localSheetId="0" hidden="1">binary</definedName>
    <definedName name="solver_rhs51" hidden="1">binary</definedName>
    <definedName name="solver_rhs52" localSheetId="0" hidden="1">binary</definedName>
    <definedName name="solver_rhs52" hidden="1">binary</definedName>
    <definedName name="solver_rhs53" localSheetId="0" hidden="1">binary</definedName>
    <definedName name="solver_rhs53" hidden="1">binary</definedName>
    <definedName name="solver_rhs54" localSheetId="0" hidden="1">binary</definedName>
    <definedName name="solver_rhs54" hidden="1">binary</definedName>
    <definedName name="solver_rhs55" localSheetId="0" hidden="1">binary</definedName>
    <definedName name="solver_rhs55" hidden="1">binary</definedName>
    <definedName name="solver_rhs56" localSheetId="0" hidden="1">binary</definedName>
    <definedName name="solver_rhs56" hidden="1">binary</definedName>
    <definedName name="solver_rhs57" localSheetId="0" hidden="1">binary</definedName>
    <definedName name="solver_rhs57" hidden="1">binary</definedName>
    <definedName name="solver_rhs58" localSheetId="0" hidden="1">binary</definedName>
    <definedName name="solver_rhs58" hidden="1">binary</definedName>
    <definedName name="solver_rhs59" localSheetId="0" hidden="1">binary</definedName>
    <definedName name="solver_rhs59" hidden="1">binary</definedName>
    <definedName name="solver_rhs6" localSheetId="0" hidden="1">binary</definedName>
    <definedName name="solver_rhs6" hidden="1">binary</definedName>
    <definedName name="solver_rhs60" localSheetId="0" hidden="1">binary</definedName>
    <definedName name="solver_rhs60" hidden="1">binary</definedName>
    <definedName name="solver_rhs61" localSheetId="0" hidden="1">binary</definedName>
    <definedName name="solver_rhs61" hidden="1">binary</definedName>
    <definedName name="solver_rhs62" localSheetId="0" hidden="1">binary</definedName>
    <definedName name="solver_rhs62" hidden="1">binary</definedName>
    <definedName name="solver_rhs63" localSheetId="0" hidden="1">binary</definedName>
    <definedName name="solver_rhs63" hidden="1">binary</definedName>
    <definedName name="solver_rhs64" localSheetId="0" hidden="1">binary</definedName>
    <definedName name="solver_rhs64" hidden="1">binary</definedName>
    <definedName name="solver_rhs65" localSheetId="0" hidden="1">binary</definedName>
    <definedName name="solver_rhs65" hidden="1">binary</definedName>
    <definedName name="solver_rhs66" localSheetId="0" hidden="1">binary</definedName>
    <definedName name="solver_rhs66" hidden="1">binary</definedName>
    <definedName name="solver_rhs68" localSheetId="0" hidden="1">binary</definedName>
    <definedName name="solver_rhs68" hidden="1">binary</definedName>
    <definedName name="solver_rhs69" localSheetId="0" hidden="1">binary</definedName>
    <definedName name="solver_rhs69" hidden="1">binary</definedName>
    <definedName name="solver_rhs7" localSheetId="0" hidden="1">binary</definedName>
    <definedName name="solver_rhs7" hidden="1">binary</definedName>
    <definedName name="solver_rhs70" localSheetId="0" hidden="1">binary</definedName>
    <definedName name="solver_rhs70" hidden="1">binary</definedName>
    <definedName name="solver_rhs71" localSheetId="0" hidden="1">binary</definedName>
    <definedName name="solver_rhs71" hidden="1">binary</definedName>
    <definedName name="solver_rhs72" localSheetId="0" hidden="1">binary</definedName>
    <definedName name="solver_rhs72" hidden="1">binary</definedName>
    <definedName name="solver_rhs73" localSheetId="0" hidden="1">binary</definedName>
    <definedName name="solver_rhs73" hidden="1">binary</definedName>
    <definedName name="solver_rhs74" localSheetId="0" hidden="1">binary</definedName>
    <definedName name="solver_rhs74" hidden="1">binary</definedName>
    <definedName name="solver_rhs75" localSheetId="0" hidden="1">binary</definedName>
    <definedName name="solver_rhs75" hidden="1">binary</definedName>
    <definedName name="solver_rhs76" localSheetId="0" hidden="1">binary</definedName>
    <definedName name="solver_rhs76" hidden="1">binary</definedName>
    <definedName name="solver_rhs77" localSheetId="0" hidden="1">binary</definedName>
    <definedName name="solver_rhs77" hidden="1">binary</definedName>
    <definedName name="solver_rhs78" localSheetId="0" hidden="1">binary</definedName>
    <definedName name="solver_rhs78" hidden="1">binary</definedName>
    <definedName name="solver_rhs79" localSheetId="0" hidden="1">binary</definedName>
    <definedName name="solver_rhs79" hidden="1">binary</definedName>
    <definedName name="solver_rhs8" localSheetId="0" hidden="1">binary</definedName>
    <definedName name="solver_rhs8" hidden="1">binary</definedName>
    <definedName name="solver_rhs80" localSheetId="0" hidden="1">binary</definedName>
    <definedName name="solver_rhs80" hidden="1">binary</definedName>
    <definedName name="solver_rhs81" localSheetId="0" hidden="1">binary</definedName>
    <definedName name="solver_rhs81" hidden="1">binary</definedName>
    <definedName name="solver_rhs82" localSheetId="0" hidden="1">binary</definedName>
    <definedName name="solver_rhs82" hidden="1">binary</definedName>
    <definedName name="solver_rhs83" localSheetId="0" hidden="1">binary</definedName>
    <definedName name="solver_rhs83" hidden="1">binary</definedName>
    <definedName name="solver_rhs84" localSheetId="0" hidden="1">binary</definedName>
    <definedName name="solver_rhs84" hidden="1">binary</definedName>
    <definedName name="solver_rhs85" localSheetId="0" hidden="1">binary</definedName>
    <definedName name="solver_rhs85" hidden="1">binary</definedName>
    <definedName name="solver_rhs86" localSheetId="0" hidden="1">binary</definedName>
    <definedName name="solver_rhs86" hidden="1">binary</definedName>
    <definedName name="solver_rhs87" localSheetId="0" hidden="1">binary</definedName>
    <definedName name="solver_rhs87" hidden="1">binary</definedName>
    <definedName name="solver_rhs88" localSheetId="0" hidden="1">binary</definedName>
    <definedName name="solver_rhs88" hidden="1">binary</definedName>
    <definedName name="solver_rhs9" localSheetId="0" hidden="1">binary</definedName>
    <definedName name="solver_rhs9" hidden="1">binary</definedName>
    <definedName name="solver_scl" hidden="1">2</definedName>
    <definedName name="solver_sho" hidden="1">2</definedName>
    <definedName name="solver_tim" hidden="1">100</definedName>
    <definedName name="solver_tmp" hidden="1">0.15</definedName>
    <definedName name="solver_tol" hidden="1">0.05</definedName>
    <definedName name="solver_typ" hidden="1">3</definedName>
    <definedName name="solver_val" hidden="1">0.25</definedName>
    <definedName name="Sony">#REF!</definedName>
    <definedName name="Sort">#REF!</definedName>
    <definedName name="Sort_Counter">#REF!</definedName>
    <definedName name="Sort_Counter1">#REF!</definedName>
    <definedName name="sort_data_range">#REF!</definedName>
    <definedName name="Sort_Order">#REF!</definedName>
    <definedName name="sort_range">#REF!</definedName>
    <definedName name="Sort2" hidden="1">#REF!</definedName>
    <definedName name="SortRange">#REF!</definedName>
    <definedName name="SOURCE">#REF!</definedName>
    <definedName name="Source2">#REF!</definedName>
    <definedName name="Sources">#REF!</definedName>
    <definedName name="sourcesd" localSheetId="0" hidden="1">{"Joint Venture Analysis",#N/A,FALSE,"Rossmore"}</definedName>
    <definedName name="sourcesd" hidden="1">{"Joint Venture Analysis",#N/A,FALSE,"Rossmore"}</definedName>
    <definedName name="Southern_Counties">#REF!</definedName>
    <definedName name="Sp_1_Analysis_Start_Date">#REF!</definedName>
    <definedName name="Sp_1_Date_of_Sale">#REF!</definedName>
    <definedName name="Sp_1_Initial_Rental_Rate">#REF!</definedName>
    <definedName name="Sp_1_Initial_Term_Growth_Rate">#REF!</definedName>
    <definedName name="Sp_1_Probability_of_Renewal">#REF!</definedName>
    <definedName name="Sp_1_Renewal_Commission">#REF!</definedName>
    <definedName name="Sp_1_Renewal_Date">#REF!</definedName>
    <definedName name="Sp_1_Renewal_Rental_Rate">#REF!</definedName>
    <definedName name="Sp_1_Renewal_Term">#REF!</definedName>
    <definedName name="Sp_1_Renewal_Term_Growth_Rate">#REF!</definedName>
    <definedName name="Sp_1_Square_Feet">#REF!</definedName>
    <definedName name="Sp_1_Vacancy_on_Renewal">#REF!</definedName>
    <definedName name="SP0_ACCOUNT">#REF!</definedName>
    <definedName name="SP0_AGGREGATE">#REF!</definedName>
    <definedName name="SP0_F1ITEM">#REF!</definedName>
    <definedName name="SP0_F1OPER">#REF!</definedName>
    <definedName name="SP0_F1VALUE">#REF!</definedName>
    <definedName name="SP0_F2ITEM">#REF!</definedName>
    <definedName name="SP0_F2OPER">#REF!</definedName>
    <definedName name="SP0_F2VALUE">#REF!</definedName>
    <definedName name="SP0_F3ITEM">#REF!</definedName>
    <definedName name="SP0_F3OPER">#REF!</definedName>
    <definedName name="SP0_F3VALUE">#REF!</definedName>
    <definedName name="SP0_F4ITEM">#REF!</definedName>
    <definedName name="SP0_F4OPER">#REF!</definedName>
    <definedName name="SP0_F4VALUE">#REF!</definedName>
    <definedName name="SP0_F5ITEM">#REF!</definedName>
    <definedName name="SP0_F5OPER">#REF!</definedName>
    <definedName name="SP0_F5VALUE">#REF!</definedName>
    <definedName name="SP0_OPERATOR">#REF!</definedName>
    <definedName name="SP0_REGION">#REF!</definedName>
    <definedName name="SP0_REQDATE">#REF!</definedName>
    <definedName name="SP0_SCTYONLY">#REF!</definedName>
    <definedName name="SP1_ACCOUNT">#REF!</definedName>
    <definedName name="SP1_DATETYPE">#REF!</definedName>
    <definedName name="SP1_F1ITEM">#REF!</definedName>
    <definedName name="SP1_F1OPER">#REF!</definedName>
    <definedName name="SP1_F1VALUE">#REF!</definedName>
    <definedName name="SP1_F2ITEM">#REF!</definedName>
    <definedName name="SP1_F2OPER">#REF!</definedName>
    <definedName name="SP1_F2VALUE">#REF!</definedName>
    <definedName name="SP1_F3ITEM">#REF!</definedName>
    <definedName name="SP1_F3OPER">#REF!</definedName>
    <definedName name="SP1_F3VALUE">#REF!</definedName>
    <definedName name="SP1_F4ITEM">#REF!</definedName>
    <definedName name="SP1_F4OPER">#REF!</definedName>
    <definedName name="SP1_F4VALUE">#REF!</definedName>
    <definedName name="SP1_F5ITEM">#REF!</definedName>
    <definedName name="SP1_F5OPER">#REF!</definedName>
    <definedName name="SP1_F5VALUE">#REF!</definedName>
    <definedName name="SP1_FROMDATE">#REF!</definedName>
    <definedName name="SP1_OPERATOR">#REF!</definedName>
    <definedName name="SP1_POSITIONS">#REF!</definedName>
    <definedName name="SP1_REGION">#REF!</definedName>
    <definedName name="SP1_TODATE">#REF!</definedName>
    <definedName name="SP2_ACCOUNT">#REF!</definedName>
    <definedName name="SP2_CLASSOFSHARES">#REF!</definedName>
    <definedName name="SP2_F1ITEM">#REF!</definedName>
    <definedName name="SP2_F1OPER">#REF!</definedName>
    <definedName name="SP2_F1VALUE">#REF!</definedName>
    <definedName name="SP2_F2ITEM">#REF!</definedName>
    <definedName name="SP2_F2OPER">#REF!</definedName>
    <definedName name="SP2_F2VALUE">#REF!</definedName>
    <definedName name="SP2_F3ITEM">#REF!</definedName>
    <definedName name="SP2_F3OPER">#REF!</definedName>
    <definedName name="SP2_F3VALUE">#REF!</definedName>
    <definedName name="SP2_F4ITEM">#REF!</definedName>
    <definedName name="SP2_F4OPER">#REF!</definedName>
    <definedName name="SP2_F4VALUE">#REF!</definedName>
    <definedName name="SP2_F5ITEM">#REF!</definedName>
    <definedName name="SP2_F5OPER">#REF!</definedName>
    <definedName name="SP2_F5VALUE">#REF!</definedName>
    <definedName name="SP2_OPERATOR">#REF!</definedName>
    <definedName name="SP2_PERIODS">#REF!</definedName>
    <definedName name="SP2_PERIODTYPE">#REF!</definedName>
    <definedName name="SP2_REGION">#REF!</definedName>
    <definedName name="SP2_REQDATE">#REF!</definedName>
    <definedName name="SP3_ACCOUNT">#REF!</definedName>
    <definedName name="SP3_F1ITEM">#REF!</definedName>
    <definedName name="SP3_F1OPER">#REF!</definedName>
    <definedName name="SP3_F1VALUE">#REF!</definedName>
    <definedName name="SP3_F2ITEM">#REF!</definedName>
    <definedName name="SP3_F2OPER">#REF!</definedName>
    <definedName name="SP3_F2VALUE">#REF!</definedName>
    <definedName name="SP3_F3ITEM">#REF!</definedName>
    <definedName name="SP3_F3OPER">#REF!</definedName>
    <definedName name="SP3_F3VALUE">#REF!+#REF!</definedName>
    <definedName name="SP3_F4ITEM">#REF!</definedName>
    <definedName name="SP3_F4OPER">#REF!</definedName>
    <definedName name="SP3_F4VALUE">#REF!</definedName>
    <definedName name="SP3_F5ITEM">#REF!</definedName>
    <definedName name="SP3_F5OPER">#REF!</definedName>
    <definedName name="SP3_F5VALUE">#REF!</definedName>
    <definedName name="SP3_FROMDATE">#REF!</definedName>
    <definedName name="SP3_OPERATOR">#REF!</definedName>
    <definedName name="SP3_RECORDTYPE">#REF!</definedName>
    <definedName name="SP3_REGION">#REF!</definedName>
    <definedName name="SP3_REQBASECURR">#REF!</definedName>
    <definedName name="SP3_REQCURRCODE">#REF!</definedName>
    <definedName name="SP3_REQDATE">#REF!</definedName>
    <definedName name="SP3_REQSOURCE">#REF!</definedName>
    <definedName name="SP3_REQTIME">#REF!</definedName>
    <definedName name="SP3_REQTYPE">#REF!</definedName>
    <definedName name="SP3_TODATE">#REF!</definedName>
    <definedName name="SP4_ACCOUNT">#REF!</definedName>
    <definedName name="SP4_F1ITEM">#REF!</definedName>
    <definedName name="SP4_F1OPER">#REF!</definedName>
    <definedName name="SP4_F1VALUE">#REF!</definedName>
    <definedName name="SP4_F2ITEM">#REF!</definedName>
    <definedName name="SP4_F2OPER">#REF!</definedName>
    <definedName name="SP4_F2VALUE">#REF!</definedName>
    <definedName name="SP4_F3ITEM">#REF!</definedName>
    <definedName name="SP4_F3OPER">#REF!</definedName>
    <definedName name="SP4_F3VALUE">#REF!</definedName>
    <definedName name="SP4_F4ITEM">#REF!</definedName>
    <definedName name="SP4_F4OPER">#REF!</definedName>
    <definedName name="SP4_F4VALUE">#REF!</definedName>
    <definedName name="SP4_F5ITEM">#REF!</definedName>
    <definedName name="SP4_F5OPER">#REF!</definedName>
    <definedName name="SP4_F5VALUE">#REF!</definedName>
    <definedName name="SP4_FROMDATE">#REF!</definedName>
    <definedName name="SP4_RECORDTYPE">#REF!</definedName>
    <definedName name="SP4_TODATE">#REF!</definedName>
    <definedName name="Space">"          "</definedName>
    <definedName name="Spaces">"      "</definedName>
    <definedName name="SPE">#REF!</definedName>
    <definedName name="SPEjv">#REF!</definedName>
    <definedName name="SPEv2">#REF!</definedName>
    <definedName name="SPEv3">#REF!</definedName>
    <definedName name="SPEv5">#REF!</definedName>
    <definedName name="SPG">#REF!</definedName>
    <definedName name="SPG_ACCOUNT">#REF!</definedName>
    <definedName name="SPG_F1ITEM">#REF!</definedName>
    <definedName name="SPG_F1OPER">#REF!</definedName>
    <definedName name="SPG_F1VALUE">#REF!</definedName>
    <definedName name="SPG_F2ITEM">#REF!</definedName>
    <definedName name="SPG_F2OPER">#REF!</definedName>
    <definedName name="SPG_F2VALUE">#REF!</definedName>
    <definedName name="SPG_F3ITEM">#REF!</definedName>
    <definedName name="SPG_F3OPER">#REF!</definedName>
    <definedName name="SPG_F3VALUE">#REF!</definedName>
    <definedName name="SPG_F4ITEM">#REF!</definedName>
    <definedName name="SPG_F4OPER">#REF!</definedName>
    <definedName name="SPG_F4VALUE">#REF!</definedName>
    <definedName name="SPG_F5ITEM">#REF!</definedName>
    <definedName name="SPG_F5OPER">#REF!</definedName>
    <definedName name="SPG_F5VALUE">#REF!</definedName>
    <definedName name="SPG_OPERATOR">#REF!</definedName>
    <definedName name="SPG_PERIODS">#REF!</definedName>
    <definedName name="SPG_PRIORVAL">#REF!</definedName>
    <definedName name="SPG_REGION">#REF!</definedName>
    <definedName name="SPG_REQDATE">#REF!</definedName>
    <definedName name="SPM" localSheetId="0" hidden="1">{#N/A,#N/A,FALSE,"Cashflow Analysis";#N/A,#N/A,FALSE,"Sensitivity Analysis";#N/A,#N/A,FALSE,"PV";#N/A,#N/A,FALSE,"Pro Forma"}</definedName>
    <definedName name="SPM" hidden="1">{#N/A,#N/A,FALSE,"Cashflow Analysis";#N/A,#N/A,FALSE,"Sensitivity Analysis";#N/A,#N/A,FALSE,"PV";#N/A,#N/A,FALSE,"Pro Forma"}</definedName>
    <definedName name="SPM.2" localSheetId="0" hidden="1">{#N/A,#N/A,FALSE,"Cashflow Analysis";#N/A,#N/A,FALSE,"Sensitivity Analysis";#N/A,#N/A,FALSE,"PV";#N/A,#N/A,FALSE,"Pro Forma"}</definedName>
    <definedName name="SPM.2" hidden="1">{#N/A,#N/A,FALSE,"Cashflow Analysis";#N/A,#N/A,FALSE,"Sensitivity Analysis";#N/A,#N/A,FALSE,"PV";#N/A,#N/A,FALSE,"Pro Forma"}</definedName>
    <definedName name="SPM.210UCP" localSheetId="0" hidden="1">{#N/A,#N/A,FALSE,"Cashflow Analysis";#N/A,#N/A,FALSE,"Sensitivity Analysis";#N/A,#N/A,FALSE,"PV";#N/A,#N/A,FALSE,"Pro Forma"}</definedName>
    <definedName name="SPM.210UCP" hidden="1">{#N/A,#N/A,FALSE,"Cashflow Analysis";#N/A,#N/A,FALSE,"Sensitivity Analysis";#N/A,#N/A,FALSE,"PV";#N/A,#N/A,FALSE,"Pro Forma"}</definedName>
    <definedName name="SPM10UCP" localSheetId="0" hidden="1">{#N/A,#N/A,FALSE,"Cashflow Analysis";#N/A,#N/A,FALSE,"Sensitivity Analysis";#N/A,#N/A,FALSE,"PV";#N/A,#N/A,FALSE,"Pro Forma"}</definedName>
    <definedName name="SPM10UCP" hidden="1">{#N/A,#N/A,FALSE,"Cashflow Analysis";#N/A,#N/A,FALSE,"Sensitivity Analysis";#N/A,#N/A,FALSE,"PV";#N/A,#N/A,FALSE,"Pro Forma"}</definedName>
    <definedName name="SponsorCapital">#REF!</definedName>
    <definedName name="SponsorPref">#REF!</definedName>
    <definedName name="SponsorSplit">#REF!</definedName>
    <definedName name="SpotContractsPay">#REF!</definedName>
    <definedName name="SpotContractsPayFrom">#REF!</definedName>
    <definedName name="SpotContractsPayPrev">#REF!</definedName>
    <definedName name="SpotContractsRec">#REF!</definedName>
    <definedName name="SpotContractsRecFrom">#REF!</definedName>
    <definedName name="SpotContractsRecPrev">#REF!</definedName>
    <definedName name="SpotSeconds">#REF!</definedName>
    <definedName name="SPWS_WBID">"99D0ABD9-E4F4-482A-BBE5-773A902CF104"</definedName>
    <definedName name="sq2pi">SQRT(2*PI())</definedName>
    <definedName name="sqft">#REF!</definedName>
    <definedName name="SqFtColumn">#REF!</definedName>
    <definedName name="Square_Footage">#REF!</definedName>
    <definedName name="sr">#REF!</definedName>
    <definedName name="Sr_Origination_Date">#REF!</definedName>
    <definedName name="Sr_Origination_Month">#REF!</definedName>
    <definedName name="SR_RET">#REF!</definedName>
    <definedName name="SR_ZERO">#REF!</definedName>
    <definedName name="SrBridgeMaturity">1</definedName>
    <definedName name="srj" hidden="1">#REF!</definedName>
    <definedName name="srjuk" hidden="1">#REF!</definedName>
    <definedName name="SRN" localSheetId="0" hidden="1">{#N/A,#N/A,FALSE,"letter";#N/A,#N/A,FALSE,"PP_0895";#N/A,#N/A,FALSE,"PP_0995"}</definedName>
    <definedName name="SRN" hidden="1">{#N/A,#N/A,FALSE,"letter";#N/A,#N/A,FALSE,"PP_0895";#N/A,#N/A,FALSE,"PP_0995"}</definedName>
    <definedName name="SRSUB">#REF!</definedName>
    <definedName name="SRSUB_RET">#REF!</definedName>
    <definedName name="SRSUB_ZERO">#REF!</definedName>
    <definedName name="srtjs" hidden="1">#REF!</definedName>
    <definedName name="ss" hidden="1">#REF!</definedName>
    <definedName name="ss_revenue" localSheetId="0" hidden="1">{#N/A,#N/A,FALSE,"Sheet1"}</definedName>
    <definedName name="ss_revenue" hidden="1">{#N/A,#N/A,FALSE,"Sheet1"}</definedName>
    <definedName name="ssavecenterfooter">#REF!</definedName>
    <definedName name="ssaveheader">#REF!</definedName>
    <definedName name="ssbcp">#REF!</definedName>
    <definedName name="SSD" localSheetId="0" hidden="1">{#N/A,#N/A,FALSE,"REPORT"}</definedName>
    <definedName name="SSD" hidden="1">{#N/A,#N/A,FALSE,"REPORT"}</definedName>
    <definedName name="ssdf" hidden="1">#REF!</definedName>
    <definedName name="sses" localSheetId="0"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sses"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SSF">#REF!</definedName>
    <definedName name="ssm" hidden="1">#REF!</definedName>
    <definedName name="SSO" localSheetId="0" hidden="1">{#N/A,#N/A,FALSE,"CF Consolidated 2";#N/A,#N/A,FALSE,"Retail Assump";#N/A,#N/A,FALSE,"CF Retail";#N/A,#N/A,FALSE,"Garage Assumpt 1";#N/A,#N/A,FALSE,"Garage Op Proj";#N/A,#N/A,FALSE,"Hist I&amp;E";#N/A,#N/A,FALSE,"Rent Roll";#N/A,#N/A,FALSE,"RE Taxes";#N/A,#N/A,FALSE,"CAM - BH";#N/A,#N/A,FALSE,"Comm.Condo CAM"}</definedName>
    <definedName name="SSO" hidden="1">{#N/A,#N/A,FALSE,"CF Consolidated 2";#N/A,#N/A,FALSE,"Retail Assump";#N/A,#N/A,FALSE,"CF Retail";#N/A,#N/A,FALSE,"Garage Assumpt 1";#N/A,#N/A,FALSE,"Garage Op Proj";#N/A,#N/A,FALSE,"Hist I&amp;E";#N/A,#N/A,FALSE,"Rent Roll";#N/A,#N/A,FALSE,"RE Taxes";#N/A,#N/A,FALSE,"CAM - BH";#N/A,#N/A,FALSE,"Comm.Condo CAM"}</definedName>
    <definedName name="ssrtrjmd" hidden="1">#REF!</definedName>
    <definedName name="sss" localSheetId="0" hidden="1">{#N/A,#N/A,FALSE,"Pharm";#N/A,#N/A,FALSE,"WWCM"}</definedName>
    <definedName name="sss" hidden="1">{#N/A,#N/A,FALSE,"Pharm";#N/A,#N/A,FALSE,"WWCM"}</definedName>
    <definedName name="sssa" localSheetId="0" hidden="1">{#N/A,#N/A,FALSE,"Historical";#N/A,#N/A,FALSE,"EPS-Purchase";#N/A,#N/A,FALSE,"EPS-Pool";#N/A,#N/A,FALSE,"DCF";"Market Share",#N/A,FALSE,"Revenue";"Revenue",#N/A,FALSE,"Revenue"}</definedName>
    <definedName name="sssa" hidden="1">{#N/A,#N/A,FALSE,"Historical";#N/A,#N/A,FALSE,"EPS-Purchase";#N/A,#N/A,FALSE,"EPS-Pool";#N/A,#N/A,FALSE,"DCF";"Market Share",#N/A,FALSE,"Revenue";"Revenue",#N/A,FALSE,"Revenue"}</definedName>
    <definedName name="sssss" localSheetId="0" hidden="1">{#N/A,#N/A,FALSE,"Calc";#N/A,#N/A,FALSE,"Sensitivity";#N/A,#N/A,FALSE,"LT Earn.Dil.";#N/A,#N/A,FALSE,"Dil. AVP"}</definedName>
    <definedName name="sssss" hidden="1">{#N/A,#N/A,FALSE,"Calc";#N/A,#N/A,FALSE,"Sensitivity";#N/A,#N/A,FALSE,"LT Earn.Dil.";#N/A,#N/A,FALSE,"Dil. AVP"}</definedName>
    <definedName name="SSSSSVS" localSheetId="0" hidden="1">{"print annual inc. statement",#N/A,FALSE,"Summary";"print annual stats",#N/A,FALSE,"Summary";"print quarterly inc. statement",#N/A,FALSE,"Summary";"print quarterly stats",#N/A,FALSE,"Summary"}</definedName>
    <definedName name="SSSSSVS" hidden="1">{"print annual inc. statement",#N/A,FALSE,"Summary";"print annual stats",#N/A,FALSE,"Summary";"print quarterly inc. statement",#N/A,FALSE,"Summary";"print quarterly stats",#N/A,FALSE,"Summary"}</definedName>
    <definedName name="ST">#REF!</definedName>
    <definedName name="stabcap">#REF!</definedName>
    <definedName name="StabConcession">#REF!</definedName>
    <definedName name="Stabilized_Vacancy">#REF!</definedName>
    <definedName name="stabilizedlevcoc">#REF!</definedName>
    <definedName name="StabMo">#REF!</definedName>
    <definedName name="Stacking" hidden="1">#REF!</definedName>
    <definedName name="Stadium" localSheetId="0" hidden="1">{#N/A,#N/A,TRUE,"Ericsson Stadium PCD ";#N/A,#N/A,TRUE,"Ericsson Stadium IOR"}</definedName>
    <definedName name="Stadium" hidden="1">{#N/A,#N/A,TRUE,"Ericsson Stadium PCD ";#N/A,#N/A,TRUE,"Ericsson Stadium IOR"}</definedName>
    <definedName name="stadiuma" localSheetId="0" hidden="1">{#N/A,#N/A,TRUE,"Ericsson Stadium PCD ";#N/A,#N/A,TRUE,"Ericsson Stadium IOR"}</definedName>
    <definedName name="stadiuma" hidden="1">{#N/A,#N/A,TRUE,"Ericsson Stadium PCD ";#N/A,#N/A,TRUE,"Ericsson Stadium IOR"}</definedName>
    <definedName name="Staggered_Sale_Year">#REF!</definedName>
    <definedName name="standalone">#REF!</definedName>
    <definedName name="star">#REF!</definedName>
    <definedName name="Staril" localSheetId="0" hidden="1">{#N/A,#N/A,FALSE,"REPORT"}</definedName>
    <definedName name="Staril" hidden="1">{#N/A,#N/A,FALSE,"REPORT"}</definedName>
    <definedName name="Start">#REF!</definedName>
    <definedName name="Start_Date">#REF!</definedName>
    <definedName name="start_num">#REF!</definedName>
    <definedName name="Start_Scenario">#REF!</definedName>
    <definedName name="startdate">#REF!</definedName>
    <definedName name="STARTNEWDAY">#N/A</definedName>
    <definedName name="StartPint">#REF!</definedName>
    <definedName name="startpoint">#REF!</definedName>
    <definedName name="startpoint1">#REF!</definedName>
    <definedName name="StartUpExp">#REF!</definedName>
    <definedName name="StartUpMo">#REF!</definedName>
    <definedName name="State">#REF!</definedName>
    <definedName name="state_range">#REF!</definedName>
    <definedName name="State_Table">#REF!</definedName>
    <definedName name="stateend">#REF!</definedName>
    <definedName name="statestart">#REF!</definedName>
    <definedName name="Stats">#REF!</definedName>
    <definedName name="Status">#REF!</definedName>
    <definedName name="Status_Level">#REF!</definedName>
    <definedName name="Status_Loan_REO">#REF!</definedName>
    <definedName name="Status_PD">#REF!</definedName>
    <definedName name="STB">#REF!</definedName>
    <definedName name="stck" localSheetId="0" hidden="1">{"Saldenliste",#N/A,FALSE,"H A Ü"}</definedName>
    <definedName name="stck" hidden="1">{"Saldenliste",#N/A,FALSE,"H A Ü"}</definedName>
    <definedName name="SteamSaleAdjustments">#REF!</definedName>
    <definedName name="steinshs">#REF!</definedName>
    <definedName name="steinval">#REF!</definedName>
    <definedName name="step1">#REF!</definedName>
    <definedName name="step2">#REF!</definedName>
    <definedName name="step3">#REF!</definedName>
    <definedName name="step4">#REF!</definedName>
    <definedName name="step5">#REF!</definedName>
    <definedName name="step6">#REF!</definedName>
    <definedName name="step7">#REF!</definedName>
    <definedName name="StepStatusRange">#REF!</definedName>
    <definedName name="stg">#REF!</definedName>
    <definedName name="STIF">#REF!</definedName>
    <definedName name="STIFF">#REF!</definedName>
    <definedName name="Still_in_Pool">#REF!</definedName>
    <definedName name="STILLUPI">#REF!</definedName>
    <definedName name="stjnstj" hidden="1">#REF!</definedName>
    <definedName name="StmtType">#REF!</definedName>
    <definedName name="STORAGE">#REF!</definedName>
    <definedName name="StorageInc_Unit_Mo">#REF!</definedName>
    <definedName name="STR">#REF!</definedName>
    <definedName name="strat_help">#REF!</definedName>
    <definedName name="StratPlanAP" localSheetId="0" hidden="1">{#N/A,#N/A,FALSE,"Pharm";#N/A,#N/A,FALSE,"WWCM"}</definedName>
    <definedName name="StratPlanAP" hidden="1">{#N/A,#N/A,FALSE,"Pharm";#N/A,#N/A,FALSE,"WWCM"}</definedName>
    <definedName name="stress_case_nm">#REF!</definedName>
    <definedName name="strip_eq">#REF!</definedName>
    <definedName name="STRUCTURE">#REF!</definedName>
    <definedName name="stt">#REF!</definedName>
    <definedName name="STUB">#REF!</definedName>
    <definedName name="Stub.Factor.Acq">#REF!</definedName>
    <definedName name="Stub.Factor.Tar">#REF!</definedName>
    <definedName name="stuf">#REF!</definedName>
    <definedName name="stupid" localSheetId="0" hidden="1">{"cap_structure",#N/A,FALSE,"Graph-Mkt Cap";"price",#N/A,FALSE,"Graph-Price";"ebit",#N/A,FALSE,"Graph-EBITDA";"ebitda",#N/A,FALSE,"Graph-EBITDA"}</definedName>
    <definedName name="stupid" hidden="1">{"cap_structure",#N/A,FALSE,"Graph-Mkt Cap";"price",#N/A,FALSE,"Graph-Price";"ebit",#N/A,FALSE,"Graph-EBITDA";"ebitda",#N/A,FALSE,"Graph-EBITDA"}</definedName>
    <definedName name="STYPE_LIST" localSheetId="0">OFFSET(INDIRECT(ADDRESS(MATCH(SOURCE_TYPE,SOURCELIST,0)+694,90,2)),0,0,COUNTIF(SOURCELIST,SOURCE_TYPE),1)</definedName>
    <definedName name="STYPE_LIST">OFFSET(INDIRECT(ADDRESS(MATCH(SOURCE_TYPE,SOURCELIST,0)+694,90,2)),0,0,COUNTIF(SOURCELIST,SOURCE_TYPE),1)</definedName>
    <definedName name="SU">#REF!</definedName>
    <definedName name="sub">#REF!</definedName>
    <definedName name="sub_debt_warrant_calculation">#REF!</definedName>
    <definedName name="sub_debt_warrant_irr">#REF!</definedName>
    <definedName name="sub_debt_warrant_own">#REF!</definedName>
    <definedName name="sub_debt_warrant_switch">#REF!</definedName>
    <definedName name="SUB_SENS">#REF!</definedName>
    <definedName name="sub_warr_goal">#REF!</definedName>
    <definedName name="sub_warr_irr">#REF!</definedName>
    <definedName name="SUBA">#REF!</definedName>
    <definedName name="subadd">#REF!</definedName>
    <definedName name="SUBATOP">#REF!</definedName>
    <definedName name="SubCode">""</definedName>
    <definedName name="SUBJECTENDINGNRA">#REF!</definedName>
    <definedName name="SUBJECTENDNRA">#REF!</definedName>
    <definedName name="SUBJECTNRA">#REF!</definedName>
    <definedName name="subkectnra_porforma">#REF!</definedName>
    <definedName name="SUBL">#REF!</definedName>
    <definedName name="SUBPL">#REF!</definedName>
    <definedName name="SUBPLTOP">#REF!</definedName>
    <definedName name="SubRegionRange">#REF!</definedName>
    <definedName name="SUBS">#REF!</definedName>
    <definedName name="SubsEx">#REF!</definedName>
    <definedName name="SubsExFrom">#REF!</definedName>
    <definedName name="SubsExPrev">#REF!</definedName>
    <definedName name="SubsFrom">#REF!</definedName>
    <definedName name="SubsGrowth" hidden="1">#REF!</definedName>
    <definedName name="SubsPrev">#REF!</definedName>
    <definedName name="Subtitle">#REF!</definedName>
    <definedName name="SUBTOTAL_1">#REF!</definedName>
    <definedName name="SUCKER">#REF!</definedName>
    <definedName name="sue">#REF!</definedName>
    <definedName name="Suf">#REF!</definedName>
    <definedName name="SUMCAPITAL1">#REF!</definedName>
    <definedName name="SUMCAPITAL2">#REF!</definedName>
    <definedName name="SUMCAPITAL3">#REF!</definedName>
    <definedName name="SUMCAPITAL4">#REF!</definedName>
    <definedName name="SUMCAPITAL5">#REF!</definedName>
    <definedName name="SUMCAPITALCHANGE1">#REF!</definedName>
    <definedName name="SUMCAPITALCHANGE2">#REF!</definedName>
    <definedName name="SUMCAPITALCHANGE3">#REF!</definedName>
    <definedName name="SUMCAPITALCHANGE4">#REF!</definedName>
    <definedName name="SUMCAPITALCHANGE5">#REF!</definedName>
    <definedName name="SUMCAPITALNAVCHANGE1">#REF!</definedName>
    <definedName name="SUMCAPITALNAVCHANGE2">#REF!</definedName>
    <definedName name="SUMCAPITALNAVCHANGE3">#REF!</definedName>
    <definedName name="SUMCAPITALNAVCHANGE4">#REF!</definedName>
    <definedName name="SUMCAPITALNAVCHANGE5">#REF!</definedName>
    <definedName name="SUMCAPITALNAVCHANGE6">#REF!</definedName>
    <definedName name="SUMCAPITALPERCENT1">#REF!</definedName>
    <definedName name="SUMCAPITALPERCENT2">#REF!</definedName>
    <definedName name="SUMCAPITALPERCENT3">#REF!</definedName>
    <definedName name="SUMCAPITALPERCENT4">#REF!</definedName>
    <definedName name="SUMCAPITALPERCENT5">#REF!</definedName>
    <definedName name="SUMCAPITALPRIOR0">#REF!</definedName>
    <definedName name="SUMCAPITALPRIOR1">#REF!</definedName>
    <definedName name="SUMCAPITALPRIOR2">#REF!</definedName>
    <definedName name="SUMCAPITALPRIOR3">#REF!</definedName>
    <definedName name="SUMCAPITALPRIOR4">#REF!</definedName>
    <definedName name="SUMCAPITALPRIOR5">#REF!</definedName>
    <definedName name="SUMINC1">#REF!</definedName>
    <definedName name="SUMINC2">#REF!</definedName>
    <definedName name="SUMINC3">#REF!</definedName>
    <definedName name="SUMINC4">#REF!</definedName>
    <definedName name="SUMINC5">#REF!</definedName>
    <definedName name="SUMINCCHG1">#REF!</definedName>
    <definedName name="SUMINCCHG3">#REF!</definedName>
    <definedName name="SUMINCCHG5">#REF!</definedName>
    <definedName name="SUMINCHG2">#REF!</definedName>
    <definedName name="SUMINCHG4">#REF!</definedName>
    <definedName name="SUMINCNAVCHG1">#REF!</definedName>
    <definedName name="SUMINCNAVCHG2">#REF!</definedName>
    <definedName name="SUMINCNAVCHG3">#REF!</definedName>
    <definedName name="SUMINCNAVCHG4">#REF!</definedName>
    <definedName name="SUMINCNAVCHG5">#REF!</definedName>
    <definedName name="SUMINCNAVCHG6">#REF!</definedName>
    <definedName name="SUMINCPERCENTCHG1">#REF!</definedName>
    <definedName name="SUMINCPERCENTCHG2">#REF!</definedName>
    <definedName name="SUMINCPERCENTCHG3">#REF!</definedName>
    <definedName name="SUMINCPERCENTCHG4">#REF!</definedName>
    <definedName name="SUMINCPERCENTCHG5">#REF!</definedName>
    <definedName name="SUMINCPRIOR0">#REF!</definedName>
    <definedName name="SUMINCPRIOR1">#REF!</definedName>
    <definedName name="SUMINCPRIOR2">#REF!</definedName>
    <definedName name="SUMINCPRIOR3">#REF!</definedName>
    <definedName name="SUMINCPRIOR4">#REF!</definedName>
    <definedName name="SUMINCPRIOR5">#REF!</definedName>
    <definedName name="summ_copy">#REF!</definedName>
    <definedName name="summ_paste_1">#REF!</definedName>
    <definedName name="summ_paste_10">#REF!</definedName>
    <definedName name="summ_paste_11">#REF!</definedName>
    <definedName name="summ_paste_12">#REF!</definedName>
    <definedName name="summ_paste_13">#REF!</definedName>
    <definedName name="summ_paste_14">#REF!</definedName>
    <definedName name="summ_paste_15">#REF!</definedName>
    <definedName name="summ_paste_2">#REF!</definedName>
    <definedName name="summ_paste_3">#REF!</definedName>
    <definedName name="summ_paste_4">#REF!</definedName>
    <definedName name="summ_paste_5">#REF!</definedName>
    <definedName name="summ_paste_6">#REF!</definedName>
    <definedName name="summ_paste_7">#REF!</definedName>
    <definedName name="summ_paste_8">#REF!</definedName>
    <definedName name="summ_paste_9">#REF!</definedName>
    <definedName name="summadjtab">#REF!</definedName>
    <definedName name="Summary">#REF!</definedName>
    <definedName name="summary_Executives_and_Directors">#REF!</definedName>
    <definedName name="Summary_Stats">#REF!</definedName>
    <definedName name="SummaryBudget">#REF!</definedName>
    <definedName name="SUMMARYPAGE">#REF!</definedName>
    <definedName name="summwup1">#REF!</definedName>
    <definedName name="summwup2">#REF!</definedName>
    <definedName name="SUMNE1">#REF!</definedName>
    <definedName name="SUMNE2">#REF!</definedName>
    <definedName name="SUMNE3">#REF!</definedName>
    <definedName name="SUMNE4">#REF!</definedName>
    <definedName name="SUMNE5">#REF!</definedName>
    <definedName name="SUMNECHG1">#REF!</definedName>
    <definedName name="SUMNECHG2">#REF!</definedName>
    <definedName name="SUMNECHG3">#REF!</definedName>
    <definedName name="SUMNECHG4">#REF!</definedName>
    <definedName name="SUMNECHG5">#REF!</definedName>
    <definedName name="SUMNENAVCHG1">#REF!</definedName>
    <definedName name="SUMNENAVCHG2">#REF!</definedName>
    <definedName name="SUMNENAVCHG3">#REF!</definedName>
    <definedName name="SUMNENAVCHG4">#REF!</definedName>
    <definedName name="SUMNENAVCHG5">#REF!</definedName>
    <definedName name="SUMNENAVCHG6">#REF!</definedName>
    <definedName name="SUMNEPERCENTCHG1">#REF!</definedName>
    <definedName name="SUMNEPERCENTCHG2">#REF!</definedName>
    <definedName name="SUMNEPERCENTCHG3">#REF!</definedName>
    <definedName name="SUMNEPERCENTCHG4">#REF!</definedName>
    <definedName name="SUMNEPERCENTCHG5">#REF!</definedName>
    <definedName name="SUMRGL1">#REF!</definedName>
    <definedName name="SUMRGL2">#REF!</definedName>
    <definedName name="SUMRGL3">#REF!</definedName>
    <definedName name="SUMRGL4">#REF!</definedName>
    <definedName name="SUMRGL5">#REF!</definedName>
    <definedName name="SUMRGLCHG1">#REF!</definedName>
    <definedName name="SUMRGLCHG2">#REF!</definedName>
    <definedName name="SUMRGLCHG3">#REF!</definedName>
    <definedName name="SUMRGLCHG4">#REF!</definedName>
    <definedName name="SUMRGLCHG5">#REF!</definedName>
    <definedName name="SUMRGLNAVCHG1">#REF!</definedName>
    <definedName name="SUMRGLNAVCHG2">#REF!</definedName>
    <definedName name="SUMRGLNAVCHG3">#REF!</definedName>
    <definedName name="SUMRGLNAVCHG4">#REF!</definedName>
    <definedName name="SUMRGLNAVCHG5">#REF!</definedName>
    <definedName name="SUMRGLNAVCHG6">#REF!</definedName>
    <definedName name="SUMRGLPERCENTCHG1">#REF!</definedName>
    <definedName name="SUMRGLPERCENTCHG2">#REF!</definedName>
    <definedName name="SUMRGLPERCENTCHG3">#REF!</definedName>
    <definedName name="SUMRGLPERCENTCHG4">#REF!</definedName>
    <definedName name="SUMRGLPERCENTCHG5">#REF!</definedName>
    <definedName name="SUMRGLPRIOR0">#REF!</definedName>
    <definedName name="SUMRGLPRIOR1">#REF!</definedName>
    <definedName name="SUMRGLPRIOR2">#REF!</definedName>
    <definedName name="SUMRGLPRIOR3">#REF!</definedName>
    <definedName name="SUMRGLPRIOR4">#REF!</definedName>
    <definedName name="SUMRGLPRIOR5">#REF!</definedName>
    <definedName name="SUMSRD1">#REF!</definedName>
    <definedName name="SUMSRD2">#REF!</definedName>
    <definedName name="SUMSRD3">#REF!</definedName>
    <definedName name="SUMSRD4">#REF!</definedName>
    <definedName name="SUMSRD5">#REF!</definedName>
    <definedName name="SUMSRDCHG1">#REF!</definedName>
    <definedName name="SUMSRDCHG2">#REF!</definedName>
    <definedName name="SUMSRDCHG3">#REF!</definedName>
    <definedName name="SUMSRDCHG4">#REF!</definedName>
    <definedName name="SUMSRDCHG5">#REF!</definedName>
    <definedName name="SUMSRDNAVCHG1">#REF!</definedName>
    <definedName name="SUMSRDNAVCHG2">#REF!</definedName>
    <definedName name="SUMSRDNAVCHG3">#REF!</definedName>
    <definedName name="SUMSRDNAVCHG4">#REF!</definedName>
    <definedName name="SUMSRDNAVCHG5">#REF!</definedName>
    <definedName name="SUMSRDNAVCHG6">#REF!</definedName>
    <definedName name="SUMSRDPERCENTCHG1">#REF!</definedName>
    <definedName name="SUMSRDPERCENTCHG2">#REF!</definedName>
    <definedName name="SUMSRDPERCENTCHG3">#REF!</definedName>
    <definedName name="SUMSRDPERCENTCHG4">#REF!</definedName>
    <definedName name="SUMSRDPERCENTCHG5">#REF!</definedName>
    <definedName name="SUMUEGL1">#REF!</definedName>
    <definedName name="SUMUEGL2">#REF!</definedName>
    <definedName name="SUMUEGL3">#REF!</definedName>
    <definedName name="SUMUEGL4">#REF!</definedName>
    <definedName name="SUMUEGL5">#REF!</definedName>
    <definedName name="SUMUEGLCHG1">#REF!</definedName>
    <definedName name="SUMUEGLCHG2">#REF!</definedName>
    <definedName name="SUMUEGLCHG3">#REF!</definedName>
    <definedName name="SUMUEGLCHG4">#REF!</definedName>
    <definedName name="SUMUEGLCHG5">#REF!</definedName>
    <definedName name="SUMUEGLNAVCHG1">#REF!</definedName>
    <definedName name="SUMUEGLNAVCHG2">#REF!</definedName>
    <definedName name="SUMUEGLNAVCHG3">#REF!</definedName>
    <definedName name="SUMUEGLNAVCHG4">#REF!</definedName>
    <definedName name="SUMUEGLNAVCHG5">#REF!</definedName>
    <definedName name="SUMUEGLNAVCHG6">#REF!</definedName>
    <definedName name="SUMUEGLPERCENTCHG1">#REF!</definedName>
    <definedName name="SUMUEGLPERCENTCHG2">#REF!</definedName>
    <definedName name="SUMUEGLPERCENTCHG3">#REF!</definedName>
    <definedName name="SUMUEGLPERCENTCHG4">#REF!</definedName>
    <definedName name="SUMUEGLPERCENTCHG5">#REF!</definedName>
    <definedName name="SUMUEGLPRIOR0">#REF!</definedName>
    <definedName name="SUMUEGLPRIOR1">#REF!</definedName>
    <definedName name="SUMUEGLPRIOR2">#REF!</definedName>
    <definedName name="SUMUEGLPRIOR3">#REF!</definedName>
    <definedName name="SUMUEGLPRIOR4">#REF!</definedName>
    <definedName name="SUMUEGLPRIOR5">#REF!</definedName>
    <definedName name="SUMUGL1">#REF!</definedName>
    <definedName name="SUMUGL2">#REF!</definedName>
    <definedName name="SUMUGL3">#REF!</definedName>
    <definedName name="SUMUGL4">#REF!</definedName>
    <definedName name="SUMUGL5">#REF!</definedName>
    <definedName name="SUMUGLCHG1">#REF!</definedName>
    <definedName name="SUMUGLCHG2">#REF!</definedName>
    <definedName name="SUMUGLCHG3">#REF!</definedName>
    <definedName name="SUMUGLCHG4">#REF!</definedName>
    <definedName name="SUMUGLCHG5">#REF!</definedName>
    <definedName name="SUMUGLNAVCHG1">#REF!</definedName>
    <definedName name="SUMUGLNAVCHG2">#REF!</definedName>
    <definedName name="SUMUGLNAVCHG3">#REF!</definedName>
    <definedName name="SUMUGLNAVCHG4">#REF!</definedName>
    <definedName name="SUMUGLNAVCHG5">#REF!</definedName>
    <definedName name="SUMUGLNAVCHG6">#REF!</definedName>
    <definedName name="SUMUGLPERCENTCHG1">#REF!</definedName>
    <definedName name="SUMUGLPERCENTCHG2">#REF!</definedName>
    <definedName name="SUMUGLPERCENTCHG3">#REF!</definedName>
    <definedName name="SUMUGLPERCENTCHG4">#REF!</definedName>
    <definedName name="SUMUGLPERCENTCHG5">#REF!</definedName>
    <definedName name="SUMUGLPRIOR0">#REF!</definedName>
    <definedName name="SUMUGLPRIOR1">#REF!</definedName>
    <definedName name="SUMUGLPRIOR2">#REF!</definedName>
    <definedName name="SUMUGLPRIOR3">#REF!</definedName>
    <definedName name="SUMUGLPRIOR4">#REF!</definedName>
    <definedName name="SUMUGLPRIOR5">#REF!</definedName>
    <definedName name="SUPPLETX">#REF!</definedName>
    <definedName name="SupplyDemandChart">"="</definedName>
    <definedName name="SUPPORT">#REF!</definedName>
    <definedName name="Support4" localSheetId="0" hidden="1">{"BS_00",#N/A,FALSE,"Consolidated_BS";"BS_01",#N/A,FALSE,"Consolidated_BS";"BS_02",#N/A,FALSE,"Consolidated_BS";"IS_00",#N/A,FALSE,"Consolidated_IS";"IS_01",#N/A,FALSE,"Consolidated_IS";"IS_02",#N/A,FALSE,"Consolidated_IS";"SanMarcos_00",#N/A,FALSE,"San Marcos_IS";"SanMarcos_01",#N/A,FALSE,"San Marcos_IS";"SanMarcos_02",#N/A,FALSE,"San Marcos_IS";"Hagerstown_00",#N/A,FALSE,"Hagerstown_IS";"Hagerstown_01",#N/A,FALSE,"Hagerstown_IS";"Hagerstown_02",#N/A,FALSE,"Hagerstown_IS";"Corporate_00",#N/A,FALSE,"Corporate_IS";"Corporate_01",#N/A,FALSE,"Corporate_IS";"Corporate_02",#N/A,FALSE,"Corporate_IS";"Cash_Flow_00",#N/A,FALSE,"Consolidated_CashFlow";"Store#3_02",#N/A,FALSE,"Store#3";"Store#3_01",#N/A,FALSE,"Store#3";"Store#4_01",#N/A,FALSE,"Store#4";"Store#4_02",#N/A,FALSE,"Store#4";"Store#5_02",#N/A,FALSE,"Store#5";"Store#6_02",#N/A,FALSE,"Store#6";"San_Marcos_99",#N/A,FALSE,"San Marcos_IS _99";"Corporate_99",#N/A,FALSE,"Corp_IS_99"}</definedName>
    <definedName name="Support4" hidden="1">{"BS_00",#N/A,FALSE,"Consolidated_BS";"BS_01",#N/A,FALSE,"Consolidated_BS";"BS_02",#N/A,FALSE,"Consolidated_BS";"IS_00",#N/A,FALSE,"Consolidated_IS";"IS_01",#N/A,FALSE,"Consolidated_IS";"IS_02",#N/A,FALSE,"Consolidated_IS";"SanMarcos_00",#N/A,FALSE,"San Marcos_IS";"SanMarcos_01",#N/A,FALSE,"San Marcos_IS";"SanMarcos_02",#N/A,FALSE,"San Marcos_IS";"Hagerstown_00",#N/A,FALSE,"Hagerstown_IS";"Hagerstown_01",#N/A,FALSE,"Hagerstown_IS";"Hagerstown_02",#N/A,FALSE,"Hagerstown_IS";"Corporate_00",#N/A,FALSE,"Corporate_IS";"Corporate_01",#N/A,FALSE,"Corporate_IS";"Corporate_02",#N/A,FALSE,"Corporate_IS";"Cash_Flow_00",#N/A,FALSE,"Consolidated_CashFlow";"Store#3_02",#N/A,FALSE,"Store#3";"Store#3_01",#N/A,FALSE,"Store#3";"Store#4_01",#N/A,FALSE,"Store#4";"Store#4_02",#N/A,FALSE,"Store#4";"Store#5_02",#N/A,FALSE,"Store#5";"Store#6_02",#N/A,FALSE,"Store#6";"San_Marcos_99",#N/A,FALSE,"San Marcos_IS _99";"Corporate_99",#N/A,FALSE,"Corp_IS_99"}</definedName>
    <definedName name="suppsched1pfma">#REF!</definedName>
    <definedName name="SUPPTAX">#REF!</definedName>
    <definedName name="susescbeg">#REF!</definedName>
    <definedName name="susescend">#REF!</definedName>
    <definedName name="SUTA">#REF!</definedName>
    <definedName name="svasd" hidden="1">#REF!</definedName>
    <definedName name="swa">#REF!</definedName>
    <definedName name="sweep">#REF!</definedName>
    <definedName name="Sweep?">#REF!</definedName>
    <definedName name="sweepa">#REF!</definedName>
    <definedName name="sweepb">#REF!</definedName>
    <definedName name="sweepsecurities">#REF!</definedName>
    <definedName name="sweepsecurities_formula">#REF!</definedName>
    <definedName name="sweepsecurities_lfy">#REF!</definedName>
    <definedName name="switch">#REF!</definedName>
    <definedName name="Switchport">#REF!</definedName>
    <definedName name="switchstart">#REF!</definedName>
    <definedName name="swor">#REF!</definedName>
    <definedName name="swp">#REF!</definedName>
    <definedName name="Swvu._Current_." hidden="1">#REF!</definedName>
    <definedName name="Swvu.ALL." hidden="1">#REF!</definedName>
    <definedName name="Swvu.allocations." hidden="1">#REF!</definedName>
    <definedName name="Swvu.annual._.hotel." hidden="1">#REF!</definedName>
    <definedName name="Swvu.bottom._.line." hidden="1">#REF!</definedName>
    <definedName name="Swvu.CAM._.RATES." hidden="1">#REF!</definedName>
    <definedName name="Swvu.CAM._.RECOVERIES." hidden="1">#REF!</definedName>
    <definedName name="Swvu.CAM._.RECOVERY." hidden="1">#REF!</definedName>
    <definedName name="Swvu.CAM._.TABLE." hidden="1">#REF!</definedName>
    <definedName name="Swvu.cash._.flow." hidden="1">#REF!</definedName>
    <definedName name="Swvu.combo." hidden="1">#REF!</definedName>
    <definedName name="Swvu.full." hidden="1">#REF!</definedName>
    <definedName name="Swvu.inputs._.raw._.data." hidden="1">#REF!</definedName>
    <definedName name="Swvu.INSURANCE._.RECOVERIES." hidden="1">#REF!</definedName>
    <definedName name="Swvu.LSMEET." hidden="1">#REF!</definedName>
    <definedName name="Swvu.MARKETING._.REVENUE." hidden="1">#REF!</definedName>
    <definedName name="Swvu.MINIMUM._.RENT." hidden="1">#REF!</definedName>
    <definedName name="Swvu.OCCUPANCY." hidden="1">#REF!</definedName>
    <definedName name="Swvu.OCCUPANCY._.ANALYSIS." hidden="1">#REF!</definedName>
    <definedName name="Swvu.offsite." hidden="1">#REF!</definedName>
    <definedName name="Swvu.onsite." hidden="1">#REF!</definedName>
    <definedName name="Swvu.PERCENTAGE._.RENT." hidden="1">#REF!</definedName>
    <definedName name="Swvu.Sommaire." hidden="1">#REF!,#REF!,#REF!,#REF!,#REF!,#REF!</definedName>
    <definedName name="Swvu.summary1." hidden="1">#REF!</definedName>
    <definedName name="Swvu.summary2." hidden="1">#REF!</definedName>
    <definedName name="Swvu.summary3." hidden="1">#REF!</definedName>
    <definedName name="Swvu.TAX._.RATES." hidden="1">#REF!</definedName>
    <definedName name="Swvu.TAX._.RECOVERIES." hidden="1">#REF!</definedName>
    <definedName name="Swvu.TAX._.RECOVERY." hidden="1">#REF!</definedName>
    <definedName name="Swvu.WAT." hidden="1">#REF!</definedName>
    <definedName name="swwepA">#REF!</definedName>
    <definedName name="SX" localSheetId="0"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yn">#REF!</definedName>
    <definedName name="synergies">#REF!</definedName>
    <definedName name="synergy_increment">#REF!</definedName>
    <definedName name="Syracuse">#REF!</definedName>
    <definedName name="szd" localSheetId="0" hidden="1">{#N/A,#N/A,FALSE,"CAPREIT"}</definedName>
    <definedName name="szd" hidden="1">{#N/A,#N/A,FALSE,"CAPREIT"}</definedName>
    <definedName name="t" localSheetId="0" hidden="1">{"CSC_1",#N/A,FALSE,"CSC Outputs";"CSC_2",#N/A,FALSE,"CSC Outputs"}</definedName>
    <definedName name="t" hidden="1">{"CSC_1",#N/A,FALSE,"CSC Outputs";"CSC_2",#N/A,FALSE,"CSC Outputs"}</definedName>
    <definedName name="t_tartax">#REF!</definedName>
    <definedName name="T1.Column1">#REF!</definedName>
    <definedName name="T2Hurdle">#REF!</definedName>
    <definedName name="T2Split_To_Investors">#REF!</definedName>
    <definedName name="T2Split_To_Promotes">#REF!</definedName>
    <definedName name="T2TSAPIXA1" hidden="1">#REF!</definedName>
    <definedName name="T3Hurdle">#REF!</definedName>
    <definedName name="T3Split_To_Investors">#REF!</definedName>
    <definedName name="T3Split_To_Promotes">#REF!</definedName>
    <definedName name="T4Hurdle">#REF!</definedName>
    <definedName name="T4Split_To_Investors">#REF!</definedName>
    <definedName name="T4Split_To_Promotes">#REF!</definedName>
    <definedName name="T5Split_To_Investors">#REF!</definedName>
    <definedName name="T5Split_To_Promotes">#REF!</definedName>
    <definedName name="ta">#REF!</definedName>
    <definedName name="tab">#REF!</definedName>
    <definedName name="Table">#REF!</definedName>
    <definedName name="TABLE1">#REF!</definedName>
    <definedName name="Table11M">#REF!</definedName>
    <definedName name="Table14M">#REF!</definedName>
    <definedName name="Table17M">#REF!</definedName>
    <definedName name="Table1AM">#REF!</definedName>
    <definedName name="TABLE1B">#REF!</definedName>
    <definedName name="Table1BM">#REF!</definedName>
    <definedName name="TABLE1C">#REF!</definedName>
    <definedName name="Table1CM">#REF!</definedName>
    <definedName name="Table1DM">#REF!</definedName>
    <definedName name="Table1EM">#REF!</definedName>
    <definedName name="TABLE2">#REF!</definedName>
    <definedName name="Table20M">#REF!</definedName>
    <definedName name="TABLE2B">#REF!</definedName>
    <definedName name="TABLE2C">#REF!</definedName>
    <definedName name="TABLE3">#REF!</definedName>
    <definedName name="TABLE3B">#REF!</definedName>
    <definedName name="TABLE3C">#REF!</definedName>
    <definedName name="TABLE4">#REF!</definedName>
    <definedName name="TABLE4B">#REF!</definedName>
    <definedName name="TABLE4C">#REF!</definedName>
    <definedName name="TABLE7">#REF!</definedName>
    <definedName name="TABLE7B">#REF!</definedName>
    <definedName name="TABLE7C">#REF!</definedName>
    <definedName name="TABLE8">#REF!</definedName>
    <definedName name="TABLE8B">#REF!</definedName>
    <definedName name="TABLE8C">#REF!</definedName>
    <definedName name="Table8M">#REF!</definedName>
    <definedName name="TableName">"Dummy"</definedName>
    <definedName name="TablePage2.com" localSheetId="0" hidden="1">{"COM",#N/A,FALSE,"800 10th"}</definedName>
    <definedName name="TablePage2.com" hidden="1">{"COM",#N/A,FALSE,"800 10th"}</definedName>
    <definedName name="tables" hidden="1">#REF!</definedName>
    <definedName name="tad">#REF!</definedName>
    <definedName name="tal">#REF!</definedName>
    <definedName name="Talent_Partner_Priority_Sale_Distribution">#REF!</definedName>
    <definedName name="TALL">#REF!</definedName>
    <definedName name="tam">#REF!</definedName>
    <definedName name="tan">#REF!</definedName>
    <definedName name="TAP">#REF!</definedName>
    <definedName name="Tape">#REF!</definedName>
    <definedName name="tape_first_cell">#REF!</definedName>
    <definedName name="tape_loan_seller">#REF!</definedName>
    <definedName name="tape_num_cols">#REF!</definedName>
    <definedName name="tape_num_rows">#REF!</definedName>
    <definedName name="tape_tab_name">#REF!</definedName>
    <definedName name="TapeHeaders">#REF!</definedName>
    <definedName name="TapeName">#REF!</definedName>
    <definedName name="tar">#REF!</definedName>
    <definedName name="tar_wc">#REF!</definedName>
    <definedName name="tar1_c">#REF!</definedName>
    <definedName name="tar1_is">#REF!</definedName>
    <definedName name="tar10_c">#REF!</definedName>
    <definedName name="tar10_is">#REF!</definedName>
    <definedName name="tar11_c">#REF!</definedName>
    <definedName name="tar11_is">#REF!</definedName>
    <definedName name="tar12_c">#REF!</definedName>
    <definedName name="tar12_is">#REF!</definedName>
    <definedName name="tar13_c">#REF!</definedName>
    <definedName name="tar13_is">#REF!</definedName>
    <definedName name="tar14_c">#REF!</definedName>
    <definedName name="tar14_is">#REF!</definedName>
    <definedName name="tar15_c">#REF!</definedName>
    <definedName name="tar15_is">#REF!</definedName>
    <definedName name="tar16_c">#REF!</definedName>
    <definedName name="tar16_is">#REF!</definedName>
    <definedName name="tar17_c">#REF!</definedName>
    <definedName name="tar17_is">#REF!</definedName>
    <definedName name="tar18_c">#REF!</definedName>
    <definedName name="tar18_is">#REF!</definedName>
    <definedName name="tar19_c">#REF!</definedName>
    <definedName name="tar19_is">#REF!</definedName>
    <definedName name="tar2_c">#REF!</definedName>
    <definedName name="tar2_is">#REF!</definedName>
    <definedName name="tar20_c">#REF!</definedName>
    <definedName name="tar20_is">#REF!</definedName>
    <definedName name="tar21_c">#REF!</definedName>
    <definedName name="tar21_is">#REF!</definedName>
    <definedName name="tar22_c">#REF!</definedName>
    <definedName name="tar22_is">#REF!</definedName>
    <definedName name="tar23_c">#REF!</definedName>
    <definedName name="tar23_is">#REF!</definedName>
    <definedName name="tar24_c">#REF!</definedName>
    <definedName name="tar24_is">#REF!</definedName>
    <definedName name="tar25_c">#REF!</definedName>
    <definedName name="tar25_is">#REF!</definedName>
    <definedName name="tar26_c">#REF!</definedName>
    <definedName name="tar26_is">#REF!</definedName>
    <definedName name="tar27_c">#REF!</definedName>
    <definedName name="tar27_is">#REF!</definedName>
    <definedName name="tar28_c">#REF!</definedName>
    <definedName name="tar28_is">#REF!</definedName>
    <definedName name="tar29_c">#REF!</definedName>
    <definedName name="tar29_is">#REF!</definedName>
    <definedName name="tar3_c">#REF!</definedName>
    <definedName name="tar3_is">#REF!</definedName>
    <definedName name="tar30_c">#REF!</definedName>
    <definedName name="tar30_is">#REF!</definedName>
    <definedName name="tar31_c">#REF!</definedName>
    <definedName name="tar31_is">#REF!</definedName>
    <definedName name="tar32_c">#REF!</definedName>
    <definedName name="tar32_is">#REF!</definedName>
    <definedName name="tar33_c">#REF!</definedName>
    <definedName name="tar33_is">#REF!</definedName>
    <definedName name="tar34_c">#REF!</definedName>
    <definedName name="tar34_is">#REF!</definedName>
    <definedName name="tar35_c">#REF!</definedName>
    <definedName name="tar35_is">#REF!</definedName>
    <definedName name="tar36_c">#REF!</definedName>
    <definedName name="tar36_is">#REF!</definedName>
    <definedName name="tar37_c">#REF!</definedName>
    <definedName name="tar37_is">#REF!</definedName>
    <definedName name="tar38_c">#REF!</definedName>
    <definedName name="tar38_is">#REF!</definedName>
    <definedName name="tar39_c">#REF!</definedName>
    <definedName name="tar39_is">#REF!</definedName>
    <definedName name="tar4_c">#REF!</definedName>
    <definedName name="tar4_is">#REF!</definedName>
    <definedName name="tar40_c">#REF!</definedName>
    <definedName name="tar40_is">#REF!</definedName>
    <definedName name="tar41_c">#REF!</definedName>
    <definedName name="tar41_is">#REF!</definedName>
    <definedName name="tar42_c">#REF!</definedName>
    <definedName name="tar42_is">#REF!</definedName>
    <definedName name="tar43_c">#REF!</definedName>
    <definedName name="tar43_is">#REF!</definedName>
    <definedName name="tar44_c">#REF!</definedName>
    <definedName name="tar44_is">#REF!</definedName>
    <definedName name="tar45_c">#REF!</definedName>
    <definedName name="tar45_is">#REF!</definedName>
    <definedName name="tar46_c">#REF!</definedName>
    <definedName name="tar46_is">#REF!</definedName>
    <definedName name="tar47_c">#REF!</definedName>
    <definedName name="tar47_is">#REF!</definedName>
    <definedName name="tar48_c">#REF!</definedName>
    <definedName name="tar48_is">#REF!</definedName>
    <definedName name="tar49_c">#REF!</definedName>
    <definedName name="tar49_is">#REF!</definedName>
    <definedName name="tar5_c">#REF!</definedName>
    <definedName name="tar5_is">#REF!</definedName>
    <definedName name="tar50_c">#REF!</definedName>
    <definedName name="tar50_is">#REF!</definedName>
    <definedName name="tar51_c">#REF!</definedName>
    <definedName name="tar51_is">#REF!</definedName>
    <definedName name="tar52_c">#REF!</definedName>
    <definedName name="tar52_is">#REF!</definedName>
    <definedName name="tar53_c">#REF!</definedName>
    <definedName name="tar53_is">#REF!</definedName>
    <definedName name="tar54_c">#REF!</definedName>
    <definedName name="tar54_is">#REF!</definedName>
    <definedName name="tar55_c">#REF!</definedName>
    <definedName name="tar55_is">#REF!</definedName>
    <definedName name="tar56_c">#REF!</definedName>
    <definedName name="tar56_is">#REF!</definedName>
    <definedName name="tar57_c">#REF!</definedName>
    <definedName name="tar57_is">#REF!</definedName>
    <definedName name="tar58_c">#REF!</definedName>
    <definedName name="tar58_is">#REF!</definedName>
    <definedName name="tar59_c">#REF!</definedName>
    <definedName name="tar59_is">#REF!</definedName>
    <definedName name="tar6_c">#REF!</definedName>
    <definedName name="tar6_is">#REF!</definedName>
    <definedName name="tar60_c">#REF!</definedName>
    <definedName name="tar60_is">#REF!</definedName>
    <definedName name="tar61_c">#REF!</definedName>
    <definedName name="tar61_is">#REF!</definedName>
    <definedName name="tar62_c">#REF!</definedName>
    <definedName name="tar62_is">#REF!</definedName>
    <definedName name="tar63_c">#REF!</definedName>
    <definedName name="tar63_is">#REF!</definedName>
    <definedName name="tar64_c">#REF!</definedName>
    <definedName name="tar64_is">#REF!</definedName>
    <definedName name="tar65_c">#REF!</definedName>
    <definedName name="tar65_is">#REF!</definedName>
    <definedName name="tar66_c">#REF!</definedName>
    <definedName name="tar66_is">#REF!</definedName>
    <definedName name="tar67_c">#REF!</definedName>
    <definedName name="tar67_is">#REF!</definedName>
    <definedName name="tar68_c">#REF!</definedName>
    <definedName name="tar68_is">#REF!</definedName>
    <definedName name="tar69_c">#REF!</definedName>
    <definedName name="tar69_is">#REF!</definedName>
    <definedName name="tar7_c">#REF!</definedName>
    <definedName name="tar7_is">#REF!</definedName>
    <definedName name="tar70_c">#REF!</definedName>
    <definedName name="tar70_is">#REF!</definedName>
    <definedName name="tar71_c">#REF!</definedName>
    <definedName name="tar71_is">#REF!</definedName>
    <definedName name="tar72_c">#REF!</definedName>
    <definedName name="tar72_is">#REF!</definedName>
    <definedName name="tar73_c">#REF!</definedName>
    <definedName name="tar73_is">#REF!</definedName>
    <definedName name="tar74_c">#REF!</definedName>
    <definedName name="tar74_is">#REF!</definedName>
    <definedName name="tar75_c">#REF!</definedName>
    <definedName name="tar75_is">#REF!</definedName>
    <definedName name="tar76_c">#REF!</definedName>
    <definedName name="tar76_is">#REF!</definedName>
    <definedName name="tar77_c">#REF!</definedName>
    <definedName name="tar77_is">#REF!</definedName>
    <definedName name="tar78_c">#REF!</definedName>
    <definedName name="tar78_is">#REF!</definedName>
    <definedName name="tar79_c">#REF!</definedName>
    <definedName name="tar79_is">#REF!</definedName>
    <definedName name="tar8_c">#REF!</definedName>
    <definedName name="tar8_is">#REF!</definedName>
    <definedName name="tar80_c">#REF!</definedName>
    <definedName name="tar80_is">#REF!</definedName>
    <definedName name="tar9_c">#REF!</definedName>
    <definedName name="tar9_is">#REF!</definedName>
    <definedName name="TarCommitFee">#REF!</definedName>
    <definedName name="TarDebtCap">#REF!</definedName>
    <definedName name="TarExistDepYrs">#REF!</definedName>
    <definedName name="target">#REF!</definedName>
    <definedName name="TargetDCF2" localSheetId="0" hidden="1">{#N/A,#N/A,FALSE,"Sheet1"}</definedName>
    <definedName name="TargetDCF2" hidden="1">{#N/A,#N/A,FALSE,"Sheet1"}</definedName>
    <definedName name="TarGwlAmrt_FASB">#REF!</definedName>
    <definedName name="TarGwlAmrtYrs">#REF!</definedName>
    <definedName name="TarHistYear">#REF!</definedName>
    <definedName name="TarIntgAmrtYrs">#REF!</definedName>
    <definedName name="TarIS">#REF!</definedName>
    <definedName name="TarISAss">#REF!</definedName>
    <definedName name="TarNewDepYrs">#REF!</definedName>
    <definedName name="TarStubQtr">#REF!</definedName>
    <definedName name="TarTaxRate">#REF!</definedName>
    <definedName name="TarTkr">#REF!</definedName>
    <definedName name="TarYearEnd">#REF!</definedName>
    <definedName name="tat">#REF!</definedName>
    <definedName name="Tax">#REF!</definedName>
    <definedName name="tax_base_year_lookup">#REF!</definedName>
    <definedName name="taxacq">#REF!</definedName>
    <definedName name="Taxes">#REF!</definedName>
    <definedName name="Taxes_Growth_Rates">#REF!</definedName>
    <definedName name="TaxFiscalMonth1">#REF!</definedName>
    <definedName name="taxgla">#REF!</definedName>
    <definedName name="TAXLOG">#REF!</definedName>
    <definedName name="taxol" localSheetId="0" hidden="1">{#N/A,#N/A,FALSE,"Pharm";#N/A,#N/A,FALSE,"WWCM"}</definedName>
    <definedName name="taxol" hidden="1">{#N/A,#N/A,FALSE,"Pharm";#N/A,#N/A,FALSE,"WWCM"}</definedName>
    <definedName name="TaxRate">#REF!</definedName>
    <definedName name="TaxRate_G">#REF!</definedName>
    <definedName name="taxrent">#REF!</definedName>
    <definedName name="taxrent2">#REF!</definedName>
    <definedName name="TaxScenario">#REF!</definedName>
    <definedName name="taxtar">#REF!</definedName>
    <definedName name="taxtar2">#REF!</definedName>
    <definedName name="taxtot">#REF!</definedName>
    <definedName name="taxvac">#REF!</definedName>
    <definedName name="tb_appraisal_misc">"3rd Party.tb_appraisal_misc"</definedName>
    <definedName name="tb_bwr_credit_desc">"Ownership.tb_bwr_credit_desc"</definedName>
    <definedName name="tb_bwr_desc">"Ownership.tb_bwr_desc"</definedName>
    <definedName name="tb_bwr_exist_mtge_ref">"Ownership.tb_bwr_exist_mtge_ref"</definedName>
    <definedName name="tb_bwr_prin_CML_ref">"Ownership.tb_bwr_prin_CML_ref"</definedName>
    <definedName name="tb_bwr_prin_cred_desc">"Ownership.tb_bwr_prin_cred_desc"</definedName>
    <definedName name="tb_bwr_prin_credit_desc">"Ownership.tb_bwr_prin_credit_desc"</definedName>
    <definedName name="tb_bwr_prin_desc">"Ownership.tb_bwr_prin_desc"</definedName>
    <definedName name="tb_bwr_prin_experienc">"Ownership.tb_bwr_prin_experienc"</definedName>
    <definedName name="tb_bwr_prin_experience">"Ownership.tb_bwr_prin_experienc"</definedName>
    <definedName name="tb_comp_rental_memo">"Comps Comm.tb_comp_rental_memo"</definedName>
    <definedName name="tb_comp_sales_memo">"Comps Comm.tb_comp_sales_memo"</definedName>
    <definedName name="tb_credit_analysis">"Exec Sum.tb_credit_analysis"</definedName>
    <definedName name="tb_engineering">"3rd Party.tb_engineering"</definedName>
    <definedName name="tb_environmental">"3rd Party.tb_environmental"</definedName>
    <definedName name="tb_escrow_note">"3rd Party.tb_escrow_note"</definedName>
    <definedName name="tb_escrow_tax_ins">"3rd Party.tb_escrow_tax_ins"</definedName>
    <definedName name="tb_exec_summary">"Exec Sum.tb_exec_summary"</definedName>
    <definedName name="tb_fin_note_1">"Comments.tb_fin_note_1"</definedName>
    <definedName name="tb_fin_note_10">"Comments.tb_fin_note_10"</definedName>
    <definedName name="tb_fin_note_11">"Comments.tb_fin_note_11"</definedName>
    <definedName name="tb_fin_note_12">"Comments.tb_fin_note_12"</definedName>
    <definedName name="tb_fin_note_13">"Comments.tb_fin_note_13"</definedName>
    <definedName name="tb_fin_note_14">"Comments.tb_fin_note_14"</definedName>
    <definedName name="tb_fin_note_15">"Comments.tb_fin_note_15"</definedName>
    <definedName name="tb_fin_note_16">"Comments.tb_fin_note_16"</definedName>
    <definedName name="tb_fin_note_17">"Comments.tb_fin_note_17"</definedName>
    <definedName name="tb_fin_note_18">"Comments.tb_fin_note_18"</definedName>
    <definedName name="tb_fin_note_19">"Comments.tb_fin_note_19"</definedName>
    <definedName name="tb_fin_note_2">"Comments.tb_fin_note_2"</definedName>
    <definedName name="tb_fin_note_20">"Comments.tb_fin_note_20"</definedName>
    <definedName name="tb_fin_note_3">"Comments.tb_fin_note_3"</definedName>
    <definedName name="tb_fin_note_4">"Comments.tb_fin_note_4"</definedName>
    <definedName name="tb_fin_note_5">"Comments.tb_fin_note_5"</definedName>
    <definedName name="tb_fin_note_6">"Comments.tb_fin_note_6"</definedName>
    <definedName name="tb_fin_note_7">"Comments.tb_fin_note_7"</definedName>
    <definedName name="tb_fin_note_8">"Comments.tb_fin_note_8"</definedName>
    <definedName name="tb_fin_note_9">"Comments.tb_fin_note_9"</definedName>
    <definedName name="tb_fin_note_A">"Comments.tb_fin_note_A"</definedName>
    <definedName name="tb_fin_note_B">"Comments.tb_fin_note_B"</definedName>
    <definedName name="tb_fin_note_C">"Comments.tb_fin_note_C"</definedName>
    <definedName name="tb_fin_note_D">"Comments.tb_fin_note_D"</definedName>
    <definedName name="tb_fin_note_E">"Comments.tb_fin_note_E"</definedName>
    <definedName name="tb_fin_note_F">"Comments.tb_fin_note_F"</definedName>
    <definedName name="tb_fin_note_G">"Comments.tb_fin_note_G"</definedName>
    <definedName name="tb_fin_note_H">"Comments.tb_fin_note_H"</definedName>
    <definedName name="tb_fin_note_I">"Comments.tb_fin_note_I"</definedName>
    <definedName name="tb_fin_note_J">"Comments.tb_fin_note_J"</definedName>
    <definedName name="tb_fin_note_K">"Comments.tb_fin_note_K"</definedName>
    <definedName name="tb_fin_note_L">"Comments.tb_fin_note_L"</definedName>
    <definedName name="tb_fin_note_M">"Comments.tb_fin_note_M"</definedName>
    <definedName name="tb_fin_note_N">"Comments.tb_fin_note_N"</definedName>
    <definedName name="tb_fin_note_O">"Comments.tb_fin_note_O"</definedName>
    <definedName name="tb_fin_note_P">"Comments.tb_fin_note_P"</definedName>
    <definedName name="tb_fin_note_Q">"Comments.tb_fin_note_Q"</definedName>
    <definedName name="tb_fin_note_R">"Comments.tb_fin_note_R"</definedName>
    <definedName name="tb_fin_note_S">"Comments.tb_fin_note_S"</definedName>
    <definedName name="tb_fin_note_T">"Comments.tb_fin_note_T"</definedName>
    <definedName name="tb_fin_note_U">"Comments.tb_fin_note_U"</definedName>
    <definedName name="tb_fin_note_V">"Comments.tb_fin_note_V"</definedName>
    <definedName name="tb_fin_note_W">"Comments.tb_fin_note_W"</definedName>
    <definedName name="tb_fin_note_X">"Comments.tb_fin_note_X"</definedName>
    <definedName name="tb_fin_note_Y">"Comments.tb_fin_note_Y"</definedName>
    <definedName name="tb_fin_note_Z">"Comments.tb_fin_note_Z"</definedName>
    <definedName name="tb_loan_structure">"Exec Sum.tb_loan_structure"</definedName>
    <definedName name="tb_mgmt_desc">"Ownership.tb_mgmt_desc"</definedName>
    <definedName name="tb_mkt_analysis">"3rd Party.tb_mkt_analysis"</definedName>
    <definedName name="tb_note_tenant1">"Tenant Data.tb_note_tenant1"</definedName>
    <definedName name="tb_note_tenant2">"Tenant Data.tb_note_tenant2"</definedName>
    <definedName name="tb_note_tenant3">"Tenant Data.tb_note_tenant4"</definedName>
    <definedName name="tb_seismic_rpt">"3rd Party.tb_seismic_rpt"</definedName>
    <definedName name="tb_site_inspection">"3rd Party.tb_site_inspection"</definedName>
    <definedName name="tb_tenant_credit_desc">"Ownership.tb_tenant_credit_desc"</definedName>
    <definedName name="tb_tenants_desc">"Rent Roll.tb_tenants_desc"</definedName>
    <definedName name="tb_threshold_analysis">"3rd Party.tb_threshold_analysis"</definedName>
    <definedName name="tb_uw_reserves">"TIs &amp; LCs.tb_uw_reserves"</definedName>
    <definedName name="TBL_FundRptTitleNames">#REF!</definedName>
    <definedName name="TBL_FundRptTitleNames1">#REF!</definedName>
    <definedName name="TC">#REF!</definedName>
    <definedName name="td">#REF!</definedName>
    <definedName name="te">#REF!</definedName>
    <definedName name="tea">#REF!</definedName>
    <definedName name="Tem" localSheetId="0" hidden="1">{#N/A,#N/A,FALSE,"Pharm";#N/A,#N/A,FALSE,"WWCM"}</definedName>
    <definedName name="Tem" hidden="1">{#N/A,#N/A,FALSE,"Pharm";#N/A,#N/A,FALSE,"WWCM"}</definedName>
    <definedName name="temp" localSheetId="0" hidden="1">{"Financials",#N/A,FALSE,"Financials";"AVP",#N/A,FALSE,"AVP";"DCF",#N/A,FALSE,"DCF";"CSC",#N/A,FALSE,"CSC";"Deal_Comp",#N/A,FALSE,"DealComp"}</definedName>
    <definedName name="temp" hidden="1">{"Financials",#N/A,FALSE,"Financials";"AVP",#N/A,FALSE,"AVP";"DCF",#N/A,FALSE,"DCF";"CSC",#N/A,FALSE,"CSC";"Deal_Comp",#N/A,FALSE,"DealComp"}</definedName>
    <definedName name="temp1">#REF!</definedName>
    <definedName name="temp2" localSheetId="0" hidden="1">{"Print CRXLAND Assumptions",#N/A,FALSE,"CRXLAND Openings";"Print CRXLAND Openings",#N/A,FALSE,"CRXLAND Openings"}</definedName>
    <definedName name="temp2" hidden="1">{"Print CRXLAND Assumptions",#N/A,FALSE,"CRXLAND Openings";"Print CRXLAND Openings",#N/A,FALSE,"CRXLAND Openings"}</definedName>
    <definedName name="Template_Path">#REF!</definedName>
    <definedName name="TemplatePrintArea">#REF!</definedName>
    <definedName name="TemplateVersion" hidden="1">#REF!</definedName>
    <definedName name="tempor" localSheetId="0" hidden="1">{"print annual inc. statement",#N/A,FALSE,"Summary";"print annual stats",#N/A,FALSE,"Summary";"print quarterly inc. statement",#N/A,FALSE,"Summary";"print quarterly stats",#N/A,FALSE,"Summary";"print STAY opening assumptions",#N/A,FALSE,"STAY Openings";"print STAY openings",#N/A,FALSE,"STAY Openings";"Print SPHI Assumptions",#N/A,FALSE,"SPHI Openings";"Print SPHI Openings",#N/A,FALSE,"SPHI Openings";"Print CRXLAND Assumptions",#N/A,FALSE,"CRXLAND Openings";"Print CRXLAND Openings",#N/A,FALSE,"CRXLAND Openings"}</definedName>
    <definedName name="tempor" hidden="1">{"print annual inc. statement",#N/A,FALSE,"Summary";"print annual stats",#N/A,FALSE,"Summary";"print quarterly inc. statement",#N/A,FALSE,"Summary";"print quarterly stats",#N/A,FALSE,"Summary";"print STAY opening assumptions",#N/A,FALSE,"STAY Openings";"print STAY openings",#N/A,FALSE,"STAY Openings";"Print SPHI Assumptions",#N/A,FALSE,"SPHI Openings";"Print SPHI Openings",#N/A,FALSE,"SPHI Openings";"Print CRXLAND Assumptions",#N/A,FALSE,"CRXLAND Openings";"Print CRXLAND Openings",#N/A,FALSE,"CRXLAND Openings"}</definedName>
    <definedName name="TempTable12">#REF!</definedName>
    <definedName name="TEN">#REF!</definedName>
    <definedName name="Ten_Yr_Report">#REF!</definedName>
    <definedName name="tenant">#REF!</definedName>
    <definedName name="tenant_count">#REF!</definedName>
    <definedName name="Tenant_Improvements">#REF!</definedName>
    <definedName name="Tenant_Improvements_New">#REF!</definedName>
    <definedName name="teq" localSheetId="0" hidden="1">{#N/A,#N/A,FALSE,"Pharm";#N/A,#N/A,FALSE,"WWCM"}</definedName>
    <definedName name="teq" hidden="1">{#N/A,#N/A,FALSE,"Pharm";#N/A,#N/A,FALSE,"WWCM"}</definedName>
    <definedName name="Tequin" localSheetId="0" hidden="1">{#N/A,#N/A,FALSE,"Pharm";#N/A,#N/A,FALSE,"WWCM"}</definedName>
    <definedName name="Tequin" hidden="1">{#N/A,#N/A,FALSE,"Pharm";#N/A,#N/A,FALSE,"WWCM"}</definedName>
    <definedName name="tequinol" localSheetId="0" hidden="1">{#N/A,#N/A,FALSE,"REPORT"}</definedName>
    <definedName name="tequinol" hidden="1">{#N/A,#N/A,FALSE,"REPORT"}</definedName>
    <definedName name="TERM">#REF!</definedName>
    <definedName name="Term_in_years">#REF!</definedName>
    <definedName name="TERMC_INT_RATE">#REF!</definedName>
    <definedName name="test" localSheetId="0" hidden="1">{"Outflow 1",#N/A,FALSE,"Outflows-Inflows";"Outflow 2",#N/A,FALSE,"Outflows-Inflows";"Inflow 1",#N/A,FALSE,"Outflows-Inflows";"Inflow 2",#N/A,FALSE,"Outflows-Inflows"}</definedName>
    <definedName name="test" hidden="1">{"Outflow 1",#N/A,FALSE,"Outflows-Inflows";"Outflow 2",#N/A,FALSE,"Outflows-Inflows";"Inflow 1",#N/A,FALSE,"Outflows-Inflows";"Inflow 2",#N/A,FALSE,"Outflows-Inflows"}</definedName>
    <definedName name="test1" localSheetId="0" hidden="1">{#N/A,#N/A,TRUE,"10 Yr Hold";#N/A,#N/A,TRUE,"7 Yr Hold";#N/A,#N/A,TRUE,"5 Yr Hold";#N/A,#N/A,TRUE,"3 Yr Hold"}</definedName>
    <definedName name="test1" hidden="1">{#N/A,#N/A,TRUE,"10 Yr Hold";#N/A,#N/A,TRUE,"7 Yr Hold";#N/A,#N/A,TRUE,"5 Yr Hold";#N/A,#N/A,TRUE,"3 Yr Hold"}</definedName>
    <definedName name="test100" localSheetId="0" hidden="1">{"View1",#N/A,FALSE,"Sheet1";"View2",#N/A,FALSE,"Sheet1"}</definedName>
    <definedName name="test100" hidden="1">{"View1",#N/A,FALSE,"Sheet1";"View2",#N/A,FALSE,"Sheet1"}</definedName>
    <definedName name="TEST10UCP" localSheetId="0" hidden="1">{"cashcons",#N/A,FALSE,"CASHCONS";"cash7000",#N/A,FALSE,"CASH7000";"cash9000",#N/A,FALSE,"CASH9000";"assu7000",#N/A,FALSE,"ASSU7000";"assu9000",#N/A,FALSE,"ASSU9000";"rentroll",#N/A,FALSE,"RENTROLL";"expr7000",#N/A,FALSE,"EXPR7000";"expr9000",#N/A,FALSE,"EXPR9000"}</definedName>
    <definedName name="TEST10UCP" hidden="1">{"cashcons",#N/A,FALSE,"CASHCONS";"cash7000",#N/A,FALSE,"CASH7000";"cash9000",#N/A,FALSE,"CASH9000";"assu7000",#N/A,FALSE,"ASSU7000";"assu9000",#N/A,FALSE,"ASSU9000";"rentroll",#N/A,FALSE,"RENTROLL";"expr7000",#N/A,FALSE,"EXPR7000";"expr9000",#N/A,FALSE,"EXPR9000"}</definedName>
    <definedName name="Test2" localSheetId="0" hidden="1">{"INCOME",#N/A,FALSE,"ProNet";"VALUE",#N/A,FALSE,"ProNet"}</definedName>
    <definedName name="Test2" hidden="1">{"INCOME",#N/A,FALSE,"ProNet";"VALUE",#N/A,FALSE,"ProNet"}</definedName>
    <definedName name="Test2_old" localSheetId="0" hidden="1">{"INCOME",#N/A,FALSE,"ProNet";"VALUE",#N/A,FALSE,"ProNet"}</definedName>
    <definedName name="Test2_old" hidden="1">{"INCOME",#N/A,FALSE,"ProNet";"VALUE",#N/A,FALSE,"ProNet"}</definedName>
    <definedName name="Test3" localSheetId="0" hidden="1">{"INCOME",#N/A,FALSE,"ProNet";"VALUE",#N/A,FALSE,"ProNet"}</definedName>
    <definedName name="Test3" hidden="1">{"INCOME",#N/A,FALSE,"ProNet";"VALUE",#N/A,FALSE,"ProNet"}</definedName>
    <definedName name="Test3_old" localSheetId="0" hidden="1">{"INCOME",#N/A,FALSE,"ProNet";"VALUE",#N/A,FALSE,"ProNet"}</definedName>
    <definedName name="Test3_old" hidden="1">{"INCOME",#N/A,FALSE,"ProNet";"VALUE",#N/A,FALSE,"ProNet"}</definedName>
    <definedName name="test4" localSheetId="0" hidden="1">{"CHART",#N/A,FALSE,"Arch Communications"}</definedName>
    <definedName name="test4" hidden="1">{"CHART",#N/A,FALSE,"Arch Communications"}</definedName>
    <definedName name="test4_old" localSheetId="0" hidden="1">{"CHART",#N/A,FALSE,"Arch Communications"}</definedName>
    <definedName name="test4_old" hidden="1">{"CHART",#N/A,FALSE,"Arch Communications"}</definedName>
    <definedName name="test5" localSheetId="0"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test5"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TestAdd">"Test RefersTo1"</definedName>
    <definedName name="testcopy3" localSheetId="0" hidden="1">{"Main",#N/A,FALSE,"Wacker";"Main2",#N/A,FALSE,"Wacker";"Value",#N/A,FALSE,"Wacker";"Sensitivity",#N/A,FALSE,"Wacker";"Paine",#N/A,FALSE,"Wacker";"Quaker",#N/A,FALSE,"Wacker";"Wacker",#N/A,FALSE,"Wacker";"1900",#N/A,FALSE,"Wacker";"1901",#N/A,FALSE,"Wacker"}</definedName>
    <definedName name="testcopy3" hidden="1">{"Main",#N/A,FALSE,"Wacker";"Main2",#N/A,FALSE,"Wacker";"Value",#N/A,FALSE,"Wacker";"Sensitivity",#N/A,FALSE,"Wacker";"Paine",#N/A,FALSE,"Wacker";"Quaker",#N/A,FALSE,"Wacker";"Wacker",#N/A,FALSE,"Wacker";"1900",#N/A,FALSE,"Wacker";"1901",#N/A,FALSE,"Wacker"}</definedName>
    <definedName name="teste" localSheetId="0" hidden="1">{#N/A,#N/A,FALSE,"Pharm";#N/A,#N/A,FALSE,"WWCM"}</definedName>
    <definedName name="teste" hidden="1">{#N/A,#N/A,FALSE,"Pharm";#N/A,#N/A,FALSE,"WWCM"}</definedName>
    <definedName name="testing2" localSheetId="0" hidden="1">{"View1",#N/A,FALSE,"Sheet1";"View2",#N/A,FALSE,"Sheet1"}</definedName>
    <definedName name="testing2" hidden="1">{"View1",#N/A,FALSE,"Sheet1";"View2",#N/A,FALSE,"Sheet1"}</definedName>
    <definedName name="testnig" localSheetId="0" hidden="1">{#N/A,#N/A,FALSE,"OVERVIEW"}</definedName>
    <definedName name="testnig" hidden="1">{#N/A,#N/A,FALSE,"OVERVIEW"}</definedName>
    <definedName name="testparkave" localSheetId="0" hidden="1">{"Main",#N/A,FALSE,"Wacker";"Main2",#N/A,FALSE,"Wacker";"Value",#N/A,FALSE,"Wacker";"Sensitivity",#N/A,FALSE,"Wacker";"Paine",#N/A,FALSE,"Wacker";"Quaker",#N/A,FALSE,"Wacker";"Wacker",#N/A,FALSE,"Wacker";"1900",#N/A,FALSE,"Wacker";"1901",#N/A,FALSE,"Wacker"}</definedName>
    <definedName name="testparkave" hidden="1">{"Main",#N/A,FALSE,"Wacker";"Main2",#N/A,FALSE,"Wacker";"Value",#N/A,FALSE,"Wacker";"Sensitivity",#N/A,FALSE,"Wacker";"Paine",#N/A,FALSE,"Wacker";"Quaker",#N/A,FALSE,"Wacker";"Wacker",#N/A,FALSE,"Wacker";"1900",#N/A,FALSE,"Wacker";"1901",#N/A,FALSE,"Wacker"}</definedName>
    <definedName name="testtestt">#REF!,#REF!</definedName>
    <definedName name="text_1">#REF!</definedName>
    <definedName name="text_2">#REF!</definedName>
    <definedName name="TextRefCopyRangeCount" hidden="1">56</definedName>
    <definedName name="tg" localSheetId="0" hidden="1">{#N/A,#N/A,TRUE,"base case";#N/A,#N/A,TRUE,"valuation";#N/A,#N/A,TRUE,"sources and uses";#N/A,#N/A,TRUE,"recapitalization";#N/A,#N/A,TRUE,"flowchart";#N/A,#N/A,TRUE,"summary";#N/A,#N/A,TRUE,"sensitivities";#N/A,#N/A,TRUE,"pro forma";#N/A,#N/A,TRUE,"PAC shares"}</definedName>
    <definedName name="tg" hidden="1">{#N/A,#N/A,TRUE,"base case";#N/A,#N/A,TRUE,"valuation";#N/A,#N/A,TRUE,"sources and uses";#N/A,#N/A,TRUE,"recapitalization";#N/A,#N/A,TRUE,"flowchart";#N/A,#N/A,TRUE,"summary";#N/A,#N/A,TRUE,"sensitivities";#N/A,#N/A,TRUE,"pro forma";#N/A,#N/A,TRUE,"PAC shares"}</definedName>
    <definedName name="TGI">#REF!</definedName>
    <definedName name="tgo">#REF!</definedName>
    <definedName name="the_caller">#REF!</definedName>
    <definedName name="THEN">#REF!</definedName>
    <definedName name="Third_Party">#REF!</definedName>
    <definedName name="this">#REF!</definedName>
    <definedName name="THREE">#REF!</definedName>
    <definedName name="Threeyr_Data" hidden="1">#REF!</definedName>
    <definedName name="thth" localSheetId="0" hidden="1">{#N/A,#N/A,FALSE,"Calc";#N/A,#N/A,FALSE,"Sensitivity";#N/A,#N/A,FALSE,"LT Earn.Dil.";#N/A,#N/A,FALSE,"Dil. AVP"}</definedName>
    <definedName name="thth" hidden="1">{#N/A,#N/A,FALSE,"Calc";#N/A,#N/A,FALSE,"Sensitivity";#N/A,#N/A,FALSE,"LT Earn.Dil.";#N/A,#N/A,FALSE,"Dil. AVP"}</definedName>
    <definedName name="TI_Alloc">#REF!</definedName>
    <definedName name="TI_Allocation">#REF!</definedName>
    <definedName name="TI_LC">#REF!</definedName>
    <definedName name="TI_LC_Draws">#REF!</definedName>
    <definedName name="TI_LC_RANGE">#REF!</definedName>
    <definedName name="TIbankbeg">#REF!</definedName>
    <definedName name="TIbankend">#REF!</definedName>
    <definedName name="TIbankmove">#REF!</definedName>
    <definedName name="TIbegbal">#REF!</definedName>
    <definedName name="TIbookbeg">#REF!</definedName>
    <definedName name="TIbookend">#REF!</definedName>
    <definedName name="TIbookman">#REF!</definedName>
    <definedName name="Ticker">#REF!</definedName>
    <definedName name="tickname" hidden="1">#REF!</definedName>
    <definedName name="TIendbal">#REF!</definedName>
    <definedName name="Tier1_Rate">#REF!</definedName>
    <definedName name="Tier2_Rate">#REF!</definedName>
    <definedName name="Tier3_Rate">#REF!</definedName>
    <definedName name="tim">#REF!</definedName>
    <definedName name="time">#REF!</definedName>
    <definedName name="Timestamp">#REF!</definedName>
    <definedName name="TIN">#REF!</definedName>
    <definedName name="tip">#REF!</definedName>
    <definedName name="TIS">#REF!</definedName>
    <definedName name="Title">#REF!</definedName>
    <definedName name="Title1">#REF!</definedName>
    <definedName name="Title2">#REF!</definedName>
    <definedName name="Title3">#REF!</definedName>
    <definedName name="Title4">#REF!</definedName>
    <definedName name="Title5">#REF!</definedName>
    <definedName name="Title6">#REF!</definedName>
    <definedName name="TIzero">#REF!</definedName>
    <definedName name="tjktyn" hidden="1">#REF!</definedName>
    <definedName name="tjstjr" hidden="1">#REF!</definedName>
    <definedName name="tls">#REF!</definedName>
    <definedName name="tm1_SchutzPasswort" hidden="1">"elKom"</definedName>
    <definedName name="tn">#REF!</definedName>
    <definedName name="To_main_menu">#REF!</definedName>
    <definedName name="To_printing_menu">#REF!</definedName>
    <definedName name="ToBeAllocatedRange">#REF!</definedName>
    <definedName name="toc">#REF!</definedName>
    <definedName name="tof">#REF!</definedName>
    <definedName name="tog">#REF!</definedName>
    <definedName name="Toggle">#REF!</definedName>
    <definedName name="tom">#REF!</definedName>
    <definedName name="TON">#REF!</definedName>
    <definedName name="TOP">#REF!</definedName>
    <definedName name="Top_15_Loans">#REF!</definedName>
    <definedName name="topa">#REF!</definedName>
    <definedName name="TopBalanceQtr">#REF!</definedName>
    <definedName name="TopBalanceYr">#REF!</definedName>
    <definedName name="TopCashFlow">#REF!</definedName>
    <definedName name="TopCashFlowQtr">#REF!</definedName>
    <definedName name="TopCashFlowYr">#REF!</definedName>
    <definedName name="TopPandL">#REF!</definedName>
    <definedName name="TopPandLQtr">#REF!</definedName>
    <definedName name="TopPandLYr">#REF!</definedName>
    <definedName name="TopView">#REF!</definedName>
    <definedName name="tor">#REF!</definedName>
    <definedName name="TOSHIBA">#REF!</definedName>
    <definedName name="TOSHIBA2">#REF!</definedName>
    <definedName name="TOSHIBACOMPS">#REF!</definedName>
    <definedName name="TOSHIBAPRINT">#REF!</definedName>
    <definedName name="tot_pmt_per_shr">#REF!</definedName>
    <definedName name="TOTADMIN">#REF!</definedName>
    <definedName name="TotAggVaCredLoss">#REF!</definedName>
    <definedName name="TOTAL">#REF!</definedName>
    <definedName name="Total_Closing_Costs_at_Exit_Sale">#REF!</definedName>
    <definedName name="Total_Comparaison">#REF!</definedName>
    <definedName name="TOTAL_LEV">#REF!</definedName>
    <definedName name="Total_Loan_Amount">#REF!</definedName>
    <definedName name="Total_LTV">#REF!</definedName>
    <definedName name="Total_Pay">#REF!</definedName>
    <definedName name="Total_Payment" localSheetId="0">Scheduled_Payment+Extra_Payment</definedName>
    <definedName name="Total_Payment">Scheduled_Payment+Extra_Payment</definedName>
    <definedName name="Total_Payment_1" localSheetId="0">Scheduled_Payment+Extra_Payment</definedName>
    <definedName name="Total_Payment_1">Scheduled_Payment+Extra_Payment</definedName>
    <definedName name="Total_payments">#REF!*#REF!</definedName>
    <definedName name="Total_Rev">#REF!</definedName>
    <definedName name="Total_Sources">#REF!</definedName>
    <definedName name="Total_Transaction_Costs">#REF!</definedName>
    <definedName name="Total_Uses">#REF!</definedName>
    <definedName name="TotalAccrExp">#REF!</definedName>
    <definedName name="TotalAccrExpFrom">#REF!</definedName>
    <definedName name="TotalAccrExpPrev">#REF!</definedName>
    <definedName name="TotalArchitecture">#REF!</definedName>
    <definedName name="TotalAssets">#REF!</definedName>
    <definedName name="TotalAssetsFrom">#REF!</definedName>
    <definedName name="TotalAssetsPrev">#REF!</definedName>
    <definedName name="TotalBasePrice">#REF!</definedName>
    <definedName name="TotalCF">#REF!</definedName>
    <definedName name="TotalClosingCosts">#REF!</definedName>
    <definedName name="TotalCoop">#REF!</definedName>
    <definedName name="TotalDebt_ago">#REF!</definedName>
    <definedName name="TotalDirConstCost">#REF!</definedName>
    <definedName name="TotalEquity">#REF!</definedName>
    <definedName name="TotalFeesPerms">#REF!</definedName>
    <definedName name="TotalHOAExpenses">#REF!</definedName>
    <definedName name="TotalHomes">#REF!</definedName>
    <definedName name="TotalHomeSize">#REF!</definedName>
    <definedName name="TotalIncentives">#REF!</definedName>
    <definedName name="TotalIndirects">#REF!</definedName>
    <definedName name="TotalInflatedSales">#REF!</definedName>
    <definedName name="TotalLandPurchPrice">#REF!</definedName>
    <definedName name="TotalLiabs">#REF!</definedName>
    <definedName name="TotalLiabsFrom">#REF!</definedName>
    <definedName name="TotalLiabsPrev">#REF!</definedName>
    <definedName name="TotalLiabsVALU_DD">#REF!</definedName>
    <definedName name="TotalLiabsVALU_DDFrom">#REF!</definedName>
    <definedName name="TotalLiabsVALU_DDPrev">#REF!</definedName>
    <definedName name="TotalMasterMrktgFee">#REF!</definedName>
    <definedName name="TotalModelConvCosts">#REF!</definedName>
    <definedName name="TotalModelMaint">#REF!</definedName>
    <definedName name="TotalModelRecovery">#REF!</definedName>
    <definedName name="TotalNA">#REF!</definedName>
    <definedName name="TotalNAFrom">#REF!</definedName>
    <definedName name="TotalNAPrev">#REF!</definedName>
    <definedName name="TotalOptionCosts">#REF!</definedName>
    <definedName name="TotalOptionRev">#REF!</definedName>
    <definedName name="TotalPhases">#REF!</definedName>
    <definedName name="totalpotsqft">#REF!</definedName>
    <definedName name="TotalPremiums">#REF!</definedName>
    <definedName name="TotalProductionHomes">#REF!</definedName>
    <definedName name="TotalPropertyTax">#REF!</definedName>
    <definedName name="totalrent_count">#REF!</definedName>
    <definedName name="totalrentsum">#REF!</definedName>
    <definedName name="totalresisf">#REF!</definedName>
    <definedName name="Totals">#REF!</definedName>
    <definedName name="TotalSalesCommiss">#REF!</definedName>
    <definedName name="TotalSalesRevInflation">#REF!</definedName>
    <definedName name="TotalServWarranty">#REF!</definedName>
    <definedName name="TOTALSF">#REF!</definedName>
    <definedName name="totalsqftwpopups">#REF!</definedName>
    <definedName name="TotalWelHomeCenter">#REF!</definedName>
    <definedName name="TotalWelHomeCenterSetup">#REF!</definedName>
    <definedName name="totcap" hidden="1">#REF!,#REF!,#REF!,#REF!</definedName>
    <definedName name="TOTCLEAN">#REF!</definedName>
    <definedName name="TOTGENOP">#REF!</definedName>
    <definedName name="TOTINS">#REF!</definedName>
    <definedName name="TOTLL">#REF!</definedName>
    <definedName name="TOTMGMT">#REF!</definedName>
    <definedName name="TotProdHomesInput">#REF!</definedName>
    <definedName name="TOTR_M">#REF!</definedName>
    <definedName name="TOTTAX">#REF!</definedName>
    <definedName name="TOTUTIL">#REF!</definedName>
    <definedName name="tout">#REF!</definedName>
    <definedName name="tpi">#REF!</definedName>
    <definedName name="trac">#REF!</definedName>
    <definedName name="TrackerHeaders">#REF!</definedName>
    <definedName name="Trade1">#REF!</definedName>
    <definedName name="Trade10">#REF!</definedName>
    <definedName name="Trade11">#REF!</definedName>
    <definedName name="Trade12">#REF!</definedName>
    <definedName name="Trade13">#REF!</definedName>
    <definedName name="Trade14">#REF!</definedName>
    <definedName name="Trade15">#REF!</definedName>
    <definedName name="Trade16">#REF!</definedName>
    <definedName name="Trade17">#REF!</definedName>
    <definedName name="Trade18">#REF!</definedName>
    <definedName name="Trade19">#REF!</definedName>
    <definedName name="Trade2">#REF!</definedName>
    <definedName name="Trade20">#REF!</definedName>
    <definedName name="Trade21">#REF!</definedName>
    <definedName name="Trade22">#REF!</definedName>
    <definedName name="Trade23">#REF!</definedName>
    <definedName name="Trade24">#REF!</definedName>
    <definedName name="Trade25">#REF!</definedName>
    <definedName name="Trade26">#REF!</definedName>
    <definedName name="Trade27">#REF!</definedName>
    <definedName name="Trade28">#REF!</definedName>
    <definedName name="Trade29">#REF!</definedName>
    <definedName name="Trade3">#REF!</definedName>
    <definedName name="Trade30">#REF!</definedName>
    <definedName name="Trade31">#REF!</definedName>
    <definedName name="Trade32">#REF!</definedName>
    <definedName name="Trade33">#REF!</definedName>
    <definedName name="Trade34">#REF!</definedName>
    <definedName name="Trade35">#REF!</definedName>
    <definedName name="Trade36">#REF!</definedName>
    <definedName name="Trade37">#REF!</definedName>
    <definedName name="Trade38">#REF!</definedName>
    <definedName name="Trade39">#REF!</definedName>
    <definedName name="Trade4">#REF!</definedName>
    <definedName name="Trade40">#REF!</definedName>
    <definedName name="Trade41">#REF!</definedName>
    <definedName name="Trade42">#REF!</definedName>
    <definedName name="Trade43">#REF!</definedName>
    <definedName name="Trade44">#REF!</definedName>
    <definedName name="Trade45">#REF!</definedName>
    <definedName name="Trade46">#REF!</definedName>
    <definedName name="Trade47">#REF!</definedName>
    <definedName name="Trade48">#REF!</definedName>
    <definedName name="Trade49">#REF!</definedName>
    <definedName name="Trade5">#REF!</definedName>
    <definedName name="Trade50">#REF!</definedName>
    <definedName name="trade51">#REF!</definedName>
    <definedName name="trade52">#REF!</definedName>
    <definedName name="trade53">#REF!</definedName>
    <definedName name="trade54">#REF!</definedName>
    <definedName name="trade55">#REF!</definedName>
    <definedName name="trade56">#REF!</definedName>
    <definedName name="trade57">#REF!</definedName>
    <definedName name="trade58">#REF!</definedName>
    <definedName name="trade59">#REF!</definedName>
    <definedName name="Trade6">#REF!</definedName>
    <definedName name="trade60">#REF!</definedName>
    <definedName name="Trade7">#REF!</definedName>
    <definedName name="Trade8">#REF!</definedName>
    <definedName name="Trade9">#REF!</definedName>
    <definedName name="tradecsi">#REF!</definedName>
    <definedName name="TradeNames">#REF!</definedName>
    <definedName name="Traffic">#REF!</definedName>
    <definedName name="TRAN_01">#REF!</definedName>
    <definedName name="TRAN_9B_COL">#REF!</definedName>
    <definedName name="TRAN_A1">#REF!</definedName>
    <definedName name="TRAN_AG_COL">#REF!</definedName>
    <definedName name="TRAN_AN_COL">#REF!</definedName>
    <definedName name="TRAN_AS_COL">#REF!</definedName>
    <definedName name="TRAN_CD_COL">#REF!</definedName>
    <definedName name="TRAN_CU_COL">#REF!</definedName>
    <definedName name="TRAN_DETAIL_ROW">#REF!</definedName>
    <definedName name="TRAN_ED_COL">#REF!</definedName>
    <definedName name="TRAN_G5_COL">#REF!</definedName>
    <definedName name="TRAN_H7_COL">#REF!</definedName>
    <definedName name="TRAN_INSERTED_ROWS">#REF!</definedName>
    <definedName name="TRAN_ND_COL">#REF!</definedName>
    <definedName name="TRAN_NI_COL">#REF!</definedName>
    <definedName name="TRAN_PB_COL">#REF!</definedName>
    <definedName name="TRAN_PO_COL">#REF!</definedName>
    <definedName name="TRAN_SN_COL">#REF!</definedName>
    <definedName name="TRAN_SU_COL">#REF!</definedName>
    <definedName name="TRAN_SV_COL">#REF!</definedName>
    <definedName name="TRAN_TO_COL">#REF!</definedName>
    <definedName name="TRAN_Y3_COL">#REF!</definedName>
    <definedName name="Tranch_I">#REF!</definedName>
    <definedName name="Tranch_II">#REF!</definedName>
    <definedName name="Tranch_III">#REF!</definedName>
    <definedName name="Tranch_IV">#REF!</definedName>
    <definedName name="Tranch_V">#REF!</definedName>
    <definedName name="TranCodeLook">#REF!</definedName>
    <definedName name="trans2">#REF!</definedName>
    <definedName name="TransactionType">#REF!</definedName>
    <definedName name="transassum">#REF!</definedName>
    <definedName name="TransCodes">#REF!</definedName>
    <definedName name="Transferable">#REF!</definedName>
    <definedName name="TranTable">#REF!</definedName>
    <definedName name="trc_XLS_DATASHEET_ProtectDate">36888.4816550926</definedName>
    <definedName name="treeList" hidden="1">"00000000000000000000000000000000000000000000000000000000000000000000000000000000000000000000000000000000000000000000000000000000000000000000000000000000000000000000000000000000000000000000000000000000"</definedName>
    <definedName name="Trepps">#REF!</definedName>
    <definedName name="trial" localSheetId="0" hidden="1">{"Outflow 1",#N/A,FALSE,"Outflows-Inflows";"Outflow 2",#N/A,FALSE,"Outflows-Inflows";"Inflow 1",#N/A,FALSE,"Outflows-Inflows";"Inflow 2",#N/A,FALSE,"Outflows-Inflows"}</definedName>
    <definedName name="trial" hidden="1">{"Outflow 1",#N/A,FALSE,"Outflows-Inflows";"Outflow 2",#N/A,FALSE,"Outflows-Inflows";"Inflow 1",#N/A,FALSE,"Outflows-Inflows";"Inflow 2",#N/A,FALSE,"Outflows-Inflows"}</definedName>
    <definedName name="trtyr" localSheetId="0" hidden="1">{"graph",#N/A,FALSE,"WWJU";"graph",#N/A,FALSE,"WWSEM";"graph",#N/A,FALSE,"GOMJU";"graph",#N/A,FALSE,"GOMSEM";"graph",#N/A,FALSE,"NSJU";"graph",#N/A,FALSE,"NSSEM";"graph",#N/A,FALSE,"WAJU";"graph",#N/A,FALSE,"STOCKPRI";"graph",#N/A,FALSE,"CFTEV";"graph",#N/A,FALSE,"NAV-RCV";"graph",#N/A,FALSE,"CRUDEWW"}</definedName>
    <definedName name="trtyr" hidden="1">{"graph",#N/A,FALSE,"WWJU";"graph",#N/A,FALSE,"WWSEM";"graph",#N/A,FALSE,"GOMJU";"graph",#N/A,FALSE,"GOMSEM";"graph",#N/A,FALSE,"NSJU";"graph",#N/A,FALSE,"NSSEM";"graph",#N/A,FALSE,"WAJU";"graph",#N/A,FALSE,"STOCKPRI";"graph",#N/A,FALSE,"CFTEV";"graph",#N/A,FALSE,"NAV-RCV";"graph",#N/A,FALSE,"CRUDEWW"}</definedName>
    <definedName name="tryagain" hidden="1">#REF!</definedName>
    <definedName name="tryeuyit" localSheetId="0" hidden="1">{#N/A,#N/A,FALSE,"Pharm";#N/A,#N/A,FALSE,"WWCM"}</definedName>
    <definedName name="tryeuyit" hidden="1">{#N/A,#N/A,FALSE,"Pharm";#N/A,#N/A,FALSE,"WWCM"}</definedName>
    <definedName name="ts" localSheetId="0" hidden="1">{"CASHFLOW",#N/A,FALSE,"Northpointe"}</definedName>
    <definedName name="ts" hidden="1">{"CASHFLOW",#N/A,FALSE,"Northpointe"}</definedName>
    <definedName name="TSF">#REF!</definedName>
    <definedName name="tshymnsty" hidden="1">#REF!</definedName>
    <definedName name="TSQ">#REF!</definedName>
    <definedName name="TSX">#REF!</definedName>
    <definedName name="tt">#REF!</definedName>
    <definedName name="TT1B">#REF!</definedName>
    <definedName name="TT2B">#REF!</definedName>
    <definedName name="TTBALANCE">#REF!</definedName>
    <definedName name="TTINCOME">#REF!</definedName>
    <definedName name="ttp">#REF!</definedName>
    <definedName name="ttrrt" localSheetId="0" hidden="1">{"ASS",#N/A,TRUE,"Assumptions";"OUT1",#N/A,TRUE,"1";"out2",#N/A,TRUE,"2";"out3",#N/A,TRUE,"3";"out4",#N/A,TRUE,"4";"out5",#N/A,TRUE,"5";"out6",#N/A,TRUE,"6";"out7",#N/A,TRUE,"7";"out8",#N/A,TRUE,"8";"out9",#N/A,TRUE,"9";"out10",#N/A,TRUE,"10";"out11",#N/A,TRUE,"11";"out12",#N/A,TRUE,"12";"out13",#N/A,TRUE,"13";"out14",#N/A,TRUE,"14";"out15",#N/A,TRUE,"15";"out16",#N/A,TRUE,"16";"out17",#N/A,TRUE,"17";"out18",#N/A,TRUE,"18";"out19",#N/A,TRUE,"19";"out20",#N/A,TRUE,"20";"out21",#N/A,TRUE,"21";"OUT22",#N/A,TRUE,"22";"out23",#N/A,TRUE,"23";"out24",#N/A,TRUE,"24";"out25",#N/A,TRUE,"25";"out26",#N/A,TRUE,"26";"out27",#N/A,TRUE,"27";"out28",#N/A,TRUE,"28";"out29",#N/A,TRUE,"29";"out30",#N/A,TRUE,"30";"out31",#N/A,TRUE,"31";"out32",#N/A,TRUE,"32";"out33",#N/A,TRUE,"33";"out34",#N/A,TRUE,"34";"out35",#N/A,TRUE,"35";"out36",#N/A,TRUE,"36";"out37",#N/A,TRUE,"37";"out38",#N/A,TRUE,"38";"out39",#N/A,TRUE,"39";"out40",#N/A,TRUE,"40";"out41",#N/A,TRUE,"41";"out42",#N/A,TRUE,"42";"out43",#N/A,TRUE,"43";"out44",#N/A,TRUE,"44";"out45",#N/A,TRUE,"45";"out46",#N/A,TRUE,"46";"out47",#N/A,TRUE,"47";"out48",#N/A,TRUE,"48";"out49",#N/A,TRUE,"49";"out50",#N/A,TRUE,"50";"out51",#N/A,TRUE,"51";"out52",#N/A,TRUE,"52";"out53",#N/A,TRUE,"53";"out54",#N/A,TRUE,"54";"out55",#N/A,TRUE,"55";"out56",#N/A,TRUE,"56";"out57",#N/A,TRUE,"57";"out58",#N/A,TRUE,"58"}</definedName>
    <definedName name="ttrrt" hidden="1">{"ASS",#N/A,TRUE,"Assumptions";"OUT1",#N/A,TRUE,"1";"out2",#N/A,TRUE,"2";"out3",#N/A,TRUE,"3";"out4",#N/A,TRUE,"4";"out5",#N/A,TRUE,"5";"out6",#N/A,TRUE,"6";"out7",#N/A,TRUE,"7";"out8",#N/A,TRUE,"8";"out9",#N/A,TRUE,"9";"out10",#N/A,TRUE,"10";"out11",#N/A,TRUE,"11";"out12",#N/A,TRUE,"12";"out13",#N/A,TRUE,"13";"out14",#N/A,TRUE,"14";"out15",#N/A,TRUE,"15";"out16",#N/A,TRUE,"16";"out17",#N/A,TRUE,"17";"out18",#N/A,TRUE,"18";"out19",#N/A,TRUE,"19";"out20",#N/A,TRUE,"20";"out21",#N/A,TRUE,"21";"OUT22",#N/A,TRUE,"22";"out23",#N/A,TRUE,"23";"out24",#N/A,TRUE,"24";"out25",#N/A,TRUE,"25";"out26",#N/A,TRUE,"26";"out27",#N/A,TRUE,"27";"out28",#N/A,TRUE,"28";"out29",#N/A,TRUE,"29";"out30",#N/A,TRUE,"30";"out31",#N/A,TRUE,"31";"out32",#N/A,TRUE,"32";"out33",#N/A,TRUE,"33";"out34",#N/A,TRUE,"34";"out35",#N/A,TRUE,"35";"out36",#N/A,TRUE,"36";"out37",#N/A,TRUE,"37";"out38",#N/A,TRUE,"38";"out39",#N/A,TRUE,"39";"out40",#N/A,TRUE,"40";"out41",#N/A,TRUE,"41";"out42",#N/A,TRUE,"42";"out43",#N/A,TRUE,"43";"out44",#N/A,TRUE,"44";"out45",#N/A,TRUE,"45";"out46",#N/A,TRUE,"46";"out47",#N/A,TRUE,"47";"out48",#N/A,TRUE,"48";"out49",#N/A,TRUE,"49";"out50",#N/A,TRUE,"50";"out51",#N/A,TRUE,"51";"out52",#N/A,TRUE,"52";"out53",#N/A,TRUE,"53";"out54",#N/A,TRUE,"54";"out55",#N/A,TRUE,"55";"out56",#N/A,TRUE,"56";"out57",#N/A,TRUE,"57";"out58",#N/A,TRUE,"58"}</definedName>
    <definedName name="ttt" localSheetId="0" hidden="1">{"Kontenverteilung",#N/A,FALSE,"H A Ü"}</definedName>
    <definedName name="ttt" hidden="1">{"Kontenverteilung",#N/A,FALSE,"H A Ü"}</definedName>
    <definedName name="tttt" localSheetId="0" hidden="1">{"coverall",#N/A,FALSE,"Definitions";"cover1",#N/A,FALSE,"Definitions";"cover2",#N/A,FALSE,"Definitions";"cover3",#N/A,FALSE,"Definitions";"cover4",#N/A,FALSE,"Definitions";"cover5",#N/A,FALSE,"Definitions";"blank",#N/A,FALSE,"Definitions"}</definedName>
    <definedName name="tttt" hidden="1">{"coverall",#N/A,FALSE,"Definitions";"cover1",#N/A,FALSE,"Definitions";"cover2",#N/A,FALSE,"Definitions";"cover3",#N/A,FALSE,"Definitions";"cover4",#N/A,FALSE,"Definitions";"cover5",#N/A,FALSE,"Definitions";"blank",#N/A,FALSE,"Definitions"}</definedName>
    <definedName name="ttttt" localSheetId="0" hidden="1">{FALSE,FALSE,1.75,1,600,351,FALSE,FALSE,TRUE,TRUE,0,30,#N/A,41,#N/A,9.57777777777778,18.9166666666667,1,FALSE,FALSE,1,TRUE,1,FALSE,100,"Swvu.As._.Is._.Value.","ACwvu.As._.Is._.Value.",1,FALSE,FALSE,1,1,1,1,1,"","",FALSE,FALSE,FALSE,FALSE,1,#N/A,1,1,FALSE,FALSE,FALSE,FALSE,FALSE,FALSE}</definedName>
    <definedName name="ttttt" hidden="1">{FALSE,FALSE,1.75,1,600,351,FALSE,FALSE,TRUE,TRUE,0,30,#N/A,41,#N/A,9.57777777777778,18.9166666666667,1,FALSE,FALSE,1,TRUE,1,FALSE,100,"Swvu.As._.Is._.Value.","ACwvu.As._.Is._.Value.",1,FALSE,FALSE,1,1,1,1,1,"","",FALSE,FALSE,FALSE,FALSE,1,#N/A,1,1,FALSE,FALSE,FALSE,FALSE,FALSE,FALSE}</definedName>
    <definedName name="ttttttt" localSheetId="0" hidden="1">{FALSE,FALSE,1.75,1,600,351,FALSE,FALSE,TRUE,TRUE,0,30,#N/A,41,#N/A,9.57777777777778,18.9166666666667,1,FALSE,FALSE,1,TRUE,1,FALSE,100,"Swvu.As._.Is._.Value.","ACwvu.As._.Is._.Value.",1,FALSE,FALSE,1,1,1,1,1,"","",FALSE,FALSE,FALSE,FALSE,1,#N/A,1,1,FALSE,FALSE,FALSE,FALSE,FALSE,FALSE}</definedName>
    <definedName name="ttttttt" hidden="1">{FALSE,FALSE,1.75,1,600,351,FALSE,FALSE,TRUE,TRUE,0,30,#N/A,41,#N/A,9.57777777777778,18.9166666666667,1,FALSE,FALSE,1,TRUE,1,FALSE,100,"Swvu.As._.Is._.Value.","ACwvu.As._.Is._.Value.",1,FALSE,FALSE,1,1,1,1,1,"","",FALSE,FALSE,FALSE,FALSE,1,#N/A,1,1,FALSE,FALSE,FALSE,FALSE,FALSE,FALSE}</definedName>
    <definedName name="TTTTTTTT" localSheetId="0" hidden="1">{FALSE,FALSE,1.75,1,600,351,FALSE,FALSE,TRUE,TRUE,0,30,#N/A,41,#N/A,9.57777777777778,18.9166666666667,1,FALSE,FALSE,1,TRUE,1,FALSE,100,"Swvu.As._.Is._.Value.","ACwvu.As._.Is._.Value.",1,FALSE,FALSE,1,1,1,1,1,"","",FALSE,FALSE,FALSE,FALSE,1,#N/A,1,1,FALSE,FALSE,FALSE,FALSE,FALSE,FALSE}</definedName>
    <definedName name="TTTTTTTT" hidden="1">{FALSE,FALSE,1.75,1,600,351,FALSE,FALSE,TRUE,TRUE,0,30,#N/A,41,#N/A,9.57777777777778,18.9166666666667,1,FALSE,FALSE,1,TRUE,1,FALSE,100,"Swvu.As._.Is._.Value.","ACwvu.As._.Is._.Value.",1,FALSE,FALSE,1,1,1,1,1,"","",FALSE,FALSE,FALSE,FALSE,1,#N/A,1,1,FALSE,FALSE,FALSE,FALSE,FALSE,FALSE}</definedName>
    <definedName name="tttttttttttttt" localSheetId="0" hidden="1">{FALSE,FALSE,1.75,1,600,351,FALSE,FALSE,TRUE,TRUE,0,30,#N/A,41,#N/A,9.57777777777778,18.9166666666667,1,FALSE,FALSE,1,TRUE,1,FALSE,100,"Swvu.As._.Is._.Value.","ACwvu.As._.Is._.Value.",1,FALSE,FALSE,1,1,1,1,1,"","",FALSE,FALSE,FALSE,FALSE,1,#N/A,1,1,FALSE,FALSE,FALSE,FALSE,FALSE,FALSE}</definedName>
    <definedName name="tttttttttttttt" hidden="1">{FALSE,FALSE,1.75,1,600,351,FALSE,FALSE,TRUE,TRUE,0,30,#N/A,41,#N/A,9.57777777777778,18.9166666666667,1,FALSE,FALSE,1,TRUE,1,FALSE,100,"Swvu.As._.Is._.Value.","ACwvu.As._.Is._.Value.",1,FALSE,FALSE,1,1,1,1,1,"","",FALSE,FALSE,FALSE,FALSE,1,#N/A,1,1,FALSE,FALSE,FALSE,FALSE,FALSE,FALSE}</definedName>
    <definedName name="tty">#REF!</definedName>
    <definedName name="tudorshs">#REF!</definedName>
    <definedName name="tudorval">#REF!</definedName>
    <definedName name="tur">#REF!</definedName>
    <definedName name="Turn">#REF!</definedName>
    <definedName name="turnemoff">#REF!</definedName>
    <definedName name="Turnover">#REF!</definedName>
    <definedName name="tval">#REF!</definedName>
    <definedName name="TWENTY">#REF!</definedName>
    <definedName name="twn" localSheetId="0" hidden="1">{"Analysis of Non Group Investments",#N/A,TRUE,"Support";"Income And Gains",#N/A,TRUE,"Support";"Inter Coy Interest and Divs",#N/A,TRUE,"Support";"Divs paid and payable",#N/A,TRUE,"Support";"Amounts due to Group Coys",#N/A,TRUE,"Support";"Amounts due from Group Coys.",#N/A,TRUE,"Support";"Holdings In Group Coys",#N/A,TRUE,"Support";"Cash Flow",#N/A,TRUE,"Support";"Staff Nos.",#N/A,TRUE,"Support"}</definedName>
    <definedName name="twn" hidden="1">{"Analysis of Non Group Investments",#N/A,TRUE,"Support";"Income And Gains",#N/A,TRUE,"Support";"Inter Coy Interest and Divs",#N/A,TRUE,"Support";"Divs paid and payable",#N/A,TRUE,"Support";"Amounts due to Group Coys",#N/A,TRUE,"Support";"Amounts due from Group Coys.",#N/A,TRUE,"Support";"Holdings In Group Coys",#N/A,TRUE,"Support";"Cash Flow",#N/A,TRUE,"Support";"Staff Nos.",#N/A,TRUE,"Support"}</definedName>
    <definedName name="TWO">#REF!</definedName>
    <definedName name="TXCOLUMN">#REF!</definedName>
    <definedName name="tyhtrh" hidden="1">#REF!</definedName>
    <definedName name="tyjm" hidden="1">#REF!</definedName>
    <definedName name="tyler"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tyler"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tyler1"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ler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nonasset" hidden="1">#REF!</definedName>
    <definedName name="Type">#REF!</definedName>
    <definedName name="tyutytyi" localSheetId="0" hidden="1">{#N/A,#N/A,FALSE,"Pharm";#N/A,#N/A,FALSE,"WWCM"}</definedName>
    <definedName name="tyutytyi" hidden="1">{#N/A,#N/A,FALSE,"Pharm";#N/A,#N/A,FALSE,"WWCM"}</definedName>
    <definedName name="tyyufkjkhjd" localSheetId="0" hidden="1">{#N/A,#N/A,FALSE,"Pharm";#N/A,#N/A,FALSE,"WWCM"}</definedName>
    <definedName name="tyyufkjkhjd" hidden="1">{#N/A,#N/A,FALSE,"Pharm";#N/A,#N/A,FALSE,"WWCM"}</definedName>
    <definedName name="U\">#REF!</definedName>
    <definedName name="ubs">#REF!</definedName>
    <definedName name="UBSfixed">#REF!</definedName>
    <definedName name="ucc">#REF!</definedName>
    <definedName name="ucicode">#REF!</definedName>
    <definedName name="Ucoc">#REF!</definedName>
    <definedName name="uen" localSheetId="0" hidden="1">{#N/A,#N/A,TRUE,"base case";#N/A,#N/A,TRUE,"valuation";#N/A,#N/A,TRUE,"sources and uses";#N/A,#N/A,TRUE,"recapitalization";#N/A,#N/A,TRUE,"flowchart";#N/A,#N/A,TRUE,"summary";#N/A,#N/A,TRUE,"sensitivities";#N/A,#N/A,TRUE,"pro forma";#N/A,#N/A,TRUE,"PAC shares"}</definedName>
    <definedName name="uen" hidden="1">{#N/A,#N/A,TRUE,"base case";#N/A,#N/A,TRUE,"valuation";#N/A,#N/A,TRUE,"sources and uses";#N/A,#N/A,TRUE,"recapitalization";#N/A,#N/A,TRUE,"flowchart";#N/A,#N/A,TRUE,"summary";#N/A,#N/A,TRUE,"sensitivities";#N/A,#N/A,TRUE,"pro forma";#N/A,#N/A,TRUE,"PAC shares"}</definedName>
    <definedName name="ui" localSheetId="0" hidden="1">{"Total",#N/A,FALSE,"Total Proved";"PDP",#N/A,FALSE,"Total Proved";"PNP",#N/A,FALSE,"Total Proved";"PUD",#N/A,FALSE,"Total Proved"}</definedName>
    <definedName name="ui" hidden="1">{"Total",#N/A,FALSE,"Total Proved";"PDP",#N/A,FALSE,"Total Proved";"PNP",#N/A,FALSE,"Total Proved";"PUD",#N/A,FALSE,"Total Proved"}</definedName>
    <definedName name="Uit">#REF!</definedName>
    <definedName name="uj" localSheetId="0" hidden="1">{#N/A,#N/A,FALSE,"Chart 2 by Prop Type"}</definedName>
    <definedName name="uj" hidden="1">{#N/A,#N/A,FALSE,"Chart 2 by Prop Type"}</definedName>
    <definedName name="UL">#REF!</definedName>
    <definedName name="uliygfiygul">#REF!</definedName>
    <definedName name="UNA">#REF!</definedName>
    <definedName name="Underwriter_Table">#REF!</definedName>
    <definedName name="UndGLAdjBBMPR">#REF!</definedName>
    <definedName name="UndIncAdjBBMPR">#REF!</definedName>
    <definedName name="UndistAg">#REF!</definedName>
    <definedName name="UndistAgFrom">#REF!</definedName>
    <definedName name="UndistAgPrev">#REF!</definedName>
    <definedName name="UndistGL">#REF!</definedName>
    <definedName name="UndistGL_AdjBegBal">#REF!</definedName>
    <definedName name="UndistGLFrom">#REF!</definedName>
    <definedName name="UndistGLPrev">#REF!</definedName>
    <definedName name="UndistInc">#REF!</definedName>
    <definedName name="UndistInc_AdjBegBal">#REF!</definedName>
    <definedName name="UndistIncFrom">#REF!</definedName>
    <definedName name="UndistIncPrev">#REF!</definedName>
    <definedName name="UNDISTRIBUTED_GL">#REF!</definedName>
    <definedName name="UNDISTRIBUTED_GL_002">#REF!</definedName>
    <definedName name="UNDISTRIBUTED_GL_002_Ag">#REF!</definedName>
    <definedName name="UNDISTRIBUTED_GL3">#REF!</definedName>
    <definedName name="UNDISTRIBUTED_GL3_Ag">#REF!</definedName>
    <definedName name="UNDISTRIBUTED_INCOME">#REF!</definedName>
    <definedName name="UNDISTRIBUTED_INCOME_002">#REF!</definedName>
    <definedName name="UNDISTRIBUTED_INCOME_002_Ag">#REF!</definedName>
    <definedName name="UNDISTRIBUTED_INCOME3">#REF!</definedName>
    <definedName name="unf.Leist" localSheetId="0" hidden="1">{"Alles",#N/A,FALSE,"H A Ü"}</definedName>
    <definedName name="unf.Leist" hidden="1">{"Alles",#N/A,FALSE,"H A Ü"}</definedName>
    <definedName name="Unfert.Leist" localSheetId="0" hidden="1">{"Saldenliste",#N/A,FALSE,"H A Ü"}</definedName>
    <definedName name="Unfert.Leist" hidden="1">{"Saldenliste",#N/A,FALSE,"H A Ü"}</definedName>
    <definedName name="UnfrUnrlFXInc">#REF!</definedName>
    <definedName name="UnfrUnrlFXIncCurr">#REF!</definedName>
    <definedName name="UnfrUnrlFXIncCurrFrom">#REF!</definedName>
    <definedName name="UnfrUnrlFXIncCurrPrev">#REF!</definedName>
    <definedName name="UnfrUnrlFXIncFrom">#REF!</definedName>
    <definedName name="UnfrUnrlFXIncPrev">#REF!</definedName>
    <definedName name="UniqueID">#REF!</definedName>
    <definedName name="unit">#REF!</definedName>
    <definedName name="UnitFlag">#REF!</definedName>
    <definedName name="UnitNoColumn">#REF!</definedName>
    <definedName name="Units">#REF!</definedName>
    <definedName name="Units_DeliMo">#REF!</definedName>
    <definedName name="Units_DeliMo1">#REF!</definedName>
    <definedName name="UnitsA">#REF!</definedName>
    <definedName name="UnitsB">#REF!</definedName>
    <definedName name="UnitsC">#REF!</definedName>
    <definedName name="UnitsD">#REF!</definedName>
    <definedName name="unlev1cf">#REF!</definedName>
    <definedName name="UnLev2CF">#REF!</definedName>
    <definedName name="UnleveredIRR">#REF!</definedName>
    <definedName name="UnLevHold1">#REF!</definedName>
    <definedName name="UnLevHold2">#REF!</definedName>
    <definedName name="unlevhold3">#REF!</definedName>
    <definedName name="UnLevHold4">#REF!</definedName>
    <definedName name="UNR_FX_GL">#REF!</definedName>
    <definedName name="UNR_FX_GL_002">#REF!</definedName>
    <definedName name="UNR_FX_GL_002_Ag">#REF!</definedName>
    <definedName name="UNR_FX_GL_Ag">#REF!</definedName>
    <definedName name="UNR_FX_GL3">#REF!</definedName>
    <definedName name="UNR_FX_GL3_Ag">#REF!</definedName>
    <definedName name="UNR_FX_INC_CURR">#REF!</definedName>
    <definedName name="UNR_FX_INC_CURR_002">#REF!</definedName>
    <definedName name="UNR_FX_INC_CURR3">#REF!</definedName>
    <definedName name="UNR_FX_INC_REC">#REF!</definedName>
    <definedName name="UNR_FX_INC_REC_002">#REF!</definedName>
    <definedName name="UNR_FX_INC_REC3">#REF!</definedName>
    <definedName name="UNR_GL">#REF!</definedName>
    <definedName name="UNR_GL_002">#REF!</definedName>
    <definedName name="UNR_GL_002_Ag">#REF!</definedName>
    <definedName name="UNR_GL_Ag">#REF!</definedName>
    <definedName name="UNR_GL_MID_CURRENT">#REF!</definedName>
    <definedName name="UNR_GL_MID_PRIOR">#REF!</definedName>
    <definedName name="UNR_GL3">#REF!</definedName>
    <definedName name="UNR_GL3_Ag">#REF!</definedName>
    <definedName name="UNREALIZED_FX_AMORT">#REF!</definedName>
    <definedName name="UNREALIZED_FX_INCOME">#REF!</definedName>
    <definedName name="UNREALIZED_FX_INCOME_CURRENCIES">#REF!</definedName>
    <definedName name="UNREALIZED_FX_INCOME_RECEIVABLE">#REF!</definedName>
    <definedName name="unrealized1231">#REF!</definedName>
    <definedName name="UnrlFXAmort">#REF!</definedName>
    <definedName name="UnrlFXAmortFrom">#REF!</definedName>
    <definedName name="UnrlFXAmortPrev">#REF!</definedName>
    <definedName name="UnrlFXEquity">#REF!</definedName>
    <definedName name="UnrlFXEquityFrom">#REF!</definedName>
    <definedName name="UnrlFXEquityPrev">#REF!</definedName>
    <definedName name="UnrlFXGL">#REF!</definedName>
    <definedName name="UnrlFXGLFrom">#REF!</definedName>
    <definedName name="UnrlFXGLPrev">#REF!</definedName>
    <definedName name="UnrlFXInc">#REF!</definedName>
    <definedName name="UnrlFXIncFrom">#REF!</definedName>
    <definedName name="UnrlFXIncPrev">#REF!</definedName>
    <definedName name="UnrlFXShAmort">#REF!</definedName>
    <definedName name="UnrlFXShAmortFrom">#REF!</definedName>
    <definedName name="UnrlFXShAmortPrev">#REF!</definedName>
    <definedName name="UnrlFXShInc">#REF!</definedName>
    <definedName name="UnrlFXShIncFrom">#REF!</definedName>
    <definedName name="UnrlFXShIncPrev">#REF!</definedName>
    <definedName name="UnrlGainForwards">#REF!</definedName>
    <definedName name="UnrlGainForwardsFrom">#REF!</definedName>
    <definedName name="UnrlGainForwardsPrev">#REF!</definedName>
    <definedName name="UnrlGL">#REF!</definedName>
    <definedName name="UnrlGLFrom">#REF!</definedName>
    <definedName name="UnrlGLPrev">#REF!</definedName>
    <definedName name="UnrlLossForwards">#REF!</definedName>
    <definedName name="UnrlLossForwardsFrom">#REF!</definedName>
    <definedName name="UnrlLossForwardsPrev">#REF!</definedName>
    <definedName name="up">#REF!</definedName>
    <definedName name="UPB_Loans">#REF!</definedName>
    <definedName name="UPB_NPV_Threshold_Table">#REF!</definedName>
    <definedName name="UPB_NPV_Values_Table">#REF!</definedName>
    <definedName name="UPB_REO">#REF!</definedName>
    <definedName name="UPB_Resolutions">#REF!</definedName>
    <definedName name="UPB_Total">#REF!</definedName>
    <definedName name="UPBthisyear">#REF!</definedName>
    <definedName name="UPDATE">#REF!</definedName>
    <definedName name="Update_Datatape">#REF!</definedName>
    <definedName name="Updated_Codes">#REF!</definedName>
    <definedName name="Updated_Dispo">#REF!</definedName>
    <definedName name="UPLOAD">#REF!</definedName>
    <definedName name="Upload_Fields">#REF!</definedName>
    <definedName name="Upload_Fields1">#REF!</definedName>
    <definedName name="Uploaded_Data">#REF!</definedName>
    <definedName name="Uploaded_Data1">#REF!</definedName>
    <definedName name="UPS">#REF!</definedName>
    <definedName name="us">#REF!</definedName>
    <definedName name="us_can">#REF!</definedName>
    <definedName name="USDVol1">#REF!</definedName>
    <definedName name="USDVol2">#REF!</definedName>
    <definedName name="USE">#REF!</definedName>
    <definedName name="User_ID">#REF!</definedName>
    <definedName name="User_Lib">#REF!</definedName>
    <definedName name="User_List">#REF!</definedName>
    <definedName name="User_Table">#REF!</definedName>
    <definedName name="Uses">#REF!</definedName>
    <definedName name="USHOLIDAY">#REF!</definedName>
    <definedName name="UT_Display">#REF!,#REF!</definedName>
    <definedName name="UTIL">#REF!</definedName>
    <definedName name="UtilUnit">#REF!</definedName>
    <definedName name="uu">#REF!</definedName>
    <definedName name="UW_DSCR">#REF!</definedName>
    <definedName name="uw_email_list">#REF!</definedName>
    <definedName name="UW_Loans">#REF!</definedName>
    <definedName name="UW_REO">#REF!</definedName>
    <definedName name="UW_Resolutions">#REF!</definedName>
    <definedName name="UW_Total">#REF!</definedName>
    <definedName name="UWdebtyields">#REF!</definedName>
    <definedName name="UWdscrs">#REF!</definedName>
    <definedName name="uwe" localSheetId="0" hidden="1">{"Alles",#N/A,FALSE,"H A Ü"}</definedName>
    <definedName name="uwe" hidden="1">{"Alles",#N/A,FALSE,"H A Ü"}</definedName>
    <definedName name="UWHeaders">#REF!</definedName>
    <definedName name="UWIDs">#REF!</definedName>
    <definedName name="UWTape">#REF!</definedName>
    <definedName name="uyfkf"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fkf"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R"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UYR"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v" localSheetId="0" hidden="1">{#N/A,#N/A,FALSE,"Aging Summary";#N/A,#N/A,FALSE,"Ratio Analysis";#N/A,#N/A,FALSE,"Test 120 Day Accts";#N/A,#N/A,FALSE,"Tickmarks"}</definedName>
    <definedName name="v" hidden="1">{#N/A,#N/A,FALSE,"Aging Summary";#N/A,#N/A,FALSE,"Ratio Analysis";#N/A,#N/A,FALSE,"Test 120 Day Accts";#N/A,#N/A,FALSE,"Tickmarks"}</definedName>
    <definedName name="v_Key1" hidden="1">#REF!</definedName>
    <definedName name="v_Key2" hidden="1">#REF!</definedName>
    <definedName name="VAC">#REF!</definedName>
    <definedName name="vacancy">#REF!</definedName>
    <definedName name="vacant_count">#REF!</definedName>
    <definedName name="vacantSF_count">#REF!</definedName>
    <definedName name="vacsidecalc">#REF!</definedName>
    <definedName name="val">#REF!</definedName>
    <definedName name="ValAdj">#REF!</definedName>
    <definedName name="ValAdjFrom">#REF!</definedName>
    <definedName name="ValAdjPrev">#REF!</definedName>
    <definedName name="VALCHART">#REF!</definedName>
    <definedName name="Validation">"MAM"</definedName>
    <definedName name="Validation_Table">#REF!</definedName>
    <definedName name="ValidStartDates">#REF!</definedName>
    <definedName name="VAlSUM">#REF!</definedName>
    <definedName name="VALU_50">#REF!</definedName>
    <definedName name="VALU_50_002">#REF!</definedName>
    <definedName name="VALU_5Q">#REF!</definedName>
    <definedName name="VALU_5Q_002">#REF!</definedName>
    <definedName name="VALU_7M">#REF!</definedName>
    <definedName name="VALU_7M_002">#REF!</definedName>
    <definedName name="VALU_9X">#REF!</definedName>
    <definedName name="VALU_AA">#REF!</definedName>
    <definedName name="VALU_AA_003">#REF!</definedName>
    <definedName name="VALU_AA_004">#REF!</definedName>
    <definedName name="VALU_AA_005">#REF!</definedName>
    <definedName name="VALU_AA_006">#REF!</definedName>
    <definedName name="VALU_AA_007">#REF!</definedName>
    <definedName name="VALU_AA_008">#REF!</definedName>
    <definedName name="VALU_AD">#REF!</definedName>
    <definedName name="VALU_AE">#REF!</definedName>
    <definedName name="VALU_AE_002">#REF!</definedName>
    <definedName name="VALU_AL">#REF!</definedName>
    <definedName name="VALU_AL_002">#REF!</definedName>
    <definedName name="VALU_BP">#REF!</definedName>
    <definedName name="VALU_BR">#REF!</definedName>
    <definedName name="VALU_BR_002">#REF!</definedName>
    <definedName name="VALU_BZ">#REF!</definedName>
    <definedName name="VALU_CA">#REF!</definedName>
    <definedName name="VALU_CA_002">#REF!</definedName>
    <definedName name="VALU_CK">#REF!</definedName>
    <definedName name="VALU_CK_002">#REF!</definedName>
    <definedName name="VALU_CO_003">#REF!</definedName>
    <definedName name="VALU_CO_004">#REF!</definedName>
    <definedName name="VALU_CO_005">#REF!</definedName>
    <definedName name="VALU_CO_006">#REF!</definedName>
    <definedName name="VALU_CO_007">#REF!</definedName>
    <definedName name="VALU_CO_008">#REF!</definedName>
    <definedName name="VALU_CP">#REF!</definedName>
    <definedName name="VALU_CP_002">#REF!</definedName>
    <definedName name="VALU_CQ">#REF!</definedName>
    <definedName name="VALU_CS">#REF!</definedName>
    <definedName name="VALU_CS_002">#REF!</definedName>
    <definedName name="VALU_CS_003">#REF!</definedName>
    <definedName name="VALU_CS_004">#REF!</definedName>
    <definedName name="VALU_CS_005">#REF!</definedName>
    <definedName name="VALU_CS_006">#REF!</definedName>
    <definedName name="VALU_CS_007">#REF!</definedName>
    <definedName name="valu_cs_008">#REF!</definedName>
    <definedName name="VALU_CW">#REF!</definedName>
    <definedName name="VALU_CW_002">#REF!</definedName>
    <definedName name="VALU_CX">#REF!</definedName>
    <definedName name="VALU_CX_002">#REF!</definedName>
    <definedName name="VALU_D1_003">#REF!</definedName>
    <definedName name="VALU_D1_004">#REF!</definedName>
    <definedName name="VALU_D1_005">#REF!</definedName>
    <definedName name="VALU_D1_006">#REF!</definedName>
    <definedName name="VALU_D1_007">#REF!</definedName>
    <definedName name="VALU_D1_008">#REF!</definedName>
    <definedName name="VALU_DA">#REF!</definedName>
    <definedName name="VALU_DA_002">#REF!</definedName>
    <definedName name="VALU_DD">#REF!</definedName>
    <definedName name="VALU_DD_002">#REF!</definedName>
    <definedName name="VALU_DF_003">#REF!</definedName>
    <definedName name="VALU_DF_004">#REF!</definedName>
    <definedName name="VALU_DF_005">#REF!</definedName>
    <definedName name="VALU_DF_006">#REF!</definedName>
    <definedName name="VALU_DF_007">#REF!</definedName>
    <definedName name="VALU_DF_008">#REF!</definedName>
    <definedName name="VALU_DG">#REF!</definedName>
    <definedName name="VALU_DG_003">#REF!</definedName>
    <definedName name="VALU_DG_004">#REF!</definedName>
    <definedName name="VALU_DG_005">#REF!</definedName>
    <definedName name="VALU_DG_006">#REF!</definedName>
    <definedName name="VALU_DG_007">#REF!</definedName>
    <definedName name="VALU_DG_008">#REF!</definedName>
    <definedName name="VALU_DH">#REF!</definedName>
    <definedName name="VALU_DH_003">#REF!</definedName>
    <definedName name="VALU_DH_004">#REF!</definedName>
    <definedName name="VALU_DH_005">#REF!</definedName>
    <definedName name="VALU_DH_006">#REF!</definedName>
    <definedName name="VALU_DH_007">#REF!</definedName>
    <definedName name="VALU_DH_008">#REF!</definedName>
    <definedName name="VALU_EH">#REF!</definedName>
    <definedName name="VALU_EI">#REF!</definedName>
    <definedName name="VALU_EI_002">#REF!</definedName>
    <definedName name="VALU_EI_003">#REF!</definedName>
    <definedName name="VALU_EI_004">#REF!</definedName>
    <definedName name="VALU_EI_005">#REF!</definedName>
    <definedName name="VALU_EI_006">#REF!</definedName>
    <definedName name="VALU_EI_007">#REF!</definedName>
    <definedName name="VALU_EI_008">#REF!</definedName>
    <definedName name="VALU_EQ">#REF!</definedName>
    <definedName name="VALU_EQ_002">#REF!</definedName>
    <definedName name="VALU_EQ_003">#REF!</definedName>
    <definedName name="VALU_EQ_004">#REF!</definedName>
    <definedName name="VALU_EQ_005">#REF!</definedName>
    <definedName name="VALU_EQ_006">#REF!</definedName>
    <definedName name="VALU_EQ_007">#REF!</definedName>
    <definedName name="VALU_EQ_008">#REF!</definedName>
    <definedName name="VALU_ER">#REF!</definedName>
    <definedName name="VALU_ER_002">#REF!</definedName>
    <definedName name="VALU_ER_003">#REF!</definedName>
    <definedName name="VALU_ER_004">#REF!</definedName>
    <definedName name="VALU_ER_005">#REF!</definedName>
    <definedName name="VALU_ER_006">#REF!</definedName>
    <definedName name="VALU_ER_007">#REF!</definedName>
    <definedName name="VALU_ER_008">#REF!</definedName>
    <definedName name="VALU_ES">#REF!</definedName>
    <definedName name="VALU_ES_002">#REF!</definedName>
    <definedName name="VALU_ES_003">#REF!</definedName>
    <definedName name="VALU_ES_004">#REF!</definedName>
    <definedName name="VALU_ES_005">#REF!</definedName>
    <definedName name="VALU_ES_006">#REF!</definedName>
    <definedName name="VALU_ES_007">#REF!</definedName>
    <definedName name="VALU_ES_008">#REF!</definedName>
    <definedName name="VALU_EZ">#REF!</definedName>
    <definedName name="VALU_EZ_003">#REF!</definedName>
    <definedName name="VALU_EZ_004">#REF!</definedName>
    <definedName name="VALU_EZ_005">#REF!</definedName>
    <definedName name="VALU_EZ_006">#REF!</definedName>
    <definedName name="VALU_EZ_007">#REF!</definedName>
    <definedName name="VALU_EZ_008">#REF!</definedName>
    <definedName name="VALU_FA">#REF!</definedName>
    <definedName name="VALU_FA_002">#REF!</definedName>
    <definedName name="VALU_FB">#REF!</definedName>
    <definedName name="VALU_FB_002">#REF!</definedName>
    <definedName name="VALU_FC">#REF!</definedName>
    <definedName name="VALU_FC_002">#REF!</definedName>
    <definedName name="VALU_FC_003">#REF!</definedName>
    <definedName name="VALU_FC_004">#REF!</definedName>
    <definedName name="VALU_FC_005">#REF!</definedName>
    <definedName name="VALU_FC_006">#REF!</definedName>
    <definedName name="VALU_FC_007">#REF!</definedName>
    <definedName name="VALU_FC_008">#REF!</definedName>
    <definedName name="VALU_FH">#REF!</definedName>
    <definedName name="VALU_FH_002">#REF!</definedName>
    <definedName name="VALU_FL">#REF!</definedName>
    <definedName name="VALU_FM">#REF!</definedName>
    <definedName name="VALU_FN">#REF!</definedName>
    <definedName name="VALU_FN_002">#REF!</definedName>
    <definedName name="VALU_GD">#REF!</definedName>
    <definedName name="VALU_GD_003">#REF!</definedName>
    <definedName name="VALU_GD_004">#REF!</definedName>
    <definedName name="VALU_GD_005">#REF!</definedName>
    <definedName name="VALU_GD_006">#REF!</definedName>
    <definedName name="VALU_GD_007">#REF!</definedName>
    <definedName name="VALU_GD_008">#REF!</definedName>
    <definedName name="VALU_GP">#REF!</definedName>
    <definedName name="VALU_GP_002">#REF!</definedName>
    <definedName name="VALU_ID">#REF!</definedName>
    <definedName name="VALU_ID_002">#REF!</definedName>
    <definedName name="VALU_IF">#REF!</definedName>
    <definedName name="VALU_IF_002">#REF!</definedName>
    <definedName name="VALU_IF_003">#REF!</definedName>
    <definedName name="VALU_IF_004">#REF!</definedName>
    <definedName name="VALU_IF_005">#REF!</definedName>
    <definedName name="VALU_IF_006">#REF!</definedName>
    <definedName name="VALU_IF_007">#REF!</definedName>
    <definedName name="VALU_IF_008">#REF!</definedName>
    <definedName name="VALU_IP">#REF!</definedName>
    <definedName name="VALU_IP_002">#REF!</definedName>
    <definedName name="VALU_JX">#REF!</definedName>
    <definedName name="VALU_L1">#REF!</definedName>
    <definedName name="VALU_L1_002">#REF!</definedName>
    <definedName name="VALU_L2">#REF!</definedName>
    <definedName name="VALU_L2_002">#REF!</definedName>
    <definedName name="VALU_L3">#REF!</definedName>
    <definedName name="VALU_L3_002">#REF!</definedName>
    <definedName name="VALU_L4">#REF!</definedName>
    <definedName name="VALU_L4_002">#REF!</definedName>
    <definedName name="VALU_MD">#REF!</definedName>
    <definedName name="VALU_MD_002">#REF!</definedName>
    <definedName name="VALU_MF">#REF!</definedName>
    <definedName name="VALU_MN">#REF!</definedName>
    <definedName name="VALU_N8">#REF!</definedName>
    <definedName name="VALU_N8_002">#REF!</definedName>
    <definedName name="VALU_N8_003">#REF!</definedName>
    <definedName name="VALU_N8_004">#REF!</definedName>
    <definedName name="VALU_N8_005">#REF!</definedName>
    <definedName name="VALU_N8_006">#REF!</definedName>
    <definedName name="VALU_N8_007">#REF!</definedName>
    <definedName name="VALU_NT">#REF!</definedName>
    <definedName name="VALU_NT_003">#REF!</definedName>
    <definedName name="VALU_NT_004">#REF!</definedName>
    <definedName name="VALU_NT_005">#REF!</definedName>
    <definedName name="VALU_NT_006">#REF!</definedName>
    <definedName name="VALU_NT_007">#REF!</definedName>
    <definedName name="VALU_NT_008">#REF!</definedName>
    <definedName name="VALU_OB">#REF!</definedName>
    <definedName name="VALU_OB_002">#REF!</definedName>
    <definedName name="VALU_OJ">#REF!</definedName>
    <definedName name="VALU_OJ_002">#REF!</definedName>
    <definedName name="VALU_OK">#REF!</definedName>
    <definedName name="VALU_OK_002">#REF!</definedName>
    <definedName name="VALU_OQ">#REF!</definedName>
    <definedName name="VALU_OQ_002">#REF!</definedName>
    <definedName name="VALU_PP">#REF!</definedName>
    <definedName name="VALU_PP_002">#REF!</definedName>
    <definedName name="VALU_PV">#REF!</definedName>
    <definedName name="VALU_QQ">#REF!</definedName>
    <definedName name="VALU_QQ_002">#REF!</definedName>
    <definedName name="VALU_QQ_003">#REF!</definedName>
    <definedName name="VALU_QQ_004">#REF!</definedName>
    <definedName name="VALU_QQ_005">#REF!</definedName>
    <definedName name="VALU_QQ_006">#REF!</definedName>
    <definedName name="VALU_QQ_007">#REF!</definedName>
    <definedName name="VALU_QQ_008">#REF!</definedName>
    <definedName name="VALU_QT">#REF!</definedName>
    <definedName name="VALU_QT_002">#REF!</definedName>
    <definedName name="VALU_R3">#REF!</definedName>
    <definedName name="VALU_R3_002">#REF!</definedName>
    <definedName name="VALU_R4">#REF!</definedName>
    <definedName name="VALU_R4_002">#REF!</definedName>
    <definedName name="VALU_R5">#REF!</definedName>
    <definedName name="VALU_R5_002">#REF!</definedName>
    <definedName name="VALU_R6">#REF!</definedName>
    <definedName name="VALU_R6_002">#REF!</definedName>
    <definedName name="VALU_RA">#REF!</definedName>
    <definedName name="VALU_RA_002">#REF!</definedName>
    <definedName name="VALU_RB">#REF!</definedName>
    <definedName name="VALU_RB_002">#REF!</definedName>
    <definedName name="VALU_RD">#REF!</definedName>
    <definedName name="VALU_RD_002">#REF!</definedName>
    <definedName name="VALU_RD_003">#REF!</definedName>
    <definedName name="VALU_RD_004">#REF!</definedName>
    <definedName name="VALU_RD_005">#REF!</definedName>
    <definedName name="VALU_RD_006">#REF!</definedName>
    <definedName name="VALU_RD_007">#REF!</definedName>
    <definedName name="VALU_RD_008">#REF!</definedName>
    <definedName name="VALU_RE">#REF!</definedName>
    <definedName name="VALU_RE_002">#REF!</definedName>
    <definedName name="VALU_RE_003">#REF!</definedName>
    <definedName name="VALU_RE_004">#REF!</definedName>
    <definedName name="VALU_RE_005">#REF!</definedName>
    <definedName name="VALU_RE_006">#REF!</definedName>
    <definedName name="VALU_RE_007">#REF!</definedName>
    <definedName name="VALU_RE_008">#REF!</definedName>
    <definedName name="VALU_RG">#REF!</definedName>
    <definedName name="VALU_RG_003">#REF!</definedName>
    <definedName name="VALU_RG_004">#REF!</definedName>
    <definedName name="VALU_RG_005">#REF!</definedName>
    <definedName name="VALU_RG_006">#REF!</definedName>
    <definedName name="VALU_RG_007">#REF!</definedName>
    <definedName name="VALU_RG_008">#REF!</definedName>
    <definedName name="VALU_RI">#REF!</definedName>
    <definedName name="VALU_RI_002">#REF!</definedName>
    <definedName name="VALU_RI_003">#REF!</definedName>
    <definedName name="VALU_RI_004">#REF!</definedName>
    <definedName name="VALU_RI_005">#REF!</definedName>
    <definedName name="VALU_RI_006">#REF!</definedName>
    <definedName name="VALU_RI_007">#REF!</definedName>
    <definedName name="VALU_RI_008">#REF!</definedName>
    <definedName name="VALU_SO_003">#REF!</definedName>
    <definedName name="VALU_SO_004">#REF!</definedName>
    <definedName name="VALU_SO_005">#REF!</definedName>
    <definedName name="VALU_SO_006">#REF!</definedName>
    <definedName name="VALU_SO_007">#REF!</definedName>
    <definedName name="VALU_SO_008">#REF!</definedName>
    <definedName name="VALU_SQ">#REF!</definedName>
    <definedName name="VALU_SQ_002">#REF!</definedName>
    <definedName name="VALU_SR">#REF!</definedName>
    <definedName name="VALU_SR_002">#REF!</definedName>
    <definedName name="VALU_ST">#REF!</definedName>
    <definedName name="VALU_ST_002">#REF!</definedName>
    <definedName name="VALU_SU">#REF!</definedName>
    <definedName name="VALU_SU_002">#REF!</definedName>
    <definedName name="VALU_SV">#REF!</definedName>
    <definedName name="VALU_SV_002">#REF!</definedName>
    <definedName name="VALU_SV_003">#REF!</definedName>
    <definedName name="VALU_SV_004">#REF!</definedName>
    <definedName name="VALU_SV_005">#REF!</definedName>
    <definedName name="VALU_SV_006">#REF!</definedName>
    <definedName name="VALU_SV_007">#REF!</definedName>
    <definedName name="VALU_SV_008">#REF!</definedName>
    <definedName name="VALU_TA">#REF!</definedName>
    <definedName name="VALU_TA_002">#REF!</definedName>
    <definedName name="VALU_TA_003">#REF!</definedName>
    <definedName name="VALU_TA_004">#REF!</definedName>
    <definedName name="VALU_TA_005">#REF!</definedName>
    <definedName name="VALU_TA_006">#REF!</definedName>
    <definedName name="VALU_TA_007">#REF!</definedName>
    <definedName name="VALU_TA_008">#REF!</definedName>
    <definedName name="VALU_TL">#REF!</definedName>
    <definedName name="VALU_TL_002">#REF!</definedName>
    <definedName name="VALU_TL_003">#REF!</definedName>
    <definedName name="VALU_TL_004">#REF!</definedName>
    <definedName name="VALU_TL_005">#REF!</definedName>
    <definedName name="VALU_TL_006">#REF!</definedName>
    <definedName name="VALU_TL_007">#REF!</definedName>
    <definedName name="VALU_TL_008">#REF!</definedName>
    <definedName name="VALU_TR">#REF!</definedName>
    <definedName name="VALU_TR_002">#REF!</definedName>
    <definedName name="VALU_TR_003">#REF!</definedName>
    <definedName name="VALU_TR_004">#REF!</definedName>
    <definedName name="VALU_TR_005">#REF!</definedName>
    <definedName name="VALU_TR_006">#REF!</definedName>
    <definedName name="VALU_TR_007">#REF!</definedName>
    <definedName name="VALU_TR_008">#REF!</definedName>
    <definedName name="VALU_TS">#REF!</definedName>
    <definedName name="VALU_TS_002">#REF!</definedName>
    <definedName name="VALU_TS_003">#REF!</definedName>
    <definedName name="VALU_TS_004">#REF!</definedName>
    <definedName name="VALU_TS_005">#REF!</definedName>
    <definedName name="VALU_TS_006">#REF!</definedName>
    <definedName name="VALU_TS_007">#REF!</definedName>
    <definedName name="VALU_TS_008">#REF!</definedName>
    <definedName name="VALU_U1">#REF!</definedName>
    <definedName name="VALU_U1_003">#REF!</definedName>
    <definedName name="VALU_U1_004">#REF!</definedName>
    <definedName name="VALU_U1_005">#REF!</definedName>
    <definedName name="VALU_U1_006">#REF!</definedName>
    <definedName name="VALU_U1_007">#REF!</definedName>
    <definedName name="VALU_U1_008">#REF!</definedName>
    <definedName name="VALU_U2">#REF!</definedName>
    <definedName name="VALU_U2_003">#REF!</definedName>
    <definedName name="VALU_U2_004">#REF!</definedName>
    <definedName name="VALU_U2_005">#REF!</definedName>
    <definedName name="VALU_U2_006">#REF!</definedName>
    <definedName name="VALU_U2_007">#REF!</definedName>
    <definedName name="VALU_U2_008">#REF!</definedName>
    <definedName name="VALU_U3">#REF!</definedName>
    <definedName name="VALU_U3_002">#REF!</definedName>
    <definedName name="VALU_U3_003">#REF!</definedName>
    <definedName name="VALU_U3_004">#REF!</definedName>
    <definedName name="VALU_U3_005">#REF!</definedName>
    <definedName name="VALU_U3_006">#REF!</definedName>
    <definedName name="VALU_U3_007">#REF!</definedName>
    <definedName name="VALU_U3_008">#REF!</definedName>
    <definedName name="VALU_U4">#REF!</definedName>
    <definedName name="VALU_U4_002">#REF!</definedName>
    <definedName name="VALU_U4_003">#REF!</definedName>
    <definedName name="VALU_U4_004">#REF!</definedName>
    <definedName name="VALU_U4_005">#REF!</definedName>
    <definedName name="VALU_U4_006">#REF!</definedName>
    <definedName name="VALU_U4_007">#REF!</definedName>
    <definedName name="VALU_U4_008">#REF!</definedName>
    <definedName name="VALU_U5">#REF!</definedName>
    <definedName name="VALU_U5_002">#REF!</definedName>
    <definedName name="VALU_U5_003">#REF!</definedName>
    <definedName name="VALU_U5_004">#REF!</definedName>
    <definedName name="VALU_U5_005">#REF!</definedName>
    <definedName name="VALU_U5_006">#REF!</definedName>
    <definedName name="VALU_U5_007">#REF!</definedName>
    <definedName name="VALU_U5_008">#REF!</definedName>
    <definedName name="VALU_U6">#REF!</definedName>
    <definedName name="VALU_U6_002">#REF!</definedName>
    <definedName name="VALU_U6_003">#REF!</definedName>
    <definedName name="VALU_U6_004">#REF!</definedName>
    <definedName name="VALU_U6_005">#REF!</definedName>
    <definedName name="VALU_U6_006">#REF!</definedName>
    <definedName name="VALU_U6_007">#REF!</definedName>
    <definedName name="VALU_U6_008">#REF!</definedName>
    <definedName name="VALU_U7">#REF!</definedName>
    <definedName name="VALU_U7_002">#REF!</definedName>
    <definedName name="VALU_U7_003">#REF!</definedName>
    <definedName name="VALU_U7_004">#REF!</definedName>
    <definedName name="VALU_U7_005">#REF!</definedName>
    <definedName name="VALU_U7_006">#REF!</definedName>
    <definedName name="VALU_U7_007">#REF!</definedName>
    <definedName name="VALU_U7_008">#REF!</definedName>
    <definedName name="VALU_U8">#REF!</definedName>
    <definedName name="VALU_U8_002">#REF!</definedName>
    <definedName name="VALU_U8_003">#REF!</definedName>
    <definedName name="VALU_U8_004">#REF!</definedName>
    <definedName name="VALU_U8_005">#REF!</definedName>
    <definedName name="VALU_U8_006">#REF!</definedName>
    <definedName name="VALU_U8_007">#REF!</definedName>
    <definedName name="VALU_U8_008">#REF!</definedName>
    <definedName name="VALU_U9">#REF!</definedName>
    <definedName name="VALU_U9_002">#REF!</definedName>
    <definedName name="VALU_U9_003">#REF!</definedName>
    <definedName name="VALU_U9_004">#REF!</definedName>
    <definedName name="VALU_U9_005">#REF!</definedName>
    <definedName name="VALU_U9_006">#REF!</definedName>
    <definedName name="VALU_U9_007">#REF!</definedName>
    <definedName name="VALU_U9_008">#REF!</definedName>
    <definedName name="VALU_UE">#REF!</definedName>
    <definedName name="VALU_UE_002">#REF!</definedName>
    <definedName name="VALU_UG">#REF!</definedName>
    <definedName name="VALU_UG_002">#REF!</definedName>
    <definedName name="VALU_UL">#REF!</definedName>
    <definedName name="VALU_UL_002">#REF!</definedName>
    <definedName name="VALU_UL_003">#REF!</definedName>
    <definedName name="VALU_UL_004">#REF!</definedName>
    <definedName name="VALU_UL_005">#REF!</definedName>
    <definedName name="VALU_UL_006">#REF!</definedName>
    <definedName name="VALU_UL_007">#REF!</definedName>
    <definedName name="VALU_UL_008">#REF!</definedName>
    <definedName name="VALU_UO">#REF!</definedName>
    <definedName name="VALU_UO_002">#REF!</definedName>
    <definedName name="VALU_UT_003">#REF!</definedName>
    <definedName name="VALU_UT_004">#REF!</definedName>
    <definedName name="VALU_UT_005">#REF!</definedName>
    <definedName name="VALU_UT_006">#REF!</definedName>
    <definedName name="VALU_UT_007">#REF!</definedName>
    <definedName name="VALU_UT_008">#REF!</definedName>
    <definedName name="VALU_UW">#REF!</definedName>
    <definedName name="VALU_UW_002">#REF!</definedName>
    <definedName name="VALU_UW_003">#REF!</definedName>
    <definedName name="VALU_UW_004">#REF!</definedName>
    <definedName name="VALU_UW_005">#REF!</definedName>
    <definedName name="VALU_UW_006">#REF!</definedName>
    <definedName name="VALU_UW_007">#REF!</definedName>
    <definedName name="VALU_UW_008">#REF!</definedName>
    <definedName name="VALU_UX">#REF!</definedName>
    <definedName name="VALU_UX_002">#REF!</definedName>
    <definedName name="VALU_UX_003">#REF!</definedName>
    <definedName name="VALU_UX_004">#REF!</definedName>
    <definedName name="VALU_UX_005">#REF!</definedName>
    <definedName name="VALU_UX_006">#REF!</definedName>
    <definedName name="VALU_UX_007">#REF!</definedName>
    <definedName name="VALU_UX_008">#REF!</definedName>
    <definedName name="VALU_UY">#REF!</definedName>
    <definedName name="VALU_UY_002">#REF!</definedName>
    <definedName name="VALU_UY_003">#REF!</definedName>
    <definedName name="VALU_UY_004">#REF!</definedName>
    <definedName name="VALU_UY_005">#REF!</definedName>
    <definedName name="VALU_UY_006">#REF!</definedName>
    <definedName name="VALU_UY_007">#REF!</definedName>
    <definedName name="VALU_UY_008">#REF!</definedName>
    <definedName name="VALU_UZ">#REF!</definedName>
    <definedName name="VALU_UZ_002">#REF!</definedName>
    <definedName name="VALU_UZ_003">#REF!</definedName>
    <definedName name="VALU_UZ_004">#REF!</definedName>
    <definedName name="VALU_UZ_005">#REF!</definedName>
    <definedName name="VALU_UZ_006">#REF!</definedName>
    <definedName name="VALU_UZ_007">#REF!</definedName>
    <definedName name="VALU_UZ_008">#REF!</definedName>
    <definedName name="VALU_VA">#REF!</definedName>
    <definedName name="VALU_VA_002">#REF!</definedName>
    <definedName name="VALU_VB">#REF!</definedName>
    <definedName name="VALU_VB_002">#REF!</definedName>
    <definedName name="VALU_VJ">#REF!</definedName>
    <definedName name="VALU_VJ_002">#REF!</definedName>
    <definedName name="VALU_VP">#REF!</definedName>
    <definedName name="VALU_VP_002">#REF!</definedName>
    <definedName name="VALU_VR">#REF!</definedName>
    <definedName name="VALU_VR_002">#REF!</definedName>
    <definedName name="VALU_VS">#REF!</definedName>
    <definedName name="VALU_VS_002">#REF!</definedName>
    <definedName name="VALU_VY">#REF!</definedName>
    <definedName name="VALU_VY_002">#REF!</definedName>
    <definedName name="VALU_VZ">#REF!</definedName>
    <definedName name="VALU_VZ_002">#REF!</definedName>
    <definedName name="VALU_X1">#REF!</definedName>
    <definedName name="VALU_X1_002">#REF!</definedName>
    <definedName name="VALU_X3">#REF!</definedName>
    <definedName name="VALU_X3_002">#REF!</definedName>
    <definedName name="VALU_X5">#REF!</definedName>
    <definedName name="VALU_X5_002">#REF!</definedName>
    <definedName name="VALU_X6">#REF!</definedName>
    <definedName name="VALU_X6_002">#REF!</definedName>
    <definedName name="VALU_X7">#REF!</definedName>
    <definedName name="VALU_X7_002">#REF!</definedName>
    <definedName name="VALU_X8">#REF!</definedName>
    <definedName name="VALU_X8_002">#REF!</definedName>
    <definedName name="VALU_X9">#REF!</definedName>
    <definedName name="VALU_X9_002">#REF!</definedName>
    <definedName name="VALU_XO">#REF!</definedName>
    <definedName name="VALU_XO_002">#REF!</definedName>
    <definedName name="VALU_YL">#REF!</definedName>
    <definedName name="VALU_YL_002">#REF!</definedName>
    <definedName name="VALU_YL_003">#REF!</definedName>
    <definedName name="VALU_YL_004">#REF!</definedName>
    <definedName name="VALU_YL_005">#REF!</definedName>
    <definedName name="VALU_YL_006">#REF!</definedName>
    <definedName name="VALU_YL_007">#REF!</definedName>
    <definedName name="VALU_YL_008">#REF!</definedName>
    <definedName name="VALU2_GK">#REF!</definedName>
    <definedName name="VALU2_GM">#REF!</definedName>
    <definedName name="VALU2_HW">#REF!</definedName>
    <definedName name="VALU2_HX">#REF!</definedName>
    <definedName name="VALU2_UC">#REF!</definedName>
    <definedName name="VALU2_UD">#REF!</definedName>
    <definedName name="VALU2_UF">#REF!</definedName>
    <definedName name="VALU2_UH">#REF!</definedName>
    <definedName name="VALU2_UJ">#REF!</definedName>
    <definedName name="VALU2_UP">#REF!</definedName>
    <definedName name="VALU2_VT">#REF!</definedName>
    <definedName name="VALU2_VU">#REF!</definedName>
    <definedName name="VALU2_VV">#REF!</definedName>
    <definedName name="VALU2_VW">#REF!</definedName>
    <definedName name="VALU2_VX">#REF!</definedName>
    <definedName name="VALU3_50">#REF!</definedName>
    <definedName name="VALU3_5Q">#REF!</definedName>
    <definedName name="VALU3_7M">#REF!</definedName>
    <definedName name="VALU3_AE">#REF!</definedName>
    <definedName name="VALU3_AL">#REF!</definedName>
    <definedName name="VALU3_BR">#REF!</definedName>
    <definedName name="VALU3_CA">#REF!</definedName>
    <definedName name="VALU3_CK">#REF!</definedName>
    <definedName name="VALU3_CP">#REF!</definedName>
    <definedName name="VALU3_CS">#REF!</definedName>
    <definedName name="VALU3_CW">#REF!</definedName>
    <definedName name="VALU3_CX">#REF!</definedName>
    <definedName name="VALU3_DA">#REF!</definedName>
    <definedName name="VALU3_DD">#REF!</definedName>
    <definedName name="VALU3_EI">#REF!</definedName>
    <definedName name="VALU3_EQ">#REF!</definedName>
    <definedName name="VALU3_ER">#REF!</definedName>
    <definedName name="VALU3_ES">#REF!</definedName>
    <definedName name="VALU3_FA">#REF!</definedName>
    <definedName name="VALU3_FB">#REF!</definedName>
    <definedName name="VALU3_FC">#REF!</definedName>
    <definedName name="VALU3_FH">#REF!</definedName>
    <definedName name="VALU3_FN">#REF!</definedName>
    <definedName name="VALU3_GP">#REF!</definedName>
    <definedName name="VALU3_ID">#REF!</definedName>
    <definedName name="VALU3_IF">#REF!</definedName>
    <definedName name="VALU3_IP">#REF!</definedName>
    <definedName name="VALU3_L1">#REF!</definedName>
    <definedName name="VALU3_L2">#REF!</definedName>
    <definedName name="VALU3_L3">#REF!</definedName>
    <definedName name="VALU3_L4">#REF!</definedName>
    <definedName name="VALU3_MD">#REF!</definedName>
    <definedName name="VALU3_N8">#REF!</definedName>
    <definedName name="VALU3_OB">#REF!</definedName>
    <definedName name="VALU3_OJ">#REF!</definedName>
    <definedName name="VALU3_OK">#REF!</definedName>
    <definedName name="VALU3_OQ">#REF!</definedName>
    <definedName name="VALU3_PP">#REF!</definedName>
    <definedName name="VALU3_QQ">#REF!</definedName>
    <definedName name="VALU3_QT">#REF!</definedName>
    <definedName name="VALU3_R3">#REF!</definedName>
    <definedName name="VALU3_R4">#REF!</definedName>
    <definedName name="VALU3_R5">#REF!</definedName>
    <definedName name="VALU3_R6">#REF!</definedName>
    <definedName name="VALU3_RA">#REF!</definedName>
    <definedName name="VALU3_RB">#REF!</definedName>
    <definedName name="VALU3_RD">#REF!</definedName>
    <definedName name="VALU3_RE">#REF!</definedName>
    <definedName name="VALU3_RI">#REF!</definedName>
    <definedName name="VALU3_SQ">#REF!</definedName>
    <definedName name="VALU3_SR">#REF!</definedName>
    <definedName name="VALU3_ST">#REF!</definedName>
    <definedName name="VALU3_SU">#REF!</definedName>
    <definedName name="VALU3_SV">#REF!</definedName>
    <definedName name="VALU3_TA">#REF!</definedName>
    <definedName name="VALU3_TL">#REF!</definedName>
    <definedName name="VALU3_TR">#REF!</definedName>
    <definedName name="VALU3_TS">#REF!</definedName>
    <definedName name="VALU3_U5">#REF!</definedName>
    <definedName name="VALU3_U6">#REF!</definedName>
    <definedName name="VALU3_U8">#REF!</definedName>
    <definedName name="VALU3_UE">#REF!</definedName>
    <definedName name="VALU3_UG">#REF!</definedName>
    <definedName name="VALU3_UL">#REF!</definedName>
    <definedName name="VALU3_UO">#REF!</definedName>
    <definedName name="VALU3_VA">#REF!</definedName>
    <definedName name="VALU3_VB">#REF!</definedName>
    <definedName name="VALU3_VJ">#REF!</definedName>
    <definedName name="VALU3_VP">#REF!</definedName>
    <definedName name="VALU3_VR">#REF!</definedName>
    <definedName name="VALU3_VS">#REF!</definedName>
    <definedName name="VALU3_VY">#REF!</definedName>
    <definedName name="VALU3_VZ">#REF!</definedName>
    <definedName name="VALU3_X1">#REF!</definedName>
    <definedName name="VALU3_X3">#REF!</definedName>
    <definedName name="VALU3_X5">#REF!</definedName>
    <definedName name="VALU3_X6">#REF!</definedName>
    <definedName name="VALU3_X7">#REF!</definedName>
    <definedName name="VALU3_X8">#REF!</definedName>
    <definedName name="VALU3_X9">#REF!</definedName>
    <definedName name="VALU3_XO">#REF!</definedName>
    <definedName name="VALU3_YL">#REF!</definedName>
    <definedName name="VALU4_DA_COL">#REF!</definedName>
    <definedName name="VALU5_DA_COL">#REF!</definedName>
    <definedName name="VALU6_DA_COL">#REF!</definedName>
    <definedName name="valuation">#REF!</definedName>
    <definedName name="Valuations">#REF!</definedName>
    <definedName name="Value" localSheetId="0" hidden="1">{#N/A,#N/A,FALSE,"Cashflow Analysis";#N/A,#N/A,FALSE,"Sensitivity Analysis";#N/A,#N/A,FALSE,"PV";#N/A,#N/A,FALSE,"Pro Forma"}</definedName>
    <definedName name="Value" hidden="1">{#N/A,#N/A,FALSE,"Cashflow Analysis";#N/A,#N/A,FALSE,"Sensitivity Analysis";#N/A,#N/A,FALSE,"PV";#N/A,#N/A,FALSE,"Pro Forma"}</definedName>
    <definedName name="Value.2" localSheetId="0" hidden="1">{#N/A,#N/A,FALSE,"Cashflow Analysis";#N/A,#N/A,FALSE,"Sensitivity Analysis";#N/A,#N/A,FALSE,"PV";#N/A,#N/A,FALSE,"Pro Forma"}</definedName>
    <definedName name="Value.2" hidden="1">{#N/A,#N/A,FALSE,"Cashflow Analysis";#N/A,#N/A,FALSE,"Sensitivity Analysis";#N/A,#N/A,FALSE,"PV";#N/A,#N/A,FALSE,"Pro Forma"}</definedName>
    <definedName name="Value.210UCP" localSheetId="0" hidden="1">{#N/A,#N/A,FALSE,"Cashflow Analysis";#N/A,#N/A,FALSE,"Sensitivity Analysis";#N/A,#N/A,FALSE,"PV";#N/A,#N/A,FALSE,"Pro Forma"}</definedName>
    <definedName name="Value.210UCP" hidden="1">{#N/A,#N/A,FALSE,"Cashflow Analysis";#N/A,#N/A,FALSE,"Sensitivity Analysis";#N/A,#N/A,FALSE,"PV";#N/A,#N/A,FALSE,"Pro Forma"}</definedName>
    <definedName name="Value_Matrix">#REF!</definedName>
    <definedName name="Value_Matrix_5">#REF!</definedName>
    <definedName name="value1" localSheetId="0" hidden="1">{#N/A,#N/A,FALSE,"Cashflow Analysis";#N/A,#N/A,FALSE,"Sensitivity Analysis";#N/A,#N/A,FALSE,"PV";#N/A,#N/A,FALSE,"Pro Forma"}</definedName>
    <definedName name="value1" hidden="1">{#N/A,#N/A,FALSE,"Cashflow Analysis";#N/A,#N/A,FALSE,"Sensitivity Analysis";#N/A,#N/A,FALSE,"PV";#N/A,#N/A,FALSE,"Pro Forma"}</definedName>
    <definedName name="value1.2" localSheetId="0" hidden="1">{#N/A,#N/A,FALSE,"Cashflow Analysis";#N/A,#N/A,FALSE,"Sensitivity Analysis";#N/A,#N/A,FALSE,"PV";#N/A,#N/A,FALSE,"Pro Forma"}</definedName>
    <definedName name="value1.2" hidden="1">{#N/A,#N/A,FALSE,"Cashflow Analysis";#N/A,#N/A,FALSE,"Sensitivity Analysis";#N/A,#N/A,FALSE,"PV";#N/A,#N/A,FALSE,"Pro Forma"}</definedName>
    <definedName name="value1.210UCP" localSheetId="0" hidden="1">{#N/A,#N/A,FALSE,"Cashflow Analysis";#N/A,#N/A,FALSE,"Sensitivity Analysis";#N/A,#N/A,FALSE,"PV";#N/A,#N/A,FALSE,"Pro Forma"}</definedName>
    <definedName name="value1.210UCP" hidden="1">{#N/A,#N/A,FALSE,"Cashflow Analysis";#N/A,#N/A,FALSE,"Sensitivity Analysis";#N/A,#N/A,FALSE,"PV";#N/A,#N/A,FALSE,"Pro Forma"}</definedName>
    <definedName name="value110UCP" localSheetId="0" hidden="1">{#N/A,#N/A,FALSE,"Cashflow Analysis";#N/A,#N/A,FALSE,"Sensitivity Analysis";#N/A,#N/A,FALSE,"PV";#N/A,#N/A,FALSE,"Pro Forma"}</definedName>
    <definedName name="value110UCP" hidden="1">{#N/A,#N/A,FALSE,"Cashflow Analysis";#N/A,#N/A,FALSE,"Sensitivity Analysis";#N/A,#N/A,FALSE,"PV";#N/A,#N/A,FALSE,"Pro Forma"}</definedName>
    <definedName name="Values_Entered">IF(#REF!*#REF!*#REF!*#REF!&gt;0,1,0)</definedName>
    <definedName name="Values_Entered_1">IF(#REF!*#REF!*#REF!*#REF!&gt;0,1,0)</definedName>
    <definedName name="Values_Entered_2" localSheetId="0">IF(Loan_Amount_2*Interest_Rate_2*Loan_Years_2*loan_start_2&gt;0,1,0)</definedName>
    <definedName name="Values_Entered_2">IF(Loan_Amount_2*Interest_Rate_2*Loan_Years_2*loan_start_2&gt;0,1,0)</definedName>
    <definedName name="var96_96" localSheetId="0" hidden="1">{#N/A,#N/A,FALSE,"B_Spread"}</definedName>
    <definedName name="var96_96" hidden="1">{#N/A,#N/A,FALSE,"B_Spread"}</definedName>
    <definedName name="VARBORD">#REF!</definedName>
    <definedName name="VARIABLE_DOLLARS">#REF!</definedName>
    <definedName name="VariableCOGS">#REF!</definedName>
    <definedName name="VARIANCE">#REF!</definedName>
    <definedName name="VarMarAssets">#REF!</definedName>
    <definedName name="VarMarAssetsFrom">#REF!</definedName>
    <definedName name="VarMarAssetsPrev">#REF!</definedName>
    <definedName name="VarMarHold">#REF!</definedName>
    <definedName name="VarMarHoldFrom">#REF!</definedName>
    <definedName name="VarMarHoldPrev">#REF!</definedName>
    <definedName name="VarMarLiabs">#REF!</definedName>
    <definedName name="VarMarLiabsFrom">#REF!</definedName>
    <definedName name="VarMarLiabsPrev">#REF!</definedName>
    <definedName name="VarMarTrans">#REF!</definedName>
    <definedName name="VarMarTransFrom">#REF!</definedName>
    <definedName name="VarMarTransPrev">#REF!</definedName>
    <definedName name="vbn" hidden="1">#REF!</definedName>
    <definedName name="vc" hidden="1">#REF!</definedName>
    <definedName name="VCAM">#REF!</definedName>
    <definedName name="VCAM1">#REF!</definedName>
    <definedName name="vcambase">#REF!</definedName>
    <definedName name="vccc" localSheetId="0" hidden="1">{"coverall",#N/A,FALSE,"Definitions";"cover1",#N/A,FALSE,"Definitions";"cover2",#N/A,FALSE,"Definitions";"cover3",#N/A,FALSE,"Definitions";"cover4",#N/A,FALSE,"Definitions";"cover5",#N/A,FALSE,"Definitions";"blank",#N/A,FALSE,"Definitions"}</definedName>
    <definedName name="vccc" hidden="1">{"coverall",#N/A,FALSE,"Definitions";"cover1",#N/A,FALSE,"Definitions";"cover2",#N/A,FALSE,"Definitions";"cover3",#N/A,FALSE,"Definitions";"cover4",#N/A,FALSE,"Definitions";"cover5",#N/A,FALSE,"Definitions";"blank",#N/A,FALSE,"Definitions"}</definedName>
    <definedName name="Version">#REF!</definedName>
    <definedName name="VersionDate">#REF!</definedName>
    <definedName name="Viastar" localSheetId="0" hidden="1">{#N/A,#N/A,FALSE,"Assumptions";#N/A,#N/A,FALSE,"N-IS-Sum";#N/A,#N/A,FALSE,"N-St-Sum";#N/A,#N/A,FALSE,"Inc Stmt";#N/A,#N/A,FALSE,"Stats"}</definedName>
    <definedName name="Viastar" hidden="1">{#N/A,#N/A,FALSE,"Assumptions";#N/A,#N/A,FALSE,"N-IS-Sum";#N/A,#N/A,FALSE,"N-St-Sum";#N/A,#N/A,FALSE,"Inc Stmt";#N/A,#N/A,FALSE,"Stats"}</definedName>
    <definedName name="vic">#REF!</definedName>
    <definedName name="VIGRIN.Operations._.Review" localSheetId="0" hidden="1">{#N/A,#N/A,FALSE,"Proforma Five Yr";#N/A,#N/A,FALSE,"Occ and Rate";#N/A,#N/A,FALSE,"PF Input";#N/A,#N/A,FALSE,"Hotcomps"}</definedName>
    <definedName name="VIGRIN.Operations._.Review" hidden="1">{#N/A,#N/A,FALSE,"Proforma Five Yr";#N/A,#N/A,FALSE,"Occ and Rate";#N/A,#N/A,FALSE,"PF Input";#N/A,#N/A,FALSE,"Hotcomps"}</definedName>
    <definedName name="vii">#REF!</definedName>
    <definedName name="VIP">#REF!</definedName>
    <definedName name="VIRG.Complete._.Review" localSheetId="0" hidden="1">{#N/A,#N/A,FALSE,"Occ and Rate";#N/A,#N/A,FALSE,"PF Input";#N/A,#N/A,FALSE,"Capital Input";#N/A,#N/A,FALSE,"Proforma Five Yr";#N/A,#N/A,FALSE,"Calculations";#N/A,#N/A,FALSE,"Transaction Summary-DTW"}</definedName>
    <definedName name="VIRG.Complete._.Review" hidden="1">{#N/A,#N/A,FALSE,"Occ and Rate";#N/A,#N/A,FALSE,"PF Input";#N/A,#N/A,FALSE,"Capital Input";#N/A,#N/A,FALSE,"Proforma Five Yr";#N/A,#N/A,FALSE,"Calculations";#N/A,#N/A,FALSE,"Transaction Summary-DTW"}</definedName>
    <definedName name="VIRGIN.Investment._.Review" localSheetId="0" hidden="1">{#N/A,#N/A,FALSE,"Proforma Five Yr";#N/A,#N/A,FALSE,"Capital Input";#N/A,#N/A,FALSE,"Calculations";#N/A,#N/A,FALSE,"Transaction Summary-DTW"}</definedName>
    <definedName name="VIRGIN.Investment._.Review" hidden="1">{#N/A,#N/A,FALSE,"Proforma Five Yr";#N/A,#N/A,FALSE,"Capital Input";#N/A,#N/A,FALSE,"Calculations";#N/A,#N/A,FALSE,"Transaction Summary-DTW"}</definedName>
    <definedName name="VIRGIN.Phase._.I." localSheetId="0" hidden="1">{#N/A,#N/A,FALSE,"Transaction Summary-DTW";#N/A,#N/A,FALSE,"Proforma Five Yr";#N/A,#N/A,FALSE,"Occ and Rate"}</definedName>
    <definedName name="VIRGIN.Phase._.I." hidden="1">{#N/A,#N/A,FALSE,"Transaction Summary-DTW";#N/A,#N/A,FALSE,"Proforma Five Yr";#N/A,#N/A,FALSE,"Occ and Rate"}</definedName>
    <definedName name="VIRGIN.Proforma._.Review." localSheetId="0" hidden="1">{#N/A,#N/A,FALSE,"Occ and Rate";#N/A,#N/A,FALSE,"PF Input";#N/A,#N/A,FALSE,"Proforma Five Yr";#N/A,#N/A,FALSE,"Hotcomps"}</definedName>
    <definedName name="VIRGIN.Proforma._.Review." hidden="1">{#N/A,#N/A,FALSE,"Occ and Rate";#N/A,#N/A,FALSE,"PF Input";#N/A,#N/A,FALSE,"Proforma Five Yr";#N/A,#N/A,FALSE,"Hotcomps"}</definedName>
    <definedName name="VirginiaGardens">#REF!</definedName>
    <definedName name="vj" localSheetId="0" hidden="1">{#N/A,#N/A,FALSE,"Assumptions";#N/A,#N/A,FALSE,"10-Yr - detail";#N/A,#N/A,FALSE,"Rent Roll";#N/A,#N/A,FALSE,"Historical (2)";#N/A,#N/A,FALSE,"RET's";#N/A,#N/A,FALSE,"Lse-Exp.";#N/A,#N/A,FALSE,"Lease Rollover";#N/A,#N/A,FALSE,"Service Contracts"}</definedName>
    <definedName name="vj" hidden="1">{#N/A,#N/A,FALSE,"Assumptions";#N/A,#N/A,FALSE,"10-Yr - detail";#N/A,#N/A,FALSE,"Rent Roll";#N/A,#N/A,FALSE,"Historical (2)";#N/A,#N/A,FALSE,"RET's";#N/A,#N/A,FALSE,"Lse-Exp.";#N/A,#N/A,FALSE,"Lease Rollover";#N/A,#N/A,FALSE,"Service Contracts"}</definedName>
    <definedName name="vl">#REF!</definedName>
    <definedName name="vm_a1">#REF!</definedName>
    <definedName name="vm_a2">#REF!</definedName>
    <definedName name="vm_a3">#REF!</definedName>
    <definedName name="vm_a4">#REF!</definedName>
    <definedName name="vm_a5">#REF!</definedName>
    <definedName name="vm_exc1">#REF!</definedName>
    <definedName name="vm_exc2">#REF!</definedName>
    <definedName name="vm_exc3">#REF!</definedName>
    <definedName name="vm_exc4">#REF!</definedName>
    <definedName name="vm_exc5">#REF!</definedName>
    <definedName name="vm_fd1">#REF!</definedName>
    <definedName name="vm_fd2">#REF!</definedName>
    <definedName name="vm_fd3">#REF!</definedName>
    <definedName name="vm_fd4">#REF!</definedName>
    <definedName name="vm_fd5">#REF!</definedName>
    <definedName name="vm_issued1">#REF!</definedName>
    <definedName name="vm_issued2">#REF!</definedName>
    <definedName name="vm_issued3">#REF!</definedName>
    <definedName name="vm_issued4">#REF!</definedName>
    <definedName name="vm_issued5">#REF!</definedName>
    <definedName name="vma_a1">#REF!</definedName>
    <definedName name="vma_a2">#REF!</definedName>
    <definedName name="vma_a3">#REF!</definedName>
    <definedName name="vma_a4">#REF!</definedName>
    <definedName name="vma_a5">#REF!</definedName>
    <definedName name="vma_exc1">#REF!</definedName>
    <definedName name="vma_exc2">#REF!</definedName>
    <definedName name="vma_exc3">#REF!</definedName>
    <definedName name="vma_exc4">#REF!</definedName>
    <definedName name="vma_exc5">#REF!</definedName>
    <definedName name="vnbvn" localSheetId="0" hidden="1">{"Title",#N/A,TRUE,"Title";"Content",#N/A,TRUE,"Title";"Section1",#N/A,TRUE,"Title";"Output1",#N/A,TRUE,"Output";"Section2",#N/A,TRUE,"Title";"Graph1",#N/A,TRUE,"Output";"Section3",#N/A,TRUE,"Title";"Graph2",#N/A,TRUE,"Output";"Section4",#N/A,TRUE,"Title";"Gap1",#N/A,TRUE,"Output";"Section5",#N/A,TRUE,"Title";"Model_all",#N/A,TRUE,"Autostrade S.p.A."}</definedName>
    <definedName name="vnbvn" hidden="1">{"Title",#N/A,TRUE,"Title";"Content",#N/A,TRUE,"Title";"Section1",#N/A,TRUE,"Title";"Output1",#N/A,TRUE,"Output";"Section2",#N/A,TRUE,"Title";"Graph1",#N/A,TRUE,"Output";"Section3",#N/A,TRUE,"Title";"Graph2",#N/A,TRUE,"Output";"Section4",#N/A,TRUE,"Title";"Gap1",#N/A,TRUE,"Output";"Section5",#N/A,TRUE,"Title";"Model_all",#N/A,TRUE,"Autostrade S.p.A."}</definedName>
    <definedName name="vo" localSheetId="0" hidden="1">{"consolidated",#N/A,FALSE,"Sheet1";"cms",#N/A,FALSE,"Sheet1";"fse",#N/A,FALSE,"Sheet1"}</definedName>
    <definedName name="vo" hidden="1">{"consolidated",#N/A,FALSE,"Sheet1";"cms",#N/A,FALSE,"Sheet1";"fse",#N/A,FALSE,"Sheet1"}</definedName>
    <definedName name="VOICE">#REF!</definedName>
    <definedName name="von">#REF!</definedName>
    <definedName name="VReRo">#REF!</definedName>
    <definedName name="VT_AppPct" hidden="1">#REF!</definedName>
    <definedName name="VTAX">#REF!</definedName>
    <definedName name="VTAX1">#REF!</definedName>
    <definedName name="vv" localSheetId="0" hidden="1">{"mgmt forecast",#N/A,FALSE,"Mgmt Forecast";"dcf table",#N/A,FALSE,"Mgmt Forecast";"sensitivity",#N/A,FALSE,"Mgmt Forecast";"table inputs",#N/A,FALSE,"Mgmt Forecast";"calculations",#N/A,FALSE,"Mgmt Forecast"}</definedName>
    <definedName name="vv" hidden="1">{"mgmt forecast",#N/A,FALSE,"Mgmt Forecast";"dcf table",#N/A,FALSE,"Mgmt Forecast";"sensitivity",#N/A,FALSE,"Mgmt Forecast";"table inputs",#N/A,FALSE,"Mgmt Forecast";"calculations",#N/A,FALSE,"Mgmt Forecast"}</definedName>
    <definedName name="vvnslvsnvk" localSheetId="0" hidden="1">{#N/A,#N/A,FALSE,"ASSET MGMT."}</definedName>
    <definedName name="vvnslvsnvk" hidden="1">{#N/A,#N/A,FALSE,"ASSET MGMT."}</definedName>
    <definedName name="vvv">#REF!</definedName>
    <definedName name="vvvv" localSheetId="0" hidden="1">{#N/A,#N/A,FALSE,"Cashflow Analysis";#N/A,#N/A,FALSE,"Sensitivity Analysis";#N/A,#N/A,FALSE,"PV";#N/A,#N/A,FALSE,"Pro Forma"}</definedName>
    <definedName name="vvvv" hidden="1">{#N/A,#N/A,FALSE,"Cashflow Analysis";#N/A,#N/A,FALSE,"Sensitivity Analysis";#N/A,#N/A,FALSE,"PV";#N/A,#N/A,FALSE,"Pro Forma"}</definedName>
    <definedName name="VVVV.2" localSheetId="0" hidden="1">{#N/A,#N/A,FALSE,"Cashflow Analysis";#N/A,#N/A,FALSE,"Sensitivity Analysis";#N/A,#N/A,FALSE,"PV";#N/A,#N/A,FALSE,"Pro Forma"}</definedName>
    <definedName name="VVVV.2" hidden="1">{#N/A,#N/A,FALSE,"Cashflow Analysis";#N/A,#N/A,FALSE,"Sensitivity Analysis";#N/A,#N/A,FALSE,"PV";#N/A,#N/A,FALSE,"Pro Forma"}</definedName>
    <definedName name="VVVV.210UCP" localSheetId="0" hidden="1">{#N/A,#N/A,FALSE,"Cashflow Analysis";#N/A,#N/A,FALSE,"Sensitivity Analysis";#N/A,#N/A,FALSE,"PV";#N/A,#N/A,FALSE,"Pro Forma"}</definedName>
    <definedName name="VVVV.210UCP" hidden="1">{#N/A,#N/A,FALSE,"Cashflow Analysis";#N/A,#N/A,FALSE,"Sensitivity Analysis";#N/A,#N/A,FALSE,"PV";#N/A,#N/A,FALSE,"Pro Forma"}</definedName>
    <definedName name="vvvv10UCP" localSheetId="0" hidden="1">{#N/A,#N/A,FALSE,"Cashflow Analysis";#N/A,#N/A,FALSE,"Sensitivity Analysis";#N/A,#N/A,FALSE,"PV";#N/A,#N/A,FALSE,"Pro Forma"}</definedName>
    <definedName name="vvvv10UCP" hidden="1">{#N/A,#N/A,FALSE,"Cashflow Analysis";#N/A,#N/A,FALSE,"Sensitivity Analysis";#N/A,#N/A,FALSE,"PV";#N/A,#N/A,FALSE,"Pro Forma"}</definedName>
    <definedName name="vz" localSheetId="0" hidden="1">{"mgmt forecast",#N/A,FALSE,"Mgmt Forecast";"dcf table",#N/A,FALSE,"Mgmt Forecast";"sensitivity",#N/A,FALSE,"Mgmt Forecast";"table inputs",#N/A,FALSE,"Mgmt Forecast";"calculations",#N/A,FALSE,"Mgmt Forecast"}</definedName>
    <definedName name="vz" hidden="1">{"mgmt forecast",#N/A,FALSE,"Mgmt Forecast";"dcf table",#N/A,FALSE,"Mgmt Forecast";"sensitivity",#N/A,FALSE,"Mgmt Forecast";"table inputs",#N/A,FALSE,"Mgmt Forecast";"calculations",#N/A,FALSE,"Mgmt Forecast"}</definedName>
    <definedName name="vzx" localSheetId="0" hidden="1">{"mgmt forecast",#N/A,FALSE,"Mgmt Forecast";"dcf table",#N/A,FALSE,"Mgmt Forecast";"sensitivity",#N/A,FALSE,"Mgmt Forecast";"table inputs",#N/A,FALSE,"Mgmt Forecast";"calculations",#N/A,FALSE,"Mgmt Forecast"}</definedName>
    <definedName name="vzx" hidden="1">{"mgmt forecast",#N/A,FALSE,"Mgmt Forecast";"dcf table",#N/A,FALSE,"Mgmt Forecast";"sensitivity",#N/A,FALSE,"Mgmt Forecast";"table inputs",#N/A,FALSE,"Mgmt Forecast";"calculations",#N/A,FALSE,"Mgmt Forecast"}</definedName>
    <definedName name="w" hidden="1">#REF!</definedName>
    <definedName name="w_amfee">#REF!</definedName>
    <definedName name="w_annual">#REF!</definedName>
    <definedName name="w_developerpct">#REF!</definedName>
    <definedName name="w_dispofee">#REF!</definedName>
    <definedName name="w_hurdle">#REF!</definedName>
    <definedName name="w_investorpct">#REF!</definedName>
    <definedName name="w_investorpctnet">#REF!</definedName>
    <definedName name="w_multiple">#REF!</definedName>
    <definedName name="w_receive_amfee">#REF!</definedName>
    <definedName name="w_receive_dispofee">#REF!</definedName>
    <definedName name="w_receive_invest">#REF!</definedName>
    <definedName name="w_receive_lp">#REF!</definedName>
    <definedName name="w_receive_promote">#REF!</definedName>
    <definedName name="w_stage">#REF!</definedName>
    <definedName name="w_usecumulpromote">#REF!</definedName>
    <definedName name="w_usemultiple">#REF!</definedName>
    <definedName name="w_usestage">#REF!</definedName>
    <definedName name="w_xirr">#REF!</definedName>
    <definedName name="wa" localSheetId="0"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a"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afe" localSheetId="0" hidden="1">{"summary1",#N/A,TRUE,"Comps";"summary2",#N/A,TRUE,"Comps";"summary3",#N/A,TRUE,"Comps"}</definedName>
    <definedName name="wafe" hidden="1">{"summary1",#N/A,TRUE,"Comps";"summary2",#N/A,TRUE,"Comps";"summary3",#N/A,TRUE,"Comps"}</definedName>
    <definedName name="war">#REF!</definedName>
    <definedName name="WARRANTPRICE">#REF!</definedName>
    <definedName name="warrants">#REF!</definedName>
    <definedName name="was" localSheetId="0" hidden="1">{#N/A,#N/A,FALSE,"Sales Graph";#N/A,#N/A,FALSE,"BUC Graph";#N/A,#N/A,FALSE,"P&amp;L - YTD"}</definedName>
    <definedName name="was" hidden="1">{#N/A,#N/A,FALSE,"Sales Graph";#N/A,#N/A,FALSE,"BUC Graph";#N/A,#N/A,FALSE,"P&amp;L - YTD"}</definedName>
    <definedName name="Water">#REF!</definedName>
    <definedName name="Waterfall">#REF!</definedName>
    <definedName name="waterfall_sum_comp">#REF!</definedName>
    <definedName name="waterfall_sum_dev">#REF!</definedName>
    <definedName name="waterfall_sum_inv">#REF!</definedName>
    <definedName name="waterfall_sum_jv">#REF!</definedName>
    <definedName name="wb" localSheetId="0" hidden="1">{#N/A,#N/A,FALSE,"Pharm";#N/A,#N/A,FALSE,"WWCM"}</definedName>
    <definedName name="wb" hidden="1">{#N/A,#N/A,FALSE,"Pharm";#N/A,#N/A,FALSE,"WWCM"}</definedName>
    <definedName name="WBM_NOI2000">#REF!</definedName>
    <definedName name="wc" localSheetId="0" hidden="1">{#N/A,#N/A,FALSE,"Pharm";#N/A,#N/A,FALSE,"WWCM"}</definedName>
    <definedName name="wc" hidden="1">{#N/A,#N/A,FALSE,"Pharm";#N/A,#N/A,FALSE,"WWCM"}</definedName>
    <definedName name="wcap">#REF!</definedName>
    <definedName name="wcap2">#REF!</definedName>
    <definedName name="WCMR" localSheetId="0" hidden="1">{"Alles",#N/A,FALSE,"H A Ü"}</definedName>
    <definedName name="WCMR" hidden="1">{"Alles",#N/A,FALSE,"H A Ü"}</definedName>
    <definedName name="wcom" localSheetId="0" hidden="1">{"IS",#N/A,FALSE,"IS";"RPTIS",#N/A,FALSE,"RPTIS";"STATS",#N/A,FALSE,"STATS";"BS",#N/A,FALSE,"BS"}</definedName>
    <definedName name="wcom" hidden="1">{"IS",#N/A,FALSE,"IS";"RPTIS",#N/A,FALSE,"RPTIS";"STATS",#N/A,FALSE,"STATS";"BS",#N/A,FALSE,"BS"}</definedName>
    <definedName name="WDFW" localSheetId="0" hidden="1">{"rep1",#N/A,FALSE,"ריכוז";"REP7",#N/A,FALSE,"מפורט_אזורים_ער""ז";"REP2",#N/A,FALSE,"מפורט1";"REP3",#N/A,FALSE,"מפורט1";"REP4",#N/A,FALSE,"מפורט2";"REP5",#N/A,FALSE,"מפורט2";"REP6",#N/A,FALSE,"מפורט2"}</definedName>
    <definedName name="WDFW" hidden="1">{"rep1",#N/A,FALSE,"ריכוז";"REP7",#N/A,FALSE,"מפורט_אזורים_ער""ז";"REP2",#N/A,FALSE,"מפורט1";"REP3",#N/A,FALSE,"מפורט1";"REP4",#N/A,FALSE,"מפורט2";"REP5",#N/A,FALSE,"מפורט2";"REP6",#N/A,FALSE,"מפורט2"}</definedName>
    <definedName name="we" localSheetId="0" hidden="1">{#N/A,#N/A,FALSE,"Aging Summary";#N/A,#N/A,FALSE,"Ratio Analysis";#N/A,#N/A,FALSE,"Test 120 Day Accts";#N/A,#N/A,FALSE,"Tickmarks"}</definedName>
    <definedName name="we" hidden="1">{#N/A,#N/A,FALSE,"Aging Summary";#N/A,#N/A,FALSE,"Ratio Analysis";#N/A,#N/A,FALSE,"Test 120 Day Accts";#N/A,#N/A,FALSE,"Tickmarks"}</definedName>
    <definedName name="WEA"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A"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bass">#REF!</definedName>
    <definedName name="webb">#REF!</definedName>
    <definedName name="webb1">#REF!</definedName>
    <definedName name="webbass">#REF!</definedName>
    <definedName name="wefaf"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faf"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i" hidden="1">#REF!</definedName>
    <definedName name="Weight">#REF!</definedName>
    <definedName name="weissval">#REF!</definedName>
    <definedName name="wel">#REF!</definedName>
    <definedName name="WelcomeHomeFlag">#REF!</definedName>
    <definedName name="WelcomeHomeMonthly">#REF!</definedName>
    <definedName name="WelHomeCntrAmort">#REF!</definedName>
    <definedName name="Wells">#REF!</definedName>
    <definedName name="wen">#REF!</definedName>
    <definedName name="WEQQE" localSheetId="0" hidden="1">{"summary1",#N/A,TRUE,"Comps";"summary2",#N/A,TRUE,"Comps";"summary3",#N/A,TRUE,"Comps"}</definedName>
    <definedName name="WEQQE" hidden="1">{"summary1",#N/A,TRUE,"Comps";"summary2",#N/A,TRUE,"Comps";"summary3",#N/A,TRUE,"Comps"}</definedName>
    <definedName name="wer" localSheetId="0" hidden="1">{"Total",#N/A,FALSE,"Six Fields";"PDP",#N/A,FALSE,"Six Fields";"PNP",#N/A,FALSE,"Six Fields";"PUD",#N/A,FALSE,"Six Fields";"Prob",#N/A,FALSE,"Six Fields"}</definedName>
    <definedName name="wer" hidden="1">{"Total",#N/A,FALSE,"Six Fields";"PDP",#N/A,FALSE,"Six Fields";"PNP",#N/A,FALSE,"Six Fields";"PUD",#N/A,FALSE,"Six Fields";"Prob",#N/A,FALSE,"Six Fields"}</definedName>
    <definedName name="werfewv" localSheetId="0" hidden="1">{#N/A,#N/A,FALSE,"PropertyInfo"}</definedName>
    <definedName name="werfewv" hidden="1">{#N/A,#N/A,FALSE,"PropertyInfo"}</definedName>
    <definedName name="werrr" localSheetId="0" hidden="1">{#N/A,#N/A,FALSE,"Pharm";#N/A,#N/A,FALSE,"WWCM"}</definedName>
    <definedName name="werrr" hidden="1">{#N/A,#N/A,FALSE,"Pharm";#N/A,#N/A,FALSE,"WWCM"}</definedName>
    <definedName name="WEST">#REF!</definedName>
    <definedName name="WESTII">#REF!</definedName>
    <definedName name="WestIV">#REF!</definedName>
    <definedName name="Westpoint">#REF!</definedName>
    <definedName name="wet" localSheetId="0" hidden="1">{"CSheet",#N/A,FALSE,"C";"SmCap",#N/A,FALSE,"VAL1";"GulfCoast",#N/A,FALSE,"VAL1";"nav",#N/A,FALSE,"NAV";"Summary",#N/A,FALSE,"NAV"}</definedName>
    <definedName name="wet" hidden="1">{"CSheet",#N/A,FALSE,"C";"SmCap",#N/A,FALSE,"VAL1";"GulfCoast",#N/A,FALSE,"VAL1";"nav",#N/A,FALSE,"NAV";"Summary",#N/A,FALSE,"NAV"}</definedName>
    <definedName name="wetadf" localSheetId="0" hidden="1">{"Assump",#N/A,TRUE,"Proforma";"first",#N/A,TRUE,"Proforma";"second",#N/A,TRUE,"Proforma";"lease1",#N/A,TRUE,"Proforma";"lease2",#N/A,TRUE,"Proforma"}</definedName>
    <definedName name="wetadf" hidden="1">{"Assump",#N/A,TRUE,"Proforma";"first",#N/A,TRUE,"Proforma";"second",#N/A,TRUE,"Proforma";"lease1",#N/A,TRUE,"Proforma";"lease2",#N/A,TRUE,"Proforma"}</definedName>
    <definedName name="wfallbankact">#REF!</definedName>
    <definedName name="wfallbankbeg">#REF!</definedName>
    <definedName name="wfallbankend">#REF!</definedName>
    <definedName name="wfallbegbal">#REF!</definedName>
    <definedName name="wfallendbal">#REF!</definedName>
    <definedName name="Wfallzero">#REF!</definedName>
    <definedName name="wgbargbawb" localSheetId="0" hidden="1">{"Cover",#N/A,FALSE,"Cover";"Summary",#N/A,FALSE,"Summarpage"}</definedName>
    <definedName name="wgbargbawb" hidden="1">{"Cover",#N/A,FALSE,"Cover";"Summary",#N/A,FALSE,"Summarpage"}</definedName>
    <definedName name="wh">#REF!</definedName>
    <definedName name="whaff">#REF!</definedName>
    <definedName name="what" localSheetId="0" hidden="1">{#N/A,#N/A,FALSE,"Expense Comparison"}</definedName>
    <definedName name="what" hidden="1">{#N/A,#N/A,FALSE,"Expense Comparison"}</definedName>
    <definedName name="what_1" localSheetId="0" hidden="1">{#N/A,#N/A,FALSE,"Expense Comparison"}</definedName>
    <definedName name="what_1" hidden="1">{#N/A,#N/A,FALSE,"Expense Comparison"}</definedName>
    <definedName name="what_2" localSheetId="0" hidden="1">{#N/A,#N/A,FALSE,"Expense Comparison"}</definedName>
    <definedName name="what_2" hidden="1">{#N/A,#N/A,FALSE,"Expense Comparison"}</definedName>
    <definedName name="what_3" localSheetId="0" hidden="1">{#N/A,#N/A,FALSE,"Expense Comparison"}</definedName>
    <definedName name="what_3" hidden="1">{#N/A,#N/A,FALSE,"Expense Comparison"}</definedName>
    <definedName name="what_asdf2" localSheetId="0" hidden="1">{#N/A,#N/A,FALSE,"OperatingAssumptions"}</definedName>
    <definedName name="what_asdf2" hidden="1">{#N/A,#N/A,FALSE,"OperatingAssumptions"}</definedName>
    <definedName name="whata" localSheetId="0"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hata"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hatever" hidden="1">#REF!</definedName>
    <definedName name="whatever10UCP" localSheetId="0" hidden="1">{"'Expirations'!$A$1:$L$65"}</definedName>
    <definedName name="whatever10UCP" hidden="1">{"'Expirations'!$A$1:$L$65"}</definedName>
    <definedName name="whatt" localSheetId="0" hidden="1">{#N/A,#N/A,FALSE,"Expense Comparison"}</definedName>
    <definedName name="whatt" hidden="1">{#N/A,#N/A,FALSE,"Expense Comparison"}</definedName>
    <definedName name="whatt_1" localSheetId="0" hidden="1">{#N/A,#N/A,FALSE,"Expense Comparison"}</definedName>
    <definedName name="whatt_1" hidden="1">{#N/A,#N/A,FALSE,"Expense Comparison"}</definedName>
    <definedName name="whatt_2" localSheetId="0" hidden="1">{#N/A,#N/A,FALSE,"Expense Comparison"}</definedName>
    <definedName name="whatt_2" hidden="1">{#N/A,#N/A,FALSE,"Expense Comparison"}</definedName>
    <definedName name="whatt_3" localSheetId="0" hidden="1">{#N/A,#N/A,FALSE,"Expense Comparison"}</definedName>
    <definedName name="whatt_3" hidden="1">{#N/A,#N/A,FALSE,"Expense Comparison"}</definedName>
    <definedName name="whattt" localSheetId="0" hidden="1">{#N/A,#N/A,FALSE,"Expense Comparison"}</definedName>
    <definedName name="whattt" hidden="1">{#N/A,#N/A,FALSE,"Expense Comparison"}</definedName>
    <definedName name="whattt_1" localSheetId="0" hidden="1">{#N/A,#N/A,FALSE,"Expense Comparison"}</definedName>
    <definedName name="whattt_1" hidden="1">{#N/A,#N/A,FALSE,"Expense Comparison"}</definedName>
    <definedName name="whattt_2" localSheetId="0" hidden="1">{#N/A,#N/A,FALSE,"Expense Comparison"}</definedName>
    <definedName name="whattt_2" hidden="1">{#N/A,#N/A,FALSE,"Expense Comparison"}</definedName>
    <definedName name="whattt_3" localSheetId="0" hidden="1">{#N/A,#N/A,FALSE,"Expense Comparison"}</definedName>
    <definedName name="whattt_3" hidden="1">{#N/A,#N/A,FALSE,"Expense Comparison"}</definedName>
    <definedName name="whatttt" localSheetId="0" hidden="1">{"Full Sheet",#N/A,FALSE,"Expense Comparison"}</definedName>
    <definedName name="whatttt" hidden="1">{"Full Sheet",#N/A,FALSE,"Expense Comparison"}</definedName>
    <definedName name="whatttt_1" localSheetId="0" hidden="1">{"Full Sheet",#N/A,FALSE,"Expense Comparison"}</definedName>
    <definedName name="whatttt_1" hidden="1">{"Full Sheet",#N/A,FALSE,"Expense Comparison"}</definedName>
    <definedName name="whatttt_2" localSheetId="0" hidden="1">{"Full Sheet",#N/A,FALSE,"Expense Comparison"}</definedName>
    <definedName name="whatttt_2" hidden="1">{"Full Sheet",#N/A,FALSE,"Expense Comparison"}</definedName>
    <definedName name="whatttt_3" localSheetId="0" hidden="1">{"Full Sheet",#N/A,FALSE,"Expense Comparison"}</definedName>
    <definedName name="whatttt_3" hidden="1">{"Full Sheet",#N/A,FALSE,"Expense Comparison"}</definedName>
    <definedName name="whattttt" localSheetId="0" hidden="1">{#N/A,#N/A,FALSE,"Expense Comparison"}</definedName>
    <definedName name="whattttt" hidden="1">{#N/A,#N/A,FALSE,"Expense Comparison"}</definedName>
    <definedName name="whattttt_1" localSheetId="0" hidden="1">{#N/A,#N/A,FALSE,"Expense Comparison"}</definedName>
    <definedName name="whattttt_1" hidden="1">{#N/A,#N/A,FALSE,"Expense Comparison"}</definedName>
    <definedName name="whattttt_2" localSheetId="0" hidden="1">{#N/A,#N/A,FALSE,"Expense Comparison"}</definedName>
    <definedName name="whattttt_2" hidden="1">{#N/A,#N/A,FALSE,"Expense Comparison"}</definedName>
    <definedName name="whattttt_3" localSheetId="0" hidden="1">{#N/A,#N/A,FALSE,"Expense Comparison"}</definedName>
    <definedName name="whattttt_3" hidden="1">{#N/A,#N/A,FALSE,"Expense Comparison"}</definedName>
    <definedName name="whatttttt" localSheetId="0" hidden="1">{"Full Sheet",#N/A,FALSE,"Expense Comparison"}</definedName>
    <definedName name="whatttttt" hidden="1">{"Full Sheet",#N/A,FALSE,"Expense Comparison"}</definedName>
    <definedName name="whatttttt_1" localSheetId="0" hidden="1">{"Full Sheet",#N/A,FALSE,"Expense Comparison"}</definedName>
    <definedName name="whatttttt_1" hidden="1">{"Full Sheet",#N/A,FALSE,"Expense Comparison"}</definedName>
    <definedName name="whatttttt_2" localSheetId="0" hidden="1">{"Full Sheet",#N/A,FALSE,"Expense Comparison"}</definedName>
    <definedName name="whatttttt_2" hidden="1">{"Full Sheet",#N/A,FALSE,"Expense Comparison"}</definedName>
    <definedName name="whatttttt_3" localSheetId="0" hidden="1">{"Full Sheet",#N/A,FALSE,"Expense Comparison"}</definedName>
    <definedName name="whatttttt_3" hidden="1">{"Full Sheet",#N/A,FALSE,"Expense Comparison"}</definedName>
    <definedName name="whatwhat" localSheetId="0" hidden="1">{"Page1",#N/A,FALSE,"7979";"Page2",#N/A,FALSE,"7979";"Page3",#N/A,FALSE,"7979"}</definedName>
    <definedName name="whatwhat" hidden="1">{"Page1",#N/A,FALSE,"7979";"Page2",#N/A,FALSE,"7979";"Page3",#N/A,FALSE,"7979"}</definedName>
    <definedName name="WHEN">#REF!</definedName>
    <definedName name="Which_Row">#REF!</definedName>
    <definedName name="Which_Row_5">#REF!</definedName>
    <definedName name="Whole">#REF!</definedName>
    <definedName name="will">#REF!</definedName>
    <definedName name="WKSHT">#REF!</definedName>
    <definedName name="WMCI">#REF!</definedName>
    <definedName name="wmp" localSheetId="0" hidden="1">{#N/A,#N/A,FALSE,"ENGINEERING"}</definedName>
    <definedName name="wmp" hidden="1">{#N/A,#N/A,FALSE,"ENGINEERING"}</definedName>
    <definedName name="wnn" localSheetId="0" hidden="1">{"AFR200_P1",#N/A,FALSE,"AFR200";"AFR200_P2",#N/A,FALSE,"AFR200";"AFR200_P3",#N/A,FALSE,"AFR200";"AFR200_P4",#N/A,FALSE,"AFR200";"AFR200_P5",#N/A,FALSE,"AFR200"}</definedName>
    <definedName name="wnn" hidden="1">{"AFR200_P1",#N/A,FALSE,"AFR200";"AFR200_P2",#N/A,FALSE,"AFR200";"AFR200_P3",#N/A,FALSE,"AFR200";"AFR200_P4",#N/A,FALSE,"AFR200";"AFR200_P5",#N/A,FALSE,"AFR200"}</definedName>
    <definedName name="wnnimprovedsales" localSheetId="0" hidden="1">{"AFR200_P1",#N/A,FALSE,"AFR200";"AFR200_P2",#N/A,FALSE,"AFR200";"AFR200_P3",#N/A,FALSE,"AFR200";"AFR200_P4",#N/A,FALSE,"AFR200";"AFR200_P5",#N/A,FALSE,"AFR200"}</definedName>
    <definedName name="wnnimprovedsales" hidden="1">{"AFR200_P1",#N/A,FALSE,"AFR200";"AFR200_P2",#N/A,FALSE,"AFR200";"AFR200_P3",#N/A,FALSE,"AFR200";"AFR200_P4",#N/A,FALSE,"AFR200";"AFR200_P5",#N/A,FALSE,"AFR200"}</definedName>
    <definedName name="wnnn" localSheetId="0" hidden="1">{"AFR200_P1",#N/A,FALSE,"AFR200";"AFR200_P2",#N/A,FALSE,"AFR200";"AFR200_P3",#N/A,FALSE,"AFR200";"AFR200_P4",#N/A,FALSE,"AFR200";"AFR200_P5",#N/A,FALSE,"AFR200"}</definedName>
    <definedName name="wnnn" hidden="1">{"AFR200_P1",#N/A,FALSE,"AFR200";"AFR200_P2",#N/A,FALSE,"AFR200";"AFR200_P3",#N/A,FALSE,"AFR200";"AFR200_P4",#N/A,FALSE,"AFR200";"AFR200_P5",#N/A,FALSE,"AFR200"}</definedName>
    <definedName name="wnnnimprovedsales" localSheetId="0" hidden="1">{"AFR200_P1",#N/A,FALSE,"AFR200";"AFR200_P2",#N/A,FALSE,"AFR200";"AFR200_P3",#N/A,FALSE,"AFR200";"AFR200_P4",#N/A,FALSE,"AFR200";"AFR200_P5",#N/A,FALSE,"AFR200"}</definedName>
    <definedName name="wnnnimprovedsales" hidden="1">{"AFR200_P1",#N/A,FALSE,"AFR200";"AFR200_P2",#N/A,FALSE,"AFR200";"AFR200_P3",#N/A,FALSE,"AFR200";"AFR200_P4",#N/A,FALSE,"AFR200";"AFR200_P5",#N/A,FALSE,"AFR200"}</definedName>
    <definedName name="wns" localSheetId="0" hidden="1">{"AFR200_P1",#N/A,FALSE,"AFR200";"AFR200_P2",#N/A,FALSE,"AFR200";"AFR200_P3",#N/A,FALSE,"AFR200";"AFR200_P4",#N/A,FALSE,"AFR200";"AFR200_P5",#N/A,FALSE,"AFR200"}</definedName>
    <definedName name="wns" hidden="1">{"AFR200_P1",#N/A,FALSE,"AFR200";"AFR200_P2",#N/A,FALSE,"AFR200";"AFR200_P3",#N/A,FALSE,"AFR200";"AFR200_P4",#N/A,FALSE,"AFR200";"AFR200_P5",#N/A,FALSE,"AFR200"}</definedName>
    <definedName name="wnsimprovedsales" localSheetId="0" hidden="1">{"AFR200_P1",#N/A,FALSE,"AFR200";"AFR200_P2",#N/A,FALSE,"AFR200";"AFR200_P3",#N/A,FALSE,"AFR200";"AFR200_P4",#N/A,FALSE,"AFR200";"AFR200_P5",#N/A,FALSE,"AFR200"}</definedName>
    <definedName name="wnsimprovedsales" hidden="1">{"AFR200_P1",#N/A,FALSE,"AFR200";"AFR200_P2",#N/A,FALSE,"AFR200";"AFR200_P3",#N/A,FALSE,"AFR200";"AFR200_P4",#N/A,FALSE,"AFR200";"AFR200_P5",#N/A,FALSE,"AFR200"}</definedName>
    <definedName name="won">#REF!</definedName>
    <definedName name="work">#REF!</definedName>
    <definedName name="WORKER_S_COMP.">#REF!</definedName>
    <definedName name="working" localSheetId="0" hidden="1">{#N/A,#N/A,FALSE,"REPORT"}</definedName>
    <definedName name="working" hidden="1">{#N/A,#N/A,FALSE,"REPORT"}</definedName>
    <definedName name="WORKING_CAPITAL">#REF!</definedName>
    <definedName name="WorkingCapital">#REF!</definedName>
    <definedName name="wqdf" localSheetId="0" hidden="1">{#N/A,#N/A,FALSE,"bal sheet";#N/A,#N/A,FALSE,"income";#N/A,#N/A,FALSE,"mgr perf";#N/A,#N/A,FALSE,"part cap 2";#N/A,#N/A,FALSE,"part cap 1";#N/A,#N/A,FALSE,"GP Fee";#N/A,#N/A,FALSE,"COMB PART CAP"}</definedName>
    <definedName name="wqdf" hidden="1">{#N/A,#N/A,FALSE,"bal sheet";#N/A,#N/A,FALSE,"income";#N/A,#N/A,FALSE,"mgr perf";#N/A,#N/A,FALSE,"part cap 2";#N/A,#N/A,FALSE,"part cap 1";#N/A,#N/A,FALSE,"GP Fee";#N/A,#N/A,FALSE,"COMB PART CAP"}</definedName>
    <definedName name="WQE"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QE"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r"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r"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rd.2._.pagers.3" localSheetId="0" hidden="1">{"Cover",#N/A,FALSE,"Cover";"Summary",#N/A,FALSE,"Summarpage"}</definedName>
    <definedName name="wrd.2._.pagers.3" hidden="1">{"Cover",#N/A,FALSE,"Cover";"Summary",#N/A,FALSE,"Summarpage"}</definedName>
    <definedName name="wrda" localSheetId="0" hidden="1">{"Cover",#N/A,FALSE,"Cover";"Summary",#N/A,FALSE,"Summarpage"}</definedName>
    <definedName name="wrda" hidden="1">{"Cover",#N/A,FALSE,"Cover";"Summary",#N/A,FALSE,"Summarpage"}</definedName>
    <definedName name="wrdaa" localSheetId="0" hidden="1">{"Cover",#N/A,FALSE,"Cover";"Summary",#N/A,FALSE,"Summarpage"}</definedName>
    <definedName name="wrdaa" hidden="1">{"Cover",#N/A,FALSE,"Cover";"Summary",#N/A,FALSE,"Summarpage"}</definedName>
    <definedName name="wrdaaa" localSheetId="0" hidden="1">{"Cover",#N/A,FALSE,"Cover";"Summary",#N/A,FALSE,"Summarpage"}</definedName>
    <definedName name="wrdaaa" hidden="1">{"Cover",#N/A,FALSE,"Cover";"Summary",#N/A,FALSE,"Summarpage"}</definedName>
    <definedName name="wrdaaaa" localSheetId="0" hidden="1">{"Cover",#N/A,FALSE,"Cover";"Summary",#N/A,FALSE,"Summarpage"}</definedName>
    <definedName name="wrdaaaa" hidden="1">{"Cover",#N/A,FALSE,"Cover";"Summary",#N/A,FALSE,"Summarpage"}</definedName>
    <definedName name="wrdaaaaa" localSheetId="0" hidden="1">{"Cover",#N/A,FALSE,"Cover";"Summary",#N/A,FALSE,"Summarpage"}</definedName>
    <definedName name="wrdaaaaa" hidden="1">{"Cover",#N/A,FALSE,"Cover";"Summary",#N/A,FALSE,"Summarpage"}</definedName>
    <definedName name="wrhrtn" hidden="1">#REF!</definedName>
    <definedName name="wrkcapacq">#REF!</definedName>
    <definedName name="wrkcappfma">#REF!</definedName>
    <definedName name="wrn" localSheetId="0" hidden="1">{#N/A,#N/A,TRUE,"Cover sheet";#N/A,#N/A,TRUE,"F.S.";#N/A,#N/A,TRUE,"Macroecon.";#N/A,#N/A,TRUE,"Microeconomics";#N/A,#N/A,TRUE,"Revenues";#N/A,#N/A,TRUE,"COS-supporting";#N/A,#N/A,TRUE,"op. costs-details";#N/A,#N/A,TRUE,"COS";#N/A,#N/A,TRUE,"Other costs-supporting";#N/A,#N/A,TRUE,"Other costs";#N/A,#N/A,TRUE,"Other income&amp;expense";#N/A,#N/A,TRUE,"Capex-supporting";#N/A,#N/A,TRUE,"Capital ex.";#N/A,#N/A,TRUE,"Financing";#N/A,#N/A,TRUE,"Equity";#N/A,#N/A,TRUE,"Corporate taxation";#N/A,#N/A,TRUE,"current A.&amp;L."}</definedName>
    <definedName name="wrn" hidden="1">{#N/A,#N/A,TRUE,"Cover sheet";#N/A,#N/A,TRUE,"F.S.";#N/A,#N/A,TRUE,"Macroecon.";#N/A,#N/A,TRUE,"Microeconomics";#N/A,#N/A,TRUE,"Revenues";#N/A,#N/A,TRUE,"COS-supporting";#N/A,#N/A,TRUE,"op. costs-details";#N/A,#N/A,TRUE,"COS";#N/A,#N/A,TRUE,"Other costs-supporting";#N/A,#N/A,TRUE,"Other costs";#N/A,#N/A,TRUE,"Other income&amp;expense";#N/A,#N/A,TRUE,"Capex-supporting";#N/A,#N/A,TRUE,"Capital ex.";#N/A,#N/A,TRUE,"Financing";#N/A,#N/A,TRUE,"Equity";#N/A,#N/A,TRUE,"Corporate taxation";#N/A,#N/A,TRUE,"current A.&amp;L."}</definedName>
    <definedName name="wrn.1." localSheetId="0" hidden="1">{#N/A,#N/A,FALSE,"Calc";#N/A,#N/A,FALSE,"Sensitivity";#N/A,#N/A,FALSE,"LT Earn.Dil.";#N/A,#N/A,FALSE,"Dil. AVP"}</definedName>
    <definedName name="wrn.1." hidden="1">{#N/A,#N/A,FALSE,"Calc";#N/A,#N/A,FALSE,"Sensitivity";#N/A,#N/A,FALSE,"LT Earn.Dil.";#N/A,#N/A,FALSE,"Dil. AVP"}</definedName>
    <definedName name="wrn.10._.Year._.Analysis." localSheetId="0" hidden="1">{"Data Input",#N/A,TRUE,"Data Input";"10-Yr Cash Flow",#N/A,TRUE,"Cash Flow";"10-Yr Value",#N/A,TRUE,"Value "}</definedName>
    <definedName name="wrn.10._.Year._.Analysis." hidden="1">{"Data Input",#N/A,TRUE,"Data Input";"10-Yr Cash Flow",#N/A,TRUE,"Cash Flow";"10-Yr Value",#N/A,TRUE,"Value "}</definedName>
    <definedName name="wrn.10._.Year._.Analysis._1" localSheetId="0" hidden="1">{"Data Input",#N/A,TRUE,"Data Input";"10-Yr Cash Flow",#N/A,TRUE,"Cash Flow";"10-Yr Value",#N/A,TRUE,"Value "}</definedName>
    <definedName name="wrn.10._.Year._.Analysis._1" hidden="1">{"Data Input",#N/A,TRUE,"Data Input";"10-Yr Cash Flow",#N/A,TRUE,"Cash Flow";"10-Yr Value",#N/A,TRUE,"Value "}</definedName>
    <definedName name="wrn.10._.Year._.Analysis._2" localSheetId="0" hidden="1">{"Data Input",#N/A,TRUE,"Data Input";"10-Yr Cash Flow",#N/A,TRUE,"Cash Flow";"10-Yr Value",#N/A,TRUE,"Value "}</definedName>
    <definedName name="wrn.10._.Year._.Analysis._2" hidden="1">{"Data Input",#N/A,TRUE,"Data Input";"10-Yr Cash Flow",#N/A,TRUE,"Cash Flow";"10-Yr Value",#N/A,TRUE,"Value "}</definedName>
    <definedName name="wrn.10._.Year._.Analysis._3" localSheetId="0" hidden="1">{"Data Input",#N/A,TRUE,"Data Input";"10-Yr Cash Flow",#N/A,TRUE,"Cash Flow";"10-Yr Value",#N/A,TRUE,"Value "}</definedName>
    <definedName name="wrn.10._.Year._.Analysis._3" hidden="1">{"Data Input",#N/A,TRUE,"Data Input";"10-Yr Cash Flow",#N/A,TRUE,"Cash Flow";"10-Yr Value",#N/A,TRUE,"Value "}</definedName>
    <definedName name="wrn.1111._.Report."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1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2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3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4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1_5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1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2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3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4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2_5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1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2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3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4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3_5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1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2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3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4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4_5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1_5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1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2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3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4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1_5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1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2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3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4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2_5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1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2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3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4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3_5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1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2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3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4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4_5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2_5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1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2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3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4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1_5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1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2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3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4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2_5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1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2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3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4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3_5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1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2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3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4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4_5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3_5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1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2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3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4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1_5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1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2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3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4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2_5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1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2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3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4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3_5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1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2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3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4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4_5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4_5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1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2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3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4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1_5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1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2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3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4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2_5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1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2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3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4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3_5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1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2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3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4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4_5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_1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_1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1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2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2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2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2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2_2"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2_2"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2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2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3"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3"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3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3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3_1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3_1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4"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4"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4_1"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4_1"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5"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_5_5_5"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11" localSheetId="0" hidden="1">{#N/A,#N/A,FALSE,"Pharm";#N/A,#N/A,FALSE,"WWCM"}</definedName>
    <definedName name="wrn.111111" hidden="1">{#N/A,#N/A,FALSE,"Pharm";#N/A,#N/A,FALSE,"WWCM"}</definedName>
    <definedName name="wrn.12._.MONTH._.SPREAD." localSheetId="0" hidden="1">{#N/A,#N/A,FALSE,"CPM";#N/A,#N/A,FALSE,"CVI";#N/A,#N/A,FALSE,"RNL";#N/A,#N/A,FALSE,"HAL";#N/A,#N/A,FALSE,"WPL";#N/A,#N/A,FALSE,"RPL";#N/A,#N/A,FALSE,"GVA";#N/A,#N/A,FALSE,"LRJKL";#N/A,#N/A,FALSE,"LPCVI";#N/A,#N/A,FALSE,"RGW and RGW2";#N/A,#N/A,FALSE,"RHL";#N/A,#N/A,FALSE,"HRP";#N/A,#N/A,FALSE,"WPE";#N/A,#N/A,FALSE,"DEL";#N/A,#N/A,FALSE,"PCA";#N/A,#N/A,FALSE,"PBL";#N/A,#N/A,FALSE,"KLL";#N/A,#N/A,FALSE,"RCR";#N/A,#N/A,FALSE,"LRJ#1";#N/A,#N/A,FALSE,"LRJ#2";#N/A,#N/A,FALSE,"OPL"}</definedName>
    <definedName name="wrn.12._.MONTH._.SPREAD." hidden="1">{#N/A,#N/A,FALSE,"CPM";#N/A,#N/A,FALSE,"CVI";#N/A,#N/A,FALSE,"RNL";#N/A,#N/A,FALSE,"HAL";#N/A,#N/A,FALSE,"WPL";#N/A,#N/A,FALSE,"RPL";#N/A,#N/A,FALSE,"GVA";#N/A,#N/A,FALSE,"LRJKL";#N/A,#N/A,FALSE,"LPCVI";#N/A,#N/A,FALSE,"RGW and RGW2";#N/A,#N/A,FALSE,"RHL";#N/A,#N/A,FALSE,"HRP";#N/A,#N/A,FALSE,"WPE";#N/A,#N/A,FALSE,"DEL";#N/A,#N/A,FALSE,"PCA";#N/A,#N/A,FALSE,"PBL";#N/A,#N/A,FALSE,"KLL";#N/A,#N/A,FALSE,"RCR";#N/A,#N/A,FALSE,"LRJ#1";#N/A,#N/A,FALSE,"LRJ#2";#N/A,#N/A,FALSE,"OPL"}</definedName>
    <definedName name="wrn.120W45." localSheetId="0" hidden="1">{#N/A,#N/A,FALSE,"1";#N/A,#N/A,FALSE,"1x";#N/A,#N/A,FALSE,"2";#N/A,#N/A,FALSE,"2x";#N/A,#N/A,FALSE,"3";#N/A,#N/A,FALSE,"3x"}</definedName>
    <definedName name="wrn.120W45." hidden="1">{#N/A,#N/A,FALSE,"1";#N/A,#N/A,FALSE,"1x";#N/A,#N/A,FALSE,"2";#N/A,#N/A,FALSE,"2x";#N/A,#N/A,FALSE,"3";#N/A,#N/A,FALSE,"3x"}</definedName>
    <definedName name="wrn.15._.Year._.Analysis." localSheetId="0" hidden="1">{"Data Input",#N/A,TRUE,"Data Input";"15-Yr Cash Flow",#N/A,TRUE,"Cash Flow";"15-Yr Value",#N/A,TRUE,"Value "}</definedName>
    <definedName name="wrn.15._.Year._.Analysis." hidden="1">{"Data Input",#N/A,TRUE,"Data Input";"15-Yr Cash Flow",#N/A,TRUE,"Cash Flow";"15-Yr Value",#N/A,TRUE,"Value "}</definedName>
    <definedName name="wrn.15._.Year._.Analysis._1" localSheetId="0" hidden="1">{"Data Input",#N/A,TRUE,"Data Input";"15-Yr Cash Flow",#N/A,TRUE,"Cash Flow";"15-Yr Value",#N/A,TRUE,"Value "}</definedName>
    <definedName name="wrn.15._.Year._.Analysis._1" hidden="1">{"Data Input",#N/A,TRUE,"Data Input";"15-Yr Cash Flow",#N/A,TRUE,"Cash Flow";"15-Yr Value",#N/A,TRUE,"Value "}</definedName>
    <definedName name="wrn.15._.Year._.Analysis._2" localSheetId="0" hidden="1">{"Data Input",#N/A,TRUE,"Data Input";"15-Yr Cash Flow",#N/A,TRUE,"Cash Flow";"15-Yr Value",#N/A,TRUE,"Value "}</definedName>
    <definedName name="wrn.15._.Year._.Analysis._2" hidden="1">{"Data Input",#N/A,TRUE,"Data Input";"15-Yr Cash Flow",#N/A,TRUE,"Cash Flow";"15-Yr Value",#N/A,TRUE,"Value "}</definedName>
    <definedName name="wrn.15._.Year._.Analysis._3" localSheetId="0" hidden="1">{"Data Input",#N/A,TRUE,"Data Input";"15-Yr Cash Flow",#N/A,TRUE,"Cash Flow";"15-Yr Value",#N/A,TRUE,"Value "}</definedName>
    <definedName name="wrn.15._.Year._.Analysis._3" hidden="1">{"Data Input",#N/A,TRUE,"Data Input";"15-Yr Cash Flow",#N/A,TRUE,"Cash Flow";"15-Yr Value",#N/A,TRUE,"Value "}</definedName>
    <definedName name="wrn.1995._.Analysis." localSheetId="0" hidden="1">{#N/A,#N/A,FALSE,"1995 Rev &amp; Exp"}</definedName>
    <definedName name="wrn.1995._.Analysis." hidden="1">{#N/A,#N/A,FALSE,"1995 Rev &amp; Exp"}</definedName>
    <definedName name="wrn.1996._.BUDGET." localSheetId="0" hidden="1">{"SUMMARY",#N/A,TRUE,"SUMMARY";"compare",#N/A,TRUE,"Vs. Bus Plan";"ratios",#N/A,TRUE,"Ratios";"REVENUE",#N/A,TRUE,"Revenue";"expenses",#N/A,TRUE,"1996 budget";"payroll",#N/A,TRUE,"Payroll"}</definedName>
    <definedName name="wrn.1996._.BUDGET." hidden="1">{"SUMMARY",#N/A,TRUE,"SUMMARY";"compare",#N/A,TRUE,"Vs. Bus Plan";"ratios",#N/A,TRUE,"Ratios";"REVENUE",#N/A,TRUE,"Revenue";"expenses",#N/A,TRUE,"1996 budget";"payroll",#N/A,TRUE,"Payroll"}</definedName>
    <definedName name="wrn.1996._.BUDGET.1" localSheetId="0" hidden="1">{"SUMMARY",#N/A,TRUE,"SUMMARY";"compare",#N/A,TRUE,"Vs. Bus Plan";"ratios",#N/A,TRUE,"Ratios";"REVENUE",#N/A,TRUE,"Revenue";"expenses",#N/A,TRUE,"1996 budget";"payroll",#N/A,TRUE,"Payroll"}</definedName>
    <definedName name="wrn.1996._.BUDGET.1" hidden="1">{"SUMMARY",#N/A,TRUE,"SUMMARY";"compare",#N/A,TRUE,"Vs. Bus Plan";"ratios",#N/A,TRUE,"Ratios";"REVENUE",#N/A,TRUE,"Revenue";"expenses",#N/A,TRUE,"1996 budget";"payroll",#N/A,TRUE,"Payroll"}</definedName>
    <definedName name="wrn.1996._.TO._.2004." localSheetId="0" hidden="1">{"ten year ratios",#N/A,TRUE,"PROFIT_LOSS";"ten year ratios",#N/A,TRUE,"Ratios";"ten yr opex and capex",#N/A,TRUE,"1996 budget";"ten year revenues",#N/A,TRUE,"Revenue_1996-2004";"ten year payroll",#N/A,TRUE,"Payroll"}</definedName>
    <definedName name="wrn.1996._.TO._.2004." hidden="1">{"ten year ratios",#N/A,TRUE,"PROFIT_LOSS";"ten year ratios",#N/A,TRUE,"Ratios";"ten yr opex and capex",#N/A,TRUE,"1996 budget";"ten year revenues",#N/A,TRUE,"Revenue_1996-2004";"ten year payroll",#N/A,TRUE,"Payroll"}</definedName>
    <definedName name="wrn.1997." localSheetId="0" hidden="1">{"CoverSheet",#N/A,TRUE,"97CoverPage";#N/A,#N/A,TRUE,"97TableOfContents";"CY 1997",#N/A,TRUE,"97CashFlowBeforeFinancing";"CY 1997",#N/A,TRUE,"97CashFlowAfterFinancing ";"CY 1997",#N/A,TRUE,"97Escrow Closings (all) ";"CY 1997",#N/A,TRUE,"97Revenue Summary";"CY 1997",#N/A,TRUE,"97 A-1 Sales";"CY 1997",#N/A,TRUE,"97 A-2 Sales";"CY 1997",#N/A,TRUE,"97 B-1 Sales";"CY 1997",#N/A,TRUE,"97 B-2 Sales";"CY 1997",#N/A,TRUE,"97 D-1 Sales";"CY 1997",#N/A,TRUE,"97 H Sales";"CY 1997",#N/A,TRUE,"97 I Sales";"CY 1997",#N/A,TRUE,"97 J Sales";"CY 1997",#N/A,TRUE,"97 K Sales";"CY 1997",#N/A,TRUE,"97 Land ";"CY 1997",#N/A,TRUE,"97 Pre-Development";"CY 1997",#N/A,TRUE,"97Construction Summary ";"CY 1997",#N/A,TRUE,"97 A-1 DevCosts";"CY 1997",#N/A,TRUE,"97 A-2 DevCosts";"CY 1997",#N/A,TRUE,"97 B-1 DevCosts";"CY 1997",#N/A,TRUE,"97 B-2 DevCosts";"CY 1997",#N/A,TRUE,"97 C DevCosts";#N/A,#N/A,TRUE,"97 D-1 DevCosts";"CY 1997",#N/A,TRUE,"97 E Dev Costs";"CY 1997",#N/A,TRUE,"97 G Dev Costs";#N/A,#N/A,TRUE,"97 H Dev Costs";#N/A,#N/A,TRUE,"97 I Dev Costs";"CY 1997",#N/A,TRUE,"97 J Dev Costs";#N/A,#N/A,TRUE,"97 K Dev Costs";"CY 1997",#N/A,TRUE,"97 Master Dev. Cost Wksht";"CY 1997",#N/A,TRUE,"97 Golf Course Captial ";"CY 1997",#N/A,TRUE,"97 Indirect &amp; Operating Costs ";"CY 1997",#N/A,TRUE,"97 Other SalesRevenue";"CY 1997",#N/A,TRUE,"97 Village Absorption";"CY 1997",#N/A,TRUE,"97 FINANCING";#N/A,#N/A,TRUE,"97 Dev Assumptions";#N/A,#N/A,TRUE,"97 A&amp;B Development Cost";#N/A,#N/A,TRUE,"97 B-2 Bonding ";#N/A,#N/A,TRUE,"97 E Supplemental Schedule";#N/A,#N/A,TRUE,"97 Factors"}</definedName>
    <definedName name="wrn.1997." hidden="1">{"CoverSheet",#N/A,TRUE,"97CoverPage";#N/A,#N/A,TRUE,"97TableOfContents";"CY 1997",#N/A,TRUE,"97CashFlowBeforeFinancing";"CY 1997",#N/A,TRUE,"97CashFlowAfterFinancing ";"CY 1997",#N/A,TRUE,"97Escrow Closings (all) ";"CY 1997",#N/A,TRUE,"97Revenue Summary";"CY 1997",#N/A,TRUE,"97 A-1 Sales";"CY 1997",#N/A,TRUE,"97 A-2 Sales";"CY 1997",#N/A,TRUE,"97 B-1 Sales";"CY 1997",#N/A,TRUE,"97 B-2 Sales";"CY 1997",#N/A,TRUE,"97 D-1 Sales";"CY 1997",#N/A,TRUE,"97 H Sales";"CY 1997",#N/A,TRUE,"97 I Sales";"CY 1997",#N/A,TRUE,"97 J Sales";"CY 1997",#N/A,TRUE,"97 K Sales";"CY 1997",#N/A,TRUE,"97 Land ";"CY 1997",#N/A,TRUE,"97 Pre-Development";"CY 1997",#N/A,TRUE,"97Construction Summary ";"CY 1997",#N/A,TRUE,"97 A-1 DevCosts";"CY 1997",#N/A,TRUE,"97 A-2 DevCosts";"CY 1997",#N/A,TRUE,"97 B-1 DevCosts";"CY 1997",#N/A,TRUE,"97 B-2 DevCosts";"CY 1997",#N/A,TRUE,"97 C DevCosts";#N/A,#N/A,TRUE,"97 D-1 DevCosts";"CY 1997",#N/A,TRUE,"97 E Dev Costs";"CY 1997",#N/A,TRUE,"97 G Dev Costs";#N/A,#N/A,TRUE,"97 H Dev Costs";#N/A,#N/A,TRUE,"97 I Dev Costs";"CY 1997",#N/A,TRUE,"97 J Dev Costs";#N/A,#N/A,TRUE,"97 K Dev Costs";"CY 1997",#N/A,TRUE,"97 Master Dev. Cost Wksht";"CY 1997",#N/A,TRUE,"97 Golf Course Captial ";"CY 1997",#N/A,TRUE,"97 Indirect &amp; Operating Costs ";"CY 1997",#N/A,TRUE,"97 Other SalesRevenue";"CY 1997",#N/A,TRUE,"97 Village Absorption";"CY 1997",#N/A,TRUE,"97 FINANCING";#N/A,#N/A,TRUE,"97 Dev Assumptions";#N/A,#N/A,TRUE,"97 A&amp;B Development Cost";#N/A,#N/A,TRUE,"97 B-2 Bonding ";#N/A,#N/A,TRUE,"97 E Supplemental Schedule";#N/A,#N/A,TRUE,"97 Factors"}</definedName>
    <definedName name="wrn.1998." localSheetId="0" hidden="1">{"1998",#N/A,FALSE,"1998"}</definedName>
    <definedName name="wrn.1998." hidden="1">{"1998",#N/A,FALSE,"1998"}</definedName>
    <definedName name="wrn.1998._.Budget." localSheetId="0" hidden="1">{#N/A,#N/A,FALSE,"A";#N/A,#N/A,FALSE,"B";#N/A,#N/A,FALSE,"C";#N/A,#N/A,FALSE,"D";#N/A,#N/A,FALSE,"E";#N/A,#N/A,FALSE,"F";#N/A,#N/A,FALSE,"G";#N/A,#N/A,FALSE,"H";#N/A,#N/A,FALSE,"I";#N/A,#N/A,FALSE,"J";#N/A,#N/A,FALSE,"K";#N/A,#N/A,FALSE,"L";#N/A,#N/A,FALSE,"M";#N/A,#N/A,FALSE,"N";#N/A,#N/A,FALSE,"O";#N/A,#N/A,FALSE,"P";#N/A,#N/A,FALSE,"Q";#N/A,#N/A,FALSE,"R"}</definedName>
    <definedName name="wrn.1998._.Budget." hidden="1">{#N/A,#N/A,FALSE,"A";#N/A,#N/A,FALSE,"B";#N/A,#N/A,FALSE,"C";#N/A,#N/A,FALSE,"D";#N/A,#N/A,FALSE,"E";#N/A,#N/A,FALSE,"F";#N/A,#N/A,FALSE,"G";#N/A,#N/A,FALSE,"H";#N/A,#N/A,FALSE,"I";#N/A,#N/A,FALSE,"J";#N/A,#N/A,FALSE,"K";#N/A,#N/A,FALSE,"L";#N/A,#N/A,FALSE,"M";#N/A,#N/A,FALSE,"N";#N/A,#N/A,FALSE,"O";#N/A,#N/A,FALSE,"P";#N/A,#N/A,FALSE,"Q";#N/A,#N/A,FALSE,"R"}</definedName>
    <definedName name="wrn.1998._.Budget.1" localSheetId="0" hidden="1">{#N/A,#N/A,FALSE,"A";#N/A,#N/A,FALSE,"B";#N/A,#N/A,FALSE,"C";#N/A,#N/A,FALSE,"D";#N/A,#N/A,FALSE,"E";#N/A,#N/A,FALSE,"F";#N/A,#N/A,FALSE,"G";#N/A,#N/A,FALSE,"H";#N/A,#N/A,FALSE,"I";#N/A,#N/A,FALSE,"J";#N/A,#N/A,FALSE,"K";#N/A,#N/A,FALSE,"L";#N/A,#N/A,FALSE,"M";#N/A,#N/A,FALSE,"N";#N/A,#N/A,FALSE,"O";#N/A,#N/A,FALSE,"P";#N/A,#N/A,FALSE,"Q";#N/A,#N/A,FALSE,"R"}</definedName>
    <definedName name="wrn.1998._.Budget.1" hidden="1">{#N/A,#N/A,FALSE,"A";#N/A,#N/A,FALSE,"B";#N/A,#N/A,FALSE,"C";#N/A,#N/A,FALSE,"D";#N/A,#N/A,FALSE,"E";#N/A,#N/A,FALSE,"F";#N/A,#N/A,FALSE,"G";#N/A,#N/A,FALSE,"H";#N/A,#N/A,FALSE,"I";#N/A,#N/A,FALSE,"J";#N/A,#N/A,FALSE,"K";#N/A,#N/A,FALSE,"L";#N/A,#N/A,FALSE,"M";#N/A,#N/A,FALSE,"N";#N/A,#N/A,FALSE,"O";#N/A,#N/A,FALSE,"P";#N/A,#N/A,FALSE,"Q";#N/A,#N/A,FALSE,"R"}</definedName>
    <definedName name="wrn.1998._.Budget.2" localSheetId="0" hidden="1">{#N/A,#N/A,FALSE,"A";#N/A,#N/A,FALSE,"B";#N/A,#N/A,FALSE,"C";#N/A,#N/A,FALSE,"D";#N/A,#N/A,FALSE,"E";#N/A,#N/A,FALSE,"F";#N/A,#N/A,FALSE,"G";#N/A,#N/A,FALSE,"H";#N/A,#N/A,FALSE,"I";#N/A,#N/A,FALSE,"J";#N/A,#N/A,FALSE,"K";#N/A,#N/A,FALSE,"L";#N/A,#N/A,FALSE,"M";#N/A,#N/A,FALSE,"N";#N/A,#N/A,FALSE,"O";#N/A,#N/A,FALSE,"P";#N/A,#N/A,FALSE,"Q";#N/A,#N/A,FALSE,"R"}</definedName>
    <definedName name="wrn.1998._.Budget.2" hidden="1">{#N/A,#N/A,FALSE,"A";#N/A,#N/A,FALSE,"B";#N/A,#N/A,FALSE,"C";#N/A,#N/A,FALSE,"D";#N/A,#N/A,FALSE,"E";#N/A,#N/A,FALSE,"F";#N/A,#N/A,FALSE,"G";#N/A,#N/A,FALSE,"H";#N/A,#N/A,FALSE,"I";#N/A,#N/A,FALSE,"J";#N/A,#N/A,FALSE,"K";#N/A,#N/A,FALSE,"L";#N/A,#N/A,FALSE,"M";#N/A,#N/A,FALSE,"N";#N/A,#N/A,FALSE,"O";#N/A,#N/A,FALSE,"P";#N/A,#N/A,FALSE,"Q";#N/A,#N/A,FALSE,"R"}</definedName>
    <definedName name="wrn.1999." localSheetId="0" hidden="1">{"1999",#N/A,FALSE,"1999"}</definedName>
    <definedName name="wrn.1999." hidden="1">{"1999",#N/A,FALSE,"1999"}</definedName>
    <definedName name="wrn.1q97." localSheetId="0" hidden="1">{#N/A,#N/A,FALSE,"Allstate Inc Stmt YTD";#N/A,#N/A,FALSE,"Segment Inc Stmt YTD";#N/A,#N/A,FALSE,"Current &amp; Prior Bal Sht";#N/A,#N/A,FALSE,"Dec Bal Sht.";#N/A,#N/A,FALSE,"CASH FLOW QTR";#N/A,#N/A,FALSE,"Resegmented Underwriting";#N/A,#N/A,FALSE,"RESEG WRITTEN";#N/A,#N/A,FALSE,"Segment Underwriting";#N/A,#N/A,FALSE,"Written Premium";#N/A,#N/A,FALSE,"Life Premium";#N/A,#N/A,FALSE,"Investments";#N/A,#N/A,FALSE,"Dec Investments";#N/A,#N/A,FALSE,"4Qtr PL Inv. Income";#N/A,#N/A,FALSE,"4Qtr Life Inv. Inc.";#N/A,#N/A,FALSE,"GAAP to STAT"}</definedName>
    <definedName name="wrn.1q97." hidden="1">{#N/A,#N/A,FALSE,"Allstate Inc Stmt YTD";#N/A,#N/A,FALSE,"Segment Inc Stmt YTD";#N/A,#N/A,FALSE,"Current &amp; Prior Bal Sht";#N/A,#N/A,FALSE,"Dec Bal Sht.";#N/A,#N/A,FALSE,"CASH FLOW QTR";#N/A,#N/A,FALSE,"Resegmented Underwriting";#N/A,#N/A,FALSE,"RESEG WRITTEN";#N/A,#N/A,FALSE,"Segment Underwriting";#N/A,#N/A,FALSE,"Written Premium";#N/A,#N/A,FALSE,"Life Premium";#N/A,#N/A,FALSE,"Investments";#N/A,#N/A,FALSE,"Dec Investments";#N/A,#N/A,FALSE,"4Qtr PL Inv. Income";#N/A,#N/A,FALSE,"4Qtr Life Inv. Inc.";#N/A,#N/A,FALSE,"GAAP to STAT"}</definedName>
    <definedName name="wrn.2" localSheetId="0" hidden="1">{"BalSht_byMonth",#N/A,FALSE,"Legal Entity Bal Sht";"BalSht_byMonth",#N/A,FALSE,"Lyon_Corp Bal Sht";"BalSht_byMonth",#N/A,FALSE,"Fabrics Bal Sht";"BalSht_byMonth",#N/A,FALSE,"Prepreg Bal Sht";"AR_byMonth",#N/A,FALSE,"Legal Entity AR";"AR_byMonth",#N/A,FALSE,"Fabrics AR";"AR_byMonth",#N/A,FALSE,"Prepreg AR";"PPE_byMonth",#N/A,FALSE,"Legal Entity PP&amp;E";"PPE_byMonth",#N/A,FALSE,"Fabrics PP&amp;E";"PPE_byMonth",#N/A,FALSE,"Prepreg PP&amp;E";"INV_byMonth",#N/A,FALSE,"Legal Entity Inventory";"INV_byMonth",#N/A,FALSE,"Fabrics Inventory";"INV_byMonth",#N/A,FALSE,"Prepreg Inventory";"WC_byMonth",#N/A,FALSE,"Legal Entity WC Reserves";"WC_byMonth",#N/A,FALSE,"Fabrics WC Reserves";"WC_byMonth",#N/A,FALSE,"Prepreg WC Reserves";"RESTR_byMonth",#N/A,FALSE,"Restr. Detail";"DEBT_byMonth",#N/A,FALSE,"Debt";"CF_byMonth",#N/A,FALSE,"Legal Entity Cashflow";"CF_byMonth",#N/A,FALSE,"Lyon_Corp Cashflow";"CF_byMonth",#N/A,FALSE,"Fabrics Cashflow";"CF_byMonth",#N/A,FALSE,"Prepreg Cashflow";"IS_byMonth",#N/A,FALSE,"Legal Entity Inc Stmt";"IS_byMonth",#N/A,FALSE,"Lyon_Corp Inc Stmt";"IS_byMonth",#N/A,FALSE,"Fabrics Total Inc Stmt";"IS_byMonth",#N/A,FALSE,"Architectural";"IS_byMonth",#N/A,FALSE,"Reinforcement for Composites";"IS_byMonth",#N/A,FALSE,"Ballistics";"IS_byMonth",#N/A,FALSE,"Electrical";"IS_byMonth",#N/A,FALSE,"Protection";"IS_byMonth",#N/A,FALSE,"General Industrial";"IS_byMonth",#N/A,FALSE,"Total Prepreg Inc Stmt"}</definedName>
    <definedName name="wrn.2" hidden="1">{"BalSht_byMonth",#N/A,FALSE,"Legal Entity Bal Sht";"BalSht_byMonth",#N/A,FALSE,"Lyon_Corp Bal Sht";"BalSht_byMonth",#N/A,FALSE,"Fabrics Bal Sht";"BalSht_byMonth",#N/A,FALSE,"Prepreg Bal Sht";"AR_byMonth",#N/A,FALSE,"Legal Entity AR";"AR_byMonth",#N/A,FALSE,"Fabrics AR";"AR_byMonth",#N/A,FALSE,"Prepreg AR";"PPE_byMonth",#N/A,FALSE,"Legal Entity PP&amp;E";"PPE_byMonth",#N/A,FALSE,"Fabrics PP&amp;E";"PPE_byMonth",#N/A,FALSE,"Prepreg PP&amp;E";"INV_byMonth",#N/A,FALSE,"Legal Entity Inventory";"INV_byMonth",#N/A,FALSE,"Fabrics Inventory";"INV_byMonth",#N/A,FALSE,"Prepreg Inventory";"WC_byMonth",#N/A,FALSE,"Legal Entity WC Reserves";"WC_byMonth",#N/A,FALSE,"Fabrics WC Reserves";"WC_byMonth",#N/A,FALSE,"Prepreg WC Reserves";"RESTR_byMonth",#N/A,FALSE,"Restr. Detail";"DEBT_byMonth",#N/A,FALSE,"Debt";"CF_byMonth",#N/A,FALSE,"Legal Entity Cashflow";"CF_byMonth",#N/A,FALSE,"Lyon_Corp Cashflow";"CF_byMonth",#N/A,FALSE,"Fabrics Cashflow";"CF_byMonth",#N/A,FALSE,"Prepreg Cashflow";"IS_byMonth",#N/A,FALSE,"Legal Entity Inc Stmt";"IS_byMonth",#N/A,FALSE,"Lyon_Corp Inc Stmt";"IS_byMonth",#N/A,FALSE,"Fabrics Total Inc Stmt";"IS_byMonth",#N/A,FALSE,"Architectural";"IS_byMonth",#N/A,FALSE,"Reinforcement for Composites";"IS_byMonth",#N/A,FALSE,"Ballistics";"IS_byMonth",#N/A,FALSE,"Electrical";"IS_byMonth",#N/A,FALSE,"Protection";"IS_byMonth",#N/A,FALSE,"General Industrial";"IS_byMonth",#N/A,FALSE,"Total Prepreg Inc Stmt"}</definedName>
    <definedName name="wrn.2._.pagers." localSheetId="0" hidden="1">{"Cover",#N/A,FALSE,"Cover";"Summary",#N/A,FALSE,"Summarpage"}</definedName>
    <definedName name="wrn.2._.pagers." hidden="1">{"Cover",#N/A,FALSE,"Cover";"Summary",#N/A,FALSE,"Summarpage"}</definedName>
    <definedName name="wrn.2._.pagers.2" localSheetId="0" hidden="1">{"Cover",#N/A,FALSE,"Cover";"Summary",#N/A,FALSE,"Summarpage"}</definedName>
    <definedName name="wrn.2._.pagers.2" hidden="1">{"Cover",#N/A,FALSE,"Cover";"Summary",#N/A,FALSE,"Summarpage"}</definedName>
    <definedName name="wrn.20._.year._.alt" localSheetId="0" hidden="1">{"proj",#N/A,TRUE,"Proj";"landschflow 20",#N/A,TRUE,"LandCshFlw";"allcshflw 20",#N/A,TRUE,"AllCshFlw";"net unit 20",#N/A,TRUE,"NetUnit";"cum net 20",#N/A,TRUE,"CumNet";"net unit 20",#N/A,TRUE,"NetRes";"gross 20",#N/A,TRUE,"Gross";"infracost",#N/A,TRUE,"InfraCost";"bldg cost 20",#N/A,TRUE,"BldgCost";"parking 20",#N/A,TRUE,"Parking";"open sp 20",#N/A,TRUE,"OpenSp";"interim 20",#N/A,TRUE,"Interim";"landsale 20",#N/A,TRUE,"LandSale";"noi 20",#N/A,TRUE,"NOI";"bldg sale 20",#N/A,TRUE,"BldgSale";"aff hsg",#N/A,TRUE,"AffHsg";"taxinc 20",#N/A,TRUE,"TaxInc"}</definedName>
    <definedName name="wrn.20._.year._.alt" hidden="1">{"proj",#N/A,TRUE,"Proj";"landschflow 20",#N/A,TRUE,"LandCshFlw";"allcshflw 20",#N/A,TRUE,"AllCshFlw";"net unit 20",#N/A,TRUE,"NetUnit";"cum net 20",#N/A,TRUE,"CumNet";"net unit 20",#N/A,TRUE,"NetRes";"gross 20",#N/A,TRUE,"Gross";"infracost",#N/A,TRUE,"InfraCost";"bldg cost 20",#N/A,TRUE,"BldgCost";"parking 20",#N/A,TRUE,"Parking";"open sp 20",#N/A,TRUE,"OpenSp";"interim 20",#N/A,TRUE,"Interim";"landsale 20",#N/A,TRUE,"LandSale";"noi 20",#N/A,TRUE,"NOI";"bldg sale 20",#N/A,TRUE,"BldgSale";"aff hsg",#N/A,TRUE,"AffHsg";"taxinc 20",#N/A,TRUE,"TaxInc"}</definedName>
    <definedName name="wrn.20._.year._.full." localSheetId="0" hidden="1">{"proj",#N/A,TRUE,"Proj";"landschflow 20",#N/A,TRUE,"LandCshFlw";"allcshflw 20",#N/A,TRUE,"AllCshFlw";"net unit 20",#N/A,TRUE,"NetUnit";"cum net 20",#N/A,TRUE,"CumNet";"net unit 20",#N/A,TRUE,"NetRes";"gross 20",#N/A,TRUE,"Gross";"infracost",#N/A,TRUE,"InfraCost";"bldg cost 20",#N/A,TRUE,"BldgCost";"parking 20",#N/A,TRUE,"Parking";"open sp 20",#N/A,TRUE,"OpenSp";"interim 20",#N/A,TRUE,"Interim";"landsale 20",#N/A,TRUE,"LandSale";"noi 20",#N/A,TRUE,"NOI";"bldg sale 20",#N/A,TRUE,"BldgSale";"aff hsg",#N/A,TRUE,"AffHsg";"taxinc 20",#N/A,TRUE,"TaxInc"}</definedName>
    <definedName name="wrn.20._.year._.full." hidden="1">{"proj",#N/A,TRUE,"Proj";"landschflow 20",#N/A,TRUE,"LandCshFlw";"allcshflw 20",#N/A,TRUE,"AllCshFlw";"net unit 20",#N/A,TRUE,"NetUnit";"cum net 20",#N/A,TRUE,"CumNet";"net unit 20",#N/A,TRUE,"NetRes";"gross 20",#N/A,TRUE,"Gross";"infracost",#N/A,TRUE,"InfraCost";"bldg cost 20",#N/A,TRUE,"BldgCost";"parking 20",#N/A,TRUE,"Parking";"open sp 20",#N/A,TRUE,"OpenSp";"interim 20",#N/A,TRUE,"Interim";"landsale 20",#N/A,TRUE,"LandSale";"noi 20",#N/A,TRUE,"NOI";"bldg sale 20",#N/A,TRUE,"BldgSale";"aff hsg",#N/A,TRUE,"AffHsg";"taxinc 20",#N/A,TRUE,"TaxInc"}</definedName>
    <definedName name="wrn.2000." localSheetId="0" hidden="1">{"2000",#N/A,FALSE,"2000"}</definedName>
    <definedName name="wrn.2000." hidden="1">{"2000",#N/A,FALSE,"2000"}</definedName>
    <definedName name="wrn.2001." localSheetId="0" hidden="1">{"2001",#N/A,FALSE,"2001"}</definedName>
    <definedName name="wrn.2001." hidden="1">{"2001",#N/A,FALSE,"2001"}</definedName>
    <definedName name="wrn.2155000._.Analysis." localSheetId="0" hidden="1">{#N/A,#N/A,TRUE,"Recon";#N/A,#N/A,TRUE,"TYCO 401K";#N/A,#N/A,TRUE,"Ded Details-Tyco";#N/A,#N/A,TRUE,"Ded Details-Entergy";#N/A,#N/A,TRUE,"Ded Details-Alarmguard";#N/A,#N/A,TRUE,"Ded Details-SE Security"}</definedName>
    <definedName name="wrn.2155000._.Analysis." hidden="1">{#N/A,#N/A,TRUE,"Recon";#N/A,#N/A,TRUE,"TYCO 401K";#N/A,#N/A,TRUE,"Ded Details-Tyco";#N/A,#N/A,TRUE,"Ded Details-Entergy";#N/A,#N/A,TRUE,"Ded Details-Alarmguard";#N/A,#N/A,TRUE,"Ded Details-SE Security"}</definedName>
    <definedName name="wrn.222W83._.RR." localSheetId="0" hidden="1">{"aa",#N/A,FALSE,"222W83 Resid ";"bbb",#N/A,FALSE,"222W83 Resid ";"cc",#N/A,FALSE,"222W83 Resid "}</definedName>
    <definedName name="wrn.222W83._.RR." hidden="1">{"aa",#N/A,FALSE,"222W83 Resid ";"bbb",#N/A,FALSE,"222W83 Resid ";"cc",#N/A,FALSE,"222W83 Resid "}</definedName>
    <definedName name="wrn.228CAMDENPASSAGE." localSheetId="0" hidden="1">{#N/A,#N/A,TRUE,"704C";#N/A,#N/A,TRUE,"WTB";#N/A,#N/A,TRUE,"TAJE";#N/A,#N/A,TRUE,"752";#N/A,#N/A,TRUE,"704B";#N/A,#N/A,TRUE,"P&amp;LALLOC";#N/A,#N/A,TRUE,"7522"}</definedName>
    <definedName name="wrn.228CAMDENPASSAGE." hidden="1">{#N/A,#N/A,TRUE,"704C";#N/A,#N/A,TRUE,"WTB";#N/A,#N/A,TRUE,"TAJE";#N/A,#N/A,TRUE,"752";#N/A,#N/A,TRUE,"704B";#N/A,#N/A,TRUE,"P&amp;LALLOC";#N/A,#N/A,TRUE,"7522"}</definedName>
    <definedName name="wrn.275PricingBook." localSheetId="0" hidden="1">{#N/A,#N/A,FALSE,"Assumptions";#N/A,#N/A,FALSE,"Impact Assumptions";#N/A,#N/A,FALSE,"10-Yr - detail";#N/A,#N/A,FALSE,"1,5,10 yr comp";#N/A,#N/A,FALSE,"Lse-Exp.";#N/A,#N/A,FALSE,"Rent Roll";#N/A,#N/A,FALSE,"Historical (2)";#N/A,#N/A,FALSE,"RET's";#N/A,#N/A,FALSE,"Lease Rollover"}</definedName>
    <definedName name="wrn.275PricingBook." hidden="1">{#N/A,#N/A,FALSE,"Assumptions";#N/A,#N/A,FALSE,"Impact Assumptions";#N/A,#N/A,FALSE,"10-Yr - detail";#N/A,#N/A,FALSE,"1,5,10 yr comp";#N/A,#N/A,FALSE,"Lse-Exp.";#N/A,#N/A,FALSE,"Rent Roll";#N/A,#N/A,FALSE,"Historical (2)";#N/A,#N/A,FALSE,"RET's";#N/A,#N/A,FALSE,"Lease Rollover"}</definedName>
    <definedName name="wrn.275Schedulles." localSheetId="0" hidden="1">{#N/A,#N/A,FALSE,"Assumptions";#N/A,#N/A,FALSE,"10-Yr - detail";#N/A,#N/A,FALSE,"Rent Roll";#N/A,#N/A,FALSE,"Historical (2)";#N/A,#N/A,FALSE,"RET's";#N/A,#N/A,FALSE,"Lse-Exp.";#N/A,#N/A,FALSE,"Lease Rollover";#N/A,#N/A,FALSE,"Service Contracts"}</definedName>
    <definedName name="wrn.275Schedulles." hidden="1">{#N/A,#N/A,FALSE,"Assumptions";#N/A,#N/A,FALSE,"10-Yr - detail";#N/A,#N/A,FALSE,"Rent Roll";#N/A,#N/A,FALSE,"Historical (2)";#N/A,#N/A,FALSE,"RET's";#N/A,#N/A,FALSE,"Lse-Exp.";#N/A,#N/A,FALSE,"Lease Rollover";#N/A,#N/A,FALSE,"Service Contracts"}</definedName>
    <definedName name="wrn.3._.Year._.Summary." localSheetId="0" hidden="1">{#N/A,#N/A,FALSE,"3-Year Summary"}</definedName>
    <definedName name="wrn.3._.Year._.Summary." hidden="1">{#N/A,#N/A,FALSE,"3-Year Summary"}</definedName>
    <definedName name="wrn.310._.rec.." localSheetId="0" hidden="1">{"rec. of 310",#N/A,FALSE,"Resanal"}</definedName>
    <definedName name="wrn.310._.rec.." hidden="1">{"rec. of 310",#N/A,FALSE,"Resanal"}</definedName>
    <definedName name="wrn.360w55._.RR." localSheetId="0" hidden="1">{"aa",#N/A,FALSE,"360 West 55th";"bb",#N/A,FALSE,"360 West 55th";"cc",#N/A,FALSE,"360 West 55th"}</definedName>
    <definedName name="wrn.360w55._.RR." hidden="1">{"aa",#N/A,FALSE,"360 West 55th";"bb",#N/A,FALSE,"360 West 55th";"cc",#N/A,FALSE,"360 West 55th"}</definedName>
    <definedName name="wrn.399." localSheetId="0" hidden="1">{#N/A,#N/A,FALSE,"A";#N/A,#N/A,FALSE,"C"}</definedName>
    <definedName name="wrn.399." hidden="1">{#N/A,#N/A,FALSE,"A";#N/A,#N/A,FALSE,"C"}</definedName>
    <definedName name="wrn.3cases." localSheetId="0" hidden="1">{#N/A,"Base",FALSE,"Dividend";#N/A,"Conservative",FALSE,"Dividend";#N/A,"Downside",FALSE,"Dividend"}</definedName>
    <definedName name="wrn.3cases." hidden="1">{#N/A,"Base",FALSE,"Dividend";#N/A,"Conservative",FALSE,"Dividend";#N/A,"Downside",FALSE,"Dividend"}</definedName>
    <definedName name="wrn.3rd._.Qtr._.Supplement." localSheetId="0" hidden="1">{"STMT INC OPS 3Q QTR",#N/A,TRUE,"Allstate Corporation Inc Stmt";"STMT INC OPS 3Q YTD",#N/A,TRUE,"Allstate Corporation Inc Stmt";"Q3 Segment Qtr",#N/A,TRUE,"Segment Income Statement";"Q3 Segment Ytd",#N/A,TRUE,"Segment Income Statement";"Q3 Balance Sheet",#N/A,TRUE,"Current &amp; Prior Bal Sht";"December Balance Sheet",#N/A,TRUE,"December Bal Sht";"Q3 Cash Flow Qtr",#N/A,TRUE,"Cash Flow";"Q3 Cash Flow Ytd",#N/A,TRUE,"Cash Flow";"Third Quarter",#N/A,TRUE,"Resegmented Underwriting";"Q3 Written Premium",#N/A,TRUE,"RESEG WRITTEN";"Life Ops Third Quarter",#N/A,TRUE,"Life Premium";"Q3 Investments",#N/A,TRUE,"Investments";#N/A,#N/A,TRUE,"Dec Investments";"Q3 PL II Qtr",#N/A,TRUE,"PL Investment Income";"Q3 PL II Ytd",#N/A,TRUE,"PL Investment Income";"Q3 PL II Ytd",#N/A,TRUE,"PL Investment Income";"Q3 PL II Qtr",#N/A,TRUE,"PL Investment Income";"Q3 PL II Ytd",#N/A,TRUE,"PL Investment Income";"Q3 Life II Qtr",#N/A,TRUE,"Life Investment Income";"Q3 Life II YTD",#N/A,TRUE,"Life Investment Income";#N/A,#N/A,TRUE,"GAAP to STAT"}</definedName>
    <definedName name="wrn.3rd._.Qtr._.Supplement." hidden="1">{"STMT INC OPS 3Q QTR",#N/A,TRUE,"Allstate Corporation Inc Stmt";"STMT INC OPS 3Q YTD",#N/A,TRUE,"Allstate Corporation Inc Stmt";"Q3 Segment Qtr",#N/A,TRUE,"Segment Income Statement";"Q3 Segment Ytd",#N/A,TRUE,"Segment Income Statement";"Q3 Balance Sheet",#N/A,TRUE,"Current &amp; Prior Bal Sht";"December Balance Sheet",#N/A,TRUE,"December Bal Sht";"Q3 Cash Flow Qtr",#N/A,TRUE,"Cash Flow";"Q3 Cash Flow Ytd",#N/A,TRUE,"Cash Flow";"Third Quarter",#N/A,TRUE,"Resegmented Underwriting";"Q3 Written Premium",#N/A,TRUE,"RESEG WRITTEN";"Life Ops Third Quarter",#N/A,TRUE,"Life Premium";"Q3 Investments",#N/A,TRUE,"Investments";#N/A,#N/A,TRUE,"Dec Investments";"Q3 PL II Qtr",#N/A,TRUE,"PL Investment Income";"Q3 PL II Ytd",#N/A,TRUE,"PL Investment Income";"Q3 PL II Ytd",#N/A,TRUE,"PL Investment Income";"Q3 PL II Qtr",#N/A,TRUE,"PL Investment Income";"Q3 PL II Ytd",#N/A,TRUE,"PL Investment Income";"Q3 Life II Qtr",#N/A,TRUE,"Life Investment Income";"Q3 Life II YTD",#N/A,TRUE,"Life Investment Income";#N/A,#N/A,TRUE,"GAAP to STAT"}</definedName>
    <definedName name="wrn.3rd._.Quarter._.Supplement." localSheetId="0"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wrn.3rd._.Quarter._.Supplement."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wrn.3yr.CF." localSheetId="0" hidden="1">{"assume",#N/A,FALSE,"K&amp;20th Month CF";"MoCF",#N/A,FALSE,"K&amp;20th Month CF";"AnCF",#N/A,FALSE,"K&amp;20th Month CF"}</definedName>
    <definedName name="wrn.3yr.CF." hidden="1">{"assume",#N/A,FALSE,"K&amp;20th Month CF";"MoCF",#N/A,FALSE,"K&amp;20th Month CF";"AnCF",#N/A,FALSE,"K&amp;20th Month CF"}</definedName>
    <definedName name="wrn.4._.of._.4." localSheetId="0" hidden="1">{#N/A,#N/A,FALSE,"REQ24"}</definedName>
    <definedName name="wrn.4._.of._.4." hidden="1">{#N/A,#N/A,FALSE,"REQ24"}</definedName>
    <definedName name="wrn.7._.year." localSheetId="0" hidden="1">{#N/A,#N/A,FALSE,"Summary";#N/A,#N/A,FALSE,"Portfolio Analysis (7)";#N/A,#N/A,FALSE,"Portfolio Return Breakdown (7)";#N/A,#N/A,FALSE,"The Johnston Building (7)";#N/A,#N/A,FALSE,"129 W.Trade (7)";#N/A,#N/A,FALSE,"Midtown Plaza (7)"}</definedName>
    <definedName name="wrn.7._.year." hidden="1">{#N/A,#N/A,FALSE,"Summary";#N/A,#N/A,FALSE,"Portfolio Analysis (7)";#N/A,#N/A,FALSE,"Portfolio Return Breakdown (7)";#N/A,#N/A,FALSE,"The Johnston Building (7)";#N/A,#N/A,FALSE,"129 W.Trade (7)";#N/A,#N/A,FALSE,"Midtown Plaza (7)"}</definedName>
    <definedName name="wrn.730." localSheetId="0" hidden="1">{#N/A,#N/A,FALSE,"REPORT"}</definedName>
    <definedName name="wrn.730." hidden="1">{#N/A,#N/A,FALSE,"REPORT"}</definedName>
    <definedName name="wrn.731" localSheetId="0" hidden="1">{#N/A,#N/A,FALSE,"REPORT"}</definedName>
    <definedName name="wrn.731" hidden="1">{#N/A,#N/A,FALSE,"REPORT"}</definedName>
    <definedName name="wrn.750." localSheetId="0" hidden="1">{#N/A,#N/A,FALSE,"REPORT"}</definedName>
    <definedName name="wrn.750." hidden="1">{#N/A,#N/A,FALSE,"REPORT"}</definedName>
    <definedName name="wrn.7501" localSheetId="0" hidden="1">{#N/A,#N/A,FALSE,"REPORT"}</definedName>
    <definedName name="wrn.7501" hidden="1">{#N/A,#N/A,FALSE,"REPORT"}</definedName>
    <definedName name="wrn.760.16." localSheetId="0" hidden="1">{#N/A,#N/A,FALSE,"REPORT"}</definedName>
    <definedName name="wrn.760.16." hidden="1">{#N/A,#N/A,FALSE,"REPORT"}</definedName>
    <definedName name="wrn.7900" localSheetId="0" hidden="1">{#N/A,#N/A,FALSE,"REPORT"}</definedName>
    <definedName name="wrn.7900" hidden="1">{#N/A,#N/A,FALSE,"REPORT"}</definedName>
    <definedName name="wrn.905" localSheetId="0" hidden="1">{#N/A,#N/A,FALSE,"REPORT"}</definedName>
    <definedName name="wrn.905" hidden="1">{#N/A,#N/A,FALSE,"REPORT"}</definedName>
    <definedName name="wrn.92264." localSheetId="0" hidden="1">{"Page 1",#N/A,FALSE,"92264 Page 1";"Page 2",#N/A,FALSE,"92264 Page 2";"Page 3",#N/A,FALSE,"92264 Page 3";"Page 4",#N/A,FALSE,"92264 Page 4";"Page 5",#N/A,FALSE,"92264 Page 5";"Page 6",#N/A,FALSE,"92264 Page 6";"Page 7",#N/A,FALSE,"92264 Page 7";"Page 8",#N/A,FALSE,"92264 Page 8"}</definedName>
    <definedName name="wrn.92264." hidden="1">{"Page 1",#N/A,FALSE,"92264 Page 1";"Page 2",#N/A,FALSE,"92264 Page 2";"Page 3",#N/A,FALSE,"92264 Page 3";"Page 4",#N/A,FALSE,"92264 Page 4";"Page 5",#N/A,FALSE,"92264 Page 5";"Page 6",#N/A,FALSE,"92264 Page 6";"Page 7",#N/A,FALSE,"92264 Page 7";"Page 8",#N/A,FALSE,"92264 Page 8"}</definedName>
    <definedName name="wrn.98A." localSheetId="0" hidden="1">{#N/A,#N/A,FALSE,"Title";#N/A,#N/A,FALSE,"VARSUM98";#N/A,#N/A,FALSE,"COMPAR";#N/A,#N/A,FALSE,"51-REVEN";#N/A,#N/A,FALSE,"51-RECOV";#N/A,#N/A,FALSE,"REVENUE";#N/A,#N/A,FALSE,"52-INTRS";#N/A,#N/A,FALSE,"61-98SAL";#N/A,#N/A,FALSE,"62-CLEAN";#N/A,#N/A,FALSE,"63-UTIL";#N/A,#N/A,FALSE,"98UTILBACK";#N/A,#N/A,FALSE,"64-RM&amp;S";#N/A,#N/A,FALSE,"65-BMS";#N/A,#N/A,FALSE,"65-MGFEEX";#N/A,#N/A,FALSE,"66-INSUR";#N/A,#N/A,FALSE,"67-TAXES";#N/A,#N/A,FALSE,"Annual Assess";#N/A,#N/A,FALSE,"71-NON-RECOV EXP";#N/A,#N/A,FALSE,"71-detail";#N/A,#N/A,FALSE,"72-PRTNS";#N/A,#N/A,FALSE,"73-INTRS";#N/A,#N/A,FALSE,"10-CAPEX";#N/A,#N/A,FALSE,"17-INDUC";#N/A,#N/A,FALSE,"OPER. GRAPH";#N/A,#N/A,FALSE,"HistOpExp";#N/A,#N/A,FALSE,"HIST. OP.GRAPH"}</definedName>
    <definedName name="wrn.98A." hidden="1">{#N/A,#N/A,FALSE,"Title";#N/A,#N/A,FALSE,"VARSUM98";#N/A,#N/A,FALSE,"COMPAR";#N/A,#N/A,FALSE,"51-REVEN";#N/A,#N/A,FALSE,"51-RECOV";#N/A,#N/A,FALSE,"REVENUE";#N/A,#N/A,FALSE,"52-INTRS";#N/A,#N/A,FALSE,"61-98SAL";#N/A,#N/A,FALSE,"62-CLEAN";#N/A,#N/A,FALSE,"63-UTIL";#N/A,#N/A,FALSE,"98UTILBACK";#N/A,#N/A,FALSE,"64-RM&amp;S";#N/A,#N/A,FALSE,"65-BMS";#N/A,#N/A,FALSE,"65-MGFEEX";#N/A,#N/A,FALSE,"66-INSUR";#N/A,#N/A,FALSE,"67-TAXES";#N/A,#N/A,FALSE,"Annual Assess";#N/A,#N/A,FALSE,"71-NON-RECOV EXP";#N/A,#N/A,FALSE,"71-detail";#N/A,#N/A,FALSE,"72-PRTNS";#N/A,#N/A,FALSE,"73-INTRS";#N/A,#N/A,FALSE,"10-CAPEX";#N/A,#N/A,FALSE,"17-INDUC";#N/A,#N/A,FALSE,"OPER. GRAPH";#N/A,#N/A,FALSE,"HistOpExp";#N/A,#N/A,FALSE,"HIST. OP.GRAPH"}</definedName>
    <definedName name="wrn.98BUDGET." localSheetId="0" hidden="1">{#N/A,#N/A,TRUE,"VARSUM98";#N/A,#N/A,TRUE,"COMPAR";#N/A,#N/A,TRUE,"RECEXP-S";#N/A,#N/A,TRUE,"52-INTRS";#N/A,#N/A,TRUE,"1998 SALARIES";#N/A,#N/A,TRUE,"62-CLEAN";#N/A,#N/A,TRUE,"63-UTIL";#N/A,#N/A,TRUE,"98UTILBACK";#N/A,#N/A,TRUE,"64-RM&amp;S";#N/A,#N/A,TRUE,"65-BMS";#N/A,#N/A,TRUE,"65-MGFEEX";#N/A,#N/A,TRUE,"66-INSUR";#N/A,#N/A,TRUE,"67-TAXES";#N/A,#N/A,TRUE,"Annual Assess";#N/A,#N/A,TRUE,"71-NON-RECOV EXP";#N/A,#N/A,TRUE,"71-detail";#N/A,#N/A,TRUE,"72-PRTNS";#N/A,#N/A,TRUE,"73-INTRS";#N/A,#N/A,TRUE,"10-CAPEX";#N/A,#N/A,TRUE,"17-INDUC"}</definedName>
    <definedName name="wrn.98BUDGET." hidden="1">{#N/A,#N/A,TRUE,"VARSUM98";#N/A,#N/A,TRUE,"COMPAR";#N/A,#N/A,TRUE,"RECEXP-S";#N/A,#N/A,TRUE,"52-INTRS";#N/A,#N/A,TRUE,"1998 SALARIES";#N/A,#N/A,TRUE,"62-CLEAN";#N/A,#N/A,TRUE,"63-UTIL";#N/A,#N/A,TRUE,"98UTILBACK";#N/A,#N/A,TRUE,"64-RM&amp;S";#N/A,#N/A,TRUE,"65-BMS";#N/A,#N/A,TRUE,"65-MGFEEX";#N/A,#N/A,TRUE,"66-INSUR";#N/A,#N/A,TRUE,"67-TAXES";#N/A,#N/A,TRUE,"Annual Assess";#N/A,#N/A,TRUE,"71-NON-RECOV EXP";#N/A,#N/A,TRUE,"71-detail";#N/A,#N/A,TRUE,"72-PRTNS";#N/A,#N/A,TRUE,"73-INTRS";#N/A,#N/A,TRUE,"10-CAPEX";#N/A,#N/A,TRUE,"17-INDUC"}</definedName>
    <definedName name="wrn.98ESC." localSheetId="0" hidden="1">{#N/A,#N/A,FALSE,"ope";#N/A,#N/A,FALSE,"ret";#N/A,#N/A,FALSE,"expenses";#N/A,#N/A,FALSE,"BankExpenses";#N/A,#N/A,FALSE,"TennExpenses";#N/A,#N/A,FALSE,"Occupancy"}</definedName>
    <definedName name="wrn.98ESC." hidden="1">{#N/A,#N/A,FALSE,"ope";#N/A,#N/A,FALSE,"ret";#N/A,#N/A,FALSE,"expenses";#N/A,#N/A,FALSE,"BankExpenses";#N/A,#N/A,FALSE,"TennExpenses";#N/A,#N/A,FALSE,"Occupancy"}</definedName>
    <definedName name="wrn.99999" localSheetId="0" hidden="1">{#N/A,#N/A,FALSE,"REPORT"}</definedName>
    <definedName name="wrn.99999" hidden="1">{#N/A,#N/A,FALSE,"REPORT"}</definedName>
    <definedName name="wrn.aaa" localSheetId="0" hidden="1">{#N/A,#N/A,FALSE,"Pharm";#N/A,#N/A,FALSE,"WWCM"}</definedName>
    <definedName name="wrn.aaa" hidden="1">{#N/A,#N/A,FALSE,"Pharm";#N/A,#N/A,FALSE,"WWCM"}</definedName>
    <definedName name="wrn.aaaaaaa" localSheetId="0" hidden="1">{#N/A,#N/A,FALSE,"Pharm";#N/A,#N/A,FALSE,"WWCM"}</definedName>
    <definedName name="wrn.aaaaaaa" hidden="1">{#N/A,#N/A,FALSE,"Pharm";#N/A,#N/A,FALSE,"WWCM"}</definedName>
    <definedName name="wrn.abc" localSheetId="0" hidden="1">{#N/A,#N/A,FALSE,"Index";#N/A,#N/A,FALSE,"IncStmt";#N/A,#N/A,FALSE,"Ratios";#N/A,#N/A,FALSE,"CashFlows";#N/A,#N/A,FALSE,"Ins1";#N/A,#N/A,FALSE,"Ins2";#N/A,#N/A,FALSE,"SelfFund";#N/A,#N/A,FALSE,"SGA";#N/A,#N/A,FALSE,"Recon";#N/A,#N/A,FALSE,"Earnings";#N/A,#N/A,FALSE,"Earnings (2)";#N/A,#N/A,FALSE,"Stock";#N/A,#N/A,FALSE,"Stock (2)";#N/A,#N/A,FALSE,"PeerRatios";#N/A,#N/A,FALSE,"PeerRanks"}</definedName>
    <definedName name="wrn.abc" hidden="1">{#N/A,#N/A,FALSE,"Index";#N/A,#N/A,FALSE,"IncStmt";#N/A,#N/A,FALSE,"Ratios";#N/A,#N/A,FALSE,"CashFlows";#N/A,#N/A,FALSE,"Ins1";#N/A,#N/A,FALSE,"Ins2";#N/A,#N/A,FALSE,"SelfFund";#N/A,#N/A,FALSE,"SGA";#N/A,#N/A,FALSE,"Recon";#N/A,#N/A,FALSE,"Earnings";#N/A,#N/A,FALSE,"Earnings (2)";#N/A,#N/A,FALSE,"Stock";#N/A,#N/A,FALSE,"Stock (2)";#N/A,#N/A,FALSE,"PeerRatios";#N/A,#N/A,FALSE,"PeerRanks"}</definedName>
    <definedName name="wrn.abc_old" localSheetId="0" hidden="1">{#N/A,#N/A,FALSE,"Index";#N/A,#N/A,FALSE,"IncStmt";#N/A,#N/A,FALSE,"Ratios";#N/A,#N/A,FALSE,"CashFlows";#N/A,#N/A,FALSE,"Ins1";#N/A,#N/A,FALSE,"Ins2";#N/A,#N/A,FALSE,"SelfFund";#N/A,#N/A,FALSE,"SGA";#N/A,#N/A,FALSE,"Recon";#N/A,#N/A,FALSE,"Earnings";#N/A,#N/A,FALSE,"Earnings (2)";#N/A,#N/A,FALSE,"Stock";#N/A,#N/A,FALSE,"Stock (2)";#N/A,#N/A,FALSE,"PeerRatios";#N/A,#N/A,FALSE,"PeerRanks"}</definedName>
    <definedName name="wrn.abc_old" hidden="1">{#N/A,#N/A,FALSE,"Index";#N/A,#N/A,FALSE,"IncStmt";#N/A,#N/A,FALSE,"Ratios";#N/A,#N/A,FALSE,"CashFlows";#N/A,#N/A,FALSE,"Ins1";#N/A,#N/A,FALSE,"Ins2";#N/A,#N/A,FALSE,"SelfFund";#N/A,#N/A,FALSE,"SGA";#N/A,#N/A,FALSE,"Recon";#N/A,#N/A,FALSE,"Earnings";#N/A,#N/A,FALSE,"Earnings (2)";#N/A,#N/A,FALSE,"Stock";#N/A,#N/A,FALSE,"Stock (2)";#N/A,#N/A,FALSE,"PeerRatios";#N/A,#N/A,FALSE,"PeerRanks"}</definedName>
    <definedName name="wrn.Acc._.Misc._.Expenses." localSheetId="0" hidden="1">{#N/A,#N/A,FALSE,"Combined";#N/A,#N/A,FALSE,"Club Excellence";#N/A,#N/A,FALSE,"Mo Bank Charges";#N/A,#N/A,FALSE,"MCI Systemshouse";#N/A,#N/A,FALSE,"ADP_WTR"}</definedName>
    <definedName name="wrn.Acc._.Misc._.Expenses." hidden="1">{#N/A,#N/A,FALSE,"Combined";#N/A,#N/A,FALSE,"Club Excellence";#N/A,#N/A,FALSE,"Mo Bank Charges";#N/A,#N/A,FALSE,"MCI Systemshouse";#N/A,#N/A,FALSE,"ADP_WTR"}</definedName>
    <definedName name="wrn.Accounts." localSheetId="0" hidden="1">{"turnover",#N/A,FALSE;"profits",#N/A,FALSE;"cash",#N/A,FALSE}</definedName>
    <definedName name="wrn.Accounts." hidden="1">{"turnover",#N/A,FALSE;"profits",#N/A,FALSE;"cash",#N/A,FALSE}</definedName>
    <definedName name="wrn.Accretion." localSheetId="0" hidden="1">{"Accretion",#N/A,FALSE,"Assum"}</definedName>
    <definedName name="wrn.Accretion." hidden="1">{"Accretion",#N/A,FALSE,"Assum"}</definedName>
    <definedName name="wrn.Accretion.10UCP" localSheetId="0" hidden="1">{"Accretion",#N/A,FALSE,"Assum"}</definedName>
    <definedName name="wrn.Accretion.10UCP" hidden="1">{"Accretion",#N/A,FALSE,"Assum"}</definedName>
    <definedName name="wrn.Acq._.Model." localSheetId="0" hidden="1">{"RTN",#N/A,FALSE,"RTN";"Inc Stmt",#N/A,FALSE,"Inc Stmt";"Stats",#N/A,FALSE,"Stats";"Rnds",#N/A,FALSE,"Rnds";"Capx",#N/A,FALSE,"CapX";"Dues",#N/A,FALSE,"Dues";"Hist",#N/A,FALSE,"Hist";"Rev1",#N/A,FALSE,"Rev";"Rev2",#N/A,FALSE,"Rev";"Exp",#N/A,FALSE,"Exp";"Rounds",#N/A,FALSE,"Rounds";"Cap Imp",#N/A,FALSE,"Cap Imp"}</definedName>
    <definedName name="wrn.Acq._.Model." hidden="1">{"RTN",#N/A,FALSE,"RTN";"Inc Stmt",#N/A,FALSE,"Inc Stmt";"Stats",#N/A,FALSE,"Stats";"Rnds",#N/A,FALSE,"Rnds";"Capx",#N/A,FALSE,"CapX";"Dues",#N/A,FALSE,"Dues";"Hist",#N/A,FALSE,"Hist";"Rev1",#N/A,FALSE,"Rev";"Rev2",#N/A,FALSE,"Rev";"Exp",#N/A,FALSE,"Exp";"Rounds",#N/A,FALSE,"Rounds";"Cap Imp",#N/A,FALSE,"Cap Imp"}</definedName>
    <definedName name="wrn.AcqState." localSheetId="0" hidden="1">{#N/A,#N/A,TRUE,"Acq-Ass";#N/A,#N/A,TRUE,"Acq-IS";#N/A,#N/A,TRUE,"Acq-BS";#N/A,#N/A,TRUE,"Acq-CF"}</definedName>
    <definedName name="wrn.AcqState." hidden="1">{#N/A,#N/A,TRUE,"Acq-Ass";#N/A,#N/A,TRUE,"Acq-IS";#N/A,#N/A,TRUE,"Acq-BS";#N/A,#N/A,TRUE,"Acq-CF"}</definedName>
    <definedName name="wrn.Acquiror." localSheetId="0" hidden="1">{#N/A,#N/A,TRUE,"Acq-Ass";#N/A,#N/A,TRUE,"Acq-IS";#N/A,#N/A,TRUE,"Acq-BS";#N/A,#N/A,TRUE,"Acq-CF";#N/A,#N/A,TRUE,"Acq-Proj";#N/A,#N/A,TRUE,"Acq-CapEx";#N/A,#N/A,TRUE,"Acq-Debt";#N/A,#N/A,TRUE,"Acq-Int";#N/A,#N/A,TRUE,"Acq-BD";#N/A,#N/A,TRUE,"Acq-TD";#N/A,#N/A,TRUE,"Acq-Taxes";#N/A,#N/A,TRUE,"Acq-Credit";#N/A,#N/A,TRUE,"Acq-Val";#N/A,#N/A,TRUE,"Acq-Mult Val"}</definedName>
    <definedName name="wrn.Acquiror." hidden="1">{#N/A,#N/A,TRUE,"Acq-Ass";#N/A,#N/A,TRUE,"Acq-IS";#N/A,#N/A,TRUE,"Acq-BS";#N/A,#N/A,TRUE,"Acq-CF";#N/A,#N/A,TRUE,"Acq-Proj";#N/A,#N/A,TRUE,"Acq-CapEx";#N/A,#N/A,TRUE,"Acq-Debt";#N/A,#N/A,TRUE,"Acq-Int";#N/A,#N/A,TRUE,"Acq-BD";#N/A,#N/A,TRUE,"Acq-TD";#N/A,#N/A,TRUE,"Acq-Taxes";#N/A,#N/A,TRUE,"Acq-Credit";#N/A,#N/A,TRUE,"Acq-Val";#N/A,#N/A,TRUE,"Acq-Mult Val"}</definedName>
    <definedName name="wrn.Acquisition._.Model." localSheetId="0" hidden="1">{"Return",#N/A,FALSE,"RTN";"Inc Stmt",#N/A,FALSE,"Inc Stmt";"Stats",#N/A,FALSE,"Stats";"Rnds",#N/A,FALSE,"Rnds";"Dues",#N/A,FALSE,"Dues";"Capx",#N/A,FALSE,"CapX";"History",#N/A,FALSE,"Hist";"Rev",#N/A,FALSE,"Rev";"Expenses",#N/A,FALSE,"Exp";"Rounds",#N/A,FALSE,"Rounds";"Capex",#N/A,FALSE,"Capex"}</definedName>
    <definedName name="wrn.Acquisition._.Model." hidden="1">{"Return",#N/A,FALSE,"RTN";"Inc Stmt",#N/A,FALSE,"Inc Stmt";"Stats",#N/A,FALSE,"Stats";"Rnds",#N/A,FALSE,"Rnds";"Dues",#N/A,FALSE,"Dues";"Capx",#N/A,FALSE,"CapX";"History",#N/A,FALSE,"Hist";"Rev",#N/A,FALSE,"Rev";"Expenses",#N/A,FALSE,"Exp";"Rounds",#N/A,FALSE,"Rounds";"Capex",#N/A,FALSE,"Capex"}</definedName>
    <definedName name="wrn.Acquisition_matrix." localSheetId="0" hidden="1">{"Acq_matrix",#N/A,FALSE,"Acquisition Matrix"}</definedName>
    <definedName name="wrn.Acquisition_matrix." hidden="1">{"Acq_matrix",#N/A,FALSE,"Acquisition Matrix"}</definedName>
    <definedName name="wrn.Acquisitions." localSheetId="0" hidden="1">{"One",#N/A,FALSE,"Acquisitions";"Two",#N/A,FALSE,"Acquisitions"}</definedName>
    <definedName name="wrn.Acquisitions." hidden="1">{"One",#N/A,FALSE,"Acquisitions";"Two",#N/A,FALSE,"Acquisitions"}</definedName>
    <definedName name="wrn.Acquistion._.Status." localSheetId="0" hidden="1">{#N/A,#N/A,FALSE,"zm III";#N/A,#N/A,FALSE,"deal flow";#N/A,#N/A,FALSE,"Pending deals"}</definedName>
    <definedName name="wrn.Acquistion._.Status." hidden="1">{#N/A,#N/A,FALSE,"zm III";#N/A,#N/A,FALSE,"deal flow";#N/A,#N/A,FALSE,"Pending deals"}</definedName>
    <definedName name="wrn.Acquistion._.Status._1" localSheetId="0" hidden="1">{#N/A,#N/A,FALSE,"zm III";#N/A,#N/A,FALSE,"deal flow";#N/A,#N/A,FALSE,"Pending deals"}</definedName>
    <definedName name="wrn.Acquistion._.Status._1" hidden="1">{#N/A,#N/A,FALSE,"zm III";#N/A,#N/A,FALSE,"deal flow";#N/A,#N/A,FALSE,"Pending deals"}</definedName>
    <definedName name="wrn.Acquistion._.Status._2" localSheetId="0" hidden="1">{#N/A,#N/A,FALSE,"zm III";#N/A,#N/A,FALSE,"deal flow";#N/A,#N/A,FALSE,"Pending deals"}</definedName>
    <definedName name="wrn.Acquistion._.Status._2" hidden="1">{#N/A,#N/A,FALSE,"zm III";#N/A,#N/A,FALSE,"deal flow";#N/A,#N/A,FALSE,"Pending deals"}</definedName>
    <definedName name="wrn.Acquistion._.Status._3" localSheetId="0" hidden="1">{#N/A,#N/A,FALSE,"zm III";#N/A,#N/A,FALSE,"deal flow";#N/A,#N/A,FALSE,"Pending deals"}</definedName>
    <definedName name="wrn.Acquistion._.Status._3" hidden="1">{#N/A,#N/A,FALSE,"zm III";#N/A,#N/A,FALSE,"deal flow";#N/A,#N/A,FALSE,"Pending deals"}</definedName>
    <definedName name="wrn.AcqVal." localSheetId="0" hidden="1">{#N/A,#N/A,FALSE,"Acq-Val";#N/A,#N/A,FALSE,"Acq-Mult Val"}</definedName>
    <definedName name="wrn.AcqVal." hidden="1">{#N/A,#N/A,FALSE,"Acq-Val";#N/A,#N/A,FALSE,"Acq-Mult Val"}</definedName>
    <definedName name="wrn.Active._.Stores." localSheetId="0" hidden="1">{#N/A,#N/A,FALSE,"RH";#N/A,#N/A,FALSE,"SP";#N/A,#N/A,FALSE,"MB";#N/A,#N/A,FALSE,"WV";#N/A,#N/A,FALSE,"LB";#N/A,#N/A,FALSE,"NB";#N/A,#N/A,FALSE,"MV"}</definedName>
    <definedName name="wrn.Active._.Stores." hidden="1">{#N/A,#N/A,FALSE,"RH";#N/A,#N/A,FALSE,"SP";#N/A,#N/A,FALSE,"MB";#N/A,#N/A,FALSE,"WV";#N/A,#N/A,FALSE,"LB";#N/A,#N/A,FALSE,"NB";#N/A,#N/A,FALSE,"MV"}</definedName>
    <definedName name="wrn.Actual._.Data._.Entry." localSheetId="0" hidden="1">{#N/A,#N/A,FALSE,"Sales"}</definedName>
    <definedName name="wrn.Actual._.Data._.Entry." hidden="1">{#N/A,#N/A,FALSE,"Sales"}</definedName>
    <definedName name="wrn.adj95." localSheetId="0" hidden="1">{"adj95mult",#N/A,FALSE,"COMPCO";"adj95est",#N/A,FALSE,"COMPCO"}</definedName>
    <definedName name="wrn.adj95." hidden="1">{"adj95mult",#N/A,FALSE,"COMPCO";"adj95est",#N/A,FALSE,"COMPCO"}</definedName>
    <definedName name="wrn.adj95a" localSheetId="0" hidden="1">{"adj95mult",#N/A,FALSE,"COMPCO";"adj95est",#N/A,FALSE,"COMPCO"}</definedName>
    <definedName name="wrn.adj95a" hidden="1">{"adj95mult",#N/A,FALSE,"COMPCO";"adj95est",#N/A,FALSE,"COMPCO"}</definedName>
    <definedName name="wrn.AFR200." localSheetId="0" hidden="1">{"AFR200_P1",#N/A,FALSE,"AFR200";"AFR200_P2",#N/A,FALSE,"AFR200";"AFR200_P3",#N/A,FALSE,"AFR200";"AFR200_P4",#N/A,FALSE,"AFR200";"AFR200_P5",#N/A,FALSE,"AFR200"}</definedName>
    <definedName name="wrn.AFR200." hidden="1">{"AFR200_P1",#N/A,FALSE,"AFR200";"AFR200_P2",#N/A,FALSE,"AFR200";"AFR200_P3",#N/A,FALSE,"AFR200";"AFR200_P4",#N/A,FALSE,"AFR200";"AFR200_P5",#N/A,FALSE,"AFR200"}</definedName>
    <definedName name="wrn.AFR200.improvedsales" localSheetId="0" hidden="1">{"AFR200_P1",#N/A,FALSE,"AFR200";"AFR200_P2",#N/A,FALSE,"AFR200";"AFR200_P3",#N/A,FALSE,"AFR200";"AFR200_P4",#N/A,FALSE,"AFR200";"AFR200_P5",#N/A,FALSE,"AFR200"}</definedName>
    <definedName name="wrn.AFR200.improvedsales" hidden="1">{"AFR200_P1",#N/A,FALSE,"AFR200";"AFR200_P2",#N/A,FALSE,"AFR200";"AFR200_P3",#N/A,FALSE,"AFR200";"AFR200_P4",#N/A,FALSE,"AFR200";"AFR200_P5",#N/A,FALSE,"AFR200"}</definedName>
    <definedName name="wrn.Aging" localSheetId="0" hidden="1">{#N/A,#N/A,FALSE,"Aging Summary";#N/A,#N/A,FALSE,"Ratio Analysis";#N/A,#N/A,FALSE,"Test 120 Day Accts";#N/A,#N/A,FALSE,"Tickmarks"}</definedName>
    <definedName name="wrn.Aging" hidden="1">{#N/A,#N/A,FALSE,"Aging Summary";#N/A,#N/A,FALSE,"Ratio Analysis";#N/A,#N/A,FALSE,"Test 120 Day Accts";#N/A,#N/A,FALSE,"Tickmarks"}</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ging._.and._.Trend._.Analysis._1" localSheetId="0" hidden="1">{#N/A,#N/A,FALSE,"Aging Summary";#N/A,#N/A,FALSE,"Ratio Analysis";#N/A,#N/A,FALSE,"Test 120 Day Accts";#N/A,#N/A,FALSE,"Tickmarks"}</definedName>
    <definedName name="wrn.Aging._.and._.Trend._.Analysis._1" hidden="1">{#N/A,#N/A,FALSE,"Aging Summary";#N/A,#N/A,FALSE,"Ratio Analysis";#N/A,#N/A,FALSE,"Test 120 Day Accts";#N/A,#N/A,FALSE,"Tickmarks"}</definedName>
    <definedName name="wrn.Aging._.and._.Trend._.Analysis._Copy" localSheetId="0" hidden="1">{#N/A,#N/A,FALSE,"Aging Summary";#N/A,#N/A,FALSE,"Ratio Analysis";#N/A,#N/A,FALSE,"Test 120 Day Accts";#N/A,#N/A,FALSE,"Tickmarks"}</definedName>
    <definedName name="wrn.Aging._.and._.Trend._.Analysis._Copy" hidden="1">{#N/A,#N/A,FALSE,"Aging Summary";#N/A,#N/A,FALSE,"Ratio Analysis";#N/A,#N/A,FALSE,"Test 120 Day Accts";#N/A,#N/A,FALSE,"Tickmarks"}</definedName>
    <definedName name="wrn.Aging._.and._.Trend._.Analysis.2" localSheetId="0" hidden="1">{#N/A,#N/A,FALSE,"Aging Summary";#N/A,#N/A,FALSE,"Ratio Analysis";#N/A,#N/A,FALSE,"Test 120 Day Accts";#N/A,#N/A,FALSE,"Tickmarks"}</definedName>
    <definedName name="wrn.Aging._.and._.Trend._.Analysis.2" hidden="1">{#N/A,#N/A,FALSE,"Aging Summary";#N/A,#N/A,FALSE,"Ratio Analysis";#N/A,#N/A,FALSE,"Test 120 Day Accts";#N/A,#N/A,FALSE,"Tickmarks"}</definedName>
    <definedName name="wrn.Aging._.and._.Trend._.Analysis2" localSheetId="0" hidden="1">{#N/A,#N/A,FALSE,"Aging Summary";#N/A,#N/A,FALSE,"Ratio Analysis";#N/A,#N/A,FALSE,"Test 120 Day Accts";#N/A,#N/A,FALSE,"Tickmarks"}</definedName>
    <definedName name="wrn.Aging._.and._.Trend._.Analysis2" hidden="1">{#N/A,#N/A,FALSE,"Aging Summary";#N/A,#N/A,FALSE,"Ratio Analysis";#N/A,#N/A,FALSE,"Test 120 Day Accts";#N/A,#N/A,FALSE,"Tickmarks"}</definedName>
    <definedName name="wrn.Aging._.and._.Trend._.Analysis3" localSheetId="0" hidden="1">{#N/A,#N/A,FALSE,"Aging Summary";#N/A,#N/A,FALSE,"Ratio Analysis";#N/A,#N/A,FALSE,"Test 120 Day Accts";#N/A,#N/A,FALSE,"Tickmarks"}</definedName>
    <definedName name="wrn.Aging._.and._.Trend._.Analysis3" hidden="1">{#N/A,#N/A,FALSE,"Aging Summary";#N/A,#N/A,FALSE,"Ratio Analysis";#N/A,#N/A,FALSE,"Test 120 Day Accts";#N/A,#N/A,FALSE,"Tickmarks"}</definedName>
    <definedName name="wrn.Aging._and._.Trend._Analysis2" localSheetId="0" hidden="1">{#N/A,#N/A,FALSE,"Aging Summary";#N/A,#N/A,FALSE,"Ratio Analysis";#N/A,#N/A,FALSE,"Test 120 Day Accts";#N/A,#N/A,FALSE,"Tickmarks"}</definedName>
    <definedName name="wrn.Aging._and._.Trend._Analysis2" hidden="1">{#N/A,#N/A,FALSE,"Aging Summary";#N/A,#N/A,FALSE,"Ratio Analysis";#N/A,#N/A,FALSE,"Test 120 Day Accts";#N/A,#N/A,FALSE,"Tickmarks"}</definedName>
    <definedName name="wrn.Alex." localSheetId="0" hidden="1">{#N/A,#N/A,FALSE,"TradeSumm";#N/A,#N/A,FALSE,"StatsSumm"}</definedName>
    <definedName name="wrn.Alex." hidden="1">{#N/A,#N/A,FALSE,"TradeSumm";#N/A,#N/A,FALSE,"StatsSumm"}</definedName>
    <definedName name="WRN.ALL" localSheetId="0"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 localSheetId="0" hidden="1">{#N/A,#N/A,FALSE,"CCC ACC Budget";#N/A,#N/A,FALSE,"Variance";#N/A,#N/A,FALSE,"CCC Rent Detail";#N/A,#N/A,FALSE,"COMMON AREA";#N/A,#N/A,FALSE,"CCC Electric Inclusion";#N/A,#N/A,FALSE,"CCC Opex Detail";#N/A,#N/A,FALSE,"CCC RE Tax Detail";#N/A,#N/A,FALSE,"CCC Chilled Wtr Inclusion";#N/A,#N/A,FALSE,"CCC OTHVAC ";#N/A,#N/A,FALSE,"CCC INPUT"}</definedName>
    <definedName name="wrn.ALL." hidden="1">{#N/A,#N/A,FALSE,"CCC ACC Budget";#N/A,#N/A,FALSE,"Variance";#N/A,#N/A,FALSE,"CCC Rent Detail";#N/A,#N/A,FALSE,"COMMON AREA";#N/A,#N/A,FALSE,"CCC Electric Inclusion";#N/A,#N/A,FALSE,"CCC Opex Detail";#N/A,#N/A,FALSE,"CCC RE Tax Detail";#N/A,#N/A,FALSE,"CCC Chilled Wtr Inclusion";#N/A,#N/A,FALSE,"CCC OTHVAC ";#N/A,#N/A,FALSE,"CCC INPUT"}</definedName>
    <definedName name="wrn.All._.Budget._.Detail_Forecast." localSheetId="0" hidden="1">{"All Budget Detail-Forecast",#N/A,FALSE,"Forecast"}</definedName>
    <definedName name="wrn.All._.Budget._.Detail_Forecast." hidden="1">{"All Budget Detail-Forecast",#N/A,FALSE,"Forecast"}</definedName>
    <definedName name="wrn.All._.Budget._.Detail_Reit." localSheetId="0" hidden="1">{"All Budget Detail-Reit",#N/A,FALSE,"Forecast"}</definedName>
    <definedName name="wrn.All._.Budget._.Detail_Reit." hidden="1">{"All Budget Detail-Reit",#N/A,FALSE,"Forecast"}</definedName>
    <definedName name="wrn.All._.First._.Pass._.Schedules." localSheetId="0"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input." localSheetId="0"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s." localSheetId="0" hidden="1">{#N/A,#N/A,FALSE,"Primary";#N/A,#N/A,FALSE,"Secondary";#N/A,#N/A,FALSE,"Latent";#N/A,#N/A,FALSE,"Demand Inputs";#N/A,#N/A,FALSE,"Supply Addn";#N/A,#N/A,FALSE,"Mkt Pen"}</definedName>
    <definedName name="wrn.All._.Inputs." hidden="1">{#N/A,#N/A,FALSE,"Primary";#N/A,#N/A,FALSE,"Secondary";#N/A,#N/A,FALSE,"Latent";#N/A,#N/A,FALSE,"Demand Inputs";#N/A,#N/A,FALSE,"Supply Addn";#N/A,#N/A,FALSE,"Mkt Pen"}</definedName>
    <definedName name="wrn.All._.Inputs._1" localSheetId="0" hidden="1">{#N/A,#N/A,FALSE,"Primary";#N/A,#N/A,FALSE,"Secondary";#N/A,#N/A,FALSE,"Latent";#N/A,#N/A,FALSE,"Demand Inputs";#N/A,#N/A,FALSE,"Supply Addn";#N/A,#N/A,FALSE,"Mkt Pen"}</definedName>
    <definedName name="wrn.All._.Inputs._1" hidden="1">{#N/A,#N/A,FALSE,"Primary";#N/A,#N/A,FALSE,"Secondary";#N/A,#N/A,FALSE,"Latent";#N/A,#N/A,FALSE,"Demand Inputs";#N/A,#N/A,FALSE,"Supply Addn";#N/A,#N/A,FALSE,"Mkt Pen"}</definedName>
    <definedName name="wrn.All._.Inputs._2" localSheetId="0" hidden="1">{#N/A,#N/A,FALSE,"Primary";#N/A,#N/A,FALSE,"Secondary";#N/A,#N/A,FALSE,"Latent";#N/A,#N/A,FALSE,"Demand Inputs";#N/A,#N/A,FALSE,"Supply Addn";#N/A,#N/A,FALSE,"Mkt Pen"}</definedName>
    <definedName name="wrn.All._.Inputs._2" hidden="1">{#N/A,#N/A,FALSE,"Primary";#N/A,#N/A,FALSE,"Secondary";#N/A,#N/A,FALSE,"Latent";#N/A,#N/A,FALSE,"Demand Inputs";#N/A,#N/A,FALSE,"Supply Addn";#N/A,#N/A,FALSE,"Mkt Pen"}</definedName>
    <definedName name="wrn.All._.Inputs._3" localSheetId="0" hidden="1">{#N/A,#N/A,FALSE,"Primary";#N/A,#N/A,FALSE,"Secondary";#N/A,#N/A,FALSE,"Latent";#N/A,#N/A,FALSE,"Demand Inputs";#N/A,#N/A,FALSE,"Supply Addn";#N/A,#N/A,FALSE,"Mkt Pen"}</definedName>
    <definedName name="wrn.All._.Inputs._3" hidden="1">{#N/A,#N/A,FALSE,"Primary";#N/A,#N/A,FALSE,"Secondary";#N/A,#N/A,FALSE,"Latent";#N/A,#N/A,FALSE,"Demand Inputs";#N/A,#N/A,FALSE,"Supply Addn";#N/A,#N/A,FALSE,"Mkt Pen"}</definedName>
    <definedName name="wrn.All._.Non._.Recov._.Op._.Exp_Forecast." localSheetId="0" hidden="1">{"All Non-Recov. Op. Exp-Forecast",#N/A,FALSE,"Forecast"}</definedName>
    <definedName name="wrn.All._.Non._.Recov._.Op._.Exp_Forecast." hidden="1">{"All Non-Recov. Op. Exp-Forecast",#N/A,FALSE,"Forecast"}</definedName>
    <definedName name="wrn.All._.Non._.Recov._.Op._.Exp_Reit." localSheetId="0" hidden="1">{"All Non-Recov. Op. Exp-Reit",#N/A,FALSE,"Forecast"}</definedName>
    <definedName name="wrn.All._.Non._.Recov._.Op._.Exp_Reit." hidden="1">{"All Non-Recov. Op. Exp-Reit",#N/A,FALSE,"Forecast"}</definedName>
    <definedName name="wrn.All._.Pages." localSheetId="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10UCP" localSheetId="0" hidden="1">{"cashcons",#N/A,FALSE,"CASHCONS";"cash7000",#N/A,FALSE,"CASH7000";"cash9000",#N/A,FALSE,"CASH9000";"assu7000",#N/A,FALSE,"ASSU7000";"assu9000",#N/A,FALSE,"ASSU9000";"rentroll",#N/A,FALSE,"RENTROLL";"expr7000",#N/A,FALSE,"EXPR7000";"expr9000",#N/A,FALSE,"EXPR9000"}</definedName>
    <definedName name="wrn.ALL._.PAGES10UCP" hidden="1">{"cashcons",#N/A,FALSE,"CASHCONS";"cash7000",#N/A,FALSE,"CASH7000";"cash9000",#N/A,FALSE,"CASH9000";"assu7000",#N/A,FALSE,"ASSU7000";"assu9000",#N/A,FALSE,"ASSU9000";"rentroll",#N/A,FALSE,"RENTROLL";"expr7000",#N/A,FALSE,"EXPR7000";"expr9000",#N/A,FALSE,"EXPR9000"}</definedName>
    <definedName name="wrn.all._.pagesa" localSheetId="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a"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Rental._.Income_Forecast." localSheetId="0" hidden="1">{"All Rental Income-Reforecast",#N/A,FALSE,"Forecast"}</definedName>
    <definedName name="wrn.All._.Rental._.Income_Forecast." hidden="1">{"All Rental Income-Reforecast",#N/A,FALSE,"Forecast"}</definedName>
    <definedName name="wrn.All._.Rental._.Income_Reit." localSheetId="0" hidden="1">{"All Rental Income-Reit",#N/A,FALSE,"Forecast"}</definedName>
    <definedName name="wrn.All._.Rental._.Income_Reit." hidden="1">{"All Rental Income-Reit",#N/A,FALSE,"Forecast"}</definedName>
    <definedName name="wrn.All._.Reports." localSheetId="0" hidden="1">{"Estimated Proforma",#N/A,TRUE,"Prelim. Proforma";"Sales and Marketing Budget",#N/A,TRUE,"S&amp;M Budget";"Summary Cash Flow Grid",#N/A,TRUE,"Cash Flow Grid";"Detail Project Cash Flow",#N/A,TRUE,"Cash Flow Grid";"Financing Calculation",#N/A,TRUE,"Cash Flow Grid";"Cash Flow Graph",#N/A,TRUE,"Cash Flow Graphic";"Final Proforma",#N/A,TRUE,"Final Proforma"}</definedName>
    <definedName name="wrn.All._.Reports." hidden="1">{"Estimated Proforma",#N/A,TRUE,"Prelim. Proforma";"Sales and Marketing Budget",#N/A,TRUE,"S&amp;M Budget";"Summary Cash Flow Grid",#N/A,TRUE,"Cash Flow Grid";"Detail Project Cash Flow",#N/A,TRUE,"Cash Flow Grid";"Financing Calculation",#N/A,TRUE,"Cash Flow Grid";"Cash Flow Graph",#N/A,TRUE,"Cash Flow Graphic";"Final Proforma",#N/A,TRUE,"Final Proforma"}</definedName>
    <definedName name="wrn.All._.Reports._1" localSheetId="0" hidden="1">{"Estimated Proforma",#N/A,TRUE,"Prelim. Proforma";"Sales and Marketing Budget",#N/A,TRUE,"S&amp;M Budget";"Summary Cash Flow Grid",#N/A,TRUE,"Cash Flow Grid";"Detail Project Cash Flow",#N/A,TRUE,"Cash Flow Grid";"Financing Calculation",#N/A,TRUE,"Cash Flow Grid";"Cash Flow Graph",#N/A,TRUE,"Cash Flow Graphic";"Final Proforma",#N/A,TRUE,"Final Proforma"}</definedName>
    <definedName name="wrn.All._.Reports._1" hidden="1">{"Estimated Proforma",#N/A,TRUE,"Prelim. Proforma";"Sales and Marketing Budget",#N/A,TRUE,"S&amp;M Budget";"Summary Cash Flow Grid",#N/A,TRUE,"Cash Flow Grid";"Detail Project Cash Flow",#N/A,TRUE,"Cash Flow Grid";"Financing Calculation",#N/A,TRUE,"Cash Flow Grid";"Cash Flow Graph",#N/A,TRUE,"Cash Flow Graphic";"Final Proforma",#N/A,TRUE,"Final Proforma"}</definedName>
    <definedName name="wrn.All._.Reports._2" localSheetId="0" hidden="1">{"Estimated Proforma",#N/A,TRUE,"Prelim. Proforma";"Sales and Marketing Budget",#N/A,TRUE,"S&amp;M Budget";"Summary Cash Flow Grid",#N/A,TRUE,"Cash Flow Grid";"Detail Project Cash Flow",#N/A,TRUE,"Cash Flow Grid";"Financing Calculation",#N/A,TRUE,"Cash Flow Grid";"Cash Flow Graph",#N/A,TRUE,"Cash Flow Graphic";"Final Proforma",#N/A,TRUE,"Final Proforma"}</definedName>
    <definedName name="wrn.All._.Reports._2" hidden="1">{"Estimated Proforma",#N/A,TRUE,"Prelim. Proforma";"Sales and Marketing Budget",#N/A,TRUE,"S&amp;M Budget";"Summary Cash Flow Grid",#N/A,TRUE,"Cash Flow Grid";"Detail Project Cash Flow",#N/A,TRUE,"Cash Flow Grid";"Financing Calculation",#N/A,TRUE,"Cash Flow Grid";"Cash Flow Graph",#N/A,TRUE,"Cash Flow Graphic";"Final Proforma",#N/A,TRUE,"Final Proforma"}</definedName>
    <definedName name="wrn.All._.Reports._3" localSheetId="0" hidden="1">{"Estimated Proforma",#N/A,TRUE,"Prelim. Proforma";"Sales and Marketing Budget",#N/A,TRUE,"S&amp;M Budget";"Summary Cash Flow Grid",#N/A,TRUE,"Cash Flow Grid";"Detail Project Cash Flow",#N/A,TRUE,"Cash Flow Grid";"Financing Calculation",#N/A,TRUE,"Cash Flow Grid";"Cash Flow Graph",#N/A,TRUE,"Cash Flow Graphic";"Final Proforma",#N/A,TRUE,"Final Proforma"}</definedName>
    <definedName name="wrn.All._.Reports._3" hidden="1">{"Estimated Proforma",#N/A,TRUE,"Prelim. Proforma";"Sales and Marketing Budget",#N/A,TRUE,"S&amp;M Budget";"Summary Cash Flow Grid",#N/A,TRUE,"Cash Flow Grid";"Detail Project Cash Flow",#N/A,TRUE,"Cash Flow Grid";"Financing Calculation",#N/A,TRUE,"Cash Flow Grid";"Cash Flow Graph",#N/A,TRUE,"Cash Flow Graphic";"Final Proforma",#N/A,TRUE,"Final Proforma"}</definedName>
    <definedName name="wrn.All._.Schedules." localSheetId="0" hidden="1">{#N/A,#N/A,FALSE,"CF Consolidated 2";#N/A,#N/A,FALSE,"Retail Assump";#N/A,#N/A,FALSE,"CF Retail";#N/A,#N/A,FALSE,"Garage Assumpt 1";#N/A,#N/A,FALSE,"Garage Op Proj";#N/A,#N/A,FALSE,"Hist I&amp;E";#N/A,#N/A,FALSE,"Rent Roll";#N/A,#N/A,FALSE,"RE Taxes";#N/A,#N/A,FALSE,"CAM - BH";#N/A,#N/A,FALSE,"Comm.Condo CAM"}</definedName>
    <definedName name="wrn.All._.Schedules." hidden="1">{#N/A,#N/A,FALSE,"CF Consolidated 2";#N/A,#N/A,FALSE,"Retail Assump";#N/A,#N/A,FALSE,"CF Retail";#N/A,#N/A,FALSE,"Garage Assumpt 1";#N/A,#N/A,FALSE,"Garage Op Proj";#N/A,#N/A,FALSE,"Hist I&amp;E";#N/A,#N/A,FALSE,"Rent Roll";#N/A,#N/A,FALSE,"RE Taxes";#N/A,#N/A,FALSE,"CAM - BH";#N/A,#N/A,FALSE,"Comm.Condo CAM"}</definedName>
    <definedName name="wrn.All._.Sections." localSheetId="0" hidden="1">{#N/A,#N/A,TRUE,"Table of Contents";"Inn P&amp;L Annual",#N/A,TRUE,"Inn P&amp;L";"Condo P&amp;L Annual",#N/A,TRUE,"Condo P&amp;L";"Townhouse P&amp;L Annual",#N/A,TRUE,"Townhouse P&amp;L";"Ocean Ridge P &amp; L Annual",#N/A,TRUE,"Ocean Ridge P &amp; L";"A-2 to A-4 P&amp;L Annual",#N/A,TRUE," A-2 to A-4 P&amp;L";"Inn P&amp;L Monthly",#N/A,TRUE,"Inn P&amp;L";"Condo P&amp;L Monthly",#N/A,TRUE,"Condo P&amp;L";"Townhouse P&amp;L Monthly",#N/A,TRUE,"Townhouse P&amp;L";"Ocean Ridge Monthly P &amp; L",#N/A,TRUE,"Ocean Ridge P &amp; L";"A-2 to A-4 P&amp;L Monthly",#N/A,TRUE," A-2 to A-4 P&amp;L";"Inn Assumptions",#N/A,TRUE,"Inn Assumptions";"Condo Assumptions",#N/A,TRUE,"Condo Assumptions";"Townhouse Assumptions",#N/A,TRUE,"Townhouse Assumptions";"Ocean Ridge Assumptions",#N/A,TRUE,"Ocean Ridge Assumptions";"A-2 to A-4 Assumptions",#N/A,TRUE,"A-2 to A-4 Assumptions"}</definedName>
    <definedName name="wrn.All._.Sections." hidden="1">{#N/A,#N/A,TRUE,"Table of Contents";"Inn P&amp;L Annual",#N/A,TRUE,"Inn P&amp;L";"Condo P&amp;L Annual",#N/A,TRUE,"Condo P&amp;L";"Townhouse P&amp;L Annual",#N/A,TRUE,"Townhouse P&amp;L";"Ocean Ridge P &amp; L Annual",#N/A,TRUE,"Ocean Ridge P &amp; L";"A-2 to A-4 P&amp;L Annual",#N/A,TRUE," A-2 to A-4 P&amp;L";"Inn P&amp;L Monthly",#N/A,TRUE,"Inn P&amp;L";"Condo P&amp;L Monthly",#N/A,TRUE,"Condo P&amp;L";"Townhouse P&amp;L Monthly",#N/A,TRUE,"Townhouse P&amp;L";"Ocean Ridge Monthly P &amp; L",#N/A,TRUE,"Ocean Ridge P &amp; L";"A-2 to A-4 P&amp;L Monthly",#N/A,TRUE," A-2 to A-4 P&amp;L";"Inn Assumptions",#N/A,TRUE,"Inn Assumptions";"Condo Assumptions",#N/A,TRUE,"Condo Assumptions";"Townhouse Assumptions",#N/A,TRUE,"Townhouse Assumptions";"Ocean Ridge Assumptions",#N/A,TRUE,"Ocean Ridge Assumptions";"A-2 to A-4 Assumptions",#N/A,TRUE,"A-2 to A-4 Assumptions"}</definedName>
    <definedName name="wrn.all._.sheets." localSheetId="0" hidden="1">{#N/A,#N/A,TRUE,"MAIN FT TERM";#N/A,#N/A,TRUE,"MCI  FT TERM ";#N/A,#N/A,TRUE,"OC12 EQV"}</definedName>
    <definedName name="wrn.all._.sheets." hidden="1">{#N/A,#N/A,TRUE,"MAIN FT TERM";#N/A,#N/A,TRUE,"MCI  FT TERM ";#N/A,#N/A,TRUE,"OC12 EQV"}</definedName>
    <definedName name="wrn.All._.Stock_10_12_14." localSheetId="0"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2" localSheetId="0" hidden="1">{#N/A,#N/A,FALSE,"DCF";#N/A,#N/A,FALSE,"WACC";#N/A,#N/A,FALSE,"Sales_EBIT";#N/A,#N/A,FALSE,"Capex_Depreciation";#N/A,#N/A,FALSE,"WC";#N/A,#N/A,FALSE,"Interest";#N/A,#N/A,FALSE,"Assumptions"}</definedName>
    <definedName name="wrn.all.2" hidden="1">{#N/A,#N/A,FALSE,"DCF";#N/A,#N/A,FALSE,"WACC";#N/A,#N/A,FALSE,"Sales_EBIT";#N/A,#N/A,FALSE,"Capex_Depreciation";#N/A,#N/A,FALSE,"WC";#N/A,#N/A,FALSE,"Interest";#N/A,#N/A,FALSE,"Assumptions"}</definedName>
    <definedName name="wrn.ALL_old" localSheetId="0" hidden="1">{"INCOME",#N/A,FALSE,"ProNet";"VALUE",#N/A,FALSE,"ProNet"}</definedName>
    <definedName name="wrn.ALL_old" hidden="1">{"INCOME",#N/A,FALSE,"ProNet";"VALUE",#N/A,FALSE,"ProNet"}</definedName>
    <definedName name="wrn.all2" localSheetId="0"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2"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2." localSheetId="0" hidden="1">{#N/A,#N/A,FALSE,"DCF";#N/A,#N/A,FALSE,"WACC";#N/A,#N/A,FALSE,"Sales_EBIT";#N/A,#N/A,FALSE,"Capex_Depreciation";#N/A,#N/A,FALSE,"WC";#N/A,#N/A,FALSE,"Interest";#N/A,#N/A,FALSE,"Assumptions"}</definedName>
    <definedName name="wrn.ALL2." hidden="1">{#N/A,#N/A,FALSE,"DCF";#N/A,#N/A,FALSE,"WACC";#N/A,#N/A,FALSE,"Sales_EBIT";#N/A,#N/A,FALSE,"Capex_Depreciation";#N/A,#N/A,FALSE,"WC";#N/A,#N/A,FALSE,"Interest";#N/A,#N/A,FALSE,"Assumptions"}</definedName>
    <definedName name="wrn.ALL4" localSheetId="0" hidden="1">{#N/A,#N/A,FALSE,"ASSUMPTIONS";#N/A,#N/A,FALSE,"Valuation Summary";"page1",#N/A,FALSE,"PRESENTATION";"page2",#N/A,FALSE,"PRESENTATION";#N/A,#N/A,FALSE,"ORIGINAL_ROLLBACK"}</definedName>
    <definedName name="wrn.ALL4" hidden="1">{#N/A,#N/A,FALSE,"ASSUMPTIONS";#N/A,#N/A,FALSE,"Valuation Summary";"page1",#N/A,FALSE,"PRESENTATION";"page2",#N/A,FALSE,"PRESENTATION";#N/A,#N/A,FALSE,"ORIGINAL_ROLLBACK"}</definedName>
    <definedName name="wrn.ALL5" localSheetId="0" hidden="1">{#N/A,#N/A,FALSE,"ASSUMPTIONS";#N/A,#N/A,FALSE,"Valuation Summary";"page1",#N/A,FALSE,"PRESENTATION";"page2",#N/A,FALSE,"PRESENTATION";#N/A,#N/A,FALSE,"ORIGINAL_ROLLBACK"}</definedName>
    <definedName name="wrn.ALL5" hidden="1">{#N/A,#N/A,FALSE,"ASSUMPTIONS";#N/A,#N/A,FALSE,"Valuation Summary";"page1",#N/A,FALSE,"PRESENTATION";"page2",#N/A,FALSE,"PRESENTATION";#N/A,#N/A,FALSE,"ORIGINAL_ROLLBACK"}</definedName>
    <definedName name="wrn.ALL6" localSheetId="0" hidden="1">{#N/A,#N/A,FALSE,"ASSUMPTIONS";#N/A,#N/A,FALSE,"Valuation Summary";"page1",#N/A,FALSE,"PRESENTATION";"page2",#N/A,FALSE,"PRESENTATION";#N/A,#N/A,FALSE,"ORIGINAL_ROLLBACK"}</definedName>
    <definedName name="wrn.ALL6" hidden="1">{#N/A,#N/A,FALSE,"ASSUMPTIONS";#N/A,#N/A,FALSE,"Valuation Summary";"page1",#N/A,FALSE,"PRESENTATION";"page2",#N/A,FALSE,"PRESENTATION";#N/A,#N/A,FALSE,"ORIGINAL_ROLLBACK"}</definedName>
    <definedName name="wrn.ALL8" localSheetId="0" hidden="1">{#N/A,#N/A,FALSE,"ASSUMPTIONS";#N/A,#N/A,FALSE,"Valuation Summary";"page1",#N/A,FALSE,"PRESENTATION";"page2",#N/A,FALSE,"PRESENTATION";#N/A,#N/A,FALSE,"ORIGINAL_ROLLBACK"}</definedName>
    <definedName name="wrn.ALL8" hidden="1">{#N/A,#N/A,FALSE,"ASSUMPTIONS";#N/A,#N/A,FALSE,"Valuation Summary";"page1",#N/A,FALSE,"PRESENTATION";"page2",#N/A,FALSE,"PRESENTATION";#N/A,#N/A,FALSE,"ORIGINAL_ROLLBACK"}</definedName>
    <definedName name="wrn.alla" localSheetId="0" hidden="1">{#N/A,#N/A,FALSE,"INPUTS";#N/A,#N/A,FALSE,"PROFORMA BSHEET";#N/A,#N/A,FALSE,"COMBINED";#N/A,#N/A,FALSE,"ACQUIROR";#N/A,#N/A,FALSE,"TARGET 1";#N/A,#N/A,FALSE,"TARGET 2";#N/A,#N/A,FALSE,"HIGH YIELD";#N/A,#N/A,FALSE,"OVERFUND"}</definedName>
    <definedName name="wrn.alla" hidden="1">{#N/A,#N/A,FALSE,"INPUTS";#N/A,#N/A,FALSE,"PROFORMA BSHEET";#N/A,#N/A,FALSE,"COMBINED";#N/A,#N/A,FALSE,"ACQUIROR";#N/A,#N/A,FALSE,"TARGET 1";#N/A,#N/A,FALSE,"TARGET 2";#N/A,#N/A,FALSE,"HIGH YIELD";#N/A,#N/A,FALSE,"OVERFUND"}</definedName>
    <definedName name="wrn.Alles." localSheetId="0" hidden="1">{"Alles",#N/A,FALSE,"H A Ü"}</definedName>
    <definedName name="wrn.Alles." hidden="1">{"Alles",#N/A,FALSE,"H A Ü"}</definedName>
    <definedName name="wrn.AllProperties." localSheetId="0" hidden="1">{#N/A,#N/A,FALSE,"0Consolidated";#N/A,#N/A,FALSE,"1Airport A and B ";#N/A,#N/A,FALSE,"2CityWest ";#N/A,#N/A,FALSE,"3Normandale Tech A and B";#N/A,#N/A,FALSE,"4Plymouth Corporate";#N/A,#N/A,FALSE,"5Freeway1";#N/A,#N/A,FALSE,"6Freeway2";#N/A,#N/A,FALSE,"7Freeway3";#N/A,#N/A,FALSE,"8Freeway4";#N/A,#N/A,FALSE,"9Parking Lots"}</definedName>
    <definedName name="wrn.AllProperties." hidden="1">{#N/A,#N/A,FALSE,"0Consolidated";#N/A,#N/A,FALSE,"1Airport A and B ";#N/A,#N/A,FALSE,"2CityWest ";#N/A,#N/A,FALSE,"3Normandale Tech A and B";#N/A,#N/A,FALSE,"4Plymouth Corporate";#N/A,#N/A,FALSE,"5Freeway1";#N/A,#N/A,FALSE,"6Freeway2";#N/A,#N/A,FALSE,"7Freeway3";#N/A,#N/A,FALSE,"8Freeway4";#N/A,#N/A,FALSE,"9Parking Lots"}</definedName>
    <definedName name="wrn.AllProperties._1" localSheetId="0" hidden="1">{#N/A,#N/A,FALSE,"0Consolidated";#N/A,#N/A,FALSE,"1Airport A and B ";#N/A,#N/A,FALSE,"2CityWest ";#N/A,#N/A,FALSE,"3Normandale Tech A and B";#N/A,#N/A,FALSE,"4Plymouth Corporate";#N/A,#N/A,FALSE,"5Freeway1";#N/A,#N/A,FALSE,"6Freeway2";#N/A,#N/A,FALSE,"7Freeway3";#N/A,#N/A,FALSE,"8Freeway4";#N/A,#N/A,FALSE,"9Parking Lots"}</definedName>
    <definedName name="wrn.AllProperties._1" hidden="1">{#N/A,#N/A,FALSE,"0Consolidated";#N/A,#N/A,FALSE,"1Airport A and B ";#N/A,#N/A,FALSE,"2CityWest ";#N/A,#N/A,FALSE,"3Normandale Tech A and B";#N/A,#N/A,FALSE,"4Plymouth Corporate";#N/A,#N/A,FALSE,"5Freeway1";#N/A,#N/A,FALSE,"6Freeway2";#N/A,#N/A,FALSE,"7Freeway3";#N/A,#N/A,FALSE,"8Freeway4";#N/A,#N/A,FALSE,"9Parking Lots"}</definedName>
    <definedName name="wrn.AllProperties._2" localSheetId="0" hidden="1">{#N/A,#N/A,FALSE,"0Consolidated";#N/A,#N/A,FALSE,"1Airport A and B ";#N/A,#N/A,FALSE,"2CityWest ";#N/A,#N/A,FALSE,"3Normandale Tech A and B";#N/A,#N/A,FALSE,"4Plymouth Corporate";#N/A,#N/A,FALSE,"5Freeway1";#N/A,#N/A,FALSE,"6Freeway2";#N/A,#N/A,FALSE,"7Freeway3";#N/A,#N/A,FALSE,"8Freeway4";#N/A,#N/A,FALSE,"9Parking Lots"}</definedName>
    <definedName name="wrn.AllProperties._2" hidden="1">{#N/A,#N/A,FALSE,"0Consolidated";#N/A,#N/A,FALSE,"1Airport A and B ";#N/A,#N/A,FALSE,"2CityWest ";#N/A,#N/A,FALSE,"3Normandale Tech A and B";#N/A,#N/A,FALSE,"4Plymouth Corporate";#N/A,#N/A,FALSE,"5Freeway1";#N/A,#N/A,FALSE,"6Freeway2";#N/A,#N/A,FALSE,"7Freeway3";#N/A,#N/A,FALSE,"8Freeway4";#N/A,#N/A,FALSE,"9Parking Lots"}</definedName>
    <definedName name="wrn.AllProperties._3" localSheetId="0" hidden="1">{#N/A,#N/A,FALSE,"0Consolidated";#N/A,#N/A,FALSE,"1Airport A and B ";#N/A,#N/A,FALSE,"2CityWest ";#N/A,#N/A,FALSE,"3Normandale Tech A and B";#N/A,#N/A,FALSE,"4Plymouth Corporate";#N/A,#N/A,FALSE,"5Freeway1";#N/A,#N/A,FALSE,"6Freeway2";#N/A,#N/A,FALSE,"7Freeway3";#N/A,#N/A,FALSE,"8Freeway4";#N/A,#N/A,FALSE,"9Parking Lots"}</definedName>
    <definedName name="wrn.AllProperties._3" hidden="1">{#N/A,#N/A,FALSE,"0Consolidated";#N/A,#N/A,FALSE,"1Airport A and B ";#N/A,#N/A,FALSE,"2CityWest ";#N/A,#N/A,FALSE,"3Normandale Tech A and B";#N/A,#N/A,FALSE,"4Plymouth Corporate";#N/A,#N/A,FALSE,"5Freeway1";#N/A,#N/A,FALSE,"6Freeway2";#N/A,#N/A,FALSE,"7Freeway3";#N/A,#N/A,FALSE,"8Freeway4";#N/A,#N/A,FALSE,"9Parking Lots"}</definedName>
    <definedName name="wrn.ANADARKO." localSheetId="0" hidden="1">{"Table1",#N/A,FALSE,"ANADARKO";"Table2",#N/A,FALSE,"ANADARKO";"Table3",#N/A,FALSE,"ANADARKO";"Table3c",#N/A,FALSE,"ANADARKO";"Table3c2",#N/A,FALSE,"ANADARKO";"Table5",#N/A,FALSE,"ANADARKO"}</definedName>
    <definedName name="wrn.ANADARKO." hidden="1">{"Table1",#N/A,FALSE,"ANADARKO";"Table2",#N/A,FALSE,"ANADARKO";"Table3",#N/A,FALSE,"ANADARKO";"Table3c",#N/A,FALSE,"ANADARKO";"Table3c2",#N/A,FALSE,"ANADARKO";"Table5",#N/A,FALSE,"ANADARKO"}</definedName>
    <definedName name="wrn.ANALYSIS." localSheetId="0" hidden="1">{"STATIONS",#N/A,TRUE,"Station OCF";"COMPS",#N/A,TRUE,"COMPS";"CAP",#N/A,TRUE,"PUBLIC";"TVCAPDET",#N/A,TRUE,"CAPDET";"DCF",#N/A,TRUE,"DCF"}</definedName>
    <definedName name="wrn.ANALYSIS." hidden="1">{"STATIONS",#N/A,TRUE,"Station OCF";"COMPS",#N/A,TRUE,"COMPS";"CAP",#N/A,TRUE,"PUBLIC";"TVCAPDET",#N/A,TRUE,"CAPDET";"DCF",#N/A,TRUE,"DCF"}</definedName>
    <definedName name="wrn.Annual." localSheetId="0" hidden="1">{"Summary Info",#N/A,TRUE,"Summary-Annual";"Sources &amp; Uses",#N/A,TRUE,"Summary-Annual";"Development Program",#N/A,TRUE,"Summary-Annual";"Total Annual CF",#N/A,TRUE,"Summary-Annual";"Total Detailed CF",#N/A,TRUE,"Summary";"Entitlement Costs",#N/A,TRUE,"Ent &amp; Infr";"Infrastructure Costs",#N/A,TRUE,"Ent &amp; Infr";"Infrastructure Costs 2",#N/A,TRUE,"Ent &amp; Infr";"Infrastructure Costs 3",#N/A,TRUE,"Ent &amp; Infr";"Infrastructure Costs 4",#N/A,TRUE,"Ent &amp; Infr";"Res Summary",#N/A,TRUE,"Residential";"Res CF Annual",#N/A,TRUE,"Residential";"Res Detailed Annual",#N/A,TRUE,"Residential";"Res Detailed Annual3",#N/A,TRUE,"Residential";"Res Annual Detailed4",#N/A,TRUE,"Residential-Annual";"Rental Summary",#N/A,TRUE,"Residential";"Rental CF Annual",#N/A,TRUE,"Residential";"Rental Detailed Annual2",#N/A,TRUE,"Residential";"Retail Summary",#N/A,TRUE,"Residential";"Retail Budget",#N/A,TRUE,"Retail";"Retail CF Annual",#N/A,TRUE,"Retail";"Retail Detailed Annual",#N/A,TRUE,"Retail";"Retail Detailed Annual2",#N/A,TRUE,"Retail";"Hotel Annual",#N/A,TRUE,"Hotel";"CFD Annual",#N/A,TRUE,"CFD-Annual";"TIF1",#N/A,TRUE,"TIF - Annual";"TIF2",#N/A,TRUE,"TIF - Annual"}</definedName>
    <definedName name="wrn.Annual." hidden="1">{"Summary Info",#N/A,TRUE,"Summary-Annual";"Sources &amp; Uses",#N/A,TRUE,"Summary-Annual";"Development Program",#N/A,TRUE,"Summary-Annual";"Total Annual CF",#N/A,TRUE,"Summary-Annual";"Total Detailed CF",#N/A,TRUE,"Summary";"Entitlement Costs",#N/A,TRUE,"Ent &amp; Infr";"Infrastructure Costs",#N/A,TRUE,"Ent &amp; Infr";"Infrastructure Costs 2",#N/A,TRUE,"Ent &amp; Infr";"Infrastructure Costs 3",#N/A,TRUE,"Ent &amp; Infr";"Infrastructure Costs 4",#N/A,TRUE,"Ent &amp; Infr";"Res Summary",#N/A,TRUE,"Residential";"Res CF Annual",#N/A,TRUE,"Residential";"Res Detailed Annual",#N/A,TRUE,"Residential";"Res Detailed Annual3",#N/A,TRUE,"Residential";"Res Annual Detailed4",#N/A,TRUE,"Residential-Annual";"Rental Summary",#N/A,TRUE,"Residential";"Rental CF Annual",#N/A,TRUE,"Residential";"Rental Detailed Annual2",#N/A,TRUE,"Residential";"Retail Summary",#N/A,TRUE,"Residential";"Retail Budget",#N/A,TRUE,"Retail";"Retail CF Annual",#N/A,TRUE,"Retail";"Retail Detailed Annual",#N/A,TRUE,"Retail";"Retail Detailed Annual2",#N/A,TRUE,"Retail";"Hotel Annual",#N/A,TRUE,"Hotel";"CFD Annual",#N/A,TRUE,"CFD-Annual";"TIF1",#N/A,TRUE,"TIF - Annual";"TIF2",#N/A,TRUE,"TIF - Annual"}</definedName>
    <definedName name="wrn.Annual._.Detail." localSheetId="0" hidden="1">{"annualsum",#N/A,FALSE,"Cost Summary";"annual1",#N/A,FALSE,"Phase_1";"annual2",#N/A,FALSE,"Phase_2";"annual3",#N/A,FALSE,"Phase_3";"annual4",#N/A,FALSE,"Phase_4"}</definedName>
    <definedName name="wrn.Annual._.Detail." hidden="1">{"annualsum",#N/A,FALSE,"Cost Summary";"annual1",#N/A,FALSE,"Phase_1";"annual2",#N/A,FALSE,"Phase_2";"annual3",#N/A,FALSE,"Phase_3";"annual4",#N/A,FALSE,"Phase_4"}</definedName>
    <definedName name="wrn.Annual._.Golf." localSheetId="0" hidden="1">{"a_dev",#N/A,FALSE,"Golf Development";"a_memstats",#N/A,FALSE,"Golf Development";"a_opstats",#N/A,FALSE,"Golf Development";"a_rev",#N/A,FALSE,"Golf Development";"a_return",#N/A,FALSE,"Golf Development"}</definedName>
    <definedName name="wrn.Annual._.Golf." hidden="1">{"a_dev",#N/A,FALSE,"Golf Development";"a_memstats",#N/A,FALSE,"Golf Development";"a_opstats",#N/A,FALSE,"Golf Development";"a_rev",#N/A,FALSE,"Golf Development";"a_return",#N/A,FALSE,"Golf Development"}</definedName>
    <definedName name="wrn.Annual._.Hotel." localSheetId="0" hidden="1">{"annual hotel",#N/A,FALSE,"Hotel Development"}</definedName>
    <definedName name="wrn.Annual._.Hotel." hidden="1">{"annual hotel",#N/A,FALSE,"Hotel Development"}</definedName>
    <definedName name="wrn.Annual._.Land._.Sales." localSheetId="0" hidden="1">{"annual",#N/A,FALSE,"Land Sales"}</definedName>
    <definedName name="wrn.Annual._.Land._.Sales." hidden="1">{"annual",#N/A,FALSE,"Land Sales"}</definedName>
    <definedName name="wrn.Annual._.Report." localSheetId="0" hidden="1">{"annual",#N/A,FALSE,"Pro Forma";#N/A,#N/A,FALSE,"Golf Operations"}</definedName>
    <definedName name="wrn.Annual._.Report." hidden="1">{"annual",#N/A,FALSE,"Pro Forma";#N/A,#N/A,FALSE,"Golf Operations"}</definedName>
    <definedName name="wrn.Annual._.Report._.no._.releases." localSheetId="0" hidden="1">{"a_sales",#N/A,FALSE,"Summary";"a_debt",#N/A,FALSE,"Summary";"a_cash",#N/A,FALSE,"Summary";"a_accrual",#N/A,FALSE,"Summary"}</definedName>
    <definedName name="wrn.Annual._.Report._.no._.releases." hidden="1">{"a_sales",#N/A,FALSE,"Summary";"a_debt",#N/A,FALSE,"Summary";"a_cash",#N/A,FALSE,"Summary";"a_accrual",#N/A,FALSE,"Summary"}</definedName>
    <definedName name="wrn.Annual._.Report._.with._.releases." localSheetId="0" hidden="1">{"a_sales",#N/A,FALSE,"Summary";"a_debt",#N/A,FALSE,"Summary";"a_releases",#N/A,FALSE,"Summary";"a_cash",#N/A,FALSE,"Summary";"a_accrual",#N/A,FALSE,"Summary"}</definedName>
    <definedName name="wrn.Annual._.Report._.with._.releases." hidden="1">{"a_sales",#N/A,FALSE,"Summary";"a_debt",#N/A,FALSE,"Summary";"a_releases",#N/A,FALSE,"Summary";"a_cash",#N/A,FALSE,"Summary";"a_accrual",#N/A,FALSE,"Summary"}</definedName>
    <definedName name="wrn.Annual._.Summary." localSheetId="0" hidden="1">{"Annual Cash Flows",#N/A,FALSE,"Annual Summary"}</definedName>
    <definedName name="wrn.Annual._.Summary." hidden="1">{"Annual Cash Flows",#N/A,FALSE,"Annual Summary"}</definedName>
    <definedName name="wrn.Annual_n_Quarterly." localSheetId="0" hidden="1">{"Annual",#N/A,FALSE,"Sales &amp; Market";"Quarterly",#N/A,FALSE,"Sales &amp; Market"}</definedName>
    <definedName name="wrn.Annual_n_Quarterly." hidden="1">{"Annual",#N/A,FALSE,"Sales &amp; Market";"Quarterly",#N/A,FALSE,"Sales &amp; Market"}</definedName>
    <definedName name="wrn.AnnualRentRoll" localSheetId="0" hidden="1">{"AnnualRentRoll",#N/A,FALSE,"RentRoll"}</definedName>
    <definedName name="wrn.AnnualRentRoll" hidden="1">{"AnnualRentRoll",#N/A,FALSE,"RentRoll"}</definedName>
    <definedName name="wrn.AnnualRentRoll." localSheetId="0" hidden="1">{"AnnualRentRollPg1",#N/A,FALSE,"RentRoll";"AnnualRentRollPg2",#N/A,FALSE,"RentRoll"}</definedName>
    <definedName name="wrn.AnnualRentRoll." hidden="1">{"AnnualRentRollPg1",#N/A,FALSE,"RentRoll";"AnnualRentRollPg2",#N/A,FALSE,"RentRoll"}</definedName>
    <definedName name="wrn.annualrentroll2" localSheetId="0" hidden="1">{"AnnualRentRoll",#N/A,FALSE,"RentRoll"}</definedName>
    <definedName name="wrn.annualrentroll2" hidden="1">{"AnnualRentRoll",#N/A,FALSE,"RentRoll"}</definedName>
    <definedName name="wrn.Annuals." localSheetId="0" hidden="1">{#N/A,#N/A,TRUE,"Assumptions";#N/A,#N/A,TRUE,"Book Annual";#N/A,#N/A,TRUE,"Tax Annual";#N/A,#N/A,TRUE,"Valuation"}</definedName>
    <definedName name="wrn.Annuals." hidden="1">{#N/A,#N/A,TRUE,"Assumptions";#N/A,#N/A,TRUE,"Book Annual";#N/A,#N/A,TRUE,"Tax Annual";#N/A,#N/A,TRUE,"Valuation"}</definedName>
    <definedName name="wrn.appendix._.c." localSheetId="0" hidden="1">{"interim 20",#N/A,TRUE,"Interim";"landsale 20",#N/A,TRUE,"LandSale";"noi 20",#N/A,TRUE,"NOI";"bldg sale 20",#N/A,TRUE,"BldgSale";"aff hsg",#N/A,TRUE,"AffHsg"}</definedName>
    <definedName name="wrn.appendix._.c." hidden="1">{"interim 20",#N/A,TRUE,"Interim";"landsale 20",#N/A,TRUE,"LandSale";"noi 20",#N/A,TRUE,"NOI";"bldg sale 20",#N/A,TRUE,"BldgSale";"aff hsg",#N/A,TRUE,"AffHsg"}</definedName>
    <definedName name="wrn.Appraisal." localSheetId="0" hidden="1">{#N/A,#N/A,FALSE,"APPRAISAL";#N/A,#N/A,FALSE,"APPRAISAL 2";#N/A,#N/A,FALSE,"APPRAISAL 3"}</definedName>
    <definedName name="wrn.Appraisal." hidden="1">{#N/A,#N/A,FALSE,"APPRAISAL";#N/A,#N/A,FALSE,"APPRAISAL 2";#N/A,#N/A,FALSE,"APPRAISAL 3"}</definedName>
    <definedName name="wrn.Appraisal._.2." localSheetId="0" hidden="1">{#N/A,#N/A,FALSE,"Appraisal 2"}</definedName>
    <definedName name="wrn.Appraisal._.2." hidden="1">{#N/A,#N/A,FALSE,"Appraisal 2"}</definedName>
    <definedName name="wrn.Appraisal._.3." localSheetId="0" hidden="1">{#N/A,#N/A,FALSE,"Appraisal 3"}</definedName>
    <definedName name="wrn.Appraisal._.3." hidden="1">{#N/A,#N/A,FALSE,"Appraisal 3"}</definedName>
    <definedName name="wrn.Apr._.Forecast." localSheetId="0" hidden="1">{"Apr",#N/A,FALSE,"Manager Report"}</definedName>
    <definedName name="wrn.Apr._.Forecast." hidden="1">{"Apr",#N/A,FALSE,"Manager Report"}</definedName>
    <definedName name="wrn.AQUIROR._.DCF." localSheetId="0" hidden="1">{"AQUIRORDCF",#N/A,FALSE,"Merger consequences";"Acquirorassns",#N/A,FALSE,"Merger consequences"}</definedName>
    <definedName name="wrn.AQUIROR._.DCF." hidden="1">{"AQUIRORDCF",#N/A,FALSE,"Merger consequences";"Acquirorassns",#N/A,FALSE,"Merger consequences"}</definedName>
    <definedName name="wrn.Arena._.PCD." localSheetId="0" hidden="1">{#N/A,#N/A,TRUE,"Maritime Park Arena PCD";#N/A,#N/A,TRUE,"Maritime Park Arena IOR"}</definedName>
    <definedName name="wrn.Arena._.PCD." hidden="1">{#N/A,#N/A,TRUE,"Maritime Park Arena PCD";#N/A,#N/A,TRUE,"Maritime Park Arena IOR"}</definedName>
    <definedName name="wrn.ARZTLM." localSheetId="0" hidden="1">{"rep1",#N/A,FALSE,"ריכוז";"REP7",#N/A,FALSE,"מפורט_אזורים_ער""ז";"REP2",#N/A,FALSE,"מפורט1";"REP3",#N/A,FALSE,"מפורט1";"REP4",#N/A,FALSE,"מפורט2";"REP5",#N/A,FALSE,"מפורט2";"REP6",#N/A,FALSE,"מפורט2"}</definedName>
    <definedName name="wrn.ARZTLM." hidden="1">{"rep1",#N/A,FALSE,"ריכוז";"REP7",#N/A,FALSE,"מפורט_אזורים_ער""ז";"REP2",#N/A,FALSE,"מפורט1";"REP3",#N/A,FALSE,"מפורט1";"REP4",#N/A,FALSE,"מפורט2";"REP5",#N/A,FALSE,"מפורט2";"REP6",#N/A,FALSE,"מפורט2"}</definedName>
    <definedName name="wrn.Asia." localSheetId="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a" localSheetId="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et._.Management." localSheetId="0" hidden="1">{#N/A,#N/A,FALSE,"ASSET MGMT."}</definedName>
    <definedName name="wrn.Asset._.Management." hidden="1">{#N/A,#N/A,FALSE,"ASSET MGMT."}</definedName>
    <definedName name="wrn.Asset._.Manager._.Summary." localSheetId="0" hidden="1">{#N/A,#N/A,FALSE,"Jim Walsh";#N/A,#N/A,FALSE,"Dan Minkoff";#N/A,#N/A,FALSE,"Chip Cinnamond";#N/A,#N/A,FALSE,"Ann Cole";#N/A,#N/A,FALSE,"Jim Rosasco";#N/A,#N/A,FALSE,"George Ochs";#N/A,#N/A,FALSE,"Peter Weed";#N/A,#N/A,FALSE,"Sheryl Crosland";#N/A,#N/A,FALSE,"Jim McLoughlin";#N/A,#N/A,FALSE,"Jim Olson";#N/A,#N/A,FALSE,"Anne Pfeiffer"}</definedName>
    <definedName name="wrn.Asset._.Manager._.Summary." hidden="1">{#N/A,#N/A,FALSE,"Jim Walsh";#N/A,#N/A,FALSE,"Dan Minkoff";#N/A,#N/A,FALSE,"Chip Cinnamond";#N/A,#N/A,FALSE,"Ann Cole";#N/A,#N/A,FALSE,"Jim Rosasco";#N/A,#N/A,FALSE,"George Ochs";#N/A,#N/A,FALSE,"Peter Weed";#N/A,#N/A,FALSE,"Sheryl Crosland";#N/A,#N/A,FALSE,"Jim McLoughlin";#N/A,#N/A,FALSE,"Jim Olson";#N/A,#N/A,FALSE,"Anne Pfeiffer"}</definedName>
    <definedName name="wrn.Assumptions." localSheetId="0" hidden="1">{"Assumptions",#N/A,FALSE,"input page"}</definedName>
    <definedName name="wrn.Assumptions." hidden="1">{"Assumptions",#N/A,FALSE,"input page"}</definedName>
    <definedName name="wrn.Assumptions.10UCP" localSheetId="0" hidden="1">{"Assumptions",#N/A,FALSE,"Assum"}</definedName>
    <definedName name="wrn.Assumptions.10UCP" hidden="1">{"Assumptions",#N/A,FALSE,"Assum"}</definedName>
    <definedName name="wrn.Atrium." localSheetId="0" hidden="1">{"Atrium-Investor",#N/A,FALSE,"Atrium";"Atrium-Property",#N/A,FALSE,"Atrium"}</definedName>
    <definedName name="wrn.Atrium." hidden="1">{"Atrium-Investor",#N/A,FALSE,"Atrium";"Atrium-Property",#N/A,FALSE,"Atrium"}</definedName>
    <definedName name="wrn.Aug._.Forecast." localSheetId="0" hidden="1">{"Aug",#N/A,FALSE,"Manager Report"}</definedName>
    <definedName name="wrn.Aug._.Forecast." hidden="1">{"Aug",#N/A,FALSE,"Manager Report"}</definedName>
    <definedName name="wrn.Auto._.Comp." localSheetId="0" hidden="1">{#N/A,#N/A,FALSE,"Sheet1"}</definedName>
    <definedName name="wrn.Auto._.Comp." hidden="1">{#N/A,#N/A,FALSE,"Sheet1"}</definedName>
    <definedName name="wrn.B._.Spread._.Worksheet._.Summary." localSheetId="0" hidden="1">{#N/A,#N/A,FALSE,"B_Spread"}</definedName>
    <definedName name="wrn.B._.Spread._.Worksheet._.Summary." hidden="1">{#N/A,#N/A,FALSE,"B_Spread"}</definedName>
    <definedName name="wrn.B._.Spread._.Worksheets._.Detail." localSheetId="0" hidden="1">{#N/A,#N/A,FALSE,"B_Spread"}</definedName>
    <definedName name="wrn.B._.Spread._.Worksheets._.Detail." hidden="1">{#N/A,#N/A,FALSE,"B_Spread"}</definedName>
    <definedName name="wrn.BA." localSheetId="0" hidden="1">{"ba1",#N/A,TRUE,"B-A";"ba2",#N/A,TRUE,"B-A"}</definedName>
    <definedName name="wrn.BA." hidden="1">{"ba1",#N/A,TRUE,"B-A";"ba2",#N/A,TRUE,"B-A"}</definedName>
    <definedName name="wrn.balance._.france." localSheetId="0" hidden="1">{"Balance france 1",#N/A,TRUE,"modele balance France";"Balance france 2",#N/A,TRUE,"modele balance France";"balance france 3",#N/A,TRUE,"modele balance France";"page4",#N/A,TRUE,"modele balance France";"page5",#N/A,TRUE,"modele balance France";"page6",#N/A,TRUE,"modele balance France";"page7",#N/A,TRUE,"modele balance France";"page8",#N/A,TRUE,"modele balance France";"page9",#N/A,TRUE,"modele balance France";"page10",#N/A,TRUE,"modele balance France";"page11",#N/A,TRUE,"modele balance France";"page12",#N/A,TRUE,"modele balance France";"page13",#N/A,TRUE,"modele balance France";"page14",#N/A,TRUE,"modele balance France";"page15",#N/A,TRUE,"modele balance France"}</definedName>
    <definedName name="wrn.balance._.france." hidden="1">{"Balance france 1",#N/A,TRUE,"modele balance France";"Balance france 2",#N/A,TRUE,"modele balance France";"balance france 3",#N/A,TRUE,"modele balance France";"page4",#N/A,TRUE,"modele balance France";"page5",#N/A,TRUE,"modele balance France";"page6",#N/A,TRUE,"modele balance France";"page7",#N/A,TRUE,"modele balance France";"page8",#N/A,TRUE,"modele balance France";"page9",#N/A,TRUE,"modele balance France";"page10",#N/A,TRUE,"modele balance France";"page11",#N/A,TRUE,"modele balance France";"page12",#N/A,TRUE,"modele balance France";"page13",#N/A,TRUE,"modele balance France";"page14",#N/A,TRUE,"modele balance France";"page15",#N/A,TRUE,"modele balance France"}</definedName>
    <definedName name="wrn.balance._.sheet." localSheetId="0" hidden="1">{"bs",#N/A,FALSE,"SCF"}</definedName>
    <definedName name="wrn.balance._.sheet." hidden="1">{"bs",#N/A,FALSE,"SCF"}</definedName>
    <definedName name="wrn.Balance._.Sheet._.and._.Income._.Statement." localSheetId="0" hidden="1">{#N/A,#N/A,TRUE,"balsheet";#N/A,#N/A,TRUE,"incstmt"}</definedName>
    <definedName name="wrn.Balance._.Sheet._.and._.Income._.Statement." hidden="1">{#N/A,#N/A,TRUE,"balsheet";#N/A,#N/A,TRUE,"incstmt"}</definedName>
    <definedName name="wrn.Balance_Sheet." localSheetId="0" hidden="1">{"One",#N/A,FALSE,"Balance Sheet"}</definedName>
    <definedName name="wrn.Balance_Sheet." hidden="1">{"One",#N/A,FALSE,"Balance Sheet"}</definedName>
    <definedName name="wrn.bankrep." localSheetId="0" hidden="1">{#N/A,#N/A,FALSE,"ExecSum";#N/A,#N/A,FALSE,"Summary";#N/A,#N/A,FALSE,"Budget";#N/A,#N/A,FALSE,"CashFlow"}</definedName>
    <definedName name="wrn.bankrep." hidden="1">{#N/A,#N/A,FALSE,"ExecSum";#N/A,#N/A,FALSE,"Summary";#N/A,#N/A,FALSE,"Budget";#N/A,#N/A,FALSE,"CashFlow"}</definedName>
    <definedName name="wrn.BaseYearDemand." localSheetId="0" hidden="1">{"Base Year Demand",#N/A,FALSE,"Demand-Base Year"}</definedName>
    <definedName name="wrn.BaseYearDemand." hidden="1">{"Base Year Demand",#N/A,FALSE,"Demand-Base Year"}</definedName>
    <definedName name="wrn.BaseYearDemand._1" localSheetId="0" hidden="1">{"Base Year Demand",#N/A,FALSE,"Demand-Base Year"}</definedName>
    <definedName name="wrn.BaseYearDemand._1" hidden="1">{"Base Year Demand",#N/A,FALSE,"Demand-Base Year"}</definedName>
    <definedName name="wrn.BaseYearDemand._2" localSheetId="0" hidden="1">{"Base Year Demand",#N/A,FALSE,"Demand-Base Year"}</definedName>
    <definedName name="wrn.BaseYearDemand._2" hidden="1">{"Base Year Demand",#N/A,FALSE,"Demand-Base Year"}</definedName>
    <definedName name="wrn.BaseYearDemand._3" localSheetId="0" hidden="1">{"Base Year Demand",#N/A,FALSE,"Demand-Base Year"}</definedName>
    <definedName name="wrn.BaseYearDemand._3" hidden="1">{"Base Year Demand",#N/A,FALSE,"Demand-Base Year"}</definedName>
    <definedName name="wrn.Basic." localSheetId="0" hidden="1">{#N/A,#N/A,FALSE,"Cover";#N/A,#N/A,FALSE,"Assumptions";#N/A,#N/A,FALSE,"Acquirer";#N/A,#N/A,FALSE,"Target";#N/A,#N/A,FALSE,"Income Statement";#N/A,#N/A,FALSE,"Summary Tables"}</definedName>
    <definedName name="wrn.Basic." hidden="1">{#N/A,#N/A,FALSE,"Cover";#N/A,#N/A,FALSE,"Assumptions";#N/A,#N/A,FALSE,"Acquirer";#N/A,#N/A,FALSE,"Target";#N/A,#N/A,FALSE,"Income Statement";#N/A,#N/A,FALSE,"Summary Tables"}</definedName>
    <definedName name="wrn.Basic._.Report." localSheetId="0" hidden="1">{#N/A,#N/A,FALSE,"New Depr Sch-150% DB";#N/A,#N/A,FALSE,"Cash Flows RLP";#N/A,#N/A,FALSE,"IRR";#N/A,#N/A,FALSE,"Proforma IS";#N/A,#N/A,FALSE,"Assumptions"}</definedName>
    <definedName name="wrn.Basic._.Report." hidden="1">{#N/A,#N/A,FALSE,"New Depr Sch-150% DB";#N/A,#N/A,FALSE,"Cash Flows RLP";#N/A,#N/A,FALSE,"IRR";#N/A,#N/A,FALSE,"Proforma IS";#N/A,#N/A,FALSE,"Assumptions"}</definedName>
    <definedName name="wrn.BASIC._1" localSheetId="0" hidden="1">{#N/A,#N/A,FALSE,"9Pricing Matrix";#N/A,#N/A,FALSE,"3Cash Flow";#N/A,#N/A,FALSE,"2Assumptions";#N/A,#N/A,FALSE,"5Residual"}</definedName>
    <definedName name="wrn.BASIC._1" hidden="1">{#N/A,#N/A,FALSE,"9Pricing Matrix";#N/A,#N/A,FALSE,"3Cash Flow";#N/A,#N/A,FALSE,"2Assumptions";#N/A,#N/A,FALSE,"5Residual"}</definedName>
    <definedName name="wrn.BASIC._2" localSheetId="0" hidden="1">{#N/A,#N/A,FALSE,"9Pricing Matrix";#N/A,#N/A,FALSE,"3Cash Flow";#N/A,#N/A,FALSE,"2Assumptions";#N/A,#N/A,FALSE,"5Residual"}</definedName>
    <definedName name="wrn.BASIC._2" hidden="1">{#N/A,#N/A,FALSE,"9Pricing Matrix";#N/A,#N/A,FALSE,"3Cash Flow";#N/A,#N/A,FALSE,"2Assumptions";#N/A,#N/A,FALSE,"5Residual"}</definedName>
    <definedName name="wrn.BASIC._3" localSheetId="0" hidden="1">{#N/A,#N/A,FALSE,"9Pricing Matrix";#N/A,#N/A,FALSE,"3Cash Flow";#N/A,#N/A,FALSE,"2Assumptions";#N/A,#N/A,FALSE,"5Residual"}</definedName>
    <definedName name="wrn.BASIC._3" hidden="1">{#N/A,#N/A,FALSE,"9Pricing Matrix";#N/A,#N/A,FALSE,"3Cash Flow";#N/A,#N/A,FALSE,"2Assumptions";#N/A,#N/A,FALSE,"5Residual"}</definedName>
    <definedName name="wrn.BATON._.ROUGE._.1996._.CAP._.EX." localSheetId="0" hidden="1">{#N/A,#N/A,FALSE,"BATCAPX";#N/A,#N/A,FALSE,"GR&amp;CORR TOTALS";#N/A,#N/A,FALSE,"LUX  KING FF&amp;E";#N/A,#N/A,FALSE,"LUX KING GC";#N/A,#N/A,FALSE,"TYP DBL FF&amp;E ";#N/A,#N/A,FALSE,"TYP DBL GC ";#N/A,#N/A,FALSE,"PETITE W-SOFA FF&amp;E";#N/A,#N/A,FALSE,"PETITE W-SOFA GC";#N/A,#N/A,FALSE,"TYP KING FF&amp;E";#N/A,#N/A,FALSE,"TYP KING GC";#N/A,#N/A,FALSE,"EXEC KING FF&amp;E";#N/A,#N/A,FALSE,"EXEC KING GC";#N/A,#N/A,FALSE,"TOWNHS PARLOR FF&amp;E";#N/A,#N/A,FALSE,"TOWNHS PARLOR GC";#N/A,#N/A,FALSE,"LUX K PAR FF&amp;E ";#N/A,#N/A,FALSE,"LUX K PAR GC ";#N/A,#N/A,FALSE,"PRES SUITE FF&amp;E";#N/A,#N/A,FALSE,"PRES SUITE GC";#N/A,#N/A,FALSE,"CONC LOUNGE FF&amp;E";#N/A,#N/A,FALSE,"CONC LOUNGE GC";#N/A,#N/A,FALSE,"ADA GR  FF&amp;E ";#N/A,#N/A,FALSE,"ADA GR GC ";#N/A,#N/A,FALSE,"GUEST COR FF&amp;E ";#N/A,#N/A,FALSE,"GUEST  CORR GC";#N/A,#N/A,FALSE,"2ND FLR BANQ FF&amp;E L";#N/A,#N/A,FALSE,"2ND FLR BANQ GC L";#N/A,#N/A,FALSE,"2ND FLR BANQ FF&amp;E S";#N/A,#N/A,FALSE,"2ND FLR BANQ GC S"}</definedName>
    <definedName name="wrn.BATON._.ROUGE._.1996._.CAP._.EX." hidden="1">{#N/A,#N/A,FALSE,"BATCAPX";#N/A,#N/A,FALSE,"GR&amp;CORR TOTALS";#N/A,#N/A,FALSE,"LUX  KING FF&amp;E";#N/A,#N/A,FALSE,"LUX KING GC";#N/A,#N/A,FALSE,"TYP DBL FF&amp;E ";#N/A,#N/A,FALSE,"TYP DBL GC ";#N/A,#N/A,FALSE,"PETITE W-SOFA FF&amp;E";#N/A,#N/A,FALSE,"PETITE W-SOFA GC";#N/A,#N/A,FALSE,"TYP KING FF&amp;E";#N/A,#N/A,FALSE,"TYP KING GC";#N/A,#N/A,FALSE,"EXEC KING FF&amp;E";#N/A,#N/A,FALSE,"EXEC KING GC";#N/A,#N/A,FALSE,"TOWNHS PARLOR FF&amp;E";#N/A,#N/A,FALSE,"TOWNHS PARLOR GC";#N/A,#N/A,FALSE,"LUX K PAR FF&amp;E ";#N/A,#N/A,FALSE,"LUX K PAR GC ";#N/A,#N/A,FALSE,"PRES SUITE FF&amp;E";#N/A,#N/A,FALSE,"PRES SUITE GC";#N/A,#N/A,FALSE,"CONC LOUNGE FF&amp;E";#N/A,#N/A,FALSE,"CONC LOUNGE GC";#N/A,#N/A,FALSE,"ADA GR  FF&amp;E ";#N/A,#N/A,FALSE,"ADA GR GC ";#N/A,#N/A,FALSE,"GUEST COR FF&amp;E ";#N/A,#N/A,FALSE,"GUEST  CORR GC";#N/A,#N/A,FALSE,"2ND FLR BANQ FF&amp;E L";#N/A,#N/A,FALSE,"2ND FLR BANQ GC L";#N/A,#N/A,FALSE,"2ND FLR BANQ FF&amp;E S";#N/A,#N/A,FALSE,"2ND FLR BANQ GC S"}</definedName>
    <definedName name="wrn.BCN._.REVISED." localSheetId="0" hidden="1">{#N/A,#N/A,FALSE,"Income Statement - Phase II";#N/A,#N/A,FALSE,"Balance Sheet Phase II";#N/A,#N/A,FALSE,"Transaction Costs";#N/A,#N/A,FALSE,"Debt &amp; Equity Detail";#N/A,#N/A,FALSE,"G&amp;A Reduction - 25%";#N/A,#N/A,FALSE,"G&amp;A Reduction - 50%";#N/A,#N/A,FALSE,"G&amp;A Reduction - 75%";#N/A,#N/A,FALSE,"GandA Reduction Detail"}</definedName>
    <definedName name="wrn.BCN._.REVISED." hidden="1">{#N/A,#N/A,FALSE,"Income Statement - Phase II";#N/A,#N/A,FALSE,"Balance Sheet Phase II";#N/A,#N/A,FALSE,"Transaction Costs";#N/A,#N/A,FALSE,"Debt &amp; Equity Detail";#N/A,#N/A,FALSE,"G&amp;A Reduction - 25%";#N/A,#N/A,FALSE,"G&amp;A Reduction - 50%";#N/A,#N/A,FALSE,"G&amp;A Reduction - 75%";#N/A,#N/A,FALSE,"GandA Reduction Detail"}</definedName>
    <definedName name="wrn.BCNPROJ." localSheetId="0" hidden="1">{#N/A,#N/A,FALSE,"Income Statement";#N/A,#N/A,FALSE,"Balance Sheet";#N/A,#N/A,FALSE,"Sheet5";#N/A,#N/A,FALSE,"Debt &amp; Equity Detail"}</definedName>
    <definedName name="wrn.BCNPROJ." hidden="1">{#N/A,#N/A,FALSE,"Income Statement";#N/A,#N/A,FALSE,"Balance Sheet";#N/A,#N/A,FALSE,"Sheet5";#N/A,#N/A,FALSE,"Debt &amp; Equity Detail"}</definedName>
    <definedName name="wrn.BEL." localSheetId="0" hidden="1">{"IS",#N/A,FALSE,"IS";"RPTIS",#N/A,FALSE,"RPTIS";"STATS",#N/A,FALSE,"STATS";"CELL",#N/A,FALSE,"CELL";"BS",#N/A,FALSE,"BS"}</definedName>
    <definedName name="wrn.BEL." hidden="1">{"IS",#N/A,FALSE,"IS";"RPTIS",#N/A,FALSE,"RPTIS";"STATS",#N/A,FALSE,"STATS";"CELL",#N/A,FALSE,"CELL";"BS",#N/A,FALSE,"BS"}</definedName>
    <definedName name="wrn.Bewegungsbilanz." localSheetId="0" hidden="1">{#N/A,#N/A,FALSE,"Mittelherkunft";#N/A,#N/A,FALSE,"Mittelverwendung"}</definedName>
    <definedName name="wrn.Bewegungsbilanz." hidden="1">{#N/A,#N/A,FALSE,"Mittelherkunft";#N/A,#N/A,FALSE,"Mittelverwendung"}</definedName>
    <definedName name="wrn.BIGGER." localSheetId="0" hidden="1">{"PROFORMA",#N/A,FALSE,"A";"BIGGER 1",#N/A,FALSE,"B";"BIGGER 2",#N/A,FALSE,"B";"BIGGER 3",#N/A,FALSE,"B";"SMALL CF 1",#N/A,FALSE,"C"}</definedName>
    <definedName name="wrn.BIGGER." hidden="1">{"PROFORMA",#N/A,FALSE,"A";"BIGGER 1",#N/A,FALSE,"B";"BIGGER 2",#N/A,FALSE,"B";"BIGGER 3",#N/A,FALSE,"B";"SMALL CF 1",#N/A,FALSE,"C"}</definedName>
    <definedName name="wrn.BIGGER._1" localSheetId="0" hidden="1">{"PROFORMA",#N/A,FALSE,"A";"BIGGER 1",#N/A,FALSE,"B";"BIGGER 2",#N/A,FALSE,"B";"BIGGER 3",#N/A,FALSE,"B";"SMALL CF 1",#N/A,FALSE,"C"}</definedName>
    <definedName name="wrn.BIGGER._1" hidden="1">{"PROFORMA",#N/A,FALSE,"A";"BIGGER 1",#N/A,FALSE,"B";"BIGGER 2",#N/A,FALSE,"B";"BIGGER 3",#N/A,FALSE,"B";"SMALL CF 1",#N/A,FALSE,"C"}</definedName>
    <definedName name="wrn.BIGGER._2" localSheetId="0" hidden="1">{"PROFORMA",#N/A,FALSE,"A";"BIGGER 1",#N/A,FALSE,"B";"BIGGER 2",#N/A,FALSE,"B";"BIGGER 3",#N/A,FALSE,"B";"SMALL CF 1",#N/A,FALSE,"C"}</definedName>
    <definedName name="wrn.BIGGER._2" hidden="1">{"PROFORMA",#N/A,FALSE,"A";"BIGGER 1",#N/A,FALSE,"B";"BIGGER 2",#N/A,FALSE,"B";"BIGGER 3",#N/A,FALSE,"B";"SMALL CF 1",#N/A,FALSE,"C"}</definedName>
    <definedName name="wrn.BIGGER._3" localSheetId="0" hidden="1">{"PROFORMA",#N/A,FALSE,"A";"BIGGER 1",#N/A,FALSE,"B";"BIGGER 2",#N/A,FALSE,"B";"BIGGER 3",#N/A,FALSE,"B";"SMALL CF 1",#N/A,FALSE,"C"}</definedName>
    <definedName name="wrn.BIGGER._3" hidden="1">{"PROFORMA",#N/A,FALSE,"A";"BIGGER 1",#N/A,FALSE,"B";"BIGGER 2",#N/A,FALSE,"B";"BIGGER 3",#N/A,FALSE,"B";"SMALL CF 1",#N/A,FALSE,"C"}</definedName>
    <definedName name="wrn.Bilanz." localSheetId="0" hidden="1">{#N/A,#N/A,FALSE,"Layout Aktiva";#N/A,#N/A,FALSE,"Layout Passiva"}</definedName>
    <definedName name="wrn.Bilanz." hidden="1">{#N/A,#N/A,FALSE,"Layout Aktiva";#N/A,#N/A,FALSE,"Layout Passiva"}</definedName>
    <definedName name="wrn.Binder." localSheetId="0" hidden="1">{"Summary",#N/A,FALSE,"Financial Summary";"Income",#N/A,FALSE,"Lease Terms";"Development",#N/A,FALSE,"Development Costs";"Expense",#N/A,FALSE,"Lease Terms";"CFlow",#N/A,FALSE,"5 Year Cash Flow"}</definedName>
    <definedName name="wrn.Binder." hidden="1">{"Summary",#N/A,FALSE,"Financial Summary";"Income",#N/A,FALSE,"Lease Terms";"Development",#N/A,FALSE,"Development Costs";"Expense",#N/A,FALSE,"Lease Terms";"CFlow",#N/A,FALSE,"5 Year Cash Flow"}</definedName>
    <definedName name="wrn.Birdie." localSheetId="0" hidden="1">{#N/A,#N/A,FALSE,"Trans Summary";#N/A,#N/A,FALSE,"Proforma Five Yr";#N/A,#N/A,FALSE,"Occ and Rate"}</definedName>
    <definedName name="wrn.Birdie." hidden="1">{#N/A,#N/A,FALSE,"Trans Summary";#N/A,#N/A,FALSE,"Proforma Five Yr";#N/A,#N/A,FALSE,"Occ and Rate"}</definedName>
    <definedName name="wrn.Birdie._1" localSheetId="0" hidden="1">{#N/A,#N/A,FALSE,"Trans Summary";#N/A,#N/A,FALSE,"Proforma Five Yr";#N/A,#N/A,FALSE,"Occ and Rate"}</definedName>
    <definedName name="wrn.Birdie._1" hidden="1">{#N/A,#N/A,FALSE,"Trans Summary";#N/A,#N/A,FALSE,"Proforma Five Yr";#N/A,#N/A,FALSE,"Occ and Rate"}</definedName>
    <definedName name="wrn.Birdie._2" localSheetId="0" hidden="1">{#N/A,#N/A,FALSE,"Trans Summary";#N/A,#N/A,FALSE,"Proforma Five Yr";#N/A,#N/A,FALSE,"Occ and Rate"}</definedName>
    <definedName name="wrn.Birdie._2" hidden="1">{#N/A,#N/A,FALSE,"Trans Summary";#N/A,#N/A,FALSE,"Proforma Five Yr";#N/A,#N/A,FALSE,"Occ and Rate"}</definedName>
    <definedName name="wrn.Birdie._3" localSheetId="0" hidden="1">{#N/A,#N/A,FALSE,"Trans Summary";#N/A,#N/A,FALSE,"Proforma Five Yr";#N/A,#N/A,FALSE,"Occ and Rate"}</definedName>
    <definedName name="wrn.Birdie._3" hidden="1">{#N/A,#N/A,FALSE,"Trans Summary";#N/A,#N/A,FALSE,"Proforma Five Yr";#N/A,#N/A,FALSE,"Occ and Rate"}</definedName>
    <definedName name="wrn.BlackWhite." localSheetId="0" hidden="1">{#N/A,#N/A,FALSE,"NNN sum";#N/A,#N/A,FALSE,"10-yr Opt. A Sum";#N/A,#N/A,FALSE,"10-yr Opt A Other Costs";#N/A,#N/A,FALSE,"Purchase Sum";#N/A,#N/A,FALSE,"Purchase Other Costs"}</definedName>
    <definedName name="wrn.BlackWhite." hidden="1">{#N/A,#N/A,FALSE,"NNN sum";#N/A,#N/A,FALSE,"10-yr Opt. A Sum";#N/A,#N/A,FALSE,"10-yr Opt A Other Costs";#N/A,#N/A,FALSE,"Purchase Sum";#N/A,#N/A,FALSE,"Purchase Other Costs"}</definedName>
    <definedName name="wrn.BlackWhite5" localSheetId="0" hidden="1">{#N/A,#N/A,FALSE,"NNN sum";#N/A,#N/A,FALSE,"10-yr Opt. A Sum";#N/A,#N/A,FALSE,"10-yr Opt A Other Costs";#N/A,#N/A,FALSE,"Purchase Sum";#N/A,#N/A,FALSE,"Purchase Other Costs"}</definedName>
    <definedName name="wrn.BlackWhite5" hidden="1">{#N/A,#N/A,FALSE,"NNN sum";#N/A,#N/A,FALSE,"10-yr Opt. A Sum";#N/A,#N/A,FALSE,"10-yr Opt A Other Costs";#N/A,#N/A,FALSE,"Purchase Sum";#N/A,#N/A,FALSE,"Purchase Other Costs"}</definedName>
    <definedName name="wrn.bleu4." localSheetId="0" hidden="1">{#N/A,#N/A,FALSE}</definedName>
    <definedName name="wrn.bleu4." hidden="1">{#N/A,#N/A,FALSE}</definedName>
    <definedName name="wrn.bleu4._1" localSheetId="0" hidden="1">{#N/A,#N/A,FALSE}</definedName>
    <definedName name="wrn.bleu4._1" hidden="1">{#N/A,#N/A,FALSE}</definedName>
    <definedName name="wrn.bleu4._2" localSheetId="0" hidden="1">{#N/A,#N/A,FALSE}</definedName>
    <definedName name="wrn.bleu4._2" hidden="1">{#N/A,#N/A,FALSE}</definedName>
    <definedName name="wrn.bleu4._3" localSheetId="0" hidden="1">{#N/A,#N/A,FALSE}</definedName>
    <definedName name="wrn.bleu4._3" hidden="1">{#N/A,#N/A,FALSE}</definedName>
    <definedName name="wrn.bleu4.10UCP" localSheetId="0" hidden="1">{#N/A,#N/A,FALSE}</definedName>
    <definedName name="wrn.bleu4.10UCP" hidden="1">{#N/A,#N/A,FALSE}</definedName>
    <definedName name="wrn.bleu5" localSheetId="0" hidden="1">{#N/A,#N/A,FALSE}</definedName>
    <definedName name="wrn.bleu5" hidden="1">{#N/A,#N/A,FALSE}</definedName>
    <definedName name="wrn.Blue._.Book._.Sections." localSheetId="0" hidden="1">{#N/A,#N/A,TRUE,"Summary";#N/A,#N/A,TRUE,"Program Scheme";#N/A,#N/A,TRUE,"Assumptions";#N/A,#N/A,TRUE,"Development Budget &amp; Timing";#N/A,#N/A,TRUE,"Cash Flow";#N/A,#N/A,TRUE,"Cash Flow to Debt &amp; Equity"}</definedName>
    <definedName name="wrn.Blue._.Book._.Sections." hidden="1">{#N/A,#N/A,TRUE,"Summary";#N/A,#N/A,TRUE,"Program Scheme";#N/A,#N/A,TRUE,"Assumptions";#N/A,#N/A,TRUE,"Development Budget &amp; Timing";#N/A,#N/A,TRUE,"Cash Flow";#N/A,#N/A,TRUE,"Cash Flow to Debt &amp; Equity"}</definedName>
    <definedName name="wrn.bm" localSheetId="0"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oardPackage." localSheetId="0" hidden="1">{#N/A,#N/A,FALSE,"ZM I-III Consol FinSummary";#N/A,#N/A,FALSE,"ZM1 FinSummary";#N/A,#N/A,FALSE,"ZM2 FinSummary";#N/A,#N/A,FALSE,"ZM3 FinSummary";#N/A,#N/A,FALSE,"FirstCapFinSummary";#N/A,#N/A,FALSE,"ZellLurieFinSummary";#N/A,#N/A,FALSE,"PortfolioOverview";#N/A,#N/A,FALSE,"Portfolio FinSummary";#N/A,#N/A,FALSE,"OverviewbyState";#N/A,#N/A,FALSE,"portfolio";#N/A,#N/A,FALSE,"ZM123";#N/A,#N/A,FALSE,"FCOccy";#N/A,#N/A,FALSE,"ZL";#N/A,#N/A,FALSE,"ZM ROll SbyS";#N/A,#N/A,FALSE,"zmlConsildated";#N/A,#N/A,FALSE,"FC Roll";#N/A,#N/A,FALSE,"ZL Roll";#N/A,#N/A,FALSE,"Retention";#N/A,#N/A,FALSE,"ConsZM123DebtMaturity";#N/A,#N/A,FALSE,"zm1DebtMaturity";#N/A,#N/A,FALSE,"ZM2DebtMaturity";#N/A,#N/A,FALSE,"ZM3DebtMaturity";#N/A,#N/A,FALSE,"FCDebtMaturity";#N/A,#N/A,FALSE,"ZLDebtMaturity";#N/A,#N/A,FALSE,"Corporate";#N/A,#N/A,FALSE,"SALEDATA";#N/A,#N/A,FALSE,"Pending deals";#N/A,#N/A,FALSE,"zm III";#N/A,#N/A,FALSE,"deal flow";#N/A,#N/A,FALSE,"96Tran";#N/A,#N/A,FALSE,"z4Sources &amp; Uses";#N/A,#N/A,FALSE,"z3 Sources &amp; Uses";#N/A,#N/A,FALSE,"z2 Sources and Uses";#N/A,#N/A,FALSE,"z1 Sources &amp; Uses"}</definedName>
    <definedName name="wrn.boardPackage." hidden="1">{#N/A,#N/A,FALSE,"ZM I-III Consol FinSummary";#N/A,#N/A,FALSE,"ZM1 FinSummary";#N/A,#N/A,FALSE,"ZM2 FinSummary";#N/A,#N/A,FALSE,"ZM3 FinSummary";#N/A,#N/A,FALSE,"FirstCapFinSummary";#N/A,#N/A,FALSE,"ZellLurieFinSummary";#N/A,#N/A,FALSE,"PortfolioOverview";#N/A,#N/A,FALSE,"Portfolio FinSummary";#N/A,#N/A,FALSE,"OverviewbyState";#N/A,#N/A,FALSE,"portfolio";#N/A,#N/A,FALSE,"ZM123";#N/A,#N/A,FALSE,"FCOccy";#N/A,#N/A,FALSE,"ZL";#N/A,#N/A,FALSE,"ZM ROll SbyS";#N/A,#N/A,FALSE,"zmlConsildated";#N/A,#N/A,FALSE,"FC Roll";#N/A,#N/A,FALSE,"ZL Roll";#N/A,#N/A,FALSE,"Retention";#N/A,#N/A,FALSE,"ConsZM123DebtMaturity";#N/A,#N/A,FALSE,"zm1DebtMaturity";#N/A,#N/A,FALSE,"ZM2DebtMaturity";#N/A,#N/A,FALSE,"ZM3DebtMaturity";#N/A,#N/A,FALSE,"FCDebtMaturity";#N/A,#N/A,FALSE,"ZLDebtMaturity";#N/A,#N/A,FALSE,"Corporate";#N/A,#N/A,FALSE,"SALEDATA";#N/A,#N/A,FALSE,"Pending deals";#N/A,#N/A,FALSE,"zm III";#N/A,#N/A,FALSE,"deal flow";#N/A,#N/A,FALSE,"96Tran";#N/A,#N/A,FALSE,"z4Sources &amp; Uses";#N/A,#N/A,FALSE,"z3 Sources &amp; Uses";#N/A,#N/A,FALSE,"z2 Sources and Uses";#N/A,#N/A,FALSE,"z1 Sources &amp; Uses"}</definedName>
    <definedName name="wrn.boardPackage._1" localSheetId="0" hidden="1">{#N/A,#N/A,FALSE,"ZM I-III Consol FinSummary";#N/A,#N/A,FALSE,"ZM1 FinSummary";#N/A,#N/A,FALSE,"ZM2 FinSummary";#N/A,#N/A,FALSE,"ZM3 FinSummary";#N/A,#N/A,FALSE,"FirstCapFinSummary";#N/A,#N/A,FALSE,"ZellLurieFinSummary";#N/A,#N/A,FALSE,"PortfolioOverview";#N/A,#N/A,FALSE,"Portfolio FinSummary";#N/A,#N/A,FALSE,"OverviewbyState";#N/A,#N/A,FALSE,"portfolio";#N/A,#N/A,FALSE,"ZM123";#N/A,#N/A,FALSE,"FCOccy";#N/A,#N/A,FALSE,"ZL";#N/A,#N/A,FALSE,"ZM ROll SbyS";#N/A,#N/A,FALSE,"zmlConsildated";#N/A,#N/A,FALSE,"FC Roll";#N/A,#N/A,FALSE,"ZL Roll";#N/A,#N/A,FALSE,"Retention";#N/A,#N/A,FALSE,"ConsZM123DebtMaturity";#N/A,#N/A,FALSE,"zm1DebtMaturity";#N/A,#N/A,FALSE,"ZM2DebtMaturity";#N/A,#N/A,FALSE,"ZM3DebtMaturity";#N/A,#N/A,FALSE,"FCDebtMaturity";#N/A,#N/A,FALSE,"ZLDebtMaturity";#N/A,#N/A,FALSE,"Corporate";#N/A,#N/A,FALSE,"SALEDATA";#N/A,#N/A,FALSE,"Pending deals";#N/A,#N/A,FALSE,"zm III";#N/A,#N/A,FALSE,"deal flow";#N/A,#N/A,FALSE,"96Tran";#N/A,#N/A,FALSE,"z4Sources &amp; Uses";#N/A,#N/A,FALSE,"z3 Sources &amp; Uses";#N/A,#N/A,FALSE,"z2 Sources and Uses";#N/A,#N/A,FALSE,"z1 Sources &amp; Uses"}</definedName>
    <definedName name="wrn.boardPackage._1" hidden="1">{#N/A,#N/A,FALSE,"ZM I-III Consol FinSummary";#N/A,#N/A,FALSE,"ZM1 FinSummary";#N/A,#N/A,FALSE,"ZM2 FinSummary";#N/A,#N/A,FALSE,"ZM3 FinSummary";#N/A,#N/A,FALSE,"FirstCapFinSummary";#N/A,#N/A,FALSE,"ZellLurieFinSummary";#N/A,#N/A,FALSE,"PortfolioOverview";#N/A,#N/A,FALSE,"Portfolio FinSummary";#N/A,#N/A,FALSE,"OverviewbyState";#N/A,#N/A,FALSE,"portfolio";#N/A,#N/A,FALSE,"ZM123";#N/A,#N/A,FALSE,"FCOccy";#N/A,#N/A,FALSE,"ZL";#N/A,#N/A,FALSE,"ZM ROll SbyS";#N/A,#N/A,FALSE,"zmlConsildated";#N/A,#N/A,FALSE,"FC Roll";#N/A,#N/A,FALSE,"ZL Roll";#N/A,#N/A,FALSE,"Retention";#N/A,#N/A,FALSE,"ConsZM123DebtMaturity";#N/A,#N/A,FALSE,"zm1DebtMaturity";#N/A,#N/A,FALSE,"ZM2DebtMaturity";#N/A,#N/A,FALSE,"ZM3DebtMaturity";#N/A,#N/A,FALSE,"FCDebtMaturity";#N/A,#N/A,FALSE,"ZLDebtMaturity";#N/A,#N/A,FALSE,"Corporate";#N/A,#N/A,FALSE,"SALEDATA";#N/A,#N/A,FALSE,"Pending deals";#N/A,#N/A,FALSE,"zm III";#N/A,#N/A,FALSE,"deal flow";#N/A,#N/A,FALSE,"96Tran";#N/A,#N/A,FALSE,"z4Sources &amp; Uses";#N/A,#N/A,FALSE,"z3 Sources &amp; Uses";#N/A,#N/A,FALSE,"z2 Sources and Uses";#N/A,#N/A,FALSE,"z1 Sources &amp; Uses"}</definedName>
    <definedName name="wrn.boardPackage._2" localSheetId="0" hidden="1">{#N/A,#N/A,FALSE,"ZM I-III Consol FinSummary";#N/A,#N/A,FALSE,"ZM1 FinSummary";#N/A,#N/A,FALSE,"ZM2 FinSummary";#N/A,#N/A,FALSE,"ZM3 FinSummary";#N/A,#N/A,FALSE,"FirstCapFinSummary";#N/A,#N/A,FALSE,"ZellLurieFinSummary";#N/A,#N/A,FALSE,"PortfolioOverview";#N/A,#N/A,FALSE,"Portfolio FinSummary";#N/A,#N/A,FALSE,"OverviewbyState";#N/A,#N/A,FALSE,"portfolio";#N/A,#N/A,FALSE,"ZM123";#N/A,#N/A,FALSE,"FCOccy";#N/A,#N/A,FALSE,"ZL";#N/A,#N/A,FALSE,"ZM ROll SbyS";#N/A,#N/A,FALSE,"zmlConsildated";#N/A,#N/A,FALSE,"FC Roll";#N/A,#N/A,FALSE,"ZL Roll";#N/A,#N/A,FALSE,"Retention";#N/A,#N/A,FALSE,"ConsZM123DebtMaturity";#N/A,#N/A,FALSE,"zm1DebtMaturity";#N/A,#N/A,FALSE,"ZM2DebtMaturity";#N/A,#N/A,FALSE,"ZM3DebtMaturity";#N/A,#N/A,FALSE,"FCDebtMaturity";#N/A,#N/A,FALSE,"ZLDebtMaturity";#N/A,#N/A,FALSE,"Corporate";#N/A,#N/A,FALSE,"SALEDATA";#N/A,#N/A,FALSE,"Pending deals";#N/A,#N/A,FALSE,"zm III";#N/A,#N/A,FALSE,"deal flow";#N/A,#N/A,FALSE,"96Tran";#N/A,#N/A,FALSE,"z4Sources &amp; Uses";#N/A,#N/A,FALSE,"z3 Sources &amp; Uses";#N/A,#N/A,FALSE,"z2 Sources and Uses";#N/A,#N/A,FALSE,"z1 Sources &amp; Uses"}</definedName>
    <definedName name="wrn.boardPackage._2" hidden="1">{#N/A,#N/A,FALSE,"ZM I-III Consol FinSummary";#N/A,#N/A,FALSE,"ZM1 FinSummary";#N/A,#N/A,FALSE,"ZM2 FinSummary";#N/A,#N/A,FALSE,"ZM3 FinSummary";#N/A,#N/A,FALSE,"FirstCapFinSummary";#N/A,#N/A,FALSE,"ZellLurieFinSummary";#N/A,#N/A,FALSE,"PortfolioOverview";#N/A,#N/A,FALSE,"Portfolio FinSummary";#N/A,#N/A,FALSE,"OverviewbyState";#N/A,#N/A,FALSE,"portfolio";#N/A,#N/A,FALSE,"ZM123";#N/A,#N/A,FALSE,"FCOccy";#N/A,#N/A,FALSE,"ZL";#N/A,#N/A,FALSE,"ZM ROll SbyS";#N/A,#N/A,FALSE,"zmlConsildated";#N/A,#N/A,FALSE,"FC Roll";#N/A,#N/A,FALSE,"ZL Roll";#N/A,#N/A,FALSE,"Retention";#N/A,#N/A,FALSE,"ConsZM123DebtMaturity";#N/A,#N/A,FALSE,"zm1DebtMaturity";#N/A,#N/A,FALSE,"ZM2DebtMaturity";#N/A,#N/A,FALSE,"ZM3DebtMaturity";#N/A,#N/A,FALSE,"FCDebtMaturity";#N/A,#N/A,FALSE,"ZLDebtMaturity";#N/A,#N/A,FALSE,"Corporate";#N/A,#N/A,FALSE,"SALEDATA";#N/A,#N/A,FALSE,"Pending deals";#N/A,#N/A,FALSE,"zm III";#N/A,#N/A,FALSE,"deal flow";#N/A,#N/A,FALSE,"96Tran";#N/A,#N/A,FALSE,"z4Sources &amp; Uses";#N/A,#N/A,FALSE,"z3 Sources &amp; Uses";#N/A,#N/A,FALSE,"z2 Sources and Uses";#N/A,#N/A,FALSE,"z1 Sources &amp; Uses"}</definedName>
    <definedName name="wrn.boardPackage._3" localSheetId="0" hidden="1">{#N/A,#N/A,FALSE,"ZM I-III Consol FinSummary";#N/A,#N/A,FALSE,"ZM1 FinSummary";#N/A,#N/A,FALSE,"ZM2 FinSummary";#N/A,#N/A,FALSE,"ZM3 FinSummary";#N/A,#N/A,FALSE,"FirstCapFinSummary";#N/A,#N/A,FALSE,"ZellLurieFinSummary";#N/A,#N/A,FALSE,"PortfolioOverview";#N/A,#N/A,FALSE,"Portfolio FinSummary";#N/A,#N/A,FALSE,"OverviewbyState";#N/A,#N/A,FALSE,"portfolio";#N/A,#N/A,FALSE,"ZM123";#N/A,#N/A,FALSE,"FCOccy";#N/A,#N/A,FALSE,"ZL";#N/A,#N/A,FALSE,"ZM ROll SbyS";#N/A,#N/A,FALSE,"zmlConsildated";#N/A,#N/A,FALSE,"FC Roll";#N/A,#N/A,FALSE,"ZL Roll";#N/A,#N/A,FALSE,"Retention";#N/A,#N/A,FALSE,"ConsZM123DebtMaturity";#N/A,#N/A,FALSE,"zm1DebtMaturity";#N/A,#N/A,FALSE,"ZM2DebtMaturity";#N/A,#N/A,FALSE,"ZM3DebtMaturity";#N/A,#N/A,FALSE,"FCDebtMaturity";#N/A,#N/A,FALSE,"ZLDebtMaturity";#N/A,#N/A,FALSE,"Corporate";#N/A,#N/A,FALSE,"SALEDATA";#N/A,#N/A,FALSE,"Pending deals";#N/A,#N/A,FALSE,"zm III";#N/A,#N/A,FALSE,"deal flow";#N/A,#N/A,FALSE,"96Tran";#N/A,#N/A,FALSE,"z4Sources &amp; Uses";#N/A,#N/A,FALSE,"z3 Sources &amp; Uses";#N/A,#N/A,FALSE,"z2 Sources and Uses";#N/A,#N/A,FALSE,"z1 Sources &amp; Uses"}</definedName>
    <definedName name="wrn.boardPackage._3" hidden="1">{#N/A,#N/A,FALSE,"ZM I-III Consol FinSummary";#N/A,#N/A,FALSE,"ZM1 FinSummary";#N/A,#N/A,FALSE,"ZM2 FinSummary";#N/A,#N/A,FALSE,"ZM3 FinSummary";#N/A,#N/A,FALSE,"FirstCapFinSummary";#N/A,#N/A,FALSE,"ZellLurieFinSummary";#N/A,#N/A,FALSE,"PortfolioOverview";#N/A,#N/A,FALSE,"Portfolio FinSummary";#N/A,#N/A,FALSE,"OverviewbyState";#N/A,#N/A,FALSE,"portfolio";#N/A,#N/A,FALSE,"ZM123";#N/A,#N/A,FALSE,"FCOccy";#N/A,#N/A,FALSE,"ZL";#N/A,#N/A,FALSE,"ZM ROll SbyS";#N/A,#N/A,FALSE,"zmlConsildated";#N/A,#N/A,FALSE,"FC Roll";#N/A,#N/A,FALSE,"ZL Roll";#N/A,#N/A,FALSE,"Retention";#N/A,#N/A,FALSE,"ConsZM123DebtMaturity";#N/A,#N/A,FALSE,"zm1DebtMaturity";#N/A,#N/A,FALSE,"ZM2DebtMaturity";#N/A,#N/A,FALSE,"ZM3DebtMaturity";#N/A,#N/A,FALSE,"FCDebtMaturity";#N/A,#N/A,FALSE,"ZLDebtMaturity";#N/A,#N/A,FALSE,"Corporate";#N/A,#N/A,FALSE,"SALEDATA";#N/A,#N/A,FALSE,"Pending deals";#N/A,#N/A,FALSE,"zm III";#N/A,#N/A,FALSE,"deal flow";#N/A,#N/A,FALSE,"96Tran";#N/A,#N/A,FALSE,"z4Sources &amp; Uses";#N/A,#N/A,FALSE,"z3 Sources &amp; Uses";#N/A,#N/A,FALSE,"z2 Sources and Uses";#N/A,#N/A,FALSE,"z1 Sources &amp; Uses"}</definedName>
    <definedName name="wrn.Bob." localSheetId="0" hidden="1">{#N/A,#N/A,TRUE,"33_Cover";#N/A,#N/A,TRUE,"1_Exec_Summ";#N/A,#N/A,TRUE,"2_Assump_Genl";#N/A,#N/A,TRUE,"5_Cash_Flow";#N/A,#N/A,TRUE,"11_Exp_Dtl";#N/A,#N/A,TRUE,"10_Exp_Recov_Dtl";#N/A,#N/A,TRUE,"12_Residual";#N/A,#N/A,TRUE,"14_Pricing_Mtx";#N/A,#N/A,TRUE,"29_Residual_Mtx";#N/A,#N/A,TRUE,"18_Expirations"}</definedName>
    <definedName name="wrn.Bob." hidden="1">{#N/A,#N/A,TRUE,"33_Cover";#N/A,#N/A,TRUE,"1_Exec_Summ";#N/A,#N/A,TRUE,"2_Assump_Genl";#N/A,#N/A,TRUE,"5_Cash_Flow";#N/A,#N/A,TRUE,"11_Exp_Dtl";#N/A,#N/A,TRUE,"10_Exp_Recov_Dtl";#N/A,#N/A,TRUE,"12_Residual";#N/A,#N/A,TRUE,"14_Pricing_Mtx";#N/A,#N/A,TRUE,"29_Residual_Mtx";#N/A,#N/A,TRUE,"18_Expirations"}</definedName>
    <definedName name="wrn.bod." localSheetId="0" hidden="1">{#N/A,#N/A,FALSE,"Summary";#N/A,#N/A,FALSE,"RELP_EMERG ";#N/A,#N/A,FALSE,"LPDetailReport"}</definedName>
    <definedName name="wrn.bod." hidden="1">{#N/A,#N/A,FALSE,"Summary";#N/A,#N/A,FALSE,"RELP_EMERG ";#N/A,#N/A,FALSE,"LPDetailReport"}</definedName>
    <definedName name="wrn.BofA." localSheetId="0" hidden="1">{"BofA-Investor",#N/A,FALSE,"BofA Tower";"BofA-Property",#N/A,FALSE,"BofA Tower"}</definedName>
    <definedName name="wrn.BofA." hidden="1">{"BofA-Investor",#N/A,FALSE,"BofA Tower";"BofA-Property",#N/A,FALSE,"BofA Tower"}</definedName>
    <definedName name="wrn.Bonds." localSheetId="0" hidden="1">{#N/A,#N/A,FALSE,"Bonds - Consol";#N/A,#N/A,FALSE,"Bonds - Lakes";#N/A,#N/A,FALSE,"Bonds - Chabot";#N/A,#N/A,FALSE,"Bonds - Diablo"}</definedName>
    <definedName name="wrn.Bonds." hidden="1">{#N/A,#N/A,FALSE,"Bonds - Consol";#N/A,#N/A,FALSE,"Bonds - Lakes";#N/A,#N/A,FALSE,"Bonds - Chabot";#N/A,#N/A,FALSE,"Bonds - Diablo"}</definedName>
    <definedName name="wrn.BOOK." localSheetId="0"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ANALYSIS";#N/A,#N/A,FALSE,"NER_IN_PLACE";#N/A,#N/A,FALSE,"NER_ACQ_DATE";#N/A,#N/A,FALSE,"titles"}</definedName>
    <definedName name="wrn.BOOK."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ANALYSIS";#N/A,#N/A,FALSE,"NER_IN_PLACE";#N/A,#N/A,FALSE,"NER_ACQ_DATE";#N/A,#N/A,FALSE,"titles"}</definedName>
    <definedName name="wrn.Book._.Reports." localSheetId="0" hidden="1">{"Current Month",#N/A,FALSE,"Current Compar.";"Year-To-Date",#N/A,FALSE,"Year Comparison";"Forecast",#N/A,FALSE,"Comparison NOI";"Actual Input",#N/A,FALSE,"Act...Ratios"}</definedName>
    <definedName name="wrn.Book._.Reports." hidden="1">{"Current Month",#N/A,FALSE,"Current Compar.";"Year-To-Date",#N/A,FALSE,"Year Comparison";"Forecast",#N/A,FALSE,"Comparison NOI";"Actual Input",#N/A,FALSE,"Act...Ratios"}</definedName>
    <definedName name="wrn.Both._.Outputs." localSheetId="0" hidden="1">{"LTV Output",#N/A,FALSE,"Output";"DCR Output",#N/A,FALSE,"Output"}</definedName>
    <definedName name="wrn.Both._.Outputs." hidden="1">{"LTV Output",#N/A,FALSE,"Output";"DCR Output",#N/A,FALSE,"Output"}</definedName>
    <definedName name="wrn.Both._.Outputs._1" localSheetId="0" hidden="1">{"LTV Output",#N/A,FALSE,"Output";"DCR Output",#N/A,FALSE,"Output"}</definedName>
    <definedName name="wrn.Both._.Outputs._1" hidden="1">{"LTV Output",#N/A,FALSE,"Output";"DCR Output",#N/A,FALSE,"Output"}</definedName>
    <definedName name="wrn.Both._.Outputs._2" localSheetId="0" hidden="1">{"LTV Output",#N/A,FALSE,"Output";"DCR Output",#N/A,FALSE,"Output"}</definedName>
    <definedName name="wrn.Both._.Outputs._2" hidden="1">{"LTV Output",#N/A,FALSE,"Output";"DCR Output",#N/A,FALSE,"Output"}</definedName>
    <definedName name="wrn.Both._.Outputs._3" localSheetId="0" hidden="1">{"LTV Output",#N/A,FALSE,"Output";"DCR Output",#N/A,FALSE,"Output"}</definedName>
    <definedName name="wrn.Both._.Outputs._3" hidden="1">{"LTV Output",#N/A,FALSE,"Output";"DCR Output",#N/A,FALSE,"Output"}</definedName>
    <definedName name="wrn.BP._.print." localSheetId="0" hidden="1">{#N/A,#N/A,FALSE,"BANNERS";#N/A,#N/A,FALSE,"Market";#N/A,#N/A,FALSE,"Tel Rev";#N/A,#N/A,FALSE,"Revenues IOL";#N/A,#N/A,FALSE,"Invest";#N/A,#N/A,FALSE,"Op Cost1";#N/A,#N/A,FALSE,"Op Cost2";#N/A,#N/A,FALSE,"Oth_&amp;_Tot_Revenues";#N/A,#N/A,FALSE,"Fin Mod";#N/A,#N/A,FALSE,"FinMod_RoW";#N/A,#N/A,FALSE,"P&amp;E Burocrat";#N/A,#N/A,FALSE,"cash flow"}</definedName>
    <definedName name="wrn.BP._.print." hidden="1">{#N/A,#N/A,FALSE,"BANNERS";#N/A,#N/A,FALSE,"Market";#N/A,#N/A,FALSE,"Tel Rev";#N/A,#N/A,FALSE,"Revenues IOL";#N/A,#N/A,FALSE,"Invest";#N/A,#N/A,FALSE,"Op Cost1";#N/A,#N/A,FALSE,"Op Cost2";#N/A,#N/A,FALSE,"Oth_&amp;_Tot_Revenues";#N/A,#N/A,FALSE,"Fin Mod";#N/A,#N/A,FALSE,"FinMod_RoW";#N/A,#N/A,FALSE,"P&amp;E Burocrat";#N/A,#N/A,FALSE,"cash flow"}</definedName>
    <definedName name="wrn.Breakout." localSheetId="0" hidden="1">{#N/A,#N/A,FALSE,"BreakoutFY95";#N/A,#N/A,FALSE,"BreakoutFY96";#N/A,#N/A,FALSE,"BreakoutFY97";#N/A,#N/A,FALSE,"BreakoutFY98"}</definedName>
    <definedName name="wrn.Breakout." hidden="1">{#N/A,#N/A,FALSE,"BreakoutFY95";#N/A,#N/A,FALSE,"BreakoutFY96";#N/A,#N/A,FALSE,"BreakoutFY97";#N/A,#N/A,FALSE,"BreakoutFY98"}</definedName>
    <definedName name="wrn.Brief." localSheetId="0" hidden="1">{#N/A,#N/A,FALSE,"Trns";#N/A,#N/A,FALSE,"FinSt";#N/A,#N/A,FALSE,"Tbs";#N/A,#N/A,FALSE,"Rtns"}</definedName>
    <definedName name="wrn.Brief." hidden="1">{#N/A,#N/A,FALSE,"Trns";#N/A,#N/A,FALSE,"FinSt";#N/A,#N/A,FALSE,"Tbs";#N/A,#N/A,FALSE,"Rtns"}</definedName>
    <definedName name="wrn.bs.com." localSheetId="0" hidden="1">{#N/A,#N/A,FALSE,"Summary (A)";#N/A,#N/A,FALSE,"DCF (B-1)";#N/A,#N/A,FALSE,"WACC (B-2)";#N/A,#N/A,FALSE,"Web Comps (B-3)";#N/A,#N/A,FALSE,"Web Approach (C-1)";#N/A,#N/A,FALSE,"Recnt Trans (D)";#N/A,#N/A,FALSE,"Inc. Stmt Scen 1(E-1,E-2)";#N/A,#N/A,FALSE,"Fixed Assets (E-3)";#N/A,#N/A,FALSE,"Venture Cap (F)";#N/A,#N/A,FALSE,"Control (G)"}</definedName>
    <definedName name="wrn.bs.com." hidden="1">{#N/A,#N/A,FALSE,"Summary (A)";#N/A,#N/A,FALSE,"DCF (B-1)";#N/A,#N/A,FALSE,"WACC (B-2)";#N/A,#N/A,FALSE,"Web Comps (B-3)";#N/A,#N/A,FALSE,"Web Approach (C-1)";#N/A,#N/A,FALSE,"Recnt Trans (D)";#N/A,#N/A,FALSE,"Inc. Stmt Scen 1(E-1,E-2)";#N/A,#N/A,FALSE,"Fixed Assets (E-3)";#N/A,#N/A,FALSE,"Venture Cap (F)";#N/A,#N/A,FALSE,"Control (G)"}</definedName>
    <definedName name="wrn.budget." localSheetId="0" hidden="1">{"budget1",#N/A,FALSE,"BUDG.XLS";"budget2",#N/A,FALSE,"BUDG.XLS"}</definedName>
    <definedName name="wrn.budget." hidden="1">{"budget1",#N/A,FALSE,"BUDG.XLS";"budget2",#N/A,FALSE,"BUDG.XLS"}</definedName>
    <definedName name="wrn.Budget._.Detail." localSheetId="0" hidden="1">{#N/A,#N/A,FALSE,"Salaries";#N/A,#N/A,FALSE,"Carmen";#N/A,#N/A,FALSE,"Bonus";#N/A,#N/A,FALSE,"Benefits1";#N/A,#N/A,FALSE,"Benefits2";#N/A,#N/A,FALSE,"Benefits3";#N/A,#N/A,FALSE,"Benefits4";#N/A,#N/A,FALSE,"Other1";#N/A,#N/A,FALSE,"Other2";#N/A,#N/A,FALSE,"Other3";#N/A,#N/A,FALSE,"Other4";#N/A,#N/A,FALSE,"Other5";#N/A,#N/A,FALSE,"MIS Other"}</definedName>
    <definedName name="wrn.Budget._.Detail." hidden="1">{#N/A,#N/A,FALSE,"Salaries";#N/A,#N/A,FALSE,"Carmen";#N/A,#N/A,FALSE,"Bonus";#N/A,#N/A,FALSE,"Benefits1";#N/A,#N/A,FALSE,"Benefits2";#N/A,#N/A,FALSE,"Benefits3";#N/A,#N/A,FALSE,"Benefits4";#N/A,#N/A,FALSE,"Other1";#N/A,#N/A,FALSE,"Other2";#N/A,#N/A,FALSE,"Other3";#N/A,#N/A,FALSE,"Other4";#N/A,#N/A,FALSE,"Other5";#N/A,#N/A,FALSE,"MIS Other"}</definedName>
    <definedName name="wrn.Business._.Plan." localSheetId="0" hidden="1">{#N/A,#N/A,TRUE,"Cover sheet";#N/A,#N/A,TRUE,"F.S.";#N/A,#N/A,TRUE,"Macroecon.";#N/A,#N/A,TRUE,"Microeconomics";#N/A,#N/A,TRUE,"Revenues";#N/A,#N/A,TRUE,"COS-supporting";#N/A,#N/A,TRUE,"COS";#N/A,#N/A,TRUE,"Other costs-supporting";#N/A,#N/A,TRUE,"Other costs";#N/A,#N/A,TRUE,"Other income&amp;expense";#N/A,#N/A,TRUE,"Capital ex.";#N/A,#N/A,TRUE,"Financing";#N/A,#N/A,TRUE,"Equity";#N/A,#N/A,TRUE,"Corporate taxation";#N/A,#N/A,TRUE,"current A.&amp;L."}</definedName>
    <definedName name="wrn.Business._.Plan." hidden="1">{#N/A,#N/A,TRUE,"Cover sheet";#N/A,#N/A,TRUE,"F.S.";#N/A,#N/A,TRUE,"Macroecon.";#N/A,#N/A,TRUE,"Microeconomics";#N/A,#N/A,TRUE,"Revenues";#N/A,#N/A,TRUE,"COS-supporting";#N/A,#N/A,TRUE,"COS";#N/A,#N/A,TRUE,"Other costs-supporting";#N/A,#N/A,TRUE,"Other costs";#N/A,#N/A,TRUE,"Other income&amp;expense";#N/A,#N/A,TRUE,"Capital ex.";#N/A,#N/A,TRUE,"Financing";#N/A,#N/A,TRUE,"Equity";#N/A,#N/A,TRUE,"Corporate taxation";#N/A,#N/A,TRUE,"current A.&amp;L."}</definedName>
    <definedName name="wrn.ByMonth_Actuals." localSheetId="0" hidden="1">{"BalSht_byMonth",#N/A,FALSE,"Legal Entity Bal Sht";"BalSht_byMonth",#N/A,FALSE,"Lyon_Corp Bal Sht";"BalSht_byMonth",#N/A,FALSE,"Fabrics Bal Sht";"BalSht_byMonth",#N/A,FALSE,"Prepreg Bal Sht";"AR_byMonth",#N/A,FALSE,"Legal Entity AR";"AR_byMonth",#N/A,FALSE,"Fabrics AR";"AR_byMonth",#N/A,FALSE,"Prepreg AR";"PPE_byMonth",#N/A,FALSE,"Legal Entity PP&amp;E";"PPE_byMonth",#N/A,FALSE,"Fabrics PP&amp;E";"PPE_byMonth",#N/A,FALSE,"Prepreg PP&amp;E";"INV_byMonth",#N/A,FALSE,"Legal Entity Inventory";"INV_byMonth",#N/A,FALSE,"Fabrics Inventory";"INV_byMonth",#N/A,FALSE,"Prepreg Inventory";"WC_byMonth",#N/A,FALSE,"Legal Entity WC Reserves";"WC_byMonth",#N/A,FALSE,"Fabrics WC Reserves";"WC_byMonth",#N/A,FALSE,"Prepreg WC Reserves";"RESTR_byMonth",#N/A,FALSE,"Restr. Detail";"DEBT_byMonth",#N/A,FALSE,"Debt";"CF_byMonth",#N/A,FALSE,"Legal Entity Cashflow";"CF_byMonth",#N/A,FALSE,"Lyon_Corp Cashflow";"CF_byMonth",#N/A,FALSE,"Fabrics Cashflow";"CF_byMonth",#N/A,FALSE,"Prepreg Cashflow";"IS_byMonth",#N/A,FALSE,"Legal Entity Inc Stmt";"IS_byMonth",#N/A,FALSE,"Lyon_Corp Inc Stmt";"IS_byMonth",#N/A,FALSE,"Fabrics Total Inc Stmt";"IS_byMonth",#N/A,FALSE,"Architectural";"IS_byMonth",#N/A,FALSE,"Reinforcement for Composites";"IS_byMonth",#N/A,FALSE,"Ballistics";"IS_byMonth",#N/A,FALSE,"Electrical";"IS_byMonth",#N/A,FALSE,"Protection";"IS_byMonth",#N/A,FALSE,"General Industrial";"IS_byMonth",#N/A,FALSE,"Total Prepreg Inc Stmt"}</definedName>
    <definedName name="wrn.ByMonth_Actuals." hidden="1">{"BalSht_byMonth",#N/A,FALSE,"Legal Entity Bal Sht";"BalSht_byMonth",#N/A,FALSE,"Lyon_Corp Bal Sht";"BalSht_byMonth",#N/A,FALSE,"Fabrics Bal Sht";"BalSht_byMonth",#N/A,FALSE,"Prepreg Bal Sht";"AR_byMonth",#N/A,FALSE,"Legal Entity AR";"AR_byMonth",#N/A,FALSE,"Fabrics AR";"AR_byMonth",#N/A,FALSE,"Prepreg AR";"PPE_byMonth",#N/A,FALSE,"Legal Entity PP&amp;E";"PPE_byMonth",#N/A,FALSE,"Fabrics PP&amp;E";"PPE_byMonth",#N/A,FALSE,"Prepreg PP&amp;E";"INV_byMonth",#N/A,FALSE,"Legal Entity Inventory";"INV_byMonth",#N/A,FALSE,"Fabrics Inventory";"INV_byMonth",#N/A,FALSE,"Prepreg Inventory";"WC_byMonth",#N/A,FALSE,"Legal Entity WC Reserves";"WC_byMonth",#N/A,FALSE,"Fabrics WC Reserves";"WC_byMonth",#N/A,FALSE,"Prepreg WC Reserves";"RESTR_byMonth",#N/A,FALSE,"Restr. Detail";"DEBT_byMonth",#N/A,FALSE,"Debt";"CF_byMonth",#N/A,FALSE,"Legal Entity Cashflow";"CF_byMonth",#N/A,FALSE,"Lyon_Corp Cashflow";"CF_byMonth",#N/A,FALSE,"Fabrics Cashflow";"CF_byMonth",#N/A,FALSE,"Prepreg Cashflow";"IS_byMonth",#N/A,FALSE,"Legal Entity Inc Stmt";"IS_byMonth",#N/A,FALSE,"Lyon_Corp Inc Stmt";"IS_byMonth",#N/A,FALSE,"Fabrics Total Inc Stmt";"IS_byMonth",#N/A,FALSE,"Architectural";"IS_byMonth",#N/A,FALSE,"Reinforcement for Composites";"IS_byMonth",#N/A,FALSE,"Ballistics";"IS_byMonth",#N/A,FALSE,"Electrical";"IS_byMonth",#N/A,FALSE,"Protection";"IS_byMonth",#N/A,FALSE,"General Industrial";"IS_byMonth",#N/A,FALSE,"Total Prepreg Inc Stmt"}</definedName>
    <definedName name="wrn.ByMonth_Plan." localSheetId="0"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wrn.ByMonth_Plan."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wrn.Cactus._.01." localSheetId="0" hidden="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ctus._.01." hidden="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ctus.a._.01a" localSheetId="0" hidden="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ctus.a._.01a" hidden="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pital_Increm.." localSheetId="0" hidden="1">{#N/A,#N/A,FALSE,"Capital-Incremental"}</definedName>
    <definedName name="wrn.Capital_Increm.." hidden="1">{#N/A,#N/A,FALSE,"Capital-Incremental"}</definedName>
    <definedName name="wrn.Capital_Nonincre.." localSheetId="0" hidden="1">{#N/A,#N/A,FALSE,"Capital-Nonincremental"}</definedName>
    <definedName name="wrn.Capital_Nonincre.." hidden="1">{#N/A,#N/A,FALSE,"Capital-Nonincremental"}</definedName>
    <definedName name="wrn.CAPREIT." localSheetId="0" hidden="1">{#N/A,#N/A,FALSE,"CAPREIT"}</definedName>
    <definedName name="wrn.CAPREIT." hidden="1">{#N/A,#N/A,FALSE,"CAPREIT"}</definedName>
    <definedName name="wrn.CAPREIT._1" localSheetId="0" hidden="1">{#N/A,#N/A,FALSE,"CAPREIT"}</definedName>
    <definedName name="wrn.CAPREIT._1" hidden="1">{#N/A,#N/A,FALSE,"CAPREIT"}</definedName>
    <definedName name="wrn.CAPREIT._1_1" localSheetId="0" hidden="1">{#N/A,#N/A,FALSE,"CAPREIT"}</definedName>
    <definedName name="wrn.CAPREIT._1_1" hidden="1">{#N/A,#N/A,FALSE,"CAPREIT"}</definedName>
    <definedName name="wrn.CAPREIT._1_1_1" localSheetId="0" hidden="1">{#N/A,#N/A,FALSE,"CAPREIT"}</definedName>
    <definedName name="wrn.CAPREIT._1_1_1" hidden="1">{#N/A,#N/A,FALSE,"CAPREIT"}</definedName>
    <definedName name="wrn.CAPREIT._1_1_1_1" localSheetId="0" hidden="1">{#N/A,#N/A,FALSE,"CAPREIT"}</definedName>
    <definedName name="wrn.CAPREIT._1_1_1_1" hidden="1">{#N/A,#N/A,FALSE,"CAPREIT"}</definedName>
    <definedName name="wrn.CAPREIT._1_1_1_1_1" localSheetId="0" hidden="1">{#N/A,#N/A,FALSE,"CAPREIT"}</definedName>
    <definedName name="wrn.CAPREIT._1_1_1_1_1" hidden="1">{#N/A,#N/A,FALSE,"CAPREIT"}</definedName>
    <definedName name="wrn.CAPREIT._1_1_1_1_1_1" localSheetId="0" hidden="1">{#N/A,#N/A,FALSE,"CAPREIT"}</definedName>
    <definedName name="wrn.CAPREIT._1_1_1_1_1_1" hidden="1">{#N/A,#N/A,FALSE,"CAPREIT"}</definedName>
    <definedName name="wrn.CAPREIT._1_1_1_1_2" localSheetId="0" hidden="1">{#N/A,#N/A,FALSE,"CAPREIT"}</definedName>
    <definedName name="wrn.CAPREIT._1_1_1_1_2" hidden="1">{#N/A,#N/A,FALSE,"CAPREIT"}</definedName>
    <definedName name="wrn.CAPREIT._1_1_1_1_3" localSheetId="0" hidden="1">{#N/A,#N/A,FALSE,"CAPREIT"}</definedName>
    <definedName name="wrn.CAPREIT._1_1_1_1_3" hidden="1">{#N/A,#N/A,FALSE,"CAPREIT"}</definedName>
    <definedName name="wrn.CAPREIT._1_1_1_2" localSheetId="0" hidden="1">{#N/A,#N/A,FALSE,"CAPREIT"}</definedName>
    <definedName name="wrn.CAPREIT._1_1_1_2" hidden="1">{#N/A,#N/A,FALSE,"CAPREIT"}</definedName>
    <definedName name="wrn.CAPREIT._1_1_1_2_1" localSheetId="0" hidden="1">{#N/A,#N/A,FALSE,"CAPREIT"}</definedName>
    <definedName name="wrn.CAPREIT._1_1_1_2_1" hidden="1">{#N/A,#N/A,FALSE,"CAPREIT"}</definedName>
    <definedName name="wrn.CAPREIT._1_1_1_3" localSheetId="0" hidden="1">{#N/A,#N/A,FALSE,"CAPREIT"}</definedName>
    <definedName name="wrn.CAPREIT._1_1_1_3" hidden="1">{#N/A,#N/A,FALSE,"CAPREIT"}</definedName>
    <definedName name="wrn.CAPREIT._1_1_1_4" localSheetId="0" hidden="1">{#N/A,#N/A,FALSE,"CAPREIT"}</definedName>
    <definedName name="wrn.CAPREIT._1_1_1_4" hidden="1">{#N/A,#N/A,FALSE,"CAPREIT"}</definedName>
    <definedName name="wrn.CAPREIT._1_1_2" localSheetId="0" hidden="1">{#N/A,#N/A,FALSE,"CAPREIT"}</definedName>
    <definedName name="wrn.CAPREIT._1_1_2" hidden="1">{#N/A,#N/A,FALSE,"CAPREIT"}</definedName>
    <definedName name="wrn.CAPREIT._1_1_2_1" localSheetId="0" hidden="1">{#N/A,#N/A,FALSE,"CAPREIT"}</definedName>
    <definedName name="wrn.CAPREIT._1_1_2_1" hidden="1">{#N/A,#N/A,FALSE,"CAPREIT"}</definedName>
    <definedName name="wrn.CAPREIT._1_1_2_1_1" localSheetId="0" hidden="1">{#N/A,#N/A,FALSE,"CAPREIT"}</definedName>
    <definedName name="wrn.CAPREIT._1_1_2_1_1" hidden="1">{#N/A,#N/A,FALSE,"CAPREIT"}</definedName>
    <definedName name="wrn.CAPREIT._1_1_2_2" localSheetId="0" hidden="1">{#N/A,#N/A,FALSE,"CAPREIT"}</definedName>
    <definedName name="wrn.CAPREIT._1_1_2_2" hidden="1">{#N/A,#N/A,FALSE,"CAPREIT"}</definedName>
    <definedName name="wrn.CAPREIT._1_1_2_3" localSheetId="0" hidden="1">{#N/A,#N/A,FALSE,"CAPREIT"}</definedName>
    <definedName name="wrn.CAPREIT._1_1_2_3" hidden="1">{#N/A,#N/A,FALSE,"CAPREIT"}</definedName>
    <definedName name="wrn.CAPREIT._1_1_3" localSheetId="0" hidden="1">{#N/A,#N/A,FALSE,"CAPREIT"}</definedName>
    <definedName name="wrn.CAPREIT._1_1_3" hidden="1">{#N/A,#N/A,FALSE,"CAPREIT"}</definedName>
    <definedName name="wrn.CAPREIT._1_1_4" localSheetId="0" hidden="1">{#N/A,#N/A,FALSE,"CAPREIT"}</definedName>
    <definedName name="wrn.CAPREIT._1_1_4" hidden="1">{#N/A,#N/A,FALSE,"CAPREIT"}</definedName>
    <definedName name="wrn.CAPREIT._1_2" localSheetId="0" hidden="1">{#N/A,#N/A,FALSE,"CAPREIT"}</definedName>
    <definedName name="wrn.CAPREIT._1_2" hidden="1">{#N/A,#N/A,FALSE,"CAPREIT"}</definedName>
    <definedName name="wrn.CAPREIT._1_2_1" localSheetId="0" hidden="1">{#N/A,#N/A,FALSE,"CAPREIT"}</definedName>
    <definedName name="wrn.CAPREIT._1_2_1" hidden="1">{#N/A,#N/A,FALSE,"CAPREIT"}</definedName>
    <definedName name="wrn.CAPREIT._1_2_1_1" localSheetId="0" hidden="1">{#N/A,#N/A,FALSE,"CAPREIT"}</definedName>
    <definedName name="wrn.CAPREIT._1_2_1_1" hidden="1">{#N/A,#N/A,FALSE,"CAPREIT"}</definedName>
    <definedName name="wrn.CAPREIT._1_2_1_1_1" localSheetId="0" hidden="1">{#N/A,#N/A,FALSE,"CAPREIT"}</definedName>
    <definedName name="wrn.CAPREIT._1_2_1_1_1" hidden="1">{#N/A,#N/A,FALSE,"CAPREIT"}</definedName>
    <definedName name="wrn.CAPREIT._1_2_1_2" localSheetId="0" hidden="1">{#N/A,#N/A,FALSE,"CAPREIT"}</definedName>
    <definedName name="wrn.CAPREIT._1_2_1_2" hidden="1">{#N/A,#N/A,FALSE,"CAPREIT"}</definedName>
    <definedName name="wrn.CAPREIT._1_2_1_3" localSheetId="0" hidden="1">{#N/A,#N/A,FALSE,"CAPREIT"}</definedName>
    <definedName name="wrn.CAPREIT._1_2_1_3" hidden="1">{#N/A,#N/A,FALSE,"CAPREIT"}</definedName>
    <definedName name="wrn.CAPREIT._1_2_2" localSheetId="0" hidden="1">{#N/A,#N/A,FALSE,"CAPREIT"}</definedName>
    <definedName name="wrn.CAPREIT._1_2_2" hidden="1">{#N/A,#N/A,FALSE,"CAPREIT"}</definedName>
    <definedName name="wrn.CAPREIT._1_2_2_1" localSheetId="0" hidden="1">{#N/A,#N/A,FALSE,"CAPREIT"}</definedName>
    <definedName name="wrn.CAPREIT._1_2_2_1" hidden="1">{#N/A,#N/A,FALSE,"CAPREIT"}</definedName>
    <definedName name="wrn.CAPREIT._1_2_3" localSheetId="0" hidden="1">{#N/A,#N/A,FALSE,"CAPREIT"}</definedName>
    <definedName name="wrn.CAPREIT._1_2_3" hidden="1">{#N/A,#N/A,FALSE,"CAPREIT"}</definedName>
    <definedName name="wrn.CAPREIT._1_2_4" localSheetId="0" hidden="1">{#N/A,#N/A,FALSE,"CAPREIT"}</definedName>
    <definedName name="wrn.CAPREIT._1_2_4" hidden="1">{#N/A,#N/A,FALSE,"CAPREIT"}</definedName>
    <definedName name="wrn.CAPREIT._1_3" localSheetId="0" hidden="1">{#N/A,#N/A,FALSE,"CAPREIT"}</definedName>
    <definedName name="wrn.CAPREIT._1_3" hidden="1">{#N/A,#N/A,FALSE,"CAPREIT"}</definedName>
    <definedName name="wrn.CAPREIT._1_3_1" localSheetId="0" hidden="1">{#N/A,#N/A,FALSE,"CAPREIT"}</definedName>
    <definedName name="wrn.CAPREIT._1_3_1" hidden="1">{#N/A,#N/A,FALSE,"CAPREIT"}</definedName>
    <definedName name="wrn.CAPREIT._1_3_1_1" localSheetId="0" hidden="1">{#N/A,#N/A,FALSE,"CAPREIT"}</definedName>
    <definedName name="wrn.CAPREIT._1_3_1_1" hidden="1">{#N/A,#N/A,FALSE,"CAPREIT"}</definedName>
    <definedName name="wrn.CAPREIT._1_3_2" localSheetId="0" hidden="1">{#N/A,#N/A,FALSE,"CAPREIT"}</definedName>
    <definedName name="wrn.CAPREIT._1_3_2" hidden="1">{#N/A,#N/A,FALSE,"CAPREIT"}</definedName>
    <definedName name="wrn.CAPREIT._1_3_3" localSheetId="0" hidden="1">{#N/A,#N/A,FALSE,"CAPREIT"}</definedName>
    <definedName name="wrn.CAPREIT._1_3_3" hidden="1">{#N/A,#N/A,FALSE,"CAPREIT"}</definedName>
    <definedName name="wrn.CAPREIT._1_4" localSheetId="0" hidden="1">{#N/A,#N/A,FALSE,"CAPREIT"}</definedName>
    <definedName name="wrn.CAPREIT._1_4" hidden="1">{#N/A,#N/A,FALSE,"CAPREIT"}</definedName>
    <definedName name="wrn.CAPREIT._1_4_1" localSheetId="0" hidden="1">{#N/A,#N/A,FALSE,"CAPREIT"}</definedName>
    <definedName name="wrn.CAPREIT._1_4_1" hidden="1">{#N/A,#N/A,FALSE,"CAPREIT"}</definedName>
    <definedName name="wrn.CAPREIT._1_4_1_1" localSheetId="0" hidden="1">{#N/A,#N/A,FALSE,"CAPREIT"}</definedName>
    <definedName name="wrn.CAPREIT._1_4_1_1" hidden="1">{#N/A,#N/A,FALSE,"CAPREIT"}</definedName>
    <definedName name="wrn.CAPREIT._1_5" localSheetId="0" hidden="1">{#N/A,#N/A,FALSE,"CAPREIT"}</definedName>
    <definedName name="wrn.CAPREIT._1_5" hidden="1">{#N/A,#N/A,FALSE,"CAPREIT"}</definedName>
    <definedName name="wrn.CAPREIT._1_5_1" localSheetId="0" hidden="1">{#N/A,#N/A,FALSE,"CAPREIT"}</definedName>
    <definedName name="wrn.CAPREIT._1_5_1" hidden="1">{#N/A,#N/A,FALSE,"CAPREIT"}</definedName>
    <definedName name="wrn.CAPREIT._2" localSheetId="0" hidden="1">{#N/A,#N/A,FALSE,"CAPREIT"}</definedName>
    <definedName name="wrn.CAPREIT._2" hidden="1">{#N/A,#N/A,FALSE,"CAPREIT"}</definedName>
    <definedName name="wrn.CAPREIT._2_1" localSheetId="0" hidden="1">{#N/A,#N/A,FALSE,"CAPREIT"}</definedName>
    <definedName name="wrn.CAPREIT._2_1" hidden="1">{#N/A,#N/A,FALSE,"CAPREIT"}</definedName>
    <definedName name="wrn.CAPREIT._2_1_1" localSheetId="0" hidden="1">{#N/A,#N/A,FALSE,"CAPREIT"}</definedName>
    <definedName name="wrn.CAPREIT._2_1_1" hidden="1">{#N/A,#N/A,FALSE,"CAPREIT"}</definedName>
    <definedName name="wrn.CAPREIT._2_1_1_1" localSheetId="0" hidden="1">{#N/A,#N/A,FALSE,"CAPREIT"}</definedName>
    <definedName name="wrn.CAPREIT._2_1_1_1" hidden="1">{#N/A,#N/A,FALSE,"CAPREIT"}</definedName>
    <definedName name="wrn.CAPREIT._2_1_1_1_1" localSheetId="0" hidden="1">{#N/A,#N/A,FALSE,"CAPREIT"}</definedName>
    <definedName name="wrn.CAPREIT._2_1_1_1_1" hidden="1">{#N/A,#N/A,FALSE,"CAPREIT"}</definedName>
    <definedName name="wrn.CAPREIT._2_1_1_1_1_1" localSheetId="0" hidden="1">{#N/A,#N/A,FALSE,"CAPREIT"}</definedName>
    <definedName name="wrn.CAPREIT._2_1_1_1_1_1" hidden="1">{#N/A,#N/A,FALSE,"CAPREIT"}</definedName>
    <definedName name="wrn.CAPREIT._2_1_1_1_2" localSheetId="0" hidden="1">{#N/A,#N/A,FALSE,"CAPREIT"}</definedName>
    <definedName name="wrn.CAPREIT._2_1_1_1_2" hidden="1">{#N/A,#N/A,FALSE,"CAPREIT"}</definedName>
    <definedName name="wrn.CAPREIT._2_1_1_1_3" localSheetId="0" hidden="1">{#N/A,#N/A,FALSE,"CAPREIT"}</definedName>
    <definedName name="wrn.CAPREIT._2_1_1_1_3" hidden="1">{#N/A,#N/A,FALSE,"CAPREIT"}</definedName>
    <definedName name="wrn.CAPREIT._2_1_1_2" localSheetId="0" hidden="1">{#N/A,#N/A,FALSE,"CAPREIT"}</definedName>
    <definedName name="wrn.CAPREIT._2_1_1_2" hidden="1">{#N/A,#N/A,FALSE,"CAPREIT"}</definedName>
    <definedName name="wrn.CAPREIT._2_1_1_2_1" localSheetId="0" hidden="1">{#N/A,#N/A,FALSE,"CAPREIT"}</definedName>
    <definedName name="wrn.CAPREIT._2_1_1_2_1" hidden="1">{#N/A,#N/A,FALSE,"CAPREIT"}</definedName>
    <definedName name="wrn.CAPREIT._2_1_1_3" localSheetId="0" hidden="1">{#N/A,#N/A,FALSE,"CAPREIT"}</definedName>
    <definedName name="wrn.CAPREIT._2_1_1_3" hidden="1">{#N/A,#N/A,FALSE,"CAPREIT"}</definedName>
    <definedName name="wrn.CAPREIT._2_1_1_4" localSheetId="0" hidden="1">{#N/A,#N/A,FALSE,"CAPREIT"}</definedName>
    <definedName name="wrn.CAPREIT._2_1_1_4" hidden="1">{#N/A,#N/A,FALSE,"CAPREIT"}</definedName>
    <definedName name="wrn.CAPREIT._2_1_2" localSheetId="0" hidden="1">{#N/A,#N/A,FALSE,"CAPREIT"}</definedName>
    <definedName name="wrn.CAPREIT._2_1_2" hidden="1">{#N/A,#N/A,FALSE,"CAPREIT"}</definedName>
    <definedName name="wrn.CAPREIT._2_1_2_1" localSheetId="0" hidden="1">{#N/A,#N/A,FALSE,"CAPREIT"}</definedName>
    <definedName name="wrn.CAPREIT._2_1_2_1" hidden="1">{#N/A,#N/A,FALSE,"CAPREIT"}</definedName>
    <definedName name="wrn.CAPREIT._2_1_2_1_1" localSheetId="0" hidden="1">{#N/A,#N/A,FALSE,"CAPREIT"}</definedName>
    <definedName name="wrn.CAPREIT._2_1_2_1_1" hidden="1">{#N/A,#N/A,FALSE,"CAPREIT"}</definedName>
    <definedName name="wrn.CAPREIT._2_1_2_2" localSheetId="0" hidden="1">{#N/A,#N/A,FALSE,"CAPREIT"}</definedName>
    <definedName name="wrn.CAPREIT._2_1_2_2" hidden="1">{#N/A,#N/A,FALSE,"CAPREIT"}</definedName>
    <definedName name="wrn.CAPREIT._2_1_2_3" localSheetId="0" hidden="1">{#N/A,#N/A,FALSE,"CAPREIT"}</definedName>
    <definedName name="wrn.CAPREIT._2_1_2_3" hidden="1">{#N/A,#N/A,FALSE,"CAPREIT"}</definedName>
    <definedName name="wrn.CAPREIT._2_1_3" localSheetId="0" hidden="1">{#N/A,#N/A,FALSE,"CAPREIT"}</definedName>
    <definedName name="wrn.CAPREIT._2_1_3" hidden="1">{#N/A,#N/A,FALSE,"CAPREIT"}</definedName>
    <definedName name="wrn.CAPREIT._2_1_4" localSheetId="0" hidden="1">{#N/A,#N/A,FALSE,"CAPREIT"}</definedName>
    <definedName name="wrn.CAPREIT._2_1_4" hidden="1">{#N/A,#N/A,FALSE,"CAPREIT"}</definedName>
    <definedName name="wrn.CAPREIT._2_2" localSheetId="0" hidden="1">{#N/A,#N/A,FALSE,"CAPREIT"}</definedName>
    <definedName name="wrn.CAPREIT._2_2" hidden="1">{#N/A,#N/A,FALSE,"CAPREIT"}</definedName>
    <definedName name="wrn.CAPREIT._2_2_1" localSheetId="0" hidden="1">{#N/A,#N/A,FALSE,"CAPREIT"}</definedName>
    <definedName name="wrn.CAPREIT._2_2_1" hidden="1">{#N/A,#N/A,FALSE,"CAPREIT"}</definedName>
    <definedName name="wrn.CAPREIT._2_2_1_1" localSheetId="0" hidden="1">{#N/A,#N/A,FALSE,"CAPREIT"}</definedName>
    <definedName name="wrn.CAPREIT._2_2_1_1" hidden="1">{#N/A,#N/A,FALSE,"CAPREIT"}</definedName>
    <definedName name="wrn.CAPREIT._2_2_1_1_1" localSheetId="0" hidden="1">{#N/A,#N/A,FALSE,"CAPREIT"}</definedName>
    <definedName name="wrn.CAPREIT._2_2_1_1_1" hidden="1">{#N/A,#N/A,FALSE,"CAPREIT"}</definedName>
    <definedName name="wrn.CAPREIT._2_2_1_2" localSheetId="0" hidden="1">{#N/A,#N/A,FALSE,"CAPREIT"}</definedName>
    <definedName name="wrn.CAPREIT._2_2_1_2" hidden="1">{#N/A,#N/A,FALSE,"CAPREIT"}</definedName>
    <definedName name="wrn.CAPREIT._2_2_1_3" localSheetId="0" hidden="1">{#N/A,#N/A,FALSE,"CAPREIT"}</definedName>
    <definedName name="wrn.CAPREIT._2_2_1_3" hidden="1">{#N/A,#N/A,FALSE,"CAPREIT"}</definedName>
    <definedName name="wrn.CAPREIT._2_2_2" localSheetId="0" hidden="1">{#N/A,#N/A,FALSE,"CAPREIT"}</definedName>
    <definedName name="wrn.CAPREIT._2_2_2" hidden="1">{#N/A,#N/A,FALSE,"CAPREIT"}</definedName>
    <definedName name="wrn.CAPREIT._2_2_2_1" localSheetId="0" hidden="1">{#N/A,#N/A,FALSE,"CAPREIT"}</definedName>
    <definedName name="wrn.CAPREIT._2_2_2_1" hidden="1">{#N/A,#N/A,FALSE,"CAPREIT"}</definedName>
    <definedName name="wrn.CAPREIT._2_2_3" localSheetId="0" hidden="1">{#N/A,#N/A,FALSE,"CAPREIT"}</definedName>
    <definedName name="wrn.CAPREIT._2_2_3" hidden="1">{#N/A,#N/A,FALSE,"CAPREIT"}</definedName>
    <definedName name="wrn.CAPREIT._2_2_4" localSheetId="0" hidden="1">{#N/A,#N/A,FALSE,"CAPREIT"}</definedName>
    <definedName name="wrn.CAPREIT._2_2_4" hidden="1">{#N/A,#N/A,FALSE,"CAPREIT"}</definedName>
    <definedName name="wrn.CAPREIT._2_3" localSheetId="0" hidden="1">{#N/A,#N/A,FALSE,"CAPREIT"}</definedName>
    <definedName name="wrn.CAPREIT._2_3" hidden="1">{#N/A,#N/A,FALSE,"CAPREIT"}</definedName>
    <definedName name="wrn.CAPREIT._2_3_1" localSheetId="0" hidden="1">{#N/A,#N/A,FALSE,"CAPREIT"}</definedName>
    <definedName name="wrn.CAPREIT._2_3_1" hidden="1">{#N/A,#N/A,FALSE,"CAPREIT"}</definedName>
    <definedName name="wrn.CAPREIT._2_3_1_1" localSheetId="0" hidden="1">{#N/A,#N/A,FALSE,"CAPREIT"}</definedName>
    <definedName name="wrn.CAPREIT._2_3_1_1" hidden="1">{#N/A,#N/A,FALSE,"CAPREIT"}</definedName>
    <definedName name="wrn.CAPREIT._2_3_2" localSheetId="0" hidden="1">{#N/A,#N/A,FALSE,"CAPREIT"}</definedName>
    <definedName name="wrn.CAPREIT._2_3_2" hidden="1">{#N/A,#N/A,FALSE,"CAPREIT"}</definedName>
    <definedName name="wrn.CAPREIT._2_3_3" localSheetId="0" hidden="1">{#N/A,#N/A,FALSE,"CAPREIT"}</definedName>
    <definedName name="wrn.CAPREIT._2_3_3" hidden="1">{#N/A,#N/A,FALSE,"CAPREIT"}</definedName>
    <definedName name="wrn.CAPREIT._2_4" localSheetId="0" hidden="1">{#N/A,#N/A,FALSE,"CAPREIT"}</definedName>
    <definedName name="wrn.CAPREIT._2_4" hidden="1">{#N/A,#N/A,FALSE,"CAPREIT"}</definedName>
    <definedName name="wrn.CAPREIT._2_4_1" localSheetId="0" hidden="1">{#N/A,#N/A,FALSE,"CAPREIT"}</definedName>
    <definedName name="wrn.CAPREIT._2_4_1" hidden="1">{#N/A,#N/A,FALSE,"CAPREIT"}</definedName>
    <definedName name="wrn.CAPREIT._2_4_1_1" localSheetId="0" hidden="1">{#N/A,#N/A,FALSE,"CAPREIT"}</definedName>
    <definedName name="wrn.CAPREIT._2_4_1_1" hidden="1">{#N/A,#N/A,FALSE,"CAPREIT"}</definedName>
    <definedName name="wrn.CAPREIT._2_5" localSheetId="0" hidden="1">{#N/A,#N/A,FALSE,"CAPREIT"}</definedName>
    <definedName name="wrn.CAPREIT._2_5" hidden="1">{#N/A,#N/A,FALSE,"CAPREIT"}</definedName>
    <definedName name="wrn.CAPREIT._2_5_1" localSheetId="0" hidden="1">{#N/A,#N/A,FALSE,"CAPREIT"}</definedName>
    <definedName name="wrn.CAPREIT._2_5_1" hidden="1">{#N/A,#N/A,FALSE,"CAPREIT"}</definedName>
    <definedName name="wrn.CAPREIT._3" localSheetId="0" hidden="1">{#N/A,#N/A,FALSE,"CAPREIT"}</definedName>
    <definedName name="wrn.CAPREIT._3" hidden="1">{#N/A,#N/A,FALSE,"CAPREIT"}</definedName>
    <definedName name="wrn.CAPREIT._3_1" localSheetId="0" hidden="1">{#N/A,#N/A,FALSE,"CAPREIT"}</definedName>
    <definedName name="wrn.CAPREIT._3_1" hidden="1">{#N/A,#N/A,FALSE,"CAPREIT"}</definedName>
    <definedName name="wrn.CAPREIT._3_1_1" localSheetId="0" hidden="1">{#N/A,#N/A,FALSE,"CAPREIT"}</definedName>
    <definedName name="wrn.CAPREIT._3_1_1" hidden="1">{#N/A,#N/A,FALSE,"CAPREIT"}</definedName>
    <definedName name="wrn.CAPREIT._3_1_1_1" localSheetId="0" hidden="1">{#N/A,#N/A,FALSE,"CAPREIT"}</definedName>
    <definedName name="wrn.CAPREIT._3_1_1_1" hidden="1">{#N/A,#N/A,FALSE,"CAPREIT"}</definedName>
    <definedName name="wrn.CAPREIT._3_1_1_1_1" localSheetId="0" hidden="1">{#N/A,#N/A,FALSE,"CAPREIT"}</definedName>
    <definedName name="wrn.CAPREIT._3_1_1_1_1" hidden="1">{#N/A,#N/A,FALSE,"CAPREIT"}</definedName>
    <definedName name="wrn.CAPREIT._3_1_1_1_1_1" localSheetId="0" hidden="1">{#N/A,#N/A,FALSE,"CAPREIT"}</definedName>
    <definedName name="wrn.CAPREIT._3_1_1_1_1_1" hidden="1">{#N/A,#N/A,FALSE,"CAPREIT"}</definedName>
    <definedName name="wrn.CAPREIT._3_1_1_1_2" localSheetId="0" hidden="1">{#N/A,#N/A,FALSE,"CAPREIT"}</definedName>
    <definedName name="wrn.CAPREIT._3_1_1_1_2" hidden="1">{#N/A,#N/A,FALSE,"CAPREIT"}</definedName>
    <definedName name="wrn.CAPREIT._3_1_1_1_3" localSheetId="0" hidden="1">{#N/A,#N/A,FALSE,"CAPREIT"}</definedName>
    <definedName name="wrn.CAPREIT._3_1_1_1_3" hidden="1">{#N/A,#N/A,FALSE,"CAPREIT"}</definedName>
    <definedName name="wrn.CAPREIT._3_1_1_2" localSheetId="0" hidden="1">{#N/A,#N/A,FALSE,"CAPREIT"}</definedName>
    <definedName name="wrn.CAPREIT._3_1_1_2" hidden="1">{#N/A,#N/A,FALSE,"CAPREIT"}</definedName>
    <definedName name="wrn.CAPREIT._3_1_1_2_1" localSheetId="0" hidden="1">{#N/A,#N/A,FALSE,"CAPREIT"}</definedName>
    <definedName name="wrn.CAPREIT._3_1_1_2_1" hidden="1">{#N/A,#N/A,FALSE,"CAPREIT"}</definedName>
    <definedName name="wrn.CAPREIT._3_1_1_3" localSheetId="0" hidden="1">{#N/A,#N/A,FALSE,"CAPREIT"}</definedName>
    <definedName name="wrn.CAPREIT._3_1_1_3" hidden="1">{#N/A,#N/A,FALSE,"CAPREIT"}</definedName>
    <definedName name="wrn.CAPREIT._3_1_1_4" localSheetId="0" hidden="1">{#N/A,#N/A,FALSE,"CAPREIT"}</definedName>
    <definedName name="wrn.CAPREIT._3_1_1_4" hidden="1">{#N/A,#N/A,FALSE,"CAPREIT"}</definedName>
    <definedName name="wrn.CAPREIT._3_1_2" localSheetId="0" hidden="1">{#N/A,#N/A,FALSE,"CAPREIT"}</definedName>
    <definedName name="wrn.CAPREIT._3_1_2" hidden="1">{#N/A,#N/A,FALSE,"CAPREIT"}</definedName>
    <definedName name="wrn.CAPREIT._3_1_2_1" localSheetId="0" hidden="1">{#N/A,#N/A,FALSE,"CAPREIT"}</definedName>
    <definedName name="wrn.CAPREIT._3_1_2_1" hidden="1">{#N/A,#N/A,FALSE,"CAPREIT"}</definedName>
    <definedName name="wrn.CAPREIT._3_1_2_1_1" localSheetId="0" hidden="1">{#N/A,#N/A,FALSE,"CAPREIT"}</definedName>
    <definedName name="wrn.CAPREIT._3_1_2_1_1" hidden="1">{#N/A,#N/A,FALSE,"CAPREIT"}</definedName>
    <definedName name="wrn.CAPREIT._3_1_2_2" localSheetId="0" hidden="1">{#N/A,#N/A,FALSE,"CAPREIT"}</definedName>
    <definedName name="wrn.CAPREIT._3_1_2_2" hidden="1">{#N/A,#N/A,FALSE,"CAPREIT"}</definedName>
    <definedName name="wrn.CAPREIT._3_1_2_3" localSheetId="0" hidden="1">{#N/A,#N/A,FALSE,"CAPREIT"}</definedName>
    <definedName name="wrn.CAPREIT._3_1_2_3" hidden="1">{#N/A,#N/A,FALSE,"CAPREIT"}</definedName>
    <definedName name="wrn.CAPREIT._3_1_3" localSheetId="0" hidden="1">{#N/A,#N/A,FALSE,"CAPREIT"}</definedName>
    <definedName name="wrn.CAPREIT._3_1_3" hidden="1">{#N/A,#N/A,FALSE,"CAPREIT"}</definedName>
    <definedName name="wrn.CAPREIT._3_1_4" localSheetId="0" hidden="1">{#N/A,#N/A,FALSE,"CAPREIT"}</definedName>
    <definedName name="wrn.CAPREIT._3_1_4" hidden="1">{#N/A,#N/A,FALSE,"CAPREIT"}</definedName>
    <definedName name="wrn.CAPREIT._3_2" localSheetId="0" hidden="1">{#N/A,#N/A,FALSE,"CAPREIT"}</definedName>
    <definedName name="wrn.CAPREIT._3_2" hidden="1">{#N/A,#N/A,FALSE,"CAPREIT"}</definedName>
    <definedName name="wrn.CAPREIT._3_2_1" localSheetId="0" hidden="1">{#N/A,#N/A,FALSE,"CAPREIT"}</definedName>
    <definedName name="wrn.CAPREIT._3_2_1" hidden="1">{#N/A,#N/A,FALSE,"CAPREIT"}</definedName>
    <definedName name="wrn.CAPREIT._3_2_1_1" localSheetId="0" hidden="1">{#N/A,#N/A,FALSE,"CAPREIT"}</definedName>
    <definedName name="wrn.CAPREIT._3_2_1_1" hidden="1">{#N/A,#N/A,FALSE,"CAPREIT"}</definedName>
    <definedName name="wrn.CAPREIT._3_2_1_1_1" localSheetId="0" hidden="1">{#N/A,#N/A,FALSE,"CAPREIT"}</definedName>
    <definedName name="wrn.CAPREIT._3_2_1_1_1" hidden="1">{#N/A,#N/A,FALSE,"CAPREIT"}</definedName>
    <definedName name="wrn.CAPREIT._3_2_1_2" localSheetId="0" hidden="1">{#N/A,#N/A,FALSE,"CAPREIT"}</definedName>
    <definedName name="wrn.CAPREIT._3_2_1_2" hidden="1">{#N/A,#N/A,FALSE,"CAPREIT"}</definedName>
    <definedName name="wrn.CAPREIT._3_2_1_3" localSheetId="0" hidden="1">{#N/A,#N/A,FALSE,"CAPREIT"}</definedName>
    <definedName name="wrn.CAPREIT._3_2_1_3" hidden="1">{#N/A,#N/A,FALSE,"CAPREIT"}</definedName>
    <definedName name="wrn.CAPREIT._3_2_2" localSheetId="0" hidden="1">{#N/A,#N/A,FALSE,"CAPREIT"}</definedName>
    <definedName name="wrn.CAPREIT._3_2_2" hidden="1">{#N/A,#N/A,FALSE,"CAPREIT"}</definedName>
    <definedName name="wrn.CAPREIT._3_2_2_1" localSheetId="0" hidden="1">{#N/A,#N/A,FALSE,"CAPREIT"}</definedName>
    <definedName name="wrn.CAPREIT._3_2_2_1" hidden="1">{#N/A,#N/A,FALSE,"CAPREIT"}</definedName>
    <definedName name="wrn.CAPREIT._3_2_3" localSheetId="0" hidden="1">{#N/A,#N/A,FALSE,"CAPREIT"}</definedName>
    <definedName name="wrn.CAPREIT._3_2_3" hidden="1">{#N/A,#N/A,FALSE,"CAPREIT"}</definedName>
    <definedName name="wrn.CAPREIT._3_2_4" localSheetId="0" hidden="1">{#N/A,#N/A,FALSE,"CAPREIT"}</definedName>
    <definedName name="wrn.CAPREIT._3_2_4" hidden="1">{#N/A,#N/A,FALSE,"CAPREIT"}</definedName>
    <definedName name="wrn.CAPREIT._3_3" localSheetId="0" hidden="1">{#N/A,#N/A,FALSE,"CAPREIT"}</definedName>
    <definedName name="wrn.CAPREIT._3_3" hidden="1">{#N/A,#N/A,FALSE,"CAPREIT"}</definedName>
    <definedName name="wrn.CAPREIT._3_3_1" localSheetId="0" hidden="1">{#N/A,#N/A,FALSE,"CAPREIT"}</definedName>
    <definedName name="wrn.CAPREIT._3_3_1" hidden="1">{#N/A,#N/A,FALSE,"CAPREIT"}</definedName>
    <definedName name="wrn.CAPREIT._3_3_1_1" localSheetId="0" hidden="1">{#N/A,#N/A,FALSE,"CAPREIT"}</definedName>
    <definedName name="wrn.CAPREIT._3_3_1_1" hidden="1">{#N/A,#N/A,FALSE,"CAPREIT"}</definedName>
    <definedName name="wrn.CAPREIT._3_3_2" localSheetId="0" hidden="1">{#N/A,#N/A,FALSE,"CAPREIT"}</definedName>
    <definedName name="wrn.CAPREIT._3_3_2" hidden="1">{#N/A,#N/A,FALSE,"CAPREIT"}</definedName>
    <definedName name="wrn.CAPREIT._3_3_3" localSheetId="0" hidden="1">{#N/A,#N/A,FALSE,"CAPREIT"}</definedName>
    <definedName name="wrn.CAPREIT._3_3_3" hidden="1">{#N/A,#N/A,FALSE,"CAPREIT"}</definedName>
    <definedName name="wrn.CAPREIT._3_4" localSheetId="0" hidden="1">{#N/A,#N/A,FALSE,"CAPREIT"}</definedName>
    <definedName name="wrn.CAPREIT._3_4" hidden="1">{#N/A,#N/A,FALSE,"CAPREIT"}</definedName>
    <definedName name="wrn.CAPREIT._3_4_1" localSheetId="0" hidden="1">{#N/A,#N/A,FALSE,"CAPREIT"}</definedName>
    <definedName name="wrn.CAPREIT._3_4_1" hidden="1">{#N/A,#N/A,FALSE,"CAPREIT"}</definedName>
    <definedName name="wrn.CAPREIT._3_5" localSheetId="0" hidden="1">{#N/A,#N/A,FALSE,"CAPREIT"}</definedName>
    <definedName name="wrn.CAPREIT._3_5" hidden="1">{#N/A,#N/A,FALSE,"CAPREIT"}</definedName>
    <definedName name="wrn.CAPREIT._4" localSheetId="0" hidden="1">{#N/A,#N/A,FALSE,"CAPREIT"}</definedName>
    <definedName name="wrn.CAPREIT._4" hidden="1">{#N/A,#N/A,FALSE,"CAPREIT"}</definedName>
    <definedName name="wrn.CAPREIT._4_1" localSheetId="0" hidden="1">{#N/A,#N/A,FALSE,"CAPREIT"}</definedName>
    <definedName name="wrn.CAPREIT._4_1" hidden="1">{#N/A,#N/A,FALSE,"CAPREIT"}</definedName>
    <definedName name="wrn.CAPREIT._4_1_1" localSheetId="0" hidden="1">{#N/A,#N/A,FALSE,"CAPREIT"}</definedName>
    <definedName name="wrn.CAPREIT._4_1_1" hidden="1">{#N/A,#N/A,FALSE,"CAPREIT"}</definedName>
    <definedName name="wrn.CAPREIT._4_1_1_1" localSheetId="0" hidden="1">{#N/A,#N/A,FALSE,"CAPREIT"}</definedName>
    <definedName name="wrn.CAPREIT._4_1_1_1" hidden="1">{#N/A,#N/A,FALSE,"CAPREIT"}</definedName>
    <definedName name="wrn.CAPREIT._4_1_1_1_1" localSheetId="0" hidden="1">{#N/A,#N/A,FALSE,"CAPREIT"}</definedName>
    <definedName name="wrn.CAPREIT._4_1_1_1_1" hidden="1">{#N/A,#N/A,FALSE,"CAPREIT"}</definedName>
    <definedName name="wrn.CAPREIT._4_1_1_2" localSheetId="0" hidden="1">{#N/A,#N/A,FALSE,"CAPREIT"}</definedName>
    <definedName name="wrn.CAPREIT._4_1_1_2" hidden="1">{#N/A,#N/A,FALSE,"CAPREIT"}</definedName>
    <definedName name="wrn.CAPREIT._4_1_1_3" localSheetId="0" hidden="1">{#N/A,#N/A,FALSE,"CAPREIT"}</definedName>
    <definedName name="wrn.CAPREIT._4_1_1_3" hidden="1">{#N/A,#N/A,FALSE,"CAPREIT"}</definedName>
    <definedName name="wrn.CAPREIT._4_1_2" localSheetId="0" hidden="1">{#N/A,#N/A,FALSE,"CAPREIT"}</definedName>
    <definedName name="wrn.CAPREIT._4_1_2" hidden="1">{#N/A,#N/A,FALSE,"CAPREIT"}</definedName>
    <definedName name="wrn.CAPREIT._4_1_2_1" localSheetId="0" hidden="1">{#N/A,#N/A,FALSE,"CAPREIT"}</definedName>
    <definedName name="wrn.CAPREIT._4_1_2_1" hidden="1">{#N/A,#N/A,FALSE,"CAPREIT"}</definedName>
    <definedName name="wrn.CAPREIT._4_1_3" localSheetId="0" hidden="1">{#N/A,#N/A,FALSE,"CAPREIT"}</definedName>
    <definedName name="wrn.CAPREIT._4_1_3" hidden="1">{#N/A,#N/A,FALSE,"CAPREIT"}</definedName>
    <definedName name="wrn.CAPREIT._4_1_4" localSheetId="0" hidden="1">{#N/A,#N/A,FALSE,"CAPREIT"}</definedName>
    <definedName name="wrn.CAPREIT._4_1_4" hidden="1">{#N/A,#N/A,FALSE,"CAPREIT"}</definedName>
    <definedName name="wrn.CAPREIT._4_2" localSheetId="0" hidden="1">{#N/A,#N/A,FALSE,"CAPREIT"}</definedName>
    <definedName name="wrn.CAPREIT._4_2" hidden="1">{#N/A,#N/A,FALSE,"CAPREIT"}</definedName>
    <definedName name="wrn.CAPREIT._4_2_1" localSheetId="0" hidden="1">{#N/A,#N/A,FALSE,"CAPREIT"}</definedName>
    <definedName name="wrn.CAPREIT._4_2_1" hidden="1">{#N/A,#N/A,FALSE,"CAPREIT"}</definedName>
    <definedName name="wrn.CAPREIT._4_2_1_1" localSheetId="0" hidden="1">{#N/A,#N/A,FALSE,"CAPREIT"}</definedName>
    <definedName name="wrn.CAPREIT._4_2_1_1" hidden="1">{#N/A,#N/A,FALSE,"CAPREIT"}</definedName>
    <definedName name="wrn.CAPREIT._4_2_2" localSheetId="0" hidden="1">{#N/A,#N/A,FALSE,"CAPREIT"}</definedName>
    <definedName name="wrn.CAPREIT._4_2_2" hidden="1">{#N/A,#N/A,FALSE,"CAPREIT"}</definedName>
    <definedName name="wrn.CAPREIT._4_2_3" localSheetId="0" hidden="1">{#N/A,#N/A,FALSE,"CAPREIT"}</definedName>
    <definedName name="wrn.CAPREIT._4_2_3" hidden="1">{#N/A,#N/A,FALSE,"CAPREIT"}</definedName>
    <definedName name="wrn.CAPREIT._4_3" localSheetId="0" hidden="1">{#N/A,#N/A,FALSE,"CAPREIT"}</definedName>
    <definedName name="wrn.CAPREIT._4_3" hidden="1">{#N/A,#N/A,FALSE,"CAPREIT"}</definedName>
    <definedName name="wrn.CAPREIT._4_3_1" localSheetId="0" hidden="1">{#N/A,#N/A,FALSE,"CAPREIT"}</definedName>
    <definedName name="wrn.CAPREIT._4_3_1" hidden="1">{#N/A,#N/A,FALSE,"CAPREIT"}</definedName>
    <definedName name="wrn.CAPREIT._4_4" localSheetId="0" hidden="1">{#N/A,#N/A,FALSE,"CAPREIT"}</definedName>
    <definedName name="wrn.CAPREIT._4_4" hidden="1">{#N/A,#N/A,FALSE,"CAPREIT"}</definedName>
    <definedName name="wrn.CAPREIT._4_5" localSheetId="0" hidden="1">{#N/A,#N/A,FALSE,"CAPREIT"}</definedName>
    <definedName name="wrn.CAPREIT._4_5" hidden="1">{#N/A,#N/A,FALSE,"CAPREIT"}</definedName>
    <definedName name="wrn.CAPREIT._5" localSheetId="0" hidden="1">{#N/A,#N/A,FALSE,"CAPREIT"}</definedName>
    <definedName name="wrn.CAPREIT._5" hidden="1">{#N/A,#N/A,FALSE,"CAPREIT"}</definedName>
    <definedName name="wrn.CAPREIT._5_1" localSheetId="0" hidden="1">{#N/A,#N/A,FALSE,"CAPREIT"}</definedName>
    <definedName name="wrn.CAPREIT._5_1" hidden="1">{#N/A,#N/A,FALSE,"CAPREIT"}</definedName>
    <definedName name="wrn.CAPREIT._5_1_1" localSheetId="0" hidden="1">{#N/A,#N/A,FALSE,"CAPREIT"}</definedName>
    <definedName name="wrn.CAPREIT._5_1_1" hidden="1">{#N/A,#N/A,FALSE,"CAPREIT"}</definedName>
    <definedName name="wrn.CAPREIT._5_1_1_1" localSheetId="0" hidden="1">{#N/A,#N/A,FALSE,"CAPREIT"}</definedName>
    <definedName name="wrn.CAPREIT._5_1_1_1" hidden="1">{#N/A,#N/A,FALSE,"CAPREIT"}</definedName>
    <definedName name="wrn.CAPREIT._5_1_1_1_1" localSheetId="0" hidden="1">{#N/A,#N/A,FALSE,"CAPREIT"}</definedName>
    <definedName name="wrn.CAPREIT._5_1_1_1_1" hidden="1">{#N/A,#N/A,FALSE,"CAPREIT"}</definedName>
    <definedName name="wrn.CAPREIT._5_1_1_2" localSheetId="0" hidden="1">{#N/A,#N/A,FALSE,"CAPREIT"}</definedName>
    <definedName name="wrn.CAPREIT._5_1_1_2" hidden="1">{#N/A,#N/A,FALSE,"CAPREIT"}</definedName>
    <definedName name="wrn.CAPREIT._5_1_1_3" localSheetId="0" hidden="1">{#N/A,#N/A,FALSE,"CAPREIT"}</definedName>
    <definedName name="wrn.CAPREIT._5_1_1_3" hidden="1">{#N/A,#N/A,FALSE,"CAPREIT"}</definedName>
    <definedName name="wrn.CAPREIT._5_1_2" localSheetId="0" hidden="1">{#N/A,#N/A,FALSE,"CAPREIT"}</definedName>
    <definedName name="wrn.CAPREIT._5_1_2" hidden="1">{#N/A,#N/A,FALSE,"CAPREIT"}</definedName>
    <definedName name="wrn.CAPREIT._5_1_2_1" localSheetId="0" hidden="1">{#N/A,#N/A,FALSE,"CAPREIT"}</definedName>
    <definedName name="wrn.CAPREIT._5_1_2_1" hidden="1">{#N/A,#N/A,FALSE,"CAPREIT"}</definedName>
    <definedName name="wrn.CAPREIT._5_1_3" localSheetId="0" hidden="1">{#N/A,#N/A,FALSE,"CAPREIT"}</definedName>
    <definedName name="wrn.CAPREIT._5_1_3" hidden="1">{#N/A,#N/A,FALSE,"CAPREIT"}</definedName>
    <definedName name="wrn.CAPREIT._5_1_4" localSheetId="0" hidden="1">{#N/A,#N/A,FALSE,"CAPREIT"}</definedName>
    <definedName name="wrn.CAPREIT._5_1_4" hidden="1">{#N/A,#N/A,FALSE,"CAPREIT"}</definedName>
    <definedName name="wrn.CAPREIT._5_2" localSheetId="0" hidden="1">{#N/A,#N/A,FALSE,"CAPREIT"}</definedName>
    <definedName name="wrn.CAPREIT._5_2" hidden="1">{#N/A,#N/A,FALSE,"CAPREIT"}</definedName>
    <definedName name="wrn.CAPREIT._5_2_1" localSheetId="0" hidden="1">{#N/A,#N/A,FALSE,"CAPREIT"}</definedName>
    <definedName name="wrn.CAPREIT._5_2_1" hidden="1">{#N/A,#N/A,FALSE,"CAPREIT"}</definedName>
    <definedName name="wrn.CAPREIT._5_2_1_1" localSheetId="0" hidden="1">{#N/A,#N/A,FALSE,"CAPREIT"}</definedName>
    <definedName name="wrn.CAPREIT._5_2_1_1" hidden="1">{#N/A,#N/A,FALSE,"CAPREIT"}</definedName>
    <definedName name="wrn.CAPREIT._5_2_2" localSheetId="0" hidden="1">{#N/A,#N/A,FALSE,"CAPREIT"}</definedName>
    <definedName name="wrn.CAPREIT._5_2_2" hidden="1">{#N/A,#N/A,FALSE,"CAPREIT"}</definedName>
    <definedName name="wrn.CAPREIT._5_2_3" localSheetId="0" hidden="1">{#N/A,#N/A,FALSE,"CAPREIT"}</definedName>
    <definedName name="wrn.CAPREIT._5_2_3" hidden="1">{#N/A,#N/A,FALSE,"CAPREIT"}</definedName>
    <definedName name="wrn.CAPREIT._5_3" localSheetId="0" hidden="1">{#N/A,#N/A,FALSE,"CAPREIT"}</definedName>
    <definedName name="wrn.CAPREIT._5_3" hidden="1">{#N/A,#N/A,FALSE,"CAPREIT"}</definedName>
    <definedName name="wrn.CAPREIT._5_4" localSheetId="0" hidden="1">{#N/A,#N/A,FALSE,"CAPREIT"}</definedName>
    <definedName name="wrn.CAPREIT._5_4" hidden="1">{#N/A,#N/A,FALSE,"CAPREIT"}</definedName>
    <definedName name="wrn.CAPREIT2" localSheetId="0" hidden="1">{#N/A,#N/A,FALSE,"CAPREIT"}</definedName>
    <definedName name="wrn.CAPREIT2" hidden="1">{#N/A,#N/A,FALSE,"CAPREIT"}</definedName>
    <definedName name="wrn.CAPREIT2_1" localSheetId="0" hidden="1">{#N/A,#N/A,FALSE,"CAPREIT"}</definedName>
    <definedName name="wrn.CAPREIT2_1" hidden="1">{#N/A,#N/A,FALSE,"CAPREIT"}</definedName>
    <definedName name="wrn.CAPREIT2_1_1" localSheetId="0" hidden="1">{#N/A,#N/A,FALSE,"CAPREIT"}</definedName>
    <definedName name="wrn.CAPREIT2_1_1" hidden="1">{#N/A,#N/A,FALSE,"CAPREIT"}</definedName>
    <definedName name="wrn.CAPREIT2_1_1_1" localSheetId="0" hidden="1">{#N/A,#N/A,FALSE,"CAPREIT"}</definedName>
    <definedName name="wrn.CAPREIT2_1_1_1" hidden="1">{#N/A,#N/A,FALSE,"CAPREIT"}</definedName>
    <definedName name="wrn.CAPREIT2_1_1_1_1" localSheetId="0" hidden="1">{#N/A,#N/A,FALSE,"CAPREIT"}</definedName>
    <definedName name="wrn.CAPREIT2_1_1_1_1" hidden="1">{#N/A,#N/A,FALSE,"CAPREIT"}</definedName>
    <definedName name="wrn.CAPREIT2_1_1_1_1_1" localSheetId="0" hidden="1">{#N/A,#N/A,FALSE,"CAPREIT"}</definedName>
    <definedName name="wrn.CAPREIT2_1_1_1_1_1" hidden="1">{#N/A,#N/A,FALSE,"CAPREIT"}</definedName>
    <definedName name="wrn.CAPREIT2_1_1_1_1_1_1" localSheetId="0" hidden="1">{#N/A,#N/A,FALSE,"CAPREIT"}</definedName>
    <definedName name="wrn.CAPREIT2_1_1_1_1_1_1" hidden="1">{#N/A,#N/A,FALSE,"CAPREIT"}</definedName>
    <definedName name="wrn.CAPREIT2_1_1_1_1_2" localSheetId="0" hidden="1">{#N/A,#N/A,FALSE,"CAPREIT"}</definedName>
    <definedName name="wrn.CAPREIT2_1_1_1_1_2" hidden="1">{#N/A,#N/A,FALSE,"CAPREIT"}</definedName>
    <definedName name="wrn.CAPREIT2_1_1_1_1_3" localSheetId="0" hidden="1">{#N/A,#N/A,FALSE,"CAPREIT"}</definedName>
    <definedName name="wrn.CAPREIT2_1_1_1_1_3" hidden="1">{#N/A,#N/A,FALSE,"CAPREIT"}</definedName>
    <definedName name="wrn.CAPREIT2_1_1_1_2" localSheetId="0" hidden="1">{#N/A,#N/A,FALSE,"CAPREIT"}</definedName>
    <definedName name="wrn.CAPREIT2_1_1_1_2" hidden="1">{#N/A,#N/A,FALSE,"CAPREIT"}</definedName>
    <definedName name="wrn.CAPREIT2_1_1_1_2_1" localSheetId="0" hidden="1">{#N/A,#N/A,FALSE,"CAPREIT"}</definedName>
    <definedName name="wrn.CAPREIT2_1_1_1_2_1" hidden="1">{#N/A,#N/A,FALSE,"CAPREIT"}</definedName>
    <definedName name="wrn.CAPREIT2_1_1_1_3" localSheetId="0" hidden="1">{#N/A,#N/A,FALSE,"CAPREIT"}</definedName>
    <definedName name="wrn.CAPREIT2_1_1_1_3" hidden="1">{#N/A,#N/A,FALSE,"CAPREIT"}</definedName>
    <definedName name="wrn.CAPREIT2_1_1_1_4" localSheetId="0" hidden="1">{#N/A,#N/A,FALSE,"CAPREIT"}</definedName>
    <definedName name="wrn.CAPREIT2_1_1_1_4" hidden="1">{#N/A,#N/A,FALSE,"CAPREIT"}</definedName>
    <definedName name="wrn.CAPREIT2_1_1_2" localSheetId="0" hidden="1">{#N/A,#N/A,FALSE,"CAPREIT"}</definedName>
    <definedName name="wrn.CAPREIT2_1_1_2" hidden="1">{#N/A,#N/A,FALSE,"CAPREIT"}</definedName>
    <definedName name="wrn.CAPREIT2_1_1_2_1" localSheetId="0" hidden="1">{#N/A,#N/A,FALSE,"CAPREIT"}</definedName>
    <definedName name="wrn.CAPREIT2_1_1_2_1" hidden="1">{#N/A,#N/A,FALSE,"CAPREIT"}</definedName>
    <definedName name="wrn.CAPREIT2_1_1_2_1_1" localSheetId="0" hidden="1">{#N/A,#N/A,FALSE,"CAPREIT"}</definedName>
    <definedName name="wrn.CAPREIT2_1_1_2_1_1" hidden="1">{#N/A,#N/A,FALSE,"CAPREIT"}</definedName>
    <definedName name="wrn.CAPREIT2_1_1_2_2" localSheetId="0" hidden="1">{#N/A,#N/A,FALSE,"CAPREIT"}</definedName>
    <definedName name="wrn.CAPREIT2_1_1_2_2" hidden="1">{#N/A,#N/A,FALSE,"CAPREIT"}</definedName>
    <definedName name="wrn.CAPREIT2_1_1_2_3" localSheetId="0" hidden="1">{#N/A,#N/A,FALSE,"CAPREIT"}</definedName>
    <definedName name="wrn.CAPREIT2_1_1_2_3" hidden="1">{#N/A,#N/A,FALSE,"CAPREIT"}</definedName>
    <definedName name="wrn.CAPREIT2_1_1_3" localSheetId="0" hidden="1">{#N/A,#N/A,FALSE,"CAPREIT"}</definedName>
    <definedName name="wrn.CAPREIT2_1_1_3" hidden="1">{#N/A,#N/A,FALSE,"CAPREIT"}</definedName>
    <definedName name="wrn.CAPREIT2_1_1_4" localSheetId="0" hidden="1">{#N/A,#N/A,FALSE,"CAPREIT"}</definedName>
    <definedName name="wrn.CAPREIT2_1_1_4" hidden="1">{#N/A,#N/A,FALSE,"CAPREIT"}</definedName>
    <definedName name="wrn.CAPREIT2_1_2" localSheetId="0" hidden="1">{#N/A,#N/A,FALSE,"CAPREIT"}</definedName>
    <definedName name="wrn.CAPREIT2_1_2" hidden="1">{#N/A,#N/A,FALSE,"CAPREIT"}</definedName>
    <definedName name="wrn.CAPREIT2_1_2_1" localSheetId="0" hidden="1">{#N/A,#N/A,FALSE,"CAPREIT"}</definedName>
    <definedName name="wrn.CAPREIT2_1_2_1" hidden="1">{#N/A,#N/A,FALSE,"CAPREIT"}</definedName>
    <definedName name="wrn.CAPREIT2_1_2_1_1" localSheetId="0" hidden="1">{#N/A,#N/A,FALSE,"CAPREIT"}</definedName>
    <definedName name="wrn.CAPREIT2_1_2_1_1" hidden="1">{#N/A,#N/A,FALSE,"CAPREIT"}</definedName>
    <definedName name="wrn.CAPREIT2_1_2_1_1_1" localSheetId="0" hidden="1">{#N/A,#N/A,FALSE,"CAPREIT"}</definedName>
    <definedName name="wrn.CAPREIT2_1_2_1_1_1" hidden="1">{#N/A,#N/A,FALSE,"CAPREIT"}</definedName>
    <definedName name="wrn.CAPREIT2_1_2_1_2" localSheetId="0" hidden="1">{#N/A,#N/A,FALSE,"CAPREIT"}</definedName>
    <definedName name="wrn.CAPREIT2_1_2_1_2" hidden="1">{#N/A,#N/A,FALSE,"CAPREIT"}</definedName>
    <definedName name="wrn.CAPREIT2_1_2_1_3" localSheetId="0" hidden="1">{#N/A,#N/A,FALSE,"CAPREIT"}</definedName>
    <definedName name="wrn.CAPREIT2_1_2_1_3" hidden="1">{#N/A,#N/A,FALSE,"CAPREIT"}</definedName>
    <definedName name="wrn.CAPREIT2_1_2_2" localSheetId="0" hidden="1">{#N/A,#N/A,FALSE,"CAPREIT"}</definedName>
    <definedName name="wrn.CAPREIT2_1_2_2" hidden="1">{#N/A,#N/A,FALSE,"CAPREIT"}</definedName>
    <definedName name="wrn.CAPREIT2_1_2_2_1" localSheetId="0" hidden="1">{#N/A,#N/A,FALSE,"CAPREIT"}</definedName>
    <definedName name="wrn.CAPREIT2_1_2_2_1" hidden="1">{#N/A,#N/A,FALSE,"CAPREIT"}</definedName>
    <definedName name="wrn.CAPREIT2_1_2_3" localSheetId="0" hidden="1">{#N/A,#N/A,FALSE,"CAPREIT"}</definedName>
    <definedName name="wrn.CAPREIT2_1_2_3" hidden="1">{#N/A,#N/A,FALSE,"CAPREIT"}</definedName>
    <definedName name="wrn.CAPREIT2_1_2_4" localSheetId="0" hidden="1">{#N/A,#N/A,FALSE,"CAPREIT"}</definedName>
    <definedName name="wrn.CAPREIT2_1_2_4" hidden="1">{#N/A,#N/A,FALSE,"CAPREIT"}</definedName>
    <definedName name="wrn.CAPREIT2_1_3" localSheetId="0" hidden="1">{#N/A,#N/A,FALSE,"CAPREIT"}</definedName>
    <definedName name="wrn.CAPREIT2_1_3" hidden="1">{#N/A,#N/A,FALSE,"CAPREIT"}</definedName>
    <definedName name="wrn.CAPREIT2_1_3_1" localSheetId="0" hidden="1">{#N/A,#N/A,FALSE,"CAPREIT"}</definedName>
    <definedName name="wrn.CAPREIT2_1_3_1" hidden="1">{#N/A,#N/A,FALSE,"CAPREIT"}</definedName>
    <definedName name="wrn.CAPREIT2_1_3_1_1" localSheetId="0" hidden="1">{#N/A,#N/A,FALSE,"CAPREIT"}</definedName>
    <definedName name="wrn.CAPREIT2_1_3_1_1" hidden="1">{#N/A,#N/A,FALSE,"CAPREIT"}</definedName>
    <definedName name="wrn.CAPREIT2_1_3_2" localSheetId="0" hidden="1">{#N/A,#N/A,FALSE,"CAPREIT"}</definedName>
    <definedName name="wrn.CAPREIT2_1_3_2" hidden="1">{#N/A,#N/A,FALSE,"CAPREIT"}</definedName>
    <definedName name="wrn.CAPREIT2_1_3_3" localSheetId="0" hidden="1">{#N/A,#N/A,FALSE,"CAPREIT"}</definedName>
    <definedName name="wrn.CAPREIT2_1_3_3" hidden="1">{#N/A,#N/A,FALSE,"CAPREIT"}</definedName>
    <definedName name="wrn.CAPREIT2_1_4" localSheetId="0" hidden="1">{#N/A,#N/A,FALSE,"CAPREIT"}</definedName>
    <definedName name="wrn.CAPREIT2_1_4" hidden="1">{#N/A,#N/A,FALSE,"CAPREIT"}</definedName>
    <definedName name="wrn.CAPREIT2_1_4_1" localSheetId="0" hidden="1">{#N/A,#N/A,FALSE,"CAPREIT"}</definedName>
    <definedName name="wrn.CAPREIT2_1_4_1" hidden="1">{#N/A,#N/A,FALSE,"CAPREIT"}</definedName>
    <definedName name="wrn.CAPREIT2_1_4_1_1" localSheetId="0" hidden="1">{#N/A,#N/A,FALSE,"CAPREIT"}</definedName>
    <definedName name="wrn.CAPREIT2_1_4_1_1" hidden="1">{#N/A,#N/A,FALSE,"CAPREIT"}</definedName>
    <definedName name="wrn.CAPREIT2_1_5" localSheetId="0" hidden="1">{#N/A,#N/A,FALSE,"CAPREIT"}</definedName>
    <definedName name="wrn.CAPREIT2_1_5" hidden="1">{#N/A,#N/A,FALSE,"CAPREIT"}</definedName>
    <definedName name="wrn.CAPREIT2_1_5_1" localSheetId="0" hidden="1">{#N/A,#N/A,FALSE,"CAPREIT"}</definedName>
    <definedName name="wrn.CAPREIT2_1_5_1" hidden="1">{#N/A,#N/A,FALSE,"CAPREIT"}</definedName>
    <definedName name="wrn.CAPREIT2_2" localSheetId="0" hidden="1">{#N/A,#N/A,FALSE,"CAPREIT"}</definedName>
    <definedName name="wrn.CAPREIT2_2" hidden="1">{#N/A,#N/A,FALSE,"CAPREIT"}</definedName>
    <definedName name="wrn.CAPREIT2_2_1" localSheetId="0" hidden="1">{#N/A,#N/A,FALSE,"CAPREIT"}</definedName>
    <definedName name="wrn.CAPREIT2_2_1" hidden="1">{#N/A,#N/A,FALSE,"CAPREIT"}</definedName>
    <definedName name="wrn.CAPREIT2_2_1_1" localSheetId="0" hidden="1">{#N/A,#N/A,FALSE,"CAPREIT"}</definedName>
    <definedName name="wrn.CAPREIT2_2_1_1" hidden="1">{#N/A,#N/A,FALSE,"CAPREIT"}</definedName>
    <definedName name="wrn.CAPREIT2_2_1_1_1" localSheetId="0" hidden="1">{#N/A,#N/A,FALSE,"CAPREIT"}</definedName>
    <definedName name="wrn.CAPREIT2_2_1_1_1" hidden="1">{#N/A,#N/A,FALSE,"CAPREIT"}</definedName>
    <definedName name="wrn.CAPREIT2_2_1_1_1_1" localSheetId="0" hidden="1">{#N/A,#N/A,FALSE,"CAPREIT"}</definedName>
    <definedName name="wrn.CAPREIT2_2_1_1_1_1" hidden="1">{#N/A,#N/A,FALSE,"CAPREIT"}</definedName>
    <definedName name="wrn.CAPREIT2_2_1_1_1_1_1" localSheetId="0" hidden="1">{#N/A,#N/A,FALSE,"CAPREIT"}</definedName>
    <definedName name="wrn.CAPREIT2_2_1_1_1_1_1" hidden="1">{#N/A,#N/A,FALSE,"CAPREIT"}</definedName>
    <definedName name="wrn.CAPREIT2_2_1_1_1_2" localSheetId="0" hidden="1">{#N/A,#N/A,FALSE,"CAPREIT"}</definedName>
    <definedName name="wrn.CAPREIT2_2_1_1_1_2" hidden="1">{#N/A,#N/A,FALSE,"CAPREIT"}</definedName>
    <definedName name="wrn.CAPREIT2_2_1_1_1_3" localSheetId="0" hidden="1">{#N/A,#N/A,FALSE,"CAPREIT"}</definedName>
    <definedName name="wrn.CAPREIT2_2_1_1_1_3" hidden="1">{#N/A,#N/A,FALSE,"CAPREIT"}</definedName>
    <definedName name="wrn.CAPREIT2_2_1_1_2" localSheetId="0" hidden="1">{#N/A,#N/A,FALSE,"CAPREIT"}</definedName>
    <definedName name="wrn.CAPREIT2_2_1_1_2" hidden="1">{#N/A,#N/A,FALSE,"CAPREIT"}</definedName>
    <definedName name="wrn.CAPREIT2_2_1_1_2_1" localSheetId="0" hidden="1">{#N/A,#N/A,FALSE,"CAPREIT"}</definedName>
    <definedName name="wrn.CAPREIT2_2_1_1_2_1" hidden="1">{#N/A,#N/A,FALSE,"CAPREIT"}</definedName>
    <definedName name="wrn.CAPREIT2_2_1_1_3" localSheetId="0" hidden="1">{#N/A,#N/A,FALSE,"CAPREIT"}</definedName>
    <definedName name="wrn.CAPREIT2_2_1_1_3" hidden="1">{#N/A,#N/A,FALSE,"CAPREIT"}</definedName>
    <definedName name="wrn.CAPREIT2_2_1_1_4" localSheetId="0" hidden="1">{#N/A,#N/A,FALSE,"CAPREIT"}</definedName>
    <definedName name="wrn.CAPREIT2_2_1_1_4" hidden="1">{#N/A,#N/A,FALSE,"CAPREIT"}</definedName>
    <definedName name="wrn.CAPREIT2_2_1_2" localSheetId="0" hidden="1">{#N/A,#N/A,FALSE,"CAPREIT"}</definedName>
    <definedName name="wrn.CAPREIT2_2_1_2" hidden="1">{#N/A,#N/A,FALSE,"CAPREIT"}</definedName>
    <definedName name="wrn.CAPREIT2_2_1_2_1" localSheetId="0" hidden="1">{#N/A,#N/A,FALSE,"CAPREIT"}</definedName>
    <definedName name="wrn.CAPREIT2_2_1_2_1" hidden="1">{#N/A,#N/A,FALSE,"CAPREIT"}</definedName>
    <definedName name="wrn.CAPREIT2_2_1_2_1_1" localSheetId="0" hidden="1">{#N/A,#N/A,FALSE,"CAPREIT"}</definedName>
    <definedName name="wrn.CAPREIT2_2_1_2_1_1" hidden="1">{#N/A,#N/A,FALSE,"CAPREIT"}</definedName>
    <definedName name="wrn.CAPREIT2_2_1_2_2" localSheetId="0" hidden="1">{#N/A,#N/A,FALSE,"CAPREIT"}</definedName>
    <definedName name="wrn.CAPREIT2_2_1_2_2" hidden="1">{#N/A,#N/A,FALSE,"CAPREIT"}</definedName>
    <definedName name="wrn.CAPREIT2_2_1_2_3" localSheetId="0" hidden="1">{#N/A,#N/A,FALSE,"CAPREIT"}</definedName>
    <definedName name="wrn.CAPREIT2_2_1_2_3" hidden="1">{#N/A,#N/A,FALSE,"CAPREIT"}</definedName>
    <definedName name="wrn.CAPREIT2_2_1_3" localSheetId="0" hidden="1">{#N/A,#N/A,FALSE,"CAPREIT"}</definedName>
    <definedName name="wrn.CAPREIT2_2_1_3" hidden="1">{#N/A,#N/A,FALSE,"CAPREIT"}</definedName>
    <definedName name="wrn.CAPREIT2_2_1_4" localSheetId="0" hidden="1">{#N/A,#N/A,FALSE,"CAPREIT"}</definedName>
    <definedName name="wrn.CAPREIT2_2_1_4" hidden="1">{#N/A,#N/A,FALSE,"CAPREIT"}</definedName>
    <definedName name="wrn.CAPREIT2_2_2" localSheetId="0" hidden="1">{#N/A,#N/A,FALSE,"CAPREIT"}</definedName>
    <definedName name="wrn.CAPREIT2_2_2" hidden="1">{#N/A,#N/A,FALSE,"CAPREIT"}</definedName>
    <definedName name="wrn.CAPREIT2_2_2_1" localSheetId="0" hidden="1">{#N/A,#N/A,FALSE,"CAPREIT"}</definedName>
    <definedName name="wrn.CAPREIT2_2_2_1" hidden="1">{#N/A,#N/A,FALSE,"CAPREIT"}</definedName>
    <definedName name="wrn.CAPREIT2_2_2_1_1" localSheetId="0" hidden="1">{#N/A,#N/A,FALSE,"CAPREIT"}</definedName>
    <definedName name="wrn.CAPREIT2_2_2_1_1" hidden="1">{#N/A,#N/A,FALSE,"CAPREIT"}</definedName>
    <definedName name="wrn.CAPREIT2_2_2_1_1_1" localSheetId="0" hidden="1">{#N/A,#N/A,FALSE,"CAPREIT"}</definedName>
    <definedName name="wrn.CAPREIT2_2_2_1_1_1" hidden="1">{#N/A,#N/A,FALSE,"CAPREIT"}</definedName>
    <definedName name="wrn.CAPREIT2_2_2_1_2" localSheetId="0" hidden="1">{#N/A,#N/A,FALSE,"CAPREIT"}</definedName>
    <definedName name="wrn.CAPREIT2_2_2_1_2" hidden="1">{#N/A,#N/A,FALSE,"CAPREIT"}</definedName>
    <definedName name="wrn.CAPREIT2_2_2_1_3" localSheetId="0" hidden="1">{#N/A,#N/A,FALSE,"CAPREIT"}</definedName>
    <definedName name="wrn.CAPREIT2_2_2_1_3" hidden="1">{#N/A,#N/A,FALSE,"CAPREIT"}</definedName>
    <definedName name="wrn.CAPREIT2_2_2_2" localSheetId="0" hidden="1">{#N/A,#N/A,FALSE,"CAPREIT"}</definedName>
    <definedName name="wrn.CAPREIT2_2_2_2" hidden="1">{#N/A,#N/A,FALSE,"CAPREIT"}</definedName>
    <definedName name="wrn.CAPREIT2_2_2_2_1" localSheetId="0" hidden="1">{#N/A,#N/A,FALSE,"CAPREIT"}</definedName>
    <definedName name="wrn.CAPREIT2_2_2_2_1" hidden="1">{#N/A,#N/A,FALSE,"CAPREIT"}</definedName>
    <definedName name="wrn.CAPREIT2_2_2_3" localSheetId="0" hidden="1">{#N/A,#N/A,FALSE,"CAPREIT"}</definedName>
    <definedName name="wrn.CAPREIT2_2_2_3" hidden="1">{#N/A,#N/A,FALSE,"CAPREIT"}</definedName>
    <definedName name="wrn.CAPREIT2_2_2_4" localSheetId="0" hidden="1">{#N/A,#N/A,FALSE,"CAPREIT"}</definedName>
    <definedName name="wrn.CAPREIT2_2_2_4" hidden="1">{#N/A,#N/A,FALSE,"CAPREIT"}</definedName>
    <definedName name="wrn.CAPREIT2_2_3" localSheetId="0" hidden="1">{#N/A,#N/A,FALSE,"CAPREIT"}</definedName>
    <definedName name="wrn.CAPREIT2_2_3" hidden="1">{#N/A,#N/A,FALSE,"CAPREIT"}</definedName>
    <definedName name="wrn.CAPREIT2_2_3_1" localSheetId="0" hidden="1">{#N/A,#N/A,FALSE,"CAPREIT"}</definedName>
    <definedName name="wrn.CAPREIT2_2_3_1" hidden="1">{#N/A,#N/A,FALSE,"CAPREIT"}</definedName>
    <definedName name="wrn.CAPREIT2_2_3_1_1" localSheetId="0" hidden="1">{#N/A,#N/A,FALSE,"CAPREIT"}</definedName>
    <definedName name="wrn.CAPREIT2_2_3_1_1" hidden="1">{#N/A,#N/A,FALSE,"CAPREIT"}</definedName>
    <definedName name="wrn.CAPREIT2_2_3_2" localSheetId="0" hidden="1">{#N/A,#N/A,FALSE,"CAPREIT"}</definedName>
    <definedName name="wrn.CAPREIT2_2_3_2" hidden="1">{#N/A,#N/A,FALSE,"CAPREIT"}</definedName>
    <definedName name="wrn.CAPREIT2_2_3_3" localSheetId="0" hidden="1">{#N/A,#N/A,FALSE,"CAPREIT"}</definedName>
    <definedName name="wrn.CAPREIT2_2_3_3" hidden="1">{#N/A,#N/A,FALSE,"CAPREIT"}</definedName>
    <definedName name="wrn.CAPREIT2_2_4" localSheetId="0" hidden="1">{#N/A,#N/A,FALSE,"CAPREIT"}</definedName>
    <definedName name="wrn.CAPREIT2_2_4" hidden="1">{#N/A,#N/A,FALSE,"CAPREIT"}</definedName>
    <definedName name="wrn.CAPREIT2_2_4_1" localSheetId="0" hidden="1">{#N/A,#N/A,FALSE,"CAPREIT"}</definedName>
    <definedName name="wrn.CAPREIT2_2_4_1" hidden="1">{#N/A,#N/A,FALSE,"CAPREIT"}</definedName>
    <definedName name="wrn.CAPREIT2_2_4_1_1" localSheetId="0" hidden="1">{#N/A,#N/A,FALSE,"CAPREIT"}</definedName>
    <definedName name="wrn.CAPREIT2_2_4_1_1" hidden="1">{#N/A,#N/A,FALSE,"CAPREIT"}</definedName>
    <definedName name="wrn.CAPREIT2_2_5" localSheetId="0" hidden="1">{#N/A,#N/A,FALSE,"CAPREIT"}</definedName>
    <definedName name="wrn.CAPREIT2_2_5" hidden="1">{#N/A,#N/A,FALSE,"CAPREIT"}</definedName>
    <definedName name="wrn.CAPREIT2_2_5_1" localSheetId="0" hidden="1">{#N/A,#N/A,FALSE,"CAPREIT"}</definedName>
    <definedName name="wrn.CAPREIT2_2_5_1" hidden="1">{#N/A,#N/A,FALSE,"CAPREIT"}</definedName>
    <definedName name="wrn.CAPREIT2_3" localSheetId="0" hidden="1">{#N/A,#N/A,FALSE,"CAPREIT"}</definedName>
    <definedName name="wrn.CAPREIT2_3" hidden="1">{#N/A,#N/A,FALSE,"CAPREIT"}</definedName>
    <definedName name="wrn.CAPREIT2_3_1" localSheetId="0" hidden="1">{#N/A,#N/A,FALSE,"CAPREIT"}</definedName>
    <definedName name="wrn.CAPREIT2_3_1" hidden="1">{#N/A,#N/A,FALSE,"CAPREIT"}</definedName>
    <definedName name="wrn.CAPREIT2_3_1_1" localSheetId="0" hidden="1">{#N/A,#N/A,FALSE,"CAPREIT"}</definedName>
    <definedName name="wrn.CAPREIT2_3_1_1" hidden="1">{#N/A,#N/A,FALSE,"CAPREIT"}</definedName>
    <definedName name="wrn.CAPREIT2_3_1_1_1" localSheetId="0" hidden="1">{#N/A,#N/A,FALSE,"CAPREIT"}</definedName>
    <definedName name="wrn.CAPREIT2_3_1_1_1" hidden="1">{#N/A,#N/A,FALSE,"CAPREIT"}</definedName>
    <definedName name="wrn.CAPREIT2_3_1_1_1_1" localSheetId="0" hidden="1">{#N/A,#N/A,FALSE,"CAPREIT"}</definedName>
    <definedName name="wrn.CAPREIT2_3_1_1_1_1" hidden="1">{#N/A,#N/A,FALSE,"CAPREIT"}</definedName>
    <definedName name="wrn.CAPREIT2_3_1_1_1_1_1" localSheetId="0" hidden="1">{#N/A,#N/A,FALSE,"CAPREIT"}</definedName>
    <definedName name="wrn.CAPREIT2_3_1_1_1_1_1" hidden="1">{#N/A,#N/A,FALSE,"CAPREIT"}</definedName>
    <definedName name="wrn.CAPREIT2_3_1_1_1_2" localSheetId="0" hidden="1">{#N/A,#N/A,FALSE,"CAPREIT"}</definedName>
    <definedName name="wrn.CAPREIT2_3_1_1_1_2" hidden="1">{#N/A,#N/A,FALSE,"CAPREIT"}</definedName>
    <definedName name="wrn.CAPREIT2_3_1_1_1_3" localSheetId="0" hidden="1">{#N/A,#N/A,FALSE,"CAPREIT"}</definedName>
    <definedName name="wrn.CAPREIT2_3_1_1_1_3" hidden="1">{#N/A,#N/A,FALSE,"CAPREIT"}</definedName>
    <definedName name="wrn.CAPREIT2_3_1_1_2" localSheetId="0" hidden="1">{#N/A,#N/A,FALSE,"CAPREIT"}</definedName>
    <definedName name="wrn.CAPREIT2_3_1_1_2" hidden="1">{#N/A,#N/A,FALSE,"CAPREIT"}</definedName>
    <definedName name="wrn.CAPREIT2_3_1_1_2_1" localSheetId="0" hidden="1">{#N/A,#N/A,FALSE,"CAPREIT"}</definedName>
    <definedName name="wrn.CAPREIT2_3_1_1_2_1" hidden="1">{#N/A,#N/A,FALSE,"CAPREIT"}</definedName>
    <definedName name="wrn.CAPREIT2_3_1_1_3" localSheetId="0" hidden="1">{#N/A,#N/A,FALSE,"CAPREIT"}</definedName>
    <definedName name="wrn.CAPREIT2_3_1_1_3" hidden="1">{#N/A,#N/A,FALSE,"CAPREIT"}</definedName>
    <definedName name="wrn.CAPREIT2_3_1_1_4" localSheetId="0" hidden="1">{#N/A,#N/A,FALSE,"CAPREIT"}</definedName>
    <definedName name="wrn.CAPREIT2_3_1_1_4" hidden="1">{#N/A,#N/A,FALSE,"CAPREIT"}</definedName>
    <definedName name="wrn.CAPREIT2_3_1_2" localSheetId="0" hidden="1">{#N/A,#N/A,FALSE,"CAPREIT"}</definedName>
    <definedName name="wrn.CAPREIT2_3_1_2" hidden="1">{#N/A,#N/A,FALSE,"CAPREIT"}</definedName>
    <definedName name="wrn.CAPREIT2_3_1_2_1" localSheetId="0" hidden="1">{#N/A,#N/A,FALSE,"CAPREIT"}</definedName>
    <definedName name="wrn.CAPREIT2_3_1_2_1" hidden="1">{#N/A,#N/A,FALSE,"CAPREIT"}</definedName>
    <definedName name="wrn.CAPREIT2_3_1_2_1_1" localSheetId="0" hidden="1">{#N/A,#N/A,FALSE,"CAPREIT"}</definedName>
    <definedName name="wrn.CAPREIT2_3_1_2_1_1" hidden="1">{#N/A,#N/A,FALSE,"CAPREIT"}</definedName>
    <definedName name="wrn.CAPREIT2_3_1_2_2" localSheetId="0" hidden="1">{#N/A,#N/A,FALSE,"CAPREIT"}</definedName>
    <definedName name="wrn.CAPREIT2_3_1_2_2" hidden="1">{#N/A,#N/A,FALSE,"CAPREIT"}</definedName>
    <definedName name="wrn.CAPREIT2_3_1_2_3" localSheetId="0" hidden="1">{#N/A,#N/A,FALSE,"CAPREIT"}</definedName>
    <definedName name="wrn.CAPREIT2_3_1_2_3" hidden="1">{#N/A,#N/A,FALSE,"CAPREIT"}</definedName>
    <definedName name="wrn.CAPREIT2_3_1_3" localSheetId="0" hidden="1">{#N/A,#N/A,FALSE,"CAPREIT"}</definedName>
    <definedName name="wrn.CAPREIT2_3_1_3" hidden="1">{#N/A,#N/A,FALSE,"CAPREIT"}</definedName>
    <definedName name="wrn.CAPREIT2_3_1_4" localSheetId="0" hidden="1">{#N/A,#N/A,FALSE,"CAPREIT"}</definedName>
    <definedName name="wrn.CAPREIT2_3_1_4" hidden="1">{#N/A,#N/A,FALSE,"CAPREIT"}</definedName>
    <definedName name="wrn.CAPREIT2_3_2" localSheetId="0" hidden="1">{#N/A,#N/A,FALSE,"CAPREIT"}</definedName>
    <definedName name="wrn.CAPREIT2_3_2" hidden="1">{#N/A,#N/A,FALSE,"CAPREIT"}</definedName>
    <definedName name="wrn.CAPREIT2_3_2_1" localSheetId="0" hidden="1">{#N/A,#N/A,FALSE,"CAPREIT"}</definedName>
    <definedName name="wrn.CAPREIT2_3_2_1" hidden="1">{#N/A,#N/A,FALSE,"CAPREIT"}</definedName>
    <definedName name="wrn.CAPREIT2_3_2_1_1" localSheetId="0" hidden="1">{#N/A,#N/A,FALSE,"CAPREIT"}</definedName>
    <definedName name="wrn.CAPREIT2_3_2_1_1" hidden="1">{#N/A,#N/A,FALSE,"CAPREIT"}</definedName>
    <definedName name="wrn.CAPREIT2_3_2_1_1_1" localSheetId="0" hidden="1">{#N/A,#N/A,FALSE,"CAPREIT"}</definedName>
    <definedName name="wrn.CAPREIT2_3_2_1_1_1" hidden="1">{#N/A,#N/A,FALSE,"CAPREIT"}</definedName>
    <definedName name="wrn.CAPREIT2_3_2_1_2" localSheetId="0" hidden="1">{#N/A,#N/A,FALSE,"CAPREIT"}</definedName>
    <definedName name="wrn.CAPREIT2_3_2_1_2" hidden="1">{#N/A,#N/A,FALSE,"CAPREIT"}</definedName>
    <definedName name="wrn.CAPREIT2_3_2_1_3" localSheetId="0" hidden="1">{#N/A,#N/A,FALSE,"CAPREIT"}</definedName>
    <definedName name="wrn.CAPREIT2_3_2_1_3" hidden="1">{#N/A,#N/A,FALSE,"CAPREIT"}</definedName>
    <definedName name="wrn.CAPREIT2_3_2_2" localSheetId="0" hidden="1">{#N/A,#N/A,FALSE,"CAPREIT"}</definedName>
    <definedName name="wrn.CAPREIT2_3_2_2" hidden="1">{#N/A,#N/A,FALSE,"CAPREIT"}</definedName>
    <definedName name="wrn.CAPREIT2_3_2_2_1" localSheetId="0" hidden="1">{#N/A,#N/A,FALSE,"CAPREIT"}</definedName>
    <definedName name="wrn.CAPREIT2_3_2_2_1" hidden="1">{#N/A,#N/A,FALSE,"CAPREIT"}</definedName>
    <definedName name="wrn.CAPREIT2_3_2_3" localSheetId="0" hidden="1">{#N/A,#N/A,FALSE,"CAPREIT"}</definedName>
    <definedName name="wrn.CAPREIT2_3_2_3" hidden="1">{#N/A,#N/A,FALSE,"CAPREIT"}</definedName>
    <definedName name="wrn.CAPREIT2_3_2_4" localSheetId="0" hidden="1">{#N/A,#N/A,FALSE,"CAPREIT"}</definedName>
    <definedName name="wrn.CAPREIT2_3_2_4" hidden="1">{#N/A,#N/A,FALSE,"CAPREIT"}</definedName>
    <definedName name="wrn.CAPREIT2_3_3" localSheetId="0" hidden="1">{#N/A,#N/A,FALSE,"CAPREIT"}</definedName>
    <definedName name="wrn.CAPREIT2_3_3" hidden="1">{#N/A,#N/A,FALSE,"CAPREIT"}</definedName>
    <definedName name="wrn.CAPREIT2_3_3_1" localSheetId="0" hidden="1">{#N/A,#N/A,FALSE,"CAPREIT"}</definedName>
    <definedName name="wrn.CAPREIT2_3_3_1" hidden="1">{#N/A,#N/A,FALSE,"CAPREIT"}</definedName>
    <definedName name="wrn.CAPREIT2_3_3_1_1" localSheetId="0" hidden="1">{#N/A,#N/A,FALSE,"CAPREIT"}</definedName>
    <definedName name="wrn.CAPREIT2_3_3_1_1" hidden="1">{#N/A,#N/A,FALSE,"CAPREIT"}</definedName>
    <definedName name="wrn.CAPREIT2_3_3_2" localSheetId="0" hidden="1">{#N/A,#N/A,FALSE,"CAPREIT"}</definedName>
    <definedName name="wrn.CAPREIT2_3_3_2" hidden="1">{#N/A,#N/A,FALSE,"CAPREIT"}</definedName>
    <definedName name="wrn.CAPREIT2_3_3_3" localSheetId="0" hidden="1">{#N/A,#N/A,FALSE,"CAPREIT"}</definedName>
    <definedName name="wrn.CAPREIT2_3_3_3" hidden="1">{#N/A,#N/A,FALSE,"CAPREIT"}</definedName>
    <definedName name="wrn.CAPREIT2_3_4" localSheetId="0" hidden="1">{#N/A,#N/A,FALSE,"CAPREIT"}</definedName>
    <definedName name="wrn.CAPREIT2_3_4" hidden="1">{#N/A,#N/A,FALSE,"CAPREIT"}</definedName>
    <definedName name="wrn.CAPREIT2_3_4_1" localSheetId="0" hidden="1">{#N/A,#N/A,FALSE,"CAPREIT"}</definedName>
    <definedName name="wrn.CAPREIT2_3_4_1" hidden="1">{#N/A,#N/A,FALSE,"CAPREIT"}</definedName>
    <definedName name="wrn.CAPREIT2_3_5" localSheetId="0" hidden="1">{#N/A,#N/A,FALSE,"CAPREIT"}</definedName>
    <definedName name="wrn.CAPREIT2_3_5" hidden="1">{#N/A,#N/A,FALSE,"CAPREIT"}</definedName>
    <definedName name="wrn.CAPREIT2_4" localSheetId="0" hidden="1">{#N/A,#N/A,FALSE,"CAPREIT"}</definedName>
    <definedName name="wrn.CAPREIT2_4" hidden="1">{#N/A,#N/A,FALSE,"CAPREIT"}</definedName>
    <definedName name="wrn.CAPREIT2_4_1" localSheetId="0" hidden="1">{#N/A,#N/A,FALSE,"CAPREIT"}</definedName>
    <definedName name="wrn.CAPREIT2_4_1" hidden="1">{#N/A,#N/A,FALSE,"CAPREIT"}</definedName>
    <definedName name="wrn.CAPREIT2_4_1_1" localSheetId="0" hidden="1">{#N/A,#N/A,FALSE,"CAPREIT"}</definedName>
    <definedName name="wrn.CAPREIT2_4_1_1" hidden="1">{#N/A,#N/A,FALSE,"CAPREIT"}</definedName>
    <definedName name="wrn.CAPREIT2_4_1_1_1" localSheetId="0" hidden="1">{#N/A,#N/A,FALSE,"CAPREIT"}</definedName>
    <definedName name="wrn.CAPREIT2_4_1_1_1" hidden="1">{#N/A,#N/A,FALSE,"CAPREIT"}</definedName>
    <definedName name="wrn.CAPREIT2_4_1_1_1_1" localSheetId="0" hidden="1">{#N/A,#N/A,FALSE,"CAPREIT"}</definedName>
    <definedName name="wrn.CAPREIT2_4_1_1_1_1" hidden="1">{#N/A,#N/A,FALSE,"CAPREIT"}</definedName>
    <definedName name="wrn.CAPREIT2_4_1_1_2" localSheetId="0" hidden="1">{#N/A,#N/A,FALSE,"CAPREIT"}</definedName>
    <definedName name="wrn.CAPREIT2_4_1_1_2" hidden="1">{#N/A,#N/A,FALSE,"CAPREIT"}</definedName>
    <definedName name="wrn.CAPREIT2_4_1_1_3" localSheetId="0" hidden="1">{#N/A,#N/A,FALSE,"CAPREIT"}</definedName>
    <definedName name="wrn.CAPREIT2_4_1_1_3" hidden="1">{#N/A,#N/A,FALSE,"CAPREIT"}</definedName>
    <definedName name="wrn.CAPREIT2_4_1_2" localSheetId="0" hidden="1">{#N/A,#N/A,FALSE,"CAPREIT"}</definedName>
    <definedName name="wrn.CAPREIT2_4_1_2" hidden="1">{#N/A,#N/A,FALSE,"CAPREIT"}</definedName>
    <definedName name="wrn.CAPREIT2_4_1_2_1" localSheetId="0" hidden="1">{#N/A,#N/A,FALSE,"CAPREIT"}</definedName>
    <definedName name="wrn.CAPREIT2_4_1_2_1" hidden="1">{#N/A,#N/A,FALSE,"CAPREIT"}</definedName>
    <definedName name="wrn.CAPREIT2_4_1_3" localSheetId="0" hidden="1">{#N/A,#N/A,FALSE,"CAPREIT"}</definedName>
    <definedName name="wrn.CAPREIT2_4_1_3" hidden="1">{#N/A,#N/A,FALSE,"CAPREIT"}</definedName>
    <definedName name="wrn.CAPREIT2_4_1_4" localSheetId="0" hidden="1">{#N/A,#N/A,FALSE,"CAPREIT"}</definedName>
    <definedName name="wrn.CAPREIT2_4_1_4" hidden="1">{#N/A,#N/A,FALSE,"CAPREIT"}</definedName>
    <definedName name="wrn.CAPREIT2_4_2" localSheetId="0" hidden="1">{#N/A,#N/A,FALSE,"CAPREIT"}</definedName>
    <definedName name="wrn.CAPREIT2_4_2" hidden="1">{#N/A,#N/A,FALSE,"CAPREIT"}</definedName>
    <definedName name="wrn.CAPREIT2_4_2_1" localSheetId="0" hidden="1">{#N/A,#N/A,FALSE,"CAPREIT"}</definedName>
    <definedName name="wrn.CAPREIT2_4_2_1" hidden="1">{#N/A,#N/A,FALSE,"CAPREIT"}</definedName>
    <definedName name="wrn.CAPREIT2_4_2_1_1" localSheetId="0" hidden="1">{#N/A,#N/A,FALSE,"CAPREIT"}</definedName>
    <definedName name="wrn.CAPREIT2_4_2_1_1" hidden="1">{#N/A,#N/A,FALSE,"CAPREIT"}</definedName>
    <definedName name="wrn.CAPREIT2_4_2_2" localSheetId="0" hidden="1">{#N/A,#N/A,FALSE,"CAPREIT"}</definedName>
    <definedName name="wrn.CAPREIT2_4_2_2" hidden="1">{#N/A,#N/A,FALSE,"CAPREIT"}</definedName>
    <definedName name="wrn.CAPREIT2_4_2_3" localSheetId="0" hidden="1">{#N/A,#N/A,FALSE,"CAPREIT"}</definedName>
    <definedName name="wrn.CAPREIT2_4_2_3" hidden="1">{#N/A,#N/A,FALSE,"CAPREIT"}</definedName>
    <definedName name="wrn.CAPREIT2_4_3" localSheetId="0" hidden="1">{#N/A,#N/A,FALSE,"CAPREIT"}</definedName>
    <definedName name="wrn.CAPREIT2_4_3" hidden="1">{#N/A,#N/A,FALSE,"CAPREIT"}</definedName>
    <definedName name="wrn.CAPREIT2_4_3_1" localSheetId="0" hidden="1">{#N/A,#N/A,FALSE,"CAPREIT"}</definedName>
    <definedName name="wrn.CAPREIT2_4_3_1" hidden="1">{#N/A,#N/A,FALSE,"CAPREIT"}</definedName>
    <definedName name="wrn.CAPREIT2_4_4" localSheetId="0" hidden="1">{#N/A,#N/A,FALSE,"CAPREIT"}</definedName>
    <definedName name="wrn.CAPREIT2_4_4" hidden="1">{#N/A,#N/A,FALSE,"CAPREIT"}</definedName>
    <definedName name="wrn.CAPREIT2_4_5" localSheetId="0" hidden="1">{#N/A,#N/A,FALSE,"CAPREIT"}</definedName>
    <definedName name="wrn.CAPREIT2_4_5" hidden="1">{#N/A,#N/A,FALSE,"CAPREIT"}</definedName>
    <definedName name="wrn.CAPREIT2_5" localSheetId="0" hidden="1">{#N/A,#N/A,FALSE,"CAPREIT"}</definedName>
    <definedName name="wrn.CAPREIT2_5" hidden="1">{#N/A,#N/A,FALSE,"CAPREIT"}</definedName>
    <definedName name="wrn.CAPREIT2_5_1" localSheetId="0" hidden="1">{#N/A,#N/A,FALSE,"CAPREIT"}</definedName>
    <definedName name="wrn.CAPREIT2_5_1" hidden="1">{#N/A,#N/A,FALSE,"CAPREIT"}</definedName>
    <definedName name="wrn.CAPREIT2_5_1_1" localSheetId="0" hidden="1">{#N/A,#N/A,FALSE,"CAPREIT"}</definedName>
    <definedName name="wrn.CAPREIT2_5_1_1" hidden="1">{#N/A,#N/A,FALSE,"CAPREIT"}</definedName>
    <definedName name="wrn.CAPREIT2_5_1_1_1" localSheetId="0" hidden="1">{#N/A,#N/A,FALSE,"CAPREIT"}</definedName>
    <definedName name="wrn.CAPREIT2_5_1_1_1" hidden="1">{#N/A,#N/A,FALSE,"CAPREIT"}</definedName>
    <definedName name="wrn.CAPREIT2_5_1_1_1_1" localSheetId="0" hidden="1">{#N/A,#N/A,FALSE,"CAPREIT"}</definedName>
    <definedName name="wrn.CAPREIT2_5_1_1_1_1" hidden="1">{#N/A,#N/A,FALSE,"CAPREIT"}</definedName>
    <definedName name="wrn.CAPREIT2_5_1_1_2" localSheetId="0" hidden="1">{#N/A,#N/A,FALSE,"CAPREIT"}</definedName>
    <definedName name="wrn.CAPREIT2_5_1_1_2" hidden="1">{#N/A,#N/A,FALSE,"CAPREIT"}</definedName>
    <definedName name="wrn.CAPREIT2_5_1_1_3" localSheetId="0" hidden="1">{#N/A,#N/A,FALSE,"CAPREIT"}</definedName>
    <definedName name="wrn.CAPREIT2_5_1_1_3" hidden="1">{#N/A,#N/A,FALSE,"CAPREIT"}</definedName>
    <definedName name="wrn.CAPREIT2_5_1_2" localSheetId="0" hidden="1">{#N/A,#N/A,FALSE,"CAPREIT"}</definedName>
    <definedName name="wrn.CAPREIT2_5_1_2" hidden="1">{#N/A,#N/A,FALSE,"CAPREIT"}</definedName>
    <definedName name="wrn.CAPREIT2_5_1_2_1" localSheetId="0" hidden="1">{#N/A,#N/A,FALSE,"CAPREIT"}</definedName>
    <definedName name="wrn.CAPREIT2_5_1_2_1" hidden="1">{#N/A,#N/A,FALSE,"CAPREIT"}</definedName>
    <definedName name="wrn.CAPREIT2_5_1_3" localSheetId="0" hidden="1">{#N/A,#N/A,FALSE,"CAPREIT"}</definedName>
    <definedName name="wrn.CAPREIT2_5_1_3" hidden="1">{#N/A,#N/A,FALSE,"CAPREIT"}</definedName>
    <definedName name="wrn.CAPREIT2_5_1_4" localSheetId="0" hidden="1">{#N/A,#N/A,FALSE,"CAPREIT"}</definedName>
    <definedName name="wrn.CAPREIT2_5_1_4" hidden="1">{#N/A,#N/A,FALSE,"CAPREIT"}</definedName>
    <definedName name="wrn.CAPREIT2_5_2" localSheetId="0" hidden="1">{#N/A,#N/A,FALSE,"CAPREIT"}</definedName>
    <definedName name="wrn.CAPREIT2_5_2" hidden="1">{#N/A,#N/A,FALSE,"CAPREIT"}</definedName>
    <definedName name="wrn.CAPREIT2_5_2_1" localSheetId="0" hidden="1">{#N/A,#N/A,FALSE,"CAPREIT"}</definedName>
    <definedName name="wrn.CAPREIT2_5_2_1" hidden="1">{#N/A,#N/A,FALSE,"CAPREIT"}</definedName>
    <definedName name="wrn.CAPREIT2_5_2_1_1" localSheetId="0" hidden="1">{#N/A,#N/A,FALSE,"CAPREIT"}</definedName>
    <definedName name="wrn.CAPREIT2_5_2_1_1" hidden="1">{#N/A,#N/A,FALSE,"CAPREIT"}</definedName>
    <definedName name="wrn.CAPREIT2_5_2_2" localSheetId="0" hidden="1">{#N/A,#N/A,FALSE,"CAPREIT"}</definedName>
    <definedName name="wrn.CAPREIT2_5_2_2" hidden="1">{#N/A,#N/A,FALSE,"CAPREIT"}</definedName>
    <definedName name="wrn.CAPREIT2_5_2_3" localSheetId="0" hidden="1">{#N/A,#N/A,FALSE,"CAPREIT"}</definedName>
    <definedName name="wrn.CAPREIT2_5_2_3" hidden="1">{#N/A,#N/A,FALSE,"CAPREIT"}</definedName>
    <definedName name="wrn.CAPREIT2_5_3" localSheetId="0" hidden="1">{#N/A,#N/A,FALSE,"CAPREIT"}</definedName>
    <definedName name="wrn.CAPREIT2_5_3" hidden="1">{#N/A,#N/A,FALSE,"CAPREIT"}</definedName>
    <definedName name="wrn.CAPREIT2_5_4" localSheetId="0" hidden="1">{#N/A,#N/A,FALSE,"CAPREIT"}</definedName>
    <definedName name="wrn.CAPREIT2_5_4" hidden="1">{#N/A,#N/A,FALSE,"CAPREIT"}</definedName>
    <definedName name="wrn.Capx." localSheetId="0" hidden="1">{"Capx/exp",#N/A,FALSE,"CapX"}</definedName>
    <definedName name="wrn.Capx." hidden="1">{"Capx/exp",#N/A,FALSE,"CapX"}</definedName>
    <definedName name="wrn.Cardiovasculars." localSheetId="0" hidden="1">{#N/A,#N/A,FALSE,"Card";#N/A,#N/A,FALSE,"Prav";#N/A,#N/A,FALSE,"Irbe";#N/A,#N/A,FALSE,"Plavix";#N/A,#N/A,FALSE,"Capt";#N/A,#N/A,FALSE,"Fosi"}</definedName>
    <definedName name="wrn.Cardiovasculars." hidden="1">{#N/A,#N/A,FALSE,"Card";#N/A,#N/A,FALSE,"Prav";#N/A,#N/A,FALSE,"Irbe";#N/A,#N/A,FALSE,"Plavix";#N/A,#N/A,FALSE,"Capt";#N/A,#N/A,FALSE,"Fosi"}</definedName>
    <definedName name="wrn.cash." localSheetId="0" hidden="1">{#N/A,#N/A,FALSE,"Cash Stmt"}</definedName>
    <definedName name="wrn.cash." hidden="1">{#N/A,#N/A,FALSE,"Cash Stmt"}</definedName>
    <definedName name="wrn.Cash._.Acct._.Recons." localSheetId="0" hidden="1">{#N/A,#N/A,FALSE,"0012-10";#N/A,#N/A,FALSE,"0012-12";#N/A,#N/A,FALSE,"ta outst chks";#N/A,#N/A,FALSE,"0015-10";#N/A,#N/A,FALSE,"pr cks outst";#N/A,#N/A,FALSE,"0031-16";#N/A,#N/A,FALSE,"0031-18";#N/A,#N/A,FALSE,"0031-24";#N/A,#N/A,FALSE,"0031-90"}</definedName>
    <definedName name="wrn.Cash._.Acct._.Recons." hidden="1">{#N/A,#N/A,FALSE,"0012-10";#N/A,#N/A,FALSE,"0012-12";#N/A,#N/A,FALSE,"ta outst chks";#N/A,#N/A,FALSE,"0015-10";#N/A,#N/A,FALSE,"pr cks outst";#N/A,#N/A,FALSE,"0031-16";#N/A,#N/A,FALSE,"0031-18";#N/A,#N/A,FALSE,"0031-24";#N/A,#N/A,FALSE,"0031-90"}</definedName>
    <definedName name="wrn.Cash._.and._.Accrual." localSheetId="0" hidden="1">{"a_cash",#N/A,FALSE,"Summary";"a_accrual",#N/A,FALSE,"Summary"}</definedName>
    <definedName name="wrn.Cash._.and._.Accrual." hidden="1">{"a_cash",#N/A,FALSE,"Summary";"a_accrual",#N/A,FALSE,"Summary"}</definedName>
    <definedName name="wrn.Cash._.Flow." localSheetId="0" hidden="1">{#N/A,#N/A,FALSE,"Layout Cash Flow"}</definedName>
    <definedName name="wrn.Cash._.Flow." hidden="1">{#N/A,#N/A,FALSE,"Layout Cash Flow"}</definedName>
    <definedName name="wrn.Cash._.Flow._.Analysis." localSheetId="0" hidden="1">{"CF",#N/A,FALSE,"Cash Flow";"RET",#N/A,FALSE,"Returns";"NPV",#N/A,FALSE,"Values";"ASMPT",#N/A,FALSE,"Assumptions"}</definedName>
    <definedName name="wrn.Cash._.Flow._.Analysis." hidden="1">{"CF",#N/A,FALSE,"Cash Flow";"RET",#N/A,FALSE,"Returns";"NPV",#N/A,FALSE,"Values";"ASMPT",#N/A,FALSE,"Assumptions"}</definedName>
    <definedName name="wrn.Cash._.Flow._.and._.Matrix." localSheetId="0" hidden="1">{#N/A,#N/A,FALSE,"Matrix";#N/A,#N/A,FALSE,"Cash Flow";#N/A,#N/A,FALSE,"10 Year Cost Analysis"}</definedName>
    <definedName name="wrn.Cash._.Flow._.and._.Matrix." hidden="1">{#N/A,#N/A,FALSE,"Matrix";#N/A,#N/A,FALSE,"Cash Flow";#N/A,#N/A,FALSE,"10 Year Cost Analysis"}</definedName>
    <definedName name="wrn.Cash._.Flows." localSheetId="0" hidden="1">{#N/A,#N/A,FALSE,"Cash Flow_P";#N/A,#N/A,FALSE,"Cash Flow_1";#N/A,#N/A,FALSE,"Cash Flow_2";#N/A,#N/A,FALSE,"Cash Flow_3";#N/A,#N/A,FALSE,"Cash Flow_4"}</definedName>
    <definedName name="wrn.Cash._.Flows." hidden="1">{#N/A,#N/A,FALSE,"Cash Flow_P";#N/A,#N/A,FALSE,"Cash Flow_1";#N/A,#N/A,FALSE,"Cash Flow_2";#N/A,#N/A,FALSE,"Cash Flow_3";#N/A,#N/A,FALSE,"Cash Flow_4"}</definedName>
    <definedName name="wrn.CASH._.FLOWS._.ONLY." localSheetId="0" hidden="1">{#N/A,#N/A,FALSE,"Assumptions";#N/A,#N/A,FALSE,"Consol CF";#N/A,#N/A,FALSE,"Hacienda CF";#N/A,#N/A,FALSE,"Chabot CF";#N/A,#N/A,FALSE,"Diablo CF"}</definedName>
    <definedName name="wrn.CASH._.FLOWS._.ONLY." hidden="1">{#N/A,#N/A,FALSE,"Assumptions";#N/A,#N/A,FALSE,"Consol CF";#N/A,#N/A,FALSE,"Hacienda CF";#N/A,#N/A,FALSE,"Chabot CF";#N/A,#N/A,FALSE,"Diablo CF"}</definedName>
    <definedName name="wrn.Cash._.Report." localSheetId="0" hidden="1">{#N/A,#N/A,FALSE,"Cash v Loans";#N/A,#N/A,FALSE,"Future Investments"}</definedName>
    <definedName name="wrn.Cash._.Report." hidden="1">{#N/A,#N/A,FALSE,"Cash v Loans";#N/A,#N/A,FALSE,"Future Investments"}</definedName>
    <definedName name="wrn.Cash_Flow." localSheetId="0" hidden="1">{"One",#N/A,FALSE,"Cash Flow Statement"}</definedName>
    <definedName name="wrn.Cash_Flow." hidden="1">{"One",#N/A,FALSE,"Cash Flow Statement"}</definedName>
    <definedName name="wrn.CCC." localSheetId="0" hidden="1">{#N/A,#N/A,FALSE,"A";#N/A,#N/A,FALSE,"B"}</definedName>
    <definedName name="wrn.CCC." hidden="1">{#N/A,#N/A,FALSE,"A";#N/A,#N/A,FALSE,"B"}</definedName>
    <definedName name="wrn.CCC._.OPEX." localSheetId="0"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wrn.CCC._.OPEX."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wrn.CD." localSheetId="0" hidden="1">{"CD1",#N/A,TRUE,"C-D (R)";"CD2",#N/A,TRUE,"C-D (R)"}</definedName>
    <definedName name="wrn.CD." hidden="1">{"CD1",#N/A,TRUE,"C-D (R)";"CD2",#N/A,TRUE,"C-D (R)"}</definedName>
    <definedName name="wrn.Central._.Nervous._.System." localSheetId="0" hidden="1">{#N/A,#N/A,FALSE,"CNS";#N/A,#N/A,FALSE,"Serz";#N/A,#N/A,FALSE,"Ace"}</definedName>
    <definedName name="wrn.Central._.Nervous._.System." hidden="1">{#N/A,#N/A,FALSE,"CNS";#N/A,#N/A,FALSE,"Serz";#N/A,#N/A,FALSE,"Ace"}</definedName>
    <definedName name="wrn.CF._.Print." localSheetId="0"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CF._.Print."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CF_HIS_Rent_Roll." localSheetId="0" hidden="1">{#N/A,#N/A,FALSE,"History _P";#N/A,#N/A,FALSE,"Cash Flow_P";#N/A,#N/A,FALSE,"History_1";#N/A,#N/A,FALSE,"Cash Flow_1";#N/A,#N/A,FALSE,"History _2";#N/A,#N/A,FALSE,"Cash Flow_2";#N/A,#N/A,FALSE,"History _3";#N/A,#N/A,FALSE,"Cash Flow_3";#N/A,#N/A,FALSE,"History _4";#N/A,#N/A,FALSE,"Cash Flow_4"}</definedName>
    <definedName name="wrn.CF_HIS_Rent_Roll." hidden="1">{#N/A,#N/A,FALSE,"History _P";#N/A,#N/A,FALSE,"Cash Flow_P";#N/A,#N/A,FALSE,"History_1";#N/A,#N/A,FALSE,"Cash Flow_1";#N/A,#N/A,FALSE,"History _2";#N/A,#N/A,FALSE,"Cash Flow_2";#N/A,#N/A,FALSE,"History _3";#N/A,#N/A,FALSE,"Cash Flow_3";#N/A,#N/A,FALSE,"History _4";#N/A,#N/A,FALSE,"Cash Flow_4"}</definedName>
    <definedName name="wrn.CF_HISTORY." localSheetId="0" hidden="1">{#N/A,#N/A,FALSE,"History_1";#N/A,#N/A,FALSE,"Cash Flow_1"}</definedName>
    <definedName name="wrn.CF_HISTORY." hidden="1">{#N/A,#N/A,FALSE,"History_1";#N/A,#N/A,FALSE,"Cash Flow_1"}</definedName>
    <definedName name="wrn.CGR." localSheetId="0" hidden="1">{#N/A,#N/A,TRUE,"SUMMARY";#N/A,#N/A,TRUE,"LAND";#N/A,#N/A,TRUE,"DIRECT COST";#N/A,#N/A,TRUE,"INDIRECT COST";#N/A,#N/A,TRUE,"PERMIT FEES";#N/A,#N/A,TRUE,"ADDITIONAL PROJECT COST";"LOAN CASH FLOWS",#N/A,TRUE,"PROJECT COSTS";"SUBSUBSCHEDULE",#N/A,TRUE,"INCOME SUMMARY";"EARLY TRADING",#N/A,TRUE,"LEASEUP SCEN1 TARGET";#N/A,#N/A,TRUE,"APPENDIX";#N/A,#N/A,TRUE,"PROJECT COMPONENT BREAKDOWN"}</definedName>
    <definedName name="wrn.CGR." hidden="1">{#N/A,#N/A,TRUE,"SUMMARY";#N/A,#N/A,TRUE,"LAND";#N/A,#N/A,TRUE,"DIRECT COST";#N/A,#N/A,TRUE,"INDIRECT COST";#N/A,#N/A,TRUE,"PERMIT FEES";#N/A,#N/A,TRUE,"ADDITIONAL PROJECT COST";"LOAN CASH FLOWS",#N/A,TRUE,"PROJECT COSTS";"SUBSUBSCHEDULE",#N/A,TRUE,"INCOME SUMMARY";"EARLY TRADING",#N/A,TRUE,"LEASEUP SCEN1 TARGET";#N/A,#N/A,TRUE,"APPENDIX";#N/A,#N/A,TRUE,"PROJECT COMPONENT BREAKDOWN"}</definedName>
    <definedName name="wrn.CHART." localSheetId="0" hidden="1">{"CHART",#N/A,FALSE,"Arch Communications"}</definedName>
    <definedName name="wrn.CHART." hidden="1">{"CHART",#N/A,FALSE,"Arch Communications"}</definedName>
    <definedName name="wrn.CHART_old" localSheetId="0" hidden="1">{"CHART",#N/A,FALSE,"Arch Communications"}</definedName>
    <definedName name="wrn.CHART_old" hidden="1">{"CHART",#N/A,FALSE,"Arch Communications"}</definedName>
    <definedName name="wrn.CHART2._.detail." localSheetId="0" hidden="1">{#N/A,#N/A,FALSE,"Chart 2 by Prop Type"}</definedName>
    <definedName name="wrn.CHART2._.detail." hidden="1">{#N/A,#N/A,FALSE,"Chart 2 by Prop Type"}</definedName>
    <definedName name="wrn.check." localSheetId="0" hidden="1">{#N/A,#N/A,FALSE,"Input";#N/A,#N/A,FALSE,"1997";#N/A,#N/A,FALSE,"1996";#N/A,#N/A,FALSE,"1995";#N/A,#N/A,FALSE,"1994";#N/A,#N/A,FALSE,"1993";#N/A,#N/A,FALSE,"1993-1";#N/A,#N/A,FALSE,"1992";#N/A,#N/A,FALSE,"1991";#N/A,#N/A,FALSE,"1990";#N/A,#N/A,FALSE,"1989";#N/A,#N/A,FALSE,"1988"}</definedName>
    <definedName name="wrn.check." hidden="1">{#N/A,#N/A,FALSE,"Input";#N/A,#N/A,FALSE,"1997";#N/A,#N/A,FALSE,"1996";#N/A,#N/A,FALSE,"1995";#N/A,#N/A,FALSE,"1994";#N/A,#N/A,FALSE,"1993";#N/A,#N/A,FALSE,"1993-1";#N/A,#N/A,FALSE,"1992";#N/A,#N/A,FALSE,"1991";#N/A,#N/A,FALSE,"1990";#N/A,#N/A,FALSE,"1989";#N/A,#N/A,FALSE,"1988"}</definedName>
    <definedName name="wrn.Clarie_Bridge." localSheetId="0" hidden="1">{"One",#N/A,FALSE,"Claire Bridge";"Two",#N/A,FALSE,"Claire Bridge";"Three",#N/A,FALSE,"Claire Bridge";"Four",#N/A,FALSE,"Claire Bridge";"Five",#N/A,FALSE,"Claire Bridge"}</definedName>
    <definedName name="wrn.Clarie_Bridge." hidden="1">{"One",#N/A,FALSE,"Claire Bridge";"Two",#N/A,FALSE,"Claire Bridge";"Three",#N/A,FALSE,"Claire Bridge";"Four",#N/A,FALSE,"Claire Bridge";"Five",#N/A,FALSE,"Claire Bridge"}</definedName>
    <definedName name="wrn.clientcopy."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osing._.statement." localSheetId="0" hidden="1">{"page1",#N/A,FALSE,"CTT_CLO";"page2",#N/A,FALSE,"CTT_CLO"}</definedName>
    <definedName name="wrn.closing._.statement." hidden="1">{"page1",#N/A,FALSE,"CTT_CLO";"page2",#N/A,FALSE,"CTT_CLO"}</definedName>
    <definedName name="wrn.Color._.Pages...change._.printer." localSheetId="0" hidden="1">{#N/A,#N/A,FALSE,"Executive Summary Page 1";#N/A,#N/A,FALSE,"Executive Summary Page 1(P)";#N/A,#N/A,FALSE,"Executive Summary Page 2";#N/A,#N/A,FALSE,"Executive Summary Page 3";#N/A,#N/A,FALSE,"Site Improvement-Portfolio";#N/A,#N/A,FALSE,"DCF Assumptions Exhibit";#N/A,#N/A,FALSE,"Metro Profile";#N/A,#N/A,FALSE,"Metro Employment";#N/A,#N/A,FALSE,"US Market"}</definedName>
    <definedName name="wrn.Color._.Pages...change._.printer." hidden="1">{#N/A,#N/A,FALSE,"Executive Summary Page 1";#N/A,#N/A,FALSE,"Executive Summary Page 1(P)";#N/A,#N/A,FALSE,"Executive Summary Page 2";#N/A,#N/A,FALSE,"Executive Summary Page 3";#N/A,#N/A,FALSE,"Site Improvement-Portfolio";#N/A,#N/A,FALSE,"DCF Assumptions Exhibit";#N/A,#N/A,FALSE,"Metro Profile";#N/A,#N/A,FALSE,"Metro Employment";#N/A,#N/A,FALSE,"US Market"}</definedName>
    <definedName name="wrn.COM." localSheetId="0" hidden="1">{"COM",#N/A,FALSE,"800 10th"}</definedName>
    <definedName name="wrn.COM." hidden="1">{"COM",#N/A,FALSE,"800 10th"}</definedName>
    <definedName name="wrn.Combination." localSheetId="0"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ation."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ED." localSheetId="0" hidden="1">{#N/A,#N/A,FALSE,"INPUTS";#N/A,#N/A,FALSE,"PROFORMA BSHEET";#N/A,#N/A,FALSE,"COMBINED";#N/A,#N/A,FALSE,"HIGH YIELD";#N/A,#N/A,FALSE,"COMB_GRAPHS"}</definedName>
    <definedName name="wrn.COMBINED." hidden="1">{#N/A,#N/A,FALSE,"INPUTS";#N/A,#N/A,FALSE,"PROFORMA BSHEET";#N/A,#N/A,FALSE,"COMBINED";#N/A,#N/A,FALSE,"HIGH YIELD";#N/A,#N/A,FALSE,"COMB_GRAPHS"}</definedName>
    <definedName name="wrn.combineda" localSheetId="0" hidden="1">{#N/A,#N/A,FALSE,"INPUTS";#N/A,#N/A,FALSE,"PROFORMA BSHEET";#N/A,#N/A,FALSE,"COMBINED";#N/A,#N/A,FALSE,"HIGH YIELD";#N/A,#N/A,FALSE,"COMB_GRAPHS"}</definedName>
    <definedName name="wrn.combineda" hidden="1">{#N/A,#N/A,FALSE,"INPUTS";#N/A,#N/A,FALSE,"PROFORMA BSHEET";#N/A,#N/A,FALSE,"COMBINED";#N/A,#N/A,FALSE,"HIGH YIELD";#N/A,#N/A,FALSE,"COMB_GRAPHS"}</definedName>
    <definedName name="wrn.ComboResults." localSheetId="0" hidden="1">{#N/A,#N/A,FALSE,"Combo-Ass ";#N/A,#N/A,FALSE,"Combo-AD sum";#N/A,#N/A,FALSE,"Combo-Syn Sens";#N/A,#N/A,FALSE,"Combo-Contr";#N/A,#N/A,FALSE,"Combo-Credit Sum";#N/A,#N/A,FALSE,"Combo-Credit";#N/A,#N/A,FALSE,"Combo-AD";#N/A,#N/A,FALSE,"Combo-AD CF"}</definedName>
    <definedName name="wrn.ComboResults." hidden="1">{#N/A,#N/A,FALSE,"Combo-Ass ";#N/A,#N/A,FALSE,"Combo-AD sum";#N/A,#N/A,FALSE,"Combo-Syn Sens";#N/A,#N/A,FALSE,"Combo-Contr";#N/A,#N/A,FALSE,"Combo-Credit Sum";#N/A,#N/A,FALSE,"Combo-Credit";#N/A,#N/A,FALSE,"Combo-AD";#N/A,#N/A,FALSE,"Combo-AD CF"}</definedName>
    <definedName name="wrn.ComboState." localSheetId="0" hidden="1">{#N/A,#N/A,FALSE,"Combo-Ass ";#N/A,#N/A,FALSE,"Combo-IS";#N/A,#N/A,FALSE,"Combo-BS";#N/A,#N/A,FALSE,"Combo-CF"}</definedName>
    <definedName name="wrn.ComboState." hidden="1">{#N/A,#N/A,FALSE,"Combo-Ass ";#N/A,#N/A,FALSE,"Combo-IS";#N/A,#N/A,FALSE,"Combo-BS";#N/A,#N/A,FALSE,"Combo-CF"}</definedName>
    <definedName name="wrn.comco." localSheetId="0" hidden="1">{"all",#N/A,FALSE,"Compco";"summary",#N/A,FALSE,"Compco"}</definedName>
    <definedName name="wrn.comco." hidden="1">{"all",#N/A,FALSE,"Compco";"summary",#N/A,FALSE,"Compco"}</definedName>
    <definedName name="wrn.comision._.ejecutiva._.mayo._.98." localSheetId="0" hidden="1">{#N/A,#N/A,FALSE,"ingtemat";"HOJARESUMIDA",#N/A,FALSE,"calc1998-2007";"hipotesis tematicos",#N/A,FALSE,"calc1998-2007";"HIPÓTESIS CABLE",#N/A,FALSE,"calc1998-2007";#N/A,#N/A,FALSE,"Proyección 1998-2007";"estadistica de ventas",#N/A,FALSE,"estad.ventas"}</definedName>
    <definedName name="wrn.comision._.ejecutiva._.mayo._.98." hidden="1">{#N/A,#N/A,FALSE,"ingtemat";"HOJARESUMIDA",#N/A,FALSE,"calc1998-2007";"hipotesis tematicos",#N/A,FALSE,"calc1998-2007";"HIPÓTESIS CABLE",#N/A,FALSE,"calc1998-2007";#N/A,#N/A,FALSE,"Proyección 1998-2007";"estadistica de ventas",#N/A,FALSE,"estad.ventas"}</definedName>
    <definedName name="wrn.COMLAWTC." localSheetId="0" hidden="1">{"Commish",#N/A,FALSE,"LAWTC"}</definedName>
    <definedName name="wrn.COMLAWTC." hidden="1">{"Commish",#N/A,FALSE,"LAWTC"}</definedName>
    <definedName name="wrn.COMPANY." localSheetId="0" hidden="1">{"REP1",#N/A,FALSE,"ריכוז";"REP2",#N/A,FALSE,"מפורט1";"REP3",#N/A,FALSE,"מפורט1";"REP4",#N/A,FALSE,"מפורט2";"REP5",#N/A,FALSE,"מפורט2";"REP6",#N/A,FALSE,"מפורט2"}</definedName>
    <definedName name="wrn.COMPANY." hidden="1">{"REP1",#N/A,FALSE,"ריכוז";"REP2",#N/A,FALSE,"מפורט1";"REP3",#N/A,FALSE,"מפורט1";"REP4",#N/A,FALSE,"מפורט2";"REP5",#N/A,FALSE,"מפורט2";"REP6",#N/A,FALSE,"מפורט2"}</definedName>
    <definedName name="wrn.COMPCO." localSheetId="0" hidden="1">{"Page1",#N/A,FALSE,"CompCo";"Page2",#N/A,FALSE,"CompCo"}</definedName>
    <definedName name="wrn.COMPCO." hidden="1">{"Page1",#N/A,FALSE,"CompCo";"Page2",#N/A,FALSE,"CompCo"}</definedName>
    <definedName name="wrn.compco2" localSheetId="0" hidden="1">{"mult96",#N/A,FALSE,"PETCOMP";"est96",#N/A,FALSE,"PETCOMP";"mult95",#N/A,FALSE,"PETCOMP";"est95",#N/A,FALSE,"PETCOMP";"multltm",#N/A,FALSE,"PETCOMP";"resultltm",#N/A,FALSE,"PETCOMP"}</definedName>
    <definedName name="wrn.compco2" hidden="1">{"mult96",#N/A,FALSE,"PETCOMP";"est96",#N/A,FALSE,"PETCOMP";"mult95",#N/A,FALSE,"PETCOMP";"est95",#N/A,FALSE,"PETCOMP";"multltm",#N/A,FALSE,"PETCOMP";"resultltm",#N/A,FALSE,"PETCOMP"}</definedName>
    <definedName name="wrn.compco3" localSheetId="0" hidden="1">{"mult96",#N/A,FALSE,"PETCOMP";"est96",#N/A,FALSE,"PETCOMP";"mult95",#N/A,FALSE,"PETCOMP";"est95",#N/A,FALSE,"PETCOMP";"multltm",#N/A,FALSE,"PETCOMP";"resultltm",#N/A,FALSE,"PETCOMP"}</definedName>
    <definedName name="wrn.compco3" hidden="1">{"mult96",#N/A,FALSE,"PETCOMP";"est96",#N/A,FALSE,"PETCOMP";"mult95",#N/A,FALSE,"PETCOMP";"est95",#N/A,FALSE,"PETCOMP";"multltm",#N/A,FALSE,"PETCOMP";"resultltm",#N/A,FALSE,"PETCOMP"}</definedName>
    <definedName name="wrn.complet._.sauf._.balance." localSheetId="0" hidden="1">{"VUEIS",#N/A,FALSE,"calcul IS";"FNP",#N/A,FALSE,"FNP";"CCA",#N/A,FALSE,"CCA et produits a recevoir";"IMPOTS",#N/A,FALSE,"TAXESet prov charges sociales";"FRAISFI",#N/A,FALSE,"Intérêts financiers, PCA ";"budget1",#N/A,FALSE,"BUDG.XLS";"budget2",#N/A,FALSE,"BUDG.XLS";"marge complete",#N/A,FALSE,"marge";"VUECUMUL",#N/A,FALSE,"marge cumulée";"page 25",#N/A,FALSE,"inventory Summary";#N/A,#N/A,FALSE,"reserves and accruals";#N/A,#N/A,FALSE,"contrôle"}</definedName>
    <definedName name="wrn.complet._.sauf._.balance." hidden="1">{"VUEIS",#N/A,FALSE,"calcul IS";"FNP",#N/A,FALSE,"FNP";"CCA",#N/A,FALSE,"CCA et produits a recevoir";"IMPOTS",#N/A,FALSE,"TAXESet prov charges sociales";"FRAISFI",#N/A,FALSE,"Intérêts financiers, PCA ";"budget1",#N/A,FALSE,"BUDG.XLS";"budget2",#N/A,FALSE,"BUDG.XLS";"marge complete",#N/A,FALSE,"marge";"VUECUMUL",#N/A,FALSE,"marge cumulée";"page 25",#N/A,FALSE,"inventory Summary";#N/A,#N/A,FALSE,"reserves and accruals";#N/A,#N/A,FALSE,"contrôle"}</definedName>
    <definedName name="wrn.Complete." localSheetId="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Budget." localSheetId="0" hidden="1">{#N/A,#N/A,FALSE,"PropInfo";#N/A,#N/A,FALSE,"Summary";#N/A,#N/A,FALSE,"Comparitive";#N/A,#N/A,FALSE,"RevSummary";#N/A,#N/A,FALSE,"Rooms";#N/A,#N/A,FALSE,"Van";#N/A,#N/A,FALSE,"F&amp;B Rev";#N/A,#N/A,FALSE,"Food";#N/A,#N/A,FALSE,"Bev";#N/A,#N/A,FALSE,"PBX";#N/A,#N/A,FALSE,"Fitness";#N/A,#N/A,FALSE,"Golf #1";#N/A,#N/A,FALSE,"Golf #2 ";#N/A,#N/A,FALSE,"Tennis";#N/A,#N/A,FALSE,"BusCtr";#N/A,#N/A,FALSE,"InRoomVend";#N/A,#N/A,FALSE,"Retail #1";#N/A,#N/A,FALSE,"Retail #2";#N/A,#N/A,FALSE,"Parking";#N/A,#N/A,FALSE,"Rents&amp;Other";#N/A,#N/A,FALSE,"A&amp;G";#N/A,#N/A,FALSE,"A&amp;P";#N/A,#N/A,FALSE,"Comp";#N/A,#N/A,FALSE,"R&amp;M";#N/A,#N/A,FALSE,"Energy";#N/A,#N/A,FALSE,"Capital";#N/A,#N/A,FALSE,"Laundry";#N/A,#N/A,FALSE,"EmpCafe";#N/A,#N/A,FALSE,"PTEB";#N/A,#N/A,FALSE,"Rent Calc"}</definedName>
    <definedName name="wrn.Complete._.Budget." hidden="1">{#N/A,#N/A,FALSE,"PropInfo";#N/A,#N/A,FALSE,"Summary";#N/A,#N/A,FALSE,"Comparitive";#N/A,#N/A,FALSE,"RevSummary";#N/A,#N/A,FALSE,"Rooms";#N/A,#N/A,FALSE,"Van";#N/A,#N/A,FALSE,"F&amp;B Rev";#N/A,#N/A,FALSE,"Food";#N/A,#N/A,FALSE,"Bev";#N/A,#N/A,FALSE,"PBX";#N/A,#N/A,FALSE,"Fitness";#N/A,#N/A,FALSE,"Golf #1";#N/A,#N/A,FALSE,"Golf #2 ";#N/A,#N/A,FALSE,"Tennis";#N/A,#N/A,FALSE,"BusCtr";#N/A,#N/A,FALSE,"InRoomVend";#N/A,#N/A,FALSE,"Retail #1";#N/A,#N/A,FALSE,"Retail #2";#N/A,#N/A,FALSE,"Parking";#N/A,#N/A,FALSE,"Rents&amp;Other";#N/A,#N/A,FALSE,"A&amp;G";#N/A,#N/A,FALSE,"A&amp;P";#N/A,#N/A,FALSE,"Comp";#N/A,#N/A,FALSE,"R&amp;M";#N/A,#N/A,FALSE,"Energy";#N/A,#N/A,FALSE,"Capital";#N/A,#N/A,FALSE,"Laundry";#N/A,#N/A,FALSE,"EmpCafe";#N/A,#N/A,FALSE,"PTEB";#N/A,#N/A,FALSE,"Rent Calc"}</definedName>
    <definedName name="wrn.Complete._.Cash._.Flow." localSheetId="0" hidden="1">{"CF Assumptions",#N/A,FALSE,"Asu";#N/A,#N/A,FALSE,"Summary";#N/A,#N/A,FALSE,"CF (2)";#N/A,#N/A,FALSE,"C&amp;D";"SM1",#N/A,FALSE,"SM";"SM2",#N/A,FALSE,"SM";#N/A,#N/A,FALSE,"B&amp;T";"Mgmt1",#N/A,FALSE,"MGMT";"Mgmt2",#N/A,FALSE,"MGMT";"Rent1",#N/A,FALSE,"RENT";"Rent2",#N/A,FALSE,"RENT";#N/A,#N/A,FALSE,"HOSP";#N/A,#N/A,FALSE,"FIN";#N/A,#N/A,FALSE,"Notes"}</definedName>
    <definedName name="wrn.Complete._.Cash._.Flow." hidden="1">{"CF Assumptions",#N/A,FALSE,"Asu";#N/A,#N/A,FALSE,"Summary";#N/A,#N/A,FALSE,"CF (2)";#N/A,#N/A,FALSE,"C&amp;D";"SM1",#N/A,FALSE,"SM";"SM2",#N/A,FALSE,"SM";#N/A,#N/A,FALSE,"B&amp;T";"Mgmt1",#N/A,FALSE,"MGMT";"Mgmt2",#N/A,FALSE,"MGMT";"Rent1",#N/A,FALSE,"RENT";"Rent2",#N/A,FALSE,"RENT";#N/A,#N/A,FALSE,"HOSP";#N/A,#N/A,FALSE,"FIN";#N/A,#N/A,FALSE,"Notes"}</definedName>
    <definedName name="wrn.Complete._.Model." localSheetId="0" hidden="1">{#N/A,#N/A,FALSE,"Assumptions";#N/A,#N/A,FALSE,"AcqShares";#N/A,#N/A,FALSE,"TgtShares";#N/A,#N/A,FALSE,"Acq IS";#N/A,#N/A,FALSE,"Tgt IS";#N/A,#N/A,FALSE,"PFIS";#N/A,#N/A,FALSE,"MergerAnalysis";#N/A,#N/A,FALSE,"Contribution";#N/A,#N/A,FALSE,"SumStat"}</definedName>
    <definedName name="wrn.Complete._.Model." hidden="1">{#N/A,#N/A,FALSE,"Assumptions";#N/A,#N/A,FALSE,"AcqShares";#N/A,#N/A,FALSE,"TgtShares";#N/A,#N/A,FALSE,"Acq IS";#N/A,#N/A,FALSE,"Tgt IS";#N/A,#N/A,FALSE,"PFIS";#N/A,#N/A,FALSE,"MergerAnalysis";#N/A,#N/A,FALSE,"Contribution";#N/A,#N/A,FALSE,"SumStat"}</definedName>
    <definedName name="wrn.Complete._.Package." localSheetId="0" hidden="1">{"Summary Including DHC",#N/A,TRUE,"SUMMARY";"Financial Assumptions",#N/A,TRUE,"Financial Assumptions";"Sources &amp; Uses",#N/A,TRUE,"Financial Assumptions";"History &amp; Projection",#N/A,TRUE,"History - Proforma"}</definedName>
    <definedName name="wrn.Complete._.Package." hidden="1">{"Summary Including DHC",#N/A,TRUE,"SUMMARY";"Financial Assumptions",#N/A,TRUE,"Financial Assumptions";"Sources &amp; Uses",#N/A,TRUE,"Financial Assumptions";"History &amp; Projection",#N/A,TRUE,"History - Proforma"}</definedName>
    <definedName name="wrn.Complete._.Report." localSheetId="0" hidden="1">{#N/A,#N/A,FALSE,"Title Page";#N/A,#N/A,FALSE,"Assumptions";#N/A,#N/A,FALSE,"EBITDA";#N/A,#N/A,FALSE,"Debt";#N/A,#N/A,FALSE,"Cov";#N/A,#N/A,FALSE,"ERET";#N/A,#N/A,FALSE,"DRET";#N/A,#N/A,FALSE,"Balance Sheet";#N/A,#N/A,FALSE,"Plan Summary"}</definedName>
    <definedName name="wrn.Complete._.Report." hidden="1">{#N/A,#N/A,FALSE,"Title Page";#N/A,#N/A,FALSE,"Assumptions";#N/A,#N/A,FALSE,"EBITDA";#N/A,#N/A,FALSE,"Debt";#N/A,#N/A,FALSE,"Cov";#N/A,#N/A,FALSE,"ERET";#N/A,#N/A,FALSE,"DRET";#N/A,#N/A,FALSE,"Balance Sheet";#N/A,#N/A,FALSE,"Plan Summary"}</definedName>
    <definedName name="wrn.Complete._.Review." localSheetId="0" hidden="1">{#N/A,#N/A,FALSE,"Occ and Rate";#N/A,#N/A,FALSE,"PF Input";#N/A,#N/A,FALSE,"Capital Input";#N/A,#N/A,FALSE,"Proforma Five Yr";#N/A,#N/A,FALSE,"Calculations";#N/A,#N/A,FALSE,"Transaction Summary-DTW"}</definedName>
    <definedName name="wrn.Complete._.Review." hidden="1">{#N/A,#N/A,FALSE,"Occ and Rate";#N/A,#N/A,FALSE,"PF Input";#N/A,#N/A,FALSE,"Capital Input";#N/A,#N/A,FALSE,"Proforma Five Yr";#N/A,#N/A,FALSE,"Calculations";#N/A,#N/A,FALSE,"Transaction Summary-DTW"}</definedName>
    <definedName name="wrn.Complete._.Review._1" localSheetId="0" hidden="1">{#N/A,#N/A,FALSE,"Occ and Rate";#N/A,#N/A,FALSE,"PF Input";#N/A,#N/A,FALSE,"Capital Input";#N/A,#N/A,FALSE,"Proforma Five Yr";#N/A,#N/A,FALSE,"Calculations";#N/A,#N/A,FALSE,"Transaction Summary-DTW"}</definedName>
    <definedName name="wrn.Complete._.Review._1" hidden="1">{#N/A,#N/A,FALSE,"Occ and Rate";#N/A,#N/A,FALSE,"PF Input";#N/A,#N/A,FALSE,"Capital Input";#N/A,#N/A,FALSE,"Proforma Five Yr";#N/A,#N/A,FALSE,"Calculations";#N/A,#N/A,FALSE,"Transaction Summary-DTW"}</definedName>
    <definedName name="wrn.Complete._.Review._2" localSheetId="0" hidden="1">{#N/A,#N/A,FALSE,"Occ and Rate";#N/A,#N/A,FALSE,"PF Input";#N/A,#N/A,FALSE,"Capital Input";#N/A,#N/A,FALSE,"Proforma Five Yr";#N/A,#N/A,FALSE,"Calculations";#N/A,#N/A,FALSE,"Transaction Summary-DTW"}</definedName>
    <definedName name="wrn.Complete._.Review._2" hidden="1">{#N/A,#N/A,FALSE,"Occ and Rate";#N/A,#N/A,FALSE,"PF Input";#N/A,#N/A,FALSE,"Capital Input";#N/A,#N/A,FALSE,"Proforma Five Yr";#N/A,#N/A,FALSE,"Calculations";#N/A,#N/A,FALSE,"Transaction Summary-DTW"}</definedName>
    <definedName name="wrn.Complete._.Review._3" localSheetId="0" hidden="1">{#N/A,#N/A,FALSE,"Occ and Rate";#N/A,#N/A,FALSE,"PF Input";#N/A,#N/A,FALSE,"Capital Input";#N/A,#N/A,FALSE,"Proforma Five Yr";#N/A,#N/A,FALSE,"Calculations";#N/A,#N/A,FALSE,"Transaction Summary-DTW"}</definedName>
    <definedName name="wrn.Complete._.Review._3" hidden="1">{#N/A,#N/A,FALSE,"Occ and Rate";#N/A,#N/A,FALSE,"PF Input";#N/A,#N/A,FALSE,"Capital Input";#N/A,#N/A,FALSE,"Proforma Five Yr";#N/A,#N/A,FALSE,"Calculations";#N/A,#N/A,FALSE,"Transaction Summary-DTW"}</definedName>
    <definedName name="wrn.Complete.2" localSheetId="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localSheetId="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NSOLIDATION." localSheetId="0" hidden="1">{"PAGE1",#N/A,FALSE,"Consolidation";"PAGE2",#N/A,FALSE,"Consolidation";"PAGE3",#N/A,FALSE,"Consolidation";"PAGE4",#N/A,FALSE,"Consolidation";"PAGE5",#N/A,FALSE,"Consolidation";"PAGE6",#N/A,FALSE,"Consolidation";"PAGE7",#N/A,FALSE,"Consolidation"}</definedName>
    <definedName name="wrn.CONSOLIDATION." hidden="1">{"PAGE1",#N/A,FALSE,"Consolidation";"PAGE2",#N/A,FALSE,"Consolidation";"PAGE3",#N/A,FALSE,"Consolidation";"PAGE4",#N/A,FALSE,"Consolidation";"PAGE5",#N/A,FALSE,"Consolidation";"PAGE6",#N/A,FALSE,"Consolidation";"PAGE7",#N/A,FALSE,"Consolidation"}</definedName>
    <definedName name="wrn.Construction._.Costs." localSheetId="0" hidden="1">{"Construction Costs",#N/A,FALSE,"Total Costs"}</definedName>
    <definedName name="wrn.Construction._.Costs." hidden="1">{"Construction Costs",#N/A,FALSE,"Total Costs"}</definedName>
    <definedName name="wrn.Consumer._.Medicines." localSheetId="0" hidden="1">{#N/A,#N/A,FALSE,"OTC";#N/A,#N/A,FALSE,"Ther";#N/A,#N/A,FALSE,"Temp";#N/A,#N/A,FALSE,"Exce";#N/A,#N/A,FALSE,"Buff";#N/A,#N/A,FALSE,"Picot";#N/A,#N/A,FALSE,"Luftal";#N/A,#N/A,FALSE,"Comt"}</definedName>
    <definedName name="wrn.Consumer._.Medicines." hidden="1">{#N/A,#N/A,FALSE,"OTC";#N/A,#N/A,FALSE,"Ther";#N/A,#N/A,FALSE,"Temp";#N/A,#N/A,FALSE,"Exce";#N/A,#N/A,FALSE,"Buff";#N/A,#N/A,FALSE,"Picot";#N/A,#N/A,FALSE,"Luftal";#N/A,#N/A,FALSE,"Comt"}</definedName>
    <definedName name="wrn.Continous._.Page._.Numbers._.DCF." localSheetId="0"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ribution." localSheetId="0" hidden="1">{#N/A,#N/A,FALSE,"Contribution Analysis"}</definedName>
    <definedName name="wrn.contribution." hidden="1">{#N/A,#N/A,FALSE,"Contribution Analysis"}</definedName>
    <definedName name="wrn.contribution.1" localSheetId="0" hidden="1">{#N/A,#N/A,FALSE,"Contribution Analysis"}</definedName>
    <definedName name="wrn.contribution.1" hidden="1">{#N/A,#N/A,FALSE,"Contribution Analysis"}</definedName>
    <definedName name="wrn.contributiona" localSheetId="0" hidden="1">{#N/A,#N/A,FALSE,"Contribution Analysis"}</definedName>
    <definedName name="wrn.contributiona" hidden="1">{#N/A,#N/A,FALSE,"Contribution Analysis"}</definedName>
    <definedName name="wrn.Control._.Sheet." localSheetId="0" hidden="1">{#N/A,#N/A,FALSE,"CONTROL"}</definedName>
    <definedName name="wrn.Control._.Sheet." hidden="1">{#N/A,#N/A,FALSE,"CONTROL"}</definedName>
    <definedName name="wrn.Control_A." localSheetId="0" hidden="1">{#N/A,#N/A,FALSE,"Notes";#N/A,#N/A,FALSE,"CFD Summary";#N/A,#N/A,FALSE,"Loan Value";#N/A,#N/A,FALSE,"CashFlowSummary";#N/A,#N/A,FALSE,"InvestorSummary";#N/A,#N/A,FALSE,"RevenueAssumptions";#N/A,#N/A,FALSE,"MasterCostAssmp";#N/A,#N/A,FALSE,"InTractCstAssmp";#N/A,#N/A,FALSE,"LotTakedowns"}</definedName>
    <definedName name="wrn.Control_A." hidden="1">{#N/A,#N/A,FALSE,"Notes";#N/A,#N/A,FALSE,"CFD Summary";#N/A,#N/A,FALSE,"Loan Value";#N/A,#N/A,FALSE,"CashFlowSummary";#N/A,#N/A,FALSE,"InvestorSummary";#N/A,#N/A,FALSE,"RevenueAssumptions";#N/A,#N/A,FALSE,"MasterCostAssmp";#N/A,#N/A,FALSE,"InTractCstAssmp";#N/A,#N/A,FALSE,"LotTakedowns"}</definedName>
    <definedName name="wrn.Control_M." localSheetId="0" hidden="1">{#N/A,#N/A,FALSE,"Notes";#N/A,#N/A,FALSE,"CFD Summary";#N/A,#N/A,FALSE,"BaseAssumptions";#N/A,#N/A,FALSE,"RevenueAssumptions";#N/A,#N/A,FALSE,"MasterCostAssmp";#N/A,#N/A,FALSE,"InTractCstAssmp";#N/A,#N/A,FALSE,"LotTakedowns";#N/A,#N/A,FALSE,"CashFlowSummary";#N/A,#N/A,FALSE,"FlowSummary";#N/A,#N/A,FALSE,"SourcesAndUses";#N/A,#N/A,FALSE,"CashDistribute";#N/A,#N/A,FALSE,"InvestorSummary";#N/A,#N/A,FALSE,"AcqDev Loan";#N/A,#N/A,FALSE,"Finance Summary";#N/A,#N/A,FALSE,"Valuation"}</definedName>
    <definedName name="wrn.Control_M." hidden="1">{#N/A,#N/A,FALSE,"Notes";#N/A,#N/A,FALSE,"CFD Summary";#N/A,#N/A,FALSE,"BaseAssumptions";#N/A,#N/A,FALSE,"RevenueAssumptions";#N/A,#N/A,FALSE,"MasterCostAssmp";#N/A,#N/A,FALSE,"InTractCstAssmp";#N/A,#N/A,FALSE,"LotTakedowns";#N/A,#N/A,FALSE,"CashFlowSummary";#N/A,#N/A,FALSE,"FlowSummary";#N/A,#N/A,FALSE,"SourcesAndUses";#N/A,#N/A,FALSE,"CashDistribute";#N/A,#N/A,FALSE,"InvestorSummary";#N/A,#N/A,FALSE,"AcqDev Loan";#N/A,#N/A,FALSE,"Finance Summary";#N/A,#N/A,FALSE,"Valuation"}</definedName>
    <definedName name="wrn.Core." localSheetId="0" hidden="1">{#N/A,#N/A,FALSE,"Summary";#N/A,#N/A,FALSE,"Summary (2)";#N/A,#N/A,FALSE,"100 Wall (ll)";#N/A,#N/A,FALSE,"100 Wall (pj)";#N/A,#N/A,FALSE,"88 Pine (ll)";#N/A,#N/A,FALSE,"88 Pine (pj)";#N/A,#N/A,FALSE,"1 WTC (ll)";#N/A,#N/A,FALSE,"1 WTC (pj)"}</definedName>
    <definedName name="wrn.Core." hidden="1">{#N/A,#N/A,FALSE,"Summary";#N/A,#N/A,FALSE,"Summary (2)";#N/A,#N/A,FALSE,"100 Wall (ll)";#N/A,#N/A,FALSE,"100 Wall (pj)";#N/A,#N/A,FALSE,"88 Pine (ll)";#N/A,#N/A,FALSE,"88 Pine (pj)";#N/A,#N/A,FALSE,"1 WTC (ll)";#N/A,#N/A,FALSE,"1 WTC (pj)"}</definedName>
    <definedName name="wrn.Cornell." localSheetId="0" hidden="1">{"IRRS",#N/A,TRUE,"Cornell Retail Analysis";"Schedule A",#N/A,TRUE,"Cornell Retail Analysis";"Schedule B",#N/A,TRUE,"Cornell Retail Analysis";"Schedule C",#N/A,TRUE,"Cornell Retail Analysis";"Schedule D",#N/A,TRUE,"Cornell Retail Analysis";"Schedule E",#N/A,TRUE,"Cornell Retail Analysis"}</definedName>
    <definedName name="wrn.Cornell." hidden="1">{"IRRS",#N/A,TRUE,"Cornell Retail Analysis";"Schedule A",#N/A,TRUE,"Cornell Retail Analysis";"Schedule B",#N/A,TRUE,"Cornell Retail Analysis";"Schedule C",#N/A,TRUE,"Cornell Retail Analysis";"Schedule D",#N/A,TRUE,"Cornell Retail Analysis";"Schedule E",#N/A,TRUE,"Cornell Retail Analysis"}</definedName>
    <definedName name="wrn.CORNELL._.ANALYSIS." localSheetId="0" hidden="1">{#N/A,#N/A,FALSE,"CORNELL SCENARIO COMPARISON";#N/A,#N/A,FALSE,"SUMMARY";#N/A,#N/A,FALSE,"Returns";#N/A,#N/A,FALSE,"Cash Flow";#N/A,#N/A,FALSE,"Pro-Forma";#N/A,#N/A,FALSE,"Rent Roll"}</definedName>
    <definedName name="wrn.CORNELL._.ANALYSIS." hidden="1">{#N/A,#N/A,FALSE,"CORNELL SCENARIO COMPARISON";#N/A,#N/A,FALSE,"SUMMARY";#N/A,#N/A,FALSE,"Returns";#N/A,#N/A,FALSE,"Cash Flow";#N/A,#N/A,FALSE,"Pro-Forma";#N/A,#N/A,FALSE,"Rent Roll"}</definedName>
    <definedName name="wrn.Cornell2" localSheetId="0" hidden="1">{"IRRS",#N/A,TRUE,"Cornell Retail Analysis";"Schedule A",#N/A,TRUE,"Cornell Retail Analysis";"Schedule B",#N/A,TRUE,"Cornell Retail Analysis";"Schedule C",#N/A,TRUE,"Cornell Retail Analysis";"Schedule D",#N/A,TRUE,"Cornell Retail Analysis";"Schedule E",#N/A,TRUE,"Cornell Retail Analysis"}</definedName>
    <definedName name="wrn.Cornell2" hidden="1">{"IRRS",#N/A,TRUE,"Cornell Retail Analysis";"Schedule A",#N/A,TRUE,"Cornell Retail Analysis";"Schedule B",#N/A,TRUE,"Cornell Retail Analysis";"Schedule C",#N/A,TRUE,"Cornell Retail Analysis";"Schedule D",#N/A,TRUE,"Cornell Retail Analysis";"Schedule E",#N/A,TRUE,"Cornell Retail Analysis"}</definedName>
    <definedName name="wrn.Corporate." localSheetId="0" hidden="1">{"One",#N/A,FALSE,"Corporate"}</definedName>
    <definedName name="wrn.Corporate." hidden="1">{"One",#N/A,FALSE,"Corporate"}</definedName>
    <definedName name="wrn.COSA94TAXRETURN." localSheetId="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t." localSheetId="0" hidden="1">{"Cost",#N/A,FALSE,"Cost"}</definedName>
    <definedName name="wrn.Cost." hidden="1">{"Cost",#N/A,FALSE,"Cost"}</definedName>
    <definedName name="wrn.cotop." localSheetId="0" hidden="1">{"ReportTop",#N/A,FALSE,"report top"}</definedName>
    <definedName name="wrn.cotop." hidden="1">{"ReportTop",#N/A,FALSE,"report top"}</definedName>
    <definedName name="wrn.Cottage._.Summary." localSheetId="0" hidden="1">{"cot1",#N/A,FALSE,"Cottages";"cot2",#N/A,FALSE,"Cottages";"cot3",#N/A,FALSE,"Cottages"}</definedName>
    <definedName name="wrn.Cottage._.Summary." hidden="1">{"cot1",#N/A,FALSE,"Cottages";"cot2",#N/A,FALSE,"Cottages";"cot3",#N/A,FALSE,"Cottages"}</definedName>
    <definedName name="wrn.Cover." localSheetId="0" hidden="1">{"coverall",#N/A,FALSE,"Definitions";"cover1",#N/A,FALSE,"Definitions";"cover2",#N/A,FALSE,"Definitions";"cover3",#N/A,FALSE,"Definitions";"cover4",#N/A,FALSE,"Definitions";"cover5",#N/A,FALSE,"Definitions";"blank",#N/A,FALSE,"Definitions"}</definedName>
    <definedName name="wrn.Cover." hidden="1">{"coverall",#N/A,FALSE,"Definitions";"cover1",#N/A,FALSE,"Definitions";"cover2",#N/A,FALSE,"Definitions";"cover3",#N/A,FALSE,"Definitions";"cover4",#N/A,FALSE,"Definitions";"cover5",#N/A,FALSE,"Definitions";"blank",#N/A,FALSE,"Definitions"}</definedName>
    <definedName name="wrn.Cover._.Group." localSheetId="0" hidden="1">{#N/A,#N/A,FALSE,"Cover_Group";#N/A,#N/A,FALSE,"Cover_Matthews";#N/A,#N/A,FALSE,"Cover_Dolan";#N/A,#N/A,FALSE,"Cover_Tunick"}</definedName>
    <definedName name="wrn.Cover._.Group." hidden="1">{#N/A,#N/A,FALSE,"Cover_Group";#N/A,#N/A,FALSE,"Cover_Matthews";#N/A,#N/A,FALSE,"Cover_Dolan";#N/A,#N/A,FALSE,"Cover_Tunick"}</definedName>
    <definedName name="wrn.covera" localSheetId="0" hidden="1">{"coverall",#N/A,FALSE,"Definitions";"cover1",#N/A,FALSE,"Definitions";"cover2",#N/A,FALSE,"Definitions";"cover3",#N/A,FALSE,"Definitions";"cover4",#N/A,FALSE,"Definitions";"cover5",#N/A,FALSE,"Definitions";"blank",#N/A,FALSE,"Definitions"}</definedName>
    <definedName name="wrn.covera" hidden="1">{"coverall",#N/A,FALSE,"Definitions";"cover1",#N/A,FALSE,"Definitions";"cover2",#N/A,FALSE,"Definitions";"cover3",#N/A,FALSE,"Definitions";"cover4",#N/A,FALSE,"Definitions";"cover5",#N/A,FALSE,"Definitions";"blank",#N/A,FALSE,"Definitions"}</definedName>
    <definedName name="wrn.Credit._.Summary." localSheetId="0" hidden="1">{#N/A,#N/A,FALSE,"CREDIT"}</definedName>
    <definedName name="wrn.Credit._.Summary." hidden="1">{#N/A,#N/A,FALSE,"CREDIT"}</definedName>
    <definedName name="wrn.Crossings." localSheetId="0" hidden="1">{"One",#N/A,FALSE,"Crossings";"Two",#N/A,FALSE,"Crossings";"Three",#N/A,FALSE,"Crossings";"Fous",#N/A,FALSE,"Crossings";"Five",#N/A,FALSE,"Crossings"}</definedName>
    <definedName name="wrn.Crossings." hidden="1">{"One",#N/A,FALSE,"Crossings";"Two",#N/A,FALSE,"Crossings";"Three",#N/A,FALSE,"Crossings";"Fous",#N/A,FALSE,"Crossings";"Five",#N/A,FALSE,"Crossings"}</definedName>
    <definedName name="wrn.csc." localSheetId="0" hidden="1">{"orixcsc",#N/A,FALSE,"ORIX CSC";"orixcsc2",#N/A,FALSE,"ORIX CSC"}</definedName>
    <definedName name="wrn.csc." hidden="1">{"orixcsc",#N/A,FALSE,"ORIX CSC";"orixcsc2",#N/A,FALSE,"ORIX CSC"}</definedName>
    <definedName name="wrn.csc.1" localSheetId="0" hidden="1">{"orixcsc",#N/A,FALSE,"ORIX CSC";"orixcsc2",#N/A,FALSE,"ORIX CSC"}</definedName>
    <definedName name="wrn.csc.1" hidden="1">{"orixcsc",#N/A,FALSE,"ORIX CSC";"orixcsc2",#N/A,FALSE,"ORIX CSC"}</definedName>
    <definedName name="wrn.csc.3" localSheetId="0" hidden="1">{#N/A,#N/A,FALSE,"ORIX CSC"}</definedName>
    <definedName name="wrn.csc.3" hidden="1">{#N/A,#N/A,FALSE,"ORIX CSC"}</definedName>
    <definedName name="wrn.csc2." localSheetId="0" hidden="1">{#N/A,#N/A,FALSE,"ORIX CSC"}</definedName>
    <definedName name="wrn.csc2." hidden="1">{#N/A,#N/A,FALSE,"ORIX CSC"}</definedName>
    <definedName name="wrn.csc2a" localSheetId="0" hidden="1">{#N/A,#N/A,FALSE,"ORIX CSC"}</definedName>
    <definedName name="wrn.csc2a" hidden="1">{#N/A,#N/A,FALSE,"ORIX CSC"}</definedName>
    <definedName name="wrn.csca" localSheetId="0" hidden="1">{"orixcsc",#N/A,FALSE,"ORIX CSC";"orixcsc2",#N/A,FALSE,"ORIX CSC"}</definedName>
    <definedName name="wrn.csca" hidden="1">{"orixcsc",#N/A,FALSE,"ORIX CSC";"orixcsc2",#N/A,FALSE,"ORIX CSC"}</definedName>
    <definedName name="wrn.cssa." localSheetId="0" hidden="1">{#N/A,#N/A,FALSE,"WATCHDSC";#N/A,#N/A,FALSE,"2LOSSMOD";#N/A,#N/A,FALSE,"2LOSS";#N/A,#N/A,FALSE,"DSC";#N/A,#N/A,FALSE,"OPERAT";#N/A,#N/A,FALSE,"ADJUST";#N/A,#N/A,FALSE,"LEASE EXPIRE"}</definedName>
    <definedName name="wrn.cssa." hidden="1">{#N/A,#N/A,FALSE,"WATCHDSC";#N/A,#N/A,FALSE,"2LOSSMOD";#N/A,#N/A,FALSE,"2LOSS";#N/A,#N/A,FALSE,"DSC";#N/A,#N/A,FALSE,"OPERAT";#N/A,#N/A,FALSE,"ADJUST";#N/A,#N/A,FALSE,"LEASE EXPIRE"}</definedName>
    <definedName name="wrn.cssa2" localSheetId="0" hidden="1">{#N/A,#N/A,FALSE,"WATCHDSC";#N/A,#N/A,FALSE,"2LOSSMOD";#N/A,#N/A,FALSE,"2LOSS";#N/A,#N/A,FALSE,"DSC";#N/A,#N/A,FALSE,"OPERAT";#N/A,#N/A,FALSE,"ADJUST";#N/A,#N/A,FALSE,"LEASE EXPIRE"}</definedName>
    <definedName name="wrn.cssa2" hidden="1">{#N/A,#N/A,FALSE,"WATCHDSC";#N/A,#N/A,FALSE,"2LOSSMOD";#N/A,#N/A,FALSE,"2LOSS";#N/A,#N/A,FALSE,"DSC";#N/A,#N/A,FALSE,"OPERAT";#N/A,#N/A,FALSE,"ADJUST";#N/A,#N/A,FALSE,"LEASE EXPIRE"}</definedName>
    <definedName name="wrn.CSSF._.ex._.USGAAP." localSheetId="0" hidden="1">{#N/A,#N/A,FALSE,"Cover &amp; Contents ex USGAAP";#N/A,#N/A,FALSE,"Mgr";#N/A,#N/A,FALSE,"Audit ex USGAAP";#N/A,#N/A,FALSE,"Net Assets &amp; Ops &amp; #Units";#N/A,#N/A,FALSE,"NAV per unit";#N/A,#N/A,FALSE,"Cashflow &amp; RE";#N/A,#N/A,FALSE,"Notes 1-2";#N/A,#N/A,FALSE,"Notes 3-10";#N/A,#N/A,FALSE,"Notes 10-12";#N/A,#N/A,FALSE,"Notes 13-19";#N/A,#N/A,FALSE,"Notes 20-21";#N/A,#N/A,FALSE,"Note 22 Cos 1";#N/A,#N/A,FALSE,"Cos 2";#N/A,#N/A,FALSE,"App I";#N/A,#N/A,FALSE,"App II"}</definedName>
    <definedName name="wrn.CSSF._.ex._.USGAAP." hidden="1">{#N/A,#N/A,FALSE,"Cover &amp; Contents ex USGAAP";#N/A,#N/A,FALSE,"Mgr";#N/A,#N/A,FALSE,"Audit ex USGAAP";#N/A,#N/A,FALSE,"Net Assets &amp; Ops &amp; #Units";#N/A,#N/A,FALSE,"NAV per unit";#N/A,#N/A,FALSE,"Cashflow &amp; RE";#N/A,#N/A,FALSE,"Notes 1-2";#N/A,#N/A,FALSE,"Notes 3-10";#N/A,#N/A,FALSE,"Notes 10-12";#N/A,#N/A,FALSE,"Notes 13-19";#N/A,#N/A,FALSE,"Notes 20-21";#N/A,#N/A,FALSE,"Note 22 Cos 1";#N/A,#N/A,FALSE,"Cos 2";#N/A,#N/A,FALSE,"App I";#N/A,#N/A,FALSE,"App II"}</definedName>
    <definedName name="wrn.Ctrl._.A._.Annually." localSheetId="0" hidden="1">{#N/A,#N/A,FALSE,"Notes";"CashFlowSummary Annually",#N/A,FALSE,"CashFlowSummary";"InvestorSummary Annually",#N/A,FALSE,"InvestorSummary";#N/A,#N/A,FALSE,"RevenueAssumptions";"MasterCostAssmp Annually",#N/A,FALSE,"MasterCostAssmp";#N/A,#N/A,FALSE,"InTractCstAssmp";"LotTakedowns Annually",#N/A,FALSE,"LotTakedowns"}</definedName>
    <definedName name="wrn.Ctrl._.A._.Annually." hidden="1">{#N/A,#N/A,FALSE,"Notes";"CashFlowSummary Annually",#N/A,FALSE,"CashFlowSummary";"InvestorSummary Annually",#N/A,FALSE,"InvestorSummary";#N/A,#N/A,FALSE,"RevenueAssumptions";"MasterCostAssmp Annually",#N/A,FALSE,"MasterCostAssmp";#N/A,#N/A,FALSE,"InTractCstAssmp";"LotTakedowns Annually",#N/A,FALSE,"LotTakedowns"}</definedName>
    <definedName name="wrn.Ctrl._.A._.Quarterly." localSheetId="0" hidden="1">{#N/A,#N/A,FALSE,"Notes";#N/A,#N/A,FALSE,"Loan Value";"CashFlowSummary Quarterly",#N/A,FALSE,"CashFlowSummary";"InvestorSummary Quarterly",#N/A,FALSE,"InvestorSummary";#N/A,#N/A,FALSE,"RevenueAssumptions";"MasterCostAssmp Quarterly",#N/A,FALSE,"MasterCostAssmp";#N/A,#N/A,FALSE,"InTractCstAssmp";"Lot Takedowns Quarterly",#N/A,FALSE,"LotTakedowns"}</definedName>
    <definedName name="wrn.Ctrl._.A._.Quarterly." hidden="1">{#N/A,#N/A,FALSE,"Notes";#N/A,#N/A,FALSE,"Loan Value";"CashFlowSummary Quarterly",#N/A,FALSE,"CashFlowSummary";"InvestorSummary Quarterly",#N/A,FALSE,"InvestorSummary";#N/A,#N/A,FALSE,"RevenueAssumptions";"MasterCostAssmp Quarterly",#N/A,FALSE,"MasterCostAssmp";#N/A,#N/A,FALSE,"InTractCstAssmp";"Lot Takedowns Quarterly",#N/A,FALSE,"LotTakedowns"}</definedName>
    <definedName name="wrn.Ctrl._.M." localSheetId="0" hidden="1">{#N/A,#N/A,FALSE,"Notes";#N/A,#N/A,FALSE,"BaseAssumptions";#N/A,#N/A,FALSE,"CFD Summary";#N/A,#N/A,FALSE,"RevenueAssumptions";#N/A,#N/A,FALSE,"MasterCostAssmp";#N/A,#N/A,FALSE,"InTractCstAssmp";#N/A,#N/A,FALSE,"LotTakedowns";#N/A,#N/A,FALSE,"CashFlowSummary";#N/A,#N/A,FALSE,"Loan Value";#N/A,#N/A,FALSE,"AcqDev Loan";#N/A,#N/A,FALSE,"FlowSummary";#N/A,#N/A,FALSE,"SourcesAndUses";#N/A,#N/A,FALSE,"CashDistribute";#N/A,#N/A,FALSE,"InvestorSummary";#N/A,#N/A,FALSE,"Finance Summary";#N/A,#N/A,FALSE,"SourceAndUse";#N/A,#N/A,FALSE,"Valuation"}</definedName>
    <definedName name="wrn.Ctrl._.M." hidden="1">{#N/A,#N/A,FALSE,"Notes";#N/A,#N/A,FALSE,"BaseAssumptions";#N/A,#N/A,FALSE,"CFD Summary";#N/A,#N/A,FALSE,"RevenueAssumptions";#N/A,#N/A,FALSE,"MasterCostAssmp";#N/A,#N/A,FALSE,"InTractCstAssmp";#N/A,#N/A,FALSE,"LotTakedowns";#N/A,#N/A,FALSE,"CashFlowSummary";#N/A,#N/A,FALSE,"Loan Value";#N/A,#N/A,FALSE,"AcqDev Loan";#N/A,#N/A,FALSE,"FlowSummary";#N/A,#N/A,FALSE,"SourcesAndUses";#N/A,#N/A,FALSE,"CashDistribute";#N/A,#N/A,FALSE,"InvestorSummary";#N/A,#N/A,FALSE,"Finance Summary";#N/A,#N/A,FALSE,"SourceAndUse";#N/A,#N/A,FALSE,"Valuation"}</definedName>
    <definedName name="wrn.Ctrl._.M._.Annually." localSheetId="0" hidden="1">{#N/A,#N/A,FALSE,"Notes";#N/A,#N/A,FALSE,"BaseAssumptions";#N/A,#N/A,FALSE,"CFD";#N/A,#N/A,FALSE,"RevenueAssumptions";"MasterCostAssmp Annually",#N/A,FALSE,"MasterCostAssmp";#N/A,#N/A,FALSE,"InTractCstAssmp";"LotTakedowns Annually",#N/A,FALSE,"LotTakedowns";"CashFlowSummary Annually",#N/A,FALSE,"CashFlowSummary";#N/A,#N/A,FALSE,"Loan Value";"AcqDev Loan Annually",#N/A,FALSE,"AcqDev Loan";"Loan #1 Annually",#N/A,FALSE,"Loan #1";"Loan #2 Annually",#N/A,FALSE,"Loan #2";"Loan #3 Annually",#N/A,FALSE,"Loan #3";"Consolidated Loan Annually",#N/A,FALSE,"Consolidated Loan";"FlowSummary Annually",#N/A,FALSE,"FlowSummary";"SourcesAndUses Annually",#N/A,FALSE,"SourcesAndUses";"CashDistribute Annually",#N/A,FALSE,"CashDistribute";"InvestorSummary Annually",#N/A,FALSE,"InvestorSummary";#N/A,#N/A,FALSE,"Finance Summary";#N/A,#N/A,FALSE,"Valuation"}</definedName>
    <definedName name="wrn.Ctrl._.M._.Annually." hidden="1">{#N/A,#N/A,FALSE,"Notes";#N/A,#N/A,FALSE,"BaseAssumptions";#N/A,#N/A,FALSE,"CFD";#N/A,#N/A,FALSE,"RevenueAssumptions";"MasterCostAssmp Annually",#N/A,FALSE,"MasterCostAssmp";#N/A,#N/A,FALSE,"InTractCstAssmp";"LotTakedowns Annually",#N/A,FALSE,"LotTakedowns";"CashFlowSummary Annually",#N/A,FALSE,"CashFlowSummary";#N/A,#N/A,FALSE,"Loan Value";"AcqDev Loan Annually",#N/A,FALSE,"AcqDev Loan";"Loan #1 Annually",#N/A,FALSE,"Loan #1";"Loan #2 Annually",#N/A,FALSE,"Loan #2";"Loan #3 Annually",#N/A,FALSE,"Loan #3";"Consolidated Loan Annually",#N/A,FALSE,"Consolidated Loan";"FlowSummary Annually",#N/A,FALSE,"FlowSummary";"SourcesAndUses Annually",#N/A,FALSE,"SourcesAndUses";"CashDistribute Annually",#N/A,FALSE,"CashDistribute";"InvestorSummary Annually",#N/A,FALSE,"InvestorSummary";#N/A,#N/A,FALSE,"Finance Summary";#N/A,#N/A,FALSE,"Valuation"}</definedName>
    <definedName name="wrn.Ctrl._.M._.Quarterly." localSheetId="0" hidden="1">{#N/A,#N/A,FALSE,"Notes";#N/A,#N/A,FALSE,"BaseAssumptions";#N/A,#N/A,FALSE,"CFD";#N/A,#N/A,FALSE,"RevenueAssumptions";"MasterCostAssmp Quarterly",#N/A,FALSE,"MasterCostAssmp";"Lot Takedowns Quarterly",#N/A,FALSE,"LotTakedowns";#N/A,#N/A,FALSE,"InTractCstAssmp";"CashFlowSummary Quarterly",#N/A,FALSE,"CashFlowSummary";#N/A,#N/A,FALSE,"Loan Value";"AcqDev Loan Quarterly",#N/A,FALSE,"AcqDev Loan";"Loan #1 Quarterly",#N/A,FALSE,"Loan #1";"Loan #2 Quarterly",#N/A,FALSE,"Loan #2";"Loan #3 Quarterly",#N/A,FALSE,"Loan #3";"Consolidated Loan Quarterly",#N/A,FALSE,"Consolidated Loan";"FlowSummary Quarterly",#N/A,FALSE,"FlowSummary";"SourcesAndUses Quarterly",#N/A,FALSE,"SourcesAndUses";"CashDistribute Quarterly",#N/A,FALSE,"CashDistribute";"InvestorSummary Quarterly",#N/A,FALSE,"InvestorSummary";#N/A,#N/A,FALSE,"Finance Summary";#N/A,#N/A,FALSE,"Valuation"}</definedName>
    <definedName name="wrn.Ctrl._.M._.Quarterly." hidden="1">{#N/A,#N/A,FALSE,"Notes";#N/A,#N/A,FALSE,"BaseAssumptions";#N/A,#N/A,FALSE,"CFD";#N/A,#N/A,FALSE,"RevenueAssumptions";"MasterCostAssmp Quarterly",#N/A,FALSE,"MasterCostAssmp";"Lot Takedowns Quarterly",#N/A,FALSE,"LotTakedowns";#N/A,#N/A,FALSE,"InTractCstAssmp";"CashFlowSummary Quarterly",#N/A,FALSE,"CashFlowSummary";#N/A,#N/A,FALSE,"Loan Value";"AcqDev Loan Quarterly",#N/A,FALSE,"AcqDev Loan";"Loan #1 Quarterly",#N/A,FALSE,"Loan #1";"Loan #2 Quarterly",#N/A,FALSE,"Loan #2";"Loan #3 Quarterly",#N/A,FALSE,"Loan #3";"Consolidated Loan Quarterly",#N/A,FALSE,"Consolidated Loan";"FlowSummary Quarterly",#N/A,FALSE,"FlowSummary";"SourcesAndUses Quarterly",#N/A,FALSE,"SourcesAndUses";"CashDistribute Quarterly",#N/A,FALSE,"CashDistribute";"InvestorSummary Quarterly",#N/A,FALSE,"InvestorSummary";#N/A,#N/A,FALSE,"Finance Summary";#N/A,#N/A,FALSE,"Valuation"}</definedName>
    <definedName name="wrn.CUPID." localSheetId="0" hidden="1">{"Guide",#N/A,FALSE,"Guidant";"Boston Sci",#N/A,FALSE,"Boston Scientific";"Medtro",#N/A,FALSE,"Medtronic";"St. Jude",#N/A,FALSE,"St. Jude";"Pfi",#N/A,FALSE,"Pfizer";"Bard",#N/A,FALSE,"Bard";"Johns",#N/A,FALSE,"Johnson"}</definedName>
    <definedName name="wrn.CUPID." hidden="1">{"Guide",#N/A,FALSE,"Guidant";"Boston Sci",#N/A,FALSE,"Boston Scientific";"Medtro",#N/A,FALSE,"Medtronic";"St. Jude",#N/A,FALSE,"St. Jude";"Pfi",#N/A,FALSE,"Pfizer";"Bard",#N/A,FALSE,"Bard";"Johns",#N/A,FALSE,"Johnson"}</definedName>
    <definedName name="wrn.cupida" localSheetId="0" hidden="1">{"Guide",#N/A,FALSE,"Guidant";"Boston Sci",#N/A,FALSE,"Boston Scientific";"Medtro",#N/A,FALSE,"Medtronic";"St. Jude",#N/A,FALSE,"St. Jude";"Pfi",#N/A,FALSE,"Pfizer";"Bard",#N/A,FALSE,"Bard";"Johns",#N/A,FALSE,"Johnson"}</definedName>
    <definedName name="wrn.cupida" hidden="1">{"Guide",#N/A,FALSE,"Guidant";"Boston Sci",#N/A,FALSE,"Boston Scientific";"Medtro",#N/A,FALSE,"Medtronic";"St. Jude",#N/A,FALSE,"St. Jude";"Pfi",#N/A,FALSE,"Pfizer";"Bard",#N/A,FALSE,"Bard";"Johns",#N/A,FALSE,"Johnson"}</definedName>
    <definedName name="wrn.Currency._.Analysis." localSheetId="0" hidden="1">{"Analysis of Assets_Liabilities",#N/A,FALSE,"ccy_anal";"Analysis of Investments",#N/A,FALSE,"ccy_anal"}</definedName>
    <definedName name="wrn.Currency._.Analysis." hidden="1">{"Analysis of Assets_Liabilities",#N/A,FALSE,"ccy_anal";"Analysis of Investments",#N/A,FALSE,"ccy_anal"}</definedName>
    <definedName name="wrn.daily." localSheetId="0" hidden="1">{#N/A,#N/A,FALSE,"Major v. River";#N/A,#N/A,FALSE,"Large Operators";#N/A,#N/A,FALSE,"Smaller Operators";#N/A,#N/A,FALSE,"Equip. Supply";#N/A,#N/A,FALSE,"EBITDA"}</definedName>
    <definedName name="wrn.daily." hidden="1">{#N/A,#N/A,FALSE,"Major v. River";#N/A,#N/A,FALSE,"Large Operators";#N/A,#N/A,FALSE,"Smaller Operators";#N/A,#N/A,FALSE,"Equip. Supply";#N/A,#N/A,FALSE,"EBITDA"}</definedName>
    <definedName name="wrn.Dalmatian._.Data." localSheetId="0" hidden="1">{"Standard",#N/A,FALSE,"Dal H Inc Stmt";"Standard",#N/A,FALSE,"Dal H Bal Sht";"Standard",#N/A,FALSE,"Dal H CFs"}</definedName>
    <definedName name="wrn.Dalmatian._.Data." hidden="1">{"Standard",#N/A,FALSE,"Dal H Inc Stmt";"Standard",#N/A,FALSE,"Dal H Bal Sht";"Standard",#N/A,FALSE,"Dal H CFs"}</definedName>
    <definedName name="wrn.DARREN." localSheetId="0" hidden="1">{#N/A,#N/A,FALSE,"Track";"Summary",#N/A,FALSE,"Summary";#N/A,#N/A,FALSE,"Sources &amp; Uses";#N/A,#N/A,FALSE,"Annual CFs";"Budget",#N/A,FALSE,"Renovation PF";"Renovation PF",#N/A,FALSE,"Renovation PF";"Hotel Model",#N/A,FALSE,"Renovation PF";"Hotel Financials",#N/A,FALSE,"Renovation PF";"Occupancy #",#N/A,FALSE,"Renovation PF";#N/A,#N/A,FALSE,"Restaurants";#N/A,#N/A,FALSE,"Lounges";#N/A,#N/A,FALSE,"Clubs";#N/A,#N/A,FALSE,"Shows";#N/A,#N/A,FALSE,"Outdoor";#N/A,#N/A,FALSE,"Banquet";#N/A,#N/A,FALSE,"Retail";#N/A,#N/A,FALSE,"Casino"}</definedName>
    <definedName name="wrn.DARREN." hidden="1">{#N/A,#N/A,FALSE,"Track";"Summary",#N/A,FALSE,"Summary";#N/A,#N/A,FALSE,"Sources &amp; Uses";#N/A,#N/A,FALSE,"Annual CFs";"Budget",#N/A,FALSE,"Renovation PF";"Renovation PF",#N/A,FALSE,"Renovation PF";"Hotel Model",#N/A,FALSE,"Renovation PF";"Hotel Financials",#N/A,FALSE,"Renovation PF";"Occupancy #",#N/A,FALSE,"Renovation PF";#N/A,#N/A,FALSE,"Restaurants";#N/A,#N/A,FALSE,"Lounges";#N/A,#N/A,FALSE,"Clubs";#N/A,#N/A,FALSE,"Shows";#N/A,#N/A,FALSE,"Outdoor";#N/A,#N/A,FALSE,"Banquet";#N/A,#N/A,FALSE,"Retail";#N/A,#N/A,FALSE,"Casino"}</definedName>
    <definedName name="wrn.data." localSheetId="0" hidden="1">{"data",#N/A,FALSE,"INPUT"}</definedName>
    <definedName name="wrn.data." hidden="1">{"data",#N/A,FALSE,"INPUT"}</definedName>
    <definedName name="wrn.data.10UCP" localSheetId="0" hidden="1">{"data",#N/A,FALSE,"INPUT"}</definedName>
    <definedName name="wrn.data.10UCP" hidden="1">{"data",#N/A,FALSE,"INPUT"}</definedName>
    <definedName name="wrn.data1" localSheetId="0" hidden="1">{"data",#N/A,FALSE,"INPUT"}</definedName>
    <definedName name="wrn.data1" hidden="1">{"data",#N/A,FALSE,"INPUT"}</definedName>
    <definedName name="wrn.data5" localSheetId="0" hidden="1">{"data",#N/A,FALSE,"INPUT"}</definedName>
    <definedName name="wrn.data5" hidden="1">{"data",#N/A,FALSE,"INPUT"}</definedName>
    <definedName name="wrn.dcf" localSheetId="0"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dcf"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dcf." localSheetId="0" hidden="1">{"mgmt forecast",#N/A,FALSE,"Mgmt Forecast";"dcf table",#N/A,FALSE,"Mgmt Forecast";"sensitivity",#N/A,FALSE,"Mgmt Forecast";"table inputs",#N/A,FALSE,"Mgmt Forecast";"calculations",#N/A,FALSE,"Mgmt Forecast"}</definedName>
    <definedName name="wrn.dcf." hidden="1">{"mgmt forecast",#N/A,FALSE,"Mgmt Forecast";"dcf table",#N/A,FALSE,"Mgmt Forecast";"sensitivity",#N/A,FALSE,"Mgmt Forecast";"table inputs",#N/A,FALSE,"Mgmt Forecast";"calculations",#N/A,FALSE,"Mgmt Forecast"}</definedName>
    <definedName name="wrn.dcf._.backup." localSheetId="0" hidden="1">{"dcf_rev",#N/A,FALSE,"Assumptions";"dcf_rev_growth",#N/A,FALSE,"Assumptions";"dcf_exp",#N/A,FALSE,"Assumptions";"dcf_exp_growth",#N/A,FALSE,"Assumptions";"headcount",#N/A,FALSE,"Assumptions";"dcf_capx_breakdown",#N/A,FALSE,"Assumptions";"dcf_capacity",#N/A,FALSE,"Assumptions";"dcf_capacity_toCapx",#N/A,FALSE,"Assumptions";"dcf_D&amp;A",#N/A,FALSE,"Assumptions";"dcf_workingcap",#N/A,FALSE,"Assumptions"}</definedName>
    <definedName name="wrn.dcf._.backup." hidden="1">{"dcf_rev",#N/A,FALSE,"Assumptions";"dcf_rev_growth",#N/A,FALSE,"Assumptions";"dcf_exp",#N/A,FALSE,"Assumptions";"dcf_exp_growth",#N/A,FALSE,"Assumptions";"headcount",#N/A,FALSE,"Assumptions";"dcf_capx_breakdown",#N/A,FALSE,"Assumptions";"dcf_capacity",#N/A,FALSE,"Assumptions";"dcf_capacity_toCapx",#N/A,FALSE,"Assumptions";"dcf_D&amp;A",#N/A,FALSE,"Assumptions";"dcf_workingcap",#N/A,FALSE,"Assumptions"}</definedName>
    <definedName name="wrn.DCF._.Valuation." localSheetId="0" hidden="1">{"value box",#N/A,TRUE,"DPL Inc. Fin Statements";"unlevered free cash flows",#N/A,TRUE,"DPL Inc. Fin Statements"}</definedName>
    <definedName name="wrn.DCF._.Valuation." hidden="1">{"value box",#N/A,TRUE,"DPL Inc. Fin Statements";"unlevered free cash flows",#N/A,TRUE,"DPL Inc. Fin Statements"}</definedName>
    <definedName name="wrn.DCF_Terminal_Value_qchm." localSheetId="0" hidden="1">{"qchm_dcf",#N/A,FALSE,"QCHMDCF2";"qchm_terminal",#N/A,FALSE,"QCHMDCF2"}</definedName>
    <definedName name="wrn.DCF_Terminal_Value_qchm." hidden="1">{"qchm_dcf",#N/A,FALSE,"QCHMDCF2";"qchm_terminal",#N/A,FALSE,"QCHMDCF2"}</definedName>
    <definedName name="wrn.DCFEpervier." localSheetId="0"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iii" localSheetId="0"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dcfiii"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DCR._.Output." localSheetId="0" hidden="1">{"DCR Output",#N/A,FALSE,"Output"}</definedName>
    <definedName name="wrn.DCR._.Output." hidden="1">{"DCR Output",#N/A,FALSE,"Output"}</definedName>
    <definedName name="wrn.DCR._.Output._1" localSheetId="0" hidden="1">{"DCR Output",#N/A,FALSE,"Output"}</definedName>
    <definedName name="wrn.DCR._.Output._1" hidden="1">{"DCR Output",#N/A,FALSE,"Output"}</definedName>
    <definedName name="wrn.DCR._.Output._2" localSheetId="0" hidden="1">{"DCR Output",#N/A,FALSE,"Output"}</definedName>
    <definedName name="wrn.DCR._.Output._2" hidden="1">{"DCR Output",#N/A,FALSE,"Output"}</definedName>
    <definedName name="wrn.DCR._.Output._3" localSheetId="0" hidden="1">{"DCR Output",#N/A,FALSE,"Output"}</definedName>
    <definedName name="wrn.DCR._.Output._3" hidden="1">{"DCR Output",#N/A,FALSE,"Output"}</definedName>
    <definedName name="wrn.Debt._.Maturity." localSheetId="0" hidden="1">{#N/A,#N/A,FALSE,"ZLDebtMaturity";#N/A,#N/A,FALSE,"FCDebtMaturity";#N/A,#N/A,FALSE,"ZM3DebtMaturity";#N/A,#N/A,FALSE,"ZM2DebtMaturity";#N/A,#N/A,FALSE,"zm1DebtMaturity";#N/A,#N/A,FALSE,"ConsZM123DebtMaturity"}</definedName>
    <definedName name="wrn.Debt._.Maturity." hidden="1">{#N/A,#N/A,FALSE,"ZLDebtMaturity";#N/A,#N/A,FALSE,"FCDebtMaturity";#N/A,#N/A,FALSE,"ZM3DebtMaturity";#N/A,#N/A,FALSE,"ZM2DebtMaturity";#N/A,#N/A,FALSE,"zm1DebtMaturity";#N/A,#N/A,FALSE,"ConsZM123DebtMaturity"}</definedName>
    <definedName name="wrn.Debt._.Maturity._1" localSheetId="0" hidden="1">{#N/A,#N/A,FALSE,"ZLDebtMaturity";#N/A,#N/A,FALSE,"FCDebtMaturity";#N/A,#N/A,FALSE,"ZM3DebtMaturity";#N/A,#N/A,FALSE,"ZM2DebtMaturity";#N/A,#N/A,FALSE,"zm1DebtMaturity";#N/A,#N/A,FALSE,"ConsZM123DebtMaturity"}</definedName>
    <definedName name="wrn.Debt._.Maturity._1" hidden="1">{#N/A,#N/A,FALSE,"ZLDebtMaturity";#N/A,#N/A,FALSE,"FCDebtMaturity";#N/A,#N/A,FALSE,"ZM3DebtMaturity";#N/A,#N/A,FALSE,"ZM2DebtMaturity";#N/A,#N/A,FALSE,"zm1DebtMaturity";#N/A,#N/A,FALSE,"ConsZM123DebtMaturity"}</definedName>
    <definedName name="wrn.Debt._.Maturity._2" localSheetId="0" hidden="1">{#N/A,#N/A,FALSE,"ZLDebtMaturity";#N/A,#N/A,FALSE,"FCDebtMaturity";#N/A,#N/A,FALSE,"ZM3DebtMaturity";#N/A,#N/A,FALSE,"ZM2DebtMaturity";#N/A,#N/A,FALSE,"zm1DebtMaturity";#N/A,#N/A,FALSE,"ConsZM123DebtMaturity"}</definedName>
    <definedName name="wrn.Debt._.Maturity._2" hidden="1">{#N/A,#N/A,FALSE,"ZLDebtMaturity";#N/A,#N/A,FALSE,"FCDebtMaturity";#N/A,#N/A,FALSE,"ZM3DebtMaturity";#N/A,#N/A,FALSE,"ZM2DebtMaturity";#N/A,#N/A,FALSE,"zm1DebtMaturity";#N/A,#N/A,FALSE,"ConsZM123DebtMaturity"}</definedName>
    <definedName name="wrn.Debt._.Maturity._3" localSheetId="0" hidden="1">{#N/A,#N/A,FALSE,"ZLDebtMaturity";#N/A,#N/A,FALSE,"FCDebtMaturity";#N/A,#N/A,FALSE,"ZM3DebtMaturity";#N/A,#N/A,FALSE,"ZM2DebtMaturity";#N/A,#N/A,FALSE,"zm1DebtMaturity";#N/A,#N/A,FALSE,"ConsZM123DebtMaturity"}</definedName>
    <definedName name="wrn.Debt._.Maturity._3" hidden="1">{#N/A,#N/A,FALSE,"ZLDebtMaturity";#N/A,#N/A,FALSE,"FCDebtMaturity";#N/A,#N/A,FALSE,"ZM3DebtMaturity";#N/A,#N/A,FALSE,"ZM2DebtMaturity";#N/A,#N/A,FALSE,"zm1DebtMaturity";#N/A,#N/A,FALSE,"ConsZM123DebtMaturity"}</definedName>
    <definedName name="wrn.Dec._.Forecast." localSheetId="0" hidden="1">{"Dec",#N/A,FALSE,"Manager Report"}</definedName>
    <definedName name="wrn.Dec._.Forecast." hidden="1">{"Dec",#N/A,FALSE,"Manager Report"}</definedName>
    <definedName name="wrn.Deltek._.Upload." localSheetId="0" hidden="1">{#N/A,#N/A,FALSE,"Delt Data"}</definedName>
    <definedName name="wrn.Deltek._.Upload." hidden="1">{#N/A,#N/A,FALSE,"Delt Data"}</definedName>
    <definedName name="wrn.Demand._.Calcs." localSheetId="0" hidden="1">{#N/A,#N/A,FALSE,"Demand Calcs"}</definedName>
    <definedName name="wrn.Demand._.Calcs." hidden="1">{#N/A,#N/A,FALSE,"Demand Calcs"}</definedName>
    <definedName name="wrn.Demand._.Calcs._1" localSheetId="0" hidden="1">{#N/A,#N/A,FALSE,"Demand Calcs"}</definedName>
    <definedName name="wrn.Demand._.Calcs._1" hidden="1">{#N/A,#N/A,FALSE,"Demand Calcs"}</definedName>
    <definedName name="wrn.Demand._.Calcs._2" localSheetId="0" hidden="1">{#N/A,#N/A,FALSE,"Demand Calcs"}</definedName>
    <definedName name="wrn.Demand._.Calcs._2" hidden="1">{#N/A,#N/A,FALSE,"Demand Calcs"}</definedName>
    <definedName name="wrn.Demand._.Calcs._3" localSheetId="0" hidden="1">{#N/A,#N/A,FALSE,"Demand Calcs"}</definedName>
    <definedName name="wrn.Demand._.Calcs._3" hidden="1">{#N/A,#N/A,FALSE,"Demand Calcs"}</definedName>
    <definedName name="wrn.Demand._.Inputs." localSheetId="0" hidden="1">{#N/A,#N/A,FALSE,"Demand Inputs"}</definedName>
    <definedName name="wrn.Demand._.Inputs." hidden="1">{#N/A,#N/A,FALSE,"Demand Inputs"}</definedName>
    <definedName name="wrn.Demand._.Inputs._1" localSheetId="0" hidden="1">{#N/A,#N/A,FALSE,"Demand Inputs"}</definedName>
    <definedName name="wrn.Demand._.Inputs._1" hidden="1">{#N/A,#N/A,FALSE,"Demand Inputs"}</definedName>
    <definedName name="wrn.Demand._.Inputs._2" localSheetId="0" hidden="1">{#N/A,#N/A,FALSE,"Demand Inputs"}</definedName>
    <definedName name="wrn.Demand._.Inputs._2" hidden="1">{#N/A,#N/A,FALSE,"Demand Inputs"}</definedName>
    <definedName name="wrn.Demand._.Inputs._3" localSheetId="0" hidden="1">{#N/A,#N/A,FALSE,"Demand Inputs"}</definedName>
    <definedName name="wrn.Demand._.Inputs._3" hidden="1">{#N/A,#N/A,FALSE,"Demand Inputs"}</definedName>
    <definedName name="wrn.Depreciation." localSheetId="0" hidden="1">{"One",#N/A,FALSE,"Depreciation"}</definedName>
    <definedName name="wrn.Depreciation." hidden="1">{"One",#N/A,FALSE,"Depreciation"}</definedName>
    <definedName name="wrn.detail." localSheetId="0"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_.Balance._.Sheet." localSheetId="0" hidden="1">{#N/A,#N/A,FALSE,"Detail"}</definedName>
    <definedName name="wrn.Detail._.Balance._.Sheet." hidden="1">{#N/A,#N/A,FALSE,"Detail"}</definedName>
    <definedName name="wrn.DETAIL._.SCHEDULES." localSheetId="0" hidden="1">{"ACCOUNT DETAIL",#N/A,FALSE,"SCHEDULE E";"ACCOUNT DETAIL",#N/A,FALSE,"SCHEDULE G";"ACCOUNT DETAIL",#N/A,FALSE,"SCHEDULE H";"ACCOUNT DETAIL",#N/A,FALSE,"SCHEDULE I"}</definedName>
    <definedName name="wrn.DETAIL._.SCHEDULES." hidden="1">{"ACCOUNT DETAIL",#N/A,FALSE,"SCHEDULE E";"ACCOUNT DETAIL",#N/A,FALSE,"SCHEDULE G";"ACCOUNT DETAIL",#N/A,FALSE,"SCHEDULE H";"ACCOUNT DETAIL",#N/A,FALSE,"SCHEDULE I"}</definedName>
    <definedName name="wrn.Detail_Projection." localSheetId="0" hidden="1">{#N/A,#N/A,FALSE,"Detail YTD"}</definedName>
    <definedName name="wrn.Detail_Projection." hidden="1">{#N/A,#N/A,FALSE,"Detail YTD"}</definedName>
    <definedName name="wrn.Detailed._.Partnership._.Returns._.Leveraged." localSheetId="0" hidden="1">{"Return Analysis - Leveraged",#N/A,FALSE,"Return Analysis - Leveraged"}</definedName>
    <definedName name="wrn.Detailed._.Partnership._.Returns._.Leveraged." hidden="1">{"Return Analysis - Leveraged",#N/A,FALSE,"Return Analysis - Leveraged"}</definedName>
    <definedName name="wrn.detalles._.total." localSheetId="0" hidden="1">{"total","abonados garantia",FALSE,"detalle19982007"}</definedName>
    <definedName name="wrn.detalles._.total." hidden="1">{"total","abonados garantia",FALSE,"detalle19982007"}</definedName>
    <definedName name="wrn.devdeal." localSheetId="0" hidden="1">{"top",#N/A,TRUE,"Detail";"next",#N/A,TRUE,"Detail";"then",#N/A,TRUE,"Detail";"and",#N/A,TRUE,"Detail";"inaddition",#N/A,TRUE,"Detail";"finally",#N/A,TRUE,"Detail"}</definedName>
    <definedName name="wrn.devdeal." hidden="1">{"top",#N/A,TRUE,"Detail";"next",#N/A,TRUE,"Detail";"then",#N/A,TRUE,"Detail";"and",#N/A,TRUE,"Detail";"inaddition",#N/A,TRUE,"Detail";"finally",#N/A,TRUE,"Detail"}</definedName>
    <definedName name="wrn.Development._.Budget." localSheetId="0" hidden="1">{"Year 1",#N/A,FALSE,"Budget";"Year 2",#N/A,FALSE,"Budget";"Year 3",#N/A,FALSE,"Budget";"Year 4",#N/A,FALSE,"Budget"}</definedName>
    <definedName name="wrn.Development._.Budget." hidden="1">{"Year 1",#N/A,FALSE,"Budget";"Year 2",#N/A,FALSE,"Budget";"Year 3",#N/A,FALSE,"Budget";"Year 4",#N/A,FALSE,"Budget"}</definedName>
    <definedName name="wrn.Diebold._.1." localSheetId="0" hidden="1">{#N/A,#N/A,FALSE,"Allo SEC";#N/A,#N/A,FALSE,"Consid";#N/A,#N/A,FALSE,"BalSht";#N/A,#N/A,FALSE,"Customer List";#N/A,#N/A,FALSE,"WFIP";#N/A,#N/A,FALSE,"WC";#N/A,#N/A,FALSE,"FA_Dep";#N/A,#N/A,FALSE,"SUMMARY";#N/A,#N/A,FALSE,"Hardware";#N/A,#N/A,FALSE,"WRM";#N/A,#N/A,FALSE,"NWS";#N/A,#N/A,FALSE,"Embed. SW";#N/A,#N/A,FALSE,"WRM-IPRD";#N/A,#N/A,FALSE,"WinForm-IPRD";#N/A,#N/A,FALSE,"Sheet1"}</definedName>
    <definedName name="wrn.Diebold._.1." hidden="1">{#N/A,#N/A,FALSE,"Allo SEC";#N/A,#N/A,FALSE,"Consid";#N/A,#N/A,FALSE,"BalSht";#N/A,#N/A,FALSE,"Customer List";#N/A,#N/A,FALSE,"WFIP";#N/A,#N/A,FALSE,"WC";#N/A,#N/A,FALSE,"FA_Dep";#N/A,#N/A,FALSE,"SUMMARY";#N/A,#N/A,FALSE,"Hardware";#N/A,#N/A,FALSE,"WRM";#N/A,#N/A,FALSE,"NWS";#N/A,#N/A,FALSE,"Embed. SW";#N/A,#N/A,FALSE,"WRM-IPRD";#N/A,#N/A,FALSE,"WinForm-IPRD";#N/A,#N/A,FALSE,"Sheet1"}</definedName>
    <definedName name="wrn.DIP._.Analysis." localSheetId="0" hidden="1">{#N/A,#N/A,FALSE,"Assumptions";#N/A,#N/A,FALSE,"Qtrprofma ";#N/A,#N/A,FALSE,"Consolidated";#N/A,#N/A,FALSE,"Qtrly Revenues";#N/A,#N/A,FALSE,"Rent Roll";#N/A,#N/A,FALSE,"8yr Expense Budget"}</definedName>
    <definedName name="wrn.DIP._.Analysis." hidden="1">{#N/A,#N/A,FALSE,"Assumptions";#N/A,#N/A,FALSE,"Qtrprofma ";#N/A,#N/A,FALSE,"Consolidated";#N/A,#N/A,FALSE,"Qtrly Revenues";#N/A,#N/A,FALSE,"Rent Roll";#N/A,#N/A,FALSE,"8yr Expense Budget"}</definedName>
    <definedName name="wrn.Distribution._.Economics." localSheetId="0" hidden="1">{#N/A,#N/A,FALSE,"Draw";#N/A,#N/A,FALSE,"PROFORMA";#N/A,#N/A,FALSE,"Assumptions";#N/A,#N/A,FALSE,"Costs"}</definedName>
    <definedName name="wrn.Distribution._.Economics." hidden="1">{#N/A,#N/A,FALSE,"Draw";#N/A,#N/A,FALSE,"PROFORMA";#N/A,#N/A,FALSE,"Assumptions";#N/A,#N/A,FALSE,"Costs"}</definedName>
    <definedName name="wrn.Distributions." localSheetId="0" hidden="1">{#N/A,#N/A,FALSE,"DIS Forms";#N/A,#N/A,FALSE,"WIRE FORM";#N/A,#N/A,FALSE,"Transfers"}</definedName>
    <definedName name="wrn.Distributions." hidden="1">{#N/A,#N/A,FALSE,"DIS Forms";#N/A,#N/A,FALSE,"WIRE FORM";#N/A,#N/A,FALSE,"Transfers"}</definedName>
    <definedName name="wrn.Distributions2" localSheetId="0" hidden="1">{#N/A,#N/A,FALSE,"DIS Forms";#N/A,#N/A,FALSE,"WIRE FORM";#N/A,#N/A,FALSE,"Transfers"}</definedName>
    <definedName name="wrn.Distributions2" hidden="1">{#N/A,#N/A,FALSE,"DIS Forms";#N/A,#N/A,FALSE,"WIRE FORM";#N/A,#N/A,FALSE,"Transfers"}</definedName>
    <definedName name="wrn.document." localSheetId="0" hidden="1">{"consolidated",#N/A,FALSE,"Sheet1";"cms",#N/A,FALSE,"Sheet1";"fse",#N/A,FALSE,"Sheet1"}</definedName>
    <definedName name="wrn.document." hidden="1">{"consolidated",#N/A,FALSE,"Sheet1";"cms",#N/A,FALSE,"Sheet1";"fse",#N/A,FALSE,"Sheet1"}</definedName>
    <definedName name="wrn.Downside." localSheetId="0" hidden="1">{"Downside",#N/A,FALSE,"Downside"}</definedName>
    <definedName name="wrn.Downside." hidden="1">{"Downside",#N/A,FALSE,"Downside"}</definedName>
    <definedName name="wrn.dtl.schedules" localSheetId="0" hidden="1">{"ACCOUNT DETAIL",#N/A,FALSE,"SCHEDULE E";"ACCOUNT DETAIL",#N/A,FALSE,"SCHEDULE G";"ACCOUNT DETAIL",#N/A,FALSE,"SCHEDULE H";"ACCOUNT DETAIL",#N/A,FALSE,"SCHEDULE I"}</definedName>
    <definedName name="wrn.dtl.schedules" hidden="1">{"ACCOUNT DETAIL",#N/A,FALSE,"SCHEDULE E";"ACCOUNT DETAIL",#N/A,FALSE,"SCHEDULE G";"ACCOUNT DETAIL",#N/A,FALSE,"SCHEDULE H";"ACCOUNT DETAIL",#N/A,FALSE,"SCHEDULE I"}</definedName>
    <definedName name="wrn.Eagle." localSheetId="0" hidden="1">{#N/A,#N/A,FALSE,"Historical";#N/A,#N/A,FALSE,"EPS-Purchase";#N/A,#N/A,FALSE,"EPS-Pool";#N/A,#N/A,FALSE,"DCF";"Market Share",#N/A,FALSE,"Revenue";"Revenue",#N/A,FALSE,"Revenue"}</definedName>
    <definedName name="wrn.Eagle." hidden="1">{#N/A,#N/A,FALSE,"Historical";#N/A,#N/A,FALSE,"EPS-Purchase";#N/A,#N/A,FALSE,"EPS-Pool";#N/A,#N/A,FALSE,"DCF";"Market Share",#N/A,FALSE,"Revenue";"Revenue",#N/A,FALSE,"Revenue"}</definedName>
    <definedName name="wrn.Earnings._.Model." localSheetId="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B." localSheetId="0" hidden="1">{"eb1",#N/A,TRUE,"E-B (R)";"eb2",#N/A,TRUE,"E-B (R)"}</definedName>
    <definedName name="wrn.EB." hidden="1">{"eb1",#N/A,TRUE,"E-B (R)";"eb2",#N/A,TRUE,"E-B (R)"}</definedName>
    <definedName name="wrn.EC1." localSheetId="0" hidden="1">{"eca",#N/A,TRUE,"E-C1 (R)";"ecb",#N/A,TRUE,"E-C1 (R)"}</definedName>
    <definedName name="wrn.EC1." hidden="1">{"eca",#N/A,TRUE,"E-C1 (R)";"ecb",#N/A,TRUE,"E-C1 (R)"}</definedName>
    <definedName name="wrn.Economic._.Value._.Added._.Analysis." localSheetId="0" hidden="1">{"EVA",#N/A,FALSE,"EVA";"WACC",#N/A,FALSE,"WACC"}</definedName>
    <definedName name="wrn.Economic._.Value._.Added._.Analysis." hidden="1">{"EVA",#N/A,FALSE,"EVA";"WACC",#N/A,FALSE,"WACC"}</definedName>
    <definedName name="wrn.ED." localSheetId="0" hidden="1">{"ed1",#N/A,TRUE,"E-D";"ed2",#N/A,TRUE,"E-D"}</definedName>
    <definedName name="wrn.ED." hidden="1">{"ed1",#N/A,TRUE,"E-D";"ed2",#N/A,TRUE,"E-D"}</definedName>
    <definedName name="wrn.Engineering." localSheetId="0" hidden="1">{#N/A,#N/A,FALSE,"ENGINEERING"}</definedName>
    <definedName name="wrn.Engineering." hidden="1">{#N/A,#N/A,FALSE,"ENGINEERING"}</definedName>
    <definedName name="wrn.Englese._.Report._.1st._.half." localSheetId="0" hidden="1">{"CoverSheet",#N/A,FALSE,"Cover Sheet";"AreaSum",#N/A,FALSE,"Master Area Summary";"Exclusions",#N/A,FALSE,"Exclusions";"EngEXsum",#N/A,FALSE,"Executive Summary";"Eng A sum",#N/A,FALSE,"Bldg A Summary";"EngAest",#N/A,FALSE,"BLDG.A";"EngCsum",#N/A,FALSE,"Bldg C Summary";"EngCest",#N/A,FALSE,"BLDG.C";"EngSTsum",#N/A,FALSE,"Site Summary";"Engsite",#N/A,FALSE,"Site work"}</definedName>
    <definedName name="wrn.Englese._.Report._.1st._.half." hidden="1">{"CoverSheet",#N/A,FALSE,"Cover Sheet";"AreaSum",#N/A,FALSE,"Master Area Summary";"Exclusions",#N/A,FALSE,"Exclusions";"EngEXsum",#N/A,FALSE,"Executive Summary";"Eng A sum",#N/A,FALSE,"Bldg A Summary";"EngAest",#N/A,FALSE,"BLDG.A";"EngCsum",#N/A,FALSE,"Bldg C Summary";"EngCest",#N/A,FALSE,"BLDG.C";"EngSTsum",#N/A,FALSE,"Site Summary";"Engsite",#N/A,FALSE,"Site work"}</definedName>
    <definedName name="wrn.Englese._.Report._.2nd._.half." localSheetId="0" hidden="1">{"EngSWsum",#N/A,FALSE,"Sewer Summary";"EngSWest",#N/A,FALSE,"Sewer Estimate";"Eng GRsum",#N/A,FALSE,"Garage Summary";"EngGRest",#N/A,FALSE,"Garage Estimate";"EngPLsum",#N/A,FALSE,"Pool Summary";"EngPLest",#N/A,FALSE,"Pool";"EngPHsum",#N/A,FALSE,"Pool House Summary";"EngPHest",#N/A,FALSE,"Pool House Estimate";"EngMAsum",#N/A,FALSE,"Marina Summary";"EngMAest",#N/A,FALSE,"Marina Estimate"}</definedName>
    <definedName name="wrn.Englese._.Report._.2nd._.half." hidden="1">{"EngSWsum",#N/A,FALSE,"Sewer Summary";"EngSWest",#N/A,FALSE,"Sewer Estimate";"Eng GRsum",#N/A,FALSE,"Garage Summary";"EngGRest",#N/A,FALSE,"Garage Estimate";"EngPLsum",#N/A,FALSE,"Pool Summary";"EngPLest",#N/A,FALSE,"Pool";"EngPHsum",#N/A,FALSE,"Pool House Summary";"EngPHest",#N/A,FALSE,"Pool House Estimate";"EngMAsum",#N/A,FALSE,"Marina Summary";"EngMAest",#N/A,FALSE,"Marina Estimate"}</definedName>
    <definedName name="wrn.ENTIRE." localSheetId="0" hidden="1">{#N/A,#N/A,FALSE,"SUMMARY";#N/A,#N/A,FALSE,"LEASING SCHEDULE";#N/A,#N/A,FALSE,"EXPLANATION";#N/A,#N/A,FALSE,"EXPLANATION";#N/A,#N/A,FALSE,"ANALYSIS";#N/A,#N/A,FALSE,"SPREAD";#N/A,#N/A,FALSE,"INCOME";#N/A,#N/A,FALSE,"EXPENSES";#N/A,#N/A,FALSE,"CAPITAL";#N/A,#N/A,FALSE,"DEBT SERVICE"}</definedName>
    <definedName name="wrn.ENTIRE." hidden="1">{#N/A,#N/A,FALSE,"SUMMARY";#N/A,#N/A,FALSE,"LEASING SCHEDULE";#N/A,#N/A,FALSE,"EXPLANATION";#N/A,#N/A,FALSE,"EXPLANATION";#N/A,#N/A,FALSE,"ANALYSIS";#N/A,#N/A,FALSE,"SPREAD";#N/A,#N/A,FALSE,"INCOME";#N/A,#N/A,FALSE,"EXPENSES";#N/A,#N/A,FALSE,"CAPITAL";#N/A,#N/A,FALSE,"DEBT SERVICE"}</definedName>
    <definedName name="wrn.entire._.model." localSheetId="0" hidden="1">{"dcf_summary_value",#N/A,FALSE,"Assumptions";"dcf_discountedCF",#N/A,FALSE,"Assumptions";"dcf_terminalCF",#N/A,FALSE,"Assumptions";"dcf_terminal_value",#N/A,FALSE,"Assumptions";"dcf_implied_multiples",#N/A,FALSE,"Assumptions";"dcf_is_annual",#N/A,FALSE,"Assumptions";"dcf_is_annual_cs",#N/A,FALSE,"Assumptions";"dcf_is_annual_growth",#N/A,FALSE,"Assumptions";"dcf_is_quarter",#N/A,FALSE,"Assumptions";"dcf_is_quarter_cs",#N/A,FALSE,"Assumptions";"dcf_is_quarter_growth",#N/A,FALSE,"Assumptions";"dcf_bs_annual",#N/A,FALSE,"Assumptions";"dcf_bs_annual_cs",#N/A,FALSE,"Assumptions";"dcf_bs_annual_growth",#N/A,FALSE,"Assumptions";"dcf_cf_annual",#N/A,FALSE,"Assumptions";"dcf_ratios_1",#N/A,FALSE,"Assumptions";"dcf_ratios_2",#N/A,FALSE,"Assumptions";"dcf_ratios_3",#N/A,FALSE,"Assumptions";"dcf_rev",#N/A,FALSE,"Assumptions";"dcf_rev_growth",#N/A,FALSE,"Assumptions";"dcf_exp",#N/A,FALSE,"Assumptions";"dcf_exp_growth",#N/A,FALSE,"Assumptions";"headcount",#N/A,FALSE,"Assumptions";"dcf_capx_breakdown",#N/A,FALSE,"Assumptions";"dcf_capacity",#N/A,FALSE,"Assumptions";"dcf_capacity_toCapx",#N/A,FALSE,"Assumptions";"dcf_D&amp;A",#N/A,FALSE,"Assumptions";"dcf_workingcap",#N/A,FALSE,"Assumptions";"historical_is_annual",#N/A,FALSE,"Assumptions";"historical_is_annual_cs",#N/A,FALSE,"Assumptions";"historical_is_annual_growth",#N/A,FALSE,"Assumptions";"historical_is_quarter",#N/A,FALSE,"Assumptions";"historical_is_quarter_cs",#N/A,FALSE,"Assumptions";"historical_is_quarter_growth",#N/A,FALSE,"Assumptions";"historical_bs_annual",#N/A,FALSE,"Assumptions";"historical_bs_annaul_cs",#N/A,FALSE,"Assumptions";"historical_bs_annaul_growth",#N/A,FALSE,"Assumptions";"historical_bs_quarter",#N/A,FALSE,"Assumptions";"historical_bs_quarter_cs",#N/A,FALSE,"Assumptions";"historical_bs_quarter_growth",#N/A,FALSE,"Assumptions";"historical_cf",#N/A,FALSE,"Assumptions";"historical_ratios_1",#N/A,FALSE,"Assumptions";"historical_ratios_2",#N/A,FALSE,"Assumptions";"historical_ratios_3",#N/A,FALSE,"Assumptions";"hist_rev",#N/A,FALSE,"Assumptions";"hist_rev_growth",#N/A,FALSE,"Assumptions";"hist_exp",#N/A,FALSE,"Assumptions";"hist_exp_growth",#N/A,FALSE,"Assumptions";"historical_workcap",#N/A,FALSE,"Assumptions"}</definedName>
    <definedName name="wrn.entire._.model." hidden="1">{"dcf_summary_value",#N/A,FALSE,"Assumptions";"dcf_discountedCF",#N/A,FALSE,"Assumptions";"dcf_terminalCF",#N/A,FALSE,"Assumptions";"dcf_terminal_value",#N/A,FALSE,"Assumptions";"dcf_implied_multiples",#N/A,FALSE,"Assumptions";"dcf_is_annual",#N/A,FALSE,"Assumptions";"dcf_is_annual_cs",#N/A,FALSE,"Assumptions";"dcf_is_annual_growth",#N/A,FALSE,"Assumptions";"dcf_is_quarter",#N/A,FALSE,"Assumptions";"dcf_is_quarter_cs",#N/A,FALSE,"Assumptions";"dcf_is_quarter_growth",#N/A,FALSE,"Assumptions";"dcf_bs_annual",#N/A,FALSE,"Assumptions";"dcf_bs_annual_cs",#N/A,FALSE,"Assumptions";"dcf_bs_annual_growth",#N/A,FALSE,"Assumptions";"dcf_cf_annual",#N/A,FALSE,"Assumptions";"dcf_ratios_1",#N/A,FALSE,"Assumptions";"dcf_ratios_2",#N/A,FALSE,"Assumptions";"dcf_ratios_3",#N/A,FALSE,"Assumptions";"dcf_rev",#N/A,FALSE,"Assumptions";"dcf_rev_growth",#N/A,FALSE,"Assumptions";"dcf_exp",#N/A,FALSE,"Assumptions";"dcf_exp_growth",#N/A,FALSE,"Assumptions";"headcount",#N/A,FALSE,"Assumptions";"dcf_capx_breakdown",#N/A,FALSE,"Assumptions";"dcf_capacity",#N/A,FALSE,"Assumptions";"dcf_capacity_toCapx",#N/A,FALSE,"Assumptions";"dcf_D&amp;A",#N/A,FALSE,"Assumptions";"dcf_workingcap",#N/A,FALSE,"Assumptions";"historical_is_annual",#N/A,FALSE,"Assumptions";"historical_is_annual_cs",#N/A,FALSE,"Assumptions";"historical_is_annual_growth",#N/A,FALSE,"Assumptions";"historical_is_quarter",#N/A,FALSE,"Assumptions";"historical_is_quarter_cs",#N/A,FALSE,"Assumptions";"historical_is_quarter_growth",#N/A,FALSE,"Assumptions";"historical_bs_annual",#N/A,FALSE,"Assumptions";"historical_bs_annaul_cs",#N/A,FALSE,"Assumptions";"historical_bs_annaul_growth",#N/A,FALSE,"Assumptions";"historical_bs_quarter",#N/A,FALSE,"Assumptions";"historical_bs_quarter_cs",#N/A,FALSE,"Assumptions";"historical_bs_quarter_growth",#N/A,FALSE,"Assumptions";"historical_cf",#N/A,FALSE,"Assumptions";"historical_ratios_1",#N/A,FALSE,"Assumptions";"historical_ratios_2",#N/A,FALSE,"Assumptions";"historical_ratios_3",#N/A,FALSE,"Assumptions";"hist_rev",#N/A,FALSE,"Assumptions";"hist_rev_growth",#N/A,FALSE,"Assumptions";"hist_exp",#N/A,FALSE,"Assumptions";"hist_exp_growth",#N/A,FALSE,"Assumptions";"historical_workcap",#N/A,FALSE,"Assumptions"}</definedName>
    <definedName name="wrn.Entire._.Package." localSheetId="0" hidden="1">{#N/A,#N/A,FALSE,"Smry1";#N/A,#N/A,FALSE,"Smry2";#N/A,#N/A,FALSE,"Finance Cash Flow";#N/A,#N/A,FALSE,"ProForma_Input";#N/A,#N/A,FALSE,"prop_input";#N/A,#N/A,FALSE,"regional_input";#N/A,#N/A,FALSE,"LT Cost of Capital_Input";#N/A,#N/A,FALSE,"Debt_Input";#N/A,#N/A,FALSE,"Yr 6 Rent";#N/A,#N/A,FALSE,"Accr_Dil Cmpd"}</definedName>
    <definedName name="wrn.Entire._.Package." hidden="1">{#N/A,#N/A,FALSE,"Smry1";#N/A,#N/A,FALSE,"Smry2";#N/A,#N/A,FALSE,"Finance Cash Flow";#N/A,#N/A,FALSE,"ProForma_Input";#N/A,#N/A,FALSE,"prop_input";#N/A,#N/A,FALSE,"regional_input";#N/A,#N/A,FALSE,"LT Cost of Capital_Input";#N/A,#N/A,FALSE,"Debt_Input";#N/A,#N/A,FALSE,"Yr 6 Rent";#N/A,#N/A,FALSE,"Accr_Dil Cmpd"}</definedName>
    <definedName name="wrn.Environmental." localSheetId="0" hidden="1">{#N/A,#N/A,FALSE,"ENVIRONMENTAL"}</definedName>
    <definedName name="wrn.Environmental." hidden="1">{#N/A,#N/A,FALSE,"ENVIRONMENTAL"}</definedName>
    <definedName name="wrn.Error._.Report." localSheetId="0" hidden="1">{"Error Report",#N/A,FALSE,"Report"}</definedName>
    <definedName name="wrn.Error._.Report." hidden="1">{"Error Report",#N/A,FALSE,"Report"}</definedName>
    <definedName name="wrn.ESTIMATED." localSheetId="0" hidden="1">{#N/A,#N/A,FALSE,"Twelve Months";#N/A,#N/A,FALSE,"Ten Months";#N/A,#N/A,FALSE,"AMT";#N/A,#N/A,FALSE,"Two Months";#N/A,#N/A,FALSE,"Estimated Tax ";#N/A,#N/A,FALSE,"Estimated Tax Comparison";#N/A,#N/A,FALSE,"State Deferred Tax"}</definedName>
    <definedName name="wrn.ESTIMATED." hidden="1">{#N/A,#N/A,FALSE,"Twelve Months";#N/A,#N/A,FALSE,"Ten Months";#N/A,#N/A,FALSE,"AMT";#N/A,#N/A,FALSE,"Two Months";#N/A,#N/A,FALSE,"Estimated Tax ";#N/A,#N/A,FALSE,"Estimated Tax Comparison";#N/A,#N/A,FALSE,"State Deferred Tax"}</definedName>
    <definedName name="wrn.etran." localSheetId="0" hidden="1">{#N/A,#N/A,FALSE,"Allo SEC";#N/A,#N/A,FALSE,"Consid";#N/A,#N/A,FALSE,"BalSht";#N/A,#N/A,FALSE,"WC";#N/A,#N/A,FALSE,"FA_Dep";#N/A,#N/A,FALSE,"Cap Assets";#N/A,#N/A,FALSE,"Royalty Assets";#N/A,#N/A,FALSE,"RateMaster";#N/A,#N/A,FALSE,"FreightView";#N/A,#N/A,FALSE,"PriceNet";#N/A,#N/A,FALSE,"WFIP";#N/A,#N/A,FALSE,"Customer List";#N/A,#N/A,FALSE,"IPRD Sum";#N/A,#N/A,FALSE,"Revenue";#N/A,#N/A,FALSE,"Comps";#N/A,#N/A,FALSE,"IPRD1-PR";#N/A,#N/A,FALSE,"IPRD2-CR";#N/A,#N/A,FALSE,"IPRD3-TRS";#N/A,#N/A,FALSE,"IPRD4-SMS";#N/A,#N/A,FALSE,"WACC"}</definedName>
    <definedName name="wrn.etran." hidden="1">{#N/A,#N/A,FALSE,"Allo SEC";#N/A,#N/A,FALSE,"Consid";#N/A,#N/A,FALSE,"BalSht";#N/A,#N/A,FALSE,"WC";#N/A,#N/A,FALSE,"FA_Dep";#N/A,#N/A,FALSE,"Cap Assets";#N/A,#N/A,FALSE,"Royalty Assets";#N/A,#N/A,FALSE,"RateMaster";#N/A,#N/A,FALSE,"FreightView";#N/A,#N/A,FALSE,"PriceNet";#N/A,#N/A,FALSE,"WFIP";#N/A,#N/A,FALSE,"Customer List";#N/A,#N/A,FALSE,"IPRD Sum";#N/A,#N/A,FALSE,"Revenue";#N/A,#N/A,FALSE,"Comps";#N/A,#N/A,FALSE,"IPRD1-PR";#N/A,#N/A,FALSE,"IPRD2-CR";#N/A,#N/A,FALSE,"IPRD3-TRS";#N/A,#N/A,FALSE,"IPRD4-SMS";#N/A,#N/A,FALSE,"WACC"}</definedName>
    <definedName name="wrn.Europe." localSheetId="0"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localSheetId="0"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cavation." localSheetId="0" hidden="1">{"excavation",#N/A,FALSE,"DETAIL.XLS"}</definedName>
    <definedName name="wrn.Excavation." hidden="1">{"excavation",#N/A,FALSE,"DETAIL.XLS"}</definedName>
    <definedName name="wrn.Exec._.Summary." localSheetId="0" hidden="1">{#N/A,#N/A,FALSE,"Index"}</definedName>
    <definedName name="wrn.Exec._.Summary." hidden="1">{#N/A,#N/A,FALSE,"Index"}</definedName>
    <definedName name="wrn.ExecMgt._.Reports." localSheetId="0" hidden="1">{#N/A,#N/A,FALSE,"PropInfo";#N/A,#N/A,FALSE,"Summary";#N/A,#N/A,FALSE,"Comparitive";#N/A,#N/A,FALSE,"RevSummary"}</definedName>
    <definedName name="wrn.ExecMgt._.Reports." hidden="1">{#N/A,#N/A,FALSE,"PropInfo";#N/A,#N/A,FALSE,"Summary";#N/A,#N/A,FALSE,"Comparitive";#N/A,#N/A,FALSE,"RevSummary"}</definedName>
    <definedName name="wrn.Executive._.Summary._.Reports." localSheetId="0" hidden="1">{"Estimated Proforma (Prelim. Proforma)",#N/A,TRUE,"Prelim. Proforma";"Summary Cash Flow Grid",#N/A,TRUE,"Cash Flow Grid";"Final Proforma (Final Proforma)",#N/A,TRUE,"Final Proforma";"Cash Flow Graph (Cash Flow Graphic)",#N/A,TRUE,"Cash Flow Graphic"}</definedName>
    <definedName name="wrn.Executive._.Summary._.Reports." hidden="1">{"Estimated Proforma (Prelim. Proforma)",#N/A,TRUE,"Prelim. Proforma";"Summary Cash Flow Grid",#N/A,TRUE,"Cash Flow Grid";"Final Proforma (Final Proforma)",#N/A,TRUE,"Final Proforma";"Cash Flow Graph (Cash Flow Graphic)",#N/A,TRUE,"Cash Flow Graphic"}</definedName>
    <definedName name="wrn.Executive._.Summary._.Reports._1" localSheetId="0" hidden="1">{"Estimated Proforma (Prelim. Proforma)",#N/A,TRUE,"Prelim. Proforma";"Summary Cash Flow Grid",#N/A,TRUE,"Cash Flow Grid";"Final Proforma (Final Proforma)",#N/A,TRUE,"Final Proforma";"Cash Flow Graph (Cash Flow Graphic)",#N/A,TRUE,"Cash Flow Graphic"}</definedName>
    <definedName name="wrn.Executive._.Summary._.Reports._1" hidden="1">{"Estimated Proforma (Prelim. Proforma)",#N/A,TRUE,"Prelim. Proforma";"Summary Cash Flow Grid",#N/A,TRUE,"Cash Flow Grid";"Final Proforma (Final Proforma)",#N/A,TRUE,"Final Proforma";"Cash Flow Graph (Cash Flow Graphic)",#N/A,TRUE,"Cash Flow Graphic"}</definedName>
    <definedName name="wrn.Executive._.Summary._.Reports._2" localSheetId="0" hidden="1">{"Estimated Proforma (Prelim. Proforma)",#N/A,TRUE,"Prelim. Proforma";"Summary Cash Flow Grid",#N/A,TRUE,"Cash Flow Grid";"Final Proforma (Final Proforma)",#N/A,TRUE,"Final Proforma";"Cash Flow Graph (Cash Flow Graphic)",#N/A,TRUE,"Cash Flow Graphic"}</definedName>
    <definedName name="wrn.Executive._.Summary._.Reports._2" hidden="1">{"Estimated Proforma (Prelim. Proforma)",#N/A,TRUE,"Prelim. Proforma";"Summary Cash Flow Grid",#N/A,TRUE,"Cash Flow Grid";"Final Proforma (Final Proforma)",#N/A,TRUE,"Final Proforma";"Cash Flow Graph (Cash Flow Graphic)",#N/A,TRUE,"Cash Flow Graphic"}</definedName>
    <definedName name="wrn.Executive._.Summary._.Reports._3" localSheetId="0" hidden="1">{"Estimated Proforma (Prelim. Proforma)",#N/A,TRUE,"Prelim. Proforma";"Summary Cash Flow Grid",#N/A,TRUE,"Cash Flow Grid";"Final Proforma (Final Proforma)",#N/A,TRUE,"Final Proforma";"Cash Flow Graph (Cash Flow Graphic)",#N/A,TRUE,"Cash Flow Graphic"}</definedName>
    <definedName name="wrn.Executive._.Summary._.Reports._3" hidden="1">{"Estimated Proforma (Prelim. Proforma)",#N/A,TRUE,"Prelim. Proforma";"Summary Cash Flow Grid",#N/A,TRUE,"Cash Flow Grid";"Final Proforma (Final Proforma)",#N/A,TRUE,"Final Proforma";"Cash Flow Graph (Cash Flow Graphic)",#N/A,TRUE,"Cash Flow Graphic"}</definedName>
    <definedName name="wrn.Exhibits." localSheetId="0" hidden="1">{#N/A,#N/A,FALSE,"Historical";#N/A,#N/A,FALSE,"Adjusted";#N/A,#N/A,FALSE,"CAM Alloc.";#N/A,#N/A,FALSE,"Projected CAM"}</definedName>
    <definedName name="wrn.Exhibits." hidden="1">{#N/A,#N/A,FALSE,"Historical";#N/A,#N/A,FALSE,"Adjusted";#N/A,#N/A,FALSE,"CAM Alloc.";#N/A,#N/A,FALSE,"Projected CAM"}</definedName>
    <definedName name="wrn.Exist." localSheetId="0" hidden="1">{"Exist1",#N/A,FALSE,"Exist";"exist2",#N/A,FALSE,"Exist"}</definedName>
    <definedName name="wrn.Exist." hidden="1">{"Exist1",#N/A,FALSE,"Exist";"exist2",#N/A,FALSE,"Exist"}</definedName>
    <definedName name="wrn.ExitAndSalesAssumptions." localSheetId="0" hidden="1">{#N/A,#N/A,FALSE,"ExitStrategy"}</definedName>
    <definedName name="wrn.ExitAndSalesAssumptions." hidden="1">{#N/A,#N/A,FALSE,"ExitStrategy"}</definedName>
    <definedName name="wrn.EXPENSE." localSheetId="0" hidden="1">{#N/A,#N/A,FALSE,"Common Area Accrual";#N/A,#N/A,FALSE,"Unit One LaSalle";#N/A,#N/A,FALSE,"Unit One CW";#N/A,#N/A,FALSE,"Unit One LaSallle + C &amp; W";#N/A,#N/A,FALSE,"Consolidated Accrual"}</definedName>
    <definedName name="wrn.EXPENSE." hidden="1">{#N/A,#N/A,FALSE,"Common Area Accrual";#N/A,#N/A,FALSE,"Unit One LaSalle";#N/A,#N/A,FALSE,"Unit One CW";#N/A,#N/A,FALSE,"Unit One LaSallle + C &amp; W";#N/A,#N/A,FALSE,"Consolidated Accrual"}</definedName>
    <definedName name="wrn.Expense._.Detail." localSheetId="0" hidden="1">{#N/A,#N/A,FALSE,"Common Area Accrual";#N/A,#N/A,FALSE,"Unit One LaSalle";#N/A,#N/A,FALSE,"Unit One CW";#N/A,#N/A,FALSE,"Unit One LaSalle + C &amp; W";#N/A,#N/A,FALSE,"Consolidated Accrual"}</definedName>
    <definedName name="wrn.Expense._.Detail." hidden="1">{#N/A,#N/A,FALSE,"Common Area Accrual";#N/A,#N/A,FALSE,"Unit One LaSalle";#N/A,#N/A,FALSE,"Unit One CW";#N/A,#N/A,FALSE,"Unit One LaSalle + C &amp; W";#N/A,#N/A,FALSE,"Consolidated Accrual"}</definedName>
    <definedName name="wrn.EXPENSES._.98._.US." localSheetId="0" hidden="1">{"Expenses 98 MKT",#N/A,TRUE,"MKT";"Expenses 98 BUSS",#N/A,TRUE,"BusOper";"Expenses 98 TECH",#N/A,TRUE,"Tech";"Expenses 98 LOCAL",#N/A,TRUE,"LocalProg";"Expenses 98 GA",#N/A,TRUE,"G&amp;A";"Expenses 98 CONSOL",#N/A,TRUE,"Consolidate"}</definedName>
    <definedName name="wrn.EXPENSES._.98._.US." hidden="1">{"Expenses 98 MKT",#N/A,TRUE,"MKT";"Expenses 98 BUSS",#N/A,TRUE,"BusOper";"Expenses 98 TECH",#N/A,TRUE,"Tech";"Expenses 98 LOCAL",#N/A,TRUE,"LocalProg";"Expenses 98 GA",#N/A,TRUE,"G&amp;A";"Expenses 98 CONSOL",#N/A,TRUE,"Consolidate"}</definedName>
    <definedName name="wrn.EXPENSES._.99._.REAL." localSheetId="0" hidden="1">{"Reais 99 MKT",#N/A,TRUE,"MKT";"Reais 99 BUSS",#N/A,TRUE,"BusOper";"Reais 99 TECH",#N/A,TRUE,"Tech";"Reais 99 LOCAL",#N/A,TRUE,"LocalProg";"Reais 99 GA",#N/A,TRUE,"G&amp;A";"Reais 99 CONSOL",#N/A,TRUE,"Consolidate"}</definedName>
    <definedName name="wrn.EXPENSES._.99._.REAL." hidden="1">{"Reais 99 MKT",#N/A,TRUE,"MKT";"Reais 99 BUSS",#N/A,TRUE,"BusOper";"Reais 99 TECH",#N/A,TRUE,"Tech";"Reais 99 LOCAL",#N/A,TRUE,"LocalProg";"Reais 99 GA",#N/A,TRUE,"G&amp;A";"Reais 99 CONSOL",#N/A,TRUE,"Consolidate"}</definedName>
    <definedName name="wrn.Exterior._.Wall." localSheetId="0" hidden="1">{#N/A,#N/A,FALSE,"Paramters";"print range",#N/A,FALSE,"GSF.XLS";"exterior wall",#N/A,FALSE,"DETAIL.XLS"}</definedName>
    <definedName name="wrn.Exterior._.Wall." hidden="1">{#N/A,#N/A,FALSE,"Paramters";"print range",#N/A,FALSE,"GSF.XLS";"exterior wall",#N/A,FALSE,"DETAIL.XLS"}</definedName>
    <definedName name="wrn.Fair._.Share._.Calcs." localSheetId="0" hidden="1">{#N/A,#N/A,FALSE,"Fair Share"}</definedName>
    <definedName name="wrn.Fair._.Share._.Calcs." hidden="1">{#N/A,#N/A,FALSE,"Fair Share"}</definedName>
    <definedName name="wrn.Fair._.Share._.Calcs._1" localSheetId="0" hidden="1">{#N/A,#N/A,FALSE,"Fair Share"}</definedName>
    <definedName name="wrn.Fair._.Share._.Calcs._1" hidden="1">{#N/A,#N/A,FALSE,"Fair Share"}</definedName>
    <definedName name="wrn.Fair._.Share._.Calcs._2" localSheetId="0" hidden="1">{#N/A,#N/A,FALSE,"Fair Share"}</definedName>
    <definedName name="wrn.Fair._.Share._.Calcs._2" hidden="1">{#N/A,#N/A,FALSE,"Fair Share"}</definedName>
    <definedName name="wrn.Fair._.Share._.Calcs._3" localSheetId="0" hidden="1">{#N/A,#N/A,FALSE,"Fair Share"}</definedName>
    <definedName name="wrn.Fair._.Share._.Calcs._3" hidden="1">{#N/A,#N/A,FALSE,"Fair Share"}</definedName>
    <definedName name="wrn.Fairfield._.Business._.Center." localSheetId="0" hidden="1">{#N/A,#N/A,FALSE,"SUMMARY";#N/A,#N/A,FALSE,"Returns";#N/A,#N/A,FALSE,"Pro-Forma";#N/A,#N/A,FALSE,"Cash Flow";#N/A,#N/A,FALSE,"Rent Roll"}</definedName>
    <definedName name="wrn.Fairfield._.Business._.Center." hidden="1">{#N/A,#N/A,FALSE,"SUMMARY";#N/A,#N/A,FALSE,"Returns";#N/A,#N/A,FALSE,"Pro-Forma";#N/A,#N/A,FALSE,"Cash Flow";#N/A,#N/A,FALSE,"Rent Roll"}</definedName>
    <definedName name="wrn.Falcons._.Divisions." localSheetId="0" hidden="1">{#N/A,#N/A,TRUE,"Fiber_Optic_Cable_Input ";#N/A,#N/A,TRUE,"Specialty_Fiber_Devices_Input";#N/A,#N/A,TRUE,"Optical_Fiber_Apparatus_Input"}</definedName>
    <definedName name="wrn.Falcons._.Divisions." hidden="1">{#N/A,#N/A,TRUE,"Fiber_Optic_Cable_Input ";#N/A,#N/A,TRUE,"Specialty_Fiber_Devices_Input";#N/A,#N/A,TRUE,"Optical_Fiber_Apparatus_Input"}</definedName>
    <definedName name="wrn.Falcons._.Standalone." localSheetId="0" hidden="1">{#N/A,#N/A,TRUE,"Falcons_Standalone";#N/A,#N/A,TRUE,"Target_Input";#N/A,#N/A,TRUE,"Target_Calendarized"}</definedName>
    <definedName name="wrn.Falcons._.Standalone." hidden="1">{#N/A,#N/A,TRUE,"Falcons_Standalone";#N/A,#N/A,TRUE,"Target_Input";#N/A,#N/A,TRUE,"Target_Calendarized"}</definedName>
    <definedName name="wrn.FCB." localSheetId="0" hidden="1">{"FCB_ALL",#N/A,FALSE,"FCB"}</definedName>
    <definedName name="wrn.FCB." hidden="1">{"FCB_ALL",#N/A,FALSE,"FCB"}</definedName>
    <definedName name="wrn.fcb._dcf" localSheetId="0" hidden="1">{"FCB_ALL",#N/A,FALSE,"FCB"}</definedName>
    <definedName name="wrn.fcb._dcf" hidden="1">{"FCB_ALL",#N/A,FALSE,"FCB"}</definedName>
    <definedName name="wrn.fcb._dcf10UCP" localSheetId="0" hidden="1">{"FCB_ALL",#N/A,FALSE,"FCB"}</definedName>
    <definedName name="wrn.fcb._dcf10UCP" hidden="1">{"FCB_ALL",#N/A,FALSE,"FCB"}</definedName>
    <definedName name="wrn.FCB.10UCP" localSheetId="0" hidden="1">{"FCB_ALL",#N/A,FALSE,"FCB"}</definedName>
    <definedName name="wrn.FCB.10UCP" hidden="1">{"FCB_ALL",#N/A,FALSE,"FCB"}</definedName>
    <definedName name="wrn.fcb2" localSheetId="0" hidden="1">{"FCB_ALL",#N/A,FALSE,"FCB"}</definedName>
    <definedName name="wrn.fcb2" hidden="1">{"FCB_ALL",#N/A,FALSE,"FCB"}</definedName>
    <definedName name="wrn.fcb2_dcf" localSheetId="0" hidden="1">{"FCB_ALL",#N/A,FALSE,"FCB"}</definedName>
    <definedName name="wrn.fcb2_dcf" hidden="1">{"FCB_ALL",#N/A,FALSE,"FCB"}</definedName>
    <definedName name="wrn.fcb2_dcf10UCP" localSheetId="0" hidden="1">{"FCB_ALL",#N/A,FALSE,"FCB"}</definedName>
    <definedName name="wrn.fcb2_dcf10UCP" hidden="1">{"FCB_ALL",#N/A,FALSE,"FCB"}</definedName>
    <definedName name="wrn.fcb210UCP" localSheetId="0" hidden="1">{"FCB_ALL",#N/A,FALSE,"FCB"}</definedName>
    <definedName name="wrn.fcb210UCP" hidden="1">{"FCB_ALL",#N/A,FALSE,"FCB"}</definedName>
    <definedName name="wrn.FCG." localSheetId="0"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CG."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CG._.Express." localSheetId="0" hidden="1">{#N/A,#N/A,TRUE,"Title Page";#N/A,#N/A,TRUE,"Executive Summary";#N/A,#N/A,TRUE,"Assumptions";#N/A,#N/A,TRUE,"Footnotes";#N/A,#N/A,TRUE,"Narrative Assumptions";#N/A,#N/A,TRUE,"2nd Generation";#N/A,#N/A,TRUE,"Existing vs Mkt";#N/A,#N/A,TRUE,"Cash Flow";#N/A,#N/A,TRUE,"Residual - Marketing";#N/A,#N/A,TRUE,"Pricing Matrix";#N/A,#N/A,TRUE,"Expiration Schedule";#N/A,#N/A,TRUE,"Expiration Graph "}</definedName>
    <definedName name="wrn.FCG._.Express." hidden="1">{#N/A,#N/A,TRUE,"Title Page";#N/A,#N/A,TRUE,"Executive Summary";#N/A,#N/A,TRUE,"Assumptions";#N/A,#N/A,TRUE,"Footnotes";#N/A,#N/A,TRUE,"Narrative Assumptions";#N/A,#N/A,TRUE,"2nd Generation";#N/A,#N/A,TRUE,"Existing vs Mkt";#N/A,#N/A,TRUE,"Cash Flow";#N/A,#N/A,TRUE,"Residual - Marketing";#N/A,#N/A,TRUE,"Pricing Matrix";#N/A,#N/A,TRUE,"Expiration Schedule";#N/A,#N/A,TRUE,"Expiration Graph "}</definedName>
    <definedName name="wrn.FCG._.Full." localSheetId="0" hidden="1">{#N/A,#N/A,TRUE,"Title Page";#N/A,#N/A,TRUE,"Executive Summary";#N/A,#N/A,TRUE,"Assumptions";#N/A,#N/A,TRUE,"Footnotes";#N/A,#N/A,TRUE,"Narrative Assumptions";#N/A,#N/A,TRUE,"Vacant Space";#N/A,#N/A,TRUE,"2nd Generation";#N/A,#N/A,TRUE,"Existing vs Mkt";#N/A,#N/A,TRUE,"Cash Flow";#N/A,#N/A,TRUE,"Residual - Marketing";#N/A,#N/A,TRUE,"Pricing Matrix";#N/A,#N/A,TRUE,"Vacancy Detail";#N/A,#N/A,TRUE,"Expiration Schedule";#N/A,#N/A,TRUE,"Expiration Graph ";#N/A,#N/A,TRUE,"Value Matrix";#N/A,#N/A,TRUE,"Value Matrix (2)";#N/A,#N/A,TRUE,"GI Detail";#N/A,#N/A,TRUE,"Exp Detail";#N/A,#N/A,TRUE,"ALease-up Schedule"}</definedName>
    <definedName name="wrn.FCG._.Full." hidden="1">{#N/A,#N/A,TRUE,"Title Page";#N/A,#N/A,TRUE,"Executive Summary";#N/A,#N/A,TRUE,"Assumptions";#N/A,#N/A,TRUE,"Footnotes";#N/A,#N/A,TRUE,"Narrative Assumptions";#N/A,#N/A,TRUE,"Vacant Space";#N/A,#N/A,TRUE,"2nd Generation";#N/A,#N/A,TRUE,"Existing vs Mkt";#N/A,#N/A,TRUE,"Cash Flow";#N/A,#N/A,TRUE,"Residual - Marketing";#N/A,#N/A,TRUE,"Pricing Matrix";#N/A,#N/A,TRUE,"Vacancy Detail";#N/A,#N/A,TRUE,"Expiration Schedule";#N/A,#N/A,TRUE,"Expiration Graph ";#N/A,#N/A,TRUE,"Value Matrix";#N/A,#N/A,TRUE,"Value Matrix (2)";#N/A,#N/A,TRUE,"GI Detail";#N/A,#N/A,TRUE,"Exp Detail";#N/A,#N/A,TRUE,"ALease-up Schedule"}</definedName>
    <definedName name="wrn.FCG._.Normal." localSheetId="0" hidden="1">{#N/A,#N/A,FALSE,"1Summary";#N/A,#N/A,FALSE,"9Pricing Matrix";#N/A,#N/A,FALSE,"Assumptions";#N/A,#N/A,FALSE,"3Cash Flow";#N/A,#N/A,FALSE,"5Residual";#N/A,#N/A,FALSE,"8Residual Sensitivity";#N/A,#N/A,FALSE,"10Vacancy Matrix";#N/A,#N/A,FALSE,"11Expiration Schedule";#N/A,#N/A,FALSE,"12Lease-up Schedule"}</definedName>
    <definedName name="wrn.FCG._.Normal." hidden="1">{#N/A,#N/A,FALSE,"1Summary";#N/A,#N/A,FALSE,"9Pricing Matrix";#N/A,#N/A,FALSE,"Assumptions";#N/A,#N/A,FALSE,"3Cash Flow";#N/A,#N/A,FALSE,"5Residual";#N/A,#N/A,FALSE,"8Residual Sensitivity";#N/A,#N/A,FALSE,"10Vacancy Matrix";#N/A,#N/A,FALSE,"11Expiration Schedule";#N/A,#N/A,FALSE,"12Lease-up Schedule"}</definedName>
    <definedName name="wrn.FCG._.Normal._1" localSheetId="0" hidden="1">{#N/A,#N/A,FALSE,"1Summary";#N/A,#N/A,FALSE,"9Pricing Matrix";#N/A,#N/A,FALSE,"Assumptions";#N/A,#N/A,FALSE,"3Cash Flow";#N/A,#N/A,FALSE,"5Residual";#N/A,#N/A,FALSE,"8Residual Sensitivity";#N/A,#N/A,FALSE,"10Vacancy Matrix";#N/A,#N/A,FALSE,"11Expiration Schedule";#N/A,#N/A,FALSE,"12Lease-up Schedule"}</definedName>
    <definedName name="wrn.FCG._.Normal._1" hidden="1">{#N/A,#N/A,FALSE,"1Summary";#N/A,#N/A,FALSE,"9Pricing Matrix";#N/A,#N/A,FALSE,"Assumptions";#N/A,#N/A,FALSE,"3Cash Flow";#N/A,#N/A,FALSE,"5Residual";#N/A,#N/A,FALSE,"8Residual Sensitivity";#N/A,#N/A,FALSE,"10Vacancy Matrix";#N/A,#N/A,FALSE,"11Expiration Schedule";#N/A,#N/A,FALSE,"12Lease-up Schedule"}</definedName>
    <definedName name="wrn.FCG._.Normal._2" localSheetId="0" hidden="1">{#N/A,#N/A,FALSE,"1Summary";#N/A,#N/A,FALSE,"9Pricing Matrix";#N/A,#N/A,FALSE,"Assumptions";#N/A,#N/A,FALSE,"3Cash Flow";#N/A,#N/A,FALSE,"5Residual";#N/A,#N/A,FALSE,"8Residual Sensitivity";#N/A,#N/A,FALSE,"10Vacancy Matrix";#N/A,#N/A,FALSE,"11Expiration Schedule";#N/A,#N/A,FALSE,"12Lease-up Schedule"}</definedName>
    <definedName name="wrn.FCG._.Normal._2" hidden="1">{#N/A,#N/A,FALSE,"1Summary";#N/A,#N/A,FALSE,"9Pricing Matrix";#N/A,#N/A,FALSE,"Assumptions";#N/A,#N/A,FALSE,"3Cash Flow";#N/A,#N/A,FALSE,"5Residual";#N/A,#N/A,FALSE,"8Residual Sensitivity";#N/A,#N/A,FALSE,"10Vacancy Matrix";#N/A,#N/A,FALSE,"11Expiration Schedule";#N/A,#N/A,FALSE,"12Lease-up Schedule"}</definedName>
    <definedName name="wrn.FCG._.Normal._3" localSheetId="0" hidden="1">{#N/A,#N/A,FALSE,"1Summary";#N/A,#N/A,FALSE,"9Pricing Matrix";#N/A,#N/A,FALSE,"Assumptions";#N/A,#N/A,FALSE,"3Cash Flow";#N/A,#N/A,FALSE,"5Residual";#N/A,#N/A,FALSE,"8Residual Sensitivity";#N/A,#N/A,FALSE,"10Vacancy Matrix";#N/A,#N/A,FALSE,"11Expiration Schedule";#N/A,#N/A,FALSE,"12Lease-up Schedule"}</definedName>
    <definedName name="wrn.FCG._.Normal._3" hidden="1">{#N/A,#N/A,FALSE,"1Summary";#N/A,#N/A,FALSE,"9Pricing Matrix";#N/A,#N/A,FALSE,"Assumptions";#N/A,#N/A,FALSE,"3Cash Flow";#N/A,#N/A,FALSE,"5Residual";#N/A,#N/A,FALSE,"8Residual Sensitivity";#N/A,#N/A,FALSE,"10Vacancy Matrix";#N/A,#N/A,FALSE,"11Expiration Schedule";#N/A,#N/A,FALSE,"12Lease-up Schedule"}</definedName>
    <definedName name="wrn.FCG.1" localSheetId="0"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CG.1"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CG2" localSheetId="0"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CG2"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ci1cd" localSheetId="0" hidden="1">{#N/A,#N/A,FALSE,"NO.1"}</definedName>
    <definedName name="wrn.fci1cd" hidden="1">{#N/A,#N/A,FALSE,"NO.1"}</definedName>
    <definedName name="wrn.FCI1CF." localSheetId="0" hidden="1">{#N/A,#N/A,FALSE,"NO.1"}</definedName>
    <definedName name="wrn.FCI1CF." hidden="1">{#N/A,#N/A,FALSE,"NO.1"}</definedName>
    <definedName name="wrn.fdb1_Imprime_Print." localSheetId="0" hidden="1">{"fdb1_Rapport_Report",#N/A,FALSE,"Report"}</definedName>
    <definedName name="wrn.fdb1_Imprime_Print." hidden="1">{"fdb1_Rapport_Report",#N/A,FALSE,"Report"}</definedName>
    <definedName name="wrn.fdb2_print_rpt." localSheetId="0" hidden="1">{"fdb2_print",#N/A,FALSE,"Report"}</definedName>
    <definedName name="wrn.fdb2_print_rpt." hidden="1">{"fdb2_print",#N/A,FALSE,"Report"}</definedName>
    <definedName name="wrn.Feb._.Forecast." localSheetId="0" hidden="1">{"Feb",#N/A,FALSE,"Manager Report"}</definedName>
    <definedName name="wrn.Feb._.Forecast." hidden="1">{"Feb",#N/A,FALSE,"Manager Report"}</definedName>
    <definedName name="wrn.Feb98." localSheetId="0" hidden="1">{"sheet a",#N/A,FALSE,"A";"2 9 casflow",#N/A,FALSE,"B"}</definedName>
    <definedName name="wrn.Feb98." hidden="1">{"sheet a",#N/A,FALSE,"A";"2 9 casflow",#N/A,FALSE,"B"}</definedName>
    <definedName name="wrn.Feb98._1" localSheetId="0" hidden="1">{"sheet a",#N/A,FALSE,"A";"2 9 casflow",#N/A,FALSE,"B"}</definedName>
    <definedName name="wrn.Feb98._1" hidden="1">{"sheet a",#N/A,FALSE,"A";"2 9 casflow",#N/A,FALSE,"B"}</definedName>
    <definedName name="wrn.Feb98._2" localSheetId="0" hidden="1">{"sheet a",#N/A,FALSE,"A";"2 9 casflow",#N/A,FALSE,"B"}</definedName>
    <definedName name="wrn.Feb98._2" hidden="1">{"sheet a",#N/A,FALSE,"A";"2 9 casflow",#N/A,FALSE,"B"}</definedName>
    <definedName name="wrn.Feb98._3" localSheetId="0" hidden="1">{"sheet a",#N/A,FALSE,"A";"2 9 casflow",#N/A,FALSE,"B"}</definedName>
    <definedName name="wrn.Feb98._3" hidden="1">{"sheet a",#N/A,FALSE,"A";"2 9 casflow",#N/A,FALSE,"B"}</definedName>
    <definedName name="wrn.filecopy."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nal." localSheetId="0" hidden="1">{"print",#N/A,TRUE,"jec1";"print",#N/A,TRUE,"jec2";"print",#N/A,TRUE,"jec3";"print",#N/A,TRUE,"jec4";"print",#N/A,TRUE,"jec5";"print",#N/A,TRUE,"jec6";"print",#N/A,TRUE,"jec7";"print",#N/A,TRUE,"jec8";"print",#N/A,TRUE,"jec9";"print",#N/A,TRUE,"jec10";"print",#N/A,TRUE,"jec11";"print",#N/A,TRUE,"jec12";"print",#N/A,TRUE,"jec13";"print",#N/A,TRUE,"jec14";"print",#N/A,TRUE,"jec15";"print",#N/A,TRUE,"jec16";"print",#N/A,TRUE,"jec17";"print",#N/A,TRUE,"jec18"}</definedName>
    <definedName name="wrn.Final." hidden="1">{"print",#N/A,TRUE,"jec1";"print",#N/A,TRUE,"jec2";"print",#N/A,TRUE,"jec3";"print",#N/A,TRUE,"jec4";"print",#N/A,TRUE,"jec5";"print",#N/A,TRUE,"jec6";"print",#N/A,TRUE,"jec7";"print",#N/A,TRUE,"jec8";"print",#N/A,TRUE,"jec9";"print",#N/A,TRUE,"jec10";"print",#N/A,TRUE,"jec11";"print",#N/A,TRUE,"jec12";"print",#N/A,TRUE,"jec13";"print",#N/A,TRUE,"jec14";"print",#N/A,TRUE,"jec15";"print",#N/A,TRUE,"jec16";"print",#N/A,TRUE,"jec17";"print",#N/A,TRUE,"jec18"}</definedName>
    <definedName name="wrn.Final._.Output." localSheetId="0" hidden="1">{#N/A,#N/A,FALSE,"Final Output"}</definedName>
    <definedName name="wrn.Final._.Output." hidden="1">{#N/A,#N/A,FALSE,"Final Output"}</definedName>
    <definedName name="wrn.Final._.Output._1" localSheetId="0" hidden="1">{#N/A,#N/A,FALSE,"Final Output"}</definedName>
    <definedName name="wrn.Final._.Output._1" hidden="1">{#N/A,#N/A,FALSE,"Final Output"}</definedName>
    <definedName name="wrn.Final._.Output._2" localSheetId="0" hidden="1">{#N/A,#N/A,FALSE,"Final Output"}</definedName>
    <definedName name="wrn.Final._.Output._2" hidden="1">{#N/A,#N/A,FALSE,"Final Output"}</definedName>
    <definedName name="wrn.Final._.Output._3" localSheetId="0" hidden="1">{#N/A,#N/A,FALSE,"Final Output"}</definedName>
    <definedName name="wrn.Final._.Output._3" hidden="1">{#N/A,#N/A,FALSE,"Final Output"}</definedName>
    <definedName name="wrn.FinalMort." localSheetId="0" hidden="1">{"ASS",#N/A,TRUE,"Assumptions";"OUT1",#N/A,TRUE,"1";"out2",#N/A,TRUE,"2";"out3",#N/A,TRUE,"3";"out4",#N/A,TRUE,"4";"out5",#N/A,TRUE,"5";"out6",#N/A,TRUE,"6";"out7",#N/A,TRUE,"7";"out8",#N/A,TRUE,"8";"out9",#N/A,TRUE,"9";"out10",#N/A,TRUE,"10";"out11",#N/A,TRUE,"11";"out12",#N/A,TRUE,"12";"out13",#N/A,TRUE,"13";"out14",#N/A,TRUE,"14";"out15",#N/A,TRUE,"15";"out16",#N/A,TRUE,"16";"out17",#N/A,TRUE,"17";"out18",#N/A,TRUE,"18";"out19",#N/A,TRUE,"19";"out20",#N/A,TRUE,"20";"out21",#N/A,TRUE,"21";"OUT22",#N/A,TRUE,"22";"out23",#N/A,TRUE,"23";"out24",#N/A,TRUE,"24";"out25",#N/A,TRUE,"25";"out26",#N/A,TRUE,"26";"out27",#N/A,TRUE,"27";"out28",#N/A,TRUE,"28";"out29",#N/A,TRUE,"29";"out30",#N/A,TRUE,"30";"out31",#N/A,TRUE,"31";"out32",#N/A,TRUE,"32";"out33",#N/A,TRUE,"33";"out34",#N/A,TRUE,"34";"out35",#N/A,TRUE,"35";"out36",#N/A,TRUE,"36";"out37",#N/A,TRUE,"37";"out38",#N/A,TRUE,"38";"out39",#N/A,TRUE,"39";"out40",#N/A,TRUE,"40";"out41",#N/A,TRUE,"41";"out42",#N/A,TRUE,"42";"out43",#N/A,TRUE,"43";"out44",#N/A,TRUE,"44";"out45",#N/A,TRUE,"45";"out46",#N/A,TRUE,"46";"out47",#N/A,TRUE,"47";"out48",#N/A,TRUE,"48";"out49",#N/A,TRUE,"49";"out50",#N/A,TRUE,"50";"out51",#N/A,TRUE,"51";"out52",#N/A,TRUE,"52";"out53",#N/A,TRUE,"53";"out54",#N/A,TRUE,"54";"out55",#N/A,TRUE,"55";"out56",#N/A,TRUE,"56";"out57",#N/A,TRUE,"57";"out58",#N/A,TRUE,"58"}</definedName>
    <definedName name="wrn.FinalMort." hidden="1">{"ASS",#N/A,TRUE,"Assumptions";"OUT1",#N/A,TRUE,"1";"out2",#N/A,TRUE,"2";"out3",#N/A,TRUE,"3";"out4",#N/A,TRUE,"4";"out5",#N/A,TRUE,"5";"out6",#N/A,TRUE,"6";"out7",#N/A,TRUE,"7";"out8",#N/A,TRUE,"8";"out9",#N/A,TRUE,"9";"out10",#N/A,TRUE,"10";"out11",#N/A,TRUE,"11";"out12",#N/A,TRUE,"12";"out13",#N/A,TRUE,"13";"out14",#N/A,TRUE,"14";"out15",#N/A,TRUE,"15";"out16",#N/A,TRUE,"16";"out17",#N/A,TRUE,"17";"out18",#N/A,TRUE,"18";"out19",#N/A,TRUE,"19";"out20",#N/A,TRUE,"20";"out21",#N/A,TRUE,"21";"OUT22",#N/A,TRUE,"22";"out23",#N/A,TRUE,"23";"out24",#N/A,TRUE,"24";"out25",#N/A,TRUE,"25";"out26",#N/A,TRUE,"26";"out27",#N/A,TRUE,"27";"out28",#N/A,TRUE,"28";"out29",#N/A,TRUE,"29";"out30",#N/A,TRUE,"30";"out31",#N/A,TRUE,"31";"out32",#N/A,TRUE,"32";"out33",#N/A,TRUE,"33";"out34",#N/A,TRUE,"34";"out35",#N/A,TRUE,"35";"out36",#N/A,TRUE,"36";"out37",#N/A,TRUE,"37";"out38",#N/A,TRUE,"38";"out39",#N/A,TRUE,"39";"out40",#N/A,TRUE,"40";"out41",#N/A,TRUE,"41";"out42",#N/A,TRUE,"42";"out43",#N/A,TRUE,"43";"out44",#N/A,TRUE,"44";"out45",#N/A,TRUE,"45";"out46",#N/A,TRUE,"46";"out47",#N/A,TRUE,"47";"out48",#N/A,TRUE,"48";"out49",#N/A,TRUE,"49";"out50",#N/A,TRUE,"50";"out51",#N/A,TRUE,"51";"out52",#N/A,TRUE,"52";"out53",#N/A,TRUE,"53";"out54",#N/A,TRUE,"54";"out55",#N/A,TRUE,"55";"out56",#N/A,TRUE,"56";"out57",#N/A,TRUE,"57";"out58",#N/A,TRUE,"58"}</definedName>
    <definedName name="wrn.Finance." localSheetId="0" hidden="1">{#N/A,#N/A,TRUE,"97 FINANCING";#N/A,#N/A,TRUE,"97 Indirect &amp; Operating Costs";#N/A,#N/A,TRUE,"97 Master Dev. Cost Wksht"}</definedName>
    <definedName name="wrn.Finance." hidden="1">{#N/A,#N/A,TRUE,"97 FINANCING";#N/A,#N/A,TRUE,"97 Indirect &amp; Operating Costs";#N/A,#N/A,TRUE,"97 Master Dev. Cost Wksht"}</definedName>
    <definedName name="wrn.FINANCIAL._.MONTH." localSheetId="0" hidden="1">{"Expense Analysis MKT",#N/A,TRUE,"MKT";"Expense Analysis BUSS",#N/A,TRUE,"BusOper";"Expense Analysis TECH",#N/A,TRUE,"Tech";"Expense Analysis LOCAL",#N/A,TRUE,"LocalProg";"Expense Analysis GA",#N/A,TRUE,"G&amp;A";"Expense Analysis CONSOL",#N/A,TRUE,"Consolidate"}</definedName>
    <definedName name="wrn.FINANCIAL._.MONTH." hidden="1">{"Expense Analysis MKT",#N/A,TRUE,"MKT";"Expense Analysis BUSS",#N/A,TRUE,"BusOper";"Expense Analysis TECH",#N/A,TRUE,"Tech";"Expense Analysis LOCAL",#N/A,TRUE,"LocalProg";"Expense Analysis GA",#N/A,TRUE,"G&amp;A";"Expense Analysis CONSOL",#N/A,TRUE,"Consolidate"}</definedName>
    <definedName name="wrn.FINANCIAL._.MONTHS." localSheetId="0" hidden="1">{"Expenses Amalysis Months MKT",#N/A,TRUE,"MKT";"Expenses Analysis Months BUSS",#N/A,TRUE,"BusOper";"Expenses Analysis Months TECH",#N/A,TRUE,"Tech";"Expenses Analysis Months LOCAL",#N/A,TRUE,"LocalProg";"Expenses Analysis Months GA",#N/A,TRUE,"G&amp;A";"Expenses Analysis Months CONSOL",#N/A,TRUE,"Consolidate"}</definedName>
    <definedName name="wrn.FINANCIAL._.MONTHS." hidden="1">{"Expenses Amalysis Months MKT",#N/A,TRUE,"MKT";"Expenses Analysis Months BUSS",#N/A,TRUE,"BusOper";"Expenses Analysis Months TECH",#N/A,TRUE,"Tech";"Expenses Analysis Months LOCAL",#N/A,TRUE,"LocalProg";"Expenses Analysis Months GA",#N/A,TRUE,"G&amp;A";"Expenses Analysis Months CONSOL",#N/A,TRUE,"Consolidate"}</definedName>
    <definedName name="wrn.Financial._.Reporting._.Package." localSheetId="0"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wrn.Financial._.Reporting._.Package." hidden="1">{#N/A,#N/A,TRUE,"Cover Sheet";#N/A,#N/A,TRUE,"Balance Sheet";#N/A,#N/A,TRUE,"PP&amp;E";#N/A,#N/A,TRUE,"Total Company P&amp;L";#N/A,#N/A,TRUE,"Food Margin-All Locations";#N/A,#N/A,TRUE,"Non Food Margin-All Locations";#N/A,#N/A,TRUE,"Beer Margin-All Locations";#N/A,#N/A,TRUE,"Spirits Margin-All Locations";#N/A,#N/A,TRUE,"Wine Margin-All Locations";#N/A,#N/A,TRUE,"Non Merch Margin-All Locations";#N/A,#N/A,TRUE,"Misc. Margin-All Locations";#N/A,#N/A,TRUE,"Purchase Allowances"}</definedName>
    <definedName name="wrn.Financial._.Reports." localSheetId="0" hidden="1">{#N/A,#N/A,FALSE,"Overview";#N/A,#N/A,FALSE,"santafe";#N/A,#N/A,FALSE,"noble";#N/A,#N/A,FALSE,"Combined Results";#N/A,#N/A,FALSE,"Earnings"}</definedName>
    <definedName name="wrn.Financial._.Reports." hidden="1">{#N/A,#N/A,FALSE,"Overview";#N/A,#N/A,FALSE,"santafe";#N/A,#N/A,FALSE,"noble";#N/A,#N/A,FALSE,"Combined Results";#N/A,#N/A,FALSE,"Earnings"}</definedName>
    <definedName name="wrn.Financial._.Statements." localSheetId="0" hidden="1">{#N/A,#N/A,FALSE,"BS";#N/A,#N/A,FALSE,"IS";#N/A,#N/A,FALSE,"CF";#N/A,#N/A,FALSE,"EXP";#N/A,#N/A,FALSE,"FURN";#N/A,#N/A,FALSE,"MANNOI"}</definedName>
    <definedName name="wrn.Financial._.Statements." hidden="1">{#N/A,#N/A,FALSE,"BS";#N/A,#N/A,FALSE,"IS";#N/A,#N/A,FALSE,"CF";#N/A,#N/A,FALSE,"EXP";#N/A,#N/A,FALSE,"FURN";#N/A,#N/A,FALSE,"MANNOI"}</definedName>
    <definedName name="wrn.FINANCIAL._.US._.MONTH." localSheetId="0" hidden="1">{"Expenses us MKT",#N/A,TRUE,"MKT";"Expenses us BUSS",#N/A,TRUE,"BusOper";"Expenses us TECH",#N/A,TRUE,"Tech";"Expenses us LOCAL",#N/A,TRUE,"LocalProg";"Expenses us GA",#N/A,TRUE,"G&amp;A";"Expenses us CONSOL",#N/A,TRUE,"Consolidate"}</definedName>
    <definedName name="wrn.FINANCIAL._.US._.MONTH." hidden="1">{"Expenses us MKT",#N/A,TRUE,"MKT";"Expenses us BUSS",#N/A,TRUE,"BusOper";"Expenses us TECH",#N/A,TRUE,"Tech";"Expenses us LOCAL",#N/A,TRUE,"LocalProg";"Expenses us GA",#N/A,TRUE,"G&amp;A";"Expenses us CONSOL",#N/A,TRUE,"Consolidate"}</definedName>
    <definedName name="wrn.FINANCIAL._.US._.MONTHS." localSheetId="0" hidden="1">{"Expenses Months us MKT",#N/A,TRUE,"MKT";"Expenses Months us BUSS",#N/A,TRUE,"BusOper";"Expenses Months us TECH",#N/A,TRUE,"Tech";"Expenses Months us LOCAL",#N/A,TRUE,"LocalProg";"Expenses Months us GA",#N/A,TRUE,"G&amp;A";"Expenses Months us CONSOL",#N/A,TRUE,"Consolidate"}</definedName>
    <definedName name="wrn.FINANCIAL._.US._.MONTHS." hidden="1">{"Expenses Months us MKT",#N/A,TRUE,"MKT";"Expenses Months us BUSS",#N/A,TRUE,"BusOper";"Expenses Months us TECH",#N/A,TRUE,"Tech";"Expenses Months us LOCAL",#N/A,TRUE,"LocalProg";"Expenses Months us GA",#N/A,TRUE,"G&amp;A";"Expenses Months us CONSOL",#N/A,TRUE,"Consolidate"}</definedName>
    <definedName name="wrn.Financials._.DCF." localSheetId="0" hidden="1">{"Standard",#N/A,FALSE,"Lab H Inc Stmt";"Standard",#N/A,FALSE,"Lab H Bal Sht";"Standard",#N/A,FALSE,"Lab H CFs";"Standard",#N/A,FALSE,"Lab P Inc Stmt";"Standard",#N/A,FALSE,"Lab P CFs Base";"Standard",#N/A,FALSE,"Lab DCF Base";"Standard",#N/A,FALSE,"DCF Sum"}</definedName>
    <definedName name="wrn.Financials._.DCF." hidden="1">{"Standard",#N/A,FALSE,"Lab H Inc Stmt";"Standard",#N/A,FALSE,"Lab H Bal Sht";"Standard",#N/A,FALSE,"Lab H CFs";"Standard",#N/A,FALSE,"Lab P Inc Stmt";"Standard",#N/A,FALSE,"Lab P CFs Base";"Standard",#N/A,FALSE,"Lab DCF Base";"Standard",#N/A,FALSE,"DCF Sum"}</definedName>
    <definedName name="wrn.Financing." localSheetId="0" hidden="1">{"One",#N/A,FALSE,"Financing";"Two",#N/A,FALSE,"Financing";"Three",#N/A,FALSE,"Financing";"Four",#N/A,FALSE,"Financing"}</definedName>
    <definedName name="wrn.Financing." hidden="1">{"One",#N/A,FALSE,"Financing";"Two",#N/A,FALSE,"Financing";"Three",#N/A,FALSE,"Financing";"Four",#N/A,FALSE,"Financing"}</definedName>
    <definedName name="wrn.Financing_Assumptions." localSheetId="0" hidden="1">{"One",#N/A,FALSE,"Financing Assumptions";"Two",#N/A,FALSE,"Financing Assumptions";"Three",#N/A,FALSE,"Financing Assumptions";"Four",#N/A,FALSE,"Financing Assumptions"}</definedName>
    <definedName name="wrn.Financing_Assumptions." hidden="1">{"One",#N/A,FALSE,"Financing Assumptions";"Two",#N/A,FALSE,"Financing Assumptions";"Three",#N/A,FALSE,"Financing Assumptions";"Four",#N/A,FALSE,"Financing Assumptions"}</definedName>
    <definedName name="wrn.Finanzbedarfsrechnung." localSheetId="0" hidden="1">{#N/A,#N/A,FALSE,"Finanzbedarfsrechnung"}</definedName>
    <definedName name="wrn.Finanzbedarfsrechnung." hidden="1">{#N/A,#N/A,FALSE,"Finanzbedarfsrechnung"}</definedName>
    <definedName name="wrn.First._.3._.Years._.All._.Sheets." localSheetId="0" hidden="1">{#N/A,#N/A,FALSE,"BaseAssumptions";"MasterCostAssmp_3 Yrs",#N/A,FALSE,"MasterCostAssmp";#N/A,#N/A,FALSE,"InTractCstAssmp";"LotTakedowns_3 Yrs",#N/A,FALSE,"LotTakedowns";"CashFlowSummary_3 Yrs",#N/A,FALSE,"CashFlowSummary";"FlowSummary_3 Yrs",#N/A,FALSE,"FlowSummary";"SourcesAndUses_3 Yrs",#N/A,FALSE,"SourcesAndUses";"CashDistribute_3 Yrs",#N/A,FALSE,"CashDistribute";"InvestorSummary_3 Yrs",#N/A,FALSE,"InvestorSummary";"AcqDev Loan_3 Yrs",#N/A,FALSE,"AcqDev Loan";#N/A,#N/A,FALSE,"Finance Summary";#N/A,#N/A,FALSE,"Valuation"}</definedName>
    <definedName name="wrn.First._.3._.Years._.All._.Sheets." hidden="1">{#N/A,#N/A,FALSE,"BaseAssumptions";"MasterCostAssmp_3 Yrs",#N/A,FALSE,"MasterCostAssmp";#N/A,#N/A,FALSE,"InTractCstAssmp";"LotTakedowns_3 Yrs",#N/A,FALSE,"LotTakedowns";"CashFlowSummary_3 Yrs",#N/A,FALSE,"CashFlowSummary";"FlowSummary_3 Yrs",#N/A,FALSE,"FlowSummary";"SourcesAndUses_3 Yrs",#N/A,FALSE,"SourcesAndUses";"CashDistribute_3 Yrs",#N/A,FALSE,"CashDistribute";"InvestorSummary_3 Yrs",#N/A,FALSE,"InvestorSummary";"AcqDev Loan_3 Yrs",#N/A,FALSE,"AcqDev Loan";#N/A,#N/A,FALSE,"Finance Summary";#N/A,#N/A,FALSE,"Valuation"}</definedName>
    <definedName name="wrn.Five._.Year." localSheetId="0" hidden="1">{#N/A,"Five Year",FALSE,"Assumptions";#N/A,"Five Year",FALSE,"Annual Summary";#N/A,"Five Year",FALSE,"Quarterly Summary";#N/A,#N/A,FALSE,"IRR"}</definedName>
    <definedName name="wrn.Five._.Year." hidden="1">{#N/A,"Five Year",FALSE,"Assumptions";#N/A,"Five Year",FALSE,"Annual Summary";#N/A,"Five Year",FALSE,"Quarterly Summary";#N/A,#N/A,FALSE,"IRR"}</definedName>
    <definedName name="wrn.FIVE._.YEAR._.PROJECTION." localSheetId="0" hidden="1">{"FIVEYEAR",#N/A,TRUE,"SUMMARY";"FIVEYEAR",#N/A,TRUE,"Ratios";"FIVEYEAR",#N/A,TRUE,"Revenue";"FIVEYEAR",#N/A,TRUE,"DETAIL";"FIVEYEAR",#N/A,TRUE,"Payroll"}</definedName>
    <definedName name="wrn.FIVE._.YEAR._.PROJECTION." hidden="1">{"FIVEYEAR",#N/A,TRUE,"SUMMARY";"FIVEYEAR",#N/A,TRUE,"Ratios";"FIVEYEAR",#N/A,TRUE,"Revenue";"FIVEYEAR",#N/A,TRUE,"DETAIL";"FIVEYEAR",#N/A,TRUE,"Payroll"}</definedName>
    <definedName name="wrn.fleck." localSheetId="0" hidden="1">{"first",#N/A,FALSE,"FLEXPAC2";"second",#N/A,FALSE,"FLEXPAC2"}</definedName>
    <definedName name="wrn.fleck." hidden="1">{"first",#N/A,FALSE,"FLEXPAC2";"second",#N/A,FALSE,"FLEXPAC2"}</definedName>
    <definedName name="wrn.fleckcompac." localSheetId="0" hidden="1">{"one",#N/A,FALSE,"FLEXPAC2";"two",#N/A,FALSE,"FLEXPAC2";"three",#N/A,FALSE,"FLEXPAC2"}</definedName>
    <definedName name="wrn.fleckcompac." hidden="1">{"one",#N/A,FALSE,"FLEXPAC2";"two",#N/A,FALSE,"FLEXPAC2";"three",#N/A,FALSE,"FLEXPAC2"}</definedName>
    <definedName name="wrn.Fleet." localSheetId="0" hidden="1">{"FleetDetailsNE",#N/A,FALSE,"NEForecast"}</definedName>
    <definedName name="wrn.Fleet." hidden="1">{"FleetDetailsNE",#N/A,FALSE,"NEForecast"}</definedName>
    <definedName name="wrn.Flowback._.Analysis." localSheetId="0" hidden="1">{"Merger Output",#N/A,FALSE,"Summary_Output";"Flowback Assesment dollars",#N/A,FALSE,"FLow";"Flowback assesment percent",#N/A,FALSE,"FLow";"Impact to Rubik Price",#N/A,FALSE,"FLow"}</definedName>
    <definedName name="wrn.Flowback._.Analysis." hidden="1">{"Merger Output",#N/A,FALSE,"Summary_Output";"Flowback Assesment dollars",#N/A,FALSE,"FLow";"Flowback assesment percent",#N/A,FALSE,"FLow";"Impact to Rubik Price",#N/A,FALSE,"FLow"}</definedName>
    <definedName name="wrn.Flowback._.Analysis2." localSheetId="0" hidden="1">{"Merger Output",#N/A,FALSE,"Summary_Output";"Flowback Assesment dollars",#N/A,FALSE,"FLow";"Flowback assesment percent",#N/A,FALSE,"FLow";"Impact to Rubik Price",#N/A,FALSE,"FLow"}</definedName>
    <definedName name="wrn.Flowback._.Analysis2." hidden="1">{"Merger Output",#N/A,FALSE,"Summary_Output";"Flowback Assesment dollars",#N/A,FALSE,"FLow";"Flowback assesment percent",#N/A,FALSE,"FLow";"Impact to Rubik Price",#N/A,FALSE,"FLow"}</definedName>
    <definedName name="wrn.Flowback._.Analysis3." localSheetId="0" hidden="1">{"Merger Output",#N/A,FALSE,"Summary_Output";"Flowback Assesment dollars",#N/A,FALSE,"FLow";"Flowback assesment percent",#N/A,FALSE,"FLow";"Impact to Rubik Price",#N/A,FALSE,"FLow"}</definedName>
    <definedName name="wrn.Flowback._.Analysis3." hidden="1">{"Merger Output",#N/A,FALSE,"Summary_Output";"Flowback Assesment dollars",#N/A,FALSE,"FLow";"Flowback assesment percent",#N/A,FALSE,"FLow";"Impact to Rubik Price",#N/A,FALSE,"FLow"}</definedName>
    <definedName name="wrn.Fmgmtfee." localSheetId="0" hidden="1">{#N/A,#N/A,FALSE,"Fmgmtfee"}</definedName>
    <definedName name="wrn.Fmgmtfee." hidden="1">{#N/A,#N/A,FALSE,"Fmgmtfee"}</definedName>
    <definedName name="wrn.FMJVO._.and._.Summary._.with._.Calculations." localSheetId="0" hidden="1">{#N/A,#N/A,FALSE,"Summary";#N/A,#N/A,FALSE,"General Inputs &amp; Assumptions";"Franchise All",#N/A,FALSE,"Franchise";"Managed All",#N/A,FALSE,"Managed";"JV All",#N/A,FALSE,"JV";"Owned All",#N/A,FALSE,"Owned"}</definedName>
    <definedName name="wrn.FMJVO._.and._.Summary._.with._.Calculations." hidden="1">{#N/A,#N/A,FALSE,"Summary";#N/A,#N/A,FALSE,"General Inputs &amp; Assumptions";"Franchise All",#N/A,FALSE,"Franchise";"Managed All",#N/A,FALSE,"Managed";"JV All",#N/A,FALSE,"JV";"Owned All",#N/A,FALSE,"Owned"}</definedName>
    <definedName name="wrn.FOC._.Detail." localSheetId="0" hidden="1">{#N/A,#N/A,TRUE,"FOC_Product_Assumptions"}</definedName>
    <definedName name="wrn.FOC._.Detail." hidden="1">{#N/A,#N/A,TRUE,"FOC_Product_Assumptions"}</definedName>
    <definedName name="wrn.Food_Beverage." localSheetId="0" hidden="1">{"FB Assumptions",#N/A,FALSE,"Asu";"FB Cashflow 1",#N/A,FALSE,"F&amp;B";"FB Cashflow 2",#N/A,FALSE,"F&amp;B"}</definedName>
    <definedName name="wrn.Food_Beverage." hidden="1">{"FB Assumptions",#N/A,FALSE,"Asu";"FB Cashflow 1",#N/A,FALSE,"F&amp;B";"FB Cashflow 2",#N/A,FALSE,"F&amp;B"}</definedName>
    <definedName name="wrn.forecast." localSheetId="0" hidden="1">{#N/A,#N/A,FALSE,"model"}</definedName>
    <definedName name="wrn.forecast." hidden="1">{#N/A,#N/A,FALSE,"model"}</definedName>
    <definedName name="wrn.forecast2" localSheetId="0" hidden="1">{#N/A,#N/A,FALSE,"model"}</definedName>
    <definedName name="wrn.forecast2" hidden="1">{#N/A,#N/A,FALSE,"model"}</definedName>
    <definedName name="wrn.forecastassumptions." localSheetId="0" hidden="1">{#N/A,#N/A,FALSE,"model"}</definedName>
    <definedName name="wrn.forecastassumptions." hidden="1">{#N/A,#N/A,FALSE,"model"}</definedName>
    <definedName name="wrn.forecastassumptions2" localSheetId="0" hidden="1">{#N/A,#N/A,FALSE,"model"}</definedName>
    <definedName name="wrn.forecastassumptions2" hidden="1">{#N/A,#N/A,FALSE,"model"}</definedName>
    <definedName name="wrn.forecastROIC." localSheetId="0" hidden="1">{#N/A,#N/A,FALSE,"model"}</definedName>
    <definedName name="wrn.forecastROIC." hidden="1">{#N/A,#N/A,FALSE,"model"}</definedName>
    <definedName name="wrn.forecastROIC2" localSheetId="0" hidden="1">{#N/A,#N/A,FALSE,"model"}</definedName>
    <definedName name="wrn.forecastROIC2" hidden="1">{#N/A,#N/A,FALSE,"model"}</definedName>
    <definedName name="wrn.Forecasts." localSheetId="0" hidden="1">{#N/A,#N/A,FALSE,"Forecasts"}</definedName>
    <definedName name="wrn.Forecasts." hidden="1">{#N/A,#N/A,FALSE,"Forecasts"}</definedName>
    <definedName name="wrn.FORMULAS." localSheetId="0" hidden="1">{"FORMULAS",#N/A,FALSE,"ESTIMATE"}</definedName>
    <definedName name="wrn.FORMULAS." hidden="1">{"FORMULAS",#N/A,FALSE,"ESTIMATE"}</definedName>
    <definedName name="wrn.FOschedules." localSheetId="0" hidden="1">{"FOschedule1",#N/A,FALSE,"Sheet1";"FOschedule2",#N/A,FALSE,"Sheet1";"FOschedule3",#N/A,FALSE,"Sheet1"}</definedName>
    <definedName name="wrn.FOschedules." hidden="1">{"FOschedule1",#N/A,FALSE,"Sheet1";"FOschedule2",#N/A,FALSE,"Sheet1";"FOschedule3",#N/A,FALSE,"Sheet1"}</definedName>
    <definedName name="wrn.Foxmeyer." localSheetId="0" hidden="1">{#N/A,#N/A,FALSE,"FOXMEYER SCENARIO COMPARISON";#N/A,#N/A,FALSE,"SUMMARY";#N/A,#N/A,FALSE,"Returns";#N/A,#N/A,FALSE,"Cash Flow";#N/A,#N/A,FALSE,"Pro-Forma";#N/A,#N/A,FALSE,"Rent Roll"}</definedName>
    <definedName name="wrn.Foxmeyer." hidden="1">{#N/A,#N/A,FALSE,"FOXMEYER SCENARIO COMPARISON";#N/A,#N/A,FALSE,"SUMMARY";#N/A,#N/A,FALSE,"Returns";#N/A,#N/A,FALSE,"Cash Flow";#N/A,#N/A,FALSE,"Pro-Forma";#N/A,#N/A,FALSE,"Rent Roll"}</definedName>
    <definedName name="wrn.Freq_Res." localSheetId="0" hidden="1">{#N/A,#N/A,TRUE,"FR_HC";#N/A,#N/A,TRUE,"FR_REST";#N/A,#N/A,TRUE,"FR_RETA";#N/A,#N/A,TRUE,"FR_TECSOF";#N/A,#N/A,TRUE,"FR_NETTEC";#N/A,#N/A,TRUE,"FR_CLISER"}</definedName>
    <definedName name="wrn.Freq_Res." hidden="1">{#N/A,#N/A,TRUE,"FR_HC";#N/A,#N/A,TRUE,"FR_REST";#N/A,#N/A,TRUE,"FR_RETA";#N/A,#N/A,TRUE,"FR_TECSOF";#N/A,#N/A,TRUE,"FR_NETTEC";#N/A,#N/A,TRUE,"FR_CLISER"}</definedName>
    <definedName name="wrn.Frontschedules." localSheetId="0" hidden="1">{"YTDamount",#N/A,FALSE,"SPS";"YTDparameter",#N/A,FALSE,"SPS"}</definedName>
    <definedName name="wrn.Frontschedules." hidden="1">{"YTDamount",#N/A,FALSE,"SPS";"YTDparameter",#N/A,FALSE,"SPS"}</definedName>
    <definedName name="wrn.Full." localSheetId="0" hidden="1">{#N/A,#N/A,FALSE,"Summary";#N/A,#N/A,FALSE,"Entire 27th";#N/A,#N/A,FALSE,"Entire 31st Floor";#N/A,#N/A,FALSE,"Entire 44th Floor";#N/A,#N/A,FALSE,"48th Floor";#N/A,#N/A,FALSE,"Part 45 &amp; 46th Floor"}</definedName>
    <definedName name="wrn.Full." hidden="1">{#N/A,#N/A,FALSE,"Summary";#N/A,#N/A,FALSE,"Entire 27th";#N/A,#N/A,FALSE,"Entire 31st Floor";#N/A,#N/A,FALSE,"Entire 44th Floor";#N/A,#N/A,FALSE,"48th Floor";#N/A,#N/A,FALSE,"Part 45 &amp; 46th Floor"}</definedName>
    <definedName name="wrn.FULL._.COMPARISON." localSheetId="0" hidden="1">{"Full Sheet",#N/A,FALSE,"Expense Comparison"}</definedName>
    <definedName name="wrn.FULL._.COMPARISON." hidden="1">{"Full Sheet",#N/A,FALSE,"Expense Comparison"}</definedName>
    <definedName name="wrn.FULL._.COMPARISON._1" localSheetId="0" hidden="1">{"Full Sheet",#N/A,FALSE,"Expense Comparison"}</definedName>
    <definedName name="wrn.FULL._.COMPARISON._1" hidden="1">{"Full Sheet",#N/A,FALSE,"Expense Comparison"}</definedName>
    <definedName name="wrn.FULL._.COMPARISON._2" localSheetId="0" hidden="1">{"Full Sheet",#N/A,FALSE,"Expense Comparison"}</definedName>
    <definedName name="wrn.FULL._.COMPARISON._2" hidden="1">{"Full Sheet",#N/A,FALSE,"Expense Comparison"}</definedName>
    <definedName name="wrn.FULL._.COMPARISON._3" localSheetId="0" hidden="1">{"Full Sheet",#N/A,FALSE,"Expense Comparison"}</definedName>
    <definedName name="wrn.FULL._.COMPARISON._3" hidden="1">{"Full Sheet",#N/A,FALSE,"Expense Comparison"}</definedName>
    <definedName name="wrn.Full._.model." localSheetId="0" hidden="1">{"landexbravo",#N/A,FALSE,"Land (ex Bravo)";"Schenker_HO",#N/A,FALSE,"Schenker HO";"Landincbravo",#N/A,FALSE,"Land + Bravo";"Logistics",#N/A,FALSE,"Logistics";"Airandsea",#N/A,FALSE,"Air &amp; Sea";"Schenkgroup",#N/A,FALSE,"Schenker Group";"RaabKarcher",#N/A,FALSE,"Raab Karcher";"Brenntag",#N/A,FALSE,"Brenntag";"Interfer",#N/A,FALSE,"Interfer";"F_S",#N/A,FALSE,"F&amp;S";"Full_line",#N/A,FALSE,"Wholesale";"Auto_S",#N/A,FALSE,"Auto_S";"Otherco",#N/A,FALSE,"Other co";"Centraladmin",#N/A,FALSE,"Central Ad";"Consol_adj",#N/A,FALSE,"Consol adj";"Summary98",#N/A,FALSE,"Summary";"Bravo",#N/A,FALSE,"Bravo";"Offerletter",#N/A,FALSE,"Offer letter 1";"Front sheet",#N/A,FALSE,"Comments"}</definedName>
    <definedName name="wrn.Full._.model." hidden="1">{"landexbravo",#N/A,FALSE,"Land (ex Bravo)";"Schenker_HO",#N/A,FALSE,"Schenker HO";"Landincbravo",#N/A,FALSE,"Land + Bravo";"Logistics",#N/A,FALSE,"Logistics";"Airandsea",#N/A,FALSE,"Air &amp; Sea";"Schenkgroup",#N/A,FALSE,"Schenker Group";"RaabKarcher",#N/A,FALSE,"Raab Karcher";"Brenntag",#N/A,FALSE,"Brenntag";"Interfer",#N/A,FALSE,"Interfer";"F_S",#N/A,FALSE,"F&amp;S";"Full_line",#N/A,FALSE,"Wholesale";"Auto_S",#N/A,FALSE,"Auto_S";"Otherco",#N/A,FALSE,"Other co";"Centraladmin",#N/A,FALSE,"Central Ad";"Consol_adj",#N/A,FALSE,"Consol adj";"Summary98",#N/A,FALSE,"Summary";"Bravo",#N/A,FALSE,"Bravo";"Offerletter",#N/A,FALSE,"Offer letter 1";"Front sheet",#N/A,FALSE,"Comments"}</definedName>
    <definedName name="wrn.Full._.Print." localSheetId="0" hidden="1">{"Input Assumptions",#N/A,FALSE,"Summary";"Return Sensitivities",#N/A,FALSE,"Summary";"Project CF &amp; Debt",#N/A,FALSE,"Summary";"Unit Sale Summary",#N/A,FALSE,"Summary";"Sellout Summary",#N/A,FALSE,"Sellout";"Project Pro Forma",#N/A,FALSE,"Summary";"Apt Rental Revenue",#N/A,FALSE,"Summary"}</definedName>
    <definedName name="wrn.Full._.Print." hidden="1">{"Input Assumptions",#N/A,FALSE,"Summary";"Return Sensitivities",#N/A,FALSE,"Summary";"Project CF &amp; Debt",#N/A,FALSE,"Summary";"Unit Sale Summary",#N/A,FALSE,"Summary";"Sellout Summary",#N/A,FALSE,"Sellout";"Project Pro Forma",#N/A,FALSE,"Summary";"Apt Rental Revenue",#N/A,FALSE,"Summary"}</definedName>
    <definedName name="wrn.Full._.Report." localSheetId="0" hidden="1">{"Assumptions",#N/A,FALSE,"Sheet1";"Main Report",#N/A,FALSE,"Sheet1";"Results",#N/A,FALSE,"Sheet1";"Advances",#N/A,FALSE,"Sheet1"}</definedName>
    <definedName name="wrn.Full._.Report." hidden="1">{"Assumptions",#N/A,FALSE,"Sheet1";"Main Report",#N/A,FALSE,"Sheet1";"Results",#N/A,FALSE,"Sheet1";"Advances",#N/A,FALSE,"Sheet1"}</definedName>
    <definedName name="wrn.Full._.Report._1" localSheetId="0" hidden="1">{"Office Properties",#N/A,FALSE,"Consolidation";"Residential Summary",#N/A,FALSE,"Consolidation";"Retail Properties",#N/A,FALSE,"Consolidation";"Pru Loan",#N/A,FALSE,"Pru Loan";"One_Clear",#N/A,FALSE,"One Clearlake";"Comm_Corp",#N/A,FALSE,"Comm Corp Ctr";"San_Jac",#N/A,FALSE,"San Jacinto";"Wilshire",#N/A,FALSE,"8383 Wilshire";"Denver_Corp",#N/A,FALSE,"Denver Corp Center";"san_fel",#N/A,FALSE,"San Felipe";"Preston Bend",#N/A,FALSE,"Preston Bend";"The Willows",#N/A,FALSE,"The Willows";"Windemere",#N/A,FALSE,"Windemere";"Concorde",#N/A,FALSE,"Concorde";"Wyndridge",#N/A,FALSE,"Wyndridge 2 &amp; 3";"Spinnaker",#N/A,FALSE,"Spinnaker Cove";"Sedona",#N/A,FALSE,"Sedona Ridge";"Summer_Tree",#N/A,FALSE,"Summer Tree";"Ridge_Mtn",#N/A,FALSE,"Mountbrook_Ridgemont";"Highline",#N/A,FALSE,"Highline Oaks";"South_Towne",#N/A,FALSE,"South Towne";"Swansea",#N/A,FALSE,"Swansea"}</definedName>
    <definedName name="wrn.Full._.Report._1" hidden="1">{"Office Properties",#N/A,FALSE,"Consolidation";"Residential Summary",#N/A,FALSE,"Consolidation";"Retail Properties",#N/A,FALSE,"Consolidation";"Pru Loan",#N/A,FALSE,"Pru Loan";"One_Clear",#N/A,FALSE,"One Clearlake";"Comm_Corp",#N/A,FALSE,"Comm Corp Ctr";"San_Jac",#N/A,FALSE,"San Jacinto";"Wilshire",#N/A,FALSE,"8383 Wilshire";"Denver_Corp",#N/A,FALSE,"Denver Corp Center";"san_fel",#N/A,FALSE,"San Felipe";"Preston Bend",#N/A,FALSE,"Preston Bend";"The Willows",#N/A,FALSE,"The Willows";"Windemere",#N/A,FALSE,"Windemere";"Concorde",#N/A,FALSE,"Concorde";"Wyndridge",#N/A,FALSE,"Wyndridge 2 &amp; 3";"Spinnaker",#N/A,FALSE,"Spinnaker Cove";"Sedona",#N/A,FALSE,"Sedona Ridge";"Summer_Tree",#N/A,FALSE,"Summer Tree";"Ridge_Mtn",#N/A,FALSE,"Mountbrook_Ridgemont";"Highline",#N/A,FALSE,"Highline Oaks";"South_Towne",#N/A,FALSE,"South Towne";"Swansea",#N/A,FALSE,"Swansea"}</definedName>
    <definedName name="wrn.Full._.Report._2" localSheetId="0" hidden="1">{"Office Properties",#N/A,FALSE,"Consolidation";"Residential Summary",#N/A,FALSE,"Consolidation";"Retail Properties",#N/A,FALSE,"Consolidation";"Pru Loan",#N/A,FALSE,"Pru Loan";"One_Clear",#N/A,FALSE,"One Clearlake";"Comm_Corp",#N/A,FALSE,"Comm Corp Ctr";"San_Jac",#N/A,FALSE,"San Jacinto";"Wilshire",#N/A,FALSE,"8383 Wilshire";"Denver_Corp",#N/A,FALSE,"Denver Corp Center";"san_fel",#N/A,FALSE,"San Felipe";"Preston Bend",#N/A,FALSE,"Preston Bend";"The Willows",#N/A,FALSE,"The Willows";"Windemere",#N/A,FALSE,"Windemere";"Concorde",#N/A,FALSE,"Concorde";"Wyndridge",#N/A,FALSE,"Wyndridge 2 &amp; 3";"Spinnaker",#N/A,FALSE,"Spinnaker Cove";"Sedona",#N/A,FALSE,"Sedona Ridge";"Summer_Tree",#N/A,FALSE,"Summer Tree";"Ridge_Mtn",#N/A,FALSE,"Mountbrook_Ridgemont";"Highline",#N/A,FALSE,"Highline Oaks";"South_Towne",#N/A,FALSE,"South Towne";"Swansea",#N/A,FALSE,"Swansea"}</definedName>
    <definedName name="wrn.Full._.Report._2" hidden="1">{"Office Properties",#N/A,FALSE,"Consolidation";"Residential Summary",#N/A,FALSE,"Consolidation";"Retail Properties",#N/A,FALSE,"Consolidation";"Pru Loan",#N/A,FALSE,"Pru Loan";"One_Clear",#N/A,FALSE,"One Clearlake";"Comm_Corp",#N/A,FALSE,"Comm Corp Ctr";"San_Jac",#N/A,FALSE,"San Jacinto";"Wilshire",#N/A,FALSE,"8383 Wilshire";"Denver_Corp",#N/A,FALSE,"Denver Corp Center";"san_fel",#N/A,FALSE,"San Felipe";"Preston Bend",#N/A,FALSE,"Preston Bend";"The Willows",#N/A,FALSE,"The Willows";"Windemere",#N/A,FALSE,"Windemere";"Concorde",#N/A,FALSE,"Concorde";"Wyndridge",#N/A,FALSE,"Wyndridge 2 &amp; 3";"Spinnaker",#N/A,FALSE,"Spinnaker Cove";"Sedona",#N/A,FALSE,"Sedona Ridge";"Summer_Tree",#N/A,FALSE,"Summer Tree";"Ridge_Mtn",#N/A,FALSE,"Mountbrook_Ridgemont";"Highline",#N/A,FALSE,"Highline Oaks";"South_Towne",#N/A,FALSE,"South Towne";"Swansea",#N/A,FALSE,"Swansea"}</definedName>
    <definedName name="wrn.Full._.Report._3" localSheetId="0" hidden="1">{"Office Properties",#N/A,FALSE,"Consolidation";"Residential Summary",#N/A,FALSE,"Consolidation";"Retail Properties",#N/A,FALSE,"Consolidation";"Pru Loan",#N/A,FALSE,"Pru Loan";"One_Clear",#N/A,FALSE,"One Clearlake";"Comm_Corp",#N/A,FALSE,"Comm Corp Ctr";"San_Jac",#N/A,FALSE,"San Jacinto";"Wilshire",#N/A,FALSE,"8383 Wilshire";"Denver_Corp",#N/A,FALSE,"Denver Corp Center";"san_fel",#N/A,FALSE,"San Felipe";"Preston Bend",#N/A,FALSE,"Preston Bend";"The Willows",#N/A,FALSE,"The Willows";"Windemere",#N/A,FALSE,"Windemere";"Concorde",#N/A,FALSE,"Concorde";"Wyndridge",#N/A,FALSE,"Wyndridge 2 &amp; 3";"Spinnaker",#N/A,FALSE,"Spinnaker Cove";"Sedona",#N/A,FALSE,"Sedona Ridge";"Summer_Tree",#N/A,FALSE,"Summer Tree";"Ridge_Mtn",#N/A,FALSE,"Mountbrook_Ridgemont";"Highline",#N/A,FALSE,"Highline Oaks";"South_Towne",#N/A,FALSE,"South Towne";"Swansea",#N/A,FALSE,"Swansea"}</definedName>
    <definedName name="wrn.Full._.Report._3" hidden="1">{"Office Properties",#N/A,FALSE,"Consolidation";"Residential Summary",#N/A,FALSE,"Consolidation";"Retail Properties",#N/A,FALSE,"Consolidation";"Pru Loan",#N/A,FALSE,"Pru Loan";"One_Clear",#N/A,FALSE,"One Clearlake";"Comm_Corp",#N/A,FALSE,"Comm Corp Ctr";"San_Jac",#N/A,FALSE,"San Jacinto";"Wilshire",#N/A,FALSE,"8383 Wilshire";"Denver_Corp",#N/A,FALSE,"Denver Corp Center";"san_fel",#N/A,FALSE,"San Felipe";"Preston Bend",#N/A,FALSE,"Preston Bend";"The Willows",#N/A,FALSE,"The Willows";"Windemere",#N/A,FALSE,"Windemere";"Concorde",#N/A,FALSE,"Concorde";"Wyndridge",#N/A,FALSE,"Wyndridge 2 &amp; 3";"Spinnaker",#N/A,FALSE,"Spinnaker Cove";"Sedona",#N/A,FALSE,"Sedona Ridge";"Summer_Tree",#N/A,FALSE,"Summer Tree";"Ridge_Mtn",#N/A,FALSE,"Mountbrook_Ridgemont";"Highline",#N/A,FALSE,"Highline Oaks";"South_Towne",#N/A,FALSE,"South Towne";"Swansea",#N/A,FALSE,"Swansea"}</definedName>
    <definedName name="wrn.Full._.Run." localSheetId="0" hidden="1">{#N/A,#N/A,FALSE,"Summary";#N/A,#N/A,FALSE,"Remaining Obligation";#N/A,#N/A,FALSE,"Sublease Income";#N/A,#N/A,FALSE,"New Lease"}</definedName>
    <definedName name="wrn.Full._.Run." hidden="1">{#N/A,#N/A,FALSE,"Summary";#N/A,#N/A,FALSE,"Remaining Obligation";#N/A,#N/A,FALSE,"Sublease Income";#N/A,#N/A,FALSE,"New Lease"}</definedName>
    <definedName name="wrn.full._.set." localSheetId="0" hidden="1">{"qtrs",#N/A,FALSE,"External Mnth-Qtr-Ytd (EBITDA)";"months",#N/A,FALSE,"External Mnth-Qtr-Ytd (EBITDA)";"qtrs",#N/A,FALSE,"External Mnth-Qtr-Ytd (EBIT)";"monthsl",#N/A,FALSE,"External Mnth-Qtr-Ytd (EBIT)";"qtrs",#N/A,FALSE,"Internal Mth-Qtr-Ytd";"months",#N/A,FALSE,"Internal Mth-Qtr-Ytd"}</definedName>
    <definedName name="wrn.full._.set." hidden="1">{"qtrs",#N/A,FALSE,"External Mnth-Qtr-Ytd (EBITDA)";"months",#N/A,FALSE,"External Mnth-Qtr-Ytd (EBITDA)";"qtrs",#N/A,FALSE,"External Mnth-Qtr-Ytd (EBIT)";"monthsl",#N/A,FALSE,"External Mnth-Qtr-Ytd (EBIT)";"qtrs",#N/A,FALSE,"Internal Mth-Qtr-Ytd";"months",#N/A,FALSE,"Internal Mth-Qtr-Ytd"}</definedName>
    <definedName name="wrn.Full._.Template." localSheetId="0" hidden="1">{#N/A,#N/A,FALSE,"1Summary";#N/A,#N/A,FALSE,"Assumptions";#N/A,#N/A,FALSE,"3Cash Flow";#N/A,#N/A,FALSE,"5Residual";#N/A,#N/A,FALSE,"6Residual (Year 20)";#N/A,#N/A,FALSE,"7Financing Sensitivity";#N/A,#N/A,FALSE,"8Residual Sensitivity";#N/A,#N/A,FALSE,"9Pricing Matrix";#N/A,#N/A,FALSE,"10Vacancy Matrix";#N/A,#N/A,FALSE,"11Expiration Schedule";#N/A,#N/A,FALSE,"12Lease-up Schedule"}</definedName>
    <definedName name="wrn.Full._.Template." hidden="1">{#N/A,#N/A,FALSE,"1Summary";#N/A,#N/A,FALSE,"Assumptions";#N/A,#N/A,FALSE,"3Cash Flow";#N/A,#N/A,FALSE,"5Residual";#N/A,#N/A,FALSE,"6Residual (Year 20)";#N/A,#N/A,FALSE,"7Financing Sensitivity";#N/A,#N/A,FALSE,"8Residual Sensitivity";#N/A,#N/A,FALSE,"9Pricing Matrix";#N/A,#N/A,FALSE,"10Vacancy Matrix";#N/A,#N/A,FALSE,"11Expiration Schedule";#N/A,#N/A,FALSE,"12Lease-up Schedule"}</definedName>
    <definedName name="wrn.Full._.Template._1" localSheetId="0" hidden="1">{#N/A,#N/A,FALSE,"1Summary";#N/A,#N/A,FALSE,"Assumptions";#N/A,#N/A,FALSE,"3Cash Flow";#N/A,#N/A,FALSE,"5Residual";#N/A,#N/A,FALSE,"6Residual (Year 20)";#N/A,#N/A,FALSE,"7Financing Sensitivity";#N/A,#N/A,FALSE,"8Residual Sensitivity";#N/A,#N/A,FALSE,"9Pricing Matrix";#N/A,#N/A,FALSE,"10Vacancy Matrix";#N/A,#N/A,FALSE,"11Expiration Schedule";#N/A,#N/A,FALSE,"12Lease-up Schedule"}</definedName>
    <definedName name="wrn.Full._.Template._1" hidden="1">{#N/A,#N/A,FALSE,"1Summary";#N/A,#N/A,FALSE,"Assumptions";#N/A,#N/A,FALSE,"3Cash Flow";#N/A,#N/A,FALSE,"5Residual";#N/A,#N/A,FALSE,"6Residual (Year 20)";#N/A,#N/A,FALSE,"7Financing Sensitivity";#N/A,#N/A,FALSE,"8Residual Sensitivity";#N/A,#N/A,FALSE,"9Pricing Matrix";#N/A,#N/A,FALSE,"10Vacancy Matrix";#N/A,#N/A,FALSE,"11Expiration Schedule";#N/A,#N/A,FALSE,"12Lease-up Schedule"}</definedName>
    <definedName name="wrn.Full._.Template._2" localSheetId="0" hidden="1">{#N/A,#N/A,FALSE,"1Summary";#N/A,#N/A,FALSE,"Assumptions";#N/A,#N/A,FALSE,"3Cash Flow";#N/A,#N/A,FALSE,"5Residual";#N/A,#N/A,FALSE,"6Residual (Year 20)";#N/A,#N/A,FALSE,"7Financing Sensitivity";#N/A,#N/A,FALSE,"8Residual Sensitivity";#N/A,#N/A,FALSE,"9Pricing Matrix";#N/A,#N/A,FALSE,"10Vacancy Matrix";#N/A,#N/A,FALSE,"11Expiration Schedule";#N/A,#N/A,FALSE,"12Lease-up Schedule"}</definedName>
    <definedName name="wrn.Full._.Template._2" hidden="1">{#N/A,#N/A,FALSE,"1Summary";#N/A,#N/A,FALSE,"Assumptions";#N/A,#N/A,FALSE,"3Cash Flow";#N/A,#N/A,FALSE,"5Residual";#N/A,#N/A,FALSE,"6Residual (Year 20)";#N/A,#N/A,FALSE,"7Financing Sensitivity";#N/A,#N/A,FALSE,"8Residual Sensitivity";#N/A,#N/A,FALSE,"9Pricing Matrix";#N/A,#N/A,FALSE,"10Vacancy Matrix";#N/A,#N/A,FALSE,"11Expiration Schedule";#N/A,#N/A,FALSE,"12Lease-up Schedule"}</definedName>
    <definedName name="wrn.Full._.Template._3" localSheetId="0" hidden="1">{#N/A,#N/A,FALSE,"1Summary";#N/A,#N/A,FALSE,"Assumptions";#N/A,#N/A,FALSE,"3Cash Flow";#N/A,#N/A,FALSE,"5Residual";#N/A,#N/A,FALSE,"6Residual (Year 20)";#N/A,#N/A,FALSE,"7Financing Sensitivity";#N/A,#N/A,FALSE,"8Residual Sensitivity";#N/A,#N/A,FALSE,"9Pricing Matrix";#N/A,#N/A,FALSE,"10Vacancy Matrix";#N/A,#N/A,FALSE,"11Expiration Schedule";#N/A,#N/A,FALSE,"12Lease-up Schedule"}</definedName>
    <definedName name="wrn.Full._.Template._3" hidden="1">{#N/A,#N/A,FALSE,"1Summary";#N/A,#N/A,FALSE,"Assumptions";#N/A,#N/A,FALSE,"3Cash Flow";#N/A,#N/A,FALSE,"5Residual";#N/A,#N/A,FALSE,"6Residual (Year 20)";#N/A,#N/A,FALSE,"7Financing Sensitivity";#N/A,#N/A,FALSE,"8Residual Sensitivity";#N/A,#N/A,FALSE,"9Pricing Matrix";#N/A,#N/A,FALSE,"10Vacancy Matrix";#N/A,#N/A,FALSE,"11Expiration Schedule";#N/A,#N/A,FALSE,"12Lease-up Schedule"}</definedName>
    <definedName name="wrn.Full._.Valuation." localSheetId="0" hidden="1">{#N/A,#N/A,FALSE,"Summary";#N/A,#N/A,FALSE,"Assumptions";#N/A,#N/A,FALSE,"Rent Roll";#N/A,#N/A,FALSE,"Cash Flow";#N/A,#N/A,FALSE,"Residual";#N/A,#N/A,FALSE,"Value Matrix";#N/A,#N/A,FALSE,"Vacancy Matrix";#N/A,#N/A,FALSE,"Expiration Schedule"}</definedName>
    <definedName name="wrn.Full._.Valuation." hidden="1">{#N/A,#N/A,FALSE,"Summary";#N/A,#N/A,FALSE,"Assumptions";#N/A,#N/A,FALSE,"Rent Roll";#N/A,#N/A,FALSE,"Cash Flow";#N/A,#N/A,FALSE,"Residual";#N/A,#N/A,FALSE,"Value Matrix";#N/A,#N/A,FALSE,"Vacancy Matrix";#N/A,#N/A,FALSE,"Expiration Schedule"}</definedName>
    <definedName name="wrn.Full_Template." localSheetId="0"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wrn.Full_Template."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wrn.Full_Template._1" localSheetId="0"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wrn.Full_Template._1"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wrn.Full_Template._2" localSheetId="0"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wrn.Full_Template._2"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wrn.Full_Template._3" localSheetId="0"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wrn.Full_Template._3"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wrn.Full_Template.10UCP" localSheetId="0"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wrn.Full_Template.10UCP"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wrn.Full_Template1" localSheetId="0"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wrn.Full_Template1"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wrn.FY97SBP." localSheetId="0" hidden="1">{#N/A,#N/A,FALSE,"FY97";#N/A,#N/A,FALSE,"FY98";#N/A,#N/A,FALSE,"FY99";#N/A,#N/A,FALSE,"FY00";#N/A,#N/A,FALSE,"FY01"}</definedName>
    <definedName name="wrn.FY97SBP." hidden="1">{#N/A,#N/A,FALSE,"FY97";#N/A,#N/A,FALSE,"FY98";#N/A,#N/A,FALSE,"FY99";#N/A,#N/A,FALSE,"FY00";#N/A,#N/A,FALSE,"FY01"}</definedName>
    <definedName name="wrn.FY97SBP.10UCP" localSheetId="0" hidden="1">{#N/A,#N/A,FALSE,"FY97";#N/A,#N/A,FALSE,"FY98";#N/A,#N/A,FALSE,"FY99";#N/A,#N/A,FALSE,"FY00";#N/A,#N/A,FALSE,"FY01"}</definedName>
    <definedName name="wrn.FY97SBP.10UCP" hidden="1">{#N/A,#N/A,FALSE,"FY97";#N/A,#N/A,FALSE,"FY98";#N/A,#N/A,FALSE,"FY99";#N/A,#N/A,FALSE,"FY00";#N/A,#N/A,FALSE,"FY01"}</definedName>
    <definedName name="wrn.Garage." localSheetId="0" hidden="1">{#N/A,#N/A,FALSE,"Garage Assumpt 1";#N/A,#N/A,FALSE,"Garage Op Proj";#N/A,#N/A,FALSE,"Hist I&amp;E";#N/A,#N/A,FALSE,"Garage Lease"}</definedName>
    <definedName name="wrn.Garage." hidden="1">{#N/A,#N/A,FALSE,"Garage Assumpt 1";#N/A,#N/A,FALSE,"Garage Op Proj";#N/A,#N/A,FALSE,"Hist I&amp;E";#N/A,#N/A,FALSE,"Garage Lease"}</definedName>
    <definedName name="wrn.gary" localSheetId="0" hidden="1">{#N/A,#N/A,TRUE,"Tar-Ass";#N/A,#N/A,TRUE,"Tar-Ass LBO";#N/A,#N/A,TRUE,"LBO Ret";#N/A,#N/A,TRUE,"Tar-BS LBO";#N/A,#N/A,TRUE,"Tar-IS LBO";#N/A,#N/A,TRUE,"Tar-CF LBO";#N/A,#N/A,TRUE,"Tar-Debt LBO";#N/A,#N/A,TRUE,"Tar-Int LBO";#N/A,#N/A,TRUE,"Tar-Taxes LBO";#N/A,#N/A,TRUE,"Tar-Val LBO"}</definedName>
    <definedName name="wrn.gary" hidden="1">{#N/A,#N/A,TRUE,"Tar-Ass";#N/A,#N/A,TRUE,"Tar-Ass LBO";#N/A,#N/A,TRUE,"LBO Ret";#N/A,#N/A,TRUE,"Tar-BS LBO";#N/A,#N/A,TRUE,"Tar-IS LBO";#N/A,#N/A,TRUE,"Tar-CF LBO";#N/A,#N/A,TRUE,"Tar-Debt LBO";#N/A,#N/A,TRUE,"Tar-Int LBO";#N/A,#N/A,TRUE,"Tar-Taxes LBO";#N/A,#N/A,TRUE,"Tar-Val LBO"}</definedName>
    <definedName name="wrn.GEER_report." localSheetId="0" hidden="1">{#N/A,#N/A,FALSE,"Table_Ass.";#N/A,#N/A,FALSE,"# of cust";#N/A,#N/A,FALSE,"Res_Report";#N/A,#N/A,FALSE,"Income Statement";"Qtr Cust",#N/A,FALSE,"Qtrly Proj"}</definedName>
    <definedName name="wrn.GEER_report." hidden="1">{#N/A,#N/A,FALSE,"Table_Ass.";#N/A,#N/A,FALSE,"# of cust";#N/A,#N/A,FALSE,"Res_Report";#N/A,#N/A,FALSE,"Income Statement";"Qtr Cust",#N/A,FALSE,"Qtrly Proj"}</definedName>
    <definedName name="wrn.General." localSheetId="0" hidden="1">{"Balance",#N/A,FALSE,"General Assumptions";"Cost",#N/A,FALSE,"General Assumptions";"Working",#N/A,FALSE,"General Assumptions"}</definedName>
    <definedName name="wrn.General." hidden="1">{"Balance",#N/A,FALSE,"General Assumptions";"Cost",#N/A,FALSE,"General Assumptions";"Working",#N/A,FALSE,"General Assumptions"}</definedName>
    <definedName name="wrn.General._.OTC." localSheetId="0" hidden="1">{#N/A,#N/A,FALSE,"Title Page (3)";#N/A,#N/A,FALSE,"YTD - OTC";#N/A,#N/A,FALSE,"MTH - OTC"}</definedName>
    <definedName name="wrn.General._.OTC." hidden="1">{#N/A,#N/A,FALSE,"Title Page (3)";#N/A,#N/A,FALSE,"YTD - OTC";#N/A,#N/A,FALSE,"MTH - OTC"}</definedName>
    <definedName name="wrn.General._.Pharm." localSheetId="0" hidden="1">{#N/A,#N/A,FALSE,"Title Page (2)";#N/A,#N/A,FALSE,"YTD - Pharm";#N/A,#N/A,FALSE,"MTH - Pharm"}</definedName>
    <definedName name="wrn.General._.Pharm." hidden="1">{#N/A,#N/A,FALSE,"Title Page (2)";#N/A,#N/A,FALSE,"YTD - Pharm";#N/A,#N/A,FALSE,"MTH - Pharm"}</definedName>
    <definedName name="wrn.General._.Total." localSheetId="0" hidden="1">{#N/A,#N/A,FALSE,"Title Page (4)";#N/A,#N/A,FALSE,"YTD - Total";#N/A,#N/A,FALSE,"MTH - Total"}</definedName>
    <definedName name="wrn.General._.Total." hidden="1">{#N/A,#N/A,FALSE,"Title Page (4)";#N/A,#N/A,FALSE,"YTD - Total";#N/A,#N/A,FALSE,"MTH - Total"}</definedName>
    <definedName name="wrn.Global._.CompCo." localSheetId="0" hidden="1">{"Outputs",#N/A,TRUE,"North America";"Outputs",#N/A,TRUE,"Europe";"Outputs",#N/A,TRUE,"Asia Pacific";"Outputs",#N/A,TRUE,"Latin America";"Outputs",#N/A,TRUE,"Wireless"}</definedName>
    <definedName name="wrn.Global._.CompCo." hidden="1">{"Outputs",#N/A,TRUE,"North America";"Outputs",#N/A,TRUE,"Europe";"Outputs",#N/A,TRUE,"Asia Pacific";"Outputs",#N/A,TRUE,"Latin America";"Outputs",#N/A,TRUE,"Wireless"}</definedName>
    <definedName name="wrn.Golf." localSheetId="0" hidden="1">{"Golf Assumptions",#N/A,FALSE,"Asu";"Golf PF1",#N/A,FALSE,"Golf";"Golf PF2",#N/A,FALSE,"Golf";"Golf Dep1",#N/A,FALSE,"Golf";"Golf Dep2",#N/A,FALSE,"Golf"}</definedName>
    <definedName name="wrn.Golf." hidden="1">{"Golf Assumptions",#N/A,FALSE,"Asu";"Golf PF1",#N/A,FALSE,"Golf";"Golf PF2",#N/A,FALSE,"Golf";"Golf Dep1",#N/A,FALSE,"Golf";"Golf Dep2",#N/A,FALSE,"Golf"}</definedName>
    <definedName name="wrn.Golf._.Summary." localSheetId="0" hidden="1">{"View1",#N/A,FALSE,"Golf";"View2",#N/A,FALSE,"Golf";"View3",#N/A,FALSE,"Golf";"View4",#N/A,FALSE,"Golf";"View5",#N/A,FALSE,"Golf";"View6",#N/A,FALSE,"Golf";"View7",#N/A,FALSE,"Golf";"View8",#N/A,FALSE,"Golf";"View9",#N/A,FALSE,"Golf";"View10",#N/A,FALSE,"Golf";"View11",#N/A,FALSE,"Golf";"View12",#N/A,FALSE,"Golf"}</definedName>
    <definedName name="wrn.Golf._.Summary." hidden="1">{"View1",#N/A,FALSE,"Golf";"View2",#N/A,FALSE,"Golf";"View3",#N/A,FALSE,"Golf";"View4",#N/A,FALSE,"Golf";"View5",#N/A,FALSE,"Golf";"View6",#N/A,FALSE,"Golf";"View7",#N/A,FALSE,"Golf";"View8",#N/A,FALSE,"Golf";"View9",#N/A,FALSE,"Golf";"View10",#N/A,FALSE,"Golf";"View11",#N/A,FALSE,"Golf";"View12",#N/A,FALSE,"Golf"}</definedName>
    <definedName name="wrn.GRAPHS." localSheetId="0" hidden="1">{#N/A,#N/A,FALSE,"ACQ_GRAPHS";#N/A,#N/A,FALSE,"T_1 GRAPHS";#N/A,#N/A,FALSE,"T_2 GRAPHS";#N/A,#N/A,FALSE,"COMB_GRAPHS"}</definedName>
    <definedName name="wrn.GRAPHS." hidden="1">{#N/A,#N/A,FALSE,"ACQ_GRAPHS";#N/A,#N/A,FALSE,"T_1 GRAPHS";#N/A,#N/A,FALSE,"T_2 GRAPHS";#N/A,#N/A,FALSE,"COMB_GRAPHS"}</definedName>
    <definedName name="wrn.greg." localSheetId="0" hidden="1">{"three",#N/A,FALSE,"Capital";"four",#N/A,FALSE,"Capital"}</definedName>
    <definedName name="wrn.greg." hidden="1">{"three",#N/A,FALSE,"Capital";"four",#N/A,FALSE,"Capital"}</definedName>
    <definedName name="wrn.Gross._.to._.Net._.Reconciliations." localSheetId="0" hidden="1">{"Full Gross to Net",#N/A,TRUE,"GtoN";"R_I Accepted from Group Coys",#N/A,TRUE,"GtoN";"R_I Ceded to Group Coys",#N/A,TRUE,"GtoN";"Closing Loss Reserves and Gross Claims Incurred",#N/A,TRUE,"GtoN"}</definedName>
    <definedName name="wrn.Gross._.to._.Net._.Reconciliations." hidden="1">{"Full Gross to Net",#N/A,TRUE,"GtoN";"R_I Accepted from Group Coys",#N/A,TRUE,"GtoN";"R_I Ceded to Group Coys",#N/A,TRUE,"GtoN";"Closing Loss Reserves and Gross Claims Incurred",#N/A,TRUE,"GtoN"}</definedName>
    <definedName name="wrn.Gross._.up." localSheetId="0" hidden="1">{#N/A,#N/A,FALSE,"Gross-Up"}</definedName>
    <definedName name="wrn.Gross._.up." hidden="1">{#N/A,#N/A,FALSE,"Gross-Up"}</definedName>
    <definedName name="wrn.GSA._.PRINT." localSheetId="0" hidden="1">{#N/A,#N/A,FALSE,"DEV COSTS";#N/A,#N/A,FALSE,"10-YR C. F."}</definedName>
    <definedName name="wrn.GSA._.PRINT." hidden="1">{#N/A,#N/A,FALSE,"DEV COSTS";#N/A,#N/A,FALSE,"10-YR C. F."}</definedName>
    <definedName name="wrn.gsa._PRINT5" localSheetId="0" hidden="1">{#N/A,#N/A,FALSE,"DEV COSTS";#N/A,#N/A,FALSE,"10-YR C. F."}</definedName>
    <definedName name="wrn.gsa._PRINT5" hidden="1">{#N/A,#N/A,FALSE,"DEV COSTS";#N/A,#N/A,FALSE,"10-YR C. F."}</definedName>
    <definedName name="wrn.gth." localSheetId="0" hidden="1">{#N/A,#N/A,FALSE,"Title Page";#N/A,#N/A,FALSE,"Summary Sheet"}</definedName>
    <definedName name="wrn.gth." hidden="1">{#N/A,#N/A,FALSE,"Title Page";#N/A,#N/A,FALSE,"Summary Sheet"}</definedName>
    <definedName name="wrn.Gund._.Arena._.PCD." localSheetId="0" hidden="1">{#N/A,#N/A,TRUE,"Gund Arena PCD";#N/A,#N/A,TRUE,"Gund Arena IOR"}</definedName>
    <definedName name="wrn.Gund._.Arena._.PCD." hidden="1">{#N/A,#N/A,TRUE,"Gund Arena PCD";#N/A,#N/A,TRUE,"Gund Arena IOR"}</definedName>
    <definedName name="wrn.GuV." localSheetId="0" hidden="1">{#N/A,#N/A,FALSE,"Layout GuV"}</definedName>
    <definedName name="wrn.GuV." hidden="1">{#N/A,#N/A,FALSE,"Layout GuV"}</definedName>
    <definedName name="wrn.handout." localSheetId="0" hidden="1">{"quarterly",#N/A,FALSE,"Income Statement New CPB";"annual",#N/A,FALSE,"Income Statement New CPB";"cash flow",#N/A,FALSE,"Cash Flow";"balance",#N/A,FALSE,"Balance Sheet";"seg",#N/A,FALSE,"New Segment Breakout"}</definedName>
    <definedName name="wrn.handout." hidden="1">{"quarterly",#N/A,FALSE,"Income Statement New CPB";"annual",#N/A,FALSE,"Income Statement New CPB";"cash flow",#N/A,FALSE,"Cash Flow";"balance",#N/A,FALSE,"Balance Sheet";"seg",#N/A,FALSE,"New Segment Breakout"}</definedName>
    <definedName name="wrn.Hightower." localSheetId="0" hidden="1">{"Hightower-Investor",#N/A,FALSE,"Hightower";"Hightower-Property",#N/A,FALSE,"Hightower"}</definedName>
    <definedName name="wrn.Hightower." hidden="1">{"Hightower-Investor",#N/A,FALSE,"Hightower";"Hightower-Property",#N/A,FALSE,"Hightower"}</definedName>
    <definedName name="wrn.Hipótesis._.A." localSheetId="0" hidden="1">{#N/A,"Hipótesis A",FALSE,"desglose";#N/A,#N/A,FALSE,"p&amp;g";#N/A,#N/A,FALSE,"detallder+dob (A)";#N/A,#N/A,FALSE,"costotitulo(A)";#N/A,#N/A,FALSE,"costohora(A)"}</definedName>
    <definedName name="wrn.Hipótesis._.A." hidden="1">{#N/A,"Hipótesis A",FALSE,"desglose";#N/A,#N/A,FALSE,"p&amp;g";#N/A,#N/A,FALSE,"detallder+dob (A)";#N/A,#N/A,FALSE,"costotitulo(A)";#N/A,#N/A,FALSE,"costohora(A)"}</definedName>
    <definedName name="wrn.Hipótesis._.B." localSheetId="0" hidden="1">{#N/A,"Hipótesis B",FALSE,"desglose";#N/A,#N/A,FALSE,"p&amp;g";#N/A,#N/A,FALSE,"detallder+dob (B)";#N/A,#N/A,FALSE,"costotitulo(B)";#N/A,#N/A,FALSE,"costohora(B)"}</definedName>
    <definedName name="wrn.Hipótesis._.B." hidden="1">{#N/A,"Hipótesis B",FALSE,"desglose";#N/A,#N/A,FALSE,"p&amp;g";#N/A,#N/A,FALSE,"detallder+dob (B)";#N/A,#N/A,FALSE,"costotitulo(B)";#N/A,#N/A,FALSE,"costohora(B)"}</definedName>
    <definedName name="wrn.Hipótesis._.C." localSheetId="0" hidden="1">{#N/A,"Hipótesis C",FALSE,"desglose";#N/A,#N/A,FALSE,"p&amp;g";#N/A,#N/A,FALSE,"detallder+dob (C)";#N/A,#N/A,FALSE,"costotitulo(C)";#N/A,#N/A,FALSE,"costohora(C)"}</definedName>
    <definedName name="wrn.Hipótesis._.C." hidden="1">{#N/A,"Hipótesis C",FALSE,"desglose";#N/A,#N/A,FALSE,"p&amp;g";#N/A,#N/A,FALSE,"detallder+dob (C)";#N/A,#N/A,FALSE,"costotitulo(C)";#N/A,#N/A,FALSE,"costohora(C)"}</definedName>
    <definedName name="wrn.Hist._.InE." localSheetId="0" hidden="1">{#N/A,#N/A,FALSE,"Hist I&amp;E - Consol";#N/A,#N/A,FALSE,"Hist I&amp;E - Lakes";#N/A,#N/A,FALSE,"Hist I&amp;E - Chabot";#N/A,#N/A,FALSE,"Hist I&amp;E - Diablo"}</definedName>
    <definedName name="wrn.Hist._.InE." hidden="1">{#N/A,#N/A,FALSE,"Hist I&amp;E - Consol";#N/A,#N/A,FALSE,"Hist I&amp;E - Lakes";#N/A,#N/A,FALSE,"Hist I&amp;E - Chabot";#N/A,#N/A,FALSE,"Hist I&amp;E - Diablo"}</definedName>
    <definedName name="wrn.Hist._.InE2." localSheetId="0" hidden="1">{#N/A,#N/A,FALSE,"Hist I&amp;E - #2";#N/A,#N/A,FALSE,"Hist I&amp;E - #3";#N/A,#N/A,FALSE,"Hist I&amp;E - #4";#N/A,#N/A,FALSE,"Hist I&amp;E - #5";#N/A,#N/A,FALSE,"Hist I&amp;E - #6";#N/A,#N/A,FALSE,"Hist I&amp;E - #8";#N/A,#N/A,FALSE,"Hist I&amp;E - #9";#N/A,#N/A,FALSE,"Hist I&amp;E - #10"}</definedName>
    <definedName name="wrn.Hist._.InE2." hidden="1">{#N/A,#N/A,FALSE,"Hist I&amp;E - #2";#N/A,#N/A,FALSE,"Hist I&amp;E - #3";#N/A,#N/A,FALSE,"Hist I&amp;E - #4";#N/A,#N/A,FALSE,"Hist I&amp;E - #5";#N/A,#N/A,FALSE,"Hist I&amp;E - #6";#N/A,#N/A,FALSE,"Hist I&amp;E - #8";#N/A,#N/A,FALSE,"Hist I&amp;E - #9";#N/A,#N/A,FALSE,"Hist I&amp;E - #10"}</definedName>
    <definedName name="wrn.historical." localSheetId="0" hidden="1">{"historical_is_annual",#N/A,FALSE,"historical is";"historical_is_annual_cs",#N/A,FALSE,"historical is";"historical_is_annual_growth",#N/A,FALSE,"historical is";"historical_is_quarter",#N/A,FALSE,"historical is";"historical_is_quarter_cs",#N/A,FALSE,"historical is";"historical_is_quarter_growth",#N/A,FALSE,"historical is";"historical_bs_annual",#N/A,FALSE,"historical is";"historical_bs_annaul_cs",#N/A,FALSE,"historical is";"historical_bs_annaul_growth",#N/A,FALSE,"historical is";"historical_bs_quarter",#N/A,FALSE,"historical is";"historical_bs_quarter_cs",#N/A,FALSE,"historical is";"historical_bs_quarter_growth",#N/A,FALSE,"historical is";"historical_cf",#N/A,FALSE,"historical is";"historical_ratios_1",#N/A,FALSE,"historical is";"historical_ratios_2",#N/A,FALSE,"historical is";"historical_ratios_3",#N/A,FALSE,"historical is"}</definedName>
    <definedName name="wrn.historical." hidden="1">{"historical_is_annual",#N/A,FALSE,"historical is";"historical_is_annual_cs",#N/A,FALSE,"historical is";"historical_is_annual_growth",#N/A,FALSE,"historical is";"historical_is_quarter",#N/A,FALSE,"historical is";"historical_is_quarter_cs",#N/A,FALSE,"historical is";"historical_is_quarter_growth",#N/A,FALSE,"historical is";"historical_bs_annual",#N/A,FALSE,"historical is";"historical_bs_annaul_cs",#N/A,FALSE,"historical is";"historical_bs_annaul_growth",#N/A,FALSE,"historical is";"historical_bs_quarter",#N/A,FALSE,"historical is";"historical_bs_quarter_cs",#N/A,FALSE,"historical is";"historical_bs_quarter_growth",#N/A,FALSE,"historical is";"historical_cf",#N/A,FALSE,"historical is";"historical_ratios_1",#N/A,FALSE,"historical is";"historical_ratios_2",#N/A,FALSE,"historical is";"historical_ratios_3",#N/A,FALSE,"historical is"}</definedName>
    <definedName name="wrn.Historical._.Analysis." localSheetId="0" hidden="1">{#N/A,#N/A,FALSE,"HISTORICAL REV &amp; EXP"}</definedName>
    <definedName name="wrn.Historical._.Analysis." hidden="1">{#N/A,#N/A,FALSE,"HISTORICAL REV &amp; EXP"}</definedName>
    <definedName name="wrn.historical._.backup." localSheetId="0" hidden="1">{"hist_rev",#N/A,FALSE,"Revenue buildup-hist";"hist_rev_growth",#N/A,FALSE,"Revenue buildup-hist";"hist_exp",#N/A,FALSE,"Revenue buildup-hist";"hist_exp_growth",#N/A,FALSE,"Revenue buildup-hist";"historical_workcap",#N/A,FALSE,"Assumptions"}</definedName>
    <definedName name="wrn.historical._.backup." hidden="1">{"hist_rev",#N/A,FALSE,"Revenue buildup-hist";"hist_rev_growth",#N/A,FALSE,"Revenue buildup-hist";"hist_exp",#N/A,FALSE,"Revenue buildup-hist";"hist_exp_growth",#N/A,FALSE,"Revenue buildup-hist";"historical_workcap",#N/A,FALSE,"Assumptions"}</definedName>
    <definedName name="wrn.Historical._.Rev._.Exp." localSheetId="0" hidden="1">{#N/A,#N/A,FALSE,"Historical Rev &amp; Exp"}</definedName>
    <definedName name="wrn.Historical._.Rev._.Exp." hidden="1">{#N/A,#N/A,FALSE,"Historical Rev &amp; Exp"}</definedName>
    <definedName name="wrn.history." localSheetId="0" hidden="1">{#N/A,#N/A,FALSE,"model"}</definedName>
    <definedName name="wrn.history." hidden="1">{#N/A,#N/A,FALSE,"model"}</definedName>
    <definedName name="wrn.History._.Proforma." localSheetId="0" hidden="1">{"History &amp; Projection",#N/A,FALSE,"History - Proforma"}</definedName>
    <definedName name="wrn.History._.Proforma." hidden="1">{"History &amp; Projection",#N/A,FALSE,"History - Proforma"}</definedName>
    <definedName name="wrn.history2" localSheetId="0" hidden="1">{#N/A,#N/A,FALSE,"model"}</definedName>
    <definedName name="wrn.history2" hidden="1">{#N/A,#N/A,FALSE,"model"}</definedName>
    <definedName name="wrn.Historys." localSheetId="0" hidden="1">{#N/A,#N/A,FALSE,"History _P";#N/A,#N/A,FALSE,"History_1";#N/A,#N/A,FALSE,"History _2";#N/A,#N/A,FALSE,"History _3";#N/A,#N/A,FALSE,"History _4"}</definedName>
    <definedName name="wrn.Historys." hidden="1">{#N/A,#N/A,FALSE,"History _P";#N/A,#N/A,FALSE,"History_1";#N/A,#N/A,FALSE,"History _2";#N/A,#N/A,FALSE,"History _3";#N/A,#N/A,FALSE,"History _4"}</definedName>
    <definedName name="wrn.histROIC." localSheetId="0" hidden="1">{#N/A,#N/A,FALSE,"model"}</definedName>
    <definedName name="wrn.histROIC." hidden="1">{#N/A,#N/A,FALSE,"model"}</definedName>
    <definedName name="wrn.histROIC2" localSheetId="0" hidden="1">{#N/A,#N/A,FALSE,"model"}</definedName>
    <definedName name="wrn.histROIC2" hidden="1">{#N/A,#N/A,FALSE,"model"}</definedName>
    <definedName name="wrn.Hold._.Sell." localSheetId="0" hidden="1">{#N/A,#N/A,FALSE,"13Residual 2007";#N/A,#N/A,FALSE,"14Residual 2008";#N/A,#N/A,FALSE,"15Residual 2009";#N/A,#N/A,FALSE,"16Residual 2010";#N/A,#N/A,FALSE,"17Residual 2011";#N/A,#N/A,FALSE,"18Hold Disposition Matrix";#N/A,#N/A,FALSE,"19Other Disposition Matrix"}</definedName>
    <definedName name="wrn.Hold._.Sell." hidden="1">{#N/A,#N/A,FALSE,"13Residual 2007";#N/A,#N/A,FALSE,"14Residual 2008";#N/A,#N/A,FALSE,"15Residual 2009";#N/A,#N/A,FALSE,"16Residual 2010";#N/A,#N/A,FALSE,"17Residual 2011";#N/A,#N/A,FALSE,"18Hold Disposition Matrix";#N/A,#N/A,FALSE,"19Other Disposition Matrix"}</definedName>
    <definedName name="wrn.Hold._.Sell._1" localSheetId="0" hidden="1">{#N/A,#N/A,FALSE,"13Residual 2007";#N/A,#N/A,FALSE,"14Residual 2008";#N/A,#N/A,FALSE,"15Residual 2009";#N/A,#N/A,FALSE,"16Residual 2010";#N/A,#N/A,FALSE,"17Residual 2011";#N/A,#N/A,FALSE,"18Hold Disposition Matrix";#N/A,#N/A,FALSE,"19Other Disposition Matrix"}</definedName>
    <definedName name="wrn.Hold._.Sell._1" hidden="1">{#N/A,#N/A,FALSE,"13Residual 2007";#N/A,#N/A,FALSE,"14Residual 2008";#N/A,#N/A,FALSE,"15Residual 2009";#N/A,#N/A,FALSE,"16Residual 2010";#N/A,#N/A,FALSE,"17Residual 2011";#N/A,#N/A,FALSE,"18Hold Disposition Matrix";#N/A,#N/A,FALSE,"19Other Disposition Matrix"}</definedName>
    <definedName name="wrn.Hold._.Sell._2" localSheetId="0" hidden="1">{#N/A,#N/A,FALSE,"13Residual 2007";#N/A,#N/A,FALSE,"14Residual 2008";#N/A,#N/A,FALSE,"15Residual 2009";#N/A,#N/A,FALSE,"16Residual 2010";#N/A,#N/A,FALSE,"17Residual 2011";#N/A,#N/A,FALSE,"18Hold Disposition Matrix";#N/A,#N/A,FALSE,"19Other Disposition Matrix"}</definedName>
    <definedName name="wrn.Hold._.Sell._2" hidden="1">{#N/A,#N/A,FALSE,"13Residual 2007";#N/A,#N/A,FALSE,"14Residual 2008";#N/A,#N/A,FALSE,"15Residual 2009";#N/A,#N/A,FALSE,"16Residual 2010";#N/A,#N/A,FALSE,"17Residual 2011";#N/A,#N/A,FALSE,"18Hold Disposition Matrix";#N/A,#N/A,FALSE,"19Other Disposition Matrix"}</definedName>
    <definedName name="wrn.Hold._.Sell._3" localSheetId="0" hidden="1">{#N/A,#N/A,FALSE,"13Residual 2007";#N/A,#N/A,FALSE,"14Residual 2008";#N/A,#N/A,FALSE,"15Residual 2009";#N/A,#N/A,FALSE,"16Residual 2010";#N/A,#N/A,FALSE,"17Residual 2011";#N/A,#N/A,FALSE,"18Hold Disposition Matrix";#N/A,#N/A,FALSE,"19Other Disposition Matrix"}</definedName>
    <definedName name="wrn.Hold._.Sell._3" hidden="1">{#N/A,#N/A,FALSE,"13Residual 2007";#N/A,#N/A,FALSE,"14Residual 2008";#N/A,#N/A,FALSE,"15Residual 2009";#N/A,#N/A,FALSE,"16Residual 2010";#N/A,#N/A,FALSE,"17Residual 2011";#N/A,#N/A,FALSE,"18Hold Disposition Matrix";#N/A,#N/A,FALSE,"19Other Disposition Matrix"}</definedName>
    <definedName name="wrn.Hold._.Sell.1" localSheetId="0" hidden="1">{#N/A,#N/A,FALSE,"13Residual 2007";#N/A,#N/A,FALSE,"14Residual 2008";#N/A,#N/A,FALSE,"15Residual 2009";#N/A,#N/A,FALSE,"16Residual 2010";#N/A,#N/A,FALSE,"17Residual 2011";#N/A,#N/A,FALSE,"18Hold Disposition Matrix";#N/A,#N/A,FALSE,"19Other Disposition Matrix"}</definedName>
    <definedName name="wrn.Hold._.Sell.1" hidden="1">{#N/A,#N/A,FALSE,"13Residual 2007";#N/A,#N/A,FALSE,"14Residual 2008";#N/A,#N/A,FALSE,"15Residual 2009";#N/A,#N/A,FALSE,"16Residual 2010";#N/A,#N/A,FALSE,"17Residual 2011";#N/A,#N/A,FALSE,"18Hold Disposition Matrix";#N/A,#N/A,FALSE,"19Other Disposition Matrix"}</definedName>
    <definedName name="wrn.icem." localSheetId="0" hidden="1">{#N/A,#N/A,FALSE,"Exb 2";#N/A,#N/A,FALSE,"Exb 3(a)";#N/A,#N/A,FALSE,"WACC";#N/A,#N/A,FALSE,"Exh 4(a)";#N/A,#N/A,FALSE,"Exh 4(b)";#N/A,#N/A,FALSE,"Exb 5(a)";#N/A,#N/A,FALSE,"Exb 5(b)"}</definedName>
    <definedName name="wrn.icem." hidden="1">{#N/A,#N/A,FALSE,"Exb 2";#N/A,#N/A,FALSE,"Exb 3(a)";#N/A,#N/A,FALSE,"WACC";#N/A,#N/A,FALSE,"Exh 4(a)";#N/A,#N/A,FALSE,"Exh 4(b)";#N/A,#N/A,FALSE,"Exb 5(a)";#N/A,#N/A,FALSE,"Exb 5(b)"}</definedName>
    <definedName name="wrn.IGT._.Model." localSheetId="0" hidden="1">{#N/A,#N/A,TRUE,"IGT";#N/A,#N/A,TRUE,"IGTSLOT"}</definedName>
    <definedName name="wrn.IGT._.Model." hidden="1">{#N/A,#N/A,TRUE,"IGT";#N/A,#N/A,TRUE,"IGTSLOT"}</definedName>
    <definedName name="wrn.III." localSheetId="0" hidden="1">{"CASHFLOW",#N/A,FALSE,"Northpointe"}</definedName>
    <definedName name="wrn.III." hidden="1">{"CASHFLOW",#N/A,FALSE,"Northpointe"}</definedName>
    <definedName name="wrn.III1." localSheetId="0" hidden="1">{"CASHFLOW",#N/A,FALSE,"Northpointe"}</definedName>
    <definedName name="wrn.III1." hidden="1">{"CASHFLOW",#N/A,FALSE,"Northpointe"}</definedName>
    <definedName name="wrn.IIII" localSheetId="0" hidden="1">{"CASHFLOW",#N/A,FALSE,"Northpointe"}</definedName>
    <definedName name="wrn.IIII" hidden="1">{"CASHFLOW",#N/A,FALSE,"Northpointe"}</definedName>
    <definedName name="wrn.IM._.UPDATE." localSheetId="0" hidden="1">{"Summary",#N/A,TRUE,"Summary";"Sources &amp; Uses",#N/A,TRUE,"Sources &amp; Uses";"Project Cash Flow",#N/A,TRUE,"Annual CFs";"Project Costs",#N/A,TRUE,"Annual CFs";"Net Cash Flow &amp; Net Sale Proceeds",#N/A,TRUE,"Annual CFs";"Budget",#N/A,TRUE,"Renovation PF";"Occupancy #",#N/A,TRUE,"Room Occupancy";"Hotel Financials",#N/A,TRUE,"Hotel Financials"}</definedName>
    <definedName name="wrn.IM._.UPDATE." hidden="1">{"Summary",#N/A,TRUE,"Summary";"Sources &amp; Uses",#N/A,TRUE,"Sources &amp; Uses";"Project Cash Flow",#N/A,TRUE,"Annual CFs";"Project Costs",#N/A,TRUE,"Annual CFs";"Net Cash Flow &amp; Net Sale Proceeds",#N/A,TRUE,"Annual CFs";"Budget",#N/A,TRUE,"Renovation PF";"Occupancy #",#N/A,TRUE,"Room Occupancy";"Hotel Financials",#N/A,TRUE,"Hotel Financials"}</definedName>
    <definedName name="wrn.Income." localSheetId="0" hidden="1">{#N/A,#N/A,TRUE,"Income";#N/A,#N/A,TRUE,"IncomeDetail";#N/A,#N/A,TRUE,"Balance";#N/A,#N/A,TRUE,"BalDetail"}</definedName>
    <definedName name="wrn.Income." hidden="1">{#N/A,#N/A,TRUE,"Income";#N/A,#N/A,TRUE,"IncomeDetail";#N/A,#N/A,TRUE,"Balance";#N/A,#N/A,TRUE,"BalDetail"}</definedName>
    <definedName name="wrn.income._.statement." localSheetId="0" hidden="1">{"income statement",#N/A,FALSE,"ATLAS-A"}</definedName>
    <definedName name="wrn.income._.statement." hidden="1">{"income statement",#N/A,FALSE,"ATLAS-A"}</definedName>
    <definedName name="wrn.Income._.Statements." localSheetId="0"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wrn.Income._.Statements."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wrn.Income_Statement." localSheetId="0" hidden="1">{"One",#N/A,FALSE,"Income Statement";"Two",#N/A,FALSE,"Income Statement";"Three",#N/A,FALSE,"Income Statement";"Four",#N/A,FALSE,"Income Statement"}</definedName>
    <definedName name="wrn.Income_Statement." hidden="1">{"One",#N/A,FALSE,"Income Statement";"Two",#N/A,FALSE,"Income Statement";"Three",#N/A,FALSE,"Income Statement";"Four",#N/A,FALSE,"Income Statement"}</definedName>
    <definedName name="wrn.Index." localSheetId="0" hidden="1">{#N/A,#N/A,FALSE,"INDEX"}</definedName>
    <definedName name="wrn.Index." hidden="1">{#N/A,#N/A,FALSE,"INDEX"}</definedName>
    <definedName name="wrn.Individual._.Regions." localSheetId="0" hidden="1">{#N/A,#N/A,FALSE,"Summary";#N/A,#N/A,FALSE,"AIME";#N/A,#N/A,FALSE,"Asia (2)";#N/A,#N/A,FALSE,"Europe";#N/A,#N/A,FALSE,"LA"}</definedName>
    <definedName name="wrn.Individual._.Regions." hidden="1">{#N/A,#N/A,FALSE,"Summary";#N/A,#N/A,FALSE,"AIME";#N/A,#N/A,FALSE,"Asia (2)";#N/A,#N/A,FALSE,"Europe";#N/A,#N/A,FALSE,"LA"}</definedName>
    <definedName name="wrn.Infectious._.Diseases." localSheetId="0" hidden="1">{#N/A,#N/A,FALSE,"Anti";#N/A,#N/A,FALSE,"Cefa";#N/A,#N/A,FALSE,"Ceph";#N/A,#N/A,FALSE,"Cefp";#N/A,#N/A,FALSE,"Cefe";#N/A,#N/A,FALSE,"Pens";#N/A,#N/A,FALSE,"Ampi";#N/A,#N/A,FALSE,"Amox";#N/A,#N/A,FALSE,"Isox";#N/A,#N/A,FALSE,"Aztr";#N/A,#N/A,FALSE,"Videx";#N/A,#N/A,FALSE,"Zerit"}</definedName>
    <definedName name="wrn.Infectious._.Diseases." hidden="1">{#N/A,#N/A,FALSE,"Anti";#N/A,#N/A,FALSE,"Cefa";#N/A,#N/A,FALSE,"Ceph";#N/A,#N/A,FALSE,"Cefp";#N/A,#N/A,FALSE,"Cefe";#N/A,#N/A,FALSE,"Pens";#N/A,#N/A,FALSE,"Ampi";#N/A,#N/A,FALSE,"Amox";#N/A,#N/A,FALSE,"Isox";#N/A,#N/A,FALSE,"Aztr";#N/A,#N/A,FALSE,"Videx";#N/A,#N/A,FALSE,"Zerit"}</definedName>
    <definedName name="wrn.INPUT." localSheetId="0" hidden="1">{"input",#N/A,FALSE,"RATE"}</definedName>
    <definedName name="wrn.INPUT." hidden="1">{"input",#N/A,FALSE,"RATE"}</definedName>
    <definedName name="wrn.input._.and._.output." localSheetId="0" hidden="1">{"EBITDA",#N/A,TRUE,"P&amp;L Net of Disc Ops";"output net of disc ops",#N/A,TRUE,"Revenue";"input",#N/A,TRUE,"Revenue";"output",#N/A,TRUE,"DC";"Input",#N/A,TRUE,"DC";"MTN and MCN",#N/A,TRUE,"Margin";"output detail line items",#N/A,TRUE,"SGA";"personnel by year",#N/A,TRUE,"Payroll";#N/A,#N/A,TRUE,"CapEx"}</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Inputs." localSheetId="0" hidden="1">{#N/A,#N/A,FALSE,"Input"}</definedName>
    <definedName name="wrn.Inputs." hidden="1">{#N/A,#N/A,FALSE,"Input"}</definedName>
    <definedName name="wrn.Inputs._1" localSheetId="0" hidden="1">{"Inflation-BaseYear",#N/A,FALSE,"Inputs"}</definedName>
    <definedName name="wrn.Inputs._1" hidden="1">{"Inflation-BaseYear",#N/A,FALSE,"Inputs"}</definedName>
    <definedName name="wrn.Inputs._2" localSheetId="0" hidden="1">{"Inflation-BaseYear",#N/A,FALSE,"Inputs"}</definedName>
    <definedName name="wrn.Inputs._2" hidden="1">{"Inflation-BaseYear",#N/A,FALSE,"Inputs"}</definedName>
    <definedName name="wrn.Inputs._3" localSheetId="0" hidden="1">{"Inflation-BaseYear",#N/A,FALSE,"Inputs"}</definedName>
    <definedName name="wrn.Inputs._3" hidden="1">{"Inflation-BaseYear",#N/A,FALSE,"Inputs"}</definedName>
    <definedName name="wrn.Interior._.finishes." localSheetId="0" hidden="1">{"interior finishes",#N/A,FALSE,"DETAIL.XLS"}</definedName>
    <definedName name="wrn.Interior._.finishes." hidden="1">{"interior finishes",#N/A,FALSE,"DETAIL.XLS"}</definedName>
    <definedName name="wrn.internal." localSheetId="0" hidden="1">{#N/A,#N/A,FALSE,"Rent Roll";#N/A,#N/A,FALSE,"Sales History";#N/A,#N/A,FALSE,"Square Footage Calculations";#N/A,#N/A,FALSE,"Spec Pool";#N/A,#N/A,FALSE,"P &amp; L Detail";#N/A,#N/A,FALSE,"Expense Detail";#N/A,#N/A,FALSE,"Recovery Tables";#N/A,#N/A,FALSE,"Class. &amp; Rent";#N/A,#N/A,FALSE,"Expiration Detail";#N/A,#N/A,FALSE,"2nd Assump."}</definedName>
    <definedName name="wrn.internal." hidden="1">{#N/A,#N/A,FALSE,"Rent Roll";#N/A,#N/A,FALSE,"Sales History";#N/A,#N/A,FALSE,"Square Footage Calculations";#N/A,#N/A,FALSE,"Spec Pool";#N/A,#N/A,FALSE,"P &amp; L Detail";#N/A,#N/A,FALSE,"Expense Detail";#N/A,#N/A,FALSE,"Recovery Tables";#N/A,#N/A,FALSE,"Class. &amp; Rent";#N/A,#N/A,FALSE,"Expiration Detail";#N/A,#N/A,FALSE,"2nd Assump."}</definedName>
    <definedName name="wrn.Internal._.Detail." localSheetId="0" hidden="1">{"IntDetail",#N/A,FALSE,"Reports";"IntSummary",#N/A,FALSE,"Reports"}</definedName>
    <definedName name="wrn.Internal._.Detail." hidden="1">{"IntDetail",#N/A,FALSE,"Reports";"IntSummary",#N/A,FALSE,"Reports"}</definedName>
    <definedName name="wrn.Investment._.Review." localSheetId="0" hidden="1">{#N/A,#N/A,FALSE,"Proforma Five Yr";#N/A,#N/A,FALSE,"Capital Input";#N/A,#N/A,FALSE,"Calculations";#N/A,#N/A,FALSE,"Transaction Summary-DTW"}</definedName>
    <definedName name="wrn.Investment._.Review." hidden="1">{#N/A,#N/A,FALSE,"Proforma Five Yr";#N/A,#N/A,FALSE,"Capital Input";#N/A,#N/A,FALSE,"Calculations";#N/A,#N/A,FALSE,"Transaction Summary-DTW"}</definedName>
    <definedName name="wrn.Investment._.Review._1" localSheetId="0" hidden="1">{#N/A,#N/A,FALSE,"Proforma Five Yr";#N/A,#N/A,FALSE,"Capital Input";#N/A,#N/A,FALSE,"Calculations";#N/A,#N/A,FALSE,"Transaction Summary-DTW"}</definedName>
    <definedName name="wrn.Investment._.Review._1" hidden="1">{#N/A,#N/A,FALSE,"Proforma Five Yr";#N/A,#N/A,FALSE,"Capital Input";#N/A,#N/A,FALSE,"Calculations";#N/A,#N/A,FALSE,"Transaction Summary-DTW"}</definedName>
    <definedName name="wrn.Investment._.Review._2" localSheetId="0" hidden="1">{#N/A,#N/A,FALSE,"Proforma Five Yr";#N/A,#N/A,FALSE,"Capital Input";#N/A,#N/A,FALSE,"Calculations";#N/A,#N/A,FALSE,"Transaction Summary-DTW"}</definedName>
    <definedName name="wrn.Investment._.Review._2" hidden="1">{#N/A,#N/A,FALSE,"Proforma Five Yr";#N/A,#N/A,FALSE,"Capital Input";#N/A,#N/A,FALSE,"Calculations";#N/A,#N/A,FALSE,"Transaction Summary-DTW"}</definedName>
    <definedName name="wrn.Investment._.Review._3" localSheetId="0" hidden="1">{#N/A,#N/A,FALSE,"Proforma Five Yr";#N/A,#N/A,FALSE,"Capital Input";#N/A,#N/A,FALSE,"Calculations";#N/A,#N/A,FALSE,"Transaction Summary-DTW"}</definedName>
    <definedName name="wrn.Investment._.Review._3" hidden="1">{#N/A,#N/A,FALSE,"Proforma Five Yr";#N/A,#N/A,FALSE,"Capital Input";#N/A,#N/A,FALSE,"Calculations";#N/A,#N/A,FALSE,"Transaction Summary-DTW"}</definedName>
    <definedName name="wrn.Investment._.Summary._.Golf._.Suites." localSheetId="0" hidden="1">{"Preferred Equity IRR",#N/A,FALSE,"PROFORMA";"GP Cash Flow and IRR",#N/A,FALSE,"PROFORMA"}</definedName>
    <definedName name="wrn.Investment._.Summary._.Golf._.Suites." hidden="1">{"Preferred Equity IRR",#N/A,FALSE,"PROFORMA";"GP Cash Flow and IRR",#N/A,FALSE,"PROFORMA"}</definedName>
    <definedName name="wrn.Investor._.Package." localSheetId="0" hidden="1">{#N/A,#N/A,FALSE,"Valuation";#N/A,#N/A,FALSE,"PeakChart";#N/A,#N/A,FALSE,"CashFlowSummary";#N/A,#N/A,FALSE,"RevenueAssumptions";#N/A,#N/A,FALSE,"InTractCstAssmp";#N/A,#N/A,FALSE,"LotTakedowns"}</definedName>
    <definedName name="wrn.Investor._.Package." hidden="1">{#N/A,#N/A,FALSE,"Valuation";#N/A,#N/A,FALSE,"PeakChart";#N/A,#N/A,FALSE,"CashFlowSummary";#N/A,#N/A,FALSE,"RevenueAssumptions";#N/A,#N/A,FALSE,"InTractCstAssmp";#N/A,#N/A,FALSE,"LotTakedowns"}</definedName>
    <definedName name="wrn.IPO._.Valuation." localSheetId="0" hidden="1">{"assumptions",#N/A,FALSE,"Scenario 1";"valuation",#N/A,FALSE,"Scenario 1"}</definedName>
    <definedName name="wrn.IPO._.Valuation." hidden="1">{"assumptions",#N/A,FALSE,"Scenario 1";"valuation",#N/A,FALSE,"Scenario 1"}</definedName>
    <definedName name="wrn.IRR." localSheetId="0" hidden="1">{#N/A,#N/A,FALSE,"IRR"}</definedName>
    <definedName name="wrn.IRR." hidden="1">{#N/A,#N/A,FALSE,"IRR"}</definedName>
    <definedName name="wrn.IV." localSheetId="0" hidden="1">{"CASHFLOW",#N/A,FALSE,"Northpointe"}</definedName>
    <definedName name="wrn.IV." hidden="1">{"CASHFLOW",#N/A,FALSE,"Northpointe"}</definedName>
    <definedName name="wrn.IVTI_Rep." localSheetId="0" hidden="1">{#N/A,#N/A,FALSE,"Title Page";#N/A,#N/A,FALSE,"Summary Sheet";#N/A,#N/A,FALSE,"Fiscal Year Income Statement";#N/A,#N/A,FALSE,"Valuation Summary";#N/A,#N/A,FALSE,"Comps with IVT";#N/A,#N/A,FALSE,"Comps without IVT"}</definedName>
    <definedName name="wrn.IVTI_Rep." hidden="1">{#N/A,#N/A,FALSE,"Title Page";#N/A,#N/A,FALSE,"Summary Sheet";#N/A,#N/A,FALSE,"Fiscal Year Income Statement";#N/A,#N/A,FALSE,"Valuation Summary";#N/A,#N/A,FALSE,"Comps with IVT";#N/A,#N/A,FALSE,"Comps without IVT"}</definedName>
    <definedName name="wrn.jan._.98." localSheetId="0" hidden="1">{"sheet a",#N/A,FALSE,"A";"sheet b 1",#N/A,FALSE,"B";"sheet b 2",#N/A,FALSE,"B"}</definedName>
    <definedName name="wrn.jan._.98." hidden="1">{"sheet a",#N/A,FALSE,"A";"sheet b 1",#N/A,FALSE,"B";"sheet b 2",#N/A,FALSE,"B"}</definedName>
    <definedName name="wrn.jan._.98._1" localSheetId="0" hidden="1">{"sheet a",#N/A,FALSE,"A";"sheet b 1",#N/A,FALSE,"B";"sheet b 2",#N/A,FALSE,"B"}</definedName>
    <definedName name="wrn.jan._.98._1" hidden="1">{"sheet a",#N/A,FALSE,"A";"sheet b 1",#N/A,FALSE,"B";"sheet b 2",#N/A,FALSE,"B"}</definedName>
    <definedName name="wrn.jan._.98._2" localSheetId="0" hidden="1">{"sheet a",#N/A,FALSE,"A";"sheet b 1",#N/A,FALSE,"B";"sheet b 2",#N/A,FALSE,"B"}</definedName>
    <definedName name="wrn.jan._.98._2" hidden="1">{"sheet a",#N/A,FALSE,"A";"sheet b 1",#N/A,FALSE,"B";"sheet b 2",#N/A,FALSE,"B"}</definedName>
    <definedName name="wrn.jan._.98._3" localSheetId="0" hidden="1">{"sheet a",#N/A,FALSE,"A";"sheet b 1",#N/A,FALSE,"B";"sheet b 2",#N/A,FALSE,"B"}</definedName>
    <definedName name="wrn.jan._.98._3" hidden="1">{"sheet a",#N/A,FALSE,"A";"sheet b 1",#N/A,FALSE,"B";"sheet b 2",#N/A,FALSE,"B"}</definedName>
    <definedName name="wrn.Jan._.Forecast." localSheetId="0" hidden="1">{"Jan",#N/A,FALSE,"Manager Report"}</definedName>
    <definedName name="wrn.Jan._.Forecast." hidden="1">{"Jan",#N/A,FALSE,"Manager Report"}</definedName>
    <definedName name="wrn.jck94TAXRETURN." localSheetId="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ff._.Standalone." localSheetId="0" hidden="1">{#N/A,#N/A,TRUE,"Acquirer_Cases_Input";#N/A,#N/A,TRUE,"Acquirer_Input";#N/A,#N/A,TRUE,"Acquirer"}</definedName>
    <definedName name="wrn.Jeff._.Standalone." hidden="1">{#N/A,#N/A,TRUE,"Acquirer_Cases_Input";#N/A,#N/A,TRUE,"Acquirer_Input";#N/A,#N/A,TRUE,"Acquirer"}</definedName>
    <definedName name="wrn.JEG." localSheetId="0" hidden="1">{#N/A,#N/A,FALSE,"Assumptions";#N/A,#N/A,FALSE,"I&amp;E";#N/A,#N/A,FALSE,"Tax Analysis";#N/A,#N/A,FALSE,"3Cash Flow";#N/A,#N/A,FALSE,"5Residual";#N/A,#N/A,FALSE,"9Pricing Matrix";#N/A,#N/A,FALSE,"10Vacancy Matrix";#N/A,#N/A,FALSE,"11Expiration Schedule";#N/A,#N/A,FALSE,"12Lease-up Schedule"}</definedName>
    <definedName name="wrn.JEG." hidden="1">{#N/A,#N/A,FALSE,"Assumptions";#N/A,#N/A,FALSE,"I&amp;E";#N/A,#N/A,FALSE,"Tax Analysis";#N/A,#N/A,FALSE,"3Cash Flow";#N/A,#N/A,FALSE,"5Residual";#N/A,#N/A,FALSE,"9Pricing Matrix";#N/A,#N/A,FALSE,"10Vacancy Matrix";#N/A,#N/A,FALSE,"11Expiration Schedule";#N/A,#N/A,FALSE,"12Lease-up Schedule"}</definedName>
    <definedName name="wrn.JEG._1" localSheetId="0" hidden="1">{#N/A,#N/A,FALSE,"Assumptions";#N/A,#N/A,FALSE,"I&amp;E";#N/A,#N/A,FALSE,"Tax Analysis";#N/A,#N/A,FALSE,"3Cash Flow";#N/A,#N/A,FALSE,"5Residual";#N/A,#N/A,FALSE,"9Pricing Matrix";#N/A,#N/A,FALSE,"10Vacancy Matrix";#N/A,#N/A,FALSE,"11Expiration Schedule";#N/A,#N/A,FALSE,"12Lease-up Schedule"}</definedName>
    <definedName name="wrn.JEG._1" hidden="1">{#N/A,#N/A,FALSE,"Assumptions";#N/A,#N/A,FALSE,"I&amp;E";#N/A,#N/A,FALSE,"Tax Analysis";#N/A,#N/A,FALSE,"3Cash Flow";#N/A,#N/A,FALSE,"5Residual";#N/A,#N/A,FALSE,"9Pricing Matrix";#N/A,#N/A,FALSE,"10Vacancy Matrix";#N/A,#N/A,FALSE,"11Expiration Schedule";#N/A,#N/A,FALSE,"12Lease-up Schedule"}</definedName>
    <definedName name="wrn.JEG._2" localSheetId="0" hidden="1">{#N/A,#N/A,FALSE,"Assumptions";#N/A,#N/A,FALSE,"I&amp;E";#N/A,#N/A,FALSE,"Tax Analysis";#N/A,#N/A,FALSE,"3Cash Flow";#N/A,#N/A,FALSE,"5Residual";#N/A,#N/A,FALSE,"9Pricing Matrix";#N/A,#N/A,FALSE,"10Vacancy Matrix";#N/A,#N/A,FALSE,"11Expiration Schedule";#N/A,#N/A,FALSE,"12Lease-up Schedule"}</definedName>
    <definedName name="wrn.JEG._2" hidden="1">{#N/A,#N/A,FALSE,"Assumptions";#N/A,#N/A,FALSE,"I&amp;E";#N/A,#N/A,FALSE,"Tax Analysis";#N/A,#N/A,FALSE,"3Cash Flow";#N/A,#N/A,FALSE,"5Residual";#N/A,#N/A,FALSE,"9Pricing Matrix";#N/A,#N/A,FALSE,"10Vacancy Matrix";#N/A,#N/A,FALSE,"11Expiration Schedule";#N/A,#N/A,FALSE,"12Lease-up Schedule"}</definedName>
    <definedName name="wrn.JEG._3" localSheetId="0" hidden="1">{#N/A,#N/A,FALSE,"Assumptions";#N/A,#N/A,FALSE,"I&amp;E";#N/A,#N/A,FALSE,"Tax Analysis";#N/A,#N/A,FALSE,"3Cash Flow";#N/A,#N/A,FALSE,"5Residual";#N/A,#N/A,FALSE,"9Pricing Matrix";#N/A,#N/A,FALSE,"10Vacancy Matrix";#N/A,#N/A,FALSE,"11Expiration Schedule";#N/A,#N/A,FALSE,"12Lease-up Schedule"}</definedName>
    <definedName name="wrn.JEG._3" hidden="1">{#N/A,#N/A,FALSE,"Assumptions";#N/A,#N/A,FALSE,"I&amp;E";#N/A,#N/A,FALSE,"Tax Analysis";#N/A,#N/A,FALSE,"3Cash Flow";#N/A,#N/A,FALSE,"5Residual";#N/A,#N/A,FALSE,"9Pricing Matrix";#N/A,#N/A,FALSE,"10Vacancy Matrix";#N/A,#N/A,FALSE,"11Expiration Schedule";#N/A,#N/A,FALSE,"12Lease-up Schedule"}</definedName>
    <definedName name="wrn.JODM._.Graphs." localSheetId="0" hidden="1">{"graph",#N/A,FALSE,"WWJU";"graph",#N/A,FALSE,"WWSEM";"graph",#N/A,FALSE,"GOMJU";"graph",#N/A,FALSE,"GOMSEM";"graph",#N/A,FALSE,"NSJU";"graph",#N/A,FALSE,"NSSEM";"graph",#N/A,FALSE,"WAJU";"graph",#N/A,FALSE,"STOCKPRI";"graph",#N/A,FALSE,"CFTEV";"graph",#N/A,FALSE,"NAV-RCV";"graph",#N/A,FALSE,"CRUDEWW"}</definedName>
    <definedName name="wrn.JODM._.Graphs." hidden="1">{"graph",#N/A,FALSE,"WWJU";"graph",#N/A,FALSE,"WWSEM";"graph",#N/A,FALSE,"GOMJU";"graph",#N/A,FALSE,"GOMSEM";"graph",#N/A,FALSE,"NSJU";"graph",#N/A,FALSE,"NSSEM";"graph",#N/A,FALSE,"WAJU";"graph",#N/A,FALSE,"STOCKPRI";"graph",#N/A,FALSE,"CFTEV";"graph",#N/A,FALSE,"NAV-RCV";"graph",#N/A,FALSE,"CRUDEWW"}</definedName>
    <definedName name="wrn.juegocompleto." localSheetId="0" hidden="1">{#N/A,#N/A,FALSE,"ingtemysat";#N/A,#N/A,FALSE,"ingtemycab";#N/A,#N/A,FALSE,"Hipoproy9807";#N/A,#N/A,FALSE,"unineg";#N/A,#N/A,FALSE,"detall9807";#N/A,#N/A,FALSE,"costohora";#N/A,"tasa de repetición de 12",FALSE,"costotitulo";#N/A,"tasa de repetición de 10",FALSE,"costotitulo"}</definedName>
    <definedName name="wrn.juegocompleto." hidden="1">{#N/A,#N/A,FALSE,"ingtemysat";#N/A,#N/A,FALSE,"ingtemycab";#N/A,#N/A,FALSE,"Hipoproy9807";#N/A,#N/A,FALSE,"unineg";#N/A,#N/A,FALSE,"detall9807";#N/A,#N/A,FALSE,"costohora";#N/A,"tasa de repetición de 12",FALSE,"costotitulo";#N/A,"tasa de repetición de 10",FALSE,"costotitulo"}</definedName>
    <definedName name="wrn.Jul._.Forecast." localSheetId="0" hidden="1">{"Jul",#N/A,FALSE,"Manager Report"}</definedName>
    <definedName name="wrn.Jul._.Forecast." hidden="1">{"Jul",#N/A,FALSE,"Manager Report"}</definedName>
    <definedName name="wrn.JULIA._.REPORT." localSheetId="0" hidden="1">{"JG VIEW",#N/A,FALSE,"UPB - MEMPHIS 1024J"}</definedName>
    <definedName name="wrn.JULIA._.REPORT." hidden="1">{"JG VIEW",#N/A,FALSE,"UPB - MEMPHIS 1024J"}</definedName>
    <definedName name="wrn.July._.5." localSheetId="0" hidden="1">{#N/A,#N/A,TRUE,"Summary";#N/A,#N/A,TRUE,"Timeline";#N/A,#N/A,TRUE,"Cost Summary (uninflated)";#N/A,#N/A,TRUE,"Assumptions";#N/A,#N/A,TRUE,"Residential";#N/A,#N/A,TRUE,"Retail";#N/A,#N/A,TRUE,"Hotel";#N/A,#N/A,TRUE,"Office";#N/A,#N/A,TRUE,"Dev Expense Detail";#N/A,#N/A,TRUE,"Webster Hotel Model";#N/A,#N/A,TRUE,"Tax Credits"}</definedName>
    <definedName name="wrn.July._.5." hidden="1">{#N/A,#N/A,TRUE,"Summary";#N/A,#N/A,TRUE,"Timeline";#N/A,#N/A,TRUE,"Cost Summary (uninflated)";#N/A,#N/A,TRUE,"Assumptions";#N/A,#N/A,TRUE,"Residential";#N/A,#N/A,TRUE,"Retail";#N/A,#N/A,TRUE,"Hotel";#N/A,#N/A,TRUE,"Office";#N/A,#N/A,TRUE,"Dev Expense Detail";#N/A,#N/A,TRUE,"Webster Hotel Model";#N/A,#N/A,TRUE,"Tax Credits"}</definedName>
    <definedName name="wrn.Jun._.Forecast." localSheetId="0" hidden="1">{"Jun",#N/A,FALSE,"Manager Report"}</definedName>
    <definedName name="wrn.Jun._.Forecast." hidden="1">{"Jun",#N/A,FALSE,"Manager Report"}</definedName>
    <definedName name="wrn.JV." localSheetId="0" hidden="1">{"One",#N/A,FALSE,"JV"}</definedName>
    <definedName name="wrn.JV." hidden="1">{"One",#N/A,FALSE,"JV"}</definedName>
    <definedName name="wrn.Komplettausdruck." localSheetId="0" hidden="1">{#N/A,#N/A,FALSE,"Layout Aktiva";#N/A,#N/A,FALSE,"Layout Passiva";#N/A,#N/A,FALSE,"Layout GuV";#N/A,#N/A,FALSE,"Layout Cash Flow";#N/A,#N/A,FALSE,"Mittelherkunft";#N/A,#N/A,FALSE,"Mittelverwendung";#N/A,#N/A,FALSE,"Finanzbedarfsrechnung"}</definedName>
    <definedName name="wrn.Komplettausdruck." hidden="1">{#N/A,#N/A,FALSE,"Layout Aktiva";#N/A,#N/A,FALSE,"Layout Passiva";#N/A,#N/A,FALSE,"Layout GuV";#N/A,#N/A,FALSE,"Layout Cash Flow";#N/A,#N/A,FALSE,"Mittelherkunft";#N/A,#N/A,FALSE,"Mittelverwendung";#N/A,#N/A,FALSE,"Finanzbedarfsrechnung"}</definedName>
    <definedName name="wrn.Kontenverteilung." localSheetId="0" hidden="1">{"Kontenverteilung",#N/A,FALSE,"H A Ü"}</definedName>
    <definedName name="wrn.Kontenverteilung." hidden="1">{"Kontenverteilung",#N/A,FALSE,"H A Ü"}</definedName>
    <definedName name="wrn.KR_Report." localSheetId="0" hidden="1">{"Venture Summary",#N/A,TRUE,"Summary";"Budget Summary",#N/A,TRUE,"Summary";"Annual CF Summary",#N/A,TRUE,"Summary";"Project Cash Flows",#N/A,TRUE,"Summary";"Hotel Inflated CFs",#N/A,TRUE,"Summary";"Hotel Uninflated CF",#N/A,TRUE,"Summary";"Hotel PF Assumptions",#N/A,TRUE,"Summary"}</definedName>
    <definedName name="wrn.KR_Report." hidden="1">{"Venture Summary",#N/A,TRUE,"Summary";"Budget Summary",#N/A,TRUE,"Summary";"Annual CF Summary",#N/A,TRUE,"Summary";"Project Cash Flows",#N/A,TRUE,"Summary";"Hotel Inflated CFs",#N/A,TRUE,"Summary";"Hotel Uninflated CF",#N/A,TRUE,"Summary";"Hotel PF Assumptions",#N/A,TRUE,"Summary"}</definedName>
    <definedName name="wrn.Land." localSheetId="0" hidden="1">{"Land",#N/A,FALSE,"Land"}</definedName>
    <definedName name="wrn.Land." hidden="1">{"Land",#N/A,FALSE,"Land"}</definedName>
    <definedName name="wrn.Land._.Takedown._.Summary." localSheetId="0" hidden="1">{"land1",#N/A,FALSE,"Land";"land2",#N/A,FALSE,"Land";"land3",#N/A,FALSE,"Land"}</definedName>
    <definedName name="wrn.Land._.Takedown._.Summary." hidden="1">{"land1",#N/A,FALSE,"Land";"land2",#N/A,FALSE,"Land";"land3",#N/A,FALSE,"Land"}</definedName>
    <definedName name="wrn.Latent._.Demand._.Inputs." localSheetId="0" hidden="1">{#N/A,#N/A,FALSE,"Latent"}</definedName>
    <definedName name="wrn.Latent._.Demand._.Inputs." hidden="1">{#N/A,#N/A,FALSE,"Latent"}</definedName>
    <definedName name="wrn.Latent._.Demand._.Inputs._1" localSheetId="0" hidden="1">{#N/A,#N/A,FALSE,"Latent"}</definedName>
    <definedName name="wrn.Latent._.Demand._.Inputs._1" hidden="1">{#N/A,#N/A,FALSE,"Latent"}</definedName>
    <definedName name="wrn.Latent._.Demand._.Inputs._2" localSheetId="0" hidden="1">{#N/A,#N/A,FALSE,"Latent"}</definedName>
    <definedName name="wrn.Latent._.Demand._.Inputs._2" hidden="1">{#N/A,#N/A,FALSE,"Latent"}</definedName>
    <definedName name="wrn.Latent._.Demand._.Inputs._3" localSheetId="0" hidden="1">{#N/A,#N/A,FALSE,"Latent"}</definedName>
    <definedName name="wrn.Latent._.Demand._.Inputs._3" hidden="1">{#N/A,#N/A,FALSE,"Latent"}</definedName>
    <definedName name="wrn.LBO._.Summary." localSheetId="0" hidden="1">{"LBO Summary",#N/A,FALSE,"Summary"}</definedName>
    <definedName name="wrn.LBO._.Summary." hidden="1">{"LBO Summary",#N/A,FALSE,"Summary"}</definedName>
    <definedName name="wrn.Lead._.Schedule." localSheetId="0" hidden="1">{#N/A,#N/A,FALSE,"BS";#N/A,#N/A,FALSE,"PL";#N/A,#N/A,FALSE,"A";#N/A,#N/A,FALSE,"B";#N/A,#N/A,FALSE,"B1";#N/A,#N/A,FALSE,"C";#N/A,#N/A,FALSE,"C1";#N/A,#N/A,FALSE,"C2";#N/A,#N/A,FALSE,"D";#N/A,#N/A,FALSE,"E";#N/A,#N/A,FALSE,"F";#N/A,#N/A,FALSE,"AA";#N/A,#N/A,FALSE,"BB";#N/A,#N/A,FALSE,"CC";#N/A,#N/A,FALSE,"DD";#N/A,#N/A,FALSE,"EE";#N/A,#N/A,FALSE,"FF";#N/A,#N/A,FALSE,"PL10";#N/A,#N/A,FALSE,"PL20";#N/A,#N/A,FALSE,"PL30"}</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Lease._.Rollover." localSheetId="0" hidden="1">{#N/A,#N/A,FALSE,"Lease Rollover"}</definedName>
    <definedName name="wrn.Lease._.Rollover." hidden="1">{#N/A,#N/A,FALSE,"Lease Rollover"}</definedName>
    <definedName name="wrn.Lease._.Rpts." localSheetId="0" hidden="1">{"Lease1",#N/A,FALSE,"Lease";"Lease2",#N/A,FALSE,"Lease";"Lease3",#N/A,FALSE,"Lease";"Dev Costs",#N/A,FALSE,"Development"}</definedName>
    <definedName name="wrn.Lease._.Rpts." hidden="1">{"Lease1",#N/A,FALSE,"Lease";"Lease2",#N/A,FALSE,"Lease";"Lease3",#N/A,FALSE,"Lease";"Dev Costs",#N/A,FALSE,"Development"}</definedName>
    <definedName name="wrn.Leases." localSheetId="0" hidden="1">{#N/A,#N/A,FALSE,"Leases"}</definedName>
    <definedName name="wrn.Leases." hidden="1">{#N/A,#N/A,FALSE,"Leases"}</definedName>
    <definedName name="wrn.Leasing._.Variance." localSheetId="0" hidden="1">{#N/A,#N/A,FALSE,"Leasing 6A"}</definedName>
    <definedName name="wrn.Leasing._.Variance." hidden="1">{#N/A,#N/A,FALSE,"Leasing 6A"}</definedName>
    <definedName name="wrn.LeasingResults." localSheetId="0" hidden="1">{#N/A,#N/A,FALSE,"Retention";#N/A,#N/A,FALSE,"ZL Roll";#N/A,#N/A,FALSE,"FC Roll";#N/A,#N/A,FALSE,"zmlConsildated";#N/A,#N/A,FALSE,"ZM ROll SbyS";#N/A,#N/A,FALSE,"ZL";#N/A,#N/A,FALSE,"FCOccy";#N/A,#N/A,FALSE,"ZM123";#N/A,#N/A,FALSE,"portfolio"}</definedName>
    <definedName name="wrn.LeasingResults." hidden="1">{#N/A,#N/A,FALSE,"Retention";#N/A,#N/A,FALSE,"ZL Roll";#N/A,#N/A,FALSE,"FC Roll";#N/A,#N/A,FALSE,"zmlConsildated";#N/A,#N/A,FALSE,"ZM ROll SbyS";#N/A,#N/A,FALSE,"ZL";#N/A,#N/A,FALSE,"FCOccy";#N/A,#N/A,FALSE,"ZM123";#N/A,#N/A,FALSE,"portfolio"}</definedName>
    <definedName name="wrn.LeasingResults._1" localSheetId="0" hidden="1">{#N/A,#N/A,FALSE,"Retention";#N/A,#N/A,FALSE,"ZL Roll";#N/A,#N/A,FALSE,"FC Roll";#N/A,#N/A,FALSE,"zmlConsildated";#N/A,#N/A,FALSE,"ZM ROll SbyS";#N/A,#N/A,FALSE,"ZL";#N/A,#N/A,FALSE,"FCOccy";#N/A,#N/A,FALSE,"ZM123";#N/A,#N/A,FALSE,"portfolio"}</definedName>
    <definedName name="wrn.LeasingResults._1" hidden="1">{#N/A,#N/A,FALSE,"Retention";#N/A,#N/A,FALSE,"ZL Roll";#N/A,#N/A,FALSE,"FC Roll";#N/A,#N/A,FALSE,"zmlConsildated";#N/A,#N/A,FALSE,"ZM ROll SbyS";#N/A,#N/A,FALSE,"ZL";#N/A,#N/A,FALSE,"FCOccy";#N/A,#N/A,FALSE,"ZM123";#N/A,#N/A,FALSE,"portfolio"}</definedName>
    <definedName name="wrn.LeasingResults._2" localSheetId="0" hidden="1">{#N/A,#N/A,FALSE,"Retention";#N/A,#N/A,FALSE,"ZL Roll";#N/A,#N/A,FALSE,"FC Roll";#N/A,#N/A,FALSE,"zmlConsildated";#N/A,#N/A,FALSE,"ZM ROll SbyS";#N/A,#N/A,FALSE,"ZL";#N/A,#N/A,FALSE,"FCOccy";#N/A,#N/A,FALSE,"ZM123";#N/A,#N/A,FALSE,"portfolio"}</definedName>
    <definedName name="wrn.LeasingResults._2" hidden="1">{#N/A,#N/A,FALSE,"Retention";#N/A,#N/A,FALSE,"ZL Roll";#N/A,#N/A,FALSE,"FC Roll";#N/A,#N/A,FALSE,"zmlConsildated";#N/A,#N/A,FALSE,"ZM ROll SbyS";#N/A,#N/A,FALSE,"ZL";#N/A,#N/A,FALSE,"FCOccy";#N/A,#N/A,FALSE,"ZM123";#N/A,#N/A,FALSE,"portfolio"}</definedName>
    <definedName name="wrn.LeasingResults._3" localSheetId="0" hidden="1">{#N/A,#N/A,FALSE,"Retention";#N/A,#N/A,FALSE,"ZL Roll";#N/A,#N/A,FALSE,"FC Roll";#N/A,#N/A,FALSE,"zmlConsildated";#N/A,#N/A,FALSE,"ZM ROll SbyS";#N/A,#N/A,FALSE,"ZL";#N/A,#N/A,FALSE,"FCOccy";#N/A,#N/A,FALSE,"ZM123";#N/A,#N/A,FALSE,"portfolio"}</definedName>
    <definedName name="wrn.LeasingResults._3" hidden="1">{#N/A,#N/A,FALSE,"Retention";#N/A,#N/A,FALSE,"ZL Roll";#N/A,#N/A,FALSE,"FC Roll";#N/A,#N/A,FALSE,"zmlConsildated";#N/A,#N/A,FALSE,"ZM ROll SbyS";#N/A,#N/A,FALSE,"ZL";#N/A,#N/A,FALSE,"FCOccy";#N/A,#N/A,FALSE,"ZM123";#N/A,#N/A,FALSE,"portfolio"}</definedName>
    <definedName name="wrn.LETTERED." localSheetId="0"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ETTERED."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nsum" localSheetId="0" hidden="1">{"Loan Summary",#N/A,FALSE,"Phase 1 loan &amp; data"}</definedName>
    <definedName name="wrn.lnsum" hidden="1">{"Loan Summary",#N/A,FALSE,"Phase 1 loan &amp; data"}</definedName>
    <definedName name="wrn.Loan._.Brief." localSheetId="0" hidden="1">{#N/A,#N/A,TRUE,"Brief-Loan Request";#N/A,#N/A,TRUE,"Property History";#N/A,#N/A,TRUE,"Borrower";#N/A,#N/A,TRUE,"Sponsor-Manager";#N/A,#N/A,TRUE,"Area-Neigborhood";#N/A,#N/A,TRUE,"Site-Improvements";#N/A,#N/A,TRUE,"Tenancy";#N/A,#N/A,TRUE,"Immed Needs";#N/A,#N/A,TRUE,"Needs over Term";#N/A,#N/A,TRUE,"Environmental";#N/A,#N/A,TRUE,"Market-Quality";#N/A,#N/A,TRUE,"Appraisal";#N/A,#N/A,TRUE,"UW Income";#N/A,#N/A,TRUE,"UW Expenses";#N/A,#N/A,TRUE,"UW Reserves";#N/A,#N/A,TRUE,"Exit-Valuation";#N/A,#N/A,TRUE,"Strengths-Weaknesses";#N/A,#N/A,TRUE,"Recommendation"}</definedName>
    <definedName name="wrn.Loan._.Brief." hidden="1">{#N/A,#N/A,TRUE,"Brief-Loan Request";#N/A,#N/A,TRUE,"Property History";#N/A,#N/A,TRUE,"Borrower";#N/A,#N/A,TRUE,"Sponsor-Manager";#N/A,#N/A,TRUE,"Area-Neigborhood";#N/A,#N/A,TRUE,"Site-Improvements";#N/A,#N/A,TRUE,"Tenancy";#N/A,#N/A,TRUE,"Immed Needs";#N/A,#N/A,TRUE,"Needs over Term";#N/A,#N/A,TRUE,"Environmental";#N/A,#N/A,TRUE,"Market-Quality";#N/A,#N/A,TRUE,"Appraisal";#N/A,#N/A,TRUE,"UW Income";#N/A,#N/A,TRUE,"UW Expenses";#N/A,#N/A,TRUE,"UW Reserves";#N/A,#N/A,TRUE,"Exit-Valuation";#N/A,#N/A,TRUE,"Strengths-Weaknesses";#N/A,#N/A,TRUE,"Recommendation"}</definedName>
    <definedName name="wrn.Loan._.Pricing._.Analysis." localSheetId="0" hidden="1">{#N/A,#N/A,FALSE,"LOAN ANALYSIS"}</definedName>
    <definedName name="wrn.Loan._.Pricing._.Analysis." hidden="1">{#N/A,#N/A,FALSE,"LOAN ANALYSIS"}</definedName>
    <definedName name="wrn.Loan._.Summary." localSheetId="0" hidden="1">{"Loan Summary",#N/A,FALSE,"Phase 1 loan &amp; data"}</definedName>
    <definedName name="wrn.Loan._.Summary." hidden="1">{"Loan Summary",#N/A,FALSE,"Phase 1 loan &amp; data"}</definedName>
    <definedName name="wrn.LoanInformation." localSheetId="0" hidden="1">{"LoanSchedule",#N/A,FALSE,"LoanAssumptions";"LoanAssumptions",#N/A,FALSE,"LoanAssumptions"}</definedName>
    <definedName name="wrn.LoanInformation." hidden="1">{"LoanSchedule",#N/A,FALSE,"LoanAssumptions";"LoanAssumptions",#N/A,FALSE,"LoanAssumptions"}</definedName>
    <definedName name="wrn.Lodging." localSheetId="0" hidden="1">{#N/A,#N/A,FALSE,"EPS";#N/A,#N/A,FALSE,"EBITDA"}</definedName>
    <definedName name="wrn.Lodging." hidden="1">{#N/A,#N/A,FALSE,"EPS";#N/A,#N/A,FALSE,"EBITDA"}</definedName>
    <definedName name="wrn.Logo._.Exchange._.and._.Overview." localSheetId="0" hidden="1">{"Logo",#N/A,FALSE,"Logo";"Exchange",#N/A,FALSE,"Logo";#N/A,#N/A,FALSE,"overview"}</definedName>
    <definedName name="wrn.Logo._.Exchange._.and._.Overview." hidden="1">{"Logo",#N/A,FALSE,"Logo";"Exchange",#N/A,FALSE,"Logo";#N/A,#N/A,FALSE,"overview"}</definedName>
    <definedName name="wrn.Lot._.Inventory." localSheetId="0" hidden="1">{"lot inventory",#N/A,FALSE,"Lot List"}</definedName>
    <definedName name="wrn.Lot._.Inventory." hidden="1">{"lot inventory",#N/A,FALSE,"Lot List"}</definedName>
    <definedName name="wrn.Lot._.Summary." localSheetId="0" hidden="1">{"Lot Prices",#N/A,FALSE,"LOTS-PRICING";"lot1",#N/A,FALSE,"Lots";"lot2",#N/A,FALSE,"Lots";"Lot3",#N/A,FALSE,"Lots";"lot4",#N/A,FALSE,"Lots";"lot5",#N/A,FALSE,"Lots";"lot6",#N/A,FALSE,"Lots";"lot7",#N/A,FALSE,"Lots";"lot8",#N/A,FALSE,"Lots";"lot9",#N/A,FALSE,"Lots";"lot10",#N/A,FALSE,"Lots";"lot11",#N/A,FALSE,"Lots";"lot12",#N/A,FALSE,"Lots"}</definedName>
    <definedName name="wrn.Lot._.Summary." hidden="1">{"Lot Prices",#N/A,FALSE,"LOTS-PRICING";"lot1",#N/A,FALSE,"Lots";"lot2",#N/A,FALSE,"Lots";"Lot3",#N/A,FALSE,"Lots";"lot4",#N/A,FALSE,"Lots";"lot5",#N/A,FALSE,"Lots";"lot6",#N/A,FALSE,"Lots";"lot7",#N/A,FALSE,"Lots";"lot8",#N/A,FALSE,"Lots";"lot9",#N/A,FALSE,"Lots";"lot10",#N/A,FALSE,"Lots";"lot11",#N/A,FALSE,"Lots";"lot12",#N/A,FALSE,"Lots"}</definedName>
    <definedName name="wrn.lsp." localSheetId="0" hidden="1">{#N/A,#N/A,FALSE,"index";#N/A,#N/A,FALSE,"prudential";#N/A,#N/A,FALSE,"com.verif";#N/A,#N/A,FALSE,"COND.PREC";#N/A,#N/A,FALSE,"DRAWDOWN";#N/A,#N/A,FALSE,"SETTL.INSTR";#N/A,#N/A,FALSE,"LIST DOC.";#N/A,#N/A,FALSE,"COND.SUBS.";#N/A,#N/A,FALSE,"annualrev";#N/A,#N/A,FALSE,"financ.rev"}</definedName>
    <definedName name="wrn.lsp." hidden="1">{#N/A,#N/A,FALSE,"index";#N/A,#N/A,FALSE,"prudential";#N/A,#N/A,FALSE,"com.verif";#N/A,#N/A,FALSE,"COND.PREC";#N/A,#N/A,FALSE,"DRAWDOWN";#N/A,#N/A,FALSE,"SETTL.INSTR";#N/A,#N/A,FALSE,"LIST DOC.";#N/A,#N/A,FALSE,"COND.SUBS.";#N/A,#N/A,FALSE,"annualrev";#N/A,#N/A,FALSE,"financ.rev"}</definedName>
    <definedName name="wrn.lsp.2" localSheetId="0" hidden="1">{#N/A,#N/A,FALSE,"index";#N/A,#N/A,FALSE,"prudential";#N/A,#N/A,FALSE,"com.verif";#N/A,#N/A,FALSE,"COND.PREC";#N/A,#N/A,FALSE,"DRAWDOWN";#N/A,#N/A,FALSE,"SETTL.INSTR";#N/A,#N/A,FALSE,"LIST DOC.";#N/A,#N/A,FALSE,"COND.SUBS.";#N/A,#N/A,FALSE,"annualrev";#N/A,#N/A,FALSE,"financ.rev"}</definedName>
    <definedName name="wrn.lsp.2" hidden="1">{#N/A,#N/A,FALSE,"index";#N/A,#N/A,FALSE,"prudential";#N/A,#N/A,FALSE,"com.verif";#N/A,#N/A,FALSE,"COND.PREC";#N/A,#N/A,FALSE,"DRAWDOWN";#N/A,#N/A,FALSE,"SETTL.INSTR";#N/A,#N/A,FALSE,"LIST DOC.";#N/A,#N/A,FALSE,"COND.SUBS.";#N/A,#N/A,FALSE,"annualrev";#N/A,#N/A,FALSE,"financ.rev"}</definedName>
    <definedName name="wrn.Ltd._.Service._.Budget." localSheetId="0" hidden="1">{#N/A,#N/A,FALSE,"PropInfo";#N/A,#N/A,FALSE,"Summary";#N/A,#N/A,FALSE,"Comparitive";#N/A,#N/A,FALSE,"RevSummary";#N/A,#N/A,FALSE,"Rooms";#N/A,#N/A,FALSE,"PBX";#N/A,#N/A,FALSE,"Rents&amp;Other";#N/A,#N/A,FALSE,"A&amp;G";#N/A,#N/A,FALSE,"A&amp;P";#N/A,#N/A,FALSE,"Comp";#N/A,#N/A,FALSE,"R&amp;M";#N/A,#N/A,FALSE,"Energy";#N/A,#N/A,FALSE,"Capital";#N/A,#N/A,FALSE,"Laundry";#N/A,#N/A,FALSE,"PTEB";#N/A,#N/A,FALSE,"Rent Calc"}</definedName>
    <definedName name="wrn.Ltd._.Service._.Budget." hidden="1">{#N/A,#N/A,FALSE,"PropInfo";#N/A,#N/A,FALSE,"Summary";#N/A,#N/A,FALSE,"Comparitive";#N/A,#N/A,FALSE,"RevSummary";#N/A,#N/A,FALSE,"Rooms";#N/A,#N/A,FALSE,"PBX";#N/A,#N/A,FALSE,"Rents&amp;Other";#N/A,#N/A,FALSE,"A&amp;G";#N/A,#N/A,FALSE,"A&amp;P";#N/A,#N/A,FALSE,"Comp";#N/A,#N/A,FALSE,"R&amp;M";#N/A,#N/A,FALSE,"Energy";#N/A,#N/A,FALSE,"Capital";#N/A,#N/A,FALSE,"Laundry";#N/A,#N/A,FALSE,"PTEB";#N/A,#N/A,FALSE,"Rent Calc"}</definedName>
    <definedName name="wrn.ltrd." localSheetId="0"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trd."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TV._.Output." localSheetId="0" hidden="1">{"LTV Output",#N/A,FALSE,"Output"}</definedName>
    <definedName name="wrn.LTV._.Output." hidden="1">{"LTV Output",#N/A,FALSE,"Output"}</definedName>
    <definedName name="wrn.LTV._.Output._1" localSheetId="0" hidden="1">{"LTV Output",#N/A,FALSE,"Output"}</definedName>
    <definedName name="wrn.LTV._.Output._1" hidden="1">{"LTV Output",#N/A,FALSE,"Output"}</definedName>
    <definedName name="wrn.LTV._.Output._2" localSheetId="0" hidden="1">{"LTV Output",#N/A,FALSE,"Output"}</definedName>
    <definedName name="wrn.LTV._.Output._2" hidden="1">{"LTV Output",#N/A,FALSE,"Output"}</definedName>
    <definedName name="wrn.LTV._.Output._3" localSheetId="0" hidden="1">{"LTV Output",#N/A,FALSE,"Output"}</definedName>
    <definedName name="wrn.LTV._.Output._3" hidden="1">{"LTV Output",#N/A,FALSE,"Output"}</definedName>
    <definedName name="wrn.Main._.CBO._.Report." localSheetId="0" hidden="1">{"LIBOR",#N/A,TRUE,"Model";"Caps",#N/A,TRUE,"Model";"Assets",#N/A,TRUE,"Model";"Liabilities",#N/A,TRUE,"Model";"Tests",#N/A,TRUE,"Model";"Results",#N/A,TRUE,"Model"}</definedName>
    <definedName name="wrn.Main._.CBO._.Report." hidden="1">{"LIBOR",#N/A,TRUE,"Model";"Caps",#N/A,TRUE,"Model";"Assets",#N/A,TRUE,"Model";"Liabilities",#N/A,TRUE,"Model";"Tests",#N/A,TRUE,"Model";"Results",#N/A,TRUE,"Model"}</definedName>
    <definedName name="wrn.Main._.Fields."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Report._.All._.Sections." localSheetId="0"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nagement._.Pack." localSheetId="0" hidden="1">{#N/A,#N/A,FALSE,"Index";#N/A,#N/A,FALSE,"MANGR";#N/A,#N/A,FALSE,"MANTL";#N/A,#N/A,FALSE,"LTDCF";#N/A,#N/A,FALSE,"LtdExp";#N/A,#N/A,FALSE,"MANTI";#N/A,#N/A,FALSE,"INCCF";#N/A,#N/A,FALSE,"INCExp"}</definedName>
    <definedName name="wrn.Management._.Pack." hidden="1">{#N/A,#N/A,FALSE,"Index";#N/A,#N/A,FALSE,"MANGR";#N/A,#N/A,FALSE,"MANTL";#N/A,#N/A,FALSE,"LTDCF";#N/A,#N/A,FALSE,"LtdExp";#N/A,#N/A,FALSE,"MANTI";#N/A,#N/A,FALSE,"INCCF";#N/A,#N/A,FALSE,"INCExp"}</definedName>
    <definedName name="wrn.March._.Report." localSheetId="0" hidden="1">{"Mar",#N/A,FALSE,"Manager Report"}</definedName>
    <definedName name="wrn.March._.Report." hidden="1">{"Mar",#N/A,FALSE,"Manager Report"}</definedName>
    <definedName name="wrn.market." localSheetId="0" hidden="1">{#N/A,#N/A,FALSE,"SUBMKT";#N/A,#N/A,FALSE,"MARKET";#N/A,#N/A,FALSE,"VACANCY";#N/A,#N/A,FALSE,"ABSORB";#N/A,#N/A,FALSE,"SUBLEASE";#N/A,#N/A,FALSE,"CONSTRCT"}</definedName>
    <definedName name="wrn.market." hidden="1">{#N/A,#N/A,FALSE,"SUBMKT";#N/A,#N/A,FALSE,"MARKET";#N/A,#N/A,FALSE,"VACANCY";#N/A,#N/A,FALSE,"ABSORB";#N/A,#N/A,FALSE,"SUBLEASE";#N/A,#N/A,FALSE,"CONSTRCT"}</definedName>
    <definedName name="wrn.market._.share." localSheetId="0" hidden="1">{#N/A,#N/A,FALSE,"Bestfoods";#N/A,#N/A,FALSE,"Campbell";#N/A,#N/A,FALSE,"ConAgra";#N/A,#N/A,FALSE,"Healthy Choice";#N/A,#N/A,FALSE,"Int'l Home Foods";#N/A,#N/A,FALSE,"General Mills";#N/A,#N/A,FALSE,"Heinz";#N/A,#N/A,FALSE,"Kellogg";#N/A,#N/A,FALSE,"Kraft";#N/A,#N/A,FALSE,"Nabisco";#N/A,#N/A,FALSE,"Quaker Oats";#N/A,#N/A,FALSE,"Sara Lee";#N/A,#N/A,FALSE,"print summary"}</definedName>
    <definedName name="wrn.market._.share." hidden="1">{#N/A,#N/A,FALSE,"Bestfoods";#N/A,#N/A,FALSE,"Campbell";#N/A,#N/A,FALSE,"ConAgra";#N/A,#N/A,FALSE,"Healthy Choice";#N/A,#N/A,FALSE,"Int'l Home Foods";#N/A,#N/A,FALSE,"General Mills";#N/A,#N/A,FALSE,"Heinz";#N/A,#N/A,FALSE,"Kellogg";#N/A,#N/A,FALSE,"Kraft";#N/A,#N/A,FALSE,"Nabisco";#N/A,#N/A,FALSE,"Quaker Oats";#N/A,#N/A,FALSE,"Sara Lee";#N/A,#N/A,FALSE,"print summary"}</definedName>
    <definedName name="wrn.Market._.Values." localSheetId="0" hidden="1">{#N/A,#N/A,TRUE,"10 Yr Hold";#N/A,#N/A,TRUE,"7 Yr Hold";#N/A,#N/A,TRUE,"5 Yr Hold";#N/A,#N/A,TRUE,"3 Yr Hold"}</definedName>
    <definedName name="wrn.Market._.Values." hidden="1">{#N/A,#N/A,TRUE,"10 Yr Hold";#N/A,#N/A,TRUE,"7 Yr Hold";#N/A,#N/A,TRUE,"5 Yr Hold";#N/A,#N/A,TRUE,"3 Yr Hold"}</definedName>
    <definedName name="wrn.Market._.Values.10UCP" localSheetId="0" hidden="1">{#N/A,#N/A,TRUE,"10 Yr Hold";#N/A,#N/A,TRUE,"7 Yr Hold";#N/A,#N/A,TRUE,"5 Yr Hold";#N/A,#N/A,TRUE,"3 Yr Hold"}</definedName>
    <definedName name="wrn.Market._.Values.10UCP" hidden="1">{#N/A,#N/A,TRUE,"10 Yr Hold";#N/A,#N/A,TRUE,"7 Yr Hold";#N/A,#N/A,TRUE,"5 Yr Hold";#N/A,#N/A,TRUE,"3 Yr Hold"}</definedName>
    <definedName name="wrn.Marketing." localSheetId="0" hidden="1">{#N/A,#N/A,FALSE,"2Assumptions";#N/A,#N/A,FALSE,"3Cash Flow";#N/A,#N/A,FALSE,"I&amp;E";#N/A,#N/A,FALSE,"I&amp;E (2)";#N/A,#N/A,FALSE,"10Vacancy Matrix";#N/A,#N/A,FALSE,"11Expiration Schedule"}</definedName>
    <definedName name="wrn.Marketing." hidden="1">{#N/A,#N/A,FALSE,"2Assumptions";#N/A,#N/A,FALSE,"3Cash Flow";#N/A,#N/A,FALSE,"I&amp;E";#N/A,#N/A,FALSE,"I&amp;E (2)";#N/A,#N/A,FALSE,"10Vacancy Matrix";#N/A,#N/A,FALSE,"11Expiration Schedule"}</definedName>
    <definedName name="wrn.Marketing._1" localSheetId="0" hidden="1">{#N/A,#N/A,FALSE,"2Assumptions";#N/A,#N/A,FALSE,"3Cash Flow";#N/A,#N/A,FALSE,"I&amp;E";#N/A,#N/A,FALSE,"I&amp;E (2)";#N/A,#N/A,FALSE,"10Vacancy Matrix";#N/A,#N/A,FALSE,"11Expiration Schedule"}</definedName>
    <definedName name="wrn.Marketing._1" hidden="1">{#N/A,#N/A,FALSE,"2Assumptions";#N/A,#N/A,FALSE,"3Cash Flow";#N/A,#N/A,FALSE,"I&amp;E";#N/A,#N/A,FALSE,"I&amp;E (2)";#N/A,#N/A,FALSE,"10Vacancy Matrix";#N/A,#N/A,FALSE,"11Expiration Schedule"}</definedName>
    <definedName name="wrn.Marketing._2" localSheetId="0" hidden="1">{#N/A,#N/A,FALSE,"2Assumptions";#N/A,#N/A,FALSE,"3Cash Flow";#N/A,#N/A,FALSE,"I&amp;E";#N/A,#N/A,FALSE,"I&amp;E (2)";#N/A,#N/A,FALSE,"10Vacancy Matrix";#N/A,#N/A,FALSE,"11Expiration Schedule"}</definedName>
    <definedName name="wrn.Marketing._2" hidden="1">{#N/A,#N/A,FALSE,"2Assumptions";#N/A,#N/A,FALSE,"3Cash Flow";#N/A,#N/A,FALSE,"I&amp;E";#N/A,#N/A,FALSE,"I&amp;E (2)";#N/A,#N/A,FALSE,"10Vacancy Matrix";#N/A,#N/A,FALSE,"11Expiration Schedule"}</definedName>
    <definedName name="wrn.Marketing._3" localSheetId="0" hidden="1">{#N/A,#N/A,FALSE,"2Assumptions";#N/A,#N/A,FALSE,"3Cash Flow";#N/A,#N/A,FALSE,"I&amp;E";#N/A,#N/A,FALSE,"I&amp;E (2)";#N/A,#N/A,FALSE,"10Vacancy Matrix";#N/A,#N/A,FALSE,"11Expiration Schedule"}</definedName>
    <definedName name="wrn.Marketing._3" hidden="1">{#N/A,#N/A,FALSE,"2Assumptions";#N/A,#N/A,FALSE,"3Cash Flow";#N/A,#N/A,FALSE,"I&amp;E";#N/A,#N/A,FALSE,"I&amp;E (2)";#N/A,#N/A,FALSE,"10Vacancy Matrix";#N/A,#N/A,FALSE,"11Expiration Schedule"}</definedName>
    <definedName name="wrn.Marketing.1" localSheetId="0" hidden="1">{#N/A,#N/A,FALSE,"2Assumptions";#N/A,#N/A,FALSE,"3Cash Flow";#N/A,#N/A,FALSE,"I&amp;E";#N/A,#N/A,FALSE,"I&amp;E (2)";#N/A,#N/A,FALSE,"10Vacancy Matrix";#N/A,#N/A,FALSE,"11Expiration Schedule"}</definedName>
    <definedName name="wrn.Marketing.1" hidden="1">{#N/A,#N/A,FALSE,"2Assumptions";#N/A,#N/A,FALSE,"3Cash Flow";#N/A,#N/A,FALSE,"I&amp;E";#N/A,#N/A,FALSE,"I&amp;E (2)";#N/A,#N/A,FALSE,"10Vacancy Matrix";#N/A,#N/A,FALSE,"11Expiration Schedule"}</definedName>
    <definedName name="wrn.Massimo." localSheetId="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sim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ter." localSheetId="0" hidden="1">{#N/A,#N/A,FALSE,"Master Summary 1";#N/A,#N/A,FALSE,"245 Park-Rem. Obl.";#N/A,#N/A,FALSE,"245 Park-N, Lse";#N/A,#N/A,FALSE,"245 Park-N, Lse (2)";#N/A,#N/A,FALSE,"245 Park- SL";#N/A,#N/A,FALSE,"250 Park";#N/A,#N/A,FALSE,"1285 6th";#N/A,#N/A,FALSE,"101 Park";#N/A,#N/A,FALSE,"Sublease Commission"}</definedName>
    <definedName name="wrn.Master." hidden="1">{#N/A,#N/A,FALSE,"Master Summary 1";#N/A,#N/A,FALSE,"245 Park-Rem. Obl.";#N/A,#N/A,FALSE,"245 Park-N, Lse";#N/A,#N/A,FALSE,"245 Park-N, Lse (2)";#N/A,#N/A,FALSE,"245 Park- SL";#N/A,#N/A,FALSE,"250 Park";#N/A,#N/A,FALSE,"1285 6th";#N/A,#N/A,FALSE,"101 Park";#N/A,#N/A,FALSE,"Sublease Commission"}</definedName>
    <definedName name="wrn.MATRICES._.and._.CFs." localSheetId="0" hidden="1">{#N/A,#N/A,FALSE,"Assumptions";#N/A,#N/A,FALSE,"Consol CF";#N/A,#N/A,FALSE,"matx B4 DS";#N/A,#N/A,FALSE,"Hacienda CF";#N/A,#N/A,FALSE,"matx B4 DS Hac";#N/A,#N/A,FALSE,"Chabot CF";#N/A,#N/A,FALSE,"matx B4 DS Chabot";#N/A,#N/A,FALSE,"Diablo CF";#N/A,#N/A,FALSE,"matx B4 DS Diablo"}</definedName>
    <definedName name="wrn.MATRICES._.and._.CFs." hidden="1">{#N/A,#N/A,FALSE,"Assumptions";#N/A,#N/A,FALSE,"Consol CF";#N/A,#N/A,FALSE,"matx B4 DS";#N/A,#N/A,FALSE,"Hacienda CF";#N/A,#N/A,FALSE,"matx B4 DS Hac";#N/A,#N/A,FALSE,"Chabot CF";#N/A,#N/A,FALSE,"matx B4 DS Chabot";#N/A,#N/A,FALSE,"Diablo CF";#N/A,#N/A,FALSE,"matx B4 DS Diablo"}</definedName>
    <definedName name="wrn.MATRICIES._.ONLY." localSheetId="0" hidden="1">{#N/A,#N/A,FALSE,"matx B4 DS";#N/A,#N/A,FALSE,"matx B4 DS Hac";#N/A,#N/A,FALSE,"matx B4 DS Chabot";#N/A,#N/A,FALSE,"matx B4 DS Diablo"}</definedName>
    <definedName name="wrn.MATRICIES._.ONLY." hidden="1">{#N/A,#N/A,FALSE,"matx B4 DS";#N/A,#N/A,FALSE,"matx B4 DS Hac";#N/A,#N/A,FALSE,"matx B4 DS Chabot";#N/A,#N/A,FALSE,"matx B4 DS Diablo"}</definedName>
    <definedName name="wrn.May._.Forecast." localSheetId="0" hidden="1">{"May",#N/A,FALSE,"Manager Report"}</definedName>
    <definedName name="wrn.May._.Forecast." hidden="1">{"May",#N/A,FALSE,"Manager Report"}</definedName>
    <definedName name="wrn.Memorandum." localSheetId="0" hidden="1">{#N/A,#N/A,TRUE,"Book Annual";#N/A,#N/A,TRUE,"Tax Annual";#N/A,#N/A,TRUE,"Valuation";#N/A,#N/A,TRUE,"Assumptions"}</definedName>
    <definedName name="wrn.Memorandum." hidden="1">{#N/A,#N/A,TRUE,"Book Annual";#N/A,#N/A,TRUE,"Tax Annual";#N/A,#N/A,TRUE,"Valuation";#N/A,#N/A,TRUE,"Assumptions"}</definedName>
    <definedName name="wrn.MERGER._.PLANS." localSheetId="0" hidden="1">{"Assumptions1",#N/A,FALSE,"Assumptions";"MergerPlans1","20yearamort",FALSE,"MergerPlans";"MergerPlans1","40yearamort",FALSE,"MergerPlans";"MergerPlans2",#N/A,FALSE,"MergerPlans";"inputs",#N/A,FALSE,"MergerPlans"}</definedName>
    <definedName name="wrn.MERGER._.PLANS." hidden="1">{"Assumptions1",#N/A,FALSE,"Assumptions";"MergerPlans1","20yearamort",FALSE,"MergerPlans";"MergerPlans1","40yearamort",FALSE,"MergerPlans";"MergerPlans2",#N/A,FALSE,"MergerPlans";"inputs",#N/A,FALSE,"MergerPlans"}</definedName>
    <definedName name="wrn.Mezz._.Package." localSheetId="0" hidden="1">{#N/A,#N/A,FALSE,"CashFlowSummary";#N/A,#N/A,FALSE,"InvestorSummary";#N/A,#N/A,FALSE,"RevenueAssumptions";#N/A,#N/A,FALSE,"MasterCostAssmp";#N/A,#N/A,FALSE,"InTractCstAssmp";#N/A,#N/A,FALSE,"LotTakedowns"}</definedName>
    <definedName name="wrn.Mezz._.Package." hidden="1">{#N/A,#N/A,FALSE,"CashFlowSummary";#N/A,#N/A,FALSE,"InvestorSummary";#N/A,#N/A,FALSE,"RevenueAssumptions";#N/A,#N/A,FALSE,"MasterCostAssmp";#N/A,#N/A,FALSE,"InTractCstAssmp";#N/A,#N/A,FALSE,"LotTakedowns"}</definedName>
    <definedName name="wrn.MFJVO._.and._.Summary._.Inputs._.Only." localSheetId="0" hidden="1">{#N/A,#N/A,FALSE,"Summary";#N/A,#N/A,FALSE,"General Inputs &amp; Assumptions";"Franchise Inputs",#N/A,FALSE,"Franchise";"Managed Inputs a",#N/A,FALSE,"Managed";"JV Inputs",#N/A,FALSE,"JV";"Owned Inputs",#N/A,FALSE,"Owned"}</definedName>
    <definedName name="wrn.MFJVO._.and._.Summary._.Inputs._.Only." hidden="1">{#N/A,#N/A,FALSE,"Summary";#N/A,#N/A,FALSE,"General Inputs &amp; Assumptions";"Franchise Inputs",#N/A,FALSE,"Franchise";"Managed Inputs a",#N/A,FALSE,"Managed";"JV Inputs",#N/A,FALSE,"JV";"Owned Inputs",#N/A,FALSE,"Owned"}</definedName>
    <definedName name="wrn.minrenn" localSheetId="0" hidden="1">{"MINRENT2",#N/A,FALSE,"SCHEDULE B"}</definedName>
    <definedName name="wrn.minrenn" hidden="1">{"MINRENT2",#N/A,FALSE,"SCHEDULE B"}</definedName>
    <definedName name="wrn.MINRENT." localSheetId="0" hidden="1">{"MINRENT2",#N/A,FALSE,"SCHEDULE B"}</definedName>
    <definedName name="wrn.MINRENT." hidden="1">{"MINRENT2",#N/A,FALSE,"SCHEDULE B"}</definedName>
    <definedName name="wrn.minrent.2" localSheetId="0" hidden="1">{"MINRENT2",#N/A,FALSE,"SCHEDULE B"}</definedName>
    <definedName name="wrn.minrent.2" hidden="1">{"MINRENT2",#N/A,FALSE,"SCHEDULE B"}</definedName>
    <definedName name="wrn.mirBellagio." localSheetId="0" hidden="1">{#N/A,#N/A,FALSE,"MIR";#N/A,#N/A,FALSE,"NYNY"}</definedName>
    <definedName name="wrn.mirBellagio." hidden="1">{#N/A,#N/A,FALSE,"MIR";#N/A,#N/A,FALSE,"NYNY"}</definedName>
    <definedName name="wrn.mkting" localSheetId="0" hidden="1">{#N/A,#N/A,FALSE,"MARKETING I";#N/A,#N/A,FALSE,"MARKETING II";#N/A,#N/A,FALSE,"MARKETING III"}</definedName>
    <definedName name="wrn.mkting" hidden="1">{#N/A,#N/A,FALSE,"MARKETING I";#N/A,#N/A,FALSE,"MARKETING II";#N/A,#N/A,FALSE,"MARKETING III"}</definedName>
    <definedName name="wrn.MOBA._.Results." localSheetId="0" hidden="1">{"Summary",#N/A,TRUE,"SUMMARY";"Market View",#N/A,TRUE,"MARKET";"Statistical Summary",#N/A,TRUE,"statistics";"Financial Ratios",#N/A,TRUE,"Ratios";"MacroMicro Assumptions",#N/A,TRUE,"MacroMicro";"Tariffs",#N/A,TRUE,"TARIFFS";"Net Present Valuation",#N/A,TRUE,"NPV";"Profit and Loss",#N/A,TRUE,"P&amp;L";"Balance Sheet",#N/A,TRUE,"BALANCE";"FCF",#N/A,TRUE,"FCF";"Flow of Funds",#N/A,TRUE,"Flow of Funds";"Finance",#N/A,TRUE,"Finance";"Valuation",#N/A,TRUE,"Value"}</definedName>
    <definedName name="wrn.MOBA._.Results." hidden="1">{"Summary",#N/A,TRUE,"SUMMARY";"Market View",#N/A,TRUE,"MARKET";"Statistical Summary",#N/A,TRUE,"statistics";"Financial Ratios",#N/A,TRUE,"Ratios";"MacroMicro Assumptions",#N/A,TRUE,"MacroMicro";"Tariffs",#N/A,TRUE,"TARIFFS";"Net Present Valuation",#N/A,TRUE,"NPV";"Profit and Loss",#N/A,TRUE,"P&amp;L";"Balance Sheet",#N/A,TRUE,"BALANCE";"FCF",#N/A,TRUE,"FCF";"Flow of Funds",#N/A,TRUE,"Flow of Funds";"Finance",#N/A,TRUE,"Finance";"Valuation",#N/A,TRUE,"Value"}</definedName>
    <definedName name="wrn.MODEL." localSheetId="0" hidden="1">{"IS",#N/A,FALSE,"Income Statement";"ISR",#N/A,FALSE,"Income Statement Ratios";"BS",#N/A,FALSE,"Balance Sheet";"BSR",#N/A,FALSE,"Balance Sheet Ratios";"CF",#N/A,FALSE,"Cash Flow";"SALES",#N/A,FALSE,"Sales Analysis";"RR",#N/A,FALSE,"Recent Results"}</definedName>
    <definedName name="wrn.MODEL." hidden="1">{"IS",#N/A,FALSE,"Income Statement";"ISR",#N/A,FALSE,"Income Statement Ratios";"BS",#N/A,FALSE,"Balance Sheet";"BSR",#N/A,FALSE,"Balance Sheet Ratios";"CF",#N/A,FALSE,"Cash Flow";"SALES",#N/A,FALSE,"Sales Analysis";"RR",#N/A,FALSE,"Recent Results"}</definedName>
    <definedName name="wrn.model2." localSheetId="0" hidden="1">{"Investor",#N/A,FALSE,"Model";"Property",#N/A,FALSE,"Model";"Incentive Taxes",#N/A,FALSE,"Model"}</definedName>
    <definedName name="wrn.model2." hidden="1">{"Investor",#N/A,FALSE,"Model";"Property",#N/A,FALSE,"Model";"Incentive Taxes",#N/A,FALSE,"Model"}</definedName>
    <definedName name="wrn.MODEL5" localSheetId="0" hidden="1">{"IS",#N/A,FALSE,"Income Statement";"ISR",#N/A,FALSE,"Income Statement Ratios";"BS",#N/A,FALSE,"Balance Sheet";"BSR",#N/A,FALSE,"Balance Sheet Ratios";"CF",#N/A,FALSE,"Cash Flow";"SALES",#N/A,FALSE,"Sales Analysis";"RR",#N/A,FALSE,"Recent Results"}</definedName>
    <definedName name="wrn.MODEL5" hidden="1">{"IS",#N/A,FALSE,"Income Statement";"ISR",#N/A,FALSE,"Income Statement Ratios";"BS",#N/A,FALSE,"Balance Sheet";"BSR",#N/A,FALSE,"Balance Sheet Ratios";"CF",#N/A,FALSE,"Cash Flow";"SALES",#N/A,FALSE,"Sales Analysis";"RR",#N/A,FALSE,"Recent Results"}</definedName>
    <definedName name="wrn.Monica." localSheetId="0" hidden="1">{#N/A,#N/A,FALSE,"Revolver";#N/A,#N/A,FALSE,"Term Loan";#N/A,#N/A,FALSE,"Unused Line Fee Term";#N/A,#N/A,FALSE,"Unused Line Fee Revolver"}</definedName>
    <definedName name="wrn.Monica." hidden="1">{#N/A,#N/A,FALSE,"Revolver";#N/A,#N/A,FALSE,"Term Loan";#N/A,#N/A,FALSE,"Unused Line Fee Term";#N/A,#N/A,FALSE,"Unused Line Fee Revolver"}</definedName>
    <definedName name="wrn.Month._.to._.Month." localSheetId="0" hidden="1">{"M_M Schedule",#N/A,FALSE,"Rent Roll_1"}</definedName>
    <definedName name="wrn.Month._.to._.Month." hidden="1">{"M_M Schedule",#N/A,FALSE,"Rent Roll_1"}</definedName>
    <definedName name="wrn.monthly." localSheetId="0" hidden="1">{#N/A,#N/A,FALSE,"Running Total";#N/A,#N/A,FALSE,"Oct 96";#N/A,#N/A,FALSE,"Nov 96";#N/A,#N/A,FALSE,"Dec 96";#N/A,#N/A,FALSE,"Jan 97";#N/A,#N/A,FALSE,"Feb 97";#N/A,#N/A,FALSE,"Mar 97";#N/A,#N/A,FALSE,"Apr 97";#N/A,#N/A,FALSE,"May 97";#N/A,#N/A,FALSE,"June 97";#N/A,#N/A,FALSE,"July 97"}</definedName>
    <definedName name="wrn.monthly." hidden="1">{#N/A,#N/A,FALSE,"Running Total";#N/A,#N/A,FALSE,"Oct 96";#N/A,#N/A,FALSE,"Nov 96";#N/A,#N/A,FALSE,"Dec 96";#N/A,#N/A,FALSE,"Jan 97";#N/A,#N/A,FALSE,"Feb 97";#N/A,#N/A,FALSE,"Mar 97";#N/A,#N/A,FALSE,"Apr 97";#N/A,#N/A,FALSE,"May 97";#N/A,#N/A,FALSE,"June 97";#N/A,#N/A,FALSE,"July 97"}</definedName>
    <definedName name="wrn.Monthly._.Detail._.Reports." localSheetId="0" hidden="1">{"Detail Project Cash Flow",#N/A,TRUE,"Cash Flow Grid";"Financing Calculation",#N/A,TRUE,"Cash Flow Grid"}</definedName>
    <definedName name="wrn.Monthly._.Detail._.Reports." hidden="1">{"Detail Project Cash Flow",#N/A,TRUE,"Cash Flow Grid";"Financing Calculation",#N/A,TRUE,"Cash Flow Grid"}</definedName>
    <definedName name="wrn.Monthly._.Detail._.Reports._1" localSheetId="0" hidden="1">{"Detail Project Cash Flow",#N/A,TRUE,"Cash Flow Grid";"Financing Calculation",#N/A,TRUE,"Cash Flow Grid"}</definedName>
    <definedName name="wrn.Monthly._.Detail._.Reports._1" hidden="1">{"Detail Project Cash Flow",#N/A,TRUE,"Cash Flow Grid";"Financing Calculation",#N/A,TRUE,"Cash Flow Grid"}</definedName>
    <definedName name="wrn.Monthly._.Detail._.Reports._2" localSheetId="0" hidden="1">{"Detail Project Cash Flow",#N/A,TRUE,"Cash Flow Grid";"Financing Calculation",#N/A,TRUE,"Cash Flow Grid"}</definedName>
    <definedName name="wrn.Monthly._.Detail._.Reports._2" hidden="1">{"Detail Project Cash Flow",#N/A,TRUE,"Cash Flow Grid";"Financing Calculation",#N/A,TRUE,"Cash Flow Grid"}</definedName>
    <definedName name="wrn.Monthly._.Detail._.Reports._3" localSheetId="0" hidden="1">{"Detail Project Cash Flow",#N/A,TRUE,"Cash Flow Grid";"Financing Calculation",#N/A,TRUE,"Cash Flow Grid"}</definedName>
    <definedName name="wrn.Monthly._.Detail._.Reports._3" hidden="1">{"Detail Project Cash Flow",#N/A,TRUE,"Cash Flow Grid";"Financing Calculation",#N/A,TRUE,"Cash Flow Grid"}</definedName>
    <definedName name="wrn.monthly._.financial." localSheetId="0" hidden="1">{#N/A,#N/A,FALSE,"SUMMARY 4a";#N/A,#N/A,FALSE,"GBA 4b";#N/A,#N/A,FALSE,"TENANT 4c";#N/A,#N/A,FALSE,"BUDGET DETAIL";#N/A,#N/A,FALSE,"PRO FORMA"}</definedName>
    <definedName name="wrn.monthly._.financial." hidden="1">{#N/A,#N/A,FALSE,"SUMMARY 4a";#N/A,#N/A,FALSE,"GBA 4b";#N/A,#N/A,FALSE,"TENANT 4c";#N/A,#N/A,FALSE,"BUDGET DETAIL";#N/A,#N/A,FALSE,"PRO FORMA"}</definedName>
    <definedName name="wrn.Monthly._.Report." localSheetId="0" hidden="1">{#N/A,#N/A,FALSE,"Summary Page";#N/A,#N/A,FALSE,"Collections Listing";#N/A,#N/A,FALSE,"Lessee 60 days past due";#N/A,#N/A,FALSE,"Revenues--Lend Base JP Morgan";#N/A,#N/A,FALSE,"JP Morgan Debt Amort Schedule";#N/A,#N/A,FALSE,"Covenant Analysis"}</definedName>
    <definedName name="wrn.Monthly._.Report." hidden="1">{#N/A,#N/A,FALSE,"Summary Page";#N/A,#N/A,FALSE,"Collections Listing";#N/A,#N/A,FALSE,"Lessee 60 days past due";#N/A,#N/A,FALSE,"Revenues--Lend Base JP Morgan";#N/A,#N/A,FALSE,"JP Morgan Debt Amort Schedule";#N/A,#N/A,FALSE,"Covenant Analysis"}</definedName>
    <definedName name="wrn.MonthlyRentRoll." localSheetId="0" hidden="1">{"MonthlyRentRoll",#N/A,FALSE,"RentRoll"}</definedName>
    <definedName name="wrn.MonthlyRentRoll." hidden="1">{"MonthlyRentRoll",#N/A,FALSE,"RentRoll"}</definedName>
    <definedName name="wrn.Monthlys." localSheetId="0" hidden="1">{"BalSht_Report",#N/A,FALSE,"Legal Entity Bal Sht";"BalSht_Report",#N/A,FALSE,"Lyon_Corp Bal Sht";"BalSht_Report",#N/A,FALSE,"Fabrics Bal Sht";"BalSht_Report",#N/A,FALSE,"Prepreg Bal Sht";"AR_Monthly",#N/A,FALSE,"Legal Entity AR";"AR_Monthly",#N/A,FALSE,"Fabrics AR";"AR_Monthly",#N/A,FALSE,"Prepreg AR";"PPE_Report",#N/A,FALSE,"Legal Entity PP&amp;E";"PPE_Report",#N/A,FALSE,"Fabrics PP&amp;E";"PPE_Report",#N/A,FALSE,"Prepreg PP&amp;E";"INV_Report",#N/A,FALSE,"Legal Entity Inventory";"INV_Report",#N/A,FALSE,"Fabrics Inventory";"INV_Report",#N/A,FALSE,"Prepreg Inventory";"WC_Report",#N/A,FALSE,"Legal Entity WC Reserves";"WC_Report",#N/A,FALSE,"Fabrics WC Reserves";"WC_Report",#N/A,FALSE,"Prepreg WC Reserves";"RESTR_byMonth",#N/A,FALSE,"Restr. Detail";"DEBT_Report",#N/A,FALSE,"Debt";"CF_Report",#N/A,FALSE,"Legal Entity Cashflow";"CF_Report",#N/A,FALSE,"Lyon_Corp Cashflow";"CF_Report",#N/A,FALSE,"Fabrics Cashflow";"CF_Report",#N/A,FALSE,"Prepreg Cashflow";"IS_Report",#N/A,FALSE,"Legal Entity Inc Stmt";"IS_Report",#N/A,FALSE,"Lyon_Corp Inc Stmt";"IS_Report",#N/A,FALSE,"Fabrics Total Inc Stmt";"IS_prod",#N/A,FALSE,"Fabrics Total Inc Stmt";"IS_Report",#N/A,FALSE,"Architectural";"IS_Report",#N/A,FALSE,"Reinforcement for Composites";"IS_Report",#N/A,FALSE,"Electrical";"IS_Report",#N/A,FALSE,"Ballistics";"IS_Report",#N/A,FALSE,"Protection";"IS_Report",#N/A,FALSE,"General Industrial";"IS_Report",#N/A,FALSE,"Total Prepreg Inc Stmt";"IC_AR",#N/A,FALSE,"Intercompany";"IC_AP",#N/A,FALSE,"Intercompany";"IC_DropShip",#N/A,FALSE,"Intercompany";"IC_Intermed",#N/A,FALSE,"Intercompany";"IC_Invtran",#N/A,FALSE,"Intercompany";"hdcount_actual",#N/A,FALSE,"Headcount";"TopSales",#N/A,FALSE,"TopSales"}</definedName>
    <definedName name="wrn.Monthlys." hidden="1">{"BalSht_Report",#N/A,FALSE,"Legal Entity Bal Sht";"BalSht_Report",#N/A,FALSE,"Lyon_Corp Bal Sht";"BalSht_Report",#N/A,FALSE,"Fabrics Bal Sht";"BalSht_Report",#N/A,FALSE,"Prepreg Bal Sht";"AR_Monthly",#N/A,FALSE,"Legal Entity AR";"AR_Monthly",#N/A,FALSE,"Fabrics AR";"AR_Monthly",#N/A,FALSE,"Prepreg AR";"PPE_Report",#N/A,FALSE,"Legal Entity PP&amp;E";"PPE_Report",#N/A,FALSE,"Fabrics PP&amp;E";"PPE_Report",#N/A,FALSE,"Prepreg PP&amp;E";"INV_Report",#N/A,FALSE,"Legal Entity Inventory";"INV_Report",#N/A,FALSE,"Fabrics Inventory";"INV_Report",#N/A,FALSE,"Prepreg Inventory";"WC_Report",#N/A,FALSE,"Legal Entity WC Reserves";"WC_Report",#N/A,FALSE,"Fabrics WC Reserves";"WC_Report",#N/A,FALSE,"Prepreg WC Reserves";"RESTR_byMonth",#N/A,FALSE,"Restr. Detail";"DEBT_Report",#N/A,FALSE,"Debt";"CF_Report",#N/A,FALSE,"Legal Entity Cashflow";"CF_Report",#N/A,FALSE,"Lyon_Corp Cashflow";"CF_Report",#N/A,FALSE,"Fabrics Cashflow";"CF_Report",#N/A,FALSE,"Prepreg Cashflow";"IS_Report",#N/A,FALSE,"Legal Entity Inc Stmt";"IS_Report",#N/A,FALSE,"Lyon_Corp Inc Stmt";"IS_Report",#N/A,FALSE,"Fabrics Total Inc Stmt";"IS_prod",#N/A,FALSE,"Fabrics Total Inc Stmt";"IS_Report",#N/A,FALSE,"Architectural";"IS_Report",#N/A,FALSE,"Reinforcement for Composites";"IS_Report",#N/A,FALSE,"Electrical";"IS_Report",#N/A,FALSE,"Ballistics";"IS_Report",#N/A,FALSE,"Protection";"IS_Report",#N/A,FALSE,"General Industrial";"IS_Report",#N/A,FALSE,"Total Prepreg Inc Stmt";"IC_AR",#N/A,FALSE,"Intercompany";"IC_AP",#N/A,FALSE,"Intercompany";"IC_DropShip",#N/A,FALSE,"Intercompany";"IC_Intermed",#N/A,FALSE,"Intercompany";"IC_Invtran",#N/A,FALSE,"Intercompany";"hdcount_actual",#N/A,FALSE,"Headcount";"TopSales",#N/A,FALSE,"TopSales"}</definedName>
    <definedName name="wrn.Months._.98._.to._.01." localSheetId="0" hidden="1">{"98",#N/A,FALSE,"Month";"99",#N/A,FALSE,"Month";"00",#N/A,FALSE,"Month";"01",#N/A,FALSE,"Month"}</definedName>
    <definedName name="wrn.Months._.98._.to._.01." hidden="1">{"98",#N/A,FALSE,"Month";"99",#N/A,FALSE,"Month";"00",#N/A,FALSE,"Month";"01",#N/A,FALSE,"Month"}</definedName>
    <definedName name="wrn.Mortgage._.Loan._.Sch." localSheetId="0" hidden="1">{#N/A,#N/A,FALSE,"Mortgage Loan Sch"}</definedName>
    <definedName name="wrn.Mortgage._.Loan._.Sch." hidden="1">{#N/A,#N/A,FALSE,"Mortgage Loan Sch"}</definedName>
    <definedName name="wrn.Munsell." localSheetId="0"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hidden="1">{#N/A,#N/A,FALSE,"Index";#N/A,#N/A,FALSE,"IncStmt";#N/A,#N/A,FALSE,"Ratios";#N/A,#N/A,FALSE,"CashFlows";#N/A,#N/A,FALSE,"Ins1";#N/A,#N/A,FALSE,"Ins2";#N/A,#N/A,FALSE,"SelfFund";#N/A,#N/A,FALSE,"SGA";#N/A,#N/A,FALSE,"Recon";#N/A,#N/A,FALSE,"Earnings";#N/A,#N/A,FALSE,"Earnings (2)";#N/A,#N/A,FALSE,"Stock";#N/A,#N/A,FALSE,"Stock (2)";#N/A,#N/A,FALSE,"PeerRatios";#N/A,#N/A,FALSE,"PeerRanks"}</definedName>
    <definedName name="wrn.nema." localSheetId="0" hidden="1">{#N/A,#N/A,FALSE,"Distbn Ntwrk";#N/A,#N/A,FALSE,"Workforce";#N/A,#N/A,FALSE,"cur-prod1";#N/A,#N/A,FALSE,"in-proc"}</definedName>
    <definedName name="wrn.nema." hidden="1">{#N/A,#N/A,FALSE,"Distbn Ntwrk";#N/A,#N/A,FALSE,"Workforce";#N/A,#N/A,FALSE,"cur-prod1";#N/A,#N/A,FALSE,"in-proc"}</definedName>
    <definedName name="wrn.NEUTRAL._.LP." localSheetId="0" hidden="1">{#N/A,#N/A,FALSE,"bal sheet";#N/A,#N/A,FALSE,"income";#N/A,#N/A,FALSE,"mgr perf";#N/A,#N/A,FALSE,"part cap 2";#N/A,#N/A,FALSE,"part cap 1";#N/A,#N/A,FALSE,"GP Fee";#N/A,#N/A,FALSE,"COMB PART CAP"}</definedName>
    <definedName name="wrn.NEUTRAL._.LP." hidden="1">{#N/A,#N/A,FALSE,"bal sheet";#N/A,#N/A,FALSE,"income";#N/A,#N/A,FALSE,"mgr perf";#N/A,#N/A,FALSE,"part cap 2";#N/A,#N/A,FALSE,"part cap 1";#N/A,#N/A,FALSE,"GP Fee";#N/A,#N/A,FALSE,"COMB PART CAP"}</definedName>
    <definedName name="wrn.new." localSheetId="0" hidden="1">{#N/A,#N/A,FALSE,"Impl";#N/A,#N/A,FALSE,"sum";#N/A,#N/A,FALSE,"cat";#N/A,#N/A,FALSE,"cum";#N/A,#N/A,FALSE,"varity";#N/A,#N/A,FALSE,"ddc";#N/A,#N/A,FALSE,"man";#N/A,#N/A,FALSE,"metra";#N/A,#N/A,FALSE,"volvo"}</definedName>
    <definedName name="wrn.new." hidden="1">{#N/A,#N/A,FALSE,"Impl";#N/A,#N/A,FALSE,"sum";#N/A,#N/A,FALSE,"cat";#N/A,#N/A,FALSE,"cum";#N/A,#N/A,FALSE,"varity";#N/A,#N/A,FALSE,"ddc";#N/A,#N/A,FALSE,"man";#N/A,#N/A,FALSE,"metra";#N/A,#N/A,FALSE,"volvo"}</definedName>
    <definedName name="wrn.New._.Bowling._.Center._.Income._.and._.Expense._.Analysis." localSheetId="0" hidden="1">{#N/A,#N/A,TRUE,"Input Sheet";#N/A,#N/A,TRUE,"Proposed Balance Sheet";#N/A,#N/A,TRUE,"Personal Property Depreciation ";#N/A,#N/A,TRUE,"Financing 1";#N/A,#N/A,TRUE,"Estimated Operating Statement";#N/A,#N/A,TRUE,"Project Recap"}</definedName>
    <definedName name="wrn.New._.Bowling._.Center._.Income._.and._.Expense._.Analysis." hidden="1">{#N/A,#N/A,TRUE,"Input Sheet";#N/A,#N/A,TRUE,"Proposed Balance Sheet";#N/A,#N/A,TRUE,"Personal Property Depreciation ";#N/A,#N/A,TRUE,"Financing 1";#N/A,#N/A,TRUE,"Estimated Operating Statement";#N/A,#N/A,TRUE,"Project Recap"}</definedName>
    <definedName name="wrn.new._.report." localSheetId="0" hidden="1">{#N/A,#N/A,FALSE,"PROJECT BUDET";#N/A,#N/A,FALSE,"page 8";#N/A,#N/A,FALSE,"page 9";"page 1",#N/A,FALSE,"page 11,12,13,14";"page 2",#N/A,FALSE,"page 11,12,13,14";"page 3",#N/A,FALSE,"page 11,12,13,14";"page 4",#N/A,FALSE,"page 11,12,13,14";#N/A,#N/A,FALSE,"page 10";#N/A,#N/A,FALSE,"PAGE 18 &amp; 19";"PAGE15",#N/A,FALSE,"page 15,16,17";"PAGE16",#N/A,FALSE,"page 15,16,17";"PAGE17",#N/A,FALSE,"page 15,16,17";"PAGE18",#N/A,FALSE,"page 15,16,17";#N/A,#N/A,FALSE,"page 20";#N/A,#N/A,FALSE,"page 21";#N/A,#N/A,FALSE,"page 22";#N/A,#N/A,FALSE,"page 23";#N/A,#N/A,FALSE,"page 24";#N/A,#N/A,FALSE,"page 25";#N/A,#N/A,FALSE,"page 26";#N/A,#N/A,FALSE,"page 27";#N/A,#N/A,FALSE,"page 28";#N/A,#N/A,FALSE,"page 29";#N/A,#N/A,FALSE,"page 30";#N/A,#N/A,FALSE,"page 31"}</definedName>
    <definedName name="wrn.new._.report." hidden="1">{#N/A,#N/A,FALSE,"PROJECT BUDET";#N/A,#N/A,FALSE,"page 8";#N/A,#N/A,FALSE,"page 9";"page 1",#N/A,FALSE,"page 11,12,13,14";"page 2",#N/A,FALSE,"page 11,12,13,14";"page 3",#N/A,FALSE,"page 11,12,13,14";"page 4",#N/A,FALSE,"page 11,12,13,14";#N/A,#N/A,FALSE,"page 10";#N/A,#N/A,FALSE,"PAGE 18 &amp; 19";"PAGE15",#N/A,FALSE,"page 15,16,17";"PAGE16",#N/A,FALSE,"page 15,16,17";"PAGE17",#N/A,FALSE,"page 15,16,17";"PAGE18",#N/A,FALSE,"page 15,16,17";#N/A,#N/A,FALSE,"page 20";#N/A,#N/A,FALSE,"page 21";#N/A,#N/A,FALSE,"page 22";#N/A,#N/A,FALSE,"page 23";#N/A,#N/A,FALSE,"page 24";#N/A,#N/A,FALSE,"page 25";#N/A,#N/A,FALSE,"page 26";#N/A,#N/A,FALSE,"page 27";#N/A,#N/A,FALSE,"page 28";#N/A,#N/A,FALSE,"page 29";#N/A,#N/A,FALSE,"page 30";#N/A,#N/A,FALSE,"page 31"}</definedName>
    <definedName name="wrn.new.10UCP" localSheetId="0" hidden="1">{#N/A,#N/A,FALSE,"Impl";#N/A,#N/A,FALSE,"sum";#N/A,#N/A,FALSE,"cat";#N/A,#N/A,FALSE,"cum";#N/A,#N/A,FALSE,"varity";#N/A,#N/A,FALSE,"ddc";#N/A,#N/A,FALSE,"man";#N/A,#N/A,FALSE,"metra";#N/A,#N/A,FALSE,"volvo"}</definedName>
    <definedName name="wrn.new.10UCP" hidden="1">{#N/A,#N/A,FALSE,"Impl";#N/A,#N/A,FALSE,"sum";#N/A,#N/A,FALSE,"cat";#N/A,#N/A,FALSE,"cum";#N/A,#N/A,FALSE,"varity";#N/A,#N/A,FALSE,"ddc";#N/A,#N/A,FALSE,"man";#N/A,#N/A,FALSE,"metra";#N/A,#N/A,FALSE,"volvo"}</definedName>
    <definedName name="wrn.New_Business." localSheetId="0" hidden="1">{"One",#N/A,FALSE,"New Business"}</definedName>
    <definedName name="wrn.New_Business." hidden="1">{"One",#N/A,FALSE,"New Business"}</definedName>
    <definedName name="wrn.newdcf" localSheetId="0" hidden="1">{#N/A,#N/A,FALSE,"Combo-Ass ";#N/A,#N/A,FALSE,"Combo-AD sum";#N/A,#N/A,FALSE,"Combo-Syn Sens";#N/A,#N/A,FALSE,"Combo-Contr";#N/A,#N/A,FALSE,"Combo-Credit Sum";#N/A,#N/A,FALSE,"Combo-Credit";#N/A,#N/A,FALSE,"Combo-AD";#N/A,#N/A,FALSE,"Combo-AD CF"}</definedName>
    <definedName name="wrn.newdcf" hidden="1">{#N/A,#N/A,FALSE,"Combo-Ass ";#N/A,#N/A,FALSE,"Combo-AD sum";#N/A,#N/A,FALSE,"Combo-Syn Sens";#N/A,#N/A,FALSE,"Combo-Contr";#N/A,#N/A,FALSE,"Combo-Credit Sum";#N/A,#N/A,FALSE,"Combo-Credit";#N/A,#N/A,FALSE,"Combo-AD";#N/A,#N/A,FALSE,"Combo-AD CF"}</definedName>
    <definedName name="wrn.NoAptRR." localSheetId="0" hidden="1">{#N/A,#N/A,FALSE,"AptStabYr";#N/A,#N/A,FALSE,"Hard Costs";#N/A,#N/A,FALSE,"Project Costs ";#N/A,#N/A,FALSE,"Draw M1-18";#N/A,#N/A,FALSE,"LeaseUpHotel";#N/A,#N/A,FALSE,"Apt10YrCF";#N/A,#N/A,FALSE,"Hotel CF";#N/A,#N/A,FALSE,"LeaseUpApt"}</definedName>
    <definedName name="wrn.NoAptRR." hidden="1">{#N/A,#N/A,FALSE,"AptStabYr";#N/A,#N/A,FALSE,"Hard Costs";#N/A,#N/A,FALSE,"Project Costs ";#N/A,#N/A,FALSE,"Draw M1-18";#N/A,#N/A,FALSE,"LeaseUpHotel";#N/A,#N/A,FALSE,"Apt10YrCF";#N/A,#N/A,FALSE,"Hotel CF";#N/A,#N/A,FALSE,"LeaseUpApt"}</definedName>
    <definedName name="wrn.North._.America." localSheetId="0" hidden="1">{#N/A,#N/A,FALSE,"NA All";#N/A,#N/A,FALSE,"Joe Champ";#N/A,#N/A,FALSE,"Joe Long"}</definedName>
    <definedName name="wrn.North._.America." hidden="1">{#N/A,#N/A,FALSE,"NA All";#N/A,#N/A,FALSE,"Joe Champ";#N/A,#N/A,FALSE,"Joe Long"}</definedName>
    <definedName name="wrn.Nov._.Forecast." localSheetId="0" hidden="1">{"Nov",#N/A,FALSE,"Manager Report"}</definedName>
    <definedName name="wrn.Nov._.Forecast." hidden="1">{"Nov",#N/A,FALSE,"Manager Report"}</definedName>
    <definedName name="wrn.NOV30." localSheetId="0" hidden="1">{#N/A,#N/A,FALSE,"BALLY COSTS";#N/A,#N/A,FALSE,"FF&amp;E";#N/A,#N/A,FALSE,"FEES";#N/A,#N/A,FALSE,"CONTINGENCY";#N/A,#N/A,FALSE,"SOFT COSTS";#N/A,#N/A,FALSE,"DETAIL";#N/A,#N/A,FALSE,"sum12-3"}</definedName>
    <definedName name="wrn.NOV30." hidden="1">{#N/A,#N/A,FALSE,"BALLY COSTS";#N/A,#N/A,FALSE,"FF&amp;E";#N/A,#N/A,FALSE,"FEES";#N/A,#N/A,FALSE,"CONTINGENCY";#N/A,#N/A,FALSE,"SOFT COSTS";#N/A,#N/A,FALSE,"DETAIL";#N/A,#N/A,FALSE,"sum12-3"}</definedName>
    <definedName name="wrn.november._.17." localSheetId="0" hidden="1">{#N/A,#N/A,FALSE,"NY,NY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wrn.november._.17." hidden="1">{#N/A,#N/A,FALSE,"NY,NY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wrn.ntfinance." localSheetId="0" hidden="1">{"Rate",#N/A,TRUE,"SUMMARY";"Ratios",#N/A,TRUE,"Ratios";"BUDGETREVENUE",#N/A,TRUE,"Revenue";"TOTALS",#N/A,TRUE,"DETAIL"}</definedName>
    <definedName name="wrn.ntfinance." hidden="1">{"Rate",#N/A,TRUE,"SUMMARY";"Ratios",#N/A,TRUE,"Ratios";"BUDGETREVENUE",#N/A,TRUE,"Revenue";"TOTALS",#N/A,TRUE,"DETAIL"}</definedName>
    <definedName name="wrn.Occupancy._.Calcs." localSheetId="0" hidden="1">{#N/A,#N/A,FALSE,"Occ. Calcs"}</definedName>
    <definedName name="wrn.Occupancy._.Calcs." hidden="1">{#N/A,#N/A,FALSE,"Occ. Calcs"}</definedName>
    <definedName name="wrn.Occupancy._.Calcs._1" localSheetId="0" hidden="1">{#N/A,#N/A,FALSE,"Occ. Calcs"}</definedName>
    <definedName name="wrn.Occupancy._.Calcs._1" hidden="1">{#N/A,#N/A,FALSE,"Occ. Calcs"}</definedName>
    <definedName name="wrn.Occupancy._.Calcs._2" localSheetId="0" hidden="1">{#N/A,#N/A,FALSE,"Occ. Calcs"}</definedName>
    <definedName name="wrn.Occupancy._.Calcs._2" hidden="1">{#N/A,#N/A,FALSE,"Occ. Calcs"}</definedName>
    <definedName name="wrn.Occupancy._.Calcs._3" localSheetId="0" hidden="1">{#N/A,#N/A,FALSE,"Occ. Calcs"}</definedName>
    <definedName name="wrn.Occupancy._.Calcs._3" hidden="1">{#N/A,#N/A,FALSE,"Occ. Calcs"}</definedName>
    <definedName name="wrn.Oct._.Forecast." localSheetId="0" hidden="1">{"Oct",#N/A,FALSE,"Manager Report"}</definedName>
    <definedName name="wrn.Oct._.Forecast." hidden="1">{"Oct",#N/A,FALSE,"Manager Report"}</definedName>
    <definedName name="wrn.ODB." localSheetId="0" hidden="1">{"ODB",#N/A,FALSE,"Hold Scenario"}</definedName>
    <definedName name="wrn.ODB." hidden="1">{"ODB",#N/A,FALSE,"Hold Scenario"}</definedName>
    <definedName name="wrn.ODB._1" localSheetId="0" hidden="1">{"ODB",#N/A,FALSE,"Hold Scenario"}</definedName>
    <definedName name="wrn.ODB._1" hidden="1">{"ODB",#N/A,FALSE,"Hold Scenario"}</definedName>
    <definedName name="wrn.ODB._2" localSheetId="0" hidden="1">{"ODB",#N/A,FALSE,"Hold Scenario"}</definedName>
    <definedName name="wrn.ODB._2" hidden="1">{"ODB",#N/A,FALSE,"Hold Scenario"}</definedName>
    <definedName name="wrn.ODB._3" localSheetId="0" hidden="1">{"ODB",#N/A,FALSE,"Hold Scenario"}</definedName>
    <definedName name="wrn.ODB._3" hidden="1">{"ODB",#N/A,FALSE,"Hold Scenario"}</definedName>
    <definedName name="wrn.office." localSheetId="0"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wrn.office."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wrn.OFFICE._.BUDGET." localSheetId="0" hidden="1">{#N/A,#N/A,FALSE,"LP Exp";#N/A,#N/A,FALSE,"Salary";#N/A,#N/A,FALSE,"Admin Exp";#N/A,#N/A,FALSE,"QTS Bud";#N/A,#N/A,FALSE,"Marketing"}</definedName>
    <definedName name="wrn.OFFICE._.BUDGET." hidden="1">{#N/A,#N/A,FALSE,"LP Exp";#N/A,#N/A,FALSE,"Salary";#N/A,#N/A,FALSE,"Admin Exp";#N/A,#N/A,FALSE,"QTS Bud";#N/A,#N/A,FALSE,"Marketing"}</definedName>
    <definedName name="wrn.Oncology." localSheetId="0" hidden="1">{#N/A,#N/A,FALSE,"Onco";#N/A,#N/A,FALSE,"Taxol";#N/A,#N/A,FALSE,"UFT";#N/A,#N/A,FALSE,"Carb"}</definedName>
    <definedName name="wrn.Oncology." hidden="1">{#N/A,#N/A,FALSE,"Onco";#N/A,#N/A,FALSE,"Taxol";#N/A,#N/A,FALSE,"UFT";#N/A,#N/A,FALSE,"Carb"}</definedName>
    <definedName name="wrn.One._.Partner." localSheetId="0" hidden="1">{#N/A,#N/A,FALSE,"graph one partner";#N/A,#N/A,FALSE,"Summary Quick Report";#N/A,#N/A,FALSE,"PROJECT  NPV E93";#N/A,#N/A,FALSE,"Project IRR G93";#N/A,#N/A,FALSE,"GENTRY NPV E94";#N/A,#N/A,FALSE,"Gentry IRR G94";#N/A,#N/A,FALSE,"PARTNER NPV E95";#N/A,#N/A,FALSE,"PARTNER IRR G95";#N/A,#N/A,FALSE,"Input Graphs";#N/A,#N/A,FALSE,"Variables &amp; Summary";#N/A,#N/A,FALSE,"cf one partner";#N/A,#N/A,FALSE,"1 design-constr timing";#N/A,#N/A,FALSE,"5 - construction budget";#N/A,#N/A,FALSE,"6 - residential grading";#N/A,#N/A,FALSE,"7-land takedowns";#N/A,#N/A,FALSE,"8-lear siegler dev rights";#N/A,#N/A,FALSE,"parcel summary"}</definedName>
    <definedName name="wrn.One._.Partner." hidden="1">{#N/A,#N/A,FALSE,"graph one partner";#N/A,#N/A,FALSE,"Summary Quick Report";#N/A,#N/A,FALSE,"PROJECT  NPV E93";#N/A,#N/A,FALSE,"Project IRR G93";#N/A,#N/A,FALSE,"GENTRY NPV E94";#N/A,#N/A,FALSE,"Gentry IRR G94";#N/A,#N/A,FALSE,"PARTNER NPV E95";#N/A,#N/A,FALSE,"PARTNER IRR G95";#N/A,#N/A,FALSE,"Input Graphs";#N/A,#N/A,FALSE,"Variables &amp; Summary";#N/A,#N/A,FALSE,"cf one partner";#N/A,#N/A,FALSE,"1 design-constr timing";#N/A,#N/A,FALSE,"5 - construction budget";#N/A,#N/A,FALSE,"6 - residential grading";#N/A,#N/A,FALSE,"7-land takedowns";#N/A,#N/A,FALSE,"8-lear siegler dev rights";#N/A,#N/A,FALSE,"parcel summary"}</definedName>
    <definedName name="wrn.ontario." localSheetId="0" hidden="1">{"page1",#N/A,FALSE,"sheet 1";"Page2",#N/A,FALSE,"sheet 1";"page3",#N/A,FALSE,"sheet 1";"page4",#N/A,FALSE,"sheet 1"}</definedName>
    <definedName name="wrn.ontario." hidden="1">{"page1",#N/A,FALSE,"sheet 1";"Page2",#N/A,FALSE,"sheet 1";"page3",#N/A,FALSE,"sheet 1";"page4",#N/A,FALSE,"sheet 1"}</definedName>
    <definedName name="wrn.ONTK." localSheetId="0" hidden="1">{#N/A,#N/A,FALSE,"Title Page";#N/A,#N/A,FALSE,"Summary Sheet";#N/A,#N/A,FALSE,"Quarterly Income Statement";#N/A,#N/A,FALSE,"Proforma QTR Income Statement";#N/A,#N/A,FALSE,"Fiscal Year Income Statement";#N/A,#N/A,FALSE,"Valuation Summary";#N/A,#N/A,FALSE,"Comps Without";#N/A,#N/A,FALSE,"Comps With"}</definedName>
    <definedName name="wrn.ONTK." hidden="1">{#N/A,#N/A,FALSE,"Title Page";#N/A,#N/A,FALSE,"Summary Sheet";#N/A,#N/A,FALSE,"Quarterly Income Statement";#N/A,#N/A,FALSE,"Proforma QTR Income Statement";#N/A,#N/A,FALSE,"Fiscal Year Income Statement";#N/A,#N/A,FALSE,"Valuation Summary";#N/A,#N/A,FALSE,"Comps Without";#N/A,#N/A,FALSE,"Comps With"}</definedName>
    <definedName name="wrn.OperatingAssumtions." localSheetId="0" hidden="1">{#N/A,#N/A,FALSE,"OperatingAssumptions"}</definedName>
    <definedName name="wrn.OperatingAssumtions." hidden="1">{#N/A,#N/A,FALSE,"OperatingAssumptions"}</definedName>
    <definedName name="wrn.Operations._.Review." localSheetId="0" hidden="1">{#N/A,#N/A,FALSE,"Proforma Five Yr";#N/A,#N/A,FALSE,"Occ and Rate";#N/A,#N/A,FALSE,"PF Input";#N/A,#N/A,FALSE,"Hotcomps"}</definedName>
    <definedName name="wrn.Operations._.Review." hidden="1">{#N/A,#N/A,FALSE,"Proforma Five Yr";#N/A,#N/A,FALSE,"Occ and Rate";#N/A,#N/A,FALSE,"PF Input";#N/A,#N/A,FALSE,"Hotcomps"}</definedName>
    <definedName name="wrn.Operations._.Review._1" localSheetId="0" hidden="1">{#N/A,#N/A,FALSE,"Proforma Five Yr";#N/A,#N/A,FALSE,"Occ and Rate";#N/A,#N/A,FALSE,"PF Input";#N/A,#N/A,FALSE,"Hotcomps"}</definedName>
    <definedName name="wrn.Operations._.Review._1" hidden="1">{#N/A,#N/A,FALSE,"Proforma Five Yr";#N/A,#N/A,FALSE,"Occ and Rate";#N/A,#N/A,FALSE,"PF Input";#N/A,#N/A,FALSE,"Hotcomps"}</definedName>
    <definedName name="wrn.Operations._.Review._2" localSheetId="0" hidden="1">{#N/A,#N/A,FALSE,"Proforma Five Yr";#N/A,#N/A,FALSE,"Occ and Rate";#N/A,#N/A,FALSE,"PF Input";#N/A,#N/A,FALSE,"Hotcomps"}</definedName>
    <definedName name="wrn.Operations._.Review._2" hidden="1">{#N/A,#N/A,FALSE,"Proforma Five Yr";#N/A,#N/A,FALSE,"Occ and Rate";#N/A,#N/A,FALSE,"PF Input";#N/A,#N/A,FALSE,"Hotcomps"}</definedName>
    <definedName name="wrn.Operations._.Review._3" localSheetId="0" hidden="1">{#N/A,#N/A,FALSE,"Proforma Five Yr";#N/A,#N/A,FALSE,"Occ and Rate";#N/A,#N/A,FALSE,"PF Input";#N/A,#N/A,FALSE,"Hotcomps"}</definedName>
    <definedName name="wrn.Operations._.Review._3" hidden="1">{#N/A,#N/A,FALSE,"Proforma Five Yr";#N/A,#N/A,FALSE,"Occ and Rate";#N/A,#N/A,FALSE,"PF Input";#N/A,#N/A,FALSE,"Hotcomps"}</definedName>
    <definedName name="wrn.Operations1" localSheetId="0" hidden="1">{#N/A,#N/A,FALSE,"Proforma Five Yr";#N/A,#N/A,FALSE,"Occ and Rate";#N/A,#N/A,FALSE,"PF Input";#N/A,#N/A,FALSE,"Hotcomps"}</definedName>
    <definedName name="wrn.Operations1" hidden="1">{#N/A,#N/A,FALSE,"Proforma Five Yr";#N/A,#N/A,FALSE,"Occ and Rate";#N/A,#N/A,FALSE,"PF Input";#N/A,#N/A,FALSE,"Hotcomps"}</definedName>
    <definedName name="wrn.Ops._.Charlie._.Packet." localSheetId="0" hidden="1">{#N/A,#N/A,FALSE,"Proforma Five Yr";#N/A,#N/A,FALSE,"Occ and Rate";#N/A,#N/A,FALSE,"PF Input";#N/A,#N/A,FALSE,"Ops Summary";#N/A,#N/A,FALSE,"Hotcomps"}</definedName>
    <definedName name="wrn.Ops._.Charlie._.Packet." hidden="1">{#N/A,#N/A,FALSE,"Proforma Five Yr";#N/A,#N/A,FALSE,"Occ and Rate";#N/A,#N/A,FALSE,"PF Input";#N/A,#N/A,FALSE,"Ops Summary";#N/A,#N/A,FALSE,"Hotcomps"}</definedName>
    <definedName name="wrn.Ops._.Charlie._.Packet._1" localSheetId="0" hidden="1">{#N/A,#N/A,FALSE,"Proforma Five Yr";#N/A,#N/A,FALSE,"Occ and Rate";#N/A,#N/A,FALSE,"PF Input";#N/A,#N/A,FALSE,"Ops Summary";#N/A,#N/A,FALSE,"Hotcomps"}</definedName>
    <definedName name="wrn.Ops._.Charlie._.Packet._1" hidden="1">{#N/A,#N/A,FALSE,"Proforma Five Yr";#N/A,#N/A,FALSE,"Occ and Rate";#N/A,#N/A,FALSE,"PF Input";#N/A,#N/A,FALSE,"Ops Summary";#N/A,#N/A,FALSE,"Hotcomps"}</definedName>
    <definedName name="wrn.Ops._.Charlie._.Packet._2" localSheetId="0" hidden="1">{#N/A,#N/A,FALSE,"Proforma Five Yr";#N/A,#N/A,FALSE,"Occ and Rate";#N/A,#N/A,FALSE,"PF Input";#N/A,#N/A,FALSE,"Ops Summary";#N/A,#N/A,FALSE,"Hotcomps"}</definedName>
    <definedName name="wrn.Ops._.Charlie._.Packet._2" hidden="1">{#N/A,#N/A,FALSE,"Proforma Five Yr";#N/A,#N/A,FALSE,"Occ and Rate";#N/A,#N/A,FALSE,"PF Input";#N/A,#N/A,FALSE,"Ops Summary";#N/A,#N/A,FALSE,"Hotcomps"}</definedName>
    <definedName name="wrn.Ops._.Charlie._.Packet._3" localSheetId="0" hidden="1">{#N/A,#N/A,FALSE,"Proforma Five Yr";#N/A,#N/A,FALSE,"Occ and Rate";#N/A,#N/A,FALSE,"PF Input";#N/A,#N/A,FALSE,"Ops Summary";#N/A,#N/A,FALSE,"Hotcomps"}</definedName>
    <definedName name="wrn.Ops._.Charlie._.Packet._3" hidden="1">{#N/A,#N/A,FALSE,"Proforma Five Yr";#N/A,#N/A,FALSE,"Occ and Rate";#N/A,#N/A,FALSE,"PF Input";#N/A,#N/A,FALSE,"Ops Summary";#N/A,#N/A,FALSE,"Hotcomps"}</definedName>
    <definedName name="wrn.Ops_S.Holders._.Assets_Income." localSheetId="0" hidden="1">{"Ops_S.Holders Assets and Income",#N/A,FALSE,"ops_shf"}</definedName>
    <definedName name="wrn.Ops_S.Holders._.Assets_Income." hidden="1">{"Ops_S.Holders Assets and Income",#N/A,FALSE,"ops_shf"}</definedName>
    <definedName name="wrn.OTC._.Market._.Report." localSheetId="0" hidden="1">{#N/A,#N/A,FALSE,"Sales Graph";#N/A,#N/A,FALSE,"BUC Graph";#N/A,#N/A,FALSE,"P&amp;L - YTD"}</definedName>
    <definedName name="wrn.OTC._.Market._.Report." hidden="1">{#N/A,#N/A,FALSE,"Sales Graph";#N/A,#N/A,FALSE,"BUC Graph";#N/A,#N/A,FALSE,"P&amp;L - YTD"}</definedName>
    <definedName name="wrn.Other._.Pharm." localSheetId="0" hidden="1">{#N/A,#N/A,FALSE,"Other";#N/A,#N/A,FALSE,"Ace";#N/A,#N/A,FALSE,"Derm"}</definedName>
    <definedName name="wrn.Other._.Pharm." hidden="1">{#N/A,#N/A,FALSE,"Other";#N/A,#N/A,FALSE,"Ace";#N/A,#N/A,FALSE,"Derm"}</definedName>
    <definedName name="wrn.Output." localSheetId="0"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1" localSheetId="0" hidden="1">{#N/A,#N/A,TRUE,"Cover";#N/A,#N/A,TRUE,"Summary";#N/A,#N/A,TRUE,"Assumptions";#N/A,#N/A,TRUE,"Stack";#N/A,#N/A,TRUE,"Budget";#N/A,#N/A,TRUE,"Condo Summary";#N/A,#N/A,TRUE,"Sellout Summary"}</definedName>
    <definedName name="wrn.Output._1" hidden="1">{#N/A,#N/A,TRUE,"Cover";#N/A,#N/A,TRUE,"Summary";#N/A,#N/A,TRUE,"Assumptions";#N/A,#N/A,TRUE,"Stack";#N/A,#N/A,TRUE,"Budget";#N/A,#N/A,TRUE,"Condo Summary";#N/A,#N/A,TRUE,"Sellout Summary"}</definedName>
    <definedName name="wrn.Output._2" localSheetId="0" hidden="1">{#N/A,#N/A,TRUE,"Cover";#N/A,#N/A,TRUE,"Summary";#N/A,#N/A,TRUE,"Assumptions";#N/A,#N/A,TRUE,"Stack";#N/A,#N/A,TRUE,"Budget";#N/A,#N/A,TRUE,"Condo Summary";#N/A,#N/A,TRUE,"Sellout Summary"}</definedName>
    <definedName name="wrn.Output._2" hidden="1">{#N/A,#N/A,TRUE,"Cover";#N/A,#N/A,TRUE,"Summary";#N/A,#N/A,TRUE,"Assumptions";#N/A,#N/A,TRUE,"Stack";#N/A,#N/A,TRUE,"Budget";#N/A,#N/A,TRUE,"Condo Summary";#N/A,#N/A,TRUE,"Sellout Summary"}</definedName>
    <definedName name="wrn.Output._3" localSheetId="0" hidden="1">{#N/A,#N/A,TRUE,"Cover";#N/A,#N/A,TRUE,"Summary";#N/A,#N/A,TRUE,"Assumptions";#N/A,#N/A,TRUE,"Stack";#N/A,#N/A,TRUE,"Budget";#N/A,#N/A,TRUE,"Condo Summary";#N/A,#N/A,TRUE,"Sellout Summary"}</definedName>
    <definedName name="wrn.Output._3" hidden="1">{#N/A,#N/A,TRUE,"Cover";#N/A,#N/A,TRUE,"Summary";#N/A,#N/A,TRUE,"Assumptions";#N/A,#N/A,TRUE,"Stack";#N/A,#N/A,TRUE,"Budget";#N/A,#N/A,TRUE,"Condo Summary";#N/A,#N/A,TRUE,"Sellout Summary"}</definedName>
    <definedName name="wrn.Output3Column." localSheetId="0" hidden="1">{"Output-3Column",#N/A,FALSE,"Output"}</definedName>
    <definedName name="wrn.Output3Column." hidden="1">{"Output-3Column",#N/A,FALSE,"Output"}</definedName>
    <definedName name="wrn.Output3Column._1" localSheetId="0" hidden="1">{"Output-3Column",#N/A,FALSE,"Output"}</definedName>
    <definedName name="wrn.Output3Column._1" hidden="1">{"Output-3Column",#N/A,FALSE,"Output"}</definedName>
    <definedName name="wrn.Output3Column._2" localSheetId="0" hidden="1">{"Output-3Column",#N/A,FALSE,"Output"}</definedName>
    <definedName name="wrn.Output3Column._2" hidden="1">{"Output-3Column",#N/A,FALSE,"Output"}</definedName>
    <definedName name="wrn.Output3Column._3" localSheetId="0" hidden="1">{"Output-3Column",#N/A,FALSE,"Output"}</definedName>
    <definedName name="wrn.Output3Column._3" hidden="1">{"Output-3Column",#N/A,FALSE,"Output"}</definedName>
    <definedName name="wrn.OutputAll." localSheetId="0" hidden="1">{"Output-All",#N/A,FALSE,"Output"}</definedName>
    <definedName name="wrn.OutputAll." hidden="1">{"Output-All",#N/A,FALSE,"Output"}</definedName>
    <definedName name="wrn.OutputAll._1" localSheetId="0" hidden="1">{"Output-All",#N/A,FALSE,"Output"}</definedName>
    <definedName name="wrn.OutputAll._1" hidden="1">{"Output-All",#N/A,FALSE,"Output"}</definedName>
    <definedName name="wrn.OutputAll._2" localSheetId="0" hidden="1">{"Output-All",#N/A,FALSE,"Output"}</definedName>
    <definedName name="wrn.OutputAll._2" hidden="1">{"Output-All",#N/A,FALSE,"Output"}</definedName>
    <definedName name="wrn.OutputAll._3" localSheetId="0" hidden="1">{"Output-All",#N/A,FALSE,"Output"}</definedName>
    <definedName name="wrn.OutputAll._3" hidden="1">{"Output-All",#N/A,FALSE,"Output"}</definedName>
    <definedName name="wrn.OutputBaseYear." localSheetId="0" hidden="1">{"Output-BaseYear",#N/A,FALSE,"Output"}</definedName>
    <definedName name="wrn.OutputBaseYear." hidden="1">{"Output-BaseYear",#N/A,FALSE,"Output"}</definedName>
    <definedName name="wrn.OutputBaseYear._1" localSheetId="0" hidden="1">{"Output-BaseYear",#N/A,FALSE,"Output"}</definedName>
    <definedName name="wrn.OutputBaseYear._1" hidden="1">{"Output-BaseYear",#N/A,FALSE,"Output"}</definedName>
    <definedName name="wrn.OutputBaseYear._2" localSheetId="0" hidden="1">{"Output-BaseYear",#N/A,FALSE,"Output"}</definedName>
    <definedName name="wrn.OutputBaseYear._2" hidden="1">{"Output-BaseYear",#N/A,FALSE,"Output"}</definedName>
    <definedName name="wrn.OutputBaseYear._3" localSheetId="0" hidden="1">{"Output-BaseYear",#N/A,FALSE,"Output"}</definedName>
    <definedName name="wrn.OutputBaseYear._3" hidden="1">{"Output-BaseYear",#N/A,FALSE,"Output"}</definedName>
    <definedName name="wrn.OutputMin." localSheetId="0" hidden="1">{"Output-Min",#N/A,FALSE,"Output"}</definedName>
    <definedName name="wrn.OutputMin." hidden="1">{"Output-Min",#N/A,FALSE,"Output"}</definedName>
    <definedName name="wrn.OutputMin._1" localSheetId="0" hidden="1">{"Output-Min",#N/A,FALSE,"Output"}</definedName>
    <definedName name="wrn.OutputMin._1" hidden="1">{"Output-Min",#N/A,FALSE,"Output"}</definedName>
    <definedName name="wrn.OutputMin._2" localSheetId="0" hidden="1">{"Output-Min",#N/A,FALSE,"Output"}</definedName>
    <definedName name="wrn.OutputMin._2" hidden="1">{"Output-Min",#N/A,FALSE,"Output"}</definedName>
    <definedName name="wrn.OutputMin._3" localSheetId="0" hidden="1">{"Output-Min",#N/A,FALSE,"Output"}</definedName>
    <definedName name="wrn.OutputMin._3" hidden="1">{"Output-Min",#N/A,FALSE,"Output"}</definedName>
    <definedName name="wrn.OutputPercent." localSheetId="0" hidden="1">{"Output%",#N/A,FALSE,"Output"}</definedName>
    <definedName name="wrn.OutputPercent." hidden="1">{"Output%",#N/A,FALSE,"Output"}</definedName>
    <definedName name="wrn.OutputPercent._1" localSheetId="0" hidden="1">{"Output%",#N/A,FALSE,"Output"}</definedName>
    <definedName name="wrn.OutputPercent._1" hidden="1">{"Output%",#N/A,FALSE,"Output"}</definedName>
    <definedName name="wrn.OutputPercent._2" localSheetId="0" hidden="1">{"Output%",#N/A,FALSE,"Output"}</definedName>
    <definedName name="wrn.OutputPercent._2" hidden="1">{"Output%",#N/A,FALSE,"Output"}</definedName>
    <definedName name="wrn.OutputPercent._3" localSheetId="0" hidden="1">{"Output%",#N/A,FALSE,"Output"}</definedName>
    <definedName name="wrn.OutputPercent._3" hidden="1">{"Output%",#N/A,FALSE,"Output"}</definedName>
    <definedName name="wrn.Outputs." localSheetId="0" hidden="1">{#N/A,#N/A,TRUE,"Cover";#N/A,#N/A,TRUE,"Output 1";#N/A,#N/A,TRUE,"Output 2";#N/A,#N/A,TRUE,"Output 3";#N/A,#N/A,TRUE,"Output 4";#N/A,#N/A,TRUE,"Output 5";#N/A,#N/A,TRUE,"Output Occ graph ";#N/A,#N/A,TRUE,"Output - Basket";#N/A,#N/A,TRUE,"P&amp;L";#N/A,#N/A,TRUE,"CFS";#N/A,#N/A,TRUE,"Covenants";#N/A,#N/A,TRUE,"Ques List"}</definedName>
    <definedName name="wrn.Outputs." hidden="1">{#N/A,#N/A,TRUE,"Cover";#N/A,#N/A,TRUE,"Output 1";#N/A,#N/A,TRUE,"Output 2";#N/A,#N/A,TRUE,"Output 3";#N/A,#N/A,TRUE,"Output 4";#N/A,#N/A,TRUE,"Output 5";#N/A,#N/A,TRUE,"Output Occ graph ";#N/A,#N/A,TRUE,"Output - Basket";#N/A,#N/A,TRUE,"P&amp;L";#N/A,#N/A,TRUE,"CFS";#N/A,#N/A,TRUE,"Covenants";#N/A,#N/A,TRUE,"Ques List"}</definedName>
    <definedName name="wrn.Overview._.Reports." localSheetId="0" hidden="1">{#N/A,#N/A,FALSE,"DCF Values";#N/A,#N/A,FALSE,"Overview";#N/A,#N/A,FALSE,"Earnings";#N/A,#N/A,FALSE,"StockMarketValues";#N/A,#N/A,FALSE,"Asset Values";#N/A,#N/A,FALSE,"Accretion EPS";#N/A,#N/A,FALSE,"Accretion CFPS";#N/A,#N/A,FALSE,"santafe";#N/A,#N/A,FALSE,"noble";#N/A,#N/A,FALSE,"Combined Results"}</definedName>
    <definedName name="wrn.Overview._.Reports." hidden="1">{#N/A,#N/A,FALSE,"DCF Values";#N/A,#N/A,FALSE,"Overview";#N/A,#N/A,FALSE,"Earnings";#N/A,#N/A,FALSE,"StockMarketValues";#N/A,#N/A,FALSE,"Asset Values";#N/A,#N/A,FALSE,"Accretion EPS";#N/A,#N/A,FALSE,"Accretion CFPS";#N/A,#N/A,FALSE,"santafe";#N/A,#N/A,FALSE,"noble";#N/A,#N/A,FALSE,"Combined Results"}</definedName>
    <definedName name="wrn.p" localSheetId="0" hidden="1">{#N/A,#N/A,FALSE,"1";#N/A,#N/A,FALSE,"2";#N/A,#N/A,FALSE,"16 - 17";#N/A,#N/A,FALSE,"18 - 19";#N/A,#N/A,FALSE,"26";#N/A,#N/A,FALSE,"27";#N/A,#N/A,FALSE,"28"}</definedName>
    <definedName name="wrn.p" hidden="1">{#N/A,#N/A,FALSE,"1";#N/A,#N/A,FALSE,"2";#N/A,#N/A,FALSE,"16 - 17";#N/A,#N/A,FALSE,"18 - 19";#N/A,#N/A,FALSE,"26";#N/A,#N/A,FALSE,"27";#N/A,#N/A,FALSE,"28"}</definedName>
    <definedName name="wrn.P_L._.and._.Bal.._.Sheet." localSheetId="0" hidden="1">{"P_L Account",#N/A,FALSE,"Prime";"Assets",#N/A,FALSE,"Prime";"Liabilities",#N/A,FALSE,"Prime";"Capital and Reserves",#N/A,FALSE,"Prime";"Rec. of S_Holders Funds",#N/A,FALSE,"Prime";"Rec. of Pre and Post Tax Result",#N/A,FALSE,"Prime"}</definedName>
    <definedName name="wrn.P_L._.and._.Bal.._.Sheet." hidden="1">{"P_L Account",#N/A,FALSE,"Prime";"Assets",#N/A,FALSE,"Prime";"Liabilities",#N/A,FALSE,"Prime";"Capital and Reserves",#N/A,FALSE,"Prime";"Rec. of S_Holders Funds",#N/A,FALSE,"Prime";"Rec. of Pre and Post Tax Result",#N/A,FALSE,"Prime"}</definedName>
    <definedName name="wrn.p3" localSheetId="0"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3"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ackage." localSheetId="0" hidden="1">{#N/A,#N/A,FALSE,"Executive Summary";#N/A,#N/A,FALSE,"Assumptions";#N/A,#N/A,FALSE,"Cash Flow";#N/A,#N/A,FALSE,"I&amp;E ";#N/A,#N/A,FALSE,"Occupancy Cost";#N/A,#N/A,FALSE,"Vacancy (Mall)";#N/A,#N/A,FALSE,"Expiration Schedule";#N/A,#N/A,FALSE,"Expiration Graph ";#N/A,#N/A,FALSE,"sales graph";#N/A,#N/A,FALSE,"Vacant rents";#N/A,#N/A,FALSE,"Hist Sales";#N/A,#N/A,FALSE,"Monthly Sales";#N/A,#N/A,FALSE,"Rent Roll"}</definedName>
    <definedName name="wrn.Package." hidden="1">{#N/A,#N/A,FALSE,"Executive Summary";#N/A,#N/A,FALSE,"Assumptions";#N/A,#N/A,FALSE,"Cash Flow";#N/A,#N/A,FALSE,"I&amp;E ";#N/A,#N/A,FALSE,"Occupancy Cost";#N/A,#N/A,FALSE,"Vacancy (Mall)";#N/A,#N/A,FALSE,"Expiration Schedule";#N/A,#N/A,FALSE,"Expiration Graph ";#N/A,#N/A,FALSE,"sales graph";#N/A,#N/A,FALSE,"Vacant rents";#N/A,#N/A,FALSE,"Hist Sales";#N/A,#N/A,FALSE,"Monthly Sales";#N/A,#N/A,FALSE,"Rent Roll"}</definedName>
    <definedName name="wrn.Package.1" localSheetId="0" hidden="1">{#N/A,#N/A,FALSE,"Executive Summary";#N/A,#N/A,FALSE,"Assumptions";#N/A,#N/A,FALSE,"Cash Flow";#N/A,#N/A,FALSE,"I&amp;E ";#N/A,#N/A,FALSE,"Occupancy Cost";#N/A,#N/A,FALSE,"Vacancy (Mall)";#N/A,#N/A,FALSE,"Expiration Schedule";#N/A,#N/A,FALSE,"Expiration Graph ";#N/A,#N/A,FALSE,"sales graph";#N/A,#N/A,FALSE,"Vacant rents";#N/A,#N/A,FALSE,"Hist Sales";#N/A,#N/A,FALSE,"Monthly Sales";#N/A,#N/A,FALSE,"Rent Roll"}</definedName>
    <definedName name="wrn.Package.1" hidden="1">{#N/A,#N/A,FALSE,"Executive Summary";#N/A,#N/A,FALSE,"Assumptions";#N/A,#N/A,FALSE,"Cash Flow";#N/A,#N/A,FALSE,"I&amp;E ";#N/A,#N/A,FALSE,"Occupancy Cost";#N/A,#N/A,FALSE,"Vacancy (Mall)";#N/A,#N/A,FALSE,"Expiration Schedule";#N/A,#N/A,FALSE,"Expiration Graph ";#N/A,#N/A,FALSE,"sales graph";#N/A,#N/A,FALSE,"Vacant rents";#N/A,#N/A,FALSE,"Hist Sales";#N/A,#N/A,FALSE,"Monthly Sales";#N/A,#N/A,FALSE,"Rent Roll"}</definedName>
    <definedName name="wrn.page57to67." localSheetId="0" hidden="1">{#N/A,#N/A,FALSE,"57";#N/A,#N/A,FALSE,"58";#N/A,#N/A,FALSE,"59";#N/A,#N/A,FALSE,"60";#N/A,#N/A,FALSE,"60A";#N/A,#N/A,FALSE,"61";#N/A,#N/A,FALSE,"62";#N/A,#N/A,FALSE,"63";#N/A,#N/A,FALSE,"63A";#N/A,#N/A,FALSE,"64";#N/A,#N/A,FALSE,"65";#N/A,#N/A,FALSE,"66";#N/A,#N/A,FALSE,"67"}</definedName>
    <definedName name="wrn.page57to67." hidden="1">{#N/A,#N/A,FALSE,"57";#N/A,#N/A,FALSE,"58";#N/A,#N/A,FALSE,"59";#N/A,#N/A,FALSE,"60";#N/A,#N/A,FALSE,"60A";#N/A,#N/A,FALSE,"61";#N/A,#N/A,FALSE,"62";#N/A,#N/A,FALSE,"63";#N/A,#N/A,FALSE,"63A";#N/A,#N/A,FALSE,"64";#N/A,#N/A,FALSE,"65";#N/A,#N/A,FALSE,"66";#N/A,#N/A,FALSE,"67"}</definedName>
    <definedName name="wrn.Pages._.28._.to._.50." localSheetId="0"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51._.to._.66." localSheetId="0" hidden="1">{#N/A,#N/A,FALSE,"51";#N/A,#N/A,FALSE,"52";#N/A,#N/A,FALSE,"53";#N/A,#N/A,FALSE,"54";#N/A,#N/A,FALSE,"55";#N/A,#N/A,FALSE,"55A";#N/A,#N/A,FALSE,"56";#N/A,#N/A,FALSE,"57";#N/A,#N/A,FALSE,"57A";#N/A,#N/A,FALSE,"58";#N/A,#N/A,FALSE,"59";#N/A,#N/A,FALSE,"60";#N/A,#N/A,FALSE,"60A";#N/A,#N/A,FALSE,"61";#N/A,#N/A,FALSE,"62";#N/A,#N/A,FALSE,"63";#N/A,#N/A,FALSE,"63A";#N/A,#N/A,FALSE,"64";#N/A,#N/A,FALSE,"65";#N/A,#N/A,FALSE,"66"}</definedName>
    <definedName name="wrn.Pages._.51._.to._.66." hidden="1">{#N/A,#N/A,FALSE,"51";#N/A,#N/A,FALSE,"52";#N/A,#N/A,FALSE,"53";#N/A,#N/A,FALSE,"54";#N/A,#N/A,FALSE,"55";#N/A,#N/A,FALSE,"55A";#N/A,#N/A,FALSE,"56";#N/A,#N/A,FALSE,"57";#N/A,#N/A,FALSE,"57A";#N/A,#N/A,FALSE,"58";#N/A,#N/A,FALSE,"59";#N/A,#N/A,FALSE,"60";#N/A,#N/A,FALSE,"60A";#N/A,#N/A,FALSE,"61";#N/A,#N/A,FALSE,"62";#N/A,#N/A,FALSE,"63";#N/A,#N/A,FALSE,"63A";#N/A,#N/A,FALSE,"64";#N/A,#N/A,FALSE,"65";#N/A,#N/A,FALSE,"66"}</definedName>
    <definedName name="wrn.pages._.88._.to._.end." localSheetId="0"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lmbanq.inn" localSheetId="0" hidden="1">{#N/A,#N/A,FALSE,"100037";#N/A,#N/A,FALSE,"100038";#N/A,#N/A,FALSE,"100047";#N/A,#N/A,FALSE,"100299";#N/A,#N/A,FALSE,"100443";#N/A,#N/A,FALSE,"100520";#N/A,#N/A,FALSE,"101205";#N/A,#N/A,FALSE,"101206";#N/A,#N/A,FALSE,"102223";#N/A,#N/A,FALSE,"102555";#N/A,#N/A,FALSE,"106000";#N/A,#N/A,FALSE,"Aging"}</definedName>
    <definedName name="wrn.palmbanq.inn" hidden="1">{#N/A,#N/A,FALSE,"100037";#N/A,#N/A,FALSE,"100038";#N/A,#N/A,FALSE,"100047";#N/A,#N/A,FALSE,"100299";#N/A,#N/A,FALSE,"100443";#N/A,#N/A,FALSE,"100520";#N/A,#N/A,FALSE,"101205";#N/A,#N/A,FALSE,"101206";#N/A,#N/A,FALSE,"102223";#N/A,#N/A,FALSE,"102555";#N/A,#N/A,FALSE,"106000";#N/A,#N/A,FALSE,"Aging"}</definedName>
    <definedName name="wrn.Palmer._.Inn." localSheetId="0" hidden="1">{#N/A,#N/A,FALSE,"100037";#N/A,#N/A,FALSE,"100038";#N/A,#N/A,FALSE,"100047";#N/A,#N/A,FALSE,"100299";#N/A,#N/A,FALSE,"100443";#N/A,#N/A,FALSE,"100520";#N/A,#N/A,FALSE,"101205";#N/A,#N/A,FALSE,"101206";#N/A,#N/A,FALSE,"102223";#N/A,#N/A,FALSE,"102555";#N/A,#N/A,FALSE,"106000";#N/A,#N/A,FALSE,"Aging"}</definedName>
    <definedName name="wrn.Palmer._.Inn." hidden="1">{#N/A,#N/A,FALSE,"100037";#N/A,#N/A,FALSE,"100038";#N/A,#N/A,FALSE,"100047";#N/A,#N/A,FALSE,"100299";#N/A,#N/A,FALSE,"100443";#N/A,#N/A,FALSE,"100520";#N/A,#N/A,FALSE,"101205";#N/A,#N/A,FALSE,"101206";#N/A,#N/A,FALSE,"102223";#N/A,#N/A,FALSE,"102555";#N/A,#N/A,FALSE,"106000";#N/A,#N/A,FALSE,"Aging"}</definedName>
    <definedName name="wrn.Palms._.at._.South._.Shore." localSheetId="0" hidden="1">{#N/A,#N/A,FALSE,"loananalysis";#N/A,#N/A,FALSE,"proforma";#N/A,#N/A,FALSE,"unitmix"}</definedName>
    <definedName name="wrn.Palms._.at._.South._.Shore." hidden="1">{#N/A,#N/A,FALSE,"loananalysis";#N/A,#N/A,FALSE,"proforma";#N/A,#N/A,FALSE,"unitmix"}</definedName>
    <definedName name="wrn.PARC." localSheetId="0" hidden="1">{#N/A,#N/A,FALSE,"PARC"}</definedName>
    <definedName name="wrn.PARC." hidden="1">{#N/A,#N/A,FALSE,"PARC"}</definedName>
    <definedName name="wrn.Partial." localSheetId="0" hidden="1">{#N/A,#N/A,FALSE,"Assumptions";#N/A,#N/A,FALSE,"Year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wrn.Partial." hidden="1">{#N/A,#N/A,FALSE,"Assumptions";#N/A,#N/A,FALSE,"Year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wrn.PARTIAL._1" localSheetId="0" hidden="1">{"new",#N/A,FALSE,"D";"PROFORMA",#N/A,FALSE,"A";"partial 1",#N/A,FALSE,"B";"partial 2",#N/A,FALSE,"B";"partial 3",#N/A,FALSE,"B";"SMALL CF 1",#N/A,FALSE,"C"}</definedName>
    <definedName name="wrn.PARTIAL._1" hidden="1">{"new",#N/A,FALSE,"D";"PROFORMA",#N/A,FALSE,"A";"partial 1",#N/A,FALSE,"B";"partial 2",#N/A,FALSE,"B";"partial 3",#N/A,FALSE,"B";"SMALL CF 1",#N/A,FALSE,"C"}</definedName>
    <definedName name="wrn.PARTIAL._2" localSheetId="0" hidden="1">{"new",#N/A,FALSE,"D";"PROFORMA",#N/A,FALSE,"A";"partial 1",#N/A,FALSE,"B";"partial 2",#N/A,FALSE,"B";"partial 3",#N/A,FALSE,"B";"SMALL CF 1",#N/A,FALSE,"C"}</definedName>
    <definedName name="wrn.PARTIAL._2" hidden="1">{"new",#N/A,FALSE,"D";"PROFORMA",#N/A,FALSE,"A";"partial 1",#N/A,FALSE,"B";"partial 2",#N/A,FALSE,"B";"partial 3",#N/A,FALSE,"B";"SMALL CF 1",#N/A,FALSE,"C"}</definedName>
    <definedName name="wrn.PARTIAL._3" localSheetId="0" hidden="1">{"new",#N/A,FALSE,"D";"PROFORMA",#N/A,FALSE,"A";"partial 1",#N/A,FALSE,"B";"partial 2",#N/A,FALSE,"B";"partial 3",#N/A,FALSE,"B";"SMALL CF 1",#N/A,FALSE,"C"}</definedName>
    <definedName name="wrn.PARTIAL._3" hidden="1">{"new",#N/A,FALSE,"D";"PROFORMA",#N/A,FALSE,"A";"partial 1",#N/A,FALSE,"B";"partial 2",#N/A,FALSE,"B";"partial 3",#N/A,FALSE,"B";"SMALL CF 1",#N/A,FALSE,"C"}</definedName>
    <definedName name="wrn.Partial.1" localSheetId="0" hidden="1">{#N/A,#N/A,FALSE,"Assumptions";#N/A,#N/A,FALSE,"Year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wrn.Partial.1" hidden="1">{#N/A,#N/A,FALSE,"Assumptions";#N/A,#N/A,FALSE,"Year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wrn.Partial_Template." localSheetId="0" hidden="1">{#N/A,#N/A,FALSE,"1Summary";#N/A,#N/A,FALSE,"2Assumptions";#N/A,#N/A,FALSE,"3Cash Flow";#N/A,#N/A,FALSE,"6Residual";#N/A,#N/A,FALSE,"AExpiration Schedule"}</definedName>
    <definedName name="wrn.Partial_Template." hidden="1">{#N/A,#N/A,FALSE,"1Summary";#N/A,#N/A,FALSE,"2Assumptions";#N/A,#N/A,FALSE,"3Cash Flow";#N/A,#N/A,FALSE,"6Residual";#N/A,#N/A,FALSE,"AExpiration Schedule"}</definedName>
    <definedName name="wrn.Pavilion." localSheetId="0" hidden="1">{"Pavilion-Investor",#N/A,FALSE,"Pavilion";"Pavilion-Property",#N/A,FALSE,"Pavilion"}</definedName>
    <definedName name="wrn.Pavilion." hidden="1">{"Pavilion-Investor",#N/A,FALSE,"Pavilion";"Pavilion-Property",#N/A,FALSE,"Pavilion"}</definedName>
    <definedName name="wrn.pdf." localSheetId="0" hidden="1">{"summary",#N/A,FALSE,"Summary";"daily",#N/A,FALSE,"Daily";"detail",#N/A,FALSE,"Detail";"flash",#N/A,FALSE,"Flash";"revenue",#N/A,FALSE,"PDF";"fxexp",#N/A,FALSE,"PDF";"headcount",#N/A,FALSE,"PDF"}</definedName>
    <definedName name="wrn.pdf." hidden="1">{"summary",#N/A,FALSE,"Summary";"daily",#N/A,FALSE,"Daily";"detail",#N/A,FALSE,"Detail";"flash",#N/A,FALSE,"Flash";"revenue",#N/A,FALSE,"PDF";"fxexp",#N/A,FALSE,"PDF";"headcount",#N/A,FALSE,"PDF"}</definedName>
    <definedName name="wrn.Penetration." localSheetId="0" hidden="1">{#N/A,#N/A,FALSE,"Mkt Pen"}</definedName>
    <definedName name="wrn.Penetration." hidden="1">{#N/A,#N/A,FALSE,"Mkt Pen"}</definedName>
    <definedName name="wrn.Penetration._1" localSheetId="0" hidden="1">{#N/A,#N/A,FALSE,"Mkt Pen"}</definedName>
    <definedName name="wrn.Penetration._1" hidden="1">{#N/A,#N/A,FALSE,"Mkt Pen"}</definedName>
    <definedName name="wrn.Penetration._2" localSheetId="0" hidden="1">{#N/A,#N/A,FALSE,"Mkt Pen"}</definedName>
    <definedName name="wrn.Penetration._2" hidden="1">{#N/A,#N/A,FALSE,"Mkt Pen"}</definedName>
    <definedName name="wrn.Penetration._3" localSheetId="0" hidden="1">{#N/A,#N/A,FALSE,"Mkt Pen"}</definedName>
    <definedName name="wrn.Penetration._3" hidden="1">{#N/A,#N/A,FALSE,"Mkt Pen"}</definedName>
    <definedName name="wrn.Penn._.PSC._.part._.1." localSheetId="0"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2." localSheetId="0"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RCENTAGE._.RENT." localSheetId="0" hidden="1">{"PERCENTAGE RENT",#N/A,TRUE,"SCHEDULE B"}</definedName>
    <definedName name="wrn.PERCENTAGE._.RENT." hidden="1">{"PERCENTAGE RENT",#N/A,TRUE,"SCHEDULE B"}</definedName>
    <definedName name="wrn.Pharm._.Market._.Report." localSheetId="0" hidden="1">{#N/A,#N/A,FALSE,"Sales Graph";#N/A,#N/A,FALSE,"PSBM";#N/A,#N/A,FALSE,"BUC Graph";#N/A,#N/A,FALSE,"P&amp;L - YTD"}</definedName>
    <definedName name="wrn.Pharm._.Market._.Report." hidden="1">{#N/A,#N/A,FALSE,"Sales Graph";#N/A,#N/A,FALSE,"PSBM";#N/A,#N/A,FALSE,"BUC Graph";#N/A,#N/A,FALSE,"P&amp;L - YTD"}</definedName>
    <definedName name="wrn.Pharmaceuticals." localSheetId="0"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se._.I." localSheetId="0" hidden="1">{#N/A,#N/A,FALSE,"Transaction Summary-DTW";#N/A,#N/A,FALSE,"Proforma Five Yr";#N/A,#N/A,FALSE,"Occ and Rate"}</definedName>
    <definedName name="wrn.Phase._.I." hidden="1">{#N/A,#N/A,FALSE,"Transaction Summary-DTW";#N/A,#N/A,FALSE,"Proforma Five Yr";#N/A,#N/A,FALSE,"Occ and Rate"}</definedName>
    <definedName name="wrn.Phase._.I._1" localSheetId="0" hidden="1">{#N/A,#N/A,FALSE,"Transaction Summary-DTW";#N/A,#N/A,FALSE,"Proforma Five Yr";#N/A,#N/A,FALSE,"Occ and Rate"}</definedName>
    <definedName name="wrn.Phase._.I._1" hidden="1">{#N/A,#N/A,FALSE,"Transaction Summary-DTW";#N/A,#N/A,FALSE,"Proforma Five Yr";#N/A,#N/A,FALSE,"Occ and Rate"}</definedName>
    <definedName name="wrn.Phase._.I._2" localSheetId="0" hidden="1">{#N/A,#N/A,FALSE,"Transaction Summary-DTW";#N/A,#N/A,FALSE,"Proforma Five Yr";#N/A,#N/A,FALSE,"Occ and Rate"}</definedName>
    <definedName name="wrn.Phase._.I._2" hidden="1">{#N/A,#N/A,FALSE,"Transaction Summary-DTW";#N/A,#N/A,FALSE,"Proforma Five Yr";#N/A,#N/A,FALSE,"Occ and Rate"}</definedName>
    <definedName name="wrn.Phase._.I._3" localSheetId="0" hidden="1">{#N/A,#N/A,FALSE,"Transaction Summary-DTW";#N/A,#N/A,FALSE,"Proforma Five Yr";#N/A,#N/A,FALSE,"Occ and Rate"}</definedName>
    <definedName name="wrn.Phase._.I._3" hidden="1">{#N/A,#N/A,FALSE,"Transaction Summary-DTW";#N/A,#N/A,FALSE,"Proforma Five Yr";#N/A,#N/A,FALSE,"Occ and Rate"}</definedName>
    <definedName name="wrn.Phil." localSheetId="0" hidden="1">{#N/A,#N/A,FALSE,"Summary";#N/A,#N/A,FALSE,"41 Mad (Our)";#N/A,#N/A,FALSE,"41 Mad (Comp)";#N/A,#N/A,FALSE,"41 Mad (Rudin's)";#N/A,#N/A,FALSE,"41 Mad (7,354)"}</definedName>
    <definedName name="wrn.Phil." hidden="1">{#N/A,#N/A,FALSE,"Summary";#N/A,#N/A,FALSE,"41 Mad (Our)";#N/A,#N/A,FALSE,"41 Mad (Comp)";#N/A,#N/A,FALSE,"41 Mad (Rudin's)";#N/A,#N/A,FALSE,"41 Mad (7,354)"}</definedName>
    <definedName name="wrn.Pineway." localSheetId="0" hidden="1">{#N/A,#N/A,FALSE,"rent schedule";#N/A,#N/A,FALSE,"income expenses";#N/A,#N/A,FALSE,"proforma";#N/A,#N/A,FALSE,"proforma stab";#N/A,#N/A,FALSE,"loan analysis";#N/A,#N/A,FALSE,"loan analysis stab";#N/A,#N/A,FALSE,"income expenses"}</definedName>
    <definedName name="wrn.Pineway." hidden="1">{#N/A,#N/A,FALSE,"rent schedule";#N/A,#N/A,FALSE,"income expenses";#N/A,#N/A,FALSE,"proforma";#N/A,#N/A,FALSE,"proforma stab";#N/A,#N/A,FALSE,"loan analysis";#N/A,#N/A,FALSE,"loan analysis stab";#N/A,#N/A,FALSE,"income expenses"}</definedName>
    <definedName name="wrn.PK._.Variance." localSheetId="0" hidden="1">{#N/A,#N/A,FALSE,"399 Park Var";#N/A,#N/A,FALSE,"PK NOTES"}</definedName>
    <definedName name="wrn.PK._.Variance." hidden="1">{#N/A,#N/A,FALSE,"399 Park Var";#N/A,#N/A,FALSE,"PK NOTES"}</definedName>
    <definedName name="wrn.Plan." localSheetId="0" hidden="1">{#N/A,#N/A,FALSE,"Highridge Return Analysis";#N/A,#N/A,FALSE,"Sale @ end of year 3 (4yr Plan)";#N/A,#N/A,FALSE,"Highridge Assumption Page"}</definedName>
    <definedName name="wrn.Plan." hidden="1">{#N/A,#N/A,FALSE,"Highridge Return Analysis";#N/A,#N/A,FALSE,"Sale @ end of year 3 (4yr Plan)";#N/A,#N/A,FALSE,"Highridge Assumption Page"}</definedName>
    <definedName name="wrn.plandprov." localSheetId="0" hidden="1">{#N/A,#N/A,FALSE,"plsprd";#N/A,#N/A,FALSE,"prov-&gt;rtn"}</definedName>
    <definedName name="wrn.plandprov." hidden="1">{#N/A,#N/A,FALSE,"plsprd";#N/A,#N/A,FALSE,"prov-&gt;rtn"}</definedName>
    <definedName name="wrn.PLX." localSheetId="0" hidden="1">{"cred comp",#N/A,FALSE,"Comparable Credit Analysis";"IS",#N/A,FALSE,"IS";"Sensitivity",#N/A,FALSE,"Sensitivity";"BS",#N/A,FALSE,"BS";"Bond Summary",#N/A,FALSE,"B Summary";"AD",#N/A,FALSE,"Accretion";"NAV",#N/A,FALSE,"NAV";"SU",#N/A,FALSE,"S&amp;U";"acq. study",#N/A,FALSE,"Acq. Study";"F Charges",#N/A,FALSE,"Fixed Charges"}</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orfolioFinancialSummary." localSheetId="0" hidden="1">{#N/A,#N/A,FALSE,"ZellLurieFinSummary";#N/A,#N/A,FALSE,"FirstCapFinSummary";#N/A,#N/A,FALSE,"ZM I-III Consol FinSummary"}</definedName>
    <definedName name="wrn.PorfolioFinancialSummary." hidden="1">{#N/A,#N/A,FALSE,"ZellLurieFinSummary";#N/A,#N/A,FALSE,"FirstCapFinSummary";#N/A,#N/A,FALSE,"ZM I-III Consol FinSummary"}</definedName>
    <definedName name="wrn.PorfolioFinancialSummary._1" localSheetId="0" hidden="1">{#N/A,#N/A,FALSE,"ZellLurieFinSummary";#N/A,#N/A,FALSE,"FirstCapFinSummary";#N/A,#N/A,FALSE,"ZM I-III Consol FinSummary"}</definedName>
    <definedName name="wrn.PorfolioFinancialSummary._1" hidden="1">{#N/A,#N/A,FALSE,"ZellLurieFinSummary";#N/A,#N/A,FALSE,"FirstCapFinSummary";#N/A,#N/A,FALSE,"ZM I-III Consol FinSummary"}</definedName>
    <definedName name="wrn.PorfolioFinancialSummary._2" localSheetId="0" hidden="1">{#N/A,#N/A,FALSE,"ZellLurieFinSummary";#N/A,#N/A,FALSE,"FirstCapFinSummary";#N/A,#N/A,FALSE,"ZM I-III Consol FinSummary"}</definedName>
    <definedName name="wrn.PorfolioFinancialSummary._2" hidden="1">{#N/A,#N/A,FALSE,"ZellLurieFinSummary";#N/A,#N/A,FALSE,"FirstCapFinSummary";#N/A,#N/A,FALSE,"ZM I-III Consol FinSummary"}</definedName>
    <definedName name="wrn.PorfolioFinancialSummary._3" localSheetId="0" hidden="1">{#N/A,#N/A,FALSE,"ZellLurieFinSummary";#N/A,#N/A,FALSE,"FirstCapFinSummary";#N/A,#N/A,FALSE,"ZM I-III Consol FinSummary"}</definedName>
    <definedName name="wrn.PorfolioFinancialSummary._3" hidden="1">{#N/A,#N/A,FALSE,"ZellLurieFinSummary";#N/A,#N/A,FALSE,"FirstCapFinSummary";#N/A,#N/A,FALSE,"ZM I-III Consol FinSummary"}</definedName>
    <definedName name="wrn.Portfolio." localSheetId="0" hidden="1">{#N/A,#N/A,FALSE,"Portfolio Summary";#N/A,#N/A,FALSE,"Portfolio Operating Stmt";#N/A,#N/A,FALSE,"Portfolio Cash Flow"}</definedName>
    <definedName name="wrn.Portfolio." hidden="1">{#N/A,#N/A,FALSE,"Portfolio Summary";#N/A,#N/A,FALSE,"Portfolio Operating Stmt";#N/A,#N/A,FALSE,"Portfolio Cash Flow"}</definedName>
    <definedName name="wrn.Portfolio._.Underwriting." localSheetId="0" hidden="1">{#N/A,#N/A,TRUE,"Summary";#N/A,#N/A,TRUE,"Portfolio Analysis";#N/A,#N/A,TRUE,"Portfolio Return Breakdown";#N/A,#N/A,TRUE,"The Johnston Building";#N/A,#N/A,TRUE,"129 W.Trade";#N/A,#N/A,TRUE,"Midtown Plaza"}</definedName>
    <definedName name="wrn.Portfolio._.Underwriting." hidden="1">{#N/A,#N/A,TRUE,"Summary";#N/A,#N/A,TRUE,"Portfolio Analysis";#N/A,#N/A,TRUE,"Portfolio Return Breakdown";#N/A,#N/A,TRUE,"The Johnston Building";#N/A,#N/A,TRUE,"129 W.Trade";#N/A,#N/A,TRUE,"Midtown Plaza"}</definedName>
    <definedName name="wrn.pp." localSheetId="0" hidden="1">{#N/A,#N/A,FALSE,"letter";#N/A,#N/A,FALSE,"PP_0895";#N/A,#N/A,FALSE,"PP_0995"}</definedName>
    <definedName name="wrn.pp." hidden="1">{#N/A,#N/A,FALSE,"letter";#N/A,#N/A,FALSE,"PP_0895";#N/A,#N/A,FALSE,"PP_0995"}</definedName>
    <definedName name="wrn.ppp" localSheetId="0" hidden="1">{#N/A,#N/A,FALSE,"1";#N/A,#N/A,FALSE,"2";#N/A,#N/A,FALSE,"16 - 17";#N/A,#N/A,FALSE,"18 - 19";#N/A,#N/A,FALSE,"26";#N/A,#N/A,FALSE,"27";#N/A,#N/A,FALSE,"28"}</definedName>
    <definedName name="wrn.ppp" hidden="1">{#N/A,#N/A,FALSE,"1";#N/A,#N/A,FALSE,"2";#N/A,#N/A,FALSE,"16 - 17";#N/A,#N/A,FALSE,"18 - 19";#N/A,#N/A,FALSE,"26";#N/A,#N/A,FALSE,"27";#N/A,#N/A,FALSE,"28"}</definedName>
    <definedName name="wrn.PR_TRIAL_BALANCE." localSheetId="0"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R_TRIAL_BALANCE."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r3sty." localSheetId="0" hidden="1">{#N/A,#N/A,FALSE,"intag";#N/A,#N/A,FALSE,"budg";#N/A,#N/A,FALSE,"samtl"}</definedName>
    <definedName name="wrn.pr3sty." hidden="1">{#N/A,#N/A,FALSE,"intag";#N/A,#N/A,FALSE,"budg";#N/A,#N/A,FALSE,"samtl"}</definedName>
    <definedName name="wrn.pr3sty.neu" localSheetId="0" hidden="1">{#N/A,#N/A,FALSE,"intag";#N/A,#N/A,FALSE,"budg";#N/A,#N/A,FALSE,"samtl"}</definedName>
    <definedName name="wrn.pr3sty.neu" hidden="1">{#N/A,#N/A,FALSE,"intag";#N/A,#N/A,FALSE,"budg";#N/A,#N/A,FALSE,"samtl"}</definedName>
    <definedName name="wrn.prcntrent" localSheetId="0" hidden="1">{"PERCENTAGE RENT",#N/A,TRUE,"SCHEDULE B"}</definedName>
    <definedName name="wrn.prcntrent" hidden="1">{"PERCENTAGE RENT",#N/A,TRUE,"SCHEDULE B"}</definedName>
    <definedName name="wrn.Prepaid_Recov.." localSheetId="0" hidden="1">{#N/A,#N/A,FALSE,"Prepaid Recoverable"}</definedName>
    <definedName name="wrn.Prepaid_Recov.." hidden="1">{#N/A,#N/A,FALSE,"Prepaid Recoverable"}</definedName>
    <definedName name="wrn.pres." localSheetId="0" hidden="1">{#N/A,#N/A,FALSE,"Major v. River";#N/A,#N/A,FALSE,"Industry";#N/A,#N/A,FALSE,"Large Operators";#N/A,#N/A,FALSE,"Smaller Operators";#N/A,#N/A,FALSE,"Equip. Supply";#N/A,#N/A,FALSE,"EBITDA";#N/A,#N/A,FALSE,"States";#N/A,#N/A,FALSE,"LV Detail"}</definedName>
    <definedName name="wrn.pres." hidden="1">{#N/A,#N/A,FALSE,"Major v. River";#N/A,#N/A,FALSE,"Industry";#N/A,#N/A,FALSE,"Large Operators";#N/A,#N/A,FALSE,"Smaller Operators";#N/A,#N/A,FALSE,"Equip. Supply";#N/A,#N/A,FALSE,"EBITDA";#N/A,#N/A,FALSE,"States";#N/A,#N/A,FALSE,"LV Detail"}</definedName>
    <definedName name="wrn.PRES_OUT." localSheetId="0" hidden="1">{"page1",#N/A,FALSE,"PRESENTATION";"page2",#N/A,FALSE,"PRESENTATION";#N/A,#N/A,FALSE,"Valuation Summary"}</definedName>
    <definedName name="wrn.PRES_OUT." hidden="1">{"page1",#N/A,FALSE,"PRESENTATION";"page2",#N/A,FALSE,"PRESENTATION";#N/A,#N/A,FALSE,"Valuation Summary"}</definedName>
    <definedName name="wrn.PRES_OUT2" localSheetId="0" hidden="1">{"page1",#N/A,FALSE,"PRESENTATION";"page2",#N/A,FALSE,"PRESENTATION";#N/A,#N/A,FALSE,"Valuation Summary"}</definedName>
    <definedName name="wrn.PRES_OUT2" hidden="1">{"page1",#N/A,FALSE,"PRESENTATION";"page2",#N/A,FALSE,"PRESENTATION";#N/A,#N/A,FALSE,"Valuation Summary"}</definedName>
    <definedName name="wrn.Pres_OUT3" localSheetId="0" hidden="1">{"page1",#N/A,FALSE,"PRESENTATION";"page2",#N/A,FALSE,"PRESENTATION";#N/A,#N/A,FALSE,"Valuation Summary"}</definedName>
    <definedName name="wrn.Pres_OUT3" hidden="1">{"page1",#N/A,FALSE,"PRESENTATION";"page2",#N/A,FALSE,"PRESENTATION";#N/A,#N/A,FALSE,"Valuation Summary"}</definedName>
    <definedName name="wrn.PRES_OUT4" localSheetId="0" hidden="1">{"page1",#N/A,FALSE,"PRESENTATION";"page2",#N/A,FALSE,"PRESENTATION";#N/A,#N/A,FALSE,"Valuation Summary"}</definedName>
    <definedName name="wrn.PRES_OUT4" hidden="1">{"page1",#N/A,FALSE,"PRESENTATION";"page2",#N/A,FALSE,"PRESENTATION";#N/A,#N/A,FALSE,"Valuation Summary"}</definedName>
    <definedName name="wrn.PRES_OUT5" localSheetId="0" hidden="1">{"page1",#N/A,FALSE,"PRESENTATION";"page2",#N/A,FALSE,"PRESENTATION";#N/A,#N/A,FALSE,"Valuation Summary"}</definedName>
    <definedName name="wrn.PRES_OUT5" hidden="1">{"page1",#N/A,FALSE,"PRESENTATION";"page2",#N/A,FALSE,"PRESENTATION";#N/A,#N/A,FALSE,"Valuation Summary"}</definedName>
    <definedName name="wrn.PRES_OUT6" localSheetId="0" hidden="1">{"page1",#N/A,FALSE,"PRESENTATION";"page2",#N/A,FALSE,"PRESENTATION";#N/A,#N/A,FALSE,"Valuation Summary"}</definedName>
    <definedName name="wrn.PRES_OUT6" hidden="1">{"page1",#N/A,FALSE,"PRESENTATION";"page2",#N/A,FALSE,"PRESENTATION";#N/A,#N/A,FALSE,"Valuation Summary"}</definedName>
    <definedName name="wrn.PRES_OUT8" localSheetId="0" hidden="1">{"page1",#N/A,FALSE,"PRESENTATION";"page2",#N/A,FALSE,"PRESENTATION";#N/A,#N/A,FALSE,"Valuation Summary"}</definedName>
    <definedName name="wrn.PRES_OUT8" hidden="1">{"page1",#N/A,FALSE,"PRESENTATION";"page2",#N/A,FALSE,"PRESENTATION";#N/A,#N/A,FALSE,"Valuation Summary"}</definedName>
    <definedName name="wrn.pres97." localSheetId="0"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97."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entation." localSheetId="0" hidden="1">{#N/A,#N/A,TRUE,"Summary";#N/A,#N/A,TRUE,"ExitStrategy";"SalesAndConstruction",#N/A,TRUE,"cs";#N/A,#N/A,TRUE,"OperatingAssumptions";"PresentationRentRoll",#N/A,TRUE,"RentRoll"}</definedName>
    <definedName name="wrn.Presentation." hidden="1">{#N/A,#N/A,TRUE,"Summary";#N/A,#N/A,TRUE,"ExitStrategy";"SalesAndConstruction",#N/A,TRUE,"cs";#N/A,#N/A,TRUE,"OperatingAssumptions";"PresentationRentRoll",#N/A,TRUE,"RentRoll"}</definedName>
    <definedName name="wrn.Pricing._.Sheets._.inc._.Matrix." localSheetId="0" hidden="1">{#N/A,#N/A,FALSE,"Commercial Sizing";#N/A,#N/A,FALSE,"Pricing Matrix";#N/A,#N/A,FALSE,"Cash Flow (1)";#N/A,#N/A,FALSE,"Cash Flow (2)";#N/A,#N/A,FALSE,"Refinance Test";#N/A,#N/A,FALSE,"RentRoll";#N/A,#N/A,FALSE,"TI_LC"}</definedName>
    <definedName name="wrn.Pricing._.Sheets._.inc._.Matrix." hidden="1">{#N/A,#N/A,FALSE,"Commercial Sizing";#N/A,#N/A,FALSE,"Pricing Matrix";#N/A,#N/A,FALSE,"Cash Flow (1)";#N/A,#N/A,FALSE,"Cash Flow (2)";#N/A,#N/A,FALSE,"Refinance Test";#N/A,#N/A,FALSE,"RentRoll";#N/A,#N/A,FALSE,"TI_LC"}</definedName>
    <definedName name="wrn.Pricing._.Strategy." localSheetId="0"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cing._.Strategy."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cing._.Strategy._1" localSheetId="0"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cing._.Strategy._1"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cing._.Strategy._2" localSheetId="0"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cing._.Strategy._2"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cing._.Strategy._3" localSheetId="0"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cing._.Strategy._3"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cing._.Strategy.1" localSheetId="0"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cing._.Strategy.1"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mary._.Competition." localSheetId="0" hidden="1">{#N/A,#N/A,FALSE,"Primary"}</definedName>
    <definedName name="wrn.Primary._.Competition." hidden="1">{#N/A,#N/A,FALSE,"Primary"}</definedName>
    <definedName name="wrn.Primary._.Competition._1" localSheetId="0" hidden="1">{#N/A,#N/A,FALSE,"Primary"}</definedName>
    <definedName name="wrn.Primary._.Competition._1" hidden="1">{#N/A,#N/A,FALSE,"Primary"}</definedName>
    <definedName name="wrn.Primary._.Competition._2" localSheetId="0" hidden="1">{#N/A,#N/A,FALSE,"Primary"}</definedName>
    <definedName name="wrn.Primary._.Competition._2" hidden="1">{#N/A,#N/A,FALSE,"Primary"}</definedName>
    <definedName name="wrn.Primary._.Competition._3" localSheetId="0" hidden="1">{#N/A,#N/A,FALSE,"Primary"}</definedName>
    <definedName name="wrn.Primary._.Competition._3" hidden="1">{#N/A,#N/A,FALSE,"Primary"}</definedName>
    <definedName name="wrn.prin2._.all." localSheetId="0" hidden="1">{#N/A,#N/A,FALSE,"Pharm";#N/A,#N/A,FALSE,"WWCM"}</definedName>
    <definedName name="wrn.prin2._.all." hidden="1">{#N/A,#N/A,FALSE,"Pharm";#N/A,#N/A,FALSE,"WWCM"}</definedName>
    <definedName name="wrn.prin3" localSheetId="0" hidden="1">{#N/A,#N/A,FALSE,"Pharm";#N/A,#N/A,FALSE,"WWCM"}</definedName>
    <definedName name="wrn.prin3" hidden="1">{#N/A,#N/A,FALSE,"Pharm";#N/A,#N/A,FALSE,"WWCM"}</definedName>
    <definedName name="wrn.print" localSheetId="0" hidden="1">{"page1",#N/A,FALSE,"PROFORMA";"page2",#N/A,FALSE,"PROFORMA";"page3",#N/A,FALSE,"PROFORMA";"page4",#N/A,FALSE,"PROFORMA";"page5",#N/A,FALSE,"PROFORMA";"page6",#N/A,FALSE,"PROFORMA";"page7",#N/A,FALSE,"PROFORMA";"page8",#N/A,FALSE,"PROFORMA"}</definedName>
    <definedName name="wrn.print" hidden="1">{"page1",#N/A,FALSE,"PROFORMA";"page2",#N/A,FALSE,"PROFORMA";"page3",#N/A,FALSE,"PROFORMA";"page4",#N/A,FALSE,"PROFORMA";"page5",#N/A,FALSE,"PROFORMA";"page6",#N/A,FALSE,"PROFORMA";"page7",#N/A,FALSE,"PROFORMA";"page8",#N/A,FALSE,"PROFORMA"}</definedName>
    <definedName name="wrn.Print." localSheetId="0" hidden="1">{"View1",#N/A,FALSE,"Sheet1";"View2",#N/A,FALSE,"Sheet1"}</definedName>
    <definedName name="wrn.Print." hidden="1">{"View1",#N/A,FALSE,"Sheet1";"View2",#N/A,FALSE,"Sheet1"}</definedName>
    <definedName name="wrn.Print._.4." localSheetId="0" hidden="1">{"Outflow 1",#N/A,FALSE,"Outflows-Inflows";"Outflow 2",#N/A,FALSE,"Outflows-Inflows";"Inflow 1",#N/A,FALSE,"Outflows-Inflows";"Inflow 2",#N/A,FALSE,"Outflows-Inflows"}</definedName>
    <definedName name="wrn.Print._.4." hidden="1">{"Outflow 1",#N/A,FALSE,"Outflows-Inflows";"Outflow 2",#N/A,FALSE,"Outflows-Inflows";"Inflow 1",#N/A,FALSE,"Outflows-Inflows";"Inflow 2",#N/A,FALSE,"Outflows-Inflows"}</definedName>
    <definedName name="wrn.Print._.6." localSheetId="0" hidden="1">{"print 1.6",#N/A,FALSE,"Sheet1";"print 2.6",#N/A,FALSE,"Sheet1";"print 3.6",#N/A,FALSE,"Sheet1";"print 4.6",#N/A,FALSE,"Sheet1";"print 5.6",#N/A,FALSE,"Sheet1";"print 6.6",#N/A,FALSE,"Sheet1"}</definedName>
    <definedName name="wrn.Print._.6." hidden="1">{"print 1.6",#N/A,FALSE,"Sheet1";"print 2.6",#N/A,FALSE,"Sheet1";"print 3.6",#N/A,FALSE,"Sheet1";"print 4.6",#N/A,FALSE,"Sheet1";"print 5.6",#N/A,FALSE,"Sheet1";"print 6.6",#N/A,FALSE,"Sheet1"}</definedName>
    <definedName name="wrn.Print._.Accounts." localSheetId="0" hidden="1">{#N/A,#N/A,FALSE,"Balance sheet";#N/A,#N/A,FALSE,"FAD";#N/A,#N/A,FALSE,"Cashflow";#N/A,#N/A,FALSE,"NAV";#N/A,#N/A,FALSE,"Notes 1-5";#N/A,#N/A,FALSE,"Notes 6-"}</definedName>
    <definedName name="wrn.Print._.Accounts." hidden="1">{#N/A,#N/A,FALSE,"Balance sheet";#N/A,#N/A,FALSE,"FAD";#N/A,#N/A,FALSE,"Cashflow";#N/A,#N/A,FALSE,"NAV";#N/A,#N/A,FALSE,"Notes 1-5";#N/A,#N/A,FALSE,"Notes 6-"}</definedName>
    <definedName name="wrn.Print._.Acq._.and._.Develop._.Assumptions." localSheetId="0" hidden="1">{"Acquisition and Develop Assumptions",#N/A,FALSE,"Rossmore"}</definedName>
    <definedName name="wrn.Print._.Acq._.and._.Develop._.Assumptions." hidden="1">{"Acquisition and Develop Assumptions",#N/A,FALSE,"Rossmore"}</definedName>
    <definedName name="wrn.PRINT._.ALL." localSheetId="0" hidden="1">{#N/A,#N/A,FALSE,"Expense Detail ";#N/A,#N/A,FALSE,"Worksheet";#N/A,#N/A,FALSE,"Audit";#N/A,#N/A,FALSE,"Exclusions";#N/A,#N/A,FALSE,"Variance";#N/A,#N/A,FALSE,"Reconciliation"}</definedName>
    <definedName name="wrn.PRINT._.ALL." hidden="1">{#N/A,#N/A,FALSE,"Expense Detail ";#N/A,#N/A,FALSE,"Worksheet";#N/A,#N/A,FALSE,"Audit";#N/A,#N/A,FALSE,"Exclusions";#N/A,#N/A,FALSE,"Variance";#N/A,#N/A,FALSE,"Reconciliation"}</definedName>
    <definedName name="wrn.Print._.all._.exhibits." localSheetId="0" hidden="1">{"BS_00",#N/A,FALSE,"Consolidated_BS";"BS_01",#N/A,FALSE,"Consolidated_BS";"BS_02",#N/A,FALSE,"Consolidated_BS";"IS_00",#N/A,FALSE,"Consolidated_IS";"IS_01",#N/A,FALSE,"Consolidated_IS";"IS_02",#N/A,FALSE,"Consolidated_IS";"SanMarcos_00",#N/A,FALSE,"San Marcos_IS";"SanMarcos_01",#N/A,FALSE,"San Marcos_IS";"SanMarcos_02",#N/A,FALSE,"San Marcos_IS";"Hagerstown_00",#N/A,FALSE,"Hagerstown_IS";"Hagerstown_01",#N/A,FALSE,"Hagerstown_IS";"Hagerstown_02",#N/A,FALSE,"Hagerstown_IS";"Corporate_00",#N/A,FALSE,"Corporate_IS";"Corporate_01",#N/A,FALSE,"Corporate_IS";"Corporate_02",#N/A,FALSE,"Corporate_IS";"Cash_Flow_00",#N/A,FALSE,"Consolidated_CashFlow";"Store#3_02",#N/A,FALSE,"Store#3";"Store#3_01",#N/A,FALSE,"Store#3";"Store#4_01",#N/A,FALSE,"Store#4";"Store#4_02",#N/A,FALSE,"Store#4";"Store#5_02",#N/A,FALSE,"Store#5";"Store#6_02",#N/A,FALSE,"Store#6";"San_Marcos_99",#N/A,FALSE,"San Marcos_IS _99";"Corporate_99",#N/A,FALSE,"Corp_IS_99"}</definedName>
    <definedName name="wrn.Print._.all._.exhibits." hidden="1">{"BS_00",#N/A,FALSE,"Consolidated_BS";"BS_01",#N/A,FALSE,"Consolidated_BS";"BS_02",#N/A,FALSE,"Consolidated_BS";"IS_00",#N/A,FALSE,"Consolidated_IS";"IS_01",#N/A,FALSE,"Consolidated_IS";"IS_02",#N/A,FALSE,"Consolidated_IS";"SanMarcos_00",#N/A,FALSE,"San Marcos_IS";"SanMarcos_01",#N/A,FALSE,"San Marcos_IS";"SanMarcos_02",#N/A,FALSE,"San Marcos_IS";"Hagerstown_00",#N/A,FALSE,"Hagerstown_IS";"Hagerstown_01",#N/A,FALSE,"Hagerstown_IS";"Hagerstown_02",#N/A,FALSE,"Hagerstown_IS";"Corporate_00",#N/A,FALSE,"Corporate_IS";"Corporate_01",#N/A,FALSE,"Corporate_IS";"Corporate_02",#N/A,FALSE,"Corporate_IS";"Cash_Flow_00",#N/A,FALSE,"Consolidated_CashFlow";"Store#3_02",#N/A,FALSE,"Store#3";"Store#3_01",#N/A,FALSE,"Store#3";"Store#4_01",#N/A,FALSE,"Store#4";"Store#4_02",#N/A,FALSE,"Store#4";"Store#5_02",#N/A,FALSE,"Store#5";"Store#6_02",#N/A,FALSE,"Store#6";"San_Marcos_99",#N/A,FALSE,"San Marcos_IS _99";"Corporate_99",#N/A,FALSE,"Corp_IS_99"}</definedName>
    <definedName name="wrn.Print._.All._.Imp.._.Sales." localSheetId="0" hidden="1">{#N/A,#N/A,FALSE,"Sale 1";#N/A,#N/A,FALSE,"Sale 2";#N/A,#N/A,FALSE,"Sale 3";#N/A,#N/A,FALSE,"Sale 4";#N/A,#N/A,FALSE,"Sale 5";#N/A,#N/A,FALSE,"Sale 6";#N/A,#N/A,FALSE,"Sale 7";#N/A,#N/A,FALSE,"Sale 8";#N/A,#N/A,FALSE,"Sale 9";#N/A,#N/A,FALSE,"Sale 10";#N/A,#N/A,FALSE,"Sale 11";#N/A,#N/A,FALSE,"Sale 12"}</definedName>
    <definedName name="wrn.Print._.All._.Imp.._.Sales." hidden="1">{#N/A,#N/A,FALSE,"Sale 1";#N/A,#N/A,FALSE,"Sale 2";#N/A,#N/A,FALSE,"Sale 3";#N/A,#N/A,FALSE,"Sale 4";#N/A,#N/A,FALSE,"Sale 5";#N/A,#N/A,FALSE,"Sale 6";#N/A,#N/A,FALSE,"Sale 7";#N/A,#N/A,FALSE,"Sale 8";#N/A,#N/A,FALSE,"Sale 9";#N/A,#N/A,FALSE,"Sale 10";#N/A,#N/A,FALSE,"Sale 11";#N/A,#N/A,FALSE,"Sale 12"}</definedName>
    <definedName name="wrn.Print._.All._.Improved._.Sales." localSheetId="0" hidden="1">{#N/A,#N/A,FALSE,"Sale 1";#N/A,#N/A,FALSE,"Sale 2";#N/A,#N/A,FALSE,"Sale 3";#N/A,#N/A,FALSE,"Sale 4";#N/A,#N/A,FALSE,"Sale 5";#N/A,#N/A,FALSE,"Sale 6";#N/A,#N/A,FALSE,"Sale 7";#N/A,#N/A,FALSE,"Sale 8";#N/A,#N/A,FALSE,"Sale 9";#N/A,#N/A,FALSE,"Sale 10";#N/A,#N/A,FALSE,"Sale 11";#N/A,#N/A,FALSE,"Sale 12"}</definedName>
    <definedName name="wrn.Print._.All._.Improved._.Sales." hidden="1">{#N/A,#N/A,FALSE,"Sale 1";#N/A,#N/A,FALSE,"Sale 2";#N/A,#N/A,FALSE,"Sale 3";#N/A,#N/A,FALSE,"Sale 4";#N/A,#N/A,FALSE,"Sale 5";#N/A,#N/A,FALSE,"Sale 6";#N/A,#N/A,FALSE,"Sale 7";#N/A,#N/A,FALSE,"Sale 8";#N/A,#N/A,FALSE,"Sale 9";#N/A,#N/A,FALSE,"Sale 10";#N/A,#N/A,FALSE,"Sale 11";#N/A,#N/A,FALSE,"Sale 12"}</definedName>
    <definedName name="wrn.Print._.All._.Pages." localSheetId="0" hidden="1">{"LBO Summary",#N/A,FALSE,"Summary";"Income Statement",#N/A,FALSE,"Model";"Cash Flow",#N/A,FALSE,"Model";"Balance Sheet",#N/A,FALSE,"Model";"Working Capital",#N/A,FALSE,"Model";"Pro Forma Balance Sheets",#N/A,FALSE,"PFBS";"Debt Balances",#N/A,FALSE,"Model";"Fee Schedules",#N/A,FALSE,"Model"}</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All._.Rent._.Comps." localSheetId="0" hidden="1">{#N/A,#N/A,FALSE,"Rent 1";#N/A,#N/A,FALSE,"Rent 2";#N/A,#N/A,FALSE,"Rent 3";#N/A,#N/A,FALSE,"Rent 4";#N/A,#N/A,FALSE,"Rent 5";#N/A,#N/A,FALSE,"Rent 6";#N/A,#N/A,FALSE,"Rent 7";#N/A,#N/A,FALSE,"Rent 8";#N/A,#N/A,FALSE,"Rent 9";#N/A,#N/A,FALSE,"Rent 10"}</definedName>
    <definedName name="wrn.Print._.All._.Rent._.Comps." hidden="1">{#N/A,#N/A,FALSE,"Rent 1";#N/A,#N/A,FALSE,"Rent 2";#N/A,#N/A,FALSE,"Rent 3";#N/A,#N/A,FALSE,"Rent 4";#N/A,#N/A,FALSE,"Rent 5";#N/A,#N/A,FALSE,"Rent 6";#N/A,#N/A,FALSE,"Rent 7";#N/A,#N/A,FALSE,"Rent 8";#N/A,#N/A,FALSE,"Rent 9";#N/A,#N/A,FALSE,"Rent 10"}</definedName>
    <definedName name="wrn.Print._.All._.Report._.Pages." localSheetId="0" hidden="1">{#N/A,#N/A,FALSE,"Executive Summary Page 1";#N/A,#N/A,FALSE,"Executive Summary Page 2";#N/A,#N/A,FALSE,"Executive Summary Page 3";#N/A,#N/A,FALSE,"DCF Assumptions Exhibit";#N/A,#N/A,FALSE,"Metro Profile";#N/A,#N/A,FALSE,"Metro Employment";#N/A,#N/A,FALSE,"US Market";#N/A,#N/A,FALSE,"Rent Roll";#N/A,#N/A,FALSE,"Cap &amp; Disc Rate";#N/A,#N/A,FALSE,"Tax Exhibit";#N/A,#N/A,FALSE,"Operating Statement";#N/A,#N/A,FALSE,"Budget Comparison";#N/A,#N/A,FALSE,"Direct Cap";#N/A,#N/A,FALSE,"SCG Summary";#N/A,#N/A,FALSE,"Mkt Rent Analysis";#N/A,#N/A,FALSE,"Improved Sales Adj. Grid";#N/A,#N/A,FALSE,"Regression Analysis";#N/A,#N/A,FALSE,"Land Sales Adj. Grid";#N/A,#N/A,FALSE,"Cost Schedule"}</definedName>
    <definedName name="wrn.Print._.All._.Report._.Pages." hidden="1">{#N/A,#N/A,FALSE,"Executive Summary Page 1";#N/A,#N/A,FALSE,"Executive Summary Page 2";#N/A,#N/A,FALSE,"Executive Summary Page 3";#N/A,#N/A,FALSE,"DCF Assumptions Exhibit";#N/A,#N/A,FALSE,"Metro Profile";#N/A,#N/A,FALSE,"Metro Employment";#N/A,#N/A,FALSE,"US Market";#N/A,#N/A,FALSE,"Rent Roll";#N/A,#N/A,FALSE,"Cap &amp; Disc Rate";#N/A,#N/A,FALSE,"Tax Exhibit";#N/A,#N/A,FALSE,"Operating Statement";#N/A,#N/A,FALSE,"Budget Comparison";#N/A,#N/A,FALSE,"Direct Cap";#N/A,#N/A,FALSE,"SCG Summary";#N/A,#N/A,FALSE,"Mkt Rent Analysis";#N/A,#N/A,FALSE,"Improved Sales Adj. Grid";#N/A,#N/A,FALSE,"Regression Analysis";#N/A,#N/A,FALSE,"Land Sales Adj. Grid";#N/A,#N/A,FALSE,"Cost Schedule"}</definedName>
    <definedName name="wrn.Print._.All._.Report._.Sheets." localSheetId="0" hidden="1">{#N/A,#N/A,FALSE,"Executive Summary Page 1";#N/A,#N/A,FALSE,"Executive Summary Page 2";#N/A,#N/A,FALSE,"Executive Summary Page 3";#N/A,#N/A,FALSE,"Improvement Description";#N/A,#N/A,FALSE,"Metro Profile";#N/A,#N/A,FALSE,"Metro Employment";#N/A,#N/A,FALSE,"SCG Summary";#N/A,#N/A,FALSE,"Contract Rent Summary";#N/A,#N/A,FALSE,"SCG Unit Rent Summary";#N/A,#N/A,FALSE,"Market Rent Conclusion";#N/A,#N/A,FALSE,"Tax Exhibit";#N/A,#N/A,FALSE,"Operating Statement";#N/A,#N/A,FALSE,"Cap &amp; Discount Rate Analysis";#N/A,#N/A,FALSE,"DCF";#N/A,#N/A,FALSE,"DCF Assumptions Exhibit";#N/A,#N/A,FALSE,"Direct Cap";#N/A,#N/A,FALSE,"Improved Sales Adj. Grid";#N/A,#N/A,FALSE,"Stabilized Op. Stmt";#N/A,#N/A,FALSE,"Regression Analysis";#N/A,#N/A,FALSE,"Land Sales Adj. Grid";#N/A,#N/A,FALSE,"Cost Schedule"}</definedName>
    <definedName name="wrn.Print._.All._.Report._.Sheets." hidden="1">{#N/A,#N/A,FALSE,"Executive Summary Page 1";#N/A,#N/A,FALSE,"Executive Summary Page 2";#N/A,#N/A,FALSE,"Executive Summary Page 3";#N/A,#N/A,FALSE,"Improvement Description";#N/A,#N/A,FALSE,"Metro Profile";#N/A,#N/A,FALSE,"Metro Employment";#N/A,#N/A,FALSE,"SCG Summary";#N/A,#N/A,FALSE,"Contract Rent Summary";#N/A,#N/A,FALSE,"SCG Unit Rent Summary";#N/A,#N/A,FALSE,"Market Rent Conclusion";#N/A,#N/A,FALSE,"Tax Exhibit";#N/A,#N/A,FALSE,"Operating Statement";#N/A,#N/A,FALSE,"Cap &amp; Discount Rate Analysis";#N/A,#N/A,FALSE,"DCF";#N/A,#N/A,FALSE,"DCF Assumptions Exhibit";#N/A,#N/A,FALSE,"Direct Cap";#N/A,#N/A,FALSE,"Improved Sales Adj. Grid";#N/A,#N/A,FALSE,"Stabilized Op. Stmt";#N/A,#N/A,FALSE,"Regression Analysis";#N/A,#N/A,FALSE,"Land Sales Adj. Grid";#N/A,#N/A,FALSE,"Cost Schedule"}</definedName>
    <definedName name="wrn.Print._.All._.Reports." localSheetId="0" hidden="1">{"acquisition and development assumptions",#N/A,FALSE,"Rossmore";"Cash Flows",#N/A,FALSE,"Rossmore";"Return Analysis",#N/A,FALSE,"Rossmore";"Joint Venture Analysis",#N/A,FALSE,"Rossmore";#N/A,#N/A,FALSE,"Rossmore"}</definedName>
    <definedName name="wrn.Print._.All._.Reports." hidden="1">{"acquisition and development assumptions",#N/A,FALSE,"Rossmore";"Cash Flows",#N/A,FALSE,"Rossmore";"Return Analysis",#N/A,FALSE,"Rossmore";"Joint Venture Analysis",#N/A,FALSE,"Rossmore";#N/A,#N/A,FALSE,"Rossmore"}</definedName>
    <definedName name="wrn.Print._.all._.workpapers._.and._.exhibits." localSheetId="0" hidden="1">{"Exhibit 1",#N/A,FALSE,"Rev Exp to 6";"Exhibit 2",#N/A,FALSE,"Rev Exp to 6";#N/A,#N/A,FALSE,"DCF Rev Exp to 6";#N/A,#N/A,FALSE,"Taxdepr rev exp to 6";"Exhibit 1",#N/A,FALSE,"Rev Exp flat 5";"Exhibit 2",#N/A,FALSE,"Rev Exp flat 5";#N/A,#N/A,FALSE,"DCF Rev Exp flat 5";#N/A,#N/A,FALSE,"Taxdepr rev exp flat 5";"Exhibit 1",#N/A,FALSE,"Base to 6";"Exhibit 2",#N/A,FALSE,"Base to 6";#N/A,#N/A,FALSE,"DCF Base to 6";#N/A,#N/A,FALSE,"Taxdepr base to 6";"Exhibit 1",#N/A,FALSE,"Base flat 5";"Exhibit 2",#N/A,FALSE,"Base flat 5";#N/A,#N/A,FALSE,"DCF Base flat 5";#N/A,#N/A,FALSE,"Taxdepr base flat 5";#N/A,#N/A,FALSE,"TM margins"}</definedName>
    <definedName name="wrn.Print._.all._.workpapers._.and._.exhibits." hidden="1">{"Exhibit 1",#N/A,FALSE,"Rev Exp to 6";"Exhibit 2",#N/A,FALSE,"Rev Exp to 6";#N/A,#N/A,FALSE,"DCF Rev Exp to 6";#N/A,#N/A,FALSE,"Taxdepr rev exp to 6";"Exhibit 1",#N/A,FALSE,"Rev Exp flat 5";"Exhibit 2",#N/A,FALSE,"Rev Exp flat 5";#N/A,#N/A,FALSE,"DCF Rev Exp flat 5";#N/A,#N/A,FALSE,"Taxdepr rev exp flat 5";"Exhibit 1",#N/A,FALSE,"Base to 6";"Exhibit 2",#N/A,FALSE,"Base to 6";#N/A,#N/A,FALSE,"DCF Base to 6";#N/A,#N/A,FALSE,"Taxdepr base to 6";"Exhibit 1",#N/A,FALSE,"Base flat 5";"Exhibit 2",#N/A,FALSE,"Base flat 5";#N/A,#N/A,FALSE,"DCF Base flat 5";#N/A,#N/A,FALSE,"Taxdepr base flat 5";#N/A,#N/A,FALSE,"TM margins"}</definedName>
    <definedName name="wrn.PRINT._.ALL.2" localSheetId="0" hidden="1">{#N/A,#N/A,FALSE,"Pharm";#N/A,#N/A,FALSE,"WWCM"}</definedName>
    <definedName name="wrn.PRINT._.ALL.2" hidden="1">{#N/A,#N/A,FALSE,"Pharm";#N/A,#N/A,FALSE,"WWCM"}</definedName>
    <definedName name="wrn.print._.all2" localSheetId="0" hidden="1">{#N/A,#N/A,FALSE,"Pharm";#N/A,#N/A,FALSE,"WWCM"}</definedName>
    <definedName name="wrn.print._.all2" hidden="1">{#N/A,#N/A,FALSE,"Pharm";#N/A,#N/A,FALSE,"WWCM"}</definedName>
    <definedName name="wrn.Print._.C.F.._.Assumptions." localSheetId="0" hidden="1">{"Cash Flow Assumptions",#N/A,FALSE,"Cash Flows"}</definedName>
    <definedName name="wrn.Print._.C.F.._.Assumptions." hidden="1">{"Cash Flow Assumptions",#N/A,FALSE,"Cash Flows"}</definedName>
    <definedName name="wrn.Print._.Cash._.Flows." localSheetId="0" hidden="1">{"Cash Flows",#N/A,FALSE,"Rossmore"}</definedName>
    <definedName name="wrn.Print._.Cash._.Flows." hidden="1">{"Cash Flows",#N/A,FALSE,"Rossmore"}</definedName>
    <definedName name="wrn.Print._.Cash._.Flows._.and._.Assumptions." localSheetId="0" hidden="1">{"Cash Flows and Assumptions",#N/A,FALSE,"Rossmore"}</definedName>
    <definedName name="wrn.Print._.Cash._.Flows._.and._.Assumptions." hidden="1">{"Cash Flows and Assumptions",#N/A,FALSE,"Rossmore"}</definedName>
    <definedName name="wrn.Print._.Construction._.Costs." localSheetId="0" hidden="1">{"Construction Costs",#N/A,FALSE,"Cash Flows"}</definedName>
    <definedName name="wrn.Print._.Construction._.Costs." hidden="1">{"Construction Costs",#N/A,FALSE,"Cash Flows"}</definedName>
    <definedName name="wrn.Print._.CRXLAND._.Openings." localSheetId="0" hidden="1">{"Print CRXLAND Assumptions",#N/A,FALSE,"CRXLAND Openings";"Print CRXLAND Openings",#N/A,FALSE,"CRXLAND Openings"}</definedName>
    <definedName name="wrn.Print._.CRXLAND._.Openings." hidden="1">{"Print CRXLAND Assumptions",#N/A,FALSE,"CRXLAND Openings";"Print CRXLAND Openings",#N/A,FALSE,"CRXLAND Openings"}</definedName>
    <definedName name="wrn.Print._.Debt._.Calculations." localSheetId="0" hidden="1">{"Debt Calculations",#N/A,FALSE,"Cash Flows"}</definedName>
    <definedName name="wrn.Print._.Debt._.Calculations." hidden="1">{"Debt Calculations",#N/A,FALSE,"Cash Flows"}</definedName>
    <definedName name="wrn.Print._.Documents." localSheetId="0" hidden="1">{#N/A,#N/A,TRUE,"Cover Page";#N/A,#N/A,TRUE,"Executive Summary";#N/A,#N/A,TRUE,"Photos";#N/A,#N/A,TRUE,"Area Map";#N/A,#N/A,TRUE,"Descriptions";#N/A,#N/A,TRUE,"SitePlan";#N/A,#N/A,TRUE,"Land Grid";#N/A,#N/A,TRUE,"Land Sales Map";#N/A,#N/A,TRUE,"Cost Approach Schedule";#N/A,#N/A,TRUE,"Certification"}</definedName>
    <definedName name="wrn.Print._.Documents." hidden="1">{#N/A,#N/A,TRUE,"Cover Page";#N/A,#N/A,TRUE,"Executive Summary";#N/A,#N/A,TRUE,"Photos";#N/A,#N/A,TRUE,"Area Map";#N/A,#N/A,TRUE,"Descriptions";#N/A,#N/A,TRUE,"SitePlan";#N/A,#N/A,TRUE,"Land Grid";#N/A,#N/A,TRUE,"Land Sales Map";#N/A,#N/A,TRUE,"Cost Approach Schedule";#N/A,#N/A,TRUE,"Certification"}</definedName>
    <definedName name="wrn.Print._.Documents.improvedsales" localSheetId="0" hidden="1">{#N/A,#N/A,TRUE,"Cover Page";#N/A,#N/A,TRUE,"Executive Summary";#N/A,#N/A,TRUE,"Photos";#N/A,#N/A,TRUE,"Area Map";#N/A,#N/A,TRUE,"Descriptions";#N/A,#N/A,TRUE,"SitePlan";#N/A,#N/A,TRUE,"Land Grid";#N/A,#N/A,TRUE,"Land Sales Map";#N/A,#N/A,TRUE,"Cost Approach Schedule";#N/A,#N/A,TRUE,"Certification"}</definedName>
    <definedName name="wrn.Print._.Documents.improvedsales" hidden="1">{#N/A,#N/A,TRUE,"Cover Page";#N/A,#N/A,TRUE,"Executive Summary";#N/A,#N/A,TRUE,"Photos";#N/A,#N/A,TRUE,"Area Map";#N/A,#N/A,TRUE,"Descriptions";#N/A,#N/A,TRUE,"SitePlan";#N/A,#N/A,TRUE,"Land Grid";#N/A,#N/A,TRUE,"Land Sales Map";#N/A,#N/A,TRUE,"Cost Approach Schedule";#N/A,#N/A,TRUE,"Certification"}</definedName>
    <definedName name="wrn.Print._.Entire._.Workbook." localSheetId="0" hidden="1">{"Assumptions",#N/A,TRUE,"Assumptions";"qtrl1",#N/A,TRUE,"Annual Summary";"qtrl2",#N/A,TRUE,"Annual Summary";"qtrl3",#N/A,TRUE,"Annual Summary";"qtrl4",#N/A,TRUE,"QTLY Summary";"qtrl5",#N/A,TRUE,"QTLY Summary";"qtrl6",#N/A,TRUE,"QTLY Summary";"Lot Prices",#N/A,TRUE,"Annual Summary";"Construction Costs",#N/A,TRUE,"Annual Summary";"land1",#N/A,TRUE,"Annual Summary";"land2",#N/A,TRUE,"Annual Summary";"land3",#N/A,TRUE,"Annual Summary";"lot1",#N/A,TRUE,"Annual Summary";"lot2",#N/A,TRUE,"Annual Summary";"Lot3",#N/A,TRUE,"Annual Summary";"lot4",#N/A,TRUE,"Annual Summary";"lot5",#N/A,TRUE,"Annual Summary";"lot6",#N/A,TRUE,"Annual Summary";"lot7",#N/A,TRUE,"Annual Summary";"lot8",#N/A,TRUE,"Annual Summary";"lot9",#N/A,TRUE,"Annual Summary";"lot10",#N/A,TRUE,"Annual Summary";"lot11",#N/A,TRUE,"Annual Summary";"lot12",#N/A,TRUE,"Annual Summary";"lot inventory",#N/A,TRUE,"Annual Summary";"scen1",#N/A,TRUE,"Annual Summary";"scen2",#N/A,TRUE,"Annual Summary";"View1",#N/A,TRUE,"Annual Summary";"View2",#N/A,TRUE,"Annual Summary";"View3",#N/A,TRUE,"Annual Summary";"View4",#N/A,TRUE,"Annual Summary";"View5",#N/A,TRUE,"Annual Summary";"View6",#N/A,TRUE,"Annual Summary";"View7",#N/A,TRUE,"Annual Summary";"View8",#N/A,TRUE,"Annual Summary";"View9",#N/A,TRUE,"Annual Summary";"View10",#N/A,TRUE,"Annual Summary";"View11",#N/A,TRUE,"Annual Summary";"View12",#N/A,TRUE,"Annual Summary";"cot1",#N/A,TRUE,"Annual Summary";"cot2",#N/A,TRUE,"Annual Summary";"cot3",#N/A,TRUE,"Annual Summary"}</definedName>
    <definedName name="wrn.Print._.Entire._.Workbook." hidden="1">{"Assumptions",#N/A,TRUE,"Assumptions";"qtrl1",#N/A,TRUE,"Annual Summary";"qtrl2",#N/A,TRUE,"Annual Summary";"qtrl3",#N/A,TRUE,"Annual Summary";"qtrl4",#N/A,TRUE,"QTLY Summary";"qtrl5",#N/A,TRUE,"QTLY Summary";"qtrl6",#N/A,TRUE,"QTLY Summary";"Lot Prices",#N/A,TRUE,"Annual Summary";"Construction Costs",#N/A,TRUE,"Annual Summary";"land1",#N/A,TRUE,"Annual Summary";"land2",#N/A,TRUE,"Annual Summary";"land3",#N/A,TRUE,"Annual Summary";"lot1",#N/A,TRUE,"Annual Summary";"lot2",#N/A,TRUE,"Annual Summary";"Lot3",#N/A,TRUE,"Annual Summary";"lot4",#N/A,TRUE,"Annual Summary";"lot5",#N/A,TRUE,"Annual Summary";"lot6",#N/A,TRUE,"Annual Summary";"lot7",#N/A,TRUE,"Annual Summary";"lot8",#N/A,TRUE,"Annual Summary";"lot9",#N/A,TRUE,"Annual Summary";"lot10",#N/A,TRUE,"Annual Summary";"lot11",#N/A,TRUE,"Annual Summary";"lot12",#N/A,TRUE,"Annual Summary";"lot inventory",#N/A,TRUE,"Annual Summary";"scen1",#N/A,TRUE,"Annual Summary";"scen2",#N/A,TRUE,"Annual Summary";"View1",#N/A,TRUE,"Annual Summary";"View2",#N/A,TRUE,"Annual Summary";"View3",#N/A,TRUE,"Annual Summary";"View4",#N/A,TRUE,"Annual Summary";"View5",#N/A,TRUE,"Annual Summary";"View6",#N/A,TRUE,"Annual Summary";"View7",#N/A,TRUE,"Annual Summary";"View8",#N/A,TRUE,"Annual Summary";"View9",#N/A,TRUE,"Annual Summary";"View10",#N/A,TRUE,"Annual Summary";"View11",#N/A,TRUE,"Annual Summary";"View12",#N/A,TRUE,"Annual Summary";"cot1",#N/A,TRUE,"Annual Summary";"cot2",#N/A,TRUE,"Annual Summary";"cot3",#N/A,TRUE,"Annual Summary"}</definedName>
    <definedName name="wrn.Print._.Everythin." localSheetId="0" hidden="1">{#N/A,#N/A,FALSE,"PRELIMINARY REVIEW";#N/A,#N/A,FALSE,"SOURCES AND USES OF FUNDS";#N/A,#N/A,FALSE,"COST ITEMS";#N/A,#N/A,FALSE,"DRAW SCHEDULE";#N/A,#N/A,FALSE,"STABILIZED OPERATING PROFORMA";#N/A,#N/A,FALSE,"LEASE UP OPERATING PROFORMA";#N/A,#N/A,FALSE,"INPUT SHEET"}</definedName>
    <definedName name="wrn.Print._.Everythin." hidden="1">{#N/A,#N/A,FALSE,"PRELIMINARY REVIEW";#N/A,#N/A,FALSE,"SOURCES AND USES OF FUNDS";#N/A,#N/A,FALSE,"COST ITEMS";#N/A,#N/A,FALSE,"DRAW SCHEDULE";#N/A,#N/A,FALSE,"STABILIZED OPERATING PROFORMA";#N/A,#N/A,FALSE,"LEASE UP OPERATING PROFORMA";#N/A,#N/A,FALSE,"INPUT SHEET"}</definedName>
    <definedName name="wrn.Print._.Everything." localSheetId="0" hidden="1">{"print annual inc. statement",#N/A,FALSE,"Summary";"print annual stats",#N/A,FALSE,"Summary";"print quarterly inc. statement",#N/A,FALSE,"Summary";"print quarterly stats",#N/A,FALSE,"Summary";"print STAY opening assumptions",#N/A,FALSE,"STAY Openings";"print STAY openings",#N/A,FALSE,"STAY Openings";"Print SPHI Assumptions",#N/A,FALSE,"SPHI Openings";"Print SPHI Openings",#N/A,FALSE,"SPHI Openings";"Print CRXLAND Assumptions",#N/A,FALSE,"CRXLAND Openings";"Print CRXLAND Openings",#N/A,FALSE,"CRXLAND Openings"}</definedName>
    <definedName name="wrn.Print._.Everything." hidden="1">{"print annual inc. statement",#N/A,FALSE,"Summary";"print annual stats",#N/A,FALSE,"Summary";"print quarterly inc. statement",#N/A,FALSE,"Summary";"print quarterly stats",#N/A,FALSE,"Summary";"print STAY opening assumptions",#N/A,FALSE,"STAY Openings";"print STAY openings",#N/A,FALSE,"STAY Openings";"Print SPHI Assumptions",#N/A,FALSE,"SPHI Openings";"Print SPHI Openings",#N/A,FALSE,"SPHI Openings";"Print CRXLAND Assumptions",#N/A,FALSE,"CRXLAND Openings";"Print CRXLAND Openings",#N/A,FALSE,"CRXLAND Openings"}</definedName>
    <definedName name="wrn.Print._.exhibits._.used._.in._.Report." localSheetId="0" hidden="1">{#N/A,#N/A,FALSE,"DCF Rev Exp flat 5";"Exhibit 1",#N/A,FALSE,"Rev Exp flat 5";"Exhibit 2",#N/A,FALSE,"Rev Exp flat 5";#N/A,#N/A,FALSE,"DCF Rev Exp to 6";"Exhibit 1",#N/A,FALSE,"Rev Exp to 6";"Exhibit 2",#N/A,FALSE,"Rev Exp to 6"}</definedName>
    <definedName name="wrn.Print._.exhibits._.used._.in._.Report." hidden="1">{#N/A,#N/A,FALSE,"DCF Rev Exp flat 5";"Exhibit 1",#N/A,FALSE,"Rev Exp flat 5";"Exhibit 2",#N/A,FALSE,"Rev Exp flat 5";#N/A,#N/A,FALSE,"DCF Rev Exp to 6";"Exhibit 1",#N/A,FALSE,"Rev Exp to 6";"Exhibit 2",#N/A,FALSE,"Rev Exp to 6"}</definedName>
    <definedName name="wrn.print._.graphs." localSheetId="0"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graphs.10UCP" localSheetId="0" hidden="1">{"cap_structure",#N/A,FALSE,"Graph-Mkt Cap";"price",#N/A,FALSE,"Graph-Price";"ebit",#N/A,FALSE,"Graph-EBITDA";"ebitda",#N/A,FALSE,"Graph-EBITDA"}</definedName>
    <definedName name="wrn.print._.graphs.10UCP" hidden="1">{"cap_structure",#N/A,FALSE,"Graph-Mkt Cap";"price",#N/A,FALSE,"Graph-Price";"ebit",#N/A,FALSE,"Graph-EBITDA";"ebitda",#N/A,FALSE,"Graph-EBITDA"}</definedName>
    <definedName name="wrn.Print._.Improved._.Sales." localSheetId="0" hidden="1">{#N/A,#N/A,FALSE,"Sale 1";#N/A,#N/A,FALSE,"Sale 2";#N/A,#N/A,FALSE,"Sale 3";#N/A,#N/A,FALSE,"Sale 4";#N/A,#N/A,FALSE,"Sale 5";#N/A,#N/A,FALSE,"Sale 6";#N/A,#N/A,FALSE,"Sale 7";#N/A,#N/A,FALSE,"Sale 8";#N/A,#N/A,FALSE,"Sale 9";#N/A,#N/A,FALSE,"Sale 10";#N/A,#N/A,FALSE,"Sale 11";#N/A,#N/A,FALSE,"Sale 12"}</definedName>
    <definedName name="wrn.Print._.Improved._.Sales." hidden="1">{#N/A,#N/A,FALSE,"Sale 1";#N/A,#N/A,FALSE,"Sale 2";#N/A,#N/A,FALSE,"Sale 3";#N/A,#N/A,FALSE,"Sale 4";#N/A,#N/A,FALSE,"Sale 5";#N/A,#N/A,FALSE,"Sale 6";#N/A,#N/A,FALSE,"Sale 7";#N/A,#N/A,FALSE,"Sale 8";#N/A,#N/A,FALSE,"Sale 9";#N/A,#N/A,FALSE,"Sale 10";#N/A,#N/A,FALSE,"Sale 11";#N/A,#N/A,FALSE,"Sale 12"}</definedName>
    <definedName name="wrn.Print._.Inc.._.Statement._.and._.Stats.." localSheetId="0" hidden="1">{"print annual inc. statement",#N/A,FALSE,"Summary";"print annual stats",#N/A,FALSE,"Summary";"print quarterly inc. statement",#N/A,FALSE,"Summary";"print quarterly stats",#N/A,FALSE,"Summary"}</definedName>
    <definedName name="wrn.Print._.Inc.._.Statement._.and._.Stats.." hidden="1">{"print annual inc. statement",#N/A,FALSE,"Summary";"print annual stats",#N/A,FALSE,"Summary";"print quarterly inc. statement",#N/A,FALSE,"Summary";"print quarterly stats",#N/A,FALSE,"Summary"}</definedName>
    <definedName name="wrn.Print._.Inv._.Rec." localSheetId="0" hidden="1">{"Cash Flows",#N/A,FALSE,"Hillside";"Return Analysis",#N/A,FALSE,"Hillside";#N/A,#N/A,FALSE,"Hillside"}</definedName>
    <definedName name="wrn.Print._.Inv._.Rec." hidden="1">{"Cash Flows",#N/A,FALSE,"Hillside";"Return Analysis",#N/A,FALSE,"Hillside";#N/A,#N/A,FALSE,"Hillside"}</definedName>
    <definedName name="wrn.Print._.It." localSheetId="0" hidden="1">{#N/A,#N/A,TRUE,"base case";#N/A,#N/A,TRUE,"valuation";#N/A,#N/A,TRUE,"sources and uses";#N/A,#N/A,TRUE,"recapitalization";#N/A,#N/A,TRUE,"flowchart";#N/A,#N/A,TRUE,"summary";#N/A,#N/A,TRUE,"sensitivities";#N/A,#N/A,TRUE,"pro forma";#N/A,#N/A,TRUE,"PAC shares"}</definedName>
    <definedName name="wrn.Print._.It." hidden="1">{#N/A,#N/A,TRUE,"base case";#N/A,#N/A,TRUE,"valuation";#N/A,#N/A,TRUE,"sources and uses";#N/A,#N/A,TRUE,"recapitalization";#N/A,#N/A,TRUE,"flowchart";#N/A,#N/A,TRUE,"summary";#N/A,#N/A,TRUE,"sensitivities";#N/A,#N/A,TRUE,"pro forma";#N/A,#N/A,TRUE,"PAC shares"}</definedName>
    <definedName name="wrn.Print._.Joint._.Venture._.Analysis." localSheetId="0" hidden="1">{"Joint Venture Analysis",#N/A,FALSE,"Rossmore"}</definedName>
    <definedName name="wrn.Print._.Joint._.Venture._.Analysis." hidden="1">{"Joint Venture Analysis",#N/A,FALSE,"Rossmore"}</definedName>
    <definedName name="wrn.Print._.Ltd._.Ptr._.Heller." localSheetId="0" hidden="1">{#N/A,#N/A,FALSE,"Summary Schedule Heller Ltd";#N/A,#N/A,FALSE,"Qtrly  heller Page 1";#N/A,#N/A,FALSE,"Qtrly heller Page 3"}</definedName>
    <definedName name="wrn.Print._.Ltd._.Ptr._.Heller." hidden="1">{#N/A,#N/A,FALSE,"Summary Schedule Heller Ltd";#N/A,#N/A,FALSE,"Qtrly  heller Page 1";#N/A,#N/A,FALSE,"Qtrly heller Page 3"}</definedName>
    <definedName name="wrn.Print._.Monthly._.Sales._.Analysis." localSheetId="0" hidden="1">{"Monthly Sales Analysis",#N/A,FALSE,"Condo Sales"}</definedName>
    <definedName name="wrn.Print._.Monthly._.Sales._.Analysis." hidden="1">{"Monthly Sales Analysis",#N/A,FALSE,"Condo Sales"}</definedName>
    <definedName name="wrn.print._.raw._.data._.entry" localSheetId="0" hidden="1">{"inputs raw data",#N/A,TRUE,"INPUT"}</definedName>
    <definedName name="wrn.print._.raw._.data._.entry" hidden="1">{"inputs raw data",#N/A,TRUE,"INPUT"}</definedName>
    <definedName name="wrn.print._.raw._.data._.entry." localSheetId="0" hidden="1">{"inputs raw data",#N/A,TRUE,"INPUT"}</definedName>
    <definedName name="wrn.print._.raw._.data._.entry." hidden="1">{"inputs raw data",#N/A,TRUE,"INPUT"}</definedName>
    <definedName name="wrn.Print._.Rent._.Comps." localSheetId="0" hidden="1">{#N/A,#N/A,FALSE,"Rent 1";#N/A,#N/A,FALSE,"Rent 2";#N/A,#N/A,FALSE,"Rent 3";#N/A,#N/A,FALSE,"Rent 4";#N/A,#N/A,FALSE,"Rent 5";#N/A,#N/A,FALSE,"Rent 6";#N/A,#N/A,FALSE,"Rent 7";#N/A,#N/A,FALSE,"Rent 8"}</definedName>
    <definedName name="wrn.Print._.Rent._.Comps." hidden="1">{#N/A,#N/A,FALSE,"Rent 1";#N/A,#N/A,FALSE,"Rent 2";#N/A,#N/A,FALSE,"Rent 3";#N/A,#N/A,FALSE,"Rent 4";#N/A,#N/A,FALSE,"Rent 5";#N/A,#N/A,FALSE,"Rent 6";#N/A,#N/A,FALSE,"Rent 7";#N/A,#N/A,FALSE,"Rent 8"}</definedName>
    <definedName name="wrn.Print._.Report." localSheetId="0" hidden="1">{#N/A,#N/A,TRUE,"Summary";#N/A,#N/A,TRUE,"Page Break";#N/A,#N/A,TRUE,"Page Break";#N/A,#N/A,TRUE,"Page Break";#N/A,#N/A,TRUE,"ID &amp; Area Data";#N/A,#N/A,TRUE,"Main Site Data";#N/A,#N/A,TRUE,"Page Break";#N/A,#N/A,TRUE,"Building Data 1 &amp; 2";#N/A,#N/A,TRUE,"Property Tax Data";#N/A,#N/A,TRUE,"Land";#N/A,#N/A,TRUE,"Page Break";#N/A,#N/A,TRUE,"Adjustment Discussion";#N/A,#N/A,TRUE,"Structural 1";#N/A,#N/A,TRUE,"Structural 2";#N/A,#N/A,TRUE,"Site 1";#N/A,#N/A,TRUE,"Site 2";#N/A,#N/A,TRUE,"Landscaping";#N/A,#N/A,TRUE,"Income Approach"}</definedName>
    <definedName name="wrn.Print._.Report." hidden="1">{#N/A,#N/A,TRUE,"Summary";#N/A,#N/A,TRUE,"Page Break";#N/A,#N/A,TRUE,"Page Break";#N/A,#N/A,TRUE,"Page Break";#N/A,#N/A,TRUE,"ID &amp; Area Data";#N/A,#N/A,TRUE,"Main Site Data";#N/A,#N/A,TRUE,"Page Break";#N/A,#N/A,TRUE,"Building Data 1 &amp; 2";#N/A,#N/A,TRUE,"Property Tax Data";#N/A,#N/A,TRUE,"Land";#N/A,#N/A,TRUE,"Page Break";#N/A,#N/A,TRUE,"Adjustment Discussion";#N/A,#N/A,TRUE,"Structural 1";#N/A,#N/A,TRUE,"Structural 2";#N/A,#N/A,TRUE,"Site 1";#N/A,#N/A,TRUE,"Site 2";#N/A,#N/A,TRUE,"Landscaping";#N/A,#N/A,TRUE,"Income Approach"}</definedName>
    <definedName name="wrn.Print._.Report._.Package." localSheetId="0" hidden="1">{"Cash Flows",#N/A,FALSE,"Rossmore";"Return Analysis",#N/A,FALSE,"Rossmore";"Unit Rent Analysis",#N/A,FALSE,"Rossmore"}</definedName>
    <definedName name="wrn.Print._.Report._.Package." hidden="1">{"Cash Flows",#N/A,FALSE,"Rossmore";"Return Analysis",#N/A,FALSE,"Rossmore";"Unit Rent Analysis",#N/A,FALSE,"Rossmore"}</definedName>
    <definedName name="wrn.Print._.Return._.Analysis." localSheetId="0" hidden="1">{"Return Analysis",#N/A,FALSE,"Rossmore"}</definedName>
    <definedName name="wrn.Print._.Return._.Analysis." hidden="1">{"Return Analysis",#N/A,FALSE,"Rossmore"}</definedName>
    <definedName name="wrn.Print._.Sales._.Assumptions." localSheetId="0" hidden="1">{"Sales Assumptions",#N/A,FALSE,"Condo Sales"}</definedName>
    <definedName name="wrn.Print._.Sales._.Assumptions." hidden="1">{"Sales Assumptions",#N/A,FALSE,"Condo Sales"}</definedName>
    <definedName name="wrn.Print._.Septent." localSheetId="0" hidden="1">{#N/A,#N/A,FALSE,"SFP1";#N/A,#N/A,FALSE,"SFP2";#N/A,#N/A,FALSE,"SFP3";#N/A,#N/A,FALSE,"SFP4";#N/A,#N/A,FALSE,"SFP5";#N/A,#N/A,FALSE,"SFP6";#N/A,#N/A,FALSE,"MFE1";#N/A,#N/A,FALSE,"JPMO";#N/A,#N/A,FALSE,"SABRE";#N/A,#N/A,FALSE,"ST1";#N/A,#N/A,FALSE,"ST2";#N/A,#N/A,FALSE,"SFP3FixedTranche";#N/A,#N/A,FALSE,"SFP4FixedTranche";#N/A,#N/A,FALSE,"SFP5FixedTranche";#N/A,#N/A,FALSE,"SFP6FixedTranche";#N/A,#N/A,FALSE,"MFE1FixedTranche"}</definedName>
    <definedName name="wrn.Print._.Septent." hidden="1">{#N/A,#N/A,FALSE,"SFP1";#N/A,#N/A,FALSE,"SFP2";#N/A,#N/A,FALSE,"SFP3";#N/A,#N/A,FALSE,"SFP4";#N/A,#N/A,FALSE,"SFP5";#N/A,#N/A,FALSE,"SFP6";#N/A,#N/A,FALSE,"MFE1";#N/A,#N/A,FALSE,"JPMO";#N/A,#N/A,FALSE,"SABRE";#N/A,#N/A,FALSE,"ST1";#N/A,#N/A,FALSE,"ST2";#N/A,#N/A,FALSE,"SFP3FixedTranche";#N/A,#N/A,FALSE,"SFP4FixedTranche";#N/A,#N/A,FALSE,"SFP5FixedTranche";#N/A,#N/A,FALSE,"SFP6FixedTranche";#N/A,#N/A,FALSE,"MFE1FixedTranche"}</definedName>
    <definedName name="wrn.Print._.SPHI._.Openings." localSheetId="0" hidden="1">{"Print SPHI Assumptions",#N/A,FALSE,"SPHI Openings";"Print SPHI Openings",#N/A,FALSE,"SPHI Openings"}</definedName>
    <definedName name="wrn.Print._.SPHI._.Openings." hidden="1">{"Print SPHI Assumptions",#N/A,FALSE,"SPHI Openings";"Print SPHI Openings",#N/A,FALSE,"SPHI Openings"}</definedName>
    <definedName name="wrn.print._.standalone." localSheetId="0" hidden="1">{"standalone1",#N/A,FALSE,"DCFBase";"standalone2",#N/A,FALSE,"DCFBase"}</definedName>
    <definedName name="wrn.print._.standalone." hidden="1">{"standalone1",#N/A,FALSE,"DCFBase";"standalone2",#N/A,FALSE,"DCFBase"}</definedName>
    <definedName name="wrn.Print._.STAY._.Openings." localSheetId="0" hidden="1">{"print STAY opening assumptions",#N/A,FALSE,"STAY Openings";"print STAY openings",#N/A,FALSE,"STAY Openings"}</definedName>
    <definedName name="wrn.Print._.STAY._.Openings." hidden="1">{"print STAY opening assumptions",#N/A,FALSE,"STAY Openings";"print STAY openings",#N/A,FALSE,"STAY Openings"}</definedName>
    <definedName name="wrn.Print._.sum." localSheetId="0" hidden="1">{#N/A,#N/A,FALSE,"Summary Schedule";#N/A,#N/A,FALSE,"Use of Proceeds";#N/A,#N/A,FALSE,"Yield Cal";#N/A,#N/A,FALSE,"Qtrly Distributions";#N/A,#N/A,FALSE,"RATE";#N/A,#N/A,FALSE,"OPERATIONS";#N/A,#N/A,FALSE,"Draw";#N/A,#N/A,FALSE,"COMPARISON SCHEDULE";#N/A,#N/A,FALSE,"Dev. Budget";#N/A,#N/A,FALSE,"Investor10";#N/A,#N/A,FALSE,"10 year a";#N/A,#N/A,FALSE,"Assum."}</definedName>
    <definedName name="wrn.Print._.sum." hidden="1">{#N/A,#N/A,FALSE,"Summary Schedule";#N/A,#N/A,FALSE,"Use of Proceeds";#N/A,#N/A,FALSE,"Yield Cal";#N/A,#N/A,FALSE,"Qtrly Distributions";#N/A,#N/A,FALSE,"RATE";#N/A,#N/A,FALSE,"OPERATIONS";#N/A,#N/A,FALSE,"Draw";#N/A,#N/A,FALSE,"COMPARISON SCHEDULE";#N/A,#N/A,FALSE,"Dev. Budget";#N/A,#N/A,FALSE,"Investor10";#N/A,#N/A,FALSE,"10 year a";#N/A,#N/A,FALSE,"Assum."}</definedName>
    <definedName name="wrn.print._.summary._.sheets." localSheetId="0" hidden="1">{"summary1",#N/A,TRUE,"Comps";"summary2",#N/A,TRUE,"Comps";"summary3",#N/A,TRUE,"Comps"}</definedName>
    <definedName name="wrn.print._.summary._.sheets." hidden="1">{"summary1",#N/A,TRUE,"Comps";"summary2",#N/A,TRUE,"Comps";"summary3",#N/A,TRUE,"Comps"}</definedName>
    <definedName name="wrn.print._.summary._.sheets.10UCP" localSheetId="0" hidden="1">{"summary1",#N/A,TRUE,"Comps";"summary2",#N/A,TRUE,"Comps";"summary3",#N/A,TRUE,"Comps"}</definedName>
    <definedName name="wrn.print._.summary._.sheets.10UCP" hidden="1">{"summary1",#N/A,TRUE,"Comps";"summary2",#N/A,TRUE,"Comps";"summary3",#N/A,TRUE,"Comps"}</definedName>
    <definedName name="wrn.print._.summary._.sheets.2" localSheetId="0" hidden="1">{"summary1",#N/A,TRUE,"Comps";"summary2",#N/A,TRUE,"Comps";"summary3",#N/A,TRUE,"Comps"}</definedName>
    <definedName name="wrn.print._.summary._.sheets.2" hidden="1">{"summary1",#N/A,TRUE,"Comps";"summary2",#N/A,TRUE,"Comps";"summary3",#N/A,TRUE,"Comps"}</definedName>
    <definedName name="wrn.Print._.the._.lot." localSheetId="0" hidden="1">{"First Page",#N/A,FALSE,"Surfactants LBO";"Second Page",#N/A,FALSE,"Surfactants LBO"}</definedName>
    <definedName name="wrn.Print._.the._.lot." hidden="1">{"First Page",#N/A,FALSE,"Surfactants LBO";"Second Page",#N/A,FALSE,"Surfactants LBO"}</definedName>
    <definedName name="wrn.Print._.Three._.Page._.Model." localSheetId="0" hidden="1">{"Page One",#N/A,FALSE,"Model";"Page 2",#N/A,FALSE,"Model";"Page 3",#N/A,FALSE,"Model"}</definedName>
    <definedName name="wrn.Print._.Three._.Page._.Model." hidden="1">{"Page One",#N/A,FALSE,"Model";"Page 2",#N/A,FALSE,"Model";"Page 3",#N/A,FALSE,"Model"}</definedName>
    <definedName name="wrn.Print._.Unit._.Rent._.Analysis." localSheetId="0" hidden="1">{"Unit Rent Analysis",#N/A,FALSE,"Rossmore"}</definedName>
    <definedName name="wrn.Print._.Unit._.Rent._.Analysis." hidden="1">{"Unit Rent Analysis",#N/A,FALSE,"Rossmore"}</definedName>
    <definedName name="wrn.Print._.Workbook." localSheetId="0" hidden="1">{#N/A,#N/A,FALSE,"Exec. Summ";#N/A,#N/A,FALSE,"Income";#N/A,#N/A,FALSE,"Expenses";#N/A,#N/A,FALSE,"Loan Options";#N/A,#N/A,FALSE,"Sources &amp; Uses";#N/A,#N/A,FALSE,"Spreadsheet"}</definedName>
    <definedName name="wrn.Print._.Workbook." hidden="1">{#N/A,#N/A,FALSE,"Exec. Summ";#N/A,#N/A,FALSE,"Income";#N/A,#N/A,FALSE,"Expenses";#N/A,#N/A,FALSE,"Loan Options";#N/A,#N/A,FALSE,"Sources &amp; Uses";#N/A,#N/A,FALSE,"Spreadsheet"}</definedName>
    <definedName name="wrn.print._all1." localSheetId="0" hidden="1">{#N/A,#N/A,FALSE,"Pharm";#N/A,#N/A,FALSE,"WWCM"}</definedName>
    <definedName name="wrn.print._all1." hidden="1">{#N/A,#N/A,FALSE,"Pharm";#N/A,#N/A,FALSE,"WWCM"}</definedName>
    <definedName name="wrn.print.10UCP" localSheetId="0" hidden="1">{"page1",#N/A,FALSE,"PROFORMA";"page2",#N/A,FALSE,"PROFORMA";"page3",#N/A,FALSE,"PROFORMA";"page4",#N/A,FALSE,"PROFORMA";"page5",#N/A,FALSE,"PROFORMA";"page6",#N/A,FALSE,"PROFORMA";"page7",#N/A,FALSE,"PROFORMA";"page8",#N/A,FALSE,"PROFORMA"}</definedName>
    <definedName name="wrn.print.10UCP" hidden="1">{"page1",#N/A,FALSE,"PROFORMA";"page2",#N/A,FALSE,"PROFORMA";"page3",#N/A,FALSE,"PROFORMA";"page4",#N/A,FALSE,"PROFORMA";"page5",#N/A,FALSE,"PROFORMA";"page6",#N/A,FALSE,"PROFORMA";"page7",#N/A,FALSE,"PROFORMA";"page8",#N/A,FALSE,"PROFORMA"}</definedName>
    <definedName name="wrn.Print.B" localSheetId="0" hidden="1">{"View1",#N/A,FALSE,"Sheet1";"View2",#N/A,FALSE,"Sheet1"}</definedName>
    <definedName name="wrn.Print.B" hidden="1">{"View1",#N/A,FALSE,"Sheet1";"View2",#N/A,FALSE,"Sheet1"}</definedName>
    <definedName name="wrn.Print_All." localSheetId="0" hidden="1">{"Cover_PA1",#N/A,TRUE,"Cover";"TOC_PA1",#N/A,TRUE,"TOC";"Definitions_PA1",#N/A,TRUE,"Definitions";"LBO_Input_PA1",#N/A,TRUE,"LBO Input";"LBO_Output_PA1",#N/A,TRUE,"LBO Output";"IRR_PA1",#N/A,TRUE,"IRR";"Case_PA1",#N/A,TRUE,"Case";"DivSum_PA1",#N/A,TRUE,"DivSum";"SidebySide_PA1",#N/A,TRUE,"SideBySide";"Group_PA1",#N/A,TRUE,"Group";"BSheet_PA1",#N/A,TRUE,"BSheet";"Debt_PA1",#N/A,TRUE,"Debt";"Tax_PA1",#N/A,TRUE,"Tax";"Consolidated_PA1",#N/A,TRUE,"Consolidated";"BEL_PA1",#N/A,TRUE,"BEL";"NL_PA1",#N/A,TRUE,"NL";"PRT_PA1",#N/A,TRUE,"PRT";"IRL_PA1",#N/A,TRUE,"IRL";"ROU_PA1",#N/A,TRUE,"ROU(EUR)";"HQ_PA1",#N/A,TRUE,"HQ";"Publitec_PA1",#N/A,TRUE,"Publitec";"ZAF_PA1",#N/A,TRUE,"ZAF(EUR)";"PRI_PA1",#N/A,TRUE,"PRI(EUR)"}</definedName>
    <definedName name="wrn.Print_All." hidden="1">{"Cover_PA1",#N/A,TRUE,"Cover";"TOC_PA1",#N/A,TRUE,"TOC";"Definitions_PA1",#N/A,TRUE,"Definitions";"LBO_Input_PA1",#N/A,TRUE,"LBO Input";"LBO_Output_PA1",#N/A,TRUE,"LBO Output";"IRR_PA1",#N/A,TRUE,"IRR";"Case_PA1",#N/A,TRUE,"Case";"DivSum_PA1",#N/A,TRUE,"DivSum";"SidebySide_PA1",#N/A,TRUE,"SideBySide";"Group_PA1",#N/A,TRUE,"Group";"BSheet_PA1",#N/A,TRUE,"BSheet";"Debt_PA1",#N/A,TRUE,"Debt";"Tax_PA1",#N/A,TRUE,"Tax";"Consolidated_PA1",#N/A,TRUE,"Consolidated";"BEL_PA1",#N/A,TRUE,"BEL";"NL_PA1",#N/A,TRUE,"NL";"PRT_PA1",#N/A,TRUE,"PRT";"IRL_PA1",#N/A,TRUE,"IRL";"ROU_PA1",#N/A,TRUE,"ROU(EUR)";"HQ_PA1",#N/A,TRUE,"HQ";"Publitec_PA1",#N/A,TRUE,"Publitec";"ZAF_PA1",#N/A,TRUE,"ZAF(EUR)";"PRI_PA1",#N/A,TRUE,"PRI(EUR)"}</definedName>
    <definedName name="wrn.Print_Buyer." localSheetId="0" hidden="1">{#N/A,"DR",FALSE,"increm pf";#N/A,"MAMSI",FALSE,"increm pf";#N/A,"MAXI",FALSE,"increm pf";#N/A,"PCAM",FALSE,"increm pf";#N/A,"PHSV",FALSE,"increm pf";#N/A,"SIE",FALSE,"increm pf"}</definedName>
    <definedName name="wrn.Print_Buyer." hidden="1">{#N/A,"DR",FALSE,"increm pf";#N/A,"MAMSI",FALSE,"increm pf";#N/A,"MAXI",FALSE,"increm pf";#N/A,"PCAM",FALSE,"increm pf";#N/A,"PHSV",FALSE,"increm pf";#N/A,"SIE",FALSE,"increm pf"}</definedName>
    <definedName name="wrn.Print_CSC." localSheetId="0" hidden="1">{"CSC_1",#N/A,FALSE,"CSC Outputs";"CSC_2",#N/A,FALSE,"CSC Outputs"}</definedName>
    <definedName name="wrn.Print_CSC." hidden="1">{"CSC_1",#N/A,FALSE,"CSC Outputs";"CSC_2",#N/A,FALSE,"CSC Outputs"}</definedName>
    <definedName name="wrn.Print_CSC2." localSheetId="0" hidden="1">{"CSC_1",#N/A,FALSE,"CSC Outputs";"CSC_2",#N/A,FALSE,"CSC Outputs"}</definedName>
    <definedName name="wrn.Print_CSC2." hidden="1">{"CSC_1",#N/A,FALSE,"CSC Outputs";"CSC_2",#N/A,FALSE,"CSC Outputs"}</definedName>
    <definedName name="wrn.Print_Heller." localSheetId="0" hidden="1">{#N/A,#N/A,TRUE,"Summary Schedule Heller";#N/A,#N/A,TRUE,"Qtrly  heller Page 1";#N/A,#N/A,TRUE,"Qtrly heller Page 2";#N/A,#N/A,TRUE,"Qtrly heller Page 2A";#N/A,#N/A,TRUE,"Qtrly heller Page 3";#N/A,#N/A,TRUE,"Qtrly heller Page 3A";#N/A,#N/A,TRUE,"Summary Schedule Heller Ltd";#N/A,#N/A,TRUE,"Qtrly  heller 4 yr"}</definedName>
    <definedName name="wrn.Print_Heller." hidden="1">{#N/A,#N/A,TRUE,"Summary Schedule Heller";#N/A,#N/A,TRUE,"Qtrly  heller Page 1";#N/A,#N/A,TRUE,"Qtrly heller Page 2";#N/A,#N/A,TRUE,"Qtrly heller Page 2A";#N/A,#N/A,TRUE,"Qtrly heller Page 3";#N/A,#N/A,TRUE,"Qtrly heller Page 3A";#N/A,#N/A,TRUE,"Summary Schedule Heller Ltd";#N/A,#N/A,TRUE,"Qtrly  heller 4 yr"}</definedName>
    <definedName name="wrn.Print_LBO." localSheetId="0" hidden="1">{"Cover_PA1",#N/A,TRUE,"Cover";"LBO_Input_PA1",#N/A,TRUE,"LBO Input";"LBO_Output_PA1",#N/A,TRUE,"LBO Output"}</definedName>
    <definedName name="wrn.Print_LBO." hidden="1">{"Cover_PA1",#N/A,TRUE,"Cover";"LBO_Input_PA1",#N/A,TRUE,"LBO Input";"LBO_Output_PA1",#N/A,TRUE,"LBO Output"}</definedName>
    <definedName name="wrn.Print_Subsidiaries." localSheetId="0" hidden="1">{"Consolidated_PA1",#N/A,TRUE,"Consolidated";"BEL_PA1",#N/A,TRUE,"BEL";"NL_PA1",#N/A,TRUE,"NL";"PRT_PA1",#N/A,TRUE,"PRT";"IRL_PA1",#N/A,TRUE,"IRL";"ROU_PA1",#N/A,TRUE,"ROU(EUR)";"HQ_PA1",#N/A,TRUE,"HQ";"Publitec_PA1",#N/A,TRUE,"Publitec"}</definedName>
    <definedName name="wrn.Print_Subsidiaries." hidden="1">{"Consolidated_PA1",#N/A,TRUE,"Consolidated";"BEL_PA1",#N/A,TRUE,"BEL";"NL_PA1",#N/A,TRUE,"NL";"PRT_PA1",#N/A,TRUE,"PRT";"IRL_PA1",#N/A,TRUE,"IRL";"ROU_PA1",#N/A,TRUE,"ROU(EUR)";"HQ_PA1",#N/A,TRUE,"HQ";"Publitec_PA1",#N/A,TRUE,"Publitec"}</definedName>
    <definedName name="wrn.Print_Target." localSheetId="0"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1" localSheetId="0" hidden="1">{"View1",#N/A,FALSE,"Sheet1";"View2",#N/A,FALSE,"Sheet1"}</definedName>
    <definedName name="wrn.Print1" hidden="1">{"View1",#N/A,FALSE,"Sheet1";"View2",#N/A,FALSE,"Sheet1"}</definedName>
    <definedName name="wrn.Print1." localSheetId="0" hidden="1">{"Page1",#N/A,TRUE,"Sheet1";"Page2",#N/A,TRUE,"Sheet1";"Page3",#N/A,TRUE,"Sheet1"}</definedName>
    <definedName name="wrn.Print1." hidden="1">{"Page1",#N/A,TRUE,"Sheet1";"Page2",#N/A,TRUE,"Sheet1";"Page3",#N/A,TRUE,"Sheet1"}</definedName>
    <definedName name="wrn.print2" localSheetId="0" hidden="1">{"View1",#N/A,FALSE,"Sheet1";"View2",#N/A,FALSE,"Sheet1"}</definedName>
    <definedName name="wrn.print2" hidden="1">{"View1",#N/A,FALSE,"Sheet1";"View2",#N/A,FALSE,"Sheet1"}</definedName>
    <definedName name="wrn.PRINT2." localSheetId="0" hidden="1">{"PAGE1",#N/A,FALSE,"ADJMODL";"PAGE2",#N/A,FALSE,"ADJMODL";"PAGE3",#N/A,FALSE,"ADJMODL";"PAGE4",#N/A,FALSE,"ADJMODL";"PAGE5",#N/A,FALSE,"ADJMODL";"PAGE6",#N/A,FALSE,"ADJMODL";"PAGE7",#N/A,FALSE,"ADJMODL";"PAGE8",#N/A,FALSE,"ADJMODL"}</definedName>
    <definedName name="wrn.PRINT2." hidden="1">{"PAGE1",#N/A,FALSE,"ADJMODL";"PAGE2",#N/A,FALSE,"ADJMODL";"PAGE3",#N/A,FALSE,"ADJMODL";"PAGE4",#N/A,FALSE,"ADJMODL";"PAGE5",#N/A,FALSE,"ADJMODL";"PAGE6",#N/A,FALSE,"ADJMODL";"PAGE7",#N/A,FALSE,"ADJMODL";"PAGE8",#N/A,FALSE,"ADJMODL"}</definedName>
    <definedName name="wrn.Print4" localSheetId="0" hidden="1">{"View1",#N/A,FALSE,"Sheet1";"View2",#N/A,FALSE,"Sheet1"}</definedName>
    <definedName name="wrn.Print4" hidden="1">{"View1",#N/A,FALSE,"Sheet1";"View2",#N/A,FALSE,"Sheet1"}</definedName>
    <definedName name="wrn.print5" localSheetId="0" hidden="1">{"Assump",#N/A,TRUE,"Proforma";"first",#N/A,TRUE,"Proforma";"second",#N/A,TRUE,"Proforma";"lease1",#N/A,TRUE,"Proforma";"lease2",#N/A,TRUE,"Proforma"}</definedName>
    <definedName name="wrn.print5" hidden="1">{"Assump",#N/A,TRUE,"Proforma";"first",#N/A,TRUE,"Proforma";"second",#N/A,TRUE,"Proforma";"lease1",#N/A,TRUE,"Proforma";"lease2",#N/A,TRUE,"Proforma"}</definedName>
    <definedName name="wrn.PrintAll." localSheetId="0" hidden="1">{#N/A,#N/A,FALSE,"Broker Sheet";#N/A,#N/A,FALSE,"Exec.Summary";#N/A,#N/A,FALSE,"Argus Cash Flow";#N/A,#N/A,FALSE,"SPF";#N/A,#N/A,FALSE,"RentRoll"}</definedName>
    <definedName name="wrn.PrintAll." hidden="1">{#N/A,#N/A,FALSE,"Broker Sheet";#N/A,#N/A,FALSE,"Exec.Summary";#N/A,#N/A,FALSE,"Argus Cash Flow";#N/A,#N/A,FALSE,"SPF";#N/A,#N/A,FALSE,"RentRoll"}</definedName>
    <definedName name="wrn.PrintAll._1" localSheetId="0" hidden="1">{#N/A,#N/A,FALSE,"OpEx (PP)";#N/A,#N/A,FALSE,"Lease Comps (O)-BT";#N/A,#N/A,FALSE,"OpEx (CC)";#N/A,#N/A,FALSE,"Value (PP-Base)";#N/A,#N/A,FALSE,"Value (CC-Base)";#N/A,#N/A,FALSE,"Sales Comps (R)";#N/A,#N/A,FALSE,"Sales Comps (O)"}</definedName>
    <definedName name="wrn.PrintAll._1" hidden="1">{#N/A,#N/A,FALSE,"OpEx (PP)";#N/A,#N/A,FALSE,"Lease Comps (O)-BT";#N/A,#N/A,FALSE,"OpEx (CC)";#N/A,#N/A,FALSE,"Value (PP-Base)";#N/A,#N/A,FALSE,"Value (CC-Base)";#N/A,#N/A,FALSE,"Sales Comps (R)";#N/A,#N/A,FALSE,"Sales Comps (O)"}</definedName>
    <definedName name="wrn.PrintAll._2" localSheetId="0" hidden="1">{#N/A,#N/A,FALSE,"OpEx (PP)";#N/A,#N/A,FALSE,"Lease Comps (O)-BT";#N/A,#N/A,FALSE,"OpEx (CC)";#N/A,#N/A,FALSE,"Value (PP-Base)";#N/A,#N/A,FALSE,"Value (CC-Base)";#N/A,#N/A,FALSE,"Sales Comps (R)";#N/A,#N/A,FALSE,"Sales Comps (O)"}</definedName>
    <definedName name="wrn.PrintAll._2" hidden="1">{#N/A,#N/A,FALSE,"OpEx (PP)";#N/A,#N/A,FALSE,"Lease Comps (O)-BT";#N/A,#N/A,FALSE,"OpEx (CC)";#N/A,#N/A,FALSE,"Value (PP-Base)";#N/A,#N/A,FALSE,"Value (CC-Base)";#N/A,#N/A,FALSE,"Sales Comps (R)";#N/A,#N/A,FALSE,"Sales Comps (O)"}</definedName>
    <definedName name="wrn.PrintAll._3" localSheetId="0" hidden="1">{#N/A,#N/A,FALSE,"OpEx (PP)";#N/A,#N/A,FALSE,"Lease Comps (O)-BT";#N/A,#N/A,FALSE,"OpEx (CC)";#N/A,#N/A,FALSE,"Value (PP-Base)";#N/A,#N/A,FALSE,"Value (CC-Base)";#N/A,#N/A,FALSE,"Sales Comps (R)";#N/A,#N/A,FALSE,"Sales Comps (O)"}</definedName>
    <definedName name="wrn.PrintAll._3" hidden="1">{#N/A,#N/A,FALSE,"OpEx (PP)";#N/A,#N/A,FALSE,"Lease Comps (O)-BT";#N/A,#N/A,FALSE,"OpEx (CC)";#N/A,#N/A,FALSE,"Value (PP-Base)";#N/A,#N/A,FALSE,"Value (CC-Base)";#N/A,#N/A,FALSE,"Sales Comps (R)";#N/A,#N/A,FALSE,"Sales Comps (O)"}</definedName>
    <definedName name="wrn.PrintAll.1" localSheetId="0" hidden="1">{#N/A,#N/A,FALSE,"Broker Sheet";#N/A,#N/A,FALSE,"Exec.Summary";#N/A,#N/A,FALSE,"Argus Cash Flow";#N/A,#N/A,FALSE,"SPF";#N/A,#N/A,FALSE,"RentRoll"}</definedName>
    <definedName name="wrn.PrintAll.1" hidden="1">{#N/A,#N/A,FALSE,"Broker Sheet";#N/A,#N/A,FALSE,"Exec.Summary";#N/A,#N/A,FALSE,"Argus Cash Flow";#N/A,#N/A,FALSE,"SPF";#N/A,#N/A,FALSE,"RentRoll"}</definedName>
    <definedName name="wrn.printb2" localSheetId="0" hidden="1">{"View1",#N/A,FALSE,"Sheet1";"View2",#N/A,FALSE,"Sheet1"}</definedName>
    <definedName name="wrn.printb2" hidden="1">{"View1",#N/A,FALSE,"Sheet1";"View2",#N/A,FALSE,"Sheet1"}</definedName>
    <definedName name="wrn.Printing._.Report." localSheetId="0"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definedName>
    <definedName name="wrn.Printing._.Report."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definedName>
    <definedName name="wrn.printout." localSheetId="0" hidden="1">{#N/A,#N/A,FALSE,"BANNERS";#N/A,#N/A,FALSE,"Market";#N/A,#N/A,FALSE,"# of POP MAN";#N/A,#N/A,FALSE,"Penet Input";#N/A,#N/A,FALSE,"Tel Rev";#N/A,#N/A,FALSE,"Invest";#N/A,#N/A,FALSE,"Op Cost1";#N/A,#N/A,FALSE,"Op Cost2";#N/A,#N/A,FALSE,"Oth_&amp;_Tot_Revenues";#N/A,#N/A,FALSE,"Fin Mod";#N/A,#N/A,FALSE,"P&amp;E Burocrat";#N/A,#N/A,FALSE,"cash flow"}</definedName>
    <definedName name="wrn.printout." hidden="1">{#N/A,#N/A,FALSE,"BANNERS";#N/A,#N/A,FALSE,"Market";#N/A,#N/A,FALSE,"# of POP MAN";#N/A,#N/A,FALSE,"Penet Input";#N/A,#N/A,FALSE,"Tel Rev";#N/A,#N/A,FALSE,"Invest";#N/A,#N/A,FALSE,"Op Cost1";#N/A,#N/A,FALSE,"Op Cost2";#N/A,#N/A,FALSE,"Oth_&amp;_Tot_Revenues";#N/A,#N/A,FALSE,"Fin Mod";#N/A,#N/A,FALSE,"P&amp;E Burocrat";#N/A,#N/A,FALSE,"cash flow"}</definedName>
    <definedName name="wrn.PRINTREP." localSheetId="0" hidden="1">{"PRINTREP",#N/A,FALSE,"Sheet1"}</definedName>
    <definedName name="wrn.PRINTREP." hidden="1">{"PRINTREP",#N/A,FALSE,"Sheet1"}</definedName>
    <definedName name="wrn.PrintReportPages." localSheetId="0" hidden="1">{#N/A,#N/A,TRUE,"pe_stats";#N/A,#N/A,TRUE,"lp_stats";#N/A,#N/A,TRUE,"LPDetailReport";"Venture Capital LP IRRs",#N/A,TRUE,"Venture Capital LP IRRs";"Corporate Finance LP IRRs",#N/A,TRUE,"Corporate Finance LP IRRs";"Exposure",#N/A,TRUE,"Exposure";"Exposure_VC",#N/A,TRUE,"Exposure_VC";"Exposure_CF",#N/A,TRUE,"Exposure_CF";"Appraisal_Print",#N/A,TRUE,"Appraisal_Print"}</definedName>
    <definedName name="wrn.PrintReportPages." hidden="1">{#N/A,#N/A,TRUE,"pe_stats";#N/A,#N/A,TRUE,"lp_stats";#N/A,#N/A,TRUE,"LPDetailReport";"Venture Capital LP IRRs",#N/A,TRUE,"Venture Capital LP IRRs";"Corporate Finance LP IRRs",#N/A,TRUE,"Corporate Finance LP IRRs";"Exposure",#N/A,TRUE,"Exposure";"Exposure_VC",#N/A,TRUE,"Exposure_VC";"Exposure_CF",#N/A,TRUE,"Exposure_CF";"Appraisal_Print",#N/A,TRUE,"Appraisal_Print"}</definedName>
    <definedName name="wrn.Prints._.All." localSheetId="0" hidden="1">{"Main",#N/A,FALSE,"Wacker";"Main2",#N/A,FALSE,"Wacker";"Value",#N/A,FALSE,"Wacker";"Sensitivity",#N/A,FALSE,"Wacker";"Paine",#N/A,FALSE,"Wacker";"Quaker",#N/A,FALSE,"Wacker";"Wacker",#N/A,FALSE,"Wacker";"1900",#N/A,FALSE,"Wacker";"1901",#N/A,FALSE,"Wacker"}</definedName>
    <definedName name="wrn.Prints._.All." hidden="1">{"Main",#N/A,FALSE,"Wacker";"Main2",#N/A,FALSE,"Wacker";"Value",#N/A,FALSE,"Wacker";"Sensitivity",#N/A,FALSE,"Wacker";"Paine",#N/A,FALSE,"Wacker";"Quaker",#N/A,FALSE,"Wacker";"Wacker",#N/A,FALSE,"Wacker";"1900",#N/A,FALSE,"Wacker";"1901",#N/A,FALSE,"Wacker"}</definedName>
    <definedName name="wrn.Prints._.All.1" localSheetId="0" hidden="1">{"Main",#N/A,FALSE,"Wacker";"Main2",#N/A,FALSE,"Wacker";"Value",#N/A,FALSE,"Wacker";"Sensitivity",#N/A,FALSE,"Wacker";"Paine",#N/A,FALSE,"Wacker";"Quaker",#N/A,FALSE,"Wacker";"Wacker",#N/A,FALSE,"Wacker";"1900",#N/A,FALSE,"Wacker";"1901",#N/A,FALSE,"Wacker"}</definedName>
    <definedName name="wrn.Prints._.All.1" hidden="1">{"Main",#N/A,FALSE,"Wacker";"Main2",#N/A,FALSE,"Wacker";"Value",#N/A,FALSE,"Wacker";"Sensitivity",#N/A,FALSE,"Wacker";"Paine",#N/A,FALSE,"Wacker";"Quaker",#N/A,FALSE,"Wacker";"Wacker",#N/A,FALSE,"Wacker";"1900",#N/A,FALSE,"Wacker";"1901",#N/A,FALSE,"Wacker"}</definedName>
    <definedName name="wrn.Prints._.All.4" localSheetId="0" hidden="1">{"Main",#N/A,FALSE,"Wacker";"Main2",#N/A,FALSE,"Wacker";"Value",#N/A,FALSE,"Wacker";"Sensitivity",#N/A,FALSE,"Wacker";"Paine",#N/A,FALSE,"Wacker";"Quaker",#N/A,FALSE,"Wacker";"Wacker",#N/A,FALSE,"Wacker";"1900",#N/A,FALSE,"Wacker";"1901",#N/A,FALSE,"Wacker"}</definedName>
    <definedName name="wrn.Prints._.All.4" hidden="1">{"Main",#N/A,FALSE,"Wacker";"Main2",#N/A,FALSE,"Wacker";"Value",#N/A,FALSE,"Wacker";"Sensitivity",#N/A,FALSE,"Wacker";"Paine",#N/A,FALSE,"Wacker";"Quaker",#N/A,FALSE,"Wacker";"Wacker",#N/A,FALSE,"Wacker";"1900",#N/A,FALSE,"Wacker";"1901",#N/A,FALSE,"Wacker"}</definedName>
    <definedName name="wrn.Prints._All.B" localSheetId="0" hidden="1">{"Main",#N/A,FALSE,"Wacker";"Main2",#N/A,FALSE,"Wacker";"Value",#N/A,FALSE,"Wacker";"Sensitivity",#N/A,FALSE,"Wacker";"Paine",#N/A,FALSE,"Wacker";"Quaker",#N/A,FALSE,"Wacker";"Wacker",#N/A,FALSE,"Wacker";"1900",#N/A,FALSE,"Wacker";"1901",#N/A,FALSE,"Wacker"}</definedName>
    <definedName name="wrn.Prints._All.B" hidden="1">{"Main",#N/A,FALSE,"Wacker";"Main2",#N/A,FALSE,"Wacker";"Value",#N/A,FALSE,"Wacker";"Sensitivity",#N/A,FALSE,"Wacker";"Paine",#N/A,FALSE,"Wacker";"Quaker",#N/A,FALSE,"Wacker";"Wacker",#N/A,FALSE,"Wacker";"1900",#N/A,FALSE,"Wacker";"1901",#N/A,FALSE,"Wacker"}</definedName>
    <definedName name="wrn.PRO." localSheetId="0" hidden="1">{#N/A,#N/A,FALSE,"COVER";#N/A,#N/A,FALSE,"Construction CF";#N/A,#N/A,FALSE,"PROFORMA";#N/A,#N/A,FALSE,"CASHFLOW"}</definedName>
    <definedName name="wrn.PRO." hidden="1">{#N/A,#N/A,FALSE,"COVER";#N/A,#N/A,FALSE,"Construction CF";#N/A,#N/A,FALSE,"PROFORMA";#N/A,#N/A,FALSE,"CASHFLOW"}</definedName>
    <definedName name="wrn.Pro._.Forma." localSheetId="0" hidden="1">{#N/A,#N/A,FALSE,"ACQ";#N/A,#N/A,FALSE,"ASSUMP";#N/A,#N/A,FALSE,"CASH FLOW";#N/A,#N/A,FALSE,"SALE";#N/A,#N/A,FALSE,"TIS";#N/A,#N/A,FALSE,"RENT ROLL"}</definedName>
    <definedName name="wrn.Pro._.Forma." hidden="1">{#N/A,#N/A,FALSE,"ACQ";#N/A,#N/A,FALSE,"ASSUMP";#N/A,#N/A,FALSE,"CASH FLOW";#N/A,#N/A,FALSE,"SALE";#N/A,#N/A,FALSE,"TIS";#N/A,#N/A,FALSE,"RENT ROLL"}</definedName>
    <definedName name="wrn.Pro._.Forma._1" localSheetId="0" hidden="1">{#N/A,#N/A,FALSE,"ACQ";#N/A,#N/A,FALSE,"ASSUMP";#N/A,#N/A,FALSE,"CASH FLOW";#N/A,#N/A,FALSE,"SALE";#N/A,#N/A,FALSE,"TIS";#N/A,#N/A,FALSE,"RENT ROLL"}</definedName>
    <definedName name="wrn.Pro._.Forma._1" hidden="1">{#N/A,#N/A,FALSE,"ACQ";#N/A,#N/A,FALSE,"ASSUMP";#N/A,#N/A,FALSE,"CASH FLOW";#N/A,#N/A,FALSE,"SALE";#N/A,#N/A,FALSE,"TIS";#N/A,#N/A,FALSE,"RENT ROLL"}</definedName>
    <definedName name="wrn.Pro._.Forma._2" localSheetId="0" hidden="1">{#N/A,#N/A,FALSE,"ACQ";#N/A,#N/A,FALSE,"ASSUMP";#N/A,#N/A,FALSE,"CASH FLOW";#N/A,#N/A,FALSE,"SALE";#N/A,#N/A,FALSE,"TIS";#N/A,#N/A,FALSE,"RENT ROLL"}</definedName>
    <definedName name="wrn.Pro._.Forma._2" hidden="1">{#N/A,#N/A,FALSE,"ACQ";#N/A,#N/A,FALSE,"ASSUMP";#N/A,#N/A,FALSE,"CASH FLOW";#N/A,#N/A,FALSE,"SALE";#N/A,#N/A,FALSE,"TIS";#N/A,#N/A,FALSE,"RENT ROLL"}</definedName>
    <definedName name="wrn.Pro._.Forma._3" localSheetId="0" hidden="1">{#N/A,#N/A,FALSE,"ACQ";#N/A,#N/A,FALSE,"ASSUMP";#N/A,#N/A,FALSE,"CASH FLOW";#N/A,#N/A,FALSE,"SALE";#N/A,#N/A,FALSE,"TIS";#N/A,#N/A,FALSE,"RENT ROLL"}</definedName>
    <definedName name="wrn.Pro._.Forma._3" hidden="1">{#N/A,#N/A,FALSE,"ACQ";#N/A,#N/A,FALSE,"ASSUMP";#N/A,#N/A,FALSE,"CASH FLOW";#N/A,#N/A,FALSE,"SALE";#N/A,#N/A,FALSE,"TIS";#N/A,#N/A,FALSE,"RENT ROLL"}</definedName>
    <definedName name="wrn.Product_Assumptions." localSheetId="0" hidden="1">{"One",#N/A,FALSE,"Product Assumptions";"Two",#N/A,FALSE,"Product Assumptions";"Three",#N/A,FALSE,"Product Assumptions";"Four",#N/A,FALSE,"Product Assumptions";"Five",#N/A,FALSE,"Product Assumptions";"Six",#N/A,FALSE,"Product Assumptions"}</definedName>
    <definedName name="wrn.Product_Assumptions." hidden="1">{"One",#N/A,FALSE,"Product Assumptions";"Two",#N/A,FALSE,"Product Assumptions";"Three",#N/A,FALSE,"Product Assumptions";"Four",#N/A,FALSE,"Product Assumptions";"Five",#N/A,FALSE,"Product Assumptions";"Six",#N/A,FALSE,"Product Assumptions"}</definedName>
    <definedName name="wrn.products" localSheetId="0" hidden="1">{#N/A,#N/A,FALSE,"1";#N/A,#N/A,FALSE,"2";#N/A,#N/A,FALSE,"16 - 17";#N/A,#N/A,FALSE,"18 - 19";#N/A,#N/A,FALSE,"26";#N/A,#N/A,FALSE,"27";#N/A,#N/A,FALSE,"28"}</definedName>
    <definedName name="wrn.products" hidden="1">{#N/A,#N/A,FALSE,"1";#N/A,#N/A,FALSE,"2";#N/A,#N/A,FALSE,"16 - 17";#N/A,#N/A,FALSE,"18 - 19";#N/A,#N/A,FALSE,"26";#N/A,#N/A,FALSE,"27";#N/A,#N/A,FALSE,"28"}</definedName>
    <definedName name="wrn.Products." localSheetId="0" hidden="1">{#N/A,#N/A,FALSE,"1";#N/A,#N/A,FALSE,"2";#N/A,#N/A,FALSE,"16 - 17";#N/A,#N/A,FALSE,"18 - 19";#N/A,#N/A,FALSE,"26";#N/A,#N/A,FALSE,"27";#N/A,#N/A,FALSE,"28"}</definedName>
    <definedName name="wrn.Products." hidden="1">{#N/A,#N/A,FALSE,"1";#N/A,#N/A,FALSE,"2";#N/A,#N/A,FALSE,"16 - 17";#N/A,#N/A,FALSE,"18 - 19";#N/A,#N/A,FALSE,"26";#N/A,#N/A,FALSE,"27";#N/A,#N/A,FALSE,"28"}</definedName>
    <definedName name="wrn.Proforma." localSheetId="0" hidden="1">{#N/A,#N/A,TRUE,"Summary";#N/A,#N/A,TRUE,"InPlace";#N/A,#N/A,TRUE,"Stable";#N/A,#N/A,TRUE,"RentRoll";#N/A,#N/A,TRUE,"I&amp;E";#N/A,#N/A,TRUE,"Expense Detail";#N/A,#N/A,TRUE,"CAM Recov(InPlace)";#N/A,#N/A,TRUE,"CAM Recov(Stable)";#N/A,#N/A,TRUE,"Tax Recov";#N/A,#N/A,TRUE,"Expiration";#N/A,#N/A,TRUE,"Sales";#N/A,#N/A,TRUE,"Tax"}</definedName>
    <definedName name="wrn.Proforma." hidden="1">{#N/A,#N/A,TRUE,"Summary";#N/A,#N/A,TRUE,"InPlace";#N/A,#N/A,TRUE,"Stable";#N/A,#N/A,TRUE,"RentRoll";#N/A,#N/A,TRUE,"I&amp;E";#N/A,#N/A,TRUE,"Expense Detail";#N/A,#N/A,TRUE,"CAM Recov(InPlace)";#N/A,#N/A,TRUE,"CAM Recov(Stable)";#N/A,#N/A,TRUE,"Tax Recov";#N/A,#N/A,TRUE,"Expiration";#N/A,#N/A,TRUE,"Sales";#N/A,#N/A,TRUE,"Tax"}</definedName>
    <definedName name="wrn.Proforma._.Review." localSheetId="0" hidden="1">{#N/A,#N/A,FALSE,"Occ and Rate";#N/A,#N/A,FALSE,"PF Input";#N/A,#N/A,FALSE,"Proforma Five Yr";#N/A,#N/A,FALSE,"Hotcomps"}</definedName>
    <definedName name="wrn.Proforma._.Review." hidden="1">{#N/A,#N/A,FALSE,"Occ and Rate";#N/A,#N/A,FALSE,"PF Input";#N/A,#N/A,FALSE,"Proforma Five Yr";#N/A,#N/A,FALSE,"Hotcomps"}</definedName>
    <definedName name="wrn.Proforma._.Review._1" localSheetId="0" hidden="1">{#N/A,#N/A,FALSE,"Occ and Rate";#N/A,#N/A,FALSE,"PF Input";#N/A,#N/A,FALSE,"Proforma Five Yr";#N/A,#N/A,FALSE,"Hotcomps"}</definedName>
    <definedName name="wrn.Proforma._.Review._1" hidden="1">{#N/A,#N/A,FALSE,"Occ and Rate";#N/A,#N/A,FALSE,"PF Input";#N/A,#N/A,FALSE,"Proforma Five Yr";#N/A,#N/A,FALSE,"Hotcomps"}</definedName>
    <definedName name="wrn.Proforma._.Review._2" localSheetId="0" hidden="1">{#N/A,#N/A,FALSE,"Occ and Rate";#N/A,#N/A,FALSE,"PF Input";#N/A,#N/A,FALSE,"Proforma Five Yr";#N/A,#N/A,FALSE,"Hotcomps"}</definedName>
    <definedName name="wrn.Proforma._.Review._2" hidden="1">{#N/A,#N/A,FALSE,"Occ and Rate";#N/A,#N/A,FALSE,"PF Input";#N/A,#N/A,FALSE,"Proforma Five Yr";#N/A,#N/A,FALSE,"Hotcomps"}</definedName>
    <definedName name="wrn.Proforma._.Review._3" localSheetId="0" hidden="1">{#N/A,#N/A,FALSE,"Occ and Rate";#N/A,#N/A,FALSE,"PF Input";#N/A,#N/A,FALSE,"Proforma Five Yr";#N/A,#N/A,FALSE,"Hotcomps"}</definedName>
    <definedName name="wrn.Proforma._.Review._3" hidden="1">{#N/A,#N/A,FALSE,"Occ and Rate";#N/A,#N/A,FALSE,"PF Input";#N/A,#N/A,FALSE,"Proforma Five Yr";#N/A,#N/A,FALSE,"Hotcomps"}</definedName>
    <definedName name="wrn.Proforma.1" localSheetId="0" hidden="1">{#N/A,#N/A,TRUE,"Summary";#N/A,#N/A,TRUE,"InPlace";#N/A,#N/A,TRUE,"Stable";#N/A,#N/A,TRUE,"RentRoll";#N/A,#N/A,TRUE,"I&amp;E";#N/A,#N/A,TRUE,"Expense Detail";#N/A,#N/A,TRUE,"CAM Recov(InPlace)";#N/A,#N/A,TRUE,"CAM Recov(Stable)";#N/A,#N/A,TRUE,"Tax Recov";#N/A,#N/A,TRUE,"Expiration";#N/A,#N/A,TRUE,"Sales";#N/A,#N/A,TRUE,"Tax"}</definedName>
    <definedName name="wrn.Proforma.1" hidden="1">{#N/A,#N/A,TRUE,"Summary";#N/A,#N/A,TRUE,"InPlace";#N/A,#N/A,TRUE,"Stable";#N/A,#N/A,TRUE,"RentRoll";#N/A,#N/A,TRUE,"I&amp;E";#N/A,#N/A,TRUE,"Expense Detail";#N/A,#N/A,TRUE,"CAM Recov(InPlace)";#N/A,#N/A,TRUE,"CAM Recov(Stable)";#N/A,#N/A,TRUE,"Tax Recov";#N/A,#N/A,TRUE,"Expiration";#N/A,#N/A,TRUE,"Sales";#N/A,#N/A,TRUE,"Tax"}</definedName>
    <definedName name="wrn.Program._.Compliance." localSheetId="0" hidden="1">{#N/A,#N/A,FALSE,"COMPLIANCE"}</definedName>
    <definedName name="wrn.Program._.Compliance." hidden="1">{#N/A,#N/A,FALSE,"COMPLIANCE"}</definedName>
    <definedName name="wrn.Project._.Cash._.Flows." localSheetId="0" hidden="1">{"Project Cash Flows",#N/A,FALSE,"Monthly Cash Flows";"Direct Cost Schedule",#N/A,FALSE,"Monthly Cash Flows";"Partitioned IRR Schedule",#N/A,FALSE,"Monthly Cash Flows"}</definedName>
    <definedName name="wrn.Project._.Cash._.Flows." hidden="1">{"Project Cash Flows",#N/A,FALSE,"Monthly Cash Flows";"Direct Cost Schedule",#N/A,FALSE,"Monthly Cash Flows";"Partitioned IRR Schedule",#N/A,FALSE,"Monthly Cash Flows"}</definedName>
    <definedName name="wrn.Project._.Summaries." localSheetId="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wrn.Project._.Summaries."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wrn.Projections." localSheetId="0" hidden="1">{#N/A,#N/A,FALSE,"Release Price";#N/A,#N/A,FALSE,"Cash flow for 50 Unit";#N/A,#N/A,FALSE,"Cash Flow for 3 Models"}</definedName>
    <definedName name="wrn.Projections." hidden="1">{#N/A,#N/A,FALSE,"Release Price";#N/A,#N/A,FALSE,"Cash flow for 50 Unit";#N/A,#N/A,FALSE,"Cash Flow for 3 Models"}</definedName>
    <definedName name="wrn.Property._.Description." localSheetId="0" hidden="1">{#N/A,#N/A,FALSE,"PROP. DESCRIPTION"}</definedName>
    <definedName name="wrn.Property._.Description." hidden="1">{#N/A,#N/A,FALSE,"PROP. DESCRIPTION"}</definedName>
    <definedName name="wrn.PropertyInformation." localSheetId="0" hidden="1">{#N/A,#N/A,FALSE,"PropertyInfo"}</definedName>
    <definedName name="wrn.PropertyInformation." hidden="1">{#N/A,#N/A,FALSE,"PropertyInfo"}</definedName>
    <definedName name="wrn.pror" localSheetId="0" hidden="1">{#N/A,#N/A,FALSE,"Pharm";#N/A,#N/A,FALSE,"WWCM"}</definedName>
    <definedName name="wrn.pror" hidden="1">{#N/A,#N/A,FALSE,"Pharm";#N/A,#N/A,FALSE,"WWCM"}</definedName>
    <definedName name="wrn.Prototypes." localSheetId="0" hidden="1">{"One",#N/A,FALSE,"Prototypes";"Two",#N/A,FALSE,"Prototypes";"Three",#N/A,FALSE,"Prototypes";"Four",#N/A,FALSE,"Prototypes";"Five",#N/A,FALSE,"Prototypes"}</definedName>
    <definedName name="wrn.Prototypes." hidden="1">{"One",#N/A,FALSE,"Prototypes";"Two",#N/A,FALSE,"Prototypes";"Three",#N/A,FALSE,"Prototypes";"Four",#N/A,FALSE,"Prototypes";"Five",#N/A,FALSE,"Prototypes"}</definedName>
    <definedName name="wrn.provision." localSheetId="0" hidden="1">{#N/A,#N/A,FALSE,"Provision";#N/A,#N/A,FALSE,"Reconciliation";#N/A,#N/A,FALSE,"State Tax";#N/A,#N/A,FALSE,"Tax Credits";#N/A,#N/A,FALSE,"Permanent";#N/A,#N/A,FALSE,"REMI";#N/A,#N/A,FALSE,"RIFSL";#N/A,#N/A,FALSE,"AMT";#N/A,#N/A,FALSE,"Def. Tax";#N/A,#N/A,FALSE,"Est. Tax ";#N/A,#N/A,FALSE,"State Tax-Total Prov";#N/A,#N/A,FALSE,"State Tax-Currently Payable";#N/A,#N/A,FALSE,"Canada Tax";#N/A,#N/A,FALSE,"Current Tax"}</definedName>
    <definedName name="wrn.provision." hidden="1">{#N/A,#N/A,FALSE,"Provision";#N/A,#N/A,FALSE,"Reconciliation";#N/A,#N/A,FALSE,"State Tax";#N/A,#N/A,FALSE,"Tax Credits";#N/A,#N/A,FALSE,"Permanent";#N/A,#N/A,FALSE,"REMI";#N/A,#N/A,FALSE,"RIFSL";#N/A,#N/A,FALSE,"AMT";#N/A,#N/A,FALSE,"Def. Tax";#N/A,#N/A,FALSE,"Est. Tax ";#N/A,#N/A,FALSE,"State Tax-Total Prov";#N/A,#N/A,FALSE,"State Tax-Currently Payable";#N/A,#N/A,FALSE,"Canada Tax";#N/A,#N/A,FALSE,"Current Tax"}</definedName>
    <definedName name="wrn.Proyección._.2007." localSheetId="0" hidden="1">{#N/A,#N/A,TRUE,"ingtemat"}</definedName>
    <definedName name="wrn.Proyección._.2007." hidden="1">{#N/A,#N/A,TRUE,"ingtemat"}</definedName>
    <definedName name="wrn.prueba." localSheetId="0" hidden="1">{#N/A,#N/A,FALSE,"Proyección 1998-2007"}</definedName>
    <definedName name="wrn.prueba." hidden="1">{#N/A,#N/A,FALSE,"Proyección 1998-2007"}</definedName>
    <definedName name="wrn.PSell_Out." localSheetId="0" hidden="1">{"PSell_Out",#N/A,FALSE,"PSell_Out"}</definedName>
    <definedName name="wrn.PSell_Out." hidden="1">{"PSell_Out",#N/A,FALSE,"PSell_Out"}</definedName>
    <definedName name="wrn.Pulp." localSheetId="0" hidden="1">{"Pulp Production",#N/A,FALSE,"Pulp";"Pulp Earnings",#N/A,FALSE,"Pulp"}</definedName>
    <definedName name="wrn.Pulp." hidden="1">{"Pulp Production",#N/A,FALSE,"Pulp";"Pulp Earnings",#N/A,FALSE,"Pulp"}</definedName>
    <definedName name="wrn.Pulp.2" localSheetId="0" hidden="1">{"Pulp Production",#N/A,FALSE,"Pulp";"Pulp Earnings",#N/A,FALSE,"Pulp"}</definedName>
    <definedName name="wrn.Pulp.2" hidden="1">{"Pulp Production",#N/A,FALSE,"Pulp";"Pulp Earnings",#N/A,FALSE,"Pulp"}</definedName>
    <definedName name="wrn.Pulp.3" localSheetId="0" hidden="1">{"Pulp Production",#N/A,FALSE,"Pulp";"Pulp Earnings",#N/A,FALSE,"Pulp"}</definedName>
    <definedName name="wrn.Pulp.3" hidden="1">{"Pulp Production",#N/A,FALSE,"Pulp";"Pulp Earnings",#N/A,FALSE,"Pulp"}</definedName>
    <definedName name="wrn.Q2._.Press._.Release." localSheetId="0" hidden="1">{"Q2_STMT_INC_PR",#N/A,FALSE,"STMT OF INC";"Q2 SUPPL INFO PR",#N/A,FALSE,"SUPPL INFO"}</definedName>
    <definedName name="wrn.Q2._.Press._.Release." hidden="1">{"Q2_STMT_INC_PR",#N/A,FALSE,"STMT OF INC";"Q2 SUPPL INFO PR",#N/A,FALSE,"SUPPL INFO"}</definedName>
    <definedName name="wrn.quarterly." localSheetId="0" hidden="1">{"quarterly",#N/A,FALSE,"Pro Forma"}</definedName>
    <definedName name="wrn.quarterly." hidden="1">{"quarterly",#N/A,FALSE,"Pro Forma"}</definedName>
    <definedName name="wrn.Quarterly._.Summary." localSheetId="0" hidden="1">{"qtrl1",#N/A,TRUE,"Annual Summary";"qtrl2",#N/A,TRUE,"Annual Summary";"qtrl3",#N/A,TRUE,"Annual Summary";"qtrl4",#N/A,TRUE,"QTLY Summary";"qtrl5",#N/A,TRUE,"QTLY Summary";"qtrl6",#N/A,TRUE,"QTLY Summary"}</definedName>
    <definedName name="wrn.Quarterly._.Summary." hidden="1">{"qtrl1",#N/A,TRUE,"Annual Summary";"qtrl2",#N/A,TRUE,"Annual Summary";"qtrl3",#N/A,TRUE,"Annual Summary";"qtrl4",#N/A,TRUE,"QTLY Summary";"qtrl5",#N/A,TRUE,"QTLY Summary";"qtrl6",#N/A,TRUE,"QTLY Summary"}</definedName>
    <definedName name="wrn.Quick._.Print." localSheetId="0" hidden="1">{"Pro Forma",#N/A,FALSE,"Prof";"Statistics",#N/A,FALSE,"Stats";"Incentive Fee Calc",#N/A,FALSE,"Incent"}</definedName>
    <definedName name="wrn.Quick._.Print." hidden="1">{"Pro Forma",#N/A,FALSE,"Prof";"Statistics",#N/A,FALSE,"Stats";"Incentive Fee Calc",#N/A,FALSE,"Incent"}</definedName>
    <definedName name="wrn.Quick._.View." localSheetId="0" hidden="1">{"Pro Forma",#N/A,FALSE,"Prof";"Statistics",#N/A,FALSE,"Stats";"Incentive Fee Calc",#N/A,FALSE,"Incent"}</definedName>
    <definedName name="wrn.Quick._.View." hidden="1">{"Pro Forma",#N/A,FALSE,"Prof";"Statistics",#N/A,FALSE,"Stats";"Incentive Fee Calc",#N/A,FALSE,"Incent"}</definedName>
    <definedName name="wrn.Rapport." localSheetId="0" hidden="1">{#N/A,#N/A,FALSE,"SHEET1";#N/A,#N/A,FALSE,"SHEET2";#N/A,#N/A,FALSE,"SHEET3";#N/A,#N/A,FALSE,"SHEET4"}</definedName>
    <definedName name="wrn.Rapport." hidden="1">{#N/A,#N/A,FALSE,"SHEET1";#N/A,#N/A,FALSE,"SHEET2";#N/A,#N/A,FALSE,"SHEET3";#N/A,#N/A,FALSE,"SHEET4"}</definedName>
    <definedName name="wrn.rate." localSheetId="0" hidden="1">{"RATES",#N/A,FALSE,"RECOVERY RATES";"CONTRIBUTIONS",#N/A,FALSE,"RECOVERY RATES";"GLA CATEGORY SUMMARY",#N/A,FALSE,"RECOVERY RATES"}</definedName>
    <definedName name="wrn.rate." hidden="1">{"RATES",#N/A,FALSE,"RECOVERY RATES";"CONTRIBUTIONS",#N/A,FALSE,"RECOVERY RATES";"GLA CATEGORY SUMMARY",#N/A,FALSE,"RECOVERY RATES"}</definedName>
    <definedName name="wrn.RATES." localSheetId="0" hidden="1">{"RATES",#N/A,FALSE,"RECOVERY RATES";"CONTRIBUTIONS",#N/A,FALSE,"RECOVERY RATES";"GLA CATEGORY SUMMARY",#N/A,FALSE,"RECOVERY RATES"}</definedName>
    <definedName name="wrn.RATES." hidden="1">{"RATES",#N/A,FALSE,"RECOVERY RATES";"CONTRIBUTIONS",#N/A,FALSE,"RECOVERY RATES";"GLA CATEGORY SUMMARY",#N/A,FALSE,"RECOVERY RATES"}</definedName>
    <definedName name="wrn.RCT._.AUDIT._.ADJUSTMENTS." localSheetId="0" hidden="1">{#N/A,#N/A,FALSE,"T2S(1)";#N/A,#N/A,FALSE,"WPLPADJ";#N/A,#N/A,FALSE,"DFPADJ"}</definedName>
    <definedName name="wrn.RCT._.AUDIT._.ADJUSTMENTS." hidden="1">{#N/A,#N/A,FALSE,"T2S(1)";#N/A,#N/A,FALSE,"WPLPADJ";#N/A,#N/A,FALSE,"DFPADJ"}</definedName>
    <definedName name="wrn.Recovery._.Calcs." localSheetId="0" hidden="1">{#N/A,#N/A,FALSE,"Recovery Calcs"}</definedName>
    <definedName name="wrn.Recovery._.Calcs." hidden="1">{#N/A,#N/A,FALSE,"Recovery Calcs"}</definedName>
    <definedName name="wrn.Reforcast._.Print." localSheetId="0" hidden="1">{#N/A,#N/A,FALSE,"RF Inc Stmt";#N/A,#N/A,FALSE,"RF-IS-1";#N/A,#N/A,FALSE,"RF-IS-2"}</definedName>
    <definedName name="wrn.Reforcast._.Print." hidden="1">{#N/A,#N/A,FALSE,"RF Inc Stmt";#N/A,#N/A,FALSE,"RF-IS-1";#N/A,#N/A,FALSE,"RF-IS-2"}</definedName>
    <definedName name="wrn.Reforecast." localSheetId="0"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leases._.Cash._.Accrual." localSheetId="0" hidden="1">{"a_releases",#N/A,FALSE,"Summary";"a_cash",#N/A,FALSE,"Summary";"a_accrual",#N/A,FALSE,"Summary"}</definedName>
    <definedName name="wrn.Releases._.Cash._.Accrual." hidden="1">{"a_releases",#N/A,FALSE,"Summary";"a_cash",#N/A,FALSE,"Summary";"a_accrual",#N/A,FALSE,"Summary"}</definedName>
    <definedName name="wrn.Relevant." localSheetId="0" hidden="1">{#N/A,#N/A,FALSE,"Title Page";#N/A,#N/A,FALSE,"Conclusions";#N/A,#N/A,FALSE,"Assum.";#N/A,#N/A,FALSE,"Sun  DCF-WC-Dep";#N/A,#N/A,FALSE,"MarketValue";#N/A,#N/A,FALSE,"BalSheet";#N/A,#N/A,FALSE,"WACC";#N/A,#N/A,FALSE,"PC+ Info.";#N/A,#N/A,FALSE,"PC+Info_2"}</definedName>
    <definedName name="wrn.Relevant." hidden="1">{#N/A,#N/A,FALSE,"Title Page";#N/A,#N/A,FALSE,"Conclusions";#N/A,#N/A,FALSE,"Assum.";#N/A,#N/A,FALSE,"Sun  DCF-WC-Dep";#N/A,#N/A,FALSE,"MarketValue";#N/A,#N/A,FALSE,"BalSheet";#N/A,#N/A,FALSE,"WACC";#N/A,#N/A,FALSE,"PC+ Info.";#N/A,#N/A,FALSE,"PC+Info_2"}</definedName>
    <definedName name="wrn.Relevant._.Sections." localSheetId="0" hidden="1">{#N/A,#N/A,FALSE,"Summary";#N/A,#N/A,FALSE,"Program Scheme";#N/A,#N/A,FALSE,"Assumptions";#N/A,#N/A,FALSE,"Development Budget";#N/A,#N/A,FALSE,"Timing";#N/A,#N/A,FALSE,"Development Costs &amp; Revenues";#N/A,#N/A,FALSE,"Cash Flow to Debt &amp; Equity";#N/A,#N/A,FALSE,"Cash Flow to Athena LP"}</definedName>
    <definedName name="wrn.Relevant._.Sections." hidden="1">{#N/A,#N/A,FALSE,"Summary";#N/A,#N/A,FALSE,"Program Scheme";#N/A,#N/A,FALSE,"Assumptions";#N/A,#N/A,FALSE,"Development Budget";#N/A,#N/A,FALSE,"Timing";#N/A,#N/A,FALSE,"Development Costs &amp; Revenues";#N/A,#N/A,FALSE,"Cash Flow to Debt &amp; Equity";#N/A,#N/A,FALSE,"Cash Flow to Athena LP"}</definedName>
    <definedName name="wrn.Relevant1." localSheetId="0" hidden="1">{#N/A,#N/A,FALSE,"Title Page";#N/A,#N/A,FALSE,"Conclusions";#N/A,#N/A,FALSE,"Assum.";#N/A,#N/A,FALSE,"Sun  DCF-WC-Dep";#N/A,#N/A,FALSE,"MarketValue";#N/A,#N/A,FALSE,"BalSheet";#N/A,#N/A,FALSE,"WACC";#N/A,#N/A,FALSE,"PC+ Info.";#N/A,#N/A,FALSE,"PC+Info_2"}</definedName>
    <definedName name="wrn.Relevant1." hidden="1">{#N/A,#N/A,FALSE,"Title Page";#N/A,#N/A,FALSE,"Conclusions";#N/A,#N/A,FALSE,"Assum.";#N/A,#N/A,FALSE,"Sun  DCF-WC-Dep";#N/A,#N/A,FALSE,"MarketValue";#N/A,#N/A,FALSE,"BalSheet";#N/A,#N/A,FALSE,"WACC";#N/A,#N/A,FALSE,"PC+ Info.";#N/A,#N/A,FALSE,"PC+Info_2"}</definedName>
    <definedName name="wrn.Remaining._.Obligation." localSheetId="0" hidden="1">{#N/A,#N/A,FALSE,"Summary (Oblg)";#N/A,#N/A,FALSE,"41 Mad (27&amp;28)";#N/A,#N/A,FALSE,"41 Mad (29-1)";#N/A,#N/A,FALSE,"41 Mad (29-2A)";#N/A,#N/A,FALSE,"41 Mad (29-2B)";#N/A,#N/A,FALSE,"41 Mad (30)";#N/A,#N/A,FALSE,"41 Mad (42)"}</definedName>
    <definedName name="wrn.Remaining._.Obligation." hidden="1">{#N/A,#N/A,FALSE,"Summary (Oblg)";#N/A,#N/A,FALSE,"41 Mad (27&amp;28)";#N/A,#N/A,FALSE,"41 Mad (29-1)";#N/A,#N/A,FALSE,"41 Mad (29-2A)";#N/A,#N/A,FALSE,"41 Mad (29-2B)";#N/A,#N/A,FALSE,"41 Mad (30)";#N/A,#N/A,FALSE,"41 Mad (42)"}</definedName>
    <definedName name="wrn.Rent." localSheetId="0" hidden="1">{"Rent1",#N/A,FALSE,"RENT";"Rent2",#N/A,FALSE,"RENT"}</definedName>
    <definedName name="wrn.Rent." hidden="1">{"Rent1",#N/A,FALSE,"RENT";"Rent2",#N/A,FALSE,"RENT"}</definedName>
    <definedName name="wrn.Rent._.Roll." localSheetId="0" hidden="1">{#N/A,#N/A,FALSE,"Rent Roll"}</definedName>
    <definedName name="wrn.Rent._.Roll." hidden="1">{#N/A,#N/A,FALSE,"Rent Roll"}</definedName>
    <definedName name="wrn.Rent._.Rolls." localSheetId="0" hidden="1">{"rENT rOLL 1",#N/A,FALSE,"Rent Roll_1";"Rent Roll 2",#N/A,FALSE,"Rent Roll_2";"Rent Roll 3",#N/A,FALSE,"Rent Roll_3";"Rent Roll 4",#N/A,FALSE,"Rent Roll_4"}</definedName>
    <definedName name="wrn.Rent._.Rolls." hidden="1">{"rENT rOLL 1",#N/A,FALSE,"Rent Roll_1";"Rent Roll 2",#N/A,FALSE,"Rent Roll_2";"Rent Roll 3",#N/A,FALSE,"Rent Roll_3";"Rent Roll 4",#N/A,FALSE,"Rent Roll_4"}</definedName>
    <definedName name="wrn.RentRoll." localSheetId="0" hidden="1">{"CurrentRentRoll",#N/A,FALSE,"Graph &amp; Rent Roll"}</definedName>
    <definedName name="wrn.RentRoll." hidden="1">{"CurrentRentRoll",#N/A,FALSE,"Graph &amp; Rent Roll"}</definedName>
    <definedName name="wrn.RentRoll._1" localSheetId="0" hidden="1">{"CurrentRentRoll",#N/A,FALSE,"Graph &amp; Rent Roll"}</definedName>
    <definedName name="wrn.RentRoll._1" hidden="1">{"CurrentRentRoll",#N/A,FALSE,"Graph &amp; Rent Roll"}</definedName>
    <definedName name="wrn.RentRoll._2" localSheetId="0" hidden="1">{"CurrentRentRoll",#N/A,FALSE,"Graph &amp; Rent Roll"}</definedName>
    <definedName name="wrn.RentRoll._2" hidden="1">{"CurrentRentRoll",#N/A,FALSE,"Graph &amp; Rent Roll"}</definedName>
    <definedName name="wrn.RentRoll._3" localSheetId="0" hidden="1">{"CurrentRentRoll",#N/A,FALSE,"Graph &amp; Rent Roll"}</definedName>
    <definedName name="wrn.RentRoll._3" hidden="1">{"CurrentRentRoll",#N/A,FALSE,"Graph &amp; Rent Roll"}</definedName>
    <definedName name="wrn.Repayments." localSheetId="0" hidden="1">{"One",#N/A,FALSE,"Repayments";"Two",#N/A,FALSE,"Repayments"}</definedName>
    <definedName name="wrn.Repayments." hidden="1">{"One",#N/A,FALSE,"Repayments";"Two",#N/A,FALSE,"Repayments"}</definedName>
    <definedName name="wrn.report" localSheetId="0" hidden="1">{#N/A,#N/A,FALSE,"Project Summary";#N/A,#N/A,FALSE,"Parameter Summary";#N/A,#N/A,FALSE,"Budget Control Report";#N/A,#N/A,FALSE,"DETAIL.XLS"}</definedName>
    <definedName name="wrn.report" hidden="1">{#N/A,#N/A,FALSE,"Project Summary";#N/A,#N/A,FALSE,"Parameter Summary";#N/A,#N/A,FALSE,"Budget Control Report";#N/A,#N/A,FALSE,"DETAIL.XLS"}</definedName>
    <definedName name="wrn.REPORT." localSheetId="0"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wrn.REPORT."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wrn.Report._.Detail." localSheetId="0" hidden="1">{#N/A,#N/A,FALSE,"Recon of Schedules to BS";#N/A,#N/A,FALSE,"Reconciliation";#N/A,#N/A,FALSE,"Summary";#N/A,#N/A,FALSE,"Recon of GenLedg to Detail";#N/A,#N/A,FALSE,"Atlanta";#N/A,#N/A,FALSE,"Columbia";#N/A,#N/A,FALSE,"Greensboro - Winston-Salem";#N/A,#N/A,FALSE,"Memphis";#N/A,#N/A,FALSE,"Nashville";#N/A,#N/A,FALSE,"Raleigh";#N/A,#N/A,FALSE,"Richmond"}</definedName>
    <definedName name="wrn.Report._.Detail." hidden="1">{#N/A,#N/A,FALSE,"Recon of Schedules to BS";#N/A,#N/A,FALSE,"Reconciliation";#N/A,#N/A,FALSE,"Summary";#N/A,#N/A,FALSE,"Recon of GenLedg to Detail";#N/A,#N/A,FALSE,"Atlanta";#N/A,#N/A,FALSE,"Columbia";#N/A,#N/A,FALSE,"Greensboro - Winston-Salem";#N/A,#N/A,FALSE,"Memphis";#N/A,#N/A,FALSE,"Nashville";#N/A,#N/A,FALSE,"Raleigh";#N/A,#N/A,FALSE,"Richmond"}</definedName>
    <definedName name="wrn.Report._.Detail.10UCP" localSheetId="0" hidden="1">{#N/A,#N/A,FALSE,"Recon of Schedules to BS";#N/A,#N/A,FALSE,"Reconciliation";#N/A,#N/A,FALSE,"Summary";#N/A,#N/A,FALSE,"Recon of GenLedg to Detail";#N/A,#N/A,FALSE,"Atlanta";#N/A,#N/A,FALSE,"Columbia";#N/A,#N/A,FALSE,"Greensboro - Winston-Salem";#N/A,#N/A,FALSE,"Memphis";#N/A,#N/A,FALSE,"Nashville";#N/A,#N/A,FALSE,"Raleigh";#N/A,#N/A,FALSE,"Richmond"}</definedName>
    <definedName name="wrn.Report._.Detail.10UCP" hidden="1">{#N/A,#N/A,FALSE,"Recon of Schedules to BS";#N/A,#N/A,FALSE,"Reconciliation";#N/A,#N/A,FALSE,"Summary";#N/A,#N/A,FALSE,"Recon of GenLedg to Detail";#N/A,#N/A,FALSE,"Atlanta";#N/A,#N/A,FALSE,"Columbia";#N/A,#N/A,FALSE,"Greensboro - Winston-Salem";#N/A,#N/A,FALSE,"Memphis";#N/A,#N/A,FALSE,"Nashville";#N/A,#N/A,FALSE,"Raleigh";#N/A,#N/A,FALSE,"Richmond"}</definedName>
    <definedName name="wrn.REPORT._.FOR._.FA." localSheetId="0" hidden="1">{"Report for FA","FA",FALSE,"Benefits"}</definedName>
    <definedName name="wrn.REPORT._.FOR._.FA." hidden="1">{"Report for FA","FA",FALSE,"Benefits"}</definedName>
    <definedName name="wrn.Report._.I." localSheetId="0" hidden="1">{#N/A,#N/A,FALSE,"Assumptions";#N/A,#N/A,FALSE,"Promote Assumptions";#N/A,#N/A,FALSE,"Residual Analysis";#N/A,#N/A,FALSE,"ROC";#N/A,#N/A,FALSE,"Project Costs";#N/A,#N/A,FALSE,"Annual CF";#N/A,#N/A,FALSE,"Stab Proforma"}</definedName>
    <definedName name="wrn.Report._.I." hidden="1">{#N/A,#N/A,FALSE,"Assumptions";#N/A,#N/A,FALSE,"Promote Assumptions";#N/A,#N/A,FALSE,"Residual Analysis";#N/A,#N/A,FALSE,"ROC";#N/A,#N/A,FALSE,"Project Costs";#N/A,#N/A,FALSE,"Annual CF";#N/A,#N/A,FALSE,"Stab Proforma"}</definedName>
    <definedName name="wrn.Report1" localSheetId="0" hidden="1">{#N/A,#N/A,FALSE,"Summary";#N/A,#N/A,FALSE,"Loan Info";#N/A,#N/A,FALSE,"Property &amp; Borrower - Office";#N/A,#N/A,FALSE,"Property &amp; Borrower - Retail";#N/A,#N/A,FALSE,"Property &amp; Borrower-Industrial";#N/A,#N/A,FALSE,"Property &amp; Borrower-Multifamily";#N/A,#N/A,FALSE,"Property &amp; Borrower-MHP";#N/A,#N/A,FALSE,"Property &amp; Borrower-Self Storg";#N/A,#N/A,FALSE,"Property &amp; Borrower-Health";#N/A,#N/A,FALSE,"Property &amp; Borrower-Hospitality";#N/A,#N/A,FALSE,"Lease Rollover";#N/A,#N/A,FALSE,"Comm Rent Comparables";#N/A,#N/A,FALSE,"Comm Sales Comparables";#N/A,#N/A,FALSE,"MF Rental Comparables";#N/A,#N/A,FALSE,"MF Sales Comparables";#N/A,#N/A,FALSE,"Location &amp; Market";#N/A,#N/A,FALSE,"Enviro &amp; Engineering";#N/A,#N/A,FALSE,"Reserve Requirements";#N/A,#N/A,FALSE,"Income Analysis-Comm";#N/A,#N/A,FALSE,"Income Analysis-Self Store";#N/A,#N/A,FALSE,"Income Analysis-MF";#N/A,#N/A,FALSE,"Income Analysis-Hosp";#N/A,#N/A,FALSE,"Income Analysis Notes"}</definedName>
    <definedName name="wrn.Report1" hidden="1">{#N/A,#N/A,FALSE,"Summary";#N/A,#N/A,FALSE,"Loan Info";#N/A,#N/A,FALSE,"Property &amp; Borrower - Office";#N/A,#N/A,FALSE,"Property &amp; Borrower - Retail";#N/A,#N/A,FALSE,"Property &amp; Borrower-Industrial";#N/A,#N/A,FALSE,"Property &amp; Borrower-Multifamily";#N/A,#N/A,FALSE,"Property &amp; Borrower-MHP";#N/A,#N/A,FALSE,"Property &amp; Borrower-Self Storg";#N/A,#N/A,FALSE,"Property &amp; Borrower-Health";#N/A,#N/A,FALSE,"Property &amp; Borrower-Hospitality";#N/A,#N/A,FALSE,"Lease Rollover";#N/A,#N/A,FALSE,"Comm Rent Comparables";#N/A,#N/A,FALSE,"Comm Sales Comparables";#N/A,#N/A,FALSE,"MF Rental Comparables";#N/A,#N/A,FALSE,"MF Sales Comparables";#N/A,#N/A,FALSE,"Location &amp; Market";#N/A,#N/A,FALSE,"Enviro &amp; Engineering";#N/A,#N/A,FALSE,"Reserve Requirements";#N/A,#N/A,FALSE,"Income Analysis-Comm";#N/A,#N/A,FALSE,"Income Analysis-Self Store";#N/A,#N/A,FALSE,"Income Analysis-MF";#N/A,#N/A,FALSE,"Income Analysis-Hosp";#N/A,#N/A,FALSE,"Income Analysis Notes"}</definedName>
    <definedName name="wrn.Report1." localSheetId="0" hidden="1">{"Title",#N/A,TRUE,"Title";"Content",#N/A,TRUE,"Title";"Section1",#N/A,TRUE,"Title";"Output1",#N/A,TRUE,"Output";"Section2",#N/A,TRUE,"Title";"Graph1",#N/A,TRUE,"Output";"Section3",#N/A,TRUE,"Title";"Graph2",#N/A,TRUE,"Output";"Section4",#N/A,TRUE,"Title";"Gap1",#N/A,TRUE,"Output";"Section5",#N/A,TRUE,"Title";"Model_all",#N/A,TRUE,"Autostrade S.p.A."}</definedName>
    <definedName name="wrn.Report1." hidden="1">{"Title",#N/A,TRUE,"Title";"Content",#N/A,TRUE,"Title";"Section1",#N/A,TRUE,"Title";"Output1",#N/A,TRUE,"Output";"Section2",#N/A,TRUE,"Title";"Graph1",#N/A,TRUE,"Output";"Section3",#N/A,TRUE,"Title";"Graph2",#N/A,TRUE,"Output";"Section4",#N/A,TRUE,"Title";"Gap1",#N/A,TRUE,"Output";"Section5",#N/A,TRUE,"Title";"Model_all",#N/A,TRUE,"Autostrade S.p.A."}</definedName>
    <definedName name="wrn.Report2" localSheetId="0" hidden="1">{#N/A,#N/A,FALSE,"Summary";#N/A,#N/A,FALSE,"Loan Info";#N/A,#N/A,FALSE,"Property &amp; Borrower - Office";#N/A,#N/A,FALSE,"Property &amp; Borrower - Retail";#N/A,#N/A,FALSE,"Property &amp; Borrower-Industrial";#N/A,#N/A,FALSE,"Property &amp; Borrower-Multifamily";#N/A,#N/A,FALSE,"Property &amp; Borrower-MHP";#N/A,#N/A,FALSE,"Property &amp; Borrower-Self Storg";#N/A,#N/A,FALSE,"Property &amp; Borrower-Health";#N/A,#N/A,FALSE,"Property &amp; Borrower-Hospitality";#N/A,#N/A,FALSE,"Lease Rollover";#N/A,#N/A,FALSE,"Comm Rent Comparables";#N/A,#N/A,FALSE,"Comm Sales Comparables";#N/A,#N/A,FALSE,"MF Rental Comparables";#N/A,#N/A,FALSE,"MF Sales Comparables";#N/A,#N/A,FALSE,"Location &amp; Market";#N/A,#N/A,FALSE,"Enviro &amp; Engineering";#N/A,#N/A,FALSE,"Reserve Requirements";#N/A,#N/A,FALSE,"Income Analysis-Comm";#N/A,#N/A,FALSE,"Income Analysis-Self Store";#N/A,#N/A,FALSE,"Income Analysis-MF";#N/A,#N/A,FALSE,"Income Analysis-Hosp";#N/A,#N/A,FALSE,"Income Analysis Notes"}</definedName>
    <definedName name="wrn.Report2" hidden="1">{#N/A,#N/A,FALSE,"Summary";#N/A,#N/A,FALSE,"Loan Info";#N/A,#N/A,FALSE,"Property &amp; Borrower - Office";#N/A,#N/A,FALSE,"Property &amp; Borrower - Retail";#N/A,#N/A,FALSE,"Property &amp; Borrower-Industrial";#N/A,#N/A,FALSE,"Property &amp; Borrower-Multifamily";#N/A,#N/A,FALSE,"Property &amp; Borrower-MHP";#N/A,#N/A,FALSE,"Property &amp; Borrower-Self Storg";#N/A,#N/A,FALSE,"Property &amp; Borrower-Health";#N/A,#N/A,FALSE,"Property &amp; Borrower-Hospitality";#N/A,#N/A,FALSE,"Lease Rollover";#N/A,#N/A,FALSE,"Comm Rent Comparables";#N/A,#N/A,FALSE,"Comm Sales Comparables";#N/A,#N/A,FALSE,"MF Rental Comparables";#N/A,#N/A,FALSE,"MF Sales Comparables";#N/A,#N/A,FALSE,"Location &amp; Market";#N/A,#N/A,FALSE,"Enviro &amp; Engineering";#N/A,#N/A,FALSE,"Reserve Requirements";#N/A,#N/A,FALSE,"Income Analysis-Comm";#N/A,#N/A,FALSE,"Income Analysis-Self Store";#N/A,#N/A,FALSE,"Income Analysis-MF";#N/A,#N/A,FALSE,"Income Analysis-Hosp";#N/A,#N/A,FALSE,"Income Analysis Notes"}</definedName>
    <definedName name="wrn.Report5" localSheetId="0" hidden="1">{#N/A,#N/A,FALSE,"Summary";#N/A,#N/A,FALSE,"Assumptions";#N/A,#N/A,FALSE,"Cash Flow";#N/A,#N/A,FALSE,"Residual Calculation";#N/A,#N/A,FALSE,"Pricing Matrix";#N/A,#N/A,FALSE,"Pricing Matrix II";#N/A,#N/A,FALSE,"Expiration Schedule"}</definedName>
    <definedName name="wrn.Report5" hidden="1">{#N/A,#N/A,FALSE,"Summary";#N/A,#N/A,FALSE,"Assumptions";#N/A,#N/A,FALSE,"Cash Flow";#N/A,#N/A,FALSE,"Residual Calculation";#N/A,#N/A,FALSE,"Pricing Matrix";#N/A,#N/A,FALSE,"Pricing Matrix II";#N/A,#N/A,FALSE,"Expiration Schedule"}</definedName>
    <definedName name="wrn.reports." localSheetId="0" hidden="1">{#N/A,#N/A,FALSE,"Project Summary";#N/A,#N/A,FALSE,"Parameter Summary";#N/A,#N/A,FALSE,"Budget Control Report";#N/A,#N/A,FALSE,"DETAIL.XLS"}</definedName>
    <definedName name="wrn.reports." hidden="1">{#N/A,#N/A,FALSE,"Project Summary";#N/A,#N/A,FALSE,"Parameter Summary";#N/A,#N/A,FALSE,"Budget Control Report";#N/A,#N/A,FALSE,"DETAIL.XLS"}</definedName>
    <definedName name="wrn.Residential._.Summary." localSheetId="0" hidden="1">{"Residential Summary",#N/A,TRUE,"Summary";"Residential Budget",#N/A,TRUE,"Summary";"Residential Cash Flow",#N/A,TRUE,"Summary";"Residential Project Costs",#N/A,TRUE,"Summary"}</definedName>
    <definedName name="wrn.Residential._.Summary." hidden="1">{"Residential Summary",#N/A,TRUE,"Summary";"Residential Budget",#N/A,TRUE,"Summary";"Residential Cash Flow",#N/A,TRUE,"Summary";"Residential Project Costs",#N/A,TRUE,"Summary"}</definedName>
    <definedName name="wrn.Restricted._.Rpts." localSheetId="0" hidden="1">{"RptRY",#N/A,FALSE,"CDGy";"RptRQ",#N/A,FALSE,"CDGq";"RptRM",#N/A,FALSE,"CDGm"}</definedName>
    <definedName name="wrn.Restricted._.Rpts." hidden="1">{"RptRY",#N/A,FALSE,"CDGy";"RptRQ",#N/A,FALSE,"CDGq";"RptRM",#N/A,FALSE,"CDGm"}</definedName>
    <definedName name="wrn.Retail." localSheetId="0" hidden="1">{"Retail",#N/A,FALSE,"Retail"}</definedName>
    <definedName name="wrn.Retail." hidden="1">{"Retail",#N/A,FALSE,"Retail"}</definedName>
    <definedName name="wrn.Retail._.Summary." localSheetId="0" hidden="1">{"Retail Summary",#N/A,TRUE,"Summary";"Retail Development Budget",#N/A,TRUE,"Summary";"Retail Cash Flow",#N/A,TRUE,"Summary";"Retail Development Costs and NOI",#N/A,TRUE,"Summary";"Retail Detailed Project Costs",#N/A,TRUE,"Summary"}</definedName>
    <definedName name="wrn.Retail._.Summary." hidden="1">{"Retail Summary",#N/A,TRUE,"Summary";"Retail Development Budget",#N/A,TRUE,"Summary";"Retail Cash Flow",#N/A,TRUE,"Summary";"Retail Development Costs and NOI",#N/A,TRUE,"Summary";"Retail Detailed Project Costs",#N/A,TRUE,"Summary"}</definedName>
    <definedName name="wrn.Revenue._.Details." localSheetId="0" hidden="1">{"Revenue by Industry Chart",#N/A,FALSE,"Mix";"Annual Revenue Detail",#N/A,FALSE,"Mix";"Quarterly Revenue Detail",#N/A,FALSE,"Mix"}</definedName>
    <definedName name="wrn.Revenue._.Details." hidden="1">{"Revenue by Industry Chart",#N/A,FALSE,"Mix";"Annual Revenue Detail",#N/A,FALSE,"Mix";"Quarterly Revenue Detail",#N/A,FALSE,"Mix"}</definedName>
    <definedName name="wrn.Revs." localSheetId="0" hidden="1">{"Base_rev",#N/A,FALSE,"Proj_IS_Base";"Projrev",#N/A,FALSE,"Proj_IS_wOTLC";"Delta",#N/A,FALSE,"Delta Rev_PV"}</definedName>
    <definedName name="wrn.Revs." hidden="1">{"Base_rev",#N/A,FALSE,"Proj_IS_Base";"Projrev",#N/A,FALSE,"Proj_IS_wOTLC";"Delta",#N/A,FALSE,"Delta Rev_PV"}</definedName>
    <definedName name="wrn.Riverwood_comp_model." localSheetId="0" hidden="1">{#N/A,#N/A,FALSE,"Che-Ga";#N/A,#N/A,FALSE,"Iv-Sm";#N/A,#N/A,FALSE,"So-We";#N/A,#N/A,FALSE,"Me-Po";#N/A,#N/A,FALSE,"Be-Bo";#N/A,#N/A,FALSE,"Cha-Ki";#N/A,#N/A,FALSE,"In";#N/A,#N/A,FALSE,"Schedule 23";#N/A,#N/A,FALSE,"Schedule 22";#N/A,#N/A,FALSE,"WACC"}</definedName>
    <definedName name="wrn.Riverwood_comp_model." hidden="1">{#N/A,#N/A,FALSE,"Che-Ga";#N/A,#N/A,FALSE,"Iv-Sm";#N/A,#N/A,FALSE,"So-We";#N/A,#N/A,FALSE,"Me-Po";#N/A,#N/A,FALSE,"Be-Bo";#N/A,#N/A,FALSE,"Cha-Ki";#N/A,#N/A,FALSE,"In";#N/A,#N/A,FALSE,"Schedule 23";#N/A,#N/A,FALSE,"Schedule 22";#N/A,#N/A,FALSE,"WACC"}</definedName>
    <definedName name="wrn.Rmgmtfee." localSheetId="0" hidden="1">{#N/A,#N/A,FALSE,"Rmgmtfee"}</definedName>
    <definedName name="wrn.Rmgmtfee." hidden="1">{#N/A,#N/A,FALSE,"Rmgmtfee"}</definedName>
    <definedName name="wrn.Roll._.Up._.Fields." localSheetId="0" hidden="1">{"Total",#N/A,FALSE,"Six Fields";"PDP",#N/A,FALSE,"Six Fields";"PNP",#N/A,FALSE,"Six Fields";"PUD",#N/A,FALSE,"Six Fields";"Prob",#N/A,FALSE,"Six Fields"}</definedName>
    <definedName name="wrn.Roll._.Up._.Fields." hidden="1">{"Total",#N/A,FALSE,"Six Fields";"PDP",#N/A,FALSE,"Six Fields";"PNP",#N/A,FALSE,"Six Fields";"PUD",#N/A,FALSE,"Six Fields";"Prob",#N/A,FALSE,"Six Fields"}</definedName>
    <definedName name="wrn.Roll_Out." localSheetId="0" hidden="1">{"One",#N/A,FALSE,"Roll-out";"Two",#N/A,FALSE,"Roll-out";"Three",#N/A,FALSE,"Roll-out";"Four",#N/A,FALSE,"Roll-out";"Five",#N/A,FALSE,"Roll-out"}</definedName>
    <definedName name="wrn.Roll_Out." hidden="1">{"One",#N/A,FALSE,"Roll-out";"Two",#N/A,FALSE,"Roll-out";"Three",#N/A,FALSE,"Roll-out";"Four",#N/A,FALSE,"Roll-out";"Five",#N/A,FALSE,"Roll-out"}</definedName>
    <definedName name="wrn.Roof._.Report." localSheetId="0" hidden="1">{"Roofs Page 1",#N/A,FALSE,"Roof Outline";"Roofs Page 2",#N/A,FALSE,"Roof Outline"}</definedName>
    <definedName name="wrn.Roof._.Report." hidden="1">{"Roofs Page 1",#N/A,FALSE,"Roof Outline";"Roofs Page 2",#N/A,FALSE,"Roof Outline"}</definedName>
    <definedName name="wrn.rprt." localSheetId="0" hidden="1">{#N/A,#N/A,FALSE,"A";#N/A,#N/A,FALSE,"B-1";#N/A,#N/A,FALSE,"WACC";#N/A,#N/A,FALSE,"C-1 ";#N/A,#N/A,FALSE,"C-2";#N/A,#N/A,FALSE,"D-1";#N/A,#N/A,FALSE,"D-2";#N/A,#N/A,FALSE,"D-3"}</definedName>
    <definedName name="wrn.rprt." hidden="1">{#N/A,#N/A,FALSE,"A";#N/A,#N/A,FALSE,"B-1";#N/A,#N/A,FALSE,"WACC";#N/A,#N/A,FALSE,"C-1 ";#N/A,#N/A,FALSE,"C-2";#N/A,#N/A,FALSE,"D-1";#N/A,#N/A,FALSE,"D-2";#N/A,#N/A,FALSE,"D-3"}</definedName>
    <definedName name="wrn.rpt96." localSheetId="0" hidden="1">{"rmrev1",#N/A,FALSE,"Forecast96";"rmrev2",#N/A,FALSE,"Forecast96";"rmrev3",#N/A,FALSE,"Forecast96"}</definedName>
    <definedName name="wrn.rpt96." hidden="1">{"rmrev1",#N/A,FALSE,"Forecast96";"rmrev2",#N/A,FALSE,"Forecast96";"rmrev3",#N/A,FALSE,"Forecast96"}</definedName>
    <definedName name="wrn.RRDOMINION._.TOWER." localSheetId="0" hidden="1">{#N/A,#N/A,FALSE,"Title Pg.- Summary of Rent Roll";#N/A,#N/A,FALSE,"SUMMARY OF RENT ROLL";#N/A,#N/A,FALSE,"SUMMARY OF FLOOR AREAS";#N/A,#N/A,FALSE,"Title Pg. - Rent Roll";#N/A,#N/A,FALSE,"RETAIL SECTION";#N/A,#N/A,FALSE,"OFFICES";#N/A,#N/A,FALSE,"STORAGE";#N/A,#N/A,FALSE,"MISCELLANEOUS";#N/A,#N/A,FALSE,"Title Pg.Rental Income Analysis";#N/A,#N/A,FALSE,"RENTAL INCOME ANALYSIS";#N/A,#N/A,FALSE,"Title Pg.-Lease Expirations";#N/A,#N/A,FALSE,"LEASE EXPIRATIONS"}</definedName>
    <definedName name="wrn.RRDOMINION._.TOWER." hidden="1">{#N/A,#N/A,FALSE,"Title Pg.- Summary of Rent Roll";#N/A,#N/A,FALSE,"SUMMARY OF RENT ROLL";#N/A,#N/A,FALSE,"SUMMARY OF FLOOR AREAS";#N/A,#N/A,FALSE,"Title Pg. - Rent Roll";#N/A,#N/A,FALSE,"RETAIL SECTION";#N/A,#N/A,FALSE,"OFFICES";#N/A,#N/A,FALSE,"STORAGE";#N/A,#N/A,FALSE,"MISCELLANEOUS";#N/A,#N/A,FALSE,"Title Pg.Rental Income Analysis";#N/A,#N/A,FALSE,"RENTAL INCOME ANALYSIS";#N/A,#N/A,FALSE,"Title Pg.-Lease Expirations";#N/A,#N/A,FALSE,"LEASE EXPIRATIONS"}</definedName>
    <definedName name="wrn.RustyPresentation." localSheetId="0" hidden="1">{#N/A,#N/A,TRUE,"TransCore Summary";#N/A,#N/A,TRUE,"TransCore IS";#N/A,#N/A,TRUE,"TransCore Balance";#N/A,#N/A,TRUE,"TransCore Backlog";#N/A,#N/A,TRUE,"Syntonic IS";#N/A,#N/A,TRUE,"Syntonic Bal";#N/A,#N/A,TRUE,"Systems IS";#N/A,#N/A,TRUE,"Systems Bal"}</definedName>
    <definedName name="wrn.RustyPresentation." hidden="1">{#N/A,#N/A,TRUE,"TransCore Summary";#N/A,#N/A,TRUE,"TransCore IS";#N/A,#N/A,TRUE,"TransCore Balance";#N/A,#N/A,TRUE,"TransCore Backlog";#N/A,#N/A,TRUE,"Syntonic IS";#N/A,#N/A,TRUE,"Syntonic Bal";#N/A,#N/A,TRUE,"Systems IS";#N/A,#N/A,TRUE,"Systems Bal"}</definedName>
    <definedName name="wrn.SAA94TAX." localSheetId="0"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simple." localSheetId="0"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ldenliste." localSheetId="0" hidden="1">{"Saldenliste",#N/A,FALSE,"H A Ü"}</definedName>
    <definedName name="wrn.Saldenliste." hidden="1">{"Saldenliste",#N/A,FALSE,"H A Ü"}</definedName>
    <definedName name="wrn.sales." localSheetId="0" hidden="1">{"sales",#N/A,FALSE,"Sales";"sales existing",#N/A,FALSE,"Sales";"sales rd1",#N/A,FALSE,"Sales";"sales rd2",#N/A,FALSE,"Sales"}</definedName>
    <definedName name="wrn.sales." hidden="1">{"sales",#N/A,FALSE,"Sales";"sales existing",#N/A,FALSE,"Sales";"sales rd1",#N/A,FALSE,"Sales";"sales rd2",#N/A,FALSE,"Sales"}</definedName>
    <definedName name="wrn.Sales._.and._.Debt." localSheetId="0" hidden="1">{"a_sales",#N/A,FALSE,"Summary";"a_debt",#N/A,FALSE,"Summary"}</definedName>
    <definedName name="wrn.Sales._.and._.Debt." hidden="1">{"a_sales",#N/A,FALSE,"Summary";"a_debt",#N/A,FALSE,"Summary"}</definedName>
    <definedName name="wrn.Sales._.Information." localSheetId="0" hidden="1">{#N/A,#N/A,FALSE,"Cover Page";#N/A,#N/A,FALSE,"Table of Contents";#N/A,#N/A,FALSE,"Investment-Acquisition Costs";#N/A,#N/A,FALSE,"Financing Assumptions";#N/A,#N/A,FALSE,"Proforma Assumptions";#N/A,#N/A,FALSE,"Rent Roll";#N/A,#N/A,FALSE,"Taxes and Assessments"}</definedName>
    <definedName name="wrn.Sales._.Information." hidden="1">{#N/A,#N/A,FALSE,"Cover Page";#N/A,#N/A,FALSE,"Table of Contents";#N/A,#N/A,FALSE,"Investment-Acquisition Costs";#N/A,#N/A,FALSE,"Financing Assumptions";#N/A,#N/A,FALSE,"Proforma Assumptions";#N/A,#N/A,FALSE,"Rent Roll";#N/A,#N/A,FALSE,"Taxes and Assessments"}</definedName>
    <definedName name="wrn.Sales._.Package._.MPS._.01." localSheetId="0" hidden="1">{#N/A,#N/A,FALSE,"Cover Page";#N/A,#N/A,FALSE,"Table of Contents";#N/A,#N/A,FALSE,"Executive Summary";#N/A,#N/A,FALSE,"Investment-Acquisition Costs";#N/A,#N/A,FALSE,"Financing Assumptions";#N/A,#N/A,FALSE,"Rent Roll";#N/A,#N/A,FALSE,"Taxes and Assessments"}</definedName>
    <definedName name="wrn.Sales._.Package._.MPS._.01." hidden="1">{#N/A,#N/A,FALSE,"Cover Page";#N/A,#N/A,FALSE,"Table of Contents";#N/A,#N/A,FALSE,"Executive Summary";#N/A,#N/A,FALSE,"Investment-Acquisition Costs";#N/A,#N/A,FALSE,"Financing Assumptions";#N/A,#N/A,FALSE,"Rent Roll";#N/A,#N/A,FALSE,"Taxes and Assessments"}</definedName>
    <definedName name="wrn.Sapere." localSheetId="0" hidden="1">{"risultati",#N/A,FALSE,"Revenues";"ricavi advertising",#N/A,FALSE,"Revenues";"ricavi e-commerce",#N/A,FALSE,"Revenues";"ricavi fee for content",#N/A,FALSE,"Revenues";"costi infrastruttura",#N/A,FALSE,"Costi";"altri costi",#N/A,FALSE,"Costi";"conto economico",#N/A,FALSE,"Conto economico";"Flussi di cassa",#N/A,FALSE,"FCF"}</definedName>
    <definedName name="wrn.Sapere." hidden="1">{"risultati",#N/A,FALSE,"Revenues";"ricavi advertising",#N/A,FALSE,"Revenues";"ricavi e-commerce",#N/A,FALSE,"Revenues";"ricavi fee for content",#N/A,FALSE,"Revenues";"costi infrastruttura",#N/A,FALSE,"Costi";"altri costi",#N/A,FALSE,"Costi";"conto economico",#N/A,FALSE,"Conto economico";"Flussi di cassa",#N/A,FALSE,"FCF"}</definedName>
    <definedName name="wrn.SBE._.Report." localSheetId="0" hidden="1">{#N/A,#N/A,FALSE,"Operating Projections";"Restaurants",#N/A,FALSE,"Operating Projections";"Lounges",#N/A,FALSE,"Operating Projections";#N/A,#N/A,FALSE,"Clubs";#N/A,#N/A,FALSE,"Shows";#N/A,#N/A,FALSE,"Outdoor";#N/A,#N/A,FALSE,"Banquet";#N/A,#N/A,FALSE,"Retail";#N/A,#N/A,FALSE,"Casino";#N/A,#N/A,FALSE,"Sources &amp; Uses";#N/A,#N/A,FALSE,"Budget Breakdown";"Annual CF",#N/A,FALSE,"Track"}</definedName>
    <definedName name="wrn.SBE._.Report." hidden="1">{#N/A,#N/A,FALSE,"Operating Projections";"Restaurants",#N/A,FALSE,"Operating Projections";"Lounges",#N/A,FALSE,"Operating Projections";#N/A,#N/A,FALSE,"Clubs";#N/A,#N/A,FALSE,"Shows";#N/A,#N/A,FALSE,"Outdoor";#N/A,#N/A,FALSE,"Banquet";#N/A,#N/A,FALSE,"Retail";#N/A,#N/A,FALSE,"Casino";#N/A,#N/A,FALSE,"Sources &amp; Uses";#N/A,#N/A,FALSE,"Budget Breakdown";"Annual CF",#N/A,FALSE,"Track"}</definedName>
    <definedName name="wrn.Scenario." localSheetId="0" hidden="1">{"scen1",#N/A,FALSE,"Scenarios";"scen2",#N/A,FALSE,"Scenarios"}</definedName>
    <definedName name="wrn.Scenario." hidden="1">{"scen1",#N/A,FALSE,"Scenarios";"scen2",#N/A,FALSE,"Scenarios"}</definedName>
    <definedName name="wrn.SCHAs." localSheetId="0" hidden="1">{"ACCOUNTING COPY",#N/A,FALSE,"SCHEDULE A";"FINANCE COPY",#N/A,FALSE,"SCHEDULE A";"P.L. COPY",#N/A,FALSE,"SCHEDULE A"}</definedName>
    <definedName name="wrn.SCHAs." hidden="1">{"ACCOUNTING COPY",#N/A,FALSE,"SCHEDULE A";"FINANCE COPY",#N/A,FALSE,"SCHEDULE A";"P.L. COPY",#N/A,FALSE,"SCHEDULE A"}</definedName>
    <definedName name="wrn.schas2" localSheetId="0" hidden="1">{"ACCOUNTING COPY",#N/A,FALSE,"SCHEDULE A";"FINANCE COPY",#N/A,FALSE,"SCHEDULE A";"P.L. COPY",#N/A,FALSE,"SCHEDULE A"}</definedName>
    <definedName name="wrn.schas2" hidden="1">{"ACCOUNTING COPY",#N/A,FALSE,"SCHEDULE A";"FINANCE COPY",#N/A,FALSE,"SCHEDULE A";"P.L. COPY",#N/A,FALSE,"SCHEDULE A"}</definedName>
    <definedName name="wrn.SCHEDULE" localSheetId="0" hidden="1">{"SCHEDULE",#N/A,FALSE,"Fin_sched"}</definedName>
    <definedName name="wrn.SCHEDULE" hidden="1">{"SCHEDULE",#N/A,FALSE,"Fin_sched"}</definedName>
    <definedName name="wrn.SCHEDULE." localSheetId="0" hidden="1">{"SCHEDULE",#N/A,FALSE,"Fin_sched"}</definedName>
    <definedName name="wrn.SCHEDULE." hidden="1">{"SCHEDULE",#N/A,FALSE,"Fin_sched"}</definedName>
    <definedName name="wrn.SCHEDULE._.H." localSheetId="0" hidden="1">{"ACCOUNT DETAIL",#N/A,FALSE,"SCHEDULE E";"ACCOUNT DETAIL",#N/A,FALSE,"SCHEDULE G";"ACCOUNT DETAIL",#N/A,FALSE,"SCHEDULE H";"ACCOUNT DETAIL",#N/A,FALSE,"SCHEDULE I"}</definedName>
    <definedName name="wrn.SCHEDULE._.H." hidden="1">{"ACCOUNT DETAIL",#N/A,FALSE,"SCHEDULE E";"ACCOUNT DETAIL",#N/A,FALSE,"SCHEDULE G";"ACCOUNT DETAIL",#N/A,FALSE,"SCHEDULE H";"ACCOUNT DETAIL",#N/A,FALSE,"SCHEDULE I"}</definedName>
    <definedName name="wrn.scheduleA." localSheetId="0" hidden="1">{"scheduleA",#N/A,FALSE,"CTT_CLO"}</definedName>
    <definedName name="wrn.scheduleA." hidden="1">{"scheduleA",#N/A,FALSE,"CTT_CLO"}</definedName>
    <definedName name="wrn.scheduleB." localSheetId="0" hidden="1">{"scheduleB",#N/A,FALSE,"CTT_CLO"}</definedName>
    <definedName name="wrn.scheduleB." hidden="1">{"scheduleB",#N/A,FALSE,"CTT_CLO"}</definedName>
    <definedName name="wrn.scheduleEF." localSheetId="0" hidden="1">{"scheduleEF",#N/A,FALSE,"CTT_CLO"}</definedName>
    <definedName name="wrn.scheduleEF." hidden="1">{"scheduleEF",#N/A,FALSE,"CTT_CLO"}</definedName>
    <definedName name="wrn.scheduleF" localSheetId="0" hidden="1">{"scheduleF",#N/A,FALSE,"CTT_CLO"}</definedName>
    <definedName name="wrn.scheduleF" hidden="1">{"scheduleF",#N/A,FALSE,"CTT_CLO"}</definedName>
    <definedName name="wrn.scheduleF." localSheetId="0" hidden="1">{"scheduleF",#N/A,FALSE,"CTT_CLO"}</definedName>
    <definedName name="wrn.scheduleF." hidden="1">{"scheduleF",#N/A,FALSE,"CTT_CLO"}</definedName>
    <definedName name="wrn.Schedules." localSheetId="0" hidden="1">{#N/A,#N/A,FALSE,"Lse-ex";#N/A,#N/A,FALSE,"Rollover";#N/A,#N/A,FALSE,"Hist Sales";#N/A,#N/A,FALSE,"97 Occup Cst";#N/A,#N/A,FALSE,"Breakpoint";#N/A,#N/A,FALSE,"Rentroll";#N/A,#N/A,FALSE,"Hst I&amp;E";#N/A,#N/A,FALSE,"Owners";#N/A,#N/A,FALSE,"PROPS96";#N/A,#N/A,FALSE,"Props on mkt";#N/A,#N/A,FALSE,"Portfolios on mkt"}</definedName>
    <definedName name="wrn.Schedules." hidden="1">{#N/A,#N/A,FALSE,"Lse-ex";#N/A,#N/A,FALSE,"Rollover";#N/A,#N/A,FALSE,"Hist Sales";#N/A,#N/A,FALSE,"97 Occup Cst";#N/A,#N/A,FALSE,"Breakpoint";#N/A,#N/A,FALSE,"Rentroll";#N/A,#N/A,FALSE,"Hst I&amp;E";#N/A,#N/A,FALSE,"Owners";#N/A,#N/A,FALSE,"PROPS96";#N/A,#N/A,FALSE,"Props on mkt";#N/A,#N/A,FALSE,"Portfolios on mkt"}</definedName>
    <definedName name="wrn.SCHEDULES._.ABC." localSheetId="0" hidden="1">{#N/A,#N/A,FALSE,"SCHEDULE A";"MINIMUM RENT",#N/A,FALSE,"SCHEDULES B &amp; C";"PERCENTAGE RENT",#N/A,FALSE,"SCHEDULES B &amp; C"}</definedName>
    <definedName name="wrn.SCHEDULES._.ABC." hidden="1">{#N/A,#N/A,FALSE,"SCHEDULE A";"MINIMUM RENT",#N/A,FALSE,"SCHEDULES B &amp; C";"PERCENTAGE RENT",#N/A,FALSE,"SCHEDULES B &amp; C"}</definedName>
    <definedName name="wrn.sdi." localSheetId="0" hidden="1">{#N/A,#N/A,FALSE,"Customer Base";#N/A,#N/A,FALSE,"Workforce";#N/A,#N/A,FALSE,"cur prod";#N/A,#N/A,FALSE,"in-proc";#N/A,#N/A,FALSE,"Trademark"}</definedName>
    <definedName name="wrn.sdi." hidden="1">{#N/A,#N/A,FALSE,"Customer Base";#N/A,#N/A,FALSE,"Workforce";#N/A,#N/A,FALSE,"cur prod";#N/A,#N/A,FALSE,"in-proc";#N/A,#N/A,FALSE,"Trademark"}</definedName>
    <definedName name="wrn.seafirst." localSheetId="0"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wrn.seafirst."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wrn.Secondary._.Competition." localSheetId="0" hidden="1">{#N/A,#N/A,FALSE,"Secondary"}</definedName>
    <definedName name="wrn.Secondary._.Competition." hidden="1">{#N/A,#N/A,FALSE,"Secondary"}</definedName>
    <definedName name="wrn.Secondary._.Competition._1" localSheetId="0" hidden="1">{#N/A,#N/A,FALSE,"Secondary"}</definedName>
    <definedName name="wrn.Secondary._.Competition._1" hidden="1">{#N/A,#N/A,FALSE,"Secondary"}</definedName>
    <definedName name="wrn.Secondary._.Competition._2" localSheetId="0" hidden="1">{#N/A,#N/A,FALSE,"Secondary"}</definedName>
    <definedName name="wrn.Secondary._.Competition._2" hidden="1">{#N/A,#N/A,FALSE,"Secondary"}</definedName>
    <definedName name="wrn.Secondary._.Competition._3" localSheetId="0" hidden="1">{#N/A,#N/A,FALSE,"Secondary"}</definedName>
    <definedName name="wrn.Secondary._.Competition._3" hidden="1">{#N/A,#N/A,FALSE,"Secondary"}</definedName>
    <definedName name="wrn.Sensitive." localSheetId="0" hidden="1">{"Sensitivity1",#N/A,FALSE,"Sensitivity";"Sensitivity2",#N/A,FALSE,"Sensitivity"}</definedName>
    <definedName name="wrn.Sensitive." hidden="1">{"Sensitivity1",#N/A,FALSE,"Sensitivity";"Sensitivity2",#N/A,FALSE,"Sensitivity"}</definedName>
    <definedName name="wrn.Sensitivity._.Analysis." localSheetId="0" hidden="1">{"Fixed IRR",#N/A,FALSE,"Sheet1";"Fixed EBITDA",#N/A,FALSE,"Sheet1"}</definedName>
    <definedName name="wrn.Sensitivity._.Analysis." hidden="1">{"Fixed IRR",#N/A,FALSE,"Sheet1";"Fixed EBITDA",#N/A,FALSE,"Sheet1"}</definedName>
    <definedName name="wrn.Sep._.Forecast." localSheetId="0" hidden="1">{"Sep",#N/A,FALSE,"Manager Report"}</definedName>
    <definedName name="wrn.Sep._.Forecast." hidden="1">{"Sep",#N/A,FALSE,"Manager Report"}</definedName>
    <definedName name="wrn.shamrock" localSheetId="0" hidden="1">{#N/A,#N/A,TRUE,"Tar-Ass";#N/A,#N/A,TRUE,"Tar-Ass LBO";#N/A,#N/A,TRUE,"LBO Ret";#N/A,#N/A,TRUE,"Tar-BS LBO";#N/A,#N/A,TRUE,"Tar-IS LBO";#N/A,#N/A,TRUE,"Tar-CF LBO";#N/A,#N/A,TRUE,"Tar-Debt LBO";#N/A,#N/A,TRUE,"Tar-Int LBO";#N/A,#N/A,TRUE,"Tar-Taxes LBO";#N/A,#N/A,TRUE,"Tar-Val LBO"}</definedName>
    <definedName name="wrn.shamrock" hidden="1">{#N/A,#N/A,TRUE,"Tar-Ass";#N/A,#N/A,TRUE,"Tar-Ass LBO";#N/A,#N/A,TRUE,"LBO Ret";#N/A,#N/A,TRUE,"Tar-BS LBO";#N/A,#N/A,TRUE,"Tar-IS LBO";#N/A,#N/A,TRUE,"Tar-CF LBO";#N/A,#N/A,TRUE,"Tar-Debt LBO";#N/A,#N/A,TRUE,"Tar-Int LBO";#N/A,#N/A,TRUE,"Tar-Taxes LBO";#N/A,#N/A,TRUE,"Tar-Val LBO"}</definedName>
    <definedName name="wrn.Shared._.Costs." localSheetId="0" hidden="1">{"cash flow",#N/A,FALSE,"Shared Costs";"allocations",#N/A,FALSE,"Shared Costs"}</definedName>
    <definedName name="wrn.Shared._.Costs." hidden="1">{"cash flow",#N/A,FALSE,"Shared Costs";"allocations",#N/A,FALSE,"Shared Costs"}</definedName>
    <definedName name="wrn.Short." localSheetId="0" hidden="1">{#N/A,#N/A,FALSE,"ExecutiveSummary";#N/A,#N/A,FALSE,"CostDetail";#N/A,#N/A,FALSE,"IncomeDetail"}</definedName>
    <definedName name="wrn.Short." hidden="1">{#N/A,#N/A,FALSE,"ExecutiveSummary";#N/A,#N/A,FALSE,"CostDetail";#N/A,#N/A,FALSE,"IncomeDetail"}</definedName>
    <definedName name="wrn.Short._.Print." localSheetId="0" hidden="1">{#N/A,#N/A,FALSE,"Cover";#N/A,#N/A,FALSE,"Stack";#N/A,#N/A,FALSE,"Cost S";#N/A,#N/A,FALSE," CF";#N/A,#N/A,FALSE,"Investor"}</definedName>
    <definedName name="wrn.Short._.Print." hidden="1">{#N/A,#N/A,FALSE,"Cover";#N/A,#N/A,FALSE,"Stack";#N/A,#N/A,FALSE,"Cost S";#N/A,#N/A,FALSE," CF";#N/A,#N/A,FALSE,"Investor"}</definedName>
    <definedName name="wrn.Side._.by._.Side." localSheetId="0" hidden="1">{"Side 99",#N/A,FALSE,"S&amp;U Side by Side"}</definedName>
    <definedName name="wrn.Side._.by._.Side." hidden="1">{"Side 99",#N/A,FALSE,"S&amp;U Side by Side"}</definedName>
    <definedName name="wrn.situation._.complete." localSheetId="0" hidden="1">{"balance france 1",#N/A,TRUE,"modele balance France";"balance france 2",#N/A,TRUE,"modele balance France";"balance france 3",#N/A,TRUE,"modele balance France";"page4",#N/A,TRUE,"modele balance France";"page5",#N/A,TRUE,"modele balance France";"page6",#N/A,TRUE,"modele balance France";"page7",#N/A,TRUE,"modele balance France";"page8",#N/A,TRUE,"modele balance France";"page9",#N/A,TRUE,"modele balance France";"page10",#N/A,TRUE,"modele balance France";"page11",#N/A,TRUE,"modele balance France";"page12",#N/A,TRUE,"modele balance France";"page13",#N/A,TRUE,"modele balance France";"page14",#N/A,TRUE,"modele balance France";"page15",#N/A,TRUE,"modele balance France";"vueis",#N/A,TRUE,"calcul IS";"FNP",#N/A,TRUE,"FNP";"CCA",#N/A,TRUE,"CCA et produits a recevoir";"I&amp;T",#N/A,TRUE,"TAXESet prov charges sociales";"Interets",#N/A,TRUE,"Intérêts financiers, PCA ";"Budget",#N/A,TRUE,"BUDG.XLS";"cashflow",#N/A,TRUE,"cash flow";"margemensuelle",#N/A,TRUE,"marge";"margecumulée",#N/A,TRUE,"marge cumulée";"inventory",#N/A,TRUE,"inventory Summary";"interco",#N/A,TRUE,"interco";"assets",#N/A,TRUE,"assets";"controle",#N/A,TRUE,"contrôle"}</definedName>
    <definedName name="wrn.situation._.complete." hidden="1">{"balance france 1",#N/A,TRUE,"modele balance France";"balance france 2",#N/A,TRUE,"modele balance France";"balance france 3",#N/A,TRUE,"modele balance France";"page4",#N/A,TRUE,"modele balance France";"page5",#N/A,TRUE,"modele balance France";"page6",#N/A,TRUE,"modele balance France";"page7",#N/A,TRUE,"modele balance France";"page8",#N/A,TRUE,"modele balance France";"page9",#N/A,TRUE,"modele balance France";"page10",#N/A,TRUE,"modele balance France";"page11",#N/A,TRUE,"modele balance France";"page12",#N/A,TRUE,"modele balance France";"page13",#N/A,TRUE,"modele balance France";"page14",#N/A,TRUE,"modele balance France";"page15",#N/A,TRUE,"modele balance France";"vueis",#N/A,TRUE,"calcul IS";"FNP",#N/A,TRUE,"FNP";"CCA",#N/A,TRUE,"CCA et produits a recevoir";"I&amp;T",#N/A,TRUE,"TAXESet prov charges sociales";"Interets",#N/A,TRUE,"Intérêts financiers, PCA ";"Budget",#N/A,TRUE,"BUDG.XLS";"cashflow",#N/A,TRUE,"cash flow";"margemensuelle",#N/A,TRUE,"marge";"margecumulée",#N/A,TRUE,"marge cumulée";"inventory",#N/A,TRUE,"inventory Summary";"interco",#N/A,TRUE,"interco";"assets",#N/A,TRUE,"assets";"controle",#N/A,TRUE,"contrôle"}</definedName>
    <definedName name="wrn.Sizing._.Sheets." localSheetId="0" hidden="1">{#N/A,#N/A,TRUE,"Commercial Sizing";#N/A,#N/A,TRUE,"Cash Flow (1)";#N/A,#N/A,TRUE,"Cash Flow (2)";#N/A,#N/A,TRUE,"Refinance Test";#N/A,#N/A,TRUE,"RentRoll";#N/A,#N/A,TRUE,"TI_LC"}</definedName>
    <definedName name="wrn.Sizing._.Sheets." hidden="1">{#N/A,#N/A,TRUE,"Commercial Sizing";#N/A,#N/A,TRUE,"Cash Flow (1)";#N/A,#N/A,TRUE,"Cash Flow (2)";#N/A,#N/A,TRUE,"Refinance Test";#N/A,#N/A,TRUE,"RentRoll";#N/A,#N/A,TRUE,"TI_LC"}</definedName>
    <definedName name="wrn.SKSCS1." localSheetId="0" hidden="1">{#N/A,#N/A,FALSE,"Antony Financials";#N/A,#N/A,FALSE,"Cowboy Financials";#N/A,#N/A,FALSE,"Combined";#N/A,#N/A,FALSE,"Valuematrix";#N/A,#N/A,FALSE,"DCFAntony";#N/A,#N/A,FALSE,"DCFCowboy";#N/A,#N/A,FALSE,"DCFCombined"}</definedName>
    <definedName name="wrn.SKSCS1." hidden="1">{#N/A,#N/A,FALSE,"Antony Financials";#N/A,#N/A,FALSE,"Cowboy Financials";#N/A,#N/A,FALSE,"Combined";#N/A,#N/A,FALSE,"Valuematrix";#N/A,#N/A,FALSE,"DCFAntony";#N/A,#N/A,FALSE,"DCFCowboy";#N/A,#N/A,FALSE,"DCFCombined"}</definedName>
    <definedName name="wrn.soho._.1." localSheetId="0" hidden="1">{#N/A,#N/A,FALSE,"soho 2-25"}</definedName>
    <definedName name="wrn.soho._.1." hidden="1">{#N/A,#N/A,FALSE,"soho 2-25"}</definedName>
    <definedName name="wrn.soho._.2." localSheetId="0" hidden="1">{#N/A,#N/A,FALSE,"soho personal"}</definedName>
    <definedName name="wrn.soho._.2." hidden="1">{#N/A,#N/A,FALSE,"soho personal"}</definedName>
    <definedName name="wrn.sony11.09." localSheetId="0" hidden="1">{#N/A,#N/A,FALSE,"cover sheet";#N/A,#N/A,FALSE,"page 1";#N/A,#N/A,FALSE,"page 2";#N/A,#N/A,FALSE,"page 3";"page4a",#N/A,FALSE,"page 4";"page 5",#N/A,FALSE,"page 5 &amp; 6";"page 6",#N/A,FALSE,"page 5 &amp; 6";#N/A,#N/A,FALSE,"page 7";#N/A,#N/A,FALSE,"page 8";#N/A,#N/A,FALSE,"SCH15 RENT UP LOSS";#N/A,#N/A,FALSE,"page 9";#N/A,#N/A,FALSE,"SCH15 RENT UP LOSS";"prorent",#N/A,FALSE,"SCH 15 RENTAL ASSUMPTIONS";"rentblda",#N/A,FALSE,"SHEET 21 BLD A RENT UP";"rentb1",#N/A,FALSE,"SHEET 22 BLD B-1 RENT UP";"rentb2",#N/A,FALSE,"SHEET 23 BLD B-2 APARTMENT";"rentbldc",#N/A,FALSE,"SHEET 24 OFFICE BLDG C";"rentbldd",#N/A,FALSE,"SHEET 25 BLDG D";"rentblde1",#N/A,FALSE,"SHEET 26 BLDG E-1";"rentblde2",#N/A,FALSE,"SHEET 26 BLDG E-2";"rentbldgf",#N/A,FALSE,"SHEET 27 BLDG F";"rentbg",#N/A,FALSE,"B-GRADE CINEMA &amp; PARKING"}</definedName>
    <definedName name="wrn.sony11.09." hidden="1">{#N/A,#N/A,FALSE,"cover sheet";#N/A,#N/A,FALSE,"page 1";#N/A,#N/A,FALSE,"page 2";#N/A,#N/A,FALSE,"page 3";"page4a",#N/A,FALSE,"page 4";"page 5",#N/A,FALSE,"page 5 &amp; 6";"page 6",#N/A,FALSE,"page 5 &amp; 6";#N/A,#N/A,FALSE,"page 7";#N/A,#N/A,FALSE,"page 8";#N/A,#N/A,FALSE,"SCH15 RENT UP LOSS";#N/A,#N/A,FALSE,"page 9";#N/A,#N/A,FALSE,"SCH15 RENT UP LOSS";"prorent",#N/A,FALSE,"SCH 15 RENTAL ASSUMPTIONS";"rentblda",#N/A,FALSE,"SHEET 21 BLD A RENT UP";"rentb1",#N/A,FALSE,"SHEET 22 BLD B-1 RENT UP";"rentb2",#N/A,FALSE,"SHEET 23 BLD B-2 APARTMENT";"rentbldc",#N/A,FALSE,"SHEET 24 OFFICE BLDG C";"rentbldd",#N/A,FALSE,"SHEET 25 BLDG D";"rentblde1",#N/A,FALSE,"SHEET 26 BLDG E-1";"rentblde2",#N/A,FALSE,"SHEET 26 BLDG E-2";"rentbldgf",#N/A,FALSE,"SHEET 27 BLDG F";"rentbg",#N/A,FALSE,"B-GRADE CINEMA &amp; PARKING"}</definedName>
    <definedName name="wrn.SouthTrust." localSheetId="0" hidden="1">{"SouthTrust-Investor",#N/A,FALSE,"SouthTrust";"SouthTrust-Property",#N/A,FALSE,"SouthTrust"}</definedName>
    <definedName name="wrn.SouthTrust." hidden="1">{"SouthTrust-Investor",#N/A,FALSE,"SouthTrust";"SouthTrust-Property",#N/A,FALSE,"SouthTrust"}</definedName>
    <definedName name="wrn.SPG._.Estimate." localSheetId="0" hidden="1">{#N/A,#N/A,FALSE,"Detail";#N/A,#N/A,FALSE,"Totals"}</definedName>
    <definedName name="wrn.SPG._.Estimate." hidden="1">{#N/A,#N/A,FALSE,"Detail";#N/A,#N/A,FALSE,"Totals"}</definedName>
    <definedName name="wrn.Stadium._.PCD." localSheetId="0" hidden="1">{#N/A,#N/A,TRUE,"Ericsson Stadium PCD ";#N/A,#N/A,TRUE,"Ericsson Stadium IOR"}</definedName>
    <definedName name="wrn.Stadium._.PCD." hidden="1">{#N/A,#N/A,TRUE,"Ericsson Stadium PCD ";#N/A,#N/A,TRUE,"Ericsson Stadium IOR"}</definedName>
    <definedName name="wrn.STAND_ALONE_BOTH." localSheetId="0" hidden="1">{"FCB_ALL",#N/A,FALSE,"FCB";"GREY_ALL",#N/A,FALSE,"GREY"}</definedName>
    <definedName name="wrn.STAND_ALONE_BOTH." hidden="1">{"FCB_ALL",#N/A,FALSE,"FCB";"GREY_ALL",#N/A,FALSE,"GREY"}</definedName>
    <definedName name="wrn.Stand_alone_both._.dcf10UCP" localSheetId="0" hidden="1">{"FCB_ALL",#N/A,FALSE,"FCB";"GREY_ALL",#N/A,FALSE,"GREY"}</definedName>
    <definedName name="wrn.Stand_alone_both._.dcf10UCP" hidden="1">{"FCB_ALL",#N/A,FALSE,"FCB";"GREY_ALL",#N/A,FALSE,"GREY"}</definedName>
    <definedName name="wrn.Stand_alone_both._dcf" localSheetId="0" hidden="1">{"FCB_ALL",#N/A,FALSE,"FCB";"GREY_ALL",#N/A,FALSE,"GREY"}</definedName>
    <definedName name="wrn.Stand_alone_both._dcf" hidden="1">{"FCB_ALL",#N/A,FALSE,"FCB";"GREY_ALL",#N/A,FALSE,"GREY"}</definedName>
    <definedName name="wrn.Stand_alone_both.10UCP" localSheetId="0" hidden="1">{"FCB_ALL",#N/A,FALSE,"FCB";"GREY_ALL",#N/A,FALSE,"GREY"}</definedName>
    <definedName name="wrn.Stand_alone_both.10UCP" hidden="1">{"FCB_ALL",#N/A,FALSE,"FCB";"GREY_ALL",#N/A,FALSE,"GREY"}</definedName>
    <definedName name="wrn.Steering._.Committee." localSheetId="0" hidden="1">{"CF Assumptions",#N/A,FALSE,"Asu";#N/A,#N/A,FALSE,"Summary";#N/A,#N/A,FALSE,"CF (2)";#N/A,#N/A,FALSE,"SM";#N/A,#N/A,FALSE,"C&amp;D";#N/A,#N/A,FALSE,"MGMT";#N/A,#N/A,FALSE,"Notes"}</definedName>
    <definedName name="wrn.Steering._.Committee." hidden="1">{"CF Assumptions",#N/A,FALSE,"Asu";#N/A,#N/A,FALSE,"Summary";#N/A,#N/A,FALSE,"CF (2)";#N/A,#N/A,FALSE,"SM";#N/A,#N/A,FALSE,"C&amp;D";#N/A,#N/A,FALSE,"MGMT";#N/A,#N/A,FALSE,"Notes"}</definedName>
    <definedName name="wrn.Sterling._.House." localSheetId="0" hidden="1">{"One",#N/A,FALSE,"SterlingHouse";"Two",#N/A,FALSE,"SterlingHouse";"Three",#N/A,FALSE,"SterlingHouse";"Four",#N/A,FALSE,"SterlingHouse";"Five",#N/A,FALSE,"SterlingHouse"}</definedName>
    <definedName name="wrn.Sterling._.House." hidden="1">{"One",#N/A,FALSE,"SterlingHouse";"Two",#N/A,FALSE,"SterlingHouse";"Three",#N/A,FALSE,"SterlingHouse";"Four",#N/A,FALSE,"SterlingHouse";"Five",#N/A,FALSE,"SterlingHouse"}</definedName>
    <definedName name="wrn.Sterling_House." localSheetId="0" hidden="1">{"One",#N/A,FALSE,"SterlingHouse";"Two",#N/A,FALSE,"SterlingHouse";"Three",#N/A,FALSE,"SterlingHouse";"Four",#N/A,FALSE,"SterlingHouse";"Five",#N/A,FALSE,"SterlingHouse"}</definedName>
    <definedName name="wrn.Sterling_House." hidden="1">{"One",#N/A,FALSE,"SterlingHouse";"Two",#N/A,FALSE,"SterlingHouse";"Three",#N/A,FALSE,"SterlingHouse";"Four",#N/A,FALSE,"SterlingHouse";"Five",#N/A,FALSE,"SterlingHouse"}</definedName>
    <definedName name="wrn.Strengths._.Weaknesses." localSheetId="0" hidden="1">{#N/A,#N/A,FALSE,"Strengths &amp; Weaknesses"}</definedName>
    <definedName name="wrn.Strengths._.Weaknesses." hidden="1">{#N/A,#N/A,FALSE,"Strengths &amp; Weaknesses"}</definedName>
    <definedName name="wrn.Structural._.Frame." localSheetId="0" hidden="1">{"structural",#N/A,FALSE,"DETAIL.XLS"}</definedName>
    <definedName name="wrn.Structural._.Frame." hidden="1">{"structural",#N/A,FALSE,"DETAIL.XLS"}</definedName>
    <definedName name="wrn.Sugar." localSheetId="0" hidden="1">{"Sugar-Investor",#N/A,FALSE,"Sugar";"Sugar-Property",#N/A,FALSE,"Sugar"}</definedName>
    <definedName name="wrn.Sugar." hidden="1">{"Sugar-Investor",#N/A,FALSE,"Sugar";"Sugar-Property",#N/A,FALSE,"Sugar"}</definedName>
    <definedName name="wrn.sum." localSheetId="0" hidden="1">{"Opsys",#N/A,FALSE,"NPV_OPsys";"NT",#N/A,FALSE,"NPV_NT";"DevP",#N/A,FALSE,"NPV_DevPdt";"Office",#N/A,FALSE,"NPV_Office"}</definedName>
    <definedName name="wrn.sum." hidden="1">{"Opsys",#N/A,FALSE,"NPV_OPsys";"NT",#N/A,FALSE,"NPV_NT";"DevP",#N/A,FALSE,"NPV_DevPdt";"Office",#N/A,FALSE,"NPV_Office"}</definedName>
    <definedName name="wrn.SUM._.ONLY." localSheetId="0" hidden="1">{"SUMMARY",#N/A,FALSE,"BIDSUM"}</definedName>
    <definedName name="wrn.SUM._.ONLY." hidden="1">{"SUMMARY",#N/A,FALSE,"BIDSUM"}</definedName>
    <definedName name="wrn.SUM._.WITH._.GC." localSheetId="0" hidden="1">{"SUMMARY",#N/A,FALSE,"BIDSUM";"SUMALTS",#N/A,FALSE,"BIDSUM";#N/A,#N/A,FALSE,"GCOND"}</definedName>
    <definedName name="wrn.SUM._.WITH._.GC." hidden="1">{"SUMMARY",#N/A,FALSE,"BIDSUM";"SUMALTS",#N/A,FALSE,"BIDSUM";#N/A,#N/A,FALSE,"GCOND"}</definedName>
    <definedName name="wrn.summaries." localSheetId="0"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Y." localSheetId="0" hidden="1">{"SUMMARY",#N/A,FALSE,"Fin_sched"}</definedName>
    <definedName name="wrn.SUMMARY." hidden="1">{"SUMMARY",#N/A,FALSE,"Fin_sched"}</definedName>
    <definedName name="wrn.Summary._.Excluding._.DHC." localSheetId="0" hidden="1">{"Summary Excluding DHC",#N/A,FALSE,"SUMMARY"}</definedName>
    <definedName name="wrn.Summary._.Excluding._.DHC." hidden="1">{"Summary Excluding DHC",#N/A,FALSE,"SUMMARY"}</definedName>
    <definedName name="wrn.Summary._.Including._.DHC." localSheetId="0" hidden="1">{"Summary Including DHC",#N/A,FALSE,"SUMMARY"}</definedName>
    <definedName name="wrn.Summary._.Including._.DHC." hidden="1">{"Summary Including DHC",#N/A,FALSE,"SUMMARY"}</definedName>
    <definedName name="wrn.Summary._.Overview." localSheetId="0" hidden="1">{#N/A,#N/A,FALSE,"OVERVIEW"}</definedName>
    <definedName name="wrn.Summary._.Overview." hidden="1">{#N/A,#N/A,FALSE,"OVERVIEW"}</definedName>
    <definedName name="wrn.Summary._.Pages." localSheetId="0" hidden="1">{"Summary",#N/A,TRUE,"Summary";"Venture Cash Flow",#N/A,TRUE,"Summary";"Venture Costs &amp; Income Summary",#N/A,TRUE,"Summary";"Timeline",#N/A,TRUE,"Summary";"Development Budget",#N/A,TRUE,"Summary"}</definedName>
    <definedName name="wrn.Summary._.Pages." hidden="1">{"Summary",#N/A,TRUE,"Summary";"Venture Cash Flow",#N/A,TRUE,"Summary";"Venture Costs &amp; Income Summary",#N/A,TRUE,"Summary";"Timeline",#N/A,TRUE,"Summary";"Development Budget",#N/A,TRUE,"Summary"}</definedName>
    <definedName name="wrn.Summary._.Presentation." localSheetId="0" hidden="1">{#N/A,#N/A,FALSE,"Financial Statements";#N/A,#N/A,FALSE,"MM FA &amp; Multiples";#N/A,#N/A,FALSE,"Preliminary Valuation";#N/A,#N/A,FALSE,"WACC"}</definedName>
    <definedName name="wrn.Summary._.Presentation." hidden="1">{#N/A,#N/A,FALSE,"Financial Statements";#N/A,#N/A,FALSE,"MM FA &amp; Multiples";#N/A,#N/A,FALSE,"Preliminary Valuation";#N/A,#N/A,FALSE,"WACC"}</definedName>
    <definedName name="wrn.Summary._.Schedule." localSheetId="0" hidden="1">{#N/A,#N/A,FALSE,"Smry1";#N/A,#N/A,FALSE,"Smry2";#N/A,#N/A,FALSE,"Finance Cash Flow"}</definedName>
    <definedName name="wrn.Summary._.Schedule." hidden="1">{#N/A,#N/A,FALSE,"Smry1";#N/A,#N/A,FALSE,"Smry2";#N/A,#N/A,FALSE,"Finance Cash Flow"}</definedName>
    <definedName name="wrn.Summary._1" localSheetId="0" hidden="1">{"Office Properties",#N/A,FALSE,"Consolidation";"Residential Summary",#N/A,FALSE,"Consolidation";"Retail Properties",#N/A,FALSE,"Consolidation"}</definedName>
    <definedName name="wrn.Summary._1" hidden="1">{"Office Properties",#N/A,FALSE,"Consolidation";"Residential Summary",#N/A,FALSE,"Consolidation";"Retail Properties",#N/A,FALSE,"Consolidation"}</definedName>
    <definedName name="wrn.Summary._2" localSheetId="0" hidden="1">{"Office Properties",#N/A,FALSE,"Consolidation";"Residential Summary",#N/A,FALSE,"Consolidation";"Retail Properties",#N/A,FALSE,"Consolidation"}</definedName>
    <definedName name="wrn.Summary._2" hidden="1">{"Office Properties",#N/A,FALSE,"Consolidation";"Residential Summary",#N/A,FALSE,"Consolidation";"Retail Properties",#N/A,FALSE,"Consolidation"}</definedName>
    <definedName name="wrn.Summary._3" localSheetId="0" hidden="1">{"Office Properties",#N/A,FALSE,"Consolidation";"Residential Summary",#N/A,FALSE,"Consolidation";"Retail Properties",#N/A,FALSE,"Consolidation"}</definedName>
    <definedName name="wrn.Summary._3" hidden="1">{"Office Properties",#N/A,FALSE,"Consolidation";"Residential Summary",#N/A,FALSE,"Consolidation";"Retail Properties",#N/A,FALSE,"Consolidation"}</definedName>
    <definedName name="wrn.SummaryPgs." localSheetId="0" hidden="1">{#N/A,#N/A,FALSE,"CreditStat";#N/A,#N/A,FALSE,"SPbrkup";#N/A,#N/A,FALSE,"MerSPsyn";#N/A,#N/A,FALSE,"MerSPwKCsyn";#N/A,#N/A,FALSE,"MerSPwKCsyn (2)";#N/A,#N/A,FALSE,"CreditStat (2)"}</definedName>
    <definedName name="wrn.SummaryPgs." hidden="1">{#N/A,#N/A,FALSE,"CreditStat";#N/A,#N/A,FALSE,"SPbrkup";#N/A,#N/A,FALSE,"MerSPsyn";#N/A,#N/A,FALSE,"MerSPwKCsyn";#N/A,#N/A,FALSE,"MerSPwKCsyn (2)";#N/A,#N/A,FALSE,"CreditStat (2)"}</definedName>
    <definedName name="wrn.SUN1." localSheetId="0" hidden="1">{#N/A,#N/A,FALSE,"Assumptions";#N/A,#N/A,FALSE,"office";#N/A,#N/A,FALSE,"monthly"}</definedName>
    <definedName name="wrn.SUN1." hidden="1">{#N/A,#N/A,FALSE,"Assumptions";#N/A,#N/A,FALSE,"office";#N/A,#N/A,FALSE,"monthly"}</definedName>
    <definedName name="wrn.sun2" localSheetId="0" hidden="1">{#N/A,#N/A,FALSE,"Assumptions";#N/A,#N/A,FALSE,"office";#N/A,#N/A,FALSE,"monthly"}</definedName>
    <definedName name="wrn.sun2" hidden="1">{#N/A,#N/A,FALSE,"Assumptions";#N/A,#N/A,FALSE,"office";#N/A,#N/A,FALSE,"monthly"}</definedName>
    <definedName name="wrn.SunModel." localSheetId="0" hidden="1">{#N/A,#N/A,FALSE,"summary";#N/A,#N/A,FALSE,"SIH";#N/A,#N/A,FALSE,"SIH Value";#N/A,#N/A,FALSE,"tax est.";#N/A,#N/A,FALSE,"Mohegan";#N/A,#N/A,FALSE,"Resorts";#N/A,#N/A,FALSE,"Win Per Day";#N/A,#N/A,FALSE,"CapStr"}</definedName>
    <definedName name="wrn.SunModel." hidden="1">{#N/A,#N/A,FALSE,"summary";#N/A,#N/A,FALSE,"SIH";#N/A,#N/A,FALSE,"SIH Value";#N/A,#N/A,FALSE,"tax est.";#N/A,#N/A,FALSE,"Mohegan";#N/A,#N/A,FALSE,"Resorts";#N/A,#N/A,FALSE,"Win Per Day";#N/A,#N/A,FALSE,"CapStr"}</definedName>
    <definedName name="wrn.SUPP." localSheetId="0"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SUPP."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Supplementary._.Info." localSheetId="0" hidden="1">{"Audit and Pension Costs",#N/A,FALSE,"Supp";"Interest Paid and Loans",#N/A,FALSE,"Supp";"Details of Assoc. Coys.",#N/A,FALSE,"Supp"}</definedName>
    <definedName name="wrn.Supplementary._.Info." hidden="1">{"Audit and Pension Costs",#N/A,FALSE,"Supp";"Interest Paid and Loans",#N/A,FALSE,"Supp";"Details of Assoc. Coys.",#N/A,FALSE,"Supp"}</definedName>
    <definedName name="wrn.Supply._.Additions." localSheetId="0" hidden="1">{#N/A,#N/A,FALSE,"Supply Addn"}</definedName>
    <definedName name="wrn.Supply._.Additions." hidden="1">{#N/A,#N/A,FALSE,"Supply Addn"}</definedName>
    <definedName name="wrn.Supply._.Additions._1" localSheetId="0" hidden="1">{#N/A,#N/A,FALSE,"Supply Addn"}</definedName>
    <definedName name="wrn.Supply._.Additions._1" hidden="1">{#N/A,#N/A,FALSE,"Supply Addn"}</definedName>
    <definedName name="wrn.Supply._.Additions._2" localSheetId="0" hidden="1">{#N/A,#N/A,FALSE,"Supply Addn"}</definedName>
    <definedName name="wrn.Supply._.Additions._2" hidden="1">{#N/A,#N/A,FALSE,"Supply Addn"}</definedName>
    <definedName name="wrn.Supply._.Additions._3" localSheetId="0" hidden="1">{#N/A,#N/A,FALSE,"Supply Addn"}</definedName>
    <definedName name="wrn.Supply._.Additions._3" hidden="1">{#N/A,#N/A,FALSE,"Supply Addn"}</definedName>
    <definedName name="wrn.Support._.Data." localSheetId="0" hidden="1">{"Analysis of Non Group Investments",#N/A,TRUE,"Support";"Income And Gains",#N/A,TRUE,"Support";"Inter Coy Interest and Divs",#N/A,TRUE,"Support";"Divs paid and payable",#N/A,TRUE,"Support";"Amounts due to Group Coys",#N/A,TRUE,"Support";"Amounts due from Group Coys.",#N/A,TRUE,"Support";"Holdings In Group Coys",#N/A,TRUE,"Support";"Cash Flow",#N/A,TRUE,"Support";"Staff Nos.",#N/A,TRUE,"Support"}</definedName>
    <definedName name="wrn.Support._.Data." hidden="1">{"Analysis of Non Group Investments",#N/A,TRUE,"Support";"Income And Gains",#N/A,TRUE,"Support";"Inter Coy Interest and Divs",#N/A,TRUE,"Support";"Divs paid and payable",#N/A,TRUE,"Support";"Amounts due to Group Coys",#N/A,TRUE,"Support";"Amounts due from Group Coys.",#N/A,TRUE,"Support";"Holdings In Group Coys",#N/A,TRUE,"Support";"Cash Flow",#N/A,TRUE,"Support";"Staff Nos.",#N/A,TRUE,"Support"}</definedName>
    <definedName name="wrn.surveillance." localSheetId="0" hidden="1">{#N/A,#N/A,FALSE,"DELQ";#N/A,#N/A,FALSE,"REO";#N/A,#N/A,FALSE,"WATCHDSC";#N/A,#N/A,FALSE,"2LOSSMOD";#N/A,#N/A,FALSE,"2LOSS";#N/A,#N/A,FALSE,"DSC";#N/A,#N/A,FALSE,"OPERAT";#N/A,#N/A,FALSE,"ADJUST";#N/A,#N/A,FALSE,"PAIDOFF";#N/A,#N/A,FALSE,"TENANT";#N/A,#N/A,FALSE,"LEASE EXPIRE"}</definedName>
    <definedName name="wrn.surveillance." hidden="1">{#N/A,#N/A,FALSE,"DELQ";#N/A,#N/A,FALSE,"REO";#N/A,#N/A,FALSE,"WATCHDSC";#N/A,#N/A,FALSE,"2LOSSMOD";#N/A,#N/A,FALSE,"2LOSS";#N/A,#N/A,FALSE,"DSC";#N/A,#N/A,FALSE,"OPERAT";#N/A,#N/A,FALSE,"ADJUST";#N/A,#N/A,FALSE,"PAIDOFF";#N/A,#N/A,FALSE,"TENANT";#N/A,#N/A,FALSE,"LEASE EXPIRE"}</definedName>
    <definedName name="wrn.Syndication." localSheetId="0" hidden="1">{#N/A,#N/A,FALSE,"Assumptions";"Section 1",#N/A,FALSE,"SYNDICATION MODEL";"Section 2",#N/A,FALSE,"SYNDICATION MODEL";#N/A,#N/A,FALSE,"Input Sheet";#N/A,#N/A,FALSE,"SYNDICATION ROE"}</definedName>
    <definedName name="wrn.Syndication." hidden="1">{#N/A,#N/A,FALSE,"Assumptions";"Section 1",#N/A,FALSE,"SYNDICATION MODEL";"Section 2",#N/A,FALSE,"SYNDICATION MODEL";#N/A,#N/A,FALSE,"Input Sheet";#N/A,#N/A,FALSE,"SYNDICATION ROE"}</definedName>
    <definedName name="wrn.TANASBOURNE._.ONLY." localSheetId="0" hidden="1">{#N/A,#N/A,FALSE,"Expense Comparison"}</definedName>
    <definedName name="wrn.TANASBOURNE._.ONLY." hidden="1">{#N/A,#N/A,FALSE,"Expense Comparison"}</definedName>
    <definedName name="wrn.TANASBOURNE._.ONLY._1" localSheetId="0" hidden="1">{#N/A,#N/A,FALSE,"Expense Comparison"}</definedName>
    <definedName name="wrn.TANASBOURNE._.ONLY._1" hidden="1">{#N/A,#N/A,FALSE,"Expense Comparison"}</definedName>
    <definedName name="wrn.TANASBOURNE._.ONLY._2" localSheetId="0" hidden="1">{#N/A,#N/A,FALSE,"Expense Comparison"}</definedName>
    <definedName name="wrn.TANASBOURNE._.ONLY._2" hidden="1">{#N/A,#N/A,FALSE,"Expense Comparison"}</definedName>
    <definedName name="wrn.TANASBOURNE._.ONLY._3" localSheetId="0" hidden="1">{#N/A,#N/A,FALSE,"Expense Comparison"}</definedName>
    <definedName name="wrn.TANASBOURNE._.ONLY._3" hidden="1">{#N/A,#N/A,FALSE,"Expense Comparison"}</definedName>
    <definedName name="wrn.Target." localSheetId="0" hidden="1">{#N/A,#N/A,TRUE,"Tar-Ass";#N/A,#N/A,TRUE,"Tar-IS";#N/A,#N/A,TRUE,"Tar-BS";#N/A,#N/A,TRUE,"Tar-CF";#N/A,#N/A,TRUE,"Tar-Adg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 hidden="1">{#N/A,#N/A,TRUE,"Tar-Ass";#N/A,#N/A,TRUE,"Tar-IS";#N/A,#N/A,TRUE,"Tar-BS";#N/A,#N/A,TRUE,"Tar-CF";#N/A,#N/A,TRUE,"Tar-Adg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_.DCF." localSheetId="0" hidden="1">{"targetdcf",#N/A,FALSE,"Merger consequences";"TARGETASSU",#N/A,FALSE,"Merger consequences";"TERMINAL VALUE",#N/A,FALSE,"Merger consequences"}</definedName>
    <definedName name="wrn.TARGET._.DCF." hidden="1">{"targetdcf",#N/A,FALSE,"Merger consequences";"TARGETASSU",#N/A,FALSE,"Merger consequences";"TERMINAL VALUE",#N/A,FALSE,"Merger consequences"}</definedName>
    <definedName name="wrn.TargetLBO." localSheetId="0" hidden="1">{#N/A,#N/A,TRUE,"Tar-Ass";#N/A,#N/A,TRUE,"Tar-Ass LBO";#N/A,#N/A,TRUE,"LBO Ret";#N/A,#N/A,TRUE,"Tar-BS LBO";#N/A,#N/A,TRUE,"Tar-IS LBO";#N/A,#N/A,TRUE,"Tar-CF LBO";#N/A,#N/A,TRUE,"Tar-Debt LBO";#N/A,#N/A,TRUE,"Tar-Int LBO";#N/A,#N/A,TRUE,"Tar-Taxes LBO";#N/A,#N/A,TRUE,"Tar-Val LBO"}</definedName>
    <definedName name="wrn.TargetLBO." hidden="1">{#N/A,#N/A,TRUE,"Tar-Ass";#N/A,#N/A,TRUE,"Tar-Ass LBO";#N/A,#N/A,TRUE,"LBO Ret";#N/A,#N/A,TRUE,"Tar-BS LBO";#N/A,#N/A,TRUE,"Tar-IS LBO";#N/A,#N/A,TRUE,"Tar-CF LBO";#N/A,#N/A,TRUE,"Tar-Debt LBO";#N/A,#N/A,TRUE,"Tar-Int LBO";#N/A,#N/A,TRUE,"Tar-Taxes LBO";#N/A,#N/A,TRUE,"Tar-Val LBO"}</definedName>
    <definedName name="wrn.TargetState." localSheetId="0" hidden="1">{#N/A,#N/A,FALSE,"Tar-Ass";#N/A,#N/A,FALSE,"Tar-IS";#N/A,#N/A,FALSE,"Tar-BS";#N/A,#N/A,FALSE,"Tar-Adg BS";#N/A,#N/A,FALSE,"Tar-CF"}</definedName>
    <definedName name="wrn.TargetState." hidden="1">{#N/A,#N/A,FALSE,"Tar-Ass";#N/A,#N/A,FALSE,"Tar-IS";#N/A,#N/A,FALSE,"Tar-BS";#N/A,#N/A,FALSE,"Tar-Adg BS";#N/A,#N/A,FALSE,"Tar-CF"}</definedName>
    <definedName name="wrn.TargetVal." localSheetId="0" hidden="1">{#N/A,#N/A,TRUE,"Val - sum";#N/A,#N/A,TRUE,"Val - Sum1";#N/A,#N/A,TRUE,"Val - sum2";#N/A,#N/A,TRUE,"Val - Sum3";#N/A,#N/A,TRUE,"Tar-DCF";#N/A,#N/A,TRUE,"Tar-Val LBO";#N/A,#N/A,TRUE,"Tar-Mult Val"}</definedName>
    <definedName name="wrn.TargetVal." hidden="1">{#N/A,#N/A,TRUE,"Val - sum";#N/A,#N/A,TRUE,"Val - Sum1";#N/A,#N/A,TRUE,"Val - sum2";#N/A,#N/A,TRUE,"Val - Sum3";#N/A,#N/A,TRUE,"Tar-DCF";#N/A,#N/A,TRUE,"Tar-Val LBO";#N/A,#N/A,TRUE,"Tar-Mult Val"}</definedName>
    <definedName name="wrn.taxes." localSheetId="0" hidden="1">{"taxes",#N/A,FALSE,"CTT_CLO"}</definedName>
    <definedName name="wrn.taxes." hidden="1">{"taxes",#N/A,FALSE,"CTT_CLO"}</definedName>
    <definedName name="wrn.Taxes._.Title._.Insurance." localSheetId="0" hidden="1">{#N/A,#N/A,FALSE,"Taxes, Insurance, Title"}</definedName>
    <definedName name="wrn.Taxes._.Title._.Insurance." hidden="1">{#N/A,#N/A,FALSE,"Taxes, Insurance, Title"}</definedName>
    <definedName name="wrn.Telstra._.Inputs." localSheetId="0" hidden="1">{"Inputs",#N/A,FALSE,"US_FL";"Inputs",#N/A,FALSE,"EUROPE_FL";"Inputs",#N/A,FALSE,"ASIA_FL"}</definedName>
    <definedName name="wrn.Telstra._.Inputs." hidden="1">{"Inputs",#N/A,FALSE,"US_FL";"Inputs",#N/A,FALSE,"EUROPE_FL";"Inputs",#N/A,FALSE,"ASIA_FL"}</definedName>
    <definedName name="wrn.Telstra._.Output." localSheetId="0" hidden="1">{"Output",#N/A,FALSE,"US_FL";"Output",#N/A,FALSE,"EUROPE_FL";"Output",#N/A,FALSE,"ASIA_FL"}</definedName>
    <definedName name="wrn.Telstra._.Output." hidden="1">{"Output",#N/A,FALSE,"US_FL";"Output",#N/A,FALSE,"EUROPE_FL";"Output",#N/A,FALSE,"ASIA_FL"}</definedName>
    <definedName name="wrn.Template." localSheetId="0"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mplate."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mplate._1" localSheetId="0"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mplate._1"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mplate._2" localSheetId="0"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mplate._2"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mplate._3" localSheetId="0"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mplate._3"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mplate.1" localSheetId="0"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mplate.1"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n._.Year." localSheetId="0" hidden="1">{#N/A,"Ten Year",FALSE,"Assumptions";#N/A,"Ten Year",FALSE,"Annual Summary";#N/A,"Ten Year",FALSE,"Quarterly Summary";#N/A,#N/A,FALSE,"IRR"}</definedName>
    <definedName name="wrn.Ten._.Year." hidden="1">{#N/A,"Ten Year",FALSE,"Assumptions";#N/A,"Ten Year",FALSE,"Annual Summary";#N/A,"Ten Year",FALSE,"Quarterly Summary";#N/A,#N/A,FALSE,"IRR"}</definedName>
    <definedName name="wrn.Tenants." localSheetId="0" hidden="1">{#N/A,#N/A,FALSE,"TENANTS"}</definedName>
    <definedName name="wrn.Tenants." hidden="1">{#N/A,#N/A,FALSE,"TENANTS"}</definedName>
    <definedName name="wrn.test." localSheetId="0" hidden="1">{"test2",#N/A,TRUE,"Prices"}</definedName>
    <definedName name="wrn.test." hidden="1">{"test2",#N/A,TRUE,"Prices"}</definedName>
    <definedName name="wrn.Test2." localSheetId="0" hidden="1">{"CoverSheet 97",#N/A,TRUE,"97CoverPage";"CY 1997",#N/A,TRUE,"97TableOfContents";"CY 1997",#N/A,TRUE,"97CashFlowBeforeFinancing"}</definedName>
    <definedName name="wrn.Test2." hidden="1">{"CoverSheet 97",#N/A,TRUE,"97CoverPage";"CY 1997",#N/A,TRUE,"97TableOfContents";"CY 1997",#N/A,TRUE,"97CashFlowBeforeFinancing"}</definedName>
    <definedName name="wrn.Texas._.All." localSheetId="0" hidden="1">{"Texas Sub_Consolidation",#N/A,TRUE,"Texas";"Texas Trial Balances",#N/A,TRUE,"Texas";"Texas Investment Analysis",#N/A,TRUE,"Texas";"Texas AJEs",#N/A,TRUE,"Texas";"Texas AJE Summary",#N/A,TRUE,"Texas";"Texas_P_L_Minority",#N/A,TRUE,"Texas"}</definedName>
    <definedName name="wrn.Texas._.All." hidden="1">{"Texas Sub_Consolidation",#N/A,TRUE,"Texas";"Texas Trial Balances",#N/A,TRUE,"Texas";"Texas Investment Analysis",#N/A,TRUE,"Texas";"Texas AJEs",#N/A,TRUE,"Texas";"Texas AJE Summary",#N/A,TRUE,"Texas";"Texas_P_L_Minority",#N/A,TRUE,"Texas"}</definedName>
    <definedName name="wrn.The._.Rock." localSheetId="0" hidden="1">{"1",#N/A,TRUE,"1";"2",#N/A,TRUE,"2";"3",#N/A,TRUE,"3";"4",#N/A,TRUE,"4";"5",#N/A,TRUE,"5";"6",#N/A,TRUE,"6";"7",#N/A,TRUE,"7";"8",#N/A,TRUE,"8";"9",#N/A,TRUE,"9";"10",#N/A,TRUE,"10";"11",#N/A,TRUE,"11";"12",#N/A,TRUE,"12";"13",#N/A,TRUE,"13";"14",#N/A,TRUE,"14";"15",#N/A,TRUE,"15";"16",#N/A,TRUE,"16";"17",#N/A,TRUE,"17";"18",#N/A,TRUE,"18";"19",#N/A,TRUE,"19";"20",#N/A,TRUE,"20";"21",#N/A,TRUE,"21";"22",#N/A,TRUE,"22";"23",#N/A,TRUE,"23";"24",#N/A,TRUE,"24";"25",#N/A,TRUE,"25";"26",#N/A,TRUE,"26";"27",#N/A,TRUE,"27";"28",#N/A,TRUE,"28";"29",#N/A,TRUE,"29";"30",#N/A,TRUE,"30";"31",#N/A,TRUE,"31";"32",#N/A,TRUE,"32";"33",#N/A,TRUE,"33";"34",#N/A,TRUE,"34";"35",#N/A,TRUE,"35";"36",#N/A,TRUE,"36";"37",#N/A,TRUE,"37";"38",#N/A,TRUE,"38";"39",#N/A,TRUE,"39";"40",#N/A,TRUE,"40";"41",#N/A,TRUE,"41";"42",#N/A,TRUE,"42";"43",#N/A,TRUE,"43";"44",#N/A,TRUE,"44";"45",#N/A,TRUE,"45";"46",#N/A,TRUE,"46";"47",#N/A,TRUE,"47";"48",#N/A,TRUE,"48";"49",#N/A,TRUE,"49";"50",#N/A,TRUE,"50";"51",#N/A,TRUE,"51"}</definedName>
    <definedName name="wrn.The._.Rock." hidden="1">{"1",#N/A,TRUE,"1";"2",#N/A,TRUE,"2";"3",#N/A,TRUE,"3";"4",#N/A,TRUE,"4";"5",#N/A,TRUE,"5";"6",#N/A,TRUE,"6";"7",#N/A,TRUE,"7";"8",#N/A,TRUE,"8";"9",#N/A,TRUE,"9";"10",#N/A,TRUE,"10";"11",#N/A,TRUE,"11";"12",#N/A,TRUE,"12";"13",#N/A,TRUE,"13";"14",#N/A,TRUE,"14";"15",#N/A,TRUE,"15";"16",#N/A,TRUE,"16";"17",#N/A,TRUE,"17";"18",#N/A,TRUE,"18";"19",#N/A,TRUE,"19";"20",#N/A,TRUE,"20";"21",#N/A,TRUE,"21";"22",#N/A,TRUE,"22";"23",#N/A,TRUE,"23";"24",#N/A,TRUE,"24";"25",#N/A,TRUE,"25";"26",#N/A,TRUE,"26";"27",#N/A,TRUE,"27";"28",#N/A,TRUE,"28";"29",#N/A,TRUE,"29";"30",#N/A,TRUE,"30";"31",#N/A,TRUE,"31";"32",#N/A,TRUE,"32";"33",#N/A,TRUE,"33";"34",#N/A,TRUE,"34";"35",#N/A,TRUE,"35";"36",#N/A,TRUE,"36";"37",#N/A,TRUE,"37";"38",#N/A,TRUE,"38";"39",#N/A,TRUE,"39";"40",#N/A,TRUE,"40";"41",#N/A,TRUE,"41";"42",#N/A,TRUE,"42";"43",#N/A,TRUE,"43";"44",#N/A,TRUE,"44";"45",#N/A,TRUE,"45";"46",#N/A,TRUE,"46";"47",#N/A,TRUE,"47";"48",#N/A,TRUE,"48";"49",#N/A,TRUE,"49";"50",#N/A,TRUE,"50";"51",#N/A,TRUE,"51"}</definedName>
    <definedName name="wrn.TheWholeEnchilada." localSheetId="0" hidden="1">{"CSheet",#N/A,FALSE,"C";"SmCap",#N/A,FALSE,"VAL1";"GulfCoast",#N/A,FALSE,"VAL1";"nav",#N/A,FALSE,"NAV";"Summary",#N/A,FALSE,"NAV"}</definedName>
    <definedName name="wrn.TheWholeEnchilada." hidden="1">{"CSheet",#N/A,FALSE,"C";"SmCap",#N/A,FALSE,"VAL1";"GulfCoast",#N/A,FALSE,"VAL1";"nav",#N/A,FALSE,"NAV";"Summary",#N/A,FALSE,"NAV"}</definedName>
    <definedName name="wrn.THR._.Budget." localSheetId="0" hidden="1">{"7-Year Pro Forma",#N/A,FALSE,"Prof";"Statistics",#N/A,FALSE,"Stats"}</definedName>
    <definedName name="wrn.THR._.Budget." hidden="1">{"7-Year Pro Forma",#N/A,FALSE,"Prof";"Statistics",#N/A,FALSE,"Stats"}</definedName>
    <definedName name="wrn.Tishman._.Req.." localSheetId="0" hidden="1">{#N/A,#N/A,TRUE,"Cover Sheet";#N/A,#N/A,TRUE,"Affidavit";#N/A,#N/A,TRUE,"Cost Breakdown Summary";#N/A,#N/A,TRUE,"Contract Cost Breakdown Sched."}</definedName>
    <definedName name="wrn.Tishman._.Req.." hidden="1">{#N/A,#N/A,TRUE,"Cover Sheet";#N/A,#N/A,TRUE,"Affidavit";#N/A,#N/A,TRUE,"Cost Breakdown Summary";#N/A,#N/A,TRUE,"Contract Cost Breakdown Sched."}</definedName>
    <definedName name="wrn.TOCHTERMAN." localSheetId="0" hidden="1">{#N/A,#N/A,FALSE,"Project Summary";#N/A,#N/A,FALSE,"Parking Budget";#N/A,#N/A,FALSE,"Parking Cash Flow";#N/A,#N/A,FALSE,"Parking Assumptions";#N/A,#N/A,FALSE,"Bond Debt Service";#N/A,#N/A,FALSE,"Pad Fees";#N/A,#N/A,FALSE,"Bond Shortfall";#N/A,#N/A,FALSE,"Retail Development Budget";#N/A,#N/A,FALSE,"Retail Cash Flow";#N/A,#N/A,FALSE,"Retail Assumptions Summary";#N/A,#N/A,FALSE,"Office Development Budget";#N/A,#N/A,FALSE,"Office Cash Flow";#N/A,#N/A,FALSE,"Office Assumptions";#N/A,#N/A,FALSE,"Hotel Development Budget";#N/A,#N/A,FALSE,"Hotel Cash Flow";#N/A,#N/A,FALSE,"Land Lease NPV"}</definedName>
    <definedName name="wrn.TOCHTERMAN." hidden="1">{#N/A,#N/A,FALSE,"Project Summary";#N/A,#N/A,FALSE,"Parking Budget";#N/A,#N/A,FALSE,"Parking Cash Flow";#N/A,#N/A,FALSE,"Parking Assumptions";#N/A,#N/A,FALSE,"Bond Debt Service";#N/A,#N/A,FALSE,"Pad Fees";#N/A,#N/A,FALSE,"Bond Shortfall";#N/A,#N/A,FALSE,"Retail Development Budget";#N/A,#N/A,FALSE,"Retail Cash Flow";#N/A,#N/A,FALSE,"Retail Assumptions Summary";#N/A,#N/A,FALSE,"Office Development Budget";#N/A,#N/A,FALSE,"Office Cash Flow";#N/A,#N/A,FALSE,"Office Assumptions";#N/A,#N/A,FALSE,"Hotel Development Budget";#N/A,#N/A,FALSE,"Hotel Cash Flow";#N/A,#N/A,FALSE,"Land Lease NPV"}</definedName>
    <definedName name="wrn.toforms." localSheetId="0" hidden="1">{"tb1",#N/A,FALSE,"September 1994";"tb2",#N/A,FALSE,"September 1994";"tb3",#N/A,FALSE,"September 1994";"tb4",#N/A,FALSE,"September 1994";"tb6",#N/A,FALSE,"September 1994";"tb7",#N/A,FALSE,"September 1994";"prov",#N/A,FALSE,"September 1994";"tax",#N/A,FALSE,"September 1994"}</definedName>
    <definedName name="wrn.toforms." hidden="1">{"tb1",#N/A,FALSE,"September 1994";"tb2",#N/A,FALSE,"September 1994";"tb3",#N/A,FALSE,"September 1994";"tb4",#N/A,FALSE,"September 1994";"tb6",#N/A,FALSE,"September 1994";"tb7",#N/A,FALSE,"September 1994";"prov",#N/A,FALSE,"September 1994";"tax",#N/A,FALSE,"September 1994"}</definedName>
    <definedName name="wrn.Top._.REITS." localSheetId="0" hidden="1">{#N/A,#N/A,FALSE,"REIT ";#N/A,#N/A,FALSE,"Equity Office";#N/A,#N/A,FALSE,"Boston Properties";#N/A,#N/A,FALSE,"Crescent RE";#N/A,#N/A,FALSE,"HRPT";#N/A,#N/A,FALSE,"Vornado";#N/A,#N/A,FALSE,"Cornerstone"}</definedName>
    <definedName name="wrn.Top._.REITS." hidden="1">{#N/A,#N/A,FALSE,"REIT ";#N/A,#N/A,FALSE,"Equity Office";#N/A,#N/A,FALSE,"Boston Properties";#N/A,#N/A,FALSE,"Crescent RE";#N/A,#N/A,FALSE,"HRPT";#N/A,#N/A,FALSE,"Vornado";#N/A,#N/A,FALSE,"Cornerstone"}</definedName>
    <definedName name="wrn.Top._.REITS._1" localSheetId="0" hidden="1">{#N/A,#N/A,FALSE,"REIT ";#N/A,#N/A,FALSE,"Equity Office";#N/A,#N/A,FALSE,"Boston Properties";#N/A,#N/A,FALSE,"Crescent RE";#N/A,#N/A,FALSE,"HRPT";#N/A,#N/A,FALSE,"Vornado";#N/A,#N/A,FALSE,"Cornerstone"}</definedName>
    <definedName name="wrn.Top._.REITS._1" hidden="1">{#N/A,#N/A,FALSE,"REIT ";#N/A,#N/A,FALSE,"Equity Office";#N/A,#N/A,FALSE,"Boston Properties";#N/A,#N/A,FALSE,"Crescent RE";#N/A,#N/A,FALSE,"HRPT";#N/A,#N/A,FALSE,"Vornado";#N/A,#N/A,FALSE,"Cornerstone"}</definedName>
    <definedName name="wrn.Top._.REITS._2" localSheetId="0" hidden="1">{#N/A,#N/A,FALSE,"REIT ";#N/A,#N/A,FALSE,"Equity Office";#N/A,#N/A,FALSE,"Boston Properties";#N/A,#N/A,FALSE,"Crescent RE";#N/A,#N/A,FALSE,"HRPT";#N/A,#N/A,FALSE,"Vornado";#N/A,#N/A,FALSE,"Cornerstone"}</definedName>
    <definedName name="wrn.Top._.REITS._2" hidden="1">{#N/A,#N/A,FALSE,"REIT ";#N/A,#N/A,FALSE,"Equity Office";#N/A,#N/A,FALSE,"Boston Properties";#N/A,#N/A,FALSE,"Crescent RE";#N/A,#N/A,FALSE,"HRPT";#N/A,#N/A,FALSE,"Vornado";#N/A,#N/A,FALSE,"Cornerstone"}</definedName>
    <definedName name="wrn.Top._.REITS._3" localSheetId="0" hidden="1">{#N/A,#N/A,FALSE,"REIT ";#N/A,#N/A,FALSE,"Equity Office";#N/A,#N/A,FALSE,"Boston Properties";#N/A,#N/A,FALSE,"Crescent RE";#N/A,#N/A,FALSE,"HRPT";#N/A,#N/A,FALSE,"Vornado";#N/A,#N/A,FALSE,"Cornerstone"}</definedName>
    <definedName name="wrn.Top._.REITS._3" hidden="1">{#N/A,#N/A,FALSE,"REIT ";#N/A,#N/A,FALSE,"Equity Office";#N/A,#N/A,FALSE,"Boston Properties";#N/A,#N/A,FALSE,"Crescent RE";#N/A,#N/A,FALSE,"HRPT";#N/A,#N/A,FALSE,"Vornado";#N/A,#N/A,FALSE,"Cornerstone"}</definedName>
    <definedName name="wrn.Total." localSheetId="0" hidden="1">{#N/A,#N/A,FALSE,"Exec Sum";#N/A,#N/A,FALSE,"Rent Rate Comp";#N/A,#N/A,FALSE,"Rate, NPV Comp";#N/A,#N/A,FALSE,"Opt A NNN";#N/A,#N/A,FALSE,"15-yr Opt. A Sum";#N/A,#N/A,FALSE,"15-yr Opt A Other Costs";#N/A,#N/A,FALSE,"10-yr Opt. A Sum";#N/A,#N/A,FALSE,"10-yr Opt A Other Costs";#N/A,#N/A,FALSE,"NPV Calc"}</definedName>
    <definedName name="wrn.Total." hidden="1">{#N/A,#N/A,FALSE,"Exec Sum";#N/A,#N/A,FALSE,"Rent Rate Comp";#N/A,#N/A,FALSE,"Rate, NPV Comp";#N/A,#N/A,FALSE,"Opt A NNN";#N/A,#N/A,FALSE,"15-yr Opt. A Sum";#N/A,#N/A,FALSE,"15-yr Opt A Other Costs";#N/A,#N/A,FALSE,"10-yr Opt. A Sum";#N/A,#N/A,FALSE,"10-yr Opt A Other Costs";#N/A,#N/A,FALSE,"NPV Calc"}</definedName>
    <definedName name="wrn.Total._.Business." localSheetId="0"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closing." localSheetId="0" hidden="1">{"page1",#N/A,FALSE,"CTT_CLO";"page2",#N/A,FALSE,"CTT_CLO";"schedules",#N/A,FALSE,"CTT_CLO";"scheduleA",#N/A,FALSE,"CTT_CLO";"scheduleBC",#N/A,FALSE,"CTT_CLO";"scheduleDE",#N/A,FALSE,"CTT_CLO";"scheduleF",#N/A,FALSE,"CTT_CLO"}</definedName>
    <definedName name="wrn.total._.closing." hidden="1">{"page1",#N/A,FALSE,"CTT_CLO";"page2",#N/A,FALSE,"CTT_CLO";"schedules",#N/A,FALSE,"CTT_CLO";"scheduleA",#N/A,FALSE,"CTT_CLO";"scheduleBC",#N/A,FALSE,"CTT_CLO";"scheduleDE",#N/A,FALSE,"CTT_CLO";"scheduleF",#N/A,FALSE,"CTT_CLO"}</definedName>
    <definedName name="wrn.Total._.Comco." localSheetId="0" hidden="1">{"Page1",#N/A,FALSE,"Summary";"Page2",#N/A,FALSE,"Summary";"Page3",#N/A,FALSE,"Summary";"Page4",#N/A,FALSE,"Summary"}</definedName>
    <definedName name="wrn.Total._.Comco." hidden="1">{"Page1",#N/A,FALSE,"Summary";"Page2",#N/A,FALSE,"Summary";"Page3",#N/A,FALSE,"Summary";"Page4",#N/A,FALSE,"Summary"}</definedName>
    <definedName name="wrn.Total._.Company._.Reforecast._.Print." localSheetId="0"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employees." localSheetId="0" hidden="1">{"Marketing",#N/A,FALSE,"O_personnel";"Sales",#N/A,FALSE,"O_personnel";"Finance",#N/A,FALSE,"O_personnel";"Hr",#N/A,FALSE,"O_personnel";"Act",#N/A,FALSE,"O_personnel";"IT",#N/A,FALSE,"O_personnel";"CSR",#N/A,FALSE,"O_personnel";"Logistic",#N/A,FALSE,"O_personnel";"Engineering",#N/A,FALSE,"O_personnel";"New business",#N/A,FALSE,"O_personnel";"wage_cost",#N/A,FALSE,"O_sallery"}</definedName>
    <definedName name="wrn.Total._.employees." hidden="1">{"Marketing",#N/A,FALSE,"O_personnel";"Sales",#N/A,FALSE,"O_personnel";"Finance",#N/A,FALSE,"O_personnel";"Hr",#N/A,FALSE,"O_personnel";"Act",#N/A,FALSE,"O_personnel";"IT",#N/A,FALSE,"O_personnel";"CSR",#N/A,FALSE,"O_personnel";"Logistic",#N/A,FALSE,"O_personnel";"Engineering",#N/A,FALSE,"O_personnel";"New business",#N/A,FALSE,"O_personnel";"wage_cost",#N/A,FALSE,"O_sallery"}</definedName>
    <definedName name="wrn.Total._.Market._.Report." localSheetId="0" hidden="1">{#N/A,#N/A,FALSE,"Sales Graph";#N/A,#N/A,FALSE,"BUC Graph";#N/A,#N/A,FALSE,"P&amp;L - YTD"}</definedName>
    <definedName name="wrn.Total._.Market._.Report." hidden="1">{#N/A,#N/A,FALSE,"Sales Graph";#N/A,#N/A,FALSE,"BUC Graph";#N/A,#N/A,FALSE,"P&amp;L - YTD"}</definedName>
    <definedName name="wrn.Total._.Presentation." localSheetId="0" hidden="1">{#N/A,#N/A,TRUE,"Financial Statements";#N/A,#N/A,TRUE,"Normalized Salaries";#N/A,#N/A,TRUE,"Valuation";#N/A,#N/A,TRUE,"Beta, Wd, We and Excess WC";#N/A,#N/A,TRUE,"WACC";#N/A,#N/A,TRUE,"MM FA &amp; Multiples"}</definedName>
    <definedName name="wrn.Total._.Presentation." hidden="1">{#N/A,#N/A,TRUE,"Financial Statements";#N/A,#N/A,TRUE,"Normalized Salaries";#N/A,#N/A,TRUE,"Valuation";#N/A,#N/A,TRUE,"Beta, Wd, We and Excess WC";#N/A,#N/A,TRUE,"WACC";#N/A,#N/A,TRUE,"MM FA &amp; Multiples"}</definedName>
    <definedName name="wrn.Total._.Proved." localSheetId="0" hidden="1">{"Total",#N/A,FALSE,"Total Proved";"PDP",#N/A,FALSE,"Total Proved";"PNP",#N/A,FALSE,"Total Proved";"PUD",#N/A,FALSE,"Total Proved"}</definedName>
    <definedName name="wrn.Total._.Proved." hidden="1">{"Total",#N/A,FALSE,"Total Proved";"PDP",#N/A,FALSE,"Total Proved";"PNP",#N/A,FALSE,"Total Proved";"PUD",#N/A,FALSE,"Total Proved"}</definedName>
    <definedName name="wrn.Total._.Proved._.plus._.Probable." localSheetId="0" hidden="1">{"Total",#N/A,FALSE,"Total Proved + Probable";"PDP",#N/A,FALSE,"Total Proved + Probable";"PNP",#N/A,FALSE,"Total Proved + Probable";"PUD",#N/A,FALSE,"Total Proved + Probable";"Prob",#N/A,FALSE,"Total Proved + Probable"}</definedName>
    <definedName name="wrn.Total._.Proved._.plus._.Probable." hidden="1">{"Total",#N/A,FALSE,"Total Proved + Probable";"PDP",#N/A,FALSE,"Total Proved + Probable";"PNP",#N/A,FALSE,"Total Proved + Probable";"PUD",#N/A,FALSE,"Total Proved + Probable";"Prob",#N/A,FALSE,"Total Proved + Probable"}</definedName>
    <definedName name="wrn.TOTAL._.SHEETS." localSheetId="0" hidden="1">{#N/A,#N/A,FALSE,"DEV COSTS";#N/A,#N/A,FALSE,"10-YR C. F."}</definedName>
    <definedName name="wrn.TOTAL._.SHEETS." hidden="1">{#N/A,#N/A,FALSE,"DEV COSTS";#N/A,#N/A,FALSE,"10-YR C. F."}</definedName>
    <definedName name="wrn.TOTAL._.SHEETS5" localSheetId="0" hidden="1">{#N/A,#N/A,FALSE,"DEV COSTS";#N/A,#N/A,FALSE,"10-YR C. F."}</definedName>
    <definedName name="wrn.TOTAL._.SHEETS5" hidden="1">{#N/A,#N/A,FALSE,"DEV COSTS";#N/A,#N/A,FALSE,"10-YR C. F."}</definedName>
    <definedName name="wrn.Total5" localSheetId="0" hidden="1">{#N/A,#N/A,FALSE,"Exec Sum";#N/A,#N/A,FALSE,"Rent Rate Comp";#N/A,#N/A,FALSE,"Rate, NPV Comp";#N/A,#N/A,FALSE,"Opt A NNN";#N/A,#N/A,FALSE,"15-yr Opt. A Sum";#N/A,#N/A,FALSE,"15-yr Opt A Other Costs";#N/A,#N/A,FALSE,"10-yr Opt. A Sum";#N/A,#N/A,FALSE,"10-yr Opt A Other Costs";#N/A,#N/A,FALSE,"NPV Calc"}</definedName>
    <definedName name="wrn.Total5" hidden="1">{#N/A,#N/A,FALSE,"Exec Sum";#N/A,#N/A,FALSE,"Rent Rate Comp";#N/A,#N/A,FALSE,"Rate, NPV Comp";#N/A,#N/A,FALSE,"Opt A NNN";#N/A,#N/A,FALSE,"15-yr Opt. A Sum";#N/A,#N/A,FALSE,"15-yr Opt A Other Costs";#N/A,#N/A,FALSE,"10-yr Opt. A Sum";#N/A,#N/A,FALSE,"10-yr Opt A Other Costs";#N/A,#N/A,FALSE,"NPV Calc"}</definedName>
    <definedName name="wrn.TownPoint." localSheetId="0" hidden="1">{"Townpoint-Investor",#N/A,FALSE,"TownPoint";"Townpoint-Property",#N/A,FALSE,"TownPoint"}</definedName>
    <definedName name="wrn.TownPoint." hidden="1">{"Townpoint-Investor",#N/A,FALSE,"TownPoint";"Townpoint-Property",#N/A,FALSE,"TownPoint"}</definedName>
    <definedName name="wrn.Track." localSheetId="0" hidden="1">{#N/A,#N/A,FALSE,"Inc Stmt";#N/A,#N/A,FALSE,"Indirect Costs";#N/A,#N/A,FALSE,"Capital"}</definedName>
    <definedName name="wrn.Track." hidden="1">{#N/A,#N/A,FALSE,"Inc Stmt";#N/A,#N/A,FALSE,"Indirect Costs";#N/A,#N/A,FALSE,"Capital"}</definedName>
    <definedName name="wrn.trust." localSheetId="0" hidden="1">{#N/A,#N/A,FALSE;#N/A,#N/A,FALSE}</definedName>
    <definedName name="wrn.trust." hidden="1">{#N/A,#N/A,FALSE;#N/A,#N/A,FALSE}</definedName>
    <definedName name="wrn.Tweety." localSheetId="0" hidden="1">{#N/A,#N/A,FALSE,"A&amp;E";#N/A,#N/A,FALSE,"HighTop";#N/A,#N/A,FALSE,"JG";#N/A,#N/A,FALSE,"RI";#N/A,#N/A,FALSE,"woHT";#N/A,#N/A,FALSE,"woHT&amp;JG"}</definedName>
    <definedName name="wrn.Tweety." hidden="1">{#N/A,#N/A,FALSE,"A&amp;E";#N/A,#N/A,FALSE,"HighTop";#N/A,#N/A,FALSE,"JG";#N/A,#N/A,FALSE,"RI";#N/A,#N/A,FALSE,"woHT";#N/A,#N/A,FALSE,"woHT&amp;JG"}</definedName>
    <definedName name="wrn.Tycon._.Model." localSheetId="0" hidden="1">{"rtn",#N/A,FALSE,"RTN";"tables",#N/A,FALSE,"RTN";"cf",#N/A,FALSE,"CF";"stats",#N/A,FALSE,"Stats";"prop",#N/A,FALSE,"Prop"}</definedName>
    <definedName name="wrn.Tycon._.Model." hidden="1">{"rtn",#N/A,FALSE,"RTN";"tables",#N/A,FALSE,"RTN";"cf",#N/A,FALSE,"CF";"stats",#N/A,FALSE,"Stats";"prop",#N/A,FALSE,"Prop"}</definedName>
    <definedName name="wrn.Underwriting." localSheetId="0" hidden="1">{#N/A,#N/A,FALSE,"proforma";#N/A,#N/A,FALSE,"loananalysis";#N/A,#N/A,FALSE,"unitmix"}</definedName>
    <definedName name="wrn.Underwriting." hidden="1">{#N/A,#N/A,FALSE,"proforma";#N/A,#N/A,FALSE,"loananalysis";#N/A,#N/A,FALSE,"unitmix"}</definedName>
    <definedName name="wrn.Underwriting._.Analysis." localSheetId="0" hidden="1">{#N/A,#N/A,FALSE,"Underwriting Analysis"}</definedName>
    <definedName name="wrn.Underwriting._.Analysis." hidden="1">{#N/A,#N/A,FALSE,"Underwriting Analysis"}</definedName>
    <definedName name="wrn.USSC_Reports." localSheetId="0" hidden="1">{#N/A,#N/A,FALSE,"9Pricing Matrix";#N/A,#N/A,FALSE,"1Summary";#N/A,#N/A,FALSE,"2Assumptions";#N/A,#N/A,FALSE,"3Cash Flow";#N/A,#N/A,FALSE,"5Residual";#N/A,#N/A,FALSE,"Occupancy Cost";#N/A,#N/A,FALSE,"7Financing Sensitivity";#N/A,#N/A,FALSE,"8Residual Sensitivity";#N/A,#N/A,FALSE,"10Vacancy Matrix";#N/A,#N/A,FALSE,"11Expiration Schedule";#N/A,#N/A,FALSE,"12Lease-up Schedule";#N/A,#N/A,FALSE,"OFS-Lease-up Schedule";#N/A,#N/A,FALSE,"Short Holds"}</definedName>
    <definedName name="wrn.USSC_Reports." hidden="1">{#N/A,#N/A,FALSE,"9Pricing Matrix";#N/A,#N/A,FALSE,"1Summary";#N/A,#N/A,FALSE,"2Assumptions";#N/A,#N/A,FALSE,"3Cash Flow";#N/A,#N/A,FALSE,"5Residual";#N/A,#N/A,FALSE,"Occupancy Cost";#N/A,#N/A,FALSE,"7Financing Sensitivity";#N/A,#N/A,FALSE,"8Residual Sensitivity";#N/A,#N/A,FALSE,"10Vacancy Matrix";#N/A,#N/A,FALSE,"11Expiration Schedule";#N/A,#N/A,FALSE,"12Lease-up Schedule";#N/A,#N/A,FALSE,"OFS-Lease-up Schedule";#N/A,#N/A,FALSE,"Short Holds"}</definedName>
    <definedName name="wrn.USSC_Reports.1" localSheetId="0" hidden="1">{#N/A,#N/A,FALSE,"9Pricing Matrix";#N/A,#N/A,FALSE,"1Summary";#N/A,#N/A,FALSE,"2Assumptions";#N/A,#N/A,FALSE,"3Cash Flow";#N/A,#N/A,FALSE,"5Residual";#N/A,#N/A,FALSE,"Occupancy Cost";#N/A,#N/A,FALSE,"7Financing Sensitivity";#N/A,#N/A,FALSE,"8Residual Sensitivity";#N/A,#N/A,FALSE,"10Vacancy Matrix";#N/A,#N/A,FALSE,"11Expiration Schedule";#N/A,#N/A,FALSE,"12Lease-up Schedule";#N/A,#N/A,FALSE,"OFS-Lease-up Schedule";#N/A,#N/A,FALSE,"Short Holds"}</definedName>
    <definedName name="wrn.USSC_Reports.1" hidden="1">{#N/A,#N/A,FALSE,"9Pricing Matrix";#N/A,#N/A,FALSE,"1Summary";#N/A,#N/A,FALSE,"2Assumptions";#N/A,#N/A,FALSE,"3Cash Flow";#N/A,#N/A,FALSE,"5Residual";#N/A,#N/A,FALSE,"Occupancy Cost";#N/A,#N/A,FALSE,"7Financing Sensitivity";#N/A,#N/A,FALSE,"8Residual Sensitivity";#N/A,#N/A,FALSE,"10Vacancy Matrix";#N/A,#N/A,FALSE,"11Expiration Schedule";#N/A,#N/A,FALSE,"12Lease-up Schedule";#N/A,#N/A,FALSE,"OFS-Lease-up Schedule";#N/A,#N/A,FALSE,"Short Holds"}</definedName>
    <definedName name="wrn.USW." localSheetId="0" hidden="1">{"IS",#N/A,FALSE,"IS";"RPTIS",#N/A,FALSE,"RPTIS";"STATS",#N/A,FALSE,"STATS";"BS",#N/A,FALSE,"BS"}</definedName>
    <definedName name="wrn.USW." hidden="1">{"IS",#N/A,FALSE,"IS";"RPTIS",#N/A,FALSE,"RPTIS";"STATS",#N/A,FALSE,"STATS";"BS",#N/A,FALSE,"BS"}</definedName>
    <definedName name="wrn.UW._.Summary." localSheetId="0" hidden="1">{#N/A,#N/A,FALSE,"UW Summary"}</definedName>
    <definedName name="wrn.UW._.Summary." hidden="1">{#N/A,#N/A,FALSE,"UW Summary"}</definedName>
    <definedName name="wrn.VALUATION." localSheetId="0" hidden="1">{#N/A,#N/A,FALSE,"Valuation Assumptions";#N/A,#N/A,FALSE,"Summary";#N/A,#N/A,FALSE,"DCF";#N/A,#N/A,FALSE,"Valuation";#N/A,#N/A,FALSE,"WACC";#N/A,#N/A,FALSE,"UBVH";#N/A,#N/A,FALSE,"Free Cash Flow"}</definedName>
    <definedName name="wrn.VALUATION." hidden="1">{#N/A,#N/A,FALSE,"Valuation Assumptions";#N/A,#N/A,FALSE,"Summary";#N/A,#N/A,FALSE,"DCF";#N/A,#N/A,FALSE,"Valuation";#N/A,#N/A,FALSE,"WACC";#N/A,#N/A,FALSE,"UBVH";#N/A,#N/A,FALSE,"Free Cash Flow"}</definedName>
    <definedName name="wrn.Valuation._.Package._.1." localSheetId="0"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Worksheets." localSheetId="0" hidden="1">{#N/A,#N/A,FALSE,"ID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name="wrn.Valuation._.Worksheets." hidden="1">{#N/A,#N/A,FALSE,"ID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name="wrn.Value." localSheetId="0" hidden="1">{#N/A,#N/A,FALSE,"Cashflow Analysis";#N/A,#N/A,FALSE,"Sensitivity Analysis";#N/A,#N/A,FALSE,"PV";#N/A,#N/A,FALSE,"Pro Forma"}</definedName>
    <definedName name="wrn.Value." hidden="1">{#N/A,#N/A,FALSE,"Cashflow Analysis";#N/A,#N/A,FALSE,"Sensitivity Analysis";#N/A,#N/A,FALSE,"PV";#N/A,#N/A,FALSE,"Pro Forma"}</definedName>
    <definedName name="wrn.Value.10UCP" localSheetId="0" hidden="1">{#N/A,#N/A,FALSE,"Cashflow Analysis";#N/A,#N/A,FALSE,"Sensitivity Analysis";#N/A,#N/A,FALSE,"PV";#N/A,#N/A,FALSE,"Pro Forma"}</definedName>
    <definedName name="wrn.Value.10UCP" hidden="1">{#N/A,#N/A,FALSE,"Cashflow Analysis";#N/A,#N/A,FALSE,"Sensitivity Analysis";#N/A,#N/A,FALSE,"PV";#N/A,#N/A,FALSE,"Pro Forma"}</definedName>
    <definedName name="wrn.Value.2" localSheetId="0" hidden="1">{#N/A,#N/A,FALSE,"Cashflow Analysis";#N/A,#N/A,FALSE,"Sensitivity Analysis";#N/A,#N/A,FALSE,"PV";#N/A,#N/A,FALSE,"Pro Forma"}</definedName>
    <definedName name="wrn.Value.2" hidden="1">{#N/A,#N/A,FALSE,"Cashflow Analysis";#N/A,#N/A,FALSE,"Sensitivity Analysis";#N/A,#N/A,FALSE,"PV";#N/A,#N/A,FALSE,"Pro Forma"}</definedName>
    <definedName name="wrn.Value.210UCP" localSheetId="0" hidden="1">{#N/A,#N/A,FALSE,"Cashflow Analysis";#N/A,#N/A,FALSE,"Sensitivity Analysis";#N/A,#N/A,FALSE,"PV";#N/A,#N/A,FALSE,"Pro Forma"}</definedName>
    <definedName name="wrn.Value.210UCP" hidden="1">{#N/A,#N/A,FALSE,"Cashflow Analysis";#N/A,#N/A,FALSE,"Sensitivity Analysis";#N/A,#N/A,FALSE,"PV";#N/A,#N/A,FALSE,"Pro Forma"}</definedName>
    <definedName name="wrn.Variance." localSheetId="0" hidden="1">{#N/A,#N/A,FALSE,"CCC Variance";#N/A,#N/A,FALSE,"CCC Notes"}</definedName>
    <definedName name="wrn.Variance." hidden="1">{#N/A,#N/A,FALSE,"CCC Variance";#N/A,#N/A,FALSE,"CCC Notes"}</definedName>
    <definedName name="wrn.Variance._.Worksheet." localSheetId="0" hidden="1">{#N/A,#N/A,FALSE,"VARSTRIP"}</definedName>
    <definedName name="wrn.Variance._.Worksheet." hidden="1">{#N/A,#N/A,FALSE,"VARSTRIP"}</definedName>
    <definedName name="wrn.ventana." localSheetId="0" hidden="1">{#N/A,#N/A,FALSE,"Cash Flow";#N/A,#N/A,FALSE,"scenario 1"}</definedName>
    <definedName name="wrn.ventana." hidden="1">{#N/A,#N/A,FALSE,"Cash Flow";#N/A,#N/A,FALSE,"scenario 1"}</definedName>
    <definedName name="wrn.Wacc." localSheetId="0" hidden="1">{"Area1",#N/A,FALSE,"OREWACC";"Area2",#N/A,FALSE,"OREWACC"}</definedName>
    <definedName name="wrn.Wacc." hidden="1">{"Area1",#N/A,FALSE,"OREWACC";"Area2",#N/A,FALSE,"OREWACC"}</definedName>
    <definedName name="wrn.WCC." localSheetId="0" hidden="1">{#N/A,#N/A,FALSE,"9Pricing Matrix";#N/A,#N/A,FALSE,"3Cash Flow";#N/A,#N/A,FALSE,"5Residual";#N/A,#N/A,FALSE,"8Residual Sensitivity";#N/A,#N/A,FALSE,"10Vacancy Matrix";#N/A,#N/A,FALSE,"11Expiration Schedule";#N/A,#N/A,FALSE,"12Lease-up Schedule";#N/A,#N/A,FALSE,"I&amp;E";#N/A,#N/A,FALSE,"Tax_Analysis"}</definedName>
    <definedName name="wrn.WCC." hidden="1">{#N/A,#N/A,FALSE,"9Pricing Matrix";#N/A,#N/A,FALSE,"3Cash Flow";#N/A,#N/A,FALSE,"5Residual";#N/A,#N/A,FALSE,"8Residual Sensitivity";#N/A,#N/A,FALSE,"10Vacancy Matrix";#N/A,#N/A,FALSE,"11Expiration Schedule";#N/A,#N/A,FALSE,"12Lease-up Schedule";#N/A,#N/A,FALSE,"I&amp;E";#N/A,#N/A,FALSE,"Tax_Analysis"}</definedName>
    <definedName name="wrn.WCC._1" localSheetId="0" hidden="1">{#N/A,#N/A,FALSE,"9Pricing Matrix";#N/A,#N/A,FALSE,"3Cash Flow";#N/A,#N/A,FALSE,"5Residual";#N/A,#N/A,FALSE,"8Residual Sensitivity";#N/A,#N/A,FALSE,"10Vacancy Matrix";#N/A,#N/A,FALSE,"11Expiration Schedule";#N/A,#N/A,FALSE,"12Lease-up Schedule";#N/A,#N/A,FALSE,"I&amp;E";#N/A,#N/A,FALSE,"Tax_Analysis"}</definedName>
    <definedName name="wrn.WCC._1" hidden="1">{#N/A,#N/A,FALSE,"9Pricing Matrix";#N/A,#N/A,FALSE,"3Cash Flow";#N/A,#N/A,FALSE,"5Residual";#N/A,#N/A,FALSE,"8Residual Sensitivity";#N/A,#N/A,FALSE,"10Vacancy Matrix";#N/A,#N/A,FALSE,"11Expiration Schedule";#N/A,#N/A,FALSE,"12Lease-up Schedule";#N/A,#N/A,FALSE,"I&amp;E";#N/A,#N/A,FALSE,"Tax_Analysis"}</definedName>
    <definedName name="wrn.WCC._2" localSheetId="0" hidden="1">{#N/A,#N/A,FALSE,"9Pricing Matrix";#N/A,#N/A,FALSE,"3Cash Flow";#N/A,#N/A,FALSE,"5Residual";#N/A,#N/A,FALSE,"8Residual Sensitivity";#N/A,#N/A,FALSE,"10Vacancy Matrix";#N/A,#N/A,FALSE,"11Expiration Schedule";#N/A,#N/A,FALSE,"12Lease-up Schedule";#N/A,#N/A,FALSE,"I&amp;E";#N/A,#N/A,FALSE,"Tax_Analysis"}</definedName>
    <definedName name="wrn.WCC._2" hidden="1">{#N/A,#N/A,FALSE,"9Pricing Matrix";#N/A,#N/A,FALSE,"3Cash Flow";#N/A,#N/A,FALSE,"5Residual";#N/A,#N/A,FALSE,"8Residual Sensitivity";#N/A,#N/A,FALSE,"10Vacancy Matrix";#N/A,#N/A,FALSE,"11Expiration Schedule";#N/A,#N/A,FALSE,"12Lease-up Schedule";#N/A,#N/A,FALSE,"I&amp;E";#N/A,#N/A,FALSE,"Tax_Analysis"}</definedName>
    <definedName name="wrn.WCC._3" localSheetId="0" hidden="1">{#N/A,#N/A,FALSE,"9Pricing Matrix";#N/A,#N/A,FALSE,"3Cash Flow";#N/A,#N/A,FALSE,"5Residual";#N/A,#N/A,FALSE,"8Residual Sensitivity";#N/A,#N/A,FALSE,"10Vacancy Matrix";#N/A,#N/A,FALSE,"11Expiration Schedule";#N/A,#N/A,FALSE,"12Lease-up Schedule";#N/A,#N/A,FALSE,"I&amp;E";#N/A,#N/A,FALSE,"Tax_Analysis"}</definedName>
    <definedName name="wrn.WCC._3" hidden="1">{#N/A,#N/A,FALSE,"9Pricing Matrix";#N/A,#N/A,FALSE,"3Cash Flow";#N/A,#N/A,FALSE,"5Residual";#N/A,#N/A,FALSE,"8Residual Sensitivity";#N/A,#N/A,FALSE,"10Vacancy Matrix";#N/A,#N/A,FALSE,"11Expiration Schedule";#N/A,#N/A,FALSE,"12Lease-up Schedule";#N/A,#N/A,FALSE,"I&amp;E";#N/A,#N/A,FALSE,"Tax_Analysis"}</definedName>
    <definedName name="wrn.weekly." localSheetId="0" hidden="1">{#N/A,#N/A,FALSE,"Large Operators";#N/A,#N/A,FALSE,"Smaller Operators";#N/A,#N/A,FALSE,"Equip. Supply";#N/A,#N/A,FALSE,"EBITDA";#N/A,#N/A,FALSE,"perform"}</definedName>
    <definedName name="wrn.weekly." hidden="1">{#N/A,#N/A,FALSE,"Large Operators";#N/A,#N/A,FALSE,"Smaller Operators";#N/A,#N/A,FALSE,"Equip. Supply";#N/A,#N/A,FALSE,"EBITDA";#N/A,#N/A,FALSE,"perform"}</definedName>
    <definedName name="wrn.whole._.document." localSheetId="0" hidden="1">{"page 1",#N/A,FALSE,"A";"page 2",#N/A,FALSE,"A";"page 3",#N/A,FALSE,"A";"page 4",#N/A,FALSE,"A";"page 5",#N/A,FALSE,"A";"page 6",#N/A,FALSE,"A";"page 7",#N/A,FALSE,"A";"page 8",#N/A,FALSE,"A";"page 9",#N/A,FALSE,"A";"page 10",#N/A,FALSE,"A";"page 11",#N/A,FALSE,"A";"page 12",#N/A,FALSE,"A";"page 13",#N/A,FALSE,"A";"page 14",#N/A,FALSE,"A"}</definedName>
    <definedName name="wrn.whole._.document." hidden="1">{"page 1",#N/A,FALSE,"A";"page 2",#N/A,FALSE,"A";"page 3",#N/A,FALSE,"A";"page 4",#N/A,FALSE,"A";"page 5",#N/A,FALSE,"A";"page 6",#N/A,FALSE,"A";"page 7",#N/A,FALSE,"A";"page 8",#N/A,FALSE,"A";"page 9",#N/A,FALSE,"A";"page 10",#N/A,FALSE,"A";"page 11",#N/A,FALSE,"A";"page 12",#N/A,FALSE,"A";"page 13",#N/A,FALSE,"A";"page 14",#N/A,FALSE,"A"}</definedName>
    <definedName name="wrn.WholeShabang." localSheetId="0"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ORK._.PAPER." localSheetId="0" hidden="1">{#N/A,#N/A,TRUE,"Consolidate";"Work Paper MKT",#N/A,TRUE,"MKT";"Work Paper BUSS",#N/A,TRUE,"BusOper";"Work Paper TECH",#N/A,TRUE,"Tech";"Work Paper LOCAL",#N/A,TRUE,"LocalProg";"Work Paper GA",#N/A,TRUE,"G&amp;A";"Work Paper CONSOL",#N/A,TRUE,"Consolidate"}</definedName>
    <definedName name="wrn.WORK._.PAPER." hidden="1">{#N/A,#N/A,TRUE,"Consolidate";"Work Paper MKT",#N/A,TRUE,"MKT";"Work Paper BUSS",#N/A,TRUE,"BusOper";"Work Paper TECH",#N/A,TRUE,"Tech";"Work Paper LOCAL",#N/A,TRUE,"LocalProg";"Work Paper GA",#N/A,TRUE,"G&amp;A";"Work Paper CONSOL",#N/A,TRUE,"Consolidate"}</definedName>
    <definedName name="wrn.WORK._.PAPER._.99." localSheetId="0" hidden="1">{"Work Paper99 MKT",#N/A,TRUE,"MKT";"Work Paper99 BUSS",#N/A,TRUE,"BusOper";"Work Paper99 TECH",#N/A,TRUE,"Tech";"Work Paper99 LOCAL",#N/A,TRUE,"LocalProg";"Work Paper99 GA",#N/A,TRUE,"G&amp;A";"Work Paper99 CONSOL",#N/A,TRUE,"Consolidate"}</definedName>
    <definedName name="wrn.WORK._.PAPER._.99." hidden="1">{"Work Paper99 MKT",#N/A,TRUE,"MKT";"Work Paper99 BUSS",#N/A,TRUE,"BusOper";"Work Paper99 TECH",#N/A,TRUE,"Tech";"Work Paper99 LOCAL",#N/A,TRUE,"LocalProg";"Work Paper99 GA",#N/A,TRUE,"G&amp;A";"Work Paper99 CONSOL",#N/A,TRUE,"Consolidate"}</definedName>
    <definedName name="wrn.Working._.Party._.List." localSheetId="0" hidden="1">{#N/A,#N/A,FALSE,"Working List"}</definedName>
    <definedName name="wrn.Working._.Party._.List." hidden="1">{#N/A,#N/A,FALSE,"Working List"}</definedName>
    <definedName name="wrn.workpapers." localSheetId="0" hidden="1">{#N/A,#N/A,FALSE,"pmts";#N/A,#N/A,FALSE,"plsprd";#N/A,#N/A,FALSE,"prov-&gt;rtn";#N/A,#N/A,FALSE,"depdetail";#N/A,#N/A,FALSE,"invobs"}</definedName>
    <definedName name="wrn.workpapers." hidden="1">{#N/A,#N/A,FALSE,"pmts";#N/A,#N/A,FALSE,"plsprd";#N/A,#N/A,FALSE,"prov-&gt;rtn";#N/A,#N/A,FALSE,"depdetail";#N/A,#N/A,FALSE,"invobs"}</definedName>
    <definedName name="wrn.Wovenhearts." localSheetId="0" hidden="1">{"One",#N/A,FALSE,"Wovenhearts";"Two",#N/A,FALSE,"Wovenhearts";"Three",#N/A,FALSE,"Wovenhearts";"Four",#N/A,FALSE,"Wovenhearts";"Five",#N/A,FALSE,"Wovenhearts"}</definedName>
    <definedName name="wrn.Wovenhearts." hidden="1">{"One",#N/A,FALSE,"Wovenhearts";"Two",#N/A,FALSE,"Wovenhearts";"Three",#N/A,FALSE,"Wovenhearts";"Four",#N/A,FALSE,"Wovenhearts";"Five",#N/A,FALSE,"Wovenhearts"}</definedName>
    <definedName name="wrn.Wynwood." localSheetId="0" hidden="1">{"One",#N/A,FALSE,"Wynwood";"Two",#N/A,FALSE,"Wynwood";"Three",#N/A,FALSE,"Wynwood";"Four",#N/A,FALSE,"Wynwood";"Five",#N/A,FALSE,"Wynwood"}</definedName>
    <definedName name="wrn.Wynwood." hidden="1">{"One",#N/A,FALSE,"Wynwood";"Two",#N/A,FALSE,"Wynwood";"Three",#N/A,FALSE,"Wynwood";"Four",#N/A,FALSE,"Wynwood";"Five",#N/A,FALSE,"Wynwood"}</definedName>
    <definedName name="wrn.XL._.DTR." localSheetId="0" hidden="1">{#N/A,#N/A,TRUE,"XL Cash Flow";#N/A,#N/A,TRUE,"Prop Valuation";#N/A,#N/A,TRUE,"Equity";#N/A,#N/A,TRUE,"Modeling assumptions";#N/A,#N/A,TRUE,"NER Model";#N/A,#N/A,TRUE,"Lease Exp";#N/A,#N/A,TRUE,"Inc &amp; Exp";#N/A,#N/A,TRUE,"Formatted - roll";#N/A,#N/A,TRUE,"Debt Model";#N/A,#N/A,TRUE,"Debt-Moody";#N/A,#N/A,TRUE,"Debt"}</definedName>
    <definedName name="wrn.XL._.DTR." hidden="1">{#N/A,#N/A,TRUE,"XL Cash Flow";#N/A,#N/A,TRUE,"Prop Valuation";#N/A,#N/A,TRUE,"Equity";#N/A,#N/A,TRUE,"Modeling assumptions";#N/A,#N/A,TRUE,"NER Model";#N/A,#N/A,TRUE,"Lease Exp";#N/A,#N/A,TRUE,"Inc &amp; Exp";#N/A,#N/A,TRUE,"Formatted - roll";#N/A,#N/A,TRUE,"Debt Model";#N/A,#N/A,TRUE,"Debt-Moody";#N/A,#N/A,TRUE,"Debt"}</definedName>
    <definedName name="wrn.XL._.DTR._1" localSheetId="0" hidden="1">{#N/A,#N/A,TRUE,"XL Cash Flow";#N/A,#N/A,TRUE,"Prop Valuation";#N/A,#N/A,TRUE,"Equity";#N/A,#N/A,TRUE,"Modeling assumptions";#N/A,#N/A,TRUE,"NER Model";#N/A,#N/A,TRUE,"Lease Exp";#N/A,#N/A,TRUE,"Inc &amp; Exp";#N/A,#N/A,TRUE,"Formatted - roll";#N/A,#N/A,TRUE,"Debt Model";#N/A,#N/A,TRUE,"Debt-Moody";#N/A,#N/A,TRUE,"Debt"}</definedName>
    <definedName name="wrn.XL._.DTR._1" hidden="1">{#N/A,#N/A,TRUE,"XL Cash Flow";#N/A,#N/A,TRUE,"Prop Valuation";#N/A,#N/A,TRUE,"Equity";#N/A,#N/A,TRUE,"Modeling assumptions";#N/A,#N/A,TRUE,"NER Model";#N/A,#N/A,TRUE,"Lease Exp";#N/A,#N/A,TRUE,"Inc &amp; Exp";#N/A,#N/A,TRUE,"Formatted - roll";#N/A,#N/A,TRUE,"Debt Model";#N/A,#N/A,TRUE,"Debt-Moody";#N/A,#N/A,TRUE,"Debt"}</definedName>
    <definedName name="wrn.XL._.DTR._2" localSheetId="0" hidden="1">{#N/A,#N/A,TRUE,"XL Cash Flow";#N/A,#N/A,TRUE,"Prop Valuation";#N/A,#N/A,TRUE,"Equity";#N/A,#N/A,TRUE,"Modeling assumptions";#N/A,#N/A,TRUE,"NER Model";#N/A,#N/A,TRUE,"Lease Exp";#N/A,#N/A,TRUE,"Inc &amp; Exp";#N/A,#N/A,TRUE,"Formatted - roll";#N/A,#N/A,TRUE,"Debt Model";#N/A,#N/A,TRUE,"Debt-Moody";#N/A,#N/A,TRUE,"Debt"}</definedName>
    <definedName name="wrn.XL._.DTR._2" hidden="1">{#N/A,#N/A,TRUE,"XL Cash Flow";#N/A,#N/A,TRUE,"Prop Valuation";#N/A,#N/A,TRUE,"Equity";#N/A,#N/A,TRUE,"Modeling assumptions";#N/A,#N/A,TRUE,"NER Model";#N/A,#N/A,TRUE,"Lease Exp";#N/A,#N/A,TRUE,"Inc &amp; Exp";#N/A,#N/A,TRUE,"Formatted - roll";#N/A,#N/A,TRUE,"Debt Model";#N/A,#N/A,TRUE,"Debt-Moody";#N/A,#N/A,TRUE,"Debt"}</definedName>
    <definedName name="wrn.XL._.DTR._3" localSheetId="0" hidden="1">{#N/A,#N/A,TRUE,"XL Cash Flow";#N/A,#N/A,TRUE,"Prop Valuation";#N/A,#N/A,TRUE,"Equity";#N/A,#N/A,TRUE,"Modeling assumptions";#N/A,#N/A,TRUE,"NER Model";#N/A,#N/A,TRUE,"Lease Exp";#N/A,#N/A,TRUE,"Inc &amp; Exp";#N/A,#N/A,TRUE,"Formatted - roll";#N/A,#N/A,TRUE,"Debt Model";#N/A,#N/A,TRUE,"Debt-Moody";#N/A,#N/A,TRUE,"Debt"}</definedName>
    <definedName name="wrn.XL._.DTR._3" hidden="1">{#N/A,#N/A,TRUE,"XL Cash Flow";#N/A,#N/A,TRUE,"Prop Valuation";#N/A,#N/A,TRUE,"Equity";#N/A,#N/A,TRUE,"Modeling assumptions";#N/A,#N/A,TRUE,"NER Model";#N/A,#N/A,TRUE,"Lease Exp";#N/A,#N/A,TRUE,"Inc &amp; Exp";#N/A,#N/A,TRUE,"Formatted - roll";#N/A,#N/A,TRUE,"Debt Model";#N/A,#N/A,TRUE,"Debt-Moody";#N/A,#N/A,TRUE,"Debt"}</definedName>
    <definedName name="wrn.year._.end." localSheetId="0" hidden="1">{#N/A,#N/A,FALSE,"Allstate Inc Stmt 4Qtr";#N/A,#N/A,FALSE,"Allstate Inc Stmt YTD";#N/A,#N/A,FALSE,"Segment Inc Stmt 4Qtr";#N/A,#N/A,FALSE,"Segment Inc Stmt YTD";#N/A,#N/A,FALSE,"Current &amp; Prior Bal Sht";#N/A,#N/A,FALSE,"CASH FLOW QTR";#N/A,#N/A,FALSE,"CASH FLOW YTD";#N/A,#N/A,FALSE,"Resegmented Underwriting";#N/A,#N/A,FALSE,"Segment Underwriting";#N/A,#N/A,FALSE,"RESEG WRITTEN";#N/A,#N/A,FALSE,"Life Premium";#N/A,#N/A,FALSE,"Investments";#N/A,#N/A,FALSE,"Dec Investments";#N/A,#N/A,FALSE,"4Qtr PL Inv. Income";#N/A,#N/A,FALSE,"YTD PL Inv. Inc.";#N/A,#N/A,FALSE,"4Qtr Life Inv. Inc.";#N/A,#N/A,FALSE,"YTD Life Investment Income";#N/A,#N/A,FALSE,"GAAP to STAT";#N/A,#N/A,FALSE,"5 YR Fin &amp; Oper";#N/A,#N/A,FALSE,"5 Yr Prop_Liab Summary";#N/A,#N/A,FALSE,"5 Yr P_L Seg UW I";#N/A,#N/A,FALSE,"5 Yr P_L Seg UW II";#N/A,#N/A,FALSE,"Historical Life";#N/A,#N/A,FALSE,"Fixed Income by Quality";#N/A,#N/A,FALSE,"P_L Loss Reserves";#N/A,#N/A,FALSE,"Environmental"}</definedName>
    <definedName name="wrn.year._.end." hidden="1">{#N/A,#N/A,FALSE,"Allstate Inc Stmt 4Qtr";#N/A,#N/A,FALSE,"Allstate Inc Stmt YTD";#N/A,#N/A,FALSE,"Segment Inc Stmt 4Qtr";#N/A,#N/A,FALSE,"Segment Inc Stmt YTD";#N/A,#N/A,FALSE,"Current &amp; Prior Bal Sht";#N/A,#N/A,FALSE,"CASH FLOW QTR";#N/A,#N/A,FALSE,"CASH FLOW YTD";#N/A,#N/A,FALSE,"Resegmented Underwriting";#N/A,#N/A,FALSE,"Segment Underwriting";#N/A,#N/A,FALSE,"RESEG WRITTEN";#N/A,#N/A,FALSE,"Life Premium";#N/A,#N/A,FALSE,"Investments";#N/A,#N/A,FALSE,"Dec Investments";#N/A,#N/A,FALSE,"4Qtr PL Inv. Income";#N/A,#N/A,FALSE,"YTD PL Inv. Inc.";#N/A,#N/A,FALSE,"4Qtr Life Inv. Inc.";#N/A,#N/A,FALSE,"YTD Life Investment Income";#N/A,#N/A,FALSE,"GAAP to STAT";#N/A,#N/A,FALSE,"5 YR Fin &amp; Oper";#N/A,#N/A,FALSE,"5 Yr Prop_Liab Summary";#N/A,#N/A,FALSE,"5 Yr P_L Seg UW I";#N/A,#N/A,FALSE,"5 Yr P_L Seg UW II";#N/A,#N/A,FALSE,"Historical Life";#N/A,#N/A,FALSE,"Fixed Income by Quality";#N/A,#N/A,FALSE,"P_L Loss Reserves";#N/A,#N/A,FALSE,"Environmental"}</definedName>
    <definedName name="wrn.Year._.End._.APF._.reports." localSheetId="0" hidden="1">{#N/A,#N/A,FALSE,"Summary";#N/A,#N/A,FALSE,"CVI04";#N/A,#N/A,FALSE,"REG04";#N/A,#N/A,FALSE,"HAL04";#N/A,#N/A,FALSE,"WPL04";#N/A,#N/A,FALSE,"RPL04";#N/A,#N/A,FALSE,"GVA04";#N/A,#N/A,FALSE,"LRJKL04";#N/A,#N/A,FALSE,"RGW04";#N/A,#N/A,FALSE,"RHL04sum ";#N/A,#N/A,FALSE,"WPM04sum"}</definedName>
    <definedName name="wrn.Year._.End._.APF._.reports." hidden="1">{#N/A,#N/A,FALSE,"Summary";#N/A,#N/A,FALSE,"CVI04";#N/A,#N/A,FALSE,"REG04";#N/A,#N/A,FALSE,"HAL04";#N/A,#N/A,FALSE,"WPL04";#N/A,#N/A,FALSE,"RPL04";#N/A,#N/A,FALSE,"GVA04";#N/A,#N/A,FALSE,"LRJKL04";#N/A,#N/A,FALSE,"RGW04";#N/A,#N/A,FALSE,"RHL04sum ";#N/A,#N/A,FALSE,"WPM04sum"}</definedName>
    <definedName name="wrn.Yearly." localSheetId="0" hidden="1">{"One",#N/A,FALSE,"Yearly"}</definedName>
    <definedName name="wrn.Yearly." hidden="1">{"One",#N/A,FALSE,"Yearly"}</definedName>
    <definedName name="wrn.Yield." localSheetId="0" hidden="1">{"Yield",#N/A,FALSE,"Yield"}</definedName>
    <definedName name="wrn.Yield." hidden="1">{"Yield",#N/A,FALSE,"Yield"}</definedName>
    <definedName name="wrn.Yield._.Graph." localSheetId="0" hidden="1">{#N/A,#N/A,FALSE,"Yield Graph"}</definedName>
    <definedName name="wrn.Yield._.Graph." hidden="1">{#N/A,#N/A,FALSE,"Yield Graph"}</definedName>
    <definedName name="wrn.Yield._.Graph._.plus._.Input." localSheetId="0" hidden="1">{#N/A,#N/A,FALSE,"Yield Graph";#N/A,#N/A,FALSE,"Rent Roll";#N/A,#N/A,FALSE,"OE Yr1";#N/A,#N/A,FALSE,"Repl.Cst.+Ins."}</definedName>
    <definedName name="wrn.Yield._.Graph._.plus._.Input." hidden="1">{#N/A,#N/A,FALSE,"Yield Graph";#N/A,#N/A,FALSE,"Rent Roll";#N/A,#N/A,FALSE,"OE Yr1";#N/A,#N/A,FALSE,"Repl.Cst.+Ins."}</definedName>
    <definedName name="wrn.Zaxon._.Report._.1st._.half." localSheetId="0" hidden="1">{"CoverSheet",#N/A,FALSE,"Cover Sheet";"AreaSum",#N/A,FALSE,"Master Area Summary";"Exclusions",#N/A,FALSE,"Exclusions";"ZaxEXsum",#N/A,FALSE,"Executive Summary";"Zax A sum",#N/A,FALSE,"Bldg A Summary";"ZaxAest",#N/A,FALSE,"BLDG.A";"zaxCsum",#N/A,FALSE,"Bldg C Summary";"ZaxCest",#N/A,FALSE,"BLDG.C";"ZaxSTsum",#N/A,FALSE,"Site Summary";"zaxsite",#N/A,FALSE,"Site work"}</definedName>
    <definedName name="wrn.Zaxon._.Report._.1st._.half." hidden="1">{"CoverSheet",#N/A,FALSE,"Cover Sheet";"AreaSum",#N/A,FALSE,"Master Area Summary";"Exclusions",#N/A,FALSE,"Exclusions";"ZaxEXsum",#N/A,FALSE,"Executive Summary";"Zax A sum",#N/A,FALSE,"Bldg A Summary";"ZaxAest",#N/A,FALSE,"BLDG.A";"zaxCsum",#N/A,FALSE,"Bldg C Summary";"ZaxCest",#N/A,FALSE,"BLDG.C";"ZaxSTsum",#N/A,FALSE,"Site Summary";"zaxsite",#N/A,FALSE,"Site work"}</definedName>
    <definedName name="wrn.Zaxon._.Report._.2._.half." localSheetId="0" hidden="1">{"ZaxSWsum",#N/A,FALSE,"Sewer Summary";"ZaxSWest",#N/A,FALSE,"Sewer Estimate";"ZaxGRsum",#N/A,FALSE,"Garage Summary";"ZaxGRest",#N/A,FALSE,"Garage Estimate";"ZaxPLsum",#N/A,FALSE,"Pool Summary";"ZaxPLest",#N/A,FALSE,"Pool";"ZaxPHsum",#N/A,FALSE,"Pool House Summary";"ZaxMAsum",#N/A,FALSE,"Marina Summary";"ZaxMAest",#N/A,FALSE,"Marina Estimate"}</definedName>
    <definedName name="wrn.Zaxon._.Report._.2._.half." hidden="1">{"ZaxSWsum",#N/A,FALSE,"Sewer Summary";"ZaxSWest",#N/A,FALSE,"Sewer Estimate";"ZaxGRsum",#N/A,FALSE,"Garage Summary";"ZaxGRest",#N/A,FALSE,"Garage Estimate";"ZaxPLsum",#N/A,FALSE,"Pool Summary";"ZaxPLest",#N/A,FALSE,"Pool";"ZaxPHsum",#N/A,FALSE,"Pool House Summary";"ZaxMAsum",#N/A,FALSE,"Marina Summary";"ZaxMAest",#N/A,FALSE,"Marina Estimate"}</definedName>
    <definedName name="wrn.ZML123._.Financial._.Summaries." localSheetId="0" hidden="1">{#N/A,#N/A,FALSE,"ZM3 FinSummary";#N/A,#N/A,FALSE,"ZM2 FinSummary";#N/A,#N/A,FALSE,"ZM1 FinSummary"}</definedName>
    <definedName name="wrn.ZML123._.Financial._.Summaries." hidden="1">{#N/A,#N/A,FALSE,"ZM3 FinSummary";#N/A,#N/A,FALSE,"ZM2 FinSummary";#N/A,#N/A,FALSE,"ZM1 FinSummary"}</definedName>
    <definedName name="wrn.ZML123._.Financial._.Summaries._1" localSheetId="0" hidden="1">{#N/A,#N/A,FALSE,"ZM3 FinSummary";#N/A,#N/A,FALSE,"ZM2 FinSummary";#N/A,#N/A,FALSE,"ZM1 FinSummary"}</definedName>
    <definedName name="wrn.ZML123._.Financial._.Summaries._1" hidden="1">{#N/A,#N/A,FALSE,"ZM3 FinSummary";#N/A,#N/A,FALSE,"ZM2 FinSummary";#N/A,#N/A,FALSE,"ZM1 FinSummary"}</definedName>
    <definedName name="wrn.ZML123._.Financial._.Summaries._2" localSheetId="0" hidden="1">{#N/A,#N/A,FALSE,"ZM3 FinSummary";#N/A,#N/A,FALSE,"ZM2 FinSummary";#N/A,#N/A,FALSE,"ZM1 FinSummary"}</definedName>
    <definedName name="wrn.ZML123._.Financial._.Summaries._2" hidden="1">{#N/A,#N/A,FALSE,"ZM3 FinSummary";#N/A,#N/A,FALSE,"ZM2 FinSummary";#N/A,#N/A,FALSE,"ZM1 FinSummary"}</definedName>
    <definedName name="wrn.ZML123._.Financial._.Summaries._3" localSheetId="0" hidden="1">{#N/A,#N/A,FALSE,"ZM3 FinSummary";#N/A,#N/A,FALSE,"ZM2 FinSummary";#N/A,#N/A,FALSE,"ZM1 FinSummary"}</definedName>
    <definedName name="wrn.ZML123._.Financial._.Summaries._3" hidden="1">{#N/A,#N/A,FALSE,"ZM3 FinSummary";#N/A,#N/A,FALSE,"ZM2 FinSummary";#N/A,#N/A,FALSE,"ZM1 FinSummary"}</definedName>
    <definedName name="wrn.ｱﾛｰ." localSheetId="0" hidden="1">{"Actual",#N/A,FALSE,"(価格)";"Market",#N/A,FALSE,"(価格)";"Plan",#N/A,FALSE,"(価格)"}</definedName>
    <definedName name="wrn.ｱﾛｰ." hidden="1">{"Actual",#N/A,FALSE,"(価格)";"Market",#N/A,FALSE,"(価格)";"Plan",#N/A,FALSE,"(価格)"}</definedName>
    <definedName name="wrn.ｹﾝﾄ." localSheetId="0" hidden="1">{"ｹﾝﾄ（M)",#N/A,FALSE,"収支・日割";"ｹﾝﾄ（RD)",#N/A,FALSE,"収支・日割";"ｹﾝﾄ（PMC)",#N/A,FALSE,"収支・日割"}</definedName>
    <definedName name="wrn.ｹﾝﾄ." hidden="1">{"ｹﾝﾄ（M)",#N/A,FALSE,"収支・日割";"ｹﾝﾄ（RD)",#N/A,FALSE,"収支・日割";"ｹﾝﾄ（PMC)",#N/A,FALSE,"収支・日割"}</definedName>
    <definedName name="wrn.간단한세무조정계산서."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세무조정계산서." localSheetId="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조흥94세무." localSheetId="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localSheetId="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重説." localSheetId="0" hidden="1">{#N/A,#N/A,FALSE,"１";#N/A,#N/A,FALSE,"２";#N/A,#N/A,FALSE,"３";#N/A,#N/A,FALSE,"４"}</definedName>
    <definedName name="wrn.重説." hidden="1">{#N/A,#N/A,FALSE,"１";#N/A,#N/A,FALSE,"２";#N/A,#N/A,FALSE,"３";#N/A,#N/A,FALSE,"４"}</definedName>
    <definedName name="wrn_1" localSheetId="0" hidden="1">{#N/A,#N/A,FALSE,"ZellLurieFinSummary";#N/A,#N/A,FALSE,"FirstCapFinSummary";#N/A,#N/A,FALSE,"ZM I-III Consol FinSummary"}</definedName>
    <definedName name="wrn_1" hidden="1">{#N/A,#N/A,FALSE,"ZellLurieFinSummary";#N/A,#N/A,FALSE,"FirstCapFinSummary";#N/A,#N/A,FALSE,"ZM I-III Consol FinSummary"}</definedName>
    <definedName name="wrn_2" localSheetId="0" hidden="1">{#N/A,#N/A,FALSE,"ZellLurieFinSummary";#N/A,#N/A,FALSE,"FirstCapFinSummary";#N/A,#N/A,FALSE,"ZM I-III Consol FinSummary"}</definedName>
    <definedName name="wrn_2" hidden="1">{#N/A,#N/A,FALSE,"ZellLurieFinSummary";#N/A,#N/A,FALSE,"FirstCapFinSummary";#N/A,#N/A,FALSE,"ZM I-III Consol FinSummary"}</definedName>
    <definedName name="wrn_3" localSheetId="0" hidden="1">{#N/A,#N/A,FALSE,"ZellLurieFinSummary";#N/A,#N/A,FALSE,"FirstCapFinSummary";#N/A,#N/A,FALSE,"ZM I-III Consol FinSummary"}</definedName>
    <definedName name="wrn_3" hidden="1">{#N/A,#N/A,FALSE,"ZellLurieFinSummary";#N/A,#N/A,FALSE,"FirstCapFinSummary";#N/A,#N/A,FALSE,"ZM I-III Consol FinSummary"}</definedName>
    <definedName name="wrn_CAPREIT_" localSheetId="0">{#N/A,#N/A,FALSE,"CAPREIT"}</definedName>
    <definedName name="wrn_CAPREIT_">{#N/A,#N/A,FALSE,"CAPREIT"}</definedName>
    <definedName name="wrn_CAPREIT2" localSheetId="0">{#N/A,#N/A,FALSE,"CAPREIT"}</definedName>
    <definedName name="wrn_CAPREIT2">{#N/A,#N/A,FALSE,"CAPREIT"}</definedName>
    <definedName name="wrn_eva" localSheetId="0" hidden="1">{"EVA",#N/A,FALSE,"EVA";"WACC",#N/A,FALSE,"WACC"}</definedName>
    <definedName name="wrn_eva" hidden="1">{"EVA",#N/A,FALSE,"EVA";"WACC",#N/A,FALSE,"WACC"}</definedName>
    <definedName name="wrn_otpt" localSheetId="0" hidden="1">{"DCF","UPSIDE CASE",FALSE,"Sheet1";"DCF","BASE CASE",FALSE,"Sheet1";"DCF","DOWNSIDE CASE",FALSE,"Sheet1"}</definedName>
    <definedName name="wrn_otpt" hidden="1">{"DCF","UPSIDE CASE",FALSE,"Sheet1";"DCF","BASE CASE",FALSE,"Sheet1";"DCF","DOWNSIDE CASE",FALSE,"Sheet1"}</definedName>
    <definedName name="WRN1.ALL" localSheetId="0" hidden="1">{#N/A,#N/A,FALSE,"RH1";#N/A,#N/A,FALSE,"SP2";#N/A,#N/A,FALSE,"MB3";#N/A,#N/A,FALSE,"WV5";#N/A,#N/A,FALSE,"LB6";#N/A,#N/A,FALSE,"NB7";#N/A,#N/A,FALSE,"MV8";#N/A,#N/A,FALSE,"ALL STORES (7)";#N/A,#N/A,FALSE,"MATURE STORES (3)";#N/A,#N/A,FALSE,"BASE STORES (5)";#N/A,#N/A,FALSE,"NEW STORES (2)"}</definedName>
    <definedName name="WRN1.ALL" hidden="1">{#N/A,#N/A,FALSE,"RH1";#N/A,#N/A,FALSE,"SP2";#N/A,#N/A,FALSE,"MB3";#N/A,#N/A,FALSE,"WV5";#N/A,#N/A,FALSE,"LB6";#N/A,#N/A,FALSE,"NB7";#N/A,#N/A,FALSE,"MV8";#N/A,#N/A,FALSE,"ALL STORES (7)";#N/A,#N/A,FALSE,"MATURE STORES (3)";#N/A,#N/A,FALSE,"BASE STORES (5)";#N/A,#N/A,FALSE,"NEW STORES (2)"}</definedName>
    <definedName name="wrn1.history" localSheetId="0" hidden="1">{#N/A,#N/A,FALSE,"model"}</definedName>
    <definedName name="wrn1.history" hidden="1">{#N/A,#N/A,FALSE,"model"}</definedName>
    <definedName name="wrn1.supp." localSheetId="0"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1.supp."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2.Basic" localSheetId="0" hidden="1">{#N/A,#N/A,FALSE,"e-Svc Level";#N/A,#N/A,FALSE,"e-Hosted";#N/A,#N/A,FALSE,"e-Licensed";#N/A,#N/A,FALSE,"Assumptions"}</definedName>
    <definedName name="wrn2.Basic" hidden="1">{#N/A,#N/A,FALSE,"e-Svc Level";#N/A,#N/A,FALSE,"e-Hosted";#N/A,#N/A,FALSE,"e-Licensed";#N/A,#N/A,FALSE,"Assumptions"}</definedName>
    <definedName name="wrn2.Basic." localSheetId="0" hidden="1">{#N/A,#N/A,FALSE,"e-Svc Level";#N/A,#N/A,FALSE,"e-Hosted";#N/A,#N/A,FALSE,"e-Licensed";#N/A,#N/A,FALSE,"Assumptions"}</definedName>
    <definedName name="wrn2.Basic." hidden="1">{#N/A,#N/A,FALSE,"e-Svc Level";#N/A,#N/A,FALSE,"e-Hosted";#N/A,#N/A,FALSE,"e-Licensed";#N/A,#N/A,FALSE,"Assumptions"}</definedName>
    <definedName name="wrn3.ALL." localSheetId="0" hidden="1">{#N/A,#N/A,FALSE,"DCF";#N/A,#N/A,FALSE,"WACC";#N/A,#N/A,FALSE,"Sales_EBIT";#N/A,#N/A,FALSE,"Capex_Depreciation";#N/A,#N/A,FALSE,"WC";#N/A,#N/A,FALSE,"Interest";#N/A,#N/A,FALSE,"Assumptions"}</definedName>
    <definedName name="wrn3.ALL." hidden="1">{#N/A,#N/A,FALSE,"DCF";#N/A,#N/A,FALSE,"WACC";#N/A,#N/A,FALSE,"Sales_EBIT";#N/A,#N/A,FALSE,"Capex_Depreciation";#N/A,#N/A,FALSE,"WC";#N/A,#N/A,FALSE,"Interest";#N/A,#N/A,FALSE,"Assumptions"}</definedName>
    <definedName name="wrn3.histroic" localSheetId="0" hidden="1">{#N/A,#N/A,FALSE,"model"}</definedName>
    <definedName name="wrn3.histroic" hidden="1">{#N/A,#N/A,FALSE,"model"}</definedName>
    <definedName name="wrna.prod" localSheetId="0" hidden="1">{#N/A,#N/A,FALSE,"1";#N/A,#N/A,FALSE,"2";#N/A,#N/A,FALSE,"16 - 17";#N/A,#N/A,FALSE,"18 - 19";#N/A,#N/A,FALSE,"26";#N/A,#N/A,FALSE,"27";#N/A,#N/A,FALSE,"28"}</definedName>
    <definedName name="wrna.prod" hidden="1">{#N/A,#N/A,FALSE,"1";#N/A,#N/A,FALSE,"2";#N/A,#N/A,FALSE,"16 - 17";#N/A,#N/A,FALSE,"18 - 19";#N/A,#N/A,FALSE,"26";#N/A,#N/A,FALSE,"27";#N/A,#N/A,FALSE,"28"}</definedName>
    <definedName name="wrnaaaaaaa" localSheetId="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aaaaaaa"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1" localSheetId="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1" localSheetId="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plete1" localSheetId="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plete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dasas" localSheetId="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dasas"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devdeal1" localSheetId="0" hidden="1">{"top",#N/A,TRUE,"Detail";"next",#N/A,TRUE,"Detail";"then",#N/A,TRUE,"Detail";"and",#N/A,TRUE,"Detail";"inaddition",#N/A,TRUE,"Detail";"finally",#N/A,TRUE,"Detail"}</definedName>
    <definedName name="wrndevdeal1" hidden="1">{"top",#N/A,TRUE,"Detail";"next",#N/A,TRUE,"Detail";"then",#N/A,TRUE,"Detail";"and",#N/A,TRUE,"Detail";"inaddition",#N/A,TRUE,"Detail";"finally",#N/A,TRUE,"Detail"}</definedName>
    <definedName name="wrndsa" localSheetId="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dsa"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g" localSheetId="0" hidden="1">{"Output-BaseYear",#N/A,FALSE,"Output"}</definedName>
    <definedName name="wrng" hidden="1">{"Output-BaseYear",#N/A,FALSE,"Output"}</definedName>
    <definedName name="wrnh" localSheetId="0" hidden="1">{"Output-All",#N/A,FALSE,"Output"}</definedName>
    <definedName name="wrnh" hidden="1">{"Output-All",#N/A,FALSE,"Output"}</definedName>
    <definedName name="wrnprint._.It." localSheetId="0" hidden="1">{#N/A,#N/A,TRUE,"base case";#N/A,#N/A,TRUE,"valuation";#N/A,#N/A,TRUE,"sources and uses";#N/A,#N/A,TRUE,"recapitalization";#N/A,#N/A,TRUE,"flowchart";#N/A,#N/A,TRUE,"summary";#N/A,#N/A,TRUE,"sensitivities";#N/A,#N/A,TRUE,"pro forma";#N/A,#N/A,TRUE,"PAC shares"}</definedName>
    <definedName name="wrnprint._.It." hidden="1">{#N/A,#N/A,TRUE,"base case";#N/A,#N/A,TRUE,"valuation";#N/A,#N/A,TRUE,"sources and uses";#N/A,#N/A,TRUE,"recapitalization";#N/A,#N/A,TRUE,"flowchart";#N/A,#N/A,TRUE,"summary";#N/A,#N/A,TRUE,"sensitivities";#N/A,#N/A,TRUE,"pro forma";#N/A,#N/A,TRUE,"PAC shares"}</definedName>
    <definedName name="wrnprint1" localSheetId="0" hidden="1">{#N/A,#N/A,FALSE,"Assumps";#N/A,#N/A,FALSE,"Data";#N/A,#N/A,FALSE,"Data (2)";#N/A,#N/A,FALSE,"AcqyrP&amp;L";#N/A,#N/A,FALSE,"Acq+1P&amp;L";#N/A,#N/A,FALSE,"Acq+2P&amp;L";#N/A,#N/A,FALSE,"Cashflow";#N/A,#N/A,FALSE,"BalSheet";#N/A,#N/A,FALSE,"Bidder";#N/A,#N/A,FALSE,"Target";#N/A,#N/A,FALSE,"Tgtann";#N/A,#N/A,FALSE,"Topt";#N/A,#N/A,FALSE,"Disp";#N/A,#N/A,FALSE,"Dann";#N/A,#N/A,FALSE,"Syns"}</definedName>
    <definedName name="wrnprint1" hidden="1">{#N/A,#N/A,FALSE,"Assumps";#N/A,#N/A,FALSE,"Data";#N/A,#N/A,FALSE,"Data (2)";#N/A,#N/A,FALSE,"AcqyrP&amp;L";#N/A,#N/A,FALSE,"Acq+1P&amp;L";#N/A,#N/A,FALSE,"Acq+2P&amp;L";#N/A,#N/A,FALSE,"Cashflow";#N/A,#N/A,FALSE,"BalSheet";#N/A,#N/A,FALSE,"Bidder";#N/A,#N/A,FALSE,"Target";#N/A,#N/A,FALSE,"Tgtann";#N/A,#N/A,FALSE,"Topt";#N/A,#N/A,FALSE,"Disp";#N/A,#N/A,FALSE,"Dann";#N/A,#N/A,FALSE,"Syns"}</definedName>
    <definedName name="wrnprint12" localSheetId="0" hidden="1">{"First Page",#N/A,FALSE,"Surfactants LBO";"Second Page",#N/A,FALSE,"Surfactants LBO"}</definedName>
    <definedName name="wrnprint12" hidden="1">{"First Page",#N/A,FALSE,"Surfactants LBO";"Second Page",#N/A,FALSE,"Surfactants LBO"}</definedName>
    <definedName name="wrnprintall2" localSheetId="0" hidden="1">{"Main",#N/A,FALSE,"Wacker";"Main2",#N/A,FALSE,"Wacker";"Value",#N/A,FALSE,"Wacker";"Sensitivity",#N/A,FALSE,"Wacker";"Paine",#N/A,FALSE,"Wacker";"Quaker",#N/A,FALSE,"Wacker";"Wacker",#N/A,FALSE,"Wacker";"1900",#N/A,FALSE,"Wacker";"1901",#N/A,FALSE,"Wacker"}</definedName>
    <definedName name="wrnprintall2" hidden="1">{"Main",#N/A,FALSE,"Wacker";"Main2",#N/A,FALSE,"Wacker";"Value",#N/A,FALSE,"Wacker";"Sensitivity",#N/A,FALSE,"Wacker";"Paine",#N/A,FALSE,"Wacker";"Quaker",#N/A,FALSE,"Wacker";"Wacker",#N/A,FALSE,"Wacker";"1900",#N/A,FALSE,"Wacker";"1901",#N/A,FALSE,"Wacker"}</definedName>
    <definedName name="wrnprintallb2" localSheetId="0" hidden="1">{"Main",#N/A,FALSE,"Wacker";"Main2",#N/A,FALSE,"Wacker";"Value",#N/A,FALSE,"Wacker";"Sensitivity",#N/A,FALSE,"Wacker";"Paine",#N/A,FALSE,"Wacker";"Quaker",#N/A,FALSE,"Wacker";"Wacker",#N/A,FALSE,"Wacker";"1900",#N/A,FALSE,"Wacker";"1901",#N/A,FALSE,"Wacker"}</definedName>
    <definedName name="wrnprintallb2" hidden="1">{"Main",#N/A,FALSE,"Wacker";"Main2",#N/A,FALSE,"Wacker";"Value",#N/A,FALSE,"Wacker";"Sensitivity",#N/A,FALSE,"Wacker";"Paine",#N/A,FALSE,"Wacker";"Quaker",#N/A,FALSE,"Wacker";"Wacker",#N/A,FALSE,"Wacker";"1900",#N/A,FALSE,"Wacker";"1901",#N/A,FALSE,"Wacker"}</definedName>
    <definedName name="wrnprinting11" localSheetId="0"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definedName>
    <definedName name="wrnprinting11"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definedName>
    <definedName name="wrnpulp1" localSheetId="0" hidden="1">{"Pulp Production",#N/A,FALSE,"Pulp";"Pulp Earnings",#N/A,FALSE,"Pulp"}</definedName>
    <definedName name="wrnpulp1" hidden="1">{"Pulp Production",#N/A,FALSE,"Pulp";"Pulp Earnings",#N/A,FALSE,"Pulp"}</definedName>
    <definedName name="wrnpulp21" localSheetId="0" hidden="1">{"Pulp Production",#N/A,FALSE,"Pulp";"Pulp Earnings",#N/A,FALSE,"Pulp"}</definedName>
    <definedName name="wrnpulp21" hidden="1">{"Pulp Production",#N/A,FALSE,"Pulp";"Pulp Earnings",#N/A,FALSE,"Pulp"}</definedName>
    <definedName name="wrnpulp31" localSheetId="0" hidden="1">{"Pulp Production",#N/A,FALSE,"Pulp";"Pulp Earnings",#N/A,FALSE,"Pulp"}</definedName>
    <definedName name="wrnpulp31" hidden="1">{"Pulp Production",#N/A,FALSE,"Pulp";"Pulp Earnings",#N/A,FALSE,"Pulp"}</definedName>
    <definedName name="WRR" localSheetId="0" hidden="1">{#N/A,#N/A,FALSE,"Pharm";#N/A,#N/A,FALSE,"WWCM"}</definedName>
    <definedName name="WRR" hidden="1">{#N/A,#N/A,FALSE,"Pharm";#N/A,#N/A,FALSE,"WWCM"}</definedName>
    <definedName name="wrrrrr" localSheetId="0" hidden="1">{#N/A,#N/A,FALSE,"REPORT"}</definedName>
    <definedName name="wrrrrr" hidden="1">{#N/A,#N/A,FALSE,"REPORT"}</definedName>
    <definedName name="ws" localSheetId="0" hidden="1">{#N/A,#N/A,FALSE,"Chart 2 by Prop Type"}</definedName>
    <definedName name="ws" hidden="1">{#N/A,#N/A,FALSE,"Chart 2 by Prop Type"}</definedName>
    <definedName name="wsrjt" hidden="1">#REF!</definedName>
    <definedName name="wt"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t"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tf">#REF!</definedName>
    <definedName name="wv" localSheetId="0" hidden="1">{#N/A,#N/A,FALSE,"Pharm";#N/A,#N/A,FALSE,"WWCM"}</definedName>
    <definedName name="wv" hidden="1">{#N/A,#N/A,FALSE,"Pharm";#N/A,#N/A,FALSE,"WWCM"}</definedName>
    <definedName name="WV_AppPct" hidden="1">#REF!</definedName>
    <definedName name="wvu._Current_." localSheetId="0" hidden="1">{TRUE,TRUE,-1.25,-15.5,604.5,363.75,FALSE,TRUE,TRUE,TRUE,0,1,#N/A,29,#N/A,9.58441558441558,27.5625,1,FALSE,FALSE,3,TRUE,1,FALSE,75,"Swvu._Current_.","ACwvu._Current_.",#N/A,FALSE,FALSE,0.2,0.2,0.02,0.75,2,"","&amp;L&amp;""Helv,Regular""&amp;8&amp;F
r:\tax\young\xlsfiles&amp;C&amp;8&amp;D&amp;R&amp;8&amp;T",FALSE,FALSE,FALSE,FALSE,1,58,#N/A,#N/A,"=R1C1:R60C17",FALSE,#N/A,#N/A,TRUE,FALSE,FALSE,1,65532,65532,FALSE,FALSE,TRUE,TRUE,TRUE}</definedName>
    <definedName name="wvu._Current_." hidden="1">{TRUE,TRUE,-1.25,-15.5,604.5,363.75,FALSE,TRUE,TRUE,TRUE,0,1,#N/A,29,#N/A,9.58441558441558,27.5625,1,FALSE,FALSE,3,TRUE,1,FALSE,75,"Swvu._Current_.","ACwvu._Current_.",#N/A,FALSE,FALSE,0.2,0.2,0.02,0.75,2,"","&amp;L&amp;""Helv,Regular""&amp;8&amp;F
r:\tax\young\xlsfiles&amp;C&amp;8&amp;D&amp;R&amp;8&amp;T",FALSE,FALSE,FALSE,FALSE,1,58,#N/A,#N/A,"=R1C1:R60C17",FALSE,#N/A,#N/A,TRUE,FALSE,FALSE,1,65532,65532,FALSE,FALSE,TRUE,TRUE,TRUE}</definedName>
    <definedName name="wvu.ALL." localSheetId="0" hidden="1">{TRUE,TRUE,-1.25,-15.5,484.5,276.75,FALSE,FALSE,TRUE,TRUE,0,1,#N/A,1,#N/A,7.71428571428571,15.9411764705882,1,FALSE,FALSE,3,TRUE,1,FALSE,100,"Swvu.ALL.","ACwvu.ALL.",#N/A,FALSE,FALSE,0.37,0.4,1,0.37,2,"&amp;L&amp;""Arial,Bold Italic""&amp;USCHEDULE B &amp; C&amp;C&amp;""Arial,Bold""&amp;UINCOME AND EXPENSE BUDGET
FOR THE YEAR ENDING 12/31/97&amp;R&amp;""Arial,Bold Italic""&amp;UEASTLAND SHOPPING CENTER","&amp;LWestfield Corporation, Inc.&amp;CPage &amp;P of &amp;N&amp;R&amp;D &amp;T",FALSE,FALSE,FALSE,FALSE,1,#N/A,1,#N/A,"=R3C1:R44C22","=R1:R2",#N/A,#N/A,FALSE,FALSE,FALSE,1,65532,65532,FALSE,FALSE,TRUE,TRUE,TRUE}</definedName>
    <definedName name="wvu.ALL." hidden="1">{TRUE,TRUE,-1.25,-15.5,484.5,276.75,FALSE,FALSE,TRUE,TRUE,0,1,#N/A,1,#N/A,7.71428571428571,15.9411764705882,1,FALSE,FALSE,3,TRUE,1,FALSE,100,"Swvu.ALL.","ACwvu.ALL.",#N/A,FALSE,FALSE,0.37,0.4,1,0.37,2,"&amp;L&amp;""Arial,Bold Italic""&amp;USCHEDULE B &amp; C&amp;C&amp;""Arial,Bold""&amp;UINCOME AND EXPENSE BUDGET
FOR THE YEAR ENDING 12/31/97&amp;R&amp;""Arial,Bold Italic""&amp;UEASTLAND SHOPPING CENTER","&amp;LWestfield Corporation, Inc.&amp;CPage &amp;P of &amp;N&amp;R&amp;D &amp;T",FALSE,FALSE,FALSE,FALSE,1,#N/A,1,#N/A,"=R3C1:R44C22","=R1:R2",#N/A,#N/A,FALSE,FALSE,FALSE,1,65532,65532,FALSE,FALSE,TRUE,TRUE,TRUE}</definedName>
    <definedName name="wvu.allocations." localSheetId="0" hidden="1">{TRUE,TRUE,-1.41610738255034,-14.9463087248322,497.718120805369,308.295302013423,FALSE,TRUE,TRUE,TRUE,0,1,1,1,40,3,2.68,4,TRUE,TRUE,3,TRUE,1,FALSE,100,"Swvu.allocations.","ACwvu.allocations.",#N/A,FALSE,FALSE,0.5,0.5,0.5,0.5,1,"","&amp;L&amp;F   &amp;A&amp;R&amp;D   &amp;T",TRUE,FALSE,FALSE,FALSE,1,100,#N/A,#N/A,"=R1C1:R118C10","=R1:R2","Rwvu.allocations.",#N/A,FALSE,FALSE,TRUE,1,4294967292,300,FALSE,FALSE,TRUE,TRUE,TRUE}</definedName>
    <definedName name="wvu.allocations." hidden="1">{TRUE,TRUE,-1.41610738255034,-14.9463087248322,497.718120805369,308.295302013423,FALSE,TRUE,TRUE,TRUE,0,1,1,1,40,3,2.68,4,TRUE,TRUE,3,TRUE,1,FALSE,100,"Swvu.allocations.","ACwvu.allocations.",#N/A,FALSE,FALSE,0.5,0.5,0.5,0.5,1,"","&amp;L&amp;F   &amp;A&amp;R&amp;D   &amp;T",TRUE,FALSE,FALSE,FALSE,1,100,#N/A,#N/A,"=R1C1:R118C10","=R1:R2","Rwvu.allocations.",#N/A,FALSE,FALSE,TRUE,1,4294967292,300,FALSE,FALSE,TRUE,TRUE,TRUE}</definedName>
    <definedName name="wvu.annual." localSheetId="0" hidden="1">{TRUE,TRUE,-1.41610738255034,-14.9463087248322,497.718120805369,308.295302013423,FALSE,TRUE,TRUE,TRUE,0,1,#N/A,1,1,9.97,4.21739130434783,3,FALSE,TRUE,3,TRUE,1,FALSE,100,"Swvu.annual.","ACwvu.annual.",#N/A,FALSE,FALSE,0.5,0.5,0.5,0.5,2,"","&amp;L&amp;""Palatino,Regular""&amp;9&amp;F&amp;C&amp;""Palatino,Regular""&amp;9LAND SALES DETAIL - Page &amp;P of &amp;N&amp;R&amp;""Palatino,Regular""&amp;9&amp;D   &amp;T",TRUE,FALSE,FALSE,FALSE,2,90,#N/A,#N/A,"=R1C1:R174C16","=R1:R3","Rwvu.annual.","Cwvu.annual.",FALSE,FALSE,FALSE,1,4294967292,300,FALSE,FALSE,TRUE,TRUE,TRUE}</definedName>
    <definedName name="wvu.annual." hidden="1">{TRUE,TRUE,-1.41610738255034,-14.9463087248322,497.718120805369,308.295302013423,FALSE,TRUE,TRUE,TRUE,0,1,#N/A,1,1,9.97,4.21739130434783,3,FALSE,TRUE,3,TRUE,1,FALSE,100,"Swvu.annual.","ACwvu.annual.",#N/A,FALSE,FALSE,0.5,0.5,0.5,0.5,2,"","&amp;L&amp;""Palatino,Regular""&amp;9&amp;F&amp;C&amp;""Palatino,Regular""&amp;9LAND SALES DETAIL - Page &amp;P of &amp;N&amp;R&amp;""Palatino,Regular""&amp;9&amp;D   &amp;T",TRUE,FALSE,FALSE,FALSE,2,90,#N/A,#N/A,"=R1C1:R174C16","=R1:R3","Rwvu.annual.","Cwvu.annual.",FALSE,FALSE,FALSE,1,4294967292,300,FALSE,FALSE,TRUE,TRUE,TRUE}</definedName>
    <definedName name="wvu.annual._.hotel." localSheetId="0" hidden="1">{TRUE,TRUE,-1.41610738255034,-14.9463087248322,497.718120805369,308.295302013423,FALSE,TRUE,TRUE,TRUE,0,1,1,1,1,1,2.08695652173913,4,TRUE,TRUE,3,TRUE,1,FALSE,100,"Swvu.annual._.hotel.","ACwvu.annual._.hotel.",#N/A,FALSE,FALSE,0.5,0.5,0.5,0.5,2,"","&amp;L&amp;8&amp;F&amp;C&amp;8HOTEL DEVELOPMENT - Page &amp;P of &amp;N&amp;R&amp;8&amp;D   &amp;T",TRUE,FALSE,FALSE,FALSE,2,#N/A,1,#N/A,#DIV/0!,"=R1:R2","Rwvu.annual._.hotel.","Cwvu.annual._.hotel.",FALSE,FALSE,FALSE,1,4294967292,300,FALSE,FALSE,TRUE,TRUE,TRUE}</definedName>
    <definedName name="wvu.annual._.hotel." hidden="1">{TRUE,TRUE,-1.41610738255034,-14.9463087248322,497.718120805369,308.295302013423,FALSE,TRUE,TRUE,TRUE,0,1,1,1,1,1,2.08695652173913,4,TRUE,TRUE,3,TRUE,1,FALSE,100,"Swvu.annual._.hotel.","ACwvu.annual._.hotel.",#N/A,FALSE,FALSE,0.5,0.5,0.5,0.5,2,"","&amp;L&amp;8&amp;F&amp;C&amp;8HOTEL DEVELOPMENT - Page &amp;P of &amp;N&amp;R&amp;8&amp;D   &amp;T",TRUE,FALSE,FALSE,FALSE,2,#N/A,1,#N/A,#DIV/0!,"=R1:R2","Rwvu.annual._.hotel.","Cwvu.annual._.hotel.",FALSE,FALSE,FALSE,1,4294967292,300,FALSE,FALSE,TRUE,TRUE,TRUE}</definedName>
    <definedName name="wvu.As._.Is._.Value." localSheetId="0" hidden="1">{FALSE,FALSE,1.75,1,600,351,FALSE,FALSE,TRUE,TRUE,0,30,#N/A,41,#N/A,9.57777777777778,18.9166666666667,1,FALSE,FALSE,1,TRUE,1,FALSE,100,"Swvu.As._.Is._.Value.","ACwvu.As._.Is._.Value.",1,FALSE,FALSE,1,1,1,1,1,"","",FALSE,FALSE,FALSE,FALSE,1,#N/A,1,1,FALSE,FALSE,FALSE,FALSE,FALSE,FALSE}</definedName>
    <definedName name="wvu.As._.Is._.Value." hidden="1">{FALSE,FALSE,1.75,1,600,351,FALSE,FALSE,TRUE,TRUE,0,30,#N/A,41,#N/A,9.57777777777778,18.9166666666667,1,FALSE,FALSE,1,TRUE,1,FALSE,100,"Swvu.As._.Is._.Value.","ACwvu.As._.Is._.Value.",1,FALSE,FALSE,1,1,1,1,1,"","",FALSE,FALSE,FALSE,FALSE,1,#N/A,1,1,FALSE,FALSE,FALSE,FALSE,FALSE,FALSE}</definedName>
    <definedName name="wvu.bottom._.line." localSheetId="0" hidden="1">{TRUE,TRUE,-1.41610738255034,-14.9463087248322,497.718120805369,308.295302013423,FALSE,TRUE,TRUE,TRUE,0,1,1,1,280,1,2.17391304347826,4,TRUE,TRUE,3,TRUE,1,FALSE,100,"Swvu.bottom._.line.","ACwvu.bottom._.line.",#N/A,FALSE,FALSE,0.5,0.5,0.5,0.5,2,"","&amp;L&amp;8&amp;F   &amp;A&amp;R&amp;8&amp;D   &amp;T",TRUE,FALSE,FALSE,FALSE,2,#N/A,1,#N/A,#DIV/0!,"=R1:R2","Rwvu.bottom._.line.","Cwvu.bottom._.line.",FALSE,FALSE,FALSE,1,4294967292,300,FALSE,FALSE,TRUE,TRUE,TRUE}</definedName>
    <definedName name="wvu.bottom._.line." hidden="1">{TRUE,TRUE,-1.41610738255034,-14.9463087248322,497.718120805369,308.295302013423,FALSE,TRUE,TRUE,TRUE,0,1,1,1,280,1,2.17391304347826,4,TRUE,TRUE,3,TRUE,1,FALSE,100,"Swvu.bottom._.line.","ACwvu.bottom._.line.",#N/A,FALSE,FALSE,0.5,0.5,0.5,0.5,2,"","&amp;L&amp;8&amp;F   &amp;A&amp;R&amp;8&amp;D   &amp;T",TRUE,FALSE,FALSE,FALSE,2,#N/A,1,#N/A,#DIV/0!,"=R1:R2","Rwvu.bottom._.line.","Cwvu.bottom._.line.",FALSE,FALSE,FALSE,1,4294967292,300,FALSE,FALSE,TRUE,TRUE,TRUE}</definedName>
    <definedName name="wvu.CAM._.RATES." localSheetId="0" hidden="1">{TRUE,TRUE,-1.25,-15.5,604.5,366.75,FALSE,FALSE,TRUE,TRUE,0,1,#N/A,46,#N/A,69.016393442623,25.2941176470588,1,FALSE,FALSE,3,TRUE,1,FALSE,100,"Swvu.CAM._.RATES.","ACwvu.CAM._.RATES.",#N/A,FALSE,FALSE,0.37,0.4,1,0.37,2,"&amp;L&amp;""Arial,Bold Italic""&amp;USCHEDULE B &amp; C&amp;C&amp;""Arial,Bold""&amp;UINCOME AND EXPENSE BUDGET
FOR THE YEAR ENDING 12/31/97&amp;R&amp;""Arial,Bold Italic""&amp;UEASTLAND SHOPPING CENTER","&amp;LWestfield Corporation, Inc.&amp;CPage &amp;P of &amp;N&amp;R&amp;D &amp;T",FALSE,FALSE,FALSE,FALSE,1,#N/A,1,#N/A,"=R48C62:R70C75","=R1:R2","Rwvu.CAM._.RATES.",#N/A,FALSE,FALSE,FALSE,1,65532,65532,FALSE,FALSE,TRUE,TRUE,TRUE}</definedName>
    <definedName name="wvu.CAM._.RATES." hidden="1">{TRUE,TRUE,-1.25,-15.5,604.5,366.75,FALSE,FALSE,TRUE,TRUE,0,1,#N/A,46,#N/A,69.016393442623,25.2941176470588,1,FALSE,FALSE,3,TRUE,1,FALSE,100,"Swvu.CAM._.RATES.","ACwvu.CAM._.RATES.",#N/A,FALSE,FALSE,0.37,0.4,1,0.37,2,"&amp;L&amp;""Arial,Bold Italic""&amp;USCHEDULE B &amp; C&amp;C&amp;""Arial,Bold""&amp;UINCOME AND EXPENSE BUDGET
FOR THE YEAR ENDING 12/31/97&amp;R&amp;""Arial,Bold Italic""&amp;UEASTLAND SHOPPING CENTER","&amp;LWestfield Corporation, Inc.&amp;CPage &amp;P of &amp;N&amp;R&amp;D &amp;T",FALSE,FALSE,FALSE,FALSE,1,#N/A,1,#N/A,"=R48C62:R70C75","=R1:R2","Rwvu.CAM._.RATES.",#N/A,FALSE,FALSE,FALSE,1,65532,65532,FALSE,FALSE,TRUE,TRUE,TRUE}</definedName>
    <definedName name="wvu.CAM._.RECOVERY." localSheetId="0" hidden="1">{TRUE,TRUE,-1.25,-15.5,604.5,366.75,FALSE,FALSE,TRUE,TRUE,0,1,#N/A,1,#N/A,69.016393442623,23,1,FALSE,FALSE,3,TRUE,1,FALSE,100,"Swvu.CAM._.RECOVERY.","ACwvu.CAM._.RECOVERY.",#N/A,FALSE,FALSE,0.21,0.21,1,0.37,2,"&amp;L&amp;""Arial,Bold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&amp;T",FALSE,FALSE,FALSE,FALSE,1,#N/A,1,#N/A,"=R3C1:R46C75","=R1:R2","Rwvu.CAM._.RECOVERY.",#N/A,FALSE,FALSE,FALSE,1,65532,65532,FALSE,FALSE,TRUE,TRUE,TRUE}</definedName>
    <definedName name="wvu.CAM._.RECOVERY." hidden="1">{TRUE,TRUE,-1.25,-15.5,604.5,366.75,FALSE,FALSE,TRUE,TRUE,0,1,#N/A,1,#N/A,69.016393442623,23,1,FALSE,FALSE,3,TRUE,1,FALSE,100,"Swvu.CAM._.RECOVERY.","ACwvu.CAM._.RECOVERY.",#N/A,FALSE,FALSE,0.21,0.21,1,0.37,2,"&amp;L&amp;""Arial,Bold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&amp;T",FALSE,FALSE,FALSE,FALSE,1,#N/A,1,#N/A,"=R3C1:R46C75","=R1:R2","Rwvu.CAM._.RECOVERY.",#N/A,FALSE,FALSE,FALSE,1,65532,65532,FALSE,FALSE,TRUE,TRUE,TRUE}</definedName>
    <definedName name="wvu.cash." localSheetId="0" hidden="1">{TRUE,TRUE,-1.25,-15.5,456.75,279.75,FALSE,FALSE,TRUE,TRUE,0,1,18,1,199,6,3,4,TRUE,TRUE,3,TRUE,1,TRUE,100,"Swvu.cash.","ACwvu.cash.",1,FALSE,FALSE,0.511811023622047,0.511811023622047,0.511811023622047,0.511811023622047,1,"","",FALSE,FALSE,FALSE,FALSE,1,#N/A,1,1,#DIV/0!,FALSE,"Rwvu.cash.",#N/A,FALSE,FALSE}</definedName>
    <definedName name="wvu.cash." hidden="1">{TRUE,TRUE,-1.25,-15.5,456.75,279.75,FALSE,FALSE,TRUE,TRUE,0,1,18,1,199,6,3,4,TRUE,TRUE,3,TRUE,1,TRUE,100,"Swvu.cash.","ACwvu.cash.",1,FALSE,FALSE,0.511811023622047,0.511811023622047,0.511811023622047,0.511811023622047,1,"","",FALSE,FALSE,FALSE,FALSE,1,#N/A,1,1,#DIV/0!,FALSE,"Rwvu.cash.",#N/A,FALSE,FALSE}</definedName>
    <definedName name="wvu.cash._.flow." localSheetId="0" hidden="1">{TRUE,TRUE,-1.41610738255034,-14.9463087248322,497.718120805369,308.295302013423,FALSE,TRUE,TRUE,TRUE,0,1,1,1,1,1,2.40816326530612,4,TRUE,TRUE,3,TRUE,1,FALSE,100,"Swvu.cash._.flow.","ACwvu.cash._.flow.",#N/A,FALSE,FALSE,0.5,0.5,0.5,0.5,2,"","&amp;L&amp;""Palatino,Regular""&amp;8&amp;F&amp;C&amp;""Palatino,Regular""&amp;8SHARED COSTS&amp;R&amp;""Palatino,Regular""&amp;8&amp;D   &amp;T",TRUE,FALSE,FALSE,FALSE,1,#N/A,1,1,"=R1C1:R120C22",FALSE,"Rwvu.cash._.flow.","Cwvu.cash._.flow.",FALSE,FALSE,FALSE,1,4294967292,300,FALSE,FALSE,TRUE,TRUE,TRUE}</definedName>
    <definedName name="wvu.cash._.flow." hidden="1">{TRUE,TRUE,-1.41610738255034,-14.9463087248322,497.718120805369,308.295302013423,FALSE,TRUE,TRUE,TRUE,0,1,1,1,1,1,2.40816326530612,4,TRUE,TRUE,3,TRUE,1,FALSE,100,"Swvu.cash._.flow.","ACwvu.cash._.flow.",#N/A,FALSE,FALSE,0.5,0.5,0.5,0.5,2,"","&amp;L&amp;""Palatino,Regular""&amp;8&amp;F&amp;C&amp;""Palatino,Regular""&amp;8SHARED COSTS&amp;R&amp;""Palatino,Regular""&amp;8&amp;D   &amp;T",TRUE,FALSE,FALSE,FALSE,1,#N/A,1,1,"=R1C1:R120C22",FALSE,"Rwvu.cash._.flow.","Cwvu.cash._.flow.",FALSE,FALSE,FALSE,1,4294967292,300,FALSE,FALSE,TRUE,TRUE,TRUE}</definedName>
    <definedName name="wvu.combo." localSheetId="0" hidden="1">{TRUE,TRUE,-1.41610738255034,-14.9463087248322,497.718120805369,308.295302013423,FALSE,TRUE,TRUE,TRUE,0,1,3,1,170,1,1.07142857142857,3,TRUE,TRUE,3,TRUE,1,FALSE,100,"Swvu.combo.","ACwvu.combo.",#N/A,FALSE,FALSE,0.5,0.5,0.5,0.5,2,"","&amp;L&amp;8&amp;F   &amp;A&amp;R&amp;8&amp;D   &amp;T",TRUE,FALSE,FALSE,FALSE,2,#N/A,1,#N/A,#DIV/0!,"=R1:R2","Rwvu.combo.","Cwvu.combo.",FALSE,FALSE,FALSE,1,4294967292,300,FALSE,FALSE,TRUE,TRUE,TRUE}</definedName>
    <definedName name="wvu.combo." hidden="1">{TRUE,TRUE,-1.41610738255034,-14.9463087248322,497.718120805369,308.295302013423,FALSE,TRUE,TRUE,TRUE,0,1,3,1,170,1,1.07142857142857,3,TRUE,TRUE,3,TRUE,1,FALSE,100,"Swvu.combo.","ACwvu.combo.",#N/A,FALSE,FALSE,0.5,0.5,0.5,0.5,2,"","&amp;L&amp;8&amp;F   &amp;A&amp;R&amp;8&amp;D   &amp;T",TRUE,FALSE,FALSE,FALSE,2,#N/A,1,#N/A,#DIV/0!,"=R1:R2","Rwvu.combo.","Cwvu.combo.",FALSE,FALSE,FALSE,1,4294967292,300,FALSE,FALSE,TRUE,TRUE,TRUE}</definedName>
    <definedName name="wvu.full." localSheetId="0" hidden="1">{TRUE,TRUE,-1.41610738255034,-14.9463087248322,497.718120805369,308.295302013423,FALSE,TRUE,TRUE,TRUE,0,1,#N/A,1,1,8.41904761904762,2.4,3,FALSE,TRUE,3,TRUE,1,FALSE,100,"Swvu.full.","ACwvu.full.",#N/A,FALSE,FALSE,0.5,0.5,0.5,0.5,2,"","&amp;L&amp;F&amp;R&amp;D   &amp;T",TRUE,FALSE,FALSE,FALSE,1,#N/A,1,1,"=R1C1:R97C24",FALSE,#N/A,#N/A,FALSE,FALSE,FALSE,1,4294967292,300,FALSE,FALSE,TRUE,TRUE,TRUE}</definedName>
    <definedName name="wvu.full." hidden="1">{TRUE,TRUE,-1.41610738255034,-14.9463087248322,497.718120805369,308.295302013423,FALSE,TRUE,TRUE,TRUE,0,1,#N/A,1,1,8.41904761904762,2.4,3,FALSE,TRUE,3,TRUE,1,FALSE,100,"Swvu.full.","ACwvu.full.",#N/A,FALSE,FALSE,0.5,0.5,0.5,0.5,2,"","&amp;L&amp;F&amp;R&amp;D   &amp;T",TRUE,FALSE,FALSE,FALSE,1,#N/A,1,1,"=R1C1:R97C24",FALSE,#N/A,#N/A,FALSE,FALSE,FALSE,1,4294967292,300,FALSE,FALSE,TRUE,TRUE,TRUE}</definedName>
    <definedName name="wvu.inputs._.raw._.data."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10UCP"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10UCP" hidden="1">{TRUE,TRUE,-1.25,-15.5,604.5,369,FALSE,FALSE,TRUE,TRUE,0,1,83,1,38,4,5,4,TRUE,TRUE,3,TRUE,1,TRUE,75,"Swvu.inputs._.raw._.data.","ACwvu.inputs._.raw._.data.",#N/A,FALSE,FALSE,0.5,0.5,0.5,0.5,2,"&amp;F","&amp;A&amp;RPage &amp;P",FALSE,FALSE,FALSE,FALSE,1,60,#N/A,#N/A,"=R1C61:R53C89","=C1:C5",#N/A,#N/A,FALSE,FALSE,FALSE,1,600,600,FALSE,FALSE,TRUE,TRUE,TRUE}</definedName>
    <definedName name="wvu.LSMEET." localSheetId="0" hidden="1">{TRUE,TRUE,-1.25,-15.5,604.5,366.75,FALSE,FALSE,TRUE,TRUE,0,1,8,1,3,7,2,4,TRUE,TRUE,3,TRUE,1,TRUE,100,"Swvu.LSMEET.","ACwvu.LSMEET.",#N/A,FALSE,FALSE,0.37,0.4,1,0.37,2,"&amp;L&amp;""Arial,Bold Italic""&amp;USCHEDULE B &amp; C&amp;C&amp;""Arial,Bold""&amp;UINCOME AND EXPENSE BUDGET
FOR THE YEAR ENDING 12/31/97&amp;R&amp;""Arial,Bold Italic""&amp;UEASTLAND SHOPPING CENTER","&amp;LWestfield Corporation, Inc.&amp;CPage &amp;P of &amp;N&amp;R&amp;D &amp;T",FALSE,FALSE,FALSE,FALSE,1,#N/A,1,#N/A,"=R3C1:R44C22","=R1:R2","Rwvu.LSMEET.",#N/A,FALSE,FALSE,FALSE,1,65532,65532,FALSE,FALSE,TRUE,TRUE,TRUE}</definedName>
    <definedName name="wvu.LSMEET." hidden="1">{TRUE,TRUE,-1.25,-15.5,604.5,366.75,FALSE,FALSE,TRUE,TRUE,0,1,8,1,3,7,2,4,TRUE,TRUE,3,TRUE,1,TRUE,100,"Swvu.LSMEET.","ACwvu.LSMEET.",#N/A,FALSE,FALSE,0.37,0.4,1,0.37,2,"&amp;L&amp;""Arial,Bold Italic""&amp;USCHEDULE B &amp; C&amp;C&amp;""Arial,Bold""&amp;UINCOME AND EXPENSE BUDGET
FOR THE YEAR ENDING 12/31/97&amp;R&amp;""Arial,Bold Italic""&amp;UEASTLAND SHOPPING CENTER","&amp;LWestfield Corporation, Inc.&amp;CPage &amp;P of &amp;N&amp;R&amp;D &amp;T",FALSE,FALSE,FALSE,FALSE,1,#N/A,1,#N/A,"=R3C1:R44C22","=R1:R2","Rwvu.LSMEET.",#N/A,FALSE,FALSE,FALSE,1,65532,65532,FALSE,FALSE,TRUE,TRUE,TRUE}</definedName>
    <definedName name="wvu.MARKETING._.REVENUE." localSheetId="0" hidden="1">{TRUE,TRUE,-1.25,-15.5,484.5,276.75,FALSE,FALSE,TRUE,TRUE,0,1,114,1,43,4,2,4,TRUE,TRUE,3,TRUE,1,TRUE,100,"Swvu.MARKETING._.REVENUE.","ACwvu.MARKETING._.REVENUE.",#N/A,FALSE,FALSE,0.37,0.4,1,0.37,2,"&amp;L&amp;""Arial,Bold Italic""&amp;USCHEDULE B &amp; C&amp;C&amp;""Arial,Bold""&amp;UINCOME AND EXPENSE BUDGET
FOR THE YEAR ENDING 12/31/98&amp;R&amp;""Arial,Bold Italic""&amp;UEASTLAND SHOPPING CENTER","&amp;LWestfield Corporation, Inc.&amp;CPage &amp;P of &amp;N&amp;R&amp;D &amp;T",FALSE,FALSE,FALSE,FALSE,1,#N/A,1,#N/A,#DIV/0!,"=R1:R2","Rwvu.MARKETING._.REVENUE.",#N/A,FALSE,FALSE,FALSE,1,#N/A,#N/A,FALSE,FALSE,TRUE,TRUE,TRUE}</definedName>
    <definedName name="wvu.MARKETING._.REVENUE." hidden="1">{TRUE,TRUE,-1.25,-15.5,484.5,276.75,FALSE,FALSE,TRUE,TRUE,0,1,114,1,43,4,2,4,TRUE,TRUE,3,TRUE,1,TRUE,100,"Swvu.MARKETING._.REVENUE.","ACwvu.MARKETING._.REVENUE.",#N/A,FALSE,FALSE,0.37,0.4,1,0.37,2,"&amp;L&amp;""Arial,Bold Italic""&amp;USCHEDULE B &amp; C&amp;C&amp;""Arial,Bold""&amp;UINCOME AND EXPENSE BUDGET
FOR THE YEAR ENDING 12/31/98&amp;R&amp;""Arial,Bold Italic""&amp;UEASTLAND SHOPPING CENTER","&amp;LWestfield Corporation, Inc.&amp;CPage &amp;P of &amp;N&amp;R&amp;D &amp;T",FALSE,FALSE,FALSE,FALSE,1,#N/A,1,#N/A,#DIV/0!,"=R1:R2","Rwvu.MARKETING._.REVENUE.",#N/A,FALSE,FALSE,FALSE,1,#N/A,#N/A,FALSE,FALSE,TRUE,TRUE,TRUE}</definedName>
    <definedName name="wvu.MINIMUM._.RENT." localSheetId="0" hidden="1">{TRUE,TRUE,-1.25,-15.5,484.5,276.75,FALSE,FALSE,TRUE,TRUE,0,17,#N/A,35,#N/A,102.859375,18.2222222222222,1,FALSE,FALSE,3,TRUE,1,FALSE,100,"Swvu.MINIMUM._.RENT.","ACwvu.MINIMUM._.RENT.",#N/A,FALSE,FALSE,0.37,0.4,1,0.37,2,"&amp;L&amp;""Arial,Bold Italic""&amp;USCHEDULE B &amp; C&amp;C&amp;""Arial,Bold""&amp;UINCOME AND EXPENSE BUDGET
FOR THE YEAR ENDING 12/31/98&amp;R&amp;""Arial,Bold Italic""&amp;UEASTLAND SHOPPING CENTER","&amp;LWestfield Corporation, Inc.&amp;CPage &amp;P of &amp;N&amp;R&amp;D &amp;T",FALSE,FALSE,FALSE,FALSE,1,59,#N/A,#N/A,"=R3C1:R46C22","=R1:R2","Rwvu.MINIMUM._.RENT.",#N/A,FALSE,FALSE,FALSE,1,#N/A,#N/A,FALSE,FALSE,TRUE,TRUE,TRUE}</definedName>
    <definedName name="wvu.MINIMUM._.RENT." hidden="1">{TRUE,TRUE,-1.25,-15.5,484.5,276.75,FALSE,FALSE,TRUE,TRUE,0,17,#N/A,35,#N/A,102.859375,18.2222222222222,1,FALSE,FALSE,3,TRUE,1,FALSE,100,"Swvu.MINIMUM._.RENT.","ACwvu.MINIMUM._.RENT.",#N/A,FALSE,FALSE,0.37,0.4,1,0.37,2,"&amp;L&amp;""Arial,Bold Italic""&amp;USCHEDULE B &amp; C&amp;C&amp;""Arial,Bold""&amp;UINCOME AND EXPENSE BUDGET
FOR THE YEAR ENDING 12/31/98&amp;R&amp;""Arial,Bold Italic""&amp;UEASTLAND SHOPPING CENTER","&amp;LWestfield Corporation, Inc.&amp;CPage &amp;P of &amp;N&amp;R&amp;D &amp;T",FALSE,FALSE,FALSE,FALSE,1,59,#N/A,#N/A,"=R3C1:R46C22","=R1:R2","Rwvu.MINIMUM._.RENT.",#N/A,FALSE,FALSE,FALSE,1,#N/A,#N/A,FALSE,FALSE,TRUE,TRUE,TRUE}</definedName>
    <definedName name="wvu.OCCUPANCY." localSheetId="0" hidden="1">{TRUE,TRUE,-1.25,-15.5,604.5,366.75,FALSE,FALSE,TRUE,TRUE,0,1,#N/A,1,#N/A,54.1481481481481,23,1,FALSE,FALSE,3,TRUE,1,FALSE,100,"Swvu.OCCUPANCY.","ACwvu.OCCUPANCY.",#N/A,FALSE,FALSE,0.21,0.21,1,0.37,2,"&amp;L&amp;""Arial,Bold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&amp;T",FALSE,FALSE,FALSE,FALSE,1,#N/A,1,#N/A,"=R3C1:R59C61","=R1:R2","Rwvu.OCCUPANCY.",#N/A,FALSE,FALSE,FALSE,1,65532,65532,FALSE,FALSE,TRUE,TRUE,TRUE}</definedName>
    <definedName name="wvu.OCCUPANCY." hidden="1">{TRUE,TRUE,-1.25,-15.5,604.5,366.75,FALSE,FALSE,TRUE,TRUE,0,1,#N/A,1,#N/A,54.1481481481481,23,1,FALSE,FALSE,3,TRUE,1,FALSE,100,"Swvu.OCCUPANCY.","ACwvu.OCCUPANCY.",#N/A,FALSE,FALSE,0.21,0.21,1,0.37,2,"&amp;L&amp;""Arial,Bold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&amp;T",FALSE,FALSE,FALSE,FALSE,1,#N/A,1,#N/A,"=R3C1:R59C61","=R1:R2","Rwvu.OCCUPANCY.",#N/A,FALSE,FALSE,FALSE,1,65532,65532,FALSE,FALSE,TRUE,TRUE,TRUE}</definedName>
    <definedName name="wvu.offsite." localSheetId="0" hidden="1">{TRUE,TRUE,-1.41610738255034,-14.9463087248322,497.718120805369,308.295302013423,FALSE,TRUE,TRUE,TRUE,0,1,1,1,1,3,2.91836734693878,4,TRUE,TRUE,3,TRUE,1,FALSE,100,"Swvu.offsite.","ACwvu.offsite.",#N/A,FALSE,FALSE,0.5,0.5,0.5,0.5,1,"","&amp;L&amp;""Palatino,Regular""&amp;8&amp;F&amp;C&amp;""Palatino,Regular""&amp;8SHARED COSTS&amp;R&amp;""Palatino,Regular""&amp;8&amp;D   &amp;T",TRUE,FALSE,FALSE,FALSE,1,#N/A,1,1,#DIV/0!,"=R1:R2","Rwvu.offsite.",#N/A,FALSE,FALSE,FALSE,1,4294967292,300,FALSE,FALSE,TRUE,TRUE,TRUE}</definedName>
    <definedName name="wvu.offsite." hidden="1">{TRUE,TRUE,-1.41610738255034,-14.9463087248322,497.718120805369,308.295302013423,FALSE,TRUE,TRUE,TRUE,0,1,1,1,1,3,2.91836734693878,4,TRUE,TRUE,3,TRUE,1,FALSE,100,"Swvu.offsite.","ACwvu.offsite.",#N/A,FALSE,FALSE,0.5,0.5,0.5,0.5,1,"","&amp;L&amp;""Palatino,Regular""&amp;8&amp;F&amp;C&amp;""Palatino,Regular""&amp;8SHARED COSTS&amp;R&amp;""Palatino,Regular""&amp;8&amp;D   &amp;T",TRUE,FALSE,FALSE,FALSE,1,#N/A,1,1,#DIV/0!,"=R1:R2","Rwvu.offsite.",#N/A,FALSE,FALSE,FALSE,1,4294967292,300,FALSE,FALSE,TRUE,TRUE,TRUE}</definedName>
    <definedName name="wvu.onsite." localSheetId="0" hidden="1">{TRUE,TRUE,-1.41610738255034,-14.9463087248322,497.718120805369,308.295302013423,FALSE,TRUE,TRUE,TRUE,0,1,1,1,1,3,2.83673469387755,4,TRUE,TRUE,3,TRUE,1,FALSE,100,"Swvu.onsite.","ACwvu.onsite.",#N/A,FALSE,FALSE,0.5,0.5,0.5,0.5,1,"","&amp;L&amp;""Palatino,Regular""&amp;8&amp;F&amp;C&amp;""Palatino,Regular""&amp;8SHARED COSTS&amp;R&amp;""Palatino,Regular""&amp;8&amp;D   &amp;T",TRUE,FALSE,FALSE,FALSE,1,#N/A,1,1,#DIV/0!,"=R1:R2","Rwvu.onsite.",#N/A,FALSE,FALSE,FALSE,1,4294967292,300,FALSE,FALSE,TRUE,TRUE,TRUE}</definedName>
    <definedName name="wvu.onsite." hidden="1">{TRUE,TRUE,-1.41610738255034,-14.9463087248322,497.718120805369,308.295302013423,FALSE,TRUE,TRUE,TRUE,0,1,1,1,1,3,2.83673469387755,4,TRUE,TRUE,3,TRUE,1,FALSE,100,"Swvu.onsite.","ACwvu.onsite.",#N/A,FALSE,FALSE,0.5,0.5,0.5,0.5,1,"","&amp;L&amp;""Palatino,Regular""&amp;8&amp;F&amp;C&amp;""Palatino,Regular""&amp;8SHARED COSTS&amp;R&amp;""Palatino,Regular""&amp;8&amp;D   &amp;T",TRUE,FALSE,FALSE,FALSE,1,#N/A,1,1,#DIV/0!,"=R1:R2","Rwvu.onsite.",#N/A,FALSE,FALSE,FALSE,1,4294967292,300,FALSE,FALSE,TRUE,TRUE,TRUE}</definedName>
    <definedName name="wvu.PERCENTAGE._.RENT." localSheetId="0" hidden="1">{TRUE,TRUE,-1.25,-15.5,484.5,276.75,FALSE,FALSE,TRUE,TRUE,0,1,47,1,43,21,2,4,TRUE,TRUE,3,TRUE,1,TRUE,100,"Swvu.PERCENTAGE._.RENT.","ACwvu.PERCENTAGE._.RENT.",#N/A,FALSE,FALSE,0.37,0.4,1,0.37,2,"&amp;L&amp;""Arial,Bold Italic""&amp;USCHEDULE B &amp; C&amp;C&amp;""Arial,Bold""&amp;UINCOME AND EXPENSE BUDGET
FOR THE YEAR ENDING 12/31/98&amp;R&amp;""Arial,Bold Italic""&amp;UEASTLAND SHOPPING CENTER","&amp;LWestfield Corporation, Inc.&amp;CPage &amp;P of &amp;N&amp;R&amp;D &amp;T",FALSE,FALSE,FALSE,FALSE,1,#N/A,1,#N/A,#DIV/0!,"=R1:R2","Rwvu.PERCENTAGE._.RENT.",#N/A,FALSE,FALSE,FALSE,1,#N/A,#N/A,FALSE,FALSE,TRUE,TRUE,TRUE}</definedName>
    <definedName name="wvu.PERCENTAGE._.RENT." hidden="1">{TRUE,TRUE,-1.25,-15.5,484.5,276.75,FALSE,FALSE,TRUE,TRUE,0,1,47,1,43,21,2,4,TRUE,TRUE,3,TRUE,1,TRUE,100,"Swvu.PERCENTAGE._.RENT.","ACwvu.PERCENTAGE._.RENT.",#N/A,FALSE,FALSE,0.37,0.4,1,0.37,2,"&amp;L&amp;""Arial,Bold Italic""&amp;USCHEDULE B &amp; C&amp;C&amp;""Arial,Bold""&amp;UINCOME AND EXPENSE BUDGET
FOR THE YEAR ENDING 12/31/98&amp;R&amp;""Arial,Bold Italic""&amp;UEASTLAND SHOPPING CENTER","&amp;LWestfield Corporation, Inc.&amp;CPage &amp;P of &amp;N&amp;R&amp;D &amp;T",FALSE,FALSE,FALSE,FALSE,1,#N/A,1,#N/A,#DIV/0!,"=R1:R2","Rwvu.PERCENTAGE._.RENT.",#N/A,FALSE,FALSE,FALSE,1,#N/A,#N/A,FALSE,FALSE,TRUE,TRUE,TRUE}</definedName>
    <definedName name="wvu.profits." localSheetId="0" hidden="1">{TRUE,TRUE,-1.25,-15.5,456.75,279.75,FALSE,FALSE,TRUE,TRUE,0,1,21,1,127,6,3,4,TRUE,TRUE,3,TRUE,1,TRUE,100,"Swvu.profits.","ACwvu.profits.",1,FALSE,FALSE,0.511811023622047,0.511811023622047,0.511811023622047,0.511811023622047,1,"","",FALSE,FALSE,FALSE,FALSE,1,#N/A,1,1,#DIV/0!,FALSE,"Rwvu.profits.",#N/A,FALSE,FALSE}</definedName>
    <definedName name="wvu.profits." hidden="1">{TRUE,TRUE,-1.25,-15.5,456.75,279.75,FALSE,FALSE,TRUE,TRUE,0,1,21,1,127,6,3,4,TRUE,TRUE,3,TRUE,1,TRUE,100,"Swvu.profits.","ACwvu.profits.",1,FALSE,FALSE,0.511811023622047,0.511811023622047,0.511811023622047,0.511811023622047,1,"","",FALSE,FALSE,FALSE,FALSE,1,#N/A,1,1,#DIV/0!,FALSE,"Rwvu.profits.",#N/A,FALSE,FALSE}</definedName>
    <definedName name="wvu.quarterly." localSheetId="0" hidden="1">{TRUE,TRUE,-1.25,-15.5,484.5,270,FALSE,TRUE,TRUE,TRUE,0,1,2,2,1,3,1.93333333333333,4,TRUE,TRUE,3,TRUE,1,FALSE,75,"Swvu.quarterly.","ACwvu.quarterly.",#N/A,FALSE,FALSE,0.25,0.25,0.5,0.5,2,"","&amp;L&amp;10&amp;F   &amp;A&amp;C&amp;10Page &amp;P&amp;R&amp;10&amp;D   &amp;T",FALSE,FALSE,FALSE,FALSE,2,71,#N/A,#N/A,"=R1C1:R153C72","=C1:C4,R1:R3","Rwvu.quarterly.",#N/A,FALSE,FALSE,TRUE,1,65532,65532,FALSE,FALSE,TRUE,TRUE,TRUE}</definedName>
    <definedName name="wvu.quarterly." hidden="1">{TRUE,TRUE,-1.25,-15.5,484.5,270,FALSE,TRUE,TRUE,TRUE,0,1,2,2,1,3,1.93333333333333,4,TRUE,TRUE,3,TRUE,1,FALSE,75,"Swvu.quarterly.","ACwvu.quarterly.",#N/A,FALSE,FALSE,0.25,0.25,0.5,0.5,2,"","&amp;L&amp;10&amp;F   &amp;A&amp;C&amp;10Page &amp;P&amp;R&amp;10&amp;D   &amp;T",FALSE,FALSE,FALSE,FALSE,2,71,#N/A,#N/A,"=R1C1:R153C72","=C1:C4,R1:R3","Rwvu.quarterly.",#N/A,FALSE,FALSE,TRUE,1,65532,65532,FALSE,FALSE,TRUE,TRUE,TRUE}</definedName>
    <definedName name="wvu.summary1."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10UCP"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10UCP"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10UCP"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10UCP"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10UCP"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10UCP"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TAX._.RATES." localSheetId="0" hidden="1">{TRUE,TRUE,-1.25,-15.5,604.5,366.75,FALSE,FALSE,TRUE,TRUE,0,1,#N/A,49,#N/A,84.016393442623,25.2941176470588,1,FALSE,FALSE,3,TRUE,1,FALSE,100,"Swvu.TAX._.RATES.","ACwvu.TAX._.RATES.",#N/A,FALSE,FALSE,0.21,0.21,1,0.37,2,"&amp;L&amp;""Arial,Bold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&amp;T",FALSE,FALSE,FALSE,FALSE,1,#N/A,1,#N/A,"=R51C78:R64C90","=R1:R2","Rwvu.TAX._.RATES.",#N/A,FALSE,FALSE,FALSE,1,65532,65532,FALSE,FALSE,TRUE,TRUE,TRUE}</definedName>
    <definedName name="wvu.TAX._.RATES." hidden="1">{TRUE,TRUE,-1.25,-15.5,604.5,366.75,FALSE,FALSE,TRUE,TRUE,0,1,#N/A,49,#N/A,84.016393442623,25.2941176470588,1,FALSE,FALSE,3,TRUE,1,FALSE,100,"Swvu.TAX._.RATES.","ACwvu.TAX._.RATES.",#N/A,FALSE,FALSE,0.21,0.21,1,0.37,2,"&amp;L&amp;""Arial,Bold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&amp;T",FALSE,FALSE,FALSE,FALSE,1,#N/A,1,#N/A,"=R51C78:R64C90","=R1:R2","Rwvu.TAX._.RATES.",#N/A,FALSE,FALSE,FALSE,1,65532,65532,FALSE,FALSE,TRUE,TRUE,TRUE}</definedName>
    <definedName name="wvu.TAX._.RECOVERY." localSheetId="0" hidden="1">{TRUE,TRUE,-1.25,-15.5,604.5,366.75,FALSE,FALSE,TRUE,TRUE,0,1,#N/A,1,#N/A,84.016393442623,23,1,FALSE,FALSE,3,TRUE,1,FALSE,100,"Swvu.TAX._.RECOVERY.","ACwvu.TAX._.RECOVERY.",#N/A,FALSE,FALSE,0.21,0.21,1,0.37,2,"&amp;L&amp;""Arial,Bold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&amp;T",FALSE,FALSE,FALSE,FALSE,1,#N/A,1,#N/A,"=R3C1:R46C90","=R1:R2","Rwvu.TAX._.RECOVERY.",#N/A,FALSE,FALSE,FALSE,1,65532,65532,FALSE,FALSE,TRUE,TRUE,TRUE}</definedName>
    <definedName name="wvu.TAX._.RECOVERY." hidden="1">{TRUE,TRUE,-1.25,-15.5,604.5,366.75,FALSE,FALSE,TRUE,TRUE,0,1,#N/A,1,#N/A,84.016393442623,23,1,FALSE,FALSE,3,TRUE,1,FALSE,100,"Swvu.TAX._.RECOVERY.","ACwvu.TAX._.RECOVERY.",#N/A,FALSE,FALSE,0.21,0.21,1,0.37,2,"&amp;L&amp;""Arial,Bold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&amp;T",FALSE,FALSE,FALSE,FALSE,1,#N/A,1,#N/A,"=R3C1:R46C90","=R1:R2","Rwvu.TAX._.RECOVERY.",#N/A,FALSE,FALSE,FALSE,1,65532,65532,FALSE,FALSE,TRUE,TRUE,TRUE}</definedName>
    <definedName name="wvu.turnover." localSheetId="0" hidden="1">{TRUE,TRUE,-1.25,-15.5,456.75,279.75,FALSE,FALSE,TRUE,TRUE,0,1,8,1,4,6,3,4,TRUE,TRUE,3,TRUE,1,TRUE,100,"Swvu.turnover.","ACwvu.turnover.",1,FALSE,FALSE,0.511811023622047,0.511811023622047,0.511811023622047,0.511811023622047,1,"","",FALSE,FALSE,FALSE,FALSE,1,#N/A,1,1,#DIV/0!,FALSE,"Rwvu.turnover.",#N/A,FALSE,FALSE}</definedName>
    <definedName name="wvu.turnover." hidden="1">{TRUE,TRUE,-1.25,-15.5,456.75,279.75,FALSE,FALSE,TRUE,TRUE,0,1,8,1,4,6,3,4,TRUE,TRUE,3,TRUE,1,TRUE,100,"Swvu.turnover.","ACwvu.turnover.",1,FALSE,FALSE,0.511811023622047,0.511811023622047,0.511811023622047,0.511811023622047,1,"","",FALSE,FALSE,FALSE,FALSE,1,#N/A,1,1,#DIV/0!,FALSE,"Rwvu.turnover.",#N/A,FALSE,FALSE}</definedName>
    <definedName name="ww" localSheetId="0" hidden="1">{"Alles",#N/A,FALSE,"H A Ü"}</definedName>
    <definedName name="ww" hidden="1">{"Alles",#N/A,FALSE,"H A Ü"}</definedName>
    <definedName name="ww.Rele" localSheetId="0" hidden="1">{#N/A,#N/A,FALSE,"Title Page";#N/A,#N/A,FALSE,"Conclusions";#N/A,#N/A,FALSE,"Assum.";#N/A,#N/A,FALSE,"Sun  DCF-WC-Dep";#N/A,#N/A,FALSE,"MarketValue";#N/A,#N/A,FALSE,"BalSheet";#N/A,#N/A,FALSE,"WACC";#N/A,#N/A,FALSE,"PC+ Info.";#N/A,#N/A,FALSE,"PC+Info_2"}</definedName>
    <definedName name="ww.Rele" hidden="1">{#N/A,#N/A,FALSE,"Title Page";#N/A,#N/A,FALSE,"Conclusions";#N/A,#N/A,FALSE,"Assum.";#N/A,#N/A,FALSE,"Sun  DCF-WC-Dep";#N/A,#N/A,FALSE,"MarketValue";#N/A,#N/A,FALSE,"BalSheet";#N/A,#N/A,FALSE,"WACC";#N/A,#N/A,FALSE,"PC+ Info.";#N/A,#N/A,FALSE,"PC+Info_2"}</definedName>
    <definedName name="wwas" localSheetId="0" hidden="1">{#N/A,#N/A,FALSE,"Chart 2 by Prop Type"}</definedName>
    <definedName name="wwas" hidden="1">{#N/A,#N/A,FALSE,"Chart 2 by Prop Type"}</definedName>
    <definedName name="wwass" localSheetId="0" hidden="1">{#N/A,#N/A,FALSE,"Chart 2 by Prop Type"}</definedName>
    <definedName name="wwass" hidden="1">{#N/A,#N/A,FALSE,"Chart 2 by Prop Type"}</definedName>
    <definedName name="www" localSheetId="0" hidden="1">{"Kontenverteilung",#N/A,FALSE,"H A Ü"}</definedName>
    <definedName name="www" hidden="1">{"Kontenverteilung",#N/A,FALSE,"H A Ü"}</definedName>
    <definedName name="www.cc" localSheetId="0" hidden="1">{"qtrs",#N/A,FALSE,"External Mnth-Qtr-Ytd (EBITDA)";"months",#N/A,FALSE,"External Mnth-Qtr-Ytd (EBITDA)";"qtrs",#N/A,FALSE,"External Mnth-Qtr-Ytd (EBIT)";"monthsl",#N/A,FALSE,"External Mnth-Qtr-Ytd (EBIT)";"qtrs",#N/A,FALSE,"Internal Mth-Qtr-Ytd";"months",#N/A,FALSE,"Internal Mth-Qtr-Ytd"}</definedName>
    <definedName name="www.cc" hidden="1">{"qtrs",#N/A,FALSE,"External Mnth-Qtr-Ytd (EBITDA)";"months",#N/A,FALSE,"External Mnth-Qtr-Ytd (EBITDA)";"qtrs",#N/A,FALSE,"External Mnth-Qtr-Ytd (EBIT)";"monthsl",#N/A,FALSE,"External Mnth-Qtr-Ytd (EBIT)";"qtrs",#N/A,FALSE,"Internal Mth-Qtr-Ytd";"months",#N/A,FALSE,"Internal Mth-Qtr-Ytd"}</definedName>
    <definedName name="wwwww" localSheetId="0"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wwww"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wwwwwwwwww" localSheetId="0" hidden="1">{#N/A,#N/A,FALSE,"Jim Walsh";#N/A,#N/A,FALSE,"Dan Minkoff";#N/A,#N/A,FALSE,"Chip Cinnamond";#N/A,#N/A,FALSE,"Ann Cole";#N/A,#N/A,FALSE,"Jim Rosasco";#N/A,#N/A,FALSE,"George Ochs";#N/A,#N/A,FALSE,"Peter Weed";#N/A,#N/A,FALSE,"Sheryl Crosland";#N/A,#N/A,FALSE,"Jim McLoughlin";#N/A,#N/A,FALSE,"Jim Olson";#N/A,#N/A,FALSE,"Anne Pfeiffer"}</definedName>
    <definedName name="wwwwwwwwwww" hidden="1">{#N/A,#N/A,FALSE,"Jim Walsh";#N/A,#N/A,FALSE,"Dan Minkoff";#N/A,#N/A,FALSE,"Chip Cinnamond";#N/A,#N/A,FALSE,"Ann Cole";#N/A,#N/A,FALSE,"Jim Rosasco";#N/A,#N/A,FALSE,"George Ochs";#N/A,#N/A,FALSE,"Peter Weed";#N/A,#N/A,FALSE,"Sheryl Crosland";#N/A,#N/A,FALSE,"Jim McLoughlin";#N/A,#N/A,FALSE,"Jim Olson";#N/A,#N/A,FALSE,"Anne Pfeiffer"}</definedName>
    <definedName name="wx" localSheetId="0" hidden="1">{#N/A,#N/A,FALSE,"Pharm";#N/A,#N/A,FALSE,"WWCM"}</definedName>
    <definedName name="wx" hidden="1">{#N/A,#N/A,FALSE,"Pharm";#N/A,#N/A,FALSE,"WWCM"}</definedName>
    <definedName name="WYMN">#REF!</definedName>
    <definedName name="x" localSheetId="0" hidden="1">{#N/A,#N/A,FALSE,"WATCHDSC";#N/A,#N/A,FALSE,"2LOSSMOD";#N/A,#N/A,FALSE,"2LOSS";#N/A,#N/A,FALSE,"DSC";#N/A,#N/A,FALSE,"OPERAT";#N/A,#N/A,FALSE,"ADJUST";#N/A,#N/A,FALSE,"LEASE EXPIRE"}</definedName>
    <definedName name="x" hidden="1">{#N/A,#N/A,FALSE,"WATCHDSC";#N/A,#N/A,FALSE,"2LOSSMOD";#N/A,#N/A,FALSE,"2LOSS";#N/A,#N/A,FALSE,"DSC";#N/A,#N/A,FALSE,"OPERAT";#N/A,#N/A,FALSE,"ADJUST";#N/A,#N/A,FALSE,"LEASE EXPIRE"}</definedName>
    <definedName name="xAnchorCell">#REF!</definedName>
    <definedName name="xcv" localSheetId="0" hidden="1">{#N/A,#N/A,FALSE,"Pharm";#N/A,#N/A,FALSE,"WWCM"}</definedName>
    <definedName name="xcv" hidden="1">{#N/A,#N/A,FALSE,"Pharm";#N/A,#N/A,FALSE,"WWCM"}</definedName>
    <definedName name="xDisclaimer1">#REF!</definedName>
    <definedName name="xDisclaimer2">#REF!</definedName>
    <definedName name="XE_Sale_Yield">#REF!</definedName>
    <definedName name="XF_Sale_Yield">#REF!</definedName>
    <definedName name="xfgnx">#REF!</definedName>
    <definedName name="xfsdfsdfs" hidden="1">#REF!</definedName>
    <definedName name="xl_sht_pdf_name">#REF!</definedName>
    <definedName name="xlg" localSheetId="0" hidden="1">{"schedule1",#N/A,FALSE,"Sheet1";"schedule2",#N/A,FALSE,"Sheet1";"schedule3",#N/A,FALSE,"Sheet1";"schedule4",#N/A,FALSE,"Sheet1";"schedule5",#N/A,FALSE,"Sheet1";"schedule6",#N/A,FALSE,"Sheet1"}</definedName>
    <definedName name="xlg" hidden="1">{"schedule1",#N/A,FALSE,"Sheet1";"schedule2",#N/A,FALSE,"Sheet1";"schedule3",#N/A,FALSE,"Sheet1";"schedule4",#N/A,FALSE,"Sheet1";"schedule5",#N/A,FALSE,"Sheet1";"schedule6",#N/A,FALSE,"Sheet1"}</definedName>
    <definedName name="xlg1" localSheetId="0" hidden="1">{"Year 1",#N/A,FALSE,"Budget";"Year 2",#N/A,FALSE,"Budget";"Year 3",#N/A,FALSE,"Budget";"Year 4",#N/A,FALSE,"Budget"}</definedName>
    <definedName name="xlg1" hidden="1">{"Year 1",#N/A,FALSE,"Budget";"Year 2",#N/A,FALSE,"Budget";"Year 3",#N/A,FALSE,"Budget";"Year 4",#N/A,FALSE,"Budget"}</definedName>
    <definedName name="xn">#REF!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2" hidden="1">#REF!</definedName>
    <definedName name="XREF_COLUMN_20" hidden="1">#REF!</definedName>
    <definedName name="XREF_COLUMN_21" hidden="1">#REF!</definedName>
    <definedName name="XREF_COLUMN_23" hidden="1">#REF!</definedName>
    <definedName name="XREF_COLUMN_25" hidden="1">#REF!</definedName>
    <definedName name="XREF_COLUMN_26" hidden="1">#REF!</definedName>
    <definedName name="XREF_COLUMN_27" hidden="1">#REF!</definedName>
    <definedName name="XREF_COLUMN_28"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3" hidden="1">#REF!</definedName>
    <definedName name="XRefCopy187" hidden="1">#REF!</definedName>
    <definedName name="XRefCopy18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2Row" hidden="1">#REF!</definedName>
    <definedName name="XRefCopy53Row" hidden="1">#REF!</definedName>
    <definedName name="XRefCopy54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definedName>
    <definedName name="XRefPaste1" hidden="1">#REF!</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Row" hidden="1">#REF!</definedName>
    <definedName name="XRefPaste2" hidden="1">#REF!</definedName>
    <definedName name="XRefPaste2Row" hidden="1">#REF!</definedName>
    <definedName name="XRefPaste3" hidden="1">#REF!</definedName>
    <definedName name="XRefPaste33" hidden="1">#REF!</definedName>
    <definedName name="XRefPaste33Row" hidden="1">#REF!</definedName>
    <definedName name="XRefPaste34Row" hidden="1">#REF!</definedName>
    <definedName name="XRefPaste35Row"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Row" hidden="1">#REF!</definedName>
    <definedName name="XRefPaste43" hidden="1">#REF!</definedName>
    <definedName name="XRefPaste43Row" hidden="1">#REF!</definedName>
    <definedName name="XRefPaste44" hidden="1">#REF!</definedName>
    <definedName name="XRefPaste44Row" hidden="1">#REF!</definedName>
    <definedName name="XRefPaste45" hidden="1">#REF!</definedName>
    <definedName name="XRefPaste45Row" hidden="1">#REF!</definedName>
    <definedName name="XRefPaste46" hidden="1">#REF!</definedName>
    <definedName name="XRefPaste46Row" hidden="1">#REF!</definedName>
    <definedName name="XRefPaste4Row" hidden="1">#REF!</definedName>
    <definedName name="XRefPaste5"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15</definedName>
    <definedName name="xrttd" localSheetId="0" hidden="1">{"Total",#N/A,FALSE,"Total Proved + Probable";"PDP",#N/A,FALSE,"Total Proved + Probable";"PNP",#N/A,FALSE,"Total Proved + Probable";"PUD",#N/A,FALSE,"Total Proved + Probable";"Prob",#N/A,FALSE,"Total Proved + Probable"}</definedName>
    <definedName name="xrttd" hidden="1">{"Total",#N/A,FALSE,"Total Proved + Probable";"PDP",#N/A,FALSE,"Total Proved + Probable";"PNP",#N/A,FALSE,"Total Proved + Probable";"PUD",#N/A,FALSE,"Total Proved + Probable";"Prob",#N/A,FALSE,"Total Proved + Probable"}</definedName>
    <definedName name="xRunDate">#REF!</definedName>
    <definedName name="xSponsorName">#REF!</definedName>
    <definedName name="xx" hidden="1">255</definedName>
    <definedName name="xxd" localSheetId="0" hidden="1">{#N/A,#N/A,FALSE,"Cashflow Analysis";#N/A,#N/A,FALSE,"Sensitivity Analysis";#N/A,#N/A,FALSE,"PV";#N/A,#N/A,FALSE,"Pro Forma"}</definedName>
    <definedName name="xxd" hidden="1">{#N/A,#N/A,FALSE,"Cashflow Analysis";#N/A,#N/A,FALSE,"Sensitivity Analysis";#N/A,#N/A,FALSE,"PV";#N/A,#N/A,FALSE,"Pro Forma"}</definedName>
    <definedName name="xxd.2" localSheetId="0" hidden="1">{#N/A,#N/A,FALSE,"Cashflow Analysis";#N/A,#N/A,FALSE,"Sensitivity Analysis";#N/A,#N/A,FALSE,"PV";#N/A,#N/A,FALSE,"Pro Forma"}</definedName>
    <definedName name="xxd.2" hidden="1">{#N/A,#N/A,FALSE,"Cashflow Analysis";#N/A,#N/A,FALSE,"Sensitivity Analysis";#N/A,#N/A,FALSE,"PV";#N/A,#N/A,FALSE,"Pro Forma"}</definedName>
    <definedName name="xxd.210UCP" localSheetId="0" hidden="1">{#N/A,#N/A,FALSE,"Cashflow Analysis";#N/A,#N/A,FALSE,"Sensitivity Analysis";#N/A,#N/A,FALSE,"PV";#N/A,#N/A,FALSE,"Pro Forma"}</definedName>
    <definedName name="xxd.210UCP" hidden="1">{#N/A,#N/A,FALSE,"Cashflow Analysis";#N/A,#N/A,FALSE,"Sensitivity Analysis";#N/A,#N/A,FALSE,"PV";#N/A,#N/A,FALSE,"Pro Forma"}</definedName>
    <definedName name="xxd10UCP" localSheetId="0" hidden="1">{#N/A,#N/A,FALSE,"Cashflow Analysis";#N/A,#N/A,FALSE,"Sensitivity Analysis";#N/A,#N/A,FALSE,"PV";#N/A,#N/A,FALSE,"Pro Forma"}</definedName>
    <definedName name="xxd10UCP" hidden="1">{#N/A,#N/A,FALSE,"Cashflow Analysis";#N/A,#N/A,FALSE,"Sensitivity Analysis";#N/A,#N/A,FALSE,"PV";#N/A,#N/A,FALSE,"Pro Forma"}</definedName>
    <definedName name="xxx" hidden="1">#REF!</definedName>
    <definedName name="xxx3" localSheetId="0" hidden="1">{"AnnualRentRoll",#N/A,FALSE,"RentRoll"}</definedName>
    <definedName name="xxx3" hidden="1">{"AnnualRentRoll",#N/A,FALSE,"RentRoll"}</definedName>
    <definedName name="xxx4" localSheetId="0" hidden="1">{#N/A,#N/A,FALSE,"ExitStratigy"}</definedName>
    <definedName name="xxx4" hidden="1">{#N/A,#N/A,FALSE,"ExitStratigy"}</definedName>
    <definedName name="xxxx" localSheetId="0" hidden="1">{"Full Gross to Net",#N/A,TRUE,"GtoN";"R_I Accepted from Group Coys",#N/A,TRUE,"GtoN";"R_I Ceded to Group Coys",#N/A,TRUE,"GtoN";"Closing Loss Reserves and Gross Claims Incurred",#N/A,TRUE,"GtoN"}</definedName>
    <definedName name="xxxx" hidden="1">{"Full Gross to Net",#N/A,TRUE,"GtoN";"R_I Accepted from Group Coys",#N/A,TRUE,"GtoN";"R_I Ceded to Group Coys",#N/A,TRUE,"GtoN";"Closing Loss Reserves and Gross Claims Incurred",#N/A,TRUE,"GtoN"}</definedName>
    <definedName name="xxxxx" localSheetId="0" hidden="1">{#N/A,#N/A,FALSE,"Calc";#N/A,#N/A,FALSE,"Sensitivity";#N/A,#N/A,FALSE,"LT Earn.Dil.";#N/A,#N/A,FALSE,"Dil. AVP"}</definedName>
    <definedName name="xxxxx" hidden="1">{#N/A,#N/A,FALSE,"Calc";#N/A,#N/A,FALSE,"Sensitivity";#N/A,#N/A,FALSE,"LT Earn.Dil.";#N/A,#N/A,FALSE,"Dil. AVP"}</definedName>
    <definedName name="xyz" localSheetId="0" hidden="1">{#N/A,#N/A,TRUE,"XL Cash Flow";#N/A,#N/A,TRUE,"Prop Valuation";#N/A,#N/A,TRUE,"Equity";#N/A,#N/A,TRUE,"Modeling assumptions";#N/A,#N/A,TRUE,"NER Model";#N/A,#N/A,TRUE,"Lease Exp";#N/A,#N/A,TRUE,"Inc &amp; Exp";#N/A,#N/A,TRUE,"Formatted - roll";#N/A,#N/A,TRUE,"Debt Model";#N/A,#N/A,TRUE,"Debt-Moody";#N/A,#N/A,TRUE,"Debt"}</definedName>
    <definedName name="xyz" hidden="1">{#N/A,#N/A,TRUE,"XL Cash Flow";#N/A,#N/A,TRUE,"Prop Valuation";#N/A,#N/A,TRUE,"Equity";#N/A,#N/A,TRUE,"Modeling assumptions";#N/A,#N/A,TRUE,"NER Model";#N/A,#N/A,TRUE,"Lease Exp";#N/A,#N/A,TRUE,"Inc &amp; Exp";#N/A,#N/A,TRUE,"Formatted - roll";#N/A,#N/A,TRUE,"Debt Model";#N/A,#N/A,TRUE,"Debt-Moody";#N/A,#N/A,TRUE,"Debt"}</definedName>
    <definedName name="xyz_1" localSheetId="0" hidden="1">{#N/A,#N/A,TRUE,"XL Cash Flow";#N/A,#N/A,TRUE,"Prop Valuation";#N/A,#N/A,TRUE,"Equity";#N/A,#N/A,TRUE,"Modeling assumptions";#N/A,#N/A,TRUE,"NER Model";#N/A,#N/A,TRUE,"Lease Exp";#N/A,#N/A,TRUE,"Inc &amp; Exp";#N/A,#N/A,TRUE,"Formatted - roll";#N/A,#N/A,TRUE,"Debt Model";#N/A,#N/A,TRUE,"Debt-Moody";#N/A,#N/A,TRUE,"Debt"}</definedName>
    <definedName name="xyz_1" hidden="1">{#N/A,#N/A,TRUE,"XL Cash Flow";#N/A,#N/A,TRUE,"Prop Valuation";#N/A,#N/A,TRUE,"Equity";#N/A,#N/A,TRUE,"Modeling assumptions";#N/A,#N/A,TRUE,"NER Model";#N/A,#N/A,TRUE,"Lease Exp";#N/A,#N/A,TRUE,"Inc &amp; Exp";#N/A,#N/A,TRUE,"Formatted - roll";#N/A,#N/A,TRUE,"Debt Model";#N/A,#N/A,TRUE,"Debt-Moody";#N/A,#N/A,TRUE,"Debt"}</definedName>
    <definedName name="xyz_2" localSheetId="0" hidden="1">{#N/A,#N/A,TRUE,"XL Cash Flow";#N/A,#N/A,TRUE,"Prop Valuation";#N/A,#N/A,TRUE,"Equity";#N/A,#N/A,TRUE,"Modeling assumptions";#N/A,#N/A,TRUE,"NER Model";#N/A,#N/A,TRUE,"Lease Exp";#N/A,#N/A,TRUE,"Inc &amp; Exp";#N/A,#N/A,TRUE,"Formatted - roll";#N/A,#N/A,TRUE,"Debt Model";#N/A,#N/A,TRUE,"Debt-Moody";#N/A,#N/A,TRUE,"Debt"}</definedName>
    <definedName name="xyz_2" hidden="1">{#N/A,#N/A,TRUE,"XL Cash Flow";#N/A,#N/A,TRUE,"Prop Valuation";#N/A,#N/A,TRUE,"Equity";#N/A,#N/A,TRUE,"Modeling assumptions";#N/A,#N/A,TRUE,"NER Model";#N/A,#N/A,TRUE,"Lease Exp";#N/A,#N/A,TRUE,"Inc &amp; Exp";#N/A,#N/A,TRUE,"Formatted - roll";#N/A,#N/A,TRUE,"Debt Model";#N/A,#N/A,TRUE,"Debt-Moody";#N/A,#N/A,TRUE,"Debt"}</definedName>
    <definedName name="xyz_3" localSheetId="0" hidden="1">{#N/A,#N/A,TRUE,"XL Cash Flow";#N/A,#N/A,TRUE,"Prop Valuation";#N/A,#N/A,TRUE,"Equity";#N/A,#N/A,TRUE,"Modeling assumptions";#N/A,#N/A,TRUE,"NER Model";#N/A,#N/A,TRUE,"Lease Exp";#N/A,#N/A,TRUE,"Inc &amp; Exp";#N/A,#N/A,TRUE,"Formatted - roll";#N/A,#N/A,TRUE,"Debt Model";#N/A,#N/A,TRUE,"Debt-Moody";#N/A,#N/A,TRUE,"Debt"}</definedName>
    <definedName name="xyz_3" hidden="1">{#N/A,#N/A,TRUE,"XL Cash Flow";#N/A,#N/A,TRUE,"Prop Valuation";#N/A,#N/A,TRUE,"Equity";#N/A,#N/A,TRUE,"Modeling assumptions";#N/A,#N/A,TRUE,"NER Model";#N/A,#N/A,TRUE,"Lease Exp";#N/A,#N/A,TRUE,"Inc &amp; Exp";#N/A,#N/A,TRUE,"Formatted - roll";#N/A,#N/A,TRUE,"Debt Model";#N/A,#N/A,TRUE,"Debt-Moody";#N/A,#N/A,TRUE,"Debt"}</definedName>
    <definedName name="y" localSheetId="0" hidden="1">{#N/A,#N/A,FALSE,"Occ and Rate";#N/A,#N/A,FALSE,"PF Input";#N/A,#N/A,FALSE,"Proforma Five Yr";#N/A,#N/A,FALSE,"Hotcomps"}</definedName>
    <definedName name="y" hidden="1">{#N/A,#N/A,FALSE,"Occ and Rate";#N/A,#N/A,FALSE,"PF Input";#N/A,#N/A,FALSE,"Proforma Five Yr";#N/A,#N/A,FALSE,"Hotcomps"}</definedName>
    <definedName name="ÿ">#REF!</definedName>
    <definedName name="yap">#REF!</definedName>
    <definedName name="Yardstick">#REF!</definedName>
    <definedName name="ydjmh" hidden="1">#REF!</definedName>
    <definedName name="yea" localSheetId="0" hidden="1">{"summary",#N/A,FALSE,"Summary";"daily",#N/A,FALSE,"Daily";"detail",#N/A,FALSE,"Detail";"flash",#N/A,FALSE,"Flash";"revenue",#N/A,FALSE,"PDF";"fxexp",#N/A,FALSE,"PDF";"headcount",#N/A,FALSE,"PDF"}</definedName>
    <definedName name="yea" hidden="1">{"summary",#N/A,FALSE,"Summary";"daily",#N/A,FALSE,"Daily";"detail",#N/A,FALSE,"Detail";"flash",#N/A,FALSE,"Flash";"revenue",#N/A,FALSE,"PDF";"fxexp",#N/A,FALSE,"PDF";"headcount",#N/A,FALSE,"PDF"}</definedName>
    <definedName name="year">#REF!</definedName>
    <definedName name="Year_1">#REF!</definedName>
    <definedName name="YEAR_1__2004">"RentGrowthAssumptions"</definedName>
    <definedName name="Year_2">#REF!</definedName>
    <definedName name="Year_3">#REF!</definedName>
    <definedName name="Year_Built_Remodeled">#REF!</definedName>
    <definedName name="Year_Code_Reference">#REF!</definedName>
    <definedName name="Year_Code_Reference_Analytics">#REF!</definedName>
    <definedName name="Year_of_Payoff">#REF!</definedName>
    <definedName name="YEARS_ACCRUE">#REF!</definedName>
    <definedName name="YELLOW">#REF!</definedName>
    <definedName name="yen">#REF!</definedName>
    <definedName name="Yes">#REF!</definedName>
    <definedName name="yesno">#REF!</definedName>
    <definedName name="YGJ"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YGJ" hidden="1">{TRUE,TRUE,-1.25,-15.5,604.5,369,FALSE,FALSE,TRUE,TRUE,0,1,83,1,38,4,5,4,TRUE,TRUE,3,TRUE,1,TRUE,75,"Swvu.inputs._.raw._.data.","ACwvu.inputs._.raw._.data.",#N/A,FALSE,FALSE,0.5,0.5,0.5,0.5,2,"&amp;F","&amp;A&amp;RPage &amp;P",FALSE,FALSE,FALSE,FALSE,1,60,#N/A,#N/A,"=R1C61:R53C89","=C1:C5",#N/A,#N/A,FALSE,FALSE,FALSE,1,600,600,FALSE,FALSE,TRUE,TRUE,TRUE}</definedName>
    <definedName name="yhjhj" localSheetId="0" hidden="1">{"cred comp",#N/A,FALSE,"Comparable Credit Analysis";"IS",#N/A,FALSE,"IS";"Sensitivity",#N/A,FALSE,"Sensitivity";"BS",#N/A,FALSE,"BS";"Bond Summary",#N/A,FALSE,"B Summary";"AD",#N/A,FALSE,"Accretion";"NAV",#N/A,FALSE,"NAV";"SU",#N/A,FALSE,"S&amp;U";"acq. study",#N/A,FALSE,"Acq. Study";"F Charges",#N/A,FALSE,"Fixed Charges"}</definedName>
    <definedName name="yhjhj" hidden="1">{"cred comp",#N/A,FALSE,"Comparable Credit Analysis";"IS",#N/A,FALSE,"IS";"Sensitivity",#N/A,FALSE,"Sensitivity";"BS",#N/A,FALSE,"BS";"Bond Summary",#N/A,FALSE,"B Summary";"AD",#N/A,FALSE,"Accretion";"NAV",#N/A,FALSE,"NAV";"SU",#N/A,FALSE,"S&amp;U";"acq. study",#N/A,FALSE,"Acq. Study";"F Charges",#N/A,FALSE,"Fixed Charges"}</definedName>
    <definedName name="YIELD">#REF!</definedName>
    <definedName name="Yield_Result">#REF!</definedName>
    <definedName name="Yield_Results">#REF!</definedName>
    <definedName name="yktyj" hidden="1">#REF!</definedName>
    <definedName name="YN_PD">#REF!</definedName>
    <definedName name="yo">#REF!</definedName>
    <definedName name="you" localSheetId="0" hidden="1">{"Financials",#N/A,FALSE,"Financials";"AVP",#N/A,FALSE,"AVP";"DCF",#N/A,FALSE,"DCF";"CSC",#N/A,FALSE,"CSC";"Deal_Comp",#N/A,FALSE,"DealComp"}</definedName>
    <definedName name="you" hidden="1">{"Financials",#N/A,FALSE,"Financials";"AVP",#N/A,FALSE,"AVP";"DCF",#N/A,FALSE,"DCF";"CSC",#N/A,FALSE,"CSC";"Deal_Comp",#N/A,FALSE,"DealComp"}</definedName>
    <definedName name="YTD" localSheetId="0" hidden="1">{"cashcons",#N/A,FALSE,"CASHCONS";"cash7000",#N/A,FALSE,"CASH7000";"cash9000",#N/A,FALSE,"CASH9000";"assu7000",#N/A,FALSE,"ASSU7000";"assu9000",#N/A,FALSE,"ASSU9000";"rentroll",#N/A,FALSE,"RENTROLL";"expr7000",#N/A,FALSE,"EXPR7000";"expr9000",#N/A,FALSE,"EXPR9000"}</definedName>
    <definedName name="YTD" hidden="1">{"cashcons",#N/A,FALSE,"CASHCONS";"cash7000",#N/A,FALSE,"CASH7000";"cash9000",#N/A,FALSE,"CASH9000";"assu7000",#N/A,FALSE,"ASSU7000";"assu9000",#N/A,FALSE,"ASSU9000";"rentroll",#N/A,FALSE,"RENTROLL";"expr7000",#N/A,FALSE,"EXPR7000";"expr9000",#N/A,FALSE,"EXPR9000"}</definedName>
    <definedName name="YTDAVG" hidden="1">"YTDAVG"</definedName>
    <definedName name="YTDMOV" hidden="1">"YTDMOV"</definedName>
    <definedName name="yui" localSheetId="0" hidden="1">{"Total",#N/A,FALSE,"Six Fields";"PDP",#N/A,FALSE,"Six Fields";"PNP",#N/A,FALSE,"Six Fields";"PUD",#N/A,FALSE,"Six Fields";"Prob",#N/A,FALSE,"Six Fields"}</definedName>
    <definedName name="yui" hidden="1">{"Total",#N/A,FALSE,"Six Fields";"PDP",#N/A,FALSE,"Six Fields";"PNP",#N/A,FALSE,"Six Fields";"PUD",#N/A,FALSE,"Six Fields";"Prob",#N/A,FALSE,"Six Fields"}</definedName>
    <definedName name="yy" localSheetId="0" hidden="1">{#N/A,#N/A,FALSE,"bal sheet";#N/A,#N/A,FALSE,"income";#N/A,#N/A,FALSE,"mgr perf";#N/A,#N/A,FALSE,"part cap 2";#N/A,#N/A,FALSE,"part cap 1";#N/A,#N/A,FALSE,"GP Fee";#N/A,#N/A,FALSE,"COMB PART CAP"}</definedName>
    <definedName name="yy" hidden="1">{#N/A,#N/A,FALSE,"bal sheet";#N/A,#N/A,FALSE,"income";#N/A,#N/A,FALSE,"mgr perf";#N/A,#N/A,FALSE,"part cap 2";#N/A,#N/A,FALSE,"part cap 1";#N/A,#N/A,FALSE,"GP Fee";#N/A,#N/A,FALSE,"COMB PART CAP"}</definedName>
    <definedName name="yyy">#REF!</definedName>
    <definedName name="z" localSheetId="0" hidden="1">{"consolidated",#N/A,FALSE,"Sheet1";"cms",#N/A,FALSE,"Sheet1";"fse",#N/A,FALSE,"Sheet1"}</definedName>
    <definedName name="z" hidden="1">{"consolidated",#N/A,FALSE,"Sheet1";"cms",#N/A,FALSE,"Sheet1";"fse",#N/A,FALSE,"Sheet1"}</definedName>
    <definedName name="z\yrhshjjy" localSheetId="0" hidden="1">{#N/A,#N/A,FALSE,"Assumps";#N/A,#N/A,FALSE,"Data";#N/A,#N/A,FALSE,"Data (2)";#N/A,#N/A,FALSE,"AcqyrP&amp;L";#N/A,#N/A,FALSE,"Acq+1P&amp;L";#N/A,#N/A,FALSE,"Acq+2P&amp;L";#N/A,#N/A,FALSE,"Cashflow";#N/A,#N/A,FALSE,"BalSheet";#N/A,#N/A,FALSE,"Bidder";#N/A,#N/A,FALSE,"Target";#N/A,#N/A,FALSE,"Tgtann";#N/A,#N/A,FALSE,"Topt";#N/A,#N/A,FALSE,"Disp";#N/A,#N/A,FALSE,"Dann";#N/A,#N/A,FALSE,"Syns"}</definedName>
    <definedName name="z\yrhshjjy" hidden="1">{#N/A,#N/A,FALSE,"Assumps";#N/A,#N/A,FALSE,"Data";#N/A,#N/A,FALSE,"Data (2)";#N/A,#N/A,FALSE,"AcqyrP&amp;L";#N/A,#N/A,FALSE,"Acq+1P&amp;L";#N/A,#N/A,FALSE,"Acq+2P&amp;L";#N/A,#N/A,FALSE,"Cashflow";#N/A,#N/A,FALSE,"BalSheet";#N/A,#N/A,FALSE,"Bidder";#N/A,#N/A,FALSE,"Target";#N/A,#N/A,FALSE,"Tgtann";#N/A,#N/A,FALSE,"Topt";#N/A,#N/A,FALSE,"Disp";#N/A,#N/A,FALSE,"Dann";#N/A,#N/A,FALSE,"Syns"}</definedName>
    <definedName name="Z_03529F45_314A_4E22_AD3E_75438A1622D2_.wvu.FilterData" hidden="1">#REF!</definedName>
    <definedName name="Z_0DF4CCD5_BD29_11D2_B943_0050040AC21C_.wvu.FilterData" hidden="1">#REF!</definedName>
    <definedName name="Z_14295C74_4166_48DE_BACA_808CBFAA77A4_.wvu.PrintArea" hidden="1">#REF!</definedName>
    <definedName name="Z_1906290E_BC61_11D2_B941_0050040AC21C_.wvu.FilterData" hidden="1">#REF!</definedName>
    <definedName name="Z_19062910_BC61_11D2_B941_0050040AC21C_.wvu.FilterData" hidden="1">#REF!</definedName>
    <definedName name="Z_28BDDCCC_2551_11D1_BD8E_0020AF42250B_.wvu.Cols" hidden="1">#REF!,#REF!,#REF!</definedName>
    <definedName name="Z_28BDDCCD_2551_11D1_BD8E_0020AF42250B_.wvu.Cols" hidden="1">#REF!,#REF!,#REF!</definedName>
    <definedName name="Z_28BDDCCF_2551_11D1_BD8E_0020AF42250B_.wvu.Cols" hidden="1">#REF!,#REF!,#REF!,#REF!</definedName>
    <definedName name="Z_28BDDCD0_2551_11D1_BD8E_0020AF42250B_.wvu.Cols" hidden="1">#REF!,#REF!,#REF!</definedName>
    <definedName name="Z_28BDDCD1_2551_11D1_BD8E_0020AF42250B_.wvu.Cols" hidden="1">#REF!,#REF!</definedName>
    <definedName name="Z_28BDDCD2_2551_11D1_BD8E_0020AF42250B_.wvu.Cols" hidden="1">#REF!,#REF!,#REF!</definedName>
    <definedName name="Z_28BDDCD3_2551_11D1_BD8E_0020AF42250B_.wvu.Cols" hidden="1">#REF!,#REF!,#REF!,#REF!</definedName>
    <definedName name="Z_28BDDCD8_2551_11D1_BD8E_0020AF42250B_.wvu.Cols" hidden="1">#REF!,#REF!,#REF!</definedName>
    <definedName name="Z_28BDDCD9_2551_11D1_BD8E_0020AF42250B_.wvu.Cols" hidden="1">#REF!,#REF!,#REF!</definedName>
    <definedName name="Z_2DF11753_B84B_11D2_B93A_0050040AC227_.wvu.PrintArea" hidden="1">#REF!</definedName>
    <definedName name="Z_38B66622_465C_11D1_8554_0080C7F00AC6_.wvu.Cols" hidden="1">#REF!,#REF!,#REF!</definedName>
    <definedName name="Z_38B66623_465C_11D1_8554_0080C7F00AC6_.wvu.Cols" hidden="1">#REF!,#REF!,#REF!</definedName>
    <definedName name="Z_38B66625_465C_11D1_8554_0080C7F00AC6_.wvu.Cols" hidden="1">#REF!,#REF!,#REF!,#REF!</definedName>
    <definedName name="Z_38B66626_465C_11D1_8554_0080C7F00AC6_.wvu.Cols" hidden="1">#REF!,#REF!,#REF!</definedName>
    <definedName name="Z_38B66627_465C_11D1_8554_0080C7F00AC6_.wvu.Cols" hidden="1">#REF!,#REF!</definedName>
    <definedName name="Z_38B66628_465C_11D1_8554_0080C7F00AC6_.wvu.Cols" hidden="1">#REF!,#REF!,#REF!</definedName>
    <definedName name="Z_38B66629_465C_11D1_8554_0080C7F00AC6_.wvu.Cols" hidden="1">#REF!,#REF!,#REF!,#REF!</definedName>
    <definedName name="Z_38B6662E_465C_11D1_8554_0080C7F00AC6_.wvu.Cols" hidden="1">#REF!,#REF!,#REF!</definedName>
    <definedName name="Z_38B6662F_465C_11D1_8554_0080C7F00AC6_.wvu.Cols" hidden="1">#REF!,#REF!,#REF!</definedName>
    <definedName name="Z_39763B8C_08B6_4871_9FB0_7B0ECEF5DE18_.wvu.FilterData" hidden="1">#REF!</definedName>
    <definedName name="Z_3FFCEA43_F8AA_11D0_BD29_0020AF42250B_.wvu.Cols" hidden="1">#REF!,#REF!,#REF!</definedName>
    <definedName name="Z_3FFCEA43_F8AA_11D0_BD29_0020AF42250B_.wvu.PrintArea" hidden="1">#REF!</definedName>
    <definedName name="Z_3FFCEA43_F8AA_11D0_BD29_0020AF42250B_.wvu.PrintTitles" hidden="1">#REF!</definedName>
    <definedName name="Z_40D1A02B_1594_11D1_BD73_0020AF42250B_.wvu.Cols" hidden="1">#REF!,#REF!,#REF!</definedName>
    <definedName name="Z_40D1A02C_1594_11D1_BD73_0020AF42250B_.wvu.Cols" hidden="1">#REF!,#REF!,#REF!</definedName>
    <definedName name="Z_40D1A02D_1594_11D1_BD73_0020AF42250B_.wvu.Cols" hidden="1">#REF!,#REF!,#REF!,#REF!</definedName>
    <definedName name="Z_40D1A02E_1594_11D1_BD73_0020AF42250B_.wvu.Cols" hidden="1">#REF!,#REF!,#REF!</definedName>
    <definedName name="Z_40D1A02F_1594_11D1_BD73_0020AF42250B_.wvu.Cols" hidden="1">#REF!,#REF!</definedName>
    <definedName name="Z_40D1A030_1594_11D1_BD73_0020AF42250B_.wvu.Cols" hidden="1">#REF!,#REF!,#REF!</definedName>
    <definedName name="Z_40D1A031_1594_11D1_BD73_0020AF42250B_.wvu.Cols" hidden="1">#REF!,#REF!,#REF!,#REF!</definedName>
    <definedName name="Z_40D1A032_1594_11D1_BD73_0020AF42250B_.wvu.Cols" hidden="1">#REF!,#REF!,#REF!</definedName>
    <definedName name="Z_40D1A033_1594_11D1_BD73_0020AF42250B_.wvu.Cols" hidden="1">#REF!,#REF!,#REF!</definedName>
    <definedName name="Z_40D1A104_1594_11D1_BD73_0020AF42250B_.wvu.Cols" hidden="1">#REF!,#REF!,#REF!</definedName>
    <definedName name="Z_40D1A105_1594_11D1_BD73_0020AF42250B_.wvu.Cols" hidden="1">#REF!,#REF!,#REF!</definedName>
    <definedName name="Z_40D1A107_1594_11D1_BD73_0020AF42250B_.wvu.Cols" hidden="1">#REF!,#REF!,#REF!,#REF!</definedName>
    <definedName name="Z_40D1A109_1594_11D1_BD73_0020AF42250B_.wvu.Cols" hidden="1">#REF!,#REF!,#REF!</definedName>
    <definedName name="Z_40D1A10B_1594_11D1_BD73_0020AF42250B_.wvu.Cols" hidden="1">#REF!,#REF!</definedName>
    <definedName name="Z_40D1A10C_1594_11D1_BD73_0020AF42250B_.wvu.Cols" hidden="1">#REF!,#REF!,#REF!</definedName>
    <definedName name="Z_40D1A10F_1594_11D1_BD73_0020AF42250B_.wvu.Cols" hidden="1">#REF!,#REF!,#REF!,#REF!</definedName>
    <definedName name="Z_40D1A114_1594_11D1_BD73_0020AF42250B_.wvu.Cols" hidden="1">#REF!,#REF!,#REF!</definedName>
    <definedName name="Z_40D1A115_1594_11D1_BD73_0020AF42250B_.wvu.Cols" hidden="1">#REF!,#REF!,#REF!</definedName>
    <definedName name="Z_45AD1AA4_4503_4A40_86ED_193D5C256812_.wvu.FilterData" hidden="1">#REF!</definedName>
    <definedName name="Z_49179D1A_043D_11D1_BD55_0020AF42250B_.wvu.Cols" hidden="1">#REF!,#REF!</definedName>
    <definedName name="Z_49179D1A_043D_11D1_BD55_0020AF42250B_.wvu.PrintArea" hidden="1">#REF!</definedName>
    <definedName name="Z_49179D1A_043D_11D1_BD55_0020AF42250B_.wvu.PrintTitles" hidden="1">#REF!</definedName>
    <definedName name="Z_49179D1D_043D_11D1_BD55_0020AF42250B_.wvu.Cols" hidden="1">#REF!,#REF!,#REF!</definedName>
    <definedName name="Z_49179D1D_043D_11D1_BD55_0020AF42250B_.wvu.PrintArea" hidden="1">#REF!</definedName>
    <definedName name="Z_49179D1D_043D_11D1_BD55_0020AF42250B_.wvu.PrintTitles" hidden="1">#REF!</definedName>
    <definedName name="Z_4C1CBF02_B7B5_11D2_B93A_0050040AC21C_.wvu.FilterData" hidden="1">#REF!</definedName>
    <definedName name="Z_4C1CBF02_B7B5_11D2_B93A_0050040AC21C_.wvu.PrintArea" hidden="1">#REF!</definedName>
    <definedName name="Z_4C1CBF02_B7B5_11D2_B93A_0050040AC21C_.wvu.PrintTitles" hidden="1">#REF!</definedName>
    <definedName name="Z_557F7523_1502_11D2_8B95_00A0C9B6775A_.wvu.Cols" hidden="1">#REF!</definedName>
    <definedName name="Z_557F7524_1502_11D2_8B95_00A0C9B6775A_.wvu.Cols" hidden="1">#REF!</definedName>
    <definedName name="Z_58769019_DCC9_11D5_8184_A11B5AB9B2D3_.wvu.PrintArea" hidden="1">#REF!</definedName>
    <definedName name="Z_6188BF32_9D6B_402D_B864_7A1178662966_.wvu.Cols" hidden="1">#REF!</definedName>
    <definedName name="Z_627E98CA_893D_11D2_9EFC_00C04FE0572F_.wvu.PrintArea" hidden="1">#REF!</definedName>
    <definedName name="Z_627E98CB_893D_11D2_9EFC_00C04FE0572F_.wvu.Cols" hidden="1">#REF!,#REF!,#REF!</definedName>
    <definedName name="Z_627E98CB_893D_11D2_9EFC_00C04FE0572F_.wvu.PrintArea" hidden="1">#REF!</definedName>
    <definedName name="Z_627E98CB_893D_11D2_9EFC_00C04FE0572F_.wvu.PrintTitles" hidden="1">#REF!</definedName>
    <definedName name="Z_66231A85_C0F1_11D2_B93B_0050040AC227_.wvu.FilterData" hidden="1">#REF!</definedName>
    <definedName name="Z_66231A86_C0F1_11D2_B93B_0050040AC227_.wvu.FilterData" hidden="1">#REF!</definedName>
    <definedName name="Z_6DFA7DCF_3C08_11D1_BDBE_0020AF42250B_.wvu.PrintArea" hidden="1">#REF!</definedName>
    <definedName name="Z_6DFA7DCF_3C08_11D1_BDBE_0020AF42250B_.wvu.PrintTitles" hidden="1">#REF!</definedName>
    <definedName name="Z_6DFA7DD9_3C08_11D1_BDBE_0020AF42250B_.wvu.Cols" hidden="1">#REF!,#REF!,#REF!</definedName>
    <definedName name="Z_6DFA7DD9_3C08_11D1_BDBE_0020AF42250B_.wvu.PrintArea" hidden="1">#REF!</definedName>
    <definedName name="Z_6DFA7DD9_3C08_11D1_BDBE_0020AF42250B_.wvu.PrintTitles" hidden="1">#REF!</definedName>
    <definedName name="Z_6DFA7DDA_3C08_11D1_BDBE_0020AF42250B_.wvu.Cols" hidden="1">#REF!,#REF!,#REF!</definedName>
    <definedName name="Z_6DFA7DDA_3C08_11D1_BDBE_0020AF42250B_.wvu.PrintArea" hidden="1">#REF!</definedName>
    <definedName name="Z_6DFA7DDA_3C08_11D1_BDBE_0020AF42250B_.wvu.PrintTitles" hidden="1">#REF!</definedName>
    <definedName name="Z_6DFA7DDC_3C08_11D1_BDBE_0020AF42250B_.wvu.Cols" hidden="1">#REF!,#REF!,#REF!,#REF!</definedName>
    <definedName name="Z_6DFA7DDC_3C08_11D1_BDBE_0020AF42250B_.wvu.PrintArea" hidden="1">#REF!</definedName>
    <definedName name="Z_6DFA7DDC_3C08_11D1_BDBE_0020AF42250B_.wvu.PrintTitles" hidden="1">#REF!</definedName>
    <definedName name="Z_6DFA7DDD_3C08_11D1_BDBE_0020AF42250B_.wvu.Cols" hidden="1">#REF!,#REF!,#REF!</definedName>
    <definedName name="Z_6DFA7DDD_3C08_11D1_BDBE_0020AF42250B_.wvu.PrintArea" hidden="1">#REF!</definedName>
    <definedName name="Z_6DFA7DDD_3C08_11D1_BDBE_0020AF42250B_.wvu.PrintTitles" hidden="1">#REF!</definedName>
    <definedName name="Z_6DFA7DDE_3C08_11D1_BDBE_0020AF42250B_.wvu.Cols" hidden="1">#REF!,#REF!</definedName>
    <definedName name="Z_6DFA7DDE_3C08_11D1_BDBE_0020AF42250B_.wvu.PrintArea" hidden="1">#REF!</definedName>
    <definedName name="Z_6DFA7DDE_3C08_11D1_BDBE_0020AF42250B_.wvu.PrintTitles" hidden="1">#REF!</definedName>
    <definedName name="Z_6DFA7DDF_3C08_11D1_BDBE_0020AF42250B_.wvu.Cols" hidden="1">#REF!,#REF!,#REF!</definedName>
    <definedName name="Z_6DFA7DDF_3C08_11D1_BDBE_0020AF42250B_.wvu.PrintArea" hidden="1">#REF!</definedName>
    <definedName name="Z_6DFA7DDF_3C08_11D1_BDBE_0020AF42250B_.wvu.PrintTitles" hidden="1">#REF!</definedName>
    <definedName name="Z_6DFA7DE0_3C08_11D1_BDBE_0020AF42250B_.wvu.Cols" hidden="1">#REF!,#REF!,#REF!,#REF!</definedName>
    <definedName name="Z_6DFA7DE0_3C08_11D1_BDBE_0020AF42250B_.wvu.PrintArea" hidden="1">#REF!</definedName>
    <definedName name="Z_6DFA7DE0_3C08_11D1_BDBE_0020AF42250B_.wvu.PrintTitles" hidden="1">#REF!</definedName>
    <definedName name="Z_6DFA7DE5_3C08_11D1_BDBE_0020AF42250B_.wvu.Cols" hidden="1">#REF!,#REF!,#REF!</definedName>
    <definedName name="Z_6DFA7DE5_3C08_11D1_BDBE_0020AF42250B_.wvu.PrintArea" hidden="1">#REF!</definedName>
    <definedName name="Z_6DFA7DE5_3C08_11D1_BDBE_0020AF42250B_.wvu.PrintTitles" hidden="1">#REF!</definedName>
    <definedName name="Z_6DFA7DE6_3C08_11D1_BDBE_0020AF42250B_.wvu.Cols" hidden="1">#REF!,#REF!,#REF!</definedName>
    <definedName name="Z_6DFA7DE6_3C08_11D1_BDBE_0020AF42250B_.wvu.PrintArea" hidden="1">#REF!</definedName>
    <definedName name="Z_6DFA7DE6_3C08_11D1_BDBE_0020AF42250B_.wvu.PrintTitles" hidden="1">#REF!</definedName>
    <definedName name="Z_6ECC8A59_F873_11D0_BD29_0020AF42250B_.wvu.Cols" hidden="1">#REF!,#REF!,#REF!</definedName>
    <definedName name="Z_6ECC8A5A_F873_11D0_BD29_0020AF42250B_.wvu.Cols" hidden="1">#REF!,#REF!,#REF!</definedName>
    <definedName name="Z_6ECC8A5C_F873_11D0_BD29_0020AF42250B_.wvu.Cols" hidden="1">#REF!,#REF!,#REF!,#REF!</definedName>
    <definedName name="Z_6ECC8A5D_F873_11D0_BD29_0020AF42250B_.wvu.Cols" hidden="1">#REF!,#REF!,#REF!</definedName>
    <definedName name="Z_6ECC8A5E_F873_11D0_BD29_0020AF42250B_.wvu.Cols" hidden="1">#REF!,#REF!</definedName>
    <definedName name="Z_6ECC8A5F_F873_11D0_BD29_0020AF42250B_.wvu.Cols" hidden="1">#REF!,#REF!,#REF!</definedName>
    <definedName name="Z_6ECC8A60_F873_11D0_BD29_0020AF42250B_.wvu.Cols" hidden="1">#REF!,#REF!,#REF!,#REF!,#REF!,#REF!,#REF!</definedName>
    <definedName name="Z_6ECC8A65_F873_11D0_BD29_0020AF42250B_.wvu.Cols" hidden="1">#REF!,#REF!,#REF!</definedName>
    <definedName name="Z_6ECC8A66_F873_11D0_BD29_0020AF42250B_.wvu.Cols" hidden="1">#REF!,#REF!,#REF!</definedName>
    <definedName name="Z_6ECC8A90_F873_11D0_BD29_0020AF42250B_.wvu.PrintTitles" hidden="1">#REF!</definedName>
    <definedName name="Z_6ECC8A95_F873_11D0_BD29_0020AF42250B_.wvu.Cols" hidden="1">#REF!,#REF!,#REF!</definedName>
    <definedName name="Z_6ECC8A95_F873_11D0_BD29_0020AF42250B_.wvu.PrintArea" hidden="1">#REF!</definedName>
    <definedName name="Z_6ECC8A95_F873_11D0_BD29_0020AF42250B_.wvu.PrintTitles" hidden="1">#REF!</definedName>
    <definedName name="Z_79F71445_F256_11D1_B7A1_006097337DE3_.wvu.Cols" hidden="1">#REF!,#REF!,#REF!,#REF!,#REF!,#REF!,#REF!,#REF!,#REF!,#REF!,#REF!,#REF!</definedName>
    <definedName name="Z_8CF2B6A4_F3B2_11D1_B7A1_006097337DE3_.wvu.Cols" hidden="1">#REF!,#REF!,#REF!,#REF!,#REF!,#REF!,#REF!,#REF!,#REF!,#REF!,#REF!,#REF!</definedName>
    <definedName name="Z_8CF2B6A5_F3B2_11D1_B7A1_006097337DE3_.wvu.Cols" hidden="1">#REF!,#REF!,#REF!,#REF!,#REF!,#REF!,#REF!,#REF!,#REF!,#REF!,#REF!,#REF!</definedName>
    <definedName name="Z_8CF2B6A6_F3B2_11D1_B7A1_006097337DE3_.wvu.Cols" hidden="1">#REF!,#REF!,#REF!,#REF!,#REF!,#REF!,#REF!,#REF!,#REF!,#REF!,#REF!,#REF!</definedName>
    <definedName name="Z_8CF2B6A7_F3B2_11D1_B7A1_006097337DE3_.wvu.Cols" hidden="1">#REF!,#REF!,#REF!,#REF!,#REF!,#REF!,#REF!,#REF!,#REF!,#REF!,#REF!,#REF!</definedName>
    <definedName name="Z_93432B5E_2693_4C64_B932_A289816D5062_.wvu.FilterData" hidden="1">#REF!</definedName>
    <definedName name="Z_94C2D8FD_4131_447B_8997_33A6F36BA3CC_.wvu.FilterData" hidden="1">#REF!</definedName>
    <definedName name="Z_995DB91B_DC87_11D2_BCA9_00C04F8BBE86_.wvu.PrintArea" hidden="1">#REF!</definedName>
    <definedName name="Z_995DB91E_DC87_11D2_BCA9_00C04F8BBE86_.wvu.Cols" hidden="1">#REF!</definedName>
    <definedName name="Z_995DB91E_DC87_11D2_BCA9_00C04F8BBE86_.wvu.PrintArea" hidden="1">#REF!</definedName>
    <definedName name="Z_995DB91E_DC87_11D2_BCA9_00C04F8BBE86_.wvu.Rows" hidden="1">#REF!</definedName>
    <definedName name="Z_995DB91F_DC87_11D2_BCA9_00C04F8BBE86_.wvu.Cols" hidden="1">#REF!,#REF!,#REF!</definedName>
    <definedName name="Z_995DB91F_DC87_11D2_BCA9_00C04F8BBE86_.wvu.PrintArea" hidden="1">#REF!</definedName>
    <definedName name="Z_995DB91F_DC87_11D2_BCA9_00C04F8BBE86_.wvu.Rows" hidden="1">#REF!,#REF!</definedName>
    <definedName name="Z_9A8750D3_468A_11D3_8ECF_00C04F9226C7_.wvu.Cols" hidden="1">#REF!,#REF!,#REF!</definedName>
    <definedName name="Z_9A8750D3_468A_11D3_8ECF_00C04F9226C7_.wvu.PrintArea" hidden="1">#REF!</definedName>
    <definedName name="Z_9A8750D3_468A_11D3_8ECF_00C04F9226C7_.wvu.Rows" hidden="1">#REF!</definedName>
    <definedName name="Z_9AB953AD_3105_11D2_8B95_00A0C9B6775A_.wvu.Cols" hidden="1">#REF!</definedName>
    <definedName name="Z_9AB953AD_3105_11D2_8B95_00A0C9B6775A_.wvu.PrintArea" hidden="1">#REF!</definedName>
    <definedName name="Z_9AB953AD_3105_11D2_8B95_00A0C9B6775A_.wvu.PrintTitles" hidden="1">#REF!</definedName>
    <definedName name="Z_9AB953AE_3105_11D2_8B95_00A0C9B6775A_.wvu.Cols" hidden="1">#REF!</definedName>
    <definedName name="Z_9AB953AE_3105_11D2_8B95_00A0C9B6775A_.wvu.PrintArea" hidden="1">#REF!</definedName>
    <definedName name="Z_9AB953AE_3105_11D2_8B95_00A0C9B6775A_.wvu.PrintTitles" hidden="1">#REF!</definedName>
    <definedName name="Z_9AB953AE_3105_11D2_8B95_00A0C9B6775A_.wvu.Rows" hidden="1">#REF!,#REF!,#REF!,#REF!,#REF!,#REF!,#REF!,#REF!,#REF!,#REF!,#REF!,#REF!,#REF!,#REF!,#REF!,#REF!,#REF!,#REF!,#REF!,#REF!,#REF!,#REF!,#REF!,#REF!,#REF!,#REF!,#REF!,#REF!,#REF!,#REF!,#REF!</definedName>
    <definedName name="Z_9AB953AF_3105_11D2_8B95_00A0C9B6775A_.wvu.Cols" hidden="1">#REF!</definedName>
    <definedName name="Z_9AB953AF_3105_11D2_8B95_00A0C9B6775A_.wvu.PrintArea" hidden="1">#REF!</definedName>
    <definedName name="Z_9AB953AF_3105_11D2_8B95_00A0C9B6775A_.wvu.PrintTitles" hidden="1">#REF!</definedName>
    <definedName name="Z_9AB953AF_3105_11D2_8B95_00A0C9B6775A_.wvu.Rows" hidden="1">#REF!,#REF!,#REF!,#REF!,#REF!,#REF!,#REF!,#REF!,#REF!,#REF!,#REF!,#REF!,#REF!,#REF!,#REF!,#REF!,#REF!,#REF!,#REF!,#REF!,#REF!,#REF!,#REF!,#REF!,#REF!,#REF!,#REF!,#REF!,#REF!,#REF!,#REF!</definedName>
    <definedName name="Z_A2426FEA_B812_466E_AD56_91907F9FA6F0_.wvu.PrintArea" hidden="1">#REF!</definedName>
    <definedName name="Z_A73E33D1_2630_11D1_BD91_0020AF42250B_.wvu.Cols" hidden="1">#REF!,#REF!,#REF!</definedName>
    <definedName name="Z_A73E33D2_2630_11D1_BD91_0020AF42250B_.wvu.Cols" hidden="1">#REF!,#REF!,#REF!</definedName>
    <definedName name="Z_A73E33D4_2630_11D1_BD91_0020AF42250B_.wvu.Cols" hidden="1">#REF!,#REF!,#REF!,#REF!</definedName>
    <definedName name="Z_A73E33D5_2630_11D1_BD91_0020AF42250B_.wvu.Cols" hidden="1">#REF!,#REF!,#REF!</definedName>
    <definedName name="Z_A73E33D6_2630_11D1_BD91_0020AF42250B_.wvu.Cols" hidden="1">#REF!,#REF!</definedName>
    <definedName name="Z_A73E33D7_2630_11D1_BD91_0020AF42250B_.wvu.Cols" hidden="1">#REF!,#REF!,#REF!</definedName>
    <definedName name="Z_A73E33D8_2630_11D1_BD91_0020AF42250B_.wvu.Cols" hidden="1">#REF!,#REF!,#REF!,#REF!</definedName>
    <definedName name="Z_A73E33DD_2630_11D1_BD91_0020AF42250B_.wvu.Cols" hidden="1">#REF!,#REF!,#REF!</definedName>
    <definedName name="Z_A73E33DE_2630_11D1_BD91_0020AF42250B_.wvu.Cols" hidden="1">#REF!,#REF!,#REF!</definedName>
    <definedName name="Z_A99CC723_C1C7_11D2_B941_0050040AC228_.wvu.FilterData" hidden="1">#REF!</definedName>
    <definedName name="Z_A99CC729_C1C7_11D2_B941_0050040AC228_.wvu.FilterData" hidden="1">#REF!</definedName>
    <definedName name="Z_A99CC733_C1C7_11D2_B941_0050040AC228_.wvu.FilterData" hidden="1">#REF!</definedName>
    <definedName name="Z_A99CC736_C1C7_11D2_B941_0050040AC228_.wvu.FilterData" hidden="1">#REF!</definedName>
    <definedName name="Z_ADA080A1_9266_4841_B014_3E21DC26B602_.wvu.Cols" hidden="1">#REF!</definedName>
    <definedName name="Z_B3F6EA45_C4B0_11D6_A93C_F3538214D62E_.wvu.Cols" hidden="1">#REF!</definedName>
    <definedName name="Z_B3F6EA45_C4B0_11D6_A93C_F3538214D62E_.wvu.PrintArea" hidden="1">#REF!</definedName>
    <definedName name="Z_B3F6EA45_C4B0_11D6_A93C_F3538214D62E_.wvu.PrintTitles" hidden="1">#REF!</definedName>
    <definedName name="Z_B3F6EA45_C4B0_11D6_A93C_F3538214D62E_.wvu.Rows" hidden="1">#REF!,#REF!,#REF!</definedName>
    <definedName name="Z_B47DD997_1976_11D1_BD7C_0020AF42250B_.wvu.Cols" hidden="1">#REF!,#REF!,#REF!</definedName>
    <definedName name="Z_B47DD998_1976_11D1_BD7C_0020AF42250B_.wvu.Cols" hidden="1">#REF!,#REF!,#REF!</definedName>
    <definedName name="Z_B47DD99A_1976_11D1_BD7C_0020AF42250B_.wvu.Cols" hidden="1">#REF!,#REF!,#REF!,#REF!</definedName>
    <definedName name="Z_B47DD99B_1976_11D1_BD7C_0020AF42250B_.wvu.Cols" hidden="1">#REF!,#REF!,#REF!</definedName>
    <definedName name="Z_B47DD99C_1976_11D1_BD7C_0020AF42250B_.wvu.Cols" hidden="1">#REF!,#REF!</definedName>
    <definedName name="Z_B47DD99D_1976_11D1_BD7C_0020AF42250B_.wvu.Cols" hidden="1">#REF!,#REF!,#REF!</definedName>
    <definedName name="Z_B47DD99E_1976_11D1_BD7C_0020AF42250B_.wvu.Cols" hidden="1">#REF!,#REF!,#REF!,#REF!</definedName>
    <definedName name="Z_B47DD9A3_1976_11D1_BD7C_0020AF42250B_.wvu.Cols" hidden="1">#REF!,#REF!,#REF!</definedName>
    <definedName name="Z_B47DD9A4_1976_11D1_BD7C_0020AF42250B_.wvu.Cols" hidden="1">#REF!,#REF!,#REF!</definedName>
    <definedName name="Z_B6AE087C_DC06_11D2_BCA9_00C04F8BBE86_.wvu.Cols" hidden="1">#REF!,#REF!,#REF!,#REF!,#REF!</definedName>
    <definedName name="Z_B6AE087C_DC06_11D2_BCA9_00C04F8BBE86_.wvu.PrintArea" hidden="1">#REF!</definedName>
    <definedName name="Z_B6AE087C_DC06_11D2_BCA9_00C04F8BBE86_.wvu.Rows" hidden="1">#REF!,#REF!</definedName>
    <definedName name="Z_BBDA1A24_3814_11D2_8B95_00A0C9B6775A_.wvu.Cols" hidden="1">#REF!</definedName>
    <definedName name="Z_C9FB2A72_5C56_11D3_AD66_0050040A13CD_.wvu.PrintArea" hidden="1">#REF!</definedName>
    <definedName name="Z_C9FB2A72_5C56_11D3_AD66_0050040A13CD_.wvu.PrintTitles" hidden="1">#REF!</definedName>
    <definedName name="Z_C9FB2A73_5C56_11D3_AD66_0050040A13CD_.wvu.PrintArea" hidden="1">#REF!</definedName>
    <definedName name="Z_C9FB2A73_5C56_11D3_AD66_0050040A13CD_.wvu.PrintTitles" hidden="1">#REF!</definedName>
    <definedName name="Z_C9FB2A75_5C56_11D3_AD66_0050040A13CD_.wvu.PrintArea" hidden="1">#REF!</definedName>
    <definedName name="Z_C9FB2A75_5C56_11D3_AD66_0050040A13CD_.wvu.PrintTitles" hidden="1">#REF!</definedName>
    <definedName name="Z_C9FB2A76_5C56_11D3_AD66_0050040A13CD_.wvu.PrintArea" hidden="1">#REF!</definedName>
    <definedName name="Z_C9FB2A76_5C56_11D3_AD66_0050040A13CD_.wvu.PrintTitles" hidden="1">#REF!</definedName>
    <definedName name="Z_C9FB2A77_5C56_11D3_AD66_0050040A13CD_.wvu.PrintArea" hidden="1">#REF!</definedName>
    <definedName name="Z_C9FB2A77_5C56_11D3_AD66_0050040A13CD_.wvu.PrintTitles" hidden="1">#REF!</definedName>
    <definedName name="Z_C9FB2A79_5C56_11D3_AD66_0050040A13CD_.wvu.PrintArea" hidden="1">#REF!</definedName>
    <definedName name="Z_C9FB2A79_5C56_11D3_AD66_0050040A13CD_.wvu.PrintTitles" hidden="1">#REF!</definedName>
    <definedName name="Z_D0FDD2FB_10F5_11D4_9C75_00902731F23B_.wvu.PrintArea" hidden="1">#REF!</definedName>
    <definedName name="Z_D591F5C6_2FA9_11D4_9C61_005004AF2F95_.wvu.PrintArea" hidden="1">#REF!</definedName>
    <definedName name="Z_D6A399A1_3411_11D2_88B3_A98C263D353B_.wvu.Rows" hidden="1">#REF!,#REF!,#REF!,#REF!,#REF!</definedName>
    <definedName name="Z_D6A399A2_3411_11D2_88B3_A98C263D353B_.wvu.Cols" hidden="1">#REF!</definedName>
    <definedName name="Z_D6A399A2_3411_11D2_88B3_A98C263D353B_.wvu.Rows" hidden="1">#REF!,#REF!,#REF!,#REF!,#REF!</definedName>
    <definedName name="Z_D6A399A3_3411_11D2_88B3_A98C263D353B_.wvu.Cols" hidden="1">#REF!,#REF!</definedName>
    <definedName name="Z_D6A399A3_3411_11D2_88B3_A98C263D353B_.wvu.Rows" hidden="1">#REF!,#REF!,#REF!,#REF!,#REF!</definedName>
    <definedName name="Z_D6A399AF_3411_11D2_88B3_A98C263D353B_.wvu.Cols" hidden="1">#REF!</definedName>
    <definedName name="Z_D6A399AF_3411_11D2_88B3_A98C263D353B_.wvu.Rows" hidden="1">#REF!,#REF!,#REF!,#REF!,#REF!</definedName>
    <definedName name="Z_D6A399B0_3411_11D2_88B3_A98C263D353B_.wvu.Cols" hidden="1">#REF!</definedName>
    <definedName name="Z_D782F750_C0FB_11D2_B941_0050040AC228_.wvu.FilterData" hidden="1">#REF!</definedName>
    <definedName name="Z_DC379DF6_BBB3_11D2_B93F_0050040AC228_.wvu.FilterData" hidden="1">#REF!</definedName>
    <definedName name="Z_E0A8C55C_603D_4C91_99AD_9699DDF11A38_.wvu.FilterData" hidden="1">#REF!</definedName>
    <definedName name="Z_EB41DA38_F951_433A_ABC4_8D7B5A49C47A_.wvu.PrintArea" hidden="1">#REF!</definedName>
    <definedName name="Z_ED7DF65E_BB85_11D2_B93F_0050040AC228_.wvu.FilterData" hidden="1">#REF!</definedName>
    <definedName name="Z_F14718EE_5AC2_11D3_AD63_0050040A13CD_.wvu.PrintArea" hidden="1">#REF!</definedName>
    <definedName name="Z_F14718EF_5AC2_11D3_AD63_0050040A13CD_.wvu.PrintArea" hidden="1">#REF!</definedName>
    <definedName name="Z_F14718F1_5AC2_11D3_AD63_0050040A13CD_.wvu.PrintArea" hidden="1">#REF!</definedName>
    <definedName name="Z_F14718F2_5AC2_11D3_AD63_0050040A13CD_.wvu.PrintArea" hidden="1">#REF!</definedName>
    <definedName name="Z_F14718F3_5AC2_11D3_AD63_0050040A13CD_.wvu.PrintArea" hidden="1">#REF!</definedName>
    <definedName name="Z_F14718F5_5AC2_11D3_AD63_0050040A13CD_.wvu.PrintArea" hidden="1">#REF!</definedName>
    <definedName name="Z_F1471909_5AC2_11D3_AD63_0050040A13CD_.wvu.PrintArea" hidden="1">#REF!</definedName>
    <definedName name="Z_F1471909_5AC2_11D3_AD63_0050040A13CD_.wvu.PrintTitles" hidden="1">#REF!</definedName>
    <definedName name="Z_F147190A_5AC2_11D3_AD63_0050040A13CD_.wvu.PrintArea" hidden="1">#REF!</definedName>
    <definedName name="Z_F147190A_5AC2_11D3_AD63_0050040A13CD_.wvu.PrintTitles" hidden="1">#REF!</definedName>
    <definedName name="Z_F147190C_5AC2_11D3_AD63_0050040A13CD_.wvu.PrintArea" hidden="1">#REF!</definedName>
    <definedName name="Z_F147190C_5AC2_11D3_AD63_0050040A13CD_.wvu.PrintTitles" hidden="1">#REF!</definedName>
    <definedName name="Z_F147190D_5AC2_11D3_AD63_0050040A13CD_.wvu.PrintArea" hidden="1">#REF!</definedName>
    <definedName name="Z_F147190D_5AC2_11D3_AD63_0050040A13CD_.wvu.PrintTitles" hidden="1">#REF!</definedName>
    <definedName name="Z_F147190E_5AC2_11D3_AD63_0050040A13CD_.wvu.PrintArea" hidden="1">#REF!</definedName>
    <definedName name="Z_F147190E_5AC2_11D3_AD63_0050040A13CD_.wvu.PrintTitles" hidden="1">#REF!</definedName>
    <definedName name="Z_F1471910_5AC2_11D3_AD63_0050040A13CD_.wvu.PrintArea" hidden="1">#REF!</definedName>
    <definedName name="Z_F1471910_5AC2_11D3_AD63_0050040A13CD_.wvu.PrintTitles" hidden="1">#REF!</definedName>
    <definedName name="Z_F1471912_5AC2_11D3_AD63_0050040A13CD_.wvu.PrintArea" hidden="1">#REF!</definedName>
    <definedName name="Z_F1471912_5AC2_11D3_AD63_0050040A13CD_.wvu.PrintTitles" hidden="1">#REF!</definedName>
    <definedName name="Z_F1471913_5AC2_11D3_AD63_0050040A13CD_.wvu.PrintArea" hidden="1">#REF!</definedName>
    <definedName name="Z_F1471913_5AC2_11D3_AD63_0050040A13CD_.wvu.PrintTitles" hidden="1">#REF!</definedName>
    <definedName name="Z_F1471915_5AC2_11D3_AD63_0050040A13CD_.wvu.PrintArea" hidden="1">#REF!</definedName>
    <definedName name="Z_F1471915_5AC2_11D3_AD63_0050040A13CD_.wvu.PrintTitles" hidden="1">#REF!</definedName>
    <definedName name="Z_F1471916_5AC2_11D3_AD63_0050040A13CD_.wvu.PrintArea" hidden="1">#REF!</definedName>
    <definedName name="Z_F1471916_5AC2_11D3_AD63_0050040A13CD_.wvu.PrintTitles" hidden="1">#REF!</definedName>
    <definedName name="Z_F1471917_5AC2_11D3_AD63_0050040A13CD_.wvu.PrintArea" hidden="1">#REF!</definedName>
    <definedName name="Z_F1471917_5AC2_11D3_AD63_0050040A13CD_.wvu.PrintTitles" hidden="1">#REF!</definedName>
    <definedName name="Z_F1471919_5AC2_11D3_AD63_0050040A13CD_.wvu.PrintArea" hidden="1">#REF!</definedName>
    <definedName name="Z_F1471919_5AC2_11D3_AD63_0050040A13CD_.wvu.PrintTitles" hidden="1">#REF!</definedName>
    <definedName name="Z_F2D042EF_2606_11D1_BD91_0020AF42250B_.wvu.Cols" hidden="1">#REF!,#REF!,#REF!</definedName>
    <definedName name="Z_F2D042F0_2606_11D1_BD91_0020AF42250B_.wvu.Cols" hidden="1">#REF!,#REF!,#REF!</definedName>
    <definedName name="Z_F2D042F2_2606_11D1_BD91_0020AF42250B_.wvu.Cols" hidden="1">#REF!,#REF!,#REF!,#REF!</definedName>
    <definedName name="Z_F2D042F3_2606_11D1_BD91_0020AF42250B_.wvu.Cols" hidden="1">#REF!,#REF!,#REF!</definedName>
    <definedName name="Z_F2D042F4_2606_11D1_BD91_0020AF42250B_.wvu.Cols" hidden="1">#REF!,#REF!</definedName>
    <definedName name="Z_F2D042F5_2606_11D1_BD91_0020AF42250B_.wvu.Cols" hidden="1">#REF!,#REF!,#REF!</definedName>
    <definedName name="Z_F2D042F6_2606_11D1_BD91_0020AF42250B_.wvu.Cols" hidden="1">#REF!,#REF!,#REF!,#REF!</definedName>
    <definedName name="Z_F2D042FB_2606_11D1_BD91_0020AF42250B_.wvu.Cols" hidden="1">#REF!,#REF!,#REF!</definedName>
    <definedName name="Z_F2D042FC_2606_11D1_BD91_0020AF42250B_.wvu.Cols" hidden="1">#REF!,#REF!,#REF!</definedName>
    <definedName name="Z_FAFA6ED0_0531_11D1_BD56_0020AF42250B_.wvu.Cols" hidden="1">#REF!,#REF!,#REF!,#REF!</definedName>
    <definedName name="Z_FAFA6ED0_0531_11D1_BD56_0020AF42250B_.wvu.PrintArea" hidden="1">#REF!</definedName>
    <definedName name="Z_FAFA6ED0_0531_11D1_BD56_0020AF42250B_.wvu.PrintTitles" hidden="1">#REF!</definedName>
    <definedName name="Z_FAFA6ED1_0531_11D1_BD56_0020AF42250B_.wvu.Cols" hidden="1">#REF!,#REF!,#REF!</definedName>
    <definedName name="Z_FAFA6ED1_0531_11D1_BD56_0020AF42250B_.wvu.PrintArea" hidden="1">#REF!</definedName>
    <definedName name="Z_FAFA6ED1_0531_11D1_BD56_0020AF42250B_.wvu.PrintTitles" hidden="1">#REF!</definedName>
    <definedName name="zaetjsj" localSheetId="0" hidden="1">{"First Page",#N/A,FALSE,"Surfactants LBO";"Second Page",#N/A,FALSE,"Surfactants LBO"}</definedName>
    <definedName name="zaetjsj" hidden="1">{"First Page",#N/A,FALSE,"Surfactants LBO";"Second Page",#N/A,FALSE,"Surfactants LBO"}</definedName>
    <definedName name="zahzaerhrjjk" localSheetId="0"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definedName>
    <definedName name="zahzaerhrjjk"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definedName>
    <definedName name="zaq" localSheetId="0" hidden="1">{#N/A,#N/A,FALSE,"Calc";#N/A,#N/A,FALSE,"Sensitivity";#N/A,#N/A,FALSE,"LT Earn.Dil.";#N/A,#N/A,FALSE,"Dil. AVP"}</definedName>
    <definedName name="zaq" hidden="1">{#N/A,#N/A,FALSE,"Calc";#N/A,#N/A,FALSE,"Sensitivity";#N/A,#N/A,FALSE,"LT Earn.Dil.";#N/A,#N/A,FALSE,"Dil. AVP"}</definedName>
    <definedName name="ZDFa" localSheetId="0" hidden="1">{#N/A,#N/A,FALSE,"Summary";#N/A,#N/A,FALSE,"Program Scheme";#N/A,#N/A,FALSE,"Assumptions";#N/A,#N/A,FALSE,"Development Budget";#N/A,#N/A,FALSE,"Timing";#N/A,#N/A,FALSE,"Development Costs &amp; Revenues";#N/A,#N/A,FALSE,"Cash Flow to Debt &amp; Equity";#N/A,#N/A,FALSE,"Cash Flow to Athena LP"}</definedName>
    <definedName name="ZDFa" hidden="1">{#N/A,#N/A,FALSE,"Summary";#N/A,#N/A,FALSE,"Program Scheme";#N/A,#N/A,FALSE,"Assumptions";#N/A,#N/A,FALSE,"Development Budget";#N/A,#N/A,FALSE,"Timing";#N/A,#N/A,FALSE,"Development Costs &amp; Revenues";#N/A,#N/A,FALSE,"Cash Flow to Debt &amp; Equity";#N/A,#N/A,FALSE,"Cash Flow to Athena LP"}</definedName>
    <definedName name="Zech">#REF!</definedName>
    <definedName name="Zech1">#REF!</definedName>
    <definedName name="zer" localSheetId="0" hidden="1">{#N/A,#N/A,FALSE,"Calc";#N/A,#N/A,FALSE,"Sensitivity";#N/A,#N/A,FALSE,"LT Earn.Dil.";#N/A,#N/A,FALSE,"Dil. AVP"}</definedName>
    <definedName name="zer" hidden="1">{#N/A,#N/A,FALSE,"Calc";#N/A,#N/A,FALSE,"Sensitivity";#N/A,#N/A,FALSE,"LT Earn.Dil.";#N/A,#N/A,FALSE,"Dil. AVP"}</definedName>
    <definedName name="zhu" localSheetId="0" hidden="1">{#N/A,#N/A,FALSE,"REPORT"}</definedName>
    <definedName name="zhu" hidden="1">{#N/A,#N/A,FALSE,"REPORT"}</definedName>
    <definedName name="zhutr" localSheetId="0" hidden="1">{#N/A,#N/A,FALSE,"REPORT"}</definedName>
    <definedName name="zhutr" hidden="1">{#N/A,#N/A,FALSE,"REPORT"}</definedName>
    <definedName name="Zip">#REF!</definedName>
    <definedName name="ZoneCol">#REF!</definedName>
    <definedName name="ZRA">#REF!</definedName>
    <definedName name="ZRST">#REF!</definedName>
    <definedName name="ZSZ" localSheetId="0"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weigshs">#REF!</definedName>
    <definedName name="zweigval">#REF!</definedName>
    <definedName name="zwhocares">#REF!</definedName>
    <definedName name="zxc" localSheetId="0" hidden="1">{"mgmt forecast",#N/A,FALSE,"Mgmt Forecast";"dcf table",#N/A,FALSE,"Mgmt Forecast";"sensitivity",#N/A,FALSE,"Mgmt Forecast";"table inputs",#N/A,FALSE,"Mgmt Forecast";"calculations",#N/A,FALSE,"Mgmt Forecast"}</definedName>
    <definedName name="zxc" hidden="1">{"mgmt forecast",#N/A,FALSE,"Mgmt Forecast";"dcf table",#N/A,FALSE,"Mgmt Forecast";"sensitivity",#N/A,FALSE,"Mgmt Forecast";"table inputs",#N/A,FALSE,"Mgmt Forecast";"calculations",#N/A,FALSE,"Mgmt Forecast"}</definedName>
    <definedName name="zza4pg" localSheetId="0" hidden="1">{#N/A,#N/A,FALSE,"REPORT"}</definedName>
    <definedName name="zza4pg" hidden="1">{#N/A,#N/A,FALSE,"REPORT"}</definedName>
    <definedName name="zzee" localSheetId="0" hidden="1">{#N/A,#N/A,FALSE,"Pharm";#N/A,#N/A,FALSE,"WWCM"}</definedName>
    <definedName name="zzee" hidden="1">{#N/A,#N/A,FALSE,"Pharm";#N/A,#N/A,FALSE,"WWCM"}</definedName>
    <definedName name="ZZZ" localSheetId="0" hidden="1">{"AR",#N/A,FALSE,"ASMGTSUM";"INV",#N/A,FALSE,"ASMGTSUM";"HCCOMP",#N/A,FALSE,"ASMGTSUM";"cap.depr",#N/A,FALSE,"ASMGTSUM"}</definedName>
    <definedName name="ZZZ" hidden="1">{"AR",#N/A,FALSE,"ASMGTSUM";"INV",#N/A,FALSE,"ASMGTSUM";"HCCOMP",#N/A,FALSE,"ASMGTSUM";"cap.depr",#N/A,FALSE,"ASMGTSUM"}</definedName>
    <definedName name="zzz.com" localSheetId="0" hidden="1">{#N/A,#N/A,FALSE,"Title Page";#N/A,#N/A,FALSE,"Conclusions";#N/A,#N/A,FALSE,"Assum.";#N/A,#N/A,FALSE,"Sun  DCF-WC-Dep";#N/A,#N/A,FALSE,"MarketValue";#N/A,#N/A,FALSE,"BalSheet";#N/A,#N/A,FALSE,"WACC";#N/A,#N/A,FALSE,"PC+ Info.";#N/A,#N/A,FALSE,"PC+Info_2"}</definedName>
    <definedName name="zzz.com" hidden="1">{#N/A,#N/A,FALSE,"Title Page";#N/A,#N/A,FALSE,"Conclusions";#N/A,#N/A,FALSE,"Assum.";#N/A,#N/A,FALSE,"Sun  DCF-WC-Dep";#N/A,#N/A,FALSE,"MarketValue";#N/A,#N/A,FALSE,"BalSheet";#N/A,#N/A,FALSE,"WACC";#N/A,#N/A,FALSE,"PC+ Info.";#N/A,#N/A,FALSE,"PC+Info_2"}</definedName>
    <definedName name="ZZZ10" hidden="1">#REF!</definedName>
    <definedName name="ZZZ100" hidden="1">#REF!</definedName>
    <definedName name="ZZZ101" hidden="1">#REF!</definedName>
    <definedName name="ZZZ102" hidden="1">#REF!</definedName>
    <definedName name="ZZZ103" hidden="1">#REF!</definedName>
    <definedName name="ZZZ104" hidden="1">#REF!</definedName>
    <definedName name="ZZZ105" hidden="1">#REF!</definedName>
    <definedName name="ZZZ106" hidden="1">#REF!</definedName>
    <definedName name="ZZZ107" hidden="1">#REF!</definedName>
    <definedName name="ZZZ108" hidden="1">#REF!</definedName>
    <definedName name="ZZZ109" hidden="1">#REF!</definedName>
    <definedName name="ZZZ11" hidden="1">#REF!</definedName>
    <definedName name="ZZZ110" hidden="1">#REF!</definedName>
    <definedName name="ZZZ111" hidden="1">#REF!</definedName>
    <definedName name="ZZZ112" hidden="1">#REF!</definedName>
    <definedName name="ZZZ113" hidden="1">#REF!</definedName>
    <definedName name="ZZZ114" hidden="1">#REF!</definedName>
    <definedName name="ZZZ115" hidden="1">#REF!</definedName>
    <definedName name="ZZZ116" hidden="1">#REF!</definedName>
    <definedName name="ZZZ117" hidden="1">#REF!</definedName>
    <definedName name="ZZZ118" hidden="1">#REF!</definedName>
    <definedName name="ZZZ119" hidden="1">#REF!</definedName>
    <definedName name="ZZZ12" hidden="1">#REF!</definedName>
    <definedName name="ZZZ120" hidden="1">#REF!</definedName>
    <definedName name="ZZZ121" hidden="1">#REF!</definedName>
    <definedName name="ZZZ122" hidden="1">#REF!</definedName>
    <definedName name="ZZZ123" hidden="1">#REF!</definedName>
    <definedName name="ZZZ124" hidden="1">#REF!</definedName>
    <definedName name="ZZZ125" hidden="1">#REF!</definedName>
    <definedName name="ZZZ126" hidden="1">#REF!</definedName>
    <definedName name="ZZZ127" hidden="1">#REF!</definedName>
    <definedName name="ZZZ128" hidden="1">#REF!</definedName>
    <definedName name="ZZZ129" hidden="1">#REF!</definedName>
    <definedName name="ZZZ13" hidden="1">#REF!</definedName>
    <definedName name="ZZZ130" hidden="1">#REF!</definedName>
    <definedName name="ZZZ131" hidden="1">#REF!</definedName>
    <definedName name="ZZZ132" hidden="1">#REF!</definedName>
    <definedName name="ZZZ133" hidden="1">#REF!</definedName>
    <definedName name="ZZZ134" hidden="1">#REF!</definedName>
    <definedName name="ZZZ135" hidden="1">#REF!</definedName>
    <definedName name="ZZZ136" hidden="1">#REF!</definedName>
    <definedName name="ZZZ137" hidden="1">#REF!</definedName>
    <definedName name="ZZZ138" hidden="1">#REF!</definedName>
    <definedName name="ZZZ139" hidden="1">#REF!</definedName>
    <definedName name="ZZZ14" hidden="1">#REF!</definedName>
    <definedName name="ZZZ140" hidden="1">#REF!</definedName>
    <definedName name="ZZZ141" hidden="1">#REF!</definedName>
    <definedName name="ZZZ142" hidden="1">#REF!</definedName>
    <definedName name="ZZZ143" hidden="1">#REF!</definedName>
    <definedName name="ZZZ144" hidden="1">#REF!</definedName>
    <definedName name="ZZZ145" hidden="1">#REF!</definedName>
    <definedName name="ZZZ146" hidden="1">#REF!</definedName>
    <definedName name="ZZZ147" hidden="1">#REF!</definedName>
    <definedName name="ZZZ148" hidden="1">#REF!</definedName>
    <definedName name="ZZZ149" hidden="1">#REF!</definedName>
    <definedName name="ZZZ15" hidden="1">#REF!</definedName>
    <definedName name="ZZZ150" hidden="1">#REF!</definedName>
    <definedName name="ZZZ151" hidden="1">#REF!</definedName>
    <definedName name="ZZZ152" hidden="1">#REF!</definedName>
    <definedName name="ZZZ153" hidden="1">#REF!</definedName>
    <definedName name="ZZZ154" hidden="1">#REF!</definedName>
    <definedName name="ZZZ155" hidden="1">#REF!</definedName>
    <definedName name="ZZZ156" hidden="1">#REF!</definedName>
    <definedName name="ZZZ157" hidden="1">#REF!</definedName>
    <definedName name="ZZZ158" hidden="1">#REF!</definedName>
    <definedName name="ZZZ159" hidden="1">#REF!</definedName>
    <definedName name="ZZZ16" hidden="1">#REF!</definedName>
    <definedName name="ZZZ160" hidden="1">#REF!</definedName>
    <definedName name="ZZZ161" hidden="1">#REF!</definedName>
    <definedName name="ZZZ162" hidden="1">#REF!</definedName>
    <definedName name="ZZZ163" hidden="1">#REF!</definedName>
    <definedName name="ZZZ164" hidden="1">#REF!</definedName>
    <definedName name="ZZZ165" hidden="1">#REF!</definedName>
    <definedName name="ZZZ166" hidden="1">#REF!</definedName>
    <definedName name="ZZZ167" hidden="1">#REF!</definedName>
    <definedName name="ZZZ168" hidden="1">#REF!</definedName>
    <definedName name="ZZZ169" hidden="1">#REF!</definedName>
    <definedName name="ZZZ17" hidden="1">#REF!</definedName>
    <definedName name="ZZZ170" hidden="1">#REF!</definedName>
    <definedName name="ZZZ171" hidden="1">#REF!</definedName>
    <definedName name="ZZZ172" hidden="1">#REF!</definedName>
    <definedName name="ZZZ173" hidden="1">#REF!</definedName>
    <definedName name="ZZZ174" hidden="1">#REF!</definedName>
    <definedName name="ZZZ175" hidden="1">#REF!</definedName>
    <definedName name="ZZZ176" hidden="1">#REF!</definedName>
    <definedName name="ZZZ177" hidden="1">#REF!</definedName>
    <definedName name="ZZZ178" hidden="1">#REF!</definedName>
    <definedName name="ZZZ179" hidden="1">#REF!</definedName>
    <definedName name="ZZZ18" hidden="1">#REF!</definedName>
    <definedName name="ZZZ180" hidden="1">#REF!</definedName>
    <definedName name="ZZZ181" hidden="1">#REF!</definedName>
    <definedName name="ZZZ182" hidden="1">#REF!</definedName>
    <definedName name="ZZZ183" hidden="1">#REF!</definedName>
    <definedName name="ZZZ184" hidden="1">#REF!</definedName>
    <definedName name="ZZZ185" hidden="1">#REF!</definedName>
    <definedName name="ZZZ186" hidden="1">#REF!</definedName>
    <definedName name="ZZZ187" hidden="1">#REF!</definedName>
    <definedName name="ZZZ188" hidden="1">#REF!</definedName>
    <definedName name="ZZZ189" hidden="1">#REF!</definedName>
    <definedName name="ZZZ19" hidden="1">#REF!</definedName>
    <definedName name="ZZZ190" hidden="1">#REF!</definedName>
    <definedName name="ZZZ191" hidden="1">#REF!</definedName>
    <definedName name="ZZZ192" hidden="1">#REF!</definedName>
    <definedName name="ZZZ193" hidden="1">#REF!</definedName>
    <definedName name="ZZZ194" hidden="1">#REF!</definedName>
    <definedName name="ZZZ195" hidden="1">#REF!</definedName>
    <definedName name="ZZZ196" hidden="1">#REF!</definedName>
    <definedName name="ZZZ197" hidden="1">#REF!</definedName>
    <definedName name="ZZZ198" hidden="1">#REF!</definedName>
    <definedName name="ZZZ199" hidden="1">#REF!</definedName>
    <definedName name="ZZZ2" hidden="1">#REF!</definedName>
    <definedName name="ZZZ20" hidden="1">#REF!</definedName>
    <definedName name="ZZZ200" hidden="1">#REF!</definedName>
    <definedName name="ZZZ201" hidden="1">#REF!</definedName>
    <definedName name="ZZZ202" hidden="1">#REF!</definedName>
    <definedName name="ZZZ203" hidden="1">#REF!</definedName>
    <definedName name="ZZZ204" hidden="1">#REF!</definedName>
    <definedName name="ZZZ205" hidden="1">#REF!</definedName>
    <definedName name="ZZZ206" hidden="1">#REF!</definedName>
    <definedName name="ZZZ207" hidden="1">#REF!</definedName>
    <definedName name="ZZZ208" hidden="1">#REF!</definedName>
    <definedName name="ZZZ209" hidden="1">#REF!</definedName>
    <definedName name="ZZZ21" hidden="1">#REF!</definedName>
    <definedName name="ZZZ210" hidden="1">#REF!</definedName>
    <definedName name="ZZZ211" hidden="1">#REF!</definedName>
    <definedName name="ZZZ212" hidden="1">#REF!</definedName>
    <definedName name="ZZZ213" hidden="1">#REF!</definedName>
    <definedName name="ZZZ214" hidden="1">#REF!</definedName>
    <definedName name="ZZZ215" hidden="1">#REF!</definedName>
    <definedName name="ZZZ216" hidden="1">#REF!</definedName>
    <definedName name="ZZZ217" hidden="1">#REF!</definedName>
    <definedName name="ZZZ218" hidden="1">#REF!</definedName>
    <definedName name="ZZZ219" hidden="1">#REF!</definedName>
    <definedName name="ZZZ22" hidden="1">#REF!</definedName>
    <definedName name="ZZZ220" hidden="1">#REF!</definedName>
    <definedName name="ZZZ221" hidden="1">#REF!</definedName>
    <definedName name="ZZZ222" hidden="1">#REF!</definedName>
    <definedName name="ZZZ223" hidden="1">#REF!</definedName>
    <definedName name="ZZZ224" hidden="1">#REF!</definedName>
    <definedName name="ZZZ225" hidden="1">#REF!</definedName>
    <definedName name="ZZZ226" hidden="1">#REF!</definedName>
    <definedName name="ZZZ227" hidden="1">#REF!</definedName>
    <definedName name="ZZZ228" hidden="1">#REF!</definedName>
    <definedName name="ZZZ229" hidden="1">#REF!</definedName>
    <definedName name="ZZZ23" hidden="1">#REF!</definedName>
    <definedName name="ZZZ230" hidden="1">#REF!</definedName>
    <definedName name="ZZZ231" hidden="1">#REF!</definedName>
    <definedName name="ZZZ232" hidden="1">#REF!</definedName>
    <definedName name="ZZZ233" hidden="1">#REF!</definedName>
    <definedName name="ZZZ234" hidden="1">#REF!</definedName>
    <definedName name="ZZZ235" hidden="1">#REF!</definedName>
    <definedName name="ZZZ236" hidden="1">#REF!</definedName>
    <definedName name="ZZZ237" hidden="1">#REF!</definedName>
    <definedName name="ZZZ238" hidden="1">#REF!</definedName>
    <definedName name="ZZZ239" hidden="1">#REF!</definedName>
    <definedName name="ZZZ24" hidden="1">#REF!</definedName>
    <definedName name="ZZZ240" hidden="1">#REF!</definedName>
    <definedName name="ZZZ241" hidden="1">#REF!</definedName>
    <definedName name="ZZZ242" hidden="1">#REF!</definedName>
    <definedName name="ZZZ245" hidden="1">#REF!</definedName>
    <definedName name="ZZZ246" hidden="1">#REF!</definedName>
    <definedName name="ZZZ247" hidden="1">#REF!</definedName>
    <definedName name="ZZZ248" hidden="1">#REF!</definedName>
    <definedName name="ZZZ249" hidden="1">#REF!</definedName>
    <definedName name="ZZZ25" hidden="1">#REF!</definedName>
    <definedName name="ZZZ250" hidden="1">#REF!</definedName>
    <definedName name="ZZZ251" hidden="1">#REF!</definedName>
    <definedName name="ZZZ252" hidden="1">#REF!</definedName>
    <definedName name="ZZZ253" hidden="1">#REF!</definedName>
    <definedName name="ZZZ254" hidden="1">#REF!</definedName>
    <definedName name="ZZZ255" hidden="1">#REF!</definedName>
    <definedName name="ZZZ256" hidden="1">#REF!</definedName>
    <definedName name="ZZZ257" hidden="1">#REF!</definedName>
    <definedName name="ZZZ258" hidden="1">#REF!</definedName>
    <definedName name="ZZZ259" hidden="1">#REF!</definedName>
    <definedName name="ZZZ26" hidden="1">#REF!</definedName>
    <definedName name="ZZZ260" hidden="1">#REF!</definedName>
    <definedName name="ZZZ261" hidden="1">#REF!</definedName>
    <definedName name="ZZZ262" hidden="1">#REF!</definedName>
    <definedName name="ZZZ263" hidden="1">#REF!</definedName>
    <definedName name="ZZZ264" hidden="1">#REF!</definedName>
    <definedName name="ZZZ265" hidden="1">#REF!</definedName>
    <definedName name="ZZZ266" hidden="1">#REF!</definedName>
    <definedName name="ZZZ267" hidden="1">#REF!</definedName>
    <definedName name="ZZZ268" hidden="1">#REF!</definedName>
    <definedName name="ZZZ269" hidden="1">#REF!</definedName>
    <definedName name="ZZZ270" hidden="1">#REF!</definedName>
    <definedName name="ZZZ271" hidden="1">#REF!</definedName>
    <definedName name="ZZZ272" hidden="1">#REF!</definedName>
    <definedName name="ZZZ273" hidden="1">#REF!</definedName>
    <definedName name="ZZZ274" hidden="1">#REF!</definedName>
    <definedName name="ZZZ275" hidden="1">#REF!</definedName>
    <definedName name="ZZZ276" hidden="1">#REF!</definedName>
    <definedName name="ZZZ277" hidden="1">#REF!</definedName>
    <definedName name="ZZZ278" hidden="1">#REF!</definedName>
    <definedName name="ZZZ279" hidden="1">#REF!</definedName>
    <definedName name="ZZZ280" hidden="1">#REF!</definedName>
    <definedName name="ZZZ281" hidden="1">#REF!</definedName>
    <definedName name="ZZZ282" hidden="1">#REF!</definedName>
    <definedName name="ZZZ283" hidden="1">#REF!</definedName>
    <definedName name="ZZZ284" hidden="1">#REF!</definedName>
    <definedName name="ZZZ285" hidden="1">#REF!</definedName>
    <definedName name="ZZZ286" hidden="1">#REF!</definedName>
    <definedName name="ZZZ287" hidden="1">#REF!</definedName>
    <definedName name="ZZZ288" hidden="1">#REF!</definedName>
    <definedName name="ZZZ289" hidden="1">#REF!</definedName>
    <definedName name="ZZZ29" hidden="1">#REF!</definedName>
    <definedName name="ZZZ290" hidden="1">#REF!</definedName>
    <definedName name="ZZZ291" hidden="1">#REF!</definedName>
    <definedName name="ZZZ292" hidden="1">#REF!</definedName>
    <definedName name="ZZZ293" hidden="1">#REF!</definedName>
    <definedName name="ZZZ294" hidden="1">#REF!</definedName>
    <definedName name="ZZZ295" hidden="1">#REF!</definedName>
    <definedName name="ZZZ296" hidden="1">#REF!</definedName>
    <definedName name="ZZZ297" hidden="1">#REF!</definedName>
    <definedName name="ZZZ298" hidden="1">#REF!</definedName>
    <definedName name="ZZZ299" hidden="1">#REF!</definedName>
    <definedName name="ZZZ3" hidden="1">#REF!</definedName>
    <definedName name="ZZZ30" hidden="1">#REF!</definedName>
    <definedName name="ZZZ300" hidden="1">#REF!</definedName>
    <definedName name="ZZZ301" hidden="1">#REF!</definedName>
    <definedName name="ZZZ302" hidden="1">#REF!</definedName>
    <definedName name="ZZZ303" hidden="1">#REF!</definedName>
    <definedName name="ZZZ304" hidden="1">#REF!</definedName>
    <definedName name="ZZZ305" hidden="1">#REF!</definedName>
    <definedName name="ZZZ306" hidden="1">#REF!</definedName>
    <definedName name="ZZZ307" hidden="1">#REF!</definedName>
    <definedName name="ZZZ308" hidden="1">#REF!</definedName>
    <definedName name="ZZZ309" hidden="1">#REF!</definedName>
    <definedName name="ZZZ31" hidden="1">#REF!</definedName>
    <definedName name="ZZZ310" hidden="1">#REF!</definedName>
    <definedName name="ZZZ311" hidden="1">#REF!</definedName>
    <definedName name="ZZZ312" hidden="1">#REF!</definedName>
    <definedName name="ZZZ313" hidden="1">#REF!</definedName>
    <definedName name="ZZZ314" hidden="1">#REF!</definedName>
    <definedName name="ZZZ315" hidden="1">#REF!</definedName>
    <definedName name="ZZZ316" hidden="1">#REF!</definedName>
    <definedName name="ZZZ317" hidden="1">#REF!</definedName>
    <definedName name="ZZZ318" hidden="1">#REF!</definedName>
    <definedName name="ZZZ319" hidden="1">#REF!</definedName>
    <definedName name="ZZZ32" hidden="1">#REF!</definedName>
    <definedName name="ZZZ320" hidden="1">#REF!</definedName>
    <definedName name="ZZZ321" hidden="1">#REF!</definedName>
    <definedName name="ZZZ322" hidden="1">#REF!</definedName>
    <definedName name="ZZZ323" hidden="1">#REF!</definedName>
    <definedName name="ZZZ324" hidden="1">#REF!</definedName>
    <definedName name="ZZZ325" hidden="1">#REF!</definedName>
    <definedName name="ZZZ326" hidden="1">#REF!</definedName>
    <definedName name="ZZZ327" hidden="1">#REF!</definedName>
    <definedName name="ZZZ328" hidden="1">#REF!</definedName>
    <definedName name="ZZZ329" hidden="1">#REF!</definedName>
    <definedName name="ZZZ330" hidden="1">#REF!</definedName>
    <definedName name="ZZZ331" hidden="1">#REF!</definedName>
    <definedName name="ZZZ332" hidden="1">#REF!</definedName>
    <definedName name="ZZZ333" hidden="1">#REF!</definedName>
    <definedName name="ZZZ337" hidden="1">#REF!</definedName>
    <definedName name="ZZZ338" hidden="1">#REF!</definedName>
    <definedName name="ZZZ339" hidden="1">#REF!</definedName>
    <definedName name="ZZZ34" hidden="1">#REF!</definedName>
    <definedName name="ZZZ340" hidden="1">#REF!</definedName>
    <definedName name="ZZZ341" hidden="1">#REF!</definedName>
    <definedName name="ZZZ342" hidden="1">#REF!</definedName>
    <definedName name="ZZZ35" hidden="1">#REF!</definedName>
    <definedName name="ZZZ36" hidden="1">#REF!</definedName>
    <definedName name="ZZZ37" hidden="1">#REF!</definedName>
    <definedName name="ZZZ38" hidden="1">#REF!</definedName>
    <definedName name="ZZZ380" hidden="1">#REF!</definedName>
    <definedName name="ZZZ381" hidden="1">#REF!</definedName>
    <definedName name="ZZZ382" hidden="1">#REF!</definedName>
    <definedName name="ZZZ383" hidden="1">#REF!</definedName>
    <definedName name="ZZZ384" hidden="1">#REF!</definedName>
    <definedName name="ZZZ39" hidden="1">#REF!</definedName>
    <definedName name="ZZZ4" hidden="1">#REF!</definedName>
    <definedName name="ZZZ40" hidden="1">#REF!</definedName>
    <definedName name="ZZZ41" hidden="1">#REF!</definedName>
    <definedName name="ZZZ42" hidden="1">#REF!</definedName>
    <definedName name="ZZZ43" hidden="1">#REF!</definedName>
    <definedName name="ZZZ44" hidden="1">#REF!</definedName>
    <definedName name="ZZZ45" hidden="1">#REF!</definedName>
    <definedName name="ZZZ46" hidden="1">#REF!</definedName>
    <definedName name="ZZZ468" hidden="1">#REF!</definedName>
    <definedName name="ZZZ469" hidden="1">#REF!</definedName>
    <definedName name="ZZZ47" hidden="1">#REF!</definedName>
    <definedName name="ZZZ470" hidden="1">#REF!</definedName>
    <definedName name="ZZZ471" hidden="1">#REF!</definedName>
    <definedName name="ZZZ472" hidden="1">#REF!</definedName>
    <definedName name="ZZZ473" hidden="1">#REF!</definedName>
    <definedName name="ZZZ474" hidden="1">#REF!</definedName>
    <definedName name="ZZZ475" hidden="1">#REF!</definedName>
    <definedName name="ZZZ476" hidden="1">#REF!</definedName>
    <definedName name="ZZZ477" hidden="1">#REF!</definedName>
    <definedName name="ZZZ478" hidden="1">#REF!</definedName>
    <definedName name="ZZZ479" hidden="1">#REF!</definedName>
    <definedName name="ZZZ480" hidden="1">#REF!</definedName>
    <definedName name="ZZZ481" hidden="1">#REF!</definedName>
    <definedName name="ZZZ482" hidden="1">#REF!</definedName>
    <definedName name="ZZZ483" hidden="1">#REF!</definedName>
    <definedName name="ZZZ484" hidden="1">#REF!</definedName>
    <definedName name="ZZZ485" hidden="1">#REF!</definedName>
    <definedName name="ZZZ486" hidden="1">#REF!</definedName>
    <definedName name="ZZZ487" hidden="1">#REF!</definedName>
    <definedName name="ZZZ488" hidden="1">#REF!</definedName>
    <definedName name="ZZZ489" hidden="1">#REF!</definedName>
    <definedName name="ZZZ490" hidden="1">#REF!</definedName>
    <definedName name="ZZZ491" hidden="1">#REF!</definedName>
    <definedName name="ZZZ492" hidden="1">#REF!</definedName>
    <definedName name="ZZZ493" hidden="1">#REF!</definedName>
    <definedName name="ZZZ494" hidden="1">#REF!</definedName>
    <definedName name="ZZZ495" hidden="1">#REF!</definedName>
    <definedName name="ZZZ496" hidden="1">#REF!</definedName>
    <definedName name="ZZZ497" hidden="1">#REF!</definedName>
    <definedName name="ZZZ498" hidden="1">#REF!</definedName>
    <definedName name="ZZZ499" hidden="1">#REF!</definedName>
    <definedName name="ZZZ5" hidden="1">#REF!</definedName>
    <definedName name="ZZZ500" hidden="1">#REF!</definedName>
    <definedName name="ZZZ501" hidden="1">#REF!</definedName>
    <definedName name="ZZZ502" hidden="1">#REF!</definedName>
    <definedName name="ZZZ503" hidden="1">#REF!</definedName>
    <definedName name="ZZZ504" hidden="1">#REF!</definedName>
    <definedName name="ZZZ505" hidden="1">#REF!</definedName>
    <definedName name="ZZZ519" hidden="1">#REF!</definedName>
    <definedName name="ZZZ52" hidden="1">#REF!</definedName>
    <definedName name="ZZZ520" hidden="1">#REF!</definedName>
    <definedName name="ZZZ521" hidden="1">#REF!</definedName>
    <definedName name="ZZZ522" hidden="1">#REF!</definedName>
    <definedName name="ZZZ523" hidden="1">#REF!</definedName>
    <definedName name="ZZZ524" hidden="1">#REF!</definedName>
    <definedName name="ZZZ525" hidden="1">#REF!</definedName>
    <definedName name="ZZZ526" hidden="1">#REF!</definedName>
    <definedName name="ZZZ527" hidden="1">#REF!</definedName>
    <definedName name="ZZZ528" hidden="1">#REF!</definedName>
    <definedName name="ZZZ529" hidden="1">#REF!</definedName>
    <definedName name="ZZZ53" hidden="1">#REF!</definedName>
    <definedName name="ZZZ530" hidden="1">#REF!</definedName>
    <definedName name="ZZZ531" hidden="1">#REF!</definedName>
    <definedName name="ZZZ532" hidden="1">#REF!</definedName>
    <definedName name="ZZZ533" hidden="1">#REF!</definedName>
    <definedName name="ZZZ534" hidden="1">#REF!</definedName>
    <definedName name="ZZZ535" hidden="1">#REF!</definedName>
    <definedName name="ZZZ536" hidden="1">#REF!</definedName>
    <definedName name="ZZZ537" hidden="1">#REF!</definedName>
    <definedName name="ZZZ538" hidden="1">#REF!</definedName>
    <definedName name="ZZZ54" hidden="1">#REF!</definedName>
    <definedName name="ZZZ540" hidden="1">#REF!</definedName>
    <definedName name="ZZZ541" hidden="1">#REF!</definedName>
    <definedName name="ZZZ542" hidden="1">#REF!</definedName>
    <definedName name="ZZZ543" hidden="1">#REF!</definedName>
    <definedName name="ZZZ544" hidden="1">#REF!</definedName>
    <definedName name="ZZZ545" hidden="1">#REF!</definedName>
    <definedName name="ZZZ546" hidden="1">#REF!</definedName>
    <definedName name="ZZZ547" hidden="1">#REF!</definedName>
    <definedName name="ZZZ548" hidden="1">#REF!</definedName>
    <definedName name="ZZZ549" hidden="1">#REF!</definedName>
    <definedName name="ZZZ550" hidden="1">#REF!</definedName>
    <definedName name="ZZZ551" hidden="1">#REF!</definedName>
    <definedName name="ZZZ552" hidden="1">#REF!</definedName>
    <definedName name="ZZZ553" hidden="1">#REF!</definedName>
    <definedName name="ZZZ554" hidden="1">#REF!</definedName>
    <definedName name="ZZZ555" hidden="1">#REF!</definedName>
    <definedName name="ZZZ556" hidden="1">#REF!</definedName>
    <definedName name="ZZZ557" hidden="1">#REF!</definedName>
    <definedName name="ZZZ558" hidden="1">#REF!</definedName>
    <definedName name="ZZZ559" hidden="1">#REF!</definedName>
    <definedName name="ZZZ56" hidden="1">#REF!</definedName>
    <definedName name="ZZZ560" hidden="1">#REF!</definedName>
    <definedName name="ZZZ561" hidden="1">#REF!</definedName>
    <definedName name="ZZZ562" hidden="1">#REF!</definedName>
    <definedName name="ZZZ563" hidden="1">#REF!</definedName>
    <definedName name="ZZZ564" hidden="1">#REF!</definedName>
    <definedName name="ZZZ565" hidden="1">#REF!</definedName>
    <definedName name="ZZZ566" hidden="1">#REF!</definedName>
    <definedName name="ZZZ567" hidden="1">#REF!</definedName>
    <definedName name="ZZZ568" hidden="1">#REF!</definedName>
    <definedName name="ZZZ569" hidden="1">#REF!</definedName>
    <definedName name="ZZZ57" hidden="1">#REF!</definedName>
    <definedName name="ZZZ570" hidden="1">#REF!</definedName>
    <definedName name="ZZZ571" hidden="1">#REF!</definedName>
    <definedName name="ZZZ572" hidden="1">#REF!</definedName>
    <definedName name="ZZZ573" hidden="1">#REF!</definedName>
    <definedName name="ZZZ574" hidden="1">#REF!</definedName>
    <definedName name="ZZZ575" hidden="1">#REF!</definedName>
    <definedName name="ZZZ576" hidden="1">#REF!</definedName>
    <definedName name="ZZZ577" hidden="1">#REF!</definedName>
    <definedName name="ZZZ578" hidden="1">#REF!</definedName>
    <definedName name="ZZZ579" hidden="1">#REF!</definedName>
    <definedName name="ZZZ58" hidden="1">#REF!</definedName>
    <definedName name="ZZZ580" hidden="1">#REF!</definedName>
    <definedName name="ZZZ581" hidden="1">#REF!</definedName>
    <definedName name="ZZZ582" hidden="1">#REF!</definedName>
    <definedName name="ZZZ583" hidden="1">#REF!</definedName>
    <definedName name="ZZZ584" hidden="1">#REF!</definedName>
    <definedName name="ZZZ585" hidden="1">#REF!</definedName>
    <definedName name="ZZZ586" hidden="1">#REF!</definedName>
    <definedName name="ZZZ587" hidden="1">#REF!</definedName>
    <definedName name="ZZZ588" hidden="1">#REF!</definedName>
    <definedName name="ZZZ589" hidden="1">#REF!</definedName>
    <definedName name="ZZZ590" hidden="1">#REF!</definedName>
    <definedName name="ZZZ591" hidden="1">#REF!</definedName>
    <definedName name="ZZZ592" hidden="1">#REF!</definedName>
    <definedName name="ZZZ593" hidden="1">#REF!</definedName>
    <definedName name="ZZZ594" hidden="1">#REF!</definedName>
    <definedName name="ZZZ595" hidden="1">#REF!</definedName>
    <definedName name="ZZZ596" hidden="1">#REF!</definedName>
    <definedName name="ZZZ597" hidden="1">#REF!</definedName>
    <definedName name="ZZZ598" hidden="1">#REF!</definedName>
    <definedName name="ZZZ599" hidden="1">#REF!</definedName>
    <definedName name="ZZZ6" hidden="1">#REF!</definedName>
    <definedName name="ZZZ60" hidden="1">#REF!</definedName>
    <definedName name="ZZZ600" hidden="1">#REF!</definedName>
    <definedName name="ZZZ601" hidden="1">#REF!</definedName>
    <definedName name="ZZZ602" hidden="1">#REF!</definedName>
    <definedName name="ZZZ603" hidden="1">#REF!</definedName>
    <definedName name="ZZZ604" hidden="1">#REF!</definedName>
    <definedName name="ZZZ605" hidden="1">#REF!</definedName>
    <definedName name="ZZZ606" hidden="1">#REF!</definedName>
    <definedName name="ZZZ607" hidden="1">#REF!</definedName>
    <definedName name="ZZZ608" hidden="1">#REF!</definedName>
    <definedName name="ZZZ609" hidden="1">#REF!</definedName>
    <definedName name="ZZZ61" hidden="1">#REF!</definedName>
    <definedName name="ZZZ610" hidden="1">#REF!</definedName>
    <definedName name="ZZZ611" hidden="1">#REF!</definedName>
    <definedName name="ZZZ612" hidden="1">#REF!</definedName>
    <definedName name="ZZZ613" hidden="1">#REF!</definedName>
    <definedName name="ZZZ614" hidden="1">#REF!</definedName>
    <definedName name="ZZZ615" hidden="1">#REF!</definedName>
    <definedName name="ZZZ616" hidden="1">#REF!</definedName>
    <definedName name="ZZZ617" hidden="1">#REF!</definedName>
    <definedName name="ZZZ618" hidden="1">#REF!</definedName>
    <definedName name="ZZZ619" hidden="1">#REF!</definedName>
    <definedName name="ZZZ62" hidden="1">#REF!</definedName>
    <definedName name="ZZZ620" hidden="1">#REF!</definedName>
    <definedName name="ZZZ621" hidden="1">#REF!</definedName>
    <definedName name="ZZZ622" hidden="1">#REF!</definedName>
    <definedName name="ZZZ623" hidden="1">#REF!</definedName>
    <definedName name="ZZZ624" hidden="1">#REF!</definedName>
    <definedName name="ZZZ625" hidden="1">#REF!</definedName>
    <definedName name="ZZZ626" hidden="1">#REF!</definedName>
    <definedName name="ZZZ627" hidden="1">#REF!</definedName>
    <definedName name="ZZZ628" hidden="1">#REF!</definedName>
    <definedName name="ZZZ629" hidden="1">#REF!</definedName>
    <definedName name="ZZZ64" hidden="1">#REF!</definedName>
    <definedName name="ZZZ65" hidden="1">#REF!</definedName>
    <definedName name="ZZZ66" hidden="1">#REF!</definedName>
    <definedName name="ZZZ685" hidden="1">#REF!</definedName>
    <definedName name="ZZZ7" hidden="1">#REF!</definedName>
    <definedName name="ZZZ766" hidden="1">#REF!</definedName>
    <definedName name="ZZZ767" hidden="1">#REF!</definedName>
    <definedName name="ZZZ768" hidden="1">#REF!</definedName>
    <definedName name="ZZZ769" hidden="1">#REF!</definedName>
    <definedName name="ZZZ77" hidden="1">#REF!</definedName>
    <definedName name="ZZZ770" hidden="1">#REF!</definedName>
    <definedName name="ZZZ771" hidden="1">#REF!</definedName>
    <definedName name="ZZZ772" hidden="1">#REF!</definedName>
    <definedName name="ZZZ773" hidden="1">#REF!</definedName>
    <definedName name="ZZZ774" hidden="1">#REF!</definedName>
    <definedName name="ZZZ775" hidden="1">#REF!</definedName>
    <definedName name="ZZZ776" hidden="1">#REF!</definedName>
    <definedName name="ZZZ777" hidden="1">#REF!</definedName>
    <definedName name="ZZZ778" hidden="1">#REF!</definedName>
    <definedName name="ZZZ779" hidden="1">#REF!</definedName>
    <definedName name="ZZZ78" hidden="1">#REF!</definedName>
    <definedName name="ZZZ780" hidden="1">#REF!</definedName>
    <definedName name="ZZZ781" hidden="1">#REF!</definedName>
    <definedName name="ZZZ782" hidden="1">#REF!</definedName>
    <definedName name="ZZZ783" hidden="1">#REF!</definedName>
    <definedName name="ZZZ784" hidden="1">#REF!</definedName>
    <definedName name="ZZZ785" hidden="1">#REF!</definedName>
    <definedName name="ZZZ786" hidden="1">#REF!</definedName>
    <definedName name="ZZZ787" hidden="1">#REF!</definedName>
    <definedName name="ZZZ788" hidden="1">#REF!</definedName>
    <definedName name="ZZZ789" hidden="1">#REF!</definedName>
    <definedName name="ZZZ79" hidden="1">#REF!</definedName>
    <definedName name="ZZZ790" hidden="1">#REF!</definedName>
    <definedName name="ZZZ791" hidden="1">#REF!</definedName>
    <definedName name="ZZZ792" hidden="1">#REF!</definedName>
    <definedName name="ZZZ793" hidden="1">#REF!</definedName>
    <definedName name="ZZZ794" hidden="1">#REF!</definedName>
    <definedName name="ZZZ795" hidden="1">#REF!</definedName>
    <definedName name="ZZZ796" hidden="1">#REF!</definedName>
    <definedName name="ZZZ797" hidden="1">#REF!</definedName>
    <definedName name="ZZZ798" hidden="1">#REF!</definedName>
    <definedName name="ZZZ799" hidden="1">#REF!</definedName>
    <definedName name="ZZZ8" hidden="1">#REF!</definedName>
    <definedName name="ZZZ80" hidden="1">#REF!</definedName>
    <definedName name="ZZZ800" hidden="1">#REF!</definedName>
    <definedName name="ZZZ801" hidden="1">#REF!</definedName>
    <definedName name="ZZZ802" hidden="1">#REF!</definedName>
    <definedName name="ZZZ803" hidden="1">#REF!</definedName>
    <definedName name="ZZZ804" hidden="1">#REF!</definedName>
    <definedName name="ZZZ805" hidden="1">#REF!</definedName>
    <definedName name="ZZZ806" hidden="1">#REF!</definedName>
    <definedName name="ZZZ807" hidden="1">#REF!</definedName>
    <definedName name="ZZZ808" hidden="1">#REF!</definedName>
    <definedName name="ZZZ809" hidden="1">#REF!</definedName>
    <definedName name="ZZZ81" hidden="1">#REF!</definedName>
    <definedName name="ZZZ810" hidden="1">#REF!</definedName>
    <definedName name="ZZZ811" hidden="1">#REF!</definedName>
    <definedName name="ZZZ812" hidden="1">#REF!</definedName>
    <definedName name="ZZZ813" hidden="1">#REF!</definedName>
    <definedName name="ZZZ814" hidden="1">#REF!</definedName>
    <definedName name="ZZZ815" hidden="1">#REF!</definedName>
    <definedName name="ZZZ816" hidden="1">#REF!</definedName>
    <definedName name="ZZZ817" hidden="1">#REF!</definedName>
    <definedName name="ZZZ818" hidden="1">#REF!</definedName>
    <definedName name="ZZZ819" hidden="1">#REF!</definedName>
    <definedName name="ZZZ82" hidden="1">#REF!</definedName>
    <definedName name="ZZZ820" hidden="1">#REF!</definedName>
    <definedName name="ZZZ821" hidden="1">#REF!</definedName>
    <definedName name="ZZZ822" hidden="1">#REF!</definedName>
    <definedName name="ZZZ823" hidden="1">#REF!</definedName>
    <definedName name="ZZZ824" hidden="1">#REF!</definedName>
    <definedName name="ZZZ825" hidden="1">#REF!</definedName>
    <definedName name="ZZZ826" hidden="1">#REF!</definedName>
    <definedName name="ZZZ827" hidden="1">#REF!</definedName>
    <definedName name="ZZZ828" hidden="1">#REF!</definedName>
    <definedName name="ZZZ829" hidden="1">#REF!</definedName>
    <definedName name="ZZZ83" hidden="1">#REF!</definedName>
    <definedName name="ZZZ830" hidden="1">#REF!</definedName>
    <definedName name="ZZZ831" hidden="1">#REF!</definedName>
    <definedName name="ZZZ832" hidden="1">#REF!</definedName>
    <definedName name="ZZZ833" hidden="1">#REF!</definedName>
    <definedName name="ZZZ834" hidden="1">#REF!</definedName>
    <definedName name="ZZZ835" hidden="1">#REF!</definedName>
    <definedName name="ZZZ836" hidden="1">#REF!</definedName>
    <definedName name="ZZZ837" hidden="1">#REF!</definedName>
    <definedName name="ZZZ838" hidden="1">#REF!</definedName>
    <definedName name="ZZZ839" hidden="1">#REF!</definedName>
    <definedName name="ZZZ84" hidden="1">#REF!</definedName>
    <definedName name="ZZZ840" hidden="1">#REF!</definedName>
    <definedName name="ZZZ841" hidden="1">#REF!</definedName>
    <definedName name="ZZZ842" hidden="1">#REF!</definedName>
    <definedName name="ZZZ843" hidden="1">#REF!</definedName>
    <definedName name="ZZZ844" hidden="1">#REF!</definedName>
    <definedName name="ZZZ845" hidden="1">#REF!</definedName>
    <definedName name="ZZZ846" hidden="1">#REF!</definedName>
    <definedName name="ZZZ847" hidden="1">#REF!</definedName>
    <definedName name="ZZZ848" hidden="1">#REF!</definedName>
    <definedName name="ZZZ849" hidden="1">#REF!</definedName>
    <definedName name="ZZZ85" hidden="1">#REF!</definedName>
    <definedName name="ZZZ850" hidden="1">#REF!</definedName>
    <definedName name="ZZZ851" hidden="1">#REF!</definedName>
    <definedName name="ZZZ852" hidden="1">#REF!</definedName>
    <definedName name="ZZZ853" hidden="1">#REF!</definedName>
    <definedName name="ZZZ854" hidden="1">#REF!</definedName>
    <definedName name="ZZZ855" hidden="1">#REF!</definedName>
    <definedName name="ZZZ856" hidden="1">#REF!</definedName>
    <definedName name="ZZZ857" hidden="1">#REF!</definedName>
    <definedName name="ZZZ858" hidden="1">#REF!</definedName>
    <definedName name="ZZZ859" hidden="1">#REF!</definedName>
    <definedName name="ZZZ86" hidden="1">#REF!</definedName>
    <definedName name="ZZZ860" hidden="1">#REF!</definedName>
    <definedName name="ZZZ861" hidden="1">#REF!</definedName>
    <definedName name="ZZZ862" hidden="1">#REF!</definedName>
    <definedName name="ZZZ863" hidden="1">#REF!</definedName>
    <definedName name="ZZZ864" hidden="1">#REF!</definedName>
    <definedName name="ZZZ865" hidden="1">#REF!</definedName>
    <definedName name="ZZZ866" hidden="1">#REF!</definedName>
    <definedName name="ZZZ867" hidden="1">#REF!</definedName>
    <definedName name="ZZZ868" hidden="1">#REF!</definedName>
    <definedName name="ZZZ869" hidden="1">#REF!</definedName>
    <definedName name="ZZZ87" hidden="1">#REF!</definedName>
    <definedName name="ZZZ870" hidden="1">#REF!</definedName>
    <definedName name="ZZZ871" hidden="1">#REF!</definedName>
    <definedName name="ZZZ872" hidden="1">#REF!</definedName>
    <definedName name="ZZZ873" hidden="1">#REF!</definedName>
    <definedName name="ZZZ874" hidden="1">#REF!</definedName>
    <definedName name="ZZZ88" hidden="1">#REF!</definedName>
    <definedName name="ZZZ89" hidden="1">#REF!</definedName>
    <definedName name="ZZZ9" hidden="1">#REF!</definedName>
    <definedName name="ZZZ90" hidden="1">#REF!</definedName>
    <definedName name="ZZZ91" hidden="1">#REF!</definedName>
    <definedName name="ZZZ92" hidden="1">#REF!</definedName>
    <definedName name="ZZZ93" hidden="1">#REF!</definedName>
    <definedName name="ZZZ94" hidden="1">#REF!</definedName>
    <definedName name="ZZZ95" hidden="1">#REF!</definedName>
    <definedName name="ZZZ96" hidden="1">#REF!</definedName>
    <definedName name="ZZZ97" hidden="1">#REF!</definedName>
    <definedName name="ZZZ98" hidden="1">#REF!</definedName>
    <definedName name="ZZZ99" hidden="1">#REF!</definedName>
    <definedName name="zzzzz" localSheetId="0" hidden="1">{#N/A,#N/A,FALSE,"REPORT"}</definedName>
    <definedName name="zzzzz" hidden="1">{#N/A,#N/A,FALSE,"REPORT"}</definedName>
    <definedName name="レポート" hidden="1">#REF!</definedName>
    <definedName name="השקעה" localSheetId="0" hidden="1">{"REP1",#N/A,FALSE,"ריכוז";"REP2",#N/A,FALSE,"מפורט1";"REP3",#N/A,FALSE,"מפורט1";"REP4",#N/A,FALSE,"מפורט2";"REP5",#N/A,FALSE,"מפורט2";"REP6",#N/A,FALSE,"מפורט2"}</definedName>
    <definedName name="השקעה" hidden="1">{"REP1",#N/A,FALSE,"ריכוז";"REP2",#N/A,FALSE,"מפורט1";"REP3",#N/A,FALSE,"מפורט1";"REP4",#N/A,FALSE,"מפורט2";"REP5",#N/A,FALSE,"מפורט2";"REP6",#N/A,FALSE,"מפורט2"}</definedName>
    <definedName name="קרן" localSheetId="0" hidden="1">{"rep1",#N/A,FALSE,"ריכוז";"REP7",#N/A,FALSE,"מפורט_אזורים_ער""ז";"REP2",#N/A,FALSE,"מפורט1";"REP3",#N/A,FALSE,"מפורט1";"REP4",#N/A,FALSE,"מפורט2";"REP5",#N/A,FALSE,"מפורט2";"REP6",#N/A,FALSE,"מפורט2"}</definedName>
    <definedName name="קרן" hidden="1">{"rep1",#N/A,FALSE,"ריכוז";"REP7",#N/A,FALSE,"מפורט_אזורים_ער""ז";"REP2",#N/A,FALSE,"מפורט1";"REP3",#N/A,FALSE,"מפורט1";"REP4",#N/A,FALSE,"מפורט2";"REP5",#N/A,FALSE,"מפורט2";"REP6",#N/A,FALSE,"מפורט2"}</definedName>
    <definedName name="감가상각" localSheetId="0" hidden="1">{#N/A,#N/A,FALSE,"BS";#N/A,#N/A,FALSE,"PL";#N/A,#N/A,FALSE,"A";#N/A,#N/A,FALSE,"B";#N/A,#N/A,FALSE,"B1";#N/A,#N/A,FALSE,"C";#N/A,#N/A,FALSE,"C1";#N/A,#N/A,FALSE,"C2";#N/A,#N/A,FALSE,"D";#N/A,#N/A,FALSE,"E";#N/A,#N/A,FALSE,"F";#N/A,#N/A,FALSE,"AA";#N/A,#N/A,FALSE,"BB";#N/A,#N/A,FALSE,"CC";#N/A,#N/A,FALSE,"DD";#N/A,#N/A,FALSE,"EE";#N/A,#N/A,FALSE,"FF";#N/A,#N/A,FALSE,"PL10";#N/A,#N/A,FALSE,"PL20";#N/A,#N/A,FALSE,"PL30"}</definedName>
    <definedName name="감가상각" hidden="1">{#N/A,#N/A,FALSE,"BS";#N/A,#N/A,FALSE,"PL";#N/A,#N/A,FALSE,"A";#N/A,#N/A,FALSE,"B";#N/A,#N/A,FALSE,"B1";#N/A,#N/A,FALSE,"C";#N/A,#N/A,FALSE,"C1";#N/A,#N/A,FALSE,"C2";#N/A,#N/A,FALSE,"D";#N/A,#N/A,FALSE,"E";#N/A,#N/A,FALSE,"F";#N/A,#N/A,FALSE,"AA";#N/A,#N/A,FALSE,"BB";#N/A,#N/A,FALSE,"CC";#N/A,#N/A,FALSE,"DD";#N/A,#N/A,FALSE,"EE";#N/A,#N/A,FALSE,"FF";#N/A,#N/A,FALSE,"PL10";#N/A,#N/A,FALSE,"PL20";#N/A,#N/A,FALSE,"PL30"}</definedName>
    <definedName name="고" localSheetId="0" hidden="1">{#N/A,#N/A,FALSE,"REPORT"}</definedName>
    <definedName name="고" hidden="1">{#N/A,#N/A,FALSE,"REPORT"}</definedName>
    <definedName name="ㄶㅇ노ㅗㄶ호" localSheetId="0" hidden="1">{#N/A,#N/A,FALSE,"REPORT"}</definedName>
    <definedName name="ㄶㅇ노ㅗㄶ호" hidden="1">{#N/A,#N/A,FALSE,"REPORT"}</definedName>
    <definedName name="대차123" localSheetId="0"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대차123"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미애" localSheetId="0" hidden="1">{#N/A,#N/A,FALSE,"REPORT"}</definedName>
    <definedName name="미애" hidden="1">{#N/A,#N/A,FALSE,"REPORT"}</definedName>
    <definedName name="ㅂㅂ" localSheetId="0"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ㅂㅂ"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별지66" localSheetId="0"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별지66"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상각" localSheetId="0"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상각"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손익계산서" localSheetId="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손익계산서"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이쁘니" localSheetId="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이쁘니"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재무제표" localSheetId="0"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재무제표"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총괄" localSheetId="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총괄"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총괄표" localSheetId="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총괄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나앙" localSheetId="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나앙"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앙" localSheetId="0"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ㅏ앙"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s>
  <calcPr calcId="191029" calcMode="manual" iterate="1"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42" i="11" l="1"/>
  <c r="O86" i="11" l="1"/>
  <c r="O85" i="11"/>
  <c r="HD86" i="11"/>
  <c r="HD60" i="11"/>
  <c r="T50" i="11"/>
  <c r="F42" i="11"/>
  <c r="DS227" i="2"/>
  <c r="B255" i="2"/>
  <c r="GS258" i="2"/>
  <c r="GR258" i="2"/>
  <c r="GQ258" i="2"/>
  <c r="GP258" i="2"/>
  <c r="GO258" i="2"/>
  <c r="GN258" i="2"/>
  <c r="GM258" i="2"/>
  <c r="GL258" i="2"/>
  <c r="GK258" i="2"/>
  <c r="GJ258" i="2"/>
  <c r="GI258" i="2"/>
  <c r="GH258" i="2"/>
  <c r="GG258" i="2"/>
  <c r="GF258" i="2"/>
  <c r="GE258" i="2"/>
  <c r="GD258" i="2"/>
  <c r="GC258" i="2"/>
  <c r="GB258" i="2"/>
  <c r="GA258" i="2"/>
  <c r="FZ258" i="2"/>
  <c r="FY258" i="2"/>
  <c r="FX258" i="2"/>
  <c r="FW258" i="2"/>
  <c r="FV258" i="2"/>
  <c r="FU258" i="2"/>
  <c r="FT258" i="2"/>
  <c r="FS258" i="2"/>
  <c r="FR258" i="2"/>
  <c r="FQ258" i="2"/>
  <c r="FP258" i="2"/>
  <c r="FO258" i="2"/>
  <c r="FN258" i="2"/>
  <c r="FM258" i="2"/>
  <c r="FL258" i="2"/>
  <c r="FK258" i="2"/>
  <c r="FJ258" i="2"/>
  <c r="FI258" i="2"/>
  <c r="FH258" i="2"/>
  <c r="FG258" i="2"/>
  <c r="FF258" i="2"/>
  <c r="FE258" i="2"/>
  <c r="FD258" i="2"/>
  <c r="FC258" i="2"/>
  <c r="FB258" i="2"/>
  <c r="FA258" i="2"/>
  <c r="EZ258" i="2"/>
  <c r="EY258" i="2"/>
  <c r="EX258" i="2"/>
  <c r="HG258" i="2" s="1"/>
  <c r="EW258" i="2"/>
  <c r="EV258" i="2"/>
  <c r="EU258" i="2"/>
  <c r="ET258" i="2"/>
  <c r="ES258" i="2"/>
  <c r="ER258" i="2"/>
  <c r="EQ258" i="2"/>
  <c r="EP258" i="2"/>
  <c r="EO258" i="2"/>
  <c r="EN258" i="2"/>
  <c r="EM258" i="2"/>
  <c r="EL258" i="2"/>
  <c r="EK258" i="2"/>
  <c r="EJ258" i="2"/>
  <c r="EI258" i="2"/>
  <c r="EH258" i="2"/>
  <c r="EG258" i="2"/>
  <c r="EF258" i="2"/>
  <c r="EE258" i="2"/>
  <c r="ED258" i="2"/>
  <c r="EC258" i="2"/>
  <c r="EB258" i="2"/>
  <c r="EA258" i="2"/>
  <c r="DY258" i="2"/>
  <c r="DX258" i="2"/>
  <c r="DW258" i="2"/>
  <c r="DV258" i="2"/>
  <c r="DU258" i="2"/>
  <c r="DT258" i="2"/>
  <c r="DS258" i="2"/>
  <c r="DR258" i="2"/>
  <c r="DQ258" i="2"/>
  <c r="DP258" i="2"/>
  <c r="DO258" i="2"/>
  <c r="DN258" i="2"/>
  <c r="DM258" i="2"/>
  <c r="DL258" i="2"/>
  <c r="DK258" i="2"/>
  <c r="DJ258" i="2"/>
  <c r="DI258" i="2"/>
  <c r="DH258" i="2"/>
  <c r="DG258" i="2"/>
  <c r="DF258" i="2"/>
  <c r="DE258" i="2"/>
  <c r="DD258" i="2"/>
  <c r="DC258" i="2"/>
  <c r="DB258" i="2"/>
  <c r="DA258" i="2"/>
  <c r="CZ258" i="2"/>
  <c r="CY258" i="2"/>
  <c r="CX258" i="2"/>
  <c r="CW258" i="2"/>
  <c r="CV258" i="2"/>
  <c r="CU258" i="2"/>
  <c r="CT258" i="2"/>
  <c r="CS258" i="2"/>
  <c r="CR258" i="2"/>
  <c r="CQ258" i="2"/>
  <c r="CP258" i="2"/>
  <c r="HB258" i="2" s="1"/>
  <c r="CO258" i="2"/>
  <c r="CN258" i="2"/>
  <c r="CM258" i="2"/>
  <c r="CL258" i="2"/>
  <c r="CK258" i="2"/>
  <c r="CJ258" i="2"/>
  <c r="CI258" i="2"/>
  <c r="CH258" i="2"/>
  <c r="CG258" i="2"/>
  <c r="CF258" i="2"/>
  <c r="CE258" i="2"/>
  <c r="CD258" i="2"/>
  <c r="CC258" i="2"/>
  <c r="CB258" i="2"/>
  <c r="CA258" i="2"/>
  <c r="BZ258" i="2"/>
  <c r="BY258" i="2"/>
  <c r="BX258" i="2"/>
  <c r="BW258" i="2"/>
  <c r="BV258" i="2"/>
  <c r="BU258" i="2"/>
  <c r="BT258" i="2"/>
  <c r="BS258" i="2"/>
  <c r="BR258" i="2"/>
  <c r="GZ258" i="2" s="1"/>
  <c r="BQ258" i="2"/>
  <c r="BP258" i="2"/>
  <c r="BO258" i="2"/>
  <c r="BN258" i="2"/>
  <c r="BM258" i="2"/>
  <c r="BL258" i="2"/>
  <c r="BK258" i="2"/>
  <c r="BJ258" i="2"/>
  <c r="BI258" i="2"/>
  <c r="BH258" i="2"/>
  <c r="BG258" i="2"/>
  <c r="BF258" i="2"/>
  <c r="BE258" i="2"/>
  <c r="BD258" i="2"/>
  <c r="BC258" i="2"/>
  <c r="BB258" i="2"/>
  <c r="BA258" i="2"/>
  <c r="AZ258" i="2"/>
  <c r="AY258" i="2"/>
  <c r="AX258" i="2"/>
  <c r="AW258" i="2"/>
  <c r="AV258" i="2"/>
  <c r="AU258" i="2"/>
  <c r="AT258" i="2"/>
  <c r="AS258" i="2"/>
  <c r="AR258" i="2"/>
  <c r="AQ258" i="2"/>
  <c r="AP258" i="2"/>
  <c r="AO258" i="2"/>
  <c r="AN258" i="2"/>
  <c r="AM258" i="2"/>
  <c r="AL258" i="2"/>
  <c r="AK258" i="2"/>
  <c r="AJ258" i="2"/>
  <c r="AI258" i="2"/>
  <c r="AH258" i="2"/>
  <c r="AG258" i="2"/>
  <c r="AF258" i="2"/>
  <c r="AE258" i="2"/>
  <c r="AD258" i="2"/>
  <c r="AC258" i="2"/>
  <c r="AB258" i="2"/>
  <c r="AA258" i="2"/>
  <c r="Z258" i="2"/>
  <c r="Y258" i="2"/>
  <c r="X258" i="2"/>
  <c r="W258" i="2"/>
  <c r="V258" i="2"/>
  <c r="U258" i="2"/>
  <c r="T258" i="2"/>
  <c r="S258" i="2"/>
  <c r="R258" i="2"/>
  <c r="Q258" i="2"/>
  <c r="P258" i="2"/>
  <c r="O258" i="2"/>
  <c r="N258" i="2"/>
  <c r="M258" i="2"/>
  <c r="L258" i="2"/>
  <c r="K258" i="2"/>
  <c r="C255" i="2"/>
  <c r="B238" i="2"/>
  <c r="C6" i="11"/>
  <c r="D3" i="12"/>
  <c r="HD61" i="11"/>
  <c r="HD59" i="11"/>
  <c r="HD58" i="11"/>
  <c r="I7" i="11"/>
  <c r="D5" i="12"/>
  <c r="I8" i="11" s="1"/>
  <c r="Q12" i="11" s="1"/>
  <c r="C17" i="12"/>
  <c r="C18" i="12" s="1"/>
  <c r="D40" i="11"/>
  <c r="C40" i="11"/>
  <c r="D39" i="11"/>
  <c r="C39" i="11"/>
  <c r="D38" i="11"/>
  <c r="C38" i="11"/>
  <c r="D37" i="11"/>
  <c r="C37" i="11"/>
  <c r="D36" i="11"/>
  <c r="C36" i="11"/>
  <c r="D35" i="11"/>
  <c r="C35" i="11"/>
  <c r="D34" i="11"/>
  <c r="C34" i="11"/>
  <c r="D33" i="11"/>
  <c r="C33" i="11"/>
  <c r="D32" i="11"/>
  <c r="C32" i="11"/>
  <c r="D31" i="11"/>
  <c r="C31" i="11"/>
  <c r="D30" i="11"/>
  <c r="C30" i="11"/>
  <c r="D29" i="11"/>
  <c r="C29" i="11"/>
  <c r="D28" i="11"/>
  <c r="C28" i="11"/>
  <c r="D27" i="11"/>
  <c r="C27" i="11"/>
  <c r="D26" i="11"/>
  <c r="C26" i="11"/>
  <c r="D25" i="11"/>
  <c r="C25" i="11"/>
  <c r="D24" i="11"/>
  <c r="C24" i="11"/>
  <c r="D23" i="11"/>
  <c r="C23" i="11"/>
  <c r="D22" i="11"/>
  <c r="C22" i="11"/>
  <c r="D21" i="11"/>
  <c r="C21" i="11"/>
  <c r="D20" i="11"/>
  <c r="C20" i="11"/>
  <c r="D19" i="11"/>
  <c r="C19" i="11"/>
  <c r="D18" i="11"/>
  <c r="C18" i="11"/>
  <c r="D17" i="11"/>
  <c r="C17" i="11"/>
  <c r="D16" i="11"/>
  <c r="C16" i="11"/>
  <c r="D15" i="11"/>
  <c r="C15" i="11"/>
  <c r="D14" i="11"/>
  <c r="C14" i="11"/>
  <c r="I4" i="11"/>
  <c r="HD55" i="11" s="1"/>
  <c r="I3" i="11"/>
  <c r="I35" i="9"/>
  <c r="I34" i="9"/>
  <c r="I33" i="9"/>
  <c r="I32" i="9"/>
  <c r="I31" i="9"/>
  <c r="I30" i="9"/>
  <c r="I29" i="9"/>
  <c r="I28" i="9"/>
  <c r="I27" i="9"/>
  <c r="I26" i="9"/>
  <c r="I25" i="9"/>
  <c r="I24" i="9"/>
  <c r="I23" i="9"/>
  <c r="I22" i="9"/>
  <c r="I21" i="9"/>
  <c r="I20" i="9"/>
  <c r="I19" i="9"/>
  <c r="I18" i="9"/>
  <c r="I17" i="9"/>
  <c r="I16" i="9"/>
  <c r="I15" i="9"/>
  <c r="I14" i="9"/>
  <c r="I13" i="9"/>
  <c r="I12" i="9"/>
  <c r="I11" i="9"/>
  <c r="I10" i="9"/>
  <c r="I9" i="9"/>
  <c r="J35" i="9"/>
  <c r="J34" i="9"/>
  <c r="J33" i="9"/>
  <c r="J32" i="9"/>
  <c r="J31" i="9"/>
  <c r="J30" i="9"/>
  <c r="J29" i="9"/>
  <c r="J28" i="9"/>
  <c r="J27" i="9"/>
  <c r="J26" i="9"/>
  <c r="J25" i="9"/>
  <c r="J24" i="9"/>
  <c r="J23" i="9"/>
  <c r="J22" i="9"/>
  <c r="J21" i="9"/>
  <c r="J20" i="9"/>
  <c r="J19" i="9"/>
  <c r="J18" i="9"/>
  <c r="J17" i="9"/>
  <c r="J16" i="9"/>
  <c r="J15" i="9"/>
  <c r="J14" i="9"/>
  <c r="J13" i="9"/>
  <c r="J12" i="9"/>
  <c r="J11" i="9"/>
  <c r="J10" i="9"/>
  <c r="J9" i="9"/>
  <c r="C3" i="9"/>
  <c r="C2" i="9"/>
  <c r="C1" i="9"/>
  <c r="A67" i="10"/>
  <c r="A66" i="10"/>
  <c r="A60" i="10"/>
  <c r="A59" i="10"/>
  <c r="A58" i="10"/>
  <c r="A57" i="10"/>
  <c r="A51" i="10"/>
  <c r="A50" i="10"/>
  <c r="A49" i="10"/>
  <c r="A48" i="10"/>
  <c r="A43" i="10"/>
  <c r="A39" i="10"/>
  <c r="A38" i="10"/>
  <c r="D34" i="10"/>
  <c r="C32" i="10"/>
  <c r="C31" i="10"/>
  <c r="A75" i="10" s="1"/>
  <c r="B31" i="10"/>
  <c r="A74" i="10" s="1"/>
  <c r="C30" i="10"/>
  <c r="A68" i="10" s="1"/>
  <c r="E29" i="10"/>
  <c r="C29" i="10"/>
  <c r="A61" i="10" s="1"/>
  <c r="E28" i="10"/>
  <c r="C28" i="10"/>
  <c r="A52" i="10" s="1"/>
  <c r="C27" i="10"/>
  <c r="A44" i="10" s="1"/>
  <c r="F35" i="9"/>
  <c r="E35" i="9"/>
  <c r="D35" i="9"/>
  <c r="F34" i="9"/>
  <c r="E34" i="9"/>
  <c r="D34" i="9"/>
  <c r="F33" i="9"/>
  <c r="E33" i="9"/>
  <c r="D33" i="9"/>
  <c r="F32" i="9"/>
  <c r="E32" i="9"/>
  <c r="D32" i="9"/>
  <c r="F31" i="9"/>
  <c r="E31" i="9"/>
  <c r="D31" i="9"/>
  <c r="F30" i="9"/>
  <c r="E30" i="9"/>
  <c r="D30" i="9"/>
  <c r="F29" i="9"/>
  <c r="E29" i="9"/>
  <c r="D29" i="9"/>
  <c r="F28" i="9"/>
  <c r="E28" i="9"/>
  <c r="D28" i="9"/>
  <c r="F27" i="9"/>
  <c r="E27" i="9"/>
  <c r="D27" i="9"/>
  <c r="F26" i="9"/>
  <c r="E26" i="9"/>
  <c r="D26" i="9"/>
  <c r="F25" i="9"/>
  <c r="E25" i="9"/>
  <c r="D25" i="9"/>
  <c r="F24" i="9"/>
  <c r="E24" i="9"/>
  <c r="D24" i="9"/>
  <c r="F23" i="9"/>
  <c r="E23" i="9"/>
  <c r="D23" i="9"/>
  <c r="F22" i="9"/>
  <c r="E22" i="9"/>
  <c r="D22" i="9"/>
  <c r="F21" i="9"/>
  <c r="E21" i="9"/>
  <c r="D21" i="9"/>
  <c r="F20" i="9"/>
  <c r="E20" i="9"/>
  <c r="D20" i="9"/>
  <c r="F19" i="9"/>
  <c r="E19" i="9"/>
  <c r="D19" i="9"/>
  <c r="F18" i="9"/>
  <c r="E18" i="9"/>
  <c r="D18" i="9"/>
  <c r="F17" i="9"/>
  <c r="E17" i="9"/>
  <c r="D17" i="9"/>
  <c r="F16" i="9"/>
  <c r="E16" i="9"/>
  <c r="D16" i="9"/>
  <c r="F15" i="9"/>
  <c r="E15" i="9"/>
  <c r="D15" i="9"/>
  <c r="F14" i="9"/>
  <c r="E14" i="9"/>
  <c r="D14" i="9"/>
  <c r="F13" i="9"/>
  <c r="E13" i="9"/>
  <c r="D13" i="9"/>
  <c r="F12" i="9"/>
  <c r="E12" i="9"/>
  <c r="D12" i="9"/>
  <c r="F11" i="9"/>
  <c r="E11" i="9"/>
  <c r="D11" i="9"/>
  <c r="F10" i="9"/>
  <c r="E10" i="9"/>
  <c r="D10" i="9"/>
  <c r="F9" i="9"/>
  <c r="E9" i="9"/>
  <c r="D9" i="9"/>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B67" i="2"/>
  <c r="B66" i="2"/>
  <c r="B65" i="2"/>
  <c r="B64" i="2"/>
  <c r="B63" i="2"/>
  <c r="B62" i="2"/>
  <c r="B61" i="2"/>
  <c r="B60" i="2"/>
  <c r="B59" i="2"/>
  <c r="B58" i="2"/>
  <c r="B57" i="2"/>
  <c r="B56" i="2"/>
  <c r="B55" i="2"/>
  <c r="B54" i="2"/>
  <c r="B53" i="2"/>
  <c r="B52" i="2"/>
  <c r="B51" i="2"/>
  <c r="B50" i="2"/>
  <c r="B49" i="2"/>
  <c r="B48" i="2"/>
  <c r="B47" i="2"/>
  <c r="B46" i="2"/>
  <c r="B45" i="2"/>
  <c r="B44" i="2"/>
  <c r="B43" i="2"/>
  <c r="B42" i="2"/>
  <c r="B41" i="2"/>
  <c r="D34" i="7"/>
  <c r="C32" i="7"/>
  <c r="C31" i="7"/>
  <c r="A75" i="7" s="1"/>
  <c r="B31" i="7"/>
  <c r="A74" i="7" s="1"/>
  <c r="E29" i="7"/>
  <c r="E28" i="7"/>
  <c r="C29" i="7"/>
  <c r="C28" i="7"/>
  <c r="C27" i="7"/>
  <c r="C30" i="7"/>
  <c r="A68" i="7" s="1"/>
  <c r="A66" i="7"/>
  <c r="A67" i="7"/>
  <c r="A61" i="7"/>
  <c r="A60" i="7"/>
  <c r="A52" i="7"/>
  <c r="A44" i="7"/>
  <c r="A43" i="7"/>
  <c r="B203" i="2"/>
  <c r="A203" i="2"/>
  <c r="B202" i="2"/>
  <c r="A202" i="2"/>
  <c r="B201" i="2"/>
  <c r="A201" i="2"/>
  <c r="B200" i="2"/>
  <c r="A200" i="2"/>
  <c r="B199" i="2"/>
  <c r="A199" i="2"/>
  <c r="B198" i="2"/>
  <c r="A198" i="2"/>
  <c r="B197" i="2"/>
  <c r="A197" i="2"/>
  <c r="B196" i="2"/>
  <c r="A196" i="2"/>
  <c r="B195" i="2"/>
  <c r="A195" i="2"/>
  <c r="B194" i="2"/>
  <c r="A194" i="2"/>
  <c r="B193" i="2"/>
  <c r="A193" i="2"/>
  <c r="B192" i="2"/>
  <c r="A192" i="2"/>
  <c r="B191" i="2"/>
  <c r="A191" i="2"/>
  <c r="B190" i="2"/>
  <c r="A190" i="2"/>
  <c r="B189" i="2"/>
  <c r="A189" i="2"/>
  <c r="B188" i="2"/>
  <c r="A188" i="2"/>
  <c r="B187" i="2"/>
  <c r="A187" i="2"/>
  <c r="B186" i="2"/>
  <c r="A186" i="2"/>
  <c r="B185" i="2"/>
  <c r="A185" i="2"/>
  <c r="B184" i="2"/>
  <c r="A184" i="2"/>
  <c r="B183" i="2"/>
  <c r="A183" i="2"/>
  <c r="B182" i="2"/>
  <c r="A182" i="2"/>
  <c r="B181" i="2"/>
  <c r="A181" i="2"/>
  <c r="B180" i="2"/>
  <c r="A180" i="2"/>
  <c r="B179" i="2"/>
  <c r="A179" i="2"/>
  <c r="B178" i="2"/>
  <c r="A178" i="2"/>
  <c r="A177" i="2"/>
  <c r="B177" i="2"/>
  <c r="B163" i="2"/>
  <c r="B162" i="2"/>
  <c r="B161" i="2"/>
  <c r="B160" i="2"/>
  <c r="B159" i="2"/>
  <c r="B158" i="2"/>
  <c r="B157" i="2"/>
  <c r="B156" i="2"/>
  <c r="B155" i="2"/>
  <c r="B154" i="2"/>
  <c r="B153" i="2"/>
  <c r="B152" i="2"/>
  <c r="B151" i="2"/>
  <c r="B150" i="2"/>
  <c r="B149" i="2"/>
  <c r="B148" i="2"/>
  <c r="B147" i="2"/>
  <c r="B146" i="2"/>
  <c r="B145" i="2"/>
  <c r="B144" i="2"/>
  <c r="B143" i="2"/>
  <c r="B142" i="2"/>
  <c r="B141" i="2"/>
  <c r="B140" i="2"/>
  <c r="B139" i="2"/>
  <c r="B138" i="2"/>
  <c r="B137" i="2"/>
  <c r="B131" i="2"/>
  <c r="B130" i="2"/>
  <c r="B129" i="2"/>
  <c r="B128" i="2"/>
  <c r="B127" i="2"/>
  <c r="B126" i="2"/>
  <c r="B125" i="2"/>
  <c r="B124" i="2"/>
  <c r="B123" i="2"/>
  <c r="B122" i="2"/>
  <c r="B121" i="2"/>
  <c r="B120" i="2"/>
  <c r="B119" i="2"/>
  <c r="B118" i="2"/>
  <c r="B117" i="2"/>
  <c r="B116" i="2"/>
  <c r="B115" i="2"/>
  <c r="B114" i="2"/>
  <c r="B113" i="2"/>
  <c r="B112" i="2"/>
  <c r="B111" i="2"/>
  <c r="B110" i="2"/>
  <c r="B109" i="2"/>
  <c r="B108" i="2"/>
  <c r="B107" i="2"/>
  <c r="B106" i="2"/>
  <c r="B105" i="2"/>
  <c r="B99" i="2"/>
  <c r="A99" i="2"/>
  <c r="B98" i="2"/>
  <c r="A98" i="2"/>
  <c r="B97" i="2"/>
  <c r="A97" i="2"/>
  <c r="B96" i="2"/>
  <c r="A96" i="2"/>
  <c r="B95" i="2"/>
  <c r="A95" i="2"/>
  <c r="B94" i="2"/>
  <c r="A94" i="2"/>
  <c r="B93" i="2"/>
  <c r="A93" i="2"/>
  <c r="B92" i="2"/>
  <c r="A92" i="2"/>
  <c r="B91" i="2"/>
  <c r="A91" i="2"/>
  <c r="B90" i="2"/>
  <c r="A90" i="2"/>
  <c r="B89" i="2"/>
  <c r="A89" i="2"/>
  <c r="B88" i="2"/>
  <c r="A88" i="2"/>
  <c r="B87" i="2"/>
  <c r="A87" i="2"/>
  <c r="B86" i="2"/>
  <c r="A86" i="2"/>
  <c r="B85" i="2"/>
  <c r="A85" i="2"/>
  <c r="B84" i="2"/>
  <c r="A84" i="2"/>
  <c r="B83" i="2"/>
  <c r="A83" i="2"/>
  <c r="B82" i="2"/>
  <c r="A82" i="2"/>
  <c r="B81" i="2"/>
  <c r="A81" i="2"/>
  <c r="B80" i="2"/>
  <c r="A80" i="2"/>
  <c r="B79" i="2"/>
  <c r="A79" i="2"/>
  <c r="B78" i="2"/>
  <c r="A78" i="2"/>
  <c r="B77" i="2"/>
  <c r="A77" i="2"/>
  <c r="B76" i="2"/>
  <c r="A76" i="2"/>
  <c r="B75" i="2"/>
  <c r="A75" i="2"/>
  <c r="B74" i="2"/>
  <c r="A74" i="2"/>
  <c r="A73" i="2"/>
  <c r="B73" i="2"/>
  <c r="GU6" i="2"/>
  <c r="C35" i="2"/>
  <c r="C34" i="2"/>
  <c r="C33" i="2"/>
  <c r="C32" i="2"/>
  <c r="C31" i="2"/>
  <c r="C30" i="2"/>
  <c r="C29" i="2"/>
  <c r="C28" i="2"/>
  <c r="C27" i="2"/>
  <c r="C26" i="2"/>
  <c r="C25" i="2"/>
  <c r="C24" i="2"/>
  <c r="C23" i="2"/>
  <c r="C22" i="2"/>
  <c r="C21" i="2"/>
  <c r="C20" i="2"/>
  <c r="C19" i="2"/>
  <c r="C18" i="2"/>
  <c r="C17" i="2"/>
  <c r="C16" i="2"/>
  <c r="C15" i="2"/>
  <c r="C14" i="2"/>
  <c r="C13" i="2"/>
  <c r="C12" i="2"/>
  <c r="C11" i="2"/>
  <c r="C10" i="2"/>
  <c r="C9" i="2"/>
  <c r="D9" i="2"/>
  <c r="D137" i="2" s="1"/>
  <c r="E9" i="2"/>
  <c r="D10" i="2"/>
  <c r="D138" i="2" s="1"/>
  <c r="E10" i="2"/>
  <c r="D11" i="2"/>
  <c r="D139" i="2" s="1"/>
  <c r="E11" i="2"/>
  <c r="D12" i="2"/>
  <c r="D140" i="2" s="1"/>
  <c r="E12" i="2"/>
  <c r="D13" i="2"/>
  <c r="D141" i="2" s="1"/>
  <c r="E13" i="2"/>
  <c r="D14" i="2"/>
  <c r="D142" i="2" s="1"/>
  <c r="E14" i="2"/>
  <c r="D15" i="2"/>
  <c r="D143" i="2" s="1"/>
  <c r="E15" i="2"/>
  <c r="D16" i="2"/>
  <c r="D144" i="2" s="1"/>
  <c r="E16" i="2"/>
  <c r="D17" i="2"/>
  <c r="D145" i="2" s="1"/>
  <c r="E17" i="2"/>
  <c r="D18" i="2"/>
  <c r="D146" i="2" s="1"/>
  <c r="E18" i="2"/>
  <c r="D19" i="2"/>
  <c r="D147" i="2" s="1"/>
  <c r="E19" i="2"/>
  <c r="D20" i="2"/>
  <c r="D148" i="2" s="1"/>
  <c r="E20" i="2"/>
  <c r="D21" i="2"/>
  <c r="D149" i="2" s="1"/>
  <c r="E21" i="2"/>
  <c r="D22" i="2"/>
  <c r="D150" i="2" s="1"/>
  <c r="E22" i="2"/>
  <c r="D23" i="2"/>
  <c r="D151" i="2" s="1"/>
  <c r="E23" i="2"/>
  <c r="D24" i="2"/>
  <c r="D152" i="2" s="1"/>
  <c r="E24" i="2"/>
  <c r="D25" i="2"/>
  <c r="D153" i="2" s="1"/>
  <c r="E25" i="2"/>
  <c r="D26" i="2"/>
  <c r="D154" i="2" s="1"/>
  <c r="E26" i="2"/>
  <c r="D27" i="2"/>
  <c r="D155" i="2" s="1"/>
  <c r="E27" i="2"/>
  <c r="D28" i="2"/>
  <c r="E28" i="2"/>
  <c r="D29" i="2"/>
  <c r="E29" i="2"/>
  <c r="D30" i="2"/>
  <c r="E30" i="2"/>
  <c r="D31" i="2"/>
  <c r="E31" i="2"/>
  <c r="D32" i="2"/>
  <c r="E32" i="2"/>
  <c r="D33" i="2"/>
  <c r="E33" i="2"/>
  <c r="D34" i="2"/>
  <c r="E34" i="2"/>
  <c r="D35" i="2"/>
  <c r="E35" i="2"/>
  <c r="K6" i="2"/>
  <c r="HI258" i="2" l="1"/>
  <c r="GY258" i="2"/>
  <c r="GV258" i="2"/>
  <c r="HA258" i="2"/>
  <c r="HJ258" i="2"/>
  <c r="GW258" i="2"/>
  <c r="HF258" i="2"/>
  <c r="T47" i="11"/>
  <c r="HC258" i="2"/>
  <c r="HD258" i="2"/>
  <c r="GX258" i="2"/>
  <c r="HH258" i="2"/>
  <c r="GU258" i="2"/>
  <c r="E40" i="11"/>
  <c r="E21" i="11"/>
  <c r="E30" i="11"/>
  <c r="E16" i="11"/>
  <c r="E35" i="11"/>
  <c r="E38" i="11"/>
  <c r="E14" i="11"/>
  <c r="E23" i="11"/>
  <c r="E19" i="11"/>
  <c r="E32" i="11"/>
  <c r="E24" i="11"/>
  <c r="E22" i="11"/>
  <c r="E26" i="11"/>
  <c r="E15" i="11"/>
  <c r="E31" i="11"/>
  <c r="E17" i="11"/>
  <c r="E28" i="11"/>
  <c r="E36" i="11"/>
  <c r="E39" i="11"/>
  <c r="E37" i="11"/>
  <c r="E34" i="11"/>
  <c r="E33" i="11"/>
  <c r="E27" i="11"/>
  <c r="E25" i="11"/>
  <c r="E18" i="11"/>
  <c r="E29" i="11"/>
  <c r="E20" i="11"/>
  <c r="HD11" i="11"/>
  <c r="U11" i="11"/>
  <c r="T11" i="11"/>
  <c r="T55" i="11"/>
  <c r="U55" i="11" s="1"/>
  <c r="D79" i="9"/>
  <c r="B79" i="9"/>
  <c r="C238" i="2"/>
  <c r="GY6" i="9"/>
  <c r="O6" i="9"/>
  <c r="C19" i="12"/>
  <c r="K12" i="9"/>
  <c r="K11" i="9"/>
  <c r="K9" i="9"/>
  <c r="K35" i="9"/>
  <c r="K34" i="9"/>
  <c r="K33" i="9"/>
  <c r="K32" i="9"/>
  <c r="K31" i="9"/>
  <c r="K30" i="9"/>
  <c r="K29" i="9"/>
  <c r="K27" i="9"/>
  <c r="K26" i="9"/>
  <c r="K25" i="9"/>
  <c r="K23" i="9"/>
  <c r="K22" i="9"/>
  <c r="K21" i="9"/>
  <c r="K20" i="9"/>
  <c r="K19" i="9"/>
  <c r="K18" i="9"/>
  <c r="K17" i="9"/>
  <c r="K16" i="9"/>
  <c r="K15" i="9"/>
  <c r="K14" i="9"/>
  <c r="K13" i="9"/>
  <c r="C42" i="11"/>
  <c r="K10" i="9"/>
  <c r="K24" i="9"/>
  <c r="I37" i="9"/>
  <c r="K28" i="9"/>
  <c r="G32" i="9"/>
  <c r="G31" i="9"/>
  <c r="G30" i="9"/>
  <c r="G29" i="9"/>
  <c r="G28" i="9"/>
  <c r="G27" i="9"/>
  <c r="G26" i="9"/>
  <c r="G20" i="9"/>
  <c r="G19" i="9"/>
  <c r="G18" i="9"/>
  <c r="G17" i="9"/>
  <c r="G16" i="9"/>
  <c r="G15" i="9"/>
  <c r="O12" i="9"/>
  <c r="O11" i="9"/>
  <c r="O19" i="9"/>
  <c r="O18" i="9"/>
  <c r="O17" i="9"/>
  <c r="O16" i="9"/>
  <c r="O10" i="9"/>
  <c r="O15" i="9"/>
  <c r="O14" i="9"/>
  <c r="O13" i="9"/>
  <c r="O21" i="9"/>
  <c r="O27" i="9"/>
  <c r="G35" i="9"/>
  <c r="G34" i="9"/>
  <c r="G33" i="9"/>
  <c r="G25" i="9"/>
  <c r="G24" i="9"/>
  <c r="G23" i="9"/>
  <c r="G22" i="9"/>
  <c r="G21" i="9"/>
  <c r="G14" i="9"/>
  <c r="G13" i="9"/>
  <c r="G12" i="9"/>
  <c r="G11" i="9"/>
  <c r="G10" i="9"/>
  <c r="G9" i="9"/>
  <c r="E37" i="9"/>
  <c r="D37" i="9"/>
  <c r="I5" i="7"/>
  <c r="K129" i="2"/>
  <c r="K105" i="2"/>
  <c r="K131" i="2"/>
  <c r="K106" i="2"/>
  <c r="K117" i="2"/>
  <c r="K121" i="2"/>
  <c r="K108" i="2"/>
  <c r="K109" i="2"/>
  <c r="K110" i="2"/>
  <c r="K111" i="2"/>
  <c r="K112" i="2"/>
  <c r="K113" i="2"/>
  <c r="K130" i="2"/>
  <c r="K114" i="2"/>
  <c r="K115" i="2"/>
  <c r="K119" i="2"/>
  <c r="K120" i="2"/>
  <c r="K116" i="2"/>
  <c r="K118" i="2"/>
  <c r="K122" i="2"/>
  <c r="K123" i="2"/>
  <c r="K107" i="2"/>
  <c r="K124" i="2"/>
  <c r="K125" i="2"/>
  <c r="K126" i="2"/>
  <c r="K127" i="2"/>
  <c r="K128" i="2"/>
  <c r="K46" i="2"/>
  <c r="K45" i="2"/>
  <c r="K50" i="2"/>
  <c r="K44" i="2"/>
  <c r="K47" i="2"/>
  <c r="K48" i="2"/>
  <c r="K51" i="2"/>
  <c r="K43" i="2"/>
  <c r="F30" i="2"/>
  <c r="F198" i="2" s="1"/>
  <c r="F32" i="2"/>
  <c r="F200" i="2" s="1"/>
  <c r="F28" i="2"/>
  <c r="F196" i="2" s="1"/>
  <c r="F31" i="2"/>
  <c r="F199" i="2" s="1"/>
  <c r="F29" i="2"/>
  <c r="F197" i="2" s="1"/>
  <c r="F34" i="2"/>
  <c r="F202" i="2" s="1"/>
  <c r="F33" i="2"/>
  <c r="F201" i="2" s="1"/>
  <c r="F35" i="2"/>
  <c r="D156" i="2"/>
  <c r="D157" i="2"/>
  <c r="D158" i="2"/>
  <c r="D159" i="2"/>
  <c r="D160" i="2"/>
  <c r="D161" i="2"/>
  <c r="D162" i="2"/>
  <c r="D163" i="2"/>
  <c r="K163" i="2" s="1"/>
  <c r="K78" i="2"/>
  <c r="K66" i="2"/>
  <c r="K65" i="2"/>
  <c r="K64" i="2"/>
  <c r="K63" i="2"/>
  <c r="K62" i="2"/>
  <c r="K57" i="2"/>
  <c r="K56" i="2"/>
  <c r="K61" i="2"/>
  <c r="K60" i="2"/>
  <c r="K59" i="2"/>
  <c r="K58" i="2"/>
  <c r="K55" i="2"/>
  <c r="K54" i="2"/>
  <c r="K53" i="2"/>
  <c r="K52" i="2"/>
  <c r="K49" i="2"/>
  <c r="K42" i="2"/>
  <c r="K41" i="2"/>
  <c r="A57" i="7"/>
  <c r="A39" i="7"/>
  <c r="A59" i="7"/>
  <c r="A58" i="7"/>
  <c r="A38" i="7"/>
  <c r="A50" i="7"/>
  <c r="A48" i="7"/>
  <c r="A49" i="7"/>
  <c r="A51" i="7"/>
  <c r="K99" i="2"/>
  <c r="K98" i="2"/>
  <c r="K97" i="2"/>
  <c r="K96" i="2"/>
  <c r="K95" i="2"/>
  <c r="K94" i="2"/>
  <c r="K93" i="2"/>
  <c r="K92" i="2"/>
  <c r="K91" i="2"/>
  <c r="K90" i="2"/>
  <c r="K89" i="2"/>
  <c r="K88" i="2"/>
  <c r="K87" i="2"/>
  <c r="K86" i="2"/>
  <c r="K85" i="2"/>
  <c r="K77" i="2"/>
  <c r="K76" i="2"/>
  <c r="K75" i="2"/>
  <c r="K74" i="2"/>
  <c r="K73" i="2"/>
  <c r="K79" i="2"/>
  <c r="K84" i="2"/>
  <c r="K83" i="2"/>
  <c r="K81" i="2"/>
  <c r="K80" i="2"/>
  <c r="K82" i="2"/>
  <c r="K202" i="2"/>
  <c r="K201" i="2"/>
  <c r="K200" i="2"/>
  <c r="K199" i="2"/>
  <c r="K198" i="2"/>
  <c r="K197" i="2"/>
  <c r="K196" i="2"/>
  <c r="K195" i="2"/>
  <c r="K194" i="2"/>
  <c r="K193" i="2"/>
  <c r="K192" i="2"/>
  <c r="K191" i="2"/>
  <c r="K190" i="2"/>
  <c r="K189" i="2"/>
  <c r="K188" i="2"/>
  <c r="K187" i="2"/>
  <c r="K186" i="2"/>
  <c r="K185" i="2"/>
  <c r="K184" i="2"/>
  <c r="K183" i="2"/>
  <c r="K182" i="2"/>
  <c r="K181" i="2"/>
  <c r="K180" i="2"/>
  <c r="K179" i="2"/>
  <c r="K178" i="2"/>
  <c r="K177" i="2"/>
  <c r="GV6" i="2"/>
  <c r="K23" i="2"/>
  <c r="K19" i="2"/>
  <c r="K32" i="2"/>
  <c r="K9" i="2"/>
  <c r="K15" i="2"/>
  <c r="K17" i="2"/>
  <c r="K29" i="2"/>
  <c r="K12" i="2"/>
  <c r="K21" i="2"/>
  <c r="K14" i="2"/>
  <c r="K16" i="2"/>
  <c r="K11" i="2"/>
  <c r="K30" i="2"/>
  <c r="K25" i="2"/>
  <c r="K18" i="2"/>
  <c r="K27" i="2"/>
  <c r="K28" i="2"/>
  <c r="K26" i="2"/>
  <c r="K5" i="2"/>
  <c r="K34" i="2"/>
  <c r="K33" i="2"/>
  <c r="K35" i="2"/>
  <c r="K31" i="2"/>
  <c r="K24" i="2"/>
  <c r="K22" i="2"/>
  <c r="K20" i="2"/>
  <c r="K13" i="2"/>
  <c r="K10" i="2"/>
  <c r="C37" i="2"/>
  <c r="C271" i="2" s="1"/>
  <c r="D37" i="2"/>
  <c r="L6" i="2"/>
  <c r="F12" i="2"/>
  <c r="F180" i="2" s="1"/>
  <c r="F16" i="2"/>
  <c r="F184" i="2" s="1"/>
  <c r="F20" i="2"/>
  <c r="F188" i="2" s="1"/>
  <c r="F26" i="2"/>
  <c r="F194" i="2" s="1"/>
  <c r="F11" i="2"/>
  <c r="F179" i="2" s="1"/>
  <c r="F10" i="2"/>
  <c r="F178" i="2" s="1"/>
  <c r="F9" i="2"/>
  <c r="F177" i="2" s="1"/>
  <c r="F25" i="2"/>
  <c r="F193" i="2" s="1"/>
  <c r="F13" i="2"/>
  <c r="F181" i="2" s="1"/>
  <c r="F14" i="2"/>
  <c r="F182" i="2" s="1"/>
  <c r="F15" i="2"/>
  <c r="F183" i="2" s="1"/>
  <c r="F17" i="2"/>
  <c r="F185" i="2" s="1"/>
  <c r="F18" i="2"/>
  <c r="F186" i="2" s="1"/>
  <c r="F19" i="2"/>
  <c r="F187" i="2" s="1"/>
  <c r="F21" i="2"/>
  <c r="F189" i="2" s="1"/>
  <c r="F22" i="2"/>
  <c r="F190" i="2" s="1"/>
  <c r="F23" i="2"/>
  <c r="F191" i="2" s="1"/>
  <c r="F24" i="2"/>
  <c r="F192" i="2" s="1"/>
  <c r="F27" i="2"/>
  <c r="F195" i="2" s="1"/>
  <c r="HD47" i="11" l="1"/>
  <c r="E42" i="11"/>
  <c r="T46" i="11" s="1"/>
  <c r="T48" i="11" s="1"/>
  <c r="T51" i="11" s="1"/>
  <c r="GZ6" i="9"/>
  <c r="HA6" i="9" s="1"/>
  <c r="P6" i="9"/>
  <c r="O9" i="9"/>
  <c r="O23" i="9"/>
  <c r="O33" i="9"/>
  <c r="O32" i="9"/>
  <c r="O31" i="9"/>
  <c r="O26" i="9"/>
  <c r="O30" i="9"/>
  <c r="O29" i="9"/>
  <c r="I5" i="10"/>
  <c r="O28" i="9"/>
  <c r="O25" i="9"/>
  <c r="O24" i="9"/>
  <c r="O22" i="9"/>
  <c r="O20" i="9"/>
  <c r="O35" i="9"/>
  <c r="O34" i="9"/>
  <c r="V55" i="11"/>
  <c r="W55" i="11" s="1"/>
  <c r="X55" i="11" s="1"/>
  <c r="Y55" i="11" s="1"/>
  <c r="Z55" i="11" s="1"/>
  <c r="AA55" i="11" s="1"/>
  <c r="AB55" i="11" s="1"/>
  <c r="AC55" i="11" s="1"/>
  <c r="AD55" i="11" s="1"/>
  <c r="AE55" i="11" s="1"/>
  <c r="AF55" i="11" s="1"/>
  <c r="AG55" i="11" s="1"/>
  <c r="AH55" i="11" s="1"/>
  <c r="AI55" i="11" s="1"/>
  <c r="AJ55" i="11" s="1"/>
  <c r="AK55" i="11" s="1"/>
  <c r="AL55" i="11" s="1"/>
  <c r="AM55" i="11" s="1"/>
  <c r="AN55" i="11" s="1"/>
  <c r="AO55" i="11" s="1"/>
  <c r="AP55" i="11" s="1"/>
  <c r="AQ55" i="11" s="1"/>
  <c r="AR55" i="11" s="1"/>
  <c r="AS55" i="11" s="1"/>
  <c r="AT55" i="11" s="1"/>
  <c r="AU55" i="11" s="1"/>
  <c r="AV55" i="11" s="1"/>
  <c r="AW55" i="11" s="1"/>
  <c r="AX55" i="11" s="1"/>
  <c r="AY55" i="11" s="1"/>
  <c r="AZ55" i="11" s="1"/>
  <c r="BA55" i="11" s="1"/>
  <c r="BB55" i="11" s="1"/>
  <c r="BC55" i="11" s="1"/>
  <c r="BD55" i="11" s="1"/>
  <c r="BE55" i="11" s="1"/>
  <c r="BF55" i="11" s="1"/>
  <c r="BG55" i="11" s="1"/>
  <c r="BH55" i="11" s="1"/>
  <c r="BI55" i="11" s="1"/>
  <c r="BJ55" i="11" s="1"/>
  <c r="BK55" i="11" s="1"/>
  <c r="BL55" i="11" s="1"/>
  <c r="BM55" i="11" s="1"/>
  <c r="BN55" i="11" s="1"/>
  <c r="BO55" i="11" s="1"/>
  <c r="BP55" i="11" s="1"/>
  <c r="BQ55" i="11" s="1"/>
  <c r="BR55" i="11" s="1"/>
  <c r="BS55" i="11" s="1"/>
  <c r="BT55" i="11" s="1"/>
  <c r="BU55" i="11" s="1"/>
  <c r="BV55" i="11" s="1"/>
  <c r="BW55" i="11" s="1"/>
  <c r="BX55" i="11" s="1"/>
  <c r="BY55" i="11" s="1"/>
  <c r="BZ55" i="11" s="1"/>
  <c r="CA55" i="11" s="1"/>
  <c r="CB55" i="11" s="1"/>
  <c r="CC55" i="11" s="1"/>
  <c r="CD55" i="11" s="1"/>
  <c r="CE55" i="11" s="1"/>
  <c r="CF55" i="11" s="1"/>
  <c r="CG55" i="11" s="1"/>
  <c r="CH55" i="11" s="1"/>
  <c r="CI55" i="11" s="1"/>
  <c r="CJ55" i="11" s="1"/>
  <c r="CK55" i="11" s="1"/>
  <c r="CL55" i="11" s="1"/>
  <c r="CM55" i="11" s="1"/>
  <c r="CN55" i="11" s="1"/>
  <c r="CO55" i="11" s="1"/>
  <c r="CP55" i="11" s="1"/>
  <c r="CQ55" i="11" s="1"/>
  <c r="CR55" i="11" s="1"/>
  <c r="CS55" i="11" s="1"/>
  <c r="CT55" i="11" s="1"/>
  <c r="CU55" i="11" s="1"/>
  <c r="CV55" i="11" s="1"/>
  <c r="CW55" i="11" s="1"/>
  <c r="CX55" i="11" s="1"/>
  <c r="CY55" i="11" s="1"/>
  <c r="CZ55" i="11" s="1"/>
  <c r="DA55" i="11" s="1"/>
  <c r="DB55" i="11" s="1"/>
  <c r="DC55" i="11" s="1"/>
  <c r="DD55" i="11" s="1"/>
  <c r="DE55" i="11" s="1"/>
  <c r="DF55" i="11" s="1"/>
  <c r="DG55" i="11" s="1"/>
  <c r="DH55" i="11" s="1"/>
  <c r="DI55" i="11" s="1"/>
  <c r="DJ55" i="11" s="1"/>
  <c r="DK55" i="11" s="1"/>
  <c r="DL55" i="11" s="1"/>
  <c r="DM55" i="11" s="1"/>
  <c r="DN55" i="11" s="1"/>
  <c r="DO55" i="11" s="1"/>
  <c r="DP55" i="11" s="1"/>
  <c r="DQ55" i="11" s="1"/>
  <c r="DR55" i="11" s="1"/>
  <c r="DS55" i="11" s="1"/>
  <c r="DT55" i="11" s="1"/>
  <c r="DU55" i="11" s="1"/>
  <c r="DV55" i="11" s="1"/>
  <c r="DW55" i="11" s="1"/>
  <c r="DX55" i="11" s="1"/>
  <c r="DY55" i="11" s="1"/>
  <c r="DZ55" i="11" s="1"/>
  <c r="EA55" i="11" s="1"/>
  <c r="EB55" i="11" s="1"/>
  <c r="EC55" i="11" s="1"/>
  <c r="ED55" i="11" s="1"/>
  <c r="EE55" i="11" s="1"/>
  <c r="EF55" i="11" s="1"/>
  <c r="EG55" i="11" s="1"/>
  <c r="EH55" i="11" s="1"/>
  <c r="EI55" i="11" s="1"/>
  <c r="EJ55" i="11" s="1"/>
  <c r="EK55" i="11" s="1"/>
  <c r="EL55" i="11" s="1"/>
  <c r="EM55" i="11" s="1"/>
  <c r="EN55" i="11" s="1"/>
  <c r="EO55" i="11" s="1"/>
  <c r="EP55" i="11" s="1"/>
  <c r="EQ55" i="11" s="1"/>
  <c r="ER55" i="11" s="1"/>
  <c r="ES55" i="11" s="1"/>
  <c r="ET55" i="11" s="1"/>
  <c r="EU55" i="11" s="1"/>
  <c r="EV55" i="11" s="1"/>
  <c r="EW55" i="11" s="1"/>
  <c r="EX55" i="11" s="1"/>
  <c r="EY55" i="11" s="1"/>
  <c r="EZ55" i="11" s="1"/>
  <c r="FA55" i="11" s="1"/>
  <c r="FB55" i="11" s="1"/>
  <c r="FC55" i="11" s="1"/>
  <c r="FD55" i="11" s="1"/>
  <c r="FE55" i="11" s="1"/>
  <c r="FF55" i="11" s="1"/>
  <c r="FG55" i="11" s="1"/>
  <c r="FH55" i="11" s="1"/>
  <c r="FI55" i="11" s="1"/>
  <c r="FJ55" i="11" s="1"/>
  <c r="FK55" i="11" s="1"/>
  <c r="FL55" i="11" s="1"/>
  <c r="FM55" i="11" s="1"/>
  <c r="FN55" i="11" s="1"/>
  <c r="FO55" i="11" s="1"/>
  <c r="FP55" i="11" s="1"/>
  <c r="FQ55" i="11" s="1"/>
  <c r="FR55" i="11" s="1"/>
  <c r="FS55" i="11" s="1"/>
  <c r="FT55" i="11" s="1"/>
  <c r="FU55" i="11" s="1"/>
  <c r="FV55" i="11" s="1"/>
  <c r="FW55" i="11" s="1"/>
  <c r="FX55" i="11" s="1"/>
  <c r="FY55" i="11" s="1"/>
  <c r="FZ55" i="11" s="1"/>
  <c r="GA55" i="11" s="1"/>
  <c r="GB55" i="11" s="1"/>
  <c r="GC55" i="11" s="1"/>
  <c r="GD55" i="11" s="1"/>
  <c r="GE55" i="11" s="1"/>
  <c r="GF55" i="11" s="1"/>
  <c r="GG55" i="11" s="1"/>
  <c r="GH55" i="11" s="1"/>
  <c r="GI55" i="11" s="1"/>
  <c r="GJ55" i="11" s="1"/>
  <c r="GK55" i="11" s="1"/>
  <c r="GL55" i="11" s="1"/>
  <c r="GM55" i="11" s="1"/>
  <c r="GN55" i="11" s="1"/>
  <c r="GO55" i="11" s="1"/>
  <c r="GP55" i="11" s="1"/>
  <c r="GQ55" i="11" s="1"/>
  <c r="GR55" i="11" s="1"/>
  <c r="GS55" i="11" s="1"/>
  <c r="GT55" i="11" s="1"/>
  <c r="GU55" i="11" s="1"/>
  <c r="GV55" i="11" s="1"/>
  <c r="GW55" i="11" s="1"/>
  <c r="GX55" i="11" s="1"/>
  <c r="GY55" i="11" s="1"/>
  <c r="GZ55" i="11" s="1"/>
  <c r="HA55" i="11" s="1"/>
  <c r="HB55" i="11" s="1"/>
  <c r="HE55" i="11"/>
  <c r="HF55" i="11" s="1"/>
  <c r="HG55" i="11" s="1"/>
  <c r="HH55" i="11" s="1"/>
  <c r="HI55" i="11" s="1"/>
  <c r="HJ55" i="11" s="1"/>
  <c r="R88" i="9"/>
  <c r="U88" i="9"/>
  <c r="X88" i="9"/>
  <c r="Z88" i="9"/>
  <c r="AB88" i="9"/>
  <c r="AE88" i="9"/>
  <c r="AI88" i="9"/>
  <c r="AK88" i="9"/>
  <c r="AM88" i="9"/>
  <c r="AN88" i="9"/>
  <c r="AP88" i="9"/>
  <c r="AR88" i="9"/>
  <c r="AT88" i="9"/>
  <c r="AV88" i="9"/>
  <c r="AX88" i="9"/>
  <c r="AY88" i="9"/>
  <c r="BB88" i="9"/>
  <c r="BD88" i="9"/>
  <c r="DN88" i="9"/>
  <c r="DO88" i="9"/>
  <c r="DP88" i="9"/>
  <c r="DQ88" i="9"/>
  <c r="DR88" i="9"/>
  <c r="DS88" i="9"/>
  <c r="DT88" i="9"/>
  <c r="DU88" i="9"/>
  <c r="DV88" i="9"/>
  <c r="DW88" i="9"/>
  <c r="DX88" i="9"/>
  <c r="DY88" i="9"/>
  <c r="DZ88" i="9"/>
  <c r="EA88" i="9"/>
  <c r="EB88" i="9"/>
  <c r="EC88" i="9"/>
  <c r="ED88" i="9"/>
  <c r="EE88" i="9"/>
  <c r="EF88" i="9"/>
  <c r="EG88" i="9"/>
  <c r="EH88" i="9"/>
  <c r="EI88" i="9"/>
  <c r="EJ88" i="9"/>
  <c r="EK88" i="9"/>
  <c r="EL88" i="9"/>
  <c r="EM88" i="9"/>
  <c r="EN88" i="9"/>
  <c r="EO88" i="9"/>
  <c r="EP88" i="9"/>
  <c r="EQ88" i="9"/>
  <c r="ER88" i="9"/>
  <c r="ES88" i="9"/>
  <c r="ET88" i="9"/>
  <c r="EU88" i="9"/>
  <c r="EV88" i="9"/>
  <c r="EW88" i="9"/>
  <c r="EX88" i="9"/>
  <c r="EY88" i="9"/>
  <c r="EZ88" i="9"/>
  <c r="FA88" i="9"/>
  <c r="FB88" i="9"/>
  <c r="FC88" i="9"/>
  <c r="FD88" i="9"/>
  <c r="FE88" i="9"/>
  <c r="FF88" i="9"/>
  <c r="FG88" i="9"/>
  <c r="FH88" i="9"/>
  <c r="FI88" i="9"/>
  <c r="FJ88" i="9"/>
  <c r="FK88" i="9"/>
  <c r="FL88" i="9"/>
  <c r="FM88" i="9"/>
  <c r="FN88" i="9"/>
  <c r="FO88" i="9"/>
  <c r="FP88" i="9"/>
  <c r="FQ88" i="9"/>
  <c r="FR88" i="9"/>
  <c r="FS88" i="9"/>
  <c r="FT88" i="9"/>
  <c r="FU88" i="9"/>
  <c r="FV88" i="9"/>
  <c r="FW88" i="9"/>
  <c r="FX88" i="9"/>
  <c r="FY88" i="9"/>
  <c r="FZ88" i="9"/>
  <c r="GA88" i="9"/>
  <c r="GB88" i="9"/>
  <c r="GC88" i="9"/>
  <c r="GD88" i="9"/>
  <c r="GE88" i="9"/>
  <c r="GF88" i="9"/>
  <c r="GG88" i="9"/>
  <c r="GH88" i="9"/>
  <c r="GI88" i="9"/>
  <c r="GJ88" i="9"/>
  <c r="GK88" i="9"/>
  <c r="GL88" i="9"/>
  <c r="GM88" i="9"/>
  <c r="GN88" i="9"/>
  <c r="GO88" i="9"/>
  <c r="GP88" i="9"/>
  <c r="GQ88" i="9"/>
  <c r="GR88" i="9"/>
  <c r="GS88" i="9"/>
  <c r="GT88" i="9"/>
  <c r="GU88" i="9"/>
  <c r="GV88" i="9"/>
  <c r="GW88" i="9"/>
  <c r="Q88" i="9"/>
  <c r="S88" i="9"/>
  <c r="V88" i="9"/>
  <c r="Y88" i="9"/>
  <c r="AC88" i="9"/>
  <c r="AF88" i="9"/>
  <c r="AH88" i="9"/>
  <c r="AJ88" i="9"/>
  <c r="AL88" i="9"/>
  <c r="AO88" i="9"/>
  <c r="AQ88" i="9"/>
  <c r="AS88" i="9"/>
  <c r="AU88" i="9"/>
  <c r="AW88" i="9"/>
  <c r="AZ88" i="9"/>
  <c r="BA88" i="9"/>
  <c r="BC88" i="9"/>
  <c r="BE88" i="9"/>
  <c r="BG88" i="9"/>
  <c r="BI88" i="9"/>
  <c r="BJ88" i="9"/>
  <c r="BL88" i="9"/>
  <c r="BN88" i="9"/>
  <c r="BP88" i="9"/>
  <c r="BR88" i="9"/>
  <c r="BT88" i="9"/>
  <c r="CN88" i="9"/>
  <c r="CO88" i="9"/>
  <c r="CP88" i="9"/>
  <c r="CQ88" i="9"/>
  <c r="CR88" i="9"/>
  <c r="CS88" i="9"/>
  <c r="CT88" i="9"/>
  <c r="CU88" i="9"/>
  <c r="CV88" i="9"/>
  <c r="CW88" i="9"/>
  <c r="CX88" i="9"/>
  <c r="CY88" i="9"/>
  <c r="CZ88" i="9"/>
  <c r="DA88" i="9"/>
  <c r="DB88" i="9"/>
  <c r="DC88" i="9"/>
  <c r="DD88" i="9"/>
  <c r="DE88" i="9"/>
  <c r="DF88" i="9"/>
  <c r="DG88" i="9"/>
  <c r="DH88" i="9"/>
  <c r="DI88" i="9"/>
  <c r="DJ88" i="9"/>
  <c r="DK88" i="9"/>
  <c r="DL88" i="9"/>
  <c r="DM88" i="9"/>
  <c r="P88" i="9"/>
  <c r="T88" i="9"/>
  <c r="W88" i="9"/>
  <c r="AA88" i="9"/>
  <c r="AD88" i="9"/>
  <c r="AG88" i="9"/>
  <c r="BF88" i="9"/>
  <c r="BH88" i="9"/>
  <c r="BK88" i="9"/>
  <c r="BM88" i="9"/>
  <c r="BO88" i="9"/>
  <c r="BQ88" i="9"/>
  <c r="BS88" i="9"/>
  <c r="BU88" i="9"/>
  <c r="BV88" i="9"/>
  <c r="BW88" i="9"/>
  <c r="BX88" i="9"/>
  <c r="BY88" i="9"/>
  <c r="BZ88" i="9"/>
  <c r="CA88" i="9"/>
  <c r="CB88" i="9"/>
  <c r="CC88" i="9"/>
  <c r="CD88" i="9"/>
  <c r="CE88" i="9"/>
  <c r="CF88" i="9"/>
  <c r="CG88" i="9"/>
  <c r="CH88" i="9"/>
  <c r="CI88" i="9"/>
  <c r="CJ88" i="9"/>
  <c r="CK88" i="9"/>
  <c r="CL88" i="9"/>
  <c r="CM88" i="9"/>
  <c r="O85" i="9"/>
  <c r="D94" i="9"/>
  <c r="D77" i="9"/>
  <c r="D70" i="9"/>
  <c r="O5" i="9"/>
  <c r="C253" i="2"/>
  <c r="C173" i="2"/>
  <c r="C20" i="12"/>
  <c r="K37" i="9"/>
  <c r="J37" i="9" s="1"/>
  <c r="B36" i="7"/>
  <c r="J5" i="7"/>
  <c r="I4" i="7"/>
  <c r="G37" i="9"/>
  <c r="L74" i="2"/>
  <c r="L73" i="2"/>
  <c r="L106" i="2"/>
  <c r="L119" i="2"/>
  <c r="L131" i="2"/>
  <c r="L130" i="2"/>
  <c r="L129" i="2"/>
  <c r="L128" i="2"/>
  <c r="L127" i="2"/>
  <c r="L126" i="2"/>
  <c r="L125" i="2"/>
  <c r="L124" i="2"/>
  <c r="L105" i="2"/>
  <c r="L123" i="2"/>
  <c r="L122" i="2"/>
  <c r="L121" i="2"/>
  <c r="L120" i="2"/>
  <c r="L118" i="2"/>
  <c r="L116" i="2"/>
  <c r="L115" i="2"/>
  <c r="L114" i="2"/>
  <c r="L117" i="2"/>
  <c r="L113" i="2"/>
  <c r="L112" i="2"/>
  <c r="L111" i="2"/>
  <c r="L110" i="2"/>
  <c r="L109" i="2"/>
  <c r="L108" i="2"/>
  <c r="L107" i="2"/>
  <c r="D165" i="2"/>
  <c r="F203" i="2"/>
  <c r="K67" i="2"/>
  <c r="L67" i="2"/>
  <c r="L66" i="2"/>
  <c r="L65" i="2"/>
  <c r="L64" i="2"/>
  <c r="L63" i="2"/>
  <c r="L48" i="2"/>
  <c r="L58" i="2"/>
  <c r="L52" i="2"/>
  <c r="L60" i="2"/>
  <c r="L42" i="2"/>
  <c r="L61" i="2"/>
  <c r="L53" i="2"/>
  <c r="L50" i="2"/>
  <c r="L49" i="2"/>
  <c r="L56" i="2"/>
  <c r="L54" i="2"/>
  <c r="L47" i="2"/>
  <c r="L41" i="2"/>
  <c r="L57" i="2"/>
  <c r="L55" i="2"/>
  <c r="L59" i="2"/>
  <c r="L43" i="2"/>
  <c r="L45" i="2"/>
  <c r="L62" i="2"/>
  <c r="L44" i="2"/>
  <c r="L46" i="2"/>
  <c r="L51" i="2"/>
  <c r="C236" i="2"/>
  <c r="C229" i="2"/>
  <c r="L91" i="2"/>
  <c r="L90" i="2"/>
  <c r="L88" i="2"/>
  <c r="L89" i="2"/>
  <c r="L92" i="2"/>
  <c r="L99" i="2"/>
  <c r="L98" i="2"/>
  <c r="L94" i="2"/>
  <c r="L93" i="2"/>
  <c r="L87" i="2"/>
  <c r="L86" i="2"/>
  <c r="L85" i="2"/>
  <c r="L77" i="2"/>
  <c r="L76" i="2"/>
  <c r="L75" i="2"/>
  <c r="L191" i="2"/>
  <c r="L187" i="2"/>
  <c r="L188" i="2"/>
  <c r="L182" i="2"/>
  <c r="L186" i="2"/>
  <c r="L181" i="2"/>
  <c r="L183" i="2"/>
  <c r="L180" i="2"/>
  <c r="L178" i="2"/>
  <c r="L177" i="2"/>
  <c r="L202" i="2"/>
  <c r="L201" i="2"/>
  <c r="L200" i="2"/>
  <c r="L199" i="2"/>
  <c r="L198" i="2"/>
  <c r="L197" i="2"/>
  <c r="L196" i="2"/>
  <c r="L195" i="2"/>
  <c r="L194" i="2"/>
  <c r="L193" i="2"/>
  <c r="L192" i="2"/>
  <c r="L189" i="2"/>
  <c r="L184" i="2"/>
  <c r="L190" i="2"/>
  <c r="L185" i="2"/>
  <c r="L179" i="2"/>
  <c r="L96" i="2"/>
  <c r="L95" i="2"/>
  <c r="L97" i="2"/>
  <c r="L82" i="2"/>
  <c r="L79" i="2"/>
  <c r="L80" i="2"/>
  <c r="L78" i="2"/>
  <c r="L84" i="2"/>
  <c r="L83" i="2"/>
  <c r="L81" i="2"/>
  <c r="K133" i="2"/>
  <c r="GW6" i="2"/>
  <c r="K101" i="2"/>
  <c r="L31" i="2"/>
  <c r="L24" i="2"/>
  <c r="L12" i="2"/>
  <c r="L10" i="2"/>
  <c r="L16" i="2"/>
  <c r="L13" i="2"/>
  <c r="L28" i="2"/>
  <c r="L22" i="2"/>
  <c r="L14" i="2"/>
  <c r="L33" i="2"/>
  <c r="L30" i="2"/>
  <c r="L27" i="2"/>
  <c r="L25" i="2"/>
  <c r="L9" i="2"/>
  <c r="L29" i="2"/>
  <c r="L17" i="2"/>
  <c r="L11" i="2"/>
  <c r="L18" i="2"/>
  <c r="L26" i="2"/>
  <c r="L21" i="2"/>
  <c r="L23" i="2"/>
  <c r="L20" i="2"/>
  <c r="L19" i="2"/>
  <c r="L15" i="2"/>
  <c r="L5" i="2"/>
  <c r="L35" i="2"/>
  <c r="L32" i="2"/>
  <c r="L34" i="2"/>
  <c r="F37" i="2"/>
  <c r="K37" i="2"/>
  <c r="K173" i="2" s="1"/>
  <c r="M6" i="2"/>
  <c r="D42" i="11" l="1"/>
  <c r="F40" i="11"/>
  <c r="G40" i="11" s="1"/>
  <c r="I40" i="11" s="1"/>
  <c r="F38" i="11"/>
  <c r="G38" i="11" s="1"/>
  <c r="I38" i="11" s="1"/>
  <c r="F35" i="11"/>
  <c r="G35" i="11" s="1"/>
  <c r="I35" i="11" s="1"/>
  <c r="F30" i="11"/>
  <c r="G30" i="11" s="1"/>
  <c r="I30" i="11" s="1"/>
  <c r="F21" i="11"/>
  <c r="G21" i="11" s="1"/>
  <c r="I21" i="11" s="1"/>
  <c r="F16" i="11"/>
  <c r="G16" i="11" s="1"/>
  <c r="I16" i="11" s="1"/>
  <c r="F23" i="11"/>
  <c r="G23" i="11" s="1"/>
  <c r="I23" i="11" s="1"/>
  <c r="F19" i="11"/>
  <c r="G19" i="11" s="1"/>
  <c r="I19" i="11" s="1"/>
  <c r="F26" i="11"/>
  <c r="G26" i="11" s="1"/>
  <c r="I26" i="11" s="1"/>
  <c r="F14" i="11"/>
  <c r="G14" i="11" s="1"/>
  <c r="F22" i="11"/>
  <c r="G22" i="11" s="1"/>
  <c r="I22" i="11" s="1"/>
  <c r="F32" i="11"/>
  <c r="G32" i="11" s="1"/>
  <c r="I32" i="11" s="1"/>
  <c r="F24" i="11"/>
  <c r="G24" i="11" s="1"/>
  <c r="I24" i="11" s="1"/>
  <c r="F20" i="11"/>
  <c r="G20" i="11" s="1"/>
  <c r="I20" i="11" s="1"/>
  <c r="F15" i="11"/>
  <c r="G15" i="11" s="1"/>
  <c r="I15" i="11" s="1"/>
  <c r="F31" i="11"/>
  <c r="G31" i="11" s="1"/>
  <c r="I31" i="11" s="1"/>
  <c r="F17" i="11"/>
  <c r="G17" i="11" s="1"/>
  <c r="I17" i="11" s="1"/>
  <c r="F28" i="11"/>
  <c r="G28" i="11" s="1"/>
  <c r="I28" i="11" s="1"/>
  <c r="F36" i="11"/>
  <c r="G36" i="11" s="1"/>
  <c r="I36" i="11" s="1"/>
  <c r="F39" i="11"/>
  <c r="G39" i="11" s="1"/>
  <c r="I39" i="11" s="1"/>
  <c r="F37" i="11"/>
  <c r="G37" i="11" s="1"/>
  <c r="I37" i="11" s="1"/>
  <c r="F34" i="11"/>
  <c r="G34" i="11" s="1"/>
  <c r="I34" i="11" s="1"/>
  <c r="F33" i="11"/>
  <c r="G33" i="11" s="1"/>
  <c r="I33" i="11" s="1"/>
  <c r="F27" i="11"/>
  <c r="G27" i="11" s="1"/>
  <c r="I27" i="11" s="1"/>
  <c r="F25" i="11"/>
  <c r="G25" i="11" s="1"/>
  <c r="I25" i="11" s="1"/>
  <c r="F18" i="11"/>
  <c r="G18" i="11" s="1"/>
  <c r="I18" i="11" s="1"/>
  <c r="F29" i="11"/>
  <c r="G29" i="11" s="1"/>
  <c r="I29" i="11" s="1"/>
  <c r="P31" i="9"/>
  <c r="P21" i="9"/>
  <c r="P23" i="9"/>
  <c r="P19" i="9"/>
  <c r="P15" i="9"/>
  <c r="P5" i="9"/>
  <c r="P34" i="9"/>
  <c r="P33" i="9"/>
  <c r="P27" i="9"/>
  <c r="P29" i="9"/>
  <c r="P26" i="9"/>
  <c r="P24" i="9"/>
  <c r="P22" i="9"/>
  <c r="P18" i="9"/>
  <c r="P17" i="9"/>
  <c r="P11" i="9"/>
  <c r="P13" i="9"/>
  <c r="P35" i="9"/>
  <c r="P32" i="9"/>
  <c r="P30" i="9"/>
  <c r="P28" i="9"/>
  <c r="P25" i="9"/>
  <c r="P20" i="9"/>
  <c r="P16" i="9"/>
  <c r="P14" i="9"/>
  <c r="P12" i="9"/>
  <c r="P10" i="9"/>
  <c r="P9" i="9"/>
  <c r="Q6" i="9"/>
  <c r="B36" i="10"/>
  <c r="J5" i="10"/>
  <c r="I4" i="10"/>
  <c r="O37" i="9"/>
  <c r="K170" i="2"/>
  <c r="O42" i="9" s="1"/>
  <c r="HE11" i="11"/>
  <c r="V11" i="11"/>
  <c r="U10" i="11"/>
  <c r="C21" i="12"/>
  <c r="J4" i="7"/>
  <c r="K5" i="7"/>
  <c r="F37" i="9"/>
  <c r="HB6" i="9"/>
  <c r="M131" i="2"/>
  <c r="M130" i="2"/>
  <c r="M129" i="2"/>
  <c r="M128" i="2"/>
  <c r="M127" i="2"/>
  <c r="M126" i="2"/>
  <c r="M125" i="2"/>
  <c r="M124" i="2"/>
  <c r="M123" i="2"/>
  <c r="M122" i="2"/>
  <c r="M121" i="2"/>
  <c r="M120" i="2"/>
  <c r="M117" i="2"/>
  <c r="M116" i="2"/>
  <c r="M115" i="2"/>
  <c r="M119" i="2"/>
  <c r="M118" i="2"/>
  <c r="M114" i="2"/>
  <c r="M113" i="2"/>
  <c r="M112" i="2"/>
  <c r="M111" i="2"/>
  <c r="M110" i="2"/>
  <c r="M109" i="2"/>
  <c r="M108" i="2"/>
  <c r="M107" i="2"/>
  <c r="M106" i="2"/>
  <c r="M105" i="2"/>
  <c r="K69" i="2"/>
  <c r="K203" i="2"/>
  <c r="F205" i="2"/>
  <c r="L69" i="2"/>
  <c r="L167" i="2" s="1"/>
  <c r="M63" i="2"/>
  <c r="M62" i="2"/>
  <c r="M57" i="2"/>
  <c r="M56" i="2"/>
  <c r="M46" i="2"/>
  <c r="M61" i="2"/>
  <c r="M60" i="2"/>
  <c r="M59" i="2"/>
  <c r="M58" i="2"/>
  <c r="M47" i="2"/>
  <c r="M55" i="2"/>
  <c r="M54" i="2"/>
  <c r="M53" i="2"/>
  <c r="M52" i="2"/>
  <c r="M50" i="2"/>
  <c r="M44" i="2"/>
  <c r="M49" i="2"/>
  <c r="M48" i="2"/>
  <c r="M42" i="2"/>
  <c r="M41" i="2"/>
  <c r="M67" i="2"/>
  <c r="M66" i="2"/>
  <c r="M65" i="2"/>
  <c r="M64" i="2"/>
  <c r="M51" i="2"/>
  <c r="M45" i="2"/>
  <c r="M43" i="2"/>
  <c r="E37" i="2"/>
  <c r="M76" i="2"/>
  <c r="M75" i="2"/>
  <c r="M74" i="2"/>
  <c r="M91" i="2"/>
  <c r="M192" i="2"/>
  <c r="M179" i="2"/>
  <c r="M87" i="2"/>
  <c r="M185" i="2"/>
  <c r="M181" i="2"/>
  <c r="M88" i="2"/>
  <c r="M182" i="2"/>
  <c r="M183" i="2"/>
  <c r="M180" i="2"/>
  <c r="M89" i="2"/>
  <c r="M83" i="2"/>
  <c r="M78" i="2"/>
  <c r="M79" i="2"/>
  <c r="M84" i="2"/>
  <c r="M82" i="2"/>
  <c r="M90" i="2"/>
  <c r="M73" i="2"/>
  <c r="M202" i="2"/>
  <c r="M201" i="2"/>
  <c r="M200" i="2"/>
  <c r="M199" i="2"/>
  <c r="M198" i="2"/>
  <c r="M197" i="2"/>
  <c r="M196" i="2"/>
  <c r="M195" i="2"/>
  <c r="M194" i="2"/>
  <c r="M193" i="2"/>
  <c r="M189" i="2"/>
  <c r="M188" i="2"/>
  <c r="M187" i="2"/>
  <c r="M178" i="2"/>
  <c r="M80" i="2"/>
  <c r="M81" i="2"/>
  <c r="M99" i="2"/>
  <c r="M98" i="2"/>
  <c r="M94" i="2"/>
  <c r="M93" i="2"/>
  <c r="M191" i="2"/>
  <c r="M190" i="2"/>
  <c r="M186" i="2"/>
  <c r="M184" i="2"/>
  <c r="M92" i="2"/>
  <c r="M177" i="2"/>
  <c r="M86" i="2"/>
  <c r="M85" i="2"/>
  <c r="M77" i="2"/>
  <c r="M96" i="2"/>
  <c r="M95" i="2"/>
  <c r="M97" i="2"/>
  <c r="L133" i="2"/>
  <c r="L37" i="2"/>
  <c r="L173" i="2" s="1"/>
  <c r="L101" i="2"/>
  <c r="L170" i="2" s="1"/>
  <c r="P42" i="9" s="1"/>
  <c r="GX6" i="2"/>
  <c r="M23" i="2"/>
  <c r="M19" i="2"/>
  <c r="M11" i="2"/>
  <c r="M28" i="2"/>
  <c r="M27" i="2"/>
  <c r="M13" i="2"/>
  <c r="M12" i="2"/>
  <c r="M31" i="2"/>
  <c r="M24" i="2"/>
  <c r="M32" i="2"/>
  <c r="M20" i="2"/>
  <c r="M10" i="2"/>
  <c r="M30" i="2"/>
  <c r="M25" i="2"/>
  <c r="M22" i="2"/>
  <c r="M33" i="2"/>
  <c r="M29" i="2"/>
  <c r="M17" i="2"/>
  <c r="M26" i="2"/>
  <c r="M14" i="2"/>
  <c r="M34" i="2"/>
  <c r="M18" i="2"/>
  <c r="M16" i="2"/>
  <c r="M5" i="2"/>
  <c r="M35" i="2"/>
  <c r="M9" i="2"/>
  <c r="M21" i="2"/>
  <c r="M15" i="2"/>
  <c r="N6" i="2"/>
  <c r="P37" i="9" l="1"/>
  <c r="HD46" i="11"/>
  <c r="G42" i="11"/>
  <c r="I14" i="11"/>
  <c r="I42" i="11" s="1"/>
  <c r="Q19" i="9"/>
  <c r="Q12" i="9"/>
  <c r="Q27" i="9"/>
  <c r="Q32" i="9"/>
  <c r="Q29" i="9"/>
  <c r="Q25" i="9"/>
  <c r="Q22" i="9"/>
  <c r="Q23" i="9"/>
  <c r="Q17" i="9"/>
  <c r="Q11" i="9"/>
  <c r="Q15" i="9"/>
  <c r="Q13" i="9"/>
  <c r="Q9" i="9"/>
  <c r="R6" i="9"/>
  <c r="Q14" i="9"/>
  <c r="Q21" i="9"/>
  <c r="Q5" i="9"/>
  <c r="Q31" i="9"/>
  <c r="Q16" i="9"/>
  <c r="Q26" i="9"/>
  <c r="Q35" i="9"/>
  <c r="Q34" i="9"/>
  <c r="Q33" i="9"/>
  <c r="Q30" i="9"/>
  <c r="Q28" i="9"/>
  <c r="Q24" i="9"/>
  <c r="Q20" i="9"/>
  <c r="Q18" i="9"/>
  <c r="Q10" i="9"/>
  <c r="J4" i="10"/>
  <c r="K5" i="10"/>
  <c r="V10" i="11"/>
  <c r="W11" i="11"/>
  <c r="K167" i="2"/>
  <c r="K171" i="2" s="1"/>
  <c r="O39" i="9"/>
  <c r="G50" i="9"/>
  <c r="K205" i="2"/>
  <c r="O50" i="9" s="1"/>
  <c r="F209" i="2"/>
  <c r="C22" i="12"/>
  <c r="L5" i="7"/>
  <c r="K4" i="7"/>
  <c r="L171" i="2"/>
  <c r="K234" i="2"/>
  <c r="P39" i="9"/>
  <c r="L234" i="2"/>
  <c r="HC6" i="9"/>
  <c r="N131" i="2"/>
  <c r="N130" i="2"/>
  <c r="N129" i="2"/>
  <c r="N128" i="2"/>
  <c r="N127" i="2"/>
  <c r="N126" i="2"/>
  <c r="N125" i="2"/>
  <c r="N124" i="2"/>
  <c r="N123" i="2"/>
  <c r="N122" i="2"/>
  <c r="N121" i="2"/>
  <c r="N120" i="2"/>
  <c r="N118" i="2"/>
  <c r="N117" i="2"/>
  <c r="N116" i="2"/>
  <c r="N115" i="2"/>
  <c r="N114" i="2"/>
  <c r="N119" i="2"/>
  <c r="N113" i="2"/>
  <c r="N112" i="2"/>
  <c r="N111" i="2"/>
  <c r="N110" i="2"/>
  <c r="N109" i="2"/>
  <c r="N108" i="2"/>
  <c r="N107" i="2"/>
  <c r="N106" i="2"/>
  <c r="N105" i="2"/>
  <c r="I17" i="7"/>
  <c r="I18" i="7"/>
  <c r="I16" i="7"/>
  <c r="J18" i="7"/>
  <c r="J17" i="7"/>
  <c r="J16" i="7"/>
  <c r="M69" i="2"/>
  <c r="M167" i="2" s="1"/>
  <c r="N62" i="2"/>
  <c r="N59" i="2"/>
  <c r="N57" i="2"/>
  <c r="N56" i="2"/>
  <c r="N43" i="2"/>
  <c r="N61" i="2"/>
  <c r="N60" i="2"/>
  <c r="N58" i="2"/>
  <c r="N50" i="2"/>
  <c r="N49" i="2"/>
  <c r="N45" i="2"/>
  <c r="N55" i="2"/>
  <c r="N54" i="2"/>
  <c r="N53" i="2"/>
  <c r="N52" i="2"/>
  <c r="N46" i="2"/>
  <c r="N67" i="2"/>
  <c r="N48" i="2"/>
  <c r="N42" i="2"/>
  <c r="N41" i="2"/>
  <c r="N66" i="2"/>
  <c r="N65" i="2"/>
  <c r="N64" i="2"/>
  <c r="N63" i="2"/>
  <c r="N47" i="2"/>
  <c r="N51" i="2"/>
  <c r="N44" i="2"/>
  <c r="D11" i="12"/>
  <c r="O56" i="9" s="1"/>
  <c r="N188" i="2"/>
  <c r="N187" i="2"/>
  <c r="N186" i="2"/>
  <c r="N185" i="2"/>
  <c r="N177" i="2"/>
  <c r="N90" i="2"/>
  <c r="N202" i="2"/>
  <c r="N201" i="2"/>
  <c r="N200" i="2"/>
  <c r="N199" i="2"/>
  <c r="N196" i="2"/>
  <c r="N195" i="2"/>
  <c r="N94" i="2"/>
  <c r="N193" i="2"/>
  <c r="N182" i="2"/>
  <c r="N180" i="2"/>
  <c r="N158" i="2"/>
  <c r="N198" i="2" s="1"/>
  <c r="N184" i="2"/>
  <c r="N178" i="2"/>
  <c r="N96" i="2"/>
  <c r="N95" i="2"/>
  <c r="N89" i="2"/>
  <c r="N88" i="2"/>
  <c r="N83" i="2"/>
  <c r="N84" i="2"/>
  <c r="N80" i="2"/>
  <c r="N79" i="2"/>
  <c r="N78" i="2"/>
  <c r="N81" i="2"/>
  <c r="N82" i="2"/>
  <c r="N99" i="2"/>
  <c r="N98" i="2"/>
  <c r="N97" i="2"/>
  <c r="N93" i="2"/>
  <c r="N91" i="2"/>
  <c r="N87" i="2"/>
  <c r="N86" i="2"/>
  <c r="N85" i="2"/>
  <c r="N77" i="2"/>
  <c r="N76" i="2"/>
  <c r="N75" i="2"/>
  <c r="N74" i="2"/>
  <c r="N194" i="2"/>
  <c r="N73" i="2"/>
  <c r="N189" i="2"/>
  <c r="N181" i="2"/>
  <c r="N183" i="2"/>
  <c r="N92" i="2"/>
  <c r="N191" i="2"/>
  <c r="N179" i="2"/>
  <c r="N157" i="2"/>
  <c r="N197" i="2" s="1"/>
  <c r="N192" i="2"/>
  <c r="N190" i="2"/>
  <c r="M133" i="2"/>
  <c r="M101" i="2"/>
  <c r="M37" i="2"/>
  <c r="M173" i="2" s="1"/>
  <c r="GY6" i="2"/>
  <c r="N32" i="2"/>
  <c r="N31" i="2"/>
  <c r="N22" i="2"/>
  <c r="N16" i="2"/>
  <c r="N30" i="2"/>
  <c r="N28" i="2"/>
  <c r="N26" i="2"/>
  <c r="N25" i="2"/>
  <c r="N23" i="2"/>
  <c r="N21" i="2"/>
  <c r="N18" i="2"/>
  <c r="N9" i="2"/>
  <c r="N33" i="2"/>
  <c r="N29" i="2"/>
  <c r="N17" i="2"/>
  <c r="N14" i="2"/>
  <c r="N27" i="2"/>
  <c r="N24" i="2"/>
  <c r="N15" i="2"/>
  <c r="N11" i="2"/>
  <c r="N35" i="2"/>
  <c r="N13" i="2"/>
  <c r="N12" i="2"/>
  <c r="N10" i="2"/>
  <c r="N5" i="2"/>
  <c r="N34" i="2"/>
  <c r="N20" i="2"/>
  <c r="N19" i="2"/>
  <c r="O6" i="2"/>
  <c r="Q37" i="9" l="1"/>
  <c r="HD48" i="11"/>
  <c r="HD51" i="11"/>
  <c r="R31" i="9"/>
  <c r="R27" i="9"/>
  <c r="R26" i="9"/>
  <c r="R21" i="9"/>
  <c r="R25" i="9"/>
  <c r="R24" i="9"/>
  <c r="R22" i="9"/>
  <c r="R23" i="9"/>
  <c r="R20" i="9"/>
  <c r="R19" i="9"/>
  <c r="R18" i="9"/>
  <c r="R17" i="9"/>
  <c r="R16" i="9"/>
  <c r="R35" i="9"/>
  <c r="R33" i="9"/>
  <c r="R10" i="9"/>
  <c r="R29" i="9"/>
  <c r="R28" i="9"/>
  <c r="R30" i="9"/>
  <c r="R34" i="9"/>
  <c r="R32" i="9"/>
  <c r="R14" i="9"/>
  <c r="R13" i="9"/>
  <c r="R12" i="9"/>
  <c r="R11" i="9"/>
  <c r="R9" i="9"/>
  <c r="S6" i="9"/>
  <c r="R5" i="9"/>
  <c r="R15" i="9"/>
  <c r="O265" i="2"/>
  <c r="K4" i="10"/>
  <c r="L5" i="10"/>
  <c r="W10" i="11"/>
  <c r="X11" i="11"/>
  <c r="M170" i="2"/>
  <c r="Q42" i="9" s="1"/>
  <c r="P44" i="9"/>
  <c r="O44" i="9"/>
  <c r="O54" i="9"/>
  <c r="O52" i="9"/>
  <c r="O75" i="9"/>
  <c r="P75" i="9"/>
  <c r="P92" i="9" s="1"/>
  <c r="O88" i="9"/>
  <c r="M5" i="7"/>
  <c r="L4" i="7"/>
  <c r="K213" i="2"/>
  <c r="K211" i="2"/>
  <c r="K209" i="2"/>
  <c r="K251" i="2"/>
  <c r="K269" i="2" s="1"/>
  <c r="K240" i="2"/>
  <c r="K257" i="2" s="1"/>
  <c r="L240" i="2"/>
  <c r="L257" i="2" s="1"/>
  <c r="C23" i="12"/>
  <c r="L251" i="2"/>
  <c r="L269" i="2" s="1"/>
  <c r="K215" i="2"/>
  <c r="L247" i="2"/>
  <c r="L265" i="2" s="1"/>
  <c r="M247" i="2"/>
  <c r="M265" i="2" s="1"/>
  <c r="N247" i="2"/>
  <c r="N265" i="2" s="1"/>
  <c r="O247" i="2"/>
  <c r="P247" i="2"/>
  <c r="Q247" i="2"/>
  <c r="R247" i="2"/>
  <c r="S247" i="2"/>
  <c r="T247" i="2"/>
  <c r="U247" i="2"/>
  <c r="V247" i="2"/>
  <c r="W247" i="2"/>
  <c r="X247" i="2"/>
  <c r="Y247" i="2"/>
  <c r="Z247" i="2"/>
  <c r="AA247" i="2"/>
  <c r="AB247" i="2"/>
  <c r="AC247" i="2"/>
  <c r="AD247" i="2"/>
  <c r="AE247" i="2"/>
  <c r="AF247" i="2"/>
  <c r="AG247" i="2"/>
  <c r="AH247" i="2"/>
  <c r="AI247" i="2"/>
  <c r="AJ247" i="2"/>
  <c r="AK247" i="2"/>
  <c r="AL247" i="2"/>
  <c r="AM247" i="2"/>
  <c r="AN247" i="2"/>
  <c r="AO247" i="2"/>
  <c r="AP247" i="2"/>
  <c r="AQ247" i="2"/>
  <c r="AR247" i="2"/>
  <c r="AS247" i="2"/>
  <c r="AT247" i="2"/>
  <c r="AU247" i="2"/>
  <c r="AV247" i="2"/>
  <c r="AW247" i="2"/>
  <c r="AX247" i="2"/>
  <c r="AY247" i="2"/>
  <c r="AZ247" i="2"/>
  <c r="BA247" i="2"/>
  <c r="BB247" i="2"/>
  <c r="BC247" i="2"/>
  <c r="BD247" i="2"/>
  <c r="BE247" i="2"/>
  <c r="BF247" i="2"/>
  <c r="BG247" i="2"/>
  <c r="BH247" i="2"/>
  <c r="BI247" i="2"/>
  <c r="BJ247" i="2"/>
  <c r="BK247" i="2"/>
  <c r="BL247" i="2"/>
  <c r="BM247" i="2"/>
  <c r="BN247" i="2"/>
  <c r="BO247" i="2"/>
  <c r="BP247" i="2"/>
  <c r="BQ247" i="2"/>
  <c r="BR247" i="2"/>
  <c r="BS247" i="2"/>
  <c r="BT247" i="2"/>
  <c r="BU247" i="2"/>
  <c r="BV247" i="2"/>
  <c r="BW247" i="2"/>
  <c r="BX247" i="2"/>
  <c r="BY247" i="2"/>
  <c r="BZ247" i="2"/>
  <c r="CA247" i="2"/>
  <c r="CB247" i="2"/>
  <c r="CC247" i="2"/>
  <c r="CD247" i="2"/>
  <c r="CE247" i="2"/>
  <c r="CF247" i="2"/>
  <c r="CG247" i="2"/>
  <c r="CH247" i="2"/>
  <c r="CI247" i="2"/>
  <c r="CJ247" i="2"/>
  <c r="CK247" i="2"/>
  <c r="CL247" i="2"/>
  <c r="CM247" i="2"/>
  <c r="CN247" i="2"/>
  <c r="CO247" i="2"/>
  <c r="CP247" i="2"/>
  <c r="CQ247" i="2"/>
  <c r="CR247" i="2"/>
  <c r="CS247" i="2"/>
  <c r="CT247" i="2"/>
  <c r="CU247" i="2"/>
  <c r="CV247" i="2"/>
  <c r="CW247" i="2"/>
  <c r="CX247" i="2"/>
  <c r="CY247" i="2"/>
  <c r="CZ247" i="2"/>
  <c r="DA247" i="2"/>
  <c r="DB247" i="2"/>
  <c r="DC247" i="2"/>
  <c r="DD247" i="2"/>
  <c r="DE247" i="2"/>
  <c r="DF247" i="2"/>
  <c r="DG247" i="2"/>
  <c r="DH247" i="2"/>
  <c r="DI247" i="2"/>
  <c r="DJ247" i="2"/>
  <c r="DK247" i="2"/>
  <c r="DL247" i="2"/>
  <c r="DM247" i="2"/>
  <c r="DN247" i="2"/>
  <c r="DO247" i="2"/>
  <c r="DP247" i="2"/>
  <c r="DQ247" i="2"/>
  <c r="DR247" i="2"/>
  <c r="DS247" i="2"/>
  <c r="DT247" i="2"/>
  <c r="DU247" i="2"/>
  <c r="DV247" i="2"/>
  <c r="DW247" i="2"/>
  <c r="DX247" i="2"/>
  <c r="DY247" i="2"/>
  <c r="DZ247" i="2"/>
  <c r="EA247" i="2"/>
  <c r="EB247" i="2"/>
  <c r="EC247" i="2"/>
  <c r="ED247" i="2"/>
  <c r="EE247" i="2"/>
  <c r="EF247" i="2"/>
  <c r="EG247" i="2"/>
  <c r="EH247" i="2"/>
  <c r="EI247" i="2"/>
  <c r="EJ247" i="2"/>
  <c r="EK247" i="2"/>
  <c r="EL247" i="2"/>
  <c r="EM247" i="2"/>
  <c r="EN247" i="2"/>
  <c r="EO247" i="2"/>
  <c r="EP247" i="2"/>
  <c r="EQ247" i="2"/>
  <c r="ER247" i="2"/>
  <c r="ES247" i="2"/>
  <c r="ET247" i="2"/>
  <c r="EU247" i="2"/>
  <c r="EV247" i="2"/>
  <c r="EW247" i="2"/>
  <c r="EX247" i="2"/>
  <c r="EY247" i="2"/>
  <c r="EZ247" i="2"/>
  <c r="FA247" i="2"/>
  <c r="FB247" i="2"/>
  <c r="FC247" i="2"/>
  <c r="FD247" i="2"/>
  <c r="FE247" i="2"/>
  <c r="FF247" i="2"/>
  <c r="FG247" i="2"/>
  <c r="FH247" i="2"/>
  <c r="FI247" i="2"/>
  <c r="FJ247" i="2"/>
  <c r="FK247" i="2"/>
  <c r="FL247" i="2"/>
  <c r="FM247" i="2"/>
  <c r="FN247" i="2"/>
  <c r="FO247" i="2"/>
  <c r="FP247" i="2"/>
  <c r="FQ247" i="2"/>
  <c r="FR247" i="2"/>
  <c r="FS247" i="2"/>
  <c r="FT247" i="2"/>
  <c r="FU247" i="2"/>
  <c r="FV247" i="2"/>
  <c r="FW247" i="2"/>
  <c r="FX247" i="2"/>
  <c r="FY247" i="2"/>
  <c r="FZ247" i="2"/>
  <c r="GA247" i="2"/>
  <c r="GB247" i="2"/>
  <c r="GC247" i="2"/>
  <c r="GD247" i="2"/>
  <c r="GE247" i="2"/>
  <c r="GF247" i="2"/>
  <c r="GG247" i="2"/>
  <c r="GH247" i="2"/>
  <c r="GI247" i="2"/>
  <c r="GJ247" i="2"/>
  <c r="GK247" i="2"/>
  <c r="GL247" i="2"/>
  <c r="GM247" i="2"/>
  <c r="GN247" i="2"/>
  <c r="GO247" i="2"/>
  <c r="GP247" i="2"/>
  <c r="GQ247" i="2"/>
  <c r="GR247" i="2"/>
  <c r="GS247" i="2"/>
  <c r="L169" i="2"/>
  <c r="P41" i="9" s="1"/>
  <c r="I18" i="10"/>
  <c r="I17" i="10"/>
  <c r="I16" i="10"/>
  <c r="J18" i="10"/>
  <c r="J17" i="10"/>
  <c r="J16" i="10"/>
  <c r="K169" i="2"/>
  <c r="O41" i="9" s="1"/>
  <c r="M171" i="2"/>
  <c r="Q39" i="9"/>
  <c r="M234" i="2"/>
  <c r="M251" i="2" s="1"/>
  <c r="M269" i="2" s="1"/>
  <c r="HD6" i="9"/>
  <c r="O131" i="2"/>
  <c r="O130" i="2"/>
  <c r="O129" i="2"/>
  <c r="O128" i="2"/>
  <c r="O127" i="2"/>
  <c r="O126" i="2"/>
  <c r="O125" i="2"/>
  <c r="O124" i="2"/>
  <c r="O123" i="2"/>
  <c r="O122" i="2"/>
  <c r="O121" i="2"/>
  <c r="O120" i="2"/>
  <c r="O118" i="2"/>
  <c r="O116" i="2"/>
  <c r="O114" i="2"/>
  <c r="O119" i="2"/>
  <c r="O117" i="2"/>
  <c r="O115" i="2"/>
  <c r="O113" i="2"/>
  <c r="O112" i="2"/>
  <c r="O111" i="2"/>
  <c r="O110" i="2"/>
  <c r="O109" i="2"/>
  <c r="O108" i="2"/>
  <c r="O107" i="2"/>
  <c r="O106" i="2"/>
  <c r="O105" i="2"/>
  <c r="K18" i="7"/>
  <c r="K17" i="7"/>
  <c r="K16" i="7"/>
  <c r="N69" i="2"/>
  <c r="N167" i="2" s="1"/>
  <c r="O59" i="2"/>
  <c r="O57" i="2"/>
  <c r="O56" i="2"/>
  <c r="O61" i="2"/>
  <c r="O60" i="2"/>
  <c r="O58" i="2"/>
  <c r="O54" i="2"/>
  <c r="O51" i="2"/>
  <c r="O55" i="2"/>
  <c r="O67" i="2"/>
  <c r="O53" i="2"/>
  <c r="O52" i="2"/>
  <c r="O47" i="2"/>
  <c r="O49" i="2"/>
  <c r="O48" i="2"/>
  <c r="O46" i="2"/>
  <c r="O42" i="2"/>
  <c r="O41" i="2"/>
  <c r="O66" i="2"/>
  <c r="O65" i="2"/>
  <c r="O64" i="2"/>
  <c r="O63" i="2"/>
  <c r="O62" i="2"/>
  <c r="O50" i="2"/>
  <c r="O45" i="2"/>
  <c r="O44" i="2"/>
  <c r="O43" i="2"/>
  <c r="O188" i="2"/>
  <c r="O186" i="2"/>
  <c r="O181" i="2"/>
  <c r="O153" i="2"/>
  <c r="O193" i="2" s="1"/>
  <c r="O182" i="2"/>
  <c r="O180" i="2"/>
  <c r="O191" i="2"/>
  <c r="O184" i="2"/>
  <c r="O177" i="2"/>
  <c r="O88" i="2"/>
  <c r="O202" i="2"/>
  <c r="O201" i="2"/>
  <c r="O199" i="2"/>
  <c r="O80" i="2"/>
  <c r="O195" i="2"/>
  <c r="O194" i="2"/>
  <c r="O192" i="2"/>
  <c r="O190" i="2"/>
  <c r="O187" i="2"/>
  <c r="O185" i="2"/>
  <c r="O178" i="2"/>
  <c r="O189" i="2"/>
  <c r="O183" i="2"/>
  <c r="O97" i="2"/>
  <c r="O96" i="2"/>
  <c r="O90" i="2"/>
  <c r="O78" i="2"/>
  <c r="O83" i="2"/>
  <c r="O81" i="2"/>
  <c r="O79" i="2"/>
  <c r="O84" i="2"/>
  <c r="O82" i="2"/>
  <c r="O99" i="2"/>
  <c r="O98" i="2"/>
  <c r="O95" i="2"/>
  <c r="O94" i="2"/>
  <c r="O93" i="2"/>
  <c r="O92" i="2"/>
  <c r="O91" i="2"/>
  <c r="O87" i="2"/>
  <c r="O196" i="2"/>
  <c r="O86" i="2"/>
  <c r="O85" i="2"/>
  <c r="O77" i="2"/>
  <c r="O76" i="2"/>
  <c r="O75" i="2"/>
  <c r="O74" i="2"/>
  <c r="O73" i="2"/>
  <c r="O89" i="2"/>
  <c r="O179" i="2"/>
  <c r="O160" i="2"/>
  <c r="O200" i="2" s="1"/>
  <c r="N101" i="2"/>
  <c r="N133" i="2"/>
  <c r="GZ6" i="2"/>
  <c r="O33" i="2"/>
  <c r="O11" i="2"/>
  <c r="O24" i="2"/>
  <c r="O20" i="2"/>
  <c r="O31" i="2"/>
  <c r="O26" i="2"/>
  <c r="O32" i="2"/>
  <c r="O27" i="2"/>
  <c r="O13" i="2"/>
  <c r="O29" i="2"/>
  <c r="O10" i="2"/>
  <c r="O30" i="2"/>
  <c r="O12" i="2"/>
  <c r="O28" i="2"/>
  <c r="O25" i="2"/>
  <c r="O23" i="2"/>
  <c r="O22" i="2"/>
  <c r="O21" i="2"/>
  <c r="O19" i="2"/>
  <c r="O14" i="2"/>
  <c r="O5" i="2"/>
  <c r="O34" i="2"/>
  <c r="O18" i="2"/>
  <c r="O16" i="2"/>
  <c r="O9" i="2"/>
  <c r="O35" i="2"/>
  <c r="O15" i="2"/>
  <c r="O17" i="2"/>
  <c r="N37" i="2"/>
  <c r="N173" i="2" s="1"/>
  <c r="P6" i="2"/>
  <c r="R37" i="9" l="1"/>
  <c r="S30" i="9"/>
  <c r="S25" i="9"/>
  <c r="S23" i="9"/>
  <c r="S20" i="9"/>
  <c r="S17" i="9"/>
  <c r="S11" i="9"/>
  <c r="S14" i="9"/>
  <c r="S13" i="9"/>
  <c r="S10" i="9"/>
  <c r="S9" i="9"/>
  <c r="S5" i="9"/>
  <c r="S35" i="9"/>
  <c r="S34" i="9"/>
  <c r="S33" i="9"/>
  <c r="S32" i="9"/>
  <c r="S31" i="9"/>
  <c r="S26" i="9"/>
  <c r="S29" i="9"/>
  <c r="S28" i="9"/>
  <c r="S24" i="9"/>
  <c r="S22" i="9"/>
  <c r="S19" i="9"/>
  <c r="S18" i="9"/>
  <c r="S16" i="9"/>
  <c r="S15" i="9"/>
  <c r="S12" i="9"/>
  <c r="S27" i="9"/>
  <c r="S21" i="9"/>
  <c r="T6" i="9"/>
  <c r="P265" i="2"/>
  <c r="P46" i="9"/>
  <c r="O46" i="9"/>
  <c r="M5" i="10"/>
  <c r="L4" i="10"/>
  <c r="Y11" i="11"/>
  <c r="X10" i="11"/>
  <c r="N170" i="2"/>
  <c r="R42" i="9" s="1"/>
  <c r="P43" i="9"/>
  <c r="Q75" i="9"/>
  <c r="Q44" i="9"/>
  <c r="O43" i="9"/>
  <c r="O86" i="9"/>
  <c r="O84" i="9"/>
  <c r="O81" i="9"/>
  <c r="O92" i="9"/>
  <c r="P81" i="9"/>
  <c r="M4" i="7"/>
  <c r="N5" i="7"/>
  <c r="K18" i="10"/>
  <c r="K245" i="2"/>
  <c r="K263" i="2" s="1"/>
  <c r="K243" i="2"/>
  <c r="K261" i="2" s="1"/>
  <c r="K247" i="2"/>
  <c r="K265" i="2" s="1"/>
  <c r="M240" i="2"/>
  <c r="M257" i="2" s="1"/>
  <c r="C24" i="12"/>
  <c r="M169" i="2"/>
  <c r="Q41" i="9" s="1"/>
  <c r="N171" i="2"/>
  <c r="K17" i="10"/>
  <c r="K16" i="10"/>
  <c r="R39" i="9"/>
  <c r="N234" i="2"/>
  <c r="HE6" i="9"/>
  <c r="P131" i="2"/>
  <c r="P130" i="2"/>
  <c r="P129" i="2"/>
  <c r="P128" i="2"/>
  <c r="P127" i="2"/>
  <c r="P126" i="2"/>
  <c r="P125" i="2"/>
  <c r="P124" i="2"/>
  <c r="P123" i="2"/>
  <c r="P122" i="2"/>
  <c r="P121" i="2"/>
  <c r="P120" i="2"/>
  <c r="P118" i="2"/>
  <c r="P117" i="2"/>
  <c r="P116" i="2"/>
  <c r="P115" i="2"/>
  <c r="P119" i="2"/>
  <c r="P114" i="2"/>
  <c r="P113" i="2"/>
  <c r="P112" i="2"/>
  <c r="P111" i="2"/>
  <c r="P110" i="2"/>
  <c r="P109" i="2"/>
  <c r="P108" i="2"/>
  <c r="P107" i="2"/>
  <c r="P106" i="2"/>
  <c r="P105" i="2"/>
  <c r="L18" i="7"/>
  <c r="L17" i="7"/>
  <c r="L16" i="7"/>
  <c r="O69" i="2"/>
  <c r="O167" i="2" s="1"/>
  <c r="P64" i="2"/>
  <c r="P65" i="2"/>
  <c r="P66" i="2"/>
  <c r="P67" i="2"/>
  <c r="P43" i="2"/>
  <c r="P61" i="2"/>
  <c r="P60" i="2"/>
  <c r="P59" i="2"/>
  <c r="P58" i="2"/>
  <c r="P44" i="2"/>
  <c r="P55" i="2"/>
  <c r="P54" i="2"/>
  <c r="P53" i="2"/>
  <c r="P52" i="2"/>
  <c r="P56" i="2"/>
  <c r="P51" i="2"/>
  <c r="P46" i="2"/>
  <c r="P49" i="2"/>
  <c r="P48" i="2"/>
  <c r="P47" i="2"/>
  <c r="P42" i="2"/>
  <c r="P41" i="2"/>
  <c r="P57" i="2"/>
  <c r="P62" i="2"/>
  <c r="P45" i="2"/>
  <c r="P63" i="2"/>
  <c r="P50" i="2"/>
  <c r="P88" i="2"/>
  <c r="P182" i="2"/>
  <c r="P181" i="2"/>
  <c r="P187" i="2"/>
  <c r="P185" i="2"/>
  <c r="P180" i="2"/>
  <c r="P184" i="2"/>
  <c r="P179" i="2"/>
  <c r="P89" i="2"/>
  <c r="P202" i="2"/>
  <c r="P201" i="2"/>
  <c r="P83" i="2"/>
  <c r="P196" i="2"/>
  <c r="P195" i="2"/>
  <c r="P194" i="2"/>
  <c r="P192" i="2"/>
  <c r="P189" i="2"/>
  <c r="P186" i="2"/>
  <c r="P190" i="2"/>
  <c r="P177" i="2"/>
  <c r="P178" i="2"/>
  <c r="P95" i="2"/>
  <c r="P96" i="2"/>
  <c r="P84" i="2"/>
  <c r="P82" i="2"/>
  <c r="P80" i="2"/>
  <c r="P78" i="2"/>
  <c r="P79" i="2"/>
  <c r="P81" i="2"/>
  <c r="P99" i="2"/>
  <c r="P98" i="2"/>
  <c r="P97" i="2"/>
  <c r="P94" i="2"/>
  <c r="P93" i="2"/>
  <c r="P92" i="2"/>
  <c r="P91" i="2"/>
  <c r="P86" i="2"/>
  <c r="P199" i="2"/>
  <c r="P85" i="2"/>
  <c r="P77" i="2"/>
  <c r="P76" i="2"/>
  <c r="P75" i="2"/>
  <c r="P74" i="2"/>
  <c r="P73" i="2"/>
  <c r="P191" i="2"/>
  <c r="P188" i="2"/>
  <c r="P183" i="2"/>
  <c r="P87" i="2"/>
  <c r="P90" i="2"/>
  <c r="O133" i="2"/>
  <c r="HA6" i="2"/>
  <c r="O101" i="2"/>
  <c r="O170" i="2" s="1"/>
  <c r="S42" i="9" s="1"/>
  <c r="P31" i="2"/>
  <c r="P23" i="2"/>
  <c r="P14" i="2"/>
  <c r="P33" i="2"/>
  <c r="P30" i="2"/>
  <c r="P29" i="2"/>
  <c r="P13" i="2"/>
  <c r="P11" i="2"/>
  <c r="P18" i="2"/>
  <c r="P16" i="2"/>
  <c r="P25" i="2"/>
  <c r="P22" i="2"/>
  <c r="P28" i="2"/>
  <c r="P32" i="2"/>
  <c r="P17" i="2"/>
  <c r="P15" i="2"/>
  <c r="P20" i="2"/>
  <c r="P9" i="2"/>
  <c r="P5" i="2"/>
  <c r="P27" i="2"/>
  <c r="P24" i="2"/>
  <c r="P19" i="2"/>
  <c r="P12" i="2"/>
  <c r="P10" i="2"/>
  <c r="P35" i="2"/>
  <c r="P34" i="2"/>
  <c r="P21" i="2"/>
  <c r="P26" i="2"/>
  <c r="O37" i="2"/>
  <c r="O173" i="2" s="1"/>
  <c r="Q6" i="2"/>
  <c r="S37" i="9" l="1"/>
  <c r="T12" i="9"/>
  <c r="U6" i="9"/>
  <c r="T23" i="9"/>
  <c r="T19" i="9"/>
  <c r="T15" i="9"/>
  <c r="T21" i="9"/>
  <c r="T26" i="9"/>
  <c r="T25" i="9"/>
  <c r="T22" i="9"/>
  <c r="T18" i="9"/>
  <c r="T10" i="9"/>
  <c r="T5" i="9"/>
  <c r="T33" i="9"/>
  <c r="T16" i="9"/>
  <c r="T32" i="9"/>
  <c r="T29" i="9"/>
  <c r="T14" i="9"/>
  <c r="T27" i="9"/>
  <c r="T35" i="9"/>
  <c r="T28" i="9"/>
  <c r="T13" i="9"/>
  <c r="T34" i="9"/>
  <c r="T30" i="9"/>
  <c r="T31" i="9"/>
  <c r="T24" i="9"/>
  <c r="T20" i="9"/>
  <c r="T17" i="9"/>
  <c r="T11" i="9"/>
  <c r="T9" i="9"/>
  <c r="Q265" i="2"/>
  <c r="Q46" i="9"/>
  <c r="N5" i="10"/>
  <c r="M4" i="10"/>
  <c r="Z11" i="11"/>
  <c r="Y10" i="11"/>
  <c r="Q92" i="9"/>
  <c r="R44" i="9"/>
  <c r="Q43" i="9"/>
  <c r="Q81" i="9"/>
  <c r="R75" i="9"/>
  <c r="N4" i="7"/>
  <c r="O5" i="7"/>
  <c r="N251" i="2"/>
  <c r="N269" i="2" s="1"/>
  <c r="N240" i="2"/>
  <c r="N257" i="2" s="1"/>
  <c r="C25" i="12"/>
  <c r="L16" i="10"/>
  <c r="L18" i="10"/>
  <c r="L17" i="10"/>
  <c r="N169" i="2"/>
  <c r="R41" i="9" s="1"/>
  <c r="O171" i="2"/>
  <c r="S39" i="9"/>
  <c r="O234" i="2"/>
  <c r="O251" i="2" s="1"/>
  <c r="O269" i="2" s="1"/>
  <c r="HF6" i="9"/>
  <c r="Q131" i="2"/>
  <c r="Q130" i="2"/>
  <c r="Q129" i="2"/>
  <c r="Q128" i="2"/>
  <c r="Q127" i="2"/>
  <c r="Q126" i="2"/>
  <c r="Q125" i="2"/>
  <c r="Q124" i="2"/>
  <c r="Q123" i="2"/>
  <c r="Q122" i="2"/>
  <c r="Q121" i="2"/>
  <c r="Q120" i="2"/>
  <c r="Q117" i="2"/>
  <c r="Q116" i="2"/>
  <c r="Q115" i="2"/>
  <c r="Q114" i="2"/>
  <c r="Q119" i="2"/>
  <c r="Q118" i="2"/>
  <c r="Q113" i="2"/>
  <c r="Q112" i="2"/>
  <c r="Q111" i="2"/>
  <c r="Q110" i="2"/>
  <c r="Q109" i="2"/>
  <c r="Q108" i="2"/>
  <c r="Q107" i="2"/>
  <c r="Q106" i="2"/>
  <c r="Q105" i="2"/>
  <c r="M18" i="7"/>
  <c r="M17" i="7"/>
  <c r="M16" i="7"/>
  <c r="P69" i="2"/>
  <c r="P167" i="2" s="1"/>
  <c r="Q42" i="2"/>
  <c r="Q41" i="2"/>
  <c r="Q48" i="2"/>
  <c r="Q49" i="2"/>
  <c r="Q52" i="2"/>
  <c r="Q53" i="2"/>
  <c r="Q54" i="2"/>
  <c r="Q65" i="2"/>
  <c r="Q43" i="2"/>
  <c r="Q46" i="2"/>
  <c r="Q44" i="2"/>
  <c r="Q55" i="2"/>
  <c r="Q47" i="2"/>
  <c r="Q51" i="2"/>
  <c r="Q58" i="2"/>
  <c r="Q60" i="2"/>
  <c r="Q61" i="2"/>
  <c r="Q50" i="2"/>
  <c r="Q56" i="2"/>
  <c r="Q57" i="2"/>
  <c r="Q59" i="2"/>
  <c r="Q62" i="2"/>
  <c r="Q45" i="2"/>
  <c r="Q63" i="2"/>
  <c r="Q64" i="2"/>
  <c r="Q66" i="2"/>
  <c r="Q67" i="2"/>
  <c r="Q83" i="2"/>
  <c r="Q80" i="2"/>
  <c r="Q81" i="2"/>
  <c r="Q82" i="2"/>
  <c r="Q99" i="2"/>
  <c r="Q98" i="2"/>
  <c r="Q94" i="2"/>
  <c r="Q93" i="2"/>
  <c r="Q92" i="2"/>
  <c r="Q86" i="2"/>
  <c r="Q85" i="2"/>
  <c r="Q77" i="2"/>
  <c r="Q76" i="2"/>
  <c r="Q75" i="2"/>
  <c r="Q74" i="2"/>
  <c r="Q192" i="2"/>
  <c r="Q88" i="2"/>
  <c r="Q186" i="2"/>
  <c r="Q183" i="2"/>
  <c r="Q185" i="2"/>
  <c r="Q181" i="2"/>
  <c r="Q178" i="2"/>
  <c r="Q179" i="2"/>
  <c r="Q202" i="2"/>
  <c r="Q201" i="2"/>
  <c r="Q199" i="2"/>
  <c r="Q196" i="2"/>
  <c r="Q195" i="2"/>
  <c r="Q194" i="2"/>
  <c r="Q191" i="2"/>
  <c r="Q189" i="2"/>
  <c r="Q182" i="2"/>
  <c r="Q180" i="2"/>
  <c r="Q190" i="2"/>
  <c r="Q188" i="2"/>
  <c r="Q187" i="2"/>
  <c r="Q144" i="2"/>
  <c r="Q184" i="2" s="1"/>
  <c r="Q137" i="2"/>
  <c r="Q177" i="2" s="1"/>
  <c r="Q90" i="2"/>
  <c r="Q87" i="2"/>
  <c r="Q73" i="2"/>
  <c r="Q95" i="2"/>
  <c r="Q84" i="2"/>
  <c r="Q97" i="2"/>
  <c r="Q96" i="2"/>
  <c r="Q91" i="2"/>
  <c r="Q89" i="2"/>
  <c r="Q78" i="2"/>
  <c r="Q79" i="2"/>
  <c r="P101" i="2"/>
  <c r="P37" i="2"/>
  <c r="P173" i="2" s="1"/>
  <c r="P133" i="2"/>
  <c r="HB6" i="2"/>
  <c r="Q30" i="2"/>
  <c r="Q28" i="2"/>
  <c r="Q19" i="2"/>
  <c r="Q12" i="2"/>
  <c r="Q24" i="2"/>
  <c r="Q20" i="2"/>
  <c r="Q33" i="2"/>
  <c r="Q29" i="2"/>
  <c r="Q9" i="2"/>
  <c r="Q23" i="2"/>
  <c r="Q11" i="2"/>
  <c r="Q21" i="2"/>
  <c r="Q26" i="2"/>
  <c r="Q22" i="2"/>
  <c r="Q16" i="2"/>
  <c r="Q27" i="2"/>
  <c r="Q18" i="2"/>
  <c r="Q10" i="2"/>
  <c r="Q34" i="2"/>
  <c r="Q32" i="2"/>
  <c r="Q31" i="2"/>
  <c r="Q17" i="2"/>
  <c r="Q5" i="2"/>
  <c r="Q35" i="2"/>
  <c r="Q25" i="2"/>
  <c r="Q13" i="2"/>
  <c r="Q15" i="2"/>
  <c r="Q14" i="2"/>
  <c r="R6" i="2"/>
  <c r="T37" i="9" l="1"/>
  <c r="U34" i="9"/>
  <c r="U10" i="9"/>
  <c r="U9" i="9"/>
  <c r="U26" i="9"/>
  <c r="U21" i="9"/>
  <c r="V6" i="9"/>
  <c r="U35" i="9"/>
  <c r="U28" i="9"/>
  <c r="U32" i="9"/>
  <c r="U33" i="9"/>
  <c r="U31" i="9"/>
  <c r="U27" i="9"/>
  <c r="U30" i="9"/>
  <c r="U29" i="9"/>
  <c r="U5" i="9"/>
  <c r="U25" i="9"/>
  <c r="U24" i="9"/>
  <c r="U23" i="9"/>
  <c r="U22" i="9"/>
  <c r="U20" i="9"/>
  <c r="U19" i="9"/>
  <c r="U18" i="9"/>
  <c r="U17" i="9"/>
  <c r="U16" i="9"/>
  <c r="U15" i="9"/>
  <c r="U14" i="9"/>
  <c r="U13" i="9"/>
  <c r="U12" i="9"/>
  <c r="U11" i="9"/>
  <c r="R265" i="2"/>
  <c r="R46" i="9"/>
  <c r="O5" i="10"/>
  <c r="N4" i="10"/>
  <c r="AA11" i="11"/>
  <c r="Z10" i="11"/>
  <c r="P170" i="2"/>
  <c r="T42" i="9" s="1"/>
  <c r="S44" i="9"/>
  <c r="R43" i="9"/>
  <c r="R81" i="9"/>
  <c r="R92" i="9"/>
  <c r="S75" i="9"/>
  <c r="O4" i="7"/>
  <c r="P5" i="7"/>
  <c r="O240" i="2"/>
  <c r="O257" i="2" s="1"/>
  <c r="C26" i="12"/>
  <c r="O169" i="2"/>
  <c r="S41" i="9" s="1"/>
  <c r="P171" i="2"/>
  <c r="M18" i="10"/>
  <c r="M17" i="10"/>
  <c r="M16" i="10"/>
  <c r="T39" i="9"/>
  <c r="P234" i="2"/>
  <c r="HG6" i="9"/>
  <c r="R131" i="2"/>
  <c r="R130" i="2"/>
  <c r="R129" i="2"/>
  <c r="R128" i="2"/>
  <c r="R127" i="2"/>
  <c r="R126" i="2"/>
  <c r="R125" i="2"/>
  <c r="R124" i="2"/>
  <c r="R123" i="2"/>
  <c r="R122" i="2"/>
  <c r="R121" i="2"/>
  <c r="R120" i="2"/>
  <c r="R118" i="2"/>
  <c r="R116" i="2"/>
  <c r="R115" i="2"/>
  <c r="R114" i="2"/>
  <c r="R119" i="2"/>
  <c r="R117" i="2"/>
  <c r="R113" i="2"/>
  <c r="R112" i="2"/>
  <c r="R111" i="2"/>
  <c r="R110" i="2"/>
  <c r="R109" i="2"/>
  <c r="R108" i="2"/>
  <c r="R107" i="2"/>
  <c r="R106" i="2"/>
  <c r="R105" i="2"/>
  <c r="N18" i="7"/>
  <c r="N17" i="7"/>
  <c r="N16" i="7"/>
  <c r="Q69" i="2"/>
  <c r="Q167" i="2" s="1"/>
  <c r="R59" i="2"/>
  <c r="R57" i="2"/>
  <c r="R56" i="2"/>
  <c r="R44" i="2"/>
  <c r="R61" i="2"/>
  <c r="R60" i="2"/>
  <c r="R58" i="2"/>
  <c r="R47" i="2"/>
  <c r="R46" i="2"/>
  <c r="R48" i="2"/>
  <c r="R55" i="2"/>
  <c r="R54" i="2"/>
  <c r="R53" i="2"/>
  <c r="R52" i="2"/>
  <c r="R49" i="2"/>
  <c r="R67" i="2"/>
  <c r="R42" i="2"/>
  <c r="R41" i="2"/>
  <c r="R66" i="2"/>
  <c r="R65" i="2"/>
  <c r="R64" i="2"/>
  <c r="R63" i="2"/>
  <c r="R62" i="2"/>
  <c r="R50" i="2"/>
  <c r="R51" i="2"/>
  <c r="R45" i="2"/>
  <c r="R43" i="2"/>
  <c r="R99" i="2"/>
  <c r="R98" i="2"/>
  <c r="R97" i="2"/>
  <c r="R94" i="2"/>
  <c r="R93" i="2"/>
  <c r="R92" i="2"/>
  <c r="R87" i="2"/>
  <c r="R86" i="2"/>
  <c r="R85" i="2"/>
  <c r="R77" i="2"/>
  <c r="R76" i="2"/>
  <c r="R75" i="2"/>
  <c r="R74" i="2"/>
  <c r="R192" i="2"/>
  <c r="R181" i="2"/>
  <c r="R88" i="2"/>
  <c r="R73" i="2"/>
  <c r="R187" i="2"/>
  <c r="R89" i="2"/>
  <c r="R183" i="2"/>
  <c r="R90" i="2"/>
  <c r="R185" i="2"/>
  <c r="R188" i="2"/>
  <c r="R186" i="2"/>
  <c r="R182" i="2"/>
  <c r="R180" i="2"/>
  <c r="R179" i="2"/>
  <c r="R202" i="2"/>
  <c r="R201" i="2"/>
  <c r="R199" i="2"/>
  <c r="R196" i="2"/>
  <c r="R195" i="2"/>
  <c r="R194" i="2"/>
  <c r="R191" i="2"/>
  <c r="R190" i="2"/>
  <c r="R189" i="2"/>
  <c r="R91" i="2"/>
  <c r="R178" i="2"/>
  <c r="R96" i="2"/>
  <c r="R95" i="2"/>
  <c r="R82" i="2"/>
  <c r="R80" i="2"/>
  <c r="R84" i="2"/>
  <c r="R78" i="2"/>
  <c r="R83" i="2"/>
  <c r="R81" i="2"/>
  <c r="R79" i="2"/>
  <c r="Q101" i="2"/>
  <c r="Q170" i="2" s="1"/>
  <c r="U42" i="9" s="1"/>
  <c r="Q133" i="2"/>
  <c r="HC6" i="2"/>
  <c r="R31" i="2"/>
  <c r="R29" i="2"/>
  <c r="R24" i="2"/>
  <c r="R25" i="2"/>
  <c r="R10" i="2"/>
  <c r="R26" i="2"/>
  <c r="R22" i="2"/>
  <c r="R12" i="2"/>
  <c r="R30" i="2"/>
  <c r="R16" i="2"/>
  <c r="R11" i="2"/>
  <c r="R33" i="2"/>
  <c r="R21" i="2"/>
  <c r="R15" i="2"/>
  <c r="R20" i="2"/>
  <c r="R19" i="2"/>
  <c r="R28" i="2"/>
  <c r="R27" i="2"/>
  <c r="R18" i="2"/>
  <c r="R14" i="2"/>
  <c r="R5" i="2"/>
  <c r="R32" i="2"/>
  <c r="R23" i="2"/>
  <c r="R13" i="2"/>
  <c r="R9" i="2"/>
  <c r="R35" i="2"/>
  <c r="R34" i="2"/>
  <c r="R17" i="2"/>
  <c r="Q37" i="2"/>
  <c r="Q173" i="2" s="1"/>
  <c r="S6" i="2"/>
  <c r="U37" i="9" l="1"/>
  <c r="V5" i="9"/>
  <c r="V35" i="9"/>
  <c r="V34" i="9"/>
  <c r="V33" i="9"/>
  <c r="V32" i="9"/>
  <c r="V31" i="9"/>
  <c r="V26" i="9"/>
  <c r="V30" i="9"/>
  <c r="V29" i="9"/>
  <c r="V28" i="9"/>
  <c r="V25" i="9"/>
  <c r="V24" i="9"/>
  <c r="V23" i="9"/>
  <c r="V22" i="9"/>
  <c r="V20" i="9"/>
  <c r="V19" i="9"/>
  <c r="V18" i="9"/>
  <c r="V17" i="9"/>
  <c r="V16" i="9"/>
  <c r="V11" i="9"/>
  <c r="V10" i="9"/>
  <c r="V15" i="9"/>
  <c r="V14" i="9"/>
  <c r="V13" i="9"/>
  <c r="V12" i="9"/>
  <c r="V9" i="9"/>
  <c r="V21" i="9"/>
  <c r="V27" i="9"/>
  <c r="W6" i="9"/>
  <c r="S265" i="2"/>
  <c r="S46" i="9"/>
  <c r="P5" i="10"/>
  <c r="O4" i="10"/>
  <c r="AA10" i="11"/>
  <c r="AB11" i="11"/>
  <c r="T44" i="9"/>
  <c r="S43" i="9"/>
  <c r="S81" i="9"/>
  <c r="S92" i="9"/>
  <c r="T75" i="9"/>
  <c r="P4" i="7"/>
  <c r="Q5" i="7"/>
  <c r="P251" i="2"/>
  <c r="P269" i="2" s="1"/>
  <c r="P240" i="2"/>
  <c r="P257" i="2" s="1"/>
  <c r="C27" i="12"/>
  <c r="N18" i="10"/>
  <c r="N17" i="10"/>
  <c r="N16" i="10"/>
  <c r="P169" i="2"/>
  <c r="T41" i="9" s="1"/>
  <c r="Q171" i="2"/>
  <c r="U39" i="9"/>
  <c r="Q234" i="2"/>
  <c r="Q251" i="2" s="1"/>
  <c r="Q269" i="2" s="1"/>
  <c r="HH6" i="9"/>
  <c r="S131" i="2"/>
  <c r="S130" i="2"/>
  <c r="S129" i="2"/>
  <c r="S128" i="2"/>
  <c r="S127" i="2"/>
  <c r="S126" i="2"/>
  <c r="S125" i="2"/>
  <c r="S124" i="2"/>
  <c r="S123" i="2"/>
  <c r="S122" i="2"/>
  <c r="S121" i="2"/>
  <c r="S120" i="2"/>
  <c r="S118" i="2"/>
  <c r="S117" i="2"/>
  <c r="S116" i="2"/>
  <c r="S119" i="2"/>
  <c r="S115" i="2"/>
  <c r="S114" i="2"/>
  <c r="S113" i="2"/>
  <c r="S112" i="2"/>
  <c r="S111" i="2"/>
  <c r="S110" i="2"/>
  <c r="S109" i="2"/>
  <c r="S108" i="2"/>
  <c r="S107" i="2"/>
  <c r="S106" i="2"/>
  <c r="S105" i="2"/>
  <c r="O18" i="7"/>
  <c r="O17" i="7"/>
  <c r="O16" i="7"/>
  <c r="R69" i="2"/>
  <c r="R167" i="2" s="1"/>
  <c r="S62" i="2"/>
  <c r="S57" i="2"/>
  <c r="S56" i="2"/>
  <c r="S51" i="2"/>
  <c r="S47" i="2"/>
  <c r="S61" i="2"/>
  <c r="S46" i="2"/>
  <c r="S60" i="2"/>
  <c r="S59" i="2"/>
  <c r="S58" i="2"/>
  <c r="S67" i="2"/>
  <c r="S55" i="2"/>
  <c r="S54" i="2"/>
  <c r="S53" i="2"/>
  <c r="S52" i="2"/>
  <c r="S50" i="2"/>
  <c r="S49" i="2"/>
  <c r="S48" i="2"/>
  <c r="S42" i="2"/>
  <c r="S41" i="2"/>
  <c r="S66" i="2"/>
  <c r="S65" i="2"/>
  <c r="S64" i="2"/>
  <c r="S43" i="2"/>
  <c r="S63" i="2"/>
  <c r="S45" i="2"/>
  <c r="S44" i="2"/>
  <c r="S99" i="2"/>
  <c r="S98" i="2"/>
  <c r="S97" i="2"/>
  <c r="S94" i="2"/>
  <c r="S93" i="2"/>
  <c r="S92" i="2"/>
  <c r="S87" i="2"/>
  <c r="S86" i="2"/>
  <c r="S85" i="2"/>
  <c r="S77" i="2"/>
  <c r="S76" i="2"/>
  <c r="S75" i="2"/>
  <c r="S74" i="2"/>
  <c r="S90" i="2"/>
  <c r="S185" i="2"/>
  <c r="S183" i="2"/>
  <c r="S181" i="2"/>
  <c r="S88" i="2"/>
  <c r="S187" i="2"/>
  <c r="S91" i="2"/>
  <c r="S73" i="2"/>
  <c r="S191" i="2"/>
  <c r="S182" i="2"/>
  <c r="S138" i="2"/>
  <c r="S178" i="2" s="1"/>
  <c r="S192" i="2"/>
  <c r="S190" i="2"/>
  <c r="S188" i="2"/>
  <c r="S186" i="2"/>
  <c r="S159" i="2"/>
  <c r="S199" i="2" s="1"/>
  <c r="S89" i="2"/>
  <c r="S202" i="2"/>
  <c r="S201" i="2"/>
  <c r="S196" i="2"/>
  <c r="S195" i="2"/>
  <c r="S194" i="2"/>
  <c r="S189" i="2"/>
  <c r="S180" i="2"/>
  <c r="S179" i="2"/>
  <c r="S95" i="2"/>
  <c r="S96" i="2"/>
  <c r="S79" i="2"/>
  <c r="S84" i="2"/>
  <c r="S81" i="2"/>
  <c r="S80" i="2"/>
  <c r="S83" i="2"/>
  <c r="S78" i="2"/>
  <c r="S82" i="2"/>
  <c r="R133" i="2"/>
  <c r="R37" i="2"/>
  <c r="R173" i="2" s="1"/>
  <c r="HD6" i="2"/>
  <c r="R101" i="2"/>
  <c r="S16" i="2"/>
  <c r="S10" i="2"/>
  <c r="S32" i="2"/>
  <c r="S26" i="2"/>
  <c r="S19" i="2"/>
  <c r="S31" i="2"/>
  <c r="S30" i="2"/>
  <c r="S25" i="2"/>
  <c r="S22" i="2"/>
  <c r="S13" i="2"/>
  <c r="S12" i="2"/>
  <c r="S33" i="2"/>
  <c r="S29" i="2"/>
  <c r="S27" i="2"/>
  <c r="S18" i="2"/>
  <c r="S21" i="2"/>
  <c r="S20" i="2"/>
  <c r="S17" i="2"/>
  <c r="S28" i="2"/>
  <c r="S24" i="2"/>
  <c r="S15" i="2"/>
  <c r="S9" i="2"/>
  <c r="S34" i="2"/>
  <c r="S5" i="2"/>
  <c r="S35" i="2"/>
  <c r="S14" i="2"/>
  <c r="S11" i="2"/>
  <c r="S23" i="2"/>
  <c r="T6" i="2"/>
  <c r="V37" i="9" l="1"/>
  <c r="W24" i="9"/>
  <c r="W23" i="9"/>
  <c r="W19" i="9"/>
  <c r="W18" i="9"/>
  <c r="W16" i="9"/>
  <c r="W22" i="9"/>
  <c r="W17" i="9"/>
  <c r="W13" i="9"/>
  <c r="X6" i="9"/>
  <c r="W12" i="9"/>
  <c r="W11" i="9"/>
  <c r="W35" i="9"/>
  <c r="W34" i="9"/>
  <c r="W33" i="9"/>
  <c r="W32" i="9"/>
  <c r="W31" i="9"/>
  <c r="W30" i="9"/>
  <c r="W29" i="9"/>
  <c r="W28" i="9"/>
  <c r="W21" i="9"/>
  <c r="W15" i="9"/>
  <c r="W27" i="9"/>
  <c r="W26" i="9"/>
  <c r="W5" i="9"/>
  <c r="W20" i="9"/>
  <c r="W14" i="9"/>
  <c r="W10" i="9"/>
  <c r="W9" i="9"/>
  <c r="W25" i="9"/>
  <c r="T265" i="2"/>
  <c r="T46" i="9"/>
  <c r="AB10" i="11"/>
  <c r="AC11" i="11"/>
  <c r="Q5" i="10"/>
  <c r="P4" i="10"/>
  <c r="R170" i="2"/>
  <c r="V42" i="9" s="1"/>
  <c r="U44" i="9"/>
  <c r="T43" i="9"/>
  <c r="T81" i="9"/>
  <c r="T92" i="9"/>
  <c r="U75" i="9"/>
  <c r="Q4" i="7"/>
  <c r="R5" i="7"/>
  <c r="Q240" i="2"/>
  <c r="Q257" i="2" s="1"/>
  <c r="C28" i="12"/>
  <c r="Q169" i="2"/>
  <c r="U41" i="9" s="1"/>
  <c r="R171" i="2"/>
  <c r="O18" i="10"/>
  <c r="O17" i="10"/>
  <c r="O16" i="10"/>
  <c r="V39" i="9"/>
  <c r="R234" i="2"/>
  <c r="HI6" i="9"/>
  <c r="T131" i="2"/>
  <c r="T130" i="2"/>
  <c r="T129" i="2"/>
  <c r="T128" i="2"/>
  <c r="T127" i="2"/>
  <c r="T126" i="2"/>
  <c r="T125" i="2"/>
  <c r="T124" i="2"/>
  <c r="T123" i="2"/>
  <c r="T122" i="2"/>
  <c r="T121" i="2"/>
  <c r="T120" i="2"/>
  <c r="T118" i="2"/>
  <c r="T117" i="2"/>
  <c r="T116" i="2"/>
  <c r="T115" i="2"/>
  <c r="T114" i="2"/>
  <c r="T119" i="2"/>
  <c r="T113" i="2"/>
  <c r="T112" i="2"/>
  <c r="T111" i="2"/>
  <c r="T110" i="2"/>
  <c r="T109" i="2"/>
  <c r="T108" i="2"/>
  <c r="T107" i="2"/>
  <c r="T106" i="2"/>
  <c r="T105" i="2"/>
  <c r="P18" i="7"/>
  <c r="P17" i="7"/>
  <c r="P16" i="7"/>
  <c r="S69" i="2"/>
  <c r="S167" i="2" s="1"/>
  <c r="R4" i="7"/>
  <c r="S5" i="7"/>
  <c r="T63" i="2"/>
  <c r="T62" i="2"/>
  <c r="T57" i="2"/>
  <c r="T56" i="2"/>
  <c r="T47" i="2"/>
  <c r="T45" i="2"/>
  <c r="T44" i="2"/>
  <c r="T61" i="2"/>
  <c r="T60" i="2"/>
  <c r="T51" i="2"/>
  <c r="T59" i="2"/>
  <c r="T58" i="2"/>
  <c r="T50" i="2"/>
  <c r="T55" i="2"/>
  <c r="T54" i="2"/>
  <c r="T53" i="2"/>
  <c r="T52" i="2"/>
  <c r="T67" i="2"/>
  <c r="T49" i="2"/>
  <c r="T48" i="2"/>
  <c r="T42" i="2"/>
  <c r="T41" i="2"/>
  <c r="T66" i="2"/>
  <c r="T65" i="2"/>
  <c r="T64" i="2"/>
  <c r="T43" i="2"/>
  <c r="T46" i="2"/>
  <c r="T99" i="2"/>
  <c r="T98" i="2"/>
  <c r="T95" i="2"/>
  <c r="T94" i="2"/>
  <c r="T93" i="2"/>
  <c r="T87" i="2"/>
  <c r="T86" i="2"/>
  <c r="T85" i="2"/>
  <c r="T77" i="2"/>
  <c r="T76" i="2"/>
  <c r="T75" i="2"/>
  <c r="T74" i="2"/>
  <c r="T191" i="2"/>
  <c r="T180" i="2"/>
  <c r="T73" i="2"/>
  <c r="T155" i="2"/>
  <c r="T195" i="2" s="1"/>
  <c r="T89" i="2"/>
  <c r="T192" i="2"/>
  <c r="T91" i="2"/>
  <c r="T142" i="2"/>
  <c r="T182" i="2" s="1"/>
  <c r="T179" i="2"/>
  <c r="T88" i="2"/>
  <c r="T202" i="2"/>
  <c r="T201" i="2"/>
  <c r="T196" i="2"/>
  <c r="T194" i="2"/>
  <c r="T190" i="2"/>
  <c r="T189" i="2"/>
  <c r="T188" i="2"/>
  <c r="T187" i="2"/>
  <c r="T183" i="2"/>
  <c r="T181" i="2"/>
  <c r="T145" i="2"/>
  <c r="T185" i="2" s="1"/>
  <c r="T92" i="2"/>
  <c r="T186" i="2"/>
  <c r="T90" i="2"/>
  <c r="T97" i="2"/>
  <c r="T96" i="2"/>
  <c r="T83" i="2"/>
  <c r="T82" i="2"/>
  <c r="T81" i="2"/>
  <c r="T80" i="2"/>
  <c r="T79" i="2"/>
  <c r="T84" i="2"/>
  <c r="T78" i="2"/>
  <c r="S37" i="2"/>
  <c r="S173" i="2" s="1"/>
  <c r="S133" i="2"/>
  <c r="HE6" i="2"/>
  <c r="S101" i="2"/>
  <c r="T29" i="2"/>
  <c r="T28" i="2"/>
  <c r="T26" i="2"/>
  <c r="T13" i="2"/>
  <c r="T31" i="2"/>
  <c r="T27" i="2"/>
  <c r="T33" i="2"/>
  <c r="T30" i="2"/>
  <c r="T17" i="2"/>
  <c r="T12" i="2"/>
  <c r="T10" i="2"/>
  <c r="T19" i="2"/>
  <c r="T11" i="2"/>
  <c r="T9" i="2"/>
  <c r="T24" i="2"/>
  <c r="T15" i="2"/>
  <c r="T25" i="2"/>
  <c r="T23" i="2"/>
  <c r="T14" i="2"/>
  <c r="T22" i="2"/>
  <c r="T21" i="2"/>
  <c r="T18" i="2"/>
  <c r="T5" i="2"/>
  <c r="T20" i="2"/>
  <c r="T35" i="2"/>
  <c r="T34" i="2"/>
  <c r="T32" i="2"/>
  <c r="T16" i="2"/>
  <c r="U6" i="2"/>
  <c r="W37" i="9" l="1"/>
  <c r="X28" i="9"/>
  <c r="X35" i="9"/>
  <c r="X34" i="9"/>
  <c r="X32" i="9"/>
  <c r="X30" i="9"/>
  <c r="X29" i="9"/>
  <c r="X27" i="9"/>
  <c r="X33" i="9"/>
  <c r="X5" i="9"/>
  <c r="X26" i="9"/>
  <c r="X23" i="9"/>
  <c r="X25" i="9"/>
  <c r="X24" i="9"/>
  <c r="Y6" i="9"/>
  <c r="X21" i="9"/>
  <c r="X9" i="9"/>
  <c r="X12" i="9"/>
  <c r="X13" i="9"/>
  <c r="X14" i="9"/>
  <c r="X15" i="9"/>
  <c r="X10" i="9"/>
  <c r="X11" i="9"/>
  <c r="X16" i="9"/>
  <c r="X17" i="9"/>
  <c r="X18" i="9"/>
  <c r="X19" i="9"/>
  <c r="X20" i="9"/>
  <c r="X22" i="9"/>
  <c r="X31" i="9"/>
  <c r="U265" i="2"/>
  <c r="AD11" i="11"/>
  <c r="AC10" i="11"/>
  <c r="U46" i="9"/>
  <c r="R5" i="10"/>
  <c r="Q4" i="10"/>
  <c r="S170" i="2"/>
  <c r="W42" i="9" s="1"/>
  <c r="U43" i="9"/>
  <c r="V44" i="9"/>
  <c r="U81" i="9"/>
  <c r="U92" i="9"/>
  <c r="U59" i="9"/>
  <c r="X59" i="9"/>
  <c r="W59" i="9"/>
  <c r="V59" i="9"/>
  <c r="V75" i="9"/>
  <c r="R251" i="2"/>
  <c r="R269" i="2" s="1"/>
  <c r="R240" i="2"/>
  <c r="R257" i="2" s="1"/>
  <c r="C29" i="12"/>
  <c r="R169" i="2"/>
  <c r="V41" i="9" s="1"/>
  <c r="S171" i="2"/>
  <c r="P18" i="10"/>
  <c r="P17" i="10"/>
  <c r="P16" i="10"/>
  <c r="W39" i="9"/>
  <c r="S234" i="2"/>
  <c r="S251" i="2" s="1"/>
  <c r="S269" i="2" s="1"/>
  <c r="HF11" i="11"/>
  <c r="HJ6" i="9"/>
  <c r="U131" i="2"/>
  <c r="U130" i="2"/>
  <c r="U129" i="2"/>
  <c r="U128" i="2"/>
  <c r="U127" i="2"/>
  <c r="U126" i="2"/>
  <c r="U125" i="2"/>
  <c r="U124" i="2"/>
  <c r="U123" i="2"/>
  <c r="U122" i="2"/>
  <c r="U121" i="2"/>
  <c r="U120" i="2"/>
  <c r="U117" i="2"/>
  <c r="U116" i="2"/>
  <c r="U115" i="2"/>
  <c r="U119" i="2"/>
  <c r="U118" i="2"/>
  <c r="U114" i="2"/>
  <c r="U113" i="2"/>
  <c r="U112" i="2"/>
  <c r="U111" i="2"/>
  <c r="U110" i="2"/>
  <c r="U109" i="2"/>
  <c r="U108" i="2"/>
  <c r="U107" i="2"/>
  <c r="U106" i="2"/>
  <c r="U105" i="2"/>
  <c r="Q18" i="7"/>
  <c r="Q17" i="7"/>
  <c r="Q16" i="7"/>
  <c r="S4" i="7"/>
  <c r="T5" i="7"/>
  <c r="T69" i="2"/>
  <c r="T167" i="2" s="1"/>
  <c r="U57" i="2"/>
  <c r="U56" i="2"/>
  <c r="U51" i="2"/>
  <c r="U61" i="2"/>
  <c r="U60" i="2"/>
  <c r="U59" i="2"/>
  <c r="U58" i="2"/>
  <c r="U55" i="2"/>
  <c r="U54" i="2"/>
  <c r="U48" i="2"/>
  <c r="U53" i="2"/>
  <c r="U52" i="2"/>
  <c r="U47" i="2"/>
  <c r="U46" i="2"/>
  <c r="U49" i="2"/>
  <c r="U67" i="2"/>
  <c r="U42" i="2"/>
  <c r="U41" i="2"/>
  <c r="U66" i="2"/>
  <c r="U65" i="2"/>
  <c r="U64" i="2"/>
  <c r="U63" i="2"/>
  <c r="U62" i="2"/>
  <c r="U50" i="2"/>
  <c r="U43" i="2"/>
  <c r="U44" i="2"/>
  <c r="U45" i="2"/>
  <c r="U97" i="2"/>
  <c r="U96" i="2"/>
  <c r="U94" i="2"/>
  <c r="U93" i="2"/>
  <c r="U90" i="2"/>
  <c r="U73" i="2"/>
  <c r="U87" i="2"/>
  <c r="U86" i="2"/>
  <c r="U85" i="2"/>
  <c r="U77" i="2"/>
  <c r="U76" i="2"/>
  <c r="U75" i="2"/>
  <c r="U74" i="2"/>
  <c r="U88" i="2"/>
  <c r="U92" i="2"/>
  <c r="U190" i="2"/>
  <c r="U188" i="2"/>
  <c r="U89" i="2"/>
  <c r="U189" i="2"/>
  <c r="U186" i="2"/>
  <c r="U183" i="2"/>
  <c r="U181" i="2"/>
  <c r="U202" i="2"/>
  <c r="U201" i="2"/>
  <c r="U196" i="2"/>
  <c r="U194" i="2"/>
  <c r="U192" i="2"/>
  <c r="U191" i="2"/>
  <c r="U180" i="2"/>
  <c r="U91" i="2"/>
  <c r="U187" i="2"/>
  <c r="U179" i="2"/>
  <c r="U95" i="2"/>
  <c r="U82" i="2"/>
  <c r="U83" i="2"/>
  <c r="U81" i="2"/>
  <c r="U80" i="2"/>
  <c r="U79" i="2"/>
  <c r="U78" i="2"/>
  <c r="U84" i="2"/>
  <c r="U99" i="2"/>
  <c r="U98" i="2"/>
  <c r="T133" i="2"/>
  <c r="T101" i="2"/>
  <c r="T170" i="2" s="1"/>
  <c r="X42" i="9" s="1"/>
  <c r="T37" i="2"/>
  <c r="T173" i="2" s="1"/>
  <c r="HF6" i="2"/>
  <c r="U19" i="2"/>
  <c r="U32" i="2"/>
  <c r="U10" i="2"/>
  <c r="U30" i="2"/>
  <c r="U16" i="2"/>
  <c r="U13" i="2"/>
  <c r="U12" i="2"/>
  <c r="U11" i="2"/>
  <c r="U25" i="2"/>
  <c r="U24" i="2"/>
  <c r="U14" i="2"/>
  <c r="U28" i="2"/>
  <c r="U26" i="2"/>
  <c r="U21" i="2"/>
  <c r="U17" i="2"/>
  <c r="U15" i="2"/>
  <c r="U27" i="2"/>
  <c r="U23" i="2"/>
  <c r="U9" i="2"/>
  <c r="U33" i="2"/>
  <c r="U18" i="2"/>
  <c r="U5" i="2"/>
  <c r="U35" i="2"/>
  <c r="U34" i="2"/>
  <c r="U31" i="2"/>
  <c r="U29" i="2"/>
  <c r="U22" i="2"/>
  <c r="U20" i="2"/>
  <c r="V6" i="2"/>
  <c r="X37" i="9" l="1"/>
  <c r="AD10" i="11"/>
  <c r="AE11" i="11"/>
  <c r="Y10" i="9"/>
  <c r="Y14" i="9"/>
  <c r="Y34" i="9"/>
  <c r="Y31" i="9"/>
  <c r="Y26" i="9"/>
  <c r="Y23" i="9"/>
  <c r="Y20" i="9"/>
  <c r="Y5" i="9"/>
  <c r="Y16" i="9"/>
  <c r="Y25" i="9"/>
  <c r="Y19" i="9"/>
  <c r="Y30" i="9"/>
  <c r="Y9" i="9"/>
  <c r="Y11" i="9"/>
  <c r="Y33" i="9"/>
  <c r="Y28" i="9"/>
  <c r="Y24" i="9"/>
  <c r="Y17" i="9"/>
  <c r="Y15" i="9"/>
  <c r="Y27" i="9"/>
  <c r="Y35" i="9"/>
  <c r="Y32" i="9"/>
  <c r="Y29" i="9"/>
  <c r="Y22" i="9"/>
  <c r="Y18" i="9"/>
  <c r="Y13" i="9"/>
  <c r="Y12" i="9"/>
  <c r="Y21" i="9"/>
  <c r="Z6" i="9"/>
  <c r="V265" i="2"/>
  <c r="V46" i="9"/>
  <c r="R4" i="10"/>
  <c r="S5" i="10"/>
  <c r="W44" i="9"/>
  <c r="V43" i="9"/>
  <c r="V81" i="9"/>
  <c r="V92" i="9"/>
  <c r="T59" i="9"/>
  <c r="Y59" i="9"/>
  <c r="P59" i="9"/>
  <c r="O59" i="9"/>
  <c r="Q59" i="9"/>
  <c r="R59" i="9"/>
  <c r="S59" i="9"/>
  <c r="W75" i="9"/>
  <c r="S240" i="2"/>
  <c r="S257" i="2" s="1"/>
  <c r="R218" i="2"/>
  <c r="P218" i="2"/>
  <c r="Q218" i="2"/>
  <c r="S218" i="2"/>
  <c r="T218" i="2"/>
  <c r="U218" i="2"/>
  <c r="V218" i="2"/>
  <c r="N218" i="2"/>
  <c r="K218" i="2"/>
  <c r="L218" i="2"/>
  <c r="M218" i="2"/>
  <c r="O218" i="2"/>
  <c r="Q18" i="10"/>
  <c r="Q17" i="10"/>
  <c r="Q16" i="10"/>
  <c r="S169" i="2"/>
  <c r="W41" i="9" s="1"/>
  <c r="T171" i="2"/>
  <c r="X39" i="9"/>
  <c r="T234" i="2"/>
  <c r="HG11" i="11"/>
  <c r="HK6" i="9"/>
  <c r="V131" i="2"/>
  <c r="V130" i="2"/>
  <c r="V129" i="2"/>
  <c r="V128" i="2"/>
  <c r="V127" i="2"/>
  <c r="V126" i="2"/>
  <c r="V125" i="2"/>
  <c r="V124" i="2"/>
  <c r="V123" i="2"/>
  <c r="V122" i="2"/>
  <c r="V121" i="2"/>
  <c r="V120" i="2"/>
  <c r="V118" i="2"/>
  <c r="V116" i="2"/>
  <c r="V115" i="2"/>
  <c r="V119" i="2"/>
  <c r="V117" i="2"/>
  <c r="V114" i="2"/>
  <c r="V113" i="2"/>
  <c r="V112" i="2"/>
  <c r="V111" i="2"/>
  <c r="V110" i="2"/>
  <c r="V109" i="2"/>
  <c r="V108" i="2"/>
  <c r="V107" i="2"/>
  <c r="V106" i="2"/>
  <c r="V105" i="2"/>
  <c r="R18" i="7"/>
  <c r="R17" i="7"/>
  <c r="R16" i="7"/>
  <c r="T4" i="7"/>
  <c r="U5" i="7"/>
  <c r="U69" i="2"/>
  <c r="U167" i="2" s="1"/>
  <c r="V61" i="2"/>
  <c r="V60" i="2"/>
  <c r="V58" i="2"/>
  <c r="V57" i="2"/>
  <c r="V55" i="2"/>
  <c r="V54" i="2"/>
  <c r="V53" i="2"/>
  <c r="V52" i="2"/>
  <c r="V50" i="2"/>
  <c r="V41" i="2"/>
  <c r="V49" i="2"/>
  <c r="V48" i="2"/>
  <c r="V42" i="2"/>
  <c r="V67" i="2"/>
  <c r="V66" i="2"/>
  <c r="V65" i="2"/>
  <c r="V64" i="2"/>
  <c r="V63" i="2"/>
  <c r="V62" i="2"/>
  <c r="V59" i="2"/>
  <c r="V45" i="2"/>
  <c r="V56" i="2"/>
  <c r="V46" i="2"/>
  <c r="V51" i="2"/>
  <c r="V47" i="2"/>
  <c r="V44" i="2"/>
  <c r="V43" i="2"/>
  <c r="V94" i="2"/>
  <c r="V93" i="2"/>
  <c r="V92" i="2"/>
  <c r="V86" i="2"/>
  <c r="V85" i="2"/>
  <c r="V77" i="2"/>
  <c r="V76" i="2"/>
  <c r="V75" i="2"/>
  <c r="V74" i="2"/>
  <c r="V73" i="2"/>
  <c r="V88" i="2"/>
  <c r="V89" i="2"/>
  <c r="V190" i="2"/>
  <c r="V188" i="2"/>
  <c r="V183" i="2"/>
  <c r="V91" i="2"/>
  <c r="V191" i="2"/>
  <c r="V186" i="2"/>
  <c r="V181" i="2"/>
  <c r="V90" i="2"/>
  <c r="V87" i="2"/>
  <c r="V202" i="2"/>
  <c r="V201" i="2"/>
  <c r="V196" i="2"/>
  <c r="V194" i="2"/>
  <c r="V192" i="2"/>
  <c r="V179" i="2"/>
  <c r="V189" i="2"/>
  <c r="V187" i="2"/>
  <c r="V180" i="2"/>
  <c r="V97" i="2"/>
  <c r="V96" i="2"/>
  <c r="V95" i="2"/>
  <c r="V84" i="2"/>
  <c r="V78" i="2"/>
  <c r="V81" i="2"/>
  <c r="V83" i="2"/>
  <c r="V82" i="2"/>
  <c r="V79" i="2"/>
  <c r="V80" i="2"/>
  <c r="V99" i="2"/>
  <c r="V98" i="2"/>
  <c r="U101" i="2"/>
  <c r="U133" i="2"/>
  <c r="U37" i="2"/>
  <c r="U173" i="2" s="1"/>
  <c r="HG6" i="2"/>
  <c r="V28" i="2"/>
  <c r="V33" i="2"/>
  <c r="V26" i="2"/>
  <c r="V22" i="2"/>
  <c r="V31" i="2"/>
  <c r="V30" i="2"/>
  <c r="V27" i="2"/>
  <c r="V9" i="2"/>
  <c r="V32" i="2"/>
  <c r="V20" i="2"/>
  <c r="V19" i="2"/>
  <c r="V16" i="2"/>
  <c r="V12" i="2"/>
  <c r="V11" i="2"/>
  <c r="V29" i="2"/>
  <c r="V17" i="2"/>
  <c r="V21" i="2"/>
  <c r="V24" i="2"/>
  <c r="V34" i="2"/>
  <c r="V23" i="2"/>
  <c r="V14" i="2"/>
  <c r="V5" i="2"/>
  <c r="V35" i="2"/>
  <c r="V10" i="2"/>
  <c r="V25" i="2"/>
  <c r="V15" i="2"/>
  <c r="V13" i="2"/>
  <c r="V18" i="2"/>
  <c r="W6" i="2"/>
  <c r="Y37" i="9" l="1"/>
  <c r="AF11" i="11"/>
  <c r="AE10" i="11"/>
  <c r="Z24" i="9"/>
  <c r="Z23" i="9"/>
  <c r="Z20" i="9"/>
  <c r="Z10" i="9"/>
  <c r="Z13" i="9"/>
  <c r="Z59" i="9"/>
  <c r="Z35" i="9"/>
  <c r="Z34" i="9"/>
  <c r="Z33" i="9"/>
  <c r="Z32" i="9"/>
  <c r="Z31" i="9"/>
  <c r="Z27" i="9"/>
  <c r="Z29" i="9"/>
  <c r="Z28" i="9"/>
  <c r="Z26" i="9"/>
  <c r="Z25" i="9"/>
  <c r="Z22" i="9"/>
  <c r="Z21" i="9"/>
  <c r="Z19" i="9"/>
  <c r="Z18" i="9"/>
  <c r="Z17" i="9"/>
  <c r="Z16" i="9"/>
  <c r="Z15" i="9"/>
  <c r="Z14" i="9"/>
  <c r="Z12" i="9"/>
  <c r="Z11" i="9"/>
  <c r="Z9" i="9"/>
  <c r="Z37" i="9" s="1"/>
  <c r="AA6" i="9"/>
  <c r="Z5" i="9"/>
  <c r="Z30" i="9"/>
  <c r="W265" i="2"/>
  <c r="W46" i="9"/>
  <c r="T5" i="10"/>
  <c r="S4" i="10"/>
  <c r="W218" i="2"/>
  <c r="U170" i="2"/>
  <c r="Y42" i="9" s="1"/>
  <c r="W43" i="9"/>
  <c r="X44" i="9"/>
  <c r="O60" i="9"/>
  <c r="W81" i="9"/>
  <c r="W92" i="9"/>
  <c r="X75" i="9"/>
  <c r="T251" i="2"/>
  <c r="T269" i="2" s="1"/>
  <c r="K219" i="2"/>
  <c r="K220" i="2" s="1"/>
  <c r="T240" i="2"/>
  <c r="T257" i="2" s="1"/>
  <c r="K244" i="2"/>
  <c r="K262" i="2" s="1"/>
  <c r="R18" i="10"/>
  <c r="R17" i="10"/>
  <c r="R16" i="10"/>
  <c r="T169" i="2"/>
  <c r="X41" i="9" s="1"/>
  <c r="U171" i="2"/>
  <c r="Y39" i="9"/>
  <c r="U234" i="2"/>
  <c r="U251" i="2" s="1"/>
  <c r="U269" i="2" s="1"/>
  <c r="AG11" i="11"/>
  <c r="AF10" i="11"/>
  <c r="HH11" i="11"/>
  <c r="HL6" i="9"/>
  <c r="W131" i="2"/>
  <c r="W130" i="2"/>
  <c r="W129" i="2"/>
  <c r="W128" i="2"/>
  <c r="W127" i="2"/>
  <c r="W126" i="2"/>
  <c r="W125" i="2"/>
  <c r="W124" i="2"/>
  <c r="W123" i="2"/>
  <c r="W122" i="2"/>
  <c r="W121" i="2"/>
  <c r="W120" i="2"/>
  <c r="W118" i="2"/>
  <c r="W117" i="2"/>
  <c r="W116" i="2"/>
  <c r="W115" i="2"/>
  <c r="W119" i="2"/>
  <c r="W114" i="2"/>
  <c r="W113" i="2"/>
  <c r="W112" i="2"/>
  <c r="W111" i="2"/>
  <c r="W110" i="2"/>
  <c r="W109" i="2"/>
  <c r="W108" i="2"/>
  <c r="W107" i="2"/>
  <c r="W106" i="2"/>
  <c r="W105" i="2"/>
  <c r="S18" i="7"/>
  <c r="S17" i="7"/>
  <c r="S16" i="7"/>
  <c r="U4" i="7"/>
  <c r="V5" i="7"/>
  <c r="V69" i="2"/>
  <c r="V167" i="2" s="1"/>
  <c r="W64" i="2"/>
  <c r="W63" i="2"/>
  <c r="W62" i="2"/>
  <c r="W57" i="2"/>
  <c r="W56" i="2"/>
  <c r="W50" i="2"/>
  <c r="W44" i="2"/>
  <c r="W61" i="2"/>
  <c r="W60" i="2"/>
  <c r="W51" i="2"/>
  <c r="W59" i="2"/>
  <c r="W58" i="2"/>
  <c r="W47" i="2"/>
  <c r="W46" i="2"/>
  <c r="W55" i="2"/>
  <c r="W54" i="2"/>
  <c r="W53" i="2"/>
  <c r="W52" i="2"/>
  <c r="W67" i="2"/>
  <c r="W43" i="2"/>
  <c r="W49" i="2"/>
  <c r="W48" i="2"/>
  <c r="W42" i="2"/>
  <c r="W41" i="2"/>
  <c r="W66" i="2"/>
  <c r="W65" i="2"/>
  <c r="W45" i="2"/>
  <c r="W81" i="2"/>
  <c r="W78" i="2"/>
  <c r="W80" i="2"/>
  <c r="W83" i="2"/>
  <c r="W99" i="2"/>
  <c r="W98" i="2"/>
  <c r="W97" i="2"/>
  <c r="W95" i="2"/>
  <c r="W93" i="2"/>
  <c r="W90" i="2"/>
  <c r="W87" i="2"/>
  <c r="W86" i="2"/>
  <c r="W85" i="2"/>
  <c r="W77" i="2"/>
  <c r="W76" i="2"/>
  <c r="W75" i="2"/>
  <c r="W74" i="2"/>
  <c r="W88" i="2"/>
  <c r="W192" i="2"/>
  <c r="W191" i="2"/>
  <c r="W196" i="2"/>
  <c r="W194" i="2"/>
  <c r="W89" i="2"/>
  <c r="W190" i="2"/>
  <c r="W187" i="2"/>
  <c r="W186" i="2"/>
  <c r="W96" i="2"/>
  <c r="W94" i="2"/>
  <c r="W180" i="2"/>
  <c r="W181" i="2"/>
  <c r="W201" i="2"/>
  <c r="W202" i="2"/>
  <c r="W143" i="2"/>
  <c r="W183" i="2" s="1"/>
  <c r="W188" i="2"/>
  <c r="W189" i="2"/>
  <c r="W84" i="2"/>
  <c r="W91" i="2"/>
  <c r="W92" i="2"/>
  <c r="W82" i="2"/>
  <c r="W73" i="2"/>
  <c r="W179" i="2"/>
  <c r="W79" i="2"/>
  <c r="V101" i="2"/>
  <c r="V170" i="2" s="1"/>
  <c r="Z42" i="9" s="1"/>
  <c r="V37" i="2"/>
  <c r="V173" i="2" s="1"/>
  <c r="V133" i="2"/>
  <c r="HH6" i="2"/>
  <c r="W32" i="2"/>
  <c r="W25" i="2"/>
  <c r="W16" i="2"/>
  <c r="W15" i="2"/>
  <c r="W30" i="2"/>
  <c r="W9" i="2"/>
  <c r="W26" i="2"/>
  <c r="W20" i="2"/>
  <c r="W33" i="2"/>
  <c r="W29" i="2"/>
  <c r="W22" i="2"/>
  <c r="W21" i="2"/>
  <c r="W17" i="2"/>
  <c r="W13" i="2"/>
  <c r="W31" i="2"/>
  <c r="W27" i="2"/>
  <c r="W18" i="2"/>
  <c r="W28" i="2"/>
  <c r="W35" i="2"/>
  <c r="W24" i="2"/>
  <c r="W19" i="2"/>
  <c r="W5" i="2"/>
  <c r="W34" i="2"/>
  <c r="W23" i="2"/>
  <c r="W14" i="2"/>
  <c r="W12" i="2"/>
  <c r="W11" i="2"/>
  <c r="W10" i="2"/>
  <c r="X6" i="2"/>
  <c r="AA20" i="9" l="1"/>
  <c r="AA5" i="9"/>
  <c r="AA27" i="9"/>
  <c r="AA30" i="9"/>
  <c r="AA9" i="9"/>
  <c r="AA33" i="9"/>
  <c r="AA29" i="9"/>
  <c r="AA25" i="9"/>
  <c r="AA23" i="9"/>
  <c r="AA21" i="9"/>
  <c r="AA18" i="9"/>
  <c r="AA15" i="9"/>
  <c r="AA59" i="9"/>
  <c r="AA35" i="9"/>
  <c r="AA32" i="9"/>
  <c r="AA19" i="9"/>
  <c r="AA16" i="9"/>
  <c r="AA13" i="9"/>
  <c r="AA12" i="9"/>
  <c r="AB6" i="9"/>
  <c r="AA34" i="9"/>
  <c r="AA31" i="9"/>
  <c r="AA28" i="9"/>
  <c r="AA24" i="9"/>
  <c r="AA22" i="9"/>
  <c r="AA17" i="9"/>
  <c r="AA14" i="9"/>
  <c r="AA11" i="9"/>
  <c r="AA10" i="9"/>
  <c r="AA26" i="9"/>
  <c r="X265" i="2"/>
  <c r="X46" i="9"/>
  <c r="T4" i="10"/>
  <c r="U5" i="10"/>
  <c r="X218" i="2"/>
  <c r="Y44" i="9"/>
  <c r="X43" i="9"/>
  <c r="O61" i="9"/>
  <c r="X81" i="9"/>
  <c r="X92" i="9"/>
  <c r="Y75" i="9"/>
  <c r="U240" i="2"/>
  <c r="U257" i="2" s="1"/>
  <c r="V171" i="2"/>
  <c r="U169" i="2"/>
  <c r="Y41" i="9" s="1"/>
  <c r="S18" i="10"/>
  <c r="S17" i="10"/>
  <c r="S16" i="10"/>
  <c r="Z39" i="9"/>
  <c r="V234" i="2"/>
  <c r="AH11" i="11"/>
  <c r="AG10" i="11"/>
  <c r="HI11" i="11"/>
  <c r="HM6" i="9"/>
  <c r="X131" i="2"/>
  <c r="X130" i="2"/>
  <c r="X129" i="2"/>
  <c r="X128" i="2"/>
  <c r="X127" i="2"/>
  <c r="X126" i="2"/>
  <c r="X125" i="2"/>
  <c r="X124" i="2"/>
  <c r="X123" i="2"/>
  <c r="X122" i="2"/>
  <c r="X121" i="2"/>
  <c r="X120" i="2"/>
  <c r="X117" i="2"/>
  <c r="X116" i="2"/>
  <c r="X119" i="2"/>
  <c r="X118" i="2"/>
  <c r="X115" i="2"/>
  <c r="X114" i="2"/>
  <c r="X113" i="2"/>
  <c r="X112" i="2"/>
  <c r="X111" i="2"/>
  <c r="X110" i="2"/>
  <c r="X109" i="2"/>
  <c r="X108" i="2"/>
  <c r="X107" i="2"/>
  <c r="X106" i="2"/>
  <c r="X105" i="2"/>
  <c r="T18" i="7"/>
  <c r="T17" i="7"/>
  <c r="T16" i="7"/>
  <c r="W69" i="2"/>
  <c r="W167" i="2" s="1"/>
  <c r="V4" i="7"/>
  <c r="W5" i="7"/>
  <c r="X56" i="2"/>
  <c r="X44" i="2"/>
  <c r="X61" i="2"/>
  <c r="X60" i="2"/>
  <c r="X58" i="2"/>
  <c r="X57" i="2"/>
  <c r="X55" i="2"/>
  <c r="X54" i="2"/>
  <c r="X53" i="2"/>
  <c r="X42" i="2"/>
  <c r="X52" i="2"/>
  <c r="X45" i="2"/>
  <c r="X49" i="2"/>
  <c r="X48" i="2"/>
  <c r="X67" i="2"/>
  <c r="X41" i="2"/>
  <c r="X66" i="2"/>
  <c r="X65" i="2"/>
  <c r="X64" i="2"/>
  <c r="X63" i="2"/>
  <c r="X62" i="2"/>
  <c r="X59" i="2"/>
  <c r="X51" i="2"/>
  <c r="X46" i="2"/>
  <c r="X50" i="2"/>
  <c r="X43" i="2"/>
  <c r="X47" i="2"/>
  <c r="X82" i="2"/>
  <c r="X81" i="2"/>
  <c r="X79" i="2"/>
  <c r="X84" i="2"/>
  <c r="X80" i="2"/>
  <c r="X78" i="2"/>
  <c r="X99" i="2"/>
  <c r="X98" i="2"/>
  <c r="X93" i="2"/>
  <c r="X87" i="2"/>
  <c r="X86" i="2"/>
  <c r="X85" i="2"/>
  <c r="X77" i="2"/>
  <c r="X76" i="2"/>
  <c r="X75" i="2"/>
  <c r="X74" i="2"/>
  <c r="X88" i="2"/>
  <c r="X186" i="2"/>
  <c r="X180" i="2"/>
  <c r="X92" i="2"/>
  <c r="X187" i="2"/>
  <c r="X179" i="2"/>
  <c r="X96" i="2"/>
  <c r="X95" i="2"/>
  <c r="X94" i="2"/>
  <c r="X97" i="2"/>
  <c r="X194" i="2"/>
  <c r="X201" i="2"/>
  <c r="X202" i="2"/>
  <c r="X73" i="2"/>
  <c r="X192" i="2"/>
  <c r="X156" i="2"/>
  <c r="X196" i="2" s="1"/>
  <c r="X189" i="2"/>
  <c r="X90" i="2"/>
  <c r="X89" i="2"/>
  <c r="X83" i="2"/>
  <c r="X181" i="2"/>
  <c r="X188" i="2"/>
  <c r="X91" i="2"/>
  <c r="X190" i="2"/>
  <c r="X191" i="2"/>
  <c r="W133" i="2"/>
  <c r="W37" i="2"/>
  <c r="W173" i="2" s="1"/>
  <c r="W101" i="2"/>
  <c r="HI6" i="2"/>
  <c r="X29" i="2"/>
  <c r="X33" i="2"/>
  <c r="X28" i="2"/>
  <c r="X19" i="2"/>
  <c r="X18" i="2"/>
  <c r="X14" i="2"/>
  <c r="X11" i="2"/>
  <c r="X10" i="2"/>
  <c r="X30" i="2"/>
  <c r="X12" i="2"/>
  <c r="X31" i="2"/>
  <c r="X25" i="2"/>
  <c r="X32" i="2"/>
  <c r="X26" i="2"/>
  <c r="X16" i="2"/>
  <c r="X23" i="2"/>
  <c r="X22" i="2"/>
  <c r="X17" i="2"/>
  <c r="X5" i="2"/>
  <c r="X34" i="2"/>
  <c r="X20" i="2"/>
  <c r="X15" i="2"/>
  <c r="X35" i="2"/>
  <c r="X27" i="2"/>
  <c r="X21" i="2"/>
  <c r="X13" i="2"/>
  <c r="X24" i="2"/>
  <c r="X9" i="2"/>
  <c r="Y6" i="2"/>
  <c r="AA37" i="9" l="1"/>
  <c r="AB17" i="9"/>
  <c r="AB16" i="9"/>
  <c r="AB10" i="9"/>
  <c r="AB15" i="9"/>
  <c r="AB59" i="9"/>
  <c r="AB35" i="9"/>
  <c r="AB34" i="9"/>
  <c r="AB33" i="9"/>
  <c r="AB32" i="9"/>
  <c r="AB31" i="9"/>
  <c r="AB26" i="9"/>
  <c r="AB14" i="9"/>
  <c r="AB21" i="9"/>
  <c r="AB30" i="9"/>
  <c r="AB29" i="9"/>
  <c r="AB28" i="9"/>
  <c r="AB25" i="9"/>
  <c r="AB24" i="9"/>
  <c r="AB23" i="9"/>
  <c r="AB22" i="9"/>
  <c r="AB20" i="9"/>
  <c r="AB19" i="9"/>
  <c r="AB13" i="9"/>
  <c r="AB12" i="9"/>
  <c r="AB11" i="9"/>
  <c r="AB9" i="9"/>
  <c r="AB27" i="9"/>
  <c r="AC6" i="9"/>
  <c r="AB5" i="9"/>
  <c r="AB18" i="9"/>
  <c r="Y265" i="2"/>
  <c r="Y46" i="9"/>
  <c r="V5" i="10"/>
  <c r="U4" i="10"/>
  <c r="Y218" i="2"/>
  <c r="W170" i="2"/>
  <c r="AA42" i="9" s="1"/>
  <c r="Z44" i="9"/>
  <c r="Y43" i="9"/>
  <c r="Y81" i="9"/>
  <c r="Y92" i="9"/>
  <c r="Z75" i="9"/>
  <c r="V251" i="2"/>
  <c r="V269" i="2" s="1"/>
  <c r="V240" i="2"/>
  <c r="V257" i="2" s="1"/>
  <c r="W171" i="2"/>
  <c r="V169" i="2"/>
  <c r="Z41" i="9" s="1"/>
  <c r="T18" i="10"/>
  <c r="T17" i="10"/>
  <c r="T16" i="10"/>
  <c r="AA39" i="9"/>
  <c r="W234" i="2"/>
  <c r="W251" i="2" s="1"/>
  <c r="W269" i="2" s="1"/>
  <c r="AI11" i="11"/>
  <c r="AH10" i="11"/>
  <c r="HJ11" i="11"/>
  <c r="HN6" i="9"/>
  <c r="Y131" i="2"/>
  <c r="Y130" i="2"/>
  <c r="Y129" i="2"/>
  <c r="Y128" i="2"/>
  <c r="Y127" i="2"/>
  <c r="Y126" i="2"/>
  <c r="Y125" i="2"/>
  <c r="Y124" i="2"/>
  <c r="Y123" i="2"/>
  <c r="Y122" i="2"/>
  <c r="Y121" i="2"/>
  <c r="Y120" i="2"/>
  <c r="Y118" i="2"/>
  <c r="Y117" i="2"/>
  <c r="Y116" i="2"/>
  <c r="Y115" i="2"/>
  <c r="Y114" i="2"/>
  <c r="Y119" i="2"/>
  <c r="Y113" i="2"/>
  <c r="Y112" i="2"/>
  <c r="Y111" i="2"/>
  <c r="Y110" i="2"/>
  <c r="Y109" i="2"/>
  <c r="Y108" i="2"/>
  <c r="Y107" i="2"/>
  <c r="Y106" i="2"/>
  <c r="Y105" i="2"/>
  <c r="U18" i="7"/>
  <c r="U17" i="7"/>
  <c r="U16" i="7"/>
  <c r="X69" i="2"/>
  <c r="X167" i="2" s="1"/>
  <c r="W4" i="7"/>
  <c r="X5" i="7"/>
  <c r="Y59" i="2"/>
  <c r="Y57" i="2"/>
  <c r="Y56" i="2"/>
  <c r="Y61" i="2"/>
  <c r="Y60" i="2"/>
  <c r="Y58" i="2"/>
  <c r="Y50" i="2"/>
  <c r="Y47" i="2"/>
  <c r="Y55" i="2"/>
  <c r="Y48" i="2"/>
  <c r="Y54" i="2"/>
  <c r="Y53" i="2"/>
  <c r="Y52" i="2"/>
  <c r="Y51" i="2"/>
  <c r="Y49" i="2"/>
  <c r="Y67" i="2"/>
  <c r="Y42" i="2"/>
  <c r="Y41" i="2"/>
  <c r="Y66" i="2"/>
  <c r="Y65" i="2"/>
  <c r="Y64" i="2"/>
  <c r="Y63" i="2"/>
  <c r="Y62" i="2"/>
  <c r="Y45" i="2"/>
  <c r="Y46" i="2"/>
  <c r="Y43" i="2"/>
  <c r="Y44" i="2"/>
  <c r="Y91" i="2"/>
  <c r="Y86" i="2"/>
  <c r="Y85" i="2"/>
  <c r="Y77" i="2"/>
  <c r="Y76" i="2"/>
  <c r="Y75" i="2"/>
  <c r="Y74" i="2"/>
  <c r="Y73" i="2"/>
  <c r="Y191" i="2"/>
  <c r="Y181" i="2"/>
  <c r="Y90" i="2"/>
  <c r="Y189" i="2"/>
  <c r="Y188" i="2"/>
  <c r="Y89" i="2"/>
  <c r="Y88" i="2"/>
  <c r="Y190" i="2"/>
  <c r="Y187" i="2"/>
  <c r="Y186" i="2"/>
  <c r="Y180" i="2"/>
  <c r="Y179" i="2"/>
  <c r="Y152" i="2"/>
  <c r="Y192" i="2" s="1"/>
  <c r="Y87" i="2"/>
  <c r="Y202" i="2"/>
  <c r="Y201" i="2"/>
  <c r="Y194" i="2"/>
  <c r="Y95" i="2"/>
  <c r="Y97" i="2"/>
  <c r="Y96" i="2"/>
  <c r="Y82" i="2"/>
  <c r="Y84" i="2"/>
  <c r="Y81" i="2"/>
  <c r="Y83" i="2"/>
  <c r="Y78" i="2"/>
  <c r="Y80" i="2"/>
  <c r="Y79" i="2"/>
  <c r="Y99" i="2"/>
  <c r="Y98" i="2"/>
  <c r="Y94" i="2"/>
  <c r="Y93" i="2"/>
  <c r="Y92" i="2"/>
  <c r="X101" i="2"/>
  <c r="X133" i="2"/>
  <c r="HJ6" i="2"/>
  <c r="Y27" i="2"/>
  <c r="Y29" i="2"/>
  <c r="Y25" i="2"/>
  <c r="Y23" i="2"/>
  <c r="Y16" i="2"/>
  <c r="Y14" i="2"/>
  <c r="Y13" i="2"/>
  <c r="Y32" i="2"/>
  <c r="Y20" i="2"/>
  <c r="Y17" i="2"/>
  <c r="Y33" i="2"/>
  <c r="Y28" i="2"/>
  <c r="Y26" i="2"/>
  <c r="Y24" i="2"/>
  <c r="Y22" i="2"/>
  <c r="Y21" i="2"/>
  <c r="Y19" i="2"/>
  <c r="Y12" i="2"/>
  <c r="Y35" i="2"/>
  <c r="Y31" i="2"/>
  <c r="Y30" i="2"/>
  <c r="Y11" i="2"/>
  <c r="Y5" i="2"/>
  <c r="Y34" i="2"/>
  <c r="Y18" i="2"/>
  <c r="Y10" i="2"/>
  <c r="Y15" i="2"/>
  <c r="Y9" i="2"/>
  <c r="X37" i="2"/>
  <c r="X173" i="2" s="1"/>
  <c r="Z6" i="2"/>
  <c r="AB37" i="9" l="1"/>
  <c r="AC35" i="9"/>
  <c r="AC20" i="9"/>
  <c r="AC34" i="9"/>
  <c r="AC59" i="9"/>
  <c r="AC32" i="9"/>
  <c r="AC31" i="9"/>
  <c r="AC27" i="9"/>
  <c r="AC30" i="9"/>
  <c r="AC29" i="9"/>
  <c r="AC28" i="9"/>
  <c r="AC25" i="9"/>
  <c r="AC24" i="9"/>
  <c r="AC23" i="9"/>
  <c r="AC22" i="9"/>
  <c r="AC21" i="9"/>
  <c r="AC19" i="9"/>
  <c r="AC18" i="9"/>
  <c r="AC17" i="9"/>
  <c r="AC16" i="9"/>
  <c r="AC15" i="9"/>
  <c r="AC14" i="9"/>
  <c r="AC13" i="9"/>
  <c r="AC12" i="9"/>
  <c r="AC11" i="9"/>
  <c r="AC10" i="9"/>
  <c r="AC9" i="9"/>
  <c r="AC26" i="9"/>
  <c r="AD6" i="9"/>
  <c r="AC5" i="9"/>
  <c r="AC33" i="9"/>
  <c r="Z265" i="2"/>
  <c r="Z46" i="9"/>
  <c r="V4" i="10"/>
  <c r="W5" i="10"/>
  <c r="Z218" i="2"/>
  <c r="X170" i="2"/>
  <c r="AB42" i="9" s="1"/>
  <c r="Z43" i="9"/>
  <c r="AA44" i="9"/>
  <c r="Z81" i="9"/>
  <c r="Z92" i="9"/>
  <c r="AA75" i="9"/>
  <c r="W169" i="2"/>
  <c r="AA41" i="9" s="1"/>
  <c r="W240" i="2"/>
  <c r="W257" i="2" s="1"/>
  <c r="X171" i="2"/>
  <c r="U18" i="10"/>
  <c r="U17" i="10"/>
  <c r="U16" i="10"/>
  <c r="AB39" i="9"/>
  <c r="X234" i="2"/>
  <c r="AJ11" i="11"/>
  <c r="AI10" i="11"/>
  <c r="Z131" i="2"/>
  <c r="Z130" i="2"/>
  <c r="Z129" i="2"/>
  <c r="Z128" i="2"/>
  <c r="Z127" i="2"/>
  <c r="Z126" i="2"/>
  <c r="Z125" i="2"/>
  <c r="Z124" i="2"/>
  <c r="Z123" i="2"/>
  <c r="Z122" i="2"/>
  <c r="Z121" i="2"/>
  <c r="Z120" i="2"/>
  <c r="Z118" i="2"/>
  <c r="Z116" i="2"/>
  <c r="Z115" i="2"/>
  <c r="Z114" i="2"/>
  <c r="Z119" i="2"/>
  <c r="Z117" i="2"/>
  <c r="Z113" i="2"/>
  <c r="Z112" i="2"/>
  <c r="Z111" i="2"/>
  <c r="Z110" i="2"/>
  <c r="Z109" i="2"/>
  <c r="Z108" i="2"/>
  <c r="Z107" i="2"/>
  <c r="Z106" i="2"/>
  <c r="Z105" i="2"/>
  <c r="V18" i="7"/>
  <c r="V17" i="7"/>
  <c r="V16" i="7"/>
  <c r="X4" i="7"/>
  <c r="Y5" i="7"/>
  <c r="Y69" i="2"/>
  <c r="Y167" i="2" s="1"/>
  <c r="Z56" i="2"/>
  <c r="Z44" i="2"/>
  <c r="Z61" i="2"/>
  <c r="Z60" i="2"/>
  <c r="Z59" i="2"/>
  <c r="Z58" i="2"/>
  <c r="Z51" i="2"/>
  <c r="Z55" i="2"/>
  <c r="Z54" i="2"/>
  <c r="Z42" i="2"/>
  <c r="Z53" i="2"/>
  <c r="Z52" i="2"/>
  <c r="Z49" i="2"/>
  <c r="Z48" i="2"/>
  <c r="Z67" i="2"/>
  <c r="Z41" i="2"/>
  <c r="Z66" i="2"/>
  <c r="Z65" i="2"/>
  <c r="Z64" i="2"/>
  <c r="Z63" i="2"/>
  <c r="Z62" i="2"/>
  <c r="Z57" i="2"/>
  <c r="Z50" i="2"/>
  <c r="Z47" i="2"/>
  <c r="Z46" i="2"/>
  <c r="Z45" i="2"/>
  <c r="Z43" i="2"/>
  <c r="Z83" i="2"/>
  <c r="Z81" i="2"/>
  <c r="Z78" i="2"/>
  <c r="Z80" i="2"/>
  <c r="Z99" i="2"/>
  <c r="Z98" i="2"/>
  <c r="Z94" i="2"/>
  <c r="Z93" i="2"/>
  <c r="Z92" i="2"/>
  <c r="Z86" i="2"/>
  <c r="Z85" i="2"/>
  <c r="Z77" i="2"/>
  <c r="Z76" i="2"/>
  <c r="Z75" i="2"/>
  <c r="Z74" i="2"/>
  <c r="Z73" i="2"/>
  <c r="Z202" i="2"/>
  <c r="Z201" i="2"/>
  <c r="Z194" i="2"/>
  <c r="Z191" i="2"/>
  <c r="Z189" i="2"/>
  <c r="Z190" i="2"/>
  <c r="Z179" i="2"/>
  <c r="Z95" i="2"/>
  <c r="Z97" i="2"/>
  <c r="Z96" i="2"/>
  <c r="Z89" i="2"/>
  <c r="Z87" i="2"/>
  <c r="Z84" i="2"/>
  <c r="Z91" i="2"/>
  <c r="Z180" i="2"/>
  <c r="Z187" i="2"/>
  <c r="Z90" i="2"/>
  <c r="Z82" i="2"/>
  <c r="Z79" i="2"/>
  <c r="Z188" i="2"/>
  <c r="Z181" i="2"/>
  <c r="Z186" i="2"/>
  <c r="Z88" i="2"/>
  <c r="Y37" i="2"/>
  <c r="Y173" i="2" s="1"/>
  <c r="Y133" i="2"/>
  <c r="Y101" i="2"/>
  <c r="Z31" i="2"/>
  <c r="Z25" i="2"/>
  <c r="Z17" i="2"/>
  <c r="Z9" i="2"/>
  <c r="Z29" i="2"/>
  <c r="Z26" i="2"/>
  <c r="Z24" i="2"/>
  <c r="Z32" i="2"/>
  <c r="Z28" i="2"/>
  <c r="Z15" i="2"/>
  <c r="Z33" i="2"/>
  <c r="Z12" i="2"/>
  <c r="Z30" i="2"/>
  <c r="Z22" i="2"/>
  <c r="Z16" i="2"/>
  <c r="Z21" i="2"/>
  <c r="Z18" i="2"/>
  <c r="Z13" i="2"/>
  <c r="Z19" i="2"/>
  <c r="Z11" i="2"/>
  <c r="Z27" i="2"/>
  <c r="Z10" i="2"/>
  <c r="Z20" i="2"/>
  <c r="Z34" i="2"/>
  <c r="Z5" i="2"/>
  <c r="Z35" i="2"/>
  <c r="Z23" i="2"/>
  <c r="Z14" i="2"/>
  <c r="AA6" i="2"/>
  <c r="AC37" i="9" l="1"/>
  <c r="AD35" i="9"/>
  <c r="AD11" i="9"/>
  <c r="AD12" i="9"/>
  <c r="AD13" i="9"/>
  <c r="AD14" i="9"/>
  <c r="AD15" i="9"/>
  <c r="AD18" i="9"/>
  <c r="AD10" i="9"/>
  <c r="AD16" i="9"/>
  <c r="AD31" i="9"/>
  <c r="AD32" i="9"/>
  <c r="AD59" i="9"/>
  <c r="AD17" i="9"/>
  <c r="AD34" i="9"/>
  <c r="AD33" i="9"/>
  <c r="AD30" i="9"/>
  <c r="AD29" i="9"/>
  <c r="AD28" i="9"/>
  <c r="AD21" i="9"/>
  <c r="AD25" i="9"/>
  <c r="AD24" i="9"/>
  <c r="AD23" i="9"/>
  <c r="AD22" i="9"/>
  <c r="AD20" i="9"/>
  <c r="AD19" i="9"/>
  <c r="AD9" i="9"/>
  <c r="AD26" i="9"/>
  <c r="AD27" i="9"/>
  <c r="AE6" i="9"/>
  <c r="AD5" i="9"/>
  <c r="AA265" i="2"/>
  <c r="AA46" i="9"/>
  <c r="W4" i="10"/>
  <c r="X5" i="10"/>
  <c r="AA218" i="2"/>
  <c r="Y170" i="2"/>
  <c r="AC42" i="9" s="1"/>
  <c r="AA43" i="9"/>
  <c r="AB44" i="9"/>
  <c r="AA81" i="9"/>
  <c r="AA92" i="9"/>
  <c r="AB75" i="9"/>
  <c r="X251" i="2"/>
  <c r="X269" i="2" s="1"/>
  <c r="X240" i="2"/>
  <c r="X257" i="2" s="1"/>
  <c r="Y171" i="2"/>
  <c r="X169" i="2"/>
  <c r="AB41" i="9" s="1"/>
  <c r="V18" i="10"/>
  <c r="V17" i="10"/>
  <c r="V16" i="10"/>
  <c r="AC39" i="9"/>
  <c r="Y234" i="2"/>
  <c r="Y251" i="2" s="1"/>
  <c r="Y269" i="2" s="1"/>
  <c r="AK11" i="11"/>
  <c r="AJ10" i="11"/>
  <c r="AA131" i="2"/>
  <c r="AA130" i="2"/>
  <c r="AA129" i="2"/>
  <c r="AA128" i="2"/>
  <c r="AA127" i="2"/>
  <c r="AA126" i="2"/>
  <c r="AA125" i="2"/>
  <c r="AA124" i="2"/>
  <c r="AA123" i="2"/>
  <c r="AA122" i="2"/>
  <c r="AA121" i="2"/>
  <c r="AA120" i="2"/>
  <c r="AA118" i="2"/>
  <c r="AA117" i="2"/>
  <c r="AA116" i="2"/>
  <c r="AA115" i="2"/>
  <c r="AA119" i="2"/>
  <c r="AA114" i="2"/>
  <c r="AA113" i="2"/>
  <c r="AA112" i="2"/>
  <c r="AA111" i="2"/>
  <c r="AA110" i="2"/>
  <c r="AA109" i="2"/>
  <c r="AA108" i="2"/>
  <c r="AA107" i="2"/>
  <c r="AA106" i="2"/>
  <c r="AA105" i="2"/>
  <c r="W18" i="7"/>
  <c r="W17" i="7"/>
  <c r="W16" i="7"/>
  <c r="Y4" i="7"/>
  <c r="Z5" i="7"/>
  <c r="Z69" i="2"/>
  <c r="Z167" i="2" s="1"/>
  <c r="AA67" i="2"/>
  <c r="AA66" i="2"/>
  <c r="AA65" i="2"/>
  <c r="AA64" i="2"/>
  <c r="AA63" i="2"/>
  <c r="AA62" i="2"/>
  <c r="AA56" i="2"/>
  <c r="AA51" i="2"/>
  <c r="AA50" i="2"/>
  <c r="AA47" i="2"/>
  <c r="AA61" i="2"/>
  <c r="AA60" i="2"/>
  <c r="AA59" i="2"/>
  <c r="AA58" i="2"/>
  <c r="AA57" i="2"/>
  <c r="AA46" i="2"/>
  <c r="AA55" i="2"/>
  <c r="AA54" i="2"/>
  <c r="AA53" i="2"/>
  <c r="AA52" i="2"/>
  <c r="AA49" i="2"/>
  <c r="AA48" i="2"/>
  <c r="AA44" i="2"/>
  <c r="AA42" i="2"/>
  <c r="AA41" i="2"/>
  <c r="AA45" i="2"/>
  <c r="AA43" i="2"/>
  <c r="AA82" i="2"/>
  <c r="AA99" i="2"/>
  <c r="AA98" i="2"/>
  <c r="AA97" i="2"/>
  <c r="AA94" i="2"/>
  <c r="AA93" i="2"/>
  <c r="AA92" i="2"/>
  <c r="AA86" i="2"/>
  <c r="AA85" i="2"/>
  <c r="AA77" i="2"/>
  <c r="AA76" i="2"/>
  <c r="AA75" i="2"/>
  <c r="AA74" i="2"/>
  <c r="AA73" i="2"/>
  <c r="AA191" i="2"/>
  <c r="AA90" i="2"/>
  <c r="AA187" i="2"/>
  <c r="AA186" i="2"/>
  <c r="AA180" i="2"/>
  <c r="AA202" i="2"/>
  <c r="AA201" i="2"/>
  <c r="AA194" i="2"/>
  <c r="AA95" i="2"/>
  <c r="AA96" i="2"/>
  <c r="AA179" i="2"/>
  <c r="AA81" i="2"/>
  <c r="AA188" i="2"/>
  <c r="AA80" i="2"/>
  <c r="AA91" i="2"/>
  <c r="AA78" i="2"/>
  <c r="AA87" i="2"/>
  <c r="AA88" i="2"/>
  <c r="AA181" i="2"/>
  <c r="AA189" i="2"/>
  <c r="AA84" i="2"/>
  <c r="AA190" i="2"/>
  <c r="AA89" i="2"/>
  <c r="AA83" i="2"/>
  <c r="AA79" i="2"/>
  <c r="Z133" i="2"/>
  <c r="Z101" i="2"/>
  <c r="AA20" i="2"/>
  <c r="AA12" i="2"/>
  <c r="AA22" i="2"/>
  <c r="AA27" i="2"/>
  <c r="AA17" i="2"/>
  <c r="AA18" i="2"/>
  <c r="AA14" i="2"/>
  <c r="AA33" i="2"/>
  <c r="AA19" i="2"/>
  <c r="AA28" i="2"/>
  <c r="AA23" i="2"/>
  <c r="AA9" i="2"/>
  <c r="AA15" i="2"/>
  <c r="AA11" i="2"/>
  <c r="AA26" i="2"/>
  <c r="AA24" i="2"/>
  <c r="AA35" i="2"/>
  <c r="AA31" i="2"/>
  <c r="AA30" i="2"/>
  <c r="AA29" i="2"/>
  <c r="AA21" i="2"/>
  <c r="AA5" i="2"/>
  <c r="AA34" i="2"/>
  <c r="AA32" i="2"/>
  <c r="AA25" i="2"/>
  <c r="AA13" i="2"/>
  <c r="AA10" i="2"/>
  <c r="AA16" i="2"/>
  <c r="Z37" i="2"/>
  <c r="Z173" i="2" s="1"/>
  <c r="AB6" i="2"/>
  <c r="AD37" i="9" l="1"/>
  <c r="AE35" i="9"/>
  <c r="AE34" i="9"/>
  <c r="AE33" i="9"/>
  <c r="AE32" i="9"/>
  <c r="AE31" i="9"/>
  <c r="AE30" i="9"/>
  <c r="AE29" i="9"/>
  <c r="AE28" i="9"/>
  <c r="AE26" i="9"/>
  <c r="AE25" i="9"/>
  <c r="AE24" i="9"/>
  <c r="AE23" i="9"/>
  <c r="AE22" i="9"/>
  <c r="AE20" i="9"/>
  <c r="AE19" i="9"/>
  <c r="AE18" i="9"/>
  <c r="AE17" i="9"/>
  <c r="AE16" i="9"/>
  <c r="AE15" i="9"/>
  <c r="AE14" i="9"/>
  <c r="AE13" i="9"/>
  <c r="AE12" i="9"/>
  <c r="AE11" i="9"/>
  <c r="AE10" i="9"/>
  <c r="AE9" i="9"/>
  <c r="AE27" i="9"/>
  <c r="AE21" i="9"/>
  <c r="AF6" i="9"/>
  <c r="AE5" i="9"/>
  <c r="AE59" i="9"/>
  <c r="AB265" i="2"/>
  <c r="AB46" i="9"/>
  <c r="X4" i="10"/>
  <c r="Y5" i="10"/>
  <c r="AB218" i="2"/>
  <c r="Z170" i="2"/>
  <c r="AD42" i="9" s="1"/>
  <c r="AB43" i="9"/>
  <c r="AC75" i="9"/>
  <c r="AC92" i="9" s="1"/>
  <c r="AC44" i="9"/>
  <c r="AB81" i="9"/>
  <c r="AB92" i="9"/>
  <c r="W18" i="10"/>
  <c r="Y240" i="2"/>
  <c r="Y257" i="2" s="1"/>
  <c r="Y169" i="2"/>
  <c r="AC41" i="9" s="1"/>
  <c r="Z171" i="2"/>
  <c r="W17" i="10"/>
  <c r="W16" i="10"/>
  <c r="AD39" i="9"/>
  <c r="Z234" i="2"/>
  <c r="AL11" i="11"/>
  <c r="AK10" i="11"/>
  <c r="AB131" i="2"/>
  <c r="AB130" i="2"/>
  <c r="AB129" i="2"/>
  <c r="AB128" i="2"/>
  <c r="AB127" i="2"/>
  <c r="AB126" i="2"/>
  <c r="AB125" i="2"/>
  <c r="AB124" i="2"/>
  <c r="AB123" i="2"/>
  <c r="AB122" i="2"/>
  <c r="AB121" i="2"/>
  <c r="AB120" i="2"/>
  <c r="AB117" i="2"/>
  <c r="AB116" i="2"/>
  <c r="AB114" i="2"/>
  <c r="AB119" i="2"/>
  <c r="AB118" i="2"/>
  <c r="AB115" i="2"/>
  <c r="AB113" i="2"/>
  <c r="AB112" i="2"/>
  <c r="AB111" i="2"/>
  <c r="AB110" i="2"/>
  <c r="AB109" i="2"/>
  <c r="AB108" i="2"/>
  <c r="AB107" i="2"/>
  <c r="AB106" i="2"/>
  <c r="AB105" i="2"/>
  <c r="X18" i="7"/>
  <c r="X17" i="7"/>
  <c r="X16" i="7"/>
  <c r="AA69" i="2"/>
  <c r="AA167" i="2" s="1"/>
  <c r="Z4" i="7"/>
  <c r="AA5" i="7"/>
  <c r="AB67" i="2"/>
  <c r="AB66" i="2"/>
  <c r="AB65" i="2"/>
  <c r="AB64" i="2"/>
  <c r="AB63" i="2"/>
  <c r="AB62" i="2"/>
  <c r="AB59" i="2"/>
  <c r="AB56" i="2"/>
  <c r="AB46" i="2"/>
  <c r="AB44" i="2"/>
  <c r="AB61" i="2"/>
  <c r="AB60" i="2"/>
  <c r="AB58" i="2"/>
  <c r="AB57" i="2"/>
  <c r="AB50" i="2"/>
  <c r="AB55" i="2"/>
  <c r="AB54" i="2"/>
  <c r="AB53" i="2"/>
  <c r="AB52" i="2"/>
  <c r="AB51" i="2"/>
  <c r="AB47" i="2"/>
  <c r="AB45" i="2"/>
  <c r="AB49" i="2"/>
  <c r="AB48" i="2"/>
  <c r="AB42" i="2"/>
  <c r="AB41" i="2"/>
  <c r="AB43" i="2"/>
  <c r="AB81" i="2"/>
  <c r="AB79" i="2"/>
  <c r="AB78" i="2"/>
  <c r="AB99" i="2"/>
  <c r="AB98" i="2"/>
  <c r="AB97" i="2"/>
  <c r="AB94" i="2"/>
  <c r="AB93" i="2"/>
  <c r="AB91" i="2"/>
  <c r="AB87" i="2"/>
  <c r="AB86" i="2"/>
  <c r="AB85" i="2"/>
  <c r="AB77" i="2"/>
  <c r="AB202" i="2"/>
  <c r="AB201" i="2"/>
  <c r="AB194" i="2"/>
  <c r="AB179" i="2"/>
  <c r="AB92" i="2"/>
  <c r="AB187" i="2"/>
  <c r="AB180" i="2"/>
  <c r="AB73" i="2"/>
  <c r="AB95" i="2"/>
  <c r="AB96" i="2"/>
  <c r="AB190" i="2"/>
  <c r="AB186" i="2"/>
  <c r="AB90" i="2"/>
  <c r="AB83" i="2"/>
  <c r="AB88" i="2"/>
  <c r="AB84" i="2"/>
  <c r="AB80" i="2"/>
  <c r="AB181" i="2"/>
  <c r="AB188" i="2"/>
  <c r="AB189" i="2"/>
  <c r="AB191" i="2"/>
  <c r="AB89" i="2"/>
  <c r="AB82" i="2"/>
  <c r="AB74" i="2"/>
  <c r="AB75" i="2"/>
  <c r="AB76" i="2"/>
  <c r="AA101" i="2"/>
  <c r="AA133" i="2"/>
  <c r="AA37" i="2"/>
  <c r="AA173" i="2" s="1"/>
  <c r="AB29" i="2"/>
  <c r="AB27" i="2"/>
  <c r="AB24" i="2"/>
  <c r="AB26" i="2"/>
  <c r="AB22" i="2"/>
  <c r="AB16" i="2"/>
  <c r="AB14" i="2"/>
  <c r="AB9" i="2"/>
  <c r="AB30" i="2"/>
  <c r="AB19" i="2"/>
  <c r="AB12" i="2"/>
  <c r="AB33" i="2"/>
  <c r="AB23" i="2"/>
  <c r="AB32" i="2"/>
  <c r="AB10" i="2"/>
  <c r="AB15" i="2"/>
  <c r="AB25" i="2"/>
  <c r="AB18" i="2"/>
  <c r="AB11" i="2"/>
  <c r="AB28" i="2"/>
  <c r="AB20" i="2"/>
  <c r="AB17" i="2"/>
  <c r="AB5" i="2"/>
  <c r="AB34" i="2"/>
  <c r="AB35" i="2"/>
  <c r="AB31" i="2"/>
  <c r="AB21" i="2"/>
  <c r="AB13" i="2"/>
  <c r="AC6" i="2"/>
  <c r="AE37" i="9" l="1"/>
  <c r="AF15" i="9"/>
  <c r="AF35" i="9"/>
  <c r="AF29" i="9"/>
  <c r="AF25" i="9"/>
  <c r="AF22" i="9"/>
  <c r="AF27" i="9"/>
  <c r="AF10" i="9"/>
  <c r="AF14" i="9"/>
  <c r="AF13" i="9"/>
  <c r="AF11" i="9"/>
  <c r="AG6" i="9"/>
  <c r="AF59" i="9"/>
  <c r="AF34" i="9"/>
  <c r="AF33" i="9"/>
  <c r="AF32" i="9"/>
  <c r="AF31" i="9"/>
  <c r="AF30" i="9"/>
  <c r="AF28" i="9"/>
  <c r="AF24" i="9"/>
  <c r="AF21" i="9"/>
  <c r="AF23" i="9"/>
  <c r="AF20" i="9"/>
  <c r="AF19" i="9"/>
  <c r="AF18" i="9"/>
  <c r="AF17" i="9"/>
  <c r="AF16" i="9"/>
  <c r="AF12" i="9"/>
  <c r="AF9" i="9"/>
  <c r="AF37" i="9" s="1"/>
  <c r="AF26" i="9"/>
  <c r="AF5" i="9"/>
  <c r="AC265" i="2"/>
  <c r="AC46" i="9"/>
  <c r="Z5" i="10"/>
  <c r="Y4" i="10"/>
  <c r="AC218" i="2"/>
  <c r="AA170" i="2"/>
  <c r="AE42" i="9" s="1"/>
  <c r="AD44" i="9"/>
  <c r="AC43" i="9"/>
  <c r="AC81" i="9"/>
  <c r="AD75" i="9"/>
  <c r="Z251" i="2"/>
  <c r="Z269" i="2" s="1"/>
  <c r="Z240" i="2"/>
  <c r="Z257" i="2" s="1"/>
  <c r="AA171" i="2"/>
  <c r="Z169" i="2"/>
  <c r="AD41" i="9" s="1"/>
  <c r="X18" i="10"/>
  <c r="X17" i="10"/>
  <c r="X16" i="10"/>
  <c r="AE39" i="9"/>
  <c r="AA234" i="2"/>
  <c r="AA251" i="2" s="1"/>
  <c r="AA269" i="2" s="1"/>
  <c r="AM11" i="11"/>
  <c r="AL10" i="11"/>
  <c r="AC131" i="2"/>
  <c r="AC130" i="2"/>
  <c r="AC129" i="2"/>
  <c r="AC128" i="2"/>
  <c r="AC127" i="2"/>
  <c r="AC126" i="2"/>
  <c r="AC125" i="2"/>
  <c r="AC124" i="2"/>
  <c r="AC123" i="2"/>
  <c r="AC122" i="2"/>
  <c r="AC121" i="2"/>
  <c r="AC120" i="2"/>
  <c r="AC118" i="2"/>
  <c r="AC116" i="2"/>
  <c r="AC115" i="2"/>
  <c r="AC114" i="2"/>
  <c r="AC119" i="2"/>
  <c r="AC117" i="2"/>
  <c r="AC113" i="2"/>
  <c r="AC112" i="2"/>
  <c r="AC111" i="2"/>
  <c r="AC110" i="2"/>
  <c r="AC109" i="2"/>
  <c r="AC108" i="2"/>
  <c r="AC107" i="2"/>
  <c r="AC106" i="2"/>
  <c r="AC105" i="2"/>
  <c r="Y18" i="7"/>
  <c r="Y17" i="7"/>
  <c r="Y16" i="7"/>
  <c r="AB69" i="2"/>
  <c r="AB167" i="2" s="1"/>
  <c r="AB5" i="7"/>
  <c r="AA4" i="7"/>
  <c r="AC67" i="2"/>
  <c r="AC66" i="2"/>
  <c r="AC65" i="2"/>
  <c r="AC64" i="2"/>
  <c r="AC63" i="2"/>
  <c r="AC62" i="2"/>
  <c r="AC57" i="2"/>
  <c r="AC56" i="2"/>
  <c r="AC50" i="2"/>
  <c r="AC61" i="2"/>
  <c r="AC60" i="2"/>
  <c r="AC59" i="2"/>
  <c r="AC58" i="2"/>
  <c r="AC51" i="2"/>
  <c r="AC47" i="2"/>
  <c r="AC46" i="2"/>
  <c r="AC44" i="2"/>
  <c r="AC55" i="2"/>
  <c r="AC54" i="2"/>
  <c r="AC53" i="2"/>
  <c r="AC52" i="2"/>
  <c r="AC49" i="2"/>
  <c r="AC48" i="2"/>
  <c r="AC42" i="2"/>
  <c r="AC41" i="2"/>
  <c r="AC45" i="2"/>
  <c r="AC43" i="2"/>
  <c r="AC78" i="2"/>
  <c r="AC99" i="2"/>
  <c r="AC98" i="2"/>
  <c r="AC97" i="2"/>
  <c r="AC94" i="2"/>
  <c r="AC93" i="2"/>
  <c r="AC92" i="2"/>
  <c r="AC86" i="2"/>
  <c r="AC85" i="2"/>
  <c r="AC77" i="2"/>
  <c r="AC76" i="2"/>
  <c r="AC75" i="2"/>
  <c r="AC186" i="2"/>
  <c r="AC180" i="2"/>
  <c r="AC90" i="2"/>
  <c r="AC89" i="2"/>
  <c r="AC201" i="2"/>
  <c r="AC194" i="2"/>
  <c r="AC191" i="2"/>
  <c r="AC188" i="2"/>
  <c r="AC162" i="2"/>
  <c r="AC202" i="2" s="1"/>
  <c r="AC95" i="2"/>
  <c r="AC96" i="2"/>
  <c r="AC91" i="2"/>
  <c r="AC179" i="2"/>
  <c r="AC82" i="2"/>
  <c r="AC190" i="2"/>
  <c r="AC189" i="2"/>
  <c r="AC81" i="2"/>
  <c r="AC88" i="2"/>
  <c r="AC187" i="2"/>
  <c r="AC80" i="2"/>
  <c r="AC181" i="2"/>
  <c r="AC84" i="2"/>
  <c r="AC83" i="2"/>
  <c r="AC87" i="2"/>
  <c r="AC79" i="2"/>
  <c r="AC73" i="2"/>
  <c r="AC74" i="2"/>
  <c r="AB101" i="2"/>
  <c r="AB170" i="2" s="1"/>
  <c r="AF42" i="9" s="1"/>
  <c r="AB37" i="2"/>
  <c r="AB173" i="2" s="1"/>
  <c r="AB133" i="2"/>
  <c r="AC23" i="2"/>
  <c r="AC17" i="2"/>
  <c r="AC12" i="2"/>
  <c r="AC32" i="2"/>
  <c r="AC31" i="2"/>
  <c r="AC28" i="2"/>
  <c r="AC22" i="2"/>
  <c r="AC18" i="2"/>
  <c r="AC27" i="2"/>
  <c r="AC25" i="2"/>
  <c r="AC24" i="2"/>
  <c r="AC14" i="2"/>
  <c r="AC9" i="2"/>
  <c r="AC20" i="2"/>
  <c r="AC33" i="2"/>
  <c r="AC29" i="2"/>
  <c r="AC26" i="2"/>
  <c r="AC16" i="2"/>
  <c r="AC15" i="2"/>
  <c r="AC35" i="2"/>
  <c r="AC34" i="2"/>
  <c r="AC30" i="2"/>
  <c r="AC5" i="2"/>
  <c r="AC13" i="2"/>
  <c r="AC19" i="2"/>
  <c r="AC11" i="2"/>
  <c r="AC10" i="2"/>
  <c r="AC21" i="2"/>
  <c r="AD6" i="2"/>
  <c r="AG59" i="9" l="1"/>
  <c r="AG35" i="9"/>
  <c r="AG34" i="9"/>
  <c r="AG33" i="9"/>
  <c r="AG31" i="9"/>
  <c r="AG30" i="9"/>
  <c r="AG29" i="9"/>
  <c r="AG25" i="9"/>
  <c r="AG23" i="9"/>
  <c r="AG22" i="9"/>
  <c r="AG20" i="9"/>
  <c r="AG18" i="9"/>
  <c r="AG11" i="9"/>
  <c r="AG13" i="9"/>
  <c r="AG10" i="9"/>
  <c r="AG27" i="9"/>
  <c r="AH6" i="9"/>
  <c r="AG32" i="9"/>
  <c r="AG28" i="9"/>
  <c r="AG24" i="9"/>
  <c r="AG19" i="9"/>
  <c r="AG17" i="9"/>
  <c r="AG16" i="9"/>
  <c r="AG15" i="9"/>
  <c r="AG14" i="9"/>
  <c r="AG12" i="9"/>
  <c r="AG9" i="9"/>
  <c r="AG26" i="9"/>
  <c r="AG21" i="9"/>
  <c r="AG5" i="9"/>
  <c r="AD265" i="2"/>
  <c r="AD46" i="9"/>
  <c r="AA5" i="10"/>
  <c r="Z4" i="10"/>
  <c r="AD218" i="2"/>
  <c r="AD43" i="9"/>
  <c r="AE44" i="9"/>
  <c r="AD81" i="9"/>
  <c r="AD92" i="9"/>
  <c r="AE75" i="9"/>
  <c r="AA240" i="2"/>
  <c r="AA257" i="2" s="1"/>
  <c r="AA169" i="2"/>
  <c r="AE41" i="9" s="1"/>
  <c r="AB171" i="2"/>
  <c r="Y18" i="10"/>
  <c r="Y17" i="10"/>
  <c r="Y16" i="10"/>
  <c r="AF39" i="9"/>
  <c r="AB234" i="2"/>
  <c r="AN11" i="11"/>
  <c r="AM10" i="11"/>
  <c r="AD131" i="2"/>
  <c r="AD130" i="2"/>
  <c r="AD129" i="2"/>
  <c r="AD128" i="2"/>
  <c r="AD127" i="2"/>
  <c r="AD126" i="2"/>
  <c r="AD125" i="2"/>
  <c r="AD124" i="2"/>
  <c r="AD123" i="2"/>
  <c r="AD122" i="2"/>
  <c r="AD121" i="2"/>
  <c r="AD120" i="2"/>
  <c r="AD118" i="2"/>
  <c r="AD117" i="2"/>
  <c r="AD116" i="2"/>
  <c r="AD115" i="2"/>
  <c r="AD114" i="2"/>
  <c r="AD119" i="2"/>
  <c r="AD113" i="2"/>
  <c r="AD112" i="2"/>
  <c r="AD111" i="2"/>
  <c r="AD110" i="2"/>
  <c r="AD109" i="2"/>
  <c r="AD108" i="2"/>
  <c r="AD107" i="2"/>
  <c r="AD106" i="2"/>
  <c r="AD105" i="2"/>
  <c r="Z18" i="7"/>
  <c r="Z17" i="7"/>
  <c r="Z16" i="7"/>
  <c r="AC69" i="2"/>
  <c r="AC167" i="2" s="1"/>
  <c r="AB4" i="7"/>
  <c r="AC5" i="7"/>
  <c r="AD67" i="2"/>
  <c r="AD66" i="2"/>
  <c r="AD65" i="2"/>
  <c r="AD64" i="2"/>
  <c r="AD63" i="2"/>
  <c r="AD62" i="2"/>
  <c r="AD59" i="2"/>
  <c r="AD57" i="2"/>
  <c r="AD56" i="2"/>
  <c r="AD46" i="2"/>
  <c r="AD43" i="2"/>
  <c r="AD61" i="2"/>
  <c r="AD60" i="2"/>
  <c r="AD58" i="2"/>
  <c r="AD55" i="2"/>
  <c r="AD54" i="2"/>
  <c r="AD53" i="2"/>
  <c r="AD52" i="2"/>
  <c r="AD51" i="2"/>
  <c r="AD49" i="2"/>
  <c r="AD48" i="2"/>
  <c r="AD42" i="2"/>
  <c r="AD41" i="2"/>
  <c r="AD50" i="2"/>
  <c r="AD47" i="2"/>
  <c r="AD45" i="2"/>
  <c r="AD44" i="2"/>
  <c r="AD83" i="2"/>
  <c r="AD80" i="2"/>
  <c r="AD99" i="2"/>
  <c r="AD98" i="2"/>
  <c r="AD93" i="2"/>
  <c r="AD92" i="2"/>
  <c r="AD86" i="2"/>
  <c r="AD85" i="2"/>
  <c r="AD77" i="2"/>
  <c r="AD76" i="2"/>
  <c r="AD75" i="2"/>
  <c r="AD74" i="2"/>
  <c r="AD187" i="2"/>
  <c r="AD180" i="2"/>
  <c r="AD88" i="2"/>
  <c r="AD201" i="2"/>
  <c r="AD194" i="2"/>
  <c r="AD189" i="2"/>
  <c r="AD186" i="2"/>
  <c r="AD94" i="2"/>
  <c r="AD97" i="2"/>
  <c r="AD96" i="2"/>
  <c r="AD95" i="2"/>
  <c r="AD179" i="2"/>
  <c r="AD82" i="2"/>
  <c r="AD191" i="2"/>
  <c r="AD89" i="2"/>
  <c r="AD90" i="2"/>
  <c r="AD78" i="2"/>
  <c r="AD73" i="2"/>
  <c r="AD190" i="2"/>
  <c r="AD87" i="2"/>
  <c r="AD188" i="2"/>
  <c r="AD84" i="2"/>
  <c r="AD79" i="2"/>
  <c r="AD91" i="2"/>
  <c r="AD181" i="2"/>
  <c r="AD81" i="2"/>
  <c r="AC37" i="2"/>
  <c r="AC173" i="2" s="1"/>
  <c r="AC133" i="2"/>
  <c r="AC101" i="2"/>
  <c r="AD19" i="2"/>
  <c r="AD15" i="2"/>
  <c r="AD11" i="2"/>
  <c r="AD10" i="2"/>
  <c r="AD31" i="2"/>
  <c r="AD33" i="2"/>
  <c r="AD24" i="2"/>
  <c r="AD23" i="2"/>
  <c r="AD21" i="2"/>
  <c r="AD13" i="2"/>
  <c r="AD12" i="2"/>
  <c r="AD30" i="2"/>
  <c r="AD14" i="2"/>
  <c r="AD28" i="2"/>
  <c r="AD27" i="2"/>
  <c r="AD26" i="2"/>
  <c r="AD18" i="2"/>
  <c r="AD32" i="2"/>
  <c r="AD29" i="2"/>
  <c r="AD17" i="2"/>
  <c r="AD9" i="2"/>
  <c r="AD5" i="2"/>
  <c r="AD35" i="2"/>
  <c r="AD34" i="2"/>
  <c r="AD25" i="2"/>
  <c r="AD22" i="2"/>
  <c r="AD16" i="2"/>
  <c r="AD20" i="2"/>
  <c r="AE6" i="2"/>
  <c r="AG37" i="9" l="1"/>
  <c r="AH59" i="9"/>
  <c r="AH35" i="9"/>
  <c r="AH34" i="9"/>
  <c r="AH33" i="9"/>
  <c r="AH32" i="9"/>
  <c r="AH31" i="9"/>
  <c r="AH26" i="9"/>
  <c r="AH30" i="9"/>
  <c r="AH29" i="9"/>
  <c r="AH28" i="9"/>
  <c r="AH25" i="9"/>
  <c r="AH24" i="9"/>
  <c r="AH23" i="9"/>
  <c r="AH22" i="9"/>
  <c r="AH20" i="9"/>
  <c r="AH19" i="9"/>
  <c r="AH18" i="9"/>
  <c r="AH17" i="9"/>
  <c r="AH16" i="9"/>
  <c r="AH15" i="9"/>
  <c r="AH10" i="9"/>
  <c r="AH14" i="9"/>
  <c r="AH13" i="9"/>
  <c r="AH12" i="9"/>
  <c r="AH11" i="9"/>
  <c r="AH9" i="9"/>
  <c r="AH21" i="9"/>
  <c r="AH27" i="9"/>
  <c r="AH5" i="9"/>
  <c r="AI6" i="9"/>
  <c r="AE265" i="2"/>
  <c r="AE46" i="9"/>
  <c r="AB5" i="10"/>
  <c r="AA4" i="10"/>
  <c r="AE218" i="2"/>
  <c r="AC170" i="2"/>
  <c r="AG42" i="9" s="1"/>
  <c r="AE43" i="9"/>
  <c r="AF44" i="9"/>
  <c r="AE81" i="9"/>
  <c r="AE92" i="9"/>
  <c r="AF75" i="9"/>
  <c r="AB251" i="2"/>
  <c r="AB269" i="2" s="1"/>
  <c r="AB240" i="2"/>
  <c r="AB257" i="2" s="1"/>
  <c r="AB169" i="2"/>
  <c r="AF41" i="9" s="1"/>
  <c r="AC171" i="2"/>
  <c r="Z18" i="10"/>
  <c r="Z17" i="10"/>
  <c r="Z16" i="10"/>
  <c r="AG39" i="9"/>
  <c r="AC234" i="2"/>
  <c r="AC251" i="2" s="1"/>
  <c r="AC269" i="2" s="1"/>
  <c r="AO11" i="11"/>
  <c r="AN10" i="11"/>
  <c r="AE131" i="2"/>
  <c r="AE130" i="2"/>
  <c r="AE129" i="2"/>
  <c r="AE128" i="2"/>
  <c r="AE127" i="2"/>
  <c r="AE126" i="2"/>
  <c r="AE125" i="2"/>
  <c r="AE124" i="2"/>
  <c r="AE123" i="2"/>
  <c r="AE122" i="2"/>
  <c r="AE121" i="2"/>
  <c r="AE120" i="2"/>
  <c r="AE117" i="2"/>
  <c r="AE116" i="2"/>
  <c r="AE115" i="2"/>
  <c r="AE119" i="2"/>
  <c r="AE118" i="2"/>
  <c r="AE114" i="2"/>
  <c r="AE113" i="2"/>
  <c r="AE112" i="2"/>
  <c r="AE111" i="2"/>
  <c r="AE110" i="2"/>
  <c r="AE109" i="2"/>
  <c r="AE108" i="2"/>
  <c r="AE107" i="2"/>
  <c r="AE106" i="2"/>
  <c r="AE105" i="2"/>
  <c r="AA18" i="7"/>
  <c r="AA17" i="7"/>
  <c r="AA16" i="7"/>
  <c r="AD5" i="7"/>
  <c r="AC4" i="7"/>
  <c r="AD69" i="2"/>
  <c r="AD167" i="2" s="1"/>
  <c r="AE67" i="2"/>
  <c r="AE66" i="2"/>
  <c r="AE65" i="2"/>
  <c r="AE64" i="2"/>
  <c r="AE63" i="2"/>
  <c r="AE62" i="2"/>
  <c r="AE56" i="2"/>
  <c r="AE50" i="2"/>
  <c r="AE61" i="2"/>
  <c r="AE60" i="2"/>
  <c r="AE59" i="2"/>
  <c r="AE58" i="2"/>
  <c r="AE57" i="2"/>
  <c r="AE46" i="2"/>
  <c r="AE55" i="2"/>
  <c r="AE54" i="2"/>
  <c r="AE53" i="2"/>
  <c r="AE52" i="2"/>
  <c r="AE51" i="2"/>
  <c r="AE45" i="2"/>
  <c r="AE44" i="2"/>
  <c r="AE49" i="2"/>
  <c r="AE48" i="2"/>
  <c r="AE42" i="2"/>
  <c r="AE41" i="2"/>
  <c r="AE47" i="2"/>
  <c r="AE43" i="2"/>
  <c r="AE99" i="2"/>
  <c r="AE98" i="2"/>
  <c r="AE94" i="2"/>
  <c r="AE93" i="2"/>
  <c r="AE92" i="2"/>
  <c r="AE86" i="2"/>
  <c r="AE85" i="2"/>
  <c r="AE77" i="2"/>
  <c r="AE76" i="2"/>
  <c r="AE75" i="2"/>
  <c r="AE74" i="2"/>
  <c r="AE181" i="2"/>
  <c r="AE73" i="2"/>
  <c r="AE191" i="2"/>
  <c r="AE189" i="2"/>
  <c r="AE161" i="2"/>
  <c r="AE201" i="2" s="1"/>
  <c r="AE190" i="2"/>
  <c r="AE180" i="2"/>
  <c r="AE154" i="2"/>
  <c r="AE194" i="2" s="1"/>
  <c r="AE87" i="2"/>
  <c r="AE97" i="2"/>
  <c r="AE96" i="2"/>
  <c r="AE95" i="2"/>
  <c r="AE89" i="2"/>
  <c r="AE90" i="2"/>
  <c r="AE88" i="2"/>
  <c r="AE91" i="2"/>
  <c r="AE80" i="2"/>
  <c r="AE187" i="2"/>
  <c r="AE83" i="2"/>
  <c r="AE79" i="2"/>
  <c r="AE78" i="2"/>
  <c r="AE82" i="2"/>
  <c r="AE81" i="2"/>
  <c r="AE139" i="2"/>
  <c r="AE179" i="2" s="1"/>
  <c r="AE84" i="2"/>
  <c r="AE148" i="2"/>
  <c r="AE188" i="2" s="1"/>
  <c r="AE186" i="2"/>
  <c r="AD133" i="2"/>
  <c r="AD37" i="2"/>
  <c r="AD173" i="2" s="1"/>
  <c r="AD101" i="2"/>
  <c r="AD170" i="2" s="1"/>
  <c r="AH42" i="9" s="1"/>
  <c r="AE33" i="2"/>
  <c r="AE28" i="2"/>
  <c r="AE25" i="2"/>
  <c r="AE27" i="2"/>
  <c r="AE9" i="2"/>
  <c r="AE29" i="2"/>
  <c r="AE17" i="2"/>
  <c r="AE24" i="2"/>
  <c r="AE23" i="2"/>
  <c r="AE31" i="2"/>
  <c r="AE26" i="2"/>
  <c r="AE18" i="2"/>
  <c r="AE32" i="2"/>
  <c r="AE11" i="2"/>
  <c r="AE10" i="2"/>
  <c r="AE14" i="2"/>
  <c r="AE22" i="2"/>
  <c r="AE12" i="2"/>
  <c r="AE35" i="2"/>
  <c r="AE34" i="2"/>
  <c r="AE30" i="2"/>
  <c r="AE21" i="2"/>
  <c r="AE16" i="2"/>
  <c r="AE13" i="2"/>
  <c r="AE5" i="2"/>
  <c r="AE20" i="2"/>
  <c r="AE19" i="2"/>
  <c r="AE15" i="2"/>
  <c r="AF6" i="2"/>
  <c r="AH37" i="9" l="1"/>
  <c r="AI35" i="9"/>
  <c r="AI34" i="9"/>
  <c r="AI33" i="9"/>
  <c r="AI32" i="9"/>
  <c r="AI31" i="9"/>
  <c r="AI30" i="9"/>
  <c r="AI29" i="9"/>
  <c r="AI28" i="9"/>
  <c r="AI26" i="9"/>
  <c r="AI25" i="9"/>
  <c r="AI24" i="9"/>
  <c r="AI23" i="9"/>
  <c r="AI22" i="9"/>
  <c r="AI20" i="9"/>
  <c r="AI19" i="9"/>
  <c r="AI18" i="9"/>
  <c r="AI17" i="9"/>
  <c r="AI16" i="9"/>
  <c r="AI15" i="9"/>
  <c r="AI10" i="9"/>
  <c r="AI14" i="9"/>
  <c r="AI13" i="9"/>
  <c r="AI12" i="9"/>
  <c r="AI11" i="9"/>
  <c r="AI9" i="9"/>
  <c r="AI27" i="9"/>
  <c r="AI21" i="9"/>
  <c r="AI5" i="9"/>
  <c r="AJ6" i="9"/>
  <c r="AI59" i="9"/>
  <c r="AF265" i="2"/>
  <c r="AF46" i="9"/>
  <c r="AC5" i="10"/>
  <c r="AB4" i="10"/>
  <c r="AF218" i="2"/>
  <c r="AF43" i="9"/>
  <c r="AG44" i="9"/>
  <c r="AF81" i="9"/>
  <c r="AF92" i="9"/>
  <c r="AG75" i="9"/>
  <c r="AC240" i="2"/>
  <c r="AC257" i="2" s="1"/>
  <c r="AC169" i="2"/>
  <c r="AG41" i="9" s="1"/>
  <c r="AD171" i="2"/>
  <c r="AA18" i="10"/>
  <c r="AA17" i="10"/>
  <c r="AA16" i="10"/>
  <c r="AH39" i="9"/>
  <c r="AD234" i="2"/>
  <c r="AP11" i="11"/>
  <c r="AO10" i="11"/>
  <c r="AF131" i="2"/>
  <c r="AF130" i="2"/>
  <c r="AF129" i="2"/>
  <c r="AF128" i="2"/>
  <c r="AF127" i="2"/>
  <c r="AF126" i="2"/>
  <c r="AF125" i="2"/>
  <c r="AF124" i="2"/>
  <c r="AF123" i="2"/>
  <c r="AF122" i="2"/>
  <c r="AF121" i="2"/>
  <c r="AF120" i="2"/>
  <c r="AF118" i="2"/>
  <c r="AF117" i="2"/>
  <c r="AF116" i="2"/>
  <c r="AF115" i="2"/>
  <c r="AF114" i="2"/>
  <c r="AF119" i="2"/>
  <c r="AF113" i="2"/>
  <c r="AF112" i="2"/>
  <c r="AF111" i="2"/>
  <c r="AF110" i="2"/>
  <c r="AF109" i="2"/>
  <c r="AF108" i="2"/>
  <c r="AF107" i="2"/>
  <c r="AF106" i="2"/>
  <c r="AF105" i="2"/>
  <c r="AB18" i="7"/>
  <c r="AB17" i="7"/>
  <c r="AB16" i="7"/>
  <c r="AE5" i="7"/>
  <c r="AD4" i="7"/>
  <c r="AE69" i="2"/>
  <c r="AE167" i="2" s="1"/>
  <c r="AF67" i="2"/>
  <c r="AF66" i="2"/>
  <c r="AF65" i="2"/>
  <c r="AF64" i="2"/>
  <c r="AF63" i="2"/>
  <c r="AF62" i="2"/>
  <c r="AF59" i="2"/>
  <c r="AF56" i="2"/>
  <c r="AF46" i="2"/>
  <c r="AF44" i="2"/>
  <c r="AF43" i="2"/>
  <c r="AF61" i="2"/>
  <c r="AF60" i="2"/>
  <c r="AF58" i="2"/>
  <c r="AF57" i="2"/>
  <c r="AF50" i="2"/>
  <c r="AF55" i="2"/>
  <c r="AF54" i="2"/>
  <c r="AF53" i="2"/>
  <c r="AF52" i="2"/>
  <c r="AF51" i="2"/>
  <c r="AF49" i="2"/>
  <c r="AF48" i="2"/>
  <c r="AF42" i="2"/>
  <c r="AF41" i="2"/>
  <c r="AF45" i="2"/>
  <c r="AF47" i="2"/>
  <c r="AF84" i="2"/>
  <c r="AF82" i="2"/>
  <c r="AF83" i="2"/>
  <c r="AF79" i="2"/>
  <c r="AF78" i="2"/>
  <c r="AF99" i="2"/>
  <c r="AF98" i="2"/>
  <c r="AF95" i="2"/>
  <c r="AF94" i="2"/>
  <c r="AF93" i="2"/>
  <c r="AF92" i="2"/>
  <c r="AF86" i="2"/>
  <c r="AF85" i="2"/>
  <c r="AF190" i="2"/>
  <c r="AF89" i="2"/>
  <c r="AF180" i="2"/>
  <c r="AF187" i="2"/>
  <c r="AF181" i="2"/>
  <c r="AF87" i="2"/>
  <c r="AF97" i="2"/>
  <c r="AF96" i="2"/>
  <c r="AF90" i="2"/>
  <c r="AF91" i="2"/>
  <c r="AF88" i="2"/>
  <c r="AF80" i="2"/>
  <c r="AF186" i="2"/>
  <c r="AF73" i="2"/>
  <c r="AF189" i="2"/>
  <c r="AF191" i="2"/>
  <c r="AF81" i="2"/>
  <c r="AF74" i="2"/>
  <c r="AF75" i="2"/>
  <c r="AF76" i="2"/>
  <c r="AF77" i="2"/>
  <c r="AE37" i="2"/>
  <c r="AE173" i="2" s="1"/>
  <c r="AE133" i="2"/>
  <c r="AE101" i="2"/>
  <c r="AF31" i="2"/>
  <c r="AF29" i="2"/>
  <c r="AF23" i="2"/>
  <c r="AF13" i="2"/>
  <c r="AF20" i="2"/>
  <c r="AF18" i="2"/>
  <c r="AF16" i="2"/>
  <c r="AF27" i="2"/>
  <c r="AF22" i="2"/>
  <c r="AF11" i="2"/>
  <c r="AF10" i="2"/>
  <c r="AF33" i="2"/>
  <c r="AF30" i="2"/>
  <c r="AF21" i="2"/>
  <c r="AF19" i="2"/>
  <c r="AF12" i="2"/>
  <c r="AF14" i="2"/>
  <c r="AF9" i="2"/>
  <c r="AF32" i="2"/>
  <c r="AF15" i="2"/>
  <c r="AF28" i="2"/>
  <c r="AF25" i="2"/>
  <c r="AF24" i="2"/>
  <c r="AF17" i="2"/>
  <c r="AF26" i="2"/>
  <c r="AF5" i="2"/>
  <c r="AF35" i="2"/>
  <c r="AF34" i="2"/>
  <c r="AG6" i="2"/>
  <c r="AI37" i="9" l="1"/>
  <c r="AJ59" i="9"/>
  <c r="AJ34" i="9"/>
  <c r="AJ31" i="9"/>
  <c r="AJ24" i="9"/>
  <c r="AJ22" i="9"/>
  <c r="AJ19" i="9"/>
  <c r="AJ18" i="9"/>
  <c r="AJ15" i="9"/>
  <c r="AJ11" i="9"/>
  <c r="AJ32" i="9"/>
  <c r="AJ30" i="9"/>
  <c r="AJ29" i="9"/>
  <c r="AJ25" i="9"/>
  <c r="AJ23" i="9"/>
  <c r="AJ17" i="9"/>
  <c r="AJ14" i="9"/>
  <c r="AJ12" i="9"/>
  <c r="AJ10" i="9"/>
  <c r="AJ21" i="9"/>
  <c r="AJ27" i="9"/>
  <c r="AK6" i="9"/>
  <c r="AJ35" i="9"/>
  <c r="AJ33" i="9"/>
  <c r="AJ26" i="9"/>
  <c r="AJ28" i="9"/>
  <c r="AJ20" i="9"/>
  <c r="AJ16" i="9"/>
  <c r="AJ13" i="9"/>
  <c r="AJ9" i="9"/>
  <c r="AJ5" i="9"/>
  <c r="AG265" i="2"/>
  <c r="AG46" i="9"/>
  <c r="AC4" i="10"/>
  <c r="AD5" i="10"/>
  <c r="AG218" i="2"/>
  <c r="AE170" i="2"/>
  <c r="AI42" i="9" s="1"/>
  <c r="AG43" i="9"/>
  <c r="AH44" i="9"/>
  <c r="AG81" i="9"/>
  <c r="AG92" i="9"/>
  <c r="AH75" i="9"/>
  <c r="AD251" i="2"/>
  <c r="AD269" i="2" s="1"/>
  <c r="AD240" i="2"/>
  <c r="AD257" i="2" s="1"/>
  <c r="AD169" i="2"/>
  <c r="AH41" i="9" s="1"/>
  <c r="AB18" i="10"/>
  <c r="AB17" i="10"/>
  <c r="AB16" i="10"/>
  <c r="AE171" i="2"/>
  <c r="AI39" i="9"/>
  <c r="AE234" i="2"/>
  <c r="AE251" i="2" s="1"/>
  <c r="AE269" i="2" s="1"/>
  <c r="AQ11" i="11"/>
  <c r="AP10" i="11"/>
  <c r="AG131" i="2"/>
  <c r="AG130" i="2"/>
  <c r="AG129" i="2"/>
  <c r="AG128" i="2"/>
  <c r="AG127" i="2"/>
  <c r="AG126" i="2"/>
  <c r="AG125" i="2"/>
  <c r="AG124" i="2"/>
  <c r="AG123" i="2"/>
  <c r="AG122" i="2"/>
  <c r="AG121" i="2"/>
  <c r="AG120" i="2"/>
  <c r="AG117" i="2"/>
  <c r="AG116" i="2"/>
  <c r="AG115" i="2"/>
  <c r="AG114" i="2"/>
  <c r="AG119" i="2"/>
  <c r="AG118" i="2"/>
  <c r="AG113" i="2"/>
  <c r="AG112" i="2"/>
  <c r="AG111" i="2"/>
  <c r="AG110" i="2"/>
  <c r="AG109" i="2"/>
  <c r="AG108" i="2"/>
  <c r="AG107" i="2"/>
  <c r="AG106" i="2"/>
  <c r="AG105" i="2"/>
  <c r="AC18" i="7"/>
  <c r="AC17" i="7"/>
  <c r="AC16" i="7"/>
  <c r="AE4" i="7"/>
  <c r="AF5" i="7"/>
  <c r="AF69" i="2"/>
  <c r="AF167" i="2" s="1"/>
  <c r="AG67" i="2"/>
  <c r="AG66" i="2"/>
  <c r="AG65" i="2"/>
  <c r="AG64" i="2"/>
  <c r="AG63" i="2"/>
  <c r="AG62" i="2"/>
  <c r="AG57" i="2"/>
  <c r="AG56" i="2"/>
  <c r="AG61" i="2"/>
  <c r="AG60" i="2"/>
  <c r="AG59" i="2"/>
  <c r="AG58" i="2"/>
  <c r="AG47" i="2"/>
  <c r="AG46" i="2"/>
  <c r="AG55" i="2"/>
  <c r="AG54" i="2"/>
  <c r="AG53" i="2"/>
  <c r="AG52" i="2"/>
  <c r="AG49" i="2"/>
  <c r="AG48" i="2"/>
  <c r="AG42" i="2"/>
  <c r="AG41" i="2"/>
  <c r="AG43" i="2"/>
  <c r="AG44" i="2"/>
  <c r="AG51" i="2"/>
  <c r="AG50" i="2"/>
  <c r="AG45" i="2"/>
  <c r="AG82" i="2"/>
  <c r="AG78" i="2"/>
  <c r="AG84" i="2"/>
  <c r="AG80" i="2"/>
  <c r="AG81" i="2"/>
  <c r="AG83" i="2"/>
  <c r="AG79" i="2"/>
  <c r="AG99" i="2"/>
  <c r="AG98" i="2"/>
  <c r="AG97" i="2"/>
  <c r="AG94" i="2"/>
  <c r="AG93" i="2"/>
  <c r="AG90" i="2"/>
  <c r="AG86" i="2"/>
  <c r="AG85" i="2"/>
  <c r="AG96" i="2"/>
  <c r="AG95" i="2"/>
  <c r="AG91" i="2"/>
  <c r="AG92" i="2"/>
  <c r="AG180" i="2"/>
  <c r="AG149" i="2"/>
  <c r="AG189" i="2" s="1"/>
  <c r="AG190" i="2"/>
  <c r="AG73" i="2"/>
  <c r="AG187" i="2"/>
  <c r="AG88" i="2"/>
  <c r="AG89" i="2"/>
  <c r="AG151" i="2"/>
  <c r="AG191" i="2" s="1"/>
  <c r="AG186" i="2"/>
  <c r="AG87" i="2"/>
  <c r="AG181" i="2"/>
  <c r="AG74" i="2"/>
  <c r="AG75" i="2"/>
  <c r="AG76" i="2"/>
  <c r="AG77" i="2"/>
  <c r="AF37" i="2"/>
  <c r="AF173" i="2" s="1"/>
  <c r="AF133" i="2"/>
  <c r="AF101" i="2"/>
  <c r="AF170" i="2" s="1"/>
  <c r="AJ42" i="9" s="1"/>
  <c r="AG28" i="2"/>
  <c r="AG27" i="2"/>
  <c r="AG14" i="2"/>
  <c r="AG17" i="2"/>
  <c r="AG33" i="2"/>
  <c r="AG31" i="2"/>
  <c r="AG29" i="2"/>
  <c r="AG20" i="2"/>
  <c r="AG16" i="2"/>
  <c r="AG9" i="2"/>
  <c r="AG26" i="2"/>
  <c r="AG15" i="2"/>
  <c r="AG11" i="2"/>
  <c r="AG10" i="2"/>
  <c r="AG32" i="2"/>
  <c r="AG23" i="2"/>
  <c r="AG13" i="2"/>
  <c r="AG12" i="2"/>
  <c r="AG24" i="2"/>
  <c r="AG22" i="2"/>
  <c r="AG21" i="2"/>
  <c r="AG19" i="2"/>
  <c r="AG18" i="2"/>
  <c r="AG5" i="2"/>
  <c r="AG35" i="2"/>
  <c r="AG34" i="2"/>
  <c r="AG30" i="2"/>
  <c r="AG25" i="2"/>
  <c r="AH6" i="2"/>
  <c r="AJ37" i="9" l="1"/>
  <c r="AK59" i="9"/>
  <c r="AK35" i="9"/>
  <c r="AK34" i="9"/>
  <c r="AK33" i="9"/>
  <c r="AK32" i="9"/>
  <c r="AK31" i="9"/>
  <c r="AK30" i="9"/>
  <c r="AK29" i="9"/>
  <c r="AK28" i="9"/>
  <c r="AK27" i="9"/>
  <c r="AK25" i="9"/>
  <c r="AK24" i="9"/>
  <c r="AK23" i="9"/>
  <c r="AK22" i="9"/>
  <c r="AK20" i="9"/>
  <c r="AK19" i="9"/>
  <c r="AK18" i="9"/>
  <c r="AK17" i="9"/>
  <c r="AK16" i="9"/>
  <c r="AK15" i="9"/>
  <c r="AK10" i="9"/>
  <c r="AK14" i="9"/>
  <c r="AK13" i="9"/>
  <c r="AK12" i="9"/>
  <c r="AK11" i="9"/>
  <c r="AK9" i="9"/>
  <c r="AK26" i="9"/>
  <c r="AK21" i="9"/>
  <c r="AK5" i="9"/>
  <c r="AL6" i="9"/>
  <c r="AH265" i="2"/>
  <c r="AH46" i="9"/>
  <c r="AE5" i="10"/>
  <c r="AD4" i="10"/>
  <c r="AH218" i="2"/>
  <c r="AH43" i="9"/>
  <c r="AI75" i="9"/>
  <c r="AI44" i="9"/>
  <c r="AH81" i="9"/>
  <c r="AH92" i="9"/>
  <c r="AC18" i="10"/>
  <c r="AE240" i="2"/>
  <c r="AE257" i="2" s="1"/>
  <c r="AF171" i="2"/>
  <c r="AC17" i="10"/>
  <c r="AC16" i="10"/>
  <c r="AE169" i="2"/>
  <c r="AI41" i="9" s="1"/>
  <c r="AJ39" i="9"/>
  <c r="AF234" i="2"/>
  <c r="AR11" i="11"/>
  <c r="AQ10" i="11"/>
  <c r="AH131" i="2"/>
  <c r="AH130" i="2"/>
  <c r="AH129" i="2"/>
  <c r="AH128" i="2"/>
  <c r="AH127" i="2"/>
  <c r="AH126" i="2"/>
  <c r="AH125" i="2"/>
  <c r="AH124" i="2"/>
  <c r="AH123" i="2"/>
  <c r="AH122" i="2"/>
  <c r="AH121" i="2"/>
  <c r="AH120" i="2"/>
  <c r="AH118" i="2"/>
  <c r="AH116" i="2"/>
  <c r="AH119" i="2"/>
  <c r="AH117" i="2"/>
  <c r="AH115" i="2"/>
  <c r="AH114" i="2"/>
  <c r="AH113" i="2"/>
  <c r="AH112" i="2"/>
  <c r="AH111" i="2"/>
  <c r="AH110" i="2"/>
  <c r="AH109" i="2"/>
  <c r="AH108" i="2"/>
  <c r="AH107" i="2"/>
  <c r="AH106" i="2"/>
  <c r="AH105" i="2"/>
  <c r="AD18" i="7"/>
  <c r="AD17" i="7"/>
  <c r="AD16" i="7"/>
  <c r="AF4" i="7"/>
  <c r="AG5" i="7"/>
  <c r="AG69" i="2"/>
  <c r="AG167" i="2" s="1"/>
  <c r="AH67" i="2"/>
  <c r="AH66" i="2"/>
  <c r="AH65" i="2"/>
  <c r="AH64" i="2"/>
  <c r="AH63" i="2"/>
  <c r="AH62" i="2"/>
  <c r="AH57" i="2"/>
  <c r="AH56" i="2"/>
  <c r="AH47" i="2"/>
  <c r="AH46" i="2"/>
  <c r="AH44" i="2"/>
  <c r="AH61" i="2"/>
  <c r="AH60" i="2"/>
  <c r="AH59" i="2"/>
  <c r="AH58" i="2"/>
  <c r="AH50" i="2"/>
  <c r="AH55" i="2"/>
  <c r="AH54" i="2"/>
  <c r="AH53" i="2"/>
  <c r="AH52" i="2"/>
  <c r="AH51" i="2"/>
  <c r="AH49" i="2"/>
  <c r="AH48" i="2"/>
  <c r="AH42" i="2"/>
  <c r="AH41" i="2"/>
  <c r="AH45" i="2"/>
  <c r="AH43" i="2"/>
  <c r="AH80" i="2"/>
  <c r="AH78" i="2"/>
  <c r="AH81" i="2"/>
  <c r="AH99" i="2"/>
  <c r="AH98" i="2"/>
  <c r="AH97" i="2"/>
  <c r="AH94" i="2"/>
  <c r="AH93" i="2"/>
  <c r="AH92" i="2"/>
  <c r="AH86" i="2"/>
  <c r="AH95" i="2"/>
  <c r="AH96" i="2"/>
  <c r="AH186" i="2"/>
  <c r="AH73" i="2"/>
  <c r="AH89" i="2"/>
  <c r="AH88" i="2"/>
  <c r="AH84" i="2"/>
  <c r="AH180" i="2"/>
  <c r="AH90" i="2"/>
  <c r="AH187" i="2"/>
  <c r="AH87" i="2"/>
  <c r="AH91" i="2"/>
  <c r="AH181" i="2"/>
  <c r="AH190" i="2"/>
  <c r="AH82" i="2"/>
  <c r="AH74" i="2"/>
  <c r="AH75" i="2"/>
  <c r="AH79" i="2"/>
  <c r="AH76" i="2"/>
  <c r="AH77" i="2"/>
  <c r="AH85" i="2"/>
  <c r="AH83" i="2"/>
  <c r="AG133" i="2"/>
  <c r="AG37" i="2"/>
  <c r="AG173" i="2" s="1"/>
  <c r="AG101" i="2"/>
  <c r="AH32" i="2"/>
  <c r="AH29" i="2"/>
  <c r="AH10" i="2"/>
  <c r="AH20" i="2"/>
  <c r="AH9" i="2"/>
  <c r="AH18" i="2"/>
  <c r="AH30" i="2"/>
  <c r="AH23" i="2"/>
  <c r="AH17" i="2"/>
  <c r="AH28" i="2"/>
  <c r="AH21" i="2"/>
  <c r="AH11" i="2"/>
  <c r="AH16" i="2"/>
  <c r="AH22" i="2"/>
  <c r="AH27" i="2"/>
  <c r="AH25" i="2"/>
  <c r="AH24" i="2"/>
  <c r="AH15" i="2"/>
  <c r="AH14" i="2"/>
  <c r="AH33" i="2"/>
  <c r="AH31" i="2"/>
  <c r="AH19" i="2"/>
  <c r="AH5" i="2"/>
  <c r="AH35" i="2"/>
  <c r="AH34" i="2"/>
  <c r="AH26" i="2"/>
  <c r="AH12" i="2"/>
  <c r="AH13" i="2"/>
  <c r="AI6" i="2"/>
  <c r="AK37" i="9" l="1"/>
  <c r="AL35" i="9"/>
  <c r="AL34" i="9"/>
  <c r="AL33" i="9"/>
  <c r="AL32" i="9"/>
  <c r="AL31" i="9"/>
  <c r="AL26" i="9"/>
  <c r="AL21" i="9"/>
  <c r="AL30" i="9"/>
  <c r="AL29" i="9"/>
  <c r="AL28" i="9"/>
  <c r="AL25" i="9"/>
  <c r="AL24" i="9"/>
  <c r="AL23" i="9"/>
  <c r="AL22" i="9"/>
  <c r="AL20" i="9"/>
  <c r="AL19" i="9"/>
  <c r="AL18" i="9"/>
  <c r="AL17" i="9"/>
  <c r="AL16" i="9"/>
  <c r="AL15" i="9"/>
  <c r="AL10" i="9"/>
  <c r="AL14" i="9"/>
  <c r="AL13" i="9"/>
  <c r="AL12" i="9"/>
  <c r="AL11" i="9"/>
  <c r="AL9" i="9"/>
  <c r="AL27" i="9"/>
  <c r="AL5" i="9"/>
  <c r="AM6" i="9"/>
  <c r="AL59" i="9"/>
  <c r="AI265" i="2"/>
  <c r="AI46" i="9"/>
  <c r="AF5" i="10"/>
  <c r="AE4" i="10"/>
  <c r="AI218" i="2"/>
  <c r="AG170" i="2"/>
  <c r="AK42" i="9" s="1"/>
  <c r="AI92" i="9"/>
  <c r="AI43" i="9"/>
  <c r="AJ44" i="9"/>
  <c r="AI81" i="9"/>
  <c r="AJ75" i="9"/>
  <c r="AF251" i="2"/>
  <c r="AF269" i="2" s="1"/>
  <c r="AF169" i="2"/>
  <c r="AJ41" i="9" s="1"/>
  <c r="AF240" i="2"/>
  <c r="AF257" i="2" s="1"/>
  <c r="AG171" i="2"/>
  <c r="AD18" i="10"/>
  <c r="AD17" i="10"/>
  <c r="AD16" i="10"/>
  <c r="AK39" i="9"/>
  <c r="AG234" i="2"/>
  <c r="AS11" i="11"/>
  <c r="AR10" i="11"/>
  <c r="AI131" i="2"/>
  <c r="AI130" i="2"/>
  <c r="AI129" i="2"/>
  <c r="AI128" i="2"/>
  <c r="AI127" i="2"/>
  <c r="AI126" i="2"/>
  <c r="AI125" i="2"/>
  <c r="AI124" i="2"/>
  <c r="AI123" i="2"/>
  <c r="AI122" i="2"/>
  <c r="AI121" i="2"/>
  <c r="AI120" i="2"/>
  <c r="AI118" i="2"/>
  <c r="AI117" i="2"/>
  <c r="AI116" i="2"/>
  <c r="AI115" i="2"/>
  <c r="AI114" i="2"/>
  <c r="AI119" i="2"/>
  <c r="AI113" i="2"/>
  <c r="AI112" i="2"/>
  <c r="AI111" i="2"/>
  <c r="AI110" i="2"/>
  <c r="AI109" i="2"/>
  <c r="AI108" i="2"/>
  <c r="AI107" i="2"/>
  <c r="AI106" i="2"/>
  <c r="AI105" i="2"/>
  <c r="AE18" i="7"/>
  <c r="AE17" i="7"/>
  <c r="AE16" i="7"/>
  <c r="AH69" i="2"/>
  <c r="AH167" i="2" s="1"/>
  <c r="AG4" i="7"/>
  <c r="AH5" i="7"/>
  <c r="AI67" i="2"/>
  <c r="AI66" i="2"/>
  <c r="AI65" i="2"/>
  <c r="AI64" i="2"/>
  <c r="AI63" i="2"/>
  <c r="AI62" i="2"/>
  <c r="AI59" i="2"/>
  <c r="AI56" i="2"/>
  <c r="AI51" i="2"/>
  <c r="AI43" i="2"/>
  <c r="AI61" i="2"/>
  <c r="AI60" i="2"/>
  <c r="AI58" i="2"/>
  <c r="AI57" i="2"/>
  <c r="AI50" i="2"/>
  <c r="AI55" i="2"/>
  <c r="AI54" i="2"/>
  <c r="AI53" i="2"/>
  <c r="AI52" i="2"/>
  <c r="AI49" i="2"/>
  <c r="AI48" i="2"/>
  <c r="AI42" i="2"/>
  <c r="AI41" i="2"/>
  <c r="AI44" i="2"/>
  <c r="AI47" i="2"/>
  <c r="AI46" i="2"/>
  <c r="AI45" i="2"/>
  <c r="AI84" i="2"/>
  <c r="AI82" i="2"/>
  <c r="AI79" i="2"/>
  <c r="AI77" i="2"/>
  <c r="AI99" i="2"/>
  <c r="AI98" i="2"/>
  <c r="AI96" i="2"/>
  <c r="AI95" i="2"/>
  <c r="AI94" i="2"/>
  <c r="AI93" i="2"/>
  <c r="AI97" i="2"/>
  <c r="AI88" i="2"/>
  <c r="AI83" i="2"/>
  <c r="AI187" i="2"/>
  <c r="AI81" i="2"/>
  <c r="AI186" i="2"/>
  <c r="AI73" i="2"/>
  <c r="AI89" i="2"/>
  <c r="AI180" i="2"/>
  <c r="AI190" i="2"/>
  <c r="AI141" i="2"/>
  <c r="AI181" i="2" s="1"/>
  <c r="AI91" i="2"/>
  <c r="AI90" i="2"/>
  <c r="AI92" i="2"/>
  <c r="AI74" i="2"/>
  <c r="AI75" i="2"/>
  <c r="AI76" i="2"/>
  <c r="AI85" i="2"/>
  <c r="AI80" i="2"/>
  <c r="AI86" i="2"/>
  <c r="AI87" i="2"/>
  <c r="AI78" i="2"/>
  <c r="AH101" i="2"/>
  <c r="AH170" i="2" s="1"/>
  <c r="AL42" i="9" s="1"/>
  <c r="AH37" i="2"/>
  <c r="AH173" i="2" s="1"/>
  <c r="AH133" i="2"/>
  <c r="AI28" i="2"/>
  <c r="AI33" i="2"/>
  <c r="AI31" i="2"/>
  <c r="AI26" i="2"/>
  <c r="AI12" i="2"/>
  <c r="AI10" i="2"/>
  <c r="AI9" i="2"/>
  <c r="AI32" i="2"/>
  <c r="AI25" i="2"/>
  <c r="AI23" i="2"/>
  <c r="AI13" i="2"/>
  <c r="AI22" i="2"/>
  <c r="AI11" i="2"/>
  <c r="AI29" i="2"/>
  <c r="AI24" i="2"/>
  <c r="AI14" i="2"/>
  <c r="AI17" i="2"/>
  <c r="AI19" i="2"/>
  <c r="AI20" i="2"/>
  <c r="AI5" i="2"/>
  <c r="AI35" i="2"/>
  <c r="AI34" i="2"/>
  <c r="AI30" i="2"/>
  <c r="AI21" i="2"/>
  <c r="AI27" i="2"/>
  <c r="AI18" i="2"/>
  <c r="AI15" i="2"/>
  <c r="AI16" i="2"/>
  <c r="AJ6" i="2"/>
  <c r="AL37" i="9" l="1"/>
  <c r="AM29" i="9"/>
  <c r="AM28" i="9"/>
  <c r="AM27" i="9"/>
  <c r="AM24" i="9"/>
  <c r="AM18" i="9"/>
  <c r="AM13" i="9"/>
  <c r="AN6" i="9"/>
  <c r="AM59" i="9"/>
  <c r="AM32" i="9"/>
  <c r="AM30" i="9"/>
  <c r="AM25" i="9"/>
  <c r="AM23" i="9"/>
  <c r="AM22" i="9"/>
  <c r="AM20" i="9"/>
  <c r="AM16" i="9"/>
  <c r="AM10" i="9"/>
  <c r="AM11" i="9"/>
  <c r="AM9" i="9"/>
  <c r="AM21" i="9"/>
  <c r="AM5" i="9"/>
  <c r="AM35" i="9"/>
  <c r="AM34" i="9"/>
  <c r="AM33" i="9"/>
  <c r="AM19" i="9"/>
  <c r="AM17" i="9"/>
  <c r="AM15" i="9"/>
  <c r="AM14" i="9"/>
  <c r="AM12" i="9"/>
  <c r="AM26" i="9"/>
  <c r="AM31" i="9"/>
  <c r="AJ265" i="2"/>
  <c r="AJ46" i="9"/>
  <c r="AF4" i="10"/>
  <c r="AG5" i="10"/>
  <c r="AJ218" i="2"/>
  <c r="AK44" i="9"/>
  <c r="AJ43" i="9"/>
  <c r="AJ81" i="9"/>
  <c r="AJ92" i="9"/>
  <c r="AK75" i="9"/>
  <c r="AG251" i="2"/>
  <c r="AG269" i="2" s="1"/>
  <c r="AG240" i="2"/>
  <c r="AG257" i="2" s="1"/>
  <c r="AH171" i="2"/>
  <c r="AG169" i="2"/>
  <c r="AK41" i="9" s="1"/>
  <c r="AE17" i="10"/>
  <c r="AE18" i="10"/>
  <c r="AE16" i="10"/>
  <c r="AL39" i="9"/>
  <c r="AH234" i="2"/>
  <c r="AH251" i="2" s="1"/>
  <c r="AH269" i="2" s="1"/>
  <c r="AT11" i="11"/>
  <c r="AS10" i="11"/>
  <c r="AJ131" i="2"/>
  <c r="AJ130" i="2"/>
  <c r="AJ129" i="2"/>
  <c r="AJ128" i="2"/>
  <c r="AJ127" i="2"/>
  <c r="AJ126" i="2"/>
  <c r="AJ125" i="2"/>
  <c r="AJ124" i="2"/>
  <c r="AJ123" i="2"/>
  <c r="AJ122" i="2"/>
  <c r="AJ121" i="2"/>
  <c r="AJ120" i="2"/>
  <c r="AJ118" i="2"/>
  <c r="AJ117" i="2"/>
  <c r="AJ116" i="2"/>
  <c r="AJ114" i="2"/>
  <c r="AJ119" i="2"/>
  <c r="AJ115" i="2"/>
  <c r="AJ113" i="2"/>
  <c r="AJ112" i="2"/>
  <c r="AJ111" i="2"/>
  <c r="AJ110" i="2"/>
  <c r="AJ109" i="2"/>
  <c r="AJ108" i="2"/>
  <c r="AJ107" i="2"/>
  <c r="AJ106" i="2"/>
  <c r="AJ105" i="2"/>
  <c r="AF18" i="7"/>
  <c r="AF17" i="7"/>
  <c r="AF16" i="7"/>
  <c r="AH4" i="7"/>
  <c r="AI5" i="7"/>
  <c r="AI69" i="2"/>
  <c r="AI167" i="2" s="1"/>
  <c r="AJ67" i="2"/>
  <c r="AJ66" i="2"/>
  <c r="AJ65" i="2"/>
  <c r="AJ64" i="2"/>
  <c r="AJ63" i="2"/>
  <c r="AJ62" i="2"/>
  <c r="AJ57" i="2"/>
  <c r="AJ56" i="2"/>
  <c r="AJ45" i="2"/>
  <c r="AJ61" i="2"/>
  <c r="AJ60" i="2"/>
  <c r="AJ59" i="2"/>
  <c r="AJ58" i="2"/>
  <c r="AJ46" i="2"/>
  <c r="AJ55" i="2"/>
  <c r="AJ54" i="2"/>
  <c r="AJ53" i="2"/>
  <c r="AJ52" i="2"/>
  <c r="AJ51" i="2"/>
  <c r="AJ49" i="2"/>
  <c r="AJ48" i="2"/>
  <c r="AJ42" i="2"/>
  <c r="AJ41" i="2"/>
  <c r="AJ47" i="2"/>
  <c r="AJ50" i="2"/>
  <c r="AJ43" i="2"/>
  <c r="AJ44" i="2"/>
  <c r="AJ78" i="2"/>
  <c r="AJ77" i="2"/>
  <c r="AJ80" i="2"/>
  <c r="AJ79" i="2"/>
  <c r="AJ81" i="2"/>
  <c r="AJ84" i="2"/>
  <c r="AJ190" i="2"/>
  <c r="AJ96" i="2"/>
  <c r="AJ95" i="2"/>
  <c r="AJ88" i="2"/>
  <c r="AJ90" i="2"/>
  <c r="AJ89" i="2"/>
  <c r="AJ186" i="2"/>
  <c r="AJ87" i="2"/>
  <c r="AJ147" i="2"/>
  <c r="AJ187" i="2" s="1"/>
  <c r="AJ73" i="2"/>
  <c r="AJ180" i="2"/>
  <c r="AJ74" i="2"/>
  <c r="AJ75" i="2"/>
  <c r="AJ76" i="2"/>
  <c r="AJ85" i="2"/>
  <c r="AJ83" i="2"/>
  <c r="AJ86" i="2"/>
  <c r="AJ91" i="2"/>
  <c r="AJ92" i="2"/>
  <c r="AJ93" i="2"/>
  <c r="AJ94" i="2"/>
  <c r="AJ97" i="2"/>
  <c r="AJ98" i="2"/>
  <c r="AJ99" i="2"/>
  <c r="AJ82" i="2"/>
  <c r="AI133" i="2"/>
  <c r="AI101" i="2"/>
  <c r="AJ29" i="2"/>
  <c r="AJ28" i="2"/>
  <c r="AJ12" i="2"/>
  <c r="AJ30" i="2"/>
  <c r="AJ27" i="2"/>
  <c r="AJ17" i="2"/>
  <c r="AJ16" i="2"/>
  <c r="AJ33" i="2"/>
  <c r="AJ18" i="2"/>
  <c r="AJ31" i="2"/>
  <c r="AJ19" i="2"/>
  <c r="AJ22" i="2"/>
  <c r="AJ21" i="2"/>
  <c r="AJ15" i="2"/>
  <c r="AJ11" i="2"/>
  <c r="AJ9" i="2"/>
  <c r="AJ25" i="2"/>
  <c r="AJ10" i="2"/>
  <c r="AJ24" i="2"/>
  <c r="AJ26" i="2"/>
  <c r="AJ14" i="2"/>
  <c r="AJ13" i="2"/>
  <c r="AJ23" i="2"/>
  <c r="AJ5" i="2"/>
  <c r="AJ35" i="2"/>
  <c r="AJ34" i="2"/>
  <c r="AJ32" i="2"/>
  <c r="AJ20" i="2"/>
  <c r="AI37" i="2"/>
  <c r="AI173" i="2" s="1"/>
  <c r="AK6" i="2"/>
  <c r="AM37" i="9" l="1"/>
  <c r="AN34" i="9"/>
  <c r="AN59" i="9"/>
  <c r="AN33" i="9"/>
  <c r="AN32" i="9"/>
  <c r="AN21" i="9"/>
  <c r="AN35" i="9"/>
  <c r="AN31" i="9"/>
  <c r="AN30" i="9"/>
  <c r="AN29" i="9"/>
  <c r="AN28" i="9"/>
  <c r="AN26" i="9"/>
  <c r="AN25" i="9"/>
  <c r="AN24" i="9"/>
  <c r="AN23" i="9"/>
  <c r="AN22" i="9"/>
  <c r="AN20" i="9"/>
  <c r="AN19" i="9"/>
  <c r="AN18" i="9"/>
  <c r="AN17" i="9"/>
  <c r="AN16" i="9"/>
  <c r="AN15" i="9"/>
  <c r="AN14" i="9"/>
  <c r="AN13" i="9"/>
  <c r="AN12" i="9"/>
  <c r="AN11" i="9"/>
  <c r="AN10" i="9"/>
  <c r="AN9" i="9"/>
  <c r="AN27" i="9"/>
  <c r="AN5" i="9"/>
  <c r="AO6" i="9"/>
  <c r="AK265" i="2"/>
  <c r="AK46" i="9"/>
  <c r="AG4" i="10"/>
  <c r="AH5" i="10"/>
  <c r="AK218" i="2"/>
  <c r="AI170" i="2"/>
  <c r="AM42" i="9" s="1"/>
  <c r="AK43" i="9"/>
  <c r="AL44" i="9"/>
  <c r="AK81" i="9"/>
  <c r="AK92" i="9"/>
  <c r="AL75" i="9"/>
  <c r="AH169" i="2"/>
  <c r="AL41" i="9" s="1"/>
  <c r="AH240" i="2"/>
  <c r="AH257" i="2" s="1"/>
  <c r="AI171" i="2"/>
  <c r="AF18" i="10"/>
  <c r="AF17" i="10"/>
  <c r="AF16" i="10"/>
  <c r="AM39" i="9"/>
  <c r="AI234" i="2"/>
  <c r="AU11" i="11"/>
  <c r="AT10" i="11"/>
  <c r="AK131" i="2"/>
  <c r="AK130" i="2"/>
  <c r="AK129" i="2"/>
  <c r="AK128" i="2"/>
  <c r="AK127" i="2"/>
  <c r="AK126" i="2"/>
  <c r="AK125" i="2"/>
  <c r="AK124" i="2"/>
  <c r="AK123" i="2"/>
  <c r="AK122" i="2"/>
  <c r="AK121" i="2"/>
  <c r="AK120" i="2"/>
  <c r="AK117" i="2"/>
  <c r="AK116" i="2"/>
  <c r="AK115" i="2"/>
  <c r="AK114" i="2"/>
  <c r="AK119" i="2"/>
  <c r="AK118" i="2"/>
  <c r="AK113" i="2"/>
  <c r="AK112" i="2"/>
  <c r="AK111" i="2"/>
  <c r="AK110" i="2"/>
  <c r="AK109" i="2"/>
  <c r="AK108" i="2"/>
  <c r="AK107" i="2"/>
  <c r="AK106" i="2"/>
  <c r="AK105" i="2"/>
  <c r="AG18" i="7"/>
  <c r="AG17" i="7"/>
  <c r="AG16" i="7"/>
  <c r="AI4" i="7"/>
  <c r="AJ5" i="7"/>
  <c r="AJ69" i="2"/>
  <c r="AJ167" i="2" s="1"/>
  <c r="AK67" i="2"/>
  <c r="AK66" i="2"/>
  <c r="AK65" i="2"/>
  <c r="AK64" i="2"/>
  <c r="AK63" i="2"/>
  <c r="AK62" i="2"/>
  <c r="AK59" i="2"/>
  <c r="AK56" i="2"/>
  <c r="AK61" i="2"/>
  <c r="AK60" i="2"/>
  <c r="AK58" i="2"/>
  <c r="AK57" i="2"/>
  <c r="AK51" i="2"/>
  <c r="AK55" i="2"/>
  <c r="AK54" i="2"/>
  <c r="AK53" i="2"/>
  <c r="AK52" i="2"/>
  <c r="AK50" i="2"/>
  <c r="AK47" i="2"/>
  <c r="AK46" i="2"/>
  <c r="AK49" i="2"/>
  <c r="AK48" i="2"/>
  <c r="AK42" i="2"/>
  <c r="AK41" i="2"/>
  <c r="AK44" i="2"/>
  <c r="AK43" i="2"/>
  <c r="AK45" i="2"/>
  <c r="AK83" i="2"/>
  <c r="AK99" i="2"/>
  <c r="AK98" i="2"/>
  <c r="AK94" i="2"/>
  <c r="AK93" i="2"/>
  <c r="AK92" i="2"/>
  <c r="AK96" i="2"/>
  <c r="AK95" i="2"/>
  <c r="AK150" i="2"/>
  <c r="AK190" i="2" s="1"/>
  <c r="AK84" i="2"/>
  <c r="AK79" i="2"/>
  <c r="AK186" i="2"/>
  <c r="AK78" i="2"/>
  <c r="AK90" i="2"/>
  <c r="AK97" i="2"/>
  <c r="AK180" i="2"/>
  <c r="AK80" i="2"/>
  <c r="AK81" i="2"/>
  <c r="AK73" i="2"/>
  <c r="AK89" i="2"/>
  <c r="AK88" i="2"/>
  <c r="AK74" i="2"/>
  <c r="AK75" i="2"/>
  <c r="AK76" i="2"/>
  <c r="AK85" i="2"/>
  <c r="AK86" i="2"/>
  <c r="AK87" i="2"/>
  <c r="AK77" i="2"/>
  <c r="AK91" i="2"/>
  <c r="AK82" i="2"/>
  <c r="AJ133" i="2"/>
  <c r="AJ101" i="2"/>
  <c r="AJ170" i="2" s="1"/>
  <c r="AN42" i="9" s="1"/>
  <c r="AK25" i="2"/>
  <c r="AK22" i="2"/>
  <c r="AK19" i="2"/>
  <c r="AK18" i="2"/>
  <c r="AK33" i="2"/>
  <c r="AK28" i="2"/>
  <c r="AK27" i="2"/>
  <c r="AK10" i="2"/>
  <c r="AK31" i="2"/>
  <c r="AK30" i="2"/>
  <c r="AK17" i="2"/>
  <c r="AK9" i="2"/>
  <c r="AK24" i="2"/>
  <c r="AK11" i="2"/>
  <c r="AK26" i="2"/>
  <c r="AK20" i="2"/>
  <c r="AK35" i="2"/>
  <c r="AK34" i="2"/>
  <c r="AK32" i="2"/>
  <c r="AK29" i="2"/>
  <c r="AK23" i="2"/>
  <c r="AK21" i="2"/>
  <c r="AK14" i="2"/>
  <c r="AK5" i="2"/>
  <c r="AK13" i="2"/>
  <c r="AK16" i="2"/>
  <c r="AK12" i="2"/>
  <c r="AK15" i="2"/>
  <c r="AJ37" i="2"/>
  <c r="AJ173" i="2" s="1"/>
  <c r="AL6" i="2"/>
  <c r="AN37" i="9" l="1"/>
  <c r="AO35" i="9"/>
  <c r="AO34" i="9"/>
  <c r="AO33" i="9"/>
  <c r="AO32" i="9"/>
  <c r="AO31" i="9"/>
  <c r="AO26" i="9"/>
  <c r="AO30" i="9"/>
  <c r="AO29" i="9"/>
  <c r="AO28" i="9"/>
  <c r="AO25" i="9"/>
  <c r="AO24" i="9"/>
  <c r="AO23" i="9"/>
  <c r="AO22" i="9"/>
  <c r="AO20" i="9"/>
  <c r="AO19" i="9"/>
  <c r="AO18" i="9"/>
  <c r="AO17" i="9"/>
  <c r="AO16" i="9"/>
  <c r="AO15" i="9"/>
  <c r="AO10" i="9"/>
  <c r="AO14" i="9"/>
  <c r="AO13" i="9"/>
  <c r="AO12" i="9"/>
  <c r="AO11" i="9"/>
  <c r="AO9" i="9"/>
  <c r="AO27" i="9"/>
  <c r="AO21" i="9"/>
  <c r="AO59" i="9"/>
  <c r="AP6" i="9"/>
  <c r="AO5" i="9"/>
  <c r="AL265" i="2"/>
  <c r="AL46" i="9"/>
  <c r="AH4" i="10"/>
  <c r="AI5" i="10"/>
  <c r="AL218" i="2"/>
  <c r="AL43" i="9"/>
  <c r="AM44" i="9"/>
  <c r="AL81" i="9"/>
  <c r="AL92" i="9"/>
  <c r="AM75" i="9"/>
  <c r="AI251" i="2"/>
  <c r="AI269" i="2" s="1"/>
  <c r="AI240" i="2"/>
  <c r="AI257" i="2" s="1"/>
  <c r="AI169" i="2"/>
  <c r="AM41" i="9" s="1"/>
  <c r="AG18" i="10"/>
  <c r="AG17" i="10"/>
  <c r="AG16" i="10"/>
  <c r="AJ171" i="2"/>
  <c r="AN39" i="9"/>
  <c r="AJ234" i="2"/>
  <c r="AV11" i="11"/>
  <c r="AU10" i="11"/>
  <c r="AL131" i="2"/>
  <c r="AL130" i="2"/>
  <c r="AL129" i="2"/>
  <c r="AL128" i="2"/>
  <c r="AL127" i="2"/>
  <c r="AL126" i="2"/>
  <c r="AL125" i="2"/>
  <c r="AL124" i="2"/>
  <c r="AL123" i="2"/>
  <c r="AL122" i="2"/>
  <c r="AL121" i="2"/>
  <c r="AL120" i="2"/>
  <c r="AL118" i="2"/>
  <c r="AL117" i="2"/>
  <c r="AL116" i="2"/>
  <c r="AL115" i="2"/>
  <c r="AL119" i="2"/>
  <c r="AL114" i="2"/>
  <c r="AL113" i="2"/>
  <c r="AL112" i="2"/>
  <c r="AL111" i="2"/>
  <c r="AL110" i="2"/>
  <c r="AL109" i="2"/>
  <c r="AL108" i="2"/>
  <c r="AL107" i="2"/>
  <c r="AL106" i="2"/>
  <c r="AL105" i="2"/>
  <c r="AH18" i="7"/>
  <c r="AH17" i="7"/>
  <c r="AH16" i="7"/>
  <c r="AJ4" i="7"/>
  <c r="AK5" i="7"/>
  <c r="AK69" i="2"/>
  <c r="AK167" i="2" s="1"/>
  <c r="AL67" i="2"/>
  <c r="AL66" i="2"/>
  <c r="AL65" i="2"/>
  <c r="AL64" i="2"/>
  <c r="AL63" i="2"/>
  <c r="AL62" i="2"/>
  <c r="AL57" i="2"/>
  <c r="AL56" i="2"/>
  <c r="AL51" i="2"/>
  <c r="AL61" i="2"/>
  <c r="AL60" i="2"/>
  <c r="AL59" i="2"/>
  <c r="AL58" i="2"/>
  <c r="AL55" i="2"/>
  <c r="AL54" i="2"/>
  <c r="AL53" i="2"/>
  <c r="AL52" i="2"/>
  <c r="AL47" i="2"/>
  <c r="AL43" i="2"/>
  <c r="AL49" i="2"/>
  <c r="AL48" i="2"/>
  <c r="AL46" i="2"/>
  <c r="AL42" i="2"/>
  <c r="AL41" i="2"/>
  <c r="AL44" i="2"/>
  <c r="AL50" i="2"/>
  <c r="AL45" i="2"/>
  <c r="AL77" i="2"/>
  <c r="AL79" i="2"/>
  <c r="AL99" i="2"/>
  <c r="AL98" i="2"/>
  <c r="AL93" i="2"/>
  <c r="AL95" i="2"/>
  <c r="AL96" i="2"/>
  <c r="AL83" i="2"/>
  <c r="AL88" i="2"/>
  <c r="AL92" i="2"/>
  <c r="AL180" i="2"/>
  <c r="AL89" i="2"/>
  <c r="AL94" i="2"/>
  <c r="AL84" i="2"/>
  <c r="AL80" i="2"/>
  <c r="AL73" i="2"/>
  <c r="AL82" i="2"/>
  <c r="AL91" i="2"/>
  <c r="AL90" i="2"/>
  <c r="AL78" i="2"/>
  <c r="AL81" i="2"/>
  <c r="AL87" i="2"/>
  <c r="AL186" i="2"/>
  <c r="AL74" i="2"/>
  <c r="AL75" i="2"/>
  <c r="AL76" i="2"/>
  <c r="AL85" i="2"/>
  <c r="AL97" i="2"/>
  <c r="AL86" i="2"/>
  <c r="AK133" i="2"/>
  <c r="AK101" i="2"/>
  <c r="AL31" i="2"/>
  <c r="AL30" i="2"/>
  <c r="AL29" i="2"/>
  <c r="AL24" i="2"/>
  <c r="AL20" i="2"/>
  <c r="AL9" i="2"/>
  <c r="AL32" i="2"/>
  <c r="AL21" i="2"/>
  <c r="AL10" i="2"/>
  <c r="AL33" i="2"/>
  <c r="AL23" i="2"/>
  <c r="AL12" i="2"/>
  <c r="AL11" i="2"/>
  <c r="AL28" i="2"/>
  <c r="AL27" i="2"/>
  <c r="AL25" i="2"/>
  <c r="AL17" i="2"/>
  <c r="AL16" i="2"/>
  <c r="AL14" i="2"/>
  <c r="AL19" i="2"/>
  <c r="AL15" i="2"/>
  <c r="AL5" i="2"/>
  <c r="AL34" i="2"/>
  <c r="AL26" i="2"/>
  <c r="AL35" i="2"/>
  <c r="AL22" i="2"/>
  <c r="AL18" i="2"/>
  <c r="AL13" i="2"/>
  <c r="AK37" i="2"/>
  <c r="AK173" i="2" s="1"/>
  <c r="AM6" i="2"/>
  <c r="AO37" i="9" l="1"/>
  <c r="AP34" i="9"/>
  <c r="AP33" i="9"/>
  <c r="AP32" i="9"/>
  <c r="AP31" i="9"/>
  <c r="AP59" i="9"/>
  <c r="AP30" i="9"/>
  <c r="AP29" i="9"/>
  <c r="AP28" i="9"/>
  <c r="AP25" i="9"/>
  <c r="AP24" i="9"/>
  <c r="AP23" i="9"/>
  <c r="AP22" i="9"/>
  <c r="AP21" i="9"/>
  <c r="AP20" i="9"/>
  <c r="AP19" i="9"/>
  <c r="AP18" i="9"/>
  <c r="AP17" i="9"/>
  <c r="AP16" i="9"/>
  <c r="AP15" i="9"/>
  <c r="AP14" i="9"/>
  <c r="AP13" i="9"/>
  <c r="AP12" i="9"/>
  <c r="AP11" i="9"/>
  <c r="AP10" i="9"/>
  <c r="AP9" i="9"/>
  <c r="AP26" i="9"/>
  <c r="AP27" i="9"/>
  <c r="AP5" i="9"/>
  <c r="AQ6" i="9"/>
  <c r="AP35" i="9"/>
  <c r="AM265" i="2"/>
  <c r="AM46" i="9"/>
  <c r="AJ5" i="10"/>
  <c r="AI4" i="10"/>
  <c r="AM218" i="2"/>
  <c r="AK170" i="2"/>
  <c r="AO42" i="9" s="1"/>
  <c r="AM43" i="9"/>
  <c r="AN44" i="9"/>
  <c r="AM81" i="9"/>
  <c r="AM92" i="9"/>
  <c r="AN75" i="9"/>
  <c r="AJ251" i="2"/>
  <c r="AJ269" i="2" s="1"/>
  <c r="AJ169" i="2"/>
  <c r="AN41" i="9" s="1"/>
  <c r="AJ240" i="2"/>
  <c r="AJ257" i="2" s="1"/>
  <c r="AK171" i="2"/>
  <c r="AH18" i="10"/>
  <c r="AH17" i="10"/>
  <c r="AH16" i="10"/>
  <c r="AO39" i="9"/>
  <c r="AK234" i="2"/>
  <c r="AW11" i="11"/>
  <c r="AV10" i="11"/>
  <c r="AM131" i="2"/>
  <c r="AM130" i="2"/>
  <c r="AM129" i="2"/>
  <c r="AM128" i="2"/>
  <c r="AM127" i="2"/>
  <c r="AM126" i="2"/>
  <c r="AM125" i="2"/>
  <c r="AM124" i="2"/>
  <c r="AM123" i="2"/>
  <c r="AM122" i="2"/>
  <c r="AM121" i="2"/>
  <c r="AM120" i="2"/>
  <c r="AM118" i="2"/>
  <c r="AM116" i="2"/>
  <c r="AM114" i="2"/>
  <c r="AM119" i="2"/>
  <c r="AM117" i="2"/>
  <c r="AM115" i="2"/>
  <c r="AM113" i="2"/>
  <c r="AM112" i="2"/>
  <c r="AM111" i="2"/>
  <c r="AM110" i="2"/>
  <c r="AM109" i="2"/>
  <c r="AM108" i="2"/>
  <c r="AM107" i="2"/>
  <c r="AM106" i="2"/>
  <c r="AM105" i="2"/>
  <c r="AI18" i="7"/>
  <c r="AI17" i="7"/>
  <c r="AI16" i="7"/>
  <c r="AK4" i="7"/>
  <c r="AL5" i="7"/>
  <c r="AL69" i="2"/>
  <c r="AL167" i="2" s="1"/>
  <c r="AM67" i="2"/>
  <c r="AM66" i="2"/>
  <c r="AM65" i="2"/>
  <c r="AM64" i="2"/>
  <c r="AM63" i="2"/>
  <c r="AM62" i="2"/>
  <c r="AM59" i="2"/>
  <c r="AM56" i="2"/>
  <c r="AM50" i="2"/>
  <c r="AM61" i="2"/>
  <c r="AM60" i="2"/>
  <c r="AM58" i="2"/>
  <c r="AM57" i="2"/>
  <c r="AM55" i="2"/>
  <c r="AM54" i="2"/>
  <c r="AM53" i="2"/>
  <c r="AM52" i="2"/>
  <c r="AM51" i="2"/>
  <c r="AM45" i="2"/>
  <c r="AM49" i="2"/>
  <c r="AM48" i="2"/>
  <c r="AM42" i="2"/>
  <c r="AM41" i="2"/>
  <c r="AM46" i="2"/>
  <c r="AM44" i="2"/>
  <c r="AM47" i="2"/>
  <c r="AM43" i="2"/>
  <c r="AM78" i="2"/>
  <c r="AM84" i="2"/>
  <c r="AM83" i="2"/>
  <c r="AM80" i="2"/>
  <c r="AM79" i="2"/>
  <c r="AM97" i="2"/>
  <c r="AM95" i="2"/>
  <c r="AM146" i="2"/>
  <c r="AM186" i="2" s="1"/>
  <c r="AM87" i="2"/>
  <c r="AM89" i="2"/>
  <c r="AM140" i="2"/>
  <c r="AM180" i="2" s="1"/>
  <c r="AM73" i="2"/>
  <c r="AM96" i="2"/>
  <c r="AM88" i="2"/>
  <c r="AM91" i="2"/>
  <c r="AM90" i="2"/>
  <c r="AM74" i="2"/>
  <c r="AM75" i="2"/>
  <c r="AM76" i="2"/>
  <c r="AM85" i="2"/>
  <c r="AM86" i="2"/>
  <c r="AM92" i="2"/>
  <c r="AM93" i="2"/>
  <c r="AM94" i="2"/>
  <c r="AM98" i="2"/>
  <c r="AM99" i="2"/>
  <c r="AM81" i="2"/>
  <c r="AM77" i="2"/>
  <c r="AM82" i="2"/>
  <c r="AL37" i="2"/>
  <c r="AL173" i="2" s="1"/>
  <c r="AL133" i="2"/>
  <c r="AL101" i="2"/>
  <c r="AL170" i="2" s="1"/>
  <c r="AP42" i="9" s="1"/>
  <c r="AM17" i="2"/>
  <c r="AM11" i="2"/>
  <c r="AM32" i="2"/>
  <c r="AM31" i="2"/>
  <c r="AM29" i="2"/>
  <c r="AM20" i="2"/>
  <c r="AM28" i="2"/>
  <c r="AM33" i="2"/>
  <c r="AM30" i="2"/>
  <c r="AM27" i="2"/>
  <c r="AM24" i="2"/>
  <c r="AM9" i="2"/>
  <c r="AM19" i="2"/>
  <c r="AM13" i="2"/>
  <c r="AM23" i="2"/>
  <c r="AM26" i="2"/>
  <c r="AM22" i="2"/>
  <c r="AM18" i="2"/>
  <c r="AM5" i="2"/>
  <c r="AM35" i="2"/>
  <c r="AM34" i="2"/>
  <c r="AM25" i="2"/>
  <c r="AM15" i="2"/>
  <c r="AM12" i="2"/>
  <c r="AM14" i="2"/>
  <c r="AM21" i="2"/>
  <c r="AM16" i="2"/>
  <c r="AM10" i="2"/>
  <c r="AN6" i="2"/>
  <c r="AP37" i="9" l="1"/>
  <c r="AQ34" i="9"/>
  <c r="AQ32" i="9"/>
  <c r="AQ30" i="9"/>
  <c r="AQ28" i="9"/>
  <c r="AQ25" i="9"/>
  <c r="AQ24" i="9"/>
  <c r="AQ23" i="9"/>
  <c r="AQ22" i="9"/>
  <c r="AQ19" i="9"/>
  <c r="AQ15" i="9"/>
  <c r="AQ13" i="9"/>
  <c r="AQ12" i="9"/>
  <c r="AQ11" i="9"/>
  <c r="AQ9" i="9"/>
  <c r="AQ5" i="9"/>
  <c r="AQ35" i="9"/>
  <c r="AQ33" i="9"/>
  <c r="AQ31" i="9"/>
  <c r="AQ29" i="9"/>
  <c r="AQ27" i="9"/>
  <c r="AQ18" i="9"/>
  <c r="AQ16" i="9"/>
  <c r="AQ14" i="9"/>
  <c r="AQ21" i="9"/>
  <c r="AQ59" i="9"/>
  <c r="AQ26" i="9"/>
  <c r="AQ20" i="9"/>
  <c r="AQ17" i="9"/>
  <c r="AQ10" i="9"/>
  <c r="AR6" i="9"/>
  <c r="AN265" i="2"/>
  <c r="AN46" i="9"/>
  <c r="AJ4" i="10"/>
  <c r="AK5" i="10"/>
  <c r="AN218" i="2"/>
  <c r="AN43" i="9"/>
  <c r="AO44" i="9"/>
  <c r="AN81" i="9"/>
  <c r="AN92" i="9"/>
  <c r="AO75" i="9"/>
  <c r="AK251" i="2"/>
  <c r="AK269" i="2" s="1"/>
  <c r="AL171" i="2"/>
  <c r="AK240" i="2"/>
  <c r="AK257" i="2" s="1"/>
  <c r="AK169" i="2"/>
  <c r="AO41" i="9" s="1"/>
  <c r="AI18" i="10"/>
  <c r="AI17" i="10"/>
  <c r="AI16" i="10"/>
  <c r="AP39" i="9"/>
  <c r="AL234" i="2"/>
  <c r="AL251" i="2" s="1"/>
  <c r="AL269" i="2" s="1"/>
  <c r="AX11" i="11"/>
  <c r="AW10" i="11"/>
  <c r="AN131" i="2"/>
  <c r="AN130" i="2"/>
  <c r="AN129" i="2"/>
  <c r="AN128" i="2"/>
  <c r="AN127" i="2"/>
  <c r="AN126" i="2"/>
  <c r="AN125" i="2"/>
  <c r="AN124" i="2"/>
  <c r="AN123" i="2"/>
  <c r="AN122" i="2"/>
  <c r="AN121" i="2"/>
  <c r="AN120" i="2"/>
  <c r="AN118" i="2"/>
  <c r="AN117" i="2"/>
  <c r="AN116" i="2"/>
  <c r="AN115" i="2"/>
  <c r="AN114" i="2"/>
  <c r="AN119" i="2"/>
  <c r="AN113" i="2"/>
  <c r="AN112" i="2"/>
  <c r="AN111" i="2"/>
  <c r="AN110" i="2"/>
  <c r="AN109" i="2"/>
  <c r="AN108" i="2"/>
  <c r="AN107" i="2"/>
  <c r="AN106" i="2"/>
  <c r="AN105" i="2"/>
  <c r="AJ18" i="7"/>
  <c r="AJ17" i="7"/>
  <c r="AJ16" i="7"/>
  <c r="AM5" i="7"/>
  <c r="AL4" i="7"/>
  <c r="AM69" i="2"/>
  <c r="AM167" i="2" s="1"/>
  <c r="AN67" i="2"/>
  <c r="AN66" i="2"/>
  <c r="AN65" i="2"/>
  <c r="AN64" i="2"/>
  <c r="AN63" i="2"/>
  <c r="AN62" i="2"/>
  <c r="AN59" i="2"/>
  <c r="AN57" i="2"/>
  <c r="AN56" i="2"/>
  <c r="AN51" i="2"/>
  <c r="AN61" i="2"/>
  <c r="AN60" i="2"/>
  <c r="AN58" i="2"/>
  <c r="AN50" i="2"/>
  <c r="AN45" i="2"/>
  <c r="AN55" i="2"/>
  <c r="AN54" i="2"/>
  <c r="AN53" i="2"/>
  <c r="AN52" i="2"/>
  <c r="AN43" i="2"/>
  <c r="AN49" i="2"/>
  <c r="AN48" i="2"/>
  <c r="AN42" i="2"/>
  <c r="AN41" i="2"/>
  <c r="AN47" i="2"/>
  <c r="AN46" i="2"/>
  <c r="AN44" i="2"/>
  <c r="AN78" i="2"/>
  <c r="AN81" i="2"/>
  <c r="AN83" i="2"/>
  <c r="AN82" i="2"/>
  <c r="AN96" i="2"/>
  <c r="AN97" i="2"/>
  <c r="AN94" i="2"/>
  <c r="AN95" i="2"/>
  <c r="AN92" i="2"/>
  <c r="AN89" i="2"/>
  <c r="AN90" i="2"/>
  <c r="AN91" i="2"/>
  <c r="AN73" i="2"/>
  <c r="AN88" i="2"/>
  <c r="AN74" i="2"/>
  <c r="AN75" i="2"/>
  <c r="AN76" i="2"/>
  <c r="AN85" i="2"/>
  <c r="AN86" i="2"/>
  <c r="AN80" i="2"/>
  <c r="AN87" i="2"/>
  <c r="AN93" i="2"/>
  <c r="AN98" i="2"/>
  <c r="AN99" i="2"/>
  <c r="AN77" i="2"/>
  <c r="AN79" i="2"/>
  <c r="AN84" i="2"/>
  <c r="AM133" i="2"/>
  <c r="AM37" i="2"/>
  <c r="AM173" i="2" s="1"/>
  <c r="AM101" i="2"/>
  <c r="AN31" i="2"/>
  <c r="AN29" i="2"/>
  <c r="AN19" i="2"/>
  <c r="AN32" i="2"/>
  <c r="AN25" i="2"/>
  <c r="AN18" i="2"/>
  <c r="AN26" i="2"/>
  <c r="AN20" i="2"/>
  <c r="AN30" i="2"/>
  <c r="AN28" i="2"/>
  <c r="AN23" i="2"/>
  <c r="AN17" i="2"/>
  <c r="AN27" i="2"/>
  <c r="AN24" i="2"/>
  <c r="AN15" i="2"/>
  <c r="AN14" i="2"/>
  <c r="AN33" i="2"/>
  <c r="AN13" i="2"/>
  <c r="AN22" i="2"/>
  <c r="AN12" i="2"/>
  <c r="AN10" i="2"/>
  <c r="AN5" i="2"/>
  <c r="AN34" i="2"/>
  <c r="AN21" i="2"/>
  <c r="AN9" i="2"/>
  <c r="AN35" i="2"/>
  <c r="AN11" i="2"/>
  <c r="AN16" i="2"/>
  <c r="AO6" i="2"/>
  <c r="AQ37" i="9" l="1"/>
  <c r="AR34" i="9"/>
  <c r="AR27" i="9"/>
  <c r="AR30" i="9"/>
  <c r="AR25" i="9"/>
  <c r="AR20" i="9"/>
  <c r="AR19" i="9"/>
  <c r="AR9" i="9"/>
  <c r="AR26" i="9"/>
  <c r="AR59" i="9"/>
  <c r="AR28" i="9"/>
  <c r="AR23" i="9"/>
  <c r="AR18" i="9"/>
  <c r="AR15" i="9"/>
  <c r="AR10" i="9"/>
  <c r="AR5" i="9"/>
  <c r="AS6" i="9"/>
  <c r="AR35" i="9"/>
  <c r="AR32" i="9"/>
  <c r="AR31" i="9"/>
  <c r="AR17" i="9"/>
  <c r="AR14" i="9"/>
  <c r="AR12" i="9"/>
  <c r="AR21" i="9"/>
  <c r="AR33" i="9"/>
  <c r="AR29" i="9"/>
  <c r="AR24" i="9"/>
  <c r="AR22" i="9"/>
  <c r="AR16" i="9"/>
  <c r="AR13" i="9"/>
  <c r="AR11" i="9"/>
  <c r="AO265" i="2"/>
  <c r="AO46" i="9"/>
  <c r="AL5" i="10"/>
  <c r="AK4" i="10"/>
  <c r="AO218" i="2"/>
  <c r="AM170" i="2"/>
  <c r="AQ42" i="9" s="1"/>
  <c r="AP44" i="9"/>
  <c r="AO43" i="9"/>
  <c r="AL169" i="2"/>
  <c r="AP41" i="9" s="1"/>
  <c r="AO81" i="9"/>
  <c r="AO92" i="9"/>
  <c r="AP75" i="9"/>
  <c r="AL240" i="2"/>
  <c r="AL257" i="2" s="1"/>
  <c r="AM171" i="2"/>
  <c r="AJ18" i="10"/>
  <c r="AJ16" i="10"/>
  <c r="AJ17" i="10"/>
  <c r="AQ39" i="9"/>
  <c r="AM234" i="2"/>
  <c r="AY11" i="11"/>
  <c r="AX10" i="11"/>
  <c r="AO131" i="2"/>
  <c r="AO130" i="2"/>
  <c r="AO129" i="2"/>
  <c r="AO128" i="2"/>
  <c r="AO127" i="2"/>
  <c r="AO126" i="2"/>
  <c r="AO125" i="2"/>
  <c r="AO124" i="2"/>
  <c r="AO123" i="2"/>
  <c r="AO122" i="2"/>
  <c r="AO121" i="2"/>
  <c r="AO120" i="2"/>
  <c r="AO117" i="2"/>
  <c r="AO116" i="2"/>
  <c r="AO115" i="2"/>
  <c r="AO114" i="2"/>
  <c r="AO119" i="2"/>
  <c r="AO118" i="2"/>
  <c r="AO113" i="2"/>
  <c r="AO112" i="2"/>
  <c r="AO111" i="2"/>
  <c r="AO110" i="2"/>
  <c r="AO109" i="2"/>
  <c r="AO108" i="2"/>
  <c r="AO107" i="2"/>
  <c r="AO106" i="2"/>
  <c r="AO105" i="2"/>
  <c r="AK18" i="7"/>
  <c r="AK17" i="7"/>
  <c r="AK16" i="7"/>
  <c r="AN5" i="7"/>
  <c r="AM4" i="7"/>
  <c r="AN69" i="2"/>
  <c r="AN167" i="2" s="1"/>
  <c r="AO67" i="2"/>
  <c r="AO66" i="2"/>
  <c r="AO65" i="2"/>
  <c r="AO64" i="2"/>
  <c r="AO63" i="2"/>
  <c r="AO62" i="2"/>
  <c r="AO59" i="2"/>
  <c r="AO56" i="2"/>
  <c r="AO61" i="2"/>
  <c r="AO60" i="2"/>
  <c r="AO58" i="2"/>
  <c r="AO57" i="2"/>
  <c r="AO51" i="2"/>
  <c r="AO47" i="2"/>
  <c r="AO45" i="2"/>
  <c r="AO44" i="2"/>
  <c r="AO55" i="2"/>
  <c r="AO54" i="2"/>
  <c r="AO53" i="2"/>
  <c r="AO52" i="2"/>
  <c r="AO49" i="2"/>
  <c r="AO48" i="2"/>
  <c r="AO42" i="2"/>
  <c r="AO41" i="2"/>
  <c r="AO46" i="2"/>
  <c r="AO50" i="2"/>
  <c r="AO43" i="2"/>
  <c r="AN101" i="2"/>
  <c r="AN170" i="2" s="1"/>
  <c r="AR42" i="9" s="1"/>
  <c r="AO81" i="2"/>
  <c r="AO78" i="2"/>
  <c r="AO84" i="2"/>
  <c r="AO96" i="2"/>
  <c r="AO97" i="2"/>
  <c r="AO95" i="2"/>
  <c r="AO73" i="2"/>
  <c r="AO88" i="2"/>
  <c r="AO87" i="2"/>
  <c r="AO89" i="2"/>
  <c r="AO91" i="2"/>
  <c r="AO92" i="2"/>
  <c r="AO74" i="2"/>
  <c r="AO75" i="2"/>
  <c r="AO76" i="2"/>
  <c r="AO85" i="2"/>
  <c r="AO86" i="2"/>
  <c r="AO90" i="2"/>
  <c r="AO93" i="2"/>
  <c r="AO94" i="2"/>
  <c r="AO98" i="2"/>
  <c r="AO99" i="2"/>
  <c r="AO77" i="2"/>
  <c r="AO79" i="2"/>
  <c r="AO80" i="2"/>
  <c r="AO82" i="2"/>
  <c r="AO83" i="2"/>
  <c r="AN133" i="2"/>
  <c r="AN37" i="2"/>
  <c r="AN173" i="2" s="1"/>
  <c r="AO33" i="2"/>
  <c r="AO23" i="2"/>
  <c r="AO20" i="2"/>
  <c r="AO19" i="2"/>
  <c r="AO16" i="2"/>
  <c r="AO32" i="2"/>
  <c r="AO28" i="2"/>
  <c r="AO14" i="2"/>
  <c r="AO11" i="2"/>
  <c r="AO29" i="2"/>
  <c r="AO24" i="2"/>
  <c r="AO18" i="2"/>
  <c r="AO31" i="2"/>
  <c r="AO27" i="2"/>
  <c r="AO22" i="2"/>
  <c r="AO9" i="2"/>
  <c r="AO30" i="2"/>
  <c r="AO21" i="2"/>
  <c r="AO10" i="2"/>
  <c r="AO5" i="2"/>
  <c r="AO35" i="2"/>
  <c r="AO34" i="2"/>
  <c r="AO25" i="2"/>
  <c r="AO12" i="2"/>
  <c r="AO26" i="2"/>
  <c r="AO17" i="2"/>
  <c r="AO15" i="2"/>
  <c r="AO13" i="2"/>
  <c r="AP6" i="2"/>
  <c r="AR37" i="9" l="1"/>
  <c r="AS35" i="9"/>
  <c r="AS31" i="9"/>
  <c r="AS30" i="9"/>
  <c r="AS29" i="9"/>
  <c r="AS25" i="9"/>
  <c r="AS24" i="9"/>
  <c r="AS22" i="9"/>
  <c r="AS20" i="9"/>
  <c r="AS18" i="9"/>
  <c r="AS16" i="9"/>
  <c r="AS14" i="9"/>
  <c r="AS10" i="9"/>
  <c r="AS27" i="9"/>
  <c r="AS5" i="9"/>
  <c r="AS28" i="9"/>
  <c r="AS15" i="9"/>
  <c r="AS12" i="9"/>
  <c r="AS21" i="9"/>
  <c r="AS59" i="9"/>
  <c r="AS34" i="9"/>
  <c r="AS33" i="9"/>
  <c r="AS32" i="9"/>
  <c r="AS26" i="9"/>
  <c r="AS23" i="9"/>
  <c r="AS19" i="9"/>
  <c r="AS17" i="9"/>
  <c r="AS13" i="9"/>
  <c r="AS11" i="9"/>
  <c r="AS9" i="9"/>
  <c r="AT6" i="9"/>
  <c r="AP265" i="2"/>
  <c r="AP46" i="9"/>
  <c r="AL4" i="10"/>
  <c r="AM5" i="10"/>
  <c r="AP218" i="2"/>
  <c r="AP43" i="9"/>
  <c r="AQ75" i="9"/>
  <c r="AQ44" i="9"/>
  <c r="AP81" i="9"/>
  <c r="AP92" i="9"/>
  <c r="AK16" i="10"/>
  <c r="AM251" i="2"/>
  <c r="AM269" i="2" s="1"/>
  <c r="AM240" i="2"/>
  <c r="AM257" i="2" s="1"/>
  <c r="AK18" i="10"/>
  <c r="AK17" i="10"/>
  <c r="AM169" i="2"/>
  <c r="AQ41" i="9" s="1"/>
  <c r="AN171" i="2"/>
  <c r="AR39" i="9"/>
  <c r="AN234" i="2"/>
  <c r="AN251" i="2" s="1"/>
  <c r="AN269" i="2" s="1"/>
  <c r="AZ11" i="11"/>
  <c r="AY10" i="11"/>
  <c r="AP131" i="2"/>
  <c r="AP130" i="2"/>
  <c r="AP129" i="2"/>
  <c r="AP128" i="2"/>
  <c r="AP127" i="2"/>
  <c r="AP126" i="2"/>
  <c r="AP125" i="2"/>
  <c r="AP124" i="2"/>
  <c r="AP123" i="2"/>
  <c r="AP122" i="2"/>
  <c r="AP121" i="2"/>
  <c r="AP120" i="2"/>
  <c r="AP118" i="2"/>
  <c r="AP117" i="2"/>
  <c r="AP116" i="2"/>
  <c r="AP115" i="2"/>
  <c r="AP119" i="2"/>
  <c r="AP114" i="2"/>
  <c r="AP113" i="2"/>
  <c r="AP112" i="2"/>
  <c r="AP111" i="2"/>
  <c r="AP110" i="2"/>
  <c r="AP109" i="2"/>
  <c r="AP108" i="2"/>
  <c r="AP107" i="2"/>
  <c r="AP106" i="2"/>
  <c r="AP105" i="2"/>
  <c r="AL18" i="7"/>
  <c r="AL17" i="7"/>
  <c r="AL16" i="7"/>
  <c r="AN4" i="7"/>
  <c r="AO5" i="7"/>
  <c r="AO69" i="2"/>
  <c r="AO167" i="2" s="1"/>
  <c r="AP67" i="2"/>
  <c r="AP66" i="2"/>
  <c r="AP65" i="2"/>
  <c r="AP64" i="2"/>
  <c r="AP63" i="2"/>
  <c r="AP62" i="2"/>
  <c r="AP57" i="2"/>
  <c r="AP56" i="2"/>
  <c r="AP50" i="2"/>
  <c r="AP45" i="2"/>
  <c r="AP61" i="2"/>
  <c r="AP60" i="2"/>
  <c r="AP59" i="2"/>
  <c r="AP58" i="2"/>
  <c r="AP51" i="2"/>
  <c r="AP55" i="2"/>
  <c r="AP54" i="2"/>
  <c r="AP53" i="2"/>
  <c r="AP52" i="2"/>
  <c r="AP47" i="2"/>
  <c r="AP49" i="2"/>
  <c r="AP48" i="2"/>
  <c r="AP42" i="2"/>
  <c r="AP41" i="2"/>
  <c r="AP46" i="2"/>
  <c r="AP44" i="2"/>
  <c r="AP43" i="2"/>
  <c r="AP76" i="2"/>
  <c r="AP75" i="2"/>
  <c r="AP95" i="2"/>
  <c r="AP84" i="2"/>
  <c r="AP82" i="2"/>
  <c r="AP96" i="2"/>
  <c r="AP77" i="2"/>
  <c r="AP83" i="2"/>
  <c r="AP97" i="2"/>
  <c r="AP81" i="2"/>
  <c r="AP94" i="2"/>
  <c r="AP80" i="2"/>
  <c r="AP91" i="2"/>
  <c r="AP78" i="2"/>
  <c r="AP79" i="2"/>
  <c r="AP99" i="2"/>
  <c r="AP98" i="2"/>
  <c r="AP73" i="2"/>
  <c r="AP90" i="2"/>
  <c r="AP93" i="2"/>
  <c r="AP92" i="2"/>
  <c r="AP89" i="2"/>
  <c r="AP87" i="2"/>
  <c r="AP86" i="2"/>
  <c r="AP88" i="2"/>
  <c r="AP74" i="2"/>
  <c r="AP85" i="2"/>
  <c r="AO133" i="2"/>
  <c r="AO101" i="2"/>
  <c r="AP30" i="2"/>
  <c r="AP29" i="2"/>
  <c r="AP28" i="2"/>
  <c r="AP21" i="2"/>
  <c r="AP19" i="2"/>
  <c r="AP9" i="2"/>
  <c r="AP31" i="2"/>
  <c r="AP27" i="2"/>
  <c r="AP26" i="2"/>
  <c r="AP11" i="2"/>
  <c r="AP17" i="2"/>
  <c r="AP14" i="2"/>
  <c r="AP32" i="2"/>
  <c r="AP23" i="2"/>
  <c r="AP16" i="2"/>
  <c r="AP22" i="2"/>
  <c r="AP25" i="2"/>
  <c r="AP20" i="2"/>
  <c r="AP18" i="2"/>
  <c r="AP10" i="2"/>
  <c r="AP5" i="2"/>
  <c r="AP34" i="2"/>
  <c r="AP33" i="2"/>
  <c r="AP15" i="2"/>
  <c r="AP35" i="2"/>
  <c r="AP24" i="2"/>
  <c r="AP13" i="2"/>
  <c r="AP12" i="2"/>
  <c r="AO37" i="2"/>
  <c r="AO173" i="2" s="1"/>
  <c r="AQ6" i="2"/>
  <c r="AS37" i="9" l="1"/>
  <c r="AT23" i="9"/>
  <c r="AT20" i="9"/>
  <c r="AT10" i="9"/>
  <c r="AT12" i="9"/>
  <c r="AT9" i="9"/>
  <c r="AU6" i="9"/>
  <c r="AT35" i="9"/>
  <c r="AT33" i="9"/>
  <c r="AT31" i="9"/>
  <c r="AT30" i="9"/>
  <c r="AT27" i="9"/>
  <c r="AT25" i="9"/>
  <c r="AT22" i="9"/>
  <c r="AT18" i="9"/>
  <c r="AT16" i="9"/>
  <c r="AT14" i="9"/>
  <c r="AT26" i="9"/>
  <c r="AT34" i="9"/>
  <c r="AT29" i="9"/>
  <c r="AT24" i="9"/>
  <c r="AT15" i="9"/>
  <c r="AT11" i="9"/>
  <c r="AT5" i="9"/>
  <c r="AT59" i="9"/>
  <c r="AT32" i="9"/>
  <c r="AT21" i="9"/>
  <c r="AT19" i="9"/>
  <c r="AT17" i="9"/>
  <c r="AT13" i="9"/>
  <c r="AT28" i="9"/>
  <c r="AQ265" i="2"/>
  <c r="AQ46" i="9"/>
  <c r="AM4" i="10"/>
  <c r="AN5" i="10"/>
  <c r="AQ218" i="2"/>
  <c r="AO170" i="2"/>
  <c r="AS42" i="9" s="1"/>
  <c r="AQ92" i="9"/>
  <c r="AR44" i="9"/>
  <c r="AQ43" i="9"/>
  <c r="AQ81" i="9"/>
  <c r="AR75" i="9"/>
  <c r="AN240" i="2"/>
  <c r="AN257" i="2" s="1"/>
  <c r="AO171" i="2"/>
  <c r="AN169" i="2"/>
  <c r="AR41" i="9" s="1"/>
  <c r="AL18" i="10"/>
  <c r="AL16" i="10"/>
  <c r="AL17" i="10"/>
  <c r="AS39" i="9"/>
  <c r="AO234" i="2"/>
  <c r="BA11" i="11"/>
  <c r="AZ10" i="11"/>
  <c r="AQ131" i="2"/>
  <c r="AQ130" i="2"/>
  <c r="AQ129" i="2"/>
  <c r="AQ128" i="2"/>
  <c r="AQ127" i="2"/>
  <c r="AQ126" i="2"/>
  <c r="AQ125" i="2"/>
  <c r="AQ124" i="2"/>
  <c r="AQ123" i="2"/>
  <c r="AQ122" i="2"/>
  <c r="AQ121" i="2"/>
  <c r="AQ120" i="2"/>
  <c r="AQ118" i="2"/>
  <c r="AQ116" i="2"/>
  <c r="AQ114" i="2"/>
  <c r="AQ119" i="2"/>
  <c r="AQ117" i="2"/>
  <c r="AQ115" i="2"/>
  <c r="AQ113" i="2"/>
  <c r="AQ112" i="2"/>
  <c r="AQ111" i="2"/>
  <c r="AQ110" i="2"/>
  <c r="AQ109" i="2"/>
  <c r="AQ108" i="2"/>
  <c r="AQ107" i="2"/>
  <c r="AQ106" i="2"/>
  <c r="AQ105" i="2"/>
  <c r="AM18" i="7"/>
  <c r="AM17" i="7"/>
  <c r="AM16" i="7"/>
  <c r="AP5" i="7"/>
  <c r="AO4" i="7"/>
  <c r="AP69" i="2"/>
  <c r="AP167" i="2" s="1"/>
  <c r="AQ67" i="2"/>
  <c r="AQ66" i="2"/>
  <c r="AQ65" i="2"/>
  <c r="AQ64" i="2"/>
  <c r="AQ63" i="2"/>
  <c r="AQ62" i="2"/>
  <c r="AQ57" i="2"/>
  <c r="AQ56" i="2"/>
  <c r="AQ61" i="2"/>
  <c r="AQ60" i="2"/>
  <c r="AQ59" i="2"/>
  <c r="AQ58" i="2"/>
  <c r="AQ47" i="2"/>
  <c r="AQ55" i="2"/>
  <c r="AQ54" i="2"/>
  <c r="AQ53" i="2"/>
  <c r="AQ52" i="2"/>
  <c r="AQ51" i="2"/>
  <c r="AQ46" i="2"/>
  <c r="AQ43" i="2"/>
  <c r="AQ49" i="2"/>
  <c r="AQ48" i="2"/>
  <c r="AQ42" i="2"/>
  <c r="AQ41" i="2"/>
  <c r="AQ50" i="2"/>
  <c r="AQ44" i="2"/>
  <c r="AQ45" i="2"/>
  <c r="AQ80" i="2"/>
  <c r="AQ78" i="2"/>
  <c r="AQ96" i="2"/>
  <c r="AQ94" i="2"/>
  <c r="AQ95" i="2"/>
  <c r="AQ87" i="2"/>
  <c r="AQ88" i="2"/>
  <c r="AQ89" i="2"/>
  <c r="AQ73" i="2"/>
  <c r="AQ74" i="2"/>
  <c r="AQ75" i="2"/>
  <c r="AQ76" i="2"/>
  <c r="AQ85" i="2"/>
  <c r="AQ86" i="2"/>
  <c r="AQ90" i="2"/>
  <c r="AQ91" i="2"/>
  <c r="AQ92" i="2"/>
  <c r="AQ93" i="2"/>
  <c r="AQ97" i="2"/>
  <c r="AQ98" i="2"/>
  <c r="AQ99" i="2"/>
  <c r="AQ77" i="2"/>
  <c r="AQ82" i="2"/>
  <c r="AQ83" i="2"/>
  <c r="AQ79" i="2"/>
  <c r="AQ81" i="2"/>
  <c r="AQ84" i="2"/>
  <c r="AP133" i="2"/>
  <c r="AP101" i="2"/>
  <c r="AP170" i="2" s="1"/>
  <c r="AT42" i="9" s="1"/>
  <c r="AQ28" i="2"/>
  <c r="AQ14" i="2"/>
  <c r="AQ27" i="2"/>
  <c r="AQ26" i="2"/>
  <c r="AQ22" i="2"/>
  <c r="AQ10" i="2"/>
  <c r="AQ29" i="2"/>
  <c r="AQ17" i="2"/>
  <c r="AQ19" i="2"/>
  <c r="AQ32" i="2"/>
  <c r="AQ31" i="2"/>
  <c r="AQ23" i="2"/>
  <c r="AQ18" i="2"/>
  <c r="AQ33" i="2"/>
  <c r="AQ24" i="2"/>
  <c r="AQ16" i="2"/>
  <c r="AQ13" i="2"/>
  <c r="AQ21" i="2"/>
  <c r="AQ12" i="2"/>
  <c r="AQ5" i="2"/>
  <c r="AQ35" i="2"/>
  <c r="AQ34" i="2"/>
  <c r="AQ30" i="2"/>
  <c r="AQ15" i="2"/>
  <c r="AQ25" i="2"/>
  <c r="AQ20" i="2"/>
  <c r="AQ9" i="2"/>
  <c r="AQ11" i="2"/>
  <c r="AP37" i="2"/>
  <c r="AP173" i="2" s="1"/>
  <c r="AR6" i="2"/>
  <c r="AT37" i="9" l="1"/>
  <c r="AU35" i="9"/>
  <c r="AU34" i="9"/>
  <c r="AU33" i="9"/>
  <c r="AU32" i="9"/>
  <c r="AU31" i="9"/>
  <c r="AU27" i="9"/>
  <c r="AU21" i="9"/>
  <c r="AU30" i="9"/>
  <c r="AU29" i="9"/>
  <c r="AU28" i="9"/>
  <c r="AU26" i="9"/>
  <c r="AU25" i="9"/>
  <c r="AU24" i="9"/>
  <c r="AU23" i="9"/>
  <c r="AU22" i="9"/>
  <c r="AU20" i="9"/>
  <c r="AU19" i="9"/>
  <c r="AU18" i="9"/>
  <c r="AU17" i="9"/>
  <c r="AU16" i="9"/>
  <c r="AU15" i="9"/>
  <c r="AU14" i="9"/>
  <c r="AU13" i="9"/>
  <c r="AU12" i="9"/>
  <c r="AU11" i="9"/>
  <c r="AU10" i="9"/>
  <c r="AU9" i="9"/>
  <c r="AV6" i="9"/>
  <c r="AU5" i="9"/>
  <c r="AU59" i="9"/>
  <c r="AR265" i="2"/>
  <c r="AR46" i="9"/>
  <c r="AN4" i="10"/>
  <c r="AO5" i="10"/>
  <c r="AR218" i="2"/>
  <c r="AR43" i="9"/>
  <c r="AS75" i="9"/>
  <c r="AS44" i="9"/>
  <c r="AR81" i="9"/>
  <c r="AR92" i="9"/>
  <c r="AM16" i="10"/>
  <c r="AO251" i="2"/>
  <c r="AO269" i="2" s="1"/>
  <c r="AO169" i="2"/>
  <c r="AS41" i="9" s="1"/>
  <c r="AO240" i="2"/>
  <c r="AO257" i="2" s="1"/>
  <c r="AP171" i="2"/>
  <c r="AM18" i="10"/>
  <c r="AM17" i="10"/>
  <c r="AT39" i="9"/>
  <c r="AP234" i="2"/>
  <c r="AP251" i="2" s="1"/>
  <c r="AP269" i="2" s="1"/>
  <c r="BB11" i="11"/>
  <c r="BA10" i="11"/>
  <c r="AR131" i="2"/>
  <c r="AR130" i="2"/>
  <c r="AR129" i="2"/>
  <c r="AR128" i="2"/>
  <c r="AR127" i="2"/>
  <c r="AR126" i="2"/>
  <c r="AR125" i="2"/>
  <c r="AR124" i="2"/>
  <c r="AR123" i="2"/>
  <c r="AR122" i="2"/>
  <c r="AR121" i="2"/>
  <c r="AR120" i="2"/>
  <c r="AR118" i="2"/>
  <c r="AR117" i="2"/>
  <c r="AR116" i="2"/>
  <c r="AR115" i="2"/>
  <c r="AR114" i="2"/>
  <c r="AR119" i="2"/>
  <c r="AR113" i="2"/>
  <c r="AR112" i="2"/>
  <c r="AR111" i="2"/>
  <c r="AR110" i="2"/>
  <c r="AR109" i="2"/>
  <c r="AR108" i="2"/>
  <c r="AR107" i="2"/>
  <c r="AR106" i="2"/>
  <c r="AR105" i="2"/>
  <c r="AN18" i="7"/>
  <c r="AN17" i="7"/>
  <c r="AN16" i="7"/>
  <c r="AP4" i="7"/>
  <c r="AQ5" i="7"/>
  <c r="AQ69" i="2"/>
  <c r="AQ167" i="2" s="1"/>
  <c r="AR67" i="2"/>
  <c r="AR66" i="2"/>
  <c r="AR65" i="2"/>
  <c r="AR64" i="2"/>
  <c r="AR63" i="2"/>
  <c r="AR62" i="2"/>
  <c r="AR56" i="2"/>
  <c r="AR51" i="2"/>
  <c r="AR61" i="2"/>
  <c r="AR60" i="2"/>
  <c r="AR59" i="2"/>
  <c r="AR58" i="2"/>
  <c r="AR57" i="2"/>
  <c r="AR50" i="2"/>
  <c r="AR45" i="2"/>
  <c r="AR55" i="2"/>
  <c r="AR54" i="2"/>
  <c r="AR53" i="2"/>
  <c r="AR52" i="2"/>
  <c r="AR47" i="2"/>
  <c r="AR43" i="2"/>
  <c r="AR49" i="2"/>
  <c r="AR48" i="2"/>
  <c r="AR42" i="2"/>
  <c r="AR41" i="2"/>
  <c r="AR44" i="2"/>
  <c r="AR46" i="2"/>
  <c r="AR81" i="2"/>
  <c r="AR96" i="2"/>
  <c r="AR73" i="2"/>
  <c r="AR90" i="2"/>
  <c r="AR91" i="2"/>
  <c r="AR89" i="2"/>
  <c r="AR87" i="2"/>
  <c r="AR95" i="2"/>
  <c r="AR88" i="2"/>
  <c r="AR94" i="2"/>
  <c r="AR77" i="2"/>
  <c r="AR74" i="2"/>
  <c r="AR75" i="2"/>
  <c r="AR76" i="2"/>
  <c r="AR85" i="2"/>
  <c r="AR86" i="2"/>
  <c r="AR92" i="2"/>
  <c r="AR93" i="2"/>
  <c r="AR97" i="2"/>
  <c r="AR98" i="2"/>
  <c r="AR99" i="2"/>
  <c r="AR79" i="2"/>
  <c r="AR80" i="2"/>
  <c r="AR82" i="2"/>
  <c r="AR84" i="2"/>
  <c r="AR83" i="2"/>
  <c r="AR78" i="2"/>
  <c r="AQ101" i="2"/>
  <c r="AQ133" i="2"/>
  <c r="AR31" i="2"/>
  <c r="AR19" i="2"/>
  <c r="AR26" i="2"/>
  <c r="AR32" i="2"/>
  <c r="AR27" i="2"/>
  <c r="AR23" i="2"/>
  <c r="AR11" i="2"/>
  <c r="AR30" i="2"/>
  <c r="AR18" i="2"/>
  <c r="AR16" i="2"/>
  <c r="AR14" i="2"/>
  <c r="AR29" i="2"/>
  <c r="AR13" i="2"/>
  <c r="AR10" i="2"/>
  <c r="AR9" i="2"/>
  <c r="AR21" i="2"/>
  <c r="AR12" i="2"/>
  <c r="AR28" i="2"/>
  <c r="AR25" i="2"/>
  <c r="AR24" i="2"/>
  <c r="AR22" i="2"/>
  <c r="AR17" i="2"/>
  <c r="AR34" i="2"/>
  <c r="AR33" i="2"/>
  <c r="AR5" i="2"/>
  <c r="AR35" i="2"/>
  <c r="AR15" i="2"/>
  <c r="AR20" i="2"/>
  <c r="AQ37" i="2"/>
  <c r="AQ173" i="2" s="1"/>
  <c r="AS6" i="2"/>
  <c r="AU37" i="9" l="1"/>
  <c r="AV26" i="9"/>
  <c r="AV17" i="9"/>
  <c r="AV16" i="9"/>
  <c r="AV10" i="9"/>
  <c r="AV13" i="9"/>
  <c r="AW6" i="9"/>
  <c r="AV59" i="9"/>
  <c r="AV27" i="9"/>
  <c r="AV30" i="9"/>
  <c r="AV25" i="9"/>
  <c r="AV23" i="9"/>
  <c r="AV14" i="9"/>
  <c r="AV12" i="9"/>
  <c r="AV11" i="9"/>
  <c r="AV9" i="9"/>
  <c r="AV5" i="9"/>
  <c r="AV33" i="9"/>
  <c r="AV32" i="9"/>
  <c r="AV31" i="9"/>
  <c r="AV29" i="9"/>
  <c r="AV28" i="9"/>
  <c r="AV24" i="9"/>
  <c r="AV20" i="9"/>
  <c r="AV18" i="9"/>
  <c r="AV34" i="9"/>
  <c r="AV35" i="9"/>
  <c r="AV22" i="9"/>
  <c r="AV19" i="9"/>
  <c r="AV15" i="9"/>
  <c r="AV21" i="9"/>
  <c r="AS265" i="2"/>
  <c r="AS46" i="9"/>
  <c r="AP5" i="10"/>
  <c r="AO4" i="10"/>
  <c r="AS218" i="2"/>
  <c r="AQ170" i="2"/>
  <c r="AU42" i="9" s="1"/>
  <c r="AS92" i="9"/>
  <c r="AT44" i="9"/>
  <c r="AS43" i="9"/>
  <c r="AS81" i="9"/>
  <c r="AT75" i="9"/>
  <c r="AP240" i="2"/>
  <c r="AP257" i="2" s="1"/>
  <c r="AQ171" i="2"/>
  <c r="AP169" i="2"/>
  <c r="AT41" i="9" s="1"/>
  <c r="AN18" i="10"/>
  <c r="AN17" i="10"/>
  <c r="AN16" i="10"/>
  <c r="AU39" i="9"/>
  <c r="AQ234" i="2"/>
  <c r="BC11" i="11"/>
  <c r="BB10" i="11"/>
  <c r="AS131" i="2"/>
  <c r="AS130" i="2"/>
  <c r="AS129" i="2"/>
  <c r="AS128" i="2"/>
  <c r="AS127" i="2"/>
  <c r="AS126" i="2"/>
  <c r="AS125" i="2"/>
  <c r="AS124" i="2"/>
  <c r="AS123" i="2"/>
  <c r="AS122" i="2"/>
  <c r="AS121" i="2"/>
  <c r="AS120" i="2"/>
  <c r="AS117" i="2"/>
  <c r="AS116" i="2"/>
  <c r="AS115" i="2"/>
  <c r="AS114" i="2"/>
  <c r="AS119" i="2"/>
  <c r="AS118" i="2"/>
  <c r="AS113" i="2"/>
  <c r="AS112" i="2"/>
  <c r="AS111" i="2"/>
  <c r="AS110" i="2"/>
  <c r="AS109" i="2"/>
  <c r="AS108" i="2"/>
  <c r="AS107" i="2"/>
  <c r="AS106" i="2"/>
  <c r="AS105" i="2"/>
  <c r="AO18" i="7"/>
  <c r="AO17" i="7"/>
  <c r="AO16" i="7"/>
  <c r="AR5" i="7"/>
  <c r="AQ4" i="7"/>
  <c r="AR69" i="2"/>
  <c r="AR167" i="2" s="1"/>
  <c r="AS67" i="2"/>
  <c r="AS66" i="2"/>
  <c r="AS65" i="2"/>
  <c r="AS64" i="2"/>
  <c r="AS63" i="2"/>
  <c r="AS62" i="2"/>
  <c r="AS59" i="2"/>
  <c r="AS57" i="2"/>
  <c r="AS56" i="2"/>
  <c r="AS51" i="2"/>
  <c r="AS61" i="2"/>
  <c r="AS60" i="2"/>
  <c r="AS58" i="2"/>
  <c r="AS55" i="2"/>
  <c r="AS54" i="2"/>
  <c r="AS53" i="2"/>
  <c r="AS52" i="2"/>
  <c r="AS50" i="2"/>
  <c r="AS46" i="2"/>
  <c r="AS45" i="2"/>
  <c r="AS49" i="2"/>
  <c r="AS48" i="2"/>
  <c r="AS42" i="2"/>
  <c r="AS41" i="2"/>
  <c r="AS47" i="2"/>
  <c r="AS44" i="2"/>
  <c r="AS43" i="2"/>
  <c r="AS96" i="2"/>
  <c r="AS95" i="2"/>
  <c r="AS84" i="2"/>
  <c r="AS80" i="2"/>
  <c r="AS79" i="2"/>
  <c r="AS87" i="2"/>
  <c r="AS81" i="2"/>
  <c r="AS89" i="2"/>
  <c r="AS78" i="2"/>
  <c r="AS77" i="2"/>
  <c r="AS97" i="2"/>
  <c r="AS73" i="2"/>
  <c r="AS83" i="2"/>
  <c r="AS82" i="2"/>
  <c r="AS99" i="2"/>
  <c r="AS98" i="2"/>
  <c r="AS88" i="2"/>
  <c r="AS90" i="2"/>
  <c r="AS94" i="2"/>
  <c r="AS93" i="2"/>
  <c r="AS92" i="2"/>
  <c r="AS91" i="2"/>
  <c r="AS86" i="2"/>
  <c r="AS74" i="2"/>
  <c r="AS75" i="2"/>
  <c r="AS76" i="2"/>
  <c r="AS85" i="2"/>
  <c r="AR101" i="2"/>
  <c r="AR133" i="2"/>
  <c r="AS29" i="2"/>
  <c r="AS21" i="2"/>
  <c r="AS17" i="2"/>
  <c r="AS11" i="2"/>
  <c r="AS14" i="2"/>
  <c r="AS12" i="2"/>
  <c r="AS33" i="2"/>
  <c r="AS30" i="2"/>
  <c r="AS26" i="2"/>
  <c r="AS23" i="2"/>
  <c r="AS9" i="2"/>
  <c r="AS22" i="2"/>
  <c r="AS20" i="2"/>
  <c r="AS28" i="2"/>
  <c r="AS27" i="2"/>
  <c r="AS24" i="2"/>
  <c r="AS19" i="2"/>
  <c r="AS10" i="2"/>
  <c r="AS25" i="2"/>
  <c r="AS13" i="2"/>
  <c r="AS5" i="2"/>
  <c r="AS35" i="2"/>
  <c r="AS34" i="2"/>
  <c r="AS32" i="2"/>
  <c r="AS31" i="2"/>
  <c r="AS18" i="2"/>
  <c r="AS16" i="2"/>
  <c r="AS15" i="2"/>
  <c r="AR37" i="2"/>
  <c r="AR173" i="2" s="1"/>
  <c r="AT6" i="2"/>
  <c r="AV37" i="9" l="1"/>
  <c r="AW59" i="9"/>
  <c r="AW34" i="9"/>
  <c r="AW32" i="9"/>
  <c r="AW30" i="9"/>
  <c r="AW28" i="9"/>
  <c r="AW23" i="9"/>
  <c r="AW20" i="9"/>
  <c r="AW19" i="9"/>
  <c r="AW16" i="9"/>
  <c r="AW14" i="9"/>
  <c r="AW13" i="9"/>
  <c r="AW12" i="9"/>
  <c r="AW10" i="9"/>
  <c r="AW9" i="9"/>
  <c r="AW26" i="9"/>
  <c r="AX6" i="9"/>
  <c r="AW5" i="9"/>
  <c r="AW35" i="9"/>
  <c r="AW33" i="9"/>
  <c r="AW31" i="9"/>
  <c r="AW29" i="9"/>
  <c r="AW25" i="9"/>
  <c r="AW24" i="9"/>
  <c r="AW22" i="9"/>
  <c r="AW18" i="9"/>
  <c r="AW17" i="9"/>
  <c r="AW15" i="9"/>
  <c r="AW11" i="9"/>
  <c r="AW21" i="9"/>
  <c r="AW27" i="9"/>
  <c r="AT265" i="2"/>
  <c r="AT46" i="9"/>
  <c r="AP4" i="10"/>
  <c r="AQ5" i="10"/>
  <c r="AT218" i="2"/>
  <c r="AR170" i="2"/>
  <c r="AV42" i="9" s="1"/>
  <c r="AT43" i="9"/>
  <c r="AU44" i="9"/>
  <c r="AT81" i="9"/>
  <c r="AT92" i="9"/>
  <c r="AU75" i="9"/>
  <c r="AQ251" i="2"/>
  <c r="AQ269" i="2" s="1"/>
  <c r="AQ240" i="2"/>
  <c r="AQ257" i="2" s="1"/>
  <c r="AR171" i="2"/>
  <c r="AQ169" i="2"/>
  <c r="AU41" i="9" s="1"/>
  <c r="AO17" i="10"/>
  <c r="AO16" i="10"/>
  <c r="AO18" i="10"/>
  <c r="AV39" i="9"/>
  <c r="AR234" i="2"/>
  <c r="BD11" i="11"/>
  <c r="BC10" i="11"/>
  <c r="AT131" i="2"/>
  <c r="AT130" i="2"/>
  <c r="AT129" i="2"/>
  <c r="AT128" i="2"/>
  <c r="AT127" i="2"/>
  <c r="AT126" i="2"/>
  <c r="AT125" i="2"/>
  <c r="AT124" i="2"/>
  <c r="AT123" i="2"/>
  <c r="AT122" i="2"/>
  <c r="AT121" i="2"/>
  <c r="AT120" i="2"/>
  <c r="AT118" i="2"/>
  <c r="AT116" i="2"/>
  <c r="AT114" i="2"/>
  <c r="AT119" i="2"/>
  <c r="AT117" i="2"/>
  <c r="AT115" i="2"/>
  <c r="AT113" i="2"/>
  <c r="AT112" i="2"/>
  <c r="AT111" i="2"/>
  <c r="AT110" i="2"/>
  <c r="AT109" i="2"/>
  <c r="AT108" i="2"/>
  <c r="AT107" i="2"/>
  <c r="AT106" i="2"/>
  <c r="AT105" i="2"/>
  <c r="AP18" i="7"/>
  <c r="AP17" i="7"/>
  <c r="AP16" i="7"/>
  <c r="AR4" i="7"/>
  <c r="AS5" i="7"/>
  <c r="AS69" i="2"/>
  <c r="AS167" i="2" s="1"/>
  <c r="AT67" i="2"/>
  <c r="AT66" i="2"/>
  <c r="AT65" i="2"/>
  <c r="AT64" i="2"/>
  <c r="AT63" i="2"/>
  <c r="AT62" i="2"/>
  <c r="AT56" i="2"/>
  <c r="AT61" i="2"/>
  <c r="AT60" i="2"/>
  <c r="AT59" i="2"/>
  <c r="AT58" i="2"/>
  <c r="AT57" i="2"/>
  <c r="AT51" i="2"/>
  <c r="AT50" i="2"/>
  <c r="AT45" i="2"/>
  <c r="AT44" i="2"/>
  <c r="AT43" i="2"/>
  <c r="AT55" i="2"/>
  <c r="AT54" i="2"/>
  <c r="AT53" i="2"/>
  <c r="AT52" i="2"/>
  <c r="AT47" i="2"/>
  <c r="AT49" i="2"/>
  <c r="AT48" i="2"/>
  <c r="AT46" i="2"/>
  <c r="AT42" i="2"/>
  <c r="AT41" i="2"/>
  <c r="AT81" i="2"/>
  <c r="AT91" i="2"/>
  <c r="AT92" i="2"/>
  <c r="AT73" i="2"/>
  <c r="AT84" i="2"/>
  <c r="AT74" i="2"/>
  <c r="AT75" i="2"/>
  <c r="AT76" i="2"/>
  <c r="AT85" i="2"/>
  <c r="AT89" i="2"/>
  <c r="AT86" i="2"/>
  <c r="AT77" i="2"/>
  <c r="AT87" i="2"/>
  <c r="AT90" i="2"/>
  <c r="AT82" i="2"/>
  <c r="AT97" i="2"/>
  <c r="AT88" i="2"/>
  <c r="AT80" i="2"/>
  <c r="AT93" i="2"/>
  <c r="AT94" i="2"/>
  <c r="AT83" i="2"/>
  <c r="AT95" i="2"/>
  <c r="AT78" i="2"/>
  <c r="AT79" i="2"/>
  <c r="AT96" i="2"/>
  <c r="AT98" i="2"/>
  <c r="AT99" i="2"/>
  <c r="AS101" i="2"/>
  <c r="AS170" i="2" s="1"/>
  <c r="AW42" i="9" s="1"/>
  <c r="AS133" i="2"/>
  <c r="AT23" i="2"/>
  <c r="AT9" i="2"/>
  <c r="AT21" i="2"/>
  <c r="AT16" i="2"/>
  <c r="AT33" i="2"/>
  <c r="AT32" i="2"/>
  <c r="AT31" i="2"/>
  <c r="AT17" i="2"/>
  <c r="AT30" i="2"/>
  <c r="AT18" i="2"/>
  <c r="AT13" i="2"/>
  <c r="AT26" i="2"/>
  <c r="AT24" i="2"/>
  <c r="AT11" i="2"/>
  <c r="AT29" i="2"/>
  <c r="AT28" i="2"/>
  <c r="AT12" i="2"/>
  <c r="AT27" i="2"/>
  <c r="AT22" i="2"/>
  <c r="AT20" i="2"/>
  <c r="AT5" i="2"/>
  <c r="AT35" i="2"/>
  <c r="AT34" i="2"/>
  <c r="AT25" i="2"/>
  <c r="AT19" i="2"/>
  <c r="AT10" i="2"/>
  <c r="AT15" i="2"/>
  <c r="AT14" i="2"/>
  <c r="AS37" i="2"/>
  <c r="AS173" i="2" s="1"/>
  <c r="AU6" i="2"/>
  <c r="AW37" i="9" l="1"/>
  <c r="AX28" i="9"/>
  <c r="AX20" i="9"/>
  <c r="AX19" i="9"/>
  <c r="AX5" i="9"/>
  <c r="AX35" i="9"/>
  <c r="AX33" i="9"/>
  <c r="AX32" i="9"/>
  <c r="AX25" i="9"/>
  <c r="AX34" i="9"/>
  <c r="AX30" i="9"/>
  <c r="AX27" i="9"/>
  <c r="AX17" i="9"/>
  <c r="AX15" i="9"/>
  <c r="AX13" i="9"/>
  <c r="AX11" i="9"/>
  <c r="AX10" i="9"/>
  <c r="AX21" i="9"/>
  <c r="AX29" i="9"/>
  <c r="AX26" i="9"/>
  <c r="AX24" i="9"/>
  <c r="AX22" i="9"/>
  <c r="AX12" i="9"/>
  <c r="AX9" i="9"/>
  <c r="AX31" i="9"/>
  <c r="AX59" i="9"/>
  <c r="AX23" i="9"/>
  <c r="AX18" i="9"/>
  <c r="AX16" i="9"/>
  <c r="AX14" i="9"/>
  <c r="AY6" i="9"/>
  <c r="AU265" i="2"/>
  <c r="AU46" i="9"/>
  <c r="AR5" i="10"/>
  <c r="AQ4" i="10"/>
  <c r="AU218" i="2"/>
  <c r="AU43" i="9"/>
  <c r="AV44" i="9"/>
  <c r="AU81" i="9"/>
  <c r="AU92" i="9"/>
  <c r="AV75" i="9"/>
  <c r="AR251" i="2"/>
  <c r="AR269" i="2" s="1"/>
  <c r="AR169" i="2"/>
  <c r="AV41" i="9" s="1"/>
  <c r="AR240" i="2"/>
  <c r="AR257" i="2" s="1"/>
  <c r="AS171" i="2"/>
  <c r="AP18" i="10"/>
  <c r="AP16" i="10"/>
  <c r="AP17" i="10"/>
  <c r="AW39" i="9"/>
  <c r="AS234" i="2"/>
  <c r="AS251" i="2" s="1"/>
  <c r="AS269" i="2" s="1"/>
  <c r="BE11" i="11"/>
  <c r="BD10" i="11"/>
  <c r="AU131" i="2"/>
  <c r="AU130" i="2"/>
  <c r="AU129" i="2"/>
  <c r="AU128" i="2"/>
  <c r="AU127" i="2"/>
  <c r="AU126" i="2"/>
  <c r="AU125" i="2"/>
  <c r="AU124" i="2"/>
  <c r="AU123" i="2"/>
  <c r="AU122" i="2"/>
  <c r="AU121" i="2"/>
  <c r="AU120" i="2"/>
  <c r="AU117" i="2"/>
  <c r="AU116" i="2"/>
  <c r="AU115" i="2"/>
  <c r="AU119" i="2"/>
  <c r="AU118" i="2"/>
  <c r="AU114" i="2"/>
  <c r="AU113" i="2"/>
  <c r="AU112" i="2"/>
  <c r="AU111" i="2"/>
  <c r="AU110" i="2"/>
  <c r="AU109" i="2"/>
  <c r="AU108" i="2"/>
  <c r="AU107" i="2"/>
  <c r="AU106" i="2"/>
  <c r="AU105" i="2"/>
  <c r="AQ18" i="7"/>
  <c r="AQ17" i="7"/>
  <c r="AQ16" i="7"/>
  <c r="AT69" i="2"/>
  <c r="AT167" i="2" s="1"/>
  <c r="AS4" i="7"/>
  <c r="AT5" i="7"/>
  <c r="AU67" i="2"/>
  <c r="AU66" i="2"/>
  <c r="AU65" i="2"/>
  <c r="AU64" i="2"/>
  <c r="AU63" i="2"/>
  <c r="AU62" i="2"/>
  <c r="AU59" i="2"/>
  <c r="AU57" i="2"/>
  <c r="AU56" i="2"/>
  <c r="AU51" i="2"/>
  <c r="AU61" i="2"/>
  <c r="AU60" i="2"/>
  <c r="AU58" i="2"/>
  <c r="AU55" i="2"/>
  <c r="AU54" i="2"/>
  <c r="AU53" i="2"/>
  <c r="AU52" i="2"/>
  <c r="AU49" i="2"/>
  <c r="AU48" i="2"/>
  <c r="AU42" i="2"/>
  <c r="AU41" i="2"/>
  <c r="AU45" i="2"/>
  <c r="AU43" i="2"/>
  <c r="AU47" i="2"/>
  <c r="AU46" i="2"/>
  <c r="AU50" i="2"/>
  <c r="AU44" i="2"/>
  <c r="AU99" i="2"/>
  <c r="AU97" i="2"/>
  <c r="AU88" i="2"/>
  <c r="AU84" i="2"/>
  <c r="AU95" i="2"/>
  <c r="AU82" i="2"/>
  <c r="AU73" i="2"/>
  <c r="AU92" i="2"/>
  <c r="AU96" i="2"/>
  <c r="AU87" i="2"/>
  <c r="AU77" i="2"/>
  <c r="AU81" i="2"/>
  <c r="AU89" i="2"/>
  <c r="AU79" i="2"/>
  <c r="AU74" i="2"/>
  <c r="AU75" i="2"/>
  <c r="AU76" i="2"/>
  <c r="AU91" i="2"/>
  <c r="AU78" i="2"/>
  <c r="AU85" i="2"/>
  <c r="AU86" i="2"/>
  <c r="AU90" i="2"/>
  <c r="AU83" i="2"/>
  <c r="AU93" i="2"/>
  <c r="AU94" i="2"/>
  <c r="AU98" i="2"/>
  <c r="AU80" i="2"/>
  <c r="AT133" i="2"/>
  <c r="AT101" i="2"/>
  <c r="AU28" i="2"/>
  <c r="AU20" i="2"/>
  <c r="AU19" i="2"/>
  <c r="AU11" i="2"/>
  <c r="AU33" i="2"/>
  <c r="AU22" i="2"/>
  <c r="AU14" i="2"/>
  <c r="AU30" i="2"/>
  <c r="AU29" i="2"/>
  <c r="AU23" i="2"/>
  <c r="AU9" i="2"/>
  <c r="AU25" i="2"/>
  <c r="AU21" i="2"/>
  <c r="AU15" i="2"/>
  <c r="AU10" i="2"/>
  <c r="AU32" i="2"/>
  <c r="AU31" i="2"/>
  <c r="AU26" i="2"/>
  <c r="AU24" i="2"/>
  <c r="AU17" i="2"/>
  <c r="AU18" i="2"/>
  <c r="AU34" i="2"/>
  <c r="AU27" i="2"/>
  <c r="AU5" i="2"/>
  <c r="AU35" i="2"/>
  <c r="AU16" i="2"/>
  <c r="AU13" i="2"/>
  <c r="AU12" i="2"/>
  <c r="AT37" i="2"/>
  <c r="AT173" i="2" s="1"/>
  <c r="AV6" i="2"/>
  <c r="AX37" i="9" l="1"/>
  <c r="AY59" i="9"/>
  <c r="AY35" i="9"/>
  <c r="AY33" i="9"/>
  <c r="AY32" i="9"/>
  <c r="AY31" i="9"/>
  <c r="AY30" i="9"/>
  <c r="AY28" i="9"/>
  <c r="AY25" i="9"/>
  <c r="AY24" i="9"/>
  <c r="AY23" i="9"/>
  <c r="AY22" i="9"/>
  <c r="AY21" i="9"/>
  <c r="AY20" i="9"/>
  <c r="AY19" i="9"/>
  <c r="AY18" i="9"/>
  <c r="AY17" i="9"/>
  <c r="AY15" i="9"/>
  <c r="AY13" i="9"/>
  <c r="AY11" i="9"/>
  <c r="AY27" i="9"/>
  <c r="AY5" i="9"/>
  <c r="AY34" i="9"/>
  <c r="AY26" i="9"/>
  <c r="AY29" i="9"/>
  <c r="AY16" i="9"/>
  <c r="AY10" i="9"/>
  <c r="AY14" i="9"/>
  <c r="AY12" i="9"/>
  <c r="AY9" i="9"/>
  <c r="AZ6" i="9"/>
  <c r="AV265" i="2"/>
  <c r="AV46" i="9"/>
  <c r="AS5" i="10"/>
  <c r="AR4" i="10"/>
  <c r="AV218" i="2"/>
  <c r="AT170" i="2"/>
  <c r="AX42" i="9" s="1"/>
  <c r="AV43" i="9"/>
  <c r="AW44" i="9"/>
  <c r="AV81" i="9"/>
  <c r="AV92" i="9"/>
  <c r="AW75" i="9"/>
  <c r="AS240" i="2"/>
  <c r="AS257" i="2" s="1"/>
  <c r="AT171" i="2"/>
  <c r="AS169" i="2"/>
  <c r="AW41" i="9" s="1"/>
  <c r="AQ17" i="10"/>
  <c r="AQ16" i="10"/>
  <c r="AQ18" i="10"/>
  <c r="AX39" i="9"/>
  <c r="AT234" i="2"/>
  <c r="BF11" i="11"/>
  <c r="BE10" i="11"/>
  <c r="AV131" i="2"/>
  <c r="AV130" i="2"/>
  <c r="AV129" i="2"/>
  <c r="AV128" i="2"/>
  <c r="AV127" i="2"/>
  <c r="AV126" i="2"/>
  <c r="AV125" i="2"/>
  <c r="AV124" i="2"/>
  <c r="AV123" i="2"/>
  <c r="AV122" i="2"/>
  <c r="AV121" i="2"/>
  <c r="AV120" i="2"/>
  <c r="AV118" i="2"/>
  <c r="AV117" i="2"/>
  <c r="AV116" i="2"/>
  <c r="AV115" i="2"/>
  <c r="AV114" i="2"/>
  <c r="AV119" i="2"/>
  <c r="AV113" i="2"/>
  <c r="AV112" i="2"/>
  <c r="AV111" i="2"/>
  <c r="AV110" i="2"/>
  <c r="AV109" i="2"/>
  <c r="AV108" i="2"/>
  <c r="AV107" i="2"/>
  <c r="AV106" i="2"/>
  <c r="AV105" i="2"/>
  <c r="AR18" i="7"/>
  <c r="AR17" i="7"/>
  <c r="AR16" i="7"/>
  <c r="AT4" i="7"/>
  <c r="AU5" i="7"/>
  <c r="AU69" i="2"/>
  <c r="AU167" i="2" s="1"/>
  <c r="AV67" i="2"/>
  <c r="AV66" i="2"/>
  <c r="AV65" i="2"/>
  <c r="AV64" i="2"/>
  <c r="AV63" i="2"/>
  <c r="AV62" i="2"/>
  <c r="AV56" i="2"/>
  <c r="AV51" i="2"/>
  <c r="AV45" i="2"/>
  <c r="AV61" i="2"/>
  <c r="AV60" i="2"/>
  <c r="AV59" i="2"/>
  <c r="AV58" i="2"/>
  <c r="AV57" i="2"/>
  <c r="AV47" i="2"/>
  <c r="AV46" i="2"/>
  <c r="AV44" i="2"/>
  <c r="AV55" i="2"/>
  <c r="AV54" i="2"/>
  <c r="AV53" i="2"/>
  <c r="AV52" i="2"/>
  <c r="AV49" i="2"/>
  <c r="AV48" i="2"/>
  <c r="AV42" i="2"/>
  <c r="AV41" i="2"/>
  <c r="AV43" i="2"/>
  <c r="AV50" i="2"/>
  <c r="AV79" i="2"/>
  <c r="AV82" i="2"/>
  <c r="AV84" i="2"/>
  <c r="AV81" i="2"/>
  <c r="AV78" i="2"/>
  <c r="AV83" i="2"/>
  <c r="AV80" i="2"/>
  <c r="AV77" i="2"/>
  <c r="AV99" i="2"/>
  <c r="AV98" i="2"/>
  <c r="AV95" i="2"/>
  <c r="AV92" i="2"/>
  <c r="AV90" i="2"/>
  <c r="AV91" i="2"/>
  <c r="AV89" i="2"/>
  <c r="AV97" i="2"/>
  <c r="AV88" i="2"/>
  <c r="AV74" i="2"/>
  <c r="AV75" i="2"/>
  <c r="AV76" i="2"/>
  <c r="AV85" i="2"/>
  <c r="AV86" i="2"/>
  <c r="AV87" i="2"/>
  <c r="AV73" i="2"/>
  <c r="AV93" i="2"/>
  <c r="AV94" i="2"/>
  <c r="AV96" i="2"/>
  <c r="AU133" i="2"/>
  <c r="AU101" i="2"/>
  <c r="AU170" i="2" s="1"/>
  <c r="AY42" i="9" s="1"/>
  <c r="AV31" i="2"/>
  <c r="AV30" i="2"/>
  <c r="AV10" i="2"/>
  <c r="AV9" i="2"/>
  <c r="AV27" i="2"/>
  <c r="AV22" i="2"/>
  <c r="AV17" i="2"/>
  <c r="AV16" i="2"/>
  <c r="AV13" i="2"/>
  <c r="AV19" i="2"/>
  <c r="AV32" i="2"/>
  <c r="AV24" i="2"/>
  <c r="AV15" i="2"/>
  <c r="AV12" i="2"/>
  <c r="AV14" i="2"/>
  <c r="AV21" i="2"/>
  <c r="AV28" i="2"/>
  <c r="AV25" i="2"/>
  <c r="AV29" i="2"/>
  <c r="AV26" i="2"/>
  <c r="AV20" i="2"/>
  <c r="AV5" i="2"/>
  <c r="AV35" i="2"/>
  <c r="AV34" i="2"/>
  <c r="AV33" i="2"/>
  <c r="AV23" i="2"/>
  <c r="AV18" i="2"/>
  <c r="AV11" i="2"/>
  <c r="AU37" i="2"/>
  <c r="AU173" i="2" s="1"/>
  <c r="AW6" i="2"/>
  <c r="AY37" i="9" l="1"/>
  <c r="AZ34" i="9"/>
  <c r="AZ32" i="9"/>
  <c r="AZ31" i="9"/>
  <c r="AZ26" i="9"/>
  <c r="AZ30" i="9"/>
  <c r="AZ25" i="9"/>
  <c r="AZ23" i="9"/>
  <c r="AZ22" i="9"/>
  <c r="AZ14" i="9"/>
  <c r="AZ21" i="9"/>
  <c r="BA6" i="9"/>
  <c r="AZ19" i="9"/>
  <c r="AZ16" i="9"/>
  <c r="AZ9" i="9"/>
  <c r="AZ33" i="9"/>
  <c r="AZ28" i="9"/>
  <c r="AZ20" i="9"/>
  <c r="AZ17" i="9"/>
  <c r="AZ13" i="9"/>
  <c r="AZ11" i="9"/>
  <c r="AZ5" i="9"/>
  <c r="AZ59" i="9"/>
  <c r="AZ35" i="9"/>
  <c r="AZ27" i="9"/>
  <c r="AZ29" i="9"/>
  <c r="AZ24" i="9"/>
  <c r="AZ18" i="9"/>
  <c r="AZ15" i="9"/>
  <c r="AZ12" i="9"/>
  <c r="AZ10" i="9"/>
  <c r="AW265" i="2"/>
  <c r="AW46" i="9"/>
  <c r="AT5" i="10"/>
  <c r="AS4" i="10"/>
  <c r="AW218" i="2"/>
  <c r="AW43" i="9"/>
  <c r="AX44" i="9"/>
  <c r="AW81" i="9"/>
  <c r="AW92" i="9"/>
  <c r="AX75" i="9"/>
  <c r="AT251" i="2"/>
  <c r="AT269" i="2" s="1"/>
  <c r="AT240" i="2"/>
  <c r="AT257" i="2" s="1"/>
  <c r="AT169" i="2"/>
  <c r="AX41" i="9" s="1"/>
  <c r="AU171" i="2"/>
  <c r="AR18" i="10"/>
  <c r="AR17" i="10"/>
  <c r="AR16" i="10"/>
  <c r="AY39" i="9"/>
  <c r="AU234" i="2"/>
  <c r="AU251" i="2" s="1"/>
  <c r="AU269" i="2" s="1"/>
  <c r="BG11" i="11"/>
  <c r="BF10" i="11"/>
  <c r="AW131" i="2"/>
  <c r="AW130" i="2"/>
  <c r="AW129" i="2"/>
  <c r="AW128" i="2"/>
  <c r="AW127" i="2"/>
  <c r="AW126" i="2"/>
  <c r="AW125" i="2"/>
  <c r="AW124" i="2"/>
  <c r="AW123" i="2"/>
  <c r="AW122" i="2"/>
  <c r="AW121" i="2"/>
  <c r="AW120" i="2"/>
  <c r="AW117" i="2"/>
  <c r="AW116" i="2"/>
  <c r="AW114" i="2"/>
  <c r="AW119" i="2"/>
  <c r="AW118" i="2"/>
  <c r="AW115" i="2"/>
  <c r="AW113" i="2"/>
  <c r="AW112" i="2"/>
  <c r="AW111" i="2"/>
  <c r="AW110" i="2"/>
  <c r="AW109" i="2"/>
  <c r="AW108" i="2"/>
  <c r="AW107" i="2"/>
  <c r="AW106" i="2"/>
  <c r="AW105" i="2"/>
  <c r="AS18" i="7"/>
  <c r="AS17" i="7"/>
  <c r="AS16" i="7"/>
  <c r="AU4" i="7"/>
  <c r="AV5" i="7"/>
  <c r="AV69" i="2"/>
  <c r="AV167" i="2" s="1"/>
  <c r="AW67" i="2"/>
  <c r="AW66" i="2"/>
  <c r="AW65" i="2"/>
  <c r="AW64" i="2"/>
  <c r="AW63" i="2"/>
  <c r="AW62" i="2"/>
  <c r="AW59" i="2"/>
  <c r="AW57" i="2"/>
  <c r="AW56" i="2"/>
  <c r="AW50" i="2"/>
  <c r="AW61" i="2"/>
  <c r="AW60" i="2"/>
  <c r="AW58" i="2"/>
  <c r="AW44" i="2"/>
  <c r="AW55" i="2"/>
  <c r="AW54" i="2"/>
  <c r="AW53" i="2"/>
  <c r="AW52" i="2"/>
  <c r="AW51" i="2"/>
  <c r="AW47" i="2"/>
  <c r="AW49" i="2"/>
  <c r="AW48" i="2"/>
  <c r="AW43" i="2"/>
  <c r="AW42" i="2"/>
  <c r="AW41" i="2"/>
  <c r="AW45" i="2"/>
  <c r="AW46" i="2"/>
  <c r="AW96" i="2"/>
  <c r="AW95" i="2"/>
  <c r="AW79" i="2"/>
  <c r="AW89" i="2"/>
  <c r="AW90" i="2"/>
  <c r="AW78" i="2"/>
  <c r="AW91" i="2"/>
  <c r="AW77" i="2"/>
  <c r="AW74" i="2"/>
  <c r="AW97" i="2"/>
  <c r="AW75" i="2"/>
  <c r="AW76" i="2"/>
  <c r="AW80" i="2"/>
  <c r="AW85" i="2"/>
  <c r="AW84" i="2"/>
  <c r="AW73" i="2"/>
  <c r="AW82" i="2"/>
  <c r="AW83" i="2"/>
  <c r="AW81" i="2"/>
  <c r="AW86" i="2"/>
  <c r="AW87" i="2"/>
  <c r="AW88" i="2"/>
  <c r="AW92" i="2"/>
  <c r="AW93" i="2"/>
  <c r="AW94" i="2"/>
  <c r="AW98" i="2"/>
  <c r="AW99" i="2"/>
  <c r="AV37" i="2"/>
  <c r="AV173" i="2" s="1"/>
  <c r="AV133" i="2"/>
  <c r="AV101" i="2"/>
  <c r="AW23" i="2"/>
  <c r="AW20" i="2"/>
  <c r="AW17" i="2"/>
  <c r="AW14" i="2"/>
  <c r="AW29" i="2"/>
  <c r="AW15" i="2"/>
  <c r="AW13" i="2"/>
  <c r="AW10" i="2"/>
  <c r="AW33" i="2"/>
  <c r="AW31" i="2"/>
  <c r="AW30" i="2"/>
  <c r="AW19" i="2"/>
  <c r="AW32" i="2"/>
  <c r="AW11" i="2"/>
  <c r="AW9" i="2"/>
  <c r="AW26" i="2"/>
  <c r="AW16" i="2"/>
  <c r="AW27" i="2"/>
  <c r="AW18" i="2"/>
  <c r="AW21" i="2"/>
  <c r="AW12" i="2"/>
  <c r="AW35" i="2"/>
  <c r="AW25" i="2"/>
  <c r="AW22" i="2"/>
  <c r="AW5" i="2"/>
  <c r="AW34" i="2"/>
  <c r="AW28" i="2"/>
  <c r="AW24" i="2"/>
  <c r="AX6" i="2"/>
  <c r="AZ37" i="9" l="1"/>
  <c r="BA59" i="9"/>
  <c r="BA34" i="9"/>
  <c r="BA32" i="9"/>
  <c r="BA31" i="9"/>
  <c r="BA26" i="9"/>
  <c r="BA24" i="9"/>
  <c r="BA22" i="9"/>
  <c r="BA17" i="9"/>
  <c r="BA14" i="9"/>
  <c r="BA11" i="9"/>
  <c r="BB6" i="9"/>
  <c r="BA35" i="9"/>
  <c r="BA33" i="9"/>
  <c r="BA30" i="9"/>
  <c r="BA28" i="9"/>
  <c r="BA25" i="9"/>
  <c r="BA19" i="9"/>
  <c r="BA16" i="9"/>
  <c r="BA15" i="9"/>
  <c r="BA13" i="9"/>
  <c r="BA9" i="9"/>
  <c r="BA27" i="9"/>
  <c r="BA29" i="9"/>
  <c r="BA23" i="9"/>
  <c r="BA20" i="9"/>
  <c r="BA18" i="9"/>
  <c r="BA10" i="9"/>
  <c r="BA12" i="9"/>
  <c r="BA21" i="9"/>
  <c r="BA5" i="9"/>
  <c r="AX265" i="2"/>
  <c r="AX46" i="9"/>
  <c r="AU5" i="10"/>
  <c r="AT4" i="10"/>
  <c r="AX218" i="2"/>
  <c r="AV170" i="2"/>
  <c r="AZ42" i="9" s="1"/>
  <c r="AX43" i="9"/>
  <c r="AY44" i="9"/>
  <c r="AX81" i="9"/>
  <c r="AX92" i="9"/>
  <c r="AY75" i="9"/>
  <c r="AU240" i="2"/>
  <c r="AU257" i="2" s="1"/>
  <c r="AV171" i="2"/>
  <c r="AU169" i="2"/>
  <c r="AY41" i="9" s="1"/>
  <c r="AS18" i="10"/>
  <c r="AS17" i="10"/>
  <c r="AS16" i="10"/>
  <c r="AZ39" i="9"/>
  <c r="AV234" i="2"/>
  <c r="BH11" i="11"/>
  <c r="BG10" i="11"/>
  <c r="AX131" i="2"/>
  <c r="AX130" i="2"/>
  <c r="AX129" i="2"/>
  <c r="AX128" i="2"/>
  <c r="AX127" i="2"/>
  <c r="AX126" i="2"/>
  <c r="AX125" i="2"/>
  <c r="AX124" i="2"/>
  <c r="AX123" i="2"/>
  <c r="AX122" i="2"/>
  <c r="AX121" i="2"/>
  <c r="AX120" i="2"/>
  <c r="AX118" i="2"/>
  <c r="AX117" i="2"/>
  <c r="AX116" i="2"/>
  <c r="AX115" i="2"/>
  <c r="AX114" i="2"/>
  <c r="AX119" i="2"/>
  <c r="AX113" i="2"/>
  <c r="AX112" i="2"/>
  <c r="AX111" i="2"/>
  <c r="AX110" i="2"/>
  <c r="AX109" i="2"/>
  <c r="AX108" i="2"/>
  <c r="AX107" i="2"/>
  <c r="AX106" i="2"/>
  <c r="AX105" i="2"/>
  <c r="AT18" i="7"/>
  <c r="AT17" i="7"/>
  <c r="AT16" i="7"/>
  <c r="AV4" i="7"/>
  <c r="AW5" i="7"/>
  <c r="AW69" i="2"/>
  <c r="AW167" i="2" s="1"/>
  <c r="AX67" i="2"/>
  <c r="AX66" i="2"/>
  <c r="AX65" i="2"/>
  <c r="AX64" i="2"/>
  <c r="AX63" i="2"/>
  <c r="AX62" i="2"/>
  <c r="AX57" i="2"/>
  <c r="AX56" i="2"/>
  <c r="AX51" i="2"/>
  <c r="AX45" i="2"/>
  <c r="AX61" i="2"/>
  <c r="AX60" i="2"/>
  <c r="AX59" i="2"/>
  <c r="AX58" i="2"/>
  <c r="AX55" i="2"/>
  <c r="AX54" i="2"/>
  <c r="AX53" i="2"/>
  <c r="AX52" i="2"/>
  <c r="AX49" i="2"/>
  <c r="AX48" i="2"/>
  <c r="AX42" i="2"/>
  <c r="AX41" i="2"/>
  <c r="AX44" i="2"/>
  <c r="AX46" i="2"/>
  <c r="AX50" i="2"/>
  <c r="AX47" i="2"/>
  <c r="AX43" i="2"/>
  <c r="AX88" i="2"/>
  <c r="AX82" i="2"/>
  <c r="AX84" i="2"/>
  <c r="AX79" i="2"/>
  <c r="AX77" i="2"/>
  <c r="AX78" i="2"/>
  <c r="AX83" i="2"/>
  <c r="AX80" i="2"/>
  <c r="AX81" i="2"/>
  <c r="AX99" i="2"/>
  <c r="AX98" i="2"/>
  <c r="AX94" i="2"/>
  <c r="AX93" i="2"/>
  <c r="AX73" i="2"/>
  <c r="AX86" i="2"/>
  <c r="AX85" i="2"/>
  <c r="AX76" i="2"/>
  <c r="AX75" i="2"/>
  <c r="AX74" i="2"/>
  <c r="AX87" i="2"/>
  <c r="AX90" i="2"/>
  <c r="AX91" i="2"/>
  <c r="AX92" i="2"/>
  <c r="AX89" i="2"/>
  <c r="AX95" i="2"/>
  <c r="AX97" i="2"/>
  <c r="AX96" i="2"/>
  <c r="AW37" i="2"/>
  <c r="AW173" i="2" s="1"/>
  <c r="AW133" i="2"/>
  <c r="AW101" i="2"/>
  <c r="AW170" i="2" s="1"/>
  <c r="BA42" i="9" s="1"/>
  <c r="AX27" i="2"/>
  <c r="AX22" i="2"/>
  <c r="AX14" i="2"/>
  <c r="AX16" i="2"/>
  <c r="AX29" i="2"/>
  <c r="AX32" i="2"/>
  <c r="AX26" i="2"/>
  <c r="AX15" i="2"/>
  <c r="AX12" i="2"/>
  <c r="AX21" i="2"/>
  <c r="AX20" i="2"/>
  <c r="AX17" i="2"/>
  <c r="AX28" i="2"/>
  <c r="AX25" i="2"/>
  <c r="AX10" i="2"/>
  <c r="AX24" i="2"/>
  <c r="AX18" i="2"/>
  <c r="AX9" i="2"/>
  <c r="AX34" i="2"/>
  <c r="AX33" i="2"/>
  <c r="AX31" i="2"/>
  <c r="AX30" i="2"/>
  <c r="AX13" i="2"/>
  <c r="AX11" i="2"/>
  <c r="AX5" i="2"/>
  <c r="AX35" i="2"/>
  <c r="AX23" i="2"/>
  <c r="AX19" i="2"/>
  <c r="AY6" i="2"/>
  <c r="BA37" i="9" l="1"/>
  <c r="BB9" i="9"/>
  <c r="BB10" i="9"/>
  <c r="BC6" i="9"/>
  <c r="BB11" i="9"/>
  <c r="BB59" i="9"/>
  <c r="BB35" i="9"/>
  <c r="BB34" i="9"/>
  <c r="BB33" i="9"/>
  <c r="BB32" i="9"/>
  <c r="BB31" i="9"/>
  <c r="BB26" i="9"/>
  <c r="BB30" i="9"/>
  <c r="BB29" i="9"/>
  <c r="BB28" i="9"/>
  <c r="BB21" i="9"/>
  <c r="BB25" i="9"/>
  <c r="BB24" i="9"/>
  <c r="BB23" i="9"/>
  <c r="BB22" i="9"/>
  <c r="BB20" i="9"/>
  <c r="BB19" i="9"/>
  <c r="BB18" i="9"/>
  <c r="BB17" i="9"/>
  <c r="BB16" i="9"/>
  <c r="BB15" i="9"/>
  <c r="BB14" i="9"/>
  <c r="BB13" i="9"/>
  <c r="BB12" i="9"/>
  <c r="BB27" i="9"/>
  <c r="BB5" i="9"/>
  <c r="AY265" i="2"/>
  <c r="AY46" i="9"/>
  <c r="AV5" i="10"/>
  <c r="AU4" i="10"/>
  <c r="AY218" i="2"/>
  <c r="AY43" i="9"/>
  <c r="AZ44" i="9"/>
  <c r="AY81" i="9"/>
  <c r="AY92" i="9"/>
  <c r="AZ75" i="9"/>
  <c r="AV251" i="2"/>
  <c r="AV269" i="2" s="1"/>
  <c r="AV169" i="2"/>
  <c r="AZ41" i="9" s="1"/>
  <c r="AV240" i="2"/>
  <c r="AV257" i="2" s="1"/>
  <c r="AW171" i="2"/>
  <c r="AT18" i="10"/>
  <c r="AT17" i="10"/>
  <c r="AT16" i="10"/>
  <c r="BA39" i="9"/>
  <c r="AW234" i="2"/>
  <c r="BI11" i="11"/>
  <c r="BH10" i="11"/>
  <c r="AY131" i="2"/>
  <c r="AY130" i="2"/>
  <c r="AY129" i="2"/>
  <c r="AY128" i="2"/>
  <c r="AY127" i="2"/>
  <c r="AY126" i="2"/>
  <c r="AY125" i="2"/>
  <c r="AY124" i="2"/>
  <c r="AY123" i="2"/>
  <c r="AY122" i="2"/>
  <c r="AY121" i="2"/>
  <c r="AY120" i="2"/>
  <c r="AY118" i="2"/>
  <c r="AY116" i="2"/>
  <c r="AY115" i="2"/>
  <c r="AY119" i="2"/>
  <c r="AY117" i="2"/>
  <c r="AY114" i="2"/>
  <c r="AY113" i="2"/>
  <c r="AY112" i="2"/>
  <c r="AY111" i="2"/>
  <c r="AY110" i="2"/>
  <c r="AY109" i="2"/>
  <c r="AY108" i="2"/>
  <c r="AY107" i="2"/>
  <c r="AY106" i="2"/>
  <c r="AY105" i="2"/>
  <c r="AU18" i="7"/>
  <c r="AU17" i="7"/>
  <c r="AU16" i="7"/>
  <c r="AW4" i="7"/>
  <c r="AX5" i="7"/>
  <c r="AX69" i="2"/>
  <c r="AX167" i="2" s="1"/>
  <c r="AY67" i="2"/>
  <c r="AY66" i="2"/>
  <c r="AY65" i="2"/>
  <c r="AY64" i="2"/>
  <c r="AY63" i="2"/>
  <c r="AY62" i="2"/>
  <c r="AY59" i="2"/>
  <c r="AY56" i="2"/>
  <c r="AY50" i="2"/>
  <c r="AY49" i="2"/>
  <c r="AY47" i="2"/>
  <c r="AY61" i="2"/>
  <c r="AY60" i="2"/>
  <c r="AY58" i="2"/>
  <c r="AY57" i="2"/>
  <c r="AY51" i="2"/>
  <c r="AY45" i="2"/>
  <c r="AY55" i="2"/>
  <c r="AY54" i="2"/>
  <c r="AY53" i="2"/>
  <c r="AY52" i="2"/>
  <c r="AY44" i="2"/>
  <c r="AY48" i="2"/>
  <c r="AY42" i="2"/>
  <c r="AY41" i="2"/>
  <c r="AY43" i="2"/>
  <c r="AY46" i="2"/>
  <c r="AY83" i="2"/>
  <c r="AY80" i="2"/>
  <c r="AY78" i="2"/>
  <c r="AY82" i="2"/>
  <c r="AY79" i="2"/>
  <c r="AY77" i="2"/>
  <c r="AY84" i="2"/>
  <c r="AY81" i="2"/>
  <c r="AY99" i="2"/>
  <c r="AY98" i="2"/>
  <c r="AY97" i="2"/>
  <c r="AY94" i="2"/>
  <c r="AY92" i="2"/>
  <c r="AY96" i="2"/>
  <c r="AY95" i="2"/>
  <c r="AY73" i="2"/>
  <c r="AY88" i="2"/>
  <c r="AY89" i="2"/>
  <c r="AY91" i="2"/>
  <c r="AY87" i="2"/>
  <c r="AY90" i="2"/>
  <c r="AY74" i="2"/>
  <c r="AY75" i="2"/>
  <c r="AY76" i="2"/>
  <c r="AY85" i="2"/>
  <c r="AY86" i="2"/>
  <c r="AY93" i="2"/>
  <c r="AX133" i="2"/>
  <c r="AX101" i="2"/>
  <c r="AY31" i="2"/>
  <c r="AY32" i="2"/>
  <c r="AY19" i="2"/>
  <c r="AY12" i="2"/>
  <c r="AY20" i="2"/>
  <c r="AY16" i="2"/>
  <c r="AY29" i="2"/>
  <c r="AY18" i="2"/>
  <c r="AY13" i="2"/>
  <c r="AY11" i="2"/>
  <c r="AY30" i="2"/>
  <c r="AY23" i="2"/>
  <c r="AY14" i="2"/>
  <c r="AY21" i="2"/>
  <c r="AY22" i="2"/>
  <c r="AY26" i="2"/>
  <c r="AY17" i="2"/>
  <c r="AY27" i="2"/>
  <c r="AY5" i="2"/>
  <c r="AY35" i="2"/>
  <c r="AY28" i="2"/>
  <c r="AY9" i="2"/>
  <c r="AY34" i="2"/>
  <c r="AY33" i="2"/>
  <c r="AY25" i="2"/>
  <c r="AY24" i="2"/>
  <c r="AY10" i="2"/>
  <c r="AY15" i="2"/>
  <c r="AX37" i="2"/>
  <c r="AX173" i="2" s="1"/>
  <c r="AZ6" i="2"/>
  <c r="BB37" i="9" l="1"/>
  <c r="BC31" i="9"/>
  <c r="BC29" i="9"/>
  <c r="BC24" i="9"/>
  <c r="BC19" i="9"/>
  <c r="BC34" i="9"/>
  <c r="BC21" i="9"/>
  <c r="BC23" i="9"/>
  <c r="BC59" i="9"/>
  <c r="BC25" i="9"/>
  <c r="BC22" i="9"/>
  <c r="BC17" i="9"/>
  <c r="BC33" i="9"/>
  <c r="BC30" i="9"/>
  <c r="BC27" i="9"/>
  <c r="BC20" i="9"/>
  <c r="BC16" i="9"/>
  <c r="BC15" i="9"/>
  <c r="BC10" i="9"/>
  <c r="BC14" i="9"/>
  <c r="BC32" i="9"/>
  <c r="BC28" i="9"/>
  <c r="BC18" i="9"/>
  <c r="BC13" i="9"/>
  <c r="BC12" i="9"/>
  <c r="BC11" i="9"/>
  <c r="BC9" i="9"/>
  <c r="BC26" i="9"/>
  <c r="BC5" i="9"/>
  <c r="BD6" i="9"/>
  <c r="BC35" i="9"/>
  <c r="AZ265" i="2"/>
  <c r="AZ46" i="9"/>
  <c r="AW5" i="10"/>
  <c r="AV4" i="10"/>
  <c r="AZ218" i="2"/>
  <c r="AX170" i="2"/>
  <c r="BB42" i="9" s="1"/>
  <c r="AZ43" i="9"/>
  <c r="BA75" i="9"/>
  <c r="BA44" i="9"/>
  <c r="AZ81" i="9"/>
  <c r="AZ92" i="9"/>
  <c r="AU16" i="10"/>
  <c r="AW251" i="2"/>
  <c r="AW269" i="2" s="1"/>
  <c r="AW240" i="2"/>
  <c r="AW257" i="2" s="1"/>
  <c r="AW169" i="2"/>
  <c r="BA41" i="9" s="1"/>
  <c r="AU18" i="10"/>
  <c r="AU17" i="10"/>
  <c r="AX171" i="2"/>
  <c r="BB39" i="9"/>
  <c r="AX234" i="2"/>
  <c r="AX251" i="2" s="1"/>
  <c r="AX269" i="2" s="1"/>
  <c r="BJ11" i="11"/>
  <c r="BI10" i="11"/>
  <c r="AZ131" i="2"/>
  <c r="AZ130" i="2"/>
  <c r="AZ129" i="2"/>
  <c r="AZ128" i="2"/>
  <c r="AZ127" i="2"/>
  <c r="AZ126" i="2"/>
  <c r="AZ125" i="2"/>
  <c r="AZ124" i="2"/>
  <c r="AZ123" i="2"/>
  <c r="AZ122" i="2"/>
  <c r="AZ121" i="2"/>
  <c r="AZ120" i="2"/>
  <c r="AZ117" i="2"/>
  <c r="AZ116" i="2"/>
  <c r="AZ115" i="2"/>
  <c r="AZ114" i="2"/>
  <c r="AZ119" i="2"/>
  <c r="AZ118" i="2"/>
  <c r="AZ113" i="2"/>
  <c r="AZ112" i="2"/>
  <c r="AZ111" i="2"/>
  <c r="AZ110" i="2"/>
  <c r="AZ109" i="2"/>
  <c r="AZ108" i="2"/>
  <c r="AZ107" i="2"/>
  <c r="AZ106" i="2"/>
  <c r="AZ105" i="2"/>
  <c r="AV18" i="7"/>
  <c r="AV17" i="7"/>
  <c r="AV16" i="7"/>
  <c r="AX4" i="7"/>
  <c r="AY5" i="7"/>
  <c r="AY69" i="2"/>
  <c r="AY167" i="2" s="1"/>
  <c r="AZ67" i="2"/>
  <c r="AZ66" i="2"/>
  <c r="AZ65" i="2"/>
  <c r="AZ64" i="2"/>
  <c r="AZ63" i="2"/>
  <c r="AZ62" i="2"/>
  <c r="AZ56" i="2"/>
  <c r="AZ51" i="2"/>
  <c r="AZ61" i="2"/>
  <c r="AZ60" i="2"/>
  <c r="AZ59" i="2"/>
  <c r="AZ58" i="2"/>
  <c r="AZ57" i="2"/>
  <c r="AZ55" i="2"/>
  <c r="AZ54" i="2"/>
  <c r="AZ53" i="2"/>
  <c r="AZ52" i="2"/>
  <c r="AZ50" i="2"/>
  <c r="AZ43" i="2"/>
  <c r="AZ48" i="2"/>
  <c r="AZ42" i="2"/>
  <c r="AZ41" i="2"/>
  <c r="AZ45" i="2"/>
  <c r="AZ47" i="2"/>
  <c r="AZ49" i="2"/>
  <c r="AZ46" i="2"/>
  <c r="AZ44" i="2"/>
  <c r="AZ97" i="2"/>
  <c r="AZ96" i="2"/>
  <c r="AZ88" i="2"/>
  <c r="AZ89" i="2"/>
  <c r="AZ82" i="2"/>
  <c r="AZ91" i="2"/>
  <c r="AZ92" i="2"/>
  <c r="AZ74" i="2"/>
  <c r="AZ75" i="2"/>
  <c r="AZ76" i="2"/>
  <c r="AZ85" i="2"/>
  <c r="AZ86" i="2"/>
  <c r="AZ87" i="2"/>
  <c r="AZ73" i="2"/>
  <c r="AZ90" i="2"/>
  <c r="AZ93" i="2"/>
  <c r="AZ94" i="2"/>
  <c r="AZ95" i="2"/>
  <c r="AZ98" i="2"/>
  <c r="AZ78" i="2"/>
  <c r="AZ80" i="2"/>
  <c r="AZ84" i="2"/>
  <c r="AZ81" i="2"/>
  <c r="AZ83" i="2"/>
  <c r="AZ77" i="2"/>
  <c r="AZ79" i="2"/>
  <c r="AZ99" i="2"/>
  <c r="AY101" i="2"/>
  <c r="AY37" i="2"/>
  <c r="AY173" i="2" s="1"/>
  <c r="AY133" i="2"/>
  <c r="AZ33" i="2"/>
  <c r="AZ17" i="2"/>
  <c r="AZ25" i="2"/>
  <c r="AZ14" i="2"/>
  <c r="AZ26" i="2"/>
  <c r="AZ24" i="2"/>
  <c r="AZ31" i="2"/>
  <c r="AZ21" i="2"/>
  <c r="AZ19" i="2"/>
  <c r="AZ22" i="2"/>
  <c r="AZ18" i="2"/>
  <c r="AZ29" i="2"/>
  <c r="AZ32" i="2"/>
  <c r="AZ28" i="2"/>
  <c r="AZ27" i="2"/>
  <c r="AZ16" i="2"/>
  <c r="AZ13" i="2"/>
  <c r="AZ10" i="2"/>
  <c r="AZ5" i="2"/>
  <c r="AZ34" i="2"/>
  <c r="AZ30" i="2"/>
  <c r="AZ23" i="2"/>
  <c r="AZ11" i="2"/>
  <c r="AZ35" i="2"/>
  <c r="AZ20" i="2"/>
  <c r="AZ15" i="2"/>
  <c r="AZ12" i="2"/>
  <c r="AZ9" i="2"/>
  <c r="BA6" i="2"/>
  <c r="BC37" i="9" l="1"/>
  <c r="BD34" i="9"/>
  <c r="BD33" i="9"/>
  <c r="BD59" i="9"/>
  <c r="BD5" i="9"/>
  <c r="BD32" i="9"/>
  <c r="BD31" i="9"/>
  <c r="BD30" i="9"/>
  <c r="BD29" i="9"/>
  <c r="BD28" i="9"/>
  <c r="BD26" i="9"/>
  <c r="BD25" i="9"/>
  <c r="BD24" i="9"/>
  <c r="BD23" i="9"/>
  <c r="BD22" i="9"/>
  <c r="BD20" i="9"/>
  <c r="BD19" i="9"/>
  <c r="BD18" i="9"/>
  <c r="BD17" i="9"/>
  <c r="BD16" i="9"/>
  <c r="BD15" i="9"/>
  <c r="BD14" i="9"/>
  <c r="BE6" i="9"/>
  <c r="BD13" i="9"/>
  <c r="BD12" i="9"/>
  <c r="BD11" i="9"/>
  <c r="BD10" i="9"/>
  <c r="BD9" i="9"/>
  <c r="BD21" i="9"/>
  <c r="BD27" i="9"/>
  <c r="BD35" i="9"/>
  <c r="BA265" i="2"/>
  <c r="BA46" i="9"/>
  <c r="AW4" i="10"/>
  <c r="AX5" i="10"/>
  <c r="BA218" i="2"/>
  <c r="AY170" i="2"/>
  <c r="BC42" i="9" s="1"/>
  <c r="BA92" i="9"/>
  <c r="BB44" i="9"/>
  <c r="BA43" i="9"/>
  <c r="BA81" i="9"/>
  <c r="BB75" i="9"/>
  <c r="AX240" i="2"/>
  <c r="AX257" i="2" s="1"/>
  <c r="AX169" i="2"/>
  <c r="BB41" i="9" s="1"/>
  <c r="AY171" i="2"/>
  <c r="AV18" i="10"/>
  <c r="AV17" i="10"/>
  <c r="AV16" i="10"/>
  <c r="BC39" i="9"/>
  <c r="AY234" i="2"/>
  <c r="BK11" i="11"/>
  <c r="BJ10" i="11"/>
  <c r="BA105" i="2"/>
  <c r="BA131" i="2"/>
  <c r="BA130" i="2"/>
  <c r="BA129" i="2"/>
  <c r="BA128" i="2"/>
  <c r="BA127" i="2"/>
  <c r="BA126" i="2"/>
  <c r="BA125" i="2"/>
  <c r="BA124" i="2"/>
  <c r="BA123" i="2"/>
  <c r="BA122" i="2"/>
  <c r="BA121" i="2"/>
  <c r="BA120" i="2"/>
  <c r="BA118" i="2"/>
  <c r="BA117" i="2"/>
  <c r="BA116" i="2"/>
  <c r="BA114" i="2"/>
  <c r="BA119" i="2"/>
  <c r="BA115" i="2"/>
  <c r="BA113" i="2"/>
  <c r="BA112" i="2"/>
  <c r="BA111" i="2"/>
  <c r="BA110" i="2"/>
  <c r="BA109" i="2"/>
  <c r="BA108" i="2"/>
  <c r="BA107" i="2"/>
  <c r="BA106" i="2"/>
  <c r="AW18" i="7"/>
  <c r="AW17" i="7"/>
  <c r="AW16" i="7"/>
  <c r="AY4" i="7"/>
  <c r="AZ5" i="7"/>
  <c r="AZ69" i="2"/>
  <c r="AZ167" i="2" s="1"/>
  <c r="BA67" i="2"/>
  <c r="BA66" i="2"/>
  <c r="BA65" i="2"/>
  <c r="BA64" i="2"/>
  <c r="BA63" i="2"/>
  <c r="BA62" i="2"/>
  <c r="BA59" i="2"/>
  <c r="BA57" i="2"/>
  <c r="BA56" i="2"/>
  <c r="BA46" i="2"/>
  <c r="BA61" i="2"/>
  <c r="BA60" i="2"/>
  <c r="BA58" i="2"/>
  <c r="BA50" i="2"/>
  <c r="BA55" i="2"/>
  <c r="BA54" i="2"/>
  <c r="BA53" i="2"/>
  <c r="BA52" i="2"/>
  <c r="BA51" i="2"/>
  <c r="BA45" i="2"/>
  <c r="BA48" i="2"/>
  <c r="BA42" i="2"/>
  <c r="BA41" i="2"/>
  <c r="BA47" i="2"/>
  <c r="BA49" i="2"/>
  <c r="BA43" i="2"/>
  <c r="BA44" i="2"/>
  <c r="BA90" i="2"/>
  <c r="BA74" i="2"/>
  <c r="BA84" i="2"/>
  <c r="BA83" i="2"/>
  <c r="BA76" i="2"/>
  <c r="BA85" i="2"/>
  <c r="BA86" i="2"/>
  <c r="BA87" i="2"/>
  <c r="BA91" i="2"/>
  <c r="BA88" i="2"/>
  <c r="BA93" i="2"/>
  <c r="BA94" i="2"/>
  <c r="BA97" i="2"/>
  <c r="BA98" i="2"/>
  <c r="BA99" i="2"/>
  <c r="BA75" i="2"/>
  <c r="BA78" i="2"/>
  <c r="BA82" i="2"/>
  <c r="BA73" i="2"/>
  <c r="BA77" i="2"/>
  <c r="BA92" i="2"/>
  <c r="BA89" i="2"/>
  <c r="BA79" i="2"/>
  <c r="BA95" i="2"/>
  <c r="BA80" i="2"/>
  <c r="BA81" i="2"/>
  <c r="BA96" i="2"/>
  <c r="AZ101" i="2"/>
  <c r="AZ170" i="2" s="1"/>
  <c r="BD42" i="9" s="1"/>
  <c r="AZ133" i="2"/>
  <c r="BA28" i="2"/>
  <c r="BA27" i="2"/>
  <c r="BA31" i="2"/>
  <c r="BA29" i="2"/>
  <c r="BA32" i="2"/>
  <c r="BA25" i="2"/>
  <c r="BA16" i="2"/>
  <c r="BA15" i="2"/>
  <c r="BA14" i="2"/>
  <c r="BA10" i="2"/>
  <c r="BA21" i="2"/>
  <c r="BA20" i="2"/>
  <c r="BA17" i="2"/>
  <c r="BA12" i="2"/>
  <c r="BA9" i="2"/>
  <c r="BA30" i="2"/>
  <c r="BA24" i="2"/>
  <c r="BA11" i="2"/>
  <c r="BA26" i="2"/>
  <c r="BA18" i="2"/>
  <c r="BA33" i="2"/>
  <c r="BA5" i="2"/>
  <c r="BA35" i="2"/>
  <c r="BA34" i="2"/>
  <c r="BA23" i="2"/>
  <c r="BA22" i="2"/>
  <c r="BA19" i="2"/>
  <c r="BA13" i="2"/>
  <c r="AZ37" i="2"/>
  <c r="AZ173" i="2" s="1"/>
  <c r="BB6" i="2"/>
  <c r="BD37" i="9" l="1"/>
  <c r="BF6" i="9"/>
  <c r="BE59" i="9"/>
  <c r="BE35" i="9"/>
  <c r="BE34" i="9"/>
  <c r="BE33" i="9"/>
  <c r="BE32" i="9"/>
  <c r="BE31" i="9"/>
  <c r="BE17" i="9"/>
  <c r="BE13" i="9"/>
  <c r="BE11" i="9"/>
  <c r="BE9" i="9"/>
  <c r="BE26" i="9"/>
  <c r="BE5" i="9"/>
  <c r="BE27" i="9"/>
  <c r="BE30" i="9"/>
  <c r="BE29" i="9"/>
  <c r="BE28" i="9"/>
  <c r="BE25" i="9"/>
  <c r="BE24" i="9"/>
  <c r="BE23" i="9"/>
  <c r="BE22" i="9"/>
  <c r="BE21" i="9"/>
  <c r="BE20" i="9"/>
  <c r="BE19" i="9"/>
  <c r="BE18" i="9"/>
  <c r="BE16" i="9"/>
  <c r="BE15" i="9"/>
  <c r="BE10" i="9"/>
  <c r="BE14" i="9"/>
  <c r="BE12" i="9"/>
  <c r="BB265" i="2"/>
  <c r="BB46" i="9"/>
  <c r="AY5" i="10"/>
  <c r="AX4" i="10"/>
  <c r="BB218" i="2"/>
  <c r="BB43" i="9"/>
  <c r="BC44" i="9"/>
  <c r="BB81" i="9"/>
  <c r="BB92" i="9"/>
  <c r="BC75" i="9"/>
  <c r="AY251" i="2"/>
  <c r="AY269" i="2" s="1"/>
  <c r="AY240" i="2"/>
  <c r="AY257" i="2" s="1"/>
  <c r="AY169" i="2"/>
  <c r="BC41" i="9" s="1"/>
  <c r="AW18" i="10"/>
  <c r="AW17" i="10"/>
  <c r="AW16" i="10"/>
  <c r="AZ171" i="2"/>
  <c r="BD39" i="9"/>
  <c r="AZ234" i="2"/>
  <c r="AZ251" i="2" s="1"/>
  <c r="AZ269" i="2" s="1"/>
  <c r="BL11" i="11"/>
  <c r="BK10" i="11"/>
  <c r="BB131" i="2"/>
  <c r="BB130" i="2"/>
  <c r="BB129" i="2"/>
  <c r="BB128" i="2"/>
  <c r="BB127" i="2"/>
  <c r="BB126" i="2"/>
  <c r="BB125" i="2"/>
  <c r="BB124" i="2"/>
  <c r="BB123" i="2"/>
  <c r="BB122" i="2"/>
  <c r="BB121" i="2"/>
  <c r="BB120" i="2"/>
  <c r="BB118" i="2"/>
  <c r="BB116" i="2"/>
  <c r="BB115" i="2"/>
  <c r="BB119" i="2"/>
  <c r="BB117" i="2"/>
  <c r="BB114" i="2"/>
  <c r="BB113" i="2"/>
  <c r="BB112" i="2"/>
  <c r="BB111" i="2"/>
  <c r="BB110" i="2"/>
  <c r="BB109" i="2"/>
  <c r="BB108" i="2"/>
  <c r="BB107" i="2"/>
  <c r="BB106" i="2"/>
  <c r="BB105" i="2"/>
  <c r="AX18" i="7"/>
  <c r="AX17" i="7"/>
  <c r="AX16" i="7"/>
  <c r="AZ4" i="7"/>
  <c r="BA5" i="7"/>
  <c r="BA69" i="2"/>
  <c r="BA167" i="2" s="1"/>
  <c r="BB67" i="2"/>
  <c r="BB66" i="2"/>
  <c r="BB65" i="2"/>
  <c r="BB64" i="2"/>
  <c r="BB63" i="2"/>
  <c r="BB62" i="2"/>
  <c r="BB56" i="2"/>
  <c r="BB44" i="2"/>
  <c r="BB61" i="2"/>
  <c r="BB60" i="2"/>
  <c r="BB59" i="2"/>
  <c r="BB58" i="2"/>
  <c r="BB57" i="2"/>
  <c r="BB51" i="2"/>
  <c r="BB55" i="2"/>
  <c r="BB54" i="2"/>
  <c r="BB53" i="2"/>
  <c r="BB52" i="2"/>
  <c r="BB46" i="2"/>
  <c r="BB48" i="2"/>
  <c r="BB42" i="2"/>
  <c r="BB41" i="2"/>
  <c r="BB49" i="2"/>
  <c r="BB50" i="2"/>
  <c r="BB47" i="2"/>
  <c r="BB45" i="2"/>
  <c r="BB43" i="2"/>
  <c r="BB95" i="2"/>
  <c r="BB97" i="2"/>
  <c r="BB88" i="2"/>
  <c r="BB73" i="2"/>
  <c r="BB90" i="2"/>
  <c r="BB89" i="2"/>
  <c r="BB84" i="2"/>
  <c r="BB74" i="2"/>
  <c r="BB75" i="2"/>
  <c r="BB96" i="2"/>
  <c r="BB76" i="2"/>
  <c r="BB83" i="2"/>
  <c r="BB85" i="2"/>
  <c r="BB86" i="2"/>
  <c r="BB87" i="2"/>
  <c r="BB92" i="2"/>
  <c r="BB93" i="2"/>
  <c r="BB91" i="2"/>
  <c r="BB94" i="2"/>
  <c r="BB82" i="2"/>
  <c r="BB79" i="2"/>
  <c r="BB98" i="2"/>
  <c r="BB99" i="2"/>
  <c r="BB77" i="2"/>
  <c r="BB81" i="2"/>
  <c r="BB80" i="2"/>
  <c r="BB78" i="2"/>
  <c r="BA101" i="2"/>
  <c r="BA133" i="2"/>
  <c r="BB26" i="2"/>
  <c r="BB12" i="2"/>
  <c r="BB28" i="2"/>
  <c r="BB19" i="2"/>
  <c r="BB31" i="2"/>
  <c r="BB22" i="2"/>
  <c r="BB15" i="2"/>
  <c r="BB11" i="2"/>
  <c r="BB18" i="2"/>
  <c r="BB14" i="2"/>
  <c r="BB32" i="2"/>
  <c r="BB16" i="2"/>
  <c r="BB9" i="2"/>
  <c r="BB21" i="2"/>
  <c r="BB13" i="2"/>
  <c r="BB29" i="2"/>
  <c r="BB23" i="2"/>
  <c r="BB27" i="2"/>
  <c r="BB20" i="2"/>
  <c r="BB5" i="2"/>
  <c r="BB35" i="2"/>
  <c r="BB34" i="2"/>
  <c r="BB30" i="2"/>
  <c r="BB33" i="2"/>
  <c r="BB25" i="2"/>
  <c r="BB24" i="2"/>
  <c r="BB17" i="2"/>
  <c r="BB10" i="2"/>
  <c r="BA37" i="2"/>
  <c r="BA173" i="2" s="1"/>
  <c r="BC6" i="2"/>
  <c r="BE37" i="9" l="1"/>
  <c r="BF59" i="9"/>
  <c r="BF35" i="9"/>
  <c r="BF34" i="9"/>
  <c r="BF33" i="9"/>
  <c r="BF32" i="9"/>
  <c r="BF31" i="9"/>
  <c r="BF21" i="9"/>
  <c r="BF30" i="9"/>
  <c r="BF29" i="9"/>
  <c r="BF28" i="9"/>
  <c r="BF25" i="9"/>
  <c r="BF24" i="9"/>
  <c r="BF23" i="9"/>
  <c r="BF22" i="9"/>
  <c r="BF20" i="9"/>
  <c r="BF19" i="9"/>
  <c r="BF18" i="9"/>
  <c r="BF17" i="9"/>
  <c r="BF16" i="9"/>
  <c r="BF15" i="9"/>
  <c r="BF14" i="9"/>
  <c r="BF13" i="9"/>
  <c r="BF12" i="9"/>
  <c r="BF11" i="9"/>
  <c r="BF10" i="9"/>
  <c r="BF9" i="9"/>
  <c r="BF27" i="9"/>
  <c r="BF26" i="9"/>
  <c r="BF5" i="9"/>
  <c r="BG6" i="9"/>
  <c r="BC265" i="2"/>
  <c r="BC46" i="9"/>
  <c r="AY4" i="10"/>
  <c r="AZ5" i="10"/>
  <c r="BC218" i="2"/>
  <c r="BA170" i="2"/>
  <c r="BE42" i="9" s="1"/>
  <c r="BC43" i="9"/>
  <c r="BD44" i="9"/>
  <c r="BC81" i="9"/>
  <c r="BC92" i="9"/>
  <c r="BD75" i="9"/>
  <c r="AZ169" i="2"/>
  <c r="BD41" i="9" s="1"/>
  <c r="AZ240" i="2"/>
  <c r="AZ257" i="2" s="1"/>
  <c r="BA171" i="2"/>
  <c r="AX18" i="10"/>
  <c r="AX17" i="10"/>
  <c r="AX16" i="10"/>
  <c r="BE39" i="9"/>
  <c r="BA234" i="2"/>
  <c r="BM11" i="11"/>
  <c r="BL10" i="11"/>
  <c r="BC131" i="2"/>
  <c r="BC130" i="2"/>
  <c r="BC129" i="2"/>
  <c r="BC128" i="2"/>
  <c r="BC127" i="2"/>
  <c r="BC126" i="2"/>
  <c r="BC125" i="2"/>
  <c r="BC124" i="2"/>
  <c r="BC123" i="2"/>
  <c r="BC122" i="2"/>
  <c r="BC121" i="2"/>
  <c r="BC120" i="2"/>
  <c r="BC118" i="2"/>
  <c r="BC117" i="2"/>
  <c r="BC116" i="2"/>
  <c r="BC115" i="2"/>
  <c r="BC114" i="2"/>
  <c r="BC119" i="2"/>
  <c r="BC113" i="2"/>
  <c r="BC112" i="2"/>
  <c r="BC111" i="2"/>
  <c r="BC110" i="2"/>
  <c r="BC109" i="2"/>
  <c r="BC108" i="2"/>
  <c r="BC107" i="2"/>
  <c r="BC106" i="2"/>
  <c r="BC105" i="2"/>
  <c r="AY18" i="7"/>
  <c r="AY17" i="7"/>
  <c r="AY16" i="7"/>
  <c r="BA4" i="7"/>
  <c r="BB5" i="7"/>
  <c r="BB69" i="2"/>
  <c r="BB167" i="2" s="1"/>
  <c r="BC67" i="2"/>
  <c r="BC66" i="2"/>
  <c r="BC65" i="2"/>
  <c r="BC64" i="2"/>
  <c r="BC63" i="2"/>
  <c r="BC62" i="2"/>
  <c r="BC59" i="2"/>
  <c r="BC57" i="2"/>
  <c r="BC56" i="2"/>
  <c r="BC51" i="2"/>
  <c r="BC47" i="2"/>
  <c r="BC61" i="2"/>
  <c r="BC60" i="2"/>
  <c r="BC58" i="2"/>
  <c r="BC50" i="2"/>
  <c r="BC49" i="2"/>
  <c r="BC46" i="2"/>
  <c r="BC44" i="2"/>
  <c r="BC55" i="2"/>
  <c r="BC54" i="2"/>
  <c r="BC53" i="2"/>
  <c r="BC52" i="2"/>
  <c r="BC48" i="2"/>
  <c r="BC42" i="2"/>
  <c r="BC41" i="2"/>
  <c r="BC45" i="2"/>
  <c r="BC43" i="2"/>
  <c r="BC95" i="2"/>
  <c r="BC84" i="2"/>
  <c r="BC80" i="2"/>
  <c r="BC79" i="2"/>
  <c r="BC78" i="2"/>
  <c r="BC77" i="2"/>
  <c r="BC82" i="2"/>
  <c r="BC81" i="2"/>
  <c r="BC83" i="2"/>
  <c r="BC99" i="2"/>
  <c r="BC98" i="2"/>
  <c r="BC93" i="2"/>
  <c r="BC90" i="2"/>
  <c r="BC73" i="2"/>
  <c r="BC86" i="2"/>
  <c r="BC85" i="2"/>
  <c r="BC76" i="2"/>
  <c r="BC75" i="2"/>
  <c r="BC74" i="2"/>
  <c r="BC92" i="2"/>
  <c r="BC87" i="2"/>
  <c r="BC91" i="2"/>
  <c r="BC88" i="2"/>
  <c r="BC89" i="2"/>
  <c r="BC94" i="2"/>
  <c r="BC97" i="2"/>
  <c r="BC96" i="2"/>
  <c r="BB133" i="2"/>
  <c r="BB101" i="2"/>
  <c r="BC32" i="2"/>
  <c r="BC18" i="2"/>
  <c r="BC14" i="2"/>
  <c r="BC11" i="2"/>
  <c r="BC25" i="2"/>
  <c r="BC20" i="2"/>
  <c r="BC9" i="2"/>
  <c r="BC27" i="2"/>
  <c r="BC29" i="2"/>
  <c r="BC30" i="2"/>
  <c r="BC21" i="2"/>
  <c r="BC26" i="2"/>
  <c r="BC19" i="2"/>
  <c r="BC28" i="2"/>
  <c r="BC24" i="2"/>
  <c r="BC22" i="2"/>
  <c r="BC13" i="2"/>
  <c r="BC33" i="2"/>
  <c r="BC31" i="2"/>
  <c r="BC16" i="2"/>
  <c r="BC15" i="2"/>
  <c r="BC5" i="2"/>
  <c r="BC35" i="2"/>
  <c r="BC34" i="2"/>
  <c r="BC17" i="2"/>
  <c r="BC23" i="2"/>
  <c r="BC12" i="2"/>
  <c r="BC10" i="2"/>
  <c r="BB37" i="2"/>
  <c r="BB173" i="2" s="1"/>
  <c r="BD6" i="2"/>
  <c r="BF37" i="9" l="1"/>
  <c r="BG35" i="9"/>
  <c r="BG34" i="9"/>
  <c r="BG33" i="9"/>
  <c r="BG31" i="9"/>
  <c r="BG27" i="9"/>
  <c r="BG26" i="9"/>
  <c r="BG30" i="9"/>
  <c r="BG28" i="9"/>
  <c r="BG24" i="9"/>
  <c r="BG22" i="9"/>
  <c r="BG19" i="9"/>
  <c r="BG16" i="9"/>
  <c r="BG32" i="9"/>
  <c r="BG21" i="9"/>
  <c r="BG29" i="9"/>
  <c r="BG25" i="9"/>
  <c r="BG23" i="9"/>
  <c r="BG20" i="9"/>
  <c r="BG18" i="9"/>
  <c r="BG17" i="9"/>
  <c r="BG15" i="9"/>
  <c r="BG10" i="9"/>
  <c r="BG14" i="9"/>
  <c r="BG13" i="9"/>
  <c r="BG12" i="9"/>
  <c r="BG11" i="9"/>
  <c r="BG9" i="9"/>
  <c r="BG37" i="9" s="1"/>
  <c r="BH6" i="9"/>
  <c r="BG5" i="9"/>
  <c r="BG59" i="9"/>
  <c r="BD265" i="2"/>
  <c r="BD46" i="9"/>
  <c r="BA5" i="10"/>
  <c r="AZ4" i="10"/>
  <c r="BD218" i="2"/>
  <c r="BB170" i="2"/>
  <c r="BF42" i="9" s="1"/>
  <c r="BD43" i="9"/>
  <c r="BE44" i="9"/>
  <c r="BD81" i="9"/>
  <c r="BD92" i="9"/>
  <c r="BE75" i="9"/>
  <c r="BA251" i="2"/>
  <c r="BA269" i="2" s="1"/>
  <c r="BA240" i="2"/>
  <c r="BA257" i="2" s="1"/>
  <c r="BA169" i="2"/>
  <c r="BE41" i="9" s="1"/>
  <c r="BB171" i="2"/>
  <c r="AY18" i="10"/>
  <c r="AY17" i="10"/>
  <c r="AY16" i="10"/>
  <c r="BF39" i="9"/>
  <c r="BB234" i="2"/>
  <c r="BB251" i="2" s="1"/>
  <c r="BB269" i="2" s="1"/>
  <c r="BN11" i="11"/>
  <c r="BM10" i="11"/>
  <c r="BD131" i="2"/>
  <c r="BD130" i="2"/>
  <c r="BD129" i="2"/>
  <c r="BD128" i="2"/>
  <c r="BD127" i="2"/>
  <c r="BD126" i="2"/>
  <c r="BD125" i="2"/>
  <c r="BD124" i="2"/>
  <c r="BD123" i="2"/>
  <c r="BD122" i="2"/>
  <c r="BD121" i="2"/>
  <c r="BD120" i="2"/>
  <c r="BD117" i="2"/>
  <c r="BD116" i="2"/>
  <c r="BD114" i="2"/>
  <c r="BD119" i="2"/>
  <c r="BD118" i="2"/>
  <c r="BD115" i="2"/>
  <c r="BD113" i="2"/>
  <c r="BD112" i="2"/>
  <c r="BD111" i="2"/>
  <c r="BD110" i="2"/>
  <c r="BD109" i="2"/>
  <c r="BD108" i="2"/>
  <c r="BD107" i="2"/>
  <c r="BD106" i="2"/>
  <c r="BD105" i="2"/>
  <c r="AZ18" i="7"/>
  <c r="AZ17" i="7"/>
  <c r="AZ16" i="7"/>
  <c r="BB4" i="7"/>
  <c r="BC5" i="7"/>
  <c r="BC69" i="2"/>
  <c r="BC167" i="2" s="1"/>
  <c r="BD67" i="2"/>
  <c r="BD66" i="2"/>
  <c r="BD65" i="2"/>
  <c r="BD64" i="2"/>
  <c r="BD63" i="2"/>
  <c r="BD62" i="2"/>
  <c r="BD56" i="2"/>
  <c r="BD44" i="2"/>
  <c r="BD61" i="2"/>
  <c r="BD60" i="2"/>
  <c r="BD59" i="2"/>
  <c r="BD58" i="2"/>
  <c r="BD57" i="2"/>
  <c r="BD51" i="2"/>
  <c r="BD55" i="2"/>
  <c r="BD54" i="2"/>
  <c r="BD53" i="2"/>
  <c r="BD52" i="2"/>
  <c r="BD48" i="2"/>
  <c r="BD42" i="2"/>
  <c r="BD41" i="2"/>
  <c r="BD50" i="2"/>
  <c r="BD49" i="2"/>
  <c r="BD47" i="2"/>
  <c r="BD46" i="2"/>
  <c r="BD45" i="2"/>
  <c r="BD43" i="2"/>
  <c r="BD89" i="2"/>
  <c r="BD97" i="2"/>
  <c r="BD95" i="2"/>
  <c r="BD91" i="2"/>
  <c r="BD73" i="2"/>
  <c r="BD90" i="2"/>
  <c r="BD88" i="2"/>
  <c r="BD74" i="2"/>
  <c r="BD75" i="2"/>
  <c r="BD96" i="2"/>
  <c r="BD76" i="2"/>
  <c r="BD85" i="2"/>
  <c r="BD86" i="2"/>
  <c r="BD87" i="2"/>
  <c r="BD92" i="2"/>
  <c r="BD93" i="2"/>
  <c r="BD94" i="2"/>
  <c r="BD98" i="2"/>
  <c r="BD99" i="2"/>
  <c r="BD84" i="2"/>
  <c r="BD80" i="2"/>
  <c r="BD81" i="2"/>
  <c r="BD77" i="2"/>
  <c r="BD82" i="2"/>
  <c r="BD78" i="2"/>
  <c r="BD79" i="2"/>
  <c r="BD83" i="2"/>
  <c r="BC133" i="2"/>
  <c r="BC101" i="2"/>
  <c r="BC170" i="2" s="1"/>
  <c r="BG42" i="9" s="1"/>
  <c r="BD25" i="2"/>
  <c r="BD13" i="2"/>
  <c r="BD10" i="2"/>
  <c r="BD29" i="2"/>
  <c r="BD28" i="2"/>
  <c r="BD23" i="2"/>
  <c r="BD31" i="2"/>
  <c r="BD30" i="2"/>
  <c r="BD27" i="2"/>
  <c r="BD20" i="2"/>
  <c r="BD11" i="2"/>
  <c r="BD22" i="2"/>
  <c r="BD18" i="2"/>
  <c r="BD14" i="2"/>
  <c r="BD21" i="2"/>
  <c r="BD16" i="2"/>
  <c r="BD17" i="2"/>
  <c r="BD15" i="2"/>
  <c r="BD12" i="2"/>
  <c r="BD5" i="2"/>
  <c r="BD35" i="2"/>
  <c r="BD34" i="2"/>
  <c r="BD26" i="2"/>
  <c r="BD19" i="2"/>
  <c r="BD9" i="2"/>
  <c r="BD33" i="2"/>
  <c r="BD32" i="2"/>
  <c r="BD24" i="2"/>
  <c r="BC37" i="2"/>
  <c r="BC173" i="2" s="1"/>
  <c r="BE6" i="2"/>
  <c r="BH33" i="9" l="1"/>
  <c r="BH59" i="9"/>
  <c r="BH34" i="9"/>
  <c r="BH32" i="9"/>
  <c r="BH31" i="9"/>
  <c r="BH30" i="9"/>
  <c r="BH29" i="9"/>
  <c r="BH28" i="9"/>
  <c r="BH25" i="9"/>
  <c r="BH24" i="9"/>
  <c r="BH23" i="9"/>
  <c r="BH22" i="9"/>
  <c r="BH21" i="9"/>
  <c r="BH20" i="9"/>
  <c r="BH19" i="9"/>
  <c r="BH18" i="9"/>
  <c r="BH17" i="9"/>
  <c r="BH16" i="9"/>
  <c r="BH15" i="9"/>
  <c r="BH14" i="9"/>
  <c r="BH13" i="9"/>
  <c r="BH12" i="9"/>
  <c r="BH11" i="9"/>
  <c r="BH10" i="9"/>
  <c r="BH9" i="9"/>
  <c r="BH27" i="9"/>
  <c r="BH26" i="9"/>
  <c r="BI6" i="9"/>
  <c r="BH5" i="9"/>
  <c r="BH35" i="9"/>
  <c r="BE265" i="2"/>
  <c r="BE46" i="9"/>
  <c r="BA4" i="10"/>
  <c r="BB5" i="10"/>
  <c r="BE218" i="2"/>
  <c r="BE43" i="9"/>
  <c r="BF44" i="9"/>
  <c r="BE81" i="9"/>
  <c r="BE92" i="9"/>
  <c r="BF75" i="9"/>
  <c r="BB169" i="2"/>
  <c r="BF41" i="9" s="1"/>
  <c r="BB240" i="2"/>
  <c r="BB257" i="2" s="1"/>
  <c r="BC171" i="2"/>
  <c r="AZ17" i="10"/>
  <c r="AZ18" i="10"/>
  <c r="AZ16" i="10"/>
  <c r="BG39" i="9"/>
  <c r="BC234" i="2"/>
  <c r="BO11" i="11"/>
  <c r="BN10" i="11"/>
  <c r="BE131" i="2"/>
  <c r="BE130" i="2"/>
  <c r="BE129" i="2"/>
  <c r="BE128" i="2"/>
  <c r="BE127" i="2"/>
  <c r="BE126" i="2"/>
  <c r="BE125" i="2"/>
  <c r="BE124" i="2"/>
  <c r="BE123" i="2"/>
  <c r="BE122" i="2"/>
  <c r="BE121" i="2"/>
  <c r="BE120" i="2"/>
  <c r="BE118" i="2"/>
  <c r="BE117" i="2"/>
  <c r="BE116" i="2"/>
  <c r="BE115" i="2"/>
  <c r="BE119" i="2"/>
  <c r="BE114" i="2"/>
  <c r="BE113" i="2"/>
  <c r="BE112" i="2"/>
  <c r="BE111" i="2"/>
  <c r="BE110" i="2"/>
  <c r="BE109" i="2"/>
  <c r="BE108" i="2"/>
  <c r="BE107" i="2"/>
  <c r="BE106" i="2"/>
  <c r="BE105" i="2"/>
  <c r="BA18" i="7"/>
  <c r="BA17" i="7"/>
  <c r="BA16" i="7"/>
  <c r="BC4" i="7"/>
  <c r="BD5" i="7"/>
  <c r="BD69" i="2"/>
  <c r="BD167" i="2" s="1"/>
  <c r="BE67" i="2"/>
  <c r="BE66" i="2"/>
  <c r="BE65" i="2"/>
  <c r="BE64" i="2"/>
  <c r="BE63" i="2"/>
  <c r="BE62" i="2"/>
  <c r="BE59" i="2"/>
  <c r="BE57" i="2"/>
  <c r="BE56" i="2"/>
  <c r="BE47" i="2"/>
  <c r="BE61" i="2"/>
  <c r="BE60" i="2"/>
  <c r="BE58" i="2"/>
  <c r="BE46" i="2"/>
  <c r="BE44" i="2"/>
  <c r="BE55" i="2"/>
  <c r="BE54" i="2"/>
  <c r="BE53" i="2"/>
  <c r="BE52" i="2"/>
  <c r="BE51" i="2"/>
  <c r="BE50" i="2"/>
  <c r="BE49" i="2"/>
  <c r="BE48" i="2"/>
  <c r="BE42" i="2"/>
  <c r="BE41" i="2"/>
  <c r="BE45" i="2"/>
  <c r="BE43" i="2"/>
  <c r="BE95" i="2"/>
  <c r="BE73" i="2"/>
  <c r="BE83" i="2"/>
  <c r="BE78" i="2"/>
  <c r="BE92" i="2"/>
  <c r="BE91" i="2"/>
  <c r="BE89" i="2"/>
  <c r="BE88" i="2"/>
  <c r="BE96" i="2"/>
  <c r="BE74" i="2"/>
  <c r="BE75" i="2"/>
  <c r="BE76" i="2"/>
  <c r="BE85" i="2"/>
  <c r="BE86" i="2"/>
  <c r="BE87" i="2"/>
  <c r="BE90" i="2"/>
  <c r="BE93" i="2"/>
  <c r="BE94" i="2"/>
  <c r="BE97" i="2"/>
  <c r="BE98" i="2"/>
  <c r="BE99" i="2"/>
  <c r="BE84" i="2"/>
  <c r="BE77" i="2"/>
  <c r="BE79" i="2"/>
  <c r="BE82" i="2"/>
  <c r="BE81" i="2"/>
  <c r="BE80" i="2"/>
  <c r="BD101" i="2"/>
  <c r="BD37" i="2"/>
  <c r="BD173" i="2" s="1"/>
  <c r="BD133" i="2"/>
  <c r="BE30" i="2"/>
  <c r="BE19" i="2"/>
  <c r="BE17" i="2"/>
  <c r="BE14" i="2"/>
  <c r="BE28" i="2"/>
  <c r="BE23" i="2"/>
  <c r="BE22" i="2"/>
  <c r="BE20" i="2"/>
  <c r="BE16" i="2"/>
  <c r="BE18" i="2"/>
  <c r="BE11" i="2"/>
  <c r="BE27" i="2"/>
  <c r="BE25" i="2"/>
  <c r="BE24" i="2"/>
  <c r="BE21" i="2"/>
  <c r="BE26" i="2"/>
  <c r="BE15" i="2"/>
  <c r="BE9" i="2"/>
  <c r="BE33" i="2"/>
  <c r="BE32" i="2"/>
  <c r="BE31" i="2"/>
  <c r="BE29" i="2"/>
  <c r="BE5" i="2"/>
  <c r="BE35" i="2"/>
  <c r="BE34" i="2"/>
  <c r="BE13" i="2"/>
  <c r="BE12" i="2"/>
  <c r="BE10" i="2"/>
  <c r="BF6" i="2"/>
  <c r="BH37" i="9" l="1"/>
  <c r="BI32" i="9"/>
  <c r="BI21" i="9"/>
  <c r="BI28" i="9"/>
  <c r="BI23" i="9"/>
  <c r="BI22" i="9"/>
  <c r="BI15" i="9"/>
  <c r="BI14" i="9"/>
  <c r="BI12" i="9"/>
  <c r="BI11" i="9"/>
  <c r="BI35" i="9"/>
  <c r="BI33" i="9"/>
  <c r="BI27" i="9"/>
  <c r="BI30" i="9"/>
  <c r="BI25" i="9"/>
  <c r="BI20" i="9"/>
  <c r="BI10" i="9"/>
  <c r="BJ6" i="9"/>
  <c r="BI59" i="9"/>
  <c r="BI34" i="9"/>
  <c r="BI31" i="9"/>
  <c r="BI26" i="9"/>
  <c r="BI29" i="9"/>
  <c r="BI24" i="9"/>
  <c r="BI19" i="9"/>
  <c r="BI18" i="9"/>
  <c r="BI17" i="9"/>
  <c r="BI16" i="9"/>
  <c r="BI13" i="9"/>
  <c r="BI9" i="9"/>
  <c r="BI5" i="9"/>
  <c r="BF265" i="2"/>
  <c r="BF46" i="9"/>
  <c r="BC5" i="10"/>
  <c r="BB4" i="10"/>
  <c r="BF218" i="2"/>
  <c r="BD170" i="2"/>
  <c r="BH42" i="9" s="1"/>
  <c r="BF43" i="9"/>
  <c r="BG44" i="9"/>
  <c r="BF81" i="9"/>
  <c r="BF92" i="9"/>
  <c r="BG75" i="9"/>
  <c r="BC251" i="2"/>
  <c r="BC269" i="2" s="1"/>
  <c r="BC240" i="2"/>
  <c r="BC257" i="2" s="1"/>
  <c r="BD171" i="2"/>
  <c r="BC169" i="2"/>
  <c r="BG41" i="9" s="1"/>
  <c r="BA18" i="10"/>
  <c r="BA17" i="10"/>
  <c r="BA16" i="10"/>
  <c r="BH39" i="9"/>
  <c r="BD234" i="2"/>
  <c r="BD251" i="2" s="1"/>
  <c r="BD269" i="2" s="1"/>
  <c r="BP11" i="11"/>
  <c r="BO10" i="11"/>
  <c r="BF131" i="2"/>
  <c r="BF130" i="2"/>
  <c r="BF129" i="2"/>
  <c r="BF128" i="2"/>
  <c r="BF127" i="2"/>
  <c r="BF126" i="2"/>
  <c r="BF125" i="2"/>
  <c r="BF124" i="2"/>
  <c r="BF123" i="2"/>
  <c r="BF122" i="2"/>
  <c r="BF121" i="2"/>
  <c r="BF120" i="2"/>
  <c r="BF117" i="2"/>
  <c r="BF116" i="2"/>
  <c r="BF115" i="2"/>
  <c r="BF114" i="2"/>
  <c r="BF119" i="2"/>
  <c r="BF118" i="2"/>
  <c r="BF113" i="2"/>
  <c r="BF112" i="2"/>
  <c r="BF111" i="2"/>
  <c r="BF110" i="2"/>
  <c r="BF109" i="2"/>
  <c r="BF108" i="2"/>
  <c r="BF107" i="2"/>
  <c r="BF106" i="2"/>
  <c r="BF105" i="2"/>
  <c r="BB18" i="7"/>
  <c r="BB17" i="7"/>
  <c r="BB16" i="7"/>
  <c r="BE5" i="7"/>
  <c r="BD4" i="7"/>
  <c r="BE69" i="2"/>
  <c r="BE167" i="2" s="1"/>
  <c r="BF67" i="2"/>
  <c r="BF66" i="2"/>
  <c r="BF65" i="2"/>
  <c r="BF64" i="2"/>
  <c r="BF63" i="2"/>
  <c r="BF62" i="2"/>
  <c r="BF59" i="2"/>
  <c r="BF57" i="2"/>
  <c r="BF56" i="2"/>
  <c r="BF46" i="2"/>
  <c r="BF61" i="2"/>
  <c r="BF60" i="2"/>
  <c r="BF58" i="2"/>
  <c r="BF55" i="2"/>
  <c r="BF54" i="2"/>
  <c r="BF53" i="2"/>
  <c r="BF52" i="2"/>
  <c r="BF51" i="2"/>
  <c r="BF47" i="2"/>
  <c r="BF48" i="2"/>
  <c r="BF42" i="2"/>
  <c r="BF41" i="2"/>
  <c r="BF45" i="2"/>
  <c r="BF49" i="2"/>
  <c r="BF50" i="2"/>
  <c r="BF43" i="2"/>
  <c r="BF44" i="2"/>
  <c r="BF96" i="2"/>
  <c r="BF95" i="2"/>
  <c r="BF79" i="2"/>
  <c r="BF89" i="2"/>
  <c r="BF82" i="2"/>
  <c r="BF73" i="2"/>
  <c r="BF90" i="2"/>
  <c r="BF91" i="2"/>
  <c r="BF88" i="2"/>
  <c r="BF83" i="2"/>
  <c r="BF97" i="2"/>
  <c r="BF78" i="2"/>
  <c r="BF84" i="2"/>
  <c r="BF74" i="2"/>
  <c r="BF81" i="2"/>
  <c r="BF80" i="2"/>
  <c r="BF75" i="2"/>
  <c r="BF77" i="2"/>
  <c r="BF76" i="2"/>
  <c r="BF99" i="2"/>
  <c r="BF98" i="2"/>
  <c r="BF85" i="2"/>
  <c r="BF94" i="2"/>
  <c r="BF93" i="2"/>
  <c r="BF92" i="2"/>
  <c r="BF86" i="2"/>
  <c r="BF87" i="2"/>
  <c r="BE37" i="2"/>
  <c r="BE173" i="2" s="1"/>
  <c r="BE133" i="2"/>
  <c r="BE101" i="2"/>
  <c r="BE170" i="2" s="1"/>
  <c r="BI42" i="9" s="1"/>
  <c r="BF22" i="2"/>
  <c r="BF10" i="2"/>
  <c r="BF23" i="2"/>
  <c r="BF14" i="2"/>
  <c r="BF24" i="2"/>
  <c r="BF19" i="2"/>
  <c r="BF11" i="2"/>
  <c r="BF32" i="2"/>
  <c r="BF27" i="2"/>
  <c r="BF31" i="2"/>
  <c r="BF30" i="2"/>
  <c r="BF21" i="2"/>
  <c r="BF20" i="2"/>
  <c r="BF28" i="2"/>
  <c r="BF16" i="2"/>
  <c r="BF15" i="2"/>
  <c r="BF17" i="2"/>
  <c r="BF5" i="2"/>
  <c r="BF35" i="2"/>
  <c r="BF34" i="2"/>
  <c r="BF25" i="2"/>
  <c r="BF18" i="2"/>
  <c r="BF13" i="2"/>
  <c r="BF9" i="2"/>
  <c r="BF33" i="2"/>
  <c r="BF29" i="2"/>
  <c r="BF26" i="2"/>
  <c r="BF12" i="2"/>
  <c r="BG6" i="2"/>
  <c r="BI37" i="9" l="1"/>
  <c r="BJ23" i="9"/>
  <c r="BJ10" i="9"/>
  <c r="BK6" i="9"/>
  <c r="BJ35" i="9"/>
  <c r="BJ34" i="9"/>
  <c r="BJ33" i="9"/>
  <c r="BJ31" i="9"/>
  <c r="BJ29" i="9"/>
  <c r="BJ28" i="9"/>
  <c r="BJ25" i="9"/>
  <c r="BJ19" i="9"/>
  <c r="BJ18" i="9"/>
  <c r="BJ16" i="9"/>
  <c r="BJ13" i="9"/>
  <c r="BJ9" i="9"/>
  <c r="BJ32" i="9"/>
  <c r="BJ26" i="9"/>
  <c r="BJ20" i="9"/>
  <c r="BJ15" i="9"/>
  <c r="BJ21" i="9"/>
  <c r="BJ5" i="9"/>
  <c r="BJ59" i="9"/>
  <c r="BJ30" i="9"/>
  <c r="BJ24" i="9"/>
  <c r="BJ22" i="9"/>
  <c r="BJ17" i="9"/>
  <c r="BJ14" i="9"/>
  <c r="BJ12" i="9"/>
  <c r="BJ11" i="9"/>
  <c r="BJ27" i="9"/>
  <c r="BG265" i="2"/>
  <c r="BG46" i="9"/>
  <c r="BC4" i="10"/>
  <c r="BD5" i="10"/>
  <c r="BG218" i="2"/>
  <c r="BG43" i="9"/>
  <c r="BH75" i="9"/>
  <c r="BH44" i="9"/>
  <c r="BG81" i="9"/>
  <c r="BG92" i="9"/>
  <c r="BB18" i="10"/>
  <c r="BD240" i="2"/>
  <c r="BD257" i="2" s="1"/>
  <c r="BD169" i="2"/>
  <c r="BH41" i="9" s="1"/>
  <c r="BE171" i="2"/>
  <c r="BB17" i="10"/>
  <c r="BB16" i="10"/>
  <c r="BI39" i="9"/>
  <c r="BE234" i="2"/>
  <c r="BQ11" i="11"/>
  <c r="BP10" i="11"/>
  <c r="BG131" i="2"/>
  <c r="BG130" i="2"/>
  <c r="BG129" i="2"/>
  <c r="BG128" i="2"/>
  <c r="BG127" i="2"/>
  <c r="BG126" i="2"/>
  <c r="BG125" i="2"/>
  <c r="BG124" i="2"/>
  <c r="BG123" i="2"/>
  <c r="BG122" i="2"/>
  <c r="BG121" i="2"/>
  <c r="BG120" i="2"/>
  <c r="BG118" i="2"/>
  <c r="BG117" i="2"/>
  <c r="BG116" i="2"/>
  <c r="BG114" i="2"/>
  <c r="BG119" i="2"/>
  <c r="BG115" i="2"/>
  <c r="BG113" i="2"/>
  <c r="BG112" i="2"/>
  <c r="BG111" i="2"/>
  <c r="BG110" i="2"/>
  <c r="BG109" i="2"/>
  <c r="BG108" i="2"/>
  <c r="BG107" i="2"/>
  <c r="BG106" i="2"/>
  <c r="BG105" i="2"/>
  <c r="BC18" i="7"/>
  <c r="BC17" i="7"/>
  <c r="BC16" i="7"/>
  <c r="BE4" i="7"/>
  <c r="BF5" i="7"/>
  <c r="BF69" i="2"/>
  <c r="BF167" i="2" s="1"/>
  <c r="BG67" i="2"/>
  <c r="BG66" i="2"/>
  <c r="BG65" i="2"/>
  <c r="BG64" i="2"/>
  <c r="BG63" i="2"/>
  <c r="BG62" i="2"/>
  <c r="BG56" i="2"/>
  <c r="BG50" i="2"/>
  <c r="BG61" i="2"/>
  <c r="BG60" i="2"/>
  <c r="BG59" i="2"/>
  <c r="BG58" i="2"/>
  <c r="BG57" i="2"/>
  <c r="BG49" i="2"/>
  <c r="BG46" i="2"/>
  <c r="BG55" i="2"/>
  <c r="BG54" i="2"/>
  <c r="BG53" i="2"/>
  <c r="BG52" i="2"/>
  <c r="BG51" i="2"/>
  <c r="BG47" i="2"/>
  <c r="BG43" i="2"/>
  <c r="BG48" i="2"/>
  <c r="BG42" i="2"/>
  <c r="BG41" i="2"/>
  <c r="BG45" i="2"/>
  <c r="BG44" i="2"/>
  <c r="BG96" i="2"/>
  <c r="BG94" i="2"/>
  <c r="BG95" i="2"/>
  <c r="BG78" i="2"/>
  <c r="BG88" i="2"/>
  <c r="BG90" i="2"/>
  <c r="BG73" i="2"/>
  <c r="BG89" i="2"/>
  <c r="BG74" i="2"/>
  <c r="BG97" i="2"/>
  <c r="BG75" i="2"/>
  <c r="BG84" i="2"/>
  <c r="BG76" i="2"/>
  <c r="BG85" i="2"/>
  <c r="BG86" i="2"/>
  <c r="BG87" i="2"/>
  <c r="BG91" i="2"/>
  <c r="BG92" i="2"/>
  <c r="BG93" i="2"/>
  <c r="BG98" i="2"/>
  <c r="BG99" i="2"/>
  <c r="BG81" i="2"/>
  <c r="BG77" i="2"/>
  <c r="BG79" i="2"/>
  <c r="BG83" i="2"/>
  <c r="BG80" i="2"/>
  <c r="BG82" i="2"/>
  <c r="BF133" i="2"/>
  <c r="BF101" i="2"/>
  <c r="BG24" i="2"/>
  <c r="BG20" i="2"/>
  <c r="BG13" i="2"/>
  <c r="BG10" i="2"/>
  <c r="BG25" i="2"/>
  <c r="BG21" i="2"/>
  <c r="BG18" i="2"/>
  <c r="BG17" i="2"/>
  <c r="BG28" i="2"/>
  <c r="BG19" i="2"/>
  <c r="BG30" i="2"/>
  <c r="BG14" i="2"/>
  <c r="BG12" i="2"/>
  <c r="BG22" i="2"/>
  <c r="BG29" i="2"/>
  <c r="BG26" i="2"/>
  <c r="BG32" i="2"/>
  <c r="BG23" i="2"/>
  <c r="BG5" i="2"/>
  <c r="BG33" i="2"/>
  <c r="BG31" i="2"/>
  <c r="BG9" i="2"/>
  <c r="BG35" i="2"/>
  <c r="BG34" i="2"/>
  <c r="BG27" i="2"/>
  <c r="BG16" i="2"/>
  <c r="BG15" i="2"/>
  <c r="BG11" i="2"/>
  <c r="BF37" i="2"/>
  <c r="BF173" i="2" s="1"/>
  <c r="BH6" i="2"/>
  <c r="BJ37" i="9" l="1"/>
  <c r="BK59" i="9"/>
  <c r="BK34" i="9"/>
  <c r="BK33" i="9"/>
  <c r="BK31" i="9"/>
  <c r="BK30" i="9"/>
  <c r="BK25" i="9"/>
  <c r="BK23" i="9"/>
  <c r="BK22" i="9"/>
  <c r="BK19" i="9"/>
  <c r="BK18" i="9"/>
  <c r="BK17" i="9"/>
  <c r="BK14" i="9"/>
  <c r="BK12" i="9"/>
  <c r="BK9" i="9"/>
  <c r="BK15" i="9"/>
  <c r="BK21" i="9"/>
  <c r="BL6" i="9"/>
  <c r="BK35" i="9"/>
  <c r="BK32" i="9"/>
  <c r="BK26" i="9"/>
  <c r="BK29" i="9"/>
  <c r="BK28" i="9"/>
  <c r="BK27" i="9"/>
  <c r="BK24" i="9"/>
  <c r="BK20" i="9"/>
  <c r="BK16" i="9"/>
  <c r="BK10" i="9"/>
  <c r="BK13" i="9"/>
  <c r="BK11" i="9"/>
  <c r="BK5" i="9"/>
  <c r="BH265" i="2"/>
  <c r="BH46" i="9"/>
  <c r="BE5" i="10"/>
  <c r="BD4" i="10"/>
  <c r="BH218" i="2"/>
  <c r="BF170" i="2"/>
  <c r="BJ42" i="9" s="1"/>
  <c r="BH92" i="9"/>
  <c r="BI44" i="9"/>
  <c r="BH43" i="9"/>
  <c r="BH81" i="9"/>
  <c r="BI75" i="9"/>
  <c r="BL59" i="9"/>
  <c r="BE251" i="2"/>
  <c r="BE269" i="2" s="1"/>
  <c r="BE240" i="2"/>
  <c r="BE257" i="2" s="1"/>
  <c r="BC18" i="10"/>
  <c r="BC17" i="10"/>
  <c r="BC16" i="10"/>
  <c r="BE169" i="2"/>
  <c r="BI41" i="9" s="1"/>
  <c r="BF171" i="2"/>
  <c r="BJ39" i="9"/>
  <c r="BF234" i="2"/>
  <c r="BF251" i="2" s="1"/>
  <c r="BF269" i="2" s="1"/>
  <c r="BR11" i="11"/>
  <c r="BQ10" i="11"/>
  <c r="BL35" i="9"/>
  <c r="BL34" i="9"/>
  <c r="BL33" i="9"/>
  <c r="BL32" i="9"/>
  <c r="BL31" i="9"/>
  <c r="BL27" i="9"/>
  <c r="BL30" i="9"/>
  <c r="BL29" i="9"/>
  <c r="BL28" i="9"/>
  <c r="BL25" i="9"/>
  <c r="BL24" i="9"/>
  <c r="BL23" i="9"/>
  <c r="BL22" i="9"/>
  <c r="BL21" i="9"/>
  <c r="BL20" i="9"/>
  <c r="BL19" i="9"/>
  <c r="BL18" i="9"/>
  <c r="BL17" i="9"/>
  <c r="BL16" i="9"/>
  <c r="BL15" i="9"/>
  <c r="BL14" i="9"/>
  <c r="BL13" i="9"/>
  <c r="BL12" i="9"/>
  <c r="BL11" i="9"/>
  <c r="BL10" i="9"/>
  <c r="BL9" i="9"/>
  <c r="BL26" i="9"/>
  <c r="BM6" i="9"/>
  <c r="BL5" i="9"/>
  <c r="BH131" i="2"/>
  <c r="BH130" i="2"/>
  <c r="BH129" i="2"/>
  <c r="BH128" i="2"/>
  <c r="BH127" i="2"/>
  <c r="BH126" i="2"/>
  <c r="BH125" i="2"/>
  <c r="BH124" i="2"/>
  <c r="BH123" i="2"/>
  <c r="BH122" i="2"/>
  <c r="BH121" i="2"/>
  <c r="BH120" i="2"/>
  <c r="BH118" i="2"/>
  <c r="BH116" i="2"/>
  <c r="BH115" i="2"/>
  <c r="BH119" i="2"/>
  <c r="BH117" i="2"/>
  <c r="BH114" i="2"/>
  <c r="BH113" i="2"/>
  <c r="BH112" i="2"/>
  <c r="BH111" i="2"/>
  <c r="BH110" i="2"/>
  <c r="BH109" i="2"/>
  <c r="BH108" i="2"/>
  <c r="BH107" i="2"/>
  <c r="BH106" i="2"/>
  <c r="BH105" i="2"/>
  <c r="BD18" i="7"/>
  <c r="BD17" i="7"/>
  <c r="BD16" i="7"/>
  <c r="BG5" i="7"/>
  <c r="BF4" i="7"/>
  <c r="BG69" i="2"/>
  <c r="BG167" i="2" s="1"/>
  <c r="BH67" i="2"/>
  <c r="BH66" i="2"/>
  <c r="BH65" i="2"/>
  <c r="BH64" i="2"/>
  <c r="BH63" i="2"/>
  <c r="BH62" i="2"/>
  <c r="BH59" i="2"/>
  <c r="BH57" i="2"/>
  <c r="BH56" i="2"/>
  <c r="BH50" i="2"/>
  <c r="BH49" i="2"/>
  <c r="BH46" i="2"/>
  <c r="BH61" i="2"/>
  <c r="BH60" i="2"/>
  <c r="BH58" i="2"/>
  <c r="BH45" i="2"/>
  <c r="BH55" i="2"/>
  <c r="BH54" i="2"/>
  <c r="BH53" i="2"/>
  <c r="BH52" i="2"/>
  <c r="BH51" i="2"/>
  <c r="BH48" i="2"/>
  <c r="BH42" i="2"/>
  <c r="BH41" i="2"/>
  <c r="BH44" i="2"/>
  <c r="BH47" i="2"/>
  <c r="BH43" i="2"/>
  <c r="BH78" i="2"/>
  <c r="BH88" i="2"/>
  <c r="BH96" i="2"/>
  <c r="BH89" i="2"/>
  <c r="BH90" i="2"/>
  <c r="BH91" i="2"/>
  <c r="BH73" i="2"/>
  <c r="BH95" i="2"/>
  <c r="BH84" i="2"/>
  <c r="BH97" i="2"/>
  <c r="BH74" i="2"/>
  <c r="BH75" i="2"/>
  <c r="BH77" i="2"/>
  <c r="BH76" i="2"/>
  <c r="BH85" i="2"/>
  <c r="BH86" i="2"/>
  <c r="BH83" i="2"/>
  <c r="BH82" i="2"/>
  <c r="BH87" i="2"/>
  <c r="BH92" i="2"/>
  <c r="BH93" i="2"/>
  <c r="BH94" i="2"/>
  <c r="BH79" i="2"/>
  <c r="BH98" i="2"/>
  <c r="BH99" i="2"/>
  <c r="BH81" i="2"/>
  <c r="BH80" i="2"/>
  <c r="BG133" i="2"/>
  <c r="BG101" i="2"/>
  <c r="BG170" i="2" s="1"/>
  <c r="BK42" i="9" s="1"/>
  <c r="BH17" i="2"/>
  <c r="BH20" i="2"/>
  <c r="BH13" i="2"/>
  <c r="BH32" i="2"/>
  <c r="BH31" i="2"/>
  <c r="BH21" i="2"/>
  <c r="BH28" i="2"/>
  <c r="BH19" i="2"/>
  <c r="BH18" i="2"/>
  <c r="BH27" i="2"/>
  <c r="BH10" i="2"/>
  <c r="BH25" i="2"/>
  <c r="BH35" i="2"/>
  <c r="BH34" i="2"/>
  <c r="BH30" i="2"/>
  <c r="BH11" i="2"/>
  <c r="BH9" i="2"/>
  <c r="BH5" i="2"/>
  <c r="BH33" i="2"/>
  <c r="BH29" i="2"/>
  <c r="BH15" i="2"/>
  <c r="BH26" i="2"/>
  <c r="BH24" i="2"/>
  <c r="BH23" i="2"/>
  <c r="BH22" i="2"/>
  <c r="BH16" i="2"/>
  <c r="BH12" i="2"/>
  <c r="BH14" i="2"/>
  <c r="BG37" i="2"/>
  <c r="BG173" i="2" s="1"/>
  <c r="BI6" i="2"/>
  <c r="BK37" i="9" l="1"/>
  <c r="BI265" i="2"/>
  <c r="BI46" i="9"/>
  <c r="BF5" i="10"/>
  <c r="BE4" i="10"/>
  <c r="BI218" i="2"/>
  <c r="BJ44" i="9"/>
  <c r="BI43" i="9"/>
  <c r="BI81" i="9"/>
  <c r="BI92" i="9"/>
  <c r="BJ75" i="9"/>
  <c r="BM59" i="9"/>
  <c r="BF240" i="2"/>
  <c r="BF257" i="2" s="1"/>
  <c r="BG171" i="2"/>
  <c r="BF169" i="2"/>
  <c r="BJ41" i="9" s="1"/>
  <c r="BD18" i="10"/>
  <c r="BD17" i="10"/>
  <c r="BD16" i="10"/>
  <c r="BK39" i="9"/>
  <c r="BG234" i="2"/>
  <c r="BS11" i="11"/>
  <c r="BR10" i="11"/>
  <c r="BM35" i="9"/>
  <c r="BM34" i="9"/>
  <c r="BM33" i="9"/>
  <c r="BM32" i="9"/>
  <c r="BM31" i="9"/>
  <c r="BM30" i="9"/>
  <c r="BM29" i="9"/>
  <c r="BM28" i="9"/>
  <c r="BM21" i="9"/>
  <c r="BM25" i="9"/>
  <c r="BM24" i="9"/>
  <c r="BM23" i="9"/>
  <c r="BM22" i="9"/>
  <c r="BM20" i="9"/>
  <c r="BM19" i="9"/>
  <c r="BM18" i="9"/>
  <c r="BM17" i="9"/>
  <c r="BM16" i="9"/>
  <c r="BM15" i="9"/>
  <c r="BM10" i="9"/>
  <c r="BM14" i="9"/>
  <c r="BM13" i="9"/>
  <c r="BM12" i="9"/>
  <c r="BM11" i="9"/>
  <c r="BM9" i="9"/>
  <c r="BM26" i="9"/>
  <c r="BM27" i="9"/>
  <c r="BN6" i="9"/>
  <c r="BM5" i="9"/>
  <c r="BL37" i="9"/>
  <c r="BI131" i="2"/>
  <c r="BI130" i="2"/>
  <c r="BI129" i="2"/>
  <c r="BI128" i="2"/>
  <c r="BI127" i="2"/>
  <c r="BI126" i="2"/>
  <c r="BI125" i="2"/>
  <c r="BI124" i="2"/>
  <c r="BI123" i="2"/>
  <c r="BI122" i="2"/>
  <c r="BI121" i="2"/>
  <c r="BI120" i="2"/>
  <c r="BI117" i="2"/>
  <c r="BI116" i="2"/>
  <c r="BI115" i="2"/>
  <c r="BI114" i="2"/>
  <c r="BI119" i="2"/>
  <c r="BI118" i="2"/>
  <c r="BI113" i="2"/>
  <c r="BI112" i="2"/>
  <c r="BI111" i="2"/>
  <c r="BI110" i="2"/>
  <c r="BI109" i="2"/>
  <c r="BI108" i="2"/>
  <c r="BI107" i="2"/>
  <c r="BI106" i="2"/>
  <c r="BI105" i="2"/>
  <c r="BE18" i="7"/>
  <c r="BE17" i="7"/>
  <c r="BE16" i="7"/>
  <c r="BG4" i="7"/>
  <c r="BH5" i="7"/>
  <c r="BH69" i="2"/>
  <c r="BH167" i="2" s="1"/>
  <c r="BI67" i="2"/>
  <c r="BI66" i="2"/>
  <c r="BI65" i="2"/>
  <c r="BI64" i="2"/>
  <c r="BI63" i="2"/>
  <c r="BI62" i="2"/>
  <c r="BI57" i="2"/>
  <c r="BI56" i="2"/>
  <c r="BI49" i="2"/>
  <c r="BI47" i="2"/>
  <c r="BI61" i="2"/>
  <c r="BI60" i="2"/>
  <c r="BI59" i="2"/>
  <c r="BI58" i="2"/>
  <c r="BI50" i="2"/>
  <c r="BI55" i="2"/>
  <c r="BI54" i="2"/>
  <c r="BI53" i="2"/>
  <c r="BI52" i="2"/>
  <c r="BI51" i="2"/>
  <c r="BI48" i="2"/>
  <c r="BI42" i="2"/>
  <c r="BI41" i="2"/>
  <c r="BI44" i="2"/>
  <c r="BI46" i="2"/>
  <c r="BI45" i="2"/>
  <c r="BI43" i="2"/>
  <c r="BI96" i="2"/>
  <c r="BI95" i="2"/>
  <c r="BI80" i="2"/>
  <c r="BI89" i="2"/>
  <c r="BI77" i="2"/>
  <c r="BI88" i="2"/>
  <c r="BI81" i="2"/>
  <c r="BI90" i="2"/>
  <c r="BI73" i="2"/>
  <c r="BI97" i="2"/>
  <c r="BI84" i="2"/>
  <c r="BI74" i="2"/>
  <c r="BI83" i="2"/>
  <c r="BI75" i="2"/>
  <c r="BI76" i="2"/>
  <c r="BI91" i="2"/>
  <c r="BI85" i="2"/>
  <c r="BI86" i="2"/>
  <c r="BI87" i="2"/>
  <c r="BI92" i="2"/>
  <c r="BI93" i="2"/>
  <c r="BI94" i="2"/>
  <c r="BI98" i="2"/>
  <c r="BI99" i="2"/>
  <c r="BI78" i="2"/>
  <c r="BI79" i="2"/>
  <c r="BI82" i="2"/>
  <c r="BH133" i="2"/>
  <c r="BH101" i="2"/>
  <c r="BI24" i="2"/>
  <c r="BI15" i="2"/>
  <c r="BI10" i="2"/>
  <c r="BI21" i="2"/>
  <c r="BI14" i="2"/>
  <c r="BI9" i="2"/>
  <c r="BI32" i="2"/>
  <c r="BI31" i="2"/>
  <c r="BI29" i="2"/>
  <c r="BI28" i="2"/>
  <c r="BI30" i="2"/>
  <c r="BI23" i="2"/>
  <c r="BI20" i="2"/>
  <c r="BI25" i="2"/>
  <c r="BI16" i="2"/>
  <c r="BI12" i="2"/>
  <c r="BI17" i="2"/>
  <c r="BI26" i="2"/>
  <c r="BI19" i="2"/>
  <c r="BI27" i="2"/>
  <c r="BI18" i="2"/>
  <c r="BI5" i="2"/>
  <c r="BI33" i="2"/>
  <c r="BI13" i="2"/>
  <c r="BI11" i="2"/>
  <c r="BI35" i="2"/>
  <c r="BI34" i="2"/>
  <c r="BI22" i="2"/>
  <c r="BH37" i="2"/>
  <c r="BH173" i="2" s="1"/>
  <c r="BJ6" i="2"/>
  <c r="BJ265" i="2" l="1"/>
  <c r="BJ46" i="9"/>
  <c r="BG5" i="10"/>
  <c r="BF4" i="10"/>
  <c r="BJ218" i="2"/>
  <c r="BH170" i="2"/>
  <c r="BL42" i="9" s="1"/>
  <c r="BJ43" i="9"/>
  <c r="BK44" i="9"/>
  <c r="BJ81" i="9"/>
  <c r="BJ92" i="9"/>
  <c r="BK75" i="9"/>
  <c r="BN59" i="9"/>
  <c r="BG251" i="2"/>
  <c r="BG269" i="2" s="1"/>
  <c r="BG240" i="2"/>
  <c r="BG257" i="2" s="1"/>
  <c r="BG169" i="2"/>
  <c r="BK41" i="9" s="1"/>
  <c r="BH171" i="2"/>
  <c r="BE18" i="10"/>
  <c r="BE17" i="10"/>
  <c r="BE16" i="10"/>
  <c r="BL39" i="9"/>
  <c r="BH234" i="2"/>
  <c r="BH251" i="2" s="1"/>
  <c r="BH269" i="2" s="1"/>
  <c r="BT11" i="11"/>
  <c r="BS10" i="11"/>
  <c r="BN35" i="9"/>
  <c r="BN34" i="9"/>
  <c r="BN33" i="9"/>
  <c r="BN32" i="9"/>
  <c r="BN31" i="9"/>
  <c r="BN27" i="9"/>
  <c r="BN21" i="9"/>
  <c r="BN30" i="9"/>
  <c r="BN29" i="9"/>
  <c r="BN28" i="9"/>
  <c r="BN25" i="9"/>
  <c r="BN24" i="9"/>
  <c r="BN23" i="9"/>
  <c r="BN22" i="9"/>
  <c r="BN20" i="9"/>
  <c r="BN19" i="9"/>
  <c r="BN18" i="9"/>
  <c r="BN17" i="9"/>
  <c r="BN16" i="9"/>
  <c r="BN15" i="9"/>
  <c r="BN14" i="9"/>
  <c r="BN13" i="9"/>
  <c r="BN12" i="9"/>
  <c r="BN11" i="9"/>
  <c r="BN10" i="9"/>
  <c r="BN9" i="9"/>
  <c r="BN26" i="9"/>
  <c r="BN5" i="9"/>
  <c r="BO6" i="9"/>
  <c r="BM37" i="9"/>
  <c r="BJ131" i="2"/>
  <c r="BJ130" i="2"/>
  <c r="BJ129" i="2"/>
  <c r="BJ128" i="2"/>
  <c r="BJ127" i="2"/>
  <c r="BJ126" i="2"/>
  <c r="BJ125" i="2"/>
  <c r="BJ124" i="2"/>
  <c r="BJ123" i="2"/>
  <c r="BJ122" i="2"/>
  <c r="BJ121" i="2"/>
  <c r="BJ120" i="2"/>
  <c r="BJ118" i="2"/>
  <c r="BJ117" i="2"/>
  <c r="BJ116" i="2"/>
  <c r="BJ114" i="2"/>
  <c r="BJ119" i="2"/>
  <c r="BJ115" i="2"/>
  <c r="BJ113" i="2"/>
  <c r="BJ112" i="2"/>
  <c r="BJ111" i="2"/>
  <c r="BJ110" i="2"/>
  <c r="BJ109" i="2"/>
  <c r="BJ108" i="2"/>
  <c r="BJ107" i="2"/>
  <c r="BJ106" i="2"/>
  <c r="BJ105" i="2"/>
  <c r="BF18" i="7"/>
  <c r="BF17" i="7"/>
  <c r="BF16" i="7"/>
  <c r="BH4" i="7"/>
  <c r="BI5" i="7"/>
  <c r="BI69" i="2"/>
  <c r="BI167" i="2" s="1"/>
  <c r="BJ67" i="2"/>
  <c r="BJ66" i="2"/>
  <c r="BJ65" i="2"/>
  <c r="BJ64" i="2"/>
  <c r="BJ63" i="2"/>
  <c r="BJ62" i="2"/>
  <c r="BJ59" i="2"/>
  <c r="BJ56" i="2"/>
  <c r="BJ50" i="2"/>
  <c r="BJ61" i="2"/>
  <c r="BJ60" i="2"/>
  <c r="BJ58" i="2"/>
  <c r="BJ57" i="2"/>
  <c r="BJ49" i="2"/>
  <c r="BJ46" i="2"/>
  <c r="BJ45" i="2"/>
  <c r="BJ44" i="2"/>
  <c r="BJ43" i="2"/>
  <c r="BJ55" i="2"/>
  <c r="BJ54" i="2"/>
  <c r="BJ53" i="2"/>
  <c r="BJ52" i="2"/>
  <c r="BJ51" i="2"/>
  <c r="BJ47" i="2"/>
  <c r="BJ48" i="2"/>
  <c r="BJ42" i="2"/>
  <c r="BJ41" i="2"/>
  <c r="BJ92" i="2"/>
  <c r="BJ95" i="2"/>
  <c r="BJ78" i="2"/>
  <c r="BJ82" i="2"/>
  <c r="BJ97" i="2"/>
  <c r="BJ81" i="2"/>
  <c r="BJ96" i="2"/>
  <c r="BJ73" i="2"/>
  <c r="BJ87" i="2"/>
  <c r="BJ90" i="2"/>
  <c r="BJ89" i="2"/>
  <c r="BJ80" i="2"/>
  <c r="BJ83" i="2"/>
  <c r="BJ77" i="2"/>
  <c r="BJ79" i="2"/>
  <c r="BJ84" i="2"/>
  <c r="BJ99" i="2"/>
  <c r="BJ98" i="2"/>
  <c r="BJ94" i="2"/>
  <c r="BJ93" i="2"/>
  <c r="BJ88" i="2"/>
  <c r="BJ86" i="2"/>
  <c r="BJ85" i="2"/>
  <c r="BJ76" i="2"/>
  <c r="BJ75" i="2"/>
  <c r="BJ91" i="2"/>
  <c r="BJ74" i="2"/>
  <c r="BI133" i="2"/>
  <c r="BI101" i="2"/>
  <c r="BJ17" i="2"/>
  <c r="BJ9" i="2"/>
  <c r="BJ16" i="2"/>
  <c r="BJ23" i="2"/>
  <c r="BJ11" i="2"/>
  <c r="BJ32" i="2"/>
  <c r="BJ30" i="2"/>
  <c r="BJ26" i="2"/>
  <c r="BJ22" i="2"/>
  <c r="BJ27" i="2"/>
  <c r="BJ19" i="2"/>
  <c r="BJ18" i="2"/>
  <c r="BJ20" i="2"/>
  <c r="BJ15" i="2"/>
  <c r="BJ31" i="2"/>
  <c r="BJ10" i="2"/>
  <c r="BJ12" i="2"/>
  <c r="BJ25" i="2"/>
  <c r="BJ28" i="2"/>
  <c r="BJ24" i="2"/>
  <c r="BJ5" i="2"/>
  <c r="BJ35" i="2"/>
  <c r="BJ34" i="2"/>
  <c r="BJ33" i="2"/>
  <c r="BJ29" i="2"/>
  <c r="BJ21" i="2"/>
  <c r="BJ14" i="2"/>
  <c r="BJ13" i="2"/>
  <c r="BI37" i="2"/>
  <c r="BI173" i="2" s="1"/>
  <c r="BK6" i="2"/>
  <c r="BK265" i="2" l="1"/>
  <c r="BK46" i="9"/>
  <c r="BH5" i="10"/>
  <c r="BG4" i="10"/>
  <c r="BK218" i="2"/>
  <c r="BI170" i="2"/>
  <c r="BM42" i="9" s="1"/>
  <c r="BK43" i="9"/>
  <c r="BL44" i="9"/>
  <c r="BK81" i="9"/>
  <c r="BK92" i="9"/>
  <c r="BL75" i="9"/>
  <c r="BO59" i="9"/>
  <c r="BH169" i="2"/>
  <c r="BL41" i="9" s="1"/>
  <c r="BH240" i="2"/>
  <c r="BH257" i="2" s="1"/>
  <c r="BF18" i="10"/>
  <c r="BF17" i="10"/>
  <c r="BF16" i="10"/>
  <c r="BI171" i="2"/>
  <c r="BM39" i="9"/>
  <c r="BI234" i="2"/>
  <c r="BU11" i="11"/>
  <c r="BT10" i="11"/>
  <c r="BO35" i="9"/>
  <c r="BO34" i="9"/>
  <c r="BO33" i="9"/>
  <c r="BO32" i="9"/>
  <c r="BO31" i="9"/>
  <c r="BO27" i="9"/>
  <c r="BO26" i="9"/>
  <c r="BO21" i="9"/>
  <c r="BO30" i="9"/>
  <c r="BO29" i="9"/>
  <c r="BO28" i="9"/>
  <c r="BO25" i="9"/>
  <c r="BO24" i="9"/>
  <c r="BO23" i="9"/>
  <c r="BO22" i="9"/>
  <c r="BO20" i="9"/>
  <c r="BO19" i="9"/>
  <c r="BO18" i="9"/>
  <c r="BO17" i="9"/>
  <c r="BO16" i="9"/>
  <c r="BO15" i="9"/>
  <c r="BO10" i="9"/>
  <c r="BO14" i="9"/>
  <c r="BO13" i="9"/>
  <c r="BO12" i="9"/>
  <c r="BO11" i="9"/>
  <c r="BO9" i="9"/>
  <c r="BO5" i="9"/>
  <c r="BP6" i="9"/>
  <c r="BN37" i="9"/>
  <c r="BK131" i="2"/>
  <c r="BK130" i="2"/>
  <c r="BK129" i="2"/>
  <c r="BK128" i="2"/>
  <c r="BK127" i="2"/>
  <c r="BK126" i="2"/>
  <c r="BK125" i="2"/>
  <c r="BK124" i="2"/>
  <c r="BK123" i="2"/>
  <c r="BK122" i="2"/>
  <c r="BK121" i="2"/>
  <c r="BK120" i="2"/>
  <c r="BK118" i="2"/>
  <c r="BK117" i="2"/>
  <c r="BK116" i="2"/>
  <c r="BK115" i="2"/>
  <c r="BK119" i="2"/>
  <c r="BK114" i="2"/>
  <c r="BK113" i="2"/>
  <c r="BK112" i="2"/>
  <c r="BK111" i="2"/>
  <c r="BK110" i="2"/>
  <c r="BK109" i="2"/>
  <c r="BK108" i="2"/>
  <c r="BK107" i="2"/>
  <c r="BK106" i="2"/>
  <c r="BK105" i="2"/>
  <c r="BJ69" i="2"/>
  <c r="BJ167" i="2" s="1"/>
  <c r="BG18" i="7"/>
  <c r="BG17" i="7"/>
  <c r="BG16" i="7"/>
  <c r="BI4" i="7"/>
  <c r="BJ5" i="7"/>
  <c r="BK67" i="2"/>
  <c r="BK66" i="2"/>
  <c r="BK65" i="2"/>
  <c r="BK64" i="2"/>
  <c r="BK63" i="2"/>
  <c r="BK62" i="2"/>
  <c r="BK59" i="2"/>
  <c r="BK57" i="2"/>
  <c r="BK56" i="2"/>
  <c r="BK47" i="2"/>
  <c r="BK44" i="2"/>
  <c r="BK61" i="2"/>
  <c r="BK60" i="2"/>
  <c r="BK58" i="2"/>
  <c r="BK55" i="2"/>
  <c r="BK54" i="2"/>
  <c r="BK53" i="2"/>
  <c r="BK52" i="2"/>
  <c r="BK51" i="2"/>
  <c r="BK48" i="2"/>
  <c r="BK42" i="2"/>
  <c r="BK41" i="2"/>
  <c r="BK49" i="2"/>
  <c r="BK46" i="2"/>
  <c r="BK50" i="2"/>
  <c r="BK45" i="2"/>
  <c r="BK43" i="2"/>
  <c r="BK96" i="2"/>
  <c r="BK89" i="2"/>
  <c r="BK84" i="2"/>
  <c r="BK91" i="2"/>
  <c r="BK90" i="2"/>
  <c r="BK73" i="2"/>
  <c r="BK77" i="2"/>
  <c r="BK80" i="2"/>
  <c r="BK88" i="2"/>
  <c r="BK74" i="2"/>
  <c r="BK95" i="2"/>
  <c r="BK79" i="2"/>
  <c r="BK75" i="2"/>
  <c r="BK81" i="2"/>
  <c r="BK76" i="2"/>
  <c r="BK85" i="2"/>
  <c r="BK86" i="2"/>
  <c r="BK87" i="2"/>
  <c r="BK78" i="2"/>
  <c r="BK83" i="2"/>
  <c r="BK92" i="2"/>
  <c r="BK82" i="2"/>
  <c r="BK93" i="2"/>
  <c r="BK99" i="2"/>
  <c r="BK98" i="2"/>
  <c r="BK94" i="2"/>
  <c r="BK97" i="2"/>
  <c r="BJ133" i="2"/>
  <c r="BJ101" i="2"/>
  <c r="BK28" i="2"/>
  <c r="BK27" i="2"/>
  <c r="BK22" i="2"/>
  <c r="BK14" i="2"/>
  <c r="BK30" i="2"/>
  <c r="BK29" i="2"/>
  <c r="BK23" i="2"/>
  <c r="BK20" i="2"/>
  <c r="BK21" i="2"/>
  <c r="BK24" i="2"/>
  <c r="BK10" i="2"/>
  <c r="BK9" i="2"/>
  <c r="BK31" i="2"/>
  <c r="BK25" i="2"/>
  <c r="BK19" i="2"/>
  <c r="BK16" i="2"/>
  <c r="BK26" i="2"/>
  <c r="BK15" i="2"/>
  <c r="BK32" i="2"/>
  <c r="BK12" i="2"/>
  <c r="BK11" i="2"/>
  <c r="BK5" i="2"/>
  <c r="BK35" i="2"/>
  <c r="BK34" i="2"/>
  <c r="BK33" i="2"/>
  <c r="BK18" i="2"/>
  <c r="BK17" i="2"/>
  <c r="BK13" i="2"/>
  <c r="BJ37" i="2"/>
  <c r="BJ173" i="2" s="1"/>
  <c r="BL6" i="2"/>
  <c r="BL265" i="2" l="1"/>
  <c r="BL46" i="9"/>
  <c r="BI5" i="10"/>
  <c r="BH4" i="10"/>
  <c r="BL218" i="2"/>
  <c r="BJ170" i="2"/>
  <c r="BN42" i="9" s="1"/>
  <c r="BL43" i="9"/>
  <c r="BM44" i="9"/>
  <c r="BL81" i="9"/>
  <c r="BL92" i="9"/>
  <c r="BM75" i="9"/>
  <c r="BP59" i="9"/>
  <c r="BI251" i="2"/>
  <c r="BI269" i="2" s="1"/>
  <c r="BI240" i="2"/>
  <c r="BI257" i="2" s="1"/>
  <c r="BI169" i="2"/>
  <c r="BM41" i="9" s="1"/>
  <c r="BJ171" i="2"/>
  <c r="BG18" i="10"/>
  <c r="BG17" i="10"/>
  <c r="BG16" i="10"/>
  <c r="BN39" i="9"/>
  <c r="BJ234" i="2"/>
  <c r="BJ251" i="2" s="1"/>
  <c r="BJ269" i="2" s="1"/>
  <c r="BV11" i="11"/>
  <c r="BU10" i="11"/>
  <c r="BP35" i="9"/>
  <c r="BP34" i="9"/>
  <c r="BP33" i="9"/>
  <c r="BP32" i="9"/>
  <c r="BP31" i="9"/>
  <c r="BP30" i="9"/>
  <c r="BP29" i="9"/>
  <c r="BP28" i="9"/>
  <c r="BP27" i="9"/>
  <c r="BP25" i="9"/>
  <c r="BP24" i="9"/>
  <c r="BP23" i="9"/>
  <c r="BP22" i="9"/>
  <c r="BP20" i="9"/>
  <c r="BP19" i="9"/>
  <c r="BP18" i="9"/>
  <c r="BP17" i="9"/>
  <c r="BP16" i="9"/>
  <c r="BP15" i="9"/>
  <c r="BP14" i="9"/>
  <c r="BP13" i="9"/>
  <c r="BP12" i="9"/>
  <c r="BP11" i="9"/>
  <c r="BP10" i="9"/>
  <c r="BP9" i="9"/>
  <c r="BP26" i="9"/>
  <c r="BP21" i="9"/>
  <c r="BQ6" i="9"/>
  <c r="BP5" i="9"/>
  <c r="BO37" i="9"/>
  <c r="BL131" i="2"/>
  <c r="BL130" i="2"/>
  <c r="BL129" i="2"/>
  <c r="BL128" i="2"/>
  <c r="BL127" i="2"/>
  <c r="BL126" i="2"/>
  <c r="BL125" i="2"/>
  <c r="BL124" i="2"/>
  <c r="BL123" i="2"/>
  <c r="BL122" i="2"/>
  <c r="BL121" i="2"/>
  <c r="BL120" i="2"/>
  <c r="BL116" i="2"/>
  <c r="BL115" i="2"/>
  <c r="BL114" i="2"/>
  <c r="BL119" i="2"/>
  <c r="BL118" i="2"/>
  <c r="BL117" i="2"/>
  <c r="BL113" i="2"/>
  <c r="BL112" i="2"/>
  <c r="BL111" i="2"/>
  <c r="BL110" i="2"/>
  <c r="BL109" i="2"/>
  <c r="BL108" i="2"/>
  <c r="BL107" i="2"/>
  <c r="BL106" i="2"/>
  <c r="BL105" i="2"/>
  <c r="BH16" i="7"/>
  <c r="BH17" i="7"/>
  <c r="BH18" i="7"/>
  <c r="BJ4" i="7"/>
  <c r="BK5" i="7"/>
  <c r="BK69" i="2"/>
  <c r="BK167" i="2" s="1"/>
  <c r="BL67" i="2"/>
  <c r="BL66" i="2"/>
  <c r="BL65" i="2"/>
  <c r="BL64" i="2"/>
  <c r="BL63" i="2"/>
  <c r="BL62" i="2"/>
  <c r="BL59" i="2"/>
  <c r="BL56" i="2"/>
  <c r="BL47" i="2"/>
  <c r="BL61" i="2"/>
  <c r="BL60" i="2"/>
  <c r="BL58" i="2"/>
  <c r="BL57" i="2"/>
  <c r="BL43" i="2"/>
  <c r="BL55" i="2"/>
  <c r="BL54" i="2"/>
  <c r="BL53" i="2"/>
  <c r="BL52" i="2"/>
  <c r="BL51" i="2"/>
  <c r="BL46" i="2"/>
  <c r="BL45" i="2"/>
  <c r="BL48" i="2"/>
  <c r="BL42" i="2"/>
  <c r="BL41" i="2"/>
  <c r="BL50" i="2"/>
  <c r="BL49" i="2"/>
  <c r="BL44" i="2"/>
  <c r="BL98" i="2"/>
  <c r="BL89" i="2"/>
  <c r="BL95" i="2"/>
  <c r="BL91" i="2"/>
  <c r="BL81" i="2"/>
  <c r="BL92" i="2"/>
  <c r="BL79" i="2"/>
  <c r="BL83" i="2"/>
  <c r="BL73" i="2"/>
  <c r="BL97" i="2"/>
  <c r="BL88" i="2"/>
  <c r="BL74" i="2"/>
  <c r="BL75" i="2"/>
  <c r="BL76" i="2"/>
  <c r="BL78" i="2"/>
  <c r="BL96" i="2"/>
  <c r="BL84" i="2"/>
  <c r="BL77" i="2"/>
  <c r="BL80" i="2"/>
  <c r="BL85" i="2"/>
  <c r="BL86" i="2"/>
  <c r="BL87" i="2"/>
  <c r="BL90" i="2"/>
  <c r="BL82" i="2"/>
  <c r="BL93" i="2"/>
  <c r="BL99" i="2"/>
  <c r="BL94" i="2"/>
  <c r="BK37" i="2"/>
  <c r="BK173" i="2" s="1"/>
  <c r="BK133" i="2"/>
  <c r="BK101" i="2"/>
  <c r="BK170" i="2" s="1"/>
  <c r="BO42" i="9" s="1"/>
  <c r="BL25" i="2"/>
  <c r="BL20" i="2"/>
  <c r="BL24" i="2"/>
  <c r="BL12" i="2"/>
  <c r="BL31" i="2"/>
  <c r="BL15" i="2"/>
  <c r="BL10" i="2"/>
  <c r="BL9" i="2"/>
  <c r="BL27" i="2"/>
  <c r="BL18" i="2"/>
  <c r="BL17" i="2"/>
  <c r="BL16" i="2"/>
  <c r="BL28" i="2"/>
  <c r="BL26" i="2"/>
  <c r="BL19" i="2"/>
  <c r="BL14" i="2"/>
  <c r="BL11" i="2"/>
  <c r="BL30" i="2"/>
  <c r="BL21" i="2"/>
  <c r="BL29" i="2"/>
  <c r="BL13" i="2"/>
  <c r="BL22" i="2"/>
  <c r="BL5" i="2"/>
  <c r="BL35" i="2"/>
  <c r="BL34" i="2"/>
  <c r="BL33" i="2"/>
  <c r="BL23" i="2"/>
  <c r="BL32" i="2"/>
  <c r="BM6" i="2"/>
  <c r="BM265" i="2" l="1"/>
  <c r="BM46" i="9"/>
  <c r="BJ5" i="10"/>
  <c r="BI4" i="10"/>
  <c r="BM218" i="2"/>
  <c r="BN44" i="9"/>
  <c r="BM43" i="9"/>
  <c r="BM81" i="9"/>
  <c r="BM92" i="9"/>
  <c r="BN75" i="9"/>
  <c r="BQ59" i="9"/>
  <c r="BJ240" i="2"/>
  <c r="BJ257" i="2" s="1"/>
  <c r="BK171" i="2"/>
  <c r="BJ169" i="2"/>
  <c r="BN41" i="9" s="1"/>
  <c r="BH18" i="10"/>
  <c r="BH17" i="10"/>
  <c r="BH16" i="10"/>
  <c r="BO39" i="9"/>
  <c r="BK234" i="2"/>
  <c r="BW11" i="11"/>
  <c r="BV10" i="11"/>
  <c r="BQ35" i="9"/>
  <c r="BQ34" i="9"/>
  <c r="BQ33" i="9"/>
  <c r="BQ32" i="9"/>
  <c r="BQ31" i="9"/>
  <c r="BQ27" i="9"/>
  <c r="BQ26" i="9"/>
  <c r="BQ21" i="9"/>
  <c r="BQ30" i="9"/>
  <c r="BQ29" i="9"/>
  <c r="BQ28" i="9"/>
  <c r="BQ25" i="9"/>
  <c r="BQ24" i="9"/>
  <c r="BQ23" i="9"/>
  <c r="BQ22" i="9"/>
  <c r="BQ20" i="9"/>
  <c r="BQ19" i="9"/>
  <c r="BQ18" i="9"/>
  <c r="BQ17" i="9"/>
  <c r="BQ16" i="9"/>
  <c r="BQ15" i="9"/>
  <c r="BQ10" i="9"/>
  <c r="BQ14" i="9"/>
  <c r="BQ13" i="9"/>
  <c r="BQ12" i="9"/>
  <c r="BQ11" i="9"/>
  <c r="BQ9" i="9"/>
  <c r="BP37" i="9"/>
  <c r="BQ5" i="9"/>
  <c r="BR6" i="9"/>
  <c r="BM131" i="2"/>
  <c r="BM130" i="2"/>
  <c r="BM129" i="2"/>
  <c r="BM128" i="2"/>
  <c r="BM127" i="2"/>
  <c r="BM126" i="2"/>
  <c r="BM125" i="2"/>
  <c r="BM124" i="2"/>
  <c r="BM123" i="2"/>
  <c r="BM122" i="2"/>
  <c r="BM121" i="2"/>
  <c r="BM120" i="2"/>
  <c r="BM118" i="2"/>
  <c r="BM117" i="2"/>
  <c r="BM116" i="2"/>
  <c r="BM114" i="2"/>
  <c r="BM119" i="2"/>
  <c r="BM115" i="2"/>
  <c r="BM113" i="2"/>
  <c r="BM112" i="2"/>
  <c r="BM111" i="2"/>
  <c r="BM110" i="2"/>
  <c r="BM109" i="2"/>
  <c r="BM108" i="2"/>
  <c r="BM107" i="2"/>
  <c r="BM106" i="2"/>
  <c r="BM105" i="2"/>
  <c r="BI18" i="7"/>
  <c r="BI17" i="7"/>
  <c r="BI16" i="7"/>
  <c r="BK4" i="7"/>
  <c r="BL5" i="7"/>
  <c r="BL69" i="2"/>
  <c r="BL167" i="2" s="1"/>
  <c r="BM67" i="2"/>
  <c r="BM66" i="2"/>
  <c r="BM65" i="2"/>
  <c r="BM64" i="2"/>
  <c r="BM63" i="2"/>
  <c r="BM62" i="2"/>
  <c r="BM59" i="2"/>
  <c r="BM56" i="2"/>
  <c r="BM49" i="2"/>
  <c r="BM61" i="2"/>
  <c r="BM60" i="2"/>
  <c r="BM58" i="2"/>
  <c r="BM57" i="2"/>
  <c r="BM50" i="2"/>
  <c r="BM46" i="2"/>
  <c r="BM55" i="2"/>
  <c r="BM54" i="2"/>
  <c r="BM53" i="2"/>
  <c r="BM52" i="2"/>
  <c r="BM51" i="2"/>
  <c r="BM43" i="2"/>
  <c r="BM48" i="2"/>
  <c r="BM47" i="2"/>
  <c r="BM42" i="2"/>
  <c r="BM41" i="2"/>
  <c r="BM45" i="2"/>
  <c r="BM44" i="2"/>
  <c r="BM95" i="2"/>
  <c r="BM88" i="2"/>
  <c r="BM89" i="2"/>
  <c r="BM87" i="2"/>
  <c r="BM90" i="2"/>
  <c r="BM80" i="2"/>
  <c r="BM91" i="2"/>
  <c r="BM81" i="2"/>
  <c r="BM73" i="2"/>
  <c r="BM96" i="2"/>
  <c r="BM79" i="2"/>
  <c r="BM74" i="2"/>
  <c r="BM75" i="2"/>
  <c r="BM78" i="2"/>
  <c r="BM76" i="2"/>
  <c r="BM85" i="2"/>
  <c r="BM86" i="2"/>
  <c r="BM92" i="2"/>
  <c r="BM93" i="2"/>
  <c r="BM82" i="2"/>
  <c r="BM84" i="2"/>
  <c r="BM94" i="2"/>
  <c r="BM77" i="2"/>
  <c r="BM97" i="2"/>
  <c r="BM98" i="2"/>
  <c r="BM99" i="2"/>
  <c r="BM83" i="2"/>
  <c r="BL133" i="2"/>
  <c r="BL101" i="2"/>
  <c r="BM29" i="2"/>
  <c r="BM10" i="2"/>
  <c r="BM16" i="2"/>
  <c r="BM30" i="2"/>
  <c r="BM28" i="2"/>
  <c r="BM21" i="2"/>
  <c r="BM12" i="2"/>
  <c r="BM26" i="2"/>
  <c r="BM31" i="2"/>
  <c r="BM15" i="2"/>
  <c r="BM24" i="2"/>
  <c r="BM22" i="2"/>
  <c r="BM17" i="2"/>
  <c r="BM11" i="2"/>
  <c r="BM27" i="2"/>
  <c r="BM20" i="2"/>
  <c r="BM19" i="2"/>
  <c r="BM23" i="2"/>
  <c r="BM14" i="2"/>
  <c r="BM9" i="2"/>
  <c r="BM5" i="2"/>
  <c r="BM32" i="2"/>
  <c r="BM25" i="2"/>
  <c r="BM18" i="2"/>
  <c r="BM35" i="2"/>
  <c r="BM34" i="2"/>
  <c r="BM33" i="2"/>
  <c r="BM13" i="2"/>
  <c r="BL37" i="2"/>
  <c r="BL173" i="2" s="1"/>
  <c r="BN6" i="2"/>
  <c r="BN265" i="2" l="1"/>
  <c r="BN46" i="9"/>
  <c r="BJ4" i="10"/>
  <c r="BK5" i="10"/>
  <c r="BN218" i="2"/>
  <c r="BL170" i="2"/>
  <c r="BP42" i="9" s="1"/>
  <c r="BN43" i="9"/>
  <c r="BO44" i="9"/>
  <c r="BN81" i="9"/>
  <c r="BN92" i="9"/>
  <c r="BO75" i="9"/>
  <c r="BR59" i="9"/>
  <c r="BK251" i="2"/>
  <c r="BK269" i="2" s="1"/>
  <c r="BK240" i="2"/>
  <c r="BK257" i="2" s="1"/>
  <c r="BK169" i="2"/>
  <c r="BO41" i="9" s="1"/>
  <c r="BL171" i="2"/>
  <c r="BI18" i="10"/>
  <c r="BI17" i="10"/>
  <c r="BI16" i="10"/>
  <c r="BP39" i="9"/>
  <c r="BL234" i="2"/>
  <c r="BL251" i="2" s="1"/>
  <c r="BL269" i="2" s="1"/>
  <c r="BX11" i="11"/>
  <c r="BW10" i="11"/>
  <c r="BR35" i="9"/>
  <c r="BR34" i="9"/>
  <c r="BR33" i="9"/>
  <c r="BR32" i="9"/>
  <c r="BR31" i="9"/>
  <c r="BR21" i="9"/>
  <c r="BR30" i="9"/>
  <c r="BR29" i="9"/>
  <c r="BR28" i="9"/>
  <c r="BR25" i="9"/>
  <c r="BR24" i="9"/>
  <c r="BR23" i="9"/>
  <c r="BR22" i="9"/>
  <c r="BR20" i="9"/>
  <c r="BR19" i="9"/>
  <c r="BR18" i="9"/>
  <c r="BR17" i="9"/>
  <c r="BR16" i="9"/>
  <c r="BR15" i="9"/>
  <c r="BR14" i="9"/>
  <c r="BR13" i="9"/>
  <c r="BR12" i="9"/>
  <c r="BR11" i="9"/>
  <c r="BR10" i="9"/>
  <c r="BR9" i="9"/>
  <c r="BR27" i="9"/>
  <c r="BR26" i="9"/>
  <c r="BS6" i="9"/>
  <c r="BR5" i="9"/>
  <c r="BQ37" i="9"/>
  <c r="BN131" i="2"/>
  <c r="BN130" i="2"/>
  <c r="BN129" i="2"/>
  <c r="BN128" i="2"/>
  <c r="BN127" i="2"/>
  <c r="BN126" i="2"/>
  <c r="BN125" i="2"/>
  <c r="BN124" i="2"/>
  <c r="BN123" i="2"/>
  <c r="BN122" i="2"/>
  <c r="BN121" i="2"/>
  <c r="BN120" i="2"/>
  <c r="BN118" i="2"/>
  <c r="BN117" i="2"/>
  <c r="BN116" i="2"/>
  <c r="BN115" i="2"/>
  <c r="BN114" i="2"/>
  <c r="BN119" i="2"/>
  <c r="BN113" i="2"/>
  <c r="BN112" i="2"/>
  <c r="BN111" i="2"/>
  <c r="BN110" i="2"/>
  <c r="BN109" i="2"/>
  <c r="BN108" i="2"/>
  <c r="BN107" i="2"/>
  <c r="BN106" i="2"/>
  <c r="BN105" i="2"/>
  <c r="BJ18" i="7"/>
  <c r="BJ17" i="7"/>
  <c r="BJ16" i="7"/>
  <c r="BL4" i="7"/>
  <c r="BM5" i="7"/>
  <c r="BM69" i="2"/>
  <c r="BM167" i="2" s="1"/>
  <c r="BN67" i="2"/>
  <c r="BN66" i="2"/>
  <c r="BN65" i="2"/>
  <c r="BN64" i="2"/>
  <c r="BN63" i="2"/>
  <c r="BN62" i="2"/>
  <c r="BN59" i="2"/>
  <c r="BN57" i="2"/>
  <c r="BN56" i="2"/>
  <c r="BN43" i="2"/>
  <c r="BN61" i="2"/>
  <c r="BN60" i="2"/>
  <c r="BN58" i="2"/>
  <c r="BN55" i="2"/>
  <c r="BN54" i="2"/>
  <c r="BN53" i="2"/>
  <c r="BN52" i="2"/>
  <c r="BN51" i="2"/>
  <c r="BN47" i="2"/>
  <c r="BN48" i="2"/>
  <c r="BN42" i="2"/>
  <c r="BN41" i="2"/>
  <c r="BN50" i="2"/>
  <c r="BN49" i="2"/>
  <c r="BN46" i="2"/>
  <c r="BN45" i="2"/>
  <c r="BN44" i="2"/>
  <c r="BN95" i="2"/>
  <c r="BN97" i="2"/>
  <c r="BN91" i="2"/>
  <c r="BN89" i="2"/>
  <c r="BN90" i="2"/>
  <c r="BN88" i="2"/>
  <c r="BN81" i="2"/>
  <c r="BN82" i="2"/>
  <c r="BN96" i="2"/>
  <c r="BN74" i="2"/>
  <c r="BN75" i="2"/>
  <c r="BN76" i="2"/>
  <c r="BN85" i="2"/>
  <c r="BN86" i="2"/>
  <c r="BN87" i="2"/>
  <c r="BN92" i="2"/>
  <c r="BN73" i="2"/>
  <c r="BN93" i="2"/>
  <c r="BN94" i="2"/>
  <c r="BN78" i="2"/>
  <c r="BN98" i="2"/>
  <c r="BN99" i="2"/>
  <c r="BN84" i="2"/>
  <c r="BN79" i="2"/>
  <c r="BN80" i="2"/>
  <c r="BN77" i="2"/>
  <c r="BN83" i="2"/>
  <c r="BM133" i="2"/>
  <c r="BM101" i="2"/>
  <c r="BM170" i="2" s="1"/>
  <c r="BQ42" i="9" s="1"/>
  <c r="BN21" i="2"/>
  <c r="BN18" i="2"/>
  <c r="BN25" i="2"/>
  <c r="BN20" i="2"/>
  <c r="BN29" i="2"/>
  <c r="BN32" i="2"/>
  <c r="BN27" i="2"/>
  <c r="BN24" i="2"/>
  <c r="BN12" i="2"/>
  <c r="BN26" i="2"/>
  <c r="BN19" i="2"/>
  <c r="BN14" i="2"/>
  <c r="BN17" i="2"/>
  <c r="BN31" i="2"/>
  <c r="BN23" i="2"/>
  <c r="BN16" i="2"/>
  <c r="BN11" i="2"/>
  <c r="BN28" i="2"/>
  <c r="BN10" i="2"/>
  <c r="BN35" i="2"/>
  <c r="BN34" i="2"/>
  <c r="BN33" i="2"/>
  <c r="BN15" i="2"/>
  <c r="BN13" i="2"/>
  <c r="BN5" i="2"/>
  <c r="BN30" i="2"/>
  <c r="BN22" i="2"/>
  <c r="BN9" i="2"/>
  <c r="BM37" i="2"/>
  <c r="BM173" i="2" s="1"/>
  <c r="BO6" i="2"/>
  <c r="BO265" i="2" l="1"/>
  <c r="BO46" i="9"/>
  <c r="BL5" i="10"/>
  <c r="BK4" i="10"/>
  <c r="BO218" i="2"/>
  <c r="BP44" i="9"/>
  <c r="BO43" i="9"/>
  <c r="BO81" i="9"/>
  <c r="BO92" i="9"/>
  <c r="BP75" i="9"/>
  <c r="BS59" i="9"/>
  <c r="BL240" i="2"/>
  <c r="BL257" i="2" s="1"/>
  <c r="BL169" i="2"/>
  <c r="BP41" i="9" s="1"/>
  <c r="BM171" i="2"/>
  <c r="BJ18" i="10"/>
  <c r="BJ17" i="10"/>
  <c r="BJ16" i="10"/>
  <c r="BQ39" i="9"/>
  <c r="BM234" i="2"/>
  <c r="BY11" i="11"/>
  <c r="BX10" i="11"/>
  <c r="BS35" i="9"/>
  <c r="BS34" i="9"/>
  <c r="BS33" i="9"/>
  <c r="BS32" i="9"/>
  <c r="BS31" i="9"/>
  <c r="BS26" i="9"/>
  <c r="BS30" i="9"/>
  <c r="BS29" i="9"/>
  <c r="BS28" i="9"/>
  <c r="BS25" i="9"/>
  <c r="BS24" i="9"/>
  <c r="BS23" i="9"/>
  <c r="BS22" i="9"/>
  <c r="BS20" i="9"/>
  <c r="BS19" i="9"/>
  <c r="BS18" i="9"/>
  <c r="BS17" i="9"/>
  <c r="BS16" i="9"/>
  <c r="BS15" i="9"/>
  <c r="BS14" i="9"/>
  <c r="BS13" i="9"/>
  <c r="BS12" i="9"/>
  <c r="BS11" i="9"/>
  <c r="BS10" i="9"/>
  <c r="BS9" i="9"/>
  <c r="BS27" i="9"/>
  <c r="BS21" i="9"/>
  <c r="BT6" i="9"/>
  <c r="BS5" i="9"/>
  <c r="BR37" i="9"/>
  <c r="BO131" i="2"/>
  <c r="BO130" i="2"/>
  <c r="BO129" i="2"/>
  <c r="BO128" i="2"/>
  <c r="BO127" i="2"/>
  <c r="BO126" i="2"/>
  <c r="BO125" i="2"/>
  <c r="BO124" i="2"/>
  <c r="BO123" i="2"/>
  <c r="BO122" i="2"/>
  <c r="BO121" i="2"/>
  <c r="BO120" i="2"/>
  <c r="BO117" i="2"/>
  <c r="BO116" i="2"/>
  <c r="BO115" i="2"/>
  <c r="BO119" i="2"/>
  <c r="BO118" i="2"/>
  <c r="BO114" i="2"/>
  <c r="BO113" i="2"/>
  <c r="BO112" i="2"/>
  <c r="BO111" i="2"/>
  <c r="BO110" i="2"/>
  <c r="BO109" i="2"/>
  <c r="BO108" i="2"/>
  <c r="BO107" i="2"/>
  <c r="BO106" i="2"/>
  <c r="BO105" i="2"/>
  <c r="BK18" i="7"/>
  <c r="BK17" i="7"/>
  <c r="BK16" i="7"/>
  <c r="BM4" i="7"/>
  <c r="BN5" i="7"/>
  <c r="BN69" i="2"/>
  <c r="BN167" i="2" s="1"/>
  <c r="BO67" i="2"/>
  <c r="BO66" i="2"/>
  <c r="BO65" i="2"/>
  <c r="BO64" i="2"/>
  <c r="BO63" i="2"/>
  <c r="BO62" i="2"/>
  <c r="BO59" i="2"/>
  <c r="BO56" i="2"/>
  <c r="BO49" i="2"/>
  <c r="BO47" i="2"/>
  <c r="BO61" i="2"/>
  <c r="BO60" i="2"/>
  <c r="BO58" i="2"/>
  <c r="BO57" i="2"/>
  <c r="BO55" i="2"/>
  <c r="BO54" i="2"/>
  <c r="BO53" i="2"/>
  <c r="BO52" i="2"/>
  <c r="BO51" i="2"/>
  <c r="BO48" i="2"/>
  <c r="BO42" i="2"/>
  <c r="BO41" i="2"/>
  <c r="BO44" i="2"/>
  <c r="BO50" i="2"/>
  <c r="BO45" i="2"/>
  <c r="BO43" i="2"/>
  <c r="BO46" i="2"/>
  <c r="BO96" i="2"/>
  <c r="BO80" i="2"/>
  <c r="BO77" i="2"/>
  <c r="BO83" i="2"/>
  <c r="BO79" i="2"/>
  <c r="BO78" i="2"/>
  <c r="BO82" i="2"/>
  <c r="BO84" i="2"/>
  <c r="BO81" i="2"/>
  <c r="BO99" i="2"/>
  <c r="BO98" i="2"/>
  <c r="BO95" i="2"/>
  <c r="BO94" i="2"/>
  <c r="BO93" i="2"/>
  <c r="BO92" i="2"/>
  <c r="BO90" i="2"/>
  <c r="BO87" i="2"/>
  <c r="BO86" i="2"/>
  <c r="BO85" i="2"/>
  <c r="BO76" i="2"/>
  <c r="BO75" i="2"/>
  <c r="BO74" i="2"/>
  <c r="BO91" i="2"/>
  <c r="BO73" i="2"/>
  <c r="BO89" i="2"/>
  <c r="BO88" i="2"/>
  <c r="BO97" i="2"/>
  <c r="BN133" i="2"/>
  <c r="BN101" i="2"/>
  <c r="BO27" i="2"/>
  <c r="BO17" i="2"/>
  <c r="BO26" i="2"/>
  <c r="BO12" i="2"/>
  <c r="BO20" i="2"/>
  <c r="BO10" i="2"/>
  <c r="BO30" i="2"/>
  <c r="BO21" i="2"/>
  <c r="BO18" i="2"/>
  <c r="BO31" i="2"/>
  <c r="BO15" i="2"/>
  <c r="BO13" i="2"/>
  <c r="BO9" i="2"/>
  <c r="BO23" i="2"/>
  <c r="BO14" i="2"/>
  <c r="BO28" i="2"/>
  <c r="BO25" i="2"/>
  <c r="BO24" i="2"/>
  <c r="BO19" i="2"/>
  <c r="BO11" i="2"/>
  <c r="BO5" i="2"/>
  <c r="BO34" i="2"/>
  <c r="BO32" i="2"/>
  <c r="BO29" i="2"/>
  <c r="BO22" i="2"/>
  <c r="BO35" i="2"/>
  <c r="BO33" i="2"/>
  <c r="BO16" i="2"/>
  <c r="BN37" i="2"/>
  <c r="BN173" i="2" s="1"/>
  <c r="BP6" i="2"/>
  <c r="BP265" i="2" l="1"/>
  <c r="BP46" i="9"/>
  <c r="BL4" i="10"/>
  <c r="BM5" i="10"/>
  <c r="BP218" i="2"/>
  <c r="BN170" i="2"/>
  <c r="BR42" i="9" s="1"/>
  <c r="BP43" i="9"/>
  <c r="BQ44" i="9"/>
  <c r="BP81" i="9"/>
  <c r="BP92" i="9"/>
  <c r="BQ75" i="9"/>
  <c r="BT59" i="9"/>
  <c r="BM251" i="2"/>
  <c r="BM269" i="2" s="1"/>
  <c r="BM240" i="2"/>
  <c r="BM257" i="2" s="1"/>
  <c r="BN171" i="2"/>
  <c r="BK18" i="10"/>
  <c r="BK16" i="10"/>
  <c r="BK17" i="10"/>
  <c r="BM169" i="2"/>
  <c r="BQ41" i="9" s="1"/>
  <c r="BR39" i="9"/>
  <c r="BN234" i="2"/>
  <c r="BN251" i="2" s="1"/>
  <c r="BN269" i="2" s="1"/>
  <c r="BZ11" i="11"/>
  <c r="BY10" i="11"/>
  <c r="BT35" i="9"/>
  <c r="BT34" i="9"/>
  <c r="BT33" i="9"/>
  <c r="BT32" i="9"/>
  <c r="BT31" i="9"/>
  <c r="BT21" i="9"/>
  <c r="BT30" i="9"/>
  <c r="BT29" i="9"/>
  <c r="BT28" i="9"/>
  <c r="BT25" i="9"/>
  <c r="BT24" i="9"/>
  <c r="BT23" i="9"/>
  <c r="BT22" i="9"/>
  <c r="BT20" i="9"/>
  <c r="BT19" i="9"/>
  <c r="BT18" i="9"/>
  <c r="BT17" i="9"/>
  <c r="BT16" i="9"/>
  <c r="BT15" i="9"/>
  <c r="BT10" i="9"/>
  <c r="BT14" i="9"/>
  <c r="BT13" i="9"/>
  <c r="BT12" i="9"/>
  <c r="BT11" i="9"/>
  <c r="BT9" i="9"/>
  <c r="BT26" i="9"/>
  <c r="BT27" i="9"/>
  <c r="BT5" i="9"/>
  <c r="BU6" i="9"/>
  <c r="BS37" i="9"/>
  <c r="BP131" i="2"/>
  <c r="BP130" i="2"/>
  <c r="BP129" i="2"/>
  <c r="BP128" i="2"/>
  <c r="BP127" i="2"/>
  <c r="BP126" i="2"/>
  <c r="BP125" i="2"/>
  <c r="BP124" i="2"/>
  <c r="BP123" i="2"/>
  <c r="BP122" i="2"/>
  <c r="BP121" i="2"/>
  <c r="BP120" i="2"/>
  <c r="BP118" i="2"/>
  <c r="BP116" i="2"/>
  <c r="BP115" i="2"/>
  <c r="BP114" i="2"/>
  <c r="BP119" i="2"/>
  <c r="BP117" i="2"/>
  <c r="BP113" i="2"/>
  <c r="BP112" i="2"/>
  <c r="BP111" i="2"/>
  <c r="BP110" i="2"/>
  <c r="BP109" i="2"/>
  <c r="BP108" i="2"/>
  <c r="BP107" i="2"/>
  <c r="BP106" i="2"/>
  <c r="BP105" i="2"/>
  <c r="BL18" i="7"/>
  <c r="BL17" i="7"/>
  <c r="BL16" i="7"/>
  <c r="BO5" i="7"/>
  <c r="BN4" i="7"/>
  <c r="BO69" i="2"/>
  <c r="BO167" i="2" s="1"/>
  <c r="BP67" i="2"/>
  <c r="BP66" i="2"/>
  <c r="BP65" i="2"/>
  <c r="BP64" i="2"/>
  <c r="BP63" i="2"/>
  <c r="BP62" i="2"/>
  <c r="BP59" i="2"/>
  <c r="BP56" i="2"/>
  <c r="BP46" i="2"/>
  <c r="BP61" i="2"/>
  <c r="BP60" i="2"/>
  <c r="BP58" i="2"/>
  <c r="BP57" i="2"/>
  <c r="BP49" i="2"/>
  <c r="BP45" i="2"/>
  <c r="BP55" i="2"/>
  <c r="BP54" i="2"/>
  <c r="BP53" i="2"/>
  <c r="BP52" i="2"/>
  <c r="BP51" i="2"/>
  <c r="BP50" i="2"/>
  <c r="BP47" i="2"/>
  <c r="BP43" i="2"/>
  <c r="BP48" i="2"/>
  <c r="BP42" i="2"/>
  <c r="BP41" i="2"/>
  <c r="BP44" i="2"/>
  <c r="BP96" i="2"/>
  <c r="BP73" i="2"/>
  <c r="BP87" i="2"/>
  <c r="BP88" i="2"/>
  <c r="BP90" i="2"/>
  <c r="BP89" i="2"/>
  <c r="BP82" i="2"/>
  <c r="BP91" i="2"/>
  <c r="BP74" i="2"/>
  <c r="BP95" i="2"/>
  <c r="BP75" i="2"/>
  <c r="BP76" i="2"/>
  <c r="BP85" i="2"/>
  <c r="BP86" i="2"/>
  <c r="BP92" i="2"/>
  <c r="BP93" i="2"/>
  <c r="BP84" i="2"/>
  <c r="BP94" i="2"/>
  <c r="BP81" i="2"/>
  <c r="BP97" i="2"/>
  <c r="BP98" i="2"/>
  <c r="BP99" i="2"/>
  <c r="BP83" i="2"/>
  <c r="BP80" i="2"/>
  <c r="BP77" i="2"/>
  <c r="BP78" i="2"/>
  <c r="BP79" i="2"/>
  <c r="BO101" i="2"/>
  <c r="BO133" i="2"/>
  <c r="BO37" i="2"/>
  <c r="BO173" i="2" s="1"/>
  <c r="BP23" i="2"/>
  <c r="BP16" i="2"/>
  <c r="BP13" i="2"/>
  <c r="BP32" i="2"/>
  <c r="BP25" i="2"/>
  <c r="BP20" i="2"/>
  <c r="BP29" i="2"/>
  <c r="BP12" i="2"/>
  <c r="BP10" i="2"/>
  <c r="BP24" i="2"/>
  <c r="BP22" i="2"/>
  <c r="BP11" i="2"/>
  <c r="BP28" i="2"/>
  <c r="BP31" i="2"/>
  <c r="BP21" i="2"/>
  <c r="BP27" i="2"/>
  <c r="BP9" i="2"/>
  <c r="BP19" i="2"/>
  <c r="BP35" i="2"/>
  <c r="BP33" i="2"/>
  <c r="BP30" i="2"/>
  <c r="BP26" i="2"/>
  <c r="BP17" i="2"/>
  <c r="BP15" i="2"/>
  <c r="BP14" i="2"/>
  <c r="BP5" i="2"/>
  <c r="BP34" i="2"/>
  <c r="BP18" i="2"/>
  <c r="BQ6" i="2"/>
  <c r="BQ265" i="2" l="1"/>
  <c r="BQ46" i="9"/>
  <c r="BN5" i="10"/>
  <c r="BM4" i="10"/>
  <c r="BQ218" i="2"/>
  <c r="BO170" i="2"/>
  <c r="BS42" i="9" s="1"/>
  <c r="BR44" i="9"/>
  <c r="BQ43" i="9"/>
  <c r="BQ81" i="9"/>
  <c r="BQ92" i="9"/>
  <c r="BR75" i="9"/>
  <c r="BU59" i="9"/>
  <c r="BN240" i="2"/>
  <c r="BN257" i="2" s="1"/>
  <c r="BN169" i="2"/>
  <c r="BR41" i="9" s="1"/>
  <c r="BO171" i="2"/>
  <c r="BL17" i="10"/>
  <c r="BL16" i="10"/>
  <c r="BL18" i="10"/>
  <c r="BS39" i="9"/>
  <c r="BO234" i="2"/>
  <c r="CA11" i="11"/>
  <c r="BZ10" i="11"/>
  <c r="BU35" i="9"/>
  <c r="BU34" i="9"/>
  <c r="BU33" i="9"/>
  <c r="BU32" i="9"/>
  <c r="BU31" i="9"/>
  <c r="BU27" i="9"/>
  <c r="BU30" i="9"/>
  <c r="BU29" i="9"/>
  <c r="BU28" i="9"/>
  <c r="BU25" i="9"/>
  <c r="BU24" i="9"/>
  <c r="BU23" i="9"/>
  <c r="BU22" i="9"/>
  <c r="BU20" i="9"/>
  <c r="BU19" i="9"/>
  <c r="BU18" i="9"/>
  <c r="BU17" i="9"/>
  <c r="BU16" i="9"/>
  <c r="BU15" i="9"/>
  <c r="BU14" i="9"/>
  <c r="BU13" i="9"/>
  <c r="BU12" i="9"/>
  <c r="BU11" i="9"/>
  <c r="BU10" i="9"/>
  <c r="BU9" i="9"/>
  <c r="BU26" i="9"/>
  <c r="BU21" i="9"/>
  <c r="BT37" i="9"/>
  <c r="BU5" i="9"/>
  <c r="BV6" i="9"/>
  <c r="BQ131" i="2"/>
  <c r="BQ130" i="2"/>
  <c r="BQ129" i="2"/>
  <c r="BQ128" i="2"/>
  <c r="BQ127" i="2"/>
  <c r="BQ126" i="2"/>
  <c r="BQ125" i="2"/>
  <c r="BQ124" i="2"/>
  <c r="BQ123" i="2"/>
  <c r="BQ122" i="2"/>
  <c r="BQ121" i="2"/>
  <c r="BQ120" i="2"/>
  <c r="BQ118" i="2"/>
  <c r="BQ117" i="2"/>
  <c r="BQ116" i="2"/>
  <c r="BQ114" i="2"/>
  <c r="BQ119" i="2"/>
  <c r="BQ115" i="2"/>
  <c r="BQ113" i="2"/>
  <c r="BQ112" i="2"/>
  <c r="BQ111" i="2"/>
  <c r="BQ110" i="2"/>
  <c r="BQ109" i="2"/>
  <c r="BQ108" i="2"/>
  <c r="BQ107" i="2"/>
  <c r="BQ106" i="2"/>
  <c r="BQ105" i="2"/>
  <c r="BM18" i="7"/>
  <c r="BM17" i="7"/>
  <c r="BM16" i="7"/>
  <c r="BP5" i="7"/>
  <c r="BO4" i="7"/>
  <c r="BP69" i="2"/>
  <c r="BP167" i="2" s="1"/>
  <c r="BQ67" i="2"/>
  <c r="BQ66" i="2"/>
  <c r="BQ65" i="2"/>
  <c r="BQ64" i="2"/>
  <c r="BQ63" i="2"/>
  <c r="BQ62" i="2"/>
  <c r="BQ59" i="2"/>
  <c r="BQ57" i="2"/>
  <c r="BQ56" i="2"/>
  <c r="BQ50" i="2"/>
  <c r="BQ49" i="2"/>
  <c r="BQ43" i="2"/>
  <c r="BQ61" i="2"/>
  <c r="BQ60" i="2"/>
  <c r="BQ58" i="2"/>
  <c r="BQ55" i="2"/>
  <c r="BQ54" i="2"/>
  <c r="BQ53" i="2"/>
  <c r="BQ52" i="2"/>
  <c r="BQ51" i="2"/>
  <c r="BQ44" i="2"/>
  <c r="BQ48" i="2"/>
  <c r="BQ42" i="2"/>
  <c r="BQ41" i="2"/>
  <c r="BQ47" i="2"/>
  <c r="BQ46" i="2"/>
  <c r="BQ45" i="2"/>
  <c r="BQ82" i="2"/>
  <c r="BQ95" i="2"/>
  <c r="BQ88" i="2"/>
  <c r="BQ77" i="2"/>
  <c r="BQ89" i="2"/>
  <c r="BQ90" i="2"/>
  <c r="BQ73" i="2"/>
  <c r="BQ91" i="2"/>
  <c r="BQ94" i="2"/>
  <c r="BQ92" i="2"/>
  <c r="BQ96" i="2"/>
  <c r="BQ74" i="2"/>
  <c r="BQ75" i="2"/>
  <c r="BQ76" i="2"/>
  <c r="BQ85" i="2"/>
  <c r="BQ86" i="2"/>
  <c r="BQ87" i="2"/>
  <c r="BQ93" i="2"/>
  <c r="BQ97" i="2"/>
  <c r="BQ98" i="2"/>
  <c r="BQ99" i="2"/>
  <c r="BQ84" i="2"/>
  <c r="BQ83" i="2"/>
  <c r="BQ80" i="2"/>
  <c r="BQ79" i="2"/>
  <c r="BQ78" i="2"/>
  <c r="BQ81" i="2"/>
  <c r="BP101" i="2"/>
  <c r="BP170" i="2" s="1"/>
  <c r="BT42" i="9" s="1"/>
  <c r="BP133" i="2"/>
  <c r="BQ32" i="2"/>
  <c r="BQ22" i="2"/>
  <c r="BQ28" i="2"/>
  <c r="BQ24" i="2"/>
  <c r="BQ11" i="2"/>
  <c r="BQ30" i="2"/>
  <c r="BQ29" i="2"/>
  <c r="BQ31" i="2"/>
  <c r="BQ25" i="2"/>
  <c r="BQ15" i="2"/>
  <c r="BQ12" i="2"/>
  <c r="BQ21" i="2"/>
  <c r="BQ19" i="2"/>
  <c r="BQ13" i="2"/>
  <c r="BQ26" i="2"/>
  <c r="BQ27" i="2"/>
  <c r="BQ23" i="2"/>
  <c r="BQ9" i="2"/>
  <c r="BQ5" i="2"/>
  <c r="BQ35" i="2"/>
  <c r="BQ34" i="2"/>
  <c r="BQ10" i="2"/>
  <c r="BQ33" i="2"/>
  <c r="BQ20" i="2"/>
  <c r="BQ18" i="2"/>
  <c r="BQ17" i="2"/>
  <c r="BQ16" i="2"/>
  <c r="BQ14" i="2"/>
  <c r="BP37" i="2"/>
  <c r="BP173" i="2" s="1"/>
  <c r="BR6" i="2"/>
  <c r="BR265" i="2" l="1"/>
  <c r="BR46" i="9"/>
  <c r="BO5" i="10"/>
  <c r="BN4" i="10"/>
  <c r="BR218" i="2"/>
  <c r="BR43" i="9"/>
  <c r="BS44" i="9"/>
  <c r="BR81" i="9"/>
  <c r="BR92" i="9"/>
  <c r="BS75" i="9"/>
  <c r="BV59" i="9"/>
  <c r="BO251" i="2"/>
  <c r="BO269" i="2" s="1"/>
  <c r="BO240" i="2"/>
  <c r="BO257" i="2" s="1"/>
  <c r="BP171" i="2"/>
  <c r="BO169" i="2"/>
  <c r="BS41" i="9" s="1"/>
  <c r="BM18" i="10"/>
  <c r="BM17" i="10"/>
  <c r="BM16" i="10"/>
  <c r="BT39" i="9"/>
  <c r="BP234" i="2"/>
  <c r="BP251" i="2" s="1"/>
  <c r="BP269" i="2" s="1"/>
  <c r="CB11" i="11"/>
  <c r="CA10" i="11"/>
  <c r="BV35" i="9"/>
  <c r="BV34" i="9"/>
  <c r="BV33" i="9"/>
  <c r="BV32" i="9"/>
  <c r="BV31" i="9"/>
  <c r="BV21" i="9"/>
  <c r="BV30" i="9"/>
  <c r="BV29" i="9"/>
  <c r="BV28" i="9"/>
  <c r="BV25" i="9"/>
  <c r="BV24" i="9"/>
  <c r="BV23" i="9"/>
  <c r="BV22" i="9"/>
  <c r="BV20" i="9"/>
  <c r="BV19" i="9"/>
  <c r="BV18" i="9"/>
  <c r="BV17" i="9"/>
  <c r="BV16" i="9"/>
  <c r="BV15" i="9"/>
  <c r="BV10" i="9"/>
  <c r="BV14" i="9"/>
  <c r="BV13" i="9"/>
  <c r="BV12" i="9"/>
  <c r="BV11" i="9"/>
  <c r="BV9" i="9"/>
  <c r="BV26" i="9"/>
  <c r="BV27" i="9"/>
  <c r="BU37" i="9"/>
  <c r="BW6" i="9"/>
  <c r="BV5" i="9"/>
  <c r="BR131" i="2"/>
  <c r="BR130" i="2"/>
  <c r="BR129" i="2"/>
  <c r="BR128" i="2"/>
  <c r="BR127" i="2"/>
  <c r="BR126" i="2"/>
  <c r="BR125" i="2"/>
  <c r="BR124" i="2"/>
  <c r="BR123" i="2"/>
  <c r="BR122" i="2"/>
  <c r="BR121" i="2"/>
  <c r="BR120" i="2"/>
  <c r="BR118" i="2"/>
  <c r="BR117" i="2"/>
  <c r="BR116" i="2"/>
  <c r="BR115" i="2"/>
  <c r="BR119" i="2"/>
  <c r="BR114" i="2"/>
  <c r="BR113" i="2"/>
  <c r="BR112" i="2"/>
  <c r="BR111" i="2"/>
  <c r="BR110" i="2"/>
  <c r="BR109" i="2"/>
  <c r="BR108" i="2"/>
  <c r="BR107" i="2"/>
  <c r="BR106" i="2"/>
  <c r="BR105" i="2"/>
  <c r="BN18" i="7"/>
  <c r="BN17" i="7"/>
  <c r="BN16" i="7"/>
  <c r="BP4" i="7"/>
  <c r="BQ5" i="7"/>
  <c r="BQ69" i="2"/>
  <c r="BQ167" i="2" s="1"/>
  <c r="BR67" i="2"/>
  <c r="BR66" i="2"/>
  <c r="BR65" i="2"/>
  <c r="BR64" i="2"/>
  <c r="BR63" i="2"/>
  <c r="BR62" i="2"/>
  <c r="BR59" i="2"/>
  <c r="BR57" i="2"/>
  <c r="BR56" i="2"/>
  <c r="BR61" i="2"/>
  <c r="BR60" i="2"/>
  <c r="BR58" i="2"/>
  <c r="BR46" i="2"/>
  <c r="BR55" i="2"/>
  <c r="BR54" i="2"/>
  <c r="BR53" i="2"/>
  <c r="BR52" i="2"/>
  <c r="BR51" i="2"/>
  <c r="BR50" i="2"/>
  <c r="BR48" i="2"/>
  <c r="BR42" i="2"/>
  <c r="BR41" i="2"/>
  <c r="BR47" i="2"/>
  <c r="BR49" i="2"/>
  <c r="BR45" i="2"/>
  <c r="BR44" i="2"/>
  <c r="BR43" i="2"/>
  <c r="BR78" i="2"/>
  <c r="BR77" i="2"/>
  <c r="BR83" i="2"/>
  <c r="BR80" i="2"/>
  <c r="BR82" i="2"/>
  <c r="BR81" i="2"/>
  <c r="BR84" i="2"/>
  <c r="BR99" i="2"/>
  <c r="BR90" i="2"/>
  <c r="BR89" i="2"/>
  <c r="BR92" i="2"/>
  <c r="BR88" i="2"/>
  <c r="BR73" i="2"/>
  <c r="BR74" i="2"/>
  <c r="BR96" i="2"/>
  <c r="BR75" i="2"/>
  <c r="BR76" i="2"/>
  <c r="BR85" i="2"/>
  <c r="BR86" i="2"/>
  <c r="BR95" i="2"/>
  <c r="BR79" i="2"/>
  <c r="BR87" i="2"/>
  <c r="BR91" i="2"/>
  <c r="BR93" i="2"/>
  <c r="BR94" i="2"/>
  <c r="BR97" i="2"/>
  <c r="BR98" i="2"/>
  <c r="BQ133" i="2"/>
  <c r="BQ37" i="2"/>
  <c r="BQ173" i="2" s="1"/>
  <c r="BQ101" i="2"/>
  <c r="BR29" i="2"/>
  <c r="BR23" i="2"/>
  <c r="BR20" i="2"/>
  <c r="BR28" i="2"/>
  <c r="BR24" i="2"/>
  <c r="BR21" i="2"/>
  <c r="BR12" i="2"/>
  <c r="BR11" i="2"/>
  <c r="BR25" i="2"/>
  <c r="BR16" i="2"/>
  <c r="BR13" i="2"/>
  <c r="BR9" i="2"/>
  <c r="BR31" i="2"/>
  <c r="BR17" i="2"/>
  <c r="BR15" i="2"/>
  <c r="BR14" i="2"/>
  <c r="BR30" i="2"/>
  <c r="BR27" i="2"/>
  <c r="BR26" i="2"/>
  <c r="BR10" i="2"/>
  <c r="BR19" i="2"/>
  <c r="BR33" i="2"/>
  <c r="BR32" i="2"/>
  <c r="BR18" i="2"/>
  <c r="BR5" i="2"/>
  <c r="BR35" i="2"/>
  <c r="BR34" i="2"/>
  <c r="BR22" i="2"/>
  <c r="BS6" i="2"/>
  <c r="BS265" i="2" l="1"/>
  <c r="BS46" i="9"/>
  <c r="BP5" i="10"/>
  <c r="BO4" i="10"/>
  <c r="BS218" i="2"/>
  <c r="BQ170" i="2"/>
  <c r="BU42" i="9" s="1"/>
  <c r="BS43" i="9"/>
  <c r="BT44" i="9"/>
  <c r="BS81" i="9"/>
  <c r="BS92" i="9"/>
  <c r="BT75" i="9"/>
  <c r="BW59" i="9"/>
  <c r="BP169" i="2"/>
  <c r="BT41" i="9" s="1"/>
  <c r="BP240" i="2"/>
  <c r="BP257" i="2" s="1"/>
  <c r="BQ171" i="2"/>
  <c r="BN18" i="10"/>
  <c r="BN16" i="10"/>
  <c r="BN17" i="10"/>
  <c r="BU39" i="9"/>
  <c r="BQ234" i="2"/>
  <c r="CC11" i="11"/>
  <c r="CB10" i="11"/>
  <c r="BW35" i="9"/>
  <c r="BW34" i="9"/>
  <c r="BW33" i="9"/>
  <c r="BW32" i="9"/>
  <c r="BW31" i="9"/>
  <c r="BW27" i="9"/>
  <c r="BW30" i="9"/>
  <c r="BW29" i="9"/>
  <c r="BW28" i="9"/>
  <c r="BW25" i="9"/>
  <c r="BW24" i="9"/>
  <c r="BW23" i="9"/>
  <c r="BW22" i="9"/>
  <c r="BW20" i="9"/>
  <c r="BW19" i="9"/>
  <c r="BW18" i="9"/>
  <c r="BW17" i="9"/>
  <c r="BW16" i="9"/>
  <c r="BW15" i="9"/>
  <c r="BW14" i="9"/>
  <c r="BW13" i="9"/>
  <c r="BW12" i="9"/>
  <c r="BW11" i="9"/>
  <c r="BW10" i="9"/>
  <c r="BW9" i="9"/>
  <c r="BW26" i="9"/>
  <c r="BW21" i="9"/>
  <c r="BV37" i="9"/>
  <c r="BW5" i="9"/>
  <c r="BX6" i="9"/>
  <c r="BS131" i="2"/>
  <c r="BS130" i="2"/>
  <c r="BS129" i="2"/>
  <c r="BS128" i="2"/>
  <c r="BS127" i="2"/>
  <c r="BS126" i="2"/>
  <c r="BS125" i="2"/>
  <c r="BS124" i="2"/>
  <c r="BS123" i="2"/>
  <c r="BS122" i="2"/>
  <c r="BS121" i="2"/>
  <c r="BS120" i="2"/>
  <c r="BS116" i="2"/>
  <c r="BS115" i="2"/>
  <c r="BS114" i="2"/>
  <c r="BS119" i="2"/>
  <c r="BS118" i="2"/>
  <c r="BS117" i="2"/>
  <c r="BS113" i="2"/>
  <c r="BS112" i="2"/>
  <c r="BS111" i="2"/>
  <c r="BS110" i="2"/>
  <c r="BS109" i="2"/>
  <c r="BS108" i="2"/>
  <c r="BS107" i="2"/>
  <c r="BS106" i="2"/>
  <c r="BS105" i="2"/>
  <c r="BO18" i="7"/>
  <c r="BO17" i="7"/>
  <c r="BO16" i="7"/>
  <c r="BQ4" i="7"/>
  <c r="BR5" i="7"/>
  <c r="BR69" i="2"/>
  <c r="BR167" i="2" s="1"/>
  <c r="BS67" i="2"/>
  <c r="BS66" i="2"/>
  <c r="BS65" i="2"/>
  <c r="BS64" i="2"/>
  <c r="BS63" i="2"/>
  <c r="BS62" i="2"/>
  <c r="BS59" i="2"/>
  <c r="BS57" i="2"/>
  <c r="BS56" i="2"/>
  <c r="BS49" i="2"/>
  <c r="BS47" i="2"/>
  <c r="BS61" i="2"/>
  <c r="BS60" i="2"/>
  <c r="BS58" i="2"/>
  <c r="BS44" i="2"/>
  <c r="BS43" i="2"/>
  <c r="BS55" i="2"/>
  <c r="BS54" i="2"/>
  <c r="BS53" i="2"/>
  <c r="BS52" i="2"/>
  <c r="BS51" i="2"/>
  <c r="BS48" i="2"/>
  <c r="BS42" i="2"/>
  <c r="BS41" i="2"/>
  <c r="BS46" i="2"/>
  <c r="BS50" i="2"/>
  <c r="BS45" i="2"/>
  <c r="BS95" i="2"/>
  <c r="BS89" i="2"/>
  <c r="BS92" i="2"/>
  <c r="BS82" i="2"/>
  <c r="BS84" i="2"/>
  <c r="BS87" i="2"/>
  <c r="BS88" i="2"/>
  <c r="BS73" i="2"/>
  <c r="BS90" i="2"/>
  <c r="BS96" i="2"/>
  <c r="BS74" i="2"/>
  <c r="BS81" i="2"/>
  <c r="BS75" i="2"/>
  <c r="BS76" i="2"/>
  <c r="BS85" i="2"/>
  <c r="BS78" i="2"/>
  <c r="BS86" i="2"/>
  <c r="BS91" i="2"/>
  <c r="BS93" i="2"/>
  <c r="BS94" i="2"/>
  <c r="BS97" i="2"/>
  <c r="BS98" i="2"/>
  <c r="BS99" i="2"/>
  <c r="BS77" i="2"/>
  <c r="BS79" i="2"/>
  <c r="BS80" i="2"/>
  <c r="BS83" i="2"/>
  <c r="BR133" i="2"/>
  <c r="BR101" i="2"/>
  <c r="BR37" i="2"/>
  <c r="BR173" i="2" s="1"/>
  <c r="BS17" i="2"/>
  <c r="BS13" i="2"/>
  <c r="BS9" i="2"/>
  <c r="BS30" i="2"/>
  <c r="BS26" i="2"/>
  <c r="BS31" i="2"/>
  <c r="BS28" i="2"/>
  <c r="BS19" i="2"/>
  <c r="BS23" i="2"/>
  <c r="BS14" i="2"/>
  <c r="BS10" i="2"/>
  <c r="BS32" i="2"/>
  <c r="BS15" i="2"/>
  <c r="BS29" i="2"/>
  <c r="BS22" i="2"/>
  <c r="BS21" i="2"/>
  <c r="BS18" i="2"/>
  <c r="BS16" i="2"/>
  <c r="BS27" i="2"/>
  <c r="BS20" i="2"/>
  <c r="BS11" i="2"/>
  <c r="BS24" i="2"/>
  <c r="BS5" i="2"/>
  <c r="BS35" i="2"/>
  <c r="BS34" i="2"/>
  <c r="BS33" i="2"/>
  <c r="BS12" i="2"/>
  <c r="BS25" i="2"/>
  <c r="BT6" i="2"/>
  <c r="BT265" i="2" l="1"/>
  <c r="BT46" i="9"/>
  <c r="BQ5" i="10"/>
  <c r="BP4" i="10"/>
  <c r="BT218" i="2"/>
  <c r="BR170" i="2"/>
  <c r="BV42" i="9" s="1"/>
  <c r="BT43" i="9"/>
  <c r="BU44" i="9"/>
  <c r="BT81" i="9"/>
  <c r="BT92" i="9"/>
  <c r="BU75" i="9"/>
  <c r="BX59" i="9"/>
  <c r="BQ251" i="2"/>
  <c r="BQ269" i="2" s="1"/>
  <c r="BQ240" i="2"/>
  <c r="BQ257" i="2" s="1"/>
  <c r="BR171" i="2"/>
  <c r="BQ169" i="2"/>
  <c r="BU41" i="9" s="1"/>
  <c r="BO18" i="10"/>
  <c r="BO17" i="10"/>
  <c r="BO16" i="10"/>
  <c r="BV39" i="9"/>
  <c r="BR234" i="2"/>
  <c r="CD11" i="11"/>
  <c r="CC10" i="11"/>
  <c r="BX35" i="9"/>
  <c r="BX34" i="9"/>
  <c r="BX33" i="9"/>
  <c r="BX32" i="9"/>
  <c r="BX31" i="9"/>
  <c r="BX21" i="9"/>
  <c r="BX20" i="9"/>
  <c r="BX30" i="9"/>
  <c r="BX29" i="9"/>
  <c r="BX28" i="9"/>
  <c r="BX25" i="9"/>
  <c r="BX24" i="9"/>
  <c r="BX23" i="9"/>
  <c r="BX22" i="9"/>
  <c r="BX19" i="9"/>
  <c r="BX18" i="9"/>
  <c r="BX17" i="9"/>
  <c r="BX16" i="9"/>
  <c r="BX15" i="9"/>
  <c r="BX10" i="9"/>
  <c r="BX14" i="9"/>
  <c r="BX13" i="9"/>
  <c r="BX12" i="9"/>
  <c r="BX11" i="9"/>
  <c r="BX9" i="9"/>
  <c r="BX27" i="9"/>
  <c r="BX26" i="9"/>
  <c r="BW37" i="9"/>
  <c r="BX5" i="9"/>
  <c r="BY6" i="9"/>
  <c r="BT131" i="2"/>
  <c r="BT130" i="2"/>
  <c r="BT129" i="2"/>
  <c r="BT128" i="2"/>
  <c r="BT127" i="2"/>
  <c r="BT126" i="2"/>
  <c r="BT125" i="2"/>
  <c r="BT124" i="2"/>
  <c r="BT123" i="2"/>
  <c r="BT122" i="2"/>
  <c r="BT121" i="2"/>
  <c r="BT120" i="2"/>
  <c r="BT118" i="2"/>
  <c r="BT117" i="2"/>
  <c r="BT116" i="2"/>
  <c r="BT119" i="2"/>
  <c r="BT115" i="2"/>
  <c r="BT114" i="2"/>
  <c r="BT113" i="2"/>
  <c r="BT112" i="2"/>
  <c r="BT111" i="2"/>
  <c r="BT110" i="2"/>
  <c r="BT109" i="2"/>
  <c r="BT108" i="2"/>
  <c r="BT107" i="2"/>
  <c r="BT106" i="2"/>
  <c r="BT105" i="2"/>
  <c r="BP18" i="7"/>
  <c r="BP17" i="7"/>
  <c r="BP16" i="7"/>
  <c r="BR4" i="7"/>
  <c r="BS5" i="7"/>
  <c r="BS69" i="2"/>
  <c r="BS167" i="2" s="1"/>
  <c r="BT67" i="2"/>
  <c r="BT66" i="2"/>
  <c r="BT65" i="2"/>
  <c r="BT64" i="2"/>
  <c r="BT63" i="2"/>
  <c r="BT62" i="2"/>
  <c r="BT59" i="2"/>
  <c r="BT56" i="2"/>
  <c r="BT46" i="2"/>
  <c r="BT45" i="2"/>
  <c r="BT61" i="2"/>
  <c r="BT60" i="2"/>
  <c r="BT58" i="2"/>
  <c r="BT57" i="2"/>
  <c r="BT50" i="2"/>
  <c r="BT47" i="2"/>
  <c r="BT55" i="2"/>
  <c r="BT54" i="2"/>
  <c r="BT53" i="2"/>
  <c r="BT52" i="2"/>
  <c r="BT51" i="2"/>
  <c r="BT48" i="2"/>
  <c r="BT42" i="2"/>
  <c r="BT41" i="2"/>
  <c r="BT43" i="2"/>
  <c r="BT49" i="2"/>
  <c r="BT44" i="2"/>
  <c r="BT97" i="2"/>
  <c r="BT95" i="2"/>
  <c r="BT96" i="2"/>
  <c r="BT88" i="2"/>
  <c r="BT89" i="2"/>
  <c r="BT79" i="2"/>
  <c r="BT91" i="2"/>
  <c r="BT73" i="2"/>
  <c r="BT87" i="2"/>
  <c r="BT94" i="2"/>
  <c r="BT90" i="2"/>
  <c r="BT74" i="2"/>
  <c r="BT77" i="2"/>
  <c r="BT75" i="2"/>
  <c r="BT76" i="2"/>
  <c r="BT85" i="2"/>
  <c r="BT86" i="2"/>
  <c r="BT92" i="2"/>
  <c r="BT82" i="2"/>
  <c r="BT93" i="2"/>
  <c r="BT98" i="2"/>
  <c r="BT99" i="2"/>
  <c r="BT83" i="2"/>
  <c r="BT80" i="2"/>
  <c r="BT81" i="2"/>
  <c r="BT84" i="2"/>
  <c r="BT78" i="2"/>
  <c r="BS133" i="2"/>
  <c r="BS101" i="2"/>
  <c r="BT31" i="2"/>
  <c r="BT24" i="2"/>
  <c r="BT32" i="2"/>
  <c r="BT21" i="2"/>
  <c r="BT9" i="2"/>
  <c r="BT29" i="2"/>
  <c r="BT28" i="2"/>
  <c r="BT18" i="2"/>
  <c r="BT11" i="2"/>
  <c r="BT23" i="2"/>
  <c r="BT20" i="2"/>
  <c r="BT17" i="2"/>
  <c r="BT22" i="2"/>
  <c r="BT27" i="2"/>
  <c r="BT10" i="2"/>
  <c r="BT33" i="2"/>
  <c r="BT30" i="2"/>
  <c r="BT25" i="2"/>
  <c r="BT14" i="2"/>
  <c r="BT5" i="2"/>
  <c r="BT35" i="2"/>
  <c r="BT34" i="2"/>
  <c r="BT26" i="2"/>
  <c r="BT19" i="2"/>
  <c r="BT13" i="2"/>
  <c r="BT15" i="2"/>
  <c r="BT16" i="2"/>
  <c r="BT12" i="2"/>
  <c r="BS37" i="2"/>
  <c r="BS173" i="2" s="1"/>
  <c r="BU6" i="2"/>
  <c r="BU265" i="2" l="1"/>
  <c r="BU46" i="9"/>
  <c r="BR5" i="10"/>
  <c r="BQ4" i="10"/>
  <c r="BU218" i="2"/>
  <c r="BS170" i="2"/>
  <c r="BW42" i="9" s="1"/>
  <c r="BU43" i="9"/>
  <c r="BV44" i="9"/>
  <c r="BU81" i="9"/>
  <c r="BU92" i="9"/>
  <c r="BV75" i="9"/>
  <c r="BY59" i="9"/>
  <c r="BR251" i="2"/>
  <c r="BR269" i="2" s="1"/>
  <c r="BR169" i="2"/>
  <c r="BV41" i="9" s="1"/>
  <c r="BR240" i="2"/>
  <c r="BR257" i="2" s="1"/>
  <c r="BS171" i="2"/>
  <c r="BP18" i="10"/>
  <c r="BP17" i="10"/>
  <c r="BP16" i="10"/>
  <c r="BW39" i="9"/>
  <c r="BS234" i="2"/>
  <c r="BS251" i="2" s="1"/>
  <c r="BS269" i="2" s="1"/>
  <c r="CE11" i="11"/>
  <c r="CD10" i="11"/>
  <c r="BY35" i="9"/>
  <c r="BY34" i="9"/>
  <c r="BY33" i="9"/>
  <c r="BY32" i="9"/>
  <c r="BY31" i="9"/>
  <c r="BY27" i="9"/>
  <c r="BY30" i="9"/>
  <c r="BY29" i="9"/>
  <c r="BY28" i="9"/>
  <c r="BY26" i="9"/>
  <c r="BY25" i="9"/>
  <c r="BY24" i="9"/>
  <c r="BY23" i="9"/>
  <c r="BY22" i="9"/>
  <c r="BY19" i="9"/>
  <c r="BY18" i="9"/>
  <c r="BY17" i="9"/>
  <c r="BY16" i="9"/>
  <c r="BY15" i="9"/>
  <c r="BY10" i="9"/>
  <c r="BY20" i="9"/>
  <c r="BY14" i="9"/>
  <c r="BY13" i="9"/>
  <c r="BY12" i="9"/>
  <c r="BY11" i="9"/>
  <c r="BY9" i="9"/>
  <c r="BY21" i="9"/>
  <c r="BX37" i="9"/>
  <c r="BZ6" i="9"/>
  <c r="BY5" i="9"/>
  <c r="BU131" i="2"/>
  <c r="BU130" i="2"/>
  <c r="BU129" i="2"/>
  <c r="BU128" i="2"/>
  <c r="BU127" i="2"/>
  <c r="BU126" i="2"/>
  <c r="BU125" i="2"/>
  <c r="BU124" i="2"/>
  <c r="BU123" i="2"/>
  <c r="BU122" i="2"/>
  <c r="BU121" i="2"/>
  <c r="BU120" i="2"/>
  <c r="BU117" i="2"/>
  <c r="BU116" i="2"/>
  <c r="BU115" i="2"/>
  <c r="BU114" i="2"/>
  <c r="BU119" i="2"/>
  <c r="BU118" i="2"/>
  <c r="BU113" i="2"/>
  <c r="BU112" i="2"/>
  <c r="BU111" i="2"/>
  <c r="BU110" i="2"/>
  <c r="BU109" i="2"/>
  <c r="BU108" i="2"/>
  <c r="BU107" i="2"/>
  <c r="BU106" i="2"/>
  <c r="BU105" i="2"/>
  <c r="BQ18" i="7"/>
  <c r="BQ17" i="7"/>
  <c r="BQ16" i="7"/>
  <c r="BS4" i="7"/>
  <c r="BT5" i="7"/>
  <c r="BT69" i="2"/>
  <c r="BT167" i="2" s="1"/>
  <c r="BU67" i="2"/>
  <c r="BU66" i="2"/>
  <c r="BU65" i="2"/>
  <c r="BU64" i="2"/>
  <c r="BU63" i="2"/>
  <c r="BU62" i="2"/>
  <c r="BU59" i="2"/>
  <c r="BU57" i="2"/>
  <c r="BU56" i="2"/>
  <c r="BU50" i="2"/>
  <c r="BU49" i="2"/>
  <c r="BU61" i="2"/>
  <c r="BU60" i="2"/>
  <c r="BU58" i="2"/>
  <c r="BU46" i="2"/>
  <c r="BU44" i="2"/>
  <c r="BU55" i="2"/>
  <c r="BU54" i="2"/>
  <c r="BU53" i="2"/>
  <c r="BU52" i="2"/>
  <c r="BU51" i="2"/>
  <c r="BU47" i="2"/>
  <c r="BU45" i="2"/>
  <c r="BU48" i="2"/>
  <c r="BU42" i="2"/>
  <c r="BU41" i="2"/>
  <c r="BU43" i="2"/>
  <c r="BU96" i="2"/>
  <c r="BU80" i="2"/>
  <c r="BU84" i="2"/>
  <c r="BU81" i="2"/>
  <c r="BU78" i="2"/>
  <c r="BU77" i="2"/>
  <c r="BU83" i="2"/>
  <c r="BU82" i="2"/>
  <c r="BU79" i="2"/>
  <c r="BU99" i="2"/>
  <c r="BU98" i="2"/>
  <c r="BU94" i="2"/>
  <c r="BU93" i="2"/>
  <c r="BU87" i="2"/>
  <c r="BU86" i="2"/>
  <c r="BU85" i="2"/>
  <c r="BU76" i="2"/>
  <c r="BU75" i="2"/>
  <c r="BU74" i="2"/>
  <c r="BU73" i="2"/>
  <c r="BU92" i="2"/>
  <c r="BU91" i="2"/>
  <c r="BU90" i="2"/>
  <c r="BU88" i="2"/>
  <c r="BU89" i="2"/>
  <c r="BU95" i="2"/>
  <c r="BU97" i="2"/>
  <c r="BT133" i="2"/>
  <c r="BT101" i="2"/>
  <c r="BT170" i="2" s="1"/>
  <c r="BX42" i="9" s="1"/>
  <c r="BU29" i="2"/>
  <c r="BU22" i="2"/>
  <c r="BU9" i="2"/>
  <c r="BU24" i="2"/>
  <c r="BU23" i="2"/>
  <c r="BU27" i="2"/>
  <c r="BU21" i="2"/>
  <c r="BU31" i="2"/>
  <c r="BU28" i="2"/>
  <c r="BU19" i="2"/>
  <c r="BU13" i="2"/>
  <c r="BU32" i="2"/>
  <c r="BU25" i="2"/>
  <c r="BU16" i="2"/>
  <c r="BU30" i="2"/>
  <c r="BU11" i="2"/>
  <c r="BU18" i="2"/>
  <c r="BU17" i="2"/>
  <c r="BU5" i="2"/>
  <c r="BU35" i="2"/>
  <c r="BU34" i="2"/>
  <c r="BU26" i="2"/>
  <c r="BU33" i="2"/>
  <c r="BU15" i="2"/>
  <c r="BU10" i="2"/>
  <c r="BU20" i="2"/>
  <c r="BU12" i="2"/>
  <c r="BU14" i="2"/>
  <c r="BT37" i="2"/>
  <c r="BT173" i="2" s="1"/>
  <c r="BV6" i="2"/>
  <c r="BV265" i="2" l="1"/>
  <c r="BV46" i="9"/>
  <c r="BS5" i="10"/>
  <c r="BR4" i="10"/>
  <c r="BV218" i="2"/>
  <c r="BV43" i="9"/>
  <c r="BW44" i="9"/>
  <c r="BV81" i="9"/>
  <c r="BV92" i="9"/>
  <c r="BW75" i="9"/>
  <c r="BZ59" i="9"/>
  <c r="BS240" i="2"/>
  <c r="BS257" i="2" s="1"/>
  <c r="BS169" i="2"/>
  <c r="BW41" i="9" s="1"/>
  <c r="BQ18" i="10"/>
  <c r="BQ17" i="10"/>
  <c r="BQ16" i="10"/>
  <c r="BT171" i="2"/>
  <c r="BX39" i="9"/>
  <c r="BT234" i="2"/>
  <c r="CF11" i="11"/>
  <c r="CE10" i="11"/>
  <c r="BZ35" i="9"/>
  <c r="BZ34" i="9"/>
  <c r="BZ33" i="9"/>
  <c r="BZ32" i="9"/>
  <c r="BZ31" i="9"/>
  <c r="BZ26" i="9"/>
  <c r="BZ21" i="9"/>
  <c r="BZ30" i="9"/>
  <c r="BZ29" i="9"/>
  <c r="BZ28" i="9"/>
  <c r="BZ25" i="9"/>
  <c r="BZ24" i="9"/>
  <c r="BZ23" i="9"/>
  <c r="BZ22" i="9"/>
  <c r="BZ20" i="9"/>
  <c r="BZ19" i="9"/>
  <c r="BZ18" i="9"/>
  <c r="BZ17" i="9"/>
  <c r="BZ16" i="9"/>
  <c r="BZ15" i="9"/>
  <c r="BZ14" i="9"/>
  <c r="BZ13" i="9"/>
  <c r="BZ12" i="9"/>
  <c r="BZ11" i="9"/>
  <c r="BZ10" i="9"/>
  <c r="BZ9" i="9"/>
  <c r="BZ27" i="9"/>
  <c r="CA6" i="9"/>
  <c r="BZ5" i="9"/>
  <c r="BY37" i="9"/>
  <c r="BV131" i="2"/>
  <c r="BV130" i="2"/>
  <c r="BV129" i="2"/>
  <c r="BV128" i="2"/>
  <c r="BV127" i="2"/>
  <c r="BV126" i="2"/>
  <c r="BV125" i="2"/>
  <c r="BV124" i="2"/>
  <c r="BV123" i="2"/>
  <c r="BV122" i="2"/>
  <c r="BV121" i="2"/>
  <c r="BV120" i="2"/>
  <c r="BV118" i="2"/>
  <c r="BV116" i="2"/>
  <c r="BV119" i="2"/>
  <c r="BV117" i="2"/>
  <c r="BV115" i="2"/>
  <c r="BV114" i="2"/>
  <c r="BV113" i="2"/>
  <c r="BV112" i="2"/>
  <c r="BV111" i="2"/>
  <c r="BV110" i="2"/>
  <c r="BV109" i="2"/>
  <c r="BV108" i="2"/>
  <c r="BV107" i="2"/>
  <c r="BV106" i="2"/>
  <c r="BV105" i="2"/>
  <c r="BR18" i="7"/>
  <c r="BR17" i="7"/>
  <c r="BR16" i="7"/>
  <c r="BU5" i="7"/>
  <c r="BT4" i="7"/>
  <c r="BU69" i="2"/>
  <c r="BU167" i="2" s="1"/>
  <c r="BV67" i="2"/>
  <c r="BV66" i="2"/>
  <c r="BV65" i="2"/>
  <c r="BV64" i="2"/>
  <c r="BV63" i="2"/>
  <c r="BV62" i="2"/>
  <c r="BV59" i="2"/>
  <c r="BV56" i="2"/>
  <c r="BV45" i="2"/>
  <c r="BV61" i="2"/>
  <c r="BV60" i="2"/>
  <c r="BV58" i="2"/>
  <c r="BV57" i="2"/>
  <c r="BV55" i="2"/>
  <c r="BV54" i="2"/>
  <c r="BV53" i="2"/>
  <c r="BV52" i="2"/>
  <c r="BV51" i="2"/>
  <c r="BV50" i="2"/>
  <c r="BV49" i="2"/>
  <c r="BV46" i="2"/>
  <c r="BV48" i="2"/>
  <c r="BV42" i="2"/>
  <c r="BV41" i="2"/>
  <c r="BV44" i="2"/>
  <c r="BV47" i="2"/>
  <c r="BV43" i="2"/>
  <c r="BV96" i="2"/>
  <c r="BV95" i="2"/>
  <c r="BV84" i="2"/>
  <c r="BV89" i="2"/>
  <c r="BV81" i="2"/>
  <c r="BV90" i="2"/>
  <c r="BV73" i="2"/>
  <c r="BV79" i="2"/>
  <c r="BV91" i="2"/>
  <c r="BV97" i="2"/>
  <c r="BV88" i="2"/>
  <c r="BV92" i="2"/>
  <c r="BV74" i="2"/>
  <c r="BV75" i="2"/>
  <c r="BV76" i="2"/>
  <c r="BV85" i="2"/>
  <c r="BV86" i="2"/>
  <c r="BV87" i="2"/>
  <c r="BV93" i="2"/>
  <c r="BV94" i="2"/>
  <c r="BV98" i="2"/>
  <c r="BV99" i="2"/>
  <c r="BV77" i="2"/>
  <c r="BV80" i="2"/>
  <c r="BV83" i="2"/>
  <c r="BV82" i="2"/>
  <c r="BV78" i="2"/>
  <c r="BU101" i="2"/>
  <c r="BU133" i="2"/>
  <c r="BV32" i="2"/>
  <c r="BV28" i="2"/>
  <c r="BV15" i="2"/>
  <c r="BV9" i="2"/>
  <c r="BV29" i="2"/>
  <c r="BV16" i="2"/>
  <c r="BV24" i="2"/>
  <c r="BV18" i="2"/>
  <c r="BV13" i="2"/>
  <c r="BV11" i="2"/>
  <c r="BV31" i="2"/>
  <c r="BV27" i="2"/>
  <c r="BV12" i="2"/>
  <c r="BV22" i="2"/>
  <c r="BV26" i="2"/>
  <c r="BV14" i="2"/>
  <c r="BV21" i="2"/>
  <c r="BV10" i="2"/>
  <c r="BV5" i="2"/>
  <c r="BV33" i="2"/>
  <c r="BV30" i="2"/>
  <c r="BV25" i="2"/>
  <c r="BV23" i="2"/>
  <c r="BV20" i="2"/>
  <c r="BV35" i="2"/>
  <c r="BV34" i="2"/>
  <c r="BV19" i="2"/>
  <c r="BV17" i="2"/>
  <c r="BU37" i="2"/>
  <c r="BU173" i="2" s="1"/>
  <c r="BW6" i="2"/>
  <c r="BW265" i="2" l="1"/>
  <c r="BW46" i="9"/>
  <c r="BT5" i="10"/>
  <c r="BS4" i="10"/>
  <c r="BW218" i="2"/>
  <c r="BU170" i="2"/>
  <c r="BY42" i="9" s="1"/>
  <c r="BW43" i="9"/>
  <c r="BX44" i="9"/>
  <c r="BW81" i="9"/>
  <c r="BW92" i="9"/>
  <c r="BX75" i="9"/>
  <c r="CA59" i="9"/>
  <c r="BT251" i="2"/>
  <c r="BT269" i="2" s="1"/>
  <c r="BT240" i="2"/>
  <c r="BT257" i="2" s="1"/>
  <c r="BR16" i="10"/>
  <c r="BR17" i="10"/>
  <c r="BR18" i="10"/>
  <c r="BU171" i="2"/>
  <c r="BT169" i="2"/>
  <c r="BX41" i="9" s="1"/>
  <c r="BY39" i="9"/>
  <c r="BU234" i="2"/>
  <c r="BU251" i="2" s="1"/>
  <c r="BU269" i="2" s="1"/>
  <c r="CG11" i="11"/>
  <c r="CF10" i="11"/>
  <c r="CA35" i="9"/>
  <c r="CA34" i="9"/>
  <c r="CA33" i="9"/>
  <c r="CA32" i="9"/>
  <c r="CA31" i="9"/>
  <c r="CA27" i="9"/>
  <c r="CA30" i="9"/>
  <c r="CA29" i="9"/>
  <c r="CA28" i="9"/>
  <c r="CA20" i="9"/>
  <c r="CA25" i="9"/>
  <c r="CA24" i="9"/>
  <c r="CA23" i="9"/>
  <c r="CA22" i="9"/>
  <c r="CA21" i="9"/>
  <c r="CA19" i="9"/>
  <c r="CA18" i="9"/>
  <c r="CA17" i="9"/>
  <c r="CA16" i="9"/>
  <c r="CA15" i="9"/>
  <c r="CA10" i="9"/>
  <c r="CA14" i="9"/>
  <c r="CA13" i="9"/>
  <c r="CA12" i="9"/>
  <c r="CA11" i="9"/>
  <c r="CA9" i="9"/>
  <c r="CA26" i="9"/>
  <c r="CA5" i="9"/>
  <c r="CB6" i="9"/>
  <c r="BZ37" i="9"/>
  <c r="BW131" i="2"/>
  <c r="BW130" i="2"/>
  <c r="BW129" i="2"/>
  <c r="BW128" i="2"/>
  <c r="BW127" i="2"/>
  <c r="BW126" i="2"/>
  <c r="BW125" i="2"/>
  <c r="BW124" i="2"/>
  <c r="BW123" i="2"/>
  <c r="BW122" i="2"/>
  <c r="BW121" i="2"/>
  <c r="BW120" i="2"/>
  <c r="BW118" i="2"/>
  <c r="BW116" i="2"/>
  <c r="BW115" i="2"/>
  <c r="BW114" i="2"/>
  <c r="BW119" i="2"/>
  <c r="BW117" i="2"/>
  <c r="BW113" i="2"/>
  <c r="BW112" i="2"/>
  <c r="BW111" i="2"/>
  <c r="BW110" i="2"/>
  <c r="BW109" i="2"/>
  <c r="BW108" i="2"/>
  <c r="BW107" i="2"/>
  <c r="BW106" i="2"/>
  <c r="BW105" i="2"/>
  <c r="BS18" i="7"/>
  <c r="BS17" i="7"/>
  <c r="BS16" i="7"/>
  <c r="BU4" i="7"/>
  <c r="BV5" i="7"/>
  <c r="BV69" i="2"/>
  <c r="BV167" i="2" s="1"/>
  <c r="BW67" i="2"/>
  <c r="BW66" i="2"/>
  <c r="BW65" i="2"/>
  <c r="BW64" i="2"/>
  <c r="BW63" i="2"/>
  <c r="BW62" i="2"/>
  <c r="BW59" i="2"/>
  <c r="BW56" i="2"/>
  <c r="BW61" i="2"/>
  <c r="BW60" i="2"/>
  <c r="BW58" i="2"/>
  <c r="BW57" i="2"/>
  <c r="BW49" i="2"/>
  <c r="BW46" i="2"/>
  <c r="BW44" i="2"/>
  <c r="BW55" i="2"/>
  <c r="BW54" i="2"/>
  <c r="BW53" i="2"/>
  <c r="BW52" i="2"/>
  <c r="BW51" i="2"/>
  <c r="BW47" i="2"/>
  <c r="BW48" i="2"/>
  <c r="BW42" i="2"/>
  <c r="BW41" i="2"/>
  <c r="BW50" i="2"/>
  <c r="BW43" i="2"/>
  <c r="BW45" i="2"/>
  <c r="BW74" i="2"/>
  <c r="BW97" i="2"/>
  <c r="BW82" i="2"/>
  <c r="BW94" i="2"/>
  <c r="BW78" i="2"/>
  <c r="BW90" i="2"/>
  <c r="BW77" i="2"/>
  <c r="BW84" i="2"/>
  <c r="BW80" i="2"/>
  <c r="BW96" i="2"/>
  <c r="BW79" i="2"/>
  <c r="BW83" i="2"/>
  <c r="BW81" i="2"/>
  <c r="BW99" i="2"/>
  <c r="BW98" i="2"/>
  <c r="BW93" i="2"/>
  <c r="BW91" i="2"/>
  <c r="BW95" i="2"/>
  <c r="BW87" i="2"/>
  <c r="BW89" i="2"/>
  <c r="BW73" i="2"/>
  <c r="BW92" i="2"/>
  <c r="BW86" i="2"/>
  <c r="BW85" i="2"/>
  <c r="BW76" i="2"/>
  <c r="BW75" i="2"/>
  <c r="BW88" i="2"/>
  <c r="BV133" i="2"/>
  <c r="BV101" i="2"/>
  <c r="BV170" i="2" s="1"/>
  <c r="BZ42" i="9" s="1"/>
  <c r="BW24" i="2"/>
  <c r="BW13" i="2"/>
  <c r="BW32" i="2"/>
  <c r="BW28" i="2"/>
  <c r="BW22" i="2"/>
  <c r="BW19" i="2"/>
  <c r="BW17" i="2"/>
  <c r="BW9" i="2"/>
  <c r="BW16" i="2"/>
  <c r="BW12" i="2"/>
  <c r="BW25" i="2"/>
  <c r="BW15" i="2"/>
  <c r="BW11" i="2"/>
  <c r="BW27" i="2"/>
  <c r="BW20" i="2"/>
  <c r="BW5" i="2"/>
  <c r="BW35" i="2"/>
  <c r="BW34" i="2"/>
  <c r="BW31" i="2"/>
  <c r="BW30" i="2"/>
  <c r="BW29" i="2"/>
  <c r="BW26" i="2"/>
  <c r="BW23" i="2"/>
  <c r="BW14" i="2"/>
  <c r="BW33" i="2"/>
  <c r="BW21" i="2"/>
  <c r="BW18" i="2"/>
  <c r="BW10" i="2"/>
  <c r="BV37" i="2"/>
  <c r="BV173" i="2" s="1"/>
  <c r="BX6" i="2"/>
  <c r="BX265" i="2" l="1"/>
  <c r="BX46" i="9"/>
  <c r="BT4" i="10"/>
  <c r="BU5" i="10"/>
  <c r="BX218" i="2"/>
  <c r="BX43" i="9"/>
  <c r="BY44" i="9"/>
  <c r="BX81" i="9"/>
  <c r="BX92" i="9"/>
  <c r="BY75" i="9"/>
  <c r="CB59" i="9"/>
  <c r="BU169" i="2"/>
  <c r="BY41" i="9" s="1"/>
  <c r="BU240" i="2"/>
  <c r="BU257" i="2" s="1"/>
  <c r="BV171" i="2"/>
  <c r="BS18" i="10"/>
  <c r="BS17" i="10"/>
  <c r="BS16" i="10"/>
  <c r="BZ39" i="9"/>
  <c r="BV234" i="2"/>
  <c r="CH11" i="11"/>
  <c r="CG10" i="11"/>
  <c r="CB35" i="9"/>
  <c r="CB34" i="9"/>
  <c r="CB33" i="9"/>
  <c r="CB32" i="9"/>
  <c r="CB31" i="9"/>
  <c r="CB30" i="9"/>
  <c r="CB29" i="9"/>
  <c r="CB28" i="9"/>
  <c r="CB25" i="9"/>
  <c r="CB24" i="9"/>
  <c r="CB23" i="9"/>
  <c r="CB22" i="9"/>
  <c r="CB19" i="9"/>
  <c r="CB18" i="9"/>
  <c r="CB17" i="9"/>
  <c r="CB16" i="9"/>
  <c r="CB15" i="9"/>
  <c r="CB14" i="9"/>
  <c r="CB13" i="9"/>
  <c r="CB12" i="9"/>
  <c r="CB11" i="9"/>
  <c r="CB10" i="9"/>
  <c r="CB9" i="9"/>
  <c r="CB26" i="9"/>
  <c r="CB21" i="9"/>
  <c r="CB27" i="9"/>
  <c r="CB20" i="9"/>
  <c r="CA37" i="9"/>
  <c r="CC6" i="9"/>
  <c r="CB5" i="9"/>
  <c r="BX131" i="2"/>
  <c r="BX130" i="2"/>
  <c r="BX129" i="2"/>
  <c r="BX128" i="2"/>
  <c r="BX127" i="2"/>
  <c r="BX126" i="2"/>
  <c r="BX125" i="2"/>
  <c r="BX124" i="2"/>
  <c r="BX123" i="2"/>
  <c r="BX122" i="2"/>
  <c r="BX121" i="2"/>
  <c r="BX120" i="2"/>
  <c r="BX118" i="2"/>
  <c r="BX116" i="2"/>
  <c r="BX114" i="2"/>
  <c r="BX119" i="2"/>
  <c r="BX117" i="2"/>
  <c r="BX115" i="2"/>
  <c r="BX113" i="2"/>
  <c r="BX112" i="2"/>
  <c r="BX111" i="2"/>
  <c r="BX110" i="2"/>
  <c r="BX109" i="2"/>
  <c r="BX108" i="2"/>
  <c r="BX107" i="2"/>
  <c r="BX106" i="2"/>
  <c r="BX105" i="2"/>
  <c r="BT18" i="7"/>
  <c r="BT17" i="7"/>
  <c r="BT16" i="7"/>
  <c r="BV4" i="7"/>
  <c r="BW5" i="7"/>
  <c r="BW69" i="2"/>
  <c r="BW167" i="2" s="1"/>
  <c r="BX67" i="2"/>
  <c r="BX66" i="2"/>
  <c r="BX65" i="2"/>
  <c r="BX64" i="2"/>
  <c r="BX63" i="2"/>
  <c r="BX62" i="2"/>
  <c r="BX59" i="2"/>
  <c r="BX57" i="2"/>
  <c r="BX56" i="2"/>
  <c r="BX47" i="2"/>
  <c r="BX46" i="2"/>
  <c r="BX61" i="2"/>
  <c r="BX60" i="2"/>
  <c r="BX58" i="2"/>
  <c r="BX50" i="2"/>
  <c r="BX55" i="2"/>
  <c r="BX54" i="2"/>
  <c r="BX53" i="2"/>
  <c r="BX52" i="2"/>
  <c r="BX51" i="2"/>
  <c r="BX49" i="2"/>
  <c r="BX48" i="2"/>
  <c r="BX42" i="2"/>
  <c r="BX41" i="2"/>
  <c r="BX45" i="2"/>
  <c r="BX43" i="2"/>
  <c r="BX44" i="2"/>
  <c r="BX90" i="2"/>
  <c r="BX96" i="2"/>
  <c r="BX97" i="2"/>
  <c r="BX91" i="2"/>
  <c r="BX92" i="2"/>
  <c r="BX73" i="2"/>
  <c r="BX89" i="2"/>
  <c r="BX87" i="2"/>
  <c r="BX88" i="2"/>
  <c r="BX95" i="2"/>
  <c r="BX74" i="2"/>
  <c r="BX75" i="2"/>
  <c r="BX76" i="2"/>
  <c r="BX85" i="2"/>
  <c r="BX86" i="2"/>
  <c r="BX93" i="2"/>
  <c r="BX94" i="2"/>
  <c r="BX98" i="2"/>
  <c r="BX99" i="2"/>
  <c r="BX77" i="2"/>
  <c r="BX82" i="2"/>
  <c r="BX81" i="2"/>
  <c r="BX79" i="2"/>
  <c r="BX83" i="2"/>
  <c r="BX80" i="2"/>
  <c r="BX78" i="2"/>
  <c r="BX84" i="2"/>
  <c r="BW37" i="2"/>
  <c r="BW173" i="2" s="1"/>
  <c r="BW133" i="2"/>
  <c r="BW101" i="2"/>
  <c r="BX32" i="2"/>
  <c r="BX27" i="2"/>
  <c r="BX18" i="2"/>
  <c r="BX16" i="2"/>
  <c r="BX30" i="2"/>
  <c r="BX29" i="2"/>
  <c r="BX21" i="2"/>
  <c r="BX31" i="2"/>
  <c r="BX11" i="2"/>
  <c r="BX10" i="2"/>
  <c r="BX9" i="2"/>
  <c r="BX22" i="2"/>
  <c r="BX14" i="2"/>
  <c r="BX15" i="2"/>
  <c r="BX24" i="2"/>
  <c r="BX12" i="2"/>
  <c r="BX26" i="2"/>
  <c r="BX28" i="2"/>
  <c r="BX25" i="2"/>
  <c r="BX23" i="2"/>
  <c r="BX19" i="2"/>
  <c r="BX13" i="2"/>
  <c r="BX5" i="2"/>
  <c r="BX33" i="2"/>
  <c r="BX35" i="2"/>
  <c r="BX34" i="2"/>
  <c r="BX20" i="2"/>
  <c r="BX17" i="2"/>
  <c r="BY6" i="2"/>
  <c r="BY265" i="2" l="1"/>
  <c r="BY46" i="9"/>
  <c r="BV5" i="10"/>
  <c r="BU4" i="10"/>
  <c r="BY218" i="2"/>
  <c r="BW170" i="2"/>
  <c r="CA42" i="9" s="1"/>
  <c r="BY43" i="9"/>
  <c r="BZ44" i="9"/>
  <c r="BY81" i="9"/>
  <c r="BY92" i="9"/>
  <c r="BZ75" i="9"/>
  <c r="CC59" i="9"/>
  <c r="BV251" i="2"/>
  <c r="BV269" i="2" s="1"/>
  <c r="BV240" i="2"/>
  <c r="BV257" i="2" s="1"/>
  <c r="BW171" i="2"/>
  <c r="BV169" i="2"/>
  <c r="BZ41" i="9" s="1"/>
  <c r="BT18" i="10"/>
  <c r="BT17" i="10"/>
  <c r="BT16" i="10"/>
  <c r="CA39" i="9"/>
  <c r="BW234" i="2"/>
  <c r="BW251" i="2" s="1"/>
  <c r="BW269" i="2" s="1"/>
  <c r="CI11" i="11"/>
  <c r="CH10" i="11"/>
  <c r="CC35" i="9"/>
  <c r="CC34" i="9"/>
  <c r="CC33" i="9"/>
  <c r="CC32" i="9"/>
  <c r="CC31" i="9"/>
  <c r="CC27" i="9"/>
  <c r="CC30" i="9"/>
  <c r="CC29" i="9"/>
  <c r="CC28" i="9"/>
  <c r="CC25" i="9"/>
  <c r="CC24" i="9"/>
  <c r="CC23" i="9"/>
  <c r="CC22" i="9"/>
  <c r="CC19" i="9"/>
  <c r="CC18" i="9"/>
  <c r="CC17" i="9"/>
  <c r="CC16" i="9"/>
  <c r="CC15" i="9"/>
  <c r="CC10" i="9"/>
  <c r="CC14" i="9"/>
  <c r="CC13" i="9"/>
  <c r="CC12" i="9"/>
  <c r="CC11" i="9"/>
  <c r="CC9" i="9"/>
  <c r="CC26" i="9"/>
  <c r="CC21" i="9"/>
  <c r="CC20" i="9"/>
  <c r="CC5" i="9"/>
  <c r="CD6" i="9"/>
  <c r="CB37" i="9"/>
  <c r="BY131" i="2"/>
  <c r="BY130" i="2"/>
  <c r="BY129" i="2"/>
  <c r="BY128" i="2"/>
  <c r="BY127" i="2"/>
  <c r="BY126" i="2"/>
  <c r="BY125" i="2"/>
  <c r="BY124" i="2"/>
  <c r="BY123" i="2"/>
  <c r="BY122" i="2"/>
  <c r="BY121" i="2"/>
  <c r="BY120" i="2"/>
  <c r="BY116" i="2"/>
  <c r="BY119" i="2"/>
  <c r="BY118" i="2"/>
  <c r="BY117" i="2"/>
  <c r="BY115" i="2"/>
  <c r="BY114" i="2"/>
  <c r="BY113" i="2"/>
  <c r="BY112" i="2"/>
  <c r="BY111" i="2"/>
  <c r="BY110" i="2"/>
  <c r="BY109" i="2"/>
  <c r="BY108" i="2"/>
  <c r="BY107" i="2"/>
  <c r="BY106" i="2"/>
  <c r="BY105" i="2"/>
  <c r="BU18" i="7"/>
  <c r="BU17" i="7"/>
  <c r="BU16" i="7"/>
  <c r="BX5" i="7"/>
  <c r="BW4" i="7"/>
  <c r="BX69" i="2"/>
  <c r="BX167" i="2" s="1"/>
  <c r="BY67" i="2"/>
  <c r="BY66" i="2"/>
  <c r="BY65" i="2"/>
  <c r="BY64" i="2"/>
  <c r="BY63" i="2"/>
  <c r="BY62" i="2"/>
  <c r="BY59" i="2"/>
  <c r="BY57" i="2"/>
  <c r="BY56" i="2"/>
  <c r="BY49" i="2"/>
  <c r="BY61" i="2"/>
  <c r="BY60" i="2"/>
  <c r="BY58" i="2"/>
  <c r="BY55" i="2"/>
  <c r="BY54" i="2"/>
  <c r="BY53" i="2"/>
  <c r="BY52" i="2"/>
  <c r="BY51" i="2"/>
  <c r="BY50" i="2"/>
  <c r="BY48" i="2"/>
  <c r="BY46" i="2"/>
  <c r="BY42" i="2"/>
  <c r="BY41" i="2"/>
  <c r="BY47" i="2"/>
  <c r="BY43" i="2"/>
  <c r="BY45" i="2"/>
  <c r="BY44" i="2"/>
  <c r="BY96" i="2"/>
  <c r="BY95" i="2"/>
  <c r="BY82" i="2"/>
  <c r="BY89" i="2"/>
  <c r="BY87" i="2"/>
  <c r="BY90" i="2"/>
  <c r="BY80" i="2"/>
  <c r="BY81" i="2"/>
  <c r="BY97" i="2"/>
  <c r="BY78" i="2"/>
  <c r="BY92" i="2"/>
  <c r="BY88" i="2"/>
  <c r="BY73" i="2"/>
  <c r="BY79" i="2"/>
  <c r="BY74" i="2"/>
  <c r="BY75" i="2"/>
  <c r="BY76" i="2"/>
  <c r="BY85" i="2"/>
  <c r="BY86" i="2"/>
  <c r="BY91" i="2"/>
  <c r="BY93" i="2"/>
  <c r="BY84" i="2"/>
  <c r="BY83" i="2"/>
  <c r="BY94" i="2"/>
  <c r="BY98" i="2"/>
  <c r="BY99" i="2"/>
  <c r="BY77" i="2"/>
  <c r="BX37" i="2"/>
  <c r="BX173" i="2" s="1"/>
  <c r="BX133" i="2"/>
  <c r="BX101" i="2"/>
  <c r="BX170" i="2" s="1"/>
  <c r="CB42" i="9" s="1"/>
  <c r="BY26" i="2"/>
  <c r="BY23" i="2"/>
  <c r="BY31" i="2"/>
  <c r="BY24" i="2"/>
  <c r="BY32" i="2"/>
  <c r="BY29" i="2"/>
  <c r="BY16" i="2"/>
  <c r="BY15" i="2"/>
  <c r="BY14" i="2"/>
  <c r="BY12" i="2"/>
  <c r="BY30" i="2"/>
  <c r="BY22" i="2"/>
  <c r="BY18" i="2"/>
  <c r="BY11" i="2"/>
  <c r="BY27" i="2"/>
  <c r="BY25" i="2"/>
  <c r="BY13" i="2"/>
  <c r="BY28" i="2"/>
  <c r="BY21" i="2"/>
  <c r="BY10" i="2"/>
  <c r="BY35" i="2"/>
  <c r="BY34" i="2"/>
  <c r="BY20" i="2"/>
  <c r="BY19" i="2"/>
  <c r="BY17" i="2"/>
  <c r="BY5" i="2"/>
  <c r="BY33" i="2"/>
  <c r="BY9" i="2"/>
  <c r="BZ6" i="2"/>
  <c r="BZ265" i="2" l="1"/>
  <c r="BZ46" i="9"/>
  <c r="BW5" i="10"/>
  <c r="BV4" i="10"/>
  <c r="BZ218" i="2"/>
  <c r="BZ43" i="9"/>
  <c r="CA44" i="9"/>
  <c r="BZ81" i="9"/>
  <c r="BZ92" i="9"/>
  <c r="CA75" i="9"/>
  <c r="CD59" i="9"/>
  <c r="BW240" i="2"/>
  <c r="BW257" i="2" s="1"/>
  <c r="BW169" i="2"/>
  <c r="CA41" i="9" s="1"/>
  <c r="BX171" i="2"/>
  <c r="BU16" i="10"/>
  <c r="BU18" i="10"/>
  <c r="BU17" i="10"/>
  <c r="CB39" i="9"/>
  <c r="BX234" i="2"/>
  <c r="CJ11" i="11"/>
  <c r="CI10" i="11"/>
  <c r="CD35" i="9"/>
  <c r="CD34" i="9"/>
  <c r="CD33" i="9"/>
  <c r="CD32" i="9"/>
  <c r="CD31" i="9"/>
  <c r="CD26" i="9"/>
  <c r="CD30" i="9"/>
  <c r="CD29" i="9"/>
  <c r="CD28" i="9"/>
  <c r="CD21" i="9"/>
  <c r="CD20" i="9"/>
  <c r="CD25" i="9"/>
  <c r="CD24" i="9"/>
  <c r="CD23" i="9"/>
  <c r="CD22" i="9"/>
  <c r="CD19" i="9"/>
  <c r="CD18" i="9"/>
  <c r="CD17" i="9"/>
  <c r="CD16" i="9"/>
  <c r="CD15" i="9"/>
  <c r="CD14" i="9"/>
  <c r="CD13" i="9"/>
  <c r="CD12" i="9"/>
  <c r="CD11" i="9"/>
  <c r="CD10" i="9"/>
  <c r="CD9" i="9"/>
  <c r="CD27" i="9"/>
  <c r="CE6" i="9"/>
  <c r="CD5" i="9"/>
  <c r="CC37" i="9"/>
  <c r="BZ131" i="2"/>
  <c r="BZ130" i="2"/>
  <c r="BZ129" i="2"/>
  <c r="BZ128" i="2"/>
  <c r="BZ127" i="2"/>
  <c r="BZ126" i="2"/>
  <c r="BZ125" i="2"/>
  <c r="BZ124" i="2"/>
  <c r="BZ123" i="2"/>
  <c r="BZ122" i="2"/>
  <c r="BZ121" i="2"/>
  <c r="BZ120" i="2"/>
  <c r="BZ118" i="2"/>
  <c r="BZ117" i="2"/>
  <c r="BZ116" i="2"/>
  <c r="BZ114" i="2"/>
  <c r="BZ119" i="2"/>
  <c r="BZ115" i="2"/>
  <c r="BZ113" i="2"/>
  <c r="BZ112" i="2"/>
  <c r="BZ111" i="2"/>
  <c r="BZ110" i="2"/>
  <c r="BZ109" i="2"/>
  <c r="BZ108" i="2"/>
  <c r="BZ107" i="2"/>
  <c r="BZ106" i="2"/>
  <c r="BZ105" i="2"/>
  <c r="BV18" i="7"/>
  <c r="BV17" i="7"/>
  <c r="BV16" i="7"/>
  <c r="BY69" i="2"/>
  <c r="BY167" i="2" s="1"/>
  <c r="BY5" i="7"/>
  <c r="BX4" i="7"/>
  <c r="BZ67" i="2"/>
  <c r="BZ66" i="2"/>
  <c r="BZ65" i="2"/>
  <c r="BZ64" i="2"/>
  <c r="BZ63" i="2"/>
  <c r="BZ62" i="2"/>
  <c r="BZ59" i="2"/>
  <c r="BZ57" i="2"/>
  <c r="BZ56" i="2"/>
  <c r="BZ61" i="2"/>
  <c r="BZ60" i="2"/>
  <c r="BZ58" i="2"/>
  <c r="BZ47" i="2"/>
  <c r="BZ43" i="2"/>
  <c r="BZ55" i="2"/>
  <c r="BZ54" i="2"/>
  <c r="BZ53" i="2"/>
  <c r="BZ52" i="2"/>
  <c r="BZ51" i="2"/>
  <c r="BZ49" i="2"/>
  <c r="BZ48" i="2"/>
  <c r="BZ44" i="2"/>
  <c r="BZ42" i="2"/>
  <c r="BZ41" i="2"/>
  <c r="BZ50" i="2"/>
  <c r="BZ46" i="2"/>
  <c r="BZ45" i="2"/>
  <c r="BZ95" i="2"/>
  <c r="BZ88" i="2"/>
  <c r="BZ90" i="2"/>
  <c r="BZ89" i="2"/>
  <c r="BZ87" i="2"/>
  <c r="BZ91" i="2"/>
  <c r="BZ83" i="2"/>
  <c r="BZ73" i="2"/>
  <c r="BZ96" i="2"/>
  <c r="BZ74" i="2"/>
  <c r="BZ75" i="2"/>
  <c r="BZ82" i="2"/>
  <c r="BZ76" i="2"/>
  <c r="BZ85" i="2"/>
  <c r="BZ78" i="2"/>
  <c r="BZ86" i="2"/>
  <c r="BZ92" i="2"/>
  <c r="BZ93" i="2"/>
  <c r="BZ94" i="2"/>
  <c r="BZ97" i="2"/>
  <c r="BZ98" i="2"/>
  <c r="BZ99" i="2"/>
  <c r="BZ77" i="2"/>
  <c r="BZ81" i="2"/>
  <c r="BZ79" i="2"/>
  <c r="BZ80" i="2"/>
  <c r="BZ84" i="2"/>
  <c r="BY37" i="2"/>
  <c r="BY173" i="2" s="1"/>
  <c r="BY133" i="2"/>
  <c r="BY101" i="2"/>
  <c r="BZ17" i="2"/>
  <c r="BZ31" i="2"/>
  <c r="BZ32" i="2"/>
  <c r="BZ30" i="2"/>
  <c r="BZ23" i="2"/>
  <c r="BZ24" i="2"/>
  <c r="BZ20" i="2"/>
  <c r="BZ11" i="2"/>
  <c r="BZ9" i="2"/>
  <c r="BZ28" i="2"/>
  <c r="BZ29" i="2"/>
  <c r="BZ26" i="2"/>
  <c r="BZ21" i="2"/>
  <c r="BZ15" i="2"/>
  <c r="BZ14" i="2"/>
  <c r="BZ27" i="2"/>
  <c r="BZ25" i="2"/>
  <c r="BZ18" i="2"/>
  <c r="BZ5" i="2"/>
  <c r="BZ33" i="2"/>
  <c r="BZ19" i="2"/>
  <c r="BZ16" i="2"/>
  <c r="BZ12" i="2"/>
  <c r="BZ10" i="2"/>
  <c r="BZ35" i="2"/>
  <c r="BZ34" i="2"/>
  <c r="BZ22" i="2"/>
  <c r="BZ13" i="2"/>
  <c r="CA6" i="2"/>
  <c r="CA265" i="2" l="1"/>
  <c r="CA46" i="9"/>
  <c r="BX5" i="10"/>
  <c r="BW4" i="10"/>
  <c r="CA218" i="2"/>
  <c r="BY170" i="2"/>
  <c r="CC42" i="9" s="1"/>
  <c r="CA43" i="9"/>
  <c r="CB44" i="9"/>
  <c r="CA81" i="9"/>
  <c r="CA92" i="9"/>
  <c r="CB75" i="9"/>
  <c r="CE59" i="9"/>
  <c r="BX251" i="2"/>
  <c r="BX269" i="2" s="1"/>
  <c r="BX240" i="2"/>
  <c r="BX257" i="2" s="1"/>
  <c r="BX169" i="2"/>
  <c r="CB41" i="9" s="1"/>
  <c r="BY171" i="2"/>
  <c r="BV18" i="10"/>
  <c r="BV17" i="10"/>
  <c r="BV16" i="10"/>
  <c r="CC39" i="9"/>
  <c r="BY234" i="2"/>
  <c r="BY251" i="2" s="1"/>
  <c r="BY269" i="2" s="1"/>
  <c r="CK11" i="11"/>
  <c r="CJ10" i="11"/>
  <c r="CE35" i="9"/>
  <c r="CE34" i="9"/>
  <c r="CE33" i="9"/>
  <c r="CE32" i="9"/>
  <c r="CE31" i="9"/>
  <c r="CE27" i="9"/>
  <c r="CE30" i="9"/>
  <c r="CE29" i="9"/>
  <c r="CE28" i="9"/>
  <c r="CE21" i="9"/>
  <c r="CE20" i="9"/>
  <c r="CE25" i="9"/>
  <c r="CE24" i="9"/>
  <c r="CE23" i="9"/>
  <c r="CE22" i="9"/>
  <c r="CE19" i="9"/>
  <c r="CE18" i="9"/>
  <c r="CE17" i="9"/>
  <c r="CE16" i="9"/>
  <c r="CE15" i="9"/>
  <c r="CE14" i="9"/>
  <c r="CE13" i="9"/>
  <c r="CE12" i="9"/>
  <c r="CE11" i="9"/>
  <c r="CE10" i="9"/>
  <c r="CE9" i="9"/>
  <c r="CE26" i="9"/>
  <c r="CF6" i="9"/>
  <c r="CE5" i="9"/>
  <c r="CD37" i="9"/>
  <c r="CA131" i="2"/>
  <c r="CA130" i="2"/>
  <c r="CA129" i="2"/>
  <c r="CA128" i="2"/>
  <c r="CA127" i="2"/>
  <c r="CA126" i="2"/>
  <c r="CA125" i="2"/>
  <c r="CA124" i="2"/>
  <c r="CA123" i="2"/>
  <c r="CA122" i="2"/>
  <c r="CA121" i="2"/>
  <c r="CA120" i="2"/>
  <c r="CA118" i="2"/>
  <c r="CA116" i="2"/>
  <c r="CA114" i="2"/>
  <c r="CA119" i="2"/>
  <c r="CA117" i="2"/>
  <c r="CA115" i="2"/>
  <c r="CA113" i="2"/>
  <c r="CA112" i="2"/>
  <c r="CA111" i="2"/>
  <c r="CA110" i="2"/>
  <c r="CA109" i="2"/>
  <c r="CA108" i="2"/>
  <c r="CA107" i="2"/>
  <c r="CA106" i="2"/>
  <c r="CA105" i="2"/>
  <c r="BW18" i="7"/>
  <c r="BW17" i="7"/>
  <c r="BW16" i="7"/>
  <c r="BZ69" i="2"/>
  <c r="BZ167" i="2" s="1"/>
  <c r="BY4" i="7"/>
  <c r="BZ5" i="7"/>
  <c r="CA67" i="2"/>
  <c r="CA66" i="2"/>
  <c r="CA65" i="2"/>
  <c r="CA64" i="2"/>
  <c r="CA63" i="2"/>
  <c r="CA62" i="2"/>
  <c r="CA59" i="2"/>
  <c r="CA56" i="2"/>
  <c r="CA61" i="2"/>
  <c r="CA60" i="2"/>
  <c r="CA58" i="2"/>
  <c r="CA57" i="2"/>
  <c r="CA55" i="2"/>
  <c r="CA54" i="2"/>
  <c r="CA53" i="2"/>
  <c r="CA52" i="2"/>
  <c r="CA51" i="2"/>
  <c r="CA49" i="2"/>
  <c r="CA47" i="2"/>
  <c r="CA48" i="2"/>
  <c r="CA42" i="2"/>
  <c r="CA41" i="2"/>
  <c r="CA50" i="2"/>
  <c r="CA44" i="2"/>
  <c r="CA46" i="2"/>
  <c r="CA45" i="2"/>
  <c r="CA43" i="2"/>
  <c r="CA96" i="2"/>
  <c r="CA73" i="2"/>
  <c r="CA89" i="2"/>
  <c r="CA90" i="2"/>
  <c r="CA88" i="2"/>
  <c r="CA91" i="2"/>
  <c r="CA74" i="2"/>
  <c r="CA75" i="2"/>
  <c r="CA76" i="2"/>
  <c r="CA97" i="2"/>
  <c r="CA85" i="2"/>
  <c r="CA86" i="2"/>
  <c r="CA87" i="2"/>
  <c r="CA92" i="2"/>
  <c r="CA93" i="2"/>
  <c r="CA94" i="2"/>
  <c r="CA95" i="2"/>
  <c r="CA98" i="2"/>
  <c r="CA99" i="2"/>
  <c r="CA79" i="2"/>
  <c r="CA82" i="2"/>
  <c r="CA80" i="2"/>
  <c r="CA77" i="2"/>
  <c r="CA81" i="2"/>
  <c r="CA83" i="2"/>
  <c r="CA78" i="2"/>
  <c r="CA84" i="2"/>
  <c r="BZ133" i="2"/>
  <c r="BZ101" i="2"/>
  <c r="BZ170" i="2" s="1"/>
  <c r="CD42" i="9" s="1"/>
  <c r="CA29" i="2"/>
  <c r="CA19" i="2"/>
  <c r="CA26" i="2"/>
  <c r="CA23" i="2"/>
  <c r="CA18" i="2"/>
  <c r="CA32" i="2"/>
  <c r="CA25" i="2"/>
  <c r="CA20" i="2"/>
  <c r="CA16" i="2"/>
  <c r="CA14" i="2"/>
  <c r="CA31" i="2"/>
  <c r="CA27" i="2"/>
  <c r="CA30" i="2"/>
  <c r="CA28" i="2"/>
  <c r="CA24" i="2"/>
  <c r="CA22" i="2"/>
  <c r="CA21" i="2"/>
  <c r="CA15" i="2"/>
  <c r="CA9" i="2"/>
  <c r="CA12" i="2"/>
  <c r="CA11" i="2"/>
  <c r="CA10" i="2"/>
  <c r="CA5" i="2"/>
  <c r="CA35" i="2"/>
  <c r="CA34" i="2"/>
  <c r="CA17" i="2"/>
  <c r="CA33" i="2"/>
  <c r="CA13" i="2"/>
  <c r="BZ37" i="2"/>
  <c r="BZ173" i="2" s="1"/>
  <c r="CB6" i="2"/>
  <c r="CB265" i="2" l="1"/>
  <c r="CB46" i="9"/>
  <c r="BX4" i="10"/>
  <c r="BY5" i="10"/>
  <c r="CB218" i="2"/>
  <c r="CB43" i="9"/>
  <c r="CC44" i="9"/>
  <c r="CB81" i="9"/>
  <c r="CB92" i="9"/>
  <c r="CC75" i="9"/>
  <c r="CF59" i="9"/>
  <c r="BY240" i="2"/>
  <c r="BY257" i="2" s="1"/>
  <c r="BY169" i="2"/>
  <c r="CC41" i="9" s="1"/>
  <c r="BZ171" i="2"/>
  <c r="BW18" i="10"/>
  <c r="BW17" i="10"/>
  <c r="BW16" i="10"/>
  <c r="CD39" i="9"/>
  <c r="BZ234" i="2"/>
  <c r="CL11" i="11"/>
  <c r="CK10" i="11"/>
  <c r="CF35" i="9"/>
  <c r="CF34" i="9"/>
  <c r="CF33" i="9"/>
  <c r="CF32" i="9"/>
  <c r="CF31" i="9"/>
  <c r="CF26" i="9"/>
  <c r="CF30" i="9"/>
  <c r="CF29" i="9"/>
  <c r="CF28" i="9"/>
  <c r="CF25" i="9"/>
  <c r="CF24" i="9"/>
  <c r="CF23" i="9"/>
  <c r="CF22" i="9"/>
  <c r="CF19" i="9"/>
  <c r="CF18" i="9"/>
  <c r="CF17" i="9"/>
  <c r="CF16" i="9"/>
  <c r="CF15" i="9"/>
  <c r="CF10" i="9"/>
  <c r="CF14" i="9"/>
  <c r="CF13" i="9"/>
  <c r="CF12" i="9"/>
  <c r="CF11" i="9"/>
  <c r="CF9" i="9"/>
  <c r="CF21" i="9"/>
  <c r="CF27" i="9"/>
  <c r="CF20" i="9"/>
  <c r="CF5" i="9"/>
  <c r="CG6" i="9"/>
  <c r="CE37" i="9"/>
  <c r="CB131" i="2"/>
  <c r="CB130" i="2"/>
  <c r="CB129" i="2"/>
  <c r="CB128" i="2"/>
  <c r="CB127" i="2"/>
  <c r="CB126" i="2"/>
  <c r="CB125" i="2"/>
  <c r="CB124" i="2"/>
  <c r="CB123" i="2"/>
  <c r="CB122" i="2"/>
  <c r="CB121" i="2"/>
  <c r="CB120" i="2"/>
  <c r="CB118" i="2"/>
  <c r="CB117" i="2"/>
  <c r="CB116" i="2"/>
  <c r="CB119" i="2"/>
  <c r="CB115" i="2"/>
  <c r="CB114" i="2"/>
  <c r="CB113" i="2"/>
  <c r="CB112" i="2"/>
  <c r="CB111" i="2"/>
  <c r="CB110" i="2"/>
  <c r="CB109" i="2"/>
  <c r="CB108" i="2"/>
  <c r="CB107" i="2"/>
  <c r="CB106" i="2"/>
  <c r="CB105" i="2"/>
  <c r="BX18" i="7"/>
  <c r="BX17" i="7"/>
  <c r="BX16" i="7"/>
  <c r="CA5" i="7"/>
  <c r="BZ4" i="7"/>
  <c r="CA69" i="2"/>
  <c r="CA167" i="2" s="1"/>
  <c r="CB67" i="2"/>
  <c r="CB66" i="2"/>
  <c r="CB65" i="2"/>
  <c r="CB64" i="2"/>
  <c r="CB63" i="2"/>
  <c r="CB62" i="2"/>
  <c r="CB59" i="2"/>
  <c r="CB57" i="2"/>
  <c r="CB56" i="2"/>
  <c r="CB46" i="2"/>
  <c r="CB43" i="2"/>
  <c r="CB61" i="2"/>
  <c r="CB60" i="2"/>
  <c r="CB58" i="2"/>
  <c r="CB45" i="2"/>
  <c r="CB44" i="2"/>
  <c r="CB55" i="2"/>
  <c r="CB54" i="2"/>
  <c r="CB53" i="2"/>
  <c r="CB52" i="2"/>
  <c r="CB51" i="2"/>
  <c r="CB49" i="2"/>
  <c r="CB47" i="2"/>
  <c r="CB48" i="2"/>
  <c r="CB42" i="2"/>
  <c r="CB41" i="2"/>
  <c r="CB50" i="2"/>
  <c r="CB90" i="2"/>
  <c r="CB80" i="2"/>
  <c r="CB79" i="2"/>
  <c r="CB81" i="2"/>
  <c r="CB78" i="2"/>
  <c r="CB83" i="2"/>
  <c r="CB84" i="2"/>
  <c r="CB82" i="2"/>
  <c r="CB77" i="2"/>
  <c r="CB99" i="2"/>
  <c r="CB98" i="2"/>
  <c r="CB97" i="2"/>
  <c r="CB94" i="2"/>
  <c r="CB93" i="2"/>
  <c r="CB87" i="2"/>
  <c r="CB86" i="2"/>
  <c r="CB85" i="2"/>
  <c r="CB76" i="2"/>
  <c r="CB75" i="2"/>
  <c r="CB74" i="2"/>
  <c r="CB91" i="2"/>
  <c r="CB88" i="2"/>
  <c r="CB89" i="2"/>
  <c r="CB73" i="2"/>
  <c r="CB92" i="2"/>
  <c r="CB95" i="2"/>
  <c r="CB96" i="2"/>
  <c r="CA133" i="2"/>
  <c r="CA101" i="2"/>
  <c r="CB30" i="2"/>
  <c r="CB23" i="2"/>
  <c r="CB22" i="2"/>
  <c r="CB18" i="2"/>
  <c r="CB15" i="2"/>
  <c r="CB10" i="2"/>
  <c r="CB24" i="2"/>
  <c r="CB19" i="2"/>
  <c r="CB13" i="2"/>
  <c r="CB31" i="2"/>
  <c r="CB14" i="2"/>
  <c r="CB28" i="2"/>
  <c r="CB20" i="2"/>
  <c r="CB16" i="2"/>
  <c r="CB11" i="2"/>
  <c r="CB17" i="2"/>
  <c r="CB32" i="2"/>
  <c r="CB29" i="2"/>
  <c r="CB27" i="2"/>
  <c r="CB12" i="2"/>
  <c r="CB25" i="2"/>
  <c r="CB21" i="2"/>
  <c r="CB9" i="2"/>
  <c r="CB5" i="2"/>
  <c r="CB33" i="2"/>
  <c r="CB26" i="2"/>
  <c r="CB35" i="2"/>
  <c r="CB34" i="2"/>
  <c r="CA37" i="2"/>
  <c r="CA173" i="2" s="1"/>
  <c r="CC6" i="2"/>
  <c r="CC265" i="2" l="1"/>
  <c r="CC46" i="9"/>
  <c r="BZ5" i="10"/>
  <c r="BY4" i="10"/>
  <c r="CC218" i="2"/>
  <c r="CA170" i="2"/>
  <c r="CE42" i="9" s="1"/>
  <c r="CC43" i="9"/>
  <c r="CD75" i="9"/>
  <c r="CD44" i="9"/>
  <c r="CC81" i="9"/>
  <c r="CC92" i="9"/>
  <c r="CG59" i="9"/>
  <c r="BX18" i="10"/>
  <c r="BZ251" i="2"/>
  <c r="BZ269" i="2" s="1"/>
  <c r="BZ240" i="2"/>
  <c r="BZ257" i="2" s="1"/>
  <c r="BZ169" i="2"/>
  <c r="CD41" i="9" s="1"/>
  <c r="CA171" i="2"/>
  <c r="BX17" i="10"/>
  <c r="BX16" i="10"/>
  <c r="CE39" i="9"/>
  <c r="CA234" i="2"/>
  <c r="CA251" i="2" s="1"/>
  <c r="CA269" i="2" s="1"/>
  <c r="CM11" i="11"/>
  <c r="CL10" i="11"/>
  <c r="CG35" i="9"/>
  <c r="CG34" i="9"/>
  <c r="CG33" i="9"/>
  <c r="CG32" i="9"/>
  <c r="CG31" i="9"/>
  <c r="CG27" i="9"/>
  <c r="CG20" i="9"/>
  <c r="CG30" i="9"/>
  <c r="CG29" i="9"/>
  <c r="CG28" i="9"/>
  <c r="CG25" i="9"/>
  <c r="CG24" i="9"/>
  <c r="CG23" i="9"/>
  <c r="CG22" i="9"/>
  <c r="CG19" i="9"/>
  <c r="CG18" i="9"/>
  <c r="CG17" i="9"/>
  <c r="CG16" i="9"/>
  <c r="CG15" i="9"/>
  <c r="CG14" i="9"/>
  <c r="CG13" i="9"/>
  <c r="CG12" i="9"/>
  <c r="CG11" i="9"/>
  <c r="CG10" i="9"/>
  <c r="CG9" i="9"/>
  <c r="CG26" i="9"/>
  <c r="CG21" i="9"/>
  <c r="CF37" i="9"/>
  <c r="CG5" i="9"/>
  <c r="CH6" i="9"/>
  <c r="CC131" i="2"/>
  <c r="CC130" i="2"/>
  <c r="CC129" i="2"/>
  <c r="CC128" i="2"/>
  <c r="CC127" i="2"/>
  <c r="CC126" i="2"/>
  <c r="CC125" i="2"/>
  <c r="CC124" i="2"/>
  <c r="CC123" i="2"/>
  <c r="CC122" i="2"/>
  <c r="CC121" i="2"/>
  <c r="CC120" i="2"/>
  <c r="CC117" i="2"/>
  <c r="CC116" i="2"/>
  <c r="CC114" i="2"/>
  <c r="CC119" i="2"/>
  <c r="CC118" i="2"/>
  <c r="CC115" i="2"/>
  <c r="CC113" i="2"/>
  <c r="CC112" i="2"/>
  <c r="CC111" i="2"/>
  <c r="CC110" i="2"/>
  <c r="CC109" i="2"/>
  <c r="CC108" i="2"/>
  <c r="CC107" i="2"/>
  <c r="CC106" i="2"/>
  <c r="CC105" i="2"/>
  <c r="BY18" i="7"/>
  <c r="BY17" i="7"/>
  <c r="BY16" i="7"/>
  <c r="CB69" i="2"/>
  <c r="CB167" i="2" s="1"/>
  <c r="CA4" i="7"/>
  <c r="CB5" i="7"/>
  <c r="CC67" i="2"/>
  <c r="CC66" i="2"/>
  <c r="CC65" i="2"/>
  <c r="CC64" i="2"/>
  <c r="CC63" i="2"/>
  <c r="CC62" i="2"/>
  <c r="CC59" i="2"/>
  <c r="CC56" i="2"/>
  <c r="CC50" i="2"/>
  <c r="CC46" i="2"/>
  <c r="CC61" i="2"/>
  <c r="CC60" i="2"/>
  <c r="CC58" i="2"/>
  <c r="CC57" i="2"/>
  <c r="CC44" i="2"/>
  <c r="CC55" i="2"/>
  <c r="CC54" i="2"/>
  <c r="CC53" i="2"/>
  <c r="CC52" i="2"/>
  <c r="CC51" i="2"/>
  <c r="CC48" i="2"/>
  <c r="CC42" i="2"/>
  <c r="CC41" i="2"/>
  <c r="CC45" i="2"/>
  <c r="CC43" i="2"/>
  <c r="CC49" i="2"/>
  <c r="CC47" i="2"/>
  <c r="CC81" i="2"/>
  <c r="CC80" i="2"/>
  <c r="CC78" i="2"/>
  <c r="CC84" i="2"/>
  <c r="CC77" i="2"/>
  <c r="CC79" i="2"/>
  <c r="CC82" i="2"/>
  <c r="CC83" i="2"/>
  <c r="CC99" i="2"/>
  <c r="CC98" i="2"/>
  <c r="CC95" i="2"/>
  <c r="CC94" i="2"/>
  <c r="CC73" i="2"/>
  <c r="CC96" i="2"/>
  <c r="CC97" i="2"/>
  <c r="CC91" i="2"/>
  <c r="CC92" i="2"/>
  <c r="CC89" i="2"/>
  <c r="CC90" i="2"/>
  <c r="CC74" i="2"/>
  <c r="CC75" i="2"/>
  <c r="CC76" i="2"/>
  <c r="CC85" i="2"/>
  <c r="CC86" i="2"/>
  <c r="CC87" i="2"/>
  <c r="CC88" i="2"/>
  <c r="CC93" i="2"/>
  <c r="CB37" i="2"/>
  <c r="CB173" i="2" s="1"/>
  <c r="CB133" i="2"/>
  <c r="CB101" i="2"/>
  <c r="CC12" i="2"/>
  <c r="CC10" i="2"/>
  <c r="CC32" i="2"/>
  <c r="CC20" i="2"/>
  <c r="CC28" i="2"/>
  <c r="CC26" i="2"/>
  <c r="CC21" i="2"/>
  <c r="CC15" i="2"/>
  <c r="CC30" i="2"/>
  <c r="CC29" i="2"/>
  <c r="CC23" i="2"/>
  <c r="CC19" i="2"/>
  <c r="CC18" i="2"/>
  <c r="CC9" i="2"/>
  <c r="CC25" i="2"/>
  <c r="CC14" i="2"/>
  <c r="CC5" i="2"/>
  <c r="CC35" i="2"/>
  <c r="CC34" i="2"/>
  <c r="CC31" i="2"/>
  <c r="CC27" i="2"/>
  <c r="CC24" i="2"/>
  <c r="CC22" i="2"/>
  <c r="CC17" i="2"/>
  <c r="CC33" i="2"/>
  <c r="CC13" i="2"/>
  <c r="CC11" i="2"/>
  <c r="CC16" i="2"/>
  <c r="CD6" i="2"/>
  <c r="CD265" i="2" l="1"/>
  <c r="CD46" i="9"/>
  <c r="BZ4" i="10"/>
  <c r="CA5" i="10"/>
  <c r="CD218" i="2"/>
  <c r="CB170" i="2"/>
  <c r="CF42" i="9" s="1"/>
  <c r="CD92" i="9"/>
  <c r="CE44" i="9"/>
  <c r="CD43" i="9"/>
  <c r="CD81" i="9"/>
  <c r="CE75" i="9"/>
  <c r="CH59" i="9"/>
  <c r="CA240" i="2"/>
  <c r="CA257" i="2" s="1"/>
  <c r="CA169" i="2"/>
  <c r="CE41" i="9" s="1"/>
  <c r="CB171" i="2"/>
  <c r="BY18" i="10"/>
  <c r="BY17" i="10"/>
  <c r="BY16" i="10"/>
  <c r="CF39" i="9"/>
  <c r="CB234" i="2"/>
  <c r="CN11" i="11"/>
  <c r="CM10" i="11"/>
  <c r="CH35" i="9"/>
  <c r="CH34" i="9"/>
  <c r="CH33" i="9"/>
  <c r="CH32" i="9"/>
  <c r="CH31" i="9"/>
  <c r="CH26" i="9"/>
  <c r="CH30" i="9"/>
  <c r="CH29" i="9"/>
  <c r="CH28" i="9"/>
  <c r="CH27" i="9"/>
  <c r="CH25" i="9"/>
  <c r="CH24" i="9"/>
  <c r="CH23" i="9"/>
  <c r="CH22" i="9"/>
  <c r="CH21" i="9"/>
  <c r="CH19" i="9"/>
  <c r="CH18" i="9"/>
  <c r="CH17" i="9"/>
  <c r="CH16" i="9"/>
  <c r="CH15" i="9"/>
  <c r="CH14" i="9"/>
  <c r="CH13" i="9"/>
  <c r="CH12" i="9"/>
  <c r="CH11" i="9"/>
  <c r="CH10" i="9"/>
  <c r="CH9" i="9"/>
  <c r="CH20" i="9"/>
  <c r="CG37" i="9"/>
  <c r="CI6" i="9"/>
  <c r="CH5" i="9"/>
  <c r="CD131" i="2"/>
  <c r="CD130" i="2"/>
  <c r="CD129" i="2"/>
  <c r="CD128" i="2"/>
  <c r="CD127" i="2"/>
  <c r="CD126" i="2"/>
  <c r="CD125" i="2"/>
  <c r="CD124" i="2"/>
  <c r="CD123" i="2"/>
  <c r="CD122" i="2"/>
  <c r="CD121" i="2"/>
  <c r="CD120" i="2"/>
  <c r="CD118" i="2"/>
  <c r="CD117" i="2"/>
  <c r="CD116" i="2"/>
  <c r="CD114" i="2"/>
  <c r="CD119" i="2"/>
  <c r="CD115" i="2"/>
  <c r="CD113" i="2"/>
  <c r="CD112" i="2"/>
  <c r="CD111" i="2"/>
  <c r="CD110" i="2"/>
  <c r="CD109" i="2"/>
  <c r="CD108" i="2"/>
  <c r="CD107" i="2"/>
  <c r="CD106" i="2"/>
  <c r="CD105" i="2"/>
  <c r="BZ18" i="7"/>
  <c r="BZ17" i="7"/>
  <c r="BZ16" i="7"/>
  <c r="CC5" i="7"/>
  <c r="CB4" i="7"/>
  <c r="CC69" i="2"/>
  <c r="CC167" i="2" s="1"/>
  <c r="CD67" i="2"/>
  <c r="CD66" i="2"/>
  <c r="CD65" i="2"/>
  <c r="CD64" i="2"/>
  <c r="CD63" i="2"/>
  <c r="CD62" i="2"/>
  <c r="CD59" i="2"/>
  <c r="CD57" i="2"/>
  <c r="CD56" i="2"/>
  <c r="CD61" i="2"/>
  <c r="CD60" i="2"/>
  <c r="CD58" i="2"/>
  <c r="CD50" i="2"/>
  <c r="CD47" i="2"/>
  <c r="CD45" i="2"/>
  <c r="CD55" i="2"/>
  <c r="CD54" i="2"/>
  <c r="CD53" i="2"/>
  <c r="CD52" i="2"/>
  <c r="CD51" i="2"/>
  <c r="CD44" i="2"/>
  <c r="CD48" i="2"/>
  <c r="CD42" i="2"/>
  <c r="CD41" i="2"/>
  <c r="CD49" i="2"/>
  <c r="CD46" i="2"/>
  <c r="CD43" i="2"/>
  <c r="CD96" i="2"/>
  <c r="CD90" i="2"/>
  <c r="CD89" i="2"/>
  <c r="CD73" i="2"/>
  <c r="CD88" i="2"/>
  <c r="CD91" i="2"/>
  <c r="CD92" i="2"/>
  <c r="CD74" i="2"/>
  <c r="CD78" i="2"/>
  <c r="CD95" i="2"/>
  <c r="CD83" i="2"/>
  <c r="CD76" i="2"/>
  <c r="CD85" i="2"/>
  <c r="CD86" i="2"/>
  <c r="CD87" i="2"/>
  <c r="CD93" i="2"/>
  <c r="CD94" i="2"/>
  <c r="CD97" i="2"/>
  <c r="CD75" i="2"/>
  <c r="CD98" i="2"/>
  <c r="CD99" i="2"/>
  <c r="CD80" i="2"/>
  <c r="CD77" i="2"/>
  <c r="CD84" i="2"/>
  <c r="CD81" i="2"/>
  <c r="CD79" i="2"/>
  <c r="CD82" i="2"/>
  <c r="CC37" i="2"/>
  <c r="CC173" i="2" s="1"/>
  <c r="CC101" i="2"/>
  <c r="CC133" i="2"/>
  <c r="CD31" i="2"/>
  <c r="CD23" i="2"/>
  <c r="CD17" i="2"/>
  <c r="CD18" i="2"/>
  <c r="CD32" i="2"/>
  <c r="CD22" i="2"/>
  <c r="CD11" i="2"/>
  <c r="CD29" i="2"/>
  <c r="CD21" i="2"/>
  <c r="CD12" i="2"/>
  <c r="CD25" i="2"/>
  <c r="CD24" i="2"/>
  <c r="CD14" i="2"/>
  <c r="CD13" i="2"/>
  <c r="CD10" i="2"/>
  <c r="CD20" i="2"/>
  <c r="CD27" i="2"/>
  <c r="CD16" i="2"/>
  <c r="CD34" i="2"/>
  <c r="CD33" i="2"/>
  <c r="CD30" i="2"/>
  <c r="CD28" i="2"/>
  <c r="CD26" i="2"/>
  <c r="CD15" i="2"/>
  <c r="CD5" i="2"/>
  <c r="CD35" i="2"/>
  <c r="CD19" i="2"/>
  <c r="CD9" i="2"/>
  <c r="CE6" i="2"/>
  <c r="CE265" i="2" l="1"/>
  <c r="CE46" i="9"/>
  <c r="CB5" i="10"/>
  <c r="CA4" i="10"/>
  <c r="CE218" i="2"/>
  <c r="CC170" i="2"/>
  <c r="CG42" i="9" s="1"/>
  <c r="CF44" i="9"/>
  <c r="CE43" i="9"/>
  <c r="CE81" i="9"/>
  <c r="CE92" i="9"/>
  <c r="CF75" i="9"/>
  <c r="CI59" i="9"/>
  <c r="CB251" i="2"/>
  <c r="CB269" i="2" s="1"/>
  <c r="CB240" i="2"/>
  <c r="CB257" i="2" s="1"/>
  <c r="BZ18" i="10"/>
  <c r="BZ17" i="10"/>
  <c r="BZ16" i="10"/>
  <c r="CC171" i="2"/>
  <c r="CB169" i="2"/>
  <c r="CF41" i="9" s="1"/>
  <c r="CG39" i="9"/>
  <c r="CC234" i="2"/>
  <c r="CC251" i="2" s="1"/>
  <c r="CC269" i="2" s="1"/>
  <c r="CO11" i="11"/>
  <c r="CN10" i="11"/>
  <c r="CI35" i="9"/>
  <c r="CI34" i="9"/>
  <c r="CI33" i="9"/>
  <c r="CI32" i="9"/>
  <c r="CI31" i="9"/>
  <c r="CI27" i="9"/>
  <c r="CI30" i="9"/>
  <c r="CI29" i="9"/>
  <c r="CI28" i="9"/>
  <c r="CI26" i="9"/>
  <c r="CI25" i="9"/>
  <c r="CI24" i="9"/>
  <c r="CI23" i="9"/>
  <c r="CI22" i="9"/>
  <c r="CI21" i="9"/>
  <c r="CI20" i="9"/>
  <c r="CI19" i="9"/>
  <c r="CI18" i="9"/>
  <c r="CI17" i="9"/>
  <c r="CI16" i="9"/>
  <c r="CI15" i="9"/>
  <c r="CI10" i="9"/>
  <c r="CI14" i="9"/>
  <c r="CI13" i="9"/>
  <c r="CI12" i="9"/>
  <c r="CI11" i="9"/>
  <c r="CI9" i="9"/>
  <c r="CI5" i="9"/>
  <c r="CJ6" i="9"/>
  <c r="CH37" i="9"/>
  <c r="CE131" i="2"/>
  <c r="CE130" i="2"/>
  <c r="CE129" i="2"/>
  <c r="CE128" i="2"/>
  <c r="CE127" i="2"/>
  <c r="CE126" i="2"/>
  <c r="CE125" i="2"/>
  <c r="CE124" i="2"/>
  <c r="CE123" i="2"/>
  <c r="CE122" i="2"/>
  <c r="CE121" i="2"/>
  <c r="CE120" i="2"/>
  <c r="CE118" i="2"/>
  <c r="CE117" i="2"/>
  <c r="CE116" i="2"/>
  <c r="CE114" i="2"/>
  <c r="CE119" i="2"/>
  <c r="CE115" i="2"/>
  <c r="CE113" i="2"/>
  <c r="CE112" i="2"/>
  <c r="CE111" i="2"/>
  <c r="CE110" i="2"/>
  <c r="CE109" i="2"/>
  <c r="CE108" i="2"/>
  <c r="CE107" i="2"/>
  <c r="CE106" i="2"/>
  <c r="CE105" i="2"/>
  <c r="CA18" i="7"/>
  <c r="CA17" i="7"/>
  <c r="CA16" i="7"/>
  <c r="CC4" i="7"/>
  <c r="CD5" i="7"/>
  <c r="CD69" i="2"/>
  <c r="CD167" i="2" s="1"/>
  <c r="CE67" i="2"/>
  <c r="CE66" i="2"/>
  <c r="CE65" i="2"/>
  <c r="CE64" i="2"/>
  <c r="CE63" i="2"/>
  <c r="CE62" i="2"/>
  <c r="CE59" i="2"/>
  <c r="CE57" i="2"/>
  <c r="CE56" i="2"/>
  <c r="CE61" i="2"/>
  <c r="CE60" i="2"/>
  <c r="CE58" i="2"/>
  <c r="CE49" i="2"/>
  <c r="CE55" i="2"/>
  <c r="CE54" i="2"/>
  <c r="CE53" i="2"/>
  <c r="CE52" i="2"/>
  <c r="CE51" i="2"/>
  <c r="CE50" i="2"/>
  <c r="CE47" i="2"/>
  <c r="CE46" i="2"/>
  <c r="CE48" i="2"/>
  <c r="CE42" i="2"/>
  <c r="CE41" i="2"/>
  <c r="CE45" i="2"/>
  <c r="CE43" i="2"/>
  <c r="CE44" i="2"/>
  <c r="CE95" i="2"/>
  <c r="CE73" i="2"/>
  <c r="CE89" i="2"/>
  <c r="CE88" i="2"/>
  <c r="CE91" i="2"/>
  <c r="CE90" i="2"/>
  <c r="CE79" i="2"/>
  <c r="CE75" i="2"/>
  <c r="CE76" i="2"/>
  <c r="CE96" i="2"/>
  <c r="CE77" i="2"/>
  <c r="CE80" i="2"/>
  <c r="CE85" i="2"/>
  <c r="CE86" i="2"/>
  <c r="CE78" i="2"/>
  <c r="CE87" i="2"/>
  <c r="CE74" i="2"/>
  <c r="CE92" i="2"/>
  <c r="CE93" i="2"/>
  <c r="CE94" i="2"/>
  <c r="CE83" i="2"/>
  <c r="CE97" i="2"/>
  <c r="CE98" i="2"/>
  <c r="CE99" i="2"/>
  <c r="CE84" i="2"/>
  <c r="CE82" i="2"/>
  <c r="CE81" i="2"/>
  <c r="CD37" i="2"/>
  <c r="CD173" i="2" s="1"/>
  <c r="CD101" i="2"/>
  <c r="CD133" i="2"/>
  <c r="CE29" i="2"/>
  <c r="CE25" i="2"/>
  <c r="CE21" i="2"/>
  <c r="CE16" i="2"/>
  <c r="CE18" i="2"/>
  <c r="CE26" i="2"/>
  <c r="CE20" i="2"/>
  <c r="CE15" i="2"/>
  <c r="CE9" i="2"/>
  <c r="CE30" i="2"/>
  <c r="CE27" i="2"/>
  <c r="CE12" i="2"/>
  <c r="CE23" i="2"/>
  <c r="CE32" i="2"/>
  <c r="CE28" i="2"/>
  <c r="CE11" i="2"/>
  <c r="CE13" i="2"/>
  <c r="CE31" i="2"/>
  <c r="CE24" i="2"/>
  <c r="CE14" i="2"/>
  <c r="CE19" i="2"/>
  <c r="CE17" i="2"/>
  <c r="CE5" i="2"/>
  <c r="CE35" i="2"/>
  <c r="CE34" i="2"/>
  <c r="CE33" i="2"/>
  <c r="CE22" i="2"/>
  <c r="CE10" i="2"/>
  <c r="CF6" i="2"/>
  <c r="CO60" i="11" l="1"/>
  <c r="CF265" i="2"/>
  <c r="CF46" i="9"/>
  <c r="CC5" i="10"/>
  <c r="CB4" i="10"/>
  <c r="CF218" i="2"/>
  <c r="CD170" i="2"/>
  <c r="CH42" i="9" s="1"/>
  <c r="CF43" i="9"/>
  <c r="CG44" i="9"/>
  <c r="CF81" i="9"/>
  <c r="CF92" i="9"/>
  <c r="CG75" i="9"/>
  <c r="CJ59" i="9"/>
  <c r="CC240" i="2"/>
  <c r="CC257" i="2" s="1"/>
  <c r="CC169" i="2"/>
  <c r="CG41" i="9" s="1"/>
  <c r="CD171" i="2"/>
  <c r="CA18" i="10"/>
  <c r="CA17" i="10"/>
  <c r="CA16" i="10"/>
  <c r="CH39" i="9"/>
  <c r="CD234" i="2"/>
  <c r="CP11" i="11"/>
  <c r="CO10" i="11"/>
  <c r="CJ35" i="9"/>
  <c r="CJ34" i="9"/>
  <c r="CJ33" i="9"/>
  <c r="CJ32" i="9"/>
  <c r="CJ31" i="9"/>
  <c r="CJ26" i="9"/>
  <c r="CJ30" i="9"/>
  <c r="CJ29" i="9"/>
  <c r="CJ28" i="9"/>
  <c r="CJ25" i="9"/>
  <c r="CJ24" i="9"/>
  <c r="CJ23" i="9"/>
  <c r="CJ22" i="9"/>
  <c r="CJ21" i="9"/>
  <c r="CJ19" i="9"/>
  <c r="CJ18" i="9"/>
  <c r="CJ17" i="9"/>
  <c r="CJ16" i="9"/>
  <c r="CJ15" i="9"/>
  <c r="CJ14" i="9"/>
  <c r="CJ13" i="9"/>
  <c r="CJ12" i="9"/>
  <c r="CJ11" i="9"/>
  <c r="CJ10" i="9"/>
  <c r="CJ9" i="9"/>
  <c r="CJ27" i="9"/>
  <c r="CJ20" i="9"/>
  <c r="CK6" i="9"/>
  <c r="CJ5" i="9"/>
  <c r="CI37" i="9"/>
  <c r="CF131" i="2"/>
  <c r="CF130" i="2"/>
  <c r="CF129" i="2"/>
  <c r="CF128" i="2"/>
  <c r="CF127" i="2"/>
  <c r="CF126" i="2"/>
  <c r="CF125" i="2"/>
  <c r="CF124" i="2"/>
  <c r="CF123" i="2"/>
  <c r="CF122" i="2"/>
  <c r="CF121" i="2"/>
  <c r="CF120" i="2"/>
  <c r="CF116" i="2"/>
  <c r="CF119" i="2"/>
  <c r="CF118" i="2"/>
  <c r="CF117" i="2"/>
  <c r="CF115" i="2"/>
  <c r="CF114" i="2"/>
  <c r="CF113" i="2"/>
  <c r="CF112" i="2"/>
  <c r="CF111" i="2"/>
  <c r="CF110" i="2"/>
  <c r="CF109" i="2"/>
  <c r="CF108" i="2"/>
  <c r="CF107" i="2"/>
  <c r="CF106" i="2"/>
  <c r="CF105" i="2"/>
  <c r="CB18" i="7"/>
  <c r="CB17" i="7"/>
  <c r="CB16" i="7"/>
  <c r="CD4" i="7"/>
  <c r="CE5" i="7"/>
  <c r="CE69" i="2"/>
  <c r="CE167" i="2" s="1"/>
  <c r="CF67" i="2"/>
  <c r="CF66" i="2"/>
  <c r="CF65" i="2"/>
  <c r="CF64" i="2"/>
  <c r="CF63" i="2"/>
  <c r="CF62" i="2"/>
  <c r="CF59" i="2"/>
  <c r="CF56" i="2"/>
  <c r="CF50" i="2"/>
  <c r="CF46" i="2"/>
  <c r="CF61" i="2"/>
  <c r="CF60" i="2"/>
  <c r="CF58" i="2"/>
  <c r="CF57" i="2"/>
  <c r="CF55" i="2"/>
  <c r="CF54" i="2"/>
  <c r="CF53" i="2"/>
  <c r="CF52" i="2"/>
  <c r="CF51" i="2"/>
  <c r="CF49" i="2"/>
  <c r="CF47" i="2"/>
  <c r="CF43" i="2"/>
  <c r="CF48" i="2"/>
  <c r="CF42" i="2"/>
  <c r="CF41" i="2"/>
  <c r="CF45" i="2"/>
  <c r="CF44" i="2"/>
  <c r="CF95" i="2"/>
  <c r="CF94" i="2"/>
  <c r="CF89" i="2"/>
  <c r="CF73" i="2"/>
  <c r="CF91" i="2"/>
  <c r="CF90" i="2"/>
  <c r="CF88" i="2"/>
  <c r="CF74" i="2"/>
  <c r="CF96" i="2"/>
  <c r="CF75" i="2"/>
  <c r="CF76" i="2"/>
  <c r="CF85" i="2"/>
  <c r="CF86" i="2"/>
  <c r="CF87" i="2"/>
  <c r="CF92" i="2"/>
  <c r="CF93" i="2"/>
  <c r="CF97" i="2"/>
  <c r="CF98" i="2"/>
  <c r="CF99" i="2"/>
  <c r="CF79" i="2"/>
  <c r="CF83" i="2"/>
  <c r="CF82" i="2"/>
  <c r="CF77" i="2"/>
  <c r="CF78" i="2"/>
  <c r="CF81" i="2"/>
  <c r="CF84" i="2"/>
  <c r="CF80" i="2"/>
  <c r="CE133" i="2"/>
  <c r="CE101" i="2"/>
  <c r="CF12" i="2"/>
  <c r="CF32" i="2"/>
  <c r="CF23" i="2"/>
  <c r="CF10" i="2"/>
  <c r="CF16" i="2"/>
  <c r="CF14" i="2"/>
  <c r="CF11" i="2"/>
  <c r="CF31" i="2"/>
  <c r="CF27" i="2"/>
  <c r="CF13" i="2"/>
  <c r="CF25" i="2"/>
  <c r="CF21" i="2"/>
  <c r="CF19" i="2"/>
  <c r="CF29" i="2"/>
  <c r="CF24" i="2"/>
  <c r="CF20" i="2"/>
  <c r="CF28" i="2"/>
  <c r="CF26" i="2"/>
  <c r="CF9" i="2"/>
  <c r="CF18" i="2"/>
  <c r="CF15" i="2"/>
  <c r="CF5" i="2"/>
  <c r="CF17" i="2"/>
  <c r="CF35" i="2"/>
  <c r="CF34" i="2"/>
  <c r="CF33" i="2"/>
  <c r="CF30" i="2"/>
  <c r="CF22" i="2"/>
  <c r="CE37" i="2"/>
  <c r="CE173" i="2" s="1"/>
  <c r="CG6" i="2"/>
  <c r="CP60" i="11" l="1"/>
  <c r="CG265" i="2"/>
  <c r="CG46" i="9"/>
  <c r="CC4" i="10"/>
  <c r="CD5" i="10"/>
  <c r="CG218" i="2"/>
  <c r="CE170" i="2"/>
  <c r="CI42" i="9" s="1"/>
  <c r="CG43" i="9"/>
  <c r="CH44" i="9"/>
  <c r="CG81" i="9"/>
  <c r="CG92" i="9"/>
  <c r="CH75" i="9"/>
  <c r="CK59" i="9"/>
  <c r="CD251" i="2"/>
  <c r="CD269" i="2" s="1"/>
  <c r="CD169" i="2"/>
  <c r="CH41" i="9" s="1"/>
  <c r="CD240" i="2"/>
  <c r="CD257" i="2" s="1"/>
  <c r="CE171" i="2"/>
  <c r="CB18" i="10"/>
  <c r="CB17" i="10"/>
  <c r="CB16" i="10"/>
  <c r="CI39" i="9"/>
  <c r="CE234" i="2"/>
  <c r="CE251" i="2" s="1"/>
  <c r="CE269" i="2" s="1"/>
  <c r="CQ11" i="11"/>
  <c r="CP10" i="11"/>
  <c r="CK35" i="9"/>
  <c r="CK34" i="9"/>
  <c r="CK33" i="9"/>
  <c r="CK32" i="9"/>
  <c r="CK31" i="9"/>
  <c r="CK27" i="9"/>
  <c r="CK30" i="9"/>
  <c r="CK29" i="9"/>
  <c r="CK28" i="9"/>
  <c r="CK26" i="9"/>
  <c r="CK25" i="9"/>
  <c r="CK24" i="9"/>
  <c r="CK23" i="9"/>
  <c r="CK22" i="9"/>
  <c r="CK21" i="9"/>
  <c r="CK19" i="9"/>
  <c r="CK18" i="9"/>
  <c r="CK17" i="9"/>
  <c r="CK16" i="9"/>
  <c r="CK15" i="9"/>
  <c r="CK10" i="9"/>
  <c r="CK14" i="9"/>
  <c r="CK13" i="9"/>
  <c r="CK12" i="9"/>
  <c r="CK11" i="9"/>
  <c r="CK20" i="9"/>
  <c r="CK9" i="9"/>
  <c r="CL6" i="9"/>
  <c r="CK5" i="9"/>
  <c r="CJ37" i="9"/>
  <c r="CG131" i="2"/>
  <c r="CG130" i="2"/>
  <c r="CG129" i="2"/>
  <c r="CG128" i="2"/>
  <c r="CG127" i="2"/>
  <c r="CG126" i="2"/>
  <c r="CG125" i="2"/>
  <c r="CG124" i="2"/>
  <c r="CG123" i="2"/>
  <c r="CG122" i="2"/>
  <c r="CG121" i="2"/>
  <c r="CG120" i="2"/>
  <c r="CG118" i="2"/>
  <c r="CG117" i="2"/>
  <c r="CG116" i="2"/>
  <c r="CG114" i="2"/>
  <c r="CG119" i="2"/>
  <c r="CG115" i="2"/>
  <c r="CG113" i="2"/>
  <c r="CG112" i="2"/>
  <c r="CG111" i="2"/>
  <c r="CG110" i="2"/>
  <c r="CG109" i="2"/>
  <c r="CG108" i="2"/>
  <c r="CG107" i="2"/>
  <c r="CG106" i="2"/>
  <c r="CG105" i="2"/>
  <c r="CC18" i="7"/>
  <c r="CC17" i="7"/>
  <c r="CC16" i="7"/>
  <c r="CF5" i="7"/>
  <c r="CE4" i="7"/>
  <c r="CF69" i="2"/>
  <c r="CF167" i="2" s="1"/>
  <c r="CG67" i="2"/>
  <c r="CG66" i="2"/>
  <c r="CG65" i="2"/>
  <c r="CG64" i="2"/>
  <c r="CG63" i="2"/>
  <c r="CG62" i="2"/>
  <c r="CG59" i="2"/>
  <c r="CG56" i="2"/>
  <c r="CG61" i="2"/>
  <c r="CG60" i="2"/>
  <c r="CG58" i="2"/>
  <c r="CG57" i="2"/>
  <c r="CG55" i="2"/>
  <c r="CG54" i="2"/>
  <c r="CG53" i="2"/>
  <c r="CG52" i="2"/>
  <c r="CG51" i="2"/>
  <c r="CG50" i="2"/>
  <c r="CG48" i="2"/>
  <c r="CG44" i="2"/>
  <c r="CG42" i="2"/>
  <c r="CG41" i="2"/>
  <c r="CG49" i="2"/>
  <c r="CG47" i="2"/>
  <c r="CG45" i="2"/>
  <c r="CG46" i="2"/>
  <c r="CG43" i="2"/>
  <c r="CG96" i="2"/>
  <c r="CG95" i="2"/>
  <c r="CG90" i="2"/>
  <c r="CG80" i="2"/>
  <c r="CG87" i="2"/>
  <c r="CG78" i="2"/>
  <c r="CG73" i="2"/>
  <c r="CG92" i="2"/>
  <c r="CG89" i="2"/>
  <c r="CG97" i="2"/>
  <c r="CG84" i="2"/>
  <c r="CG91" i="2"/>
  <c r="CG88" i="2"/>
  <c r="CG74" i="2"/>
  <c r="CG75" i="2"/>
  <c r="CG83" i="2"/>
  <c r="CG76" i="2"/>
  <c r="CG85" i="2"/>
  <c r="CG82" i="2"/>
  <c r="CG81" i="2"/>
  <c r="CG86" i="2"/>
  <c r="CG93" i="2"/>
  <c r="CG94" i="2"/>
  <c r="CG98" i="2"/>
  <c r="CG79" i="2"/>
  <c r="CG99" i="2"/>
  <c r="CG77" i="2"/>
  <c r="CF133" i="2"/>
  <c r="CF101" i="2"/>
  <c r="CG29" i="2"/>
  <c r="CG28" i="2"/>
  <c r="CG26" i="2"/>
  <c r="CG10" i="2"/>
  <c r="CG32" i="2"/>
  <c r="CG25" i="2"/>
  <c r="CG13" i="2"/>
  <c r="CG31" i="2"/>
  <c r="CG30" i="2"/>
  <c r="CG23" i="2"/>
  <c r="CG21" i="2"/>
  <c r="CG9" i="2"/>
  <c r="CG15" i="2"/>
  <c r="CG14" i="2"/>
  <c r="CG11" i="2"/>
  <c r="CG24" i="2"/>
  <c r="CG18" i="2"/>
  <c r="CG17" i="2"/>
  <c r="CG33" i="2"/>
  <c r="CG27" i="2"/>
  <c r="CG22" i="2"/>
  <c r="CG20" i="2"/>
  <c r="CG19" i="2"/>
  <c r="CG5" i="2"/>
  <c r="CG35" i="2"/>
  <c r="CG34" i="2"/>
  <c r="CG12" i="2"/>
  <c r="CG16" i="2"/>
  <c r="CF37" i="2"/>
  <c r="CF173" i="2" s="1"/>
  <c r="CH6" i="2"/>
  <c r="CQ60" i="11" l="1"/>
  <c r="CH265" i="2"/>
  <c r="CH46" i="9"/>
  <c r="CD4" i="10"/>
  <c r="CE5" i="10"/>
  <c r="CH218" i="2"/>
  <c r="CF170" i="2"/>
  <c r="CJ42" i="9" s="1"/>
  <c r="CI44" i="9"/>
  <c r="CH43" i="9"/>
  <c r="CH81" i="9"/>
  <c r="CH92" i="9"/>
  <c r="CI75" i="9"/>
  <c r="CL59" i="9"/>
  <c r="CE240" i="2"/>
  <c r="CE257" i="2" s="1"/>
  <c r="CE169" i="2"/>
  <c r="CI41" i="9" s="1"/>
  <c r="CC18" i="10"/>
  <c r="CC17" i="10"/>
  <c r="CC16" i="10"/>
  <c r="CF171" i="2"/>
  <c r="CJ39" i="9"/>
  <c r="CF234" i="2"/>
  <c r="CR11" i="11"/>
  <c r="CQ10" i="11"/>
  <c r="CL35" i="9"/>
  <c r="CL34" i="9"/>
  <c r="CL33" i="9"/>
  <c r="CL32" i="9"/>
  <c r="CL31" i="9"/>
  <c r="CL27" i="9"/>
  <c r="CL30" i="9"/>
  <c r="CL29" i="9"/>
  <c r="CL28" i="9"/>
  <c r="CL20" i="9"/>
  <c r="CL25" i="9"/>
  <c r="CL24" i="9"/>
  <c r="CL23" i="9"/>
  <c r="CL22" i="9"/>
  <c r="CL21" i="9"/>
  <c r="CL19" i="9"/>
  <c r="CL18" i="9"/>
  <c r="CL17" i="9"/>
  <c r="CL16" i="9"/>
  <c r="CL15" i="9"/>
  <c r="CL14" i="9"/>
  <c r="CL13" i="9"/>
  <c r="CL12" i="9"/>
  <c r="CL11" i="9"/>
  <c r="CL10" i="9"/>
  <c r="CL9" i="9"/>
  <c r="CL26" i="9"/>
  <c r="CL5" i="9"/>
  <c r="CM6" i="9"/>
  <c r="CK37" i="9"/>
  <c r="CH131" i="2"/>
  <c r="CH130" i="2"/>
  <c r="CH129" i="2"/>
  <c r="CH128" i="2"/>
  <c r="CH127" i="2"/>
  <c r="CH126" i="2"/>
  <c r="CH125" i="2"/>
  <c r="CH124" i="2"/>
  <c r="CH123" i="2"/>
  <c r="CH122" i="2"/>
  <c r="CH121" i="2"/>
  <c r="CH120" i="2"/>
  <c r="CH118" i="2"/>
  <c r="CH117" i="2"/>
  <c r="CH116" i="2"/>
  <c r="CH114" i="2"/>
  <c r="CH119" i="2"/>
  <c r="CH115" i="2"/>
  <c r="CH113" i="2"/>
  <c r="CH112" i="2"/>
  <c r="CH111" i="2"/>
  <c r="CH110" i="2"/>
  <c r="CH109" i="2"/>
  <c r="CH108" i="2"/>
  <c r="CH107" i="2"/>
  <c r="CH106" i="2"/>
  <c r="CH105" i="2"/>
  <c r="CD18" i="7"/>
  <c r="CD17" i="7"/>
  <c r="CD16" i="7"/>
  <c r="CF4" i="7"/>
  <c r="CG5" i="7"/>
  <c r="CG69" i="2"/>
  <c r="CG167" i="2" s="1"/>
  <c r="CH67" i="2"/>
  <c r="CH66" i="2"/>
  <c r="CH65" i="2"/>
  <c r="CH64" i="2"/>
  <c r="CH63" i="2"/>
  <c r="CH62" i="2"/>
  <c r="CH59" i="2"/>
  <c r="CH56" i="2"/>
  <c r="CH50" i="2"/>
  <c r="CH61" i="2"/>
  <c r="CH60" i="2"/>
  <c r="CH58" i="2"/>
  <c r="CH57" i="2"/>
  <c r="CH43" i="2"/>
  <c r="CH55" i="2"/>
  <c r="CH54" i="2"/>
  <c r="CH53" i="2"/>
  <c r="CH52" i="2"/>
  <c r="CH51" i="2"/>
  <c r="CH47" i="2"/>
  <c r="CH46" i="2"/>
  <c r="CH48" i="2"/>
  <c r="CH42" i="2"/>
  <c r="CH41" i="2"/>
  <c r="CH45" i="2"/>
  <c r="CH44" i="2"/>
  <c r="CH49" i="2"/>
  <c r="CH96" i="2"/>
  <c r="CH95" i="2"/>
  <c r="CH92" i="2"/>
  <c r="CH88" i="2"/>
  <c r="CH83" i="2"/>
  <c r="CH90" i="2"/>
  <c r="CH89" i="2"/>
  <c r="CH73" i="2"/>
  <c r="CH74" i="2"/>
  <c r="CH97" i="2"/>
  <c r="CH75" i="2"/>
  <c r="CH76" i="2"/>
  <c r="CH80" i="2"/>
  <c r="CH85" i="2"/>
  <c r="CH86" i="2"/>
  <c r="CH87" i="2"/>
  <c r="CH91" i="2"/>
  <c r="CH93" i="2"/>
  <c r="CH94" i="2"/>
  <c r="CH98" i="2"/>
  <c r="CH99" i="2"/>
  <c r="CH84" i="2"/>
  <c r="CH78" i="2"/>
  <c r="CH79" i="2"/>
  <c r="CH82" i="2"/>
  <c r="CH77" i="2"/>
  <c r="CH81" i="2"/>
  <c r="CG37" i="2"/>
  <c r="CG173" i="2" s="1"/>
  <c r="CG101" i="2"/>
  <c r="CG133" i="2"/>
  <c r="CH31" i="2"/>
  <c r="CH23" i="2"/>
  <c r="CH21" i="2"/>
  <c r="CH16" i="2"/>
  <c r="CH13" i="2"/>
  <c r="CH30" i="2"/>
  <c r="CH18" i="2"/>
  <c r="CH9" i="2"/>
  <c r="CH11" i="2"/>
  <c r="CH32" i="2"/>
  <c r="CH29" i="2"/>
  <c r="CH20" i="2"/>
  <c r="CH12" i="2"/>
  <c r="CH27" i="2"/>
  <c r="CH25" i="2"/>
  <c r="CH19" i="2"/>
  <c r="CH26" i="2"/>
  <c r="CH24" i="2"/>
  <c r="CH22" i="2"/>
  <c r="CH28" i="2"/>
  <c r="CH14" i="2"/>
  <c r="CH5" i="2"/>
  <c r="CH35" i="2"/>
  <c r="CH34" i="2"/>
  <c r="CH17" i="2"/>
  <c r="CH33" i="2"/>
  <c r="CH10" i="2"/>
  <c r="CH15" i="2"/>
  <c r="CI6" i="2"/>
  <c r="CR60" i="11" l="1"/>
  <c r="CI265" i="2"/>
  <c r="CI46" i="9"/>
  <c r="CF5" i="10"/>
  <c r="CE4" i="10"/>
  <c r="CI218" i="2"/>
  <c r="CG170" i="2"/>
  <c r="CK42" i="9" s="1"/>
  <c r="CI43" i="9"/>
  <c r="CJ44" i="9"/>
  <c r="CI81" i="9"/>
  <c r="CI92" i="9"/>
  <c r="CJ75" i="9"/>
  <c r="CM59" i="9"/>
  <c r="CF251" i="2"/>
  <c r="CF269" i="2" s="1"/>
  <c r="CF240" i="2"/>
  <c r="CF257" i="2" s="1"/>
  <c r="CG171" i="2"/>
  <c r="CF169" i="2"/>
  <c r="CJ41" i="9" s="1"/>
  <c r="CD18" i="10"/>
  <c r="CD17" i="10"/>
  <c r="CD16" i="10"/>
  <c r="CK39" i="9"/>
  <c r="CG234" i="2"/>
  <c r="CG251" i="2" s="1"/>
  <c r="CG269" i="2" s="1"/>
  <c r="CS11" i="11"/>
  <c r="CR10" i="11"/>
  <c r="CM35" i="9"/>
  <c r="CM34" i="9"/>
  <c r="CM33" i="9"/>
  <c r="CM32" i="9"/>
  <c r="CM31" i="9"/>
  <c r="CM27" i="9"/>
  <c r="CM26" i="9"/>
  <c r="CM30" i="9"/>
  <c r="CM29" i="9"/>
  <c r="CM28" i="9"/>
  <c r="CM25" i="9"/>
  <c r="CM24" i="9"/>
  <c r="CM23" i="9"/>
  <c r="CM22" i="9"/>
  <c r="CM21" i="9"/>
  <c r="CM19" i="9"/>
  <c r="CM18" i="9"/>
  <c r="CM17" i="9"/>
  <c r="CM16" i="9"/>
  <c r="CM15" i="9"/>
  <c r="CM10" i="9"/>
  <c r="CM14" i="9"/>
  <c r="CM13" i="9"/>
  <c r="CM12" i="9"/>
  <c r="CM11" i="9"/>
  <c r="CM20" i="9"/>
  <c r="CM9" i="9"/>
  <c r="CL37" i="9"/>
  <c r="CN6" i="9"/>
  <c r="CM5" i="9"/>
  <c r="CI131" i="2"/>
  <c r="CI130" i="2"/>
  <c r="CI129" i="2"/>
  <c r="CI128" i="2"/>
  <c r="CI127" i="2"/>
  <c r="CI126" i="2"/>
  <c r="CI125" i="2"/>
  <c r="CI124" i="2"/>
  <c r="CI123" i="2"/>
  <c r="CI122" i="2"/>
  <c r="CI121" i="2"/>
  <c r="CI120" i="2"/>
  <c r="CI116" i="2"/>
  <c r="CI114" i="2"/>
  <c r="CI119" i="2"/>
  <c r="CI118" i="2"/>
  <c r="CI117" i="2"/>
  <c r="CI115" i="2"/>
  <c r="CI113" i="2"/>
  <c r="CI112" i="2"/>
  <c r="CI111" i="2"/>
  <c r="CI110" i="2"/>
  <c r="CI109" i="2"/>
  <c r="CI108" i="2"/>
  <c r="CI107" i="2"/>
  <c r="CI106" i="2"/>
  <c r="CI105" i="2"/>
  <c r="CE18" i="7"/>
  <c r="CE17" i="7"/>
  <c r="CE16" i="7"/>
  <c r="CH69" i="2"/>
  <c r="CH167" i="2" s="1"/>
  <c r="CG4" i="7"/>
  <c r="CH5" i="7"/>
  <c r="CI67" i="2"/>
  <c r="CI66" i="2"/>
  <c r="CI65" i="2"/>
  <c r="CI64" i="2"/>
  <c r="CI63" i="2"/>
  <c r="CI62" i="2"/>
  <c r="CI59" i="2"/>
  <c r="CI57" i="2"/>
  <c r="CI56" i="2"/>
  <c r="CI47" i="2"/>
  <c r="CI46" i="2"/>
  <c r="CI61" i="2"/>
  <c r="CI60" i="2"/>
  <c r="CI58" i="2"/>
  <c r="CI49" i="2"/>
  <c r="CI55" i="2"/>
  <c r="CI54" i="2"/>
  <c r="CI53" i="2"/>
  <c r="CI52" i="2"/>
  <c r="CI51" i="2"/>
  <c r="CI50" i="2"/>
  <c r="CI48" i="2"/>
  <c r="CI42" i="2"/>
  <c r="CI41" i="2"/>
  <c r="CI45" i="2"/>
  <c r="CI43" i="2"/>
  <c r="CI44" i="2"/>
  <c r="CI88" i="2"/>
  <c r="CI96" i="2"/>
  <c r="CI89" i="2"/>
  <c r="CI91" i="2"/>
  <c r="CI90" i="2"/>
  <c r="CI73" i="2"/>
  <c r="CI74" i="2"/>
  <c r="CI77" i="2"/>
  <c r="CI75" i="2"/>
  <c r="CI95" i="2"/>
  <c r="CI76" i="2"/>
  <c r="CI85" i="2"/>
  <c r="CI86" i="2"/>
  <c r="CI87" i="2"/>
  <c r="CI92" i="2"/>
  <c r="CI93" i="2"/>
  <c r="CI94" i="2"/>
  <c r="CI97" i="2"/>
  <c r="CI98" i="2"/>
  <c r="CI99" i="2"/>
  <c r="CI84" i="2"/>
  <c r="CI78" i="2"/>
  <c r="CI83" i="2"/>
  <c r="CI81" i="2"/>
  <c r="CI80" i="2"/>
  <c r="CI82" i="2"/>
  <c r="CI79" i="2"/>
  <c r="CH133" i="2"/>
  <c r="CH101" i="2"/>
  <c r="CH170" i="2" s="1"/>
  <c r="CL42" i="9" s="1"/>
  <c r="CI25" i="2"/>
  <c r="CI22" i="2"/>
  <c r="CI10" i="2"/>
  <c r="CI32" i="2"/>
  <c r="CI23" i="2"/>
  <c r="CI9" i="2"/>
  <c r="CI28" i="2"/>
  <c r="CI17" i="2"/>
  <c r="CI11" i="2"/>
  <c r="CI30" i="2"/>
  <c r="CI31" i="2"/>
  <c r="CI29" i="2"/>
  <c r="CI18" i="2"/>
  <c r="CI15" i="2"/>
  <c r="CI14" i="2"/>
  <c r="CI27" i="2"/>
  <c r="CI13" i="2"/>
  <c r="CI35" i="2"/>
  <c r="CI33" i="2"/>
  <c r="CI24" i="2"/>
  <c r="CI20" i="2"/>
  <c r="CI16" i="2"/>
  <c r="CI5" i="2"/>
  <c r="CI34" i="2"/>
  <c r="CI26" i="2"/>
  <c r="CI19" i="2"/>
  <c r="CI21" i="2"/>
  <c r="CI12" i="2"/>
  <c r="CH37" i="2"/>
  <c r="CH173" i="2" s="1"/>
  <c r="CJ6" i="2"/>
  <c r="CS60" i="11" l="1"/>
  <c r="CJ265" i="2"/>
  <c r="CJ46" i="9"/>
  <c r="CG5" i="10"/>
  <c r="CF4" i="10"/>
  <c r="CJ218" i="2"/>
  <c r="CJ43" i="9"/>
  <c r="CK75" i="9"/>
  <c r="CK44" i="9"/>
  <c r="CJ81" i="9"/>
  <c r="CJ92" i="9"/>
  <c r="CN59" i="9"/>
  <c r="CE18" i="10"/>
  <c r="CG240" i="2"/>
  <c r="CG257" i="2" s="1"/>
  <c r="CG169" i="2"/>
  <c r="CK41" i="9" s="1"/>
  <c r="CH171" i="2"/>
  <c r="CE17" i="10"/>
  <c r="CE16" i="10"/>
  <c r="CL39" i="9"/>
  <c r="CH234" i="2"/>
  <c r="CT11" i="11"/>
  <c r="CS10" i="11"/>
  <c r="CN35" i="9"/>
  <c r="CN34" i="9"/>
  <c r="CN33" i="9"/>
  <c r="CN32" i="9"/>
  <c r="CN31" i="9"/>
  <c r="CN30" i="9"/>
  <c r="CN29" i="9"/>
  <c r="CN28" i="9"/>
  <c r="CN25" i="9"/>
  <c r="CN24" i="9"/>
  <c r="CN23" i="9"/>
  <c r="CN22" i="9"/>
  <c r="CN21" i="9"/>
  <c r="CN20" i="9"/>
  <c r="CN19" i="9"/>
  <c r="CN18" i="9"/>
  <c r="CN17" i="9"/>
  <c r="CN16" i="9"/>
  <c r="CN15" i="9"/>
  <c r="CN14" i="9"/>
  <c r="CN13" i="9"/>
  <c r="CN12" i="9"/>
  <c r="CN11" i="9"/>
  <c r="CN10" i="9"/>
  <c r="CN9" i="9"/>
  <c r="CN27" i="9"/>
  <c r="CN26" i="9"/>
  <c r="CM37" i="9"/>
  <c r="CN5" i="9"/>
  <c r="CO6" i="9"/>
  <c r="CJ105" i="2"/>
  <c r="CJ131" i="2"/>
  <c r="CJ130" i="2"/>
  <c r="CJ129" i="2"/>
  <c r="CJ128" i="2"/>
  <c r="CJ127" i="2"/>
  <c r="CJ126" i="2"/>
  <c r="CJ125" i="2"/>
  <c r="CJ124" i="2"/>
  <c r="CJ123" i="2"/>
  <c r="CJ122" i="2"/>
  <c r="CJ121" i="2"/>
  <c r="CJ120" i="2"/>
  <c r="CJ118" i="2"/>
  <c r="CJ117" i="2"/>
  <c r="CJ116" i="2"/>
  <c r="CJ119" i="2"/>
  <c r="CJ115" i="2"/>
  <c r="CJ114" i="2"/>
  <c r="CJ113" i="2"/>
  <c r="CJ112" i="2"/>
  <c r="CJ111" i="2"/>
  <c r="CJ110" i="2"/>
  <c r="CJ109" i="2"/>
  <c r="CJ108" i="2"/>
  <c r="CJ107" i="2"/>
  <c r="CJ106" i="2"/>
  <c r="CF18" i="7"/>
  <c r="CF17" i="7"/>
  <c r="CF16" i="7"/>
  <c r="CH4" i="7"/>
  <c r="CI5" i="7"/>
  <c r="CI69" i="2"/>
  <c r="CI167" i="2" s="1"/>
  <c r="CJ67" i="2"/>
  <c r="CJ66" i="2"/>
  <c r="CJ65" i="2"/>
  <c r="CJ64" i="2"/>
  <c r="CJ63" i="2"/>
  <c r="CJ62" i="2"/>
  <c r="CJ59" i="2"/>
  <c r="CJ57" i="2"/>
  <c r="CJ56" i="2"/>
  <c r="CJ61" i="2"/>
  <c r="CJ60" i="2"/>
  <c r="CJ58" i="2"/>
  <c r="CJ55" i="2"/>
  <c r="CJ54" i="2"/>
  <c r="CJ53" i="2"/>
  <c r="CJ52" i="2"/>
  <c r="CJ51" i="2"/>
  <c r="CJ49" i="2"/>
  <c r="CJ48" i="2"/>
  <c r="CJ42" i="2"/>
  <c r="CJ41" i="2"/>
  <c r="CJ47" i="2"/>
  <c r="CJ50" i="2"/>
  <c r="CJ43" i="2"/>
  <c r="CJ46" i="2"/>
  <c r="CJ45" i="2"/>
  <c r="CJ44" i="2"/>
  <c r="CJ98" i="2"/>
  <c r="CJ89" i="2"/>
  <c r="CJ80" i="2"/>
  <c r="CJ90" i="2"/>
  <c r="CJ81" i="2"/>
  <c r="CJ73" i="2"/>
  <c r="CJ83" i="2"/>
  <c r="CJ82" i="2"/>
  <c r="CJ84" i="2"/>
  <c r="CJ97" i="2"/>
  <c r="CJ96" i="2"/>
  <c r="CJ77" i="2"/>
  <c r="CJ79" i="2"/>
  <c r="CJ78" i="2"/>
  <c r="CJ95" i="2"/>
  <c r="CJ88" i="2"/>
  <c r="CJ91" i="2"/>
  <c r="CJ74" i="2"/>
  <c r="CJ75" i="2"/>
  <c r="CJ76" i="2"/>
  <c r="CJ85" i="2"/>
  <c r="CJ86" i="2"/>
  <c r="CJ87" i="2"/>
  <c r="CJ92" i="2"/>
  <c r="CJ93" i="2"/>
  <c r="CJ99" i="2"/>
  <c r="CJ94" i="2"/>
  <c r="CI133" i="2"/>
  <c r="CI101" i="2"/>
  <c r="CJ31" i="2"/>
  <c r="CJ27" i="2"/>
  <c r="CJ20" i="2"/>
  <c r="CJ29" i="2"/>
  <c r="CJ15" i="2"/>
  <c r="CJ30" i="2"/>
  <c r="CJ22" i="2"/>
  <c r="CJ17" i="2"/>
  <c r="CJ11" i="2"/>
  <c r="CJ21" i="2"/>
  <c r="CJ26" i="2"/>
  <c r="CJ24" i="2"/>
  <c r="CJ10" i="2"/>
  <c r="CJ32" i="2"/>
  <c r="CJ28" i="2"/>
  <c r="CJ23" i="2"/>
  <c r="CJ13" i="2"/>
  <c r="CJ25" i="2"/>
  <c r="CJ19" i="2"/>
  <c r="CJ5" i="2"/>
  <c r="CJ34" i="2"/>
  <c r="CJ12" i="2"/>
  <c r="CJ9" i="2"/>
  <c r="CJ35" i="2"/>
  <c r="CJ33" i="2"/>
  <c r="CJ18" i="2"/>
  <c r="CJ16" i="2"/>
  <c r="CJ14" i="2"/>
  <c r="CI37" i="2"/>
  <c r="CI173" i="2" s="1"/>
  <c r="CK6" i="2"/>
  <c r="CT60" i="11" l="1"/>
  <c r="CK265" i="2"/>
  <c r="CK46" i="9"/>
  <c r="CG4" i="10"/>
  <c r="CH5" i="10"/>
  <c r="CK218" i="2"/>
  <c r="CI170" i="2"/>
  <c r="CM42" i="9" s="1"/>
  <c r="CK92" i="9"/>
  <c r="CK43" i="9"/>
  <c r="CL75" i="9"/>
  <c r="CL92" i="9" s="1"/>
  <c r="CL44" i="9"/>
  <c r="CK81" i="9"/>
  <c r="CO59" i="9"/>
  <c r="CF18" i="10"/>
  <c r="CH251" i="2"/>
  <c r="CH269" i="2" s="1"/>
  <c r="CH169" i="2"/>
  <c r="CL41" i="9" s="1"/>
  <c r="CH240" i="2"/>
  <c r="CH257" i="2" s="1"/>
  <c r="CI171" i="2"/>
  <c r="CF17" i="10"/>
  <c r="CF16" i="10"/>
  <c r="CM39" i="9"/>
  <c r="CI234" i="2"/>
  <c r="CI251" i="2" s="1"/>
  <c r="CI269" i="2" s="1"/>
  <c r="CU11" i="11"/>
  <c r="CT10" i="11"/>
  <c r="CO35" i="9"/>
  <c r="CO34" i="9"/>
  <c r="CO33" i="9"/>
  <c r="CO32" i="9"/>
  <c r="CO31" i="9"/>
  <c r="CO27" i="9"/>
  <c r="CO20" i="9"/>
  <c r="CO30" i="9"/>
  <c r="CO29" i="9"/>
  <c r="CO28" i="9"/>
  <c r="CO25" i="9"/>
  <c r="CO24" i="9"/>
  <c r="CO23" i="9"/>
  <c r="CO22" i="9"/>
  <c r="CO21" i="9"/>
  <c r="CO19" i="9"/>
  <c r="CO18" i="9"/>
  <c r="CO17" i="9"/>
  <c r="CO16" i="9"/>
  <c r="CO15" i="9"/>
  <c r="CO14" i="9"/>
  <c r="CO13" i="9"/>
  <c r="CO12" i="9"/>
  <c r="CO11" i="9"/>
  <c r="CO10" i="9"/>
  <c r="CO9" i="9"/>
  <c r="CO26" i="9"/>
  <c r="CN37" i="9"/>
  <c r="CP6" i="9"/>
  <c r="CO5" i="9"/>
  <c r="CK131" i="2"/>
  <c r="CK130" i="2"/>
  <c r="CK129" i="2"/>
  <c r="CK128" i="2"/>
  <c r="CK127" i="2"/>
  <c r="CK126" i="2"/>
  <c r="CK125" i="2"/>
  <c r="CK124" i="2"/>
  <c r="CK123" i="2"/>
  <c r="CK122" i="2"/>
  <c r="CK121" i="2"/>
  <c r="CK120" i="2"/>
  <c r="CK116" i="2"/>
  <c r="CK114" i="2"/>
  <c r="CK119" i="2"/>
  <c r="CK118" i="2"/>
  <c r="CK117" i="2"/>
  <c r="CK115" i="2"/>
  <c r="CK113" i="2"/>
  <c r="CK112" i="2"/>
  <c r="CK111" i="2"/>
  <c r="CK110" i="2"/>
  <c r="CK109" i="2"/>
  <c r="CK108" i="2"/>
  <c r="CK107" i="2"/>
  <c r="CK106" i="2"/>
  <c r="CK105" i="2"/>
  <c r="CG18" i="7"/>
  <c r="CG17" i="7"/>
  <c r="CG16" i="7"/>
  <c r="CI4" i="7"/>
  <c r="CJ5" i="7"/>
  <c r="CJ69" i="2"/>
  <c r="CJ167" i="2" s="1"/>
  <c r="CK67" i="2"/>
  <c r="CK66" i="2"/>
  <c r="CK65" i="2"/>
  <c r="CK64" i="2"/>
  <c r="CK63" i="2"/>
  <c r="CK62" i="2"/>
  <c r="CK59" i="2"/>
  <c r="CK56" i="2"/>
  <c r="CK50" i="2"/>
  <c r="CK45" i="2"/>
  <c r="CK61" i="2"/>
  <c r="CK60" i="2"/>
  <c r="CK58" i="2"/>
  <c r="CK57" i="2"/>
  <c r="CK55" i="2"/>
  <c r="CK54" i="2"/>
  <c r="CK53" i="2"/>
  <c r="CK52" i="2"/>
  <c r="CK51" i="2"/>
  <c r="CK46" i="2"/>
  <c r="CK44" i="2"/>
  <c r="CK48" i="2"/>
  <c r="CK42" i="2"/>
  <c r="CK41" i="2"/>
  <c r="CK49" i="2"/>
  <c r="CK47" i="2"/>
  <c r="CK43" i="2"/>
  <c r="CK95" i="2"/>
  <c r="CK89" i="2"/>
  <c r="CK77" i="2"/>
  <c r="CK87" i="2"/>
  <c r="CK88" i="2"/>
  <c r="CK92" i="2"/>
  <c r="CK74" i="2"/>
  <c r="CK75" i="2"/>
  <c r="CK76" i="2"/>
  <c r="CK73" i="2"/>
  <c r="CK80" i="2"/>
  <c r="CK81" i="2"/>
  <c r="CK85" i="2"/>
  <c r="CK86" i="2"/>
  <c r="CK90" i="2"/>
  <c r="CK79" i="2"/>
  <c r="CK91" i="2"/>
  <c r="CK93" i="2"/>
  <c r="CK94" i="2"/>
  <c r="CK96" i="2"/>
  <c r="CK97" i="2"/>
  <c r="CK98" i="2"/>
  <c r="CK99" i="2"/>
  <c r="CK83" i="2"/>
  <c r="CK78" i="2"/>
  <c r="CK84" i="2"/>
  <c r="CK82" i="2"/>
  <c r="CJ101" i="2"/>
  <c r="CJ170" i="2" s="1"/>
  <c r="CN42" i="9" s="1"/>
  <c r="CJ133" i="2"/>
  <c r="CK17" i="2"/>
  <c r="CK10" i="2"/>
  <c r="CK25" i="2"/>
  <c r="CK32" i="2"/>
  <c r="CK22" i="2"/>
  <c r="CK19" i="2"/>
  <c r="CK26" i="2"/>
  <c r="CK15" i="2"/>
  <c r="CK12" i="2"/>
  <c r="CK29" i="2"/>
  <c r="CK27" i="2"/>
  <c r="CK23" i="2"/>
  <c r="CK16" i="2"/>
  <c r="CK30" i="2"/>
  <c r="CK14" i="2"/>
  <c r="CK11" i="2"/>
  <c r="CK20" i="2"/>
  <c r="CK28" i="2"/>
  <c r="CK18" i="2"/>
  <c r="CK35" i="2"/>
  <c r="CK33" i="2"/>
  <c r="CK31" i="2"/>
  <c r="CK24" i="2"/>
  <c r="CK13" i="2"/>
  <c r="CK5" i="2"/>
  <c r="CK34" i="2"/>
  <c r="CK21" i="2"/>
  <c r="CK9" i="2"/>
  <c r="CJ37" i="2"/>
  <c r="CJ173" i="2" s="1"/>
  <c r="CL6" i="2"/>
  <c r="CU60" i="11" l="1"/>
  <c r="CL265" i="2"/>
  <c r="CL46" i="9"/>
  <c r="CI5" i="10"/>
  <c r="CH4" i="10"/>
  <c r="CL218" i="2"/>
  <c r="CM44" i="9"/>
  <c r="CL43" i="9"/>
  <c r="CL81" i="9"/>
  <c r="CM75" i="9"/>
  <c r="CP59" i="9"/>
  <c r="CI240" i="2"/>
  <c r="CI257" i="2" s="1"/>
  <c r="CI169" i="2"/>
  <c r="CM41" i="9" s="1"/>
  <c r="CJ171" i="2"/>
  <c r="CG18" i="10"/>
  <c r="CG16" i="10"/>
  <c r="CG17" i="10"/>
  <c r="CN39" i="9"/>
  <c r="CJ234" i="2"/>
  <c r="CV11" i="11"/>
  <c r="CU10" i="11"/>
  <c r="CP35" i="9"/>
  <c r="CP34" i="9"/>
  <c r="CP33" i="9"/>
  <c r="CP32" i="9"/>
  <c r="CP31" i="9"/>
  <c r="CP30" i="9"/>
  <c r="CP29" i="9"/>
  <c r="CP28" i="9"/>
  <c r="CP27" i="9"/>
  <c r="CP26" i="9"/>
  <c r="CP25" i="9"/>
  <c r="CP24" i="9"/>
  <c r="CP23" i="9"/>
  <c r="CP22" i="9"/>
  <c r="CP21" i="9"/>
  <c r="CP19" i="9"/>
  <c r="CP18" i="9"/>
  <c r="CP17" i="9"/>
  <c r="CP16" i="9"/>
  <c r="CP15" i="9"/>
  <c r="CP10" i="9"/>
  <c r="CP14" i="9"/>
  <c r="CP13" i="9"/>
  <c r="CP12" i="9"/>
  <c r="CP11" i="9"/>
  <c r="CP9" i="9"/>
  <c r="CP20" i="9"/>
  <c r="CP5" i="9"/>
  <c r="CQ6" i="9"/>
  <c r="CO37" i="9"/>
  <c r="CL131" i="2"/>
  <c r="CL130" i="2"/>
  <c r="CL129" i="2"/>
  <c r="CL128" i="2"/>
  <c r="CL127" i="2"/>
  <c r="CL126" i="2"/>
  <c r="CL125" i="2"/>
  <c r="CL124" i="2"/>
  <c r="CL123" i="2"/>
  <c r="CL122" i="2"/>
  <c r="CL121" i="2"/>
  <c r="CL120" i="2"/>
  <c r="CL118" i="2"/>
  <c r="CL117" i="2"/>
  <c r="CL116" i="2"/>
  <c r="CL114" i="2"/>
  <c r="CL119" i="2"/>
  <c r="CL115" i="2"/>
  <c r="CL113" i="2"/>
  <c r="CL112" i="2"/>
  <c r="CL111" i="2"/>
  <c r="CL110" i="2"/>
  <c r="CL109" i="2"/>
  <c r="CL108" i="2"/>
  <c r="CL107" i="2"/>
  <c r="CL106" i="2"/>
  <c r="CL105" i="2"/>
  <c r="CH18" i="7"/>
  <c r="CH17" i="7"/>
  <c r="CH16" i="7"/>
  <c r="CK5" i="7"/>
  <c r="CJ4" i="7"/>
  <c r="CK69" i="2"/>
  <c r="CK167" i="2" s="1"/>
  <c r="CL67" i="2"/>
  <c r="CL66" i="2"/>
  <c r="CL65" i="2"/>
  <c r="CL64" i="2"/>
  <c r="CL63" i="2"/>
  <c r="CL62" i="2"/>
  <c r="CL59" i="2"/>
  <c r="CL57" i="2"/>
  <c r="CL56" i="2"/>
  <c r="CL49" i="2"/>
  <c r="CL47" i="2"/>
  <c r="CL44" i="2"/>
  <c r="CL61" i="2"/>
  <c r="CL60" i="2"/>
  <c r="CL58" i="2"/>
  <c r="CL46" i="2"/>
  <c r="CL55" i="2"/>
  <c r="CL54" i="2"/>
  <c r="CL53" i="2"/>
  <c r="CL52" i="2"/>
  <c r="CL51" i="2"/>
  <c r="CL45" i="2"/>
  <c r="CL48" i="2"/>
  <c r="CL42" i="2"/>
  <c r="CL41" i="2"/>
  <c r="CL43" i="2"/>
  <c r="CL50" i="2"/>
  <c r="CL95" i="2"/>
  <c r="CL97" i="2"/>
  <c r="CL91" i="2"/>
  <c r="CL89" i="2"/>
  <c r="CL92" i="2"/>
  <c r="CL73" i="2"/>
  <c r="CL88" i="2"/>
  <c r="CL90" i="2"/>
  <c r="CL96" i="2"/>
  <c r="CL74" i="2"/>
  <c r="CL75" i="2"/>
  <c r="CL76" i="2"/>
  <c r="CL85" i="2"/>
  <c r="CL86" i="2"/>
  <c r="CL87" i="2"/>
  <c r="CL93" i="2"/>
  <c r="CL94" i="2"/>
  <c r="CL98" i="2"/>
  <c r="CL99" i="2"/>
  <c r="CL82" i="2"/>
  <c r="CL79" i="2"/>
  <c r="CL78" i="2"/>
  <c r="CL84" i="2"/>
  <c r="CL77" i="2"/>
  <c r="CL83" i="2"/>
  <c r="CL81" i="2"/>
  <c r="CL80" i="2"/>
  <c r="CK133" i="2"/>
  <c r="CK101" i="2"/>
  <c r="CL22" i="2"/>
  <c r="CL10" i="2"/>
  <c r="CL29" i="2"/>
  <c r="CL11" i="2"/>
  <c r="CL27" i="2"/>
  <c r="CL24" i="2"/>
  <c r="CL20" i="2"/>
  <c r="CL12" i="2"/>
  <c r="CL23" i="2"/>
  <c r="CL16" i="2"/>
  <c r="CL17" i="2"/>
  <c r="CL13" i="2"/>
  <c r="CL31" i="2"/>
  <c r="CL30" i="2"/>
  <c r="CL21" i="2"/>
  <c r="CL18" i="2"/>
  <c r="CL32" i="2"/>
  <c r="CL25" i="2"/>
  <c r="CL19" i="2"/>
  <c r="CL14" i="2"/>
  <c r="CL5" i="2"/>
  <c r="CL34" i="2"/>
  <c r="CL28" i="2"/>
  <c r="CL9" i="2"/>
  <c r="CL35" i="2"/>
  <c r="CL33" i="2"/>
  <c r="CL26" i="2"/>
  <c r="CL15" i="2"/>
  <c r="CK37" i="2"/>
  <c r="CK173" i="2" s="1"/>
  <c r="CM6" i="2"/>
  <c r="CV60" i="11" l="1"/>
  <c r="CM265" i="2"/>
  <c r="CM46" i="9"/>
  <c r="CJ5" i="10"/>
  <c r="CI4" i="10"/>
  <c r="CM218" i="2"/>
  <c r="CK170" i="2"/>
  <c r="CO42" i="9" s="1"/>
  <c r="CM43" i="9"/>
  <c r="CN44" i="9"/>
  <c r="CM81" i="9"/>
  <c r="CM92" i="9"/>
  <c r="CN75" i="9"/>
  <c r="CQ59" i="9"/>
  <c r="CJ251" i="2"/>
  <c r="CJ269" i="2" s="1"/>
  <c r="CJ240" i="2"/>
  <c r="CJ257" i="2" s="1"/>
  <c r="CJ169" i="2"/>
  <c r="CN41" i="9" s="1"/>
  <c r="CK171" i="2"/>
  <c r="CH18" i="10"/>
  <c r="CH17" i="10"/>
  <c r="CH16" i="10"/>
  <c r="CO39" i="9"/>
  <c r="CK234" i="2"/>
  <c r="CK251" i="2" s="1"/>
  <c r="CK269" i="2" s="1"/>
  <c r="CW11" i="11"/>
  <c r="CV10" i="11"/>
  <c r="CQ35" i="9"/>
  <c r="CQ34" i="9"/>
  <c r="CQ33" i="9"/>
  <c r="CQ32" i="9"/>
  <c r="CQ31" i="9"/>
  <c r="CQ26" i="9"/>
  <c r="CQ30" i="9"/>
  <c r="CQ29" i="9"/>
  <c r="CQ28" i="9"/>
  <c r="CQ27" i="9"/>
  <c r="CQ25" i="9"/>
  <c r="CQ24" i="9"/>
  <c r="CQ23" i="9"/>
  <c r="CQ22" i="9"/>
  <c r="CQ21" i="9"/>
  <c r="CQ19" i="9"/>
  <c r="CQ18" i="9"/>
  <c r="CQ17" i="9"/>
  <c r="CQ16" i="9"/>
  <c r="CQ15" i="9"/>
  <c r="CQ14" i="9"/>
  <c r="CQ13" i="9"/>
  <c r="CQ12" i="9"/>
  <c r="CQ11" i="9"/>
  <c r="CQ10" i="9"/>
  <c r="CQ9" i="9"/>
  <c r="CQ20" i="9"/>
  <c r="CQ5" i="9"/>
  <c r="CR6" i="9"/>
  <c r="CP37" i="9"/>
  <c r="CM131" i="2"/>
  <c r="CM130" i="2"/>
  <c r="CM129" i="2"/>
  <c r="CM128" i="2"/>
  <c r="CM127" i="2"/>
  <c r="CM126" i="2"/>
  <c r="CM125" i="2"/>
  <c r="CM124" i="2"/>
  <c r="CM123" i="2"/>
  <c r="CM122" i="2"/>
  <c r="CM121" i="2"/>
  <c r="CM120" i="2"/>
  <c r="CM117" i="2"/>
  <c r="CM116" i="2"/>
  <c r="CM119" i="2"/>
  <c r="CM118" i="2"/>
  <c r="CM115" i="2"/>
  <c r="CM114" i="2"/>
  <c r="CM113" i="2"/>
  <c r="CM112" i="2"/>
  <c r="CM111" i="2"/>
  <c r="CM110" i="2"/>
  <c r="CM109" i="2"/>
  <c r="CM108" i="2"/>
  <c r="CM107" i="2"/>
  <c r="CM106" i="2"/>
  <c r="CM105" i="2"/>
  <c r="CI18" i="7"/>
  <c r="CI17" i="7"/>
  <c r="CI16" i="7"/>
  <c r="CK4" i="7"/>
  <c r="CL5" i="7"/>
  <c r="CL69" i="2"/>
  <c r="CL167" i="2" s="1"/>
  <c r="CM67" i="2"/>
  <c r="CM66" i="2"/>
  <c r="CM65" i="2"/>
  <c r="CM64" i="2"/>
  <c r="CM63" i="2"/>
  <c r="CM62" i="2"/>
  <c r="CM56" i="2"/>
  <c r="CM43" i="2"/>
  <c r="CM61" i="2"/>
  <c r="CM60" i="2"/>
  <c r="CM59" i="2"/>
  <c r="CM58" i="2"/>
  <c r="CM57" i="2"/>
  <c r="CM44" i="2"/>
  <c r="CM55" i="2"/>
  <c r="CM54" i="2"/>
  <c r="CM53" i="2"/>
  <c r="CM52" i="2"/>
  <c r="CM51" i="2"/>
  <c r="CM46" i="2"/>
  <c r="CM48" i="2"/>
  <c r="CM42" i="2"/>
  <c r="CM41" i="2"/>
  <c r="CM50" i="2"/>
  <c r="CM49" i="2"/>
  <c r="CM47" i="2"/>
  <c r="CM45" i="2"/>
  <c r="CM88" i="2"/>
  <c r="CM97" i="2"/>
  <c r="CM94" i="2"/>
  <c r="CM78" i="2"/>
  <c r="CM84" i="2"/>
  <c r="CM81" i="2"/>
  <c r="CM80" i="2"/>
  <c r="CM95" i="2"/>
  <c r="CM79" i="2"/>
  <c r="CM96" i="2"/>
  <c r="CM82" i="2"/>
  <c r="CM77" i="2"/>
  <c r="CM83" i="2"/>
  <c r="CM89" i="2"/>
  <c r="CM90" i="2"/>
  <c r="CM73" i="2"/>
  <c r="CM74" i="2"/>
  <c r="CM99" i="2"/>
  <c r="CM98" i="2"/>
  <c r="CM75" i="2"/>
  <c r="CM93" i="2"/>
  <c r="CM92" i="2"/>
  <c r="CM76" i="2"/>
  <c r="CM91" i="2"/>
  <c r="CM85" i="2"/>
  <c r="CM86" i="2"/>
  <c r="CM87" i="2"/>
  <c r="CL37" i="2"/>
  <c r="CL173" i="2" s="1"/>
  <c r="CL133" i="2"/>
  <c r="CL101" i="2"/>
  <c r="CL170" i="2" s="1"/>
  <c r="CP42" i="9" s="1"/>
  <c r="CM26" i="2"/>
  <c r="CM20" i="2"/>
  <c r="CM22" i="2"/>
  <c r="CM13" i="2"/>
  <c r="CM11" i="2"/>
  <c r="CM9" i="2"/>
  <c r="CM32" i="2"/>
  <c r="CM28" i="2"/>
  <c r="CM19" i="2"/>
  <c r="CM12" i="2"/>
  <c r="CM29" i="2"/>
  <c r="CM10" i="2"/>
  <c r="CM27" i="2"/>
  <c r="CM23" i="2"/>
  <c r="CM18" i="2"/>
  <c r="CM17" i="2"/>
  <c r="CM16" i="2"/>
  <c r="CM24" i="2"/>
  <c r="CM21" i="2"/>
  <c r="CM33" i="2"/>
  <c r="CM31" i="2"/>
  <c r="CM30" i="2"/>
  <c r="CM25" i="2"/>
  <c r="CM14" i="2"/>
  <c r="CM5" i="2"/>
  <c r="CM35" i="2"/>
  <c r="CM34" i="2"/>
  <c r="CM15" i="2"/>
  <c r="CN6" i="2"/>
  <c r="CW60" i="11" l="1"/>
  <c r="CN265" i="2"/>
  <c r="CN46" i="9"/>
  <c r="CK5" i="10"/>
  <c r="CJ4" i="10"/>
  <c r="CN218" i="2"/>
  <c r="CN43" i="9"/>
  <c r="CO44" i="9"/>
  <c r="CN81" i="9"/>
  <c r="CN92" i="9"/>
  <c r="CO75" i="9"/>
  <c r="CR59" i="9"/>
  <c r="CK240" i="2"/>
  <c r="CK257" i="2" s="1"/>
  <c r="CK169" i="2"/>
  <c r="CO41" i="9" s="1"/>
  <c r="CL171" i="2"/>
  <c r="CI18" i="10"/>
  <c r="CI16" i="10"/>
  <c r="CI17" i="10"/>
  <c r="CP39" i="9"/>
  <c r="CL234" i="2"/>
  <c r="CX11" i="11"/>
  <c r="CW10" i="11"/>
  <c r="CR35" i="9"/>
  <c r="CR34" i="9"/>
  <c r="CR33" i="9"/>
  <c r="CR32" i="9"/>
  <c r="CR31" i="9"/>
  <c r="CR30" i="9"/>
  <c r="CR29" i="9"/>
  <c r="CR28" i="9"/>
  <c r="CR27" i="9"/>
  <c r="CR25" i="9"/>
  <c r="CR24" i="9"/>
  <c r="CR23" i="9"/>
  <c r="CR22" i="9"/>
  <c r="CR21" i="9"/>
  <c r="CR19" i="9"/>
  <c r="CR18" i="9"/>
  <c r="CR17" i="9"/>
  <c r="CR16" i="9"/>
  <c r="CR15" i="9"/>
  <c r="CR10" i="9"/>
  <c r="CR14" i="9"/>
  <c r="CR13" i="9"/>
  <c r="CR12" i="9"/>
  <c r="CR11" i="9"/>
  <c r="CR9" i="9"/>
  <c r="CR20" i="9"/>
  <c r="CR26" i="9"/>
  <c r="CS6" i="9"/>
  <c r="CR5" i="9"/>
  <c r="CQ37" i="9"/>
  <c r="CN131" i="2"/>
  <c r="CN130" i="2"/>
  <c r="CN129" i="2"/>
  <c r="CN128" i="2"/>
  <c r="CN127" i="2"/>
  <c r="CN126" i="2"/>
  <c r="CN125" i="2"/>
  <c r="CN124" i="2"/>
  <c r="CN123" i="2"/>
  <c r="CN122" i="2"/>
  <c r="CN121" i="2"/>
  <c r="CN120" i="2"/>
  <c r="CN118" i="2"/>
  <c r="CN116" i="2"/>
  <c r="CN114" i="2"/>
  <c r="CN119" i="2"/>
  <c r="CN117" i="2"/>
  <c r="CN115" i="2"/>
  <c r="CN113" i="2"/>
  <c r="CN112" i="2"/>
  <c r="CN111" i="2"/>
  <c r="CN110" i="2"/>
  <c r="CN109" i="2"/>
  <c r="CN108" i="2"/>
  <c r="CN107" i="2"/>
  <c r="CN106" i="2"/>
  <c r="CN105" i="2"/>
  <c r="CJ18" i="7"/>
  <c r="CJ17" i="7"/>
  <c r="CJ16" i="7"/>
  <c r="CL4" i="7"/>
  <c r="CM5" i="7"/>
  <c r="CM69" i="2"/>
  <c r="CM167" i="2" s="1"/>
  <c r="CN67" i="2"/>
  <c r="CN66" i="2"/>
  <c r="CN65" i="2"/>
  <c r="CN64" i="2"/>
  <c r="CN63" i="2"/>
  <c r="CN62" i="2"/>
  <c r="CN59" i="2"/>
  <c r="CN57" i="2"/>
  <c r="CN56" i="2"/>
  <c r="CN50" i="2"/>
  <c r="CN46" i="2"/>
  <c r="CN44" i="2"/>
  <c r="CN61" i="2"/>
  <c r="CN60" i="2"/>
  <c r="CN58" i="2"/>
  <c r="CN55" i="2"/>
  <c r="CN54" i="2"/>
  <c r="CN53" i="2"/>
  <c r="CN52" i="2"/>
  <c r="CN51" i="2"/>
  <c r="CN49" i="2"/>
  <c r="CN48" i="2"/>
  <c r="CN47" i="2"/>
  <c r="CN42" i="2"/>
  <c r="CN41" i="2"/>
  <c r="CN45" i="2"/>
  <c r="CN43" i="2"/>
  <c r="CN99" i="2"/>
  <c r="CN94" i="2"/>
  <c r="CN77" i="2"/>
  <c r="CN95" i="2"/>
  <c r="CN73" i="2"/>
  <c r="CN90" i="2"/>
  <c r="CN88" i="2"/>
  <c r="CN89" i="2"/>
  <c r="CN84" i="2"/>
  <c r="CN97" i="2"/>
  <c r="CN80" i="2"/>
  <c r="CN74" i="2"/>
  <c r="CN75" i="2"/>
  <c r="CN76" i="2"/>
  <c r="CN85" i="2"/>
  <c r="CN86" i="2"/>
  <c r="CN87" i="2"/>
  <c r="CN79" i="2"/>
  <c r="CN91" i="2"/>
  <c r="CN83" i="2"/>
  <c r="CN82" i="2"/>
  <c r="CN92" i="2"/>
  <c r="CN96" i="2"/>
  <c r="CN93" i="2"/>
  <c r="CN81" i="2"/>
  <c r="CN98" i="2"/>
  <c r="CN78" i="2"/>
  <c r="CM133" i="2"/>
  <c r="CM101" i="2"/>
  <c r="CN14" i="2"/>
  <c r="CN19" i="2"/>
  <c r="CN11" i="2"/>
  <c r="CN21" i="2"/>
  <c r="CN30" i="2"/>
  <c r="CN23" i="2"/>
  <c r="CN18" i="2"/>
  <c r="CN31" i="2"/>
  <c r="CN26" i="2"/>
  <c r="CN20" i="2"/>
  <c r="CN17" i="2"/>
  <c r="CN25" i="2"/>
  <c r="CN16" i="2"/>
  <c r="CN29" i="2"/>
  <c r="CN28" i="2"/>
  <c r="CN24" i="2"/>
  <c r="CN22" i="2"/>
  <c r="CN5" i="2"/>
  <c r="CN35" i="2"/>
  <c r="CN34" i="2"/>
  <c r="CN32" i="2"/>
  <c r="CN12" i="2"/>
  <c r="CN33" i="2"/>
  <c r="CN27" i="2"/>
  <c r="CN10" i="2"/>
  <c r="CN9" i="2"/>
  <c r="CN15" i="2"/>
  <c r="CN13" i="2"/>
  <c r="CM37" i="2"/>
  <c r="CM173" i="2" s="1"/>
  <c r="CO6" i="2"/>
  <c r="CX60" i="11" l="1"/>
  <c r="CO265" i="2"/>
  <c r="CO46" i="9"/>
  <c r="CL5" i="10"/>
  <c r="CK4" i="10"/>
  <c r="CO218" i="2"/>
  <c r="CM170" i="2"/>
  <c r="CQ42" i="9" s="1"/>
  <c r="CO43" i="9"/>
  <c r="CP44" i="9"/>
  <c r="CO81" i="9"/>
  <c r="CO92" i="9"/>
  <c r="CP75" i="9"/>
  <c r="CS59" i="9"/>
  <c r="CL251" i="2"/>
  <c r="CL269" i="2" s="1"/>
  <c r="CL240" i="2"/>
  <c r="CL257" i="2" s="1"/>
  <c r="CM171" i="2"/>
  <c r="CL169" i="2"/>
  <c r="CP41" i="9" s="1"/>
  <c r="CJ18" i="10"/>
  <c r="CJ17" i="10"/>
  <c r="CJ16" i="10"/>
  <c r="CQ39" i="9"/>
  <c r="CM234" i="2"/>
  <c r="CM251" i="2" s="1"/>
  <c r="CM269" i="2" s="1"/>
  <c r="CY11" i="11"/>
  <c r="CX10" i="11"/>
  <c r="CS35" i="9"/>
  <c r="CS34" i="9"/>
  <c r="CS33" i="9"/>
  <c r="CS32" i="9"/>
  <c r="CS31" i="9"/>
  <c r="CS26" i="9"/>
  <c r="CS30" i="9"/>
  <c r="CS29" i="9"/>
  <c r="CS28" i="9"/>
  <c r="CS27" i="9"/>
  <c r="CS25" i="9"/>
  <c r="CS24" i="9"/>
  <c r="CS23" i="9"/>
  <c r="CS22" i="9"/>
  <c r="CS21" i="9"/>
  <c r="CS19" i="9"/>
  <c r="CS18" i="9"/>
  <c r="CS17" i="9"/>
  <c r="CS16" i="9"/>
  <c r="CS15" i="9"/>
  <c r="CS14" i="9"/>
  <c r="CS13" i="9"/>
  <c r="CS12" i="9"/>
  <c r="CS11" i="9"/>
  <c r="CS10" i="9"/>
  <c r="CS9" i="9"/>
  <c r="CS20" i="9"/>
  <c r="CT6" i="9"/>
  <c r="CS5" i="9"/>
  <c r="CR37" i="9"/>
  <c r="CO131" i="2"/>
  <c r="CO130" i="2"/>
  <c r="CO129" i="2"/>
  <c r="CO128" i="2"/>
  <c r="CO127" i="2"/>
  <c r="CO126" i="2"/>
  <c r="CO125" i="2"/>
  <c r="CO124" i="2"/>
  <c r="CO123" i="2"/>
  <c r="CO122" i="2"/>
  <c r="CO121" i="2"/>
  <c r="CO120" i="2"/>
  <c r="CO118" i="2"/>
  <c r="CO117" i="2"/>
  <c r="CO116" i="2"/>
  <c r="CO114" i="2"/>
  <c r="CO119" i="2"/>
  <c r="CO115" i="2"/>
  <c r="CO113" i="2"/>
  <c r="CO112" i="2"/>
  <c r="CO111" i="2"/>
  <c r="CO110" i="2"/>
  <c r="CO109" i="2"/>
  <c r="CO108" i="2"/>
  <c r="CO107" i="2"/>
  <c r="CO106" i="2"/>
  <c r="CO105" i="2"/>
  <c r="CK18" i="7"/>
  <c r="CK17" i="7"/>
  <c r="CK16" i="7"/>
  <c r="CM4" i="7"/>
  <c r="CN5" i="7"/>
  <c r="CN69" i="2"/>
  <c r="CN167" i="2" s="1"/>
  <c r="CO67" i="2"/>
  <c r="CO66" i="2"/>
  <c r="CO65" i="2"/>
  <c r="CO64" i="2"/>
  <c r="CO63" i="2"/>
  <c r="CO62" i="2"/>
  <c r="CO56" i="2"/>
  <c r="CO49" i="2"/>
  <c r="CO44" i="2"/>
  <c r="CO43" i="2"/>
  <c r="CO61" i="2"/>
  <c r="CO60" i="2"/>
  <c r="CO59" i="2"/>
  <c r="CO58" i="2"/>
  <c r="CO57" i="2"/>
  <c r="CO50" i="2"/>
  <c r="CO55" i="2"/>
  <c r="CO54" i="2"/>
  <c r="CO53" i="2"/>
  <c r="CO52" i="2"/>
  <c r="CO51" i="2"/>
  <c r="CO48" i="2"/>
  <c r="CO42" i="2"/>
  <c r="CO41" i="2"/>
  <c r="CO45" i="2"/>
  <c r="CO47" i="2"/>
  <c r="CO46" i="2"/>
  <c r="CO96" i="2"/>
  <c r="CO95" i="2"/>
  <c r="CO84" i="2"/>
  <c r="CO83" i="2"/>
  <c r="CO78" i="2"/>
  <c r="CO87" i="2"/>
  <c r="CO88" i="2"/>
  <c r="CO89" i="2"/>
  <c r="CO90" i="2"/>
  <c r="CO80" i="2"/>
  <c r="CO97" i="2"/>
  <c r="CO73" i="2"/>
  <c r="CO79" i="2"/>
  <c r="CO77" i="2"/>
  <c r="CO81" i="2"/>
  <c r="CO91" i="2"/>
  <c r="CO82" i="2"/>
  <c r="CO74" i="2"/>
  <c r="CO99" i="2"/>
  <c r="CO98" i="2"/>
  <c r="CO75" i="2"/>
  <c r="CO94" i="2"/>
  <c r="CO76" i="2"/>
  <c r="CO85" i="2"/>
  <c r="CO93" i="2"/>
  <c r="CO92" i="2"/>
  <c r="CO86" i="2"/>
  <c r="CN133" i="2"/>
  <c r="CN101" i="2"/>
  <c r="CO15" i="2"/>
  <c r="CO25" i="2"/>
  <c r="CO13" i="2"/>
  <c r="CO29" i="2"/>
  <c r="CO20" i="2"/>
  <c r="CO32" i="2"/>
  <c r="CO26" i="2"/>
  <c r="CO12" i="2"/>
  <c r="CO10" i="2"/>
  <c r="CO9" i="2"/>
  <c r="CO30" i="2"/>
  <c r="CO24" i="2"/>
  <c r="CO22" i="2"/>
  <c r="CO11" i="2"/>
  <c r="CO17" i="2"/>
  <c r="CO28" i="2"/>
  <c r="CO27" i="2"/>
  <c r="CO18" i="2"/>
  <c r="CO21" i="2"/>
  <c r="CO16" i="2"/>
  <c r="CO19" i="2"/>
  <c r="CO14" i="2"/>
  <c r="CO35" i="2"/>
  <c r="CO33" i="2"/>
  <c r="CO23" i="2"/>
  <c r="CO5" i="2"/>
  <c r="CO34" i="2"/>
  <c r="CO31" i="2"/>
  <c r="CN37" i="2"/>
  <c r="CN173" i="2" s="1"/>
  <c r="CP6" i="2"/>
  <c r="CY60" i="11" l="1"/>
  <c r="CP265" i="2"/>
  <c r="CP46" i="9"/>
  <c r="CM5" i="10"/>
  <c r="CL4" i="10"/>
  <c r="CP218" i="2"/>
  <c r="CN170" i="2"/>
  <c r="CR42" i="9" s="1"/>
  <c r="CP43" i="9"/>
  <c r="CQ44" i="9"/>
  <c r="CP81" i="9"/>
  <c r="CP92" i="9"/>
  <c r="CQ75" i="9"/>
  <c r="CT59" i="9"/>
  <c r="CM240" i="2"/>
  <c r="CM257" i="2" s="1"/>
  <c r="CM169" i="2"/>
  <c r="CQ41" i="9" s="1"/>
  <c r="CN171" i="2"/>
  <c r="CK18" i="10"/>
  <c r="CK17" i="10"/>
  <c r="CK16" i="10"/>
  <c r="CR39" i="9"/>
  <c r="CN234" i="2"/>
  <c r="CZ11" i="11"/>
  <c r="CY10" i="11"/>
  <c r="CT35" i="9"/>
  <c r="CT34" i="9"/>
  <c r="CT33" i="9"/>
  <c r="CT32" i="9"/>
  <c r="CT31" i="9"/>
  <c r="CT30" i="9"/>
  <c r="CT29" i="9"/>
  <c r="CT28" i="9"/>
  <c r="CT27" i="9"/>
  <c r="CT26" i="9"/>
  <c r="CT25" i="9"/>
  <c r="CT24" i="9"/>
  <c r="CT23" i="9"/>
  <c r="CT22" i="9"/>
  <c r="CT21" i="9"/>
  <c r="CT19" i="9"/>
  <c r="CT18" i="9"/>
  <c r="CT17" i="9"/>
  <c r="CT16" i="9"/>
  <c r="CT15" i="9"/>
  <c r="CT10" i="9"/>
  <c r="CT14" i="9"/>
  <c r="CT13" i="9"/>
  <c r="CT12" i="9"/>
  <c r="CT11" i="9"/>
  <c r="CT9" i="9"/>
  <c r="CT20" i="9"/>
  <c r="CT5" i="9"/>
  <c r="CU6" i="9"/>
  <c r="CS37" i="9"/>
  <c r="CP131" i="2"/>
  <c r="CP130" i="2"/>
  <c r="CP129" i="2"/>
  <c r="CP128" i="2"/>
  <c r="CP127" i="2"/>
  <c r="CP126" i="2"/>
  <c r="CP125" i="2"/>
  <c r="CP124" i="2"/>
  <c r="CP123" i="2"/>
  <c r="CP122" i="2"/>
  <c r="CP121" i="2"/>
  <c r="CP120" i="2"/>
  <c r="CP116" i="2"/>
  <c r="CP114" i="2"/>
  <c r="CP119" i="2"/>
  <c r="CP118" i="2"/>
  <c r="CP117" i="2"/>
  <c r="CP115" i="2"/>
  <c r="CP113" i="2"/>
  <c r="CP112" i="2"/>
  <c r="CP111" i="2"/>
  <c r="CP110" i="2"/>
  <c r="CP109" i="2"/>
  <c r="CP108" i="2"/>
  <c r="CP107" i="2"/>
  <c r="CP106" i="2"/>
  <c r="CP105" i="2"/>
  <c r="CL18" i="7"/>
  <c r="CL17" i="7"/>
  <c r="CL16" i="7"/>
  <c r="CN4" i="7"/>
  <c r="CO5" i="7"/>
  <c r="CO69" i="2"/>
  <c r="CO167" i="2" s="1"/>
  <c r="CP67" i="2"/>
  <c r="CP66" i="2"/>
  <c r="CP65" i="2"/>
  <c r="CP64" i="2"/>
  <c r="CP63" i="2"/>
  <c r="CP62" i="2"/>
  <c r="CP59" i="2"/>
  <c r="CP56" i="2"/>
  <c r="CP61" i="2"/>
  <c r="CP60" i="2"/>
  <c r="CP58" i="2"/>
  <c r="CP57" i="2"/>
  <c r="CP46" i="2"/>
  <c r="CP55" i="2"/>
  <c r="CP54" i="2"/>
  <c r="CP53" i="2"/>
  <c r="CP52" i="2"/>
  <c r="CP51" i="2"/>
  <c r="CP49" i="2"/>
  <c r="CP48" i="2"/>
  <c r="CP42" i="2"/>
  <c r="CP41" i="2"/>
  <c r="CP45" i="2"/>
  <c r="CP50" i="2"/>
  <c r="CP44" i="2"/>
  <c r="CP47" i="2"/>
  <c r="CP43" i="2"/>
  <c r="CP97" i="2"/>
  <c r="CP96" i="2"/>
  <c r="CP84" i="2"/>
  <c r="CP73" i="2"/>
  <c r="CP88" i="2"/>
  <c r="CP83" i="2"/>
  <c r="CP89" i="2"/>
  <c r="CP82" i="2"/>
  <c r="CP95" i="2"/>
  <c r="CP77" i="2"/>
  <c r="CP78" i="2"/>
  <c r="CP81" i="2"/>
  <c r="CP79" i="2"/>
  <c r="CP90" i="2"/>
  <c r="CP91" i="2"/>
  <c r="CP74" i="2"/>
  <c r="CP75" i="2"/>
  <c r="CP76" i="2"/>
  <c r="CP85" i="2"/>
  <c r="CP80" i="2"/>
  <c r="CP86" i="2"/>
  <c r="CP87" i="2"/>
  <c r="CP92" i="2"/>
  <c r="CP93" i="2"/>
  <c r="CP94" i="2"/>
  <c r="CP99" i="2"/>
  <c r="CP98" i="2"/>
  <c r="CO101" i="2"/>
  <c r="CO133" i="2"/>
  <c r="CP32" i="2"/>
  <c r="CP26" i="2"/>
  <c r="CP28" i="2"/>
  <c r="CP18" i="2"/>
  <c r="CP11" i="2"/>
  <c r="CP31" i="2"/>
  <c r="CP9" i="2"/>
  <c r="CP29" i="2"/>
  <c r="CP27" i="2"/>
  <c r="CP24" i="2"/>
  <c r="CP16" i="2"/>
  <c r="CP17" i="2"/>
  <c r="CP14" i="2"/>
  <c r="CP13" i="2"/>
  <c r="CP22" i="2"/>
  <c r="CP20" i="2"/>
  <c r="CP25" i="2"/>
  <c r="CP23" i="2"/>
  <c r="CP19" i="2"/>
  <c r="CP12" i="2"/>
  <c r="CP10" i="2"/>
  <c r="CP5" i="2"/>
  <c r="CP34" i="2"/>
  <c r="CP30" i="2"/>
  <c r="CP35" i="2"/>
  <c r="CP33" i="2"/>
  <c r="CP21" i="2"/>
  <c r="CP15" i="2"/>
  <c r="CO37" i="2"/>
  <c r="CO173" i="2" s="1"/>
  <c r="CQ6" i="2"/>
  <c r="CZ60" i="11" l="1"/>
  <c r="CQ265" i="2"/>
  <c r="CQ46" i="9"/>
  <c r="CN5" i="10"/>
  <c r="CM4" i="10"/>
  <c r="CQ218" i="2"/>
  <c r="CO170" i="2"/>
  <c r="CS42" i="9" s="1"/>
  <c r="CQ43" i="9"/>
  <c r="CR44" i="9"/>
  <c r="CQ81" i="9"/>
  <c r="CQ92" i="9"/>
  <c r="CR75" i="9"/>
  <c r="CU59" i="9"/>
  <c r="CN251" i="2"/>
  <c r="CN269" i="2" s="1"/>
  <c r="CN240" i="2"/>
  <c r="CN257" i="2" s="1"/>
  <c r="CO171" i="2"/>
  <c r="CL16" i="10"/>
  <c r="CL17" i="10"/>
  <c r="CL18" i="10"/>
  <c r="CN169" i="2"/>
  <c r="CR41" i="9" s="1"/>
  <c r="CS39" i="9"/>
  <c r="CO234" i="2"/>
  <c r="CO251" i="2" s="1"/>
  <c r="CO269" i="2" s="1"/>
  <c r="DA11" i="11"/>
  <c r="CZ10" i="11"/>
  <c r="CU35" i="9"/>
  <c r="CU34" i="9"/>
  <c r="CU33" i="9"/>
  <c r="CU32" i="9"/>
  <c r="CU31" i="9"/>
  <c r="CU26" i="9"/>
  <c r="CU30" i="9"/>
  <c r="CU29" i="9"/>
  <c r="CU28" i="9"/>
  <c r="CU27" i="9"/>
  <c r="CU25" i="9"/>
  <c r="CU24" i="9"/>
  <c r="CU23" i="9"/>
  <c r="CU22" i="9"/>
  <c r="CU21" i="9"/>
  <c r="CU19" i="9"/>
  <c r="CU18" i="9"/>
  <c r="CU17" i="9"/>
  <c r="CU16" i="9"/>
  <c r="CU15" i="9"/>
  <c r="CU10" i="9"/>
  <c r="CU14" i="9"/>
  <c r="CU13" i="9"/>
  <c r="CU12" i="9"/>
  <c r="CU11" i="9"/>
  <c r="CU20" i="9"/>
  <c r="CU9" i="9"/>
  <c r="CV6" i="9"/>
  <c r="CU5" i="9"/>
  <c r="CT37" i="9"/>
  <c r="CQ131" i="2"/>
  <c r="CQ130" i="2"/>
  <c r="CQ129" i="2"/>
  <c r="CQ128" i="2"/>
  <c r="CQ127" i="2"/>
  <c r="CQ126" i="2"/>
  <c r="CQ125" i="2"/>
  <c r="CQ124" i="2"/>
  <c r="CQ123" i="2"/>
  <c r="CQ122" i="2"/>
  <c r="CQ121" i="2"/>
  <c r="CQ120" i="2"/>
  <c r="CQ118" i="2"/>
  <c r="CQ117" i="2"/>
  <c r="CQ116" i="2"/>
  <c r="CQ119" i="2"/>
  <c r="CQ115" i="2"/>
  <c r="CQ114" i="2"/>
  <c r="CQ113" i="2"/>
  <c r="CQ112" i="2"/>
  <c r="CQ111" i="2"/>
  <c r="CQ110" i="2"/>
  <c r="CQ109" i="2"/>
  <c r="CQ108" i="2"/>
  <c r="CQ107" i="2"/>
  <c r="CQ106" i="2"/>
  <c r="CQ105" i="2"/>
  <c r="CM18" i="7"/>
  <c r="CM17" i="7"/>
  <c r="CM16" i="7"/>
  <c r="CO4" i="7"/>
  <c r="CP5" i="7"/>
  <c r="CP69" i="2"/>
  <c r="CP167" i="2" s="1"/>
  <c r="CQ67" i="2"/>
  <c r="CQ66" i="2"/>
  <c r="CQ65" i="2"/>
  <c r="CQ64" i="2"/>
  <c r="CQ63" i="2"/>
  <c r="CQ62" i="2"/>
  <c r="CQ59" i="2"/>
  <c r="CQ57" i="2"/>
  <c r="CQ56" i="2"/>
  <c r="CQ45" i="2"/>
  <c r="CQ61" i="2"/>
  <c r="CQ60" i="2"/>
  <c r="CQ58" i="2"/>
  <c r="CQ47" i="2"/>
  <c r="CQ46" i="2"/>
  <c r="CQ55" i="2"/>
  <c r="CQ54" i="2"/>
  <c r="CQ53" i="2"/>
  <c r="CQ52" i="2"/>
  <c r="CQ51" i="2"/>
  <c r="CQ48" i="2"/>
  <c r="CQ42" i="2"/>
  <c r="CQ41" i="2"/>
  <c r="CQ50" i="2"/>
  <c r="CQ49" i="2"/>
  <c r="CQ44" i="2"/>
  <c r="CQ43" i="2"/>
  <c r="CQ87" i="2"/>
  <c r="CQ97" i="2"/>
  <c r="CQ80" i="2"/>
  <c r="CQ81" i="2"/>
  <c r="CQ79" i="2"/>
  <c r="CQ78" i="2"/>
  <c r="CQ95" i="2"/>
  <c r="CQ83" i="2"/>
  <c r="CQ77" i="2"/>
  <c r="CQ88" i="2"/>
  <c r="CQ89" i="2"/>
  <c r="CQ90" i="2"/>
  <c r="CQ82" i="2"/>
  <c r="CQ91" i="2"/>
  <c r="CQ84" i="2"/>
  <c r="CQ73" i="2"/>
  <c r="CQ99" i="2"/>
  <c r="CQ98" i="2"/>
  <c r="CQ96" i="2"/>
  <c r="CQ94" i="2"/>
  <c r="CQ93" i="2"/>
  <c r="CQ92" i="2"/>
  <c r="CQ74" i="2"/>
  <c r="CQ75" i="2"/>
  <c r="CQ86" i="2"/>
  <c r="CQ76" i="2"/>
  <c r="CQ85" i="2"/>
  <c r="CP133" i="2"/>
  <c r="CP101" i="2"/>
  <c r="CQ31" i="2"/>
  <c r="CQ28" i="2"/>
  <c r="CQ30" i="2"/>
  <c r="CQ25" i="2"/>
  <c r="CQ22" i="2"/>
  <c r="CQ14" i="2"/>
  <c r="CQ26" i="2"/>
  <c r="CQ18" i="2"/>
  <c r="CQ13" i="2"/>
  <c r="CQ11" i="2"/>
  <c r="CQ10" i="2"/>
  <c r="CQ32" i="2"/>
  <c r="CQ16" i="2"/>
  <c r="CQ9" i="2"/>
  <c r="CQ24" i="2"/>
  <c r="CQ21" i="2"/>
  <c r="CQ20" i="2"/>
  <c r="CQ17" i="2"/>
  <c r="CQ15" i="2"/>
  <c r="CQ5" i="2"/>
  <c r="CQ33" i="2"/>
  <c r="CQ29" i="2"/>
  <c r="CQ23" i="2"/>
  <c r="CQ12" i="2"/>
  <c r="CQ35" i="2"/>
  <c r="CQ34" i="2"/>
  <c r="CQ27" i="2"/>
  <c r="CQ19" i="2"/>
  <c r="CP37" i="2"/>
  <c r="CP173" i="2" s="1"/>
  <c r="CR6" i="2"/>
  <c r="DA60" i="11" l="1"/>
  <c r="CR265" i="2"/>
  <c r="CR46" i="9"/>
  <c r="CN4" i="10"/>
  <c r="CO5" i="10"/>
  <c r="CR218" i="2"/>
  <c r="CP170" i="2"/>
  <c r="CT42" i="9" s="1"/>
  <c r="CR43" i="9"/>
  <c r="CS44" i="9"/>
  <c r="CR81" i="9"/>
  <c r="CR92" i="9"/>
  <c r="CS75" i="9"/>
  <c r="CV59" i="9"/>
  <c r="CO169" i="2"/>
  <c r="CS41" i="9" s="1"/>
  <c r="CO240" i="2"/>
  <c r="CO257" i="2" s="1"/>
  <c r="CM18" i="10"/>
  <c r="CM17" i="10"/>
  <c r="CM16" i="10"/>
  <c r="CP171" i="2"/>
  <c r="CT39" i="9"/>
  <c r="CP234" i="2"/>
  <c r="DB11" i="11"/>
  <c r="DA10" i="11"/>
  <c r="CV35" i="9"/>
  <c r="CV34" i="9"/>
  <c r="CV33" i="9"/>
  <c r="CV32" i="9"/>
  <c r="CV31" i="9"/>
  <c r="CV30" i="9"/>
  <c r="CV29" i="9"/>
  <c r="CV28" i="9"/>
  <c r="CV27" i="9"/>
  <c r="CV25" i="9"/>
  <c r="CV24" i="9"/>
  <c r="CV23" i="9"/>
  <c r="CV22" i="9"/>
  <c r="CV21" i="9"/>
  <c r="CV20" i="9"/>
  <c r="CV19" i="9"/>
  <c r="CV18" i="9"/>
  <c r="CV17" i="9"/>
  <c r="CV16" i="9"/>
  <c r="CV15" i="9"/>
  <c r="CV14" i="9"/>
  <c r="CV13" i="9"/>
  <c r="CV12" i="9"/>
  <c r="CV11" i="9"/>
  <c r="CV10" i="9"/>
  <c r="CV9" i="9"/>
  <c r="CV26" i="9"/>
  <c r="CV5" i="9"/>
  <c r="CW6" i="9"/>
  <c r="CU37" i="9"/>
  <c r="CR131" i="2"/>
  <c r="CR130" i="2"/>
  <c r="CR129" i="2"/>
  <c r="CR128" i="2"/>
  <c r="CR127" i="2"/>
  <c r="CR126" i="2"/>
  <c r="CR125" i="2"/>
  <c r="CR124" i="2"/>
  <c r="CR123" i="2"/>
  <c r="CR122" i="2"/>
  <c r="CR121" i="2"/>
  <c r="CR120" i="2"/>
  <c r="CR118" i="2"/>
  <c r="CR117" i="2"/>
  <c r="CR116" i="2"/>
  <c r="CR114" i="2"/>
  <c r="CR119" i="2"/>
  <c r="CR115" i="2"/>
  <c r="CR113" i="2"/>
  <c r="CR112" i="2"/>
  <c r="CR111" i="2"/>
  <c r="CR110" i="2"/>
  <c r="CR109" i="2"/>
  <c r="CR108" i="2"/>
  <c r="CR107" i="2"/>
  <c r="CR106" i="2"/>
  <c r="CR105" i="2"/>
  <c r="CN18" i="7"/>
  <c r="CN17" i="7"/>
  <c r="CN16" i="7"/>
  <c r="CP4" i="7"/>
  <c r="CQ5" i="7"/>
  <c r="CQ69" i="2"/>
  <c r="CQ167" i="2" s="1"/>
  <c r="CR67" i="2"/>
  <c r="CR66" i="2"/>
  <c r="CR65" i="2"/>
  <c r="CR64" i="2"/>
  <c r="CR63" i="2"/>
  <c r="CR62" i="2"/>
  <c r="CR59" i="2"/>
  <c r="CR56" i="2"/>
  <c r="CR61" i="2"/>
  <c r="CR60" i="2"/>
  <c r="CR58" i="2"/>
  <c r="CR57" i="2"/>
  <c r="CR50" i="2"/>
  <c r="CR55" i="2"/>
  <c r="CR54" i="2"/>
  <c r="CR53" i="2"/>
  <c r="CR52" i="2"/>
  <c r="CR51" i="2"/>
  <c r="CR48" i="2"/>
  <c r="CR42" i="2"/>
  <c r="CR41" i="2"/>
  <c r="CR45" i="2"/>
  <c r="CR49" i="2"/>
  <c r="CR47" i="2"/>
  <c r="CR46" i="2"/>
  <c r="CR44" i="2"/>
  <c r="CR43" i="2"/>
  <c r="CR76" i="2"/>
  <c r="CR96" i="2"/>
  <c r="CR94" i="2"/>
  <c r="CR83" i="2"/>
  <c r="CR81" i="2"/>
  <c r="CR95" i="2"/>
  <c r="CR80" i="2"/>
  <c r="CR77" i="2"/>
  <c r="CR84" i="2"/>
  <c r="CR79" i="2"/>
  <c r="CR78" i="2"/>
  <c r="CR97" i="2"/>
  <c r="CR89" i="2"/>
  <c r="CR82" i="2"/>
  <c r="CR99" i="2"/>
  <c r="CR98" i="2"/>
  <c r="CR88" i="2"/>
  <c r="CR93" i="2"/>
  <c r="CR90" i="2"/>
  <c r="CR92" i="2"/>
  <c r="CR87" i="2"/>
  <c r="CR73" i="2"/>
  <c r="CR74" i="2"/>
  <c r="CR91" i="2"/>
  <c r="CR86" i="2"/>
  <c r="CR85" i="2"/>
  <c r="CR75" i="2"/>
  <c r="CQ101" i="2"/>
  <c r="CQ170" i="2" s="1"/>
  <c r="CU42" i="9" s="1"/>
  <c r="CQ37" i="2"/>
  <c r="CQ173" i="2" s="1"/>
  <c r="CQ133" i="2"/>
  <c r="CR32" i="2"/>
  <c r="CR30" i="2"/>
  <c r="CR23" i="2"/>
  <c r="CR16" i="2"/>
  <c r="CR29" i="2"/>
  <c r="CR20" i="2"/>
  <c r="CR27" i="2"/>
  <c r="CR21" i="2"/>
  <c r="CR31" i="2"/>
  <c r="CR24" i="2"/>
  <c r="CR19" i="2"/>
  <c r="CR18" i="2"/>
  <c r="CR14" i="2"/>
  <c r="CR13" i="2"/>
  <c r="CR11" i="2"/>
  <c r="CR17" i="2"/>
  <c r="CR12" i="2"/>
  <c r="CR28" i="2"/>
  <c r="CR9" i="2"/>
  <c r="CR35" i="2"/>
  <c r="CR34" i="2"/>
  <c r="CR26" i="2"/>
  <c r="CR22" i="2"/>
  <c r="CR5" i="2"/>
  <c r="CR33" i="2"/>
  <c r="CR25" i="2"/>
  <c r="CR10" i="2"/>
  <c r="CR15" i="2"/>
  <c r="CS6" i="2"/>
  <c r="DB60" i="11" l="1"/>
  <c r="CS265" i="2"/>
  <c r="CS46" i="9"/>
  <c r="CP5" i="10"/>
  <c r="CO4" i="10"/>
  <c r="CS218" i="2"/>
  <c r="CS43" i="9"/>
  <c r="CT44" i="9"/>
  <c r="CS81" i="9"/>
  <c r="CS92" i="9"/>
  <c r="CT75" i="9"/>
  <c r="CW59" i="9"/>
  <c r="CP251" i="2"/>
  <c r="CP269" i="2" s="1"/>
  <c r="CP240" i="2"/>
  <c r="CP257" i="2" s="1"/>
  <c r="CQ171" i="2"/>
  <c r="CP169" i="2"/>
  <c r="CT41" i="9" s="1"/>
  <c r="CN18" i="10"/>
  <c r="CN17" i="10"/>
  <c r="CN16" i="10"/>
  <c r="CU39" i="9"/>
  <c r="CQ234" i="2"/>
  <c r="CQ251" i="2" s="1"/>
  <c r="CQ269" i="2" s="1"/>
  <c r="DC11" i="11"/>
  <c r="DB10" i="11"/>
  <c r="CW35" i="9"/>
  <c r="CW34" i="9"/>
  <c r="CW33" i="9"/>
  <c r="CW32" i="9"/>
  <c r="CW31" i="9"/>
  <c r="CW30" i="9"/>
  <c r="CW29" i="9"/>
  <c r="CW28" i="9"/>
  <c r="CW27" i="9"/>
  <c r="CW26" i="9"/>
  <c r="CW25" i="9"/>
  <c r="CW24" i="9"/>
  <c r="CW23" i="9"/>
  <c r="CW22" i="9"/>
  <c r="CW21" i="9"/>
  <c r="CW19" i="9"/>
  <c r="CW18" i="9"/>
  <c r="CW17" i="9"/>
  <c r="CW16" i="9"/>
  <c r="CW15" i="9"/>
  <c r="CW10" i="9"/>
  <c r="CW14" i="9"/>
  <c r="CW13" i="9"/>
  <c r="CW12" i="9"/>
  <c r="CW11" i="9"/>
  <c r="CW20" i="9"/>
  <c r="CW9" i="9"/>
  <c r="CX6" i="9"/>
  <c r="CW5" i="9"/>
  <c r="CV37" i="9"/>
  <c r="CS131" i="2"/>
  <c r="CS130" i="2"/>
  <c r="CS129" i="2"/>
  <c r="CS128" i="2"/>
  <c r="CS127" i="2"/>
  <c r="CS126" i="2"/>
  <c r="CS125" i="2"/>
  <c r="CS124" i="2"/>
  <c r="CS123" i="2"/>
  <c r="CS122" i="2"/>
  <c r="CS121" i="2"/>
  <c r="CS120" i="2"/>
  <c r="CS117" i="2"/>
  <c r="CS116" i="2"/>
  <c r="CS114" i="2"/>
  <c r="CS119" i="2"/>
  <c r="CS118" i="2"/>
  <c r="CS115" i="2"/>
  <c r="CS113" i="2"/>
  <c r="CS112" i="2"/>
  <c r="CS111" i="2"/>
  <c r="CS110" i="2"/>
  <c r="CS109" i="2"/>
  <c r="CS108" i="2"/>
  <c r="CS107" i="2"/>
  <c r="CS106" i="2"/>
  <c r="CS105" i="2"/>
  <c r="CO18" i="7"/>
  <c r="CO17" i="7"/>
  <c r="CO16" i="7"/>
  <c r="CQ4" i="7"/>
  <c r="CR5" i="7"/>
  <c r="CR69" i="2"/>
  <c r="CR167" i="2" s="1"/>
  <c r="CS67" i="2"/>
  <c r="CS66" i="2"/>
  <c r="CS65" i="2"/>
  <c r="CS64" i="2"/>
  <c r="CS63" i="2"/>
  <c r="CS62" i="2"/>
  <c r="CS59" i="2"/>
  <c r="CS56" i="2"/>
  <c r="CS45" i="2"/>
  <c r="CS61" i="2"/>
  <c r="CS60" i="2"/>
  <c r="CS58" i="2"/>
  <c r="CS57" i="2"/>
  <c r="CS47" i="2"/>
  <c r="CS55" i="2"/>
  <c r="CS54" i="2"/>
  <c r="CS53" i="2"/>
  <c r="CS52" i="2"/>
  <c r="CS51" i="2"/>
  <c r="CS50" i="2"/>
  <c r="CS46" i="2"/>
  <c r="CS48" i="2"/>
  <c r="CS42" i="2"/>
  <c r="CS41" i="2"/>
  <c r="CS49" i="2"/>
  <c r="CS43" i="2"/>
  <c r="CS44" i="2"/>
  <c r="CS75" i="2"/>
  <c r="CS74" i="2"/>
  <c r="CS97" i="2"/>
  <c r="CS78" i="2"/>
  <c r="CS83" i="2"/>
  <c r="CS81" i="2"/>
  <c r="CS84" i="2"/>
  <c r="CS80" i="2"/>
  <c r="CS90" i="2"/>
  <c r="CS91" i="2"/>
  <c r="CS96" i="2"/>
  <c r="CS77" i="2"/>
  <c r="CS82" i="2"/>
  <c r="CS79" i="2"/>
  <c r="CS99" i="2"/>
  <c r="CS98" i="2"/>
  <c r="CS94" i="2"/>
  <c r="CS95" i="2"/>
  <c r="CS73" i="2"/>
  <c r="CS93" i="2"/>
  <c r="CS89" i="2"/>
  <c r="CS87" i="2"/>
  <c r="CS86" i="2"/>
  <c r="CS85" i="2"/>
  <c r="CS88" i="2"/>
  <c r="CS76" i="2"/>
  <c r="CS92" i="2"/>
  <c r="CR133" i="2"/>
  <c r="CR101" i="2"/>
  <c r="CS20" i="2"/>
  <c r="CS28" i="2"/>
  <c r="CS26" i="2"/>
  <c r="CS17" i="2"/>
  <c r="CS24" i="2"/>
  <c r="CS10" i="2"/>
  <c r="CS31" i="2"/>
  <c r="CS29" i="2"/>
  <c r="CS25" i="2"/>
  <c r="CS30" i="2"/>
  <c r="CS27" i="2"/>
  <c r="CS22" i="2"/>
  <c r="CS11" i="2"/>
  <c r="CS9" i="2"/>
  <c r="CS23" i="2"/>
  <c r="CS19" i="2"/>
  <c r="CS5" i="2"/>
  <c r="CS33" i="2"/>
  <c r="CS15" i="2"/>
  <c r="CS12" i="2"/>
  <c r="CS35" i="2"/>
  <c r="CS34" i="2"/>
  <c r="CS32" i="2"/>
  <c r="CS21" i="2"/>
  <c r="CS14" i="2"/>
  <c r="CS13" i="2"/>
  <c r="CS18" i="2"/>
  <c r="CS16" i="2"/>
  <c r="CR37" i="2"/>
  <c r="CR173" i="2" s="1"/>
  <c r="CT6" i="2"/>
  <c r="DC60" i="11" l="1"/>
  <c r="CT265" i="2"/>
  <c r="CT46" i="9"/>
  <c r="CP4" i="10"/>
  <c r="CQ5" i="10"/>
  <c r="CT218" i="2"/>
  <c r="CR170" i="2"/>
  <c r="CV42" i="9" s="1"/>
  <c r="CT43" i="9"/>
  <c r="CU75" i="9"/>
  <c r="CU44" i="9"/>
  <c r="CT81" i="9"/>
  <c r="CT92" i="9"/>
  <c r="CX59" i="9"/>
  <c r="CO18" i="10"/>
  <c r="CQ169" i="2"/>
  <c r="CU41" i="9" s="1"/>
  <c r="CQ240" i="2"/>
  <c r="CQ257" i="2" s="1"/>
  <c r="CR171" i="2"/>
  <c r="CO17" i="10"/>
  <c r="CO16" i="10"/>
  <c r="CV39" i="9"/>
  <c r="CR234" i="2"/>
  <c r="DD11" i="11"/>
  <c r="DC10" i="11"/>
  <c r="CX35" i="9"/>
  <c r="CX34" i="9"/>
  <c r="CX33" i="9"/>
  <c r="CX32" i="9"/>
  <c r="CX31" i="9"/>
  <c r="CX30" i="9"/>
  <c r="CX29" i="9"/>
  <c r="CX28" i="9"/>
  <c r="CX27" i="9"/>
  <c r="CX25" i="9"/>
  <c r="CX24" i="9"/>
  <c r="CX23" i="9"/>
  <c r="CX22" i="9"/>
  <c r="CX21" i="9"/>
  <c r="CX20" i="9"/>
  <c r="CX19" i="9"/>
  <c r="CX18" i="9"/>
  <c r="CX17" i="9"/>
  <c r="CX16" i="9"/>
  <c r="CX15" i="9"/>
  <c r="CX14" i="9"/>
  <c r="CX13" i="9"/>
  <c r="CX12" i="9"/>
  <c r="CX11" i="9"/>
  <c r="CX10" i="9"/>
  <c r="CX9" i="9"/>
  <c r="CX26" i="9"/>
  <c r="CW37" i="9"/>
  <c r="CX5" i="9"/>
  <c r="CY6" i="9"/>
  <c r="CT131" i="2"/>
  <c r="CT130" i="2"/>
  <c r="CT129" i="2"/>
  <c r="CT128" i="2"/>
  <c r="CT127" i="2"/>
  <c r="CT126" i="2"/>
  <c r="CT125" i="2"/>
  <c r="CT124" i="2"/>
  <c r="CT123" i="2"/>
  <c r="CT122" i="2"/>
  <c r="CT121" i="2"/>
  <c r="CT120" i="2"/>
  <c r="CT118" i="2"/>
  <c r="CT116" i="2"/>
  <c r="CT119" i="2"/>
  <c r="CT117" i="2"/>
  <c r="CT115" i="2"/>
  <c r="CT114" i="2"/>
  <c r="CT113" i="2"/>
  <c r="CT112" i="2"/>
  <c r="CT111" i="2"/>
  <c r="CT110" i="2"/>
  <c r="CT109" i="2"/>
  <c r="CT108" i="2"/>
  <c r="CT107" i="2"/>
  <c r="CT106" i="2"/>
  <c r="CT105" i="2"/>
  <c r="CP18" i="7"/>
  <c r="CP17" i="7"/>
  <c r="CP16" i="7"/>
  <c r="CR4" i="7"/>
  <c r="CS5" i="7"/>
  <c r="CS69" i="2"/>
  <c r="CS167" i="2" s="1"/>
  <c r="CT67" i="2"/>
  <c r="CT66" i="2"/>
  <c r="CT65" i="2"/>
  <c r="CT64" i="2"/>
  <c r="CT63" i="2"/>
  <c r="CT62" i="2"/>
  <c r="CT59" i="2"/>
  <c r="CT57" i="2"/>
  <c r="CT56" i="2"/>
  <c r="CT43" i="2"/>
  <c r="CT61" i="2"/>
  <c r="CT60" i="2"/>
  <c r="CT58" i="2"/>
  <c r="CT45" i="2"/>
  <c r="CT55" i="2"/>
  <c r="CT54" i="2"/>
  <c r="CT53" i="2"/>
  <c r="CT52" i="2"/>
  <c r="CT51" i="2"/>
  <c r="CT44" i="2"/>
  <c r="CT48" i="2"/>
  <c r="CT42" i="2"/>
  <c r="CT41" i="2"/>
  <c r="CT50" i="2"/>
  <c r="CT47" i="2"/>
  <c r="CT49" i="2"/>
  <c r="CT46" i="2"/>
  <c r="CT83" i="2"/>
  <c r="CT95" i="2"/>
  <c r="CT97" i="2"/>
  <c r="CT88" i="2"/>
  <c r="CT89" i="2"/>
  <c r="CT73" i="2"/>
  <c r="CT90" i="2"/>
  <c r="CT74" i="2"/>
  <c r="CT75" i="2"/>
  <c r="CT96" i="2"/>
  <c r="CT76" i="2"/>
  <c r="CT85" i="2"/>
  <c r="CT86" i="2"/>
  <c r="CT87" i="2"/>
  <c r="CT91" i="2"/>
  <c r="CT92" i="2"/>
  <c r="CT93" i="2"/>
  <c r="CT94" i="2"/>
  <c r="CT98" i="2"/>
  <c r="CT99" i="2"/>
  <c r="CT84" i="2"/>
  <c r="CT77" i="2"/>
  <c r="CT79" i="2"/>
  <c r="CT81" i="2"/>
  <c r="CT82" i="2"/>
  <c r="CT78" i="2"/>
  <c r="CT80" i="2"/>
  <c r="CS133" i="2"/>
  <c r="CS37" i="2"/>
  <c r="CS173" i="2" s="1"/>
  <c r="CS101" i="2"/>
  <c r="CS170" i="2" s="1"/>
  <c r="CW42" i="9" s="1"/>
  <c r="CT31" i="2"/>
  <c r="CT17" i="2"/>
  <c r="CT14" i="2"/>
  <c r="CT32" i="2"/>
  <c r="CT26" i="2"/>
  <c r="CT10" i="2"/>
  <c r="CT29" i="2"/>
  <c r="CT25" i="2"/>
  <c r="CT16" i="2"/>
  <c r="CT30" i="2"/>
  <c r="CT20" i="2"/>
  <c r="CT12" i="2"/>
  <c r="CT27" i="2"/>
  <c r="CT13" i="2"/>
  <c r="CT18" i="2"/>
  <c r="CT23" i="2"/>
  <c r="CT21" i="2"/>
  <c r="CT9" i="2"/>
  <c r="CT19" i="2"/>
  <c r="CT28" i="2"/>
  <c r="CT22" i="2"/>
  <c r="CT5" i="2"/>
  <c r="CT35" i="2"/>
  <c r="CT34" i="2"/>
  <c r="CT11" i="2"/>
  <c r="CT33" i="2"/>
  <c r="CT24" i="2"/>
  <c r="CT15" i="2"/>
  <c r="CU6" i="2"/>
  <c r="DD60" i="11" l="1"/>
  <c r="CU265" i="2"/>
  <c r="CU46" i="9"/>
  <c r="CR5" i="10"/>
  <c r="CQ4" i="10"/>
  <c r="CU218" i="2"/>
  <c r="CU92" i="9"/>
  <c r="CV44" i="9"/>
  <c r="CU43" i="9"/>
  <c r="CU81" i="9"/>
  <c r="CV75" i="9"/>
  <c r="CY59" i="9"/>
  <c r="CR251" i="2"/>
  <c r="CR269" i="2" s="1"/>
  <c r="CR240" i="2"/>
  <c r="CR257" i="2" s="1"/>
  <c r="CS171" i="2"/>
  <c r="CP18" i="10"/>
  <c r="CP17" i="10"/>
  <c r="CP16" i="10"/>
  <c r="CR169" i="2"/>
  <c r="CV41" i="9" s="1"/>
  <c r="CW39" i="9"/>
  <c r="CS234" i="2"/>
  <c r="CS251" i="2" s="1"/>
  <c r="CS269" i="2" s="1"/>
  <c r="DE11" i="11"/>
  <c r="DD10" i="11"/>
  <c r="CY35" i="9"/>
  <c r="CY34" i="9"/>
  <c r="CY33" i="9"/>
  <c r="CY32" i="9"/>
  <c r="CY31" i="9"/>
  <c r="CY26" i="9"/>
  <c r="CY30" i="9"/>
  <c r="CY29" i="9"/>
  <c r="CY28" i="9"/>
  <c r="CY27" i="9"/>
  <c r="CY25" i="9"/>
  <c r="CY24" i="9"/>
  <c r="CY23" i="9"/>
  <c r="CY22" i="9"/>
  <c r="CY21" i="9"/>
  <c r="CY19" i="9"/>
  <c r="CY18" i="9"/>
  <c r="CY17" i="9"/>
  <c r="CY16" i="9"/>
  <c r="CY15" i="9"/>
  <c r="CY10" i="9"/>
  <c r="CY14" i="9"/>
  <c r="CY13" i="9"/>
  <c r="CY12" i="9"/>
  <c r="CY11" i="9"/>
  <c r="CY20" i="9"/>
  <c r="CY9" i="9"/>
  <c r="CX37" i="9"/>
  <c r="CZ6" i="9"/>
  <c r="CY5" i="9"/>
  <c r="CU131" i="2"/>
  <c r="CU130" i="2"/>
  <c r="CU129" i="2"/>
  <c r="CU128" i="2"/>
  <c r="CU127" i="2"/>
  <c r="CU126" i="2"/>
  <c r="CU125" i="2"/>
  <c r="CU124" i="2"/>
  <c r="CU123" i="2"/>
  <c r="CU122" i="2"/>
  <c r="CU121" i="2"/>
  <c r="CU120" i="2"/>
  <c r="CU118" i="2"/>
  <c r="CU117" i="2"/>
  <c r="CU116" i="2"/>
  <c r="CU114" i="2"/>
  <c r="CU119" i="2"/>
  <c r="CU115" i="2"/>
  <c r="CU113" i="2"/>
  <c r="CU112" i="2"/>
  <c r="CU111" i="2"/>
  <c r="CU110" i="2"/>
  <c r="CU109" i="2"/>
  <c r="CU108" i="2"/>
  <c r="CU107" i="2"/>
  <c r="CU106" i="2"/>
  <c r="CU105" i="2"/>
  <c r="CQ18" i="7"/>
  <c r="CQ17" i="7"/>
  <c r="CQ16" i="7"/>
  <c r="CS4" i="7"/>
  <c r="CT5" i="7"/>
  <c r="CT69" i="2"/>
  <c r="CT167" i="2" s="1"/>
  <c r="CU67" i="2"/>
  <c r="CU66" i="2"/>
  <c r="CU65" i="2"/>
  <c r="CU64" i="2"/>
  <c r="CU63" i="2"/>
  <c r="CU62" i="2"/>
  <c r="CU59" i="2"/>
  <c r="CU56" i="2"/>
  <c r="CU50" i="2"/>
  <c r="CU49" i="2"/>
  <c r="CU45" i="2"/>
  <c r="CU61" i="2"/>
  <c r="CU60" i="2"/>
  <c r="CU58" i="2"/>
  <c r="CU57" i="2"/>
  <c r="CU46" i="2"/>
  <c r="CU55" i="2"/>
  <c r="CU54" i="2"/>
  <c r="CU53" i="2"/>
  <c r="CU52" i="2"/>
  <c r="CU51" i="2"/>
  <c r="CU47" i="2"/>
  <c r="CU48" i="2"/>
  <c r="CU42" i="2"/>
  <c r="CU41" i="2"/>
  <c r="CU43" i="2"/>
  <c r="CU44" i="2"/>
  <c r="CU97" i="2"/>
  <c r="CU96" i="2"/>
  <c r="CU78" i="2"/>
  <c r="CU81" i="2"/>
  <c r="CU83" i="2"/>
  <c r="CU77" i="2"/>
  <c r="CU82" i="2"/>
  <c r="CU84" i="2"/>
  <c r="CU80" i="2"/>
  <c r="CU79" i="2"/>
  <c r="CU99" i="2"/>
  <c r="CU98" i="2"/>
  <c r="CU94" i="2"/>
  <c r="CU93" i="2"/>
  <c r="CU90" i="2"/>
  <c r="CU87" i="2"/>
  <c r="CU86" i="2"/>
  <c r="CU85" i="2"/>
  <c r="CU76" i="2"/>
  <c r="CU75" i="2"/>
  <c r="CU74" i="2"/>
  <c r="CU89" i="2"/>
  <c r="CU88" i="2"/>
  <c r="CU73" i="2"/>
  <c r="CU92" i="2"/>
  <c r="CU91" i="2"/>
  <c r="CU95" i="2"/>
  <c r="CT133" i="2"/>
  <c r="CT101" i="2"/>
  <c r="CU18" i="2"/>
  <c r="CU26" i="2"/>
  <c r="CU24" i="2"/>
  <c r="CU22" i="2"/>
  <c r="CU9" i="2"/>
  <c r="CU32" i="2"/>
  <c r="CU31" i="2"/>
  <c r="CU30" i="2"/>
  <c r="CU12" i="2"/>
  <c r="CU13" i="2"/>
  <c r="CU27" i="2"/>
  <c r="CU21" i="2"/>
  <c r="CU20" i="2"/>
  <c r="CU19" i="2"/>
  <c r="CU23" i="2"/>
  <c r="CU5" i="2"/>
  <c r="CU33" i="2"/>
  <c r="CU29" i="2"/>
  <c r="CU28" i="2"/>
  <c r="CU25" i="2"/>
  <c r="CU15" i="2"/>
  <c r="CU10" i="2"/>
  <c r="CU35" i="2"/>
  <c r="CU34" i="2"/>
  <c r="CU16" i="2"/>
  <c r="CU17" i="2"/>
  <c r="CU14" i="2"/>
  <c r="CU11" i="2"/>
  <c r="CT37" i="2"/>
  <c r="CT173" i="2" s="1"/>
  <c r="CV6" i="2"/>
  <c r="DE60" i="11" l="1"/>
  <c r="CV265" i="2"/>
  <c r="CV46" i="9"/>
  <c r="CR4" i="10"/>
  <c r="CS5" i="10"/>
  <c r="CV218" i="2"/>
  <c r="CT170" i="2"/>
  <c r="CX42" i="9" s="1"/>
  <c r="CV43" i="9"/>
  <c r="CW44" i="9"/>
  <c r="CV81" i="9"/>
  <c r="CV92" i="9"/>
  <c r="CW75" i="9"/>
  <c r="CZ59" i="9"/>
  <c r="CS169" i="2"/>
  <c r="CW41" i="9" s="1"/>
  <c r="CS240" i="2"/>
  <c r="CS257" i="2" s="1"/>
  <c r="CT171" i="2"/>
  <c r="CQ18" i="10"/>
  <c r="CQ17" i="10"/>
  <c r="CQ16" i="10"/>
  <c r="CX39" i="9"/>
  <c r="CT234" i="2"/>
  <c r="DF11" i="11"/>
  <c r="DE10" i="11"/>
  <c r="CZ35" i="9"/>
  <c r="CZ34" i="9"/>
  <c r="CZ33" i="9"/>
  <c r="CZ32" i="9"/>
  <c r="CZ31" i="9"/>
  <c r="CZ30" i="9"/>
  <c r="CZ29" i="9"/>
  <c r="CZ28" i="9"/>
  <c r="CZ27" i="9"/>
  <c r="CZ25" i="9"/>
  <c r="CZ24" i="9"/>
  <c r="CZ23" i="9"/>
  <c r="CZ22" i="9"/>
  <c r="CZ21" i="9"/>
  <c r="CZ20" i="9"/>
  <c r="CZ19" i="9"/>
  <c r="CZ18" i="9"/>
  <c r="CZ17" i="9"/>
  <c r="CZ16" i="9"/>
  <c r="CZ15" i="9"/>
  <c r="CZ14" i="9"/>
  <c r="CZ13" i="9"/>
  <c r="CZ12" i="9"/>
  <c r="CZ11" i="9"/>
  <c r="CZ10" i="9"/>
  <c r="CZ9" i="9"/>
  <c r="CZ26" i="9"/>
  <c r="DA6" i="9"/>
  <c r="CZ5" i="9"/>
  <c r="CY37" i="9"/>
  <c r="CV131" i="2"/>
  <c r="CV130" i="2"/>
  <c r="CV129" i="2"/>
  <c r="CV128" i="2"/>
  <c r="CV127" i="2"/>
  <c r="CV126" i="2"/>
  <c r="CV125" i="2"/>
  <c r="CV124" i="2"/>
  <c r="CV123" i="2"/>
  <c r="CV122" i="2"/>
  <c r="CV121" i="2"/>
  <c r="CV120" i="2"/>
  <c r="CV117" i="2"/>
  <c r="CV116" i="2"/>
  <c r="CV119" i="2"/>
  <c r="CV118" i="2"/>
  <c r="CV115" i="2"/>
  <c r="CV114" i="2"/>
  <c r="CV113" i="2"/>
  <c r="CV112" i="2"/>
  <c r="CV111" i="2"/>
  <c r="CV110" i="2"/>
  <c r="CV109" i="2"/>
  <c r="CV108" i="2"/>
  <c r="CV107" i="2"/>
  <c r="CV106" i="2"/>
  <c r="CV105" i="2"/>
  <c r="CR18" i="7"/>
  <c r="CR17" i="7"/>
  <c r="CR16" i="7"/>
  <c r="CU69" i="2"/>
  <c r="CU167" i="2" s="1"/>
  <c r="CT4" i="7"/>
  <c r="CU5" i="7"/>
  <c r="CV67" i="2"/>
  <c r="CV66" i="2"/>
  <c r="CV65" i="2"/>
  <c r="CV64" i="2"/>
  <c r="CV63" i="2"/>
  <c r="CV62" i="2"/>
  <c r="CV59" i="2"/>
  <c r="CV57" i="2"/>
  <c r="CV56" i="2"/>
  <c r="CV61" i="2"/>
  <c r="CV60" i="2"/>
  <c r="CV58" i="2"/>
  <c r="CV50" i="2"/>
  <c r="CV46" i="2"/>
  <c r="CV45" i="2"/>
  <c r="CV43" i="2"/>
  <c r="CV55" i="2"/>
  <c r="CV54" i="2"/>
  <c r="CV53" i="2"/>
  <c r="CV52" i="2"/>
  <c r="CV51" i="2"/>
  <c r="CV49" i="2"/>
  <c r="CV48" i="2"/>
  <c r="CV42" i="2"/>
  <c r="CV41" i="2"/>
  <c r="CV44" i="2"/>
  <c r="CV47" i="2"/>
  <c r="CV97" i="2"/>
  <c r="CV96" i="2"/>
  <c r="CV83" i="2"/>
  <c r="CV80" i="2"/>
  <c r="CV78" i="2"/>
  <c r="CV82" i="2"/>
  <c r="CV84" i="2"/>
  <c r="CV81" i="2"/>
  <c r="CV79" i="2"/>
  <c r="CV77" i="2"/>
  <c r="CV99" i="2"/>
  <c r="CV98" i="2"/>
  <c r="CV94" i="2"/>
  <c r="CV93" i="2"/>
  <c r="CV92" i="2"/>
  <c r="CV87" i="2"/>
  <c r="CV86" i="2"/>
  <c r="CV85" i="2"/>
  <c r="CV76" i="2"/>
  <c r="CV75" i="2"/>
  <c r="CV74" i="2"/>
  <c r="CV73" i="2"/>
  <c r="CV89" i="2"/>
  <c r="CV91" i="2"/>
  <c r="CV90" i="2"/>
  <c r="CV88" i="2"/>
  <c r="CV95" i="2"/>
  <c r="CU101" i="2"/>
  <c r="CU133" i="2"/>
  <c r="CV32" i="2"/>
  <c r="CV19" i="2"/>
  <c r="CV31" i="2"/>
  <c r="CV24" i="2"/>
  <c r="CV23" i="2"/>
  <c r="CV17" i="2"/>
  <c r="CV15" i="2"/>
  <c r="CV27" i="2"/>
  <c r="CV20" i="2"/>
  <c r="CV30" i="2"/>
  <c r="CV29" i="2"/>
  <c r="CV26" i="2"/>
  <c r="CV25" i="2"/>
  <c r="CV28" i="2"/>
  <c r="CV21" i="2"/>
  <c r="CV18" i="2"/>
  <c r="CV35" i="2"/>
  <c r="CV34" i="2"/>
  <c r="CV16" i="2"/>
  <c r="CV11" i="2"/>
  <c r="CV5" i="2"/>
  <c r="CV33" i="2"/>
  <c r="CV13" i="2"/>
  <c r="CV22" i="2"/>
  <c r="CV9" i="2"/>
  <c r="CV14" i="2"/>
  <c r="CV12" i="2"/>
  <c r="CV10" i="2"/>
  <c r="CU37" i="2"/>
  <c r="CU173" i="2" s="1"/>
  <c r="CW6" i="2"/>
  <c r="DF60" i="11" l="1"/>
  <c r="CW265" i="2"/>
  <c r="CW46" i="9"/>
  <c r="CS4" i="10"/>
  <c r="CT5" i="10"/>
  <c r="CW218" i="2"/>
  <c r="CU170" i="2"/>
  <c r="CY42" i="9" s="1"/>
  <c r="CX44" i="9"/>
  <c r="CW43" i="9"/>
  <c r="CW81" i="9"/>
  <c r="CW92" i="9"/>
  <c r="CX75" i="9"/>
  <c r="DA59" i="9"/>
  <c r="CT251" i="2"/>
  <c r="CT269" i="2" s="1"/>
  <c r="CT169" i="2"/>
  <c r="CX41" i="9" s="1"/>
  <c r="CT240" i="2"/>
  <c r="CT257" i="2" s="1"/>
  <c r="CU171" i="2"/>
  <c r="CR18" i="10"/>
  <c r="CR17" i="10"/>
  <c r="CR16" i="10"/>
  <c r="CY39" i="9"/>
  <c r="CU234" i="2"/>
  <c r="CU251" i="2" s="1"/>
  <c r="CU269" i="2" s="1"/>
  <c r="DG11" i="11"/>
  <c r="DF10" i="11"/>
  <c r="DA35" i="9"/>
  <c r="DA34" i="9"/>
  <c r="DA33" i="9"/>
  <c r="DA32" i="9"/>
  <c r="DA31" i="9"/>
  <c r="DA26" i="9"/>
  <c r="DA20" i="9"/>
  <c r="DA30" i="9"/>
  <c r="DA29" i="9"/>
  <c r="DA28" i="9"/>
  <c r="DA27" i="9"/>
  <c r="DA25" i="9"/>
  <c r="DA24" i="9"/>
  <c r="DA23" i="9"/>
  <c r="DA22" i="9"/>
  <c r="DA21" i="9"/>
  <c r="DA19" i="9"/>
  <c r="DA18" i="9"/>
  <c r="DA17" i="9"/>
  <c r="DA16" i="9"/>
  <c r="DA15" i="9"/>
  <c r="DA10" i="9"/>
  <c r="DA14" i="9"/>
  <c r="DA13" i="9"/>
  <c r="DA12" i="9"/>
  <c r="DA11" i="9"/>
  <c r="DA9" i="9"/>
  <c r="DA5" i="9"/>
  <c r="DB6" i="9"/>
  <c r="CZ37" i="9"/>
  <c r="CW131" i="2"/>
  <c r="CW130" i="2"/>
  <c r="CW129" i="2"/>
  <c r="CW128" i="2"/>
  <c r="CW127" i="2"/>
  <c r="CW126" i="2"/>
  <c r="CW125" i="2"/>
  <c r="CW124" i="2"/>
  <c r="CW123" i="2"/>
  <c r="CW122" i="2"/>
  <c r="CW121" i="2"/>
  <c r="CW120" i="2"/>
  <c r="CW118" i="2"/>
  <c r="CW116" i="2"/>
  <c r="CW114" i="2"/>
  <c r="CW119" i="2"/>
  <c r="CW117" i="2"/>
  <c r="CW115" i="2"/>
  <c r="CW113" i="2"/>
  <c r="CW112" i="2"/>
  <c r="CW111" i="2"/>
  <c r="CW110" i="2"/>
  <c r="CW109" i="2"/>
  <c r="CW108" i="2"/>
  <c r="CW107" i="2"/>
  <c r="CW106" i="2"/>
  <c r="CW105" i="2"/>
  <c r="CS18" i="7"/>
  <c r="CS17" i="7"/>
  <c r="CS16" i="7"/>
  <c r="CU4" i="7"/>
  <c r="CV5" i="7"/>
  <c r="CV69" i="2"/>
  <c r="CV167" i="2" s="1"/>
  <c r="CW67" i="2"/>
  <c r="CW66" i="2"/>
  <c r="CW65" i="2"/>
  <c r="CW64" i="2"/>
  <c r="CW63" i="2"/>
  <c r="CW62" i="2"/>
  <c r="CW59" i="2"/>
  <c r="CW56" i="2"/>
  <c r="CW47" i="2"/>
  <c r="CW45" i="2"/>
  <c r="CW61" i="2"/>
  <c r="CW60" i="2"/>
  <c r="CW58" i="2"/>
  <c r="CW57" i="2"/>
  <c r="CW55" i="2"/>
  <c r="CW54" i="2"/>
  <c r="CW53" i="2"/>
  <c r="CW52" i="2"/>
  <c r="CW51" i="2"/>
  <c r="CW50" i="2"/>
  <c r="CW43" i="2"/>
  <c r="CW48" i="2"/>
  <c r="CW42" i="2"/>
  <c r="CW41" i="2"/>
  <c r="CW44" i="2"/>
  <c r="CW49" i="2"/>
  <c r="CW46" i="2"/>
  <c r="CW99" i="2"/>
  <c r="CW98" i="2"/>
  <c r="CW87" i="2"/>
  <c r="CW95" i="2"/>
  <c r="CW73" i="2"/>
  <c r="CW91" i="2"/>
  <c r="CW92" i="2"/>
  <c r="CW89" i="2"/>
  <c r="CW88" i="2"/>
  <c r="CW96" i="2"/>
  <c r="CW78" i="2"/>
  <c r="CW74" i="2"/>
  <c r="CW80" i="2"/>
  <c r="CW77" i="2"/>
  <c r="CW75" i="2"/>
  <c r="CW76" i="2"/>
  <c r="CW81" i="2"/>
  <c r="CW85" i="2"/>
  <c r="CW84" i="2"/>
  <c r="CW86" i="2"/>
  <c r="CW90" i="2"/>
  <c r="CW93" i="2"/>
  <c r="CW94" i="2"/>
  <c r="CW97" i="2"/>
  <c r="CW79" i="2"/>
  <c r="CW83" i="2"/>
  <c r="CW82" i="2"/>
  <c r="CV101" i="2"/>
  <c r="CV133" i="2"/>
  <c r="CV37" i="2"/>
  <c r="CV173" i="2" s="1"/>
  <c r="CW31" i="2"/>
  <c r="CW21" i="2"/>
  <c r="CW27" i="2"/>
  <c r="CW12" i="2"/>
  <c r="CW15" i="2"/>
  <c r="CW32" i="2"/>
  <c r="CW23" i="2"/>
  <c r="CW20" i="2"/>
  <c r="CW14" i="2"/>
  <c r="CW10" i="2"/>
  <c r="CW19" i="2"/>
  <c r="CW13" i="2"/>
  <c r="CW30" i="2"/>
  <c r="CW24" i="2"/>
  <c r="CW17" i="2"/>
  <c r="CW16" i="2"/>
  <c r="CW22" i="2"/>
  <c r="CW5" i="2"/>
  <c r="CW33" i="2"/>
  <c r="CW29" i="2"/>
  <c r="CW28" i="2"/>
  <c r="CW26" i="2"/>
  <c r="CW25" i="2"/>
  <c r="CW35" i="2"/>
  <c r="CW34" i="2"/>
  <c r="CW18" i="2"/>
  <c r="CW11" i="2"/>
  <c r="CW9" i="2"/>
  <c r="CX6" i="2"/>
  <c r="DG60" i="11" l="1"/>
  <c r="CX265" i="2"/>
  <c r="CX46" i="9"/>
  <c r="CT4" i="10"/>
  <c r="CU5" i="10"/>
  <c r="CX218" i="2"/>
  <c r="CV170" i="2"/>
  <c r="CZ42" i="9" s="1"/>
  <c r="CX43" i="9"/>
  <c r="CY75" i="9"/>
  <c r="CY44" i="9"/>
  <c r="CX81" i="9"/>
  <c r="CX92" i="9"/>
  <c r="DB59" i="9"/>
  <c r="CS16" i="10"/>
  <c r="CV171" i="2"/>
  <c r="CU240" i="2"/>
  <c r="CU257" i="2" s="1"/>
  <c r="CU169" i="2"/>
  <c r="CY41" i="9" s="1"/>
  <c r="CS18" i="10"/>
  <c r="CS17" i="10"/>
  <c r="CZ39" i="9"/>
  <c r="CV234" i="2"/>
  <c r="DH11" i="11"/>
  <c r="DG10" i="11"/>
  <c r="DB35" i="9"/>
  <c r="DB34" i="9"/>
  <c r="DB33" i="9"/>
  <c r="DB32" i="9"/>
  <c r="DB31" i="9"/>
  <c r="DB26" i="9"/>
  <c r="DB30" i="9"/>
  <c r="DB29" i="9"/>
  <c r="DB28" i="9"/>
  <c r="DB27" i="9"/>
  <c r="DB20" i="9"/>
  <c r="DB25" i="9"/>
  <c r="DB24" i="9"/>
  <c r="DB23" i="9"/>
  <c r="DB22" i="9"/>
  <c r="DB21" i="9"/>
  <c r="DB19" i="9"/>
  <c r="DB18" i="9"/>
  <c r="DB17" i="9"/>
  <c r="DB16" i="9"/>
  <c r="DB15" i="9"/>
  <c r="DB14" i="9"/>
  <c r="DB13" i="9"/>
  <c r="DB12" i="9"/>
  <c r="DB11" i="9"/>
  <c r="DB10" i="9"/>
  <c r="DB9" i="9"/>
  <c r="DA37" i="9"/>
  <c r="DB5" i="9"/>
  <c r="DC6" i="9"/>
  <c r="CX131" i="2"/>
  <c r="CX130" i="2"/>
  <c r="CX129" i="2"/>
  <c r="CX128" i="2"/>
  <c r="CX127" i="2"/>
  <c r="CX126" i="2"/>
  <c r="CX125" i="2"/>
  <c r="CX124" i="2"/>
  <c r="CX123" i="2"/>
  <c r="CX122" i="2"/>
  <c r="CX121" i="2"/>
  <c r="CX120" i="2"/>
  <c r="CX118" i="2"/>
  <c r="CX117" i="2"/>
  <c r="CX116" i="2"/>
  <c r="CX114" i="2"/>
  <c r="CX119" i="2"/>
  <c r="CX115" i="2"/>
  <c r="CX113" i="2"/>
  <c r="CX112" i="2"/>
  <c r="CX111" i="2"/>
  <c r="CX110" i="2"/>
  <c r="CX109" i="2"/>
  <c r="CX108" i="2"/>
  <c r="CX107" i="2"/>
  <c r="CX106" i="2"/>
  <c r="CX105" i="2"/>
  <c r="CT18" i="7"/>
  <c r="CT17" i="7"/>
  <c r="CT16" i="7"/>
  <c r="CV4" i="7"/>
  <c r="CW5" i="7"/>
  <c r="CW69" i="2"/>
  <c r="CW167" i="2" s="1"/>
  <c r="CX67" i="2"/>
  <c r="CX66" i="2"/>
  <c r="CX65" i="2"/>
  <c r="CX64" i="2"/>
  <c r="CX63" i="2"/>
  <c r="CX62" i="2"/>
  <c r="CX59" i="2"/>
  <c r="CX56" i="2"/>
  <c r="CX46" i="2"/>
  <c r="CX61" i="2"/>
  <c r="CX60" i="2"/>
  <c r="CX58" i="2"/>
  <c r="CX57" i="2"/>
  <c r="CX55" i="2"/>
  <c r="CX50" i="2"/>
  <c r="CX54" i="2"/>
  <c r="CX53" i="2"/>
  <c r="CX52" i="2"/>
  <c r="CX51" i="2"/>
  <c r="CX45" i="2"/>
  <c r="CX44" i="2"/>
  <c r="CX48" i="2"/>
  <c r="CX42" i="2"/>
  <c r="CX41" i="2"/>
  <c r="CX43" i="2"/>
  <c r="CX47" i="2"/>
  <c r="CX49" i="2"/>
  <c r="CX80" i="2"/>
  <c r="CX78" i="2"/>
  <c r="CX79" i="2"/>
  <c r="CX96" i="2"/>
  <c r="CX97" i="2"/>
  <c r="CX95" i="2"/>
  <c r="CX84" i="2"/>
  <c r="CX88" i="2"/>
  <c r="CX89" i="2"/>
  <c r="CX91" i="2"/>
  <c r="CX90" i="2"/>
  <c r="CX73" i="2"/>
  <c r="CX74" i="2"/>
  <c r="CX75" i="2"/>
  <c r="CX76" i="2"/>
  <c r="CX83" i="2"/>
  <c r="CX85" i="2"/>
  <c r="CX86" i="2"/>
  <c r="CX87" i="2"/>
  <c r="CX92" i="2"/>
  <c r="CX93" i="2"/>
  <c r="CX94" i="2"/>
  <c r="CX98" i="2"/>
  <c r="CX99" i="2"/>
  <c r="CX81" i="2"/>
  <c r="CX82" i="2"/>
  <c r="CX77" i="2"/>
  <c r="CW133" i="2"/>
  <c r="CW101" i="2"/>
  <c r="CX31" i="2"/>
  <c r="CX29" i="2"/>
  <c r="CX13" i="2"/>
  <c r="CX12" i="2"/>
  <c r="CX20" i="2"/>
  <c r="CX19" i="2"/>
  <c r="CX10" i="2"/>
  <c r="CX28" i="2"/>
  <c r="CX17" i="2"/>
  <c r="CX11" i="2"/>
  <c r="CX23" i="2"/>
  <c r="CX21" i="2"/>
  <c r="CX18" i="2"/>
  <c r="CX16" i="2"/>
  <c r="CX32" i="2"/>
  <c r="CX30" i="2"/>
  <c r="CX27" i="2"/>
  <c r="CX25" i="2"/>
  <c r="CX24" i="2"/>
  <c r="CX22" i="2"/>
  <c r="CX15" i="2"/>
  <c r="CX14" i="2"/>
  <c r="CX5" i="2"/>
  <c r="CX35" i="2"/>
  <c r="CX34" i="2"/>
  <c r="CX33" i="2"/>
  <c r="CX26" i="2"/>
  <c r="CX9" i="2"/>
  <c r="CW37" i="2"/>
  <c r="CW173" i="2" s="1"/>
  <c r="CY6" i="2"/>
  <c r="DH60" i="11" l="1"/>
  <c r="CY265" i="2"/>
  <c r="CY46" i="9"/>
  <c r="CU4" i="10"/>
  <c r="CV5" i="10"/>
  <c r="CY218" i="2"/>
  <c r="CW170" i="2"/>
  <c r="DA42" i="9" s="1"/>
  <c r="CY92" i="9"/>
  <c r="CZ44" i="9"/>
  <c r="CY43" i="9"/>
  <c r="CY81" i="9"/>
  <c r="CZ75" i="9"/>
  <c r="DC59" i="9"/>
  <c r="CV251" i="2"/>
  <c r="CV269" i="2" s="1"/>
  <c r="CV240" i="2"/>
  <c r="CV257" i="2" s="1"/>
  <c r="CV169" i="2"/>
  <c r="CZ41" i="9" s="1"/>
  <c r="CW171" i="2"/>
  <c r="CT18" i="10"/>
  <c r="CT17" i="10"/>
  <c r="CT16" i="10"/>
  <c r="DA39" i="9"/>
  <c r="CW234" i="2"/>
  <c r="CW251" i="2" s="1"/>
  <c r="CW269" i="2" s="1"/>
  <c r="DI11" i="11"/>
  <c r="DH10" i="11"/>
  <c r="DC35" i="9"/>
  <c r="DC34" i="9"/>
  <c r="DC33" i="9"/>
  <c r="DC32" i="9"/>
  <c r="DC31" i="9"/>
  <c r="DC30" i="9"/>
  <c r="DC29" i="9"/>
  <c r="DC28" i="9"/>
  <c r="DC27" i="9"/>
  <c r="DC25" i="9"/>
  <c r="DC24" i="9"/>
  <c r="DC23" i="9"/>
  <c r="DC22" i="9"/>
  <c r="DC21" i="9"/>
  <c r="DC19" i="9"/>
  <c r="DC18" i="9"/>
  <c r="DC17" i="9"/>
  <c r="DC16" i="9"/>
  <c r="DC15" i="9"/>
  <c r="DC10" i="9"/>
  <c r="DC14" i="9"/>
  <c r="DC13" i="9"/>
  <c r="DC12" i="9"/>
  <c r="DC11" i="9"/>
  <c r="DC9" i="9"/>
  <c r="DC20" i="9"/>
  <c r="DC26" i="9"/>
  <c r="DB37" i="9"/>
  <c r="DD6" i="9"/>
  <c r="DC5" i="9"/>
  <c r="CY131" i="2"/>
  <c r="CY130" i="2"/>
  <c r="CY129" i="2"/>
  <c r="CY128" i="2"/>
  <c r="CY127" i="2"/>
  <c r="CY126" i="2"/>
  <c r="CY125" i="2"/>
  <c r="CY124" i="2"/>
  <c r="CY123" i="2"/>
  <c r="CY122" i="2"/>
  <c r="CY121" i="2"/>
  <c r="CY120" i="2"/>
  <c r="CY118" i="2"/>
  <c r="CY117" i="2"/>
  <c r="CY116" i="2"/>
  <c r="CY114" i="2"/>
  <c r="CY119" i="2"/>
  <c r="CY115" i="2"/>
  <c r="CY113" i="2"/>
  <c r="CY112" i="2"/>
  <c r="CY111" i="2"/>
  <c r="CY110" i="2"/>
  <c r="CY109" i="2"/>
  <c r="CY108" i="2"/>
  <c r="CY107" i="2"/>
  <c r="CY106" i="2"/>
  <c r="CY105" i="2"/>
  <c r="CU18" i="7"/>
  <c r="CU17" i="7"/>
  <c r="CU16" i="7"/>
  <c r="CW4" i="7"/>
  <c r="CX5" i="7"/>
  <c r="CX69" i="2"/>
  <c r="CX167" i="2" s="1"/>
  <c r="CY67" i="2"/>
  <c r="CY66" i="2"/>
  <c r="CY65" i="2"/>
  <c r="CY64" i="2"/>
  <c r="CY63" i="2"/>
  <c r="CY62" i="2"/>
  <c r="CY59" i="2"/>
  <c r="CY56" i="2"/>
  <c r="CY55" i="2"/>
  <c r="CY47" i="2"/>
  <c r="CY61" i="2"/>
  <c r="CY60" i="2"/>
  <c r="CY58" i="2"/>
  <c r="CY57" i="2"/>
  <c r="CY49" i="2"/>
  <c r="CY44" i="2"/>
  <c r="CY54" i="2"/>
  <c r="CY53" i="2"/>
  <c r="CY52" i="2"/>
  <c r="CY51" i="2"/>
  <c r="CY48" i="2"/>
  <c r="CY42" i="2"/>
  <c r="CY41" i="2"/>
  <c r="CY45" i="2"/>
  <c r="CY50" i="2"/>
  <c r="CY46" i="2"/>
  <c r="CY43" i="2"/>
  <c r="CY80" i="2"/>
  <c r="CY84" i="2"/>
  <c r="CY96" i="2"/>
  <c r="CY95" i="2"/>
  <c r="CY73" i="2"/>
  <c r="CY89" i="2"/>
  <c r="CY90" i="2"/>
  <c r="CY88" i="2"/>
  <c r="CY74" i="2"/>
  <c r="CY91" i="2"/>
  <c r="CY75" i="2"/>
  <c r="CY76" i="2"/>
  <c r="CY85" i="2"/>
  <c r="CY86" i="2"/>
  <c r="CY87" i="2"/>
  <c r="CY92" i="2"/>
  <c r="CY93" i="2"/>
  <c r="CY94" i="2"/>
  <c r="CY97" i="2"/>
  <c r="CY98" i="2"/>
  <c r="CY99" i="2"/>
  <c r="CY77" i="2"/>
  <c r="CY82" i="2"/>
  <c r="CY83" i="2"/>
  <c r="CY78" i="2"/>
  <c r="CY79" i="2"/>
  <c r="CY81" i="2"/>
  <c r="CX133" i="2"/>
  <c r="CX101" i="2"/>
  <c r="CY26" i="2"/>
  <c r="CY29" i="2"/>
  <c r="CY12" i="2"/>
  <c r="CY32" i="2"/>
  <c r="CY30" i="2"/>
  <c r="CY22" i="2"/>
  <c r="CY21" i="2"/>
  <c r="CY20" i="2"/>
  <c r="CY15" i="2"/>
  <c r="CY27" i="2"/>
  <c r="CY23" i="2"/>
  <c r="CY18" i="2"/>
  <c r="CY16" i="2"/>
  <c r="CY28" i="2"/>
  <c r="CY19" i="2"/>
  <c r="CY31" i="2"/>
  <c r="CY17" i="2"/>
  <c r="CY14" i="2"/>
  <c r="CY25" i="2"/>
  <c r="CY9" i="2"/>
  <c r="CY11" i="2"/>
  <c r="CY10" i="2"/>
  <c r="CY33" i="2"/>
  <c r="CY5" i="2"/>
  <c r="CY35" i="2"/>
  <c r="CY34" i="2"/>
  <c r="CY24" i="2"/>
  <c r="CY13" i="2"/>
  <c r="CX37" i="2"/>
  <c r="CX173" i="2" s="1"/>
  <c r="CZ6" i="2"/>
  <c r="DI60" i="11" l="1"/>
  <c r="CZ265" i="2"/>
  <c r="CZ46" i="9"/>
  <c r="CW5" i="10"/>
  <c r="CV4" i="10"/>
  <c r="CZ218" i="2"/>
  <c r="CX170" i="2"/>
  <c r="DB42" i="9" s="1"/>
  <c r="DA44" i="9"/>
  <c r="CZ43" i="9"/>
  <c r="CZ81" i="9"/>
  <c r="CZ92" i="9"/>
  <c r="DA75" i="9"/>
  <c r="DD59" i="9"/>
  <c r="CW240" i="2"/>
  <c r="CW257" i="2" s="1"/>
  <c r="CW169" i="2"/>
  <c r="DA41" i="9" s="1"/>
  <c r="CX171" i="2"/>
  <c r="CU18" i="10"/>
  <c r="CU17" i="10"/>
  <c r="CU16" i="10"/>
  <c r="DB39" i="9"/>
  <c r="CX234" i="2"/>
  <c r="DJ11" i="11"/>
  <c r="DI10" i="11"/>
  <c r="DD35" i="9"/>
  <c r="DD34" i="9"/>
  <c r="DD33" i="9"/>
  <c r="DD32" i="9"/>
  <c r="DD31" i="9"/>
  <c r="DD26" i="9"/>
  <c r="DD30" i="9"/>
  <c r="DD29" i="9"/>
  <c r="DD28" i="9"/>
  <c r="DD27" i="9"/>
  <c r="DD25" i="9"/>
  <c r="DD24" i="9"/>
  <c r="DD23" i="9"/>
  <c r="DD22" i="9"/>
  <c r="DD21" i="9"/>
  <c r="DD19" i="9"/>
  <c r="DD18" i="9"/>
  <c r="DD17" i="9"/>
  <c r="DD16" i="9"/>
  <c r="DD15" i="9"/>
  <c r="DD14" i="9"/>
  <c r="DD13" i="9"/>
  <c r="DD12" i="9"/>
  <c r="DD11" i="9"/>
  <c r="DD10" i="9"/>
  <c r="DD9" i="9"/>
  <c r="DD20" i="9"/>
  <c r="DD5" i="9"/>
  <c r="DE6" i="9"/>
  <c r="DC37" i="9"/>
  <c r="CZ131" i="2"/>
  <c r="CZ130" i="2"/>
  <c r="CZ129" i="2"/>
  <c r="CZ128" i="2"/>
  <c r="CZ127" i="2"/>
  <c r="CZ126" i="2"/>
  <c r="CZ125" i="2"/>
  <c r="CZ124" i="2"/>
  <c r="CZ123" i="2"/>
  <c r="CZ122" i="2"/>
  <c r="CZ121" i="2"/>
  <c r="CZ120" i="2"/>
  <c r="CZ117" i="2"/>
  <c r="CZ116" i="2"/>
  <c r="CZ114" i="2"/>
  <c r="CZ119" i="2"/>
  <c r="CZ118" i="2"/>
  <c r="CZ115" i="2"/>
  <c r="CZ113" i="2"/>
  <c r="CZ112" i="2"/>
  <c r="CZ111" i="2"/>
  <c r="CZ110" i="2"/>
  <c r="CZ109" i="2"/>
  <c r="CZ108" i="2"/>
  <c r="CZ107" i="2"/>
  <c r="CZ106" i="2"/>
  <c r="CZ105" i="2"/>
  <c r="CV18" i="7"/>
  <c r="CV17" i="7"/>
  <c r="CV16" i="7"/>
  <c r="CX4" i="7"/>
  <c r="CY5" i="7"/>
  <c r="CY69" i="2"/>
  <c r="CY167" i="2" s="1"/>
  <c r="CZ67" i="2"/>
  <c r="CZ66" i="2"/>
  <c r="CZ65" i="2"/>
  <c r="CZ64" i="2"/>
  <c r="CZ63" i="2"/>
  <c r="CZ62" i="2"/>
  <c r="CZ59" i="2"/>
  <c r="CZ56" i="2"/>
  <c r="CZ55" i="2"/>
  <c r="CZ61" i="2"/>
  <c r="CZ60" i="2"/>
  <c r="CZ58" i="2"/>
  <c r="CZ57" i="2"/>
  <c r="CZ49" i="2"/>
  <c r="CZ54" i="2"/>
  <c r="CZ53" i="2"/>
  <c r="CZ52" i="2"/>
  <c r="CZ51" i="2"/>
  <c r="CZ50" i="2"/>
  <c r="CZ47" i="2"/>
  <c r="CZ46" i="2"/>
  <c r="CZ48" i="2"/>
  <c r="CZ42" i="2"/>
  <c r="CZ41" i="2"/>
  <c r="CZ44" i="2"/>
  <c r="CZ45" i="2"/>
  <c r="CZ43" i="2"/>
  <c r="CZ92" i="2"/>
  <c r="CZ91" i="2"/>
  <c r="CZ87" i="2"/>
  <c r="CZ97" i="2"/>
  <c r="CZ79" i="2"/>
  <c r="CZ81" i="2"/>
  <c r="CZ95" i="2"/>
  <c r="CZ89" i="2"/>
  <c r="CZ78" i="2"/>
  <c r="CZ73" i="2"/>
  <c r="CZ88" i="2"/>
  <c r="CZ96" i="2"/>
  <c r="CZ77" i="2"/>
  <c r="CZ90" i="2"/>
  <c r="CZ74" i="2"/>
  <c r="CZ75" i="2"/>
  <c r="CZ76" i="2"/>
  <c r="CZ82" i="2"/>
  <c r="CZ84" i="2"/>
  <c r="CZ85" i="2"/>
  <c r="CZ83" i="2"/>
  <c r="CZ80" i="2"/>
  <c r="CZ99" i="2"/>
  <c r="CZ98" i="2"/>
  <c r="CZ94" i="2"/>
  <c r="CZ93" i="2"/>
  <c r="CZ86" i="2"/>
  <c r="CY133" i="2"/>
  <c r="CY37" i="2"/>
  <c r="CY173" i="2" s="1"/>
  <c r="CY101" i="2"/>
  <c r="CY170" i="2" s="1"/>
  <c r="DC42" i="9" s="1"/>
  <c r="CZ10" i="2"/>
  <c r="CZ27" i="2"/>
  <c r="CZ18" i="2"/>
  <c r="CZ32" i="2"/>
  <c r="CZ29" i="2"/>
  <c r="CZ20" i="2"/>
  <c r="CZ16" i="2"/>
  <c r="CZ14" i="2"/>
  <c r="CZ9" i="2"/>
  <c r="CZ28" i="2"/>
  <c r="CZ17" i="2"/>
  <c r="CZ15" i="2"/>
  <c r="CZ25" i="2"/>
  <c r="CZ23" i="2"/>
  <c r="CZ12" i="2"/>
  <c r="CZ21" i="2"/>
  <c r="CZ30" i="2"/>
  <c r="CZ22" i="2"/>
  <c r="CZ13" i="2"/>
  <c r="CZ26" i="2"/>
  <c r="CZ19" i="2"/>
  <c r="CZ5" i="2"/>
  <c r="CZ34" i="2"/>
  <c r="CZ24" i="2"/>
  <c r="CZ35" i="2"/>
  <c r="CZ33" i="2"/>
  <c r="CZ31" i="2"/>
  <c r="CZ11" i="2"/>
  <c r="DA6" i="2"/>
  <c r="DJ60" i="11" l="1"/>
  <c r="DA265" i="2"/>
  <c r="DA46" i="9"/>
  <c r="CW4" i="10"/>
  <c r="CX5" i="10"/>
  <c r="DA218" i="2"/>
  <c r="DA43" i="9"/>
  <c r="DB44" i="9"/>
  <c r="DA81" i="9"/>
  <c r="DA92" i="9"/>
  <c r="DB75" i="9"/>
  <c r="DE59" i="9"/>
  <c r="CX251" i="2"/>
  <c r="CX269" i="2" s="1"/>
  <c r="CX240" i="2"/>
  <c r="CX257" i="2" s="1"/>
  <c r="CY171" i="2"/>
  <c r="CX169" i="2"/>
  <c r="DB41" i="9" s="1"/>
  <c r="CV18" i="10"/>
  <c r="CV17" i="10"/>
  <c r="CV16" i="10"/>
  <c r="DC39" i="9"/>
  <c r="CY234" i="2"/>
  <c r="CY251" i="2" s="1"/>
  <c r="CY269" i="2" s="1"/>
  <c r="DK11" i="11"/>
  <c r="DJ10" i="11"/>
  <c r="DE35" i="9"/>
  <c r="DE34" i="9"/>
  <c r="DE33" i="9"/>
  <c r="DE32" i="9"/>
  <c r="DE31" i="9"/>
  <c r="DE30" i="9"/>
  <c r="DE29" i="9"/>
  <c r="DE28" i="9"/>
  <c r="DE27" i="9"/>
  <c r="DE25" i="9"/>
  <c r="DE24" i="9"/>
  <c r="DE23" i="9"/>
  <c r="DE22" i="9"/>
  <c r="DE21" i="9"/>
  <c r="DE20" i="9"/>
  <c r="DE19" i="9"/>
  <c r="DE18" i="9"/>
  <c r="DE17" i="9"/>
  <c r="DE16" i="9"/>
  <c r="DE15" i="9"/>
  <c r="DE10" i="9"/>
  <c r="DE14" i="9"/>
  <c r="DE13" i="9"/>
  <c r="DE12" i="9"/>
  <c r="DE11" i="9"/>
  <c r="DE9" i="9"/>
  <c r="DE26" i="9"/>
  <c r="DD37" i="9"/>
  <c r="DF6" i="9"/>
  <c r="DE5" i="9"/>
  <c r="DA131" i="2"/>
  <c r="DA130" i="2"/>
  <c r="DA129" i="2"/>
  <c r="DA128" i="2"/>
  <c r="DA127" i="2"/>
  <c r="DA126" i="2"/>
  <c r="DA125" i="2"/>
  <c r="DA124" i="2"/>
  <c r="DA123" i="2"/>
  <c r="DA122" i="2"/>
  <c r="DA121" i="2"/>
  <c r="DA120" i="2"/>
  <c r="DA118" i="2"/>
  <c r="DA116" i="2"/>
  <c r="DA114" i="2"/>
  <c r="DA119" i="2"/>
  <c r="DA117" i="2"/>
  <c r="DA115" i="2"/>
  <c r="DA113" i="2"/>
  <c r="DA112" i="2"/>
  <c r="DA111" i="2"/>
  <c r="DA110" i="2"/>
  <c r="DA109" i="2"/>
  <c r="DA108" i="2"/>
  <c r="DA107" i="2"/>
  <c r="DA106" i="2"/>
  <c r="DA105" i="2"/>
  <c r="CW18" i="7"/>
  <c r="CW17" i="7"/>
  <c r="CW16" i="7"/>
  <c r="CZ5" i="7"/>
  <c r="CY4" i="7"/>
  <c r="CZ69" i="2"/>
  <c r="CZ167" i="2" s="1"/>
  <c r="DA67" i="2"/>
  <c r="DA66" i="2"/>
  <c r="DA65" i="2"/>
  <c r="DA64" i="2"/>
  <c r="DA63" i="2"/>
  <c r="DA62" i="2"/>
  <c r="DA59" i="2"/>
  <c r="DA56" i="2"/>
  <c r="DA47" i="2"/>
  <c r="DA61" i="2"/>
  <c r="DA60" i="2"/>
  <c r="DA58" i="2"/>
  <c r="DA57" i="2"/>
  <c r="DA55" i="2"/>
  <c r="DA54" i="2"/>
  <c r="DA53" i="2"/>
  <c r="DA52" i="2"/>
  <c r="DA51" i="2"/>
  <c r="DA49" i="2"/>
  <c r="DA48" i="2"/>
  <c r="DA42" i="2"/>
  <c r="DA41" i="2"/>
  <c r="DA43" i="2"/>
  <c r="DA50" i="2"/>
  <c r="DA46" i="2"/>
  <c r="DA45" i="2"/>
  <c r="DA44" i="2"/>
  <c r="DA96" i="2"/>
  <c r="DA95" i="2"/>
  <c r="DA82" i="2"/>
  <c r="DA77" i="2"/>
  <c r="DA84" i="2"/>
  <c r="DA79" i="2"/>
  <c r="DA81" i="2"/>
  <c r="DA80" i="2"/>
  <c r="DA78" i="2"/>
  <c r="DA83" i="2"/>
  <c r="DA99" i="2"/>
  <c r="DA98" i="2"/>
  <c r="DA97" i="2"/>
  <c r="DA93" i="2"/>
  <c r="DA92" i="2"/>
  <c r="DA90" i="2"/>
  <c r="DA86" i="2"/>
  <c r="DA85" i="2"/>
  <c r="DA76" i="2"/>
  <c r="DA75" i="2"/>
  <c r="DA74" i="2"/>
  <c r="DA87" i="2"/>
  <c r="DA91" i="2"/>
  <c r="DA89" i="2"/>
  <c r="DA88" i="2"/>
  <c r="DA73" i="2"/>
  <c r="DA94" i="2"/>
  <c r="CZ101" i="2"/>
  <c r="CZ133" i="2"/>
  <c r="DA29" i="2"/>
  <c r="DA14" i="2"/>
  <c r="DA32" i="2"/>
  <c r="DA16" i="2"/>
  <c r="DA23" i="2"/>
  <c r="DA13" i="2"/>
  <c r="DA10" i="2"/>
  <c r="DA22" i="2"/>
  <c r="DA24" i="2"/>
  <c r="DA11" i="2"/>
  <c r="DA26" i="2"/>
  <c r="DA17" i="2"/>
  <c r="DA15" i="2"/>
  <c r="DA21" i="2"/>
  <c r="DA28" i="2"/>
  <c r="DA27" i="2"/>
  <c r="DA25" i="2"/>
  <c r="DA5" i="2"/>
  <c r="DA33" i="2"/>
  <c r="DA31" i="2"/>
  <c r="DA20" i="2"/>
  <c r="DA35" i="2"/>
  <c r="DA34" i="2"/>
  <c r="DA30" i="2"/>
  <c r="DA19" i="2"/>
  <c r="DA18" i="2"/>
  <c r="DA12" i="2"/>
  <c r="DA9" i="2"/>
  <c r="CZ37" i="2"/>
  <c r="CZ173" i="2" s="1"/>
  <c r="DB6" i="2"/>
  <c r="DK60" i="11" l="1"/>
  <c r="DB265" i="2"/>
  <c r="DB46" i="9"/>
  <c r="CX4" i="10"/>
  <c r="CY5" i="10"/>
  <c r="DB218" i="2"/>
  <c r="CZ170" i="2"/>
  <c r="DD42" i="9" s="1"/>
  <c r="DC44" i="9"/>
  <c r="DB43" i="9"/>
  <c r="CY169" i="2"/>
  <c r="DC41" i="9" s="1"/>
  <c r="DB81" i="9"/>
  <c r="DB92" i="9"/>
  <c r="DC75" i="9"/>
  <c r="DF59" i="9"/>
  <c r="CY240" i="2"/>
  <c r="CY257" i="2" s="1"/>
  <c r="CZ171" i="2"/>
  <c r="CW18" i="10"/>
  <c r="CW17" i="10"/>
  <c r="CW16" i="10"/>
  <c r="DD39" i="9"/>
  <c r="CZ234" i="2"/>
  <c r="DL11" i="11"/>
  <c r="DK10" i="11"/>
  <c r="DF35" i="9"/>
  <c r="DF34" i="9"/>
  <c r="DF33" i="9"/>
  <c r="DF32" i="9"/>
  <c r="DF31" i="9"/>
  <c r="DF26" i="9"/>
  <c r="DF30" i="9"/>
  <c r="DF29" i="9"/>
  <c r="DF28" i="9"/>
  <c r="DF27" i="9"/>
  <c r="DF25" i="9"/>
  <c r="DF24" i="9"/>
  <c r="DF23" i="9"/>
  <c r="DF22" i="9"/>
  <c r="DF21" i="9"/>
  <c r="DF19" i="9"/>
  <c r="DF18" i="9"/>
  <c r="DF17" i="9"/>
  <c r="DF16" i="9"/>
  <c r="DF15" i="9"/>
  <c r="DF14" i="9"/>
  <c r="DF13" i="9"/>
  <c r="DF12" i="9"/>
  <c r="DF11" i="9"/>
  <c r="DF10" i="9"/>
  <c r="DF9" i="9"/>
  <c r="DF20" i="9"/>
  <c r="DE37" i="9"/>
  <c r="DF5" i="9"/>
  <c r="DG6" i="9"/>
  <c r="DB131" i="2"/>
  <c r="DB130" i="2"/>
  <c r="DB129" i="2"/>
  <c r="DB128" i="2"/>
  <c r="DB127" i="2"/>
  <c r="DB126" i="2"/>
  <c r="DB125" i="2"/>
  <c r="DB124" i="2"/>
  <c r="DB123" i="2"/>
  <c r="DB122" i="2"/>
  <c r="DB121" i="2"/>
  <c r="DB120" i="2"/>
  <c r="DB118" i="2"/>
  <c r="DB117" i="2"/>
  <c r="DB116" i="2"/>
  <c r="DB119" i="2"/>
  <c r="DB115" i="2"/>
  <c r="DB114" i="2"/>
  <c r="DB113" i="2"/>
  <c r="DB112" i="2"/>
  <c r="DB111" i="2"/>
  <c r="DB110" i="2"/>
  <c r="DB109" i="2"/>
  <c r="DB108" i="2"/>
  <c r="DB107" i="2"/>
  <c r="DB106" i="2"/>
  <c r="DB105" i="2"/>
  <c r="CX18" i="7"/>
  <c r="CX17" i="7"/>
  <c r="CX16" i="7"/>
  <c r="CZ4" i="7"/>
  <c r="DA5" i="7"/>
  <c r="DA69" i="2"/>
  <c r="DA167" i="2" s="1"/>
  <c r="DB67" i="2"/>
  <c r="DB66" i="2"/>
  <c r="DB65" i="2"/>
  <c r="DB64" i="2"/>
  <c r="DB63" i="2"/>
  <c r="DB62" i="2"/>
  <c r="DB59" i="2"/>
  <c r="DB56" i="2"/>
  <c r="DB55" i="2"/>
  <c r="DB61" i="2"/>
  <c r="DB60" i="2"/>
  <c r="DB58" i="2"/>
  <c r="DB57" i="2"/>
  <c r="DB50" i="2"/>
  <c r="DB49" i="2"/>
  <c r="DB54" i="2"/>
  <c r="DB53" i="2"/>
  <c r="DB52" i="2"/>
  <c r="DB51" i="2"/>
  <c r="DB44" i="2"/>
  <c r="DB48" i="2"/>
  <c r="DB46" i="2"/>
  <c r="DB42" i="2"/>
  <c r="DB41" i="2"/>
  <c r="DB45" i="2"/>
  <c r="DB47" i="2"/>
  <c r="DB43" i="2"/>
  <c r="DB83" i="2"/>
  <c r="DB82" i="2"/>
  <c r="DB97" i="2"/>
  <c r="DB88" i="2"/>
  <c r="DB95" i="2"/>
  <c r="DB89" i="2"/>
  <c r="DB90" i="2"/>
  <c r="DB73" i="2"/>
  <c r="DB96" i="2"/>
  <c r="DB74" i="2"/>
  <c r="DB78" i="2"/>
  <c r="DB84" i="2"/>
  <c r="DB75" i="2"/>
  <c r="DB80" i="2"/>
  <c r="DB76" i="2"/>
  <c r="DB85" i="2"/>
  <c r="DB86" i="2"/>
  <c r="DB87" i="2"/>
  <c r="DB91" i="2"/>
  <c r="DB92" i="2"/>
  <c r="DB93" i="2"/>
  <c r="DB94" i="2"/>
  <c r="DB81" i="2"/>
  <c r="DB98" i="2"/>
  <c r="DB99" i="2"/>
  <c r="DB77" i="2"/>
  <c r="DB79" i="2"/>
  <c r="DA133" i="2"/>
  <c r="DA101" i="2"/>
  <c r="DA37" i="2"/>
  <c r="DA173" i="2" s="1"/>
  <c r="DB19" i="2"/>
  <c r="DB16" i="2"/>
  <c r="DB11" i="2"/>
  <c r="DB27" i="2"/>
  <c r="DB18" i="2"/>
  <c r="DB32" i="2"/>
  <c r="DB12" i="2"/>
  <c r="DB22" i="2"/>
  <c r="DB21" i="2"/>
  <c r="DB13" i="2"/>
  <c r="DB30" i="2"/>
  <c r="DB23" i="2"/>
  <c r="DB14" i="2"/>
  <c r="DB28" i="2"/>
  <c r="DB10" i="2"/>
  <c r="DB5" i="2"/>
  <c r="DB35" i="2"/>
  <c r="DB34" i="2"/>
  <c r="DB31" i="2"/>
  <c r="DB29" i="2"/>
  <c r="DB24" i="2"/>
  <c r="DB9" i="2"/>
  <c r="DB33" i="2"/>
  <c r="DB26" i="2"/>
  <c r="DB20" i="2"/>
  <c r="DB25" i="2"/>
  <c r="DB17" i="2"/>
  <c r="DB15" i="2"/>
  <c r="DC6" i="2"/>
  <c r="DL60" i="11" l="1"/>
  <c r="DC265" i="2"/>
  <c r="DC46" i="9"/>
  <c r="CY4" i="10"/>
  <c r="CZ5" i="10"/>
  <c r="DC218" i="2"/>
  <c r="DA170" i="2"/>
  <c r="DE42" i="9" s="1"/>
  <c r="DC43" i="9"/>
  <c r="DD44" i="9"/>
  <c r="DC81" i="9"/>
  <c r="DC92" i="9"/>
  <c r="DD75" i="9"/>
  <c r="DG59" i="9"/>
  <c r="CZ251" i="2"/>
  <c r="CZ269" i="2" s="1"/>
  <c r="CZ240" i="2"/>
  <c r="CZ257" i="2" s="1"/>
  <c r="DA171" i="2"/>
  <c r="CZ169" i="2"/>
  <c r="DD41" i="9" s="1"/>
  <c r="CX18" i="10"/>
  <c r="CX17" i="10"/>
  <c r="CX16" i="10"/>
  <c r="DE39" i="9"/>
  <c r="DA234" i="2"/>
  <c r="DA251" i="2" s="1"/>
  <c r="DA269" i="2" s="1"/>
  <c r="DM11" i="11"/>
  <c r="DL10" i="11"/>
  <c r="DG35" i="9"/>
  <c r="DG34" i="9"/>
  <c r="DG33" i="9"/>
  <c r="DG32" i="9"/>
  <c r="DG31" i="9"/>
  <c r="DG30" i="9"/>
  <c r="DG29" i="9"/>
  <c r="DG28" i="9"/>
  <c r="DG27" i="9"/>
  <c r="DG25" i="9"/>
  <c r="DG24" i="9"/>
  <c r="DG23" i="9"/>
  <c r="DG22" i="9"/>
  <c r="DG21" i="9"/>
  <c r="DG19" i="9"/>
  <c r="DG18" i="9"/>
  <c r="DG17" i="9"/>
  <c r="DG16" i="9"/>
  <c r="DG15" i="9"/>
  <c r="DG10" i="9"/>
  <c r="DG14" i="9"/>
  <c r="DG13" i="9"/>
  <c r="DG12" i="9"/>
  <c r="DG11" i="9"/>
  <c r="DG9" i="9"/>
  <c r="DG26" i="9"/>
  <c r="DG20" i="9"/>
  <c r="DF37" i="9"/>
  <c r="DH6" i="9"/>
  <c r="DG5" i="9"/>
  <c r="DC131" i="2"/>
  <c r="DC130" i="2"/>
  <c r="DC129" i="2"/>
  <c r="DC128" i="2"/>
  <c r="DC127" i="2"/>
  <c r="DC126" i="2"/>
  <c r="DC125" i="2"/>
  <c r="DC124" i="2"/>
  <c r="DC123" i="2"/>
  <c r="DC122" i="2"/>
  <c r="DC121" i="2"/>
  <c r="DC120" i="2"/>
  <c r="DC118" i="2"/>
  <c r="DC117" i="2"/>
  <c r="DC116" i="2"/>
  <c r="DC114" i="2"/>
  <c r="DC119" i="2"/>
  <c r="DC115" i="2"/>
  <c r="DC113" i="2"/>
  <c r="DC112" i="2"/>
  <c r="DC111" i="2"/>
  <c r="DC110" i="2"/>
  <c r="DC109" i="2"/>
  <c r="DC108" i="2"/>
  <c r="DC107" i="2"/>
  <c r="DC106" i="2"/>
  <c r="DC105" i="2"/>
  <c r="CY18" i="7"/>
  <c r="CY17" i="7"/>
  <c r="CY16" i="7"/>
  <c r="DA4" i="7"/>
  <c r="DB5" i="7"/>
  <c r="DB69" i="2"/>
  <c r="DB167" i="2" s="1"/>
  <c r="DC67" i="2"/>
  <c r="DC66" i="2"/>
  <c r="DC65" i="2"/>
  <c r="DC64" i="2"/>
  <c r="DC63" i="2"/>
  <c r="DC62" i="2"/>
  <c r="DC59" i="2"/>
  <c r="DC56" i="2"/>
  <c r="DC45" i="2"/>
  <c r="DC61" i="2"/>
  <c r="DC60" i="2"/>
  <c r="DC58" i="2"/>
  <c r="DC57" i="2"/>
  <c r="DC55" i="2"/>
  <c r="DC54" i="2"/>
  <c r="DC53" i="2"/>
  <c r="DC52" i="2"/>
  <c r="DC51" i="2"/>
  <c r="DC47" i="2"/>
  <c r="DC48" i="2"/>
  <c r="DC42" i="2"/>
  <c r="DC41" i="2"/>
  <c r="DC50" i="2"/>
  <c r="DC49" i="2"/>
  <c r="DC46" i="2"/>
  <c r="DC44" i="2"/>
  <c r="DC43" i="2"/>
  <c r="DC83" i="2"/>
  <c r="DC81" i="2"/>
  <c r="DC88" i="2"/>
  <c r="DC90" i="2"/>
  <c r="DC89" i="2"/>
  <c r="DC92" i="2"/>
  <c r="DC73" i="2"/>
  <c r="DC74" i="2"/>
  <c r="DC75" i="2"/>
  <c r="DC95" i="2"/>
  <c r="DC76" i="2"/>
  <c r="DC85" i="2"/>
  <c r="DC79" i="2"/>
  <c r="DC86" i="2"/>
  <c r="DC87" i="2"/>
  <c r="DC91" i="2"/>
  <c r="DC93" i="2"/>
  <c r="DC84" i="2"/>
  <c r="DC94" i="2"/>
  <c r="DC96" i="2"/>
  <c r="DC97" i="2"/>
  <c r="DC98" i="2"/>
  <c r="DC99" i="2"/>
  <c r="DC77" i="2"/>
  <c r="DC78" i="2"/>
  <c r="DC82" i="2"/>
  <c r="DC80" i="2"/>
  <c r="DB133" i="2"/>
  <c r="DB37" i="2"/>
  <c r="DB173" i="2" s="1"/>
  <c r="DB101" i="2"/>
  <c r="DC15" i="2"/>
  <c r="DC14" i="2"/>
  <c r="DC18" i="2"/>
  <c r="DC31" i="2"/>
  <c r="DC29" i="2"/>
  <c r="DC10" i="2"/>
  <c r="DC30" i="2"/>
  <c r="DC28" i="2"/>
  <c r="DC21" i="2"/>
  <c r="DC20" i="2"/>
  <c r="DC13" i="2"/>
  <c r="DC9" i="2"/>
  <c r="DC12" i="2"/>
  <c r="DC27" i="2"/>
  <c r="DC24" i="2"/>
  <c r="DC17" i="2"/>
  <c r="DC25" i="2"/>
  <c r="DC23" i="2"/>
  <c r="DC19" i="2"/>
  <c r="DC35" i="2"/>
  <c r="DC33" i="2"/>
  <c r="DC32" i="2"/>
  <c r="DC26" i="2"/>
  <c r="DC22" i="2"/>
  <c r="DC16" i="2"/>
  <c r="DC5" i="2"/>
  <c r="DC34" i="2"/>
  <c r="DC11" i="2"/>
  <c r="DD6" i="2"/>
  <c r="DM60" i="11" l="1"/>
  <c r="DD265" i="2"/>
  <c r="DD46" i="9"/>
  <c r="DA5" i="10"/>
  <c r="CZ4" i="10"/>
  <c r="DD218" i="2"/>
  <c r="DB170" i="2"/>
  <c r="DF42" i="9" s="1"/>
  <c r="DD43" i="9"/>
  <c r="DE44" i="9"/>
  <c r="DD81" i="9"/>
  <c r="DD92" i="9"/>
  <c r="DE75" i="9"/>
  <c r="DH59" i="9"/>
  <c r="DA240" i="2"/>
  <c r="DA257" i="2" s="1"/>
  <c r="DA169" i="2"/>
  <c r="DE41" i="9" s="1"/>
  <c r="DB171" i="2"/>
  <c r="CY18" i="10"/>
  <c r="CY17" i="10"/>
  <c r="CY16" i="10"/>
  <c r="DF39" i="9"/>
  <c r="DB234" i="2"/>
  <c r="DN11" i="11"/>
  <c r="DM10" i="11"/>
  <c r="DH35" i="9"/>
  <c r="DH34" i="9"/>
  <c r="DH33" i="9"/>
  <c r="DH32" i="9"/>
  <c r="DH31" i="9"/>
  <c r="DH26" i="9"/>
  <c r="DH20" i="9"/>
  <c r="DH30" i="9"/>
  <c r="DH29" i="9"/>
  <c r="DH28" i="9"/>
  <c r="DH27" i="9"/>
  <c r="DH25" i="9"/>
  <c r="DH24" i="9"/>
  <c r="DH23" i="9"/>
  <c r="DH22" i="9"/>
  <c r="DH21" i="9"/>
  <c r="DH19" i="9"/>
  <c r="DH18" i="9"/>
  <c r="DH17" i="9"/>
  <c r="DH16" i="9"/>
  <c r="DH15" i="9"/>
  <c r="DH10" i="9"/>
  <c r="DH14" i="9"/>
  <c r="DH13" i="9"/>
  <c r="DH12" i="9"/>
  <c r="DH11" i="9"/>
  <c r="DH9" i="9"/>
  <c r="DG37" i="9"/>
  <c r="DH5" i="9"/>
  <c r="DI6" i="9"/>
  <c r="DD131" i="2"/>
  <c r="DD130" i="2"/>
  <c r="DD129" i="2"/>
  <c r="DD128" i="2"/>
  <c r="DD127" i="2"/>
  <c r="DD126" i="2"/>
  <c r="DD125" i="2"/>
  <c r="DD124" i="2"/>
  <c r="DD123" i="2"/>
  <c r="DD122" i="2"/>
  <c r="DD121" i="2"/>
  <c r="DD120" i="2"/>
  <c r="DD116" i="2"/>
  <c r="DD114" i="2"/>
  <c r="DD119" i="2"/>
  <c r="DD118" i="2"/>
  <c r="DD117" i="2"/>
  <c r="DD115" i="2"/>
  <c r="DD113" i="2"/>
  <c r="DD112" i="2"/>
  <c r="DD111" i="2"/>
  <c r="DD110" i="2"/>
  <c r="DD109" i="2"/>
  <c r="DD108" i="2"/>
  <c r="DD107" i="2"/>
  <c r="DD106" i="2"/>
  <c r="DD105" i="2"/>
  <c r="CZ18" i="7"/>
  <c r="CZ17" i="7"/>
  <c r="CZ16" i="7"/>
  <c r="DC5" i="7"/>
  <c r="DB4" i="7"/>
  <c r="DC69" i="2"/>
  <c r="DC167" i="2" s="1"/>
  <c r="DD67" i="2"/>
  <c r="DD66" i="2"/>
  <c r="DD65" i="2"/>
  <c r="DD64" i="2"/>
  <c r="DD63" i="2"/>
  <c r="DD62" i="2"/>
  <c r="DD59" i="2"/>
  <c r="DD56" i="2"/>
  <c r="DD50" i="2"/>
  <c r="DD61" i="2"/>
  <c r="DD60" i="2"/>
  <c r="DD58" i="2"/>
  <c r="DD57" i="2"/>
  <c r="DD55" i="2"/>
  <c r="DD54" i="2"/>
  <c r="DD53" i="2"/>
  <c r="DD52" i="2"/>
  <c r="DD51" i="2"/>
  <c r="DD49" i="2"/>
  <c r="DD47" i="2"/>
  <c r="DD48" i="2"/>
  <c r="DD42" i="2"/>
  <c r="DD41" i="2"/>
  <c r="DD45" i="2"/>
  <c r="DD44" i="2"/>
  <c r="DD46" i="2"/>
  <c r="DD43" i="2"/>
  <c r="DD80" i="2"/>
  <c r="DD83" i="2"/>
  <c r="DD79" i="2"/>
  <c r="DD84" i="2"/>
  <c r="DD78" i="2"/>
  <c r="DD77" i="2"/>
  <c r="DD82" i="2"/>
  <c r="DD81" i="2"/>
  <c r="DD99" i="2"/>
  <c r="DD98" i="2"/>
  <c r="DD73" i="2"/>
  <c r="DD94" i="2"/>
  <c r="DD95" i="2"/>
  <c r="DD92" i="2"/>
  <c r="DD96" i="2"/>
  <c r="DD89" i="2"/>
  <c r="DD90" i="2"/>
  <c r="DD88" i="2"/>
  <c r="DD91" i="2"/>
  <c r="DD74" i="2"/>
  <c r="DD75" i="2"/>
  <c r="DD76" i="2"/>
  <c r="DD85" i="2"/>
  <c r="DD86" i="2"/>
  <c r="DD87" i="2"/>
  <c r="DD93" i="2"/>
  <c r="DD97" i="2"/>
  <c r="DC133" i="2"/>
  <c r="DC101" i="2"/>
  <c r="DD13" i="2"/>
  <c r="DD11" i="2"/>
  <c r="DD9" i="2"/>
  <c r="DD30" i="2"/>
  <c r="DD19" i="2"/>
  <c r="DD17" i="2"/>
  <c r="DD25" i="2"/>
  <c r="DD24" i="2"/>
  <c r="DD12" i="2"/>
  <c r="DD31" i="2"/>
  <c r="DD14" i="2"/>
  <c r="DD32" i="2"/>
  <c r="DD26" i="2"/>
  <c r="DD20" i="2"/>
  <c r="DD10" i="2"/>
  <c r="DD23" i="2"/>
  <c r="DD28" i="2"/>
  <c r="DD5" i="2"/>
  <c r="DD34" i="2"/>
  <c r="DD18" i="2"/>
  <c r="DD35" i="2"/>
  <c r="DD33" i="2"/>
  <c r="DD29" i="2"/>
  <c r="DD27" i="2"/>
  <c r="DD16" i="2"/>
  <c r="DD22" i="2"/>
  <c r="DD21" i="2"/>
  <c r="DD15" i="2"/>
  <c r="DC37" i="2"/>
  <c r="DC173" i="2" s="1"/>
  <c r="DE6" i="2"/>
  <c r="DN60" i="11" l="1"/>
  <c r="DE265" i="2"/>
  <c r="DE46" i="9"/>
  <c r="DA4" i="10"/>
  <c r="DB5" i="10"/>
  <c r="DE218" i="2"/>
  <c r="DC170" i="2"/>
  <c r="DG42" i="9" s="1"/>
  <c r="DE43" i="9"/>
  <c r="DF75" i="9"/>
  <c r="DF92" i="9" s="1"/>
  <c r="DF44" i="9"/>
  <c r="DE81" i="9"/>
  <c r="DE92" i="9"/>
  <c r="DI59" i="9"/>
  <c r="CZ18" i="10"/>
  <c r="DB251" i="2"/>
  <c r="DB269" i="2" s="1"/>
  <c r="DB169" i="2"/>
  <c r="DF41" i="9" s="1"/>
  <c r="DB240" i="2"/>
  <c r="DB257" i="2" s="1"/>
  <c r="CZ16" i="10"/>
  <c r="CZ17" i="10"/>
  <c r="DC171" i="2"/>
  <c r="DG39" i="9"/>
  <c r="DC234" i="2"/>
  <c r="DC251" i="2" s="1"/>
  <c r="DC269" i="2" s="1"/>
  <c r="DO11" i="11"/>
  <c r="DN10" i="11"/>
  <c r="DI35" i="9"/>
  <c r="DI34" i="9"/>
  <c r="DI33" i="9"/>
  <c r="DI32" i="9"/>
  <c r="DI31" i="9"/>
  <c r="DI30" i="9"/>
  <c r="DI29" i="9"/>
  <c r="DI28" i="9"/>
  <c r="DI27" i="9"/>
  <c r="DI26" i="9"/>
  <c r="DI25" i="9"/>
  <c r="DI24" i="9"/>
  <c r="DI23" i="9"/>
  <c r="DI22" i="9"/>
  <c r="DI21" i="9"/>
  <c r="DI19" i="9"/>
  <c r="DI18" i="9"/>
  <c r="DI17" i="9"/>
  <c r="DI16" i="9"/>
  <c r="DI15" i="9"/>
  <c r="DI14" i="9"/>
  <c r="DI13" i="9"/>
  <c r="DI12" i="9"/>
  <c r="DI11" i="9"/>
  <c r="DI10" i="9"/>
  <c r="DI20" i="9"/>
  <c r="DI9" i="9"/>
  <c r="DH37" i="9"/>
  <c r="DI5" i="9"/>
  <c r="DJ6" i="9"/>
  <c r="DE131" i="2"/>
  <c r="DE130" i="2"/>
  <c r="DE129" i="2"/>
  <c r="DE128" i="2"/>
  <c r="DE127" i="2"/>
  <c r="DE126" i="2"/>
  <c r="DE125" i="2"/>
  <c r="DE124" i="2"/>
  <c r="DE123" i="2"/>
  <c r="DE122" i="2"/>
  <c r="DE121" i="2"/>
  <c r="DE120" i="2"/>
  <c r="DE118" i="2"/>
  <c r="DE117" i="2"/>
  <c r="DE116" i="2"/>
  <c r="DE119" i="2"/>
  <c r="DE115" i="2"/>
  <c r="DE114" i="2"/>
  <c r="DE113" i="2"/>
  <c r="DE112" i="2"/>
  <c r="DE111" i="2"/>
  <c r="DE110" i="2"/>
  <c r="DE109" i="2"/>
  <c r="DE108" i="2"/>
  <c r="DE107" i="2"/>
  <c r="DE106" i="2"/>
  <c r="DE105" i="2"/>
  <c r="DA18" i="7"/>
  <c r="DA17" i="7"/>
  <c r="DA16" i="7"/>
  <c r="DD5" i="7"/>
  <c r="DC4" i="7"/>
  <c r="DD69" i="2"/>
  <c r="DD167" i="2" s="1"/>
  <c r="DE67" i="2"/>
  <c r="DE66" i="2"/>
  <c r="DE65" i="2"/>
  <c r="DE64" i="2"/>
  <c r="DE63" i="2"/>
  <c r="DE62" i="2"/>
  <c r="DE59" i="2"/>
  <c r="DE56" i="2"/>
  <c r="DE55" i="2"/>
  <c r="DE47" i="2"/>
  <c r="DE44" i="2"/>
  <c r="DE61" i="2"/>
  <c r="DE60" i="2"/>
  <c r="DE58" i="2"/>
  <c r="DE57" i="2"/>
  <c r="DE46" i="2"/>
  <c r="DE54" i="2"/>
  <c r="DE53" i="2"/>
  <c r="DE52" i="2"/>
  <c r="DE51" i="2"/>
  <c r="DE50" i="2"/>
  <c r="DE48" i="2"/>
  <c r="DE42" i="2"/>
  <c r="DE41" i="2"/>
  <c r="DE49" i="2"/>
  <c r="DE45" i="2"/>
  <c r="DE43" i="2"/>
  <c r="DE77" i="2"/>
  <c r="DE80" i="2"/>
  <c r="DE82" i="2"/>
  <c r="DE78" i="2"/>
  <c r="DE84" i="2"/>
  <c r="DE83" i="2"/>
  <c r="DE99" i="2"/>
  <c r="DE98" i="2"/>
  <c r="DE97" i="2"/>
  <c r="DE96" i="2"/>
  <c r="DE94" i="2"/>
  <c r="DE92" i="2"/>
  <c r="DE89" i="2"/>
  <c r="DE91" i="2"/>
  <c r="DE95" i="2"/>
  <c r="DE88" i="2"/>
  <c r="DE73" i="2"/>
  <c r="DE74" i="2"/>
  <c r="DE79" i="2"/>
  <c r="DE75" i="2"/>
  <c r="DE76" i="2"/>
  <c r="DE85" i="2"/>
  <c r="DE81" i="2"/>
  <c r="DE86" i="2"/>
  <c r="DE87" i="2"/>
  <c r="DE90" i="2"/>
  <c r="DE93" i="2"/>
  <c r="DD133" i="2"/>
  <c r="DD101" i="2"/>
  <c r="DE30" i="2"/>
  <c r="DE29" i="2"/>
  <c r="DE24" i="2"/>
  <c r="DE23" i="2"/>
  <c r="DE20" i="2"/>
  <c r="DE31" i="2"/>
  <c r="DE18" i="2"/>
  <c r="DE27" i="2"/>
  <c r="DE21" i="2"/>
  <c r="DE19" i="2"/>
  <c r="DE15" i="2"/>
  <c r="DE28" i="2"/>
  <c r="DE17" i="2"/>
  <c r="DE22" i="2"/>
  <c r="DE10" i="2"/>
  <c r="DE16" i="2"/>
  <c r="DE26" i="2"/>
  <c r="DE25" i="2"/>
  <c r="DE12" i="2"/>
  <c r="DE35" i="2"/>
  <c r="DE34" i="2"/>
  <c r="DE33" i="2"/>
  <c r="DE32" i="2"/>
  <c r="DE11" i="2"/>
  <c r="DE5" i="2"/>
  <c r="DE14" i="2"/>
  <c r="DE9" i="2"/>
  <c r="DE13" i="2"/>
  <c r="DD37" i="2"/>
  <c r="DD173" i="2" s="1"/>
  <c r="DF6" i="2"/>
  <c r="DO60" i="11" l="1"/>
  <c r="DF265" i="2"/>
  <c r="DF46" i="9"/>
  <c r="DB4" i="10"/>
  <c r="DC5" i="10"/>
  <c r="DF218" i="2"/>
  <c r="DD170" i="2"/>
  <c r="DH42" i="9" s="1"/>
  <c r="DG44" i="9"/>
  <c r="DF43" i="9"/>
  <c r="DF81" i="9"/>
  <c r="DG75" i="9"/>
  <c r="DJ59" i="9"/>
  <c r="DC240" i="2"/>
  <c r="DC257" i="2" s="1"/>
  <c r="DD171" i="2"/>
  <c r="DC169" i="2"/>
  <c r="DG41" i="9" s="1"/>
  <c r="DA18" i="10"/>
  <c r="DA17" i="10"/>
  <c r="DA16" i="10"/>
  <c r="DH39" i="9"/>
  <c r="DD234" i="2"/>
  <c r="DP11" i="11"/>
  <c r="DO10" i="11"/>
  <c r="DJ35" i="9"/>
  <c r="DJ34" i="9"/>
  <c r="DJ33" i="9"/>
  <c r="DJ32" i="9"/>
  <c r="DJ31" i="9"/>
  <c r="DJ30" i="9"/>
  <c r="DJ29" i="9"/>
  <c r="DJ28" i="9"/>
  <c r="DJ27" i="9"/>
  <c r="DJ25" i="9"/>
  <c r="DJ24" i="9"/>
  <c r="DJ23" i="9"/>
  <c r="DJ22" i="9"/>
  <c r="DJ21" i="9"/>
  <c r="DJ19" i="9"/>
  <c r="DJ18" i="9"/>
  <c r="DJ17" i="9"/>
  <c r="DJ16" i="9"/>
  <c r="DJ15" i="9"/>
  <c r="DJ10" i="9"/>
  <c r="DJ14" i="9"/>
  <c r="DJ13" i="9"/>
  <c r="DJ12" i="9"/>
  <c r="DJ11" i="9"/>
  <c r="DJ9" i="9"/>
  <c r="DJ26" i="9"/>
  <c r="DJ20" i="9"/>
  <c r="DI37" i="9"/>
  <c r="DK6" i="9"/>
  <c r="DJ5" i="9"/>
  <c r="DF131" i="2"/>
  <c r="DF130" i="2"/>
  <c r="DF129" i="2"/>
  <c r="DF128" i="2"/>
  <c r="DF127" i="2"/>
  <c r="DF126" i="2"/>
  <c r="DF125" i="2"/>
  <c r="DF124" i="2"/>
  <c r="DF123" i="2"/>
  <c r="DF122" i="2"/>
  <c r="DF121" i="2"/>
  <c r="DF120" i="2"/>
  <c r="DF118" i="2"/>
  <c r="DF117" i="2"/>
  <c r="DF116" i="2"/>
  <c r="DF114" i="2"/>
  <c r="DF119" i="2"/>
  <c r="DF115" i="2"/>
  <c r="DF113" i="2"/>
  <c r="DF112" i="2"/>
  <c r="DF111" i="2"/>
  <c r="DF110" i="2"/>
  <c r="DF109" i="2"/>
  <c r="DF108" i="2"/>
  <c r="DF107" i="2"/>
  <c r="DF106" i="2"/>
  <c r="DF105" i="2"/>
  <c r="DB18" i="7"/>
  <c r="DB17" i="7"/>
  <c r="DB16" i="7"/>
  <c r="DE5" i="7"/>
  <c r="DD4" i="7"/>
  <c r="DE69" i="2"/>
  <c r="DE167" i="2" s="1"/>
  <c r="DF67" i="2"/>
  <c r="DF66" i="2"/>
  <c r="DF65" i="2"/>
  <c r="DF64" i="2"/>
  <c r="DF63" i="2"/>
  <c r="DF62" i="2"/>
  <c r="DF59" i="2"/>
  <c r="DF56" i="2"/>
  <c r="DF49" i="2"/>
  <c r="DF47" i="2"/>
  <c r="DF46" i="2"/>
  <c r="DF44" i="2"/>
  <c r="DF61" i="2"/>
  <c r="DF60" i="2"/>
  <c r="DF58" i="2"/>
  <c r="DF57" i="2"/>
  <c r="DF55" i="2"/>
  <c r="DF54" i="2"/>
  <c r="DF53" i="2"/>
  <c r="DF52" i="2"/>
  <c r="DF51" i="2"/>
  <c r="DF48" i="2"/>
  <c r="DF42" i="2"/>
  <c r="DF41" i="2"/>
  <c r="DF45" i="2"/>
  <c r="DF50" i="2"/>
  <c r="DF43" i="2"/>
  <c r="DF79" i="2"/>
  <c r="DF99" i="2"/>
  <c r="DF98" i="2"/>
  <c r="DF94" i="2"/>
  <c r="DF84" i="2"/>
  <c r="DF95" i="2"/>
  <c r="DF89" i="2"/>
  <c r="DF83" i="2"/>
  <c r="DF78" i="2"/>
  <c r="DF91" i="2"/>
  <c r="DF96" i="2"/>
  <c r="DF77" i="2"/>
  <c r="DF80" i="2"/>
  <c r="DF81" i="2"/>
  <c r="DF88" i="2"/>
  <c r="DF90" i="2"/>
  <c r="DF73" i="2"/>
  <c r="DF74" i="2"/>
  <c r="DF75" i="2"/>
  <c r="DF76" i="2"/>
  <c r="DF82" i="2"/>
  <c r="DF85" i="2"/>
  <c r="DF86" i="2"/>
  <c r="DF87" i="2"/>
  <c r="DF92" i="2"/>
  <c r="DF93" i="2"/>
  <c r="DF97" i="2"/>
  <c r="DE37" i="2"/>
  <c r="DE173" i="2" s="1"/>
  <c r="DE133" i="2"/>
  <c r="DE101" i="2"/>
  <c r="DF16" i="2"/>
  <c r="DF31" i="2"/>
  <c r="DF32" i="2"/>
  <c r="DF30" i="2"/>
  <c r="DF26" i="2"/>
  <c r="DF11" i="2"/>
  <c r="DF27" i="2"/>
  <c r="DF23" i="2"/>
  <c r="DF19" i="2"/>
  <c r="DF14" i="2"/>
  <c r="DF9" i="2"/>
  <c r="DF29" i="2"/>
  <c r="DF28" i="2"/>
  <c r="DF17" i="2"/>
  <c r="DF25" i="2"/>
  <c r="DF21" i="2"/>
  <c r="DF18" i="2"/>
  <c r="DF15" i="2"/>
  <c r="DF13" i="2"/>
  <c r="DF5" i="2"/>
  <c r="DF35" i="2"/>
  <c r="DF34" i="2"/>
  <c r="DF33" i="2"/>
  <c r="DF24" i="2"/>
  <c r="DF22" i="2"/>
  <c r="DF20" i="2"/>
  <c r="DF12" i="2"/>
  <c r="DF10" i="2"/>
  <c r="DG6" i="2"/>
  <c r="DP60" i="11" l="1"/>
  <c r="DG265" i="2"/>
  <c r="DG46" i="9"/>
  <c r="DC4" i="10"/>
  <c r="DD5" i="10"/>
  <c r="DG218" i="2"/>
  <c r="DE170" i="2"/>
  <c r="DI42" i="9" s="1"/>
  <c r="DH44" i="9"/>
  <c r="DG43" i="9"/>
  <c r="DG81" i="9"/>
  <c r="DG92" i="9"/>
  <c r="DH75" i="9"/>
  <c r="DK59" i="9"/>
  <c r="DD251" i="2"/>
  <c r="DD269" i="2" s="1"/>
  <c r="DD169" i="2"/>
  <c r="DH41" i="9" s="1"/>
  <c r="DD240" i="2"/>
  <c r="DD257" i="2" s="1"/>
  <c r="DE171" i="2"/>
  <c r="DB18" i="10"/>
  <c r="DB17" i="10"/>
  <c r="DB16" i="10"/>
  <c r="DI39" i="9"/>
  <c r="DE234" i="2"/>
  <c r="DE251" i="2" s="1"/>
  <c r="DE269" i="2" s="1"/>
  <c r="DQ11" i="11"/>
  <c r="DP10" i="11"/>
  <c r="DK35" i="9"/>
  <c r="DK34" i="9"/>
  <c r="DK33" i="9"/>
  <c r="DK32" i="9"/>
  <c r="DK31" i="9"/>
  <c r="DK26" i="9"/>
  <c r="DK30" i="9"/>
  <c r="DK29" i="9"/>
  <c r="DK28" i="9"/>
  <c r="DK27" i="9"/>
  <c r="DK25" i="9"/>
  <c r="DK24" i="9"/>
  <c r="DK23" i="9"/>
  <c r="DK22" i="9"/>
  <c r="DK21" i="9"/>
  <c r="DK19" i="9"/>
  <c r="DK18" i="9"/>
  <c r="DK17" i="9"/>
  <c r="DK16" i="9"/>
  <c r="DK15" i="9"/>
  <c r="DK20" i="9"/>
  <c r="DK14" i="9"/>
  <c r="DK13" i="9"/>
  <c r="DK12" i="9"/>
  <c r="DK11" i="9"/>
  <c r="DK10" i="9"/>
  <c r="DK9" i="9"/>
  <c r="DK5" i="9"/>
  <c r="DL6" i="9"/>
  <c r="DJ37" i="9"/>
  <c r="DG131" i="2"/>
  <c r="DG130" i="2"/>
  <c r="DG129" i="2"/>
  <c r="DG128" i="2"/>
  <c r="DG127" i="2"/>
  <c r="DG126" i="2"/>
  <c r="DG125" i="2"/>
  <c r="DG124" i="2"/>
  <c r="DG123" i="2"/>
  <c r="DG122" i="2"/>
  <c r="DG121" i="2"/>
  <c r="DG120" i="2"/>
  <c r="DG116" i="2"/>
  <c r="DG114" i="2"/>
  <c r="DG119" i="2"/>
  <c r="DG118" i="2"/>
  <c r="DG117" i="2"/>
  <c r="DG115" i="2"/>
  <c r="DG113" i="2"/>
  <c r="DG112" i="2"/>
  <c r="DG111" i="2"/>
  <c r="DG110" i="2"/>
  <c r="DG109" i="2"/>
  <c r="DG108" i="2"/>
  <c r="DG107" i="2"/>
  <c r="DG106" i="2"/>
  <c r="DG105" i="2"/>
  <c r="DC18" i="7"/>
  <c r="DC17" i="7"/>
  <c r="DC16" i="7"/>
  <c r="DF5" i="7"/>
  <c r="DE4" i="7"/>
  <c r="DF69" i="2"/>
  <c r="DF167" i="2" s="1"/>
  <c r="DG67" i="2"/>
  <c r="DG66" i="2"/>
  <c r="DG65" i="2"/>
  <c r="DG64" i="2"/>
  <c r="DG63" i="2"/>
  <c r="DG62" i="2"/>
  <c r="DG59" i="2"/>
  <c r="DG56" i="2"/>
  <c r="DG61" i="2"/>
  <c r="DG60" i="2"/>
  <c r="DG58" i="2"/>
  <c r="DG57" i="2"/>
  <c r="DG55" i="2"/>
  <c r="DG47" i="2"/>
  <c r="DG45" i="2"/>
  <c r="DG43" i="2"/>
  <c r="DG54" i="2"/>
  <c r="DG53" i="2"/>
  <c r="DG52" i="2"/>
  <c r="DG51" i="2"/>
  <c r="DG50" i="2"/>
  <c r="DG48" i="2"/>
  <c r="DG42" i="2"/>
  <c r="DG41" i="2"/>
  <c r="DG49" i="2"/>
  <c r="DG46" i="2"/>
  <c r="DG44" i="2"/>
  <c r="DG94" i="2"/>
  <c r="DG96" i="2"/>
  <c r="DG82" i="2"/>
  <c r="DG78" i="2"/>
  <c r="DG81" i="2"/>
  <c r="DG83" i="2"/>
  <c r="DG79" i="2"/>
  <c r="DG84" i="2"/>
  <c r="DG80" i="2"/>
  <c r="DG77" i="2"/>
  <c r="DG99" i="2"/>
  <c r="DG98" i="2"/>
  <c r="DG97" i="2"/>
  <c r="DG93" i="2"/>
  <c r="DG92" i="2"/>
  <c r="DG91" i="2"/>
  <c r="DG87" i="2"/>
  <c r="DG86" i="2"/>
  <c r="DG85" i="2"/>
  <c r="DG76" i="2"/>
  <c r="DG75" i="2"/>
  <c r="DG74" i="2"/>
  <c r="DG73" i="2"/>
  <c r="DG89" i="2"/>
  <c r="DG90" i="2"/>
  <c r="DG88" i="2"/>
  <c r="DG95" i="2"/>
  <c r="DF37" i="2"/>
  <c r="DF173" i="2" s="1"/>
  <c r="DF133" i="2"/>
  <c r="DF101" i="2"/>
  <c r="DF170" i="2" s="1"/>
  <c r="DJ42" i="9" s="1"/>
  <c r="DG32" i="2"/>
  <c r="DG28" i="2"/>
  <c r="DG17" i="2"/>
  <c r="DG15" i="2"/>
  <c r="DG14" i="2"/>
  <c r="DG22" i="2"/>
  <c r="DG18" i="2"/>
  <c r="DG13" i="2"/>
  <c r="DG21" i="2"/>
  <c r="DG29" i="2"/>
  <c r="DG25" i="2"/>
  <c r="DG12" i="2"/>
  <c r="DG31" i="2"/>
  <c r="DG27" i="2"/>
  <c r="DG10" i="2"/>
  <c r="DG26" i="2"/>
  <c r="DG24" i="2"/>
  <c r="DG20" i="2"/>
  <c r="DG9" i="2"/>
  <c r="DG5" i="2"/>
  <c r="DG34" i="2"/>
  <c r="DG33" i="2"/>
  <c r="DG30" i="2"/>
  <c r="DG19" i="2"/>
  <c r="DG11" i="2"/>
  <c r="DG35" i="2"/>
  <c r="DG23" i="2"/>
  <c r="DG16" i="2"/>
  <c r="DH6" i="2"/>
  <c r="DQ60" i="11" l="1"/>
  <c r="DH265" i="2"/>
  <c r="DH46" i="9"/>
  <c r="DE5" i="10"/>
  <c r="DD4" i="10"/>
  <c r="DH218" i="2"/>
  <c r="DH43" i="9"/>
  <c r="DI75" i="9"/>
  <c r="DI44" i="9"/>
  <c r="DH81" i="9"/>
  <c r="DH92" i="9"/>
  <c r="DL59" i="9"/>
  <c r="DC16" i="10"/>
  <c r="DE240" i="2"/>
  <c r="DE257" i="2" s="1"/>
  <c r="DE169" i="2"/>
  <c r="DI41" i="9" s="1"/>
  <c r="DF171" i="2"/>
  <c r="DC18" i="10"/>
  <c r="DC17" i="10"/>
  <c r="DJ39" i="9"/>
  <c r="DF234" i="2"/>
  <c r="DR11" i="11"/>
  <c r="DQ10" i="11"/>
  <c r="DL35" i="9"/>
  <c r="DL34" i="9"/>
  <c r="DL33" i="9"/>
  <c r="DL32" i="9"/>
  <c r="DL31" i="9"/>
  <c r="DL30" i="9"/>
  <c r="DL29" i="9"/>
  <c r="DL28" i="9"/>
  <c r="DL27" i="9"/>
  <c r="DL25" i="9"/>
  <c r="DL24" i="9"/>
  <c r="DL23" i="9"/>
  <c r="DL22" i="9"/>
  <c r="DL21" i="9"/>
  <c r="DL19" i="9"/>
  <c r="DL18" i="9"/>
  <c r="DL17" i="9"/>
  <c r="DL16" i="9"/>
  <c r="DL15" i="9"/>
  <c r="DL14" i="9"/>
  <c r="DL13" i="9"/>
  <c r="DL12" i="9"/>
  <c r="DL11" i="9"/>
  <c r="DL10" i="9"/>
  <c r="DL9" i="9"/>
  <c r="DL26" i="9"/>
  <c r="DL20" i="9"/>
  <c r="DK37" i="9"/>
  <c r="DL5" i="9"/>
  <c r="DM6" i="9"/>
  <c r="DH131" i="2"/>
  <c r="DH130" i="2"/>
  <c r="DH129" i="2"/>
  <c r="DH128" i="2"/>
  <c r="DH127" i="2"/>
  <c r="DH126" i="2"/>
  <c r="DH125" i="2"/>
  <c r="DH124" i="2"/>
  <c r="DH123" i="2"/>
  <c r="DH122" i="2"/>
  <c r="DH121" i="2"/>
  <c r="DH120" i="2"/>
  <c r="DH118" i="2"/>
  <c r="DH117" i="2"/>
  <c r="DH116" i="2"/>
  <c r="DH119" i="2"/>
  <c r="DH115" i="2"/>
  <c r="DH114" i="2"/>
  <c r="DH113" i="2"/>
  <c r="DH112" i="2"/>
  <c r="DH111" i="2"/>
  <c r="DH110" i="2"/>
  <c r="DH109" i="2"/>
  <c r="DH108" i="2"/>
  <c r="DH107" i="2"/>
  <c r="DH106" i="2"/>
  <c r="DH105" i="2"/>
  <c r="DD18" i="7"/>
  <c r="DD17" i="7"/>
  <c r="DD16" i="7"/>
  <c r="DG69" i="2"/>
  <c r="DG167" i="2" s="1"/>
  <c r="DF4" i="7"/>
  <c r="DG5" i="7"/>
  <c r="DH67" i="2"/>
  <c r="DH66" i="2"/>
  <c r="DH65" i="2"/>
  <c r="DH64" i="2"/>
  <c r="DH63" i="2"/>
  <c r="DH62" i="2"/>
  <c r="DH59" i="2"/>
  <c r="DH56" i="2"/>
  <c r="DH55" i="2"/>
  <c r="DH61" i="2"/>
  <c r="DH60" i="2"/>
  <c r="DH58" i="2"/>
  <c r="DH57" i="2"/>
  <c r="DH50" i="2"/>
  <c r="DH45" i="2"/>
  <c r="DH54" i="2"/>
  <c r="DH53" i="2"/>
  <c r="DH52" i="2"/>
  <c r="DH51" i="2"/>
  <c r="DH49" i="2"/>
  <c r="DH48" i="2"/>
  <c r="DH42" i="2"/>
  <c r="DH41" i="2"/>
  <c r="DH44" i="2"/>
  <c r="DH46" i="2"/>
  <c r="DH47" i="2"/>
  <c r="DH43" i="2"/>
  <c r="DH79" i="2"/>
  <c r="DH82" i="2"/>
  <c r="DH81" i="2"/>
  <c r="DH97" i="2"/>
  <c r="DH95" i="2"/>
  <c r="DH73" i="2"/>
  <c r="DH89" i="2"/>
  <c r="DH90" i="2"/>
  <c r="DH83" i="2"/>
  <c r="DH91" i="2"/>
  <c r="DH96" i="2"/>
  <c r="DH88" i="2"/>
  <c r="DH74" i="2"/>
  <c r="DH75" i="2"/>
  <c r="DH76" i="2"/>
  <c r="DH85" i="2"/>
  <c r="DH80" i="2"/>
  <c r="DH86" i="2"/>
  <c r="DH87" i="2"/>
  <c r="DH92" i="2"/>
  <c r="DH93" i="2"/>
  <c r="DH94" i="2"/>
  <c r="DH98" i="2"/>
  <c r="DH99" i="2"/>
  <c r="DH77" i="2"/>
  <c r="DH78" i="2"/>
  <c r="DH84" i="2"/>
  <c r="DG133" i="2"/>
  <c r="DG101" i="2"/>
  <c r="DH26" i="2"/>
  <c r="DH25" i="2"/>
  <c r="DH24" i="2"/>
  <c r="DH10" i="2"/>
  <c r="DH30" i="2"/>
  <c r="DH29" i="2"/>
  <c r="DH9" i="2"/>
  <c r="DH28" i="2"/>
  <c r="DH23" i="2"/>
  <c r="DH21" i="2"/>
  <c r="DH31" i="2"/>
  <c r="DH19" i="2"/>
  <c r="DH16" i="2"/>
  <c r="DH14" i="2"/>
  <c r="DH17" i="2"/>
  <c r="DH11" i="2"/>
  <c r="DH22" i="2"/>
  <c r="DH12" i="2"/>
  <c r="DH27" i="2"/>
  <c r="DH15" i="2"/>
  <c r="DH5" i="2"/>
  <c r="DH35" i="2"/>
  <c r="DH34" i="2"/>
  <c r="DH32" i="2"/>
  <c r="DH33" i="2"/>
  <c r="DH13" i="2"/>
  <c r="DH20" i="2"/>
  <c r="DH18" i="2"/>
  <c r="DG37" i="2"/>
  <c r="DG173" i="2" s="1"/>
  <c r="DI6" i="2"/>
  <c r="DR60" i="11" l="1"/>
  <c r="DI265" i="2"/>
  <c r="DI46" i="9"/>
  <c r="DE4" i="10"/>
  <c r="DF5" i="10"/>
  <c r="DI218" i="2"/>
  <c r="DG170" i="2"/>
  <c r="DK42" i="9" s="1"/>
  <c r="DI92" i="9"/>
  <c r="DJ44" i="9"/>
  <c r="DI43" i="9"/>
  <c r="DI81" i="9"/>
  <c r="DJ75" i="9"/>
  <c r="DM59" i="9"/>
  <c r="DF251" i="2"/>
  <c r="DF269" i="2" s="1"/>
  <c r="DF240" i="2"/>
  <c r="DF257" i="2" s="1"/>
  <c r="DF169" i="2"/>
  <c r="DJ41" i="9" s="1"/>
  <c r="DD18" i="10"/>
  <c r="DD17" i="10"/>
  <c r="DD16" i="10"/>
  <c r="DG171" i="2"/>
  <c r="DK39" i="9"/>
  <c r="DG234" i="2"/>
  <c r="DG251" i="2" s="1"/>
  <c r="DG269" i="2" s="1"/>
  <c r="DS11" i="11"/>
  <c r="DR10" i="11"/>
  <c r="DM35" i="9"/>
  <c r="DM34" i="9"/>
  <c r="DM33" i="9"/>
  <c r="DM32" i="9"/>
  <c r="DM31" i="9"/>
  <c r="DM26" i="9"/>
  <c r="DM30" i="9"/>
  <c r="DM29" i="9"/>
  <c r="DM28" i="9"/>
  <c r="DM27" i="9"/>
  <c r="DM25" i="9"/>
  <c r="DM24" i="9"/>
  <c r="DM23" i="9"/>
  <c r="DM22" i="9"/>
  <c r="DM21" i="9"/>
  <c r="DM19" i="9"/>
  <c r="DM18" i="9"/>
  <c r="DM17" i="9"/>
  <c r="DM16" i="9"/>
  <c r="DM15" i="9"/>
  <c r="DM10" i="9"/>
  <c r="DM14" i="9"/>
  <c r="DM13" i="9"/>
  <c r="DM12" i="9"/>
  <c r="DM11" i="9"/>
  <c r="DM9" i="9"/>
  <c r="DM20" i="9"/>
  <c r="DN6" i="9"/>
  <c r="DM5" i="9"/>
  <c r="DL37" i="9"/>
  <c r="DI131" i="2"/>
  <c r="DI130" i="2"/>
  <c r="DI129" i="2"/>
  <c r="DI128" i="2"/>
  <c r="DI127" i="2"/>
  <c r="DI126" i="2"/>
  <c r="DI125" i="2"/>
  <c r="DI124" i="2"/>
  <c r="DI123" i="2"/>
  <c r="DI122" i="2"/>
  <c r="DI121" i="2"/>
  <c r="DI120" i="2"/>
  <c r="DI118" i="2"/>
  <c r="DI117" i="2"/>
  <c r="DI116" i="2"/>
  <c r="DI114" i="2"/>
  <c r="DI119" i="2"/>
  <c r="DI115" i="2"/>
  <c r="DI113" i="2"/>
  <c r="DI112" i="2"/>
  <c r="DI111" i="2"/>
  <c r="DI110" i="2"/>
  <c r="DI109" i="2"/>
  <c r="DI108" i="2"/>
  <c r="DI107" i="2"/>
  <c r="DI106" i="2"/>
  <c r="DI105" i="2"/>
  <c r="DE18" i="7"/>
  <c r="DE17" i="7"/>
  <c r="DE16" i="7"/>
  <c r="DH5" i="7"/>
  <c r="DG4" i="7"/>
  <c r="DH69" i="2"/>
  <c r="DH167" i="2" s="1"/>
  <c r="DI67" i="2"/>
  <c r="DI66" i="2"/>
  <c r="DI65" i="2"/>
  <c r="DI64" i="2"/>
  <c r="DI63" i="2"/>
  <c r="DI62" i="2"/>
  <c r="DI59" i="2"/>
  <c r="DI56" i="2"/>
  <c r="DI49" i="2"/>
  <c r="DI47" i="2"/>
  <c r="DI61" i="2"/>
  <c r="DI60" i="2"/>
  <c r="DI58" i="2"/>
  <c r="DI57" i="2"/>
  <c r="DI55" i="2"/>
  <c r="DI54" i="2"/>
  <c r="DI53" i="2"/>
  <c r="DI52" i="2"/>
  <c r="DI51" i="2"/>
  <c r="DI48" i="2"/>
  <c r="DI43" i="2"/>
  <c r="DI42" i="2"/>
  <c r="DI41" i="2"/>
  <c r="DI50" i="2"/>
  <c r="DI46" i="2"/>
  <c r="DI45" i="2"/>
  <c r="DI44" i="2"/>
  <c r="DI99" i="2"/>
  <c r="DI98" i="2"/>
  <c r="DI97" i="2"/>
  <c r="DI95" i="2"/>
  <c r="DI73" i="2"/>
  <c r="DI92" i="2"/>
  <c r="DI88" i="2"/>
  <c r="DI84" i="2"/>
  <c r="DI90" i="2"/>
  <c r="DI96" i="2"/>
  <c r="DI89" i="2"/>
  <c r="DI82" i="2"/>
  <c r="DI74" i="2"/>
  <c r="DI75" i="2"/>
  <c r="DI76" i="2"/>
  <c r="DI79" i="2"/>
  <c r="DI85" i="2"/>
  <c r="DI78" i="2"/>
  <c r="DI86" i="2"/>
  <c r="DI80" i="2"/>
  <c r="DI87" i="2"/>
  <c r="DI83" i="2"/>
  <c r="DI81" i="2"/>
  <c r="DI77" i="2"/>
  <c r="DI91" i="2"/>
  <c r="DI93" i="2"/>
  <c r="DI94" i="2"/>
  <c r="DH133" i="2"/>
  <c r="DH101" i="2"/>
  <c r="DH170" i="2" s="1"/>
  <c r="DL42" i="9" s="1"/>
  <c r="DI25" i="2"/>
  <c r="DI16" i="2"/>
  <c r="DI9" i="2"/>
  <c r="DI20" i="2"/>
  <c r="DI31" i="2"/>
  <c r="DI28" i="2"/>
  <c r="DI24" i="2"/>
  <c r="DI11" i="2"/>
  <c r="DI29" i="2"/>
  <c r="DI30" i="2"/>
  <c r="DI27" i="2"/>
  <c r="DI26" i="2"/>
  <c r="DI21" i="2"/>
  <c r="DI12" i="2"/>
  <c r="DI19" i="2"/>
  <c r="DI23" i="2"/>
  <c r="DI22" i="2"/>
  <c r="DI18" i="2"/>
  <c r="DI5" i="2"/>
  <c r="DI33" i="2"/>
  <c r="DI32" i="2"/>
  <c r="DI13" i="2"/>
  <c r="DI10" i="2"/>
  <c r="DI35" i="2"/>
  <c r="DI34" i="2"/>
  <c r="DI17" i="2"/>
  <c r="DI14" i="2"/>
  <c r="DI15" i="2"/>
  <c r="DH37" i="2"/>
  <c r="DH173" i="2" s="1"/>
  <c r="DJ6" i="2"/>
  <c r="DS60" i="11" l="1"/>
  <c r="DJ265" i="2"/>
  <c r="DJ46" i="9"/>
  <c r="DF4" i="10"/>
  <c r="DG5" i="10"/>
  <c r="DJ218" i="2"/>
  <c r="DK44" i="9"/>
  <c r="DJ43" i="9"/>
  <c r="DJ81" i="9"/>
  <c r="DJ92" i="9"/>
  <c r="DK75" i="9"/>
  <c r="DN59" i="9"/>
  <c r="DG240" i="2"/>
  <c r="DG257" i="2" s="1"/>
  <c r="DH171" i="2"/>
  <c r="DG169" i="2"/>
  <c r="DK41" i="9" s="1"/>
  <c r="DE18" i="10"/>
  <c r="DE17" i="10"/>
  <c r="DE16" i="10"/>
  <c r="DL39" i="9"/>
  <c r="DH234" i="2"/>
  <c r="DT11" i="11"/>
  <c r="DS10" i="11"/>
  <c r="DN35" i="9"/>
  <c r="DN34" i="9"/>
  <c r="DN33" i="9"/>
  <c r="DN32" i="9"/>
  <c r="DN31" i="9"/>
  <c r="DN30" i="9"/>
  <c r="DN29" i="9"/>
  <c r="DN28" i="9"/>
  <c r="DN27" i="9"/>
  <c r="DN26" i="9"/>
  <c r="DN20" i="9"/>
  <c r="DN25" i="9"/>
  <c r="DN24" i="9"/>
  <c r="DN23" i="9"/>
  <c r="DN22" i="9"/>
  <c r="DN21" i="9"/>
  <c r="DN19" i="9"/>
  <c r="DN18" i="9"/>
  <c r="DN17" i="9"/>
  <c r="DN16" i="9"/>
  <c r="DN15" i="9"/>
  <c r="DN14" i="9"/>
  <c r="DN13" i="9"/>
  <c r="DN12" i="9"/>
  <c r="DN11" i="9"/>
  <c r="DN10" i="9"/>
  <c r="DN9" i="9"/>
  <c r="DM37" i="9"/>
  <c r="DN5" i="9"/>
  <c r="DO6" i="9"/>
  <c r="DJ131" i="2"/>
  <c r="DJ130" i="2"/>
  <c r="DJ129" i="2"/>
  <c r="DJ128" i="2"/>
  <c r="DJ127" i="2"/>
  <c r="DJ126" i="2"/>
  <c r="DJ125" i="2"/>
  <c r="DJ124" i="2"/>
  <c r="DJ123" i="2"/>
  <c r="DJ122" i="2"/>
  <c r="DJ121" i="2"/>
  <c r="DJ120" i="2"/>
  <c r="DJ116" i="2"/>
  <c r="DJ114" i="2"/>
  <c r="DJ119" i="2"/>
  <c r="DJ118" i="2"/>
  <c r="DJ117" i="2"/>
  <c r="DJ115" i="2"/>
  <c r="DJ113" i="2"/>
  <c r="DJ112" i="2"/>
  <c r="DJ111" i="2"/>
  <c r="DJ110" i="2"/>
  <c r="DJ109" i="2"/>
  <c r="DJ108" i="2"/>
  <c r="DJ107" i="2"/>
  <c r="DJ106" i="2"/>
  <c r="DJ105" i="2"/>
  <c r="DF18" i="7"/>
  <c r="DF17" i="7"/>
  <c r="DF16" i="7"/>
  <c r="DH4" i="7"/>
  <c r="DI5" i="7"/>
  <c r="DI69" i="2"/>
  <c r="DI167" i="2" s="1"/>
  <c r="DJ67" i="2"/>
  <c r="DJ66" i="2"/>
  <c r="DJ65" i="2"/>
  <c r="DJ64" i="2"/>
  <c r="DJ63" i="2"/>
  <c r="DJ62" i="2"/>
  <c r="DJ59" i="2"/>
  <c r="DJ56" i="2"/>
  <c r="DJ55" i="2"/>
  <c r="DJ61" i="2"/>
  <c r="DJ60" i="2"/>
  <c r="DJ58" i="2"/>
  <c r="DJ57" i="2"/>
  <c r="DJ50" i="2"/>
  <c r="DJ45" i="2"/>
  <c r="DJ54" i="2"/>
  <c r="DJ53" i="2"/>
  <c r="DJ52" i="2"/>
  <c r="DJ51" i="2"/>
  <c r="DJ47" i="2"/>
  <c r="DJ48" i="2"/>
  <c r="DJ42" i="2"/>
  <c r="DJ41" i="2"/>
  <c r="DJ44" i="2"/>
  <c r="DJ49" i="2"/>
  <c r="DJ46" i="2"/>
  <c r="DJ43" i="2"/>
  <c r="DJ83" i="2"/>
  <c r="DJ77" i="2"/>
  <c r="DJ94" i="2"/>
  <c r="DJ95" i="2"/>
  <c r="DJ96" i="2"/>
  <c r="DJ89" i="2"/>
  <c r="DJ81" i="2"/>
  <c r="DJ91" i="2"/>
  <c r="DJ97" i="2"/>
  <c r="DJ73" i="2"/>
  <c r="DJ88" i="2"/>
  <c r="DJ90" i="2"/>
  <c r="DJ74" i="2"/>
  <c r="DJ75" i="2"/>
  <c r="DJ76" i="2"/>
  <c r="DJ85" i="2"/>
  <c r="DJ86" i="2"/>
  <c r="DJ87" i="2"/>
  <c r="DJ92" i="2"/>
  <c r="DJ93" i="2"/>
  <c r="DJ98" i="2"/>
  <c r="DJ99" i="2"/>
  <c r="DJ79" i="2"/>
  <c r="DJ78" i="2"/>
  <c r="DJ80" i="2"/>
  <c r="DJ82" i="2"/>
  <c r="DJ84" i="2"/>
  <c r="DI133" i="2"/>
  <c r="DI101" i="2"/>
  <c r="DJ28" i="2"/>
  <c r="DJ24" i="2"/>
  <c r="DJ13" i="2"/>
  <c r="DJ12" i="2"/>
  <c r="DJ22" i="2"/>
  <c r="DJ14" i="2"/>
  <c r="DJ21" i="2"/>
  <c r="DJ20" i="2"/>
  <c r="DJ9" i="2"/>
  <c r="DJ32" i="2"/>
  <c r="DJ10" i="2"/>
  <c r="DJ30" i="2"/>
  <c r="DJ29" i="2"/>
  <c r="DJ19" i="2"/>
  <c r="DJ27" i="2"/>
  <c r="DJ25" i="2"/>
  <c r="DJ15" i="2"/>
  <c r="DJ11" i="2"/>
  <c r="DJ35" i="2"/>
  <c r="DJ34" i="2"/>
  <c r="DJ31" i="2"/>
  <c r="DJ18" i="2"/>
  <c r="DJ17" i="2"/>
  <c r="DJ16" i="2"/>
  <c r="DJ5" i="2"/>
  <c r="DJ33" i="2"/>
  <c r="DJ26" i="2"/>
  <c r="DJ23" i="2"/>
  <c r="DI37" i="2"/>
  <c r="DI173" i="2" s="1"/>
  <c r="DK6" i="2"/>
  <c r="DT60" i="11" l="1"/>
  <c r="DK265" i="2"/>
  <c r="DK46" i="9"/>
  <c r="DG4" i="10"/>
  <c r="DH5" i="10"/>
  <c r="DK218" i="2"/>
  <c r="DI170" i="2"/>
  <c r="DM42" i="9" s="1"/>
  <c r="DK43" i="9"/>
  <c r="DL44" i="9"/>
  <c r="DK81" i="9"/>
  <c r="DK92" i="9"/>
  <c r="DL75" i="9"/>
  <c r="DO59" i="9"/>
  <c r="DH251" i="2"/>
  <c r="DH269" i="2" s="1"/>
  <c r="DH240" i="2"/>
  <c r="DH257" i="2" s="1"/>
  <c r="DH169" i="2"/>
  <c r="DL41" i="9" s="1"/>
  <c r="DI171" i="2"/>
  <c r="DF18" i="10"/>
  <c r="DF17" i="10"/>
  <c r="DF16" i="10"/>
  <c r="DM39" i="9"/>
  <c r="DI234" i="2"/>
  <c r="DI251" i="2" s="1"/>
  <c r="DI269" i="2" s="1"/>
  <c r="DU11" i="11"/>
  <c r="DT10" i="11"/>
  <c r="DO35" i="9"/>
  <c r="DO34" i="9"/>
  <c r="DO33" i="9"/>
  <c r="DO32" i="9"/>
  <c r="DO31" i="9"/>
  <c r="DO30" i="9"/>
  <c r="DO29" i="9"/>
  <c r="DO28" i="9"/>
  <c r="DO27" i="9"/>
  <c r="DO25" i="9"/>
  <c r="DO24" i="9"/>
  <c r="DO23" i="9"/>
  <c r="DO22" i="9"/>
  <c r="DO21" i="9"/>
  <c r="DO19" i="9"/>
  <c r="DO18" i="9"/>
  <c r="DO17" i="9"/>
  <c r="DO16" i="9"/>
  <c r="DO15" i="9"/>
  <c r="DO14" i="9"/>
  <c r="DO13" i="9"/>
  <c r="DO12" i="9"/>
  <c r="DO11" i="9"/>
  <c r="DO10" i="9"/>
  <c r="DO9" i="9"/>
  <c r="DO26" i="9"/>
  <c r="DO20" i="9"/>
  <c r="DN37" i="9"/>
  <c r="DO5" i="9"/>
  <c r="DP6" i="9"/>
  <c r="DK131" i="2"/>
  <c r="DK130" i="2"/>
  <c r="DK129" i="2"/>
  <c r="DK128" i="2"/>
  <c r="DK127" i="2"/>
  <c r="DK126" i="2"/>
  <c r="DK125" i="2"/>
  <c r="DK124" i="2"/>
  <c r="DK123" i="2"/>
  <c r="DK122" i="2"/>
  <c r="DK121" i="2"/>
  <c r="DK120" i="2"/>
  <c r="DK118" i="2"/>
  <c r="DK117" i="2"/>
  <c r="DK116" i="2"/>
  <c r="DK119" i="2"/>
  <c r="DK115" i="2"/>
  <c r="DK114" i="2"/>
  <c r="DK113" i="2"/>
  <c r="DK112" i="2"/>
  <c r="DK111" i="2"/>
  <c r="DK110" i="2"/>
  <c r="DK109" i="2"/>
  <c r="DK108" i="2"/>
  <c r="DK107" i="2"/>
  <c r="DK106" i="2"/>
  <c r="DK105" i="2"/>
  <c r="DG18" i="7"/>
  <c r="DG17" i="7"/>
  <c r="DG16" i="7"/>
  <c r="DI4" i="7"/>
  <c r="DJ5" i="7"/>
  <c r="DJ69" i="2"/>
  <c r="DJ167" i="2" s="1"/>
  <c r="DK67" i="2"/>
  <c r="DK66" i="2"/>
  <c r="DK65" i="2"/>
  <c r="DK64" i="2"/>
  <c r="DK63" i="2"/>
  <c r="DK62" i="2"/>
  <c r="DK59" i="2"/>
  <c r="DK56" i="2"/>
  <c r="DK47" i="2"/>
  <c r="DK61" i="2"/>
  <c r="DK60" i="2"/>
  <c r="DK58" i="2"/>
  <c r="DK57" i="2"/>
  <c r="DK55" i="2"/>
  <c r="DK49" i="2"/>
  <c r="DK46" i="2"/>
  <c r="DK54" i="2"/>
  <c r="DK53" i="2"/>
  <c r="DK52" i="2"/>
  <c r="DK51" i="2"/>
  <c r="DK43" i="2"/>
  <c r="DK48" i="2"/>
  <c r="DK42" i="2"/>
  <c r="DK41" i="2"/>
  <c r="DK44" i="2"/>
  <c r="DK50" i="2"/>
  <c r="DK45" i="2"/>
  <c r="DK86" i="2"/>
  <c r="DK85" i="2"/>
  <c r="DK96" i="2"/>
  <c r="DK84" i="2"/>
  <c r="DK79" i="2"/>
  <c r="DK88" i="2"/>
  <c r="DK81" i="2"/>
  <c r="DK80" i="2"/>
  <c r="DK91" i="2"/>
  <c r="DK82" i="2"/>
  <c r="DK95" i="2"/>
  <c r="DK89" i="2"/>
  <c r="DK83" i="2"/>
  <c r="DK73" i="2"/>
  <c r="DK77" i="2"/>
  <c r="DK78" i="2"/>
  <c r="DK99" i="2"/>
  <c r="DK98" i="2"/>
  <c r="DK87" i="2"/>
  <c r="DK97" i="2"/>
  <c r="DK94" i="2"/>
  <c r="DK74" i="2"/>
  <c r="DK75" i="2"/>
  <c r="DK93" i="2"/>
  <c r="DK92" i="2"/>
  <c r="DK90" i="2"/>
  <c r="DK76" i="2"/>
  <c r="DJ133" i="2"/>
  <c r="DJ101" i="2"/>
  <c r="DJ170" i="2" s="1"/>
  <c r="DN42" i="9" s="1"/>
  <c r="DK32" i="2"/>
  <c r="DK24" i="2"/>
  <c r="DK23" i="2"/>
  <c r="DK10" i="2"/>
  <c r="DK19" i="2"/>
  <c r="DK13" i="2"/>
  <c r="DK15" i="2"/>
  <c r="DK14" i="2"/>
  <c r="DK30" i="2"/>
  <c r="DK25" i="2"/>
  <c r="DK31" i="2"/>
  <c r="DK20" i="2"/>
  <c r="DK16" i="2"/>
  <c r="DK11" i="2"/>
  <c r="DK26" i="2"/>
  <c r="DK29" i="2"/>
  <c r="DK17" i="2"/>
  <c r="DK22" i="2"/>
  <c r="DK27" i="2"/>
  <c r="DK21" i="2"/>
  <c r="DK12" i="2"/>
  <c r="DK28" i="2"/>
  <c r="DK5" i="2"/>
  <c r="DK35" i="2"/>
  <c r="DK34" i="2"/>
  <c r="DK33" i="2"/>
  <c r="DK18" i="2"/>
  <c r="DK9" i="2"/>
  <c r="DJ37" i="2"/>
  <c r="DJ173" i="2" s="1"/>
  <c r="DL6" i="2"/>
  <c r="DU60" i="11" l="1"/>
  <c r="DL265" i="2"/>
  <c r="DL46" i="9"/>
  <c r="DH4" i="10"/>
  <c r="DI5" i="10"/>
  <c r="DL218" i="2"/>
  <c r="DL43" i="9"/>
  <c r="DM75" i="9"/>
  <c r="DM44" i="9"/>
  <c r="DL81" i="9"/>
  <c r="DL92" i="9"/>
  <c r="DP59" i="9"/>
  <c r="DG16" i="10"/>
  <c r="DI240" i="2"/>
  <c r="DI257" i="2" s="1"/>
  <c r="DI169" i="2"/>
  <c r="DM41" i="9" s="1"/>
  <c r="DJ171" i="2"/>
  <c r="DG18" i="10"/>
  <c r="DG17" i="10"/>
  <c r="DN39" i="9"/>
  <c r="DJ234" i="2"/>
  <c r="DV11" i="11"/>
  <c r="DU10" i="11"/>
  <c r="DP35" i="9"/>
  <c r="DP34" i="9"/>
  <c r="DP33" i="9"/>
  <c r="DP32" i="9"/>
  <c r="DP31" i="9"/>
  <c r="DP25" i="9"/>
  <c r="DP20" i="9"/>
  <c r="DP30" i="9"/>
  <c r="DP29" i="9"/>
  <c r="DP28" i="9"/>
  <c r="DP27" i="9"/>
  <c r="DP24" i="9"/>
  <c r="DP23" i="9"/>
  <c r="DP22" i="9"/>
  <c r="DP21" i="9"/>
  <c r="DP19" i="9"/>
  <c r="DP18" i="9"/>
  <c r="DP17" i="9"/>
  <c r="DP16" i="9"/>
  <c r="DP15" i="9"/>
  <c r="DP10" i="9"/>
  <c r="DP14" i="9"/>
  <c r="DP13" i="9"/>
  <c r="DP12" i="9"/>
  <c r="DP11" i="9"/>
  <c r="DP9" i="9"/>
  <c r="DP26" i="9"/>
  <c r="DO37" i="9"/>
  <c r="DQ6" i="9"/>
  <c r="DP5" i="9"/>
  <c r="DL131" i="2"/>
  <c r="DL130" i="2"/>
  <c r="DL129" i="2"/>
  <c r="DL128" i="2"/>
  <c r="DL127" i="2"/>
  <c r="DL126" i="2"/>
  <c r="DL125" i="2"/>
  <c r="DL124" i="2"/>
  <c r="DL123" i="2"/>
  <c r="DL122" i="2"/>
  <c r="DL121" i="2"/>
  <c r="DL120" i="2"/>
  <c r="DL118" i="2"/>
  <c r="DL117" i="2"/>
  <c r="DL116" i="2"/>
  <c r="DL114" i="2"/>
  <c r="DL119" i="2"/>
  <c r="DL115" i="2"/>
  <c r="DL113" i="2"/>
  <c r="DL112" i="2"/>
  <c r="DL111" i="2"/>
  <c r="DL110" i="2"/>
  <c r="DL109" i="2"/>
  <c r="DL108" i="2"/>
  <c r="DL107" i="2"/>
  <c r="DL106" i="2"/>
  <c r="DL105" i="2"/>
  <c r="DH18" i="7"/>
  <c r="DH17" i="7"/>
  <c r="DH16" i="7"/>
  <c r="DJ4" i="7"/>
  <c r="DK5" i="7"/>
  <c r="DK69" i="2"/>
  <c r="DK167" i="2" s="1"/>
  <c r="DL67" i="2"/>
  <c r="DL66" i="2"/>
  <c r="DL65" i="2"/>
  <c r="DL64" i="2"/>
  <c r="DL63" i="2"/>
  <c r="DL62" i="2"/>
  <c r="DL59" i="2"/>
  <c r="DL56" i="2"/>
  <c r="DL55" i="2"/>
  <c r="DL46" i="2"/>
  <c r="DL43" i="2"/>
  <c r="DL61" i="2"/>
  <c r="DL60" i="2"/>
  <c r="DL58" i="2"/>
  <c r="DL57" i="2"/>
  <c r="DL44" i="2"/>
  <c r="DL54" i="2"/>
  <c r="DL53" i="2"/>
  <c r="DL52" i="2"/>
  <c r="DL51" i="2"/>
  <c r="DL48" i="2"/>
  <c r="DL47" i="2"/>
  <c r="DL42" i="2"/>
  <c r="DL41" i="2"/>
  <c r="DL45" i="2"/>
  <c r="DL50" i="2"/>
  <c r="DL49" i="2"/>
  <c r="DL99" i="2"/>
  <c r="DL98" i="2"/>
  <c r="DL97" i="2"/>
  <c r="DL82" i="2"/>
  <c r="DL80" i="2"/>
  <c r="DL90" i="2"/>
  <c r="DL88" i="2"/>
  <c r="DL81" i="2"/>
  <c r="DL73" i="2"/>
  <c r="DL96" i="2"/>
  <c r="DL84" i="2"/>
  <c r="DL83" i="2"/>
  <c r="DL89" i="2"/>
  <c r="DL74" i="2"/>
  <c r="DL75" i="2"/>
  <c r="DL95" i="2"/>
  <c r="DL76" i="2"/>
  <c r="DL79" i="2"/>
  <c r="DL85" i="2"/>
  <c r="DL86" i="2"/>
  <c r="DL87" i="2"/>
  <c r="DL91" i="2"/>
  <c r="DL92" i="2"/>
  <c r="DL77" i="2"/>
  <c r="DL93" i="2"/>
  <c r="DL78" i="2"/>
  <c r="DL94" i="2"/>
  <c r="DK133" i="2"/>
  <c r="DK101" i="2"/>
  <c r="DL32" i="2"/>
  <c r="DL26" i="2"/>
  <c r="DL12" i="2"/>
  <c r="DL30" i="2"/>
  <c r="DL27" i="2"/>
  <c r="DL23" i="2"/>
  <c r="DL15" i="2"/>
  <c r="DL14" i="2"/>
  <c r="DL21" i="2"/>
  <c r="DL20" i="2"/>
  <c r="DL31" i="2"/>
  <c r="DL24" i="2"/>
  <c r="DL22" i="2"/>
  <c r="DL10" i="2"/>
  <c r="DL25" i="2"/>
  <c r="DL19" i="2"/>
  <c r="DL13" i="2"/>
  <c r="DL11" i="2"/>
  <c r="DL9" i="2"/>
  <c r="DL5" i="2"/>
  <c r="DL35" i="2"/>
  <c r="DL34" i="2"/>
  <c r="DL29" i="2"/>
  <c r="DL28" i="2"/>
  <c r="DL18" i="2"/>
  <c r="DL33" i="2"/>
  <c r="DL17" i="2"/>
  <c r="DL16" i="2"/>
  <c r="DK37" i="2"/>
  <c r="DK173" i="2" s="1"/>
  <c r="DM6" i="2"/>
  <c r="DV60" i="11" l="1"/>
  <c r="DM265" i="2"/>
  <c r="DM46" i="9"/>
  <c r="DI4" i="10"/>
  <c r="DJ5" i="10"/>
  <c r="DM218" i="2"/>
  <c r="DK170" i="2"/>
  <c r="DO42" i="9" s="1"/>
  <c r="DM92" i="9"/>
  <c r="DN44" i="9"/>
  <c r="DM43" i="9"/>
  <c r="DM81" i="9"/>
  <c r="DN75" i="9"/>
  <c r="DQ59" i="9"/>
  <c r="DJ251" i="2"/>
  <c r="DJ269" i="2" s="1"/>
  <c r="DJ240" i="2"/>
  <c r="DJ257" i="2" s="1"/>
  <c r="DJ169" i="2"/>
  <c r="DN41" i="9" s="1"/>
  <c r="DK171" i="2"/>
  <c r="DH18" i="10"/>
  <c r="DH17" i="10"/>
  <c r="DH16" i="10"/>
  <c r="DO39" i="9"/>
  <c r="DK234" i="2"/>
  <c r="DW11" i="11"/>
  <c r="DV10" i="11"/>
  <c r="DQ35" i="9"/>
  <c r="DQ34" i="9"/>
  <c r="DQ33" i="9"/>
  <c r="DQ32" i="9"/>
  <c r="DQ31" i="9"/>
  <c r="DQ30" i="9"/>
  <c r="DQ29" i="9"/>
  <c r="DQ28" i="9"/>
  <c r="DQ27" i="9"/>
  <c r="DQ24" i="9"/>
  <c r="DQ23" i="9"/>
  <c r="DQ22" i="9"/>
  <c r="DQ21" i="9"/>
  <c r="DQ19" i="9"/>
  <c r="DQ18" i="9"/>
  <c r="DQ17" i="9"/>
  <c r="DQ16" i="9"/>
  <c r="DQ15" i="9"/>
  <c r="DQ14" i="9"/>
  <c r="DQ13" i="9"/>
  <c r="DQ12" i="9"/>
  <c r="DQ11" i="9"/>
  <c r="DQ10" i="9"/>
  <c r="DQ9" i="9"/>
  <c r="DQ25" i="9"/>
  <c r="DQ26" i="9"/>
  <c r="DQ20" i="9"/>
  <c r="DP37" i="9"/>
  <c r="DQ5" i="9"/>
  <c r="DR6" i="9"/>
  <c r="DM131" i="2"/>
  <c r="DM130" i="2"/>
  <c r="DM129" i="2"/>
  <c r="DM128" i="2"/>
  <c r="DM127" i="2"/>
  <c r="DM126" i="2"/>
  <c r="DM125" i="2"/>
  <c r="DM124" i="2"/>
  <c r="DM123" i="2"/>
  <c r="DM122" i="2"/>
  <c r="DM121" i="2"/>
  <c r="DM120" i="2"/>
  <c r="DM117" i="2"/>
  <c r="DM116" i="2"/>
  <c r="DM114" i="2"/>
  <c r="DM119" i="2"/>
  <c r="DM118" i="2"/>
  <c r="DM115" i="2"/>
  <c r="DM113" i="2"/>
  <c r="DM112" i="2"/>
  <c r="DM111" i="2"/>
  <c r="DM110" i="2"/>
  <c r="DM109" i="2"/>
  <c r="DM108" i="2"/>
  <c r="DM107" i="2"/>
  <c r="DM106" i="2"/>
  <c r="DM105" i="2"/>
  <c r="DI18" i="7"/>
  <c r="DI17" i="7"/>
  <c r="DI16" i="7"/>
  <c r="DK4" i="7"/>
  <c r="DL5" i="7"/>
  <c r="DL69" i="2"/>
  <c r="DL167" i="2" s="1"/>
  <c r="DM67" i="2"/>
  <c r="DM66" i="2"/>
  <c r="DM65" i="2"/>
  <c r="DM64" i="2"/>
  <c r="DM63" i="2"/>
  <c r="DM62" i="2"/>
  <c r="DM59" i="2"/>
  <c r="DM56" i="2"/>
  <c r="DM61" i="2"/>
  <c r="DM60" i="2"/>
  <c r="DM58" i="2"/>
  <c r="DM57" i="2"/>
  <c r="DM55" i="2"/>
  <c r="DM50" i="2"/>
  <c r="DM47" i="2"/>
  <c r="DM54" i="2"/>
  <c r="DM53" i="2"/>
  <c r="DM52" i="2"/>
  <c r="DM51" i="2"/>
  <c r="DM49" i="2"/>
  <c r="DM48" i="2"/>
  <c r="DM42" i="2"/>
  <c r="DM41" i="2"/>
  <c r="DM44" i="2"/>
  <c r="DM46" i="2"/>
  <c r="DM43" i="2"/>
  <c r="DM45" i="2"/>
  <c r="DM98" i="2"/>
  <c r="DM97" i="2"/>
  <c r="DM96" i="2"/>
  <c r="DM89" i="2"/>
  <c r="DM91" i="2"/>
  <c r="DM88" i="2"/>
  <c r="DM90" i="2"/>
  <c r="DM79" i="2"/>
  <c r="DM92" i="2"/>
  <c r="DM95" i="2"/>
  <c r="DM78" i="2"/>
  <c r="DM87" i="2"/>
  <c r="DM73" i="2"/>
  <c r="DM84" i="2"/>
  <c r="DM74" i="2"/>
  <c r="DM75" i="2"/>
  <c r="DM82" i="2"/>
  <c r="DM76" i="2"/>
  <c r="DM85" i="2"/>
  <c r="DM80" i="2"/>
  <c r="DM86" i="2"/>
  <c r="DM77" i="2"/>
  <c r="DM93" i="2"/>
  <c r="DM81" i="2"/>
  <c r="DM83" i="2"/>
  <c r="DM99" i="2"/>
  <c r="DM94" i="2"/>
  <c r="DL133" i="2"/>
  <c r="DL101" i="2"/>
  <c r="DM25" i="2"/>
  <c r="DM31" i="2"/>
  <c r="DM11" i="2"/>
  <c r="DM32" i="2"/>
  <c r="DM30" i="2"/>
  <c r="DM29" i="2"/>
  <c r="DM14" i="2"/>
  <c r="DM27" i="2"/>
  <c r="DM16" i="2"/>
  <c r="DM13" i="2"/>
  <c r="DM23" i="2"/>
  <c r="DM22" i="2"/>
  <c r="DM18" i="2"/>
  <c r="DM17" i="2"/>
  <c r="DM26" i="2"/>
  <c r="DM21" i="2"/>
  <c r="DM15" i="2"/>
  <c r="DM12" i="2"/>
  <c r="DM10" i="2"/>
  <c r="DM24" i="2"/>
  <c r="DM19" i="2"/>
  <c r="DM20" i="2"/>
  <c r="DM33" i="2"/>
  <c r="DM28" i="2"/>
  <c r="DM9" i="2"/>
  <c r="DM5" i="2"/>
  <c r="DM35" i="2"/>
  <c r="DM34" i="2"/>
  <c r="DL37" i="2"/>
  <c r="DL173" i="2" s="1"/>
  <c r="DN6" i="2"/>
  <c r="DW60" i="11" l="1"/>
  <c r="DN265" i="2"/>
  <c r="DN46" i="9"/>
  <c r="DJ4" i="10"/>
  <c r="DK5" i="10"/>
  <c r="DN218" i="2"/>
  <c r="DL170" i="2"/>
  <c r="DP42" i="9" s="1"/>
  <c r="DO44" i="9"/>
  <c r="DN43" i="9"/>
  <c r="DN81" i="9"/>
  <c r="DN92" i="9"/>
  <c r="DO75" i="9"/>
  <c r="DR59" i="9"/>
  <c r="DK251" i="2"/>
  <c r="DK269" i="2" s="1"/>
  <c r="DK240" i="2"/>
  <c r="DK257" i="2" s="1"/>
  <c r="DK169" i="2"/>
  <c r="DO41" i="9" s="1"/>
  <c r="DL171" i="2"/>
  <c r="DI18" i="10"/>
  <c r="DI17" i="10"/>
  <c r="DI16" i="10"/>
  <c r="DP39" i="9"/>
  <c r="DL234" i="2"/>
  <c r="DL251" i="2" s="1"/>
  <c r="DL269" i="2" s="1"/>
  <c r="DX11" i="11"/>
  <c r="DW10" i="11"/>
  <c r="DR35" i="9"/>
  <c r="DR34" i="9"/>
  <c r="DR33" i="9"/>
  <c r="DR32" i="9"/>
  <c r="DR31" i="9"/>
  <c r="DR26" i="9"/>
  <c r="DR30" i="9"/>
  <c r="DR29" i="9"/>
  <c r="DR28" i="9"/>
  <c r="DR27" i="9"/>
  <c r="DR25" i="9"/>
  <c r="DR24" i="9"/>
  <c r="DR23" i="9"/>
  <c r="DR22" i="9"/>
  <c r="DR21" i="9"/>
  <c r="DR20" i="9"/>
  <c r="DR19" i="9"/>
  <c r="DR18" i="9"/>
  <c r="DR17" i="9"/>
  <c r="DR16" i="9"/>
  <c r="DR15" i="9"/>
  <c r="DR10" i="9"/>
  <c r="DR14" i="9"/>
  <c r="DR13" i="9"/>
  <c r="DR12" i="9"/>
  <c r="DR11" i="9"/>
  <c r="DR9" i="9"/>
  <c r="DS6" i="9"/>
  <c r="DR5" i="9"/>
  <c r="DQ37" i="9"/>
  <c r="DN131" i="2"/>
  <c r="DN130" i="2"/>
  <c r="DN129" i="2"/>
  <c r="DN128" i="2"/>
  <c r="DN127" i="2"/>
  <c r="DN126" i="2"/>
  <c r="DN125" i="2"/>
  <c r="DN124" i="2"/>
  <c r="DN123" i="2"/>
  <c r="DN122" i="2"/>
  <c r="DN121" i="2"/>
  <c r="DN120" i="2"/>
  <c r="DN118" i="2"/>
  <c r="DN117" i="2"/>
  <c r="DN116" i="2"/>
  <c r="DN114" i="2"/>
  <c r="DN119" i="2"/>
  <c r="DN115" i="2"/>
  <c r="DN113" i="2"/>
  <c r="DN112" i="2"/>
  <c r="DN111" i="2"/>
  <c r="DN110" i="2"/>
  <c r="DN109" i="2"/>
  <c r="DN108" i="2"/>
  <c r="DN107" i="2"/>
  <c r="DN106" i="2"/>
  <c r="DN105" i="2"/>
  <c r="DJ18" i="7"/>
  <c r="DJ17" i="7"/>
  <c r="DJ16" i="7"/>
  <c r="DM69" i="2"/>
  <c r="DM167" i="2" s="1"/>
  <c r="DM5" i="7"/>
  <c r="DL4" i="7"/>
  <c r="DN67" i="2"/>
  <c r="DN66" i="2"/>
  <c r="DN65" i="2"/>
  <c r="DN64" i="2"/>
  <c r="DN63" i="2"/>
  <c r="DN62" i="2"/>
  <c r="DN59" i="2"/>
  <c r="DN56" i="2"/>
  <c r="DN55" i="2"/>
  <c r="DN50" i="2"/>
  <c r="DN49" i="2"/>
  <c r="DN47" i="2"/>
  <c r="DN61" i="2"/>
  <c r="DN60" i="2"/>
  <c r="DN58" i="2"/>
  <c r="DN57" i="2"/>
  <c r="DN54" i="2"/>
  <c r="DN53" i="2"/>
  <c r="DN52" i="2"/>
  <c r="DN51" i="2"/>
  <c r="DN48" i="2"/>
  <c r="DN42" i="2"/>
  <c r="DN41" i="2"/>
  <c r="DN45" i="2"/>
  <c r="DN43" i="2"/>
  <c r="DN46" i="2"/>
  <c r="DN44" i="2"/>
  <c r="DN80" i="2"/>
  <c r="DN99" i="2"/>
  <c r="DN97" i="2"/>
  <c r="DN95" i="2"/>
  <c r="DN89" i="2"/>
  <c r="DN83" i="2"/>
  <c r="DN91" i="2"/>
  <c r="DN88" i="2"/>
  <c r="DN79" i="2"/>
  <c r="DN96" i="2"/>
  <c r="DN73" i="2"/>
  <c r="DN74" i="2"/>
  <c r="DN77" i="2"/>
  <c r="DN75" i="2"/>
  <c r="DN76" i="2"/>
  <c r="DN85" i="2"/>
  <c r="DN86" i="2"/>
  <c r="DN87" i="2"/>
  <c r="DN90" i="2"/>
  <c r="DN92" i="2"/>
  <c r="DN84" i="2"/>
  <c r="DN93" i="2"/>
  <c r="DN78" i="2"/>
  <c r="DN81" i="2"/>
  <c r="DN94" i="2"/>
  <c r="DN98" i="2"/>
  <c r="DN82" i="2"/>
  <c r="DM133" i="2"/>
  <c r="DM101" i="2"/>
  <c r="DN29" i="2"/>
  <c r="DN24" i="2"/>
  <c r="DN9" i="2"/>
  <c r="DN31" i="2"/>
  <c r="DN25" i="2"/>
  <c r="DN21" i="2"/>
  <c r="DN23" i="2"/>
  <c r="DN17" i="2"/>
  <c r="DN12" i="2"/>
  <c r="DN30" i="2"/>
  <c r="DN19" i="2"/>
  <c r="DN13" i="2"/>
  <c r="DN20" i="2"/>
  <c r="DN27" i="2"/>
  <c r="DN28" i="2"/>
  <c r="DN26" i="2"/>
  <c r="DN22" i="2"/>
  <c r="DN18" i="2"/>
  <c r="DN5" i="2"/>
  <c r="DN35" i="2"/>
  <c r="DN34" i="2"/>
  <c r="DN33" i="2"/>
  <c r="DN32" i="2"/>
  <c r="DN16" i="2"/>
  <c r="DN15" i="2"/>
  <c r="DN14" i="2"/>
  <c r="DN10" i="2"/>
  <c r="DN11" i="2"/>
  <c r="DM37" i="2"/>
  <c r="DM173" i="2" s="1"/>
  <c r="DO6" i="2"/>
  <c r="DX60" i="11" l="1"/>
  <c r="DO265" i="2"/>
  <c r="DO46" i="9"/>
  <c r="DK4" i="10"/>
  <c r="DL5" i="10"/>
  <c r="DO218" i="2"/>
  <c r="DM170" i="2"/>
  <c r="DQ42" i="9" s="1"/>
  <c r="DO43" i="9"/>
  <c r="DP44" i="9"/>
  <c r="DO81" i="9"/>
  <c r="DO92" i="9"/>
  <c r="DP75" i="9"/>
  <c r="DS59" i="9"/>
  <c r="DL240" i="2"/>
  <c r="DL257" i="2" s="1"/>
  <c r="DL169" i="2"/>
  <c r="DP41" i="9" s="1"/>
  <c r="DM171" i="2"/>
  <c r="DJ18" i="10"/>
  <c r="DJ16" i="10"/>
  <c r="DJ17" i="10"/>
  <c r="DQ39" i="9"/>
  <c r="DM234" i="2"/>
  <c r="DY11" i="11"/>
  <c r="DX10" i="11"/>
  <c r="DS35" i="9"/>
  <c r="DS34" i="9"/>
  <c r="DS33" i="9"/>
  <c r="DS32" i="9"/>
  <c r="DS31" i="9"/>
  <c r="DS30" i="9"/>
  <c r="DS29" i="9"/>
  <c r="DS28" i="9"/>
  <c r="DS27" i="9"/>
  <c r="DS26" i="9"/>
  <c r="DS24" i="9"/>
  <c r="DS23" i="9"/>
  <c r="DS22" i="9"/>
  <c r="DS21" i="9"/>
  <c r="DS19" i="9"/>
  <c r="DS18" i="9"/>
  <c r="DS17" i="9"/>
  <c r="DS16" i="9"/>
  <c r="DS15" i="9"/>
  <c r="DS14" i="9"/>
  <c r="DS13" i="9"/>
  <c r="DS12" i="9"/>
  <c r="DS11" i="9"/>
  <c r="DS10" i="9"/>
  <c r="DS9" i="9"/>
  <c r="DS20" i="9"/>
  <c r="DS25" i="9"/>
  <c r="DT6" i="9"/>
  <c r="DS5" i="9"/>
  <c r="DR37" i="9"/>
  <c r="DO131" i="2"/>
  <c r="DO130" i="2"/>
  <c r="DO129" i="2"/>
  <c r="DO128" i="2"/>
  <c r="DO127" i="2"/>
  <c r="DO126" i="2"/>
  <c r="DO125" i="2"/>
  <c r="DO124" i="2"/>
  <c r="DO123" i="2"/>
  <c r="DO122" i="2"/>
  <c r="DO121" i="2"/>
  <c r="DO120" i="2"/>
  <c r="DO118" i="2"/>
  <c r="DO116" i="2"/>
  <c r="DO119" i="2"/>
  <c r="DO117" i="2"/>
  <c r="DO115" i="2"/>
  <c r="DO114" i="2"/>
  <c r="DO113" i="2"/>
  <c r="DO112" i="2"/>
  <c r="DO111" i="2"/>
  <c r="DO110" i="2"/>
  <c r="DO109" i="2"/>
  <c r="DO108" i="2"/>
  <c r="DO107" i="2"/>
  <c r="DO106" i="2"/>
  <c r="DO105" i="2"/>
  <c r="DK18" i="7"/>
  <c r="DK17" i="7"/>
  <c r="DK16" i="7"/>
  <c r="DM4" i="7"/>
  <c r="DN5" i="7"/>
  <c r="DN69" i="2"/>
  <c r="DN167" i="2" s="1"/>
  <c r="DO67" i="2"/>
  <c r="DO66" i="2"/>
  <c r="DO65" i="2"/>
  <c r="DO64" i="2"/>
  <c r="DO63" i="2"/>
  <c r="DO62" i="2"/>
  <c r="DO59" i="2"/>
  <c r="DO56" i="2"/>
  <c r="DO61" i="2"/>
  <c r="DO60" i="2"/>
  <c r="DO58" i="2"/>
  <c r="DO57" i="2"/>
  <c r="DO55" i="2"/>
  <c r="DO47" i="2"/>
  <c r="DO54" i="2"/>
  <c r="DO53" i="2"/>
  <c r="DO52" i="2"/>
  <c r="DO51" i="2"/>
  <c r="DO49" i="2"/>
  <c r="DO46" i="2"/>
  <c r="DO48" i="2"/>
  <c r="DO42" i="2"/>
  <c r="DO41" i="2"/>
  <c r="DO43" i="2"/>
  <c r="DO45" i="2"/>
  <c r="DO44" i="2"/>
  <c r="DO50" i="2"/>
  <c r="DO98" i="2"/>
  <c r="DO93" i="2"/>
  <c r="DO90" i="2"/>
  <c r="DO96" i="2"/>
  <c r="DO84" i="2"/>
  <c r="DO97" i="2"/>
  <c r="DO94" i="2"/>
  <c r="DO88" i="2"/>
  <c r="DO91" i="2"/>
  <c r="DO89" i="2"/>
  <c r="DO95" i="2"/>
  <c r="DO83" i="2"/>
  <c r="DO81" i="2"/>
  <c r="DO79" i="2"/>
  <c r="DO77" i="2"/>
  <c r="DO73" i="2"/>
  <c r="DO92" i="2"/>
  <c r="DO74" i="2"/>
  <c r="DO75" i="2"/>
  <c r="DO76" i="2"/>
  <c r="DO82" i="2"/>
  <c r="DO80" i="2"/>
  <c r="DO85" i="2"/>
  <c r="DO78" i="2"/>
  <c r="DO86" i="2"/>
  <c r="DO87" i="2"/>
  <c r="DO99" i="2"/>
  <c r="DN37" i="2"/>
  <c r="DN173" i="2" s="1"/>
  <c r="DN133" i="2"/>
  <c r="DN101" i="2"/>
  <c r="DN170" i="2" s="1"/>
  <c r="DR42" i="9" s="1"/>
  <c r="DO30" i="2"/>
  <c r="DO10" i="2"/>
  <c r="DO31" i="2"/>
  <c r="DO13" i="2"/>
  <c r="DO11" i="2"/>
  <c r="DO27" i="2"/>
  <c r="DO23" i="2"/>
  <c r="DO21" i="2"/>
  <c r="DO17" i="2"/>
  <c r="DO9" i="2"/>
  <c r="DO29" i="2"/>
  <c r="DO20" i="2"/>
  <c r="DO18" i="2"/>
  <c r="DO32" i="2"/>
  <c r="DO25" i="2"/>
  <c r="DO22" i="2"/>
  <c r="DO28" i="2"/>
  <c r="DO26" i="2"/>
  <c r="DO15" i="2"/>
  <c r="DO14" i="2"/>
  <c r="DO5" i="2"/>
  <c r="DO24" i="2"/>
  <c r="DO12" i="2"/>
  <c r="DO35" i="2"/>
  <c r="DO34" i="2"/>
  <c r="DO33" i="2"/>
  <c r="DO19" i="2"/>
  <c r="DO16" i="2"/>
  <c r="DP6" i="2"/>
  <c r="DY60" i="11" l="1"/>
  <c r="DP265" i="2"/>
  <c r="DP46" i="9"/>
  <c r="DL4" i="10"/>
  <c r="DM5" i="10"/>
  <c r="DP218" i="2"/>
  <c r="DP43" i="9"/>
  <c r="DQ44" i="9"/>
  <c r="DP81" i="9"/>
  <c r="DP92" i="9"/>
  <c r="DQ75" i="9"/>
  <c r="DT59" i="9"/>
  <c r="DM251" i="2"/>
  <c r="DM269" i="2" s="1"/>
  <c r="DM240" i="2"/>
  <c r="DM257" i="2" s="1"/>
  <c r="DN171" i="2"/>
  <c r="DK18" i="10"/>
  <c r="DK17" i="10"/>
  <c r="DK16" i="10"/>
  <c r="DM169" i="2"/>
  <c r="DQ41" i="9" s="1"/>
  <c r="DR39" i="9"/>
  <c r="DN234" i="2"/>
  <c r="DN251" i="2" s="1"/>
  <c r="DN269" i="2" s="1"/>
  <c r="DZ11" i="11"/>
  <c r="DY10" i="11"/>
  <c r="DT35" i="9"/>
  <c r="DT34" i="9"/>
  <c r="DT33" i="9"/>
  <c r="DT32" i="9"/>
  <c r="DT31" i="9"/>
  <c r="DT26" i="9"/>
  <c r="DT30" i="9"/>
  <c r="DT29" i="9"/>
  <c r="DT28" i="9"/>
  <c r="DT27" i="9"/>
  <c r="DT24" i="9"/>
  <c r="DT23" i="9"/>
  <c r="DT22" i="9"/>
  <c r="DT21" i="9"/>
  <c r="DT19" i="9"/>
  <c r="DT18" i="9"/>
  <c r="DT17" i="9"/>
  <c r="DT16" i="9"/>
  <c r="DT15" i="9"/>
  <c r="DT14" i="9"/>
  <c r="DT13" i="9"/>
  <c r="DT12" i="9"/>
  <c r="DT11" i="9"/>
  <c r="DT10" i="9"/>
  <c r="DT9" i="9"/>
  <c r="DT25" i="9"/>
  <c r="DT20" i="9"/>
  <c r="DS37" i="9"/>
  <c r="DT5" i="9"/>
  <c r="DU6" i="9"/>
  <c r="DP131" i="2"/>
  <c r="DP130" i="2"/>
  <c r="DP129" i="2"/>
  <c r="DP128" i="2"/>
  <c r="DP127" i="2"/>
  <c r="DP126" i="2"/>
  <c r="DP125" i="2"/>
  <c r="DP124" i="2"/>
  <c r="DP123" i="2"/>
  <c r="DP122" i="2"/>
  <c r="DP121" i="2"/>
  <c r="DP120" i="2"/>
  <c r="DP117" i="2"/>
  <c r="DP116" i="2"/>
  <c r="DP114" i="2"/>
  <c r="DP119" i="2"/>
  <c r="DP118" i="2"/>
  <c r="DP115" i="2"/>
  <c r="DP113" i="2"/>
  <c r="DP112" i="2"/>
  <c r="DP111" i="2"/>
  <c r="DP110" i="2"/>
  <c r="DP109" i="2"/>
  <c r="DP108" i="2"/>
  <c r="DP107" i="2"/>
  <c r="DP106" i="2"/>
  <c r="DP105" i="2"/>
  <c r="DL18" i="7"/>
  <c r="DL17" i="7"/>
  <c r="DL16" i="7"/>
  <c r="DN4" i="7"/>
  <c r="DO5" i="7"/>
  <c r="DO69" i="2"/>
  <c r="DO167" i="2" s="1"/>
  <c r="DP67" i="2"/>
  <c r="DP66" i="2"/>
  <c r="DP65" i="2"/>
  <c r="DP64" i="2"/>
  <c r="DP63" i="2"/>
  <c r="DP62" i="2"/>
  <c r="DP59" i="2"/>
  <c r="DP56" i="2"/>
  <c r="DP49" i="2"/>
  <c r="DP61" i="2"/>
  <c r="DP60" i="2"/>
  <c r="DP58" i="2"/>
  <c r="DP57" i="2"/>
  <c r="DP55" i="2"/>
  <c r="DP54" i="2"/>
  <c r="DP53" i="2"/>
  <c r="DP52" i="2"/>
  <c r="DP51" i="2"/>
  <c r="DP46" i="2"/>
  <c r="DP48" i="2"/>
  <c r="DP42" i="2"/>
  <c r="DP41" i="2"/>
  <c r="DP45" i="2"/>
  <c r="DP47" i="2"/>
  <c r="DP50" i="2"/>
  <c r="DP43" i="2"/>
  <c r="DP44" i="2"/>
  <c r="DP83" i="2"/>
  <c r="DP79" i="2"/>
  <c r="DP78" i="2"/>
  <c r="DP96" i="2"/>
  <c r="DP81" i="2"/>
  <c r="DP92" i="2"/>
  <c r="DP84" i="2"/>
  <c r="DP82" i="2"/>
  <c r="DP88" i="2"/>
  <c r="DP80" i="2"/>
  <c r="DP95" i="2"/>
  <c r="DP89" i="2"/>
  <c r="DP87" i="2"/>
  <c r="DP90" i="2"/>
  <c r="DP73" i="2"/>
  <c r="DP74" i="2"/>
  <c r="DP75" i="2"/>
  <c r="DP76" i="2"/>
  <c r="DP85" i="2"/>
  <c r="DP86" i="2"/>
  <c r="DP91" i="2"/>
  <c r="DP93" i="2"/>
  <c r="DP94" i="2"/>
  <c r="DP97" i="2"/>
  <c r="DP98" i="2"/>
  <c r="DP77" i="2"/>
  <c r="DP99" i="2"/>
  <c r="DO101" i="2"/>
  <c r="DO37" i="2"/>
  <c r="DO173" i="2" s="1"/>
  <c r="DO133" i="2"/>
  <c r="DP25" i="2"/>
  <c r="DP16" i="2"/>
  <c r="DP27" i="2"/>
  <c r="DP19" i="2"/>
  <c r="DP11" i="2"/>
  <c r="DP28" i="2"/>
  <c r="DP30" i="2"/>
  <c r="DP29" i="2"/>
  <c r="DP20" i="2"/>
  <c r="DP32" i="2"/>
  <c r="DP31" i="2"/>
  <c r="DP9" i="2"/>
  <c r="DP15" i="2"/>
  <c r="DP14" i="2"/>
  <c r="DP24" i="2"/>
  <c r="DP23" i="2"/>
  <c r="DP13" i="2"/>
  <c r="DP35" i="2"/>
  <c r="DP34" i="2"/>
  <c r="DP33" i="2"/>
  <c r="DP26" i="2"/>
  <c r="DP22" i="2"/>
  <c r="DP5" i="2"/>
  <c r="DP21" i="2"/>
  <c r="DP18" i="2"/>
  <c r="DP17" i="2"/>
  <c r="DP12" i="2"/>
  <c r="DP10" i="2"/>
  <c r="DQ6" i="2"/>
  <c r="DZ60" i="11" l="1"/>
  <c r="DQ265" i="2"/>
  <c r="DQ46" i="9"/>
  <c r="DM4" i="10"/>
  <c r="DN5" i="10"/>
  <c r="DQ218" i="2"/>
  <c r="DO170" i="2"/>
  <c r="DS42" i="9" s="1"/>
  <c r="DQ43" i="9"/>
  <c r="DR44" i="9"/>
  <c r="DQ81" i="9"/>
  <c r="DQ92" i="9"/>
  <c r="DR75" i="9"/>
  <c r="DU59" i="9"/>
  <c r="DN169" i="2"/>
  <c r="DR41" i="9" s="1"/>
  <c r="DN240" i="2"/>
  <c r="DN257" i="2" s="1"/>
  <c r="DO171" i="2"/>
  <c r="DL18" i="10"/>
  <c r="DL17" i="10"/>
  <c r="DL16" i="10"/>
  <c r="DS39" i="9"/>
  <c r="DO234" i="2"/>
  <c r="EA11" i="11"/>
  <c r="DZ10" i="11"/>
  <c r="DU35" i="9"/>
  <c r="DU34" i="9"/>
  <c r="DU33" i="9"/>
  <c r="DU32" i="9"/>
  <c r="DU31" i="9"/>
  <c r="DU30" i="9"/>
  <c r="DU29" i="9"/>
  <c r="DU28" i="9"/>
  <c r="DU27" i="9"/>
  <c r="DU24" i="9"/>
  <c r="DU23" i="9"/>
  <c r="DU22" i="9"/>
  <c r="DU21" i="9"/>
  <c r="DU19" i="9"/>
  <c r="DU18" i="9"/>
  <c r="DU17" i="9"/>
  <c r="DU16" i="9"/>
  <c r="DU15" i="9"/>
  <c r="DU10" i="9"/>
  <c r="DU14" i="9"/>
  <c r="DU13" i="9"/>
  <c r="DU12" i="9"/>
  <c r="DU11" i="9"/>
  <c r="DU9" i="9"/>
  <c r="DU20" i="9"/>
  <c r="DU26" i="9"/>
  <c r="DU25" i="9"/>
  <c r="DV6" i="9"/>
  <c r="DU5" i="9"/>
  <c r="DT37" i="9"/>
  <c r="DQ131" i="2"/>
  <c r="DQ130" i="2"/>
  <c r="DQ129" i="2"/>
  <c r="DQ128" i="2"/>
  <c r="DQ127" i="2"/>
  <c r="DQ126" i="2"/>
  <c r="DQ125" i="2"/>
  <c r="DQ124" i="2"/>
  <c r="DQ123" i="2"/>
  <c r="DQ122" i="2"/>
  <c r="DQ121" i="2"/>
  <c r="DQ120" i="2"/>
  <c r="DQ118" i="2"/>
  <c r="DQ117" i="2"/>
  <c r="DQ116" i="2"/>
  <c r="DQ114" i="2"/>
  <c r="DQ119" i="2"/>
  <c r="DQ115" i="2"/>
  <c r="DQ113" i="2"/>
  <c r="DQ112" i="2"/>
  <c r="DQ111" i="2"/>
  <c r="DQ110" i="2"/>
  <c r="DQ109" i="2"/>
  <c r="DQ108" i="2"/>
  <c r="DQ107" i="2"/>
  <c r="DQ106" i="2"/>
  <c r="DQ105" i="2"/>
  <c r="DM18" i="7"/>
  <c r="DM17" i="7"/>
  <c r="DM16" i="7"/>
  <c r="DO4" i="7"/>
  <c r="DP5" i="7"/>
  <c r="DP69" i="2"/>
  <c r="DP167" i="2" s="1"/>
  <c r="DQ67" i="2"/>
  <c r="DQ66" i="2"/>
  <c r="DQ65" i="2"/>
  <c r="DQ64" i="2"/>
  <c r="DQ63" i="2"/>
  <c r="DQ62" i="2"/>
  <c r="DQ59" i="2"/>
  <c r="DQ56" i="2"/>
  <c r="DQ55" i="2"/>
  <c r="DQ46" i="2"/>
  <c r="DQ61" i="2"/>
  <c r="DQ60" i="2"/>
  <c r="DQ58" i="2"/>
  <c r="DQ57" i="2"/>
  <c r="DQ50" i="2"/>
  <c r="DQ54" i="2"/>
  <c r="DQ53" i="2"/>
  <c r="DQ52" i="2"/>
  <c r="DQ51" i="2"/>
  <c r="DQ48" i="2"/>
  <c r="DQ42" i="2"/>
  <c r="DQ41" i="2"/>
  <c r="DQ49" i="2"/>
  <c r="DQ47" i="2"/>
  <c r="DQ44" i="2"/>
  <c r="DQ43" i="2"/>
  <c r="DQ45" i="2"/>
  <c r="DQ80" i="2"/>
  <c r="DQ79" i="2"/>
  <c r="DQ81" i="2"/>
  <c r="DQ82" i="2"/>
  <c r="DQ77" i="2"/>
  <c r="DQ99" i="2"/>
  <c r="DQ98" i="2"/>
  <c r="DQ94" i="2"/>
  <c r="DQ93" i="2"/>
  <c r="DQ95" i="2"/>
  <c r="DQ96" i="2"/>
  <c r="DQ92" i="2"/>
  <c r="DQ89" i="2"/>
  <c r="DQ97" i="2"/>
  <c r="DQ91" i="2"/>
  <c r="DQ88" i="2"/>
  <c r="DQ90" i="2"/>
  <c r="DQ73" i="2"/>
  <c r="DQ74" i="2"/>
  <c r="DQ84" i="2"/>
  <c r="DQ75" i="2"/>
  <c r="DQ76" i="2"/>
  <c r="DQ78" i="2"/>
  <c r="DQ85" i="2"/>
  <c r="DQ86" i="2"/>
  <c r="DQ83" i="2"/>
  <c r="DQ87" i="2"/>
  <c r="DP101" i="2"/>
  <c r="DP170" i="2" s="1"/>
  <c r="DT42" i="9" s="1"/>
  <c r="DP133" i="2"/>
  <c r="DQ31" i="2"/>
  <c r="DQ21" i="2"/>
  <c r="DQ19" i="2"/>
  <c r="DQ11" i="2"/>
  <c r="DQ25" i="2"/>
  <c r="DQ18" i="2"/>
  <c r="DQ29" i="2"/>
  <c r="DQ24" i="2"/>
  <c r="DQ23" i="2"/>
  <c r="DQ13" i="2"/>
  <c r="DQ32" i="2"/>
  <c r="DQ30" i="2"/>
  <c r="DQ22" i="2"/>
  <c r="DQ17" i="2"/>
  <c r="DQ16" i="2"/>
  <c r="DQ28" i="2"/>
  <c r="DQ14" i="2"/>
  <c r="DQ27" i="2"/>
  <c r="DQ10" i="2"/>
  <c r="DQ5" i="2"/>
  <c r="DQ15" i="2"/>
  <c r="DQ35" i="2"/>
  <c r="DQ34" i="2"/>
  <c r="DQ33" i="2"/>
  <c r="DQ26" i="2"/>
  <c r="DQ20" i="2"/>
  <c r="DQ12" i="2"/>
  <c r="DQ9" i="2"/>
  <c r="DP37" i="2"/>
  <c r="DP173" i="2" s="1"/>
  <c r="DR6" i="2"/>
  <c r="EA60" i="11" l="1"/>
  <c r="DR265" i="2"/>
  <c r="DR46" i="9"/>
  <c r="DO5" i="10"/>
  <c r="DN4" i="10"/>
  <c r="DR218" i="2"/>
  <c r="DR43" i="9"/>
  <c r="DS44" i="9"/>
  <c r="DO169" i="2"/>
  <c r="DS41" i="9" s="1"/>
  <c r="DR81" i="9"/>
  <c r="DR92" i="9"/>
  <c r="DS75" i="9"/>
  <c r="DV59" i="9"/>
  <c r="DO251" i="2"/>
  <c r="DO269" i="2" s="1"/>
  <c r="DO240" i="2"/>
  <c r="DO257" i="2" s="1"/>
  <c r="DM18" i="10"/>
  <c r="DM17" i="10"/>
  <c r="DM16" i="10"/>
  <c r="DP171" i="2"/>
  <c r="DT39" i="9"/>
  <c r="DP234" i="2"/>
  <c r="DP251" i="2" s="1"/>
  <c r="DP269" i="2" s="1"/>
  <c r="EB11" i="11"/>
  <c r="EA10" i="11"/>
  <c r="DV35" i="9"/>
  <c r="DV34" i="9"/>
  <c r="DV33" i="9"/>
  <c r="DV32" i="9"/>
  <c r="DV31" i="9"/>
  <c r="DV20" i="9"/>
  <c r="DV30" i="9"/>
  <c r="DV29" i="9"/>
  <c r="DV28" i="9"/>
  <c r="DV27" i="9"/>
  <c r="DV26" i="9"/>
  <c r="DV25" i="9"/>
  <c r="DV24" i="9"/>
  <c r="DV23" i="9"/>
  <c r="DV22" i="9"/>
  <c r="DV21" i="9"/>
  <c r="DV19" i="9"/>
  <c r="DV18" i="9"/>
  <c r="DV17" i="9"/>
  <c r="DV16" i="9"/>
  <c r="DV15" i="9"/>
  <c r="DV14" i="9"/>
  <c r="DV13" i="9"/>
  <c r="DV12" i="9"/>
  <c r="DV11" i="9"/>
  <c r="DV10" i="9"/>
  <c r="DV9" i="9"/>
  <c r="DU37" i="9"/>
  <c r="DV5" i="9"/>
  <c r="DW6" i="9"/>
  <c r="DR131" i="2"/>
  <c r="DR130" i="2"/>
  <c r="DR129" i="2"/>
  <c r="DR128" i="2"/>
  <c r="DR127" i="2"/>
  <c r="DR126" i="2"/>
  <c r="DR125" i="2"/>
  <c r="DR124" i="2"/>
  <c r="DR123" i="2"/>
  <c r="DR122" i="2"/>
  <c r="DR121" i="2"/>
  <c r="DR120" i="2"/>
  <c r="DR118" i="2"/>
  <c r="DR116" i="2"/>
  <c r="DR119" i="2"/>
  <c r="DR117" i="2"/>
  <c r="DR115" i="2"/>
  <c r="DR114" i="2"/>
  <c r="DR113" i="2"/>
  <c r="DR112" i="2"/>
  <c r="DR111" i="2"/>
  <c r="DR110" i="2"/>
  <c r="DR109" i="2"/>
  <c r="DR108" i="2"/>
  <c r="DR107" i="2"/>
  <c r="DR106" i="2"/>
  <c r="DR105" i="2"/>
  <c r="DN18" i="7"/>
  <c r="DN17" i="7"/>
  <c r="DN16" i="7"/>
  <c r="DP4" i="7"/>
  <c r="DQ5" i="7"/>
  <c r="DQ69" i="2"/>
  <c r="DQ167" i="2" s="1"/>
  <c r="DR67" i="2"/>
  <c r="DR66" i="2"/>
  <c r="DR65" i="2"/>
  <c r="DR64" i="2"/>
  <c r="DR63" i="2"/>
  <c r="DR62" i="2"/>
  <c r="DR59" i="2"/>
  <c r="DR56" i="2"/>
  <c r="DR44" i="2"/>
  <c r="DR61" i="2"/>
  <c r="DR60" i="2"/>
  <c r="DR58" i="2"/>
  <c r="DR57" i="2"/>
  <c r="DR55" i="2"/>
  <c r="DR46" i="2"/>
  <c r="DR54" i="2"/>
  <c r="DR53" i="2"/>
  <c r="DR52" i="2"/>
  <c r="DR51" i="2"/>
  <c r="DR49" i="2"/>
  <c r="DR47" i="2"/>
  <c r="DR48" i="2"/>
  <c r="DR42" i="2"/>
  <c r="DR41" i="2"/>
  <c r="DR50" i="2"/>
  <c r="DR45" i="2"/>
  <c r="DR43" i="2"/>
  <c r="DR93" i="2"/>
  <c r="DR91" i="2"/>
  <c r="DR97" i="2"/>
  <c r="DR95" i="2"/>
  <c r="DR82" i="2"/>
  <c r="DR88" i="2"/>
  <c r="DR81" i="2"/>
  <c r="DR79" i="2"/>
  <c r="DR96" i="2"/>
  <c r="DR90" i="2"/>
  <c r="DR77" i="2"/>
  <c r="DR89" i="2"/>
  <c r="DR84" i="2"/>
  <c r="DR92" i="2"/>
  <c r="DR73" i="2"/>
  <c r="DR74" i="2"/>
  <c r="DR83" i="2"/>
  <c r="DR80" i="2"/>
  <c r="DR75" i="2"/>
  <c r="DR78" i="2"/>
  <c r="DR99" i="2"/>
  <c r="DR76" i="2"/>
  <c r="DR98" i="2"/>
  <c r="DR94" i="2"/>
  <c r="DR85" i="2"/>
  <c r="DR86" i="2"/>
  <c r="DR87" i="2"/>
  <c r="DQ133" i="2"/>
  <c r="DQ37" i="2"/>
  <c r="DQ173" i="2" s="1"/>
  <c r="DQ101" i="2"/>
  <c r="DR18" i="2"/>
  <c r="DR16" i="2"/>
  <c r="DR9" i="2"/>
  <c r="DR32" i="2"/>
  <c r="DR31" i="2"/>
  <c r="DR28" i="2"/>
  <c r="DR22" i="2"/>
  <c r="DR20" i="2"/>
  <c r="DR25" i="2"/>
  <c r="DR17" i="2"/>
  <c r="DR12" i="2"/>
  <c r="DR29" i="2"/>
  <c r="DR27" i="2"/>
  <c r="DR24" i="2"/>
  <c r="DR11" i="2"/>
  <c r="DR26" i="2"/>
  <c r="DR21" i="2"/>
  <c r="DR19" i="2"/>
  <c r="DR13" i="2"/>
  <c r="DR15" i="2"/>
  <c r="DR35" i="2"/>
  <c r="DR34" i="2"/>
  <c r="DR33" i="2"/>
  <c r="DR14" i="2"/>
  <c r="DR5" i="2"/>
  <c r="DR30" i="2"/>
  <c r="DR23" i="2"/>
  <c r="DR10" i="2"/>
  <c r="DS6" i="2"/>
  <c r="EB60" i="11" l="1"/>
  <c r="DS265" i="2"/>
  <c r="DS46" i="9"/>
  <c r="DP5" i="10"/>
  <c r="DO4" i="10"/>
  <c r="DS218" i="2"/>
  <c r="DQ170" i="2"/>
  <c r="DU42" i="9" s="1"/>
  <c r="DS43" i="9"/>
  <c r="DT75" i="9"/>
  <c r="DT92" i="9" s="1"/>
  <c r="DT44" i="9"/>
  <c r="DS81" i="9"/>
  <c r="DS92" i="9"/>
  <c r="DW59" i="9"/>
  <c r="DN17" i="10"/>
  <c r="DP240" i="2"/>
  <c r="DP257" i="2" s="1"/>
  <c r="DN16" i="10"/>
  <c r="DN18" i="10"/>
  <c r="DQ171" i="2"/>
  <c r="DP169" i="2"/>
  <c r="DT41" i="9" s="1"/>
  <c r="DU39" i="9"/>
  <c r="DQ234" i="2"/>
  <c r="EC11" i="11"/>
  <c r="EB10" i="11"/>
  <c r="DW35" i="9"/>
  <c r="DW34" i="9"/>
  <c r="DW33" i="9"/>
  <c r="DW32" i="9"/>
  <c r="DW31" i="9"/>
  <c r="DW30" i="9"/>
  <c r="DW29" i="9"/>
  <c r="DW28" i="9"/>
  <c r="DW27" i="9"/>
  <c r="DW20" i="9"/>
  <c r="DW24" i="9"/>
  <c r="DW23" i="9"/>
  <c r="DW22" i="9"/>
  <c r="DW21" i="9"/>
  <c r="DW19" i="9"/>
  <c r="DW18" i="9"/>
  <c r="DW17" i="9"/>
  <c r="DW16" i="9"/>
  <c r="DW15" i="9"/>
  <c r="DW14" i="9"/>
  <c r="DW13" i="9"/>
  <c r="DW12" i="9"/>
  <c r="DW11" i="9"/>
  <c r="DW10" i="9"/>
  <c r="DW9" i="9"/>
  <c r="DW25" i="9"/>
  <c r="DW26" i="9"/>
  <c r="DW5" i="9"/>
  <c r="DX6" i="9"/>
  <c r="DV37" i="9"/>
  <c r="DS131" i="2"/>
  <c r="DS130" i="2"/>
  <c r="DS129" i="2"/>
  <c r="DS128" i="2"/>
  <c r="DS127" i="2"/>
  <c r="DS126" i="2"/>
  <c r="DS125" i="2"/>
  <c r="DS124" i="2"/>
  <c r="DS123" i="2"/>
  <c r="DS122" i="2"/>
  <c r="DS121" i="2"/>
  <c r="DS120" i="2"/>
  <c r="DS117" i="2"/>
  <c r="DS116" i="2"/>
  <c r="DS114" i="2"/>
  <c r="DS119" i="2"/>
  <c r="DS118" i="2"/>
  <c r="DS115" i="2"/>
  <c r="DS113" i="2"/>
  <c r="DS112" i="2"/>
  <c r="DS111" i="2"/>
  <c r="DS110" i="2"/>
  <c r="DS109" i="2"/>
  <c r="DS108" i="2"/>
  <c r="DS107" i="2"/>
  <c r="DS106" i="2"/>
  <c r="DS105" i="2"/>
  <c r="DO18" i="7"/>
  <c r="DO17" i="7"/>
  <c r="DO16" i="7"/>
  <c r="DQ4" i="7"/>
  <c r="DR5" i="7"/>
  <c r="DR69" i="2"/>
  <c r="DR167" i="2" s="1"/>
  <c r="DS67" i="2"/>
  <c r="DS66" i="2"/>
  <c r="DS65" i="2"/>
  <c r="DS64" i="2"/>
  <c r="DS63" i="2"/>
  <c r="DS62" i="2"/>
  <c r="DS59" i="2"/>
  <c r="DS56" i="2"/>
  <c r="DS55" i="2"/>
  <c r="DS46" i="2"/>
  <c r="DS44" i="2"/>
  <c r="DS61" i="2"/>
  <c r="DS60" i="2"/>
  <c r="DS58" i="2"/>
  <c r="DS57" i="2"/>
  <c r="DS50" i="2"/>
  <c r="DS54" i="2"/>
  <c r="DS53" i="2"/>
  <c r="DS52" i="2"/>
  <c r="DS51" i="2"/>
  <c r="DS48" i="2"/>
  <c r="DS42" i="2"/>
  <c r="DS41" i="2"/>
  <c r="DS47" i="2"/>
  <c r="DS49" i="2"/>
  <c r="DS45" i="2"/>
  <c r="DS43" i="2"/>
  <c r="DS78" i="2"/>
  <c r="DS84" i="2"/>
  <c r="DS97" i="2"/>
  <c r="DS73" i="2"/>
  <c r="DS88" i="2"/>
  <c r="DS95" i="2"/>
  <c r="DS89" i="2"/>
  <c r="DS92" i="2"/>
  <c r="DS90" i="2"/>
  <c r="DS82" i="2"/>
  <c r="DS96" i="2"/>
  <c r="DS91" i="2"/>
  <c r="DS74" i="2"/>
  <c r="DS75" i="2"/>
  <c r="DS76" i="2"/>
  <c r="DS85" i="2"/>
  <c r="DS86" i="2"/>
  <c r="DS87" i="2"/>
  <c r="DS93" i="2"/>
  <c r="DS94" i="2"/>
  <c r="DS98" i="2"/>
  <c r="DS99" i="2"/>
  <c r="DS81" i="2"/>
  <c r="DS83" i="2"/>
  <c r="DS77" i="2"/>
  <c r="DS79" i="2"/>
  <c r="DS80" i="2"/>
  <c r="DR101" i="2"/>
  <c r="DR170" i="2" s="1"/>
  <c r="DV42" i="9" s="1"/>
  <c r="DR37" i="2"/>
  <c r="DR173" i="2" s="1"/>
  <c r="DR133" i="2"/>
  <c r="DS29" i="2"/>
  <c r="DS26" i="2"/>
  <c r="DS18" i="2"/>
  <c r="DS30" i="2"/>
  <c r="DS24" i="2"/>
  <c r="DS13" i="2"/>
  <c r="DS21" i="2"/>
  <c r="DS12" i="2"/>
  <c r="DS31" i="2"/>
  <c r="DS28" i="2"/>
  <c r="DS15" i="2"/>
  <c r="DS32" i="2"/>
  <c r="DS23" i="2"/>
  <c r="DS14" i="2"/>
  <c r="DS11" i="2"/>
  <c r="DS20" i="2"/>
  <c r="DS17" i="2"/>
  <c r="DS27" i="2"/>
  <c r="DS35" i="2"/>
  <c r="DS33" i="2"/>
  <c r="DS16" i="2"/>
  <c r="DS5" i="2"/>
  <c r="DS34" i="2"/>
  <c r="DS19" i="2"/>
  <c r="DS25" i="2"/>
  <c r="DS22" i="2"/>
  <c r="DS10" i="2"/>
  <c r="DS9" i="2"/>
  <c r="DT6" i="2"/>
  <c r="EC60" i="11" l="1"/>
  <c r="DT265" i="2"/>
  <c r="DT46" i="9"/>
  <c r="DX55" i="9"/>
  <c r="DP4" i="10"/>
  <c r="DQ5" i="10"/>
  <c r="DT218" i="2"/>
  <c r="DU44" i="9"/>
  <c r="DT43" i="9"/>
  <c r="DX42" i="9"/>
  <c r="DX41" i="9"/>
  <c r="DT81" i="9"/>
  <c r="DU75" i="9"/>
  <c r="DX59" i="9"/>
  <c r="DX50" i="9"/>
  <c r="DQ251" i="2"/>
  <c r="DQ269" i="2" s="1"/>
  <c r="DQ169" i="2"/>
  <c r="DU41" i="9" s="1"/>
  <c r="DQ240" i="2"/>
  <c r="DQ257" i="2" s="1"/>
  <c r="DR171" i="2"/>
  <c r="DO18" i="10"/>
  <c r="DO17" i="10"/>
  <c r="DO16" i="10"/>
  <c r="DV39" i="9"/>
  <c r="DR234" i="2"/>
  <c r="DR251" i="2" s="1"/>
  <c r="DR269" i="2" s="1"/>
  <c r="ED11" i="11"/>
  <c r="EC10" i="11"/>
  <c r="DX39" i="9"/>
  <c r="DX35" i="9"/>
  <c r="DX34" i="9"/>
  <c r="DX33" i="9"/>
  <c r="DX32" i="9"/>
  <c r="DX31" i="9"/>
  <c r="DX30" i="9"/>
  <c r="DX29" i="9"/>
  <c r="DX28" i="9"/>
  <c r="DX27" i="9"/>
  <c r="DX25" i="9"/>
  <c r="DX24" i="9"/>
  <c r="DX23" i="9"/>
  <c r="DX22" i="9"/>
  <c r="DX21" i="9"/>
  <c r="DX19" i="9"/>
  <c r="DX18" i="9"/>
  <c r="DX17" i="9"/>
  <c r="DX16" i="9"/>
  <c r="DX15" i="9"/>
  <c r="DX14" i="9"/>
  <c r="DX13" i="9"/>
  <c r="DX12" i="9"/>
  <c r="DX11" i="9"/>
  <c r="DX10" i="9"/>
  <c r="DX9" i="9"/>
  <c r="DX26" i="9"/>
  <c r="DX20" i="9"/>
  <c r="DW37" i="9"/>
  <c r="DY6" i="9"/>
  <c r="DX5" i="9"/>
  <c r="DT131" i="2"/>
  <c r="DT130" i="2"/>
  <c r="DT129" i="2"/>
  <c r="DT128" i="2"/>
  <c r="DT127" i="2"/>
  <c r="DT126" i="2"/>
  <c r="DT125" i="2"/>
  <c r="DT124" i="2"/>
  <c r="DT123" i="2"/>
  <c r="DT122" i="2"/>
  <c r="DT121" i="2"/>
  <c r="DT120" i="2"/>
  <c r="DT118" i="2"/>
  <c r="DT117" i="2"/>
  <c r="DT116" i="2"/>
  <c r="DT114" i="2"/>
  <c r="DT119" i="2"/>
  <c r="DT115" i="2"/>
  <c r="DT113" i="2"/>
  <c r="DT112" i="2"/>
  <c r="DT111" i="2"/>
  <c r="DT110" i="2"/>
  <c r="DT109" i="2"/>
  <c r="DT108" i="2"/>
  <c r="DT107" i="2"/>
  <c r="DT106" i="2"/>
  <c r="DT105" i="2"/>
  <c r="DP18" i="7"/>
  <c r="DP17" i="7"/>
  <c r="DP16" i="7"/>
  <c r="DR4" i="7"/>
  <c r="DS5" i="7"/>
  <c r="DS69" i="2"/>
  <c r="DS167" i="2" s="1"/>
  <c r="DT67" i="2"/>
  <c r="DT66" i="2"/>
  <c r="DT65" i="2"/>
  <c r="DT64" i="2"/>
  <c r="DT63" i="2"/>
  <c r="DT62" i="2"/>
  <c r="DT59" i="2"/>
  <c r="DT56" i="2"/>
  <c r="DT55" i="2"/>
  <c r="DT61" i="2"/>
  <c r="DT60" i="2"/>
  <c r="DT58" i="2"/>
  <c r="DT57" i="2"/>
  <c r="DT47" i="2"/>
  <c r="DT54" i="2"/>
  <c r="DT53" i="2"/>
  <c r="DT52" i="2"/>
  <c r="DT51" i="2"/>
  <c r="DT49" i="2"/>
  <c r="DT43" i="2"/>
  <c r="DT48" i="2"/>
  <c r="DT42" i="2"/>
  <c r="DT41" i="2"/>
  <c r="DT45" i="2"/>
  <c r="DT50" i="2"/>
  <c r="DT46" i="2"/>
  <c r="DT44" i="2"/>
  <c r="DT79" i="2"/>
  <c r="DT82" i="2"/>
  <c r="DT95" i="2"/>
  <c r="DT96" i="2"/>
  <c r="DT97" i="2"/>
  <c r="DT90" i="2"/>
  <c r="DT91" i="2"/>
  <c r="DT92" i="2"/>
  <c r="DT73" i="2"/>
  <c r="DT89" i="2"/>
  <c r="DT88" i="2"/>
  <c r="DT74" i="2"/>
  <c r="DT75" i="2"/>
  <c r="DT76" i="2"/>
  <c r="DT85" i="2"/>
  <c r="DT86" i="2"/>
  <c r="DT84" i="2"/>
  <c r="DT87" i="2"/>
  <c r="DT93" i="2"/>
  <c r="DT94" i="2"/>
  <c r="DT98" i="2"/>
  <c r="DT99" i="2"/>
  <c r="DT77" i="2"/>
  <c r="DT78" i="2"/>
  <c r="DT83" i="2"/>
  <c r="DT81" i="2"/>
  <c r="DT80" i="2"/>
  <c r="DS37" i="2"/>
  <c r="DS173" i="2" s="1"/>
  <c r="DS133" i="2"/>
  <c r="DS101" i="2"/>
  <c r="DT30" i="2"/>
  <c r="DT10" i="2"/>
  <c r="DT12" i="2"/>
  <c r="DT16" i="2"/>
  <c r="DT32" i="2"/>
  <c r="DT29" i="2"/>
  <c r="DT27" i="2"/>
  <c r="DT26" i="2"/>
  <c r="DT21" i="2"/>
  <c r="DT15" i="2"/>
  <c r="DT9" i="2"/>
  <c r="DT24" i="2"/>
  <c r="DT13" i="2"/>
  <c r="DT28" i="2"/>
  <c r="DT25" i="2"/>
  <c r="DT22" i="2"/>
  <c r="DT14" i="2"/>
  <c r="DT19" i="2"/>
  <c r="DT17" i="2"/>
  <c r="DT11" i="2"/>
  <c r="DT5" i="2"/>
  <c r="DT34" i="2"/>
  <c r="DT18" i="2"/>
  <c r="DT35" i="2"/>
  <c r="DT33" i="2"/>
  <c r="DT31" i="2"/>
  <c r="DT23" i="2"/>
  <c r="DT20" i="2"/>
  <c r="DU6" i="2"/>
  <c r="ED60" i="11" l="1"/>
  <c r="DU265" i="2"/>
  <c r="DU46" i="9"/>
  <c r="DQ4" i="10"/>
  <c r="DR5" i="10"/>
  <c r="DU218" i="2"/>
  <c r="DS170" i="2"/>
  <c r="DW42" i="9" s="1"/>
  <c r="DX75" i="9"/>
  <c r="DX92" i="9" s="1"/>
  <c r="DU43" i="9"/>
  <c r="DV44" i="9"/>
  <c r="DY55" i="9"/>
  <c r="DY42" i="9"/>
  <c r="DY41" i="9"/>
  <c r="DU81" i="9"/>
  <c r="DU92" i="9"/>
  <c r="DX52" i="9"/>
  <c r="DX54" i="9"/>
  <c r="DX86" i="9" s="1"/>
  <c r="DX87" i="9"/>
  <c r="DV75" i="9"/>
  <c r="DY59" i="9"/>
  <c r="DY50" i="9"/>
  <c r="DR240" i="2"/>
  <c r="DR257" i="2" s="1"/>
  <c r="DR169" i="2"/>
  <c r="DV41" i="9" s="1"/>
  <c r="DS171" i="2"/>
  <c r="DP18" i="10"/>
  <c r="DP17" i="10"/>
  <c r="DP16" i="10"/>
  <c r="DW39" i="9"/>
  <c r="DS234" i="2"/>
  <c r="EE11" i="11"/>
  <c r="ED10" i="11"/>
  <c r="DR18" i="10"/>
  <c r="DR17" i="10"/>
  <c r="DR16" i="10"/>
  <c r="DY39" i="9"/>
  <c r="DY35" i="9"/>
  <c r="DY34" i="9"/>
  <c r="DY33" i="9"/>
  <c r="DY32" i="9"/>
  <c r="DY31" i="9"/>
  <c r="DY26" i="9"/>
  <c r="DY25" i="9"/>
  <c r="DY30" i="9"/>
  <c r="DY29" i="9"/>
  <c r="DY28" i="9"/>
  <c r="DY27" i="9"/>
  <c r="DY24" i="9"/>
  <c r="DY23" i="9"/>
  <c r="DY22" i="9"/>
  <c r="DY21" i="9"/>
  <c r="DY19" i="9"/>
  <c r="DY18" i="9"/>
  <c r="DY17" i="9"/>
  <c r="DY16" i="9"/>
  <c r="DY15" i="9"/>
  <c r="DY10" i="9"/>
  <c r="DY14" i="9"/>
  <c r="DY13" i="9"/>
  <c r="DY12" i="9"/>
  <c r="DY11" i="9"/>
  <c r="DY9" i="9"/>
  <c r="DY20" i="9"/>
  <c r="DZ6" i="9"/>
  <c r="DY5" i="9"/>
  <c r="DX37" i="9"/>
  <c r="DX44" i="9" s="1"/>
  <c r="DU131" i="2"/>
  <c r="DU130" i="2"/>
  <c r="DU129" i="2"/>
  <c r="DU128" i="2"/>
  <c r="DU127" i="2"/>
  <c r="DU126" i="2"/>
  <c r="DU125" i="2"/>
  <c r="DU124" i="2"/>
  <c r="DU123" i="2"/>
  <c r="DU122" i="2"/>
  <c r="DU121" i="2"/>
  <c r="DU120" i="2"/>
  <c r="DU118" i="2"/>
  <c r="DU117" i="2"/>
  <c r="DU116" i="2"/>
  <c r="DU114" i="2"/>
  <c r="DU119" i="2"/>
  <c r="DU115" i="2"/>
  <c r="DU113" i="2"/>
  <c r="DU112" i="2"/>
  <c r="DU111" i="2"/>
  <c r="DU110" i="2"/>
  <c r="DU109" i="2"/>
  <c r="DU108" i="2"/>
  <c r="DU107" i="2"/>
  <c r="DU106" i="2"/>
  <c r="DU105" i="2"/>
  <c r="DQ18" i="7"/>
  <c r="DQ17" i="7"/>
  <c r="DQ16" i="7"/>
  <c r="DS4" i="7"/>
  <c r="DT5" i="7"/>
  <c r="DT69" i="2"/>
  <c r="DU67" i="2"/>
  <c r="DU66" i="2"/>
  <c r="DU65" i="2"/>
  <c r="DU64" i="2"/>
  <c r="DU63" i="2"/>
  <c r="DU62" i="2"/>
  <c r="DU59" i="2"/>
  <c r="DU56" i="2"/>
  <c r="DU55" i="2"/>
  <c r="DU50" i="2"/>
  <c r="DU44" i="2"/>
  <c r="DU61" i="2"/>
  <c r="DU60" i="2"/>
  <c r="DU58" i="2"/>
  <c r="DU57" i="2"/>
  <c r="DU45" i="2"/>
  <c r="DU54" i="2"/>
  <c r="DU53" i="2"/>
  <c r="DU52" i="2"/>
  <c r="DU51" i="2"/>
  <c r="DU47" i="2"/>
  <c r="DU46" i="2"/>
  <c r="DU48" i="2"/>
  <c r="DU42" i="2"/>
  <c r="DU41" i="2"/>
  <c r="DU49" i="2"/>
  <c r="DU43" i="2"/>
  <c r="DU82" i="2"/>
  <c r="DU96" i="2"/>
  <c r="DU90" i="2"/>
  <c r="DU91" i="2"/>
  <c r="DU88" i="2"/>
  <c r="DU89" i="2"/>
  <c r="DU73" i="2"/>
  <c r="DU74" i="2"/>
  <c r="DU95" i="2"/>
  <c r="DU81" i="2"/>
  <c r="DU75" i="2"/>
  <c r="DU76" i="2"/>
  <c r="DU85" i="2"/>
  <c r="DU86" i="2"/>
  <c r="DU87" i="2"/>
  <c r="DU92" i="2"/>
  <c r="DU93" i="2"/>
  <c r="DU94" i="2"/>
  <c r="DU97" i="2"/>
  <c r="DU98" i="2"/>
  <c r="DU99" i="2"/>
  <c r="DU83" i="2"/>
  <c r="DU79" i="2"/>
  <c r="DU84" i="2"/>
  <c r="DU78" i="2"/>
  <c r="DU77" i="2"/>
  <c r="DU80" i="2"/>
  <c r="DT133" i="2"/>
  <c r="DT101" i="2"/>
  <c r="DU23" i="2"/>
  <c r="DU16" i="2"/>
  <c r="DU29" i="2"/>
  <c r="DU24" i="2"/>
  <c r="DU21" i="2"/>
  <c r="DU20" i="2"/>
  <c r="DU30" i="2"/>
  <c r="DU27" i="2"/>
  <c r="DU19" i="2"/>
  <c r="DU9" i="2"/>
  <c r="DU32" i="2"/>
  <c r="DU14" i="2"/>
  <c r="DU12" i="2"/>
  <c r="DU22" i="2"/>
  <c r="DU26" i="2"/>
  <c r="DU13" i="2"/>
  <c r="DU35" i="2"/>
  <c r="DU33" i="2"/>
  <c r="DU31" i="2"/>
  <c r="DU17" i="2"/>
  <c r="DU5" i="2"/>
  <c r="DU34" i="2"/>
  <c r="DU28" i="2"/>
  <c r="DU25" i="2"/>
  <c r="DU18" i="2"/>
  <c r="DU11" i="2"/>
  <c r="DU15" i="2"/>
  <c r="DU10" i="2"/>
  <c r="DT37" i="2"/>
  <c r="DT173" i="2" s="1"/>
  <c r="DV6" i="2"/>
  <c r="EE60" i="11" l="1"/>
  <c r="DV265" i="2"/>
  <c r="DV46" i="9"/>
  <c r="DZ55" i="9"/>
  <c r="DR4" i="10"/>
  <c r="DS5" i="10"/>
  <c r="DT170" i="2"/>
  <c r="DX43" i="9"/>
  <c r="DX46" i="9"/>
  <c r="DW44" i="9"/>
  <c r="DY75" i="9"/>
  <c r="DY92" i="9" s="1"/>
  <c r="DV43" i="9"/>
  <c r="DZ42" i="9"/>
  <c r="DZ41" i="9"/>
  <c r="DX60" i="9"/>
  <c r="DX84" i="9"/>
  <c r="DV81" i="9"/>
  <c r="DY52" i="9"/>
  <c r="DY87" i="9"/>
  <c r="DY54" i="9"/>
  <c r="DY86" i="9" s="1"/>
  <c r="DV92" i="9"/>
  <c r="DW75" i="9"/>
  <c r="DZ59" i="9"/>
  <c r="DZ50" i="9"/>
  <c r="DS251" i="2"/>
  <c r="DS269" i="2" s="1"/>
  <c r="DV218" i="2"/>
  <c r="DS240" i="2"/>
  <c r="DS257" i="2" s="1"/>
  <c r="DS169" i="2"/>
  <c r="DW41" i="9" s="1"/>
  <c r="DT234" i="2"/>
  <c r="DT251" i="2" s="1"/>
  <c r="DT269" i="2" s="1"/>
  <c r="DT167" i="2"/>
  <c r="DQ18" i="10"/>
  <c r="DQ17" i="10"/>
  <c r="DQ16" i="10"/>
  <c r="EF11" i="11"/>
  <c r="EE10" i="11"/>
  <c r="DS18" i="10"/>
  <c r="DS17" i="10"/>
  <c r="DS16" i="10"/>
  <c r="DZ39" i="9"/>
  <c r="DZ35" i="9"/>
  <c r="DZ34" i="9"/>
  <c r="DZ33" i="9"/>
  <c r="DZ32" i="9"/>
  <c r="DZ31" i="9"/>
  <c r="DZ20" i="9"/>
  <c r="DZ30" i="9"/>
  <c r="DZ29" i="9"/>
  <c r="DZ28" i="9"/>
  <c r="DZ27" i="9"/>
  <c r="DZ24" i="9"/>
  <c r="DZ23" i="9"/>
  <c r="DZ22" i="9"/>
  <c r="DZ21" i="9"/>
  <c r="DZ19" i="9"/>
  <c r="DZ18" i="9"/>
  <c r="DZ17" i="9"/>
  <c r="DZ16" i="9"/>
  <c r="DZ15" i="9"/>
  <c r="DZ14" i="9"/>
  <c r="DZ13" i="9"/>
  <c r="DZ12" i="9"/>
  <c r="DZ11" i="9"/>
  <c r="DZ10" i="9"/>
  <c r="DZ9" i="9"/>
  <c r="DZ26" i="9"/>
  <c r="DZ25" i="9"/>
  <c r="DY37" i="9"/>
  <c r="DY44" i="9" s="1"/>
  <c r="DZ5" i="9"/>
  <c r="EA6" i="9"/>
  <c r="DV131" i="2"/>
  <c r="DV130" i="2"/>
  <c r="DV129" i="2"/>
  <c r="DV128" i="2"/>
  <c r="DV127" i="2"/>
  <c r="DV126" i="2"/>
  <c r="DV125" i="2"/>
  <c r="DV124" i="2"/>
  <c r="DV123" i="2"/>
  <c r="DV122" i="2"/>
  <c r="DV121" i="2"/>
  <c r="DV120" i="2"/>
  <c r="DV118" i="2"/>
  <c r="DV116" i="2"/>
  <c r="DV119" i="2"/>
  <c r="DV117" i="2"/>
  <c r="DV115" i="2"/>
  <c r="DV114" i="2"/>
  <c r="DV113" i="2"/>
  <c r="DV112" i="2"/>
  <c r="DV111" i="2"/>
  <c r="DV110" i="2"/>
  <c r="DV109" i="2"/>
  <c r="DV108" i="2"/>
  <c r="DV107" i="2"/>
  <c r="DV106" i="2"/>
  <c r="DV105" i="2"/>
  <c r="DR18" i="7"/>
  <c r="DR17" i="7"/>
  <c r="DR16" i="7"/>
  <c r="DT4" i="7"/>
  <c r="DU5" i="7"/>
  <c r="DU69" i="2"/>
  <c r="DV67" i="2"/>
  <c r="DV66" i="2"/>
  <c r="DV65" i="2"/>
  <c r="DV64" i="2"/>
  <c r="DV63" i="2"/>
  <c r="DV62" i="2"/>
  <c r="DV59" i="2"/>
  <c r="DV56" i="2"/>
  <c r="DV55" i="2"/>
  <c r="DV47" i="2"/>
  <c r="DV61" i="2"/>
  <c r="DV60" i="2"/>
  <c r="DV58" i="2"/>
  <c r="DV57" i="2"/>
  <c r="DV50" i="2"/>
  <c r="DV46" i="2"/>
  <c r="DV54" i="2"/>
  <c r="DV53" i="2"/>
  <c r="DV52" i="2"/>
  <c r="DV51" i="2"/>
  <c r="DV48" i="2"/>
  <c r="DV42" i="2"/>
  <c r="DV41" i="2"/>
  <c r="DV45" i="2"/>
  <c r="DV43" i="2"/>
  <c r="DV49" i="2"/>
  <c r="DV44" i="2"/>
  <c r="DV99" i="2"/>
  <c r="DV98" i="2"/>
  <c r="DV94" i="2"/>
  <c r="DV93" i="2"/>
  <c r="DV88" i="2"/>
  <c r="DV95" i="2"/>
  <c r="DV89" i="2"/>
  <c r="DV81" i="2"/>
  <c r="DV91" i="2"/>
  <c r="DV82" i="2"/>
  <c r="DV97" i="2"/>
  <c r="DV90" i="2"/>
  <c r="DV92" i="2"/>
  <c r="DV73" i="2"/>
  <c r="DV74" i="2"/>
  <c r="DV75" i="2"/>
  <c r="DV79" i="2"/>
  <c r="DV96" i="2"/>
  <c r="DV78" i="2"/>
  <c r="DV76" i="2"/>
  <c r="DV84" i="2"/>
  <c r="DV85" i="2"/>
  <c r="DV80" i="2"/>
  <c r="DV77" i="2"/>
  <c r="DV86" i="2"/>
  <c r="DV83" i="2"/>
  <c r="DV87" i="2"/>
  <c r="DU133" i="2"/>
  <c r="DU101" i="2"/>
  <c r="DU170" i="2" s="1"/>
  <c r="DV16" i="2"/>
  <c r="DV14" i="2"/>
  <c r="DV32" i="2"/>
  <c r="DV31" i="2"/>
  <c r="DV12" i="2"/>
  <c r="DV22" i="2"/>
  <c r="DV30" i="2"/>
  <c r="DV26" i="2"/>
  <c r="DV29" i="2"/>
  <c r="DV28" i="2"/>
  <c r="DV24" i="2"/>
  <c r="DV20" i="2"/>
  <c r="DV15" i="2"/>
  <c r="DV10" i="2"/>
  <c r="DV21" i="2"/>
  <c r="DV17" i="2"/>
  <c r="DV27" i="2"/>
  <c r="DV25" i="2"/>
  <c r="DV19" i="2"/>
  <c r="DV11" i="2"/>
  <c r="DV9" i="2"/>
  <c r="DV23" i="2"/>
  <c r="DV13" i="2"/>
  <c r="DV34" i="2"/>
  <c r="DV18" i="2"/>
  <c r="DV5" i="2"/>
  <c r="DV35" i="2"/>
  <c r="DV33" i="2"/>
  <c r="DU37" i="2"/>
  <c r="DU173" i="2" s="1"/>
  <c r="DW6" i="2"/>
  <c r="EF60" i="11" l="1"/>
  <c r="DW265" i="2"/>
  <c r="DW46" i="9"/>
  <c r="DY46" i="9"/>
  <c r="DT5" i="10"/>
  <c r="DS4" i="10"/>
  <c r="DW43" i="9"/>
  <c r="DZ75" i="9"/>
  <c r="EA55" i="9"/>
  <c r="DY43" i="9"/>
  <c r="EA42" i="9"/>
  <c r="EA41" i="9"/>
  <c r="DY60" i="9"/>
  <c r="DY84" i="9"/>
  <c r="DW81" i="9"/>
  <c r="DZ52" i="9"/>
  <c r="DZ87" i="9"/>
  <c r="DZ54" i="9"/>
  <c r="DZ86" i="9" s="1"/>
  <c r="DX81" i="9"/>
  <c r="DW92" i="9"/>
  <c r="EA59" i="9"/>
  <c r="EA50" i="9"/>
  <c r="DW218" i="2"/>
  <c r="DT171" i="2"/>
  <c r="DU234" i="2"/>
  <c r="DU251" i="2" s="1"/>
  <c r="DU269" i="2" s="1"/>
  <c r="DU167" i="2"/>
  <c r="EG11" i="11"/>
  <c r="EF10" i="11"/>
  <c r="DT18" i="10"/>
  <c r="DT17" i="10"/>
  <c r="DT16" i="10"/>
  <c r="EA39" i="9"/>
  <c r="EA35" i="9"/>
  <c r="EA34" i="9"/>
  <c r="EA33" i="9"/>
  <c r="EA32" i="9"/>
  <c r="EA31" i="9"/>
  <c r="EA26" i="9"/>
  <c r="EA30" i="9"/>
  <c r="EA29" i="9"/>
  <c r="EA28" i="9"/>
  <c r="EA27" i="9"/>
  <c r="EA20" i="9"/>
  <c r="EA24" i="9"/>
  <c r="EA23" i="9"/>
  <c r="EA22" i="9"/>
  <c r="EA21" i="9"/>
  <c r="EA19" i="9"/>
  <c r="EA18" i="9"/>
  <c r="EA17" i="9"/>
  <c r="EA16" i="9"/>
  <c r="EA15" i="9"/>
  <c r="EA10" i="9"/>
  <c r="EA14" i="9"/>
  <c r="EA13" i="9"/>
  <c r="EA12" i="9"/>
  <c r="EA11" i="9"/>
  <c r="EA9" i="9"/>
  <c r="EA25" i="9"/>
  <c r="DZ37" i="9"/>
  <c r="DZ44" i="9" s="1"/>
  <c r="EB6" i="9"/>
  <c r="EA5" i="9"/>
  <c r="DW105" i="2"/>
  <c r="DW131" i="2"/>
  <c r="DW130" i="2"/>
  <c r="DW129" i="2"/>
  <c r="DW128" i="2"/>
  <c r="DW127" i="2"/>
  <c r="DW126" i="2"/>
  <c r="DW125" i="2"/>
  <c r="DW124" i="2"/>
  <c r="DW123" i="2"/>
  <c r="DW122" i="2"/>
  <c r="DW121" i="2"/>
  <c r="DW120" i="2"/>
  <c r="DW117" i="2"/>
  <c r="DW116" i="2"/>
  <c r="DW114" i="2"/>
  <c r="DW119" i="2"/>
  <c r="DW118" i="2"/>
  <c r="DW115" i="2"/>
  <c r="DW113" i="2"/>
  <c r="DW112" i="2"/>
  <c r="DW111" i="2"/>
  <c r="DW110" i="2"/>
  <c r="DW109" i="2"/>
  <c r="DW108" i="2"/>
  <c r="DW107" i="2"/>
  <c r="DW106" i="2"/>
  <c r="DS18" i="7"/>
  <c r="DS17" i="7"/>
  <c r="DS16" i="7"/>
  <c r="DV69" i="2"/>
  <c r="DU4" i="7"/>
  <c r="DV5" i="7"/>
  <c r="DW67" i="2"/>
  <c r="DW66" i="2"/>
  <c r="DW65" i="2"/>
  <c r="DW64" i="2"/>
  <c r="DW63" i="2"/>
  <c r="DW62" i="2"/>
  <c r="DW59" i="2"/>
  <c r="DW56" i="2"/>
  <c r="DW55" i="2"/>
  <c r="DW49" i="2"/>
  <c r="DW61" i="2"/>
  <c r="DW60" i="2"/>
  <c r="DW58" i="2"/>
  <c r="DW57" i="2"/>
  <c r="DW50" i="2"/>
  <c r="DW46" i="2"/>
  <c r="DW54" i="2"/>
  <c r="DW53" i="2"/>
  <c r="DW52" i="2"/>
  <c r="DW51" i="2"/>
  <c r="DW47" i="2"/>
  <c r="DW48" i="2"/>
  <c r="DW42" i="2"/>
  <c r="DW41" i="2"/>
  <c r="DW45" i="2"/>
  <c r="DW44" i="2"/>
  <c r="DW43" i="2"/>
  <c r="DW79" i="2"/>
  <c r="DW83" i="2"/>
  <c r="DW82" i="2"/>
  <c r="DW81" i="2"/>
  <c r="DW96" i="2"/>
  <c r="DW88" i="2"/>
  <c r="DW91" i="2"/>
  <c r="DW73" i="2"/>
  <c r="DW90" i="2"/>
  <c r="DW74" i="2"/>
  <c r="DW77" i="2"/>
  <c r="DW95" i="2"/>
  <c r="DW75" i="2"/>
  <c r="DW76" i="2"/>
  <c r="DW85" i="2"/>
  <c r="DW86" i="2"/>
  <c r="DW87" i="2"/>
  <c r="DW89" i="2"/>
  <c r="DW92" i="2"/>
  <c r="DW93" i="2"/>
  <c r="DW94" i="2"/>
  <c r="DW97" i="2"/>
  <c r="DW98" i="2"/>
  <c r="DW99" i="2"/>
  <c r="DW78" i="2"/>
  <c r="DW84" i="2"/>
  <c r="DW80" i="2"/>
  <c r="DV37" i="2"/>
  <c r="DV173" i="2" s="1"/>
  <c r="DV133" i="2"/>
  <c r="DV101" i="2"/>
  <c r="DW30" i="2"/>
  <c r="DW28" i="2"/>
  <c r="DW23" i="2"/>
  <c r="DW20" i="2"/>
  <c r="DW18" i="2"/>
  <c r="DW11" i="2"/>
  <c r="DW26" i="2"/>
  <c r="DW19" i="2"/>
  <c r="DW15" i="2"/>
  <c r="DW13" i="2"/>
  <c r="DW9" i="2"/>
  <c r="DW32" i="2"/>
  <c r="DW31" i="2"/>
  <c r="DW17" i="2"/>
  <c r="DW16" i="2"/>
  <c r="DW24" i="2"/>
  <c r="DW27" i="2"/>
  <c r="DW21" i="2"/>
  <c r="DW12" i="2"/>
  <c r="DW35" i="2"/>
  <c r="DW33" i="2"/>
  <c r="DW29" i="2"/>
  <c r="DW25" i="2"/>
  <c r="DW22" i="2"/>
  <c r="DW14" i="2"/>
  <c r="DW10" i="2"/>
  <c r="DW5" i="2"/>
  <c r="DW34" i="2"/>
  <c r="DX6" i="2"/>
  <c r="EG60" i="11" l="1"/>
  <c r="DX265" i="2"/>
  <c r="DZ46" i="9"/>
  <c r="EB55" i="9"/>
  <c r="DU5" i="10"/>
  <c r="DT4" i="10"/>
  <c r="DV170" i="2"/>
  <c r="DZ92" i="9"/>
  <c r="EA75" i="9"/>
  <c r="EA92" i="9" s="1"/>
  <c r="DZ43" i="9"/>
  <c r="EB42" i="9"/>
  <c r="EB41" i="9"/>
  <c r="DZ60" i="9"/>
  <c r="DZ84" i="9"/>
  <c r="DY81" i="9"/>
  <c r="EA52" i="9"/>
  <c r="EA54" i="9"/>
  <c r="EA86" i="9" s="1"/>
  <c r="EA87" i="9"/>
  <c r="EB59" i="9"/>
  <c r="EB50" i="9"/>
  <c r="DT240" i="2"/>
  <c r="DT257" i="2" s="1"/>
  <c r="DT169" i="2"/>
  <c r="DX218" i="2"/>
  <c r="DU171" i="2"/>
  <c r="DV234" i="2"/>
  <c r="DV251" i="2" s="1"/>
  <c r="DV269" i="2" s="1"/>
  <c r="DV167" i="2"/>
  <c r="EH11" i="11"/>
  <c r="EG10" i="11"/>
  <c r="DU18" i="10"/>
  <c r="DU17" i="10"/>
  <c r="DU16" i="10"/>
  <c r="EB39" i="9"/>
  <c r="EB35" i="9"/>
  <c r="EB34" i="9"/>
  <c r="EB33" i="9"/>
  <c r="EB32" i="9"/>
  <c r="EB31" i="9"/>
  <c r="EB30" i="9"/>
  <c r="EB29" i="9"/>
  <c r="EB28" i="9"/>
  <c r="EB27" i="9"/>
  <c r="EB26" i="9"/>
  <c r="EB24" i="9"/>
  <c r="EB23" i="9"/>
  <c r="EB22" i="9"/>
  <c r="EB21" i="9"/>
  <c r="EB19" i="9"/>
  <c r="EB18" i="9"/>
  <c r="EB17" i="9"/>
  <c r="EB16" i="9"/>
  <c r="EB15" i="9"/>
  <c r="EB14" i="9"/>
  <c r="EB13" i="9"/>
  <c r="EB12" i="9"/>
  <c r="EB11" i="9"/>
  <c r="EB10" i="9"/>
  <c r="EB9" i="9"/>
  <c r="EB20" i="9"/>
  <c r="EB25" i="9"/>
  <c r="EA37" i="9"/>
  <c r="EA44" i="9" s="1"/>
  <c r="EB5" i="9"/>
  <c r="EC6" i="9"/>
  <c r="DX131" i="2"/>
  <c r="DX130" i="2"/>
  <c r="DX129" i="2"/>
  <c r="DX128" i="2"/>
  <c r="DX127" i="2"/>
  <c r="DX126" i="2"/>
  <c r="DX125" i="2"/>
  <c r="DX124" i="2"/>
  <c r="DX123" i="2"/>
  <c r="DX122" i="2"/>
  <c r="DX121" i="2"/>
  <c r="DX120" i="2"/>
  <c r="DX118" i="2"/>
  <c r="DX117" i="2"/>
  <c r="DX116" i="2"/>
  <c r="DX114" i="2"/>
  <c r="DX119" i="2"/>
  <c r="DX115" i="2"/>
  <c r="DX113" i="2"/>
  <c r="DX112" i="2"/>
  <c r="DX111" i="2"/>
  <c r="DX110" i="2"/>
  <c r="DX109" i="2"/>
  <c r="DX108" i="2"/>
  <c r="DX107" i="2"/>
  <c r="DX106" i="2"/>
  <c r="DX105" i="2"/>
  <c r="DT18" i="7"/>
  <c r="DT17" i="7"/>
  <c r="DT16" i="7"/>
  <c r="DW5" i="7"/>
  <c r="DV4" i="7"/>
  <c r="DW69" i="2"/>
  <c r="DX67" i="2"/>
  <c r="DX66" i="2"/>
  <c r="DX65" i="2"/>
  <c r="DX64" i="2"/>
  <c r="DX63" i="2"/>
  <c r="DX62" i="2"/>
  <c r="DX59" i="2"/>
  <c r="DX56" i="2"/>
  <c r="DX55" i="2"/>
  <c r="DX50" i="2"/>
  <c r="DX44" i="2"/>
  <c r="DX43" i="2"/>
  <c r="DX61" i="2"/>
  <c r="DX60" i="2"/>
  <c r="DX58" i="2"/>
  <c r="DX57" i="2"/>
  <c r="DX49" i="2"/>
  <c r="DX54" i="2"/>
  <c r="DX53" i="2"/>
  <c r="DX52" i="2"/>
  <c r="DX51" i="2"/>
  <c r="DX47" i="2"/>
  <c r="DX46" i="2"/>
  <c r="DX48" i="2"/>
  <c r="DX42" i="2"/>
  <c r="DX41" i="2"/>
  <c r="DX45" i="2"/>
  <c r="DX95" i="2"/>
  <c r="DX97" i="2"/>
  <c r="DX81" i="2"/>
  <c r="DX77" i="2"/>
  <c r="DX79" i="2"/>
  <c r="DX84" i="2"/>
  <c r="DX80" i="2"/>
  <c r="DX82" i="2"/>
  <c r="DX78" i="2"/>
  <c r="DX83" i="2"/>
  <c r="DX99" i="2"/>
  <c r="DX98" i="2"/>
  <c r="DX96" i="2"/>
  <c r="DX94" i="2"/>
  <c r="DX93" i="2"/>
  <c r="DX91" i="2"/>
  <c r="DX87" i="2"/>
  <c r="DX86" i="2"/>
  <c r="DX85" i="2"/>
  <c r="DX76" i="2"/>
  <c r="DX75" i="2"/>
  <c r="DX74" i="2"/>
  <c r="DX73" i="2"/>
  <c r="DX92" i="2"/>
  <c r="DX88" i="2"/>
  <c r="DX90" i="2"/>
  <c r="DX89" i="2"/>
  <c r="DW37" i="2"/>
  <c r="DW173" i="2" s="1"/>
  <c r="DW133" i="2"/>
  <c r="DW101" i="2"/>
  <c r="DW170" i="2" s="1"/>
  <c r="DX27" i="2"/>
  <c r="DX13" i="2"/>
  <c r="DX30" i="2"/>
  <c r="DX19" i="2"/>
  <c r="DX29" i="2"/>
  <c r="DX20" i="2"/>
  <c r="DX9" i="2"/>
  <c r="DX31" i="2"/>
  <c r="DX28" i="2"/>
  <c r="DX26" i="2"/>
  <c r="DX24" i="2"/>
  <c r="DX14" i="2"/>
  <c r="DX11" i="2"/>
  <c r="DX32" i="2"/>
  <c r="DX16" i="2"/>
  <c r="DX12" i="2"/>
  <c r="DX23" i="2"/>
  <c r="DX21" i="2"/>
  <c r="DX25" i="2"/>
  <c r="DX18" i="2"/>
  <c r="DX10" i="2"/>
  <c r="DX34" i="2"/>
  <c r="DX15" i="2"/>
  <c r="DX5" i="2"/>
  <c r="DX35" i="2"/>
  <c r="DX33" i="2"/>
  <c r="DX22" i="2"/>
  <c r="DX17" i="2"/>
  <c r="DY6" i="2"/>
  <c r="EH60" i="11" l="1"/>
  <c r="DY265" i="2"/>
  <c r="EA46" i="9"/>
  <c r="DU4" i="10"/>
  <c r="DV5" i="10"/>
  <c r="EB75" i="9"/>
  <c r="EB92" i="9" s="1"/>
  <c r="EC55" i="9"/>
  <c r="EA43" i="9"/>
  <c r="EC42" i="9"/>
  <c r="EC41" i="9"/>
  <c r="EA60" i="9"/>
  <c r="EA84" i="9"/>
  <c r="DZ81" i="9"/>
  <c r="EB52" i="9"/>
  <c r="EB54" i="9"/>
  <c r="EB86" i="9" s="1"/>
  <c r="EB87" i="9"/>
  <c r="EC59" i="9"/>
  <c r="EC50" i="9"/>
  <c r="DU240" i="2"/>
  <c r="DU257" i="2" s="1"/>
  <c r="DU169" i="2"/>
  <c r="DY218" i="2"/>
  <c r="DV171" i="2"/>
  <c r="DW234" i="2"/>
  <c r="DW251" i="2" s="1"/>
  <c r="DW269" i="2" s="1"/>
  <c r="DW167" i="2"/>
  <c r="EI11" i="11"/>
  <c r="EH10" i="11"/>
  <c r="DV18" i="10"/>
  <c r="DV17" i="10"/>
  <c r="DV16" i="10"/>
  <c r="EC39" i="9"/>
  <c r="EC35" i="9"/>
  <c r="EC34" i="9"/>
  <c r="EC33" i="9"/>
  <c r="EC32" i="9"/>
  <c r="EC31" i="9"/>
  <c r="EC25" i="9"/>
  <c r="EC30" i="9"/>
  <c r="EC29" i="9"/>
  <c r="EC28" i="9"/>
  <c r="EC27" i="9"/>
  <c r="EC24" i="9"/>
  <c r="EC23" i="9"/>
  <c r="EC22" i="9"/>
  <c r="EC21" i="9"/>
  <c r="EC19" i="9"/>
  <c r="EC18" i="9"/>
  <c r="EC17" i="9"/>
  <c r="EC16" i="9"/>
  <c r="EC15" i="9"/>
  <c r="EC10" i="9"/>
  <c r="EC14" i="9"/>
  <c r="EC13" i="9"/>
  <c r="EC12" i="9"/>
  <c r="EC11" i="9"/>
  <c r="EC9" i="9"/>
  <c r="EC26" i="9"/>
  <c r="EC20" i="9"/>
  <c r="EB37" i="9"/>
  <c r="EB44" i="9" s="1"/>
  <c r="EC5" i="9"/>
  <c r="ED6" i="9"/>
  <c r="DY131" i="2"/>
  <c r="DY130" i="2"/>
  <c r="DY129" i="2"/>
  <c r="DY128" i="2"/>
  <c r="DY127" i="2"/>
  <c r="DY126" i="2"/>
  <c r="DY125" i="2"/>
  <c r="DY124" i="2"/>
  <c r="DY123" i="2"/>
  <c r="DY122" i="2"/>
  <c r="DY121" i="2"/>
  <c r="DY120" i="2"/>
  <c r="DY118" i="2"/>
  <c r="DY117" i="2"/>
  <c r="DY116" i="2"/>
  <c r="DY114" i="2"/>
  <c r="DY119" i="2"/>
  <c r="DY115" i="2"/>
  <c r="DY113" i="2"/>
  <c r="DY112" i="2"/>
  <c r="DY111" i="2"/>
  <c r="DY110" i="2"/>
  <c r="DY109" i="2"/>
  <c r="DY108" i="2"/>
  <c r="DY107" i="2"/>
  <c r="DY106" i="2"/>
  <c r="DY105" i="2"/>
  <c r="DU18" i="7"/>
  <c r="DU17" i="7"/>
  <c r="DU16" i="7"/>
  <c r="DW4" i="7"/>
  <c r="DX5" i="7"/>
  <c r="DX69" i="2"/>
  <c r="DY67" i="2"/>
  <c r="DY66" i="2"/>
  <c r="DY65" i="2"/>
  <c r="DY64" i="2"/>
  <c r="DY63" i="2"/>
  <c r="DY62" i="2"/>
  <c r="DY59" i="2"/>
  <c r="DY56" i="2"/>
  <c r="DY55" i="2"/>
  <c r="DY50" i="2"/>
  <c r="DY46" i="2"/>
  <c r="DY43" i="2"/>
  <c r="DY61" i="2"/>
  <c r="DY60" i="2"/>
  <c r="DY58" i="2"/>
  <c r="DY57" i="2"/>
  <c r="DY44" i="2"/>
  <c r="DY54" i="2"/>
  <c r="DY53" i="2"/>
  <c r="DY52" i="2"/>
  <c r="DY51" i="2"/>
  <c r="DY49" i="2"/>
  <c r="DY48" i="2"/>
  <c r="DY42" i="2"/>
  <c r="DY41" i="2"/>
  <c r="DY45" i="2"/>
  <c r="DY47" i="2"/>
  <c r="DY82" i="2"/>
  <c r="DY77" i="2"/>
  <c r="DY96" i="2"/>
  <c r="DY95" i="2"/>
  <c r="DY92" i="2"/>
  <c r="DY89" i="2"/>
  <c r="DY84" i="2"/>
  <c r="DY91" i="2"/>
  <c r="DY88" i="2"/>
  <c r="DY90" i="2"/>
  <c r="DY73" i="2"/>
  <c r="DY74" i="2"/>
  <c r="DY75" i="2"/>
  <c r="DY76" i="2"/>
  <c r="DY85" i="2"/>
  <c r="DY86" i="2"/>
  <c r="DY87" i="2"/>
  <c r="DY93" i="2"/>
  <c r="DY94" i="2"/>
  <c r="DY97" i="2"/>
  <c r="DY98" i="2"/>
  <c r="DY99" i="2"/>
  <c r="DY78" i="2"/>
  <c r="DY80" i="2"/>
  <c r="DY79" i="2"/>
  <c r="DY83" i="2"/>
  <c r="DY81" i="2"/>
  <c r="DX133" i="2"/>
  <c r="DX37" i="2"/>
  <c r="DX173" i="2" s="1"/>
  <c r="DX101" i="2"/>
  <c r="DY18" i="2"/>
  <c r="DY15" i="2"/>
  <c r="DY9" i="2"/>
  <c r="DY11" i="2"/>
  <c r="DY32" i="2"/>
  <c r="DY30" i="2"/>
  <c r="DY25" i="2"/>
  <c r="DY23" i="2"/>
  <c r="DY17" i="2"/>
  <c r="DY28" i="2"/>
  <c r="DY14" i="2"/>
  <c r="DY22" i="2"/>
  <c r="DY27" i="2"/>
  <c r="DY24" i="2"/>
  <c r="DY19" i="2"/>
  <c r="DY16" i="2"/>
  <c r="DY12" i="2"/>
  <c r="DY13" i="2"/>
  <c r="DY35" i="2"/>
  <c r="DY33" i="2"/>
  <c r="DY31" i="2"/>
  <c r="DY29" i="2"/>
  <c r="DY26" i="2"/>
  <c r="DY20" i="2"/>
  <c r="DY5" i="2"/>
  <c r="DY34" i="2"/>
  <c r="DY21" i="2"/>
  <c r="DY10" i="2"/>
  <c r="DZ6" i="2"/>
  <c r="EI60" i="11" l="1"/>
  <c r="DZ269" i="2"/>
  <c r="DZ257" i="2"/>
  <c r="DZ266" i="2"/>
  <c r="DZ261" i="2"/>
  <c r="DZ265" i="2"/>
  <c r="DZ264" i="2"/>
  <c r="DZ263" i="2"/>
  <c r="DZ262" i="2"/>
  <c r="EB46" i="9"/>
  <c r="ED55" i="9"/>
  <c r="DW5" i="10"/>
  <c r="DV4" i="10"/>
  <c r="DX170" i="2"/>
  <c r="EC75" i="9"/>
  <c r="EC92" i="9" s="1"/>
  <c r="EB43" i="9"/>
  <c r="ED42" i="9"/>
  <c r="ED41" i="9"/>
  <c r="EB60" i="9"/>
  <c r="EB84" i="9"/>
  <c r="EA81" i="9"/>
  <c r="EC52" i="9"/>
  <c r="EC87" i="9"/>
  <c r="EC54" i="9"/>
  <c r="EC86" i="9" s="1"/>
  <c r="ED59" i="9"/>
  <c r="ED50" i="9"/>
  <c r="DV169" i="2"/>
  <c r="DV240" i="2"/>
  <c r="DV257" i="2" s="1"/>
  <c r="DZ218" i="2"/>
  <c r="DW171" i="2"/>
  <c r="DX234" i="2"/>
  <c r="DX251" i="2" s="1"/>
  <c r="DX269" i="2" s="1"/>
  <c r="DX167" i="2"/>
  <c r="EJ11" i="11"/>
  <c r="EI10" i="11"/>
  <c r="DW18" i="10"/>
  <c r="DW17" i="10"/>
  <c r="DW16" i="10"/>
  <c r="ED39" i="9"/>
  <c r="ED35" i="9"/>
  <c r="ED34" i="9"/>
  <c r="ED33" i="9"/>
  <c r="ED32" i="9"/>
  <c r="ED31" i="9"/>
  <c r="ED30" i="9"/>
  <c r="ED29" i="9"/>
  <c r="ED28" i="9"/>
  <c r="ED27" i="9"/>
  <c r="ED26" i="9"/>
  <c r="ED24" i="9"/>
  <c r="ED23" i="9"/>
  <c r="ED22" i="9"/>
  <c r="ED21" i="9"/>
  <c r="ED20" i="9"/>
  <c r="ED19" i="9"/>
  <c r="ED18" i="9"/>
  <c r="ED17" i="9"/>
  <c r="ED16" i="9"/>
  <c r="ED15" i="9"/>
  <c r="ED14" i="9"/>
  <c r="ED13" i="9"/>
  <c r="ED12" i="9"/>
  <c r="ED11" i="9"/>
  <c r="ED10" i="9"/>
  <c r="ED9" i="9"/>
  <c r="ED25" i="9"/>
  <c r="EC37" i="9"/>
  <c r="EC44" i="9" s="1"/>
  <c r="EE6" i="9"/>
  <c r="ED5" i="9"/>
  <c r="DZ131" i="2"/>
  <c r="DZ130" i="2"/>
  <c r="DZ129" i="2"/>
  <c r="DZ128" i="2"/>
  <c r="DZ127" i="2"/>
  <c r="DZ126" i="2"/>
  <c r="DZ125" i="2"/>
  <c r="DZ124" i="2"/>
  <c r="DZ123" i="2"/>
  <c r="DZ122" i="2"/>
  <c r="DZ121" i="2"/>
  <c r="DZ120" i="2"/>
  <c r="DZ116" i="2"/>
  <c r="DZ119" i="2"/>
  <c r="DZ118" i="2"/>
  <c r="DZ117" i="2"/>
  <c r="DZ115" i="2"/>
  <c r="DZ114" i="2"/>
  <c r="DZ113" i="2"/>
  <c r="DZ112" i="2"/>
  <c r="DZ111" i="2"/>
  <c r="DZ110" i="2"/>
  <c r="DZ109" i="2"/>
  <c r="DZ108" i="2"/>
  <c r="DZ107" i="2"/>
  <c r="DZ106" i="2"/>
  <c r="DZ105" i="2"/>
  <c r="DV18" i="7"/>
  <c r="DV17" i="7"/>
  <c r="DV16" i="7"/>
  <c r="DY5" i="7"/>
  <c r="DX4" i="7"/>
  <c r="DY69" i="2"/>
  <c r="DZ67" i="2"/>
  <c r="DZ66" i="2"/>
  <c r="DZ65" i="2"/>
  <c r="DZ64" i="2"/>
  <c r="DZ63" i="2"/>
  <c r="DZ62" i="2"/>
  <c r="DZ59" i="2"/>
  <c r="DZ56" i="2"/>
  <c r="DZ55" i="2"/>
  <c r="DZ44" i="2"/>
  <c r="DZ61" i="2"/>
  <c r="DZ60" i="2"/>
  <c r="DZ58" i="2"/>
  <c r="DZ57" i="2"/>
  <c r="DZ54" i="2"/>
  <c r="DZ53" i="2"/>
  <c r="DZ52" i="2"/>
  <c r="DZ51" i="2"/>
  <c r="DZ48" i="2"/>
  <c r="DZ46" i="2"/>
  <c r="DZ42" i="2"/>
  <c r="DZ41" i="2"/>
  <c r="DZ50" i="2"/>
  <c r="DZ49" i="2"/>
  <c r="DZ47" i="2"/>
  <c r="DZ45" i="2"/>
  <c r="DZ43" i="2"/>
  <c r="DZ98" i="2"/>
  <c r="DZ97" i="2"/>
  <c r="DZ73" i="2"/>
  <c r="DZ96" i="2"/>
  <c r="DZ81" i="2"/>
  <c r="DZ79" i="2"/>
  <c r="DZ77" i="2"/>
  <c r="DZ83" i="2"/>
  <c r="DZ91" i="2"/>
  <c r="DZ84" i="2"/>
  <c r="DZ82" i="2"/>
  <c r="DZ88" i="2"/>
  <c r="DZ92" i="2"/>
  <c r="DZ74" i="2"/>
  <c r="DZ89" i="2"/>
  <c r="DZ75" i="2"/>
  <c r="DZ76" i="2"/>
  <c r="DZ85" i="2"/>
  <c r="DZ86" i="2"/>
  <c r="DZ87" i="2"/>
  <c r="DZ78" i="2"/>
  <c r="DZ90" i="2"/>
  <c r="DZ93" i="2"/>
  <c r="DZ94" i="2"/>
  <c r="DZ80" i="2"/>
  <c r="DZ99" i="2"/>
  <c r="DZ95" i="2"/>
  <c r="DY133" i="2"/>
  <c r="DY101" i="2"/>
  <c r="DY170" i="2" s="1"/>
  <c r="DZ29" i="2"/>
  <c r="U34" i="11" s="1"/>
  <c r="DZ15" i="2"/>
  <c r="U20" i="11" s="1"/>
  <c r="DZ9" i="2"/>
  <c r="U14" i="11" s="1"/>
  <c r="DZ16" i="2"/>
  <c r="U21" i="11" s="1"/>
  <c r="DZ12" i="2"/>
  <c r="U17" i="11" s="1"/>
  <c r="DZ32" i="2"/>
  <c r="U37" i="11" s="1"/>
  <c r="DZ31" i="2"/>
  <c r="U36" i="11" s="1"/>
  <c r="DZ21" i="2"/>
  <c r="U26" i="11" s="1"/>
  <c r="DZ13" i="2"/>
  <c r="U18" i="11" s="1"/>
  <c r="DZ19" i="2"/>
  <c r="U24" i="11" s="1"/>
  <c r="DZ14" i="2"/>
  <c r="U19" i="11" s="1"/>
  <c r="DZ26" i="2"/>
  <c r="U31" i="11" s="1"/>
  <c r="DZ28" i="2"/>
  <c r="U33" i="11" s="1"/>
  <c r="DZ11" i="2"/>
  <c r="U16" i="11" s="1"/>
  <c r="DZ24" i="2"/>
  <c r="U29" i="11" s="1"/>
  <c r="DZ22" i="2"/>
  <c r="U27" i="11" s="1"/>
  <c r="DZ17" i="2"/>
  <c r="U22" i="11" s="1"/>
  <c r="DZ5" i="2"/>
  <c r="DZ34" i="2"/>
  <c r="U39" i="11" s="1"/>
  <c r="DZ30" i="2"/>
  <c r="U35" i="11" s="1"/>
  <c r="DZ27" i="2"/>
  <c r="U32" i="11" s="1"/>
  <c r="DZ35" i="2"/>
  <c r="U40" i="11" s="1"/>
  <c r="DZ33" i="2"/>
  <c r="U38" i="11" s="1"/>
  <c r="DZ23" i="2"/>
  <c r="U28" i="11" s="1"/>
  <c r="DZ25" i="2"/>
  <c r="U30" i="11" s="1"/>
  <c r="DZ20" i="2"/>
  <c r="U25" i="11" s="1"/>
  <c r="DZ18" i="2"/>
  <c r="U23" i="11" s="1"/>
  <c r="DZ10" i="2"/>
  <c r="U15" i="11" s="1"/>
  <c r="DY37" i="2"/>
  <c r="DY173" i="2" s="1"/>
  <c r="EA6" i="2"/>
  <c r="EJ60" i="11" l="1"/>
  <c r="EA267" i="2"/>
  <c r="EA271" i="2" s="1"/>
  <c r="EA269" i="2"/>
  <c r="EA257" i="2"/>
  <c r="EA266" i="2"/>
  <c r="EA264" i="2"/>
  <c r="EA265" i="2"/>
  <c r="EA261" i="2"/>
  <c r="EA263" i="2"/>
  <c r="EA262" i="2"/>
  <c r="EC46" i="9"/>
  <c r="EE55" i="9"/>
  <c r="DW4" i="10"/>
  <c r="DX5" i="10"/>
  <c r="U42" i="11"/>
  <c r="ED75" i="9"/>
  <c r="ED92" i="9" s="1"/>
  <c r="EC43" i="9"/>
  <c r="EE42" i="9"/>
  <c r="EE41" i="9"/>
  <c r="EC60" i="9"/>
  <c r="EC84" i="9"/>
  <c r="EB81" i="9"/>
  <c r="ED52" i="9"/>
  <c r="ED87" i="9"/>
  <c r="ED54" i="9"/>
  <c r="ED86" i="9" s="1"/>
  <c r="EE59" i="9"/>
  <c r="EE50" i="9"/>
  <c r="EA218" i="2"/>
  <c r="DW240" i="2"/>
  <c r="DW257" i="2" s="1"/>
  <c r="DW169" i="2"/>
  <c r="DX171" i="2"/>
  <c r="DY234" i="2"/>
  <c r="DY251" i="2" s="1"/>
  <c r="DY269" i="2" s="1"/>
  <c r="DY167" i="2"/>
  <c r="EK11" i="11"/>
  <c r="EJ10" i="11"/>
  <c r="DX18" i="10"/>
  <c r="DX17" i="10"/>
  <c r="DX16" i="10"/>
  <c r="EE39" i="9"/>
  <c r="EE35" i="9"/>
  <c r="EE34" i="9"/>
  <c r="EE33" i="9"/>
  <c r="EE32" i="9"/>
  <c r="EE31" i="9"/>
  <c r="EE25" i="9"/>
  <c r="EE30" i="9"/>
  <c r="EE29" i="9"/>
  <c r="EE28" i="9"/>
  <c r="EE27" i="9"/>
  <c r="EE24" i="9"/>
  <c r="EE23" i="9"/>
  <c r="EE22" i="9"/>
  <c r="EE21" i="9"/>
  <c r="EE19" i="9"/>
  <c r="EE18" i="9"/>
  <c r="EE17" i="9"/>
  <c r="EE16" i="9"/>
  <c r="EE15" i="9"/>
  <c r="EE10" i="9"/>
  <c r="EE14" i="9"/>
  <c r="EE13" i="9"/>
  <c r="EE12" i="9"/>
  <c r="EE11" i="9"/>
  <c r="EE9" i="9"/>
  <c r="EE20" i="9"/>
  <c r="EE26" i="9"/>
  <c r="ED37" i="9"/>
  <c r="ED44" i="9" s="1"/>
  <c r="EE5" i="9"/>
  <c r="EF6" i="9"/>
  <c r="EA131" i="2"/>
  <c r="EA130" i="2"/>
  <c r="EA129" i="2"/>
  <c r="EA128" i="2"/>
  <c r="EA127" i="2"/>
  <c r="EA126" i="2"/>
  <c r="EA125" i="2"/>
  <c r="EA124" i="2"/>
  <c r="EA123" i="2"/>
  <c r="EA122" i="2"/>
  <c r="EA121" i="2"/>
  <c r="EA120" i="2"/>
  <c r="EA118" i="2"/>
  <c r="EA117" i="2"/>
  <c r="EA116" i="2"/>
  <c r="EA114" i="2"/>
  <c r="EA119" i="2"/>
  <c r="EA115" i="2"/>
  <c r="EA113" i="2"/>
  <c r="EA112" i="2"/>
  <c r="EA111" i="2"/>
  <c r="EA110" i="2"/>
  <c r="EA109" i="2"/>
  <c r="EA108" i="2"/>
  <c r="EA107" i="2"/>
  <c r="EA106" i="2"/>
  <c r="EA105" i="2"/>
  <c r="DW18" i="7"/>
  <c r="DW17" i="7"/>
  <c r="DW16" i="7"/>
  <c r="DY4" i="7"/>
  <c r="DZ5" i="7"/>
  <c r="DZ69" i="2"/>
  <c r="EA67" i="2"/>
  <c r="EA66" i="2"/>
  <c r="EA65" i="2"/>
  <c r="EA64" i="2"/>
  <c r="EA63" i="2"/>
  <c r="EA62" i="2"/>
  <c r="EA59" i="2"/>
  <c r="EA56" i="2"/>
  <c r="EA55" i="2"/>
  <c r="EA49" i="2"/>
  <c r="EA47" i="2"/>
  <c r="EA61" i="2"/>
  <c r="EA60" i="2"/>
  <c r="EA58" i="2"/>
  <c r="EA57" i="2"/>
  <c r="EA54" i="2"/>
  <c r="EA53" i="2"/>
  <c r="EA52" i="2"/>
  <c r="EA51" i="2"/>
  <c r="EA43" i="2"/>
  <c r="EA48" i="2"/>
  <c r="EA42" i="2"/>
  <c r="EA41" i="2"/>
  <c r="EA50" i="2"/>
  <c r="EA46" i="2"/>
  <c r="EA45" i="2"/>
  <c r="EA44" i="2"/>
  <c r="EA81" i="2"/>
  <c r="EA80" i="2"/>
  <c r="EA97" i="2"/>
  <c r="EA96" i="2"/>
  <c r="EA88" i="2"/>
  <c r="EA84" i="2"/>
  <c r="EA89" i="2"/>
  <c r="EA73" i="2"/>
  <c r="EA82" i="2"/>
  <c r="EA95" i="2"/>
  <c r="EA92" i="2"/>
  <c r="EA87" i="2"/>
  <c r="EA74" i="2"/>
  <c r="EA75" i="2"/>
  <c r="EA76" i="2"/>
  <c r="EA85" i="2"/>
  <c r="EA86" i="2"/>
  <c r="EA90" i="2"/>
  <c r="EA91" i="2"/>
  <c r="EA93" i="2"/>
  <c r="EA94" i="2"/>
  <c r="EA98" i="2"/>
  <c r="EA99" i="2"/>
  <c r="EA77" i="2"/>
  <c r="EA78" i="2"/>
  <c r="EA83" i="2"/>
  <c r="EA79" i="2"/>
  <c r="DZ133" i="2"/>
  <c r="DZ101" i="2"/>
  <c r="EA21" i="2"/>
  <c r="V26" i="11" s="1"/>
  <c r="EA14" i="2"/>
  <c r="V19" i="11" s="1"/>
  <c r="EA13" i="2"/>
  <c r="V18" i="11" s="1"/>
  <c r="EA20" i="2"/>
  <c r="V25" i="11" s="1"/>
  <c r="EA11" i="2"/>
  <c r="V16" i="11" s="1"/>
  <c r="EA30" i="2"/>
  <c r="V35" i="11" s="1"/>
  <c r="EA29" i="2"/>
  <c r="V34" i="11" s="1"/>
  <c r="EA23" i="2"/>
  <c r="V28" i="11" s="1"/>
  <c r="EA24" i="2"/>
  <c r="V29" i="11" s="1"/>
  <c r="EA28" i="2"/>
  <c r="V33" i="11" s="1"/>
  <c r="EA16" i="2"/>
  <c r="V21" i="11" s="1"/>
  <c r="EA32" i="2"/>
  <c r="V37" i="11" s="1"/>
  <c r="EA18" i="2"/>
  <c r="V23" i="11" s="1"/>
  <c r="EA26" i="2"/>
  <c r="V31" i="11" s="1"/>
  <c r="EA22" i="2"/>
  <c r="V27" i="11" s="1"/>
  <c r="EA10" i="2"/>
  <c r="V15" i="11" s="1"/>
  <c r="EA25" i="2"/>
  <c r="V30" i="11" s="1"/>
  <c r="EA9" i="2"/>
  <c r="V14" i="11" s="1"/>
  <c r="EA35" i="2"/>
  <c r="V40" i="11" s="1"/>
  <c r="EA33" i="2"/>
  <c r="V38" i="11" s="1"/>
  <c r="EA31" i="2"/>
  <c r="V36" i="11" s="1"/>
  <c r="EA17" i="2"/>
  <c r="V22" i="11" s="1"/>
  <c r="EA5" i="2"/>
  <c r="EA34" i="2"/>
  <c r="V39" i="11" s="1"/>
  <c r="EA27" i="2"/>
  <c r="V32" i="11" s="1"/>
  <c r="EA19" i="2"/>
  <c r="V24" i="11" s="1"/>
  <c r="EA15" i="2"/>
  <c r="V20" i="11" s="1"/>
  <c r="EA12" i="2"/>
  <c r="V17" i="11" s="1"/>
  <c r="DZ37" i="2"/>
  <c r="DZ173" i="2" s="1"/>
  <c r="EB6" i="2"/>
  <c r="EK60" i="11" l="1"/>
  <c r="EB267" i="2"/>
  <c r="EB269" i="2"/>
  <c r="EB257" i="2"/>
  <c r="EB266" i="2"/>
  <c r="EB261" i="2"/>
  <c r="EB265" i="2"/>
  <c r="EB264" i="2"/>
  <c r="EB263" i="2"/>
  <c r="EB262" i="2"/>
  <c r="ED46" i="9"/>
  <c r="EF55" i="9"/>
  <c r="DX4" i="10"/>
  <c r="DY5" i="10"/>
  <c r="EB218" i="2"/>
  <c r="V76" i="11"/>
  <c r="U76" i="11"/>
  <c r="DZ170" i="2"/>
  <c r="U59" i="11" s="1"/>
  <c r="V42" i="11"/>
  <c r="EE75" i="9"/>
  <c r="EE92" i="9" s="1"/>
  <c r="ED43" i="9"/>
  <c r="EF42" i="9"/>
  <c r="EF41" i="9"/>
  <c r="ED60" i="9"/>
  <c r="ED84" i="9"/>
  <c r="EC81" i="9"/>
  <c r="EE52" i="9"/>
  <c r="EE87" i="9"/>
  <c r="EE54" i="9"/>
  <c r="EE86" i="9" s="1"/>
  <c r="EF59" i="9"/>
  <c r="EF50" i="9"/>
  <c r="DX240" i="2"/>
  <c r="DX257" i="2" s="1"/>
  <c r="DX169" i="2"/>
  <c r="DY171" i="2"/>
  <c r="DZ234" i="2"/>
  <c r="DZ251" i="2" s="1"/>
  <c r="DZ167" i="2"/>
  <c r="EL11" i="11"/>
  <c r="EK10" i="11"/>
  <c r="DY18" i="10"/>
  <c r="DY17" i="10"/>
  <c r="DY16" i="10"/>
  <c r="EF39" i="9"/>
  <c r="EF35" i="9"/>
  <c r="EF34" i="9"/>
  <c r="EF33" i="9"/>
  <c r="EF32" i="9"/>
  <c r="EF31" i="9"/>
  <c r="EF26" i="9"/>
  <c r="EF30" i="9"/>
  <c r="EF29" i="9"/>
  <c r="EF28" i="9"/>
  <c r="EF27" i="9"/>
  <c r="EF20" i="9"/>
  <c r="EF24" i="9"/>
  <c r="EF23" i="9"/>
  <c r="EF22" i="9"/>
  <c r="EF21" i="9"/>
  <c r="EF19" i="9"/>
  <c r="EF18" i="9"/>
  <c r="EF17" i="9"/>
  <c r="EF16" i="9"/>
  <c r="EF15" i="9"/>
  <c r="EF14" i="9"/>
  <c r="EF13" i="9"/>
  <c r="EF12" i="9"/>
  <c r="EF11" i="9"/>
  <c r="EF10" i="9"/>
  <c r="EF9" i="9"/>
  <c r="EF25" i="9"/>
  <c r="EE37" i="9"/>
  <c r="EE44" i="9" s="1"/>
  <c r="EG6" i="9"/>
  <c r="EF5" i="9"/>
  <c r="EB131" i="2"/>
  <c r="EB130" i="2"/>
  <c r="EB129" i="2"/>
  <c r="EB128" i="2"/>
  <c r="EB127" i="2"/>
  <c r="EB126" i="2"/>
  <c r="EB125" i="2"/>
  <c r="EB124" i="2"/>
  <c r="EB123" i="2"/>
  <c r="EB122" i="2"/>
  <c r="EB121" i="2"/>
  <c r="EB120" i="2"/>
  <c r="EB118" i="2"/>
  <c r="EB117" i="2"/>
  <c r="EB116" i="2"/>
  <c r="EB114" i="2"/>
  <c r="EB119" i="2"/>
  <c r="EB115" i="2"/>
  <c r="EB113" i="2"/>
  <c r="EB112" i="2"/>
  <c r="EB111" i="2"/>
  <c r="EB110" i="2"/>
  <c r="EB109" i="2"/>
  <c r="EB108" i="2"/>
  <c r="EB107" i="2"/>
  <c r="EB106" i="2"/>
  <c r="EB105" i="2"/>
  <c r="DX18" i="7"/>
  <c r="DX17" i="7"/>
  <c r="DX16" i="7"/>
  <c r="EA69" i="2"/>
  <c r="DZ4" i="7"/>
  <c r="EA5" i="7"/>
  <c r="EB67" i="2"/>
  <c r="EB66" i="2"/>
  <c r="EB65" i="2"/>
  <c r="EB64" i="2"/>
  <c r="EB63" i="2"/>
  <c r="EB62" i="2"/>
  <c r="EB59" i="2"/>
  <c r="EB56" i="2"/>
  <c r="EB55" i="2"/>
  <c r="EB43" i="2"/>
  <c r="EB61" i="2"/>
  <c r="EB60" i="2"/>
  <c r="EB58" i="2"/>
  <c r="EB57" i="2"/>
  <c r="EB49" i="2"/>
  <c r="EB46" i="2"/>
  <c r="EB44" i="2"/>
  <c r="EB54" i="2"/>
  <c r="EB53" i="2"/>
  <c r="EB52" i="2"/>
  <c r="EB51" i="2"/>
  <c r="EB50" i="2"/>
  <c r="EB47" i="2"/>
  <c r="EB48" i="2"/>
  <c r="EB42" i="2"/>
  <c r="EB41" i="2"/>
  <c r="EB45" i="2"/>
  <c r="EB77" i="2"/>
  <c r="EB84" i="2"/>
  <c r="EB95" i="2"/>
  <c r="EB96" i="2"/>
  <c r="EB89" i="2"/>
  <c r="EB91" i="2"/>
  <c r="EB80" i="2"/>
  <c r="EB79" i="2"/>
  <c r="EB73" i="2"/>
  <c r="EB87" i="2"/>
  <c r="EB74" i="2"/>
  <c r="EB75" i="2"/>
  <c r="EB76" i="2"/>
  <c r="EB85" i="2"/>
  <c r="EB86" i="2"/>
  <c r="EB90" i="2"/>
  <c r="EB88" i="2"/>
  <c r="EB92" i="2"/>
  <c r="EB82" i="2"/>
  <c r="EB93" i="2"/>
  <c r="EB94" i="2"/>
  <c r="EB97" i="2"/>
  <c r="EB81" i="2"/>
  <c r="EB98" i="2"/>
  <c r="EB99" i="2"/>
  <c r="EB83" i="2"/>
  <c r="EB78" i="2"/>
  <c r="EA37" i="2"/>
  <c r="EA173" i="2" s="1"/>
  <c r="EA133" i="2"/>
  <c r="EA101" i="2"/>
  <c r="EB32" i="2"/>
  <c r="W37" i="11" s="1"/>
  <c r="EB31" i="2"/>
  <c r="W36" i="11" s="1"/>
  <c r="EB30" i="2"/>
  <c r="W35" i="11" s="1"/>
  <c r="EB22" i="2"/>
  <c r="W27" i="11" s="1"/>
  <c r="EB15" i="2"/>
  <c r="W20" i="11" s="1"/>
  <c r="EB9" i="2"/>
  <c r="W14" i="11" s="1"/>
  <c r="EB20" i="2"/>
  <c r="W25" i="11" s="1"/>
  <c r="EB18" i="2"/>
  <c r="W23" i="11" s="1"/>
  <c r="EB28" i="2"/>
  <c r="W33" i="11" s="1"/>
  <c r="EB16" i="2"/>
  <c r="W21" i="11" s="1"/>
  <c r="EB17" i="2"/>
  <c r="W22" i="11" s="1"/>
  <c r="EB19" i="2"/>
  <c r="W24" i="11" s="1"/>
  <c r="EB29" i="2"/>
  <c r="W34" i="11" s="1"/>
  <c r="EB12" i="2"/>
  <c r="W17" i="11" s="1"/>
  <c r="EB27" i="2"/>
  <c r="W32" i="11" s="1"/>
  <c r="EB26" i="2"/>
  <c r="W31" i="11" s="1"/>
  <c r="EB24" i="2"/>
  <c r="W29" i="11" s="1"/>
  <c r="EB21" i="2"/>
  <c r="W26" i="11" s="1"/>
  <c r="EB5" i="2"/>
  <c r="EB34" i="2"/>
  <c r="W39" i="11" s="1"/>
  <c r="EB23" i="2"/>
  <c r="W28" i="11" s="1"/>
  <c r="EB14" i="2"/>
  <c r="W19" i="11" s="1"/>
  <c r="EB13" i="2"/>
  <c r="W18" i="11" s="1"/>
  <c r="EB10" i="2"/>
  <c r="W15" i="11" s="1"/>
  <c r="EB35" i="2"/>
  <c r="W40" i="11" s="1"/>
  <c r="EB33" i="2"/>
  <c r="W38" i="11" s="1"/>
  <c r="EB25" i="2"/>
  <c r="W30" i="11" s="1"/>
  <c r="EB11" i="2"/>
  <c r="W16" i="11" s="1"/>
  <c r="EC6" i="2"/>
  <c r="EL60" i="11" l="1"/>
  <c r="EB271" i="2"/>
  <c r="EC267" i="2"/>
  <c r="EC269" i="2"/>
  <c r="EC257" i="2"/>
  <c r="EC266" i="2"/>
  <c r="EC264" i="2"/>
  <c r="EC265" i="2"/>
  <c r="EC261" i="2"/>
  <c r="EC263" i="2"/>
  <c r="EC262" i="2"/>
  <c r="EE46" i="9"/>
  <c r="EG55" i="9"/>
  <c r="DY4" i="10"/>
  <c r="DZ5" i="10"/>
  <c r="EA170" i="2"/>
  <c r="V59" i="11" s="1"/>
  <c r="W42" i="11"/>
  <c r="EF75" i="9"/>
  <c r="EF92" i="9" s="1"/>
  <c r="EE43" i="9"/>
  <c r="EG42" i="9"/>
  <c r="EG41" i="9"/>
  <c r="EE60" i="9"/>
  <c r="EE84" i="9"/>
  <c r="ED81" i="9"/>
  <c r="EF52" i="9"/>
  <c r="EF54" i="9"/>
  <c r="EF86" i="9" s="1"/>
  <c r="EF87" i="9"/>
  <c r="EG59" i="9"/>
  <c r="EG50" i="9"/>
  <c r="EC218" i="2"/>
  <c r="W76" i="11" s="1"/>
  <c r="DY240" i="2"/>
  <c r="DY257" i="2" s="1"/>
  <c r="DY169" i="2"/>
  <c r="DZ171" i="2"/>
  <c r="EA234" i="2"/>
  <c r="EA251" i="2" s="1"/>
  <c r="EA167" i="2"/>
  <c r="EM11" i="11"/>
  <c r="EL10" i="11"/>
  <c r="DZ18" i="10"/>
  <c r="DZ17" i="10"/>
  <c r="DZ16" i="10"/>
  <c r="EG39" i="9"/>
  <c r="EG35" i="9"/>
  <c r="EG34" i="9"/>
  <c r="EG33" i="9"/>
  <c r="EG32" i="9"/>
  <c r="EG31" i="9"/>
  <c r="EG26" i="9"/>
  <c r="EG30" i="9"/>
  <c r="EG29" i="9"/>
  <c r="EG28" i="9"/>
  <c r="EG27" i="9"/>
  <c r="EG24" i="9"/>
  <c r="EG23" i="9"/>
  <c r="EG22" i="9"/>
  <c r="EG21" i="9"/>
  <c r="EG19" i="9"/>
  <c r="EG18" i="9"/>
  <c r="EG17" i="9"/>
  <c r="EG16" i="9"/>
  <c r="EG15" i="9"/>
  <c r="EG10" i="9"/>
  <c r="EG14" i="9"/>
  <c r="EG13" i="9"/>
  <c r="EG12" i="9"/>
  <c r="EG11" i="9"/>
  <c r="EG9" i="9"/>
  <c r="EG20" i="9"/>
  <c r="EG25" i="9"/>
  <c r="EH6" i="9"/>
  <c r="EG5" i="9"/>
  <c r="EF37" i="9"/>
  <c r="EF44" i="9" s="1"/>
  <c r="EC131" i="2"/>
  <c r="EC130" i="2"/>
  <c r="EC129" i="2"/>
  <c r="EC128" i="2"/>
  <c r="EC127" i="2"/>
  <c r="EC126" i="2"/>
  <c r="EC125" i="2"/>
  <c r="EC124" i="2"/>
  <c r="EC123" i="2"/>
  <c r="EC122" i="2"/>
  <c r="EC121" i="2"/>
  <c r="EC120" i="2"/>
  <c r="EC116" i="2"/>
  <c r="EC114" i="2"/>
  <c r="EC119" i="2"/>
  <c r="EC118" i="2"/>
  <c r="EC117" i="2"/>
  <c r="EC115" i="2"/>
  <c r="EC113" i="2"/>
  <c r="EC112" i="2"/>
  <c r="EC111" i="2"/>
  <c r="EC110" i="2"/>
  <c r="EC109" i="2"/>
  <c r="EC108" i="2"/>
  <c r="EC107" i="2"/>
  <c r="EC106" i="2"/>
  <c r="EC105" i="2"/>
  <c r="DY18" i="7"/>
  <c r="DY17" i="7"/>
  <c r="DY16" i="7"/>
  <c r="EA4" i="7"/>
  <c r="EB5" i="7"/>
  <c r="EB69" i="2"/>
  <c r="EC67" i="2"/>
  <c r="EC66" i="2"/>
  <c r="EC65" i="2"/>
  <c r="EC64" i="2"/>
  <c r="EC63" i="2"/>
  <c r="EC62" i="2"/>
  <c r="EC59" i="2"/>
  <c r="EC56" i="2"/>
  <c r="EC55" i="2"/>
  <c r="EC50" i="2"/>
  <c r="EC49" i="2"/>
  <c r="EC47" i="2"/>
  <c r="EC46" i="2"/>
  <c r="EC61" i="2"/>
  <c r="EC60" i="2"/>
  <c r="EC58" i="2"/>
  <c r="EC57" i="2"/>
  <c r="EC54" i="2"/>
  <c r="EC53" i="2"/>
  <c r="EC52" i="2"/>
  <c r="EC51" i="2"/>
  <c r="EC45" i="2"/>
  <c r="EC48" i="2"/>
  <c r="EC42" i="2"/>
  <c r="EC41" i="2"/>
  <c r="EC43" i="2"/>
  <c r="EC44" i="2"/>
  <c r="EC91" i="2"/>
  <c r="EC95" i="2"/>
  <c r="EC88" i="2"/>
  <c r="EC96" i="2"/>
  <c r="EC83" i="2"/>
  <c r="EC77" i="2"/>
  <c r="EC84" i="2"/>
  <c r="EC82" i="2"/>
  <c r="EC78" i="2"/>
  <c r="EC81" i="2"/>
  <c r="EC80" i="2"/>
  <c r="EC79" i="2"/>
  <c r="EC99" i="2"/>
  <c r="EC98" i="2"/>
  <c r="EC97" i="2"/>
  <c r="EC94" i="2"/>
  <c r="EC93" i="2"/>
  <c r="EC86" i="2"/>
  <c r="EC85" i="2"/>
  <c r="EC76" i="2"/>
  <c r="EC75" i="2"/>
  <c r="EC74" i="2"/>
  <c r="EC73" i="2"/>
  <c r="EC90" i="2"/>
  <c r="EC89" i="2"/>
  <c r="EC87" i="2"/>
  <c r="EC92" i="2"/>
  <c r="EB133" i="2"/>
  <c r="EB101" i="2"/>
  <c r="EC29" i="2"/>
  <c r="X34" i="11" s="1"/>
  <c r="EC32" i="2"/>
  <c r="X37" i="11" s="1"/>
  <c r="EC24" i="2"/>
  <c r="X29" i="11" s="1"/>
  <c r="EC23" i="2"/>
  <c r="X28" i="11" s="1"/>
  <c r="EC31" i="2"/>
  <c r="X36" i="11" s="1"/>
  <c r="EC25" i="2"/>
  <c r="X30" i="11" s="1"/>
  <c r="EC21" i="2"/>
  <c r="X26" i="11" s="1"/>
  <c r="EC11" i="2"/>
  <c r="X16" i="11" s="1"/>
  <c r="EC30" i="2"/>
  <c r="X35" i="11" s="1"/>
  <c r="EC28" i="2"/>
  <c r="X33" i="11" s="1"/>
  <c r="EC26" i="2"/>
  <c r="X31" i="11" s="1"/>
  <c r="EC22" i="2"/>
  <c r="X27" i="11" s="1"/>
  <c r="EC15" i="2"/>
  <c r="X20" i="11" s="1"/>
  <c r="EC12" i="2"/>
  <c r="X17" i="11" s="1"/>
  <c r="EC9" i="2"/>
  <c r="X14" i="11" s="1"/>
  <c r="EC27" i="2"/>
  <c r="X32" i="11" s="1"/>
  <c r="EC17" i="2"/>
  <c r="X22" i="11" s="1"/>
  <c r="EC20" i="2"/>
  <c r="X25" i="11" s="1"/>
  <c r="EC35" i="2"/>
  <c r="X40" i="11" s="1"/>
  <c r="EC33" i="2"/>
  <c r="X38" i="11" s="1"/>
  <c r="EC19" i="2"/>
  <c r="X24" i="11" s="1"/>
  <c r="EC16" i="2"/>
  <c r="X21" i="11" s="1"/>
  <c r="EC14" i="2"/>
  <c r="X19" i="11" s="1"/>
  <c r="EC5" i="2"/>
  <c r="EC34" i="2"/>
  <c r="X39" i="11" s="1"/>
  <c r="EC13" i="2"/>
  <c r="X18" i="11" s="1"/>
  <c r="EC18" i="2"/>
  <c r="X23" i="11" s="1"/>
  <c r="EC10" i="2"/>
  <c r="X15" i="11" s="1"/>
  <c r="EB37" i="2"/>
  <c r="EB173" i="2" s="1"/>
  <c r="ED6" i="2"/>
  <c r="EM60" i="11" l="1"/>
  <c r="EC271" i="2"/>
  <c r="ED267" i="2"/>
  <c r="ED269" i="2"/>
  <c r="ED257" i="2"/>
  <c r="ED266" i="2"/>
  <c r="ED261" i="2"/>
  <c r="ED265" i="2"/>
  <c r="ED264" i="2"/>
  <c r="ED263" i="2"/>
  <c r="ED262" i="2"/>
  <c r="EH55" i="9"/>
  <c r="EF46" i="9"/>
  <c r="EA5" i="10"/>
  <c r="DZ4" i="10"/>
  <c r="ED218" i="2"/>
  <c r="X76" i="11"/>
  <c r="EB170" i="2"/>
  <c r="W59" i="11" s="1"/>
  <c r="X42" i="11"/>
  <c r="EG75" i="9"/>
  <c r="EG92" i="9" s="1"/>
  <c r="EF43" i="9"/>
  <c r="EH42" i="9"/>
  <c r="EH41" i="9"/>
  <c r="EF60" i="9"/>
  <c r="EF84" i="9"/>
  <c r="EE81" i="9"/>
  <c r="EG52" i="9"/>
  <c r="EG87" i="9"/>
  <c r="EG54" i="9"/>
  <c r="EG86" i="9" s="1"/>
  <c r="EH59" i="9"/>
  <c r="EH50" i="9"/>
  <c r="DZ240" i="2"/>
  <c r="DZ169" i="2"/>
  <c r="EA171" i="2"/>
  <c r="EB234" i="2"/>
  <c r="EB251" i="2" s="1"/>
  <c r="EB167" i="2"/>
  <c r="EN11" i="11"/>
  <c r="EM10" i="11"/>
  <c r="EA18" i="10"/>
  <c r="EA17" i="10"/>
  <c r="EA16" i="10"/>
  <c r="EH39" i="9"/>
  <c r="EH35" i="9"/>
  <c r="EH34" i="9"/>
  <c r="EH33" i="9"/>
  <c r="EH32" i="9"/>
  <c r="EH31" i="9"/>
  <c r="EH26" i="9"/>
  <c r="EH25" i="9"/>
  <c r="EH30" i="9"/>
  <c r="EH29" i="9"/>
  <c r="EH28" i="9"/>
  <c r="EH27" i="9"/>
  <c r="EH24" i="9"/>
  <c r="EH23" i="9"/>
  <c r="EH22" i="9"/>
  <c r="EH21" i="9"/>
  <c r="EH19" i="9"/>
  <c r="EH18" i="9"/>
  <c r="EH17" i="9"/>
  <c r="EH16" i="9"/>
  <c r="EH15" i="9"/>
  <c r="EH14" i="9"/>
  <c r="EH13" i="9"/>
  <c r="EH12" i="9"/>
  <c r="EH11" i="9"/>
  <c r="EH10" i="9"/>
  <c r="EH9" i="9"/>
  <c r="EH20" i="9"/>
  <c r="EH5" i="9"/>
  <c r="EI6" i="9"/>
  <c r="EG37" i="9"/>
  <c r="EG44" i="9" s="1"/>
  <c r="ED131" i="2"/>
  <c r="ED130" i="2"/>
  <c r="ED129" i="2"/>
  <c r="ED128" i="2"/>
  <c r="ED127" i="2"/>
  <c r="ED126" i="2"/>
  <c r="ED125" i="2"/>
  <c r="ED124" i="2"/>
  <c r="ED123" i="2"/>
  <c r="ED122" i="2"/>
  <c r="ED121" i="2"/>
  <c r="ED120" i="2"/>
  <c r="ED117" i="2"/>
  <c r="ED116" i="2"/>
  <c r="ED119" i="2"/>
  <c r="ED118" i="2"/>
  <c r="ED115" i="2"/>
  <c r="ED114" i="2"/>
  <c r="ED113" i="2"/>
  <c r="ED112" i="2"/>
  <c r="ED111" i="2"/>
  <c r="ED110" i="2"/>
  <c r="ED109" i="2"/>
  <c r="ED108" i="2"/>
  <c r="ED107" i="2"/>
  <c r="ED106" i="2"/>
  <c r="ED105" i="2"/>
  <c r="DZ18" i="7"/>
  <c r="DZ17" i="7"/>
  <c r="DZ16" i="7"/>
  <c r="EC69" i="2"/>
  <c r="EB4" i="7"/>
  <c r="EC5" i="7"/>
  <c r="ED67" i="2"/>
  <c r="ED66" i="2"/>
  <c r="ED65" i="2"/>
  <c r="ED64" i="2"/>
  <c r="ED63" i="2"/>
  <c r="ED62" i="2"/>
  <c r="ED59" i="2"/>
  <c r="ED56" i="2"/>
  <c r="ED55" i="2"/>
  <c r="ED49" i="2"/>
  <c r="ED61" i="2"/>
  <c r="ED60" i="2"/>
  <c r="ED58" i="2"/>
  <c r="ED57" i="2"/>
  <c r="ED50" i="2"/>
  <c r="ED43" i="2"/>
  <c r="ED54" i="2"/>
  <c r="ED53" i="2"/>
  <c r="ED52" i="2"/>
  <c r="ED51" i="2"/>
  <c r="ED46" i="2"/>
  <c r="ED45" i="2"/>
  <c r="ED48" i="2"/>
  <c r="ED44" i="2"/>
  <c r="ED42" i="2"/>
  <c r="ED41" i="2"/>
  <c r="ED47" i="2"/>
  <c r="ED79" i="2"/>
  <c r="ED78" i="2"/>
  <c r="ED95" i="2"/>
  <c r="ED96" i="2"/>
  <c r="ED87" i="2"/>
  <c r="ED91" i="2"/>
  <c r="ED73" i="2"/>
  <c r="ED90" i="2"/>
  <c r="ED88" i="2"/>
  <c r="ED89" i="2"/>
  <c r="ED80" i="2"/>
  <c r="ED74" i="2"/>
  <c r="ED75" i="2"/>
  <c r="ED76" i="2"/>
  <c r="ED85" i="2"/>
  <c r="ED86" i="2"/>
  <c r="ED92" i="2"/>
  <c r="ED93" i="2"/>
  <c r="ED94" i="2"/>
  <c r="ED77" i="2"/>
  <c r="ED97" i="2"/>
  <c r="ED98" i="2"/>
  <c r="ED99" i="2"/>
  <c r="ED81" i="2"/>
  <c r="ED82" i="2"/>
  <c r="ED83" i="2"/>
  <c r="ED84" i="2"/>
  <c r="EC37" i="2"/>
  <c r="EC173" i="2" s="1"/>
  <c r="EC133" i="2"/>
  <c r="EC101" i="2"/>
  <c r="ED21" i="2"/>
  <c r="Y26" i="11" s="1"/>
  <c r="ED17" i="2"/>
  <c r="Y22" i="11" s="1"/>
  <c r="ED14" i="2"/>
  <c r="Y19" i="11" s="1"/>
  <c r="ED27" i="2"/>
  <c r="Y32" i="11" s="1"/>
  <c r="ED32" i="2"/>
  <c r="Y37" i="11" s="1"/>
  <c r="ED30" i="2"/>
  <c r="Y35" i="11" s="1"/>
  <c r="ED29" i="2"/>
  <c r="Y34" i="11" s="1"/>
  <c r="ED26" i="2"/>
  <c r="Y31" i="11" s="1"/>
  <c r="ED20" i="2"/>
  <c r="Y25" i="11" s="1"/>
  <c r="ED16" i="2"/>
  <c r="Y21" i="11" s="1"/>
  <c r="ED15" i="2"/>
  <c r="Y20" i="11" s="1"/>
  <c r="ED22" i="2"/>
  <c r="Y27" i="11" s="1"/>
  <c r="ED19" i="2"/>
  <c r="Y24" i="11" s="1"/>
  <c r="ED12" i="2"/>
  <c r="Y17" i="11" s="1"/>
  <c r="ED11" i="2"/>
  <c r="Y16" i="11" s="1"/>
  <c r="ED18" i="2"/>
  <c r="Y23" i="11" s="1"/>
  <c r="ED34" i="2"/>
  <c r="Y39" i="11" s="1"/>
  <c r="ED31" i="2"/>
  <c r="Y36" i="11" s="1"/>
  <c r="ED28" i="2"/>
  <c r="Y33" i="11" s="1"/>
  <c r="ED24" i="2"/>
  <c r="Y29" i="11" s="1"/>
  <c r="ED23" i="2"/>
  <c r="Y28" i="11" s="1"/>
  <c r="ED13" i="2"/>
  <c r="Y18" i="11" s="1"/>
  <c r="ED10" i="2"/>
  <c r="Y15" i="11" s="1"/>
  <c r="ED9" i="2"/>
  <c r="Y14" i="11" s="1"/>
  <c r="ED5" i="2"/>
  <c r="ED35" i="2"/>
  <c r="Y40" i="11" s="1"/>
  <c r="ED33" i="2"/>
  <c r="Y38" i="11" s="1"/>
  <c r="ED25" i="2"/>
  <c r="Y30" i="11" s="1"/>
  <c r="EE6" i="2"/>
  <c r="EN60" i="11" l="1"/>
  <c r="ED271" i="2"/>
  <c r="EE267" i="2"/>
  <c r="EE269" i="2"/>
  <c r="EE257" i="2"/>
  <c r="EE266" i="2"/>
  <c r="EE264" i="2"/>
  <c r="EE265" i="2"/>
  <c r="EE261" i="2"/>
  <c r="EE263" i="2"/>
  <c r="EE262" i="2"/>
  <c r="EI55" i="9"/>
  <c r="EG46" i="9"/>
  <c r="EA4" i="10"/>
  <c r="EB5" i="10"/>
  <c r="EA240" i="2"/>
  <c r="EE218" i="2"/>
  <c r="Y76" i="11" s="1"/>
  <c r="EC170" i="2"/>
  <c r="X59" i="11" s="1"/>
  <c r="Y42" i="11"/>
  <c r="EH75" i="9"/>
  <c r="EH92" i="9" s="1"/>
  <c r="EA169" i="2"/>
  <c r="U58" i="11" s="1"/>
  <c r="EG43" i="9"/>
  <c r="EI41" i="9"/>
  <c r="EI42" i="9"/>
  <c r="EG60" i="9"/>
  <c r="EG84" i="9"/>
  <c r="EH52" i="9"/>
  <c r="EH54" i="9"/>
  <c r="EH86" i="9" s="1"/>
  <c r="EH87" i="9"/>
  <c r="EF81" i="9"/>
  <c r="EI59" i="9"/>
  <c r="EI50" i="9"/>
  <c r="EB171" i="2"/>
  <c r="EC234" i="2"/>
  <c r="EC251" i="2" s="1"/>
  <c r="EC167" i="2"/>
  <c r="EO11" i="11"/>
  <c r="EN10" i="11"/>
  <c r="EB18" i="10"/>
  <c r="EB17" i="10"/>
  <c r="EB16" i="10"/>
  <c r="EI39" i="9"/>
  <c r="EI35" i="9"/>
  <c r="EI34" i="9"/>
  <c r="EI33" i="9"/>
  <c r="EI32" i="9"/>
  <c r="EI31" i="9"/>
  <c r="EI30" i="9"/>
  <c r="EI29" i="9"/>
  <c r="EI28" i="9"/>
  <c r="EI27" i="9"/>
  <c r="EI24" i="9"/>
  <c r="EI23" i="9"/>
  <c r="EI22" i="9"/>
  <c r="EI21" i="9"/>
  <c r="EI19" i="9"/>
  <c r="EI18" i="9"/>
  <c r="EI17" i="9"/>
  <c r="EI16" i="9"/>
  <c r="EI15" i="9"/>
  <c r="EI14" i="9"/>
  <c r="EI13" i="9"/>
  <c r="EI12" i="9"/>
  <c r="EI11" i="9"/>
  <c r="EI10" i="9"/>
  <c r="EI9" i="9"/>
  <c r="EI26" i="9"/>
  <c r="EI20" i="9"/>
  <c r="EI25" i="9"/>
  <c r="EH37" i="9"/>
  <c r="EH44" i="9" s="1"/>
  <c r="EI5" i="9"/>
  <c r="EJ6" i="9"/>
  <c r="EE131" i="2"/>
  <c r="EE130" i="2"/>
  <c r="EE129" i="2"/>
  <c r="EE128" i="2"/>
  <c r="EE127" i="2"/>
  <c r="EE126" i="2"/>
  <c r="EE125" i="2"/>
  <c r="EE124" i="2"/>
  <c r="EE123" i="2"/>
  <c r="EE122" i="2"/>
  <c r="EE121" i="2"/>
  <c r="EE120" i="2"/>
  <c r="EE116" i="2"/>
  <c r="EE114" i="2"/>
  <c r="EE119" i="2"/>
  <c r="EE118" i="2"/>
  <c r="EE117" i="2"/>
  <c r="EE115" i="2"/>
  <c r="EE113" i="2"/>
  <c r="EE112" i="2"/>
  <c r="EE111" i="2"/>
  <c r="EE110" i="2"/>
  <c r="EE109" i="2"/>
  <c r="EE108" i="2"/>
  <c r="EE107" i="2"/>
  <c r="EE106" i="2"/>
  <c r="EE105" i="2"/>
  <c r="EA18" i="7"/>
  <c r="EA17" i="7"/>
  <c r="EA16" i="7"/>
  <c r="EC4" i="7"/>
  <c r="ED5" i="7"/>
  <c r="ED69" i="2"/>
  <c r="EE67" i="2"/>
  <c r="EE66" i="2"/>
  <c r="EE65" i="2"/>
  <c r="EE64" i="2"/>
  <c r="EE63" i="2"/>
  <c r="EE62" i="2"/>
  <c r="EE59" i="2"/>
  <c r="EE56" i="2"/>
  <c r="EE55" i="2"/>
  <c r="EE49" i="2"/>
  <c r="EE61" i="2"/>
  <c r="EE60" i="2"/>
  <c r="EE58" i="2"/>
  <c r="EE57" i="2"/>
  <c r="EE54" i="2"/>
  <c r="EE53" i="2"/>
  <c r="EE52" i="2"/>
  <c r="EE51" i="2"/>
  <c r="EE48" i="2"/>
  <c r="EE47" i="2"/>
  <c r="EE46" i="2"/>
  <c r="EE42" i="2"/>
  <c r="EE41" i="2"/>
  <c r="EE43" i="2"/>
  <c r="EE44" i="2"/>
  <c r="EE50" i="2"/>
  <c r="EE45" i="2"/>
  <c r="EE98" i="2"/>
  <c r="EE93" i="2"/>
  <c r="EE97" i="2"/>
  <c r="EE96" i="2"/>
  <c r="EE95" i="2"/>
  <c r="EE82" i="2"/>
  <c r="EE90" i="2"/>
  <c r="EE91" i="2"/>
  <c r="EE84" i="2"/>
  <c r="EE88" i="2"/>
  <c r="EE94" i="2"/>
  <c r="EE73" i="2"/>
  <c r="EE74" i="2"/>
  <c r="EE75" i="2"/>
  <c r="EE78" i="2"/>
  <c r="EE83" i="2"/>
  <c r="EE76" i="2"/>
  <c r="EE85" i="2"/>
  <c r="EE81" i="2"/>
  <c r="EE79" i="2"/>
  <c r="EE86" i="2"/>
  <c r="EE87" i="2"/>
  <c r="EE80" i="2"/>
  <c r="EE89" i="2"/>
  <c r="EE92" i="2"/>
  <c r="EE77" i="2"/>
  <c r="EE99" i="2"/>
  <c r="ED133" i="2"/>
  <c r="ED101" i="2"/>
  <c r="ED170" i="2" s="1"/>
  <c r="Y59" i="11" s="1"/>
  <c r="EE29" i="2"/>
  <c r="Z34" i="11" s="1"/>
  <c r="EE9" i="2"/>
  <c r="Z14" i="11" s="1"/>
  <c r="EE32" i="2"/>
  <c r="Z37" i="11" s="1"/>
  <c r="EE30" i="2"/>
  <c r="Z35" i="11" s="1"/>
  <c r="EE20" i="2"/>
  <c r="Z25" i="11" s="1"/>
  <c r="EE15" i="2"/>
  <c r="Z20" i="11" s="1"/>
  <c r="EE12" i="2"/>
  <c r="Z17" i="11" s="1"/>
  <c r="EE31" i="2"/>
  <c r="Z36" i="11" s="1"/>
  <c r="EE13" i="2"/>
  <c r="Z18" i="11" s="1"/>
  <c r="EE25" i="2"/>
  <c r="Z30" i="11" s="1"/>
  <c r="EE16" i="2"/>
  <c r="Z21" i="11" s="1"/>
  <c r="EE14" i="2"/>
  <c r="Z19" i="11" s="1"/>
  <c r="EE21" i="2"/>
  <c r="Z26" i="11" s="1"/>
  <c r="EE27" i="2"/>
  <c r="Z32" i="11" s="1"/>
  <c r="EE23" i="2"/>
  <c r="Z28" i="11" s="1"/>
  <c r="EE19" i="2"/>
  <c r="Z24" i="11" s="1"/>
  <c r="EE22" i="2"/>
  <c r="Z27" i="11" s="1"/>
  <c r="EE18" i="2"/>
  <c r="Z23" i="11" s="1"/>
  <c r="EE17" i="2"/>
  <c r="Z22" i="11" s="1"/>
  <c r="EE11" i="2"/>
  <c r="Z16" i="11" s="1"/>
  <c r="EE10" i="2"/>
  <c r="Z15" i="11" s="1"/>
  <c r="EE5" i="2"/>
  <c r="EE35" i="2"/>
  <c r="Z40" i="11" s="1"/>
  <c r="EE34" i="2"/>
  <c r="Z39" i="11" s="1"/>
  <c r="EE33" i="2"/>
  <c r="Z38" i="11" s="1"/>
  <c r="EE26" i="2"/>
  <c r="Z31" i="11" s="1"/>
  <c r="EE28" i="2"/>
  <c r="Z33" i="11" s="1"/>
  <c r="EE24" i="2"/>
  <c r="Z29" i="11" s="1"/>
  <c r="ED37" i="2"/>
  <c r="ED173" i="2" s="1"/>
  <c r="EF6" i="2"/>
  <c r="EO60" i="11" l="1"/>
  <c r="EE271" i="2"/>
  <c r="EF267" i="2"/>
  <c r="EF269" i="2"/>
  <c r="EF257" i="2"/>
  <c r="EF266" i="2"/>
  <c r="EF261" i="2"/>
  <c r="EF265" i="2"/>
  <c r="EF264" i="2"/>
  <c r="EF263" i="2"/>
  <c r="EF262" i="2"/>
  <c r="EH46" i="9"/>
  <c r="EJ55" i="9"/>
  <c r="EB4" i="10"/>
  <c r="EC5" i="10"/>
  <c r="EF218" i="2"/>
  <c r="Z76" i="11" s="1"/>
  <c r="Z42" i="11"/>
  <c r="EI75" i="9"/>
  <c r="EI92" i="9" s="1"/>
  <c r="EH43" i="9"/>
  <c r="EJ41" i="9"/>
  <c r="EJ42" i="9"/>
  <c r="EH60" i="9"/>
  <c r="EH84" i="9"/>
  <c r="EI52" i="9"/>
  <c r="EI54" i="9"/>
  <c r="EI86" i="9" s="1"/>
  <c r="EI87" i="9"/>
  <c r="EG81" i="9"/>
  <c r="EJ59" i="9"/>
  <c r="EJ50" i="9"/>
  <c r="EB169" i="2"/>
  <c r="V58" i="11" s="1"/>
  <c r="EB240" i="2"/>
  <c r="EC171" i="2"/>
  <c r="ED234" i="2"/>
  <c r="ED251" i="2" s="1"/>
  <c r="ED167" i="2"/>
  <c r="EP11" i="11"/>
  <c r="EO10" i="11"/>
  <c r="EC18" i="10"/>
  <c r="EC17" i="10"/>
  <c r="EC16" i="10"/>
  <c r="EJ39" i="9"/>
  <c r="EJ35" i="9"/>
  <c r="EJ34" i="9"/>
  <c r="EJ33" i="9"/>
  <c r="EJ32" i="9"/>
  <c r="EJ31" i="9"/>
  <c r="EJ25" i="9"/>
  <c r="EJ30" i="9"/>
  <c r="EJ29" i="9"/>
  <c r="EJ28" i="9"/>
  <c r="EJ27" i="9"/>
  <c r="EJ24" i="9"/>
  <c r="EJ23" i="9"/>
  <c r="EJ22" i="9"/>
  <c r="EJ21" i="9"/>
  <c r="EJ19" i="9"/>
  <c r="EJ18" i="9"/>
  <c r="EJ17" i="9"/>
  <c r="EJ16" i="9"/>
  <c r="EJ15" i="9"/>
  <c r="EJ14" i="9"/>
  <c r="EJ13" i="9"/>
  <c r="EJ12" i="9"/>
  <c r="EJ11" i="9"/>
  <c r="EJ10" i="9"/>
  <c r="EJ9" i="9"/>
  <c r="EJ26" i="9"/>
  <c r="EJ20" i="9"/>
  <c r="EK6" i="9"/>
  <c r="EJ5" i="9"/>
  <c r="EI37" i="9"/>
  <c r="EI44" i="9" s="1"/>
  <c r="EF131" i="2"/>
  <c r="EF130" i="2"/>
  <c r="EF129" i="2"/>
  <c r="EF128" i="2"/>
  <c r="EF127" i="2"/>
  <c r="EF126" i="2"/>
  <c r="EF125" i="2"/>
  <c r="EF124" i="2"/>
  <c r="EF123" i="2"/>
  <c r="EF122" i="2"/>
  <c r="EF121" i="2"/>
  <c r="EF120" i="2"/>
  <c r="EF118" i="2"/>
  <c r="EF117" i="2"/>
  <c r="EF116" i="2"/>
  <c r="EF114" i="2"/>
  <c r="EF119" i="2"/>
  <c r="EF115" i="2"/>
  <c r="EF113" i="2"/>
  <c r="EF112" i="2"/>
  <c r="EF111" i="2"/>
  <c r="EF110" i="2"/>
  <c r="EF109" i="2"/>
  <c r="EF108" i="2"/>
  <c r="EF107" i="2"/>
  <c r="EF106" i="2"/>
  <c r="EF105" i="2"/>
  <c r="EB18" i="7"/>
  <c r="EB17" i="7"/>
  <c r="EB16" i="7"/>
  <c r="ED4" i="7"/>
  <c r="EE5" i="7"/>
  <c r="EE69" i="2"/>
  <c r="EF67" i="2"/>
  <c r="EF66" i="2"/>
  <c r="EF65" i="2"/>
  <c r="EF64" i="2"/>
  <c r="EF63" i="2"/>
  <c r="EF62" i="2"/>
  <c r="EF59" i="2"/>
  <c r="EF56" i="2"/>
  <c r="EF55" i="2"/>
  <c r="EF46" i="2"/>
  <c r="EF61" i="2"/>
  <c r="EF60" i="2"/>
  <c r="EF58" i="2"/>
  <c r="EF57" i="2"/>
  <c r="EF49" i="2"/>
  <c r="EF45" i="2"/>
  <c r="EF54" i="2"/>
  <c r="EF53" i="2"/>
  <c r="EF52" i="2"/>
  <c r="EF51" i="2"/>
  <c r="EF48" i="2"/>
  <c r="EF42" i="2"/>
  <c r="EF41" i="2"/>
  <c r="EF50" i="2"/>
  <c r="EF47" i="2"/>
  <c r="EF44" i="2"/>
  <c r="EF43" i="2"/>
  <c r="EF84" i="2"/>
  <c r="EF82" i="2"/>
  <c r="EF77" i="2"/>
  <c r="EF95" i="2"/>
  <c r="EF94" i="2"/>
  <c r="EF91" i="2"/>
  <c r="EF88" i="2"/>
  <c r="EF89" i="2"/>
  <c r="EF73" i="2"/>
  <c r="EF97" i="2"/>
  <c r="EF90" i="2"/>
  <c r="EF83" i="2"/>
  <c r="EF74" i="2"/>
  <c r="EF78" i="2"/>
  <c r="EF80" i="2"/>
  <c r="EF75" i="2"/>
  <c r="EF76" i="2"/>
  <c r="EF85" i="2"/>
  <c r="EF86" i="2"/>
  <c r="EF96" i="2"/>
  <c r="EF87" i="2"/>
  <c r="EF92" i="2"/>
  <c r="EF93" i="2"/>
  <c r="EF98" i="2"/>
  <c r="EF99" i="2"/>
  <c r="EF81" i="2"/>
  <c r="EF79" i="2"/>
  <c r="EE37" i="2"/>
  <c r="EE173" i="2" s="1"/>
  <c r="EE133" i="2"/>
  <c r="EE101" i="2"/>
  <c r="EF30" i="2"/>
  <c r="AA35" i="11" s="1"/>
  <c r="EF28" i="2"/>
  <c r="AA33" i="11" s="1"/>
  <c r="EF25" i="2"/>
  <c r="AA30" i="11" s="1"/>
  <c r="EF22" i="2"/>
  <c r="AA27" i="11" s="1"/>
  <c r="EF13" i="2"/>
  <c r="AA18" i="11" s="1"/>
  <c r="EF31" i="2"/>
  <c r="AA36" i="11" s="1"/>
  <c r="EF24" i="2"/>
  <c r="AA29" i="11" s="1"/>
  <c r="EF20" i="2"/>
  <c r="AA25" i="11" s="1"/>
  <c r="EF10" i="2"/>
  <c r="AA15" i="11" s="1"/>
  <c r="EF29" i="2"/>
  <c r="AA34" i="11" s="1"/>
  <c r="EF21" i="2"/>
  <c r="AA26" i="11" s="1"/>
  <c r="EF19" i="2"/>
  <c r="AA24" i="11" s="1"/>
  <c r="EF14" i="2"/>
  <c r="AA19" i="11" s="1"/>
  <c r="EF11" i="2"/>
  <c r="AA16" i="11" s="1"/>
  <c r="EF32" i="2"/>
  <c r="AA37" i="11" s="1"/>
  <c r="EF27" i="2"/>
  <c r="AA32" i="11" s="1"/>
  <c r="EF26" i="2"/>
  <c r="AA31" i="11" s="1"/>
  <c r="EF18" i="2"/>
  <c r="AA23" i="11" s="1"/>
  <c r="EF16" i="2"/>
  <c r="AA21" i="11" s="1"/>
  <c r="EF12" i="2"/>
  <c r="AA17" i="11" s="1"/>
  <c r="EF23" i="2"/>
  <c r="AA28" i="11" s="1"/>
  <c r="EF9" i="2"/>
  <c r="AA14" i="11" s="1"/>
  <c r="EF5" i="2"/>
  <c r="EF35" i="2"/>
  <c r="AA40" i="11" s="1"/>
  <c r="EF34" i="2"/>
  <c r="AA39" i="11" s="1"/>
  <c r="EF33" i="2"/>
  <c r="AA38" i="11" s="1"/>
  <c r="EF17" i="2"/>
  <c r="AA22" i="11" s="1"/>
  <c r="EF15" i="2"/>
  <c r="AA20" i="11" s="1"/>
  <c r="EG6" i="2"/>
  <c r="EP60" i="11" l="1"/>
  <c r="EF271" i="2"/>
  <c r="EG267" i="2"/>
  <c r="EG271" i="2" s="1"/>
  <c r="EG269" i="2"/>
  <c r="EG257" i="2"/>
  <c r="EG266" i="2"/>
  <c r="EG265" i="2"/>
  <c r="EG264" i="2"/>
  <c r="EG263" i="2"/>
  <c r="EG262" i="2"/>
  <c r="EG261" i="2"/>
  <c r="EK55" i="9"/>
  <c r="EI46" i="9"/>
  <c r="ED5" i="10"/>
  <c r="EC4" i="10"/>
  <c r="EG218" i="2"/>
  <c r="AA76" i="11" s="1"/>
  <c r="EE170" i="2"/>
  <c r="Z59" i="11" s="1"/>
  <c r="AA42" i="11"/>
  <c r="EJ75" i="9"/>
  <c r="EJ92" i="9" s="1"/>
  <c r="EI43" i="9"/>
  <c r="EK42" i="9"/>
  <c r="EK41" i="9"/>
  <c r="EI60" i="9"/>
  <c r="EI84" i="9"/>
  <c r="EH81" i="9"/>
  <c r="EJ52" i="9"/>
  <c r="EJ87" i="9"/>
  <c r="EJ54" i="9"/>
  <c r="EJ86" i="9" s="1"/>
  <c r="EK59" i="9"/>
  <c r="EK50" i="9"/>
  <c r="EC240" i="2"/>
  <c r="EC169" i="2"/>
  <c r="W58" i="11" s="1"/>
  <c r="ED171" i="2"/>
  <c r="EE234" i="2"/>
  <c r="EE251" i="2" s="1"/>
  <c r="EE167" i="2"/>
  <c r="EQ11" i="11"/>
  <c r="EP10" i="11"/>
  <c r="ED18" i="10"/>
  <c r="ED17" i="10"/>
  <c r="ED16" i="10"/>
  <c r="EK39" i="9"/>
  <c r="EK35" i="9"/>
  <c r="EK34" i="9"/>
  <c r="EK33" i="9"/>
  <c r="EK32" i="9"/>
  <c r="EK31" i="9"/>
  <c r="EK30" i="9"/>
  <c r="EK29" i="9"/>
  <c r="EK28" i="9"/>
  <c r="EK27" i="9"/>
  <c r="EK20" i="9"/>
  <c r="EK24" i="9"/>
  <c r="EK23" i="9"/>
  <c r="EK22" i="9"/>
  <c r="EK21" i="9"/>
  <c r="EK19" i="9"/>
  <c r="EK18" i="9"/>
  <c r="EK17" i="9"/>
  <c r="EK16" i="9"/>
  <c r="EK15" i="9"/>
  <c r="EK10" i="9"/>
  <c r="EK14" i="9"/>
  <c r="EK13" i="9"/>
  <c r="EK12" i="9"/>
  <c r="EK11" i="9"/>
  <c r="EK9" i="9"/>
  <c r="EK25" i="9"/>
  <c r="EK26" i="9"/>
  <c r="EL6" i="9"/>
  <c r="EK5" i="9"/>
  <c r="EJ37" i="9"/>
  <c r="EJ44" i="9" s="1"/>
  <c r="EG131" i="2"/>
  <c r="EG130" i="2"/>
  <c r="EG129" i="2"/>
  <c r="EG128" i="2"/>
  <c r="EG127" i="2"/>
  <c r="EG126" i="2"/>
  <c r="EG125" i="2"/>
  <c r="EG124" i="2"/>
  <c r="EG123" i="2"/>
  <c r="EG122" i="2"/>
  <c r="EG121" i="2"/>
  <c r="EG120" i="2"/>
  <c r="EG117" i="2"/>
  <c r="EG116" i="2"/>
  <c r="EG119" i="2"/>
  <c r="EG118" i="2"/>
  <c r="EG115" i="2"/>
  <c r="EG114" i="2"/>
  <c r="EG113" i="2"/>
  <c r="EG112" i="2"/>
  <c r="EG111" i="2"/>
  <c r="EG110" i="2"/>
  <c r="EG109" i="2"/>
  <c r="EG108" i="2"/>
  <c r="EG107" i="2"/>
  <c r="EG106" i="2"/>
  <c r="EG105" i="2"/>
  <c r="EC18" i="7"/>
  <c r="EC17" i="7"/>
  <c r="EC16" i="7"/>
  <c r="EE4" i="7"/>
  <c r="EF5" i="7"/>
  <c r="EF69" i="2"/>
  <c r="EG67" i="2"/>
  <c r="EG66" i="2"/>
  <c r="EG65" i="2"/>
  <c r="EG64" i="2"/>
  <c r="EG63" i="2"/>
  <c r="EG62" i="2"/>
  <c r="EG59" i="2"/>
  <c r="EG56" i="2"/>
  <c r="EG55" i="2"/>
  <c r="EG49" i="2"/>
  <c r="EG61" i="2"/>
  <c r="EG60" i="2"/>
  <c r="EG58" i="2"/>
  <c r="EG57" i="2"/>
  <c r="EG54" i="2"/>
  <c r="EG53" i="2"/>
  <c r="EG52" i="2"/>
  <c r="EG51" i="2"/>
  <c r="EG47" i="2"/>
  <c r="EG48" i="2"/>
  <c r="EG42" i="2"/>
  <c r="EG41" i="2"/>
  <c r="EG43" i="2"/>
  <c r="EG50" i="2"/>
  <c r="EG44" i="2"/>
  <c r="EG46" i="2"/>
  <c r="EG45" i="2"/>
  <c r="EG81" i="2"/>
  <c r="EG77" i="2"/>
  <c r="EG95" i="2"/>
  <c r="EG89" i="2"/>
  <c r="EG87" i="2"/>
  <c r="EG88" i="2"/>
  <c r="EG90" i="2"/>
  <c r="EG83" i="2"/>
  <c r="EG91" i="2"/>
  <c r="EG96" i="2"/>
  <c r="EG74" i="2"/>
  <c r="EG75" i="2"/>
  <c r="EG79" i="2"/>
  <c r="EG76" i="2"/>
  <c r="EG85" i="2"/>
  <c r="EG86" i="2"/>
  <c r="EG92" i="2"/>
  <c r="EG73" i="2"/>
  <c r="EG93" i="2"/>
  <c r="EG94" i="2"/>
  <c r="EG97" i="2"/>
  <c r="EG98" i="2"/>
  <c r="EG99" i="2"/>
  <c r="EG78" i="2"/>
  <c r="EG80" i="2"/>
  <c r="EG84" i="2"/>
  <c r="EG82" i="2"/>
  <c r="EF101" i="2"/>
  <c r="EF133" i="2"/>
  <c r="EG22" i="2"/>
  <c r="AB27" i="11" s="1"/>
  <c r="EG18" i="2"/>
  <c r="AB23" i="11" s="1"/>
  <c r="EG12" i="2"/>
  <c r="AB17" i="11" s="1"/>
  <c r="EG21" i="2"/>
  <c r="AB26" i="11" s="1"/>
  <c r="EG15" i="2"/>
  <c r="AB20" i="11" s="1"/>
  <c r="EG32" i="2"/>
  <c r="AB37" i="11" s="1"/>
  <c r="EG26" i="2"/>
  <c r="AB31" i="11" s="1"/>
  <c r="EG24" i="2"/>
  <c r="AB29" i="11" s="1"/>
  <c r="EG25" i="2"/>
  <c r="AB30" i="11" s="1"/>
  <c r="EG23" i="2"/>
  <c r="AB28" i="11" s="1"/>
  <c r="EG17" i="2"/>
  <c r="AB22" i="11" s="1"/>
  <c r="EG10" i="2"/>
  <c r="AB15" i="11" s="1"/>
  <c r="EG31" i="2"/>
  <c r="AB36" i="11" s="1"/>
  <c r="EG27" i="2"/>
  <c r="AB32" i="11" s="1"/>
  <c r="EG28" i="2"/>
  <c r="AB33" i="11" s="1"/>
  <c r="EG20" i="2"/>
  <c r="AB25" i="11" s="1"/>
  <c r="EG5" i="2"/>
  <c r="EG35" i="2"/>
  <c r="AB40" i="11" s="1"/>
  <c r="EG34" i="2"/>
  <c r="AB39" i="11" s="1"/>
  <c r="EG33" i="2"/>
  <c r="AB38" i="11" s="1"/>
  <c r="EG30" i="2"/>
  <c r="AB35" i="11" s="1"/>
  <c r="EG29" i="2"/>
  <c r="AB34" i="11" s="1"/>
  <c r="EG11" i="2"/>
  <c r="AB16" i="11" s="1"/>
  <c r="EG19" i="2"/>
  <c r="AB24" i="11" s="1"/>
  <c r="EG16" i="2"/>
  <c r="AB21" i="11" s="1"/>
  <c r="EG14" i="2"/>
  <c r="AB19" i="11" s="1"/>
  <c r="EG13" i="2"/>
  <c r="AB18" i="11" s="1"/>
  <c r="EG9" i="2"/>
  <c r="AB14" i="11" s="1"/>
  <c r="EF37" i="2"/>
  <c r="EF173" i="2" s="1"/>
  <c r="EH6" i="2"/>
  <c r="EQ60" i="11" l="1"/>
  <c r="EH267" i="2"/>
  <c r="EH269" i="2"/>
  <c r="EH257" i="2"/>
  <c r="EH266" i="2"/>
  <c r="EH265" i="2"/>
  <c r="EH264" i="2"/>
  <c r="EH261" i="2"/>
  <c r="EH263" i="2"/>
  <c r="EH262" i="2"/>
  <c r="EL55" i="9"/>
  <c r="EJ46" i="9"/>
  <c r="EE5" i="10"/>
  <c r="ED4" i="10"/>
  <c r="EH218" i="2"/>
  <c r="AB76" i="11" s="1"/>
  <c r="EF170" i="2"/>
  <c r="AA59" i="11" s="1"/>
  <c r="AB42" i="11"/>
  <c r="EK75" i="9"/>
  <c r="EK92" i="9" s="1"/>
  <c r="EJ43" i="9"/>
  <c r="EL41" i="9"/>
  <c r="EL42" i="9"/>
  <c r="EJ60" i="9"/>
  <c r="EJ84" i="9"/>
  <c r="EK52" i="9"/>
  <c r="EK87" i="9"/>
  <c r="EK54" i="9"/>
  <c r="EK86" i="9" s="1"/>
  <c r="EI81" i="9"/>
  <c r="EL59" i="9"/>
  <c r="EL50" i="9"/>
  <c r="ED240" i="2"/>
  <c r="ED169" i="2"/>
  <c r="X58" i="11" s="1"/>
  <c r="EE171" i="2"/>
  <c r="EF234" i="2"/>
  <c r="EF251" i="2" s="1"/>
  <c r="EF167" i="2"/>
  <c r="ER11" i="11"/>
  <c r="EQ10" i="11"/>
  <c r="EE18" i="10"/>
  <c r="EE17" i="10"/>
  <c r="EE16" i="10"/>
  <c r="EL39" i="9"/>
  <c r="EL35" i="9"/>
  <c r="EL34" i="9"/>
  <c r="EL33" i="9"/>
  <c r="EL32" i="9"/>
  <c r="EL31" i="9"/>
  <c r="EL26" i="9"/>
  <c r="EL25" i="9"/>
  <c r="EL30" i="9"/>
  <c r="EL29" i="9"/>
  <c r="EL28" i="9"/>
  <c r="EL27" i="9"/>
  <c r="EL24" i="9"/>
  <c r="EL23" i="9"/>
  <c r="EL22" i="9"/>
  <c r="EL21" i="9"/>
  <c r="EL19" i="9"/>
  <c r="EL18" i="9"/>
  <c r="EL17" i="9"/>
  <c r="EL16" i="9"/>
  <c r="EL15" i="9"/>
  <c r="EL20" i="9"/>
  <c r="EL14" i="9"/>
  <c r="EL13" i="9"/>
  <c r="EL12" i="9"/>
  <c r="EL11" i="9"/>
  <c r="EL10" i="9"/>
  <c r="EL9" i="9"/>
  <c r="EL5" i="9"/>
  <c r="EM6" i="9"/>
  <c r="EK37" i="9"/>
  <c r="EK44" i="9" s="1"/>
  <c r="EH105" i="2"/>
  <c r="EH131" i="2"/>
  <c r="EH130" i="2"/>
  <c r="EH129" i="2"/>
  <c r="EH128" i="2"/>
  <c r="EH127" i="2"/>
  <c r="EH126" i="2"/>
  <c r="EH125" i="2"/>
  <c r="EH124" i="2"/>
  <c r="EH123" i="2"/>
  <c r="EH122" i="2"/>
  <c r="EH121" i="2"/>
  <c r="EH120" i="2"/>
  <c r="EH118" i="2"/>
  <c r="EH116" i="2"/>
  <c r="EH114" i="2"/>
  <c r="EH119" i="2"/>
  <c r="EH117" i="2"/>
  <c r="EH115" i="2"/>
  <c r="EH113" i="2"/>
  <c r="EH112" i="2"/>
  <c r="EH111" i="2"/>
  <c r="EH110" i="2"/>
  <c r="EH109" i="2"/>
  <c r="EH108" i="2"/>
  <c r="EH107" i="2"/>
  <c r="EH106" i="2"/>
  <c r="ED18" i="7"/>
  <c r="ED17" i="7"/>
  <c r="ED16" i="7"/>
  <c r="EF4" i="7"/>
  <c r="EG5" i="7"/>
  <c r="EG69" i="2"/>
  <c r="EH67" i="2"/>
  <c r="EH66" i="2"/>
  <c r="EH65" i="2"/>
  <c r="EH64" i="2"/>
  <c r="EH63" i="2"/>
  <c r="EH62" i="2"/>
  <c r="EH59" i="2"/>
  <c r="EH56" i="2"/>
  <c r="EH55" i="2"/>
  <c r="EH47" i="2"/>
  <c r="EH61" i="2"/>
  <c r="EH60" i="2"/>
  <c r="EH58" i="2"/>
  <c r="EH57" i="2"/>
  <c r="EH50" i="2"/>
  <c r="EH49" i="2"/>
  <c r="EH54" i="2"/>
  <c r="EH53" i="2"/>
  <c r="EH52" i="2"/>
  <c r="EH51" i="2"/>
  <c r="EH44" i="2"/>
  <c r="EH48" i="2"/>
  <c r="EH42" i="2"/>
  <c r="EH41" i="2"/>
  <c r="EH45" i="2"/>
  <c r="EH46" i="2"/>
  <c r="EH43" i="2"/>
  <c r="EH77" i="2"/>
  <c r="EH84" i="2"/>
  <c r="EH97" i="2"/>
  <c r="EH96" i="2"/>
  <c r="EH95" i="2"/>
  <c r="EH90" i="2"/>
  <c r="EH81" i="2"/>
  <c r="EH73" i="2"/>
  <c r="EH83" i="2"/>
  <c r="EH88" i="2"/>
  <c r="EH94" i="2"/>
  <c r="EH79" i="2"/>
  <c r="EH92" i="2"/>
  <c r="EH74" i="2"/>
  <c r="EH75" i="2"/>
  <c r="EH89" i="2"/>
  <c r="EH76" i="2"/>
  <c r="EH85" i="2"/>
  <c r="EH86" i="2"/>
  <c r="EH87" i="2"/>
  <c r="EH91" i="2"/>
  <c r="EH93" i="2"/>
  <c r="EH78" i="2"/>
  <c r="EH82" i="2"/>
  <c r="EH80" i="2"/>
  <c r="EH98" i="2"/>
  <c r="EH99" i="2"/>
  <c r="EG133" i="2"/>
  <c r="EG101" i="2"/>
  <c r="EG170" i="2" s="1"/>
  <c r="AB59" i="11" s="1"/>
  <c r="EH26" i="2"/>
  <c r="AC31" i="11" s="1"/>
  <c r="EH11" i="2"/>
  <c r="AC16" i="11" s="1"/>
  <c r="EH32" i="2"/>
  <c r="AC37" i="11" s="1"/>
  <c r="EH23" i="2"/>
  <c r="AC28" i="11" s="1"/>
  <c r="EH13" i="2"/>
  <c r="AC18" i="11" s="1"/>
  <c r="EH31" i="2"/>
  <c r="AC36" i="11" s="1"/>
  <c r="EH30" i="2"/>
  <c r="AC35" i="11" s="1"/>
  <c r="EH19" i="2"/>
  <c r="AC24" i="11" s="1"/>
  <c r="EH9" i="2"/>
  <c r="AC14" i="11" s="1"/>
  <c r="EH24" i="2"/>
  <c r="AC29" i="11" s="1"/>
  <c r="EH16" i="2"/>
  <c r="AC21" i="11" s="1"/>
  <c r="EH22" i="2"/>
  <c r="AC27" i="11" s="1"/>
  <c r="EH18" i="2"/>
  <c r="AC23" i="11" s="1"/>
  <c r="EH12" i="2"/>
  <c r="AC17" i="11" s="1"/>
  <c r="EH28" i="2"/>
  <c r="AC33" i="11" s="1"/>
  <c r="EH25" i="2"/>
  <c r="AC30" i="11" s="1"/>
  <c r="EH33" i="2"/>
  <c r="AC38" i="11" s="1"/>
  <c r="EH29" i="2"/>
  <c r="AC34" i="11" s="1"/>
  <c r="EH5" i="2"/>
  <c r="EH35" i="2"/>
  <c r="AC40" i="11" s="1"/>
  <c r="EH34" i="2"/>
  <c r="AC39" i="11" s="1"/>
  <c r="EH27" i="2"/>
  <c r="AC32" i="11" s="1"/>
  <c r="EH21" i="2"/>
  <c r="AC26" i="11" s="1"/>
  <c r="EH20" i="2"/>
  <c r="AC25" i="11" s="1"/>
  <c r="EH17" i="2"/>
  <c r="AC22" i="11" s="1"/>
  <c r="EH14" i="2"/>
  <c r="AC19" i="11" s="1"/>
  <c r="EH10" i="2"/>
  <c r="AC15" i="11" s="1"/>
  <c r="EH15" i="2"/>
  <c r="AC20" i="11" s="1"/>
  <c r="EG37" i="2"/>
  <c r="EG173" i="2" s="1"/>
  <c r="EI6" i="2"/>
  <c r="ER60" i="11" l="1"/>
  <c r="EH271" i="2"/>
  <c r="EI267" i="2"/>
  <c r="EI269" i="2"/>
  <c r="EI257" i="2"/>
  <c r="EI266" i="2"/>
  <c r="EI265" i="2"/>
  <c r="EI264" i="2"/>
  <c r="EI261" i="2"/>
  <c r="EI263" i="2"/>
  <c r="EI262" i="2"/>
  <c r="EM55" i="9"/>
  <c r="EK46" i="9"/>
  <c r="EE4" i="10"/>
  <c r="EF5" i="10"/>
  <c r="EI218" i="2"/>
  <c r="AC76" i="11" s="1"/>
  <c r="AC42" i="11"/>
  <c r="EL75" i="9"/>
  <c r="EL92" i="9" s="1"/>
  <c r="EK43" i="9"/>
  <c r="EM42" i="9"/>
  <c r="EM41" i="9"/>
  <c r="EK60" i="9"/>
  <c r="EK84" i="9"/>
  <c r="EL52" i="9"/>
  <c r="EL87" i="9"/>
  <c r="EL54" i="9"/>
  <c r="EL86" i="9" s="1"/>
  <c r="EJ81" i="9"/>
  <c r="EM59" i="9"/>
  <c r="EM50" i="9"/>
  <c r="EE240" i="2"/>
  <c r="EE169" i="2"/>
  <c r="Y58" i="11" s="1"/>
  <c r="EF171" i="2"/>
  <c r="EG234" i="2"/>
  <c r="EG251" i="2" s="1"/>
  <c r="EG167" i="2"/>
  <c r="ES11" i="11"/>
  <c r="ER10" i="11"/>
  <c r="EF18" i="10"/>
  <c r="EF17" i="10"/>
  <c r="EF16" i="10"/>
  <c r="EM39" i="9"/>
  <c r="EM35" i="9"/>
  <c r="EM34" i="9"/>
  <c r="EM33" i="9"/>
  <c r="EM32" i="9"/>
  <c r="EM31" i="9"/>
  <c r="EM30" i="9"/>
  <c r="EM29" i="9"/>
  <c r="EM28" i="9"/>
  <c r="EM27" i="9"/>
  <c r="EM24" i="9"/>
  <c r="EM23" i="9"/>
  <c r="EM22" i="9"/>
  <c r="EM21" i="9"/>
  <c r="EM19" i="9"/>
  <c r="EM18" i="9"/>
  <c r="EM17" i="9"/>
  <c r="EM16" i="9"/>
  <c r="EM15" i="9"/>
  <c r="EM10" i="9"/>
  <c r="EM14" i="9"/>
  <c r="EM13" i="9"/>
  <c r="EM12" i="9"/>
  <c r="EM11" i="9"/>
  <c r="EM9" i="9"/>
  <c r="EM20" i="9"/>
  <c r="EM25" i="9"/>
  <c r="EM26" i="9"/>
  <c r="EM5" i="9"/>
  <c r="EN6" i="9"/>
  <c r="EL37" i="9"/>
  <c r="EL44" i="9" s="1"/>
  <c r="EI131" i="2"/>
  <c r="EI130" i="2"/>
  <c r="EI129" i="2"/>
  <c r="EI128" i="2"/>
  <c r="EI127" i="2"/>
  <c r="EI126" i="2"/>
  <c r="EI125" i="2"/>
  <c r="EI124" i="2"/>
  <c r="EI123" i="2"/>
  <c r="EI122" i="2"/>
  <c r="EI121" i="2"/>
  <c r="EI120" i="2"/>
  <c r="EI118" i="2"/>
  <c r="EI117" i="2"/>
  <c r="EI116" i="2"/>
  <c r="EI114" i="2"/>
  <c r="EI119" i="2"/>
  <c r="EI115" i="2"/>
  <c r="EI113" i="2"/>
  <c r="EI112" i="2"/>
  <c r="EI111" i="2"/>
  <c r="EI110" i="2"/>
  <c r="EI109" i="2"/>
  <c r="EI108" i="2"/>
  <c r="EI107" i="2"/>
  <c r="EI106" i="2"/>
  <c r="EI105" i="2"/>
  <c r="EE18" i="7"/>
  <c r="EE17" i="7"/>
  <c r="EE16" i="7"/>
  <c r="EG4" i="7"/>
  <c r="EH5" i="7"/>
  <c r="EH69" i="2"/>
  <c r="EI67" i="2"/>
  <c r="EI66" i="2"/>
  <c r="EI65" i="2"/>
  <c r="EI64" i="2"/>
  <c r="EI63" i="2"/>
  <c r="EI62" i="2"/>
  <c r="EI59" i="2"/>
  <c r="EI56" i="2"/>
  <c r="EI55" i="2"/>
  <c r="EI50" i="2"/>
  <c r="EI44" i="2"/>
  <c r="EI61" i="2"/>
  <c r="EI60" i="2"/>
  <c r="EI58" i="2"/>
  <c r="EI57" i="2"/>
  <c r="EI54" i="2"/>
  <c r="EI53" i="2"/>
  <c r="EI52" i="2"/>
  <c r="EI51" i="2"/>
  <c r="EI49" i="2"/>
  <c r="EI48" i="2"/>
  <c r="EI42" i="2"/>
  <c r="EI41" i="2"/>
  <c r="EI45" i="2"/>
  <c r="EI47" i="2"/>
  <c r="EI43" i="2"/>
  <c r="EI46" i="2"/>
  <c r="EI81" i="2"/>
  <c r="EI82" i="2"/>
  <c r="EI95" i="2"/>
  <c r="EI96" i="2"/>
  <c r="EI91" i="2"/>
  <c r="EI78" i="2"/>
  <c r="EI90" i="2"/>
  <c r="EI89" i="2"/>
  <c r="EI83" i="2"/>
  <c r="EI88" i="2"/>
  <c r="EI73" i="2"/>
  <c r="EI74" i="2"/>
  <c r="EI79" i="2"/>
  <c r="EI75" i="2"/>
  <c r="EI76" i="2"/>
  <c r="EI85" i="2"/>
  <c r="EI86" i="2"/>
  <c r="EI92" i="2"/>
  <c r="EI84" i="2"/>
  <c r="EI87" i="2"/>
  <c r="EI93" i="2"/>
  <c r="EI94" i="2"/>
  <c r="EI97" i="2"/>
  <c r="EI98" i="2"/>
  <c r="EI99" i="2"/>
  <c r="EI77" i="2"/>
  <c r="EI80" i="2"/>
  <c r="EH133" i="2"/>
  <c r="EH101" i="2"/>
  <c r="EI16" i="2"/>
  <c r="AD21" i="11" s="1"/>
  <c r="EI29" i="2"/>
  <c r="AD34" i="11" s="1"/>
  <c r="EI25" i="2"/>
  <c r="AD30" i="11" s="1"/>
  <c r="EI20" i="2"/>
  <c r="AD25" i="11" s="1"/>
  <c r="EI15" i="2"/>
  <c r="AD20" i="11" s="1"/>
  <c r="EI30" i="2"/>
  <c r="AD35" i="11" s="1"/>
  <c r="EI28" i="2"/>
  <c r="AD33" i="11" s="1"/>
  <c r="EI13" i="2"/>
  <c r="AD18" i="11" s="1"/>
  <c r="EI21" i="2"/>
  <c r="AD26" i="11" s="1"/>
  <c r="EI27" i="2"/>
  <c r="AD32" i="11" s="1"/>
  <c r="EI18" i="2"/>
  <c r="AD23" i="11" s="1"/>
  <c r="EI17" i="2"/>
  <c r="AD22" i="11" s="1"/>
  <c r="EI19" i="2"/>
  <c r="AD24" i="11" s="1"/>
  <c r="EI24" i="2"/>
  <c r="AD29" i="11" s="1"/>
  <c r="EI22" i="2"/>
  <c r="AD27" i="11" s="1"/>
  <c r="EI26" i="2"/>
  <c r="AD31" i="11" s="1"/>
  <c r="EI5" i="2"/>
  <c r="EI35" i="2"/>
  <c r="AD40" i="11" s="1"/>
  <c r="EI34" i="2"/>
  <c r="AD39" i="11" s="1"/>
  <c r="EI32" i="2"/>
  <c r="AD37" i="11" s="1"/>
  <c r="EI10" i="2"/>
  <c r="AD15" i="11" s="1"/>
  <c r="EI33" i="2"/>
  <c r="AD38" i="11" s="1"/>
  <c r="EI31" i="2"/>
  <c r="AD36" i="11" s="1"/>
  <c r="EI23" i="2"/>
  <c r="AD28" i="11" s="1"/>
  <c r="EI14" i="2"/>
  <c r="AD19" i="11" s="1"/>
  <c r="EI12" i="2"/>
  <c r="AD17" i="11" s="1"/>
  <c r="EI11" i="2"/>
  <c r="AD16" i="11" s="1"/>
  <c r="EI9" i="2"/>
  <c r="AD14" i="11" s="1"/>
  <c r="EH37" i="2"/>
  <c r="EH173" i="2" s="1"/>
  <c r="EJ6" i="2"/>
  <c r="ES60" i="11" l="1"/>
  <c r="EI271" i="2"/>
  <c r="EJ267" i="2"/>
  <c r="EJ269" i="2"/>
  <c r="EJ257" i="2"/>
  <c r="EJ266" i="2"/>
  <c r="EJ261" i="2"/>
  <c r="EJ265" i="2"/>
  <c r="EJ264" i="2"/>
  <c r="EJ263" i="2"/>
  <c r="EJ262" i="2"/>
  <c r="EN55" i="9"/>
  <c r="EL46" i="9"/>
  <c r="EF4" i="10"/>
  <c r="EG5" i="10"/>
  <c r="EJ218" i="2"/>
  <c r="AD76" i="11" s="1"/>
  <c r="EH170" i="2"/>
  <c r="AC59" i="11" s="1"/>
  <c r="AD42" i="11"/>
  <c r="EM75" i="9"/>
  <c r="EM92" i="9" s="1"/>
  <c r="EL43" i="9"/>
  <c r="EN41" i="9"/>
  <c r="EN42" i="9"/>
  <c r="EL60" i="9"/>
  <c r="EL84" i="9"/>
  <c r="EM52" i="9"/>
  <c r="EM87" i="9"/>
  <c r="EM54" i="9"/>
  <c r="EM86" i="9" s="1"/>
  <c r="EK81" i="9"/>
  <c r="EN59" i="9"/>
  <c r="EN50" i="9"/>
  <c r="EF169" i="2"/>
  <c r="Z58" i="11" s="1"/>
  <c r="EF240" i="2"/>
  <c r="EG171" i="2"/>
  <c r="EH234" i="2"/>
  <c r="EH251" i="2" s="1"/>
  <c r="EH167" i="2"/>
  <c r="ET11" i="11"/>
  <c r="ES10" i="11"/>
  <c r="EG18" i="10"/>
  <c r="EG17" i="10"/>
  <c r="EG16" i="10"/>
  <c r="EN39" i="9"/>
  <c r="EN35" i="9"/>
  <c r="EN34" i="9"/>
  <c r="EN33" i="9"/>
  <c r="EN32" i="9"/>
  <c r="EN31" i="9"/>
  <c r="EN30" i="9"/>
  <c r="EN29" i="9"/>
  <c r="EN28" i="9"/>
  <c r="EN27" i="9"/>
  <c r="EN24" i="9"/>
  <c r="EN23" i="9"/>
  <c r="EN22" i="9"/>
  <c r="EN21" i="9"/>
  <c r="EN19" i="9"/>
  <c r="EN18" i="9"/>
  <c r="EN17" i="9"/>
  <c r="EN16" i="9"/>
  <c r="EN15" i="9"/>
  <c r="EN10" i="9"/>
  <c r="EN14" i="9"/>
  <c r="EN13" i="9"/>
  <c r="EN12" i="9"/>
  <c r="EN11" i="9"/>
  <c r="EN9" i="9"/>
  <c r="EN20" i="9"/>
  <c r="EN26" i="9"/>
  <c r="EN25" i="9"/>
  <c r="EM37" i="9"/>
  <c r="EM44" i="9" s="1"/>
  <c r="EO6" i="9"/>
  <c r="EN5" i="9"/>
  <c r="EJ131" i="2"/>
  <c r="EJ130" i="2"/>
  <c r="EJ129" i="2"/>
  <c r="EJ128" i="2"/>
  <c r="EJ127" i="2"/>
  <c r="EJ126" i="2"/>
  <c r="EJ125" i="2"/>
  <c r="EJ124" i="2"/>
  <c r="EJ123" i="2"/>
  <c r="EJ122" i="2"/>
  <c r="EJ121" i="2"/>
  <c r="EJ120" i="2"/>
  <c r="EJ117" i="2"/>
  <c r="EJ116" i="2"/>
  <c r="EJ119" i="2"/>
  <c r="EJ118" i="2"/>
  <c r="EJ115" i="2"/>
  <c r="EJ114" i="2"/>
  <c r="EJ113" i="2"/>
  <c r="EJ112" i="2"/>
  <c r="EJ111" i="2"/>
  <c r="EJ110" i="2"/>
  <c r="EJ109" i="2"/>
  <c r="EJ108" i="2"/>
  <c r="EJ107" i="2"/>
  <c r="EJ106" i="2"/>
  <c r="EJ105" i="2"/>
  <c r="EF18" i="7"/>
  <c r="EF17" i="7"/>
  <c r="EF16" i="7"/>
  <c r="EH4" i="7"/>
  <c r="EI5" i="7"/>
  <c r="EI69" i="2"/>
  <c r="EJ67" i="2"/>
  <c r="EJ66" i="2"/>
  <c r="EJ65" i="2"/>
  <c r="EJ64" i="2"/>
  <c r="EJ63" i="2"/>
  <c r="EJ62" i="2"/>
  <c r="EJ59" i="2"/>
  <c r="EJ56" i="2"/>
  <c r="EJ55" i="2"/>
  <c r="EJ45" i="2"/>
  <c r="EJ61" i="2"/>
  <c r="EJ60" i="2"/>
  <c r="EJ58" i="2"/>
  <c r="EJ57" i="2"/>
  <c r="EJ54" i="2"/>
  <c r="EJ53" i="2"/>
  <c r="EJ52" i="2"/>
  <c r="EJ51" i="2"/>
  <c r="EJ50" i="2"/>
  <c r="EJ49" i="2"/>
  <c r="EJ47" i="2"/>
  <c r="EJ46" i="2"/>
  <c r="EJ44" i="2"/>
  <c r="EJ48" i="2"/>
  <c r="EJ42" i="2"/>
  <c r="EJ41" i="2"/>
  <c r="EJ43" i="2"/>
  <c r="EJ95" i="2"/>
  <c r="EJ94" i="2"/>
  <c r="EJ97" i="2"/>
  <c r="EJ96" i="2"/>
  <c r="EJ83" i="2"/>
  <c r="EJ84" i="2"/>
  <c r="EJ79" i="2"/>
  <c r="EJ77" i="2"/>
  <c r="EJ82" i="2"/>
  <c r="EJ81" i="2"/>
  <c r="EJ78" i="2"/>
  <c r="EJ80" i="2"/>
  <c r="EJ99" i="2"/>
  <c r="EJ98" i="2"/>
  <c r="EJ93" i="2"/>
  <c r="EJ92" i="2"/>
  <c r="EJ87" i="2"/>
  <c r="EJ86" i="2"/>
  <c r="EJ85" i="2"/>
  <c r="EJ76" i="2"/>
  <c r="EJ75" i="2"/>
  <c r="EJ74" i="2"/>
  <c r="EJ91" i="2"/>
  <c r="EJ90" i="2"/>
  <c r="EJ73" i="2"/>
  <c r="EJ89" i="2"/>
  <c r="EJ88" i="2"/>
  <c r="EI101" i="2"/>
  <c r="EI133" i="2"/>
  <c r="EJ29" i="2"/>
  <c r="AE34" i="11" s="1"/>
  <c r="EJ14" i="2"/>
  <c r="AE19" i="11" s="1"/>
  <c r="EJ13" i="2"/>
  <c r="AE18" i="11" s="1"/>
  <c r="EJ32" i="2"/>
  <c r="AE37" i="11" s="1"/>
  <c r="EJ30" i="2"/>
  <c r="AE35" i="11" s="1"/>
  <c r="EJ24" i="2"/>
  <c r="AE29" i="11" s="1"/>
  <c r="EJ11" i="2"/>
  <c r="AE16" i="11" s="1"/>
  <c r="EJ25" i="2"/>
  <c r="AE30" i="11" s="1"/>
  <c r="EJ12" i="2"/>
  <c r="AE17" i="11" s="1"/>
  <c r="EJ31" i="2"/>
  <c r="AE36" i="11" s="1"/>
  <c r="EJ16" i="2"/>
  <c r="AE21" i="11" s="1"/>
  <c r="EJ28" i="2"/>
  <c r="AE33" i="11" s="1"/>
  <c r="EJ26" i="2"/>
  <c r="AE31" i="11" s="1"/>
  <c r="EJ18" i="2"/>
  <c r="AE23" i="11" s="1"/>
  <c r="EJ15" i="2"/>
  <c r="AE20" i="11" s="1"/>
  <c r="EJ27" i="2"/>
  <c r="AE32" i="11" s="1"/>
  <c r="EJ23" i="2"/>
  <c r="AE28" i="11" s="1"/>
  <c r="EJ20" i="2"/>
  <c r="AE25" i="11" s="1"/>
  <c r="EJ19" i="2"/>
  <c r="AE24" i="11" s="1"/>
  <c r="EJ33" i="2"/>
  <c r="AE38" i="11" s="1"/>
  <c r="EJ22" i="2"/>
  <c r="AE27" i="11" s="1"/>
  <c r="EJ5" i="2"/>
  <c r="EJ35" i="2"/>
  <c r="AE40" i="11" s="1"/>
  <c r="EJ34" i="2"/>
  <c r="AE39" i="11" s="1"/>
  <c r="EJ21" i="2"/>
  <c r="AE26" i="11" s="1"/>
  <c r="EJ17" i="2"/>
  <c r="AE22" i="11" s="1"/>
  <c r="EJ10" i="2"/>
  <c r="AE15" i="11" s="1"/>
  <c r="EJ9" i="2"/>
  <c r="AE14" i="11" s="1"/>
  <c r="EI37" i="2"/>
  <c r="EI173" i="2" s="1"/>
  <c r="EK6" i="2"/>
  <c r="ET60" i="11" l="1"/>
  <c r="EJ271" i="2"/>
  <c r="EK267" i="2"/>
  <c r="EK271" i="2" s="1"/>
  <c r="EK269" i="2"/>
  <c r="EK257" i="2"/>
  <c r="EK266" i="2"/>
  <c r="EK265" i="2"/>
  <c r="EK264" i="2"/>
  <c r="EK263" i="2"/>
  <c r="EK262" i="2"/>
  <c r="EK261" i="2"/>
  <c r="EM46" i="9"/>
  <c r="EO55" i="9"/>
  <c r="EH5" i="10"/>
  <c r="EG4" i="10"/>
  <c r="EK218" i="2"/>
  <c r="AE76" i="11" s="1"/>
  <c r="EI170" i="2"/>
  <c r="AD59" i="11" s="1"/>
  <c r="AE42" i="11"/>
  <c r="EN75" i="9"/>
  <c r="EN92" i="9" s="1"/>
  <c r="EM43" i="9"/>
  <c r="EO42" i="9"/>
  <c r="EO41" i="9"/>
  <c r="EM60" i="9"/>
  <c r="EM84" i="9"/>
  <c r="EN52" i="9"/>
  <c r="EN87" i="9"/>
  <c r="EN54" i="9"/>
  <c r="EN86" i="9" s="1"/>
  <c r="EL81" i="9"/>
  <c r="EO59" i="9"/>
  <c r="EO50" i="9"/>
  <c r="EG240" i="2"/>
  <c r="EG169" i="2"/>
  <c r="AA58" i="11" s="1"/>
  <c r="EH171" i="2"/>
  <c r="EI234" i="2"/>
  <c r="EI251" i="2" s="1"/>
  <c r="EI167" i="2"/>
  <c r="EU11" i="11"/>
  <c r="ET10" i="11"/>
  <c r="EH18" i="10"/>
  <c r="EH17" i="10"/>
  <c r="EH16" i="10"/>
  <c r="EO39" i="9"/>
  <c r="EO35" i="9"/>
  <c r="EO34" i="9"/>
  <c r="EO33" i="9"/>
  <c r="EO32" i="9"/>
  <c r="EO31" i="9"/>
  <c r="EO30" i="9"/>
  <c r="EO29" i="9"/>
  <c r="EO28" i="9"/>
  <c r="EO27" i="9"/>
  <c r="EO20" i="9"/>
  <c r="EO24" i="9"/>
  <c r="EO23" i="9"/>
  <c r="EO22" i="9"/>
  <c r="EO21" i="9"/>
  <c r="EO19" i="9"/>
  <c r="EO18" i="9"/>
  <c r="EO17" i="9"/>
  <c r="EO16" i="9"/>
  <c r="EO15" i="9"/>
  <c r="EO10" i="9"/>
  <c r="EO14" i="9"/>
  <c r="EO13" i="9"/>
  <c r="EO12" i="9"/>
  <c r="EO11" i="9"/>
  <c r="EO9" i="9"/>
  <c r="EO25" i="9"/>
  <c r="EO26" i="9"/>
  <c r="EN37" i="9"/>
  <c r="EN44" i="9" s="1"/>
  <c r="EO5" i="9"/>
  <c r="EP6" i="9"/>
  <c r="EK131" i="2"/>
  <c r="EK130" i="2"/>
  <c r="EK129" i="2"/>
  <c r="EK128" i="2"/>
  <c r="EK127" i="2"/>
  <c r="EK126" i="2"/>
  <c r="EK125" i="2"/>
  <c r="EK124" i="2"/>
  <c r="EK123" i="2"/>
  <c r="EK122" i="2"/>
  <c r="EK121" i="2"/>
  <c r="EK120" i="2"/>
  <c r="EK118" i="2"/>
  <c r="EK116" i="2"/>
  <c r="EK114" i="2"/>
  <c r="EK119" i="2"/>
  <c r="EK117" i="2"/>
  <c r="EK115" i="2"/>
  <c r="EK113" i="2"/>
  <c r="EK112" i="2"/>
  <c r="EK111" i="2"/>
  <c r="EK110" i="2"/>
  <c r="EK109" i="2"/>
  <c r="EK108" i="2"/>
  <c r="EK107" i="2"/>
  <c r="EK106" i="2"/>
  <c r="EK105" i="2"/>
  <c r="EG18" i="7"/>
  <c r="EG17" i="7"/>
  <c r="EG16" i="7"/>
  <c r="EJ69" i="2"/>
  <c r="EI4" i="7"/>
  <c r="EJ5" i="7"/>
  <c r="EK67" i="2"/>
  <c r="EK66" i="2"/>
  <c r="EK65" i="2"/>
  <c r="EK64" i="2"/>
  <c r="EK63" i="2"/>
  <c r="EK62" i="2"/>
  <c r="EK59" i="2"/>
  <c r="EK56" i="2"/>
  <c r="EK55" i="2"/>
  <c r="EK61" i="2"/>
  <c r="EK60" i="2"/>
  <c r="EK58" i="2"/>
  <c r="EK57" i="2"/>
  <c r="EK50" i="2"/>
  <c r="EK49" i="2"/>
  <c r="EK47" i="2"/>
  <c r="EK46" i="2"/>
  <c r="EK54" i="2"/>
  <c r="EK53" i="2"/>
  <c r="EK52" i="2"/>
  <c r="EK51" i="2"/>
  <c r="EK48" i="2"/>
  <c r="EK42" i="2"/>
  <c r="EK41" i="2"/>
  <c r="EK44" i="2"/>
  <c r="EK43" i="2"/>
  <c r="EK45" i="2"/>
  <c r="EK82" i="2"/>
  <c r="EK94" i="2"/>
  <c r="EK96" i="2"/>
  <c r="EK91" i="2"/>
  <c r="EK90" i="2"/>
  <c r="EK92" i="2"/>
  <c r="EK88" i="2"/>
  <c r="EK89" i="2"/>
  <c r="EK73" i="2"/>
  <c r="EK95" i="2"/>
  <c r="EK84" i="2"/>
  <c r="EK74" i="2"/>
  <c r="EK75" i="2"/>
  <c r="EK76" i="2"/>
  <c r="EK85" i="2"/>
  <c r="EK86" i="2"/>
  <c r="EK87" i="2"/>
  <c r="EK93" i="2"/>
  <c r="EK97" i="2"/>
  <c r="EK80" i="2"/>
  <c r="EK81" i="2"/>
  <c r="EK79" i="2"/>
  <c r="EK98" i="2"/>
  <c r="EK99" i="2"/>
  <c r="EK78" i="2"/>
  <c r="EK77" i="2"/>
  <c r="EK83" i="2"/>
  <c r="EJ101" i="2"/>
  <c r="EJ133" i="2"/>
  <c r="EK30" i="2"/>
  <c r="AF35" i="11" s="1"/>
  <c r="EK9" i="2"/>
  <c r="AF14" i="11" s="1"/>
  <c r="EK32" i="2"/>
  <c r="AF37" i="11" s="1"/>
  <c r="EK28" i="2"/>
  <c r="AF33" i="11" s="1"/>
  <c r="EK26" i="2"/>
  <c r="AF31" i="11" s="1"/>
  <c r="EK25" i="2"/>
  <c r="AF30" i="11" s="1"/>
  <c r="EK21" i="2"/>
  <c r="AF26" i="11" s="1"/>
  <c r="EK16" i="2"/>
  <c r="AF21" i="11" s="1"/>
  <c r="EK31" i="2"/>
  <c r="AF36" i="11" s="1"/>
  <c r="EK29" i="2"/>
  <c r="AF34" i="11" s="1"/>
  <c r="EK22" i="2"/>
  <c r="AF27" i="11" s="1"/>
  <c r="EK19" i="2"/>
  <c r="AF24" i="11" s="1"/>
  <c r="EK15" i="2"/>
  <c r="AF20" i="11" s="1"/>
  <c r="EK20" i="2"/>
  <c r="AF25" i="11" s="1"/>
  <c r="EK17" i="2"/>
  <c r="AF22" i="11" s="1"/>
  <c r="EK23" i="2"/>
  <c r="AF28" i="11" s="1"/>
  <c r="EK13" i="2"/>
  <c r="AF18" i="11" s="1"/>
  <c r="EK27" i="2"/>
  <c r="AF32" i="11" s="1"/>
  <c r="EK24" i="2"/>
  <c r="AF29" i="11" s="1"/>
  <c r="EK18" i="2"/>
  <c r="AF23" i="11" s="1"/>
  <c r="EK11" i="2"/>
  <c r="AF16" i="11" s="1"/>
  <c r="EK5" i="2"/>
  <c r="EK35" i="2"/>
  <c r="AF40" i="11" s="1"/>
  <c r="EK34" i="2"/>
  <c r="AF39" i="11" s="1"/>
  <c r="EK12" i="2"/>
  <c r="AF17" i="11" s="1"/>
  <c r="EK33" i="2"/>
  <c r="AF38" i="11" s="1"/>
  <c r="EK14" i="2"/>
  <c r="AF19" i="11" s="1"/>
  <c r="EK10" i="2"/>
  <c r="AF15" i="11" s="1"/>
  <c r="EJ37" i="2"/>
  <c r="EJ173" i="2" s="1"/>
  <c r="EL6" i="2"/>
  <c r="EU60" i="11" l="1"/>
  <c r="EL267" i="2"/>
  <c r="EL269" i="2"/>
  <c r="EL257" i="2"/>
  <c r="EL266" i="2"/>
  <c r="EL261" i="2"/>
  <c r="EL265" i="2"/>
  <c r="EL264" i="2"/>
  <c r="EL263" i="2"/>
  <c r="EL262" i="2"/>
  <c r="EN46" i="9"/>
  <c r="EP55" i="9"/>
  <c r="EH4" i="10"/>
  <c r="EI5" i="10"/>
  <c r="EL218" i="2"/>
  <c r="AF76" i="11" s="1"/>
  <c r="EJ170" i="2"/>
  <c r="AE59" i="11" s="1"/>
  <c r="AF42" i="11"/>
  <c r="EO75" i="9"/>
  <c r="EO92" i="9" s="1"/>
  <c r="EN43" i="9"/>
  <c r="EP41" i="9"/>
  <c r="EP42" i="9"/>
  <c r="EN60" i="9"/>
  <c r="EN84" i="9"/>
  <c r="EM81" i="9"/>
  <c r="EO52" i="9"/>
  <c r="EO54" i="9"/>
  <c r="EO86" i="9" s="1"/>
  <c r="EO87" i="9"/>
  <c r="EP59" i="9"/>
  <c r="EP50" i="9"/>
  <c r="EH240" i="2"/>
  <c r="EH169" i="2"/>
  <c r="AB58" i="11" s="1"/>
  <c r="EI171" i="2"/>
  <c r="EJ234" i="2"/>
  <c r="EJ251" i="2" s="1"/>
  <c r="EJ167" i="2"/>
  <c r="EV11" i="11"/>
  <c r="EU10" i="11"/>
  <c r="EI18" i="10"/>
  <c r="EI17" i="10"/>
  <c r="EI16" i="10"/>
  <c r="EP39" i="9"/>
  <c r="EP35" i="9"/>
  <c r="EP34" i="9"/>
  <c r="EP33" i="9"/>
  <c r="EP32" i="9"/>
  <c r="EP31" i="9"/>
  <c r="EP20" i="9"/>
  <c r="EP30" i="9"/>
  <c r="EP29" i="9"/>
  <c r="EP28" i="9"/>
  <c r="EP27" i="9"/>
  <c r="EP24" i="9"/>
  <c r="EP23" i="9"/>
  <c r="EP22" i="9"/>
  <c r="EP21" i="9"/>
  <c r="EP19" i="9"/>
  <c r="EP18" i="9"/>
  <c r="EP17" i="9"/>
  <c r="EP16" i="9"/>
  <c r="EP15" i="9"/>
  <c r="EP10" i="9"/>
  <c r="EP14" i="9"/>
  <c r="EP13" i="9"/>
  <c r="EP12" i="9"/>
  <c r="EP11" i="9"/>
  <c r="EP9" i="9"/>
  <c r="EP26" i="9"/>
  <c r="EP25" i="9"/>
  <c r="EQ6" i="9"/>
  <c r="EP5" i="9"/>
  <c r="EO37" i="9"/>
  <c r="EO44" i="9" s="1"/>
  <c r="EL131" i="2"/>
  <c r="EL130" i="2"/>
  <c r="EL129" i="2"/>
  <c r="EL128" i="2"/>
  <c r="EL127" i="2"/>
  <c r="EL126" i="2"/>
  <c r="EL125" i="2"/>
  <c r="EL124" i="2"/>
  <c r="EL123" i="2"/>
  <c r="EL122" i="2"/>
  <c r="EL121" i="2"/>
  <c r="EL120" i="2"/>
  <c r="EL118" i="2"/>
  <c r="EL117" i="2"/>
  <c r="EL116" i="2"/>
  <c r="EL114" i="2"/>
  <c r="EL119" i="2"/>
  <c r="EL115" i="2"/>
  <c r="EL113" i="2"/>
  <c r="EL112" i="2"/>
  <c r="EL111" i="2"/>
  <c r="EL110" i="2"/>
  <c r="EL109" i="2"/>
  <c r="EL108" i="2"/>
  <c r="EL107" i="2"/>
  <c r="EL106" i="2"/>
  <c r="EL105" i="2"/>
  <c r="EH18" i="7"/>
  <c r="EH17" i="7"/>
  <c r="EH16" i="7"/>
  <c r="EK5" i="7"/>
  <c r="EJ4" i="7"/>
  <c r="EK69" i="2"/>
  <c r="EL67" i="2"/>
  <c r="EL66" i="2"/>
  <c r="EL65" i="2"/>
  <c r="EL64" i="2"/>
  <c r="EL63" i="2"/>
  <c r="EL62" i="2"/>
  <c r="EL59" i="2"/>
  <c r="EL56" i="2"/>
  <c r="EL55" i="2"/>
  <c r="EL44" i="2"/>
  <c r="EL61" i="2"/>
  <c r="EL60" i="2"/>
  <c r="EL58" i="2"/>
  <c r="EL57" i="2"/>
  <c r="EL54" i="2"/>
  <c r="EL53" i="2"/>
  <c r="EL52" i="2"/>
  <c r="EL51" i="2"/>
  <c r="EL48" i="2"/>
  <c r="EL42" i="2"/>
  <c r="EL41" i="2"/>
  <c r="EL45" i="2"/>
  <c r="EL43" i="2"/>
  <c r="EL50" i="2"/>
  <c r="EL46" i="2"/>
  <c r="EL49" i="2"/>
  <c r="EL47" i="2"/>
  <c r="EL84" i="2"/>
  <c r="EL88" i="2"/>
  <c r="EL97" i="2"/>
  <c r="EL96" i="2"/>
  <c r="EL95" i="2"/>
  <c r="EL79" i="2"/>
  <c r="EL83" i="2"/>
  <c r="EL90" i="2"/>
  <c r="EL80" i="2"/>
  <c r="EL89" i="2"/>
  <c r="EL91" i="2"/>
  <c r="EL73" i="2"/>
  <c r="EL74" i="2"/>
  <c r="EL75" i="2"/>
  <c r="EL76" i="2"/>
  <c r="EL85" i="2"/>
  <c r="EL86" i="2"/>
  <c r="EL87" i="2"/>
  <c r="EL92" i="2"/>
  <c r="EL93" i="2"/>
  <c r="EL77" i="2"/>
  <c r="EL94" i="2"/>
  <c r="EL98" i="2"/>
  <c r="EL99" i="2"/>
  <c r="EL81" i="2"/>
  <c r="EL78" i="2"/>
  <c r="EL82" i="2"/>
  <c r="EK101" i="2"/>
  <c r="EK170" i="2" s="1"/>
  <c r="AF59" i="11" s="1"/>
  <c r="EK133" i="2"/>
  <c r="EL31" i="2"/>
  <c r="AG36" i="11" s="1"/>
  <c r="EL16" i="2"/>
  <c r="AG21" i="11" s="1"/>
  <c r="EL24" i="2"/>
  <c r="AG29" i="11" s="1"/>
  <c r="EL20" i="2"/>
  <c r="AG25" i="11" s="1"/>
  <c r="EL18" i="2"/>
  <c r="AG23" i="11" s="1"/>
  <c r="EL14" i="2"/>
  <c r="AG19" i="11" s="1"/>
  <c r="EL13" i="2"/>
  <c r="AG18" i="11" s="1"/>
  <c r="EL10" i="2"/>
  <c r="AG15" i="11" s="1"/>
  <c r="EL27" i="2"/>
  <c r="AG32" i="11" s="1"/>
  <c r="EL11" i="2"/>
  <c r="AG16" i="11" s="1"/>
  <c r="EL9" i="2"/>
  <c r="AG14" i="11" s="1"/>
  <c r="EL32" i="2"/>
  <c r="AG37" i="11" s="1"/>
  <c r="EL29" i="2"/>
  <c r="AG34" i="11" s="1"/>
  <c r="EL28" i="2"/>
  <c r="AG33" i="11" s="1"/>
  <c r="EL22" i="2"/>
  <c r="AG27" i="11" s="1"/>
  <c r="EL21" i="2"/>
  <c r="AG26" i="11" s="1"/>
  <c r="EL15" i="2"/>
  <c r="AG20" i="11" s="1"/>
  <c r="EL23" i="2"/>
  <c r="AG28" i="11" s="1"/>
  <c r="EL19" i="2"/>
  <c r="AG24" i="11" s="1"/>
  <c r="EL25" i="2"/>
  <c r="AG30" i="11" s="1"/>
  <c r="EL33" i="2"/>
  <c r="AG38" i="11" s="1"/>
  <c r="EL26" i="2"/>
  <c r="AG31" i="11" s="1"/>
  <c r="EL5" i="2"/>
  <c r="EL35" i="2"/>
  <c r="AG40" i="11" s="1"/>
  <c r="EL34" i="2"/>
  <c r="AG39" i="11" s="1"/>
  <c r="EL30" i="2"/>
  <c r="AG35" i="11" s="1"/>
  <c r="EL17" i="2"/>
  <c r="AG22" i="11" s="1"/>
  <c r="EL12" i="2"/>
  <c r="AG17" i="11" s="1"/>
  <c r="EK37" i="2"/>
  <c r="EK173" i="2" s="1"/>
  <c r="EM6" i="2"/>
  <c r="EV60" i="11" l="1"/>
  <c r="EL271" i="2"/>
  <c r="EM267" i="2"/>
  <c r="EM271" i="2" s="1"/>
  <c r="EM269" i="2"/>
  <c r="EM257" i="2"/>
  <c r="EM266" i="2"/>
  <c r="EM265" i="2"/>
  <c r="EM264" i="2"/>
  <c r="EM261" i="2"/>
  <c r="EM263" i="2"/>
  <c r="EM262" i="2"/>
  <c r="EQ55" i="9"/>
  <c r="EO46" i="9"/>
  <c r="EJ5" i="10"/>
  <c r="EI4" i="10"/>
  <c r="EM218" i="2"/>
  <c r="AG76" i="11" s="1"/>
  <c r="AG42" i="11"/>
  <c r="EP75" i="9"/>
  <c r="EP92" i="9" s="1"/>
  <c r="EO43" i="9"/>
  <c r="EQ42" i="9"/>
  <c r="EQ41" i="9"/>
  <c r="EO60" i="9"/>
  <c r="EO84" i="9"/>
  <c r="EN81" i="9"/>
  <c r="EP52" i="9"/>
  <c r="EP87" i="9"/>
  <c r="EP54" i="9"/>
  <c r="EP86" i="9" s="1"/>
  <c r="EQ59" i="9"/>
  <c r="EQ50" i="9"/>
  <c r="EI240" i="2"/>
  <c r="EI169" i="2"/>
  <c r="AC58" i="11" s="1"/>
  <c r="EJ171" i="2"/>
  <c r="EK234" i="2"/>
  <c r="EK251" i="2" s="1"/>
  <c r="EK167" i="2"/>
  <c r="EW11" i="11"/>
  <c r="EV10" i="11"/>
  <c r="EJ18" i="10"/>
  <c r="EJ17" i="10"/>
  <c r="EJ16" i="10"/>
  <c r="EQ39" i="9"/>
  <c r="EQ35" i="9"/>
  <c r="EQ34" i="9"/>
  <c r="EQ33" i="9"/>
  <c r="EQ32" i="9"/>
  <c r="EQ31" i="9"/>
  <c r="EQ25" i="9"/>
  <c r="EQ30" i="9"/>
  <c r="EQ29" i="9"/>
  <c r="EQ28" i="9"/>
  <c r="EQ27" i="9"/>
  <c r="EQ24" i="9"/>
  <c r="EQ23" i="9"/>
  <c r="EQ22" i="9"/>
  <c r="EQ21" i="9"/>
  <c r="EQ19" i="9"/>
  <c r="EQ18" i="9"/>
  <c r="EQ17" i="9"/>
  <c r="EQ16" i="9"/>
  <c r="EQ15" i="9"/>
  <c r="EQ14" i="9"/>
  <c r="EQ13" i="9"/>
  <c r="EQ12" i="9"/>
  <c r="EQ11" i="9"/>
  <c r="EQ10" i="9"/>
  <c r="EQ9" i="9"/>
  <c r="EQ26" i="9"/>
  <c r="EQ20" i="9"/>
  <c r="EP37" i="9"/>
  <c r="EP44" i="9" s="1"/>
  <c r="EQ5" i="9"/>
  <c r="ER6" i="9"/>
  <c r="EM131" i="2"/>
  <c r="EM130" i="2"/>
  <c r="EM129" i="2"/>
  <c r="EM128" i="2"/>
  <c r="EM127" i="2"/>
  <c r="EM126" i="2"/>
  <c r="EM125" i="2"/>
  <c r="EM124" i="2"/>
  <c r="EM123" i="2"/>
  <c r="EM122" i="2"/>
  <c r="EM121" i="2"/>
  <c r="EM120" i="2"/>
  <c r="EM118" i="2"/>
  <c r="EM117" i="2"/>
  <c r="EM116" i="2"/>
  <c r="EM114" i="2"/>
  <c r="EM119" i="2"/>
  <c r="EM115" i="2"/>
  <c r="EM113" i="2"/>
  <c r="EM112" i="2"/>
  <c r="EM111" i="2"/>
  <c r="EM110" i="2"/>
  <c r="EM109" i="2"/>
  <c r="EM108" i="2"/>
  <c r="EM107" i="2"/>
  <c r="EM106" i="2"/>
  <c r="EM105" i="2"/>
  <c r="EI18" i="7"/>
  <c r="EI17" i="7"/>
  <c r="EI16" i="7"/>
  <c r="EK4" i="7"/>
  <c r="EL5" i="7"/>
  <c r="EL69" i="2"/>
  <c r="EM67" i="2"/>
  <c r="EM66" i="2"/>
  <c r="EM65" i="2"/>
  <c r="EM64" i="2"/>
  <c r="EM63" i="2"/>
  <c r="EM62" i="2"/>
  <c r="EM59" i="2"/>
  <c r="EM56" i="2"/>
  <c r="EM55" i="2"/>
  <c r="EM50" i="2"/>
  <c r="EM46" i="2"/>
  <c r="EM45" i="2"/>
  <c r="EM61" i="2"/>
  <c r="EM60" i="2"/>
  <c r="EM58" i="2"/>
  <c r="EM57" i="2"/>
  <c r="EM47" i="2"/>
  <c r="EM44" i="2"/>
  <c r="EM54" i="2"/>
  <c r="EM53" i="2"/>
  <c r="EM52" i="2"/>
  <c r="EM51" i="2"/>
  <c r="EM49" i="2"/>
  <c r="EM43" i="2"/>
  <c r="EM48" i="2"/>
  <c r="EM42" i="2"/>
  <c r="EM41" i="2"/>
  <c r="EM83" i="2"/>
  <c r="EM95" i="2"/>
  <c r="EM97" i="2"/>
  <c r="EM96" i="2"/>
  <c r="EM88" i="2"/>
  <c r="EM89" i="2"/>
  <c r="EM80" i="2"/>
  <c r="EM81" i="2"/>
  <c r="EM73" i="2"/>
  <c r="EM92" i="2"/>
  <c r="EM91" i="2"/>
  <c r="EM74" i="2"/>
  <c r="EM75" i="2"/>
  <c r="EM76" i="2"/>
  <c r="EM77" i="2"/>
  <c r="EM79" i="2"/>
  <c r="EM85" i="2"/>
  <c r="EM86" i="2"/>
  <c r="EM87" i="2"/>
  <c r="EM90" i="2"/>
  <c r="EM93" i="2"/>
  <c r="EM94" i="2"/>
  <c r="EM98" i="2"/>
  <c r="EM99" i="2"/>
  <c r="EM84" i="2"/>
  <c r="EM82" i="2"/>
  <c r="EM78" i="2"/>
  <c r="EL133" i="2"/>
  <c r="EL101" i="2"/>
  <c r="EM30" i="2"/>
  <c r="AH35" i="11" s="1"/>
  <c r="EM23" i="2"/>
  <c r="AH28" i="11" s="1"/>
  <c r="EM18" i="2"/>
  <c r="AH23" i="11" s="1"/>
  <c r="EM26" i="2"/>
  <c r="AH31" i="11" s="1"/>
  <c r="EM16" i="2"/>
  <c r="AH21" i="11" s="1"/>
  <c r="EM12" i="2"/>
  <c r="AH17" i="11" s="1"/>
  <c r="EM11" i="2"/>
  <c r="AH16" i="11" s="1"/>
  <c r="EM10" i="2"/>
  <c r="AH15" i="11" s="1"/>
  <c r="EM31" i="2"/>
  <c r="AH36" i="11" s="1"/>
  <c r="EM20" i="2"/>
  <c r="AH25" i="11" s="1"/>
  <c r="EM22" i="2"/>
  <c r="AH27" i="11" s="1"/>
  <c r="EM25" i="2"/>
  <c r="AH30" i="11" s="1"/>
  <c r="EM24" i="2"/>
  <c r="AH29" i="11" s="1"/>
  <c r="EM21" i="2"/>
  <c r="AH26" i="11" s="1"/>
  <c r="EM28" i="2"/>
  <c r="AH33" i="11" s="1"/>
  <c r="EM17" i="2"/>
  <c r="AH22" i="11" s="1"/>
  <c r="EM15" i="2"/>
  <c r="AH20" i="11" s="1"/>
  <c r="EM13" i="2"/>
  <c r="AH18" i="11" s="1"/>
  <c r="EM35" i="2"/>
  <c r="AH40" i="11" s="1"/>
  <c r="EM34" i="2"/>
  <c r="AH39" i="11" s="1"/>
  <c r="EM32" i="2"/>
  <c r="AH37" i="11" s="1"/>
  <c r="EM29" i="2"/>
  <c r="AH34" i="11" s="1"/>
  <c r="EM27" i="2"/>
  <c r="AH32" i="11" s="1"/>
  <c r="EM14" i="2"/>
  <c r="AH19" i="11" s="1"/>
  <c r="EM9" i="2"/>
  <c r="AH14" i="11" s="1"/>
  <c r="EM5" i="2"/>
  <c r="EM33" i="2"/>
  <c r="AH38" i="11" s="1"/>
  <c r="EM19" i="2"/>
  <c r="AH24" i="11" s="1"/>
  <c r="EL37" i="2"/>
  <c r="EL173" i="2" s="1"/>
  <c r="EN6" i="2"/>
  <c r="EW60" i="11" l="1"/>
  <c r="EN267" i="2"/>
  <c r="EN269" i="2"/>
  <c r="EN257" i="2"/>
  <c r="EN266" i="2"/>
  <c r="EN261" i="2"/>
  <c r="EN265" i="2"/>
  <c r="EN264" i="2"/>
  <c r="EN263" i="2"/>
  <c r="EN262" i="2"/>
  <c r="EP46" i="9"/>
  <c r="ER55" i="9"/>
  <c r="EJ4" i="10"/>
  <c r="EK5" i="10"/>
  <c r="EN218" i="2"/>
  <c r="AH76" i="11" s="1"/>
  <c r="EL170" i="2"/>
  <c r="AG59" i="11" s="1"/>
  <c r="AH42" i="11"/>
  <c r="EQ75" i="9"/>
  <c r="EQ92" i="9" s="1"/>
  <c r="EP43" i="9"/>
  <c r="ER42" i="9"/>
  <c r="ER41" i="9"/>
  <c r="EP60" i="9"/>
  <c r="EP84" i="9"/>
  <c r="EQ52" i="9"/>
  <c r="EQ54" i="9"/>
  <c r="EQ86" i="9" s="1"/>
  <c r="EQ87" i="9"/>
  <c r="EO81" i="9"/>
  <c r="ER59" i="9"/>
  <c r="ER50" i="9"/>
  <c r="EJ169" i="2"/>
  <c r="AD58" i="11" s="1"/>
  <c r="EJ240" i="2"/>
  <c r="EK171" i="2"/>
  <c r="EL234" i="2"/>
  <c r="EL251" i="2" s="1"/>
  <c r="EL167" i="2"/>
  <c r="EX11" i="11"/>
  <c r="EW10" i="11"/>
  <c r="EK18" i="10"/>
  <c r="EK17" i="10"/>
  <c r="EK16" i="10"/>
  <c r="ER39" i="9"/>
  <c r="ER35" i="9"/>
  <c r="ER34" i="9"/>
  <c r="ER33" i="9"/>
  <c r="ER32" i="9"/>
  <c r="ER31" i="9"/>
  <c r="ER30" i="9"/>
  <c r="ER29" i="9"/>
  <c r="ER28" i="9"/>
  <c r="ER27" i="9"/>
  <c r="ER24" i="9"/>
  <c r="ER23" i="9"/>
  <c r="ER22" i="9"/>
  <c r="ER21" i="9"/>
  <c r="ER19" i="9"/>
  <c r="ER18" i="9"/>
  <c r="ER17" i="9"/>
  <c r="ER16" i="9"/>
  <c r="ER15" i="9"/>
  <c r="ER10" i="9"/>
  <c r="ER20" i="9"/>
  <c r="ER14" i="9"/>
  <c r="ER13" i="9"/>
  <c r="ER12" i="9"/>
  <c r="ER11" i="9"/>
  <c r="ER9" i="9"/>
  <c r="ER26" i="9"/>
  <c r="ER25" i="9"/>
  <c r="EQ37" i="9"/>
  <c r="EQ44" i="9" s="1"/>
  <c r="ES6" i="9"/>
  <c r="ER5" i="9"/>
  <c r="EN131" i="2"/>
  <c r="EN130" i="2"/>
  <c r="EN129" i="2"/>
  <c r="EN128" i="2"/>
  <c r="EN127" i="2"/>
  <c r="EN126" i="2"/>
  <c r="EN125" i="2"/>
  <c r="EN124" i="2"/>
  <c r="EN123" i="2"/>
  <c r="EN122" i="2"/>
  <c r="EN121" i="2"/>
  <c r="EN120" i="2"/>
  <c r="EN116" i="2"/>
  <c r="EN119" i="2"/>
  <c r="EN118" i="2"/>
  <c r="EN117" i="2"/>
  <c r="EN115" i="2"/>
  <c r="EN114" i="2"/>
  <c r="EN113" i="2"/>
  <c r="EN112" i="2"/>
  <c r="EN111" i="2"/>
  <c r="EN110" i="2"/>
  <c r="EN109" i="2"/>
  <c r="EN108" i="2"/>
  <c r="EN107" i="2"/>
  <c r="EN106" i="2"/>
  <c r="EN105" i="2"/>
  <c r="EJ18" i="7"/>
  <c r="EJ17" i="7"/>
  <c r="EJ16" i="7"/>
  <c r="EM69" i="2"/>
  <c r="EL4" i="7"/>
  <c r="EM5" i="7"/>
  <c r="EN67" i="2"/>
  <c r="EN66" i="2"/>
  <c r="EN65" i="2"/>
  <c r="EN64" i="2"/>
  <c r="EN63" i="2"/>
  <c r="EN62" i="2"/>
  <c r="EN59" i="2"/>
  <c r="EN56" i="2"/>
  <c r="EN55" i="2"/>
  <c r="EN50" i="2"/>
  <c r="EN43" i="2"/>
  <c r="EN61" i="2"/>
  <c r="EN60" i="2"/>
  <c r="EN58" i="2"/>
  <c r="EN57" i="2"/>
  <c r="EN54" i="2"/>
  <c r="EN53" i="2"/>
  <c r="EN52" i="2"/>
  <c r="EN51" i="2"/>
  <c r="EN49" i="2"/>
  <c r="EN47" i="2"/>
  <c r="EN46" i="2"/>
  <c r="EN48" i="2"/>
  <c r="EN42" i="2"/>
  <c r="EN41" i="2"/>
  <c r="EN45" i="2"/>
  <c r="EN44" i="2"/>
  <c r="EN89" i="2"/>
  <c r="EN96" i="2"/>
  <c r="EN95" i="2"/>
  <c r="EN73" i="2"/>
  <c r="EN83" i="2"/>
  <c r="EN84" i="2"/>
  <c r="EN80" i="2"/>
  <c r="EN79" i="2"/>
  <c r="EN81" i="2"/>
  <c r="EN77" i="2"/>
  <c r="EN82" i="2"/>
  <c r="EN78" i="2"/>
  <c r="EN99" i="2"/>
  <c r="EN98" i="2"/>
  <c r="EN97" i="2"/>
  <c r="EN94" i="2"/>
  <c r="EN93" i="2"/>
  <c r="EN92" i="2"/>
  <c r="EN91" i="2"/>
  <c r="EN87" i="2"/>
  <c r="EN86" i="2"/>
  <c r="EN85" i="2"/>
  <c r="EN76" i="2"/>
  <c r="EN75" i="2"/>
  <c r="EN74" i="2"/>
  <c r="EN90" i="2"/>
  <c r="EN88" i="2"/>
  <c r="EM133" i="2"/>
  <c r="EM101" i="2"/>
  <c r="EM170" i="2" s="1"/>
  <c r="AH59" i="11" s="1"/>
  <c r="EN31" i="2"/>
  <c r="AI36" i="11" s="1"/>
  <c r="EN20" i="2"/>
  <c r="AI25" i="11" s="1"/>
  <c r="EN13" i="2"/>
  <c r="AI18" i="11" s="1"/>
  <c r="EN27" i="2"/>
  <c r="AI32" i="11" s="1"/>
  <c r="EN18" i="2"/>
  <c r="AI23" i="11" s="1"/>
  <c r="EN15" i="2"/>
  <c r="AI20" i="11" s="1"/>
  <c r="EN32" i="2"/>
  <c r="AI37" i="11" s="1"/>
  <c r="EN26" i="2"/>
  <c r="AI31" i="11" s="1"/>
  <c r="EN24" i="2"/>
  <c r="AI29" i="11" s="1"/>
  <c r="EN14" i="2"/>
  <c r="AI19" i="11" s="1"/>
  <c r="EN28" i="2"/>
  <c r="AI33" i="11" s="1"/>
  <c r="EN25" i="2"/>
  <c r="AI30" i="11" s="1"/>
  <c r="EN10" i="2"/>
  <c r="AI15" i="11" s="1"/>
  <c r="EN9" i="2"/>
  <c r="AI14" i="11" s="1"/>
  <c r="EN23" i="2"/>
  <c r="AI28" i="11" s="1"/>
  <c r="EN22" i="2"/>
  <c r="AI27" i="11" s="1"/>
  <c r="EN19" i="2"/>
  <c r="AI24" i="11" s="1"/>
  <c r="EN33" i="2"/>
  <c r="AI38" i="11" s="1"/>
  <c r="EN30" i="2"/>
  <c r="AI35" i="11" s="1"/>
  <c r="EN12" i="2"/>
  <c r="AI17" i="11" s="1"/>
  <c r="EN11" i="2"/>
  <c r="AI16" i="11" s="1"/>
  <c r="EN5" i="2"/>
  <c r="EN35" i="2"/>
  <c r="AI40" i="11" s="1"/>
  <c r="EN34" i="2"/>
  <c r="AI39" i="11" s="1"/>
  <c r="EN29" i="2"/>
  <c r="AI34" i="11" s="1"/>
  <c r="EN17" i="2"/>
  <c r="AI22" i="11" s="1"/>
  <c r="EN16" i="2"/>
  <c r="AI21" i="11" s="1"/>
  <c r="EN21" i="2"/>
  <c r="AI26" i="11" s="1"/>
  <c r="EM37" i="2"/>
  <c r="EM173" i="2" s="1"/>
  <c r="EO6" i="2"/>
  <c r="EX60" i="11" l="1"/>
  <c r="EN271" i="2"/>
  <c r="EO267" i="2"/>
  <c r="EO271" i="2" s="1"/>
  <c r="EO269" i="2"/>
  <c r="EO257" i="2"/>
  <c r="EO266" i="2"/>
  <c r="EO265" i="2"/>
  <c r="EO264" i="2"/>
  <c r="EO263" i="2"/>
  <c r="EO261" i="2"/>
  <c r="EO262" i="2"/>
  <c r="EQ46" i="9"/>
  <c r="ES55" i="9"/>
  <c r="EK4" i="10"/>
  <c r="EL5" i="10"/>
  <c r="EO218" i="2"/>
  <c r="AI76" i="11" s="1"/>
  <c r="AI42" i="11"/>
  <c r="ER75" i="9"/>
  <c r="ER92" i="9" s="1"/>
  <c r="EQ43" i="9"/>
  <c r="ES41" i="9"/>
  <c r="ES42" i="9"/>
  <c r="EQ60" i="9"/>
  <c r="EQ84" i="9"/>
  <c r="EP81" i="9"/>
  <c r="ER52" i="9"/>
  <c r="ER54" i="9"/>
  <c r="ER86" i="9" s="1"/>
  <c r="ER87" i="9"/>
  <c r="ES59" i="9"/>
  <c r="ES50" i="9"/>
  <c r="EK240" i="2"/>
  <c r="EK169" i="2"/>
  <c r="AE58" i="11" s="1"/>
  <c r="EL171" i="2"/>
  <c r="EM234" i="2"/>
  <c r="EM251" i="2" s="1"/>
  <c r="EM167" i="2"/>
  <c r="EY11" i="11"/>
  <c r="EX10" i="11"/>
  <c r="EL18" i="10"/>
  <c r="EL17" i="10"/>
  <c r="EL16" i="10"/>
  <c r="ES39" i="9"/>
  <c r="ES35" i="9"/>
  <c r="ES34" i="9"/>
  <c r="ES33" i="9"/>
  <c r="ES32" i="9"/>
  <c r="ES31" i="9"/>
  <c r="ES30" i="9"/>
  <c r="ES29" i="9"/>
  <c r="ES28" i="9"/>
  <c r="ES27" i="9"/>
  <c r="ES26" i="9"/>
  <c r="ES24" i="9"/>
  <c r="ES23" i="9"/>
  <c r="ES22" i="9"/>
  <c r="ES21" i="9"/>
  <c r="ES19" i="9"/>
  <c r="ES18" i="9"/>
  <c r="ES17" i="9"/>
  <c r="ES16" i="9"/>
  <c r="ES15" i="9"/>
  <c r="ES10" i="9"/>
  <c r="ES14" i="9"/>
  <c r="ES13" i="9"/>
  <c r="ES12" i="9"/>
  <c r="ES11" i="9"/>
  <c r="ES9" i="9"/>
  <c r="ES25" i="9"/>
  <c r="ES20" i="9"/>
  <c r="ET6" i="9"/>
  <c r="ES5" i="9"/>
  <c r="ER37" i="9"/>
  <c r="ER44" i="9" s="1"/>
  <c r="EO131" i="2"/>
  <c r="EO130" i="2"/>
  <c r="EO129" i="2"/>
  <c r="EO128" i="2"/>
  <c r="EO127" i="2"/>
  <c r="EO126" i="2"/>
  <c r="EO125" i="2"/>
  <c r="EO124" i="2"/>
  <c r="EO123" i="2"/>
  <c r="EO122" i="2"/>
  <c r="EO121" i="2"/>
  <c r="EO120" i="2"/>
  <c r="EO118" i="2"/>
  <c r="EO117" i="2"/>
  <c r="EO116" i="2"/>
  <c r="EO114" i="2"/>
  <c r="EO119" i="2"/>
  <c r="EO115" i="2"/>
  <c r="EO113" i="2"/>
  <c r="EO112" i="2"/>
  <c r="EO111" i="2"/>
  <c r="EO110" i="2"/>
  <c r="EO109" i="2"/>
  <c r="EO108" i="2"/>
  <c r="EO107" i="2"/>
  <c r="EO106" i="2"/>
  <c r="EO105" i="2"/>
  <c r="EK18" i="7"/>
  <c r="EK17" i="7"/>
  <c r="EK16" i="7"/>
  <c r="EM4" i="7"/>
  <c r="EN5" i="7"/>
  <c r="EN69" i="2"/>
  <c r="EO67" i="2"/>
  <c r="EO66" i="2"/>
  <c r="EO65" i="2"/>
  <c r="EO64" i="2"/>
  <c r="EO63" i="2"/>
  <c r="EO62" i="2"/>
  <c r="EO59" i="2"/>
  <c r="EO56" i="2"/>
  <c r="EO55" i="2"/>
  <c r="EO50" i="2"/>
  <c r="EO49" i="2"/>
  <c r="EO61" i="2"/>
  <c r="EO60" i="2"/>
  <c r="EO58" i="2"/>
  <c r="EO57" i="2"/>
  <c r="EO43" i="2"/>
  <c r="EO54" i="2"/>
  <c r="EO53" i="2"/>
  <c r="EO52" i="2"/>
  <c r="EO51" i="2"/>
  <c r="EO48" i="2"/>
  <c r="EO42" i="2"/>
  <c r="EO41" i="2"/>
  <c r="EO47" i="2"/>
  <c r="EO46" i="2"/>
  <c r="EO45" i="2"/>
  <c r="EO44" i="2"/>
  <c r="EO99" i="2"/>
  <c r="EO90" i="2"/>
  <c r="EO95" i="2"/>
  <c r="EO97" i="2"/>
  <c r="EO96" i="2"/>
  <c r="EO92" i="2"/>
  <c r="EO73" i="2"/>
  <c r="EO89" i="2"/>
  <c r="EO84" i="2"/>
  <c r="EO88" i="2"/>
  <c r="EO80" i="2"/>
  <c r="EO91" i="2"/>
  <c r="EO87" i="2"/>
  <c r="EO74" i="2"/>
  <c r="EO75" i="2"/>
  <c r="EO76" i="2"/>
  <c r="EO85" i="2"/>
  <c r="EO79" i="2"/>
  <c r="EO86" i="2"/>
  <c r="EO77" i="2"/>
  <c r="EO93" i="2"/>
  <c r="EO81" i="2"/>
  <c r="EO82" i="2"/>
  <c r="EO78" i="2"/>
  <c r="EO83" i="2"/>
  <c r="EO94" i="2"/>
  <c r="EO98" i="2"/>
  <c r="EN101" i="2"/>
  <c r="EN133" i="2"/>
  <c r="EO30" i="2"/>
  <c r="AJ35" i="11" s="1"/>
  <c r="EO27" i="2"/>
  <c r="AJ32" i="11" s="1"/>
  <c r="EO32" i="2"/>
  <c r="AJ37" i="11" s="1"/>
  <c r="EO28" i="2"/>
  <c r="AJ33" i="11" s="1"/>
  <c r="EO19" i="2"/>
  <c r="AJ24" i="11" s="1"/>
  <c r="EO15" i="2"/>
  <c r="AJ20" i="11" s="1"/>
  <c r="EO14" i="2"/>
  <c r="AJ19" i="11" s="1"/>
  <c r="EO10" i="2"/>
  <c r="AJ15" i="11" s="1"/>
  <c r="EO9" i="2"/>
  <c r="AJ14" i="11" s="1"/>
  <c r="EO16" i="2"/>
  <c r="AJ21" i="11" s="1"/>
  <c r="EO12" i="2"/>
  <c r="AJ17" i="11" s="1"/>
  <c r="EO31" i="2"/>
  <c r="AJ36" i="11" s="1"/>
  <c r="EO29" i="2"/>
  <c r="AJ34" i="11" s="1"/>
  <c r="EO23" i="2"/>
  <c r="AJ28" i="11" s="1"/>
  <c r="EO22" i="2"/>
  <c r="AJ27" i="11" s="1"/>
  <c r="EO11" i="2"/>
  <c r="AJ16" i="11" s="1"/>
  <c r="EO18" i="2"/>
  <c r="AJ23" i="11" s="1"/>
  <c r="EO25" i="2"/>
  <c r="AJ30" i="11" s="1"/>
  <c r="EO26" i="2"/>
  <c r="AJ31" i="11" s="1"/>
  <c r="EO21" i="2"/>
  <c r="AJ26" i="11" s="1"/>
  <c r="EO20" i="2"/>
  <c r="AJ25" i="11" s="1"/>
  <c r="EO17" i="2"/>
  <c r="AJ22" i="11" s="1"/>
  <c r="EO13" i="2"/>
  <c r="AJ18" i="11" s="1"/>
  <c r="EO35" i="2"/>
  <c r="AJ40" i="11" s="1"/>
  <c r="EO34" i="2"/>
  <c r="AJ39" i="11" s="1"/>
  <c r="EO24" i="2"/>
  <c r="AJ29" i="11" s="1"/>
  <c r="EO5" i="2"/>
  <c r="EO33" i="2"/>
  <c r="AJ38" i="11" s="1"/>
  <c r="EN37" i="2"/>
  <c r="EN173" i="2" s="1"/>
  <c r="EP6" i="2"/>
  <c r="EY60" i="11" l="1"/>
  <c r="EP267" i="2"/>
  <c r="EP269" i="2"/>
  <c r="EP257" i="2"/>
  <c r="EP266" i="2"/>
  <c r="EP261" i="2"/>
  <c r="EP265" i="2"/>
  <c r="EP264" i="2"/>
  <c r="EP263" i="2"/>
  <c r="EP262" i="2"/>
  <c r="ET55" i="9"/>
  <c r="ER46" i="9"/>
  <c r="EL4" i="10"/>
  <c r="EM5" i="10"/>
  <c r="EP218" i="2"/>
  <c r="AJ76" i="11" s="1"/>
  <c r="EN170" i="2"/>
  <c r="AI59" i="11" s="1"/>
  <c r="AJ42" i="11"/>
  <c r="ES75" i="9"/>
  <c r="ES92" i="9" s="1"/>
  <c r="ER43" i="9"/>
  <c r="ET41" i="9"/>
  <c r="ET42" i="9"/>
  <c r="ER60" i="9"/>
  <c r="ER84" i="9"/>
  <c r="EQ81" i="9"/>
  <c r="ES52" i="9"/>
  <c r="ES87" i="9"/>
  <c r="ES54" i="9"/>
  <c r="ES86" i="9" s="1"/>
  <c r="ET59" i="9"/>
  <c r="ET50" i="9"/>
  <c r="EL240" i="2"/>
  <c r="EL169" i="2"/>
  <c r="AF58" i="11" s="1"/>
  <c r="EM171" i="2"/>
  <c r="EN234" i="2"/>
  <c r="EN251" i="2" s="1"/>
  <c r="EN167" i="2"/>
  <c r="EZ11" i="11"/>
  <c r="EY10" i="11"/>
  <c r="EM18" i="10"/>
  <c r="EM17" i="10"/>
  <c r="EM16" i="10"/>
  <c r="ET39" i="9"/>
  <c r="ET35" i="9"/>
  <c r="ET34" i="9"/>
  <c r="ET33" i="9"/>
  <c r="ET32" i="9"/>
  <c r="ET31" i="9"/>
  <c r="ET26" i="9"/>
  <c r="ET25" i="9"/>
  <c r="ET20" i="9"/>
  <c r="ET30" i="9"/>
  <c r="ET29" i="9"/>
  <c r="ET28" i="9"/>
  <c r="ET27" i="9"/>
  <c r="ET24" i="9"/>
  <c r="ET23" i="9"/>
  <c r="ET22" i="9"/>
  <c r="ET21" i="9"/>
  <c r="ET19" i="9"/>
  <c r="ET18" i="9"/>
  <c r="ET17" i="9"/>
  <c r="ET16" i="9"/>
  <c r="ET15" i="9"/>
  <c r="ET14" i="9"/>
  <c r="ET13" i="9"/>
  <c r="ET12" i="9"/>
  <c r="ET11" i="9"/>
  <c r="ET10" i="9"/>
  <c r="ET9" i="9"/>
  <c r="ET5" i="9"/>
  <c r="EU6" i="9"/>
  <c r="ES37" i="9"/>
  <c r="ES44" i="9" s="1"/>
  <c r="EP131" i="2"/>
  <c r="EP130" i="2"/>
  <c r="EP129" i="2"/>
  <c r="EP128" i="2"/>
  <c r="EP127" i="2"/>
  <c r="EP126" i="2"/>
  <c r="EP125" i="2"/>
  <c r="EP124" i="2"/>
  <c r="EP123" i="2"/>
  <c r="EP122" i="2"/>
  <c r="EP121" i="2"/>
  <c r="EP120" i="2"/>
  <c r="EP118" i="2"/>
  <c r="EP117" i="2"/>
  <c r="EP116" i="2"/>
  <c r="EP114" i="2"/>
  <c r="EP119" i="2"/>
  <c r="EP115" i="2"/>
  <c r="EP113" i="2"/>
  <c r="EP112" i="2"/>
  <c r="EP111" i="2"/>
  <c r="EP110" i="2"/>
  <c r="EP109" i="2"/>
  <c r="EP108" i="2"/>
  <c r="EP107" i="2"/>
  <c r="EP106" i="2"/>
  <c r="EP105" i="2"/>
  <c r="EL18" i="7"/>
  <c r="EL17" i="7"/>
  <c r="EL16" i="7"/>
  <c r="EN4" i="7"/>
  <c r="EO5" i="7"/>
  <c r="EO69" i="2"/>
  <c r="EP67" i="2"/>
  <c r="EP66" i="2"/>
  <c r="EP65" i="2"/>
  <c r="EP64" i="2"/>
  <c r="EP63" i="2"/>
  <c r="EP62" i="2"/>
  <c r="EP59" i="2"/>
  <c r="EP56" i="2"/>
  <c r="EP55" i="2"/>
  <c r="EP49" i="2"/>
  <c r="EP47" i="2"/>
  <c r="EP61" i="2"/>
  <c r="EP60" i="2"/>
  <c r="EP58" i="2"/>
  <c r="EP57" i="2"/>
  <c r="EP44" i="2"/>
  <c r="EP54" i="2"/>
  <c r="EP53" i="2"/>
  <c r="EP52" i="2"/>
  <c r="EP51" i="2"/>
  <c r="EP50" i="2"/>
  <c r="EP48" i="2"/>
  <c r="EP42" i="2"/>
  <c r="EP41" i="2"/>
  <c r="EP46" i="2"/>
  <c r="EP45" i="2"/>
  <c r="EP43" i="2"/>
  <c r="EP99" i="2"/>
  <c r="EP98" i="2"/>
  <c r="EP94" i="2"/>
  <c r="EP97" i="2"/>
  <c r="EP96" i="2"/>
  <c r="EP89" i="2"/>
  <c r="EP84" i="2"/>
  <c r="EP78" i="2"/>
  <c r="EP83" i="2"/>
  <c r="EP80" i="2"/>
  <c r="EP77" i="2"/>
  <c r="EP73" i="2"/>
  <c r="EP90" i="2"/>
  <c r="EP81" i="2"/>
  <c r="EP88" i="2"/>
  <c r="EP91" i="2"/>
  <c r="EP74" i="2"/>
  <c r="EP75" i="2"/>
  <c r="EP76" i="2"/>
  <c r="EP85" i="2"/>
  <c r="EP86" i="2"/>
  <c r="EP87" i="2"/>
  <c r="EP95" i="2"/>
  <c r="EP92" i="2"/>
  <c r="EP93" i="2"/>
  <c r="EP79" i="2"/>
  <c r="EP82" i="2"/>
  <c r="EO37" i="2"/>
  <c r="EO173" i="2" s="1"/>
  <c r="EO133" i="2"/>
  <c r="EO101" i="2"/>
  <c r="EP29" i="2"/>
  <c r="AK34" i="11" s="1"/>
  <c r="EP15" i="2"/>
  <c r="AK20" i="11" s="1"/>
  <c r="EP11" i="2"/>
  <c r="AK16" i="11" s="1"/>
  <c r="EP28" i="2"/>
  <c r="AK33" i="11" s="1"/>
  <c r="EP19" i="2"/>
  <c r="AK24" i="11" s="1"/>
  <c r="EP24" i="2"/>
  <c r="AK29" i="11" s="1"/>
  <c r="EP17" i="2"/>
  <c r="AK22" i="11" s="1"/>
  <c r="EP10" i="2"/>
  <c r="AK15" i="11" s="1"/>
  <c r="EP31" i="2"/>
  <c r="AK36" i="11" s="1"/>
  <c r="EP21" i="2"/>
  <c r="AK26" i="11" s="1"/>
  <c r="EP20" i="2"/>
  <c r="AK25" i="11" s="1"/>
  <c r="EP13" i="2"/>
  <c r="AK18" i="11" s="1"/>
  <c r="EP26" i="2"/>
  <c r="AK31" i="11" s="1"/>
  <c r="EP30" i="2"/>
  <c r="AK35" i="11" s="1"/>
  <c r="EP12" i="2"/>
  <c r="AK17" i="11" s="1"/>
  <c r="EP25" i="2"/>
  <c r="AK30" i="11" s="1"/>
  <c r="EP22" i="2"/>
  <c r="AK27" i="11" s="1"/>
  <c r="EP16" i="2"/>
  <c r="AK21" i="11" s="1"/>
  <c r="EP33" i="2"/>
  <c r="AK38" i="11" s="1"/>
  <c r="EP32" i="2"/>
  <c r="AK37" i="11" s="1"/>
  <c r="EP27" i="2"/>
  <c r="AK32" i="11" s="1"/>
  <c r="EP9" i="2"/>
  <c r="AK14" i="11" s="1"/>
  <c r="EP5" i="2"/>
  <c r="EP35" i="2"/>
  <c r="AK40" i="11" s="1"/>
  <c r="EP34" i="2"/>
  <c r="AK39" i="11" s="1"/>
  <c r="EP23" i="2"/>
  <c r="AK28" i="11" s="1"/>
  <c r="EP14" i="2"/>
  <c r="AK19" i="11" s="1"/>
  <c r="EP18" i="2"/>
  <c r="AK23" i="11" s="1"/>
  <c r="EQ6" i="2"/>
  <c r="EZ60" i="11" l="1"/>
  <c r="EP271" i="2"/>
  <c r="EQ267" i="2"/>
  <c r="EQ269" i="2"/>
  <c r="EQ257" i="2"/>
  <c r="EQ266" i="2"/>
  <c r="EQ261" i="2"/>
  <c r="EQ265" i="2"/>
  <c r="EQ264" i="2"/>
  <c r="EQ263" i="2"/>
  <c r="EQ262" i="2"/>
  <c r="EU55" i="9"/>
  <c r="ES46" i="9"/>
  <c r="EN5" i="10"/>
  <c r="EM4" i="10"/>
  <c r="EQ218" i="2"/>
  <c r="AK76" i="11" s="1"/>
  <c r="EO170" i="2"/>
  <c r="AJ59" i="11" s="1"/>
  <c r="AK42" i="11"/>
  <c r="ET75" i="9"/>
  <c r="ET92" i="9" s="1"/>
  <c r="ES43" i="9"/>
  <c r="EU42" i="9"/>
  <c r="EU41" i="9"/>
  <c r="ES60" i="9"/>
  <c r="ES84" i="9"/>
  <c r="ET52" i="9"/>
  <c r="ET54" i="9"/>
  <c r="ET86" i="9" s="1"/>
  <c r="ET87" i="9"/>
  <c r="ER81" i="9"/>
  <c r="EU59" i="9"/>
  <c r="EU50" i="9"/>
  <c r="EM240" i="2"/>
  <c r="EM169" i="2"/>
  <c r="AG58" i="11" s="1"/>
  <c r="EN171" i="2"/>
  <c r="EO234" i="2"/>
  <c r="EO251" i="2" s="1"/>
  <c r="EO167" i="2"/>
  <c r="FA11" i="11"/>
  <c r="EZ10" i="11"/>
  <c r="EN18" i="10"/>
  <c r="EN17" i="10"/>
  <c r="EN16" i="10"/>
  <c r="EU39" i="9"/>
  <c r="EU35" i="9"/>
  <c r="EU34" i="9"/>
  <c r="EU33" i="9"/>
  <c r="EU32" i="9"/>
  <c r="EU31" i="9"/>
  <c r="EU25" i="9"/>
  <c r="EU30" i="9"/>
  <c r="EU29" i="9"/>
  <c r="EU28" i="9"/>
  <c r="EU27" i="9"/>
  <c r="EU26" i="9"/>
  <c r="EU20" i="9"/>
  <c r="EU24" i="9"/>
  <c r="EU23" i="9"/>
  <c r="EU22" i="9"/>
  <c r="EU21" i="9"/>
  <c r="EU19" i="9"/>
  <c r="EU18" i="9"/>
  <c r="EU17" i="9"/>
  <c r="EU16" i="9"/>
  <c r="EU15" i="9"/>
  <c r="EU10" i="9"/>
  <c r="EU14" i="9"/>
  <c r="EU13" i="9"/>
  <c r="EU12" i="9"/>
  <c r="EU11" i="9"/>
  <c r="EU9" i="9"/>
  <c r="ET37" i="9"/>
  <c r="ET44" i="9" s="1"/>
  <c r="EV6" i="9"/>
  <c r="EU5" i="9"/>
  <c r="EQ131" i="2"/>
  <c r="EQ130" i="2"/>
  <c r="EQ129" i="2"/>
  <c r="EQ128" i="2"/>
  <c r="EQ127" i="2"/>
  <c r="EQ126" i="2"/>
  <c r="EQ125" i="2"/>
  <c r="EQ124" i="2"/>
  <c r="EQ123" i="2"/>
  <c r="EQ122" i="2"/>
  <c r="EQ121" i="2"/>
  <c r="EQ120" i="2"/>
  <c r="EQ116" i="2"/>
  <c r="EQ119" i="2"/>
  <c r="EQ118" i="2"/>
  <c r="EQ117" i="2"/>
  <c r="EQ115" i="2"/>
  <c r="EQ114" i="2"/>
  <c r="EQ113" i="2"/>
  <c r="EQ112" i="2"/>
  <c r="EQ111" i="2"/>
  <c r="EQ110" i="2"/>
  <c r="EQ109" i="2"/>
  <c r="EQ108" i="2"/>
  <c r="EQ107" i="2"/>
  <c r="EQ106" i="2"/>
  <c r="EQ105" i="2"/>
  <c r="EM18" i="7"/>
  <c r="EM17" i="7"/>
  <c r="EM16" i="7"/>
  <c r="EO4" i="7"/>
  <c r="EP5" i="7"/>
  <c r="EP69" i="2"/>
  <c r="EQ67" i="2"/>
  <c r="EQ66" i="2"/>
  <c r="EQ65" i="2"/>
  <c r="EQ64" i="2"/>
  <c r="EQ63" i="2"/>
  <c r="EQ62" i="2"/>
  <c r="EQ59" i="2"/>
  <c r="EQ56" i="2"/>
  <c r="EQ55" i="2"/>
  <c r="EQ50" i="2"/>
  <c r="EQ45" i="2"/>
  <c r="EQ44" i="2"/>
  <c r="EQ61" i="2"/>
  <c r="EQ60" i="2"/>
  <c r="EQ58" i="2"/>
  <c r="EQ57" i="2"/>
  <c r="EQ49" i="2"/>
  <c r="EQ46" i="2"/>
  <c r="EQ43" i="2"/>
  <c r="EQ54" i="2"/>
  <c r="EQ53" i="2"/>
  <c r="EQ52" i="2"/>
  <c r="EQ51" i="2"/>
  <c r="EQ48" i="2"/>
  <c r="EQ42" i="2"/>
  <c r="EQ41" i="2"/>
  <c r="EQ47" i="2"/>
  <c r="EQ89" i="2"/>
  <c r="EQ88" i="2"/>
  <c r="EQ95" i="2"/>
  <c r="EQ96" i="2"/>
  <c r="EQ77" i="2"/>
  <c r="EQ84" i="2"/>
  <c r="EQ82" i="2"/>
  <c r="EQ80" i="2"/>
  <c r="EQ79" i="2"/>
  <c r="EQ78" i="2"/>
  <c r="EQ83" i="2"/>
  <c r="EQ81" i="2"/>
  <c r="EQ99" i="2"/>
  <c r="EQ98" i="2"/>
  <c r="EQ97" i="2"/>
  <c r="EQ94" i="2"/>
  <c r="EQ93" i="2"/>
  <c r="EQ87" i="2"/>
  <c r="EQ86" i="2"/>
  <c r="EQ85" i="2"/>
  <c r="EQ76" i="2"/>
  <c r="EQ75" i="2"/>
  <c r="EQ74" i="2"/>
  <c r="EQ92" i="2"/>
  <c r="EQ90" i="2"/>
  <c r="EQ91" i="2"/>
  <c r="EQ73" i="2"/>
  <c r="EP101" i="2"/>
  <c r="EP170" i="2" s="1"/>
  <c r="AK59" i="11" s="1"/>
  <c r="EP133" i="2"/>
  <c r="EQ30" i="2"/>
  <c r="AL35" i="11" s="1"/>
  <c r="EQ21" i="2"/>
  <c r="AL26" i="11" s="1"/>
  <c r="EQ31" i="2"/>
  <c r="AL36" i="11" s="1"/>
  <c r="EQ18" i="2"/>
  <c r="AL23" i="11" s="1"/>
  <c r="EQ10" i="2"/>
  <c r="AL15" i="11" s="1"/>
  <c r="EQ16" i="2"/>
  <c r="AL21" i="11" s="1"/>
  <c r="EQ14" i="2"/>
  <c r="AL19" i="11" s="1"/>
  <c r="EQ32" i="2"/>
  <c r="AL37" i="11" s="1"/>
  <c r="EQ23" i="2"/>
  <c r="AL28" i="11" s="1"/>
  <c r="EQ12" i="2"/>
  <c r="AL17" i="11" s="1"/>
  <c r="EQ28" i="2"/>
  <c r="AL33" i="11" s="1"/>
  <c r="EQ27" i="2"/>
  <c r="AL32" i="11" s="1"/>
  <c r="EQ17" i="2"/>
  <c r="AL22" i="11" s="1"/>
  <c r="EQ25" i="2"/>
  <c r="AL30" i="11" s="1"/>
  <c r="EQ22" i="2"/>
  <c r="AL27" i="11" s="1"/>
  <c r="EQ20" i="2"/>
  <c r="AL25" i="11" s="1"/>
  <c r="EQ26" i="2"/>
  <c r="AL31" i="11" s="1"/>
  <c r="EQ5" i="2"/>
  <c r="EQ35" i="2"/>
  <c r="AL40" i="11" s="1"/>
  <c r="EQ34" i="2"/>
  <c r="AL39" i="11" s="1"/>
  <c r="EQ33" i="2"/>
  <c r="AL38" i="11" s="1"/>
  <c r="EQ29" i="2"/>
  <c r="AL34" i="11" s="1"/>
  <c r="EQ24" i="2"/>
  <c r="AL29" i="11" s="1"/>
  <c r="EQ11" i="2"/>
  <c r="AL16" i="11" s="1"/>
  <c r="EQ9" i="2"/>
  <c r="AL14" i="11" s="1"/>
  <c r="EQ19" i="2"/>
  <c r="AL24" i="11" s="1"/>
  <c r="EQ15" i="2"/>
  <c r="AL20" i="11" s="1"/>
  <c r="EQ13" i="2"/>
  <c r="AL18" i="11" s="1"/>
  <c r="EP37" i="2"/>
  <c r="EP173" i="2" s="1"/>
  <c r="ER6" i="2"/>
  <c r="FA60" i="11" l="1"/>
  <c r="EQ271" i="2"/>
  <c r="ER267" i="2"/>
  <c r="ER269" i="2"/>
  <c r="ER257" i="2"/>
  <c r="ER266" i="2"/>
  <c r="ER265" i="2"/>
  <c r="ER264" i="2"/>
  <c r="ER263" i="2"/>
  <c r="ER261" i="2"/>
  <c r="ER262" i="2"/>
  <c r="ET46" i="9"/>
  <c r="EV55" i="9"/>
  <c r="EO5" i="10"/>
  <c r="EN4" i="10"/>
  <c r="ER218" i="2"/>
  <c r="AL76" i="11" s="1"/>
  <c r="AL42" i="11"/>
  <c r="EU75" i="9"/>
  <c r="EU92" i="9" s="1"/>
  <c r="ET43" i="9"/>
  <c r="EV41" i="9"/>
  <c r="EV42" i="9"/>
  <c r="ET60" i="9"/>
  <c r="ET84" i="9"/>
  <c r="EU52" i="9"/>
  <c r="EU87" i="9"/>
  <c r="EU54" i="9"/>
  <c r="EU86" i="9" s="1"/>
  <c r="ES81" i="9"/>
  <c r="EV59" i="9"/>
  <c r="EV50" i="9"/>
  <c r="EN240" i="2"/>
  <c r="EN169" i="2"/>
  <c r="AH58" i="11" s="1"/>
  <c r="EO171" i="2"/>
  <c r="EP234" i="2"/>
  <c r="EP251" i="2" s="1"/>
  <c r="EP167" i="2"/>
  <c r="FB11" i="11"/>
  <c r="FA10" i="11"/>
  <c r="EO18" i="10"/>
  <c r="EO17" i="10"/>
  <c r="EO16" i="10"/>
  <c r="EV39" i="9"/>
  <c r="EV35" i="9"/>
  <c r="EV34" i="9"/>
  <c r="EV33" i="9"/>
  <c r="EV32" i="9"/>
  <c r="EV31" i="9"/>
  <c r="EV30" i="9"/>
  <c r="EV29" i="9"/>
  <c r="EV28" i="9"/>
  <c r="EV27" i="9"/>
  <c r="EV24" i="9"/>
  <c r="EV23" i="9"/>
  <c r="EV22" i="9"/>
  <c r="EV21" i="9"/>
  <c r="EV19" i="9"/>
  <c r="EV18" i="9"/>
  <c r="EV17" i="9"/>
  <c r="EV16" i="9"/>
  <c r="EV15" i="9"/>
  <c r="EV14" i="9"/>
  <c r="EV13" i="9"/>
  <c r="EV12" i="9"/>
  <c r="EV11" i="9"/>
  <c r="EV10" i="9"/>
  <c r="EV9" i="9"/>
  <c r="EV26" i="9"/>
  <c r="EV25" i="9"/>
  <c r="EV20" i="9"/>
  <c r="EV5" i="9"/>
  <c r="EW6" i="9"/>
  <c r="EU37" i="9"/>
  <c r="EU44" i="9" s="1"/>
  <c r="ER131" i="2"/>
  <c r="ER130" i="2"/>
  <c r="ER129" i="2"/>
  <c r="ER128" i="2"/>
  <c r="ER127" i="2"/>
  <c r="ER126" i="2"/>
  <c r="ER125" i="2"/>
  <c r="ER124" i="2"/>
  <c r="ER123" i="2"/>
  <c r="ER122" i="2"/>
  <c r="ER121" i="2"/>
  <c r="ER120" i="2"/>
  <c r="ER118" i="2"/>
  <c r="ER117" i="2"/>
  <c r="ER116" i="2"/>
  <c r="ER114" i="2"/>
  <c r="ER119" i="2"/>
  <c r="ER115" i="2"/>
  <c r="ER113" i="2"/>
  <c r="ER112" i="2"/>
  <c r="ER111" i="2"/>
  <c r="ER110" i="2"/>
  <c r="ER109" i="2"/>
  <c r="ER108" i="2"/>
  <c r="ER107" i="2"/>
  <c r="ER106" i="2"/>
  <c r="ER105" i="2"/>
  <c r="EN18" i="7"/>
  <c r="EN17" i="7"/>
  <c r="EN16" i="7"/>
  <c r="EP4" i="7"/>
  <c r="EQ5" i="7"/>
  <c r="EQ69" i="2"/>
  <c r="ER67" i="2"/>
  <c r="ER66" i="2"/>
  <c r="ER65" i="2"/>
  <c r="ER64" i="2"/>
  <c r="ER63" i="2"/>
  <c r="ER62" i="2"/>
  <c r="ER59" i="2"/>
  <c r="ER56" i="2"/>
  <c r="ER55" i="2"/>
  <c r="ER50" i="2"/>
  <c r="ER49" i="2"/>
  <c r="ER61" i="2"/>
  <c r="ER60" i="2"/>
  <c r="ER58" i="2"/>
  <c r="ER57" i="2"/>
  <c r="ER47" i="2"/>
  <c r="ER54" i="2"/>
  <c r="ER53" i="2"/>
  <c r="ER52" i="2"/>
  <c r="ER51" i="2"/>
  <c r="ER44" i="2"/>
  <c r="ER48" i="2"/>
  <c r="ER42" i="2"/>
  <c r="ER41" i="2"/>
  <c r="ER46" i="2"/>
  <c r="ER45" i="2"/>
  <c r="ER43" i="2"/>
  <c r="ER77" i="2"/>
  <c r="ER87" i="2"/>
  <c r="ER97" i="2"/>
  <c r="ER96" i="2"/>
  <c r="ER95" i="2"/>
  <c r="ER79" i="2"/>
  <c r="ER84" i="2"/>
  <c r="ER83" i="2"/>
  <c r="ER73" i="2"/>
  <c r="ER88" i="2"/>
  <c r="ER92" i="2"/>
  <c r="ER74" i="2"/>
  <c r="ER75" i="2"/>
  <c r="ER76" i="2"/>
  <c r="ER85" i="2"/>
  <c r="ER86" i="2"/>
  <c r="ER89" i="2"/>
  <c r="ER90" i="2"/>
  <c r="ER91" i="2"/>
  <c r="ER93" i="2"/>
  <c r="ER94" i="2"/>
  <c r="ER82" i="2"/>
  <c r="ER78" i="2"/>
  <c r="ER98" i="2"/>
  <c r="ER99" i="2"/>
  <c r="ER80" i="2"/>
  <c r="ER81" i="2"/>
  <c r="EQ133" i="2"/>
  <c r="EQ101" i="2"/>
  <c r="ER32" i="2"/>
  <c r="AM37" i="11" s="1"/>
  <c r="ER27" i="2"/>
  <c r="AM32" i="11" s="1"/>
  <c r="ER11" i="2"/>
  <c r="AM16" i="11" s="1"/>
  <c r="ER30" i="2"/>
  <c r="AM35" i="11" s="1"/>
  <c r="ER22" i="2"/>
  <c r="AM27" i="11" s="1"/>
  <c r="ER10" i="2"/>
  <c r="AM15" i="11" s="1"/>
  <c r="ER19" i="2"/>
  <c r="AM24" i="11" s="1"/>
  <c r="ER12" i="2"/>
  <c r="AM17" i="11" s="1"/>
  <c r="ER28" i="2"/>
  <c r="AM33" i="11" s="1"/>
  <c r="ER16" i="2"/>
  <c r="AM21" i="11" s="1"/>
  <c r="ER20" i="2"/>
  <c r="AM25" i="11" s="1"/>
  <c r="ER9" i="2"/>
  <c r="AM14" i="11" s="1"/>
  <c r="ER25" i="2"/>
  <c r="AM30" i="11" s="1"/>
  <c r="ER23" i="2"/>
  <c r="AM28" i="11" s="1"/>
  <c r="ER21" i="2"/>
  <c r="AM26" i="11" s="1"/>
  <c r="ER29" i="2"/>
  <c r="AM34" i="11" s="1"/>
  <c r="ER26" i="2"/>
  <c r="AM31" i="11" s="1"/>
  <c r="ER18" i="2"/>
  <c r="AM23" i="11" s="1"/>
  <c r="ER17" i="2"/>
  <c r="AM22" i="11" s="1"/>
  <c r="ER5" i="2"/>
  <c r="ER34" i="2"/>
  <c r="AM39" i="11" s="1"/>
  <c r="ER31" i="2"/>
  <c r="AM36" i="11" s="1"/>
  <c r="ER24" i="2"/>
  <c r="AM29" i="11" s="1"/>
  <c r="ER15" i="2"/>
  <c r="AM20" i="11" s="1"/>
  <c r="ER14" i="2"/>
  <c r="AM19" i="11" s="1"/>
  <c r="ER35" i="2"/>
  <c r="AM40" i="11" s="1"/>
  <c r="ER33" i="2"/>
  <c r="AM38" i="11" s="1"/>
  <c r="ER13" i="2"/>
  <c r="AM18" i="11" s="1"/>
  <c r="EQ37" i="2"/>
  <c r="EQ173" i="2" s="1"/>
  <c r="ES6" i="2"/>
  <c r="FB60" i="11" l="1"/>
  <c r="ER271" i="2"/>
  <c r="ES267" i="2"/>
  <c r="ES269" i="2"/>
  <c r="ES257" i="2"/>
  <c r="ES266" i="2"/>
  <c r="ES263" i="2"/>
  <c r="ES261" i="2"/>
  <c r="ES265" i="2"/>
  <c r="ES264" i="2"/>
  <c r="ES262" i="2"/>
  <c r="EW55" i="9"/>
  <c r="EU46" i="9"/>
  <c r="EO4" i="10"/>
  <c r="EP5" i="10"/>
  <c r="ES218" i="2"/>
  <c r="AM76" i="11" s="1"/>
  <c r="EQ170" i="2"/>
  <c r="AL59" i="11" s="1"/>
  <c r="AM42" i="11"/>
  <c r="EV75" i="9"/>
  <c r="EV92" i="9" s="1"/>
  <c r="EU43" i="9"/>
  <c r="EW42" i="9"/>
  <c r="EW41" i="9"/>
  <c r="EU60" i="9"/>
  <c r="EU84" i="9"/>
  <c r="ET81" i="9"/>
  <c r="EV52" i="9"/>
  <c r="EV54" i="9"/>
  <c r="EV86" i="9" s="1"/>
  <c r="EV87" i="9"/>
  <c r="EW59" i="9"/>
  <c r="EW50" i="9"/>
  <c r="EO240" i="2"/>
  <c r="EO169" i="2"/>
  <c r="AI58" i="11" s="1"/>
  <c r="EP171" i="2"/>
  <c r="EQ234" i="2"/>
  <c r="EQ251" i="2" s="1"/>
  <c r="EQ167" i="2"/>
  <c r="FC11" i="11"/>
  <c r="FB10" i="11"/>
  <c r="EP18" i="10"/>
  <c r="EP17" i="10"/>
  <c r="EP16" i="10"/>
  <c r="EW39" i="9"/>
  <c r="EW35" i="9"/>
  <c r="EW34" i="9"/>
  <c r="EW33" i="9"/>
  <c r="EW32" i="9"/>
  <c r="EW31" i="9"/>
  <c r="EW26" i="9"/>
  <c r="EW20" i="9"/>
  <c r="EW30" i="9"/>
  <c r="EW29" i="9"/>
  <c r="EW28" i="9"/>
  <c r="EW27" i="9"/>
  <c r="EW24" i="9"/>
  <c r="EW23" i="9"/>
  <c r="EW22" i="9"/>
  <c r="EW21" i="9"/>
  <c r="EW19" i="9"/>
  <c r="EW18" i="9"/>
  <c r="EW17" i="9"/>
  <c r="EW16" i="9"/>
  <c r="EW15" i="9"/>
  <c r="EW14" i="9"/>
  <c r="EW13" i="9"/>
  <c r="EW12" i="9"/>
  <c r="EW11" i="9"/>
  <c r="EW10" i="9"/>
  <c r="EW9" i="9"/>
  <c r="EW25" i="9"/>
  <c r="EX6" i="9"/>
  <c r="EW5" i="9"/>
  <c r="EV37" i="9"/>
  <c r="EV44" i="9" s="1"/>
  <c r="ES131" i="2"/>
  <c r="ES130" i="2"/>
  <c r="ES129" i="2"/>
  <c r="ES128" i="2"/>
  <c r="ES127" i="2"/>
  <c r="ES126" i="2"/>
  <c r="ES125" i="2"/>
  <c r="ES124" i="2"/>
  <c r="ES123" i="2"/>
  <c r="ES122" i="2"/>
  <c r="ES121" i="2"/>
  <c r="ES120" i="2"/>
  <c r="ES118" i="2"/>
  <c r="ES117" i="2"/>
  <c r="ES116" i="2"/>
  <c r="ES114" i="2"/>
  <c r="ES119" i="2"/>
  <c r="ES115" i="2"/>
  <c r="ES113" i="2"/>
  <c r="ES112" i="2"/>
  <c r="ES111" i="2"/>
  <c r="ES110" i="2"/>
  <c r="ES109" i="2"/>
  <c r="ES108" i="2"/>
  <c r="ES107" i="2"/>
  <c r="ES106" i="2"/>
  <c r="ES105" i="2"/>
  <c r="EO18" i="7"/>
  <c r="EO17" i="7"/>
  <c r="EO16" i="7"/>
  <c r="EQ4" i="7"/>
  <c r="ER5" i="7"/>
  <c r="ER69" i="2"/>
  <c r="ES67" i="2"/>
  <c r="ES66" i="2"/>
  <c r="ES65" i="2"/>
  <c r="ES64" i="2"/>
  <c r="ES63" i="2"/>
  <c r="ES62" i="2"/>
  <c r="ES59" i="2"/>
  <c r="ES56" i="2"/>
  <c r="ES55" i="2"/>
  <c r="ES61" i="2"/>
  <c r="ES60" i="2"/>
  <c r="ES58" i="2"/>
  <c r="ES57" i="2"/>
  <c r="ES49" i="2"/>
  <c r="ES54" i="2"/>
  <c r="ES53" i="2"/>
  <c r="ES52" i="2"/>
  <c r="ES51" i="2"/>
  <c r="ES45" i="2"/>
  <c r="ES44" i="2"/>
  <c r="ES48" i="2"/>
  <c r="ES42" i="2"/>
  <c r="ES41" i="2"/>
  <c r="ES50" i="2"/>
  <c r="ES47" i="2"/>
  <c r="ES46" i="2"/>
  <c r="ES43" i="2"/>
  <c r="ES79" i="2"/>
  <c r="ES89" i="2"/>
  <c r="ES95" i="2"/>
  <c r="ES96" i="2"/>
  <c r="ES77" i="2"/>
  <c r="ES88" i="2"/>
  <c r="ES90" i="2"/>
  <c r="ES82" i="2"/>
  <c r="ES81" i="2"/>
  <c r="ES91" i="2"/>
  <c r="ES73" i="2"/>
  <c r="ES74" i="2"/>
  <c r="ES75" i="2"/>
  <c r="ES76" i="2"/>
  <c r="ES85" i="2"/>
  <c r="ES86" i="2"/>
  <c r="ES84" i="2"/>
  <c r="ES87" i="2"/>
  <c r="ES92" i="2"/>
  <c r="ES93" i="2"/>
  <c r="ES94" i="2"/>
  <c r="ES83" i="2"/>
  <c r="ES97" i="2"/>
  <c r="ES98" i="2"/>
  <c r="ES99" i="2"/>
  <c r="ES80" i="2"/>
  <c r="ES78" i="2"/>
  <c r="ER101" i="2"/>
  <c r="ER170" i="2" s="1"/>
  <c r="AM59" i="11" s="1"/>
  <c r="ER133" i="2"/>
  <c r="ES23" i="2"/>
  <c r="AN28" i="11" s="1"/>
  <c r="ES31" i="2"/>
  <c r="AN36" i="11" s="1"/>
  <c r="ES16" i="2"/>
  <c r="AN21" i="11" s="1"/>
  <c r="ES30" i="2"/>
  <c r="AN35" i="11" s="1"/>
  <c r="ES29" i="2"/>
  <c r="AN34" i="11" s="1"/>
  <c r="ES11" i="2"/>
  <c r="AN16" i="11" s="1"/>
  <c r="ES9" i="2"/>
  <c r="AN14" i="11" s="1"/>
  <c r="ES32" i="2"/>
  <c r="AN37" i="11" s="1"/>
  <c r="ES21" i="2"/>
  <c r="AN26" i="11" s="1"/>
  <c r="ES26" i="2"/>
  <c r="AN31" i="11" s="1"/>
  <c r="ES18" i="2"/>
  <c r="AN23" i="11" s="1"/>
  <c r="ES10" i="2"/>
  <c r="AN15" i="11" s="1"/>
  <c r="ES20" i="2"/>
  <c r="AN25" i="11" s="1"/>
  <c r="ES22" i="2"/>
  <c r="AN27" i="11" s="1"/>
  <c r="ES28" i="2"/>
  <c r="AN33" i="11" s="1"/>
  <c r="ES27" i="2"/>
  <c r="AN32" i="11" s="1"/>
  <c r="ES25" i="2"/>
  <c r="AN30" i="11" s="1"/>
  <c r="ES14" i="2"/>
  <c r="AN19" i="11" s="1"/>
  <c r="ES5" i="2"/>
  <c r="ES35" i="2"/>
  <c r="AN40" i="11" s="1"/>
  <c r="ES33" i="2"/>
  <c r="AN38" i="11" s="1"/>
  <c r="ES19" i="2"/>
  <c r="AN24" i="11" s="1"/>
  <c r="ES15" i="2"/>
  <c r="AN20" i="11" s="1"/>
  <c r="ES13" i="2"/>
  <c r="AN18" i="11" s="1"/>
  <c r="ES12" i="2"/>
  <c r="AN17" i="11" s="1"/>
  <c r="ES34" i="2"/>
  <c r="AN39" i="11" s="1"/>
  <c r="ES24" i="2"/>
  <c r="AN29" i="11" s="1"/>
  <c r="ES17" i="2"/>
  <c r="AN22" i="11" s="1"/>
  <c r="ER37" i="2"/>
  <c r="ER173" i="2" s="1"/>
  <c r="ET6" i="2"/>
  <c r="FC60" i="11" l="1"/>
  <c r="ES271" i="2"/>
  <c r="ET267" i="2"/>
  <c r="ET269" i="2"/>
  <c r="ET257" i="2"/>
  <c r="ET266" i="2"/>
  <c r="ET265" i="2"/>
  <c r="ET264" i="2"/>
  <c r="ET263" i="2"/>
  <c r="ET261" i="2"/>
  <c r="ET262" i="2"/>
  <c r="EX55" i="9"/>
  <c r="EV46" i="9"/>
  <c r="EQ5" i="10"/>
  <c r="EP4" i="10"/>
  <c r="ET218" i="2"/>
  <c r="AN76" i="11" s="1"/>
  <c r="AN42" i="11"/>
  <c r="EW75" i="9"/>
  <c r="EW92" i="9" s="1"/>
  <c r="EV43" i="9"/>
  <c r="EX42" i="9"/>
  <c r="EX41" i="9"/>
  <c r="EV60" i="9"/>
  <c r="EV84" i="9"/>
  <c r="EW52" i="9"/>
  <c r="EW54" i="9"/>
  <c r="EW86" i="9" s="1"/>
  <c r="EW87" i="9"/>
  <c r="EU81" i="9"/>
  <c r="EX59" i="9"/>
  <c r="EX50" i="9"/>
  <c r="EP240" i="2"/>
  <c r="EP169" i="2"/>
  <c r="AJ58" i="11" s="1"/>
  <c r="EQ171" i="2"/>
  <c r="ER234" i="2"/>
  <c r="ER251" i="2" s="1"/>
  <c r="ER167" i="2"/>
  <c r="FD11" i="11"/>
  <c r="FC10" i="11"/>
  <c r="EQ18" i="10"/>
  <c r="EQ17" i="10"/>
  <c r="EQ16" i="10"/>
  <c r="EX39" i="9"/>
  <c r="EX35" i="9"/>
  <c r="EX34" i="9"/>
  <c r="EX33" i="9"/>
  <c r="EX32" i="9"/>
  <c r="EX31" i="9"/>
  <c r="EX25" i="9"/>
  <c r="EX30" i="9"/>
  <c r="EX29" i="9"/>
  <c r="EX28" i="9"/>
  <c r="EX27" i="9"/>
  <c r="EX24" i="9"/>
  <c r="EX23" i="9"/>
  <c r="EX22" i="9"/>
  <c r="EX21" i="9"/>
  <c r="EX19" i="9"/>
  <c r="EX18" i="9"/>
  <c r="EX17" i="9"/>
  <c r="EX16" i="9"/>
  <c r="EX15" i="9"/>
  <c r="EX14" i="9"/>
  <c r="EX13" i="9"/>
  <c r="EX12" i="9"/>
  <c r="EX11" i="9"/>
  <c r="EX10" i="9"/>
  <c r="EX9" i="9"/>
  <c r="EX20" i="9"/>
  <c r="EX26" i="9"/>
  <c r="EX5" i="9"/>
  <c r="EY6" i="9"/>
  <c r="EW37" i="9"/>
  <c r="EW44" i="9" s="1"/>
  <c r="ET131" i="2"/>
  <c r="ET130" i="2"/>
  <c r="ET129" i="2"/>
  <c r="ET128" i="2"/>
  <c r="ET127" i="2"/>
  <c r="ET126" i="2"/>
  <c r="ET125" i="2"/>
  <c r="ET124" i="2"/>
  <c r="ET123" i="2"/>
  <c r="ET122" i="2"/>
  <c r="ET121" i="2"/>
  <c r="ET120" i="2"/>
  <c r="ET116" i="2"/>
  <c r="ET119" i="2"/>
  <c r="ET118" i="2"/>
  <c r="ET117" i="2"/>
  <c r="ET115" i="2"/>
  <c r="ET114" i="2"/>
  <c r="ET113" i="2"/>
  <c r="ET112" i="2"/>
  <c r="ET111" i="2"/>
  <c r="ET110" i="2"/>
  <c r="ET109" i="2"/>
  <c r="ET108" i="2"/>
  <c r="ET107" i="2"/>
  <c r="ET106" i="2"/>
  <c r="ET105" i="2"/>
  <c r="EP18" i="7"/>
  <c r="EP17" i="7"/>
  <c r="EP16" i="7"/>
  <c r="ES69" i="2"/>
  <c r="ES5" i="7"/>
  <c r="ER4" i="7"/>
  <c r="ET67" i="2"/>
  <c r="ET66" i="2"/>
  <c r="ET65" i="2"/>
  <c r="ET64" i="2"/>
  <c r="ET63" i="2"/>
  <c r="ET62" i="2"/>
  <c r="ET59" i="2"/>
  <c r="ET56" i="2"/>
  <c r="ET55" i="2"/>
  <c r="ET50" i="2"/>
  <c r="ET49" i="2"/>
  <c r="ET61" i="2"/>
  <c r="ET60" i="2"/>
  <c r="ET58" i="2"/>
  <c r="ET57" i="2"/>
  <c r="ET46" i="2"/>
  <c r="ET54" i="2"/>
  <c r="ET53" i="2"/>
  <c r="ET52" i="2"/>
  <c r="ET51" i="2"/>
  <c r="ET45" i="2"/>
  <c r="ET48" i="2"/>
  <c r="ET42" i="2"/>
  <c r="ET41" i="2"/>
  <c r="ET47" i="2"/>
  <c r="ET43" i="2"/>
  <c r="ET44" i="2"/>
  <c r="ET78" i="2"/>
  <c r="ET96" i="2"/>
  <c r="ET97" i="2"/>
  <c r="ET95" i="2"/>
  <c r="ET73" i="2"/>
  <c r="ET82" i="2"/>
  <c r="ET83" i="2"/>
  <c r="ET89" i="2"/>
  <c r="ET79" i="2"/>
  <c r="ET87" i="2"/>
  <c r="ET90" i="2"/>
  <c r="ET92" i="2"/>
  <c r="ET88" i="2"/>
  <c r="ET91" i="2"/>
  <c r="ET74" i="2"/>
  <c r="ET75" i="2"/>
  <c r="ET81" i="2"/>
  <c r="ET76" i="2"/>
  <c r="ET85" i="2"/>
  <c r="ET86" i="2"/>
  <c r="ET84" i="2"/>
  <c r="ET93" i="2"/>
  <c r="ET94" i="2"/>
  <c r="ET98" i="2"/>
  <c r="ET99" i="2"/>
  <c r="ET80" i="2"/>
  <c r="ET77" i="2"/>
  <c r="ES37" i="2"/>
  <c r="ES173" i="2" s="1"/>
  <c r="ES133" i="2"/>
  <c r="ES101" i="2"/>
  <c r="ET29" i="2"/>
  <c r="AO34" i="11" s="1"/>
  <c r="ET31" i="2"/>
  <c r="AO36" i="11" s="1"/>
  <c r="ET30" i="2"/>
  <c r="AO35" i="11" s="1"/>
  <c r="ET23" i="2"/>
  <c r="AO28" i="11" s="1"/>
  <c r="ET9" i="2"/>
  <c r="AO14" i="11" s="1"/>
  <c r="ET16" i="2"/>
  <c r="AO21" i="11" s="1"/>
  <c r="ET15" i="2"/>
  <c r="AO20" i="11" s="1"/>
  <c r="ET19" i="2"/>
  <c r="AO24" i="11" s="1"/>
  <c r="ET17" i="2"/>
  <c r="AO22" i="11" s="1"/>
  <c r="ET11" i="2"/>
  <c r="AO16" i="11" s="1"/>
  <c r="ET27" i="2"/>
  <c r="AO32" i="11" s="1"/>
  <c r="ET26" i="2"/>
  <c r="AO31" i="11" s="1"/>
  <c r="ET22" i="2"/>
  <c r="AO27" i="11" s="1"/>
  <c r="ET14" i="2"/>
  <c r="AO19" i="11" s="1"/>
  <c r="ET21" i="2"/>
  <c r="AO26" i="11" s="1"/>
  <c r="ET10" i="2"/>
  <c r="AO15" i="11" s="1"/>
  <c r="ET28" i="2"/>
  <c r="AO33" i="11" s="1"/>
  <c r="ET20" i="2"/>
  <c r="AO25" i="11" s="1"/>
  <c r="ET35" i="2"/>
  <c r="AO40" i="11" s="1"/>
  <c r="ET34" i="2"/>
  <c r="AO39" i="11" s="1"/>
  <c r="ET32" i="2"/>
  <c r="AO37" i="11" s="1"/>
  <c r="ET24" i="2"/>
  <c r="AO29" i="11" s="1"/>
  <c r="ET13" i="2"/>
  <c r="AO18" i="11" s="1"/>
  <c r="ET12" i="2"/>
  <c r="AO17" i="11" s="1"/>
  <c r="ET5" i="2"/>
  <c r="ET33" i="2"/>
  <c r="AO38" i="11" s="1"/>
  <c r="ET18" i="2"/>
  <c r="AO23" i="11" s="1"/>
  <c r="ET25" i="2"/>
  <c r="AO30" i="11" s="1"/>
  <c r="EU6" i="2"/>
  <c r="FD60" i="11" l="1"/>
  <c r="ET271" i="2"/>
  <c r="EU267" i="2"/>
  <c r="EU269" i="2"/>
  <c r="EU257" i="2"/>
  <c r="EU266" i="2"/>
  <c r="EU265" i="2"/>
  <c r="EU264" i="2"/>
  <c r="EU263" i="2"/>
  <c r="EU261" i="2"/>
  <c r="EU262" i="2"/>
  <c r="EY55" i="9"/>
  <c r="EW46" i="9"/>
  <c r="ER5" i="10"/>
  <c r="EQ4" i="10"/>
  <c r="EU218" i="2"/>
  <c r="AO76" i="11" s="1"/>
  <c r="ES170" i="2"/>
  <c r="AN59" i="11" s="1"/>
  <c r="AO42" i="11"/>
  <c r="EX75" i="9"/>
  <c r="EX92" i="9" s="1"/>
  <c r="EW43" i="9"/>
  <c r="EY41" i="9"/>
  <c r="EY42" i="9"/>
  <c r="EW60" i="9"/>
  <c r="EW84" i="9"/>
  <c r="EX52" i="9"/>
  <c r="EX54" i="9"/>
  <c r="EX86" i="9" s="1"/>
  <c r="EX87" i="9"/>
  <c r="EV81" i="9"/>
  <c r="EY59" i="9"/>
  <c r="EY50" i="9"/>
  <c r="EQ240" i="2"/>
  <c r="EQ169" i="2"/>
  <c r="AK58" i="11" s="1"/>
  <c r="ER171" i="2"/>
  <c r="ES234" i="2"/>
  <c r="ES251" i="2" s="1"/>
  <c r="ES167" i="2"/>
  <c r="FE11" i="11"/>
  <c r="FD10" i="11"/>
  <c r="ER18" i="10"/>
  <c r="ER17" i="10"/>
  <c r="ER16" i="10"/>
  <c r="EY39" i="9"/>
  <c r="EY35" i="9"/>
  <c r="EY34" i="9"/>
  <c r="EY33" i="9"/>
  <c r="EY32" i="9"/>
  <c r="EY31" i="9"/>
  <c r="EY26" i="9"/>
  <c r="EY25" i="9"/>
  <c r="EY20" i="9"/>
  <c r="EY30" i="9"/>
  <c r="EY29" i="9"/>
  <c r="EY28" i="9"/>
  <c r="EY27" i="9"/>
  <c r="EY24" i="9"/>
  <c r="EY23" i="9"/>
  <c r="EY22" i="9"/>
  <c r="EY21" i="9"/>
  <c r="EY19" i="9"/>
  <c r="EY18" i="9"/>
  <c r="EY17" i="9"/>
  <c r="EY16" i="9"/>
  <c r="EY15" i="9"/>
  <c r="EY10" i="9"/>
  <c r="EY14" i="9"/>
  <c r="EY13" i="9"/>
  <c r="EY12" i="9"/>
  <c r="EY11" i="9"/>
  <c r="EY9" i="9"/>
  <c r="EX37" i="9"/>
  <c r="EX44" i="9" s="1"/>
  <c r="EZ6" i="9"/>
  <c r="EY5" i="9"/>
  <c r="EU131" i="2"/>
  <c r="EU130" i="2"/>
  <c r="EU129" i="2"/>
  <c r="EU128" i="2"/>
  <c r="EU127" i="2"/>
  <c r="EU126" i="2"/>
  <c r="EU125" i="2"/>
  <c r="EU124" i="2"/>
  <c r="EU123" i="2"/>
  <c r="EU122" i="2"/>
  <c r="EU121" i="2"/>
  <c r="EU120" i="2"/>
  <c r="EU118" i="2"/>
  <c r="EU117" i="2"/>
  <c r="EU116" i="2"/>
  <c r="EU114" i="2"/>
  <c r="EU119" i="2"/>
  <c r="EU115" i="2"/>
  <c r="EU113" i="2"/>
  <c r="EU112" i="2"/>
  <c r="EU111" i="2"/>
  <c r="EU110" i="2"/>
  <c r="EU109" i="2"/>
  <c r="EU108" i="2"/>
  <c r="EU107" i="2"/>
  <c r="EU106" i="2"/>
  <c r="EU105" i="2"/>
  <c r="EQ18" i="7"/>
  <c r="EQ17" i="7"/>
  <c r="EQ16" i="7"/>
  <c r="ET5" i="7"/>
  <c r="ES4" i="7"/>
  <c r="ET69" i="2"/>
  <c r="EU67" i="2"/>
  <c r="EU66" i="2"/>
  <c r="EU65" i="2"/>
  <c r="EU64" i="2"/>
  <c r="EU63" i="2"/>
  <c r="EU62" i="2"/>
  <c r="EU59" i="2"/>
  <c r="EU56" i="2"/>
  <c r="EU55" i="2"/>
  <c r="EU47" i="2"/>
  <c r="EU43" i="2"/>
  <c r="EU61" i="2"/>
  <c r="EU60" i="2"/>
  <c r="EU58" i="2"/>
  <c r="EU57" i="2"/>
  <c r="EU49" i="2"/>
  <c r="EU54" i="2"/>
  <c r="EU53" i="2"/>
  <c r="EU52" i="2"/>
  <c r="EU51" i="2"/>
  <c r="EU50" i="2"/>
  <c r="EU48" i="2"/>
  <c r="EU44" i="2"/>
  <c r="EU42" i="2"/>
  <c r="EU41" i="2"/>
  <c r="EU45" i="2"/>
  <c r="EU46" i="2"/>
  <c r="EU93" i="2"/>
  <c r="EU95" i="2"/>
  <c r="EU94" i="2"/>
  <c r="EU96" i="2"/>
  <c r="EU81" i="2"/>
  <c r="EU89" i="2"/>
  <c r="EU77" i="2"/>
  <c r="EU78" i="2"/>
  <c r="EU90" i="2"/>
  <c r="EU73" i="2"/>
  <c r="EU82" i="2"/>
  <c r="EU87" i="2"/>
  <c r="EU88" i="2"/>
  <c r="EU74" i="2"/>
  <c r="EU79" i="2"/>
  <c r="EU75" i="2"/>
  <c r="EU76" i="2"/>
  <c r="EU85" i="2"/>
  <c r="EU83" i="2"/>
  <c r="EU80" i="2"/>
  <c r="EU86" i="2"/>
  <c r="EU91" i="2"/>
  <c r="EU84" i="2"/>
  <c r="EU99" i="2"/>
  <c r="EU92" i="2"/>
  <c r="EU98" i="2"/>
  <c r="EU97" i="2"/>
  <c r="ET101" i="2"/>
  <c r="ET133" i="2"/>
  <c r="EU31" i="2"/>
  <c r="AP36" i="11" s="1"/>
  <c r="EU30" i="2"/>
  <c r="AP35" i="11" s="1"/>
  <c r="EU13" i="2"/>
  <c r="AP18" i="11" s="1"/>
  <c r="EU12" i="2"/>
  <c r="AP17" i="11" s="1"/>
  <c r="EU29" i="2"/>
  <c r="AP34" i="11" s="1"/>
  <c r="EU22" i="2"/>
  <c r="AP27" i="11" s="1"/>
  <c r="EU26" i="2"/>
  <c r="AP31" i="11" s="1"/>
  <c r="EU20" i="2"/>
  <c r="AP25" i="11" s="1"/>
  <c r="EU24" i="2"/>
  <c r="AP29" i="11" s="1"/>
  <c r="EU16" i="2"/>
  <c r="AP21" i="11" s="1"/>
  <c r="EU32" i="2"/>
  <c r="AP37" i="11" s="1"/>
  <c r="EU27" i="2"/>
  <c r="AP32" i="11" s="1"/>
  <c r="EU25" i="2"/>
  <c r="AP30" i="11" s="1"/>
  <c r="EU9" i="2"/>
  <c r="AP14" i="11" s="1"/>
  <c r="EU21" i="2"/>
  <c r="AP26" i="11" s="1"/>
  <c r="EU17" i="2"/>
  <c r="AP22" i="11" s="1"/>
  <c r="EU14" i="2"/>
  <c r="AP19" i="11" s="1"/>
  <c r="EU5" i="2"/>
  <c r="EU33" i="2"/>
  <c r="AP38" i="11" s="1"/>
  <c r="EU23" i="2"/>
  <c r="AP28" i="11" s="1"/>
  <c r="EU19" i="2"/>
  <c r="AP24" i="11" s="1"/>
  <c r="EU15" i="2"/>
  <c r="AP20" i="11" s="1"/>
  <c r="EU35" i="2"/>
  <c r="AP40" i="11" s="1"/>
  <c r="EU34" i="2"/>
  <c r="AP39" i="11" s="1"/>
  <c r="EU28" i="2"/>
  <c r="AP33" i="11" s="1"/>
  <c r="EU10" i="2"/>
  <c r="AP15" i="11" s="1"/>
  <c r="EU18" i="2"/>
  <c r="AP23" i="11" s="1"/>
  <c r="EU11" i="2"/>
  <c r="AP16" i="11" s="1"/>
  <c r="ET37" i="2"/>
  <c r="ET173" i="2" s="1"/>
  <c r="EV6" i="2"/>
  <c r="FE60" i="11" l="1"/>
  <c r="EU271" i="2"/>
  <c r="EV267" i="2"/>
  <c r="EV269" i="2"/>
  <c r="EV257" i="2"/>
  <c r="EV266" i="2"/>
  <c r="EV263" i="2"/>
  <c r="EV265" i="2"/>
  <c r="EV264" i="2"/>
  <c r="EV261" i="2"/>
  <c r="EV262" i="2"/>
  <c r="EX46" i="9"/>
  <c r="EZ55" i="9"/>
  <c r="ES5" i="10"/>
  <c r="ER4" i="10"/>
  <c r="EV218" i="2"/>
  <c r="AP76" i="11" s="1"/>
  <c r="ET170" i="2"/>
  <c r="AO59" i="11" s="1"/>
  <c r="AP42" i="11"/>
  <c r="EY75" i="9"/>
  <c r="EY92" i="9" s="1"/>
  <c r="EX43" i="9"/>
  <c r="EZ42" i="9"/>
  <c r="EZ41" i="9"/>
  <c r="EX60" i="9"/>
  <c r="EX84" i="9"/>
  <c r="EY52" i="9"/>
  <c r="EY87" i="9"/>
  <c r="EY54" i="9"/>
  <c r="EY86" i="9" s="1"/>
  <c r="EW81" i="9"/>
  <c r="EZ59" i="9"/>
  <c r="EZ50" i="9"/>
  <c r="ER240" i="2"/>
  <c r="ER169" i="2"/>
  <c r="AL58" i="11" s="1"/>
  <c r="ES171" i="2"/>
  <c r="ET234" i="2"/>
  <c r="ET251" i="2" s="1"/>
  <c r="ET167" i="2"/>
  <c r="FF11" i="11"/>
  <c r="FE10" i="11"/>
  <c r="ES18" i="10"/>
  <c r="ES17" i="10"/>
  <c r="ES16" i="10"/>
  <c r="EZ39" i="9"/>
  <c r="EZ35" i="9"/>
  <c r="EZ34" i="9"/>
  <c r="EZ33" i="9"/>
  <c r="EZ32" i="9"/>
  <c r="EZ31" i="9"/>
  <c r="EZ30" i="9"/>
  <c r="EZ29" i="9"/>
  <c r="EZ28" i="9"/>
  <c r="EZ27" i="9"/>
  <c r="EZ24" i="9"/>
  <c r="EZ23" i="9"/>
  <c r="EZ22" i="9"/>
  <c r="EZ21" i="9"/>
  <c r="EZ20" i="9"/>
  <c r="EZ19" i="9"/>
  <c r="EZ18" i="9"/>
  <c r="EZ17" i="9"/>
  <c r="EZ16" i="9"/>
  <c r="EZ15" i="9"/>
  <c r="EZ10" i="9"/>
  <c r="EZ14" i="9"/>
  <c r="EZ13" i="9"/>
  <c r="EZ12" i="9"/>
  <c r="EZ11" i="9"/>
  <c r="EZ9" i="9"/>
  <c r="EZ26" i="9"/>
  <c r="EZ25" i="9"/>
  <c r="EZ5" i="9"/>
  <c r="FA6" i="9"/>
  <c r="EY37" i="9"/>
  <c r="EY44" i="9" s="1"/>
  <c r="EV131" i="2"/>
  <c r="EV130" i="2"/>
  <c r="EV129" i="2"/>
  <c r="EV128" i="2"/>
  <c r="EV127" i="2"/>
  <c r="EV126" i="2"/>
  <c r="EV125" i="2"/>
  <c r="EV124" i="2"/>
  <c r="EV123" i="2"/>
  <c r="EV122" i="2"/>
  <c r="EV121" i="2"/>
  <c r="EV120" i="2"/>
  <c r="EV117" i="2"/>
  <c r="EV116" i="2"/>
  <c r="EV114" i="2"/>
  <c r="EV119" i="2"/>
  <c r="EV118" i="2"/>
  <c r="EV115" i="2"/>
  <c r="EV113" i="2"/>
  <c r="EV112" i="2"/>
  <c r="EV111" i="2"/>
  <c r="EV110" i="2"/>
  <c r="EV109" i="2"/>
  <c r="EV108" i="2"/>
  <c r="EV107" i="2"/>
  <c r="EV106" i="2"/>
  <c r="EV105" i="2"/>
  <c r="ER18" i="7"/>
  <c r="ER17" i="7"/>
  <c r="ER16" i="7"/>
  <c r="ET4" i="7"/>
  <c r="EU5" i="7"/>
  <c r="EU69" i="2"/>
  <c r="EV67" i="2"/>
  <c r="EV66" i="2"/>
  <c r="EV65" i="2"/>
  <c r="EV64" i="2"/>
  <c r="EV63" i="2"/>
  <c r="EV62" i="2"/>
  <c r="EV61" i="2"/>
  <c r="EV59" i="2"/>
  <c r="EV56" i="2"/>
  <c r="EV55" i="2"/>
  <c r="EV50" i="2"/>
  <c r="EV46" i="2"/>
  <c r="EV60" i="2"/>
  <c r="EV58" i="2"/>
  <c r="EV57" i="2"/>
  <c r="EV47" i="2"/>
  <c r="EV45" i="2"/>
  <c r="EV44" i="2"/>
  <c r="EV54" i="2"/>
  <c r="EV53" i="2"/>
  <c r="EV52" i="2"/>
  <c r="EV51" i="2"/>
  <c r="EV49" i="2"/>
  <c r="EV43" i="2"/>
  <c r="EV48" i="2"/>
  <c r="EV42" i="2"/>
  <c r="EV41" i="2"/>
  <c r="EV78" i="2"/>
  <c r="EV80" i="2"/>
  <c r="EV79" i="2"/>
  <c r="EV95" i="2"/>
  <c r="EV97" i="2"/>
  <c r="EV88" i="2"/>
  <c r="EV82" i="2"/>
  <c r="EV83" i="2"/>
  <c r="EV89" i="2"/>
  <c r="EV84" i="2"/>
  <c r="EV73" i="2"/>
  <c r="EV90" i="2"/>
  <c r="EV91" i="2"/>
  <c r="EV92" i="2"/>
  <c r="EV74" i="2"/>
  <c r="EV81" i="2"/>
  <c r="EV75" i="2"/>
  <c r="EV76" i="2"/>
  <c r="EV85" i="2"/>
  <c r="EV86" i="2"/>
  <c r="EV77" i="2"/>
  <c r="EV87" i="2"/>
  <c r="EV93" i="2"/>
  <c r="EV94" i="2"/>
  <c r="EV96" i="2"/>
  <c r="EV98" i="2"/>
  <c r="EV99" i="2"/>
  <c r="EU133" i="2"/>
  <c r="EU101" i="2"/>
  <c r="EV28" i="2"/>
  <c r="AQ33" i="11" s="1"/>
  <c r="EV21" i="2"/>
  <c r="AQ26" i="11" s="1"/>
  <c r="EV18" i="2"/>
  <c r="AQ23" i="11" s="1"/>
  <c r="EV14" i="2"/>
  <c r="AQ19" i="11" s="1"/>
  <c r="EV19" i="2"/>
  <c r="AQ24" i="11" s="1"/>
  <c r="EV16" i="2"/>
  <c r="AQ21" i="11" s="1"/>
  <c r="EV23" i="2"/>
  <c r="AQ28" i="11" s="1"/>
  <c r="EV17" i="2"/>
  <c r="AQ22" i="11" s="1"/>
  <c r="EV15" i="2"/>
  <c r="AQ20" i="11" s="1"/>
  <c r="EV13" i="2"/>
  <c r="AQ18" i="11" s="1"/>
  <c r="EV24" i="2"/>
  <c r="AQ29" i="11" s="1"/>
  <c r="EV22" i="2"/>
  <c r="AQ27" i="11" s="1"/>
  <c r="EV31" i="2"/>
  <c r="AQ36" i="11" s="1"/>
  <c r="EV30" i="2"/>
  <c r="AQ35" i="11" s="1"/>
  <c r="EV10" i="2"/>
  <c r="AQ15" i="11" s="1"/>
  <c r="EV32" i="2"/>
  <c r="AQ37" i="11" s="1"/>
  <c r="EV26" i="2"/>
  <c r="AQ31" i="11" s="1"/>
  <c r="EV35" i="2"/>
  <c r="AQ40" i="11" s="1"/>
  <c r="EV34" i="2"/>
  <c r="AQ39" i="11" s="1"/>
  <c r="EV29" i="2"/>
  <c r="AQ34" i="11" s="1"/>
  <c r="EV27" i="2"/>
  <c r="AQ32" i="11" s="1"/>
  <c r="EV25" i="2"/>
  <c r="AQ30" i="11" s="1"/>
  <c r="EV20" i="2"/>
  <c r="AQ25" i="11" s="1"/>
  <c r="EV11" i="2"/>
  <c r="AQ16" i="11" s="1"/>
  <c r="EV5" i="2"/>
  <c r="EV33" i="2"/>
  <c r="AQ38" i="11" s="1"/>
  <c r="EV9" i="2"/>
  <c r="AQ14" i="11" s="1"/>
  <c r="EV12" i="2"/>
  <c r="AQ17" i="11" s="1"/>
  <c r="EU37" i="2"/>
  <c r="EU173" i="2" s="1"/>
  <c r="EW6" i="2"/>
  <c r="FF60" i="11" l="1"/>
  <c r="EV271" i="2"/>
  <c r="EW267" i="2"/>
  <c r="EW269" i="2"/>
  <c r="EW257" i="2"/>
  <c r="EW266" i="2"/>
  <c r="EW265" i="2"/>
  <c r="EW264" i="2"/>
  <c r="EW263" i="2"/>
  <c r="EW262" i="2"/>
  <c r="EW261" i="2"/>
  <c r="FA55" i="9"/>
  <c r="EY46" i="9"/>
  <c r="ES4" i="10"/>
  <c r="ET5" i="10"/>
  <c r="EW218" i="2"/>
  <c r="AQ76" i="11" s="1"/>
  <c r="EU170" i="2"/>
  <c r="AP59" i="11" s="1"/>
  <c r="AQ42" i="11"/>
  <c r="EZ75" i="9"/>
  <c r="EZ92" i="9" s="1"/>
  <c r="EY43" i="9"/>
  <c r="FA42" i="9"/>
  <c r="FA41" i="9"/>
  <c r="EY60" i="9"/>
  <c r="EY84" i="9"/>
  <c r="EX81" i="9"/>
  <c r="EZ52" i="9"/>
  <c r="EZ54" i="9"/>
  <c r="EZ86" i="9" s="1"/>
  <c r="EZ87" i="9"/>
  <c r="FA59" i="9"/>
  <c r="FA50" i="9"/>
  <c r="ES169" i="2"/>
  <c r="AM58" i="11" s="1"/>
  <c r="ES240" i="2"/>
  <c r="ET171" i="2"/>
  <c r="EU234" i="2"/>
  <c r="EU251" i="2" s="1"/>
  <c r="EU167" i="2"/>
  <c r="FG11" i="11"/>
  <c r="FF10" i="11"/>
  <c r="ET18" i="10"/>
  <c r="ET17" i="10"/>
  <c r="ET16" i="10"/>
  <c r="FA39" i="9"/>
  <c r="FA35" i="9"/>
  <c r="FA34" i="9"/>
  <c r="FA33" i="9"/>
  <c r="FA32" i="9"/>
  <c r="FA31" i="9"/>
  <c r="FA25" i="9"/>
  <c r="FA30" i="9"/>
  <c r="FA29" i="9"/>
  <c r="FA28" i="9"/>
  <c r="FA27" i="9"/>
  <c r="FA24" i="9"/>
  <c r="FA23" i="9"/>
  <c r="FA22" i="9"/>
  <c r="FA21" i="9"/>
  <c r="FA19" i="9"/>
  <c r="FA18" i="9"/>
  <c r="FA17" i="9"/>
  <c r="FA16" i="9"/>
  <c r="FA15" i="9"/>
  <c r="FA14" i="9"/>
  <c r="FA13" i="9"/>
  <c r="FA12" i="9"/>
  <c r="FA11" i="9"/>
  <c r="FA10" i="9"/>
  <c r="FA9" i="9"/>
  <c r="FA26" i="9"/>
  <c r="FA20" i="9"/>
  <c r="EZ37" i="9"/>
  <c r="EZ44" i="9" s="1"/>
  <c r="FB6" i="9"/>
  <c r="FA5" i="9"/>
  <c r="EW131" i="2"/>
  <c r="EW130" i="2"/>
  <c r="EW129" i="2"/>
  <c r="EW128" i="2"/>
  <c r="EW127" i="2"/>
  <c r="EW126" i="2"/>
  <c r="EW125" i="2"/>
  <c r="EW124" i="2"/>
  <c r="EW123" i="2"/>
  <c r="EW122" i="2"/>
  <c r="EW121" i="2"/>
  <c r="EW120" i="2"/>
  <c r="EW118" i="2"/>
  <c r="EW116" i="2"/>
  <c r="EW114" i="2"/>
  <c r="EW119" i="2"/>
  <c r="EW117" i="2"/>
  <c r="EW115" i="2"/>
  <c r="EW113" i="2"/>
  <c r="EW112" i="2"/>
  <c r="EW111" i="2"/>
  <c r="EW110" i="2"/>
  <c r="EW109" i="2"/>
  <c r="EW108" i="2"/>
  <c r="EW107" i="2"/>
  <c r="EW106" i="2"/>
  <c r="EW105" i="2"/>
  <c r="ES18" i="7"/>
  <c r="ES17" i="7"/>
  <c r="ES16" i="7"/>
  <c r="EV69" i="2"/>
  <c r="EU4" i="7"/>
  <c r="EV5" i="7"/>
  <c r="EW67" i="2"/>
  <c r="EW66" i="2"/>
  <c r="EW65" i="2"/>
  <c r="EW64" i="2"/>
  <c r="EW63" i="2"/>
  <c r="EW62" i="2"/>
  <c r="EW61" i="2"/>
  <c r="EW59" i="2"/>
  <c r="EW56" i="2"/>
  <c r="EW55" i="2"/>
  <c r="EW47" i="2"/>
  <c r="EW45" i="2"/>
  <c r="EW60" i="2"/>
  <c r="EW58" i="2"/>
  <c r="EW57" i="2"/>
  <c r="EW49" i="2"/>
  <c r="EW54" i="2"/>
  <c r="EW53" i="2"/>
  <c r="EW52" i="2"/>
  <c r="EW51" i="2"/>
  <c r="EW50" i="2"/>
  <c r="EW48" i="2"/>
  <c r="EW42" i="2"/>
  <c r="EW41" i="2"/>
  <c r="EW43" i="2"/>
  <c r="EW46" i="2"/>
  <c r="EW44" i="2"/>
  <c r="EW97" i="2"/>
  <c r="EW96" i="2"/>
  <c r="EW77" i="2"/>
  <c r="EW95" i="2"/>
  <c r="EW88" i="2"/>
  <c r="EW83" i="2"/>
  <c r="EW91" i="2"/>
  <c r="EW78" i="2"/>
  <c r="EW81" i="2"/>
  <c r="EW90" i="2"/>
  <c r="EW89" i="2"/>
  <c r="EW80" i="2"/>
  <c r="EW73" i="2"/>
  <c r="EW84" i="2"/>
  <c r="EW74" i="2"/>
  <c r="EW82" i="2"/>
  <c r="EW75" i="2"/>
  <c r="EW79" i="2"/>
  <c r="EW76" i="2"/>
  <c r="EW85" i="2"/>
  <c r="EW99" i="2"/>
  <c r="EW98" i="2"/>
  <c r="EW86" i="2"/>
  <c r="EW87" i="2"/>
  <c r="EW92" i="2"/>
  <c r="EW93" i="2"/>
  <c r="EW94" i="2"/>
  <c r="EV101" i="2"/>
  <c r="EV133" i="2"/>
  <c r="EW25" i="2"/>
  <c r="AR30" i="11" s="1"/>
  <c r="EW15" i="2"/>
  <c r="AR20" i="11" s="1"/>
  <c r="EW11" i="2"/>
  <c r="AR16" i="11" s="1"/>
  <c r="EW13" i="2"/>
  <c r="AR18" i="11" s="1"/>
  <c r="EW30" i="2"/>
  <c r="AR35" i="11" s="1"/>
  <c r="EW29" i="2"/>
  <c r="AR34" i="11" s="1"/>
  <c r="EW24" i="2"/>
  <c r="AR29" i="11" s="1"/>
  <c r="EW23" i="2"/>
  <c r="AR28" i="11" s="1"/>
  <c r="EW22" i="2"/>
  <c r="AR27" i="11" s="1"/>
  <c r="EW31" i="2"/>
  <c r="AR36" i="11" s="1"/>
  <c r="EW19" i="2"/>
  <c r="AR24" i="11" s="1"/>
  <c r="EW14" i="2"/>
  <c r="AR19" i="11" s="1"/>
  <c r="EW9" i="2"/>
  <c r="AR14" i="11" s="1"/>
  <c r="EW32" i="2"/>
  <c r="AR37" i="11" s="1"/>
  <c r="EW21" i="2"/>
  <c r="AR26" i="11" s="1"/>
  <c r="EW17" i="2"/>
  <c r="AR22" i="11" s="1"/>
  <c r="EW27" i="2"/>
  <c r="AR32" i="11" s="1"/>
  <c r="EW28" i="2"/>
  <c r="AR33" i="11" s="1"/>
  <c r="EW10" i="2"/>
  <c r="AR15" i="11" s="1"/>
  <c r="EW20" i="2"/>
  <c r="AR25" i="11" s="1"/>
  <c r="EW16" i="2"/>
  <c r="AR21" i="11" s="1"/>
  <c r="EW5" i="2"/>
  <c r="EW33" i="2"/>
  <c r="AR38" i="11" s="1"/>
  <c r="EW18" i="2"/>
  <c r="AR23" i="11" s="1"/>
  <c r="EW12" i="2"/>
  <c r="AR17" i="11" s="1"/>
  <c r="EW35" i="2"/>
  <c r="AR40" i="11" s="1"/>
  <c r="EW34" i="2"/>
  <c r="AR39" i="11" s="1"/>
  <c r="EW26" i="2"/>
  <c r="AR31" i="11" s="1"/>
  <c r="EV37" i="2"/>
  <c r="EV173" i="2" s="1"/>
  <c r="EX6" i="2"/>
  <c r="FG60" i="11" l="1"/>
  <c r="EW271" i="2"/>
  <c r="EX267" i="2"/>
  <c r="EX271" i="2" s="1"/>
  <c r="EX269" i="2"/>
  <c r="EX257" i="2"/>
  <c r="EX266" i="2"/>
  <c r="EX263" i="2"/>
  <c r="EX261" i="2"/>
  <c r="EX265" i="2"/>
  <c r="EX264" i="2"/>
  <c r="EX262" i="2"/>
  <c r="EZ46" i="9"/>
  <c r="FB55" i="9"/>
  <c r="ET4" i="10"/>
  <c r="EU5" i="10"/>
  <c r="EX218" i="2"/>
  <c r="AR76" i="11" s="1"/>
  <c r="EV170" i="2"/>
  <c r="AQ59" i="11" s="1"/>
  <c r="AR42" i="11"/>
  <c r="FA75" i="9"/>
  <c r="FA92" i="9" s="1"/>
  <c r="EZ43" i="9"/>
  <c r="FB41" i="9"/>
  <c r="FB42" i="9"/>
  <c r="EZ60" i="9"/>
  <c r="EZ84" i="9"/>
  <c r="FA52" i="9"/>
  <c r="FA54" i="9"/>
  <c r="FA86" i="9" s="1"/>
  <c r="FA87" i="9"/>
  <c r="EY81" i="9"/>
  <c r="FB59" i="9"/>
  <c r="FB50" i="9"/>
  <c r="ET240" i="2"/>
  <c r="ET169" i="2"/>
  <c r="AN58" i="11" s="1"/>
  <c r="EU171" i="2"/>
  <c r="EV234" i="2"/>
  <c r="EV251" i="2" s="1"/>
  <c r="EV167" i="2"/>
  <c r="FH11" i="11"/>
  <c r="FG10" i="11"/>
  <c r="EU18" i="10"/>
  <c r="EU17" i="10"/>
  <c r="EU16" i="10"/>
  <c r="FB39" i="9"/>
  <c r="FB35" i="9"/>
  <c r="FB34" i="9"/>
  <c r="FB33" i="9"/>
  <c r="FB32" i="9"/>
  <c r="FB31" i="9"/>
  <c r="FB30" i="9"/>
  <c r="FB29" i="9"/>
  <c r="FB28" i="9"/>
  <c r="FB27" i="9"/>
  <c r="FB24" i="9"/>
  <c r="FB23" i="9"/>
  <c r="FB22" i="9"/>
  <c r="FB21" i="9"/>
  <c r="FB19" i="9"/>
  <c r="FB18" i="9"/>
  <c r="FB17" i="9"/>
  <c r="FB16" i="9"/>
  <c r="FB15" i="9"/>
  <c r="FB10" i="9"/>
  <c r="FB14" i="9"/>
  <c r="FB13" i="9"/>
  <c r="FB12" i="9"/>
  <c r="FB11" i="9"/>
  <c r="FB9" i="9"/>
  <c r="FB20" i="9"/>
  <c r="FB26" i="9"/>
  <c r="FB25" i="9"/>
  <c r="FB5" i="9"/>
  <c r="FC6" i="9"/>
  <c r="FA37" i="9"/>
  <c r="FA44" i="9" s="1"/>
  <c r="EX131" i="2"/>
  <c r="EX130" i="2"/>
  <c r="EX129" i="2"/>
  <c r="EX128" i="2"/>
  <c r="EX127" i="2"/>
  <c r="EX126" i="2"/>
  <c r="EX125" i="2"/>
  <c r="EX124" i="2"/>
  <c r="EX123" i="2"/>
  <c r="EX122" i="2"/>
  <c r="EX121" i="2"/>
  <c r="EX120" i="2"/>
  <c r="EX118" i="2"/>
  <c r="EX117" i="2"/>
  <c r="EX116" i="2"/>
  <c r="EX119" i="2"/>
  <c r="EX115" i="2"/>
  <c r="EX114" i="2"/>
  <c r="EX113" i="2"/>
  <c r="EX112" i="2"/>
  <c r="EX111" i="2"/>
  <c r="EX110" i="2"/>
  <c r="EX109" i="2"/>
  <c r="EX108" i="2"/>
  <c r="EX107" i="2"/>
  <c r="EX106" i="2"/>
  <c r="EX105" i="2"/>
  <c r="ET18" i="7"/>
  <c r="ET17" i="7"/>
  <c r="ET16" i="7"/>
  <c r="EW5" i="7"/>
  <c r="EV4" i="7"/>
  <c r="EW69" i="2"/>
  <c r="EX67" i="2"/>
  <c r="EX66" i="2"/>
  <c r="EX65" i="2"/>
  <c r="EX64" i="2"/>
  <c r="EX63" i="2"/>
  <c r="EX62" i="2"/>
  <c r="EX61" i="2"/>
  <c r="EX59" i="2"/>
  <c r="EX56" i="2"/>
  <c r="EX55" i="2"/>
  <c r="EX50" i="2"/>
  <c r="EX46" i="2"/>
  <c r="EX60" i="2"/>
  <c r="EX58" i="2"/>
  <c r="EX57" i="2"/>
  <c r="EX44" i="2"/>
  <c r="EX54" i="2"/>
  <c r="EX53" i="2"/>
  <c r="EX52" i="2"/>
  <c r="EX51" i="2"/>
  <c r="EX48" i="2"/>
  <c r="EX42" i="2"/>
  <c r="EX41" i="2"/>
  <c r="EX49" i="2"/>
  <c r="EX47" i="2"/>
  <c r="EX45" i="2"/>
  <c r="EX43" i="2"/>
  <c r="EX92" i="2"/>
  <c r="EX89" i="2"/>
  <c r="EX97" i="2"/>
  <c r="EX96" i="2"/>
  <c r="EX95" i="2"/>
  <c r="EX88" i="2"/>
  <c r="EX84" i="2"/>
  <c r="EX78" i="2"/>
  <c r="EX82" i="2"/>
  <c r="EX80" i="2"/>
  <c r="EX87" i="2"/>
  <c r="EX79" i="2"/>
  <c r="EX81" i="2"/>
  <c r="EX77" i="2"/>
  <c r="EX83" i="2"/>
  <c r="EX99" i="2"/>
  <c r="EX98" i="2"/>
  <c r="EX73" i="2"/>
  <c r="EX94" i="2"/>
  <c r="EX90" i="2"/>
  <c r="EX91" i="2"/>
  <c r="EX93" i="2"/>
  <c r="EX74" i="2"/>
  <c r="EX86" i="2"/>
  <c r="EX85" i="2"/>
  <c r="EX75" i="2"/>
  <c r="EX76" i="2"/>
  <c r="EW133" i="2"/>
  <c r="EW101" i="2"/>
  <c r="EW170" i="2" s="1"/>
  <c r="AR59" i="11" s="1"/>
  <c r="EX31" i="2"/>
  <c r="AS36" i="11" s="1"/>
  <c r="EX30" i="2"/>
  <c r="AS35" i="11" s="1"/>
  <c r="EX21" i="2"/>
  <c r="AS26" i="11" s="1"/>
  <c r="EX32" i="2"/>
  <c r="AS37" i="11" s="1"/>
  <c r="EX29" i="2"/>
  <c r="AS34" i="11" s="1"/>
  <c r="EX26" i="2"/>
  <c r="AS31" i="11" s="1"/>
  <c r="EX20" i="2"/>
  <c r="AS25" i="11" s="1"/>
  <c r="EX19" i="2"/>
  <c r="AS24" i="11" s="1"/>
  <c r="EX17" i="2"/>
  <c r="AS22" i="11" s="1"/>
  <c r="EX15" i="2"/>
  <c r="AS20" i="11" s="1"/>
  <c r="EX14" i="2"/>
  <c r="AS19" i="11" s="1"/>
  <c r="EX9" i="2"/>
  <c r="AS14" i="11" s="1"/>
  <c r="EX28" i="2"/>
  <c r="AS33" i="11" s="1"/>
  <c r="EX12" i="2"/>
  <c r="AS17" i="11" s="1"/>
  <c r="EX23" i="2"/>
  <c r="AS28" i="11" s="1"/>
  <c r="EX11" i="2"/>
  <c r="AS16" i="11" s="1"/>
  <c r="EX25" i="2"/>
  <c r="AS30" i="11" s="1"/>
  <c r="EX24" i="2"/>
  <c r="AS29" i="11" s="1"/>
  <c r="EX18" i="2"/>
  <c r="AS23" i="11" s="1"/>
  <c r="EX22" i="2"/>
  <c r="AS27" i="11" s="1"/>
  <c r="EX10" i="2"/>
  <c r="AS15" i="11" s="1"/>
  <c r="EX35" i="2"/>
  <c r="AS40" i="11" s="1"/>
  <c r="EX34" i="2"/>
  <c r="AS39" i="11" s="1"/>
  <c r="EX27" i="2"/>
  <c r="AS32" i="11" s="1"/>
  <c r="EX16" i="2"/>
  <c r="AS21" i="11" s="1"/>
  <c r="EX13" i="2"/>
  <c r="AS18" i="11" s="1"/>
  <c r="EX5" i="2"/>
  <c r="EX33" i="2"/>
  <c r="AS38" i="11" s="1"/>
  <c r="EW37" i="2"/>
  <c r="EW173" i="2" s="1"/>
  <c r="EY6" i="2"/>
  <c r="FH60" i="11" l="1"/>
  <c r="EY267" i="2"/>
  <c r="EY269" i="2"/>
  <c r="EY257" i="2"/>
  <c r="EY266" i="2"/>
  <c r="EY265" i="2"/>
  <c r="EY264" i="2"/>
  <c r="EY263" i="2"/>
  <c r="EY261" i="2"/>
  <c r="EY262" i="2"/>
  <c r="FC55" i="9"/>
  <c r="FA46" i="9"/>
  <c r="EV5" i="10"/>
  <c r="EU4" i="10"/>
  <c r="EY218" i="2"/>
  <c r="AS76" i="11" s="1"/>
  <c r="AS42" i="11"/>
  <c r="FB75" i="9"/>
  <c r="FB92" i="9" s="1"/>
  <c r="FA43" i="9"/>
  <c r="FC42" i="9"/>
  <c r="FC41" i="9"/>
  <c r="FA60" i="9"/>
  <c r="FA84" i="9"/>
  <c r="EZ81" i="9"/>
  <c r="FB52" i="9"/>
  <c r="FB87" i="9"/>
  <c r="FB54" i="9"/>
  <c r="FB86" i="9" s="1"/>
  <c r="FC59" i="9"/>
  <c r="FC50" i="9"/>
  <c r="EU240" i="2"/>
  <c r="EU169" i="2"/>
  <c r="AO58" i="11" s="1"/>
  <c r="EV171" i="2"/>
  <c r="EW234" i="2"/>
  <c r="EW251" i="2" s="1"/>
  <c r="EW167" i="2"/>
  <c r="FI11" i="11"/>
  <c r="FH10" i="11"/>
  <c r="EV18" i="10"/>
  <c r="EV17" i="10"/>
  <c r="EV16" i="10"/>
  <c r="FC39" i="9"/>
  <c r="FC35" i="9"/>
  <c r="FC34" i="9"/>
  <c r="FC33" i="9"/>
  <c r="FC32" i="9"/>
  <c r="FC31" i="9"/>
  <c r="FC26" i="9"/>
  <c r="FC25" i="9"/>
  <c r="FC30" i="9"/>
  <c r="FC29" i="9"/>
  <c r="FC28" i="9"/>
  <c r="FC27" i="9"/>
  <c r="FC24" i="9"/>
  <c r="FC23" i="9"/>
  <c r="FC22" i="9"/>
  <c r="FC21" i="9"/>
  <c r="FC19" i="9"/>
  <c r="FC18" i="9"/>
  <c r="FC17" i="9"/>
  <c r="FC16" i="9"/>
  <c r="FC15" i="9"/>
  <c r="FC10" i="9"/>
  <c r="FC14" i="9"/>
  <c r="FC13" i="9"/>
  <c r="FC12" i="9"/>
  <c r="FC11" i="9"/>
  <c r="FC9" i="9"/>
  <c r="FC20" i="9"/>
  <c r="FD6" i="9"/>
  <c r="FC5" i="9"/>
  <c r="FB37" i="9"/>
  <c r="FB44" i="9" s="1"/>
  <c r="EY131" i="2"/>
  <c r="EY130" i="2"/>
  <c r="EY129" i="2"/>
  <c r="EY128" i="2"/>
  <c r="EY127" i="2"/>
  <c r="EY126" i="2"/>
  <c r="EY125" i="2"/>
  <c r="EY124" i="2"/>
  <c r="EY123" i="2"/>
  <c r="EY122" i="2"/>
  <c r="EY121" i="2"/>
  <c r="EY120" i="2"/>
  <c r="EY117" i="2"/>
  <c r="EY116" i="2"/>
  <c r="EY114" i="2"/>
  <c r="EY119" i="2"/>
  <c r="EY118" i="2"/>
  <c r="EY115" i="2"/>
  <c r="EY113" i="2"/>
  <c r="EY112" i="2"/>
  <c r="EY111" i="2"/>
  <c r="EY110" i="2"/>
  <c r="EY109" i="2"/>
  <c r="EY108" i="2"/>
  <c r="EY107" i="2"/>
  <c r="EY106" i="2"/>
  <c r="EY105" i="2"/>
  <c r="EU18" i="7"/>
  <c r="EU17" i="7"/>
  <c r="EU16" i="7"/>
  <c r="EW4" i="7"/>
  <c r="EX5" i="7"/>
  <c r="EX69" i="2"/>
  <c r="EY67" i="2"/>
  <c r="EY66" i="2"/>
  <c r="EY65" i="2"/>
  <c r="EY64" i="2"/>
  <c r="EY63" i="2"/>
  <c r="EY62" i="2"/>
  <c r="EY61" i="2"/>
  <c r="EY59" i="2"/>
  <c r="EY56" i="2"/>
  <c r="EY55" i="2"/>
  <c r="EY45" i="2"/>
  <c r="EY44" i="2"/>
  <c r="EY60" i="2"/>
  <c r="EY58" i="2"/>
  <c r="EY57" i="2"/>
  <c r="EY47" i="2"/>
  <c r="EY46" i="2"/>
  <c r="EY54" i="2"/>
  <c r="EY53" i="2"/>
  <c r="EY52" i="2"/>
  <c r="EY51" i="2"/>
  <c r="EY49" i="2"/>
  <c r="EY48" i="2"/>
  <c r="EY42" i="2"/>
  <c r="EY41" i="2"/>
  <c r="EY50" i="2"/>
  <c r="EY43" i="2"/>
  <c r="EY93" i="2"/>
  <c r="EY95" i="2"/>
  <c r="EY97" i="2"/>
  <c r="EY96" i="2"/>
  <c r="EY73" i="2"/>
  <c r="EY83" i="2"/>
  <c r="EY80" i="2"/>
  <c r="EY79" i="2"/>
  <c r="EY90" i="2"/>
  <c r="EY82" i="2"/>
  <c r="EY91" i="2"/>
  <c r="EY89" i="2"/>
  <c r="EY88" i="2"/>
  <c r="EY77" i="2"/>
  <c r="EY74" i="2"/>
  <c r="EY75" i="2"/>
  <c r="EY76" i="2"/>
  <c r="EY78" i="2"/>
  <c r="EY85" i="2"/>
  <c r="EY84" i="2"/>
  <c r="EY86" i="2"/>
  <c r="EY81" i="2"/>
  <c r="EY99" i="2"/>
  <c r="EY98" i="2"/>
  <c r="EY87" i="2"/>
  <c r="EY94" i="2"/>
  <c r="EY92" i="2"/>
  <c r="EX133" i="2"/>
  <c r="EX101" i="2"/>
  <c r="EY29" i="2"/>
  <c r="AT34" i="11" s="1"/>
  <c r="EY24" i="2"/>
  <c r="AT29" i="11" s="1"/>
  <c r="EY14" i="2"/>
  <c r="AT19" i="11" s="1"/>
  <c r="EY31" i="2"/>
  <c r="AT36" i="11" s="1"/>
  <c r="EY13" i="2"/>
  <c r="AT18" i="11" s="1"/>
  <c r="EY27" i="2"/>
  <c r="AT32" i="11" s="1"/>
  <c r="EY28" i="2"/>
  <c r="AT33" i="11" s="1"/>
  <c r="EY32" i="2"/>
  <c r="AT37" i="11" s="1"/>
  <c r="EY26" i="2"/>
  <c r="AT31" i="11" s="1"/>
  <c r="EY23" i="2"/>
  <c r="AT28" i="11" s="1"/>
  <c r="EY22" i="2"/>
  <c r="AT27" i="11" s="1"/>
  <c r="EY17" i="2"/>
  <c r="AT22" i="11" s="1"/>
  <c r="EY16" i="2"/>
  <c r="AT21" i="11" s="1"/>
  <c r="EY18" i="2"/>
  <c r="AT23" i="11" s="1"/>
  <c r="EY11" i="2"/>
  <c r="AT16" i="11" s="1"/>
  <c r="EY25" i="2"/>
  <c r="AT30" i="11" s="1"/>
  <c r="EY20" i="2"/>
  <c r="AT25" i="11" s="1"/>
  <c r="EY12" i="2"/>
  <c r="AT17" i="11" s="1"/>
  <c r="EY9" i="2"/>
  <c r="AT14" i="11" s="1"/>
  <c r="EY5" i="2"/>
  <c r="EY35" i="2"/>
  <c r="AT40" i="11" s="1"/>
  <c r="EY33" i="2"/>
  <c r="AT38" i="11" s="1"/>
  <c r="EY30" i="2"/>
  <c r="AT35" i="11" s="1"/>
  <c r="EY15" i="2"/>
  <c r="AT20" i="11" s="1"/>
  <c r="EY34" i="2"/>
  <c r="AT39" i="11" s="1"/>
  <c r="EY19" i="2"/>
  <c r="AT24" i="11" s="1"/>
  <c r="EY21" i="2"/>
  <c r="AT26" i="11" s="1"/>
  <c r="EY10" i="2"/>
  <c r="AT15" i="11" s="1"/>
  <c r="EX37" i="2"/>
  <c r="EX173" i="2" s="1"/>
  <c r="EZ6" i="2"/>
  <c r="FI60" i="11" l="1"/>
  <c r="EY271" i="2"/>
  <c r="EZ267" i="2"/>
  <c r="EZ271" i="2" s="1"/>
  <c r="EZ269" i="2"/>
  <c r="EZ257" i="2"/>
  <c r="EZ266" i="2"/>
  <c r="EZ263" i="2"/>
  <c r="EZ265" i="2"/>
  <c r="EZ264" i="2"/>
  <c r="EZ261" i="2"/>
  <c r="EZ262" i="2"/>
  <c r="FD55" i="9"/>
  <c r="FB46" i="9"/>
  <c r="EW5" i="10"/>
  <c r="EV4" i="10"/>
  <c r="EZ218" i="2"/>
  <c r="AT76" i="11" s="1"/>
  <c r="EX170" i="2"/>
  <c r="AS59" i="11" s="1"/>
  <c r="AT42" i="11"/>
  <c r="FC75" i="9"/>
  <c r="FC92" i="9" s="1"/>
  <c r="FB43" i="9"/>
  <c r="FD42" i="9"/>
  <c r="FD41" i="9"/>
  <c r="FB60" i="9"/>
  <c r="FB84" i="9"/>
  <c r="FC52" i="9"/>
  <c r="FC54" i="9"/>
  <c r="FC86" i="9" s="1"/>
  <c r="FC87" i="9"/>
  <c r="FA81" i="9"/>
  <c r="FD59" i="9"/>
  <c r="FD50" i="9"/>
  <c r="EV169" i="2"/>
  <c r="AP58" i="11" s="1"/>
  <c r="EV240" i="2"/>
  <c r="EW171" i="2"/>
  <c r="EX234" i="2"/>
  <c r="EX251" i="2" s="1"/>
  <c r="EX167" i="2"/>
  <c r="FJ11" i="11"/>
  <c r="FI10" i="11"/>
  <c r="EW18" i="10"/>
  <c r="EW17" i="10"/>
  <c r="EW16" i="10"/>
  <c r="FD39" i="9"/>
  <c r="FD35" i="9"/>
  <c r="FD34" i="9"/>
  <c r="FD33" i="9"/>
  <c r="FD32" i="9"/>
  <c r="FD31" i="9"/>
  <c r="FD30" i="9"/>
  <c r="FD29" i="9"/>
  <c r="FD28" i="9"/>
  <c r="FD27" i="9"/>
  <c r="FD24" i="9"/>
  <c r="FD23" i="9"/>
  <c r="FD22" i="9"/>
  <c r="FD21" i="9"/>
  <c r="FD20" i="9"/>
  <c r="FD19" i="9"/>
  <c r="FD18" i="9"/>
  <c r="FD17" i="9"/>
  <c r="FD16" i="9"/>
  <c r="FD15" i="9"/>
  <c r="FD14" i="9"/>
  <c r="FD13" i="9"/>
  <c r="FD12" i="9"/>
  <c r="FD11" i="9"/>
  <c r="FD10" i="9"/>
  <c r="FD9" i="9"/>
  <c r="FD26" i="9"/>
  <c r="FD25" i="9"/>
  <c r="FC37" i="9"/>
  <c r="FC44" i="9" s="1"/>
  <c r="FE6" i="9"/>
  <c r="FD5" i="9"/>
  <c r="EZ131" i="2"/>
  <c r="EZ130" i="2"/>
  <c r="EZ129" i="2"/>
  <c r="EZ128" i="2"/>
  <c r="EZ127" i="2"/>
  <c r="EZ126" i="2"/>
  <c r="EZ125" i="2"/>
  <c r="EZ124" i="2"/>
  <c r="EZ123" i="2"/>
  <c r="EZ122" i="2"/>
  <c r="EZ121" i="2"/>
  <c r="EZ120" i="2"/>
  <c r="EZ118" i="2"/>
  <c r="EZ116" i="2"/>
  <c r="EZ114" i="2"/>
  <c r="EZ119" i="2"/>
  <c r="EZ117" i="2"/>
  <c r="EZ115" i="2"/>
  <c r="EZ113" i="2"/>
  <c r="EZ112" i="2"/>
  <c r="EZ111" i="2"/>
  <c r="EZ110" i="2"/>
  <c r="EZ109" i="2"/>
  <c r="EZ108" i="2"/>
  <c r="EZ107" i="2"/>
  <c r="EZ106" i="2"/>
  <c r="EZ105" i="2"/>
  <c r="EV18" i="7"/>
  <c r="EV17" i="7"/>
  <c r="EV16" i="7"/>
  <c r="EX4" i="7"/>
  <c r="EY5" i="7"/>
  <c r="EY69" i="2"/>
  <c r="EZ67" i="2"/>
  <c r="EZ66" i="2"/>
  <c r="EZ65" i="2"/>
  <c r="EZ64" i="2"/>
  <c r="EZ63" i="2"/>
  <c r="EZ62" i="2"/>
  <c r="EZ61" i="2"/>
  <c r="EZ59" i="2"/>
  <c r="EZ56" i="2"/>
  <c r="EZ55" i="2"/>
  <c r="EZ49" i="2"/>
  <c r="EZ60" i="2"/>
  <c r="EZ58" i="2"/>
  <c r="EZ57" i="2"/>
  <c r="EZ43" i="2"/>
  <c r="EZ54" i="2"/>
  <c r="EZ53" i="2"/>
  <c r="EZ52" i="2"/>
  <c r="EZ51" i="2"/>
  <c r="EZ45" i="2"/>
  <c r="EZ48" i="2"/>
  <c r="EZ42" i="2"/>
  <c r="EZ41" i="2"/>
  <c r="EZ44" i="2"/>
  <c r="EZ50" i="2"/>
  <c r="EZ47" i="2"/>
  <c r="EZ46" i="2"/>
  <c r="EZ94" i="2"/>
  <c r="EZ88" i="2"/>
  <c r="EZ97" i="2"/>
  <c r="EZ96" i="2"/>
  <c r="EZ95" i="2"/>
  <c r="EZ79" i="2"/>
  <c r="EZ78" i="2"/>
  <c r="EZ83" i="2"/>
  <c r="EZ90" i="2"/>
  <c r="EZ89" i="2"/>
  <c r="EZ92" i="2"/>
  <c r="EZ73" i="2"/>
  <c r="EZ87" i="2"/>
  <c r="EZ84" i="2"/>
  <c r="EZ91" i="2"/>
  <c r="EZ74" i="2"/>
  <c r="EZ80" i="2"/>
  <c r="EZ75" i="2"/>
  <c r="EZ76" i="2"/>
  <c r="EZ82" i="2"/>
  <c r="EZ85" i="2"/>
  <c r="EZ81" i="2"/>
  <c r="EZ77" i="2"/>
  <c r="EZ99" i="2"/>
  <c r="EZ86" i="2"/>
  <c r="EZ98" i="2"/>
  <c r="EZ93" i="2"/>
  <c r="EY133" i="2"/>
  <c r="EY101" i="2"/>
  <c r="EZ26" i="2"/>
  <c r="AU31" i="11" s="1"/>
  <c r="EZ21" i="2"/>
  <c r="AU26" i="11" s="1"/>
  <c r="EZ15" i="2"/>
  <c r="AU20" i="11" s="1"/>
  <c r="EZ11" i="2"/>
  <c r="AU16" i="11" s="1"/>
  <c r="EZ12" i="2"/>
  <c r="AU17" i="11" s="1"/>
  <c r="EZ30" i="2"/>
  <c r="AU35" i="11" s="1"/>
  <c r="EZ23" i="2"/>
  <c r="AU28" i="11" s="1"/>
  <c r="EZ18" i="2"/>
  <c r="AU23" i="11" s="1"/>
  <c r="EZ13" i="2"/>
  <c r="AU18" i="11" s="1"/>
  <c r="EZ31" i="2"/>
  <c r="AU36" i="11" s="1"/>
  <c r="EZ29" i="2"/>
  <c r="AU34" i="11" s="1"/>
  <c r="EZ20" i="2"/>
  <c r="AU25" i="11" s="1"/>
  <c r="EZ19" i="2"/>
  <c r="AU24" i="11" s="1"/>
  <c r="EZ10" i="2"/>
  <c r="AU15" i="11" s="1"/>
  <c r="EZ25" i="2"/>
  <c r="AU30" i="11" s="1"/>
  <c r="EZ14" i="2"/>
  <c r="AU19" i="11" s="1"/>
  <c r="EZ32" i="2"/>
  <c r="AU37" i="11" s="1"/>
  <c r="EZ28" i="2"/>
  <c r="AU33" i="11" s="1"/>
  <c r="EZ9" i="2"/>
  <c r="AU14" i="11" s="1"/>
  <c r="EZ27" i="2"/>
  <c r="AU32" i="11" s="1"/>
  <c r="EZ5" i="2"/>
  <c r="EZ34" i="2"/>
  <c r="AU39" i="11" s="1"/>
  <c r="EZ22" i="2"/>
  <c r="AU27" i="11" s="1"/>
  <c r="EZ17" i="2"/>
  <c r="AU22" i="11" s="1"/>
  <c r="EZ35" i="2"/>
  <c r="AU40" i="11" s="1"/>
  <c r="EZ33" i="2"/>
  <c r="AU38" i="11" s="1"/>
  <c r="EZ16" i="2"/>
  <c r="AU21" i="11" s="1"/>
  <c r="EZ24" i="2"/>
  <c r="AU29" i="11" s="1"/>
  <c r="EY37" i="2"/>
  <c r="EY173" i="2" s="1"/>
  <c r="FA6" i="2"/>
  <c r="FJ60" i="11" l="1"/>
  <c r="FA267" i="2"/>
  <c r="FA269" i="2"/>
  <c r="FA257" i="2"/>
  <c r="FA266" i="2"/>
  <c r="FA265" i="2"/>
  <c r="FA264" i="2"/>
  <c r="FA263" i="2"/>
  <c r="FA261" i="2"/>
  <c r="FA262" i="2"/>
  <c r="FC46" i="9"/>
  <c r="FE55" i="9"/>
  <c r="EW4" i="10"/>
  <c r="EX5" i="10"/>
  <c r="FA218" i="2"/>
  <c r="AU76" i="11" s="1"/>
  <c r="EY170" i="2"/>
  <c r="AT59" i="11" s="1"/>
  <c r="AU42" i="11"/>
  <c r="FD75" i="9"/>
  <c r="FD92" i="9" s="1"/>
  <c r="FC43" i="9"/>
  <c r="FE41" i="9"/>
  <c r="FE42" i="9"/>
  <c r="FC60" i="9"/>
  <c r="FC84" i="9"/>
  <c r="FD52" i="9"/>
  <c r="FD54" i="9"/>
  <c r="FD86" i="9" s="1"/>
  <c r="FD87" i="9"/>
  <c r="FB81" i="9"/>
  <c r="FE59" i="9"/>
  <c r="FE50" i="9"/>
  <c r="EW169" i="2"/>
  <c r="AQ58" i="11" s="1"/>
  <c r="EW240" i="2"/>
  <c r="EX171" i="2"/>
  <c r="EY234" i="2"/>
  <c r="EY251" i="2" s="1"/>
  <c r="EY167" i="2"/>
  <c r="FK11" i="11"/>
  <c r="FJ10" i="11"/>
  <c r="EX18" i="10"/>
  <c r="EX17" i="10"/>
  <c r="EX16" i="10"/>
  <c r="FE39" i="9"/>
  <c r="FE35" i="9"/>
  <c r="FE34" i="9"/>
  <c r="FE33" i="9"/>
  <c r="FE32" i="9"/>
  <c r="FE31" i="9"/>
  <c r="FE30" i="9"/>
  <c r="FE29" i="9"/>
  <c r="FE28" i="9"/>
  <c r="FE27" i="9"/>
  <c r="FE24" i="9"/>
  <c r="FE23" i="9"/>
  <c r="FE22" i="9"/>
  <c r="FE21" i="9"/>
  <c r="FE19" i="9"/>
  <c r="FE18" i="9"/>
  <c r="FE17" i="9"/>
  <c r="FE16" i="9"/>
  <c r="FE15" i="9"/>
  <c r="FE10" i="9"/>
  <c r="FE14" i="9"/>
  <c r="FE13" i="9"/>
  <c r="FE12" i="9"/>
  <c r="FE11" i="9"/>
  <c r="FE9" i="9"/>
  <c r="FE26" i="9"/>
  <c r="FE25" i="9"/>
  <c r="FE20" i="9"/>
  <c r="FD37" i="9"/>
  <c r="FD44" i="9" s="1"/>
  <c r="FE5" i="9"/>
  <c r="FF6" i="9"/>
  <c r="FA131" i="2"/>
  <c r="FA130" i="2"/>
  <c r="FA129" i="2"/>
  <c r="FA128" i="2"/>
  <c r="FA127" i="2"/>
  <c r="FA126" i="2"/>
  <c r="FA125" i="2"/>
  <c r="FA124" i="2"/>
  <c r="FA123" i="2"/>
  <c r="FA122" i="2"/>
  <c r="FA121" i="2"/>
  <c r="FA120" i="2"/>
  <c r="FA118" i="2"/>
  <c r="FA117" i="2"/>
  <c r="FA116" i="2"/>
  <c r="FA114" i="2"/>
  <c r="FA119" i="2"/>
  <c r="FA115" i="2"/>
  <c r="FA113" i="2"/>
  <c r="FA112" i="2"/>
  <c r="FA111" i="2"/>
  <c r="FA110" i="2"/>
  <c r="FA109" i="2"/>
  <c r="FA108" i="2"/>
  <c r="FA107" i="2"/>
  <c r="FA106" i="2"/>
  <c r="FA105" i="2"/>
  <c r="EW18" i="7"/>
  <c r="EW17" i="7"/>
  <c r="EW16" i="7"/>
  <c r="EZ5" i="7"/>
  <c r="EY4" i="7"/>
  <c r="EZ69" i="2"/>
  <c r="FA67" i="2"/>
  <c r="FA66" i="2"/>
  <c r="FA65" i="2"/>
  <c r="FA64" i="2"/>
  <c r="FA63" i="2"/>
  <c r="FA62" i="2"/>
  <c r="FA61" i="2"/>
  <c r="FA59" i="2"/>
  <c r="FA56" i="2"/>
  <c r="FA55" i="2"/>
  <c r="FA50" i="2"/>
  <c r="FA46" i="2"/>
  <c r="FA45" i="2"/>
  <c r="FA60" i="2"/>
  <c r="FA58" i="2"/>
  <c r="FA57" i="2"/>
  <c r="FA49" i="2"/>
  <c r="FA54" i="2"/>
  <c r="FA53" i="2"/>
  <c r="FA52" i="2"/>
  <c r="FA51" i="2"/>
  <c r="FA48" i="2"/>
  <c r="FA42" i="2"/>
  <c r="FA41" i="2"/>
  <c r="FA47" i="2"/>
  <c r="FA43" i="2"/>
  <c r="FA44" i="2"/>
  <c r="FA82" i="2"/>
  <c r="FA88" i="2"/>
  <c r="FA96" i="2"/>
  <c r="FA95" i="2"/>
  <c r="FA91" i="2"/>
  <c r="FA89" i="2"/>
  <c r="FA90" i="2"/>
  <c r="FA87" i="2"/>
  <c r="FA73" i="2"/>
  <c r="FA74" i="2"/>
  <c r="FA75" i="2"/>
  <c r="FA80" i="2"/>
  <c r="FA76" i="2"/>
  <c r="FA85" i="2"/>
  <c r="FA86" i="2"/>
  <c r="FA92" i="2"/>
  <c r="FA93" i="2"/>
  <c r="FA94" i="2"/>
  <c r="FA97" i="2"/>
  <c r="FA98" i="2"/>
  <c r="FA99" i="2"/>
  <c r="FA84" i="2"/>
  <c r="FA83" i="2"/>
  <c r="FA79" i="2"/>
  <c r="FA77" i="2"/>
  <c r="FA81" i="2"/>
  <c r="FA78" i="2"/>
  <c r="EZ37" i="2"/>
  <c r="EZ173" i="2" s="1"/>
  <c r="EZ101" i="2"/>
  <c r="EZ133" i="2"/>
  <c r="FA29" i="2"/>
  <c r="AV34" i="11" s="1"/>
  <c r="FA30" i="2"/>
  <c r="AV35" i="11" s="1"/>
  <c r="FA13" i="2"/>
  <c r="AV18" i="11" s="1"/>
  <c r="FA21" i="2"/>
  <c r="AV26" i="11" s="1"/>
  <c r="FA14" i="2"/>
  <c r="AV19" i="11" s="1"/>
  <c r="FA25" i="2"/>
  <c r="AV30" i="11" s="1"/>
  <c r="FA18" i="2"/>
  <c r="AV23" i="11" s="1"/>
  <c r="FA31" i="2"/>
  <c r="AV36" i="11" s="1"/>
  <c r="FA28" i="2"/>
  <c r="AV33" i="11" s="1"/>
  <c r="FA27" i="2"/>
  <c r="AV32" i="11" s="1"/>
  <c r="FA12" i="2"/>
  <c r="AV17" i="11" s="1"/>
  <c r="FA32" i="2"/>
  <c r="AV37" i="11" s="1"/>
  <c r="FA23" i="2"/>
  <c r="AV28" i="11" s="1"/>
  <c r="FA15" i="2"/>
  <c r="AV20" i="11" s="1"/>
  <c r="FA9" i="2"/>
  <c r="AV14" i="11" s="1"/>
  <c r="FA10" i="2"/>
  <c r="AV15" i="11" s="1"/>
  <c r="FA26" i="2"/>
  <c r="AV31" i="11" s="1"/>
  <c r="FA22" i="2"/>
  <c r="AV27" i="11" s="1"/>
  <c r="FA11" i="2"/>
  <c r="AV16" i="11" s="1"/>
  <c r="FA24" i="2"/>
  <c r="AV29" i="11" s="1"/>
  <c r="FA19" i="2"/>
  <c r="AV24" i="11" s="1"/>
  <c r="FA17" i="2"/>
  <c r="AV22" i="11" s="1"/>
  <c r="FA16" i="2"/>
  <c r="AV21" i="11" s="1"/>
  <c r="FA35" i="2"/>
  <c r="AV40" i="11" s="1"/>
  <c r="FA33" i="2"/>
  <c r="AV38" i="11" s="1"/>
  <c r="FA5" i="2"/>
  <c r="FA34" i="2"/>
  <c r="AV39" i="11" s="1"/>
  <c r="FA20" i="2"/>
  <c r="AV25" i="11" s="1"/>
  <c r="FB6" i="2"/>
  <c r="FK60" i="11" l="1"/>
  <c r="FA271" i="2"/>
  <c r="FB267" i="2"/>
  <c r="FB269" i="2"/>
  <c r="FB257" i="2"/>
  <c r="FB266" i="2"/>
  <c r="FB261" i="2"/>
  <c r="FB265" i="2"/>
  <c r="FB264" i="2"/>
  <c r="FB263" i="2"/>
  <c r="FB262" i="2"/>
  <c r="FD46" i="9"/>
  <c r="FF55" i="9"/>
  <c r="EY5" i="10"/>
  <c r="EX4" i="10"/>
  <c r="FB218" i="2"/>
  <c r="AV76" i="11" s="1"/>
  <c r="EZ170" i="2"/>
  <c r="AU59" i="11" s="1"/>
  <c r="AV42" i="11"/>
  <c r="FE75" i="9"/>
  <c r="FE92" i="9" s="1"/>
  <c r="FD43" i="9"/>
  <c r="FF42" i="9"/>
  <c r="FF41" i="9"/>
  <c r="FD60" i="9"/>
  <c r="FD84" i="9"/>
  <c r="FC81" i="9"/>
  <c r="FE52" i="9"/>
  <c r="FE87" i="9"/>
  <c r="FE54" i="9"/>
  <c r="FE86" i="9" s="1"/>
  <c r="FF59" i="9"/>
  <c r="FF50" i="9"/>
  <c r="EX240" i="2"/>
  <c r="EX169" i="2"/>
  <c r="AR58" i="11" s="1"/>
  <c r="EY171" i="2"/>
  <c r="EZ234" i="2"/>
  <c r="EZ251" i="2" s="1"/>
  <c r="EZ167" i="2"/>
  <c r="FL11" i="11"/>
  <c r="FK10" i="11"/>
  <c r="EY18" i="10"/>
  <c r="EY17" i="10"/>
  <c r="EY16" i="10"/>
  <c r="FF39" i="9"/>
  <c r="FF35" i="9"/>
  <c r="FF34" i="9"/>
  <c r="FF33" i="9"/>
  <c r="FF32" i="9"/>
  <c r="FF31" i="9"/>
  <c r="FF30" i="9"/>
  <c r="FF29" i="9"/>
  <c r="FF28" i="9"/>
  <c r="FF27" i="9"/>
  <c r="FF24" i="9"/>
  <c r="FF23" i="9"/>
  <c r="FF22" i="9"/>
  <c r="FF21" i="9"/>
  <c r="FF20" i="9"/>
  <c r="FF19" i="9"/>
  <c r="FF18" i="9"/>
  <c r="FF17" i="9"/>
  <c r="FF16" i="9"/>
  <c r="FF15" i="9"/>
  <c r="FF10" i="9"/>
  <c r="FF14" i="9"/>
  <c r="FF13" i="9"/>
  <c r="FF12" i="9"/>
  <c r="FF11" i="9"/>
  <c r="FF9" i="9"/>
  <c r="FF26" i="9"/>
  <c r="FF25" i="9"/>
  <c r="FG6" i="9"/>
  <c r="FF5" i="9"/>
  <c r="FE37" i="9"/>
  <c r="FE44" i="9" s="1"/>
  <c r="FB131" i="2"/>
  <c r="FB130" i="2"/>
  <c r="FB129" i="2"/>
  <c r="FB128" i="2"/>
  <c r="FB127" i="2"/>
  <c r="FB126" i="2"/>
  <c r="FB125" i="2"/>
  <c r="FB124" i="2"/>
  <c r="FB123" i="2"/>
  <c r="FB122" i="2"/>
  <c r="FB121" i="2"/>
  <c r="FB120" i="2"/>
  <c r="FB117" i="2"/>
  <c r="FB116" i="2"/>
  <c r="FB119" i="2"/>
  <c r="FB118" i="2"/>
  <c r="FB115" i="2"/>
  <c r="FB114" i="2"/>
  <c r="FB113" i="2"/>
  <c r="FB112" i="2"/>
  <c r="FB111" i="2"/>
  <c r="FB110" i="2"/>
  <c r="FB109" i="2"/>
  <c r="FB108" i="2"/>
  <c r="FB107" i="2"/>
  <c r="FB106" i="2"/>
  <c r="FB105" i="2"/>
  <c r="EX18" i="7"/>
  <c r="EX17" i="7"/>
  <c r="EX16" i="7"/>
  <c r="EZ4" i="7"/>
  <c r="FA5" i="7"/>
  <c r="FA69" i="2"/>
  <c r="FB67" i="2"/>
  <c r="FB66" i="2"/>
  <c r="FB65" i="2"/>
  <c r="FB64" i="2"/>
  <c r="FB63" i="2"/>
  <c r="FB62" i="2"/>
  <c r="FB61" i="2"/>
  <c r="FB59" i="2"/>
  <c r="FB56" i="2"/>
  <c r="FB55" i="2"/>
  <c r="FB49" i="2"/>
  <c r="FB47" i="2"/>
  <c r="FB60" i="2"/>
  <c r="FB58" i="2"/>
  <c r="FB57" i="2"/>
  <c r="FB54" i="2"/>
  <c r="FB53" i="2"/>
  <c r="FB52" i="2"/>
  <c r="FB51" i="2"/>
  <c r="FB48" i="2"/>
  <c r="FB42" i="2"/>
  <c r="FB41" i="2"/>
  <c r="FB45" i="2"/>
  <c r="FB44" i="2"/>
  <c r="FB50" i="2"/>
  <c r="FB46" i="2"/>
  <c r="FB43" i="2"/>
  <c r="FB81" i="2"/>
  <c r="FB91" i="2"/>
  <c r="FB95" i="2"/>
  <c r="FB94" i="2"/>
  <c r="FB97" i="2"/>
  <c r="FB96" i="2"/>
  <c r="FB73" i="2"/>
  <c r="FB88" i="2"/>
  <c r="FB89" i="2"/>
  <c r="FB90" i="2"/>
  <c r="FB74" i="2"/>
  <c r="FB75" i="2"/>
  <c r="FB76" i="2"/>
  <c r="FB85" i="2"/>
  <c r="FB86" i="2"/>
  <c r="FB87" i="2"/>
  <c r="FB92" i="2"/>
  <c r="FB93" i="2"/>
  <c r="FB98" i="2"/>
  <c r="FB79" i="2"/>
  <c r="FB99" i="2"/>
  <c r="FB84" i="2"/>
  <c r="FB78" i="2"/>
  <c r="FB77" i="2"/>
  <c r="FB83" i="2"/>
  <c r="FB82" i="2"/>
  <c r="FB80" i="2"/>
  <c r="FA133" i="2"/>
  <c r="FA37" i="2"/>
  <c r="FA173" i="2" s="1"/>
  <c r="FA101" i="2"/>
  <c r="FA170" i="2" s="1"/>
  <c r="AV59" i="11" s="1"/>
  <c r="FB21" i="2"/>
  <c r="AW26" i="11" s="1"/>
  <c r="FB9" i="2"/>
  <c r="AW14" i="11" s="1"/>
  <c r="FB29" i="2"/>
  <c r="AW34" i="11" s="1"/>
  <c r="FB26" i="2"/>
  <c r="AW31" i="11" s="1"/>
  <c r="FB25" i="2"/>
  <c r="AW30" i="11" s="1"/>
  <c r="FB24" i="2"/>
  <c r="AW29" i="11" s="1"/>
  <c r="FB15" i="2"/>
  <c r="AW20" i="11" s="1"/>
  <c r="FB11" i="2"/>
  <c r="AW16" i="11" s="1"/>
  <c r="FB30" i="2"/>
  <c r="AW35" i="11" s="1"/>
  <c r="FB28" i="2"/>
  <c r="AW33" i="11" s="1"/>
  <c r="FB27" i="2"/>
  <c r="AW32" i="11" s="1"/>
  <c r="FB14" i="2"/>
  <c r="AW19" i="11" s="1"/>
  <c r="FB13" i="2"/>
  <c r="AW18" i="11" s="1"/>
  <c r="FB31" i="2"/>
  <c r="AW36" i="11" s="1"/>
  <c r="FB23" i="2"/>
  <c r="AW28" i="11" s="1"/>
  <c r="FB20" i="2"/>
  <c r="AW25" i="11" s="1"/>
  <c r="FB18" i="2"/>
  <c r="AW23" i="11" s="1"/>
  <c r="FB12" i="2"/>
  <c r="AW17" i="11" s="1"/>
  <c r="FB5" i="2"/>
  <c r="FB34" i="2"/>
  <c r="AW39" i="11" s="1"/>
  <c r="FB32" i="2"/>
  <c r="AW37" i="11" s="1"/>
  <c r="FB22" i="2"/>
  <c r="AW27" i="11" s="1"/>
  <c r="FB17" i="2"/>
  <c r="AW22" i="11" s="1"/>
  <c r="FB16" i="2"/>
  <c r="AW21" i="11" s="1"/>
  <c r="FB35" i="2"/>
  <c r="AW40" i="11" s="1"/>
  <c r="FB33" i="2"/>
  <c r="AW38" i="11" s="1"/>
  <c r="FB19" i="2"/>
  <c r="AW24" i="11" s="1"/>
  <c r="FB10" i="2"/>
  <c r="AW15" i="11" s="1"/>
  <c r="FC6" i="2"/>
  <c r="FL60" i="11" l="1"/>
  <c r="FB271" i="2"/>
  <c r="FC267" i="2"/>
  <c r="FC269" i="2"/>
  <c r="FC257" i="2"/>
  <c r="FC266" i="2"/>
  <c r="FC263" i="2"/>
  <c r="FC265" i="2"/>
  <c r="FC264" i="2"/>
  <c r="FC262" i="2"/>
  <c r="FC261" i="2"/>
  <c r="FG55" i="9"/>
  <c r="FE46" i="9"/>
  <c r="EZ5" i="10"/>
  <c r="EY4" i="10"/>
  <c r="FC218" i="2"/>
  <c r="AW76" i="11" s="1"/>
  <c r="AW42" i="11"/>
  <c r="FF75" i="9"/>
  <c r="FF92" i="9" s="1"/>
  <c r="FE43" i="9"/>
  <c r="FG41" i="9"/>
  <c r="FG42" i="9"/>
  <c r="FE60" i="9"/>
  <c r="FE84" i="9"/>
  <c r="FD81" i="9"/>
  <c r="FF52" i="9"/>
  <c r="FF54" i="9"/>
  <c r="FF86" i="9" s="1"/>
  <c r="FF87" i="9"/>
  <c r="FG59" i="9"/>
  <c r="FG50" i="9"/>
  <c r="EY240" i="2"/>
  <c r="EY169" i="2"/>
  <c r="AS58" i="11" s="1"/>
  <c r="EZ171" i="2"/>
  <c r="FA234" i="2"/>
  <c r="FA251" i="2" s="1"/>
  <c r="FA167" i="2"/>
  <c r="FM11" i="11"/>
  <c r="FL10" i="11"/>
  <c r="EZ18" i="10"/>
  <c r="EZ17" i="10"/>
  <c r="EZ16" i="10"/>
  <c r="FG39" i="9"/>
  <c r="FG35" i="9"/>
  <c r="FG34" i="9"/>
  <c r="FG33" i="9"/>
  <c r="FG32" i="9"/>
  <c r="FG31" i="9"/>
  <c r="FG30" i="9"/>
  <c r="FG26" i="9"/>
  <c r="FG25" i="9"/>
  <c r="FG29" i="9"/>
  <c r="FG28" i="9"/>
  <c r="FG27" i="9"/>
  <c r="FG20" i="9"/>
  <c r="FG24" i="9"/>
  <c r="FG23" i="9"/>
  <c r="FG22" i="9"/>
  <c r="FG21" i="9"/>
  <c r="FG19" i="9"/>
  <c r="FG18" i="9"/>
  <c r="FG17" i="9"/>
  <c r="FG16" i="9"/>
  <c r="FG15" i="9"/>
  <c r="FG10" i="9"/>
  <c r="FG14" i="9"/>
  <c r="FG13" i="9"/>
  <c r="FG12" i="9"/>
  <c r="FG11" i="9"/>
  <c r="FG9" i="9"/>
  <c r="FG5" i="9"/>
  <c r="FH6" i="9"/>
  <c r="FF37" i="9"/>
  <c r="FF44" i="9" s="1"/>
  <c r="FC131" i="2"/>
  <c r="FC130" i="2"/>
  <c r="FC129" i="2"/>
  <c r="FC128" i="2"/>
  <c r="FC127" i="2"/>
  <c r="FC126" i="2"/>
  <c r="FC125" i="2"/>
  <c r="FC124" i="2"/>
  <c r="FC123" i="2"/>
  <c r="FC122" i="2"/>
  <c r="FC121" i="2"/>
  <c r="FC120" i="2"/>
  <c r="FC118" i="2"/>
  <c r="FC116" i="2"/>
  <c r="FC114" i="2"/>
  <c r="FC119" i="2"/>
  <c r="FC117" i="2"/>
  <c r="FC115" i="2"/>
  <c r="FC113" i="2"/>
  <c r="FC112" i="2"/>
  <c r="FC111" i="2"/>
  <c r="FC110" i="2"/>
  <c r="FC109" i="2"/>
  <c r="FC108" i="2"/>
  <c r="FC107" i="2"/>
  <c r="FC106" i="2"/>
  <c r="FC105" i="2"/>
  <c r="EY18" i="7"/>
  <c r="EY17" i="7"/>
  <c r="EY16" i="7"/>
  <c r="FA4" i="7"/>
  <c r="FB5" i="7"/>
  <c r="FB69" i="2"/>
  <c r="FC67" i="2"/>
  <c r="FC66" i="2"/>
  <c r="FC65" i="2"/>
  <c r="FC64" i="2"/>
  <c r="FC63" i="2"/>
  <c r="FC62" i="2"/>
  <c r="FC61" i="2"/>
  <c r="FC59" i="2"/>
  <c r="FC56" i="2"/>
  <c r="FC55" i="2"/>
  <c r="FC45" i="2"/>
  <c r="FC60" i="2"/>
  <c r="FC58" i="2"/>
  <c r="FC57" i="2"/>
  <c r="FC49" i="2"/>
  <c r="FC47" i="2"/>
  <c r="FC44" i="2"/>
  <c r="FC54" i="2"/>
  <c r="FC53" i="2"/>
  <c r="FC52" i="2"/>
  <c r="FC51" i="2"/>
  <c r="FC50" i="2"/>
  <c r="FC48" i="2"/>
  <c r="FC42" i="2"/>
  <c r="FC41" i="2"/>
  <c r="FC46" i="2"/>
  <c r="FC43" i="2"/>
  <c r="FC86" i="2"/>
  <c r="FC89" i="2"/>
  <c r="FC97" i="2"/>
  <c r="FC96" i="2"/>
  <c r="FC95" i="2"/>
  <c r="FC88" i="2"/>
  <c r="FC87" i="2"/>
  <c r="FC79" i="2"/>
  <c r="FC83" i="2"/>
  <c r="FC80" i="2"/>
  <c r="FC92" i="2"/>
  <c r="FC90" i="2"/>
  <c r="FC91" i="2"/>
  <c r="FC73" i="2"/>
  <c r="FC74" i="2"/>
  <c r="FC77" i="2"/>
  <c r="FC82" i="2"/>
  <c r="FC78" i="2"/>
  <c r="FC75" i="2"/>
  <c r="FC81" i="2"/>
  <c r="FC76" i="2"/>
  <c r="FC99" i="2"/>
  <c r="FC98" i="2"/>
  <c r="FC94" i="2"/>
  <c r="FC93" i="2"/>
  <c r="FC84" i="2"/>
  <c r="FC85" i="2"/>
  <c r="FB101" i="2"/>
  <c r="FB133" i="2"/>
  <c r="FC31" i="2"/>
  <c r="AX36" i="11" s="1"/>
  <c r="FC25" i="2"/>
  <c r="AX30" i="11" s="1"/>
  <c r="FC17" i="2"/>
  <c r="AX22" i="11" s="1"/>
  <c r="FC30" i="2"/>
  <c r="AX35" i="11" s="1"/>
  <c r="FC29" i="2"/>
  <c r="AX34" i="11" s="1"/>
  <c r="FC28" i="2"/>
  <c r="AX33" i="11" s="1"/>
  <c r="FC19" i="2"/>
  <c r="AX24" i="11" s="1"/>
  <c r="FC18" i="2"/>
  <c r="AX23" i="11" s="1"/>
  <c r="FC32" i="2"/>
  <c r="AX37" i="11" s="1"/>
  <c r="FC26" i="2"/>
  <c r="AX31" i="11" s="1"/>
  <c r="FC12" i="2"/>
  <c r="AX17" i="11" s="1"/>
  <c r="FC23" i="2"/>
  <c r="AX28" i="11" s="1"/>
  <c r="FC15" i="2"/>
  <c r="AX20" i="11" s="1"/>
  <c r="FC13" i="2"/>
  <c r="AX18" i="11" s="1"/>
  <c r="FC11" i="2"/>
  <c r="AX16" i="11" s="1"/>
  <c r="FC22" i="2"/>
  <c r="AX27" i="11" s="1"/>
  <c r="FC24" i="2"/>
  <c r="AX29" i="11" s="1"/>
  <c r="FC21" i="2"/>
  <c r="AX26" i="11" s="1"/>
  <c r="FC27" i="2"/>
  <c r="AX32" i="11" s="1"/>
  <c r="FC16" i="2"/>
  <c r="AX21" i="11" s="1"/>
  <c r="FC14" i="2"/>
  <c r="AX19" i="11" s="1"/>
  <c r="FC5" i="2"/>
  <c r="FC35" i="2"/>
  <c r="AX40" i="11" s="1"/>
  <c r="FC33" i="2"/>
  <c r="AX38" i="11" s="1"/>
  <c r="FC34" i="2"/>
  <c r="AX39" i="11" s="1"/>
  <c r="FC20" i="2"/>
  <c r="AX25" i="11" s="1"/>
  <c r="FC10" i="2"/>
  <c r="AX15" i="11" s="1"/>
  <c r="FC9" i="2"/>
  <c r="AX14" i="11" s="1"/>
  <c r="FB37" i="2"/>
  <c r="FB173" i="2" s="1"/>
  <c r="FD6" i="2"/>
  <c r="FM60" i="11" l="1"/>
  <c r="FC271" i="2"/>
  <c r="FD267" i="2"/>
  <c r="FD269" i="2"/>
  <c r="FD257" i="2"/>
  <c r="FD266" i="2"/>
  <c r="FD265" i="2"/>
  <c r="FD264" i="2"/>
  <c r="FD263" i="2"/>
  <c r="FD261" i="2"/>
  <c r="FD262" i="2"/>
  <c r="FH55" i="9"/>
  <c r="FF46" i="9"/>
  <c r="FA5" i="10"/>
  <c r="EZ4" i="10"/>
  <c r="FD218" i="2"/>
  <c r="AX76" i="11" s="1"/>
  <c r="FB170" i="2"/>
  <c r="AW59" i="11" s="1"/>
  <c r="AX42" i="11"/>
  <c r="FG75" i="9"/>
  <c r="FG92" i="9" s="1"/>
  <c r="FF43" i="9"/>
  <c r="FH41" i="9"/>
  <c r="FH42" i="9"/>
  <c r="FF60" i="9"/>
  <c r="FF84" i="9"/>
  <c r="FG52" i="9"/>
  <c r="FG54" i="9"/>
  <c r="FG86" i="9" s="1"/>
  <c r="FG87" i="9"/>
  <c r="FE81" i="9"/>
  <c r="FH59" i="9"/>
  <c r="FH50" i="9"/>
  <c r="EZ240" i="2"/>
  <c r="EZ169" i="2"/>
  <c r="AT58" i="11" s="1"/>
  <c r="FA171" i="2"/>
  <c r="FB234" i="2"/>
  <c r="FB251" i="2" s="1"/>
  <c r="FB167" i="2"/>
  <c r="FN11" i="11"/>
  <c r="FM10" i="11"/>
  <c r="FA18" i="10"/>
  <c r="FA17" i="10"/>
  <c r="FA16" i="10"/>
  <c r="FH39" i="9"/>
  <c r="FH35" i="9"/>
  <c r="FH34" i="9"/>
  <c r="FH33" i="9"/>
  <c r="FH32" i="9"/>
  <c r="FH31" i="9"/>
  <c r="FH30" i="9"/>
  <c r="FH29" i="9"/>
  <c r="FH28" i="9"/>
  <c r="FH27" i="9"/>
  <c r="FH24" i="9"/>
  <c r="FH23" i="9"/>
  <c r="FH22" i="9"/>
  <c r="FH21" i="9"/>
  <c r="FH19" i="9"/>
  <c r="FH18" i="9"/>
  <c r="FH17" i="9"/>
  <c r="FH16" i="9"/>
  <c r="FH15" i="9"/>
  <c r="FH14" i="9"/>
  <c r="FH13" i="9"/>
  <c r="FH12" i="9"/>
  <c r="FH11" i="9"/>
  <c r="FH10" i="9"/>
  <c r="FH9" i="9"/>
  <c r="FH25" i="9"/>
  <c r="FH26" i="9"/>
  <c r="FH20" i="9"/>
  <c r="FG37" i="9"/>
  <c r="FG44" i="9" s="1"/>
  <c r="FI6" i="9"/>
  <c r="FH5" i="9"/>
  <c r="FD131" i="2"/>
  <c r="FD130" i="2"/>
  <c r="FD129" i="2"/>
  <c r="FD128" i="2"/>
  <c r="FD127" i="2"/>
  <c r="FD126" i="2"/>
  <c r="FD125" i="2"/>
  <c r="FD124" i="2"/>
  <c r="FD123" i="2"/>
  <c r="FD122" i="2"/>
  <c r="FD121" i="2"/>
  <c r="FD120" i="2"/>
  <c r="FD117" i="2"/>
  <c r="FD116" i="2"/>
  <c r="FD114" i="2"/>
  <c r="FD119" i="2"/>
  <c r="FD118" i="2"/>
  <c r="FD115" i="2"/>
  <c r="FD113" i="2"/>
  <c r="FD112" i="2"/>
  <c r="FD111" i="2"/>
  <c r="FD110" i="2"/>
  <c r="FD109" i="2"/>
  <c r="FD108" i="2"/>
  <c r="FD107" i="2"/>
  <c r="FD106" i="2"/>
  <c r="FD105" i="2"/>
  <c r="EZ18" i="7"/>
  <c r="EZ17" i="7"/>
  <c r="EZ16" i="7"/>
  <c r="FB4" i="7"/>
  <c r="FC5" i="7"/>
  <c r="FC69" i="2"/>
  <c r="FD67" i="2"/>
  <c r="FD66" i="2"/>
  <c r="FD65" i="2"/>
  <c r="FD64" i="2"/>
  <c r="FD63" i="2"/>
  <c r="FD62" i="2"/>
  <c r="FD61" i="2"/>
  <c r="FD59" i="2"/>
  <c r="FD56" i="2"/>
  <c r="FD55" i="2"/>
  <c r="FD47" i="2"/>
  <c r="FD60" i="2"/>
  <c r="FD58" i="2"/>
  <c r="FD57" i="2"/>
  <c r="FD50" i="2"/>
  <c r="FD54" i="2"/>
  <c r="FD53" i="2"/>
  <c r="FD52" i="2"/>
  <c r="FD51" i="2"/>
  <c r="FD48" i="2"/>
  <c r="FD42" i="2"/>
  <c r="FD41" i="2"/>
  <c r="FD44" i="2"/>
  <c r="FD49" i="2"/>
  <c r="FD43" i="2"/>
  <c r="FD46" i="2"/>
  <c r="FD45" i="2"/>
  <c r="FD94" i="2"/>
  <c r="FD89" i="2"/>
  <c r="FD90" i="2"/>
  <c r="FD95" i="2"/>
  <c r="FD97" i="2"/>
  <c r="FD82" i="2"/>
  <c r="FD88" i="2"/>
  <c r="FD83" i="2"/>
  <c r="FD91" i="2"/>
  <c r="FD73" i="2"/>
  <c r="FD81" i="2"/>
  <c r="FD74" i="2"/>
  <c r="FD75" i="2"/>
  <c r="FD76" i="2"/>
  <c r="FD79" i="2"/>
  <c r="FD80" i="2"/>
  <c r="FD78" i="2"/>
  <c r="FD77" i="2"/>
  <c r="FD84" i="2"/>
  <c r="FD85" i="2"/>
  <c r="FD86" i="2"/>
  <c r="FD99" i="2"/>
  <c r="FD87" i="2"/>
  <c r="FD92" i="2"/>
  <c r="FD98" i="2"/>
  <c r="FD96" i="2"/>
  <c r="FD93" i="2"/>
  <c r="FC37" i="2"/>
  <c r="FC173" i="2" s="1"/>
  <c r="FC133" i="2"/>
  <c r="FC101" i="2"/>
  <c r="FD10" i="2"/>
  <c r="AY15" i="11" s="1"/>
  <c r="FD18" i="2"/>
  <c r="AY23" i="11" s="1"/>
  <c r="FD13" i="2"/>
  <c r="AY18" i="11" s="1"/>
  <c r="FD28" i="2"/>
  <c r="AY33" i="11" s="1"/>
  <c r="FD29" i="2"/>
  <c r="AY34" i="11" s="1"/>
  <c r="FD26" i="2"/>
  <c r="AY31" i="11" s="1"/>
  <c r="FD17" i="2"/>
  <c r="AY22" i="11" s="1"/>
  <c r="FD31" i="2"/>
  <c r="AY36" i="11" s="1"/>
  <c r="FD19" i="2"/>
  <c r="AY24" i="11" s="1"/>
  <c r="FD15" i="2"/>
  <c r="AY20" i="11" s="1"/>
  <c r="FD25" i="2"/>
  <c r="AY30" i="11" s="1"/>
  <c r="FD9" i="2"/>
  <c r="AY14" i="11" s="1"/>
  <c r="FD30" i="2"/>
  <c r="AY35" i="11" s="1"/>
  <c r="FD32" i="2"/>
  <c r="AY37" i="11" s="1"/>
  <c r="FD23" i="2"/>
  <c r="AY28" i="11" s="1"/>
  <c r="FD22" i="2"/>
  <c r="AY27" i="11" s="1"/>
  <c r="FD27" i="2"/>
  <c r="AY32" i="11" s="1"/>
  <c r="FD21" i="2"/>
  <c r="AY26" i="11" s="1"/>
  <c r="FD20" i="2"/>
  <c r="AY25" i="11" s="1"/>
  <c r="FD12" i="2"/>
  <c r="AY17" i="11" s="1"/>
  <c r="FD5" i="2"/>
  <c r="FD35" i="2"/>
  <c r="AY40" i="11" s="1"/>
  <c r="FD34" i="2"/>
  <c r="AY39" i="11" s="1"/>
  <c r="FD14" i="2"/>
  <c r="AY19" i="11" s="1"/>
  <c r="FD11" i="2"/>
  <c r="AY16" i="11" s="1"/>
  <c r="FD33" i="2"/>
  <c r="AY38" i="11" s="1"/>
  <c r="FD24" i="2"/>
  <c r="AY29" i="11" s="1"/>
  <c r="FD16" i="2"/>
  <c r="AY21" i="11" s="1"/>
  <c r="FE6" i="2"/>
  <c r="FN60" i="11" l="1"/>
  <c r="FD271" i="2"/>
  <c r="FE267" i="2"/>
  <c r="FE271" i="2" s="1"/>
  <c r="FE269" i="2"/>
  <c r="FE257" i="2"/>
  <c r="FE266" i="2"/>
  <c r="FE263" i="2"/>
  <c r="FE265" i="2"/>
  <c r="FE264" i="2"/>
  <c r="FE261" i="2"/>
  <c r="FE262" i="2"/>
  <c r="FG46" i="9"/>
  <c r="FI55" i="9"/>
  <c r="FA4" i="10"/>
  <c r="FB5" i="10"/>
  <c r="FE218" i="2"/>
  <c r="AY76" i="11" s="1"/>
  <c r="FC170" i="2"/>
  <c r="AX59" i="11" s="1"/>
  <c r="AY42" i="11"/>
  <c r="FH75" i="9"/>
  <c r="FH92" i="9" s="1"/>
  <c r="FG43" i="9"/>
  <c r="FI41" i="9"/>
  <c r="FI42" i="9"/>
  <c r="FG60" i="9"/>
  <c r="FG84" i="9"/>
  <c r="FH52" i="9"/>
  <c r="FH87" i="9"/>
  <c r="FH54" i="9"/>
  <c r="FH86" i="9" s="1"/>
  <c r="FF81" i="9"/>
  <c r="FI59" i="9"/>
  <c r="FI50" i="9"/>
  <c r="FA169" i="2"/>
  <c r="AU58" i="11" s="1"/>
  <c r="FA240" i="2"/>
  <c r="FB171" i="2"/>
  <c r="FC234" i="2"/>
  <c r="FC251" i="2" s="1"/>
  <c r="FC167" i="2"/>
  <c r="FO11" i="11"/>
  <c r="FN10" i="11"/>
  <c r="FB18" i="10"/>
  <c r="FB17" i="10"/>
  <c r="FB16" i="10"/>
  <c r="FI39" i="9"/>
  <c r="FI35" i="9"/>
  <c r="FI34" i="9"/>
  <c r="FI33" i="9"/>
  <c r="FI32" i="9"/>
  <c r="FI31" i="9"/>
  <c r="FI30" i="9"/>
  <c r="FI26" i="9"/>
  <c r="FI29" i="9"/>
  <c r="FI28" i="9"/>
  <c r="FI27" i="9"/>
  <c r="FI24" i="9"/>
  <c r="FI23" i="9"/>
  <c r="FI22" i="9"/>
  <c r="FI21" i="9"/>
  <c r="FI20" i="9"/>
  <c r="FI19" i="9"/>
  <c r="FI18" i="9"/>
  <c r="FI17" i="9"/>
  <c r="FI16" i="9"/>
  <c r="FI15" i="9"/>
  <c r="FI10" i="9"/>
  <c r="FI14" i="9"/>
  <c r="FI13" i="9"/>
  <c r="FI12" i="9"/>
  <c r="FI11" i="9"/>
  <c r="FI9" i="9"/>
  <c r="FI25" i="9"/>
  <c r="FI5" i="9"/>
  <c r="FJ6" i="9"/>
  <c r="FH37" i="9"/>
  <c r="FH44" i="9" s="1"/>
  <c r="FE131" i="2"/>
  <c r="FE130" i="2"/>
  <c r="FE129" i="2"/>
  <c r="FE128" i="2"/>
  <c r="FE127" i="2"/>
  <c r="FE126" i="2"/>
  <c r="FE125" i="2"/>
  <c r="FE124" i="2"/>
  <c r="FE123" i="2"/>
  <c r="FE122" i="2"/>
  <c r="FE121" i="2"/>
  <c r="FE120" i="2"/>
  <c r="FE118" i="2"/>
  <c r="FE117" i="2"/>
  <c r="FE116" i="2"/>
  <c r="FE119" i="2"/>
  <c r="FE115" i="2"/>
  <c r="FE114" i="2"/>
  <c r="FE113" i="2"/>
  <c r="FE112" i="2"/>
  <c r="FE111" i="2"/>
  <c r="FE110" i="2"/>
  <c r="FE109" i="2"/>
  <c r="FE108" i="2"/>
  <c r="FE107" i="2"/>
  <c r="FE106" i="2"/>
  <c r="FE105" i="2"/>
  <c r="FA18" i="7"/>
  <c r="FA17" i="7"/>
  <c r="FA16" i="7"/>
  <c r="FD5" i="7"/>
  <c r="FC4" i="7"/>
  <c r="FD69" i="2"/>
  <c r="FE67" i="2"/>
  <c r="FE66" i="2"/>
  <c r="FE65" i="2"/>
  <c r="FE64" i="2"/>
  <c r="FE63" i="2"/>
  <c r="FE62" i="2"/>
  <c r="FE61" i="2"/>
  <c r="FE59" i="2"/>
  <c r="FE56" i="2"/>
  <c r="FE55" i="2"/>
  <c r="FE46" i="2"/>
  <c r="FE60" i="2"/>
  <c r="FE58" i="2"/>
  <c r="FE57" i="2"/>
  <c r="FE49" i="2"/>
  <c r="FE54" i="2"/>
  <c r="FE53" i="2"/>
  <c r="FE52" i="2"/>
  <c r="FE51" i="2"/>
  <c r="FE48" i="2"/>
  <c r="FE42" i="2"/>
  <c r="FE41" i="2"/>
  <c r="FE50" i="2"/>
  <c r="FE47" i="2"/>
  <c r="FE43" i="2"/>
  <c r="FE45" i="2"/>
  <c r="FE44" i="2"/>
  <c r="FE76" i="2"/>
  <c r="FE91" i="2"/>
  <c r="FE89" i="2"/>
  <c r="FE95" i="2"/>
  <c r="FE96" i="2"/>
  <c r="FE90" i="2"/>
  <c r="FE79" i="2"/>
  <c r="FE81" i="2"/>
  <c r="FE83" i="2"/>
  <c r="FE80" i="2"/>
  <c r="FE78" i="2"/>
  <c r="FE77" i="2"/>
  <c r="FE88" i="2"/>
  <c r="FE82" i="2"/>
  <c r="FE99" i="2"/>
  <c r="FE98" i="2"/>
  <c r="FE97" i="2"/>
  <c r="FE94" i="2"/>
  <c r="FE93" i="2"/>
  <c r="FE73" i="2"/>
  <c r="FE92" i="2"/>
  <c r="FE74" i="2"/>
  <c r="FE87" i="2"/>
  <c r="FE86" i="2"/>
  <c r="FE85" i="2"/>
  <c r="FE84" i="2"/>
  <c r="FE75" i="2"/>
  <c r="FD133" i="2"/>
  <c r="FD101" i="2"/>
  <c r="FE27" i="2"/>
  <c r="AZ32" i="11" s="1"/>
  <c r="FE31" i="2"/>
  <c r="AZ36" i="11" s="1"/>
  <c r="FE24" i="2"/>
  <c r="AZ29" i="11" s="1"/>
  <c r="FE32" i="2"/>
  <c r="AZ37" i="11" s="1"/>
  <c r="FE30" i="2"/>
  <c r="AZ35" i="11" s="1"/>
  <c r="FE17" i="2"/>
  <c r="AZ22" i="11" s="1"/>
  <c r="FE18" i="2"/>
  <c r="AZ23" i="11" s="1"/>
  <c r="FE11" i="2"/>
  <c r="AZ16" i="11" s="1"/>
  <c r="FE28" i="2"/>
  <c r="AZ33" i="11" s="1"/>
  <c r="FE12" i="2"/>
  <c r="AZ17" i="11" s="1"/>
  <c r="FE10" i="2"/>
  <c r="AZ15" i="11" s="1"/>
  <c r="FE19" i="2"/>
  <c r="AZ24" i="11" s="1"/>
  <c r="FE13" i="2"/>
  <c r="AZ18" i="11" s="1"/>
  <c r="FE23" i="2"/>
  <c r="AZ28" i="11" s="1"/>
  <c r="FE22" i="2"/>
  <c r="AZ27" i="11" s="1"/>
  <c r="FE16" i="2"/>
  <c r="AZ21" i="11" s="1"/>
  <c r="FE14" i="2"/>
  <c r="AZ19" i="11" s="1"/>
  <c r="FE33" i="2"/>
  <c r="AZ38" i="11" s="1"/>
  <c r="FE29" i="2"/>
  <c r="AZ34" i="11" s="1"/>
  <c r="FE25" i="2"/>
  <c r="AZ30" i="11" s="1"/>
  <c r="FE15" i="2"/>
  <c r="AZ20" i="11" s="1"/>
  <c r="FE5" i="2"/>
  <c r="FE35" i="2"/>
  <c r="AZ40" i="11" s="1"/>
  <c r="FE34" i="2"/>
  <c r="AZ39" i="11" s="1"/>
  <c r="FE26" i="2"/>
  <c r="AZ31" i="11" s="1"/>
  <c r="FE21" i="2"/>
  <c r="AZ26" i="11" s="1"/>
  <c r="FE20" i="2"/>
  <c r="AZ25" i="11" s="1"/>
  <c r="FE9" i="2"/>
  <c r="AZ14" i="11" s="1"/>
  <c r="FD37" i="2"/>
  <c r="FD173" i="2" s="1"/>
  <c r="FF6" i="2"/>
  <c r="FO60" i="11" l="1"/>
  <c r="FF267" i="2"/>
  <c r="FF269" i="2"/>
  <c r="FF257" i="2"/>
  <c r="FF266" i="2"/>
  <c r="FF261" i="2"/>
  <c r="FF265" i="2"/>
  <c r="FF264" i="2"/>
  <c r="FF263" i="2"/>
  <c r="FF262" i="2"/>
  <c r="FJ55" i="9"/>
  <c r="FH46" i="9"/>
  <c r="FB4" i="10"/>
  <c r="FC5" i="10"/>
  <c r="FF218" i="2"/>
  <c r="AZ76" i="11" s="1"/>
  <c r="FD170" i="2"/>
  <c r="AY59" i="11" s="1"/>
  <c r="AZ42" i="11"/>
  <c r="FI75" i="9"/>
  <c r="FI92" i="9" s="1"/>
  <c r="FH43" i="9"/>
  <c r="FJ42" i="9"/>
  <c r="FJ41" i="9"/>
  <c r="FH60" i="9"/>
  <c r="FH84" i="9"/>
  <c r="FG81" i="9"/>
  <c r="FI52" i="9"/>
  <c r="FI87" i="9"/>
  <c r="FI54" i="9"/>
  <c r="FI86" i="9" s="1"/>
  <c r="FJ59" i="9"/>
  <c r="FJ50" i="9"/>
  <c r="FB240" i="2"/>
  <c r="FB169" i="2"/>
  <c r="AV58" i="11" s="1"/>
  <c r="FC171" i="2"/>
  <c r="FD234" i="2"/>
  <c r="FD251" i="2" s="1"/>
  <c r="FD167" i="2"/>
  <c r="FP11" i="11"/>
  <c r="FO10" i="11"/>
  <c r="FC18" i="10"/>
  <c r="FC17" i="10"/>
  <c r="FC16" i="10"/>
  <c r="FJ39" i="9"/>
  <c r="FJ35" i="9"/>
  <c r="FJ34" i="9"/>
  <c r="FJ33" i="9"/>
  <c r="FJ32" i="9"/>
  <c r="FJ31" i="9"/>
  <c r="FJ30" i="9"/>
  <c r="FJ29" i="9"/>
  <c r="FJ28" i="9"/>
  <c r="FJ27" i="9"/>
  <c r="FJ24" i="9"/>
  <c r="FJ23" i="9"/>
  <c r="FJ22" i="9"/>
  <c r="FJ21" i="9"/>
  <c r="FJ19" i="9"/>
  <c r="FJ18" i="9"/>
  <c r="FJ17" i="9"/>
  <c r="FJ16" i="9"/>
  <c r="FJ15" i="9"/>
  <c r="FJ10" i="9"/>
  <c r="FJ14" i="9"/>
  <c r="FJ13" i="9"/>
  <c r="FJ12" i="9"/>
  <c r="FJ11" i="9"/>
  <c r="FJ9" i="9"/>
  <c r="FJ25" i="9"/>
  <c r="FJ26" i="9"/>
  <c r="FJ20" i="9"/>
  <c r="FJ5" i="9"/>
  <c r="FK6" i="9"/>
  <c r="FI37" i="9"/>
  <c r="FI44" i="9" s="1"/>
  <c r="FF131" i="2"/>
  <c r="FF130" i="2"/>
  <c r="FF129" i="2"/>
  <c r="FF128" i="2"/>
  <c r="FF127" i="2"/>
  <c r="FF126" i="2"/>
  <c r="FF125" i="2"/>
  <c r="FF124" i="2"/>
  <c r="FF123" i="2"/>
  <c r="FF122" i="2"/>
  <c r="FF121" i="2"/>
  <c r="FF120" i="2"/>
  <c r="FF118" i="2"/>
  <c r="FF117" i="2"/>
  <c r="FF116" i="2"/>
  <c r="FF114" i="2"/>
  <c r="FF119" i="2"/>
  <c r="FF115" i="2"/>
  <c r="FF113" i="2"/>
  <c r="FF112" i="2"/>
  <c r="FF111" i="2"/>
  <c r="FF110" i="2"/>
  <c r="FF109" i="2"/>
  <c r="FF108" i="2"/>
  <c r="FF107" i="2"/>
  <c r="FF106" i="2"/>
  <c r="FF105" i="2"/>
  <c r="FB18" i="7"/>
  <c r="FB17" i="7"/>
  <c r="FB16" i="7"/>
  <c r="FD4" i="7"/>
  <c r="FE5" i="7"/>
  <c r="FE69" i="2"/>
  <c r="FF67" i="2"/>
  <c r="FF66" i="2"/>
  <c r="FF65" i="2"/>
  <c r="FF64" i="2"/>
  <c r="FF63" i="2"/>
  <c r="FF62" i="2"/>
  <c r="FF61" i="2"/>
  <c r="FF59" i="2"/>
  <c r="FF56" i="2"/>
  <c r="FF55" i="2"/>
  <c r="FF49" i="2"/>
  <c r="FF60" i="2"/>
  <c r="FF58" i="2"/>
  <c r="FF57" i="2"/>
  <c r="FF47" i="2"/>
  <c r="FF46" i="2"/>
  <c r="FF54" i="2"/>
  <c r="FF53" i="2"/>
  <c r="FF52" i="2"/>
  <c r="FF51" i="2"/>
  <c r="FF44" i="2"/>
  <c r="FF48" i="2"/>
  <c r="FF42" i="2"/>
  <c r="FF41" i="2"/>
  <c r="FF50" i="2"/>
  <c r="FF43" i="2"/>
  <c r="FF45" i="2"/>
  <c r="FF88" i="2"/>
  <c r="FF73" i="2"/>
  <c r="FF92" i="2"/>
  <c r="FF95" i="2"/>
  <c r="FF87" i="2"/>
  <c r="FF91" i="2"/>
  <c r="FF82" i="2"/>
  <c r="FF75" i="2"/>
  <c r="FF83" i="2"/>
  <c r="FF76" i="2"/>
  <c r="FF84" i="2"/>
  <c r="FF85" i="2"/>
  <c r="FF86" i="2"/>
  <c r="FF89" i="2"/>
  <c r="FF93" i="2"/>
  <c r="FF80" i="2"/>
  <c r="FF74" i="2"/>
  <c r="FF79" i="2"/>
  <c r="FF94" i="2"/>
  <c r="FF96" i="2"/>
  <c r="FF97" i="2"/>
  <c r="FF98" i="2"/>
  <c r="FF99" i="2"/>
  <c r="FF77" i="2"/>
  <c r="FF81" i="2"/>
  <c r="FF78" i="2"/>
  <c r="FF90" i="2"/>
  <c r="FE37" i="2"/>
  <c r="FE173" i="2" s="1"/>
  <c r="FE133" i="2"/>
  <c r="FE101" i="2"/>
  <c r="FF28" i="2"/>
  <c r="BA33" i="11" s="1"/>
  <c r="FF26" i="2"/>
  <c r="BA31" i="11" s="1"/>
  <c r="FF11" i="2"/>
  <c r="BA16" i="11" s="1"/>
  <c r="FF29" i="2"/>
  <c r="BA34" i="11" s="1"/>
  <c r="FF20" i="2"/>
  <c r="BA25" i="11" s="1"/>
  <c r="FF13" i="2"/>
  <c r="BA18" i="11" s="1"/>
  <c r="FF12" i="2"/>
  <c r="BA17" i="11" s="1"/>
  <c r="FF31" i="2"/>
  <c r="BA36" i="11" s="1"/>
  <c r="FF23" i="2"/>
  <c r="BA28" i="11" s="1"/>
  <c r="FF19" i="2"/>
  <c r="BA24" i="11" s="1"/>
  <c r="FF17" i="2"/>
  <c r="BA22" i="11" s="1"/>
  <c r="FF9" i="2"/>
  <c r="BA14" i="11" s="1"/>
  <c r="FF32" i="2"/>
  <c r="BA37" i="11" s="1"/>
  <c r="FF14" i="2"/>
  <c r="BA19" i="11" s="1"/>
  <c r="FF18" i="2"/>
  <c r="BA23" i="11" s="1"/>
  <c r="FF25" i="2"/>
  <c r="BA30" i="11" s="1"/>
  <c r="FF21" i="2"/>
  <c r="BA26" i="11" s="1"/>
  <c r="FF15" i="2"/>
  <c r="BA20" i="11" s="1"/>
  <c r="FF5" i="2"/>
  <c r="FF35" i="2"/>
  <c r="BA40" i="11" s="1"/>
  <c r="FF34" i="2"/>
  <c r="BA39" i="11" s="1"/>
  <c r="FF30" i="2"/>
  <c r="BA35" i="11" s="1"/>
  <c r="FF27" i="2"/>
  <c r="BA32" i="11" s="1"/>
  <c r="FF22" i="2"/>
  <c r="BA27" i="11" s="1"/>
  <c r="FF33" i="2"/>
  <c r="BA38" i="11" s="1"/>
  <c r="FF24" i="2"/>
  <c r="BA29" i="11" s="1"/>
  <c r="FF16" i="2"/>
  <c r="BA21" i="11" s="1"/>
  <c r="FF10" i="2"/>
  <c r="BA15" i="11" s="1"/>
  <c r="FG6" i="2"/>
  <c r="FP60" i="11" l="1"/>
  <c r="FF271" i="2"/>
  <c r="FG267" i="2"/>
  <c r="FG269" i="2"/>
  <c r="FG257" i="2"/>
  <c r="FG266" i="2"/>
  <c r="FG263" i="2"/>
  <c r="FG265" i="2"/>
  <c r="FG264" i="2"/>
  <c r="FG261" i="2"/>
  <c r="FG262" i="2"/>
  <c r="FK55" i="9"/>
  <c r="FI46" i="9"/>
  <c r="FC4" i="10"/>
  <c r="FD5" i="10"/>
  <c r="FG218" i="2"/>
  <c r="BA76" i="11" s="1"/>
  <c r="FE170" i="2"/>
  <c r="AZ59" i="11" s="1"/>
  <c r="BA42" i="11"/>
  <c r="FJ75" i="9"/>
  <c r="FJ92" i="9" s="1"/>
  <c r="FI43" i="9"/>
  <c r="FK42" i="9"/>
  <c r="FK41" i="9"/>
  <c r="FI60" i="9"/>
  <c r="FI84" i="9"/>
  <c r="FJ52" i="9"/>
  <c r="FJ54" i="9"/>
  <c r="FJ86" i="9" s="1"/>
  <c r="FJ87" i="9"/>
  <c r="FH81" i="9"/>
  <c r="FK59" i="9"/>
  <c r="FK50" i="9"/>
  <c r="FC240" i="2"/>
  <c r="FC169" i="2"/>
  <c r="AW58" i="11" s="1"/>
  <c r="FD171" i="2"/>
  <c r="FE234" i="2"/>
  <c r="FE251" i="2" s="1"/>
  <c r="FE167" i="2"/>
  <c r="FQ11" i="11"/>
  <c r="FP10" i="11"/>
  <c r="FD18" i="10"/>
  <c r="FD17" i="10"/>
  <c r="FD16" i="10"/>
  <c r="FK39" i="9"/>
  <c r="FK35" i="9"/>
  <c r="FK34" i="9"/>
  <c r="FK33" i="9"/>
  <c r="FK32" i="9"/>
  <c r="FK31" i="9"/>
  <c r="FK30" i="9"/>
  <c r="FK26" i="9"/>
  <c r="FK25" i="9"/>
  <c r="FK29" i="9"/>
  <c r="FK28" i="9"/>
  <c r="FK27" i="9"/>
  <c r="FK24" i="9"/>
  <c r="FK23" i="9"/>
  <c r="FK22" i="9"/>
  <c r="FK21" i="9"/>
  <c r="FK19" i="9"/>
  <c r="FK18" i="9"/>
  <c r="FK17" i="9"/>
  <c r="FK16" i="9"/>
  <c r="FK15" i="9"/>
  <c r="FK10" i="9"/>
  <c r="FK14" i="9"/>
  <c r="FK13" i="9"/>
  <c r="FK12" i="9"/>
  <c r="FK11" i="9"/>
  <c r="FK9" i="9"/>
  <c r="FK20" i="9"/>
  <c r="FJ37" i="9"/>
  <c r="FJ44" i="9" s="1"/>
  <c r="FL6" i="9"/>
  <c r="FK5" i="9"/>
  <c r="FG131" i="2"/>
  <c r="FG130" i="2"/>
  <c r="FG129" i="2"/>
  <c r="FG128" i="2"/>
  <c r="FG127" i="2"/>
  <c r="FG126" i="2"/>
  <c r="FG125" i="2"/>
  <c r="FG124" i="2"/>
  <c r="FG123" i="2"/>
  <c r="FG122" i="2"/>
  <c r="FG121" i="2"/>
  <c r="FG120" i="2"/>
  <c r="FG118" i="2"/>
  <c r="FG116" i="2"/>
  <c r="FG119" i="2"/>
  <c r="FG117" i="2"/>
  <c r="FG115" i="2"/>
  <c r="FG114" i="2"/>
  <c r="FG113" i="2"/>
  <c r="FG112" i="2"/>
  <c r="FG111" i="2"/>
  <c r="FG110" i="2"/>
  <c r="FG109" i="2"/>
  <c r="FG108" i="2"/>
  <c r="FG107" i="2"/>
  <c r="FG106" i="2"/>
  <c r="FG105" i="2"/>
  <c r="FC18" i="7"/>
  <c r="FC17" i="7"/>
  <c r="FC16" i="7"/>
  <c r="FE4" i="7"/>
  <c r="FF5" i="7"/>
  <c r="FF69" i="2"/>
  <c r="FG67" i="2"/>
  <c r="FG66" i="2"/>
  <c r="FG65" i="2"/>
  <c r="FG64" i="2"/>
  <c r="FG63" i="2"/>
  <c r="FG62" i="2"/>
  <c r="FG61" i="2"/>
  <c r="FG59" i="2"/>
  <c r="FG56" i="2"/>
  <c r="FG55" i="2"/>
  <c r="FG60" i="2"/>
  <c r="FG58" i="2"/>
  <c r="FG57" i="2"/>
  <c r="FG49" i="2"/>
  <c r="FG54" i="2"/>
  <c r="FG53" i="2"/>
  <c r="FG52" i="2"/>
  <c r="FG51" i="2"/>
  <c r="FG50" i="2"/>
  <c r="FG48" i="2"/>
  <c r="FG45" i="2"/>
  <c r="FG42" i="2"/>
  <c r="FG41" i="2"/>
  <c r="FG47" i="2"/>
  <c r="FG46" i="2"/>
  <c r="FG44" i="2"/>
  <c r="FG43" i="2"/>
  <c r="FG98" i="2"/>
  <c r="FG90" i="2"/>
  <c r="FG88" i="2"/>
  <c r="FG96" i="2"/>
  <c r="FG95" i="2"/>
  <c r="FG83" i="2"/>
  <c r="FG82" i="2"/>
  <c r="FG81" i="2"/>
  <c r="FG80" i="2"/>
  <c r="FG91" i="2"/>
  <c r="FG73" i="2"/>
  <c r="FG78" i="2"/>
  <c r="FG74" i="2"/>
  <c r="FG75" i="2"/>
  <c r="FG76" i="2"/>
  <c r="FG89" i="2"/>
  <c r="FG84" i="2"/>
  <c r="FG85" i="2"/>
  <c r="FG86" i="2"/>
  <c r="FG87" i="2"/>
  <c r="FG92" i="2"/>
  <c r="FG79" i="2"/>
  <c r="FG93" i="2"/>
  <c r="FG94" i="2"/>
  <c r="FG77" i="2"/>
  <c r="FG99" i="2"/>
  <c r="FG97" i="2"/>
  <c r="FF133" i="2"/>
  <c r="FF101" i="2"/>
  <c r="FG28" i="2"/>
  <c r="BB33" i="11" s="1"/>
  <c r="FG27" i="2"/>
  <c r="BB32" i="11" s="1"/>
  <c r="FG9" i="2"/>
  <c r="BB14" i="11" s="1"/>
  <c r="FG32" i="2"/>
  <c r="BB37" i="11" s="1"/>
  <c r="FG24" i="2"/>
  <c r="BB29" i="11" s="1"/>
  <c r="FG19" i="2"/>
  <c r="BB24" i="11" s="1"/>
  <c r="FG16" i="2"/>
  <c r="BB21" i="11" s="1"/>
  <c r="FG20" i="2"/>
  <c r="BB25" i="11" s="1"/>
  <c r="FG22" i="2"/>
  <c r="BB27" i="11" s="1"/>
  <c r="FG12" i="2"/>
  <c r="BB17" i="11" s="1"/>
  <c r="FG30" i="2"/>
  <c r="BB35" i="11" s="1"/>
  <c r="FG29" i="2"/>
  <c r="BB34" i="11" s="1"/>
  <c r="FG23" i="2"/>
  <c r="BB28" i="11" s="1"/>
  <c r="FG21" i="2"/>
  <c r="BB26" i="11" s="1"/>
  <c r="FG15" i="2"/>
  <c r="BB20" i="11" s="1"/>
  <c r="FG31" i="2"/>
  <c r="BB36" i="11" s="1"/>
  <c r="FG25" i="2"/>
  <c r="BB30" i="11" s="1"/>
  <c r="FG18" i="2"/>
  <c r="BB23" i="11" s="1"/>
  <c r="FG14" i="2"/>
  <c r="BB19" i="11" s="1"/>
  <c r="FG10" i="2"/>
  <c r="BB15" i="11" s="1"/>
  <c r="FG26" i="2"/>
  <c r="BB31" i="11" s="1"/>
  <c r="FG5" i="2"/>
  <c r="FG33" i="2"/>
  <c r="BB38" i="11" s="1"/>
  <c r="FG35" i="2"/>
  <c r="BB40" i="11" s="1"/>
  <c r="FG34" i="2"/>
  <c r="BB39" i="11" s="1"/>
  <c r="FG11" i="2"/>
  <c r="BB16" i="11" s="1"/>
  <c r="FG17" i="2"/>
  <c r="BB22" i="11" s="1"/>
  <c r="FG13" i="2"/>
  <c r="BB18" i="11" s="1"/>
  <c r="FF37" i="2"/>
  <c r="FF173" i="2" s="1"/>
  <c r="FH6" i="2"/>
  <c r="FQ60" i="11" l="1"/>
  <c r="FG271" i="2"/>
  <c r="FH267" i="2"/>
  <c r="FH271" i="2" s="1"/>
  <c r="FH269" i="2"/>
  <c r="FH257" i="2"/>
  <c r="FH266" i="2"/>
  <c r="FH261" i="2"/>
  <c r="FH265" i="2"/>
  <c r="FH264" i="2"/>
  <c r="FH263" i="2"/>
  <c r="FH262" i="2"/>
  <c r="FJ46" i="9"/>
  <c r="FL55" i="9"/>
  <c r="FD4" i="10"/>
  <c r="FE5" i="10"/>
  <c r="FH218" i="2"/>
  <c r="BB76" i="11" s="1"/>
  <c r="FF170" i="2"/>
  <c r="BA59" i="11" s="1"/>
  <c r="BB42" i="11"/>
  <c r="FK75" i="9"/>
  <c r="FK92" i="9" s="1"/>
  <c r="FJ43" i="9"/>
  <c r="FL42" i="9"/>
  <c r="FL41" i="9"/>
  <c r="FJ60" i="9"/>
  <c r="FJ84" i="9"/>
  <c r="FK52" i="9"/>
  <c r="FK54" i="9"/>
  <c r="FK86" i="9" s="1"/>
  <c r="FK87" i="9"/>
  <c r="FI81" i="9"/>
  <c r="FL59" i="9"/>
  <c r="FL50" i="9"/>
  <c r="FD240" i="2"/>
  <c r="FD169" i="2"/>
  <c r="AX58" i="11" s="1"/>
  <c r="FE171" i="2"/>
  <c r="FF234" i="2"/>
  <c r="FF251" i="2" s="1"/>
  <c r="FF167" i="2"/>
  <c r="FR11" i="11"/>
  <c r="FQ10" i="11"/>
  <c r="FE18" i="10"/>
  <c r="FE17" i="10"/>
  <c r="FE16" i="10"/>
  <c r="FL39" i="9"/>
  <c r="FL35" i="9"/>
  <c r="FL34" i="9"/>
  <c r="FL33" i="9"/>
  <c r="FL32" i="9"/>
  <c r="FL31" i="9"/>
  <c r="FL30" i="9"/>
  <c r="FL29" i="9"/>
  <c r="FL28" i="9"/>
  <c r="FL27" i="9"/>
  <c r="FL24" i="9"/>
  <c r="FL23" i="9"/>
  <c r="FL22" i="9"/>
  <c r="FL21" i="9"/>
  <c r="FL19" i="9"/>
  <c r="FL18" i="9"/>
  <c r="FL17" i="9"/>
  <c r="FL16" i="9"/>
  <c r="FL15" i="9"/>
  <c r="FL14" i="9"/>
  <c r="FL13" i="9"/>
  <c r="FL12" i="9"/>
  <c r="FL11" i="9"/>
  <c r="FL10" i="9"/>
  <c r="FL9" i="9"/>
  <c r="FL20" i="9"/>
  <c r="FL25" i="9"/>
  <c r="FL26" i="9"/>
  <c r="FK37" i="9"/>
  <c r="FK44" i="9" s="1"/>
  <c r="FM6" i="9"/>
  <c r="FL5" i="9"/>
  <c r="FH131" i="2"/>
  <c r="FH130" i="2"/>
  <c r="FH129" i="2"/>
  <c r="FH128" i="2"/>
  <c r="FH127" i="2"/>
  <c r="FH126" i="2"/>
  <c r="FH125" i="2"/>
  <c r="FH124" i="2"/>
  <c r="FH123" i="2"/>
  <c r="FH122" i="2"/>
  <c r="FH121" i="2"/>
  <c r="FH120" i="2"/>
  <c r="FH117" i="2"/>
  <c r="FH116" i="2"/>
  <c r="FH114" i="2"/>
  <c r="FH119" i="2"/>
  <c r="FH118" i="2"/>
  <c r="FH115" i="2"/>
  <c r="FH113" i="2"/>
  <c r="FH112" i="2"/>
  <c r="FH111" i="2"/>
  <c r="FH110" i="2"/>
  <c r="FH109" i="2"/>
  <c r="FH108" i="2"/>
  <c r="FH107" i="2"/>
  <c r="FH106" i="2"/>
  <c r="FH105" i="2"/>
  <c r="FD18" i="7"/>
  <c r="FD17" i="7"/>
  <c r="FD16" i="7"/>
  <c r="FG5" i="7"/>
  <c r="FF4" i="7"/>
  <c r="FG69" i="2"/>
  <c r="FH67" i="2"/>
  <c r="FH66" i="2"/>
  <c r="FH65" i="2"/>
  <c r="FH64" i="2"/>
  <c r="FH63" i="2"/>
  <c r="FH62" i="2"/>
  <c r="FH61" i="2"/>
  <c r="FH59" i="2"/>
  <c r="FH56" i="2"/>
  <c r="FH55" i="2"/>
  <c r="FH46" i="2"/>
  <c r="FH45" i="2"/>
  <c r="FH60" i="2"/>
  <c r="FH58" i="2"/>
  <c r="FH57" i="2"/>
  <c r="FH50" i="2"/>
  <c r="FH54" i="2"/>
  <c r="FH53" i="2"/>
  <c r="FH52" i="2"/>
  <c r="FH51" i="2"/>
  <c r="FH43" i="2"/>
  <c r="FH48" i="2"/>
  <c r="FH42" i="2"/>
  <c r="FH41" i="2"/>
  <c r="FH49" i="2"/>
  <c r="FH47" i="2"/>
  <c r="FH44" i="2"/>
  <c r="FH94" i="2"/>
  <c r="FH92" i="2"/>
  <c r="FH96" i="2"/>
  <c r="FH97" i="2"/>
  <c r="FH95" i="2"/>
  <c r="FH89" i="2"/>
  <c r="FH83" i="2"/>
  <c r="FH73" i="2"/>
  <c r="FH91" i="2"/>
  <c r="FH82" i="2"/>
  <c r="FH77" i="2"/>
  <c r="FH88" i="2"/>
  <c r="FH90" i="2"/>
  <c r="FH74" i="2"/>
  <c r="FH75" i="2"/>
  <c r="FH76" i="2"/>
  <c r="FH80" i="2"/>
  <c r="FH81" i="2"/>
  <c r="FH84" i="2"/>
  <c r="FH78" i="2"/>
  <c r="FH79" i="2"/>
  <c r="FH85" i="2"/>
  <c r="FH99" i="2"/>
  <c r="FH98" i="2"/>
  <c r="FH86" i="2"/>
  <c r="FH87" i="2"/>
  <c r="FH93" i="2"/>
  <c r="FG133" i="2"/>
  <c r="FG101" i="2"/>
  <c r="FG170" i="2" s="1"/>
  <c r="BB59" i="11" s="1"/>
  <c r="FH32" i="2"/>
  <c r="BC37" i="11" s="1"/>
  <c r="FH30" i="2"/>
  <c r="BC35" i="11" s="1"/>
  <c r="FH26" i="2"/>
  <c r="BC31" i="11" s="1"/>
  <c r="FH16" i="2"/>
  <c r="BC21" i="11" s="1"/>
  <c r="FH25" i="2"/>
  <c r="BC30" i="11" s="1"/>
  <c r="FH23" i="2"/>
  <c r="BC28" i="11" s="1"/>
  <c r="FH13" i="2"/>
  <c r="BC18" i="11" s="1"/>
  <c r="FH22" i="2"/>
  <c r="BC27" i="11" s="1"/>
  <c r="FH14" i="2"/>
  <c r="BC19" i="11" s="1"/>
  <c r="FH10" i="2"/>
  <c r="BC15" i="11" s="1"/>
  <c r="FH27" i="2"/>
  <c r="BC32" i="11" s="1"/>
  <c r="FH19" i="2"/>
  <c r="BC24" i="11" s="1"/>
  <c r="FH15" i="2"/>
  <c r="BC20" i="11" s="1"/>
  <c r="FH12" i="2"/>
  <c r="BC17" i="11" s="1"/>
  <c r="FH11" i="2"/>
  <c r="BC16" i="11" s="1"/>
  <c r="FH28" i="2"/>
  <c r="BC33" i="11" s="1"/>
  <c r="FH9" i="2"/>
  <c r="BC14" i="11" s="1"/>
  <c r="FH18" i="2"/>
  <c r="BC23" i="11" s="1"/>
  <c r="FH35" i="2"/>
  <c r="BC40" i="11" s="1"/>
  <c r="FH34" i="2"/>
  <c r="BC39" i="11" s="1"/>
  <c r="FH29" i="2"/>
  <c r="BC34" i="11" s="1"/>
  <c r="FH24" i="2"/>
  <c r="BC29" i="11" s="1"/>
  <c r="FH20" i="2"/>
  <c r="BC25" i="11" s="1"/>
  <c r="FH5" i="2"/>
  <c r="FH33" i="2"/>
  <c r="BC38" i="11" s="1"/>
  <c r="FH31" i="2"/>
  <c r="BC36" i="11" s="1"/>
  <c r="FH21" i="2"/>
  <c r="BC26" i="11" s="1"/>
  <c r="FH17" i="2"/>
  <c r="BC22" i="11" s="1"/>
  <c r="FG37" i="2"/>
  <c r="FG173" i="2" s="1"/>
  <c r="FI6" i="2"/>
  <c r="FR60" i="11" l="1"/>
  <c r="FI267" i="2"/>
  <c r="FI269" i="2"/>
  <c r="FI257" i="2"/>
  <c r="FI266" i="2"/>
  <c r="FI263" i="2"/>
  <c r="FI265" i="2"/>
  <c r="FI264" i="2"/>
  <c r="FI261" i="2"/>
  <c r="FI262" i="2"/>
  <c r="FK46" i="9"/>
  <c r="FM55" i="9"/>
  <c r="FF5" i="10"/>
  <c r="FE4" i="10"/>
  <c r="FI218" i="2"/>
  <c r="BC76" i="11" s="1"/>
  <c r="BC42" i="11"/>
  <c r="FL75" i="9"/>
  <c r="FL92" i="9" s="1"/>
  <c r="FK43" i="9"/>
  <c r="FM42" i="9"/>
  <c r="FM41" i="9"/>
  <c r="FK60" i="9"/>
  <c r="FK84" i="9"/>
  <c r="FJ81" i="9"/>
  <c r="FL52" i="9"/>
  <c r="FL54" i="9"/>
  <c r="FL86" i="9" s="1"/>
  <c r="FL87" i="9"/>
  <c r="FM59" i="9"/>
  <c r="FM50" i="9"/>
  <c r="FE240" i="2"/>
  <c r="FE169" i="2"/>
  <c r="AY58" i="11" s="1"/>
  <c r="FF171" i="2"/>
  <c r="FG234" i="2"/>
  <c r="FG251" i="2" s="1"/>
  <c r="FG167" i="2"/>
  <c r="FS11" i="11"/>
  <c r="FR10" i="11"/>
  <c r="FF18" i="10"/>
  <c r="FF17" i="10"/>
  <c r="FF16" i="10"/>
  <c r="FM39" i="9"/>
  <c r="FM35" i="9"/>
  <c r="FM34" i="9"/>
  <c r="FM33" i="9"/>
  <c r="FM32" i="9"/>
  <c r="FM31" i="9"/>
  <c r="FM30" i="9"/>
  <c r="FM29" i="9"/>
  <c r="FM28" i="9"/>
  <c r="FM27" i="9"/>
  <c r="FM20" i="9"/>
  <c r="FM24" i="9"/>
  <c r="FM23" i="9"/>
  <c r="FM22" i="9"/>
  <c r="FM21" i="9"/>
  <c r="FM19" i="9"/>
  <c r="FM18" i="9"/>
  <c r="FM17" i="9"/>
  <c r="FM16" i="9"/>
  <c r="FM15" i="9"/>
  <c r="FM10" i="9"/>
  <c r="FM14" i="9"/>
  <c r="FM13" i="9"/>
  <c r="FM12" i="9"/>
  <c r="FM11" i="9"/>
  <c r="FM9" i="9"/>
  <c r="FM26" i="9"/>
  <c r="FM25" i="9"/>
  <c r="FM5" i="9"/>
  <c r="FN6" i="9"/>
  <c r="FL37" i="9"/>
  <c r="FL44" i="9" s="1"/>
  <c r="FI131" i="2"/>
  <c r="FI130" i="2"/>
  <c r="FI129" i="2"/>
  <c r="FI128" i="2"/>
  <c r="FI127" i="2"/>
  <c r="FI126" i="2"/>
  <c r="FI125" i="2"/>
  <c r="FI124" i="2"/>
  <c r="FI123" i="2"/>
  <c r="FI122" i="2"/>
  <c r="FI121" i="2"/>
  <c r="FI120" i="2"/>
  <c r="FI118" i="2"/>
  <c r="FI117" i="2"/>
  <c r="FI114" i="2"/>
  <c r="FI119" i="2"/>
  <c r="FI116" i="2"/>
  <c r="FI115" i="2"/>
  <c r="FI113" i="2"/>
  <c r="FI112" i="2"/>
  <c r="FI111" i="2"/>
  <c r="FI110" i="2"/>
  <c r="FI109" i="2"/>
  <c r="FI108" i="2"/>
  <c r="FI107" i="2"/>
  <c r="FI106" i="2"/>
  <c r="FI105" i="2"/>
  <c r="FE18" i="7"/>
  <c r="FE17" i="7"/>
  <c r="FE16" i="7"/>
  <c r="FG4" i="7"/>
  <c r="FH5" i="7"/>
  <c r="FH69" i="2"/>
  <c r="FI67" i="2"/>
  <c r="FI66" i="2"/>
  <c r="FI65" i="2"/>
  <c r="FI64" i="2"/>
  <c r="FI63" i="2"/>
  <c r="FI62" i="2"/>
  <c r="FI61" i="2"/>
  <c r="FI59" i="2"/>
  <c r="FI56" i="2"/>
  <c r="FI55" i="2"/>
  <c r="FI60" i="2"/>
  <c r="FI58" i="2"/>
  <c r="FI57" i="2"/>
  <c r="FI54" i="2"/>
  <c r="FI53" i="2"/>
  <c r="FI52" i="2"/>
  <c r="FI51" i="2"/>
  <c r="FI49" i="2"/>
  <c r="FI48" i="2"/>
  <c r="FI42" i="2"/>
  <c r="FI41" i="2"/>
  <c r="FI50" i="2"/>
  <c r="FI44" i="2"/>
  <c r="FI47" i="2"/>
  <c r="FI46" i="2"/>
  <c r="FI45" i="2"/>
  <c r="FI43" i="2"/>
  <c r="FI80" i="2"/>
  <c r="FI89" i="2"/>
  <c r="FI73" i="2"/>
  <c r="FI96" i="2"/>
  <c r="FI95" i="2"/>
  <c r="FI90" i="2"/>
  <c r="FI92" i="2"/>
  <c r="FI88" i="2"/>
  <c r="FI74" i="2"/>
  <c r="FI75" i="2"/>
  <c r="FI76" i="2"/>
  <c r="FI84" i="2"/>
  <c r="FI85" i="2"/>
  <c r="FI86" i="2"/>
  <c r="FI87" i="2"/>
  <c r="FI91" i="2"/>
  <c r="FI93" i="2"/>
  <c r="FI94" i="2"/>
  <c r="FI97" i="2"/>
  <c r="FI98" i="2"/>
  <c r="FI99" i="2"/>
  <c r="FI83" i="2"/>
  <c r="FI77" i="2"/>
  <c r="FI81" i="2"/>
  <c r="FI78" i="2"/>
  <c r="FI79" i="2"/>
  <c r="FI82" i="2"/>
  <c r="FH133" i="2"/>
  <c r="FH101" i="2"/>
  <c r="FI13" i="2"/>
  <c r="BD18" i="11" s="1"/>
  <c r="FI23" i="2"/>
  <c r="BD28" i="11" s="1"/>
  <c r="FI22" i="2"/>
  <c r="BD27" i="11" s="1"/>
  <c r="FI11" i="2"/>
  <c r="BD16" i="11" s="1"/>
  <c r="FI30" i="2"/>
  <c r="BD35" i="11" s="1"/>
  <c r="FI31" i="2"/>
  <c r="BD36" i="11" s="1"/>
  <c r="FI29" i="2"/>
  <c r="BD34" i="11" s="1"/>
  <c r="FI21" i="2"/>
  <c r="BD26" i="11" s="1"/>
  <c r="FI19" i="2"/>
  <c r="BD24" i="11" s="1"/>
  <c r="FI10" i="2"/>
  <c r="BD15" i="11" s="1"/>
  <c r="FI32" i="2"/>
  <c r="BD37" i="11" s="1"/>
  <c r="FI12" i="2"/>
  <c r="BD17" i="11" s="1"/>
  <c r="FI26" i="2"/>
  <c r="BD31" i="11" s="1"/>
  <c r="FI28" i="2"/>
  <c r="BD33" i="11" s="1"/>
  <c r="FI27" i="2"/>
  <c r="BD32" i="11" s="1"/>
  <c r="FI25" i="2"/>
  <c r="BD30" i="11" s="1"/>
  <c r="FI24" i="2"/>
  <c r="BD29" i="11" s="1"/>
  <c r="FI5" i="2"/>
  <c r="FI33" i="2"/>
  <c r="BD38" i="11" s="1"/>
  <c r="FI17" i="2"/>
  <c r="BD22" i="11" s="1"/>
  <c r="FI15" i="2"/>
  <c r="BD20" i="11" s="1"/>
  <c r="FI35" i="2"/>
  <c r="BD40" i="11" s="1"/>
  <c r="FI34" i="2"/>
  <c r="BD39" i="11" s="1"/>
  <c r="FI20" i="2"/>
  <c r="BD25" i="11" s="1"/>
  <c r="FI18" i="2"/>
  <c r="BD23" i="11" s="1"/>
  <c r="FI16" i="2"/>
  <c r="BD21" i="11" s="1"/>
  <c r="FI14" i="2"/>
  <c r="BD19" i="11" s="1"/>
  <c r="FI9" i="2"/>
  <c r="BD14" i="11" s="1"/>
  <c r="FH37" i="2"/>
  <c r="FH173" i="2" s="1"/>
  <c r="FJ6" i="2"/>
  <c r="FS60" i="11" l="1"/>
  <c r="FI271" i="2"/>
  <c r="FJ267" i="2"/>
  <c r="FJ269" i="2"/>
  <c r="FJ257" i="2"/>
  <c r="FJ266" i="2"/>
  <c r="FJ261" i="2"/>
  <c r="FJ265" i="2"/>
  <c r="FJ264" i="2"/>
  <c r="FJ263" i="2"/>
  <c r="FJ262" i="2"/>
  <c r="FN55" i="9"/>
  <c r="FL46" i="9"/>
  <c r="FF4" i="10"/>
  <c r="FG5" i="10"/>
  <c r="FJ218" i="2"/>
  <c r="BD76" i="11" s="1"/>
  <c r="FH170" i="2"/>
  <c r="BC59" i="11" s="1"/>
  <c r="BD42" i="11"/>
  <c r="FM75" i="9"/>
  <c r="FM92" i="9" s="1"/>
  <c r="FL43" i="9"/>
  <c r="FN42" i="9"/>
  <c r="FN41" i="9"/>
  <c r="FL60" i="9"/>
  <c r="FL84" i="9"/>
  <c r="FK81" i="9"/>
  <c r="FM52" i="9"/>
  <c r="FM87" i="9"/>
  <c r="FM54" i="9"/>
  <c r="FM86" i="9" s="1"/>
  <c r="FN59" i="9"/>
  <c r="FN50" i="9"/>
  <c r="FF240" i="2"/>
  <c r="FF169" i="2"/>
  <c r="AZ58" i="11" s="1"/>
  <c r="FG171" i="2"/>
  <c r="FH234" i="2"/>
  <c r="FH251" i="2" s="1"/>
  <c r="FH167" i="2"/>
  <c r="FT11" i="11"/>
  <c r="FS10" i="11"/>
  <c r="FG18" i="10"/>
  <c r="FG17" i="10"/>
  <c r="FG16" i="10"/>
  <c r="FN39" i="9"/>
  <c r="FN35" i="9"/>
  <c r="FN34" i="9"/>
  <c r="FN33" i="9"/>
  <c r="FN32" i="9"/>
  <c r="FN31" i="9"/>
  <c r="FN30" i="9"/>
  <c r="FN25" i="9"/>
  <c r="FN20" i="9"/>
  <c r="FN29" i="9"/>
  <c r="FN28" i="9"/>
  <c r="FN27" i="9"/>
  <c r="FN24" i="9"/>
  <c r="FN23" i="9"/>
  <c r="FN22" i="9"/>
  <c r="FN21" i="9"/>
  <c r="FN19" i="9"/>
  <c r="FN18" i="9"/>
  <c r="FN17" i="9"/>
  <c r="FN16" i="9"/>
  <c r="FN15" i="9"/>
  <c r="FN10" i="9"/>
  <c r="FN14" i="9"/>
  <c r="FN13" i="9"/>
  <c r="FN12" i="9"/>
  <c r="FN11" i="9"/>
  <c r="FN9" i="9"/>
  <c r="FN26" i="9"/>
  <c r="FN5" i="9"/>
  <c r="FO6" i="9"/>
  <c r="FM37" i="9"/>
  <c r="FM44" i="9" s="1"/>
  <c r="FJ131" i="2"/>
  <c r="FJ130" i="2"/>
  <c r="FJ129" i="2"/>
  <c r="FJ128" i="2"/>
  <c r="FJ127" i="2"/>
  <c r="FJ126" i="2"/>
  <c r="FJ125" i="2"/>
  <c r="FJ124" i="2"/>
  <c r="FJ123" i="2"/>
  <c r="FJ122" i="2"/>
  <c r="FJ121" i="2"/>
  <c r="FJ120" i="2"/>
  <c r="FJ118" i="2"/>
  <c r="FJ116" i="2"/>
  <c r="FJ119" i="2"/>
  <c r="FJ117" i="2"/>
  <c r="FJ115" i="2"/>
  <c r="FJ114" i="2"/>
  <c r="FJ113" i="2"/>
  <c r="FJ112" i="2"/>
  <c r="FJ111" i="2"/>
  <c r="FJ110" i="2"/>
  <c r="FJ109" i="2"/>
  <c r="FJ108" i="2"/>
  <c r="FJ107" i="2"/>
  <c r="FJ106" i="2"/>
  <c r="FJ105" i="2"/>
  <c r="FF18" i="7"/>
  <c r="FF17" i="7"/>
  <c r="FF16" i="7"/>
  <c r="FI5" i="7"/>
  <c r="FH4" i="7"/>
  <c r="FI69" i="2"/>
  <c r="FJ67" i="2"/>
  <c r="FJ66" i="2"/>
  <c r="FJ65" i="2"/>
  <c r="FJ64" i="2"/>
  <c r="FJ63" i="2"/>
  <c r="FJ62" i="2"/>
  <c r="FJ61" i="2"/>
  <c r="FJ59" i="2"/>
  <c r="FJ56" i="2"/>
  <c r="FJ55" i="2"/>
  <c r="FJ50" i="2"/>
  <c r="FJ45" i="2"/>
  <c r="FJ60" i="2"/>
  <c r="FJ58" i="2"/>
  <c r="FJ57" i="2"/>
  <c r="FJ49" i="2"/>
  <c r="FJ43" i="2"/>
  <c r="FJ54" i="2"/>
  <c r="FJ53" i="2"/>
  <c r="FJ52" i="2"/>
  <c r="FJ51" i="2"/>
  <c r="FJ48" i="2"/>
  <c r="FJ42" i="2"/>
  <c r="FJ41" i="2"/>
  <c r="FJ44" i="2"/>
  <c r="FJ47" i="2"/>
  <c r="FJ46" i="2"/>
  <c r="FJ96" i="2"/>
  <c r="FJ89" i="2"/>
  <c r="FJ95" i="2"/>
  <c r="FJ97" i="2"/>
  <c r="FJ73" i="2"/>
  <c r="FJ88" i="2"/>
  <c r="FJ83" i="2"/>
  <c r="FJ79" i="2"/>
  <c r="FJ91" i="2"/>
  <c r="FJ74" i="2"/>
  <c r="FJ82" i="2"/>
  <c r="FJ75" i="2"/>
  <c r="FJ76" i="2"/>
  <c r="FJ77" i="2"/>
  <c r="FJ84" i="2"/>
  <c r="FJ85" i="2"/>
  <c r="FJ81" i="2"/>
  <c r="FJ86" i="2"/>
  <c r="FJ87" i="2"/>
  <c r="FJ90" i="2"/>
  <c r="FJ80" i="2"/>
  <c r="FJ78" i="2"/>
  <c r="FJ99" i="2"/>
  <c r="FJ92" i="2"/>
  <c r="FJ98" i="2"/>
  <c r="FJ93" i="2"/>
  <c r="FJ94" i="2"/>
  <c r="FI101" i="2"/>
  <c r="FI133" i="2"/>
  <c r="FJ27" i="2"/>
  <c r="BE32" i="11" s="1"/>
  <c r="FJ25" i="2"/>
  <c r="BE30" i="11" s="1"/>
  <c r="FJ9" i="2"/>
  <c r="BE14" i="11" s="1"/>
  <c r="FJ19" i="2"/>
  <c r="BE24" i="11" s="1"/>
  <c r="FJ16" i="2"/>
  <c r="BE21" i="11" s="1"/>
  <c r="FJ28" i="2"/>
  <c r="BE33" i="11" s="1"/>
  <c r="FJ26" i="2"/>
  <c r="BE31" i="11" s="1"/>
  <c r="FJ14" i="2"/>
  <c r="BE19" i="11" s="1"/>
  <c r="FJ22" i="2"/>
  <c r="BE27" i="11" s="1"/>
  <c r="FJ20" i="2"/>
  <c r="BE25" i="11" s="1"/>
  <c r="FJ11" i="2"/>
  <c r="BE16" i="11" s="1"/>
  <c r="FJ10" i="2"/>
  <c r="BE15" i="11" s="1"/>
  <c r="FJ13" i="2"/>
  <c r="BE18" i="11" s="1"/>
  <c r="FJ21" i="2"/>
  <c r="BE26" i="11" s="1"/>
  <c r="FJ15" i="2"/>
  <c r="BE20" i="11" s="1"/>
  <c r="FJ31" i="2"/>
  <c r="BE36" i="11" s="1"/>
  <c r="FJ24" i="2"/>
  <c r="BE29" i="11" s="1"/>
  <c r="FJ23" i="2"/>
  <c r="BE28" i="11" s="1"/>
  <c r="FJ35" i="2"/>
  <c r="BE40" i="11" s="1"/>
  <c r="FJ34" i="2"/>
  <c r="BE39" i="11" s="1"/>
  <c r="FJ32" i="2"/>
  <c r="BE37" i="11" s="1"/>
  <c r="FJ30" i="2"/>
  <c r="BE35" i="11" s="1"/>
  <c r="FJ29" i="2"/>
  <c r="BE34" i="11" s="1"/>
  <c r="FJ12" i="2"/>
  <c r="BE17" i="11" s="1"/>
  <c r="FJ5" i="2"/>
  <c r="FJ33" i="2"/>
  <c r="BE38" i="11" s="1"/>
  <c r="FJ17" i="2"/>
  <c r="BE22" i="11" s="1"/>
  <c r="FJ18" i="2"/>
  <c r="BE23" i="11" s="1"/>
  <c r="FI37" i="2"/>
  <c r="FI173" i="2" s="1"/>
  <c r="FK6" i="2"/>
  <c r="FT60" i="11" l="1"/>
  <c r="FJ271" i="2"/>
  <c r="FK267" i="2"/>
  <c r="FK269" i="2"/>
  <c r="FK257" i="2"/>
  <c r="FK266" i="2"/>
  <c r="FK263" i="2"/>
  <c r="FK265" i="2"/>
  <c r="FK264" i="2"/>
  <c r="FK261" i="2"/>
  <c r="FK262" i="2"/>
  <c r="FO55" i="9"/>
  <c r="FM46" i="9"/>
  <c r="FH5" i="10"/>
  <c r="FG4" i="10"/>
  <c r="FK218" i="2"/>
  <c r="BE76" i="11" s="1"/>
  <c r="FI170" i="2"/>
  <c r="BD59" i="11" s="1"/>
  <c r="BE42" i="11"/>
  <c r="FN75" i="9"/>
  <c r="FN92" i="9" s="1"/>
  <c r="FM43" i="9"/>
  <c r="FO42" i="9"/>
  <c r="FO41" i="9"/>
  <c r="FM60" i="9"/>
  <c r="FM84" i="9"/>
  <c r="FN52" i="9"/>
  <c r="FN54" i="9"/>
  <c r="FN86" i="9" s="1"/>
  <c r="FN87" i="9"/>
  <c r="FL81" i="9"/>
  <c r="FO59" i="9"/>
  <c r="FO50" i="9"/>
  <c r="FG240" i="2"/>
  <c r="FG169" i="2"/>
  <c r="BA58" i="11" s="1"/>
  <c r="FH171" i="2"/>
  <c r="FI234" i="2"/>
  <c r="FI251" i="2" s="1"/>
  <c r="FI167" i="2"/>
  <c r="FU11" i="11"/>
  <c r="FT10" i="11"/>
  <c r="FH18" i="10"/>
  <c r="FH17" i="10"/>
  <c r="FH16" i="10"/>
  <c r="FO39" i="9"/>
  <c r="FO35" i="9"/>
  <c r="FO34" i="9"/>
  <c r="FO33" i="9"/>
  <c r="FO32" i="9"/>
  <c r="FO31" i="9"/>
  <c r="FO30" i="9"/>
  <c r="FO29" i="9"/>
  <c r="FO28" i="9"/>
  <c r="FO27" i="9"/>
  <c r="FO24" i="9"/>
  <c r="FO23" i="9"/>
  <c r="FO22" i="9"/>
  <c r="FO21" i="9"/>
  <c r="FO20" i="9"/>
  <c r="FO19" i="9"/>
  <c r="FO18" i="9"/>
  <c r="FO17" i="9"/>
  <c r="FO16" i="9"/>
  <c r="FO15" i="9"/>
  <c r="FO10" i="9"/>
  <c r="FO14" i="9"/>
  <c r="FO13" i="9"/>
  <c r="FO12" i="9"/>
  <c r="FO11" i="9"/>
  <c r="FO9" i="9"/>
  <c r="FO25" i="9"/>
  <c r="FO26" i="9"/>
  <c r="FP6" i="9"/>
  <c r="FO5" i="9"/>
  <c r="FN37" i="9"/>
  <c r="FN44" i="9" s="1"/>
  <c r="FK131" i="2"/>
  <c r="FK130" i="2"/>
  <c r="FK129" i="2"/>
  <c r="FK128" i="2"/>
  <c r="FK127" i="2"/>
  <c r="FK126" i="2"/>
  <c r="FK125" i="2"/>
  <c r="FK124" i="2"/>
  <c r="FK123" i="2"/>
  <c r="FK122" i="2"/>
  <c r="FK121" i="2"/>
  <c r="FK120" i="2"/>
  <c r="FK117" i="2"/>
  <c r="FK116" i="2"/>
  <c r="FK114" i="2"/>
  <c r="FK119" i="2"/>
  <c r="FK118" i="2"/>
  <c r="FK115" i="2"/>
  <c r="FK113" i="2"/>
  <c r="FK112" i="2"/>
  <c r="FK111" i="2"/>
  <c r="FK110" i="2"/>
  <c r="FK109" i="2"/>
  <c r="FK108" i="2"/>
  <c r="FK107" i="2"/>
  <c r="FK106" i="2"/>
  <c r="FK105" i="2"/>
  <c r="FG18" i="7"/>
  <c r="FG17" i="7"/>
  <c r="FG16" i="7"/>
  <c r="FJ69" i="2"/>
  <c r="FJ5" i="7"/>
  <c r="FI4" i="7"/>
  <c r="FK67" i="2"/>
  <c r="FK66" i="2"/>
  <c r="FK65" i="2"/>
  <c r="FK64" i="2"/>
  <c r="FK63" i="2"/>
  <c r="FK62" i="2"/>
  <c r="FK61" i="2"/>
  <c r="FK59" i="2"/>
  <c r="FK56" i="2"/>
  <c r="FK55" i="2"/>
  <c r="FK60" i="2"/>
  <c r="FK58" i="2"/>
  <c r="FK57" i="2"/>
  <c r="FK47" i="2"/>
  <c r="FK44" i="2"/>
  <c r="FK54" i="2"/>
  <c r="FK53" i="2"/>
  <c r="FK52" i="2"/>
  <c r="FK51" i="2"/>
  <c r="FK50" i="2"/>
  <c r="FK45" i="2"/>
  <c r="FK43" i="2"/>
  <c r="FK48" i="2"/>
  <c r="FK42" i="2"/>
  <c r="FK41" i="2"/>
  <c r="FK46" i="2"/>
  <c r="FK49" i="2"/>
  <c r="FK98" i="2"/>
  <c r="FK91" i="2"/>
  <c r="FK92" i="2"/>
  <c r="FK95" i="2"/>
  <c r="FK94" i="2"/>
  <c r="FK97" i="2"/>
  <c r="FK96" i="2"/>
  <c r="FK77" i="2"/>
  <c r="FK81" i="2"/>
  <c r="FK89" i="2"/>
  <c r="FK83" i="2"/>
  <c r="FK78" i="2"/>
  <c r="FK73" i="2"/>
  <c r="FK90" i="2"/>
  <c r="FK88" i="2"/>
  <c r="FK74" i="2"/>
  <c r="FK75" i="2"/>
  <c r="FK76" i="2"/>
  <c r="FK82" i="2"/>
  <c r="FK84" i="2"/>
  <c r="FK80" i="2"/>
  <c r="FK85" i="2"/>
  <c r="FK79" i="2"/>
  <c r="FK99" i="2"/>
  <c r="FK86" i="2"/>
  <c r="FK87" i="2"/>
  <c r="FK93" i="2"/>
  <c r="FJ133" i="2"/>
  <c r="FJ101" i="2"/>
  <c r="FK30" i="2"/>
  <c r="BF35" i="11" s="1"/>
  <c r="FK22" i="2"/>
  <c r="BF27" i="11" s="1"/>
  <c r="FK18" i="2"/>
  <c r="BF23" i="11" s="1"/>
  <c r="FK31" i="2"/>
  <c r="BF36" i="11" s="1"/>
  <c r="FK28" i="2"/>
  <c r="BF33" i="11" s="1"/>
  <c r="FK25" i="2"/>
  <c r="BF30" i="11" s="1"/>
  <c r="FK29" i="2"/>
  <c r="BF34" i="11" s="1"/>
  <c r="FK23" i="2"/>
  <c r="BF28" i="11" s="1"/>
  <c r="FK21" i="2"/>
  <c r="BF26" i="11" s="1"/>
  <c r="FK19" i="2"/>
  <c r="BF24" i="11" s="1"/>
  <c r="FK10" i="2"/>
  <c r="BF15" i="11" s="1"/>
  <c r="FK9" i="2"/>
  <c r="BF14" i="11" s="1"/>
  <c r="FK20" i="2"/>
  <c r="BF25" i="11" s="1"/>
  <c r="FK14" i="2"/>
  <c r="BF19" i="11" s="1"/>
  <c r="FK16" i="2"/>
  <c r="BF21" i="11" s="1"/>
  <c r="FK17" i="2"/>
  <c r="BF22" i="11" s="1"/>
  <c r="FK27" i="2"/>
  <c r="BF32" i="11" s="1"/>
  <c r="FK26" i="2"/>
  <c r="BF31" i="11" s="1"/>
  <c r="FK13" i="2"/>
  <c r="BF18" i="11" s="1"/>
  <c r="FK33" i="2"/>
  <c r="BF38" i="11" s="1"/>
  <c r="FK24" i="2"/>
  <c r="BF29" i="11" s="1"/>
  <c r="FK11" i="2"/>
  <c r="BF16" i="11" s="1"/>
  <c r="FK5" i="2"/>
  <c r="FK35" i="2"/>
  <c r="BF40" i="11" s="1"/>
  <c r="FK34" i="2"/>
  <c r="BF39" i="11" s="1"/>
  <c r="FK32" i="2"/>
  <c r="BF37" i="11" s="1"/>
  <c r="FK12" i="2"/>
  <c r="BF17" i="11" s="1"/>
  <c r="FK15" i="2"/>
  <c r="BF20" i="11" s="1"/>
  <c r="FJ37" i="2"/>
  <c r="FJ173" i="2" s="1"/>
  <c r="FL6" i="2"/>
  <c r="FU60" i="11" l="1"/>
  <c r="FK271" i="2"/>
  <c r="FL267" i="2"/>
  <c r="FL269" i="2"/>
  <c r="FL257" i="2"/>
  <c r="FL266" i="2"/>
  <c r="FL263" i="2"/>
  <c r="FL261" i="2"/>
  <c r="FL265" i="2"/>
  <c r="FL264" i="2"/>
  <c r="FL262" i="2"/>
  <c r="FP55" i="9"/>
  <c r="FN46" i="9"/>
  <c r="FI5" i="10"/>
  <c r="FH4" i="10"/>
  <c r="FL218" i="2"/>
  <c r="BF76" i="11" s="1"/>
  <c r="FJ170" i="2"/>
  <c r="BE59" i="11" s="1"/>
  <c r="BF42" i="11"/>
  <c r="FO75" i="9"/>
  <c r="FO92" i="9" s="1"/>
  <c r="FN43" i="9"/>
  <c r="FP42" i="9"/>
  <c r="FP41" i="9"/>
  <c r="FN60" i="9"/>
  <c r="FN84" i="9"/>
  <c r="FO52" i="9"/>
  <c r="FO87" i="9"/>
  <c r="FO54" i="9"/>
  <c r="FO86" i="9" s="1"/>
  <c r="FM81" i="9"/>
  <c r="FP59" i="9"/>
  <c r="FP50" i="9"/>
  <c r="FH240" i="2"/>
  <c r="FH169" i="2"/>
  <c r="BB58" i="11" s="1"/>
  <c r="FI171" i="2"/>
  <c r="FJ234" i="2"/>
  <c r="FJ251" i="2" s="1"/>
  <c r="FJ167" i="2"/>
  <c r="FV11" i="11"/>
  <c r="FU10" i="11"/>
  <c r="FI18" i="10"/>
  <c r="FI17" i="10"/>
  <c r="FI16" i="10"/>
  <c r="FP39" i="9"/>
  <c r="FP35" i="9"/>
  <c r="FP34" i="9"/>
  <c r="FP33" i="9"/>
  <c r="FP32" i="9"/>
  <c r="FP31" i="9"/>
  <c r="FP30" i="9"/>
  <c r="FP26" i="9"/>
  <c r="FP29" i="9"/>
  <c r="FP28" i="9"/>
  <c r="FP27" i="9"/>
  <c r="FP24" i="9"/>
  <c r="FP23" i="9"/>
  <c r="FP22" i="9"/>
  <c r="FP21" i="9"/>
  <c r="FP20" i="9"/>
  <c r="FP19" i="9"/>
  <c r="FP18" i="9"/>
  <c r="FP17" i="9"/>
  <c r="FP16" i="9"/>
  <c r="FP15" i="9"/>
  <c r="FP10" i="9"/>
  <c r="FP14" i="9"/>
  <c r="FP13" i="9"/>
  <c r="FP12" i="9"/>
  <c r="FP11" i="9"/>
  <c r="FP9" i="9"/>
  <c r="FP25" i="9"/>
  <c r="FP5" i="9"/>
  <c r="FQ6" i="9"/>
  <c r="FO37" i="9"/>
  <c r="FO44" i="9" s="1"/>
  <c r="FL131" i="2"/>
  <c r="FL130" i="2"/>
  <c r="FL129" i="2"/>
  <c r="FL128" i="2"/>
  <c r="FL127" i="2"/>
  <c r="FL126" i="2"/>
  <c r="FL125" i="2"/>
  <c r="FL124" i="2"/>
  <c r="FL123" i="2"/>
  <c r="FL122" i="2"/>
  <c r="FL121" i="2"/>
  <c r="FL120" i="2"/>
  <c r="FL118" i="2"/>
  <c r="FL117" i="2"/>
  <c r="FL119" i="2"/>
  <c r="FL116" i="2"/>
  <c r="FL115" i="2"/>
  <c r="FL114" i="2"/>
  <c r="FL113" i="2"/>
  <c r="FL112" i="2"/>
  <c r="FL111" i="2"/>
  <c r="FL110" i="2"/>
  <c r="FL109" i="2"/>
  <c r="FL108" i="2"/>
  <c r="FL107" i="2"/>
  <c r="FL106" i="2"/>
  <c r="FL105" i="2"/>
  <c r="FH18" i="7"/>
  <c r="FH17" i="7"/>
  <c r="FH16" i="7"/>
  <c r="FJ4" i="7"/>
  <c r="FK5" i="7"/>
  <c r="FK69" i="2"/>
  <c r="FL67" i="2"/>
  <c r="FL66" i="2"/>
  <c r="FL65" i="2"/>
  <c r="FL64" i="2"/>
  <c r="FL63" i="2"/>
  <c r="FL62" i="2"/>
  <c r="FL61" i="2"/>
  <c r="FL59" i="2"/>
  <c r="FL56" i="2"/>
  <c r="FL55" i="2"/>
  <c r="FL49" i="2"/>
  <c r="FL60" i="2"/>
  <c r="FL58" i="2"/>
  <c r="FL57" i="2"/>
  <c r="FL46" i="2"/>
  <c r="FL54" i="2"/>
  <c r="FL53" i="2"/>
  <c r="FL52" i="2"/>
  <c r="FL51" i="2"/>
  <c r="FL50" i="2"/>
  <c r="FL48" i="2"/>
  <c r="FL47" i="2"/>
  <c r="FL42" i="2"/>
  <c r="FL41" i="2"/>
  <c r="FL43" i="2"/>
  <c r="FL44" i="2"/>
  <c r="FL45" i="2"/>
  <c r="FL77" i="2"/>
  <c r="FL91" i="2"/>
  <c r="FL90" i="2"/>
  <c r="FL95" i="2"/>
  <c r="FL94" i="2"/>
  <c r="FL89" i="2"/>
  <c r="FL97" i="2"/>
  <c r="FL96" i="2"/>
  <c r="FL88" i="2"/>
  <c r="FL73" i="2"/>
  <c r="FL74" i="2"/>
  <c r="FL82" i="2"/>
  <c r="FL75" i="2"/>
  <c r="FL76" i="2"/>
  <c r="FL84" i="2"/>
  <c r="FL85" i="2"/>
  <c r="FL86" i="2"/>
  <c r="FL87" i="2"/>
  <c r="FL92" i="2"/>
  <c r="FL81" i="2"/>
  <c r="FL93" i="2"/>
  <c r="FL98" i="2"/>
  <c r="FL99" i="2"/>
  <c r="FL80" i="2"/>
  <c r="FL79" i="2"/>
  <c r="FL78" i="2"/>
  <c r="FL83" i="2"/>
  <c r="FK133" i="2"/>
  <c r="FK101" i="2"/>
  <c r="FL31" i="2"/>
  <c r="BG36" i="11" s="1"/>
  <c r="FL21" i="2"/>
  <c r="BG26" i="11" s="1"/>
  <c r="FL17" i="2"/>
  <c r="BG22" i="11" s="1"/>
  <c r="FL32" i="2"/>
  <c r="BG37" i="11" s="1"/>
  <c r="FL27" i="2"/>
  <c r="BG32" i="11" s="1"/>
  <c r="FL23" i="2"/>
  <c r="BG28" i="11" s="1"/>
  <c r="FL25" i="2"/>
  <c r="BG30" i="11" s="1"/>
  <c r="FL10" i="2"/>
  <c r="BG15" i="11" s="1"/>
  <c r="FL29" i="2"/>
  <c r="BG34" i="11" s="1"/>
  <c r="FL26" i="2"/>
  <c r="BG31" i="11" s="1"/>
  <c r="FL13" i="2"/>
  <c r="BG18" i="11" s="1"/>
  <c r="FL28" i="2"/>
  <c r="BG33" i="11" s="1"/>
  <c r="FL22" i="2"/>
  <c r="BG27" i="11" s="1"/>
  <c r="FL11" i="2"/>
  <c r="BG16" i="11" s="1"/>
  <c r="FL30" i="2"/>
  <c r="BG35" i="11" s="1"/>
  <c r="FL15" i="2"/>
  <c r="BG20" i="11" s="1"/>
  <c r="FL19" i="2"/>
  <c r="BG24" i="11" s="1"/>
  <c r="FL18" i="2"/>
  <c r="BG23" i="11" s="1"/>
  <c r="FL5" i="2"/>
  <c r="FL35" i="2"/>
  <c r="BG40" i="11" s="1"/>
  <c r="FL34" i="2"/>
  <c r="BG39" i="11" s="1"/>
  <c r="FL33" i="2"/>
  <c r="BG38" i="11" s="1"/>
  <c r="FL24" i="2"/>
  <c r="BG29" i="11" s="1"/>
  <c r="FL20" i="2"/>
  <c r="BG25" i="11" s="1"/>
  <c r="FL16" i="2"/>
  <c r="BG21" i="11" s="1"/>
  <c r="FL14" i="2"/>
  <c r="BG19" i="11" s="1"/>
  <c r="FL12" i="2"/>
  <c r="BG17" i="11" s="1"/>
  <c r="FL9" i="2"/>
  <c r="BG14" i="11" s="1"/>
  <c r="FK37" i="2"/>
  <c r="FK173" i="2" s="1"/>
  <c r="FM6" i="2"/>
  <c r="FV60" i="11" l="1"/>
  <c r="FL271" i="2"/>
  <c r="FM267" i="2"/>
  <c r="FM271" i="2" s="1"/>
  <c r="FM269" i="2"/>
  <c r="FM257" i="2"/>
  <c r="FM266" i="2"/>
  <c r="FM261" i="2"/>
  <c r="FM265" i="2"/>
  <c r="FM264" i="2"/>
  <c r="FM263" i="2"/>
  <c r="FM262" i="2"/>
  <c r="FQ55" i="9"/>
  <c r="FO46" i="9"/>
  <c r="FJ5" i="10"/>
  <c r="FI4" i="10"/>
  <c r="FM218" i="2"/>
  <c r="BG76" i="11" s="1"/>
  <c r="FK170" i="2"/>
  <c r="BF59" i="11" s="1"/>
  <c r="BG42" i="11"/>
  <c r="FP75" i="9"/>
  <c r="FP92" i="9" s="1"/>
  <c r="FO43" i="9"/>
  <c r="FQ42" i="9"/>
  <c r="FQ41" i="9"/>
  <c r="FO60" i="9"/>
  <c r="FO84" i="9"/>
  <c r="FP52" i="9"/>
  <c r="FP87" i="9"/>
  <c r="FP54" i="9"/>
  <c r="FP86" i="9" s="1"/>
  <c r="FN81" i="9"/>
  <c r="FQ59" i="9"/>
  <c r="FQ50" i="9"/>
  <c r="FI240" i="2"/>
  <c r="FI169" i="2"/>
  <c r="BC58" i="11" s="1"/>
  <c r="FJ171" i="2"/>
  <c r="FK234" i="2"/>
  <c r="FK251" i="2" s="1"/>
  <c r="FK167" i="2"/>
  <c r="FW11" i="11"/>
  <c r="FV10" i="11"/>
  <c r="FJ18" i="10"/>
  <c r="FJ17" i="10"/>
  <c r="FJ16" i="10"/>
  <c r="FQ39" i="9"/>
  <c r="FQ35" i="9"/>
  <c r="FQ34" i="9"/>
  <c r="FQ33" i="9"/>
  <c r="FQ32" i="9"/>
  <c r="FQ31" i="9"/>
  <c r="FQ30" i="9"/>
  <c r="FQ26" i="9"/>
  <c r="FQ29" i="9"/>
  <c r="FQ28" i="9"/>
  <c r="FQ27" i="9"/>
  <c r="FQ20" i="9"/>
  <c r="FQ24" i="9"/>
  <c r="FQ23" i="9"/>
  <c r="FQ22" i="9"/>
  <c r="FQ21" i="9"/>
  <c r="FQ19" i="9"/>
  <c r="FQ18" i="9"/>
  <c r="FQ17" i="9"/>
  <c r="FQ16" i="9"/>
  <c r="FQ15" i="9"/>
  <c r="FQ14" i="9"/>
  <c r="FQ13" i="9"/>
  <c r="FQ12" i="9"/>
  <c r="FQ11" i="9"/>
  <c r="FQ10" i="9"/>
  <c r="FQ9" i="9"/>
  <c r="FQ25" i="9"/>
  <c r="FP37" i="9"/>
  <c r="FP44" i="9" s="1"/>
  <c r="FQ5" i="9"/>
  <c r="FR6" i="9"/>
  <c r="FM131" i="2"/>
  <c r="FM130" i="2"/>
  <c r="FM129" i="2"/>
  <c r="FM128" i="2"/>
  <c r="FM127" i="2"/>
  <c r="FM126" i="2"/>
  <c r="FM125" i="2"/>
  <c r="FM124" i="2"/>
  <c r="FM123" i="2"/>
  <c r="FM122" i="2"/>
  <c r="FM121" i="2"/>
  <c r="FM120" i="2"/>
  <c r="FM118" i="2"/>
  <c r="FM116" i="2"/>
  <c r="FM114" i="2"/>
  <c r="FM119" i="2"/>
  <c r="FM117" i="2"/>
  <c r="FM115" i="2"/>
  <c r="FM113" i="2"/>
  <c r="FM112" i="2"/>
  <c r="FM111" i="2"/>
  <c r="FM110" i="2"/>
  <c r="FM109" i="2"/>
  <c r="FM108" i="2"/>
  <c r="FM107" i="2"/>
  <c r="FM106" i="2"/>
  <c r="FM105" i="2"/>
  <c r="FI18" i="7"/>
  <c r="FI17" i="7"/>
  <c r="FI16" i="7"/>
  <c r="FK4" i="7"/>
  <c r="FL5" i="7"/>
  <c r="FL69" i="2"/>
  <c r="FM67" i="2"/>
  <c r="FM66" i="2"/>
  <c r="FM65" i="2"/>
  <c r="FM64" i="2"/>
  <c r="FM63" i="2"/>
  <c r="FM62" i="2"/>
  <c r="FM61" i="2"/>
  <c r="FM59" i="2"/>
  <c r="FM56" i="2"/>
  <c r="FM55" i="2"/>
  <c r="FM43" i="2"/>
  <c r="FM60" i="2"/>
  <c r="FM58" i="2"/>
  <c r="FM57" i="2"/>
  <c r="FM50" i="2"/>
  <c r="FM47" i="2"/>
  <c r="FM54" i="2"/>
  <c r="FM53" i="2"/>
  <c r="FM52" i="2"/>
  <c r="FM51" i="2"/>
  <c r="FM49" i="2"/>
  <c r="FM48" i="2"/>
  <c r="FM42" i="2"/>
  <c r="FM41" i="2"/>
  <c r="FM45" i="2"/>
  <c r="FM46" i="2"/>
  <c r="FM44" i="2"/>
  <c r="FM81" i="2"/>
  <c r="FM90" i="2"/>
  <c r="FM73" i="2"/>
  <c r="FM97" i="2"/>
  <c r="FM95" i="2"/>
  <c r="FM88" i="2"/>
  <c r="FM91" i="2"/>
  <c r="FM74" i="2"/>
  <c r="FM89" i="2"/>
  <c r="FM75" i="2"/>
  <c r="FM77" i="2"/>
  <c r="FM76" i="2"/>
  <c r="FM84" i="2"/>
  <c r="FM85" i="2"/>
  <c r="FM86" i="2"/>
  <c r="FM87" i="2"/>
  <c r="FM92" i="2"/>
  <c r="FM93" i="2"/>
  <c r="FM94" i="2"/>
  <c r="FM96" i="2"/>
  <c r="FM98" i="2"/>
  <c r="FM99" i="2"/>
  <c r="FM78" i="2"/>
  <c r="FM83" i="2"/>
  <c r="FM80" i="2"/>
  <c r="FM82" i="2"/>
  <c r="FM79" i="2"/>
  <c r="FL133" i="2"/>
  <c r="FL101" i="2"/>
  <c r="FM15" i="2"/>
  <c r="BH20" i="11" s="1"/>
  <c r="FM28" i="2"/>
  <c r="BH33" i="11" s="1"/>
  <c r="FM30" i="2"/>
  <c r="BH35" i="11" s="1"/>
  <c r="FM13" i="2"/>
  <c r="BH18" i="11" s="1"/>
  <c r="FM11" i="2"/>
  <c r="BH16" i="11" s="1"/>
  <c r="FM27" i="2"/>
  <c r="BH32" i="11" s="1"/>
  <c r="FM32" i="2"/>
  <c r="BH37" i="11" s="1"/>
  <c r="FM31" i="2"/>
  <c r="BH36" i="11" s="1"/>
  <c r="FM16" i="2"/>
  <c r="BH21" i="11" s="1"/>
  <c r="FM12" i="2"/>
  <c r="BH17" i="11" s="1"/>
  <c r="FM21" i="2"/>
  <c r="BH26" i="11" s="1"/>
  <c r="FM24" i="2"/>
  <c r="BH29" i="11" s="1"/>
  <c r="FM26" i="2"/>
  <c r="BH31" i="11" s="1"/>
  <c r="FM25" i="2"/>
  <c r="BH30" i="11" s="1"/>
  <c r="FM22" i="2"/>
  <c r="BH27" i="11" s="1"/>
  <c r="FM20" i="2"/>
  <c r="BH25" i="11" s="1"/>
  <c r="FM18" i="2"/>
  <c r="BH23" i="11" s="1"/>
  <c r="FM9" i="2"/>
  <c r="BH14" i="11" s="1"/>
  <c r="FM23" i="2"/>
  <c r="BH28" i="11" s="1"/>
  <c r="FM19" i="2"/>
  <c r="BH24" i="11" s="1"/>
  <c r="FM35" i="2"/>
  <c r="BH40" i="11" s="1"/>
  <c r="FM33" i="2"/>
  <c r="BH38" i="11" s="1"/>
  <c r="FM5" i="2"/>
  <c r="FM34" i="2"/>
  <c r="BH39" i="11" s="1"/>
  <c r="FM29" i="2"/>
  <c r="BH34" i="11" s="1"/>
  <c r="FM17" i="2"/>
  <c r="BH22" i="11" s="1"/>
  <c r="FM14" i="2"/>
  <c r="BH19" i="11" s="1"/>
  <c r="FM10" i="2"/>
  <c r="BH15" i="11" s="1"/>
  <c r="FL37" i="2"/>
  <c r="FL173" i="2" s="1"/>
  <c r="FN6" i="2"/>
  <c r="FW60" i="11" l="1"/>
  <c r="FN267" i="2"/>
  <c r="FN269" i="2"/>
  <c r="FN257" i="2"/>
  <c r="FN266" i="2"/>
  <c r="FN263" i="2"/>
  <c r="FN265" i="2"/>
  <c r="FN264" i="2"/>
  <c r="FN261" i="2"/>
  <c r="FN262" i="2"/>
  <c r="FP46" i="9"/>
  <c r="FR55" i="9"/>
  <c r="FK5" i="10"/>
  <c r="FJ4" i="10"/>
  <c r="FN218" i="2"/>
  <c r="BH76" i="11" s="1"/>
  <c r="FL170" i="2"/>
  <c r="BG59" i="11" s="1"/>
  <c r="BH42" i="11"/>
  <c r="FQ75" i="9"/>
  <c r="FQ92" i="9" s="1"/>
  <c r="FP43" i="9"/>
  <c r="FR42" i="9"/>
  <c r="FR41" i="9"/>
  <c r="FP60" i="9"/>
  <c r="FP84" i="9"/>
  <c r="FQ52" i="9"/>
  <c r="FQ54" i="9"/>
  <c r="FQ86" i="9" s="1"/>
  <c r="FQ87" i="9"/>
  <c r="FO81" i="9"/>
  <c r="FR59" i="9"/>
  <c r="FR50" i="9"/>
  <c r="FJ240" i="2"/>
  <c r="FJ169" i="2"/>
  <c r="BD58" i="11" s="1"/>
  <c r="FK171" i="2"/>
  <c r="FL234" i="2"/>
  <c r="FL251" i="2" s="1"/>
  <c r="FL167" i="2"/>
  <c r="FX11" i="11"/>
  <c r="FW10" i="11"/>
  <c r="FK18" i="10"/>
  <c r="FK17" i="10"/>
  <c r="FK16" i="10"/>
  <c r="FR39" i="9"/>
  <c r="FR35" i="9"/>
  <c r="FR34" i="9"/>
  <c r="FR33" i="9"/>
  <c r="FR32" i="9"/>
  <c r="FR31" i="9"/>
  <c r="FR30" i="9"/>
  <c r="FR20" i="9"/>
  <c r="FR29" i="9"/>
  <c r="FR28" i="9"/>
  <c r="FR27" i="9"/>
  <c r="FR24" i="9"/>
  <c r="FR23" i="9"/>
  <c r="FR22" i="9"/>
  <c r="FR21" i="9"/>
  <c r="FR19" i="9"/>
  <c r="FR18" i="9"/>
  <c r="FR17" i="9"/>
  <c r="FR16" i="9"/>
  <c r="FR15" i="9"/>
  <c r="FR14" i="9"/>
  <c r="FR13" i="9"/>
  <c r="FR12" i="9"/>
  <c r="FR11" i="9"/>
  <c r="FR10" i="9"/>
  <c r="FR9" i="9"/>
  <c r="FR26" i="9"/>
  <c r="FR25" i="9"/>
  <c r="FS6" i="9"/>
  <c r="FR5" i="9"/>
  <c r="FQ37" i="9"/>
  <c r="FQ44" i="9" s="1"/>
  <c r="FN131" i="2"/>
  <c r="FN130" i="2"/>
  <c r="FN129" i="2"/>
  <c r="FN128" i="2"/>
  <c r="FN127" i="2"/>
  <c r="FN126" i="2"/>
  <c r="FN125" i="2"/>
  <c r="FN124" i="2"/>
  <c r="FN123" i="2"/>
  <c r="FN122" i="2"/>
  <c r="FN121" i="2"/>
  <c r="FN120" i="2"/>
  <c r="FN118" i="2"/>
  <c r="FN117" i="2"/>
  <c r="FN116" i="2"/>
  <c r="FN119" i="2"/>
  <c r="FN115" i="2"/>
  <c r="FN114" i="2"/>
  <c r="FN113" i="2"/>
  <c r="FN112" i="2"/>
  <c r="FN111" i="2"/>
  <c r="FN110" i="2"/>
  <c r="FN109" i="2"/>
  <c r="FN108" i="2"/>
  <c r="FN107" i="2"/>
  <c r="FN106" i="2"/>
  <c r="FN105" i="2"/>
  <c r="FJ18" i="7"/>
  <c r="FJ17" i="7"/>
  <c r="FJ16" i="7"/>
  <c r="FM69" i="2"/>
  <c r="FL4" i="7"/>
  <c r="FM5" i="7"/>
  <c r="FN67" i="2"/>
  <c r="FN66" i="2"/>
  <c r="FN65" i="2"/>
  <c r="FN64" i="2"/>
  <c r="FN63" i="2"/>
  <c r="FN62" i="2"/>
  <c r="FN61" i="2"/>
  <c r="FN59" i="2"/>
  <c r="FN58" i="2"/>
  <c r="FN56" i="2"/>
  <c r="FN55" i="2"/>
  <c r="FN47" i="2"/>
  <c r="FN60" i="2"/>
  <c r="FN57" i="2"/>
  <c r="FN49" i="2"/>
  <c r="FN54" i="2"/>
  <c r="FN53" i="2"/>
  <c r="FN52" i="2"/>
  <c r="FN51" i="2"/>
  <c r="FN45" i="2"/>
  <c r="FN48" i="2"/>
  <c r="FN46" i="2"/>
  <c r="FN42" i="2"/>
  <c r="FN41" i="2"/>
  <c r="FN44" i="2"/>
  <c r="FN50" i="2"/>
  <c r="FN43" i="2"/>
  <c r="FN78" i="2"/>
  <c r="FN81" i="2"/>
  <c r="FN91" i="2"/>
  <c r="FN88" i="2"/>
  <c r="FN95" i="2"/>
  <c r="FN97" i="2"/>
  <c r="FN96" i="2"/>
  <c r="FN90" i="2"/>
  <c r="FN89" i="2"/>
  <c r="FN73" i="2"/>
  <c r="FN74" i="2"/>
  <c r="FN75" i="2"/>
  <c r="FN76" i="2"/>
  <c r="FN84" i="2"/>
  <c r="FN85" i="2"/>
  <c r="FN86" i="2"/>
  <c r="FN83" i="2"/>
  <c r="FN87" i="2"/>
  <c r="FN92" i="2"/>
  <c r="FN93" i="2"/>
  <c r="FN94" i="2"/>
  <c r="FN98" i="2"/>
  <c r="FN99" i="2"/>
  <c r="FN80" i="2"/>
  <c r="FN79" i="2"/>
  <c r="FN82" i="2"/>
  <c r="FN77" i="2"/>
  <c r="FM101" i="2"/>
  <c r="FM37" i="2"/>
  <c r="FM173" i="2" s="1"/>
  <c r="FM133" i="2"/>
  <c r="FN31" i="2"/>
  <c r="BI36" i="11" s="1"/>
  <c r="FN21" i="2"/>
  <c r="BI26" i="11" s="1"/>
  <c r="FN20" i="2"/>
  <c r="BI25" i="11" s="1"/>
  <c r="FN16" i="2"/>
  <c r="BI21" i="11" s="1"/>
  <c r="FN30" i="2"/>
  <c r="BI35" i="11" s="1"/>
  <c r="FN27" i="2"/>
  <c r="BI32" i="11" s="1"/>
  <c r="FN23" i="2"/>
  <c r="BI28" i="11" s="1"/>
  <c r="FN25" i="2"/>
  <c r="BI30" i="11" s="1"/>
  <c r="FN26" i="2"/>
  <c r="BI31" i="11" s="1"/>
  <c r="FN29" i="2"/>
  <c r="BI34" i="11" s="1"/>
  <c r="FN11" i="2"/>
  <c r="BI16" i="11" s="1"/>
  <c r="FN12" i="2"/>
  <c r="BI17" i="11" s="1"/>
  <c r="FN17" i="2"/>
  <c r="BI22" i="11" s="1"/>
  <c r="FN32" i="2"/>
  <c r="BI37" i="11" s="1"/>
  <c r="FN22" i="2"/>
  <c r="BI27" i="11" s="1"/>
  <c r="FN14" i="2"/>
  <c r="BI19" i="11" s="1"/>
  <c r="FN9" i="2"/>
  <c r="BI14" i="11" s="1"/>
  <c r="FN15" i="2"/>
  <c r="BI20" i="11" s="1"/>
  <c r="FN10" i="2"/>
  <c r="BI15" i="11" s="1"/>
  <c r="FN5" i="2"/>
  <c r="FN34" i="2"/>
  <c r="BI39" i="11" s="1"/>
  <c r="FN28" i="2"/>
  <c r="BI33" i="11" s="1"/>
  <c r="FN24" i="2"/>
  <c r="BI29" i="11" s="1"/>
  <c r="FN18" i="2"/>
  <c r="BI23" i="11" s="1"/>
  <c r="FN13" i="2"/>
  <c r="BI18" i="11" s="1"/>
  <c r="FN35" i="2"/>
  <c r="BI40" i="11" s="1"/>
  <c r="FN33" i="2"/>
  <c r="BI38" i="11" s="1"/>
  <c r="FN19" i="2"/>
  <c r="BI24" i="11" s="1"/>
  <c r="FO6" i="2"/>
  <c r="FX60" i="11" l="1"/>
  <c r="FN271" i="2"/>
  <c r="FO267" i="2"/>
  <c r="FO269" i="2"/>
  <c r="FO257" i="2"/>
  <c r="FO266" i="2"/>
  <c r="FO265" i="2"/>
  <c r="FO264" i="2"/>
  <c r="FO263" i="2"/>
  <c r="FO261" i="2"/>
  <c r="FO262" i="2"/>
  <c r="FS55" i="9"/>
  <c r="FQ46" i="9"/>
  <c r="FL5" i="10"/>
  <c r="FK4" i="10"/>
  <c r="FO218" i="2"/>
  <c r="BI76" i="11" s="1"/>
  <c r="FM170" i="2"/>
  <c r="BH59" i="11" s="1"/>
  <c r="BI42" i="11"/>
  <c r="FR75" i="9"/>
  <c r="FR92" i="9" s="1"/>
  <c r="FQ43" i="9"/>
  <c r="FS42" i="9"/>
  <c r="FS41" i="9"/>
  <c r="FQ60" i="9"/>
  <c r="FQ84" i="9"/>
  <c r="FP81" i="9"/>
  <c r="FR52" i="9"/>
  <c r="FR54" i="9"/>
  <c r="FR86" i="9" s="1"/>
  <c r="FR87" i="9"/>
  <c r="FS59" i="9"/>
  <c r="FS50" i="9"/>
  <c r="FK240" i="2"/>
  <c r="FK169" i="2"/>
  <c r="BE58" i="11" s="1"/>
  <c r="FL171" i="2"/>
  <c r="FM234" i="2"/>
  <c r="FM251" i="2" s="1"/>
  <c r="FM167" i="2"/>
  <c r="FY11" i="11"/>
  <c r="FX10" i="11"/>
  <c r="FL18" i="10"/>
  <c r="FL17" i="10"/>
  <c r="FL16" i="10"/>
  <c r="FS39" i="9"/>
  <c r="FS35" i="9"/>
  <c r="FS34" i="9"/>
  <c r="FS33" i="9"/>
  <c r="FS32" i="9"/>
  <c r="FS31" i="9"/>
  <c r="FS30" i="9"/>
  <c r="FS25" i="9"/>
  <c r="FS29" i="9"/>
  <c r="FS28" i="9"/>
  <c r="FS27" i="9"/>
  <c r="FS26" i="9"/>
  <c r="FS24" i="9"/>
  <c r="FS23" i="9"/>
  <c r="FS22" i="9"/>
  <c r="FS21" i="9"/>
  <c r="FS19" i="9"/>
  <c r="FS18" i="9"/>
  <c r="FS17" i="9"/>
  <c r="FS16" i="9"/>
  <c r="FS15" i="9"/>
  <c r="FS10" i="9"/>
  <c r="FS14" i="9"/>
  <c r="FS13" i="9"/>
  <c r="FS12" i="9"/>
  <c r="FS11" i="9"/>
  <c r="FS9" i="9"/>
  <c r="FS20" i="9"/>
  <c r="FS5" i="9"/>
  <c r="FT6" i="9"/>
  <c r="FR37" i="9"/>
  <c r="FR44" i="9" s="1"/>
  <c r="FO131" i="2"/>
  <c r="FO130" i="2"/>
  <c r="FO129" i="2"/>
  <c r="FO128" i="2"/>
  <c r="FO127" i="2"/>
  <c r="FO126" i="2"/>
  <c r="FO125" i="2"/>
  <c r="FO124" i="2"/>
  <c r="FO123" i="2"/>
  <c r="FO122" i="2"/>
  <c r="FO121" i="2"/>
  <c r="FO120" i="2"/>
  <c r="FO116" i="2"/>
  <c r="FO114" i="2"/>
  <c r="FO119" i="2"/>
  <c r="FO118" i="2"/>
  <c r="FO117" i="2"/>
  <c r="FO115" i="2"/>
  <c r="FO113" i="2"/>
  <c r="FO112" i="2"/>
  <c r="FO111" i="2"/>
  <c r="FO110" i="2"/>
  <c r="FO109" i="2"/>
  <c r="FO108" i="2"/>
  <c r="FO107" i="2"/>
  <c r="FO106" i="2"/>
  <c r="FO105" i="2"/>
  <c r="FK18" i="7"/>
  <c r="FK17" i="7"/>
  <c r="FK16" i="7"/>
  <c r="FN5" i="7"/>
  <c r="FM4" i="7"/>
  <c r="FN69" i="2"/>
  <c r="FO67" i="2"/>
  <c r="FO66" i="2"/>
  <c r="FO65" i="2"/>
  <c r="FO64" i="2"/>
  <c r="FO63" i="2"/>
  <c r="FO62" i="2"/>
  <c r="FO61" i="2"/>
  <c r="FO59" i="2"/>
  <c r="FO56" i="2"/>
  <c r="FO55" i="2"/>
  <c r="FO44" i="2"/>
  <c r="FO60" i="2"/>
  <c r="FO58" i="2"/>
  <c r="FO57" i="2"/>
  <c r="FO54" i="2"/>
  <c r="FO53" i="2"/>
  <c r="FO52" i="2"/>
  <c r="FO51" i="2"/>
  <c r="FO49" i="2"/>
  <c r="FO47" i="2"/>
  <c r="FO48" i="2"/>
  <c r="FO42" i="2"/>
  <c r="FO41" i="2"/>
  <c r="FO45" i="2"/>
  <c r="FO50" i="2"/>
  <c r="FO46" i="2"/>
  <c r="FO43" i="2"/>
  <c r="FO83" i="2"/>
  <c r="FO82" i="2"/>
  <c r="FO91" i="2"/>
  <c r="FO95" i="2"/>
  <c r="FO97" i="2"/>
  <c r="FO96" i="2"/>
  <c r="FO90" i="2"/>
  <c r="FO78" i="2"/>
  <c r="FO73" i="2"/>
  <c r="FO89" i="2"/>
  <c r="FO88" i="2"/>
  <c r="FO74" i="2"/>
  <c r="FO75" i="2"/>
  <c r="FO76" i="2"/>
  <c r="FO84" i="2"/>
  <c r="FO85" i="2"/>
  <c r="FO86" i="2"/>
  <c r="FO87" i="2"/>
  <c r="FO92" i="2"/>
  <c r="FO80" i="2"/>
  <c r="FO93" i="2"/>
  <c r="FO94" i="2"/>
  <c r="FO98" i="2"/>
  <c r="FO79" i="2"/>
  <c r="FO99" i="2"/>
  <c r="FO81" i="2"/>
  <c r="FO77" i="2"/>
  <c r="FN133" i="2"/>
  <c r="FN101" i="2"/>
  <c r="FN170" i="2" s="1"/>
  <c r="BI59" i="11" s="1"/>
  <c r="FO14" i="2"/>
  <c r="BJ19" i="11" s="1"/>
  <c r="FO9" i="2"/>
  <c r="BJ14" i="11" s="1"/>
  <c r="FO24" i="2"/>
  <c r="BJ29" i="11" s="1"/>
  <c r="FO22" i="2"/>
  <c r="BJ27" i="11" s="1"/>
  <c r="FO11" i="2"/>
  <c r="BJ16" i="11" s="1"/>
  <c r="FO30" i="2"/>
  <c r="BJ35" i="11" s="1"/>
  <c r="FO16" i="2"/>
  <c r="BJ21" i="11" s="1"/>
  <c r="FO10" i="2"/>
  <c r="BJ15" i="11" s="1"/>
  <c r="FO13" i="2"/>
  <c r="BJ18" i="11" s="1"/>
  <c r="FO31" i="2"/>
  <c r="BJ36" i="11" s="1"/>
  <c r="FO23" i="2"/>
  <c r="BJ28" i="11" s="1"/>
  <c r="FO15" i="2"/>
  <c r="BJ20" i="11" s="1"/>
  <c r="FO19" i="2"/>
  <c r="BJ24" i="11" s="1"/>
  <c r="FO28" i="2"/>
  <c r="BJ33" i="11" s="1"/>
  <c r="FO26" i="2"/>
  <c r="BJ31" i="11" s="1"/>
  <c r="FO25" i="2"/>
  <c r="BJ30" i="11" s="1"/>
  <c r="FO20" i="2"/>
  <c r="BJ25" i="11" s="1"/>
  <c r="FO17" i="2"/>
  <c r="BJ22" i="11" s="1"/>
  <c r="FO12" i="2"/>
  <c r="BJ17" i="11" s="1"/>
  <c r="FO5" i="2"/>
  <c r="FO35" i="2"/>
  <c r="BJ40" i="11" s="1"/>
  <c r="FO33" i="2"/>
  <c r="BJ38" i="11" s="1"/>
  <c r="FO29" i="2"/>
  <c r="BJ34" i="11" s="1"/>
  <c r="FO34" i="2"/>
  <c r="BJ39" i="11" s="1"/>
  <c r="FO32" i="2"/>
  <c r="BJ37" i="11" s="1"/>
  <c r="FO27" i="2"/>
  <c r="BJ32" i="11" s="1"/>
  <c r="FO21" i="2"/>
  <c r="BJ26" i="11" s="1"/>
  <c r="FO18" i="2"/>
  <c r="BJ23" i="11" s="1"/>
  <c r="FN37" i="2"/>
  <c r="FN173" i="2" s="1"/>
  <c r="FP6" i="2"/>
  <c r="FY60" i="11" l="1"/>
  <c r="FO271" i="2"/>
  <c r="FP267" i="2"/>
  <c r="FP269" i="2"/>
  <c r="FP257" i="2"/>
  <c r="FP266" i="2"/>
  <c r="FP263" i="2"/>
  <c r="FP265" i="2"/>
  <c r="FP264" i="2"/>
  <c r="FP261" i="2"/>
  <c r="FP262" i="2"/>
  <c r="FT55" i="9"/>
  <c r="FR46" i="9"/>
  <c r="FM5" i="10"/>
  <c r="FL4" i="10"/>
  <c r="FP218" i="2"/>
  <c r="BJ76" i="11" s="1"/>
  <c r="BJ42" i="11"/>
  <c r="FS75" i="9"/>
  <c r="FS92" i="9" s="1"/>
  <c r="FR43" i="9"/>
  <c r="FT42" i="9"/>
  <c r="FT41" i="9"/>
  <c r="FR60" i="9"/>
  <c r="FR84" i="9"/>
  <c r="FS52" i="9"/>
  <c r="FS54" i="9"/>
  <c r="FS86" i="9" s="1"/>
  <c r="FS87" i="9"/>
  <c r="FQ81" i="9"/>
  <c r="FT59" i="9"/>
  <c r="FT50" i="9"/>
  <c r="FL240" i="2"/>
  <c r="FL169" i="2"/>
  <c r="BF58" i="11" s="1"/>
  <c r="FM171" i="2"/>
  <c r="FN234" i="2"/>
  <c r="FN251" i="2" s="1"/>
  <c r="FN167" i="2"/>
  <c r="FY10" i="11"/>
  <c r="FZ11" i="11"/>
  <c r="FM18" i="10"/>
  <c r="FM17" i="10"/>
  <c r="FM16" i="10"/>
  <c r="FT39" i="9"/>
  <c r="FT35" i="9"/>
  <c r="FT34" i="9"/>
  <c r="FT33" i="9"/>
  <c r="FT32" i="9"/>
  <c r="FT31" i="9"/>
  <c r="FT30" i="9"/>
  <c r="FT25" i="9"/>
  <c r="FT29" i="9"/>
  <c r="FT28" i="9"/>
  <c r="FT27" i="9"/>
  <c r="FT24" i="9"/>
  <c r="FT23" i="9"/>
  <c r="FT22" i="9"/>
  <c r="FT21" i="9"/>
  <c r="FT19" i="9"/>
  <c r="FT18" i="9"/>
  <c r="FT17" i="9"/>
  <c r="FT16" i="9"/>
  <c r="FT15" i="9"/>
  <c r="FT14" i="9"/>
  <c r="FT13" i="9"/>
  <c r="FT12" i="9"/>
  <c r="FT11" i="9"/>
  <c r="FT10" i="9"/>
  <c r="FT9" i="9"/>
  <c r="FT20" i="9"/>
  <c r="FT26" i="9"/>
  <c r="FU6" i="9"/>
  <c r="FT5" i="9"/>
  <c r="FS37" i="9"/>
  <c r="FS44" i="9" s="1"/>
  <c r="FP131" i="2"/>
  <c r="FP130" i="2"/>
  <c r="FP129" i="2"/>
  <c r="FP128" i="2"/>
  <c r="FP127" i="2"/>
  <c r="FP126" i="2"/>
  <c r="FP125" i="2"/>
  <c r="FP124" i="2"/>
  <c r="FP123" i="2"/>
  <c r="FP122" i="2"/>
  <c r="FP121" i="2"/>
  <c r="FP120" i="2"/>
  <c r="FP118" i="2"/>
  <c r="FP117" i="2"/>
  <c r="FP114" i="2"/>
  <c r="FP119" i="2"/>
  <c r="FP116" i="2"/>
  <c r="FP115" i="2"/>
  <c r="FP113" i="2"/>
  <c r="FP112" i="2"/>
  <c r="FP111" i="2"/>
  <c r="FP110" i="2"/>
  <c r="FP109" i="2"/>
  <c r="FP108" i="2"/>
  <c r="FP107" i="2"/>
  <c r="FP106" i="2"/>
  <c r="FP105" i="2"/>
  <c r="FL18" i="7"/>
  <c r="FL17" i="7"/>
  <c r="FL16" i="7"/>
  <c r="FO69" i="2"/>
  <c r="FN4" i="7"/>
  <c r="FO5" i="7"/>
  <c r="FP67" i="2"/>
  <c r="FP66" i="2"/>
  <c r="FP65" i="2"/>
  <c r="FP64" i="2"/>
  <c r="FP63" i="2"/>
  <c r="FP62" i="2"/>
  <c r="FP61" i="2"/>
  <c r="FP59" i="2"/>
  <c r="FP58" i="2"/>
  <c r="FP56" i="2"/>
  <c r="FP55" i="2"/>
  <c r="FP47" i="2"/>
  <c r="FP45" i="2"/>
  <c r="FP43" i="2"/>
  <c r="FP60" i="2"/>
  <c r="FP57" i="2"/>
  <c r="FP50" i="2"/>
  <c r="FP49" i="2"/>
  <c r="FP46" i="2"/>
  <c r="FP44" i="2"/>
  <c r="FP54" i="2"/>
  <c r="FP53" i="2"/>
  <c r="FP52" i="2"/>
  <c r="FP51" i="2"/>
  <c r="FP48" i="2"/>
  <c r="FP42" i="2"/>
  <c r="FP41" i="2"/>
  <c r="FP82" i="2"/>
  <c r="FP91" i="2"/>
  <c r="FP89" i="2"/>
  <c r="FP95" i="2"/>
  <c r="FP96" i="2"/>
  <c r="FP73" i="2"/>
  <c r="FP90" i="2"/>
  <c r="FP88" i="2"/>
  <c r="FP81" i="2"/>
  <c r="FP79" i="2"/>
  <c r="FP74" i="2"/>
  <c r="FP75" i="2"/>
  <c r="FP76" i="2"/>
  <c r="FP84" i="2"/>
  <c r="FP85" i="2"/>
  <c r="FP86" i="2"/>
  <c r="FP87" i="2"/>
  <c r="FP92" i="2"/>
  <c r="FP93" i="2"/>
  <c r="FP94" i="2"/>
  <c r="FP97" i="2"/>
  <c r="FP98" i="2"/>
  <c r="FP99" i="2"/>
  <c r="FP80" i="2"/>
  <c r="FP78" i="2"/>
  <c r="FP83" i="2"/>
  <c r="FP77" i="2"/>
  <c r="FO133" i="2"/>
  <c r="FO101" i="2"/>
  <c r="FP30" i="2"/>
  <c r="BK35" i="11" s="1"/>
  <c r="FP19" i="2"/>
  <c r="BK24" i="11" s="1"/>
  <c r="FP18" i="2"/>
  <c r="BK23" i="11" s="1"/>
  <c r="FP31" i="2"/>
  <c r="BK36" i="11" s="1"/>
  <c r="FP29" i="2"/>
  <c r="BK34" i="11" s="1"/>
  <c r="FP27" i="2"/>
  <c r="BK32" i="11" s="1"/>
  <c r="FP23" i="2"/>
  <c r="BK28" i="11" s="1"/>
  <c r="FP20" i="2"/>
  <c r="BK25" i="11" s="1"/>
  <c r="FP13" i="2"/>
  <c r="BK18" i="11" s="1"/>
  <c r="FP28" i="2"/>
  <c r="BK33" i="11" s="1"/>
  <c r="FP26" i="2"/>
  <c r="BK31" i="11" s="1"/>
  <c r="FP14" i="2"/>
  <c r="BK19" i="11" s="1"/>
  <c r="FP11" i="2"/>
  <c r="BK16" i="11" s="1"/>
  <c r="FP9" i="2"/>
  <c r="BK14" i="11" s="1"/>
  <c r="FP25" i="2"/>
  <c r="BK30" i="11" s="1"/>
  <c r="FP21" i="2"/>
  <c r="BK26" i="11" s="1"/>
  <c r="FP16" i="2"/>
  <c r="BK21" i="11" s="1"/>
  <c r="FP22" i="2"/>
  <c r="BK27" i="11" s="1"/>
  <c r="FP17" i="2"/>
  <c r="BK22" i="11" s="1"/>
  <c r="FP10" i="2"/>
  <c r="BK15" i="11" s="1"/>
  <c r="FP24" i="2"/>
  <c r="BK29" i="11" s="1"/>
  <c r="FP34" i="2"/>
  <c r="BK39" i="11" s="1"/>
  <c r="FP32" i="2"/>
  <c r="BK37" i="11" s="1"/>
  <c r="FP5" i="2"/>
  <c r="FP35" i="2"/>
  <c r="BK40" i="11" s="1"/>
  <c r="FP33" i="2"/>
  <c r="BK38" i="11" s="1"/>
  <c r="FP12" i="2"/>
  <c r="BK17" i="11" s="1"/>
  <c r="FP15" i="2"/>
  <c r="BK20" i="11" s="1"/>
  <c r="FO37" i="2"/>
  <c r="FO173" i="2" s="1"/>
  <c r="FQ6" i="2"/>
  <c r="FZ60" i="11" l="1"/>
  <c r="FP271" i="2"/>
  <c r="FQ267" i="2"/>
  <c r="FQ269" i="2"/>
  <c r="FQ257" i="2"/>
  <c r="FQ266" i="2"/>
  <c r="FQ261" i="2"/>
  <c r="FQ265" i="2"/>
  <c r="FQ264" i="2"/>
  <c r="FQ263" i="2"/>
  <c r="FQ262" i="2"/>
  <c r="FU55" i="9"/>
  <c r="FS46" i="9"/>
  <c r="FN5" i="10"/>
  <c r="FM4" i="10"/>
  <c r="FQ218" i="2"/>
  <c r="BK76" i="11" s="1"/>
  <c r="FO170" i="2"/>
  <c r="BJ59" i="11" s="1"/>
  <c r="BK42" i="11"/>
  <c r="FT75" i="9"/>
  <c r="FT92" i="9" s="1"/>
  <c r="FS43" i="9"/>
  <c r="FU42" i="9"/>
  <c r="FU41" i="9"/>
  <c r="FS60" i="9"/>
  <c r="FS84" i="9"/>
  <c r="FT52" i="9"/>
  <c r="FT87" i="9"/>
  <c r="FT54" i="9"/>
  <c r="FT86" i="9" s="1"/>
  <c r="FR81" i="9"/>
  <c r="FU59" i="9"/>
  <c r="FU50" i="9"/>
  <c r="FM240" i="2"/>
  <c r="FM169" i="2"/>
  <c r="BG58" i="11" s="1"/>
  <c r="FN171" i="2"/>
  <c r="FO234" i="2"/>
  <c r="FO251" i="2" s="1"/>
  <c r="FO167" i="2"/>
  <c r="GA11" i="11"/>
  <c r="FZ10" i="11"/>
  <c r="FN18" i="10"/>
  <c r="FN17" i="10"/>
  <c r="FN16" i="10"/>
  <c r="FU39" i="9"/>
  <c r="FU35" i="9"/>
  <c r="FU34" i="9"/>
  <c r="FU33" i="9"/>
  <c r="FU32" i="9"/>
  <c r="FU31" i="9"/>
  <c r="FU30" i="9"/>
  <c r="FU26" i="9"/>
  <c r="FU29" i="9"/>
  <c r="FU28" i="9"/>
  <c r="FU27" i="9"/>
  <c r="FU20" i="9"/>
  <c r="FU24" i="9"/>
  <c r="FU23" i="9"/>
  <c r="FU22" i="9"/>
  <c r="FU21" i="9"/>
  <c r="FU19" i="9"/>
  <c r="FU18" i="9"/>
  <c r="FU17" i="9"/>
  <c r="FU16" i="9"/>
  <c r="FU15" i="9"/>
  <c r="FU14" i="9"/>
  <c r="FU13" i="9"/>
  <c r="FU12" i="9"/>
  <c r="FU11" i="9"/>
  <c r="FU10" i="9"/>
  <c r="FU9" i="9"/>
  <c r="FU25" i="9"/>
  <c r="FT37" i="9"/>
  <c r="FT44" i="9" s="1"/>
  <c r="FV6" i="9"/>
  <c r="FU5" i="9"/>
  <c r="FQ131" i="2"/>
  <c r="FQ130" i="2"/>
  <c r="FQ129" i="2"/>
  <c r="FQ128" i="2"/>
  <c r="FQ127" i="2"/>
  <c r="FQ126" i="2"/>
  <c r="FQ125" i="2"/>
  <c r="FQ124" i="2"/>
  <c r="FQ123" i="2"/>
  <c r="FQ122" i="2"/>
  <c r="FQ121" i="2"/>
  <c r="FQ120" i="2"/>
  <c r="FQ118" i="2"/>
  <c r="FQ117" i="2"/>
  <c r="FQ116" i="2"/>
  <c r="FQ114" i="2"/>
  <c r="FQ119" i="2"/>
  <c r="FQ115" i="2"/>
  <c r="FQ113" i="2"/>
  <c r="FQ112" i="2"/>
  <c r="FQ111" i="2"/>
  <c r="FQ110" i="2"/>
  <c r="FQ109" i="2"/>
  <c r="FQ108" i="2"/>
  <c r="FQ107" i="2"/>
  <c r="FQ106" i="2"/>
  <c r="FQ105" i="2"/>
  <c r="FM18" i="7"/>
  <c r="FM17" i="7"/>
  <c r="FM16" i="7"/>
  <c r="FP69" i="2"/>
  <c r="FO4" i="7"/>
  <c r="FP5" i="7"/>
  <c r="FQ67" i="2"/>
  <c r="FQ66" i="2"/>
  <c r="FQ65" i="2"/>
  <c r="FQ64" i="2"/>
  <c r="FQ63" i="2"/>
  <c r="FQ62" i="2"/>
  <c r="FQ61" i="2"/>
  <c r="FQ59" i="2"/>
  <c r="FQ56" i="2"/>
  <c r="FQ55" i="2"/>
  <c r="FQ46" i="2"/>
  <c r="FQ44" i="2"/>
  <c r="FQ60" i="2"/>
  <c r="FQ58" i="2"/>
  <c r="FQ57" i="2"/>
  <c r="FQ47" i="2"/>
  <c r="FQ54" i="2"/>
  <c r="FQ53" i="2"/>
  <c r="FQ52" i="2"/>
  <c r="FQ51" i="2"/>
  <c r="FQ48" i="2"/>
  <c r="FQ42" i="2"/>
  <c r="FQ41" i="2"/>
  <c r="FQ43" i="2"/>
  <c r="FQ45" i="2"/>
  <c r="FQ50" i="2"/>
  <c r="FQ49" i="2"/>
  <c r="FQ98" i="2"/>
  <c r="FQ89" i="2"/>
  <c r="FQ88" i="2"/>
  <c r="FQ73" i="2"/>
  <c r="FQ97" i="2"/>
  <c r="FQ96" i="2"/>
  <c r="FQ95" i="2"/>
  <c r="FQ90" i="2"/>
  <c r="FQ79" i="2"/>
  <c r="FQ80" i="2"/>
  <c r="FQ82" i="2"/>
  <c r="FQ74" i="2"/>
  <c r="FQ75" i="2"/>
  <c r="FQ76" i="2"/>
  <c r="FQ84" i="2"/>
  <c r="FQ85" i="2"/>
  <c r="FQ86" i="2"/>
  <c r="FQ83" i="2"/>
  <c r="FQ87" i="2"/>
  <c r="FQ91" i="2"/>
  <c r="FQ81" i="2"/>
  <c r="FQ78" i="2"/>
  <c r="FQ92" i="2"/>
  <c r="FQ77" i="2"/>
  <c r="FQ93" i="2"/>
  <c r="FQ94" i="2"/>
  <c r="FQ99" i="2"/>
  <c r="FP133" i="2"/>
  <c r="FP101" i="2"/>
  <c r="FQ31" i="2"/>
  <c r="BL36" i="11" s="1"/>
  <c r="FQ25" i="2"/>
  <c r="BL30" i="11" s="1"/>
  <c r="FQ24" i="2"/>
  <c r="BL29" i="11" s="1"/>
  <c r="FQ32" i="2"/>
  <c r="BL37" i="11" s="1"/>
  <c r="FQ30" i="2"/>
  <c r="BL35" i="11" s="1"/>
  <c r="FQ15" i="2"/>
  <c r="BL20" i="11" s="1"/>
  <c r="FQ29" i="2"/>
  <c r="BL34" i="11" s="1"/>
  <c r="FQ28" i="2"/>
  <c r="BL33" i="11" s="1"/>
  <c r="FQ26" i="2"/>
  <c r="BL31" i="11" s="1"/>
  <c r="FQ22" i="2"/>
  <c r="BL27" i="11" s="1"/>
  <c r="FQ16" i="2"/>
  <c r="BL21" i="11" s="1"/>
  <c r="FQ9" i="2"/>
  <c r="BL14" i="11" s="1"/>
  <c r="FQ17" i="2"/>
  <c r="BL22" i="11" s="1"/>
  <c r="FQ10" i="2"/>
  <c r="BL15" i="11" s="1"/>
  <c r="FQ27" i="2"/>
  <c r="BL32" i="11" s="1"/>
  <c r="FQ23" i="2"/>
  <c r="BL28" i="11" s="1"/>
  <c r="FQ21" i="2"/>
  <c r="BL26" i="11" s="1"/>
  <c r="FQ18" i="2"/>
  <c r="BL23" i="11" s="1"/>
  <c r="FQ5" i="2"/>
  <c r="FQ35" i="2"/>
  <c r="BL40" i="11" s="1"/>
  <c r="FQ33" i="2"/>
  <c r="BL38" i="11" s="1"/>
  <c r="FQ20" i="2"/>
  <c r="BL25" i="11" s="1"/>
  <c r="FQ13" i="2"/>
  <c r="BL18" i="11" s="1"/>
  <c r="FQ34" i="2"/>
  <c r="BL39" i="11" s="1"/>
  <c r="FQ14" i="2"/>
  <c r="BL19" i="11" s="1"/>
  <c r="FQ12" i="2"/>
  <c r="BL17" i="11" s="1"/>
  <c r="FQ11" i="2"/>
  <c r="BL16" i="11" s="1"/>
  <c r="FQ19" i="2"/>
  <c r="BL24" i="11" s="1"/>
  <c r="FP37" i="2"/>
  <c r="FP173" i="2" s="1"/>
  <c r="FR6" i="2"/>
  <c r="GA60" i="11" l="1"/>
  <c r="FQ271" i="2"/>
  <c r="FR267" i="2"/>
  <c r="FR271" i="2" s="1"/>
  <c r="FR269" i="2"/>
  <c r="FR257" i="2"/>
  <c r="FR266" i="2"/>
  <c r="FR263" i="2"/>
  <c r="FR265" i="2"/>
  <c r="FR264" i="2"/>
  <c r="FR261" i="2"/>
  <c r="FR262" i="2"/>
  <c r="FT46" i="9"/>
  <c r="FV55" i="9"/>
  <c r="FN4" i="10"/>
  <c r="FO5" i="10"/>
  <c r="FR218" i="2"/>
  <c r="BL76" i="11" s="1"/>
  <c r="FP170" i="2"/>
  <c r="BK59" i="11" s="1"/>
  <c r="BL42" i="11"/>
  <c r="FU75" i="9"/>
  <c r="FU92" i="9" s="1"/>
  <c r="FT43" i="9"/>
  <c r="FV42" i="9"/>
  <c r="FV41" i="9"/>
  <c r="FT60" i="9"/>
  <c r="FT84" i="9"/>
  <c r="FU52" i="9"/>
  <c r="FU54" i="9"/>
  <c r="FU86" i="9" s="1"/>
  <c r="FU87" i="9"/>
  <c r="FS81" i="9"/>
  <c r="FV59" i="9"/>
  <c r="FV50" i="9"/>
  <c r="FN240" i="2"/>
  <c r="FN169" i="2"/>
  <c r="BH58" i="11" s="1"/>
  <c r="FO171" i="2"/>
  <c r="FP234" i="2"/>
  <c r="FP251" i="2" s="1"/>
  <c r="FP167" i="2"/>
  <c r="GA10" i="11"/>
  <c r="GB11" i="11"/>
  <c r="FO18" i="10"/>
  <c r="FO17" i="10"/>
  <c r="FO16" i="10"/>
  <c r="FV39" i="9"/>
  <c r="FV35" i="9"/>
  <c r="FV34" i="9"/>
  <c r="FV33" i="9"/>
  <c r="FV32" i="9"/>
  <c r="FV31" i="9"/>
  <c r="FV30" i="9"/>
  <c r="FV29" i="9"/>
  <c r="FV28" i="9"/>
  <c r="FV27" i="9"/>
  <c r="FV26" i="9"/>
  <c r="FV24" i="9"/>
  <c r="FV23" i="9"/>
  <c r="FV22" i="9"/>
  <c r="FV21" i="9"/>
  <c r="FV20" i="9"/>
  <c r="FV19" i="9"/>
  <c r="FV18" i="9"/>
  <c r="FV17" i="9"/>
  <c r="FV16" i="9"/>
  <c r="FV15" i="9"/>
  <c r="FV14" i="9"/>
  <c r="FV13" i="9"/>
  <c r="FV12" i="9"/>
  <c r="FV11" i="9"/>
  <c r="FV10" i="9"/>
  <c r="FV9" i="9"/>
  <c r="FV25" i="9"/>
  <c r="FW6" i="9"/>
  <c r="FV5" i="9"/>
  <c r="FU37" i="9"/>
  <c r="FU44" i="9" s="1"/>
  <c r="FR131" i="2"/>
  <c r="FR130" i="2"/>
  <c r="FR129" i="2"/>
  <c r="FR128" i="2"/>
  <c r="FR127" i="2"/>
  <c r="FR126" i="2"/>
  <c r="FR125" i="2"/>
  <c r="FR124" i="2"/>
  <c r="FR123" i="2"/>
  <c r="FR122" i="2"/>
  <c r="FR121" i="2"/>
  <c r="FR120" i="2"/>
  <c r="FR116" i="2"/>
  <c r="FR119" i="2"/>
  <c r="FR118" i="2"/>
  <c r="FR117" i="2"/>
  <c r="FR115" i="2"/>
  <c r="FR114" i="2"/>
  <c r="FR113" i="2"/>
  <c r="FR112" i="2"/>
  <c r="FR111" i="2"/>
  <c r="FR110" i="2"/>
  <c r="FR109" i="2"/>
  <c r="FR108" i="2"/>
  <c r="FR107" i="2"/>
  <c r="FR106" i="2"/>
  <c r="FR105" i="2"/>
  <c r="FN18" i="7"/>
  <c r="FN17" i="7"/>
  <c r="FN16" i="7"/>
  <c r="FP4" i="7"/>
  <c r="FQ5" i="7"/>
  <c r="FQ69" i="2"/>
  <c r="FR67" i="2"/>
  <c r="FR66" i="2"/>
  <c r="FR65" i="2"/>
  <c r="FR64" i="2"/>
  <c r="FR63" i="2"/>
  <c r="FR62" i="2"/>
  <c r="FR61" i="2"/>
  <c r="FR59" i="2"/>
  <c r="FR58" i="2"/>
  <c r="FR56" i="2"/>
  <c r="FR55" i="2"/>
  <c r="FR50" i="2"/>
  <c r="FR45" i="2"/>
  <c r="FR60" i="2"/>
  <c r="FR57" i="2"/>
  <c r="FR47" i="2"/>
  <c r="FR54" i="2"/>
  <c r="FR53" i="2"/>
  <c r="FR52" i="2"/>
  <c r="FR51" i="2"/>
  <c r="FR43" i="2"/>
  <c r="FR48" i="2"/>
  <c r="FR42" i="2"/>
  <c r="FR41" i="2"/>
  <c r="FR44" i="2"/>
  <c r="FR49" i="2"/>
  <c r="FR46" i="2"/>
  <c r="FR88" i="2"/>
  <c r="FR90" i="2"/>
  <c r="FR89" i="2"/>
  <c r="FR95" i="2"/>
  <c r="FR97" i="2"/>
  <c r="FR96" i="2"/>
  <c r="FR91" i="2"/>
  <c r="FR74" i="2"/>
  <c r="FR73" i="2"/>
  <c r="FR75" i="2"/>
  <c r="FR76" i="2"/>
  <c r="FR84" i="2"/>
  <c r="FR85" i="2"/>
  <c r="FR86" i="2"/>
  <c r="FR87" i="2"/>
  <c r="FR92" i="2"/>
  <c r="FR93" i="2"/>
  <c r="FR83" i="2"/>
  <c r="FR94" i="2"/>
  <c r="FR98" i="2"/>
  <c r="FR99" i="2"/>
  <c r="FR80" i="2"/>
  <c r="FR81" i="2"/>
  <c r="FR82" i="2"/>
  <c r="FR77" i="2"/>
  <c r="FR78" i="2"/>
  <c r="FR79" i="2"/>
  <c r="FQ133" i="2"/>
  <c r="FQ101" i="2"/>
  <c r="FR32" i="2"/>
  <c r="BM37" i="11" s="1"/>
  <c r="FR30" i="2"/>
  <c r="BM35" i="11" s="1"/>
  <c r="FR28" i="2"/>
  <c r="BM33" i="11" s="1"/>
  <c r="FR25" i="2"/>
  <c r="BM30" i="11" s="1"/>
  <c r="FR13" i="2"/>
  <c r="BM18" i="11" s="1"/>
  <c r="FR31" i="2"/>
  <c r="BM36" i="11" s="1"/>
  <c r="FR23" i="2"/>
  <c r="BM28" i="11" s="1"/>
  <c r="FR27" i="2"/>
  <c r="BM32" i="11" s="1"/>
  <c r="FR24" i="2"/>
  <c r="BM29" i="11" s="1"/>
  <c r="FR15" i="2"/>
  <c r="BM20" i="11" s="1"/>
  <c r="FR9" i="2"/>
  <c r="BM14" i="11" s="1"/>
  <c r="FR21" i="2"/>
  <c r="BM26" i="11" s="1"/>
  <c r="FR20" i="2"/>
  <c r="BM25" i="11" s="1"/>
  <c r="FR16" i="2"/>
  <c r="BM21" i="11" s="1"/>
  <c r="FR11" i="2"/>
  <c r="BM16" i="11" s="1"/>
  <c r="FR10" i="2"/>
  <c r="BM15" i="11" s="1"/>
  <c r="FR26" i="2"/>
  <c r="BM31" i="11" s="1"/>
  <c r="FR19" i="2"/>
  <c r="BM24" i="11" s="1"/>
  <c r="FR5" i="2"/>
  <c r="FR34" i="2"/>
  <c r="BM39" i="11" s="1"/>
  <c r="FR29" i="2"/>
  <c r="BM34" i="11" s="1"/>
  <c r="FR22" i="2"/>
  <c r="BM27" i="11" s="1"/>
  <c r="FR18" i="2"/>
  <c r="BM23" i="11" s="1"/>
  <c r="FR17" i="2"/>
  <c r="BM22" i="11" s="1"/>
  <c r="FR35" i="2"/>
  <c r="BM40" i="11" s="1"/>
  <c r="FR33" i="2"/>
  <c r="BM38" i="11" s="1"/>
  <c r="FR14" i="2"/>
  <c r="BM19" i="11" s="1"/>
  <c r="FR12" i="2"/>
  <c r="BM17" i="11" s="1"/>
  <c r="FQ37" i="2"/>
  <c r="FQ173" i="2" s="1"/>
  <c r="FS6" i="2"/>
  <c r="GB60" i="11" l="1"/>
  <c r="FS267" i="2"/>
  <c r="FS269" i="2"/>
  <c r="FS257" i="2"/>
  <c r="FS266" i="2"/>
  <c r="FS265" i="2"/>
  <c r="FS264" i="2"/>
  <c r="FS263" i="2"/>
  <c r="FS262" i="2"/>
  <c r="FS261" i="2"/>
  <c r="FW55" i="9"/>
  <c r="FU46" i="9"/>
  <c r="FP5" i="10"/>
  <c r="FO4" i="10"/>
  <c r="FS218" i="2"/>
  <c r="BM76" i="11" s="1"/>
  <c r="FQ170" i="2"/>
  <c r="BL59" i="11" s="1"/>
  <c r="BM42" i="11"/>
  <c r="FV75" i="9"/>
  <c r="FV92" i="9" s="1"/>
  <c r="FU43" i="9"/>
  <c r="FW42" i="9"/>
  <c r="FW41" i="9"/>
  <c r="FU60" i="9"/>
  <c r="FU84" i="9"/>
  <c r="FT81" i="9"/>
  <c r="FV52" i="9"/>
  <c r="FV87" i="9"/>
  <c r="FV54" i="9"/>
  <c r="FV86" i="9" s="1"/>
  <c r="FW59" i="9"/>
  <c r="FW50" i="9"/>
  <c r="FO240" i="2"/>
  <c r="FO169" i="2"/>
  <c r="BI58" i="11" s="1"/>
  <c r="FP171" i="2"/>
  <c r="FQ234" i="2"/>
  <c r="FQ251" i="2" s="1"/>
  <c r="FQ167" i="2"/>
  <c r="GC11" i="11"/>
  <c r="GB10" i="11"/>
  <c r="FP18" i="10"/>
  <c r="FP17" i="10"/>
  <c r="FP16" i="10"/>
  <c r="FW39" i="9"/>
  <c r="FW35" i="9"/>
  <c r="FW34" i="9"/>
  <c r="FW33" i="9"/>
  <c r="FW32" i="9"/>
  <c r="FW31" i="9"/>
  <c r="FW30" i="9"/>
  <c r="FW20" i="9"/>
  <c r="FW29" i="9"/>
  <c r="FW28" i="9"/>
  <c r="FW27" i="9"/>
  <c r="FW24" i="9"/>
  <c r="FW23" i="9"/>
  <c r="FW22" i="9"/>
  <c r="FW21" i="9"/>
  <c r="FW19" i="9"/>
  <c r="FW18" i="9"/>
  <c r="FW17" i="9"/>
  <c r="FW16" i="9"/>
  <c r="FW15" i="9"/>
  <c r="FW10" i="9"/>
  <c r="FW9" i="9"/>
  <c r="FW14" i="9"/>
  <c r="FW13" i="9"/>
  <c r="FW12" i="9"/>
  <c r="FW11" i="9"/>
  <c r="FW25" i="9"/>
  <c r="FW26" i="9"/>
  <c r="FV37" i="9"/>
  <c r="FV44" i="9" s="1"/>
  <c r="FW5" i="9"/>
  <c r="FX6" i="9"/>
  <c r="FS131" i="2"/>
  <c r="FS130" i="2"/>
  <c r="FS129" i="2"/>
  <c r="FS128" i="2"/>
  <c r="FS127" i="2"/>
  <c r="FS126" i="2"/>
  <c r="FS125" i="2"/>
  <c r="FS124" i="2"/>
  <c r="FS123" i="2"/>
  <c r="FS122" i="2"/>
  <c r="FS121" i="2"/>
  <c r="FS120" i="2"/>
  <c r="FS118" i="2"/>
  <c r="FS117" i="2"/>
  <c r="FS114" i="2"/>
  <c r="FS119" i="2"/>
  <c r="FS116" i="2"/>
  <c r="FS115" i="2"/>
  <c r="FS113" i="2"/>
  <c r="FS112" i="2"/>
  <c r="FS111" i="2"/>
  <c r="FS110" i="2"/>
  <c r="FS109" i="2"/>
  <c r="FS108" i="2"/>
  <c r="FS107" i="2"/>
  <c r="FS106" i="2"/>
  <c r="FS105" i="2"/>
  <c r="FO18" i="7"/>
  <c r="FO17" i="7"/>
  <c r="FO16" i="7"/>
  <c r="FQ4" i="7"/>
  <c r="FR5" i="7"/>
  <c r="FR69" i="2"/>
  <c r="FS67" i="2"/>
  <c r="FS66" i="2"/>
  <c r="FS65" i="2"/>
  <c r="FS64" i="2"/>
  <c r="FS63" i="2"/>
  <c r="FS62" i="2"/>
  <c r="FS61" i="2"/>
  <c r="FS59" i="2"/>
  <c r="FS56" i="2"/>
  <c r="FS55" i="2"/>
  <c r="FS60" i="2"/>
  <c r="FS58" i="2"/>
  <c r="FS57" i="2"/>
  <c r="FS50" i="2"/>
  <c r="FS49" i="2"/>
  <c r="FS45" i="2"/>
  <c r="FS44" i="2"/>
  <c r="FS54" i="2"/>
  <c r="FS53" i="2"/>
  <c r="FS52" i="2"/>
  <c r="FS51" i="2"/>
  <c r="FS48" i="2"/>
  <c r="FS42" i="2"/>
  <c r="FS41" i="2"/>
  <c r="FS47" i="2"/>
  <c r="FS46" i="2"/>
  <c r="FS43" i="2"/>
  <c r="FS80" i="2"/>
  <c r="FS88" i="2"/>
  <c r="FS89" i="2"/>
  <c r="FS73" i="2"/>
  <c r="FS96" i="2"/>
  <c r="FS95" i="2"/>
  <c r="FS97" i="2"/>
  <c r="FS90" i="2"/>
  <c r="FS78" i="2"/>
  <c r="FS81" i="2"/>
  <c r="FS91" i="2"/>
  <c r="FS79" i="2"/>
  <c r="FS82" i="2"/>
  <c r="FS74" i="2"/>
  <c r="FS77" i="2"/>
  <c r="FS75" i="2"/>
  <c r="FS76" i="2"/>
  <c r="FS84" i="2"/>
  <c r="FS85" i="2"/>
  <c r="FS86" i="2"/>
  <c r="FS87" i="2"/>
  <c r="FS92" i="2"/>
  <c r="FS93" i="2"/>
  <c r="FS83" i="2"/>
  <c r="FS94" i="2"/>
  <c r="FS98" i="2"/>
  <c r="FS99" i="2"/>
  <c r="FR133" i="2"/>
  <c r="FR101" i="2"/>
  <c r="FS20" i="2"/>
  <c r="BN25" i="11" s="1"/>
  <c r="FS16" i="2"/>
  <c r="BN21" i="11" s="1"/>
  <c r="FS15" i="2"/>
  <c r="BN20" i="11" s="1"/>
  <c r="FS30" i="2"/>
  <c r="BN35" i="11" s="1"/>
  <c r="FS9" i="2"/>
  <c r="BN14" i="11" s="1"/>
  <c r="FS18" i="2"/>
  <c r="BN23" i="11" s="1"/>
  <c r="FS12" i="2"/>
  <c r="BN17" i="11" s="1"/>
  <c r="FS31" i="2"/>
  <c r="BN36" i="11" s="1"/>
  <c r="FS28" i="2"/>
  <c r="BN33" i="11" s="1"/>
  <c r="FS26" i="2"/>
  <c r="BN31" i="11" s="1"/>
  <c r="FS21" i="2"/>
  <c r="BN26" i="11" s="1"/>
  <c r="FS13" i="2"/>
  <c r="BN18" i="11" s="1"/>
  <c r="FS32" i="2"/>
  <c r="BN37" i="11" s="1"/>
  <c r="FS29" i="2"/>
  <c r="BN34" i="11" s="1"/>
  <c r="FS23" i="2"/>
  <c r="BN28" i="11" s="1"/>
  <c r="FS17" i="2"/>
  <c r="BN22" i="11" s="1"/>
  <c r="FS19" i="2"/>
  <c r="BN24" i="11" s="1"/>
  <c r="FS25" i="2"/>
  <c r="BN30" i="11" s="1"/>
  <c r="FS5" i="2"/>
  <c r="FS35" i="2"/>
  <c r="BN40" i="11" s="1"/>
  <c r="FS33" i="2"/>
  <c r="BN38" i="11" s="1"/>
  <c r="FS27" i="2"/>
  <c r="BN32" i="11" s="1"/>
  <c r="FS24" i="2"/>
  <c r="BN29" i="11" s="1"/>
  <c r="FS10" i="2"/>
  <c r="BN15" i="11" s="1"/>
  <c r="FS34" i="2"/>
  <c r="BN39" i="11" s="1"/>
  <c r="FS14" i="2"/>
  <c r="BN19" i="11" s="1"/>
  <c r="FS22" i="2"/>
  <c r="BN27" i="11" s="1"/>
  <c r="FS11" i="2"/>
  <c r="BN16" i="11" s="1"/>
  <c r="FR37" i="2"/>
  <c r="FR173" i="2" s="1"/>
  <c r="FT6" i="2"/>
  <c r="GC60" i="11" l="1"/>
  <c r="FS271" i="2"/>
  <c r="FT267" i="2"/>
  <c r="FT269" i="2"/>
  <c r="FT257" i="2"/>
  <c r="FT266" i="2"/>
  <c r="FT263" i="2"/>
  <c r="FT265" i="2"/>
  <c r="FT264" i="2"/>
  <c r="FT261" i="2"/>
  <c r="FT262" i="2"/>
  <c r="FV46" i="9"/>
  <c r="FX55" i="9"/>
  <c r="FP4" i="10"/>
  <c r="FQ5" i="10"/>
  <c r="FT218" i="2"/>
  <c r="BN76" i="11" s="1"/>
  <c r="FR170" i="2"/>
  <c r="BM59" i="11" s="1"/>
  <c r="BN42" i="11"/>
  <c r="FW75" i="9"/>
  <c r="FW92" i="9" s="1"/>
  <c r="FV43" i="9"/>
  <c r="FX42" i="9"/>
  <c r="FX41" i="9"/>
  <c r="FV60" i="9"/>
  <c r="FV84" i="9"/>
  <c r="FW52" i="9"/>
  <c r="FW87" i="9"/>
  <c r="FW54" i="9"/>
  <c r="FW86" i="9" s="1"/>
  <c r="FU81" i="9"/>
  <c r="FX59" i="9"/>
  <c r="FX50" i="9"/>
  <c r="FP240" i="2"/>
  <c r="FP169" i="2"/>
  <c r="BJ58" i="11" s="1"/>
  <c r="FQ171" i="2"/>
  <c r="FR234" i="2"/>
  <c r="FR251" i="2" s="1"/>
  <c r="FR167" i="2"/>
  <c r="GD11" i="11"/>
  <c r="GC10" i="11"/>
  <c r="FQ18" i="10"/>
  <c r="FQ17" i="10"/>
  <c r="FQ16" i="10"/>
  <c r="FX39" i="9"/>
  <c r="FX35" i="9"/>
  <c r="FX34" i="9"/>
  <c r="FX33" i="9"/>
  <c r="FX32" i="9"/>
  <c r="FX31" i="9"/>
  <c r="FX30" i="9"/>
  <c r="FX29" i="9"/>
  <c r="FX28" i="9"/>
  <c r="FX27" i="9"/>
  <c r="FX24" i="9"/>
  <c r="FX23" i="9"/>
  <c r="FX22" i="9"/>
  <c r="FX21" i="9"/>
  <c r="FX19" i="9"/>
  <c r="FX18" i="9"/>
  <c r="FX17" i="9"/>
  <c r="FX16" i="9"/>
  <c r="FX15" i="9"/>
  <c r="FX14" i="9"/>
  <c r="FX13" i="9"/>
  <c r="FX12" i="9"/>
  <c r="FX11" i="9"/>
  <c r="FX10" i="9"/>
  <c r="FX9" i="9"/>
  <c r="FX26" i="9"/>
  <c r="FX25" i="9"/>
  <c r="FX20" i="9"/>
  <c r="FY6" i="9"/>
  <c r="FX5" i="9"/>
  <c r="FW37" i="9"/>
  <c r="FW44" i="9" s="1"/>
  <c r="FT131" i="2"/>
  <c r="FT130" i="2"/>
  <c r="FT129" i="2"/>
  <c r="FT128" i="2"/>
  <c r="FT127" i="2"/>
  <c r="FT126" i="2"/>
  <c r="FT125" i="2"/>
  <c r="FT124" i="2"/>
  <c r="FT123" i="2"/>
  <c r="FT122" i="2"/>
  <c r="FT121" i="2"/>
  <c r="FT120" i="2"/>
  <c r="FT117" i="2"/>
  <c r="FT116" i="2"/>
  <c r="FT114" i="2"/>
  <c r="FT119" i="2"/>
  <c r="FT118" i="2"/>
  <c r="FT115" i="2"/>
  <c r="FT113" i="2"/>
  <c r="FT112" i="2"/>
  <c r="FT111" i="2"/>
  <c r="FT110" i="2"/>
  <c r="FT109" i="2"/>
  <c r="FT108" i="2"/>
  <c r="FT107" i="2"/>
  <c r="FT106" i="2"/>
  <c r="FT105" i="2"/>
  <c r="FP18" i="7"/>
  <c r="FP17" i="7"/>
  <c r="FP16" i="7"/>
  <c r="FR4" i="7"/>
  <c r="FS5" i="7"/>
  <c r="FS69" i="2"/>
  <c r="FT67" i="2"/>
  <c r="FT66" i="2"/>
  <c r="FT65" i="2"/>
  <c r="FT64" i="2"/>
  <c r="FT63" i="2"/>
  <c r="FT62" i="2"/>
  <c r="FT61" i="2"/>
  <c r="FT59" i="2"/>
  <c r="FT58" i="2"/>
  <c r="FT56" i="2"/>
  <c r="FT55" i="2"/>
  <c r="FT60" i="2"/>
  <c r="FT57" i="2"/>
  <c r="FT47" i="2"/>
  <c r="FT43" i="2"/>
  <c r="FT54" i="2"/>
  <c r="FT53" i="2"/>
  <c r="FT52" i="2"/>
  <c r="FT51" i="2"/>
  <c r="FT48" i="2"/>
  <c r="FT42" i="2"/>
  <c r="FT41" i="2"/>
  <c r="FT44" i="2"/>
  <c r="FT50" i="2"/>
  <c r="FT49" i="2"/>
  <c r="FT46" i="2"/>
  <c r="FT45" i="2"/>
  <c r="FT89" i="2"/>
  <c r="FT95" i="2"/>
  <c r="FT97" i="2"/>
  <c r="FT96" i="2"/>
  <c r="FT91" i="2"/>
  <c r="FT78" i="2"/>
  <c r="FT88" i="2"/>
  <c r="FT81" i="2"/>
  <c r="FT90" i="2"/>
  <c r="FT73" i="2"/>
  <c r="FT83" i="2"/>
  <c r="FT74" i="2"/>
  <c r="FT75" i="2"/>
  <c r="FT80" i="2"/>
  <c r="FT76" i="2"/>
  <c r="FT84" i="2"/>
  <c r="FT85" i="2"/>
  <c r="FT86" i="2"/>
  <c r="FT77" i="2"/>
  <c r="FT82" i="2"/>
  <c r="FT87" i="2"/>
  <c r="FT92" i="2"/>
  <c r="FT93" i="2"/>
  <c r="FT94" i="2"/>
  <c r="FT79" i="2"/>
  <c r="FT98" i="2"/>
  <c r="FT99" i="2"/>
  <c r="FS133" i="2"/>
  <c r="FS101" i="2"/>
  <c r="FT30" i="2"/>
  <c r="BO35" i="11" s="1"/>
  <c r="FT12" i="2"/>
  <c r="BO17" i="11" s="1"/>
  <c r="FT28" i="2"/>
  <c r="BO33" i="11" s="1"/>
  <c r="FT19" i="2"/>
  <c r="BO24" i="11" s="1"/>
  <c r="FT26" i="2"/>
  <c r="BO31" i="11" s="1"/>
  <c r="FT21" i="2"/>
  <c r="BO26" i="11" s="1"/>
  <c r="FT18" i="2"/>
  <c r="BO23" i="11" s="1"/>
  <c r="FT29" i="2"/>
  <c r="BO34" i="11" s="1"/>
  <c r="FT25" i="2"/>
  <c r="BO30" i="11" s="1"/>
  <c r="FT17" i="2"/>
  <c r="BO22" i="11" s="1"/>
  <c r="FT14" i="2"/>
  <c r="BO19" i="11" s="1"/>
  <c r="FT11" i="2"/>
  <c r="BO16" i="11" s="1"/>
  <c r="FT22" i="2"/>
  <c r="BO27" i="11" s="1"/>
  <c r="FT24" i="2"/>
  <c r="BO29" i="11" s="1"/>
  <c r="FT16" i="2"/>
  <c r="BO21" i="11" s="1"/>
  <c r="FT10" i="2"/>
  <c r="BO15" i="11" s="1"/>
  <c r="FT9" i="2"/>
  <c r="BO14" i="11" s="1"/>
  <c r="FT31" i="2"/>
  <c r="BO36" i="11" s="1"/>
  <c r="FT20" i="2"/>
  <c r="BO25" i="11" s="1"/>
  <c r="FT23" i="2"/>
  <c r="BO28" i="11" s="1"/>
  <c r="FT5" i="2"/>
  <c r="FT34" i="2"/>
  <c r="BO39" i="11" s="1"/>
  <c r="FT32" i="2"/>
  <c r="BO37" i="11" s="1"/>
  <c r="FT27" i="2"/>
  <c r="BO32" i="11" s="1"/>
  <c r="FT15" i="2"/>
  <c r="BO20" i="11" s="1"/>
  <c r="FT13" i="2"/>
  <c r="BO18" i="11" s="1"/>
  <c r="FT35" i="2"/>
  <c r="BO40" i="11" s="1"/>
  <c r="FT33" i="2"/>
  <c r="BO38" i="11" s="1"/>
  <c r="FS37" i="2"/>
  <c r="FS173" i="2" s="1"/>
  <c r="FU6" i="2"/>
  <c r="GD60" i="11" l="1"/>
  <c r="FT271" i="2"/>
  <c r="FU267" i="2"/>
  <c r="FU269" i="2"/>
  <c r="FU257" i="2"/>
  <c r="FU266" i="2"/>
  <c r="FU261" i="2"/>
  <c r="FU265" i="2"/>
  <c r="FU264" i="2"/>
  <c r="FU263" i="2"/>
  <c r="FU262" i="2"/>
  <c r="FY55" i="9"/>
  <c r="FW46" i="9"/>
  <c r="FQ4" i="10"/>
  <c r="FR5" i="10"/>
  <c r="FU218" i="2"/>
  <c r="BO76" i="11" s="1"/>
  <c r="FS170" i="2"/>
  <c r="BN59" i="11" s="1"/>
  <c r="BO42" i="11"/>
  <c r="FX75" i="9"/>
  <c r="FX92" i="9" s="1"/>
  <c r="FW43" i="9"/>
  <c r="FY42" i="9"/>
  <c r="FY41" i="9"/>
  <c r="FW60" i="9"/>
  <c r="FW84" i="9"/>
  <c r="FV81" i="9"/>
  <c r="FX52" i="9"/>
  <c r="FX54" i="9"/>
  <c r="FX86" i="9" s="1"/>
  <c r="FX87" i="9"/>
  <c r="FY59" i="9"/>
  <c r="FY50" i="9"/>
  <c r="FQ169" i="2"/>
  <c r="BK58" i="11" s="1"/>
  <c r="FQ240" i="2"/>
  <c r="FR171" i="2"/>
  <c r="FS234" i="2"/>
  <c r="FS251" i="2" s="1"/>
  <c r="FS167" i="2"/>
  <c r="GD10" i="11"/>
  <c r="GE11" i="11"/>
  <c r="FR18" i="10"/>
  <c r="FR17" i="10"/>
  <c r="FR16" i="10"/>
  <c r="FY39" i="9"/>
  <c r="FY35" i="9"/>
  <c r="FY34" i="9"/>
  <c r="FY33" i="9"/>
  <c r="FY32" i="9"/>
  <c r="FY31" i="9"/>
  <c r="FY30" i="9"/>
  <c r="FY25" i="9"/>
  <c r="FY20" i="9"/>
  <c r="FY29" i="9"/>
  <c r="FY28" i="9"/>
  <c r="FY27" i="9"/>
  <c r="FY24" i="9"/>
  <c r="FY23" i="9"/>
  <c r="FY22" i="9"/>
  <c r="FY21" i="9"/>
  <c r="FY19" i="9"/>
  <c r="FY18" i="9"/>
  <c r="FY17" i="9"/>
  <c r="FY16" i="9"/>
  <c r="FY15" i="9"/>
  <c r="FY10" i="9"/>
  <c r="FY14" i="9"/>
  <c r="FY13" i="9"/>
  <c r="FY12" i="9"/>
  <c r="FY11" i="9"/>
  <c r="FY9" i="9"/>
  <c r="FY26" i="9"/>
  <c r="FY5" i="9"/>
  <c r="FZ6" i="9"/>
  <c r="FX37" i="9"/>
  <c r="FX44" i="9" s="1"/>
  <c r="FU131" i="2"/>
  <c r="FU130" i="2"/>
  <c r="FU129" i="2"/>
  <c r="FU128" i="2"/>
  <c r="FU127" i="2"/>
  <c r="FU126" i="2"/>
  <c r="FU125" i="2"/>
  <c r="FU124" i="2"/>
  <c r="FU123" i="2"/>
  <c r="FU122" i="2"/>
  <c r="FU121" i="2"/>
  <c r="FU120" i="2"/>
  <c r="FU117" i="2"/>
  <c r="FU116" i="2"/>
  <c r="FU119" i="2"/>
  <c r="FU118" i="2"/>
  <c r="FU115" i="2"/>
  <c r="FU114" i="2"/>
  <c r="FU113" i="2"/>
  <c r="FU112" i="2"/>
  <c r="FU111" i="2"/>
  <c r="FU110" i="2"/>
  <c r="FU109" i="2"/>
  <c r="FU108" i="2"/>
  <c r="FU107" i="2"/>
  <c r="FU106" i="2"/>
  <c r="FU105" i="2"/>
  <c r="FQ18" i="7"/>
  <c r="FQ17" i="7"/>
  <c r="FQ16" i="7"/>
  <c r="FS4" i="7"/>
  <c r="FT5" i="7"/>
  <c r="FT69" i="2"/>
  <c r="FU67" i="2"/>
  <c r="FU66" i="2"/>
  <c r="FU65" i="2"/>
  <c r="FU64" i="2"/>
  <c r="FU63" i="2"/>
  <c r="FU62" i="2"/>
  <c r="FU61" i="2"/>
  <c r="FU59" i="2"/>
  <c r="FU56" i="2"/>
  <c r="FU55" i="2"/>
  <c r="FU60" i="2"/>
  <c r="FU58" i="2"/>
  <c r="FU57" i="2"/>
  <c r="FU49" i="2"/>
  <c r="FU46" i="2"/>
  <c r="FU54" i="2"/>
  <c r="FU53" i="2"/>
  <c r="FU52" i="2"/>
  <c r="FU51" i="2"/>
  <c r="FU45" i="2"/>
  <c r="FU44" i="2"/>
  <c r="FU48" i="2"/>
  <c r="FU42" i="2"/>
  <c r="FU41" i="2"/>
  <c r="FU50" i="2"/>
  <c r="FU43" i="2"/>
  <c r="FU47" i="2"/>
  <c r="FU77" i="2"/>
  <c r="FU82" i="2"/>
  <c r="FU81" i="2"/>
  <c r="FU79" i="2"/>
  <c r="FU80" i="2"/>
  <c r="FU83" i="2"/>
  <c r="FU91" i="2"/>
  <c r="FU90" i="2"/>
  <c r="FU89" i="2"/>
  <c r="FU73" i="2"/>
  <c r="FU95" i="2"/>
  <c r="FU97" i="2"/>
  <c r="FU96" i="2"/>
  <c r="FU78" i="2"/>
  <c r="FU88" i="2"/>
  <c r="FU74" i="2"/>
  <c r="FU75" i="2"/>
  <c r="FU76" i="2"/>
  <c r="FU84" i="2"/>
  <c r="FU85" i="2"/>
  <c r="FU86" i="2"/>
  <c r="FU87" i="2"/>
  <c r="FU92" i="2"/>
  <c r="FU93" i="2"/>
  <c r="FU94" i="2"/>
  <c r="FU98" i="2"/>
  <c r="FU99" i="2"/>
  <c r="FT101" i="2"/>
  <c r="FT133" i="2"/>
  <c r="FU21" i="2"/>
  <c r="BP26" i="11" s="1"/>
  <c r="FU10" i="2"/>
  <c r="BP15" i="11" s="1"/>
  <c r="FU19" i="2"/>
  <c r="BP24" i="11" s="1"/>
  <c r="FU29" i="2"/>
  <c r="BP34" i="11" s="1"/>
  <c r="FU20" i="2"/>
  <c r="BP25" i="11" s="1"/>
  <c r="FU13" i="2"/>
  <c r="BP18" i="11" s="1"/>
  <c r="FU11" i="2"/>
  <c r="BP16" i="11" s="1"/>
  <c r="FU32" i="2"/>
  <c r="BP37" i="11" s="1"/>
  <c r="FU31" i="2"/>
  <c r="BP36" i="11" s="1"/>
  <c r="FU28" i="2"/>
  <c r="BP33" i="11" s="1"/>
  <c r="FU27" i="2"/>
  <c r="BP32" i="11" s="1"/>
  <c r="FU26" i="2"/>
  <c r="BP31" i="11" s="1"/>
  <c r="FU25" i="2"/>
  <c r="BP30" i="11" s="1"/>
  <c r="FU18" i="2"/>
  <c r="BP23" i="11" s="1"/>
  <c r="FU12" i="2"/>
  <c r="BP17" i="11" s="1"/>
  <c r="FU16" i="2"/>
  <c r="BP21" i="11" s="1"/>
  <c r="FU5" i="2"/>
  <c r="FU35" i="2"/>
  <c r="BP40" i="11" s="1"/>
  <c r="FU34" i="2"/>
  <c r="BP39" i="11" s="1"/>
  <c r="FU33" i="2"/>
  <c r="BP38" i="11" s="1"/>
  <c r="FU9" i="2"/>
  <c r="BP14" i="11" s="1"/>
  <c r="FU30" i="2"/>
  <c r="BP35" i="11" s="1"/>
  <c r="FU23" i="2"/>
  <c r="BP28" i="11" s="1"/>
  <c r="FU24" i="2"/>
  <c r="BP29" i="11" s="1"/>
  <c r="FU22" i="2"/>
  <c r="BP27" i="11" s="1"/>
  <c r="FU17" i="2"/>
  <c r="BP22" i="11" s="1"/>
  <c r="FU14" i="2"/>
  <c r="BP19" i="11" s="1"/>
  <c r="FU15" i="2"/>
  <c r="BP20" i="11" s="1"/>
  <c r="FT37" i="2"/>
  <c r="FT173" i="2" s="1"/>
  <c r="FV6" i="2"/>
  <c r="GE60" i="11" l="1"/>
  <c r="FU271" i="2"/>
  <c r="FV267" i="2"/>
  <c r="FV269" i="2"/>
  <c r="FV257" i="2"/>
  <c r="FV266" i="2"/>
  <c r="FV264" i="2"/>
  <c r="FV263" i="2"/>
  <c r="FV265" i="2"/>
  <c r="FV261" i="2"/>
  <c r="FV262" i="2"/>
  <c r="FZ55" i="9"/>
  <c r="FX46" i="9"/>
  <c r="FS5" i="10"/>
  <c r="FR4" i="10"/>
  <c r="FV218" i="2"/>
  <c r="BP76" i="11" s="1"/>
  <c r="FT170" i="2"/>
  <c r="BO59" i="11" s="1"/>
  <c r="BP42" i="11"/>
  <c r="FY75" i="9"/>
  <c r="FY92" i="9" s="1"/>
  <c r="FX43" i="9"/>
  <c r="FZ42" i="9"/>
  <c r="FZ41" i="9"/>
  <c r="FX60" i="9"/>
  <c r="FX84" i="9"/>
  <c r="FY52" i="9"/>
  <c r="FY87" i="9"/>
  <c r="FY54" i="9"/>
  <c r="FY86" i="9" s="1"/>
  <c r="FW81" i="9"/>
  <c r="FZ59" i="9"/>
  <c r="FZ50" i="9"/>
  <c r="FR240" i="2"/>
  <c r="FR169" i="2"/>
  <c r="BL58" i="11" s="1"/>
  <c r="FS171" i="2"/>
  <c r="FT234" i="2"/>
  <c r="FT251" i="2" s="1"/>
  <c r="FT167" i="2"/>
  <c r="GF11" i="11"/>
  <c r="GE10" i="11"/>
  <c r="FS18" i="10"/>
  <c r="FS17" i="10"/>
  <c r="FS16" i="10"/>
  <c r="FZ39" i="9"/>
  <c r="FZ35" i="9"/>
  <c r="FZ34" i="9"/>
  <c r="FZ33" i="9"/>
  <c r="FZ32" i="9"/>
  <c r="FZ31" i="9"/>
  <c r="FZ30" i="9"/>
  <c r="FZ26" i="9"/>
  <c r="FZ29" i="9"/>
  <c r="FZ28" i="9"/>
  <c r="FZ27" i="9"/>
  <c r="FZ24" i="9"/>
  <c r="FZ23" i="9"/>
  <c r="FZ22" i="9"/>
  <c r="FZ21" i="9"/>
  <c r="FZ19" i="9"/>
  <c r="FZ18" i="9"/>
  <c r="FZ17" i="9"/>
  <c r="FZ16" i="9"/>
  <c r="FZ15" i="9"/>
  <c r="FZ10" i="9"/>
  <c r="FZ9" i="9"/>
  <c r="FZ14" i="9"/>
  <c r="FZ13" i="9"/>
  <c r="FZ12" i="9"/>
  <c r="FZ11" i="9"/>
  <c r="FZ20" i="9"/>
  <c r="FZ25" i="9"/>
  <c r="FY37" i="9"/>
  <c r="FY44" i="9" s="1"/>
  <c r="GA6" i="9"/>
  <c r="FZ5" i="9"/>
  <c r="FV131" i="2"/>
  <c r="FV130" i="2"/>
  <c r="FV129" i="2"/>
  <c r="FV128" i="2"/>
  <c r="FV127" i="2"/>
  <c r="FV126" i="2"/>
  <c r="FV125" i="2"/>
  <c r="FV124" i="2"/>
  <c r="FV123" i="2"/>
  <c r="FV122" i="2"/>
  <c r="FV121" i="2"/>
  <c r="FV120" i="2"/>
  <c r="FV117" i="2"/>
  <c r="FV114" i="2"/>
  <c r="FV119" i="2"/>
  <c r="FV118" i="2"/>
  <c r="FV116" i="2"/>
  <c r="FV115" i="2"/>
  <c r="FV113" i="2"/>
  <c r="FV112" i="2"/>
  <c r="FV111" i="2"/>
  <c r="FV110" i="2"/>
  <c r="FV109" i="2"/>
  <c r="FV108" i="2"/>
  <c r="FV107" i="2"/>
  <c r="FV106" i="2"/>
  <c r="FV105" i="2"/>
  <c r="FR18" i="7"/>
  <c r="FR17" i="7"/>
  <c r="FR16" i="7"/>
  <c r="FT4" i="7"/>
  <c r="FU5" i="7"/>
  <c r="FU69" i="2"/>
  <c r="FV67" i="2"/>
  <c r="FV66" i="2"/>
  <c r="FV65" i="2"/>
  <c r="FV64" i="2"/>
  <c r="FV63" i="2"/>
  <c r="FV62" i="2"/>
  <c r="FV61" i="2"/>
  <c r="FV59" i="2"/>
  <c r="FV58" i="2"/>
  <c r="FV56" i="2"/>
  <c r="FV55" i="2"/>
  <c r="FV47" i="2"/>
  <c r="FV46" i="2"/>
  <c r="FV60" i="2"/>
  <c r="FV57" i="2"/>
  <c r="FV54" i="2"/>
  <c r="FV53" i="2"/>
  <c r="FV52" i="2"/>
  <c r="FV51" i="2"/>
  <c r="FV50" i="2"/>
  <c r="FV48" i="2"/>
  <c r="FV42" i="2"/>
  <c r="FV41" i="2"/>
  <c r="FV49" i="2"/>
  <c r="FV45" i="2"/>
  <c r="FV43" i="2"/>
  <c r="FV44" i="2"/>
  <c r="FV90" i="2"/>
  <c r="FV89" i="2"/>
  <c r="FV95" i="2"/>
  <c r="FV94" i="2"/>
  <c r="FV97" i="2"/>
  <c r="FV91" i="2"/>
  <c r="FV73" i="2"/>
  <c r="FV87" i="2"/>
  <c r="FV88" i="2"/>
  <c r="FV74" i="2"/>
  <c r="FV75" i="2"/>
  <c r="FV76" i="2"/>
  <c r="FV84" i="2"/>
  <c r="FV85" i="2"/>
  <c r="FV86" i="2"/>
  <c r="FV92" i="2"/>
  <c r="FV93" i="2"/>
  <c r="FV96" i="2"/>
  <c r="FV98" i="2"/>
  <c r="FV99" i="2"/>
  <c r="FV77" i="2"/>
  <c r="FV79" i="2"/>
  <c r="FV78" i="2"/>
  <c r="FV80" i="2"/>
  <c r="FV82" i="2"/>
  <c r="FV83" i="2"/>
  <c r="FV81" i="2"/>
  <c r="FU133" i="2"/>
  <c r="FU101" i="2"/>
  <c r="FV23" i="2"/>
  <c r="BQ28" i="11" s="1"/>
  <c r="FV17" i="2"/>
  <c r="BQ22" i="11" s="1"/>
  <c r="FV30" i="2"/>
  <c r="BQ35" i="11" s="1"/>
  <c r="FV26" i="2"/>
  <c r="BQ31" i="11" s="1"/>
  <c r="FV22" i="2"/>
  <c r="BQ27" i="11" s="1"/>
  <c r="FV29" i="2"/>
  <c r="BQ34" i="11" s="1"/>
  <c r="FV20" i="2"/>
  <c r="BQ25" i="11" s="1"/>
  <c r="FV14" i="2"/>
  <c r="BQ19" i="11" s="1"/>
  <c r="FV12" i="2"/>
  <c r="BQ17" i="11" s="1"/>
  <c r="FV15" i="2"/>
  <c r="BQ20" i="11" s="1"/>
  <c r="FV11" i="2"/>
  <c r="BQ16" i="11" s="1"/>
  <c r="FV32" i="2"/>
  <c r="BQ37" i="11" s="1"/>
  <c r="FV18" i="2"/>
  <c r="BQ23" i="11" s="1"/>
  <c r="FV10" i="2"/>
  <c r="BQ15" i="11" s="1"/>
  <c r="FV28" i="2"/>
  <c r="BQ33" i="11" s="1"/>
  <c r="FV9" i="2"/>
  <c r="BQ14" i="11" s="1"/>
  <c r="FV27" i="2"/>
  <c r="BQ32" i="11" s="1"/>
  <c r="FV24" i="2"/>
  <c r="BQ29" i="11" s="1"/>
  <c r="FV16" i="2"/>
  <c r="BQ21" i="11" s="1"/>
  <c r="FV5" i="2"/>
  <c r="FV33" i="2"/>
  <c r="BQ38" i="11" s="1"/>
  <c r="FV31" i="2"/>
  <c r="BQ36" i="11" s="1"/>
  <c r="FV25" i="2"/>
  <c r="BQ30" i="11" s="1"/>
  <c r="FV13" i="2"/>
  <c r="BQ18" i="11" s="1"/>
  <c r="FV35" i="2"/>
  <c r="BQ40" i="11" s="1"/>
  <c r="FV34" i="2"/>
  <c r="BQ39" i="11" s="1"/>
  <c r="FV21" i="2"/>
  <c r="BQ26" i="11" s="1"/>
  <c r="FV19" i="2"/>
  <c r="BQ24" i="11" s="1"/>
  <c r="FU37" i="2"/>
  <c r="FU173" i="2" s="1"/>
  <c r="FW6" i="2"/>
  <c r="GF60" i="11" l="1"/>
  <c r="FV271" i="2"/>
  <c r="FW267" i="2"/>
  <c r="FW271" i="2" s="1"/>
  <c r="FW269" i="2"/>
  <c r="FW257" i="2"/>
  <c r="FW266" i="2"/>
  <c r="FW261" i="2"/>
  <c r="FW265" i="2"/>
  <c r="FW264" i="2"/>
  <c r="FW263" i="2"/>
  <c r="FW262" i="2"/>
  <c r="FY46" i="9"/>
  <c r="GA55" i="9"/>
  <c r="FS4" i="10"/>
  <c r="FT5" i="10"/>
  <c r="FW218" i="2"/>
  <c r="BQ76" i="11" s="1"/>
  <c r="FU170" i="2"/>
  <c r="BP59" i="11" s="1"/>
  <c r="BQ42" i="11"/>
  <c r="FZ75" i="9"/>
  <c r="FZ92" i="9" s="1"/>
  <c r="FY43" i="9"/>
  <c r="GA42" i="9"/>
  <c r="GA41" i="9"/>
  <c r="FY60" i="9"/>
  <c r="FY84" i="9"/>
  <c r="FZ52" i="9"/>
  <c r="FZ54" i="9"/>
  <c r="FZ86" i="9" s="1"/>
  <c r="FZ87" i="9"/>
  <c r="FX81" i="9"/>
  <c r="GA59" i="9"/>
  <c r="GA50" i="9"/>
  <c r="FS240" i="2"/>
  <c r="FS169" i="2"/>
  <c r="BM58" i="11" s="1"/>
  <c r="FT171" i="2"/>
  <c r="FU234" i="2"/>
  <c r="FU251" i="2" s="1"/>
  <c r="FU167" i="2"/>
  <c r="GF10" i="11"/>
  <c r="GG11" i="11"/>
  <c r="FT18" i="10"/>
  <c r="FT17" i="10"/>
  <c r="FT16" i="10"/>
  <c r="GA39" i="9"/>
  <c r="GA35" i="9"/>
  <c r="GA34" i="9"/>
  <c r="GA33" i="9"/>
  <c r="GA32" i="9"/>
  <c r="GA31" i="9"/>
  <c r="GA30" i="9"/>
  <c r="GA29" i="9"/>
  <c r="GA28" i="9"/>
  <c r="GA27" i="9"/>
  <c r="GA24" i="9"/>
  <c r="GA23" i="9"/>
  <c r="GA22" i="9"/>
  <c r="GA21" i="9"/>
  <c r="GA20" i="9"/>
  <c r="GA19" i="9"/>
  <c r="GA18" i="9"/>
  <c r="GA17" i="9"/>
  <c r="GA16" i="9"/>
  <c r="GA15" i="9"/>
  <c r="GA14" i="9"/>
  <c r="GA13" i="9"/>
  <c r="GA12" i="9"/>
  <c r="GA11" i="9"/>
  <c r="GA10" i="9"/>
  <c r="GA9" i="9"/>
  <c r="GA26" i="9"/>
  <c r="GA25" i="9"/>
  <c r="GA5" i="9"/>
  <c r="GB6" i="9"/>
  <c r="FZ37" i="9"/>
  <c r="FZ44" i="9" s="1"/>
  <c r="FW131" i="2"/>
  <c r="FW130" i="2"/>
  <c r="FW129" i="2"/>
  <c r="FW128" i="2"/>
  <c r="FW127" i="2"/>
  <c r="FW126" i="2"/>
  <c r="FW125" i="2"/>
  <c r="FW124" i="2"/>
  <c r="FW123" i="2"/>
  <c r="FW122" i="2"/>
  <c r="FW121" i="2"/>
  <c r="FW120" i="2"/>
  <c r="FW117" i="2"/>
  <c r="FW116" i="2"/>
  <c r="FW114" i="2"/>
  <c r="FW119" i="2"/>
  <c r="FW118" i="2"/>
  <c r="FW115" i="2"/>
  <c r="FW113" i="2"/>
  <c r="FW112" i="2"/>
  <c r="FW111" i="2"/>
  <c r="FW110" i="2"/>
  <c r="FW109" i="2"/>
  <c r="FW108" i="2"/>
  <c r="FW107" i="2"/>
  <c r="FW106" i="2"/>
  <c r="FW105" i="2"/>
  <c r="FS18" i="7"/>
  <c r="FS17" i="7"/>
  <c r="FS16" i="7"/>
  <c r="FU4" i="7"/>
  <c r="FV5" i="7"/>
  <c r="FV69" i="2"/>
  <c r="FW67" i="2"/>
  <c r="FW66" i="2"/>
  <c r="FW65" i="2"/>
  <c r="FW64" i="2"/>
  <c r="FW63" i="2"/>
  <c r="FW62" i="2"/>
  <c r="FW61" i="2"/>
  <c r="FW59" i="2"/>
  <c r="FW58" i="2"/>
  <c r="FW56" i="2"/>
  <c r="FW55" i="2"/>
  <c r="FW60" i="2"/>
  <c r="FW57" i="2"/>
  <c r="FW50" i="2"/>
  <c r="FW49" i="2"/>
  <c r="FW47" i="2"/>
  <c r="FW45" i="2"/>
  <c r="FW54" i="2"/>
  <c r="FW53" i="2"/>
  <c r="FW52" i="2"/>
  <c r="FW51" i="2"/>
  <c r="FW48" i="2"/>
  <c r="FW42" i="2"/>
  <c r="FW41" i="2"/>
  <c r="FW44" i="2"/>
  <c r="FW46" i="2"/>
  <c r="FW43" i="2"/>
  <c r="FW79" i="2"/>
  <c r="FW90" i="2"/>
  <c r="FW91" i="2"/>
  <c r="FW73" i="2"/>
  <c r="FW87" i="2"/>
  <c r="FW95" i="2"/>
  <c r="FW96" i="2"/>
  <c r="FW89" i="2"/>
  <c r="FW88" i="2"/>
  <c r="FW74" i="2"/>
  <c r="FW83" i="2"/>
  <c r="FW75" i="2"/>
  <c r="FW76" i="2"/>
  <c r="FW84" i="2"/>
  <c r="FW85" i="2"/>
  <c r="FW86" i="2"/>
  <c r="FW92" i="2"/>
  <c r="FW93" i="2"/>
  <c r="FW94" i="2"/>
  <c r="FW97" i="2"/>
  <c r="FW98" i="2"/>
  <c r="FW99" i="2"/>
  <c r="FW78" i="2"/>
  <c r="FW81" i="2"/>
  <c r="FW82" i="2"/>
  <c r="FW80" i="2"/>
  <c r="FW77" i="2"/>
  <c r="FV101" i="2"/>
  <c r="FV170" i="2" s="1"/>
  <c r="BQ59" i="11" s="1"/>
  <c r="FV133" i="2"/>
  <c r="FW31" i="2"/>
  <c r="BR36" i="11" s="1"/>
  <c r="FW9" i="2"/>
  <c r="BR14" i="11" s="1"/>
  <c r="FW32" i="2"/>
  <c r="BR37" i="11" s="1"/>
  <c r="FW21" i="2"/>
  <c r="BR26" i="11" s="1"/>
  <c r="FW19" i="2"/>
  <c r="BR24" i="11" s="1"/>
  <c r="FW10" i="2"/>
  <c r="BR15" i="11" s="1"/>
  <c r="FW27" i="2"/>
  <c r="BR32" i="11" s="1"/>
  <c r="FW24" i="2"/>
  <c r="BR29" i="11" s="1"/>
  <c r="FW16" i="2"/>
  <c r="BR21" i="11" s="1"/>
  <c r="FW22" i="2"/>
  <c r="BR27" i="11" s="1"/>
  <c r="FW18" i="2"/>
  <c r="BR23" i="11" s="1"/>
  <c r="FW13" i="2"/>
  <c r="BR18" i="11" s="1"/>
  <c r="FW12" i="2"/>
  <c r="BR17" i="11" s="1"/>
  <c r="FW17" i="2"/>
  <c r="BR22" i="11" s="1"/>
  <c r="FW28" i="2"/>
  <c r="BR33" i="11" s="1"/>
  <c r="FW23" i="2"/>
  <c r="BR28" i="11" s="1"/>
  <c r="FW20" i="2"/>
  <c r="BR25" i="11" s="1"/>
  <c r="FW5" i="2"/>
  <c r="FW34" i="2"/>
  <c r="BR39" i="11" s="1"/>
  <c r="FW30" i="2"/>
  <c r="BR35" i="11" s="1"/>
  <c r="FW26" i="2"/>
  <c r="BR31" i="11" s="1"/>
  <c r="FW35" i="2"/>
  <c r="BR40" i="11" s="1"/>
  <c r="FW33" i="2"/>
  <c r="BR38" i="11" s="1"/>
  <c r="FW29" i="2"/>
  <c r="BR34" i="11" s="1"/>
  <c r="FW25" i="2"/>
  <c r="BR30" i="11" s="1"/>
  <c r="FW14" i="2"/>
  <c r="BR19" i="11" s="1"/>
  <c r="FW15" i="2"/>
  <c r="BR20" i="11" s="1"/>
  <c r="FW11" i="2"/>
  <c r="BR16" i="11" s="1"/>
  <c r="FV37" i="2"/>
  <c r="FV173" i="2" s="1"/>
  <c r="FX6" i="2"/>
  <c r="GG60" i="11" l="1"/>
  <c r="FX267" i="2"/>
  <c r="FX269" i="2"/>
  <c r="FX257" i="2"/>
  <c r="FX266" i="2"/>
  <c r="FX264" i="2"/>
  <c r="FX263" i="2"/>
  <c r="FX261" i="2"/>
  <c r="FX265" i="2"/>
  <c r="FX262" i="2"/>
  <c r="GB55" i="9"/>
  <c r="FZ46" i="9"/>
  <c r="FU5" i="10"/>
  <c r="FT4" i="10"/>
  <c r="FX218" i="2"/>
  <c r="BR76" i="11" s="1"/>
  <c r="BR42" i="11"/>
  <c r="GA75" i="9"/>
  <c r="GA92" i="9" s="1"/>
  <c r="FZ43" i="9"/>
  <c r="GB42" i="9"/>
  <c r="GB41" i="9"/>
  <c r="FZ60" i="9"/>
  <c r="FZ84" i="9"/>
  <c r="FY81" i="9"/>
  <c r="GA52" i="9"/>
  <c r="GA87" i="9"/>
  <c r="GA54" i="9"/>
  <c r="GA86" i="9" s="1"/>
  <c r="GB59" i="9"/>
  <c r="GB50" i="9"/>
  <c r="FT240" i="2"/>
  <c r="FT169" i="2"/>
  <c r="BN58" i="11" s="1"/>
  <c r="FU171" i="2"/>
  <c r="FV234" i="2"/>
  <c r="FV251" i="2" s="1"/>
  <c r="FV167" i="2"/>
  <c r="GH11" i="11"/>
  <c r="GG10" i="11"/>
  <c r="FU18" i="10"/>
  <c r="FU17" i="10"/>
  <c r="FU16" i="10"/>
  <c r="GB39" i="9"/>
  <c r="GB35" i="9"/>
  <c r="GB34" i="9"/>
  <c r="GB33" i="9"/>
  <c r="GB32" i="9"/>
  <c r="GB31" i="9"/>
  <c r="GB30" i="9"/>
  <c r="GB26" i="9"/>
  <c r="GB29" i="9"/>
  <c r="GB28" i="9"/>
  <c r="GB27" i="9"/>
  <c r="GB24" i="9"/>
  <c r="GB23" i="9"/>
  <c r="GB22" i="9"/>
  <c r="GB21" i="9"/>
  <c r="GB19" i="9"/>
  <c r="GB18" i="9"/>
  <c r="GB17" i="9"/>
  <c r="GB16" i="9"/>
  <c r="GB15" i="9"/>
  <c r="GB10" i="9"/>
  <c r="GB9" i="9"/>
  <c r="GB14" i="9"/>
  <c r="GB13" i="9"/>
  <c r="GB12" i="9"/>
  <c r="GB11" i="9"/>
  <c r="GB25" i="9"/>
  <c r="GB20" i="9"/>
  <c r="GA37" i="9"/>
  <c r="GA44" i="9" s="1"/>
  <c r="GC6" i="9"/>
  <c r="GB5" i="9"/>
  <c r="FX131" i="2"/>
  <c r="FX130" i="2"/>
  <c r="FX129" i="2"/>
  <c r="FX128" i="2"/>
  <c r="FX127" i="2"/>
  <c r="FX126" i="2"/>
  <c r="FX125" i="2"/>
  <c r="FX124" i="2"/>
  <c r="FX123" i="2"/>
  <c r="FX122" i="2"/>
  <c r="FX121" i="2"/>
  <c r="FX120" i="2"/>
  <c r="FX117" i="2"/>
  <c r="FX116" i="2"/>
  <c r="FX114" i="2"/>
  <c r="FX119" i="2"/>
  <c r="FX118" i="2"/>
  <c r="FX115" i="2"/>
  <c r="FX113" i="2"/>
  <c r="FX112" i="2"/>
  <c r="FX111" i="2"/>
  <c r="FX110" i="2"/>
  <c r="FX109" i="2"/>
  <c r="FX108" i="2"/>
  <c r="FX107" i="2"/>
  <c r="FX106" i="2"/>
  <c r="FX105" i="2"/>
  <c r="FT18" i="7"/>
  <c r="FT17" i="7"/>
  <c r="FT16" i="7"/>
  <c r="FW69" i="2"/>
  <c r="FV4" i="7"/>
  <c r="FW5" i="7"/>
  <c r="FX67" i="2"/>
  <c r="FX66" i="2"/>
  <c r="FX65" i="2"/>
  <c r="FX64" i="2"/>
  <c r="FX63" i="2"/>
  <c r="FX62" i="2"/>
  <c r="FX61" i="2"/>
  <c r="FX59" i="2"/>
  <c r="FX56" i="2"/>
  <c r="FX55" i="2"/>
  <c r="FX50" i="2"/>
  <c r="FX47" i="2"/>
  <c r="FX46" i="2"/>
  <c r="FX45" i="2"/>
  <c r="FX44" i="2"/>
  <c r="FX60" i="2"/>
  <c r="FX58" i="2"/>
  <c r="FX57" i="2"/>
  <c r="FX54" i="2"/>
  <c r="FX53" i="2"/>
  <c r="FX52" i="2"/>
  <c r="FX51" i="2"/>
  <c r="FX49" i="2"/>
  <c r="FX48" i="2"/>
  <c r="FX42" i="2"/>
  <c r="FX41" i="2"/>
  <c r="FX43" i="2"/>
  <c r="FX88" i="2"/>
  <c r="FX90" i="2"/>
  <c r="FX91" i="2"/>
  <c r="FX95" i="2"/>
  <c r="FX94" i="2"/>
  <c r="FX96" i="2"/>
  <c r="FX73" i="2"/>
  <c r="FX82" i="2"/>
  <c r="FX92" i="2"/>
  <c r="FX89" i="2"/>
  <c r="FX74" i="2"/>
  <c r="FX75" i="2"/>
  <c r="FX76" i="2"/>
  <c r="FX83" i="2"/>
  <c r="FX84" i="2"/>
  <c r="FX85" i="2"/>
  <c r="FX86" i="2"/>
  <c r="FX87" i="2"/>
  <c r="FX93" i="2"/>
  <c r="FX97" i="2"/>
  <c r="FX98" i="2"/>
  <c r="FX99" i="2"/>
  <c r="FX77" i="2"/>
  <c r="FX80" i="2"/>
  <c r="FX78" i="2"/>
  <c r="FX79" i="2"/>
  <c r="FX81" i="2"/>
  <c r="FW101" i="2"/>
  <c r="FW133" i="2"/>
  <c r="FX27" i="2"/>
  <c r="BS32" i="11" s="1"/>
  <c r="FX25" i="2"/>
  <c r="BS30" i="11" s="1"/>
  <c r="FX22" i="2"/>
  <c r="BS27" i="11" s="1"/>
  <c r="FX18" i="2"/>
  <c r="BS23" i="11" s="1"/>
  <c r="FX10" i="2"/>
  <c r="BS15" i="11" s="1"/>
  <c r="FX29" i="2"/>
  <c r="BS34" i="11" s="1"/>
  <c r="FX28" i="2"/>
  <c r="BS33" i="11" s="1"/>
  <c r="FX21" i="2"/>
  <c r="BS26" i="11" s="1"/>
  <c r="FX31" i="2"/>
  <c r="BS36" i="11" s="1"/>
  <c r="FX26" i="2"/>
  <c r="BS31" i="11" s="1"/>
  <c r="FX9" i="2"/>
  <c r="BS14" i="11" s="1"/>
  <c r="FX32" i="2"/>
  <c r="BS37" i="11" s="1"/>
  <c r="FX12" i="2"/>
  <c r="BS17" i="11" s="1"/>
  <c r="FX30" i="2"/>
  <c r="BS35" i="11" s="1"/>
  <c r="FX11" i="2"/>
  <c r="BS16" i="11" s="1"/>
  <c r="FX17" i="2"/>
  <c r="BS22" i="11" s="1"/>
  <c r="FX5" i="2"/>
  <c r="FX35" i="2"/>
  <c r="BS40" i="11" s="1"/>
  <c r="FX20" i="2"/>
  <c r="BS25" i="11" s="1"/>
  <c r="FX34" i="2"/>
  <c r="BS39" i="11" s="1"/>
  <c r="FX33" i="2"/>
  <c r="BS38" i="11" s="1"/>
  <c r="FX16" i="2"/>
  <c r="BS21" i="11" s="1"/>
  <c r="FX24" i="2"/>
  <c r="BS29" i="11" s="1"/>
  <c r="FX23" i="2"/>
  <c r="BS28" i="11" s="1"/>
  <c r="FX19" i="2"/>
  <c r="BS24" i="11" s="1"/>
  <c r="FX15" i="2"/>
  <c r="BS20" i="11" s="1"/>
  <c r="FX14" i="2"/>
  <c r="BS19" i="11" s="1"/>
  <c r="FX13" i="2"/>
  <c r="BS18" i="11" s="1"/>
  <c r="FW37" i="2"/>
  <c r="FW173" i="2" s="1"/>
  <c r="FY6" i="2"/>
  <c r="GH60" i="11" l="1"/>
  <c r="FX271" i="2"/>
  <c r="FY267" i="2"/>
  <c r="FY269" i="2"/>
  <c r="FY257" i="2"/>
  <c r="FY266" i="2"/>
  <c r="FY264" i="2"/>
  <c r="FY263" i="2"/>
  <c r="FY265" i="2"/>
  <c r="FY261" i="2"/>
  <c r="FY262" i="2"/>
  <c r="GA46" i="9"/>
  <c r="GC55" i="9"/>
  <c r="FV5" i="10"/>
  <c r="FU4" i="10"/>
  <c r="FY218" i="2"/>
  <c r="BS76" i="11" s="1"/>
  <c r="FW170" i="2"/>
  <c r="BR59" i="11" s="1"/>
  <c r="BS42" i="11"/>
  <c r="GB75" i="9"/>
  <c r="GB92" i="9" s="1"/>
  <c r="GA43" i="9"/>
  <c r="GC42" i="9"/>
  <c r="GC41" i="9"/>
  <c r="GA60" i="9"/>
  <c r="GA84" i="9"/>
  <c r="GB52" i="9"/>
  <c r="GB87" i="9"/>
  <c r="GB54" i="9"/>
  <c r="GB86" i="9" s="1"/>
  <c r="FZ81" i="9"/>
  <c r="GC59" i="9"/>
  <c r="GC50" i="9"/>
  <c r="FU240" i="2"/>
  <c r="FU169" i="2"/>
  <c r="BO58" i="11" s="1"/>
  <c r="FV171" i="2"/>
  <c r="FW234" i="2"/>
  <c r="FW251" i="2" s="1"/>
  <c r="FW167" i="2"/>
  <c r="GH10" i="11"/>
  <c r="GI11" i="11"/>
  <c r="FV18" i="10"/>
  <c r="FV17" i="10"/>
  <c r="FV16" i="10"/>
  <c r="GC39" i="9"/>
  <c r="GC35" i="9"/>
  <c r="GC34" i="9"/>
  <c r="GC33" i="9"/>
  <c r="GC32" i="9"/>
  <c r="GC31" i="9"/>
  <c r="GC30" i="9"/>
  <c r="GC29" i="9"/>
  <c r="GC28" i="9"/>
  <c r="GC27" i="9"/>
  <c r="GC20" i="9"/>
  <c r="GC24" i="9"/>
  <c r="GC23" i="9"/>
  <c r="GC22" i="9"/>
  <c r="GC21" i="9"/>
  <c r="GC19" i="9"/>
  <c r="GC18" i="9"/>
  <c r="GC17" i="9"/>
  <c r="GC16" i="9"/>
  <c r="GC15" i="9"/>
  <c r="GC14" i="9"/>
  <c r="GC13" i="9"/>
  <c r="GC12" i="9"/>
  <c r="GC11" i="9"/>
  <c r="GC10" i="9"/>
  <c r="GC9" i="9"/>
  <c r="GC26" i="9"/>
  <c r="GC25" i="9"/>
  <c r="GB37" i="9"/>
  <c r="GB44" i="9" s="1"/>
  <c r="GC5" i="9"/>
  <c r="GD6" i="9"/>
  <c r="FY131" i="2"/>
  <c r="FY130" i="2"/>
  <c r="FY129" i="2"/>
  <c r="FY128" i="2"/>
  <c r="FY127" i="2"/>
  <c r="FY126" i="2"/>
  <c r="FY125" i="2"/>
  <c r="FY124" i="2"/>
  <c r="FY123" i="2"/>
  <c r="FY122" i="2"/>
  <c r="FY121" i="2"/>
  <c r="FY120" i="2"/>
  <c r="FY119" i="2"/>
  <c r="FY118" i="2"/>
  <c r="FY117" i="2"/>
  <c r="FY116" i="2"/>
  <c r="FY115" i="2"/>
  <c r="FY114" i="2"/>
  <c r="FY113" i="2"/>
  <c r="FY112" i="2"/>
  <c r="FY111" i="2"/>
  <c r="FY110" i="2"/>
  <c r="FY109" i="2"/>
  <c r="FY108" i="2"/>
  <c r="FY107" i="2"/>
  <c r="FY106" i="2"/>
  <c r="FY105" i="2"/>
  <c r="FX69" i="2"/>
  <c r="FU18" i="7"/>
  <c r="FU17" i="7"/>
  <c r="FU16" i="7"/>
  <c r="FW4" i="7"/>
  <c r="FX5" i="7"/>
  <c r="FY67" i="2"/>
  <c r="FY66" i="2"/>
  <c r="FY65" i="2"/>
  <c r="FY64" i="2"/>
  <c r="FY63" i="2"/>
  <c r="FY62" i="2"/>
  <c r="FY61" i="2"/>
  <c r="FY59" i="2"/>
  <c r="FY58" i="2"/>
  <c r="FY56" i="2"/>
  <c r="FY55" i="2"/>
  <c r="FY49" i="2"/>
  <c r="FY60" i="2"/>
  <c r="FY57" i="2"/>
  <c r="FY45" i="2"/>
  <c r="FY54" i="2"/>
  <c r="FY53" i="2"/>
  <c r="FY52" i="2"/>
  <c r="FY51" i="2"/>
  <c r="FY50" i="2"/>
  <c r="FY47" i="2"/>
  <c r="FY48" i="2"/>
  <c r="FY46" i="2"/>
  <c r="FY42" i="2"/>
  <c r="FY41" i="2"/>
  <c r="FY44" i="2"/>
  <c r="FY43" i="2"/>
  <c r="FY90" i="2"/>
  <c r="FY91" i="2"/>
  <c r="FY73" i="2"/>
  <c r="FY89" i="2"/>
  <c r="FY95" i="2"/>
  <c r="FY97" i="2"/>
  <c r="FY96" i="2"/>
  <c r="FY88" i="2"/>
  <c r="FY81" i="2"/>
  <c r="FY82" i="2"/>
  <c r="FY87" i="2"/>
  <c r="FY78" i="2"/>
  <c r="FY83" i="2"/>
  <c r="FY74" i="2"/>
  <c r="FY75" i="2"/>
  <c r="FY79" i="2"/>
  <c r="FY76" i="2"/>
  <c r="FY84" i="2"/>
  <c r="FY85" i="2"/>
  <c r="FY86" i="2"/>
  <c r="FY92" i="2"/>
  <c r="FY93" i="2"/>
  <c r="FY94" i="2"/>
  <c r="FY80" i="2"/>
  <c r="FY77" i="2"/>
  <c r="FY98" i="2"/>
  <c r="FY99" i="2"/>
  <c r="FX133" i="2"/>
  <c r="FX101" i="2"/>
  <c r="FX170" i="2" s="1"/>
  <c r="BS59" i="11" s="1"/>
  <c r="FX37" i="2"/>
  <c r="FX173" i="2" s="1"/>
  <c r="FY29" i="2"/>
  <c r="BT34" i="11" s="1"/>
  <c r="FY17" i="2"/>
  <c r="BT22" i="11" s="1"/>
  <c r="FY14" i="2"/>
  <c r="BT19" i="11" s="1"/>
  <c r="FY25" i="2"/>
  <c r="BT30" i="11" s="1"/>
  <c r="FY9" i="2"/>
  <c r="BT14" i="11" s="1"/>
  <c r="FY26" i="2"/>
  <c r="BT31" i="11" s="1"/>
  <c r="FY24" i="2"/>
  <c r="BT29" i="11" s="1"/>
  <c r="FY20" i="2"/>
  <c r="BT25" i="11" s="1"/>
  <c r="FY31" i="2"/>
  <c r="BT36" i="11" s="1"/>
  <c r="FY21" i="2"/>
  <c r="BT26" i="11" s="1"/>
  <c r="FY19" i="2"/>
  <c r="BT24" i="11" s="1"/>
  <c r="FY16" i="2"/>
  <c r="BT21" i="11" s="1"/>
  <c r="FY13" i="2"/>
  <c r="BT18" i="11" s="1"/>
  <c r="FY28" i="2"/>
  <c r="BT33" i="11" s="1"/>
  <c r="FY30" i="2"/>
  <c r="BT35" i="11" s="1"/>
  <c r="FY23" i="2"/>
  <c r="BT28" i="11" s="1"/>
  <c r="FY27" i="2"/>
  <c r="BT32" i="11" s="1"/>
  <c r="FY18" i="2"/>
  <c r="BT23" i="11" s="1"/>
  <c r="FY10" i="2"/>
  <c r="BT15" i="11" s="1"/>
  <c r="FY5" i="2"/>
  <c r="FY33" i="2"/>
  <c r="BT38" i="11" s="1"/>
  <c r="FY32" i="2"/>
  <c r="BT37" i="11" s="1"/>
  <c r="FY15" i="2"/>
  <c r="BT20" i="11" s="1"/>
  <c r="FY11" i="2"/>
  <c r="BT16" i="11" s="1"/>
  <c r="FY35" i="2"/>
  <c r="BT40" i="11" s="1"/>
  <c r="FY34" i="2"/>
  <c r="BT39" i="11" s="1"/>
  <c r="FY12" i="2"/>
  <c r="BT17" i="11" s="1"/>
  <c r="FY22" i="2"/>
  <c r="BT27" i="11" s="1"/>
  <c r="FZ6" i="2"/>
  <c r="GI60" i="11" l="1"/>
  <c r="FY271" i="2"/>
  <c r="FZ267" i="2"/>
  <c r="FZ269" i="2"/>
  <c r="FZ257" i="2"/>
  <c r="FZ266" i="2"/>
  <c r="FZ265" i="2"/>
  <c r="FZ264" i="2"/>
  <c r="FZ263" i="2"/>
  <c r="FZ261" i="2"/>
  <c r="FZ262" i="2"/>
  <c r="GB46" i="9"/>
  <c r="GD55" i="9"/>
  <c r="FW5" i="10"/>
  <c r="FV4" i="10"/>
  <c r="FZ218" i="2"/>
  <c r="BT76" i="11" s="1"/>
  <c r="BT42" i="11"/>
  <c r="GC75" i="9"/>
  <c r="GC92" i="9" s="1"/>
  <c r="GB43" i="9"/>
  <c r="GD42" i="9"/>
  <c r="GD41" i="9"/>
  <c r="GB60" i="9"/>
  <c r="GB84" i="9"/>
  <c r="GA81" i="9"/>
  <c r="GC52" i="9"/>
  <c r="GC54" i="9"/>
  <c r="GC86" i="9" s="1"/>
  <c r="GC87" i="9"/>
  <c r="GD59" i="9"/>
  <c r="GD50" i="9"/>
  <c r="FV240" i="2"/>
  <c r="FV169" i="2"/>
  <c r="FW171" i="2"/>
  <c r="FX234" i="2"/>
  <c r="FX251" i="2" s="1"/>
  <c r="FX167" i="2"/>
  <c r="GJ11" i="11"/>
  <c r="GI10" i="11"/>
  <c r="FW18" i="10"/>
  <c r="FW17" i="10"/>
  <c r="FW16" i="10"/>
  <c r="GD39" i="9"/>
  <c r="GD35" i="9"/>
  <c r="GD34" i="9"/>
  <c r="GD33" i="9"/>
  <c r="GD32" i="9"/>
  <c r="GD31" i="9"/>
  <c r="GD30" i="9"/>
  <c r="GD26" i="9"/>
  <c r="GD29" i="9"/>
  <c r="GD28" i="9"/>
  <c r="GD27" i="9"/>
  <c r="GD24" i="9"/>
  <c r="GD23" i="9"/>
  <c r="GD22" i="9"/>
  <c r="GD21" i="9"/>
  <c r="GD19" i="9"/>
  <c r="GD18" i="9"/>
  <c r="GD17" i="9"/>
  <c r="GD16" i="9"/>
  <c r="GD15" i="9"/>
  <c r="GD9" i="9"/>
  <c r="GD14" i="9"/>
  <c r="GD13" i="9"/>
  <c r="GD12" i="9"/>
  <c r="GD11" i="9"/>
  <c r="GD10" i="9"/>
  <c r="GD25" i="9"/>
  <c r="GD20" i="9"/>
  <c r="GD5" i="9"/>
  <c r="GE6" i="9"/>
  <c r="GC37" i="9"/>
  <c r="GC44" i="9" s="1"/>
  <c r="FZ131" i="2"/>
  <c r="FZ130" i="2"/>
  <c r="FZ129" i="2"/>
  <c r="FZ128" i="2"/>
  <c r="FZ127" i="2"/>
  <c r="FZ126" i="2"/>
  <c r="FZ125" i="2"/>
  <c r="FZ124" i="2"/>
  <c r="FZ123" i="2"/>
  <c r="FZ122" i="2"/>
  <c r="FZ121" i="2"/>
  <c r="FZ120" i="2"/>
  <c r="FZ117" i="2"/>
  <c r="FZ116" i="2"/>
  <c r="FZ114" i="2"/>
  <c r="FZ119" i="2"/>
  <c r="FZ118" i="2"/>
  <c r="FZ115" i="2"/>
  <c r="FZ113" i="2"/>
  <c r="FZ112" i="2"/>
  <c r="FZ111" i="2"/>
  <c r="FZ110" i="2"/>
  <c r="FZ109" i="2"/>
  <c r="FZ108" i="2"/>
  <c r="FZ107" i="2"/>
  <c r="FZ106" i="2"/>
  <c r="FZ105" i="2"/>
  <c r="FV18" i="7"/>
  <c r="FV17" i="7"/>
  <c r="FV16" i="7"/>
  <c r="FY69" i="2"/>
  <c r="FY5" i="7"/>
  <c r="FX4" i="7"/>
  <c r="FZ67" i="2"/>
  <c r="FZ66" i="2"/>
  <c r="FZ65" i="2"/>
  <c r="FZ64" i="2"/>
  <c r="FZ63" i="2"/>
  <c r="FZ62" i="2"/>
  <c r="FZ61" i="2"/>
  <c r="FZ59" i="2"/>
  <c r="FZ56" i="2"/>
  <c r="FZ55" i="2"/>
  <c r="FZ50" i="2"/>
  <c r="FZ60" i="2"/>
  <c r="FZ58" i="2"/>
  <c r="FZ57" i="2"/>
  <c r="FZ49" i="2"/>
  <c r="FZ54" i="2"/>
  <c r="FZ53" i="2"/>
  <c r="FZ52" i="2"/>
  <c r="FZ51" i="2"/>
  <c r="FZ46" i="2"/>
  <c r="FZ48" i="2"/>
  <c r="FZ42" i="2"/>
  <c r="FZ41" i="2"/>
  <c r="FZ44" i="2"/>
  <c r="FZ47" i="2"/>
  <c r="FZ43" i="2"/>
  <c r="FZ45" i="2"/>
  <c r="FZ78" i="2"/>
  <c r="FZ81" i="2"/>
  <c r="FZ80" i="2"/>
  <c r="FZ77" i="2"/>
  <c r="FZ83" i="2"/>
  <c r="FZ82" i="2"/>
  <c r="FZ79" i="2"/>
  <c r="FZ99" i="2"/>
  <c r="FZ98" i="2"/>
  <c r="FZ89" i="2"/>
  <c r="FZ73" i="2"/>
  <c r="FZ88" i="2"/>
  <c r="FZ95" i="2"/>
  <c r="FZ96" i="2"/>
  <c r="FZ90" i="2"/>
  <c r="FZ74" i="2"/>
  <c r="FZ75" i="2"/>
  <c r="FZ76" i="2"/>
  <c r="FZ84" i="2"/>
  <c r="FZ85" i="2"/>
  <c r="FZ86" i="2"/>
  <c r="FZ87" i="2"/>
  <c r="FZ91" i="2"/>
  <c r="FZ92" i="2"/>
  <c r="FZ93" i="2"/>
  <c r="FZ94" i="2"/>
  <c r="FZ97" i="2"/>
  <c r="FY101" i="2"/>
  <c r="FY133" i="2"/>
  <c r="FZ32" i="2"/>
  <c r="BU37" i="11" s="1"/>
  <c r="FZ20" i="2"/>
  <c r="BU25" i="11" s="1"/>
  <c r="FZ19" i="2"/>
  <c r="BU24" i="11" s="1"/>
  <c r="FZ26" i="2"/>
  <c r="BU31" i="11" s="1"/>
  <c r="FZ16" i="2"/>
  <c r="BU21" i="11" s="1"/>
  <c r="FZ17" i="2"/>
  <c r="BU22" i="11" s="1"/>
  <c r="FZ31" i="2"/>
  <c r="BU36" i="11" s="1"/>
  <c r="FZ24" i="2"/>
  <c r="BU29" i="11" s="1"/>
  <c r="FZ23" i="2"/>
  <c r="BU28" i="11" s="1"/>
  <c r="FZ9" i="2"/>
  <c r="BU14" i="11" s="1"/>
  <c r="FZ28" i="2"/>
  <c r="BU33" i="11" s="1"/>
  <c r="FZ30" i="2"/>
  <c r="BU35" i="11" s="1"/>
  <c r="FZ27" i="2"/>
  <c r="BU32" i="11" s="1"/>
  <c r="FZ22" i="2"/>
  <c r="BU27" i="11" s="1"/>
  <c r="FZ13" i="2"/>
  <c r="BU18" i="11" s="1"/>
  <c r="FZ14" i="2"/>
  <c r="BU19" i="11" s="1"/>
  <c r="FZ10" i="2"/>
  <c r="BU15" i="11" s="1"/>
  <c r="FZ18" i="2"/>
  <c r="BU23" i="11" s="1"/>
  <c r="FZ25" i="2"/>
  <c r="BU30" i="11" s="1"/>
  <c r="FZ12" i="2"/>
  <c r="BU17" i="11" s="1"/>
  <c r="FZ21" i="2"/>
  <c r="BU26" i="11" s="1"/>
  <c r="FZ15" i="2"/>
  <c r="BU20" i="11" s="1"/>
  <c r="FZ5" i="2"/>
  <c r="FZ34" i="2"/>
  <c r="BU39" i="11" s="1"/>
  <c r="FZ29" i="2"/>
  <c r="BU34" i="11" s="1"/>
  <c r="FZ35" i="2"/>
  <c r="BU40" i="11" s="1"/>
  <c r="FZ33" i="2"/>
  <c r="BU38" i="11" s="1"/>
  <c r="FZ11" i="2"/>
  <c r="BU16" i="11" s="1"/>
  <c r="FY37" i="2"/>
  <c r="FY173" i="2" s="1"/>
  <c r="GA6" i="2"/>
  <c r="GJ60" i="11" l="1"/>
  <c r="FZ271" i="2"/>
  <c r="GA267" i="2"/>
  <c r="GA269" i="2"/>
  <c r="GA257" i="2"/>
  <c r="GA266" i="2"/>
  <c r="GA263" i="2"/>
  <c r="GA261" i="2"/>
  <c r="GA265" i="2"/>
  <c r="GA264" i="2"/>
  <c r="GA262" i="2"/>
  <c r="GE55" i="9"/>
  <c r="GC46" i="9"/>
  <c r="FW4" i="10"/>
  <c r="FX5" i="10"/>
  <c r="FW169" i="2"/>
  <c r="GA218" i="2"/>
  <c r="BU76" i="11" s="1"/>
  <c r="BQ58" i="11"/>
  <c r="BP58" i="11"/>
  <c r="FY170" i="2"/>
  <c r="BT59" i="11" s="1"/>
  <c r="BU42" i="11"/>
  <c r="GD75" i="9"/>
  <c r="GD92" i="9" s="1"/>
  <c r="FW240" i="2"/>
  <c r="GC43" i="9"/>
  <c r="GE42" i="9"/>
  <c r="GE41" i="9"/>
  <c r="GC60" i="9"/>
  <c r="GC84" i="9"/>
  <c r="GB81" i="9"/>
  <c r="GD52" i="9"/>
  <c r="GD87" i="9"/>
  <c r="GD54" i="9"/>
  <c r="GD86" i="9" s="1"/>
  <c r="GE59" i="9"/>
  <c r="GE50" i="9"/>
  <c r="FX171" i="2"/>
  <c r="FY234" i="2"/>
  <c r="FY251" i="2" s="1"/>
  <c r="FY167" i="2"/>
  <c r="GK11" i="11"/>
  <c r="GJ10" i="11"/>
  <c r="FX18" i="10"/>
  <c r="FX17" i="10"/>
  <c r="FX16" i="10"/>
  <c r="GE39" i="9"/>
  <c r="GE35" i="9"/>
  <c r="GE34" i="9"/>
  <c r="GE33" i="9"/>
  <c r="GE32" i="9"/>
  <c r="GE31" i="9"/>
  <c r="GE30" i="9"/>
  <c r="GE25" i="9"/>
  <c r="GE20" i="9"/>
  <c r="GE29" i="9"/>
  <c r="GE28" i="9"/>
  <c r="GE27" i="9"/>
  <c r="GE24" i="9"/>
  <c r="GE23" i="9"/>
  <c r="GE22" i="9"/>
  <c r="GE21" i="9"/>
  <c r="GE19" i="9"/>
  <c r="GE18" i="9"/>
  <c r="GE17" i="9"/>
  <c r="GE16" i="9"/>
  <c r="GE15" i="9"/>
  <c r="GE10" i="9"/>
  <c r="GE14" i="9"/>
  <c r="GE13" i="9"/>
  <c r="GE12" i="9"/>
  <c r="GE11" i="9"/>
  <c r="GE9" i="9"/>
  <c r="GE26" i="9"/>
  <c r="GD37" i="9"/>
  <c r="GD44" i="9" s="1"/>
  <c r="GF6" i="9"/>
  <c r="GE5" i="9"/>
  <c r="GA131" i="2"/>
  <c r="GA130" i="2"/>
  <c r="GA129" i="2"/>
  <c r="GA128" i="2"/>
  <c r="GA127" i="2"/>
  <c r="GA126" i="2"/>
  <c r="GA125" i="2"/>
  <c r="GA124" i="2"/>
  <c r="GA123" i="2"/>
  <c r="GA122" i="2"/>
  <c r="GA121" i="2"/>
  <c r="GA120" i="2"/>
  <c r="GA117" i="2"/>
  <c r="GA116" i="2"/>
  <c r="GA114" i="2"/>
  <c r="GA119" i="2"/>
  <c r="GA118" i="2"/>
  <c r="GA115" i="2"/>
  <c r="GA113" i="2"/>
  <c r="GA112" i="2"/>
  <c r="GA111" i="2"/>
  <c r="GA110" i="2"/>
  <c r="GA109" i="2"/>
  <c r="GA108" i="2"/>
  <c r="GA107" i="2"/>
  <c r="GA106" i="2"/>
  <c r="GA105" i="2"/>
  <c r="FW18" i="7"/>
  <c r="FW17" i="7"/>
  <c r="FW16" i="7"/>
  <c r="FY4" i="7"/>
  <c r="FZ5" i="7"/>
  <c r="FZ69" i="2"/>
  <c r="GA67" i="2"/>
  <c r="GA66" i="2"/>
  <c r="GA65" i="2"/>
  <c r="GA64" i="2"/>
  <c r="GA63" i="2"/>
  <c r="GA62" i="2"/>
  <c r="GA61" i="2"/>
  <c r="GA59" i="2"/>
  <c r="GA58" i="2"/>
  <c r="GA56" i="2"/>
  <c r="GA55" i="2"/>
  <c r="GA50" i="2"/>
  <c r="GA47" i="2"/>
  <c r="GA60" i="2"/>
  <c r="GA57" i="2"/>
  <c r="GA54" i="2"/>
  <c r="GA53" i="2"/>
  <c r="GA52" i="2"/>
  <c r="GA51" i="2"/>
  <c r="GA48" i="2"/>
  <c r="GA42" i="2"/>
  <c r="GA41" i="2"/>
  <c r="GA44" i="2"/>
  <c r="GA43" i="2"/>
  <c r="GA49" i="2"/>
  <c r="GA45" i="2"/>
  <c r="GA46" i="2"/>
  <c r="GA91" i="2"/>
  <c r="GA90" i="2"/>
  <c r="GA88" i="2"/>
  <c r="GA89" i="2"/>
  <c r="GA97" i="2"/>
  <c r="GA96" i="2"/>
  <c r="GA95" i="2"/>
  <c r="GA83" i="2"/>
  <c r="GA81" i="2"/>
  <c r="GA78" i="2"/>
  <c r="GA92" i="2"/>
  <c r="GA73" i="2"/>
  <c r="GA82" i="2"/>
  <c r="GA77" i="2"/>
  <c r="GA74" i="2"/>
  <c r="GA75" i="2"/>
  <c r="GA76" i="2"/>
  <c r="GA84" i="2"/>
  <c r="GA85" i="2"/>
  <c r="GA86" i="2"/>
  <c r="GA87" i="2"/>
  <c r="GA93" i="2"/>
  <c r="GA94" i="2"/>
  <c r="GA98" i="2"/>
  <c r="GA99" i="2"/>
  <c r="GA80" i="2"/>
  <c r="GA79" i="2"/>
  <c r="FZ133" i="2"/>
  <c r="FZ101" i="2"/>
  <c r="GA29" i="2"/>
  <c r="BV34" i="11" s="1"/>
  <c r="GA19" i="2"/>
  <c r="BV24" i="11" s="1"/>
  <c r="GA24" i="2"/>
  <c r="BV29" i="11" s="1"/>
  <c r="GA13" i="2"/>
  <c r="BV18" i="11" s="1"/>
  <c r="GA27" i="2"/>
  <c r="BV32" i="11" s="1"/>
  <c r="GA15" i="2"/>
  <c r="BV20" i="11" s="1"/>
  <c r="GA23" i="2"/>
  <c r="BV28" i="11" s="1"/>
  <c r="GA11" i="2"/>
  <c r="BV16" i="11" s="1"/>
  <c r="GA32" i="2"/>
  <c r="BV37" i="11" s="1"/>
  <c r="GA31" i="2"/>
  <c r="BV36" i="11" s="1"/>
  <c r="GA26" i="2"/>
  <c r="BV31" i="11" s="1"/>
  <c r="GA21" i="2"/>
  <c r="BV26" i="11" s="1"/>
  <c r="GA12" i="2"/>
  <c r="BV17" i="11" s="1"/>
  <c r="GA10" i="2"/>
  <c r="BV15" i="11" s="1"/>
  <c r="GA9" i="2"/>
  <c r="BV14" i="11" s="1"/>
  <c r="GA30" i="2"/>
  <c r="BV35" i="11" s="1"/>
  <c r="GA22" i="2"/>
  <c r="BV27" i="11" s="1"/>
  <c r="GA20" i="2"/>
  <c r="BV25" i="11" s="1"/>
  <c r="GA25" i="2"/>
  <c r="BV30" i="11" s="1"/>
  <c r="GA5" i="2"/>
  <c r="GA33" i="2"/>
  <c r="BV38" i="11" s="1"/>
  <c r="GA28" i="2"/>
  <c r="BV33" i="11" s="1"/>
  <c r="GA16" i="2"/>
  <c r="BV21" i="11" s="1"/>
  <c r="GA14" i="2"/>
  <c r="BV19" i="11" s="1"/>
  <c r="GA35" i="2"/>
  <c r="BV40" i="11" s="1"/>
  <c r="GA34" i="2"/>
  <c r="BV39" i="11" s="1"/>
  <c r="GA18" i="2"/>
  <c r="BV23" i="11" s="1"/>
  <c r="GA17" i="2"/>
  <c r="BV22" i="11" s="1"/>
  <c r="FZ37" i="2"/>
  <c r="FZ173" i="2" s="1"/>
  <c r="GB6" i="2"/>
  <c r="GK60" i="11" l="1"/>
  <c r="GA271" i="2"/>
  <c r="GB267" i="2"/>
  <c r="GB269" i="2"/>
  <c r="GB257" i="2"/>
  <c r="GB266" i="2"/>
  <c r="GB264" i="2"/>
  <c r="GB265" i="2"/>
  <c r="GB263" i="2"/>
  <c r="GB261" i="2"/>
  <c r="GB262" i="2"/>
  <c r="GD46" i="9"/>
  <c r="GF55" i="9"/>
  <c r="FY5" i="10"/>
  <c r="FX4" i="10"/>
  <c r="GB218" i="2"/>
  <c r="BV76" i="11" s="1"/>
  <c r="FZ170" i="2"/>
  <c r="BU59" i="11" s="1"/>
  <c r="BV42" i="11"/>
  <c r="GE75" i="9"/>
  <c r="GE92" i="9" s="1"/>
  <c r="GD43" i="9"/>
  <c r="GF42" i="9"/>
  <c r="GF41" i="9"/>
  <c r="GD60" i="9"/>
  <c r="GD84" i="9"/>
  <c r="GE52" i="9"/>
  <c r="GE54" i="9"/>
  <c r="GE86" i="9" s="1"/>
  <c r="GE87" i="9"/>
  <c r="GC81" i="9"/>
  <c r="GF59" i="9"/>
  <c r="GF50" i="9"/>
  <c r="FX240" i="2"/>
  <c r="FX169" i="2"/>
  <c r="BR58" i="11" s="1"/>
  <c r="FY171" i="2"/>
  <c r="FZ234" i="2"/>
  <c r="FZ251" i="2" s="1"/>
  <c r="FZ167" i="2"/>
  <c r="GK10" i="11"/>
  <c r="GL11" i="11"/>
  <c r="FY18" i="10"/>
  <c r="FY17" i="10"/>
  <c r="FY16" i="10"/>
  <c r="GF39" i="9"/>
  <c r="GF35" i="9"/>
  <c r="GF34" i="9"/>
  <c r="GF33" i="9"/>
  <c r="GF32" i="9"/>
  <c r="GF31" i="9"/>
  <c r="GF30" i="9"/>
  <c r="GF29" i="9"/>
  <c r="GF28" i="9"/>
  <c r="GF27" i="9"/>
  <c r="GF20" i="9"/>
  <c r="GF24" i="9"/>
  <c r="GF23" i="9"/>
  <c r="GF22" i="9"/>
  <c r="GF21" i="9"/>
  <c r="GF19" i="9"/>
  <c r="GF18" i="9"/>
  <c r="GF17" i="9"/>
  <c r="GF16" i="9"/>
  <c r="GF15" i="9"/>
  <c r="GF9" i="9"/>
  <c r="GF14" i="9"/>
  <c r="GF13" i="9"/>
  <c r="GF12" i="9"/>
  <c r="GF11" i="9"/>
  <c r="GF10" i="9"/>
  <c r="GF25" i="9"/>
  <c r="GF26" i="9"/>
  <c r="GE37" i="9"/>
  <c r="GE44" i="9" s="1"/>
  <c r="GG6" i="9"/>
  <c r="GF5" i="9"/>
  <c r="GB131" i="2"/>
  <c r="GB130" i="2"/>
  <c r="GB129" i="2"/>
  <c r="GB128" i="2"/>
  <c r="GB127" i="2"/>
  <c r="GB126" i="2"/>
  <c r="GB125" i="2"/>
  <c r="GB124" i="2"/>
  <c r="GB123" i="2"/>
  <c r="GB122" i="2"/>
  <c r="GB121" i="2"/>
  <c r="GB120" i="2"/>
  <c r="GB117" i="2"/>
  <c r="GB119" i="2"/>
  <c r="GB118" i="2"/>
  <c r="GB116" i="2"/>
  <c r="GB115" i="2"/>
  <c r="GB114" i="2"/>
  <c r="GB113" i="2"/>
  <c r="GB112" i="2"/>
  <c r="GB111" i="2"/>
  <c r="GB110" i="2"/>
  <c r="GB109" i="2"/>
  <c r="GB108" i="2"/>
  <c r="GB107" i="2"/>
  <c r="GB106" i="2"/>
  <c r="GB105" i="2"/>
  <c r="FX18" i="7"/>
  <c r="FX17" i="7"/>
  <c r="FX16" i="7"/>
  <c r="FZ4" i="7"/>
  <c r="GA5" i="7"/>
  <c r="GA69" i="2"/>
  <c r="GB67" i="2"/>
  <c r="GB66" i="2"/>
  <c r="GB65" i="2"/>
  <c r="GB64" i="2"/>
  <c r="GB63" i="2"/>
  <c r="GB62" i="2"/>
  <c r="GB61" i="2"/>
  <c r="GB59" i="2"/>
  <c r="GB56" i="2"/>
  <c r="GB55" i="2"/>
  <c r="GB45" i="2"/>
  <c r="GB60" i="2"/>
  <c r="GB58" i="2"/>
  <c r="GB57" i="2"/>
  <c r="GB50" i="2"/>
  <c r="GB44" i="2"/>
  <c r="GB54" i="2"/>
  <c r="GB53" i="2"/>
  <c r="GB52" i="2"/>
  <c r="GB51" i="2"/>
  <c r="GB49" i="2"/>
  <c r="GB47" i="2"/>
  <c r="GB48" i="2"/>
  <c r="GB42" i="2"/>
  <c r="GB41" i="2"/>
  <c r="GB46" i="2"/>
  <c r="GB43" i="2"/>
  <c r="GB91" i="2"/>
  <c r="GB90" i="2"/>
  <c r="GB89" i="2"/>
  <c r="GB73" i="2"/>
  <c r="GB95" i="2"/>
  <c r="GB74" i="2"/>
  <c r="GB75" i="2"/>
  <c r="GB76" i="2"/>
  <c r="GB84" i="2"/>
  <c r="GB85" i="2"/>
  <c r="GB86" i="2"/>
  <c r="GB87" i="2"/>
  <c r="GB92" i="2"/>
  <c r="GB93" i="2"/>
  <c r="GB94" i="2"/>
  <c r="GB96" i="2"/>
  <c r="GB97" i="2"/>
  <c r="GB98" i="2"/>
  <c r="GB99" i="2"/>
  <c r="GB77" i="2"/>
  <c r="GB78" i="2"/>
  <c r="GB79" i="2"/>
  <c r="GB81" i="2"/>
  <c r="GB82" i="2"/>
  <c r="GB80" i="2"/>
  <c r="GB83" i="2"/>
  <c r="GB88" i="2"/>
  <c r="GA133" i="2"/>
  <c r="GA101" i="2"/>
  <c r="GB26" i="2"/>
  <c r="BW31" i="11" s="1"/>
  <c r="GB29" i="2"/>
  <c r="BW34" i="11" s="1"/>
  <c r="GB25" i="2"/>
  <c r="BW30" i="11" s="1"/>
  <c r="GB22" i="2"/>
  <c r="BW27" i="11" s="1"/>
  <c r="GB30" i="2"/>
  <c r="BW35" i="11" s="1"/>
  <c r="GB21" i="2"/>
  <c r="BW26" i="11" s="1"/>
  <c r="GB19" i="2"/>
  <c r="BW24" i="11" s="1"/>
  <c r="GB32" i="2"/>
  <c r="BW37" i="11" s="1"/>
  <c r="GB31" i="2"/>
  <c r="BW36" i="11" s="1"/>
  <c r="GB14" i="2"/>
  <c r="BW19" i="11" s="1"/>
  <c r="GB20" i="2"/>
  <c r="BW25" i="11" s="1"/>
  <c r="GB9" i="2"/>
  <c r="BW14" i="11" s="1"/>
  <c r="GB18" i="2"/>
  <c r="BW23" i="11" s="1"/>
  <c r="GB15" i="2"/>
  <c r="BW20" i="11" s="1"/>
  <c r="GB28" i="2"/>
  <c r="BW33" i="11" s="1"/>
  <c r="GB12" i="2"/>
  <c r="BW17" i="11" s="1"/>
  <c r="GB27" i="2"/>
  <c r="BW32" i="11" s="1"/>
  <c r="GB24" i="2"/>
  <c r="BW29" i="11" s="1"/>
  <c r="GB23" i="2"/>
  <c r="BW28" i="11" s="1"/>
  <c r="GB11" i="2"/>
  <c r="BW16" i="11" s="1"/>
  <c r="GB5" i="2"/>
  <c r="GB34" i="2"/>
  <c r="BW39" i="11" s="1"/>
  <c r="GB16" i="2"/>
  <c r="BW21" i="11" s="1"/>
  <c r="GB10" i="2"/>
  <c r="BW15" i="11" s="1"/>
  <c r="GB35" i="2"/>
  <c r="BW40" i="11" s="1"/>
  <c r="GB33" i="2"/>
  <c r="BW38" i="11" s="1"/>
  <c r="GB13" i="2"/>
  <c r="BW18" i="11" s="1"/>
  <c r="GB17" i="2"/>
  <c r="BW22" i="11" s="1"/>
  <c r="GA37" i="2"/>
  <c r="GA173" i="2" s="1"/>
  <c r="GC6" i="2"/>
  <c r="GL60" i="11" l="1"/>
  <c r="GB271" i="2"/>
  <c r="GC267" i="2"/>
  <c r="GC269" i="2"/>
  <c r="GC257" i="2"/>
  <c r="GC266" i="2"/>
  <c r="GC263" i="2"/>
  <c r="GC265" i="2"/>
  <c r="GC264" i="2"/>
  <c r="GC261" i="2"/>
  <c r="GC262" i="2"/>
  <c r="GE46" i="9"/>
  <c r="GG55" i="9"/>
  <c r="FZ5" i="10"/>
  <c r="FY4" i="10"/>
  <c r="GC218" i="2"/>
  <c r="BW76" i="11" s="1"/>
  <c r="GA170" i="2"/>
  <c r="BV59" i="11" s="1"/>
  <c r="BW42" i="11"/>
  <c r="GF75" i="9"/>
  <c r="GF92" i="9" s="1"/>
  <c r="GE43" i="9"/>
  <c r="GG42" i="9"/>
  <c r="GG41" i="9"/>
  <c r="GE60" i="9"/>
  <c r="GE84" i="9"/>
  <c r="GD81" i="9"/>
  <c r="GF52" i="9"/>
  <c r="GF87" i="9"/>
  <c r="GF54" i="9"/>
  <c r="GF86" i="9" s="1"/>
  <c r="GG59" i="9"/>
  <c r="GG50" i="9"/>
  <c r="FY240" i="2"/>
  <c r="FY169" i="2"/>
  <c r="BS58" i="11" s="1"/>
  <c r="FZ171" i="2"/>
  <c r="GA234" i="2"/>
  <c r="GA251" i="2" s="1"/>
  <c r="GA167" i="2"/>
  <c r="GM11" i="11"/>
  <c r="GL10" i="11"/>
  <c r="FZ18" i="10"/>
  <c r="FZ17" i="10"/>
  <c r="FZ16" i="10"/>
  <c r="GG39" i="9"/>
  <c r="GG35" i="9"/>
  <c r="GG34" i="9"/>
  <c r="GG33" i="9"/>
  <c r="GG32" i="9"/>
  <c r="GG31" i="9"/>
  <c r="GG30" i="9"/>
  <c r="GG26" i="9"/>
  <c r="GG20" i="9"/>
  <c r="GG29" i="9"/>
  <c r="GG28" i="9"/>
  <c r="GG27" i="9"/>
  <c r="GG24" i="9"/>
  <c r="GG23" i="9"/>
  <c r="GG22" i="9"/>
  <c r="GG21" i="9"/>
  <c r="GG19" i="9"/>
  <c r="GG18" i="9"/>
  <c r="GG17" i="9"/>
  <c r="GG16" i="9"/>
  <c r="GG15" i="9"/>
  <c r="GG9" i="9"/>
  <c r="GG14" i="9"/>
  <c r="GG13" i="9"/>
  <c r="GG12" i="9"/>
  <c r="GG11" i="9"/>
  <c r="GG10" i="9"/>
  <c r="GG25" i="9"/>
  <c r="GG5" i="9"/>
  <c r="GH6" i="9"/>
  <c r="GF37" i="9"/>
  <c r="GF44" i="9" s="1"/>
  <c r="GC131" i="2"/>
  <c r="GC130" i="2"/>
  <c r="GC129" i="2"/>
  <c r="GC128" i="2"/>
  <c r="GC127" i="2"/>
  <c r="GC126" i="2"/>
  <c r="GC125" i="2"/>
  <c r="GC124" i="2"/>
  <c r="GC123" i="2"/>
  <c r="GC122" i="2"/>
  <c r="GC121" i="2"/>
  <c r="GC120" i="2"/>
  <c r="GC116" i="2"/>
  <c r="GC115" i="2"/>
  <c r="GC114" i="2"/>
  <c r="GC119" i="2"/>
  <c r="GC118" i="2"/>
  <c r="GC117" i="2"/>
  <c r="GC113" i="2"/>
  <c r="GC112" i="2"/>
  <c r="GC111" i="2"/>
  <c r="GC110" i="2"/>
  <c r="GC109" i="2"/>
  <c r="GC108" i="2"/>
  <c r="GC107" i="2"/>
  <c r="GC106" i="2"/>
  <c r="GC105" i="2"/>
  <c r="FY18" i="7"/>
  <c r="FY17" i="7"/>
  <c r="FY16" i="7"/>
  <c r="GB5" i="7"/>
  <c r="GA4" i="7"/>
  <c r="GB69" i="2"/>
  <c r="GC67" i="2"/>
  <c r="GC66" i="2"/>
  <c r="GC65" i="2"/>
  <c r="GC64" i="2"/>
  <c r="GC63" i="2"/>
  <c r="GC62" i="2"/>
  <c r="GC61" i="2"/>
  <c r="GC59" i="2"/>
  <c r="GC58" i="2"/>
  <c r="GC56" i="2"/>
  <c r="GC55" i="2"/>
  <c r="GC46" i="2"/>
  <c r="GC45" i="2"/>
  <c r="GC44" i="2"/>
  <c r="GC60" i="2"/>
  <c r="GC57" i="2"/>
  <c r="GC54" i="2"/>
  <c r="GC53" i="2"/>
  <c r="GC52" i="2"/>
  <c r="GC51" i="2"/>
  <c r="GC48" i="2"/>
  <c r="GC42" i="2"/>
  <c r="GC41" i="2"/>
  <c r="GC50" i="2"/>
  <c r="GC49" i="2"/>
  <c r="GC47" i="2"/>
  <c r="GC43" i="2"/>
  <c r="GC83" i="2"/>
  <c r="GC80" i="2"/>
  <c r="GC79" i="2"/>
  <c r="GC82" i="2"/>
  <c r="GC77" i="2"/>
  <c r="GC91" i="2"/>
  <c r="GC90" i="2"/>
  <c r="GC89" i="2"/>
  <c r="GC73" i="2"/>
  <c r="GC88" i="2"/>
  <c r="GC87" i="2"/>
  <c r="GC81" i="2"/>
  <c r="GC97" i="2"/>
  <c r="GC95" i="2"/>
  <c r="GC74" i="2"/>
  <c r="GC75" i="2"/>
  <c r="GC76" i="2"/>
  <c r="GC84" i="2"/>
  <c r="GC85" i="2"/>
  <c r="GC78" i="2"/>
  <c r="GC86" i="2"/>
  <c r="GC92" i="2"/>
  <c r="GC93" i="2"/>
  <c r="GC94" i="2"/>
  <c r="GC96" i="2"/>
  <c r="GC98" i="2"/>
  <c r="GC99" i="2"/>
  <c r="GB101" i="2"/>
  <c r="GB133" i="2"/>
  <c r="GC30" i="2"/>
  <c r="BX35" i="11" s="1"/>
  <c r="GC23" i="2"/>
  <c r="BX28" i="11" s="1"/>
  <c r="GC12" i="2"/>
  <c r="BX17" i="11" s="1"/>
  <c r="GC31" i="2"/>
  <c r="BX36" i="11" s="1"/>
  <c r="GC27" i="2"/>
  <c r="BX32" i="11" s="1"/>
  <c r="GC24" i="2"/>
  <c r="BX29" i="11" s="1"/>
  <c r="GC17" i="2"/>
  <c r="BX22" i="11" s="1"/>
  <c r="GC16" i="2"/>
  <c r="BX21" i="11" s="1"/>
  <c r="GC13" i="2"/>
  <c r="BX18" i="11" s="1"/>
  <c r="GC21" i="2"/>
  <c r="BX26" i="11" s="1"/>
  <c r="GC18" i="2"/>
  <c r="BX23" i="11" s="1"/>
  <c r="GC10" i="2"/>
  <c r="BX15" i="11" s="1"/>
  <c r="GC32" i="2"/>
  <c r="BX37" i="11" s="1"/>
  <c r="GC29" i="2"/>
  <c r="BX34" i="11" s="1"/>
  <c r="GC20" i="2"/>
  <c r="BX25" i="11" s="1"/>
  <c r="GC15" i="2"/>
  <c r="BX20" i="11" s="1"/>
  <c r="GC9" i="2"/>
  <c r="BX14" i="11" s="1"/>
  <c r="GC22" i="2"/>
  <c r="BX27" i="11" s="1"/>
  <c r="GC28" i="2"/>
  <c r="BX33" i="11" s="1"/>
  <c r="GC26" i="2"/>
  <c r="BX31" i="11" s="1"/>
  <c r="GC5" i="2"/>
  <c r="GC33" i="2"/>
  <c r="BX38" i="11" s="1"/>
  <c r="GC19" i="2"/>
  <c r="BX24" i="11" s="1"/>
  <c r="GC35" i="2"/>
  <c r="BX40" i="11" s="1"/>
  <c r="GC34" i="2"/>
  <c r="BX39" i="11" s="1"/>
  <c r="GC25" i="2"/>
  <c r="BX30" i="11" s="1"/>
  <c r="GC14" i="2"/>
  <c r="BX19" i="11" s="1"/>
  <c r="GC11" i="2"/>
  <c r="BX16" i="11" s="1"/>
  <c r="GB37" i="2"/>
  <c r="GB173" i="2" s="1"/>
  <c r="GD6" i="2"/>
  <c r="GM60" i="11" l="1"/>
  <c r="GC271" i="2"/>
  <c r="GD267" i="2"/>
  <c r="GD269" i="2"/>
  <c r="GD257" i="2"/>
  <c r="GD266" i="2"/>
  <c r="GD264" i="2"/>
  <c r="GD261" i="2"/>
  <c r="GD265" i="2"/>
  <c r="GD263" i="2"/>
  <c r="GD262" i="2"/>
  <c r="GH55" i="9"/>
  <c r="GF46" i="9"/>
  <c r="GA5" i="10"/>
  <c r="FZ4" i="10"/>
  <c r="GD218" i="2"/>
  <c r="BX76" i="11" s="1"/>
  <c r="GB170" i="2"/>
  <c r="BW59" i="11" s="1"/>
  <c r="BX42" i="11"/>
  <c r="GG75" i="9"/>
  <c r="GG92" i="9" s="1"/>
  <c r="GF43" i="9"/>
  <c r="GH42" i="9"/>
  <c r="GH41" i="9"/>
  <c r="GF60" i="9"/>
  <c r="GF84" i="9"/>
  <c r="GE81" i="9"/>
  <c r="GG52" i="9"/>
  <c r="GG54" i="9"/>
  <c r="GG86" i="9" s="1"/>
  <c r="GG87" i="9"/>
  <c r="GH59" i="9"/>
  <c r="GH50" i="9"/>
  <c r="FZ240" i="2"/>
  <c r="FZ169" i="2"/>
  <c r="BT58" i="11" s="1"/>
  <c r="GA171" i="2"/>
  <c r="GB234" i="2"/>
  <c r="GB251" i="2" s="1"/>
  <c r="GB167" i="2"/>
  <c r="GM10" i="11"/>
  <c r="GN11" i="11"/>
  <c r="GA18" i="10"/>
  <c r="GA17" i="10"/>
  <c r="GA16" i="10"/>
  <c r="GH39" i="9"/>
  <c r="GH35" i="9"/>
  <c r="GH34" i="9"/>
  <c r="GH33" i="9"/>
  <c r="GH32" i="9"/>
  <c r="GH31" i="9"/>
  <c r="GH30" i="9"/>
  <c r="GH26" i="9"/>
  <c r="GH25" i="9"/>
  <c r="GH29" i="9"/>
  <c r="GH28" i="9"/>
  <c r="GH27" i="9"/>
  <c r="GH24" i="9"/>
  <c r="GH23" i="9"/>
  <c r="GH22" i="9"/>
  <c r="GH21" i="9"/>
  <c r="GH20" i="9"/>
  <c r="GH19" i="9"/>
  <c r="GH18" i="9"/>
  <c r="GH17" i="9"/>
  <c r="GH16" i="9"/>
  <c r="GH15" i="9"/>
  <c r="GH10" i="9"/>
  <c r="GH14" i="9"/>
  <c r="GH13" i="9"/>
  <c r="GH12" i="9"/>
  <c r="GH11" i="9"/>
  <c r="GH9" i="9"/>
  <c r="GG37" i="9"/>
  <c r="GG44" i="9" s="1"/>
  <c r="GI6" i="9"/>
  <c r="GH5" i="9"/>
  <c r="GD131" i="2"/>
  <c r="GD130" i="2"/>
  <c r="GD129" i="2"/>
  <c r="GD128" i="2"/>
  <c r="GD127" i="2"/>
  <c r="GD126" i="2"/>
  <c r="GD125" i="2"/>
  <c r="GD124" i="2"/>
  <c r="GD123" i="2"/>
  <c r="GD122" i="2"/>
  <c r="GD121" i="2"/>
  <c r="GD120" i="2"/>
  <c r="GD117" i="2"/>
  <c r="GD115" i="2"/>
  <c r="GD114" i="2"/>
  <c r="GD119" i="2"/>
  <c r="GD118" i="2"/>
  <c r="GD116" i="2"/>
  <c r="GD113" i="2"/>
  <c r="GD112" i="2"/>
  <c r="GD111" i="2"/>
  <c r="GD110" i="2"/>
  <c r="GD109" i="2"/>
  <c r="GD108" i="2"/>
  <c r="GD107" i="2"/>
  <c r="GD106" i="2"/>
  <c r="GD105" i="2"/>
  <c r="FZ18" i="7"/>
  <c r="FZ17" i="7"/>
  <c r="FZ16" i="7"/>
  <c r="GC5" i="7"/>
  <c r="GB4" i="7"/>
  <c r="GC69" i="2"/>
  <c r="GD67" i="2"/>
  <c r="GD66" i="2"/>
  <c r="GD65" i="2"/>
  <c r="GD64" i="2"/>
  <c r="GD63" i="2"/>
  <c r="GD62" i="2"/>
  <c r="GD61" i="2"/>
  <c r="GD59" i="2"/>
  <c r="GD56" i="2"/>
  <c r="GD55" i="2"/>
  <c r="GD50" i="2"/>
  <c r="GD47" i="2"/>
  <c r="GD60" i="2"/>
  <c r="GD58" i="2"/>
  <c r="GD57" i="2"/>
  <c r="GD46" i="2"/>
  <c r="GD54" i="2"/>
  <c r="GD53" i="2"/>
  <c r="GD52" i="2"/>
  <c r="GD51" i="2"/>
  <c r="GD48" i="2"/>
  <c r="GD42" i="2"/>
  <c r="GD41" i="2"/>
  <c r="GD44" i="2"/>
  <c r="GD49" i="2"/>
  <c r="GD45" i="2"/>
  <c r="GD43" i="2"/>
  <c r="GD90" i="2"/>
  <c r="GD89" i="2"/>
  <c r="GD88" i="2"/>
  <c r="GD91" i="2"/>
  <c r="GD95" i="2"/>
  <c r="GD94" i="2"/>
  <c r="GD97" i="2"/>
  <c r="GD83" i="2"/>
  <c r="GD82" i="2"/>
  <c r="GD73" i="2"/>
  <c r="GD79" i="2"/>
  <c r="GD80" i="2"/>
  <c r="GD81" i="2"/>
  <c r="GD74" i="2"/>
  <c r="GD75" i="2"/>
  <c r="GD76" i="2"/>
  <c r="GD84" i="2"/>
  <c r="GD78" i="2"/>
  <c r="GD85" i="2"/>
  <c r="GD86" i="2"/>
  <c r="GD87" i="2"/>
  <c r="GD92" i="2"/>
  <c r="GD93" i="2"/>
  <c r="GD77" i="2"/>
  <c r="GD96" i="2"/>
  <c r="GD99" i="2"/>
  <c r="GD98" i="2"/>
  <c r="GC133" i="2"/>
  <c r="GC101" i="2"/>
  <c r="GC170" i="2" s="1"/>
  <c r="BX59" i="11" s="1"/>
  <c r="GD25" i="2"/>
  <c r="BY30" i="11" s="1"/>
  <c r="GD20" i="2"/>
  <c r="BY25" i="11" s="1"/>
  <c r="GD19" i="2"/>
  <c r="BY24" i="11" s="1"/>
  <c r="GD30" i="2"/>
  <c r="BY35" i="11" s="1"/>
  <c r="GD29" i="2"/>
  <c r="BY34" i="11" s="1"/>
  <c r="GD28" i="2"/>
  <c r="BY33" i="11" s="1"/>
  <c r="GD23" i="2"/>
  <c r="BY28" i="11" s="1"/>
  <c r="GD16" i="2"/>
  <c r="BY21" i="11" s="1"/>
  <c r="GD9" i="2"/>
  <c r="BY14" i="11" s="1"/>
  <c r="GD15" i="2"/>
  <c r="BY20" i="11" s="1"/>
  <c r="GD17" i="2"/>
  <c r="BY22" i="11" s="1"/>
  <c r="GD11" i="2"/>
  <c r="BY16" i="11" s="1"/>
  <c r="GD27" i="2"/>
  <c r="BY32" i="11" s="1"/>
  <c r="GD18" i="2"/>
  <c r="BY23" i="11" s="1"/>
  <c r="GD14" i="2"/>
  <c r="BY19" i="11" s="1"/>
  <c r="GD12" i="2"/>
  <c r="BY17" i="11" s="1"/>
  <c r="GD32" i="2"/>
  <c r="BY37" i="11" s="1"/>
  <c r="GD31" i="2"/>
  <c r="BY36" i="11" s="1"/>
  <c r="GD24" i="2"/>
  <c r="BY29" i="11" s="1"/>
  <c r="GD10" i="2"/>
  <c r="BY15" i="11" s="1"/>
  <c r="GD21" i="2"/>
  <c r="BY26" i="11" s="1"/>
  <c r="GD26" i="2"/>
  <c r="BY31" i="11" s="1"/>
  <c r="GD5" i="2"/>
  <c r="GD35" i="2"/>
  <c r="BY40" i="11" s="1"/>
  <c r="GD34" i="2"/>
  <c r="BY39" i="11" s="1"/>
  <c r="GD33" i="2"/>
  <c r="BY38" i="11" s="1"/>
  <c r="GD22" i="2"/>
  <c r="BY27" i="11" s="1"/>
  <c r="GD13" i="2"/>
  <c r="BY18" i="11" s="1"/>
  <c r="GC37" i="2"/>
  <c r="GC173" i="2" s="1"/>
  <c r="GE6" i="2"/>
  <c r="GN60" i="11" l="1"/>
  <c r="GD271" i="2"/>
  <c r="GE267" i="2"/>
  <c r="GE269" i="2"/>
  <c r="GE257" i="2"/>
  <c r="GE266" i="2"/>
  <c r="GE263" i="2"/>
  <c r="GE265" i="2"/>
  <c r="GE264" i="2"/>
  <c r="GE261" i="2"/>
  <c r="GE262" i="2"/>
  <c r="GG46" i="9"/>
  <c r="GI55" i="9"/>
  <c r="GA4" i="10"/>
  <c r="GB5" i="10"/>
  <c r="GE218" i="2"/>
  <c r="BY76" i="11" s="1"/>
  <c r="BY42" i="11"/>
  <c r="GH75" i="9"/>
  <c r="GH92" i="9" s="1"/>
  <c r="GG43" i="9"/>
  <c r="GI42" i="9"/>
  <c r="GI41" i="9"/>
  <c r="GG60" i="9"/>
  <c r="GG84" i="9"/>
  <c r="GH52" i="9"/>
  <c r="GH54" i="9"/>
  <c r="GH86" i="9" s="1"/>
  <c r="GH87" i="9"/>
  <c r="GF81" i="9"/>
  <c r="GI59" i="9"/>
  <c r="GI50" i="9"/>
  <c r="GA169" i="2"/>
  <c r="BU58" i="11" s="1"/>
  <c r="GA240" i="2"/>
  <c r="GB171" i="2"/>
  <c r="GC234" i="2"/>
  <c r="GC251" i="2" s="1"/>
  <c r="GC167" i="2"/>
  <c r="GO11" i="11"/>
  <c r="GN10" i="11"/>
  <c r="GB18" i="10"/>
  <c r="GB17" i="10"/>
  <c r="GB16" i="10"/>
  <c r="GI39" i="9"/>
  <c r="GI35" i="9"/>
  <c r="GI34" i="9"/>
  <c r="GI33" i="9"/>
  <c r="GI32" i="9"/>
  <c r="GI31" i="9"/>
  <c r="GI30" i="9"/>
  <c r="GI29" i="9"/>
  <c r="GI28" i="9"/>
  <c r="GI27" i="9"/>
  <c r="GI24" i="9"/>
  <c r="GI23" i="9"/>
  <c r="GI22" i="9"/>
  <c r="GI21" i="9"/>
  <c r="GI19" i="9"/>
  <c r="GI18" i="9"/>
  <c r="GI17" i="9"/>
  <c r="GI16" i="9"/>
  <c r="GI15" i="9"/>
  <c r="GI9" i="9"/>
  <c r="GI14" i="9"/>
  <c r="GI13" i="9"/>
  <c r="GI12" i="9"/>
  <c r="GI11" i="9"/>
  <c r="GI10" i="9"/>
  <c r="GI20" i="9"/>
  <c r="GI26" i="9"/>
  <c r="GI25" i="9"/>
  <c r="GI5" i="9"/>
  <c r="GJ6" i="9"/>
  <c r="GH37" i="9"/>
  <c r="GH44" i="9" s="1"/>
  <c r="GE131" i="2"/>
  <c r="GE130" i="2"/>
  <c r="GE129" i="2"/>
  <c r="GE128" i="2"/>
  <c r="GE127" i="2"/>
  <c r="GE126" i="2"/>
  <c r="GE125" i="2"/>
  <c r="GE124" i="2"/>
  <c r="GE123" i="2"/>
  <c r="GE122" i="2"/>
  <c r="GE121" i="2"/>
  <c r="GE120" i="2"/>
  <c r="GE117" i="2"/>
  <c r="GE116" i="2"/>
  <c r="GE115" i="2"/>
  <c r="GE119" i="2"/>
  <c r="GE118" i="2"/>
  <c r="GE114" i="2"/>
  <c r="GE113" i="2"/>
  <c r="GE112" i="2"/>
  <c r="GE111" i="2"/>
  <c r="GE110" i="2"/>
  <c r="GE109" i="2"/>
  <c r="GE108" i="2"/>
  <c r="GE107" i="2"/>
  <c r="GE106" i="2"/>
  <c r="GE105" i="2"/>
  <c r="GA18" i="7"/>
  <c r="GA17" i="7"/>
  <c r="GA16" i="7"/>
  <c r="GC4" i="7"/>
  <c r="GD5" i="7"/>
  <c r="GD69" i="2"/>
  <c r="GE67" i="2"/>
  <c r="GE66" i="2"/>
  <c r="GE65" i="2"/>
  <c r="GE64" i="2"/>
  <c r="GE63" i="2"/>
  <c r="GE62" i="2"/>
  <c r="GE61" i="2"/>
  <c r="GE59" i="2"/>
  <c r="GE58" i="2"/>
  <c r="GE56" i="2"/>
  <c r="GE55" i="2"/>
  <c r="GE60" i="2"/>
  <c r="GE57" i="2"/>
  <c r="GE50" i="2"/>
  <c r="GE46" i="2"/>
  <c r="GE54" i="2"/>
  <c r="GE53" i="2"/>
  <c r="GE52" i="2"/>
  <c r="GE51" i="2"/>
  <c r="GE47" i="2"/>
  <c r="GE48" i="2"/>
  <c r="GE42" i="2"/>
  <c r="GE41" i="2"/>
  <c r="GE43" i="2"/>
  <c r="GE49" i="2"/>
  <c r="GE45" i="2"/>
  <c r="GE44" i="2"/>
  <c r="GE89" i="2"/>
  <c r="GE73" i="2"/>
  <c r="GE91" i="2"/>
  <c r="GE88" i="2"/>
  <c r="GE95" i="2"/>
  <c r="GE97" i="2"/>
  <c r="GE96" i="2"/>
  <c r="GE82" i="2"/>
  <c r="GE79" i="2"/>
  <c r="GE78" i="2"/>
  <c r="GE90" i="2"/>
  <c r="GE74" i="2"/>
  <c r="GE75" i="2"/>
  <c r="GE76" i="2"/>
  <c r="GE84" i="2"/>
  <c r="GE83" i="2"/>
  <c r="GE85" i="2"/>
  <c r="GE86" i="2"/>
  <c r="GE81" i="2"/>
  <c r="GE87" i="2"/>
  <c r="GE92" i="2"/>
  <c r="GE93" i="2"/>
  <c r="GE94" i="2"/>
  <c r="GE98" i="2"/>
  <c r="GE99" i="2"/>
  <c r="GE80" i="2"/>
  <c r="GE77" i="2"/>
  <c r="GD101" i="2"/>
  <c r="GD133" i="2"/>
  <c r="GE31" i="2"/>
  <c r="BZ36" i="11" s="1"/>
  <c r="GE30" i="2"/>
  <c r="BZ35" i="11" s="1"/>
  <c r="GE26" i="2"/>
  <c r="BZ31" i="11" s="1"/>
  <c r="GE17" i="2"/>
  <c r="BZ22" i="11" s="1"/>
  <c r="GE9" i="2"/>
  <c r="BZ14" i="11" s="1"/>
  <c r="GE14" i="2"/>
  <c r="BZ19" i="11" s="1"/>
  <c r="GE24" i="2"/>
  <c r="BZ29" i="11" s="1"/>
  <c r="GE10" i="2"/>
  <c r="BZ15" i="11" s="1"/>
  <c r="GE29" i="2"/>
  <c r="BZ34" i="11" s="1"/>
  <c r="GE13" i="2"/>
  <c r="BZ18" i="11" s="1"/>
  <c r="GE28" i="2"/>
  <c r="BZ33" i="11" s="1"/>
  <c r="GE23" i="2"/>
  <c r="BZ28" i="11" s="1"/>
  <c r="GE22" i="2"/>
  <c r="BZ27" i="11" s="1"/>
  <c r="GE21" i="2"/>
  <c r="BZ26" i="11" s="1"/>
  <c r="GE16" i="2"/>
  <c r="BZ21" i="11" s="1"/>
  <c r="GE27" i="2"/>
  <c r="BZ32" i="11" s="1"/>
  <c r="GE20" i="2"/>
  <c r="BZ25" i="11" s="1"/>
  <c r="GE19" i="2"/>
  <c r="BZ24" i="11" s="1"/>
  <c r="GE18" i="2"/>
  <c r="BZ23" i="11" s="1"/>
  <c r="GE15" i="2"/>
  <c r="BZ20" i="11" s="1"/>
  <c r="GE5" i="2"/>
  <c r="GE25" i="2"/>
  <c r="BZ30" i="11" s="1"/>
  <c r="GE35" i="2"/>
  <c r="BZ40" i="11" s="1"/>
  <c r="GE34" i="2"/>
  <c r="BZ39" i="11" s="1"/>
  <c r="GE33" i="2"/>
  <c r="BZ38" i="11" s="1"/>
  <c r="GE32" i="2"/>
  <c r="BZ37" i="11" s="1"/>
  <c r="GE12" i="2"/>
  <c r="BZ17" i="11" s="1"/>
  <c r="GE11" i="2"/>
  <c r="BZ16" i="11" s="1"/>
  <c r="GD37" i="2"/>
  <c r="GD173" i="2" s="1"/>
  <c r="GF6" i="2"/>
  <c r="GO60" i="11" l="1"/>
  <c r="GE271" i="2"/>
  <c r="GF267" i="2"/>
  <c r="GF269" i="2"/>
  <c r="GF257" i="2"/>
  <c r="GF266" i="2"/>
  <c r="GF262" i="2"/>
  <c r="GF261" i="2"/>
  <c r="GF265" i="2"/>
  <c r="GF264" i="2"/>
  <c r="GF263" i="2"/>
  <c r="GJ55" i="9"/>
  <c r="GH46" i="9"/>
  <c r="GC5" i="10"/>
  <c r="GB4" i="10"/>
  <c r="GF218" i="2"/>
  <c r="BZ76" i="11" s="1"/>
  <c r="GD170" i="2"/>
  <c r="BY59" i="11" s="1"/>
  <c r="BZ42" i="11"/>
  <c r="GI75" i="9"/>
  <c r="GI92" i="9" s="1"/>
  <c r="GH43" i="9"/>
  <c r="GJ42" i="9"/>
  <c r="GJ41" i="9"/>
  <c r="GH60" i="9"/>
  <c r="GH84" i="9"/>
  <c r="GG81" i="9"/>
  <c r="GI52" i="9"/>
  <c r="GI87" i="9"/>
  <c r="GI54" i="9"/>
  <c r="GI86" i="9" s="1"/>
  <c r="GJ59" i="9"/>
  <c r="GJ50" i="9"/>
  <c r="GB240" i="2"/>
  <c r="GB169" i="2"/>
  <c r="BV58" i="11" s="1"/>
  <c r="GC171" i="2"/>
  <c r="GD234" i="2"/>
  <c r="GD251" i="2" s="1"/>
  <c r="GD167" i="2"/>
  <c r="GO10" i="11"/>
  <c r="GP11" i="11"/>
  <c r="GC18" i="10"/>
  <c r="GC17" i="10"/>
  <c r="GC16" i="10"/>
  <c r="GJ39" i="9"/>
  <c r="GJ35" i="9"/>
  <c r="GJ34" i="9"/>
  <c r="GJ33" i="9"/>
  <c r="GJ32" i="9"/>
  <c r="GJ31" i="9"/>
  <c r="GJ30" i="9"/>
  <c r="GJ26" i="9"/>
  <c r="GJ29" i="9"/>
  <c r="GJ28" i="9"/>
  <c r="GJ27" i="9"/>
  <c r="GJ24" i="9"/>
  <c r="GJ23" i="9"/>
  <c r="GJ22" i="9"/>
  <c r="GJ21" i="9"/>
  <c r="GJ20" i="9"/>
  <c r="GJ19" i="9"/>
  <c r="GJ18" i="9"/>
  <c r="GJ17" i="9"/>
  <c r="GJ16" i="9"/>
  <c r="GJ15" i="9"/>
  <c r="GJ10" i="9"/>
  <c r="GJ14" i="9"/>
  <c r="GJ13" i="9"/>
  <c r="GJ12" i="9"/>
  <c r="GJ11" i="9"/>
  <c r="GJ9" i="9"/>
  <c r="GJ25" i="9"/>
  <c r="GI37" i="9"/>
  <c r="GI44" i="9" s="1"/>
  <c r="GK6" i="9"/>
  <c r="GJ5" i="9"/>
  <c r="GF131" i="2"/>
  <c r="GF130" i="2"/>
  <c r="GF129" i="2"/>
  <c r="GF128" i="2"/>
  <c r="GF127" i="2"/>
  <c r="GF126" i="2"/>
  <c r="GF125" i="2"/>
  <c r="GF124" i="2"/>
  <c r="GF123" i="2"/>
  <c r="GF122" i="2"/>
  <c r="GF121" i="2"/>
  <c r="GF120" i="2"/>
  <c r="GF117" i="2"/>
  <c r="GF116" i="2"/>
  <c r="GF115" i="2"/>
  <c r="GF114" i="2"/>
  <c r="GF119" i="2"/>
  <c r="GF118" i="2"/>
  <c r="GF113" i="2"/>
  <c r="GF112" i="2"/>
  <c r="GF111" i="2"/>
  <c r="GF110" i="2"/>
  <c r="GF109" i="2"/>
  <c r="GF108" i="2"/>
  <c r="GF107" i="2"/>
  <c r="GF106" i="2"/>
  <c r="GF105" i="2"/>
  <c r="GB18" i="7"/>
  <c r="GB17" i="7"/>
  <c r="GB16" i="7"/>
  <c r="GD4" i="7"/>
  <c r="GE5" i="7"/>
  <c r="GE69" i="2"/>
  <c r="GF67" i="2"/>
  <c r="GF66" i="2"/>
  <c r="GF65" i="2"/>
  <c r="GF64" i="2"/>
  <c r="GF63" i="2"/>
  <c r="GF62" i="2"/>
  <c r="GF61" i="2"/>
  <c r="GF59" i="2"/>
  <c r="GF56" i="2"/>
  <c r="GF55" i="2"/>
  <c r="GF46" i="2"/>
  <c r="GF60" i="2"/>
  <c r="GF58" i="2"/>
  <c r="GF57" i="2"/>
  <c r="GF49" i="2"/>
  <c r="GF43" i="2"/>
  <c r="GF54" i="2"/>
  <c r="GF53" i="2"/>
  <c r="GF52" i="2"/>
  <c r="GF51" i="2"/>
  <c r="GF48" i="2"/>
  <c r="GF44" i="2"/>
  <c r="GF42" i="2"/>
  <c r="GF41" i="2"/>
  <c r="GF50" i="2"/>
  <c r="GF47" i="2"/>
  <c r="GF45" i="2"/>
  <c r="GF88" i="2"/>
  <c r="GF91" i="2"/>
  <c r="GF89" i="2"/>
  <c r="GF95" i="2"/>
  <c r="GF94" i="2"/>
  <c r="GF97" i="2"/>
  <c r="GF90" i="2"/>
  <c r="GF74" i="2"/>
  <c r="GF78" i="2"/>
  <c r="GF87" i="2"/>
  <c r="GF75" i="2"/>
  <c r="GF76" i="2"/>
  <c r="GF84" i="2"/>
  <c r="GF83" i="2"/>
  <c r="GF85" i="2"/>
  <c r="GF86" i="2"/>
  <c r="GF80" i="2"/>
  <c r="GF92" i="2"/>
  <c r="GF93" i="2"/>
  <c r="GF96" i="2"/>
  <c r="GF98" i="2"/>
  <c r="GF99" i="2"/>
  <c r="GF79" i="2"/>
  <c r="GF81" i="2"/>
  <c r="GF73" i="2"/>
  <c r="GF82" i="2"/>
  <c r="GF77" i="2"/>
  <c r="GE37" i="2"/>
  <c r="GE173" i="2" s="1"/>
  <c r="GE133" i="2"/>
  <c r="GE101" i="2"/>
  <c r="GF32" i="2"/>
  <c r="CA37" i="11" s="1"/>
  <c r="GF25" i="2"/>
  <c r="CA30" i="11" s="1"/>
  <c r="GF20" i="2"/>
  <c r="CA25" i="11" s="1"/>
  <c r="GF30" i="2"/>
  <c r="CA35" i="11" s="1"/>
  <c r="GF24" i="2"/>
  <c r="CA29" i="11" s="1"/>
  <c r="GF31" i="2"/>
  <c r="CA36" i="11" s="1"/>
  <c r="GF29" i="2"/>
  <c r="CA34" i="11" s="1"/>
  <c r="GF23" i="2"/>
  <c r="CA28" i="11" s="1"/>
  <c r="GF21" i="2"/>
  <c r="CA26" i="11" s="1"/>
  <c r="GF11" i="2"/>
  <c r="CA16" i="11" s="1"/>
  <c r="GF26" i="2"/>
  <c r="CA31" i="11" s="1"/>
  <c r="GF22" i="2"/>
  <c r="CA27" i="11" s="1"/>
  <c r="GF28" i="2"/>
  <c r="CA33" i="11" s="1"/>
  <c r="GF17" i="2"/>
  <c r="CA22" i="11" s="1"/>
  <c r="GF14" i="2"/>
  <c r="CA19" i="11" s="1"/>
  <c r="GF12" i="2"/>
  <c r="CA17" i="11" s="1"/>
  <c r="GF10" i="2"/>
  <c r="CA15" i="11" s="1"/>
  <c r="GF13" i="2"/>
  <c r="CA18" i="11" s="1"/>
  <c r="GF19" i="2"/>
  <c r="CA24" i="11" s="1"/>
  <c r="GF16" i="2"/>
  <c r="CA21" i="11" s="1"/>
  <c r="GF34" i="2"/>
  <c r="CA39" i="11" s="1"/>
  <c r="GF33" i="2"/>
  <c r="CA38" i="11" s="1"/>
  <c r="GF27" i="2"/>
  <c r="CA32" i="11" s="1"/>
  <c r="GF5" i="2"/>
  <c r="GF35" i="2"/>
  <c r="CA40" i="11" s="1"/>
  <c r="GF9" i="2"/>
  <c r="CA14" i="11" s="1"/>
  <c r="GF18" i="2"/>
  <c r="CA23" i="11" s="1"/>
  <c r="GF15" i="2"/>
  <c r="CA20" i="11" s="1"/>
  <c r="GG6" i="2"/>
  <c r="GP60" i="11" l="1"/>
  <c r="GF271" i="2"/>
  <c r="GG267" i="2"/>
  <c r="GG269" i="2"/>
  <c r="GG257" i="2"/>
  <c r="GG266" i="2"/>
  <c r="GG264" i="2"/>
  <c r="GG263" i="2"/>
  <c r="GG265" i="2"/>
  <c r="GG262" i="2"/>
  <c r="GG261" i="2"/>
  <c r="GI46" i="9"/>
  <c r="GK55" i="9"/>
  <c r="GC4" i="10"/>
  <c r="GD5" i="10"/>
  <c r="GG218" i="2"/>
  <c r="CA76" i="11" s="1"/>
  <c r="GE170" i="2"/>
  <c r="BZ59" i="11" s="1"/>
  <c r="CA42" i="11"/>
  <c r="GJ75" i="9"/>
  <c r="GJ92" i="9" s="1"/>
  <c r="GI43" i="9"/>
  <c r="GK42" i="9"/>
  <c r="GK41" i="9"/>
  <c r="GI60" i="9"/>
  <c r="GI84" i="9"/>
  <c r="GJ52" i="9"/>
  <c r="GJ54" i="9"/>
  <c r="GJ86" i="9" s="1"/>
  <c r="GJ87" i="9"/>
  <c r="GH81" i="9"/>
  <c r="GK59" i="9"/>
  <c r="GK50" i="9"/>
  <c r="GC240" i="2"/>
  <c r="GC169" i="2"/>
  <c r="BW58" i="11" s="1"/>
  <c r="GD171" i="2"/>
  <c r="GE234" i="2"/>
  <c r="GE251" i="2" s="1"/>
  <c r="GE167" i="2"/>
  <c r="GQ11" i="11"/>
  <c r="GP10" i="11"/>
  <c r="GD18" i="10"/>
  <c r="GD17" i="10"/>
  <c r="GD16" i="10"/>
  <c r="GK39" i="9"/>
  <c r="GK35" i="9"/>
  <c r="GK34" i="9"/>
  <c r="GK33" i="9"/>
  <c r="GK32" i="9"/>
  <c r="GK31" i="9"/>
  <c r="GK30" i="9"/>
  <c r="GK29" i="9"/>
  <c r="GK28" i="9"/>
  <c r="GK27" i="9"/>
  <c r="GK20" i="9"/>
  <c r="GK24" i="9"/>
  <c r="GK23" i="9"/>
  <c r="GK22" i="9"/>
  <c r="GK21" i="9"/>
  <c r="GK19" i="9"/>
  <c r="GK18" i="9"/>
  <c r="GK17" i="9"/>
  <c r="GK16" i="9"/>
  <c r="GK15" i="9"/>
  <c r="GK10" i="9"/>
  <c r="GK9" i="9"/>
  <c r="GK14" i="9"/>
  <c r="GK13" i="9"/>
  <c r="GK12" i="9"/>
  <c r="GK11" i="9"/>
  <c r="GK26" i="9"/>
  <c r="GK25" i="9"/>
  <c r="GK5" i="9"/>
  <c r="GL6" i="9"/>
  <c r="GJ37" i="9"/>
  <c r="GJ44" i="9" s="1"/>
  <c r="GG131" i="2"/>
  <c r="GG130" i="2"/>
  <c r="GG129" i="2"/>
  <c r="GG128" i="2"/>
  <c r="GG127" i="2"/>
  <c r="GG126" i="2"/>
  <c r="GG125" i="2"/>
  <c r="GG124" i="2"/>
  <c r="GG123" i="2"/>
  <c r="GG122" i="2"/>
  <c r="GG121" i="2"/>
  <c r="GG120" i="2"/>
  <c r="GG117" i="2"/>
  <c r="GG115" i="2"/>
  <c r="GG114" i="2"/>
  <c r="GG119" i="2"/>
  <c r="GG118" i="2"/>
  <c r="GG116" i="2"/>
  <c r="GG113" i="2"/>
  <c r="GG112" i="2"/>
  <c r="GG111" i="2"/>
  <c r="GG110" i="2"/>
  <c r="GG109" i="2"/>
  <c r="GG108" i="2"/>
  <c r="GG107" i="2"/>
  <c r="GG106" i="2"/>
  <c r="GG105" i="2"/>
  <c r="GC18" i="7"/>
  <c r="GC17" i="7"/>
  <c r="GC16" i="7"/>
  <c r="GE4" i="7"/>
  <c r="GF5" i="7"/>
  <c r="GF69" i="2"/>
  <c r="GG67" i="2"/>
  <c r="GG66" i="2"/>
  <c r="GG65" i="2"/>
  <c r="GG64" i="2"/>
  <c r="GG63" i="2"/>
  <c r="GG62" i="2"/>
  <c r="GG61" i="2"/>
  <c r="GG59" i="2"/>
  <c r="GG58" i="2"/>
  <c r="GG56" i="2"/>
  <c r="GG55" i="2"/>
  <c r="GG50" i="2"/>
  <c r="GG47" i="2"/>
  <c r="GG46" i="2"/>
  <c r="GG45" i="2"/>
  <c r="GG60" i="2"/>
  <c r="GG57" i="2"/>
  <c r="GG43" i="2"/>
  <c r="GG54" i="2"/>
  <c r="GG53" i="2"/>
  <c r="GG52" i="2"/>
  <c r="GG51" i="2"/>
  <c r="GG48" i="2"/>
  <c r="GG42" i="2"/>
  <c r="GG41" i="2"/>
  <c r="GG49" i="2"/>
  <c r="GG44" i="2"/>
  <c r="GG91" i="2"/>
  <c r="GG90" i="2"/>
  <c r="GG94" i="2"/>
  <c r="GG97" i="2"/>
  <c r="GG96" i="2"/>
  <c r="GG89" i="2"/>
  <c r="GG73" i="2"/>
  <c r="GG74" i="2"/>
  <c r="GG75" i="2"/>
  <c r="GG76" i="2"/>
  <c r="GG84" i="2"/>
  <c r="GG85" i="2"/>
  <c r="GG86" i="2"/>
  <c r="GG87" i="2"/>
  <c r="GG92" i="2"/>
  <c r="GG93" i="2"/>
  <c r="GG95" i="2"/>
  <c r="GG98" i="2"/>
  <c r="GG99" i="2"/>
  <c r="GG79" i="2"/>
  <c r="GG83" i="2"/>
  <c r="GG77" i="2"/>
  <c r="GG80" i="2"/>
  <c r="GG78" i="2"/>
  <c r="GG81" i="2"/>
  <c r="GG82" i="2"/>
  <c r="GG88" i="2"/>
  <c r="GF133" i="2"/>
  <c r="GF101" i="2"/>
  <c r="GG30" i="2"/>
  <c r="CB35" i="11" s="1"/>
  <c r="GG27" i="2"/>
  <c r="CB32" i="11" s="1"/>
  <c r="GG16" i="2"/>
  <c r="CB21" i="11" s="1"/>
  <c r="GG24" i="2"/>
  <c r="CB29" i="11" s="1"/>
  <c r="GG25" i="2"/>
  <c r="CB30" i="11" s="1"/>
  <c r="GG17" i="2"/>
  <c r="CB22" i="11" s="1"/>
  <c r="GG18" i="2"/>
  <c r="CB23" i="11" s="1"/>
  <c r="GG15" i="2"/>
  <c r="CB20" i="11" s="1"/>
  <c r="GG31" i="2"/>
  <c r="CB36" i="11" s="1"/>
  <c r="GG29" i="2"/>
  <c r="CB34" i="11" s="1"/>
  <c r="GG23" i="2"/>
  <c r="CB28" i="11" s="1"/>
  <c r="GG19" i="2"/>
  <c r="CB24" i="11" s="1"/>
  <c r="GG9" i="2"/>
  <c r="CB14" i="11" s="1"/>
  <c r="GG26" i="2"/>
  <c r="CB31" i="11" s="1"/>
  <c r="GG11" i="2"/>
  <c r="CB16" i="11" s="1"/>
  <c r="GG28" i="2"/>
  <c r="CB33" i="11" s="1"/>
  <c r="GG21" i="2"/>
  <c r="CB26" i="11" s="1"/>
  <c r="GG20" i="2"/>
  <c r="CB25" i="11" s="1"/>
  <c r="GG5" i="2"/>
  <c r="GG34" i="2"/>
  <c r="CB39" i="11" s="1"/>
  <c r="GG32" i="2"/>
  <c r="CB37" i="11" s="1"/>
  <c r="GG10" i="2"/>
  <c r="CB15" i="11" s="1"/>
  <c r="GG35" i="2"/>
  <c r="CB40" i="11" s="1"/>
  <c r="GG33" i="2"/>
  <c r="CB38" i="11" s="1"/>
  <c r="GG12" i="2"/>
  <c r="CB17" i="11" s="1"/>
  <c r="GG22" i="2"/>
  <c r="CB27" i="11" s="1"/>
  <c r="GG13" i="2"/>
  <c r="CB18" i="11" s="1"/>
  <c r="GG14" i="2"/>
  <c r="CB19" i="11" s="1"/>
  <c r="GF37" i="2"/>
  <c r="GF173" i="2" s="1"/>
  <c r="GH6" i="2"/>
  <c r="GQ60" i="11" l="1"/>
  <c r="GG271" i="2"/>
  <c r="GH267" i="2"/>
  <c r="GH269" i="2"/>
  <c r="GH257" i="2"/>
  <c r="GH266" i="2"/>
  <c r="GH264" i="2"/>
  <c r="GH262" i="2"/>
  <c r="GH265" i="2"/>
  <c r="GH263" i="2"/>
  <c r="GH261" i="2"/>
  <c r="GL55" i="9"/>
  <c r="GJ46" i="9"/>
  <c r="GD4" i="10"/>
  <c r="GE5" i="10"/>
  <c r="GH218" i="2"/>
  <c r="CB76" i="11" s="1"/>
  <c r="GF170" i="2"/>
  <c r="CA59" i="11" s="1"/>
  <c r="CB42" i="11"/>
  <c r="GK75" i="9"/>
  <c r="GK92" i="9" s="1"/>
  <c r="GJ43" i="9"/>
  <c r="GL42" i="9"/>
  <c r="GL41" i="9"/>
  <c r="GJ60" i="9"/>
  <c r="GJ84" i="9"/>
  <c r="GI81" i="9"/>
  <c r="GK52" i="9"/>
  <c r="GK87" i="9"/>
  <c r="GK54" i="9"/>
  <c r="GK86" i="9" s="1"/>
  <c r="GL59" i="9"/>
  <c r="GL50" i="9"/>
  <c r="GD240" i="2"/>
  <c r="GD169" i="2"/>
  <c r="BX58" i="11" s="1"/>
  <c r="GE171" i="2"/>
  <c r="GF234" i="2"/>
  <c r="GF251" i="2" s="1"/>
  <c r="GF167" i="2"/>
  <c r="GQ10" i="11"/>
  <c r="GR11" i="11"/>
  <c r="GE18" i="10"/>
  <c r="GE17" i="10"/>
  <c r="GE16" i="10"/>
  <c r="GL39" i="9"/>
  <c r="GL35" i="9"/>
  <c r="GL34" i="9"/>
  <c r="GL33" i="9"/>
  <c r="GL32" i="9"/>
  <c r="GL31" i="9"/>
  <c r="GL30" i="9"/>
  <c r="GL25" i="9"/>
  <c r="GL29" i="9"/>
  <c r="GL28" i="9"/>
  <c r="GL27" i="9"/>
  <c r="GL24" i="9"/>
  <c r="GL23" i="9"/>
  <c r="GL22" i="9"/>
  <c r="GL21" i="9"/>
  <c r="GL19" i="9"/>
  <c r="GL18" i="9"/>
  <c r="GL17" i="9"/>
  <c r="GL16" i="9"/>
  <c r="GL15" i="9"/>
  <c r="GL10" i="9"/>
  <c r="GL9" i="9"/>
  <c r="GL14" i="9"/>
  <c r="GL13" i="9"/>
  <c r="GL12" i="9"/>
  <c r="GL11" i="9"/>
  <c r="GL26" i="9"/>
  <c r="GL20" i="9"/>
  <c r="GK37" i="9"/>
  <c r="GK44" i="9" s="1"/>
  <c r="GL5" i="9"/>
  <c r="GM6" i="9"/>
  <c r="GH131" i="2"/>
  <c r="GH130" i="2"/>
  <c r="GH129" i="2"/>
  <c r="GH128" i="2"/>
  <c r="GH127" i="2"/>
  <c r="GH126" i="2"/>
  <c r="GH125" i="2"/>
  <c r="GH124" i="2"/>
  <c r="GH123" i="2"/>
  <c r="GH122" i="2"/>
  <c r="GH121" i="2"/>
  <c r="GH120" i="2"/>
  <c r="GH116" i="2"/>
  <c r="GH115" i="2"/>
  <c r="GH119" i="2"/>
  <c r="GH118" i="2"/>
  <c r="GH117" i="2"/>
  <c r="GH114" i="2"/>
  <c r="GH113" i="2"/>
  <c r="GH112" i="2"/>
  <c r="GH111" i="2"/>
  <c r="GH110" i="2"/>
  <c r="GH109" i="2"/>
  <c r="GH108" i="2"/>
  <c r="GH107" i="2"/>
  <c r="GH106" i="2"/>
  <c r="GH105" i="2"/>
  <c r="GD18" i="7"/>
  <c r="GD17" i="7"/>
  <c r="GD16" i="7"/>
  <c r="GG69" i="2"/>
  <c r="GF4" i="7"/>
  <c r="GG5" i="7"/>
  <c r="GH67" i="2"/>
  <c r="GH66" i="2"/>
  <c r="GH65" i="2"/>
  <c r="GH64" i="2"/>
  <c r="GH63" i="2"/>
  <c r="GH62" i="2"/>
  <c r="GH61" i="2"/>
  <c r="GH59" i="2"/>
  <c r="GH56" i="2"/>
  <c r="GH55" i="2"/>
  <c r="GH49" i="2"/>
  <c r="GH60" i="2"/>
  <c r="GH58" i="2"/>
  <c r="GH57" i="2"/>
  <c r="GH50" i="2"/>
  <c r="GH44" i="2"/>
  <c r="GH54" i="2"/>
  <c r="GH53" i="2"/>
  <c r="GH52" i="2"/>
  <c r="GH51" i="2"/>
  <c r="GH48" i="2"/>
  <c r="GH47" i="2"/>
  <c r="GH42" i="2"/>
  <c r="GH41" i="2"/>
  <c r="GH46" i="2"/>
  <c r="GH45" i="2"/>
  <c r="GH43" i="2"/>
  <c r="GH89" i="2"/>
  <c r="GH73" i="2"/>
  <c r="GH92" i="2"/>
  <c r="GH88" i="2"/>
  <c r="GH96" i="2"/>
  <c r="GH95" i="2"/>
  <c r="GH97" i="2"/>
  <c r="GH82" i="2"/>
  <c r="GH91" i="2"/>
  <c r="GH87" i="2"/>
  <c r="GH74" i="2"/>
  <c r="GH75" i="2"/>
  <c r="GH80" i="2"/>
  <c r="GH76" i="2"/>
  <c r="GH84" i="2"/>
  <c r="GH85" i="2"/>
  <c r="GH90" i="2"/>
  <c r="GH86" i="2"/>
  <c r="GH93" i="2"/>
  <c r="GH94" i="2"/>
  <c r="GH98" i="2"/>
  <c r="GH99" i="2"/>
  <c r="GH78" i="2"/>
  <c r="GH79" i="2"/>
  <c r="GH83" i="2"/>
  <c r="GH77" i="2"/>
  <c r="GH81" i="2"/>
  <c r="GG101" i="2"/>
  <c r="GG133" i="2"/>
  <c r="GH29" i="2"/>
  <c r="CC34" i="11" s="1"/>
  <c r="GH30" i="2"/>
  <c r="CC35" i="11" s="1"/>
  <c r="GH22" i="2"/>
  <c r="CC27" i="11" s="1"/>
  <c r="GH9" i="2"/>
  <c r="CC14" i="11" s="1"/>
  <c r="GH32" i="2"/>
  <c r="CC37" i="11" s="1"/>
  <c r="GH23" i="2"/>
  <c r="CC28" i="11" s="1"/>
  <c r="GH19" i="2"/>
  <c r="CC24" i="11" s="1"/>
  <c r="GH13" i="2"/>
  <c r="CC18" i="11" s="1"/>
  <c r="GH16" i="2"/>
  <c r="CC21" i="11" s="1"/>
  <c r="GH14" i="2"/>
  <c r="CC19" i="11" s="1"/>
  <c r="GH10" i="2"/>
  <c r="CC15" i="11" s="1"/>
  <c r="GH31" i="2"/>
  <c r="CC36" i="11" s="1"/>
  <c r="GH26" i="2"/>
  <c r="CC31" i="11" s="1"/>
  <c r="GH15" i="2"/>
  <c r="CC20" i="11" s="1"/>
  <c r="GH12" i="2"/>
  <c r="CC17" i="11" s="1"/>
  <c r="GH11" i="2"/>
  <c r="CC16" i="11" s="1"/>
  <c r="GH24" i="2"/>
  <c r="CC29" i="11" s="1"/>
  <c r="GH17" i="2"/>
  <c r="CC22" i="11" s="1"/>
  <c r="GH33" i="2"/>
  <c r="CC38" i="11" s="1"/>
  <c r="GH28" i="2"/>
  <c r="CC33" i="11" s="1"/>
  <c r="GH27" i="2"/>
  <c r="CC32" i="11" s="1"/>
  <c r="GH25" i="2"/>
  <c r="CC30" i="11" s="1"/>
  <c r="GH5" i="2"/>
  <c r="GH35" i="2"/>
  <c r="CC40" i="11" s="1"/>
  <c r="GH34" i="2"/>
  <c r="CC39" i="11" s="1"/>
  <c r="GH21" i="2"/>
  <c r="CC26" i="11" s="1"/>
  <c r="GH20" i="2"/>
  <c r="CC25" i="11" s="1"/>
  <c r="GH18" i="2"/>
  <c r="CC23" i="11" s="1"/>
  <c r="GG37" i="2"/>
  <c r="GG173" i="2" s="1"/>
  <c r="GI6" i="2"/>
  <c r="GR60" i="11" l="1"/>
  <c r="GH271" i="2"/>
  <c r="GI267" i="2"/>
  <c r="GI269" i="2"/>
  <c r="GI257" i="2"/>
  <c r="GI266" i="2"/>
  <c r="GI263" i="2"/>
  <c r="GI261" i="2"/>
  <c r="GI265" i="2"/>
  <c r="GI264" i="2"/>
  <c r="GI262" i="2"/>
  <c r="GK46" i="9"/>
  <c r="GM55" i="9"/>
  <c r="GF5" i="10"/>
  <c r="GE4" i="10"/>
  <c r="GI218" i="2"/>
  <c r="CC76" i="11" s="1"/>
  <c r="GG170" i="2"/>
  <c r="CB59" i="11" s="1"/>
  <c r="CC42" i="11"/>
  <c r="GL75" i="9"/>
  <c r="GL92" i="9" s="1"/>
  <c r="GK43" i="9"/>
  <c r="GM42" i="9"/>
  <c r="GM41" i="9"/>
  <c r="GK60" i="9"/>
  <c r="GK84" i="9"/>
  <c r="GL52" i="9"/>
  <c r="GL54" i="9"/>
  <c r="GL86" i="9" s="1"/>
  <c r="GL87" i="9"/>
  <c r="GJ81" i="9"/>
  <c r="GM59" i="9"/>
  <c r="GM50" i="9"/>
  <c r="GE240" i="2"/>
  <c r="GE169" i="2"/>
  <c r="BY58" i="11" s="1"/>
  <c r="GF171" i="2"/>
  <c r="GG234" i="2"/>
  <c r="GG251" i="2" s="1"/>
  <c r="GG167" i="2"/>
  <c r="GS11" i="11"/>
  <c r="GR10" i="11"/>
  <c r="GF18" i="10"/>
  <c r="GF17" i="10"/>
  <c r="GF16" i="10"/>
  <c r="GM39" i="9"/>
  <c r="GM35" i="9"/>
  <c r="GM34" i="9"/>
  <c r="GM33" i="9"/>
  <c r="GM32" i="9"/>
  <c r="GM31" i="9"/>
  <c r="GM30" i="9"/>
  <c r="GM29" i="9"/>
  <c r="GM28" i="9"/>
  <c r="GM27" i="9"/>
  <c r="GM26" i="9"/>
  <c r="GM20" i="9"/>
  <c r="GM24" i="9"/>
  <c r="GM23" i="9"/>
  <c r="GM22" i="9"/>
  <c r="GM21" i="9"/>
  <c r="GM19" i="9"/>
  <c r="GM18" i="9"/>
  <c r="GM17" i="9"/>
  <c r="GM16" i="9"/>
  <c r="GM15" i="9"/>
  <c r="GM10" i="9"/>
  <c r="GM14" i="9"/>
  <c r="GM13" i="9"/>
  <c r="GM12" i="9"/>
  <c r="GM11" i="9"/>
  <c r="GM9" i="9"/>
  <c r="GM25" i="9"/>
  <c r="GL37" i="9"/>
  <c r="GL44" i="9" s="1"/>
  <c r="GN6" i="9"/>
  <c r="GM5" i="9"/>
  <c r="GI131" i="2"/>
  <c r="GI130" i="2"/>
  <c r="GI129" i="2"/>
  <c r="GI128" i="2"/>
  <c r="GI127" i="2"/>
  <c r="GI126" i="2"/>
  <c r="GI125" i="2"/>
  <c r="GI124" i="2"/>
  <c r="GI123" i="2"/>
  <c r="GI122" i="2"/>
  <c r="GI121" i="2"/>
  <c r="GI120" i="2"/>
  <c r="GI117" i="2"/>
  <c r="GI116" i="2"/>
  <c r="GI115" i="2"/>
  <c r="GI114" i="2"/>
  <c r="GI119" i="2"/>
  <c r="GI118" i="2"/>
  <c r="GI113" i="2"/>
  <c r="GI112" i="2"/>
  <c r="GI111" i="2"/>
  <c r="GI110" i="2"/>
  <c r="GI109" i="2"/>
  <c r="GI108" i="2"/>
  <c r="GI107" i="2"/>
  <c r="GI106" i="2"/>
  <c r="GI105" i="2"/>
  <c r="GE18" i="7"/>
  <c r="GE17" i="7"/>
  <c r="GE16" i="7"/>
  <c r="GH5" i="7"/>
  <c r="GG4" i="7"/>
  <c r="GH69" i="2"/>
  <c r="GI67" i="2"/>
  <c r="GI66" i="2"/>
  <c r="GI65" i="2"/>
  <c r="GI64" i="2"/>
  <c r="GI63" i="2"/>
  <c r="GI62" i="2"/>
  <c r="GI61" i="2"/>
  <c r="GI59" i="2"/>
  <c r="GI58" i="2"/>
  <c r="GI56" i="2"/>
  <c r="GI55" i="2"/>
  <c r="GI47" i="2"/>
  <c r="GI43" i="2"/>
  <c r="GI60" i="2"/>
  <c r="GI57" i="2"/>
  <c r="GI54" i="2"/>
  <c r="GI53" i="2"/>
  <c r="GI52" i="2"/>
  <c r="GI51" i="2"/>
  <c r="GI45" i="2"/>
  <c r="GI44" i="2"/>
  <c r="GI48" i="2"/>
  <c r="GI42" i="2"/>
  <c r="GI41" i="2"/>
  <c r="GI49" i="2"/>
  <c r="GI46" i="2"/>
  <c r="GI50" i="2"/>
  <c r="GI90" i="2"/>
  <c r="GI89" i="2"/>
  <c r="GI73" i="2"/>
  <c r="GI96" i="2"/>
  <c r="GI95" i="2"/>
  <c r="GI92" i="2"/>
  <c r="GI82" i="2"/>
  <c r="GI78" i="2"/>
  <c r="GI79" i="2"/>
  <c r="GI83" i="2"/>
  <c r="GI88" i="2"/>
  <c r="GI80" i="2"/>
  <c r="GI77" i="2"/>
  <c r="GI74" i="2"/>
  <c r="GI81" i="2"/>
  <c r="GI75" i="2"/>
  <c r="GI76" i="2"/>
  <c r="GI84" i="2"/>
  <c r="GI85" i="2"/>
  <c r="GI86" i="2"/>
  <c r="GI87" i="2"/>
  <c r="GI91" i="2"/>
  <c r="GI99" i="2"/>
  <c r="GI98" i="2"/>
  <c r="GI93" i="2"/>
  <c r="GI94" i="2"/>
  <c r="GI97" i="2"/>
  <c r="GH37" i="2"/>
  <c r="GH173" i="2" s="1"/>
  <c r="GH133" i="2"/>
  <c r="GH101" i="2"/>
  <c r="GI28" i="2"/>
  <c r="CD33" i="11" s="1"/>
  <c r="GI9" i="2"/>
  <c r="CD14" i="11" s="1"/>
  <c r="GI31" i="2"/>
  <c r="CD36" i="11" s="1"/>
  <c r="GI27" i="2"/>
  <c r="CD32" i="11" s="1"/>
  <c r="GI26" i="2"/>
  <c r="CD31" i="11" s="1"/>
  <c r="GI29" i="2"/>
  <c r="CD34" i="11" s="1"/>
  <c r="GI21" i="2"/>
  <c r="CD26" i="11" s="1"/>
  <c r="GI20" i="2"/>
  <c r="CD25" i="11" s="1"/>
  <c r="GI30" i="2"/>
  <c r="CD35" i="11" s="1"/>
  <c r="GI19" i="2"/>
  <c r="CD24" i="11" s="1"/>
  <c r="GI17" i="2"/>
  <c r="CD22" i="11" s="1"/>
  <c r="GI12" i="2"/>
  <c r="CD17" i="11" s="1"/>
  <c r="GI11" i="2"/>
  <c r="CD16" i="11" s="1"/>
  <c r="GI10" i="2"/>
  <c r="CD15" i="11" s="1"/>
  <c r="GI32" i="2"/>
  <c r="CD37" i="11" s="1"/>
  <c r="GI25" i="2"/>
  <c r="CD30" i="11" s="1"/>
  <c r="GI24" i="2"/>
  <c r="CD29" i="11" s="1"/>
  <c r="GI22" i="2"/>
  <c r="CD27" i="11" s="1"/>
  <c r="GI18" i="2"/>
  <c r="CD23" i="11" s="1"/>
  <c r="GI34" i="2"/>
  <c r="CD39" i="11" s="1"/>
  <c r="GI16" i="2"/>
  <c r="CD21" i="11" s="1"/>
  <c r="GI5" i="2"/>
  <c r="GI35" i="2"/>
  <c r="CD40" i="11" s="1"/>
  <c r="GI33" i="2"/>
  <c r="CD38" i="11" s="1"/>
  <c r="GI23" i="2"/>
  <c r="CD28" i="11" s="1"/>
  <c r="GI13" i="2"/>
  <c r="CD18" i="11" s="1"/>
  <c r="GI14" i="2"/>
  <c r="CD19" i="11" s="1"/>
  <c r="GI15" i="2"/>
  <c r="CD20" i="11" s="1"/>
  <c r="GJ6" i="2"/>
  <c r="GS60" i="11" l="1"/>
  <c r="GI271" i="2"/>
  <c r="GJ267" i="2"/>
  <c r="GJ269" i="2"/>
  <c r="GJ257" i="2"/>
  <c r="GJ266" i="2"/>
  <c r="GJ264" i="2"/>
  <c r="GJ265" i="2"/>
  <c r="GJ263" i="2"/>
  <c r="GJ261" i="2"/>
  <c r="GJ262" i="2"/>
  <c r="GL46" i="9"/>
  <c r="GN55" i="9"/>
  <c r="GF4" i="10"/>
  <c r="GG5" i="10"/>
  <c r="GJ218" i="2"/>
  <c r="CD76" i="11" s="1"/>
  <c r="GH170" i="2"/>
  <c r="CC59" i="11" s="1"/>
  <c r="CD42" i="11"/>
  <c r="GM75" i="9"/>
  <c r="GM92" i="9" s="1"/>
  <c r="GL43" i="9"/>
  <c r="GN42" i="9"/>
  <c r="GN41" i="9"/>
  <c r="GL60" i="9"/>
  <c r="GL84" i="9"/>
  <c r="GK81" i="9"/>
  <c r="GM52" i="9"/>
  <c r="GM87" i="9"/>
  <c r="GM54" i="9"/>
  <c r="GM86" i="9" s="1"/>
  <c r="GN59" i="9"/>
  <c r="GN50" i="9"/>
  <c r="GF240" i="2"/>
  <c r="GF169" i="2"/>
  <c r="BZ58" i="11" s="1"/>
  <c r="GG171" i="2"/>
  <c r="GH234" i="2"/>
  <c r="GH251" i="2" s="1"/>
  <c r="GH167" i="2"/>
  <c r="GS10" i="11"/>
  <c r="GT11" i="11"/>
  <c r="GG18" i="10"/>
  <c r="GG17" i="10"/>
  <c r="GG16" i="10"/>
  <c r="GN39" i="9"/>
  <c r="GN35" i="9"/>
  <c r="GN34" i="9"/>
  <c r="GN33" i="9"/>
  <c r="GN32" i="9"/>
  <c r="GN31" i="9"/>
  <c r="GN30" i="9"/>
  <c r="GN26" i="9"/>
  <c r="GN29" i="9"/>
  <c r="GN28" i="9"/>
  <c r="GN27" i="9"/>
  <c r="GN24" i="9"/>
  <c r="GN23" i="9"/>
  <c r="GN22" i="9"/>
  <c r="GN21" i="9"/>
  <c r="GN19" i="9"/>
  <c r="GN18" i="9"/>
  <c r="GN17" i="9"/>
  <c r="GN16" i="9"/>
  <c r="GN15" i="9"/>
  <c r="GN9" i="9"/>
  <c r="GN14" i="9"/>
  <c r="GN13" i="9"/>
  <c r="GN12" i="9"/>
  <c r="GN11" i="9"/>
  <c r="GN10" i="9"/>
  <c r="GN20" i="9"/>
  <c r="GN25" i="9"/>
  <c r="GN5" i="9"/>
  <c r="GO6" i="9"/>
  <c r="GM37" i="9"/>
  <c r="GM44" i="9" s="1"/>
  <c r="GJ131" i="2"/>
  <c r="GJ130" i="2"/>
  <c r="GJ129" i="2"/>
  <c r="GJ128" i="2"/>
  <c r="GJ127" i="2"/>
  <c r="GJ126" i="2"/>
  <c r="GJ125" i="2"/>
  <c r="GJ124" i="2"/>
  <c r="GJ123" i="2"/>
  <c r="GJ122" i="2"/>
  <c r="GJ121" i="2"/>
  <c r="GJ120" i="2"/>
  <c r="GJ117" i="2"/>
  <c r="GJ115" i="2"/>
  <c r="GJ119" i="2"/>
  <c r="GJ118" i="2"/>
  <c r="GJ116" i="2"/>
  <c r="GJ114" i="2"/>
  <c r="GJ113" i="2"/>
  <c r="GJ112" i="2"/>
  <c r="GJ111" i="2"/>
  <c r="GJ110" i="2"/>
  <c r="GJ109" i="2"/>
  <c r="GJ108" i="2"/>
  <c r="GJ107" i="2"/>
  <c r="GJ106" i="2"/>
  <c r="GJ105" i="2"/>
  <c r="GF18" i="7"/>
  <c r="GF17" i="7"/>
  <c r="GF16" i="7"/>
  <c r="GH4" i="7"/>
  <c r="GI5" i="7"/>
  <c r="GI69" i="2"/>
  <c r="GJ67" i="2"/>
  <c r="GJ66" i="2"/>
  <c r="GJ65" i="2"/>
  <c r="GJ64" i="2"/>
  <c r="GJ63" i="2"/>
  <c r="GJ62" i="2"/>
  <c r="GJ61" i="2"/>
  <c r="GJ56" i="2"/>
  <c r="GJ55" i="2"/>
  <c r="GJ45" i="2"/>
  <c r="GJ60" i="2"/>
  <c r="GJ59" i="2"/>
  <c r="GJ58" i="2"/>
  <c r="GJ57" i="2"/>
  <c r="GJ49" i="2"/>
  <c r="GJ46" i="2"/>
  <c r="GJ54" i="2"/>
  <c r="GJ53" i="2"/>
  <c r="GJ52" i="2"/>
  <c r="GJ51" i="2"/>
  <c r="GJ48" i="2"/>
  <c r="GJ41" i="2"/>
  <c r="GJ43" i="2"/>
  <c r="GJ42" i="2"/>
  <c r="GJ50" i="2"/>
  <c r="GJ47" i="2"/>
  <c r="GJ44" i="2"/>
  <c r="GJ90" i="2"/>
  <c r="GJ88" i="2"/>
  <c r="GJ89" i="2"/>
  <c r="GJ97" i="2"/>
  <c r="GJ73" i="2"/>
  <c r="GJ91" i="2"/>
  <c r="GJ74" i="2"/>
  <c r="GJ75" i="2"/>
  <c r="GJ76" i="2"/>
  <c r="GJ84" i="2"/>
  <c r="GJ85" i="2"/>
  <c r="GJ86" i="2"/>
  <c r="GJ83" i="2"/>
  <c r="GJ87" i="2"/>
  <c r="GJ92" i="2"/>
  <c r="GJ93" i="2"/>
  <c r="GJ94" i="2"/>
  <c r="GJ95" i="2"/>
  <c r="GJ96" i="2"/>
  <c r="GJ98" i="2"/>
  <c r="GJ99" i="2"/>
  <c r="GJ82" i="2"/>
  <c r="GJ77" i="2"/>
  <c r="GJ78" i="2"/>
  <c r="GJ79" i="2"/>
  <c r="GJ81" i="2"/>
  <c r="GJ80" i="2"/>
  <c r="GI133" i="2"/>
  <c r="GI101" i="2"/>
  <c r="GJ22" i="2"/>
  <c r="CE27" i="11" s="1"/>
  <c r="GJ21" i="2"/>
  <c r="CE26" i="11" s="1"/>
  <c r="GJ29" i="2"/>
  <c r="CE34" i="11" s="1"/>
  <c r="GJ32" i="2"/>
  <c r="CE37" i="11" s="1"/>
  <c r="GJ16" i="2"/>
  <c r="CE21" i="11" s="1"/>
  <c r="GJ13" i="2"/>
  <c r="CE18" i="11" s="1"/>
  <c r="GJ28" i="2"/>
  <c r="CE33" i="11" s="1"/>
  <c r="GJ11" i="2"/>
  <c r="CE16" i="11" s="1"/>
  <c r="GJ25" i="2"/>
  <c r="CE30" i="11" s="1"/>
  <c r="GJ24" i="2"/>
  <c r="CE29" i="11" s="1"/>
  <c r="GJ23" i="2"/>
  <c r="CE28" i="11" s="1"/>
  <c r="GJ17" i="2"/>
  <c r="CE22" i="11" s="1"/>
  <c r="GJ26" i="2"/>
  <c r="CE31" i="11" s="1"/>
  <c r="GJ19" i="2"/>
  <c r="CE24" i="11" s="1"/>
  <c r="GJ9" i="2"/>
  <c r="CE14" i="11" s="1"/>
  <c r="GJ27" i="2"/>
  <c r="CE32" i="11" s="1"/>
  <c r="GJ14" i="2"/>
  <c r="CE19" i="11" s="1"/>
  <c r="GJ12" i="2"/>
  <c r="CE17" i="11" s="1"/>
  <c r="GJ10" i="2"/>
  <c r="CE15" i="11" s="1"/>
  <c r="GJ5" i="2"/>
  <c r="GJ33" i="2"/>
  <c r="CE38" i="11" s="1"/>
  <c r="GJ30" i="2"/>
  <c r="CE35" i="11" s="1"/>
  <c r="GJ20" i="2"/>
  <c r="CE25" i="11" s="1"/>
  <c r="GJ35" i="2"/>
  <c r="CE40" i="11" s="1"/>
  <c r="GJ34" i="2"/>
  <c r="CE39" i="11" s="1"/>
  <c r="GJ31" i="2"/>
  <c r="CE36" i="11" s="1"/>
  <c r="GJ18" i="2"/>
  <c r="CE23" i="11" s="1"/>
  <c r="GJ15" i="2"/>
  <c r="CE20" i="11" s="1"/>
  <c r="GI37" i="2"/>
  <c r="GI173" i="2" s="1"/>
  <c r="GK6" i="2"/>
  <c r="GT60" i="11" l="1"/>
  <c r="GJ271" i="2"/>
  <c r="GK267" i="2"/>
  <c r="GK269" i="2"/>
  <c r="GK257" i="2"/>
  <c r="GK266" i="2"/>
  <c r="GK263" i="2"/>
  <c r="GK262" i="2"/>
  <c r="GK265" i="2"/>
  <c r="GK264" i="2"/>
  <c r="GK261" i="2"/>
  <c r="GO55" i="9"/>
  <c r="GM46" i="9"/>
  <c r="GG4" i="10"/>
  <c r="GH5" i="10"/>
  <c r="GK218" i="2"/>
  <c r="CE76" i="11" s="1"/>
  <c r="GI170" i="2"/>
  <c r="CD59" i="11" s="1"/>
  <c r="CE42" i="11"/>
  <c r="GN75" i="9"/>
  <c r="GN92" i="9" s="1"/>
  <c r="GM43" i="9"/>
  <c r="GO42" i="9"/>
  <c r="GO41" i="9"/>
  <c r="GM60" i="9"/>
  <c r="GM84" i="9"/>
  <c r="GL81" i="9"/>
  <c r="GN52" i="9"/>
  <c r="GN87" i="9"/>
  <c r="GN54" i="9"/>
  <c r="GN86" i="9" s="1"/>
  <c r="GO59" i="9"/>
  <c r="GO50" i="9"/>
  <c r="GG240" i="2"/>
  <c r="GG169" i="2"/>
  <c r="CA58" i="11" s="1"/>
  <c r="GH171" i="2"/>
  <c r="GI234" i="2"/>
  <c r="GI251" i="2" s="1"/>
  <c r="GI167" i="2"/>
  <c r="GU11" i="11"/>
  <c r="GT10" i="11"/>
  <c r="GH18" i="10"/>
  <c r="GH17" i="10"/>
  <c r="GH16" i="10"/>
  <c r="GO39" i="9"/>
  <c r="GO35" i="9"/>
  <c r="GO34" i="9"/>
  <c r="GO33" i="9"/>
  <c r="GO32" i="9"/>
  <c r="GO31" i="9"/>
  <c r="GO30" i="9"/>
  <c r="GO29" i="9"/>
  <c r="GO28" i="9"/>
  <c r="GO27" i="9"/>
  <c r="GO24" i="9"/>
  <c r="GO23" i="9"/>
  <c r="GO22" i="9"/>
  <c r="GO21" i="9"/>
  <c r="GO19" i="9"/>
  <c r="GO18" i="9"/>
  <c r="GO17" i="9"/>
  <c r="GO16" i="9"/>
  <c r="GO15" i="9"/>
  <c r="GO10" i="9"/>
  <c r="GO14" i="9"/>
  <c r="GO13" i="9"/>
  <c r="GO12" i="9"/>
  <c r="GO11" i="9"/>
  <c r="GO9" i="9"/>
  <c r="GO25" i="9"/>
  <c r="GO26" i="9"/>
  <c r="GO20" i="9"/>
  <c r="GN37" i="9"/>
  <c r="GN44" i="9" s="1"/>
  <c r="GP6" i="9"/>
  <c r="GO5" i="9"/>
  <c r="GK131" i="2"/>
  <c r="GK130" i="2"/>
  <c r="GK129" i="2"/>
  <c r="GK128" i="2"/>
  <c r="GK127" i="2"/>
  <c r="GK126" i="2"/>
  <c r="GK125" i="2"/>
  <c r="GK124" i="2"/>
  <c r="GK123" i="2"/>
  <c r="GK122" i="2"/>
  <c r="GK121" i="2"/>
  <c r="GK120" i="2"/>
  <c r="GK116" i="2"/>
  <c r="GK115" i="2"/>
  <c r="GK114" i="2"/>
  <c r="GK119" i="2"/>
  <c r="GK118" i="2"/>
  <c r="GK117" i="2"/>
  <c r="GK113" i="2"/>
  <c r="GK112" i="2"/>
  <c r="GK111" i="2"/>
  <c r="GK110" i="2"/>
  <c r="GK109" i="2"/>
  <c r="GK108" i="2"/>
  <c r="GK107" i="2"/>
  <c r="GK106" i="2"/>
  <c r="GK105" i="2"/>
  <c r="GG18" i="7"/>
  <c r="GG17" i="7"/>
  <c r="GG16" i="7"/>
  <c r="GI4" i="7"/>
  <c r="GJ5" i="7"/>
  <c r="GJ69" i="2"/>
  <c r="GK67" i="2"/>
  <c r="GK66" i="2"/>
  <c r="GK65" i="2"/>
  <c r="GK64" i="2"/>
  <c r="GK63" i="2"/>
  <c r="GK62" i="2"/>
  <c r="GK61" i="2"/>
  <c r="GK58" i="2"/>
  <c r="GK56" i="2"/>
  <c r="GK55" i="2"/>
  <c r="GK49" i="2"/>
  <c r="GK60" i="2"/>
  <c r="GK59" i="2"/>
  <c r="GK57" i="2"/>
  <c r="GK50" i="2"/>
  <c r="GK43" i="2"/>
  <c r="GK42" i="2"/>
  <c r="GK54" i="2"/>
  <c r="GK53" i="2"/>
  <c r="GK52" i="2"/>
  <c r="GK51" i="2"/>
  <c r="GK44" i="2"/>
  <c r="GK48" i="2"/>
  <c r="GK41" i="2"/>
  <c r="GK45" i="2"/>
  <c r="GK47" i="2"/>
  <c r="GK46" i="2"/>
  <c r="GK73" i="2"/>
  <c r="GK89" i="2"/>
  <c r="GK95" i="2"/>
  <c r="GK94" i="2"/>
  <c r="GK97" i="2"/>
  <c r="GK96" i="2"/>
  <c r="GK88" i="2"/>
  <c r="GK91" i="2"/>
  <c r="GK74" i="2"/>
  <c r="GK75" i="2"/>
  <c r="GK76" i="2"/>
  <c r="GK84" i="2"/>
  <c r="GK85" i="2"/>
  <c r="GK86" i="2"/>
  <c r="GK87" i="2"/>
  <c r="GK90" i="2"/>
  <c r="GK92" i="2"/>
  <c r="GK93" i="2"/>
  <c r="GK98" i="2"/>
  <c r="GK99" i="2"/>
  <c r="GK77" i="2"/>
  <c r="GK81" i="2"/>
  <c r="GK78" i="2"/>
  <c r="GK79" i="2"/>
  <c r="GK83" i="2"/>
  <c r="GK80" i="2"/>
  <c r="GK82" i="2"/>
  <c r="GJ37" i="2"/>
  <c r="GJ173" i="2" s="1"/>
  <c r="GJ133" i="2"/>
  <c r="GJ101" i="2"/>
  <c r="GK30" i="2"/>
  <c r="CF35" i="11" s="1"/>
  <c r="GK23" i="2"/>
  <c r="CF28" i="11" s="1"/>
  <c r="GK18" i="2"/>
  <c r="CF23" i="11" s="1"/>
  <c r="GK29" i="2"/>
  <c r="CF34" i="11" s="1"/>
  <c r="GK22" i="2"/>
  <c r="CF27" i="11" s="1"/>
  <c r="GK13" i="2"/>
  <c r="CF18" i="11" s="1"/>
  <c r="GK19" i="2"/>
  <c r="CF24" i="11" s="1"/>
  <c r="GK28" i="2"/>
  <c r="CF33" i="11" s="1"/>
  <c r="GK12" i="2"/>
  <c r="CF17" i="11" s="1"/>
  <c r="GK9" i="2"/>
  <c r="CF14" i="11" s="1"/>
  <c r="GK31" i="2"/>
  <c r="CF36" i="11" s="1"/>
  <c r="GK27" i="2"/>
  <c r="CF32" i="11" s="1"/>
  <c r="GK20" i="2"/>
  <c r="CF25" i="11" s="1"/>
  <c r="GK15" i="2"/>
  <c r="CF20" i="11" s="1"/>
  <c r="GK10" i="2"/>
  <c r="CF15" i="11" s="1"/>
  <c r="GK25" i="2"/>
  <c r="CF30" i="11" s="1"/>
  <c r="GK24" i="2"/>
  <c r="CF29" i="11" s="1"/>
  <c r="GK26" i="2"/>
  <c r="CF31" i="11" s="1"/>
  <c r="GK17" i="2"/>
  <c r="CF22" i="11" s="1"/>
  <c r="GK16" i="2"/>
  <c r="CF21" i="11" s="1"/>
  <c r="GK34" i="2"/>
  <c r="CF39" i="11" s="1"/>
  <c r="GK32" i="2"/>
  <c r="CF37" i="11" s="1"/>
  <c r="GK5" i="2"/>
  <c r="GK35" i="2"/>
  <c r="CF40" i="11" s="1"/>
  <c r="GK33" i="2"/>
  <c r="CF38" i="11" s="1"/>
  <c r="GK21" i="2"/>
  <c r="CF26" i="11" s="1"/>
  <c r="GK11" i="2"/>
  <c r="CF16" i="11" s="1"/>
  <c r="GK14" i="2"/>
  <c r="CF19" i="11" s="1"/>
  <c r="GL6" i="2"/>
  <c r="GU60" i="11" l="1"/>
  <c r="GK271" i="2"/>
  <c r="GL267" i="2"/>
  <c r="GL269" i="2"/>
  <c r="GL257" i="2"/>
  <c r="GL266" i="2"/>
  <c r="GL13" i="2"/>
  <c r="GL264" i="2"/>
  <c r="GL263" i="2"/>
  <c r="GL265" i="2"/>
  <c r="GL261" i="2"/>
  <c r="GL262" i="2"/>
  <c r="GN46" i="9"/>
  <c r="GP55" i="9"/>
  <c r="GH4" i="10"/>
  <c r="GI5" i="10"/>
  <c r="GL218" i="2"/>
  <c r="CF76" i="11" s="1"/>
  <c r="GJ170" i="2"/>
  <c r="CE59" i="11" s="1"/>
  <c r="CF42" i="11"/>
  <c r="GO75" i="9"/>
  <c r="GO92" i="9" s="1"/>
  <c r="GN43" i="9"/>
  <c r="GP42" i="9"/>
  <c r="GP41" i="9"/>
  <c r="GN60" i="9"/>
  <c r="GN84" i="9"/>
  <c r="GO52" i="9"/>
  <c r="GO87" i="9"/>
  <c r="GO54" i="9"/>
  <c r="GO86" i="9" s="1"/>
  <c r="GM81" i="9"/>
  <c r="GP59" i="9"/>
  <c r="GP50" i="9"/>
  <c r="GH240" i="2"/>
  <c r="GH169" i="2"/>
  <c r="CB58" i="11" s="1"/>
  <c r="GI171" i="2"/>
  <c r="GJ234" i="2"/>
  <c r="GJ251" i="2" s="1"/>
  <c r="GJ167" i="2"/>
  <c r="GU10" i="11"/>
  <c r="GV11" i="11"/>
  <c r="GI18" i="10"/>
  <c r="GI17" i="10"/>
  <c r="GI16" i="10"/>
  <c r="GP39" i="9"/>
  <c r="GP35" i="9"/>
  <c r="GP34" i="9"/>
  <c r="GP33" i="9"/>
  <c r="GP32" i="9"/>
  <c r="GP31" i="9"/>
  <c r="GP30" i="9"/>
  <c r="GP26" i="9"/>
  <c r="GP25" i="9"/>
  <c r="GP20" i="9"/>
  <c r="GP29" i="9"/>
  <c r="GP28" i="9"/>
  <c r="GP27" i="9"/>
  <c r="GP24" i="9"/>
  <c r="GP23" i="9"/>
  <c r="GP22" i="9"/>
  <c r="GP21" i="9"/>
  <c r="GP19" i="9"/>
  <c r="GP18" i="9"/>
  <c r="GP17" i="9"/>
  <c r="GP16" i="9"/>
  <c r="GP15" i="9"/>
  <c r="GP10" i="9"/>
  <c r="GP9" i="9"/>
  <c r="GP14" i="9"/>
  <c r="GP13" i="9"/>
  <c r="GP12" i="9"/>
  <c r="GP11" i="9"/>
  <c r="GP5" i="9"/>
  <c r="GQ6" i="9"/>
  <c r="GO37" i="9"/>
  <c r="GO44" i="9" s="1"/>
  <c r="GL131" i="2"/>
  <c r="GL130" i="2"/>
  <c r="GL129" i="2"/>
  <c r="GL128" i="2"/>
  <c r="GL127" i="2"/>
  <c r="GL126" i="2"/>
  <c r="GL125" i="2"/>
  <c r="GL124" i="2"/>
  <c r="GL123" i="2"/>
  <c r="GL122" i="2"/>
  <c r="GL121" i="2"/>
  <c r="GL120" i="2"/>
  <c r="GL117" i="2"/>
  <c r="GL116" i="2"/>
  <c r="GL115" i="2"/>
  <c r="GL119" i="2"/>
  <c r="GL118" i="2"/>
  <c r="GL114" i="2"/>
  <c r="GL113" i="2"/>
  <c r="GL112" i="2"/>
  <c r="GL111" i="2"/>
  <c r="GL110" i="2"/>
  <c r="GL109" i="2"/>
  <c r="GL108" i="2"/>
  <c r="GL107" i="2"/>
  <c r="GL106" i="2"/>
  <c r="GL105" i="2"/>
  <c r="GH18" i="7"/>
  <c r="GH17" i="7"/>
  <c r="GH16" i="7"/>
  <c r="GK69" i="2"/>
  <c r="GJ4" i="7"/>
  <c r="GK5" i="7"/>
  <c r="GL67" i="2"/>
  <c r="GL66" i="2"/>
  <c r="GL65" i="2"/>
  <c r="GL64" i="2"/>
  <c r="GL63" i="2"/>
  <c r="GL62" i="2"/>
  <c r="GL61" i="2"/>
  <c r="GL56" i="2"/>
  <c r="GL55" i="2"/>
  <c r="GL44" i="2"/>
  <c r="GL42" i="2"/>
  <c r="GL60" i="2"/>
  <c r="GL59" i="2"/>
  <c r="GL58" i="2"/>
  <c r="GL57" i="2"/>
  <c r="GL50" i="2"/>
  <c r="GL47" i="2"/>
  <c r="GL54" i="2"/>
  <c r="GL53" i="2"/>
  <c r="GL52" i="2"/>
  <c r="GL51" i="2"/>
  <c r="GL46" i="2"/>
  <c r="GL45" i="2"/>
  <c r="GL43" i="2"/>
  <c r="GL48" i="2"/>
  <c r="GL41" i="2"/>
  <c r="GL49" i="2"/>
  <c r="GL88" i="2"/>
  <c r="GL90" i="2"/>
  <c r="GL89" i="2"/>
  <c r="GL91" i="2"/>
  <c r="GL95" i="2"/>
  <c r="GL97" i="2"/>
  <c r="GL74" i="2"/>
  <c r="GL75" i="2"/>
  <c r="GL73" i="2"/>
  <c r="GL76" i="2"/>
  <c r="GL84" i="2"/>
  <c r="GL85" i="2"/>
  <c r="GL86" i="2"/>
  <c r="GL87" i="2"/>
  <c r="GL93" i="2"/>
  <c r="GL94" i="2"/>
  <c r="GL96" i="2"/>
  <c r="GL98" i="2"/>
  <c r="GL99" i="2"/>
  <c r="GL79" i="2"/>
  <c r="GL80" i="2"/>
  <c r="GL81" i="2"/>
  <c r="GL82" i="2"/>
  <c r="GL77" i="2"/>
  <c r="GL83" i="2"/>
  <c r="GL78" i="2"/>
  <c r="GL92" i="2"/>
  <c r="GK101" i="2"/>
  <c r="GK133" i="2"/>
  <c r="GL30" i="2"/>
  <c r="CG35" i="11" s="1"/>
  <c r="GL24" i="2"/>
  <c r="CG29" i="11" s="1"/>
  <c r="GL12" i="2"/>
  <c r="CG17" i="11" s="1"/>
  <c r="GL9" i="2"/>
  <c r="CG14" i="11" s="1"/>
  <c r="GL21" i="2"/>
  <c r="CG26" i="11" s="1"/>
  <c r="GL17" i="2"/>
  <c r="CG22" i="11" s="1"/>
  <c r="GL32" i="2"/>
  <c r="CG37" i="11" s="1"/>
  <c r="GL31" i="2"/>
  <c r="CG36" i="11" s="1"/>
  <c r="GL29" i="2"/>
  <c r="CG34" i="11" s="1"/>
  <c r="GL27" i="2"/>
  <c r="CG32" i="11" s="1"/>
  <c r="GL23" i="2"/>
  <c r="CG28" i="11" s="1"/>
  <c r="GL15" i="2"/>
  <c r="CG20" i="11" s="1"/>
  <c r="GL26" i="2"/>
  <c r="CG31" i="11" s="1"/>
  <c r="GL28" i="2"/>
  <c r="CG33" i="11" s="1"/>
  <c r="GL16" i="2"/>
  <c r="CG21" i="11" s="1"/>
  <c r="GL14" i="2"/>
  <c r="CG19" i="11" s="1"/>
  <c r="GL10" i="2"/>
  <c r="CG15" i="11" s="1"/>
  <c r="GL25" i="2"/>
  <c r="CG30" i="11" s="1"/>
  <c r="GL22" i="2"/>
  <c r="CG27" i="11" s="1"/>
  <c r="GL20" i="2"/>
  <c r="CG25" i="11" s="1"/>
  <c r="GL19" i="2"/>
  <c r="CG24" i="11" s="1"/>
  <c r="GL18" i="2"/>
  <c r="CG23" i="11" s="1"/>
  <c r="CG18" i="11"/>
  <c r="GL11" i="2"/>
  <c r="CG16" i="11" s="1"/>
  <c r="GL33" i="2"/>
  <c r="CG38" i="11" s="1"/>
  <c r="GL5" i="2"/>
  <c r="GL35" i="2"/>
  <c r="CG40" i="11" s="1"/>
  <c r="GL34" i="2"/>
  <c r="CG39" i="11" s="1"/>
  <c r="GK37" i="2"/>
  <c r="GK173" i="2" s="1"/>
  <c r="GM6" i="2"/>
  <c r="GV60" i="11" l="1"/>
  <c r="GL271" i="2"/>
  <c r="GM267" i="2"/>
  <c r="GM269" i="2"/>
  <c r="GM257" i="2"/>
  <c r="GM266" i="2"/>
  <c r="GM263" i="2"/>
  <c r="GM262" i="2"/>
  <c r="GM261" i="2"/>
  <c r="GM265" i="2"/>
  <c r="GM264" i="2"/>
  <c r="GQ55" i="9"/>
  <c r="GO46" i="9"/>
  <c r="GJ5" i="10"/>
  <c r="GI4" i="10"/>
  <c r="GM218" i="2"/>
  <c r="CG76" i="11" s="1"/>
  <c r="GK170" i="2"/>
  <c r="CF59" i="11" s="1"/>
  <c r="CG42" i="11"/>
  <c r="GP75" i="9"/>
  <c r="GP92" i="9" s="1"/>
  <c r="GO43" i="9"/>
  <c r="GQ42" i="9"/>
  <c r="GQ41" i="9"/>
  <c r="GO60" i="9"/>
  <c r="GO84" i="9"/>
  <c r="GN81" i="9"/>
  <c r="GP52" i="9"/>
  <c r="GP54" i="9"/>
  <c r="GP86" i="9" s="1"/>
  <c r="GP87" i="9"/>
  <c r="GQ59" i="9"/>
  <c r="GQ50" i="9"/>
  <c r="GI240" i="2"/>
  <c r="GI169" i="2"/>
  <c r="CC58" i="11" s="1"/>
  <c r="GJ171" i="2"/>
  <c r="GK234" i="2"/>
  <c r="GK251" i="2" s="1"/>
  <c r="GK167" i="2"/>
  <c r="GW11" i="11"/>
  <c r="GV10" i="11"/>
  <c r="GJ18" i="10"/>
  <c r="GJ17" i="10"/>
  <c r="GJ16" i="10"/>
  <c r="GQ39" i="9"/>
  <c r="GQ35" i="9"/>
  <c r="GQ34" i="9"/>
  <c r="GQ33" i="9"/>
  <c r="GQ32" i="9"/>
  <c r="GQ31" i="9"/>
  <c r="GQ30" i="9"/>
  <c r="GQ26" i="9"/>
  <c r="GQ25" i="9"/>
  <c r="GQ20" i="9"/>
  <c r="GQ29" i="9"/>
  <c r="GQ28" i="9"/>
  <c r="GQ27" i="9"/>
  <c r="GQ24" i="9"/>
  <c r="GQ23" i="9"/>
  <c r="GQ22" i="9"/>
  <c r="GQ21" i="9"/>
  <c r="GQ19" i="9"/>
  <c r="GQ18" i="9"/>
  <c r="GQ17" i="9"/>
  <c r="GQ16" i="9"/>
  <c r="GQ15" i="9"/>
  <c r="GQ10" i="9"/>
  <c r="GQ14" i="9"/>
  <c r="GQ13" i="9"/>
  <c r="GQ12" i="9"/>
  <c r="GQ11" i="9"/>
  <c r="GQ9" i="9"/>
  <c r="GP37" i="9"/>
  <c r="GP44" i="9" s="1"/>
  <c r="GR6" i="9"/>
  <c r="GQ5" i="9"/>
  <c r="GM28" i="2"/>
  <c r="CH33" i="11" s="1"/>
  <c r="GM131" i="2"/>
  <c r="GM130" i="2"/>
  <c r="GM129" i="2"/>
  <c r="GM128" i="2"/>
  <c r="GM127" i="2"/>
  <c r="GM126" i="2"/>
  <c r="GM125" i="2"/>
  <c r="GM124" i="2"/>
  <c r="GM123" i="2"/>
  <c r="GM122" i="2"/>
  <c r="GM121" i="2"/>
  <c r="GM120" i="2"/>
  <c r="GM117" i="2"/>
  <c r="GM116" i="2"/>
  <c r="GM115" i="2"/>
  <c r="GM114" i="2"/>
  <c r="GM119" i="2"/>
  <c r="GM118" i="2"/>
  <c r="GM113" i="2"/>
  <c r="GM112" i="2"/>
  <c r="GM111" i="2"/>
  <c r="GM110" i="2"/>
  <c r="GM109" i="2"/>
  <c r="GM108" i="2"/>
  <c r="GM107" i="2"/>
  <c r="GM106" i="2"/>
  <c r="GM105" i="2"/>
  <c r="GI18" i="7"/>
  <c r="GI17" i="7"/>
  <c r="GI16" i="7"/>
  <c r="GK4" i="7"/>
  <c r="GL5" i="7"/>
  <c r="GL69" i="2"/>
  <c r="GM67" i="2"/>
  <c r="GM66" i="2"/>
  <c r="GM65" i="2"/>
  <c r="GM64" i="2"/>
  <c r="GM63" i="2"/>
  <c r="GM62" i="2"/>
  <c r="GM61" i="2"/>
  <c r="GM58" i="2"/>
  <c r="GM56" i="2"/>
  <c r="GM55" i="2"/>
  <c r="GM50" i="2"/>
  <c r="GM60" i="2"/>
  <c r="GM59" i="2"/>
  <c r="GM57" i="2"/>
  <c r="GM49" i="2"/>
  <c r="GM54" i="2"/>
  <c r="GM53" i="2"/>
  <c r="GM52" i="2"/>
  <c r="GM51" i="2"/>
  <c r="GM48" i="2"/>
  <c r="GM47" i="2"/>
  <c r="GM41" i="2"/>
  <c r="GM44" i="2"/>
  <c r="GM46" i="2"/>
  <c r="GM45" i="2"/>
  <c r="GM43" i="2"/>
  <c r="GM42" i="2"/>
  <c r="GM89" i="2"/>
  <c r="GM73" i="2"/>
  <c r="GM91" i="2"/>
  <c r="GM92" i="2"/>
  <c r="GM90" i="2"/>
  <c r="GM88" i="2"/>
  <c r="GM95" i="2"/>
  <c r="GM94" i="2"/>
  <c r="GM97" i="2"/>
  <c r="GM96" i="2"/>
  <c r="GM83" i="2"/>
  <c r="GM75" i="2"/>
  <c r="GM76" i="2"/>
  <c r="GM84" i="2"/>
  <c r="GM85" i="2"/>
  <c r="GM86" i="2"/>
  <c r="GM87" i="2"/>
  <c r="GM93" i="2"/>
  <c r="GM98" i="2"/>
  <c r="GM74" i="2"/>
  <c r="GM99" i="2"/>
  <c r="GM81" i="2"/>
  <c r="GM77" i="2"/>
  <c r="GM78" i="2"/>
  <c r="GM80" i="2"/>
  <c r="GM79" i="2"/>
  <c r="GM82" i="2"/>
  <c r="GL101" i="2"/>
  <c r="GL170" i="2" s="1"/>
  <c r="CG59" i="11" s="1"/>
  <c r="GL37" i="2"/>
  <c r="GL173" i="2" s="1"/>
  <c r="GL133" i="2"/>
  <c r="GM23" i="2"/>
  <c r="CH28" i="11" s="1"/>
  <c r="GM22" i="2"/>
  <c r="CH27" i="11" s="1"/>
  <c r="GM21" i="2"/>
  <c r="CH26" i="11" s="1"/>
  <c r="GM29" i="2"/>
  <c r="CH34" i="11" s="1"/>
  <c r="GM26" i="2"/>
  <c r="CH31" i="11" s="1"/>
  <c r="GM11" i="2"/>
  <c r="CH16" i="11" s="1"/>
  <c r="GM9" i="2"/>
  <c r="CH14" i="11" s="1"/>
  <c r="GM25" i="2"/>
  <c r="CH30" i="11" s="1"/>
  <c r="GM15" i="2"/>
  <c r="CH20" i="11" s="1"/>
  <c r="GM32" i="2"/>
  <c r="CH37" i="11" s="1"/>
  <c r="GM30" i="2"/>
  <c r="CH35" i="11" s="1"/>
  <c r="GM20" i="2"/>
  <c r="CH25" i="11" s="1"/>
  <c r="GM14" i="2"/>
  <c r="CH19" i="11" s="1"/>
  <c r="GM10" i="2"/>
  <c r="CH15" i="11" s="1"/>
  <c r="GM18" i="2"/>
  <c r="CH23" i="11" s="1"/>
  <c r="GM13" i="2"/>
  <c r="CH18" i="11" s="1"/>
  <c r="GM12" i="2"/>
  <c r="CH17" i="11" s="1"/>
  <c r="GM31" i="2"/>
  <c r="CH36" i="11" s="1"/>
  <c r="GM24" i="2"/>
  <c r="CH29" i="11" s="1"/>
  <c r="GM5" i="2"/>
  <c r="GM34" i="2"/>
  <c r="CH39" i="11" s="1"/>
  <c r="GM33" i="2"/>
  <c r="CH38" i="11" s="1"/>
  <c r="GM27" i="2"/>
  <c r="CH32" i="11" s="1"/>
  <c r="GM19" i="2"/>
  <c r="CH24" i="11" s="1"/>
  <c r="GM16" i="2"/>
  <c r="CH21" i="11" s="1"/>
  <c r="GM35" i="2"/>
  <c r="CH40" i="11" s="1"/>
  <c r="GM17" i="2"/>
  <c r="CH22" i="11" s="1"/>
  <c r="GN6" i="2"/>
  <c r="GW60" i="11" l="1"/>
  <c r="GM271" i="2"/>
  <c r="GN267" i="2"/>
  <c r="GN271" i="2" s="1"/>
  <c r="GN269" i="2"/>
  <c r="GN257" i="2"/>
  <c r="GN266" i="2"/>
  <c r="GN264" i="2"/>
  <c r="GN265" i="2"/>
  <c r="GN263" i="2"/>
  <c r="GN262" i="2"/>
  <c r="GN261" i="2"/>
  <c r="GP46" i="9"/>
  <c r="GR55" i="9"/>
  <c r="GK5" i="10"/>
  <c r="GJ4" i="10"/>
  <c r="GJ240" i="2"/>
  <c r="GN218" i="2"/>
  <c r="CH76" i="11" s="1"/>
  <c r="CH42" i="11"/>
  <c r="GQ75" i="9"/>
  <c r="GQ92" i="9" s="1"/>
  <c r="GJ169" i="2"/>
  <c r="CD58" i="11" s="1"/>
  <c r="GP43" i="9"/>
  <c r="GR42" i="9"/>
  <c r="GR41" i="9"/>
  <c r="GP60" i="9"/>
  <c r="GP84" i="9"/>
  <c r="GQ52" i="9"/>
  <c r="GQ54" i="9"/>
  <c r="GQ86" i="9" s="1"/>
  <c r="GQ87" i="9"/>
  <c r="GO81" i="9"/>
  <c r="GR59" i="9"/>
  <c r="GR50" i="9"/>
  <c r="GK171" i="2"/>
  <c r="GL234" i="2"/>
  <c r="GL251" i="2" s="1"/>
  <c r="GL167" i="2"/>
  <c r="GW10" i="11"/>
  <c r="GX11" i="11"/>
  <c r="GK18" i="10"/>
  <c r="GK17" i="10"/>
  <c r="GK16" i="10"/>
  <c r="GR39" i="9"/>
  <c r="GR35" i="9"/>
  <c r="GR34" i="9"/>
  <c r="GR33" i="9"/>
  <c r="GR32" i="9"/>
  <c r="GR31" i="9"/>
  <c r="GR30" i="9"/>
  <c r="GR29" i="9"/>
  <c r="GR28" i="9"/>
  <c r="GR27" i="9"/>
  <c r="GR24" i="9"/>
  <c r="GR23" i="9"/>
  <c r="GR22" i="9"/>
  <c r="GR21" i="9"/>
  <c r="GR20" i="9"/>
  <c r="GR19" i="9"/>
  <c r="GR18" i="9"/>
  <c r="GR17" i="9"/>
  <c r="GR16" i="9"/>
  <c r="GR15" i="9"/>
  <c r="GR9" i="9"/>
  <c r="GR14" i="9"/>
  <c r="GR13" i="9"/>
  <c r="GR12" i="9"/>
  <c r="GR11" i="9"/>
  <c r="GR10" i="9"/>
  <c r="GR26" i="9"/>
  <c r="GR25" i="9"/>
  <c r="GS6" i="9"/>
  <c r="GR5" i="9"/>
  <c r="GQ37" i="9"/>
  <c r="GQ44" i="9" s="1"/>
  <c r="GN131" i="2"/>
  <c r="GN130" i="2"/>
  <c r="GN129" i="2"/>
  <c r="GN128" i="2"/>
  <c r="GN127" i="2"/>
  <c r="GN126" i="2"/>
  <c r="GN125" i="2"/>
  <c r="GN124" i="2"/>
  <c r="GN123" i="2"/>
  <c r="GN122" i="2"/>
  <c r="GN121" i="2"/>
  <c r="GN120" i="2"/>
  <c r="GN115" i="2"/>
  <c r="GN114" i="2"/>
  <c r="GN119" i="2"/>
  <c r="GN118" i="2"/>
  <c r="GN117" i="2"/>
  <c r="GN116" i="2"/>
  <c r="GN113" i="2"/>
  <c r="GN112" i="2"/>
  <c r="GN111" i="2"/>
  <c r="GN110" i="2"/>
  <c r="GN109" i="2"/>
  <c r="GN108" i="2"/>
  <c r="GN107" i="2"/>
  <c r="GN106" i="2"/>
  <c r="GN105" i="2"/>
  <c r="GJ18" i="7"/>
  <c r="GJ17" i="7"/>
  <c r="GJ16" i="7"/>
  <c r="GL4" i="7"/>
  <c r="GM5" i="7"/>
  <c r="GM69" i="2"/>
  <c r="GN67" i="2"/>
  <c r="GN66" i="2"/>
  <c r="GN65" i="2"/>
  <c r="GN64" i="2"/>
  <c r="GN63" i="2"/>
  <c r="GN62" i="2"/>
  <c r="GN61" i="2"/>
  <c r="GN56" i="2"/>
  <c r="GN55" i="2"/>
  <c r="GN60" i="2"/>
  <c r="GN59" i="2"/>
  <c r="GN58" i="2"/>
  <c r="GN57" i="2"/>
  <c r="GN50" i="2"/>
  <c r="GN54" i="2"/>
  <c r="GN53" i="2"/>
  <c r="GN52" i="2"/>
  <c r="GN51" i="2"/>
  <c r="GN44" i="2"/>
  <c r="GN42" i="2"/>
  <c r="GN48" i="2"/>
  <c r="GN47" i="2"/>
  <c r="GN41" i="2"/>
  <c r="GN45" i="2"/>
  <c r="GN49" i="2"/>
  <c r="GN46" i="2"/>
  <c r="GN43" i="2"/>
  <c r="GN91" i="2"/>
  <c r="GN89" i="2"/>
  <c r="GN87" i="2"/>
  <c r="GN90" i="2"/>
  <c r="GN73" i="2"/>
  <c r="GN88" i="2"/>
  <c r="GN95" i="2"/>
  <c r="GN94" i="2"/>
  <c r="GN96" i="2"/>
  <c r="GN79" i="2"/>
  <c r="GN78" i="2"/>
  <c r="GN83" i="2"/>
  <c r="GN77" i="2"/>
  <c r="GN82" i="2"/>
  <c r="GN81" i="2"/>
  <c r="GN80" i="2"/>
  <c r="GN99" i="2"/>
  <c r="GN74" i="2"/>
  <c r="GN75" i="2"/>
  <c r="GN98" i="2"/>
  <c r="GN97" i="2"/>
  <c r="GN93" i="2"/>
  <c r="GN86" i="2"/>
  <c r="GN92" i="2"/>
  <c r="GN76" i="2"/>
  <c r="GN84" i="2"/>
  <c r="GN85" i="2"/>
  <c r="GM101" i="2"/>
  <c r="GM133" i="2"/>
  <c r="GN17" i="2"/>
  <c r="CI22" i="11" s="1"/>
  <c r="GN10" i="2"/>
  <c r="CI15" i="11" s="1"/>
  <c r="GN18" i="2"/>
  <c r="CI23" i="11" s="1"/>
  <c r="GN32" i="2"/>
  <c r="CI37" i="11" s="1"/>
  <c r="GN19" i="2"/>
  <c r="CI24" i="11" s="1"/>
  <c r="GN16" i="2"/>
  <c r="CI21" i="11" s="1"/>
  <c r="GN13" i="2"/>
  <c r="CI18" i="11" s="1"/>
  <c r="GN9" i="2"/>
  <c r="CI14" i="11" s="1"/>
  <c r="GN28" i="2"/>
  <c r="CI33" i="11" s="1"/>
  <c r="GN15" i="2"/>
  <c r="CI20" i="11" s="1"/>
  <c r="GN31" i="2"/>
  <c r="CI36" i="11" s="1"/>
  <c r="GN30" i="2"/>
  <c r="CI35" i="11" s="1"/>
  <c r="GN26" i="2"/>
  <c r="CI31" i="11" s="1"/>
  <c r="GN25" i="2"/>
  <c r="CI30" i="11" s="1"/>
  <c r="GN29" i="2"/>
  <c r="CI34" i="11" s="1"/>
  <c r="GN24" i="2"/>
  <c r="CI29" i="11" s="1"/>
  <c r="GN14" i="2"/>
  <c r="CI19" i="11" s="1"/>
  <c r="GN21" i="2"/>
  <c r="CI26" i="11" s="1"/>
  <c r="GN20" i="2"/>
  <c r="CI25" i="11" s="1"/>
  <c r="GN12" i="2"/>
  <c r="CI17" i="11" s="1"/>
  <c r="GN27" i="2"/>
  <c r="CI32" i="11" s="1"/>
  <c r="GN23" i="2"/>
  <c r="CI28" i="11" s="1"/>
  <c r="GN5" i="2"/>
  <c r="GN35" i="2"/>
  <c r="CI40" i="11" s="1"/>
  <c r="GN34" i="2"/>
  <c r="CI39" i="11" s="1"/>
  <c r="GN33" i="2"/>
  <c r="CI38" i="11" s="1"/>
  <c r="GN22" i="2"/>
  <c r="CI27" i="11" s="1"/>
  <c r="GN11" i="2"/>
  <c r="CI16" i="11" s="1"/>
  <c r="GM37" i="2"/>
  <c r="GM173" i="2" s="1"/>
  <c r="GO6" i="2"/>
  <c r="GX60" i="11" l="1"/>
  <c r="GO267" i="2"/>
  <c r="GO269" i="2"/>
  <c r="GO257" i="2"/>
  <c r="GO266" i="2"/>
  <c r="GO263" i="2"/>
  <c r="GO262" i="2"/>
  <c r="GO265" i="2"/>
  <c r="GO264" i="2"/>
  <c r="GO261" i="2"/>
  <c r="GS55" i="9"/>
  <c r="GQ46" i="9"/>
  <c r="GL5" i="10"/>
  <c r="GK4" i="10"/>
  <c r="GO218" i="2"/>
  <c r="CI76" i="11" s="1"/>
  <c r="GM170" i="2"/>
  <c r="CH59" i="11" s="1"/>
  <c r="CI42" i="11"/>
  <c r="GR75" i="9"/>
  <c r="GR92" i="9" s="1"/>
  <c r="GQ43" i="9"/>
  <c r="GS42" i="9"/>
  <c r="GS41" i="9"/>
  <c r="GQ60" i="9"/>
  <c r="GQ84" i="9"/>
  <c r="GP81" i="9"/>
  <c r="GR52" i="9"/>
  <c r="GR87" i="9"/>
  <c r="GR54" i="9"/>
  <c r="GR86" i="9" s="1"/>
  <c r="GS59" i="9"/>
  <c r="GS50" i="9"/>
  <c r="GK240" i="2"/>
  <c r="GK169" i="2"/>
  <c r="CE58" i="11" s="1"/>
  <c r="GL171" i="2"/>
  <c r="GM234" i="2"/>
  <c r="GM251" i="2" s="1"/>
  <c r="GM167" i="2"/>
  <c r="GY11" i="11"/>
  <c r="GX10" i="11"/>
  <c r="GL18" i="10"/>
  <c r="GL17" i="10"/>
  <c r="GL16" i="10"/>
  <c r="GS39" i="9"/>
  <c r="GS35" i="9"/>
  <c r="GS34" i="9"/>
  <c r="GS33" i="9"/>
  <c r="GS32" i="9"/>
  <c r="GS31" i="9"/>
  <c r="GS30" i="9"/>
  <c r="GS25" i="9"/>
  <c r="GS20" i="9"/>
  <c r="GS29" i="9"/>
  <c r="GS28" i="9"/>
  <c r="GS27" i="9"/>
  <c r="GS24" i="9"/>
  <c r="GS23" i="9"/>
  <c r="GS22" i="9"/>
  <c r="GS21" i="9"/>
  <c r="GS19" i="9"/>
  <c r="GS18" i="9"/>
  <c r="GS17" i="9"/>
  <c r="GS16" i="9"/>
  <c r="GS15" i="9"/>
  <c r="GS10" i="9"/>
  <c r="GS9" i="9"/>
  <c r="GS14" i="9"/>
  <c r="GS13" i="9"/>
  <c r="GS12" i="9"/>
  <c r="GS11" i="9"/>
  <c r="GS26" i="9"/>
  <c r="GT6" i="9"/>
  <c r="GS5" i="9"/>
  <c r="GR37" i="9"/>
  <c r="GR44" i="9" s="1"/>
  <c r="GO131" i="2"/>
  <c r="GO130" i="2"/>
  <c r="GO129" i="2"/>
  <c r="GO128" i="2"/>
  <c r="GO127" i="2"/>
  <c r="GO126" i="2"/>
  <c r="GO125" i="2"/>
  <c r="GO124" i="2"/>
  <c r="GO123" i="2"/>
  <c r="GO122" i="2"/>
  <c r="GO121" i="2"/>
  <c r="GO120" i="2"/>
  <c r="GO117" i="2"/>
  <c r="GO116" i="2"/>
  <c r="GO115" i="2"/>
  <c r="GO114" i="2"/>
  <c r="GO119" i="2"/>
  <c r="GO118" i="2"/>
  <c r="GO113" i="2"/>
  <c r="GO112" i="2"/>
  <c r="GO111" i="2"/>
  <c r="GO110" i="2"/>
  <c r="GO109" i="2"/>
  <c r="GO108" i="2"/>
  <c r="GO107" i="2"/>
  <c r="GO106" i="2"/>
  <c r="GO105" i="2"/>
  <c r="GK18" i="7"/>
  <c r="GK17" i="7"/>
  <c r="GK16" i="7"/>
  <c r="GM4" i="7"/>
  <c r="GN5" i="7"/>
  <c r="GN69" i="2"/>
  <c r="GO67" i="2"/>
  <c r="GO66" i="2"/>
  <c r="GO65" i="2"/>
  <c r="GO64" i="2"/>
  <c r="GO63" i="2"/>
  <c r="GO62" i="2"/>
  <c r="GO61" i="2"/>
  <c r="GO58" i="2"/>
  <c r="GO56" i="2"/>
  <c r="GO55" i="2"/>
  <c r="GO45" i="2"/>
  <c r="GO60" i="2"/>
  <c r="GO59" i="2"/>
  <c r="GO57" i="2"/>
  <c r="GO54" i="2"/>
  <c r="GO53" i="2"/>
  <c r="GO52" i="2"/>
  <c r="GO51" i="2"/>
  <c r="GO44" i="2"/>
  <c r="GO48" i="2"/>
  <c r="GO47" i="2"/>
  <c r="GO41" i="2"/>
  <c r="GO42" i="2"/>
  <c r="GO50" i="2"/>
  <c r="GO46" i="2"/>
  <c r="GO43" i="2"/>
  <c r="GO49" i="2"/>
  <c r="GO89" i="2"/>
  <c r="GO87" i="2"/>
  <c r="GO96" i="2"/>
  <c r="GO95" i="2"/>
  <c r="GO94" i="2"/>
  <c r="GO97" i="2"/>
  <c r="GO91" i="2"/>
  <c r="GO74" i="2"/>
  <c r="GO88" i="2"/>
  <c r="GO75" i="2"/>
  <c r="GO76" i="2"/>
  <c r="GO84" i="2"/>
  <c r="GO85" i="2"/>
  <c r="GO86" i="2"/>
  <c r="GO92" i="2"/>
  <c r="GO93" i="2"/>
  <c r="GO98" i="2"/>
  <c r="GO99" i="2"/>
  <c r="GO83" i="2"/>
  <c r="GO81" i="2"/>
  <c r="GO77" i="2"/>
  <c r="GO79" i="2"/>
  <c r="GO82" i="2"/>
  <c r="GO78" i="2"/>
  <c r="GO80" i="2"/>
  <c r="GO73" i="2"/>
  <c r="GO90" i="2"/>
  <c r="GN101" i="2"/>
  <c r="GN170" i="2" s="1"/>
  <c r="CI59" i="11" s="1"/>
  <c r="GN133" i="2"/>
  <c r="GN37" i="2"/>
  <c r="GN173" i="2" s="1"/>
  <c r="GO20" i="2"/>
  <c r="CJ25" i="11" s="1"/>
  <c r="GO13" i="2"/>
  <c r="CJ18" i="11" s="1"/>
  <c r="GO29" i="2"/>
  <c r="CJ34" i="11" s="1"/>
  <c r="GO27" i="2"/>
  <c r="CJ32" i="11" s="1"/>
  <c r="GO25" i="2"/>
  <c r="CJ30" i="11" s="1"/>
  <c r="GO21" i="2"/>
  <c r="CJ26" i="11" s="1"/>
  <c r="GO17" i="2"/>
  <c r="CJ22" i="11" s="1"/>
  <c r="GO30" i="2"/>
  <c r="CJ35" i="11" s="1"/>
  <c r="GO22" i="2"/>
  <c r="CJ27" i="11" s="1"/>
  <c r="GO32" i="2"/>
  <c r="CJ37" i="11" s="1"/>
  <c r="GO31" i="2"/>
  <c r="CJ36" i="11" s="1"/>
  <c r="GO26" i="2"/>
  <c r="CJ31" i="11" s="1"/>
  <c r="GO15" i="2"/>
  <c r="CJ20" i="11" s="1"/>
  <c r="GO18" i="2"/>
  <c r="CJ23" i="11" s="1"/>
  <c r="GO10" i="2"/>
  <c r="CJ15" i="11" s="1"/>
  <c r="GO12" i="2"/>
  <c r="CJ17" i="11" s="1"/>
  <c r="GO23" i="2"/>
  <c r="CJ28" i="11" s="1"/>
  <c r="GO28" i="2"/>
  <c r="CJ33" i="11" s="1"/>
  <c r="GO5" i="2"/>
  <c r="GO34" i="2"/>
  <c r="CJ39" i="11" s="1"/>
  <c r="GO33" i="2"/>
  <c r="CJ38" i="11" s="1"/>
  <c r="GO16" i="2"/>
  <c r="CJ21" i="11" s="1"/>
  <c r="GO11" i="2"/>
  <c r="CJ16" i="11" s="1"/>
  <c r="GO35" i="2"/>
  <c r="CJ40" i="11" s="1"/>
  <c r="GO24" i="2"/>
  <c r="CJ29" i="11" s="1"/>
  <c r="GO19" i="2"/>
  <c r="CJ24" i="11" s="1"/>
  <c r="GO14" i="2"/>
  <c r="CJ19" i="11" s="1"/>
  <c r="GO9" i="2"/>
  <c r="CJ14" i="11" s="1"/>
  <c r="GP6" i="2"/>
  <c r="GY60" i="11" l="1"/>
  <c r="GO271" i="2"/>
  <c r="GP267" i="2"/>
  <c r="GP269" i="2"/>
  <c r="GP257" i="2"/>
  <c r="GP266" i="2"/>
  <c r="GP264" i="2"/>
  <c r="GP261" i="2"/>
  <c r="GP265" i="2"/>
  <c r="GP263" i="2"/>
  <c r="GP262" i="2"/>
  <c r="GT55" i="9"/>
  <c r="GR46" i="9"/>
  <c r="GL4" i="10"/>
  <c r="GM5" i="10"/>
  <c r="GP218" i="2"/>
  <c r="CJ76" i="11" s="1"/>
  <c r="CJ42" i="11"/>
  <c r="GS75" i="9"/>
  <c r="GS92" i="9" s="1"/>
  <c r="GR43" i="9"/>
  <c r="GT42" i="9"/>
  <c r="GT41" i="9"/>
  <c r="GR60" i="9"/>
  <c r="GR84" i="9"/>
  <c r="GS52" i="9"/>
  <c r="GS54" i="9"/>
  <c r="GS86" i="9" s="1"/>
  <c r="GS87" i="9"/>
  <c r="GQ81" i="9"/>
  <c r="GT59" i="9"/>
  <c r="GT50" i="9"/>
  <c r="GL240" i="2"/>
  <c r="GL169" i="2"/>
  <c r="CF58" i="11" s="1"/>
  <c r="GM171" i="2"/>
  <c r="GN234" i="2"/>
  <c r="GN251" i="2" s="1"/>
  <c r="GN167" i="2"/>
  <c r="GZ11" i="11"/>
  <c r="GY10" i="11"/>
  <c r="GM18" i="10"/>
  <c r="GM17" i="10"/>
  <c r="GM16" i="10"/>
  <c r="GT39" i="9"/>
  <c r="GT35" i="9"/>
  <c r="GT34" i="9"/>
  <c r="GT33" i="9"/>
  <c r="GT32" i="9"/>
  <c r="GT31" i="9"/>
  <c r="GT30" i="9"/>
  <c r="GT26" i="9"/>
  <c r="GT29" i="9"/>
  <c r="GT28" i="9"/>
  <c r="GT27" i="9"/>
  <c r="GT24" i="9"/>
  <c r="GT23" i="9"/>
  <c r="GT22" i="9"/>
  <c r="GT21" i="9"/>
  <c r="GT19" i="9"/>
  <c r="GT18" i="9"/>
  <c r="GT17" i="9"/>
  <c r="GT16" i="9"/>
  <c r="GT15" i="9"/>
  <c r="GT14" i="9"/>
  <c r="GT13" i="9"/>
  <c r="GT12" i="9"/>
  <c r="GT11" i="9"/>
  <c r="GT10" i="9"/>
  <c r="GT9" i="9"/>
  <c r="GT25" i="9"/>
  <c r="GT20" i="9"/>
  <c r="GS37" i="9"/>
  <c r="GS44" i="9" s="1"/>
  <c r="GT5" i="9"/>
  <c r="GU6" i="9"/>
  <c r="GP131" i="2"/>
  <c r="GP130" i="2"/>
  <c r="GP129" i="2"/>
  <c r="GP128" i="2"/>
  <c r="GP127" i="2"/>
  <c r="GP126" i="2"/>
  <c r="GP125" i="2"/>
  <c r="GP124" i="2"/>
  <c r="GP123" i="2"/>
  <c r="GP122" i="2"/>
  <c r="GP121" i="2"/>
  <c r="GP120" i="2"/>
  <c r="GP117" i="2"/>
  <c r="GP116" i="2"/>
  <c r="GP115" i="2"/>
  <c r="GP119" i="2"/>
  <c r="GP118" i="2"/>
  <c r="GP114" i="2"/>
  <c r="GP113" i="2"/>
  <c r="GP112" i="2"/>
  <c r="GP111" i="2"/>
  <c r="GP110" i="2"/>
  <c r="GP109" i="2"/>
  <c r="GP108" i="2"/>
  <c r="GP107" i="2"/>
  <c r="GP106" i="2"/>
  <c r="GP105" i="2"/>
  <c r="GL18" i="7"/>
  <c r="GL17" i="7"/>
  <c r="GL16" i="7"/>
  <c r="GN4" i="7"/>
  <c r="GO5" i="7"/>
  <c r="GO69" i="2"/>
  <c r="GP67" i="2"/>
  <c r="GP66" i="2"/>
  <c r="GP65" i="2"/>
  <c r="GP64" i="2"/>
  <c r="GP63" i="2"/>
  <c r="GP62" i="2"/>
  <c r="GP61" i="2"/>
  <c r="GP56" i="2"/>
  <c r="GP55" i="2"/>
  <c r="GP44" i="2"/>
  <c r="GP60" i="2"/>
  <c r="GP59" i="2"/>
  <c r="GP58" i="2"/>
  <c r="GP57" i="2"/>
  <c r="GP46" i="2"/>
  <c r="GP45" i="2"/>
  <c r="GP54" i="2"/>
  <c r="GP53" i="2"/>
  <c r="GP52" i="2"/>
  <c r="GP51" i="2"/>
  <c r="GP42" i="2"/>
  <c r="GP48" i="2"/>
  <c r="GP47" i="2"/>
  <c r="GP41" i="2"/>
  <c r="GP50" i="2"/>
  <c r="GP49" i="2"/>
  <c r="GP43" i="2"/>
  <c r="GP73" i="2"/>
  <c r="GP90" i="2"/>
  <c r="GP89" i="2"/>
  <c r="GP92" i="2"/>
  <c r="GP95" i="2"/>
  <c r="GP94" i="2"/>
  <c r="GP96" i="2"/>
  <c r="GP91" i="2"/>
  <c r="GP81" i="2"/>
  <c r="GP83" i="2"/>
  <c r="GP79" i="2"/>
  <c r="GP78" i="2"/>
  <c r="GP82" i="2"/>
  <c r="GP80" i="2"/>
  <c r="GP88" i="2"/>
  <c r="GP77" i="2"/>
  <c r="GP99" i="2"/>
  <c r="GP74" i="2"/>
  <c r="GP98" i="2"/>
  <c r="GP97" i="2"/>
  <c r="GP75" i="2"/>
  <c r="GP76" i="2"/>
  <c r="GP84" i="2"/>
  <c r="GP85" i="2"/>
  <c r="GP86" i="2"/>
  <c r="GP87" i="2"/>
  <c r="GP93" i="2"/>
  <c r="GO133" i="2"/>
  <c r="GO101" i="2"/>
  <c r="GP30" i="2"/>
  <c r="CK35" i="11" s="1"/>
  <c r="GP29" i="2"/>
  <c r="CK34" i="11" s="1"/>
  <c r="GP23" i="2"/>
  <c r="CK28" i="11" s="1"/>
  <c r="GP22" i="2"/>
  <c r="CK27" i="11" s="1"/>
  <c r="GP19" i="2"/>
  <c r="CK24" i="11" s="1"/>
  <c r="GP17" i="2"/>
  <c r="CK22" i="11" s="1"/>
  <c r="GP32" i="2"/>
  <c r="CK37" i="11" s="1"/>
  <c r="GP13" i="2"/>
  <c r="CK18" i="11" s="1"/>
  <c r="GP25" i="2"/>
  <c r="CK30" i="11" s="1"/>
  <c r="GP24" i="2"/>
  <c r="CK29" i="11" s="1"/>
  <c r="GP21" i="2"/>
  <c r="CK26" i="11" s="1"/>
  <c r="GP16" i="2"/>
  <c r="CK21" i="11" s="1"/>
  <c r="GP9" i="2"/>
  <c r="CK14" i="11" s="1"/>
  <c r="GP20" i="2"/>
  <c r="CK25" i="11" s="1"/>
  <c r="GP12" i="2"/>
  <c r="CK17" i="11" s="1"/>
  <c r="GP26" i="2"/>
  <c r="CK31" i="11" s="1"/>
  <c r="GP31" i="2"/>
  <c r="CK36" i="11" s="1"/>
  <c r="GP11" i="2"/>
  <c r="CK16" i="11" s="1"/>
  <c r="GP27" i="2"/>
  <c r="CK32" i="11" s="1"/>
  <c r="GP18" i="2"/>
  <c r="CK23" i="11" s="1"/>
  <c r="GP15" i="2"/>
  <c r="CK20" i="11" s="1"/>
  <c r="GP10" i="2"/>
  <c r="CK15" i="11" s="1"/>
  <c r="GP5" i="2"/>
  <c r="GP35" i="2"/>
  <c r="CK40" i="11" s="1"/>
  <c r="GP34" i="2"/>
  <c r="CK39" i="11" s="1"/>
  <c r="GP33" i="2"/>
  <c r="CK38" i="11" s="1"/>
  <c r="GP28" i="2"/>
  <c r="CK33" i="11" s="1"/>
  <c r="GP14" i="2"/>
  <c r="CK19" i="11" s="1"/>
  <c r="GO37" i="2"/>
  <c r="GO173" i="2" s="1"/>
  <c r="GQ6" i="2"/>
  <c r="GZ60" i="11" l="1"/>
  <c r="GP271" i="2"/>
  <c r="GQ267" i="2"/>
  <c r="GQ269" i="2"/>
  <c r="GQ257" i="2"/>
  <c r="GQ266" i="2"/>
  <c r="GQ263" i="2"/>
  <c r="GQ262" i="2"/>
  <c r="GQ265" i="2"/>
  <c r="GQ264" i="2"/>
  <c r="GQ261" i="2"/>
  <c r="GS46" i="9"/>
  <c r="GU55" i="9"/>
  <c r="GM4" i="10"/>
  <c r="GN5" i="10"/>
  <c r="GQ218" i="2"/>
  <c r="CK76" i="11" s="1"/>
  <c r="GO170" i="2"/>
  <c r="CJ59" i="11" s="1"/>
  <c r="CK42" i="11"/>
  <c r="GT75" i="9"/>
  <c r="GT92" i="9" s="1"/>
  <c r="GS43" i="9"/>
  <c r="GU42" i="9"/>
  <c r="GU41" i="9"/>
  <c r="GS60" i="9"/>
  <c r="GS84" i="9"/>
  <c r="GT52" i="9"/>
  <c r="GT87" i="9"/>
  <c r="GT54" i="9"/>
  <c r="GT86" i="9" s="1"/>
  <c r="GR81" i="9"/>
  <c r="GU59" i="9"/>
  <c r="GU50" i="9"/>
  <c r="GM240" i="2"/>
  <c r="GM169" i="2"/>
  <c r="CG58" i="11" s="1"/>
  <c r="GN171" i="2"/>
  <c r="GO234" i="2"/>
  <c r="GO251" i="2" s="1"/>
  <c r="GO167" i="2"/>
  <c r="HA11" i="11"/>
  <c r="GZ10" i="11"/>
  <c r="GN18" i="10"/>
  <c r="GN17" i="10"/>
  <c r="GN16" i="10"/>
  <c r="GU39" i="9"/>
  <c r="GU35" i="9"/>
  <c r="GU34" i="9"/>
  <c r="GU33" i="9"/>
  <c r="GU32" i="9"/>
  <c r="GU31" i="9"/>
  <c r="GU30" i="9"/>
  <c r="GU25" i="9"/>
  <c r="GU20" i="9"/>
  <c r="GU29" i="9"/>
  <c r="GU28" i="9"/>
  <c r="GU27" i="9"/>
  <c r="GU24" i="9"/>
  <c r="GU23" i="9"/>
  <c r="GU22" i="9"/>
  <c r="GU21" i="9"/>
  <c r="GU19" i="9"/>
  <c r="GU18" i="9"/>
  <c r="GU17" i="9"/>
  <c r="GU16" i="9"/>
  <c r="GU15" i="9"/>
  <c r="GU10" i="9"/>
  <c r="GU14" i="9"/>
  <c r="GU13" i="9"/>
  <c r="GU12" i="9"/>
  <c r="GU11" i="9"/>
  <c r="GU9" i="9"/>
  <c r="GU26" i="9"/>
  <c r="GT37" i="9"/>
  <c r="GT44" i="9" s="1"/>
  <c r="GV6" i="9"/>
  <c r="GU5" i="9"/>
  <c r="GQ131" i="2"/>
  <c r="GQ130" i="2"/>
  <c r="GQ129" i="2"/>
  <c r="GQ128" i="2"/>
  <c r="GQ127" i="2"/>
  <c r="GQ126" i="2"/>
  <c r="GQ125" i="2"/>
  <c r="GQ124" i="2"/>
  <c r="GQ123" i="2"/>
  <c r="GQ122" i="2"/>
  <c r="GQ121" i="2"/>
  <c r="GQ120" i="2"/>
  <c r="GQ115" i="2"/>
  <c r="GQ114" i="2"/>
  <c r="GQ119" i="2"/>
  <c r="GQ118" i="2"/>
  <c r="GQ117" i="2"/>
  <c r="GQ116" i="2"/>
  <c r="GQ113" i="2"/>
  <c r="GQ112" i="2"/>
  <c r="GQ111" i="2"/>
  <c r="GQ110" i="2"/>
  <c r="GQ109" i="2"/>
  <c r="GQ108" i="2"/>
  <c r="GQ107" i="2"/>
  <c r="GQ106" i="2"/>
  <c r="GQ105" i="2"/>
  <c r="GM18" i="7"/>
  <c r="GM17" i="7"/>
  <c r="GM16" i="7"/>
  <c r="GO4" i="7"/>
  <c r="GP5" i="7"/>
  <c r="GP69" i="2"/>
  <c r="GQ67" i="2"/>
  <c r="GQ66" i="2"/>
  <c r="GQ65" i="2"/>
  <c r="GQ64" i="2"/>
  <c r="GQ63" i="2"/>
  <c r="GQ62" i="2"/>
  <c r="GQ61" i="2"/>
  <c r="GQ58" i="2"/>
  <c r="GQ56" i="2"/>
  <c r="GQ55" i="2"/>
  <c r="GQ49" i="2"/>
  <c r="GQ45" i="2"/>
  <c r="GQ60" i="2"/>
  <c r="GQ59" i="2"/>
  <c r="GQ57" i="2"/>
  <c r="GQ46" i="2"/>
  <c r="GQ54" i="2"/>
  <c r="GQ53" i="2"/>
  <c r="GQ52" i="2"/>
  <c r="GQ51" i="2"/>
  <c r="GQ42" i="2"/>
  <c r="GQ48" i="2"/>
  <c r="GQ47" i="2"/>
  <c r="GQ41" i="2"/>
  <c r="GQ50" i="2"/>
  <c r="GQ44" i="2"/>
  <c r="GQ43" i="2"/>
  <c r="GQ88" i="2"/>
  <c r="GQ89" i="2"/>
  <c r="GQ90" i="2"/>
  <c r="GQ73" i="2"/>
  <c r="GQ91" i="2"/>
  <c r="GQ97" i="2"/>
  <c r="GQ96" i="2"/>
  <c r="GQ95" i="2"/>
  <c r="GQ78" i="2"/>
  <c r="GQ83" i="2"/>
  <c r="GQ82" i="2"/>
  <c r="GQ79" i="2"/>
  <c r="GQ77" i="2"/>
  <c r="GQ80" i="2"/>
  <c r="GQ74" i="2"/>
  <c r="GQ81" i="2"/>
  <c r="GQ75" i="2"/>
  <c r="GQ99" i="2"/>
  <c r="GQ76" i="2"/>
  <c r="GQ84" i="2"/>
  <c r="GQ85" i="2"/>
  <c r="GQ98" i="2"/>
  <c r="GQ86" i="2"/>
  <c r="GQ94" i="2"/>
  <c r="GQ87" i="2"/>
  <c r="GQ93" i="2"/>
  <c r="GQ92" i="2"/>
  <c r="GP101" i="2"/>
  <c r="GP37" i="2"/>
  <c r="GP173" i="2" s="1"/>
  <c r="GP133" i="2"/>
  <c r="GQ20" i="2"/>
  <c r="CL25" i="11" s="1"/>
  <c r="GQ14" i="2"/>
  <c r="CL19" i="11" s="1"/>
  <c r="GQ32" i="2"/>
  <c r="CL37" i="11" s="1"/>
  <c r="GQ29" i="2"/>
  <c r="CL34" i="11" s="1"/>
  <c r="GQ25" i="2"/>
  <c r="CL30" i="11" s="1"/>
  <c r="GQ16" i="2"/>
  <c r="CL21" i="11" s="1"/>
  <c r="GQ13" i="2"/>
  <c r="CL18" i="11" s="1"/>
  <c r="GQ26" i="2"/>
  <c r="CL31" i="11" s="1"/>
  <c r="GQ17" i="2"/>
  <c r="CL22" i="11" s="1"/>
  <c r="GQ12" i="2"/>
  <c r="CL17" i="11" s="1"/>
  <c r="GQ31" i="2"/>
  <c r="CL36" i="11" s="1"/>
  <c r="GQ27" i="2"/>
  <c r="CL32" i="11" s="1"/>
  <c r="GQ22" i="2"/>
  <c r="CL27" i="11" s="1"/>
  <c r="GQ10" i="2"/>
  <c r="CL15" i="11" s="1"/>
  <c r="GQ28" i="2"/>
  <c r="CL33" i="11" s="1"/>
  <c r="GQ21" i="2"/>
  <c r="CL26" i="11" s="1"/>
  <c r="GQ15" i="2"/>
  <c r="CL20" i="11" s="1"/>
  <c r="GQ11" i="2"/>
  <c r="CL16" i="11" s="1"/>
  <c r="GQ19" i="2"/>
  <c r="CL24" i="11" s="1"/>
  <c r="GQ30" i="2"/>
  <c r="CL35" i="11" s="1"/>
  <c r="GQ18" i="2"/>
  <c r="CL23" i="11" s="1"/>
  <c r="GQ5" i="2"/>
  <c r="GQ34" i="2"/>
  <c r="CL39" i="11" s="1"/>
  <c r="GQ33" i="2"/>
  <c r="CL38" i="11" s="1"/>
  <c r="GQ35" i="2"/>
  <c r="CL40" i="11" s="1"/>
  <c r="GQ24" i="2"/>
  <c r="CL29" i="11" s="1"/>
  <c r="GQ23" i="2"/>
  <c r="CL28" i="11" s="1"/>
  <c r="GQ9" i="2"/>
  <c r="CL14" i="11" s="1"/>
  <c r="GR6" i="2"/>
  <c r="HA60" i="11" l="1"/>
  <c r="GQ271" i="2"/>
  <c r="GR267" i="2"/>
  <c r="GR269" i="2"/>
  <c r="GR257" i="2"/>
  <c r="GR266" i="2"/>
  <c r="GR264" i="2"/>
  <c r="GR261" i="2"/>
  <c r="GR265" i="2"/>
  <c r="GR263" i="2"/>
  <c r="GR262" i="2"/>
  <c r="GT46" i="9"/>
  <c r="GV55" i="9"/>
  <c r="GN4" i="10"/>
  <c r="GO5" i="10"/>
  <c r="GR218" i="2"/>
  <c r="CL76" i="11" s="1"/>
  <c r="GP170" i="2"/>
  <c r="CK59" i="11" s="1"/>
  <c r="CL42" i="11"/>
  <c r="GU75" i="9"/>
  <c r="GU92" i="9" s="1"/>
  <c r="GT43" i="9"/>
  <c r="GV42" i="9"/>
  <c r="GV41" i="9"/>
  <c r="GT60" i="9"/>
  <c r="GT84" i="9"/>
  <c r="GS81" i="9"/>
  <c r="GU52" i="9"/>
  <c r="GU54" i="9"/>
  <c r="GU86" i="9" s="1"/>
  <c r="GU87" i="9"/>
  <c r="GV59" i="9"/>
  <c r="GV50" i="9"/>
  <c r="GN240" i="2"/>
  <c r="GN169" i="2"/>
  <c r="CH58" i="11" s="1"/>
  <c r="GO171" i="2"/>
  <c r="GP234" i="2"/>
  <c r="GP251" i="2" s="1"/>
  <c r="GP167" i="2"/>
  <c r="HA10" i="11"/>
  <c r="HB11" i="11"/>
  <c r="GO18" i="10"/>
  <c r="GO17" i="10"/>
  <c r="GO16" i="10"/>
  <c r="GV39" i="9"/>
  <c r="GV35" i="9"/>
  <c r="GV34" i="9"/>
  <c r="GV33" i="9"/>
  <c r="GV32" i="9"/>
  <c r="GV31" i="9"/>
  <c r="GV30" i="9"/>
  <c r="GV26" i="9"/>
  <c r="GV29" i="9"/>
  <c r="GV28" i="9"/>
  <c r="GV27" i="9"/>
  <c r="GV24" i="9"/>
  <c r="GV23" i="9"/>
  <c r="GV22" i="9"/>
  <c r="GV21" i="9"/>
  <c r="GV20" i="9"/>
  <c r="GV19" i="9"/>
  <c r="GV18" i="9"/>
  <c r="GV17" i="9"/>
  <c r="GV16" i="9"/>
  <c r="GV15" i="9"/>
  <c r="GV9" i="9"/>
  <c r="GV14" i="9"/>
  <c r="GV13" i="9"/>
  <c r="GV12" i="9"/>
  <c r="GV11" i="9"/>
  <c r="GV10" i="9"/>
  <c r="GV25" i="9"/>
  <c r="GV5" i="9"/>
  <c r="GW6" i="9"/>
  <c r="GU37" i="9"/>
  <c r="GU44" i="9" s="1"/>
  <c r="GR131" i="2"/>
  <c r="GR130" i="2"/>
  <c r="GR129" i="2"/>
  <c r="GR128" i="2"/>
  <c r="GR127" i="2"/>
  <c r="GR126" i="2"/>
  <c r="GR125" i="2"/>
  <c r="GR124" i="2"/>
  <c r="GR123" i="2"/>
  <c r="GR122" i="2"/>
  <c r="GR121" i="2"/>
  <c r="GR120" i="2"/>
  <c r="GR117" i="2"/>
  <c r="GR116" i="2"/>
  <c r="GR115" i="2"/>
  <c r="GR114" i="2"/>
  <c r="GR119" i="2"/>
  <c r="GR118" i="2"/>
  <c r="GR113" i="2"/>
  <c r="GR112" i="2"/>
  <c r="GR111" i="2"/>
  <c r="GR110" i="2"/>
  <c r="GR109" i="2"/>
  <c r="GR108" i="2"/>
  <c r="GR107" i="2"/>
  <c r="GR106" i="2"/>
  <c r="GR105" i="2"/>
  <c r="GN18" i="7"/>
  <c r="GN17" i="7"/>
  <c r="GN16" i="7"/>
  <c r="GP4" i="7"/>
  <c r="GQ5" i="7"/>
  <c r="GQ69" i="2"/>
  <c r="GR67" i="2"/>
  <c r="GR66" i="2"/>
  <c r="GR65" i="2"/>
  <c r="GR64" i="2"/>
  <c r="GR63" i="2"/>
  <c r="GR62" i="2"/>
  <c r="GR61" i="2"/>
  <c r="GR56" i="2"/>
  <c r="GR55" i="2"/>
  <c r="GR50" i="2"/>
  <c r="GR60" i="2"/>
  <c r="GR59" i="2"/>
  <c r="GR58" i="2"/>
  <c r="GR57" i="2"/>
  <c r="GR54" i="2"/>
  <c r="GR53" i="2"/>
  <c r="GR52" i="2"/>
  <c r="GR51" i="2"/>
  <c r="GR49" i="2"/>
  <c r="GR44" i="2"/>
  <c r="GR48" i="2"/>
  <c r="GR47" i="2"/>
  <c r="GR41" i="2"/>
  <c r="GR46" i="2"/>
  <c r="GR45" i="2"/>
  <c r="GR42" i="2"/>
  <c r="GR43" i="2"/>
  <c r="GR90" i="2"/>
  <c r="GR89" i="2"/>
  <c r="GR88" i="2"/>
  <c r="GR91" i="2"/>
  <c r="GR97" i="2"/>
  <c r="GR96" i="2"/>
  <c r="GR95" i="2"/>
  <c r="GR83" i="2"/>
  <c r="GR92" i="2"/>
  <c r="GR80" i="2"/>
  <c r="GR77" i="2"/>
  <c r="GR82" i="2"/>
  <c r="GR74" i="2"/>
  <c r="GR79" i="2"/>
  <c r="GR78" i="2"/>
  <c r="GR81" i="2"/>
  <c r="GR99" i="2"/>
  <c r="GR98" i="2"/>
  <c r="GR94" i="2"/>
  <c r="GR93" i="2"/>
  <c r="GR87" i="2"/>
  <c r="GR75" i="2"/>
  <c r="GR76" i="2"/>
  <c r="GR84" i="2"/>
  <c r="GR85" i="2"/>
  <c r="GR73" i="2"/>
  <c r="GR86" i="2"/>
  <c r="GQ133" i="2"/>
  <c r="GQ101" i="2"/>
  <c r="GR31" i="2"/>
  <c r="CM36" i="11" s="1"/>
  <c r="GR28" i="2"/>
  <c r="CM33" i="11" s="1"/>
  <c r="GR17" i="2"/>
  <c r="CM22" i="11" s="1"/>
  <c r="GR30" i="2"/>
  <c r="CM35" i="11" s="1"/>
  <c r="GR13" i="2"/>
  <c r="CM18" i="11" s="1"/>
  <c r="GR29" i="2"/>
  <c r="CM34" i="11" s="1"/>
  <c r="GR15" i="2"/>
  <c r="CM20" i="11" s="1"/>
  <c r="GR11" i="2"/>
  <c r="CM16" i="11" s="1"/>
  <c r="GR9" i="2"/>
  <c r="CM14" i="11" s="1"/>
  <c r="GR24" i="2"/>
  <c r="CM29" i="11" s="1"/>
  <c r="GR21" i="2"/>
  <c r="CM26" i="11" s="1"/>
  <c r="GR14" i="2"/>
  <c r="CM19" i="11" s="1"/>
  <c r="GR32" i="2"/>
  <c r="CM37" i="11" s="1"/>
  <c r="GR16" i="2"/>
  <c r="CM21" i="11" s="1"/>
  <c r="GR23" i="2"/>
  <c r="CM28" i="11" s="1"/>
  <c r="GR20" i="2"/>
  <c r="CM25" i="11" s="1"/>
  <c r="GR10" i="2"/>
  <c r="CM15" i="11" s="1"/>
  <c r="GR27" i="2"/>
  <c r="CM32" i="11" s="1"/>
  <c r="GR26" i="2"/>
  <c r="CM31" i="11" s="1"/>
  <c r="GR25" i="2"/>
  <c r="CM30" i="11" s="1"/>
  <c r="GR19" i="2"/>
  <c r="CM24" i="11" s="1"/>
  <c r="GR22" i="2"/>
  <c r="CM27" i="11" s="1"/>
  <c r="GR18" i="2"/>
  <c r="CM23" i="11" s="1"/>
  <c r="GR5" i="2"/>
  <c r="GR35" i="2"/>
  <c r="CM40" i="11" s="1"/>
  <c r="GR34" i="2"/>
  <c r="CM39" i="11" s="1"/>
  <c r="GR33" i="2"/>
  <c r="CM38" i="11" s="1"/>
  <c r="GR12" i="2"/>
  <c r="CM17" i="11" s="1"/>
  <c r="GQ37" i="2"/>
  <c r="GQ173" i="2" s="1"/>
  <c r="GS6" i="2"/>
  <c r="HB60" i="11" l="1"/>
  <c r="GR271" i="2"/>
  <c r="GZ78" i="11"/>
  <c r="GZ79" i="11"/>
  <c r="GZ81" i="11" s="1"/>
  <c r="HA78" i="11"/>
  <c r="HA79" i="11"/>
  <c r="HA81" i="11" s="1"/>
  <c r="GS267" i="2"/>
  <c r="GS269" i="2"/>
  <c r="GS257" i="2"/>
  <c r="GS266" i="2"/>
  <c r="GS263" i="2"/>
  <c r="GS265" i="2"/>
  <c r="GS264" i="2"/>
  <c r="GS262" i="2"/>
  <c r="GS261" i="2"/>
  <c r="G265" i="2"/>
  <c r="CO79" i="11"/>
  <c r="CO81" i="11" s="1"/>
  <c r="CP78" i="11"/>
  <c r="CO78" i="11"/>
  <c r="CP79" i="11"/>
  <c r="CP81" i="11" s="1"/>
  <c r="CR79" i="11"/>
  <c r="CR81" i="11" s="1"/>
  <c r="CR78" i="11"/>
  <c r="CQ78" i="11"/>
  <c r="CQ79" i="11"/>
  <c r="CQ81" i="11" s="1"/>
  <c r="CS79" i="11"/>
  <c r="CS81" i="11" s="1"/>
  <c r="CS78" i="11"/>
  <c r="CT79" i="11"/>
  <c r="CT81" i="11" s="1"/>
  <c r="CT78" i="11"/>
  <c r="CU78" i="11"/>
  <c r="CU79" i="11"/>
  <c r="CU81" i="11" s="1"/>
  <c r="CV79" i="11"/>
  <c r="CV81" i="11" s="1"/>
  <c r="CV78" i="11"/>
  <c r="CW79" i="11"/>
  <c r="CW81" i="11" s="1"/>
  <c r="CW78" i="11"/>
  <c r="CX78" i="11"/>
  <c r="CX79" i="11"/>
  <c r="CX81" i="11" s="1"/>
  <c r="CZ79" i="11"/>
  <c r="CZ81" i="11" s="1"/>
  <c r="CZ78" i="11"/>
  <c r="CY78" i="11"/>
  <c r="CY79" i="11"/>
  <c r="CY81" i="11" s="1"/>
  <c r="DB79" i="11"/>
  <c r="DB81" i="11" s="1"/>
  <c r="DA79" i="11"/>
  <c r="DA81" i="11" s="1"/>
  <c r="DB78" i="11"/>
  <c r="DA78" i="11"/>
  <c r="DC79" i="11"/>
  <c r="DC81" i="11" s="1"/>
  <c r="DC78" i="11"/>
  <c r="DD79" i="11"/>
  <c r="DD81" i="11" s="1"/>
  <c r="DD78" i="11"/>
  <c r="DE78" i="11"/>
  <c r="DE79" i="11"/>
  <c r="DE81" i="11" s="1"/>
  <c r="DF78" i="11"/>
  <c r="DF79" i="11"/>
  <c r="DF81" i="11" s="1"/>
  <c r="DG79" i="11"/>
  <c r="DG81" i="11" s="1"/>
  <c r="DH78" i="11"/>
  <c r="DG78" i="11"/>
  <c r="DH79" i="11"/>
  <c r="DH81" i="11" s="1"/>
  <c r="DI78" i="11"/>
  <c r="DI79" i="11"/>
  <c r="DI81" i="11" s="1"/>
  <c r="DJ78" i="11"/>
  <c r="DJ79" i="11"/>
  <c r="DJ81" i="11" s="1"/>
  <c r="DK78" i="11"/>
  <c r="DK79" i="11"/>
  <c r="DK81" i="11" s="1"/>
  <c r="DL79" i="11"/>
  <c r="DL81" i="11" s="1"/>
  <c r="DL78" i="11"/>
  <c r="DN79" i="11"/>
  <c r="DN81" i="11" s="1"/>
  <c r="DM79" i="11"/>
  <c r="DM81" i="11" s="1"/>
  <c r="DN78" i="11"/>
  <c r="DM78" i="11"/>
  <c r="DO78" i="11"/>
  <c r="DO79" i="11"/>
  <c r="DO81" i="11" s="1"/>
  <c r="DQ78" i="11"/>
  <c r="DP78" i="11"/>
  <c r="DP79" i="11"/>
  <c r="DP81" i="11" s="1"/>
  <c r="DQ79" i="11"/>
  <c r="DQ81" i="11" s="1"/>
  <c r="DS79" i="11"/>
  <c r="DS81" i="11" s="1"/>
  <c r="DS78" i="11"/>
  <c r="DR79" i="11"/>
  <c r="DR81" i="11" s="1"/>
  <c r="DR78" i="11"/>
  <c r="DU78" i="11"/>
  <c r="DU79" i="11"/>
  <c r="DU81" i="11" s="1"/>
  <c r="DT78" i="11"/>
  <c r="DT79" i="11"/>
  <c r="DT81" i="11" s="1"/>
  <c r="DV79" i="11"/>
  <c r="DV81" i="11" s="1"/>
  <c r="DV78" i="11"/>
  <c r="DW78" i="11"/>
  <c r="DW79" i="11"/>
  <c r="DW81" i="11" s="1"/>
  <c r="DX78" i="11"/>
  <c r="DX79" i="11"/>
  <c r="DX81" i="11" s="1"/>
  <c r="DZ78" i="11"/>
  <c r="DY79" i="11"/>
  <c r="DY81" i="11" s="1"/>
  <c r="DZ79" i="11"/>
  <c r="DZ81" i="11" s="1"/>
  <c r="DY78" i="11"/>
  <c r="EA78" i="11"/>
  <c r="EA79" i="11"/>
  <c r="EA81" i="11" s="1"/>
  <c r="EB79" i="11"/>
  <c r="EB81" i="11" s="1"/>
  <c r="EB78" i="11"/>
  <c r="G269" i="2"/>
  <c r="EC79" i="11"/>
  <c r="EC81" i="11" s="1"/>
  <c r="EC78" i="11"/>
  <c r="ED78" i="11"/>
  <c r="G257" i="2"/>
  <c r="ED79" i="11"/>
  <c r="ED81" i="11" s="1"/>
  <c r="EF78" i="11"/>
  <c r="EE79" i="11"/>
  <c r="EE81" i="11" s="1"/>
  <c r="EE78" i="11"/>
  <c r="EF79" i="11"/>
  <c r="EF81" i="11" s="1"/>
  <c r="EH78" i="11"/>
  <c r="EH79" i="11"/>
  <c r="EH81" i="11" s="1"/>
  <c r="EG78" i="11"/>
  <c r="EG79" i="11"/>
  <c r="EG81" i="11" s="1"/>
  <c r="EI78" i="11"/>
  <c r="EI79" i="11"/>
  <c r="EI81" i="11" s="1"/>
  <c r="EJ78" i="11"/>
  <c r="EJ79" i="11"/>
  <c r="EJ81" i="11" s="1"/>
  <c r="EK78" i="11"/>
  <c r="EL79" i="11"/>
  <c r="EL81" i="11" s="1"/>
  <c r="EK79" i="11"/>
  <c r="EK81" i="11" s="1"/>
  <c r="EL78" i="11"/>
  <c r="EM78" i="11"/>
  <c r="EM79" i="11"/>
  <c r="EM81" i="11" s="1"/>
  <c r="EN78" i="11"/>
  <c r="EN79" i="11"/>
  <c r="EN81" i="11" s="1"/>
  <c r="EP79" i="11"/>
  <c r="EP81" i="11" s="1"/>
  <c r="EO79" i="11"/>
  <c r="EO81" i="11" s="1"/>
  <c r="EO78" i="11"/>
  <c r="EP78" i="11"/>
  <c r="EQ78" i="11"/>
  <c r="EQ79" i="11"/>
  <c r="EQ81" i="11" s="1"/>
  <c r="ER79" i="11"/>
  <c r="ER81" i="11" s="1"/>
  <c r="ER78" i="11"/>
  <c r="ES79" i="11"/>
  <c r="ES81" i="11" s="1"/>
  <c r="ES78" i="11"/>
  <c r="ET78" i="11"/>
  <c r="ET79" i="11"/>
  <c r="ET81" i="11" s="1"/>
  <c r="EU78" i="11"/>
  <c r="EU79" i="11"/>
  <c r="EU81" i="11" s="1"/>
  <c r="EW78" i="11"/>
  <c r="EW79" i="11"/>
  <c r="EW81" i="11" s="1"/>
  <c r="EV78" i="11"/>
  <c r="EV79" i="11"/>
  <c r="EV81" i="11" s="1"/>
  <c r="EY78" i="11"/>
  <c r="EY79" i="11"/>
  <c r="EY81" i="11" s="1"/>
  <c r="EX78" i="11"/>
  <c r="EX79" i="11"/>
  <c r="EX81" i="11" s="1"/>
  <c r="EZ78" i="11"/>
  <c r="EZ79" i="11"/>
  <c r="EZ81" i="11" s="1"/>
  <c r="FA79" i="11"/>
  <c r="FA81" i="11" s="1"/>
  <c r="FA78" i="11"/>
  <c r="FB78" i="11"/>
  <c r="FB79" i="11"/>
  <c r="FB81" i="11" s="1"/>
  <c r="FC78" i="11"/>
  <c r="FC79" i="11"/>
  <c r="FC81" i="11" s="1"/>
  <c r="FD78" i="11"/>
  <c r="FD79" i="11"/>
  <c r="FD81" i="11" s="1"/>
  <c r="FE79" i="11"/>
  <c r="FE81" i="11" s="1"/>
  <c r="FE78" i="11"/>
  <c r="FF79" i="11"/>
  <c r="FF81" i="11" s="1"/>
  <c r="FF78" i="11"/>
  <c r="FH79" i="11"/>
  <c r="FH81" i="11" s="1"/>
  <c r="FG79" i="11"/>
  <c r="FG81" i="11" s="1"/>
  <c r="FG78" i="11"/>
  <c r="FH78" i="11"/>
  <c r="FI79" i="11"/>
  <c r="FI81" i="11" s="1"/>
  <c r="FI78" i="11"/>
  <c r="FK78" i="11"/>
  <c r="FK79" i="11"/>
  <c r="FK81" i="11" s="1"/>
  <c r="FJ79" i="11"/>
  <c r="FJ81" i="11" s="1"/>
  <c r="FJ78" i="11"/>
  <c r="FL79" i="11"/>
  <c r="FL81" i="11" s="1"/>
  <c r="FL78" i="11"/>
  <c r="FN79" i="11"/>
  <c r="FN81" i="11" s="1"/>
  <c r="FM78" i="11"/>
  <c r="FN78" i="11"/>
  <c r="FM79" i="11"/>
  <c r="FM81" i="11" s="1"/>
  <c r="FO78" i="11"/>
  <c r="FO79" i="11"/>
  <c r="FO81" i="11" s="1"/>
  <c r="FQ78" i="11"/>
  <c r="FQ79" i="11"/>
  <c r="FQ81" i="11" s="1"/>
  <c r="FP79" i="11"/>
  <c r="FP81" i="11" s="1"/>
  <c r="FP78" i="11"/>
  <c r="FR78" i="11"/>
  <c r="FR79" i="11"/>
  <c r="FR81" i="11" s="1"/>
  <c r="FS79" i="11"/>
  <c r="FS81" i="11" s="1"/>
  <c r="FS78" i="11"/>
  <c r="FT79" i="11"/>
  <c r="FT81" i="11" s="1"/>
  <c r="FT78" i="11"/>
  <c r="FU78" i="11"/>
  <c r="FV78" i="11"/>
  <c r="FU79" i="11"/>
  <c r="FU81" i="11" s="1"/>
  <c r="FV79" i="11"/>
  <c r="FV81" i="11" s="1"/>
  <c r="FW79" i="11"/>
  <c r="FW81" i="11" s="1"/>
  <c r="FW78" i="11"/>
  <c r="FX79" i="11"/>
  <c r="FX81" i="11" s="1"/>
  <c r="FX78" i="11"/>
  <c r="FY79" i="11"/>
  <c r="FY81" i="11" s="1"/>
  <c r="FY78" i="11"/>
  <c r="FZ78" i="11"/>
  <c r="FZ79" i="11"/>
  <c r="FZ81" i="11" s="1"/>
  <c r="GA79" i="11"/>
  <c r="GA81" i="11" s="1"/>
  <c r="GA78" i="11"/>
  <c r="GB79" i="11"/>
  <c r="GB81" i="11" s="1"/>
  <c r="GB78" i="11"/>
  <c r="GC78" i="11"/>
  <c r="GC79" i="11"/>
  <c r="GC81" i="11" s="1"/>
  <c r="GD78" i="11"/>
  <c r="GD79" i="11"/>
  <c r="GD81" i="11" s="1"/>
  <c r="GE78" i="11"/>
  <c r="GF78" i="11"/>
  <c r="GH78" i="11"/>
  <c r="GE79" i="11"/>
  <c r="GE81" i="11" s="1"/>
  <c r="GF79" i="11"/>
  <c r="GF81" i="11" s="1"/>
  <c r="GG79" i="11"/>
  <c r="GG81" i="11" s="1"/>
  <c r="GG78" i="11"/>
  <c r="GH79" i="11"/>
  <c r="GH81" i="11" s="1"/>
  <c r="GI79" i="11"/>
  <c r="GI81" i="11" s="1"/>
  <c r="GI78" i="11"/>
  <c r="GJ78" i="11"/>
  <c r="GL79" i="11"/>
  <c r="GL81" i="11" s="1"/>
  <c r="GL78" i="11"/>
  <c r="GK79" i="11"/>
  <c r="GK81" i="11" s="1"/>
  <c r="GK78" i="11"/>
  <c r="GJ79" i="11"/>
  <c r="GJ81" i="11" s="1"/>
  <c r="GM78" i="11"/>
  <c r="GM79" i="11"/>
  <c r="GM81" i="11" s="1"/>
  <c r="GN79" i="11"/>
  <c r="GN81" i="11" s="1"/>
  <c r="GO78" i="11"/>
  <c r="GO79" i="11"/>
  <c r="GO81" i="11" s="1"/>
  <c r="GN78" i="11"/>
  <c r="GP78" i="11"/>
  <c r="GP79" i="11"/>
  <c r="GP81" i="11" s="1"/>
  <c r="GQ78" i="11"/>
  <c r="GQ79" i="11"/>
  <c r="GQ81" i="11" s="1"/>
  <c r="GR79" i="11"/>
  <c r="GR81" i="11" s="1"/>
  <c r="GS78" i="11"/>
  <c r="GR78" i="11"/>
  <c r="GS79" i="11"/>
  <c r="GS81" i="11" s="1"/>
  <c r="GT79" i="11"/>
  <c r="GT81" i="11" s="1"/>
  <c r="GT78" i="11"/>
  <c r="GX78" i="11"/>
  <c r="GW78" i="11"/>
  <c r="GX79" i="11"/>
  <c r="GX81" i="11" s="1"/>
  <c r="GY79" i="11"/>
  <c r="GY81" i="11" s="1"/>
  <c r="GY78" i="11"/>
  <c r="GV79" i="11"/>
  <c r="GV81" i="11" s="1"/>
  <c r="GU79" i="11"/>
  <c r="GU81" i="11" s="1"/>
  <c r="GV78" i="11"/>
  <c r="GW79" i="11"/>
  <c r="GW81" i="11" s="1"/>
  <c r="GU78" i="11"/>
  <c r="HB78" i="11"/>
  <c r="HB79" i="11"/>
  <c r="HB81" i="11" s="1"/>
  <c r="GU46" i="9"/>
  <c r="GO4" i="10"/>
  <c r="GP5" i="10"/>
  <c r="HB76" i="11"/>
  <c r="HA76" i="11"/>
  <c r="GW30" i="11"/>
  <c r="GW23" i="11"/>
  <c r="GW67" i="11"/>
  <c r="GW71" i="11"/>
  <c r="GW69" i="11"/>
  <c r="GW59" i="11"/>
  <c r="GW40" i="11"/>
  <c r="GW28" i="11"/>
  <c r="GW27" i="11"/>
  <c r="GW24" i="11"/>
  <c r="GW17" i="11"/>
  <c r="GW18" i="11"/>
  <c r="GW70" i="11"/>
  <c r="GW58" i="11"/>
  <c r="GW39" i="11"/>
  <c r="GW36" i="11"/>
  <c r="GW35" i="11"/>
  <c r="GW34" i="11"/>
  <c r="GW33" i="11"/>
  <c r="GW26" i="11"/>
  <c r="GW14" i="11"/>
  <c r="GW31" i="11"/>
  <c r="GX27" i="11"/>
  <c r="GX14" i="11"/>
  <c r="GX29" i="11"/>
  <c r="GX28" i="11"/>
  <c r="GX71" i="11"/>
  <c r="GX40" i="11"/>
  <c r="GX26" i="11"/>
  <c r="GX32" i="11"/>
  <c r="GX30" i="11"/>
  <c r="GX17" i="11"/>
  <c r="GX69" i="11"/>
  <c r="GX24" i="11"/>
  <c r="GX20" i="11"/>
  <c r="GW72" i="11"/>
  <c r="GW38" i="11"/>
  <c r="GW25" i="11"/>
  <c r="GX25" i="11"/>
  <c r="GX23" i="11"/>
  <c r="GX72" i="11"/>
  <c r="GW29" i="11"/>
  <c r="GW19" i="11"/>
  <c r="GW22" i="11"/>
  <c r="GW37" i="11"/>
  <c r="GX59" i="11"/>
  <c r="GX38" i="11"/>
  <c r="GX35" i="11"/>
  <c r="GX31" i="11"/>
  <c r="GX19" i="11"/>
  <c r="GY67" i="11"/>
  <c r="GY26" i="11"/>
  <c r="GY33" i="11"/>
  <c r="GY30" i="11"/>
  <c r="GY40" i="11"/>
  <c r="GY58" i="11"/>
  <c r="GY27" i="11"/>
  <c r="GY31" i="11"/>
  <c r="GY34" i="11"/>
  <c r="GY21" i="11"/>
  <c r="GY15" i="11"/>
  <c r="GY35" i="11"/>
  <c r="GY22" i="11"/>
  <c r="GZ71" i="11"/>
  <c r="GZ58" i="11"/>
  <c r="GZ38" i="11"/>
  <c r="GZ25" i="11"/>
  <c r="GZ30" i="11"/>
  <c r="GZ76" i="11"/>
  <c r="GV40" i="11"/>
  <c r="GY36" i="11"/>
  <c r="GV22" i="11"/>
  <c r="GY76" i="11"/>
  <c r="GX16" i="11"/>
  <c r="GW32" i="11"/>
  <c r="GX34" i="11"/>
  <c r="GX22" i="11"/>
  <c r="GW16" i="11"/>
  <c r="GW15" i="11"/>
  <c r="GX67" i="11"/>
  <c r="GX39" i="11"/>
  <c r="GX33" i="11"/>
  <c r="GX21" i="11"/>
  <c r="GY69" i="11"/>
  <c r="GY14" i="11"/>
  <c r="GY32" i="11"/>
  <c r="GY59" i="11"/>
  <c r="GY70" i="11"/>
  <c r="GY29" i="11"/>
  <c r="GY24" i="11"/>
  <c r="GY23" i="11"/>
  <c r="GY17" i="11"/>
  <c r="GY25" i="11"/>
  <c r="GZ67" i="11"/>
  <c r="GZ69" i="11"/>
  <c r="GZ40" i="11"/>
  <c r="GZ27" i="11"/>
  <c r="GZ17" i="11"/>
  <c r="GV72" i="11"/>
  <c r="GV67" i="11"/>
  <c r="GV39" i="11"/>
  <c r="GW20" i="11"/>
  <c r="GW21" i="11"/>
  <c r="GX70" i="11"/>
  <c r="GX58" i="11"/>
  <c r="GX36" i="11"/>
  <c r="GX18" i="11"/>
  <c r="GX15" i="11"/>
  <c r="GY37" i="11"/>
  <c r="GY72" i="11"/>
  <c r="GY28" i="11"/>
  <c r="GY38" i="11"/>
  <c r="GY71" i="11"/>
  <c r="GY20" i="11"/>
  <c r="GY39" i="11"/>
  <c r="GZ70" i="11"/>
  <c r="GZ37" i="11"/>
  <c r="GZ18" i="11"/>
  <c r="GV20" i="11"/>
  <c r="GV69" i="11"/>
  <c r="GZ23" i="11"/>
  <c r="GV17" i="11"/>
  <c r="GY18" i="11"/>
  <c r="GY19" i="11"/>
  <c r="GY16" i="11"/>
  <c r="GX76" i="11"/>
  <c r="GZ29" i="11"/>
  <c r="GZ24" i="11"/>
  <c r="GZ22" i="11"/>
  <c r="GZ36" i="11"/>
  <c r="GZ33" i="11"/>
  <c r="GZ32" i="11"/>
  <c r="GZ19" i="11"/>
  <c r="GZ21" i="11"/>
  <c r="GZ14" i="11"/>
  <c r="GZ26" i="11"/>
  <c r="GZ34" i="11"/>
  <c r="GZ28" i="11"/>
  <c r="GZ31" i="11"/>
  <c r="GZ15" i="11"/>
  <c r="GZ20" i="11"/>
  <c r="GZ72" i="11"/>
  <c r="GZ59" i="11"/>
  <c r="GZ39" i="11"/>
  <c r="GZ35" i="11"/>
  <c r="GZ16" i="11"/>
  <c r="GX37" i="11"/>
  <c r="GV70" i="11"/>
  <c r="GV58" i="11"/>
  <c r="GV59" i="11"/>
  <c r="GV71" i="11"/>
  <c r="HA31" i="11"/>
  <c r="HA19" i="11"/>
  <c r="HA67" i="11"/>
  <c r="HA72" i="11"/>
  <c r="HA70" i="11"/>
  <c r="HA59" i="11"/>
  <c r="HA40" i="11"/>
  <c r="HA26" i="11"/>
  <c r="HA25" i="11"/>
  <c r="HA37" i="11"/>
  <c r="HA35" i="11"/>
  <c r="HA34" i="11"/>
  <c r="HA33" i="11"/>
  <c r="HA28" i="11"/>
  <c r="HA21" i="11"/>
  <c r="HA18" i="11"/>
  <c r="HA15" i="11"/>
  <c r="HA71" i="11"/>
  <c r="HA69" i="11"/>
  <c r="HA58" i="11"/>
  <c r="HA39" i="11"/>
  <c r="HA38" i="11"/>
  <c r="HA36" i="11"/>
  <c r="HA27" i="11"/>
  <c r="HA32" i="11"/>
  <c r="HA14" i="11"/>
  <c r="HA20" i="11"/>
  <c r="HA30" i="11"/>
  <c r="HA29" i="11"/>
  <c r="HA24" i="11"/>
  <c r="HA23" i="11"/>
  <c r="HA16" i="11"/>
  <c r="HA22" i="11"/>
  <c r="HA17" i="11"/>
  <c r="CO76" i="11"/>
  <c r="CP76" i="11"/>
  <c r="CO14" i="11"/>
  <c r="CO28" i="11"/>
  <c r="CO37" i="11"/>
  <c r="CO35" i="11"/>
  <c r="CO26" i="11"/>
  <c r="CO30" i="11"/>
  <c r="CO24" i="11"/>
  <c r="CO19" i="11"/>
  <c r="CO33" i="11"/>
  <c r="CO21" i="11"/>
  <c r="CO20" i="11"/>
  <c r="CO31" i="11"/>
  <c r="CO18" i="11"/>
  <c r="CO23" i="11"/>
  <c r="CO25" i="11"/>
  <c r="CO34" i="11"/>
  <c r="CO15" i="11"/>
  <c r="CP15" i="11"/>
  <c r="CO36" i="11"/>
  <c r="CO16" i="11"/>
  <c r="CO72" i="11"/>
  <c r="CO69" i="11"/>
  <c r="CO40" i="11"/>
  <c r="CO39" i="11"/>
  <c r="CO32" i="11"/>
  <c r="CO17" i="11"/>
  <c r="CO22" i="11"/>
  <c r="CO38" i="11"/>
  <c r="CO29" i="11"/>
  <c r="CO27" i="11"/>
  <c r="CO67" i="11"/>
  <c r="CO71" i="11"/>
  <c r="CO70" i="11"/>
  <c r="CO59" i="11"/>
  <c r="CO58" i="11"/>
  <c r="CP38" i="11"/>
  <c r="CP18" i="11"/>
  <c r="CP69" i="11"/>
  <c r="CP72" i="11"/>
  <c r="CP32" i="11"/>
  <c r="CP19" i="11"/>
  <c r="CQ76" i="11"/>
  <c r="CP67" i="11"/>
  <c r="CP14" i="11"/>
  <c r="CP25" i="11"/>
  <c r="CP29" i="11"/>
  <c r="CP20" i="11"/>
  <c r="CP70" i="11"/>
  <c r="CP40" i="11"/>
  <c r="CP28" i="11"/>
  <c r="CP26" i="11"/>
  <c r="CP33" i="11"/>
  <c r="CP71" i="11"/>
  <c r="CP59" i="11"/>
  <c r="CP39" i="11"/>
  <c r="CP36" i="11"/>
  <c r="CP27" i="11"/>
  <c r="CP58" i="11"/>
  <c r="CP24" i="11"/>
  <c r="CP37" i="11"/>
  <c r="CP17" i="11"/>
  <c r="CP30" i="11"/>
  <c r="CR76" i="11"/>
  <c r="CP22" i="11"/>
  <c r="CP31" i="11"/>
  <c r="CP23" i="11"/>
  <c r="CP16" i="11"/>
  <c r="CP21" i="11"/>
  <c r="CP35" i="11"/>
  <c r="CP34" i="11"/>
  <c r="CR72" i="11"/>
  <c r="CR58" i="11"/>
  <c r="CR28" i="11"/>
  <c r="CR30" i="11"/>
  <c r="CR17" i="11"/>
  <c r="CR70" i="11"/>
  <c r="CR32" i="11"/>
  <c r="CR24" i="11"/>
  <c r="CR16" i="11"/>
  <c r="CR40" i="11"/>
  <c r="CR14" i="11"/>
  <c r="CR39" i="11"/>
  <c r="CR38" i="11"/>
  <c r="CR26" i="11"/>
  <c r="CR15" i="11"/>
  <c r="CR69" i="11"/>
  <c r="CR36" i="11"/>
  <c r="CR29" i="11"/>
  <c r="CR35" i="11"/>
  <c r="CR27" i="11"/>
  <c r="CR34" i="11"/>
  <c r="CR25" i="11"/>
  <c r="CR31" i="11"/>
  <c r="CR18" i="11"/>
  <c r="CR23" i="11"/>
  <c r="CR22" i="11"/>
  <c r="CR21" i="11"/>
  <c r="CR19" i="11"/>
  <c r="CR37" i="11"/>
  <c r="CR20" i="11"/>
  <c r="CQ17" i="11"/>
  <c r="CQ69" i="11"/>
  <c r="CQ30" i="11"/>
  <c r="CQ70" i="11"/>
  <c r="CQ39" i="11"/>
  <c r="CQ72" i="11"/>
  <c r="CQ15" i="11"/>
  <c r="CQ35" i="11"/>
  <c r="CQ25" i="11"/>
  <c r="CQ29" i="11"/>
  <c r="CQ38" i="11"/>
  <c r="CQ21" i="11"/>
  <c r="CQ19" i="11"/>
  <c r="CQ16" i="11"/>
  <c r="CQ18" i="11"/>
  <c r="CQ36" i="11"/>
  <c r="CQ37" i="11"/>
  <c r="CQ59" i="11"/>
  <c r="CQ24" i="11"/>
  <c r="CQ71" i="11"/>
  <c r="CQ67" i="11"/>
  <c r="CQ23" i="11"/>
  <c r="CQ32" i="11"/>
  <c r="CQ58" i="11"/>
  <c r="CQ20" i="11"/>
  <c r="CQ33" i="11"/>
  <c r="CQ31" i="11"/>
  <c r="CQ28" i="11"/>
  <c r="CQ40" i="11"/>
  <c r="CQ27" i="11"/>
  <c r="CQ26" i="11"/>
  <c r="CQ14" i="11"/>
  <c r="CQ22" i="11"/>
  <c r="CQ34" i="11"/>
  <c r="CS35" i="11"/>
  <c r="CS31" i="11"/>
  <c r="CS23" i="11"/>
  <c r="CS16" i="11"/>
  <c r="CS18" i="11"/>
  <c r="CS67" i="11"/>
  <c r="CS71" i="11"/>
  <c r="CS70" i="11"/>
  <c r="CS59" i="11"/>
  <c r="CS40" i="11"/>
  <c r="CS26" i="11"/>
  <c r="CS39" i="11"/>
  <c r="CS36" i="11"/>
  <c r="CS37" i="11"/>
  <c r="CS34" i="11"/>
  <c r="CS32" i="11"/>
  <c r="CS24" i="11"/>
  <c r="CS19" i="11"/>
  <c r="CS21" i="11"/>
  <c r="CS72" i="11"/>
  <c r="CS69" i="11"/>
  <c r="CS58" i="11"/>
  <c r="CS27" i="11"/>
  <c r="CS25" i="11"/>
  <c r="CS38" i="11"/>
  <c r="CS29" i="11"/>
  <c r="CS28" i="11"/>
  <c r="CS14" i="11"/>
  <c r="CS33" i="11"/>
  <c r="CS30" i="11"/>
  <c r="CS22" i="11"/>
  <c r="CS17" i="11"/>
  <c r="CS20" i="11"/>
  <c r="CS15" i="11"/>
  <c r="CT76" i="11"/>
  <c r="CS76" i="11"/>
  <c r="CR67" i="11"/>
  <c r="CR33" i="11"/>
  <c r="CR71" i="11"/>
  <c r="CR59" i="11"/>
  <c r="CT30" i="11"/>
  <c r="CT20" i="11"/>
  <c r="CT16" i="11"/>
  <c r="CT67" i="11"/>
  <c r="CT72" i="11"/>
  <c r="CT71" i="11"/>
  <c r="CT70" i="11"/>
  <c r="CT69" i="11"/>
  <c r="CT59" i="11"/>
  <c r="CT58" i="11"/>
  <c r="CT40" i="11"/>
  <c r="CT36" i="11"/>
  <c r="CT29" i="11"/>
  <c r="CT39" i="11"/>
  <c r="CT38" i="11"/>
  <c r="CT37" i="11"/>
  <c r="CT27" i="11"/>
  <c r="CT14" i="11"/>
  <c r="CT25" i="11"/>
  <c r="CT23" i="11"/>
  <c r="CT22" i="11"/>
  <c r="CT18" i="11"/>
  <c r="CT17" i="11"/>
  <c r="CT35" i="11"/>
  <c r="CT28" i="11"/>
  <c r="CT34" i="11"/>
  <c r="CT33" i="11"/>
  <c r="CT26" i="11"/>
  <c r="CT15" i="11"/>
  <c r="CT32" i="11"/>
  <c r="CT31" i="11"/>
  <c r="CT24" i="11"/>
  <c r="CT19" i="11"/>
  <c r="CT21" i="11"/>
  <c r="CU76" i="11"/>
  <c r="CU67" i="11"/>
  <c r="CU71" i="11"/>
  <c r="CU69" i="11"/>
  <c r="CU39" i="11"/>
  <c r="CU25" i="11"/>
  <c r="CU26" i="11"/>
  <c r="CU34" i="11"/>
  <c r="CU15" i="11"/>
  <c r="CU24" i="11"/>
  <c r="CU22" i="11"/>
  <c r="CU16" i="11"/>
  <c r="CU18" i="11"/>
  <c r="CU14" i="11"/>
  <c r="CU27" i="11"/>
  <c r="CU23" i="11"/>
  <c r="CU20" i="11"/>
  <c r="CU72" i="11"/>
  <c r="CU58" i="11"/>
  <c r="CU38" i="11"/>
  <c r="CU30" i="11"/>
  <c r="CU70" i="11"/>
  <c r="CU59" i="11"/>
  <c r="CU40" i="11"/>
  <c r="CU36" i="11"/>
  <c r="CU37" i="11"/>
  <c r="CU35" i="11"/>
  <c r="CU33" i="11"/>
  <c r="CU31" i="11"/>
  <c r="CU17" i="11"/>
  <c r="CU19" i="11"/>
  <c r="CU29" i="11"/>
  <c r="CV76" i="11"/>
  <c r="CU32" i="11"/>
  <c r="CU21" i="11"/>
  <c r="CU28" i="11"/>
  <c r="CV20" i="11"/>
  <c r="CV33" i="11"/>
  <c r="CV58" i="11"/>
  <c r="CV72" i="11"/>
  <c r="CV71" i="11"/>
  <c r="CV22" i="11"/>
  <c r="CV14" i="11"/>
  <c r="CW76" i="11"/>
  <c r="CV25" i="11"/>
  <c r="CV38" i="11"/>
  <c r="CV31" i="11"/>
  <c r="CV28" i="11"/>
  <c r="CV34" i="11"/>
  <c r="CV16" i="11"/>
  <c r="CV59" i="11"/>
  <c r="CV24" i="11"/>
  <c r="CV37" i="11"/>
  <c r="CV30" i="11"/>
  <c r="CV35" i="11"/>
  <c r="CV67" i="11"/>
  <c r="CV17" i="11"/>
  <c r="CV39" i="11"/>
  <c r="CV21" i="11"/>
  <c r="CV19" i="11"/>
  <c r="CV36" i="11"/>
  <c r="CV15" i="11"/>
  <c r="CV69" i="11"/>
  <c r="CV29" i="11"/>
  <c r="CV32" i="11"/>
  <c r="CV26" i="11"/>
  <c r="CV18" i="11"/>
  <c r="CV70" i="11"/>
  <c r="CV23" i="11"/>
  <c r="CV27" i="11"/>
  <c r="CV40" i="11"/>
  <c r="CW70" i="11"/>
  <c r="CW34" i="11"/>
  <c r="CW59" i="11"/>
  <c r="CW58" i="11"/>
  <c r="CW36" i="11"/>
  <c r="CW15" i="11"/>
  <c r="CW69" i="11"/>
  <c r="CW24" i="11"/>
  <c r="CW31" i="11"/>
  <c r="CW30" i="11"/>
  <c r="CW14" i="11"/>
  <c r="CW37" i="11"/>
  <c r="CW22" i="11"/>
  <c r="CX76" i="11"/>
  <c r="CW21" i="11"/>
  <c r="CW72" i="11"/>
  <c r="CW35" i="11"/>
  <c r="CW19" i="11"/>
  <c r="CW18" i="11"/>
  <c r="CW16" i="11"/>
  <c r="CW33" i="11"/>
  <c r="CW29" i="11"/>
  <c r="CW17" i="11"/>
  <c r="CW38" i="11"/>
  <c r="CW20" i="11"/>
  <c r="CW27" i="11"/>
  <c r="CW67" i="11"/>
  <c r="CW40" i="11"/>
  <c r="CW26" i="11"/>
  <c r="CW71" i="11"/>
  <c r="CW39" i="11"/>
  <c r="CW28" i="11"/>
  <c r="CW23" i="11"/>
  <c r="CW32" i="11"/>
  <c r="CW25" i="11"/>
  <c r="CY31" i="11"/>
  <c r="CX70" i="11"/>
  <c r="CX24" i="11"/>
  <c r="CX30" i="11"/>
  <c r="CX67" i="11"/>
  <c r="CX16" i="11"/>
  <c r="CX40" i="11"/>
  <c r="CX17" i="11"/>
  <c r="CX21" i="11"/>
  <c r="CX38" i="11"/>
  <c r="CX15" i="11"/>
  <c r="CX20" i="11"/>
  <c r="CX33" i="11"/>
  <c r="CX29" i="11"/>
  <c r="CX72" i="11"/>
  <c r="CX35" i="11"/>
  <c r="CX34" i="11"/>
  <c r="CX26" i="11"/>
  <c r="CX39" i="11"/>
  <c r="CX23" i="11"/>
  <c r="CX37" i="11"/>
  <c r="CX69" i="11"/>
  <c r="CX22" i="11"/>
  <c r="CX14" i="11"/>
  <c r="CX27" i="11"/>
  <c r="CX25" i="11"/>
  <c r="CX32" i="11"/>
  <c r="CX18" i="11"/>
  <c r="CX31" i="11"/>
  <c r="CX19" i="11"/>
  <c r="CX28" i="11"/>
  <c r="CX71" i="11"/>
  <c r="CX59" i="11"/>
  <c r="CX36" i="11"/>
  <c r="CX58" i="11"/>
  <c r="CY76" i="11"/>
  <c r="CZ22" i="11"/>
  <c r="CZ33" i="11"/>
  <c r="CZ32" i="11"/>
  <c r="CZ31" i="11"/>
  <c r="CZ20" i="11"/>
  <c r="CZ25" i="11"/>
  <c r="CY40" i="11"/>
  <c r="CY72" i="11"/>
  <c r="CY34" i="11"/>
  <c r="CY58" i="11"/>
  <c r="CY20" i="11"/>
  <c r="CZ26" i="11"/>
  <c r="CY14" i="11"/>
  <c r="CY26" i="11"/>
  <c r="CY69" i="11"/>
  <c r="CZ24" i="11"/>
  <c r="CY28" i="11"/>
  <c r="CY36" i="11"/>
  <c r="CY37" i="11"/>
  <c r="CY15" i="11"/>
  <c r="CY70" i="11"/>
  <c r="CY71" i="11"/>
  <c r="CZ76" i="11"/>
  <c r="CY59" i="11"/>
  <c r="CY27" i="11"/>
  <c r="CY33" i="11"/>
  <c r="CY29" i="11"/>
  <c r="CY35" i="11"/>
  <c r="CY32" i="11"/>
  <c r="CY25" i="11"/>
  <c r="CY16" i="11"/>
  <c r="CY22" i="11"/>
  <c r="CY39" i="11"/>
  <c r="CY67" i="11"/>
  <c r="CY38" i="11"/>
  <c r="CY17" i="11"/>
  <c r="CY19" i="11"/>
  <c r="CY24" i="11"/>
  <c r="CY23" i="11"/>
  <c r="CY21" i="11"/>
  <c r="CY18" i="11"/>
  <c r="CY30" i="11"/>
  <c r="DA69" i="11"/>
  <c r="DA59" i="11"/>
  <c r="DA40" i="11"/>
  <c r="DA25" i="11"/>
  <c r="DA35" i="11"/>
  <c r="DA27" i="11"/>
  <c r="DA30" i="11"/>
  <c r="DA22" i="11"/>
  <c r="DA19" i="11"/>
  <c r="DA70" i="11"/>
  <c r="DA36" i="11"/>
  <c r="DA28" i="11"/>
  <c r="DA37" i="11"/>
  <c r="DA33" i="11"/>
  <c r="DA31" i="11"/>
  <c r="DA23" i="11"/>
  <c r="DA20" i="11"/>
  <c r="DA38" i="11"/>
  <c r="DA26" i="11"/>
  <c r="DA17" i="11"/>
  <c r="DA18" i="11"/>
  <c r="DA67" i="11"/>
  <c r="DA71" i="11"/>
  <c r="DA58" i="11"/>
  <c r="CZ58" i="11"/>
  <c r="CZ59" i="11"/>
  <c r="CZ23" i="11"/>
  <c r="CZ72" i="11"/>
  <c r="CZ71" i="11"/>
  <c r="CZ36" i="11"/>
  <c r="DA39" i="11"/>
  <c r="DA29" i="11"/>
  <c r="DA14" i="11"/>
  <c r="DA34" i="11"/>
  <c r="DA32" i="11"/>
  <c r="DA24" i="11"/>
  <c r="DA21" i="11"/>
  <c r="DA15" i="11"/>
  <c r="DA16" i="11"/>
  <c r="CZ28" i="11"/>
  <c r="CZ18" i="11"/>
  <c r="CZ67" i="11"/>
  <c r="CZ14" i="11"/>
  <c r="CZ39" i="11"/>
  <c r="CZ16" i="11"/>
  <c r="CZ15" i="11"/>
  <c r="CZ35" i="11"/>
  <c r="DB76" i="11"/>
  <c r="DA76" i="11"/>
  <c r="CZ34" i="11"/>
  <c r="CZ30" i="11"/>
  <c r="CZ40" i="11"/>
  <c r="CZ37" i="11"/>
  <c r="CZ38" i="11"/>
  <c r="CZ29" i="11"/>
  <c r="CZ69" i="11"/>
  <c r="CZ19" i="11"/>
  <c r="CZ17" i="11"/>
  <c r="CZ21" i="11"/>
  <c r="CZ27" i="11"/>
  <c r="CZ70" i="11"/>
  <c r="DA72" i="11"/>
  <c r="DB71" i="11"/>
  <c r="DB59" i="11"/>
  <c r="DB36" i="11"/>
  <c r="DB25" i="11"/>
  <c r="DB19" i="11"/>
  <c r="DB14" i="11"/>
  <c r="DB24" i="11"/>
  <c r="DB21" i="11"/>
  <c r="DB20" i="11"/>
  <c r="DB40" i="11"/>
  <c r="DB35" i="11"/>
  <c r="DB27" i="11"/>
  <c r="DB32" i="11"/>
  <c r="DB39" i="11"/>
  <c r="DB15" i="11"/>
  <c r="DB58" i="11"/>
  <c r="DB37" i="11"/>
  <c r="DB34" i="11"/>
  <c r="DB29" i="11"/>
  <c r="DB67" i="11"/>
  <c r="DB70" i="11"/>
  <c r="DB26" i="11"/>
  <c r="DB23" i="11"/>
  <c r="DB22" i="11"/>
  <c r="DB31" i="11"/>
  <c r="DB72" i="11"/>
  <c r="DB69" i="11"/>
  <c r="DB17" i="11"/>
  <c r="DB30" i="11"/>
  <c r="DB16" i="11"/>
  <c r="DC76" i="11"/>
  <c r="DB18" i="11"/>
  <c r="DB38" i="11"/>
  <c r="DB28" i="11"/>
  <c r="DB33" i="11"/>
  <c r="DC26" i="11"/>
  <c r="DC25" i="11"/>
  <c r="DC14" i="11"/>
  <c r="DC32" i="11"/>
  <c r="DC29" i="11"/>
  <c r="DC24" i="11"/>
  <c r="DC22" i="11"/>
  <c r="DC19" i="11"/>
  <c r="DC16" i="11"/>
  <c r="DC69" i="11"/>
  <c r="DC38" i="11"/>
  <c r="DC34" i="11"/>
  <c r="DC72" i="11"/>
  <c r="DC70" i="11"/>
  <c r="DC58" i="11"/>
  <c r="DC39" i="11"/>
  <c r="DC37" i="11"/>
  <c r="DC27" i="11"/>
  <c r="DC31" i="11"/>
  <c r="DC28" i="11"/>
  <c r="DC20" i="11"/>
  <c r="DC17" i="11"/>
  <c r="DC18" i="11"/>
  <c r="DC71" i="11"/>
  <c r="DC59" i="11"/>
  <c r="DC40" i="11"/>
  <c r="DC35" i="11"/>
  <c r="DC33" i="11"/>
  <c r="DC23" i="11"/>
  <c r="DC15" i="11"/>
  <c r="DD76" i="11"/>
  <c r="DC67" i="11"/>
  <c r="DC36" i="11"/>
  <c r="DC30" i="11"/>
  <c r="DC21" i="11"/>
  <c r="DD19" i="11"/>
  <c r="DD72" i="11"/>
  <c r="DD70" i="11"/>
  <c r="DD69" i="11"/>
  <c r="DD58" i="11"/>
  <c r="DD39" i="11"/>
  <c r="DD36" i="11"/>
  <c r="DD18" i="11"/>
  <c r="DD30" i="11"/>
  <c r="DD17" i="11"/>
  <c r="DD20" i="11"/>
  <c r="DD67" i="11"/>
  <c r="DD71" i="11"/>
  <c r="DD59" i="11"/>
  <c r="DD40" i="11"/>
  <c r="DD16" i="11"/>
  <c r="DD15" i="11"/>
  <c r="DD22" i="11"/>
  <c r="DD38" i="11"/>
  <c r="DD28" i="11"/>
  <c r="DD14" i="11"/>
  <c r="DD37" i="11"/>
  <c r="DD25" i="11"/>
  <c r="DD34" i="11"/>
  <c r="DD33" i="11"/>
  <c r="DD31" i="11"/>
  <c r="DD32" i="11"/>
  <c r="DD27" i="11"/>
  <c r="DD24" i="11"/>
  <c r="DD23" i="11"/>
  <c r="DD26" i="11"/>
  <c r="DD21" i="11"/>
  <c r="DD29" i="11"/>
  <c r="DE76" i="11"/>
  <c r="DD35" i="11"/>
  <c r="DE31" i="11"/>
  <c r="DE69" i="11"/>
  <c r="DE16" i="11"/>
  <c r="DE36" i="11"/>
  <c r="DE23" i="11"/>
  <c r="DE27" i="11"/>
  <c r="DE67" i="11"/>
  <c r="DE59" i="11"/>
  <c r="DE15" i="11"/>
  <c r="DE21" i="11"/>
  <c r="DE39" i="11"/>
  <c r="DE17" i="11"/>
  <c r="DE24" i="11"/>
  <c r="DE30" i="11"/>
  <c r="DE32" i="11"/>
  <c r="DE29" i="11"/>
  <c r="DE40" i="11"/>
  <c r="DE71" i="11"/>
  <c r="DE20" i="11"/>
  <c r="DE34" i="11"/>
  <c r="DE35" i="11"/>
  <c r="DE37" i="11"/>
  <c r="DE72" i="11"/>
  <c r="DE58" i="11"/>
  <c r="DE28" i="11"/>
  <c r="DE22" i="11"/>
  <c r="DE33" i="11"/>
  <c r="DE38" i="11"/>
  <c r="DE70" i="11"/>
  <c r="DE25" i="11"/>
  <c r="DF76" i="11"/>
  <c r="DE26" i="11"/>
  <c r="DE14" i="11"/>
  <c r="DE18" i="11"/>
  <c r="DE19" i="11"/>
  <c r="DF40" i="11"/>
  <c r="DF38" i="11"/>
  <c r="DF35" i="11"/>
  <c r="DF25" i="11"/>
  <c r="DF14" i="11"/>
  <c r="DF30" i="11"/>
  <c r="DF17" i="11"/>
  <c r="DF18" i="11"/>
  <c r="DF27" i="11"/>
  <c r="DG76" i="11"/>
  <c r="DF19" i="11"/>
  <c r="DF34" i="11"/>
  <c r="DF37" i="11"/>
  <c r="DF71" i="11"/>
  <c r="DF21" i="11"/>
  <c r="DF16" i="11"/>
  <c r="DF70" i="11"/>
  <c r="DF69" i="11"/>
  <c r="DF20" i="11"/>
  <c r="DF67" i="11"/>
  <c r="DF23" i="11"/>
  <c r="DF24" i="11"/>
  <c r="DF72" i="11"/>
  <c r="DF26" i="11"/>
  <c r="DF58" i="11"/>
  <c r="DF32" i="11"/>
  <c r="DF39" i="11"/>
  <c r="DF31" i="11"/>
  <c r="DG71" i="11"/>
  <c r="DG35" i="11"/>
  <c r="DG31" i="11"/>
  <c r="DG32" i="11"/>
  <c r="DG24" i="11"/>
  <c r="DG23" i="11"/>
  <c r="DG21" i="11"/>
  <c r="DG40" i="11"/>
  <c r="DG14" i="11"/>
  <c r="DG37" i="11"/>
  <c r="DG33" i="11"/>
  <c r="DG25" i="11"/>
  <c r="DG17" i="11"/>
  <c r="DG18" i="11"/>
  <c r="DG70" i="11"/>
  <c r="DG59" i="11"/>
  <c r="DG58" i="11"/>
  <c r="DG39" i="11"/>
  <c r="DG27" i="11"/>
  <c r="DG34" i="11"/>
  <c r="DG30" i="11"/>
  <c r="DG16" i="11"/>
  <c r="DG67" i="11"/>
  <c r="DG36" i="11"/>
  <c r="DG28" i="11"/>
  <c r="DG15" i="11"/>
  <c r="DH76" i="11"/>
  <c r="DG38" i="11"/>
  <c r="DG69" i="11"/>
  <c r="DG26" i="11"/>
  <c r="DG19" i="11"/>
  <c r="DG72" i="11"/>
  <c r="DF28" i="11"/>
  <c r="DF29" i="11"/>
  <c r="DF15" i="11"/>
  <c r="DF33" i="11"/>
  <c r="DF59" i="11"/>
  <c r="DF36" i="11"/>
  <c r="DF22" i="11"/>
  <c r="DH15" i="11"/>
  <c r="DH20" i="11"/>
  <c r="DH58" i="11"/>
  <c r="DH29" i="11"/>
  <c r="DH28" i="11"/>
  <c r="DH32" i="11"/>
  <c r="DH31" i="11"/>
  <c r="DH24" i="11"/>
  <c r="DH69" i="11"/>
  <c r="DH26" i="11"/>
  <c r="DH33" i="11"/>
  <c r="DH34" i="11"/>
  <c r="DH18" i="11"/>
  <c r="DH16" i="11"/>
  <c r="DH71" i="11"/>
  <c r="DH39" i="11"/>
  <c r="DH37" i="11"/>
  <c r="DH35" i="11"/>
  <c r="DH27" i="11"/>
  <c r="DH25" i="11"/>
  <c r="DH30" i="11"/>
  <c r="DH72" i="11"/>
  <c r="DH19" i="11"/>
  <c r="DH17" i="11"/>
  <c r="DH67" i="11"/>
  <c r="DH70" i="11"/>
  <c r="DH59" i="11"/>
  <c r="DH40" i="11"/>
  <c r="DH38" i="11"/>
  <c r="DH36" i="11"/>
  <c r="DH14" i="11"/>
  <c r="DH22" i="11"/>
  <c r="DH21" i="11"/>
  <c r="DH23" i="11"/>
  <c r="DG22" i="11"/>
  <c r="DG20" i="11"/>
  <c r="DG29" i="11"/>
  <c r="DI37" i="11"/>
  <c r="DI20" i="11"/>
  <c r="DI21" i="11"/>
  <c r="DI33" i="11"/>
  <c r="DI18" i="11"/>
  <c r="DI28" i="11"/>
  <c r="DI32" i="11"/>
  <c r="DI16" i="11"/>
  <c r="DI67" i="11"/>
  <c r="DI72" i="11"/>
  <c r="DI59" i="11"/>
  <c r="DI30" i="11"/>
  <c r="DJ76" i="11"/>
  <c r="DI76" i="11"/>
  <c r="DI24" i="11"/>
  <c r="DI36" i="11"/>
  <c r="DI35" i="11"/>
  <c r="DI31" i="11"/>
  <c r="DI23" i="11"/>
  <c r="DI17" i="11"/>
  <c r="DI19" i="11"/>
  <c r="DI14" i="11"/>
  <c r="DI70" i="11"/>
  <c r="DI58" i="11"/>
  <c r="DI39" i="11"/>
  <c r="DI25" i="11"/>
  <c r="DI27" i="11"/>
  <c r="DI15" i="11"/>
  <c r="DI69" i="11"/>
  <c r="DI29" i="11"/>
  <c r="DI34" i="11"/>
  <c r="DI22" i="11"/>
  <c r="DI26" i="11"/>
  <c r="DI71" i="11"/>
  <c r="DI38" i="11"/>
  <c r="DI40" i="11"/>
  <c r="DJ26" i="11"/>
  <c r="DJ35" i="11"/>
  <c r="DJ24" i="11"/>
  <c r="DJ21" i="11"/>
  <c r="DJ37" i="11"/>
  <c r="DJ32" i="11"/>
  <c r="DJ25" i="11"/>
  <c r="DJ20" i="11"/>
  <c r="DJ23" i="11"/>
  <c r="DJ15" i="11"/>
  <c r="DJ58" i="11"/>
  <c r="DJ14" i="11"/>
  <c r="DJ30" i="11"/>
  <c r="DJ16" i="11"/>
  <c r="DJ40" i="11"/>
  <c r="DJ36" i="11"/>
  <c r="DJ29" i="11"/>
  <c r="DJ31" i="11"/>
  <c r="DJ17" i="11"/>
  <c r="DJ27" i="11"/>
  <c r="DK76" i="11"/>
  <c r="DJ72" i="11"/>
  <c r="DJ67" i="11"/>
  <c r="DJ33" i="11"/>
  <c r="DJ38" i="11"/>
  <c r="DJ69" i="11"/>
  <c r="DJ71" i="11"/>
  <c r="DJ19" i="11"/>
  <c r="DJ59" i="11"/>
  <c r="DJ34" i="11"/>
  <c r="DJ39" i="11"/>
  <c r="DJ22" i="11"/>
  <c r="DJ28" i="11"/>
  <c r="DJ70" i="11"/>
  <c r="DJ18" i="11"/>
  <c r="DK40" i="11"/>
  <c r="DK38" i="11"/>
  <c r="DK31" i="11"/>
  <c r="DK14" i="11"/>
  <c r="DK25" i="11"/>
  <c r="DK20" i="11"/>
  <c r="DK18" i="11"/>
  <c r="DK33" i="11"/>
  <c r="DK24" i="11"/>
  <c r="DK27" i="11"/>
  <c r="DK17" i="11"/>
  <c r="DK59" i="11"/>
  <c r="DK36" i="11"/>
  <c r="DK34" i="11"/>
  <c r="DK26" i="11"/>
  <c r="DL76" i="11"/>
  <c r="DK30" i="11"/>
  <c r="DK23" i="11"/>
  <c r="DK15" i="11"/>
  <c r="DK19" i="11"/>
  <c r="DK16" i="11"/>
  <c r="DK72" i="11"/>
  <c r="DK71" i="11"/>
  <c r="DK69" i="11"/>
  <c r="DK58" i="11"/>
  <c r="DK39" i="11"/>
  <c r="DK37" i="11"/>
  <c r="DK35" i="11"/>
  <c r="DK29" i="11"/>
  <c r="DK32" i="11"/>
  <c r="DK21" i="11"/>
  <c r="DK70" i="11"/>
  <c r="DL20" i="11"/>
  <c r="DL72" i="11"/>
  <c r="DL71" i="11"/>
  <c r="DL59" i="11"/>
  <c r="DL14" i="11"/>
  <c r="DL34" i="11"/>
  <c r="DL26" i="11"/>
  <c r="DL27" i="11"/>
  <c r="DL17" i="11"/>
  <c r="DL67" i="11"/>
  <c r="DL70" i="11"/>
  <c r="DL69" i="11"/>
  <c r="DL58" i="11"/>
  <c r="DL40" i="11"/>
  <c r="DL39" i="11"/>
  <c r="DL38" i="11"/>
  <c r="DL36" i="11"/>
  <c r="DL29" i="11"/>
  <c r="DL37" i="11"/>
  <c r="DL35" i="11"/>
  <c r="DL28" i="11"/>
  <c r="DL32" i="11"/>
  <c r="DL30" i="11"/>
  <c r="DL18" i="11"/>
  <c r="DL19" i="11"/>
  <c r="DL21" i="11"/>
  <c r="DL33" i="11"/>
  <c r="DL31" i="11"/>
  <c r="DL24" i="11"/>
  <c r="DL22" i="11"/>
  <c r="DL16" i="11"/>
  <c r="DL15" i="11"/>
  <c r="DL25" i="11"/>
  <c r="DM76" i="11"/>
  <c r="DL23" i="11"/>
  <c r="DK28" i="11"/>
  <c r="DK67" i="11"/>
  <c r="DK22" i="11"/>
  <c r="DM69" i="11"/>
  <c r="DM28" i="11"/>
  <c r="DM21" i="11"/>
  <c r="DM20" i="11"/>
  <c r="DM34" i="11"/>
  <c r="DM16" i="11"/>
  <c r="DM26" i="11"/>
  <c r="DM35" i="11"/>
  <c r="DM19" i="11"/>
  <c r="DM58" i="11"/>
  <c r="DM36" i="11"/>
  <c r="DM25" i="11"/>
  <c r="DM31" i="11"/>
  <c r="DM14" i="11"/>
  <c r="DM23" i="11"/>
  <c r="DM17" i="11"/>
  <c r="DM70" i="11"/>
  <c r="DM59" i="11"/>
  <c r="DM39" i="11"/>
  <c r="DM27" i="11"/>
  <c r="DM29" i="11"/>
  <c r="DM32" i="11"/>
  <c r="DM15" i="11"/>
  <c r="DM72" i="11"/>
  <c r="DM67" i="11"/>
  <c r="DM40" i="11"/>
  <c r="DM37" i="11"/>
  <c r="DM24" i="11"/>
  <c r="DM71" i="11"/>
  <c r="DM18" i="11"/>
  <c r="DM38" i="11"/>
  <c r="DM22" i="11"/>
  <c r="DM33" i="11"/>
  <c r="DM30" i="11"/>
  <c r="DN39" i="11"/>
  <c r="DN36" i="11"/>
  <c r="DN30" i="11"/>
  <c r="DN20" i="11"/>
  <c r="DN67" i="11"/>
  <c r="DN40" i="11"/>
  <c r="DN28" i="11"/>
  <c r="DN27" i="11"/>
  <c r="DN19" i="11"/>
  <c r="DN21" i="11"/>
  <c r="DN38" i="11"/>
  <c r="DN22" i="11"/>
  <c r="DN26" i="11"/>
  <c r="DN31" i="11"/>
  <c r="DN16" i="11"/>
  <c r="DN29" i="11"/>
  <c r="DO76" i="11"/>
  <c r="DN59" i="11"/>
  <c r="DN37" i="11"/>
  <c r="DN70" i="11"/>
  <c r="DN32" i="11"/>
  <c r="DN17" i="11"/>
  <c r="DN15" i="11"/>
  <c r="DN35" i="11"/>
  <c r="DN14" i="11"/>
  <c r="DN25" i="11"/>
  <c r="DN23" i="11"/>
  <c r="DN72" i="11"/>
  <c r="DN58" i="11"/>
  <c r="DN33" i="11"/>
  <c r="DN69" i="11"/>
  <c r="DN34" i="11"/>
  <c r="DN24" i="11"/>
  <c r="DN18" i="11"/>
  <c r="DN76" i="11"/>
  <c r="DN71" i="11"/>
  <c r="DO39" i="11"/>
  <c r="DO32" i="11"/>
  <c r="DO23" i="11"/>
  <c r="DO18" i="11"/>
  <c r="DO27" i="11"/>
  <c r="DO31" i="11"/>
  <c r="DO58" i="11"/>
  <c r="DO36" i="11"/>
  <c r="DO33" i="11"/>
  <c r="DO30" i="11"/>
  <c r="DO16" i="11"/>
  <c r="DO59" i="11"/>
  <c r="DO35" i="11"/>
  <c r="DO14" i="11"/>
  <c r="DO15" i="11"/>
  <c r="DO21" i="11"/>
  <c r="DO17" i="11"/>
  <c r="DO67" i="11"/>
  <c r="DO72" i="11"/>
  <c r="DO71" i="11"/>
  <c r="DO25" i="11"/>
  <c r="DO69" i="11"/>
  <c r="DO40" i="11"/>
  <c r="DO28" i="11"/>
  <c r="DO38" i="11"/>
  <c r="DO37" i="11"/>
  <c r="DO34" i="11"/>
  <c r="DO26" i="11"/>
  <c r="DO29" i="11"/>
  <c r="DO24" i="11"/>
  <c r="DO22" i="11"/>
  <c r="DO19" i="11"/>
  <c r="DO20" i="11"/>
  <c r="DO70" i="11"/>
  <c r="DP76" i="11"/>
  <c r="DP23" i="11"/>
  <c r="DP15" i="11"/>
  <c r="DP25" i="11"/>
  <c r="DP34" i="11"/>
  <c r="DP29" i="11"/>
  <c r="DP67" i="11"/>
  <c r="DP39" i="11"/>
  <c r="DP70" i="11"/>
  <c r="DP69" i="11"/>
  <c r="DP40" i="11"/>
  <c r="DP31" i="11"/>
  <c r="DP22" i="11"/>
  <c r="DP36" i="11"/>
  <c r="DP59" i="11"/>
  <c r="DP26" i="11"/>
  <c r="DP28" i="11"/>
  <c r="DP32" i="11"/>
  <c r="DP19" i="11"/>
  <c r="DP58" i="11"/>
  <c r="DP35" i="11"/>
  <c r="DP27" i="11"/>
  <c r="DP16" i="11"/>
  <c r="DP72" i="11"/>
  <c r="DQ76" i="11"/>
  <c r="DP38" i="11"/>
  <c r="DP71" i="11"/>
  <c r="DP37" i="11"/>
  <c r="DP14" i="11"/>
  <c r="DP30" i="11"/>
  <c r="DP24" i="11"/>
  <c r="DP18" i="11"/>
  <c r="DP17" i="11"/>
  <c r="DP33" i="11"/>
  <c r="DP20" i="11"/>
  <c r="DP21" i="11"/>
  <c r="DQ37" i="11"/>
  <c r="DQ38" i="11"/>
  <c r="DQ58" i="11"/>
  <c r="DQ34" i="11"/>
  <c r="DQ31" i="11"/>
  <c r="DQ23" i="11"/>
  <c r="DQ14" i="11"/>
  <c r="DQ18" i="11"/>
  <c r="DQ35" i="11"/>
  <c r="DQ30" i="11"/>
  <c r="DQ21" i="11"/>
  <c r="DQ67" i="11"/>
  <c r="DQ40" i="11"/>
  <c r="DQ72" i="11"/>
  <c r="DQ71" i="11"/>
  <c r="DQ70" i="11"/>
  <c r="DQ69" i="11"/>
  <c r="DQ59" i="11"/>
  <c r="DQ28" i="11"/>
  <c r="DQ39" i="11"/>
  <c r="DQ26" i="11"/>
  <c r="DQ25" i="11"/>
  <c r="DQ36" i="11"/>
  <c r="DQ33" i="11"/>
  <c r="DQ24" i="11"/>
  <c r="DQ22" i="11"/>
  <c r="DQ15" i="11"/>
  <c r="DQ29" i="11"/>
  <c r="DQ16" i="11"/>
  <c r="DQ19" i="11"/>
  <c r="DQ27" i="11"/>
  <c r="DQ32" i="11"/>
  <c r="DQ17" i="11"/>
  <c r="DQ20" i="11"/>
  <c r="DR76" i="11"/>
  <c r="DR59" i="11"/>
  <c r="DR32" i="11"/>
  <c r="DR37" i="11"/>
  <c r="DR27" i="11"/>
  <c r="DR36" i="11"/>
  <c r="DR18" i="11"/>
  <c r="DR40" i="11"/>
  <c r="DR31" i="11"/>
  <c r="DR69" i="11"/>
  <c r="DR33" i="11"/>
  <c r="DR24" i="11"/>
  <c r="DR14" i="11"/>
  <c r="DR70" i="11"/>
  <c r="DR29" i="11"/>
  <c r="DR35" i="11"/>
  <c r="DR34" i="11"/>
  <c r="DR28" i="11"/>
  <c r="DR17" i="11"/>
  <c r="DR16" i="11"/>
  <c r="DR38" i="11"/>
  <c r="DR30" i="11"/>
  <c r="DR23" i="11"/>
  <c r="DR71" i="11"/>
  <c r="DR21" i="11"/>
  <c r="DR19" i="11"/>
  <c r="DR72" i="11"/>
  <c r="DR39" i="11"/>
  <c r="DR15" i="11"/>
  <c r="DR22" i="11"/>
  <c r="DR20" i="11"/>
  <c r="DR67" i="11"/>
  <c r="DR58" i="11"/>
  <c r="DR26" i="11"/>
  <c r="DS76" i="11"/>
  <c r="DR25" i="11"/>
  <c r="DS15" i="11"/>
  <c r="DS69" i="11"/>
  <c r="DS39" i="11"/>
  <c r="DS27" i="11"/>
  <c r="DS17" i="11"/>
  <c r="DS40" i="11"/>
  <c r="DS25" i="11"/>
  <c r="DS28" i="11"/>
  <c r="DS24" i="11"/>
  <c r="DS19" i="11"/>
  <c r="DS38" i="11"/>
  <c r="DS18" i="11"/>
  <c r="DS31" i="11"/>
  <c r="DS14" i="11"/>
  <c r="DS22" i="11"/>
  <c r="DS26" i="11"/>
  <c r="DS36" i="11"/>
  <c r="DS71" i="11"/>
  <c r="DS34" i="11"/>
  <c r="DS29" i="11"/>
  <c r="DT76" i="11"/>
  <c r="DS32" i="11"/>
  <c r="DS23" i="11"/>
  <c r="DS72" i="11"/>
  <c r="DS35" i="11"/>
  <c r="DS16" i="11"/>
  <c r="DS33" i="11"/>
  <c r="DS20" i="11"/>
  <c r="DS70" i="11"/>
  <c r="DS59" i="11"/>
  <c r="DS37" i="11"/>
  <c r="DS21" i="11"/>
  <c r="DS30" i="11"/>
  <c r="DU76" i="11"/>
  <c r="DS58" i="11"/>
  <c r="DS67" i="11"/>
  <c r="DU36" i="11"/>
  <c r="DT24" i="11"/>
  <c r="DT25" i="11"/>
  <c r="DT72" i="11"/>
  <c r="DT40" i="11"/>
  <c r="DT33" i="11"/>
  <c r="DT70" i="11"/>
  <c r="DT20" i="11"/>
  <c r="DT29" i="11"/>
  <c r="DT67" i="11"/>
  <c r="DT30" i="11"/>
  <c r="DT59" i="11"/>
  <c r="DT26" i="11"/>
  <c r="DT32" i="11"/>
  <c r="DT22" i="11"/>
  <c r="DT18" i="11"/>
  <c r="DT37" i="11"/>
  <c r="DT28" i="11"/>
  <c r="DT14" i="11"/>
  <c r="DT23" i="11"/>
  <c r="DT27" i="11"/>
  <c r="DT17" i="11"/>
  <c r="DT71" i="11"/>
  <c r="DT35" i="11"/>
  <c r="DT16" i="11"/>
  <c r="DT38" i="11"/>
  <c r="DT19" i="11"/>
  <c r="DT34" i="11"/>
  <c r="DT36" i="11"/>
  <c r="DT69" i="11"/>
  <c r="DT39" i="11"/>
  <c r="DT15" i="11"/>
  <c r="DT31" i="11"/>
  <c r="DT21" i="11"/>
  <c r="DT58" i="11"/>
  <c r="DU67" i="11"/>
  <c r="DV72" i="11"/>
  <c r="DV59" i="11"/>
  <c r="DV40" i="11"/>
  <c r="DV36" i="11"/>
  <c r="DV15" i="11"/>
  <c r="DU39" i="11"/>
  <c r="DV76" i="11"/>
  <c r="DV26" i="11"/>
  <c r="DV23" i="11"/>
  <c r="DV29" i="11"/>
  <c r="DV32" i="11"/>
  <c r="DV17" i="11"/>
  <c r="DU71" i="11"/>
  <c r="DU19" i="11"/>
  <c r="DU15" i="11"/>
  <c r="DU29" i="11"/>
  <c r="DU59" i="11"/>
  <c r="DV16" i="11"/>
  <c r="DV34" i="11"/>
  <c r="DV30" i="11"/>
  <c r="DV19" i="11"/>
  <c r="DU24" i="11"/>
  <c r="DU27" i="11"/>
  <c r="DU72" i="11"/>
  <c r="DU26" i="11"/>
  <c r="DU17" i="11"/>
  <c r="DU33" i="11"/>
  <c r="DV27" i="11"/>
  <c r="DV35" i="11"/>
  <c r="DU40" i="11"/>
  <c r="DU38" i="11"/>
  <c r="DU37" i="11"/>
  <c r="DU58" i="11"/>
  <c r="DW76" i="11"/>
  <c r="DV37" i="11"/>
  <c r="DU31" i="11"/>
  <c r="DU22" i="11"/>
  <c r="DU23" i="11"/>
  <c r="DU21" i="11"/>
  <c r="DU70" i="11"/>
  <c r="DU30" i="11"/>
  <c r="DU69" i="11"/>
  <c r="DU18" i="11"/>
  <c r="DV21" i="11"/>
  <c r="DU25" i="11"/>
  <c r="DU32" i="11"/>
  <c r="DU20" i="11"/>
  <c r="DU34" i="11"/>
  <c r="DU14" i="11"/>
  <c r="DU28" i="11"/>
  <c r="DU35" i="11"/>
  <c r="DU16" i="11"/>
  <c r="DV18" i="11"/>
  <c r="DV31" i="11"/>
  <c r="DV22" i="11"/>
  <c r="DV67" i="11"/>
  <c r="DV69" i="11"/>
  <c r="DV14" i="11"/>
  <c r="DV58" i="11"/>
  <c r="DV33" i="11"/>
  <c r="DV70" i="11"/>
  <c r="DV28" i="11"/>
  <c r="DV39" i="11"/>
  <c r="DV25" i="11"/>
  <c r="DV20" i="11"/>
  <c r="DV71" i="11"/>
  <c r="DV38" i="11"/>
  <c r="DV24" i="11"/>
  <c r="DW39" i="11"/>
  <c r="DW27" i="11"/>
  <c r="DW14" i="11"/>
  <c r="DW17" i="11"/>
  <c r="DW25" i="11"/>
  <c r="DW19" i="11"/>
  <c r="DW33" i="11"/>
  <c r="DW67" i="11"/>
  <c r="DW69" i="11"/>
  <c r="DW28" i="11"/>
  <c r="DW26" i="11"/>
  <c r="DW16" i="11"/>
  <c r="DW24" i="11"/>
  <c r="DW18" i="11"/>
  <c r="DW32" i="11"/>
  <c r="DW58" i="11"/>
  <c r="DW22" i="11"/>
  <c r="DW72" i="11"/>
  <c r="DW70" i="11"/>
  <c r="DW59" i="11"/>
  <c r="DW36" i="11"/>
  <c r="DW38" i="11"/>
  <c r="DW34" i="11"/>
  <c r="DW30" i="11"/>
  <c r="DW15" i="11"/>
  <c r="DW37" i="11"/>
  <c r="DW40" i="11"/>
  <c r="DW29" i="11"/>
  <c r="DW31" i="11"/>
  <c r="DW20" i="11"/>
  <c r="DW23" i="11"/>
  <c r="DW35" i="11"/>
  <c r="DW71" i="11"/>
  <c r="DX17" i="11"/>
  <c r="DX67" i="11"/>
  <c r="DX70" i="11"/>
  <c r="DX33" i="11"/>
  <c r="DX18" i="11"/>
  <c r="DX15" i="11"/>
  <c r="DX58" i="11"/>
  <c r="DX24" i="11"/>
  <c r="DX21" i="11"/>
  <c r="DX71" i="11"/>
  <c r="DX25" i="11"/>
  <c r="DX30" i="11"/>
  <c r="DX14" i="11"/>
  <c r="DX59" i="11"/>
  <c r="DX35" i="11"/>
  <c r="DX31" i="11"/>
  <c r="DX20" i="11"/>
  <c r="DX29" i="11"/>
  <c r="DX22" i="11"/>
  <c r="DY76" i="11"/>
  <c r="DX27" i="11"/>
  <c r="DX16" i="11"/>
  <c r="DX72" i="11"/>
  <c r="DX26" i="11"/>
  <c r="DX32" i="11"/>
  <c r="DX69" i="11"/>
  <c r="DX40" i="11"/>
  <c r="DX39" i="11"/>
  <c r="DX38" i="11"/>
  <c r="DX37" i="11"/>
  <c r="DX36" i="11"/>
  <c r="DX34" i="11"/>
  <c r="DX23" i="11"/>
  <c r="DX19" i="11"/>
  <c r="DX76" i="11"/>
  <c r="DX28" i="11"/>
  <c r="DW21" i="11"/>
  <c r="DY69" i="11"/>
  <c r="DY29" i="11"/>
  <c r="DY37" i="11"/>
  <c r="DY27" i="11"/>
  <c r="DY16" i="11"/>
  <c r="DY59" i="11"/>
  <c r="DY36" i="11"/>
  <c r="DY14" i="11"/>
  <c r="DY33" i="11"/>
  <c r="DY21" i="11"/>
  <c r="DY38" i="11"/>
  <c r="DY20" i="11"/>
  <c r="DY67" i="11"/>
  <c r="DY39" i="11"/>
  <c r="DY30" i="11"/>
  <c r="DY22" i="11"/>
  <c r="DY40" i="11"/>
  <c r="DY32" i="11"/>
  <c r="DY58" i="11"/>
  <c r="DY34" i="11"/>
  <c r="DY19" i="11"/>
  <c r="DY26" i="11"/>
  <c r="DY28" i="11"/>
  <c r="DY24" i="11"/>
  <c r="DY15" i="11"/>
  <c r="DY31" i="11"/>
  <c r="DY72" i="11"/>
  <c r="DY35" i="11"/>
  <c r="DY25" i="11"/>
  <c r="DY23" i="11"/>
  <c r="DY71" i="11"/>
  <c r="DY18" i="11"/>
  <c r="DY17" i="11"/>
  <c r="DZ76" i="11"/>
  <c r="DY70" i="11"/>
  <c r="DZ21" i="11"/>
  <c r="DZ70" i="11"/>
  <c r="DZ69" i="11"/>
  <c r="DZ40" i="11"/>
  <c r="DZ36" i="11"/>
  <c r="DZ25" i="11"/>
  <c r="DZ33" i="11"/>
  <c r="DZ18" i="11"/>
  <c r="DZ30" i="11"/>
  <c r="DZ38" i="11"/>
  <c r="DZ27" i="11"/>
  <c r="DZ17" i="11"/>
  <c r="DZ28" i="11"/>
  <c r="DZ23" i="11"/>
  <c r="DZ67" i="11"/>
  <c r="DZ71" i="11"/>
  <c r="DZ39" i="11"/>
  <c r="DZ35" i="11"/>
  <c r="DZ31" i="11"/>
  <c r="DZ29" i="11"/>
  <c r="DZ20" i="11"/>
  <c r="DZ24" i="11"/>
  <c r="DZ58" i="11"/>
  <c r="EA76" i="11"/>
  <c r="DZ72" i="11"/>
  <c r="DZ34" i="11"/>
  <c r="DZ16" i="11"/>
  <c r="DZ15" i="11"/>
  <c r="DZ14" i="11"/>
  <c r="DZ26" i="11"/>
  <c r="DZ59" i="11"/>
  <c r="DZ37" i="11"/>
  <c r="DZ32" i="11"/>
  <c r="DZ22" i="11"/>
  <c r="DZ19" i="11"/>
  <c r="EA70" i="11"/>
  <c r="EA58" i="11"/>
  <c r="EA38" i="11"/>
  <c r="EA26" i="11"/>
  <c r="EA35" i="11"/>
  <c r="EA32" i="11"/>
  <c r="EA24" i="11"/>
  <c r="EA15" i="11"/>
  <c r="EA17" i="11"/>
  <c r="EA72" i="11"/>
  <c r="EA59" i="11"/>
  <c r="EA39" i="11"/>
  <c r="EA37" i="11"/>
  <c r="EA34" i="11"/>
  <c r="EA25" i="11"/>
  <c r="EA21" i="11"/>
  <c r="EA14" i="11"/>
  <c r="EA27" i="11"/>
  <c r="EA69" i="11"/>
  <c r="EA31" i="11"/>
  <c r="EA29" i="11"/>
  <c r="EA28" i="11"/>
  <c r="EA30" i="11"/>
  <c r="EA23" i="11"/>
  <c r="EA18" i="11"/>
  <c r="EA22" i="11"/>
  <c r="EA19" i="11"/>
  <c r="EA16" i="11"/>
  <c r="EA67" i="11"/>
  <c r="EA71" i="11"/>
  <c r="EA40" i="11"/>
  <c r="EA33" i="11"/>
  <c r="EA20" i="11"/>
  <c r="EA36" i="11"/>
  <c r="EB76" i="11"/>
  <c r="EB36" i="11"/>
  <c r="EB29" i="11"/>
  <c r="EB33" i="11"/>
  <c r="EB32" i="11"/>
  <c r="EB30" i="11"/>
  <c r="EB17" i="11"/>
  <c r="EB18" i="11"/>
  <c r="EB20" i="11"/>
  <c r="EB38" i="11"/>
  <c r="EB34" i="11"/>
  <c r="EB14" i="11"/>
  <c r="EB27" i="11"/>
  <c r="EB24" i="11"/>
  <c r="EB19" i="11"/>
  <c r="EB21" i="11"/>
  <c r="EB67" i="11"/>
  <c r="EB72" i="11"/>
  <c r="EB37" i="11"/>
  <c r="EB70" i="11"/>
  <c r="EB69" i="11"/>
  <c r="EB26" i="11"/>
  <c r="EB23" i="11"/>
  <c r="EB22" i="11"/>
  <c r="EB15" i="11"/>
  <c r="EB59" i="11"/>
  <c r="EB58" i="11"/>
  <c r="EB40" i="11"/>
  <c r="EB39" i="11"/>
  <c r="EB28" i="11"/>
  <c r="EB25" i="11"/>
  <c r="EB35" i="11"/>
  <c r="EB31" i="11"/>
  <c r="EB16" i="11"/>
  <c r="EB71" i="11"/>
  <c r="EC76" i="11"/>
  <c r="EC67" i="11"/>
  <c r="EC70" i="11"/>
  <c r="EC59" i="11"/>
  <c r="EC36" i="11"/>
  <c r="EC25" i="11"/>
  <c r="EC29" i="11"/>
  <c r="EC69" i="11"/>
  <c r="EC40" i="11"/>
  <c r="EC24" i="11"/>
  <c r="EC32" i="11"/>
  <c r="EC31" i="11"/>
  <c r="EC33" i="11"/>
  <c r="EC23" i="11"/>
  <c r="EC17" i="11"/>
  <c r="EC19" i="11"/>
  <c r="EC39" i="11"/>
  <c r="EC28" i="11"/>
  <c r="EC34" i="11"/>
  <c r="EC30" i="11"/>
  <c r="EC20" i="11"/>
  <c r="EC71" i="11"/>
  <c r="EC16" i="11"/>
  <c r="EC22" i="11"/>
  <c r="EC72" i="11"/>
  <c r="EC38" i="11"/>
  <c r="EC26" i="11"/>
  <c r="EC35" i="11"/>
  <c r="EC58" i="11"/>
  <c r="EC27" i="11"/>
  <c r="EC18" i="11"/>
  <c r="EC14" i="11"/>
  <c r="EC21" i="11"/>
  <c r="EC15" i="11"/>
  <c r="EC37" i="11"/>
  <c r="ED76" i="11"/>
  <c r="EE76" i="11"/>
  <c r="ED27" i="11"/>
  <c r="ED59" i="11"/>
  <c r="ED28" i="11"/>
  <c r="ED70" i="11"/>
  <c r="ED37" i="11"/>
  <c r="ED39" i="11"/>
  <c r="ED30" i="11"/>
  <c r="ED21" i="11"/>
  <c r="ED17" i="11"/>
  <c r="ED69" i="11"/>
  <c r="ED36" i="11"/>
  <c r="ED16" i="11"/>
  <c r="ED40" i="11"/>
  <c r="ED31" i="11"/>
  <c r="ED67" i="11"/>
  <c r="ED25" i="11"/>
  <c r="ED20" i="11"/>
  <c r="ED32" i="11"/>
  <c r="ED35" i="11"/>
  <c r="ED33" i="11"/>
  <c r="ED71" i="11"/>
  <c r="ED58" i="11"/>
  <c r="ED38" i="11"/>
  <c r="ED14" i="11"/>
  <c r="ED29" i="11"/>
  <c r="ED23" i="11"/>
  <c r="ED18" i="11"/>
  <c r="ED15" i="11"/>
  <c r="ED72" i="11"/>
  <c r="ED26" i="11"/>
  <c r="ED19" i="11"/>
  <c r="ED34" i="11"/>
  <c r="ED22" i="11"/>
  <c r="ED24" i="11"/>
  <c r="EE29" i="11"/>
  <c r="EE27" i="11"/>
  <c r="EE31" i="11"/>
  <c r="EE21" i="11"/>
  <c r="EE58" i="11"/>
  <c r="EE25" i="11"/>
  <c r="EE39" i="11"/>
  <c r="EE70" i="11"/>
  <c r="EE28" i="11"/>
  <c r="EE16" i="11"/>
  <c r="EE20" i="11"/>
  <c r="EE17" i="11"/>
  <c r="EE35" i="11"/>
  <c r="EE30" i="11"/>
  <c r="EE40" i="11"/>
  <c r="EE72" i="11"/>
  <c r="EE14" i="11"/>
  <c r="EE38" i="11"/>
  <c r="EE18" i="11"/>
  <c r="EE59" i="11"/>
  <c r="EE37" i="11"/>
  <c r="EE24" i="11"/>
  <c r="EE67" i="11"/>
  <c r="EE36" i="11"/>
  <c r="EE15" i="11"/>
  <c r="EE32" i="11"/>
  <c r="EE19" i="11"/>
  <c r="EE34" i="11"/>
  <c r="EE22" i="11"/>
  <c r="EE69" i="11"/>
  <c r="EE23" i="11"/>
  <c r="EE33" i="11"/>
  <c r="EE26" i="11"/>
  <c r="EF76" i="11"/>
  <c r="EE71" i="11"/>
  <c r="EF33" i="11"/>
  <c r="EF19" i="11"/>
  <c r="EF67" i="11"/>
  <c r="EF72" i="11"/>
  <c r="EF71" i="11"/>
  <c r="EF69" i="11"/>
  <c r="EF40" i="11"/>
  <c r="EF29" i="11"/>
  <c r="EF38" i="11"/>
  <c r="EF35" i="11"/>
  <c r="EF32" i="11"/>
  <c r="EF23" i="11"/>
  <c r="EF21" i="11"/>
  <c r="EF58" i="11"/>
  <c r="EF16" i="11"/>
  <c r="EF59" i="11"/>
  <c r="EF25" i="11"/>
  <c r="EF26" i="11"/>
  <c r="EF27" i="11"/>
  <c r="EF20" i="11"/>
  <c r="EF17" i="11"/>
  <c r="EG35" i="11"/>
  <c r="EG32" i="11"/>
  <c r="EG20" i="11"/>
  <c r="EG31" i="11"/>
  <c r="EG18" i="11"/>
  <c r="EG59" i="11"/>
  <c r="EG29" i="11"/>
  <c r="EG23" i="11"/>
  <c r="EG14" i="11"/>
  <c r="EG19" i="11"/>
  <c r="EG15" i="11"/>
  <c r="EG22" i="11"/>
  <c r="EG17" i="11"/>
  <c r="EG67" i="11"/>
  <c r="EG72" i="11"/>
  <c r="EG70" i="11"/>
  <c r="EG71" i="11"/>
  <c r="EG69" i="11"/>
  <c r="EG38" i="11"/>
  <c r="EG58" i="11"/>
  <c r="EG40" i="11"/>
  <c r="EH76" i="11"/>
  <c r="EG28" i="11"/>
  <c r="EG30" i="11"/>
  <c r="EF37" i="11"/>
  <c r="EF15" i="11"/>
  <c r="EG39" i="11"/>
  <c r="EG36" i="11"/>
  <c r="EG27" i="11"/>
  <c r="EG25" i="11"/>
  <c r="EG37" i="11"/>
  <c r="EG34" i="11"/>
  <c r="EG16" i="11"/>
  <c r="EF31" i="11"/>
  <c r="EF14" i="11"/>
  <c r="EF28" i="11"/>
  <c r="EF39" i="11"/>
  <c r="EF18" i="11"/>
  <c r="EF24" i="11"/>
  <c r="EF34" i="11"/>
  <c r="EF22" i="11"/>
  <c r="EF70" i="11"/>
  <c r="EF30" i="11"/>
  <c r="EF36" i="11"/>
  <c r="EG76" i="11"/>
  <c r="EH35" i="11"/>
  <c r="EH37" i="11"/>
  <c r="EH33" i="11"/>
  <c r="EH59" i="11"/>
  <c r="EH40" i="11"/>
  <c r="EG24" i="11"/>
  <c r="EH25" i="11"/>
  <c r="EH70" i="11"/>
  <c r="EH39" i="11"/>
  <c r="EH71" i="11"/>
  <c r="EH32" i="11"/>
  <c r="EH23" i="11"/>
  <c r="EH17" i="11"/>
  <c r="EH30" i="11"/>
  <c r="EH58" i="11"/>
  <c r="EH21" i="11"/>
  <c r="EG21" i="11"/>
  <c r="EH26" i="11"/>
  <c r="EH22" i="11"/>
  <c r="EH34" i="11"/>
  <c r="EH24" i="11"/>
  <c r="EH27" i="11"/>
  <c r="EH19" i="11"/>
  <c r="EH72" i="11"/>
  <c r="EG26" i="11"/>
  <c r="EH67" i="11"/>
  <c r="EH69" i="11"/>
  <c r="EH38" i="11"/>
  <c r="EH14" i="11"/>
  <c r="EH20" i="11"/>
  <c r="EH28" i="11"/>
  <c r="EH16" i="11"/>
  <c r="EH36" i="11"/>
  <c r="EH15" i="11"/>
  <c r="EH31" i="11"/>
  <c r="EG33" i="11"/>
  <c r="EH18" i="11"/>
  <c r="EH29" i="11"/>
  <c r="T76" i="11"/>
  <c r="EI72" i="11"/>
  <c r="EI71" i="11"/>
  <c r="EI70" i="11"/>
  <c r="EI69" i="11"/>
  <c r="EI59" i="11"/>
  <c r="EI58" i="11"/>
  <c r="EI40" i="11"/>
  <c r="EI39" i="11"/>
  <c r="EI28" i="11"/>
  <c r="EI30" i="11"/>
  <c r="EI38" i="11"/>
  <c r="EI36" i="11"/>
  <c r="EI37" i="11"/>
  <c r="EI14" i="11"/>
  <c r="EI35" i="11"/>
  <c r="EI29" i="11"/>
  <c r="EI34" i="11"/>
  <c r="EI31" i="11"/>
  <c r="EI16" i="11"/>
  <c r="EI18" i="11"/>
  <c r="EI21" i="11"/>
  <c r="EI19" i="11"/>
  <c r="EI17" i="11"/>
  <c r="EI15" i="11"/>
  <c r="EI27" i="11"/>
  <c r="EI76" i="11"/>
  <c r="EJ70" i="11"/>
  <c r="EJ71" i="11"/>
  <c r="EJ59" i="11"/>
  <c r="EJ39" i="11"/>
  <c r="EJ14" i="11"/>
  <c r="EJ37" i="11"/>
  <c r="EJ28" i="11"/>
  <c r="EJ30" i="11"/>
  <c r="EJ16" i="11"/>
  <c r="EK76" i="11"/>
  <c r="EJ23" i="11"/>
  <c r="EJ15" i="11"/>
  <c r="EI20" i="11"/>
  <c r="EI32" i="11"/>
  <c r="EJ19" i="11"/>
  <c r="EJ58" i="11"/>
  <c r="EJ29" i="11"/>
  <c r="EJ25" i="11"/>
  <c r="EJ32" i="11"/>
  <c r="EJ21" i="11"/>
  <c r="EI25" i="11"/>
  <c r="EJ76" i="11"/>
  <c r="EI33" i="11"/>
  <c r="EI26" i="11"/>
  <c r="EI67" i="11"/>
  <c r="EI22" i="11"/>
  <c r="EI23" i="11"/>
  <c r="EI24" i="11"/>
  <c r="EJ24" i="11"/>
  <c r="EJ17" i="11"/>
  <c r="EJ36" i="11"/>
  <c r="EJ31" i="11"/>
  <c r="EJ67" i="11"/>
  <c r="EJ26" i="11"/>
  <c r="EJ35" i="11"/>
  <c r="EJ18" i="11"/>
  <c r="EJ72" i="11"/>
  <c r="EJ69" i="11"/>
  <c r="EJ40" i="11"/>
  <c r="EJ38" i="11"/>
  <c r="EJ34" i="11"/>
  <c r="EJ22" i="11"/>
  <c r="EK72" i="11"/>
  <c r="EK70" i="11"/>
  <c r="EK71" i="11"/>
  <c r="EK69" i="11"/>
  <c r="EK59" i="11"/>
  <c r="EK58" i="11"/>
  <c r="EK40" i="11"/>
  <c r="EK39" i="11"/>
  <c r="EK38" i="11"/>
  <c r="EK28" i="11"/>
  <c r="EK37" i="11"/>
  <c r="EK36" i="11"/>
  <c r="EK32" i="11"/>
  <c r="EK30" i="11"/>
  <c r="EK22" i="11"/>
  <c r="EK18" i="11"/>
  <c r="EK17" i="11"/>
  <c r="EK24" i="11"/>
  <c r="EK19" i="11"/>
  <c r="EK15" i="11"/>
  <c r="EK29" i="11"/>
  <c r="EK27" i="11"/>
  <c r="EK35" i="11"/>
  <c r="EK34" i="11"/>
  <c r="EK33" i="11"/>
  <c r="EK31" i="11"/>
  <c r="EK14" i="11"/>
  <c r="EK23" i="11"/>
  <c r="EK20" i="11"/>
  <c r="EK26" i="11"/>
  <c r="EK16" i="11"/>
  <c r="EK21" i="11"/>
  <c r="EK25" i="11"/>
  <c r="EJ20" i="11"/>
  <c r="EJ33" i="11"/>
  <c r="EJ27" i="11"/>
  <c r="EK67" i="11"/>
  <c r="EL37" i="11"/>
  <c r="EL32" i="11"/>
  <c r="EL58" i="11"/>
  <c r="EL27" i="11"/>
  <c r="EL26" i="11"/>
  <c r="EL30" i="11"/>
  <c r="EL16" i="11"/>
  <c r="EL71" i="11"/>
  <c r="EL29" i="11"/>
  <c r="EL35" i="11"/>
  <c r="EL24" i="11"/>
  <c r="EL67" i="11"/>
  <c r="EL70" i="11"/>
  <c r="EL28" i="11"/>
  <c r="EL34" i="11"/>
  <c r="EL17" i="11"/>
  <c r="EL19" i="11"/>
  <c r="EL38" i="11"/>
  <c r="EL20" i="11"/>
  <c r="EL23" i="11"/>
  <c r="EL72" i="11"/>
  <c r="EL39" i="11"/>
  <c r="EL14" i="11"/>
  <c r="EM76" i="11"/>
  <c r="EL18" i="11"/>
  <c r="EL40" i="11"/>
  <c r="EL33" i="11"/>
  <c r="EL22" i="11"/>
  <c r="EL59" i="11"/>
  <c r="EL36" i="11"/>
  <c r="EL31" i="11"/>
  <c r="EL69" i="11"/>
  <c r="EL25" i="11"/>
  <c r="EL21" i="11"/>
  <c r="EL15" i="11"/>
  <c r="EL76" i="11"/>
  <c r="EM26" i="11"/>
  <c r="EM20" i="11"/>
  <c r="EM35" i="11"/>
  <c r="EM30" i="11"/>
  <c r="EM15" i="11"/>
  <c r="EM39" i="11"/>
  <c r="EM33" i="11"/>
  <c r="EM22" i="11"/>
  <c r="EM67" i="11"/>
  <c r="EM36" i="11"/>
  <c r="EM32" i="11"/>
  <c r="EM21" i="11"/>
  <c r="EM70" i="11"/>
  <c r="EM27" i="11"/>
  <c r="EM14" i="11"/>
  <c r="EM69" i="11"/>
  <c r="EM38" i="11"/>
  <c r="EM34" i="11"/>
  <c r="EM23" i="11"/>
  <c r="EM72" i="11"/>
  <c r="EM40" i="11"/>
  <c r="EM31" i="11"/>
  <c r="EM18" i="11"/>
  <c r="EM71" i="11"/>
  <c r="EM28" i="11"/>
  <c r="EM29" i="11"/>
  <c r="EM17" i="11"/>
  <c r="EM58" i="11"/>
  <c r="EM25" i="11"/>
  <c r="EM24" i="11"/>
  <c r="EM16" i="11"/>
  <c r="EM37" i="11"/>
  <c r="EM59" i="11"/>
  <c r="EM19" i="11"/>
  <c r="EN72" i="11"/>
  <c r="EN71" i="11"/>
  <c r="EN59" i="11"/>
  <c r="EN40" i="11"/>
  <c r="EN26" i="11"/>
  <c r="EN27" i="11"/>
  <c r="EN36" i="11"/>
  <c r="EN35" i="11"/>
  <c r="EN67" i="11"/>
  <c r="EN14" i="11"/>
  <c r="EN32" i="11"/>
  <c r="EN31" i="11"/>
  <c r="EN30" i="11"/>
  <c r="EN24" i="11"/>
  <c r="EN21" i="11"/>
  <c r="EN19" i="11"/>
  <c r="EN33" i="11"/>
  <c r="EN70" i="11"/>
  <c r="EN69" i="11"/>
  <c r="EN58" i="11"/>
  <c r="EN39" i="11"/>
  <c r="EN38" i="11"/>
  <c r="EN37" i="11"/>
  <c r="EN25" i="11"/>
  <c r="EN34" i="11"/>
  <c r="EN28" i="11"/>
  <c r="EN29" i="11"/>
  <c r="EN23" i="11"/>
  <c r="EN18" i="11"/>
  <c r="EN16" i="11"/>
  <c r="EN22" i="11"/>
  <c r="EN17" i="11"/>
  <c r="EN20" i="11"/>
  <c r="EN15" i="11"/>
  <c r="EN76" i="11"/>
  <c r="EO76" i="11"/>
  <c r="EO30" i="11"/>
  <c r="EO18" i="11"/>
  <c r="EO34" i="11"/>
  <c r="EO21" i="11"/>
  <c r="EO29" i="11"/>
  <c r="EO16" i="11"/>
  <c r="EO69" i="11"/>
  <c r="EO70" i="11"/>
  <c r="EO36" i="11"/>
  <c r="EO32" i="11"/>
  <c r="EO59" i="11"/>
  <c r="EO26" i="11"/>
  <c r="EO39" i="11"/>
  <c r="EO24" i="11"/>
  <c r="EO14" i="11"/>
  <c r="EO20" i="11"/>
  <c r="EO37" i="11"/>
  <c r="EO28" i="11"/>
  <c r="EO25" i="11"/>
  <c r="EO19" i="11"/>
  <c r="EO67" i="11"/>
  <c r="EO40" i="11"/>
  <c r="EO27" i="11"/>
  <c r="EO15" i="11"/>
  <c r="EO22" i="11"/>
  <c r="EO72" i="11"/>
  <c r="EO33" i="11"/>
  <c r="EO17" i="11"/>
  <c r="EO71" i="11"/>
  <c r="EO58" i="11"/>
  <c r="EO35" i="11"/>
  <c r="EO31" i="11"/>
  <c r="EP76" i="11"/>
  <c r="EO38" i="11"/>
  <c r="EO23" i="11"/>
  <c r="EP38" i="11"/>
  <c r="EP39" i="11"/>
  <c r="EP71" i="11"/>
  <c r="EP14" i="11"/>
  <c r="EP26" i="11"/>
  <c r="EP22" i="11"/>
  <c r="EP20" i="11"/>
  <c r="EP69" i="11"/>
  <c r="EP40" i="11"/>
  <c r="EP33" i="11"/>
  <c r="EP31" i="11"/>
  <c r="EP15" i="11"/>
  <c r="EP24" i="11"/>
  <c r="EP70" i="11"/>
  <c r="EP23" i="11"/>
  <c r="EP27" i="11"/>
  <c r="EP58" i="11"/>
  <c r="EP37" i="11"/>
  <c r="EP30" i="11"/>
  <c r="EP21" i="11"/>
  <c r="EP19" i="11"/>
  <c r="EP72" i="11"/>
  <c r="EQ76" i="11"/>
  <c r="EP59" i="11"/>
  <c r="EP25" i="11"/>
  <c r="EP29" i="11"/>
  <c r="EP18" i="11"/>
  <c r="EP32" i="11"/>
  <c r="EP34" i="11"/>
  <c r="EP35" i="11"/>
  <c r="EP36" i="11"/>
  <c r="EP67" i="11"/>
  <c r="EP16" i="11"/>
  <c r="EP28" i="11"/>
  <c r="EP17" i="11"/>
  <c r="EQ23" i="11"/>
  <c r="EQ36" i="11"/>
  <c r="EQ30" i="11"/>
  <c r="EQ39" i="11"/>
  <c r="EQ15" i="11"/>
  <c r="EQ18" i="11"/>
  <c r="EQ16" i="11"/>
  <c r="EQ59" i="11"/>
  <c r="EQ37" i="11"/>
  <c r="EQ72" i="11"/>
  <c r="EQ34" i="11"/>
  <c r="EQ32" i="11"/>
  <c r="EQ14" i="11"/>
  <c r="EQ19" i="11"/>
  <c r="EQ40" i="11"/>
  <c r="EQ31" i="11"/>
  <c r="EQ24" i="11"/>
  <c r="EQ69" i="11"/>
  <c r="EQ28" i="11"/>
  <c r="EQ58" i="11"/>
  <c r="EQ67" i="11"/>
  <c r="EQ25" i="11"/>
  <c r="EQ70" i="11"/>
  <c r="EQ33" i="11"/>
  <c r="EQ17" i="11"/>
  <c r="EQ38" i="11"/>
  <c r="EQ35" i="11"/>
  <c r="EQ71" i="11"/>
  <c r="EQ22" i="11"/>
  <c r="EQ20" i="11"/>
  <c r="EQ29" i="11"/>
  <c r="EQ27" i="11"/>
  <c r="EQ21" i="11"/>
  <c r="ER76" i="11"/>
  <c r="ER70" i="11"/>
  <c r="ER28" i="11"/>
  <c r="ER29" i="11"/>
  <c r="ER22" i="11"/>
  <c r="ER25" i="11"/>
  <c r="ER26" i="11"/>
  <c r="ER72" i="11"/>
  <c r="ER71" i="11"/>
  <c r="ER39" i="11"/>
  <c r="ER35" i="11"/>
  <c r="ER58" i="11"/>
  <c r="ER37" i="11"/>
  <c r="ER32" i="11"/>
  <c r="ER40" i="11"/>
  <c r="ER34" i="11"/>
  <c r="ER18" i="11"/>
  <c r="ER59" i="11"/>
  <c r="ER17" i="11"/>
  <c r="ER16" i="11"/>
  <c r="ER67" i="11"/>
  <c r="ES76" i="11"/>
  <c r="EQ26" i="11"/>
  <c r="ER38" i="11"/>
  <c r="ER33" i="11"/>
  <c r="ER36" i="11"/>
  <c r="ER24" i="11"/>
  <c r="ER27" i="11"/>
  <c r="ER30" i="11"/>
  <c r="ER69" i="11"/>
  <c r="ER14" i="11"/>
  <c r="ER31" i="11"/>
  <c r="ER23" i="11"/>
  <c r="ER20" i="11"/>
  <c r="ER21" i="11"/>
  <c r="ER19" i="11"/>
  <c r="ER15" i="11"/>
  <c r="ES16" i="11"/>
  <c r="ES33" i="11"/>
  <c r="ES58" i="11"/>
  <c r="ES18" i="11"/>
  <c r="ES20" i="11"/>
  <c r="ES38" i="11"/>
  <c r="ET23" i="11"/>
  <c r="ET34" i="11"/>
  <c r="ET72" i="11"/>
  <c r="ET59" i="11"/>
  <c r="ET37" i="11"/>
  <c r="ET29" i="11"/>
  <c r="ET18" i="11"/>
  <c r="ET67" i="11"/>
  <c r="ET71" i="11"/>
  <c r="ET38" i="11"/>
  <c r="ET35" i="11"/>
  <c r="ET24" i="11"/>
  <c r="ET21" i="11"/>
  <c r="ET40" i="11"/>
  <c r="ET19" i="11"/>
  <c r="ET30" i="11"/>
  <c r="ET27" i="11"/>
  <c r="ET33" i="11"/>
  <c r="ET20" i="11"/>
  <c r="ET22" i="11"/>
  <c r="ET36" i="11"/>
  <c r="ET31" i="11"/>
  <c r="ET15" i="11"/>
  <c r="ET69" i="11"/>
  <c r="ET26" i="11"/>
  <c r="ET32" i="11"/>
  <c r="ET17" i="11"/>
  <c r="EU76" i="11"/>
  <c r="ET28" i="11"/>
  <c r="ES26" i="11"/>
  <c r="ES34" i="11"/>
  <c r="ES36" i="11"/>
  <c r="ES25" i="11"/>
  <c r="ES71" i="11"/>
  <c r="ES21" i="11"/>
  <c r="ES27" i="11"/>
  <c r="ES15" i="11"/>
  <c r="ES24" i="11"/>
  <c r="ES67" i="11"/>
  <c r="ES32" i="11"/>
  <c r="ES72" i="11"/>
  <c r="ES35" i="11"/>
  <c r="ES37" i="11"/>
  <c r="ES14" i="11"/>
  <c r="ES39" i="11"/>
  <c r="ET76" i="11"/>
  <c r="ES17" i="11"/>
  <c r="ES69" i="11"/>
  <c r="ES29" i="11"/>
  <c r="ES30" i="11"/>
  <c r="ES31" i="11"/>
  <c r="ES23" i="11"/>
  <c r="ES19" i="11"/>
  <c r="ES22" i="11"/>
  <c r="ES28" i="11"/>
  <c r="ES70" i="11"/>
  <c r="ES40" i="11"/>
  <c r="ES59" i="11"/>
  <c r="EU18" i="11"/>
  <c r="EU70" i="11"/>
  <c r="EU34" i="11"/>
  <c r="EU31" i="11"/>
  <c r="EU21" i="11"/>
  <c r="EU40" i="11"/>
  <c r="EU14" i="11"/>
  <c r="EU39" i="11"/>
  <c r="EU23" i="11"/>
  <c r="EU32" i="11"/>
  <c r="EV76" i="11"/>
  <c r="EU37" i="11"/>
  <c r="EU30" i="11"/>
  <c r="EU59" i="11"/>
  <c r="EU36" i="11"/>
  <c r="EU20" i="11"/>
  <c r="ET14" i="11"/>
  <c r="ET16" i="11"/>
  <c r="EU58" i="11"/>
  <c r="EU26" i="11"/>
  <c r="EU16" i="11"/>
  <c r="EU19" i="11"/>
  <c r="EU22" i="11"/>
  <c r="EU24" i="11"/>
  <c r="ET39" i="11"/>
  <c r="ET58" i="11"/>
  <c r="ET25" i="11"/>
  <c r="ET70" i="11"/>
  <c r="EU71" i="11"/>
  <c r="EU72" i="11"/>
  <c r="EU27" i="11"/>
  <c r="EU35" i="11"/>
  <c r="EU17" i="11"/>
  <c r="EU25" i="11"/>
  <c r="EU29" i="11"/>
  <c r="EU69" i="11"/>
  <c r="EU38" i="11"/>
  <c r="EU15" i="11"/>
  <c r="EU33" i="11"/>
  <c r="EU67" i="11"/>
  <c r="EU28" i="11"/>
  <c r="EV39" i="11"/>
  <c r="EV26" i="11"/>
  <c r="EV38" i="11"/>
  <c r="EV36" i="11"/>
  <c r="EV37" i="11"/>
  <c r="EV28" i="11"/>
  <c r="EV31" i="11"/>
  <c r="EV23" i="11"/>
  <c r="EV19" i="11"/>
  <c r="EV21" i="11"/>
  <c r="EV58" i="11"/>
  <c r="EW76" i="11"/>
  <c r="EV72" i="11"/>
  <c r="EV14" i="11"/>
  <c r="EV25" i="11"/>
  <c r="EV22" i="11"/>
  <c r="EV35" i="11"/>
  <c r="EV33" i="11"/>
  <c r="EV34" i="11"/>
  <c r="EV30" i="11"/>
  <c r="EV15" i="11"/>
  <c r="EV17" i="11"/>
  <c r="EV69" i="11"/>
  <c r="EV29" i="11"/>
  <c r="EV20" i="11"/>
  <c r="EV18" i="11"/>
  <c r="EV59" i="11"/>
  <c r="EV24" i="11"/>
  <c r="EV70" i="11"/>
  <c r="EV67" i="11"/>
  <c r="EV32" i="11"/>
  <c r="EV71" i="11"/>
  <c r="EV27" i="11"/>
  <c r="EV40" i="11"/>
  <c r="EV16" i="11"/>
  <c r="EW33" i="11"/>
  <c r="EW23" i="11"/>
  <c r="EW19" i="11"/>
  <c r="EW29" i="11"/>
  <c r="EX76" i="11"/>
  <c r="EW59" i="11"/>
  <c r="EW28" i="11"/>
  <c r="EW31" i="11"/>
  <c r="EW34" i="11"/>
  <c r="EW21" i="11"/>
  <c r="EW37" i="11"/>
  <c r="EW72" i="11"/>
  <c r="EW70" i="11"/>
  <c r="EW40" i="11"/>
  <c r="EW16" i="11"/>
  <c r="EW17" i="11"/>
  <c r="EW27" i="11"/>
  <c r="EW69" i="11"/>
  <c r="EW32" i="11"/>
  <c r="EW58" i="11"/>
  <c r="EW38" i="11"/>
  <c r="EW67" i="11"/>
  <c r="EW35" i="11"/>
  <c r="EW22" i="11"/>
  <c r="EW24" i="11"/>
  <c r="EW71" i="11"/>
  <c r="EW36" i="11"/>
  <c r="EW18" i="11"/>
  <c r="EW26" i="11"/>
  <c r="EW30" i="11"/>
  <c r="EW39" i="11"/>
  <c r="EW20" i="11"/>
  <c r="EW25" i="11"/>
  <c r="EW14" i="11"/>
  <c r="EW15" i="11"/>
  <c r="EX27" i="11"/>
  <c r="EX71" i="11"/>
  <c r="EX59" i="11"/>
  <c r="EX39" i="11"/>
  <c r="EX38" i="11"/>
  <c r="EX29" i="11"/>
  <c r="EX35" i="11"/>
  <c r="EX67" i="11"/>
  <c r="EX70" i="11"/>
  <c r="EX58" i="11"/>
  <c r="EX36" i="11"/>
  <c r="EX25" i="11"/>
  <c r="EX18" i="11"/>
  <c r="EX31" i="11"/>
  <c r="EX30" i="11"/>
  <c r="EX17" i="11"/>
  <c r="EX15" i="11"/>
  <c r="EX20" i="11"/>
  <c r="EX33" i="11"/>
  <c r="EY37" i="11"/>
  <c r="EY31" i="11"/>
  <c r="EY67" i="11"/>
  <c r="EY71" i="11"/>
  <c r="EY69" i="11"/>
  <c r="EY39" i="11"/>
  <c r="EY35" i="11"/>
  <c r="EY25" i="11"/>
  <c r="EY26" i="11"/>
  <c r="EY59" i="11"/>
  <c r="EY40" i="11"/>
  <c r="EY72" i="11"/>
  <c r="EY28" i="11"/>
  <c r="EY27" i="11"/>
  <c r="EY30" i="11"/>
  <c r="EY58" i="11"/>
  <c r="EX22" i="11"/>
  <c r="EY38" i="11"/>
  <c r="EY32" i="11"/>
  <c r="EX40" i="11"/>
  <c r="EX19" i="11"/>
  <c r="EX23" i="11"/>
  <c r="EX16" i="11"/>
  <c r="EX72" i="11"/>
  <c r="EX34" i="11"/>
  <c r="EX37" i="11"/>
  <c r="EX32" i="11"/>
  <c r="EX14" i="11"/>
  <c r="EX69" i="11"/>
  <c r="EX24" i="11"/>
  <c r="EX28" i="11"/>
  <c r="EX21" i="11"/>
  <c r="EX26" i="11"/>
  <c r="EZ26" i="11"/>
  <c r="EZ28" i="11"/>
  <c r="EZ34" i="11"/>
  <c r="EY23" i="11"/>
  <c r="EY20" i="11"/>
  <c r="EY76" i="11"/>
  <c r="EY14" i="11"/>
  <c r="EY21" i="11"/>
  <c r="EY29" i="11"/>
  <c r="EY15" i="11"/>
  <c r="EY16" i="11"/>
  <c r="EY18" i="11"/>
  <c r="EY36" i="11"/>
  <c r="EY22" i="11"/>
  <c r="EY34" i="11"/>
  <c r="EY17" i="11"/>
  <c r="EY33" i="11"/>
  <c r="EY19" i="11"/>
  <c r="EY70" i="11"/>
  <c r="EY24" i="11"/>
  <c r="FB76" i="11"/>
  <c r="FA76" i="11"/>
  <c r="EZ32" i="11"/>
  <c r="EZ58" i="11"/>
  <c r="EZ76" i="11"/>
  <c r="EZ59" i="11"/>
  <c r="EZ40" i="11"/>
  <c r="EZ33" i="11"/>
  <c r="EZ16" i="11"/>
  <c r="EZ15" i="11"/>
  <c r="EZ37" i="11"/>
  <c r="EZ21" i="11"/>
  <c r="EZ17" i="11"/>
  <c r="EZ22" i="11"/>
  <c r="EZ27" i="11"/>
  <c r="EZ67" i="11"/>
  <c r="EZ70" i="11"/>
  <c r="EZ18" i="11"/>
  <c r="EZ25" i="11"/>
  <c r="EZ20" i="11"/>
  <c r="EZ24" i="11"/>
  <c r="EZ72" i="11"/>
  <c r="EZ38" i="11"/>
  <c r="EZ30" i="11"/>
  <c r="EZ35" i="11"/>
  <c r="EZ23" i="11"/>
  <c r="EZ31" i="11"/>
  <c r="EZ69" i="11"/>
  <c r="EZ39" i="11"/>
  <c r="EZ14" i="11"/>
  <c r="EZ71" i="11"/>
  <c r="EZ36" i="11"/>
  <c r="EZ19" i="11"/>
  <c r="EZ29" i="11"/>
  <c r="FA31" i="11"/>
  <c r="FA30" i="11"/>
  <c r="FA27" i="11"/>
  <c r="FA14" i="11"/>
  <c r="FA32" i="11"/>
  <c r="FA35" i="11"/>
  <c r="FA29" i="11"/>
  <c r="FA19" i="11"/>
  <c r="FA39" i="11"/>
  <c r="FA16" i="11"/>
  <c r="FA69" i="11"/>
  <c r="FA28" i="11"/>
  <c r="FA70" i="11"/>
  <c r="FA23" i="11"/>
  <c r="FA18" i="11"/>
  <c r="FA40" i="11"/>
  <c r="FA20" i="11"/>
  <c r="FA71" i="11"/>
  <c r="FA15" i="11"/>
  <c r="FA17" i="11"/>
  <c r="FA22" i="11"/>
  <c r="FA72" i="11"/>
  <c r="FA34" i="11"/>
  <c r="FA67" i="11"/>
  <c r="FA21" i="11"/>
  <c r="FA58" i="11"/>
  <c r="FA33" i="11"/>
  <c r="FA36" i="11"/>
  <c r="FA37" i="11"/>
  <c r="FA24" i="11"/>
  <c r="FA25" i="11"/>
  <c r="FA38" i="11"/>
  <c r="FA59" i="11"/>
  <c r="FB29" i="11"/>
  <c r="FA26" i="11"/>
  <c r="FB30" i="11"/>
  <c r="FB67" i="11"/>
  <c r="FB26" i="11"/>
  <c r="FB31" i="11"/>
  <c r="FB17" i="11"/>
  <c r="FB71" i="11"/>
  <c r="FB36" i="11"/>
  <c r="FB21" i="11"/>
  <c r="FB22" i="11"/>
  <c r="FB59" i="11"/>
  <c r="FB34" i="11"/>
  <c r="FB18" i="11"/>
  <c r="FC34" i="11"/>
  <c r="FC32" i="11"/>
  <c r="FC22" i="11"/>
  <c r="FC40" i="11"/>
  <c r="FC29" i="11"/>
  <c r="FC30" i="11"/>
  <c r="FC67" i="11"/>
  <c r="FC59" i="11"/>
  <c r="FC38" i="11"/>
  <c r="FC33" i="11"/>
  <c r="FC14" i="11"/>
  <c r="FC16" i="11"/>
  <c r="FC21" i="11"/>
  <c r="FC24" i="11"/>
  <c r="FC25" i="11"/>
  <c r="FC39" i="11"/>
  <c r="FC15" i="11"/>
  <c r="FC36" i="11"/>
  <c r="FC71" i="11"/>
  <c r="FC18" i="11"/>
  <c r="FC35" i="11"/>
  <c r="FC19" i="11"/>
  <c r="FD76" i="11"/>
  <c r="FC28" i="11"/>
  <c r="FB58" i="11"/>
  <c r="FB38" i="11"/>
  <c r="FB35" i="11"/>
  <c r="FB39" i="11"/>
  <c r="FB14" i="11"/>
  <c r="FB32" i="11"/>
  <c r="FB25" i="11"/>
  <c r="FB16" i="11"/>
  <c r="FB15" i="11"/>
  <c r="FB23" i="11"/>
  <c r="FB24" i="11"/>
  <c r="FB27" i="11"/>
  <c r="FB28" i="11"/>
  <c r="FB72" i="11"/>
  <c r="FC76" i="11"/>
  <c r="FB70" i="11"/>
  <c r="FB33" i="11"/>
  <c r="FB20" i="11"/>
  <c r="FB19" i="11"/>
  <c r="FB69" i="11"/>
  <c r="FB40" i="11"/>
  <c r="FB37" i="11"/>
  <c r="FD24" i="11"/>
  <c r="FD19" i="11"/>
  <c r="FD33" i="11"/>
  <c r="FD35" i="11"/>
  <c r="FD32" i="11"/>
  <c r="FD69" i="11"/>
  <c r="FD25" i="11"/>
  <c r="FD72" i="11"/>
  <c r="FD70" i="11"/>
  <c r="FD36" i="11"/>
  <c r="FD17" i="11"/>
  <c r="FD14" i="11"/>
  <c r="FD31" i="11"/>
  <c r="FD23" i="11"/>
  <c r="FD18" i="11"/>
  <c r="FD22" i="11"/>
  <c r="FD21" i="11"/>
  <c r="FD15" i="11"/>
  <c r="FD16" i="11"/>
  <c r="FD67" i="11"/>
  <c r="FD27" i="11"/>
  <c r="FD40" i="11"/>
  <c r="FD28" i="11"/>
  <c r="FD29" i="11"/>
  <c r="FD37" i="11"/>
  <c r="FD71" i="11"/>
  <c r="FD26" i="11"/>
  <c r="FD34" i="11"/>
  <c r="FD59" i="11"/>
  <c r="FD38" i="11"/>
  <c r="FD39" i="11"/>
  <c r="FD58" i="11"/>
  <c r="FD30" i="11"/>
  <c r="FD20" i="11"/>
  <c r="FC69" i="11"/>
  <c r="FC31" i="11"/>
  <c r="FC20" i="11"/>
  <c r="FC37" i="11"/>
  <c r="FC72" i="11"/>
  <c r="FC17" i="11"/>
  <c r="FC70" i="11"/>
  <c r="FC26" i="11"/>
  <c r="FC23" i="11"/>
  <c r="FC58" i="11"/>
  <c r="FC27" i="11"/>
  <c r="FE30" i="11"/>
  <c r="FE22" i="11"/>
  <c r="FE27" i="11"/>
  <c r="FE36" i="11"/>
  <c r="FE34" i="11"/>
  <c r="FE18" i="11"/>
  <c r="FE35" i="11"/>
  <c r="FE23" i="11"/>
  <c r="FE20" i="11"/>
  <c r="FE17" i="11"/>
  <c r="FE29" i="11"/>
  <c r="FE38" i="11"/>
  <c r="FE37" i="11"/>
  <c r="FE67" i="11"/>
  <c r="FE72" i="11"/>
  <c r="FE70" i="11"/>
  <c r="FE59" i="11"/>
  <c r="FE58" i="11"/>
  <c r="FE39" i="11"/>
  <c r="FE26" i="11"/>
  <c r="FE24" i="11"/>
  <c r="FE16" i="11"/>
  <c r="FE76" i="11"/>
  <c r="FE33" i="11"/>
  <c r="FE14" i="11"/>
  <c r="FE28" i="11"/>
  <c r="FE15" i="11"/>
  <c r="FE19" i="11"/>
  <c r="FE21" i="11"/>
  <c r="FE71" i="11"/>
  <c r="FE69" i="11"/>
  <c r="FE40" i="11"/>
  <c r="FE31" i="11"/>
  <c r="FE32" i="11"/>
  <c r="FE25" i="11"/>
  <c r="FF70" i="11"/>
  <c r="FF59" i="11"/>
  <c r="FF39" i="11"/>
  <c r="FF36" i="11"/>
  <c r="FF37" i="11"/>
  <c r="FF29" i="11"/>
  <c r="FF32" i="11"/>
  <c r="FF26" i="11"/>
  <c r="FF23" i="11"/>
  <c r="FF20" i="11"/>
  <c r="FF72" i="11"/>
  <c r="FF71" i="11"/>
  <c r="FF69" i="11"/>
  <c r="FF40" i="11"/>
  <c r="FF27" i="11"/>
  <c r="FF28" i="11"/>
  <c r="FF25" i="11"/>
  <c r="FF34" i="11"/>
  <c r="FF14" i="11"/>
  <c r="FF33" i="11"/>
  <c r="FF30" i="11"/>
  <c r="FF24" i="11"/>
  <c r="FF22" i="11"/>
  <c r="FF19" i="11"/>
  <c r="FF16" i="11"/>
  <c r="FF21" i="11"/>
  <c r="FF58" i="11"/>
  <c r="FF38" i="11"/>
  <c r="FF35" i="11"/>
  <c r="FF31" i="11"/>
  <c r="FF18" i="11"/>
  <c r="FF17" i="11"/>
  <c r="FF15" i="11"/>
  <c r="FF76" i="11"/>
  <c r="FG76" i="11"/>
  <c r="FF67" i="11"/>
  <c r="FG32" i="11"/>
  <c r="FG26" i="11"/>
  <c r="FG35" i="11"/>
  <c r="FG22" i="11"/>
  <c r="FG19" i="11"/>
  <c r="FG37" i="11"/>
  <c r="FG33" i="11"/>
  <c r="FG30" i="11"/>
  <c r="FG23" i="11"/>
  <c r="FG15" i="11"/>
  <c r="FG20" i="11"/>
  <c r="FG69" i="11"/>
  <c r="FG58" i="11"/>
  <c r="FG39" i="11"/>
  <c r="FG38" i="11"/>
  <c r="FG27" i="11"/>
  <c r="FG25" i="11"/>
  <c r="FG31" i="11"/>
  <c r="FG24" i="11"/>
  <c r="FG14" i="11"/>
  <c r="FG21" i="11"/>
  <c r="FG67" i="11"/>
  <c r="FG72" i="11"/>
  <c r="FG71" i="11"/>
  <c r="FG70" i="11"/>
  <c r="FG59" i="11"/>
  <c r="FG36" i="11"/>
  <c r="FG29" i="11"/>
  <c r="FG16" i="11"/>
  <c r="FG17" i="11"/>
  <c r="FG28" i="11"/>
  <c r="FG40" i="11"/>
  <c r="FG34" i="11"/>
  <c r="FG18" i="11"/>
  <c r="FH76" i="11"/>
  <c r="FH35" i="11"/>
  <c r="FH20" i="11"/>
  <c r="FH72" i="11"/>
  <c r="FH58" i="11"/>
  <c r="FH37" i="11"/>
  <c r="FH30" i="11"/>
  <c r="FH36" i="11"/>
  <c r="FH17" i="11"/>
  <c r="FH27" i="11"/>
  <c r="FH31" i="11"/>
  <c r="FH22" i="11"/>
  <c r="FH67" i="11"/>
  <c r="FH69" i="11"/>
  <c r="FH38" i="11"/>
  <c r="FH40" i="11"/>
  <c r="FH70" i="11"/>
  <c r="FH28" i="11"/>
  <c r="FH59" i="11"/>
  <c r="FH32" i="11"/>
  <c r="FH25" i="11"/>
  <c r="FH71" i="11"/>
  <c r="FH24" i="11"/>
  <c r="FH16" i="11"/>
  <c r="FH23" i="11"/>
  <c r="FH18" i="11"/>
  <c r="FH39" i="11"/>
  <c r="FH33" i="11"/>
  <c r="FH14" i="11"/>
  <c r="FH19" i="11"/>
  <c r="FH21" i="11"/>
  <c r="FI76" i="11"/>
  <c r="FH34" i="11"/>
  <c r="FH26" i="11"/>
  <c r="FH29" i="11"/>
  <c r="FH15" i="11"/>
  <c r="FI38" i="11"/>
  <c r="FI36" i="11"/>
  <c r="FI34" i="11"/>
  <c r="FI28" i="11"/>
  <c r="FI16" i="11"/>
  <c r="FJ76" i="11"/>
  <c r="FI31" i="11"/>
  <c r="FI71" i="11"/>
  <c r="FI30" i="11"/>
  <c r="FI22" i="11"/>
  <c r="FI26" i="11"/>
  <c r="FI58" i="11"/>
  <c r="FI23" i="11"/>
  <c r="FI14" i="11"/>
  <c r="FI25" i="11"/>
  <c r="FI67" i="11"/>
  <c r="FI21" i="11"/>
  <c r="FI69" i="11"/>
  <c r="FI18" i="11"/>
  <c r="FI27" i="11"/>
  <c r="FI20" i="11"/>
  <c r="FI70" i="11"/>
  <c r="FI40" i="11"/>
  <c r="FI35" i="11"/>
  <c r="FI24" i="11"/>
  <c r="FI15" i="11"/>
  <c r="FI72" i="11"/>
  <c r="FI19" i="11"/>
  <c r="FI59" i="11"/>
  <c r="FI37" i="11"/>
  <c r="FI29" i="11"/>
  <c r="FI33" i="11"/>
  <c r="FI39" i="11"/>
  <c r="FI17" i="11"/>
  <c r="FI32" i="11"/>
  <c r="FJ23" i="11"/>
  <c r="FJ69" i="11"/>
  <c r="FJ58" i="11"/>
  <c r="FJ33" i="11"/>
  <c r="FJ20" i="11"/>
  <c r="FJ18" i="11"/>
  <c r="FJ35" i="11"/>
  <c r="FJ22" i="11"/>
  <c r="FJ59" i="11"/>
  <c r="FJ32" i="11"/>
  <c r="FJ36" i="11"/>
  <c r="FJ27" i="11"/>
  <c r="FJ24" i="11"/>
  <c r="FK76" i="11"/>
  <c r="FJ14" i="11"/>
  <c r="FJ19" i="11"/>
  <c r="FK40" i="11"/>
  <c r="FK37" i="11"/>
  <c r="FK20" i="11"/>
  <c r="FK26" i="11"/>
  <c r="FK24" i="11"/>
  <c r="FK15" i="11"/>
  <c r="FK59" i="11"/>
  <c r="FJ28" i="11"/>
  <c r="FJ16" i="11"/>
  <c r="FJ25" i="11"/>
  <c r="FJ71" i="11"/>
  <c r="FJ70" i="11"/>
  <c r="FJ31" i="11"/>
  <c r="FJ37" i="11"/>
  <c r="FJ29" i="11"/>
  <c r="FJ15" i="11"/>
  <c r="FJ38" i="11"/>
  <c r="FJ67" i="11"/>
  <c r="FJ30" i="11"/>
  <c r="FJ26" i="11"/>
  <c r="FJ17" i="11"/>
  <c r="FJ21" i="11"/>
  <c r="FJ34" i="11"/>
  <c r="FJ40" i="11"/>
  <c r="FJ72" i="11"/>
  <c r="FJ39" i="11"/>
  <c r="FK36" i="11"/>
  <c r="FK28" i="11"/>
  <c r="FK31" i="11"/>
  <c r="FK17" i="11"/>
  <c r="FK39" i="11"/>
  <c r="FK34" i="11"/>
  <c r="FK32" i="11"/>
  <c r="FK23" i="11"/>
  <c r="FK16" i="11"/>
  <c r="FK25" i="11"/>
  <c r="FK33" i="11"/>
  <c r="FK18" i="11"/>
  <c r="FK14" i="11"/>
  <c r="FL76" i="11"/>
  <c r="FK58" i="11"/>
  <c r="FK38" i="11"/>
  <c r="FK35" i="11"/>
  <c r="FK27" i="11"/>
  <c r="FK30" i="11"/>
  <c r="FK29" i="11"/>
  <c r="FL29" i="11"/>
  <c r="FL26" i="11"/>
  <c r="FL14" i="11"/>
  <c r="FL38" i="11"/>
  <c r="FL34" i="11"/>
  <c r="FL22" i="11"/>
  <c r="FL16" i="11"/>
  <c r="FK21" i="11"/>
  <c r="FK67" i="11"/>
  <c r="FK72" i="11"/>
  <c r="FK22" i="11"/>
  <c r="FL39" i="11"/>
  <c r="FK71" i="11"/>
  <c r="FK69" i="11"/>
  <c r="FK19" i="11"/>
  <c r="FK70" i="11"/>
  <c r="FM19" i="11"/>
  <c r="FM20" i="11"/>
  <c r="FM23" i="11"/>
  <c r="FM71" i="11"/>
  <c r="FM69" i="11"/>
  <c r="FM59" i="11"/>
  <c r="FM40" i="11"/>
  <c r="FM38" i="11"/>
  <c r="FM37" i="11"/>
  <c r="FM34" i="11"/>
  <c r="FM32" i="11"/>
  <c r="FM30" i="11"/>
  <c r="FM25" i="11"/>
  <c r="FM22" i="11"/>
  <c r="FM67" i="11"/>
  <c r="FM72" i="11"/>
  <c r="FM70" i="11"/>
  <c r="FM58" i="11"/>
  <c r="FM27" i="11"/>
  <c r="FM36" i="11"/>
  <c r="FM35" i="11"/>
  <c r="FM33" i="11"/>
  <c r="FM31" i="11"/>
  <c r="FM26" i="11"/>
  <c r="FM15" i="11"/>
  <c r="FM39" i="11"/>
  <c r="FM14" i="11"/>
  <c r="FM29" i="11"/>
  <c r="FM28" i="11"/>
  <c r="FM24" i="11"/>
  <c r="FM18" i="11"/>
  <c r="FM16" i="11"/>
  <c r="FM21" i="11"/>
  <c r="FM17" i="11"/>
  <c r="FM76" i="11"/>
  <c r="FL36" i="11"/>
  <c r="FL69" i="11"/>
  <c r="FL24" i="11"/>
  <c r="FL30" i="11"/>
  <c r="FL35" i="11"/>
  <c r="FL19" i="11"/>
  <c r="FL15" i="11"/>
  <c r="FL23" i="11"/>
  <c r="FL37" i="11"/>
  <c r="FL32" i="11"/>
  <c r="FL67" i="11"/>
  <c r="FL33" i="11"/>
  <c r="FL28" i="11"/>
  <c r="FL58" i="11"/>
  <c r="FL21" i="11"/>
  <c r="FL25" i="11"/>
  <c r="FL71" i="11"/>
  <c r="FL40" i="11"/>
  <c r="FL27" i="11"/>
  <c r="FL18" i="11"/>
  <c r="FL17" i="11"/>
  <c r="FL70" i="11"/>
  <c r="FL72" i="11"/>
  <c r="FL31" i="11"/>
  <c r="FL59" i="11"/>
  <c r="FL20" i="11"/>
  <c r="FN67" i="11"/>
  <c r="FN35" i="11"/>
  <c r="FN34" i="11"/>
  <c r="FN25" i="11"/>
  <c r="FN14" i="11"/>
  <c r="FN33" i="11"/>
  <c r="FN31" i="11"/>
  <c r="FN30" i="11"/>
  <c r="FN24" i="11"/>
  <c r="FN23" i="11"/>
  <c r="FN18" i="11"/>
  <c r="FN22" i="11"/>
  <c r="FN20" i="11"/>
  <c r="FN70" i="11"/>
  <c r="FN40" i="11"/>
  <c r="FN72" i="11"/>
  <c r="FN59" i="11"/>
  <c r="FN69" i="11"/>
  <c r="FN71" i="11"/>
  <c r="FN58" i="11"/>
  <c r="FN39" i="11"/>
  <c r="FN27" i="11"/>
  <c r="FN26" i="11"/>
  <c r="FN19" i="11"/>
  <c r="FN37" i="11"/>
  <c r="FN28" i="11"/>
  <c r="FN29" i="11"/>
  <c r="FN16" i="11"/>
  <c r="FN38" i="11"/>
  <c r="FN17" i="11"/>
  <c r="FN15" i="11"/>
  <c r="FN36" i="11"/>
  <c r="FN32" i="11"/>
  <c r="FN21" i="11"/>
  <c r="FN76" i="11"/>
  <c r="FO35" i="11"/>
  <c r="FO29" i="11"/>
  <c r="FO28" i="11"/>
  <c r="FO39" i="11"/>
  <c r="FO21" i="11"/>
  <c r="FO36" i="11"/>
  <c r="FO27" i="11"/>
  <c r="FO37" i="11"/>
  <c r="FO19" i="11"/>
  <c r="FO72" i="11"/>
  <c r="FO70" i="11"/>
  <c r="FO59" i="11"/>
  <c r="FO34" i="11"/>
  <c r="FO26" i="11"/>
  <c r="FO24" i="11"/>
  <c r="FO32" i="11"/>
  <c r="FO25" i="11"/>
  <c r="FO38" i="11"/>
  <c r="FO67" i="11"/>
  <c r="FO71" i="11"/>
  <c r="FO40" i="11"/>
  <c r="FO23" i="11"/>
  <c r="FO15" i="11"/>
  <c r="FO58" i="11"/>
  <c r="FO17" i="11"/>
  <c r="FO30" i="11"/>
  <c r="FO31" i="11"/>
  <c r="FO18" i="11"/>
  <c r="FO33" i="11"/>
  <c r="FO69" i="11"/>
  <c r="FO20" i="11"/>
  <c r="FO16" i="11"/>
  <c r="FO22" i="11"/>
  <c r="FO14" i="11"/>
  <c r="FP76" i="11"/>
  <c r="FO76" i="11"/>
  <c r="FP23" i="11"/>
  <c r="FP38" i="11"/>
  <c r="FP34" i="11"/>
  <c r="FP32" i="11"/>
  <c r="FP70" i="11"/>
  <c r="FP58" i="11"/>
  <c r="FP26" i="11"/>
  <c r="FP15" i="11"/>
  <c r="FP36" i="11"/>
  <c r="FP29" i="11"/>
  <c r="FP22" i="11"/>
  <c r="FP72" i="11"/>
  <c r="FP69" i="11"/>
  <c r="FP40" i="11"/>
  <c r="FP18" i="11"/>
  <c r="FP21" i="11"/>
  <c r="FP24" i="11"/>
  <c r="FP30" i="11"/>
  <c r="FP19" i="11"/>
  <c r="FP67" i="11"/>
  <c r="FP71" i="11"/>
  <c r="FP59" i="11"/>
  <c r="FP39" i="11"/>
  <c r="FP25" i="11"/>
  <c r="FP20" i="11"/>
  <c r="FP28" i="11"/>
  <c r="FP27" i="11"/>
  <c r="FP17" i="11"/>
  <c r="FP14" i="11"/>
  <c r="FP37" i="11"/>
  <c r="FP35" i="11"/>
  <c r="FP33" i="11"/>
  <c r="FP31" i="11"/>
  <c r="FP16" i="11"/>
  <c r="FQ76" i="11"/>
  <c r="FQ70" i="11"/>
  <c r="FQ58" i="11"/>
  <c r="FQ38" i="11"/>
  <c r="FQ29" i="11"/>
  <c r="FQ34" i="11"/>
  <c r="FQ69" i="11"/>
  <c r="FQ39" i="11"/>
  <c r="FQ37" i="11"/>
  <c r="FQ26" i="11"/>
  <c r="FQ28" i="11"/>
  <c r="FQ40" i="11"/>
  <c r="FQ27" i="11"/>
  <c r="FQ71" i="11"/>
  <c r="FQ25" i="11"/>
  <c r="FQ67" i="11"/>
  <c r="FQ35" i="11"/>
  <c r="FQ33" i="11"/>
  <c r="FQ31" i="11"/>
  <c r="FQ30" i="11"/>
  <c r="FQ23" i="11"/>
  <c r="FQ59" i="11"/>
  <c r="FQ14" i="11"/>
  <c r="FQ32" i="11"/>
  <c r="FQ24" i="11"/>
  <c r="FQ19" i="11"/>
  <c r="FQ17" i="11"/>
  <c r="FQ15" i="11"/>
  <c r="FQ22" i="11"/>
  <c r="FQ18" i="11"/>
  <c r="FQ21" i="11"/>
  <c r="FQ20" i="11"/>
  <c r="FQ16" i="11"/>
  <c r="FQ36" i="11"/>
  <c r="FR76" i="11"/>
  <c r="FQ72" i="11"/>
  <c r="FR26" i="11"/>
  <c r="FR24" i="11"/>
  <c r="FR19" i="11"/>
  <c r="FR29" i="11"/>
  <c r="FR18" i="11"/>
  <c r="FR16" i="11"/>
  <c r="FR15" i="11"/>
  <c r="FR71" i="11"/>
  <c r="FR20" i="11"/>
  <c r="FR14" i="11"/>
  <c r="FR21" i="11"/>
  <c r="FR17" i="11"/>
  <c r="FR72" i="11"/>
  <c r="FR70" i="11"/>
  <c r="FR69" i="11"/>
  <c r="FR59" i="11"/>
  <c r="FR58" i="11"/>
  <c r="FR40" i="11"/>
  <c r="FR39" i="11"/>
  <c r="FR28" i="11"/>
  <c r="FR27" i="11"/>
  <c r="FR67" i="11"/>
  <c r="FR32" i="11"/>
  <c r="FR30" i="11"/>
  <c r="FR22" i="11"/>
  <c r="FR37" i="11"/>
  <c r="FR36" i="11"/>
  <c r="FR35" i="11"/>
  <c r="FR34" i="11"/>
  <c r="FR25" i="11"/>
  <c r="FR33" i="11"/>
  <c r="FR31" i="11"/>
  <c r="FR23" i="11"/>
  <c r="FR38" i="11"/>
  <c r="FS76" i="11"/>
  <c r="FS71" i="11"/>
  <c r="FS28" i="11"/>
  <c r="FS33" i="11"/>
  <c r="FS26" i="11"/>
  <c r="FS15" i="11"/>
  <c r="FS29" i="11"/>
  <c r="FS34" i="11"/>
  <c r="FS14" i="11"/>
  <c r="FS37" i="11"/>
  <c r="FS32" i="11"/>
  <c r="FS23" i="11"/>
  <c r="FS59" i="11"/>
  <c r="FS39" i="11"/>
  <c r="FS36" i="11"/>
  <c r="FS31" i="11"/>
  <c r="FS58" i="11"/>
  <c r="FS72" i="11"/>
  <c r="FS70" i="11"/>
  <c r="FS69" i="11"/>
  <c r="FS40" i="11"/>
  <c r="FS38" i="11"/>
  <c r="FS35" i="11"/>
  <c r="FS25" i="11"/>
  <c r="FS30" i="11"/>
  <c r="FS24" i="11"/>
  <c r="FS22" i="11"/>
  <c r="FS18" i="11"/>
  <c r="FS17" i="11"/>
  <c r="FS16" i="11"/>
  <c r="FS67" i="11"/>
  <c r="FT76" i="11"/>
  <c r="FS27" i="11"/>
  <c r="FS19" i="11"/>
  <c r="FS21" i="11"/>
  <c r="FS20" i="11"/>
  <c r="FT69" i="11"/>
  <c r="FT37" i="11"/>
  <c r="FT32" i="11"/>
  <c r="FT29" i="11"/>
  <c r="FT35" i="11"/>
  <c r="FT31" i="11"/>
  <c r="FT23" i="11"/>
  <c r="FT19" i="11"/>
  <c r="FT27" i="11"/>
  <c r="FT21" i="11"/>
  <c r="FT59" i="11"/>
  <c r="FT39" i="11"/>
  <c r="FT14" i="11"/>
  <c r="FT36" i="11"/>
  <c r="FT34" i="11"/>
  <c r="FT30" i="11"/>
  <c r="FT67" i="11"/>
  <c r="FT16" i="11"/>
  <c r="FT15" i="11"/>
  <c r="FT26" i="11"/>
  <c r="FU76" i="11"/>
  <c r="FT20" i="11"/>
  <c r="FT70" i="11"/>
  <c r="FT18" i="11"/>
  <c r="FT22" i="11"/>
  <c r="FT58" i="11"/>
  <c r="FT71" i="11"/>
  <c r="FT72" i="11"/>
  <c r="FT28" i="11"/>
  <c r="FT33" i="11"/>
  <c r="FT17" i="11"/>
  <c r="FT24" i="11"/>
  <c r="FT40" i="11"/>
  <c r="FT25" i="11"/>
  <c r="FT38" i="11"/>
  <c r="FU32" i="11"/>
  <c r="FU30" i="11"/>
  <c r="FU23" i="11"/>
  <c r="FU15" i="11"/>
  <c r="FU18" i="11"/>
  <c r="FU19" i="11"/>
  <c r="FU67" i="11"/>
  <c r="FU72" i="11"/>
  <c r="FU71" i="11"/>
  <c r="FU70" i="11"/>
  <c r="FU69" i="11"/>
  <c r="FU59" i="11"/>
  <c r="FU58" i="11"/>
  <c r="FU40" i="11"/>
  <c r="FU39" i="11"/>
  <c r="FU26" i="11"/>
  <c r="FU37" i="11"/>
  <c r="FU27" i="11"/>
  <c r="FU17" i="11"/>
  <c r="FU14" i="11"/>
  <c r="FU31" i="11"/>
  <c r="FU22" i="11"/>
  <c r="FV76" i="11"/>
  <c r="FU33" i="11"/>
  <c r="FU21" i="11"/>
  <c r="FV72" i="11"/>
  <c r="FV27" i="11"/>
  <c r="FV69" i="11"/>
  <c r="FV40" i="11"/>
  <c r="FV67" i="11"/>
  <c r="FV39" i="11"/>
  <c r="FV30" i="11"/>
  <c r="FV21" i="11"/>
  <c r="FV19" i="11"/>
  <c r="FV70" i="11"/>
  <c r="FV31" i="11"/>
  <c r="FV58" i="11"/>
  <c r="FV32" i="11"/>
  <c r="FV14" i="11"/>
  <c r="FV24" i="11"/>
  <c r="FV59" i="11"/>
  <c r="FV26" i="11"/>
  <c r="FV71" i="11"/>
  <c r="FV25" i="11"/>
  <c r="FV18" i="11"/>
  <c r="FV20" i="11"/>
  <c r="FV15" i="11"/>
  <c r="FV37" i="11"/>
  <c r="FV33" i="11"/>
  <c r="FV38" i="11"/>
  <c r="FV36" i="11"/>
  <c r="FV23" i="11"/>
  <c r="FV29" i="11"/>
  <c r="FV17" i="11"/>
  <c r="FW76" i="11"/>
  <c r="FV35" i="11"/>
  <c r="FV16" i="11"/>
  <c r="FU20" i="11"/>
  <c r="FU29" i="11"/>
  <c r="FU28" i="11"/>
  <c r="FU24" i="11"/>
  <c r="FU16" i="11"/>
  <c r="FU34" i="11"/>
  <c r="FU38" i="11"/>
  <c r="FU25" i="11"/>
  <c r="FU36" i="11"/>
  <c r="FU35" i="11"/>
  <c r="FW14" i="11"/>
  <c r="FW30" i="11"/>
  <c r="FW20" i="11"/>
  <c r="FW72" i="11"/>
  <c r="FW58" i="11"/>
  <c r="FW35" i="11"/>
  <c r="FW32" i="11"/>
  <c r="FW39" i="11"/>
  <c r="FW67" i="11"/>
  <c r="FW59" i="11"/>
  <c r="FW37" i="11"/>
  <c r="FW33" i="11"/>
  <c r="FW24" i="11"/>
  <c r="FW17" i="11"/>
  <c r="FW70" i="11"/>
  <c r="FW28" i="11"/>
  <c r="FW36" i="11"/>
  <c r="FW25" i="11"/>
  <c r="FW31" i="11"/>
  <c r="FW18" i="11"/>
  <c r="FW21" i="11"/>
  <c r="FW69" i="11"/>
  <c r="FW38" i="11"/>
  <c r="FW26" i="11"/>
  <c r="FW27" i="11"/>
  <c r="FW22" i="11"/>
  <c r="FV34" i="11"/>
  <c r="FW16" i="11"/>
  <c r="FW15" i="11"/>
  <c r="FW71" i="11"/>
  <c r="FW40" i="11"/>
  <c r="FW34" i="11"/>
  <c r="FW29" i="11"/>
  <c r="FW19" i="11"/>
  <c r="FW23" i="11"/>
  <c r="FX76" i="11"/>
  <c r="FV22" i="11"/>
  <c r="FV28" i="11"/>
  <c r="FX59" i="11"/>
  <c r="FX38" i="11"/>
  <c r="FX27" i="11"/>
  <c r="FX28" i="11"/>
  <c r="FX23" i="11"/>
  <c r="FX21" i="11"/>
  <c r="FX72" i="11"/>
  <c r="FX70" i="11"/>
  <c r="FX14" i="11"/>
  <c r="FX16" i="11"/>
  <c r="FX58" i="11"/>
  <c r="FX15" i="11"/>
  <c r="FX40" i="11"/>
  <c r="FX36" i="11"/>
  <c r="FX69" i="11"/>
  <c r="FX71" i="11"/>
  <c r="FX19" i="11"/>
  <c r="FX34" i="11"/>
  <c r="FX17" i="11"/>
  <c r="FX20" i="11"/>
  <c r="FX37" i="11"/>
  <c r="FX67" i="11"/>
  <c r="FY76" i="11"/>
  <c r="FX30" i="11"/>
  <c r="FX35" i="11"/>
  <c r="FX39" i="11"/>
  <c r="FX33" i="11"/>
  <c r="FX29" i="11"/>
  <c r="FX26" i="11"/>
  <c r="FX18" i="11"/>
  <c r="FX31" i="11"/>
  <c r="FX24" i="11"/>
  <c r="FX25" i="11"/>
  <c r="FX32" i="11"/>
  <c r="FX22" i="11"/>
  <c r="FY31" i="11"/>
  <c r="FY32" i="11"/>
  <c r="FY25" i="11"/>
  <c r="FY26" i="11"/>
  <c r="FY58" i="11"/>
  <c r="FY16" i="11"/>
  <c r="FY22" i="11"/>
  <c r="FY18" i="11"/>
  <c r="FY59" i="11"/>
  <c r="FY30" i="11"/>
  <c r="FY36" i="11"/>
  <c r="FY39" i="11"/>
  <c r="FY38" i="11"/>
  <c r="FY71" i="11"/>
  <c r="FY37" i="11"/>
  <c r="FY40" i="11"/>
  <c r="FY15" i="11"/>
  <c r="FY27" i="11"/>
  <c r="FY23" i="11"/>
  <c r="FY35" i="11"/>
  <c r="FY70" i="11"/>
  <c r="FY24" i="11"/>
  <c r="FY29" i="11"/>
  <c r="FY67" i="11"/>
  <c r="FY21" i="11"/>
  <c r="FY28" i="11"/>
  <c r="FY19" i="11"/>
  <c r="FY34" i="11"/>
  <c r="FY20" i="11"/>
  <c r="FY14" i="11"/>
  <c r="FY69" i="11"/>
  <c r="FY72" i="11"/>
  <c r="FY33" i="11"/>
  <c r="FZ76" i="11"/>
  <c r="FY17" i="11"/>
  <c r="FZ27" i="11"/>
  <c r="FZ21" i="11"/>
  <c r="FZ29" i="11"/>
  <c r="FZ67" i="11"/>
  <c r="FZ32" i="11"/>
  <c r="FZ31" i="11"/>
  <c r="FZ34" i="11"/>
  <c r="FZ69" i="11"/>
  <c r="FZ19" i="11"/>
  <c r="FZ15" i="11"/>
  <c r="FZ17" i="11"/>
  <c r="FZ26" i="11"/>
  <c r="FZ71" i="11"/>
  <c r="FZ30" i="11"/>
  <c r="FZ20" i="11"/>
  <c r="FZ70" i="11"/>
  <c r="FZ33" i="11"/>
  <c r="FZ23" i="11"/>
  <c r="FZ40" i="11"/>
  <c r="FZ14" i="11"/>
  <c r="FZ22" i="11"/>
  <c r="FZ35" i="11"/>
  <c r="FZ36" i="11"/>
  <c r="FZ28" i="11"/>
  <c r="GA76" i="11"/>
  <c r="FZ72" i="11"/>
  <c r="FZ58" i="11"/>
  <c r="FZ38" i="11"/>
  <c r="FZ59" i="11"/>
  <c r="FZ37" i="11"/>
  <c r="FZ16" i="11"/>
  <c r="FZ39" i="11"/>
  <c r="FZ24" i="11"/>
  <c r="FZ25" i="11"/>
  <c r="FZ18" i="11"/>
  <c r="GA27" i="11"/>
  <c r="GA34" i="11"/>
  <c r="GA40" i="11"/>
  <c r="GA70" i="11"/>
  <c r="GA15" i="11"/>
  <c r="GA17" i="11"/>
  <c r="GA19" i="11"/>
  <c r="GA22" i="11"/>
  <c r="GA37" i="11"/>
  <c r="GA39" i="11"/>
  <c r="GA23" i="11"/>
  <c r="GB76" i="11"/>
  <c r="GA71" i="11"/>
  <c r="GA36" i="11"/>
  <c r="GA72" i="11"/>
  <c r="GA16" i="11"/>
  <c r="GA38" i="11"/>
  <c r="GA20" i="11"/>
  <c r="GA14" i="11"/>
  <c r="GA26" i="11"/>
  <c r="GA21" i="11"/>
  <c r="GA58" i="11"/>
  <c r="GA29" i="11"/>
  <c r="GA18" i="11"/>
  <c r="GA59" i="11"/>
  <c r="GA25" i="11"/>
  <c r="GA35" i="11"/>
  <c r="GA33" i="11"/>
  <c r="GA30" i="11"/>
  <c r="GA28" i="11"/>
  <c r="GB67" i="11"/>
  <c r="GA67" i="11"/>
  <c r="GA31" i="11"/>
  <c r="GA24" i="11"/>
  <c r="GA69" i="11"/>
  <c r="GA32" i="11"/>
  <c r="GB71" i="11"/>
  <c r="GC76" i="11"/>
  <c r="GB69" i="11"/>
  <c r="GB31" i="11"/>
  <c r="GB16" i="11"/>
  <c r="GB70" i="11"/>
  <c r="GB14" i="11"/>
  <c r="GB27" i="11"/>
  <c r="GB33" i="11"/>
  <c r="GB28" i="11"/>
  <c r="GB24" i="11"/>
  <c r="GB17" i="11"/>
  <c r="GB36" i="11"/>
  <c r="GB35" i="11"/>
  <c r="GB20" i="11"/>
  <c r="GB58" i="11"/>
  <c r="GB30" i="11"/>
  <c r="GB26" i="11"/>
  <c r="GB18" i="11"/>
  <c r="GD76" i="11"/>
  <c r="GB21" i="11"/>
  <c r="GB72" i="11"/>
  <c r="GB59" i="11"/>
  <c r="GB40" i="11"/>
  <c r="GB37" i="11"/>
  <c r="GB34" i="11"/>
  <c r="GB29" i="11"/>
  <c r="GB25" i="11"/>
  <c r="GB22" i="11"/>
  <c r="GB23" i="11"/>
  <c r="GB38" i="11"/>
  <c r="GB15" i="11"/>
  <c r="GB39" i="11"/>
  <c r="GB19" i="11"/>
  <c r="GC32" i="11"/>
  <c r="GB32" i="11"/>
  <c r="GD15" i="11"/>
  <c r="GD30" i="11"/>
  <c r="GD69" i="11"/>
  <c r="GD70" i="11"/>
  <c r="GD58" i="11"/>
  <c r="GD40" i="11"/>
  <c r="GD14" i="11"/>
  <c r="GD37" i="11"/>
  <c r="GD27" i="11"/>
  <c r="GD34" i="11"/>
  <c r="GD20" i="11"/>
  <c r="GD18" i="11"/>
  <c r="GD21" i="11"/>
  <c r="GD25" i="11"/>
  <c r="GD35" i="11"/>
  <c r="GD72" i="11"/>
  <c r="GD23" i="11"/>
  <c r="GD22" i="11"/>
  <c r="GD39" i="11"/>
  <c r="GD67" i="11"/>
  <c r="GD59" i="11"/>
  <c r="GD38" i="11"/>
  <c r="GD71" i="11"/>
  <c r="GD16" i="11"/>
  <c r="GE76" i="11"/>
  <c r="GD36" i="11"/>
  <c r="GD33" i="11"/>
  <c r="GD26" i="11"/>
  <c r="GD32" i="11"/>
  <c r="GD31" i="11"/>
  <c r="GD28" i="11"/>
  <c r="GD29" i="11"/>
  <c r="GD17" i="11"/>
  <c r="GC37" i="11"/>
  <c r="GC28" i="11"/>
  <c r="GC39" i="11"/>
  <c r="GC72" i="11"/>
  <c r="GC40" i="11"/>
  <c r="GC70" i="11"/>
  <c r="GC36" i="11"/>
  <c r="GC38" i="11"/>
  <c r="GC15" i="11"/>
  <c r="GC16" i="11"/>
  <c r="GC67" i="11"/>
  <c r="GC18" i="11"/>
  <c r="GD24" i="11"/>
  <c r="GC34" i="11"/>
  <c r="GC25" i="11"/>
  <c r="GC59" i="11"/>
  <c r="GC29" i="11"/>
  <c r="GC69" i="11"/>
  <c r="GC21" i="11"/>
  <c r="GC58" i="11"/>
  <c r="GC23" i="11"/>
  <c r="GC33" i="11"/>
  <c r="GC14" i="11"/>
  <c r="GD19" i="11"/>
  <c r="GC26" i="11"/>
  <c r="GC71" i="11"/>
  <c r="GC17" i="11"/>
  <c r="GC35" i="11"/>
  <c r="GC22" i="11"/>
  <c r="GC30" i="11"/>
  <c r="GC20" i="11"/>
  <c r="GC27" i="11"/>
  <c r="GC24" i="11"/>
  <c r="GC19" i="11"/>
  <c r="GC31" i="11"/>
  <c r="GE36" i="11"/>
  <c r="GE15" i="11"/>
  <c r="GE19" i="11"/>
  <c r="GE24" i="11"/>
  <c r="GE35" i="11"/>
  <c r="GE27" i="11"/>
  <c r="GE33" i="11"/>
  <c r="GE32" i="11"/>
  <c r="GE70" i="11"/>
  <c r="GE26" i="11"/>
  <c r="GE30" i="11"/>
  <c r="GE16" i="11"/>
  <c r="GE22" i="11"/>
  <c r="GE67" i="11"/>
  <c r="GE71" i="11"/>
  <c r="GE58" i="11"/>
  <c r="GE39" i="11"/>
  <c r="GE37" i="11"/>
  <c r="GE25" i="11"/>
  <c r="GE28" i="11"/>
  <c r="GE31" i="11"/>
  <c r="GE23" i="11"/>
  <c r="GE18" i="11"/>
  <c r="GE21" i="11"/>
  <c r="GE17" i="11"/>
  <c r="GE72" i="11"/>
  <c r="GE69" i="11"/>
  <c r="GE59" i="11"/>
  <c r="GE29" i="11"/>
  <c r="GE38" i="11"/>
  <c r="GE14" i="11"/>
  <c r="GE34" i="11"/>
  <c r="GE20" i="11"/>
  <c r="GF76" i="11"/>
  <c r="GE40" i="11"/>
  <c r="GF72" i="11"/>
  <c r="GF70" i="11"/>
  <c r="GF40" i="11"/>
  <c r="GF37" i="11"/>
  <c r="GF28" i="11"/>
  <c r="GF31" i="11"/>
  <c r="GF67" i="11"/>
  <c r="GF58" i="11"/>
  <c r="GF59" i="11"/>
  <c r="GF27" i="11"/>
  <c r="GF33" i="11"/>
  <c r="GF26" i="11"/>
  <c r="GF34" i="11"/>
  <c r="GF23" i="11"/>
  <c r="GF21" i="11"/>
  <c r="GF29" i="11"/>
  <c r="GF32" i="11"/>
  <c r="GF69" i="11"/>
  <c r="GF24" i="11"/>
  <c r="GF19" i="11"/>
  <c r="GF18" i="11"/>
  <c r="GF20" i="11"/>
  <c r="GF14" i="11"/>
  <c r="GF30" i="11"/>
  <c r="GF36" i="11"/>
  <c r="GF16" i="11"/>
  <c r="GF35" i="11"/>
  <c r="GF39" i="11"/>
  <c r="GF71" i="11"/>
  <c r="GF17" i="11"/>
  <c r="GF22" i="11"/>
  <c r="GF15" i="11"/>
  <c r="GF38" i="11"/>
  <c r="GF25" i="11"/>
  <c r="GG76" i="11"/>
  <c r="GG69" i="11"/>
  <c r="GG72" i="11"/>
  <c r="GG58" i="11"/>
  <c r="GG70" i="11"/>
  <c r="GG39" i="11"/>
  <c r="GG29" i="11"/>
  <c r="GG28" i="11"/>
  <c r="GG24" i="11"/>
  <c r="GG22" i="11"/>
  <c r="GG15" i="11"/>
  <c r="GG36" i="11"/>
  <c r="GG35" i="11"/>
  <c r="GG32" i="11"/>
  <c r="GG23" i="11"/>
  <c r="GG18" i="11"/>
  <c r="GG40" i="11"/>
  <c r="GG38" i="11"/>
  <c r="GG34" i="11"/>
  <c r="GG25" i="11"/>
  <c r="GG30" i="11"/>
  <c r="GG17" i="11"/>
  <c r="GG21" i="11"/>
  <c r="GG16" i="11"/>
  <c r="GG67" i="11"/>
  <c r="GG71" i="11"/>
  <c r="GG59" i="11"/>
  <c r="GG14" i="11"/>
  <c r="GG26" i="11"/>
  <c r="GG31" i="11"/>
  <c r="GG20" i="11"/>
  <c r="GG37" i="11"/>
  <c r="GG33" i="11"/>
  <c r="GG27" i="11"/>
  <c r="GG19" i="11"/>
  <c r="GH76" i="11"/>
  <c r="GH20" i="11"/>
  <c r="GH72" i="11"/>
  <c r="GH69" i="11"/>
  <c r="GH19" i="11"/>
  <c r="GH27" i="11"/>
  <c r="GH71" i="11"/>
  <c r="GH15" i="11"/>
  <c r="GH32" i="11"/>
  <c r="GH22" i="11"/>
  <c r="GH24" i="11"/>
  <c r="GH67" i="11"/>
  <c r="GH25" i="11"/>
  <c r="GH70" i="11"/>
  <c r="GH58" i="11"/>
  <c r="GH38" i="11"/>
  <c r="GH18" i="11"/>
  <c r="GH14" i="11"/>
  <c r="GH35" i="11"/>
  <c r="GH39" i="11"/>
  <c r="GH17" i="11"/>
  <c r="GH37" i="11"/>
  <c r="GH26" i="11"/>
  <c r="GH34" i="11"/>
  <c r="GH31" i="11"/>
  <c r="GH40" i="11"/>
  <c r="GH28" i="11"/>
  <c r="GH36" i="11"/>
  <c r="GH29" i="11"/>
  <c r="GH30" i="11"/>
  <c r="GH23" i="11"/>
  <c r="GH21" i="11"/>
  <c r="GH16" i="11"/>
  <c r="GH59" i="11"/>
  <c r="GI76" i="11"/>
  <c r="GH33" i="11"/>
  <c r="GI32" i="11"/>
  <c r="GI19" i="11"/>
  <c r="GI22" i="11"/>
  <c r="GI17" i="11"/>
  <c r="GI33" i="11"/>
  <c r="GI30" i="11"/>
  <c r="GI24" i="11"/>
  <c r="GI14" i="11"/>
  <c r="GI72" i="11"/>
  <c r="GI69" i="11"/>
  <c r="GI70" i="11"/>
  <c r="GI40" i="11"/>
  <c r="GI38" i="11"/>
  <c r="GI36" i="11"/>
  <c r="GI29" i="11"/>
  <c r="GI27" i="11"/>
  <c r="GJ76" i="11"/>
  <c r="GI21" i="11"/>
  <c r="GI34" i="11"/>
  <c r="GI31" i="11"/>
  <c r="GI23" i="11"/>
  <c r="GI18" i="11"/>
  <c r="GI15" i="11"/>
  <c r="GI67" i="11"/>
  <c r="GI71" i="11"/>
  <c r="GI59" i="11"/>
  <c r="GI39" i="11"/>
  <c r="GI35" i="11"/>
  <c r="GI28" i="11"/>
  <c r="GI26" i="11"/>
  <c r="GI37" i="11"/>
  <c r="GI16" i="11"/>
  <c r="GI20" i="11"/>
  <c r="GI58" i="11"/>
  <c r="GI25" i="11"/>
  <c r="GJ37" i="11"/>
  <c r="GJ38" i="11"/>
  <c r="GJ40" i="11"/>
  <c r="GJ71" i="11"/>
  <c r="GJ69" i="11"/>
  <c r="GJ14" i="11"/>
  <c r="GJ20" i="11"/>
  <c r="GJ58" i="11"/>
  <c r="GJ16" i="11"/>
  <c r="GJ28" i="11"/>
  <c r="GJ21" i="11"/>
  <c r="GJ34" i="11"/>
  <c r="GJ39" i="11"/>
  <c r="GJ25" i="11"/>
  <c r="GJ72" i="11"/>
  <c r="GJ22" i="11"/>
  <c r="GJ70" i="11"/>
  <c r="GJ67" i="11"/>
  <c r="GJ31" i="11"/>
  <c r="GJ30" i="11"/>
  <c r="GJ59" i="11"/>
  <c r="GJ26" i="11"/>
  <c r="GJ23" i="11"/>
  <c r="GJ33" i="11"/>
  <c r="GJ19" i="11"/>
  <c r="GJ35" i="11"/>
  <c r="GJ27" i="11"/>
  <c r="GJ17" i="11"/>
  <c r="GJ24" i="11"/>
  <c r="GJ18" i="11"/>
  <c r="GJ32" i="11"/>
  <c r="GJ15" i="11"/>
  <c r="GJ36" i="11"/>
  <c r="GJ29" i="11"/>
  <c r="GK76" i="11"/>
  <c r="GK21" i="11"/>
  <c r="GK30" i="11"/>
  <c r="GK20" i="11"/>
  <c r="GK71" i="11"/>
  <c r="GK38" i="11"/>
  <c r="GK72" i="11"/>
  <c r="GK67" i="11"/>
  <c r="GK32" i="11"/>
  <c r="GK37" i="11"/>
  <c r="GK25" i="11"/>
  <c r="GK23" i="11"/>
  <c r="GK28" i="11"/>
  <c r="GK58" i="11"/>
  <c r="GK22" i="11"/>
  <c r="GK34" i="11"/>
  <c r="GK59" i="11"/>
  <c r="GK16" i="11"/>
  <c r="GL76" i="11"/>
  <c r="GK27" i="11"/>
  <c r="GK14" i="11"/>
  <c r="GK40" i="11"/>
  <c r="GK70" i="11"/>
  <c r="GK39" i="11"/>
  <c r="GK69" i="11"/>
  <c r="GK24" i="11"/>
  <c r="GK36" i="11"/>
  <c r="GK17" i="11"/>
  <c r="GK19" i="11"/>
  <c r="GK31" i="11"/>
  <c r="GK18" i="11"/>
  <c r="GK26" i="11"/>
  <c r="GK29" i="11"/>
  <c r="GK33" i="11"/>
  <c r="GK15" i="11"/>
  <c r="GK35" i="11"/>
  <c r="GL72" i="11"/>
  <c r="GL69" i="11"/>
  <c r="GL23" i="11"/>
  <c r="GL40" i="11"/>
  <c r="GL18" i="11"/>
  <c r="GL59" i="11"/>
  <c r="GL31" i="11"/>
  <c r="GL21" i="11"/>
  <c r="GL58" i="11"/>
  <c r="GL15" i="11"/>
  <c r="GL34" i="11"/>
  <c r="GL14" i="11"/>
  <c r="GL29" i="11"/>
  <c r="GL37" i="11"/>
  <c r="GL67" i="11"/>
  <c r="GL30" i="11"/>
  <c r="GL39" i="11"/>
  <c r="GL33" i="11"/>
  <c r="GL16" i="11"/>
  <c r="GM76" i="11"/>
  <c r="GL38" i="11"/>
  <c r="GL25" i="11"/>
  <c r="GL24" i="11"/>
  <c r="GL28" i="11"/>
  <c r="GL71" i="11"/>
  <c r="GL26" i="11"/>
  <c r="GL35" i="11"/>
  <c r="GL27" i="11"/>
  <c r="GL22" i="11"/>
  <c r="GL20" i="11"/>
  <c r="GL36" i="11"/>
  <c r="GL70" i="11"/>
  <c r="GL19" i="11"/>
  <c r="GL17" i="11"/>
  <c r="GL32" i="11"/>
  <c r="GN17" i="11"/>
  <c r="GN72" i="11"/>
  <c r="GN70" i="11"/>
  <c r="GN40" i="11"/>
  <c r="GN38" i="11"/>
  <c r="GN36" i="11"/>
  <c r="GN25" i="11"/>
  <c r="GN29" i="11"/>
  <c r="GN30" i="11"/>
  <c r="GN23" i="11"/>
  <c r="GN21" i="11"/>
  <c r="GN16" i="11"/>
  <c r="GN15" i="11"/>
  <c r="GN14" i="11"/>
  <c r="GN32" i="11"/>
  <c r="GO76" i="11"/>
  <c r="GN58" i="11"/>
  <c r="GM67" i="11"/>
  <c r="GM72" i="11"/>
  <c r="GM15" i="11"/>
  <c r="GM25" i="11"/>
  <c r="GM59" i="11"/>
  <c r="GM30" i="11"/>
  <c r="GM35" i="11"/>
  <c r="GM28" i="11"/>
  <c r="GM20" i="11"/>
  <c r="GM17" i="11"/>
  <c r="GM21" i="11"/>
  <c r="GM71" i="11"/>
  <c r="GM58" i="11"/>
  <c r="GM34" i="11"/>
  <c r="GM29" i="11"/>
  <c r="GM36" i="11"/>
  <c r="GM40" i="11"/>
  <c r="GN76" i="11"/>
  <c r="GM18" i="11"/>
  <c r="GM27" i="11"/>
  <c r="GM19" i="11"/>
  <c r="GM31" i="11"/>
  <c r="GM14" i="11"/>
  <c r="GM70" i="11"/>
  <c r="GM16" i="11"/>
  <c r="GM69" i="11"/>
  <c r="GM26" i="11"/>
  <c r="GM37" i="11"/>
  <c r="GM24" i="11"/>
  <c r="GM23" i="11"/>
  <c r="GM38" i="11"/>
  <c r="GM22" i="11"/>
  <c r="GM33" i="11"/>
  <c r="GM32" i="11"/>
  <c r="GM39" i="11"/>
  <c r="GO38" i="11"/>
  <c r="GO35" i="11"/>
  <c r="GO31" i="11"/>
  <c r="GO72" i="11"/>
  <c r="GO40" i="11"/>
  <c r="GO27" i="11"/>
  <c r="GO32" i="11"/>
  <c r="GO67" i="11"/>
  <c r="GO23" i="11"/>
  <c r="GO18" i="11"/>
  <c r="GO22" i="11"/>
  <c r="GO20" i="11"/>
  <c r="GO69" i="11"/>
  <c r="GO25" i="11"/>
  <c r="GO34" i="11"/>
  <c r="GO28" i="11"/>
  <c r="GO71" i="11"/>
  <c r="GO70" i="11"/>
  <c r="GO59" i="11"/>
  <c r="GO39" i="11"/>
  <c r="GO37" i="11"/>
  <c r="GO26" i="11"/>
  <c r="GO36" i="11"/>
  <c r="GN24" i="11"/>
  <c r="GO24" i="11"/>
  <c r="GO19" i="11"/>
  <c r="GO16" i="11"/>
  <c r="GO15" i="11"/>
  <c r="GO21" i="11"/>
  <c r="GO17" i="11"/>
  <c r="GO33" i="11"/>
  <c r="GO29" i="11"/>
  <c r="GO14" i="11"/>
  <c r="GO30" i="11"/>
  <c r="GN59" i="11"/>
  <c r="GN39" i="11"/>
  <c r="GN33" i="11"/>
  <c r="GN27" i="11"/>
  <c r="GN26" i="11"/>
  <c r="GN67" i="11"/>
  <c r="GN37" i="11"/>
  <c r="GN31" i="11"/>
  <c r="GN20" i="11"/>
  <c r="GN28" i="11"/>
  <c r="GN19" i="11"/>
  <c r="GN35" i="11"/>
  <c r="GN18" i="11"/>
  <c r="GN71" i="11"/>
  <c r="GN34" i="11"/>
  <c r="GN22" i="11"/>
  <c r="GN69" i="11"/>
  <c r="GP76" i="11"/>
  <c r="GO58" i="11"/>
  <c r="GP70" i="11"/>
  <c r="GP58" i="11"/>
  <c r="GP28" i="11"/>
  <c r="GP36" i="11"/>
  <c r="GP14" i="11"/>
  <c r="GP26" i="11"/>
  <c r="GP35" i="11"/>
  <c r="GP30" i="11"/>
  <c r="GP18" i="11"/>
  <c r="GP15" i="11"/>
  <c r="GP40" i="11"/>
  <c r="GP34" i="11"/>
  <c r="GP29" i="11"/>
  <c r="GP17" i="11"/>
  <c r="GP19" i="11"/>
  <c r="GP32" i="11"/>
  <c r="GP21" i="11"/>
  <c r="GP31" i="11"/>
  <c r="GP24" i="11"/>
  <c r="GP22" i="11"/>
  <c r="GP20" i="11"/>
  <c r="GP72" i="11"/>
  <c r="GP67" i="11"/>
  <c r="GP71" i="11"/>
  <c r="GP59" i="11"/>
  <c r="GP39" i="11"/>
  <c r="GP27" i="11"/>
  <c r="GP25" i="11"/>
  <c r="GP23" i="11"/>
  <c r="GP69" i="11"/>
  <c r="GP37" i="11"/>
  <c r="GP33" i="11"/>
  <c r="GP16" i="11"/>
  <c r="GP38" i="11"/>
  <c r="GQ76" i="11"/>
  <c r="GQ38" i="11"/>
  <c r="GQ71" i="11"/>
  <c r="GQ21" i="11"/>
  <c r="GQ17" i="11"/>
  <c r="GQ34" i="11"/>
  <c r="GQ19" i="11"/>
  <c r="GQ28" i="11"/>
  <c r="GQ14" i="11"/>
  <c r="GQ27" i="11"/>
  <c r="GQ24" i="11"/>
  <c r="GQ59" i="11"/>
  <c r="GQ29" i="11"/>
  <c r="GQ15" i="11"/>
  <c r="GQ16" i="11"/>
  <c r="GQ30" i="11"/>
  <c r="GQ37" i="11"/>
  <c r="GQ40" i="11"/>
  <c r="GQ70" i="11"/>
  <c r="GQ33" i="11"/>
  <c r="GQ20" i="11"/>
  <c r="GQ32" i="11"/>
  <c r="GQ22" i="11"/>
  <c r="GQ31" i="11"/>
  <c r="GQ58" i="11"/>
  <c r="GQ61" i="11" s="1"/>
  <c r="GQ39" i="11"/>
  <c r="GQ18" i="11"/>
  <c r="GQ67" i="11"/>
  <c r="GQ36" i="11"/>
  <c r="GQ69" i="11"/>
  <c r="GR76" i="11"/>
  <c r="GQ23" i="11"/>
  <c r="GQ35" i="11"/>
  <c r="GQ72" i="11"/>
  <c r="GQ26" i="11"/>
  <c r="GQ25" i="11"/>
  <c r="GR19" i="11"/>
  <c r="GR35" i="11"/>
  <c r="GR69" i="11"/>
  <c r="GS76" i="11"/>
  <c r="GR31" i="11"/>
  <c r="GR17" i="11"/>
  <c r="GR38" i="11"/>
  <c r="GR34" i="11"/>
  <c r="GR18" i="11"/>
  <c r="GR24" i="11"/>
  <c r="GR20" i="11"/>
  <c r="GR39" i="11"/>
  <c r="GR14" i="11"/>
  <c r="GR29" i="11"/>
  <c r="GR15" i="11"/>
  <c r="GR21" i="11"/>
  <c r="GR25" i="11"/>
  <c r="GR28" i="11"/>
  <c r="GR72" i="11"/>
  <c r="GR37" i="11"/>
  <c r="GR32" i="11"/>
  <c r="GR22" i="11"/>
  <c r="GR30" i="11"/>
  <c r="GR70" i="11"/>
  <c r="GR16" i="11"/>
  <c r="GR36" i="11"/>
  <c r="GR26" i="11"/>
  <c r="GR58" i="11"/>
  <c r="GS71" i="11"/>
  <c r="GS59" i="11"/>
  <c r="GS40" i="11"/>
  <c r="GS18" i="11"/>
  <c r="GS25" i="11"/>
  <c r="GS29" i="11"/>
  <c r="GS32" i="11"/>
  <c r="GS22" i="11"/>
  <c r="GS21" i="11"/>
  <c r="GS72" i="11"/>
  <c r="GS70" i="11"/>
  <c r="GS69" i="11"/>
  <c r="GS58" i="11"/>
  <c r="GS39" i="11"/>
  <c r="GS36" i="11"/>
  <c r="GS17" i="11"/>
  <c r="GS33" i="11"/>
  <c r="GS28" i="11"/>
  <c r="GS26" i="11"/>
  <c r="GS31" i="11"/>
  <c r="GS30" i="11"/>
  <c r="GS24" i="11"/>
  <c r="GS23" i="11"/>
  <c r="GS19" i="11"/>
  <c r="GS16" i="11"/>
  <c r="GT76" i="11"/>
  <c r="GR71" i="11"/>
  <c r="GR27" i="11"/>
  <c r="GS67" i="11"/>
  <c r="GR40" i="11"/>
  <c r="GR23" i="11"/>
  <c r="GR59" i="11"/>
  <c r="GR33" i="11"/>
  <c r="GR67" i="11"/>
  <c r="GT15" i="11"/>
  <c r="GT16" i="11"/>
  <c r="GT59" i="11"/>
  <c r="GT22" i="11"/>
  <c r="GT17" i="11"/>
  <c r="GT20" i="11"/>
  <c r="GS20" i="11"/>
  <c r="GS38" i="11"/>
  <c r="GS35" i="11"/>
  <c r="GS27" i="11"/>
  <c r="GS34" i="11"/>
  <c r="GS15" i="11"/>
  <c r="GS14" i="11"/>
  <c r="GS37" i="11"/>
  <c r="GT58" i="11"/>
  <c r="GT30" i="11"/>
  <c r="GT26" i="11"/>
  <c r="GT37" i="11"/>
  <c r="GT72" i="11"/>
  <c r="GT38" i="11"/>
  <c r="GT67" i="11"/>
  <c r="GT36" i="11"/>
  <c r="GT34" i="11"/>
  <c r="GT33" i="11"/>
  <c r="GT14" i="11"/>
  <c r="GT31" i="11"/>
  <c r="GT28" i="11"/>
  <c r="GT25" i="11"/>
  <c r="GT19" i="11"/>
  <c r="GT39" i="11"/>
  <c r="GT21" i="11"/>
  <c r="GT40" i="11"/>
  <c r="GT35" i="11"/>
  <c r="GT23" i="11"/>
  <c r="GT32" i="11"/>
  <c r="GU39" i="11"/>
  <c r="GU36" i="11"/>
  <c r="GU34" i="11"/>
  <c r="GU33" i="11"/>
  <c r="GU14" i="11"/>
  <c r="GU26" i="11"/>
  <c r="GU24" i="11"/>
  <c r="GU76" i="11"/>
  <c r="GU71" i="11"/>
  <c r="GT71" i="11"/>
  <c r="GT70" i="11"/>
  <c r="GT69" i="11"/>
  <c r="GT18" i="11"/>
  <c r="GT29" i="11"/>
  <c r="GU17" i="11"/>
  <c r="GT24" i="11"/>
  <c r="GT27" i="11"/>
  <c r="GU40" i="11"/>
  <c r="GU70" i="11"/>
  <c r="GU19" i="11"/>
  <c r="GU20" i="11"/>
  <c r="GU31" i="11"/>
  <c r="GU69" i="11"/>
  <c r="GU16" i="11"/>
  <c r="GU59" i="11"/>
  <c r="GU67" i="11"/>
  <c r="GU30" i="11"/>
  <c r="GU28" i="11"/>
  <c r="GU18" i="11"/>
  <c r="GU23" i="11"/>
  <c r="GU29" i="11"/>
  <c r="GU21" i="11"/>
  <c r="GU37" i="11"/>
  <c r="GU72" i="11"/>
  <c r="GU15" i="11"/>
  <c r="GU22" i="11"/>
  <c r="GU35" i="11"/>
  <c r="GV76" i="11"/>
  <c r="GU25" i="11"/>
  <c r="GU27" i="11"/>
  <c r="GU38" i="11"/>
  <c r="GU58" i="11"/>
  <c r="GU32" i="11"/>
  <c r="GV25" i="11"/>
  <c r="GV14" i="11"/>
  <c r="GV38" i="11"/>
  <c r="GV37" i="11"/>
  <c r="GV36" i="11"/>
  <c r="GV35" i="11"/>
  <c r="GV34" i="11"/>
  <c r="GV33" i="11"/>
  <c r="GV29" i="11"/>
  <c r="GV32" i="11"/>
  <c r="GV31" i="11"/>
  <c r="GV28" i="11"/>
  <c r="GV30" i="11"/>
  <c r="GV26" i="11"/>
  <c r="GV24" i="11"/>
  <c r="GV23" i="11"/>
  <c r="GV18" i="11"/>
  <c r="GV15" i="11"/>
  <c r="GV16" i="11"/>
  <c r="GV27" i="11"/>
  <c r="GV19" i="11"/>
  <c r="GV21" i="11"/>
  <c r="GW76" i="11"/>
  <c r="GQ170" i="2"/>
  <c r="CL59" i="11" s="1"/>
  <c r="HB67" i="11"/>
  <c r="HB72" i="11"/>
  <c r="HB71" i="11"/>
  <c r="HB70" i="11"/>
  <c r="HB69" i="11"/>
  <c r="HB59" i="11"/>
  <c r="HB58" i="11"/>
  <c r="HB40" i="11"/>
  <c r="HB39" i="11"/>
  <c r="HB25" i="11"/>
  <c r="HB38" i="11"/>
  <c r="HB37" i="11"/>
  <c r="HB14" i="11"/>
  <c r="HB36" i="11"/>
  <c r="HB28" i="11"/>
  <c r="HB35" i="11"/>
  <c r="HB34" i="11"/>
  <c r="HB33" i="11"/>
  <c r="HB32" i="11"/>
  <c r="HB31" i="11"/>
  <c r="HB29" i="11"/>
  <c r="HB26" i="11"/>
  <c r="HB30" i="11"/>
  <c r="HB27" i="11"/>
  <c r="HB24" i="11"/>
  <c r="HB23" i="11"/>
  <c r="HB18" i="11"/>
  <c r="HB17" i="11"/>
  <c r="HB22" i="11"/>
  <c r="HB21" i="11"/>
  <c r="HB15" i="11"/>
  <c r="HB20" i="11"/>
  <c r="HB19" i="11"/>
  <c r="HB16" i="11"/>
  <c r="CM42" i="11"/>
  <c r="GV75" i="9"/>
  <c r="GV92" i="9" s="1"/>
  <c r="GW55" i="9"/>
  <c r="H46" i="9"/>
  <c r="H43" i="9"/>
  <c r="H41" i="9"/>
  <c r="H42" i="9"/>
  <c r="H44" i="9"/>
  <c r="H39" i="9"/>
  <c r="GU43" i="9"/>
  <c r="GW42" i="9"/>
  <c r="GW41" i="9"/>
  <c r="GU60" i="9"/>
  <c r="GU84" i="9"/>
  <c r="GT81" i="9"/>
  <c r="GV52" i="9"/>
  <c r="GV54" i="9"/>
  <c r="GV86" i="9" s="1"/>
  <c r="GV87" i="9"/>
  <c r="GW59" i="9"/>
  <c r="GW50" i="9"/>
  <c r="H56" i="9"/>
  <c r="H88" i="9"/>
  <c r="H92" i="9"/>
  <c r="H81" i="9"/>
  <c r="H75" i="9"/>
  <c r="G173" i="2"/>
  <c r="G167" i="2"/>
  <c r="G234" i="2"/>
  <c r="G169" i="2"/>
  <c r="G251" i="2"/>
  <c r="G240" i="2"/>
  <c r="G247" i="2"/>
  <c r="G215" i="2"/>
  <c r="G171" i="2"/>
  <c r="G170" i="2"/>
  <c r="GO240" i="2"/>
  <c r="GO169" i="2"/>
  <c r="CI58" i="11" s="1"/>
  <c r="GS218" i="2"/>
  <c r="GP171" i="2"/>
  <c r="GQ234" i="2"/>
  <c r="GQ251" i="2" s="1"/>
  <c r="GQ167" i="2"/>
  <c r="HB10" i="11"/>
  <c r="GP18" i="10"/>
  <c r="GP17" i="10"/>
  <c r="GP16" i="10"/>
  <c r="GW39" i="9"/>
  <c r="GW35" i="9"/>
  <c r="GW34" i="9"/>
  <c r="GW33" i="9"/>
  <c r="GW32" i="9"/>
  <c r="GW31" i="9"/>
  <c r="GW30" i="9"/>
  <c r="GW20" i="9"/>
  <c r="GW29" i="9"/>
  <c r="GW28" i="9"/>
  <c r="GW27" i="9"/>
  <c r="GW24" i="9"/>
  <c r="GW23" i="9"/>
  <c r="GW22" i="9"/>
  <c r="GW21" i="9"/>
  <c r="GW19" i="9"/>
  <c r="GW18" i="9"/>
  <c r="GW17" i="9"/>
  <c r="GW16" i="9"/>
  <c r="GW15" i="9"/>
  <c r="GW10" i="9"/>
  <c r="GW14" i="9"/>
  <c r="GW13" i="9"/>
  <c r="GW12" i="9"/>
  <c r="GW11" i="9"/>
  <c r="GW9" i="9"/>
  <c r="GW25" i="9"/>
  <c r="GW26" i="9"/>
  <c r="GV37" i="9"/>
  <c r="GV44" i="9" s="1"/>
  <c r="L12" i="9"/>
  <c r="L13" i="9"/>
  <c r="GW5" i="9"/>
  <c r="GS131" i="2"/>
  <c r="GS130" i="2"/>
  <c r="GS129" i="2"/>
  <c r="GS128" i="2"/>
  <c r="GS127" i="2"/>
  <c r="GS126" i="2"/>
  <c r="GS125" i="2"/>
  <c r="GS124" i="2"/>
  <c r="GS123" i="2"/>
  <c r="GS122" i="2"/>
  <c r="GS121" i="2"/>
  <c r="GS120" i="2"/>
  <c r="GS117" i="2"/>
  <c r="GS115" i="2"/>
  <c r="GS114" i="2"/>
  <c r="GS119" i="2"/>
  <c r="GS118" i="2"/>
  <c r="GS116" i="2"/>
  <c r="GS113" i="2"/>
  <c r="GS112" i="2"/>
  <c r="GS111" i="2"/>
  <c r="GS110" i="2"/>
  <c r="GS109" i="2"/>
  <c r="GS108" i="2"/>
  <c r="GS107" i="2"/>
  <c r="GS106" i="2"/>
  <c r="GS105" i="2"/>
  <c r="GO18" i="7"/>
  <c r="GO17" i="7"/>
  <c r="GO16" i="7"/>
  <c r="GQ4" i="7"/>
  <c r="GR69" i="2"/>
  <c r="GS67" i="2"/>
  <c r="GS66" i="2"/>
  <c r="GS65" i="2"/>
  <c r="GS64" i="2"/>
  <c r="GS63" i="2"/>
  <c r="GS62" i="2"/>
  <c r="GS61" i="2"/>
  <c r="GS58" i="2"/>
  <c r="GS56" i="2"/>
  <c r="GS55" i="2"/>
  <c r="GS42" i="2"/>
  <c r="GS60" i="2"/>
  <c r="GS59" i="2"/>
  <c r="GS57" i="2"/>
  <c r="GS50" i="2"/>
  <c r="GS46" i="2"/>
  <c r="GS54" i="2"/>
  <c r="GS53" i="2"/>
  <c r="GS52" i="2"/>
  <c r="GS51" i="2"/>
  <c r="GS48" i="2"/>
  <c r="GS47" i="2"/>
  <c r="GS44" i="2"/>
  <c r="GS41" i="2"/>
  <c r="GS49" i="2"/>
  <c r="GS45" i="2"/>
  <c r="GS43" i="2"/>
  <c r="GS92" i="2"/>
  <c r="H33" i="11" s="1"/>
  <c r="GS89" i="2"/>
  <c r="H30" i="11" s="1"/>
  <c r="GS87" i="2"/>
  <c r="H28" i="11" s="1"/>
  <c r="GS73" i="2"/>
  <c r="H14" i="11" s="1"/>
  <c r="GS96" i="2"/>
  <c r="GS95" i="2"/>
  <c r="GS78" i="2"/>
  <c r="H19" i="11" s="1"/>
  <c r="GS79" i="2"/>
  <c r="GS74" i="2"/>
  <c r="H15" i="11" s="1"/>
  <c r="GS75" i="2"/>
  <c r="H16" i="11" s="1"/>
  <c r="GS76" i="2"/>
  <c r="H17" i="11" s="1"/>
  <c r="GS84" i="2"/>
  <c r="H25" i="11" s="1"/>
  <c r="GS85" i="2"/>
  <c r="H26" i="11" s="1"/>
  <c r="GS86" i="2"/>
  <c r="H27" i="11" s="1"/>
  <c r="GS91" i="2"/>
  <c r="H32" i="11" s="1"/>
  <c r="GS88" i="2"/>
  <c r="GS93" i="2"/>
  <c r="GS94" i="2"/>
  <c r="GS90" i="2"/>
  <c r="GS97" i="2"/>
  <c r="GS98" i="2"/>
  <c r="GS99" i="2"/>
  <c r="GS81" i="2"/>
  <c r="H22" i="11" s="1"/>
  <c r="GS83" i="2"/>
  <c r="H24" i="11" s="1"/>
  <c r="GS80" i="2"/>
  <c r="H21" i="11" s="1"/>
  <c r="GS82" i="2"/>
  <c r="H23" i="11" s="1"/>
  <c r="GS77" i="2"/>
  <c r="H18" i="11" s="1"/>
  <c r="GR133" i="2"/>
  <c r="GR101" i="2"/>
  <c r="GS30" i="2"/>
  <c r="GS29" i="2"/>
  <c r="GS14" i="2"/>
  <c r="GS15" i="2"/>
  <c r="GS9" i="2"/>
  <c r="GS28" i="2"/>
  <c r="GS10" i="2"/>
  <c r="GS32" i="2"/>
  <c r="GS27" i="2"/>
  <c r="GS25" i="2"/>
  <c r="L30" i="11" s="1"/>
  <c r="GS24" i="2"/>
  <c r="GS18" i="2"/>
  <c r="GS31" i="2"/>
  <c r="GS26" i="2"/>
  <c r="GS23" i="2"/>
  <c r="GS21" i="2"/>
  <c r="GS17" i="2"/>
  <c r="GS20" i="2"/>
  <c r="GS22" i="2"/>
  <c r="GS13" i="2"/>
  <c r="GS16" i="2"/>
  <c r="GS11" i="2"/>
  <c r="GS34" i="2"/>
  <c r="GS33" i="2"/>
  <c r="GS5" i="2"/>
  <c r="GS35" i="2"/>
  <c r="GS19" i="2"/>
  <c r="GS12" i="2"/>
  <c r="GR37" i="2"/>
  <c r="GR173" i="2" s="1"/>
  <c r="G16" i="2"/>
  <c r="H16" i="9" s="1"/>
  <c r="G29" i="2"/>
  <c r="H29" i="9" s="1"/>
  <c r="G30" i="2"/>
  <c r="H30" i="9" s="1"/>
  <c r="G25" i="2"/>
  <c r="H25" i="9" s="1"/>
  <c r="G35" i="2"/>
  <c r="H35" i="9" s="1"/>
  <c r="G32" i="2"/>
  <c r="H32" i="9" s="1"/>
  <c r="G9" i="2"/>
  <c r="H9" i="9" s="1"/>
  <c r="G27" i="2"/>
  <c r="H27" i="9" s="1"/>
  <c r="G17" i="2"/>
  <c r="H17" i="9" s="1"/>
  <c r="G14" i="2"/>
  <c r="H14" i="9" s="1"/>
  <c r="G15" i="2"/>
  <c r="H15" i="9" s="1"/>
  <c r="G31" i="2"/>
  <c r="H31" i="9" s="1"/>
  <c r="G10" i="2"/>
  <c r="H10" i="9" s="1"/>
  <c r="G24" i="2"/>
  <c r="H24" i="9" s="1"/>
  <c r="G26" i="2"/>
  <c r="H26" i="9" s="1"/>
  <c r="G11" i="2"/>
  <c r="H11" i="9" s="1"/>
  <c r="G34" i="2"/>
  <c r="H34" i="9" s="1"/>
  <c r="G23" i="2"/>
  <c r="H23" i="9" s="1"/>
  <c r="G28" i="2"/>
  <c r="H28" i="9" s="1"/>
  <c r="G13" i="2"/>
  <c r="H13" i="9" s="1"/>
  <c r="G20" i="2"/>
  <c r="H20" i="9" s="1"/>
  <c r="G18" i="2"/>
  <c r="H18" i="9" s="1"/>
  <c r="G12" i="2"/>
  <c r="H12" i="9" s="1"/>
  <c r="G19" i="2"/>
  <c r="H19" i="9" s="1"/>
  <c r="G21" i="2"/>
  <c r="H21" i="9" s="1"/>
  <c r="G22" i="2"/>
  <c r="H22" i="9" s="1"/>
  <c r="G33" i="2"/>
  <c r="H33" i="9" s="1"/>
  <c r="GW61" i="11" l="1"/>
  <c r="GW63" i="11" s="1"/>
  <c r="FD61" i="11"/>
  <c r="FO61" i="11"/>
  <c r="FO63" i="11" s="1"/>
  <c r="GL61" i="11"/>
  <c r="CP61" i="11"/>
  <c r="CP63" i="11" s="1"/>
  <c r="CS61" i="11"/>
  <c r="CS63" i="11" s="1"/>
  <c r="CO61" i="11"/>
  <c r="CO63" i="11" s="1"/>
  <c r="FM61" i="11"/>
  <c r="FM63" i="11" s="1"/>
  <c r="FX61" i="11"/>
  <c r="FX63" i="11" s="1"/>
  <c r="EC61" i="11"/>
  <c r="ER74" i="11"/>
  <c r="GO61" i="11"/>
  <c r="GO63" i="11" s="1"/>
  <c r="FS61" i="11"/>
  <c r="FS63" i="11" s="1"/>
  <c r="DK61" i="11"/>
  <c r="DK63" i="11" s="1"/>
  <c r="ED61" i="11"/>
  <c r="ED63" i="11" s="1"/>
  <c r="DT74" i="11"/>
  <c r="FN61" i="11"/>
  <c r="FN63" i="11" s="1"/>
  <c r="DL61" i="11"/>
  <c r="DL63" i="11" s="1"/>
  <c r="EN61" i="11"/>
  <c r="EN63" i="11" s="1"/>
  <c r="DI61" i="11"/>
  <c r="DI63" i="11" s="1"/>
  <c r="GU61" i="11"/>
  <c r="GU63" i="11" s="1"/>
  <c r="DV61" i="11"/>
  <c r="DV63" i="11" s="1"/>
  <c r="EY61" i="11"/>
  <c r="EY63" i="11" s="1"/>
  <c r="EQ61" i="11"/>
  <c r="EQ63" i="11" s="1"/>
  <c r="EO61" i="11"/>
  <c r="EO63" i="11" s="1"/>
  <c r="DB61" i="11"/>
  <c r="DB63" i="11" s="1"/>
  <c r="DU61" i="11"/>
  <c r="DU63" i="11" s="1"/>
  <c r="FT61" i="11"/>
  <c r="FT63" i="11" s="1"/>
  <c r="GA74" i="11"/>
  <c r="EX61" i="11"/>
  <c r="EX63" i="11" s="1"/>
  <c r="EG61" i="11"/>
  <c r="EG63" i="11" s="1"/>
  <c r="EJ61" i="11"/>
  <c r="EJ63" i="11" s="1"/>
  <c r="GI61" i="11"/>
  <c r="GI63" i="11" s="1"/>
  <c r="CQ61" i="11"/>
  <c r="CQ63" i="11" s="1"/>
  <c r="HA61" i="11"/>
  <c r="HA63" i="11" s="1"/>
  <c r="EU61" i="11"/>
  <c r="EU63" i="11" s="1"/>
  <c r="DP61" i="11"/>
  <c r="DP63" i="11" s="1"/>
  <c r="DE61" i="11"/>
  <c r="DE63" i="11" s="1"/>
  <c r="DN61" i="11"/>
  <c r="DN63" i="11" s="1"/>
  <c r="GM61" i="11"/>
  <c r="GM63" i="11" s="1"/>
  <c r="EW61" i="11"/>
  <c r="EW63" i="11" s="1"/>
  <c r="DT61" i="11"/>
  <c r="DT63" i="11" s="1"/>
  <c r="FU61" i="11"/>
  <c r="FU63" i="11" s="1"/>
  <c r="DS61" i="11"/>
  <c r="DS63" i="11" s="1"/>
  <c r="FF61" i="11"/>
  <c r="FF63" i="11" s="1"/>
  <c r="DR61" i="11"/>
  <c r="DR63" i="11" s="1"/>
  <c r="ET61" i="11"/>
  <c r="ET63" i="11" s="1"/>
  <c r="GT61" i="11"/>
  <c r="GT63" i="11" s="1"/>
  <c r="EH61" i="11"/>
  <c r="EH63" i="11" s="1"/>
  <c r="GX61" i="11"/>
  <c r="GX63" i="11" s="1"/>
  <c r="GC61" i="11"/>
  <c r="GC63" i="11" s="1"/>
  <c r="FB61" i="11"/>
  <c r="FB63" i="11" s="1"/>
  <c r="FC61" i="11"/>
  <c r="FC63" i="11" s="1"/>
  <c r="GS61" i="11"/>
  <c r="GS63" i="11" s="1"/>
  <c r="CT61" i="11"/>
  <c r="CT63" i="11" s="1"/>
  <c r="FR61" i="11"/>
  <c r="FR63" i="11" s="1"/>
  <c r="EK61" i="11"/>
  <c r="EK63" i="11" s="1"/>
  <c r="CW61" i="11"/>
  <c r="CW63" i="11" s="1"/>
  <c r="HB61" i="11"/>
  <c r="HB63" i="11" s="1"/>
  <c r="DA61" i="11"/>
  <c r="DA63" i="11" s="1"/>
  <c r="DY61" i="11"/>
  <c r="DY63" i="11" s="1"/>
  <c r="EB61" i="11"/>
  <c r="EB63" i="11" s="1"/>
  <c r="FK61" i="11"/>
  <c r="FK63" i="11" s="1"/>
  <c r="FE61" i="11"/>
  <c r="FE63" i="11" s="1"/>
  <c r="CX61" i="11"/>
  <c r="CX63" i="11" s="1"/>
  <c r="DG61" i="11"/>
  <c r="DG63" i="11" s="1"/>
  <c r="DW61" i="11"/>
  <c r="DW63" i="11" s="1"/>
  <c r="EF61" i="11"/>
  <c r="EF63" i="11" s="1"/>
  <c r="GF61" i="11"/>
  <c r="GF63" i="11" s="1"/>
  <c r="GV61" i="11"/>
  <c r="GV63" i="11" s="1"/>
  <c r="CZ61" i="11"/>
  <c r="CZ63" i="11" s="1"/>
  <c r="DZ61" i="11"/>
  <c r="DZ63" i="11" s="1"/>
  <c r="GR61" i="11"/>
  <c r="GR63" i="11" s="1"/>
  <c r="GZ61" i="11"/>
  <c r="GZ63" i="11" s="1"/>
  <c r="CR61" i="11"/>
  <c r="CR63" i="11" s="1"/>
  <c r="CU61" i="11"/>
  <c r="CU63" i="11" s="1"/>
  <c r="EL61" i="11"/>
  <c r="EL63" i="11" s="1"/>
  <c r="CY61" i="11"/>
  <c r="CY63" i="11" s="1"/>
  <c r="CV61" i="11"/>
  <c r="CV63" i="11" s="1"/>
  <c r="GY61" i="11"/>
  <c r="GY63" i="11" s="1"/>
  <c r="EA61" i="11"/>
  <c r="EA63" i="11" s="1"/>
  <c r="EV61" i="11"/>
  <c r="EV63" i="11" s="1"/>
  <c r="DX61" i="11"/>
  <c r="DX63" i="11" s="1"/>
  <c r="EI61" i="11"/>
  <c r="EI63" i="11" s="1"/>
  <c r="DC61" i="11"/>
  <c r="DC63" i="11" s="1"/>
  <c r="DD61" i="11"/>
  <c r="DD63" i="11" s="1"/>
  <c r="DF61" i="11"/>
  <c r="DF63" i="11" s="1"/>
  <c r="DH61" i="11"/>
  <c r="DH63" i="11" s="1"/>
  <c r="DJ61" i="11"/>
  <c r="DJ63" i="11" s="1"/>
  <c r="DM61" i="11"/>
  <c r="DM63" i="11" s="1"/>
  <c r="DO61" i="11"/>
  <c r="DO63" i="11" s="1"/>
  <c r="DQ61" i="11"/>
  <c r="DQ63" i="11" s="1"/>
  <c r="EE61" i="11"/>
  <c r="EE63" i="11" s="1"/>
  <c r="EM61" i="11"/>
  <c r="EM63" i="11" s="1"/>
  <c r="EP61" i="11"/>
  <c r="EP63" i="11" s="1"/>
  <c r="ER61" i="11"/>
  <c r="ER63" i="11" s="1"/>
  <c r="ES61" i="11"/>
  <c r="ES63" i="11" s="1"/>
  <c r="EZ61" i="11"/>
  <c r="EZ63" i="11" s="1"/>
  <c r="FA61" i="11"/>
  <c r="FA63" i="11" s="1"/>
  <c r="FG61" i="11"/>
  <c r="FG63" i="11" s="1"/>
  <c r="FH61" i="11"/>
  <c r="FH63" i="11" s="1"/>
  <c r="FI61" i="11"/>
  <c r="FI63" i="11" s="1"/>
  <c r="FJ61" i="11"/>
  <c r="FJ63" i="11" s="1"/>
  <c r="FY61" i="11"/>
  <c r="FY63" i="11" s="1"/>
  <c r="FZ61" i="11"/>
  <c r="FZ63" i="11" s="1"/>
  <c r="GA61" i="11"/>
  <c r="GA63" i="11" s="1"/>
  <c r="GE61" i="11"/>
  <c r="GE63" i="11" s="1"/>
  <c r="GH61" i="11"/>
  <c r="GH63" i="11" s="1"/>
  <c r="GJ61" i="11"/>
  <c r="GJ63" i="11" s="1"/>
  <c r="FL61" i="11"/>
  <c r="FL63" i="11" s="1"/>
  <c r="FP61" i="11"/>
  <c r="FP63" i="11" s="1"/>
  <c r="FQ61" i="11"/>
  <c r="FQ63" i="11" s="1"/>
  <c r="FV61" i="11"/>
  <c r="FV63" i="11" s="1"/>
  <c r="FW61" i="11"/>
  <c r="FW63" i="11" s="1"/>
  <c r="GB61" i="11"/>
  <c r="GB63" i="11" s="1"/>
  <c r="GD61" i="11"/>
  <c r="GD63" i="11" s="1"/>
  <c r="GG61" i="11"/>
  <c r="GG63" i="11" s="1"/>
  <c r="GK61" i="11"/>
  <c r="GK63" i="11" s="1"/>
  <c r="GN61" i="11"/>
  <c r="GN63" i="11" s="1"/>
  <c r="GP61" i="11"/>
  <c r="GP63" i="11" s="1"/>
  <c r="EL74" i="11"/>
  <c r="FO74" i="11"/>
  <c r="GS271" i="2"/>
  <c r="HJ271" i="2" s="1"/>
  <c r="GV265" i="2"/>
  <c r="GW265" i="2"/>
  <c r="GV257" i="2"/>
  <c r="GV269" i="2"/>
  <c r="GW257" i="2"/>
  <c r="GX265" i="2"/>
  <c r="GX269" i="2"/>
  <c r="GX257" i="2"/>
  <c r="GU265" i="2"/>
  <c r="GW269" i="2"/>
  <c r="GZ257" i="2"/>
  <c r="GY265" i="2"/>
  <c r="GY269" i="2"/>
  <c r="GY257" i="2"/>
  <c r="GZ269" i="2"/>
  <c r="HA269" i="2"/>
  <c r="HA265" i="2"/>
  <c r="GZ265" i="2"/>
  <c r="HA257" i="2"/>
  <c r="HB269" i="2"/>
  <c r="HC265" i="2"/>
  <c r="HB257" i="2"/>
  <c r="HB265" i="2"/>
  <c r="HC257" i="2"/>
  <c r="HC269" i="2"/>
  <c r="GU257" i="2"/>
  <c r="HD265" i="2"/>
  <c r="HD257" i="2"/>
  <c r="HE262" i="2"/>
  <c r="HE269" i="2"/>
  <c r="HD269" i="2"/>
  <c r="HF265" i="2"/>
  <c r="HE263" i="2"/>
  <c r="HE265" i="2"/>
  <c r="HF262" i="2"/>
  <c r="HE257" i="2"/>
  <c r="HE261" i="2"/>
  <c r="HF271" i="2"/>
  <c r="GU269" i="2"/>
  <c r="HE264" i="2"/>
  <c r="HF261" i="2"/>
  <c r="HF267" i="2"/>
  <c r="HF257" i="2"/>
  <c r="HF263" i="2"/>
  <c r="HF264" i="2"/>
  <c r="HE266" i="2"/>
  <c r="HF266" i="2"/>
  <c r="HF269" i="2"/>
  <c r="HG269" i="2"/>
  <c r="HG257" i="2"/>
  <c r="HG267" i="2"/>
  <c r="HG264" i="2"/>
  <c r="HG263" i="2"/>
  <c r="HG265" i="2"/>
  <c r="HG266" i="2"/>
  <c r="HG271" i="2"/>
  <c r="HG261" i="2"/>
  <c r="HH269" i="2"/>
  <c r="HH264" i="2"/>
  <c r="HH261" i="2"/>
  <c r="HG262" i="2"/>
  <c r="HH271" i="2"/>
  <c r="HH266" i="2"/>
  <c r="HH257" i="2"/>
  <c r="HH265" i="2"/>
  <c r="HH263" i="2"/>
  <c r="HH267" i="2"/>
  <c r="HH262" i="2"/>
  <c r="HI257" i="2"/>
  <c r="HI264" i="2"/>
  <c r="HI263" i="2"/>
  <c r="HI271" i="2"/>
  <c r="HI265" i="2"/>
  <c r="HI261" i="2"/>
  <c r="HI267" i="2"/>
  <c r="HJ267" i="2"/>
  <c r="HI262" i="2"/>
  <c r="HI266" i="2"/>
  <c r="HI269" i="2"/>
  <c r="HJ266" i="2"/>
  <c r="HJ261" i="2"/>
  <c r="HJ269" i="2"/>
  <c r="HJ262" i="2"/>
  <c r="HJ264" i="2"/>
  <c r="HJ257" i="2"/>
  <c r="HJ265" i="2"/>
  <c r="HJ263" i="2"/>
  <c r="GL63" i="11"/>
  <c r="CS74" i="11"/>
  <c r="DU74" i="11"/>
  <c r="GS74" i="11"/>
  <c r="FD63" i="11"/>
  <c r="HA74" i="11"/>
  <c r="EC63" i="11"/>
  <c r="GV46" i="9"/>
  <c r="GT74" i="11"/>
  <c r="EG74" i="11"/>
  <c r="EN74" i="11"/>
  <c r="DL74" i="11"/>
  <c r="FR74" i="11"/>
  <c r="FS74" i="11"/>
  <c r="GQ5" i="10"/>
  <c r="GQ4" i="10" s="1"/>
  <c r="GP4" i="10"/>
  <c r="GN74" i="11"/>
  <c r="GM74" i="11"/>
  <c r="FE74" i="11"/>
  <c r="DA42" i="11"/>
  <c r="DQ74" i="11"/>
  <c r="EX74" i="11"/>
  <c r="FF74" i="11"/>
  <c r="FB74" i="11"/>
  <c r="CT74" i="11"/>
  <c r="GQ63" i="11"/>
  <c r="CU74" i="11"/>
  <c r="DE42" i="11"/>
  <c r="DX42" i="11"/>
  <c r="FM42" i="11"/>
  <c r="HA42" i="11"/>
  <c r="EJ74" i="11"/>
  <c r="FO42" i="11"/>
  <c r="FX74" i="11"/>
  <c r="ET74" i="11"/>
  <c r="FU74" i="11"/>
  <c r="EZ74" i="11"/>
  <c r="FA74" i="11"/>
  <c r="GE74" i="11"/>
  <c r="GK74" i="11"/>
  <c r="CO74" i="11"/>
  <c r="CP74" i="11"/>
  <c r="CP42" i="11"/>
  <c r="CR42" i="11"/>
  <c r="CR74" i="11"/>
  <c r="CQ74" i="11"/>
  <c r="CQ42" i="11"/>
  <c r="CS42" i="11"/>
  <c r="CT42" i="11"/>
  <c r="CU42" i="11"/>
  <c r="CV42" i="11"/>
  <c r="CV74" i="11"/>
  <c r="CW74" i="11"/>
  <c r="CW42" i="11"/>
  <c r="CX74" i="11"/>
  <c r="CX42" i="11"/>
  <c r="CY42" i="11"/>
  <c r="CY74" i="11"/>
  <c r="DA74" i="11"/>
  <c r="DB74" i="11"/>
  <c r="DC42" i="11"/>
  <c r="DD74" i="11"/>
  <c r="DD42" i="11"/>
  <c r="DE74" i="11"/>
  <c r="DF74" i="11"/>
  <c r="EZ42" i="11"/>
  <c r="FA42" i="11"/>
  <c r="CZ42" i="11"/>
  <c r="CZ74" i="11"/>
  <c r="DB42" i="11"/>
  <c r="DC74" i="11"/>
  <c r="DF42" i="11"/>
  <c r="GW42" i="11"/>
  <c r="DG42" i="11"/>
  <c r="DG74" i="11"/>
  <c r="DH74" i="11"/>
  <c r="DH42" i="11"/>
  <c r="DI42" i="11"/>
  <c r="DI74" i="11"/>
  <c r="DJ42" i="11"/>
  <c r="DJ74" i="11"/>
  <c r="DK42" i="11"/>
  <c r="DK74" i="11"/>
  <c r="DL42" i="11"/>
  <c r="DU42" i="11"/>
  <c r="DV42" i="11"/>
  <c r="DW74" i="11"/>
  <c r="EH42" i="11"/>
  <c r="EO74" i="11"/>
  <c r="EO42" i="11"/>
  <c r="ES42" i="11"/>
  <c r="EU42" i="11"/>
  <c r="CO42" i="11"/>
  <c r="DM74" i="11"/>
  <c r="DM42" i="11"/>
  <c r="DN42" i="11"/>
  <c r="DN74" i="11"/>
  <c r="DO42" i="11"/>
  <c r="DO74" i="11"/>
  <c r="DP74" i="11"/>
  <c r="DP42" i="11"/>
  <c r="DQ42" i="11"/>
  <c r="DR74" i="11"/>
  <c r="DR42" i="11"/>
  <c r="DS74" i="11"/>
  <c r="DS42" i="11"/>
  <c r="DT42" i="11"/>
  <c r="DV74" i="11"/>
  <c r="DW42" i="11"/>
  <c r="EH74" i="11"/>
  <c r="EI74" i="11"/>
  <c r="EK74" i="11"/>
  <c r="EK42" i="11"/>
  <c r="EL42" i="11"/>
  <c r="EM42" i="11"/>
  <c r="EP42" i="11"/>
  <c r="EQ74" i="11"/>
  <c r="ER42" i="11"/>
  <c r="FF42" i="11"/>
  <c r="GZ42" i="11"/>
  <c r="DX74" i="11"/>
  <c r="DY74" i="11"/>
  <c r="DY42" i="11"/>
  <c r="DZ74" i="11"/>
  <c r="DZ42" i="11"/>
  <c r="EA42" i="11"/>
  <c r="EA74" i="11"/>
  <c r="EB42" i="11"/>
  <c r="EB74" i="11"/>
  <c r="EC74" i="11"/>
  <c r="EC42" i="11"/>
  <c r="EE42" i="11"/>
  <c r="EE74" i="11"/>
  <c r="EF74" i="11"/>
  <c r="EG42" i="11"/>
  <c r="EF42" i="11"/>
  <c r="EI42" i="11"/>
  <c r="EJ42" i="11"/>
  <c r="EM74" i="11"/>
  <c r="EP74" i="11"/>
  <c r="EQ42" i="11"/>
  <c r="ES74" i="11"/>
  <c r="ET42" i="11"/>
  <c r="FC74" i="11"/>
  <c r="GY42" i="11"/>
  <c r="GZ74" i="11"/>
  <c r="ED74" i="11"/>
  <c r="ED42" i="11"/>
  <c r="EN42" i="11"/>
  <c r="FE42" i="11"/>
  <c r="EU74" i="11"/>
  <c r="EV42" i="11"/>
  <c r="EV74" i="11"/>
  <c r="EW74" i="11"/>
  <c r="EW42" i="11"/>
  <c r="EY74" i="11"/>
  <c r="EX42" i="11"/>
  <c r="EY42" i="11"/>
  <c r="GX42" i="11"/>
  <c r="FC42" i="11"/>
  <c r="FB42" i="11"/>
  <c r="FD74" i="11"/>
  <c r="FD42" i="11"/>
  <c r="FG74" i="11"/>
  <c r="FG42" i="11"/>
  <c r="FH74" i="11"/>
  <c r="FH42" i="11"/>
  <c r="FI42" i="11"/>
  <c r="FI74" i="11"/>
  <c r="FJ74" i="11"/>
  <c r="FJ42" i="11"/>
  <c r="FK42" i="11"/>
  <c r="FL42" i="11"/>
  <c r="FK74" i="11"/>
  <c r="FM74" i="11"/>
  <c r="GX74" i="11"/>
  <c r="FL74" i="11"/>
  <c r="FN42" i="11"/>
  <c r="FN74" i="11"/>
  <c r="FP74" i="11"/>
  <c r="FP42" i="11"/>
  <c r="FQ74" i="11"/>
  <c r="FQ42" i="11"/>
  <c r="FR42" i="11"/>
  <c r="FT74" i="11"/>
  <c r="FT42" i="11"/>
  <c r="FV74" i="11"/>
  <c r="FV42" i="11"/>
  <c r="FX42" i="11"/>
  <c r="FS42" i="11"/>
  <c r="FU42" i="11"/>
  <c r="FW42" i="11"/>
  <c r="FW74" i="11"/>
  <c r="GV74" i="11"/>
  <c r="FY42" i="11"/>
  <c r="FY74" i="11"/>
  <c r="FZ74" i="11"/>
  <c r="FZ42" i="11"/>
  <c r="GA42" i="11"/>
  <c r="GB74" i="11"/>
  <c r="GB42" i="11"/>
  <c r="GD74" i="11"/>
  <c r="GD42" i="11"/>
  <c r="GJ74" i="11"/>
  <c r="GK42" i="11"/>
  <c r="GL74" i="11"/>
  <c r="GN42" i="11"/>
  <c r="GM42" i="11"/>
  <c r="GC74" i="11"/>
  <c r="GC42" i="11"/>
  <c r="GE42" i="11"/>
  <c r="GF74" i="11"/>
  <c r="GF42" i="11"/>
  <c r="GG74" i="11"/>
  <c r="GG42" i="11"/>
  <c r="GH74" i="11"/>
  <c r="GH42" i="11"/>
  <c r="GI42" i="11"/>
  <c r="GI74" i="11"/>
  <c r="GJ42" i="11"/>
  <c r="GL42" i="11"/>
  <c r="GO74" i="11"/>
  <c r="GO42" i="11"/>
  <c r="GP42" i="11"/>
  <c r="GP74" i="11"/>
  <c r="GQ42" i="11"/>
  <c r="GQ74" i="11"/>
  <c r="GR74" i="11"/>
  <c r="GR42" i="11"/>
  <c r="GS42" i="11"/>
  <c r="GT42" i="11"/>
  <c r="GU42" i="11"/>
  <c r="GU74" i="11"/>
  <c r="GV42" i="11"/>
  <c r="GY74" i="11"/>
  <c r="GW74" i="11"/>
  <c r="GY46" i="9"/>
  <c r="GZ46" i="9"/>
  <c r="HA46" i="9"/>
  <c r="HB46" i="9"/>
  <c r="HC46" i="9"/>
  <c r="HD46" i="9"/>
  <c r="HE46" i="9"/>
  <c r="HF46" i="9"/>
  <c r="HG46" i="9"/>
  <c r="HH46" i="9"/>
  <c r="HI46" i="9"/>
  <c r="HJ46" i="9"/>
  <c r="HK46" i="9"/>
  <c r="HL46" i="9"/>
  <c r="HM46" i="9"/>
  <c r="CN76" i="11"/>
  <c r="CM76" i="11"/>
  <c r="GR170" i="2"/>
  <c r="CM59" i="11" s="1"/>
  <c r="CN35" i="11"/>
  <c r="HJ35" i="11" s="1"/>
  <c r="L35" i="11"/>
  <c r="CN34" i="11"/>
  <c r="HJ34" i="11" s="1"/>
  <c r="L34" i="11"/>
  <c r="CN19" i="11"/>
  <c r="HJ19" i="11" s="1"/>
  <c r="L19" i="11"/>
  <c r="CN20" i="11"/>
  <c r="HJ20" i="11" s="1"/>
  <c r="L20" i="11"/>
  <c r="CN14" i="11"/>
  <c r="L14" i="11"/>
  <c r="CN33" i="11"/>
  <c r="HJ33" i="11" s="1"/>
  <c r="L33" i="11"/>
  <c r="CN15" i="11"/>
  <c r="HJ15" i="11" s="1"/>
  <c r="L15" i="11"/>
  <c r="CN37" i="11"/>
  <c r="HJ37" i="11" s="1"/>
  <c r="L37" i="11"/>
  <c r="CN32" i="11"/>
  <c r="HJ32" i="11" s="1"/>
  <c r="L32" i="11"/>
  <c r="CN29" i="11"/>
  <c r="HJ29" i="11" s="1"/>
  <c r="L29" i="11"/>
  <c r="CN23" i="11"/>
  <c r="HJ23" i="11" s="1"/>
  <c r="L23" i="11"/>
  <c r="CN36" i="11"/>
  <c r="HJ36" i="11" s="1"/>
  <c r="L36" i="11"/>
  <c r="CN31" i="11"/>
  <c r="HJ31" i="11" s="1"/>
  <c r="L31" i="11"/>
  <c r="CN28" i="11"/>
  <c r="HJ28" i="11" s="1"/>
  <c r="L28" i="11"/>
  <c r="CN26" i="11"/>
  <c r="HJ26" i="11" s="1"/>
  <c r="L26" i="11"/>
  <c r="CN22" i="11"/>
  <c r="HJ22" i="11" s="1"/>
  <c r="L22" i="11"/>
  <c r="CN25" i="11"/>
  <c r="HJ25" i="11" s="1"/>
  <c r="L25" i="11"/>
  <c r="CN27" i="11"/>
  <c r="HJ27" i="11" s="1"/>
  <c r="L27" i="11"/>
  <c r="CN18" i="11"/>
  <c r="HJ18" i="11" s="1"/>
  <c r="L18" i="11"/>
  <c r="CN21" i="11"/>
  <c r="HJ21" i="11" s="1"/>
  <c r="L21" i="11"/>
  <c r="CN16" i="11"/>
  <c r="HJ16" i="11" s="1"/>
  <c r="L16" i="11"/>
  <c r="CN39" i="11"/>
  <c r="HJ39" i="11" s="1"/>
  <c r="L39" i="11"/>
  <c r="CN38" i="11"/>
  <c r="HJ38" i="11" s="1"/>
  <c r="L38" i="11"/>
  <c r="CN40" i="11"/>
  <c r="HJ40" i="11" s="1"/>
  <c r="L40" i="11"/>
  <c r="CN24" i="11"/>
  <c r="HJ24" i="11" s="1"/>
  <c r="L24" i="11"/>
  <c r="CN17" i="11"/>
  <c r="HJ17" i="11" s="1"/>
  <c r="L17" i="11"/>
  <c r="HB74" i="11"/>
  <c r="HG76" i="11"/>
  <c r="HH76" i="11"/>
  <c r="HI76" i="11"/>
  <c r="HE76" i="11"/>
  <c r="HF76" i="11"/>
  <c r="HF42" i="11"/>
  <c r="HG42" i="11"/>
  <c r="HH42" i="11"/>
  <c r="HI42" i="11"/>
  <c r="HG59" i="11"/>
  <c r="HG58" i="11"/>
  <c r="HI58" i="11"/>
  <c r="HI59" i="11"/>
  <c r="HH58" i="11"/>
  <c r="HH59" i="11"/>
  <c r="HE59" i="11"/>
  <c r="HE58" i="11"/>
  <c r="HF59" i="11"/>
  <c r="HF58" i="11"/>
  <c r="GS153" i="2"/>
  <c r="GS193" i="2" s="1"/>
  <c r="CN30" i="11"/>
  <c r="M46" i="9"/>
  <c r="GW75" i="9"/>
  <c r="GW92" i="9" s="1"/>
  <c r="H171" i="2"/>
  <c r="GV43" i="9"/>
  <c r="GZ44" i="9"/>
  <c r="GZ43" i="9"/>
  <c r="GZ42" i="9"/>
  <c r="GZ41" i="9"/>
  <c r="GZ39" i="9"/>
  <c r="GZ37" i="9"/>
  <c r="GY42" i="9"/>
  <c r="HA44" i="9"/>
  <c r="HA43" i="9"/>
  <c r="HA42" i="9"/>
  <c r="HA41" i="9"/>
  <c r="HA39" i="9"/>
  <c r="HA37" i="9"/>
  <c r="HB44" i="9"/>
  <c r="HB43" i="9"/>
  <c r="HB42" i="9"/>
  <c r="HB41" i="9"/>
  <c r="HB39" i="9"/>
  <c r="HB37" i="9"/>
  <c r="HC44" i="9"/>
  <c r="HC43" i="9"/>
  <c r="HC42" i="9"/>
  <c r="HC41" i="9"/>
  <c r="HC39" i="9"/>
  <c r="HC37" i="9"/>
  <c r="HD44" i="9"/>
  <c r="HD42" i="9"/>
  <c r="HD39" i="9"/>
  <c r="HD43" i="9"/>
  <c r="HD41" i="9"/>
  <c r="HD37" i="9"/>
  <c r="HE37" i="9"/>
  <c r="HE41" i="9"/>
  <c r="HE44" i="9"/>
  <c r="HE39" i="9"/>
  <c r="HE43" i="9"/>
  <c r="HE42" i="9"/>
  <c r="HF39" i="9"/>
  <c r="HF43" i="9"/>
  <c r="HF41" i="9"/>
  <c r="HF42" i="9"/>
  <c r="HF37" i="9"/>
  <c r="HF44" i="9"/>
  <c r="HG43" i="9"/>
  <c r="HH44" i="9"/>
  <c r="HH39" i="9"/>
  <c r="HG42" i="9"/>
  <c r="HH42" i="9"/>
  <c r="HH37" i="9"/>
  <c r="HG37" i="9"/>
  <c r="HH43" i="9"/>
  <c r="HG39" i="9"/>
  <c r="HG44" i="9"/>
  <c r="HH41" i="9"/>
  <c r="HG41" i="9"/>
  <c r="GY37" i="9"/>
  <c r="HI41" i="9"/>
  <c r="GY44" i="9"/>
  <c r="HI43" i="9"/>
  <c r="HI37" i="9"/>
  <c r="HI42" i="9"/>
  <c r="HI39" i="9"/>
  <c r="HI44" i="9"/>
  <c r="GY43" i="9"/>
  <c r="GY41" i="9"/>
  <c r="HJ42" i="9"/>
  <c r="HJ43" i="9"/>
  <c r="HJ37" i="9"/>
  <c r="HJ39" i="9"/>
  <c r="HJ41" i="9"/>
  <c r="HJ44" i="9"/>
  <c r="GY39" i="9"/>
  <c r="HK37" i="9"/>
  <c r="HK43" i="9"/>
  <c r="HK42" i="9"/>
  <c r="HK39" i="9"/>
  <c r="HK41" i="9"/>
  <c r="HK44" i="9"/>
  <c r="HM44" i="9"/>
  <c r="HL41" i="9"/>
  <c r="HL39" i="9"/>
  <c r="HM43" i="9"/>
  <c r="HM41" i="9"/>
  <c r="HM37" i="9"/>
  <c r="HL37" i="9"/>
  <c r="HL42" i="9"/>
  <c r="HM42" i="9"/>
  <c r="HM39" i="9"/>
  <c r="HL44" i="9"/>
  <c r="HL43" i="9"/>
  <c r="HN39" i="9"/>
  <c r="HN41" i="9"/>
  <c r="HN42" i="9"/>
  <c r="GV60" i="9"/>
  <c r="GV84" i="9"/>
  <c r="GW52" i="9"/>
  <c r="HN52" i="9" s="1"/>
  <c r="GW87" i="9"/>
  <c r="HN87" i="9" s="1"/>
  <c r="GW54" i="9"/>
  <c r="GU81" i="9"/>
  <c r="GZ56" i="9"/>
  <c r="GZ88" i="9"/>
  <c r="GZ81" i="9"/>
  <c r="GZ59" i="9"/>
  <c r="HA81" i="9"/>
  <c r="HA75" i="9"/>
  <c r="HA59" i="9"/>
  <c r="HA56" i="9"/>
  <c r="HA92" i="9"/>
  <c r="HA88" i="9"/>
  <c r="GZ92" i="9"/>
  <c r="GY56" i="9"/>
  <c r="HB88" i="9"/>
  <c r="HB59" i="9"/>
  <c r="GY88" i="9"/>
  <c r="HB81" i="9"/>
  <c r="HB75" i="9"/>
  <c r="HB56" i="9"/>
  <c r="HB92" i="9"/>
  <c r="HC88" i="9"/>
  <c r="HC81" i="9"/>
  <c r="HC92" i="9"/>
  <c r="HC56" i="9"/>
  <c r="HC59" i="9"/>
  <c r="HC75" i="9"/>
  <c r="HD81" i="9"/>
  <c r="HD92" i="9"/>
  <c r="HD88" i="9"/>
  <c r="HD56" i="9"/>
  <c r="HD59" i="9"/>
  <c r="HD75" i="9"/>
  <c r="HE92" i="9"/>
  <c r="HE59" i="9"/>
  <c r="HE75" i="9"/>
  <c r="HF88" i="9"/>
  <c r="HF81" i="9"/>
  <c r="HF92" i="9"/>
  <c r="HF75" i="9"/>
  <c r="HF59" i="9"/>
  <c r="HF56" i="9"/>
  <c r="HE88" i="9"/>
  <c r="HE81" i="9"/>
  <c r="HE56" i="9"/>
  <c r="HH56" i="9"/>
  <c r="HH92" i="9"/>
  <c r="HH88" i="9"/>
  <c r="HH81" i="9"/>
  <c r="HH75" i="9"/>
  <c r="HG88" i="9"/>
  <c r="HG59" i="9"/>
  <c r="HG75" i="9"/>
  <c r="HG92" i="9"/>
  <c r="HG81" i="9"/>
  <c r="HG56" i="9"/>
  <c r="HH59" i="9"/>
  <c r="HI59" i="9"/>
  <c r="HI55" i="9"/>
  <c r="HI56" i="9"/>
  <c r="HI54" i="9"/>
  <c r="HI52" i="9"/>
  <c r="HI50" i="9"/>
  <c r="HI86" i="9"/>
  <c r="GY59" i="9"/>
  <c r="HI84" i="9"/>
  <c r="HI75" i="9"/>
  <c r="HI88" i="9"/>
  <c r="HI60" i="9"/>
  <c r="HI81" i="9"/>
  <c r="HI92" i="9"/>
  <c r="HI87" i="9"/>
  <c r="GY92" i="9"/>
  <c r="HJ92" i="9"/>
  <c r="HK52" i="9"/>
  <c r="HK50" i="9"/>
  <c r="HJ81" i="9"/>
  <c r="HJ56" i="9"/>
  <c r="HJ75" i="9"/>
  <c r="HJ52" i="9"/>
  <c r="HJ60" i="9"/>
  <c r="HJ88" i="9"/>
  <c r="HJ54" i="9"/>
  <c r="HJ55" i="9"/>
  <c r="HJ86" i="9"/>
  <c r="HJ50" i="9"/>
  <c r="HJ59" i="9"/>
  <c r="HJ84" i="9"/>
  <c r="HJ87" i="9"/>
  <c r="HL88" i="9"/>
  <c r="HL87" i="9"/>
  <c r="HL86" i="9"/>
  <c r="HL54" i="9"/>
  <c r="HK92" i="9"/>
  <c r="HK87" i="9"/>
  <c r="HL81" i="9"/>
  <c r="HL75" i="9"/>
  <c r="HL52" i="9"/>
  <c r="HK88" i="9"/>
  <c r="HK86" i="9"/>
  <c r="HK84" i="9"/>
  <c r="HK60" i="9"/>
  <c r="HK56" i="9"/>
  <c r="HK54" i="9"/>
  <c r="HL60" i="9"/>
  <c r="HL59" i="9"/>
  <c r="HL92" i="9"/>
  <c r="HL55" i="9"/>
  <c r="HL84" i="9"/>
  <c r="HK81" i="9"/>
  <c r="HK75" i="9"/>
  <c r="HK59" i="9"/>
  <c r="HK55" i="9"/>
  <c r="HL56" i="9"/>
  <c r="GY75" i="9"/>
  <c r="HM54" i="9"/>
  <c r="HM88" i="9"/>
  <c r="HM86" i="9"/>
  <c r="HM56" i="9"/>
  <c r="HL50" i="9"/>
  <c r="HM81" i="9"/>
  <c r="HM52" i="9"/>
  <c r="HM60" i="9"/>
  <c r="HN59" i="9"/>
  <c r="HM92" i="9"/>
  <c r="HN50" i="9"/>
  <c r="GY81" i="9"/>
  <c r="HM59" i="9"/>
  <c r="HM75" i="9"/>
  <c r="HM50" i="9"/>
  <c r="HN88" i="9"/>
  <c r="HM55" i="9"/>
  <c r="HN55" i="9"/>
  <c r="HN56" i="9"/>
  <c r="HM84" i="9"/>
  <c r="GZ75" i="9"/>
  <c r="HM87" i="9"/>
  <c r="GU251" i="2"/>
  <c r="GV251" i="2"/>
  <c r="GW251" i="2"/>
  <c r="GX251" i="2"/>
  <c r="GY251" i="2"/>
  <c r="GZ251" i="2"/>
  <c r="HA251" i="2"/>
  <c r="HB251" i="2"/>
  <c r="HC251" i="2"/>
  <c r="HD251" i="2"/>
  <c r="HE251" i="2"/>
  <c r="HF251" i="2"/>
  <c r="HG251" i="2"/>
  <c r="HH251" i="2"/>
  <c r="HI251" i="2"/>
  <c r="HJ218" i="2"/>
  <c r="GU218" i="2"/>
  <c r="GV218" i="2"/>
  <c r="GW218" i="2"/>
  <c r="GX218" i="2"/>
  <c r="GY218" i="2"/>
  <c r="GZ218" i="2"/>
  <c r="HA218" i="2"/>
  <c r="HB218" i="2"/>
  <c r="HC218" i="2"/>
  <c r="HD218" i="2"/>
  <c r="HE218" i="2"/>
  <c r="HF218" i="2"/>
  <c r="HG218" i="2"/>
  <c r="HH218" i="2"/>
  <c r="HI218" i="2"/>
  <c r="GP240" i="2"/>
  <c r="GP169" i="2"/>
  <c r="CJ58" i="11" s="1"/>
  <c r="GQ171" i="2"/>
  <c r="GU240" i="2"/>
  <c r="GU247" i="2"/>
  <c r="GV247" i="2"/>
  <c r="GV240" i="2"/>
  <c r="GW240" i="2"/>
  <c r="GW247" i="2"/>
  <c r="GX247" i="2"/>
  <c r="GX240" i="2"/>
  <c r="GY247" i="2"/>
  <c r="GY240" i="2"/>
  <c r="GZ240" i="2"/>
  <c r="GZ247" i="2"/>
  <c r="HA247" i="2"/>
  <c r="HA240" i="2"/>
  <c r="HB247" i="2"/>
  <c r="HB240" i="2"/>
  <c r="HC247" i="2"/>
  <c r="HC240" i="2"/>
  <c r="HD240" i="2"/>
  <c r="HE240" i="2"/>
  <c r="HD247" i="2"/>
  <c r="HE247" i="2"/>
  <c r="HG240" i="2"/>
  <c r="HG247" i="2"/>
  <c r="HF247" i="2"/>
  <c r="HF240" i="2"/>
  <c r="HI240" i="2"/>
  <c r="HI247" i="2"/>
  <c r="HH247" i="2"/>
  <c r="HH240" i="2"/>
  <c r="HJ247" i="2"/>
  <c r="GR234" i="2"/>
  <c r="GR251" i="2" s="1"/>
  <c r="GR167" i="2"/>
  <c r="GW169" i="2"/>
  <c r="GV173" i="2"/>
  <c r="GV171" i="2"/>
  <c r="GV170" i="2"/>
  <c r="GV169" i="2"/>
  <c r="GV167" i="2"/>
  <c r="GX171" i="2"/>
  <c r="GW173" i="2"/>
  <c r="GY169" i="2"/>
  <c r="GX173" i="2"/>
  <c r="GW171" i="2"/>
  <c r="GW167" i="2"/>
  <c r="GW170" i="2"/>
  <c r="GY171" i="2"/>
  <c r="GX170" i="2"/>
  <c r="GY173" i="2"/>
  <c r="GY170" i="2"/>
  <c r="GY167" i="2"/>
  <c r="GX169" i="2"/>
  <c r="GX167" i="2"/>
  <c r="GZ169" i="2"/>
  <c r="GZ171" i="2"/>
  <c r="GZ173" i="2"/>
  <c r="GZ170" i="2"/>
  <c r="GZ167" i="2"/>
  <c r="HA171" i="2"/>
  <c r="HA167" i="2"/>
  <c r="HA173" i="2"/>
  <c r="HA170" i="2"/>
  <c r="HA169" i="2"/>
  <c r="HB173" i="2"/>
  <c r="HB170" i="2"/>
  <c r="HB167" i="2"/>
  <c r="HB171" i="2"/>
  <c r="HB169" i="2"/>
  <c r="HC167" i="2"/>
  <c r="HC173" i="2"/>
  <c r="HC169" i="2"/>
  <c r="HC170" i="2"/>
  <c r="HC171" i="2"/>
  <c r="GU167" i="2"/>
  <c r="HD171" i="2"/>
  <c r="HD167" i="2"/>
  <c r="HD169" i="2"/>
  <c r="HD170" i="2"/>
  <c r="HD173" i="2"/>
  <c r="HE173" i="2"/>
  <c r="HE167" i="2"/>
  <c r="HE171" i="2"/>
  <c r="HE169" i="2"/>
  <c r="HE170" i="2"/>
  <c r="HF171" i="2"/>
  <c r="HF169" i="2"/>
  <c r="HF170" i="2"/>
  <c r="GU171" i="2"/>
  <c r="HF167" i="2"/>
  <c r="HF173" i="2"/>
  <c r="GU169" i="2"/>
  <c r="HG169" i="2"/>
  <c r="HG171" i="2"/>
  <c r="GU170" i="2"/>
  <c r="HG167" i="2"/>
  <c r="GU173" i="2"/>
  <c r="HG170" i="2"/>
  <c r="HG173" i="2"/>
  <c r="HH167" i="2"/>
  <c r="HH170" i="2"/>
  <c r="HH171" i="2"/>
  <c r="HH169" i="2"/>
  <c r="HH173" i="2"/>
  <c r="HI173" i="2"/>
  <c r="HI169" i="2"/>
  <c r="HI167" i="2"/>
  <c r="HI171" i="2"/>
  <c r="HI170" i="2"/>
  <c r="GW234" i="2"/>
  <c r="GV234" i="2"/>
  <c r="GX234" i="2"/>
  <c r="GY234" i="2"/>
  <c r="GZ234" i="2"/>
  <c r="HA234" i="2"/>
  <c r="HB234" i="2"/>
  <c r="HC234" i="2"/>
  <c r="HD234" i="2"/>
  <c r="GU234" i="2"/>
  <c r="HE234" i="2"/>
  <c r="HF234" i="2"/>
  <c r="HG234" i="2"/>
  <c r="HH234" i="2"/>
  <c r="HI234" i="2"/>
  <c r="GV215" i="2"/>
  <c r="GW215" i="2"/>
  <c r="GX215" i="2"/>
  <c r="GY215" i="2"/>
  <c r="GZ215" i="2"/>
  <c r="HA215" i="2"/>
  <c r="GU215" i="2"/>
  <c r="HB215" i="2"/>
  <c r="HC215" i="2"/>
  <c r="HD215" i="2"/>
  <c r="HE215" i="2"/>
  <c r="HF215" i="2"/>
  <c r="HG215" i="2"/>
  <c r="HH215" i="2"/>
  <c r="HI215" i="2"/>
  <c r="HJ215" i="2"/>
  <c r="HB42" i="11"/>
  <c r="HJ73" i="11"/>
  <c r="HI18" i="11"/>
  <c r="HI36" i="11"/>
  <c r="HI38" i="11"/>
  <c r="HI23" i="11"/>
  <c r="HI19" i="11"/>
  <c r="HI21" i="11"/>
  <c r="HI20" i="11"/>
  <c r="HI33" i="11"/>
  <c r="HI40" i="11"/>
  <c r="HI29" i="11"/>
  <c r="HI34" i="11"/>
  <c r="HI15" i="11"/>
  <c r="HI32" i="11"/>
  <c r="HI39" i="11"/>
  <c r="HI26" i="11"/>
  <c r="HI25" i="11"/>
  <c r="HI16" i="11"/>
  <c r="HI14" i="11"/>
  <c r="HI73" i="11"/>
  <c r="HI27" i="11"/>
  <c r="HI35" i="11"/>
  <c r="HI28" i="11"/>
  <c r="HI24" i="11"/>
  <c r="HI31" i="11"/>
  <c r="HH34" i="11"/>
  <c r="HH17" i="11"/>
  <c r="HH40" i="11"/>
  <c r="HH23" i="11"/>
  <c r="HH22" i="11"/>
  <c r="HH18" i="11"/>
  <c r="HH30" i="11"/>
  <c r="HH37" i="11"/>
  <c r="HH31" i="11"/>
  <c r="HH33" i="11"/>
  <c r="HH28" i="11"/>
  <c r="HH19" i="11"/>
  <c r="HH29" i="11"/>
  <c r="HH16" i="11"/>
  <c r="HI17" i="11"/>
  <c r="HH36" i="11"/>
  <c r="HI22" i="11"/>
  <c r="HH26" i="11"/>
  <c r="HH24" i="11"/>
  <c r="HH39" i="11"/>
  <c r="HH73" i="11"/>
  <c r="HH15" i="11"/>
  <c r="HH38" i="11"/>
  <c r="HH25" i="11"/>
  <c r="HI37" i="11"/>
  <c r="HH20" i="11"/>
  <c r="HH32" i="11"/>
  <c r="HH21" i="11"/>
  <c r="HH27" i="11"/>
  <c r="HH35" i="11"/>
  <c r="HH14" i="11"/>
  <c r="HG31" i="11"/>
  <c r="HG15" i="11"/>
  <c r="HG36" i="11"/>
  <c r="HG35" i="11"/>
  <c r="HG28" i="11"/>
  <c r="HG34" i="11"/>
  <c r="HG38" i="11"/>
  <c r="HG23" i="11"/>
  <c r="HG26" i="11"/>
  <c r="HG73" i="11"/>
  <c r="HG20" i="11"/>
  <c r="HG33" i="11"/>
  <c r="HG14" i="11"/>
  <c r="HG29" i="11"/>
  <c r="HG39" i="11"/>
  <c r="HG16" i="11"/>
  <c r="HG19" i="11"/>
  <c r="HG37" i="11"/>
  <c r="HG27" i="11"/>
  <c r="HG30" i="11"/>
  <c r="HG32" i="11"/>
  <c r="HG18" i="11"/>
  <c r="HG17" i="11"/>
  <c r="HG25" i="11"/>
  <c r="HG22" i="11"/>
  <c r="HI30" i="11"/>
  <c r="HF30" i="11"/>
  <c r="HF21" i="11"/>
  <c r="HF31" i="11"/>
  <c r="HF34" i="11"/>
  <c r="HF32" i="11"/>
  <c r="HF39" i="11"/>
  <c r="HF27" i="11"/>
  <c r="HF20" i="11"/>
  <c r="HF28" i="11"/>
  <c r="HF26" i="11"/>
  <c r="HF33" i="11"/>
  <c r="HF35" i="11"/>
  <c r="HG21" i="11"/>
  <c r="HF40" i="11"/>
  <c r="HF38" i="11"/>
  <c r="HF23" i="11"/>
  <c r="HF29" i="11"/>
  <c r="HF37" i="11"/>
  <c r="HF24" i="11"/>
  <c r="HF36" i="11"/>
  <c r="HF73" i="11"/>
  <c r="HF19" i="11"/>
  <c r="HF22" i="11"/>
  <c r="HG24" i="11"/>
  <c r="HG40" i="11"/>
  <c r="HE73" i="11"/>
  <c r="HF25" i="11"/>
  <c r="HF18" i="11"/>
  <c r="HF16" i="11"/>
  <c r="HF14" i="11"/>
  <c r="HF17" i="11"/>
  <c r="HF15" i="11"/>
  <c r="HD73" i="11"/>
  <c r="GQ18" i="10"/>
  <c r="GQ17" i="10"/>
  <c r="GQ16" i="10"/>
  <c r="GW37" i="9"/>
  <c r="HN15" i="9"/>
  <c r="HN29" i="9"/>
  <c r="HN22" i="9"/>
  <c r="HN20" i="9"/>
  <c r="HN10" i="9"/>
  <c r="HN27" i="9"/>
  <c r="HN12" i="9"/>
  <c r="HN26" i="9"/>
  <c r="HN31" i="9"/>
  <c r="HK14" i="9"/>
  <c r="HK12" i="9"/>
  <c r="HK9" i="9"/>
  <c r="HN18" i="9"/>
  <c r="HK11" i="9"/>
  <c r="HK32" i="9"/>
  <c r="HK10" i="9"/>
  <c r="HK16" i="9"/>
  <c r="HN33" i="9"/>
  <c r="HN9" i="9"/>
  <c r="HN32" i="9"/>
  <c r="HN35" i="9"/>
  <c r="HN11" i="9"/>
  <c r="HN23" i="9"/>
  <c r="HN24" i="9"/>
  <c r="HN34" i="9"/>
  <c r="HN16" i="9"/>
  <c r="HN25" i="9"/>
  <c r="HN30" i="9"/>
  <c r="HN19" i="9"/>
  <c r="HN13" i="9"/>
  <c r="HN28" i="9"/>
  <c r="HN17" i="9"/>
  <c r="HN21" i="9"/>
  <c r="HN14" i="9"/>
  <c r="HM29" i="9"/>
  <c r="HM17" i="9"/>
  <c r="HM24" i="9"/>
  <c r="HM31" i="9"/>
  <c r="HM20" i="9"/>
  <c r="HM11" i="9"/>
  <c r="HM30" i="9"/>
  <c r="HM22" i="9"/>
  <c r="HM25" i="9"/>
  <c r="HM12" i="9"/>
  <c r="HM33" i="9"/>
  <c r="HM18" i="9"/>
  <c r="HM35" i="9"/>
  <c r="HM27" i="9"/>
  <c r="HM34" i="9"/>
  <c r="HM28" i="9"/>
  <c r="HM23" i="9"/>
  <c r="HM19" i="9"/>
  <c r="HM14" i="9"/>
  <c r="HM26" i="9"/>
  <c r="HM9" i="9"/>
  <c r="HM21" i="9"/>
  <c r="HM10" i="9"/>
  <c r="HM16" i="9"/>
  <c r="HM15" i="9"/>
  <c r="HM32" i="9"/>
  <c r="HM13" i="9"/>
  <c r="HK13" i="9"/>
  <c r="HK15" i="9"/>
  <c r="HL34" i="9"/>
  <c r="HL35" i="9"/>
  <c r="HL28" i="9"/>
  <c r="HL18" i="9"/>
  <c r="HL32" i="9"/>
  <c r="HL30" i="9"/>
  <c r="HL25" i="9"/>
  <c r="HL23" i="9"/>
  <c r="HL21" i="9"/>
  <c r="HL16" i="9"/>
  <c r="HL15" i="9"/>
  <c r="HL14" i="9"/>
  <c r="HL13" i="9"/>
  <c r="HL12" i="9"/>
  <c r="HL11" i="9"/>
  <c r="HL10" i="9"/>
  <c r="HL33" i="9"/>
  <c r="HL31" i="9"/>
  <c r="HL29" i="9"/>
  <c r="HL27" i="9"/>
  <c r="HL26" i="9"/>
  <c r="HL24" i="9"/>
  <c r="HL22" i="9"/>
  <c r="HL20" i="9"/>
  <c r="HL19" i="9"/>
  <c r="HL17" i="9"/>
  <c r="HL9" i="9"/>
  <c r="HK17" i="9"/>
  <c r="HK35" i="9"/>
  <c r="HK34" i="9"/>
  <c r="HK31" i="9"/>
  <c r="HK30" i="9"/>
  <c r="HK29" i="9"/>
  <c r="HK28" i="9"/>
  <c r="HK27" i="9"/>
  <c r="HK26" i="9"/>
  <c r="HK25" i="9"/>
  <c r="HK24" i="9"/>
  <c r="HK23" i="9"/>
  <c r="HK22" i="9"/>
  <c r="HK21" i="9"/>
  <c r="HK20" i="9"/>
  <c r="HK19" i="9"/>
  <c r="HK18" i="9"/>
  <c r="HK33" i="9"/>
  <c r="HI34" i="9"/>
  <c r="HJ34" i="9"/>
  <c r="HJ25" i="9"/>
  <c r="HJ15" i="9"/>
  <c r="HJ32" i="9"/>
  <c r="HJ35" i="9"/>
  <c r="HJ33" i="9"/>
  <c r="HJ30" i="9"/>
  <c r="HJ28" i="9"/>
  <c r="HJ26" i="9"/>
  <c r="HJ24" i="9"/>
  <c r="HJ22" i="9"/>
  <c r="HJ20" i="9"/>
  <c r="HJ18" i="9"/>
  <c r="HJ17" i="9"/>
  <c r="HJ16" i="9"/>
  <c r="HJ14" i="9"/>
  <c r="HJ13" i="9"/>
  <c r="HJ12" i="9"/>
  <c r="HJ11" i="9"/>
  <c r="HJ10" i="9"/>
  <c r="HJ9" i="9"/>
  <c r="HJ31" i="9"/>
  <c r="HJ27" i="9"/>
  <c r="HJ23" i="9"/>
  <c r="HJ19" i="9"/>
  <c r="HI12" i="9"/>
  <c r="HJ29" i="9"/>
  <c r="HJ21" i="9"/>
  <c r="HI10" i="9"/>
  <c r="HI35" i="9"/>
  <c r="HI32" i="9"/>
  <c r="HI33" i="9"/>
  <c r="HI11" i="9"/>
  <c r="HI31" i="9"/>
  <c r="HI30" i="9"/>
  <c r="HI29" i="9"/>
  <c r="HI28" i="9"/>
  <c r="HI27" i="9"/>
  <c r="HI26" i="9"/>
  <c r="HI25" i="9"/>
  <c r="HI24" i="9"/>
  <c r="HI23" i="9"/>
  <c r="HI22" i="9"/>
  <c r="HI21" i="9"/>
  <c r="HI20" i="9"/>
  <c r="HI19" i="9"/>
  <c r="HI18" i="9"/>
  <c r="HI17" i="9"/>
  <c r="HI16" i="9"/>
  <c r="HI15" i="9"/>
  <c r="HI14" i="9"/>
  <c r="HI13" i="9"/>
  <c r="HI9" i="9"/>
  <c r="HH28" i="9"/>
  <c r="HH24" i="9"/>
  <c r="HH20" i="9"/>
  <c r="HH16" i="9"/>
  <c r="HH11" i="9"/>
  <c r="HH34" i="9"/>
  <c r="HH26" i="9"/>
  <c r="HH15" i="9"/>
  <c r="HH33" i="9"/>
  <c r="HH29" i="9"/>
  <c r="HH25" i="9"/>
  <c r="HH21" i="9"/>
  <c r="HH12" i="9"/>
  <c r="HH18" i="9"/>
  <c r="HH10" i="9"/>
  <c r="HH19" i="9"/>
  <c r="HH32" i="9"/>
  <c r="HH14" i="9"/>
  <c r="HH13" i="9"/>
  <c r="HH30" i="9"/>
  <c r="HH22" i="9"/>
  <c r="HH9" i="9"/>
  <c r="HH35" i="9"/>
  <c r="HH31" i="9"/>
  <c r="HH27" i="9"/>
  <c r="HH23" i="9"/>
  <c r="HH17" i="9"/>
  <c r="HG34" i="9"/>
  <c r="HG29" i="9"/>
  <c r="HG26" i="9"/>
  <c r="HG19" i="9"/>
  <c r="HG33" i="9"/>
  <c r="HG35" i="9"/>
  <c r="HG30" i="9"/>
  <c r="HG27" i="9"/>
  <c r="HG24" i="9"/>
  <c r="HG22" i="9"/>
  <c r="HG20" i="9"/>
  <c r="HG18" i="9"/>
  <c r="HG16" i="9"/>
  <c r="HG14" i="9"/>
  <c r="HG12" i="9"/>
  <c r="HG11" i="9"/>
  <c r="HG9" i="9"/>
  <c r="HG32" i="9"/>
  <c r="HG31" i="9"/>
  <c r="HG25" i="9"/>
  <c r="HG21" i="9"/>
  <c r="HG15" i="9"/>
  <c r="HG10" i="9"/>
  <c r="HG28" i="9"/>
  <c r="HG23" i="9"/>
  <c r="HG17" i="9"/>
  <c r="HG13" i="9"/>
  <c r="HE11" i="9"/>
  <c r="HE18" i="9"/>
  <c r="HE32" i="9"/>
  <c r="HE27" i="9"/>
  <c r="HF14" i="9"/>
  <c r="HF33" i="9"/>
  <c r="HF28" i="9"/>
  <c r="HF24" i="9"/>
  <c r="HF10" i="9"/>
  <c r="HF13" i="9"/>
  <c r="HE10" i="9"/>
  <c r="HE25" i="9"/>
  <c r="HE30" i="9"/>
  <c r="HE13" i="9"/>
  <c r="HE26" i="9"/>
  <c r="HE19" i="9"/>
  <c r="HE31" i="9"/>
  <c r="HF18" i="9"/>
  <c r="HF11" i="9"/>
  <c r="HF9" i="9"/>
  <c r="HF32" i="9"/>
  <c r="HF34" i="9"/>
  <c r="HF31" i="9"/>
  <c r="HF29" i="9"/>
  <c r="HF27" i="9"/>
  <c r="HF25" i="9"/>
  <c r="HF23" i="9"/>
  <c r="HF21" i="9"/>
  <c r="HF20" i="9"/>
  <c r="HF17" i="9"/>
  <c r="HF15" i="9"/>
  <c r="HF16" i="9"/>
  <c r="HF35" i="9"/>
  <c r="HF30" i="9"/>
  <c r="HF26" i="9"/>
  <c r="HF22" i="9"/>
  <c r="HF12" i="9"/>
  <c r="HF19" i="9"/>
  <c r="HE20" i="9"/>
  <c r="HE35" i="9"/>
  <c r="HE9" i="9"/>
  <c r="HE17" i="9"/>
  <c r="HE14" i="9"/>
  <c r="HE23" i="9"/>
  <c r="HE15" i="9"/>
  <c r="HE21" i="9"/>
  <c r="HE24" i="9"/>
  <c r="HE29" i="9"/>
  <c r="HE34" i="9"/>
  <c r="HE12" i="9"/>
  <c r="HE16" i="9"/>
  <c r="HE22" i="9"/>
  <c r="HE28" i="9"/>
  <c r="HE33" i="9"/>
  <c r="HD28" i="9"/>
  <c r="HD16" i="9"/>
  <c r="HD20" i="9"/>
  <c r="HD35" i="9"/>
  <c r="HD12" i="9"/>
  <c r="HD34" i="9"/>
  <c r="HD24" i="9"/>
  <c r="HD11" i="9"/>
  <c r="HD15" i="9"/>
  <c r="HD22" i="9"/>
  <c r="HD26" i="9"/>
  <c r="HD29" i="9"/>
  <c r="HD19" i="9"/>
  <c r="HD31" i="9"/>
  <c r="HD32" i="9"/>
  <c r="HD33" i="9"/>
  <c r="HD10" i="9"/>
  <c r="HD17" i="9"/>
  <c r="HD21" i="9"/>
  <c r="HD27" i="9"/>
  <c r="HD13" i="9"/>
  <c r="HD18" i="9"/>
  <c r="HD25" i="9"/>
  <c r="HD30" i="9"/>
  <c r="HD9" i="9"/>
  <c r="HD23" i="9"/>
  <c r="HD14" i="9"/>
  <c r="HC25" i="9"/>
  <c r="HC28" i="9"/>
  <c r="HC11" i="9"/>
  <c r="HC13" i="9"/>
  <c r="HC16" i="9"/>
  <c r="HC12" i="9"/>
  <c r="HC19" i="9"/>
  <c r="HC21" i="9"/>
  <c r="HC23" i="9"/>
  <c r="HC26" i="9"/>
  <c r="HC32" i="9"/>
  <c r="HC10" i="9"/>
  <c r="HC18" i="9"/>
  <c r="HC9" i="9"/>
  <c r="HC15" i="9"/>
  <c r="HC20" i="9"/>
  <c r="HC22" i="9"/>
  <c r="HC24" i="9"/>
  <c r="HC14" i="9"/>
  <c r="HC35" i="9"/>
  <c r="HC34" i="9"/>
  <c r="HC33" i="9"/>
  <c r="HC31" i="9"/>
  <c r="HC30" i="9"/>
  <c r="HC29" i="9"/>
  <c r="HC17" i="9"/>
  <c r="HC27" i="9"/>
  <c r="HA26" i="9"/>
  <c r="HA30" i="9"/>
  <c r="HA13" i="9"/>
  <c r="HA25" i="9"/>
  <c r="HA9" i="9"/>
  <c r="HA12" i="9"/>
  <c r="HA29" i="9"/>
  <c r="HA21" i="9"/>
  <c r="HA18" i="9"/>
  <c r="HB23" i="9"/>
  <c r="HB34" i="9"/>
  <c r="HB25" i="9"/>
  <c r="HB12" i="9"/>
  <c r="HB27" i="9"/>
  <c r="HB18" i="9"/>
  <c r="HB31" i="9"/>
  <c r="HB15" i="9"/>
  <c r="HB30" i="9"/>
  <c r="HB24" i="9"/>
  <c r="HB19" i="9"/>
  <c r="HB21" i="9"/>
  <c r="HA19" i="9"/>
  <c r="HB16" i="9"/>
  <c r="HA14" i="9"/>
  <c r="HA16" i="9"/>
  <c r="HA23" i="9"/>
  <c r="HA31" i="9"/>
  <c r="HA22" i="9"/>
  <c r="HA17" i="9"/>
  <c r="HB28" i="9"/>
  <c r="HB22" i="9"/>
  <c r="HB17" i="9"/>
  <c r="HB29" i="9"/>
  <c r="HB11" i="9"/>
  <c r="HA15" i="9"/>
  <c r="HB33" i="9"/>
  <c r="HB10" i="9"/>
  <c r="HA27" i="9"/>
  <c r="HA11" i="9"/>
  <c r="HB35" i="9"/>
  <c r="HB32" i="9"/>
  <c r="HB26" i="9"/>
  <c r="HB20" i="9"/>
  <c r="HB14" i="9"/>
  <c r="HA28" i="9"/>
  <c r="HB13" i="9"/>
  <c r="HB9" i="9"/>
  <c r="HA10" i="9"/>
  <c r="HA24" i="9"/>
  <c r="GY30" i="9"/>
  <c r="GY14" i="9"/>
  <c r="GY35" i="9"/>
  <c r="HA35" i="9"/>
  <c r="HA34" i="9"/>
  <c r="GY34" i="9"/>
  <c r="HA33" i="9"/>
  <c r="HA20" i="9"/>
  <c r="HA32" i="9"/>
  <c r="GY10" i="9"/>
  <c r="GY26" i="9"/>
  <c r="GY22" i="9"/>
  <c r="GY29" i="9"/>
  <c r="GY23" i="9"/>
  <c r="GY33" i="9"/>
  <c r="GY31" i="9"/>
  <c r="GY21" i="9"/>
  <c r="GY32" i="9"/>
  <c r="GY27" i="9"/>
  <c r="GY28" i="9"/>
  <c r="GZ14" i="9"/>
  <c r="GZ22" i="9"/>
  <c r="GZ28" i="9"/>
  <c r="GZ24" i="9"/>
  <c r="GZ33" i="9"/>
  <c r="GZ16" i="9"/>
  <c r="GZ31" i="9"/>
  <c r="GZ30" i="9"/>
  <c r="GZ35" i="9"/>
  <c r="GZ32" i="9"/>
  <c r="GZ29" i="9"/>
  <c r="GZ23" i="9"/>
  <c r="GZ17" i="9"/>
  <c r="GZ11" i="9"/>
  <c r="GY25" i="9"/>
  <c r="GY20" i="9"/>
  <c r="GY19" i="9"/>
  <c r="GY18" i="9"/>
  <c r="GY17" i="9"/>
  <c r="GY16" i="9"/>
  <c r="GY9" i="9"/>
  <c r="GZ26" i="9"/>
  <c r="GZ18" i="9"/>
  <c r="GZ9" i="9"/>
  <c r="GZ25" i="9"/>
  <c r="GZ20" i="9"/>
  <c r="GZ12" i="9"/>
  <c r="GZ34" i="9"/>
  <c r="GZ15" i="9"/>
  <c r="GY15" i="9"/>
  <c r="GY13" i="9"/>
  <c r="GY11" i="9"/>
  <c r="GZ10" i="9"/>
  <c r="GZ27" i="9"/>
  <c r="GZ21" i="9"/>
  <c r="GZ19" i="9"/>
  <c r="GZ13" i="9"/>
  <c r="GY24" i="9"/>
  <c r="GY12" i="9"/>
  <c r="H37" i="9"/>
  <c r="L20" i="9"/>
  <c r="L21" i="9"/>
  <c r="L22" i="9"/>
  <c r="L23" i="9"/>
  <c r="L24" i="9"/>
  <c r="L25" i="9"/>
  <c r="L26" i="9"/>
  <c r="L27" i="9"/>
  <c r="L28" i="9"/>
  <c r="L29" i="9"/>
  <c r="L30" i="9"/>
  <c r="L31" i="9"/>
  <c r="L32" i="9"/>
  <c r="L33" i="9"/>
  <c r="L34" i="9"/>
  <c r="L35" i="9"/>
  <c r="L9" i="9"/>
  <c r="L10" i="9"/>
  <c r="L11" i="9"/>
  <c r="L14" i="9"/>
  <c r="L15" i="9"/>
  <c r="L16" i="9"/>
  <c r="L17" i="9"/>
  <c r="L18" i="9"/>
  <c r="L19" i="9"/>
  <c r="HJ80" i="2"/>
  <c r="GU34" i="2"/>
  <c r="GU20" i="2"/>
  <c r="GU32" i="2"/>
  <c r="GU28" i="2"/>
  <c r="GU16" i="2"/>
  <c r="GU12" i="2"/>
  <c r="GU23" i="2"/>
  <c r="GU19" i="2"/>
  <c r="GU22" i="2"/>
  <c r="GU13" i="2"/>
  <c r="GU15" i="2"/>
  <c r="GU33" i="2"/>
  <c r="GU18" i="2"/>
  <c r="GU10" i="2"/>
  <c r="GU30" i="2"/>
  <c r="GU27" i="2"/>
  <c r="GU21" i="2"/>
  <c r="GU11" i="2"/>
  <c r="GU17" i="2"/>
  <c r="GU26" i="2"/>
  <c r="GU31" i="2"/>
  <c r="GU24" i="2"/>
  <c r="GU14" i="2"/>
  <c r="GU29" i="2"/>
  <c r="GU25" i="2"/>
  <c r="GU35" i="2"/>
  <c r="GV10" i="2"/>
  <c r="GV33" i="2"/>
  <c r="GV28" i="2"/>
  <c r="GV22" i="2"/>
  <c r="GV17" i="2"/>
  <c r="GV11" i="2"/>
  <c r="GV35" i="2"/>
  <c r="GV30" i="2"/>
  <c r="GV21" i="2"/>
  <c r="GV15" i="2"/>
  <c r="GV18" i="2"/>
  <c r="GU9" i="2"/>
  <c r="GV24" i="2"/>
  <c r="GV20" i="2"/>
  <c r="GV16" i="2"/>
  <c r="GV34" i="2"/>
  <c r="GV29" i="2"/>
  <c r="GV26" i="2"/>
  <c r="GV23" i="2"/>
  <c r="GV19" i="2"/>
  <c r="GV13" i="2"/>
  <c r="GV14" i="2"/>
  <c r="GV27" i="2"/>
  <c r="GV31" i="2"/>
  <c r="GV9" i="2"/>
  <c r="GV25" i="2"/>
  <c r="GV12" i="2"/>
  <c r="GV32" i="2"/>
  <c r="GW9" i="2"/>
  <c r="GW33" i="2"/>
  <c r="GW29" i="2"/>
  <c r="GW25" i="2"/>
  <c r="GW17" i="2"/>
  <c r="GW13" i="2"/>
  <c r="GW22" i="2"/>
  <c r="GW12" i="2"/>
  <c r="GW34" i="2"/>
  <c r="GW32" i="2"/>
  <c r="GW30" i="2"/>
  <c r="GW28" i="2"/>
  <c r="GW26" i="2"/>
  <c r="GW24" i="2"/>
  <c r="GW21" i="2"/>
  <c r="GW18" i="2"/>
  <c r="GW16" i="2"/>
  <c r="GW14" i="2"/>
  <c r="GW23" i="2"/>
  <c r="GW19" i="2"/>
  <c r="GW35" i="2"/>
  <c r="GW31" i="2"/>
  <c r="GW27" i="2"/>
  <c r="GW20" i="2"/>
  <c r="GW15" i="2"/>
  <c r="GW11" i="2"/>
  <c r="GW10" i="2"/>
  <c r="GX12" i="2"/>
  <c r="GX34" i="2"/>
  <c r="GX30" i="2"/>
  <c r="GX26" i="2"/>
  <c r="GX20" i="2"/>
  <c r="GX16" i="2"/>
  <c r="GX14" i="2"/>
  <c r="GX23" i="2"/>
  <c r="GX33" i="2"/>
  <c r="GX29" i="2"/>
  <c r="GX25" i="2"/>
  <c r="GX19" i="2"/>
  <c r="GX15" i="2"/>
  <c r="GX11" i="2"/>
  <c r="GX10" i="2"/>
  <c r="GX22" i="2"/>
  <c r="GX32" i="2"/>
  <c r="GX28" i="2"/>
  <c r="GX24" i="2"/>
  <c r="GX18" i="2"/>
  <c r="GX9" i="2"/>
  <c r="GX35" i="2"/>
  <c r="GX31" i="2"/>
  <c r="GX27" i="2"/>
  <c r="GX21" i="2"/>
  <c r="GX17" i="2"/>
  <c r="GX13" i="2"/>
  <c r="GY16" i="2"/>
  <c r="GY23" i="2"/>
  <c r="GY29" i="2"/>
  <c r="GY24" i="2"/>
  <c r="GY21" i="2"/>
  <c r="GY13" i="2"/>
  <c r="GY30" i="2"/>
  <c r="GY33" i="2"/>
  <c r="GY15" i="2"/>
  <c r="GY12" i="2"/>
  <c r="GY10" i="2"/>
  <c r="GY22" i="2"/>
  <c r="GY32" i="2"/>
  <c r="GY28" i="2"/>
  <c r="GY26" i="2"/>
  <c r="GY31" i="2"/>
  <c r="GY17" i="2"/>
  <c r="GY34" i="2"/>
  <c r="GY25" i="2"/>
  <c r="GY18" i="2"/>
  <c r="GY27" i="2"/>
  <c r="GY11" i="2"/>
  <c r="GY35" i="2"/>
  <c r="GY20" i="2"/>
  <c r="GY14" i="2"/>
  <c r="GY19" i="2"/>
  <c r="GY9" i="2"/>
  <c r="GZ28" i="2"/>
  <c r="GZ20" i="2"/>
  <c r="GZ13" i="2"/>
  <c r="GZ22" i="2"/>
  <c r="GZ33" i="2"/>
  <c r="GZ29" i="2"/>
  <c r="GZ21" i="2"/>
  <c r="GZ16" i="2"/>
  <c r="GZ10" i="2"/>
  <c r="GZ34" i="2"/>
  <c r="GZ15" i="2"/>
  <c r="GZ30" i="2"/>
  <c r="GZ26" i="2"/>
  <c r="GZ25" i="2"/>
  <c r="GZ17" i="2"/>
  <c r="GZ11" i="2"/>
  <c r="GZ23" i="2"/>
  <c r="GZ35" i="2"/>
  <c r="GZ31" i="2"/>
  <c r="GZ27" i="2"/>
  <c r="GZ14" i="2"/>
  <c r="GZ18" i="2"/>
  <c r="GZ32" i="2"/>
  <c r="GZ24" i="2"/>
  <c r="GZ12" i="2"/>
  <c r="GZ9" i="2"/>
  <c r="GZ19" i="2"/>
  <c r="HA13" i="2"/>
  <c r="HA35" i="2"/>
  <c r="HA27" i="2"/>
  <c r="HA16" i="2"/>
  <c r="HA24" i="2"/>
  <c r="HA34" i="2"/>
  <c r="HA28" i="2"/>
  <c r="HA11" i="2"/>
  <c r="HA12" i="2"/>
  <c r="HA29" i="2"/>
  <c r="HA23" i="2"/>
  <c r="HA14" i="2"/>
  <c r="HA21" i="2"/>
  <c r="HA20" i="2"/>
  <c r="HA22" i="2"/>
  <c r="HA32" i="2"/>
  <c r="HA19" i="2"/>
  <c r="HA17" i="2"/>
  <c r="HA9" i="2"/>
  <c r="HA25" i="2"/>
  <c r="HA18" i="2"/>
  <c r="HA10" i="2"/>
  <c r="HA31" i="2"/>
  <c r="HA15" i="2"/>
  <c r="HA33" i="2"/>
  <c r="HA30" i="2"/>
  <c r="HA26" i="2"/>
  <c r="HB28" i="2"/>
  <c r="HB35" i="2"/>
  <c r="HB30" i="2"/>
  <c r="HB25" i="2"/>
  <c r="HB21" i="2"/>
  <c r="HB16" i="2"/>
  <c r="HB10" i="2"/>
  <c r="HB23" i="2"/>
  <c r="HB34" i="2"/>
  <c r="HB29" i="2"/>
  <c r="HB20" i="2"/>
  <c r="HB14" i="2"/>
  <c r="HB15" i="2"/>
  <c r="HB32" i="2"/>
  <c r="HB26" i="2"/>
  <c r="HB13" i="2"/>
  <c r="HB33" i="2"/>
  <c r="HB27" i="2"/>
  <c r="HB19" i="2"/>
  <c r="HB12" i="2"/>
  <c r="HB31" i="2"/>
  <c r="HB24" i="2"/>
  <c r="HB18" i="2"/>
  <c r="HB11" i="2"/>
  <c r="HB22" i="2"/>
  <c r="HB17" i="2"/>
  <c r="HB9" i="2"/>
  <c r="HC21" i="2"/>
  <c r="HC12" i="2"/>
  <c r="HC34" i="2"/>
  <c r="HC29" i="2"/>
  <c r="HC10" i="2"/>
  <c r="HC35" i="2"/>
  <c r="HC28" i="2"/>
  <c r="HC13" i="2"/>
  <c r="HC25" i="2"/>
  <c r="HC20" i="2"/>
  <c r="HC11" i="2"/>
  <c r="HC31" i="2"/>
  <c r="HC24" i="2"/>
  <c r="HC19" i="2"/>
  <c r="HC14" i="2"/>
  <c r="HC30" i="2"/>
  <c r="HC15" i="2"/>
  <c r="HC23" i="2"/>
  <c r="HC9" i="2"/>
  <c r="HC26" i="2"/>
  <c r="HC17" i="2"/>
  <c r="HC22" i="2"/>
  <c r="HC32" i="2"/>
  <c r="HC27" i="2"/>
  <c r="HC16" i="2"/>
  <c r="HC33" i="2"/>
  <c r="HC18" i="2"/>
  <c r="HD21" i="2"/>
  <c r="HD17" i="2"/>
  <c r="HD15" i="2"/>
  <c r="HD11" i="2"/>
  <c r="HD16" i="2"/>
  <c r="HD35" i="2"/>
  <c r="HD31" i="2"/>
  <c r="HD34" i="2"/>
  <c r="HD28" i="2"/>
  <c r="HD27" i="2"/>
  <c r="HD25" i="2"/>
  <c r="HD20" i="2"/>
  <c r="HD14" i="2"/>
  <c r="HD12" i="2"/>
  <c r="HD33" i="2"/>
  <c r="HD23" i="2"/>
  <c r="HD18" i="2"/>
  <c r="HD32" i="2"/>
  <c r="HD26" i="2"/>
  <c r="HD19" i="2"/>
  <c r="HD13" i="2"/>
  <c r="HD9" i="2"/>
  <c r="HD29" i="2"/>
  <c r="HD10" i="2"/>
  <c r="HD22" i="2"/>
  <c r="HD30" i="2"/>
  <c r="HD24" i="2"/>
  <c r="HE20" i="2"/>
  <c r="HE22" i="2"/>
  <c r="HE34" i="2"/>
  <c r="HE31" i="2"/>
  <c r="HE27" i="2"/>
  <c r="HE23" i="2"/>
  <c r="HE17" i="2"/>
  <c r="HE11" i="2"/>
  <c r="HE30" i="2"/>
  <c r="HE15" i="2"/>
  <c r="HE29" i="2"/>
  <c r="HE18" i="2"/>
  <c r="HE14" i="2"/>
  <c r="HE19" i="2"/>
  <c r="HE32" i="2"/>
  <c r="HE25" i="2"/>
  <c r="HE26" i="2"/>
  <c r="HE9" i="2"/>
  <c r="HE12" i="2"/>
  <c r="HE35" i="2"/>
  <c r="HE28" i="2"/>
  <c r="HE13" i="2"/>
  <c r="HE33" i="2"/>
  <c r="HE21" i="2"/>
  <c r="HE24" i="2"/>
  <c r="HE16" i="2"/>
  <c r="HE10" i="2"/>
  <c r="HF23" i="2"/>
  <c r="HF21" i="2"/>
  <c r="HF20" i="2"/>
  <c r="HF19" i="2"/>
  <c r="HF18" i="2"/>
  <c r="HF17" i="2"/>
  <c r="HF16" i="2"/>
  <c r="HF15" i="2"/>
  <c r="HF13" i="2"/>
  <c r="HF11" i="2"/>
  <c r="HF9" i="2"/>
  <c r="HF10" i="2"/>
  <c r="HF35" i="2"/>
  <c r="HF24" i="2"/>
  <c r="HF14" i="2"/>
  <c r="HF12" i="2"/>
  <c r="HG26" i="2"/>
  <c r="HG24" i="2"/>
  <c r="HG21" i="2"/>
  <c r="HG19" i="2"/>
  <c r="HG17" i="2"/>
  <c r="HG15" i="2"/>
  <c r="HG13" i="2"/>
  <c r="HG9" i="2"/>
  <c r="HG23" i="2"/>
  <c r="HG12" i="2"/>
  <c r="HG35" i="2"/>
  <c r="HG33" i="2"/>
  <c r="HG31" i="2"/>
  <c r="HG29" i="2"/>
  <c r="HG27" i="2"/>
  <c r="HF22" i="2"/>
  <c r="HF33" i="2"/>
  <c r="HF31" i="2"/>
  <c r="HF29" i="2"/>
  <c r="HF27" i="2"/>
  <c r="HF25" i="2"/>
  <c r="HG25" i="2"/>
  <c r="HG20" i="2"/>
  <c r="HG18" i="2"/>
  <c r="HG14" i="2"/>
  <c r="HG11" i="2"/>
  <c r="HG16" i="2"/>
  <c r="HG10" i="2"/>
  <c r="HG22" i="2"/>
  <c r="HG34" i="2"/>
  <c r="HG32" i="2"/>
  <c r="HG30" i="2"/>
  <c r="HG28" i="2"/>
  <c r="HF34" i="2"/>
  <c r="HF32" i="2"/>
  <c r="HF30" i="2"/>
  <c r="HF28" i="2"/>
  <c r="HF26" i="2"/>
  <c r="HH33" i="2"/>
  <c r="HH29" i="2"/>
  <c r="HH22" i="2"/>
  <c r="HH34" i="2"/>
  <c r="HH32" i="2"/>
  <c r="HH30" i="2"/>
  <c r="HH35" i="2"/>
  <c r="HH31" i="2"/>
  <c r="HH28" i="2"/>
  <c r="HH27" i="2"/>
  <c r="HI30" i="2"/>
  <c r="HI13" i="2"/>
  <c r="HI14" i="2"/>
  <c r="HH13" i="2"/>
  <c r="HI31" i="2"/>
  <c r="HI26" i="2"/>
  <c r="HI17" i="2"/>
  <c r="HH17" i="2"/>
  <c r="HI24" i="2"/>
  <c r="HI15" i="2"/>
  <c r="HI35" i="2"/>
  <c r="HI19" i="2"/>
  <c r="HH21" i="2"/>
  <c r="HH9" i="2"/>
  <c r="HH23" i="2"/>
  <c r="HH18" i="2"/>
  <c r="HH12" i="2"/>
  <c r="HI28" i="2"/>
  <c r="HI23" i="2"/>
  <c r="HI18" i="2"/>
  <c r="HI9" i="2"/>
  <c r="HH19" i="2"/>
  <c r="HI34" i="2"/>
  <c r="HI29" i="2"/>
  <c r="HI22" i="2"/>
  <c r="HH24" i="2"/>
  <c r="HI10" i="2"/>
  <c r="HH15" i="2"/>
  <c r="HH25" i="2"/>
  <c r="HH20" i="2"/>
  <c r="HH16" i="2"/>
  <c r="HH14" i="2"/>
  <c r="HH10" i="2"/>
  <c r="HI32" i="2"/>
  <c r="HI25" i="2"/>
  <c r="HI21" i="2"/>
  <c r="HI16" i="2"/>
  <c r="HI11" i="2"/>
  <c r="HH26" i="2"/>
  <c r="HI33" i="2"/>
  <c r="HI27" i="2"/>
  <c r="HI20" i="2"/>
  <c r="HI12" i="2"/>
  <c r="HH11" i="2"/>
  <c r="HJ35" i="2"/>
  <c r="HJ32" i="2"/>
  <c r="HJ29" i="2"/>
  <c r="HJ13" i="2"/>
  <c r="HJ10" i="2"/>
  <c r="HJ28" i="2"/>
  <c r="HJ27" i="2"/>
  <c r="HJ25" i="2"/>
  <c r="HJ24" i="2"/>
  <c r="HJ23" i="2"/>
  <c r="HJ22" i="2"/>
  <c r="HJ21" i="2"/>
  <c r="HJ20" i="2"/>
  <c r="HJ19" i="2"/>
  <c r="HJ18" i="2"/>
  <c r="HJ16" i="2"/>
  <c r="HJ17" i="2"/>
  <c r="HJ9" i="2"/>
  <c r="HJ34" i="2"/>
  <c r="HJ30" i="2"/>
  <c r="HJ14" i="2"/>
  <c r="HJ11" i="2"/>
  <c r="HJ26" i="2"/>
  <c r="HJ33" i="2"/>
  <c r="HJ31" i="2"/>
  <c r="HJ15" i="2"/>
  <c r="HJ12" i="2"/>
  <c r="HJ64" i="2"/>
  <c r="HJ61" i="2"/>
  <c r="HJ56" i="2"/>
  <c r="HJ60" i="2"/>
  <c r="HJ57" i="2"/>
  <c r="HJ54" i="2"/>
  <c r="HJ74" i="2"/>
  <c r="HJ86" i="2"/>
  <c r="HJ98" i="2"/>
  <c r="HJ77" i="2"/>
  <c r="HJ53" i="2"/>
  <c r="HJ52" i="2"/>
  <c r="HJ51" i="2"/>
  <c r="HJ48" i="2"/>
  <c r="HJ47" i="2"/>
  <c r="HJ44" i="2"/>
  <c r="HJ41" i="2"/>
  <c r="HJ49" i="2"/>
  <c r="HJ45" i="2"/>
  <c r="HJ43" i="2"/>
  <c r="HJ87" i="2"/>
  <c r="HJ75" i="2"/>
  <c r="HJ88" i="2"/>
  <c r="HJ99" i="2"/>
  <c r="HJ105" i="2"/>
  <c r="HJ96" i="2"/>
  <c r="HJ91" i="2"/>
  <c r="HJ73" i="2"/>
  <c r="HJ84" i="2"/>
  <c r="HJ90" i="2"/>
  <c r="HJ106" i="2"/>
  <c r="HJ92" i="2"/>
  <c r="HJ89" i="2"/>
  <c r="HJ95" i="2"/>
  <c r="HJ76" i="2"/>
  <c r="HJ94" i="2"/>
  <c r="HJ81" i="2"/>
  <c r="HJ131" i="2"/>
  <c r="HJ117" i="2"/>
  <c r="HJ129" i="2"/>
  <c r="HJ127" i="2"/>
  <c r="HJ130" i="2"/>
  <c r="HJ116" i="2"/>
  <c r="HJ124" i="2"/>
  <c r="HJ122" i="2"/>
  <c r="HJ120" i="2"/>
  <c r="HJ118" i="2"/>
  <c r="HJ113" i="2"/>
  <c r="HJ111" i="2"/>
  <c r="HJ109" i="2"/>
  <c r="HJ107" i="2"/>
  <c r="HJ115" i="2"/>
  <c r="HJ125" i="2"/>
  <c r="HJ128" i="2"/>
  <c r="HJ126" i="2"/>
  <c r="HJ123" i="2"/>
  <c r="HJ121" i="2"/>
  <c r="HJ119" i="2"/>
  <c r="HJ114" i="2"/>
  <c r="HJ112" i="2"/>
  <c r="HJ110" i="2"/>
  <c r="HJ108" i="2"/>
  <c r="HJ55" i="2"/>
  <c r="HJ50" i="2"/>
  <c r="HJ78" i="2"/>
  <c r="HJ93" i="2"/>
  <c r="HJ83" i="2"/>
  <c r="HJ67" i="2"/>
  <c r="HJ66" i="2"/>
  <c r="HJ65" i="2"/>
  <c r="HJ63" i="2"/>
  <c r="HJ62" i="2"/>
  <c r="HJ58" i="2"/>
  <c r="HJ42" i="2"/>
  <c r="HJ59" i="2"/>
  <c r="HJ46" i="2"/>
  <c r="HJ79" i="2"/>
  <c r="HJ85" i="2"/>
  <c r="HJ97" i="2"/>
  <c r="HJ82" i="2"/>
  <c r="GU79" i="2"/>
  <c r="GU115" i="2"/>
  <c r="GU77" i="2"/>
  <c r="GU52" i="2"/>
  <c r="GU64" i="2"/>
  <c r="GU90" i="2"/>
  <c r="GU114" i="2"/>
  <c r="GU111" i="2"/>
  <c r="GU96" i="2"/>
  <c r="GU119" i="2"/>
  <c r="GU106" i="2"/>
  <c r="GU127" i="2"/>
  <c r="GU120" i="2"/>
  <c r="GU109" i="2"/>
  <c r="GU57" i="2"/>
  <c r="GU61" i="2"/>
  <c r="GU59" i="2"/>
  <c r="GU55" i="2"/>
  <c r="GU43" i="2"/>
  <c r="GU85" i="2"/>
  <c r="GU48" i="2"/>
  <c r="GU47" i="2"/>
  <c r="GU49" i="2"/>
  <c r="GU66" i="2"/>
  <c r="GU63" i="2"/>
  <c r="GU94" i="2"/>
  <c r="GU84" i="2"/>
  <c r="GU121" i="2"/>
  <c r="GU128" i="2"/>
  <c r="GU108" i="2"/>
  <c r="GU117" i="2"/>
  <c r="GU67" i="2"/>
  <c r="GU62" i="2"/>
  <c r="GU93" i="2"/>
  <c r="GU99" i="2"/>
  <c r="GU107" i="2"/>
  <c r="GU131" i="2"/>
  <c r="GU87" i="2"/>
  <c r="GU122" i="2"/>
  <c r="GU112" i="2"/>
  <c r="GU130" i="2"/>
  <c r="GU123" i="2"/>
  <c r="GU113" i="2"/>
  <c r="GU105" i="2"/>
  <c r="GU56" i="2"/>
  <c r="GU51" i="2"/>
  <c r="GU60" i="2"/>
  <c r="GU58" i="2"/>
  <c r="GU54" i="2"/>
  <c r="GU45" i="2"/>
  <c r="GU53" i="2"/>
  <c r="GU46" i="2"/>
  <c r="GU42" i="2"/>
  <c r="GU65" i="2"/>
  <c r="GU50" i="2"/>
  <c r="GU97" i="2"/>
  <c r="GU98" i="2"/>
  <c r="GU110" i="2"/>
  <c r="GU124" i="2"/>
  <c r="GU125" i="2"/>
  <c r="GU73" i="2"/>
  <c r="GU41" i="2"/>
  <c r="GU44" i="2"/>
  <c r="GU78" i="2"/>
  <c r="GU129" i="2"/>
  <c r="GU116" i="2"/>
  <c r="GU126" i="2"/>
  <c r="GU118" i="2"/>
  <c r="GU80" i="2"/>
  <c r="GU83" i="2"/>
  <c r="GU76" i="2"/>
  <c r="GU81" i="2"/>
  <c r="GU101" i="2"/>
  <c r="GU89" i="2"/>
  <c r="GU82" i="2"/>
  <c r="GU95" i="2"/>
  <c r="GU92" i="2"/>
  <c r="GU69" i="2"/>
  <c r="GU133" i="2"/>
  <c r="GU91" i="2"/>
  <c r="GU88" i="2"/>
  <c r="GU74" i="2"/>
  <c r="GU86" i="2"/>
  <c r="GU75" i="2"/>
  <c r="GV130" i="2"/>
  <c r="GV89" i="2"/>
  <c r="GV117" i="2"/>
  <c r="GV114" i="2"/>
  <c r="GV55" i="2"/>
  <c r="GV67" i="2"/>
  <c r="GV77" i="2"/>
  <c r="GV126" i="2"/>
  <c r="GV128" i="2"/>
  <c r="GV115" i="2"/>
  <c r="GV47" i="2"/>
  <c r="GV45" i="2"/>
  <c r="GV54" i="2"/>
  <c r="GV131" i="2"/>
  <c r="GV61" i="2"/>
  <c r="GV65" i="2"/>
  <c r="GV76" i="2"/>
  <c r="GV97" i="2"/>
  <c r="GV94" i="2"/>
  <c r="GV79" i="2"/>
  <c r="GV73" i="2"/>
  <c r="GV85" i="2"/>
  <c r="GV119" i="2"/>
  <c r="GV127" i="2"/>
  <c r="GV66" i="2"/>
  <c r="GV53" i="2"/>
  <c r="GV63" i="2"/>
  <c r="GV51" i="2"/>
  <c r="GV81" i="2"/>
  <c r="GV96" i="2"/>
  <c r="GV92" i="2"/>
  <c r="GV129" i="2"/>
  <c r="GV113" i="2"/>
  <c r="GV105" i="2"/>
  <c r="GV124" i="2"/>
  <c r="GV43" i="2"/>
  <c r="GV48" i="2"/>
  <c r="GV62" i="2"/>
  <c r="GV110" i="2"/>
  <c r="GV111" i="2"/>
  <c r="GV87" i="2"/>
  <c r="GV95" i="2"/>
  <c r="GV121" i="2"/>
  <c r="GV122" i="2"/>
  <c r="GV57" i="2"/>
  <c r="GV93" i="2"/>
  <c r="GV56" i="2"/>
  <c r="GV90" i="2"/>
  <c r="GV106" i="2"/>
  <c r="GV84" i="2"/>
  <c r="GV58" i="2"/>
  <c r="GV107" i="2"/>
  <c r="GV46" i="2"/>
  <c r="GV118" i="2"/>
  <c r="GV50" i="2"/>
  <c r="GV52" i="2"/>
  <c r="GV91" i="2"/>
  <c r="GV123" i="2"/>
  <c r="GV64" i="2"/>
  <c r="GV99" i="2"/>
  <c r="GV83" i="2"/>
  <c r="GV125" i="2"/>
  <c r="GV44" i="2"/>
  <c r="GV112" i="2"/>
  <c r="GV88" i="2"/>
  <c r="GV60" i="2"/>
  <c r="GV78" i="2"/>
  <c r="GV116" i="2"/>
  <c r="GV109" i="2"/>
  <c r="GV108" i="2"/>
  <c r="GV42" i="2"/>
  <c r="GV86" i="2"/>
  <c r="GV41" i="2"/>
  <c r="GV120" i="2"/>
  <c r="GV49" i="2"/>
  <c r="GV80" i="2"/>
  <c r="GV98" i="2"/>
  <c r="GV82" i="2"/>
  <c r="GV59" i="2"/>
  <c r="GV74" i="2"/>
  <c r="GV133" i="2"/>
  <c r="GV75" i="2"/>
  <c r="GV101" i="2"/>
  <c r="GV69" i="2"/>
  <c r="GW62" i="2"/>
  <c r="GW48" i="2"/>
  <c r="GW96" i="2"/>
  <c r="GW130" i="2"/>
  <c r="GW52" i="2"/>
  <c r="GW78" i="2"/>
  <c r="GW87" i="2"/>
  <c r="GW81" i="2"/>
  <c r="GW85" i="2"/>
  <c r="GW123" i="2"/>
  <c r="GW89" i="2"/>
  <c r="GW129" i="2"/>
  <c r="GW56" i="2"/>
  <c r="GW55" i="2"/>
  <c r="GW97" i="2"/>
  <c r="GW74" i="2"/>
  <c r="GW125" i="2"/>
  <c r="GW105" i="2"/>
  <c r="GW61" i="2"/>
  <c r="GW124" i="2"/>
  <c r="GW79" i="2"/>
  <c r="GW44" i="2"/>
  <c r="GW84" i="2"/>
  <c r="GW88" i="2"/>
  <c r="GW119" i="2"/>
  <c r="GW113" i="2"/>
  <c r="GW58" i="2"/>
  <c r="GW120" i="2"/>
  <c r="GW114" i="2"/>
  <c r="GW63" i="2"/>
  <c r="GW131" i="2"/>
  <c r="GW110" i="2"/>
  <c r="GW64" i="2"/>
  <c r="GW99" i="2"/>
  <c r="GW80" i="2"/>
  <c r="GW67" i="2"/>
  <c r="GW50" i="2"/>
  <c r="GW45" i="2"/>
  <c r="GW43" i="2"/>
  <c r="GW92" i="2"/>
  <c r="GW73" i="2"/>
  <c r="GW77" i="2"/>
  <c r="GW76" i="2"/>
  <c r="GW127" i="2"/>
  <c r="GW121" i="2"/>
  <c r="GW112" i="2"/>
  <c r="GW128" i="2"/>
  <c r="GW118" i="2"/>
  <c r="GW108" i="2"/>
  <c r="GW47" i="2"/>
  <c r="GW93" i="2"/>
  <c r="GW106" i="2"/>
  <c r="GW59" i="2"/>
  <c r="GW54" i="2"/>
  <c r="GW82" i="2"/>
  <c r="GW51" i="2"/>
  <c r="GW46" i="2"/>
  <c r="GW49" i="2"/>
  <c r="GW42" i="2"/>
  <c r="GW98" i="2"/>
  <c r="GW83" i="2"/>
  <c r="GW95" i="2"/>
  <c r="GW75" i="2"/>
  <c r="GW126" i="2"/>
  <c r="GW117" i="2"/>
  <c r="GW111" i="2"/>
  <c r="GW122" i="2"/>
  <c r="GW57" i="2"/>
  <c r="GW53" i="2"/>
  <c r="GW115" i="2"/>
  <c r="GW65" i="2"/>
  <c r="GW60" i="2"/>
  <c r="GW41" i="2"/>
  <c r="GW109" i="2"/>
  <c r="GW66" i="2"/>
  <c r="GW91" i="2"/>
  <c r="GW107" i="2"/>
  <c r="GW94" i="2"/>
  <c r="GW116" i="2"/>
  <c r="GW133" i="2"/>
  <c r="GW86" i="2"/>
  <c r="GW90" i="2"/>
  <c r="GW69" i="2"/>
  <c r="GW101" i="2"/>
  <c r="GX78" i="2"/>
  <c r="GX76" i="2"/>
  <c r="GX60" i="2"/>
  <c r="GX43" i="2"/>
  <c r="GX92" i="2"/>
  <c r="GX97" i="2"/>
  <c r="GX94" i="2"/>
  <c r="GX86" i="2"/>
  <c r="GX114" i="2"/>
  <c r="GX59" i="2"/>
  <c r="GX62" i="2"/>
  <c r="GX53" i="2"/>
  <c r="GX45" i="2"/>
  <c r="GX49" i="2"/>
  <c r="GX74" i="2"/>
  <c r="GX95" i="2"/>
  <c r="GX123" i="2"/>
  <c r="GX63" i="2"/>
  <c r="GX50" i="2"/>
  <c r="GX64" i="2"/>
  <c r="GX55" i="2"/>
  <c r="GX41" i="2"/>
  <c r="GX129" i="2"/>
  <c r="GX131" i="2"/>
  <c r="GX106" i="2"/>
  <c r="GX98" i="2"/>
  <c r="GX46" i="2"/>
  <c r="GX88" i="2"/>
  <c r="GX79" i="2"/>
  <c r="GX96" i="2"/>
  <c r="GX105" i="2"/>
  <c r="GX93" i="2"/>
  <c r="GX127" i="2"/>
  <c r="GX115" i="2"/>
  <c r="GX119" i="2"/>
  <c r="GX110" i="2"/>
  <c r="GX118" i="2"/>
  <c r="GX116" i="2"/>
  <c r="GX120" i="2"/>
  <c r="GX112" i="2"/>
  <c r="GX108" i="2"/>
  <c r="GX126" i="2"/>
  <c r="GX121" i="2"/>
  <c r="GX111" i="2"/>
  <c r="GX90" i="2"/>
  <c r="GX56" i="2"/>
  <c r="GX54" i="2"/>
  <c r="GX83" i="2"/>
  <c r="GX84" i="2"/>
  <c r="GX107" i="2"/>
  <c r="GX52" i="2"/>
  <c r="GX81" i="2"/>
  <c r="GX91" i="2"/>
  <c r="GX80" i="2"/>
  <c r="GX113" i="2"/>
  <c r="GX117" i="2"/>
  <c r="GX109" i="2"/>
  <c r="GX124" i="2"/>
  <c r="GX99" i="2"/>
  <c r="GX42" i="2"/>
  <c r="GX67" i="2"/>
  <c r="GX58" i="2"/>
  <c r="GX89" i="2"/>
  <c r="GX66" i="2"/>
  <c r="GX57" i="2"/>
  <c r="GX61" i="2"/>
  <c r="GX51" i="2"/>
  <c r="GX73" i="2"/>
  <c r="GX87" i="2"/>
  <c r="GX122" i="2"/>
  <c r="GX125" i="2"/>
  <c r="GX44" i="2"/>
  <c r="GX65" i="2"/>
  <c r="GX47" i="2"/>
  <c r="GX48" i="2"/>
  <c r="GX82" i="2"/>
  <c r="GX75" i="2"/>
  <c r="GX128" i="2"/>
  <c r="GX77" i="2"/>
  <c r="GX130" i="2"/>
  <c r="GX85" i="2"/>
  <c r="GX101" i="2"/>
  <c r="GX133" i="2"/>
  <c r="GX69" i="2"/>
  <c r="GY46" i="2"/>
  <c r="GY73" i="2"/>
  <c r="GY49" i="2"/>
  <c r="GY87" i="2"/>
  <c r="GY105" i="2"/>
  <c r="GY76" i="2"/>
  <c r="GY94" i="2"/>
  <c r="GY107" i="2"/>
  <c r="GY58" i="2"/>
  <c r="GY131" i="2"/>
  <c r="GY50" i="2"/>
  <c r="GY74" i="2"/>
  <c r="GY62" i="2"/>
  <c r="GY106" i="2"/>
  <c r="GY121" i="2"/>
  <c r="GY75" i="2"/>
  <c r="GY89" i="2"/>
  <c r="GY119" i="2"/>
  <c r="GY51" i="2"/>
  <c r="GY111" i="2"/>
  <c r="GY113" i="2"/>
  <c r="GY42" i="2"/>
  <c r="GY52" i="2"/>
  <c r="GY63" i="2"/>
  <c r="GY60" i="2"/>
  <c r="GY92" i="2"/>
  <c r="GY127" i="2"/>
  <c r="GY128" i="2"/>
  <c r="GY108" i="2"/>
  <c r="GY43" i="2"/>
  <c r="GY130" i="2"/>
  <c r="GY112" i="2"/>
  <c r="GY97" i="2"/>
  <c r="GY91" i="2"/>
  <c r="GY59" i="2"/>
  <c r="GY55" i="2"/>
  <c r="GY61" i="2"/>
  <c r="GY115" i="2"/>
  <c r="GY53" i="2"/>
  <c r="GY77" i="2"/>
  <c r="GY120" i="2"/>
  <c r="GY118" i="2"/>
  <c r="GY116" i="2"/>
  <c r="GY48" i="2"/>
  <c r="GY54" i="2"/>
  <c r="GY44" i="2"/>
  <c r="GY110" i="2"/>
  <c r="GY109" i="2"/>
  <c r="GY90" i="2"/>
  <c r="GY93" i="2"/>
  <c r="GY129" i="2"/>
  <c r="GY82" i="2"/>
  <c r="GY86" i="2"/>
  <c r="GY41" i="2"/>
  <c r="GY125" i="2"/>
  <c r="GY123" i="2"/>
  <c r="GY124" i="2"/>
  <c r="GY95" i="2"/>
  <c r="GY66" i="2"/>
  <c r="GY67" i="2"/>
  <c r="GY47" i="2"/>
  <c r="GY117" i="2"/>
  <c r="GY126" i="2"/>
  <c r="GY65" i="2"/>
  <c r="GY56" i="2"/>
  <c r="GY45" i="2"/>
  <c r="GY114" i="2"/>
  <c r="GY96" i="2"/>
  <c r="GY122" i="2"/>
  <c r="GY64" i="2"/>
  <c r="GY57" i="2"/>
  <c r="GY88" i="2"/>
  <c r="GY81" i="2"/>
  <c r="GY101" i="2"/>
  <c r="GY85" i="2"/>
  <c r="GY133" i="2"/>
  <c r="GY99" i="2"/>
  <c r="GY83" i="2"/>
  <c r="GY84" i="2"/>
  <c r="GY78" i="2"/>
  <c r="GY79" i="2"/>
  <c r="GY69" i="2"/>
  <c r="GY80" i="2"/>
  <c r="GY98" i="2"/>
  <c r="GZ50" i="2"/>
  <c r="GZ122" i="2"/>
  <c r="GZ41" i="2"/>
  <c r="GZ105" i="2"/>
  <c r="GZ75" i="2"/>
  <c r="GZ84" i="2"/>
  <c r="GZ90" i="2"/>
  <c r="GZ119" i="2"/>
  <c r="GZ120" i="2"/>
  <c r="GZ48" i="2"/>
  <c r="GZ55" i="2"/>
  <c r="GZ83" i="2"/>
  <c r="GZ63" i="2"/>
  <c r="GZ45" i="2"/>
  <c r="GZ61" i="2"/>
  <c r="GZ42" i="2"/>
  <c r="GZ65" i="2"/>
  <c r="GZ58" i="2"/>
  <c r="GZ54" i="2"/>
  <c r="GZ49" i="2"/>
  <c r="GZ67" i="2"/>
  <c r="GZ60" i="2"/>
  <c r="GZ78" i="2"/>
  <c r="GZ127" i="2"/>
  <c r="GZ112" i="2"/>
  <c r="GZ106" i="2"/>
  <c r="GZ125" i="2"/>
  <c r="GZ108" i="2"/>
  <c r="GZ89" i="2"/>
  <c r="GZ129" i="2"/>
  <c r="GZ73" i="2"/>
  <c r="GZ46" i="2"/>
  <c r="GZ44" i="2"/>
  <c r="GZ59" i="2"/>
  <c r="GZ117" i="2"/>
  <c r="GZ111" i="2"/>
  <c r="GZ121" i="2"/>
  <c r="GZ74" i="2"/>
  <c r="GZ92" i="2"/>
  <c r="GZ118" i="2"/>
  <c r="GZ91" i="2"/>
  <c r="GZ94" i="2"/>
  <c r="GZ79" i="2"/>
  <c r="GZ113" i="2"/>
  <c r="GZ114" i="2"/>
  <c r="GZ96" i="2"/>
  <c r="GZ85" i="2"/>
  <c r="GZ128" i="2"/>
  <c r="GZ64" i="2"/>
  <c r="GZ130" i="2"/>
  <c r="GZ86" i="2"/>
  <c r="GZ82" i="2"/>
  <c r="GZ107" i="2"/>
  <c r="GZ123" i="2"/>
  <c r="GZ95" i="2"/>
  <c r="GZ47" i="2"/>
  <c r="GZ52" i="2"/>
  <c r="GZ115" i="2"/>
  <c r="GZ97" i="2"/>
  <c r="GZ66" i="2"/>
  <c r="GZ56" i="2"/>
  <c r="GZ57" i="2"/>
  <c r="GZ43" i="2"/>
  <c r="GZ62" i="2"/>
  <c r="GZ51" i="2"/>
  <c r="GZ80" i="2"/>
  <c r="GZ98" i="2"/>
  <c r="GZ53" i="2"/>
  <c r="GZ116" i="2"/>
  <c r="GZ110" i="2"/>
  <c r="GZ99" i="2"/>
  <c r="GZ131" i="2"/>
  <c r="GZ126" i="2"/>
  <c r="GZ124" i="2"/>
  <c r="GZ81" i="2"/>
  <c r="GZ109" i="2"/>
  <c r="GZ101" i="2"/>
  <c r="GZ76" i="2"/>
  <c r="GZ69" i="2"/>
  <c r="GZ133" i="2"/>
  <c r="GZ88" i="2"/>
  <c r="GZ77" i="2"/>
  <c r="GZ93" i="2"/>
  <c r="GZ87" i="2"/>
  <c r="HA80" i="2"/>
  <c r="HA95" i="2"/>
  <c r="HA117" i="2"/>
  <c r="HA61" i="2"/>
  <c r="HA85" i="2"/>
  <c r="HA123" i="2"/>
  <c r="HA115" i="2"/>
  <c r="HA59" i="2"/>
  <c r="HA114" i="2"/>
  <c r="HA96" i="2"/>
  <c r="HA108" i="2"/>
  <c r="HA125" i="2"/>
  <c r="HA41" i="2"/>
  <c r="HA67" i="2"/>
  <c r="HA124" i="2"/>
  <c r="HA126" i="2"/>
  <c r="HA91" i="2"/>
  <c r="HA130" i="2"/>
  <c r="HA89" i="2"/>
  <c r="HA131" i="2"/>
  <c r="HA47" i="2"/>
  <c r="HA94" i="2"/>
  <c r="HA48" i="2"/>
  <c r="HA73" i="2"/>
  <c r="HA44" i="2"/>
  <c r="HA60" i="2"/>
  <c r="HA50" i="2"/>
  <c r="HA83" i="2"/>
  <c r="HA87" i="2"/>
  <c r="HA88" i="2"/>
  <c r="HA119" i="2"/>
  <c r="HA99" i="2"/>
  <c r="HA43" i="2"/>
  <c r="HA76" i="2"/>
  <c r="HA46" i="2"/>
  <c r="HA86" i="2"/>
  <c r="HA111" i="2"/>
  <c r="HA53" i="2"/>
  <c r="HA110" i="2"/>
  <c r="HA62" i="2"/>
  <c r="HA93" i="2"/>
  <c r="HA98" i="2"/>
  <c r="HA116" i="2"/>
  <c r="HA112" i="2"/>
  <c r="HA57" i="2"/>
  <c r="HA78" i="2"/>
  <c r="HA105" i="2"/>
  <c r="HA52" i="2"/>
  <c r="HA129" i="2"/>
  <c r="HA49" i="2"/>
  <c r="HA84" i="2"/>
  <c r="HA42" i="2"/>
  <c r="HA97" i="2"/>
  <c r="HA58" i="2"/>
  <c r="HA55" i="2"/>
  <c r="HA81" i="2"/>
  <c r="HA127" i="2"/>
  <c r="HA90" i="2"/>
  <c r="HA122" i="2"/>
  <c r="HA118" i="2"/>
  <c r="HA106" i="2"/>
  <c r="HA121" i="2"/>
  <c r="HA75" i="2"/>
  <c r="HA120" i="2"/>
  <c r="HA56" i="2"/>
  <c r="HA64" i="2"/>
  <c r="HA66" i="2"/>
  <c r="HA113" i="2"/>
  <c r="HA45" i="2"/>
  <c r="HA54" i="2"/>
  <c r="HA51" i="2"/>
  <c r="HA79" i="2"/>
  <c r="HA107" i="2"/>
  <c r="HA65" i="2"/>
  <c r="HA77" i="2"/>
  <c r="HA109" i="2"/>
  <c r="HA74" i="2"/>
  <c r="HA92" i="2"/>
  <c r="HA63" i="2"/>
  <c r="HA82" i="2"/>
  <c r="HA128" i="2"/>
  <c r="HA133" i="2"/>
  <c r="HA69" i="2"/>
  <c r="HA101" i="2"/>
  <c r="HB116" i="2"/>
  <c r="HB119" i="2"/>
  <c r="HB125" i="2"/>
  <c r="HB112" i="2"/>
  <c r="HB131" i="2"/>
  <c r="HB65" i="2"/>
  <c r="HB53" i="2"/>
  <c r="HB61" i="2"/>
  <c r="HB52" i="2"/>
  <c r="HB49" i="2"/>
  <c r="HB121" i="2"/>
  <c r="HB63" i="2"/>
  <c r="HB106" i="2"/>
  <c r="HB122" i="2"/>
  <c r="HB95" i="2"/>
  <c r="HB88" i="2"/>
  <c r="HB105" i="2"/>
  <c r="HB130" i="2"/>
  <c r="HB127" i="2"/>
  <c r="HB120" i="2"/>
  <c r="HB45" i="2"/>
  <c r="HB96" i="2"/>
  <c r="HB124" i="2"/>
  <c r="HB60" i="2"/>
  <c r="HB50" i="2"/>
  <c r="HB48" i="2"/>
  <c r="HB115" i="2"/>
  <c r="HB43" i="2"/>
  <c r="HB123" i="2"/>
  <c r="HB54" i="2"/>
  <c r="HB113" i="2"/>
  <c r="HB109" i="2"/>
  <c r="HB118" i="2"/>
  <c r="HB66" i="2"/>
  <c r="HB64" i="2"/>
  <c r="HB110" i="2"/>
  <c r="HB46" i="2"/>
  <c r="HB67" i="2"/>
  <c r="HB59" i="2"/>
  <c r="HB44" i="2"/>
  <c r="HB55" i="2"/>
  <c r="HB128" i="2"/>
  <c r="HB58" i="2"/>
  <c r="HB126" i="2"/>
  <c r="HB114" i="2"/>
  <c r="HB57" i="2"/>
  <c r="HB107" i="2"/>
  <c r="HB94" i="2"/>
  <c r="HB77" i="2"/>
  <c r="HB73" i="2"/>
  <c r="HB79" i="2"/>
  <c r="HB42" i="2"/>
  <c r="HB84" i="2"/>
  <c r="HB111" i="2"/>
  <c r="HB80" i="2"/>
  <c r="HB51" i="2"/>
  <c r="HB62" i="2"/>
  <c r="HB47" i="2"/>
  <c r="HB117" i="2"/>
  <c r="HB82" i="2"/>
  <c r="HB129" i="2"/>
  <c r="HB56" i="2"/>
  <c r="HB41" i="2"/>
  <c r="HB108" i="2"/>
  <c r="HB69" i="2"/>
  <c r="HB86" i="2"/>
  <c r="HB91" i="2"/>
  <c r="HB92" i="2"/>
  <c r="HB85" i="2"/>
  <c r="HB99" i="2"/>
  <c r="HB90" i="2"/>
  <c r="HB97" i="2"/>
  <c r="HB89" i="2"/>
  <c r="HB87" i="2"/>
  <c r="HB93" i="2"/>
  <c r="HB98" i="2"/>
  <c r="HB83" i="2"/>
  <c r="HB76" i="2"/>
  <c r="HB101" i="2"/>
  <c r="HB75" i="2"/>
  <c r="HB81" i="2"/>
  <c r="HB74" i="2"/>
  <c r="HB78" i="2"/>
  <c r="HB133" i="2"/>
  <c r="HC98" i="2"/>
  <c r="HC47" i="2"/>
  <c r="HC118" i="2"/>
  <c r="HC77" i="2"/>
  <c r="HC116" i="2"/>
  <c r="HC113" i="2"/>
  <c r="HC122" i="2"/>
  <c r="HC88" i="2"/>
  <c r="HC115" i="2"/>
  <c r="HC75" i="2"/>
  <c r="HC97" i="2"/>
  <c r="HC96" i="2"/>
  <c r="HC128" i="2"/>
  <c r="HC124" i="2"/>
  <c r="HC120" i="2"/>
  <c r="HC45" i="2"/>
  <c r="HC94" i="2"/>
  <c r="HC66" i="2"/>
  <c r="HC84" i="2"/>
  <c r="HC109" i="2"/>
  <c r="HC111" i="2"/>
  <c r="HC65" i="2"/>
  <c r="HC67" i="2"/>
  <c r="HC56" i="2"/>
  <c r="HC59" i="2"/>
  <c r="HC58" i="2"/>
  <c r="HC95" i="2"/>
  <c r="HC50" i="2"/>
  <c r="HC54" i="2"/>
  <c r="HC48" i="2"/>
  <c r="HC44" i="2"/>
  <c r="HC73" i="2"/>
  <c r="HC61" i="2"/>
  <c r="HC108" i="2"/>
  <c r="HC46" i="2"/>
  <c r="HC110" i="2"/>
  <c r="HC86" i="2"/>
  <c r="HC91" i="2"/>
  <c r="HC74" i="2"/>
  <c r="HC121" i="2"/>
  <c r="HC85" i="2"/>
  <c r="HC42" i="2"/>
  <c r="HC43" i="2"/>
  <c r="HC79" i="2"/>
  <c r="HC105" i="2"/>
  <c r="HC112" i="2"/>
  <c r="HC80" i="2"/>
  <c r="HC90" i="2"/>
  <c r="HC131" i="2"/>
  <c r="HC89" i="2"/>
  <c r="HC64" i="2"/>
  <c r="HC106" i="2"/>
  <c r="HC107" i="2"/>
  <c r="HC87" i="2"/>
  <c r="HC57" i="2"/>
  <c r="HC51" i="2"/>
  <c r="HC123" i="2"/>
  <c r="HC41" i="2"/>
  <c r="HC76" i="2"/>
  <c r="HC92" i="2"/>
  <c r="HC60" i="2"/>
  <c r="HC130" i="2"/>
  <c r="HC55" i="2"/>
  <c r="HC81" i="2"/>
  <c r="HC83" i="2"/>
  <c r="HC99" i="2"/>
  <c r="HC53" i="2"/>
  <c r="HC49" i="2"/>
  <c r="HC126" i="2"/>
  <c r="HC78" i="2"/>
  <c r="HC52" i="2"/>
  <c r="HC62" i="2"/>
  <c r="HC114" i="2"/>
  <c r="HC125" i="2"/>
  <c r="HC127" i="2"/>
  <c r="HC63" i="2"/>
  <c r="HC119" i="2"/>
  <c r="HC129" i="2"/>
  <c r="HC117" i="2"/>
  <c r="HC93" i="2"/>
  <c r="HC82" i="2"/>
  <c r="HC69" i="2"/>
  <c r="HC101" i="2"/>
  <c r="HC133" i="2"/>
  <c r="HD98" i="2"/>
  <c r="HD96" i="2"/>
  <c r="HD77" i="2"/>
  <c r="HD119" i="2"/>
  <c r="HD124" i="2"/>
  <c r="HD61" i="2"/>
  <c r="HD107" i="2"/>
  <c r="HD81" i="2"/>
  <c r="HD111" i="2"/>
  <c r="HD62" i="2"/>
  <c r="HD92" i="2"/>
  <c r="HD58" i="2"/>
  <c r="HD85" i="2"/>
  <c r="HD57" i="2"/>
  <c r="HD126" i="2"/>
  <c r="HD87" i="2"/>
  <c r="HD74" i="2"/>
  <c r="HD131" i="2"/>
  <c r="HD60" i="2"/>
  <c r="HD120" i="2"/>
  <c r="HD42" i="2"/>
  <c r="HD63" i="2"/>
  <c r="HD75" i="2"/>
  <c r="HD99" i="2"/>
  <c r="HD108" i="2"/>
  <c r="HD105" i="2"/>
  <c r="HD90" i="2"/>
  <c r="HD122" i="2"/>
  <c r="HD65" i="2"/>
  <c r="HD55" i="2"/>
  <c r="HD123" i="2"/>
  <c r="HD52" i="2"/>
  <c r="HD51" i="2"/>
  <c r="HD64" i="2"/>
  <c r="HD45" i="2"/>
  <c r="HD91" i="2"/>
  <c r="HD95" i="2"/>
  <c r="HD130" i="2"/>
  <c r="HD97" i="2"/>
  <c r="HD50" i="2"/>
  <c r="HD93" i="2"/>
  <c r="HD73" i="2"/>
  <c r="HD116" i="2"/>
  <c r="HD129" i="2"/>
  <c r="HD44" i="2"/>
  <c r="HD56" i="2"/>
  <c r="HD106" i="2"/>
  <c r="HD54" i="2"/>
  <c r="HD59" i="2"/>
  <c r="HD78" i="2"/>
  <c r="HD121" i="2"/>
  <c r="HD118" i="2"/>
  <c r="HD47" i="2"/>
  <c r="HD110" i="2"/>
  <c r="HD89" i="2"/>
  <c r="HD82" i="2"/>
  <c r="HD88" i="2"/>
  <c r="HD53" i="2"/>
  <c r="HD66" i="2"/>
  <c r="HD84" i="2"/>
  <c r="HD94" i="2"/>
  <c r="HD115" i="2"/>
  <c r="HD113" i="2"/>
  <c r="HD86" i="2"/>
  <c r="HD43" i="2"/>
  <c r="HD109" i="2"/>
  <c r="HD46" i="2"/>
  <c r="HD49" i="2"/>
  <c r="HD48" i="2"/>
  <c r="HD117" i="2"/>
  <c r="HD41" i="2"/>
  <c r="HD128" i="2"/>
  <c r="HD76" i="2"/>
  <c r="HD114" i="2"/>
  <c r="HD79" i="2"/>
  <c r="HD83" i="2"/>
  <c r="HD125" i="2"/>
  <c r="HD67" i="2"/>
  <c r="HD112" i="2"/>
  <c r="HD127" i="2"/>
  <c r="HD69" i="2"/>
  <c r="HD80" i="2"/>
  <c r="HD133" i="2"/>
  <c r="HD101" i="2"/>
  <c r="HE47" i="2"/>
  <c r="HE65" i="2"/>
  <c r="HE130" i="2"/>
  <c r="HE91" i="2"/>
  <c r="HE57" i="2"/>
  <c r="HE96" i="2"/>
  <c r="HE114" i="2"/>
  <c r="HE56" i="2"/>
  <c r="HE42" i="2"/>
  <c r="HE116" i="2"/>
  <c r="HE111" i="2"/>
  <c r="HE74" i="2"/>
  <c r="HE108" i="2"/>
  <c r="HE73" i="2"/>
  <c r="HE75" i="2"/>
  <c r="HE106" i="2"/>
  <c r="HE107" i="2"/>
  <c r="HE55" i="2"/>
  <c r="HE123" i="2"/>
  <c r="HE48" i="2"/>
  <c r="HE82" i="2"/>
  <c r="HE46" i="2"/>
  <c r="HE60" i="2"/>
  <c r="HE51" i="2"/>
  <c r="HE122" i="2"/>
  <c r="HE94" i="2"/>
  <c r="HE53" i="2"/>
  <c r="HE112" i="2"/>
  <c r="HE44" i="2"/>
  <c r="HE66" i="2"/>
  <c r="HE101" i="2"/>
  <c r="HE69" i="2"/>
  <c r="HE52" i="2"/>
  <c r="HE76" i="2"/>
  <c r="HE129" i="2"/>
  <c r="HE105" i="2"/>
  <c r="HE67" i="2"/>
  <c r="HE83" i="2"/>
  <c r="HE120" i="2"/>
  <c r="HE113" i="2"/>
  <c r="HE127" i="2"/>
  <c r="HE115" i="2"/>
  <c r="HE95" i="2"/>
  <c r="HE118" i="2"/>
  <c r="HE109" i="2"/>
  <c r="HE121" i="2"/>
  <c r="HE85" i="2"/>
  <c r="HE124" i="2"/>
  <c r="HE49" i="2"/>
  <c r="HE92" i="2"/>
  <c r="HE63" i="2"/>
  <c r="HE64" i="2"/>
  <c r="HE110" i="2"/>
  <c r="HE126" i="2"/>
  <c r="HE90" i="2"/>
  <c r="HE131" i="2"/>
  <c r="HE84" i="2"/>
  <c r="HE89" i="2"/>
  <c r="HE41" i="2"/>
  <c r="HE59" i="2"/>
  <c r="HE61" i="2"/>
  <c r="HE45" i="2"/>
  <c r="HE88" i="2"/>
  <c r="HE117" i="2"/>
  <c r="HE54" i="2"/>
  <c r="HE43" i="2"/>
  <c r="HE58" i="2"/>
  <c r="HE125" i="2"/>
  <c r="HE77" i="2"/>
  <c r="HE128" i="2"/>
  <c r="HE133" i="2"/>
  <c r="HE50" i="2"/>
  <c r="HE119" i="2"/>
  <c r="HE62" i="2"/>
  <c r="HE97" i="2"/>
  <c r="HE80" i="2"/>
  <c r="HE93" i="2"/>
  <c r="HE78" i="2"/>
  <c r="HE79" i="2"/>
  <c r="HE87" i="2"/>
  <c r="HE98" i="2"/>
  <c r="HE81" i="2"/>
  <c r="HE99" i="2"/>
  <c r="HE86" i="2"/>
  <c r="HF131" i="2"/>
  <c r="HF85" i="2"/>
  <c r="HF42" i="2"/>
  <c r="HF120" i="2"/>
  <c r="HF118" i="2"/>
  <c r="HF49" i="2"/>
  <c r="HF99" i="2"/>
  <c r="HF107" i="2"/>
  <c r="HF121" i="2"/>
  <c r="HF124" i="2"/>
  <c r="HF53" i="2"/>
  <c r="HF47" i="2"/>
  <c r="HF111" i="2"/>
  <c r="HF54" i="2"/>
  <c r="HF117" i="2"/>
  <c r="HF127" i="2"/>
  <c r="HF73" i="2"/>
  <c r="HF80" i="2"/>
  <c r="HF93" i="2"/>
  <c r="HF63" i="2"/>
  <c r="HF90" i="2"/>
  <c r="HF75" i="2"/>
  <c r="HF89" i="2"/>
  <c r="HF106" i="2"/>
  <c r="HF64" i="2"/>
  <c r="HF46" i="2"/>
  <c r="HF96" i="2"/>
  <c r="HF125" i="2"/>
  <c r="HF55" i="2"/>
  <c r="HF109" i="2"/>
  <c r="HF48" i="2"/>
  <c r="HF92" i="2"/>
  <c r="HF119" i="2"/>
  <c r="HF66" i="2"/>
  <c r="HF77" i="2"/>
  <c r="HF108" i="2"/>
  <c r="HF83" i="2"/>
  <c r="HF116" i="2"/>
  <c r="HF78" i="2"/>
  <c r="HF84" i="2"/>
  <c r="HF128" i="2"/>
  <c r="HF50" i="2"/>
  <c r="HF122" i="2"/>
  <c r="HF126" i="2"/>
  <c r="HF62" i="2"/>
  <c r="HF51" i="2"/>
  <c r="HF65" i="2"/>
  <c r="HF87" i="2"/>
  <c r="HF67" i="2"/>
  <c r="HF41" i="2"/>
  <c r="HF79" i="2"/>
  <c r="HF74" i="2"/>
  <c r="HF58" i="2"/>
  <c r="HF105" i="2"/>
  <c r="HF56" i="2"/>
  <c r="HF82" i="2"/>
  <c r="HF45" i="2"/>
  <c r="HF115" i="2"/>
  <c r="HF52" i="2"/>
  <c r="HF61" i="2"/>
  <c r="HF76" i="2"/>
  <c r="HF110" i="2"/>
  <c r="HF101" i="2"/>
  <c r="HF112" i="2"/>
  <c r="HF86" i="2"/>
  <c r="HF130" i="2"/>
  <c r="HF44" i="2"/>
  <c r="HF95" i="2"/>
  <c r="HF91" i="2"/>
  <c r="HF113" i="2"/>
  <c r="HF59" i="2"/>
  <c r="HF97" i="2"/>
  <c r="HF81" i="2"/>
  <c r="HF43" i="2"/>
  <c r="HF129" i="2"/>
  <c r="HF60" i="2"/>
  <c r="HF98" i="2"/>
  <c r="HF114" i="2"/>
  <c r="HF88" i="2"/>
  <c r="HF123" i="2"/>
  <c r="HF94" i="2"/>
  <c r="HF57" i="2"/>
  <c r="HF133" i="2"/>
  <c r="HF69" i="2"/>
  <c r="HG76" i="2"/>
  <c r="HG46" i="2"/>
  <c r="HG95" i="2"/>
  <c r="HG107" i="2"/>
  <c r="HG111" i="2"/>
  <c r="HG47" i="2"/>
  <c r="HG124" i="2"/>
  <c r="HG52" i="2"/>
  <c r="HG108" i="2"/>
  <c r="HG67" i="2"/>
  <c r="HG80" i="2"/>
  <c r="HG66" i="2"/>
  <c r="HG96" i="2"/>
  <c r="HG130" i="2"/>
  <c r="HG63" i="2"/>
  <c r="HG54" i="2"/>
  <c r="HG55" i="2"/>
  <c r="HG92" i="2"/>
  <c r="HG41" i="2"/>
  <c r="HG126" i="2"/>
  <c r="HG129" i="2"/>
  <c r="HG73" i="2"/>
  <c r="HG65" i="2"/>
  <c r="HG105" i="2"/>
  <c r="HG121" i="2"/>
  <c r="HG117" i="2"/>
  <c r="HG123" i="2"/>
  <c r="HG112" i="2"/>
  <c r="HG59" i="2"/>
  <c r="HG57" i="2"/>
  <c r="HG88" i="2"/>
  <c r="HG116" i="2"/>
  <c r="HG45" i="2"/>
  <c r="HG86" i="2"/>
  <c r="HG61" i="2"/>
  <c r="HG106" i="2"/>
  <c r="HG44" i="2"/>
  <c r="HG90" i="2"/>
  <c r="HG64" i="2"/>
  <c r="HG62" i="2"/>
  <c r="HG122" i="2"/>
  <c r="HG120" i="2"/>
  <c r="HG115" i="2"/>
  <c r="HG51" i="2"/>
  <c r="HG50" i="2"/>
  <c r="HG113" i="2"/>
  <c r="HG74" i="2"/>
  <c r="HG42" i="2"/>
  <c r="HG53" i="2"/>
  <c r="HG75" i="2"/>
  <c r="HG43" i="2"/>
  <c r="HG127" i="2"/>
  <c r="HG49" i="2"/>
  <c r="HG87" i="2"/>
  <c r="HG125" i="2"/>
  <c r="HG114" i="2"/>
  <c r="HG58" i="2"/>
  <c r="HG60" i="2"/>
  <c r="HG118" i="2"/>
  <c r="HG48" i="2"/>
  <c r="HG84" i="2"/>
  <c r="HG89" i="2"/>
  <c r="HG109" i="2"/>
  <c r="HG119" i="2"/>
  <c r="HG85" i="2"/>
  <c r="HG56" i="2"/>
  <c r="HG128" i="2"/>
  <c r="HG110" i="2"/>
  <c r="HG131" i="2"/>
  <c r="HG94" i="2"/>
  <c r="HG79" i="2"/>
  <c r="HG69" i="2"/>
  <c r="HG77" i="2"/>
  <c r="HG97" i="2"/>
  <c r="HG99" i="2"/>
  <c r="HG82" i="2"/>
  <c r="HG91" i="2"/>
  <c r="HG98" i="2"/>
  <c r="HG81" i="2"/>
  <c r="HG101" i="2"/>
  <c r="HG83" i="2"/>
  <c r="HG93" i="2"/>
  <c r="HG78" i="2"/>
  <c r="HG133" i="2"/>
  <c r="HH80" i="2"/>
  <c r="HH130" i="2"/>
  <c r="HH129" i="2"/>
  <c r="HH49" i="2"/>
  <c r="HH45" i="2"/>
  <c r="HH131" i="2"/>
  <c r="HH50" i="2"/>
  <c r="HH62" i="2"/>
  <c r="HH46" i="2"/>
  <c r="HH53" i="2"/>
  <c r="HH114" i="2"/>
  <c r="HH75" i="2"/>
  <c r="HH95" i="2"/>
  <c r="HH121" i="2"/>
  <c r="HH74" i="2"/>
  <c r="HH52" i="2"/>
  <c r="HH76" i="2"/>
  <c r="HH126" i="2"/>
  <c r="HH105" i="2"/>
  <c r="HH78" i="2"/>
  <c r="HH88" i="2"/>
  <c r="HH109" i="2"/>
  <c r="HH48" i="2"/>
  <c r="HH127" i="2"/>
  <c r="HH93" i="2"/>
  <c r="HH97" i="2"/>
  <c r="HH65" i="2"/>
  <c r="HH119" i="2"/>
  <c r="HH117" i="2"/>
  <c r="HH113" i="2"/>
  <c r="HH112" i="2"/>
  <c r="HH96" i="2"/>
  <c r="HH66" i="2"/>
  <c r="HH83" i="2"/>
  <c r="HH94" i="2"/>
  <c r="HH42" i="2"/>
  <c r="HH99" i="2"/>
  <c r="HH58" i="2"/>
  <c r="HH92" i="2"/>
  <c r="HH73" i="2"/>
  <c r="HH108" i="2"/>
  <c r="HH110" i="2"/>
  <c r="HH84" i="2"/>
  <c r="HH56" i="2"/>
  <c r="HH79" i="2"/>
  <c r="HH54" i="2"/>
  <c r="HH122" i="2"/>
  <c r="HH43" i="2"/>
  <c r="HH87" i="2"/>
  <c r="HH89" i="2"/>
  <c r="HH47" i="2"/>
  <c r="HH55" i="2"/>
  <c r="HH44" i="2"/>
  <c r="HH120" i="2"/>
  <c r="HH77" i="2"/>
  <c r="HH98" i="2"/>
  <c r="HH57" i="2"/>
  <c r="HH86" i="2"/>
  <c r="HH124" i="2"/>
  <c r="HH106" i="2"/>
  <c r="HH116" i="2"/>
  <c r="HH91" i="2"/>
  <c r="HH59" i="2"/>
  <c r="HH125" i="2"/>
  <c r="HH107" i="2"/>
  <c r="HH64" i="2"/>
  <c r="HH60" i="2"/>
  <c r="HH61" i="2"/>
  <c r="HH118" i="2"/>
  <c r="HH111" i="2"/>
  <c r="HH123" i="2"/>
  <c r="HH41" i="2"/>
  <c r="HH85" i="2"/>
  <c r="HH115" i="2"/>
  <c r="HH128" i="2"/>
  <c r="HH90" i="2"/>
  <c r="HH82" i="2"/>
  <c r="HH81" i="2"/>
  <c r="HH67" i="2"/>
  <c r="HH63" i="2"/>
  <c r="HH51" i="2"/>
  <c r="HH101" i="2"/>
  <c r="HH69" i="2"/>
  <c r="HH133" i="2"/>
  <c r="HI115" i="2"/>
  <c r="HI56" i="2"/>
  <c r="HI43" i="2"/>
  <c r="HI113" i="2"/>
  <c r="HI127" i="2"/>
  <c r="HI91" i="2"/>
  <c r="HI89" i="2"/>
  <c r="HI51" i="2"/>
  <c r="HI118" i="2"/>
  <c r="HI61" i="2"/>
  <c r="HI63" i="2"/>
  <c r="HI48" i="2"/>
  <c r="HI49" i="2"/>
  <c r="HI117" i="2"/>
  <c r="HI84" i="2"/>
  <c r="HI50" i="2"/>
  <c r="HI77" i="2"/>
  <c r="HI106" i="2"/>
  <c r="HI80" i="2"/>
  <c r="HI59" i="2"/>
  <c r="HI66" i="2"/>
  <c r="HI54" i="2"/>
  <c r="HI65" i="2"/>
  <c r="HI121" i="2"/>
  <c r="HI41" i="2"/>
  <c r="HI108" i="2"/>
  <c r="HI128" i="2"/>
  <c r="HI52" i="2"/>
  <c r="HI107" i="2"/>
  <c r="HI86" i="2"/>
  <c r="HI123" i="2"/>
  <c r="HI93" i="2"/>
  <c r="HI119" i="2"/>
  <c r="HI126" i="2"/>
  <c r="HI105" i="2"/>
  <c r="HI96" i="2"/>
  <c r="HI122" i="2"/>
  <c r="HI58" i="2"/>
  <c r="HI120" i="2"/>
  <c r="HI79" i="2"/>
  <c r="HI112" i="2"/>
  <c r="HI75" i="2"/>
  <c r="HI44" i="2"/>
  <c r="HI57" i="2"/>
  <c r="HI74" i="2"/>
  <c r="HI129" i="2"/>
  <c r="HI116" i="2"/>
  <c r="HI111" i="2"/>
  <c r="HI78" i="2"/>
  <c r="HI62" i="2"/>
  <c r="HI67" i="2"/>
  <c r="HI81" i="2"/>
  <c r="HI99" i="2"/>
  <c r="HI110" i="2"/>
  <c r="HI73" i="2"/>
  <c r="HI55" i="2"/>
  <c r="HI130" i="2"/>
  <c r="HI131" i="2"/>
  <c r="HI97" i="2"/>
  <c r="HI47" i="2"/>
  <c r="HI45" i="2"/>
  <c r="HI53" i="2"/>
  <c r="HI87" i="2"/>
  <c r="HI85" i="2"/>
  <c r="HI124" i="2"/>
  <c r="HI90" i="2"/>
  <c r="HI125" i="2"/>
  <c r="HI46" i="2"/>
  <c r="HI101" i="2"/>
  <c r="HI82" i="2"/>
  <c r="HI133" i="2"/>
  <c r="HI69" i="2"/>
  <c r="HI83" i="2"/>
  <c r="HI42" i="2"/>
  <c r="HI114" i="2"/>
  <c r="HI64" i="2"/>
  <c r="HI95" i="2"/>
  <c r="HI88" i="2"/>
  <c r="HI98" i="2"/>
  <c r="HI92" i="2"/>
  <c r="HI76" i="2"/>
  <c r="HI60" i="2"/>
  <c r="HI109" i="2"/>
  <c r="HI94" i="2"/>
  <c r="GP18" i="7"/>
  <c r="GP17" i="7"/>
  <c r="GP16" i="7"/>
  <c r="GS69" i="2"/>
  <c r="GO158" i="2"/>
  <c r="GO198" i="2" s="1"/>
  <c r="GP158" i="2"/>
  <c r="GP198" i="2" s="1"/>
  <c r="GQ158" i="2"/>
  <c r="GQ198" i="2" s="1"/>
  <c r="GU194" i="2"/>
  <c r="GU191" i="2"/>
  <c r="GU190" i="2"/>
  <c r="GU181" i="2"/>
  <c r="GU202" i="2"/>
  <c r="GU192" i="2"/>
  <c r="GU187" i="2"/>
  <c r="GU183" i="2"/>
  <c r="GU186" i="2"/>
  <c r="GU201" i="2"/>
  <c r="GU180" i="2"/>
  <c r="GU179" i="2"/>
  <c r="GU189" i="2"/>
  <c r="GU196" i="2"/>
  <c r="GU188" i="2"/>
  <c r="GV190" i="2"/>
  <c r="GV189" i="2"/>
  <c r="GV187" i="2"/>
  <c r="GV191" i="2"/>
  <c r="GV181" i="2"/>
  <c r="GV186" i="2"/>
  <c r="GV180" i="2"/>
  <c r="H30" i="2"/>
  <c r="FV158" i="2"/>
  <c r="GM158" i="2"/>
  <c r="GM198" i="2" s="1"/>
  <c r="FQ158" i="2"/>
  <c r="FQ198" i="2" s="1"/>
  <c r="GF158" i="2"/>
  <c r="GF198" i="2" s="1"/>
  <c r="GL158" i="2"/>
  <c r="GL198" i="2" s="1"/>
  <c r="FJ158" i="2"/>
  <c r="FZ158" i="2"/>
  <c r="FZ198" i="2" s="1"/>
  <c r="GK158" i="2"/>
  <c r="GK198" i="2" s="1"/>
  <c r="GJ158" i="2"/>
  <c r="GJ198" i="2" s="1"/>
  <c r="GE158" i="2"/>
  <c r="GE198" i="2" s="1"/>
  <c r="FI158" i="2"/>
  <c r="FI198" i="2" s="1"/>
  <c r="FL158" i="2"/>
  <c r="FL198" i="2" s="1"/>
  <c r="GI158" i="2"/>
  <c r="GI198" i="2" s="1"/>
  <c r="GH158" i="2"/>
  <c r="FR158" i="2"/>
  <c r="FR198" i="2" s="1"/>
  <c r="GG158" i="2"/>
  <c r="GG198" i="2" s="1"/>
  <c r="FH158" i="2"/>
  <c r="FH198" i="2" s="1"/>
  <c r="FG158" i="2"/>
  <c r="FG198" i="2" s="1"/>
  <c r="FB158" i="2"/>
  <c r="FB198" i="2" s="1"/>
  <c r="GD158" i="2"/>
  <c r="GD198" i="2" s="1"/>
  <c r="EZ158" i="2"/>
  <c r="EZ198" i="2" s="1"/>
  <c r="FS158" i="2"/>
  <c r="FS198" i="2" s="1"/>
  <c r="GC158" i="2"/>
  <c r="GC198" i="2" s="1"/>
  <c r="FW158" i="2"/>
  <c r="FW198" i="2" s="1"/>
  <c r="FF158" i="2"/>
  <c r="FF198" i="2" s="1"/>
  <c r="GS158" i="2"/>
  <c r="GS198" i="2" s="1"/>
  <c r="GB158" i="2"/>
  <c r="GB198" i="2" s="1"/>
  <c r="FX158" i="2"/>
  <c r="FX198" i="2" s="1"/>
  <c r="FO158" i="2"/>
  <c r="FO198" i="2" s="1"/>
  <c r="FE158" i="2"/>
  <c r="FE198" i="2" s="1"/>
  <c r="EX158" i="2"/>
  <c r="FT158" i="2"/>
  <c r="FT198" i="2" s="1"/>
  <c r="FN158" i="2"/>
  <c r="FN198" i="2" s="1"/>
  <c r="GN158" i="2"/>
  <c r="GN198" i="2" s="1"/>
  <c r="K158" i="2"/>
  <c r="L158" i="2" s="1"/>
  <c r="M158" i="2" s="1"/>
  <c r="FM158" i="2"/>
  <c r="FM198" i="2" s="1"/>
  <c r="FK158" i="2"/>
  <c r="FK198" i="2" s="1"/>
  <c r="GA158" i="2"/>
  <c r="GA198" i="2" s="1"/>
  <c r="O158" i="2"/>
  <c r="GR158" i="2"/>
  <c r="GR198" i="2" s="1"/>
  <c r="FD158" i="2"/>
  <c r="FD198" i="2" s="1"/>
  <c r="FA158" i="2"/>
  <c r="FA198" i="2" s="1"/>
  <c r="FU158" i="2"/>
  <c r="FU198" i="2" s="1"/>
  <c r="FC158" i="2"/>
  <c r="FC198" i="2" s="1"/>
  <c r="EY158" i="2"/>
  <c r="EY198" i="2" s="1"/>
  <c r="FY158" i="2"/>
  <c r="FY198" i="2" s="1"/>
  <c r="FP158" i="2"/>
  <c r="FP198" i="2" s="1"/>
  <c r="H29" i="2"/>
  <c r="GL157" i="2"/>
  <c r="GL197" i="2" s="1"/>
  <c r="GK157" i="2"/>
  <c r="GK197" i="2" s="1"/>
  <c r="GJ157" i="2"/>
  <c r="GJ197" i="2" s="1"/>
  <c r="GI157" i="2"/>
  <c r="GI197" i="2" s="1"/>
  <c r="GH157" i="2"/>
  <c r="GE157" i="2"/>
  <c r="GE197" i="2" s="1"/>
  <c r="GG157" i="2"/>
  <c r="GG197" i="2" s="1"/>
  <c r="GD157" i="2"/>
  <c r="GD197" i="2" s="1"/>
  <c r="GF157" i="2"/>
  <c r="GF197" i="2" s="1"/>
  <c r="GC157" i="2"/>
  <c r="GC197" i="2" s="1"/>
  <c r="GB157" i="2"/>
  <c r="GB197" i="2" s="1"/>
  <c r="FO157" i="2"/>
  <c r="FO197" i="2" s="1"/>
  <c r="GS157" i="2"/>
  <c r="GS197" i="2" s="1"/>
  <c r="K157" i="2"/>
  <c r="FJ157" i="2"/>
  <c r="GA157" i="2"/>
  <c r="GA197" i="2" s="1"/>
  <c r="O157" i="2"/>
  <c r="FZ157" i="2"/>
  <c r="FZ197" i="2" s="1"/>
  <c r="FY157" i="2"/>
  <c r="FY197" i="2" s="1"/>
  <c r="GR157" i="2"/>
  <c r="GR197" i="2" s="1"/>
  <c r="FX157" i="2"/>
  <c r="FX197" i="2" s="1"/>
  <c r="EZ157" i="2"/>
  <c r="EZ197" i="2" s="1"/>
  <c r="FA157" i="2"/>
  <c r="FA197" i="2" s="1"/>
  <c r="FW157" i="2"/>
  <c r="FB157" i="2"/>
  <c r="FB197" i="2" s="1"/>
  <c r="FK157" i="2"/>
  <c r="FK197" i="2" s="1"/>
  <c r="FC157" i="2"/>
  <c r="FC197" i="2" s="1"/>
  <c r="FV157" i="2"/>
  <c r="FV197" i="2" s="1"/>
  <c r="FN157" i="2"/>
  <c r="FN197" i="2" s="1"/>
  <c r="FU157" i="2"/>
  <c r="FU197" i="2" s="1"/>
  <c r="FD157" i="2"/>
  <c r="FD197" i="2" s="1"/>
  <c r="FE157" i="2"/>
  <c r="FE197" i="2" s="1"/>
  <c r="FT157" i="2"/>
  <c r="FT197" i="2" s="1"/>
  <c r="FL157" i="2"/>
  <c r="FL197" i="2" s="1"/>
  <c r="FF157" i="2"/>
  <c r="FF197" i="2" s="1"/>
  <c r="FS157" i="2"/>
  <c r="FS197" i="2" s="1"/>
  <c r="FG157" i="2"/>
  <c r="FG197" i="2" s="1"/>
  <c r="FR157" i="2"/>
  <c r="FR197" i="2" s="1"/>
  <c r="FM157" i="2"/>
  <c r="FM197" i="2" s="1"/>
  <c r="FH157" i="2"/>
  <c r="FH197" i="2" s="1"/>
  <c r="FQ157" i="2"/>
  <c r="FQ197" i="2" s="1"/>
  <c r="GN157" i="2"/>
  <c r="GN197" i="2" s="1"/>
  <c r="FP157" i="2"/>
  <c r="FP197" i="2" s="1"/>
  <c r="GM157" i="2"/>
  <c r="GM197" i="2" s="1"/>
  <c r="GO157" i="2"/>
  <c r="GO197" i="2" s="1"/>
  <c r="FI157" i="2"/>
  <c r="FI197" i="2" s="1"/>
  <c r="GP157" i="2"/>
  <c r="GP197" i="2" s="1"/>
  <c r="GQ157" i="2"/>
  <c r="GQ197" i="2" s="1"/>
  <c r="H14" i="2"/>
  <c r="FX142" i="2"/>
  <c r="FX182" i="2" s="1"/>
  <c r="FZ142" i="2"/>
  <c r="FZ182" i="2" s="1"/>
  <c r="FU142" i="2"/>
  <c r="FU182" i="2" s="1"/>
  <c r="K142" i="2"/>
  <c r="FT142" i="2"/>
  <c r="FT182" i="2" s="1"/>
  <c r="GA142" i="2"/>
  <c r="GA182" i="2" s="1"/>
  <c r="GB142" i="2"/>
  <c r="GB182" i="2" s="1"/>
  <c r="FY142" i="2"/>
  <c r="FY182" i="2" s="1"/>
  <c r="GC142" i="2"/>
  <c r="GC182" i="2" s="1"/>
  <c r="FW142" i="2"/>
  <c r="FW182" i="2" s="1"/>
  <c r="FS142" i="2"/>
  <c r="FS182" i="2" s="1"/>
  <c r="GF142" i="2"/>
  <c r="GF182" i="2" s="1"/>
  <c r="GG142" i="2"/>
  <c r="GG182" i="2" s="1"/>
  <c r="GS142" i="2"/>
  <c r="GS182" i="2" s="1"/>
  <c r="GH142" i="2"/>
  <c r="GD142" i="2"/>
  <c r="GD182" i="2" s="1"/>
  <c r="GI142" i="2"/>
  <c r="GI182" i="2" s="1"/>
  <c r="GQ142" i="2"/>
  <c r="GQ182" i="2" s="1"/>
  <c r="GO142" i="2"/>
  <c r="GO182" i="2" s="1"/>
  <c r="GP142" i="2"/>
  <c r="GP182" i="2" s="1"/>
  <c r="GJ142" i="2"/>
  <c r="GJ182" i="2" s="1"/>
  <c r="GK142" i="2"/>
  <c r="GK182" i="2" s="1"/>
  <c r="GE142" i="2"/>
  <c r="GE182" i="2" s="1"/>
  <c r="GL142" i="2"/>
  <c r="GL182" i="2" s="1"/>
  <c r="GM142" i="2"/>
  <c r="GM182" i="2" s="1"/>
  <c r="GR142" i="2"/>
  <c r="GR182" i="2" s="1"/>
  <c r="U142" i="2"/>
  <c r="FV142" i="2"/>
  <c r="GN142" i="2"/>
  <c r="GN182" i="2" s="1"/>
  <c r="H15" i="2"/>
  <c r="GP143" i="2"/>
  <c r="GP183" i="2" s="1"/>
  <c r="GE143" i="2"/>
  <c r="GE183" i="2" s="1"/>
  <c r="GD143" i="2"/>
  <c r="GD183" i="2" s="1"/>
  <c r="GC143" i="2"/>
  <c r="GC183" i="2" s="1"/>
  <c r="GS143" i="2"/>
  <c r="GS183" i="2" s="1"/>
  <c r="GB143" i="2"/>
  <c r="GB183" i="2" s="1"/>
  <c r="K143" i="2"/>
  <c r="GA143" i="2"/>
  <c r="GA183" i="2" s="1"/>
  <c r="FZ143" i="2"/>
  <c r="FZ183" i="2" s="1"/>
  <c r="X143" i="2"/>
  <c r="FY143" i="2"/>
  <c r="FY183" i="2" s="1"/>
  <c r="FX143" i="2"/>
  <c r="FX183" i="2" s="1"/>
  <c r="FW143" i="2"/>
  <c r="FW183" i="2" s="1"/>
  <c r="GF143" i="2"/>
  <c r="GF183" i="2" s="1"/>
  <c r="GG143" i="2"/>
  <c r="GG183" i="2" s="1"/>
  <c r="GH143" i="2"/>
  <c r="GI143" i="2"/>
  <c r="GI183" i="2" s="1"/>
  <c r="GJ143" i="2"/>
  <c r="GJ183" i="2" s="1"/>
  <c r="GK143" i="2"/>
  <c r="GK183" i="2" s="1"/>
  <c r="GL143" i="2"/>
  <c r="GL183" i="2" s="1"/>
  <c r="GM143" i="2"/>
  <c r="GM183" i="2" s="1"/>
  <c r="GN143" i="2"/>
  <c r="GN183" i="2" s="1"/>
  <c r="GR143" i="2"/>
  <c r="GR183" i="2" s="1"/>
  <c r="GQ143" i="2"/>
  <c r="GQ183" i="2" s="1"/>
  <c r="GO143" i="2"/>
  <c r="GO183" i="2" s="1"/>
  <c r="FP137" i="2"/>
  <c r="GM137" i="2"/>
  <c r="FJ137" i="2"/>
  <c r="GL137" i="2"/>
  <c r="GE137" i="2"/>
  <c r="GQ137" i="2"/>
  <c r="GK137" i="2"/>
  <c r="GO137" i="2"/>
  <c r="GP137" i="2"/>
  <c r="FI137" i="2"/>
  <c r="FO137" i="2"/>
  <c r="GJ137" i="2"/>
  <c r="GI137" i="2"/>
  <c r="FH137" i="2"/>
  <c r="FQ137" i="2"/>
  <c r="GH137" i="2"/>
  <c r="GD137" i="2"/>
  <c r="GG137" i="2"/>
  <c r="FL137" i="2"/>
  <c r="FM137" i="2"/>
  <c r="GF137" i="2"/>
  <c r="FG137" i="2"/>
  <c r="FR137" i="2"/>
  <c r="FS137" i="2"/>
  <c r="GC137" i="2"/>
  <c r="GS137" i="2"/>
  <c r="FF137" i="2"/>
  <c r="GB137" i="2"/>
  <c r="FT137" i="2"/>
  <c r="FE137" i="2"/>
  <c r="K137" i="2"/>
  <c r="GA137" i="2"/>
  <c r="FW137" i="2"/>
  <c r="FZ137" i="2"/>
  <c r="R137" i="2"/>
  <c r="S137" i="2" s="1"/>
  <c r="T137" i="2" s="1"/>
  <c r="U137" i="2" s="1"/>
  <c r="V137" i="2" s="1"/>
  <c r="FN137" i="2"/>
  <c r="FU137" i="2"/>
  <c r="FY137" i="2"/>
  <c r="FK137" i="2"/>
  <c r="FX137" i="2"/>
  <c r="FV137" i="2"/>
  <c r="GR137" i="2"/>
  <c r="GN137" i="2"/>
  <c r="H28" i="2"/>
  <c r="Y156" i="2"/>
  <c r="K156" i="2"/>
  <c r="GS156" i="2"/>
  <c r="GS196" i="2" s="1"/>
  <c r="GM156" i="2"/>
  <c r="GM196" i="2" s="1"/>
  <c r="GO156" i="2"/>
  <c r="GO196" i="2" s="1"/>
  <c r="GP156" i="2"/>
  <c r="GP196" i="2" s="1"/>
  <c r="GQ156" i="2"/>
  <c r="GQ196" i="2" s="1"/>
  <c r="GN156" i="2"/>
  <c r="GN196" i="2" s="1"/>
  <c r="GR156" i="2"/>
  <c r="GR196" i="2" s="1"/>
  <c r="H10" i="2"/>
  <c r="T138" i="2"/>
  <c r="FZ138" i="2"/>
  <c r="FZ178" i="2" s="1"/>
  <c r="FX138" i="2"/>
  <c r="FX178" i="2" s="1"/>
  <c r="GA138" i="2"/>
  <c r="GA178" i="2" s="1"/>
  <c r="K138" i="2"/>
  <c r="L138" i="2" s="1"/>
  <c r="M138" i="2" s="1"/>
  <c r="N138" i="2" s="1"/>
  <c r="O138" i="2" s="1"/>
  <c r="P138" i="2" s="1"/>
  <c r="Q138" i="2" s="1"/>
  <c r="GO138" i="2"/>
  <c r="GO178" i="2" s="1"/>
  <c r="FY138" i="2"/>
  <c r="FY178" i="2" s="1"/>
  <c r="GB138" i="2"/>
  <c r="GB178" i="2" s="1"/>
  <c r="GC138" i="2"/>
  <c r="GC178" i="2" s="1"/>
  <c r="GS138" i="2"/>
  <c r="GS178" i="2" s="1"/>
  <c r="GF138" i="2"/>
  <c r="GF178" i="2" s="1"/>
  <c r="GG138" i="2"/>
  <c r="GG178" i="2" s="1"/>
  <c r="GQ138" i="2"/>
  <c r="GQ178" i="2" s="1"/>
  <c r="GH138" i="2"/>
  <c r="GD138" i="2"/>
  <c r="GD178" i="2" s="1"/>
  <c r="GP138" i="2"/>
  <c r="GP178" i="2" s="1"/>
  <c r="GI138" i="2"/>
  <c r="GI178" i="2" s="1"/>
  <c r="GJ138" i="2"/>
  <c r="GJ178" i="2" s="1"/>
  <c r="GK138" i="2"/>
  <c r="GK178" i="2" s="1"/>
  <c r="GE138" i="2"/>
  <c r="GE178" i="2" s="1"/>
  <c r="GL138" i="2"/>
  <c r="GL178" i="2" s="1"/>
  <c r="GM138" i="2"/>
  <c r="GM178" i="2" s="1"/>
  <c r="GR138" i="2"/>
  <c r="GR178" i="2" s="1"/>
  <c r="GN138" i="2"/>
  <c r="GN178" i="2" s="1"/>
  <c r="H32" i="2"/>
  <c r="GG160" i="2"/>
  <c r="GG200" i="2" s="1"/>
  <c r="GH160" i="2"/>
  <c r="GI160" i="2"/>
  <c r="GI200" i="2" s="1"/>
  <c r="GJ160" i="2"/>
  <c r="GJ200" i="2" s="1"/>
  <c r="GF160" i="2"/>
  <c r="GF200" i="2" s="1"/>
  <c r="GE160" i="2"/>
  <c r="GE200" i="2" s="1"/>
  <c r="GP160" i="2"/>
  <c r="GP200" i="2" s="1"/>
  <c r="GK160" i="2"/>
  <c r="GK200" i="2" s="1"/>
  <c r="GQ160" i="2"/>
  <c r="GQ200" i="2" s="1"/>
  <c r="GO160" i="2"/>
  <c r="GO200" i="2" s="1"/>
  <c r="GD160" i="2"/>
  <c r="GD200" i="2" s="1"/>
  <c r="GC160" i="2"/>
  <c r="GC200" i="2" s="1"/>
  <c r="GS160" i="2"/>
  <c r="GS200" i="2" s="1"/>
  <c r="GB160" i="2"/>
  <c r="GB200" i="2" s="1"/>
  <c r="K160" i="2"/>
  <c r="GL160" i="2"/>
  <c r="GL200" i="2" s="1"/>
  <c r="GA160" i="2"/>
  <c r="GA200" i="2" s="1"/>
  <c r="P160" i="2"/>
  <c r="FZ160" i="2"/>
  <c r="FZ200" i="2" s="1"/>
  <c r="FY160" i="2"/>
  <c r="FY200" i="2" s="1"/>
  <c r="GM160" i="2"/>
  <c r="GM200" i="2" s="1"/>
  <c r="GR160" i="2"/>
  <c r="GR200" i="2" s="1"/>
  <c r="GN160" i="2"/>
  <c r="GN200" i="2" s="1"/>
  <c r="H27" i="2"/>
  <c r="GC155" i="2"/>
  <c r="GC195" i="2" s="1"/>
  <c r="FH155" i="2"/>
  <c r="FH195" i="2" s="1"/>
  <c r="FQ155" i="2"/>
  <c r="FQ195" i="2" s="1"/>
  <c r="GS155" i="2"/>
  <c r="GS195" i="2" s="1"/>
  <c r="GP155" i="2"/>
  <c r="GP195" i="2" s="1"/>
  <c r="GD155" i="2"/>
  <c r="GD195" i="2" s="1"/>
  <c r="GN155" i="2"/>
  <c r="GN195" i="2" s="1"/>
  <c r="FI155" i="2"/>
  <c r="FI195" i="2" s="1"/>
  <c r="GR155" i="2"/>
  <c r="GR195" i="2" s="1"/>
  <c r="FX155" i="2"/>
  <c r="FX195" i="2" s="1"/>
  <c r="FV155" i="2"/>
  <c r="FJ155" i="2"/>
  <c r="GM155" i="2"/>
  <c r="GM195" i="2" s="1"/>
  <c r="GL155" i="2"/>
  <c r="GL195" i="2" s="1"/>
  <c r="GK155" i="2"/>
  <c r="GK195" i="2" s="1"/>
  <c r="GJ155" i="2"/>
  <c r="GJ195" i="2" s="1"/>
  <c r="GA155" i="2"/>
  <c r="GA195" i="2" s="1"/>
  <c r="GI155" i="2"/>
  <c r="GI195" i="2" s="1"/>
  <c r="FK155" i="2"/>
  <c r="FK195" i="2" s="1"/>
  <c r="FR155" i="2"/>
  <c r="FR195" i="2" s="1"/>
  <c r="GH155" i="2"/>
  <c r="FL155" i="2"/>
  <c r="FL195" i="2" s="1"/>
  <c r="GF155" i="2"/>
  <c r="GF195" i="2" s="1"/>
  <c r="FT155" i="2"/>
  <c r="FT195" i="2" s="1"/>
  <c r="FM155" i="2"/>
  <c r="FM195" i="2" s="1"/>
  <c r="FU155" i="2"/>
  <c r="FU195" i="2" s="1"/>
  <c r="GQ155" i="2"/>
  <c r="GQ195" i="2" s="1"/>
  <c r="K155" i="2"/>
  <c r="FN155" i="2"/>
  <c r="FN195" i="2" s="1"/>
  <c r="FS155" i="2"/>
  <c r="FS195" i="2" s="1"/>
  <c r="GG155" i="2"/>
  <c r="GG195" i="2" s="1"/>
  <c r="GE155" i="2"/>
  <c r="GE195" i="2" s="1"/>
  <c r="FO155" i="2"/>
  <c r="FO195" i="2" s="1"/>
  <c r="GB155" i="2"/>
  <c r="GB195" i="2" s="1"/>
  <c r="FY155" i="2"/>
  <c r="FY195" i="2" s="1"/>
  <c r="GO155" i="2"/>
  <c r="GO195" i="2" s="1"/>
  <c r="FW155" i="2"/>
  <c r="FW195" i="2" s="1"/>
  <c r="FP155" i="2"/>
  <c r="FP195" i="2" s="1"/>
  <c r="U155" i="2"/>
  <c r="FZ155" i="2"/>
  <c r="FZ195" i="2" s="1"/>
  <c r="H25" i="2"/>
  <c r="FH153" i="2"/>
  <c r="FH193" i="2" s="1"/>
  <c r="FI153" i="2"/>
  <c r="FI193" i="2" s="1"/>
  <c r="GA153" i="2"/>
  <c r="GA193" i="2" s="1"/>
  <c r="FJ153" i="2"/>
  <c r="FK153" i="2"/>
  <c r="FK193" i="2" s="1"/>
  <c r="FL153" i="2"/>
  <c r="FL193" i="2" s="1"/>
  <c r="K153" i="2"/>
  <c r="L153" i="2" s="1"/>
  <c r="M153" i="2" s="1"/>
  <c r="N153" i="2" s="1"/>
  <c r="GC153" i="2"/>
  <c r="GC193" i="2" s="1"/>
  <c r="FY153" i="2"/>
  <c r="FY193" i="2" s="1"/>
  <c r="FM153" i="2"/>
  <c r="FM193" i="2" s="1"/>
  <c r="FN153" i="2"/>
  <c r="FN193" i="2" s="1"/>
  <c r="GB153" i="2"/>
  <c r="GB193" i="2" s="1"/>
  <c r="FO153" i="2"/>
  <c r="FO193" i="2" s="1"/>
  <c r="FP153" i="2"/>
  <c r="FP193" i="2" s="1"/>
  <c r="FQ153" i="2"/>
  <c r="FQ193" i="2" s="1"/>
  <c r="FS153" i="2"/>
  <c r="FS193" i="2" s="1"/>
  <c r="GE153" i="2"/>
  <c r="GE193" i="2" s="1"/>
  <c r="FT153" i="2"/>
  <c r="FT193" i="2" s="1"/>
  <c r="FU153" i="2"/>
  <c r="FU193" i="2" s="1"/>
  <c r="FV153" i="2"/>
  <c r="FW153" i="2"/>
  <c r="FW193" i="2" s="1"/>
  <c r="GO153" i="2"/>
  <c r="GO193" i="2" s="1"/>
  <c r="GP153" i="2"/>
  <c r="GP193" i="2" s="1"/>
  <c r="FX153" i="2"/>
  <c r="FX193" i="2" s="1"/>
  <c r="P153" i="2"/>
  <c r="GQ153" i="2"/>
  <c r="GQ193" i="2" s="1"/>
  <c r="FZ153" i="2"/>
  <c r="FZ193" i="2" s="1"/>
  <c r="GD153" i="2"/>
  <c r="GD193" i="2" s="1"/>
  <c r="GF153" i="2"/>
  <c r="GF193" i="2" s="1"/>
  <c r="FR153" i="2"/>
  <c r="FR193" i="2" s="1"/>
  <c r="GG153" i="2"/>
  <c r="GG193" i="2" s="1"/>
  <c r="GH153" i="2"/>
  <c r="GI153" i="2"/>
  <c r="GI193" i="2" s="1"/>
  <c r="GJ153" i="2"/>
  <c r="GJ193" i="2" s="1"/>
  <c r="GK153" i="2"/>
  <c r="GK193" i="2" s="1"/>
  <c r="GL153" i="2"/>
  <c r="GL193" i="2" s="1"/>
  <c r="FG153" i="2"/>
  <c r="FG193" i="2" s="1"/>
  <c r="GM153" i="2"/>
  <c r="GM193" i="2" s="1"/>
  <c r="GN153" i="2"/>
  <c r="GN193" i="2" s="1"/>
  <c r="GR153" i="2"/>
  <c r="GR193" i="2" s="1"/>
  <c r="H24" i="2"/>
  <c r="FW152" i="2"/>
  <c r="FW192" i="2" s="1"/>
  <c r="FT152" i="2"/>
  <c r="FT192" i="2" s="1"/>
  <c r="FP152" i="2"/>
  <c r="FP192" i="2" s="1"/>
  <c r="FU152" i="2"/>
  <c r="FU192" i="2" s="1"/>
  <c r="FO152" i="2"/>
  <c r="FO192" i="2" s="1"/>
  <c r="FV152" i="2"/>
  <c r="FS152" i="2"/>
  <c r="FS192" i="2" s="1"/>
  <c r="FN152" i="2"/>
  <c r="FN192" i="2" s="1"/>
  <c r="GO152" i="2"/>
  <c r="GO192" i="2" s="1"/>
  <c r="GS152" i="2"/>
  <c r="GS192" i="2" s="1"/>
  <c r="GB152" i="2"/>
  <c r="GB192" i="2" s="1"/>
  <c r="FM152" i="2"/>
  <c r="FM192" i="2" s="1"/>
  <c r="FY152" i="2"/>
  <c r="FY192" i="2" s="1"/>
  <c r="GC152" i="2"/>
  <c r="GC192" i="2" s="1"/>
  <c r="GA152" i="2"/>
  <c r="GA192" i="2" s="1"/>
  <c r="GE152" i="2"/>
  <c r="GE192" i="2" s="1"/>
  <c r="FL152" i="2"/>
  <c r="FL192" i="2" s="1"/>
  <c r="FR152" i="2"/>
  <c r="FR192" i="2" s="1"/>
  <c r="GF152" i="2"/>
  <c r="GF192" i="2" s="1"/>
  <c r="GG152" i="2"/>
  <c r="GG192" i="2" s="1"/>
  <c r="GQ152" i="2"/>
  <c r="GQ192" i="2" s="1"/>
  <c r="K152" i="2"/>
  <c r="GH152" i="2"/>
  <c r="GI152" i="2"/>
  <c r="GI192" i="2" s="1"/>
  <c r="GJ152" i="2"/>
  <c r="GJ192" i="2" s="1"/>
  <c r="GK152" i="2"/>
  <c r="GK192" i="2" s="1"/>
  <c r="FX152" i="2"/>
  <c r="FX192" i="2" s="1"/>
  <c r="FQ152" i="2"/>
  <c r="FQ192" i="2" s="1"/>
  <c r="GD152" i="2"/>
  <c r="GD192" i="2" s="1"/>
  <c r="GL152" i="2"/>
  <c r="GL192" i="2" s="1"/>
  <c r="GP152" i="2"/>
  <c r="GP192" i="2" s="1"/>
  <c r="GM152" i="2"/>
  <c r="GM192" i="2" s="1"/>
  <c r="FZ152" i="2"/>
  <c r="FZ192" i="2" s="1"/>
  <c r="GR152" i="2"/>
  <c r="GR192" i="2" s="1"/>
  <c r="Z152" i="2"/>
  <c r="GN152" i="2"/>
  <c r="GN192" i="2" s="1"/>
  <c r="H18" i="2"/>
  <c r="K146" i="2"/>
  <c r="GS146" i="2"/>
  <c r="GS186" i="2" s="1"/>
  <c r="GP146" i="2"/>
  <c r="GP186" i="2" s="1"/>
  <c r="GO146" i="2"/>
  <c r="GO186" i="2" s="1"/>
  <c r="GQ146" i="2"/>
  <c r="GQ186" i="2" s="1"/>
  <c r="GG146" i="2"/>
  <c r="GG186" i="2" s="1"/>
  <c r="GH146" i="2"/>
  <c r="GI146" i="2"/>
  <c r="GI186" i="2" s="1"/>
  <c r="GJ146" i="2"/>
  <c r="GJ186" i="2" s="1"/>
  <c r="GK146" i="2"/>
  <c r="GK186" i="2" s="1"/>
  <c r="GL146" i="2"/>
  <c r="GL186" i="2" s="1"/>
  <c r="GM146" i="2"/>
  <c r="GM186" i="2" s="1"/>
  <c r="AN146" i="2"/>
  <c r="GN146" i="2"/>
  <c r="GN186" i="2" s="1"/>
  <c r="GR146" i="2"/>
  <c r="GR186" i="2" s="1"/>
  <c r="H31" i="2"/>
  <c r="FM159" i="2"/>
  <c r="FM199" i="2" s="1"/>
  <c r="FL159" i="2"/>
  <c r="FL199" i="2" s="1"/>
  <c r="FK159" i="2"/>
  <c r="FK199" i="2" s="1"/>
  <c r="GC159" i="2"/>
  <c r="GC199" i="2" s="1"/>
  <c r="FJ159" i="2"/>
  <c r="GB159" i="2"/>
  <c r="GB199" i="2" s="1"/>
  <c r="K159" i="2"/>
  <c r="FI159" i="2"/>
  <c r="FI199" i="2" s="1"/>
  <c r="FX159" i="2"/>
  <c r="FX199" i="2" s="1"/>
  <c r="GF159" i="2"/>
  <c r="GF199" i="2" s="1"/>
  <c r="GG159" i="2"/>
  <c r="GG199" i="2" s="1"/>
  <c r="FW159" i="2"/>
  <c r="FW199" i="2" s="1"/>
  <c r="GH159" i="2"/>
  <c r="FZ159" i="2"/>
  <c r="FZ199" i="2" s="1"/>
  <c r="GA159" i="2"/>
  <c r="GA199" i="2" s="1"/>
  <c r="FV159" i="2"/>
  <c r="FU159" i="2"/>
  <c r="FU199" i="2" s="1"/>
  <c r="GI159" i="2"/>
  <c r="GI199" i="2" s="1"/>
  <c r="GS159" i="2"/>
  <c r="GS199" i="2" s="1"/>
  <c r="GD159" i="2"/>
  <c r="GD199" i="2" s="1"/>
  <c r="GE159" i="2"/>
  <c r="GE199" i="2" s="1"/>
  <c r="GJ159" i="2"/>
  <c r="GJ199" i="2" s="1"/>
  <c r="FT159" i="2"/>
  <c r="FT199" i="2" s="1"/>
  <c r="FY159" i="2"/>
  <c r="FY199" i="2" s="1"/>
  <c r="FS159" i="2"/>
  <c r="FS199" i="2" s="1"/>
  <c r="GK159" i="2"/>
  <c r="GK199" i="2" s="1"/>
  <c r="GQ159" i="2"/>
  <c r="GQ199" i="2" s="1"/>
  <c r="GP159" i="2"/>
  <c r="GP199" i="2" s="1"/>
  <c r="FG159" i="2"/>
  <c r="FG199" i="2" s="1"/>
  <c r="T159" i="2"/>
  <c r="GL159" i="2"/>
  <c r="GL199" i="2" s="1"/>
  <c r="GM159" i="2"/>
  <c r="GM199" i="2" s="1"/>
  <c r="FR159" i="2"/>
  <c r="FR199" i="2" s="1"/>
  <c r="FQ159" i="2"/>
  <c r="FQ199" i="2" s="1"/>
  <c r="FP159" i="2"/>
  <c r="FP199" i="2" s="1"/>
  <c r="FH159" i="2"/>
  <c r="FH199" i="2" s="1"/>
  <c r="FO159" i="2"/>
  <c r="FO199" i="2" s="1"/>
  <c r="GN159" i="2"/>
  <c r="GN199" i="2" s="1"/>
  <c r="GO159" i="2"/>
  <c r="GO199" i="2" s="1"/>
  <c r="FN159" i="2"/>
  <c r="FN199" i="2" s="1"/>
  <c r="GR159" i="2"/>
  <c r="GR199" i="2" s="1"/>
  <c r="H26" i="2"/>
  <c r="FS154" i="2"/>
  <c r="FS194" i="2" s="1"/>
  <c r="FT154" i="2"/>
  <c r="FT194" i="2" s="1"/>
  <c r="FU154" i="2"/>
  <c r="FU194" i="2" s="1"/>
  <c r="FV154" i="2"/>
  <c r="FW154" i="2"/>
  <c r="FW194" i="2" s="1"/>
  <c r="FX154" i="2"/>
  <c r="FX194" i="2" s="1"/>
  <c r="FY154" i="2"/>
  <c r="FY194" i="2" s="1"/>
  <c r="FZ154" i="2"/>
  <c r="FZ194" i="2" s="1"/>
  <c r="GA154" i="2"/>
  <c r="GA194" i="2" s="1"/>
  <c r="GB154" i="2"/>
  <c r="GB194" i="2" s="1"/>
  <c r="GC154" i="2"/>
  <c r="GC194" i="2" s="1"/>
  <c r="GD154" i="2"/>
  <c r="GD194" i="2" s="1"/>
  <c r="GE154" i="2"/>
  <c r="GE194" i="2" s="1"/>
  <c r="GO154" i="2"/>
  <c r="GO194" i="2" s="1"/>
  <c r="GQ154" i="2"/>
  <c r="GQ194" i="2" s="1"/>
  <c r="GP154" i="2"/>
  <c r="GP194" i="2" s="1"/>
  <c r="GS154" i="2"/>
  <c r="GS194" i="2" s="1"/>
  <c r="K154" i="2"/>
  <c r="GF154" i="2"/>
  <c r="GF194" i="2" s="1"/>
  <c r="AF154" i="2"/>
  <c r="GG154" i="2"/>
  <c r="GG194" i="2" s="1"/>
  <c r="GH154" i="2"/>
  <c r="GI154" i="2"/>
  <c r="GI194" i="2" s="1"/>
  <c r="GJ154" i="2"/>
  <c r="GJ194" i="2" s="1"/>
  <c r="GK154" i="2"/>
  <c r="GK194" i="2" s="1"/>
  <c r="GL154" i="2"/>
  <c r="GL194" i="2" s="1"/>
  <c r="GM154" i="2"/>
  <c r="GM194" i="2" s="1"/>
  <c r="GR154" i="2"/>
  <c r="GR194" i="2" s="1"/>
  <c r="GN154" i="2"/>
  <c r="GN194" i="2" s="1"/>
  <c r="H23" i="2"/>
  <c r="FV151" i="2"/>
  <c r="GP151" i="2"/>
  <c r="GP191" i="2" s="1"/>
  <c r="AH151" i="2"/>
  <c r="GO151" i="2"/>
  <c r="GO191" i="2" s="1"/>
  <c r="FY151" i="2"/>
  <c r="FY191" i="2" s="1"/>
  <c r="FW151" i="2"/>
  <c r="FW191" i="2" s="1"/>
  <c r="GL151" i="2"/>
  <c r="GL191" i="2" s="1"/>
  <c r="GR151" i="2"/>
  <c r="GR191" i="2" s="1"/>
  <c r="GB151" i="2"/>
  <c r="GB191" i="2" s="1"/>
  <c r="GE151" i="2"/>
  <c r="GE191" i="2" s="1"/>
  <c r="GJ151" i="2"/>
  <c r="GJ191" i="2" s="1"/>
  <c r="GK151" i="2"/>
  <c r="GK191" i="2" s="1"/>
  <c r="GH151" i="2"/>
  <c r="K151" i="2"/>
  <c r="FZ151" i="2"/>
  <c r="FZ191" i="2" s="1"/>
  <c r="GG151" i="2"/>
  <c r="GG191" i="2" s="1"/>
  <c r="GF151" i="2"/>
  <c r="GF191" i="2" s="1"/>
  <c r="GS151" i="2"/>
  <c r="GS191" i="2" s="1"/>
  <c r="GI151" i="2"/>
  <c r="GI191" i="2" s="1"/>
  <c r="GM151" i="2"/>
  <c r="GM191" i="2" s="1"/>
  <c r="GC151" i="2"/>
  <c r="GC191" i="2" s="1"/>
  <c r="GA151" i="2"/>
  <c r="GA191" i="2" s="1"/>
  <c r="FX151" i="2"/>
  <c r="FX191" i="2" s="1"/>
  <c r="GD151" i="2"/>
  <c r="GD191" i="2" s="1"/>
  <c r="GQ151" i="2"/>
  <c r="GQ191" i="2" s="1"/>
  <c r="GN151" i="2"/>
  <c r="GN191" i="2" s="1"/>
  <c r="H21" i="2"/>
  <c r="GG149" i="2"/>
  <c r="GG189" i="2" s="1"/>
  <c r="GN149" i="2"/>
  <c r="GN189" i="2" s="1"/>
  <c r="GR149" i="2"/>
  <c r="GR189" i="2" s="1"/>
  <c r="GM149" i="2"/>
  <c r="GM189" i="2" s="1"/>
  <c r="GF149" i="2"/>
  <c r="GF189" i="2" s="1"/>
  <c r="GL149" i="2"/>
  <c r="GL189" i="2" s="1"/>
  <c r="GK149" i="2"/>
  <c r="GK189" i="2" s="1"/>
  <c r="GJ149" i="2"/>
  <c r="GP149" i="2"/>
  <c r="GP189" i="2" s="1"/>
  <c r="GQ149" i="2"/>
  <c r="GQ189" i="2" s="1"/>
  <c r="K149" i="2"/>
  <c r="GS149" i="2"/>
  <c r="GS189" i="2" s="1"/>
  <c r="GI149" i="2"/>
  <c r="GI189" i="2" s="1"/>
  <c r="GO149" i="2"/>
  <c r="GO189" i="2" s="1"/>
  <c r="GH149" i="2"/>
  <c r="GH189" i="2" s="1"/>
  <c r="AH149" i="2"/>
  <c r="H17" i="2"/>
  <c r="GA145" i="2"/>
  <c r="GA185" i="2" s="1"/>
  <c r="GR145" i="2"/>
  <c r="GR185" i="2" s="1"/>
  <c r="FY145" i="2"/>
  <c r="FY185" i="2" s="1"/>
  <c r="GO145" i="2"/>
  <c r="GO185" i="2" s="1"/>
  <c r="GL145" i="2"/>
  <c r="GL185" i="2" s="1"/>
  <c r="GQ145" i="2"/>
  <c r="GQ185" i="2" s="1"/>
  <c r="GJ145" i="2"/>
  <c r="GJ185" i="2" s="1"/>
  <c r="FZ145" i="2"/>
  <c r="FZ185" i="2" s="1"/>
  <c r="U145" i="2"/>
  <c r="GK145" i="2"/>
  <c r="GK185" i="2" s="1"/>
  <c r="GI145" i="2"/>
  <c r="GI185" i="2" s="1"/>
  <c r="GM145" i="2"/>
  <c r="GM185" i="2" s="1"/>
  <c r="GP145" i="2"/>
  <c r="GP185" i="2" s="1"/>
  <c r="GF145" i="2"/>
  <c r="GF185" i="2" s="1"/>
  <c r="GE145" i="2"/>
  <c r="GE185" i="2" s="1"/>
  <c r="GB145" i="2"/>
  <c r="GB185" i="2" s="1"/>
  <c r="GG145" i="2"/>
  <c r="GG185" i="2" s="1"/>
  <c r="FX145" i="2"/>
  <c r="FX185" i="2" s="1"/>
  <c r="GD145" i="2"/>
  <c r="GD185" i="2" s="1"/>
  <c r="K145" i="2"/>
  <c r="GH145" i="2"/>
  <c r="GN145" i="2"/>
  <c r="GN185" i="2" s="1"/>
  <c r="GS145" i="2"/>
  <c r="GS185" i="2" s="1"/>
  <c r="GC145" i="2"/>
  <c r="GC185" i="2" s="1"/>
  <c r="H20" i="2"/>
  <c r="GN148" i="2"/>
  <c r="GN188" i="2" s="1"/>
  <c r="GM148" i="2"/>
  <c r="GM188" i="2" s="1"/>
  <c r="GL148" i="2"/>
  <c r="GL188" i="2" s="1"/>
  <c r="GK148" i="2"/>
  <c r="GK188" i="2" s="1"/>
  <c r="FS148" i="2"/>
  <c r="FS188" i="2" s="1"/>
  <c r="GJ148" i="2"/>
  <c r="GJ188" i="2" s="1"/>
  <c r="GI148" i="2"/>
  <c r="GI188" i="2" s="1"/>
  <c r="GH148" i="2"/>
  <c r="GG148" i="2"/>
  <c r="GG188" i="2" s="1"/>
  <c r="GF148" i="2"/>
  <c r="GF188" i="2" s="1"/>
  <c r="GE148" i="2"/>
  <c r="GE188" i="2" s="1"/>
  <c r="GD148" i="2"/>
  <c r="GD188" i="2" s="1"/>
  <c r="GP148" i="2"/>
  <c r="GP188" i="2" s="1"/>
  <c r="GQ148" i="2"/>
  <c r="GQ188" i="2" s="1"/>
  <c r="GO148" i="2"/>
  <c r="GO188" i="2" s="1"/>
  <c r="GC148" i="2"/>
  <c r="GC188" i="2" s="1"/>
  <c r="GS148" i="2"/>
  <c r="GS188" i="2" s="1"/>
  <c r="GB148" i="2"/>
  <c r="GB188" i="2" s="1"/>
  <c r="K148" i="2"/>
  <c r="GA148" i="2"/>
  <c r="GA188" i="2" s="1"/>
  <c r="FZ148" i="2"/>
  <c r="FZ188" i="2" s="1"/>
  <c r="FY148" i="2"/>
  <c r="FY188" i="2" s="1"/>
  <c r="FX148" i="2"/>
  <c r="FX188" i="2" s="1"/>
  <c r="AF148" i="2"/>
  <c r="FW148" i="2"/>
  <c r="FW188" i="2" s="1"/>
  <c r="FV148" i="2"/>
  <c r="FU148" i="2"/>
  <c r="FU188" i="2" s="1"/>
  <c r="FT148" i="2"/>
  <c r="FT188" i="2" s="1"/>
  <c r="GR148" i="2"/>
  <c r="GR188" i="2" s="1"/>
  <c r="H22" i="2"/>
  <c r="AL150" i="2"/>
  <c r="GN150" i="2"/>
  <c r="GN190" i="2" s="1"/>
  <c r="FY150" i="2"/>
  <c r="FY190" i="2" s="1"/>
  <c r="GH150" i="2"/>
  <c r="GR150" i="2"/>
  <c r="GR190" i="2" s="1"/>
  <c r="GC150" i="2"/>
  <c r="GC190" i="2" s="1"/>
  <c r="GF150" i="2"/>
  <c r="GF190" i="2" s="1"/>
  <c r="GP150" i="2"/>
  <c r="GP190" i="2" s="1"/>
  <c r="GQ150" i="2"/>
  <c r="GQ190" i="2" s="1"/>
  <c r="GS150" i="2"/>
  <c r="GS190" i="2" s="1"/>
  <c r="GD150" i="2"/>
  <c r="GD190" i="2" s="1"/>
  <c r="GG150" i="2"/>
  <c r="GG190" i="2" s="1"/>
  <c r="GB150" i="2"/>
  <c r="GB190" i="2" s="1"/>
  <c r="GI150" i="2"/>
  <c r="GI190" i="2" s="1"/>
  <c r="GE150" i="2"/>
  <c r="GE190" i="2" s="1"/>
  <c r="K150" i="2"/>
  <c r="GA150" i="2"/>
  <c r="GA190" i="2" s="1"/>
  <c r="GJ150" i="2"/>
  <c r="GJ190" i="2" s="1"/>
  <c r="GK150" i="2"/>
  <c r="GK190" i="2" s="1"/>
  <c r="GL150" i="2"/>
  <c r="GL190" i="2" s="1"/>
  <c r="GO150" i="2"/>
  <c r="GO190" i="2" s="1"/>
  <c r="FZ150" i="2"/>
  <c r="FZ190" i="2" s="1"/>
  <c r="GM150" i="2"/>
  <c r="GM190" i="2" s="1"/>
  <c r="H13" i="2"/>
  <c r="GN141" i="2"/>
  <c r="GN181" i="2" s="1"/>
  <c r="GR141" i="2"/>
  <c r="GR181" i="2" s="1"/>
  <c r="GP141" i="2"/>
  <c r="GP181" i="2" s="1"/>
  <c r="K141" i="2"/>
  <c r="GO141" i="2"/>
  <c r="GO181" i="2" s="1"/>
  <c r="GL141" i="2"/>
  <c r="GL181" i="2" s="1"/>
  <c r="GS141" i="2"/>
  <c r="GS181" i="2" s="1"/>
  <c r="GQ141" i="2"/>
  <c r="GQ181" i="2" s="1"/>
  <c r="AJ141" i="2"/>
  <c r="GM141" i="2"/>
  <c r="GM181" i="2" s="1"/>
  <c r="H16" i="2"/>
  <c r="R144" i="2"/>
  <c r="K144" i="2"/>
  <c r="L144" i="2" s="1"/>
  <c r="M144" i="2" s="1"/>
  <c r="N144" i="2" s="1"/>
  <c r="O144" i="2" s="1"/>
  <c r="P144" i="2" s="1"/>
  <c r="GB144" i="2"/>
  <c r="GB184" i="2" s="1"/>
  <c r="GS144" i="2"/>
  <c r="GS184" i="2" s="1"/>
  <c r="GC144" i="2"/>
  <c r="GC184" i="2" s="1"/>
  <c r="GD144" i="2"/>
  <c r="GD184" i="2" s="1"/>
  <c r="GQ144" i="2"/>
  <c r="GQ184" i="2" s="1"/>
  <c r="GO144" i="2"/>
  <c r="GO184" i="2" s="1"/>
  <c r="GP144" i="2"/>
  <c r="GP184" i="2" s="1"/>
  <c r="GE144" i="2"/>
  <c r="GE184" i="2" s="1"/>
  <c r="GG144" i="2"/>
  <c r="GG184" i="2" s="1"/>
  <c r="GH144" i="2"/>
  <c r="GI144" i="2"/>
  <c r="GI184" i="2" s="1"/>
  <c r="GJ144" i="2"/>
  <c r="GJ184" i="2" s="1"/>
  <c r="GK144" i="2"/>
  <c r="GK184" i="2" s="1"/>
  <c r="GL144" i="2"/>
  <c r="GL184" i="2" s="1"/>
  <c r="GM144" i="2"/>
  <c r="GM184" i="2" s="1"/>
  <c r="GR144" i="2"/>
  <c r="GR184" i="2" s="1"/>
  <c r="GN144" i="2"/>
  <c r="GN184" i="2" s="1"/>
  <c r="GF144" i="2"/>
  <c r="GF184" i="2" s="1"/>
  <c r="H11" i="2"/>
  <c r="GP139" i="2"/>
  <c r="GP179" i="2" s="1"/>
  <c r="GN139" i="2"/>
  <c r="GN179" i="2" s="1"/>
  <c r="GO139" i="2"/>
  <c r="GO179" i="2" s="1"/>
  <c r="GM139" i="2"/>
  <c r="GM179" i="2" s="1"/>
  <c r="GI139" i="2"/>
  <c r="GI179" i="2" s="1"/>
  <c r="GL139" i="2"/>
  <c r="GL179" i="2" s="1"/>
  <c r="AF139" i="2"/>
  <c r="K139" i="2"/>
  <c r="GH139" i="2"/>
  <c r="GK139" i="2"/>
  <c r="GK179" i="2" s="1"/>
  <c r="GJ139" i="2"/>
  <c r="GJ179" i="2" s="1"/>
  <c r="GS139" i="2"/>
  <c r="GS179" i="2" s="1"/>
  <c r="GE139" i="2"/>
  <c r="GE179" i="2" s="1"/>
  <c r="GG139" i="2"/>
  <c r="GG179" i="2" s="1"/>
  <c r="GD139" i="2"/>
  <c r="GD179" i="2" s="1"/>
  <c r="GF139" i="2"/>
  <c r="GF179" i="2" s="1"/>
  <c r="GQ139" i="2"/>
  <c r="GQ179" i="2" s="1"/>
  <c r="GR139" i="2"/>
  <c r="GR179" i="2" s="1"/>
  <c r="H34" i="2"/>
  <c r="EM162" i="2"/>
  <c r="EM202" i="2" s="1"/>
  <c r="GH162" i="2"/>
  <c r="FX162" i="2"/>
  <c r="FX202" i="2" s="1"/>
  <c r="AD162" i="2"/>
  <c r="DZ162" i="2"/>
  <c r="DZ202" i="2" s="1"/>
  <c r="FC162" i="2"/>
  <c r="FC202" i="2" s="1"/>
  <c r="EJ162" i="2"/>
  <c r="EJ202" i="2" s="1"/>
  <c r="EA162" i="2"/>
  <c r="EA202" i="2" s="1"/>
  <c r="GG162" i="2"/>
  <c r="GG202" i="2" s="1"/>
  <c r="FB162" i="2"/>
  <c r="FB202" i="2" s="1"/>
  <c r="FT162" i="2"/>
  <c r="FT202" i="2" s="1"/>
  <c r="FF162" i="2"/>
  <c r="FF202" i="2" s="1"/>
  <c r="EX162" i="2"/>
  <c r="FG162" i="2"/>
  <c r="FG202" i="2" s="1"/>
  <c r="GF162" i="2"/>
  <c r="GF202" i="2" s="1"/>
  <c r="EB162" i="2"/>
  <c r="EB202" i="2" s="1"/>
  <c r="EW162" i="2"/>
  <c r="EW202" i="2" s="1"/>
  <c r="FH162" i="2"/>
  <c r="FH202" i="2" s="1"/>
  <c r="GE162" i="2"/>
  <c r="GE202" i="2" s="1"/>
  <c r="EC162" i="2"/>
  <c r="EC202" i="2" s="1"/>
  <c r="EV162" i="2"/>
  <c r="EV202" i="2" s="1"/>
  <c r="FW162" i="2"/>
  <c r="FI162" i="2"/>
  <c r="FI202" i="2" s="1"/>
  <c r="ED162" i="2"/>
  <c r="EU162" i="2"/>
  <c r="EU202" i="2" s="1"/>
  <c r="FJ162" i="2"/>
  <c r="GD162" i="2"/>
  <c r="GD202" i="2" s="1"/>
  <c r="FK162" i="2"/>
  <c r="FK202" i="2" s="1"/>
  <c r="FU162" i="2"/>
  <c r="FU202" i="2" s="1"/>
  <c r="FL162" i="2"/>
  <c r="FL202" i="2" s="1"/>
  <c r="EZ162" i="2"/>
  <c r="EZ202" i="2" s="1"/>
  <c r="GP162" i="2"/>
  <c r="GP202" i="2" s="1"/>
  <c r="GO162" i="2"/>
  <c r="GO202" i="2" s="1"/>
  <c r="ET162" i="2"/>
  <c r="ET202" i="2" s="1"/>
  <c r="GQ162" i="2"/>
  <c r="GQ202" i="2" s="1"/>
  <c r="EE162" i="2"/>
  <c r="EE202" i="2" s="1"/>
  <c r="EO162" i="2"/>
  <c r="EO202" i="2" s="1"/>
  <c r="ES162" i="2"/>
  <c r="ES202" i="2" s="1"/>
  <c r="GC162" i="2"/>
  <c r="GC202" i="2" s="1"/>
  <c r="FE162" i="2"/>
  <c r="FE202" i="2" s="1"/>
  <c r="FM162" i="2"/>
  <c r="FM202" i="2" s="1"/>
  <c r="FD162" i="2"/>
  <c r="FD202" i="2" s="1"/>
  <c r="EF162" i="2"/>
  <c r="EF202" i="2" s="1"/>
  <c r="GS162" i="2"/>
  <c r="GS202" i="2" s="1"/>
  <c r="ER162" i="2"/>
  <c r="ER202" i="2" s="1"/>
  <c r="FN162" i="2"/>
  <c r="FN202" i="2" s="1"/>
  <c r="GB162" i="2"/>
  <c r="GB202" i="2" s="1"/>
  <c r="EQ162" i="2"/>
  <c r="EQ202" i="2" s="1"/>
  <c r="EL162" i="2"/>
  <c r="FO162" i="2"/>
  <c r="FO202" i="2" s="1"/>
  <c r="FP162" i="2"/>
  <c r="FP202" i="2" s="1"/>
  <c r="GA162" i="2"/>
  <c r="GA202" i="2" s="1"/>
  <c r="K162" i="2"/>
  <c r="EK162" i="2"/>
  <c r="EK202" i="2" s="1"/>
  <c r="EP162" i="2"/>
  <c r="EP202" i="2" s="1"/>
  <c r="EG162" i="2"/>
  <c r="EG202" i="2" s="1"/>
  <c r="FZ162" i="2"/>
  <c r="FZ202" i="2" s="1"/>
  <c r="FQ162" i="2"/>
  <c r="FQ202" i="2" s="1"/>
  <c r="EH162" i="2"/>
  <c r="EH202" i="2" s="1"/>
  <c r="EN162" i="2"/>
  <c r="EN202" i="2" s="1"/>
  <c r="FR162" i="2"/>
  <c r="FR202" i="2" s="1"/>
  <c r="FY162" i="2"/>
  <c r="FY202" i="2" s="1"/>
  <c r="FV162" i="2"/>
  <c r="FV202" i="2" s="1"/>
  <c r="FA162" i="2"/>
  <c r="FA202" i="2" s="1"/>
  <c r="FS162" i="2"/>
  <c r="FS202" i="2" s="1"/>
  <c r="EI162" i="2"/>
  <c r="EI202" i="2" s="1"/>
  <c r="GI162" i="2"/>
  <c r="GI202" i="2" s="1"/>
  <c r="GJ162" i="2"/>
  <c r="GJ202" i="2" s="1"/>
  <c r="DX162" i="2"/>
  <c r="DX202" i="2" s="1"/>
  <c r="DW162" i="2"/>
  <c r="DW202" i="2" s="1"/>
  <c r="GK162" i="2"/>
  <c r="GK202" i="2" s="1"/>
  <c r="GL162" i="2"/>
  <c r="GL202" i="2" s="1"/>
  <c r="DV162" i="2"/>
  <c r="DV202" i="2" s="1"/>
  <c r="GM162" i="2"/>
  <c r="GM202" i="2" s="1"/>
  <c r="EY162" i="2"/>
  <c r="EY202" i="2" s="1"/>
  <c r="DY162" i="2"/>
  <c r="DY202" i="2" s="1"/>
  <c r="GN162" i="2"/>
  <c r="GN202" i="2" s="1"/>
  <c r="GR162" i="2"/>
  <c r="GR202" i="2" s="1"/>
  <c r="H33" i="2"/>
  <c r="EU161" i="2"/>
  <c r="EU201" i="2" s="1"/>
  <c r="EP161" i="2"/>
  <c r="EP201" i="2" s="1"/>
  <c r="FI161" i="2"/>
  <c r="FI201" i="2" s="1"/>
  <c r="FT161" i="2"/>
  <c r="FT201" i="2" s="1"/>
  <c r="EE161" i="2"/>
  <c r="EE201" i="2" s="1"/>
  <c r="EZ161" i="2"/>
  <c r="EZ201" i="2" s="1"/>
  <c r="FD161" i="2"/>
  <c r="FD201" i="2" s="1"/>
  <c r="EV161" i="2"/>
  <c r="EV201" i="2" s="1"/>
  <c r="FM161" i="2"/>
  <c r="FM201" i="2" s="1"/>
  <c r="EG161" i="2"/>
  <c r="EG201" i="2" s="1"/>
  <c r="GP161" i="2"/>
  <c r="GP201" i="2" s="1"/>
  <c r="EM161" i="2"/>
  <c r="EM201" i="2" s="1"/>
  <c r="FH161" i="2"/>
  <c r="FH201" i="2" s="1"/>
  <c r="FZ161" i="2"/>
  <c r="FZ201" i="2" s="1"/>
  <c r="EB161" i="2"/>
  <c r="EB201" i="2" s="1"/>
  <c r="EO161" i="2"/>
  <c r="EO201" i="2" s="1"/>
  <c r="FW161" i="2"/>
  <c r="FW201" i="2" s="1"/>
  <c r="ER161" i="2"/>
  <c r="ER201" i="2" s="1"/>
  <c r="FV161" i="2"/>
  <c r="FG161" i="2"/>
  <c r="FG201" i="2" s="1"/>
  <c r="FK161" i="2"/>
  <c r="FK201" i="2" s="1"/>
  <c r="EW161" i="2"/>
  <c r="EW201" i="2" s="1"/>
  <c r="FA161" i="2"/>
  <c r="FA201" i="2" s="1"/>
  <c r="GS161" i="2"/>
  <c r="GS201" i="2" s="1"/>
  <c r="FQ161" i="2"/>
  <c r="FQ201" i="2" s="1"/>
  <c r="EH161" i="2"/>
  <c r="EH201" i="2" s="1"/>
  <c r="FR161" i="2"/>
  <c r="FR201" i="2" s="1"/>
  <c r="GF161" i="2"/>
  <c r="GF201" i="2" s="1"/>
  <c r="FX161" i="2"/>
  <c r="FX201" i="2" s="1"/>
  <c r="EJ161" i="2"/>
  <c r="EJ201" i="2" s="1"/>
  <c r="GC161" i="2"/>
  <c r="GC201" i="2" s="1"/>
  <c r="GO161" i="2"/>
  <c r="GO201" i="2" s="1"/>
  <c r="ET161" i="2"/>
  <c r="ET201" i="2" s="1"/>
  <c r="FN161" i="2"/>
  <c r="FN201" i="2" s="1"/>
  <c r="EQ161" i="2"/>
  <c r="EQ201" i="2" s="1"/>
  <c r="ES161" i="2"/>
  <c r="ES201" i="2" s="1"/>
  <c r="EN161" i="2"/>
  <c r="EN201" i="2" s="1"/>
  <c r="EI161" i="2"/>
  <c r="EI201" i="2" s="1"/>
  <c r="EK161" i="2"/>
  <c r="EK201" i="2" s="1"/>
  <c r="FY161" i="2"/>
  <c r="FY201" i="2" s="1"/>
  <c r="FF161" i="2"/>
  <c r="FF201" i="2" s="1"/>
  <c r="GG161" i="2"/>
  <c r="GG201" i="2" s="1"/>
  <c r="ED161" i="2"/>
  <c r="ED201" i="2" s="1"/>
  <c r="EF161" i="2"/>
  <c r="EF201" i="2" s="1"/>
  <c r="EA161" i="2"/>
  <c r="EA201" i="2" s="1"/>
  <c r="EX161" i="2"/>
  <c r="EL161" i="2"/>
  <c r="FB161" i="2"/>
  <c r="FB201" i="2" s="1"/>
  <c r="FO161" i="2"/>
  <c r="FO201" i="2" s="1"/>
  <c r="FL161" i="2"/>
  <c r="FL201" i="2" s="1"/>
  <c r="GJ161" i="2"/>
  <c r="GJ201" i="2" s="1"/>
  <c r="GB161" i="2"/>
  <c r="GB201" i="2" s="1"/>
  <c r="AF161" i="2"/>
  <c r="DX161" i="2"/>
  <c r="DX201" i="2" s="1"/>
  <c r="GK161" i="2"/>
  <c r="GK201" i="2" s="1"/>
  <c r="GH161" i="2"/>
  <c r="GD161" i="2"/>
  <c r="GD201" i="2" s="1"/>
  <c r="GQ161" i="2"/>
  <c r="GQ201" i="2" s="1"/>
  <c r="FJ161" i="2"/>
  <c r="DW161" i="2"/>
  <c r="DW201" i="2" s="1"/>
  <c r="DZ161" i="2"/>
  <c r="GL161" i="2"/>
  <c r="GL201" i="2" s="1"/>
  <c r="EY161" i="2"/>
  <c r="EY201" i="2" s="1"/>
  <c r="GA161" i="2"/>
  <c r="GA201" i="2" s="1"/>
  <c r="DV161" i="2"/>
  <c r="DV201" i="2" s="1"/>
  <c r="GE161" i="2"/>
  <c r="GE201" i="2" s="1"/>
  <c r="GM161" i="2"/>
  <c r="GM201" i="2" s="1"/>
  <c r="GI161" i="2"/>
  <c r="GI201" i="2" s="1"/>
  <c r="FE161" i="2"/>
  <c r="FE201" i="2" s="1"/>
  <c r="FC161" i="2"/>
  <c r="FC201" i="2" s="1"/>
  <c r="FS161" i="2"/>
  <c r="FS201" i="2" s="1"/>
  <c r="K161" i="2"/>
  <c r="GN161" i="2"/>
  <c r="GN201" i="2" s="1"/>
  <c r="DY161" i="2"/>
  <c r="DY201" i="2" s="1"/>
  <c r="GR161" i="2"/>
  <c r="GR201" i="2" s="1"/>
  <c r="EC161" i="2"/>
  <c r="EC201" i="2" s="1"/>
  <c r="FP161" i="2"/>
  <c r="FP201" i="2" s="1"/>
  <c r="FU161" i="2"/>
  <c r="FU201" i="2" s="1"/>
  <c r="H35" i="2"/>
  <c r="FW163" i="2"/>
  <c r="FW203" i="2" s="1"/>
  <c r="FX163" i="2"/>
  <c r="FX203" i="2" s="1"/>
  <c r="EJ163" i="2"/>
  <c r="EJ203" i="2" s="1"/>
  <c r="EI163" i="2"/>
  <c r="EI203" i="2" s="1"/>
  <c r="FY163" i="2"/>
  <c r="FY203" i="2" s="1"/>
  <c r="EH163" i="2"/>
  <c r="EH203" i="2" s="1"/>
  <c r="FZ163" i="2"/>
  <c r="FZ203" i="2" s="1"/>
  <c r="L163" i="2"/>
  <c r="EG163" i="2"/>
  <c r="EG203" i="2" s="1"/>
  <c r="EK163" i="2"/>
  <c r="EK203" i="2" s="1"/>
  <c r="FD163" i="2"/>
  <c r="FD203" i="2" s="1"/>
  <c r="GA163" i="2"/>
  <c r="GA203" i="2" s="1"/>
  <c r="DB163" i="2"/>
  <c r="GS163" i="2"/>
  <c r="GS203" i="2" s="1"/>
  <c r="EF163" i="2"/>
  <c r="EF203" i="2" s="1"/>
  <c r="GB163" i="2"/>
  <c r="GB203" i="2" s="1"/>
  <c r="GC163" i="2"/>
  <c r="GC203" i="2" s="1"/>
  <c r="DH163" i="2"/>
  <c r="DH203" i="2" s="1"/>
  <c r="EE163" i="2"/>
  <c r="EE203" i="2" s="1"/>
  <c r="GQ163" i="2"/>
  <c r="GQ203" i="2" s="1"/>
  <c r="GO163" i="2"/>
  <c r="GO203" i="2" s="1"/>
  <c r="GP163" i="2"/>
  <c r="GP203" i="2" s="1"/>
  <c r="ED163" i="2"/>
  <c r="ED203" i="2" s="1"/>
  <c r="GD163" i="2"/>
  <c r="GD203" i="2" s="1"/>
  <c r="EZ163" i="2"/>
  <c r="EZ203" i="2" s="1"/>
  <c r="GE163" i="2"/>
  <c r="GE203" i="2" s="1"/>
  <c r="EC163" i="2"/>
  <c r="EC203" i="2" s="1"/>
  <c r="EB163" i="2"/>
  <c r="EB203" i="2" s="1"/>
  <c r="GF163" i="2"/>
  <c r="GF203" i="2" s="1"/>
  <c r="DI163" i="2"/>
  <c r="DI203" i="2" s="1"/>
  <c r="DA163" i="2"/>
  <c r="DA203" i="2" s="1"/>
  <c r="GG163" i="2"/>
  <c r="GG203" i="2" s="1"/>
  <c r="EA163" i="2"/>
  <c r="EA203" i="2" s="1"/>
  <c r="GH163" i="2"/>
  <c r="DZ163" i="2"/>
  <c r="DJ163" i="2"/>
  <c r="DJ203" i="2" s="1"/>
  <c r="CZ163" i="2"/>
  <c r="CZ203" i="2" s="1"/>
  <c r="EY163" i="2"/>
  <c r="EY203" i="2" s="1"/>
  <c r="DY163" i="2"/>
  <c r="DY203" i="2" s="1"/>
  <c r="EW163" i="2"/>
  <c r="EW203" i="2" s="1"/>
  <c r="GI163" i="2"/>
  <c r="GI203" i="2" s="1"/>
  <c r="DN163" i="2"/>
  <c r="DO163" i="2"/>
  <c r="DO203" i="2" s="1"/>
  <c r="CU163" i="2"/>
  <c r="CU203" i="2" s="1"/>
  <c r="CT163" i="2"/>
  <c r="CT203" i="2" s="1"/>
  <c r="DP163" i="2"/>
  <c r="DP203" i="2" s="1"/>
  <c r="CS163" i="2"/>
  <c r="CS203" i="2" s="1"/>
  <c r="DE163" i="2"/>
  <c r="DE203" i="2" s="1"/>
  <c r="DQ163" i="2"/>
  <c r="DQ203" i="2" s="1"/>
  <c r="CR163" i="2"/>
  <c r="CR203" i="2" s="1"/>
  <c r="GJ163" i="2"/>
  <c r="GJ203" i="2" s="1"/>
  <c r="DR163" i="2"/>
  <c r="DR203" i="2" s="1"/>
  <c r="DX163" i="2"/>
  <c r="DX203" i="2" s="1"/>
  <c r="DT163" i="2"/>
  <c r="DT203" i="2" s="1"/>
  <c r="FF163" i="2"/>
  <c r="FF203" i="2" s="1"/>
  <c r="EX163" i="2"/>
  <c r="DF163" i="2"/>
  <c r="DF203" i="2" s="1"/>
  <c r="FG163" i="2"/>
  <c r="FG203" i="2" s="1"/>
  <c r="DK163" i="2"/>
  <c r="DK203" i="2" s="1"/>
  <c r="FH163" i="2"/>
  <c r="FH203" i="2" s="1"/>
  <c r="CY163" i="2"/>
  <c r="CY203" i="2" s="1"/>
  <c r="DC163" i="2"/>
  <c r="DC203" i="2" s="1"/>
  <c r="DW163" i="2"/>
  <c r="DW203" i="2" s="1"/>
  <c r="EV163" i="2"/>
  <c r="EV203" i="2" s="1"/>
  <c r="DG163" i="2"/>
  <c r="DG203" i="2" s="1"/>
  <c r="FI163" i="2"/>
  <c r="FI203" i="2" s="1"/>
  <c r="DL163" i="2"/>
  <c r="DL203" i="2" s="1"/>
  <c r="EU163" i="2"/>
  <c r="EU203" i="2" s="1"/>
  <c r="FJ163" i="2"/>
  <c r="FK163" i="2"/>
  <c r="FK203" i="2" s="1"/>
  <c r="FL163" i="2"/>
  <c r="FL203" i="2" s="1"/>
  <c r="GL163" i="2"/>
  <c r="GL203" i="2" s="1"/>
  <c r="FC163" i="2"/>
  <c r="FC203" i="2" s="1"/>
  <c r="CX163" i="2"/>
  <c r="CX203" i="2" s="1"/>
  <c r="FE163" i="2"/>
  <c r="FE203" i="2" s="1"/>
  <c r="ET163" i="2"/>
  <c r="ET203" i="2" s="1"/>
  <c r="DD163" i="2"/>
  <c r="DD203" i="2" s="1"/>
  <c r="DV163" i="2"/>
  <c r="DV203" i="2" s="1"/>
  <c r="GM163" i="2"/>
  <c r="GM203" i="2" s="1"/>
  <c r="FB163" i="2"/>
  <c r="FB203" i="2" s="1"/>
  <c r="ES163" i="2"/>
  <c r="ES203" i="2" s="1"/>
  <c r="ER163" i="2"/>
  <c r="ER203" i="2" s="1"/>
  <c r="FM163" i="2"/>
  <c r="FM203" i="2" s="1"/>
  <c r="FN163" i="2"/>
  <c r="FN203" i="2" s="1"/>
  <c r="FO163" i="2"/>
  <c r="FO203" i="2" s="1"/>
  <c r="EQ163" i="2"/>
  <c r="EQ203" i="2" s="1"/>
  <c r="FP163" i="2"/>
  <c r="FP203" i="2" s="1"/>
  <c r="CW163" i="2"/>
  <c r="CW203" i="2" s="1"/>
  <c r="EP163" i="2"/>
  <c r="EP203" i="2" s="1"/>
  <c r="DU163" i="2"/>
  <c r="DU203" i="2" s="1"/>
  <c r="DM163" i="2"/>
  <c r="DM203" i="2" s="1"/>
  <c r="GN163" i="2"/>
  <c r="GN203" i="2" s="1"/>
  <c r="FA163" i="2"/>
  <c r="FA203" i="2" s="1"/>
  <c r="EO163" i="2"/>
  <c r="EO203" i="2" s="1"/>
  <c r="FQ163" i="2"/>
  <c r="FQ203" i="2" s="1"/>
  <c r="FR163" i="2"/>
  <c r="FR203" i="2" s="1"/>
  <c r="EN163" i="2"/>
  <c r="EN203" i="2" s="1"/>
  <c r="FS163" i="2"/>
  <c r="FS203" i="2" s="1"/>
  <c r="EM163" i="2"/>
  <c r="EM203" i="2" s="1"/>
  <c r="FT163" i="2"/>
  <c r="FT203" i="2" s="1"/>
  <c r="EL163" i="2"/>
  <c r="FU163" i="2"/>
  <c r="FU203" i="2" s="1"/>
  <c r="CV163" i="2"/>
  <c r="CV203" i="2" s="1"/>
  <c r="FV163" i="2"/>
  <c r="DS163" i="2"/>
  <c r="DS203" i="2" s="1"/>
  <c r="GR163" i="2"/>
  <c r="GR203" i="2" s="1"/>
  <c r="GK163" i="2"/>
  <c r="GK203" i="2" s="1"/>
  <c r="H19" i="2"/>
  <c r="GH147" i="2"/>
  <c r="GP147" i="2"/>
  <c r="GP187" i="2" s="1"/>
  <c r="GQ147" i="2"/>
  <c r="GQ187" i="2" s="1"/>
  <c r="GO147" i="2"/>
  <c r="GO187" i="2" s="1"/>
  <c r="GI147" i="2"/>
  <c r="GI187" i="2" s="1"/>
  <c r="GJ147" i="2"/>
  <c r="GJ187" i="2" s="1"/>
  <c r="GK147" i="2"/>
  <c r="GK187" i="2" s="1"/>
  <c r="K147" i="2"/>
  <c r="GL147" i="2"/>
  <c r="GL187" i="2" s="1"/>
  <c r="AK147" i="2"/>
  <c r="GM147" i="2"/>
  <c r="GM187" i="2" s="1"/>
  <c r="GS147" i="2"/>
  <c r="GS187" i="2" s="1"/>
  <c r="GN147" i="2"/>
  <c r="GN187" i="2" s="1"/>
  <c r="GR147" i="2"/>
  <c r="GR187" i="2" s="1"/>
  <c r="H12" i="2"/>
  <c r="AN140" i="2"/>
  <c r="GL140" i="2"/>
  <c r="GL180" i="2" s="1"/>
  <c r="GM140" i="2"/>
  <c r="GM180" i="2" s="1"/>
  <c r="K140" i="2"/>
  <c r="GS140" i="2"/>
  <c r="GS180" i="2" s="1"/>
  <c r="GN140" i="2"/>
  <c r="GN180" i="2" s="1"/>
  <c r="GQ140" i="2"/>
  <c r="GQ180" i="2" s="1"/>
  <c r="GP140" i="2"/>
  <c r="GP180" i="2" s="1"/>
  <c r="GO140" i="2"/>
  <c r="GO180" i="2" s="1"/>
  <c r="GR140" i="2"/>
  <c r="GR180" i="2" s="1"/>
  <c r="GS133" i="2"/>
  <c r="HJ133" i="2" s="1"/>
  <c r="GS101" i="2"/>
  <c r="H42" i="11" s="1"/>
  <c r="G37" i="2"/>
  <c r="H9" i="2"/>
  <c r="GS37" i="2"/>
  <c r="GS173" i="2" s="1"/>
  <c r="H173" i="2" s="1"/>
  <c r="HJ14" i="11" l="1"/>
  <c r="H37" i="11"/>
  <c r="H29" i="11"/>
  <c r="H20" i="11"/>
  <c r="H36" i="11"/>
  <c r="H31" i="11"/>
  <c r="HJ76" i="11"/>
  <c r="HK265" i="2"/>
  <c r="HK257" i="2"/>
  <c r="HK269" i="2"/>
  <c r="L42" i="11"/>
  <c r="H39" i="11"/>
  <c r="H35" i="11"/>
  <c r="H38" i="11"/>
  <c r="H34" i="11"/>
  <c r="H40" i="11"/>
  <c r="HN75" i="9"/>
  <c r="HO75" i="9" s="1"/>
  <c r="GW86" i="9"/>
  <c r="HN86" i="9" s="1"/>
  <c r="HN54" i="9"/>
  <c r="HN92" i="9"/>
  <c r="HO92" i="9" s="1"/>
  <c r="HJ30" i="11"/>
  <c r="CN42" i="11"/>
  <c r="U9" i="11" s="1"/>
  <c r="GW44" i="9"/>
  <c r="HN37" i="9"/>
  <c r="HO37" i="9" s="1"/>
  <c r="M37" i="9" s="1"/>
  <c r="HO42" i="9"/>
  <c r="HO41" i="9"/>
  <c r="HO39" i="9"/>
  <c r="GW60" i="9"/>
  <c r="GW84" i="9"/>
  <c r="HN84" i="9" s="1"/>
  <c r="GV81" i="9"/>
  <c r="HO56" i="9"/>
  <c r="HO88" i="9"/>
  <c r="L37" i="9"/>
  <c r="GQ240" i="2"/>
  <c r="GQ169" i="2"/>
  <c r="CK58" i="11" s="1"/>
  <c r="GR171" i="2"/>
  <c r="HK247" i="2"/>
  <c r="GS234" i="2"/>
  <c r="GS167" i="2"/>
  <c r="HJ101" i="2"/>
  <c r="HK101" i="2" s="1"/>
  <c r="GS170" i="2"/>
  <c r="HJ173" i="2"/>
  <c r="HK173" i="2" s="1"/>
  <c r="HK215" i="2"/>
  <c r="HJ69" i="2"/>
  <c r="HK69" i="2" s="1"/>
  <c r="HK73" i="11"/>
  <c r="HO22" i="9"/>
  <c r="M22" i="9" s="1"/>
  <c r="HO23" i="9"/>
  <c r="M23" i="9" s="1"/>
  <c r="HO26" i="9"/>
  <c r="M26" i="9" s="1"/>
  <c r="HO34" i="9"/>
  <c r="M34" i="9" s="1"/>
  <c r="HO10" i="9"/>
  <c r="M10" i="9" s="1"/>
  <c r="HO29" i="9"/>
  <c r="M29" i="9" s="1"/>
  <c r="HO31" i="9"/>
  <c r="M31" i="9" s="1"/>
  <c r="HO30" i="9"/>
  <c r="M30" i="9" s="1"/>
  <c r="HO14" i="9"/>
  <c r="M14" i="9" s="1"/>
  <c r="HO33" i="9"/>
  <c r="M33" i="9" s="1"/>
  <c r="HO9" i="9"/>
  <c r="M9" i="9" s="1"/>
  <c r="F18" i="10"/>
  <c r="HO35" i="9"/>
  <c r="M35" i="9" s="1"/>
  <c r="HO21" i="9"/>
  <c r="M21" i="9" s="1"/>
  <c r="HO32" i="9"/>
  <c r="M32" i="9" s="1"/>
  <c r="HO27" i="9"/>
  <c r="M27" i="9" s="1"/>
  <c r="HO28" i="9"/>
  <c r="M28" i="9" s="1"/>
  <c r="HO25" i="9"/>
  <c r="M25" i="9" s="1"/>
  <c r="HO20" i="9"/>
  <c r="M20" i="9" s="1"/>
  <c r="HO19" i="9"/>
  <c r="M19" i="9" s="1"/>
  <c r="HO18" i="9"/>
  <c r="M18" i="9" s="1"/>
  <c r="HO17" i="9"/>
  <c r="M17" i="9" s="1"/>
  <c r="HO16" i="9"/>
  <c r="M16" i="9" s="1"/>
  <c r="HO15" i="9"/>
  <c r="M15" i="9" s="1"/>
  <c r="HO13" i="9"/>
  <c r="M13" i="9" s="1"/>
  <c r="HO11" i="9"/>
  <c r="M11" i="9" s="1"/>
  <c r="HO24" i="9"/>
  <c r="M24" i="9" s="1"/>
  <c r="HO12" i="9"/>
  <c r="M12" i="9" s="1"/>
  <c r="GR18" i="10"/>
  <c r="HK74" i="2"/>
  <c r="HK98" i="2"/>
  <c r="HK87" i="2"/>
  <c r="HK88" i="2"/>
  <c r="HK105" i="2"/>
  <c r="HK91" i="2"/>
  <c r="HK73" i="2"/>
  <c r="HK90" i="2"/>
  <c r="HK92" i="2"/>
  <c r="HK95" i="2"/>
  <c r="HK94" i="2"/>
  <c r="HK81" i="2"/>
  <c r="HK117" i="2"/>
  <c r="HK127" i="2"/>
  <c r="HK116" i="2"/>
  <c r="HK122" i="2"/>
  <c r="HK120" i="2"/>
  <c r="HK113" i="2"/>
  <c r="HK109" i="2"/>
  <c r="HK115" i="2"/>
  <c r="HK128" i="2"/>
  <c r="HK126" i="2"/>
  <c r="HK121" i="2"/>
  <c r="HK114" i="2"/>
  <c r="HK110" i="2"/>
  <c r="HK108" i="2"/>
  <c r="HK93" i="2"/>
  <c r="HK79" i="2"/>
  <c r="HK85" i="2"/>
  <c r="HK82" i="2"/>
  <c r="HK80" i="2"/>
  <c r="HK133" i="2"/>
  <c r="HK86" i="2"/>
  <c r="HK77" i="2"/>
  <c r="HK75" i="2"/>
  <c r="HK99" i="2"/>
  <c r="HK96" i="2"/>
  <c r="HK84" i="2"/>
  <c r="HK106" i="2"/>
  <c r="HK89" i="2"/>
  <c r="HK76" i="2"/>
  <c r="HK131" i="2"/>
  <c r="HK129" i="2"/>
  <c r="HK130" i="2"/>
  <c r="HK124" i="2"/>
  <c r="HK118" i="2"/>
  <c r="HK111" i="2"/>
  <c r="HK107" i="2"/>
  <c r="HK125" i="2"/>
  <c r="HK123" i="2"/>
  <c r="HK119" i="2"/>
  <c r="HK112" i="2"/>
  <c r="HK78" i="2"/>
  <c r="HK83" i="2"/>
  <c r="HK97" i="2"/>
  <c r="HH37" i="2"/>
  <c r="HJ37" i="2"/>
  <c r="HF37" i="2"/>
  <c r="HE37" i="2"/>
  <c r="HI37" i="2"/>
  <c r="HG37" i="2"/>
  <c r="HD37" i="2"/>
  <c r="HC37" i="2"/>
  <c r="HB37" i="2"/>
  <c r="HA37" i="2"/>
  <c r="GZ37" i="2"/>
  <c r="GY37" i="2"/>
  <c r="GX37" i="2"/>
  <c r="GU37" i="2"/>
  <c r="GW37" i="2"/>
  <c r="GV37" i="2"/>
  <c r="AF179" i="2"/>
  <c r="AG139" i="2"/>
  <c r="GQ18" i="7"/>
  <c r="GQ17" i="7"/>
  <c r="GQ16" i="7"/>
  <c r="AL190" i="2"/>
  <c r="AM150" i="2"/>
  <c r="HK41" i="2"/>
  <c r="HK50" i="2"/>
  <c r="HK52" i="2"/>
  <c r="HK65" i="2"/>
  <c r="HK63" i="2"/>
  <c r="HK44" i="2"/>
  <c r="HK61" i="2"/>
  <c r="HK53" i="2"/>
  <c r="HK67" i="2"/>
  <c r="HK60" i="2"/>
  <c r="HK51" i="2"/>
  <c r="HK58" i="2"/>
  <c r="HK54" i="2"/>
  <c r="HK56" i="2"/>
  <c r="HK47" i="2"/>
  <c r="HK66" i="2"/>
  <c r="HK45" i="2"/>
  <c r="HK57" i="2"/>
  <c r="HK62" i="2"/>
  <c r="HK59" i="2"/>
  <c r="HK49" i="2"/>
  <c r="HK55" i="2"/>
  <c r="HK42" i="2"/>
  <c r="HK43" i="2"/>
  <c r="HK64" i="2"/>
  <c r="HK48" i="2"/>
  <c r="HK46" i="2"/>
  <c r="AN180" i="2"/>
  <c r="AO140" i="2"/>
  <c r="AF194" i="2"/>
  <c r="AG154" i="2"/>
  <c r="X183" i="2"/>
  <c r="Y143" i="2"/>
  <c r="P200" i="2"/>
  <c r="Q160" i="2"/>
  <c r="O197" i="2"/>
  <c r="P157" i="2"/>
  <c r="AH189" i="2"/>
  <c r="AI149" i="2"/>
  <c r="U185" i="2"/>
  <c r="GU185" i="2" s="1"/>
  <c r="V145" i="2"/>
  <c r="AD202" i="2"/>
  <c r="AE162" i="2"/>
  <c r="FV198" i="2"/>
  <c r="HI198" i="2" s="1"/>
  <c r="FJ198" i="2"/>
  <c r="HH198" i="2" s="1"/>
  <c r="GH198" i="2"/>
  <c r="HJ198" i="2" s="1"/>
  <c r="EX198" i="2"/>
  <c r="HG198" i="2" s="1"/>
  <c r="O198" i="2"/>
  <c r="P158" i="2"/>
  <c r="GH197" i="2"/>
  <c r="HJ197" i="2" s="1"/>
  <c r="FJ197" i="2"/>
  <c r="HH197" i="2" s="1"/>
  <c r="FW197" i="2"/>
  <c r="HI197" i="2" s="1"/>
  <c r="L142" i="2"/>
  <c r="M142" i="2" s="1"/>
  <c r="N142" i="2" s="1"/>
  <c r="O142" i="2" s="1"/>
  <c r="P142" i="2" s="1"/>
  <c r="Q142" i="2" s="1"/>
  <c r="R142" i="2" s="1"/>
  <c r="S142" i="2" s="1"/>
  <c r="GH182" i="2"/>
  <c r="HJ182" i="2" s="1"/>
  <c r="FV182" i="2"/>
  <c r="HI182" i="2" s="1"/>
  <c r="GH183" i="2"/>
  <c r="HJ183" i="2" s="1"/>
  <c r="GH178" i="2"/>
  <c r="HJ178" i="2" s="1"/>
  <c r="GH200" i="2"/>
  <c r="HJ200" i="2" s="1"/>
  <c r="FV195" i="2"/>
  <c r="HI195" i="2" s="1"/>
  <c r="FJ195" i="2"/>
  <c r="HH195" i="2" s="1"/>
  <c r="GH195" i="2"/>
  <c r="HJ195" i="2" s="1"/>
  <c r="FJ193" i="2"/>
  <c r="HH193" i="2" s="1"/>
  <c r="FV193" i="2"/>
  <c r="HI193" i="2" s="1"/>
  <c r="GH193" i="2"/>
  <c r="HJ193" i="2" s="1"/>
  <c r="FV192" i="2"/>
  <c r="HI192" i="2" s="1"/>
  <c r="GH192" i="2"/>
  <c r="HJ192" i="2" s="1"/>
  <c r="GH186" i="2"/>
  <c r="HJ186" i="2" s="1"/>
  <c r="FJ199" i="2"/>
  <c r="HH199" i="2" s="1"/>
  <c r="L159" i="2"/>
  <c r="M159" i="2" s="1"/>
  <c r="N159" i="2" s="1"/>
  <c r="O159" i="2" s="1"/>
  <c r="P159" i="2" s="1"/>
  <c r="Q159" i="2" s="1"/>
  <c r="R159" i="2" s="1"/>
  <c r="GH199" i="2"/>
  <c r="HJ199" i="2" s="1"/>
  <c r="FV199" i="2"/>
  <c r="HI199" i="2" s="1"/>
  <c r="T199" i="2"/>
  <c r="U159" i="2"/>
  <c r="FV194" i="2"/>
  <c r="HI194" i="2" s="1"/>
  <c r="L154" i="2"/>
  <c r="M154" i="2" s="1"/>
  <c r="N154" i="2" s="1"/>
  <c r="O154" i="2" s="1"/>
  <c r="P154" i="2" s="1"/>
  <c r="Q154" i="2" s="1"/>
  <c r="R154" i="2" s="1"/>
  <c r="S154" i="2" s="1"/>
  <c r="T154" i="2" s="1"/>
  <c r="U154" i="2" s="1"/>
  <c r="V154" i="2" s="1"/>
  <c r="GH194" i="2"/>
  <c r="HJ194" i="2" s="1"/>
  <c r="FV191" i="2"/>
  <c r="HI191" i="2" s="1"/>
  <c r="GH191" i="2"/>
  <c r="HJ191" i="2" s="1"/>
  <c r="L151" i="2"/>
  <c r="M151" i="2" s="1"/>
  <c r="N151" i="2" s="1"/>
  <c r="O151" i="2" s="1"/>
  <c r="P151" i="2" s="1"/>
  <c r="Q151" i="2" s="1"/>
  <c r="R151" i="2" s="1"/>
  <c r="S151" i="2" s="1"/>
  <c r="T151" i="2" s="1"/>
  <c r="U151" i="2" s="1"/>
  <c r="V151" i="2" s="1"/>
  <c r="GJ189" i="2"/>
  <c r="HJ189" i="2" s="1"/>
  <c r="L149" i="2"/>
  <c r="M149" i="2" s="1"/>
  <c r="N149" i="2" s="1"/>
  <c r="O149" i="2" s="1"/>
  <c r="P149" i="2" s="1"/>
  <c r="Q149" i="2" s="1"/>
  <c r="R149" i="2" s="1"/>
  <c r="S149" i="2" s="1"/>
  <c r="T149" i="2" s="1"/>
  <c r="U149" i="2" s="1"/>
  <c r="V149" i="2" s="1"/>
  <c r="GH185" i="2"/>
  <c r="HJ185" i="2" s="1"/>
  <c r="GH188" i="2"/>
  <c r="HJ188" i="2" s="1"/>
  <c r="AF188" i="2"/>
  <c r="AG148" i="2"/>
  <c r="FV188" i="2"/>
  <c r="HI188" i="2" s="1"/>
  <c r="GH190" i="2"/>
  <c r="HJ190" i="2" s="1"/>
  <c r="L150" i="2"/>
  <c r="M150" i="2" s="1"/>
  <c r="N150" i="2" s="1"/>
  <c r="O150" i="2" s="1"/>
  <c r="P150" i="2" s="1"/>
  <c r="Q150" i="2" s="1"/>
  <c r="R150" i="2" s="1"/>
  <c r="S150" i="2" s="1"/>
  <c r="T150" i="2" s="1"/>
  <c r="U150" i="2" s="1"/>
  <c r="V150" i="2" s="1"/>
  <c r="W150" i="2" s="1"/>
  <c r="X150" i="2" s="1"/>
  <c r="Y150" i="2" s="1"/>
  <c r="Z150" i="2" s="1"/>
  <c r="AA150" i="2" s="1"/>
  <c r="AB150" i="2" s="1"/>
  <c r="AC150" i="2" s="1"/>
  <c r="AD150" i="2" s="1"/>
  <c r="AE150" i="2" s="1"/>
  <c r="AF150" i="2" s="1"/>
  <c r="AG150" i="2" s="1"/>
  <c r="AH150" i="2" s="1"/>
  <c r="AI150" i="2" s="1"/>
  <c r="AJ150" i="2" s="1"/>
  <c r="L141" i="2"/>
  <c r="M141" i="2" s="1"/>
  <c r="N141" i="2" s="1"/>
  <c r="O141" i="2" s="1"/>
  <c r="P141" i="2" s="1"/>
  <c r="Q141" i="2" s="1"/>
  <c r="R141" i="2" s="1"/>
  <c r="S141" i="2" s="1"/>
  <c r="T141" i="2" s="1"/>
  <c r="U141" i="2" s="1"/>
  <c r="V141" i="2" s="1"/>
  <c r="GH184" i="2"/>
  <c r="HJ184" i="2" s="1"/>
  <c r="GH179" i="2"/>
  <c r="HJ179" i="2" s="1"/>
  <c r="GH202" i="2"/>
  <c r="HJ202" i="2" s="1"/>
  <c r="EX202" i="2"/>
  <c r="HG202" i="2" s="1"/>
  <c r="FW202" i="2"/>
  <c r="HI202" i="2" s="1"/>
  <c r="FJ202" i="2"/>
  <c r="HH202" i="2" s="1"/>
  <c r="EL202" i="2"/>
  <c r="HF202" i="2" s="1"/>
  <c r="L162" i="2"/>
  <c r="M162" i="2" s="1"/>
  <c r="N162" i="2" s="1"/>
  <c r="O162" i="2" s="1"/>
  <c r="P162" i="2" s="1"/>
  <c r="Q162" i="2" s="1"/>
  <c r="R162" i="2" s="1"/>
  <c r="S162" i="2" s="1"/>
  <c r="T162" i="2" s="1"/>
  <c r="U162" i="2" s="1"/>
  <c r="V162" i="2" s="1"/>
  <c r="W162" i="2" s="1"/>
  <c r="X162" i="2" s="1"/>
  <c r="Y162" i="2" s="1"/>
  <c r="Z162" i="2" s="1"/>
  <c r="AA162" i="2" s="1"/>
  <c r="AB162" i="2" s="1"/>
  <c r="FV201" i="2"/>
  <c r="HI201" i="2" s="1"/>
  <c r="EX201" i="2"/>
  <c r="HG201" i="2" s="1"/>
  <c r="EL201" i="2"/>
  <c r="HF201" i="2" s="1"/>
  <c r="GH201" i="2"/>
  <c r="HJ201" i="2" s="1"/>
  <c r="FJ201" i="2"/>
  <c r="HH201" i="2" s="1"/>
  <c r="DZ201" i="2"/>
  <c r="HE201" i="2" s="1"/>
  <c r="L161" i="2"/>
  <c r="M161" i="2" s="1"/>
  <c r="N161" i="2" s="1"/>
  <c r="O161" i="2" s="1"/>
  <c r="P161" i="2" s="1"/>
  <c r="Q161" i="2" s="1"/>
  <c r="R161" i="2" s="1"/>
  <c r="S161" i="2" s="1"/>
  <c r="T161" i="2" s="1"/>
  <c r="U161" i="2" s="1"/>
  <c r="V161" i="2" s="1"/>
  <c r="W161" i="2" s="1"/>
  <c r="X161" i="2" s="1"/>
  <c r="Y161" i="2" s="1"/>
  <c r="Z161" i="2" s="1"/>
  <c r="AA161" i="2" s="1"/>
  <c r="AB161" i="2" s="1"/>
  <c r="AC161" i="2" s="1"/>
  <c r="AD161" i="2" s="1"/>
  <c r="DB203" i="2"/>
  <c r="HC203" i="2" s="1"/>
  <c r="GH203" i="2"/>
  <c r="HJ203" i="2" s="1"/>
  <c r="DN203" i="2"/>
  <c r="HD203" i="2" s="1"/>
  <c r="EX203" i="2"/>
  <c r="HG203" i="2" s="1"/>
  <c r="FJ203" i="2"/>
  <c r="HH203" i="2" s="1"/>
  <c r="EL203" i="2"/>
  <c r="HF203" i="2" s="1"/>
  <c r="FV203" i="2"/>
  <c r="HI203" i="2" s="1"/>
  <c r="GH187" i="2"/>
  <c r="HJ187" i="2" s="1"/>
  <c r="FP177" i="2"/>
  <c r="GM177" i="2"/>
  <c r="GM205" i="2" s="1"/>
  <c r="GM209" i="2" s="1"/>
  <c r="GM165" i="2"/>
  <c r="FJ177" i="2"/>
  <c r="GL177" i="2"/>
  <c r="GE177" i="2"/>
  <c r="GQ177" i="2"/>
  <c r="GQ205" i="2" s="1"/>
  <c r="GQ209" i="2" s="1"/>
  <c r="GQ165" i="2"/>
  <c r="GK177" i="2"/>
  <c r="GO177" i="2"/>
  <c r="GO205" i="2" s="1"/>
  <c r="GO209" i="2" s="1"/>
  <c r="GO165" i="2"/>
  <c r="GP165" i="2"/>
  <c r="GP177" i="2"/>
  <c r="GP205" i="2" s="1"/>
  <c r="GP209" i="2" s="1"/>
  <c r="CK67" i="11" s="1"/>
  <c r="FI177" i="2"/>
  <c r="FO177" i="2"/>
  <c r="GJ177" i="2"/>
  <c r="GI177" i="2"/>
  <c r="FH177" i="2"/>
  <c r="FQ177" i="2"/>
  <c r="GH177" i="2"/>
  <c r="GD177" i="2"/>
  <c r="GG177" i="2"/>
  <c r="V177" i="2"/>
  <c r="FL177" i="2"/>
  <c r="FM177" i="2"/>
  <c r="GF177" i="2"/>
  <c r="FG177" i="2"/>
  <c r="FR177" i="2"/>
  <c r="FS177" i="2"/>
  <c r="GC177" i="2"/>
  <c r="FF177" i="2"/>
  <c r="GB177" i="2"/>
  <c r="FT177" i="2"/>
  <c r="FE177" i="2"/>
  <c r="K165" i="2"/>
  <c r="L137" i="2"/>
  <c r="GA177" i="2"/>
  <c r="FW177" i="2"/>
  <c r="FZ177" i="2"/>
  <c r="R177" i="2"/>
  <c r="FN177" i="2"/>
  <c r="S177" i="2"/>
  <c r="FU177" i="2"/>
  <c r="FY177" i="2"/>
  <c r="T177" i="2"/>
  <c r="U177" i="2"/>
  <c r="FK177" i="2"/>
  <c r="FX177" i="2"/>
  <c r="FV177" i="2"/>
  <c r="GR165" i="2"/>
  <c r="GR177" i="2"/>
  <c r="GR205" i="2" s="1"/>
  <c r="GR209" i="2" s="1"/>
  <c r="GN177" i="2"/>
  <c r="GN205" i="2" s="1"/>
  <c r="GN209" i="2" s="1"/>
  <c r="CI67" i="11" s="1"/>
  <c r="GN165" i="2"/>
  <c r="R138" i="2"/>
  <c r="AK141" i="2"/>
  <c r="AJ181" i="2"/>
  <c r="L157" i="2"/>
  <c r="M157" i="2" s="1"/>
  <c r="U182" i="2"/>
  <c r="V142" i="2"/>
  <c r="L143" i="2"/>
  <c r="M143" i="2" s="1"/>
  <c r="N143" i="2" s="1"/>
  <c r="O143" i="2" s="1"/>
  <c r="P143" i="2" s="1"/>
  <c r="Q143" i="2" s="1"/>
  <c r="R143" i="2" s="1"/>
  <c r="S143" i="2" s="1"/>
  <c r="T143" i="2" s="1"/>
  <c r="U143" i="2" s="1"/>
  <c r="V143" i="2" s="1"/>
  <c r="GS177" i="2"/>
  <c r="GS205" i="2" s="1"/>
  <c r="GS209" i="2" s="1"/>
  <c r="CN67" i="11" s="1"/>
  <c r="GS165" i="2"/>
  <c r="W137" i="2"/>
  <c r="Y196" i="2"/>
  <c r="Z156" i="2"/>
  <c r="L156" i="2"/>
  <c r="M156" i="2" s="1"/>
  <c r="N156" i="2" s="1"/>
  <c r="T178" i="2"/>
  <c r="U138" i="2"/>
  <c r="L160" i="2"/>
  <c r="L155" i="2"/>
  <c r="M155" i="2" s="1"/>
  <c r="U195" i="2"/>
  <c r="GU195" i="2" s="1"/>
  <c r="V155" i="2"/>
  <c r="P193" i="2"/>
  <c r="Q153" i="2"/>
  <c r="L152" i="2"/>
  <c r="M152" i="2" s="1"/>
  <c r="N152" i="2" s="1"/>
  <c r="Z192" i="2"/>
  <c r="AA152" i="2"/>
  <c r="L146" i="2"/>
  <c r="M146" i="2" s="1"/>
  <c r="AN186" i="2"/>
  <c r="AO146" i="2"/>
  <c r="AH191" i="2"/>
  <c r="AI151" i="2"/>
  <c r="L145" i="2"/>
  <c r="M145" i="2" s="1"/>
  <c r="N145" i="2" s="1"/>
  <c r="O145" i="2" s="1"/>
  <c r="P145" i="2" s="1"/>
  <c r="Q145" i="2" s="1"/>
  <c r="R145" i="2" s="1"/>
  <c r="S145" i="2" s="1"/>
  <c r="L148" i="2"/>
  <c r="R184" i="2"/>
  <c r="S144" i="2"/>
  <c r="L139" i="2"/>
  <c r="M139" i="2" s="1"/>
  <c r="N139" i="2" s="1"/>
  <c r="O139" i="2" s="1"/>
  <c r="P139" i="2" s="1"/>
  <c r="Q139" i="2" s="1"/>
  <c r="R139" i="2" s="1"/>
  <c r="S139" i="2" s="1"/>
  <c r="T139" i="2" s="1"/>
  <c r="U139" i="2" s="1"/>
  <c r="V139" i="2" s="1"/>
  <c r="ED202" i="2"/>
  <c r="HE202" i="2" s="1"/>
  <c r="AF201" i="2"/>
  <c r="AG161" i="2"/>
  <c r="L203" i="2"/>
  <c r="M163" i="2"/>
  <c r="DZ203" i="2"/>
  <c r="HE203" i="2" s="1"/>
  <c r="L147" i="2"/>
  <c r="AK187" i="2"/>
  <c r="AL147" i="2"/>
  <c r="L140" i="2"/>
  <c r="M140" i="2" s="1"/>
  <c r="HK31" i="2"/>
  <c r="I31" i="2" s="1"/>
  <c r="HK9" i="2"/>
  <c r="I9" i="2" s="1"/>
  <c r="HK17" i="2"/>
  <c r="I17" i="2" s="1"/>
  <c r="HK27" i="2"/>
  <c r="I27" i="2" s="1"/>
  <c r="HK25" i="2"/>
  <c r="I25" i="2" s="1"/>
  <c r="HK23" i="2"/>
  <c r="I23" i="2" s="1"/>
  <c r="HK12" i="2"/>
  <c r="I12" i="2" s="1"/>
  <c r="HK19" i="2"/>
  <c r="I19" i="2" s="1"/>
  <c r="HK28" i="2"/>
  <c r="I28" i="2" s="1"/>
  <c r="HK30" i="2"/>
  <c r="I30" i="2" s="1"/>
  <c r="HK21" i="2"/>
  <c r="I21" i="2" s="1"/>
  <c r="HK14" i="2"/>
  <c r="I14" i="2" s="1"/>
  <c r="HK29" i="2"/>
  <c r="I29" i="2" s="1"/>
  <c r="HK16" i="2"/>
  <c r="I16" i="2" s="1"/>
  <c r="HK18" i="2"/>
  <c r="I18" i="2" s="1"/>
  <c r="HK24" i="2"/>
  <c r="I24" i="2" s="1"/>
  <c r="HK34" i="2"/>
  <c r="I34" i="2" s="1"/>
  <c r="HK15" i="2"/>
  <c r="I15" i="2" s="1"/>
  <c r="HK35" i="2"/>
  <c r="I35" i="2" s="1"/>
  <c r="HK32" i="2"/>
  <c r="I32" i="2" s="1"/>
  <c r="HK26" i="2"/>
  <c r="I26" i="2" s="1"/>
  <c r="HK13" i="2"/>
  <c r="I13" i="2" s="1"/>
  <c r="HK20" i="2"/>
  <c r="I20" i="2" s="1"/>
  <c r="HK11" i="2"/>
  <c r="I11" i="2" s="1"/>
  <c r="HK33" i="2"/>
  <c r="I33" i="2" s="1"/>
  <c r="HK10" i="2"/>
  <c r="I10" i="2" s="1"/>
  <c r="HK22" i="2"/>
  <c r="I22" i="2" s="1"/>
  <c r="H37" i="2"/>
  <c r="HN44" i="9" l="1"/>
  <c r="HO44" i="9" s="1"/>
  <c r="CH67" i="11"/>
  <c r="CL67" i="11"/>
  <c r="CJ67" i="11"/>
  <c r="CM67" i="11"/>
  <c r="GW46" i="9"/>
  <c r="GW43" i="9"/>
  <c r="HN43" i="9" s="1"/>
  <c r="HO43" i="9" s="1"/>
  <c r="HJ42" i="11"/>
  <c r="HJ170" i="2"/>
  <c r="HK170" i="2" s="1"/>
  <c r="CN59" i="11"/>
  <c r="HJ59" i="11" s="1"/>
  <c r="HK59" i="11" s="1"/>
  <c r="HN60" i="9"/>
  <c r="GW81" i="9"/>
  <c r="GR240" i="2"/>
  <c r="GR169" i="2"/>
  <c r="CL58" i="11" s="1"/>
  <c r="GU182" i="2"/>
  <c r="GS171" i="2"/>
  <c r="HJ167" i="2"/>
  <c r="HK167" i="2" s="1"/>
  <c r="HJ234" i="2"/>
  <c r="HK234" i="2" s="1"/>
  <c r="GS251" i="2"/>
  <c r="HJ251" i="2" s="1"/>
  <c r="HK251" i="2" s="1"/>
  <c r="GM214" i="2"/>
  <c r="GQ214" i="2"/>
  <c r="GO214" i="2"/>
  <c r="GP214" i="2"/>
  <c r="GR214" i="2"/>
  <c r="GN214" i="2"/>
  <c r="GS214" i="2"/>
  <c r="AM190" i="2"/>
  <c r="AN150" i="2"/>
  <c r="B38" i="10"/>
  <c r="I48" i="10" s="1"/>
  <c r="B39" i="10"/>
  <c r="I57" i="10" s="1"/>
  <c r="F17" i="10"/>
  <c r="GR17" i="10"/>
  <c r="GR16" i="10"/>
  <c r="F16" i="10"/>
  <c r="GM213" i="2"/>
  <c r="GM211" i="2"/>
  <c r="GQ213" i="2"/>
  <c r="GQ211" i="2"/>
  <c r="GO213" i="2"/>
  <c r="GO211" i="2"/>
  <c r="GP213" i="2"/>
  <c r="GP211" i="2"/>
  <c r="CK69" i="11" s="1"/>
  <c r="GR213" i="2"/>
  <c r="GR211" i="2"/>
  <c r="GN213" i="2"/>
  <c r="GN211" i="2"/>
  <c r="GS213" i="2"/>
  <c r="GS211" i="2"/>
  <c r="CN69" i="11" s="1"/>
  <c r="AG194" i="2"/>
  <c r="GV194" i="2" s="1"/>
  <c r="AH154" i="2"/>
  <c r="HK37" i="2"/>
  <c r="I37" i="2" s="1"/>
  <c r="AG179" i="2"/>
  <c r="GV179" i="2" s="1"/>
  <c r="AH139" i="2"/>
  <c r="B38" i="7"/>
  <c r="F18" i="7"/>
  <c r="GR18" i="7"/>
  <c r="GR17" i="7"/>
  <c r="F17" i="7"/>
  <c r="F16" i="7"/>
  <c r="GR16" i="7"/>
  <c r="Y183" i="2"/>
  <c r="Z143" i="2"/>
  <c r="AP140" i="2"/>
  <c r="AO180" i="2"/>
  <c r="R160" i="2"/>
  <c r="Q200" i="2"/>
  <c r="Q157" i="2"/>
  <c r="P197" i="2"/>
  <c r="AJ149" i="2"/>
  <c r="AI189" i="2"/>
  <c r="GU177" i="2"/>
  <c r="HI177" i="2"/>
  <c r="W145" i="2"/>
  <c r="V185" i="2"/>
  <c r="AF162" i="2"/>
  <c r="AE202" i="2"/>
  <c r="HH177" i="2"/>
  <c r="HJ177" i="2"/>
  <c r="Q158" i="2"/>
  <c r="P198" i="2"/>
  <c r="V159" i="2"/>
  <c r="U199" i="2"/>
  <c r="GU199" i="2" s="1"/>
  <c r="W154" i="2"/>
  <c r="X154" i="2" s="1"/>
  <c r="Y154" i="2" s="1"/>
  <c r="Z154" i="2" s="1"/>
  <c r="AA154" i="2" s="1"/>
  <c r="AB154" i="2" s="1"/>
  <c r="AC154" i="2" s="1"/>
  <c r="AD154" i="2" s="1"/>
  <c r="W151" i="2"/>
  <c r="X151" i="2" s="1"/>
  <c r="Y151" i="2" s="1"/>
  <c r="Z151" i="2" s="1"/>
  <c r="AA151" i="2" s="1"/>
  <c r="AB151" i="2" s="1"/>
  <c r="AC151" i="2" s="1"/>
  <c r="AD151" i="2" s="1"/>
  <c r="AE151" i="2" s="1"/>
  <c r="AF151" i="2" s="1"/>
  <c r="W149" i="2"/>
  <c r="X149" i="2" s="1"/>
  <c r="Y149" i="2" s="1"/>
  <c r="Z149" i="2" s="1"/>
  <c r="AA149" i="2" s="1"/>
  <c r="AB149" i="2" s="1"/>
  <c r="AC149" i="2" s="1"/>
  <c r="AD149" i="2" s="1"/>
  <c r="AE149" i="2" s="1"/>
  <c r="AF149" i="2" s="1"/>
  <c r="AH148" i="2"/>
  <c r="AG188" i="2"/>
  <c r="GV188" i="2" s="1"/>
  <c r="W141" i="2"/>
  <c r="X141" i="2" s="1"/>
  <c r="Y141" i="2" s="1"/>
  <c r="Z141" i="2" s="1"/>
  <c r="AA141" i="2" s="1"/>
  <c r="AB141" i="2" s="1"/>
  <c r="AC141" i="2" s="1"/>
  <c r="AD141" i="2" s="1"/>
  <c r="AE141" i="2" s="1"/>
  <c r="AF141" i="2" s="1"/>
  <c r="AG141" i="2" s="1"/>
  <c r="AH141" i="2" s="1"/>
  <c r="O156" i="2"/>
  <c r="P156" i="2" s="1"/>
  <c r="Q156" i="2" s="1"/>
  <c r="R156" i="2" s="1"/>
  <c r="S156" i="2" s="1"/>
  <c r="T156" i="2" s="1"/>
  <c r="U156" i="2" s="1"/>
  <c r="V156" i="2" s="1"/>
  <c r="W156" i="2" s="1"/>
  <c r="M160" i="2"/>
  <c r="N160" i="2" s="1"/>
  <c r="N155" i="2"/>
  <c r="O155" i="2" s="1"/>
  <c r="P155" i="2" s="1"/>
  <c r="Q155" i="2" s="1"/>
  <c r="R155" i="2" s="1"/>
  <c r="S155" i="2" s="1"/>
  <c r="O152" i="2"/>
  <c r="P152" i="2" s="1"/>
  <c r="Q152" i="2" s="1"/>
  <c r="R152" i="2" s="1"/>
  <c r="S152" i="2" s="1"/>
  <c r="T152" i="2" s="1"/>
  <c r="U152" i="2" s="1"/>
  <c r="V152" i="2" s="1"/>
  <c r="W152" i="2" s="1"/>
  <c r="X152" i="2" s="1"/>
  <c r="N146" i="2"/>
  <c r="O146" i="2" s="1"/>
  <c r="P146" i="2" s="1"/>
  <c r="Q146" i="2" s="1"/>
  <c r="R146" i="2" s="1"/>
  <c r="W139" i="2"/>
  <c r="X139" i="2" s="1"/>
  <c r="Y139" i="2" s="1"/>
  <c r="Z139" i="2" s="1"/>
  <c r="AA139" i="2" s="1"/>
  <c r="AB139" i="2" s="1"/>
  <c r="AC139" i="2" s="1"/>
  <c r="AD139" i="2" s="1"/>
  <c r="L205" i="2"/>
  <c r="M147" i="2"/>
  <c r="N147" i="2" s="1"/>
  <c r="O147" i="2" s="1"/>
  <c r="P147" i="2" s="1"/>
  <c r="Q147" i="2" s="1"/>
  <c r="R147" i="2" s="1"/>
  <c r="S147" i="2" s="1"/>
  <c r="T147" i="2" s="1"/>
  <c r="U147" i="2" s="1"/>
  <c r="V147" i="2" s="1"/>
  <c r="N140" i="2"/>
  <c r="O140" i="2" s="1"/>
  <c r="P140" i="2" s="1"/>
  <c r="Q140" i="2" s="1"/>
  <c r="R140" i="2" s="1"/>
  <c r="S140" i="2" s="1"/>
  <c r="T140" i="2" s="1"/>
  <c r="U140" i="2" s="1"/>
  <c r="V140" i="2" s="1"/>
  <c r="L165" i="2"/>
  <c r="M137" i="2"/>
  <c r="AK181" i="2"/>
  <c r="AL141" i="2"/>
  <c r="W142" i="2"/>
  <c r="V182" i="2"/>
  <c r="W177" i="2"/>
  <c r="X137" i="2"/>
  <c r="AA156" i="2"/>
  <c r="Z196" i="2"/>
  <c r="V138" i="2"/>
  <c r="U178" i="2"/>
  <c r="GU178" i="2" s="1"/>
  <c r="W155" i="2"/>
  <c r="V195" i="2"/>
  <c r="R153" i="2"/>
  <c r="Q193" i="2"/>
  <c r="AB152" i="2"/>
  <c r="AA192" i="2"/>
  <c r="AP146" i="2"/>
  <c r="AO186" i="2"/>
  <c r="AJ151" i="2"/>
  <c r="AI191" i="2"/>
  <c r="T144" i="2"/>
  <c r="S184" i="2"/>
  <c r="AH161" i="2"/>
  <c r="AG201" i="2"/>
  <c r="GV201" i="2" s="1"/>
  <c r="N163" i="2"/>
  <c r="M203" i="2"/>
  <c r="AM147" i="2"/>
  <c r="AL187" i="2"/>
  <c r="M148" i="2"/>
  <c r="CH69" i="11" l="1"/>
  <c r="CL69" i="11"/>
  <c r="L46" i="9"/>
  <c r="HN46" i="9"/>
  <c r="HO46" i="9" s="1"/>
  <c r="CJ69" i="11"/>
  <c r="CM69" i="11"/>
  <c r="CI69" i="11"/>
  <c r="GM246" i="2"/>
  <c r="CH72" i="11"/>
  <c r="GQ246" i="2"/>
  <c r="CL72" i="11"/>
  <c r="GO246" i="2"/>
  <c r="CJ72" i="11"/>
  <c r="GP246" i="2"/>
  <c r="CK72" i="11"/>
  <c r="GR246" i="2"/>
  <c r="CM72" i="11"/>
  <c r="GN246" i="2"/>
  <c r="CI72" i="11"/>
  <c r="GS246" i="2"/>
  <c r="CN72" i="11"/>
  <c r="GM245" i="2"/>
  <c r="CH71" i="11"/>
  <c r="GQ245" i="2"/>
  <c r="CL71" i="11"/>
  <c r="GO245" i="2"/>
  <c r="CJ71" i="11"/>
  <c r="GP245" i="2"/>
  <c r="CK71" i="11"/>
  <c r="GR245" i="2"/>
  <c r="CM71" i="11"/>
  <c r="GN245" i="2"/>
  <c r="CI71" i="11"/>
  <c r="GS245" i="2"/>
  <c r="CN71" i="11"/>
  <c r="HN81" i="9"/>
  <c r="HO81" i="9" s="1"/>
  <c r="L209" i="2"/>
  <c r="P50" i="9"/>
  <c r="GS240" i="2"/>
  <c r="HJ240" i="2" s="1"/>
  <c r="HK240" i="2" s="1"/>
  <c r="HJ171" i="2"/>
  <c r="HK171" i="2" s="1"/>
  <c r="I173" i="2" s="1"/>
  <c r="GS169" i="2"/>
  <c r="CM58" i="11" s="1"/>
  <c r="GM219" i="2"/>
  <c r="GQ219" i="2"/>
  <c r="GO219" i="2"/>
  <c r="GP219" i="2"/>
  <c r="GR219" i="2"/>
  <c r="GN219" i="2"/>
  <c r="GS219" i="2"/>
  <c r="GM243" i="2"/>
  <c r="GQ243" i="2"/>
  <c r="GO243" i="2"/>
  <c r="GP243" i="2"/>
  <c r="GR243" i="2"/>
  <c r="GN243" i="2"/>
  <c r="GS243" i="2"/>
  <c r="AN190" i="2"/>
  <c r="AO150" i="2"/>
  <c r="L213" i="2"/>
  <c r="L211" i="2"/>
  <c r="AI154" i="2"/>
  <c r="AH194" i="2"/>
  <c r="AI139" i="2"/>
  <c r="AH179" i="2"/>
  <c r="AA143" i="2"/>
  <c r="Z183" i="2"/>
  <c r="AQ140" i="2"/>
  <c r="AP180" i="2"/>
  <c r="S160" i="2"/>
  <c r="R200" i="2"/>
  <c r="R157" i="2"/>
  <c r="Q197" i="2"/>
  <c r="AK149" i="2"/>
  <c r="AJ189" i="2"/>
  <c r="X145" i="2"/>
  <c r="W185" i="2"/>
  <c r="AF202" i="2"/>
  <c r="AG162" i="2"/>
  <c r="R158" i="2"/>
  <c r="Q198" i="2"/>
  <c r="W159" i="2"/>
  <c r="V199" i="2"/>
  <c r="AI148" i="2"/>
  <c r="AH188" i="2"/>
  <c r="W147" i="2"/>
  <c r="X147" i="2" s="1"/>
  <c r="Y147" i="2" s="1"/>
  <c r="Z147" i="2" s="1"/>
  <c r="AA147" i="2" s="1"/>
  <c r="AB147" i="2" s="1"/>
  <c r="AC147" i="2" s="1"/>
  <c r="AD147" i="2" s="1"/>
  <c r="AE147" i="2" s="1"/>
  <c r="AF147" i="2" s="1"/>
  <c r="AG147" i="2" s="1"/>
  <c r="AH147" i="2" s="1"/>
  <c r="AI147" i="2" s="1"/>
  <c r="W140" i="2"/>
  <c r="X140" i="2" s="1"/>
  <c r="Y140" i="2" s="1"/>
  <c r="Z140" i="2" s="1"/>
  <c r="AA140" i="2" s="1"/>
  <c r="AB140" i="2" s="1"/>
  <c r="AC140" i="2" s="1"/>
  <c r="AD140" i="2" s="1"/>
  <c r="AE140" i="2" s="1"/>
  <c r="AF140" i="2" s="1"/>
  <c r="AG140" i="2" s="1"/>
  <c r="AH140" i="2" s="1"/>
  <c r="AI140" i="2" s="1"/>
  <c r="AJ140" i="2" s="1"/>
  <c r="AK140" i="2" s="1"/>
  <c r="AL140" i="2" s="1"/>
  <c r="S146" i="2"/>
  <c r="T146" i="2" s="1"/>
  <c r="N148" i="2"/>
  <c r="O148" i="2" s="1"/>
  <c r="P148" i="2" s="1"/>
  <c r="Q148" i="2" s="1"/>
  <c r="R148" i="2" s="1"/>
  <c r="S148" i="2" s="1"/>
  <c r="T148" i="2" s="1"/>
  <c r="U148" i="2" s="1"/>
  <c r="V148" i="2" s="1"/>
  <c r="W148" i="2" s="1"/>
  <c r="M165" i="2"/>
  <c r="N137" i="2"/>
  <c r="AL181" i="2"/>
  <c r="AM141" i="2"/>
  <c r="X142" i="2"/>
  <c r="W182" i="2"/>
  <c r="X177" i="2"/>
  <c r="Y137" i="2"/>
  <c r="AB156" i="2"/>
  <c r="AA196" i="2"/>
  <c r="W138" i="2"/>
  <c r="V178" i="2"/>
  <c r="X155" i="2"/>
  <c r="W195" i="2"/>
  <c r="S153" i="2"/>
  <c r="R193" i="2"/>
  <c r="AC152" i="2"/>
  <c r="AB192" i="2"/>
  <c r="AQ146" i="2"/>
  <c r="AP186" i="2"/>
  <c r="AK151" i="2"/>
  <c r="AJ191" i="2"/>
  <c r="U144" i="2"/>
  <c r="T184" i="2"/>
  <c r="AI161" i="2"/>
  <c r="AH201" i="2"/>
  <c r="O163" i="2"/>
  <c r="N203" i="2"/>
  <c r="M205" i="2"/>
  <c r="AN147" i="2"/>
  <c r="AM187" i="2"/>
  <c r="HJ169" i="2" l="1"/>
  <c r="HK169" i="2" s="1"/>
  <c r="CN58" i="11"/>
  <c r="P54" i="9"/>
  <c r="P52" i="9"/>
  <c r="M209" i="2"/>
  <c r="Q50" i="9"/>
  <c r="L245" i="2"/>
  <c r="L263" i="2" s="1"/>
  <c r="L243" i="2"/>
  <c r="L261" i="2" s="1"/>
  <c r="L219" i="2"/>
  <c r="L212" i="2" s="1"/>
  <c r="AP150" i="2"/>
  <c r="AO190" i="2"/>
  <c r="M213" i="2"/>
  <c r="M211" i="2"/>
  <c r="AA183" i="2"/>
  <c r="AB143" i="2"/>
  <c r="AI194" i="2"/>
  <c r="AJ154" i="2"/>
  <c r="AI179" i="2"/>
  <c r="AJ139" i="2"/>
  <c r="AR140" i="2"/>
  <c r="AQ180" i="2"/>
  <c r="T160" i="2"/>
  <c r="S200" i="2"/>
  <c r="S157" i="2"/>
  <c r="R197" i="2"/>
  <c r="AL149" i="2"/>
  <c r="AK189" i="2"/>
  <c r="Y145" i="2"/>
  <c r="X185" i="2"/>
  <c r="AG202" i="2"/>
  <c r="GV202" i="2" s="1"/>
  <c r="AH162" i="2"/>
  <c r="R198" i="2"/>
  <c r="S158" i="2"/>
  <c r="X159" i="2"/>
  <c r="W199" i="2"/>
  <c r="AJ148" i="2"/>
  <c r="AI188" i="2"/>
  <c r="N205" i="2"/>
  <c r="U146" i="2"/>
  <c r="V146" i="2" s="1"/>
  <c r="W146" i="2" s="1"/>
  <c r="N165" i="2"/>
  <c r="O137" i="2"/>
  <c r="AM181" i="2"/>
  <c r="AN141" i="2"/>
  <c r="Y142" i="2"/>
  <c r="X182" i="2"/>
  <c r="Y177" i="2"/>
  <c r="Z137" i="2"/>
  <c r="AC156" i="2"/>
  <c r="AB196" i="2"/>
  <c r="X138" i="2"/>
  <c r="W178" i="2"/>
  <c r="Y155" i="2"/>
  <c r="X195" i="2"/>
  <c r="T153" i="2"/>
  <c r="S193" i="2"/>
  <c r="AD152" i="2"/>
  <c r="AC192" i="2"/>
  <c r="AR146" i="2"/>
  <c r="AQ186" i="2"/>
  <c r="AL151" i="2"/>
  <c r="AK191" i="2"/>
  <c r="V144" i="2"/>
  <c r="U184" i="2"/>
  <c r="AJ161" i="2"/>
  <c r="AI201" i="2"/>
  <c r="P163" i="2"/>
  <c r="O203" i="2"/>
  <c r="AO147" i="2"/>
  <c r="AN187" i="2"/>
  <c r="X148" i="2"/>
  <c r="HJ58" i="11" l="1"/>
  <c r="HK58" i="11" s="1"/>
  <c r="P86" i="9"/>
  <c r="P84" i="9"/>
  <c r="P60" i="9"/>
  <c r="P53" i="9" s="1"/>
  <c r="Q54" i="9"/>
  <c r="Q52" i="9"/>
  <c r="N209" i="2"/>
  <c r="R50" i="9"/>
  <c r="M245" i="2"/>
  <c r="M263" i="2" s="1"/>
  <c r="GU184" i="2"/>
  <c r="M243" i="2"/>
  <c r="M261" i="2" s="1"/>
  <c r="M219" i="2"/>
  <c r="M212" i="2" s="1"/>
  <c r="AP190" i="2"/>
  <c r="AQ150" i="2"/>
  <c r="AB183" i="2"/>
  <c r="AC143" i="2"/>
  <c r="N213" i="2"/>
  <c r="N211" i="2"/>
  <c r="AK154" i="2"/>
  <c r="AJ194" i="2"/>
  <c r="AJ179" i="2"/>
  <c r="AK139" i="2"/>
  <c r="AS140" i="2"/>
  <c r="AR180" i="2"/>
  <c r="U160" i="2"/>
  <c r="T200" i="2"/>
  <c r="T157" i="2"/>
  <c r="S197" i="2"/>
  <c r="AL189" i="2"/>
  <c r="AM149" i="2"/>
  <c r="Y185" i="2"/>
  <c r="Z145" i="2"/>
  <c r="AH202" i="2"/>
  <c r="AI162" i="2"/>
  <c r="T158" i="2"/>
  <c r="S198" i="2"/>
  <c r="X199" i="2"/>
  <c r="Y159" i="2"/>
  <c r="AK148" i="2"/>
  <c r="AJ188" i="2"/>
  <c r="Y148" i="2"/>
  <c r="Z148" i="2" s="1"/>
  <c r="AA148" i="2" s="1"/>
  <c r="AB148" i="2" s="1"/>
  <c r="AC148" i="2" s="1"/>
  <c r="AD148" i="2" s="1"/>
  <c r="O165" i="2"/>
  <c r="P137" i="2"/>
  <c r="AN181" i="2"/>
  <c r="AO141" i="2"/>
  <c r="Z142" i="2"/>
  <c r="Y182" i="2"/>
  <c r="Z177" i="2"/>
  <c r="AA137" i="2"/>
  <c r="AD156" i="2"/>
  <c r="AC196" i="2"/>
  <c r="Y138" i="2"/>
  <c r="X178" i="2"/>
  <c r="Z155" i="2"/>
  <c r="Y195" i="2"/>
  <c r="U153" i="2"/>
  <c r="T193" i="2"/>
  <c r="AE152" i="2"/>
  <c r="AD192" i="2"/>
  <c r="AS146" i="2"/>
  <c r="AR186" i="2"/>
  <c r="AM151" i="2"/>
  <c r="AL191" i="2"/>
  <c r="W144" i="2"/>
  <c r="V184" i="2"/>
  <c r="AK161" i="2"/>
  <c r="AJ201" i="2"/>
  <c r="Q163" i="2"/>
  <c r="P203" i="2"/>
  <c r="O205" i="2"/>
  <c r="AP147" i="2"/>
  <c r="AO187" i="2"/>
  <c r="X146" i="2"/>
  <c r="Y146" i="2" s="1"/>
  <c r="Q86" i="9" l="1"/>
  <c r="P85" i="9"/>
  <c r="P61" i="9"/>
  <c r="Q84" i="9"/>
  <c r="Q60" i="9"/>
  <c r="Q53" i="9" s="1"/>
  <c r="R54" i="9"/>
  <c r="R52" i="9"/>
  <c r="O209" i="2"/>
  <c r="S50" i="9"/>
  <c r="N245" i="2"/>
  <c r="N263" i="2" s="1"/>
  <c r="L244" i="2"/>
  <c r="L262" i="2" s="1"/>
  <c r="L220" i="2"/>
  <c r="N243" i="2"/>
  <c r="N261" i="2" s="1"/>
  <c r="N219" i="2"/>
  <c r="N212" i="2" s="1"/>
  <c r="AQ190" i="2"/>
  <c r="AR150" i="2"/>
  <c r="AD143" i="2"/>
  <c r="AC183" i="2"/>
  <c r="O213" i="2"/>
  <c r="O211" i="2"/>
  <c r="AL154" i="2"/>
  <c r="AK194" i="2"/>
  <c r="AL139" i="2"/>
  <c r="AK179" i="2"/>
  <c r="AT140" i="2"/>
  <c r="AS180" i="2"/>
  <c r="V160" i="2"/>
  <c r="U200" i="2"/>
  <c r="GU200" i="2" s="1"/>
  <c r="T197" i="2"/>
  <c r="U157" i="2"/>
  <c r="AM189" i="2"/>
  <c r="AN149" i="2"/>
  <c r="AA145" i="2"/>
  <c r="Z185" i="2"/>
  <c r="AI202" i="2"/>
  <c r="AJ162" i="2"/>
  <c r="U158" i="2"/>
  <c r="T198" i="2"/>
  <c r="Z159" i="2"/>
  <c r="Y199" i="2"/>
  <c r="AK188" i="2"/>
  <c r="AL148" i="2"/>
  <c r="P205" i="2"/>
  <c r="Z146" i="2"/>
  <c r="AA146" i="2" s="1"/>
  <c r="AB146" i="2" s="1"/>
  <c r="AC146" i="2" s="1"/>
  <c r="AD146" i="2" s="1"/>
  <c r="AE146" i="2" s="1"/>
  <c r="AF146" i="2" s="1"/>
  <c r="AG146" i="2" s="1"/>
  <c r="AH146" i="2" s="1"/>
  <c r="AI146" i="2" s="1"/>
  <c r="P165" i="2"/>
  <c r="AO181" i="2"/>
  <c r="AP141" i="2"/>
  <c r="AA142" i="2"/>
  <c r="Z182" i="2"/>
  <c r="AA177" i="2"/>
  <c r="AB137" i="2"/>
  <c r="AE156" i="2"/>
  <c r="AD196" i="2"/>
  <c r="Z138" i="2"/>
  <c r="Y178" i="2"/>
  <c r="AA155" i="2"/>
  <c r="Z195" i="2"/>
  <c r="V153" i="2"/>
  <c r="U193" i="2"/>
  <c r="AF152" i="2"/>
  <c r="AE192" i="2"/>
  <c r="AT146" i="2"/>
  <c r="AS186" i="2"/>
  <c r="GW186" i="2" s="1"/>
  <c r="AN151" i="2"/>
  <c r="AM191" i="2"/>
  <c r="X144" i="2"/>
  <c r="W184" i="2"/>
  <c r="AL161" i="2"/>
  <c r="AK201" i="2"/>
  <c r="Q165" i="2"/>
  <c r="R163" i="2"/>
  <c r="Q203" i="2"/>
  <c r="AQ147" i="2"/>
  <c r="AP187" i="2"/>
  <c r="R86" i="9" l="1"/>
  <c r="R84" i="9"/>
  <c r="R60" i="9"/>
  <c r="R53" i="9" s="1"/>
  <c r="S54" i="9"/>
  <c r="S52" i="9"/>
  <c r="Q61" i="9"/>
  <c r="Q85" i="9"/>
  <c r="P209" i="2"/>
  <c r="T50" i="9"/>
  <c r="GW180" i="2"/>
  <c r="GU193" i="2"/>
  <c r="M244" i="2"/>
  <c r="M262" i="2" s="1"/>
  <c r="O245" i="2"/>
  <c r="O263" i="2" s="1"/>
  <c r="M220" i="2"/>
  <c r="O219" i="2"/>
  <c r="O212" i="2" s="1"/>
  <c r="O243" i="2"/>
  <c r="O261" i="2" s="1"/>
  <c r="AE143" i="2"/>
  <c r="AD183" i="2"/>
  <c r="AS150" i="2"/>
  <c r="AR190" i="2"/>
  <c r="AL179" i="2"/>
  <c r="AM139" i="2"/>
  <c r="AM154" i="2"/>
  <c r="AL194" i="2"/>
  <c r="P213" i="2"/>
  <c r="P245" i="2" s="1"/>
  <c r="P263" i="2" s="1"/>
  <c r="P211" i="2"/>
  <c r="AT180" i="2"/>
  <c r="AU140" i="2"/>
  <c r="V200" i="2"/>
  <c r="W160" i="2"/>
  <c r="V157" i="2"/>
  <c r="U197" i="2"/>
  <c r="GU197" i="2" s="1"/>
  <c r="AN189" i="2"/>
  <c r="AO149" i="2"/>
  <c r="AA185" i="2"/>
  <c r="AB145" i="2"/>
  <c r="AJ202" i="2"/>
  <c r="AK162" i="2"/>
  <c r="V158" i="2"/>
  <c r="U198" i="2"/>
  <c r="GU198" i="2" s="1"/>
  <c r="Z199" i="2"/>
  <c r="AA159" i="2"/>
  <c r="AM148" i="2"/>
  <c r="AL188" i="2"/>
  <c r="AP181" i="2"/>
  <c r="AQ141" i="2"/>
  <c r="AB142" i="2"/>
  <c r="AA182" i="2"/>
  <c r="AB177" i="2"/>
  <c r="AC137" i="2"/>
  <c r="AF156" i="2"/>
  <c r="AE196" i="2"/>
  <c r="AA138" i="2"/>
  <c r="Z178" i="2"/>
  <c r="AB155" i="2"/>
  <c r="AA195" i="2"/>
  <c r="W153" i="2"/>
  <c r="V193" i="2"/>
  <c r="AG152" i="2"/>
  <c r="AF192" i="2"/>
  <c r="AU146" i="2"/>
  <c r="AT186" i="2"/>
  <c r="AO151" i="2"/>
  <c r="AN191" i="2"/>
  <c r="Y144" i="2"/>
  <c r="X184" i="2"/>
  <c r="AM161" i="2"/>
  <c r="AL201" i="2"/>
  <c r="R165" i="2"/>
  <c r="S163" i="2"/>
  <c r="R203" i="2"/>
  <c r="Q205" i="2"/>
  <c r="AR147" i="2"/>
  <c r="AQ187" i="2"/>
  <c r="AJ146" i="2"/>
  <c r="AK146" i="2" s="1"/>
  <c r="S86" i="9" l="1"/>
  <c r="R61" i="9"/>
  <c r="S60" i="9"/>
  <c r="S53" i="9" s="1"/>
  <c r="S84" i="9"/>
  <c r="T54" i="9"/>
  <c r="T52" i="9"/>
  <c r="R85" i="9"/>
  <c r="Q209" i="2"/>
  <c r="U50" i="9"/>
  <c r="N244" i="2"/>
  <c r="N262" i="2" s="1"/>
  <c r="N220" i="2"/>
  <c r="P219" i="2"/>
  <c r="P212" i="2" s="1"/>
  <c r="P243" i="2"/>
  <c r="P261" i="2" s="1"/>
  <c r="AE183" i="2"/>
  <c r="AF143" i="2"/>
  <c r="AT150" i="2"/>
  <c r="AS190" i="2"/>
  <c r="GW190" i="2" s="1"/>
  <c r="AN139" i="2"/>
  <c r="AM179" i="2"/>
  <c r="AN154" i="2"/>
  <c r="AM194" i="2"/>
  <c r="Q213" i="2"/>
  <c r="Q211" i="2"/>
  <c r="AU180" i="2"/>
  <c r="AV140" i="2"/>
  <c r="X160" i="2"/>
  <c r="W200" i="2"/>
  <c r="V197" i="2"/>
  <c r="W157" i="2"/>
  <c r="AP149" i="2"/>
  <c r="AO189" i="2"/>
  <c r="AC145" i="2"/>
  <c r="AB185" i="2"/>
  <c r="AL162" i="2"/>
  <c r="AK202" i="2"/>
  <c r="V198" i="2"/>
  <c r="W158" i="2"/>
  <c r="AA199" i="2"/>
  <c r="AB159" i="2"/>
  <c r="AM188" i="2"/>
  <c r="AN148" i="2"/>
  <c r="AL146" i="2"/>
  <c r="AQ181" i="2"/>
  <c r="AR141" i="2"/>
  <c r="AC142" i="2"/>
  <c r="AB182" i="2"/>
  <c r="AC177" i="2"/>
  <c r="AD137" i="2"/>
  <c r="AG156" i="2"/>
  <c r="AF196" i="2"/>
  <c r="AB138" i="2"/>
  <c r="AA178" i="2"/>
  <c r="AC155" i="2"/>
  <c r="AB195" i="2"/>
  <c r="X153" i="2"/>
  <c r="W193" i="2"/>
  <c r="AH152" i="2"/>
  <c r="AG192" i="2"/>
  <c r="GV192" i="2" s="1"/>
  <c r="AV146" i="2"/>
  <c r="AU186" i="2"/>
  <c r="AP151" i="2"/>
  <c r="AO191" i="2"/>
  <c r="Z144" i="2"/>
  <c r="Y184" i="2"/>
  <c r="AN161" i="2"/>
  <c r="AM201" i="2"/>
  <c r="S165" i="2"/>
  <c r="T163" i="2"/>
  <c r="S203" i="2"/>
  <c r="AS147" i="2"/>
  <c r="AR187" i="2"/>
  <c r="R205" i="2"/>
  <c r="T86" i="9" l="1"/>
  <c r="T60" i="9"/>
  <c r="T53" i="9" s="1"/>
  <c r="T84" i="9"/>
  <c r="U54" i="9"/>
  <c r="U52" i="9"/>
  <c r="R209" i="2"/>
  <c r="V50" i="9"/>
  <c r="Q245" i="2"/>
  <c r="Q263" i="2" s="1"/>
  <c r="O244" i="2"/>
  <c r="O262" i="2" s="1"/>
  <c r="O220" i="2"/>
  <c r="Q219" i="2"/>
  <c r="Q212" i="2" s="1"/>
  <c r="Q243" i="2"/>
  <c r="Q261" i="2" s="1"/>
  <c r="AF183" i="2"/>
  <c r="AG143" i="2"/>
  <c r="AT190" i="2"/>
  <c r="AU150" i="2"/>
  <c r="AN179" i="2"/>
  <c r="AO139" i="2"/>
  <c r="AO154" i="2"/>
  <c r="AN194" i="2"/>
  <c r="R213" i="2"/>
  <c r="R245" i="2" s="1"/>
  <c r="R263" i="2" s="1"/>
  <c r="R211" i="2"/>
  <c r="AW140" i="2"/>
  <c r="AV180" i="2"/>
  <c r="Y160" i="2"/>
  <c r="X200" i="2"/>
  <c r="X157" i="2"/>
  <c r="W197" i="2"/>
  <c r="AQ149" i="2"/>
  <c r="AP189" i="2"/>
  <c r="AC185" i="2"/>
  <c r="AD145" i="2"/>
  <c r="AM162" i="2"/>
  <c r="AL202" i="2"/>
  <c r="W198" i="2"/>
  <c r="X158" i="2"/>
  <c r="AB199" i="2"/>
  <c r="AC159" i="2"/>
  <c r="AN188" i="2"/>
  <c r="AO148" i="2"/>
  <c r="S205" i="2"/>
  <c r="AR181" i="2"/>
  <c r="AS141" i="2"/>
  <c r="AD142" i="2"/>
  <c r="AC182" i="2"/>
  <c r="AD177" i="2"/>
  <c r="AE137" i="2"/>
  <c r="AH156" i="2"/>
  <c r="AG196" i="2"/>
  <c r="GV196" i="2" s="1"/>
  <c r="AC138" i="2"/>
  <c r="AB178" i="2"/>
  <c r="AD155" i="2"/>
  <c r="AC195" i="2"/>
  <c r="Y153" i="2"/>
  <c r="X193" i="2"/>
  <c r="AI152" i="2"/>
  <c r="AH192" i="2"/>
  <c r="AW146" i="2"/>
  <c r="AV186" i="2"/>
  <c r="AQ151" i="2"/>
  <c r="AP191" i="2"/>
  <c r="AA144" i="2"/>
  <c r="Z184" i="2"/>
  <c r="AO161" i="2"/>
  <c r="AN201" i="2"/>
  <c r="T165" i="2"/>
  <c r="U163" i="2"/>
  <c r="T203" i="2"/>
  <c r="AT147" i="2"/>
  <c r="AS187" i="2"/>
  <c r="GW187" i="2" s="1"/>
  <c r="U84" i="9" l="1"/>
  <c r="U60" i="9"/>
  <c r="U53" i="9" s="1"/>
  <c r="S61" i="9"/>
  <c r="T61" i="9" s="1"/>
  <c r="S85" i="9"/>
  <c r="V54" i="9"/>
  <c r="V52" i="9"/>
  <c r="T85" i="9"/>
  <c r="U86" i="9"/>
  <c r="S209" i="2"/>
  <c r="W50" i="9"/>
  <c r="P244" i="2"/>
  <c r="P262" i="2" s="1"/>
  <c r="P220" i="2"/>
  <c r="R219" i="2"/>
  <c r="R212" i="2" s="1"/>
  <c r="R243" i="2"/>
  <c r="R261" i="2" s="1"/>
  <c r="AG183" i="2"/>
  <c r="GV183" i="2" s="1"/>
  <c r="AH143" i="2"/>
  <c r="AU190" i="2"/>
  <c r="AV150" i="2"/>
  <c r="AP139" i="2"/>
  <c r="AO179" i="2"/>
  <c r="AO194" i="2"/>
  <c r="AP154" i="2"/>
  <c r="S213" i="2"/>
  <c r="S211" i="2"/>
  <c r="AW180" i="2"/>
  <c r="AX140" i="2"/>
  <c r="Z160" i="2"/>
  <c r="Y200" i="2"/>
  <c r="X197" i="2"/>
  <c r="Y157" i="2"/>
  <c r="AR149" i="2"/>
  <c r="AQ189" i="2"/>
  <c r="AD185" i="2"/>
  <c r="AE145" i="2"/>
  <c r="AN162" i="2"/>
  <c r="AM202" i="2"/>
  <c r="X198" i="2"/>
  <c r="Y158" i="2"/>
  <c r="AD159" i="2"/>
  <c r="AC199" i="2"/>
  <c r="AP148" i="2"/>
  <c r="AO188" i="2"/>
  <c r="AS181" i="2"/>
  <c r="AT141" i="2"/>
  <c r="AE142" i="2"/>
  <c r="AD182" i="2"/>
  <c r="AE177" i="2"/>
  <c r="AF137" i="2"/>
  <c r="AI156" i="2"/>
  <c r="AH196" i="2"/>
  <c r="AD138" i="2"/>
  <c r="AC178" i="2"/>
  <c r="AE155" i="2"/>
  <c r="AD195" i="2"/>
  <c r="Z153" i="2"/>
  <c r="Y193" i="2"/>
  <c r="AJ152" i="2"/>
  <c r="AI192" i="2"/>
  <c r="AX146" i="2"/>
  <c r="AW186" i="2"/>
  <c r="AR151" i="2"/>
  <c r="AQ191" i="2"/>
  <c r="AB144" i="2"/>
  <c r="AA184" i="2"/>
  <c r="AP161" i="2"/>
  <c r="AO201" i="2"/>
  <c r="U165" i="2"/>
  <c r="V163" i="2"/>
  <c r="U203" i="2"/>
  <c r="T205" i="2"/>
  <c r="AU147" i="2"/>
  <c r="AT187" i="2"/>
  <c r="U61" i="9" l="1"/>
  <c r="V86" i="9"/>
  <c r="V60" i="9"/>
  <c r="V53" i="9" s="1"/>
  <c r="V84" i="9"/>
  <c r="W54" i="9"/>
  <c r="W52" i="9"/>
  <c r="U85" i="9"/>
  <c r="T209" i="2"/>
  <c r="X50" i="9"/>
  <c r="GW181" i="2"/>
  <c r="S245" i="2"/>
  <c r="S263" i="2" s="1"/>
  <c r="Q244" i="2"/>
  <c r="Q262" i="2" s="1"/>
  <c r="Q220" i="2"/>
  <c r="S219" i="2"/>
  <c r="S212" i="2" s="1"/>
  <c r="S243" i="2"/>
  <c r="S261" i="2" s="1"/>
  <c r="AQ154" i="2"/>
  <c r="AP194" i="2"/>
  <c r="AI143" i="2"/>
  <c r="AH183" i="2"/>
  <c r="AV190" i="2"/>
  <c r="AW150" i="2"/>
  <c r="AP179" i="2"/>
  <c r="AQ139" i="2"/>
  <c r="T213" i="2"/>
  <c r="T211" i="2"/>
  <c r="AY140" i="2"/>
  <c r="AX180" i="2"/>
  <c r="AA160" i="2"/>
  <c r="Z200" i="2"/>
  <c r="Z157" i="2"/>
  <c r="Y197" i="2"/>
  <c r="AR189" i="2"/>
  <c r="AS149" i="2"/>
  <c r="AF145" i="2"/>
  <c r="AE185" i="2"/>
  <c r="AO162" i="2"/>
  <c r="AN202" i="2"/>
  <c r="Y198" i="2"/>
  <c r="Z158" i="2"/>
  <c r="AD199" i="2"/>
  <c r="AE159" i="2"/>
  <c r="AP188" i="2"/>
  <c r="AQ148" i="2"/>
  <c r="U205" i="2"/>
  <c r="GU203" i="2"/>
  <c r="AT181" i="2"/>
  <c r="AU141" i="2"/>
  <c r="AF142" i="2"/>
  <c r="AE182" i="2"/>
  <c r="AF177" i="2"/>
  <c r="AG137" i="2"/>
  <c r="AJ156" i="2"/>
  <c r="AI196" i="2"/>
  <c r="AE138" i="2"/>
  <c r="AD178" i="2"/>
  <c r="AF155" i="2"/>
  <c r="AE195" i="2"/>
  <c r="AA153" i="2"/>
  <c r="Z193" i="2"/>
  <c r="AK152" i="2"/>
  <c r="AJ192" i="2"/>
  <c r="AY146" i="2"/>
  <c r="AX186" i="2"/>
  <c r="AS151" i="2"/>
  <c r="AR191" i="2"/>
  <c r="AC144" i="2"/>
  <c r="AB184" i="2"/>
  <c r="AQ161" i="2"/>
  <c r="AP201" i="2"/>
  <c r="V165" i="2"/>
  <c r="W163" i="2"/>
  <c r="V203" i="2"/>
  <c r="AV147" i="2"/>
  <c r="AU187" i="2"/>
  <c r="W86" i="9" l="1"/>
  <c r="W60" i="9"/>
  <c r="W53" i="9" s="1"/>
  <c r="W84" i="9"/>
  <c r="X54" i="9"/>
  <c r="X52" i="9"/>
  <c r="V61" i="9"/>
  <c r="V85" i="9"/>
  <c r="U209" i="2"/>
  <c r="GU209" i="2" s="1"/>
  <c r="Y50" i="9"/>
  <c r="T245" i="2"/>
  <c r="T263" i="2" s="1"/>
  <c r="R244" i="2"/>
  <c r="R262" i="2" s="1"/>
  <c r="R220" i="2"/>
  <c r="S220" i="2" s="1"/>
  <c r="S244" i="2"/>
  <c r="S262" i="2" s="1"/>
  <c r="T219" i="2"/>
  <c r="T212" i="2" s="1"/>
  <c r="AQ194" i="2"/>
  <c r="AR154" i="2"/>
  <c r="T243" i="2"/>
  <c r="T261" i="2" s="1"/>
  <c r="AI183" i="2"/>
  <c r="AJ143" i="2"/>
  <c r="AX150" i="2"/>
  <c r="AW190" i="2"/>
  <c r="AR139" i="2"/>
  <c r="AQ179" i="2"/>
  <c r="U213" i="2"/>
  <c r="U245" i="2" s="1"/>
  <c r="U263" i="2" s="1"/>
  <c r="U211" i="2"/>
  <c r="AZ140" i="2"/>
  <c r="AY180" i="2"/>
  <c r="AB160" i="2"/>
  <c r="AA200" i="2"/>
  <c r="Z197" i="2"/>
  <c r="AA157" i="2"/>
  <c r="AS189" i="2"/>
  <c r="GW189" i="2" s="1"/>
  <c r="AT149" i="2"/>
  <c r="AG145" i="2"/>
  <c r="AF185" i="2"/>
  <c r="AO202" i="2"/>
  <c r="AP162" i="2"/>
  <c r="Z198" i="2"/>
  <c r="AA158" i="2"/>
  <c r="AE199" i="2"/>
  <c r="AF159" i="2"/>
  <c r="AQ188" i="2"/>
  <c r="AR148" i="2"/>
  <c r="GU205" i="2"/>
  <c r="AU181" i="2"/>
  <c r="AV141" i="2"/>
  <c r="AG142" i="2"/>
  <c r="AF182" i="2"/>
  <c r="AG177" i="2"/>
  <c r="GV177" i="2" s="1"/>
  <c r="AH137" i="2"/>
  <c r="AK156" i="2"/>
  <c r="AJ196" i="2"/>
  <c r="AF138" i="2"/>
  <c r="AE178" i="2"/>
  <c r="AG155" i="2"/>
  <c r="AF195" i="2"/>
  <c r="AB153" i="2"/>
  <c r="AA193" i="2"/>
  <c r="AL152" i="2"/>
  <c r="AK192" i="2"/>
  <c r="AZ146" i="2"/>
  <c r="AY186" i="2"/>
  <c r="AT151" i="2"/>
  <c r="AS191" i="2"/>
  <c r="GW191" i="2" s="1"/>
  <c r="AD144" i="2"/>
  <c r="AC184" i="2"/>
  <c r="AR161" i="2"/>
  <c r="AQ201" i="2"/>
  <c r="W165" i="2"/>
  <c r="X163" i="2"/>
  <c r="W203" i="2"/>
  <c r="V205" i="2"/>
  <c r="AW147" i="2"/>
  <c r="AV187" i="2"/>
  <c r="GU263" i="2" l="1"/>
  <c r="W61" i="9"/>
  <c r="W85" i="9"/>
  <c r="X84" i="9"/>
  <c r="X60" i="9"/>
  <c r="X53" i="9" s="1"/>
  <c r="Y54" i="9"/>
  <c r="Y52" i="9"/>
  <c r="X86" i="9"/>
  <c r="GY50" i="9"/>
  <c r="V209" i="2"/>
  <c r="Z50" i="9"/>
  <c r="GU245" i="2"/>
  <c r="U219" i="2"/>
  <c r="U212" i="2" s="1"/>
  <c r="AS154" i="2"/>
  <c r="AR194" i="2"/>
  <c r="U243" i="2"/>
  <c r="U261" i="2" s="1"/>
  <c r="AK143" i="2"/>
  <c r="AJ183" i="2"/>
  <c r="AY150" i="2"/>
  <c r="AX190" i="2"/>
  <c r="AR179" i="2"/>
  <c r="AS139" i="2"/>
  <c r="GU213" i="2"/>
  <c r="V213" i="2"/>
  <c r="V211" i="2"/>
  <c r="GU211" i="2"/>
  <c r="AZ180" i="2"/>
  <c r="BA140" i="2"/>
  <c r="AC160" i="2"/>
  <c r="AB200" i="2"/>
  <c r="AA197" i="2"/>
  <c r="AB157" i="2"/>
  <c r="AT189" i="2"/>
  <c r="AU149" i="2"/>
  <c r="AG185" i="2"/>
  <c r="GV185" i="2" s="1"/>
  <c r="AH145" i="2"/>
  <c r="AP202" i="2"/>
  <c r="AQ162" i="2"/>
  <c r="AB158" i="2"/>
  <c r="AA198" i="2"/>
  <c r="AF199" i="2"/>
  <c r="AG159" i="2"/>
  <c r="AR188" i="2"/>
  <c r="AS148" i="2"/>
  <c r="W205" i="2"/>
  <c r="AV181" i="2"/>
  <c r="AW141" i="2"/>
  <c r="AH142" i="2"/>
  <c r="AG182" i="2"/>
  <c r="AH177" i="2"/>
  <c r="AI137" i="2"/>
  <c r="AL156" i="2"/>
  <c r="AK196" i="2"/>
  <c r="AG138" i="2"/>
  <c r="AF178" i="2"/>
  <c r="AH155" i="2"/>
  <c r="AG195" i="2"/>
  <c r="GV195" i="2" s="1"/>
  <c r="AC153" i="2"/>
  <c r="AB193" i="2"/>
  <c r="AM152" i="2"/>
  <c r="AL192" i="2"/>
  <c r="BA146" i="2"/>
  <c r="AZ186" i="2"/>
  <c r="AU151" i="2"/>
  <c r="AT191" i="2"/>
  <c r="AE144" i="2"/>
  <c r="AD184" i="2"/>
  <c r="AS161" i="2"/>
  <c r="AR201" i="2"/>
  <c r="X165" i="2"/>
  <c r="Y163" i="2"/>
  <c r="X203" i="2"/>
  <c r="AX147" i="2"/>
  <c r="AW187" i="2"/>
  <c r="GU261" i="2" l="1"/>
  <c r="GY54" i="9"/>
  <c r="Y86" i="9"/>
  <c r="GY52" i="9"/>
  <c r="Y60" i="9"/>
  <c r="Y53" i="9" s="1"/>
  <c r="Y84" i="9"/>
  <c r="Z54" i="9"/>
  <c r="Z52" i="9"/>
  <c r="X61" i="9"/>
  <c r="X85" i="9"/>
  <c r="W209" i="2"/>
  <c r="AA50" i="9"/>
  <c r="GV182" i="2"/>
  <c r="V245" i="2"/>
  <c r="V263" i="2" s="1"/>
  <c r="T244" i="2"/>
  <c r="T262" i="2" s="1"/>
  <c r="T220" i="2"/>
  <c r="GU219" i="2"/>
  <c r="V219" i="2"/>
  <c r="V212" i="2" s="1"/>
  <c r="AT154" i="2"/>
  <c r="AS194" i="2"/>
  <c r="GW194" i="2" s="1"/>
  <c r="AZ150" i="2"/>
  <c r="AY190" i="2"/>
  <c r="GU243" i="2"/>
  <c r="V243" i="2"/>
  <c r="V261" i="2" s="1"/>
  <c r="AK183" i="2"/>
  <c r="AL143" i="2"/>
  <c r="AT139" i="2"/>
  <c r="AS179" i="2"/>
  <c r="GW179" i="2" s="1"/>
  <c r="W213" i="2"/>
  <c r="W211" i="2"/>
  <c r="BA180" i="2"/>
  <c r="BB140" i="2"/>
  <c r="AC200" i="2"/>
  <c r="AD160" i="2"/>
  <c r="AB197" i="2"/>
  <c r="AC157" i="2"/>
  <c r="AU189" i="2"/>
  <c r="AV149" i="2"/>
  <c r="AH185" i="2"/>
  <c r="AI145" i="2"/>
  <c r="AR162" i="2"/>
  <c r="AQ202" i="2"/>
  <c r="AB198" i="2"/>
  <c r="AC158" i="2"/>
  <c r="AH159" i="2"/>
  <c r="AG199" i="2"/>
  <c r="GV199" i="2" s="1"/>
  <c r="AT148" i="2"/>
  <c r="AS188" i="2"/>
  <c r="GW188" i="2" s="1"/>
  <c r="AW181" i="2"/>
  <c r="AX141" i="2"/>
  <c r="AI142" i="2"/>
  <c r="AH182" i="2"/>
  <c r="AI177" i="2"/>
  <c r="AJ137" i="2"/>
  <c r="AM156" i="2"/>
  <c r="AL196" i="2"/>
  <c r="AH138" i="2"/>
  <c r="AG178" i="2"/>
  <c r="GV178" i="2" s="1"/>
  <c r="AI155" i="2"/>
  <c r="AH195" i="2"/>
  <c r="AD153" i="2"/>
  <c r="AC193" i="2"/>
  <c r="AN152" i="2"/>
  <c r="AM192" i="2"/>
  <c r="BB146" i="2"/>
  <c r="BA186" i="2"/>
  <c r="AV151" i="2"/>
  <c r="AU191" i="2"/>
  <c r="AF144" i="2"/>
  <c r="AE184" i="2"/>
  <c r="AT161" i="2"/>
  <c r="AS201" i="2"/>
  <c r="GW201" i="2" s="1"/>
  <c r="Y165" i="2"/>
  <c r="Z163" i="2"/>
  <c r="Y203" i="2"/>
  <c r="X205" i="2"/>
  <c r="AY147" i="2"/>
  <c r="AX187" i="2"/>
  <c r="GY84" i="9" l="1"/>
  <c r="GY86" i="9"/>
  <c r="GY60" i="9"/>
  <c r="Y61" i="9"/>
  <c r="Z86" i="9"/>
  <c r="Z60" i="9"/>
  <c r="Z53" i="9" s="1"/>
  <c r="Z84" i="9"/>
  <c r="AA54" i="9"/>
  <c r="AA52" i="9"/>
  <c r="Y85" i="9"/>
  <c r="GY53" i="9"/>
  <c r="X209" i="2"/>
  <c r="AB50" i="9"/>
  <c r="U220" i="2"/>
  <c r="W245" i="2"/>
  <c r="W263" i="2" s="1"/>
  <c r="GU212" i="2"/>
  <c r="GU220" i="2" s="1"/>
  <c r="U244" i="2"/>
  <c r="U262" i="2" s="1"/>
  <c r="W219" i="2"/>
  <c r="W212" i="2" s="1"/>
  <c r="AT194" i="2"/>
  <c r="AU154" i="2"/>
  <c r="BA150" i="2"/>
  <c r="AZ190" i="2"/>
  <c r="AL183" i="2"/>
  <c r="AM143" i="2"/>
  <c r="W243" i="2"/>
  <c r="W261" i="2" s="1"/>
  <c r="AU139" i="2"/>
  <c r="AT179" i="2"/>
  <c r="X213" i="2"/>
  <c r="X211" i="2"/>
  <c r="BC140" i="2"/>
  <c r="BB180" i="2"/>
  <c r="AE160" i="2"/>
  <c r="AD200" i="2"/>
  <c r="AC197" i="2"/>
  <c r="AD157" i="2"/>
  <c r="AW149" i="2"/>
  <c r="AV189" i="2"/>
  <c r="AI185" i="2"/>
  <c r="AJ145" i="2"/>
  <c r="AS162" i="2"/>
  <c r="AR202" i="2"/>
  <c r="AD158" i="2"/>
  <c r="AC198" i="2"/>
  <c r="AH199" i="2"/>
  <c r="AI159" i="2"/>
  <c r="AT188" i="2"/>
  <c r="AU148" i="2"/>
  <c r="Y205" i="2"/>
  <c r="AX181" i="2"/>
  <c r="AY141" i="2"/>
  <c r="AJ142" i="2"/>
  <c r="AI182" i="2"/>
  <c r="AJ177" i="2"/>
  <c r="AK137" i="2"/>
  <c r="AN156" i="2"/>
  <c r="AM196" i="2"/>
  <c r="AI138" i="2"/>
  <c r="AH178" i="2"/>
  <c r="AJ155" i="2"/>
  <c r="AI195" i="2"/>
  <c r="AE153" i="2"/>
  <c r="AD193" i="2"/>
  <c r="AO152" i="2"/>
  <c r="AN192" i="2"/>
  <c r="BC146" i="2"/>
  <c r="BB186" i="2"/>
  <c r="AW151" i="2"/>
  <c r="AV191" i="2"/>
  <c r="AG144" i="2"/>
  <c r="AF184" i="2"/>
  <c r="AU161" i="2"/>
  <c r="AT201" i="2"/>
  <c r="Z165" i="2"/>
  <c r="AA163" i="2"/>
  <c r="Z203" i="2"/>
  <c r="AZ147" i="2"/>
  <c r="AY187" i="2"/>
  <c r="GU262" i="2" l="1"/>
  <c r="GY61" i="9"/>
  <c r="Z61" i="9"/>
  <c r="Z85" i="9"/>
  <c r="AA60" i="9"/>
  <c r="AA53" i="9" s="1"/>
  <c r="AA84" i="9"/>
  <c r="GY85" i="9"/>
  <c r="AB54" i="9"/>
  <c r="AB52" i="9"/>
  <c r="AA86" i="9"/>
  <c r="Y209" i="2"/>
  <c r="AC50" i="9"/>
  <c r="GU244" i="2"/>
  <c r="X245" i="2"/>
  <c r="X263" i="2" s="1"/>
  <c r="V244" i="2"/>
  <c r="V262" i="2" s="1"/>
  <c r="V220" i="2"/>
  <c r="X219" i="2"/>
  <c r="X212" i="2" s="1"/>
  <c r="AV154" i="2"/>
  <c r="AU194" i="2"/>
  <c r="BB150" i="2"/>
  <c r="BA190" i="2"/>
  <c r="AN143" i="2"/>
  <c r="AM183" i="2"/>
  <c r="X243" i="2"/>
  <c r="X261" i="2" s="1"/>
  <c r="AU179" i="2"/>
  <c r="AV139" i="2"/>
  <c r="Y213" i="2"/>
  <c r="Y245" i="2" s="1"/>
  <c r="Y263" i="2" s="1"/>
  <c r="Y211" i="2"/>
  <c r="BD140" i="2"/>
  <c r="BC180" i="2"/>
  <c r="AE200" i="2"/>
  <c r="AF160" i="2"/>
  <c r="AD197" i="2"/>
  <c r="AE157" i="2"/>
  <c r="AX149" i="2"/>
  <c r="AW189" i="2"/>
  <c r="AJ185" i="2"/>
  <c r="AK145" i="2"/>
  <c r="AS202" i="2"/>
  <c r="GW202" i="2" s="1"/>
  <c r="AT162" i="2"/>
  <c r="AD198" i="2"/>
  <c r="AE158" i="2"/>
  <c r="AI199" i="2"/>
  <c r="AJ159" i="2"/>
  <c r="AU188" i="2"/>
  <c r="AV148" i="2"/>
  <c r="AY181" i="2"/>
  <c r="AZ141" i="2"/>
  <c r="AK142" i="2"/>
  <c r="AJ182" i="2"/>
  <c r="AK177" i="2"/>
  <c r="AL137" i="2"/>
  <c r="AO156" i="2"/>
  <c r="AN196" i="2"/>
  <c r="AJ138" i="2"/>
  <c r="AI178" i="2"/>
  <c r="AK155" i="2"/>
  <c r="AJ195" i="2"/>
  <c r="AF153" i="2"/>
  <c r="AE193" i="2"/>
  <c r="AP152" i="2"/>
  <c r="AO192" i="2"/>
  <c r="BD146" i="2"/>
  <c r="BC186" i="2"/>
  <c r="AX151" i="2"/>
  <c r="AW191" i="2"/>
  <c r="AH144" i="2"/>
  <c r="AG184" i="2"/>
  <c r="AV161" i="2"/>
  <c r="AU201" i="2"/>
  <c r="AA165" i="2"/>
  <c r="AB163" i="2"/>
  <c r="AA203" i="2"/>
  <c r="Z205" i="2"/>
  <c r="BA147" i="2"/>
  <c r="AZ187" i="2"/>
  <c r="AB60" i="9" l="1"/>
  <c r="AB53" i="9" s="1"/>
  <c r="AB84" i="9"/>
  <c r="AC54" i="9"/>
  <c r="AC52" i="9"/>
  <c r="AA61" i="9"/>
  <c r="AA85" i="9"/>
  <c r="AB86" i="9"/>
  <c r="Z209" i="2"/>
  <c r="AD50" i="9"/>
  <c r="GV184" i="2"/>
  <c r="W244" i="2"/>
  <c r="W262" i="2" s="1"/>
  <c r="W220" i="2"/>
  <c r="Y219" i="2"/>
  <c r="Y212" i="2" s="1"/>
  <c r="AW154" i="2"/>
  <c r="AV194" i="2"/>
  <c r="BC150" i="2"/>
  <c r="BB190" i="2"/>
  <c r="AN183" i="2"/>
  <c r="AO143" i="2"/>
  <c r="Y243" i="2"/>
  <c r="Y261" i="2" s="1"/>
  <c r="AV179" i="2"/>
  <c r="AW139" i="2"/>
  <c r="Z213" i="2"/>
  <c r="Z211" i="2"/>
  <c r="BE140" i="2"/>
  <c r="BD180" i="2"/>
  <c r="AG160" i="2"/>
  <c r="AF200" i="2"/>
  <c r="AE197" i="2"/>
  <c r="AF157" i="2"/>
  <c r="AY149" i="2"/>
  <c r="AX189" i="2"/>
  <c r="AK185" i="2"/>
  <c r="AL145" i="2"/>
  <c r="AT202" i="2"/>
  <c r="AU162" i="2"/>
  <c r="AE198" i="2"/>
  <c r="AF158" i="2"/>
  <c r="AJ199" i="2"/>
  <c r="AK159" i="2"/>
  <c r="AV188" i="2"/>
  <c r="AW148" i="2"/>
  <c r="AA205" i="2"/>
  <c r="AZ181" i="2"/>
  <c r="BA141" i="2"/>
  <c r="AL142" i="2"/>
  <c r="AK182" i="2"/>
  <c r="AL177" i="2"/>
  <c r="AM137" i="2"/>
  <c r="AP156" i="2"/>
  <c r="AO196" i="2"/>
  <c r="AK138" i="2"/>
  <c r="AJ178" i="2"/>
  <c r="AL155" i="2"/>
  <c r="AK195" i="2"/>
  <c r="AG153" i="2"/>
  <c r="AF193" i="2"/>
  <c r="AQ152" i="2"/>
  <c r="AP192" i="2"/>
  <c r="BE146" i="2"/>
  <c r="BD186" i="2"/>
  <c r="AY151" i="2"/>
  <c r="AX191" i="2"/>
  <c r="AI144" i="2"/>
  <c r="AH184" i="2"/>
  <c r="AW161" i="2"/>
  <c r="AV201" i="2"/>
  <c r="AB165" i="2"/>
  <c r="AC163" i="2"/>
  <c r="AB203" i="2"/>
  <c r="BB147" i="2"/>
  <c r="BA187" i="2"/>
  <c r="AC86" i="9" l="1"/>
  <c r="AB61" i="9"/>
  <c r="AC60" i="9"/>
  <c r="AC53" i="9" s="1"/>
  <c r="AC84" i="9"/>
  <c r="AD54" i="9"/>
  <c r="AD52" i="9"/>
  <c r="AB85" i="9"/>
  <c r="AA209" i="2"/>
  <c r="AE50" i="9"/>
  <c r="Z245" i="2"/>
  <c r="Z263" i="2" s="1"/>
  <c r="X244" i="2"/>
  <c r="X262" i="2" s="1"/>
  <c r="X220" i="2"/>
  <c r="Z219" i="2"/>
  <c r="Z212" i="2" s="1"/>
  <c r="AX154" i="2"/>
  <c r="AW194" i="2"/>
  <c r="BD150" i="2"/>
  <c r="BC190" i="2"/>
  <c r="AP143" i="2"/>
  <c r="AO183" i="2"/>
  <c r="Z243" i="2"/>
  <c r="Z261" i="2" s="1"/>
  <c r="AX139" i="2"/>
  <c r="AW179" i="2"/>
  <c r="AA213" i="2"/>
  <c r="AA211" i="2"/>
  <c r="BF140" i="2"/>
  <c r="BE180" i="2"/>
  <c r="AG200" i="2"/>
  <c r="GV200" i="2" s="1"/>
  <c r="AH160" i="2"/>
  <c r="AF197" i="2"/>
  <c r="AG157" i="2"/>
  <c r="AY189" i="2"/>
  <c r="AZ149" i="2"/>
  <c r="AL185" i="2"/>
  <c r="AM145" i="2"/>
  <c r="AU202" i="2"/>
  <c r="AV162" i="2"/>
  <c r="AF198" i="2"/>
  <c r="AG158" i="2"/>
  <c r="AK199" i="2"/>
  <c r="AL159" i="2"/>
  <c r="AW188" i="2"/>
  <c r="AX148" i="2"/>
  <c r="BA181" i="2"/>
  <c r="BB141" i="2"/>
  <c r="AM142" i="2"/>
  <c r="AL182" i="2"/>
  <c r="AM177" i="2"/>
  <c r="AN137" i="2"/>
  <c r="AQ156" i="2"/>
  <c r="AP196" i="2"/>
  <c r="AL138" i="2"/>
  <c r="AK178" i="2"/>
  <c r="AM155" i="2"/>
  <c r="AL195" i="2"/>
  <c r="AH153" i="2"/>
  <c r="AG193" i="2"/>
  <c r="AR152" i="2"/>
  <c r="AQ192" i="2"/>
  <c r="BF146" i="2"/>
  <c r="BE186" i="2"/>
  <c r="GX186" i="2" s="1"/>
  <c r="AZ151" i="2"/>
  <c r="AY191" i="2"/>
  <c r="AJ144" i="2"/>
  <c r="AI184" i="2"/>
  <c r="AX161" i="2"/>
  <c r="AW201" i="2"/>
  <c r="AC165" i="2"/>
  <c r="AD163" i="2"/>
  <c r="AC203" i="2"/>
  <c r="AB205" i="2"/>
  <c r="BC147" i="2"/>
  <c r="BB187" i="2"/>
  <c r="AD86" i="9" l="1"/>
  <c r="AD60" i="9"/>
  <c r="AD53" i="9" s="1"/>
  <c r="AD84" i="9"/>
  <c r="AE54" i="9"/>
  <c r="AE52" i="9"/>
  <c r="AC61" i="9"/>
  <c r="AC85" i="9"/>
  <c r="AB209" i="2"/>
  <c r="AF50" i="9"/>
  <c r="GX180" i="2"/>
  <c r="GV193" i="2"/>
  <c r="AA245" i="2"/>
  <c r="AA263" i="2" s="1"/>
  <c r="Y220" i="2"/>
  <c r="Y244" i="2"/>
  <c r="Y262" i="2" s="1"/>
  <c r="AA219" i="2"/>
  <c r="AA212" i="2" s="1"/>
  <c r="AY154" i="2"/>
  <c r="AX194" i="2"/>
  <c r="BE150" i="2"/>
  <c r="BD190" i="2"/>
  <c r="AP183" i="2"/>
  <c r="AQ143" i="2"/>
  <c r="AY139" i="2"/>
  <c r="AX179" i="2"/>
  <c r="AA243" i="2"/>
  <c r="AA261" i="2" s="1"/>
  <c r="AB213" i="2"/>
  <c r="AB245" i="2" s="1"/>
  <c r="AB263" i="2" s="1"/>
  <c r="AB211" i="2"/>
  <c r="BG140" i="2"/>
  <c r="BF180" i="2"/>
  <c r="AH200" i="2"/>
  <c r="AI160" i="2"/>
  <c r="AG197" i="2"/>
  <c r="GV197" i="2" s="1"/>
  <c r="AH157" i="2"/>
  <c r="BA149" i="2"/>
  <c r="AZ189" i="2"/>
  <c r="AM185" i="2"/>
  <c r="AN145" i="2"/>
  <c r="AW162" i="2"/>
  <c r="AV202" i="2"/>
  <c r="AG198" i="2"/>
  <c r="GV198" i="2" s="1"/>
  <c r="AH158" i="2"/>
  <c r="AL199" i="2"/>
  <c r="AM159" i="2"/>
  <c r="AY148" i="2"/>
  <c r="AX188" i="2"/>
  <c r="AC205" i="2"/>
  <c r="BB181" i="2"/>
  <c r="BC141" i="2"/>
  <c r="AN142" i="2"/>
  <c r="AM182" i="2"/>
  <c r="AN177" i="2"/>
  <c r="AO137" i="2"/>
  <c r="AR156" i="2"/>
  <c r="AQ196" i="2"/>
  <c r="AM138" i="2"/>
  <c r="AL178" i="2"/>
  <c r="AN155" i="2"/>
  <c r="AM195" i="2"/>
  <c r="AI153" i="2"/>
  <c r="AH193" i="2"/>
  <c r="AS152" i="2"/>
  <c r="AR192" i="2"/>
  <c r="BG146" i="2"/>
  <c r="BF186" i="2"/>
  <c r="BA151" i="2"/>
  <c r="AZ191" i="2"/>
  <c r="AK144" i="2"/>
  <c r="AJ184" i="2"/>
  <c r="AY161" i="2"/>
  <c r="AX201" i="2"/>
  <c r="AD165" i="2"/>
  <c r="AE163" i="2"/>
  <c r="AD203" i="2"/>
  <c r="BD147" i="2"/>
  <c r="BC187" i="2"/>
  <c r="AE86" i="9" l="1"/>
  <c r="AD61" i="9"/>
  <c r="AE60" i="9"/>
  <c r="AE53" i="9" s="1"/>
  <c r="AE84" i="9"/>
  <c r="AF54" i="9"/>
  <c r="AF52" i="9"/>
  <c r="AD85" i="9"/>
  <c r="AC209" i="2"/>
  <c r="AG50" i="9"/>
  <c r="Z244" i="2"/>
  <c r="Z262" i="2" s="1"/>
  <c r="Z220" i="2"/>
  <c r="AB219" i="2"/>
  <c r="AB212" i="2" s="1"/>
  <c r="BF150" i="2"/>
  <c r="BE190" i="2"/>
  <c r="GX190" i="2" s="1"/>
  <c r="AZ154" i="2"/>
  <c r="AY194" i="2"/>
  <c r="AQ183" i="2"/>
  <c r="AR143" i="2"/>
  <c r="AY179" i="2"/>
  <c r="AZ139" i="2"/>
  <c r="AB243" i="2"/>
  <c r="AB261" i="2" s="1"/>
  <c r="AC213" i="2"/>
  <c r="AC211" i="2"/>
  <c r="BH140" i="2"/>
  <c r="BG180" i="2"/>
  <c r="AJ160" i="2"/>
  <c r="AI200" i="2"/>
  <c r="AH197" i="2"/>
  <c r="AI157" i="2"/>
  <c r="BA189" i="2"/>
  <c r="BB149" i="2"/>
  <c r="AO145" i="2"/>
  <c r="AN185" i="2"/>
  <c r="AX162" i="2"/>
  <c r="AW202" i="2"/>
  <c r="AH198" i="2"/>
  <c r="AI158" i="2"/>
  <c r="AM199" i="2"/>
  <c r="AN159" i="2"/>
  <c r="AY188" i="2"/>
  <c r="AZ148" i="2"/>
  <c r="BC181" i="2"/>
  <c r="BD141" i="2"/>
  <c r="AO142" i="2"/>
  <c r="AN182" i="2"/>
  <c r="AO177" i="2"/>
  <c r="AP137" i="2"/>
  <c r="AS156" i="2"/>
  <c r="AR196" i="2"/>
  <c r="AN138" i="2"/>
  <c r="AM178" i="2"/>
  <c r="AO155" i="2"/>
  <c r="AN195" i="2"/>
  <c r="AJ153" i="2"/>
  <c r="AI193" i="2"/>
  <c r="AT152" i="2"/>
  <c r="AS192" i="2"/>
  <c r="GW192" i="2" s="1"/>
  <c r="BH146" i="2"/>
  <c r="BG186" i="2"/>
  <c r="BB151" i="2"/>
  <c r="BA191" i="2"/>
  <c r="AL144" i="2"/>
  <c r="AK184" i="2"/>
  <c r="AZ161" i="2"/>
  <c r="AY201" i="2"/>
  <c r="AE165" i="2"/>
  <c r="AF163" i="2"/>
  <c r="AE203" i="2"/>
  <c r="AD205" i="2"/>
  <c r="BE147" i="2"/>
  <c r="BD187" i="2"/>
  <c r="AE85" i="9" l="1"/>
  <c r="AF86" i="9"/>
  <c r="AF60" i="9"/>
  <c r="AF53" i="9" s="1"/>
  <c r="AF84" i="9"/>
  <c r="AG54" i="9"/>
  <c r="AG52" i="9"/>
  <c r="AE61" i="9"/>
  <c r="AD209" i="2"/>
  <c r="AH50" i="9"/>
  <c r="AC245" i="2"/>
  <c r="AC263" i="2" s="1"/>
  <c r="AA244" i="2"/>
  <c r="AA262" i="2" s="1"/>
  <c r="AA220" i="2"/>
  <c r="AC219" i="2"/>
  <c r="AC212" i="2" s="1"/>
  <c r="BF190" i="2"/>
  <c r="BG150" i="2"/>
  <c r="BA154" i="2"/>
  <c r="AZ194" i="2"/>
  <c r="AS143" i="2"/>
  <c r="AR183" i="2"/>
  <c r="BA139" i="2"/>
  <c r="AZ179" i="2"/>
  <c r="AC243" i="2"/>
  <c r="AC261" i="2" s="1"/>
  <c r="AD213" i="2"/>
  <c r="AD211" i="2"/>
  <c r="BH180" i="2"/>
  <c r="BI140" i="2"/>
  <c r="AK160" i="2"/>
  <c r="AJ200" i="2"/>
  <c r="AI197" i="2"/>
  <c r="AJ157" i="2"/>
  <c r="BB189" i="2"/>
  <c r="BC149" i="2"/>
  <c r="AO185" i="2"/>
  <c r="AP145" i="2"/>
  <c r="AX202" i="2"/>
  <c r="AY162" i="2"/>
  <c r="AI198" i="2"/>
  <c r="AJ158" i="2"/>
  <c r="AN199" i="2"/>
  <c r="AO159" i="2"/>
  <c r="BA148" i="2"/>
  <c r="AZ188" i="2"/>
  <c r="AE205" i="2"/>
  <c r="BD181" i="2"/>
  <c r="BE141" i="2"/>
  <c r="AP142" i="2"/>
  <c r="AO182" i="2"/>
  <c r="AP177" i="2"/>
  <c r="AQ137" i="2"/>
  <c r="AT156" i="2"/>
  <c r="AS196" i="2"/>
  <c r="GW196" i="2" s="1"/>
  <c r="AO138" i="2"/>
  <c r="AN178" i="2"/>
  <c r="AP155" i="2"/>
  <c r="AO195" i="2"/>
  <c r="AK153" i="2"/>
  <c r="AJ193" i="2"/>
  <c r="AU152" i="2"/>
  <c r="AT192" i="2"/>
  <c r="BI146" i="2"/>
  <c r="BH186" i="2"/>
  <c r="BC151" i="2"/>
  <c r="BB191" i="2"/>
  <c r="AM144" i="2"/>
  <c r="AL184" i="2"/>
  <c r="BA161" i="2"/>
  <c r="AZ201" i="2"/>
  <c r="AF165" i="2"/>
  <c r="AG163" i="2"/>
  <c r="AF203" i="2"/>
  <c r="BF147" i="2"/>
  <c r="BE187" i="2"/>
  <c r="GX187" i="2" s="1"/>
  <c r="AF61" i="9" l="1"/>
  <c r="AF85" i="9"/>
  <c r="AG84" i="9"/>
  <c r="AG60" i="9"/>
  <c r="AG53" i="9" s="1"/>
  <c r="AH54" i="9"/>
  <c r="AH52" i="9"/>
  <c r="AG86" i="9"/>
  <c r="AE209" i="2"/>
  <c r="AI50" i="9"/>
  <c r="AD245" i="2"/>
  <c r="AD263" i="2" s="1"/>
  <c r="BB154" i="2"/>
  <c r="BA194" i="2"/>
  <c r="AC244" i="2"/>
  <c r="AC262" i="2" s="1"/>
  <c r="AB244" i="2"/>
  <c r="AB262" i="2" s="1"/>
  <c r="AB220" i="2"/>
  <c r="BG190" i="2"/>
  <c r="BH150" i="2"/>
  <c r="AD219" i="2"/>
  <c r="AD212" i="2" s="1"/>
  <c r="AS183" i="2"/>
  <c r="GW183" i="2" s="1"/>
  <c r="AT143" i="2"/>
  <c r="BB139" i="2"/>
  <c r="BA179" i="2"/>
  <c r="AD243" i="2"/>
  <c r="AD261" i="2" s="1"/>
  <c r="AE213" i="2"/>
  <c r="AE245" i="2" s="1"/>
  <c r="AE263" i="2" s="1"/>
  <c r="AE211" i="2"/>
  <c r="BI180" i="2"/>
  <c r="BJ140" i="2"/>
  <c r="AL160" i="2"/>
  <c r="AK200" i="2"/>
  <c r="AJ197" i="2"/>
  <c r="AK157" i="2"/>
  <c r="BC189" i="2"/>
  <c r="BD149" i="2"/>
  <c r="AP185" i="2"/>
  <c r="AQ145" i="2"/>
  <c r="AY202" i="2"/>
  <c r="AZ162" i="2"/>
  <c r="AJ198" i="2"/>
  <c r="AK158" i="2"/>
  <c r="AP159" i="2"/>
  <c r="AO199" i="2"/>
  <c r="BB148" i="2"/>
  <c r="BA188" i="2"/>
  <c r="BE181" i="2"/>
  <c r="BF141" i="2"/>
  <c r="AQ142" i="2"/>
  <c r="AP182" i="2"/>
  <c r="AQ177" i="2"/>
  <c r="AR137" i="2"/>
  <c r="AU156" i="2"/>
  <c r="AT196" i="2"/>
  <c r="AP138" i="2"/>
  <c r="AO178" i="2"/>
  <c r="AQ155" i="2"/>
  <c r="AP195" i="2"/>
  <c r="AL153" i="2"/>
  <c r="AK193" i="2"/>
  <c r="AV152" i="2"/>
  <c r="AU192" i="2"/>
  <c r="BJ146" i="2"/>
  <c r="BI186" i="2"/>
  <c r="BD151" i="2"/>
  <c r="BC191" i="2"/>
  <c r="AN144" i="2"/>
  <c r="AM184" i="2"/>
  <c r="BB161" i="2"/>
  <c r="BA201" i="2"/>
  <c r="AG165" i="2"/>
  <c r="AH163" i="2"/>
  <c r="AG203" i="2"/>
  <c r="AF205" i="2"/>
  <c r="BG147" i="2"/>
  <c r="BF187" i="2"/>
  <c r="AH86" i="9" l="1"/>
  <c r="AH84" i="9"/>
  <c r="AH60" i="9"/>
  <c r="AH53" i="9" s="1"/>
  <c r="AI54" i="9"/>
  <c r="AI52" i="9"/>
  <c r="AG61" i="9"/>
  <c r="AG85" i="9"/>
  <c r="AF209" i="2"/>
  <c r="AJ50" i="9"/>
  <c r="GX181" i="2"/>
  <c r="AC220" i="2"/>
  <c r="BC154" i="2"/>
  <c r="BB194" i="2"/>
  <c r="BH190" i="2"/>
  <c r="BI150" i="2"/>
  <c r="AE219" i="2"/>
  <c r="AE212" i="2" s="1"/>
  <c r="AU143" i="2"/>
  <c r="AT183" i="2"/>
  <c r="BC139" i="2"/>
  <c r="BB179" i="2"/>
  <c r="AE243" i="2"/>
  <c r="AE261" i="2" s="1"/>
  <c r="AF213" i="2"/>
  <c r="AF211" i="2"/>
  <c r="BJ180" i="2"/>
  <c r="BK140" i="2"/>
  <c r="AL200" i="2"/>
  <c r="AM160" i="2"/>
  <c r="AK197" i="2"/>
  <c r="AL157" i="2"/>
  <c r="BD189" i="2"/>
  <c r="BE149" i="2"/>
  <c r="AQ185" i="2"/>
  <c r="AR145" i="2"/>
  <c r="AZ202" i="2"/>
  <c r="BA162" i="2"/>
  <c r="AK198" i="2"/>
  <c r="AL158" i="2"/>
  <c r="AP199" i="2"/>
  <c r="AQ159" i="2"/>
  <c r="BB188" i="2"/>
  <c r="BC148" i="2"/>
  <c r="AG205" i="2"/>
  <c r="GV203" i="2"/>
  <c r="BF181" i="2"/>
  <c r="BG141" i="2"/>
  <c r="AR142" i="2"/>
  <c r="AQ182" i="2"/>
  <c r="AR177" i="2"/>
  <c r="AS137" i="2"/>
  <c r="AV156" i="2"/>
  <c r="AU196" i="2"/>
  <c r="AQ138" i="2"/>
  <c r="AP178" i="2"/>
  <c r="AR155" i="2"/>
  <c r="AQ195" i="2"/>
  <c r="AM153" i="2"/>
  <c r="AL193" i="2"/>
  <c r="AW152" i="2"/>
  <c r="AV192" i="2"/>
  <c r="BK146" i="2"/>
  <c r="BJ186" i="2"/>
  <c r="BE151" i="2"/>
  <c r="BD191" i="2"/>
  <c r="AO144" i="2"/>
  <c r="AN184" i="2"/>
  <c r="BC161" i="2"/>
  <c r="BB201" i="2"/>
  <c r="AH165" i="2"/>
  <c r="AI163" i="2"/>
  <c r="AH203" i="2"/>
  <c r="BH147" i="2"/>
  <c r="BG187" i="2"/>
  <c r="AH61" i="9" l="1"/>
  <c r="AI86" i="9"/>
  <c r="AI84" i="9"/>
  <c r="AI60" i="9"/>
  <c r="AI53" i="9" s="1"/>
  <c r="AJ54" i="9"/>
  <c r="AJ52" i="9"/>
  <c r="AH85" i="9"/>
  <c r="AG209" i="2"/>
  <c r="GV209" i="2" s="1"/>
  <c r="AK50" i="9"/>
  <c r="AF245" i="2"/>
  <c r="AF263" i="2" s="1"/>
  <c r="AD244" i="2"/>
  <c r="AD262" i="2" s="1"/>
  <c r="AD220" i="2"/>
  <c r="BC194" i="2"/>
  <c r="BD154" i="2"/>
  <c r="BI190" i="2"/>
  <c r="BJ150" i="2"/>
  <c r="AF219" i="2"/>
  <c r="AF212" i="2" s="1"/>
  <c r="AU183" i="2"/>
  <c r="AV143" i="2"/>
  <c r="BC179" i="2"/>
  <c r="BD139" i="2"/>
  <c r="AF243" i="2"/>
  <c r="AF261" i="2" s="1"/>
  <c r="AG213" i="2"/>
  <c r="AG211" i="2"/>
  <c r="BL140" i="2"/>
  <c r="BK180" i="2"/>
  <c r="GV205" i="2"/>
  <c r="AN160" i="2"/>
  <c r="AM200" i="2"/>
  <c r="AL197" i="2"/>
  <c r="AM157" i="2"/>
  <c r="BE189" i="2"/>
  <c r="GX189" i="2" s="1"/>
  <c r="BF149" i="2"/>
  <c r="AS145" i="2"/>
  <c r="AR185" i="2"/>
  <c r="BA202" i="2"/>
  <c r="BB162" i="2"/>
  <c r="AM158" i="2"/>
  <c r="AL198" i="2"/>
  <c r="AR159" i="2"/>
  <c r="AQ199" i="2"/>
  <c r="BC188" i="2"/>
  <c r="BD148" i="2"/>
  <c r="BG181" i="2"/>
  <c r="BH141" i="2"/>
  <c r="AS142" i="2"/>
  <c r="AR182" i="2"/>
  <c r="AS177" i="2"/>
  <c r="GW177" i="2" s="1"/>
  <c r="AT137" i="2"/>
  <c r="AW156" i="2"/>
  <c r="AV196" i="2"/>
  <c r="AR138" i="2"/>
  <c r="AQ178" i="2"/>
  <c r="AS155" i="2"/>
  <c r="AR195" i="2"/>
  <c r="AN153" i="2"/>
  <c r="AM193" i="2"/>
  <c r="AX152" i="2"/>
  <c r="AW192" i="2"/>
  <c r="BL146" i="2"/>
  <c r="BK186" i="2"/>
  <c r="BF151" i="2"/>
  <c r="BE191" i="2"/>
  <c r="GX191" i="2" s="1"/>
  <c r="AP144" i="2"/>
  <c r="AO184" i="2"/>
  <c r="BD161" i="2"/>
  <c r="BC201" i="2"/>
  <c r="AI165" i="2"/>
  <c r="AJ163" i="2"/>
  <c r="AI203" i="2"/>
  <c r="AH205" i="2"/>
  <c r="BI147" i="2"/>
  <c r="BH187" i="2"/>
  <c r="AJ86" i="9" l="1"/>
  <c r="AJ84" i="9"/>
  <c r="AJ60" i="9"/>
  <c r="AJ53" i="9" s="1"/>
  <c r="AK54" i="9"/>
  <c r="AK52" i="9"/>
  <c r="GZ52" i="9" s="1"/>
  <c r="GZ50" i="9"/>
  <c r="AH209" i="2"/>
  <c r="AL50" i="9"/>
  <c r="AG245" i="2"/>
  <c r="AG263" i="2" s="1"/>
  <c r="AE244" i="2"/>
  <c r="AE262" i="2" s="1"/>
  <c r="AE220" i="2"/>
  <c r="BE154" i="2"/>
  <c r="BD194" i="2"/>
  <c r="BJ190" i="2"/>
  <c r="BK150" i="2"/>
  <c r="AV183" i="2"/>
  <c r="AW143" i="2"/>
  <c r="AG219" i="2"/>
  <c r="AG212" i="2" s="1"/>
  <c r="BD179" i="2"/>
  <c r="BE139" i="2"/>
  <c r="AG243" i="2"/>
  <c r="AG261" i="2" s="1"/>
  <c r="GV213" i="2"/>
  <c r="AH213" i="2"/>
  <c r="AH211" i="2"/>
  <c r="GV211" i="2"/>
  <c r="BM140" i="2"/>
  <c r="BL180" i="2"/>
  <c r="AN200" i="2"/>
  <c r="AO160" i="2"/>
  <c r="AM197" i="2"/>
  <c r="AN157" i="2"/>
  <c r="BF189" i="2"/>
  <c r="BG149" i="2"/>
  <c r="AS185" i="2"/>
  <c r="GW185" i="2" s="1"/>
  <c r="AT145" i="2"/>
  <c r="BB202" i="2"/>
  <c r="BC162" i="2"/>
  <c r="AM198" i="2"/>
  <c r="AN158" i="2"/>
  <c r="AR199" i="2"/>
  <c r="AS159" i="2"/>
  <c r="BD188" i="2"/>
  <c r="BE148" i="2"/>
  <c r="AI205" i="2"/>
  <c r="BH181" i="2"/>
  <c r="BI141" i="2"/>
  <c r="AT142" i="2"/>
  <c r="AS182" i="2"/>
  <c r="AT177" i="2"/>
  <c r="AU137" i="2"/>
  <c r="AX156" i="2"/>
  <c r="AW196" i="2"/>
  <c r="AS138" i="2"/>
  <c r="AR178" i="2"/>
  <c r="AT155" i="2"/>
  <c r="AS195" i="2"/>
  <c r="GW195" i="2" s="1"/>
  <c r="AO153" i="2"/>
  <c r="AN193" i="2"/>
  <c r="AY152" i="2"/>
  <c r="AX192" i="2"/>
  <c r="BM146" i="2"/>
  <c r="BL186" i="2"/>
  <c r="BG151" i="2"/>
  <c r="BF191" i="2"/>
  <c r="AQ144" i="2"/>
  <c r="AP184" i="2"/>
  <c r="BE161" i="2"/>
  <c r="BD201" i="2"/>
  <c r="AJ165" i="2"/>
  <c r="AK163" i="2"/>
  <c r="AJ203" i="2"/>
  <c r="BJ147" i="2"/>
  <c r="BI187" i="2"/>
  <c r="GV263" i="2" l="1"/>
  <c r="GV261" i="2"/>
  <c r="AK86" i="9"/>
  <c r="AK84" i="9"/>
  <c r="AK60" i="9"/>
  <c r="AK53" i="9" s="1"/>
  <c r="AI61" i="9"/>
  <c r="AJ61" i="9" s="1"/>
  <c r="AI85" i="9"/>
  <c r="AL54" i="9"/>
  <c r="AL52" i="9"/>
  <c r="AJ85" i="9"/>
  <c r="GZ54" i="9"/>
  <c r="AI209" i="2"/>
  <c r="AM50" i="9"/>
  <c r="GW182" i="2"/>
  <c r="GV245" i="2"/>
  <c r="GV243" i="2"/>
  <c r="AH245" i="2"/>
  <c r="AH263" i="2" s="1"/>
  <c r="BL150" i="2"/>
  <c r="BK190" i="2"/>
  <c r="BF154" i="2"/>
  <c r="BE194" i="2"/>
  <c r="GX194" i="2" s="1"/>
  <c r="AF220" i="2"/>
  <c r="AF244" i="2"/>
  <c r="AF262" i="2" s="1"/>
  <c r="GV219" i="2"/>
  <c r="AW183" i="2"/>
  <c r="AX143" i="2"/>
  <c r="BE179" i="2"/>
  <c r="GX179" i="2" s="1"/>
  <c r="BF139" i="2"/>
  <c r="AH219" i="2"/>
  <c r="AH212" i="2" s="1"/>
  <c r="AH243" i="2"/>
  <c r="AH261" i="2" s="1"/>
  <c r="AI213" i="2"/>
  <c r="AI245" i="2" s="1"/>
  <c r="AI263" i="2" s="1"/>
  <c r="AI211" i="2"/>
  <c r="BM180" i="2"/>
  <c r="BN140" i="2"/>
  <c r="AO200" i="2"/>
  <c r="AP160" i="2"/>
  <c r="AN197" i="2"/>
  <c r="AO157" i="2"/>
  <c r="BG189" i="2"/>
  <c r="BH149" i="2"/>
  <c r="AT185" i="2"/>
  <c r="AU145" i="2"/>
  <c r="BC202" i="2"/>
  <c r="BD162" i="2"/>
  <c r="AO158" i="2"/>
  <c r="AN198" i="2"/>
  <c r="AS199" i="2"/>
  <c r="GW199" i="2" s="1"/>
  <c r="AT159" i="2"/>
  <c r="BE188" i="2"/>
  <c r="GX188" i="2" s="1"/>
  <c r="BF148" i="2"/>
  <c r="BI181" i="2"/>
  <c r="BJ141" i="2"/>
  <c r="AU142" i="2"/>
  <c r="AT182" i="2"/>
  <c r="AU177" i="2"/>
  <c r="AV137" i="2"/>
  <c r="AY156" i="2"/>
  <c r="AX196" i="2"/>
  <c r="AT138" i="2"/>
  <c r="AS178" i="2"/>
  <c r="GW178" i="2" s="1"/>
  <c r="AU155" i="2"/>
  <c r="AT195" i="2"/>
  <c r="AP153" i="2"/>
  <c r="AO193" i="2"/>
  <c r="AZ152" i="2"/>
  <c r="AY192" i="2"/>
  <c r="BN146" i="2"/>
  <c r="BM186" i="2"/>
  <c r="BH151" i="2"/>
  <c r="BG191" i="2"/>
  <c r="AR144" i="2"/>
  <c r="AQ184" i="2"/>
  <c r="BF161" i="2"/>
  <c r="BE201" i="2"/>
  <c r="GX201" i="2" s="1"/>
  <c r="AK165" i="2"/>
  <c r="AL163" i="2"/>
  <c r="AK203" i="2"/>
  <c r="AJ205" i="2"/>
  <c r="BK147" i="2"/>
  <c r="BJ187" i="2"/>
  <c r="GZ86" i="9" l="1"/>
  <c r="GZ60" i="9"/>
  <c r="AK61" i="9"/>
  <c r="AL86" i="9"/>
  <c r="AL84" i="9"/>
  <c r="AL60" i="9"/>
  <c r="AL53" i="9" s="1"/>
  <c r="AM54" i="9"/>
  <c r="AM52" i="9"/>
  <c r="GZ84" i="9"/>
  <c r="AK85" i="9"/>
  <c r="GZ53" i="9"/>
  <c r="AJ209" i="2"/>
  <c r="AN50" i="9"/>
  <c r="BM150" i="2"/>
  <c r="BL190" i="2"/>
  <c r="BG154" i="2"/>
  <c r="BF194" i="2"/>
  <c r="AG244" i="2"/>
  <c r="AG262" i="2" s="1"/>
  <c r="AG220" i="2"/>
  <c r="GV212" i="2"/>
  <c r="GV220" i="2" s="1"/>
  <c r="AY143" i="2"/>
  <c r="AX183" i="2"/>
  <c r="BG139" i="2"/>
  <c r="BF179" i="2"/>
  <c r="AI219" i="2"/>
  <c r="AI212" i="2" s="1"/>
  <c r="AI243" i="2"/>
  <c r="AI261" i="2" s="1"/>
  <c r="AJ213" i="2"/>
  <c r="AJ211" i="2"/>
  <c r="BN180" i="2"/>
  <c r="BO140" i="2"/>
  <c r="AQ160" i="2"/>
  <c r="AP200" i="2"/>
  <c r="AP157" i="2"/>
  <c r="AO197" i="2"/>
  <c r="BI149" i="2"/>
  <c r="BH189" i="2"/>
  <c r="AV145" i="2"/>
  <c r="AU185" i="2"/>
  <c r="BD202" i="2"/>
  <c r="BE162" i="2"/>
  <c r="AP158" i="2"/>
  <c r="AO198" i="2"/>
  <c r="AT199" i="2"/>
  <c r="AU159" i="2"/>
  <c r="BF188" i="2"/>
  <c r="BG148" i="2"/>
  <c r="AK205" i="2"/>
  <c r="BJ181" i="2"/>
  <c r="BK141" i="2"/>
  <c r="AV142" i="2"/>
  <c r="AU182" i="2"/>
  <c r="AV177" i="2"/>
  <c r="AW137" i="2"/>
  <c r="AZ156" i="2"/>
  <c r="AY196" i="2"/>
  <c r="AU138" i="2"/>
  <c r="AT178" i="2"/>
  <c r="AV155" i="2"/>
  <c r="AU195" i="2"/>
  <c r="AQ153" i="2"/>
  <c r="AP193" i="2"/>
  <c r="BA152" i="2"/>
  <c r="AZ192" i="2"/>
  <c r="BO146" i="2"/>
  <c r="BN186" i="2"/>
  <c r="BI151" i="2"/>
  <c r="BH191" i="2"/>
  <c r="AS144" i="2"/>
  <c r="AR184" i="2"/>
  <c r="BG161" i="2"/>
  <c r="BF201" i="2"/>
  <c r="AL165" i="2"/>
  <c r="AM163" i="2"/>
  <c r="AL203" i="2"/>
  <c r="BL147" i="2"/>
  <c r="BK187" i="2"/>
  <c r="GV262" i="2" l="1"/>
  <c r="GZ85" i="9"/>
  <c r="GZ61" i="9"/>
  <c r="AL85" i="9"/>
  <c r="AL61" i="9"/>
  <c r="AM86" i="9"/>
  <c r="AM84" i="9"/>
  <c r="AM60" i="9"/>
  <c r="AM53" i="9" s="1"/>
  <c r="AN54" i="9"/>
  <c r="AN52" i="9"/>
  <c r="AK209" i="2"/>
  <c r="AO50" i="9"/>
  <c r="GV244" i="2"/>
  <c r="AJ245" i="2"/>
  <c r="AJ263" i="2" s="1"/>
  <c r="BH154" i="2"/>
  <c r="BG194" i="2"/>
  <c r="BN150" i="2"/>
  <c r="BM190" i="2"/>
  <c r="AH244" i="2"/>
  <c r="AH262" i="2" s="1"/>
  <c r="AH220" i="2"/>
  <c r="AY183" i="2"/>
  <c r="AZ143" i="2"/>
  <c r="BG179" i="2"/>
  <c r="BH139" i="2"/>
  <c r="AJ219" i="2"/>
  <c r="AJ212" i="2" s="1"/>
  <c r="AJ243" i="2"/>
  <c r="AJ261" i="2" s="1"/>
  <c r="AK213" i="2"/>
  <c r="AK211" i="2"/>
  <c r="BP140" i="2"/>
  <c r="BO180" i="2"/>
  <c r="AR160" i="2"/>
  <c r="AQ200" i="2"/>
  <c r="AQ157" i="2"/>
  <c r="AP197" i="2"/>
  <c r="BJ149" i="2"/>
  <c r="BI189" i="2"/>
  <c r="AW145" i="2"/>
  <c r="AV185" i="2"/>
  <c r="BE202" i="2"/>
  <c r="GX202" i="2" s="1"/>
  <c r="BF162" i="2"/>
  <c r="AQ158" i="2"/>
  <c r="AP198" i="2"/>
  <c r="AU199" i="2"/>
  <c r="AV159" i="2"/>
  <c r="BH148" i="2"/>
  <c r="BG188" i="2"/>
  <c r="BK181" i="2"/>
  <c r="BL141" i="2"/>
  <c r="AW142" i="2"/>
  <c r="AV182" i="2"/>
  <c r="AW177" i="2"/>
  <c r="AX137" i="2"/>
  <c r="BA156" i="2"/>
  <c r="AZ196" i="2"/>
  <c r="AV138" i="2"/>
  <c r="AU178" i="2"/>
  <c r="AW155" i="2"/>
  <c r="AV195" i="2"/>
  <c r="AR153" i="2"/>
  <c r="AQ193" i="2"/>
  <c r="BB152" i="2"/>
  <c r="BA192" i="2"/>
  <c r="BP146" i="2"/>
  <c r="BO186" i="2"/>
  <c r="BJ151" i="2"/>
  <c r="BI191" i="2"/>
  <c r="AT144" i="2"/>
  <c r="AS184" i="2"/>
  <c r="BH161" i="2"/>
  <c r="BG201" i="2"/>
  <c r="AM165" i="2"/>
  <c r="AN163" i="2"/>
  <c r="AM203" i="2"/>
  <c r="AL205" i="2"/>
  <c r="BM147" i="2"/>
  <c r="BL187" i="2"/>
  <c r="AN86" i="9" l="1"/>
  <c r="AN60" i="9"/>
  <c r="AN53" i="9" s="1"/>
  <c r="AN84" i="9"/>
  <c r="AO54" i="9"/>
  <c r="AO52" i="9"/>
  <c r="AM61" i="9"/>
  <c r="AM85" i="9"/>
  <c r="AL209" i="2"/>
  <c r="AP50" i="9"/>
  <c r="GW184" i="2"/>
  <c r="AK245" i="2"/>
  <c r="AK263" i="2" s="1"/>
  <c r="BH194" i="2"/>
  <c r="BI154" i="2"/>
  <c r="BN190" i="2"/>
  <c r="BO150" i="2"/>
  <c r="AI244" i="2"/>
  <c r="AI262" i="2" s="1"/>
  <c r="AI220" i="2"/>
  <c r="AZ183" i="2"/>
  <c r="BA143" i="2"/>
  <c r="BI139" i="2"/>
  <c r="BH179" i="2"/>
  <c r="AK219" i="2"/>
  <c r="AK212" i="2" s="1"/>
  <c r="AK243" i="2"/>
  <c r="AK261" i="2" s="1"/>
  <c r="AL213" i="2"/>
  <c r="AL211" i="2"/>
  <c r="BP180" i="2"/>
  <c r="BQ140" i="2"/>
  <c r="AR200" i="2"/>
  <c r="AS160" i="2"/>
  <c r="AQ197" i="2"/>
  <c r="AR157" i="2"/>
  <c r="BJ189" i="2"/>
  <c r="BK149" i="2"/>
  <c r="AW185" i="2"/>
  <c r="AX145" i="2"/>
  <c r="BG162" i="2"/>
  <c r="BF202" i="2"/>
  <c r="AR158" i="2"/>
  <c r="AQ198" i="2"/>
  <c r="AV199" i="2"/>
  <c r="AW159" i="2"/>
  <c r="BH188" i="2"/>
  <c r="BI148" i="2"/>
  <c r="AM205" i="2"/>
  <c r="BL181" i="2"/>
  <c r="BM141" i="2"/>
  <c r="AX142" i="2"/>
  <c r="AW182" i="2"/>
  <c r="AX177" i="2"/>
  <c r="AY137" i="2"/>
  <c r="BB156" i="2"/>
  <c r="BA196" i="2"/>
  <c r="AW138" i="2"/>
  <c r="AV178" i="2"/>
  <c r="AX155" i="2"/>
  <c r="AW195" i="2"/>
  <c r="AS153" i="2"/>
  <c r="AR193" i="2"/>
  <c r="BC152" i="2"/>
  <c r="BB192" i="2"/>
  <c r="BQ146" i="2"/>
  <c r="BP186" i="2"/>
  <c r="BK151" i="2"/>
  <c r="BJ191" i="2"/>
  <c r="AU144" i="2"/>
  <c r="AT184" i="2"/>
  <c r="BI161" i="2"/>
  <c r="BH201" i="2"/>
  <c r="AN165" i="2"/>
  <c r="AO163" i="2"/>
  <c r="AN203" i="2"/>
  <c r="BN147" i="2"/>
  <c r="BM187" i="2"/>
  <c r="AN61" i="9" l="1"/>
  <c r="AN85" i="9"/>
  <c r="AO84" i="9"/>
  <c r="AO60" i="9"/>
  <c r="AO53" i="9" s="1"/>
  <c r="AP54" i="9"/>
  <c r="AP52" i="9"/>
  <c r="AO86" i="9"/>
  <c r="AM209" i="2"/>
  <c r="AQ50" i="9"/>
  <c r="BJ154" i="2"/>
  <c r="BI194" i="2"/>
  <c r="AL245" i="2"/>
  <c r="AL263" i="2" s="1"/>
  <c r="BA183" i="2"/>
  <c r="BB143" i="2"/>
  <c r="BP150" i="2"/>
  <c r="BO190" i="2"/>
  <c r="AJ220" i="2"/>
  <c r="AK220" i="2" s="1"/>
  <c r="AJ244" i="2"/>
  <c r="AJ262" i="2" s="1"/>
  <c r="BJ139" i="2"/>
  <c r="BI179" i="2"/>
  <c r="AK244" i="2"/>
  <c r="AK262" i="2" s="1"/>
  <c r="AL219" i="2"/>
  <c r="AL212" i="2" s="1"/>
  <c r="AL243" i="2"/>
  <c r="AL261" i="2" s="1"/>
  <c r="AM213" i="2"/>
  <c r="AM245" i="2" s="1"/>
  <c r="AM263" i="2" s="1"/>
  <c r="AM211" i="2"/>
  <c r="BQ180" i="2"/>
  <c r="BR140" i="2"/>
  <c r="AT160" i="2"/>
  <c r="AS200" i="2"/>
  <c r="GW200" i="2" s="1"/>
  <c r="AR197" i="2"/>
  <c r="AS157" i="2"/>
  <c r="BL149" i="2"/>
  <c r="BK189" i="2"/>
  <c r="AY145" i="2"/>
  <c r="AX185" i="2"/>
  <c r="BG202" i="2"/>
  <c r="BH162" i="2"/>
  <c r="AS158" i="2"/>
  <c r="AR198" i="2"/>
  <c r="AX159" i="2"/>
  <c r="AW199" i="2"/>
  <c r="BI188" i="2"/>
  <c r="BJ148" i="2"/>
  <c r="BM181" i="2"/>
  <c r="BN141" i="2"/>
  <c r="AY142" i="2"/>
  <c r="AX182" i="2"/>
  <c r="AY177" i="2"/>
  <c r="AZ137" i="2"/>
  <c r="BC156" i="2"/>
  <c r="BB196" i="2"/>
  <c r="AX138" i="2"/>
  <c r="AW178" i="2"/>
  <c r="AY155" i="2"/>
  <c r="AX195" i="2"/>
  <c r="AT153" i="2"/>
  <c r="AS193" i="2"/>
  <c r="GW193" i="2" s="1"/>
  <c r="BD152" i="2"/>
  <c r="BC192" i="2"/>
  <c r="BR146" i="2"/>
  <c r="BQ186" i="2"/>
  <c r="GY186" i="2" s="1"/>
  <c r="BL151" i="2"/>
  <c r="BK191" i="2"/>
  <c r="AV144" i="2"/>
  <c r="AU184" i="2"/>
  <c r="BJ161" i="2"/>
  <c r="BI201" i="2"/>
  <c r="AO165" i="2"/>
  <c r="AP163" i="2"/>
  <c r="AO203" i="2"/>
  <c r="AN205" i="2"/>
  <c r="BO147" i="2"/>
  <c r="BN187" i="2"/>
  <c r="AO85" i="9" l="1"/>
  <c r="AP86" i="9"/>
  <c r="AP84" i="9"/>
  <c r="AP60" i="9"/>
  <c r="AP53" i="9" s="1"/>
  <c r="AQ54" i="9"/>
  <c r="AQ52" i="9"/>
  <c r="AO61" i="9"/>
  <c r="AN209" i="2"/>
  <c r="AR50" i="9"/>
  <c r="GY180" i="2"/>
  <c r="BK154" i="2"/>
  <c r="BJ194" i="2"/>
  <c r="BC143" i="2"/>
  <c r="BB183" i="2"/>
  <c r="BQ150" i="2"/>
  <c r="BP190" i="2"/>
  <c r="BK139" i="2"/>
  <c r="BJ179" i="2"/>
  <c r="AM219" i="2"/>
  <c r="AM212" i="2" s="1"/>
  <c r="AM243" i="2"/>
  <c r="AM261" i="2" s="1"/>
  <c r="AN213" i="2"/>
  <c r="AN211" i="2"/>
  <c r="BR180" i="2"/>
  <c r="BS140" i="2"/>
  <c r="AU160" i="2"/>
  <c r="AT200" i="2"/>
  <c r="AS197" i="2"/>
  <c r="GW197" i="2" s="1"/>
  <c r="AT157" i="2"/>
  <c r="BL189" i="2"/>
  <c r="BM149" i="2"/>
  <c r="AZ145" i="2"/>
  <c r="AY185" i="2"/>
  <c r="BI162" i="2"/>
  <c r="BH202" i="2"/>
  <c r="AT158" i="2"/>
  <c r="AS198" i="2"/>
  <c r="GW198" i="2" s="1"/>
  <c r="AX199" i="2"/>
  <c r="AY159" i="2"/>
  <c r="BK148" i="2"/>
  <c r="BJ188" i="2"/>
  <c r="AO205" i="2"/>
  <c r="BN181" i="2"/>
  <c r="BO141" i="2"/>
  <c r="AZ142" i="2"/>
  <c r="AY182" i="2"/>
  <c r="AZ177" i="2"/>
  <c r="BA137" i="2"/>
  <c r="BD156" i="2"/>
  <c r="BC196" i="2"/>
  <c r="AY138" i="2"/>
  <c r="AX178" i="2"/>
  <c r="AZ155" i="2"/>
  <c r="AY195" i="2"/>
  <c r="AU153" i="2"/>
  <c r="AT193" i="2"/>
  <c r="BE152" i="2"/>
  <c r="BD192" i="2"/>
  <c r="BS146" i="2"/>
  <c r="BR186" i="2"/>
  <c r="BM151" i="2"/>
  <c r="BL191" i="2"/>
  <c r="AW144" i="2"/>
  <c r="AV184" i="2"/>
  <c r="BK161" i="2"/>
  <c r="BJ201" i="2"/>
  <c r="AP165" i="2"/>
  <c r="AQ163" i="2"/>
  <c r="AP203" i="2"/>
  <c r="BP147" i="2"/>
  <c r="BO187" i="2"/>
  <c r="AP61" i="9" l="1"/>
  <c r="AQ86" i="9"/>
  <c r="AQ60" i="9"/>
  <c r="AQ53" i="9" s="1"/>
  <c r="AQ84" i="9"/>
  <c r="AR54" i="9"/>
  <c r="AR52" i="9"/>
  <c r="AP85" i="9"/>
  <c r="AO209" i="2"/>
  <c r="AS50" i="9"/>
  <c r="BL154" i="2"/>
  <c r="BK194" i="2"/>
  <c r="AN245" i="2"/>
  <c r="AN263" i="2" s="1"/>
  <c r="BC183" i="2"/>
  <c r="BD143" i="2"/>
  <c r="BR150" i="2"/>
  <c r="BQ190" i="2"/>
  <c r="GY190" i="2" s="1"/>
  <c r="AL244" i="2"/>
  <c r="AL262" i="2" s="1"/>
  <c r="AL220" i="2"/>
  <c r="BK179" i="2"/>
  <c r="BL139" i="2"/>
  <c r="AN219" i="2"/>
  <c r="AN212" i="2" s="1"/>
  <c r="AN243" i="2"/>
  <c r="AN261" i="2" s="1"/>
  <c r="AO213" i="2"/>
  <c r="AO245" i="2" s="1"/>
  <c r="AO263" i="2" s="1"/>
  <c r="AO211" i="2"/>
  <c r="BT140" i="2"/>
  <c r="BS180" i="2"/>
  <c r="AV160" i="2"/>
  <c r="AU200" i="2"/>
  <c r="AT197" i="2"/>
  <c r="AU157" i="2"/>
  <c r="BN149" i="2"/>
  <c r="BM189" i="2"/>
  <c r="AZ185" i="2"/>
  <c r="BA145" i="2"/>
  <c r="BJ162" i="2"/>
  <c r="BI202" i="2"/>
  <c r="AT198" i="2"/>
  <c r="AU158" i="2"/>
  <c r="AZ159" i="2"/>
  <c r="AY199" i="2"/>
  <c r="BK188" i="2"/>
  <c r="BL148" i="2"/>
  <c r="BO181" i="2"/>
  <c r="BP141" i="2"/>
  <c r="BA142" i="2"/>
  <c r="AZ182" i="2"/>
  <c r="BA177" i="2"/>
  <c r="BB137" i="2"/>
  <c r="BE156" i="2"/>
  <c r="BD196" i="2"/>
  <c r="AZ138" i="2"/>
  <c r="AY178" i="2"/>
  <c r="BA155" i="2"/>
  <c r="AZ195" i="2"/>
  <c r="AV153" i="2"/>
  <c r="AU193" i="2"/>
  <c r="BF152" i="2"/>
  <c r="BE192" i="2"/>
  <c r="GX192" i="2" s="1"/>
  <c r="BT146" i="2"/>
  <c r="BS186" i="2"/>
  <c r="BN151" i="2"/>
  <c r="BM191" i="2"/>
  <c r="AX144" i="2"/>
  <c r="AW184" i="2"/>
  <c r="BL161" i="2"/>
  <c r="BK201" i="2"/>
  <c r="AQ165" i="2"/>
  <c r="AR163" i="2"/>
  <c r="AQ203" i="2"/>
  <c r="AP205" i="2"/>
  <c r="BQ147" i="2"/>
  <c r="BP187" i="2"/>
  <c r="AQ85" i="9" l="1"/>
  <c r="AR60" i="9"/>
  <c r="AR53" i="9" s="1"/>
  <c r="AR84" i="9"/>
  <c r="AS54" i="9"/>
  <c r="AS52" i="9"/>
  <c r="AQ61" i="9"/>
  <c r="AR86" i="9"/>
  <c r="AP209" i="2"/>
  <c r="AT50" i="9"/>
  <c r="BM154" i="2"/>
  <c r="BL194" i="2"/>
  <c r="BD183" i="2"/>
  <c r="BE143" i="2"/>
  <c r="BR190" i="2"/>
  <c r="BS150" i="2"/>
  <c r="BM139" i="2"/>
  <c r="BL179" i="2"/>
  <c r="AM244" i="2"/>
  <c r="AM262" i="2" s="1"/>
  <c r="AM220" i="2"/>
  <c r="AO219" i="2"/>
  <c r="AO212" i="2" s="1"/>
  <c r="AO243" i="2"/>
  <c r="AO261" i="2" s="1"/>
  <c r="AP213" i="2"/>
  <c r="AP211" i="2"/>
  <c r="BU140" i="2"/>
  <c r="BT180" i="2"/>
  <c r="AW160" i="2"/>
  <c r="AV200" i="2"/>
  <c r="AU197" i="2"/>
  <c r="AV157" i="2"/>
  <c r="BN189" i="2"/>
  <c r="BO149" i="2"/>
  <c r="BB145" i="2"/>
  <c r="BA185" i="2"/>
  <c r="BJ202" i="2"/>
  <c r="BK162" i="2"/>
  <c r="AV158" i="2"/>
  <c r="AU198" i="2"/>
  <c r="AZ199" i="2"/>
  <c r="BA159" i="2"/>
  <c r="BL188" i="2"/>
  <c r="BM148" i="2"/>
  <c r="AQ205" i="2"/>
  <c r="BP181" i="2"/>
  <c r="BQ141" i="2"/>
  <c r="BB142" i="2"/>
  <c r="BA182" i="2"/>
  <c r="BB177" i="2"/>
  <c r="BC137" i="2"/>
  <c r="BF156" i="2"/>
  <c r="BE196" i="2"/>
  <c r="GX196" i="2" s="1"/>
  <c r="BA138" i="2"/>
  <c r="AZ178" i="2"/>
  <c r="BB155" i="2"/>
  <c r="BA195" i="2"/>
  <c r="AW153" i="2"/>
  <c r="AV193" i="2"/>
  <c r="BG152" i="2"/>
  <c r="BF192" i="2"/>
  <c r="BU146" i="2"/>
  <c r="BT186" i="2"/>
  <c r="BO151" i="2"/>
  <c r="BN191" i="2"/>
  <c r="AY144" i="2"/>
  <c r="AX184" i="2"/>
  <c r="BM161" i="2"/>
  <c r="BL201" i="2"/>
  <c r="AR165" i="2"/>
  <c r="AS163" i="2"/>
  <c r="AR203" i="2"/>
  <c r="BR147" i="2"/>
  <c r="BQ187" i="2"/>
  <c r="GY187" i="2" s="1"/>
  <c r="AS86" i="9" l="1"/>
  <c r="AR61" i="9"/>
  <c r="AR85" i="9"/>
  <c r="AS60" i="9"/>
  <c r="AS53" i="9" s="1"/>
  <c r="AS84" i="9"/>
  <c r="AT54" i="9"/>
  <c r="AT52" i="9"/>
  <c r="AQ209" i="2"/>
  <c r="AU50" i="9"/>
  <c r="BN154" i="2"/>
  <c r="BM194" i="2"/>
  <c r="AP245" i="2"/>
  <c r="AP263" i="2" s="1"/>
  <c r="BE183" i="2"/>
  <c r="GX183" i="2" s="1"/>
  <c r="BF143" i="2"/>
  <c r="BN139" i="2"/>
  <c r="BM179" i="2"/>
  <c r="BS190" i="2"/>
  <c r="BT150" i="2"/>
  <c r="AN220" i="2"/>
  <c r="AO220" i="2" s="1"/>
  <c r="AN244" i="2"/>
  <c r="AN262" i="2" s="1"/>
  <c r="AO244" i="2"/>
  <c r="AO262" i="2" s="1"/>
  <c r="AP219" i="2"/>
  <c r="AP212" i="2" s="1"/>
  <c r="AP243" i="2"/>
  <c r="AP261" i="2" s="1"/>
  <c r="AQ213" i="2"/>
  <c r="AQ245" i="2" s="1"/>
  <c r="AQ263" i="2" s="1"/>
  <c r="AQ211" i="2"/>
  <c r="BV140" i="2"/>
  <c r="BU180" i="2"/>
  <c r="AX160" i="2"/>
  <c r="AW200" i="2"/>
  <c r="AV197" i="2"/>
  <c r="AW157" i="2"/>
  <c r="BO189" i="2"/>
  <c r="BP149" i="2"/>
  <c r="BB185" i="2"/>
  <c r="BC145" i="2"/>
  <c r="BL162" i="2"/>
  <c r="BK202" i="2"/>
  <c r="AV198" i="2"/>
  <c r="AW158" i="2"/>
  <c r="BA199" i="2"/>
  <c r="BB159" i="2"/>
  <c r="BN148" i="2"/>
  <c r="BM188" i="2"/>
  <c r="BQ181" i="2"/>
  <c r="BR141" i="2"/>
  <c r="BC142" i="2"/>
  <c r="BB182" i="2"/>
  <c r="BC177" i="2"/>
  <c r="BD137" i="2"/>
  <c r="BG156" i="2"/>
  <c r="BF196" i="2"/>
  <c r="BB138" i="2"/>
  <c r="BA178" i="2"/>
  <c r="BC155" i="2"/>
  <c r="BB195" i="2"/>
  <c r="AX153" i="2"/>
  <c r="AW193" i="2"/>
  <c r="BH152" i="2"/>
  <c r="BG192" i="2"/>
  <c r="BV146" i="2"/>
  <c r="BU186" i="2"/>
  <c r="BP151" i="2"/>
  <c r="BO191" i="2"/>
  <c r="AZ144" i="2"/>
  <c r="AY184" i="2"/>
  <c r="BN161" i="2"/>
  <c r="BM201" i="2"/>
  <c r="AS165" i="2"/>
  <c r="AT163" i="2"/>
  <c r="AS203" i="2"/>
  <c r="AR205" i="2"/>
  <c r="BS147" i="2"/>
  <c r="BR187" i="2"/>
  <c r="AS85" i="9" l="1"/>
  <c r="AT86" i="9"/>
  <c r="AT60" i="9"/>
  <c r="AT53" i="9" s="1"/>
  <c r="AT84" i="9"/>
  <c r="AU54" i="9"/>
  <c r="AU52" i="9"/>
  <c r="AS61" i="9"/>
  <c r="AR209" i="2"/>
  <c r="AV50" i="9"/>
  <c r="GY181" i="2"/>
  <c r="BO154" i="2"/>
  <c r="BN194" i="2"/>
  <c r="BF183" i="2"/>
  <c r="BG143" i="2"/>
  <c r="BO139" i="2"/>
  <c r="BN179" i="2"/>
  <c r="BT190" i="2"/>
  <c r="BU150" i="2"/>
  <c r="AQ219" i="2"/>
  <c r="AQ212" i="2" s="1"/>
  <c r="AQ243" i="2"/>
  <c r="AQ261" i="2" s="1"/>
  <c r="AR213" i="2"/>
  <c r="AR211" i="2"/>
  <c r="BW140" i="2"/>
  <c r="BV180" i="2"/>
  <c r="AY160" i="2"/>
  <c r="AX200" i="2"/>
  <c r="AW197" i="2"/>
  <c r="AX157" i="2"/>
  <c r="BQ149" i="2"/>
  <c r="BP189" i="2"/>
  <c r="BC185" i="2"/>
  <c r="BD145" i="2"/>
  <c r="BM162" i="2"/>
  <c r="BL202" i="2"/>
  <c r="AW198" i="2"/>
  <c r="AX158" i="2"/>
  <c r="BB199" i="2"/>
  <c r="BC159" i="2"/>
  <c r="BN188" i="2"/>
  <c r="BO148" i="2"/>
  <c r="AS205" i="2"/>
  <c r="GW203" i="2"/>
  <c r="GW205" i="2" s="1"/>
  <c r="BR181" i="2"/>
  <c r="BS141" i="2"/>
  <c r="BD142" i="2"/>
  <c r="BC182" i="2"/>
  <c r="BD177" i="2"/>
  <c r="BE137" i="2"/>
  <c r="BH156" i="2"/>
  <c r="BG196" i="2"/>
  <c r="BC138" i="2"/>
  <c r="BB178" i="2"/>
  <c r="BD155" i="2"/>
  <c r="BC195" i="2"/>
  <c r="AY153" i="2"/>
  <c r="AX193" i="2"/>
  <c r="BI152" i="2"/>
  <c r="BH192" i="2"/>
  <c r="BW146" i="2"/>
  <c r="BV186" i="2"/>
  <c r="BQ151" i="2"/>
  <c r="BP191" i="2"/>
  <c r="BA144" i="2"/>
  <c r="AZ184" i="2"/>
  <c r="BO161" i="2"/>
  <c r="BN201" i="2"/>
  <c r="AT165" i="2"/>
  <c r="AU163" i="2"/>
  <c r="AT203" i="2"/>
  <c r="BT147" i="2"/>
  <c r="BS187" i="2"/>
  <c r="AT61" i="9" l="1"/>
  <c r="AU60" i="9"/>
  <c r="AU53" i="9" s="1"/>
  <c r="AU84" i="9"/>
  <c r="AV54" i="9"/>
  <c r="AV52" i="9"/>
  <c r="AT85" i="9"/>
  <c r="AU86" i="9"/>
  <c r="AS209" i="2"/>
  <c r="GW209" i="2" s="1"/>
  <c r="AW50" i="9"/>
  <c r="BO194" i="2"/>
  <c r="BP154" i="2"/>
  <c r="AR245" i="2"/>
  <c r="AR263" i="2" s="1"/>
  <c r="BG183" i="2"/>
  <c r="BH143" i="2"/>
  <c r="BP139" i="2"/>
  <c r="BO179" i="2"/>
  <c r="AP244" i="2"/>
  <c r="AP262" i="2" s="1"/>
  <c r="AP220" i="2"/>
  <c r="BV150" i="2"/>
  <c r="BU190" i="2"/>
  <c r="AR219" i="2"/>
  <c r="AR212" i="2" s="1"/>
  <c r="AR243" i="2"/>
  <c r="AR261" i="2" s="1"/>
  <c r="AS213" i="2"/>
  <c r="AS211" i="2"/>
  <c r="BX140" i="2"/>
  <c r="BW180" i="2"/>
  <c r="AZ160" i="2"/>
  <c r="AY200" i="2"/>
  <c r="AX197" i="2"/>
  <c r="AY157" i="2"/>
  <c r="BQ189" i="2"/>
  <c r="GY189" i="2" s="1"/>
  <c r="BR149" i="2"/>
  <c r="BD185" i="2"/>
  <c r="BE145" i="2"/>
  <c r="BM202" i="2"/>
  <c r="BN162" i="2"/>
  <c r="AX198" i="2"/>
  <c r="AY158" i="2"/>
  <c r="BC199" i="2"/>
  <c r="BD159" i="2"/>
  <c r="BO188" i="2"/>
  <c r="BP148" i="2"/>
  <c r="BS181" i="2"/>
  <c r="BT141" i="2"/>
  <c r="BE142" i="2"/>
  <c r="BD182" i="2"/>
  <c r="BE177" i="2"/>
  <c r="GX177" i="2" s="1"/>
  <c r="BF137" i="2"/>
  <c r="BI156" i="2"/>
  <c r="BH196" i="2"/>
  <c r="BD138" i="2"/>
  <c r="BC178" i="2"/>
  <c r="BE155" i="2"/>
  <c r="BD195" i="2"/>
  <c r="AZ153" i="2"/>
  <c r="AY193" i="2"/>
  <c r="BJ152" i="2"/>
  <c r="BI192" i="2"/>
  <c r="BX146" i="2"/>
  <c r="BW186" i="2"/>
  <c r="BR151" i="2"/>
  <c r="BQ191" i="2"/>
  <c r="GY191" i="2" s="1"/>
  <c r="BB144" i="2"/>
  <c r="BA184" i="2"/>
  <c r="BP161" i="2"/>
  <c r="BO201" i="2"/>
  <c r="AU165" i="2"/>
  <c r="AV163" i="2"/>
  <c r="AU203" i="2"/>
  <c r="AT205" i="2"/>
  <c r="BU147" i="2"/>
  <c r="BT187" i="2"/>
  <c r="AU85" i="9" l="1"/>
  <c r="AV60" i="9"/>
  <c r="AV53" i="9" s="1"/>
  <c r="AV84" i="9"/>
  <c r="AW54" i="9"/>
  <c r="HA54" i="9" s="1"/>
  <c r="AW52" i="9"/>
  <c r="AU61" i="9"/>
  <c r="AV86" i="9"/>
  <c r="HA50" i="9"/>
  <c r="AT209" i="2"/>
  <c r="AX50" i="9"/>
  <c r="BP194" i="2"/>
  <c r="BQ154" i="2"/>
  <c r="AS245" i="2"/>
  <c r="AS263" i="2" s="1"/>
  <c r="BH183" i="2"/>
  <c r="BI143" i="2"/>
  <c r="BQ139" i="2"/>
  <c r="BP179" i="2"/>
  <c r="BV190" i="2"/>
  <c r="BW150" i="2"/>
  <c r="AQ244" i="2"/>
  <c r="AQ262" i="2" s="1"/>
  <c r="AQ220" i="2"/>
  <c r="AR220" i="2" s="1"/>
  <c r="AR244" i="2"/>
  <c r="AR262" i="2" s="1"/>
  <c r="AS219" i="2"/>
  <c r="AS212" i="2" s="1"/>
  <c r="AS243" i="2"/>
  <c r="AS261" i="2" s="1"/>
  <c r="GW213" i="2"/>
  <c r="AT213" i="2"/>
  <c r="AT245" i="2" s="1"/>
  <c r="AT263" i="2" s="1"/>
  <c r="AT211" i="2"/>
  <c r="GW211" i="2"/>
  <c r="BX180" i="2"/>
  <c r="BY140" i="2"/>
  <c r="AZ200" i="2"/>
  <c r="BA160" i="2"/>
  <c r="AY197" i="2"/>
  <c r="AZ157" i="2"/>
  <c r="BR189" i="2"/>
  <c r="BS149" i="2"/>
  <c r="BF145" i="2"/>
  <c r="BE185" i="2"/>
  <c r="GX185" i="2" s="1"/>
  <c r="BN202" i="2"/>
  <c r="BO162" i="2"/>
  <c r="AY198" i="2"/>
  <c r="AZ158" i="2"/>
  <c r="BD199" i="2"/>
  <c r="BE159" i="2"/>
  <c r="BP188" i="2"/>
  <c r="BQ148" i="2"/>
  <c r="AU205" i="2"/>
  <c r="BT181" i="2"/>
  <c r="BU141" i="2"/>
  <c r="BF142" i="2"/>
  <c r="BE182" i="2"/>
  <c r="BF177" i="2"/>
  <c r="BG137" i="2"/>
  <c r="BJ156" i="2"/>
  <c r="BI196" i="2"/>
  <c r="BE138" i="2"/>
  <c r="BD178" i="2"/>
  <c r="BF155" i="2"/>
  <c r="BE195" i="2"/>
  <c r="GX195" i="2" s="1"/>
  <c r="BA153" i="2"/>
  <c r="AZ193" i="2"/>
  <c r="BK152" i="2"/>
  <c r="BJ192" i="2"/>
  <c r="BY146" i="2"/>
  <c r="BX186" i="2"/>
  <c r="BS151" i="2"/>
  <c r="BR191" i="2"/>
  <c r="BC144" i="2"/>
  <c r="BB184" i="2"/>
  <c r="BQ161" i="2"/>
  <c r="BP201" i="2"/>
  <c r="AV165" i="2"/>
  <c r="AW163" i="2"/>
  <c r="AV203" i="2"/>
  <c r="BV147" i="2"/>
  <c r="BU187" i="2"/>
  <c r="GW263" i="2" l="1"/>
  <c r="GW261" i="2"/>
  <c r="AW86" i="9"/>
  <c r="HA86" i="9" s="1"/>
  <c r="AV61" i="9"/>
  <c r="HA52" i="9"/>
  <c r="AW60" i="9"/>
  <c r="AW53" i="9" s="1"/>
  <c r="AW84" i="9"/>
  <c r="AX54" i="9"/>
  <c r="AX52" i="9"/>
  <c r="AV85" i="9"/>
  <c r="AU209" i="2"/>
  <c r="AY50" i="9"/>
  <c r="GX182" i="2"/>
  <c r="BQ194" i="2"/>
  <c r="GY194" i="2" s="1"/>
  <c r="BR154" i="2"/>
  <c r="GW245" i="2"/>
  <c r="BI183" i="2"/>
  <c r="BJ143" i="2"/>
  <c r="GW243" i="2"/>
  <c r="BR139" i="2"/>
  <c r="BQ179" i="2"/>
  <c r="GY179" i="2" s="1"/>
  <c r="BW190" i="2"/>
  <c r="BX150" i="2"/>
  <c r="GW219" i="2"/>
  <c r="AT219" i="2"/>
  <c r="AT212" i="2" s="1"/>
  <c r="AT243" i="2"/>
  <c r="AT261" i="2" s="1"/>
  <c r="AU213" i="2"/>
  <c r="AU211" i="2"/>
  <c r="BZ140" i="2"/>
  <c r="BY180" i="2"/>
  <c r="BB160" i="2"/>
  <c r="BA200" i="2"/>
  <c r="AZ197" i="2"/>
  <c r="BA157" i="2"/>
  <c r="BS189" i="2"/>
  <c r="BT149" i="2"/>
  <c r="BG145" i="2"/>
  <c r="BF185" i="2"/>
  <c r="BO202" i="2"/>
  <c r="BP162" i="2"/>
  <c r="BA158" i="2"/>
  <c r="AZ198" i="2"/>
  <c r="BF159" i="2"/>
  <c r="BE199" i="2"/>
  <c r="GX199" i="2" s="1"/>
  <c r="BQ188" i="2"/>
  <c r="GY188" i="2" s="1"/>
  <c r="BR148" i="2"/>
  <c r="BU181" i="2"/>
  <c r="BV141" i="2"/>
  <c r="BG142" i="2"/>
  <c r="BF182" i="2"/>
  <c r="BG177" i="2"/>
  <c r="BH137" i="2"/>
  <c r="BK156" i="2"/>
  <c r="BJ196" i="2"/>
  <c r="BF138" i="2"/>
  <c r="BE178" i="2"/>
  <c r="GX178" i="2" s="1"/>
  <c r="BG155" i="2"/>
  <c r="BF195" i="2"/>
  <c r="BB153" i="2"/>
  <c r="BA193" i="2"/>
  <c r="BL152" i="2"/>
  <c r="BK192" i="2"/>
  <c r="BZ146" i="2"/>
  <c r="BY186" i="2"/>
  <c r="BT151" i="2"/>
  <c r="BS191" i="2"/>
  <c r="BD144" i="2"/>
  <c r="BC184" i="2"/>
  <c r="BR161" i="2"/>
  <c r="BQ201" i="2"/>
  <c r="GY201" i="2" s="1"/>
  <c r="AW165" i="2"/>
  <c r="AX163" i="2"/>
  <c r="AW203" i="2"/>
  <c r="AV205" i="2"/>
  <c r="BW147" i="2"/>
  <c r="BV187" i="2"/>
  <c r="HA84" i="9" l="1"/>
  <c r="HA60" i="9"/>
  <c r="AX86" i="9"/>
  <c r="AX60" i="9"/>
  <c r="AX53" i="9" s="1"/>
  <c r="AX84" i="9"/>
  <c r="AY54" i="9"/>
  <c r="AY52" i="9"/>
  <c r="AV209" i="2"/>
  <c r="AZ50" i="9"/>
  <c r="BS154" i="2"/>
  <c r="BR194" i="2"/>
  <c r="BK143" i="2"/>
  <c r="BJ183" i="2"/>
  <c r="AS244" i="2"/>
  <c r="AS262" i="2" s="1"/>
  <c r="AU245" i="2"/>
  <c r="AU263" i="2" s="1"/>
  <c r="BS139" i="2"/>
  <c r="BR179" i="2"/>
  <c r="BY150" i="2"/>
  <c r="BX190" i="2"/>
  <c r="GW212" i="2"/>
  <c r="GW220" i="2" s="1"/>
  <c r="AS220" i="2"/>
  <c r="AU219" i="2"/>
  <c r="AU212" i="2" s="1"/>
  <c r="AU243" i="2"/>
  <c r="AU261" i="2" s="1"/>
  <c r="AV213" i="2"/>
  <c r="AV245" i="2" s="1"/>
  <c r="AV263" i="2" s="1"/>
  <c r="AV211" i="2"/>
  <c r="CA140" i="2"/>
  <c r="BZ180" i="2"/>
  <c r="BB200" i="2"/>
  <c r="BC160" i="2"/>
  <c r="BB157" i="2"/>
  <c r="BA197" i="2"/>
  <c r="BU149" i="2"/>
  <c r="BT189" i="2"/>
  <c r="BG185" i="2"/>
  <c r="BH145" i="2"/>
  <c r="BQ162" i="2"/>
  <c r="BP202" i="2"/>
  <c r="BA198" i="2"/>
  <c r="BB158" i="2"/>
  <c r="BF199" i="2"/>
  <c r="BG159" i="2"/>
  <c r="BR188" i="2"/>
  <c r="BS148" i="2"/>
  <c r="AW205" i="2"/>
  <c r="BV181" i="2"/>
  <c r="BW141" i="2"/>
  <c r="BH142" i="2"/>
  <c r="BG182" i="2"/>
  <c r="BH177" i="2"/>
  <c r="BI137" i="2"/>
  <c r="BL156" i="2"/>
  <c r="BK196" i="2"/>
  <c r="BG138" i="2"/>
  <c r="BF178" i="2"/>
  <c r="BH155" i="2"/>
  <c r="BG195" i="2"/>
  <c r="BC153" i="2"/>
  <c r="BB193" i="2"/>
  <c r="BM152" i="2"/>
  <c r="BL192" i="2"/>
  <c r="CA146" i="2"/>
  <c r="BZ186" i="2"/>
  <c r="BU151" i="2"/>
  <c r="BT191" i="2"/>
  <c r="BE144" i="2"/>
  <c r="BD184" i="2"/>
  <c r="BS161" i="2"/>
  <c r="BR201" i="2"/>
  <c r="AX165" i="2"/>
  <c r="AY163" i="2"/>
  <c r="AX203" i="2"/>
  <c r="BX147" i="2"/>
  <c r="BW187" i="2"/>
  <c r="GW262" i="2" l="1"/>
  <c r="HA53" i="9"/>
  <c r="HA61" i="9" s="1"/>
  <c r="AW61" i="9"/>
  <c r="AX61" i="9" s="1"/>
  <c r="AW85" i="9"/>
  <c r="AX85" i="9"/>
  <c r="AY60" i="9"/>
  <c r="AY53" i="9" s="1"/>
  <c r="AY84" i="9"/>
  <c r="AZ54" i="9"/>
  <c r="AZ52" i="9"/>
  <c r="AY86" i="9"/>
  <c r="AW209" i="2"/>
  <c r="BA50" i="9"/>
  <c r="BT154" i="2"/>
  <c r="BS194" i="2"/>
  <c r="BZ150" i="2"/>
  <c r="BY190" i="2"/>
  <c r="GW244" i="2"/>
  <c r="BK183" i="2"/>
  <c r="BL143" i="2"/>
  <c r="BT139" i="2"/>
  <c r="BS179" i="2"/>
  <c r="AT244" i="2"/>
  <c r="AT262" i="2" s="1"/>
  <c r="AT220" i="2"/>
  <c r="AV219" i="2"/>
  <c r="AV212" i="2" s="1"/>
  <c r="AV243" i="2"/>
  <c r="AV261" i="2" s="1"/>
  <c r="AW213" i="2"/>
  <c r="AW211" i="2"/>
  <c r="CA180" i="2"/>
  <c r="CB140" i="2"/>
  <c r="BD160" i="2"/>
  <c r="BC200" i="2"/>
  <c r="BC157" i="2"/>
  <c r="BB197" i="2"/>
  <c r="BU189" i="2"/>
  <c r="BV149" i="2"/>
  <c r="BH185" i="2"/>
  <c r="BI145" i="2"/>
  <c r="BQ202" i="2"/>
  <c r="GY202" i="2" s="1"/>
  <c r="BR162" i="2"/>
  <c r="BB198" i="2"/>
  <c r="BC158" i="2"/>
  <c r="BH159" i="2"/>
  <c r="BG199" i="2"/>
  <c r="BT148" i="2"/>
  <c r="BS188" i="2"/>
  <c r="BW181" i="2"/>
  <c r="BX141" i="2"/>
  <c r="BI142" i="2"/>
  <c r="BH182" i="2"/>
  <c r="BI177" i="2"/>
  <c r="BJ137" i="2"/>
  <c r="BM156" i="2"/>
  <c r="BL196" i="2"/>
  <c r="BH138" i="2"/>
  <c r="BG178" i="2"/>
  <c r="BI155" i="2"/>
  <c r="BH195" i="2"/>
  <c r="BD153" i="2"/>
  <c r="BC193" i="2"/>
  <c r="BN152" i="2"/>
  <c r="BM192" i="2"/>
  <c r="CB146" i="2"/>
  <c r="CA186" i="2"/>
  <c r="BV151" i="2"/>
  <c r="BU191" i="2"/>
  <c r="BF144" i="2"/>
  <c r="BE184" i="2"/>
  <c r="BT161" i="2"/>
  <c r="BS201" i="2"/>
  <c r="AY165" i="2"/>
  <c r="AZ163" i="2"/>
  <c r="AY203" i="2"/>
  <c r="AX205" i="2"/>
  <c r="BY147" i="2"/>
  <c r="BX187" i="2"/>
  <c r="HA85" i="9" l="1"/>
  <c r="AZ86" i="9"/>
  <c r="AZ60" i="9"/>
  <c r="AZ53" i="9" s="1"/>
  <c r="AZ84" i="9"/>
  <c r="BA54" i="9"/>
  <c r="BA52" i="9"/>
  <c r="AY61" i="9"/>
  <c r="AY85" i="9"/>
  <c r="AX209" i="2"/>
  <c r="BB50" i="9"/>
  <c r="GX184" i="2"/>
  <c r="BT194" i="2"/>
  <c r="BU154" i="2"/>
  <c r="CA150" i="2"/>
  <c r="BZ190" i="2"/>
  <c r="BM143" i="2"/>
  <c r="BL183" i="2"/>
  <c r="AW245" i="2"/>
  <c r="AW263" i="2" s="1"/>
  <c r="BT179" i="2"/>
  <c r="BU139" i="2"/>
  <c r="AU244" i="2"/>
  <c r="AU262" i="2" s="1"/>
  <c r="AU220" i="2"/>
  <c r="AV220" i="2" s="1"/>
  <c r="AV244" i="2"/>
  <c r="AV262" i="2" s="1"/>
  <c r="AW219" i="2"/>
  <c r="AW212" i="2" s="1"/>
  <c r="AW243" i="2"/>
  <c r="AW261" i="2" s="1"/>
  <c r="AX213" i="2"/>
  <c r="AX211" i="2"/>
  <c r="CB180" i="2"/>
  <c r="CC140" i="2"/>
  <c r="BD200" i="2"/>
  <c r="BE160" i="2"/>
  <c r="BC197" i="2"/>
  <c r="BD157" i="2"/>
  <c r="BV189" i="2"/>
  <c r="BW149" i="2"/>
  <c r="BI185" i="2"/>
  <c r="BJ145" i="2"/>
  <c r="BS162" i="2"/>
  <c r="BR202" i="2"/>
  <c r="BC198" i="2"/>
  <c r="BD158" i="2"/>
  <c r="BI159" i="2"/>
  <c r="BH199" i="2"/>
  <c r="BT188" i="2"/>
  <c r="BU148" i="2"/>
  <c r="AY205" i="2"/>
  <c r="BX181" i="2"/>
  <c r="BY141" i="2"/>
  <c r="BJ142" i="2"/>
  <c r="BI182" i="2"/>
  <c r="BJ177" i="2"/>
  <c r="BK137" i="2"/>
  <c r="BN156" i="2"/>
  <c r="BM196" i="2"/>
  <c r="BI138" i="2"/>
  <c r="BH178" i="2"/>
  <c r="BJ155" i="2"/>
  <c r="BI195" i="2"/>
  <c r="BE153" i="2"/>
  <c r="BD193" i="2"/>
  <c r="BO152" i="2"/>
  <c r="BN192" i="2"/>
  <c r="CC146" i="2"/>
  <c r="CB186" i="2"/>
  <c r="BW151" i="2"/>
  <c r="BV191" i="2"/>
  <c r="BG144" i="2"/>
  <c r="BF184" i="2"/>
  <c r="BU161" i="2"/>
  <c r="BT201" i="2"/>
  <c r="AZ165" i="2"/>
  <c r="BA163" i="2"/>
  <c r="AZ203" i="2"/>
  <c r="BZ147" i="2"/>
  <c r="BY187" i="2"/>
  <c r="AZ61" i="9" l="1"/>
  <c r="BA86" i="9"/>
  <c r="BA60" i="9"/>
  <c r="BA53" i="9" s="1"/>
  <c r="BA84" i="9"/>
  <c r="BB54" i="9"/>
  <c r="BB52" i="9"/>
  <c r="AZ85" i="9"/>
  <c r="AY209" i="2"/>
  <c r="BC50" i="9"/>
  <c r="BV154" i="2"/>
  <c r="BU194" i="2"/>
  <c r="CB150" i="2"/>
  <c r="CA190" i="2"/>
  <c r="BM183" i="2"/>
  <c r="BN143" i="2"/>
  <c r="AX245" i="2"/>
  <c r="AX263" i="2" s="1"/>
  <c r="BV139" i="2"/>
  <c r="BU179" i="2"/>
  <c r="AX219" i="2"/>
  <c r="AX212" i="2" s="1"/>
  <c r="AX243" i="2"/>
  <c r="AX261" i="2" s="1"/>
  <c r="AY213" i="2"/>
  <c r="AY211" i="2"/>
  <c r="CC180" i="2"/>
  <c r="CD140" i="2"/>
  <c r="BE200" i="2"/>
  <c r="GX200" i="2" s="1"/>
  <c r="BF160" i="2"/>
  <c r="BE157" i="2"/>
  <c r="BD197" i="2"/>
  <c r="BX149" i="2"/>
  <c r="BW189" i="2"/>
  <c r="BK145" i="2"/>
  <c r="BJ185" i="2"/>
  <c r="BS202" i="2"/>
  <c r="BT162" i="2"/>
  <c r="BE158" i="2"/>
  <c r="BD198" i="2"/>
  <c r="BI199" i="2"/>
  <c r="BJ159" i="2"/>
  <c r="BU188" i="2"/>
  <c r="BV148" i="2"/>
  <c r="BY181" i="2"/>
  <c r="BZ141" i="2"/>
  <c r="BK142" i="2"/>
  <c r="BJ182" i="2"/>
  <c r="BK177" i="2"/>
  <c r="BL137" i="2"/>
  <c r="BO156" i="2"/>
  <c r="BN196" i="2"/>
  <c r="BJ138" i="2"/>
  <c r="BI178" i="2"/>
  <c r="BK155" i="2"/>
  <c r="BJ195" i="2"/>
  <c r="BF153" i="2"/>
  <c r="BE193" i="2"/>
  <c r="GX193" i="2" s="1"/>
  <c r="BP152" i="2"/>
  <c r="BO192" i="2"/>
  <c r="CD146" i="2"/>
  <c r="CC186" i="2"/>
  <c r="GZ186" i="2" s="1"/>
  <c r="BX151" i="2"/>
  <c r="BW191" i="2"/>
  <c r="BH144" i="2"/>
  <c r="BG184" i="2"/>
  <c r="BV161" i="2"/>
  <c r="BU201" i="2"/>
  <c r="BA165" i="2"/>
  <c r="BB163" i="2"/>
  <c r="BA203" i="2"/>
  <c r="AZ205" i="2"/>
  <c r="CA147" i="2"/>
  <c r="BZ187" i="2"/>
  <c r="BA85" i="9" l="1"/>
  <c r="BB60" i="9"/>
  <c r="BB53" i="9" s="1"/>
  <c r="BB84" i="9"/>
  <c r="BC54" i="9"/>
  <c r="BC52" i="9"/>
  <c r="BA61" i="9"/>
  <c r="BB86" i="9"/>
  <c r="AZ209" i="2"/>
  <c r="BD50" i="9"/>
  <c r="GZ180" i="2"/>
  <c r="BW154" i="2"/>
  <c r="BV194" i="2"/>
  <c r="CC150" i="2"/>
  <c r="CB190" i="2"/>
  <c r="BO143" i="2"/>
  <c r="BN183" i="2"/>
  <c r="AY245" i="2"/>
  <c r="AY263" i="2" s="1"/>
  <c r="BV179" i="2"/>
  <c r="BW139" i="2"/>
  <c r="AW220" i="2"/>
  <c r="AX220" i="2" s="1"/>
  <c r="AW244" i="2"/>
  <c r="AW262" i="2" s="1"/>
  <c r="AX244" i="2"/>
  <c r="AX262" i="2" s="1"/>
  <c r="AY219" i="2"/>
  <c r="AY212" i="2" s="1"/>
  <c r="AY243" i="2"/>
  <c r="AY261" i="2" s="1"/>
  <c r="AZ213" i="2"/>
  <c r="AZ245" i="2" s="1"/>
  <c r="AZ263" i="2" s="1"/>
  <c r="AZ211" i="2"/>
  <c r="CE140" i="2"/>
  <c r="CD180" i="2"/>
  <c r="BG160" i="2"/>
  <c r="BF200" i="2"/>
  <c r="BF157" i="2"/>
  <c r="BE197" i="2"/>
  <c r="GX197" i="2" s="1"/>
  <c r="BX189" i="2"/>
  <c r="BY149" i="2"/>
  <c r="BL145" i="2"/>
  <c r="BK185" i="2"/>
  <c r="BU162" i="2"/>
  <c r="BT202" i="2"/>
  <c r="BE198" i="2"/>
  <c r="GX198" i="2" s="1"/>
  <c r="BF158" i="2"/>
  <c r="BK159" i="2"/>
  <c r="BJ199" i="2"/>
  <c r="BW148" i="2"/>
  <c r="BV188" i="2"/>
  <c r="BA205" i="2"/>
  <c r="BZ181" i="2"/>
  <c r="CA141" i="2"/>
  <c r="BL142" i="2"/>
  <c r="BK182" i="2"/>
  <c r="BL177" i="2"/>
  <c r="BM137" i="2"/>
  <c r="BP156" i="2"/>
  <c r="BO196" i="2"/>
  <c r="BK138" i="2"/>
  <c r="BJ178" i="2"/>
  <c r="BL155" i="2"/>
  <c r="BK195" i="2"/>
  <c r="BG153" i="2"/>
  <c r="BF193" i="2"/>
  <c r="BQ152" i="2"/>
  <c r="BP192" i="2"/>
  <c r="CE146" i="2"/>
  <c r="CD186" i="2"/>
  <c r="BY151" i="2"/>
  <c r="BX191" i="2"/>
  <c r="BI144" i="2"/>
  <c r="BH184" i="2"/>
  <c r="BW161" i="2"/>
  <c r="BV201" i="2"/>
  <c r="BB165" i="2"/>
  <c r="BC163" i="2"/>
  <c r="BB203" i="2"/>
  <c r="CB147" i="2"/>
  <c r="CA187" i="2"/>
  <c r="BC86" i="9" l="1"/>
  <c r="BB61" i="9"/>
  <c r="BC60" i="9"/>
  <c r="BC53" i="9" s="1"/>
  <c r="BC84" i="9"/>
  <c r="BD54" i="9"/>
  <c r="BD52" i="9"/>
  <c r="BB85" i="9"/>
  <c r="BA209" i="2"/>
  <c r="BE50" i="9"/>
  <c r="BW194" i="2"/>
  <c r="BX154" i="2"/>
  <c r="CD150" i="2"/>
  <c r="CC190" i="2"/>
  <c r="GZ190" i="2" s="1"/>
  <c r="BP143" i="2"/>
  <c r="BO183" i="2"/>
  <c r="BW179" i="2"/>
  <c r="BX139" i="2"/>
  <c r="AZ219" i="2"/>
  <c r="AZ212" i="2" s="1"/>
  <c r="AZ243" i="2"/>
  <c r="AZ261" i="2" s="1"/>
  <c r="BA213" i="2"/>
  <c r="BA211" i="2"/>
  <c r="CE180" i="2"/>
  <c r="CF140" i="2"/>
  <c r="BG200" i="2"/>
  <c r="BH160" i="2"/>
  <c r="BF197" i="2"/>
  <c r="BG157" i="2"/>
  <c r="BZ149" i="2"/>
  <c r="BY189" i="2"/>
  <c r="BL185" i="2"/>
  <c r="BM145" i="2"/>
  <c r="BV162" i="2"/>
  <c r="BU202" i="2"/>
  <c r="BF198" i="2"/>
  <c r="BG158" i="2"/>
  <c r="BK199" i="2"/>
  <c r="BL159" i="2"/>
  <c r="BW188" i="2"/>
  <c r="BX148" i="2"/>
  <c r="CA181" i="2"/>
  <c r="CB141" i="2"/>
  <c r="BM142" i="2"/>
  <c r="BL182" i="2"/>
  <c r="BM177" i="2"/>
  <c r="BN137" i="2"/>
  <c r="BQ156" i="2"/>
  <c r="BP196" i="2"/>
  <c r="BL138" i="2"/>
  <c r="BK178" i="2"/>
  <c r="BM155" i="2"/>
  <c r="BL195" i="2"/>
  <c r="BH153" i="2"/>
  <c r="BG193" i="2"/>
  <c r="BR152" i="2"/>
  <c r="BQ192" i="2"/>
  <c r="GY192" i="2" s="1"/>
  <c r="CF146" i="2"/>
  <c r="CE186" i="2"/>
  <c r="BZ151" i="2"/>
  <c r="BY191" i="2"/>
  <c r="BJ144" i="2"/>
  <c r="BI184" i="2"/>
  <c r="BX161" i="2"/>
  <c r="BW201" i="2"/>
  <c r="BC165" i="2"/>
  <c r="BD163" i="2"/>
  <c r="BC203" i="2"/>
  <c r="BB205" i="2"/>
  <c r="CC147" i="2"/>
  <c r="CB187" i="2"/>
  <c r="BC85" i="9" l="1"/>
  <c r="BD86" i="9"/>
  <c r="BD60" i="9"/>
  <c r="BD53" i="9" s="1"/>
  <c r="BD84" i="9"/>
  <c r="BE54" i="9"/>
  <c r="BE52" i="9"/>
  <c r="BC61" i="9"/>
  <c r="BB209" i="2"/>
  <c r="BF50" i="9"/>
  <c r="CE150" i="2"/>
  <c r="CD190" i="2"/>
  <c r="BY154" i="2"/>
  <c r="BX194" i="2"/>
  <c r="BP183" i="2"/>
  <c r="BQ143" i="2"/>
  <c r="BX179" i="2"/>
  <c r="BY139" i="2"/>
  <c r="BA245" i="2"/>
  <c r="BA263" i="2" s="1"/>
  <c r="AY220" i="2"/>
  <c r="AY244" i="2"/>
  <c r="AY262" i="2" s="1"/>
  <c r="BA219" i="2"/>
  <c r="BA212" i="2" s="1"/>
  <c r="BA243" i="2"/>
  <c r="BA261" i="2" s="1"/>
  <c r="BB213" i="2"/>
  <c r="BB211" i="2"/>
  <c r="CG140" i="2"/>
  <c r="CF180" i="2"/>
  <c r="BH200" i="2"/>
  <c r="BI160" i="2"/>
  <c r="BG197" i="2"/>
  <c r="BH157" i="2"/>
  <c r="CA149" i="2"/>
  <c r="BZ189" i="2"/>
  <c r="BM185" i="2"/>
  <c r="BN145" i="2"/>
  <c r="BW162" i="2"/>
  <c r="BV202" i="2"/>
  <c r="BG198" i="2"/>
  <c r="BH158" i="2"/>
  <c r="BL199" i="2"/>
  <c r="BM159" i="2"/>
  <c r="BY148" i="2"/>
  <c r="BX188" i="2"/>
  <c r="BC205" i="2"/>
  <c r="CB181" i="2"/>
  <c r="CC141" i="2"/>
  <c r="BN142" i="2"/>
  <c r="BM182" i="2"/>
  <c r="BN177" i="2"/>
  <c r="BO137" i="2"/>
  <c r="BR156" i="2"/>
  <c r="BQ196" i="2"/>
  <c r="GY196" i="2" s="1"/>
  <c r="BM138" i="2"/>
  <c r="BL178" i="2"/>
  <c r="BN155" i="2"/>
  <c r="BM195" i="2"/>
  <c r="BI153" i="2"/>
  <c r="BH193" i="2"/>
  <c r="BS152" i="2"/>
  <c r="BR192" i="2"/>
  <c r="CG146" i="2"/>
  <c r="CF186" i="2"/>
  <c r="CA151" i="2"/>
  <c r="BZ191" i="2"/>
  <c r="BK144" i="2"/>
  <c r="BJ184" i="2"/>
  <c r="BY161" i="2"/>
  <c r="BX201" i="2"/>
  <c r="BD165" i="2"/>
  <c r="BE163" i="2"/>
  <c r="BD203" i="2"/>
  <c r="CD147" i="2"/>
  <c r="CC187" i="2"/>
  <c r="GZ187" i="2" s="1"/>
  <c r="BD61" i="9" l="1"/>
  <c r="BD85" i="9"/>
  <c r="BE60" i="9"/>
  <c r="BE53" i="9" s="1"/>
  <c r="BE84" i="9"/>
  <c r="BF54" i="9"/>
  <c r="BF52" i="9"/>
  <c r="BE86" i="9"/>
  <c r="BC209" i="2"/>
  <c r="BG50" i="9"/>
  <c r="CE190" i="2"/>
  <c r="CF150" i="2"/>
  <c r="BZ154" i="2"/>
  <c r="BY194" i="2"/>
  <c r="BQ183" i="2"/>
  <c r="GY183" i="2" s="1"/>
  <c r="BR143" i="2"/>
  <c r="BZ139" i="2"/>
  <c r="BY179" i="2"/>
  <c r="BB245" i="2"/>
  <c r="BB263" i="2" s="1"/>
  <c r="AZ244" i="2"/>
  <c r="AZ262" i="2" s="1"/>
  <c r="AZ220" i="2"/>
  <c r="BB219" i="2"/>
  <c r="BB212" i="2" s="1"/>
  <c r="BB243" i="2"/>
  <c r="BB261" i="2" s="1"/>
  <c r="BC213" i="2"/>
  <c r="BC211" i="2"/>
  <c r="CG180" i="2"/>
  <c r="CH140" i="2"/>
  <c r="BJ160" i="2"/>
  <c r="BI200" i="2"/>
  <c r="BH197" i="2"/>
  <c r="BI157" i="2"/>
  <c r="CB149" i="2"/>
  <c r="CA189" i="2"/>
  <c r="BO145" i="2"/>
  <c r="BN185" i="2"/>
  <c r="BX162" i="2"/>
  <c r="BW202" i="2"/>
  <c r="BH198" i="2"/>
  <c r="BI158" i="2"/>
  <c r="BM199" i="2"/>
  <c r="BN159" i="2"/>
  <c r="BZ148" i="2"/>
  <c r="BY188" i="2"/>
  <c r="CC181" i="2"/>
  <c r="CD141" i="2"/>
  <c r="BO142" i="2"/>
  <c r="BN182" i="2"/>
  <c r="BO177" i="2"/>
  <c r="BP137" i="2"/>
  <c r="BS156" i="2"/>
  <c r="BR196" i="2"/>
  <c r="BN138" i="2"/>
  <c r="BM178" i="2"/>
  <c r="BO155" i="2"/>
  <c r="BN195" i="2"/>
  <c r="BJ153" i="2"/>
  <c r="BI193" i="2"/>
  <c r="BT152" i="2"/>
  <c r="BS192" i="2"/>
  <c r="CH146" i="2"/>
  <c r="CG186" i="2"/>
  <c r="CB151" i="2"/>
  <c r="CA191" i="2"/>
  <c r="BL144" i="2"/>
  <c r="BK184" i="2"/>
  <c r="BZ161" i="2"/>
  <c r="BY201" i="2"/>
  <c r="BE165" i="2"/>
  <c r="BF163" i="2"/>
  <c r="BE203" i="2"/>
  <c r="BD205" i="2"/>
  <c r="CE147" i="2"/>
  <c r="CD187" i="2"/>
  <c r="BF86" i="9" l="1"/>
  <c r="BE85" i="9"/>
  <c r="BF60" i="9"/>
  <c r="BF53" i="9" s="1"/>
  <c r="BF84" i="9"/>
  <c r="BG54" i="9"/>
  <c r="BG52" i="9"/>
  <c r="BE61" i="9"/>
  <c r="BD209" i="2"/>
  <c r="BH50" i="9"/>
  <c r="CF190" i="2"/>
  <c r="CG150" i="2"/>
  <c r="GZ181" i="2"/>
  <c r="CA154" i="2"/>
  <c r="BZ194" i="2"/>
  <c r="BS143" i="2"/>
  <c r="BR183" i="2"/>
  <c r="CA139" i="2"/>
  <c r="BZ179" i="2"/>
  <c r="BC245" i="2"/>
  <c r="BC263" i="2" s="1"/>
  <c r="BA244" i="2"/>
  <c r="BA262" i="2" s="1"/>
  <c r="BA220" i="2"/>
  <c r="BC219" i="2"/>
  <c r="BC212" i="2" s="1"/>
  <c r="BC243" i="2"/>
  <c r="BC261" i="2" s="1"/>
  <c r="BD213" i="2"/>
  <c r="BD245" i="2" s="1"/>
  <c r="BD263" i="2" s="1"/>
  <c r="BD211" i="2"/>
  <c r="CI140" i="2"/>
  <c r="CH180" i="2"/>
  <c r="BK160" i="2"/>
  <c r="BJ200" i="2"/>
  <c r="BI197" i="2"/>
  <c r="BJ157" i="2"/>
  <c r="CB189" i="2"/>
  <c r="CC149" i="2"/>
  <c r="BO185" i="2"/>
  <c r="BP145" i="2"/>
  <c r="BY162" i="2"/>
  <c r="BX202" i="2"/>
  <c r="BI198" i="2"/>
  <c r="BJ158" i="2"/>
  <c r="BO159" i="2"/>
  <c r="BN199" i="2"/>
  <c r="BZ188" i="2"/>
  <c r="CA148" i="2"/>
  <c r="BE205" i="2"/>
  <c r="GX203" i="2"/>
  <c r="CD181" i="2"/>
  <c r="CE141" i="2"/>
  <c r="BP142" i="2"/>
  <c r="BO182" i="2"/>
  <c r="BP177" i="2"/>
  <c r="BQ137" i="2"/>
  <c r="BT156" i="2"/>
  <c r="BS196" i="2"/>
  <c r="BO138" i="2"/>
  <c r="BN178" i="2"/>
  <c r="BP155" i="2"/>
  <c r="BO195" i="2"/>
  <c r="BK153" i="2"/>
  <c r="BJ193" i="2"/>
  <c r="BU152" i="2"/>
  <c r="BT192" i="2"/>
  <c r="CI146" i="2"/>
  <c r="CH186" i="2"/>
  <c r="CC151" i="2"/>
  <c r="CB191" i="2"/>
  <c r="BM144" i="2"/>
  <c r="BL184" i="2"/>
  <c r="CA161" i="2"/>
  <c r="BZ201" i="2"/>
  <c r="BF165" i="2"/>
  <c r="BG163" i="2"/>
  <c r="BF203" i="2"/>
  <c r="CF147" i="2"/>
  <c r="CE187" i="2"/>
  <c r="BF61" i="9" l="1"/>
  <c r="BF85" i="9"/>
  <c r="BG86" i="9"/>
  <c r="BG60" i="9"/>
  <c r="BG53" i="9" s="1"/>
  <c r="BG84" i="9"/>
  <c r="BH54" i="9"/>
  <c r="BH52" i="9"/>
  <c r="BE209" i="2"/>
  <c r="GX209" i="2" s="1"/>
  <c r="BI50" i="9"/>
  <c r="CH150" i="2"/>
  <c r="CG190" i="2"/>
  <c r="CB154" i="2"/>
  <c r="CA194" i="2"/>
  <c r="BS183" i="2"/>
  <c r="BT143" i="2"/>
  <c r="CB139" i="2"/>
  <c r="CA179" i="2"/>
  <c r="BB244" i="2"/>
  <c r="BB262" i="2" s="1"/>
  <c r="BB220" i="2"/>
  <c r="BD219" i="2"/>
  <c r="BD212" i="2" s="1"/>
  <c r="BD243" i="2"/>
  <c r="BD261" i="2" s="1"/>
  <c r="BE213" i="2"/>
  <c r="BE211" i="2"/>
  <c r="CJ140" i="2"/>
  <c r="CI180" i="2"/>
  <c r="GX205" i="2"/>
  <c r="BL160" i="2"/>
  <c r="BK200" i="2"/>
  <c r="BJ197" i="2"/>
  <c r="BK157" i="2"/>
  <c r="CC189" i="2"/>
  <c r="GZ189" i="2" s="1"/>
  <c r="CD149" i="2"/>
  <c r="BQ145" i="2"/>
  <c r="BP185" i="2"/>
  <c r="BZ162" i="2"/>
  <c r="BY202" i="2"/>
  <c r="BK158" i="2"/>
  <c r="BJ198" i="2"/>
  <c r="BP159" i="2"/>
  <c r="BO199" i="2"/>
  <c r="CA188" i="2"/>
  <c r="CB148" i="2"/>
  <c r="CE181" i="2"/>
  <c r="CF141" i="2"/>
  <c r="BQ142" i="2"/>
  <c r="BP182" i="2"/>
  <c r="BQ177" i="2"/>
  <c r="GY177" i="2" s="1"/>
  <c r="BR137" i="2"/>
  <c r="BU156" i="2"/>
  <c r="BT196" i="2"/>
  <c r="BP138" i="2"/>
  <c r="BO178" i="2"/>
  <c r="BQ155" i="2"/>
  <c r="BP195" i="2"/>
  <c r="BL153" i="2"/>
  <c r="BK193" i="2"/>
  <c r="BV152" i="2"/>
  <c r="BU192" i="2"/>
  <c r="CJ146" i="2"/>
  <c r="CI186" i="2"/>
  <c r="CD151" i="2"/>
  <c r="CC191" i="2"/>
  <c r="GZ191" i="2" s="1"/>
  <c r="BN144" i="2"/>
  <c r="BM184" i="2"/>
  <c r="CB161" i="2"/>
  <c r="CA201" i="2"/>
  <c r="BG165" i="2"/>
  <c r="BH163" i="2"/>
  <c r="BG203" i="2"/>
  <c r="BF205" i="2"/>
  <c r="CG147" i="2"/>
  <c r="CF187" i="2"/>
  <c r="BG85" i="9" l="1"/>
  <c r="BH60" i="9"/>
  <c r="BH53" i="9" s="1"/>
  <c r="BH84" i="9"/>
  <c r="BI54" i="9"/>
  <c r="BI52" i="9"/>
  <c r="BG61" i="9"/>
  <c r="BH86" i="9"/>
  <c r="HB50" i="9"/>
  <c r="BF209" i="2"/>
  <c r="BJ50" i="9"/>
  <c r="CH190" i="2"/>
  <c r="CI150" i="2"/>
  <c r="CB194" i="2"/>
  <c r="CC154" i="2"/>
  <c r="BT183" i="2"/>
  <c r="BU143" i="2"/>
  <c r="CC139" i="2"/>
  <c r="CB179" i="2"/>
  <c r="BE245" i="2"/>
  <c r="BE263" i="2" s="1"/>
  <c r="BC244" i="2"/>
  <c r="BC262" i="2" s="1"/>
  <c r="BC220" i="2"/>
  <c r="BE219" i="2"/>
  <c r="BE212" i="2" s="1"/>
  <c r="BE243" i="2"/>
  <c r="BE261" i="2" s="1"/>
  <c r="GX213" i="2"/>
  <c r="BF213" i="2"/>
  <c r="BF245" i="2" s="1"/>
  <c r="BF263" i="2" s="1"/>
  <c r="BF211" i="2"/>
  <c r="GX211" i="2"/>
  <c r="CK140" i="2"/>
  <c r="CJ180" i="2"/>
  <c r="BM160" i="2"/>
  <c r="BL200" i="2"/>
  <c r="BK197" i="2"/>
  <c r="BL157" i="2"/>
  <c r="CD189" i="2"/>
  <c r="CE149" i="2"/>
  <c r="BQ185" i="2"/>
  <c r="GY185" i="2" s="1"/>
  <c r="BR145" i="2"/>
  <c r="CA162" i="2"/>
  <c r="BZ202" i="2"/>
  <c r="BK198" i="2"/>
  <c r="BL158" i="2"/>
  <c r="BP199" i="2"/>
  <c r="BQ159" i="2"/>
  <c r="CC148" i="2"/>
  <c r="CB188" i="2"/>
  <c r="BG205" i="2"/>
  <c r="CF181" i="2"/>
  <c r="CG141" i="2"/>
  <c r="BR142" i="2"/>
  <c r="BQ182" i="2"/>
  <c r="BR177" i="2"/>
  <c r="BS137" i="2"/>
  <c r="BV156" i="2"/>
  <c r="BU196" i="2"/>
  <c r="BQ138" i="2"/>
  <c r="BP178" i="2"/>
  <c r="BR155" i="2"/>
  <c r="BQ195" i="2"/>
  <c r="GY195" i="2" s="1"/>
  <c r="BM153" i="2"/>
  <c r="BL193" i="2"/>
  <c r="BW152" i="2"/>
  <c r="BV192" i="2"/>
  <c r="CK146" i="2"/>
  <c r="CJ186" i="2"/>
  <c r="CE151" i="2"/>
  <c r="CD191" i="2"/>
  <c r="BO144" i="2"/>
  <c r="BN184" i="2"/>
  <c r="CC161" i="2"/>
  <c r="CB201" i="2"/>
  <c r="BH165" i="2"/>
  <c r="BI163" i="2"/>
  <c r="BH203" i="2"/>
  <c r="CH147" i="2"/>
  <c r="CG187" i="2"/>
  <c r="GX263" i="2" l="1"/>
  <c r="GX261" i="2"/>
  <c r="BI86" i="9"/>
  <c r="HB54" i="9"/>
  <c r="BH61" i="9"/>
  <c r="BI60" i="9"/>
  <c r="BI53" i="9" s="1"/>
  <c r="BI84" i="9"/>
  <c r="BJ54" i="9"/>
  <c r="BJ52" i="9"/>
  <c r="BH85" i="9"/>
  <c r="HB52" i="9"/>
  <c r="BG209" i="2"/>
  <c r="BK50" i="9"/>
  <c r="CJ150" i="2"/>
  <c r="CI190" i="2"/>
  <c r="GY182" i="2"/>
  <c r="CD154" i="2"/>
  <c r="CC194" i="2"/>
  <c r="GZ194" i="2" s="1"/>
  <c r="BV143" i="2"/>
  <c r="BU183" i="2"/>
  <c r="CD139" i="2"/>
  <c r="CC179" i="2"/>
  <c r="GZ179" i="2" s="1"/>
  <c r="GX245" i="2"/>
  <c r="GX243" i="2"/>
  <c r="BD244" i="2"/>
  <c r="BD262" i="2" s="1"/>
  <c r="BD220" i="2"/>
  <c r="GX219" i="2"/>
  <c r="BF219" i="2"/>
  <c r="BF212" i="2" s="1"/>
  <c r="BF243" i="2"/>
  <c r="BF261" i="2" s="1"/>
  <c r="BG213" i="2"/>
  <c r="BG211" i="2"/>
  <c r="CK180" i="2"/>
  <c r="CL140" i="2"/>
  <c r="BM200" i="2"/>
  <c r="BN160" i="2"/>
  <c r="BM157" i="2"/>
  <c r="BL197" i="2"/>
  <c r="CE189" i="2"/>
  <c r="CF149" i="2"/>
  <c r="BS145" i="2"/>
  <c r="BR185" i="2"/>
  <c r="CB162" i="2"/>
  <c r="CA202" i="2"/>
  <c r="BM158" i="2"/>
  <c r="BL198" i="2"/>
  <c r="BQ199" i="2"/>
  <c r="GY199" i="2" s="1"/>
  <c r="BR159" i="2"/>
  <c r="CD148" i="2"/>
  <c r="CC188" i="2"/>
  <c r="GZ188" i="2" s="1"/>
  <c r="CG181" i="2"/>
  <c r="CH141" i="2"/>
  <c r="BS142" i="2"/>
  <c r="BR182" i="2"/>
  <c r="BS177" i="2"/>
  <c r="BT137" i="2"/>
  <c r="BW156" i="2"/>
  <c r="BV196" i="2"/>
  <c r="BR138" i="2"/>
  <c r="BQ178" i="2"/>
  <c r="GY178" i="2" s="1"/>
  <c r="BS155" i="2"/>
  <c r="BR195" i="2"/>
  <c r="BN153" i="2"/>
  <c r="BM193" i="2"/>
  <c r="BX152" i="2"/>
  <c r="BW192" i="2"/>
  <c r="CL146" i="2"/>
  <c r="CK186" i="2"/>
  <c r="CF151" i="2"/>
  <c r="CE191" i="2"/>
  <c r="BP144" i="2"/>
  <c r="BO184" i="2"/>
  <c r="CD161" i="2"/>
  <c r="CC201" i="2"/>
  <c r="GZ201" i="2" s="1"/>
  <c r="BI165" i="2"/>
  <c r="BJ163" i="2"/>
  <c r="BI203" i="2"/>
  <c r="BH205" i="2"/>
  <c r="CI147" i="2"/>
  <c r="CH187" i="2"/>
  <c r="HB86" i="9" l="1"/>
  <c r="HB84" i="9"/>
  <c r="HB60" i="9"/>
  <c r="HB53" i="9"/>
  <c r="BI85" i="9"/>
  <c r="BJ86" i="9"/>
  <c r="BJ60" i="9"/>
  <c r="BJ53" i="9" s="1"/>
  <c r="BJ84" i="9"/>
  <c r="BK54" i="9"/>
  <c r="BK52" i="9"/>
  <c r="BI61" i="9"/>
  <c r="CJ190" i="2"/>
  <c r="CK150" i="2"/>
  <c r="BH209" i="2"/>
  <c r="BL50" i="9"/>
  <c r="CE154" i="2"/>
  <c r="CD194" i="2"/>
  <c r="BW143" i="2"/>
  <c r="BV183" i="2"/>
  <c r="CE139" i="2"/>
  <c r="CD179" i="2"/>
  <c r="BG245" i="2"/>
  <c r="BG263" i="2" s="1"/>
  <c r="GX212" i="2"/>
  <c r="GX220" i="2" s="1"/>
  <c r="BE244" i="2"/>
  <c r="BE262" i="2" s="1"/>
  <c r="BE220" i="2"/>
  <c r="BG219" i="2"/>
  <c r="BG212" i="2" s="1"/>
  <c r="BG243" i="2"/>
  <c r="BG261" i="2" s="1"/>
  <c r="BH213" i="2"/>
  <c r="BH245" i="2" s="1"/>
  <c r="BH263" i="2" s="1"/>
  <c r="BH211" i="2"/>
  <c r="CL180" i="2"/>
  <c r="CM140" i="2"/>
  <c r="BN200" i="2"/>
  <c r="BO160" i="2"/>
  <c r="BM197" i="2"/>
  <c r="BN157" i="2"/>
  <c r="CG149" i="2"/>
  <c r="CF189" i="2"/>
  <c r="BT145" i="2"/>
  <c r="BS185" i="2"/>
  <c r="CB202" i="2"/>
  <c r="CC162" i="2"/>
  <c r="BM198" i="2"/>
  <c r="BN158" i="2"/>
  <c r="BR199" i="2"/>
  <c r="BS159" i="2"/>
  <c r="CE148" i="2"/>
  <c r="CD188" i="2"/>
  <c r="BI205" i="2"/>
  <c r="CH181" i="2"/>
  <c r="CI141" i="2"/>
  <c r="BT142" i="2"/>
  <c r="BS182" i="2"/>
  <c r="BT177" i="2"/>
  <c r="BU137" i="2"/>
  <c r="BX156" i="2"/>
  <c r="BW196" i="2"/>
  <c r="BS138" i="2"/>
  <c r="BR178" i="2"/>
  <c r="BT155" i="2"/>
  <c r="BS195" i="2"/>
  <c r="BO153" i="2"/>
  <c r="BN193" i="2"/>
  <c r="BY152" i="2"/>
  <c r="BX192" i="2"/>
  <c r="CM146" i="2"/>
  <c r="CL186" i="2"/>
  <c r="CG151" i="2"/>
  <c r="CF191" i="2"/>
  <c r="BQ144" i="2"/>
  <c r="BP184" i="2"/>
  <c r="CE161" i="2"/>
  <c r="CD201" i="2"/>
  <c r="BJ165" i="2"/>
  <c r="BK163" i="2"/>
  <c r="BJ203" i="2"/>
  <c r="CJ147" i="2"/>
  <c r="CI187" i="2"/>
  <c r="GX262" i="2" l="1"/>
  <c r="HB61" i="9"/>
  <c r="HB85" i="9"/>
  <c r="BJ61" i="9"/>
  <c r="BJ85" i="9"/>
  <c r="BK60" i="9"/>
  <c r="BK53" i="9" s="1"/>
  <c r="BK84" i="9"/>
  <c r="BL54" i="9"/>
  <c r="BL52" i="9"/>
  <c r="BK86" i="9"/>
  <c r="CL150" i="2"/>
  <c r="CK190" i="2"/>
  <c r="BI209" i="2"/>
  <c r="BM50" i="9"/>
  <c r="CE194" i="2"/>
  <c r="CF154" i="2"/>
  <c r="BX143" i="2"/>
  <c r="BW183" i="2"/>
  <c r="CF139" i="2"/>
  <c r="CE179" i="2"/>
  <c r="GX244" i="2"/>
  <c r="BF244" i="2"/>
  <c r="BF262" i="2" s="1"/>
  <c r="BF220" i="2"/>
  <c r="BH219" i="2"/>
  <c r="BH212" i="2" s="1"/>
  <c r="BH243" i="2"/>
  <c r="BH261" i="2" s="1"/>
  <c r="BI213" i="2"/>
  <c r="BI211" i="2"/>
  <c r="CN140" i="2"/>
  <c r="CM180" i="2"/>
  <c r="BP160" i="2"/>
  <c r="BO200" i="2"/>
  <c r="BN197" i="2"/>
  <c r="BO157" i="2"/>
  <c r="CG189" i="2"/>
  <c r="CH149" i="2"/>
  <c r="BU145" i="2"/>
  <c r="BT185" i="2"/>
  <c r="CC202" i="2"/>
  <c r="GZ202" i="2" s="1"/>
  <c r="CD162" i="2"/>
  <c r="BO158" i="2"/>
  <c r="BN198" i="2"/>
  <c r="BS199" i="2"/>
  <c r="BT159" i="2"/>
  <c r="CF148" i="2"/>
  <c r="CE188" i="2"/>
  <c r="CI181" i="2"/>
  <c r="CJ141" i="2"/>
  <c r="BU142" i="2"/>
  <c r="BT182" i="2"/>
  <c r="BU177" i="2"/>
  <c r="BV137" i="2"/>
  <c r="BY156" i="2"/>
  <c r="BX196" i="2"/>
  <c r="BT138" i="2"/>
  <c r="BS178" i="2"/>
  <c r="BU155" i="2"/>
  <c r="BT195" i="2"/>
  <c r="BP153" i="2"/>
  <c r="BO193" i="2"/>
  <c r="BZ152" i="2"/>
  <c r="BY192" i="2"/>
  <c r="CN146" i="2"/>
  <c r="CM186" i="2"/>
  <c r="CH151" i="2"/>
  <c r="CG191" i="2"/>
  <c r="BR144" i="2"/>
  <c r="BQ184" i="2"/>
  <c r="CF161" i="2"/>
  <c r="CE201" i="2"/>
  <c r="BK165" i="2"/>
  <c r="BL163" i="2"/>
  <c r="BK203" i="2"/>
  <c r="BJ205" i="2"/>
  <c r="CK147" i="2"/>
  <c r="CJ187" i="2"/>
  <c r="CM150" i="2" l="1"/>
  <c r="CL190" i="2"/>
  <c r="BL60" i="9"/>
  <c r="BL53" i="9" s="1"/>
  <c r="BL84" i="9"/>
  <c r="BM54" i="9"/>
  <c r="BM52" i="9"/>
  <c r="BK61" i="9"/>
  <c r="BK85" i="9"/>
  <c r="BL86" i="9"/>
  <c r="BJ209" i="2"/>
  <c r="BN50" i="9"/>
  <c r="GY184" i="2"/>
  <c r="CG154" i="2"/>
  <c r="CF194" i="2"/>
  <c r="BX183" i="2"/>
  <c r="BY143" i="2"/>
  <c r="CF179" i="2"/>
  <c r="CG139" i="2"/>
  <c r="BG244" i="2"/>
  <c r="BG262" i="2" s="1"/>
  <c r="BI245" i="2"/>
  <c r="BI263" i="2" s="1"/>
  <c r="BG220" i="2"/>
  <c r="BI219" i="2"/>
  <c r="BI212" i="2" s="1"/>
  <c r="BI243" i="2"/>
  <c r="BI261" i="2" s="1"/>
  <c r="BJ213" i="2"/>
  <c r="BJ245" i="2" s="1"/>
  <c r="BJ263" i="2" s="1"/>
  <c r="BJ211" i="2"/>
  <c r="CN180" i="2"/>
  <c r="CO140" i="2"/>
  <c r="BQ160" i="2"/>
  <c r="BP200" i="2"/>
  <c r="BP157" i="2"/>
  <c r="BO197" i="2"/>
  <c r="CH189" i="2"/>
  <c r="CI149" i="2"/>
  <c r="BU185" i="2"/>
  <c r="BV145" i="2"/>
  <c r="CD202" i="2"/>
  <c r="CE162" i="2"/>
  <c r="BP158" i="2"/>
  <c r="BO198" i="2"/>
  <c r="BU159" i="2"/>
  <c r="BT199" i="2"/>
  <c r="CF188" i="2"/>
  <c r="CG148" i="2"/>
  <c r="BK205" i="2"/>
  <c r="CJ181" i="2"/>
  <c r="CK141" i="2"/>
  <c r="BV142" i="2"/>
  <c r="BU182" i="2"/>
  <c r="BV177" i="2"/>
  <c r="BW137" i="2"/>
  <c r="BZ156" i="2"/>
  <c r="BY196" i="2"/>
  <c r="BU138" i="2"/>
  <c r="BT178" i="2"/>
  <c r="BV155" i="2"/>
  <c r="BU195" i="2"/>
  <c r="BQ153" i="2"/>
  <c r="BP193" i="2"/>
  <c r="CA152" i="2"/>
  <c r="BZ192" i="2"/>
  <c r="CO146" i="2"/>
  <c r="CN186" i="2"/>
  <c r="CI151" i="2"/>
  <c r="CH191" i="2"/>
  <c r="BS144" i="2"/>
  <c r="BR184" i="2"/>
  <c r="CG161" i="2"/>
  <c r="CF201" i="2"/>
  <c r="BL165" i="2"/>
  <c r="BM163" i="2"/>
  <c r="BL203" i="2"/>
  <c r="CL147" i="2"/>
  <c r="CK187" i="2"/>
  <c r="CN150" i="2" l="1"/>
  <c r="CM190" i="2"/>
  <c r="BL61" i="9"/>
  <c r="BL85" i="9"/>
  <c r="BM86" i="9"/>
  <c r="BM60" i="9"/>
  <c r="BM53" i="9" s="1"/>
  <c r="BM84" i="9"/>
  <c r="BN54" i="9"/>
  <c r="BN52" i="9"/>
  <c r="BK209" i="2"/>
  <c r="BO50" i="9"/>
  <c r="CH154" i="2"/>
  <c r="CG194" i="2"/>
  <c r="BY183" i="2"/>
  <c r="BZ143" i="2"/>
  <c r="CH139" i="2"/>
  <c r="CG179" i="2"/>
  <c r="BH244" i="2"/>
  <c r="BH262" i="2" s="1"/>
  <c r="BH220" i="2"/>
  <c r="BJ219" i="2"/>
  <c r="BJ212" i="2" s="1"/>
  <c r="BJ243" i="2"/>
  <c r="BJ261" i="2" s="1"/>
  <c r="BK213" i="2"/>
  <c r="BK211" i="2"/>
  <c r="CO180" i="2"/>
  <c r="CP140" i="2"/>
  <c r="BQ200" i="2"/>
  <c r="GY200" i="2" s="1"/>
  <c r="BR160" i="2"/>
  <c r="BP197" i="2"/>
  <c r="BQ157" i="2"/>
  <c r="CI189" i="2"/>
  <c r="CJ149" i="2"/>
  <c r="BV185" i="2"/>
  <c r="BW145" i="2"/>
  <c r="CF162" i="2"/>
  <c r="CE202" i="2"/>
  <c r="BP198" i="2"/>
  <c r="BQ158" i="2"/>
  <c r="BU199" i="2"/>
  <c r="BV159" i="2"/>
  <c r="CH148" i="2"/>
  <c r="CG188" i="2"/>
  <c r="CK181" i="2"/>
  <c r="CL141" i="2"/>
  <c r="BW142" i="2"/>
  <c r="BV182" i="2"/>
  <c r="BW177" i="2"/>
  <c r="BX137" i="2"/>
  <c r="CA156" i="2"/>
  <c r="BZ196" i="2"/>
  <c r="BV138" i="2"/>
  <c r="BU178" i="2"/>
  <c r="BW155" i="2"/>
  <c r="BV195" i="2"/>
  <c r="BR153" i="2"/>
  <c r="BQ193" i="2"/>
  <c r="GY193" i="2" s="1"/>
  <c r="CB152" i="2"/>
  <c r="CA192" i="2"/>
  <c r="CP146" i="2"/>
  <c r="CO186" i="2"/>
  <c r="HA186" i="2" s="1"/>
  <c r="CJ151" i="2"/>
  <c r="CI191" i="2"/>
  <c r="BT144" i="2"/>
  <c r="BS184" i="2"/>
  <c r="CH161" i="2"/>
  <c r="CG201" i="2"/>
  <c r="BM165" i="2"/>
  <c r="BN163" i="2"/>
  <c r="BM203" i="2"/>
  <c r="BL205" i="2"/>
  <c r="CM147" i="2"/>
  <c r="CL187" i="2"/>
  <c r="CO150" i="2" l="1"/>
  <c r="CN190" i="2"/>
  <c r="BN86" i="9"/>
  <c r="BN60" i="9"/>
  <c r="BN53" i="9" s="1"/>
  <c r="BN84" i="9"/>
  <c r="BO54" i="9"/>
  <c r="BO52" i="9"/>
  <c r="BM61" i="9"/>
  <c r="BM85" i="9"/>
  <c r="BL209" i="2"/>
  <c r="BP50" i="9"/>
  <c r="CI154" i="2"/>
  <c r="CH194" i="2"/>
  <c r="HA180" i="2"/>
  <c r="CA143" i="2"/>
  <c r="BZ183" i="2"/>
  <c r="CI139" i="2"/>
  <c r="CH179" i="2"/>
  <c r="BK245" i="2"/>
  <c r="BK263" i="2" s="1"/>
  <c r="BI244" i="2"/>
  <c r="BI262" i="2" s="1"/>
  <c r="BI220" i="2"/>
  <c r="BK219" i="2"/>
  <c r="BK212" i="2" s="1"/>
  <c r="BK243" i="2"/>
  <c r="BK261" i="2" s="1"/>
  <c r="BL213" i="2"/>
  <c r="BL211" i="2"/>
  <c r="CQ140" i="2"/>
  <c r="CP180" i="2"/>
  <c r="BS160" i="2"/>
  <c r="BR200" i="2"/>
  <c r="BQ197" i="2"/>
  <c r="GY197" i="2" s="1"/>
  <c r="BR157" i="2"/>
  <c r="CK149" i="2"/>
  <c r="CJ189" i="2"/>
  <c r="BW185" i="2"/>
  <c r="BX145" i="2"/>
  <c r="CF202" i="2"/>
  <c r="CG162" i="2"/>
  <c r="BQ198" i="2"/>
  <c r="GY198" i="2" s="1"/>
  <c r="BR158" i="2"/>
  <c r="BV199" i="2"/>
  <c r="BW159" i="2"/>
  <c r="CI148" i="2"/>
  <c r="CH188" i="2"/>
  <c r="BM205" i="2"/>
  <c r="CL181" i="2"/>
  <c r="CM141" i="2"/>
  <c r="BX142" i="2"/>
  <c r="BW182" i="2"/>
  <c r="BX177" i="2"/>
  <c r="BY137" i="2"/>
  <c r="CB156" i="2"/>
  <c r="CA196" i="2"/>
  <c r="BW138" i="2"/>
  <c r="BV178" i="2"/>
  <c r="BX155" i="2"/>
  <c r="BW195" i="2"/>
  <c r="BS153" i="2"/>
  <c r="BR193" i="2"/>
  <c r="CC152" i="2"/>
  <c r="CB192" i="2"/>
  <c r="CQ146" i="2"/>
  <c r="CP186" i="2"/>
  <c r="CK151" i="2"/>
  <c r="CJ191" i="2"/>
  <c r="BU144" i="2"/>
  <c r="BT184" i="2"/>
  <c r="CI161" i="2"/>
  <c r="CH201" i="2"/>
  <c r="BN165" i="2"/>
  <c r="BO163" i="2"/>
  <c r="BN203" i="2"/>
  <c r="CN147" i="2"/>
  <c r="CM187" i="2"/>
  <c r="CP150" i="2" l="1"/>
  <c r="CO190" i="2"/>
  <c r="HA190" i="2" s="1"/>
  <c r="BN61" i="9"/>
  <c r="BN85" i="9"/>
  <c r="BO86" i="9"/>
  <c r="BO60" i="9"/>
  <c r="BO53" i="9" s="1"/>
  <c r="BO84" i="9"/>
  <c r="BP54" i="9"/>
  <c r="BP52" i="9"/>
  <c r="BM209" i="2"/>
  <c r="BQ50" i="9"/>
  <c r="CJ154" i="2"/>
  <c r="CI194" i="2"/>
  <c r="CA183" i="2"/>
  <c r="CB143" i="2"/>
  <c r="CJ139" i="2"/>
  <c r="CI179" i="2"/>
  <c r="BL245" i="2"/>
  <c r="BL263" i="2" s="1"/>
  <c r="BJ244" i="2"/>
  <c r="BJ262" i="2" s="1"/>
  <c r="BJ220" i="2"/>
  <c r="BL219" i="2"/>
  <c r="BL212" i="2" s="1"/>
  <c r="BL243" i="2"/>
  <c r="BL261" i="2" s="1"/>
  <c r="BM213" i="2"/>
  <c r="BM245" i="2" s="1"/>
  <c r="BM263" i="2" s="1"/>
  <c r="BM211" i="2"/>
  <c r="CR140" i="2"/>
  <c r="CQ180" i="2"/>
  <c r="BT160" i="2"/>
  <c r="BS200" i="2"/>
  <c r="BR197" i="2"/>
  <c r="BS157" i="2"/>
  <c r="CL149" i="2"/>
  <c r="CK189" i="2"/>
  <c r="BX185" i="2"/>
  <c r="BY145" i="2"/>
  <c r="CH162" i="2"/>
  <c r="CG202" i="2"/>
  <c r="BR198" i="2"/>
  <c r="BS158" i="2"/>
  <c r="BW199" i="2"/>
  <c r="BX159" i="2"/>
  <c r="CI188" i="2"/>
  <c r="CJ148" i="2"/>
  <c r="CM181" i="2"/>
  <c r="CN141" i="2"/>
  <c r="BY142" i="2"/>
  <c r="BX182" i="2"/>
  <c r="BY177" i="2"/>
  <c r="BZ137" i="2"/>
  <c r="CC156" i="2"/>
  <c r="CB196" i="2"/>
  <c r="BX138" i="2"/>
  <c r="BW178" i="2"/>
  <c r="BY155" i="2"/>
  <c r="BX195" i="2"/>
  <c r="BT153" i="2"/>
  <c r="BS193" i="2"/>
  <c r="CD152" i="2"/>
  <c r="CC192" i="2"/>
  <c r="GZ192" i="2" s="1"/>
  <c r="CR146" i="2"/>
  <c r="CQ186" i="2"/>
  <c r="CL151" i="2"/>
  <c r="CK191" i="2"/>
  <c r="BV144" i="2"/>
  <c r="BU184" i="2"/>
  <c r="CJ161" i="2"/>
  <c r="CI201" i="2"/>
  <c r="BO165" i="2"/>
  <c r="BP163" i="2"/>
  <c r="BO203" i="2"/>
  <c r="BN205" i="2"/>
  <c r="CO147" i="2"/>
  <c r="CN187" i="2"/>
  <c r="CP190" i="2" l="1"/>
  <c r="CQ150" i="2"/>
  <c r="BP86" i="9"/>
  <c r="BP60" i="9"/>
  <c r="BP53" i="9" s="1"/>
  <c r="BP84" i="9"/>
  <c r="BQ54" i="9"/>
  <c r="BQ52" i="9"/>
  <c r="BO61" i="9"/>
  <c r="BO85" i="9"/>
  <c r="BN209" i="2"/>
  <c r="BR50" i="9"/>
  <c r="CJ194" i="2"/>
  <c r="CK154" i="2"/>
  <c r="CC143" i="2"/>
  <c r="CB183" i="2"/>
  <c r="CJ179" i="2"/>
  <c r="CK139" i="2"/>
  <c r="BK220" i="2"/>
  <c r="BL220" i="2" s="1"/>
  <c r="BK244" i="2"/>
  <c r="BK262" i="2" s="1"/>
  <c r="BL244" i="2"/>
  <c r="BL262" i="2" s="1"/>
  <c r="BM219" i="2"/>
  <c r="BM212" i="2" s="1"/>
  <c r="BM243" i="2"/>
  <c r="BM261" i="2" s="1"/>
  <c r="BN213" i="2"/>
  <c r="BN211" i="2"/>
  <c r="CS140" i="2"/>
  <c r="CR180" i="2"/>
  <c r="BU160" i="2"/>
  <c r="BT200" i="2"/>
  <c r="BS197" i="2"/>
  <c r="BT157" i="2"/>
  <c r="CL189" i="2"/>
  <c r="CM149" i="2"/>
  <c r="BY185" i="2"/>
  <c r="BZ145" i="2"/>
  <c r="CH202" i="2"/>
  <c r="CI162" i="2"/>
  <c r="BS198" i="2"/>
  <c r="BT158" i="2"/>
  <c r="BX199" i="2"/>
  <c r="BY159" i="2"/>
  <c r="CJ188" i="2"/>
  <c r="CK148" i="2"/>
  <c r="BO205" i="2"/>
  <c r="CN181" i="2"/>
  <c r="CO141" i="2"/>
  <c r="BZ142" i="2"/>
  <c r="BY182" i="2"/>
  <c r="BZ177" i="2"/>
  <c r="CA137" i="2"/>
  <c r="CD156" i="2"/>
  <c r="CC196" i="2"/>
  <c r="GZ196" i="2" s="1"/>
  <c r="BY138" i="2"/>
  <c r="BX178" i="2"/>
  <c r="BZ155" i="2"/>
  <c r="BY195" i="2"/>
  <c r="BU153" i="2"/>
  <c r="BT193" i="2"/>
  <c r="CE152" i="2"/>
  <c r="CD192" i="2"/>
  <c r="CS146" i="2"/>
  <c r="CR186" i="2"/>
  <c r="CM151" i="2"/>
  <c r="CL191" i="2"/>
  <c r="BW144" i="2"/>
  <c r="BV184" i="2"/>
  <c r="CK161" i="2"/>
  <c r="CJ201" i="2"/>
  <c r="BP165" i="2"/>
  <c r="BQ163" i="2"/>
  <c r="BP203" i="2"/>
  <c r="CP147" i="2"/>
  <c r="CO187" i="2"/>
  <c r="HA187" i="2" s="1"/>
  <c r="CR150" i="2" l="1"/>
  <c r="CQ190" i="2"/>
  <c r="BP61" i="9"/>
  <c r="BP85" i="9"/>
  <c r="BQ86" i="9"/>
  <c r="BQ60" i="9"/>
  <c r="BQ53" i="9" s="1"/>
  <c r="BQ84" i="9"/>
  <c r="BR54" i="9"/>
  <c r="BR52" i="9"/>
  <c r="BO209" i="2"/>
  <c r="BS50" i="9"/>
  <c r="CK194" i="2"/>
  <c r="CL154" i="2"/>
  <c r="CD143" i="2"/>
  <c r="CC183" i="2"/>
  <c r="GZ183" i="2" s="1"/>
  <c r="CL139" i="2"/>
  <c r="CK179" i="2"/>
  <c r="BN245" i="2"/>
  <c r="BN263" i="2" s="1"/>
  <c r="BN219" i="2"/>
  <c r="BN212" i="2" s="1"/>
  <c r="BN243" i="2"/>
  <c r="BN261" i="2" s="1"/>
  <c r="BO213" i="2"/>
  <c r="BO211" i="2"/>
  <c r="CT140" i="2"/>
  <c r="CS180" i="2"/>
  <c r="BU200" i="2"/>
  <c r="BV160" i="2"/>
  <c r="BT197" i="2"/>
  <c r="BU157" i="2"/>
  <c r="CN149" i="2"/>
  <c r="CM189" i="2"/>
  <c r="BZ185" i="2"/>
  <c r="CA145" i="2"/>
  <c r="CI202" i="2"/>
  <c r="CJ162" i="2"/>
  <c r="BT198" i="2"/>
  <c r="BU158" i="2"/>
  <c r="BZ159" i="2"/>
  <c r="BY199" i="2"/>
  <c r="CK188" i="2"/>
  <c r="CL148" i="2"/>
  <c r="CO181" i="2"/>
  <c r="CP141" i="2"/>
  <c r="CA142" i="2"/>
  <c r="BZ182" i="2"/>
  <c r="CA177" i="2"/>
  <c r="CB137" i="2"/>
  <c r="CE156" i="2"/>
  <c r="CD196" i="2"/>
  <c r="BZ138" i="2"/>
  <c r="BY178" i="2"/>
  <c r="CA155" i="2"/>
  <c r="BZ195" i="2"/>
  <c r="BV153" i="2"/>
  <c r="BU193" i="2"/>
  <c r="CF152" i="2"/>
  <c r="CE192" i="2"/>
  <c r="CT146" i="2"/>
  <c r="CS186" i="2"/>
  <c r="CN151" i="2"/>
  <c r="CM191" i="2"/>
  <c r="BX144" i="2"/>
  <c r="BW184" i="2"/>
  <c r="CL161" i="2"/>
  <c r="CK201" i="2"/>
  <c r="BQ165" i="2"/>
  <c r="BR163" i="2"/>
  <c r="BQ203" i="2"/>
  <c r="BP205" i="2"/>
  <c r="CQ147" i="2"/>
  <c r="CP187" i="2"/>
  <c r="CR190" i="2" l="1"/>
  <c r="CS150" i="2"/>
  <c r="BQ85" i="9"/>
  <c r="BR86" i="9"/>
  <c r="BR60" i="9"/>
  <c r="BR53" i="9" s="1"/>
  <c r="BR84" i="9"/>
  <c r="BS54" i="9"/>
  <c r="BS52" i="9"/>
  <c r="BQ61" i="9"/>
  <c r="BP209" i="2"/>
  <c r="BT50" i="9"/>
  <c r="CM154" i="2"/>
  <c r="CL194" i="2"/>
  <c r="CD183" i="2"/>
  <c r="CE143" i="2"/>
  <c r="HA181" i="2"/>
  <c r="CM139" i="2"/>
  <c r="CL179" i="2"/>
  <c r="BO245" i="2"/>
  <c r="BO263" i="2" s="1"/>
  <c r="BM244" i="2"/>
  <c r="BM262" i="2" s="1"/>
  <c r="BM220" i="2"/>
  <c r="BN220" i="2" s="1"/>
  <c r="BN244" i="2"/>
  <c r="BN262" i="2" s="1"/>
  <c r="BO219" i="2"/>
  <c r="BO212" i="2" s="1"/>
  <c r="BO243" i="2"/>
  <c r="BO261" i="2" s="1"/>
  <c r="BP213" i="2"/>
  <c r="BP245" i="2" s="1"/>
  <c r="BP263" i="2" s="1"/>
  <c r="BP211" i="2"/>
  <c r="CT180" i="2"/>
  <c r="CU140" i="2"/>
  <c r="BV200" i="2"/>
  <c r="BW160" i="2"/>
  <c r="BU197" i="2"/>
  <c r="BV157" i="2"/>
  <c r="CO149" i="2"/>
  <c r="CN189" i="2"/>
  <c r="CB145" i="2"/>
  <c r="CA185" i="2"/>
  <c r="CK162" i="2"/>
  <c r="CJ202" i="2"/>
  <c r="BV158" i="2"/>
  <c r="BU198" i="2"/>
  <c r="CA159" i="2"/>
  <c r="BZ199" i="2"/>
  <c r="CL188" i="2"/>
  <c r="CM148" i="2"/>
  <c r="BQ205" i="2"/>
  <c r="GY203" i="2"/>
  <c r="CP181" i="2"/>
  <c r="CQ141" i="2"/>
  <c r="CB142" i="2"/>
  <c r="CA182" i="2"/>
  <c r="CB177" i="2"/>
  <c r="CC137" i="2"/>
  <c r="CF156" i="2"/>
  <c r="CE196" i="2"/>
  <c r="CA138" i="2"/>
  <c r="BZ178" i="2"/>
  <c r="CB155" i="2"/>
  <c r="CA195" i="2"/>
  <c r="BW153" i="2"/>
  <c r="BV193" i="2"/>
  <c r="CG152" i="2"/>
  <c r="CF192" i="2"/>
  <c r="CU146" i="2"/>
  <c r="CT186" i="2"/>
  <c r="CO151" i="2"/>
  <c r="CN191" i="2"/>
  <c r="BY144" i="2"/>
  <c r="BX184" i="2"/>
  <c r="CM161" i="2"/>
  <c r="CL201" i="2"/>
  <c r="BR165" i="2"/>
  <c r="BS163" i="2"/>
  <c r="BR203" i="2"/>
  <c r="CR147" i="2"/>
  <c r="CQ187" i="2"/>
  <c r="CT150" i="2" l="1"/>
  <c r="CS190" i="2"/>
  <c r="BR61" i="9"/>
  <c r="BS86" i="9"/>
  <c r="BS60" i="9"/>
  <c r="BS53" i="9" s="1"/>
  <c r="BS84" i="9"/>
  <c r="BT54" i="9"/>
  <c r="BT52" i="9"/>
  <c r="BR85" i="9"/>
  <c r="BQ209" i="2"/>
  <c r="GY209" i="2" s="1"/>
  <c r="BU50" i="9"/>
  <c r="CN154" i="2"/>
  <c r="CM194" i="2"/>
  <c r="CE183" i="2"/>
  <c r="CF143" i="2"/>
  <c r="CN139" i="2"/>
  <c r="CM179" i="2"/>
  <c r="BP219" i="2"/>
  <c r="BP212" i="2" s="1"/>
  <c r="BP243" i="2"/>
  <c r="BP261" i="2" s="1"/>
  <c r="BQ213" i="2"/>
  <c r="BQ211" i="2"/>
  <c r="CU180" i="2"/>
  <c r="CV140" i="2"/>
  <c r="BX160" i="2"/>
  <c r="BW200" i="2"/>
  <c r="BW157" i="2"/>
  <c r="BV197" i="2"/>
  <c r="CO189" i="2"/>
  <c r="HA189" i="2" s="1"/>
  <c r="CP149" i="2"/>
  <c r="GY205" i="2"/>
  <c r="CC145" i="2"/>
  <c r="CB185" i="2"/>
  <c r="CK202" i="2"/>
  <c r="CL162" i="2"/>
  <c r="BV198" i="2"/>
  <c r="BW158" i="2"/>
  <c r="CA199" i="2"/>
  <c r="CB159" i="2"/>
  <c r="CN148" i="2"/>
  <c r="CM188" i="2"/>
  <c r="CQ181" i="2"/>
  <c r="CR141" i="2"/>
  <c r="CC142" i="2"/>
  <c r="CB182" i="2"/>
  <c r="CC177" i="2"/>
  <c r="GZ177" i="2" s="1"/>
  <c r="CD137" i="2"/>
  <c r="CG156" i="2"/>
  <c r="CF196" i="2"/>
  <c r="CB138" i="2"/>
  <c r="CA178" i="2"/>
  <c r="CC155" i="2"/>
  <c r="CB195" i="2"/>
  <c r="BX153" i="2"/>
  <c r="BW193" i="2"/>
  <c r="CH152" i="2"/>
  <c r="CG192" i="2"/>
  <c r="CV146" i="2"/>
  <c r="CU186" i="2"/>
  <c r="CP151" i="2"/>
  <c r="CO191" i="2"/>
  <c r="HA191" i="2" s="1"/>
  <c r="BZ144" i="2"/>
  <c r="BY184" i="2"/>
  <c r="CN161" i="2"/>
  <c r="CM201" i="2"/>
  <c r="BS165" i="2"/>
  <c r="BT163" i="2"/>
  <c r="BS203" i="2"/>
  <c r="BR205" i="2"/>
  <c r="CS147" i="2"/>
  <c r="CR187" i="2"/>
  <c r="CT190" i="2" l="1"/>
  <c r="CU150" i="2"/>
  <c r="BS85" i="9"/>
  <c r="BT60" i="9"/>
  <c r="BT53" i="9" s="1"/>
  <c r="BT84" i="9"/>
  <c r="BU54" i="9"/>
  <c r="BU52" i="9"/>
  <c r="BS61" i="9"/>
  <c r="BT86" i="9"/>
  <c r="HC50" i="9"/>
  <c r="BR209" i="2"/>
  <c r="BV50" i="9"/>
  <c r="CO154" i="2"/>
  <c r="CN194" i="2"/>
  <c r="CF183" i="2"/>
  <c r="CG143" i="2"/>
  <c r="CO139" i="2"/>
  <c r="CN179" i="2"/>
  <c r="BQ245" i="2"/>
  <c r="BQ263" i="2" s="1"/>
  <c r="BO244" i="2"/>
  <c r="BO262" i="2" s="1"/>
  <c r="BO220" i="2"/>
  <c r="BQ219" i="2"/>
  <c r="BQ212" i="2" s="1"/>
  <c r="BQ243" i="2"/>
  <c r="BQ261" i="2" s="1"/>
  <c r="GY213" i="2"/>
  <c r="BR213" i="2"/>
  <c r="BR211" i="2"/>
  <c r="GY211" i="2"/>
  <c r="CW140" i="2"/>
  <c r="CV180" i="2"/>
  <c r="BX200" i="2"/>
  <c r="BY160" i="2"/>
  <c r="BX157" i="2"/>
  <c r="BW197" i="2"/>
  <c r="CQ149" i="2"/>
  <c r="CP189" i="2"/>
  <c r="CD145" i="2"/>
  <c r="CC185" i="2"/>
  <c r="GZ185" i="2" s="1"/>
  <c r="CL202" i="2"/>
  <c r="CM162" i="2"/>
  <c r="BW198" i="2"/>
  <c r="BX158" i="2"/>
  <c r="CB199" i="2"/>
  <c r="CC159" i="2"/>
  <c r="CN188" i="2"/>
  <c r="CO148" i="2"/>
  <c r="BS205" i="2"/>
  <c r="CR181" i="2"/>
  <c r="CS141" i="2"/>
  <c r="CD142" i="2"/>
  <c r="CC182" i="2"/>
  <c r="CD177" i="2"/>
  <c r="CE137" i="2"/>
  <c r="CH156" i="2"/>
  <c r="CG196" i="2"/>
  <c r="CC138" i="2"/>
  <c r="CB178" i="2"/>
  <c r="CD155" i="2"/>
  <c r="CC195" i="2"/>
  <c r="GZ195" i="2" s="1"/>
  <c r="BY153" i="2"/>
  <c r="BX193" i="2"/>
  <c r="CI152" i="2"/>
  <c r="CH192" i="2"/>
  <c r="CW146" i="2"/>
  <c r="CV186" i="2"/>
  <c r="CQ151" i="2"/>
  <c r="CP191" i="2"/>
  <c r="CA144" i="2"/>
  <c r="BZ184" i="2"/>
  <c r="CO161" i="2"/>
  <c r="CN201" i="2"/>
  <c r="BT165" i="2"/>
  <c r="BU163" i="2"/>
  <c r="BT203" i="2"/>
  <c r="CT147" i="2"/>
  <c r="CS187" i="2"/>
  <c r="GY263" i="2" l="1"/>
  <c r="GY261" i="2"/>
  <c r="CU190" i="2"/>
  <c r="CV150" i="2"/>
  <c r="HC54" i="9"/>
  <c r="BT61" i="9"/>
  <c r="BT85" i="9"/>
  <c r="BU86" i="9"/>
  <c r="HC52" i="9"/>
  <c r="BU60" i="9"/>
  <c r="BU53" i="9" s="1"/>
  <c r="BU84" i="9"/>
  <c r="BV54" i="9"/>
  <c r="BV52" i="9"/>
  <c r="BS209" i="2"/>
  <c r="BW50" i="9"/>
  <c r="CP154" i="2"/>
  <c r="CO194" i="2"/>
  <c r="HA194" i="2" s="1"/>
  <c r="CG183" i="2"/>
  <c r="CH143" i="2"/>
  <c r="GZ182" i="2"/>
  <c r="CP139" i="2"/>
  <c r="CO179" i="2"/>
  <c r="HA179" i="2" s="1"/>
  <c r="GY245" i="2"/>
  <c r="GY243" i="2"/>
  <c r="BR245" i="2"/>
  <c r="BR263" i="2" s="1"/>
  <c r="BP244" i="2"/>
  <c r="BP262" i="2" s="1"/>
  <c r="BP220" i="2"/>
  <c r="GY219" i="2"/>
  <c r="BR219" i="2"/>
  <c r="BR212" i="2" s="1"/>
  <c r="BR243" i="2"/>
  <c r="BR261" i="2" s="1"/>
  <c r="BS213" i="2"/>
  <c r="BS245" i="2" s="1"/>
  <c r="BS263" i="2" s="1"/>
  <c r="BS211" i="2"/>
  <c r="CW180" i="2"/>
  <c r="CX140" i="2"/>
  <c r="BZ160" i="2"/>
  <c r="BY200" i="2"/>
  <c r="BX197" i="2"/>
  <c r="BY157" i="2"/>
  <c r="CQ189" i="2"/>
  <c r="CR149" i="2"/>
  <c r="CD185" i="2"/>
  <c r="CE145" i="2"/>
  <c r="CN162" i="2"/>
  <c r="CM202" i="2"/>
  <c r="BX198" i="2"/>
  <c r="BY158" i="2"/>
  <c r="CC199" i="2"/>
  <c r="GZ199" i="2" s="1"/>
  <c r="CD159" i="2"/>
  <c r="CO188" i="2"/>
  <c r="HA188" i="2" s="1"/>
  <c r="CP148" i="2"/>
  <c r="CS181" i="2"/>
  <c r="CT141" i="2"/>
  <c r="CE142" i="2"/>
  <c r="CD182" i="2"/>
  <c r="CE177" i="2"/>
  <c r="CF137" i="2"/>
  <c r="CI156" i="2"/>
  <c r="CH196" i="2"/>
  <c r="CD138" i="2"/>
  <c r="CC178" i="2"/>
  <c r="GZ178" i="2" s="1"/>
  <c r="CE155" i="2"/>
  <c r="CD195" i="2"/>
  <c r="BZ153" i="2"/>
  <c r="BY193" i="2"/>
  <c r="CJ152" i="2"/>
  <c r="CI192" i="2"/>
  <c r="CX146" i="2"/>
  <c r="CW186" i="2"/>
  <c r="CR151" i="2"/>
  <c r="CQ191" i="2"/>
  <c r="CB144" i="2"/>
  <c r="CA184" i="2"/>
  <c r="CP161" i="2"/>
  <c r="CO201" i="2"/>
  <c r="HA201" i="2" s="1"/>
  <c r="BU165" i="2"/>
  <c r="BV163" i="2"/>
  <c r="BU203" i="2"/>
  <c r="BT205" i="2"/>
  <c r="CU147" i="2"/>
  <c r="CT187" i="2"/>
  <c r="CH183" i="2" l="1"/>
  <c r="CI143" i="2"/>
  <c r="CW150" i="2"/>
  <c r="CV190" i="2"/>
  <c r="HC84" i="9"/>
  <c r="HC60" i="9"/>
  <c r="HC53" i="9"/>
  <c r="HC86" i="9"/>
  <c r="BV86" i="9"/>
  <c r="BV60" i="9"/>
  <c r="BV53" i="9" s="1"/>
  <c r="BV84" i="9"/>
  <c r="BW54" i="9"/>
  <c r="BW52" i="9"/>
  <c r="BU61" i="9"/>
  <c r="BU85" i="9"/>
  <c r="BT209" i="2"/>
  <c r="BX50" i="9"/>
  <c r="CQ154" i="2"/>
  <c r="CP194" i="2"/>
  <c r="CQ139" i="2"/>
  <c r="CP179" i="2"/>
  <c r="BQ244" i="2"/>
  <c r="BQ220" i="2"/>
  <c r="GY212" i="2"/>
  <c r="GY220" i="2" s="1"/>
  <c r="BS219" i="2"/>
  <c r="BS212" i="2" s="1"/>
  <c r="BS243" i="2"/>
  <c r="BS261" i="2" s="1"/>
  <c r="BT213" i="2"/>
  <c r="BT211" i="2"/>
  <c r="CX180" i="2"/>
  <c r="CY140" i="2"/>
  <c r="BZ200" i="2"/>
  <c r="CA160" i="2"/>
  <c r="BY197" i="2"/>
  <c r="BZ157" i="2"/>
  <c r="CS149" i="2"/>
  <c r="CR189" i="2"/>
  <c r="CE185" i="2"/>
  <c r="CF145" i="2"/>
  <c r="CO162" i="2"/>
  <c r="CN202" i="2"/>
  <c r="BY198" i="2"/>
  <c r="BZ158" i="2"/>
  <c r="CD199" i="2"/>
  <c r="CE159" i="2"/>
  <c r="CP188" i="2"/>
  <c r="CQ148" i="2"/>
  <c r="BU205" i="2"/>
  <c r="CT181" i="2"/>
  <c r="CU141" i="2"/>
  <c r="CF142" i="2"/>
  <c r="CE182" i="2"/>
  <c r="CF177" i="2"/>
  <c r="CG137" i="2"/>
  <c r="CJ156" i="2"/>
  <c r="CI196" i="2"/>
  <c r="CE138" i="2"/>
  <c r="CD178" i="2"/>
  <c r="CF155" i="2"/>
  <c r="CE195" i="2"/>
  <c r="CA153" i="2"/>
  <c r="BZ193" i="2"/>
  <c r="CK152" i="2"/>
  <c r="CJ192" i="2"/>
  <c r="CY146" i="2"/>
  <c r="CX186" i="2"/>
  <c r="CS151" i="2"/>
  <c r="CR191" i="2"/>
  <c r="CC144" i="2"/>
  <c r="CB184" i="2"/>
  <c r="CQ161" i="2"/>
  <c r="CP201" i="2"/>
  <c r="BV165" i="2"/>
  <c r="BW163" i="2"/>
  <c r="BV203" i="2"/>
  <c r="CV147" i="2"/>
  <c r="CU187" i="2"/>
  <c r="GY244" i="2" l="1"/>
  <c r="BQ262" i="2"/>
  <c r="CI183" i="2"/>
  <c r="CJ143" i="2"/>
  <c r="CW190" i="2"/>
  <c r="CX150" i="2"/>
  <c r="HC85" i="9"/>
  <c r="HC61" i="9"/>
  <c r="BV61" i="9"/>
  <c r="BV85" i="9"/>
  <c r="BW86" i="9"/>
  <c r="BW60" i="9"/>
  <c r="BW53" i="9" s="1"/>
  <c r="BW84" i="9"/>
  <c r="BX54" i="9"/>
  <c r="BX52" i="9"/>
  <c r="BU209" i="2"/>
  <c r="BY50" i="9"/>
  <c r="CR154" i="2"/>
  <c r="CQ194" i="2"/>
  <c r="CR139" i="2"/>
  <c r="CQ179" i="2"/>
  <c r="BT245" i="2"/>
  <c r="BT263" i="2" s="1"/>
  <c r="BR220" i="2"/>
  <c r="BS220" i="2" s="1"/>
  <c r="BR244" i="2"/>
  <c r="BR262" i="2" s="1"/>
  <c r="BS244" i="2"/>
  <c r="BS262" i="2" s="1"/>
  <c r="BT219" i="2"/>
  <c r="BT212" i="2" s="1"/>
  <c r="BT243" i="2"/>
  <c r="BT261" i="2" s="1"/>
  <c r="BU213" i="2"/>
  <c r="BU211" i="2"/>
  <c r="CY180" i="2"/>
  <c r="CZ140" i="2"/>
  <c r="CA200" i="2"/>
  <c r="CB160" i="2"/>
  <c r="BZ197" i="2"/>
  <c r="CA157" i="2"/>
  <c r="CS189" i="2"/>
  <c r="CT149" i="2"/>
  <c r="CG145" i="2"/>
  <c r="CF185" i="2"/>
  <c r="CO202" i="2"/>
  <c r="HA202" i="2" s="1"/>
  <c r="CP162" i="2"/>
  <c r="BZ198" i="2"/>
  <c r="CA158" i="2"/>
  <c r="CE199" i="2"/>
  <c r="CF159" i="2"/>
  <c r="CQ188" i="2"/>
  <c r="CR148" i="2"/>
  <c r="CU181" i="2"/>
  <c r="CV141" i="2"/>
  <c r="CG142" i="2"/>
  <c r="CF182" i="2"/>
  <c r="CG177" i="2"/>
  <c r="CH137" i="2"/>
  <c r="CK156" i="2"/>
  <c r="CJ196" i="2"/>
  <c r="CF138" i="2"/>
  <c r="CE178" i="2"/>
  <c r="CG155" i="2"/>
  <c r="CF195" i="2"/>
  <c r="CB153" i="2"/>
  <c r="CA193" i="2"/>
  <c r="CL152" i="2"/>
  <c r="CK192" i="2"/>
  <c r="CZ146" i="2"/>
  <c r="CY186" i="2"/>
  <c r="CT151" i="2"/>
  <c r="CS191" i="2"/>
  <c r="CD144" i="2"/>
  <c r="CC184" i="2"/>
  <c r="CR161" i="2"/>
  <c r="CQ201" i="2"/>
  <c r="BW165" i="2"/>
  <c r="BX163" i="2"/>
  <c r="BW203" i="2"/>
  <c r="BV205" i="2"/>
  <c r="CW147" i="2"/>
  <c r="CV187" i="2"/>
  <c r="GY262" i="2" l="1"/>
  <c r="CJ183" i="2"/>
  <c r="CK143" i="2"/>
  <c r="CY150" i="2"/>
  <c r="CX190" i="2"/>
  <c r="BX86" i="9"/>
  <c r="BX60" i="9"/>
  <c r="BX53" i="9" s="1"/>
  <c r="BX84" i="9"/>
  <c r="BY54" i="9"/>
  <c r="BY52" i="9"/>
  <c r="BW61" i="9"/>
  <c r="BW85" i="9"/>
  <c r="BV209" i="2"/>
  <c r="BZ50" i="9"/>
  <c r="CS154" i="2"/>
  <c r="CR194" i="2"/>
  <c r="GZ184" i="2"/>
  <c r="CS139" i="2"/>
  <c r="CR179" i="2"/>
  <c r="BU245" i="2"/>
  <c r="BU263" i="2" s="1"/>
  <c r="BU219" i="2"/>
  <c r="BU212" i="2" s="1"/>
  <c r="BU243" i="2"/>
  <c r="BU261" i="2" s="1"/>
  <c r="BV213" i="2"/>
  <c r="BV245" i="2" s="1"/>
  <c r="BV263" i="2" s="1"/>
  <c r="BV211" i="2"/>
  <c r="CZ180" i="2"/>
  <c r="DA140" i="2"/>
  <c r="CB200" i="2"/>
  <c r="CC160" i="2"/>
  <c r="CA197" i="2"/>
  <c r="CB157" i="2"/>
  <c r="CU149" i="2"/>
  <c r="CT189" i="2"/>
  <c r="CG185" i="2"/>
  <c r="CH145" i="2"/>
  <c r="CP202" i="2"/>
  <c r="CQ162" i="2"/>
  <c r="CB158" i="2"/>
  <c r="CA198" i="2"/>
  <c r="CF199" i="2"/>
  <c r="CG159" i="2"/>
  <c r="CR188" i="2"/>
  <c r="CS148" i="2"/>
  <c r="BW205" i="2"/>
  <c r="CV181" i="2"/>
  <c r="CW141" i="2"/>
  <c r="CH142" i="2"/>
  <c r="CG182" i="2"/>
  <c r="CH177" i="2"/>
  <c r="CI137" i="2"/>
  <c r="CL156" i="2"/>
  <c r="CK196" i="2"/>
  <c r="CG138" i="2"/>
  <c r="CF178" i="2"/>
  <c r="CH155" i="2"/>
  <c r="CG195" i="2"/>
  <c r="CC153" i="2"/>
  <c r="CB193" i="2"/>
  <c r="CM152" i="2"/>
  <c r="CL192" i="2"/>
  <c r="DA146" i="2"/>
  <c r="CZ186" i="2"/>
  <c r="CU151" i="2"/>
  <c r="CT191" i="2"/>
  <c r="CE144" i="2"/>
  <c r="CD184" i="2"/>
  <c r="CS161" i="2"/>
  <c r="CR201" i="2"/>
  <c r="BX165" i="2"/>
  <c r="BY163" i="2"/>
  <c r="BX203" i="2"/>
  <c r="CX147" i="2"/>
  <c r="CW187" i="2"/>
  <c r="CK183" i="2" l="1"/>
  <c r="CL143" i="2"/>
  <c r="CZ150" i="2"/>
  <c r="CY190" i="2"/>
  <c r="BX61" i="9"/>
  <c r="BY60" i="9"/>
  <c r="BY53" i="9" s="1"/>
  <c r="BY84" i="9"/>
  <c r="BZ54" i="9"/>
  <c r="BZ52" i="9"/>
  <c r="BX85" i="9"/>
  <c r="BY86" i="9"/>
  <c r="CT154" i="2"/>
  <c r="CS194" i="2"/>
  <c r="BW209" i="2"/>
  <c r="CA50" i="9"/>
  <c r="CT139" i="2"/>
  <c r="CS179" i="2"/>
  <c r="BT220" i="2"/>
  <c r="BU220" i="2" s="1"/>
  <c r="BT244" i="2"/>
  <c r="BT262" i="2" s="1"/>
  <c r="BU244" i="2"/>
  <c r="BU262" i="2" s="1"/>
  <c r="BV219" i="2"/>
  <c r="BV212" i="2" s="1"/>
  <c r="BV243" i="2"/>
  <c r="BV261" i="2" s="1"/>
  <c r="BW213" i="2"/>
  <c r="BW211" i="2"/>
  <c r="DA180" i="2"/>
  <c r="DB140" i="2"/>
  <c r="CD160" i="2"/>
  <c r="CC200" i="2"/>
  <c r="GZ200" i="2" s="1"/>
  <c r="CB197" i="2"/>
  <c r="CC157" i="2"/>
  <c r="CU189" i="2"/>
  <c r="CV149" i="2"/>
  <c r="CH185" i="2"/>
  <c r="CI145" i="2"/>
  <c r="CQ202" i="2"/>
  <c r="CR162" i="2"/>
  <c r="CB198" i="2"/>
  <c r="CC158" i="2"/>
  <c r="CG199" i="2"/>
  <c r="CH159" i="2"/>
  <c r="CS188" i="2"/>
  <c r="CT148" i="2"/>
  <c r="CW181" i="2"/>
  <c r="CX141" i="2"/>
  <c r="CI142" i="2"/>
  <c r="CH182" i="2"/>
  <c r="CI177" i="2"/>
  <c r="CJ137" i="2"/>
  <c r="CM156" i="2"/>
  <c r="CL196" i="2"/>
  <c r="CH138" i="2"/>
  <c r="CG178" i="2"/>
  <c r="CI155" i="2"/>
  <c r="CH195" i="2"/>
  <c r="CD153" i="2"/>
  <c r="CC193" i="2"/>
  <c r="GZ193" i="2" s="1"/>
  <c r="CN152" i="2"/>
  <c r="CM192" i="2"/>
  <c r="DB146" i="2"/>
  <c r="DA186" i="2"/>
  <c r="HB186" i="2" s="1"/>
  <c r="CV151" i="2"/>
  <c r="CU191" i="2"/>
  <c r="CF144" i="2"/>
  <c r="CE184" i="2"/>
  <c r="CT161" i="2"/>
  <c r="CS201" i="2"/>
  <c r="BY165" i="2"/>
  <c r="BZ163" i="2"/>
  <c r="BY203" i="2"/>
  <c r="BX205" i="2"/>
  <c r="CY147" i="2"/>
  <c r="CX187" i="2"/>
  <c r="CM143" i="2" l="1"/>
  <c r="CL183" i="2"/>
  <c r="CZ190" i="2"/>
  <c r="DA150" i="2"/>
  <c r="BZ86" i="9"/>
  <c r="BY85" i="9"/>
  <c r="BZ60" i="9"/>
  <c r="BZ53" i="9" s="1"/>
  <c r="BZ84" i="9"/>
  <c r="CA54" i="9"/>
  <c r="CA52" i="9"/>
  <c r="BY61" i="9"/>
  <c r="CU154" i="2"/>
  <c r="CT194" i="2"/>
  <c r="BX209" i="2"/>
  <c r="CB50" i="9"/>
  <c r="HB180" i="2"/>
  <c r="CU139" i="2"/>
  <c r="CT179" i="2"/>
  <c r="BW245" i="2"/>
  <c r="BW263" i="2" s="1"/>
  <c r="BW219" i="2"/>
  <c r="BW212" i="2" s="1"/>
  <c r="BW243" i="2"/>
  <c r="BW261" i="2" s="1"/>
  <c r="BX213" i="2"/>
  <c r="BX245" i="2" s="1"/>
  <c r="BX263" i="2" s="1"/>
  <c r="BX211" i="2"/>
  <c r="DB180" i="2"/>
  <c r="DC140" i="2"/>
  <c r="CE160" i="2"/>
  <c r="CD200" i="2"/>
  <c r="CC197" i="2"/>
  <c r="GZ197" i="2" s="1"/>
  <c r="CD157" i="2"/>
  <c r="CV189" i="2"/>
  <c r="CW149" i="2"/>
  <c r="CI185" i="2"/>
  <c r="CJ145" i="2"/>
  <c r="CS162" i="2"/>
  <c r="CR202" i="2"/>
  <c r="CC198" i="2"/>
  <c r="GZ198" i="2" s="1"/>
  <c r="CD158" i="2"/>
  <c r="CH199" i="2"/>
  <c r="CI159" i="2"/>
  <c r="CT188" i="2"/>
  <c r="CU148" i="2"/>
  <c r="BY205" i="2"/>
  <c r="CX181" i="2"/>
  <c r="CY141" i="2"/>
  <c r="CJ142" i="2"/>
  <c r="CI182" i="2"/>
  <c r="CJ177" i="2"/>
  <c r="CK137" i="2"/>
  <c r="CN156" i="2"/>
  <c r="CM196" i="2"/>
  <c r="CI138" i="2"/>
  <c r="CH178" i="2"/>
  <c r="CJ155" i="2"/>
  <c r="CI195" i="2"/>
  <c r="CE153" i="2"/>
  <c r="CD193" i="2"/>
  <c r="CO152" i="2"/>
  <c r="CN192" i="2"/>
  <c r="DC146" i="2"/>
  <c r="DB186" i="2"/>
  <c r="CW151" i="2"/>
  <c r="CV191" i="2"/>
  <c r="CG144" i="2"/>
  <c r="CF184" i="2"/>
  <c r="CU161" i="2"/>
  <c r="CT201" i="2"/>
  <c r="BZ165" i="2"/>
  <c r="CA163" i="2"/>
  <c r="BZ203" i="2"/>
  <c r="CZ147" i="2"/>
  <c r="CY187" i="2"/>
  <c r="CN143" i="2" l="1"/>
  <c r="CM183" i="2"/>
  <c r="DB150" i="2"/>
  <c r="DA190" i="2"/>
  <c r="HB190" i="2" s="1"/>
  <c r="CV154" i="2"/>
  <c r="CU194" i="2"/>
  <c r="BZ61" i="9"/>
  <c r="CA86" i="9"/>
  <c r="CA60" i="9"/>
  <c r="CA53" i="9" s="1"/>
  <c r="CA84" i="9"/>
  <c r="CB54" i="9"/>
  <c r="CB52" i="9"/>
  <c r="BZ85" i="9"/>
  <c r="BY209" i="2"/>
  <c r="CC50" i="9"/>
  <c r="CU179" i="2"/>
  <c r="CV139" i="2"/>
  <c r="BV244" i="2"/>
  <c r="BV262" i="2" s="1"/>
  <c r="BV220" i="2"/>
  <c r="BX219" i="2"/>
  <c r="BX212" i="2" s="1"/>
  <c r="BX243" i="2"/>
  <c r="BX261" i="2" s="1"/>
  <c r="BY213" i="2"/>
  <c r="BY211" i="2"/>
  <c r="DC180" i="2"/>
  <c r="DD140" i="2"/>
  <c r="CF160" i="2"/>
  <c r="CE200" i="2"/>
  <c r="CE157" i="2"/>
  <c r="CD197" i="2"/>
  <c r="CW189" i="2"/>
  <c r="CX149" i="2"/>
  <c r="CJ185" i="2"/>
  <c r="CK145" i="2"/>
  <c r="CS202" i="2"/>
  <c r="CT162" i="2"/>
  <c r="CD198" i="2"/>
  <c r="CE158" i="2"/>
  <c r="CI199" i="2"/>
  <c r="CJ159" i="2"/>
  <c r="CU188" i="2"/>
  <c r="CV148" i="2"/>
  <c r="CY181" i="2"/>
  <c r="CZ141" i="2"/>
  <c r="CK142" i="2"/>
  <c r="CJ182" i="2"/>
  <c r="CK177" i="2"/>
  <c r="CL137" i="2"/>
  <c r="CO156" i="2"/>
  <c r="CN196" i="2"/>
  <c r="CJ138" i="2"/>
  <c r="CI178" i="2"/>
  <c r="CK155" i="2"/>
  <c r="CJ195" i="2"/>
  <c r="CF153" i="2"/>
  <c r="CE193" i="2"/>
  <c r="CP152" i="2"/>
  <c r="CO192" i="2"/>
  <c r="HA192" i="2" s="1"/>
  <c r="DD146" i="2"/>
  <c r="DC186" i="2"/>
  <c r="CX151" i="2"/>
  <c r="CW191" i="2"/>
  <c r="CH144" i="2"/>
  <c r="CG184" i="2"/>
  <c r="CV161" i="2"/>
  <c r="CU201" i="2"/>
  <c r="CA165" i="2"/>
  <c r="CB163" i="2"/>
  <c r="CA203" i="2"/>
  <c r="BZ205" i="2"/>
  <c r="DA147" i="2"/>
  <c r="CZ187" i="2"/>
  <c r="CO143" i="2" l="1"/>
  <c r="CN183" i="2"/>
  <c r="DC150" i="2"/>
  <c r="DB190" i="2"/>
  <c r="CB86" i="9"/>
  <c r="CW154" i="2"/>
  <c r="CV194" i="2"/>
  <c r="CB60" i="9"/>
  <c r="CB53" i="9" s="1"/>
  <c r="CB84" i="9"/>
  <c r="CC54" i="9"/>
  <c r="CC52" i="9"/>
  <c r="CA61" i="9"/>
  <c r="CA85" i="9"/>
  <c r="BZ209" i="2"/>
  <c r="CD50" i="9"/>
  <c r="CW139" i="2"/>
  <c r="CV179" i="2"/>
  <c r="BY245" i="2"/>
  <c r="BY263" i="2" s="1"/>
  <c r="BW244" i="2"/>
  <c r="BW262" i="2" s="1"/>
  <c r="BW220" i="2"/>
  <c r="BY219" i="2"/>
  <c r="BY212" i="2" s="1"/>
  <c r="BY243" i="2"/>
  <c r="BY261" i="2" s="1"/>
  <c r="BZ213" i="2"/>
  <c r="BZ245" i="2" s="1"/>
  <c r="BZ263" i="2" s="1"/>
  <c r="BZ211" i="2"/>
  <c r="DE140" i="2"/>
  <c r="DD180" i="2"/>
  <c r="CG160" i="2"/>
  <c r="CF200" i="2"/>
  <c r="CE197" i="2"/>
  <c r="CF157" i="2"/>
  <c r="CX189" i="2"/>
  <c r="CY149" i="2"/>
  <c r="CK185" i="2"/>
  <c r="CL145" i="2"/>
  <c r="CT202" i="2"/>
  <c r="CU162" i="2"/>
  <c r="CE198" i="2"/>
  <c r="CF158" i="2"/>
  <c r="CJ199" i="2"/>
  <c r="CK159" i="2"/>
  <c r="CV188" i="2"/>
  <c r="CW148" i="2"/>
  <c r="CA205" i="2"/>
  <c r="CZ181" i="2"/>
  <c r="DA141" i="2"/>
  <c r="CL142" i="2"/>
  <c r="CK182" i="2"/>
  <c r="CL177" i="2"/>
  <c r="CM137" i="2"/>
  <c r="CP156" i="2"/>
  <c r="CO196" i="2"/>
  <c r="HA196" i="2" s="1"/>
  <c r="CK138" i="2"/>
  <c r="CJ178" i="2"/>
  <c r="CL155" i="2"/>
  <c r="CK195" i="2"/>
  <c r="CG153" i="2"/>
  <c r="CF193" i="2"/>
  <c r="CQ152" i="2"/>
  <c r="CP192" i="2"/>
  <c r="DE146" i="2"/>
  <c r="DD186" i="2"/>
  <c r="CY151" i="2"/>
  <c r="CX191" i="2"/>
  <c r="CI144" i="2"/>
  <c r="CH184" i="2"/>
  <c r="CW161" i="2"/>
  <c r="CV201" i="2"/>
  <c r="CB165" i="2"/>
  <c r="CC163" i="2"/>
  <c r="CB203" i="2"/>
  <c r="DB147" i="2"/>
  <c r="DA187" i="2"/>
  <c r="HB187" i="2" s="1"/>
  <c r="CP143" i="2" l="1"/>
  <c r="CO183" i="2"/>
  <c r="HA183" i="2" s="1"/>
  <c r="DD150" i="2"/>
  <c r="DC190" i="2"/>
  <c r="CX154" i="2"/>
  <c r="CW194" i="2"/>
  <c r="CB61" i="9"/>
  <c r="CC86" i="9"/>
  <c r="CC60" i="9"/>
  <c r="CC53" i="9" s="1"/>
  <c r="CC84" i="9"/>
  <c r="CD54" i="9"/>
  <c r="CD52" i="9"/>
  <c r="CB85" i="9"/>
  <c r="CA209" i="2"/>
  <c r="CE50" i="9"/>
  <c r="CX139" i="2"/>
  <c r="CW179" i="2"/>
  <c r="BX220" i="2"/>
  <c r="BX244" i="2"/>
  <c r="BX262" i="2" s="1"/>
  <c r="BZ219" i="2"/>
  <c r="BZ212" i="2" s="1"/>
  <c r="BZ243" i="2"/>
  <c r="BZ261" i="2" s="1"/>
  <c r="CA213" i="2"/>
  <c r="CA211" i="2"/>
  <c r="DE180" i="2"/>
  <c r="DF140" i="2"/>
  <c r="CG200" i="2"/>
  <c r="CH160" i="2"/>
  <c r="CF197" i="2"/>
  <c r="CG157" i="2"/>
  <c r="CY189" i="2"/>
  <c r="CZ149" i="2"/>
  <c r="CL185" i="2"/>
  <c r="CM145" i="2"/>
  <c r="CU202" i="2"/>
  <c r="CV162" i="2"/>
  <c r="CF198" i="2"/>
  <c r="CG158" i="2"/>
  <c r="CK199" i="2"/>
  <c r="CL159" i="2"/>
  <c r="CX148" i="2"/>
  <c r="CW188" i="2"/>
  <c r="DA181" i="2"/>
  <c r="DB141" i="2"/>
  <c r="CM142" i="2"/>
  <c r="CL182" i="2"/>
  <c r="CM177" i="2"/>
  <c r="CN137" i="2"/>
  <c r="CQ156" i="2"/>
  <c r="CP196" i="2"/>
  <c r="CL138" i="2"/>
  <c r="CK178" i="2"/>
  <c r="CM155" i="2"/>
  <c r="CL195" i="2"/>
  <c r="CH153" i="2"/>
  <c r="CG193" i="2"/>
  <c r="CR152" i="2"/>
  <c r="CQ192" i="2"/>
  <c r="DF146" i="2"/>
  <c r="DE186" i="2"/>
  <c r="CZ151" i="2"/>
  <c r="CY191" i="2"/>
  <c r="CJ144" i="2"/>
  <c r="CI184" i="2"/>
  <c r="CX161" i="2"/>
  <c r="CW201" i="2"/>
  <c r="CC165" i="2"/>
  <c r="CD163" i="2"/>
  <c r="CC203" i="2"/>
  <c r="CB205" i="2"/>
  <c r="DC147" i="2"/>
  <c r="DB187" i="2"/>
  <c r="CP183" i="2" l="1"/>
  <c r="CQ143" i="2"/>
  <c r="DD190" i="2"/>
  <c r="DE150" i="2"/>
  <c r="CY154" i="2"/>
  <c r="CX194" i="2"/>
  <c r="CC85" i="9"/>
  <c r="CD60" i="9"/>
  <c r="CD53" i="9" s="1"/>
  <c r="CD84" i="9"/>
  <c r="CE54" i="9"/>
  <c r="CE52" i="9"/>
  <c r="CC61" i="9"/>
  <c r="CD86" i="9"/>
  <c r="CB209" i="2"/>
  <c r="CF50" i="9"/>
  <c r="HB181" i="2"/>
  <c r="CY139" i="2"/>
  <c r="CX179" i="2"/>
  <c r="CA245" i="2"/>
  <c r="CA263" i="2" s="1"/>
  <c r="BY244" i="2"/>
  <c r="BY262" i="2" s="1"/>
  <c r="BY220" i="2"/>
  <c r="CA219" i="2"/>
  <c r="CA212" i="2" s="1"/>
  <c r="CA243" i="2"/>
  <c r="CA261" i="2" s="1"/>
  <c r="CB213" i="2"/>
  <c r="CB245" i="2" s="1"/>
  <c r="CB263" i="2" s="1"/>
  <c r="CB211" i="2"/>
  <c r="DF180" i="2"/>
  <c r="DG140" i="2"/>
  <c r="CI160" i="2"/>
  <c r="CH200" i="2"/>
  <c r="CG197" i="2"/>
  <c r="CH157" i="2"/>
  <c r="CZ189" i="2"/>
  <c r="DA149" i="2"/>
  <c r="CM185" i="2"/>
  <c r="CN145" i="2"/>
  <c r="CV202" i="2"/>
  <c r="CW162" i="2"/>
  <c r="CH158" i="2"/>
  <c r="CG198" i="2"/>
  <c r="CL199" i="2"/>
  <c r="CM159" i="2"/>
  <c r="CX188" i="2"/>
  <c r="CY148" i="2"/>
  <c r="CC205" i="2"/>
  <c r="GZ203" i="2"/>
  <c r="DB181" i="2"/>
  <c r="DC141" i="2"/>
  <c r="CN142" i="2"/>
  <c r="CM182" i="2"/>
  <c r="CN177" i="2"/>
  <c r="CO137" i="2"/>
  <c r="CR156" i="2"/>
  <c r="CQ196" i="2"/>
  <c r="CM138" i="2"/>
  <c r="CL178" i="2"/>
  <c r="CN155" i="2"/>
  <c r="CM195" i="2"/>
  <c r="CI153" i="2"/>
  <c r="CH193" i="2"/>
  <c r="CS152" i="2"/>
  <c r="CR192" i="2"/>
  <c r="DG146" i="2"/>
  <c r="DF186" i="2"/>
  <c r="DA151" i="2"/>
  <c r="CZ191" i="2"/>
  <c r="CK144" i="2"/>
  <c r="CJ184" i="2"/>
  <c r="CY161" i="2"/>
  <c r="CX201" i="2"/>
  <c r="CD165" i="2"/>
  <c r="CE163" i="2"/>
  <c r="CD203" i="2"/>
  <c r="DD147" i="2"/>
  <c r="DC187" i="2"/>
  <c r="CR143" i="2" l="1"/>
  <c r="CQ183" i="2"/>
  <c r="DE190" i="2"/>
  <c r="DF150" i="2"/>
  <c r="CZ154" i="2"/>
  <c r="CY194" i="2"/>
  <c r="CD61" i="9"/>
  <c r="CE86" i="9"/>
  <c r="CE60" i="9"/>
  <c r="CE53" i="9" s="1"/>
  <c r="CE84" i="9"/>
  <c r="CF54" i="9"/>
  <c r="CF52" i="9"/>
  <c r="CD85" i="9"/>
  <c r="CC209" i="2"/>
  <c r="GZ209" i="2" s="1"/>
  <c r="CG50" i="9"/>
  <c r="CZ139" i="2"/>
  <c r="CY179" i="2"/>
  <c r="BZ244" i="2"/>
  <c r="BZ262" i="2" s="1"/>
  <c r="BZ220" i="2"/>
  <c r="CB219" i="2"/>
  <c r="CB212" i="2" s="1"/>
  <c r="CB243" i="2"/>
  <c r="CB261" i="2" s="1"/>
  <c r="CC213" i="2"/>
  <c r="CC211" i="2"/>
  <c r="I48" i="7"/>
  <c r="B39" i="7"/>
  <c r="I57" i="7" s="1"/>
  <c r="DG180" i="2"/>
  <c r="DH140" i="2"/>
  <c r="CJ160" i="2"/>
  <c r="CI200" i="2"/>
  <c r="CH197" i="2"/>
  <c r="CI157" i="2"/>
  <c r="DA189" i="2"/>
  <c r="HB189" i="2" s="1"/>
  <c r="DB149" i="2"/>
  <c r="CN185" i="2"/>
  <c r="CO145" i="2"/>
  <c r="CW202" i="2"/>
  <c r="CX162" i="2"/>
  <c r="GZ205" i="2"/>
  <c r="CH198" i="2"/>
  <c r="CI158" i="2"/>
  <c r="CM199" i="2"/>
  <c r="CN159" i="2"/>
  <c r="CY188" i="2"/>
  <c r="CZ148" i="2"/>
  <c r="DC181" i="2"/>
  <c r="DD141" i="2"/>
  <c r="CO142" i="2"/>
  <c r="CN182" i="2"/>
  <c r="CO177" i="2"/>
  <c r="HA177" i="2" s="1"/>
  <c r="CP137" i="2"/>
  <c r="CS156" i="2"/>
  <c r="CR196" i="2"/>
  <c r="CN138" i="2"/>
  <c r="CM178" i="2"/>
  <c r="CO155" i="2"/>
  <c r="CN195" i="2"/>
  <c r="CJ153" i="2"/>
  <c r="CI193" i="2"/>
  <c r="CT152" i="2"/>
  <c r="CS192" i="2"/>
  <c r="DH146" i="2"/>
  <c r="DG186" i="2"/>
  <c r="DB151" i="2"/>
  <c r="DA191" i="2"/>
  <c r="HB191" i="2" s="1"/>
  <c r="CL144" i="2"/>
  <c r="CK184" i="2"/>
  <c r="CZ161" i="2"/>
  <c r="CY201" i="2"/>
  <c r="CE165" i="2"/>
  <c r="CF163" i="2"/>
  <c r="CE203" i="2"/>
  <c r="CD205" i="2"/>
  <c r="DE147" i="2"/>
  <c r="DD187" i="2"/>
  <c r="CS143" i="2" l="1"/>
  <c r="CR183" i="2"/>
  <c r="DG150" i="2"/>
  <c r="DF190" i="2"/>
  <c r="CZ194" i="2"/>
  <c r="DA154" i="2"/>
  <c r="CE85" i="9"/>
  <c r="CF86" i="9"/>
  <c r="CF60" i="9"/>
  <c r="CF53" i="9" s="1"/>
  <c r="CF84" i="9"/>
  <c r="CG54" i="9"/>
  <c r="CG52" i="9"/>
  <c r="CE61" i="9"/>
  <c r="HD50" i="9"/>
  <c r="CD209" i="2"/>
  <c r="CH50" i="9"/>
  <c r="DA139" i="2"/>
  <c r="CZ179" i="2"/>
  <c r="CC245" i="2"/>
  <c r="CC263" i="2" s="1"/>
  <c r="CA244" i="2"/>
  <c r="CA262" i="2" s="1"/>
  <c r="CA220" i="2"/>
  <c r="CB220" i="2" s="1"/>
  <c r="CB244" i="2"/>
  <c r="CB262" i="2" s="1"/>
  <c r="CC219" i="2"/>
  <c r="CC212" i="2" s="1"/>
  <c r="CC243" i="2"/>
  <c r="CC261" i="2" s="1"/>
  <c r="GZ213" i="2"/>
  <c r="CD213" i="2"/>
  <c r="CD211" i="2"/>
  <c r="GZ211" i="2"/>
  <c r="DI140" i="2"/>
  <c r="DH180" i="2"/>
  <c r="CJ200" i="2"/>
  <c r="CK160" i="2"/>
  <c r="CI197" i="2"/>
  <c r="CJ157" i="2"/>
  <c r="DB189" i="2"/>
  <c r="DC149" i="2"/>
  <c r="CO185" i="2"/>
  <c r="HA185" i="2" s="1"/>
  <c r="CP145" i="2"/>
  <c r="CX202" i="2"/>
  <c r="CY162" i="2"/>
  <c r="CI198" i="2"/>
  <c r="CJ158" i="2"/>
  <c r="CN199" i="2"/>
  <c r="CO159" i="2"/>
  <c r="CZ188" i="2"/>
  <c r="DA148" i="2"/>
  <c r="CE205" i="2"/>
  <c r="DD181" i="2"/>
  <c r="DE141" i="2"/>
  <c r="CP142" i="2"/>
  <c r="CO182" i="2"/>
  <c r="CP177" i="2"/>
  <c r="CQ137" i="2"/>
  <c r="CT156" i="2"/>
  <c r="CS196" i="2"/>
  <c r="CO138" i="2"/>
  <c r="CN178" i="2"/>
  <c r="CP155" i="2"/>
  <c r="CO195" i="2"/>
  <c r="HA195" i="2" s="1"/>
  <c r="CK153" i="2"/>
  <c r="CJ193" i="2"/>
  <c r="CU152" i="2"/>
  <c r="CT192" i="2"/>
  <c r="DI146" i="2"/>
  <c r="DH186" i="2"/>
  <c r="DC151" i="2"/>
  <c r="DB191" i="2"/>
  <c r="CM144" i="2"/>
  <c r="CL184" i="2"/>
  <c r="DA161" i="2"/>
  <c r="CZ201" i="2"/>
  <c r="CF165" i="2"/>
  <c r="CG163" i="2"/>
  <c r="CF203" i="2"/>
  <c r="DF147" i="2"/>
  <c r="DE187" i="2"/>
  <c r="GZ263" i="2" l="1"/>
  <c r="GZ261" i="2"/>
  <c r="CS183" i="2"/>
  <c r="CT143" i="2"/>
  <c r="DH150" i="2"/>
  <c r="DG190" i="2"/>
  <c r="DA194" i="2"/>
  <c r="HB194" i="2" s="1"/>
  <c r="DB154" i="2"/>
  <c r="CF61" i="9"/>
  <c r="CF85" i="9"/>
  <c r="CG86" i="9"/>
  <c r="CG60" i="9"/>
  <c r="CG53" i="9" s="1"/>
  <c r="CG84" i="9"/>
  <c r="CH54" i="9"/>
  <c r="CH52" i="9"/>
  <c r="HD54" i="9"/>
  <c r="HD52" i="9"/>
  <c r="CE209" i="2"/>
  <c r="CI50" i="9"/>
  <c r="HA182" i="2"/>
  <c r="DB139" i="2"/>
  <c r="DA179" i="2"/>
  <c r="HB179" i="2" s="1"/>
  <c r="GZ245" i="2"/>
  <c r="GZ243" i="2"/>
  <c r="CD245" i="2"/>
  <c r="CD263" i="2" s="1"/>
  <c r="GZ219" i="2"/>
  <c r="CD219" i="2"/>
  <c r="CD212" i="2" s="1"/>
  <c r="CD243" i="2"/>
  <c r="CD261" i="2" s="1"/>
  <c r="CE213" i="2"/>
  <c r="CE245" i="2" s="1"/>
  <c r="CE263" i="2" s="1"/>
  <c r="CE211" i="2"/>
  <c r="DI180" i="2"/>
  <c r="DJ140" i="2"/>
  <c r="CK200" i="2"/>
  <c r="CL160" i="2"/>
  <c r="CJ197" i="2"/>
  <c r="CK157" i="2"/>
  <c r="DC189" i="2"/>
  <c r="DD149" i="2"/>
  <c r="CP185" i="2"/>
  <c r="CQ145" i="2"/>
  <c r="CY202" i="2"/>
  <c r="CZ162" i="2"/>
  <c r="CJ198" i="2"/>
  <c r="CK158" i="2"/>
  <c r="CO199" i="2"/>
  <c r="HA199" i="2" s="1"/>
  <c r="CP159" i="2"/>
  <c r="DA188" i="2"/>
  <c r="HB188" i="2" s="1"/>
  <c r="DB148" i="2"/>
  <c r="DE181" i="2"/>
  <c r="DF141" i="2"/>
  <c r="CQ142" i="2"/>
  <c r="CP182" i="2"/>
  <c r="CQ177" i="2"/>
  <c r="CR137" i="2"/>
  <c r="CU156" i="2"/>
  <c r="CT196" i="2"/>
  <c r="CP138" i="2"/>
  <c r="CO178" i="2"/>
  <c r="HA178" i="2" s="1"/>
  <c r="CQ155" i="2"/>
  <c r="CP195" i="2"/>
  <c r="CL153" i="2"/>
  <c r="CK193" i="2"/>
  <c r="CV152" i="2"/>
  <c r="CU192" i="2"/>
  <c r="DJ146" i="2"/>
  <c r="DI186" i="2"/>
  <c r="DD151" i="2"/>
  <c r="DC191" i="2"/>
  <c r="CN144" i="2"/>
  <c r="CM184" i="2"/>
  <c r="DB161" i="2"/>
  <c r="DA201" i="2"/>
  <c r="HB201" i="2" s="1"/>
  <c r="CG165" i="2"/>
  <c r="CH163" i="2"/>
  <c r="CG203" i="2"/>
  <c r="CF205" i="2"/>
  <c r="DG147" i="2"/>
  <c r="DF187" i="2"/>
  <c r="CT183" i="2" l="1"/>
  <c r="CU143" i="2"/>
  <c r="DH190" i="2"/>
  <c r="DI150" i="2"/>
  <c r="DC154" i="2"/>
  <c r="DB194" i="2"/>
  <c r="HD60" i="9"/>
  <c r="CG85" i="9"/>
  <c r="HD86" i="9"/>
  <c r="HD84" i="9"/>
  <c r="CH86" i="9"/>
  <c r="CH60" i="9"/>
  <c r="CH53" i="9" s="1"/>
  <c r="CH84" i="9"/>
  <c r="CI54" i="9"/>
  <c r="CI52" i="9"/>
  <c r="CG61" i="9"/>
  <c r="HD53" i="9"/>
  <c r="CF209" i="2"/>
  <c r="CJ50" i="9"/>
  <c r="DC139" i="2"/>
  <c r="DB179" i="2"/>
  <c r="CC244" i="2"/>
  <c r="CC262" i="2" s="1"/>
  <c r="CC220" i="2"/>
  <c r="GZ212" i="2"/>
  <c r="GZ220" i="2" s="1"/>
  <c r="CE219" i="2"/>
  <c r="CE212" i="2" s="1"/>
  <c r="CE243" i="2"/>
  <c r="CE261" i="2" s="1"/>
  <c r="CF213" i="2"/>
  <c r="CF211" i="2"/>
  <c r="DJ180" i="2"/>
  <c r="DK140" i="2"/>
  <c r="CM160" i="2"/>
  <c r="CL200" i="2"/>
  <c r="CK197" i="2"/>
  <c r="CL157" i="2"/>
  <c r="DD189" i="2"/>
  <c r="DE149" i="2"/>
  <c r="CQ185" i="2"/>
  <c r="CR145" i="2"/>
  <c r="CZ202" i="2"/>
  <c r="DA162" i="2"/>
  <c r="CK198" i="2"/>
  <c r="CL158" i="2"/>
  <c r="CP199" i="2"/>
  <c r="CQ159" i="2"/>
  <c r="DB188" i="2"/>
  <c r="DC148" i="2"/>
  <c r="CG205" i="2"/>
  <c r="DF181" i="2"/>
  <c r="DG141" i="2"/>
  <c r="CR142" i="2"/>
  <c r="CQ182" i="2"/>
  <c r="CR177" i="2"/>
  <c r="CS137" i="2"/>
  <c r="CV156" i="2"/>
  <c r="CU196" i="2"/>
  <c r="CQ138" i="2"/>
  <c r="CP178" i="2"/>
  <c r="CR155" i="2"/>
  <c r="CQ195" i="2"/>
  <c r="CM153" i="2"/>
  <c r="CL193" i="2"/>
  <c r="CW152" i="2"/>
  <c r="CV192" i="2"/>
  <c r="DK146" i="2"/>
  <c r="DJ186" i="2"/>
  <c r="DE151" i="2"/>
  <c r="DD191" i="2"/>
  <c r="CO144" i="2"/>
  <c r="CN184" i="2"/>
  <c r="DC161" i="2"/>
  <c r="DB201" i="2"/>
  <c r="CH165" i="2"/>
  <c r="CI163" i="2"/>
  <c r="CH203" i="2"/>
  <c r="DH147" i="2"/>
  <c r="DG187" i="2"/>
  <c r="GZ262" i="2" l="1"/>
  <c r="CU183" i="2"/>
  <c r="CV143" i="2"/>
  <c r="DI190" i="2"/>
  <c r="DJ150" i="2"/>
  <c r="HD85" i="9"/>
  <c r="HD61" i="9"/>
  <c r="DD154" i="2"/>
  <c r="DC194" i="2"/>
  <c r="CH61" i="9"/>
  <c r="CH85" i="9"/>
  <c r="CI86" i="9"/>
  <c r="CI60" i="9"/>
  <c r="CI53" i="9" s="1"/>
  <c r="CI84" i="9"/>
  <c r="CJ54" i="9"/>
  <c r="CJ52" i="9"/>
  <c r="CG209" i="2"/>
  <c r="CK50" i="9"/>
  <c r="DD139" i="2"/>
  <c r="DC179" i="2"/>
  <c r="GZ244" i="2"/>
  <c r="CF245" i="2"/>
  <c r="CF263" i="2" s="1"/>
  <c r="CD244" i="2"/>
  <c r="CD262" i="2" s="1"/>
  <c r="CD220" i="2"/>
  <c r="CE220" i="2" s="1"/>
  <c r="CE244" i="2"/>
  <c r="CE262" i="2" s="1"/>
  <c r="CF219" i="2"/>
  <c r="CF212" i="2" s="1"/>
  <c r="CF243" i="2"/>
  <c r="CF261" i="2" s="1"/>
  <c r="CG213" i="2"/>
  <c r="CG245" i="2" s="1"/>
  <c r="CG263" i="2" s="1"/>
  <c r="CG211" i="2"/>
  <c r="DL140" i="2"/>
  <c r="DK180" i="2"/>
  <c r="CN160" i="2"/>
  <c r="CM200" i="2"/>
  <c r="CL197" i="2"/>
  <c r="CM157" i="2"/>
  <c r="DE189" i="2"/>
  <c r="DF149" i="2"/>
  <c r="CR185" i="2"/>
  <c r="CS145" i="2"/>
  <c r="DA202" i="2"/>
  <c r="HB202" i="2" s="1"/>
  <c r="DB162" i="2"/>
  <c r="CL198" i="2"/>
  <c r="CM158" i="2"/>
  <c r="CQ199" i="2"/>
  <c r="CR159" i="2"/>
  <c r="DC188" i="2"/>
  <c r="DD148" i="2"/>
  <c r="DG181" i="2"/>
  <c r="DH141" i="2"/>
  <c r="CS142" i="2"/>
  <c r="CR182" i="2"/>
  <c r="CS177" i="2"/>
  <c r="CT137" i="2"/>
  <c r="CW156" i="2"/>
  <c r="CV196" i="2"/>
  <c r="CR138" i="2"/>
  <c r="CQ178" i="2"/>
  <c r="CS155" i="2"/>
  <c r="CR195" i="2"/>
  <c r="CN153" i="2"/>
  <c r="CM193" i="2"/>
  <c r="CX152" i="2"/>
  <c r="CW192" i="2"/>
  <c r="DL146" i="2"/>
  <c r="DK186" i="2"/>
  <c r="DF151" i="2"/>
  <c r="DE191" i="2"/>
  <c r="CP144" i="2"/>
  <c r="CO184" i="2"/>
  <c r="DD161" i="2"/>
  <c r="DC201" i="2"/>
  <c r="CI165" i="2"/>
  <c r="CJ163" i="2"/>
  <c r="CI203" i="2"/>
  <c r="CH205" i="2"/>
  <c r="DI147" i="2"/>
  <c r="DH187" i="2"/>
  <c r="CW143" i="2" l="1"/>
  <c r="CV183" i="2"/>
  <c r="DK150" i="2"/>
  <c r="DJ190" i="2"/>
  <c r="DE154" i="2"/>
  <c r="DD194" i="2"/>
  <c r="CJ86" i="9"/>
  <c r="CJ60" i="9"/>
  <c r="CJ53" i="9" s="1"/>
  <c r="CJ84" i="9"/>
  <c r="CK54" i="9"/>
  <c r="CK52" i="9"/>
  <c r="CH209" i="2"/>
  <c r="CL50" i="9"/>
  <c r="HA184" i="2"/>
  <c r="DD179" i="2"/>
  <c r="DE139" i="2"/>
  <c r="CG219" i="2"/>
  <c r="CG212" i="2" s="1"/>
  <c r="CG243" i="2"/>
  <c r="CG261" i="2" s="1"/>
  <c r="CH213" i="2"/>
  <c r="CH211" i="2"/>
  <c r="DL180" i="2"/>
  <c r="DM140" i="2"/>
  <c r="CO160" i="2"/>
  <c r="CN200" i="2"/>
  <c r="CM197" i="2"/>
  <c r="CN157" i="2"/>
  <c r="DF189" i="2"/>
  <c r="DG149" i="2"/>
  <c r="CS185" i="2"/>
  <c r="CT145" i="2"/>
  <c r="DB202" i="2"/>
  <c r="DC162" i="2"/>
  <c r="CM198" i="2"/>
  <c r="CN158" i="2"/>
  <c r="CR199" i="2"/>
  <c r="CS159" i="2"/>
  <c r="DD188" i="2"/>
  <c r="DE148" i="2"/>
  <c r="CI205" i="2"/>
  <c r="DH181" i="2"/>
  <c r="DI141" i="2"/>
  <c r="CT142" i="2"/>
  <c r="CS182" i="2"/>
  <c r="CT177" i="2"/>
  <c r="CU137" i="2"/>
  <c r="CX156" i="2"/>
  <c r="CW196" i="2"/>
  <c r="CS138" i="2"/>
  <c r="CR178" i="2"/>
  <c r="CT155" i="2"/>
  <c r="CS195" i="2"/>
  <c r="CO153" i="2"/>
  <c r="CN193" i="2"/>
  <c r="CY152" i="2"/>
  <c r="CX192" i="2"/>
  <c r="DM146" i="2"/>
  <c r="DL186" i="2"/>
  <c r="DG151" i="2"/>
  <c r="DF191" i="2"/>
  <c r="CQ144" i="2"/>
  <c r="CP184" i="2"/>
  <c r="DE161" i="2"/>
  <c r="DD201" i="2"/>
  <c r="CJ165" i="2"/>
  <c r="CK163" i="2"/>
  <c r="CJ203" i="2"/>
  <c r="DJ147" i="2"/>
  <c r="DI187" i="2"/>
  <c r="CX143" i="2" l="1"/>
  <c r="CW183" i="2"/>
  <c r="DK190" i="2"/>
  <c r="DL150" i="2"/>
  <c r="CJ85" i="9"/>
  <c r="DE194" i="2"/>
  <c r="DF154" i="2"/>
  <c r="CK86" i="9"/>
  <c r="CK60" i="9"/>
  <c r="CK53" i="9" s="1"/>
  <c r="CK84" i="9"/>
  <c r="CI61" i="9"/>
  <c r="CJ61" i="9" s="1"/>
  <c r="CI85" i="9"/>
  <c r="CL54" i="9"/>
  <c r="CL52" i="9"/>
  <c r="CI209" i="2"/>
  <c r="CM50" i="9"/>
  <c r="DF139" i="2"/>
  <c r="DE179" i="2"/>
  <c r="CH245" i="2"/>
  <c r="CH263" i="2" s="1"/>
  <c r="CF244" i="2"/>
  <c r="CF262" i="2" s="1"/>
  <c r="CF220" i="2"/>
  <c r="CH219" i="2"/>
  <c r="CH212" i="2" s="1"/>
  <c r="CH243" i="2"/>
  <c r="CH261" i="2" s="1"/>
  <c r="CI213" i="2"/>
  <c r="CI245" i="2" s="1"/>
  <c r="CI263" i="2" s="1"/>
  <c r="CI211" i="2"/>
  <c r="DM180" i="2"/>
  <c r="DN140" i="2"/>
  <c r="CP160" i="2"/>
  <c r="CO200" i="2"/>
  <c r="HA200" i="2" s="1"/>
  <c r="CN197" i="2"/>
  <c r="CO157" i="2"/>
  <c r="DG189" i="2"/>
  <c r="DH149" i="2"/>
  <c r="CT185" i="2"/>
  <c r="CU145" i="2"/>
  <c r="DD162" i="2"/>
  <c r="DC202" i="2"/>
  <c r="CN198" i="2"/>
  <c r="CO158" i="2"/>
  <c r="CS199" i="2"/>
  <c r="CT159" i="2"/>
  <c r="DE188" i="2"/>
  <c r="DF148" i="2"/>
  <c r="DI181" i="2"/>
  <c r="DJ141" i="2"/>
  <c r="CU142" i="2"/>
  <c r="CT182" i="2"/>
  <c r="CU177" i="2"/>
  <c r="CV137" i="2"/>
  <c r="CY156" i="2"/>
  <c r="CX196" i="2"/>
  <c r="CT138" i="2"/>
  <c r="CS178" i="2"/>
  <c r="CU155" i="2"/>
  <c r="CT195" i="2"/>
  <c r="CP153" i="2"/>
  <c r="CO193" i="2"/>
  <c r="HA193" i="2" s="1"/>
  <c r="CZ152" i="2"/>
  <c r="CY192" i="2"/>
  <c r="DN146" i="2"/>
  <c r="DM186" i="2"/>
  <c r="HC186" i="2" s="1"/>
  <c r="DH151" i="2"/>
  <c r="DG191" i="2"/>
  <c r="CR144" i="2"/>
  <c r="CQ184" i="2"/>
  <c r="DF161" i="2"/>
  <c r="DE201" i="2"/>
  <c r="CK165" i="2"/>
  <c r="CL163" i="2"/>
  <c r="CK203" i="2"/>
  <c r="CJ205" i="2"/>
  <c r="DK147" i="2"/>
  <c r="DJ187" i="2"/>
  <c r="CX183" i="2" l="1"/>
  <c r="CY143" i="2"/>
  <c r="DM150" i="2"/>
  <c r="DL190" i="2"/>
  <c r="DG154" i="2"/>
  <c r="DF194" i="2"/>
  <c r="CK61" i="9"/>
  <c r="CL86" i="9"/>
  <c r="CL60" i="9"/>
  <c r="CL53" i="9" s="1"/>
  <c r="CL84" i="9"/>
  <c r="CM54" i="9"/>
  <c r="CM52" i="9"/>
  <c r="CK85" i="9"/>
  <c r="CJ209" i="2"/>
  <c r="CN50" i="9"/>
  <c r="HC180" i="2"/>
  <c r="DG139" i="2"/>
  <c r="DF179" i="2"/>
  <c r="CG244" i="2"/>
  <c r="CG262" i="2" s="1"/>
  <c r="CG220" i="2"/>
  <c r="CI219" i="2"/>
  <c r="CI212" i="2" s="1"/>
  <c r="CI243" i="2"/>
  <c r="CI261" i="2" s="1"/>
  <c r="CJ213" i="2"/>
  <c r="CJ211" i="2"/>
  <c r="DN180" i="2"/>
  <c r="DO140" i="2"/>
  <c r="CP200" i="2"/>
  <c r="CQ160" i="2"/>
  <c r="CO197" i="2"/>
  <c r="HA197" i="2" s="1"/>
  <c r="CP157" i="2"/>
  <c r="DH189" i="2"/>
  <c r="DI149" i="2"/>
  <c r="CU185" i="2"/>
  <c r="CV145" i="2"/>
  <c r="DD202" i="2"/>
  <c r="DE162" i="2"/>
  <c r="CP158" i="2"/>
  <c r="CO198" i="2"/>
  <c r="HA198" i="2" s="1"/>
  <c r="CT199" i="2"/>
  <c r="CU159" i="2"/>
  <c r="DF188" i="2"/>
  <c r="DG148" i="2"/>
  <c r="CK205" i="2"/>
  <c r="DJ181" i="2"/>
  <c r="DK141" i="2"/>
  <c r="CV142" i="2"/>
  <c r="CU182" i="2"/>
  <c r="CV177" i="2"/>
  <c r="CW137" i="2"/>
  <c r="CZ156" i="2"/>
  <c r="CY196" i="2"/>
  <c r="CU138" i="2"/>
  <c r="CT178" i="2"/>
  <c r="CV155" i="2"/>
  <c r="CU195" i="2"/>
  <c r="CQ153" i="2"/>
  <c r="CP193" i="2"/>
  <c r="DA152" i="2"/>
  <c r="CZ192" i="2"/>
  <c r="DO146" i="2"/>
  <c r="DN186" i="2"/>
  <c r="DI151" i="2"/>
  <c r="DH191" i="2"/>
  <c r="CS144" i="2"/>
  <c r="CR184" i="2"/>
  <c r="DG161" i="2"/>
  <c r="DF201" i="2"/>
  <c r="CL165" i="2"/>
  <c r="CM163" i="2"/>
  <c r="CL203" i="2"/>
  <c r="DL147" i="2"/>
  <c r="DK187" i="2"/>
  <c r="CZ143" i="2" l="1"/>
  <c r="CY183" i="2"/>
  <c r="DN150" i="2"/>
  <c r="DM190" i="2"/>
  <c r="HC190" i="2" s="1"/>
  <c r="DH154" i="2"/>
  <c r="DG194" i="2"/>
  <c r="CL85" i="9"/>
  <c r="CM86" i="9"/>
  <c r="CM60" i="9"/>
  <c r="CM53" i="9" s="1"/>
  <c r="CM84" i="9"/>
  <c r="CN54" i="9"/>
  <c r="CN52" i="9"/>
  <c r="CL61" i="9"/>
  <c r="CK209" i="2"/>
  <c r="CO50" i="9"/>
  <c r="DH139" i="2"/>
  <c r="DG179" i="2"/>
  <c r="CJ245" i="2"/>
  <c r="CJ263" i="2" s="1"/>
  <c r="CH244" i="2"/>
  <c r="CH262" i="2" s="1"/>
  <c r="CH220" i="2"/>
  <c r="CI220" i="2" s="1"/>
  <c r="CI244" i="2"/>
  <c r="CI262" i="2" s="1"/>
  <c r="CJ219" i="2"/>
  <c r="CJ212" i="2" s="1"/>
  <c r="CJ243" i="2"/>
  <c r="CJ261" i="2" s="1"/>
  <c r="CK213" i="2"/>
  <c r="CK245" i="2" s="1"/>
  <c r="CK263" i="2" s="1"/>
  <c r="CK211" i="2"/>
  <c r="DO180" i="2"/>
  <c r="DP140" i="2"/>
  <c r="CR160" i="2"/>
  <c r="CQ200" i="2"/>
  <c r="CP197" i="2"/>
  <c r="CQ157" i="2"/>
  <c r="DJ149" i="2"/>
  <c r="DI189" i="2"/>
  <c r="CV185" i="2"/>
  <c r="CW145" i="2"/>
  <c r="DE202" i="2"/>
  <c r="DF162" i="2"/>
  <c r="CP198" i="2"/>
  <c r="CQ158" i="2"/>
  <c r="CV159" i="2"/>
  <c r="CU199" i="2"/>
  <c r="DG188" i="2"/>
  <c r="DH148" i="2"/>
  <c r="DK181" i="2"/>
  <c r="DL141" i="2"/>
  <c r="CW142" i="2"/>
  <c r="CV182" i="2"/>
  <c r="CW177" i="2"/>
  <c r="CX137" i="2"/>
  <c r="DA156" i="2"/>
  <c r="CZ196" i="2"/>
  <c r="CV138" i="2"/>
  <c r="CU178" i="2"/>
  <c r="CW155" i="2"/>
  <c r="CV195" i="2"/>
  <c r="CR153" i="2"/>
  <c r="CQ193" i="2"/>
  <c r="DB152" i="2"/>
  <c r="DA192" i="2"/>
  <c r="HB192" i="2" s="1"/>
  <c r="DP146" i="2"/>
  <c r="DO186" i="2"/>
  <c r="DJ151" i="2"/>
  <c r="DI191" i="2"/>
  <c r="CT144" i="2"/>
  <c r="CS184" i="2"/>
  <c r="DH161" i="2"/>
  <c r="DG201" i="2"/>
  <c r="CM165" i="2"/>
  <c r="CN163" i="2"/>
  <c r="CM203" i="2"/>
  <c r="CL205" i="2"/>
  <c r="DM147" i="2"/>
  <c r="DL187" i="2"/>
  <c r="DA143" i="2" l="1"/>
  <c r="CZ183" i="2"/>
  <c r="DO150" i="2"/>
  <c r="DN190" i="2"/>
  <c r="DI154" i="2"/>
  <c r="DH194" i="2"/>
  <c r="CM61" i="9"/>
  <c r="CN86" i="9"/>
  <c r="CN60" i="9"/>
  <c r="CN53" i="9" s="1"/>
  <c r="CN84" i="9"/>
  <c r="CO54" i="9"/>
  <c r="CO52" i="9"/>
  <c r="CM85" i="9"/>
  <c r="CL209" i="2"/>
  <c r="CP50" i="9"/>
  <c r="DH179" i="2"/>
  <c r="DI139" i="2"/>
  <c r="CK219" i="2"/>
  <c r="CK212" i="2" s="1"/>
  <c r="CK243" i="2"/>
  <c r="CK261" i="2" s="1"/>
  <c r="CL213" i="2"/>
  <c r="CL211" i="2"/>
  <c r="DP180" i="2"/>
  <c r="DQ140" i="2"/>
  <c r="CS160" i="2"/>
  <c r="CR200" i="2"/>
  <c r="CQ197" i="2"/>
  <c r="CR157" i="2"/>
  <c r="DJ189" i="2"/>
  <c r="DK149" i="2"/>
  <c r="CX145" i="2"/>
  <c r="CW185" i="2"/>
  <c r="DF202" i="2"/>
  <c r="DG162" i="2"/>
  <c r="CR158" i="2"/>
  <c r="CQ198" i="2"/>
  <c r="CV199" i="2"/>
  <c r="CW159" i="2"/>
  <c r="DH188" i="2"/>
  <c r="DI148" i="2"/>
  <c r="CM205" i="2"/>
  <c r="DL181" i="2"/>
  <c r="DM141" i="2"/>
  <c r="CX142" i="2"/>
  <c r="CW182" i="2"/>
  <c r="CX177" i="2"/>
  <c r="CY137" i="2"/>
  <c r="DB156" i="2"/>
  <c r="DA196" i="2"/>
  <c r="HB196" i="2" s="1"/>
  <c r="CW138" i="2"/>
  <c r="CV178" i="2"/>
  <c r="CX155" i="2"/>
  <c r="CW195" i="2"/>
  <c r="CS153" i="2"/>
  <c r="CR193" i="2"/>
  <c r="DC152" i="2"/>
  <c r="DB192" i="2"/>
  <c r="DQ146" i="2"/>
  <c r="DP186" i="2"/>
  <c r="DK151" i="2"/>
  <c r="DJ191" i="2"/>
  <c r="CU144" i="2"/>
  <c r="CT184" i="2"/>
  <c r="DI161" i="2"/>
  <c r="DH201" i="2"/>
  <c r="CN165" i="2"/>
  <c r="CO163" i="2"/>
  <c r="CN203" i="2"/>
  <c r="DN147" i="2"/>
  <c r="DM187" i="2"/>
  <c r="HC187" i="2" s="1"/>
  <c r="DB143" i="2" l="1"/>
  <c r="DA183" i="2"/>
  <c r="HB183" i="2" s="1"/>
  <c r="DP150" i="2"/>
  <c r="DO190" i="2"/>
  <c r="DJ154" i="2"/>
  <c r="DI194" i="2"/>
  <c r="CO60" i="9"/>
  <c r="CO53" i="9" s="1"/>
  <c r="CO84" i="9"/>
  <c r="CP54" i="9"/>
  <c r="CP52" i="9"/>
  <c r="CN61" i="9"/>
  <c r="CN85" i="9"/>
  <c r="CO86" i="9"/>
  <c r="CM209" i="2"/>
  <c r="CQ50" i="9"/>
  <c r="DI179" i="2"/>
  <c r="DJ139" i="2"/>
  <c r="CL245" i="2"/>
  <c r="CL263" i="2" s="1"/>
  <c r="CJ244" i="2"/>
  <c r="CJ262" i="2" s="1"/>
  <c r="CJ220" i="2"/>
  <c r="CK220" i="2" s="1"/>
  <c r="CK244" i="2"/>
  <c r="CK262" i="2" s="1"/>
  <c r="CL219" i="2"/>
  <c r="CL212" i="2" s="1"/>
  <c r="CL243" i="2"/>
  <c r="CL261" i="2" s="1"/>
  <c r="CM213" i="2"/>
  <c r="CM245" i="2" s="1"/>
  <c r="CM263" i="2" s="1"/>
  <c r="CM211" i="2"/>
  <c r="DQ180" i="2"/>
  <c r="DR140" i="2"/>
  <c r="CR165" i="2"/>
  <c r="CS200" i="2"/>
  <c r="CT160" i="2"/>
  <c r="CR197" i="2"/>
  <c r="CS157" i="2"/>
  <c r="DK189" i="2"/>
  <c r="DL149" i="2"/>
  <c r="CY145" i="2"/>
  <c r="CX185" i="2"/>
  <c r="DH162" i="2"/>
  <c r="DG202" i="2"/>
  <c r="CR198" i="2"/>
  <c r="CS158" i="2"/>
  <c r="CX159" i="2"/>
  <c r="CW199" i="2"/>
  <c r="DI188" i="2"/>
  <c r="DJ148" i="2"/>
  <c r="DM181" i="2"/>
  <c r="DN141" i="2"/>
  <c r="CY142" i="2"/>
  <c r="CX182" i="2"/>
  <c r="CY177" i="2"/>
  <c r="CZ137" i="2"/>
  <c r="DC156" i="2"/>
  <c r="DB196" i="2"/>
  <c r="CX138" i="2"/>
  <c r="CW178" i="2"/>
  <c r="CY155" i="2"/>
  <c r="CX195" i="2"/>
  <c r="CT153" i="2"/>
  <c r="CS193" i="2"/>
  <c r="DD152" i="2"/>
  <c r="DC192" i="2"/>
  <c r="DR146" i="2"/>
  <c r="DQ186" i="2"/>
  <c r="DL151" i="2"/>
  <c r="DK191" i="2"/>
  <c r="CV144" i="2"/>
  <c r="CU184" i="2"/>
  <c r="DJ161" i="2"/>
  <c r="DI201" i="2"/>
  <c r="CO165" i="2"/>
  <c r="CP163" i="2"/>
  <c r="CO203" i="2"/>
  <c r="CN205" i="2"/>
  <c r="DO147" i="2"/>
  <c r="DN187" i="2"/>
  <c r="DC143" i="2" l="1"/>
  <c r="DB183" i="2"/>
  <c r="DQ150" i="2"/>
  <c r="DP190" i="2"/>
  <c r="DJ194" i="2"/>
  <c r="DK154" i="2"/>
  <c r="CP86" i="9"/>
  <c r="CO61" i="9"/>
  <c r="CP60" i="9"/>
  <c r="CP53" i="9" s="1"/>
  <c r="CP84" i="9"/>
  <c r="CQ54" i="9"/>
  <c r="CQ52" i="9"/>
  <c r="CO85" i="9"/>
  <c r="CN209" i="2"/>
  <c r="CR50" i="9"/>
  <c r="HC181" i="2"/>
  <c r="DK139" i="2"/>
  <c r="DJ179" i="2"/>
  <c r="CM219" i="2"/>
  <c r="CM212" i="2" s="1"/>
  <c r="CM243" i="2"/>
  <c r="CM261" i="2" s="1"/>
  <c r="CN213" i="2"/>
  <c r="CN211" i="2"/>
  <c r="CR205" i="2"/>
  <c r="CS165" i="2"/>
  <c r="DR180" i="2"/>
  <c r="DS140" i="2"/>
  <c r="CU160" i="2"/>
  <c r="CT200" i="2"/>
  <c r="CT157" i="2"/>
  <c r="CS197" i="2"/>
  <c r="DL189" i="2"/>
  <c r="DM149" i="2"/>
  <c r="CY185" i="2"/>
  <c r="CZ145" i="2"/>
  <c r="DH202" i="2"/>
  <c r="DI162" i="2"/>
  <c r="CS198" i="2"/>
  <c r="CT158" i="2"/>
  <c r="CY159" i="2"/>
  <c r="CX199" i="2"/>
  <c r="DJ188" i="2"/>
  <c r="DK148" i="2"/>
  <c r="CO205" i="2"/>
  <c r="HA203" i="2"/>
  <c r="DN181" i="2"/>
  <c r="DO141" i="2"/>
  <c r="CZ142" i="2"/>
  <c r="CY182" i="2"/>
  <c r="CZ177" i="2"/>
  <c r="DA137" i="2"/>
  <c r="DD156" i="2"/>
  <c r="DC196" i="2"/>
  <c r="CY138" i="2"/>
  <c r="CX178" i="2"/>
  <c r="CZ155" i="2"/>
  <c r="CY195" i="2"/>
  <c r="CU153" i="2"/>
  <c r="CT193" i="2"/>
  <c r="DE152" i="2"/>
  <c r="DD192" i="2"/>
  <c r="DS146" i="2"/>
  <c r="DR186" i="2"/>
  <c r="DM151" i="2"/>
  <c r="DL191" i="2"/>
  <c r="CW144" i="2"/>
  <c r="CV184" i="2"/>
  <c r="DK161" i="2"/>
  <c r="DJ201" i="2"/>
  <c r="CP165" i="2"/>
  <c r="CQ163" i="2"/>
  <c r="CP203" i="2"/>
  <c r="DP147" i="2"/>
  <c r="DO187" i="2"/>
  <c r="DD143" i="2" l="1"/>
  <c r="DC183" i="2"/>
  <c r="DQ190" i="2"/>
  <c r="DR150" i="2"/>
  <c r="DK194" i="2"/>
  <c r="DL154" i="2"/>
  <c r="CP85" i="9"/>
  <c r="CQ86" i="9"/>
  <c r="CQ60" i="9"/>
  <c r="CQ53" i="9" s="1"/>
  <c r="CQ84" i="9"/>
  <c r="CR54" i="9"/>
  <c r="CR52" i="9"/>
  <c r="CP61" i="9"/>
  <c r="CR209" i="2"/>
  <c r="CV50" i="9"/>
  <c r="CO209" i="2"/>
  <c r="HA209" i="2" s="1"/>
  <c r="CS50" i="9"/>
  <c r="DL139" i="2"/>
  <c r="DK179" i="2"/>
  <c r="CN245" i="2"/>
  <c r="CN263" i="2" s="1"/>
  <c r="CL244" i="2"/>
  <c r="CL262" i="2" s="1"/>
  <c r="CL220" i="2"/>
  <c r="CN219" i="2"/>
  <c r="CN212" i="2" s="1"/>
  <c r="CN243" i="2"/>
  <c r="CN261" i="2" s="1"/>
  <c r="CR213" i="2"/>
  <c r="CR245" i="2" s="1"/>
  <c r="CR263" i="2" s="1"/>
  <c r="CR211" i="2"/>
  <c r="CO213" i="2"/>
  <c r="CO211" i="2"/>
  <c r="DS180" i="2"/>
  <c r="DT140" i="2"/>
  <c r="CT165" i="2"/>
  <c r="HA205" i="2"/>
  <c r="CV160" i="2"/>
  <c r="CU200" i="2"/>
  <c r="CU157" i="2"/>
  <c r="CT197" i="2"/>
  <c r="DN149" i="2"/>
  <c r="DM189" i="2"/>
  <c r="HC189" i="2" s="1"/>
  <c r="DA145" i="2"/>
  <c r="CZ185" i="2"/>
  <c r="DI202" i="2"/>
  <c r="DJ162" i="2"/>
  <c r="CS205" i="2"/>
  <c r="CT198" i="2"/>
  <c r="CU158" i="2"/>
  <c r="CY199" i="2"/>
  <c r="CZ159" i="2"/>
  <c r="DL148" i="2"/>
  <c r="DK188" i="2"/>
  <c r="DO181" i="2"/>
  <c r="DP141" i="2"/>
  <c r="DA142" i="2"/>
  <c r="CZ182" i="2"/>
  <c r="DA177" i="2"/>
  <c r="HB177" i="2" s="1"/>
  <c r="DB137" i="2"/>
  <c r="DE156" i="2"/>
  <c r="DD196" i="2"/>
  <c r="CZ138" i="2"/>
  <c r="CY178" i="2"/>
  <c r="DA155" i="2"/>
  <c r="CZ195" i="2"/>
  <c r="CV153" i="2"/>
  <c r="CU193" i="2"/>
  <c r="DF152" i="2"/>
  <c r="DE192" i="2"/>
  <c r="DT146" i="2"/>
  <c r="DS186" i="2"/>
  <c r="DN151" i="2"/>
  <c r="DM191" i="2"/>
  <c r="HC191" i="2" s="1"/>
  <c r="CX144" i="2"/>
  <c r="CW184" i="2"/>
  <c r="DL161" i="2"/>
  <c r="DK201" i="2"/>
  <c r="CQ165" i="2"/>
  <c r="CQ203" i="2"/>
  <c r="HB203" i="2" s="1"/>
  <c r="CP205" i="2"/>
  <c r="DQ147" i="2"/>
  <c r="DP187" i="2"/>
  <c r="DD183" i="2" l="1"/>
  <c r="DE143" i="2"/>
  <c r="DS150" i="2"/>
  <c r="DR190" i="2"/>
  <c r="DL194" i="2"/>
  <c r="DM154" i="2"/>
  <c r="CQ61" i="9"/>
  <c r="CR60" i="9"/>
  <c r="CR53" i="9" s="1"/>
  <c r="CR84" i="9"/>
  <c r="CV54" i="9"/>
  <c r="CV86" i="9" s="1"/>
  <c r="CV52" i="9"/>
  <c r="CS54" i="9"/>
  <c r="CS52" i="9"/>
  <c r="CQ85" i="9"/>
  <c r="CR86" i="9"/>
  <c r="HE50" i="9"/>
  <c r="CS209" i="2"/>
  <c r="CW50" i="9"/>
  <c r="CP209" i="2"/>
  <c r="CT50" i="9"/>
  <c r="DM139" i="2"/>
  <c r="DL179" i="2"/>
  <c r="CO245" i="2"/>
  <c r="CO263" i="2" s="1"/>
  <c r="CM244" i="2"/>
  <c r="CM262" i="2" s="1"/>
  <c r="CM220" i="2"/>
  <c r="CN220" i="2" s="1"/>
  <c r="CN244" i="2"/>
  <c r="CN262" i="2" s="1"/>
  <c r="CR219" i="2"/>
  <c r="CR212" i="2" s="1"/>
  <c r="CR244" i="2" s="1"/>
  <c r="CR262" i="2" s="1"/>
  <c r="CO219" i="2"/>
  <c r="CO212" i="2" s="1"/>
  <c r="CR243" i="2"/>
  <c r="CR261" i="2" s="1"/>
  <c r="CO243" i="2"/>
  <c r="CO261" i="2" s="1"/>
  <c r="HA213" i="2"/>
  <c r="CS213" i="2"/>
  <c r="CS245" i="2" s="1"/>
  <c r="CS263" i="2" s="1"/>
  <c r="CS211" i="2"/>
  <c r="CP213" i="2"/>
  <c r="CP245" i="2" s="1"/>
  <c r="CP263" i="2" s="1"/>
  <c r="CP211" i="2"/>
  <c r="HA211" i="2"/>
  <c r="DT180" i="2"/>
  <c r="DU140" i="2"/>
  <c r="CT205" i="2"/>
  <c r="CW160" i="2"/>
  <c r="CV200" i="2"/>
  <c r="CU197" i="2"/>
  <c r="CV157" i="2"/>
  <c r="DO149" i="2"/>
  <c r="DN189" i="2"/>
  <c r="DA185" i="2"/>
  <c r="HB185" i="2" s="1"/>
  <c r="DB145" i="2"/>
  <c r="DJ202" i="2"/>
  <c r="DK162" i="2"/>
  <c r="CU198" i="2"/>
  <c r="CV158" i="2"/>
  <c r="CZ199" i="2"/>
  <c r="DA159" i="2"/>
  <c r="DL188" i="2"/>
  <c r="DM148" i="2"/>
  <c r="CU165" i="2"/>
  <c r="DP181" i="2"/>
  <c r="DQ141" i="2"/>
  <c r="DB142" i="2"/>
  <c r="DA182" i="2"/>
  <c r="DB177" i="2"/>
  <c r="DC137" i="2"/>
  <c r="DF156" i="2"/>
  <c r="DE196" i="2"/>
  <c r="DA138" i="2"/>
  <c r="CZ178" i="2"/>
  <c r="DB155" i="2"/>
  <c r="DA195" i="2"/>
  <c r="HB195" i="2" s="1"/>
  <c r="CW153" i="2"/>
  <c r="CV193" i="2"/>
  <c r="DG152" i="2"/>
  <c r="DF192" i="2"/>
  <c r="DU146" i="2"/>
  <c r="DT186" i="2"/>
  <c r="DO151" i="2"/>
  <c r="DN191" i="2"/>
  <c r="CY144" i="2"/>
  <c r="CX184" i="2"/>
  <c r="DM161" i="2"/>
  <c r="DL201" i="2"/>
  <c r="DR147" i="2"/>
  <c r="DQ187" i="2"/>
  <c r="CQ205" i="2"/>
  <c r="HK203" i="2"/>
  <c r="HA263" i="2" l="1"/>
  <c r="HA261" i="2"/>
  <c r="DE183" i="2"/>
  <c r="DF143" i="2"/>
  <c r="DS190" i="2"/>
  <c r="DT150" i="2"/>
  <c r="DN154" i="2"/>
  <c r="DM194" i="2"/>
  <c r="HC194" i="2" s="1"/>
  <c r="HE52" i="9"/>
  <c r="CV60" i="9"/>
  <c r="CV53" i="9" s="1"/>
  <c r="CV85" i="9" s="1"/>
  <c r="CV84" i="9"/>
  <c r="CS60" i="9"/>
  <c r="CS53" i="9" s="1"/>
  <c r="CS84" i="9"/>
  <c r="CW54" i="9"/>
  <c r="CW86" i="9" s="1"/>
  <c r="CW52" i="9"/>
  <c r="CT54" i="9"/>
  <c r="CT52" i="9"/>
  <c r="CR61" i="9"/>
  <c r="CR85" i="9"/>
  <c r="CS86" i="9"/>
  <c r="HE54" i="9"/>
  <c r="CT209" i="2"/>
  <c r="CX50" i="9"/>
  <c r="CQ209" i="2"/>
  <c r="CU50" i="9"/>
  <c r="DM179" i="2"/>
  <c r="HC179" i="2" s="1"/>
  <c r="DN139" i="2"/>
  <c r="HB182" i="2"/>
  <c r="HA245" i="2"/>
  <c r="HA243" i="2"/>
  <c r="HA219" i="2"/>
  <c r="CS219" i="2"/>
  <c r="CS212" i="2" s="1"/>
  <c r="CS244" i="2" s="1"/>
  <c r="CS262" i="2" s="1"/>
  <c r="CP219" i="2"/>
  <c r="CP212" i="2" s="1"/>
  <c r="CS243" i="2"/>
  <c r="CS261" i="2" s="1"/>
  <c r="CP243" i="2"/>
  <c r="CP261" i="2" s="1"/>
  <c r="CT213" i="2"/>
  <c r="CT245" i="2" s="1"/>
  <c r="CT263" i="2" s="1"/>
  <c r="CT211" i="2"/>
  <c r="CQ213" i="2"/>
  <c r="CQ211" i="2"/>
  <c r="DV140" i="2"/>
  <c r="DU180" i="2"/>
  <c r="CV165" i="2"/>
  <c r="CX160" i="2"/>
  <c r="CW200" i="2"/>
  <c r="CV197" i="2"/>
  <c r="CW157" i="2"/>
  <c r="DO189" i="2"/>
  <c r="DP149" i="2"/>
  <c r="DB185" i="2"/>
  <c r="DC145" i="2"/>
  <c r="DL162" i="2"/>
  <c r="DK202" i="2"/>
  <c r="CU205" i="2"/>
  <c r="CW158" i="2"/>
  <c r="CV198" i="2"/>
  <c r="DA199" i="2"/>
  <c r="HB199" i="2" s="1"/>
  <c r="DB159" i="2"/>
  <c r="DN148" i="2"/>
  <c r="DM188" i="2"/>
  <c r="HC188" i="2" s="1"/>
  <c r="DQ181" i="2"/>
  <c r="DR141" i="2"/>
  <c r="DC142" i="2"/>
  <c r="DB182" i="2"/>
  <c r="DC177" i="2"/>
  <c r="DD137" i="2"/>
  <c r="DG156" i="2"/>
  <c r="DF196" i="2"/>
  <c r="DB138" i="2"/>
  <c r="DA178" i="2"/>
  <c r="HB178" i="2" s="1"/>
  <c r="DC155" i="2"/>
  <c r="DB195" i="2"/>
  <c r="CX153" i="2"/>
  <c r="CW193" i="2"/>
  <c r="DH152" i="2"/>
  <c r="DG192" i="2"/>
  <c r="DV146" i="2"/>
  <c r="DU186" i="2"/>
  <c r="DP151" i="2"/>
  <c r="DO191" i="2"/>
  <c r="CZ144" i="2"/>
  <c r="CY184" i="2"/>
  <c r="DN161" i="2"/>
  <c r="DM201" i="2"/>
  <c r="HC201" i="2" s="1"/>
  <c r="DS147" i="2"/>
  <c r="DR187" i="2"/>
  <c r="DF183" i="2" l="1"/>
  <c r="DG143" i="2"/>
  <c r="DT190" i="2"/>
  <c r="DU150" i="2"/>
  <c r="DO154" i="2"/>
  <c r="DN194" i="2"/>
  <c r="HE53" i="9"/>
  <c r="CS85" i="9"/>
  <c r="HE60" i="9"/>
  <c r="CS61" i="9"/>
  <c r="HE84" i="9"/>
  <c r="CW60" i="9"/>
  <c r="CW53" i="9" s="1"/>
  <c r="CW84" i="9"/>
  <c r="CT86" i="9"/>
  <c r="CT60" i="9"/>
  <c r="CT53" i="9" s="1"/>
  <c r="CT84" i="9"/>
  <c r="HE86" i="9"/>
  <c r="CX54" i="9"/>
  <c r="CX86" i="9" s="1"/>
  <c r="CX52" i="9"/>
  <c r="CU54" i="9"/>
  <c r="CU52" i="9"/>
  <c r="CU209" i="2"/>
  <c r="CY50" i="9"/>
  <c r="DO139" i="2"/>
  <c r="DN179" i="2"/>
  <c r="HA212" i="2"/>
  <c r="HA220" i="2" s="1"/>
  <c r="CQ245" i="2"/>
  <c r="CQ263" i="2" s="1"/>
  <c r="CO244" i="2"/>
  <c r="CO262" i="2" s="1"/>
  <c r="CO220" i="2"/>
  <c r="CT219" i="2"/>
  <c r="CT212" i="2" s="1"/>
  <c r="CT244" i="2" s="1"/>
  <c r="CT262" i="2" s="1"/>
  <c r="CQ219" i="2"/>
  <c r="CQ212" i="2" s="1"/>
  <c r="CT243" i="2"/>
  <c r="CT261" i="2" s="1"/>
  <c r="CQ243" i="2"/>
  <c r="CQ261" i="2" s="1"/>
  <c r="CU213" i="2"/>
  <c r="CU211" i="2"/>
  <c r="DV180" i="2"/>
  <c r="DW140" i="2"/>
  <c r="CY160" i="2"/>
  <c r="CX200" i="2"/>
  <c r="CV205" i="2"/>
  <c r="CW165" i="2"/>
  <c r="CW197" i="2"/>
  <c r="CX157" i="2"/>
  <c r="DP189" i="2"/>
  <c r="DQ149" i="2"/>
  <c r="DC185" i="2"/>
  <c r="DD145" i="2"/>
  <c r="DL202" i="2"/>
  <c r="DM162" i="2"/>
  <c r="CX158" i="2"/>
  <c r="CW198" i="2"/>
  <c r="DB199" i="2"/>
  <c r="DC159" i="2"/>
  <c r="DN188" i="2"/>
  <c r="DO148" i="2"/>
  <c r="DR181" i="2"/>
  <c r="DS141" i="2"/>
  <c r="DD142" i="2"/>
  <c r="DC182" i="2"/>
  <c r="DD177" i="2"/>
  <c r="DE137" i="2"/>
  <c r="DH156" i="2"/>
  <c r="DG196" i="2"/>
  <c r="DC138" i="2"/>
  <c r="DB178" i="2"/>
  <c r="DD155" i="2"/>
  <c r="DC195" i="2"/>
  <c r="CY153" i="2"/>
  <c r="CX193" i="2"/>
  <c r="DI152" i="2"/>
  <c r="DH192" i="2"/>
  <c r="DW146" i="2"/>
  <c r="DV186" i="2"/>
  <c r="DQ151" i="2"/>
  <c r="DP191" i="2"/>
  <c r="DA144" i="2"/>
  <c r="CZ184" i="2"/>
  <c r="DO161" i="2"/>
  <c r="DN201" i="2"/>
  <c r="DT147" i="2"/>
  <c r="DS187" i="2"/>
  <c r="HA262" i="2" l="1"/>
  <c r="DG183" i="2"/>
  <c r="DH143" i="2"/>
  <c r="DV150" i="2"/>
  <c r="DU190" i="2"/>
  <c r="DP154" i="2"/>
  <c r="DO194" i="2"/>
  <c r="HE85" i="9"/>
  <c r="HE61" i="9"/>
  <c r="CT61" i="9"/>
  <c r="CT85" i="9"/>
  <c r="CX60" i="9"/>
  <c r="CX53" i="9" s="1"/>
  <c r="CX84" i="9"/>
  <c r="CU86" i="9"/>
  <c r="CU60" i="9"/>
  <c r="CU53" i="9" s="1"/>
  <c r="CU84" i="9"/>
  <c r="CY54" i="9"/>
  <c r="CY52" i="9"/>
  <c r="CW85" i="9"/>
  <c r="CV209" i="2"/>
  <c r="CZ50" i="9"/>
  <c r="DO179" i="2"/>
  <c r="DP139" i="2"/>
  <c r="HA244" i="2"/>
  <c r="CU245" i="2"/>
  <c r="CU263" i="2" s="1"/>
  <c r="CP244" i="2"/>
  <c r="CP262" i="2" s="1"/>
  <c r="CP220" i="2"/>
  <c r="CU219" i="2"/>
  <c r="CU212" i="2" s="1"/>
  <c r="CU243" i="2"/>
  <c r="CU261" i="2" s="1"/>
  <c r="CV213" i="2"/>
  <c r="CV245" i="2" s="1"/>
  <c r="CV263" i="2" s="1"/>
  <c r="CV211" i="2"/>
  <c r="CX165" i="2"/>
  <c r="DX140" i="2"/>
  <c r="DW180" i="2"/>
  <c r="CZ160" i="2"/>
  <c r="CY200" i="2"/>
  <c r="CX197" i="2"/>
  <c r="CY157" i="2"/>
  <c r="DQ189" i="2"/>
  <c r="DR149" i="2"/>
  <c r="DD185" i="2"/>
  <c r="DE145" i="2"/>
  <c r="DM202" i="2"/>
  <c r="HC202" i="2" s="1"/>
  <c r="DN162" i="2"/>
  <c r="CX198" i="2"/>
  <c r="CY158" i="2"/>
  <c r="CW205" i="2"/>
  <c r="DC199" i="2"/>
  <c r="DD159" i="2"/>
  <c r="DO188" i="2"/>
  <c r="DP148" i="2"/>
  <c r="DS181" i="2"/>
  <c r="DT141" i="2"/>
  <c r="DE142" i="2"/>
  <c r="DD182" i="2"/>
  <c r="DE177" i="2"/>
  <c r="DF137" i="2"/>
  <c r="DI156" i="2"/>
  <c r="DH196" i="2"/>
  <c r="DD138" i="2"/>
  <c r="DC178" i="2"/>
  <c r="DE155" i="2"/>
  <c r="DD195" i="2"/>
  <c r="CZ153" i="2"/>
  <c r="CY193" i="2"/>
  <c r="DJ152" i="2"/>
  <c r="DI192" i="2"/>
  <c r="DX146" i="2"/>
  <c r="DW186" i="2"/>
  <c r="DR151" i="2"/>
  <c r="DQ191" i="2"/>
  <c r="DB144" i="2"/>
  <c r="DA184" i="2"/>
  <c r="DP161" i="2"/>
  <c r="DO201" i="2"/>
  <c r="DU147" i="2"/>
  <c r="DT187" i="2"/>
  <c r="DI143" i="2" l="1"/>
  <c r="DH183" i="2"/>
  <c r="DW150" i="2"/>
  <c r="DV190" i="2"/>
  <c r="DQ154" i="2"/>
  <c r="DP194" i="2"/>
  <c r="CY86" i="9"/>
  <c r="CY60" i="9"/>
  <c r="CY53" i="9" s="1"/>
  <c r="CY84" i="9"/>
  <c r="CZ54" i="9"/>
  <c r="CZ52" i="9"/>
  <c r="CU61" i="9"/>
  <c r="CV61" i="9" s="1"/>
  <c r="CW61" i="9" s="1"/>
  <c r="CU85" i="9"/>
  <c r="CW209" i="2"/>
  <c r="DA50" i="9"/>
  <c r="DQ139" i="2"/>
  <c r="DP179" i="2"/>
  <c r="HB184" i="2"/>
  <c r="CQ244" i="2"/>
  <c r="CQ262" i="2" s="1"/>
  <c r="CQ220" i="2"/>
  <c r="CR220" i="2" s="1"/>
  <c r="CS220" i="2" s="1"/>
  <c r="CT220" i="2" s="1"/>
  <c r="CV219" i="2"/>
  <c r="CV212" i="2" s="1"/>
  <c r="CV243" i="2"/>
  <c r="CV261" i="2" s="1"/>
  <c r="CW213" i="2"/>
  <c r="CW211" i="2"/>
  <c r="DX180" i="2"/>
  <c r="DY140" i="2"/>
  <c r="CX205" i="2"/>
  <c r="CY165" i="2"/>
  <c r="DA160" i="2"/>
  <c r="CZ200" i="2"/>
  <c r="CZ157" i="2"/>
  <c r="CY197" i="2"/>
  <c r="DR189" i="2"/>
  <c r="DS149" i="2"/>
  <c r="DE185" i="2"/>
  <c r="DF145" i="2"/>
  <c r="DN202" i="2"/>
  <c r="DO162" i="2"/>
  <c r="CY198" i="2"/>
  <c r="CZ158" i="2"/>
  <c r="DE159" i="2"/>
  <c r="DD199" i="2"/>
  <c r="DP188" i="2"/>
  <c r="DQ148" i="2"/>
  <c r="DT181" i="2"/>
  <c r="DU141" i="2"/>
  <c r="DF142" i="2"/>
  <c r="DE182" i="2"/>
  <c r="DF177" i="2"/>
  <c r="DG137" i="2"/>
  <c r="DJ156" i="2"/>
  <c r="DI196" i="2"/>
  <c r="DE138" i="2"/>
  <c r="DD178" i="2"/>
  <c r="DF155" i="2"/>
  <c r="DE195" i="2"/>
  <c r="DA153" i="2"/>
  <c r="CZ193" i="2"/>
  <c r="DK152" i="2"/>
  <c r="DJ192" i="2"/>
  <c r="DY146" i="2"/>
  <c r="DX186" i="2"/>
  <c r="DS151" i="2"/>
  <c r="DR191" i="2"/>
  <c r="DC144" i="2"/>
  <c r="DB184" i="2"/>
  <c r="DQ161" i="2"/>
  <c r="DP201" i="2"/>
  <c r="DV147" i="2"/>
  <c r="DU187" i="2"/>
  <c r="DI183" i="2" l="1"/>
  <c r="DJ143" i="2"/>
  <c r="DX150" i="2"/>
  <c r="DW190" i="2"/>
  <c r="DQ194" i="2"/>
  <c r="DR154" i="2"/>
  <c r="CZ60" i="9"/>
  <c r="CZ53" i="9" s="1"/>
  <c r="CZ84" i="9"/>
  <c r="CX61" i="9"/>
  <c r="CY61" i="9" s="1"/>
  <c r="CX85" i="9"/>
  <c r="DA54" i="9"/>
  <c r="DA52" i="9"/>
  <c r="CY85" i="9"/>
  <c r="CZ86" i="9"/>
  <c r="CX209" i="2"/>
  <c r="DB50" i="9"/>
  <c r="DR139" i="2"/>
  <c r="DQ179" i="2"/>
  <c r="CW245" i="2"/>
  <c r="CW263" i="2" s="1"/>
  <c r="CU244" i="2"/>
  <c r="CU262" i="2" s="1"/>
  <c r="CU220" i="2"/>
  <c r="CV220" i="2" s="1"/>
  <c r="CV244" i="2"/>
  <c r="CV262" i="2" s="1"/>
  <c r="CW219" i="2"/>
  <c r="CW212" i="2" s="1"/>
  <c r="CW243" i="2"/>
  <c r="CW261" i="2" s="1"/>
  <c r="CX213" i="2"/>
  <c r="CX245" i="2" s="1"/>
  <c r="CX263" i="2" s="1"/>
  <c r="CX211" i="2"/>
  <c r="CZ165" i="2"/>
  <c r="DY180" i="2"/>
  <c r="DZ140" i="2"/>
  <c r="DB160" i="2"/>
  <c r="DA200" i="2"/>
  <c r="HB200" i="2" s="1"/>
  <c r="DA157" i="2"/>
  <c r="CZ197" i="2"/>
  <c r="DS189" i="2"/>
  <c r="DT149" i="2"/>
  <c r="DG145" i="2"/>
  <c r="DF185" i="2"/>
  <c r="DP162" i="2"/>
  <c r="DO202" i="2"/>
  <c r="CY205" i="2"/>
  <c r="CZ198" i="2"/>
  <c r="DA158" i="2"/>
  <c r="DF159" i="2"/>
  <c r="DE199" i="2"/>
  <c r="DQ188" i="2"/>
  <c r="DR148" i="2"/>
  <c r="DU181" i="2"/>
  <c r="DV141" i="2"/>
  <c r="DG142" i="2"/>
  <c r="DF182" i="2"/>
  <c r="DG177" i="2"/>
  <c r="DH137" i="2"/>
  <c r="DK156" i="2"/>
  <c r="DJ196" i="2"/>
  <c r="DF138" i="2"/>
  <c r="DE178" i="2"/>
  <c r="DG155" i="2"/>
  <c r="DF195" i="2"/>
  <c r="DB153" i="2"/>
  <c r="DA193" i="2"/>
  <c r="HB193" i="2" s="1"/>
  <c r="DL152" i="2"/>
  <c r="DK192" i="2"/>
  <c r="DZ146" i="2"/>
  <c r="DY186" i="2"/>
  <c r="HD186" i="2" s="1"/>
  <c r="DT151" i="2"/>
  <c r="DS191" i="2"/>
  <c r="DD144" i="2"/>
  <c r="DC184" i="2"/>
  <c r="DR161" i="2"/>
  <c r="DQ201" i="2"/>
  <c r="DW147" i="2"/>
  <c r="DV187" i="2"/>
  <c r="DJ183" i="2" l="1"/>
  <c r="DK143" i="2"/>
  <c r="DX190" i="2"/>
  <c r="DY150" i="2"/>
  <c r="DR194" i="2"/>
  <c r="DS154" i="2"/>
  <c r="DA86" i="9"/>
  <c r="CZ61" i="9"/>
  <c r="CZ85" i="9"/>
  <c r="DA60" i="9"/>
  <c r="DA53" i="9" s="1"/>
  <c r="DA84" i="9"/>
  <c r="DB54" i="9"/>
  <c r="DB52" i="9"/>
  <c r="CY209" i="2"/>
  <c r="DC50" i="9"/>
  <c r="DS139" i="2"/>
  <c r="DR179" i="2"/>
  <c r="HD180" i="2"/>
  <c r="CX219" i="2"/>
  <c r="CX212" i="2" s="1"/>
  <c r="CX243" i="2"/>
  <c r="CX261" i="2" s="1"/>
  <c r="CY213" i="2"/>
  <c r="CY211" i="2"/>
  <c r="DZ180" i="2"/>
  <c r="EA140" i="2"/>
  <c r="DA165" i="2"/>
  <c r="DC160" i="2"/>
  <c r="DB200" i="2"/>
  <c r="DA197" i="2"/>
  <c r="HB197" i="2" s="1"/>
  <c r="DB157" i="2"/>
  <c r="DU149" i="2"/>
  <c r="DT189" i="2"/>
  <c r="DH145" i="2"/>
  <c r="DG185" i="2"/>
  <c r="DQ162" i="2"/>
  <c r="DP202" i="2"/>
  <c r="DA198" i="2"/>
  <c r="HB198" i="2" s="1"/>
  <c r="DB158" i="2"/>
  <c r="DF199" i="2"/>
  <c r="DG159" i="2"/>
  <c r="DS148" i="2"/>
  <c r="DR188" i="2"/>
  <c r="CZ205" i="2"/>
  <c r="DV181" i="2"/>
  <c r="DW141" i="2"/>
  <c r="DH142" i="2"/>
  <c r="DG182" i="2"/>
  <c r="DH177" i="2"/>
  <c r="DI137" i="2"/>
  <c r="DL156" i="2"/>
  <c r="DK196" i="2"/>
  <c r="DG138" i="2"/>
  <c r="DF178" i="2"/>
  <c r="DH155" i="2"/>
  <c r="DG195" i="2"/>
  <c r="DC153" i="2"/>
  <c r="DB193" i="2"/>
  <c r="DM152" i="2"/>
  <c r="DL192" i="2"/>
  <c r="EA146" i="2"/>
  <c r="DZ186" i="2"/>
  <c r="DU151" i="2"/>
  <c r="DT191" i="2"/>
  <c r="DE144" i="2"/>
  <c r="DD184" i="2"/>
  <c r="DS161" i="2"/>
  <c r="DR201" i="2"/>
  <c r="DX147" i="2"/>
  <c r="DW187" i="2"/>
  <c r="DK183" i="2" l="1"/>
  <c r="DL143" i="2"/>
  <c r="DZ150" i="2"/>
  <c r="DY190" i="2"/>
  <c r="HD190" i="2" s="1"/>
  <c r="DS194" i="2"/>
  <c r="DT154" i="2"/>
  <c r="DB86" i="9"/>
  <c r="DB60" i="9"/>
  <c r="DB53" i="9" s="1"/>
  <c r="DB84" i="9"/>
  <c r="DC54" i="9"/>
  <c r="DC52" i="9"/>
  <c r="DA61" i="9"/>
  <c r="DA85" i="9"/>
  <c r="CZ209" i="2"/>
  <c r="DD50" i="9"/>
  <c r="DT139" i="2"/>
  <c r="DS179" i="2"/>
  <c r="CY245" i="2"/>
  <c r="CY263" i="2" s="1"/>
  <c r="CW244" i="2"/>
  <c r="CW262" i="2" s="1"/>
  <c r="CW220" i="2"/>
  <c r="CX220" i="2" s="1"/>
  <c r="CX244" i="2"/>
  <c r="CX262" i="2" s="1"/>
  <c r="CY219" i="2"/>
  <c r="CY212" i="2" s="1"/>
  <c r="CY243" i="2"/>
  <c r="CY261" i="2" s="1"/>
  <c r="CZ213" i="2"/>
  <c r="CZ211" i="2"/>
  <c r="DB165" i="2"/>
  <c r="EA180" i="2"/>
  <c r="EB140" i="2"/>
  <c r="DC200" i="2"/>
  <c r="DD160" i="2"/>
  <c r="DB197" i="2"/>
  <c r="DC157" i="2"/>
  <c r="DU189" i="2"/>
  <c r="DV149" i="2"/>
  <c r="DA205" i="2"/>
  <c r="DH185" i="2"/>
  <c r="DI145" i="2"/>
  <c r="DQ202" i="2"/>
  <c r="DR162" i="2"/>
  <c r="DC158" i="2"/>
  <c r="DB198" i="2"/>
  <c r="DG199" i="2"/>
  <c r="DH159" i="2"/>
  <c r="DT148" i="2"/>
  <c r="DS188" i="2"/>
  <c r="DW181" i="2"/>
  <c r="DX141" i="2"/>
  <c r="DI142" i="2"/>
  <c r="DH182" i="2"/>
  <c r="DI177" i="2"/>
  <c r="DJ137" i="2"/>
  <c r="DM156" i="2"/>
  <c r="DL196" i="2"/>
  <c r="DH138" i="2"/>
  <c r="DG178" i="2"/>
  <c r="DI155" i="2"/>
  <c r="DH195" i="2"/>
  <c r="DD153" i="2"/>
  <c r="DC193" i="2"/>
  <c r="DN152" i="2"/>
  <c r="DM192" i="2"/>
  <c r="HC192" i="2" s="1"/>
  <c r="EB146" i="2"/>
  <c r="EA186" i="2"/>
  <c r="DV151" i="2"/>
  <c r="DU191" i="2"/>
  <c r="DF144" i="2"/>
  <c r="DE184" i="2"/>
  <c r="DT161" i="2"/>
  <c r="DS201" i="2"/>
  <c r="DY147" i="2"/>
  <c r="DX187" i="2"/>
  <c r="HB205" i="2"/>
  <c r="DL183" i="2" l="1"/>
  <c r="DM143" i="2"/>
  <c r="EA150" i="2"/>
  <c r="DZ190" i="2"/>
  <c r="DU154" i="2"/>
  <c r="DT194" i="2"/>
  <c r="DC86" i="9"/>
  <c r="DB61" i="9"/>
  <c r="DC60" i="9"/>
  <c r="DC53" i="9" s="1"/>
  <c r="DC84" i="9"/>
  <c r="DD54" i="9"/>
  <c r="DD52" i="9"/>
  <c r="DB85" i="9"/>
  <c r="DA209" i="2"/>
  <c r="HB209" i="2" s="1"/>
  <c r="DE50" i="9"/>
  <c r="DU139" i="2"/>
  <c r="DT179" i="2"/>
  <c r="CZ245" i="2"/>
  <c r="CZ263" i="2" s="1"/>
  <c r="CZ219" i="2"/>
  <c r="CZ212" i="2" s="1"/>
  <c r="CZ243" i="2"/>
  <c r="CZ261" i="2" s="1"/>
  <c r="DA213" i="2"/>
  <c r="DA211" i="2"/>
  <c r="EB180" i="2"/>
  <c r="EC140" i="2"/>
  <c r="DD200" i="2"/>
  <c r="DE160" i="2"/>
  <c r="DC197" i="2"/>
  <c r="DD157" i="2"/>
  <c r="DV189" i="2"/>
  <c r="DW149" i="2"/>
  <c r="DC165" i="2"/>
  <c r="DB205" i="2"/>
  <c r="DI185" i="2"/>
  <c r="DJ145" i="2"/>
  <c r="DR202" i="2"/>
  <c r="DS162" i="2"/>
  <c r="DC198" i="2"/>
  <c r="DD158" i="2"/>
  <c r="DH199" i="2"/>
  <c r="DI159" i="2"/>
  <c r="DU148" i="2"/>
  <c r="DT188" i="2"/>
  <c r="DX181" i="2"/>
  <c r="DY141" i="2"/>
  <c r="DJ142" i="2"/>
  <c r="DI182" i="2"/>
  <c r="DJ177" i="2"/>
  <c r="DK137" i="2"/>
  <c r="DN156" i="2"/>
  <c r="DM196" i="2"/>
  <c r="HC196" i="2" s="1"/>
  <c r="DI138" i="2"/>
  <c r="DH178" i="2"/>
  <c r="DJ155" i="2"/>
  <c r="DI195" i="2"/>
  <c r="DE153" i="2"/>
  <c r="DD193" i="2"/>
  <c r="DO152" i="2"/>
  <c r="DN192" i="2"/>
  <c r="EC146" i="2"/>
  <c r="EB186" i="2"/>
  <c r="DW151" i="2"/>
  <c r="DV191" i="2"/>
  <c r="DG144" i="2"/>
  <c r="DF184" i="2"/>
  <c r="DU161" i="2"/>
  <c r="DT201" i="2"/>
  <c r="DZ147" i="2"/>
  <c r="DY187" i="2"/>
  <c r="HD187" i="2" s="1"/>
  <c r="DM183" i="2" l="1"/>
  <c r="HC183" i="2" s="1"/>
  <c r="DN143" i="2"/>
  <c r="EA190" i="2"/>
  <c r="EB150" i="2"/>
  <c r="DV154" i="2"/>
  <c r="DU194" i="2"/>
  <c r="DD86" i="9"/>
  <c r="DD60" i="9"/>
  <c r="DD53" i="9" s="1"/>
  <c r="DD84" i="9"/>
  <c r="DE54" i="9"/>
  <c r="DE52" i="9"/>
  <c r="DC61" i="9"/>
  <c r="DC85" i="9"/>
  <c r="HF50" i="9"/>
  <c r="DB209" i="2"/>
  <c r="DF50" i="9"/>
  <c r="DU179" i="2"/>
  <c r="DV139" i="2"/>
  <c r="DA245" i="2"/>
  <c r="DA263" i="2" s="1"/>
  <c r="CY244" i="2"/>
  <c r="CY262" i="2" s="1"/>
  <c r="CY220" i="2"/>
  <c r="CZ220" i="2" s="1"/>
  <c r="CZ244" i="2"/>
  <c r="CZ262" i="2" s="1"/>
  <c r="DA219" i="2"/>
  <c r="DA212" i="2" s="1"/>
  <c r="DA243" i="2"/>
  <c r="DA261" i="2" s="1"/>
  <c r="HB213" i="2"/>
  <c r="DB213" i="2"/>
  <c r="DB211" i="2"/>
  <c r="HB211" i="2"/>
  <c r="EC180" i="2"/>
  <c r="ED140" i="2"/>
  <c r="DD165" i="2"/>
  <c r="DF160" i="2"/>
  <c r="DE200" i="2"/>
  <c r="DE157" i="2"/>
  <c r="DD197" i="2"/>
  <c r="DX149" i="2"/>
  <c r="DW189" i="2"/>
  <c r="DJ185" i="2"/>
  <c r="DK145" i="2"/>
  <c r="DS202" i="2"/>
  <c r="DT162" i="2"/>
  <c r="DC205" i="2"/>
  <c r="DE158" i="2"/>
  <c r="DD198" i="2"/>
  <c r="DI199" i="2"/>
  <c r="DJ159" i="2"/>
  <c r="DV148" i="2"/>
  <c r="DU188" i="2"/>
  <c r="DY181" i="2"/>
  <c r="DZ141" i="2"/>
  <c r="DK142" i="2"/>
  <c r="DJ182" i="2"/>
  <c r="DK177" i="2"/>
  <c r="DL137" i="2"/>
  <c r="DO156" i="2"/>
  <c r="DN196" i="2"/>
  <c r="DJ138" i="2"/>
  <c r="DI178" i="2"/>
  <c r="DK155" i="2"/>
  <c r="DJ195" i="2"/>
  <c r="DF153" i="2"/>
  <c r="DE193" i="2"/>
  <c r="DP152" i="2"/>
  <c r="DO192" i="2"/>
  <c r="ED146" i="2"/>
  <c r="EC186" i="2"/>
  <c r="DX151" i="2"/>
  <c r="DW191" i="2"/>
  <c r="DH144" i="2"/>
  <c r="DG184" i="2"/>
  <c r="EA147" i="2"/>
  <c r="DZ187" i="2"/>
  <c r="DU201" i="2"/>
  <c r="HD201" i="2" s="1"/>
  <c r="HK201" i="2" s="1"/>
  <c r="HB263" i="2" l="1"/>
  <c r="HB261" i="2"/>
  <c r="DO143" i="2"/>
  <c r="DN183" i="2"/>
  <c r="EC150" i="2"/>
  <c r="EB190" i="2"/>
  <c r="DW154" i="2"/>
  <c r="DV194" i="2"/>
  <c r="DD61" i="9"/>
  <c r="DD85" i="9"/>
  <c r="DE60" i="9"/>
  <c r="DE53" i="9" s="1"/>
  <c r="DE84" i="9"/>
  <c r="DF54" i="9"/>
  <c r="DF52" i="9"/>
  <c r="DE86" i="9"/>
  <c r="HF54" i="9"/>
  <c r="HF52" i="9"/>
  <c r="DC209" i="2"/>
  <c r="DG50" i="9"/>
  <c r="DW139" i="2"/>
  <c r="DV179" i="2"/>
  <c r="HD181" i="2"/>
  <c r="HB245" i="2"/>
  <c r="DB245" i="2"/>
  <c r="DB263" i="2" s="1"/>
  <c r="DA244" i="2"/>
  <c r="DA262" i="2" s="1"/>
  <c r="HB219" i="2"/>
  <c r="DB219" i="2"/>
  <c r="DB212" i="2" s="1"/>
  <c r="HB243" i="2"/>
  <c r="DB243" i="2"/>
  <c r="DB261" i="2" s="1"/>
  <c r="DC213" i="2"/>
  <c r="DC211" i="2"/>
  <c r="EE140" i="2"/>
  <c r="ED180" i="2"/>
  <c r="DF200" i="2"/>
  <c r="DG160" i="2"/>
  <c r="DE197" i="2"/>
  <c r="DF157" i="2"/>
  <c r="DX189" i="2"/>
  <c r="DY149" i="2"/>
  <c r="DE165" i="2"/>
  <c r="DL145" i="2"/>
  <c r="DK185" i="2"/>
  <c r="DT202" i="2"/>
  <c r="DU162" i="2"/>
  <c r="DU202" i="2" s="1"/>
  <c r="DF158" i="2"/>
  <c r="DE198" i="2"/>
  <c r="DK159" i="2"/>
  <c r="DJ199" i="2"/>
  <c r="DV188" i="2"/>
  <c r="DW148" i="2"/>
  <c r="DD205" i="2"/>
  <c r="DZ181" i="2"/>
  <c r="EA141" i="2"/>
  <c r="DL142" i="2"/>
  <c r="DK182" i="2"/>
  <c r="DL177" i="2"/>
  <c r="DM137" i="2"/>
  <c r="DP156" i="2"/>
  <c r="DO196" i="2"/>
  <c r="DK138" i="2"/>
  <c r="DJ178" i="2"/>
  <c r="DL155" i="2"/>
  <c r="DK195" i="2"/>
  <c r="DG153" i="2"/>
  <c r="DF193" i="2"/>
  <c r="DQ152" i="2"/>
  <c r="DP192" i="2"/>
  <c r="EE146" i="2"/>
  <c r="ED186" i="2"/>
  <c r="DY151" i="2"/>
  <c r="DX191" i="2"/>
  <c r="DI144" i="2"/>
  <c r="DH184" i="2"/>
  <c r="EB147" i="2"/>
  <c r="EA187" i="2"/>
  <c r="HB262" i="2" l="1"/>
  <c r="DO183" i="2"/>
  <c r="DP143" i="2"/>
  <c r="ED150" i="2"/>
  <c r="EC190" i="2"/>
  <c r="DX154" i="2"/>
  <c r="DW194" i="2"/>
  <c r="HF86" i="9"/>
  <c r="HF60" i="9"/>
  <c r="HF84" i="9"/>
  <c r="DF86" i="9"/>
  <c r="DF60" i="9"/>
  <c r="DF53" i="9" s="1"/>
  <c r="DF84" i="9"/>
  <c r="DG54" i="9"/>
  <c r="DG52" i="9"/>
  <c r="DE61" i="9"/>
  <c r="DE85" i="9"/>
  <c r="HF53" i="9"/>
  <c r="DD209" i="2"/>
  <c r="DH50" i="9"/>
  <c r="DX139" i="2"/>
  <c r="DW179" i="2"/>
  <c r="HB244" i="2"/>
  <c r="DC245" i="2"/>
  <c r="DC263" i="2" s="1"/>
  <c r="DA220" i="2"/>
  <c r="HB212" i="2"/>
  <c r="HB220" i="2" s="1"/>
  <c r="DC219" i="2"/>
  <c r="DC212" i="2" s="1"/>
  <c r="DC243" i="2"/>
  <c r="DC261" i="2" s="1"/>
  <c r="DD213" i="2"/>
  <c r="DD245" i="2" s="1"/>
  <c r="DD263" i="2" s="1"/>
  <c r="DD211" i="2"/>
  <c r="EE180" i="2"/>
  <c r="EF140" i="2"/>
  <c r="DH160" i="2"/>
  <c r="DG200" i="2"/>
  <c r="DF197" i="2"/>
  <c r="DG157" i="2"/>
  <c r="DY189" i="2"/>
  <c r="HD189" i="2" s="1"/>
  <c r="DZ149" i="2"/>
  <c r="DF165" i="2"/>
  <c r="DE205" i="2"/>
  <c r="DL185" i="2"/>
  <c r="DM145" i="2"/>
  <c r="HD202" i="2"/>
  <c r="HK202" i="2" s="1"/>
  <c r="DF198" i="2"/>
  <c r="DG158" i="2"/>
  <c r="DK199" i="2"/>
  <c r="DL159" i="2"/>
  <c r="DW188" i="2"/>
  <c r="DX148" i="2"/>
  <c r="EA181" i="2"/>
  <c r="EB141" i="2"/>
  <c r="DM142" i="2"/>
  <c r="DL182" i="2"/>
  <c r="DM177" i="2"/>
  <c r="HC177" i="2" s="1"/>
  <c r="DN137" i="2"/>
  <c r="DQ156" i="2"/>
  <c r="DP196" i="2"/>
  <c r="DL138" i="2"/>
  <c r="DK178" i="2"/>
  <c r="DM155" i="2"/>
  <c r="DL195" i="2"/>
  <c r="DH153" i="2"/>
  <c r="DG193" i="2"/>
  <c r="DR152" i="2"/>
  <c r="DQ192" i="2"/>
  <c r="EF146" i="2"/>
  <c r="EE186" i="2"/>
  <c r="DZ151" i="2"/>
  <c r="DY191" i="2"/>
  <c r="HD191" i="2" s="1"/>
  <c r="DJ144" i="2"/>
  <c r="DI184" i="2"/>
  <c r="EC147" i="2"/>
  <c r="EB187" i="2"/>
  <c r="DP183" i="2" l="1"/>
  <c r="DQ143" i="2"/>
  <c r="ED190" i="2"/>
  <c r="EE150" i="2"/>
  <c r="DY154" i="2"/>
  <c r="DX194" i="2"/>
  <c r="HF85" i="9"/>
  <c r="HF61" i="9"/>
  <c r="DF61" i="9"/>
  <c r="DF85" i="9"/>
  <c r="DG86" i="9"/>
  <c r="DG60" i="9"/>
  <c r="DG53" i="9" s="1"/>
  <c r="DG84" i="9"/>
  <c r="DH54" i="9"/>
  <c r="DH52" i="9"/>
  <c r="DE209" i="2"/>
  <c r="DI50" i="9"/>
  <c r="DY139" i="2"/>
  <c r="DX179" i="2"/>
  <c r="DB244" i="2"/>
  <c r="DB262" i="2" s="1"/>
  <c r="DB220" i="2"/>
  <c r="DC220" i="2" s="1"/>
  <c r="DC244" i="2"/>
  <c r="DC262" i="2" s="1"/>
  <c r="DD219" i="2"/>
  <c r="DD212" i="2" s="1"/>
  <c r="DD243" i="2"/>
  <c r="DD261" i="2" s="1"/>
  <c r="DE213" i="2"/>
  <c r="DE211" i="2"/>
  <c r="EF180" i="2"/>
  <c r="EG140" i="2"/>
  <c r="DF205" i="2"/>
  <c r="DG165" i="2"/>
  <c r="DH200" i="2"/>
  <c r="DI160" i="2"/>
  <c r="DG197" i="2"/>
  <c r="DH157" i="2"/>
  <c r="DZ189" i="2"/>
  <c r="EA149" i="2"/>
  <c r="DM185" i="2"/>
  <c r="HC185" i="2" s="1"/>
  <c r="DN145" i="2"/>
  <c r="DG198" i="2"/>
  <c r="DH158" i="2"/>
  <c r="DL199" i="2"/>
  <c r="DM159" i="2"/>
  <c r="DX188" i="2"/>
  <c r="DY148" i="2"/>
  <c r="EB181" i="2"/>
  <c r="EC141" i="2"/>
  <c r="DN142" i="2"/>
  <c r="DM182" i="2"/>
  <c r="DN177" i="2"/>
  <c r="DO137" i="2"/>
  <c r="DR156" i="2"/>
  <c r="DQ196" i="2"/>
  <c r="DM138" i="2"/>
  <c r="DL178" i="2"/>
  <c r="DN155" i="2"/>
  <c r="DM195" i="2"/>
  <c r="HC195" i="2" s="1"/>
  <c r="DI153" i="2"/>
  <c r="DH193" i="2"/>
  <c r="DS152" i="2"/>
  <c r="DR192" i="2"/>
  <c r="EG146" i="2"/>
  <c r="EF186" i="2"/>
  <c r="EA151" i="2"/>
  <c r="DZ191" i="2"/>
  <c r="DK144" i="2"/>
  <c r="DJ184" i="2"/>
  <c r="ED147" i="2"/>
  <c r="EC187" i="2"/>
  <c r="DQ183" i="2" l="1"/>
  <c r="DR143" i="2"/>
  <c r="EE190" i="2"/>
  <c r="EF150" i="2"/>
  <c r="DZ154" i="2"/>
  <c r="DY194" i="2"/>
  <c r="HD194" i="2" s="1"/>
  <c r="DG85" i="9"/>
  <c r="DH86" i="9"/>
  <c r="DH60" i="9"/>
  <c r="DH53" i="9" s="1"/>
  <c r="DH84" i="9"/>
  <c r="DI54" i="9"/>
  <c r="DI52" i="9"/>
  <c r="DG61" i="9"/>
  <c r="DF209" i="2"/>
  <c r="DJ50" i="9"/>
  <c r="DZ139" i="2"/>
  <c r="DY179" i="2"/>
  <c r="HD179" i="2" s="1"/>
  <c r="HC182" i="2"/>
  <c r="DE245" i="2"/>
  <c r="DE263" i="2" s="1"/>
  <c r="DE219" i="2"/>
  <c r="DE212" i="2" s="1"/>
  <c r="DE243" i="2"/>
  <c r="DE261" i="2" s="1"/>
  <c r="DF213" i="2"/>
  <c r="DF245" i="2" s="1"/>
  <c r="DF263" i="2" s="1"/>
  <c r="DF211" i="2"/>
  <c r="EG180" i="2"/>
  <c r="EH140" i="2"/>
  <c r="DH165" i="2"/>
  <c r="DJ160" i="2"/>
  <c r="DI200" i="2"/>
  <c r="DH197" i="2"/>
  <c r="DI157" i="2"/>
  <c r="EA189" i="2"/>
  <c r="EB149" i="2"/>
  <c r="DN185" i="2"/>
  <c r="DO145" i="2"/>
  <c r="DG205" i="2"/>
  <c r="DI158" i="2"/>
  <c r="DH198" i="2"/>
  <c r="DM199" i="2"/>
  <c r="HC199" i="2" s="1"/>
  <c r="DN159" i="2"/>
  <c r="DY188" i="2"/>
  <c r="HD188" i="2" s="1"/>
  <c r="DZ148" i="2"/>
  <c r="EC181" i="2"/>
  <c r="ED141" i="2"/>
  <c r="DO142" i="2"/>
  <c r="DN182" i="2"/>
  <c r="DO177" i="2"/>
  <c r="DP137" i="2"/>
  <c r="DS156" i="2"/>
  <c r="DR196" i="2"/>
  <c r="DN138" i="2"/>
  <c r="DM178" i="2"/>
  <c r="HC178" i="2" s="1"/>
  <c r="DO155" i="2"/>
  <c r="DN195" i="2"/>
  <c r="DJ153" i="2"/>
  <c r="DI193" i="2"/>
  <c r="DT152" i="2"/>
  <c r="DS192" i="2"/>
  <c r="EH146" i="2"/>
  <c r="EG186" i="2"/>
  <c r="EB151" i="2"/>
  <c r="EA191" i="2"/>
  <c r="DL144" i="2"/>
  <c r="DK184" i="2"/>
  <c r="EE147" i="2"/>
  <c r="ED187" i="2"/>
  <c r="DR183" i="2" l="1"/>
  <c r="DS143" i="2"/>
  <c r="EG150" i="2"/>
  <c r="EF190" i="2"/>
  <c r="EA154" i="2"/>
  <c r="DZ194" i="2"/>
  <c r="DH61" i="9"/>
  <c r="DH85" i="9"/>
  <c r="DI86" i="9"/>
  <c r="DI60" i="9"/>
  <c r="DI53" i="9" s="1"/>
  <c r="DI84" i="9"/>
  <c r="DJ54" i="9"/>
  <c r="DJ52" i="9"/>
  <c r="DG209" i="2"/>
  <c r="DK50" i="9"/>
  <c r="EA139" i="2"/>
  <c r="DZ179" i="2"/>
  <c r="DD220" i="2"/>
  <c r="DD244" i="2"/>
  <c r="DD262" i="2" s="1"/>
  <c r="DF219" i="2"/>
  <c r="DF212" i="2" s="1"/>
  <c r="DF243" i="2"/>
  <c r="DF261" i="2" s="1"/>
  <c r="DG213" i="2"/>
  <c r="DG211" i="2"/>
  <c r="EH180" i="2"/>
  <c r="EI140" i="2"/>
  <c r="DJ200" i="2"/>
  <c r="DK160" i="2"/>
  <c r="DI165" i="2"/>
  <c r="DH205" i="2"/>
  <c r="DI197" i="2"/>
  <c r="DJ157" i="2"/>
  <c r="EC149" i="2"/>
  <c r="EB189" i="2"/>
  <c r="DO185" i="2"/>
  <c r="DP145" i="2"/>
  <c r="DJ158" i="2"/>
  <c r="DI198" i="2"/>
  <c r="DN199" i="2"/>
  <c r="DO159" i="2"/>
  <c r="DZ188" i="2"/>
  <c r="EA148" i="2"/>
  <c r="ED181" i="2"/>
  <c r="EE141" i="2"/>
  <c r="DP142" i="2"/>
  <c r="DO182" i="2"/>
  <c r="DP177" i="2"/>
  <c r="DQ137" i="2"/>
  <c r="DT156" i="2"/>
  <c r="DS196" i="2"/>
  <c r="DO138" i="2"/>
  <c r="DN178" i="2"/>
  <c r="DP155" i="2"/>
  <c r="DO195" i="2"/>
  <c r="DK153" i="2"/>
  <c r="DJ193" i="2"/>
  <c r="DU152" i="2"/>
  <c r="DT192" i="2"/>
  <c r="EI146" i="2"/>
  <c r="EH186" i="2"/>
  <c r="EC151" i="2"/>
  <c r="EB191" i="2"/>
  <c r="DM144" i="2"/>
  <c r="DL184" i="2"/>
  <c r="EF147" i="2"/>
  <c r="EE187" i="2"/>
  <c r="DS183" i="2" l="1"/>
  <c r="DT143" i="2"/>
  <c r="EG190" i="2"/>
  <c r="EH150" i="2"/>
  <c r="EB154" i="2"/>
  <c r="EA194" i="2"/>
  <c r="DI85" i="9"/>
  <c r="DJ86" i="9"/>
  <c r="DJ60" i="9"/>
  <c r="DJ53" i="9" s="1"/>
  <c r="DJ84" i="9"/>
  <c r="DK54" i="9"/>
  <c r="DK52" i="9"/>
  <c r="DI61" i="9"/>
  <c r="DH209" i="2"/>
  <c r="DL50" i="9"/>
  <c r="EB139" i="2"/>
  <c r="EA179" i="2"/>
  <c r="DG245" i="2"/>
  <c r="DG263" i="2" s="1"/>
  <c r="DE244" i="2"/>
  <c r="DE262" i="2" s="1"/>
  <c r="DE220" i="2"/>
  <c r="DF220" i="2" s="1"/>
  <c r="DF244" i="2"/>
  <c r="DF262" i="2" s="1"/>
  <c r="DG219" i="2"/>
  <c r="DG212" i="2" s="1"/>
  <c r="DG243" i="2"/>
  <c r="DG261" i="2" s="1"/>
  <c r="DH213" i="2"/>
  <c r="DH245" i="2" s="1"/>
  <c r="DH263" i="2" s="1"/>
  <c r="DH211" i="2"/>
  <c r="EI180" i="2"/>
  <c r="EJ140" i="2"/>
  <c r="DJ165" i="2"/>
  <c r="DK200" i="2"/>
  <c r="DL160" i="2"/>
  <c r="DJ197" i="2"/>
  <c r="DK157" i="2"/>
  <c r="EC189" i="2"/>
  <c r="ED149" i="2"/>
  <c r="DQ145" i="2"/>
  <c r="DP185" i="2"/>
  <c r="DJ198" i="2"/>
  <c r="DK158" i="2"/>
  <c r="DI205" i="2"/>
  <c r="DO199" i="2"/>
  <c r="DP159" i="2"/>
  <c r="EA188" i="2"/>
  <c r="EB148" i="2"/>
  <c r="EE181" i="2"/>
  <c r="EF141" i="2"/>
  <c r="DQ142" i="2"/>
  <c r="DP182" i="2"/>
  <c r="DQ177" i="2"/>
  <c r="DR137" i="2"/>
  <c r="DU156" i="2"/>
  <c r="DT196" i="2"/>
  <c r="DP138" i="2"/>
  <c r="DO178" i="2"/>
  <c r="DQ155" i="2"/>
  <c r="DP195" i="2"/>
  <c r="DL153" i="2"/>
  <c r="DK193" i="2"/>
  <c r="DV152" i="2"/>
  <c r="DU192" i="2"/>
  <c r="EJ146" i="2"/>
  <c r="EI186" i="2"/>
  <c r="ED151" i="2"/>
  <c r="EC191" i="2"/>
  <c r="DN144" i="2"/>
  <c r="DM184" i="2"/>
  <c r="EG147" i="2"/>
  <c r="EF187" i="2"/>
  <c r="DT183" i="2" l="1"/>
  <c r="DU143" i="2"/>
  <c r="EI150" i="2"/>
  <c r="EH190" i="2"/>
  <c r="EC154" i="2"/>
  <c r="EB194" i="2"/>
  <c r="DJ61" i="9"/>
  <c r="DK60" i="9"/>
  <c r="DK53" i="9" s="1"/>
  <c r="DK84" i="9"/>
  <c r="DL54" i="9"/>
  <c r="DL52" i="9"/>
  <c r="DJ85" i="9"/>
  <c r="DK86" i="9"/>
  <c r="DI209" i="2"/>
  <c r="DM50" i="9"/>
  <c r="EC139" i="2"/>
  <c r="EB179" i="2"/>
  <c r="HC184" i="2"/>
  <c r="DH219" i="2"/>
  <c r="DH212" i="2" s="1"/>
  <c r="DH243" i="2"/>
  <c r="DH261" i="2" s="1"/>
  <c r="DI213" i="2"/>
  <c r="DI211" i="2"/>
  <c r="EJ180" i="2"/>
  <c r="EK140" i="2"/>
  <c r="DJ205" i="2"/>
  <c r="DM160" i="2"/>
  <c r="DL200" i="2"/>
  <c r="DK197" i="2"/>
  <c r="DL157" i="2"/>
  <c r="ED189" i="2"/>
  <c r="EE149" i="2"/>
  <c r="DQ185" i="2"/>
  <c r="DR145" i="2"/>
  <c r="DK198" i="2"/>
  <c r="DL158" i="2"/>
  <c r="DP199" i="2"/>
  <c r="DQ159" i="2"/>
  <c r="EC148" i="2"/>
  <c r="EB188" i="2"/>
  <c r="DK165" i="2"/>
  <c r="EF181" i="2"/>
  <c r="EG141" i="2"/>
  <c r="DR142" i="2"/>
  <c r="DQ182" i="2"/>
  <c r="DR177" i="2"/>
  <c r="DS137" i="2"/>
  <c r="DV156" i="2"/>
  <c r="DU196" i="2"/>
  <c r="DQ138" i="2"/>
  <c r="DP178" i="2"/>
  <c r="DR155" i="2"/>
  <c r="DQ195" i="2"/>
  <c r="DM153" i="2"/>
  <c r="DL193" i="2"/>
  <c r="DW152" i="2"/>
  <c r="DV192" i="2"/>
  <c r="EK146" i="2"/>
  <c r="EJ186" i="2"/>
  <c r="EE151" i="2"/>
  <c r="ED191" i="2"/>
  <c r="DO144" i="2"/>
  <c r="DN184" i="2"/>
  <c r="EH147" i="2"/>
  <c r="EG187" i="2"/>
  <c r="DU183" i="2" l="1"/>
  <c r="DV143" i="2"/>
  <c r="EJ150" i="2"/>
  <c r="EI190" i="2"/>
  <c r="ED154" i="2"/>
  <c r="EC194" i="2"/>
  <c r="DL86" i="9"/>
  <c r="DL60" i="9"/>
  <c r="DL53" i="9" s="1"/>
  <c r="DL84" i="9"/>
  <c r="DM54" i="9"/>
  <c r="DM52" i="9"/>
  <c r="DK61" i="9"/>
  <c r="DK85" i="9"/>
  <c r="DJ209" i="2"/>
  <c r="DN50" i="9"/>
  <c r="ED139" i="2"/>
  <c r="EC179" i="2"/>
  <c r="DI245" i="2"/>
  <c r="DI263" i="2" s="1"/>
  <c r="DG244" i="2"/>
  <c r="DG262" i="2" s="1"/>
  <c r="DG220" i="2"/>
  <c r="DI219" i="2"/>
  <c r="DI212" i="2" s="1"/>
  <c r="DI243" i="2"/>
  <c r="DI261" i="2" s="1"/>
  <c r="DJ213" i="2"/>
  <c r="DJ211" i="2"/>
  <c r="EK180" i="2"/>
  <c r="EL140" i="2"/>
  <c r="DL165" i="2"/>
  <c r="DN160" i="2"/>
  <c r="DM200" i="2"/>
  <c r="HC200" i="2" s="1"/>
  <c r="DL197" i="2"/>
  <c r="DM157" i="2"/>
  <c r="EE189" i="2"/>
  <c r="EF149" i="2"/>
  <c r="DR185" i="2"/>
  <c r="DS145" i="2"/>
  <c r="DK205" i="2"/>
  <c r="DL198" i="2"/>
  <c r="DM158" i="2"/>
  <c r="DQ199" i="2"/>
  <c r="DR159" i="2"/>
  <c r="ED148" i="2"/>
  <c r="EC188" i="2"/>
  <c r="EG181" i="2"/>
  <c r="EH141" i="2"/>
  <c r="DS142" i="2"/>
  <c r="DR182" i="2"/>
  <c r="DS177" i="2"/>
  <c r="DT137" i="2"/>
  <c r="DW156" i="2"/>
  <c r="DV196" i="2"/>
  <c r="DR138" i="2"/>
  <c r="DQ178" i="2"/>
  <c r="DS155" i="2"/>
  <c r="DR195" i="2"/>
  <c r="DN153" i="2"/>
  <c r="DM193" i="2"/>
  <c r="HC193" i="2" s="1"/>
  <c r="DX152" i="2"/>
  <c r="DW192" i="2"/>
  <c r="EL146" i="2"/>
  <c r="EK186" i="2"/>
  <c r="HE186" i="2" s="1"/>
  <c r="EF151" i="2"/>
  <c r="EE191" i="2"/>
  <c r="DP144" i="2"/>
  <c r="DO184" i="2"/>
  <c r="EI147" i="2"/>
  <c r="EH187" i="2"/>
  <c r="DV183" i="2" l="1"/>
  <c r="DW143" i="2"/>
  <c r="EK150" i="2"/>
  <c r="EJ190" i="2"/>
  <c r="EE154" i="2"/>
  <c r="ED194" i="2"/>
  <c r="DL61" i="9"/>
  <c r="DL85" i="9"/>
  <c r="DM86" i="9"/>
  <c r="DM60" i="9"/>
  <c r="DM53" i="9" s="1"/>
  <c r="DM84" i="9"/>
  <c r="DN54" i="9"/>
  <c r="DN52" i="9"/>
  <c r="DK209" i="2"/>
  <c r="DO50" i="9"/>
  <c r="ED179" i="2"/>
  <c r="EE139" i="2"/>
  <c r="HE180" i="2"/>
  <c r="DJ245" i="2"/>
  <c r="DJ263" i="2" s="1"/>
  <c r="DH220" i="2"/>
  <c r="DH244" i="2"/>
  <c r="DH262" i="2" s="1"/>
  <c r="DJ219" i="2"/>
  <c r="DJ212" i="2" s="1"/>
  <c r="DJ243" i="2"/>
  <c r="DJ261" i="2" s="1"/>
  <c r="DK213" i="2"/>
  <c r="DK245" i="2" s="1"/>
  <c r="DK263" i="2" s="1"/>
  <c r="DK211" i="2"/>
  <c r="EL180" i="2"/>
  <c r="EM140" i="2"/>
  <c r="DL205" i="2"/>
  <c r="DM165" i="2"/>
  <c r="DO160" i="2"/>
  <c r="DN200" i="2"/>
  <c r="DM197" i="2"/>
  <c r="HC197" i="2" s="1"/>
  <c r="DN157" i="2"/>
  <c r="EF189" i="2"/>
  <c r="EG149" i="2"/>
  <c r="DS185" i="2"/>
  <c r="DT145" i="2"/>
  <c r="DM198" i="2"/>
  <c r="DN158" i="2"/>
  <c r="DR199" i="2"/>
  <c r="DS159" i="2"/>
  <c r="ED188" i="2"/>
  <c r="EE148" i="2"/>
  <c r="EH181" i="2"/>
  <c r="EI141" i="2"/>
  <c r="DT142" i="2"/>
  <c r="DS182" i="2"/>
  <c r="DT177" i="2"/>
  <c r="DU137" i="2"/>
  <c r="DX156" i="2"/>
  <c r="DW196" i="2"/>
  <c r="DS138" i="2"/>
  <c r="DR178" i="2"/>
  <c r="DT155" i="2"/>
  <c r="DS195" i="2"/>
  <c r="DO153" i="2"/>
  <c r="DN193" i="2"/>
  <c r="DY152" i="2"/>
  <c r="DX192" i="2"/>
  <c r="EM146" i="2"/>
  <c r="EL186" i="2"/>
  <c r="EG151" i="2"/>
  <c r="EF191" i="2"/>
  <c r="DQ144" i="2"/>
  <c r="DP184" i="2"/>
  <c r="EJ147" i="2"/>
  <c r="EI187" i="2"/>
  <c r="DX143" i="2" l="1"/>
  <c r="DW183" i="2"/>
  <c r="EK190" i="2"/>
  <c r="HE190" i="2" s="1"/>
  <c r="EL150" i="2"/>
  <c r="EF154" i="2"/>
  <c r="EE194" i="2"/>
  <c r="DN86" i="9"/>
  <c r="DN60" i="9"/>
  <c r="DN53" i="9" s="1"/>
  <c r="DN84" i="9"/>
  <c r="DO54" i="9"/>
  <c r="DO52" i="9"/>
  <c r="DM61" i="9"/>
  <c r="DM85" i="9"/>
  <c r="DL209" i="2"/>
  <c r="DP50" i="9"/>
  <c r="EF139" i="2"/>
  <c r="EE179" i="2"/>
  <c r="DI220" i="2"/>
  <c r="DJ220" i="2" s="1"/>
  <c r="DI244" i="2"/>
  <c r="DI262" i="2" s="1"/>
  <c r="DJ244" i="2"/>
  <c r="DJ262" i="2" s="1"/>
  <c r="DK219" i="2"/>
  <c r="DK212" i="2" s="1"/>
  <c r="DK243" i="2"/>
  <c r="DK261" i="2" s="1"/>
  <c r="DL213" i="2"/>
  <c r="DL211" i="2"/>
  <c r="EM180" i="2"/>
  <c r="EN140" i="2"/>
  <c r="DP160" i="2"/>
  <c r="DO200" i="2"/>
  <c r="DN165" i="2"/>
  <c r="DO157" i="2"/>
  <c r="DN197" i="2"/>
  <c r="EG189" i="2"/>
  <c r="EH149" i="2"/>
  <c r="DU145" i="2"/>
  <c r="DT185" i="2"/>
  <c r="HC198" i="2"/>
  <c r="DM205" i="2"/>
  <c r="DO158" i="2"/>
  <c r="DN198" i="2"/>
  <c r="DS199" i="2"/>
  <c r="DT159" i="2"/>
  <c r="EE188" i="2"/>
  <c r="EF148" i="2"/>
  <c r="EI181" i="2"/>
  <c r="EJ141" i="2"/>
  <c r="DU142" i="2"/>
  <c r="DT182" i="2"/>
  <c r="DU177" i="2"/>
  <c r="DV137" i="2"/>
  <c r="DY156" i="2"/>
  <c r="DX196" i="2"/>
  <c r="DT138" i="2"/>
  <c r="DS178" i="2"/>
  <c r="DU155" i="2"/>
  <c r="DT195" i="2"/>
  <c r="DP153" i="2"/>
  <c r="DO193" i="2"/>
  <c r="DZ152" i="2"/>
  <c r="DY192" i="2"/>
  <c r="HD192" i="2" s="1"/>
  <c r="EN146" i="2"/>
  <c r="EM186" i="2"/>
  <c r="EH151" i="2"/>
  <c r="EG191" i="2"/>
  <c r="DR144" i="2"/>
  <c r="DQ184" i="2"/>
  <c r="EK147" i="2"/>
  <c r="EJ187" i="2"/>
  <c r="DY143" i="2" l="1"/>
  <c r="DX183" i="2"/>
  <c r="EM150" i="2"/>
  <c r="EL190" i="2"/>
  <c r="EG154" i="2"/>
  <c r="EF194" i="2"/>
  <c r="DN85" i="9"/>
  <c r="DN61" i="9"/>
  <c r="DO86" i="9"/>
  <c r="DO60" i="9"/>
  <c r="DO53" i="9" s="1"/>
  <c r="DO84" i="9"/>
  <c r="DP54" i="9"/>
  <c r="DP52" i="9"/>
  <c r="DM209" i="2"/>
  <c r="HC209" i="2" s="1"/>
  <c r="DQ50" i="9"/>
  <c r="EG139" i="2"/>
  <c r="EF179" i="2"/>
  <c r="DL245" i="2"/>
  <c r="DL263" i="2" s="1"/>
  <c r="DL219" i="2"/>
  <c r="DL212" i="2" s="1"/>
  <c r="DL243" i="2"/>
  <c r="DL261" i="2" s="1"/>
  <c r="DM213" i="2"/>
  <c r="DM211" i="2"/>
  <c r="EN180" i="2"/>
  <c r="EO140" i="2"/>
  <c r="DP200" i="2"/>
  <c r="DQ160" i="2"/>
  <c r="DO165" i="2"/>
  <c r="DN205" i="2"/>
  <c r="DP157" i="2"/>
  <c r="DO197" i="2"/>
  <c r="EH189" i="2"/>
  <c r="EI149" i="2"/>
  <c r="DV145" i="2"/>
  <c r="DU185" i="2"/>
  <c r="HC205" i="2"/>
  <c r="DP158" i="2"/>
  <c r="DO198" i="2"/>
  <c r="DT199" i="2"/>
  <c r="DU159" i="2"/>
  <c r="EF188" i="2"/>
  <c r="EG148" i="2"/>
  <c r="EJ181" i="2"/>
  <c r="EK141" i="2"/>
  <c r="DV142" i="2"/>
  <c r="DU182" i="2"/>
  <c r="DV177" i="2"/>
  <c r="DW137" i="2"/>
  <c r="DZ156" i="2"/>
  <c r="DY196" i="2"/>
  <c r="HD196" i="2" s="1"/>
  <c r="DU138" i="2"/>
  <c r="DT178" i="2"/>
  <c r="DV155" i="2"/>
  <c r="DU195" i="2"/>
  <c r="DQ153" i="2"/>
  <c r="DP193" i="2"/>
  <c r="EA152" i="2"/>
  <c r="DZ192" i="2"/>
  <c r="EO146" i="2"/>
  <c r="EN186" i="2"/>
  <c r="EI151" i="2"/>
  <c r="EH191" i="2"/>
  <c r="DS144" i="2"/>
  <c r="DR184" i="2"/>
  <c r="EL147" i="2"/>
  <c r="EK187" i="2"/>
  <c r="HE187" i="2" s="1"/>
  <c r="DY183" i="2" l="1"/>
  <c r="HD183" i="2" s="1"/>
  <c r="DZ143" i="2"/>
  <c r="EN150" i="2"/>
  <c r="EM190" i="2"/>
  <c r="EH154" i="2"/>
  <c r="EG194" i="2"/>
  <c r="DO85" i="9"/>
  <c r="DP60" i="9"/>
  <c r="DP53" i="9" s="1"/>
  <c r="DP84" i="9"/>
  <c r="HG50" i="9"/>
  <c r="DQ54" i="9"/>
  <c r="DQ52" i="9"/>
  <c r="DO61" i="9"/>
  <c r="DP86" i="9"/>
  <c r="DN209" i="2"/>
  <c r="DR50" i="9"/>
  <c r="EH139" i="2"/>
  <c r="EG179" i="2"/>
  <c r="DM245" i="2"/>
  <c r="DM263" i="2" s="1"/>
  <c r="DK244" i="2"/>
  <c r="DK262" i="2" s="1"/>
  <c r="DK220" i="2"/>
  <c r="DM219" i="2"/>
  <c r="DM212" i="2" s="1"/>
  <c r="DM243" i="2"/>
  <c r="DM261" i="2" s="1"/>
  <c r="HC213" i="2"/>
  <c r="DN213" i="2"/>
  <c r="DN211" i="2"/>
  <c r="HC211" i="2"/>
  <c r="EO180" i="2"/>
  <c r="EP140" i="2"/>
  <c r="DR160" i="2"/>
  <c r="DQ200" i="2"/>
  <c r="DP197" i="2"/>
  <c r="DQ157" i="2"/>
  <c r="EI189" i="2"/>
  <c r="EJ149" i="2"/>
  <c r="DP165" i="2"/>
  <c r="DV185" i="2"/>
  <c r="DW145" i="2"/>
  <c r="DP198" i="2"/>
  <c r="DQ158" i="2"/>
  <c r="DO205" i="2"/>
  <c r="DU199" i="2"/>
  <c r="DV159" i="2"/>
  <c r="EG188" i="2"/>
  <c r="EH148" i="2"/>
  <c r="EK181" i="2"/>
  <c r="EL141" i="2"/>
  <c r="DW142" i="2"/>
  <c r="DV182" i="2"/>
  <c r="DW177" i="2"/>
  <c r="DX137" i="2"/>
  <c r="EA156" i="2"/>
  <c r="DZ196" i="2"/>
  <c r="DV138" i="2"/>
  <c r="DU178" i="2"/>
  <c r="DW155" i="2"/>
  <c r="DV195" i="2"/>
  <c r="DR153" i="2"/>
  <c r="DQ193" i="2"/>
  <c r="EB152" i="2"/>
  <c r="EA192" i="2"/>
  <c r="EP146" i="2"/>
  <c r="EO186" i="2"/>
  <c r="EJ151" i="2"/>
  <c r="EI191" i="2"/>
  <c r="DT144" i="2"/>
  <c r="DS184" i="2"/>
  <c r="EM147" i="2"/>
  <c r="EL187" i="2"/>
  <c r="HC263" i="2" l="1"/>
  <c r="HC261" i="2"/>
  <c r="DZ183" i="2"/>
  <c r="EA143" i="2"/>
  <c r="EO150" i="2"/>
  <c r="EN190" i="2"/>
  <c r="EI154" i="2"/>
  <c r="EH194" i="2"/>
  <c r="HG52" i="9"/>
  <c r="DP61" i="9"/>
  <c r="HG54" i="9"/>
  <c r="DQ86" i="9"/>
  <c r="DQ60" i="9"/>
  <c r="DQ53" i="9" s="1"/>
  <c r="DQ84" i="9"/>
  <c r="DR54" i="9"/>
  <c r="DR52" i="9"/>
  <c r="DP85" i="9"/>
  <c r="DO209" i="2"/>
  <c r="DS50" i="9"/>
  <c r="EI139" i="2"/>
  <c r="EH179" i="2"/>
  <c r="HE181" i="2"/>
  <c r="HC245" i="2"/>
  <c r="HC243" i="2"/>
  <c r="DN245" i="2"/>
  <c r="DN263" i="2" s="1"/>
  <c r="DL244" i="2"/>
  <c r="DL262" i="2" s="1"/>
  <c r="DL220" i="2"/>
  <c r="HC219" i="2"/>
  <c r="DN219" i="2"/>
  <c r="DN212" i="2" s="1"/>
  <c r="DN243" i="2"/>
  <c r="DN261" i="2" s="1"/>
  <c r="DO213" i="2"/>
  <c r="DO245" i="2" s="1"/>
  <c r="DO263" i="2" s="1"/>
  <c r="DO211" i="2"/>
  <c r="EP180" i="2"/>
  <c r="EQ140" i="2"/>
  <c r="DQ165" i="2"/>
  <c r="DS160" i="2"/>
  <c r="DR200" i="2"/>
  <c r="DQ197" i="2"/>
  <c r="DR157" i="2"/>
  <c r="EJ189" i="2"/>
  <c r="EK149" i="2"/>
  <c r="DW185" i="2"/>
  <c r="DX145" i="2"/>
  <c r="DQ198" i="2"/>
  <c r="DR158" i="2"/>
  <c r="DV199" i="2"/>
  <c r="DW159" i="2"/>
  <c r="EH188" i="2"/>
  <c r="EI148" i="2"/>
  <c r="DP205" i="2"/>
  <c r="EL181" i="2"/>
  <c r="EM141" i="2"/>
  <c r="DX142" i="2"/>
  <c r="DW182" i="2"/>
  <c r="DX177" i="2"/>
  <c r="DY137" i="2"/>
  <c r="EB156" i="2"/>
  <c r="EA196" i="2"/>
  <c r="DW138" i="2"/>
  <c r="DV178" i="2"/>
  <c r="DX155" i="2"/>
  <c r="DW195" i="2"/>
  <c r="DS153" i="2"/>
  <c r="DR193" i="2"/>
  <c r="EC152" i="2"/>
  <c r="EB192" i="2"/>
  <c r="EQ146" i="2"/>
  <c r="EP186" i="2"/>
  <c r="EK151" i="2"/>
  <c r="EJ191" i="2"/>
  <c r="DU144" i="2"/>
  <c r="DT184" i="2"/>
  <c r="EN147" i="2"/>
  <c r="EM187" i="2"/>
  <c r="EB143" i="2" l="1"/>
  <c r="EA183" i="2"/>
  <c r="EP150" i="2"/>
  <c r="EO190" i="2"/>
  <c r="EI194" i="2"/>
  <c r="EJ154" i="2"/>
  <c r="HG60" i="9"/>
  <c r="HG86" i="9"/>
  <c r="HG84" i="9"/>
  <c r="DR86" i="9"/>
  <c r="DR60" i="9"/>
  <c r="DR53" i="9" s="1"/>
  <c r="DR84" i="9"/>
  <c r="DS54" i="9"/>
  <c r="DS52" i="9"/>
  <c r="DQ61" i="9"/>
  <c r="HG53" i="9"/>
  <c r="DQ85" i="9"/>
  <c r="DP209" i="2"/>
  <c r="DT50" i="9"/>
  <c r="EJ139" i="2"/>
  <c r="EI179" i="2"/>
  <c r="HC212" i="2"/>
  <c r="HC220" i="2" s="1"/>
  <c r="DM244" i="2"/>
  <c r="DM262" i="2" s="1"/>
  <c r="DM220" i="2"/>
  <c r="DO219" i="2"/>
  <c r="DO212" i="2" s="1"/>
  <c r="DO243" i="2"/>
  <c r="DO261" i="2" s="1"/>
  <c r="DP213" i="2"/>
  <c r="DP211" i="2"/>
  <c r="ER140" i="2"/>
  <c r="EQ180" i="2"/>
  <c r="DQ205" i="2"/>
  <c r="DR165" i="2"/>
  <c r="DS200" i="2"/>
  <c r="DT160" i="2"/>
  <c r="DR197" i="2"/>
  <c r="DS157" i="2"/>
  <c r="EL149" i="2"/>
  <c r="EK189" i="2"/>
  <c r="HE189" i="2" s="1"/>
  <c r="DX185" i="2"/>
  <c r="DY145" i="2"/>
  <c r="DR198" i="2"/>
  <c r="DS158" i="2"/>
  <c r="DW199" i="2"/>
  <c r="DX159" i="2"/>
  <c r="EJ148" i="2"/>
  <c r="EI188" i="2"/>
  <c r="EM181" i="2"/>
  <c r="EN141" i="2"/>
  <c r="DY142" i="2"/>
  <c r="DX182" i="2"/>
  <c r="DY177" i="2"/>
  <c r="HD177" i="2" s="1"/>
  <c r="DZ137" i="2"/>
  <c r="EC156" i="2"/>
  <c r="EB196" i="2"/>
  <c r="DX138" i="2"/>
  <c r="DW178" i="2"/>
  <c r="DY155" i="2"/>
  <c r="DX195" i="2"/>
  <c r="DT153" i="2"/>
  <c r="DS193" i="2"/>
  <c r="ED152" i="2"/>
  <c r="EC192" i="2"/>
  <c r="ER146" i="2"/>
  <c r="EQ186" i="2"/>
  <c r="EL151" i="2"/>
  <c r="EK191" i="2"/>
  <c r="HE191" i="2" s="1"/>
  <c r="DV144" i="2"/>
  <c r="DU184" i="2"/>
  <c r="EO147" i="2"/>
  <c r="EN187" i="2"/>
  <c r="HC262" i="2" l="1"/>
  <c r="EB183" i="2"/>
  <c r="EC143" i="2"/>
  <c r="EQ150" i="2"/>
  <c r="EP190" i="2"/>
  <c r="EK154" i="2"/>
  <c r="EJ194" i="2"/>
  <c r="HG61" i="9"/>
  <c r="DR61" i="9"/>
  <c r="DR85" i="9"/>
  <c r="DS86" i="9"/>
  <c r="DS60" i="9"/>
  <c r="DS53" i="9" s="1"/>
  <c r="DS84" i="9"/>
  <c r="HG85" i="9"/>
  <c r="DT54" i="9"/>
  <c r="DT52" i="9"/>
  <c r="DQ209" i="2"/>
  <c r="DU50" i="9"/>
  <c r="EK139" i="2"/>
  <c r="EJ179" i="2"/>
  <c r="HC244" i="2"/>
  <c r="DP245" i="2"/>
  <c r="DP263" i="2" s="1"/>
  <c r="DN244" i="2"/>
  <c r="DN262" i="2" s="1"/>
  <c r="DN220" i="2"/>
  <c r="DP219" i="2"/>
  <c r="DP212" i="2" s="1"/>
  <c r="DP243" i="2"/>
  <c r="DP261" i="2" s="1"/>
  <c r="DQ213" i="2"/>
  <c r="DQ245" i="2" s="1"/>
  <c r="DQ263" i="2" s="1"/>
  <c r="DQ211" i="2"/>
  <c r="ER180" i="2"/>
  <c r="ES140" i="2"/>
  <c r="DT200" i="2"/>
  <c r="DU160" i="2"/>
  <c r="DR205" i="2"/>
  <c r="DS165" i="2"/>
  <c r="DS197" i="2"/>
  <c r="DT157" i="2"/>
  <c r="EL189" i="2"/>
  <c r="EM149" i="2"/>
  <c r="DY185" i="2"/>
  <c r="HD185" i="2" s="1"/>
  <c r="DZ145" i="2"/>
  <c r="DS198" i="2"/>
  <c r="DT158" i="2"/>
  <c r="DX199" i="2"/>
  <c r="DY159" i="2"/>
  <c r="EJ188" i="2"/>
  <c r="EK148" i="2"/>
  <c r="EN181" i="2"/>
  <c r="EO141" i="2"/>
  <c r="DZ142" i="2"/>
  <c r="DY182" i="2"/>
  <c r="DZ177" i="2"/>
  <c r="EA137" i="2"/>
  <c r="ED156" i="2"/>
  <c r="EC196" i="2"/>
  <c r="DY138" i="2"/>
  <c r="DX178" i="2"/>
  <c r="DZ155" i="2"/>
  <c r="DY195" i="2"/>
  <c r="HD195" i="2" s="1"/>
  <c r="DU153" i="2"/>
  <c r="DT193" i="2"/>
  <c r="EE152" i="2"/>
  <c r="ED192" i="2"/>
  <c r="ES146" i="2"/>
  <c r="ER186" i="2"/>
  <c r="EM151" i="2"/>
  <c r="EL191" i="2"/>
  <c r="DW144" i="2"/>
  <c r="DV184" i="2"/>
  <c r="EP147" i="2"/>
  <c r="EO187" i="2"/>
  <c r="EC183" i="2" l="1"/>
  <c r="ED143" i="2"/>
  <c r="ER150" i="2"/>
  <c r="EQ190" i="2"/>
  <c r="EL154" i="2"/>
  <c r="EK194" i="2"/>
  <c r="HE194" i="2" s="1"/>
  <c r="DS85" i="9"/>
  <c r="DT86" i="9"/>
  <c r="DT60" i="9"/>
  <c r="DT53" i="9" s="1"/>
  <c r="DT84" i="9"/>
  <c r="DU54" i="9"/>
  <c r="DU52" i="9"/>
  <c r="DS61" i="9"/>
  <c r="DR209" i="2"/>
  <c r="DV50" i="9"/>
  <c r="EL139" i="2"/>
  <c r="EK179" i="2"/>
  <c r="HE179" i="2" s="1"/>
  <c r="HD182" i="2"/>
  <c r="DO220" i="2"/>
  <c r="DO244" i="2"/>
  <c r="DO262" i="2" s="1"/>
  <c r="DQ219" i="2"/>
  <c r="DQ212" i="2" s="1"/>
  <c r="DQ243" i="2"/>
  <c r="DQ261" i="2" s="1"/>
  <c r="DR213" i="2"/>
  <c r="DR211" i="2"/>
  <c r="ES180" i="2"/>
  <c r="ET140" i="2"/>
  <c r="DT165" i="2"/>
  <c r="DV160" i="2"/>
  <c r="DU200" i="2"/>
  <c r="DT197" i="2"/>
  <c r="DU157" i="2"/>
  <c r="EM189" i="2"/>
  <c r="EN149" i="2"/>
  <c r="DZ185" i="2"/>
  <c r="EA145" i="2"/>
  <c r="DS205" i="2"/>
  <c r="DT198" i="2"/>
  <c r="DU158" i="2"/>
  <c r="DY199" i="2"/>
  <c r="HD199" i="2" s="1"/>
  <c r="DZ159" i="2"/>
  <c r="EL148" i="2"/>
  <c r="EK188" i="2"/>
  <c r="HE188" i="2" s="1"/>
  <c r="EO181" i="2"/>
  <c r="EP141" i="2"/>
  <c r="EA142" i="2"/>
  <c r="DZ182" i="2"/>
  <c r="EA177" i="2"/>
  <c r="EB137" i="2"/>
  <c r="EE156" i="2"/>
  <c r="ED196" i="2"/>
  <c r="DZ138" i="2"/>
  <c r="DY178" i="2"/>
  <c r="HD178" i="2" s="1"/>
  <c r="EA155" i="2"/>
  <c r="DZ195" i="2"/>
  <c r="DV153" i="2"/>
  <c r="DU193" i="2"/>
  <c r="EF152" i="2"/>
  <c r="EE192" i="2"/>
  <c r="ET146" i="2"/>
  <c r="ES186" i="2"/>
  <c r="EN151" i="2"/>
  <c r="EM191" i="2"/>
  <c r="DX144" i="2"/>
  <c r="DW184" i="2"/>
  <c r="EQ147" i="2"/>
  <c r="EP187" i="2"/>
  <c r="EE143" i="2" l="1"/>
  <c r="ED183" i="2"/>
  <c r="ER190" i="2"/>
  <c r="ES150" i="2"/>
  <c r="EM154" i="2"/>
  <c r="EL194" i="2"/>
  <c r="DT61" i="9"/>
  <c r="DT85" i="9"/>
  <c r="DU86" i="9"/>
  <c r="DU60" i="9"/>
  <c r="DU53" i="9" s="1"/>
  <c r="DU84" i="9"/>
  <c r="DV54" i="9"/>
  <c r="DV52" i="9"/>
  <c r="DS209" i="2"/>
  <c r="DW50" i="9"/>
  <c r="EM139" i="2"/>
  <c r="EL179" i="2"/>
  <c r="DR245" i="2"/>
  <c r="DR263" i="2" s="1"/>
  <c r="DP220" i="2"/>
  <c r="DQ220" i="2" s="1"/>
  <c r="DP244" i="2"/>
  <c r="DP262" i="2" s="1"/>
  <c r="DQ244" i="2"/>
  <c r="DQ262" i="2" s="1"/>
  <c r="DR219" i="2"/>
  <c r="DR212" i="2" s="1"/>
  <c r="DR243" i="2"/>
  <c r="DR261" i="2" s="1"/>
  <c r="DS213" i="2"/>
  <c r="DS211" i="2"/>
  <c r="EU140" i="2"/>
  <c r="ET180" i="2"/>
  <c r="DV200" i="2"/>
  <c r="DW160" i="2"/>
  <c r="DT205" i="2"/>
  <c r="DT209" i="2" s="1"/>
  <c r="DU197" i="2"/>
  <c r="DV157" i="2"/>
  <c r="EN189" i="2"/>
  <c r="EO149" i="2"/>
  <c r="DU165" i="2"/>
  <c r="EA185" i="2"/>
  <c r="EB145" i="2"/>
  <c r="DV158" i="2"/>
  <c r="DU198" i="2"/>
  <c r="DZ199" i="2"/>
  <c r="EA159" i="2"/>
  <c r="EM148" i="2"/>
  <c r="EL188" i="2"/>
  <c r="EP181" i="2"/>
  <c r="EQ141" i="2"/>
  <c r="EB142" i="2"/>
  <c r="EA182" i="2"/>
  <c r="EB177" i="2"/>
  <c r="EC137" i="2"/>
  <c r="EF156" i="2"/>
  <c r="EE196" i="2"/>
  <c r="EA138" i="2"/>
  <c r="DZ178" i="2"/>
  <c r="EB155" i="2"/>
  <c r="EA195" i="2"/>
  <c r="DW153" i="2"/>
  <c r="DV193" i="2"/>
  <c r="EG152" i="2"/>
  <c r="EF192" i="2"/>
  <c r="EU146" i="2"/>
  <c r="ET186" i="2"/>
  <c r="EO151" i="2"/>
  <c r="EN191" i="2"/>
  <c r="DY144" i="2"/>
  <c r="DX184" i="2"/>
  <c r="ER147" i="2"/>
  <c r="EQ187" i="2"/>
  <c r="EE183" i="2" l="1"/>
  <c r="EF143" i="2"/>
  <c r="ES190" i="2"/>
  <c r="ET150" i="2"/>
  <c r="EN154" i="2"/>
  <c r="EM194" i="2"/>
  <c r="DS245" i="2"/>
  <c r="G213" i="2"/>
  <c r="DV86" i="9"/>
  <c r="G211" i="2"/>
  <c r="DU85" i="9"/>
  <c r="DV60" i="9"/>
  <c r="DV53" i="9" s="1"/>
  <c r="DV84" i="9"/>
  <c r="DW54" i="9"/>
  <c r="DW52" i="9"/>
  <c r="DU61" i="9"/>
  <c r="HH50" i="9"/>
  <c r="EN139" i="2"/>
  <c r="EM179" i="2"/>
  <c r="DS219" i="2"/>
  <c r="DS212" i="2" s="1"/>
  <c r="DS243" i="2"/>
  <c r="DT213" i="2"/>
  <c r="DT245" i="2" s="1"/>
  <c r="DT263" i="2" s="1"/>
  <c r="DT211" i="2"/>
  <c r="EV140" i="2"/>
  <c r="EU180" i="2"/>
  <c r="DW200" i="2"/>
  <c r="DX160" i="2"/>
  <c r="DV197" i="2"/>
  <c r="DW157" i="2"/>
  <c r="EP149" i="2"/>
  <c r="EO189" i="2"/>
  <c r="DV165" i="2"/>
  <c r="EB185" i="2"/>
  <c r="EC145" i="2"/>
  <c r="DV198" i="2"/>
  <c r="DW158" i="2"/>
  <c r="DU205" i="2"/>
  <c r="DU209" i="2" s="1"/>
  <c r="EA199" i="2"/>
  <c r="EB159" i="2"/>
  <c r="EM188" i="2"/>
  <c r="EN148" i="2"/>
  <c r="EQ181" i="2"/>
  <c r="ER141" i="2"/>
  <c r="EC142" i="2"/>
  <c r="EB182" i="2"/>
  <c r="EC177" i="2"/>
  <c r="ED137" i="2"/>
  <c r="EG156" i="2"/>
  <c r="EF196" i="2"/>
  <c r="EB138" i="2"/>
  <c r="EA178" i="2"/>
  <c r="EC155" i="2"/>
  <c r="EB195" i="2"/>
  <c r="DX153" i="2"/>
  <c r="DW193" i="2"/>
  <c r="EH152" i="2"/>
  <c r="EG192" i="2"/>
  <c r="EV146" i="2"/>
  <c r="EU186" i="2"/>
  <c r="EP151" i="2"/>
  <c r="EO191" i="2"/>
  <c r="DZ144" i="2"/>
  <c r="DY184" i="2"/>
  <c r="ES147" i="2"/>
  <c r="ER187" i="2"/>
  <c r="G245" i="2" l="1"/>
  <c r="DS263" i="2"/>
  <c r="G243" i="2"/>
  <c r="DS261" i="2"/>
  <c r="EF183" i="2"/>
  <c r="EG143" i="2"/>
  <c r="EU150" i="2"/>
  <c r="ET190" i="2"/>
  <c r="EO154" i="2"/>
  <c r="EN194" i="2"/>
  <c r="DV61" i="9"/>
  <c r="DV85" i="9"/>
  <c r="H54" i="9"/>
  <c r="HH54" i="9"/>
  <c r="HO54" i="9" s="1"/>
  <c r="DW86" i="9"/>
  <c r="DW60" i="9"/>
  <c r="HH60" i="9" s="1"/>
  <c r="DW84" i="9"/>
  <c r="H52" i="9"/>
  <c r="HH52" i="9"/>
  <c r="HO52" i="9" s="1"/>
  <c r="EO139" i="2"/>
  <c r="EN179" i="2"/>
  <c r="HD184" i="2"/>
  <c r="G212" i="2"/>
  <c r="DR244" i="2"/>
  <c r="DR262" i="2" s="1"/>
  <c r="DR220" i="2"/>
  <c r="DS220" i="2" s="1"/>
  <c r="DS244" i="2"/>
  <c r="DS262" i="2" s="1"/>
  <c r="DT219" i="2"/>
  <c r="DT212" i="2" s="1"/>
  <c r="DT243" i="2"/>
  <c r="DT261" i="2" s="1"/>
  <c r="DU213" i="2"/>
  <c r="DU245" i="2" s="1"/>
  <c r="DU263" i="2" s="1"/>
  <c r="DU211" i="2"/>
  <c r="EV180" i="2"/>
  <c r="EW140" i="2"/>
  <c r="DV205" i="2"/>
  <c r="DV209" i="2" s="1"/>
  <c r="DY160" i="2"/>
  <c r="DX200" i="2"/>
  <c r="DW165" i="2"/>
  <c r="DX157" i="2"/>
  <c r="DW197" i="2"/>
  <c r="EP189" i="2"/>
  <c r="EQ149" i="2"/>
  <c r="EC185" i="2"/>
  <c r="ED145" i="2"/>
  <c r="DW198" i="2"/>
  <c r="DX158" i="2"/>
  <c r="EB199" i="2"/>
  <c r="EC159" i="2"/>
  <c r="EN188" i="2"/>
  <c r="EO148" i="2"/>
  <c r="ER181" i="2"/>
  <c r="ES141" i="2"/>
  <c r="ED142" i="2"/>
  <c r="EC182" i="2"/>
  <c r="ED177" i="2"/>
  <c r="EE137" i="2"/>
  <c r="EH156" i="2"/>
  <c r="EG196" i="2"/>
  <c r="EC138" i="2"/>
  <c r="EB178" i="2"/>
  <c r="ED155" i="2"/>
  <c r="EC195" i="2"/>
  <c r="DY153" i="2"/>
  <c r="DX193" i="2"/>
  <c r="EI152" i="2"/>
  <c r="EH192" i="2"/>
  <c r="EW146" i="2"/>
  <c r="EV186" i="2"/>
  <c r="EQ151" i="2"/>
  <c r="EP191" i="2"/>
  <c r="EA144" i="2"/>
  <c r="DZ184" i="2"/>
  <c r="ET147" i="2"/>
  <c r="ES187" i="2"/>
  <c r="G263" i="2" l="1"/>
  <c r="G261" i="2"/>
  <c r="G262" i="2"/>
  <c r="EG183" i="2"/>
  <c r="EH143" i="2"/>
  <c r="EV150" i="2"/>
  <c r="EU190" i="2"/>
  <c r="EP154" i="2"/>
  <c r="EO194" i="2"/>
  <c r="H84" i="9"/>
  <c r="DW53" i="9"/>
  <c r="HH84" i="9"/>
  <c r="HO84" i="9" s="1"/>
  <c r="HO60" i="9"/>
  <c r="HH86" i="9"/>
  <c r="HO86" i="9" s="1"/>
  <c r="H86" i="9"/>
  <c r="EP139" i="2"/>
  <c r="EO179" i="2"/>
  <c r="G244" i="2"/>
  <c r="DU219" i="2"/>
  <c r="DU212" i="2" s="1"/>
  <c r="DU243" i="2"/>
  <c r="DU261" i="2" s="1"/>
  <c r="DV213" i="2"/>
  <c r="DV245" i="2" s="1"/>
  <c r="DV263" i="2" s="1"/>
  <c r="DV211" i="2"/>
  <c r="DW205" i="2"/>
  <c r="DW209" i="2" s="1"/>
  <c r="DX165" i="2"/>
  <c r="EX140" i="2"/>
  <c r="EW180" i="2"/>
  <c r="DZ160" i="2"/>
  <c r="DY200" i="2"/>
  <c r="HD200" i="2" s="1"/>
  <c r="DX197" i="2"/>
  <c r="DY157" i="2"/>
  <c r="ER149" i="2"/>
  <c r="EQ189" i="2"/>
  <c r="ED185" i="2"/>
  <c r="EE145" i="2"/>
  <c r="DX198" i="2"/>
  <c r="DY158" i="2"/>
  <c r="EC199" i="2"/>
  <c r="ED159" i="2"/>
  <c r="EO188" i="2"/>
  <c r="EP148" i="2"/>
  <c r="ES181" i="2"/>
  <c r="ET141" i="2"/>
  <c r="EE142" i="2"/>
  <c r="ED182" i="2"/>
  <c r="EE177" i="2"/>
  <c r="EF137" i="2"/>
  <c r="EI156" i="2"/>
  <c r="EH196" i="2"/>
  <c r="ED138" i="2"/>
  <c r="EC178" i="2"/>
  <c r="EE155" i="2"/>
  <c r="ED195" i="2"/>
  <c r="DZ153" i="2"/>
  <c r="DY193" i="2"/>
  <c r="HD193" i="2" s="1"/>
  <c r="EJ152" i="2"/>
  <c r="EI192" i="2"/>
  <c r="EX146" i="2"/>
  <c r="EW186" i="2"/>
  <c r="HF186" i="2" s="1"/>
  <c r="ER151" i="2"/>
  <c r="EQ191" i="2"/>
  <c r="EB144" i="2"/>
  <c r="EA184" i="2"/>
  <c r="EU147" i="2"/>
  <c r="ET187" i="2"/>
  <c r="EI143" i="2" l="1"/>
  <c r="EH183" i="2"/>
  <c r="EW150" i="2"/>
  <c r="EV190" i="2"/>
  <c r="EQ154" i="2"/>
  <c r="EP194" i="2"/>
  <c r="DW85" i="9"/>
  <c r="DW61" i="9"/>
  <c r="DX53" i="9" s="1"/>
  <c r="H53" i="9"/>
  <c r="EQ139" i="2"/>
  <c r="EP179" i="2"/>
  <c r="HF180" i="2"/>
  <c r="DT244" i="2"/>
  <c r="DT262" i="2" s="1"/>
  <c r="DT220" i="2"/>
  <c r="DV219" i="2"/>
  <c r="DV212" i="2" s="1"/>
  <c r="DV243" i="2"/>
  <c r="DV261" i="2" s="1"/>
  <c r="DW213" i="2"/>
  <c r="DW245" i="2" s="1"/>
  <c r="DW263" i="2" s="1"/>
  <c r="DW211" i="2"/>
  <c r="EY140" i="2"/>
  <c r="EX180" i="2"/>
  <c r="DY165" i="2"/>
  <c r="EA160" i="2"/>
  <c r="DZ200" i="2"/>
  <c r="DY197" i="2"/>
  <c r="HD197" i="2" s="1"/>
  <c r="DZ157" i="2"/>
  <c r="ER189" i="2"/>
  <c r="ES149" i="2"/>
  <c r="EE185" i="2"/>
  <c r="EF145" i="2"/>
  <c r="DX205" i="2"/>
  <c r="DX209" i="2" s="1"/>
  <c r="DY198" i="2"/>
  <c r="DZ158" i="2"/>
  <c r="ED199" i="2"/>
  <c r="EE159" i="2"/>
  <c r="EQ148" i="2"/>
  <c r="EP188" i="2"/>
  <c r="ET181" i="2"/>
  <c r="EU141" i="2"/>
  <c r="EF142" i="2"/>
  <c r="EE182" i="2"/>
  <c r="EF177" i="2"/>
  <c r="EG137" i="2"/>
  <c r="EJ156" i="2"/>
  <c r="EI196" i="2"/>
  <c r="EE138" i="2"/>
  <c r="ED178" i="2"/>
  <c r="EF155" i="2"/>
  <c r="EE195" i="2"/>
  <c r="EA153" i="2"/>
  <c r="DZ193" i="2"/>
  <c r="EK152" i="2"/>
  <c r="EJ192" i="2"/>
  <c r="EY146" i="2"/>
  <c r="EX186" i="2"/>
  <c r="ES151" i="2"/>
  <c r="ER191" i="2"/>
  <c r="EC144" i="2"/>
  <c r="EB184" i="2"/>
  <c r="EV147" i="2"/>
  <c r="EU187" i="2"/>
  <c r="EI183" i="2" l="1"/>
  <c r="EJ143" i="2"/>
  <c r="EX150" i="2"/>
  <c r="EW190" i="2"/>
  <c r="HF190" i="2" s="1"/>
  <c r="ER154" i="2"/>
  <c r="EQ194" i="2"/>
  <c r="H85" i="9"/>
  <c r="DX85" i="9"/>
  <c r="DX61" i="9"/>
  <c r="DY53" i="9" s="1"/>
  <c r="DX57" i="9"/>
  <c r="DX65" i="9" s="1"/>
  <c r="ER139" i="2"/>
  <c r="EQ179" i="2"/>
  <c r="DU220" i="2"/>
  <c r="DU244" i="2"/>
  <c r="DU262" i="2" s="1"/>
  <c r="DW219" i="2"/>
  <c r="DW212" i="2" s="1"/>
  <c r="DW243" i="2"/>
  <c r="DW261" i="2" s="1"/>
  <c r="DX213" i="2"/>
  <c r="DX245" i="2" s="1"/>
  <c r="DX263" i="2" s="1"/>
  <c r="DX211" i="2"/>
  <c r="EZ140" i="2"/>
  <c r="EY180" i="2"/>
  <c r="DZ165" i="2"/>
  <c r="EB160" i="2"/>
  <c r="EA200" i="2"/>
  <c r="EA157" i="2"/>
  <c r="DZ197" i="2"/>
  <c r="ES189" i="2"/>
  <c r="ET149" i="2"/>
  <c r="EF185" i="2"/>
  <c r="EG145" i="2"/>
  <c r="HD198" i="2"/>
  <c r="DY205" i="2"/>
  <c r="DY209" i="2" s="1"/>
  <c r="T67" i="11" s="1"/>
  <c r="DZ198" i="2"/>
  <c r="EA158" i="2"/>
  <c r="EE199" i="2"/>
  <c r="EF159" i="2"/>
  <c r="EQ188" i="2"/>
  <c r="ER148" i="2"/>
  <c r="EU181" i="2"/>
  <c r="EV141" i="2"/>
  <c r="EG142" i="2"/>
  <c r="EF182" i="2"/>
  <c r="EG177" i="2"/>
  <c r="EH137" i="2"/>
  <c r="EK156" i="2"/>
  <c r="EJ196" i="2"/>
  <c r="EF138" i="2"/>
  <c r="EE178" i="2"/>
  <c r="EG155" i="2"/>
  <c r="EF195" i="2"/>
  <c r="EB153" i="2"/>
  <c r="EA193" i="2"/>
  <c r="EL152" i="2"/>
  <c r="EK192" i="2"/>
  <c r="HE192" i="2" s="1"/>
  <c r="EZ146" i="2"/>
  <c r="EY186" i="2"/>
  <c r="ET151" i="2"/>
  <c r="ES191" i="2"/>
  <c r="ED144" i="2"/>
  <c r="EC184" i="2"/>
  <c r="EW147" i="2"/>
  <c r="EV187" i="2"/>
  <c r="EK143" i="2" l="1"/>
  <c r="EJ183" i="2"/>
  <c r="EX190" i="2"/>
  <c r="EY150" i="2"/>
  <c r="ES154" i="2"/>
  <c r="ER194" i="2"/>
  <c r="DY85" i="9"/>
  <c r="DY61" i="9"/>
  <c r="DZ53" i="9" s="1"/>
  <c r="DY57" i="9"/>
  <c r="DY65" i="9" s="1"/>
  <c r="ER179" i="2"/>
  <c r="ES139" i="2"/>
  <c r="HD209" i="2"/>
  <c r="DV244" i="2"/>
  <c r="DV262" i="2" s="1"/>
  <c r="DV220" i="2"/>
  <c r="DW220" i="2" s="1"/>
  <c r="DW244" i="2"/>
  <c r="DW262" i="2" s="1"/>
  <c r="DX219" i="2"/>
  <c r="DX212" i="2" s="1"/>
  <c r="DX243" i="2"/>
  <c r="DX261" i="2" s="1"/>
  <c r="DY213" i="2"/>
  <c r="DY211" i="2"/>
  <c r="EZ180" i="2"/>
  <c r="FA140" i="2"/>
  <c r="DZ205" i="2"/>
  <c r="DZ209" i="2" s="1"/>
  <c r="EA165" i="2"/>
  <c r="HD205" i="2"/>
  <c r="EC160" i="2"/>
  <c r="EB200" i="2"/>
  <c r="EA197" i="2"/>
  <c r="EB157" i="2"/>
  <c r="EU149" i="2"/>
  <c r="ET189" i="2"/>
  <c r="EG185" i="2"/>
  <c r="EH145" i="2"/>
  <c r="EA198" i="2"/>
  <c r="EB158" i="2"/>
  <c r="EG159" i="2"/>
  <c r="EF199" i="2"/>
  <c r="ER188" i="2"/>
  <c r="ES148" i="2"/>
  <c r="EV181" i="2"/>
  <c r="EW141" i="2"/>
  <c r="EH142" i="2"/>
  <c r="EG182" i="2"/>
  <c r="EH177" i="2"/>
  <c r="EI137" i="2"/>
  <c r="EL156" i="2"/>
  <c r="EK196" i="2"/>
  <c r="HE196" i="2" s="1"/>
  <c r="EG138" i="2"/>
  <c r="EF178" i="2"/>
  <c r="EH155" i="2"/>
  <c r="EG195" i="2"/>
  <c r="EC153" i="2"/>
  <c r="EB193" i="2"/>
  <c r="EM152" i="2"/>
  <c r="EL192" i="2"/>
  <c r="FA146" i="2"/>
  <c r="EZ186" i="2"/>
  <c r="EU151" i="2"/>
  <c r="ET191" i="2"/>
  <c r="EE144" i="2"/>
  <c r="ED184" i="2"/>
  <c r="EX147" i="2"/>
  <c r="EW187" i="2"/>
  <c r="HF187" i="2" s="1"/>
  <c r="EK183" i="2" l="1"/>
  <c r="HE183" i="2" s="1"/>
  <c r="EL143" i="2"/>
  <c r="EY190" i="2"/>
  <c r="EZ150" i="2"/>
  <c r="DY245" i="2"/>
  <c r="ES194" i="2"/>
  <c r="ET154" i="2"/>
  <c r="DZ61" i="9"/>
  <c r="EA53" i="9" s="1"/>
  <c r="DZ57" i="9"/>
  <c r="DZ65" i="9" s="1"/>
  <c r="DZ85" i="9"/>
  <c r="ES179" i="2"/>
  <c r="ET139" i="2"/>
  <c r="DY243" i="2"/>
  <c r="DY219" i="2"/>
  <c r="DY212" i="2" s="1"/>
  <c r="HD69" i="11"/>
  <c r="HD213" i="2"/>
  <c r="HD71" i="11"/>
  <c r="DZ213" i="2"/>
  <c r="DZ211" i="2"/>
  <c r="HD211" i="2"/>
  <c r="FA180" i="2"/>
  <c r="FB140" i="2"/>
  <c r="EB165" i="2"/>
  <c r="EC200" i="2"/>
  <c r="ED160" i="2"/>
  <c r="EB197" i="2"/>
  <c r="EC157" i="2"/>
  <c r="EU189" i="2"/>
  <c r="EV149" i="2"/>
  <c r="EI145" i="2"/>
  <c r="EH185" i="2"/>
  <c r="EA205" i="2"/>
  <c r="EA209" i="2" s="1"/>
  <c r="U67" i="11" s="1"/>
  <c r="EC158" i="2"/>
  <c r="EB198" i="2"/>
  <c r="EG199" i="2"/>
  <c r="EH159" i="2"/>
  <c r="ES188" i="2"/>
  <c r="ET148" i="2"/>
  <c r="EW181" i="2"/>
  <c r="EX141" i="2"/>
  <c r="EI142" i="2"/>
  <c r="EH182" i="2"/>
  <c r="EI177" i="2"/>
  <c r="EJ137" i="2"/>
  <c r="EM156" i="2"/>
  <c r="EL196" i="2"/>
  <c r="EH138" i="2"/>
  <c r="EG178" i="2"/>
  <c r="EI155" i="2"/>
  <c r="EH195" i="2"/>
  <c r="ED153" i="2"/>
  <c r="EC193" i="2"/>
  <c r="EN152" i="2"/>
  <c r="EM192" i="2"/>
  <c r="FB146" i="2"/>
  <c r="FA186" i="2"/>
  <c r="EV151" i="2"/>
  <c r="EU191" i="2"/>
  <c r="EF144" i="2"/>
  <c r="EE184" i="2"/>
  <c r="EY147" i="2"/>
  <c r="EX187" i="2"/>
  <c r="HD245" i="2" l="1"/>
  <c r="DY263" i="2"/>
  <c r="HD263" i="2" s="1"/>
  <c r="HK263" i="2" s="1"/>
  <c r="HD243" i="2"/>
  <c r="DY261" i="2"/>
  <c r="HD261" i="2" s="1"/>
  <c r="HK261" i="2" s="1"/>
  <c r="EZ190" i="2"/>
  <c r="FA150" i="2"/>
  <c r="EM143" i="2"/>
  <c r="EL183" i="2"/>
  <c r="DZ245" i="2"/>
  <c r="EU154" i="2"/>
  <c r="ET194" i="2"/>
  <c r="EA57" i="9"/>
  <c r="EA65" i="9" s="1"/>
  <c r="EA61" i="9"/>
  <c r="EB53" i="9" s="1"/>
  <c r="EA85" i="9"/>
  <c r="EU139" i="2"/>
  <c r="ET179" i="2"/>
  <c r="HF181" i="2"/>
  <c r="DX220" i="2"/>
  <c r="DX244" i="2"/>
  <c r="DX262" i="2" s="1"/>
  <c r="HD219" i="2"/>
  <c r="DZ219" i="2"/>
  <c r="DZ212" i="2" s="1"/>
  <c r="DZ243" i="2"/>
  <c r="EA213" i="2"/>
  <c r="U71" i="11" s="1"/>
  <c r="EA211" i="2"/>
  <c r="U69" i="11" s="1"/>
  <c r="FB180" i="2"/>
  <c r="FC140" i="2"/>
  <c r="EB205" i="2"/>
  <c r="EB209" i="2" s="1"/>
  <c r="V67" i="11" s="1"/>
  <c r="EE160" i="2"/>
  <c r="ED200" i="2"/>
  <c r="EC165" i="2"/>
  <c r="EC197" i="2"/>
  <c r="ED157" i="2"/>
  <c r="EV189" i="2"/>
  <c r="EW149" i="2"/>
  <c r="EI185" i="2"/>
  <c r="EJ145" i="2"/>
  <c r="EC198" i="2"/>
  <c r="ED158" i="2"/>
  <c r="EH199" i="2"/>
  <c r="EI159" i="2"/>
  <c r="ET188" i="2"/>
  <c r="EU148" i="2"/>
  <c r="EX181" i="2"/>
  <c r="EY141" i="2"/>
  <c r="EJ142" i="2"/>
  <c r="EI182" i="2"/>
  <c r="EJ177" i="2"/>
  <c r="EK137" i="2"/>
  <c r="EN156" i="2"/>
  <c r="EM196" i="2"/>
  <c r="EI138" i="2"/>
  <c r="EH178" i="2"/>
  <c r="EJ155" i="2"/>
  <c r="EI195" i="2"/>
  <c r="EE153" i="2"/>
  <c r="ED193" i="2"/>
  <c r="EO152" i="2"/>
  <c r="EN192" i="2"/>
  <c r="FC146" i="2"/>
  <c r="FB186" i="2"/>
  <c r="EW151" i="2"/>
  <c r="EV191" i="2"/>
  <c r="EG144" i="2"/>
  <c r="EF184" i="2"/>
  <c r="EZ147" i="2"/>
  <c r="EY187" i="2"/>
  <c r="FA190" i="2" l="1"/>
  <c r="FB150" i="2"/>
  <c r="EN143" i="2"/>
  <c r="EM183" i="2"/>
  <c r="EA245" i="2"/>
  <c r="EV154" i="2"/>
  <c r="EU194" i="2"/>
  <c r="EB57" i="9"/>
  <c r="EB65" i="9" s="1"/>
  <c r="EB61" i="9"/>
  <c r="EC53" i="9" s="1"/>
  <c r="EB85" i="9"/>
  <c r="EV139" i="2"/>
  <c r="EU179" i="2"/>
  <c r="HD212" i="2"/>
  <c r="HD220" i="2" s="1"/>
  <c r="HD70" i="11"/>
  <c r="DY220" i="2"/>
  <c r="DY244" i="2"/>
  <c r="EA219" i="2"/>
  <c r="EA212" i="2" s="1"/>
  <c r="U70" i="11" s="1"/>
  <c r="EA243" i="2"/>
  <c r="EB213" i="2"/>
  <c r="V71" i="11" s="1"/>
  <c r="EB211" i="2"/>
  <c r="V69" i="11" s="1"/>
  <c r="FC180" i="2"/>
  <c r="FD140" i="2"/>
  <c r="EF160" i="2"/>
  <c r="EE200" i="2"/>
  <c r="ED197" i="2"/>
  <c r="EE157" i="2"/>
  <c r="EW189" i="2"/>
  <c r="HF189" i="2" s="1"/>
  <c r="EX149" i="2"/>
  <c r="EC205" i="2"/>
  <c r="EC209" i="2" s="1"/>
  <c r="W67" i="11" s="1"/>
  <c r="ED165" i="2"/>
  <c r="EJ185" i="2"/>
  <c r="EK145" i="2"/>
  <c r="ED198" i="2"/>
  <c r="EE158" i="2"/>
  <c r="EJ159" i="2"/>
  <c r="EI199" i="2"/>
  <c r="EU188" i="2"/>
  <c r="EV148" i="2"/>
  <c r="EY181" i="2"/>
  <c r="EZ141" i="2"/>
  <c r="EK142" i="2"/>
  <c r="EJ182" i="2"/>
  <c r="EK177" i="2"/>
  <c r="HE177" i="2" s="1"/>
  <c r="EL137" i="2"/>
  <c r="EO156" i="2"/>
  <c r="EN196" i="2"/>
  <c r="EJ138" i="2"/>
  <c r="EI178" i="2"/>
  <c r="EK155" i="2"/>
  <c r="EJ195" i="2"/>
  <c r="EF153" i="2"/>
  <c r="EE193" i="2"/>
  <c r="EP152" i="2"/>
  <c r="EO192" i="2"/>
  <c r="FD146" i="2"/>
  <c r="FC186" i="2"/>
  <c r="EX151" i="2"/>
  <c r="EW191" i="2"/>
  <c r="HF191" i="2" s="1"/>
  <c r="EH144" i="2"/>
  <c r="EG184" i="2"/>
  <c r="FA147" i="2"/>
  <c r="EZ187" i="2"/>
  <c r="HD244" i="2" l="1"/>
  <c r="DY262" i="2"/>
  <c r="HD262" i="2" s="1"/>
  <c r="HK262" i="2" s="1"/>
  <c r="FB190" i="2"/>
  <c r="FC150" i="2"/>
  <c r="EO143" i="2"/>
  <c r="EN183" i="2"/>
  <c r="EW154" i="2"/>
  <c r="EV194" i="2"/>
  <c r="EB245" i="2"/>
  <c r="EC57" i="9"/>
  <c r="EC65" i="9" s="1"/>
  <c r="EC85" i="9"/>
  <c r="HH85" i="9" s="1"/>
  <c r="EC61" i="9"/>
  <c r="ED53" i="9" s="1"/>
  <c r="HH53" i="9"/>
  <c r="HH61" i="9" s="1"/>
  <c r="EW139" i="2"/>
  <c r="EV179" i="2"/>
  <c r="DZ220" i="2"/>
  <c r="EA220" i="2" s="1"/>
  <c r="DZ244" i="2"/>
  <c r="EA244" i="2"/>
  <c r="EB219" i="2"/>
  <c r="EB212" i="2" s="1"/>
  <c r="V70" i="11" s="1"/>
  <c r="EB243" i="2"/>
  <c r="EC213" i="2"/>
  <c r="W71" i="11" s="1"/>
  <c r="EC211" i="2"/>
  <c r="W69" i="11" s="1"/>
  <c r="FD180" i="2"/>
  <c r="FE140" i="2"/>
  <c r="EG160" i="2"/>
  <c r="EF200" i="2"/>
  <c r="EE197" i="2"/>
  <c r="EF157" i="2"/>
  <c r="EX189" i="2"/>
  <c r="EY149" i="2"/>
  <c r="ED205" i="2"/>
  <c r="ED209" i="2" s="1"/>
  <c r="X67" i="11" s="1"/>
  <c r="EE165" i="2"/>
  <c r="EK185" i="2"/>
  <c r="HE185" i="2" s="1"/>
  <c r="EL145" i="2"/>
  <c r="EF158" i="2"/>
  <c r="EE198" i="2"/>
  <c r="EJ199" i="2"/>
  <c r="EK159" i="2"/>
  <c r="EW148" i="2"/>
  <c r="EV188" i="2"/>
  <c r="EZ181" i="2"/>
  <c r="FA141" i="2"/>
  <c r="EL142" i="2"/>
  <c r="EK182" i="2"/>
  <c r="EL177" i="2"/>
  <c r="EM137" i="2"/>
  <c r="EP156" i="2"/>
  <c r="EO196" i="2"/>
  <c r="EK138" i="2"/>
  <c r="EJ178" i="2"/>
  <c r="EL155" i="2"/>
  <c r="EK195" i="2"/>
  <c r="HE195" i="2" s="1"/>
  <c r="EG153" i="2"/>
  <c r="EF193" i="2"/>
  <c r="EQ152" i="2"/>
  <c r="EP192" i="2"/>
  <c r="FE146" i="2"/>
  <c r="FD186" i="2"/>
  <c r="EY151" i="2"/>
  <c r="EX191" i="2"/>
  <c r="EI144" i="2"/>
  <c r="EH184" i="2"/>
  <c r="FB147" i="2"/>
  <c r="FA187" i="2"/>
  <c r="FC190" i="2" l="1"/>
  <c r="FD150" i="2"/>
  <c r="EO183" i="2"/>
  <c r="EP143" i="2"/>
  <c r="EX154" i="2"/>
  <c r="EW194" i="2"/>
  <c r="HF194" i="2" s="1"/>
  <c r="EC245" i="2"/>
  <c r="ED57" i="9"/>
  <c r="ED65" i="9" s="1"/>
  <c r="ED61" i="9"/>
  <c r="EE53" i="9" s="1"/>
  <c r="ED85" i="9"/>
  <c r="EX139" i="2"/>
  <c r="EW179" i="2"/>
  <c r="HF179" i="2" s="1"/>
  <c r="HE182" i="2"/>
  <c r="EC219" i="2"/>
  <c r="EC212" i="2" s="1"/>
  <c r="W70" i="11" s="1"/>
  <c r="EC243" i="2"/>
  <c r="ED213" i="2"/>
  <c r="X71" i="11" s="1"/>
  <c r="ED211" i="2"/>
  <c r="X69" i="11" s="1"/>
  <c r="FE180" i="2"/>
  <c r="FF140" i="2"/>
  <c r="EF165" i="2"/>
  <c r="EH160" i="2"/>
  <c r="EG200" i="2"/>
  <c r="EF197" i="2"/>
  <c r="EG157" i="2"/>
  <c r="EY189" i="2"/>
  <c r="EZ149" i="2"/>
  <c r="EL185" i="2"/>
  <c r="EM145" i="2"/>
  <c r="EG158" i="2"/>
  <c r="EF198" i="2"/>
  <c r="EE205" i="2"/>
  <c r="EE209" i="2" s="1"/>
  <c r="Y67" i="11" s="1"/>
  <c r="EK199" i="2"/>
  <c r="HE199" i="2" s="1"/>
  <c r="EL159" i="2"/>
  <c r="EW188" i="2"/>
  <c r="HF188" i="2" s="1"/>
  <c r="EX148" i="2"/>
  <c r="FA181" i="2"/>
  <c r="FB141" i="2"/>
  <c r="EM142" i="2"/>
  <c r="EL182" i="2"/>
  <c r="EM177" i="2"/>
  <c r="EN137" i="2"/>
  <c r="EQ156" i="2"/>
  <c r="EP196" i="2"/>
  <c r="EL138" i="2"/>
  <c r="EK178" i="2"/>
  <c r="HE178" i="2" s="1"/>
  <c r="EM155" i="2"/>
  <c r="EL195" i="2"/>
  <c r="EH153" i="2"/>
  <c r="EG193" i="2"/>
  <c r="ER152" i="2"/>
  <c r="EQ192" i="2"/>
  <c r="FF146" i="2"/>
  <c r="FE186" i="2"/>
  <c r="EZ151" i="2"/>
  <c r="EY191" i="2"/>
  <c r="EJ144" i="2"/>
  <c r="EI184" i="2"/>
  <c r="FC147" i="2"/>
  <c r="FB187" i="2"/>
  <c r="FD190" i="2" l="1"/>
  <c r="FE150" i="2"/>
  <c r="EP183" i="2"/>
  <c r="EQ143" i="2"/>
  <c r="EX194" i="2"/>
  <c r="EY154" i="2"/>
  <c r="ED245" i="2"/>
  <c r="EE85" i="9"/>
  <c r="EE61" i="9"/>
  <c r="EF53" i="9" s="1"/>
  <c r="EE57" i="9"/>
  <c r="EE65" i="9" s="1"/>
  <c r="EY139" i="2"/>
  <c r="EX179" i="2"/>
  <c r="EB244" i="2"/>
  <c r="EB220" i="2"/>
  <c r="ED219" i="2"/>
  <c r="ED212" i="2" s="1"/>
  <c r="X70" i="11" s="1"/>
  <c r="ED243" i="2"/>
  <c r="EE213" i="2"/>
  <c r="Y71" i="11" s="1"/>
  <c r="EE211" i="2"/>
  <c r="Y69" i="11" s="1"/>
  <c r="FF180" i="2"/>
  <c r="FG140" i="2"/>
  <c r="EG165" i="2"/>
  <c r="EF205" i="2"/>
  <c r="EF209" i="2" s="1"/>
  <c r="Z67" i="11" s="1"/>
  <c r="EI160" i="2"/>
  <c r="EH200" i="2"/>
  <c r="EG197" i="2"/>
  <c r="EH157" i="2"/>
  <c r="EZ189" i="2"/>
  <c r="FA149" i="2"/>
  <c r="EM185" i="2"/>
  <c r="EN145" i="2"/>
  <c r="EG198" i="2"/>
  <c r="EH158" i="2"/>
  <c r="EL199" i="2"/>
  <c r="EM159" i="2"/>
  <c r="EX188" i="2"/>
  <c r="EY148" i="2"/>
  <c r="FB181" i="2"/>
  <c r="FC141" i="2"/>
  <c r="EN142" i="2"/>
  <c r="EM182" i="2"/>
  <c r="EN177" i="2"/>
  <c r="EO137" i="2"/>
  <c r="ER156" i="2"/>
  <c r="EQ196" i="2"/>
  <c r="EM138" i="2"/>
  <c r="EL178" i="2"/>
  <c r="EN155" i="2"/>
  <c r="EM195" i="2"/>
  <c r="EI153" i="2"/>
  <c r="EH193" i="2"/>
  <c r="ES152" i="2"/>
  <c r="ER192" i="2"/>
  <c r="FG146" i="2"/>
  <c r="FF186" i="2"/>
  <c r="FA151" i="2"/>
  <c r="EZ191" i="2"/>
  <c r="EK144" i="2"/>
  <c r="EJ184" i="2"/>
  <c r="FD147" i="2"/>
  <c r="FC187" i="2"/>
  <c r="FF150" i="2" l="1"/>
  <c r="FE190" i="2"/>
  <c r="EQ183" i="2"/>
  <c r="ER143" i="2"/>
  <c r="EZ154" i="2"/>
  <c r="EY194" i="2"/>
  <c r="EE245" i="2"/>
  <c r="EF61" i="9"/>
  <c r="EG53" i="9" s="1"/>
  <c r="EF57" i="9"/>
  <c r="EF65" i="9" s="1"/>
  <c r="EF85" i="9"/>
  <c r="EZ139" i="2"/>
  <c r="EY179" i="2"/>
  <c r="EC244" i="2"/>
  <c r="EC220" i="2"/>
  <c r="ED220" i="2" s="1"/>
  <c r="ED244" i="2"/>
  <c r="EE219" i="2"/>
  <c r="EE212" i="2" s="1"/>
  <c r="Y70" i="11" s="1"/>
  <c r="EE243" i="2"/>
  <c r="EF213" i="2"/>
  <c r="Z71" i="11" s="1"/>
  <c r="EF211" i="2"/>
  <c r="Z69" i="11" s="1"/>
  <c r="FG180" i="2"/>
  <c r="FH140" i="2"/>
  <c r="EH165" i="2"/>
  <c r="EI200" i="2"/>
  <c r="EJ160" i="2"/>
  <c r="EH197" i="2"/>
  <c r="EI157" i="2"/>
  <c r="FB149" i="2"/>
  <c r="FA189" i="2"/>
  <c r="EN185" i="2"/>
  <c r="EO145" i="2"/>
  <c r="EG205" i="2"/>
  <c r="EG209" i="2" s="1"/>
  <c r="AA67" i="11" s="1"/>
  <c r="EH198" i="2"/>
  <c r="EI158" i="2"/>
  <c r="EM199" i="2"/>
  <c r="EN159" i="2"/>
  <c r="EY188" i="2"/>
  <c r="EZ148" i="2"/>
  <c r="FC181" i="2"/>
  <c r="FD141" i="2"/>
  <c r="EO142" i="2"/>
  <c r="EN182" i="2"/>
  <c r="EO177" i="2"/>
  <c r="EP137" i="2"/>
  <c r="ES156" i="2"/>
  <c r="ER196" i="2"/>
  <c r="EN138" i="2"/>
  <c r="EM178" i="2"/>
  <c r="EO155" i="2"/>
  <c r="EN195" i="2"/>
  <c r="EJ153" i="2"/>
  <c r="EI193" i="2"/>
  <c r="ET152" i="2"/>
  <c r="ES192" i="2"/>
  <c r="FH146" i="2"/>
  <c r="FG186" i="2"/>
  <c r="FB151" i="2"/>
  <c r="FA191" i="2"/>
  <c r="EL144" i="2"/>
  <c r="EK184" i="2"/>
  <c r="FE147" i="2"/>
  <c r="FD187" i="2"/>
  <c r="ER183" i="2" l="1"/>
  <c r="ES143" i="2"/>
  <c r="FG150" i="2"/>
  <c r="FF190" i="2"/>
  <c r="EZ194" i="2"/>
  <c r="FA154" i="2"/>
  <c r="EF245" i="2"/>
  <c r="EG57" i="9"/>
  <c r="EG65" i="9" s="1"/>
  <c r="EG61" i="9"/>
  <c r="EH53" i="9" s="1"/>
  <c r="EG85" i="9"/>
  <c r="FA139" i="2"/>
  <c r="EZ179" i="2"/>
  <c r="HE184" i="2"/>
  <c r="EF219" i="2"/>
  <c r="EF212" i="2" s="1"/>
  <c r="Z70" i="11" s="1"/>
  <c r="EF243" i="2"/>
  <c r="EG213" i="2"/>
  <c r="AA71" i="11" s="1"/>
  <c r="EG211" i="2"/>
  <c r="AA69" i="11" s="1"/>
  <c r="FH180" i="2"/>
  <c r="FI140" i="2"/>
  <c r="EK160" i="2"/>
  <c r="EJ200" i="2"/>
  <c r="EI165" i="2"/>
  <c r="EI197" i="2"/>
  <c r="EJ157" i="2"/>
  <c r="FB189" i="2"/>
  <c r="FC149" i="2"/>
  <c r="EO185" i="2"/>
  <c r="EP145" i="2"/>
  <c r="EI198" i="2"/>
  <c r="EJ158" i="2"/>
  <c r="EN199" i="2"/>
  <c r="EO159" i="2"/>
  <c r="FA148" i="2"/>
  <c r="EZ188" i="2"/>
  <c r="EH205" i="2"/>
  <c r="EH209" i="2" s="1"/>
  <c r="AB67" i="11" s="1"/>
  <c r="FD181" i="2"/>
  <c r="FE141" i="2"/>
  <c r="EP142" i="2"/>
  <c r="EO182" i="2"/>
  <c r="EP177" i="2"/>
  <c r="EQ137" i="2"/>
  <c r="ET156" i="2"/>
  <c r="ES196" i="2"/>
  <c r="EO138" i="2"/>
  <c r="EN178" i="2"/>
  <c r="EP155" i="2"/>
  <c r="EO195" i="2"/>
  <c r="EK153" i="2"/>
  <c r="EJ193" i="2"/>
  <c r="EU152" i="2"/>
  <c r="ET192" i="2"/>
  <c r="FI146" i="2"/>
  <c r="FH186" i="2"/>
  <c r="FC151" i="2"/>
  <c r="FB191" i="2"/>
  <c r="EM144" i="2"/>
  <c r="EL184" i="2"/>
  <c r="FF147" i="2"/>
  <c r="FE187" i="2"/>
  <c r="ES183" i="2" l="1"/>
  <c r="ET143" i="2"/>
  <c r="FH150" i="2"/>
  <c r="FG190" i="2"/>
  <c r="FA194" i="2"/>
  <c r="FB154" i="2"/>
  <c r="EG245" i="2"/>
  <c r="EH61" i="9"/>
  <c r="EI53" i="9" s="1"/>
  <c r="EH57" i="9"/>
  <c r="EH65" i="9" s="1"/>
  <c r="EH85" i="9"/>
  <c r="FB139" i="2"/>
  <c r="FA179" i="2"/>
  <c r="EE244" i="2"/>
  <c r="EE220" i="2"/>
  <c r="EF220" i="2" s="1"/>
  <c r="EF244" i="2"/>
  <c r="EG219" i="2"/>
  <c r="EG212" i="2" s="1"/>
  <c r="AA70" i="11" s="1"/>
  <c r="EG243" i="2"/>
  <c r="EH213" i="2"/>
  <c r="AB71" i="11" s="1"/>
  <c r="EH211" i="2"/>
  <c r="AB69" i="11" s="1"/>
  <c r="FI180" i="2"/>
  <c r="FJ140" i="2"/>
  <c r="EK200" i="2"/>
  <c r="HE200" i="2" s="1"/>
  <c r="EL160" i="2"/>
  <c r="EI205" i="2"/>
  <c r="EI209" i="2" s="1"/>
  <c r="AC67" i="11" s="1"/>
  <c r="EJ165" i="2"/>
  <c r="EJ197" i="2"/>
  <c r="EK157" i="2"/>
  <c r="FC189" i="2"/>
  <c r="FD149" i="2"/>
  <c r="EP185" i="2"/>
  <c r="EQ145" i="2"/>
  <c r="EJ198" i="2"/>
  <c r="EK158" i="2"/>
  <c r="EO199" i="2"/>
  <c r="EP159" i="2"/>
  <c r="FA188" i="2"/>
  <c r="FB148" i="2"/>
  <c r="FE181" i="2"/>
  <c r="FF141" i="2"/>
  <c r="EQ142" i="2"/>
  <c r="EP182" i="2"/>
  <c r="EQ177" i="2"/>
  <c r="ER137" i="2"/>
  <c r="EU156" i="2"/>
  <c r="ET196" i="2"/>
  <c r="EP138" i="2"/>
  <c r="EO178" i="2"/>
  <c r="EQ155" i="2"/>
  <c r="EP195" i="2"/>
  <c r="EL153" i="2"/>
  <c r="EK193" i="2"/>
  <c r="HE193" i="2" s="1"/>
  <c r="EV152" i="2"/>
  <c r="EU192" i="2"/>
  <c r="FJ146" i="2"/>
  <c r="FI186" i="2"/>
  <c r="HG186" i="2" s="1"/>
  <c r="FD151" i="2"/>
  <c r="FC191" i="2"/>
  <c r="EN144" i="2"/>
  <c r="EM184" i="2"/>
  <c r="FG147" i="2"/>
  <c r="FF187" i="2"/>
  <c r="EK197" i="2" l="1"/>
  <c r="HE197" i="2" s="1"/>
  <c r="EL157" i="2"/>
  <c r="ET183" i="2"/>
  <c r="EU143" i="2"/>
  <c r="FH190" i="2"/>
  <c r="FI150" i="2"/>
  <c r="FB194" i="2"/>
  <c r="FC154" i="2"/>
  <c r="EH245" i="2"/>
  <c r="EI61" i="9"/>
  <c r="EJ53" i="9" s="1"/>
  <c r="EI57" i="9"/>
  <c r="EI65" i="9" s="1"/>
  <c r="EI85" i="9"/>
  <c r="FC139" i="2"/>
  <c r="FB179" i="2"/>
  <c r="HG180" i="2"/>
  <c r="EH219" i="2"/>
  <c r="EH212" i="2" s="1"/>
  <c r="AB70" i="11" s="1"/>
  <c r="EH243" i="2"/>
  <c r="EI213" i="2"/>
  <c r="AC71" i="11" s="1"/>
  <c r="EI211" i="2"/>
  <c r="AC69" i="11" s="1"/>
  <c r="FJ180" i="2"/>
  <c r="FK140" i="2"/>
  <c r="EL200" i="2"/>
  <c r="EM160" i="2"/>
  <c r="FD189" i="2"/>
  <c r="FE149" i="2"/>
  <c r="EQ185" i="2"/>
  <c r="ER145" i="2"/>
  <c r="EJ205" i="2"/>
  <c r="EJ209" i="2" s="1"/>
  <c r="AD67" i="11" s="1"/>
  <c r="EK198" i="2"/>
  <c r="EL158" i="2"/>
  <c r="EP199" i="2"/>
  <c r="EQ159" i="2"/>
  <c r="FB188" i="2"/>
  <c r="FC148" i="2"/>
  <c r="EK165" i="2"/>
  <c r="FF181" i="2"/>
  <c r="FG141" i="2"/>
  <c r="ER142" i="2"/>
  <c r="EQ182" i="2"/>
  <c r="ER177" i="2"/>
  <c r="ES137" i="2"/>
  <c r="EV156" i="2"/>
  <c r="EU196" i="2"/>
  <c r="EQ138" i="2"/>
  <c r="EP178" i="2"/>
  <c r="ER155" i="2"/>
  <c r="EQ195" i="2"/>
  <c r="EM153" i="2"/>
  <c r="EL193" i="2"/>
  <c r="EW152" i="2"/>
  <c r="EV192" i="2"/>
  <c r="FK146" i="2"/>
  <c r="FJ186" i="2"/>
  <c r="FE151" i="2"/>
  <c r="FD191" i="2"/>
  <c r="EO144" i="2"/>
  <c r="EN184" i="2"/>
  <c r="FH147" i="2"/>
  <c r="FG187" i="2"/>
  <c r="EL165" i="2" l="1"/>
  <c r="EM157" i="2"/>
  <c r="EL197" i="2"/>
  <c r="EU183" i="2"/>
  <c r="EV143" i="2"/>
  <c r="FJ150" i="2"/>
  <c r="FI190" i="2"/>
  <c r="HG190" i="2" s="1"/>
  <c r="FD154" i="2"/>
  <c r="FC194" i="2"/>
  <c r="EI245" i="2"/>
  <c r="EJ85" i="9"/>
  <c r="EJ61" i="9"/>
  <c r="EK53" i="9" s="1"/>
  <c r="EJ57" i="9"/>
  <c r="EJ65" i="9" s="1"/>
  <c r="FC179" i="2"/>
  <c r="FD139" i="2"/>
  <c r="EG244" i="2"/>
  <c r="EG220" i="2"/>
  <c r="EH220" i="2" s="1"/>
  <c r="EH244" i="2"/>
  <c r="EI219" i="2"/>
  <c r="EI212" i="2" s="1"/>
  <c r="AC70" i="11" s="1"/>
  <c r="EI243" i="2"/>
  <c r="EJ213" i="2"/>
  <c r="AD71" i="11" s="1"/>
  <c r="EJ211" i="2"/>
  <c r="AD69" i="11" s="1"/>
  <c r="FK180" i="2"/>
  <c r="FL140" i="2"/>
  <c r="EK205" i="2"/>
  <c r="EK209" i="2" s="1"/>
  <c r="AE67" i="11" s="1"/>
  <c r="HE198" i="2"/>
  <c r="HE205" i="2" s="1"/>
  <c r="EN160" i="2"/>
  <c r="EM200" i="2"/>
  <c r="FE189" i="2"/>
  <c r="FF149" i="2"/>
  <c r="ER185" i="2"/>
  <c r="ES145" i="2"/>
  <c r="EM158" i="2"/>
  <c r="EL198" i="2"/>
  <c r="EQ199" i="2"/>
  <c r="ER159" i="2"/>
  <c r="FC188" i="2"/>
  <c r="FD148" i="2"/>
  <c r="FG181" i="2"/>
  <c r="FH141" i="2"/>
  <c r="ES142" i="2"/>
  <c r="ER182" i="2"/>
  <c r="ES177" i="2"/>
  <c r="ET137" i="2"/>
  <c r="EW156" i="2"/>
  <c r="EV196" i="2"/>
  <c r="ER138" i="2"/>
  <c r="EQ178" i="2"/>
  <c r="ES155" i="2"/>
  <c r="ER195" i="2"/>
  <c r="EN153" i="2"/>
  <c r="EM193" i="2"/>
  <c r="EX152" i="2"/>
  <c r="EW192" i="2"/>
  <c r="HF192" i="2" s="1"/>
  <c r="FL146" i="2"/>
  <c r="FK186" i="2"/>
  <c r="FF151" i="2"/>
  <c r="FE191" i="2"/>
  <c r="EP144" i="2"/>
  <c r="EO184" i="2"/>
  <c r="FI147" i="2"/>
  <c r="FH187" i="2"/>
  <c r="EM165" i="2" l="1"/>
  <c r="EL205" i="2"/>
  <c r="EL213" i="2" s="1"/>
  <c r="EN157" i="2"/>
  <c r="EM197" i="2"/>
  <c r="AF67" i="11"/>
  <c r="HE67" i="11" s="1"/>
  <c r="EW143" i="2"/>
  <c r="EV183" i="2"/>
  <c r="FK150" i="2"/>
  <c r="FJ190" i="2"/>
  <c r="FE154" i="2"/>
  <c r="FD194" i="2"/>
  <c r="EJ245" i="2"/>
  <c r="EK61" i="9"/>
  <c r="EL53" i="9" s="1"/>
  <c r="EK57" i="9"/>
  <c r="EK65" i="9" s="1"/>
  <c r="EK85" i="9"/>
  <c r="FE139" i="2"/>
  <c r="FD179" i="2"/>
  <c r="HE209" i="2"/>
  <c r="EJ219" i="2"/>
  <c r="EJ212" i="2" s="1"/>
  <c r="AD70" i="11" s="1"/>
  <c r="EJ243" i="2"/>
  <c r="EK213" i="2"/>
  <c r="AE71" i="11" s="1"/>
  <c r="EK211" i="2"/>
  <c r="FL180" i="2"/>
  <c r="FM140" i="2"/>
  <c r="EO160" i="2"/>
  <c r="EN200" i="2"/>
  <c r="FG149" i="2"/>
  <c r="FF189" i="2"/>
  <c r="ES185" i="2"/>
  <c r="ET145" i="2"/>
  <c r="EM198" i="2"/>
  <c r="EN158" i="2"/>
  <c r="ES159" i="2"/>
  <c r="ER199" i="2"/>
  <c r="FD188" i="2"/>
  <c r="FE148" i="2"/>
  <c r="FH181" i="2"/>
  <c r="FI141" i="2"/>
  <c r="ET142" i="2"/>
  <c r="ES182" i="2"/>
  <c r="ET177" i="2"/>
  <c r="EU137" i="2"/>
  <c r="EX156" i="2"/>
  <c r="EW196" i="2"/>
  <c r="HF196" i="2" s="1"/>
  <c r="ES138" i="2"/>
  <c r="ER178" i="2"/>
  <c r="ET155" i="2"/>
  <c r="ES195" i="2"/>
  <c r="EO153" i="2"/>
  <c r="EN193" i="2"/>
  <c r="EY152" i="2"/>
  <c r="EX192" i="2"/>
  <c r="FM146" i="2"/>
  <c r="FL186" i="2"/>
  <c r="FG151" i="2"/>
  <c r="FF191" i="2"/>
  <c r="EQ144" i="2"/>
  <c r="EP184" i="2"/>
  <c r="FJ147" i="2"/>
  <c r="FI187" i="2"/>
  <c r="HG187" i="2" s="1"/>
  <c r="EL209" i="2" l="1"/>
  <c r="EL211" i="2"/>
  <c r="EN197" i="2"/>
  <c r="EO157" i="2"/>
  <c r="EN165" i="2"/>
  <c r="AF69" i="11"/>
  <c r="AE69" i="11"/>
  <c r="EW183" i="2"/>
  <c r="HF183" i="2" s="1"/>
  <c r="EX143" i="2"/>
  <c r="FK190" i="2"/>
  <c r="FL150" i="2"/>
  <c r="FF154" i="2"/>
  <c r="FE194" i="2"/>
  <c r="EK245" i="2"/>
  <c r="HE245" i="2" s="1"/>
  <c r="AF71" i="11"/>
  <c r="HE71" i="11" s="1"/>
  <c r="EL245" i="2"/>
  <c r="EL61" i="9"/>
  <c r="EM53" i="9" s="1"/>
  <c r="EL57" i="9"/>
  <c r="EL65" i="9" s="1"/>
  <c r="EL85" i="9"/>
  <c r="FF139" i="2"/>
  <c r="FE179" i="2"/>
  <c r="EI220" i="2"/>
  <c r="EI244" i="2"/>
  <c r="EK243" i="2"/>
  <c r="HE243" i="2" s="1"/>
  <c r="EK219" i="2"/>
  <c r="EK212" i="2" s="1"/>
  <c r="HE213" i="2"/>
  <c r="HE211" i="2"/>
  <c r="FN140" i="2"/>
  <c r="FM180" i="2"/>
  <c r="EO200" i="2"/>
  <c r="EP160" i="2"/>
  <c r="FH149" i="2"/>
  <c r="FG189" i="2"/>
  <c r="ET185" i="2"/>
  <c r="EU145" i="2"/>
  <c r="EM205" i="2"/>
  <c r="EM209" i="2" s="1"/>
  <c r="EN198" i="2"/>
  <c r="EO158" i="2"/>
  <c r="ES199" i="2"/>
  <c r="ET159" i="2"/>
  <c r="FE188" i="2"/>
  <c r="FF148" i="2"/>
  <c r="FI181" i="2"/>
  <c r="FJ141" i="2"/>
  <c r="EU142" i="2"/>
  <c r="ET182" i="2"/>
  <c r="EU177" i="2"/>
  <c r="EV137" i="2"/>
  <c r="EY156" i="2"/>
  <c r="EX196" i="2"/>
  <c r="ET138" i="2"/>
  <c r="ES178" i="2"/>
  <c r="EU155" i="2"/>
  <c r="ET195" i="2"/>
  <c r="EP153" i="2"/>
  <c r="EO193" i="2"/>
  <c r="EZ152" i="2"/>
  <c r="EY192" i="2"/>
  <c r="FN146" i="2"/>
  <c r="FM186" i="2"/>
  <c r="FH151" i="2"/>
  <c r="FG191" i="2"/>
  <c r="ER144" i="2"/>
  <c r="EQ184" i="2"/>
  <c r="FK147" i="2"/>
  <c r="FJ187" i="2"/>
  <c r="AG67" i="11" l="1"/>
  <c r="EN205" i="2"/>
  <c r="EN213" i="2" s="1"/>
  <c r="EO165" i="2"/>
  <c r="EL219" i="2"/>
  <c r="EL212" i="2" s="1"/>
  <c r="EL243" i="2"/>
  <c r="EP157" i="2"/>
  <c r="EO197" i="2"/>
  <c r="HE69" i="11"/>
  <c r="AH67" i="11"/>
  <c r="AF70" i="11"/>
  <c r="AE70" i="11"/>
  <c r="EY143" i="2"/>
  <c r="EX183" i="2"/>
  <c r="FM150" i="2"/>
  <c r="FL190" i="2"/>
  <c r="FG154" i="2"/>
  <c r="FF194" i="2"/>
  <c r="EM85" i="9"/>
  <c r="EM61" i="9"/>
  <c r="EN53" i="9" s="1"/>
  <c r="EM57" i="9"/>
  <c r="EM65" i="9" s="1"/>
  <c r="FG139" i="2"/>
  <c r="FF179" i="2"/>
  <c r="HG181" i="2"/>
  <c r="EJ244" i="2"/>
  <c r="EJ220" i="2"/>
  <c r="HE219" i="2"/>
  <c r="EM213" i="2"/>
  <c r="AG71" i="11" s="1"/>
  <c r="EM211" i="2"/>
  <c r="FO140" i="2"/>
  <c r="FN180" i="2"/>
  <c r="EP200" i="2"/>
  <c r="EQ160" i="2"/>
  <c r="FH189" i="2"/>
  <c r="FI149" i="2"/>
  <c r="EV145" i="2"/>
  <c r="EU185" i="2"/>
  <c r="EO198" i="2"/>
  <c r="EP158" i="2"/>
  <c r="ET199" i="2"/>
  <c r="EU159" i="2"/>
  <c r="FF188" i="2"/>
  <c r="FG148" i="2"/>
  <c r="FJ181" i="2"/>
  <c r="FK141" i="2"/>
  <c r="EV142" i="2"/>
  <c r="EU182" i="2"/>
  <c r="EV177" i="2"/>
  <c r="EW137" i="2"/>
  <c r="EZ156" i="2"/>
  <c r="EY196" i="2"/>
  <c r="EU138" i="2"/>
  <c r="ET178" i="2"/>
  <c r="EV155" i="2"/>
  <c r="EU195" i="2"/>
  <c r="EQ153" i="2"/>
  <c r="EP193" i="2"/>
  <c r="FA152" i="2"/>
  <c r="EZ192" i="2"/>
  <c r="FO146" i="2"/>
  <c r="FN186" i="2"/>
  <c r="FI151" i="2"/>
  <c r="FH191" i="2"/>
  <c r="ES144" i="2"/>
  <c r="ER184" i="2"/>
  <c r="FL147" i="2"/>
  <c r="FK187" i="2"/>
  <c r="EN209" i="2" l="1"/>
  <c r="EN211" i="2"/>
  <c r="EQ157" i="2"/>
  <c r="EP197" i="2"/>
  <c r="EP165" i="2"/>
  <c r="HE70" i="11"/>
  <c r="AH69" i="11"/>
  <c r="AG69" i="11"/>
  <c r="EY183" i="2"/>
  <c r="EZ143" i="2"/>
  <c r="FM190" i="2"/>
  <c r="FN150" i="2"/>
  <c r="FH154" i="2"/>
  <c r="FG194" i="2"/>
  <c r="EM245" i="2"/>
  <c r="AH71" i="11"/>
  <c r="EN245" i="2"/>
  <c r="EN61" i="9"/>
  <c r="EO53" i="9" s="1"/>
  <c r="EN57" i="9"/>
  <c r="EN65" i="9" s="1"/>
  <c r="EN85" i="9"/>
  <c r="FG179" i="2"/>
  <c r="FH139" i="2"/>
  <c r="EL244" i="2"/>
  <c r="EK244" i="2"/>
  <c r="HE244" i="2" s="1"/>
  <c r="EK220" i="2"/>
  <c r="EL220" i="2" s="1"/>
  <c r="HE212" i="2"/>
  <c r="HE220" i="2" s="1"/>
  <c r="EM219" i="2"/>
  <c r="EM212" i="2" s="1"/>
  <c r="AG70" i="11" s="1"/>
  <c r="EM243" i="2"/>
  <c r="FP140" i="2"/>
  <c r="FO180" i="2"/>
  <c r="ER160" i="2"/>
  <c r="EQ200" i="2"/>
  <c r="FI189" i="2"/>
  <c r="HG189" i="2" s="1"/>
  <c r="FJ149" i="2"/>
  <c r="EW145" i="2"/>
  <c r="EV185" i="2"/>
  <c r="EO205" i="2"/>
  <c r="EO209" i="2" s="1"/>
  <c r="EP198" i="2"/>
  <c r="EQ158" i="2"/>
  <c r="EU199" i="2"/>
  <c r="EV159" i="2"/>
  <c r="FG188" i="2"/>
  <c r="FH148" i="2"/>
  <c r="FK181" i="2"/>
  <c r="FL141" i="2"/>
  <c r="EW142" i="2"/>
  <c r="EV182" i="2"/>
  <c r="EW177" i="2"/>
  <c r="HF177" i="2" s="1"/>
  <c r="EX137" i="2"/>
  <c r="FA156" i="2"/>
  <c r="EZ196" i="2"/>
  <c r="EV138" i="2"/>
  <c r="EU178" i="2"/>
  <c r="EW155" i="2"/>
  <c r="EV195" i="2"/>
  <c r="ER153" i="2"/>
  <c r="EQ193" i="2"/>
  <c r="FB152" i="2"/>
  <c r="FA192" i="2"/>
  <c r="FP146" i="2"/>
  <c r="FO186" i="2"/>
  <c r="FJ151" i="2"/>
  <c r="FI191" i="2"/>
  <c r="HG191" i="2" s="1"/>
  <c r="ET144" i="2"/>
  <c r="ES184" i="2"/>
  <c r="FM147" i="2"/>
  <c r="FL187" i="2"/>
  <c r="EN219" i="2" l="1"/>
  <c r="EN212" i="2" s="1"/>
  <c r="EN244" i="2" s="1"/>
  <c r="EN243" i="2"/>
  <c r="EP205" i="2"/>
  <c r="ER157" i="2"/>
  <c r="EQ197" i="2"/>
  <c r="AH70" i="11"/>
  <c r="AJ67" i="11"/>
  <c r="AI67" i="11"/>
  <c r="FA143" i="2"/>
  <c r="EZ183" i="2"/>
  <c r="FO150" i="2"/>
  <c r="FN190" i="2"/>
  <c r="FH194" i="2"/>
  <c r="FI154" i="2"/>
  <c r="HI53" i="9"/>
  <c r="HI61" i="9" s="1"/>
  <c r="EO61" i="9"/>
  <c r="EP53" i="9" s="1"/>
  <c r="EO57" i="9"/>
  <c r="EO65" i="9" s="1"/>
  <c r="EO85" i="9"/>
  <c r="HI85" i="9" s="1"/>
  <c r="FH179" i="2"/>
  <c r="FI139" i="2"/>
  <c r="EO213" i="2"/>
  <c r="AI71" i="11" s="1"/>
  <c r="EO211" i="2"/>
  <c r="FP180" i="2"/>
  <c r="FQ140" i="2"/>
  <c r="ES160" i="2"/>
  <c r="ER200" i="2"/>
  <c r="FJ189" i="2"/>
  <c r="FK149" i="2"/>
  <c r="EW185" i="2"/>
  <c r="HF185" i="2" s="1"/>
  <c r="EX145" i="2"/>
  <c r="EQ198" i="2"/>
  <c r="ER158" i="2"/>
  <c r="EV199" i="2"/>
  <c r="EW159" i="2"/>
  <c r="FH188" i="2"/>
  <c r="FI148" i="2"/>
  <c r="EQ165" i="2"/>
  <c r="FL181" i="2"/>
  <c r="FM141" i="2"/>
  <c r="EX142" i="2"/>
  <c r="EW182" i="2"/>
  <c r="EX177" i="2"/>
  <c r="EY137" i="2"/>
  <c r="FB156" i="2"/>
  <c r="FA196" i="2"/>
  <c r="EW138" i="2"/>
  <c r="EV178" i="2"/>
  <c r="EX155" i="2"/>
  <c r="EW195" i="2"/>
  <c r="HF195" i="2" s="1"/>
  <c r="ES153" i="2"/>
  <c r="ER193" i="2"/>
  <c r="FC152" i="2"/>
  <c r="FB192" i="2"/>
  <c r="FQ146" i="2"/>
  <c r="FP186" i="2"/>
  <c r="FK151" i="2"/>
  <c r="FJ191" i="2"/>
  <c r="EU144" i="2"/>
  <c r="ET184" i="2"/>
  <c r="FN147" i="2"/>
  <c r="FM187" i="2"/>
  <c r="EP209" i="2" l="1"/>
  <c r="EP213" i="2"/>
  <c r="EP245" i="2" s="1"/>
  <c r="EP211" i="2"/>
  <c r="ER165" i="2"/>
  <c r="ES157" i="2"/>
  <c r="ER197" i="2"/>
  <c r="HI65" i="9"/>
  <c r="AJ69" i="11"/>
  <c r="AI69" i="11"/>
  <c r="FP150" i="2"/>
  <c r="FO190" i="2"/>
  <c r="FA183" i="2"/>
  <c r="FB143" i="2"/>
  <c r="FI194" i="2"/>
  <c r="HG194" i="2" s="1"/>
  <c r="FJ154" i="2"/>
  <c r="EO245" i="2"/>
  <c r="AJ71" i="11"/>
  <c r="EP61" i="9"/>
  <c r="EQ53" i="9" s="1"/>
  <c r="EP57" i="9"/>
  <c r="EP65" i="9" s="1"/>
  <c r="EP85" i="9"/>
  <c r="HI57" i="9"/>
  <c r="FJ139" i="2"/>
  <c r="FI179" i="2"/>
  <c r="HG179" i="2" s="1"/>
  <c r="HF182" i="2"/>
  <c r="EM220" i="2"/>
  <c r="EN220" i="2" s="1"/>
  <c r="EM244" i="2"/>
  <c r="EO219" i="2"/>
  <c r="EO212" i="2" s="1"/>
  <c r="AI70" i="11" s="1"/>
  <c r="EO243" i="2"/>
  <c r="FQ180" i="2"/>
  <c r="FR140" i="2"/>
  <c r="ET160" i="2"/>
  <c r="ES200" i="2"/>
  <c r="FL149" i="2"/>
  <c r="FK189" i="2"/>
  <c r="EX185" i="2"/>
  <c r="EY145" i="2"/>
  <c r="EQ205" i="2"/>
  <c r="EQ209" i="2" s="1"/>
  <c r="ER198" i="2"/>
  <c r="ES158" i="2"/>
  <c r="EW199" i="2"/>
  <c r="HF199" i="2" s="1"/>
  <c r="EX159" i="2"/>
  <c r="FI188" i="2"/>
  <c r="HG188" i="2" s="1"/>
  <c r="FJ148" i="2"/>
  <c r="FM181" i="2"/>
  <c r="FN141" i="2"/>
  <c r="EY142" i="2"/>
  <c r="EX182" i="2"/>
  <c r="EY177" i="2"/>
  <c r="EZ137" i="2"/>
  <c r="FC156" i="2"/>
  <c r="FB196" i="2"/>
  <c r="EX138" i="2"/>
  <c r="EW178" i="2"/>
  <c r="HF178" i="2" s="1"/>
  <c r="EY155" i="2"/>
  <c r="EX195" i="2"/>
  <c r="ET153" i="2"/>
  <c r="ES193" i="2"/>
  <c r="FD152" i="2"/>
  <c r="FC192" i="2"/>
  <c r="FR146" i="2"/>
  <c r="FQ186" i="2"/>
  <c r="FL151" i="2"/>
  <c r="FK191" i="2"/>
  <c r="EV144" i="2"/>
  <c r="EU184" i="2"/>
  <c r="FO147" i="2"/>
  <c r="FN187" i="2"/>
  <c r="AK67" i="11" l="1"/>
  <c r="EP219" i="2"/>
  <c r="EP212" i="2" s="1"/>
  <c r="EP244" i="2" s="1"/>
  <c r="EP243" i="2"/>
  <c r="ES165" i="2"/>
  <c r="ET157" i="2"/>
  <c r="ES197" i="2"/>
  <c r="AJ70" i="11"/>
  <c r="FB183" i="2"/>
  <c r="FC143" i="2"/>
  <c r="FP190" i="2"/>
  <c r="FQ150" i="2"/>
  <c r="FJ194" i="2"/>
  <c r="FK154" i="2"/>
  <c r="EQ61" i="9"/>
  <c r="ER53" i="9" s="1"/>
  <c r="EQ57" i="9"/>
  <c r="EQ65" i="9" s="1"/>
  <c r="EQ85" i="9"/>
  <c r="FK139" i="2"/>
  <c r="FJ179" i="2"/>
  <c r="EQ213" i="2"/>
  <c r="AK71" i="11" s="1"/>
  <c r="EQ211" i="2"/>
  <c r="AK69" i="11" s="1"/>
  <c r="FR180" i="2"/>
  <c r="FS140" i="2"/>
  <c r="EU160" i="2"/>
  <c r="ET200" i="2"/>
  <c r="FL189" i="2"/>
  <c r="FM149" i="2"/>
  <c r="EY185" i="2"/>
  <c r="EZ145" i="2"/>
  <c r="ES198" i="2"/>
  <c r="ET158" i="2"/>
  <c r="EX199" i="2"/>
  <c r="EY159" i="2"/>
  <c r="FK148" i="2"/>
  <c r="FJ188" i="2"/>
  <c r="ER205" i="2"/>
  <c r="ER209" i="2" s="1"/>
  <c r="FN181" i="2"/>
  <c r="FO141" i="2"/>
  <c r="EZ142" i="2"/>
  <c r="EY182" i="2"/>
  <c r="EZ177" i="2"/>
  <c r="FA137" i="2"/>
  <c r="FD156" i="2"/>
  <c r="FC196" i="2"/>
  <c r="EY138" i="2"/>
  <c r="EX178" i="2"/>
  <c r="EZ155" i="2"/>
  <c r="EY195" i="2"/>
  <c r="EU153" i="2"/>
  <c r="ET193" i="2"/>
  <c r="FE152" i="2"/>
  <c r="FD192" i="2"/>
  <c r="FS146" i="2"/>
  <c r="FR186" i="2"/>
  <c r="FM151" i="2"/>
  <c r="FL191" i="2"/>
  <c r="EW144" i="2"/>
  <c r="EV184" i="2"/>
  <c r="FP147" i="2"/>
  <c r="FO187" i="2"/>
  <c r="ES205" i="2" l="1"/>
  <c r="EU157" i="2"/>
  <c r="ET197" i="2"/>
  <c r="AM67" i="11"/>
  <c r="AL67" i="11"/>
  <c r="FD143" i="2"/>
  <c r="FC183" i="2"/>
  <c r="FR150" i="2"/>
  <c r="FQ190" i="2"/>
  <c r="FK194" i="2"/>
  <c r="FL154" i="2"/>
  <c r="EQ245" i="2"/>
  <c r="ER57" i="9"/>
  <c r="ER65" i="9" s="1"/>
  <c r="ER85" i="9"/>
  <c r="ER61" i="9"/>
  <c r="ES53" i="9" s="1"/>
  <c r="FL139" i="2"/>
  <c r="FK179" i="2"/>
  <c r="EO244" i="2"/>
  <c r="EO220" i="2"/>
  <c r="EP220" i="2" s="1"/>
  <c r="EQ219" i="2"/>
  <c r="EQ212" i="2" s="1"/>
  <c r="AK70" i="11" s="1"/>
  <c r="EQ243" i="2"/>
  <c r="ER213" i="2"/>
  <c r="AL71" i="11" s="1"/>
  <c r="ER211" i="2"/>
  <c r="FS180" i="2"/>
  <c r="FT140" i="2"/>
  <c r="EV160" i="2"/>
  <c r="EU200" i="2"/>
  <c r="FM189" i="2"/>
  <c r="FN149" i="2"/>
  <c r="EZ185" i="2"/>
  <c r="FA145" i="2"/>
  <c r="ET198" i="2"/>
  <c r="EU158" i="2"/>
  <c r="EY199" i="2"/>
  <c r="EZ159" i="2"/>
  <c r="FK188" i="2"/>
  <c r="FL148" i="2"/>
  <c r="ET165" i="2"/>
  <c r="FO181" i="2"/>
  <c r="FP141" i="2"/>
  <c r="FA142" i="2"/>
  <c r="EZ182" i="2"/>
  <c r="FA177" i="2"/>
  <c r="FB137" i="2"/>
  <c r="FE156" i="2"/>
  <c r="FD196" i="2"/>
  <c r="EZ138" i="2"/>
  <c r="EY178" i="2"/>
  <c r="FA155" i="2"/>
  <c r="EZ195" i="2"/>
  <c r="EV153" i="2"/>
  <c r="EU193" i="2"/>
  <c r="FF152" i="2"/>
  <c r="FE192" i="2"/>
  <c r="FT146" i="2"/>
  <c r="FS186" i="2"/>
  <c r="FN151" i="2"/>
  <c r="FM191" i="2"/>
  <c r="EX144" i="2"/>
  <c r="EW184" i="2"/>
  <c r="FQ147" i="2"/>
  <c r="FP187" i="2"/>
  <c r="ES209" i="2" l="1"/>
  <c r="ES211" i="2"/>
  <c r="ES213" i="2"/>
  <c r="ES245" i="2" s="1"/>
  <c r="EU165" i="2"/>
  <c r="ET205" i="2"/>
  <c r="ET211" i="2" s="1"/>
  <c r="EV157" i="2"/>
  <c r="EU197" i="2"/>
  <c r="AM69" i="11"/>
  <c r="AL69" i="11"/>
  <c r="FE143" i="2"/>
  <c r="FD183" i="2"/>
  <c r="FR190" i="2"/>
  <c r="FS150" i="2"/>
  <c r="FL194" i="2"/>
  <c r="FM154" i="2"/>
  <c r="ER245" i="2"/>
  <c r="AM71" i="11"/>
  <c r="ES57" i="9"/>
  <c r="ES65" i="9" s="1"/>
  <c r="ES61" i="9"/>
  <c r="ET53" i="9" s="1"/>
  <c r="ES85" i="9"/>
  <c r="FM139" i="2"/>
  <c r="FL179" i="2"/>
  <c r="HF184" i="2"/>
  <c r="EQ220" i="2"/>
  <c r="ER219" i="2"/>
  <c r="ER212" i="2" s="1"/>
  <c r="AL70" i="11" s="1"/>
  <c r="ER243" i="2"/>
  <c r="FT180" i="2"/>
  <c r="FU140" i="2"/>
  <c r="EW160" i="2"/>
  <c r="EV200" i="2"/>
  <c r="FN189" i="2"/>
  <c r="FO149" i="2"/>
  <c r="FA185" i="2"/>
  <c r="FB145" i="2"/>
  <c r="EU198" i="2"/>
  <c r="EV158" i="2"/>
  <c r="EZ199" i="2"/>
  <c r="FA159" i="2"/>
  <c r="FL188" i="2"/>
  <c r="FM148" i="2"/>
  <c r="FP181" i="2"/>
  <c r="FQ141" i="2"/>
  <c r="FB142" i="2"/>
  <c r="FA182" i="2"/>
  <c r="FB177" i="2"/>
  <c r="FC137" i="2"/>
  <c r="FF156" i="2"/>
  <c r="FE196" i="2"/>
  <c r="FA138" i="2"/>
  <c r="EZ178" i="2"/>
  <c r="FB155" i="2"/>
  <c r="FA195" i="2"/>
  <c r="EW153" i="2"/>
  <c r="EV193" i="2"/>
  <c r="FG152" i="2"/>
  <c r="FF192" i="2"/>
  <c r="FU146" i="2"/>
  <c r="FT186" i="2"/>
  <c r="FO151" i="2"/>
  <c r="FN191" i="2"/>
  <c r="EY144" i="2"/>
  <c r="EX184" i="2"/>
  <c r="FR147" i="2"/>
  <c r="FQ187" i="2"/>
  <c r="AN69" i="11" l="1"/>
  <c r="ES219" i="2"/>
  <c r="ES212" i="2" s="1"/>
  <c r="ES244" i="2" s="1"/>
  <c r="ES243" i="2"/>
  <c r="ET209" i="2"/>
  <c r="AN67" i="11" s="1"/>
  <c r="ET213" i="2"/>
  <c r="EW157" i="2"/>
  <c r="EV197" i="2"/>
  <c r="EV165" i="2"/>
  <c r="AM70" i="11"/>
  <c r="FF143" i="2"/>
  <c r="FE183" i="2"/>
  <c r="FS190" i="2"/>
  <c r="FT150" i="2"/>
  <c r="FM194" i="2"/>
  <c r="FN154" i="2"/>
  <c r="ET61" i="9"/>
  <c r="EU53" i="9" s="1"/>
  <c r="ET57" i="9"/>
  <c r="ET65" i="9" s="1"/>
  <c r="ET85" i="9"/>
  <c r="FN139" i="2"/>
  <c r="FM179" i="2"/>
  <c r="EQ244" i="2"/>
  <c r="ET219" i="2"/>
  <c r="ET212" i="2" s="1"/>
  <c r="ET243" i="2"/>
  <c r="FU180" i="2"/>
  <c r="FV140" i="2"/>
  <c r="EX160" i="2"/>
  <c r="EW200" i="2"/>
  <c r="HF200" i="2" s="1"/>
  <c r="FO189" i="2"/>
  <c r="FP149" i="2"/>
  <c r="FC145" i="2"/>
  <c r="FB185" i="2"/>
  <c r="EU205" i="2"/>
  <c r="EU209" i="2" s="1"/>
  <c r="EV198" i="2"/>
  <c r="EW158" i="2"/>
  <c r="FA199" i="2"/>
  <c r="FB159" i="2"/>
  <c r="FM188" i="2"/>
  <c r="FN148" i="2"/>
  <c r="FQ181" i="2"/>
  <c r="FR141" i="2"/>
  <c r="FC142" i="2"/>
  <c r="FB182" i="2"/>
  <c r="FC177" i="2"/>
  <c r="FD137" i="2"/>
  <c r="FG156" i="2"/>
  <c r="FF196" i="2"/>
  <c r="FB138" i="2"/>
  <c r="FA178" i="2"/>
  <c r="FC155" i="2"/>
  <c r="FB195" i="2"/>
  <c r="EX153" i="2"/>
  <c r="EW193" i="2"/>
  <c r="FH152" i="2"/>
  <c r="FG192" i="2"/>
  <c r="FV146" i="2"/>
  <c r="FU186" i="2"/>
  <c r="HH186" i="2" s="1"/>
  <c r="FP151" i="2"/>
  <c r="FO191" i="2"/>
  <c r="EZ144" i="2"/>
  <c r="EY184" i="2"/>
  <c r="FS147" i="2"/>
  <c r="FR187" i="2"/>
  <c r="AN70" i="11" l="1"/>
  <c r="AO67" i="11"/>
  <c r="AN71" i="11"/>
  <c r="ET245" i="2"/>
  <c r="EX157" i="2"/>
  <c r="EX165" i="2" s="1"/>
  <c r="EW197" i="2"/>
  <c r="HF197" i="2" s="1"/>
  <c r="FG143" i="2"/>
  <c r="FF183" i="2"/>
  <c r="FU150" i="2"/>
  <c r="FT190" i="2"/>
  <c r="FN194" i="2"/>
  <c r="FO154" i="2"/>
  <c r="EU61" i="9"/>
  <c r="EV53" i="9" s="1"/>
  <c r="EU57" i="9"/>
  <c r="EU65" i="9" s="1"/>
  <c r="EU85" i="9"/>
  <c r="FN179" i="2"/>
  <c r="FO139" i="2"/>
  <c r="HH180" i="2"/>
  <c r="ER220" i="2"/>
  <c r="ES220" i="2" s="1"/>
  <c r="ET220" i="2" s="1"/>
  <c r="ER244" i="2"/>
  <c r="ET244" i="2"/>
  <c r="EU213" i="2"/>
  <c r="AO71" i="11" s="1"/>
  <c r="EU211" i="2"/>
  <c r="AO69" i="11" s="1"/>
  <c r="FV180" i="2"/>
  <c r="FW140" i="2"/>
  <c r="EX200" i="2"/>
  <c r="EY160" i="2"/>
  <c r="FP189" i="2"/>
  <c r="FQ149" i="2"/>
  <c r="FC185" i="2"/>
  <c r="FD145" i="2"/>
  <c r="FB199" i="2"/>
  <c r="FC159" i="2"/>
  <c r="FN188" i="2"/>
  <c r="FO148" i="2"/>
  <c r="EV205" i="2"/>
  <c r="EV209" i="2" s="1"/>
  <c r="AP67" i="11" s="1"/>
  <c r="EW198" i="2"/>
  <c r="EW165" i="2"/>
  <c r="HF193" i="2"/>
  <c r="FR181" i="2"/>
  <c r="FS141" i="2"/>
  <c r="FD142" i="2"/>
  <c r="FC182" i="2"/>
  <c r="FD177" i="2"/>
  <c r="HG177" i="2" s="1"/>
  <c r="FH156" i="2"/>
  <c r="FG196" i="2"/>
  <c r="FC138" i="2"/>
  <c r="FB178" i="2"/>
  <c r="FD155" i="2"/>
  <c r="FC195" i="2"/>
  <c r="EY153" i="2"/>
  <c r="EX193" i="2"/>
  <c r="FI152" i="2"/>
  <c r="FH192" i="2"/>
  <c r="FW146" i="2"/>
  <c r="FV186" i="2"/>
  <c r="FQ151" i="2"/>
  <c r="FP191" i="2"/>
  <c r="FA144" i="2"/>
  <c r="EZ184" i="2"/>
  <c r="FT147" i="2"/>
  <c r="FS187" i="2"/>
  <c r="EX197" i="2" l="1"/>
  <c r="EY157" i="2"/>
  <c r="FG183" i="2"/>
  <c r="FH143" i="2"/>
  <c r="FU190" i="2"/>
  <c r="HH190" i="2" s="1"/>
  <c r="FV150" i="2"/>
  <c r="FO194" i="2"/>
  <c r="FP154" i="2"/>
  <c r="EU245" i="2"/>
  <c r="EV85" i="9"/>
  <c r="EV61" i="9"/>
  <c r="EW53" i="9" s="1"/>
  <c r="EV57" i="9"/>
  <c r="EV65" i="9" s="1"/>
  <c r="FP139" i="2"/>
  <c r="FO179" i="2"/>
  <c r="EU219" i="2"/>
  <c r="EU212" i="2" s="1"/>
  <c r="AO70" i="11" s="1"/>
  <c r="EU243" i="2"/>
  <c r="EV213" i="2"/>
  <c r="AP71" i="11" s="1"/>
  <c r="EV211" i="2"/>
  <c r="AP69" i="11" s="1"/>
  <c r="FW180" i="2"/>
  <c r="FX140" i="2"/>
  <c r="EZ160" i="2"/>
  <c r="EY200" i="2"/>
  <c r="HF198" i="2"/>
  <c r="HF205" i="2" s="1"/>
  <c r="EW205" i="2"/>
  <c r="EW209" i="2" s="1"/>
  <c r="AQ67" i="11" s="1"/>
  <c r="FQ189" i="2"/>
  <c r="FR149" i="2"/>
  <c r="FD185" i="2"/>
  <c r="FE145" i="2"/>
  <c r="FC199" i="2"/>
  <c r="FD159" i="2"/>
  <c r="FP148" i="2"/>
  <c r="FO188" i="2"/>
  <c r="FS181" i="2"/>
  <c r="FT141" i="2"/>
  <c r="FE142" i="2"/>
  <c r="FD182" i="2"/>
  <c r="FI156" i="2"/>
  <c r="FH196" i="2"/>
  <c r="FD138" i="2"/>
  <c r="FC178" i="2"/>
  <c r="FE155" i="2"/>
  <c r="FD195" i="2"/>
  <c r="EZ153" i="2"/>
  <c r="EY193" i="2"/>
  <c r="FJ152" i="2"/>
  <c r="FI192" i="2"/>
  <c r="HG192" i="2" s="1"/>
  <c r="FX146" i="2"/>
  <c r="FW186" i="2"/>
  <c r="FR151" i="2"/>
  <c r="FQ191" i="2"/>
  <c r="FB144" i="2"/>
  <c r="FA184" i="2"/>
  <c r="FU147" i="2"/>
  <c r="FT187" i="2"/>
  <c r="EX205" i="2" l="1"/>
  <c r="EY197" i="2"/>
  <c r="EY165" i="2"/>
  <c r="AR67" i="11"/>
  <c r="HF67" i="11" s="1"/>
  <c r="FH183" i="2"/>
  <c r="FI143" i="2"/>
  <c r="FW150" i="2"/>
  <c r="FV190" i="2"/>
  <c r="FP194" i="2"/>
  <c r="FQ154" i="2"/>
  <c r="EV245" i="2"/>
  <c r="EW61" i="9"/>
  <c r="EX53" i="9" s="1"/>
  <c r="EX61" i="9" s="1"/>
  <c r="EY53" i="9" s="1"/>
  <c r="EW57" i="9"/>
  <c r="EW65" i="9" s="1"/>
  <c r="EW85" i="9"/>
  <c r="FQ139" i="2"/>
  <c r="FP179" i="2"/>
  <c r="HF209" i="2"/>
  <c r="EV219" i="2"/>
  <c r="EV212" i="2" s="1"/>
  <c r="AP70" i="11" s="1"/>
  <c r="EV243" i="2"/>
  <c r="EW213" i="2"/>
  <c r="AQ71" i="11" s="1"/>
  <c r="EW211" i="2"/>
  <c r="FX180" i="2"/>
  <c r="FY140" i="2"/>
  <c r="HK198" i="2"/>
  <c r="EZ200" i="2"/>
  <c r="FA160" i="2"/>
  <c r="FS149" i="2"/>
  <c r="FR189" i="2"/>
  <c r="FF145" i="2"/>
  <c r="FE185" i="2"/>
  <c r="FD199" i="2"/>
  <c r="FE159" i="2"/>
  <c r="FP188" i="2"/>
  <c r="FQ148" i="2"/>
  <c r="FT181" i="2"/>
  <c r="FU141" i="2"/>
  <c r="FF142" i="2"/>
  <c r="FE182" i="2"/>
  <c r="HK177" i="2"/>
  <c r="FJ156" i="2"/>
  <c r="FI196" i="2"/>
  <c r="HG196" i="2" s="1"/>
  <c r="FE138" i="2"/>
  <c r="FD178" i="2"/>
  <c r="FF155" i="2"/>
  <c r="FE195" i="2"/>
  <c r="EZ165" i="2"/>
  <c r="FA153" i="2"/>
  <c r="EZ193" i="2"/>
  <c r="FK152" i="2"/>
  <c r="FK192" i="2" s="1"/>
  <c r="FJ192" i="2"/>
  <c r="FY146" i="2"/>
  <c r="FX186" i="2"/>
  <c r="FS151" i="2"/>
  <c r="FR191" i="2"/>
  <c r="FC144" i="2"/>
  <c r="FB184" i="2"/>
  <c r="FV147" i="2"/>
  <c r="FW147" i="2" s="1"/>
  <c r="FU187" i="2"/>
  <c r="HH187" i="2" s="1"/>
  <c r="EX209" i="2" l="1"/>
  <c r="EX213" i="2"/>
  <c r="EX245" i="2" s="1"/>
  <c r="EX211" i="2"/>
  <c r="HG197" i="2"/>
  <c r="HK197" i="2" s="1"/>
  <c r="EY205" i="2"/>
  <c r="EY213" i="2" s="1"/>
  <c r="FS189" i="2"/>
  <c r="FT149" i="2"/>
  <c r="FX147" i="2"/>
  <c r="FW187" i="2"/>
  <c r="AR69" i="11"/>
  <c r="AQ69" i="11"/>
  <c r="FW190" i="2"/>
  <c r="FX150" i="2"/>
  <c r="FX190" i="2" s="1"/>
  <c r="FI183" i="2"/>
  <c r="HG183" i="2" s="1"/>
  <c r="FJ143" i="2"/>
  <c r="FQ194" i="2"/>
  <c r="FR154" i="2"/>
  <c r="FR194" i="2" s="1"/>
  <c r="EX57" i="9"/>
  <c r="EX65" i="9" s="1"/>
  <c r="EX85" i="9"/>
  <c r="EW245" i="2"/>
  <c r="HF245" i="2" s="1"/>
  <c r="AR71" i="11"/>
  <c r="HF71" i="11" s="1"/>
  <c r="FR139" i="2"/>
  <c r="FQ179" i="2"/>
  <c r="EY61" i="9"/>
  <c r="EZ53" i="9" s="1"/>
  <c r="EY57" i="9"/>
  <c r="EY65" i="9" s="1"/>
  <c r="EY85" i="9"/>
  <c r="EU244" i="2"/>
  <c r="EU220" i="2"/>
  <c r="EW243" i="2"/>
  <c r="HF243" i="2" s="1"/>
  <c r="EW219" i="2"/>
  <c r="EW212" i="2" s="1"/>
  <c r="AQ70" i="11" s="1"/>
  <c r="HF213" i="2"/>
  <c r="HF211" i="2"/>
  <c r="HH192" i="2"/>
  <c r="HK192" i="2" s="1"/>
  <c r="FY180" i="2"/>
  <c r="FZ140" i="2"/>
  <c r="FB160" i="2"/>
  <c r="FA200" i="2"/>
  <c r="FF185" i="2"/>
  <c r="FG145" i="2"/>
  <c r="FE199" i="2"/>
  <c r="FF159" i="2"/>
  <c r="FQ188" i="2"/>
  <c r="FR148" i="2"/>
  <c r="FU181" i="2"/>
  <c r="FV141" i="2"/>
  <c r="FW141" i="2" s="1"/>
  <c r="FG142" i="2"/>
  <c r="FF182" i="2"/>
  <c r="FK156" i="2"/>
  <c r="FL156" i="2" s="1"/>
  <c r="FJ196" i="2"/>
  <c r="FF138" i="2"/>
  <c r="FE178" i="2"/>
  <c r="FG155" i="2"/>
  <c r="FG195" i="2" s="1"/>
  <c r="FF195" i="2"/>
  <c r="FA165" i="2"/>
  <c r="FB153" i="2"/>
  <c r="FA193" i="2"/>
  <c r="EZ205" i="2"/>
  <c r="EZ209" i="2" s="1"/>
  <c r="FZ146" i="2"/>
  <c r="FY186" i="2"/>
  <c r="FT151" i="2"/>
  <c r="FS191" i="2"/>
  <c r="FD144" i="2"/>
  <c r="FC184" i="2"/>
  <c r="FV187" i="2"/>
  <c r="AS71" i="11" l="1"/>
  <c r="EX219" i="2"/>
  <c r="EX212" i="2" s="1"/>
  <c r="EX243" i="2"/>
  <c r="EY209" i="2"/>
  <c r="EY211" i="2"/>
  <c r="FU149" i="2"/>
  <c r="FT189" i="2"/>
  <c r="FY147" i="2"/>
  <c r="FX187" i="2"/>
  <c r="FX141" i="2"/>
  <c r="FW181" i="2"/>
  <c r="HF69" i="11"/>
  <c r="AR70" i="11"/>
  <c r="HI190" i="2"/>
  <c r="HK190" i="2" s="1"/>
  <c r="FK143" i="2"/>
  <c r="FJ183" i="2"/>
  <c r="EY245" i="2"/>
  <c r="FR179" i="2"/>
  <c r="FS139" i="2"/>
  <c r="EZ61" i="9"/>
  <c r="FA53" i="9" s="1"/>
  <c r="EZ57" i="9"/>
  <c r="EZ65" i="9" s="1"/>
  <c r="EZ85" i="9"/>
  <c r="HH181" i="2"/>
  <c r="EV244" i="2"/>
  <c r="EV220" i="2"/>
  <c r="HF219" i="2"/>
  <c r="EZ213" i="2"/>
  <c r="AT71" i="11" s="1"/>
  <c r="EZ211" i="2"/>
  <c r="HG195" i="2"/>
  <c r="HK195" i="2" s="1"/>
  <c r="FM156" i="2"/>
  <c r="FL196" i="2"/>
  <c r="GA140" i="2"/>
  <c r="FZ180" i="2"/>
  <c r="FC160" i="2"/>
  <c r="FB200" i="2"/>
  <c r="FG185" i="2"/>
  <c r="FH145" i="2"/>
  <c r="FF199" i="2"/>
  <c r="HH194" i="2"/>
  <c r="HK194" i="2" s="1"/>
  <c r="FR188" i="2"/>
  <c r="FA205" i="2"/>
  <c r="FA209" i="2" s="1"/>
  <c r="AU67" i="11" s="1"/>
  <c r="FV181" i="2"/>
  <c r="FH142" i="2"/>
  <c r="FG182" i="2"/>
  <c r="FG138" i="2"/>
  <c r="FF178" i="2"/>
  <c r="FB165" i="2"/>
  <c r="FC153" i="2"/>
  <c r="FB193" i="2"/>
  <c r="GA146" i="2"/>
  <c r="FZ186" i="2"/>
  <c r="FU151" i="2"/>
  <c r="FT191" i="2"/>
  <c r="FE144" i="2"/>
  <c r="FD184" i="2"/>
  <c r="FK196" i="2"/>
  <c r="AS67" i="11" l="1"/>
  <c r="AT67" i="11"/>
  <c r="AT69" i="11"/>
  <c r="AS69" i="11"/>
  <c r="EY243" i="2"/>
  <c r="EY219" i="2"/>
  <c r="EY212" i="2" s="1"/>
  <c r="AS70" i="11" s="1"/>
  <c r="FV149" i="2"/>
  <c r="FU189" i="2"/>
  <c r="HH189" i="2" s="1"/>
  <c r="FZ147" i="2"/>
  <c r="FY187" i="2"/>
  <c r="FY141" i="2"/>
  <c r="FX181" i="2"/>
  <c r="FK183" i="2"/>
  <c r="FL143" i="2"/>
  <c r="EZ245" i="2"/>
  <c r="FT139" i="2"/>
  <c r="FS179" i="2"/>
  <c r="HJ53" i="9"/>
  <c r="HJ61" i="9" s="1"/>
  <c r="FA61" i="9"/>
  <c r="FB53" i="9" s="1"/>
  <c r="FA57" i="9"/>
  <c r="FA85" i="9"/>
  <c r="HF70" i="11"/>
  <c r="HF212" i="2"/>
  <c r="HF220" i="2" s="1"/>
  <c r="EX244" i="2"/>
  <c r="EW244" i="2"/>
  <c r="HF244" i="2" s="1"/>
  <c r="EW220" i="2"/>
  <c r="EX220" i="2" s="1"/>
  <c r="EZ219" i="2"/>
  <c r="EZ212" i="2" s="1"/>
  <c r="EZ243" i="2"/>
  <c r="FA213" i="2"/>
  <c r="AU71" i="11" s="1"/>
  <c r="FA211" i="2"/>
  <c r="AU69" i="11" s="1"/>
  <c r="FN156" i="2"/>
  <c r="FM196" i="2"/>
  <c r="GA180" i="2"/>
  <c r="GB140" i="2"/>
  <c r="FD160" i="2"/>
  <c r="FC200" i="2"/>
  <c r="FH185" i="2"/>
  <c r="FI145" i="2"/>
  <c r="HG199" i="2"/>
  <c r="HK199" i="2" s="1"/>
  <c r="HH188" i="2"/>
  <c r="FU191" i="2"/>
  <c r="HH191" i="2" s="1"/>
  <c r="HK191" i="2" s="1"/>
  <c r="FI142" i="2"/>
  <c r="FH182" i="2"/>
  <c r="FH138" i="2"/>
  <c r="FG178" i="2"/>
  <c r="FC165" i="2"/>
  <c r="FD153" i="2"/>
  <c r="FC193" i="2"/>
  <c r="FB205" i="2"/>
  <c r="FB209" i="2" s="1"/>
  <c r="AV67" i="11" s="1"/>
  <c r="GB146" i="2"/>
  <c r="GA186" i="2"/>
  <c r="FF144" i="2"/>
  <c r="FG144" i="2" s="1"/>
  <c r="FE184" i="2"/>
  <c r="AT70" i="11" l="1"/>
  <c r="FW149" i="2"/>
  <c r="FV189" i="2"/>
  <c r="GA147" i="2"/>
  <c r="FZ187" i="2"/>
  <c r="FH144" i="2"/>
  <c r="FG184" i="2"/>
  <c r="FZ141" i="2"/>
  <c r="FY181" i="2"/>
  <c r="HJ57" i="9"/>
  <c r="FA65" i="9"/>
  <c r="FL183" i="2"/>
  <c r="FM143" i="2"/>
  <c r="FA245" i="2"/>
  <c r="HJ85" i="9"/>
  <c r="FU139" i="2"/>
  <c r="FT179" i="2"/>
  <c r="FB61" i="9"/>
  <c r="FC53" i="9" s="1"/>
  <c r="FB57" i="9"/>
  <c r="FB65" i="9" s="1"/>
  <c r="FB85" i="9"/>
  <c r="EY244" i="2"/>
  <c r="EY220" i="2"/>
  <c r="EZ220" i="2" s="1"/>
  <c r="FA219" i="2"/>
  <c r="FA212" i="2" s="1"/>
  <c r="AU70" i="11" s="1"/>
  <c r="EZ244" i="2"/>
  <c r="FA243" i="2"/>
  <c r="FB213" i="2"/>
  <c r="AV71" i="11" s="1"/>
  <c r="FB211" i="2"/>
  <c r="AV69" i="11" s="1"/>
  <c r="FO156" i="2"/>
  <c r="FN196" i="2"/>
  <c r="GB180" i="2"/>
  <c r="GC140" i="2"/>
  <c r="HK188" i="2"/>
  <c r="FE160" i="2"/>
  <c r="FD200" i="2"/>
  <c r="FI185" i="2"/>
  <c r="HG185" i="2" s="1"/>
  <c r="FJ145" i="2"/>
  <c r="FC205" i="2"/>
  <c r="FC209" i="2" s="1"/>
  <c r="AW67" i="11" s="1"/>
  <c r="FJ142" i="2"/>
  <c r="FI182" i="2"/>
  <c r="FI138" i="2"/>
  <c r="FH178" i="2"/>
  <c r="FD165" i="2"/>
  <c r="FE153" i="2"/>
  <c r="FD193" i="2"/>
  <c r="GC146" i="2"/>
  <c r="GB186" i="2"/>
  <c r="FF184" i="2"/>
  <c r="FW189" i="2" l="1"/>
  <c r="FX149" i="2"/>
  <c r="GB147" i="2"/>
  <c r="GA187" i="2"/>
  <c r="FI144" i="2"/>
  <c r="FH184" i="2"/>
  <c r="GA141" i="2"/>
  <c r="FZ181" i="2"/>
  <c r="HJ65" i="9"/>
  <c r="FN143" i="2"/>
  <c r="FM183" i="2"/>
  <c r="FB245" i="2"/>
  <c r="FV139" i="2"/>
  <c r="FU179" i="2"/>
  <c r="HH179" i="2" s="1"/>
  <c r="FC61" i="9"/>
  <c r="FD53" i="9" s="1"/>
  <c r="FC57" i="9"/>
  <c r="FC65" i="9" s="1"/>
  <c r="FC85" i="9"/>
  <c r="HG182" i="2"/>
  <c r="FB219" i="2"/>
  <c r="FB212" i="2" s="1"/>
  <c r="AV70" i="11" s="1"/>
  <c r="FB243" i="2"/>
  <c r="FC213" i="2"/>
  <c r="AW71" i="11" s="1"/>
  <c r="FC211" i="2"/>
  <c r="AW69" i="11" s="1"/>
  <c r="FP156" i="2"/>
  <c r="FO196" i="2"/>
  <c r="GD140" i="2"/>
  <c r="GC180" i="2"/>
  <c r="FE200" i="2"/>
  <c r="FF160" i="2"/>
  <c r="FJ185" i="2"/>
  <c r="FK145" i="2"/>
  <c r="FK142" i="2"/>
  <c r="FJ182" i="2"/>
  <c r="FJ138" i="2"/>
  <c r="FI178" i="2"/>
  <c r="FE165" i="2"/>
  <c r="FF153" i="2"/>
  <c r="FE193" i="2"/>
  <c r="FD205" i="2"/>
  <c r="FD209" i="2" s="1"/>
  <c r="AX67" i="11" s="1"/>
  <c r="GD146" i="2"/>
  <c r="GC186" i="2"/>
  <c r="FY149" i="2" l="1"/>
  <c r="FX189" i="2"/>
  <c r="GC147" i="2"/>
  <c r="GB187" i="2"/>
  <c r="FJ144" i="2"/>
  <c r="FI184" i="2"/>
  <c r="HG184" i="2" s="1"/>
  <c r="GB141" i="2"/>
  <c r="GA181" i="2"/>
  <c r="FN183" i="2"/>
  <c r="FO143" i="2"/>
  <c r="FC245" i="2"/>
  <c r="FW139" i="2"/>
  <c r="FV179" i="2"/>
  <c r="FD61" i="9"/>
  <c r="FE53" i="9" s="1"/>
  <c r="FD57" i="9"/>
  <c r="FD65" i="9" s="1"/>
  <c r="FD85" i="9"/>
  <c r="FA220" i="2"/>
  <c r="FA244" i="2"/>
  <c r="FC219" i="2"/>
  <c r="FC212" i="2" s="1"/>
  <c r="AW70" i="11" s="1"/>
  <c r="FC243" i="2"/>
  <c r="FD213" i="2"/>
  <c r="AX71" i="11" s="1"/>
  <c r="FD211" i="2"/>
  <c r="AX69" i="11" s="1"/>
  <c r="FQ156" i="2"/>
  <c r="FP196" i="2"/>
  <c r="GD180" i="2"/>
  <c r="GE140" i="2"/>
  <c r="FG160" i="2"/>
  <c r="FF200" i="2"/>
  <c r="FK185" i="2"/>
  <c r="FL145" i="2"/>
  <c r="HG178" i="2"/>
  <c r="FE205" i="2"/>
  <c r="FE209" i="2" s="1"/>
  <c r="AY67" i="11" s="1"/>
  <c r="FL142" i="2"/>
  <c r="FK182" i="2"/>
  <c r="FK138" i="2"/>
  <c r="FJ178" i="2"/>
  <c r="FF165" i="2"/>
  <c r="FF193" i="2"/>
  <c r="HG193" i="2" s="1"/>
  <c r="GE146" i="2"/>
  <c r="GD186" i="2"/>
  <c r="FZ149" i="2" l="1"/>
  <c r="FY189" i="2"/>
  <c r="GD147" i="2"/>
  <c r="GC187" i="2"/>
  <c r="FJ184" i="2"/>
  <c r="FK144" i="2"/>
  <c r="GC141" i="2"/>
  <c r="GB181" i="2"/>
  <c r="FO183" i="2"/>
  <c r="FP143" i="2"/>
  <c r="FD245" i="2"/>
  <c r="FX139" i="2"/>
  <c r="FW179" i="2"/>
  <c r="FE61" i="9"/>
  <c r="FF53" i="9" s="1"/>
  <c r="FE57" i="9"/>
  <c r="FE65" i="9" s="1"/>
  <c r="FE85" i="9"/>
  <c r="FB220" i="2"/>
  <c r="FC220" i="2" s="1"/>
  <c r="FB244" i="2"/>
  <c r="FC244" i="2"/>
  <c r="FD219" i="2"/>
  <c r="FD212" i="2" s="1"/>
  <c r="AX70" i="11" s="1"/>
  <c r="FD243" i="2"/>
  <c r="FE213" i="2"/>
  <c r="AY71" i="11" s="1"/>
  <c r="FE211" i="2"/>
  <c r="AY69" i="11" s="1"/>
  <c r="FR156" i="2"/>
  <c r="FQ196" i="2"/>
  <c r="GE180" i="2"/>
  <c r="GF140" i="2"/>
  <c r="FG165" i="2"/>
  <c r="FG200" i="2"/>
  <c r="FH160" i="2"/>
  <c r="FL185" i="2"/>
  <c r="FM145" i="2"/>
  <c r="FM142" i="2"/>
  <c r="FL182" i="2"/>
  <c r="FL138" i="2"/>
  <c r="FK178" i="2"/>
  <c r="FF205" i="2"/>
  <c r="FF209" i="2" s="1"/>
  <c r="AZ67" i="11" s="1"/>
  <c r="GF146" i="2"/>
  <c r="GE186" i="2"/>
  <c r="GA149" i="2" l="1"/>
  <c r="FZ189" i="2"/>
  <c r="GE147" i="2"/>
  <c r="GD187" i="2"/>
  <c r="FL144" i="2"/>
  <c r="FK184" i="2"/>
  <c r="GD141" i="2"/>
  <c r="GC181" i="2"/>
  <c r="FP183" i="2"/>
  <c r="FQ143" i="2"/>
  <c r="FE245" i="2"/>
  <c r="FX179" i="2"/>
  <c r="FY139" i="2"/>
  <c r="FF61" i="9"/>
  <c r="FG53" i="9" s="1"/>
  <c r="FF57" i="9"/>
  <c r="FF65" i="9" s="1"/>
  <c r="FF85" i="9"/>
  <c r="FG205" i="2"/>
  <c r="FD244" i="2"/>
  <c r="FE219" i="2"/>
  <c r="FE212" i="2" s="1"/>
  <c r="AY70" i="11" s="1"/>
  <c r="FE243" i="2"/>
  <c r="FF213" i="2"/>
  <c r="AZ71" i="11" s="1"/>
  <c r="FF211" i="2"/>
  <c r="AZ69" i="11" s="1"/>
  <c r="FS156" i="2"/>
  <c r="FR196" i="2"/>
  <c r="GF180" i="2"/>
  <c r="GG140" i="2"/>
  <c r="FH165" i="2"/>
  <c r="FH200" i="2"/>
  <c r="FI160" i="2"/>
  <c r="FN145" i="2"/>
  <c r="FM185" i="2"/>
  <c r="FN142" i="2"/>
  <c r="FM182" i="2"/>
  <c r="FM138" i="2"/>
  <c r="FL178" i="2"/>
  <c r="HK193" i="2"/>
  <c r="GF186" i="2"/>
  <c r="HI186" i="2" s="1"/>
  <c r="GB149" i="2" l="1"/>
  <c r="GA189" i="2"/>
  <c r="GF147" i="2"/>
  <c r="GE187" i="2"/>
  <c r="FM144" i="2"/>
  <c r="FL184" i="2"/>
  <c r="GE141" i="2"/>
  <c r="GD181" i="2"/>
  <c r="FR143" i="2"/>
  <c r="FQ183" i="2"/>
  <c r="FF245" i="2"/>
  <c r="FZ139" i="2"/>
  <c r="FY179" i="2"/>
  <c r="FG57" i="9"/>
  <c r="FG65" i="9" s="1"/>
  <c r="FG61" i="9"/>
  <c r="FH53" i="9" s="1"/>
  <c r="FG85" i="9"/>
  <c r="FG213" i="2"/>
  <c r="BA71" i="11" s="1"/>
  <c r="FG211" i="2"/>
  <c r="BA69" i="11" s="1"/>
  <c r="FG209" i="2"/>
  <c r="BA67" i="11" s="1"/>
  <c r="FH205" i="2"/>
  <c r="FD220" i="2"/>
  <c r="FF219" i="2"/>
  <c r="FF212" i="2" s="1"/>
  <c r="AZ70" i="11" s="1"/>
  <c r="FF243" i="2"/>
  <c r="FT156" i="2"/>
  <c r="FS196" i="2"/>
  <c r="GG180" i="2"/>
  <c r="GH140" i="2"/>
  <c r="FI165" i="2"/>
  <c r="FJ160" i="2"/>
  <c r="FI200" i="2"/>
  <c r="FN185" i="2"/>
  <c r="FO145" i="2"/>
  <c r="FO142" i="2"/>
  <c r="FN182" i="2"/>
  <c r="FN138" i="2"/>
  <c r="FM178" i="2"/>
  <c r="HK186" i="2"/>
  <c r="GC149" i="2" l="1"/>
  <c r="GB189" i="2"/>
  <c r="GG147" i="2"/>
  <c r="GG187" i="2" s="1"/>
  <c r="GF187" i="2"/>
  <c r="FN144" i="2"/>
  <c r="FM184" i="2"/>
  <c r="GF141" i="2"/>
  <c r="GE181" i="2"/>
  <c r="FR183" i="2"/>
  <c r="FS143" i="2"/>
  <c r="GA139" i="2"/>
  <c r="FZ179" i="2"/>
  <c r="FH61" i="9"/>
  <c r="FI53" i="9" s="1"/>
  <c r="FH57" i="9"/>
  <c r="FH65" i="9" s="1"/>
  <c r="FH85" i="9"/>
  <c r="FH213" i="2"/>
  <c r="BB71" i="11" s="1"/>
  <c r="FH211" i="2"/>
  <c r="BB69" i="11" s="1"/>
  <c r="FG245" i="2"/>
  <c r="FG219" i="2"/>
  <c r="FG212" i="2" s="1"/>
  <c r="BA70" i="11" s="1"/>
  <c r="FG243" i="2"/>
  <c r="FH209" i="2"/>
  <c r="FE220" i="2"/>
  <c r="FE244" i="2"/>
  <c r="FU156" i="2"/>
  <c r="FT196" i="2"/>
  <c r="HI180" i="2"/>
  <c r="GH180" i="2"/>
  <c r="GI140" i="2"/>
  <c r="FJ165" i="2"/>
  <c r="FK160" i="2"/>
  <c r="FJ200" i="2"/>
  <c r="FI205" i="2"/>
  <c r="FI209" i="2" s="1"/>
  <c r="HG200" i="2"/>
  <c r="FO185" i="2"/>
  <c r="FP145" i="2"/>
  <c r="FP142" i="2"/>
  <c r="FO182" i="2"/>
  <c r="FO138" i="2"/>
  <c r="FN178" i="2"/>
  <c r="HI187" i="2" l="1"/>
  <c r="HK187" i="2" s="1"/>
  <c r="GD149" i="2"/>
  <c r="GC189" i="2"/>
  <c r="FO144" i="2"/>
  <c r="FN184" i="2"/>
  <c r="GG141" i="2"/>
  <c r="GF181" i="2"/>
  <c r="BC67" i="11"/>
  <c r="BB67" i="11"/>
  <c r="FT143" i="2"/>
  <c r="FS183" i="2"/>
  <c r="GB139" i="2"/>
  <c r="GA179" i="2"/>
  <c r="FI61" i="9"/>
  <c r="FJ53" i="9" s="1"/>
  <c r="FI57" i="9"/>
  <c r="FI65" i="9" s="1"/>
  <c r="FI85" i="9"/>
  <c r="FH245" i="2"/>
  <c r="FH219" i="2"/>
  <c r="FH212" i="2" s="1"/>
  <c r="BB70" i="11" s="1"/>
  <c r="FH243" i="2"/>
  <c r="FG244" i="2"/>
  <c r="FJ205" i="2"/>
  <c r="HG209" i="2"/>
  <c r="FF220" i="2"/>
  <c r="FG220" i="2" s="1"/>
  <c r="FF244" i="2"/>
  <c r="FI213" i="2"/>
  <c r="BC71" i="11" s="1"/>
  <c r="FI211" i="2"/>
  <c r="BC69" i="11" s="1"/>
  <c r="FV156" i="2"/>
  <c r="FU196" i="2"/>
  <c r="HH196" i="2" s="1"/>
  <c r="GI180" i="2"/>
  <c r="GJ140" i="2"/>
  <c r="FK165" i="2"/>
  <c r="FL160" i="2"/>
  <c r="FK200" i="2"/>
  <c r="HG205" i="2"/>
  <c r="FQ145" i="2"/>
  <c r="FP185" i="2"/>
  <c r="FQ142" i="2"/>
  <c r="FP182" i="2"/>
  <c r="FP138" i="2"/>
  <c r="FO178" i="2"/>
  <c r="GE149" i="2" l="1"/>
  <c r="GE189" i="2" s="1"/>
  <c r="GD189" i="2"/>
  <c r="FP144" i="2"/>
  <c r="FO184" i="2"/>
  <c r="GH141" i="2"/>
  <c r="GG181" i="2"/>
  <c r="HI181" i="2" s="1"/>
  <c r="FT183" i="2"/>
  <c r="FU143" i="2"/>
  <c r="FI245" i="2"/>
  <c r="HG245" i="2" s="1"/>
  <c r="GC139" i="2"/>
  <c r="GC179" i="2" s="1"/>
  <c r="GB179" i="2"/>
  <c r="FJ61" i="9"/>
  <c r="FK53" i="9" s="1"/>
  <c r="FJ57" i="9"/>
  <c r="FJ65" i="9" s="1"/>
  <c r="FJ85" i="9"/>
  <c r="FJ213" i="2"/>
  <c r="BD71" i="11" s="1"/>
  <c r="HG71" i="11" s="1"/>
  <c r="FJ211" i="2"/>
  <c r="BD69" i="11" s="1"/>
  <c r="HG69" i="11" s="1"/>
  <c r="FJ209" i="2"/>
  <c r="BD67" i="11" s="1"/>
  <c r="HG67" i="11" s="1"/>
  <c r="FK205" i="2"/>
  <c r="FH244" i="2"/>
  <c r="FH220" i="2"/>
  <c r="FI243" i="2"/>
  <c r="HG243" i="2" s="1"/>
  <c r="FI219" i="2"/>
  <c r="FI212" i="2" s="1"/>
  <c r="BC70" i="11" s="1"/>
  <c r="HG213" i="2"/>
  <c r="HG211" i="2"/>
  <c r="FV196" i="2"/>
  <c r="FW156" i="2"/>
  <c r="GJ180" i="2"/>
  <c r="GK140" i="2"/>
  <c r="FL165" i="2"/>
  <c r="FM160" i="2"/>
  <c r="FL200" i="2"/>
  <c r="FQ185" i="2"/>
  <c r="FR145" i="2"/>
  <c r="FR142" i="2"/>
  <c r="FQ182" i="2"/>
  <c r="FQ138" i="2"/>
  <c r="FR138" i="2" s="1"/>
  <c r="FP178" i="2"/>
  <c r="HI189" i="2" l="1"/>
  <c r="HK189" i="2" s="1"/>
  <c r="FQ144" i="2"/>
  <c r="FP184" i="2"/>
  <c r="FS138" i="2"/>
  <c r="FR178" i="2"/>
  <c r="GH181" i="2"/>
  <c r="GI141" i="2"/>
  <c r="FV143" i="2"/>
  <c r="FV183" i="2" s="1"/>
  <c r="HI183" i="2" s="1"/>
  <c r="FU183" i="2"/>
  <c r="HH183" i="2" s="1"/>
  <c r="FK61" i="9"/>
  <c r="FL53" i="9" s="1"/>
  <c r="FK57" i="9"/>
  <c r="FK65" i="9" s="1"/>
  <c r="FK85" i="9"/>
  <c r="FJ245" i="2"/>
  <c r="FJ219" i="2"/>
  <c r="FJ212" i="2" s="1"/>
  <c r="BD70" i="11" s="1"/>
  <c r="FJ243" i="2"/>
  <c r="FK213" i="2"/>
  <c r="BE71" i="11" s="1"/>
  <c r="FK211" i="2"/>
  <c r="BE69" i="11" s="1"/>
  <c r="FK209" i="2"/>
  <c r="BE67" i="11" s="1"/>
  <c r="FL205" i="2"/>
  <c r="HG219" i="2"/>
  <c r="FX156" i="2"/>
  <c r="FW196" i="2"/>
  <c r="GK180" i="2"/>
  <c r="FM165" i="2"/>
  <c r="FN160" i="2"/>
  <c r="FM200" i="2"/>
  <c r="FS145" i="2"/>
  <c r="FT145" i="2" s="1"/>
  <c r="FR185" i="2"/>
  <c r="HI179" i="2"/>
  <c r="HK179" i="2" s="1"/>
  <c r="FR182" i="2"/>
  <c r="FQ178" i="2"/>
  <c r="FR144" i="2" l="1"/>
  <c r="FQ184" i="2"/>
  <c r="FT138" i="2"/>
  <c r="FS178" i="2"/>
  <c r="FU145" i="2"/>
  <c r="FT185" i="2"/>
  <c r="GJ141" i="2"/>
  <c r="GI181" i="2"/>
  <c r="FL61" i="9"/>
  <c r="FM53" i="9" s="1"/>
  <c r="FL57" i="9"/>
  <c r="FL65" i="9" s="1"/>
  <c r="FL85" i="9"/>
  <c r="FK245" i="2"/>
  <c r="FK243" i="2"/>
  <c r="FK219" i="2"/>
  <c r="FK212" i="2" s="1"/>
  <c r="BE70" i="11" s="1"/>
  <c r="FL213" i="2"/>
  <c r="BF71" i="11" s="1"/>
  <c r="FL211" i="2"/>
  <c r="BF69" i="11" s="1"/>
  <c r="FL209" i="2"/>
  <c r="BF67" i="11" s="1"/>
  <c r="FM205" i="2"/>
  <c r="HH182" i="2"/>
  <c r="HK182" i="2" s="1"/>
  <c r="HG70" i="11"/>
  <c r="HG212" i="2"/>
  <c r="HG220" i="2" s="1"/>
  <c r="FI220" i="2"/>
  <c r="FJ220" i="2" s="1"/>
  <c r="FI244" i="2"/>
  <c r="HG244" i="2" s="1"/>
  <c r="FJ244" i="2"/>
  <c r="FY156" i="2"/>
  <c r="FX196" i="2"/>
  <c r="HJ180" i="2"/>
  <c r="FN165" i="2"/>
  <c r="FO160" i="2"/>
  <c r="FN200" i="2"/>
  <c r="HK183" i="2"/>
  <c r="FS185" i="2"/>
  <c r="FS144" i="2" l="1"/>
  <c r="FR184" i="2"/>
  <c r="FU138" i="2"/>
  <c r="FT178" i="2"/>
  <c r="FV145" i="2"/>
  <c r="FU185" i="2"/>
  <c r="HH185" i="2" s="1"/>
  <c r="GK141" i="2"/>
  <c r="GK181" i="2" s="1"/>
  <c r="GJ181" i="2"/>
  <c r="HK53" i="9"/>
  <c r="HK61" i="9" s="1"/>
  <c r="FM61" i="9"/>
  <c r="FN53" i="9" s="1"/>
  <c r="FM57" i="9"/>
  <c r="FM85" i="9"/>
  <c r="FL245" i="2"/>
  <c r="FL219" i="2"/>
  <c r="FL212" i="2" s="1"/>
  <c r="BF70" i="11" s="1"/>
  <c r="FL243" i="2"/>
  <c r="FM211" i="2"/>
  <c r="BG69" i="11" s="1"/>
  <c r="FM213" i="2"/>
  <c r="BG71" i="11" s="1"/>
  <c r="FM209" i="2"/>
  <c r="BG67" i="11" s="1"/>
  <c r="FN205" i="2"/>
  <c r="FK244" i="2"/>
  <c r="FK220" i="2"/>
  <c r="FZ156" i="2"/>
  <c r="FY196" i="2"/>
  <c r="HK180" i="2"/>
  <c r="FO165" i="2"/>
  <c r="FP160" i="2"/>
  <c r="FO200" i="2"/>
  <c r="FT144" i="2" l="1"/>
  <c r="FS184" i="2"/>
  <c r="FV138" i="2"/>
  <c r="FU178" i="2"/>
  <c r="HH178" i="2" s="1"/>
  <c r="FV185" i="2"/>
  <c r="FW145" i="2"/>
  <c r="FW185" i="2" s="1"/>
  <c r="HJ181" i="2"/>
  <c r="HK181" i="2" s="1"/>
  <c r="HK57" i="9"/>
  <c r="FM65" i="9"/>
  <c r="HK85" i="9"/>
  <c r="FN61" i="9"/>
  <c r="FO53" i="9" s="1"/>
  <c r="FN57" i="9"/>
  <c r="FN65" i="9" s="1"/>
  <c r="FN85" i="9"/>
  <c r="FM219" i="2"/>
  <c r="FM212" i="2" s="1"/>
  <c r="BG70" i="11" s="1"/>
  <c r="FM243" i="2"/>
  <c r="FM245" i="2"/>
  <c r="FL220" i="2"/>
  <c r="FL244" i="2"/>
  <c r="FN213" i="2"/>
  <c r="BH71" i="11" s="1"/>
  <c r="FN211" i="2"/>
  <c r="BH69" i="11" s="1"/>
  <c r="FN209" i="2"/>
  <c r="BH67" i="11" s="1"/>
  <c r="FO205" i="2"/>
  <c r="GA156" i="2"/>
  <c r="FZ196" i="2"/>
  <c r="FP165" i="2"/>
  <c r="FQ160" i="2"/>
  <c r="FP200" i="2"/>
  <c r="FU144" i="2" l="1"/>
  <c r="FT184" i="2"/>
  <c r="FV178" i="2"/>
  <c r="FW138" i="2"/>
  <c r="FW178" i="2" s="1"/>
  <c r="HI185" i="2"/>
  <c r="HK185" i="2" s="1"/>
  <c r="HK65" i="9"/>
  <c r="FO61" i="9"/>
  <c r="FP53" i="9" s="1"/>
  <c r="FO57" i="9"/>
  <c r="FO65" i="9" s="1"/>
  <c r="FO85" i="9"/>
  <c r="FN245" i="2"/>
  <c r="FN219" i="2"/>
  <c r="FN212" i="2" s="1"/>
  <c r="BH70" i="11" s="1"/>
  <c r="FN243" i="2"/>
  <c r="FO213" i="2"/>
  <c r="BI71" i="11" s="1"/>
  <c r="FO211" i="2"/>
  <c r="BI69" i="11" s="1"/>
  <c r="FO209" i="2"/>
  <c r="BI67" i="11" s="1"/>
  <c r="FP205" i="2"/>
  <c r="FM220" i="2"/>
  <c r="FM244" i="2"/>
  <c r="GB156" i="2"/>
  <c r="GA196" i="2"/>
  <c r="FQ165" i="2"/>
  <c r="FR160" i="2"/>
  <c r="FQ200" i="2"/>
  <c r="HI178" i="2" l="1"/>
  <c r="HK178" i="2" s="1"/>
  <c r="FV144" i="2"/>
  <c r="FU184" i="2"/>
  <c r="HH184" i="2" s="1"/>
  <c r="FP61" i="9"/>
  <c r="FQ53" i="9" s="1"/>
  <c r="FP57" i="9"/>
  <c r="FP65" i="9" s="1"/>
  <c r="FP85" i="9"/>
  <c r="FN244" i="2"/>
  <c r="FO245" i="2"/>
  <c r="FP213" i="2"/>
  <c r="BJ71" i="11" s="1"/>
  <c r="FP211" i="2"/>
  <c r="BJ69" i="11" s="1"/>
  <c r="FN220" i="2"/>
  <c r="FO219" i="2"/>
  <c r="FO212" i="2" s="1"/>
  <c r="BI70" i="11" s="1"/>
  <c r="FO243" i="2"/>
  <c r="FP209" i="2"/>
  <c r="BJ67" i="11" s="1"/>
  <c r="FQ205" i="2"/>
  <c r="GB165" i="2"/>
  <c r="GC156" i="2"/>
  <c r="GB196" i="2"/>
  <c r="FR165" i="2"/>
  <c r="FR200" i="2"/>
  <c r="FS160" i="2"/>
  <c r="FV184" i="2" l="1"/>
  <c r="FW144" i="2"/>
  <c r="FQ61" i="9"/>
  <c r="FR53" i="9" s="1"/>
  <c r="FQ57" i="9"/>
  <c r="FQ65" i="9" s="1"/>
  <c r="FQ85" i="9"/>
  <c r="FP219" i="2"/>
  <c r="FP212" i="2" s="1"/>
  <c r="BJ70" i="11" s="1"/>
  <c r="FP243" i="2"/>
  <c r="FP245" i="2"/>
  <c r="FQ213" i="2"/>
  <c r="BK71" i="11" s="1"/>
  <c r="FQ211" i="2"/>
  <c r="BK69" i="11" s="1"/>
  <c r="FQ209" i="2"/>
  <c r="BK67" i="11" s="1"/>
  <c r="GB205" i="2"/>
  <c r="FR205" i="2"/>
  <c r="FO220" i="2"/>
  <c r="FO244" i="2"/>
  <c r="GC165" i="2"/>
  <c r="GD156" i="2"/>
  <c r="GC196" i="2"/>
  <c r="FS165" i="2"/>
  <c r="FS200" i="2"/>
  <c r="FS205" i="2" s="1"/>
  <c r="FS209" i="2" s="1"/>
  <c r="FT160" i="2"/>
  <c r="FX144" i="2" l="1"/>
  <c r="FW184" i="2"/>
  <c r="FR61" i="9"/>
  <c r="FS53" i="9" s="1"/>
  <c r="FR57" i="9"/>
  <c r="FR65" i="9" s="1"/>
  <c r="FR85" i="9"/>
  <c r="FQ245" i="2"/>
  <c r="FQ219" i="2"/>
  <c r="FQ212" i="2" s="1"/>
  <c r="BK70" i="11" s="1"/>
  <c r="FQ243" i="2"/>
  <c r="GB213" i="2"/>
  <c r="GB211" i="2"/>
  <c r="GB209" i="2"/>
  <c r="FR213" i="2"/>
  <c r="FR211" i="2"/>
  <c r="FR209" i="2"/>
  <c r="FP220" i="2"/>
  <c r="FP244" i="2"/>
  <c r="FS213" i="2"/>
  <c r="FS211" i="2"/>
  <c r="GD165" i="2"/>
  <c r="GE156" i="2"/>
  <c r="GD196" i="2"/>
  <c r="GC205" i="2"/>
  <c r="GC209" i="2" s="1"/>
  <c r="FT165" i="2"/>
  <c r="FU160" i="2"/>
  <c r="FT200" i="2"/>
  <c r="FY144" i="2" l="1"/>
  <c r="FX184" i="2"/>
  <c r="BW67" i="11"/>
  <c r="BM71" i="11"/>
  <c r="BL71" i="11"/>
  <c r="BM69" i="11"/>
  <c r="BL69" i="11"/>
  <c r="BM67" i="11"/>
  <c r="BL67" i="11"/>
  <c r="FS245" i="2"/>
  <c r="GB219" i="2"/>
  <c r="GB212" i="2" s="1"/>
  <c r="FS61" i="9"/>
  <c r="FT53" i="9" s="1"/>
  <c r="FS57" i="9"/>
  <c r="FS65" i="9" s="1"/>
  <c r="FS85" i="9"/>
  <c r="FQ220" i="2"/>
  <c r="FQ244" i="2"/>
  <c r="GB245" i="2"/>
  <c r="GB243" i="2"/>
  <c r="FR245" i="2"/>
  <c r="FR219" i="2"/>
  <c r="FR212" i="2" s="1"/>
  <c r="BL70" i="11" s="1"/>
  <c r="FR243" i="2"/>
  <c r="GD205" i="2"/>
  <c r="FT205" i="2"/>
  <c r="FS219" i="2"/>
  <c r="FS212" i="2" s="1"/>
  <c r="FS243" i="2"/>
  <c r="GC213" i="2"/>
  <c r="BW71" i="11" s="1"/>
  <c r="GC211" i="2"/>
  <c r="BW69" i="11" s="1"/>
  <c r="GE165" i="2"/>
  <c r="GF156" i="2"/>
  <c r="GE196" i="2"/>
  <c r="FU165" i="2"/>
  <c r="FV160" i="2"/>
  <c r="FU200" i="2"/>
  <c r="FY165" i="2" l="1"/>
  <c r="FZ144" i="2"/>
  <c r="FY184" i="2"/>
  <c r="BM70" i="11"/>
  <c r="GC245" i="2"/>
  <c r="GB244" i="2"/>
  <c r="FT61" i="9"/>
  <c r="FU53" i="9" s="1"/>
  <c r="FT57" i="9"/>
  <c r="FT65" i="9" s="1"/>
  <c r="FT85" i="9"/>
  <c r="GD213" i="2"/>
  <c r="BX71" i="11" s="1"/>
  <c r="GD211" i="2"/>
  <c r="BX69" i="11" s="1"/>
  <c r="GD209" i="2"/>
  <c r="BX67" i="11" s="1"/>
  <c r="FT211" i="2"/>
  <c r="BN69" i="11" s="1"/>
  <c r="FT213" i="2"/>
  <c r="BN71" i="11" s="1"/>
  <c r="FT209" i="2"/>
  <c r="BN67" i="11" s="1"/>
  <c r="FR244" i="2"/>
  <c r="FR220" i="2"/>
  <c r="FS220" i="2" s="1"/>
  <c r="GC219" i="2"/>
  <c r="GC212" i="2" s="1"/>
  <c r="BW70" i="11" s="1"/>
  <c r="FS244" i="2"/>
  <c r="GC243" i="2"/>
  <c r="GF165" i="2"/>
  <c r="GG156" i="2"/>
  <c r="GF196" i="2"/>
  <c r="GE205" i="2"/>
  <c r="GE209" i="2" s="1"/>
  <c r="FV165" i="2"/>
  <c r="FW160" i="2"/>
  <c r="FV200" i="2"/>
  <c r="FU205" i="2"/>
  <c r="FU209" i="2" s="1"/>
  <c r="HH200" i="2"/>
  <c r="FZ165" i="2" l="1"/>
  <c r="GA144" i="2"/>
  <c r="FZ184" i="2"/>
  <c r="FZ205" i="2" s="1"/>
  <c r="FY205" i="2"/>
  <c r="BY67" i="11"/>
  <c r="BO67" i="11"/>
  <c r="FU61" i="9"/>
  <c r="FV53" i="9" s="1"/>
  <c r="FU57" i="9"/>
  <c r="FU65" i="9" s="1"/>
  <c r="FU85" i="9"/>
  <c r="FT219" i="2"/>
  <c r="FT212" i="2" s="1"/>
  <c r="BN70" i="11" s="1"/>
  <c r="FT243" i="2"/>
  <c r="FT245" i="2"/>
  <c r="GD245" i="2"/>
  <c r="GD219" i="2"/>
  <c r="GD212" i="2" s="1"/>
  <c r="BX70" i="11" s="1"/>
  <c r="GD243" i="2"/>
  <c r="GF205" i="2"/>
  <c r="FV205" i="2"/>
  <c r="HH209" i="2"/>
  <c r="GC244" i="2"/>
  <c r="GE213" i="2"/>
  <c r="BY71" i="11" s="1"/>
  <c r="GE211" i="2"/>
  <c r="BY69" i="11" s="1"/>
  <c r="FU213" i="2"/>
  <c r="BO71" i="11" s="1"/>
  <c r="FU211" i="2"/>
  <c r="BO69" i="11" s="1"/>
  <c r="GG165" i="2"/>
  <c r="GH156" i="2"/>
  <c r="GG196" i="2"/>
  <c r="FW165" i="2"/>
  <c r="FX160" i="2"/>
  <c r="FW200" i="2"/>
  <c r="HH205" i="2"/>
  <c r="GA165" i="2" l="1"/>
  <c r="GA184" i="2"/>
  <c r="FZ209" i="2"/>
  <c r="FZ211" i="2"/>
  <c r="FZ213" i="2"/>
  <c r="FY211" i="2"/>
  <c r="FY213" i="2"/>
  <c r="FY245" i="2" s="1"/>
  <c r="FY209" i="2"/>
  <c r="FT220" i="2"/>
  <c r="GE245" i="2"/>
  <c r="FU245" i="2"/>
  <c r="HH245" i="2" s="1"/>
  <c r="FV61" i="9"/>
  <c r="FW53" i="9" s="1"/>
  <c r="FV57" i="9"/>
  <c r="FV65" i="9" s="1"/>
  <c r="FV85" i="9"/>
  <c r="GD244" i="2"/>
  <c r="GF213" i="2"/>
  <c r="BZ71" i="11" s="1"/>
  <c r="GF211" i="2"/>
  <c r="BZ69" i="11" s="1"/>
  <c r="GF209" i="2"/>
  <c r="FV213" i="2"/>
  <c r="BP71" i="11" s="1"/>
  <c r="HH71" i="11" s="1"/>
  <c r="FV211" i="2"/>
  <c r="BP69" i="11" s="1"/>
  <c r="HH69" i="11" s="1"/>
  <c r="FV209" i="2"/>
  <c r="BP67" i="11" s="1"/>
  <c r="HH67" i="11" s="1"/>
  <c r="FW205" i="2"/>
  <c r="FT244" i="2"/>
  <c r="GE219" i="2"/>
  <c r="GE212" i="2" s="1"/>
  <c r="BY70" i="11" s="1"/>
  <c r="FU243" i="2"/>
  <c r="HH243" i="2" s="1"/>
  <c r="FU219" i="2"/>
  <c r="FU212" i="2" s="1"/>
  <c r="BO70" i="11" s="1"/>
  <c r="GE243" i="2"/>
  <c r="HH213" i="2"/>
  <c r="HH211" i="2"/>
  <c r="GH165" i="2"/>
  <c r="GH196" i="2"/>
  <c r="GI156" i="2"/>
  <c r="HI196" i="2"/>
  <c r="GG205" i="2"/>
  <c r="GG209" i="2" s="1"/>
  <c r="FX165" i="2"/>
  <c r="FX200" i="2"/>
  <c r="HI184" i="2" l="1"/>
  <c r="HK184" i="2" s="1"/>
  <c r="GA205" i="2"/>
  <c r="BU67" i="11"/>
  <c r="BT67" i="11"/>
  <c r="FZ243" i="2"/>
  <c r="FZ219" i="2"/>
  <c r="FZ212" i="2" s="1"/>
  <c r="BT69" i="11"/>
  <c r="FZ245" i="2"/>
  <c r="BT71" i="11"/>
  <c r="FY243" i="2"/>
  <c r="FY219" i="2"/>
  <c r="FY212" i="2" s="1"/>
  <c r="FY244" i="2" s="1"/>
  <c r="CA67" i="11"/>
  <c r="BZ67" i="11"/>
  <c r="FW61" i="9"/>
  <c r="FX53" i="9" s="1"/>
  <c r="FW57" i="9"/>
  <c r="FW65" i="9" s="1"/>
  <c r="FW85" i="9"/>
  <c r="GF245" i="2"/>
  <c r="FV219" i="2"/>
  <c r="FV212" i="2" s="1"/>
  <c r="BP70" i="11" s="1"/>
  <c r="FV243" i="2"/>
  <c r="FW213" i="2"/>
  <c r="BQ71" i="11" s="1"/>
  <c r="FW211" i="2"/>
  <c r="BQ69" i="11" s="1"/>
  <c r="FV245" i="2"/>
  <c r="GF219" i="2"/>
  <c r="GF212" i="2" s="1"/>
  <c r="BZ70" i="11" s="1"/>
  <c r="GF243" i="2"/>
  <c r="FW209" i="2"/>
  <c r="BQ67" i="11" s="1"/>
  <c r="HH219" i="2"/>
  <c r="GE244" i="2"/>
  <c r="GG213" i="2"/>
  <c r="CA71" i="11" s="1"/>
  <c r="GG211" i="2"/>
  <c r="CA69" i="11" s="1"/>
  <c r="GH205" i="2"/>
  <c r="GH209" i="2" s="1"/>
  <c r="CB67" i="11" s="1"/>
  <c r="GI165" i="2"/>
  <c r="GJ156" i="2"/>
  <c r="GI196" i="2"/>
  <c r="FX205" i="2"/>
  <c r="FX209" i="2" s="1"/>
  <c r="BS67" i="11" s="1"/>
  <c r="HI200" i="2"/>
  <c r="GA213" i="2" l="1"/>
  <c r="GA211" i="2"/>
  <c r="GA209" i="2"/>
  <c r="FZ244" i="2"/>
  <c r="BT70" i="11"/>
  <c r="BR67" i="11"/>
  <c r="GG245" i="2"/>
  <c r="FW243" i="2"/>
  <c r="FX61" i="9"/>
  <c r="FY53" i="9" s="1"/>
  <c r="FX57" i="9"/>
  <c r="FX65" i="9" s="1"/>
  <c r="FX85" i="9"/>
  <c r="FW245" i="2"/>
  <c r="FW219" i="2"/>
  <c r="FW212" i="2" s="1"/>
  <c r="BQ70" i="11" s="1"/>
  <c r="GF244" i="2"/>
  <c r="FV244" i="2"/>
  <c r="HH212" i="2"/>
  <c r="HH220" i="2" s="1"/>
  <c r="HH70" i="11"/>
  <c r="FU244" i="2"/>
  <c r="HH244" i="2" s="1"/>
  <c r="FU220" i="2"/>
  <c r="FV220" i="2" s="1"/>
  <c r="GG219" i="2"/>
  <c r="GG212" i="2" s="1"/>
  <c r="CA70" i="11" s="1"/>
  <c r="GG243" i="2"/>
  <c r="GH213" i="2"/>
  <c r="CB71" i="11" s="1"/>
  <c r="GH211" i="2"/>
  <c r="CB69" i="11" s="1"/>
  <c r="FX213" i="2"/>
  <c r="BR71" i="11" s="1"/>
  <c r="FX211" i="2"/>
  <c r="GJ165" i="2"/>
  <c r="GK156" i="2"/>
  <c r="GJ196" i="2"/>
  <c r="GI205" i="2"/>
  <c r="GI209" i="2" s="1"/>
  <c r="CC67" i="11" s="1"/>
  <c r="HK200" i="2"/>
  <c r="HI205" i="2"/>
  <c r="GA245" i="2" l="1"/>
  <c r="BV71" i="11"/>
  <c r="BU71" i="11"/>
  <c r="BV69" i="11"/>
  <c r="GA243" i="2"/>
  <c r="GA219" i="2"/>
  <c r="GA212" i="2" s="1"/>
  <c r="BU69" i="11"/>
  <c r="BV67" i="11"/>
  <c r="HI67" i="11" s="1"/>
  <c r="HI209" i="2"/>
  <c r="BS69" i="11"/>
  <c r="BR69" i="11"/>
  <c r="GH245" i="2"/>
  <c r="FX245" i="2"/>
  <c r="HI245" i="2" s="1"/>
  <c r="BS71" i="11"/>
  <c r="HL53" i="9"/>
  <c r="HL61" i="9" s="1"/>
  <c r="FY61" i="9"/>
  <c r="FZ53" i="9" s="1"/>
  <c r="FY57" i="9"/>
  <c r="FY85" i="9"/>
  <c r="GJ205" i="2"/>
  <c r="FW220" i="2"/>
  <c r="FW244" i="2"/>
  <c r="GG244" i="2"/>
  <c r="GH219" i="2"/>
  <c r="GH212" i="2" s="1"/>
  <c r="CB70" i="11" s="1"/>
  <c r="FX243" i="2"/>
  <c r="FX219" i="2"/>
  <c r="FX212" i="2" s="1"/>
  <c r="GH243" i="2"/>
  <c r="HI213" i="2"/>
  <c r="GI213" i="2"/>
  <c r="CC71" i="11" s="1"/>
  <c r="GI211" i="2"/>
  <c r="CC69" i="11" s="1"/>
  <c r="HI211" i="2"/>
  <c r="GK165" i="2"/>
  <c r="GL156" i="2"/>
  <c r="GK196" i="2"/>
  <c r="HI243" i="2" l="1"/>
  <c r="GA244" i="2"/>
  <c r="BV70" i="11"/>
  <c r="BU70" i="11"/>
  <c r="HI71" i="11"/>
  <c r="HL57" i="9"/>
  <c r="FY65" i="9"/>
  <c r="HI69" i="11"/>
  <c r="BS70" i="11"/>
  <c r="BR70" i="11"/>
  <c r="GI245" i="2"/>
  <c r="FZ61" i="9"/>
  <c r="GA53" i="9" s="1"/>
  <c r="FZ57" i="9"/>
  <c r="FZ65" i="9" s="1"/>
  <c r="FZ85" i="9"/>
  <c r="HL85" i="9"/>
  <c r="GJ213" i="2"/>
  <c r="CD71" i="11" s="1"/>
  <c r="GJ211" i="2"/>
  <c r="CD69" i="11" s="1"/>
  <c r="GJ209" i="2"/>
  <c r="HI219" i="2"/>
  <c r="GI219" i="2"/>
  <c r="GI212" i="2" s="1"/>
  <c r="CC70" i="11" s="1"/>
  <c r="GI243" i="2"/>
  <c r="GL165" i="2"/>
  <c r="GL196" i="2"/>
  <c r="GK205" i="2"/>
  <c r="GK209" i="2" s="1"/>
  <c r="HL65" i="9" l="1"/>
  <c r="CE67" i="11"/>
  <c r="CD67" i="11"/>
  <c r="GA61" i="9"/>
  <c r="GB53" i="9" s="1"/>
  <c r="GA57" i="9"/>
  <c r="GA65" i="9" s="1"/>
  <c r="GA85" i="9"/>
  <c r="GJ245" i="2"/>
  <c r="GJ219" i="2"/>
  <c r="GJ212" i="2" s="1"/>
  <c r="CD70" i="11" s="1"/>
  <c r="GJ243" i="2"/>
  <c r="GH244" i="2"/>
  <c r="HI212" i="2"/>
  <c r="HI220" i="2" s="1"/>
  <c r="FX244" i="2"/>
  <c r="HI244" i="2" s="1"/>
  <c r="HI70" i="11"/>
  <c r="FX220" i="2"/>
  <c r="FY220" i="2" s="1"/>
  <c r="FZ220" i="2" s="1"/>
  <c r="GA220" i="2" s="1"/>
  <c r="GB220" i="2" s="1"/>
  <c r="GC220" i="2" s="1"/>
  <c r="GD220" i="2" s="1"/>
  <c r="GE220" i="2" s="1"/>
  <c r="GF220" i="2" s="1"/>
  <c r="GG220" i="2" s="1"/>
  <c r="GH220" i="2" s="1"/>
  <c r="GI220" i="2" s="1"/>
  <c r="GI244" i="2"/>
  <c r="GK213" i="2"/>
  <c r="CE71" i="11" s="1"/>
  <c r="GK211" i="2"/>
  <c r="CE69" i="11" s="1"/>
  <c r="GL205" i="2"/>
  <c r="GL209" i="2" s="1"/>
  <c r="CF67" i="11" s="1"/>
  <c r="HJ196" i="2"/>
  <c r="HJ209" i="2" l="1"/>
  <c r="CG67" i="11"/>
  <c r="GK245" i="2"/>
  <c r="GB61" i="9"/>
  <c r="GC53" i="9" s="1"/>
  <c r="GB57" i="9"/>
  <c r="GB65" i="9" s="1"/>
  <c r="GB85" i="9"/>
  <c r="GJ220" i="2"/>
  <c r="GJ244" i="2"/>
  <c r="GK219" i="2"/>
  <c r="GK212" i="2" s="1"/>
  <c r="CE70" i="11" s="1"/>
  <c r="GK243" i="2"/>
  <c r="GD214" i="2"/>
  <c r="FS214" i="2"/>
  <c r="GK214" i="2"/>
  <c r="GF214" i="2"/>
  <c r="FU214" i="2"/>
  <c r="GG214" i="2"/>
  <c r="FX214" i="2"/>
  <c r="GJ214" i="2"/>
  <c r="FW214" i="2"/>
  <c r="GI214" i="2"/>
  <c r="GH214" i="2"/>
  <c r="FV214" i="2"/>
  <c r="GC214" i="2"/>
  <c r="GL214" i="2"/>
  <c r="K214" i="2"/>
  <c r="O55" i="9" s="1"/>
  <c r="L214" i="2"/>
  <c r="L246" i="2" s="1"/>
  <c r="M214" i="2"/>
  <c r="N214" i="2"/>
  <c r="O214" i="2"/>
  <c r="P214" i="2"/>
  <c r="Q214" i="2"/>
  <c r="S214" i="2"/>
  <c r="R214" i="2"/>
  <c r="T214" i="2"/>
  <c r="U214" i="2"/>
  <c r="V214" i="2"/>
  <c r="W214" i="2"/>
  <c r="X214" i="2"/>
  <c r="Y214" i="2"/>
  <c r="Z214" i="2"/>
  <c r="AA214" i="2"/>
  <c r="AB214" i="2"/>
  <c r="AC214" i="2"/>
  <c r="AD214" i="2"/>
  <c r="AF214" i="2"/>
  <c r="AE214" i="2"/>
  <c r="AG214" i="2"/>
  <c r="AH214" i="2"/>
  <c r="AI214" i="2"/>
  <c r="AJ214" i="2"/>
  <c r="AK214" i="2"/>
  <c r="AL214" i="2"/>
  <c r="AM214" i="2"/>
  <c r="AN214" i="2"/>
  <c r="AO214" i="2"/>
  <c r="AP214" i="2"/>
  <c r="AQ214" i="2"/>
  <c r="AS214" i="2"/>
  <c r="AR214" i="2"/>
  <c r="AT214" i="2"/>
  <c r="AU214" i="2"/>
  <c r="AV214" i="2"/>
  <c r="AX214" i="2"/>
  <c r="AW214" i="2"/>
  <c r="AY214" i="2"/>
  <c r="AZ214" i="2"/>
  <c r="BB214" i="2"/>
  <c r="BA214" i="2"/>
  <c r="BC214" i="2"/>
  <c r="BD214" i="2"/>
  <c r="BE214" i="2"/>
  <c r="BF214" i="2"/>
  <c r="BG214" i="2"/>
  <c r="BH214" i="2"/>
  <c r="BI214" i="2"/>
  <c r="BJ214" i="2"/>
  <c r="BK214" i="2"/>
  <c r="BL214" i="2"/>
  <c r="BM214" i="2"/>
  <c r="BO214" i="2"/>
  <c r="BN214" i="2"/>
  <c r="BP214" i="2"/>
  <c r="BQ214" i="2"/>
  <c r="BR214" i="2"/>
  <c r="BS214" i="2"/>
  <c r="BT214" i="2"/>
  <c r="BU214" i="2"/>
  <c r="BV214" i="2"/>
  <c r="BW214" i="2"/>
  <c r="BX214" i="2"/>
  <c r="BY214" i="2"/>
  <c r="BZ214" i="2"/>
  <c r="CB214" i="2"/>
  <c r="CA214" i="2"/>
  <c r="CD214" i="2"/>
  <c r="CC214" i="2"/>
  <c r="CE214" i="2"/>
  <c r="CF214" i="2"/>
  <c r="CH214" i="2"/>
  <c r="CI214" i="2"/>
  <c r="CG214" i="2"/>
  <c r="CJ214" i="2"/>
  <c r="CL214" i="2"/>
  <c r="CK214" i="2"/>
  <c r="CM214" i="2"/>
  <c r="CN214" i="2"/>
  <c r="CO214" i="2"/>
  <c r="CS214" i="2"/>
  <c r="CR214" i="2"/>
  <c r="CQ214" i="2"/>
  <c r="CP214" i="2"/>
  <c r="CT214" i="2"/>
  <c r="CU214" i="2"/>
  <c r="CV214" i="2"/>
  <c r="CW214" i="2"/>
  <c r="CX214" i="2"/>
  <c r="CY214" i="2"/>
  <c r="CZ214" i="2"/>
  <c r="DA214" i="2"/>
  <c r="DC214" i="2"/>
  <c r="DB214" i="2"/>
  <c r="DE214" i="2"/>
  <c r="DD214" i="2"/>
  <c r="DF214" i="2"/>
  <c r="DG214" i="2"/>
  <c r="DI214" i="2"/>
  <c r="DH214" i="2"/>
  <c r="DK214" i="2"/>
  <c r="DJ214" i="2"/>
  <c r="DM214" i="2"/>
  <c r="DL214" i="2"/>
  <c r="DO214" i="2"/>
  <c r="DN214" i="2"/>
  <c r="DP214" i="2"/>
  <c r="DQ214" i="2"/>
  <c r="DS214" i="2"/>
  <c r="DR214" i="2"/>
  <c r="DU214" i="2"/>
  <c r="DU246" i="2" s="1"/>
  <c r="DU264" i="2" s="1"/>
  <c r="DT214" i="2"/>
  <c r="DT246" i="2" s="1"/>
  <c r="DT264" i="2" s="1"/>
  <c r="DW214" i="2"/>
  <c r="DW246" i="2" s="1"/>
  <c r="DW264" i="2" s="1"/>
  <c r="DV214" i="2"/>
  <c r="DV246" i="2" s="1"/>
  <c r="DV264" i="2" s="1"/>
  <c r="DX214" i="2"/>
  <c r="DX246" i="2" s="1"/>
  <c r="DX264" i="2" s="1"/>
  <c r="DY214" i="2"/>
  <c r="EA214" i="2"/>
  <c r="DZ214" i="2"/>
  <c r="EB214" i="2"/>
  <c r="ED214" i="2"/>
  <c r="EC214" i="2"/>
  <c r="EE214" i="2"/>
  <c r="GE214" i="2"/>
  <c r="EG214" i="2"/>
  <c r="EI214" i="2"/>
  <c r="EH214" i="2"/>
  <c r="EK214" i="2"/>
  <c r="EL214" i="2"/>
  <c r="EJ214" i="2"/>
  <c r="EN214" i="2"/>
  <c r="EM214" i="2"/>
  <c r="EO214" i="2"/>
  <c r="EP214" i="2"/>
  <c r="ES214" i="2"/>
  <c r="EQ214" i="2"/>
  <c r="ER214" i="2"/>
  <c r="ET214" i="2"/>
  <c r="EU214" i="2"/>
  <c r="EV214" i="2"/>
  <c r="EX214" i="2"/>
  <c r="EW214" i="2"/>
  <c r="EZ214" i="2"/>
  <c r="EY214" i="2"/>
  <c r="FB214" i="2"/>
  <c r="EF214" i="2"/>
  <c r="FD214" i="2"/>
  <c r="FC214" i="2"/>
  <c r="FE214" i="2"/>
  <c r="FG214" i="2"/>
  <c r="FF214" i="2"/>
  <c r="FH214" i="2"/>
  <c r="FJ214" i="2"/>
  <c r="FI214" i="2"/>
  <c r="FK214" i="2"/>
  <c r="FL214" i="2"/>
  <c r="FM214" i="2"/>
  <c r="FN214" i="2"/>
  <c r="FZ214" i="2"/>
  <c r="FO214" i="2"/>
  <c r="FY214" i="2"/>
  <c r="FP214" i="2"/>
  <c r="GB214" i="2"/>
  <c r="FR214" i="2"/>
  <c r="GA214" i="2"/>
  <c r="FQ214" i="2"/>
  <c r="FT214" i="2"/>
  <c r="FA214" i="2"/>
  <c r="GL213" i="2"/>
  <c r="CF71" i="11" s="1"/>
  <c r="GL211" i="2"/>
  <c r="HJ205" i="2"/>
  <c r="HK196" i="2"/>
  <c r="CG69" i="11" l="1"/>
  <c r="CF69" i="11"/>
  <c r="HJ67" i="11"/>
  <c r="GD246" i="2"/>
  <c r="BY72" i="11"/>
  <c r="BY74" i="11" s="1"/>
  <c r="FS246" i="2"/>
  <c r="BN72" i="11"/>
  <c r="BN74" i="11" s="1"/>
  <c r="GK246" i="2"/>
  <c r="CF72" i="11"/>
  <c r="GF246" i="2"/>
  <c r="CA72" i="11"/>
  <c r="CA74" i="11" s="1"/>
  <c r="FU246" i="2"/>
  <c r="BP72" i="11"/>
  <c r="BP74" i="11" s="1"/>
  <c r="GG246" i="2"/>
  <c r="CB72" i="11"/>
  <c r="CB74" i="11" s="1"/>
  <c r="FX246" i="2"/>
  <c r="BS72" i="11"/>
  <c r="BS74" i="11" s="1"/>
  <c r="GJ246" i="2"/>
  <c r="CE72" i="11"/>
  <c r="CE74" i="11" s="1"/>
  <c r="FW246" i="2"/>
  <c r="BR72" i="11"/>
  <c r="BR74" i="11" s="1"/>
  <c r="GI246" i="2"/>
  <c r="CD72" i="11"/>
  <c r="CD74" i="11" s="1"/>
  <c r="GH246" i="2"/>
  <c r="CC72" i="11"/>
  <c r="CC74" i="11" s="1"/>
  <c r="FV246" i="2"/>
  <c r="BQ72" i="11"/>
  <c r="BQ74" i="11" s="1"/>
  <c r="GC246" i="2"/>
  <c r="BX72" i="11"/>
  <c r="BX74" i="11" s="1"/>
  <c r="GL246" i="2"/>
  <c r="CG72" i="11"/>
  <c r="DY246" i="2"/>
  <c r="DY264" i="2" s="1"/>
  <c r="EA246" i="2"/>
  <c r="V72" i="11"/>
  <c r="V74" i="11" s="1"/>
  <c r="DZ246" i="2"/>
  <c r="U72" i="11"/>
  <c r="U74" i="11" s="1"/>
  <c r="EB246" i="2"/>
  <c r="W72" i="11"/>
  <c r="W74" i="11" s="1"/>
  <c r="ED246" i="2"/>
  <c r="Y72" i="11"/>
  <c r="Y74" i="11" s="1"/>
  <c r="EC246" i="2"/>
  <c r="X72" i="11"/>
  <c r="X74" i="11" s="1"/>
  <c r="EE246" i="2"/>
  <c r="Z72" i="11"/>
  <c r="Z74" i="11" s="1"/>
  <c r="GE246" i="2"/>
  <c r="BZ72" i="11"/>
  <c r="BZ74" i="11" s="1"/>
  <c r="EG246" i="2"/>
  <c r="AB72" i="11"/>
  <c r="AB74" i="11" s="1"/>
  <c r="EI246" i="2"/>
  <c r="AD72" i="11"/>
  <c r="AD74" i="11" s="1"/>
  <c r="EH246" i="2"/>
  <c r="AC72" i="11"/>
  <c r="AC74" i="11" s="1"/>
  <c r="EK246" i="2"/>
  <c r="AF72" i="11"/>
  <c r="AF74" i="11" s="1"/>
  <c r="EL246" i="2"/>
  <c r="AG72" i="11"/>
  <c r="AG74" i="11" s="1"/>
  <c r="EJ246" i="2"/>
  <c r="AE72" i="11"/>
  <c r="AE74" i="11" s="1"/>
  <c r="EN246" i="2"/>
  <c r="AI72" i="11"/>
  <c r="AI74" i="11" s="1"/>
  <c r="EM246" i="2"/>
  <c r="AH72" i="11"/>
  <c r="AH74" i="11" s="1"/>
  <c r="EO246" i="2"/>
  <c r="AJ72" i="11"/>
  <c r="AJ74" i="11" s="1"/>
  <c r="EP246" i="2"/>
  <c r="AK72" i="11"/>
  <c r="AK74" i="11" s="1"/>
  <c r="ES246" i="2"/>
  <c r="AN72" i="11"/>
  <c r="AN74" i="11" s="1"/>
  <c r="EQ246" i="2"/>
  <c r="AL72" i="11"/>
  <c r="AL74" i="11" s="1"/>
  <c r="ER246" i="2"/>
  <c r="AM72" i="11"/>
  <c r="AM74" i="11" s="1"/>
  <c r="ET246" i="2"/>
  <c r="AO72" i="11"/>
  <c r="AO74" i="11" s="1"/>
  <c r="EU246" i="2"/>
  <c r="AP72" i="11"/>
  <c r="AP74" i="11" s="1"/>
  <c r="EV246" i="2"/>
  <c r="AQ72" i="11"/>
  <c r="AQ74" i="11" s="1"/>
  <c r="EX246" i="2"/>
  <c r="AS72" i="11"/>
  <c r="AS74" i="11" s="1"/>
  <c r="EW246" i="2"/>
  <c r="AR72" i="11"/>
  <c r="AR74" i="11" s="1"/>
  <c r="EZ246" i="2"/>
  <c r="AU72" i="11"/>
  <c r="AU74" i="11" s="1"/>
  <c r="EY246" i="2"/>
  <c r="AT72" i="11"/>
  <c r="AT74" i="11" s="1"/>
  <c r="FB246" i="2"/>
  <c r="AW72" i="11"/>
  <c r="AW74" i="11" s="1"/>
  <c r="EF246" i="2"/>
  <c r="AA72" i="11"/>
  <c r="AA74" i="11" s="1"/>
  <c r="FD246" i="2"/>
  <c r="AY72" i="11"/>
  <c r="AY74" i="11" s="1"/>
  <c r="FC246" i="2"/>
  <c r="AX72" i="11"/>
  <c r="AX74" i="11" s="1"/>
  <c r="FE246" i="2"/>
  <c r="AZ72" i="11"/>
  <c r="AZ74" i="11" s="1"/>
  <c r="FG246" i="2"/>
  <c r="BB72" i="11"/>
  <c r="BB74" i="11" s="1"/>
  <c r="FF246" i="2"/>
  <c r="BA72" i="11"/>
  <c r="BA74" i="11" s="1"/>
  <c r="FH246" i="2"/>
  <c r="BC72" i="11"/>
  <c r="BC74" i="11" s="1"/>
  <c r="FJ246" i="2"/>
  <c r="BE72" i="11"/>
  <c r="BE74" i="11" s="1"/>
  <c r="FI246" i="2"/>
  <c r="BD72" i="11"/>
  <c r="BD74" i="11" s="1"/>
  <c r="FK246" i="2"/>
  <c r="BF72" i="11"/>
  <c r="BF74" i="11" s="1"/>
  <c r="FL246" i="2"/>
  <c r="BG72" i="11"/>
  <c r="BG74" i="11" s="1"/>
  <c r="FM246" i="2"/>
  <c r="BH72" i="11"/>
  <c r="BH74" i="11" s="1"/>
  <c r="FN246" i="2"/>
  <c r="BI72" i="11"/>
  <c r="BI74" i="11" s="1"/>
  <c r="FZ246" i="2"/>
  <c r="BU72" i="11"/>
  <c r="BU74" i="11" s="1"/>
  <c r="FO246" i="2"/>
  <c r="BJ72" i="11"/>
  <c r="BJ74" i="11" s="1"/>
  <c r="FY246" i="2"/>
  <c r="BT72" i="11"/>
  <c r="BT74" i="11" s="1"/>
  <c r="FP246" i="2"/>
  <c r="BK72" i="11"/>
  <c r="BK74" i="11" s="1"/>
  <c r="GB246" i="2"/>
  <c r="BW72" i="11"/>
  <c r="BW74" i="11" s="1"/>
  <c r="FR246" i="2"/>
  <c r="BM72" i="11"/>
  <c r="BM74" i="11" s="1"/>
  <c r="GA246" i="2"/>
  <c r="BV72" i="11"/>
  <c r="BV74" i="11" s="1"/>
  <c r="FQ246" i="2"/>
  <c r="BL72" i="11"/>
  <c r="BL74" i="11" s="1"/>
  <c r="FT246" i="2"/>
  <c r="BO72" i="11"/>
  <c r="BO74" i="11" s="1"/>
  <c r="FA246" i="2"/>
  <c r="AV72" i="11"/>
  <c r="AV74" i="11" s="1"/>
  <c r="CG71" i="11"/>
  <c r="HJ71" i="11" s="1"/>
  <c r="HK71" i="11" s="1"/>
  <c r="O57" i="9"/>
  <c r="O65" i="9" s="1"/>
  <c r="O87" i="9"/>
  <c r="L264" i="2"/>
  <c r="P55" i="9"/>
  <c r="M246" i="2"/>
  <c r="M264" i="2" s="1"/>
  <c r="Q55" i="9"/>
  <c r="N246" i="2"/>
  <c r="N264" i="2" s="1"/>
  <c r="R55" i="9"/>
  <c r="O246" i="2"/>
  <c r="O264" i="2" s="1"/>
  <c r="S55" i="9"/>
  <c r="P246" i="2"/>
  <c r="P264" i="2" s="1"/>
  <c r="T55" i="9"/>
  <c r="Q246" i="2"/>
  <c r="Q264" i="2" s="1"/>
  <c r="U55" i="9"/>
  <c r="S246" i="2"/>
  <c r="S264" i="2" s="1"/>
  <c r="W55" i="9"/>
  <c r="R246" i="2"/>
  <c r="R264" i="2" s="1"/>
  <c r="V55" i="9"/>
  <c r="T246" i="2"/>
  <c r="T264" i="2" s="1"/>
  <c r="X55" i="9"/>
  <c r="U246" i="2"/>
  <c r="U264" i="2" s="1"/>
  <c r="Y55" i="9"/>
  <c r="V246" i="2"/>
  <c r="V264" i="2" s="1"/>
  <c r="Z55" i="9"/>
  <c r="W246" i="2"/>
  <c r="W264" i="2" s="1"/>
  <c r="AA55" i="9"/>
  <c r="X246" i="2"/>
  <c r="X264" i="2" s="1"/>
  <c r="AB55" i="9"/>
  <c r="Y246" i="2"/>
  <c r="Y264" i="2" s="1"/>
  <c r="AC55" i="9"/>
  <c r="Z246" i="2"/>
  <c r="Z264" i="2" s="1"/>
  <c r="AD55" i="9"/>
  <c r="AA246" i="2"/>
  <c r="AA264" i="2" s="1"/>
  <c r="AE55" i="9"/>
  <c r="AB246" i="2"/>
  <c r="AB264" i="2" s="1"/>
  <c r="AF55" i="9"/>
  <c r="AC246" i="2"/>
  <c r="AC264" i="2" s="1"/>
  <c r="AG55" i="9"/>
  <c r="AD246" i="2"/>
  <c r="AD264" i="2" s="1"/>
  <c r="AH55" i="9"/>
  <c r="AF246" i="2"/>
  <c r="AF264" i="2" s="1"/>
  <c r="AJ55" i="9"/>
  <c r="AE246" i="2"/>
  <c r="AE264" i="2" s="1"/>
  <c r="AI55" i="9"/>
  <c r="AG246" i="2"/>
  <c r="AG264" i="2" s="1"/>
  <c r="AK55" i="9"/>
  <c r="AH246" i="2"/>
  <c r="AH264" i="2" s="1"/>
  <c r="AL55" i="9"/>
  <c r="AI246" i="2"/>
  <c r="AI264" i="2" s="1"/>
  <c r="AM55" i="9"/>
  <c r="AJ246" i="2"/>
  <c r="AJ264" i="2" s="1"/>
  <c r="AN55" i="9"/>
  <c r="AK246" i="2"/>
  <c r="AK264" i="2" s="1"/>
  <c r="AO55" i="9"/>
  <c r="AL246" i="2"/>
  <c r="AL264" i="2" s="1"/>
  <c r="AP55" i="9"/>
  <c r="AM246" i="2"/>
  <c r="AM264" i="2" s="1"/>
  <c r="AQ55" i="9"/>
  <c r="AN246" i="2"/>
  <c r="AN264" i="2" s="1"/>
  <c r="AR55" i="9"/>
  <c r="AO246" i="2"/>
  <c r="AO264" i="2" s="1"/>
  <c r="AS55" i="9"/>
  <c r="AP246" i="2"/>
  <c r="AP264" i="2" s="1"/>
  <c r="AT55" i="9"/>
  <c r="AQ246" i="2"/>
  <c r="AQ264" i="2" s="1"/>
  <c r="AU55" i="9"/>
  <c r="AS246" i="2"/>
  <c r="AS264" i="2" s="1"/>
  <c r="AW55" i="9"/>
  <c r="AR246" i="2"/>
  <c r="AR264" i="2" s="1"/>
  <c r="AV55" i="9"/>
  <c r="AT246" i="2"/>
  <c r="AT264" i="2" s="1"/>
  <c r="AX55" i="9"/>
  <c r="AU246" i="2"/>
  <c r="AU264" i="2" s="1"/>
  <c r="AY55" i="9"/>
  <c r="AV246" i="2"/>
  <c r="AV264" i="2" s="1"/>
  <c r="AZ55" i="9"/>
  <c r="AX246" i="2"/>
  <c r="AX264" i="2" s="1"/>
  <c r="BB55" i="9"/>
  <c r="AW246" i="2"/>
  <c r="AW264" i="2" s="1"/>
  <c r="BA55" i="9"/>
  <c r="AY246" i="2"/>
  <c r="AY264" i="2" s="1"/>
  <c r="BC55" i="9"/>
  <c r="AZ246" i="2"/>
  <c r="AZ264" i="2" s="1"/>
  <c r="BD55" i="9"/>
  <c r="BB246" i="2"/>
  <c r="BB264" i="2" s="1"/>
  <c r="BF55" i="9"/>
  <c r="BA246" i="2"/>
  <c r="BA264" i="2" s="1"/>
  <c r="BE55" i="9"/>
  <c r="BC246" i="2"/>
  <c r="BC264" i="2" s="1"/>
  <c r="BG55" i="9"/>
  <c r="BD246" i="2"/>
  <c r="BD264" i="2" s="1"/>
  <c r="BH55" i="9"/>
  <c r="BE246" i="2"/>
  <c r="BE264" i="2" s="1"/>
  <c r="BI55" i="9"/>
  <c r="BF246" i="2"/>
  <c r="BF264" i="2" s="1"/>
  <c r="BJ55" i="9"/>
  <c r="BG246" i="2"/>
  <c r="BG264" i="2" s="1"/>
  <c r="BK55" i="9"/>
  <c r="BH246" i="2"/>
  <c r="BH264" i="2" s="1"/>
  <c r="BL55" i="9"/>
  <c r="BI246" i="2"/>
  <c r="BI264" i="2" s="1"/>
  <c r="BM55" i="9"/>
  <c r="BJ246" i="2"/>
  <c r="BJ264" i="2" s="1"/>
  <c r="BN55" i="9"/>
  <c r="BK246" i="2"/>
  <c r="BK264" i="2" s="1"/>
  <c r="BO55" i="9"/>
  <c r="BL246" i="2"/>
  <c r="BL264" i="2" s="1"/>
  <c r="BP55" i="9"/>
  <c r="BM246" i="2"/>
  <c r="BM264" i="2" s="1"/>
  <c r="BQ55" i="9"/>
  <c r="BO246" i="2"/>
  <c r="BO264" i="2" s="1"/>
  <c r="BS55" i="9"/>
  <c r="BN246" i="2"/>
  <c r="BN264" i="2" s="1"/>
  <c r="BR55" i="9"/>
  <c r="BP246" i="2"/>
  <c r="BP264" i="2" s="1"/>
  <c r="BT55" i="9"/>
  <c r="BQ246" i="2"/>
  <c r="BQ264" i="2" s="1"/>
  <c r="BU55" i="9"/>
  <c r="BR246" i="2"/>
  <c r="BR264" i="2" s="1"/>
  <c r="BV55" i="9"/>
  <c r="BS246" i="2"/>
  <c r="BS264" i="2" s="1"/>
  <c r="BW55" i="9"/>
  <c r="BT246" i="2"/>
  <c r="BT264" i="2" s="1"/>
  <c r="BX55" i="9"/>
  <c r="BU246" i="2"/>
  <c r="BU264" i="2" s="1"/>
  <c r="BY55" i="9"/>
  <c r="BV246" i="2"/>
  <c r="BV264" i="2" s="1"/>
  <c r="BZ55" i="9"/>
  <c r="BW246" i="2"/>
  <c r="BW264" i="2" s="1"/>
  <c r="CA55" i="9"/>
  <c r="BX246" i="2"/>
  <c r="BX264" i="2" s="1"/>
  <c r="CB55" i="9"/>
  <c r="BY246" i="2"/>
  <c r="BY264" i="2" s="1"/>
  <c r="CC55" i="9"/>
  <c r="BZ246" i="2"/>
  <c r="BZ264" i="2" s="1"/>
  <c r="CD55" i="9"/>
  <c r="CB246" i="2"/>
  <c r="CB264" i="2" s="1"/>
  <c r="CF55" i="9"/>
  <c r="CA246" i="2"/>
  <c r="CA264" i="2" s="1"/>
  <c r="CE55" i="9"/>
  <c r="CD246" i="2"/>
  <c r="CD264" i="2" s="1"/>
  <c r="CH55" i="9"/>
  <c r="CC246" i="2"/>
  <c r="CC264" i="2" s="1"/>
  <c r="CG55" i="9"/>
  <c r="CE246" i="2"/>
  <c r="CE264" i="2" s="1"/>
  <c r="CI55" i="9"/>
  <c r="CF246" i="2"/>
  <c r="CF264" i="2" s="1"/>
  <c r="CJ55" i="9"/>
  <c r="CH246" i="2"/>
  <c r="CH264" i="2" s="1"/>
  <c r="CL55" i="9"/>
  <c r="CI246" i="2"/>
  <c r="CI264" i="2" s="1"/>
  <c r="CM55" i="9"/>
  <c r="CG246" i="2"/>
  <c r="CG264" i="2" s="1"/>
  <c r="CK55" i="9"/>
  <c r="CJ246" i="2"/>
  <c r="CJ264" i="2" s="1"/>
  <c r="CN55" i="9"/>
  <c r="CL246" i="2"/>
  <c r="CL264" i="2" s="1"/>
  <c r="CP55" i="9"/>
  <c r="CK246" i="2"/>
  <c r="CK264" i="2" s="1"/>
  <c r="CO55" i="9"/>
  <c r="CM246" i="2"/>
  <c r="CM264" i="2" s="1"/>
  <c r="CQ55" i="9"/>
  <c r="CN246" i="2"/>
  <c r="CN264" i="2" s="1"/>
  <c r="CR55" i="9"/>
  <c r="CO246" i="2"/>
  <c r="CO264" i="2" s="1"/>
  <c r="CS55" i="9"/>
  <c r="CS246" i="2"/>
  <c r="CS264" i="2" s="1"/>
  <c r="CW55" i="9"/>
  <c r="CR246" i="2"/>
  <c r="CR264" i="2" s="1"/>
  <c r="CV55" i="9"/>
  <c r="CQ246" i="2"/>
  <c r="CQ264" i="2" s="1"/>
  <c r="CU55" i="9"/>
  <c r="CP246" i="2"/>
  <c r="CP264" i="2" s="1"/>
  <c r="CT55" i="9"/>
  <c r="CT246" i="2"/>
  <c r="CT264" i="2" s="1"/>
  <c r="CX55" i="9"/>
  <c r="CU246" i="2"/>
  <c r="CU264" i="2" s="1"/>
  <c r="CY55" i="9"/>
  <c r="CV246" i="2"/>
  <c r="CV264" i="2" s="1"/>
  <c r="CZ55" i="9"/>
  <c r="CW246" i="2"/>
  <c r="CW264" i="2" s="1"/>
  <c r="DA55" i="9"/>
  <c r="CX246" i="2"/>
  <c r="CX264" i="2" s="1"/>
  <c r="DB55" i="9"/>
  <c r="CY246" i="2"/>
  <c r="CY264" i="2" s="1"/>
  <c r="DC55" i="9"/>
  <c r="CZ246" i="2"/>
  <c r="CZ264" i="2" s="1"/>
  <c r="DD55" i="9"/>
  <c r="DA246" i="2"/>
  <c r="DA264" i="2" s="1"/>
  <c r="DE55" i="9"/>
  <c r="DC246" i="2"/>
  <c r="DC264" i="2" s="1"/>
  <c r="DG55" i="9"/>
  <c r="DB246" i="2"/>
  <c r="DB264" i="2" s="1"/>
  <c r="DF55" i="9"/>
  <c r="DE246" i="2"/>
  <c r="DE264" i="2" s="1"/>
  <c r="DI55" i="9"/>
  <c r="DD246" i="2"/>
  <c r="DD264" i="2" s="1"/>
  <c r="DH55" i="9"/>
  <c r="DF246" i="2"/>
  <c r="DF264" i="2" s="1"/>
  <c r="DJ55" i="9"/>
  <c r="DG246" i="2"/>
  <c r="DG264" i="2" s="1"/>
  <c r="DK55" i="9"/>
  <c r="DI246" i="2"/>
  <c r="DI264" i="2" s="1"/>
  <c r="DM55" i="9"/>
  <c r="DH246" i="2"/>
  <c r="DH264" i="2" s="1"/>
  <c r="DL55" i="9"/>
  <c r="DK246" i="2"/>
  <c r="DK264" i="2" s="1"/>
  <c r="DO55" i="9"/>
  <c r="DJ246" i="2"/>
  <c r="DJ264" i="2" s="1"/>
  <c r="DN55" i="9"/>
  <c r="DM246" i="2"/>
  <c r="DM264" i="2" s="1"/>
  <c r="DQ55" i="9"/>
  <c r="DL246" i="2"/>
  <c r="DL264" i="2" s="1"/>
  <c r="DP55" i="9"/>
  <c r="DO246" i="2"/>
  <c r="DO264" i="2" s="1"/>
  <c r="DS55" i="9"/>
  <c r="DN246" i="2"/>
  <c r="DN264" i="2" s="1"/>
  <c r="DR55" i="9"/>
  <c r="DP246" i="2"/>
  <c r="DP264" i="2" s="1"/>
  <c r="DT55" i="9"/>
  <c r="DQ246" i="2"/>
  <c r="DQ264" i="2" s="1"/>
  <c r="DU55" i="9"/>
  <c r="DS246" i="2"/>
  <c r="DS264" i="2" s="1"/>
  <c r="DW55" i="9"/>
  <c r="DR246" i="2"/>
  <c r="DR264" i="2" s="1"/>
  <c r="DV55" i="9"/>
  <c r="GC61" i="9"/>
  <c r="GD53" i="9" s="1"/>
  <c r="GC57" i="9"/>
  <c r="GC65" i="9" s="1"/>
  <c r="GC85" i="9"/>
  <c r="K246" i="2"/>
  <c r="K264" i="2" s="1"/>
  <c r="G214" i="2"/>
  <c r="GL219" i="2"/>
  <c r="HJ219" i="2" s="1"/>
  <c r="GL245" i="2"/>
  <c r="HJ245" i="2" s="1"/>
  <c r="HK245" i="2" s="1"/>
  <c r="GL243" i="2"/>
  <c r="HJ243" i="2" s="1"/>
  <c r="HK243" i="2" s="1"/>
  <c r="L216" i="2"/>
  <c r="L224" i="2" s="1"/>
  <c r="M216" i="2"/>
  <c r="M224" i="2" s="1"/>
  <c r="N216" i="2"/>
  <c r="N224" i="2" s="1"/>
  <c r="O216" i="2"/>
  <c r="O224" i="2" s="1"/>
  <c r="P216" i="2"/>
  <c r="P224" i="2" s="1"/>
  <c r="Q216" i="2"/>
  <c r="Q224" i="2" s="1"/>
  <c r="S216" i="2"/>
  <c r="S224" i="2" s="1"/>
  <c r="R216" i="2"/>
  <c r="R224" i="2" s="1"/>
  <c r="T216" i="2"/>
  <c r="T224" i="2" s="1"/>
  <c r="U216" i="2"/>
  <c r="U224" i="2" s="1"/>
  <c r="W216" i="2"/>
  <c r="W224" i="2" s="1"/>
  <c r="X216" i="2"/>
  <c r="X224" i="2" s="1"/>
  <c r="Y216" i="2"/>
  <c r="Y224" i="2" s="1"/>
  <c r="Z216" i="2"/>
  <c r="Z224" i="2" s="1"/>
  <c r="AA216" i="2"/>
  <c r="AA224" i="2" s="1"/>
  <c r="AB216" i="2"/>
  <c r="AB224" i="2" s="1"/>
  <c r="AC216" i="2"/>
  <c r="AC224" i="2" s="1"/>
  <c r="AD216" i="2"/>
  <c r="AD224" i="2" s="1"/>
  <c r="AF216" i="2"/>
  <c r="AF224" i="2" s="1"/>
  <c r="AE216" i="2"/>
  <c r="AE224" i="2" s="1"/>
  <c r="AG216" i="2"/>
  <c r="AG224" i="2" s="1"/>
  <c r="AI216" i="2"/>
  <c r="AI224" i="2" s="1"/>
  <c r="AJ216" i="2"/>
  <c r="AJ224" i="2" s="1"/>
  <c r="AK216" i="2"/>
  <c r="AK224" i="2" s="1"/>
  <c r="AL216" i="2"/>
  <c r="AL224" i="2" s="1"/>
  <c r="AM216" i="2"/>
  <c r="AM224" i="2" s="1"/>
  <c r="AN216" i="2"/>
  <c r="AN224" i="2" s="1"/>
  <c r="AO216" i="2"/>
  <c r="AO224" i="2" s="1"/>
  <c r="AP216" i="2"/>
  <c r="AP224" i="2" s="1"/>
  <c r="AQ216" i="2"/>
  <c r="AQ224" i="2" s="1"/>
  <c r="AS216" i="2"/>
  <c r="AS224" i="2" s="1"/>
  <c r="AR216" i="2"/>
  <c r="AR224" i="2" s="1"/>
  <c r="AU216" i="2"/>
  <c r="AU224" i="2" s="1"/>
  <c r="AV216" i="2"/>
  <c r="AV224" i="2" s="1"/>
  <c r="AX216" i="2"/>
  <c r="AX224" i="2" s="1"/>
  <c r="AW216" i="2"/>
  <c r="AW224" i="2" s="1"/>
  <c r="AY216" i="2"/>
  <c r="AY224" i="2" s="1"/>
  <c r="AZ216" i="2"/>
  <c r="AZ224" i="2" s="1"/>
  <c r="BB216" i="2"/>
  <c r="BB224" i="2" s="1"/>
  <c r="BA216" i="2"/>
  <c r="BA224" i="2" s="1"/>
  <c r="BC216" i="2"/>
  <c r="BC224" i="2" s="1"/>
  <c r="BD216" i="2"/>
  <c r="BD224" i="2" s="1"/>
  <c r="BE216" i="2"/>
  <c r="BE224" i="2" s="1"/>
  <c r="BG216" i="2"/>
  <c r="BG224" i="2" s="1"/>
  <c r="BH216" i="2"/>
  <c r="BH224" i="2" s="1"/>
  <c r="BI216" i="2"/>
  <c r="BI224" i="2" s="1"/>
  <c r="BJ216" i="2"/>
  <c r="BJ224" i="2" s="1"/>
  <c r="BK216" i="2"/>
  <c r="BK224" i="2" s="1"/>
  <c r="BL216" i="2"/>
  <c r="BL224" i="2" s="1"/>
  <c r="BM216" i="2"/>
  <c r="BM224" i="2" s="1"/>
  <c r="BO216" i="2"/>
  <c r="BO224" i="2" s="1"/>
  <c r="BN216" i="2"/>
  <c r="BN224" i="2" s="1"/>
  <c r="BP216" i="2"/>
  <c r="BP224" i="2" s="1"/>
  <c r="BQ216" i="2"/>
  <c r="BQ224" i="2" s="1"/>
  <c r="BS216" i="2"/>
  <c r="BS224" i="2" s="1"/>
  <c r="BT216" i="2"/>
  <c r="BT224" i="2" s="1"/>
  <c r="BU216" i="2"/>
  <c r="BU224" i="2" s="1"/>
  <c r="BV216" i="2"/>
  <c r="BV224" i="2" s="1"/>
  <c r="BW216" i="2"/>
  <c r="BW224" i="2" s="1"/>
  <c r="BX216" i="2"/>
  <c r="BX224" i="2" s="1"/>
  <c r="BY216" i="2"/>
  <c r="BY224" i="2" s="1"/>
  <c r="BZ216" i="2"/>
  <c r="BZ224" i="2" s="1"/>
  <c r="CB216" i="2"/>
  <c r="CB224" i="2" s="1"/>
  <c r="CA216" i="2"/>
  <c r="CA224" i="2" s="1"/>
  <c r="CC216" i="2"/>
  <c r="CC224" i="2" s="1"/>
  <c r="CE216" i="2"/>
  <c r="CE224" i="2" s="1"/>
  <c r="CF216" i="2"/>
  <c r="CF224" i="2" s="1"/>
  <c r="CH216" i="2"/>
  <c r="CH224" i="2" s="1"/>
  <c r="CI216" i="2"/>
  <c r="CI224" i="2" s="1"/>
  <c r="CG216" i="2"/>
  <c r="CG224" i="2" s="1"/>
  <c r="CJ216" i="2"/>
  <c r="CJ224" i="2" s="1"/>
  <c r="CL216" i="2"/>
  <c r="CL224" i="2" s="1"/>
  <c r="CK216" i="2"/>
  <c r="CK224" i="2" s="1"/>
  <c r="CM216" i="2"/>
  <c r="CM224" i="2" s="1"/>
  <c r="CN216" i="2"/>
  <c r="CN224" i="2" s="1"/>
  <c r="CO216" i="2"/>
  <c r="CO224" i="2" s="1"/>
  <c r="CS216" i="2"/>
  <c r="CS224" i="2" s="1"/>
  <c r="CR216" i="2"/>
  <c r="CR224" i="2" s="1"/>
  <c r="CQ216" i="2"/>
  <c r="CQ224" i="2" s="1"/>
  <c r="CT216" i="2"/>
  <c r="CT224" i="2" s="1"/>
  <c r="CU216" i="2"/>
  <c r="CU224" i="2" s="1"/>
  <c r="CV216" i="2"/>
  <c r="CV224" i="2" s="1"/>
  <c r="CW216" i="2"/>
  <c r="CW224" i="2" s="1"/>
  <c r="CX216" i="2"/>
  <c r="CX224" i="2" s="1"/>
  <c r="CY216" i="2"/>
  <c r="CY224" i="2" s="1"/>
  <c r="CZ216" i="2"/>
  <c r="CZ224" i="2" s="1"/>
  <c r="DA216" i="2"/>
  <c r="DA224" i="2" s="1"/>
  <c r="DC216" i="2"/>
  <c r="DC224" i="2" s="1"/>
  <c r="DE216" i="2"/>
  <c r="DE224" i="2" s="1"/>
  <c r="DD216" i="2"/>
  <c r="DD224" i="2" s="1"/>
  <c r="DF216" i="2"/>
  <c r="DF224" i="2" s="1"/>
  <c r="DG216" i="2"/>
  <c r="DG224" i="2" s="1"/>
  <c r="DI216" i="2"/>
  <c r="DI224" i="2" s="1"/>
  <c r="DH216" i="2"/>
  <c r="DH224" i="2" s="1"/>
  <c r="DK216" i="2"/>
  <c r="DK224" i="2" s="1"/>
  <c r="DJ216" i="2"/>
  <c r="DJ224" i="2" s="1"/>
  <c r="DM216" i="2"/>
  <c r="DM224" i="2" s="1"/>
  <c r="DL216" i="2"/>
  <c r="DL224" i="2" s="1"/>
  <c r="DO216" i="2"/>
  <c r="DO224" i="2" s="1"/>
  <c r="DP216" i="2"/>
  <c r="DP224" i="2" s="1"/>
  <c r="DQ216" i="2"/>
  <c r="DQ224" i="2" s="1"/>
  <c r="DS216" i="2"/>
  <c r="DS224" i="2" s="1"/>
  <c r="DR216" i="2"/>
  <c r="DR224" i="2" s="1"/>
  <c r="DU216" i="2"/>
  <c r="DU224" i="2" s="1"/>
  <c r="DT216" i="2"/>
  <c r="DT224" i="2" s="1"/>
  <c r="DW216" i="2"/>
  <c r="DW224" i="2" s="1"/>
  <c r="DV216" i="2"/>
  <c r="DV224" i="2" s="1"/>
  <c r="DX216" i="2"/>
  <c r="DX224" i="2" s="1"/>
  <c r="GD216" i="2"/>
  <c r="GD224" i="2" s="1"/>
  <c r="FS216" i="2"/>
  <c r="FS224" i="2" s="1"/>
  <c r="GF216" i="2"/>
  <c r="GF224" i="2" s="1"/>
  <c r="FU216" i="2"/>
  <c r="FU224" i="2" s="1"/>
  <c r="GG216" i="2"/>
  <c r="GG224" i="2" s="1"/>
  <c r="FX216" i="2"/>
  <c r="FX224" i="2" s="1"/>
  <c r="GJ216" i="2"/>
  <c r="GJ224" i="2" s="1"/>
  <c r="FW216" i="2"/>
  <c r="FW224" i="2" s="1"/>
  <c r="GI216" i="2"/>
  <c r="GI224" i="2" s="1"/>
  <c r="GH216" i="2"/>
  <c r="GH224" i="2" s="1"/>
  <c r="GC216" i="2"/>
  <c r="GC224" i="2" s="1"/>
  <c r="DY216" i="2"/>
  <c r="DY224" i="2" s="1"/>
  <c r="EA216" i="2"/>
  <c r="EA224" i="2" s="1"/>
  <c r="EB216" i="2"/>
  <c r="EB224" i="2" s="1"/>
  <c r="ED216" i="2"/>
  <c r="ED224" i="2" s="1"/>
  <c r="EC216" i="2"/>
  <c r="EC224" i="2" s="1"/>
  <c r="EE216" i="2"/>
  <c r="EE224" i="2" s="1"/>
  <c r="GE216" i="2"/>
  <c r="GE224" i="2" s="1"/>
  <c r="EG216" i="2"/>
  <c r="EG224" i="2" s="1"/>
  <c r="EI216" i="2"/>
  <c r="EI224" i="2" s="1"/>
  <c r="EH216" i="2"/>
  <c r="EH224" i="2" s="1"/>
  <c r="EK216" i="2"/>
  <c r="EK224" i="2" s="1"/>
  <c r="EJ216" i="2"/>
  <c r="EJ224" i="2" s="1"/>
  <c r="EN216" i="2"/>
  <c r="EN224" i="2" s="1"/>
  <c r="EM216" i="2"/>
  <c r="EM224" i="2" s="1"/>
  <c r="EO216" i="2"/>
  <c r="EO224" i="2" s="1"/>
  <c r="EP216" i="2"/>
  <c r="EP224" i="2" s="1"/>
  <c r="ES216" i="2"/>
  <c r="ES224" i="2" s="1"/>
  <c r="EQ216" i="2"/>
  <c r="EQ224" i="2" s="1"/>
  <c r="ER216" i="2"/>
  <c r="ER224" i="2" s="1"/>
  <c r="ET216" i="2"/>
  <c r="ET224" i="2" s="1"/>
  <c r="EU216" i="2"/>
  <c r="EU224" i="2" s="1"/>
  <c r="EV216" i="2"/>
  <c r="EV224" i="2" s="1"/>
  <c r="EW216" i="2"/>
  <c r="EW224" i="2" s="1"/>
  <c r="EZ216" i="2"/>
  <c r="EZ224" i="2" s="1"/>
  <c r="EY216" i="2"/>
  <c r="EY224" i="2" s="1"/>
  <c r="FB216" i="2"/>
  <c r="FB224" i="2" s="1"/>
  <c r="EF216" i="2"/>
  <c r="EF224" i="2" s="1"/>
  <c r="FD216" i="2"/>
  <c r="FD224" i="2" s="1"/>
  <c r="FC216" i="2"/>
  <c r="FC224" i="2" s="1"/>
  <c r="FE216" i="2"/>
  <c r="FE224" i="2" s="1"/>
  <c r="FG216" i="2"/>
  <c r="FG224" i="2" s="1"/>
  <c r="FF216" i="2"/>
  <c r="FF224" i="2" s="1"/>
  <c r="FH216" i="2"/>
  <c r="FH224" i="2" s="1"/>
  <c r="FI216" i="2"/>
  <c r="FI224" i="2" s="1"/>
  <c r="FK216" i="2"/>
  <c r="FK224" i="2" s="1"/>
  <c r="FL216" i="2"/>
  <c r="FL224" i="2" s="1"/>
  <c r="FM216" i="2"/>
  <c r="FM224" i="2" s="1"/>
  <c r="FN216" i="2"/>
  <c r="FN224" i="2" s="1"/>
  <c r="FZ216" i="2"/>
  <c r="FZ224" i="2" s="1"/>
  <c r="FO216" i="2"/>
  <c r="FO224" i="2" s="1"/>
  <c r="FY216" i="2"/>
  <c r="FY224" i="2" s="1"/>
  <c r="FP216" i="2"/>
  <c r="FP224" i="2" s="1"/>
  <c r="GB216" i="2"/>
  <c r="GB224" i="2" s="1"/>
  <c r="FR216" i="2"/>
  <c r="FR224" i="2" s="1"/>
  <c r="GA216" i="2"/>
  <c r="GA224" i="2" s="1"/>
  <c r="FQ216" i="2"/>
  <c r="FQ224" i="2" s="1"/>
  <c r="FT216" i="2"/>
  <c r="FT224" i="2" s="1"/>
  <c r="FA216" i="2"/>
  <c r="FA224" i="2" s="1"/>
  <c r="HJ213" i="2"/>
  <c r="HK213" i="2" s="1"/>
  <c r="HJ214" i="2"/>
  <c r="FV216" i="2"/>
  <c r="FV224" i="2" s="1"/>
  <c r="HI214" i="2"/>
  <c r="GU214" i="2"/>
  <c r="K216" i="2"/>
  <c r="K224" i="2" s="1"/>
  <c r="V216" i="2"/>
  <c r="V224" i="2" s="1"/>
  <c r="GV214" i="2"/>
  <c r="AH216" i="2"/>
  <c r="AH224" i="2" s="1"/>
  <c r="GW214" i="2"/>
  <c r="AT216" i="2"/>
  <c r="AT224" i="2" s="1"/>
  <c r="GX214" i="2"/>
  <c r="BF216" i="2"/>
  <c r="BF224" i="2" s="1"/>
  <c r="GY214" i="2"/>
  <c r="BR216" i="2"/>
  <c r="BR224" i="2" s="1"/>
  <c r="GZ214" i="2"/>
  <c r="HA214" i="2"/>
  <c r="CD216" i="2"/>
  <c r="CD224" i="2" s="1"/>
  <c r="CP216" i="2"/>
  <c r="CP224" i="2" s="1"/>
  <c r="HB214" i="2"/>
  <c r="DB216" i="2"/>
  <c r="DB224" i="2" s="1"/>
  <c r="HC214" i="2"/>
  <c r="HD214" i="2"/>
  <c r="DN216" i="2"/>
  <c r="DN224" i="2" s="1"/>
  <c r="DZ216" i="2"/>
  <c r="DZ224" i="2" s="1"/>
  <c r="HE214" i="2"/>
  <c r="HF214" i="2"/>
  <c r="EL216" i="2"/>
  <c r="EL224" i="2" s="1"/>
  <c r="EX216" i="2"/>
  <c r="EX224" i="2" s="1"/>
  <c r="HG214" i="2"/>
  <c r="FJ216" i="2"/>
  <c r="FJ224" i="2" s="1"/>
  <c r="HH214" i="2"/>
  <c r="HJ211" i="2"/>
  <c r="DV225" i="2" l="1"/>
  <c r="DY225" i="2"/>
  <c r="HD264" i="2"/>
  <c r="HB264" i="2"/>
  <c r="HC264" i="2"/>
  <c r="GX264" i="2"/>
  <c r="GY264" i="2"/>
  <c r="GU264" i="2"/>
  <c r="G264" i="2"/>
  <c r="GW264" i="2"/>
  <c r="GV264" i="2"/>
  <c r="GZ264" i="2"/>
  <c r="HA264" i="2"/>
  <c r="GY224" i="2"/>
  <c r="GZ224" i="2"/>
  <c r="HA224" i="2"/>
  <c r="HB224" i="2"/>
  <c r="HC224" i="2"/>
  <c r="HD224" i="2"/>
  <c r="HE224" i="2"/>
  <c r="HF224" i="2"/>
  <c r="HG224" i="2"/>
  <c r="HH224" i="2"/>
  <c r="GW224" i="2"/>
  <c r="GX224" i="2"/>
  <c r="HI224" i="2"/>
  <c r="GV224" i="2"/>
  <c r="HJ69" i="11"/>
  <c r="HK69" i="11" s="1"/>
  <c r="G224" i="2"/>
  <c r="GU224" i="2"/>
  <c r="HJ246" i="2"/>
  <c r="HE246" i="2"/>
  <c r="HF246" i="2"/>
  <c r="HI246" i="2"/>
  <c r="HH246" i="2"/>
  <c r="HG246" i="2"/>
  <c r="M42" i="11"/>
  <c r="N42" i="11" s="1"/>
  <c r="T52" i="11" s="1"/>
  <c r="T53" i="11" s="1"/>
  <c r="T63" i="11" s="1"/>
  <c r="HD246" i="2"/>
  <c r="GV246" i="2"/>
  <c r="GW246" i="2"/>
  <c r="GX246" i="2"/>
  <c r="GY246" i="2"/>
  <c r="GZ246" i="2"/>
  <c r="HA246" i="2"/>
  <c r="HB246" i="2"/>
  <c r="HC246" i="2"/>
  <c r="P57" i="9"/>
  <c r="P65" i="9" s="1"/>
  <c r="P87" i="9"/>
  <c r="Q87" i="9"/>
  <c r="Q57" i="9"/>
  <c r="Q65" i="9" s="1"/>
  <c r="R57" i="9"/>
  <c r="R65" i="9" s="1"/>
  <c r="R87" i="9"/>
  <c r="S57" i="9"/>
  <c r="S65" i="9" s="1"/>
  <c r="S87" i="9"/>
  <c r="T87" i="9"/>
  <c r="T57" i="9"/>
  <c r="T65" i="9" s="1"/>
  <c r="U87" i="9"/>
  <c r="U57" i="9"/>
  <c r="U65" i="9" s="1"/>
  <c r="W57" i="9"/>
  <c r="W65" i="9" s="1"/>
  <c r="W87" i="9"/>
  <c r="V57" i="9"/>
  <c r="V65" i="9" s="1"/>
  <c r="V87" i="9"/>
  <c r="X57" i="9"/>
  <c r="X65" i="9" s="1"/>
  <c r="X87" i="9"/>
  <c r="Y87" i="9"/>
  <c r="Y57" i="9"/>
  <c r="Y65" i="9" s="1"/>
  <c r="Z57" i="9"/>
  <c r="Z65" i="9" s="1"/>
  <c r="Z87" i="9"/>
  <c r="GZ55" i="9"/>
  <c r="AA57" i="9"/>
  <c r="AA65" i="9" s="1"/>
  <c r="AA87" i="9"/>
  <c r="AB57" i="9"/>
  <c r="AB65" i="9" s="1"/>
  <c r="AB87" i="9"/>
  <c r="AC57" i="9"/>
  <c r="AC65" i="9" s="1"/>
  <c r="AC87" i="9"/>
  <c r="AD57" i="9"/>
  <c r="AD65" i="9" s="1"/>
  <c r="AD87" i="9"/>
  <c r="AE87" i="9"/>
  <c r="AE57" i="9"/>
  <c r="AE65" i="9" s="1"/>
  <c r="AF87" i="9"/>
  <c r="AF57" i="9"/>
  <c r="AF65" i="9" s="1"/>
  <c r="AG57" i="9"/>
  <c r="AG65" i="9" s="1"/>
  <c r="AG87" i="9"/>
  <c r="AH57" i="9"/>
  <c r="AH65" i="9" s="1"/>
  <c r="AH87" i="9"/>
  <c r="AJ87" i="9"/>
  <c r="AJ57" i="9"/>
  <c r="AJ65" i="9" s="1"/>
  <c r="AI87" i="9"/>
  <c r="AI57" i="9"/>
  <c r="AI65" i="9" s="1"/>
  <c r="AK57" i="9"/>
  <c r="AK65" i="9" s="1"/>
  <c r="AK87" i="9"/>
  <c r="HA55" i="9"/>
  <c r="AL87" i="9"/>
  <c r="AL57" i="9"/>
  <c r="AL65" i="9" s="1"/>
  <c r="AM87" i="9"/>
  <c r="AM57" i="9"/>
  <c r="AM65" i="9" s="1"/>
  <c r="AN87" i="9"/>
  <c r="AN57" i="9"/>
  <c r="AN65" i="9" s="1"/>
  <c r="AO87" i="9"/>
  <c r="AO57" i="9"/>
  <c r="AO65" i="9" s="1"/>
  <c r="AP87" i="9"/>
  <c r="AP57" i="9"/>
  <c r="AP65" i="9" s="1"/>
  <c r="AQ87" i="9"/>
  <c r="AQ57" i="9"/>
  <c r="AQ65" i="9" s="1"/>
  <c r="AR57" i="9"/>
  <c r="AR65" i="9" s="1"/>
  <c r="AR87" i="9"/>
  <c r="AS87" i="9"/>
  <c r="AS57" i="9"/>
  <c r="AS65" i="9" s="1"/>
  <c r="AT57" i="9"/>
  <c r="AT65" i="9" s="1"/>
  <c r="AT87" i="9"/>
  <c r="AU87" i="9"/>
  <c r="AU57" i="9"/>
  <c r="AU65" i="9" s="1"/>
  <c r="AW57" i="9"/>
  <c r="AW65" i="9" s="1"/>
  <c r="AW87" i="9"/>
  <c r="AV87" i="9"/>
  <c r="AV57" i="9"/>
  <c r="AV65" i="9" s="1"/>
  <c r="AX57" i="9"/>
  <c r="AX65" i="9" s="1"/>
  <c r="AX87" i="9"/>
  <c r="HB55" i="9"/>
  <c r="AY57" i="9"/>
  <c r="AY65" i="9" s="1"/>
  <c r="AY87" i="9"/>
  <c r="AZ87" i="9"/>
  <c r="AZ57" i="9"/>
  <c r="AZ65" i="9" s="1"/>
  <c r="BB87" i="9"/>
  <c r="BB57" i="9"/>
  <c r="BB65" i="9" s="1"/>
  <c r="BA87" i="9"/>
  <c r="BA57" i="9"/>
  <c r="BA65" i="9" s="1"/>
  <c r="BC87" i="9"/>
  <c r="BC57" i="9"/>
  <c r="BC65" i="9" s="1"/>
  <c r="BD87" i="9"/>
  <c r="BD57" i="9"/>
  <c r="BD65" i="9" s="1"/>
  <c r="BF87" i="9"/>
  <c r="BF57" i="9"/>
  <c r="BF65" i="9" s="1"/>
  <c r="BE87" i="9"/>
  <c r="BE57" i="9"/>
  <c r="BE65" i="9" s="1"/>
  <c r="BG57" i="9"/>
  <c r="BG65" i="9" s="1"/>
  <c r="BG87" i="9"/>
  <c r="BH87" i="9"/>
  <c r="BH57" i="9"/>
  <c r="BH65" i="9" s="1"/>
  <c r="BI57" i="9"/>
  <c r="BI65" i="9" s="1"/>
  <c r="BI87" i="9"/>
  <c r="BJ57" i="9"/>
  <c r="BJ65" i="9" s="1"/>
  <c r="BJ87" i="9"/>
  <c r="HC55" i="9"/>
  <c r="BK57" i="9"/>
  <c r="BK65" i="9" s="1"/>
  <c r="BK87" i="9"/>
  <c r="BL57" i="9"/>
  <c r="BL65" i="9" s="1"/>
  <c r="BL87" i="9"/>
  <c r="BM57" i="9"/>
  <c r="BM65" i="9" s="1"/>
  <c r="BM87" i="9"/>
  <c r="BN57" i="9"/>
  <c r="BN65" i="9" s="1"/>
  <c r="BN87" i="9"/>
  <c r="BO87" i="9"/>
  <c r="BO57" i="9"/>
  <c r="BO65" i="9" s="1"/>
  <c r="BP57" i="9"/>
  <c r="BP65" i="9" s="1"/>
  <c r="BP87" i="9"/>
  <c r="BQ87" i="9"/>
  <c r="BQ57" i="9"/>
  <c r="BQ65" i="9" s="1"/>
  <c r="BS57" i="9"/>
  <c r="BS65" i="9" s="1"/>
  <c r="BS87" i="9"/>
  <c r="BR87" i="9"/>
  <c r="BR57" i="9"/>
  <c r="BR65" i="9" s="1"/>
  <c r="BT87" i="9"/>
  <c r="BT57" i="9"/>
  <c r="BT65" i="9" s="1"/>
  <c r="BU57" i="9"/>
  <c r="BU65" i="9" s="1"/>
  <c r="BU87" i="9"/>
  <c r="BV57" i="9"/>
  <c r="BV65" i="9" s="1"/>
  <c r="BV87" i="9"/>
  <c r="HD55" i="9"/>
  <c r="BW87" i="9"/>
  <c r="BW57" i="9"/>
  <c r="BW65" i="9" s="1"/>
  <c r="BX57" i="9"/>
  <c r="BX65" i="9" s="1"/>
  <c r="BX87" i="9"/>
  <c r="BY57" i="9"/>
  <c r="BY65" i="9" s="1"/>
  <c r="BY87" i="9"/>
  <c r="BZ87" i="9"/>
  <c r="BZ57" i="9"/>
  <c r="BZ65" i="9" s="1"/>
  <c r="CA57" i="9"/>
  <c r="CA65" i="9" s="1"/>
  <c r="CA87" i="9"/>
  <c r="CB57" i="9"/>
  <c r="CB65" i="9" s="1"/>
  <c r="CB87" i="9"/>
  <c r="CC87" i="9"/>
  <c r="CC57" i="9"/>
  <c r="CC65" i="9" s="1"/>
  <c r="CD87" i="9"/>
  <c r="CD57" i="9"/>
  <c r="CD65" i="9" s="1"/>
  <c r="CF57" i="9"/>
  <c r="CF65" i="9" s="1"/>
  <c r="CF87" i="9"/>
  <c r="CE57" i="9"/>
  <c r="CE65" i="9" s="1"/>
  <c r="CE87" i="9"/>
  <c r="CH87" i="9"/>
  <c r="HE55" i="9"/>
  <c r="CH57" i="9"/>
  <c r="CH65" i="9" s="1"/>
  <c r="CG87" i="9"/>
  <c r="CG57" i="9"/>
  <c r="CG65" i="9" s="1"/>
  <c r="CI87" i="9"/>
  <c r="CI57" i="9"/>
  <c r="CI65" i="9" s="1"/>
  <c r="CJ87" i="9"/>
  <c r="CJ57" i="9"/>
  <c r="CJ65" i="9" s="1"/>
  <c r="CL57" i="9"/>
  <c r="CL65" i="9" s="1"/>
  <c r="CL87" i="9"/>
  <c r="CM87" i="9"/>
  <c r="CM57" i="9"/>
  <c r="CM65" i="9" s="1"/>
  <c r="CK57" i="9"/>
  <c r="CK65" i="9" s="1"/>
  <c r="CK87" i="9"/>
  <c r="CN87" i="9"/>
  <c r="CN57" i="9"/>
  <c r="CN65" i="9" s="1"/>
  <c r="CP57" i="9"/>
  <c r="CP65" i="9" s="1"/>
  <c r="CP87" i="9"/>
  <c r="CO57" i="9"/>
  <c r="CO65" i="9" s="1"/>
  <c r="CO87" i="9"/>
  <c r="CQ57" i="9"/>
  <c r="CQ65" i="9" s="1"/>
  <c r="CQ87" i="9"/>
  <c r="CR87" i="9"/>
  <c r="CR57" i="9"/>
  <c r="CR65" i="9" s="1"/>
  <c r="CS57" i="9"/>
  <c r="CS65" i="9" s="1"/>
  <c r="CS87" i="9"/>
  <c r="CW87" i="9"/>
  <c r="CW57" i="9"/>
  <c r="CW65" i="9" s="1"/>
  <c r="CV57" i="9"/>
  <c r="CV65" i="9" s="1"/>
  <c r="CV87" i="9"/>
  <c r="CU57" i="9"/>
  <c r="CU65" i="9" s="1"/>
  <c r="CU87" i="9"/>
  <c r="HF55" i="9"/>
  <c r="CT57" i="9"/>
  <c r="CT65" i="9" s="1"/>
  <c r="CT87" i="9"/>
  <c r="CX57" i="9"/>
  <c r="CX65" i="9" s="1"/>
  <c r="CX87" i="9"/>
  <c r="CY57" i="9"/>
  <c r="CY65" i="9" s="1"/>
  <c r="CY87" i="9"/>
  <c r="CZ57" i="9"/>
  <c r="CZ65" i="9" s="1"/>
  <c r="CZ87" i="9"/>
  <c r="DA57" i="9"/>
  <c r="DA65" i="9" s="1"/>
  <c r="DA87" i="9"/>
  <c r="DB57" i="9"/>
  <c r="DB65" i="9" s="1"/>
  <c r="DB87" i="9"/>
  <c r="DC87" i="9"/>
  <c r="DC57" i="9"/>
  <c r="DC65" i="9" s="1"/>
  <c r="DD57" i="9"/>
  <c r="DD65" i="9" s="1"/>
  <c r="DD87" i="9"/>
  <c r="DE57" i="9"/>
  <c r="DE65" i="9" s="1"/>
  <c r="DE87" i="9"/>
  <c r="DG87" i="9"/>
  <c r="DG57" i="9"/>
  <c r="DG65" i="9" s="1"/>
  <c r="DF87" i="9"/>
  <c r="DF57" i="9"/>
  <c r="DF65" i="9" s="1"/>
  <c r="HG55" i="9"/>
  <c r="DI87" i="9"/>
  <c r="DI57" i="9"/>
  <c r="DI65" i="9" s="1"/>
  <c r="DH57" i="9"/>
  <c r="DH65" i="9" s="1"/>
  <c r="DH87" i="9"/>
  <c r="DJ57" i="9"/>
  <c r="DJ65" i="9" s="1"/>
  <c r="DJ87" i="9"/>
  <c r="DK57" i="9"/>
  <c r="DK65" i="9" s="1"/>
  <c r="DK87" i="9"/>
  <c r="DM57" i="9"/>
  <c r="DM65" i="9" s="1"/>
  <c r="DM87" i="9"/>
  <c r="DL87" i="9"/>
  <c r="DL57" i="9"/>
  <c r="DL65" i="9" s="1"/>
  <c r="DO57" i="9"/>
  <c r="DO65" i="9" s="1"/>
  <c r="DO87" i="9"/>
  <c r="DN57" i="9"/>
  <c r="DN65" i="9" s="1"/>
  <c r="DN87" i="9"/>
  <c r="DQ57" i="9"/>
  <c r="DQ65" i="9" s="1"/>
  <c r="DQ87" i="9"/>
  <c r="DP87" i="9"/>
  <c r="DP57" i="9"/>
  <c r="DP65" i="9" s="1"/>
  <c r="DS87" i="9"/>
  <c r="DS57" i="9"/>
  <c r="DS65" i="9" s="1"/>
  <c r="HH55" i="9"/>
  <c r="DR87" i="9"/>
  <c r="DR57" i="9"/>
  <c r="DR65" i="9" s="1"/>
  <c r="DT87" i="9"/>
  <c r="DT57" i="9"/>
  <c r="DT65" i="9" s="1"/>
  <c r="DU87" i="9"/>
  <c r="DU57" i="9"/>
  <c r="DU65" i="9" s="1"/>
  <c r="DW57" i="9"/>
  <c r="DW65" i="9" s="1"/>
  <c r="DW87" i="9"/>
  <c r="DV57" i="9"/>
  <c r="DV65" i="9" s="1"/>
  <c r="DV87" i="9"/>
  <c r="H55" i="9"/>
  <c r="GY55" i="9"/>
  <c r="GD61" i="9"/>
  <c r="GE53" i="9" s="1"/>
  <c r="GD57" i="9"/>
  <c r="GD65" i="9" s="1"/>
  <c r="GD85" i="9"/>
  <c r="G216" i="2"/>
  <c r="G246" i="2"/>
  <c r="GU246" i="2"/>
  <c r="GK216" i="2"/>
  <c r="GK224" i="2" s="1"/>
  <c r="GK220" i="2"/>
  <c r="GL212" i="2" s="1"/>
  <c r="CF70" i="11" s="1"/>
  <c r="CF74" i="11" s="1"/>
  <c r="GK244" i="2"/>
  <c r="HK219" i="2"/>
  <c r="HK211" i="2"/>
  <c r="HJ72" i="11"/>
  <c r="HD72" i="11"/>
  <c r="HD74" i="11"/>
  <c r="HG72" i="11"/>
  <c r="HH72" i="11"/>
  <c r="HI72" i="11"/>
  <c r="HE72" i="11"/>
  <c r="HF72" i="11"/>
  <c r="GV216" i="2"/>
  <c r="GX216" i="2"/>
  <c r="GU216" i="2"/>
  <c r="HI216" i="2"/>
  <c r="GY216" i="2"/>
  <c r="GZ216" i="2"/>
  <c r="HA216" i="2"/>
  <c r="HB216" i="2"/>
  <c r="HC216" i="2"/>
  <c r="HD216" i="2"/>
  <c r="HE216" i="2"/>
  <c r="HF216" i="2"/>
  <c r="HG216" i="2"/>
  <c r="HH216" i="2"/>
  <c r="HK214" i="2"/>
  <c r="GW216" i="2"/>
  <c r="HD53" i="11" l="1"/>
  <c r="HD52" i="11"/>
  <c r="HK264" i="2"/>
  <c r="HK72" i="11"/>
  <c r="H65" i="9"/>
  <c r="GY65" i="9"/>
  <c r="GZ65" i="9"/>
  <c r="HA65" i="9"/>
  <c r="HB65" i="9"/>
  <c r="HC65" i="9"/>
  <c r="HD65" i="9"/>
  <c r="HE65" i="9"/>
  <c r="HF65" i="9"/>
  <c r="HG65" i="9"/>
  <c r="HH65" i="9"/>
  <c r="HF87" i="9"/>
  <c r="HK246" i="2"/>
  <c r="GZ87" i="9"/>
  <c r="H87" i="9"/>
  <c r="GY87" i="9"/>
  <c r="GZ57" i="9"/>
  <c r="HA57" i="9"/>
  <c r="HB57" i="9"/>
  <c r="HC57" i="9"/>
  <c r="HD57" i="9"/>
  <c r="HE57" i="9"/>
  <c r="HF57" i="9"/>
  <c r="HG57" i="9"/>
  <c r="HH57" i="9"/>
  <c r="HA87" i="9"/>
  <c r="HB87" i="9"/>
  <c r="HC87" i="9"/>
  <c r="HD87" i="9"/>
  <c r="HE87" i="9"/>
  <c r="HO55" i="9"/>
  <c r="HG87" i="9"/>
  <c r="HH87" i="9"/>
  <c r="GY57" i="9"/>
  <c r="H57" i="9"/>
  <c r="GL244" i="2"/>
  <c r="GE61" i="9"/>
  <c r="GF53" i="9" s="1"/>
  <c r="GE57" i="9"/>
  <c r="GE65" i="9" s="1"/>
  <c r="GE85" i="9"/>
  <c r="GL220" i="2"/>
  <c r="GM212" i="2" s="1"/>
  <c r="CG70" i="11" s="1"/>
  <c r="CG74" i="11" s="1"/>
  <c r="GL216" i="2"/>
  <c r="GL224" i="2" s="1"/>
  <c r="HO87" i="9" l="1"/>
  <c r="GF61" i="9"/>
  <c r="GG53" i="9" s="1"/>
  <c r="GF57" i="9"/>
  <c r="GF65" i="9" s="1"/>
  <c r="GF85" i="9"/>
  <c r="GG61" i="9" l="1"/>
  <c r="GH53" i="9" s="1"/>
  <c r="GG57" i="9"/>
  <c r="GG65" i="9" s="1"/>
  <c r="GG85" i="9"/>
  <c r="GM220" i="2"/>
  <c r="GN212" i="2" s="1"/>
  <c r="CH70" i="11" s="1"/>
  <c r="CH74" i="11" s="1"/>
  <c r="GM216" i="2"/>
  <c r="GM224" i="2" s="1"/>
  <c r="GM244" i="2"/>
  <c r="GN220" i="2" l="1"/>
  <c r="GO212" i="2" s="1"/>
  <c r="CI70" i="11" s="1"/>
  <c r="CI74" i="11" s="1"/>
  <c r="GH61" i="9"/>
  <c r="GI53" i="9" s="1"/>
  <c r="GH57" i="9"/>
  <c r="GH65" i="9" s="1"/>
  <c r="GH85" i="9"/>
  <c r="GN244" i="2"/>
  <c r="GN216" i="2"/>
  <c r="GN224" i="2" s="1"/>
  <c r="GI61" i="9" l="1"/>
  <c r="GJ53" i="9" s="1"/>
  <c r="GI57" i="9"/>
  <c r="GI65" i="9" s="1"/>
  <c r="GI85" i="9"/>
  <c r="GO220" i="2"/>
  <c r="GP212" i="2" s="1"/>
  <c r="CJ70" i="11" s="1"/>
  <c r="CJ74" i="11" s="1"/>
  <c r="GO216" i="2"/>
  <c r="GO224" i="2" s="1"/>
  <c r="GO244" i="2"/>
  <c r="GP220" i="2" l="1"/>
  <c r="GQ212" i="2" s="1"/>
  <c r="CK70" i="11" s="1"/>
  <c r="CK74" i="11" s="1"/>
  <c r="GJ61" i="9"/>
  <c r="GK53" i="9" s="1"/>
  <c r="GJ57" i="9"/>
  <c r="GJ65" i="9" s="1"/>
  <c r="GJ85" i="9"/>
  <c r="GP216" i="2"/>
  <c r="GP224" i="2" s="1"/>
  <c r="GP244" i="2"/>
  <c r="GQ216" i="2" l="1"/>
  <c r="GQ224" i="2" s="1"/>
  <c r="GQ244" i="2"/>
  <c r="GQ220" i="2"/>
  <c r="GR212" i="2" s="1"/>
  <c r="CL70" i="11" s="1"/>
  <c r="CL74" i="11" s="1"/>
  <c r="HM53" i="9"/>
  <c r="HM61" i="9" s="1"/>
  <c r="GK61" i="9"/>
  <c r="GL53" i="9" s="1"/>
  <c r="GK57" i="9"/>
  <c r="GK85" i="9"/>
  <c r="HM85" i="9" s="1"/>
  <c r="HM57" i="9" l="1"/>
  <c r="GK65" i="9"/>
  <c r="GL61" i="9"/>
  <c r="GM53" i="9" s="1"/>
  <c r="GL57" i="9"/>
  <c r="GL65" i="9" s="1"/>
  <c r="GL85" i="9"/>
  <c r="GR220" i="2"/>
  <c r="GS212" i="2" s="1"/>
  <c r="GR244" i="2"/>
  <c r="GR216" i="2"/>
  <c r="GR224" i="2" s="1"/>
  <c r="HM65" i="9" l="1"/>
  <c r="CN70" i="11"/>
  <c r="CN74" i="11" s="1"/>
  <c r="CM70" i="11"/>
  <c r="CM74" i="11" s="1"/>
  <c r="GM61" i="9"/>
  <c r="GN53" i="9" s="1"/>
  <c r="GM57" i="9"/>
  <c r="GM65" i="9" s="1"/>
  <c r="GM85" i="9"/>
  <c r="HJ212" i="2"/>
  <c r="GS244" i="2"/>
  <c r="HJ244" i="2" s="1"/>
  <c r="HK244" i="2" s="1"/>
  <c r="GS220" i="2"/>
  <c r="GS216" i="2"/>
  <c r="GS224" i="2" s="1"/>
  <c r="DK225" i="2" l="1"/>
  <c r="DK229" i="2" s="1"/>
  <c r="DI9" i="7" s="1"/>
  <c r="CP225" i="2"/>
  <c r="CP229" i="2" s="1"/>
  <c r="CN9" i="7" s="1"/>
  <c r="DR225" i="2"/>
  <c r="DR229" i="2" s="1"/>
  <c r="DP9" i="7" s="1"/>
  <c r="V225" i="2"/>
  <c r="V229" i="2" s="1"/>
  <c r="T9" i="7" s="1"/>
  <c r="BD225" i="2"/>
  <c r="BD229" i="2" s="1"/>
  <c r="BB9" i="7" s="1"/>
  <c r="CK225" i="2"/>
  <c r="CK229" i="2" s="1"/>
  <c r="CI9" i="7" s="1"/>
  <c r="FV225" i="2"/>
  <c r="FD225" i="2"/>
  <c r="K225" i="2"/>
  <c r="AW225" i="2"/>
  <c r="AW229" i="2" s="1"/>
  <c r="AU9" i="7" s="1"/>
  <c r="DO225" i="2"/>
  <c r="DO229" i="2" s="1"/>
  <c r="DM9" i="7" s="1"/>
  <c r="CE225" i="2"/>
  <c r="CE229" i="2" s="1"/>
  <c r="CC9" i="7" s="1"/>
  <c r="FH225" i="2"/>
  <c r="EO225" i="2"/>
  <c r="ES225" i="2"/>
  <c r="FK225" i="2"/>
  <c r="FY225" i="2"/>
  <c r="EX225" i="2"/>
  <c r="DF225" i="2"/>
  <c r="DF229" i="2" s="1"/>
  <c r="DD9" i="7" s="1"/>
  <c r="DL225" i="2"/>
  <c r="DL229" i="2" s="1"/>
  <c r="DJ9" i="7" s="1"/>
  <c r="CA225" i="2"/>
  <c r="CA229" i="2" s="1"/>
  <c r="BY9" i="7" s="1"/>
  <c r="CQ225" i="2"/>
  <c r="CQ229" i="2" s="1"/>
  <c r="CO9" i="7" s="1"/>
  <c r="DZ225" i="2"/>
  <c r="BU225" i="2"/>
  <c r="BU229" i="2" s="1"/>
  <c r="BS9" i="7" s="1"/>
  <c r="DN225" i="2"/>
  <c r="DN229" i="2" s="1"/>
  <c r="DL9" i="7" s="1"/>
  <c r="BR225" i="2"/>
  <c r="BR229" i="2" s="1"/>
  <c r="BP9" i="7" s="1"/>
  <c r="FB225" i="2"/>
  <c r="FA225" i="2"/>
  <c r="DX225" i="2"/>
  <c r="DX229" i="2" s="1"/>
  <c r="DV9" i="7" s="1"/>
  <c r="EG225" i="2"/>
  <c r="FQ225" i="2"/>
  <c r="FP225" i="2"/>
  <c r="AL225" i="2"/>
  <c r="AL229" i="2" s="1"/>
  <c r="AJ9" i="7" s="1"/>
  <c r="CM225" i="2"/>
  <c r="CM229" i="2" s="1"/>
  <c r="CK9" i="7" s="1"/>
  <c r="CS225" i="2"/>
  <c r="CS229" i="2" s="1"/>
  <c r="CQ9" i="7" s="1"/>
  <c r="CZ225" i="2"/>
  <c r="CZ229" i="2" s="1"/>
  <c r="CX9" i="7" s="1"/>
  <c r="DU225" i="2"/>
  <c r="DU229" i="2" s="1"/>
  <c r="DS9" i="7" s="1"/>
  <c r="GE225" i="2"/>
  <c r="GH225" i="2"/>
  <c r="EJ225" i="2"/>
  <c r="EL225" i="2"/>
  <c r="ER225" i="2"/>
  <c r="P225" i="2"/>
  <c r="P229" i="2" s="1"/>
  <c r="N9" i="7" s="1"/>
  <c r="W225" i="2"/>
  <c r="W229" i="2" s="1"/>
  <c r="U9" i="7" s="1"/>
  <c r="Z225" i="2"/>
  <c r="Z229" i="2" s="1"/>
  <c r="X9" i="7" s="1"/>
  <c r="AC225" i="2"/>
  <c r="AC229" i="2" s="1"/>
  <c r="AA9" i="7" s="1"/>
  <c r="AF225" i="2"/>
  <c r="AF229" i="2" s="1"/>
  <c r="AD9" i="7" s="1"/>
  <c r="AK225" i="2"/>
  <c r="AK229" i="2" s="1"/>
  <c r="AI9" i="7" s="1"/>
  <c r="AO225" i="2"/>
  <c r="AO229" i="2" s="1"/>
  <c r="AM9" i="7" s="1"/>
  <c r="AT225" i="2"/>
  <c r="AT229" i="2" s="1"/>
  <c r="AR9" i="7" s="1"/>
  <c r="BC225" i="2"/>
  <c r="BC229" i="2" s="1"/>
  <c r="BA9" i="7" s="1"/>
  <c r="BP225" i="2"/>
  <c r="BP229" i="2" s="1"/>
  <c r="BN9" i="7" s="1"/>
  <c r="GF225" i="2"/>
  <c r="AB225" i="2"/>
  <c r="AB229" i="2" s="1"/>
  <c r="Z9" i="7" s="1"/>
  <c r="BG225" i="2"/>
  <c r="BG229" i="2" s="1"/>
  <c r="BE9" i="7" s="1"/>
  <c r="CH225" i="2"/>
  <c r="CH229" i="2" s="1"/>
  <c r="CF9" i="7" s="1"/>
  <c r="AE225" i="2"/>
  <c r="AE229" i="2" s="1"/>
  <c r="AC9" i="7" s="1"/>
  <c r="EU225" i="2"/>
  <c r="EV225" i="2"/>
  <c r="CB225" i="2"/>
  <c r="CB229" i="2" s="1"/>
  <c r="BZ9" i="7" s="1"/>
  <c r="DB225" i="2"/>
  <c r="DB229" i="2" s="1"/>
  <c r="CZ9" i="7" s="1"/>
  <c r="FW225" i="2"/>
  <c r="EA225" i="2"/>
  <c r="AQ225" i="2"/>
  <c r="AQ229" i="2" s="1"/>
  <c r="AO9" i="7" s="1"/>
  <c r="AZ225" i="2"/>
  <c r="AZ229" i="2" s="1"/>
  <c r="AX9" i="7" s="1"/>
  <c r="CG225" i="2"/>
  <c r="CG229" i="2" s="1"/>
  <c r="CE9" i="7" s="1"/>
  <c r="CT225" i="2"/>
  <c r="CT229" i="2" s="1"/>
  <c r="CR9" i="7" s="1"/>
  <c r="DW225" i="2"/>
  <c r="DW229" i="2" s="1"/>
  <c r="DU9" i="7" s="1"/>
  <c r="GB225" i="2"/>
  <c r="N225" i="2"/>
  <c r="N229" i="2" s="1"/>
  <c r="L9" i="7" s="1"/>
  <c r="FT225" i="2"/>
  <c r="EF225" i="2"/>
  <c r="AH225" i="2"/>
  <c r="AH229" i="2" s="1"/>
  <c r="AF9" i="7" s="1"/>
  <c r="BM225" i="2"/>
  <c r="BM229" i="2" s="1"/>
  <c r="BK9" i="7" s="1"/>
  <c r="DI225" i="2"/>
  <c r="DI229" i="2" s="1"/>
  <c r="DG9" i="7" s="1"/>
  <c r="AN225" i="2"/>
  <c r="AN229" i="2" s="1"/>
  <c r="AL9" i="7" s="1"/>
  <c r="BF225" i="2"/>
  <c r="BF229" i="2" s="1"/>
  <c r="BD9" i="7" s="1"/>
  <c r="BO225" i="2"/>
  <c r="BO229" i="2" s="1"/>
  <c r="BM9" i="7" s="1"/>
  <c r="BY225" i="2"/>
  <c r="BY229" i="2" s="1"/>
  <c r="BW9" i="7" s="1"/>
  <c r="CJ225" i="2"/>
  <c r="CJ229" i="2" s="1"/>
  <c r="CH9" i="7" s="1"/>
  <c r="CY225" i="2"/>
  <c r="CY229" i="2" s="1"/>
  <c r="CW9" i="7" s="1"/>
  <c r="DQ225" i="2"/>
  <c r="DQ229" i="2" s="1"/>
  <c r="DO9" i="7" s="1"/>
  <c r="EP225" i="2"/>
  <c r="DE225" i="2"/>
  <c r="DE229" i="2" s="1"/>
  <c r="DC9" i="7" s="1"/>
  <c r="ED225" i="2"/>
  <c r="M225" i="2"/>
  <c r="M229" i="2" s="1"/>
  <c r="K9" i="7" s="1"/>
  <c r="Q225" i="2"/>
  <c r="Q229" i="2" s="1"/>
  <c r="O9" i="7" s="1"/>
  <c r="Y225" i="2"/>
  <c r="Y229" i="2" s="1"/>
  <c r="W9" i="7" s="1"/>
  <c r="BX225" i="2"/>
  <c r="BX229" i="2" s="1"/>
  <c r="BV9" i="7" s="1"/>
  <c r="FM225" i="2"/>
  <c r="S225" i="2"/>
  <c r="S229" i="2" s="1"/>
  <c r="Q9" i="7" s="1"/>
  <c r="T225" i="2"/>
  <c r="T229" i="2" s="1"/>
  <c r="R9" i="7" s="1"/>
  <c r="BJ225" i="2"/>
  <c r="BJ229" i="2" s="1"/>
  <c r="BH9" i="7" s="1"/>
  <c r="DT225" i="2"/>
  <c r="DT229" i="2" s="1"/>
  <c r="DR9" i="7" s="1"/>
  <c r="BA225" i="2"/>
  <c r="BA229" i="2" s="1"/>
  <c r="AY9" i="7" s="1"/>
  <c r="BV225" i="2"/>
  <c r="BV229" i="2" s="1"/>
  <c r="BT9" i="7" s="1"/>
  <c r="FS225" i="2"/>
  <c r="CD225" i="2"/>
  <c r="CD229" i="2" s="1"/>
  <c r="CB9" i="7" s="1"/>
  <c r="GI225" i="2"/>
  <c r="DC225" i="2"/>
  <c r="DC229" i="2" s="1"/>
  <c r="DA9" i="7" s="1"/>
  <c r="FG225" i="2"/>
  <c r="FJ225" i="2"/>
  <c r="AR225" i="2"/>
  <c r="AR229" i="2" s="1"/>
  <c r="AP9" i="7" s="1"/>
  <c r="CN225" i="2"/>
  <c r="CN229" i="2" s="1"/>
  <c r="CL9" i="7" s="1"/>
  <c r="AU225" i="2"/>
  <c r="AU229" i="2" s="1"/>
  <c r="AS9" i="7" s="1"/>
  <c r="EC225" i="2"/>
  <c r="EI225" i="2"/>
  <c r="BI225" i="2"/>
  <c r="BI229" i="2" s="1"/>
  <c r="BG9" i="7" s="1"/>
  <c r="AI225" i="2"/>
  <c r="AI229" i="2" s="1"/>
  <c r="AG9" i="7" s="1"/>
  <c r="DH225" i="2"/>
  <c r="DH229" i="2" s="1"/>
  <c r="DF9" i="7" s="1"/>
  <c r="FN225" i="2"/>
  <c r="BL225" i="2"/>
  <c r="BL229" i="2" s="1"/>
  <c r="BJ9" i="7" s="1"/>
  <c r="GC225" i="2"/>
  <c r="EM225" i="2"/>
  <c r="EY225" i="2"/>
  <c r="AX225" i="2"/>
  <c r="AX229" i="2" s="1"/>
  <c r="AV9" i="7" s="1"/>
  <c r="FZ225" i="2"/>
  <c r="FE225" i="2"/>
  <c r="BS225" i="2"/>
  <c r="BS229" i="2" s="1"/>
  <c r="BQ9" i="7" s="1"/>
  <c r="CV225" i="2"/>
  <c r="CV229" i="2" s="1"/>
  <c r="CT9" i="7" s="1"/>
  <c r="CW225" i="2"/>
  <c r="CW229" i="2" s="1"/>
  <c r="CU9" i="7" s="1"/>
  <c r="GK225" i="2"/>
  <c r="HJ224" i="2"/>
  <c r="HK224" i="2" s="1"/>
  <c r="GN61" i="9"/>
  <c r="GO53" i="9" s="1"/>
  <c r="GN57" i="9"/>
  <c r="GN65" i="9" s="1"/>
  <c r="GN85" i="9"/>
  <c r="HK212" i="2"/>
  <c r="HJ220" i="2"/>
  <c r="HK220" i="2" s="1"/>
  <c r="HJ70" i="11"/>
  <c r="HK70" i="11" s="1"/>
  <c r="HJ216" i="2"/>
  <c r="HK216" i="2" s="1"/>
  <c r="FV229" i="2" l="1"/>
  <c r="FT9" i="7" s="1"/>
  <c r="BQ60" i="11"/>
  <c r="BQ61" i="11" s="1"/>
  <c r="FD229" i="2"/>
  <c r="FB9" i="7" s="1"/>
  <c r="AY60" i="11"/>
  <c r="AY61" i="11" s="1"/>
  <c r="AY63" i="11" s="1"/>
  <c r="FH229" i="2"/>
  <c r="FF9" i="7" s="1"/>
  <c r="BC60" i="11"/>
  <c r="BC61" i="11" s="1"/>
  <c r="BC63" i="11" s="1"/>
  <c r="EO229" i="2"/>
  <c r="EM9" i="7" s="1"/>
  <c r="AJ60" i="11"/>
  <c r="AJ61" i="11" s="1"/>
  <c r="AJ63" i="11" s="1"/>
  <c r="ES229" i="2"/>
  <c r="EQ9" i="7" s="1"/>
  <c r="AN60" i="11"/>
  <c r="AN61" i="11" s="1"/>
  <c r="AN63" i="11" s="1"/>
  <c r="FK229" i="2"/>
  <c r="FI9" i="7" s="1"/>
  <c r="BF60" i="11"/>
  <c r="BF61" i="11" s="1"/>
  <c r="BF63" i="11" s="1"/>
  <c r="FY229" i="2"/>
  <c r="FW9" i="7" s="1"/>
  <c r="BT60" i="11"/>
  <c r="BT61" i="11" s="1"/>
  <c r="BT63" i="11" s="1"/>
  <c r="EX229" i="2"/>
  <c r="EV9" i="7" s="1"/>
  <c r="AS60" i="11"/>
  <c r="AS61" i="11" s="1"/>
  <c r="DZ229" i="2"/>
  <c r="DX9" i="7" s="1"/>
  <c r="U60" i="11"/>
  <c r="U61" i="11" s="1"/>
  <c r="FB229" i="2"/>
  <c r="EZ9" i="7" s="1"/>
  <c r="AW60" i="11"/>
  <c r="AW61" i="11" s="1"/>
  <c r="AW63" i="11" s="1"/>
  <c r="FA229" i="2"/>
  <c r="EY9" i="7" s="1"/>
  <c r="AV60" i="11"/>
  <c r="AV61" i="11" s="1"/>
  <c r="AV63" i="11" s="1"/>
  <c r="EG229" i="2"/>
  <c r="EE9" i="7" s="1"/>
  <c r="AB60" i="11"/>
  <c r="AB61" i="11" s="1"/>
  <c r="AB63" i="11" s="1"/>
  <c r="FQ229" i="2"/>
  <c r="FO9" i="7" s="1"/>
  <c r="BL60" i="11"/>
  <c r="BL61" i="11" s="1"/>
  <c r="BL63" i="11" s="1"/>
  <c r="FP229" i="2"/>
  <c r="FN9" i="7" s="1"/>
  <c r="BK60" i="11"/>
  <c r="BK61" i="11" s="1"/>
  <c r="BK63" i="11" s="1"/>
  <c r="GE229" i="2"/>
  <c r="GC9" i="7" s="1"/>
  <c r="BZ60" i="11"/>
  <c r="BZ61" i="11" s="1"/>
  <c r="BZ63" i="11" s="1"/>
  <c r="GH229" i="2"/>
  <c r="GF9" i="7" s="1"/>
  <c r="CC60" i="11"/>
  <c r="CC61" i="11" s="1"/>
  <c r="EJ229" i="2"/>
  <c r="EH9" i="7" s="1"/>
  <c r="AE60" i="11"/>
  <c r="AE61" i="11" s="1"/>
  <c r="AE63" i="11" s="1"/>
  <c r="EL229" i="2"/>
  <c r="EJ9" i="7" s="1"/>
  <c r="AG60" i="11"/>
  <c r="AG61" i="11" s="1"/>
  <c r="ER229" i="2"/>
  <c r="EP9" i="7" s="1"/>
  <c r="AM60" i="11"/>
  <c r="AM61" i="11" s="1"/>
  <c r="AM63" i="11" s="1"/>
  <c r="GF229" i="2"/>
  <c r="GD9" i="7" s="1"/>
  <c r="CA60" i="11"/>
  <c r="CA61" i="11" s="1"/>
  <c r="CA63" i="11" s="1"/>
  <c r="EU229" i="2"/>
  <c r="ES9" i="7" s="1"/>
  <c r="AP60" i="11"/>
  <c r="AP61" i="11" s="1"/>
  <c r="AP63" i="11" s="1"/>
  <c r="EV229" i="2"/>
  <c r="ET9" i="7" s="1"/>
  <c r="AQ60" i="11"/>
  <c r="AQ61" i="11" s="1"/>
  <c r="AQ63" i="11" s="1"/>
  <c r="FW229" i="2"/>
  <c r="FU9" i="7" s="1"/>
  <c r="BR60" i="11"/>
  <c r="BR61" i="11" s="1"/>
  <c r="BR63" i="11" s="1"/>
  <c r="EA229" i="2"/>
  <c r="DY9" i="7" s="1"/>
  <c r="V60" i="11"/>
  <c r="V61" i="11" s="1"/>
  <c r="V63" i="11" s="1"/>
  <c r="GB229" i="2"/>
  <c r="FZ9" i="7" s="1"/>
  <c r="BW60" i="11"/>
  <c r="BW61" i="11" s="1"/>
  <c r="BW63" i="11" s="1"/>
  <c r="FT229" i="2"/>
  <c r="FR9" i="7" s="1"/>
  <c r="BO60" i="11"/>
  <c r="BO61" i="11" s="1"/>
  <c r="BO63" i="11" s="1"/>
  <c r="EF229" i="2"/>
  <c r="ED9" i="7" s="1"/>
  <c r="AA60" i="11"/>
  <c r="AA61" i="11" s="1"/>
  <c r="AA63" i="11" s="1"/>
  <c r="EP229" i="2"/>
  <c r="EN9" i="7" s="1"/>
  <c r="AK60" i="11"/>
  <c r="AK61" i="11" s="1"/>
  <c r="AK63" i="11" s="1"/>
  <c r="ED229" i="2"/>
  <c r="EB9" i="7" s="1"/>
  <c r="Y60" i="11"/>
  <c r="Y61" i="11" s="1"/>
  <c r="Y63" i="11" s="1"/>
  <c r="FM229" i="2"/>
  <c r="FK9" i="7" s="1"/>
  <c r="BH60" i="11"/>
  <c r="BH61" i="11" s="1"/>
  <c r="BH63" i="11" s="1"/>
  <c r="FS229" i="2"/>
  <c r="FQ9" i="7" s="1"/>
  <c r="BN60" i="11"/>
  <c r="BN61" i="11" s="1"/>
  <c r="BN63" i="11" s="1"/>
  <c r="GI229" i="2"/>
  <c r="GG9" i="7" s="1"/>
  <c r="CD60" i="11"/>
  <c r="CD61" i="11" s="1"/>
  <c r="CD63" i="11" s="1"/>
  <c r="FG229" i="2"/>
  <c r="FE9" i="7" s="1"/>
  <c r="BB60" i="11"/>
  <c r="BB61" i="11" s="1"/>
  <c r="BB63" i="11" s="1"/>
  <c r="FJ229" i="2"/>
  <c r="FH9" i="7" s="1"/>
  <c r="BE60" i="11"/>
  <c r="BE61" i="11" s="1"/>
  <c r="EC229" i="2"/>
  <c r="EA9" i="7" s="1"/>
  <c r="X60" i="11"/>
  <c r="X61" i="11" s="1"/>
  <c r="X63" i="11" s="1"/>
  <c r="EI229" i="2"/>
  <c r="EG9" i="7" s="1"/>
  <c r="AD60" i="11"/>
  <c r="AD61" i="11" s="1"/>
  <c r="AD63" i="11" s="1"/>
  <c r="FN229" i="2"/>
  <c r="FL9" i="7" s="1"/>
  <c r="BI60" i="11"/>
  <c r="BI61" i="11" s="1"/>
  <c r="BI63" i="11" s="1"/>
  <c r="GC229" i="2"/>
  <c r="GA9" i="7" s="1"/>
  <c r="BX60" i="11"/>
  <c r="BX61" i="11" s="1"/>
  <c r="BX63" i="11" s="1"/>
  <c r="EM229" i="2"/>
  <c r="EK9" i="7" s="1"/>
  <c r="AH60" i="11"/>
  <c r="AH61" i="11" s="1"/>
  <c r="AH63" i="11" s="1"/>
  <c r="EY229" i="2"/>
  <c r="EW9" i="7" s="1"/>
  <c r="AT60" i="11"/>
  <c r="AT61" i="11" s="1"/>
  <c r="AT63" i="11" s="1"/>
  <c r="FZ229" i="2"/>
  <c r="FX9" i="7" s="1"/>
  <c r="BU60" i="11"/>
  <c r="BU61" i="11" s="1"/>
  <c r="BU63" i="11" s="1"/>
  <c r="FE229" i="2"/>
  <c r="FC9" i="7" s="1"/>
  <c r="AZ60" i="11"/>
  <c r="AZ61" i="11" s="1"/>
  <c r="AZ63" i="11" s="1"/>
  <c r="GK229" i="2"/>
  <c r="GI9" i="7" s="1"/>
  <c r="CF60" i="11"/>
  <c r="CF61" i="11" s="1"/>
  <c r="CF63" i="11" s="1"/>
  <c r="K227" i="2"/>
  <c r="L225" i="2" s="1"/>
  <c r="K229" i="2"/>
  <c r="GO61" i="9"/>
  <c r="GP53" i="9" s="1"/>
  <c r="GO57" i="9"/>
  <c r="GO65" i="9" s="1"/>
  <c r="GO85" i="9"/>
  <c r="BQ63" i="11" l="1"/>
  <c r="AS63" i="11"/>
  <c r="U63" i="11"/>
  <c r="CC63" i="11"/>
  <c r="AG63" i="11"/>
  <c r="BE63" i="11"/>
  <c r="I9" i="7"/>
  <c r="GP61" i="9"/>
  <c r="GQ53" i="9" s="1"/>
  <c r="GP57" i="9"/>
  <c r="GP65" i="9" s="1"/>
  <c r="GP85" i="9"/>
  <c r="L227" i="2" l="1"/>
  <c r="M227" i="2" s="1"/>
  <c r="N227" i="2" s="1"/>
  <c r="O225" i="2" s="1"/>
  <c r="L229" i="2"/>
  <c r="I42" i="7"/>
  <c r="I49" i="7"/>
  <c r="GQ85" i="9"/>
  <c r="GQ61" i="9"/>
  <c r="GR53" i="9" s="1"/>
  <c r="GQ57" i="9"/>
  <c r="GQ65" i="9" s="1"/>
  <c r="J9" i="7" l="1"/>
  <c r="I41" i="7"/>
  <c r="I43" i="7"/>
  <c r="I44" i="7"/>
  <c r="I50" i="7"/>
  <c r="I53" i="7" s="1"/>
  <c r="I58" i="7" s="1"/>
  <c r="J48" i="7"/>
  <c r="I45" i="7"/>
  <c r="GR85" i="9"/>
  <c r="GR61" i="9"/>
  <c r="GS53" i="9" s="1"/>
  <c r="GR57" i="9"/>
  <c r="GR65" i="9" s="1"/>
  <c r="O227" i="2" l="1"/>
  <c r="P227" i="2" s="1"/>
  <c r="Q227" i="2" s="1"/>
  <c r="R225" i="2" s="1"/>
  <c r="O229" i="2"/>
  <c r="J42" i="7"/>
  <c r="I47" i="7"/>
  <c r="I51" i="7"/>
  <c r="I54" i="7" s="1"/>
  <c r="I52" i="7"/>
  <c r="J49" i="7"/>
  <c r="J57" i="7"/>
  <c r="I59" i="7"/>
  <c r="GS85" i="9"/>
  <c r="GS57" i="9"/>
  <c r="GS65" i="9" s="1"/>
  <c r="GS61" i="9"/>
  <c r="GT53" i="9" s="1"/>
  <c r="X66" i="9" l="1"/>
  <c r="X70" i="9" s="1"/>
  <c r="R9" i="10" s="1"/>
  <c r="BH66" i="9"/>
  <c r="BH70" i="9" s="1"/>
  <c r="BB9" i="10" s="1"/>
  <c r="CF66" i="9"/>
  <c r="CF70" i="9" s="1"/>
  <c r="BZ9" i="10" s="1"/>
  <c r="AR66" i="9"/>
  <c r="AR70" i="9" s="1"/>
  <c r="AL9" i="10" s="1"/>
  <c r="T66" i="9"/>
  <c r="T70" i="9" s="1"/>
  <c r="N9" i="10" s="1"/>
  <c r="BJ66" i="9"/>
  <c r="BJ70" i="9" s="1"/>
  <c r="BD9" i="10" s="1"/>
  <c r="CB66" i="9"/>
  <c r="CB70" i="9" s="1"/>
  <c r="BV9" i="10" s="1"/>
  <c r="BB66" i="9"/>
  <c r="BB70" i="9" s="1"/>
  <c r="AV9" i="10" s="1"/>
  <c r="AL66" i="9"/>
  <c r="O66" i="9"/>
  <c r="AV66" i="9"/>
  <c r="AV70" i="9" s="1"/>
  <c r="AP9" i="10" s="1"/>
  <c r="AY66" i="9"/>
  <c r="AY70" i="9" s="1"/>
  <c r="AS9" i="10" s="1"/>
  <c r="CO66" i="9"/>
  <c r="CO70" i="9" s="1"/>
  <c r="CI9" i="10" s="1"/>
  <c r="AP66" i="9"/>
  <c r="AP70" i="9" s="1"/>
  <c r="AJ9" i="10" s="1"/>
  <c r="BT66" i="9"/>
  <c r="BT70" i="9" s="1"/>
  <c r="BN9" i="10" s="1"/>
  <c r="AO66" i="9"/>
  <c r="AO70" i="9" s="1"/>
  <c r="AI9" i="10" s="1"/>
  <c r="BM66" i="9"/>
  <c r="BM70" i="9" s="1"/>
  <c r="BG9" i="10" s="1"/>
  <c r="DL66" i="9"/>
  <c r="DL70" i="9" s="1"/>
  <c r="DF9" i="10" s="1"/>
  <c r="AA66" i="9"/>
  <c r="AA70" i="9" s="1"/>
  <c r="U9" i="10" s="1"/>
  <c r="BE66" i="9"/>
  <c r="BE70" i="9" s="1"/>
  <c r="AY9" i="10" s="1"/>
  <c r="W66" i="9"/>
  <c r="W70" i="9" s="1"/>
  <c r="Q9" i="10" s="1"/>
  <c r="AI66" i="9"/>
  <c r="AI70" i="9" s="1"/>
  <c r="AC9" i="10" s="1"/>
  <c r="BN66" i="9"/>
  <c r="BN70" i="9" s="1"/>
  <c r="BH9" i="10" s="1"/>
  <c r="CL66" i="9"/>
  <c r="CL70" i="9" s="1"/>
  <c r="CF9" i="10" s="1"/>
  <c r="BY66" i="9"/>
  <c r="BY70" i="9" s="1"/>
  <c r="BS9" i="10" s="1"/>
  <c r="AD66" i="9"/>
  <c r="AD70" i="9" s="1"/>
  <c r="X9" i="10" s="1"/>
  <c r="BK66" i="9"/>
  <c r="BK70" i="9" s="1"/>
  <c r="BE9" i="10" s="1"/>
  <c r="BA66" i="9"/>
  <c r="BA70" i="9" s="1"/>
  <c r="AU9" i="10" s="1"/>
  <c r="AU66" i="9"/>
  <c r="AU70" i="9" s="1"/>
  <c r="AO9" i="10" s="1"/>
  <c r="BP66" i="9"/>
  <c r="BP70" i="9" s="1"/>
  <c r="BJ9" i="10" s="1"/>
  <c r="CH66" i="9"/>
  <c r="CH70" i="9" s="1"/>
  <c r="CB9" i="10" s="1"/>
  <c r="CT66" i="9"/>
  <c r="CT70" i="9" s="1"/>
  <c r="CN9" i="10" s="1"/>
  <c r="CE66" i="9"/>
  <c r="CE70" i="9" s="1"/>
  <c r="BY9" i="10" s="1"/>
  <c r="R66" i="9"/>
  <c r="R70" i="9" s="1"/>
  <c r="L9" i="10" s="1"/>
  <c r="CI66" i="9"/>
  <c r="CI70" i="9" s="1"/>
  <c r="CC9" i="10" s="1"/>
  <c r="CZ66" i="9"/>
  <c r="CZ70" i="9" s="1"/>
  <c r="CT9" i="10" s="1"/>
  <c r="AM66" i="9"/>
  <c r="AM70" i="9" s="1"/>
  <c r="AG9" i="10" s="1"/>
  <c r="AG66" i="9"/>
  <c r="AG70" i="9" s="1"/>
  <c r="AA9" i="10" s="1"/>
  <c r="CQ66" i="9"/>
  <c r="CQ70" i="9" s="1"/>
  <c r="CK9" i="10" s="1"/>
  <c r="CN66" i="9"/>
  <c r="CN70" i="9" s="1"/>
  <c r="CH9" i="10" s="1"/>
  <c r="BW66" i="9"/>
  <c r="BW70" i="9" s="1"/>
  <c r="BQ9" i="10" s="1"/>
  <c r="BZ66" i="9"/>
  <c r="BZ70" i="9" s="1"/>
  <c r="BT9" i="10" s="1"/>
  <c r="CR66" i="9"/>
  <c r="CR70" i="9" s="1"/>
  <c r="CL9" i="10" s="1"/>
  <c r="DJ66" i="9"/>
  <c r="DJ70" i="9" s="1"/>
  <c r="DD9" i="10" s="1"/>
  <c r="DM66" i="9"/>
  <c r="DM70" i="9" s="1"/>
  <c r="DG9" i="10" s="1"/>
  <c r="DP66" i="9"/>
  <c r="DP70" i="9" s="1"/>
  <c r="DJ9" i="10" s="1"/>
  <c r="DO66" i="9"/>
  <c r="DO70" i="9" s="1"/>
  <c r="DI9" i="10" s="1"/>
  <c r="DR66" i="9"/>
  <c r="DR70" i="9" s="1"/>
  <c r="DL9" i="10" s="1"/>
  <c r="Z66" i="9"/>
  <c r="AX66" i="9"/>
  <c r="AX70" i="9" s="1"/>
  <c r="AR9" i="10" s="1"/>
  <c r="DF66" i="9"/>
  <c r="DF70" i="9" s="1"/>
  <c r="CZ9" i="10" s="1"/>
  <c r="DS66" i="9"/>
  <c r="DS70" i="9" s="1"/>
  <c r="DM9" i="10" s="1"/>
  <c r="DV66" i="9"/>
  <c r="DV70" i="9" s="1"/>
  <c r="DP9" i="10" s="1"/>
  <c r="DU66" i="9"/>
  <c r="DU70" i="9" s="1"/>
  <c r="DO9" i="10" s="1"/>
  <c r="CX66" i="9"/>
  <c r="CX70" i="9" s="1"/>
  <c r="CR9" i="10" s="1"/>
  <c r="BG66" i="9"/>
  <c r="BG70" i="9" s="1"/>
  <c r="BA9" i="10" s="1"/>
  <c r="AS66" i="9"/>
  <c r="AS70" i="9" s="1"/>
  <c r="AM9" i="10" s="1"/>
  <c r="BQ66" i="9"/>
  <c r="BQ70" i="9" s="1"/>
  <c r="BK9" i="10" s="1"/>
  <c r="AF66" i="9"/>
  <c r="AF70" i="9" s="1"/>
  <c r="Z9" i="10" s="1"/>
  <c r="CU66" i="9"/>
  <c r="CU70" i="9" s="1"/>
  <c r="CO9" i="10" s="1"/>
  <c r="CC66" i="9"/>
  <c r="CC70" i="9" s="1"/>
  <c r="BW9" i="10" s="1"/>
  <c r="BV66" i="9"/>
  <c r="BV70" i="9" s="1"/>
  <c r="BP9" i="10" s="1"/>
  <c r="DG66" i="9"/>
  <c r="DG70" i="9" s="1"/>
  <c r="DA9" i="10" s="1"/>
  <c r="AC66" i="9"/>
  <c r="AC70" i="9" s="1"/>
  <c r="W9" i="10" s="1"/>
  <c r="CW66" i="9"/>
  <c r="CW70" i="9" s="1"/>
  <c r="CQ9" i="10" s="1"/>
  <c r="DD66" i="9"/>
  <c r="DD70" i="9" s="1"/>
  <c r="CX9" i="10" s="1"/>
  <c r="DC66" i="9"/>
  <c r="DC70" i="9" s="1"/>
  <c r="CW9" i="10" s="1"/>
  <c r="AJ66" i="9"/>
  <c r="AJ70" i="9" s="1"/>
  <c r="AD9" i="10" s="1"/>
  <c r="DI66" i="9"/>
  <c r="DI70" i="9" s="1"/>
  <c r="DC9" i="10" s="1"/>
  <c r="BD66" i="9"/>
  <c r="BD70" i="9" s="1"/>
  <c r="AX9" i="10" s="1"/>
  <c r="CK66" i="9"/>
  <c r="CK70" i="9" s="1"/>
  <c r="CE9" i="10" s="1"/>
  <c r="U66" i="9"/>
  <c r="U70" i="9" s="1"/>
  <c r="O9" i="10" s="1"/>
  <c r="BS66" i="9"/>
  <c r="BS70" i="9" s="1"/>
  <c r="BM9" i="10" s="1"/>
  <c r="DA66" i="9"/>
  <c r="DA70" i="9" s="1"/>
  <c r="CU9" i="10" s="1"/>
  <c r="Q66" i="9"/>
  <c r="Q70" i="9" s="1"/>
  <c r="M9" i="7"/>
  <c r="K42" i="7"/>
  <c r="J43" i="7"/>
  <c r="J44" i="7"/>
  <c r="J41" i="7"/>
  <c r="I62" i="7"/>
  <c r="I68" i="7" s="1"/>
  <c r="I56" i="7"/>
  <c r="I60" i="7"/>
  <c r="I63" i="7" s="1"/>
  <c r="I61" i="7"/>
  <c r="J45" i="7"/>
  <c r="J50" i="7"/>
  <c r="J53" i="7" s="1"/>
  <c r="J58" i="7" s="1"/>
  <c r="K48" i="7"/>
  <c r="GT61" i="9"/>
  <c r="GU53" i="9" s="1"/>
  <c r="GT57" i="9"/>
  <c r="GT65" i="9" s="1"/>
  <c r="GT85" i="9"/>
  <c r="AL70" i="9" l="1"/>
  <c r="AF9" i="10" s="1"/>
  <c r="O68" i="9"/>
  <c r="P66" i="9" s="1"/>
  <c r="O70" i="9"/>
  <c r="Z70" i="9"/>
  <c r="T9" i="10" s="1"/>
  <c r="K9" i="10"/>
  <c r="R227" i="2"/>
  <c r="S227" i="2" s="1"/>
  <c r="T227" i="2" s="1"/>
  <c r="U225" i="2" s="1"/>
  <c r="R229" i="2"/>
  <c r="K45" i="7"/>
  <c r="K43" i="7"/>
  <c r="K44" i="7"/>
  <c r="K41" i="7"/>
  <c r="I67" i="7"/>
  <c r="I66" i="7" s="1"/>
  <c r="I70" i="7"/>
  <c r="K57" i="7"/>
  <c r="J59" i="7"/>
  <c r="J51" i="7"/>
  <c r="J54" i="7" s="1"/>
  <c r="J52" i="7"/>
  <c r="J47" i="7"/>
  <c r="K49" i="7"/>
  <c r="L42" i="7"/>
  <c r="GU61" i="9"/>
  <c r="GV53" i="9" s="1"/>
  <c r="GU57" i="9"/>
  <c r="GU65" i="9" s="1"/>
  <c r="GU85" i="9"/>
  <c r="P68" i="9" l="1"/>
  <c r="Q68" i="9" s="1"/>
  <c r="R68" i="9" s="1"/>
  <c r="S66" i="9" s="1"/>
  <c r="P70" i="9"/>
  <c r="I9" i="10"/>
  <c r="P9" i="7"/>
  <c r="I69" i="7"/>
  <c r="I73" i="7" s="1"/>
  <c r="I76" i="7" s="1"/>
  <c r="I65" i="7"/>
  <c r="J62" i="7"/>
  <c r="J68" i="7" s="1"/>
  <c r="J56" i="7"/>
  <c r="J60" i="7"/>
  <c r="J63" i="7" s="1"/>
  <c r="J61" i="7"/>
  <c r="L44" i="7"/>
  <c r="L41" i="7"/>
  <c r="L43" i="7"/>
  <c r="L45" i="7"/>
  <c r="K50" i="7"/>
  <c r="L48" i="7"/>
  <c r="M42" i="7"/>
  <c r="GV85" i="9"/>
  <c r="GV57" i="9"/>
  <c r="GV65" i="9" s="1"/>
  <c r="GV61" i="9"/>
  <c r="GW53" i="9" s="1"/>
  <c r="S68" i="9" l="1"/>
  <c r="T68" i="9" s="1"/>
  <c r="U68" i="9" s="1"/>
  <c r="V66" i="9" s="1"/>
  <c r="S70" i="9"/>
  <c r="J9" i="10"/>
  <c r="I42" i="10"/>
  <c r="I49" i="10"/>
  <c r="GU225" i="2"/>
  <c r="U227" i="2"/>
  <c r="V227" i="2" s="1"/>
  <c r="W227" i="2" s="1"/>
  <c r="X225" i="2" s="1"/>
  <c r="U229" i="2"/>
  <c r="I74" i="7"/>
  <c r="I81" i="7" s="1"/>
  <c r="I75" i="7"/>
  <c r="I82" i="7" s="1"/>
  <c r="K231" i="2" s="1"/>
  <c r="I72" i="7"/>
  <c r="J67" i="7"/>
  <c r="J66" i="7" s="1"/>
  <c r="J70" i="7"/>
  <c r="K47" i="7"/>
  <c r="K52" i="7"/>
  <c r="K51" i="7"/>
  <c r="K54" i="7" s="1"/>
  <c r="K53" i="7"/>
  <c r="K58" i="7" s="1"/>
  <c r="L49" i="7"/>
  <c r="M41" i="7"/>
  <c r="M44" i="7"/>
  <c r="M43" i="7"/>
  <c r="M45" i="7"/>
  <c r="N42" i="7"/>
  <c r="O42" i="7" s="1"/>
  <c r="HN53" i="9"/>
  <c r="GW85" i="9"/>
  <c r="GW57" i="9"/>
  <c r="GW65" i="9" s="1"/>
  <c r="GW61" i="9"/>
  <c r="V70" i="9" l="1"/>
  <c r="P9" i="10" s="1"/>
  <c r="V68" i="9"/>
  <c r="W68" i="9" s="1"/>
  <c r="X68" i="9" s="1"/>
  <c r="M9" i="10"/>
  <c r="J42" i="10"/>
  <c r="K42" i="10" s="1"/>
  <c r="L42" i="10" s="1"/>
  <c r="I41" i="10"/>
  <c r="I44" i="10"/>
  <c r="I43" i="10"/>
  <c r="J48" i="10"/>
  <c r="J49" i="10" s="1"/>
  <c r="I50" i="10"/>
  <c r="I45" i="10"/>
  <c r="P42" i="7"/>
  <c r="GU229" i="2"/>
  <c r="S9" i="7"/>
  <c r="K236" i="2"/>
  <c r="K248" i="2"/>
  <c r="K266" i="2" s="1"/>
  <c r="J69" i="7"/>
  <c r="J73" i="7" s="1"/>
  <c r="J76" i="7" s="1"/>
  <c r="J65" i="7"/>
  <c r="L57" i="7"/>
  <c r="K59" i="7"/>
  <c r="N45" i="7"/>
  <c r="N41" i="7"/>
  <c r="N43" i="7"/>
  <c r="N44" i="7"/>
  <c r="O41" i="7"/>
  <c r="O43" i="7"/>
  <c r="O44" i="7"/>
  <c r="O45" i="7"/>
  <c r="I83" i="7"/>
  <c r="L50" i="7"/>
  <c r="M48" i="7"/>
  <c r="HN65" i="9"/>
  <c r="HO65" i="9" s="1"/>
  <c r="HN61" i="9"/>
  <c r="HO61" i="9" s="1"/>
  <c r="HO53" i="9"/>
  <c r="HN85" i="9"/>
  <c r="HO85" i="9" s="1"/>
  <c r="HN57" i="9"/>
  <c r="HO57" i="9" s="1"/>
  <c r="Y66" i="9" l="1"/>
  <c r="GY66" i="9" s="1"/>
  <c r="J44" i="10"/>
  <c r="J41" i="10"/>
  <c r="J43" i="10"/>
  <c r="J45" i="10"/>
  <c r="K41" i="10"/>
  <c r="K44" i="10"/>
  <c r="K43" i="10"/>
  <c r="K45" i="10"/>
  <c r="M42" i="10"/>
  <c r="M45" i="10" s="1"/>
  <c r="L43" i="10"/>
  <c r="L44" i="10"/>
  <c r="L41" i="10"/>
  <c r="L45" i="10"/>
  <c r="I52" i="10"/>
  <c r="I47" i="10"/>
  <c r="I51" i="10"/>
  <c r="I54" i="10" s="1"/>
  <c r="I53" i="10"/>
  <c r="I58" i="10" s="1"/>
  <c r="K48" i="10"/>
  <c r="J50" i="10"/>
  <c r="P45" i="7"/>
  <c r="P41" i="7"/>
  <c r="P43" i="7"/>
  <c r="P44" i="7"/>
  <c r="Q42" i="7"/>
  <c r="X229" i="2"/>
  <c r="X227" i="2"/>
  <c r="Y227" i="2" s="1"/>
  <c r="Z227" i="2" s="1"/>
  <c r="AA225" i="2" s="1"/>
  <c r="J74" i="7"/>
  <c r="J81" i="7" s="1"/>
  <c r="J72" i="7"/>
  <c r="J75" i="7"/>
  <c r="J82" i="7" s="1"/>
  <c r="L231" i="2" s="1"/>
  <c r="K62" i="7"/>
  <c r="K68" i="7" s="1"/>
  <c r="K56" i="7"/>
  <c r="K60" i="7"/>
  <c r="K63" i="7" s="1"/>
  <c r="K61" i="7"/>
  <c r="L47" i="7"/>
  <c r="L52" i="7"/>
  <c r="L51" i="7"/>
  <c r="L54" i="7" s="1"/>
  <c r="L53" i="7"/>
  <c r="L58" i="7" s="1"/>
  <c r="M49" i="7"/>
  <c r="Y70" i="9" l="1"/>
  <c r="Y68" i="9"/>
  <c r="Z68" i="9" s="1"/>
  <c r="AA68" i="9" s="1"/>
  <c r="AB66" i="9" s="1"/>
  <c r="N42" i="10"/>
  <c r="M43" i="10"/>
  <c r="M44" i="10"/>
  <c r="M41" i="10"/>
  <c r="J57" i="10"/>
  <c r="I59" i="10"/>
  <c r="K49" i="10"/>
  <c r="J51" i="10"/>
  <c r="J54" i="10" s="1"/>
  <c r="J52" i="10"/>
  <c r="J47" i="10"/>
  <c r="J53" i="10"/>
  <c r="Q43" i="7"/>
  <c r="Q45" i="7"/>
  <c r="Q41" i="7"/>
  <c r="Q44" i="7"/>
  <c r="R42" i="7"/>
  <c r="V9" i="7"/>
  <c r="L236" i="2"/>
  <c r="L248" i="2"/>
  <c r="L266" i="2" s="1"/>
  <c r="K70" i="7"/>
  <c r="K67" i="7"/>
  <c r="K66" i="7" s="1"/>
  <c r="M57" i="7"/>
  <c r="L59" i="7"/>
  <c r="M50" i="7"/>
  <c r="N48" i="7"/>
  <c r="J58" i="10" l="1"/>
  <c r="R45" i="7"/>
  <c r="R44" i="7"/>
  <c r="R41" i="7"/>
  <c r="R43" i="7"/>
  <c r="S9" i="10"/>
  <c r="GY70" i="9"/>
  <c r="AB70" i="9"/>
  <c r="V9" i="10" s="1"/>
  <c r="AB68" i="9"/>
  <c r="AC68" i="9" s="1"/>
  <c r="AD68" i="9" s="1"/>
  <c r="AE66" i="9" s="1"/>
  <c r="N45" i="10"/>
  <c r="N41" i="10"/>
  <c r="N44" i="10"/>
  <c r="N43" i="10"/>
  <c r="O42" i="10"/>
  <c r="I62" i="10"/>
  <c r="I68" i="10" s="1"/>
  <c r="I60" i="10"/>
  <c r="I63" i="10" s="1"/>
  <c r="I61" i="10"/>
  <c r="I56" i="10"/>
  <c r="K50" i="10"/>
  <c r="L48" i="10"/>
  <c r="S42" i="7"/>
  <c r="T42" i="7" s="1"/>
  <c r="AA229" i="2"/>
  <c r="AA227" i="2"/>
  <c r="AB227" i="2" s="1"/>
  <c r="AC227" i="2" s="1"/>
  <c r="AD225" i="2" s="1"/>
  <c r="K69" i="7"/>
  <c r="K73" i="7" s="1"/>
  <c r="K76" i="7" s="1"/>
  <c r="K65" i="7"/>
  <c r="L62" i="7"/>
  <c r="L68" i="7" s="1"/>
  <c r="L60" i="7"/>
  <c r="L63" i="7" s="1"/>
  <c r="L56" i="7"/>
  <c r="L61" i="7"/>
  <c r="M52" i="7"/>
  <c r="M47" i="7"/>
  <c r="M51" i="7"/>
  <c r="M54" i="7" s="1"/>
  <c r="M53" i="7"/>
  <c r="M58" i="7" s="1"/>
  <c r="N49" i="7"/>
  <c r="J59" i="10" l="1"/>
  <c r="J60" i="10" s="1"/>
  <c r="J63" i="10" s="1"/>
  <c r="K57" i="10"/>
  <c r="T45" i="7"/>
  <c r="T43" i="7"/>
  <c r="AE70" i="9"/>
  <c r="Y9" i="10" s="1"/>
  <c r="AE68" i="9"/>
  <c r="AF68" i="9" s="1"/>
  <c r="AG68" i="9" s="1"/>
  <c r="AH66" i="9" s="1"/>
  <c r="O45" i="10"/>
  <c r="O41" i="10"/>
  <c r="O44" i="10"/>
  <c r="O43" i="10"/>
  <c r="I70" i="10"/>
  <c r="I67" i="10"/>
  <c r="I66" i="10" s="1"/>
  <c r="K53" i="10"/>
  <c r="K47" i="10"/>
  <c r="K51" i="10"/>
  <c r="K54" i="10" s="1"/>
  <c r="K52" i="10"/>
  <c r="L49" i="10"/>
  <c r="P42" i="10"/>
  <c r="N50" i="7"/>
  <c r="O48" i="7"/>
  <c r="O49" i="7" s="1"/>
  <c r="S43" i="7"/>
  <c r="S41" i="7"/>
  <c r="S44" i="7"/>
  <c r="S45" i="7"/>
  <c r="T41" i="7"/>
  <c r="U42" i="7"/>
  <c r="T44" i="7"/>
  <c r="Y9" i="7"/>
  <c r="K74" i="7"/>
  <c r="K81" i="7" s="1"/>
  <c r="K75" i="7"/>
  <c r="K82" i="7" s="1"/>
  <c r="M231" i="2" s="1"/>
  <c r="K72" i="7"/>
  <c r="L70" i="7"/>
  <c r="L67" i="7"/>
  <c r="L66" i="7" s="1"/>
  <c r="N57" i="7"/>
  <c r="M59" i="7"/>
  <c r="K58" i="10" l="1"/>
  <c r="J56" i="10"/>
  <c r="J61" i="10"/>
  <c r="J62" i="10"/>
  <c r="J68" i="10" s="1"/>
  <c r="L50" i="10"/>
  <c r="M48" i="10"/>
  <c r="N52" i="7"/>
  <c r="N51" i="7"/>
  <c r="N54" i="7" s="1"/>
  <c r="N53" i="7"/>
  <c r="N58" i="7" s="1"/>
  <c r="N47" i="7"/>
  <c r="AH70" i="9"/>
  <c r="AB9" i="10" s="1"/>
  <c r="AH68" i="9"/>
  <c r="AI68" i="9" s="1"/>
  <c r="AJ68" i="9" s="1"/>
  <c r="AK66" i="9" s="1"/>
  <c r="GZ66" i="9" s="1"/>
  <c r="I69" i="10"/>
  <c r="I73" i="10" s="1"/>
  <c r="I76" i="10" s="1"/>
  <c r="I65" i="10"/>
  <c r="P43" i="10"/>
  <c r="P44" i="10"/>
  <c r="P41" i="10"/>
  <c r="P45" i="10"/>
  <c r="Q42" i="10"/>
  <c r="U43" i="7"/>
  <c r="U44" i="7"/>
  <c r="U41" i="7"/>
  <c r="U45" i="7"/>
  <c r="V42" i="7"/>
  <c r="AD227" i="2"/>
  <c r="AE227" i="2" s="1"/>
  <c r="AF227" i="2" s="1"/>
  <c r="AG225" i="2" s="1"/>
  <c r="AD229" i="2"/>
  <c r="M248" i="2"/>
  <c r="M266" i="2" s="1"/>
  <c r="M236" i="2"/>
  <c r="L69" i="7"/>
  <c r="L73" i="7" s="1"/>
  <c r="L76" i="7" s="1"/>
  <c r="L65" i="7"/>
  <c r="M62" i="7"/>
  <c r="M68" i="7" s="1"/>
  <c r="M60" i="7"/>
  <c r="M63" i="7" s="1"/>
  <c r="M61" i="7"/>
  <c r="M56" i="7"/>
  <c r="O50" i="7"/>
  <c r="P48" i="7"/>
  <c r="K59" i="10" l="1"/>
  <c r="L57" i="10"/>
  <c r="J70" i="10"/>
  <c r="J67" i="10"/>
  <c r="J66" i="10" s="1"/>
  <c r="L53" i="10"/>
  <c r="L52" i="10"/>
  <c r="L47" i="10"/>
  <c r="L51" i="10"/>
  <c r="L54" i="10" s="1"/>
  <c r="M49" i="10"/>
  <c r="AK68" i="9"/>
  <c r="AL68" i="9" s="1"/>
  <c r="AM68" i="9" s="1"/>
  <c r="AN66" i="9" s="1"/>
  <c r="AK70" i="9"/>
  <c r="I74" i="10"/>
  <c r="I81" i="10" s="1"/>
  <c r="I72" i="10"/>
  <c r="I75" i="10"/>
  <c r="I82" i="10" s="1"/>
  <c r="O72" i="9" s="1"/>
  <c r="Q45" i="10"/>
  <c r="Q43" i="10"/>
  <c r="Q44" i="10"/>
  <c r="Q41" i="10"/>
  <c r="R42" i="10"/>
  <c r="S42" i="10" s="1"/>
  <c r="W42" i="7"/>
  <c r="X42" i="7" s="1"/>
  <c r="V45" i="7"/>
  <c r="V44" i="7"/>
  <c r="V41" i="7"/>
  <c r="V43" i="7"/>
  <c r="N59" i="7"/>
  <c r="O57" i="7"/>
  <c r="AB9" i="7"/>
  <c r="L72" i="7"/>
  <c r="L74" i="7"/>
  <c r="L81" i="7" s="1"/>
  <c r="L75" i="7"/>
  <c r="L82" i="7" s="1"/>
  <c r="N231" i="2" s="1"/>
  <c r="M67" i="7"/>
  <c r="M66" i="7" s="1"/>
  <c r="M70" i="7"/>
  <c r="O51" i="7"/>
  <c r="O54" i="7" s="1"/>
  <c r="O52" i="7"/>
  <c r="O47" i="7"/>
  <c r="O53" i="7"/>
  <c r="P49" i="7"/>
  <c r="L58" i="10" l="1"/>
  <c r="K60" i="10"/>
  <c r="K63" i="10" s="1"/>
  <c r="K61" i="10"/>
  <c r="K56" i="10"/>
  <c r="K62" i="10"/>
  <c r="K68" i="10" s="1"/>
  <c r="J65" i="10"/>
  <c r="J69" i="10"/>
  <c r="J73" i="10" s="1"/>
  <c r="J76" i="10" s="1"/>
  <c r="M50" i="10"/>
  <c r="N48" i="10"/>
  <c r="N49" i="10" s="1"/>
  <c r="AN70" i="9"/>
  <c r="AH9" i="10" s="1"/>
  <c r="AN68" i="9"/>
  <c r="AO68" i="9" s="1"/>
  <c r="AP68" i="9" s="1"/>
  <c r="AQ66" i="9" s="1"/>
  <c r="AE9" i="10"/>
  <c r="GZ70" i="9"/>
  <c r="O77" i="9"/>
  <c r="O89" i="9"/>
  <c r="R45" i="10"/>
  <c r="R43" i="10"/>
  <c r="R41" i="10"/>
  <c r="R44" i="10"/>
  <c r="S45" i="10"/>
  <c r="S41" i="10"/>
  <c r="S44" i="10"/>
  <c r="S43" i="10"/>
  <c r="I83" i="10"/>
  <c r="T42" i="10"/>
  <c r="W45" i="7"/>
  <c r="W44" i="7"/>
  <c r="W43" i="7"/>
  <c r="W41" i="7"/>
  <c r="N56" i="7"/>
  <c r="N60" i="7"/>
  <c r="N63" i="7" s="1"/>
  <c r="N61" i="7"/>
  <c r="N62" i="7"/>
  <c r="N68" i="7" s="1"/>
  <c r="N67" i="7" s="1"/>
  <c r="N66" i="7" s="1"/>
  <c r="O58" i="7"/>
  <c r="Y42" i="7"/>
  <c r="X43" i="7"/>
  <c r="X44" i="7"/>
  <c r="X41" i="7"/>
  <c r="X45" i="7"/>
  <c r="P50" i="7"/>
  <c r="Q48" i="7"/>
  <c r="Q49" i="7" s="1"/>
  <c r="GV225" i="2"/>
  <c r="AG227" i="2"/>
  <c r="AH227" i="2" s="1"/>
  <c r="AI227" i="2" s="1"/>
  <c r="AJ225" i="2" s="1"/>
  <c r="AG229" i="2"/>
  <c r="N248" i="2"/>
  <c r="N266" i="2" s="1"/>
  <c r="N236" i="2"/>
  <c r="M69" i="7"/>
  <c r="M73" i="7" s="1"/>
  <c r="M76" i="7" s="1"/>
  <c r="M65" i="7"/>
  <c r="M57" i="10" l="1"/>
  <c r="L59" i="10"/>
  <c r="N50" i="10"/>
  <c r="O48" i="10"/>
  <c r="K70" i="10"/>
  <c r="K67" i="10"/>
  <c r="K66" i="10" s="1"/>
  <c r="J72" i="10"/>
  <c r="J75" i="10"/>
  <c r="J82" i="10" s="1"/>
  <c r="P72" i="9" s="1"/>
  <c r="J74" i="10"/>
  <c r="J81" i="10" s="1"/>
  <c r="M52" i="10"/>
  <c r="M51" i="10"/>
  <c r="M54" i="10" s="1"/>
  <c r="M47" i="10"/>
  <c r="M53" i="10"/>
  <c r="P57" i="7"/>
  <c r="O59" i="7"/>
  <c r="Z42" i="7"/>
  <c r="Y43" i="7"/>
  <c r="Y44" i="7"/>
  <c r="Y41" i="7"/>
  <c r="Y45" i="7"/>
  <c r="P53" i="7"/>
  <c r="P51" i="7"/>
  <c r="P54" i="7" s="1"/>
  <c r="P52" i="7"/>
  <c r="P47" i="7"/>
  <c r="AQ70" i="9"/>
  <c r="AK9" i="10" s="1"/>
  <c r="AQ68" i="9"/>
  <c r="AR68" i="9" s="1"/>
  <c r="AS68" i="9" s="1"/>
  <c r="AT66" i="9" s="1"/>
  <c r="T45" i="10"/>
  <c r="T44" i="10"/>
  <c r="T43" i="10"/>
  <c r="T41" i="10"/>
  <c r="N70" i="7"/>
  <c r="O73" i="9"/>
  <c r="O90" i="9" s="1"/>
  <c r="O94" i="9" s="1"/>
  <c r="U42" i="10"/>
  <c r="V42" i="10" s="1"/>
  <c r="N65" i="7"/>
  <c r="N69" i="7"/>
  <c r="N73" i="7" s="1"/>
  <c r="GV229" i="2"/>
  <c r="AE9" i="7"/>
  <c r="M75" i="7"/>
  <c r="M82" i="7" s="1"/>
  <c r="O231" i="2" s="1"/>
  <c r="M72" i="7"/>
  <c r="M74" i="7"/>
  <c r="M81" i="7" s="1"/>
  <c r="Q50" i="7"/>
  <c r="R48" i="7"/>
  <c r="M58" i="10" l="1"/>
  <c r="L56" i="10"/>
  <c r="L61" i="10"/>
  <c r="L60" i="10"/>
  <c r="L63" i="10" s="1"/>
  <c r="L62" i="10"/>
  <c r="L68" i="10" s="1"/>
  <c r="N47" i="10"/>
  <c r="N51" i="10"/>
  <c r="N54" i="10" s="1"/>
  <c r="N52" i="10"/>
  <c r="N53" i="10"/>
  <c r="O49" i="10"/>
  <c r="K69" i="10"/>
  <c r="K73" i="10" s="1"/>
  <c r="K65" i="10"/>
  <c r="P89" i="9"/>
  <c r="P77" i="9"/>
  <c r="P73" i="9" s="1"/>
  <c r="P90" i="9" s="1"/>
  <c r="P94" i="9" s="1"/>
  <c r="P58" i="7"/>
  <c r="O62" i="7"/>
  <c r="O68" i="7" s="1"/>
  <c r="O56" i="7"/>
  <c r="O61" i="7"/>
  <c r="O60" i="7"/>
  <c r="O63" i="7" s="1"/>
  <c r="AA42" i="7"/>
  <c r="Z41" i="7"/>
  <c r="Z44" i="7"/>
  <c r="Z43" i="7"/>
  <c r="Z45" i="7"/>
  <c r="N76" i="7"/>
  <c r="N74" i="7"/>
  <c r="N81" i="7" s="1"/>
  <c r="N75" i="7"/>
  <c r="N82" i="7" s="1"/>
  <c r="P231" i="2" s="1"/>
  <c r="N72" i="7"/>
  <c r="AT70" i="9"/>
  <c r="AN9" i="10" s="1"/>
  <c r="AT68" i="9"/>
  <c r="AU68" i="9" s="1"/>
  <c r="AV68" i="9" s="1"/>
  <c r="AW66" i="9" s="1"/>
  <c r="HA66" i="9" s="1"/>
  <c r="V44" i="10"/>
  <c r="V41" i="10"/>
  <c r="V43" i="10"/>
  <c r="V45" i="10"/>
  <c r="U45" i="10"/>
  <c r="U41" i="10"/>
  <c r="U44" i="10"/>
  <c r="U43" i="10"/>
  <c r="W42" i="10"/>
  <c r="AJ229" i="2"/>
  <c r="AJ227" i="2"/>
  <c r="AK227" i="2" s="1"/>
  <c r="AL227" i="2" s="1"/>
  <c r="AM225" i="2" s="1"/>
  <c r="O248" i="2"/>
  <c r="O266" i="2" s="1"/>
  <c r="O236" i="2"/>
  <c r="Q52" i="7"/>
  <c r="Q51" i="7"/>
  <c r="Q54" i="7" s="1"/>
  <c r="Q47" i="7"/>
  <c r="Q53" i="7"/>
  <c r="R49" i="7"/>
  <c r="O50" i="10" l="1"/>
  <c r="P48" i="10"/>
  <c r="N57" i="10"/>
  <c r="M59" i="10"/>
  <c r="L67" i="10"/>
  <c r="L66" i="10" s="1"/>
  <c r="L70" i="10"/>
  <c r="K76" i="10"/>
  <c r="K72" i="10"/>
  <c r="K74" i="10"/>
  <c r="K81" i="10" s="1"/>
  <c r="K75" i="10"/>
  <c r="K82" i="10" s="1"/>
  <c r="Q72" i="9" s="1"/>
  <c r="Q57" i="7"/>
  <c r="Q58" i="7" s="1"/>
  <c r="P59" i="7"/>
  <c r="O70" i="7"/>
  <c r="O67" i="7"/>
  <c r="O66" i="7" s="1"/>
  <c r="AA44" i="7"/>
  <c r="AA45" i="7"/>
  <c r="AA41" i="7"/>
  <c r="AA43" i="7"/>
  <c r="AB42" i="7"/>
  <c r="P248" i="2"/>
  <c r="P266" i="2" s="1"/>
  <c r="P236" i="2"/>
  <c r="AW70" i="9"/>
  <c r="AW68" i="9"/>
  <c r="AX68" i="9" s="1"/>
  <c r="AY68" i="9" s="1"/>
  <c r="AZ66" i="9" s="1"/>
  <c r="W45" i="10"/>
  <c r="W43" i="10"/>
  <c r="W41" i="10"/>
  <c r="W44" i="10"/>
  <c r="X42" i="10"/>
  <c r="Y42" i="10" s="1"/>
  <c r="Z42" i="10" s="1"/>
  <c r="AH9" i="7"/>
  <c r="R50" i="7"/>
  <c r="S48" i="7"/>
  <c r="O47" i="10" l="1"/>
  <c r="O51" i="10"/>
  <c r="O54" i="10" s="1"/>
  <c r="O52" i="10"/>
  <c r="O53" i="10"/>
  <c r="P49" i="10"/>
  <c r="L69" i="10"/>
  <c r="L73" i="10" s="1"/>
  <c r="L74" i="10" s="1"/>
  <c r="L81" i="10" s="1"/>
  <c r="L65" i="10"/>
  <c r="N58" i="10"/>
  <c r="M56" i="10"/>
  <c r="M62" i="10"/>
  <c r="M68" i="10" s="1"/>
  <c r="M67" i="10" s="1"/>
  <c r="M66" i="10" s="1"/>
  <c r="M61" i="10"/>
  <c r="M60" i="10"/>
  <c r="M63" i="10" s="1"/>
  <c r="Q77" i="9"/>
  <c r="Q73" i="9" s="1"/>
  <c r="Q89" i="9"/>
  <c r="P56" i="7"/>
  <c r="P61" i="7"/>
  <c r="P60" i="7"/>
  <c r="P63" i="7" s="1"/>
  <c r="P62" i="7"/>
  <c r="P68" i="7" s="1"/>
  <c r="O65" i="7"/>
  <c r="O69" i="7"/>
  <c r="O73" i="7" s="1"/>
  <c r="AB44" i="7"/>
  <c r="AB41" i="7"/>
  <c r="AB43" i="7"/>
  <c r="AB45" i="7"/>
  <c r="AC42" i="7"/>
  <c r="AQ9" i="10"/>
  <c r="HA70" i="9"/>
  <c r="AZ70" i="9"/>
  <c r="AT9" i="10" s="1"/>
  <c r="AZ68" i="9"/>
  <c r="BA68" i="9" s="1"/>
  <c r="BB68" i="9" s="1"/>
  <c r="BC66" i="9" s="1"/>
  <c r="X45" i="10"/>
  <c r="X44" i="10"/>
  <c r="X41" i="10"/>
  <c r="X43" i="10"/>
  <c r="Y45" i="10"/>
  <c r="Y43" i="10"/>
  <c r="Y41" i="10"/>
  <c r="Y44" i="10"/>
  <c r="Z45" i="10"/>
  <c r="Z43" i="10"/>
  <c r="Z44" i="10"/>
  <c r="Z41" i="10"/>
  <c r="AA42" i="10"/>
  <c r="AB42" i="10" s="1"/>
  <c r="Q59" i="7"/>
  <c r="R57" i="7"/>
  <c r="AM229" i="2"/>
  <c r="AM227" i="2"/>
  <c r="AN227" i="2" s="1"/>
  <c r="AO227" i="2" s="1"/>
  <c r="AP225" i="2" s="1"/>
  <c r="R47" i="7"/>
  <c r="R52" i="7"/>
  <c r="R51" i="7"/>
  <c r="R54" i="7" s="1"/>
  <c r="R53" i="7"/>
  <c r="S49" i="7"/>
  <c r="P50" i="10" l="1"/>
  <c r="Q48" i="10"/>
  <c r="Q49" i="10" s="1"/>
  <c r="L76" i="10"/>
  <c r="L75" i="10"/>
  <c r="L82" i="10" s="1"/>
  <c r="R72" i="9" s="1"/>
  <c r="L72" i="10"/>
  <c r="N59" i="10"/>
  <c r="O57" i="10"/>
  <c r="M70" i="10"/>
  <c r="P70" i="7"/>
  <c r="P67" i="7"/>
  <c r="P66" i="7" s="1"/>
  <c r="O76" i="7"/>
  <c r="O74" i="7"/>
  <c r="O81" i="7" s="1"/>
  <c r="O75" i="7"/>
  <c r="O82" i="7" s="1"/>
  <c r="Q231" i="2" s="1"/>
  <c r="O72" i="7"/>
  <c r="Q60" i="7"/>
  <c r="Q63" i="7" s="1"/>
  <c r="Q62" i="7"/>
  <c r="Q68" i="7" s="1"/>
  <c r="Q56" i="7"/>
  <c r="Q61" i="7"/>
  <c r="AC43" i="7"/>
  <c r="AD42" i="7"/>
  <c r="AC44" i="7"/>
  <c r="AC45" i="7"/>
  <c r="AC41" i="7"/>
  <c r="M69" i="10"/>
  <c r="M73" i="10" s="1"/>
  <c r="M65" i="10"/>
  <c r="BC70" i="9"/>
  <c r="AW9" i="10" s="1"/>
  <c r="BC68" i="9"/>
  <c r="BD68" i="9" s="1"/>
  <c r="BE68" i="9" s="1"/>
  <c r="BF66" i="9" s="1"/>
  <c r="Q90" i="9"/>
  <c r="AA43" i="10"/>
  <c r="AA45" i="10"/>
  <c r="AA44" i="10"/>
  <c r="AA41" i="10"/>
  <c r="AB45" i="10"/>
  <c r="AB41" i="10"/>
  <c r="AB44" i="10"/>
  <c r="AB43" i="10"/>
  <c r="AC42" i="10"/>
  <c r="AD42" i="10" s="1"/>
  <c r="R58" i="7"/>
  <c r="S50" i="7"/>
  <c r="T48" i="7"/>
  <c r="T49" i="7" s="1"/>
  <c r="AK9" i="7"/>
  <c r="P51" i="10" l="1"/>
  <c r="P54" i="10" s="1"/>
  <c r="P47" i="10"/>
  <c r="P52" i="10"/>
  <c r="P53" i="10"/>
  <c r="N56" i="10"/>
  <c r="N60" i="10"/>
  <c r="N63" i="10" s="1"/>
  <c r="N62" i="10"/>
  <c r="N68" i="10" s="1"/>
  <c r="N61" i="10"/>
  <c r="Q50" i="10"/>
  <c r="R48" i="10"/>
  <c r="R77" i="9"/>
  <c r="R73" i="9" s="1"/>
  <c r="R89" i="9"/>
  <c r="O58" i="10"/>
  <c r="Q248" i="2"/>
  <c r="Q266" i="2" s="1"/>
  <c r="Q236" i="2"/>
  <c r="P65" i="7"/>
  <c r="P69" i="7"/>
  <c r="P73" i="7" s="1"/>
  <c r="Q67" i="7"/>
  <c r="Q66" i="7" s="1"/>
  <c r="Q70" i="7"/>
  <c r="M72" i="10"/>
  <c r="M75" i="10"/>
  <c r="M82" i="10" s="1"/>
  <c r="S72" i="9" s="1"/>
  <c r="M74" i="10"/>
  <c r="M81" i="10" s="1"/>
  <c r="M76" i="10"/>
  <c r="AE42" i="7"/>
  <c r="AF42" i="7" s="1"/>
  <c r="AG42" i="7" s="1"/>
  <c r="AD43" i="7"/>
  <c r="AD44" i="7"/>
  <c r="AD41" i="7"/>
  <c r="AD45" i="7"/>
  <c r="BF68" i="9"/>
  <c r="BG68" i="9" s="1"/>
  <c r="BH68" i="9" s="1"/>
  <c r="BI66" i="9" s="1"/>
  <c r="HB66" i="9" s="1"/>
  <c r="BF70" i="9"/>
  <c r="AZ9" i="10" s="1"/>
  <c r="Q94" i="9"/>
  <c r="AC43" i="10"/>
  <c r="AC41" i="10"/>
  <c r="AC44" i="10"/>
  <c r="AC45" i="10"/>
  <c r="AD41" i="10"/>
  <c r="AD44" i="10"/>
  <c r="AD43" i="10"/>
  <c r="AD45" i="10"/>
  <c r="AE42" i="10"/>
  <c r="S57" i="7"/>
  <c r="R59" i="7"/>
  <c r="S47" i="7"/>
  <c r="S51" i="7"/>
  <c r="S54" i="7" s="1"/>
  <c r="S52" i="7"/>
  <c r="S53" i="7"/>
  <c r="AP229" i="2"/>
  <c r="AP227" i="2"/>
  <c r="AQ227" i="2" s="1"/>
  <c r="AR227" i="2" s="1"/>
  <c r="AS225" i="2" s="1"/>
  <c r="T50" i="7"/>
  <c r="U48" i="7"/>
  <c r="Q47" i="10" l="1"/>
  <c r="Q52" i="10"/>
  <c r="Q51" i="10"/>
  <c r="Q54" i="10" s="1"/>
  <c r="Q53" i="10"/>
  <c r="N67" i="10"/>
  <c r="N66" i="10" s="1"/>
  <c r="N70" i="10"/>
  <c r="O59" i="10"/>
  <c r="P57" i="10"/>
  <c r="P58" i="10" s="1"/>
  <c r="R49" i="10"/>
  <c r="P72" i="7"/>
  <c r="P74" i="7"/>
  <c r="P81" i="7" s="1"/>
  <c r="P76" i="7"/>
  <c r="P75" i="7"/>
  <c r="P82" i="7" s="1"/>
  <c r="R231" i="2" s="1"/>
  <c r="S58" i="7"/>
  <c r="Q69" i="7"/>
  <c r="Q73" i="7" s="1"/>
  <c r="Q76" i="7" s="1"/>
  <c r="Q65" i="7"/>
  <c r="S77" i="9"/>
  <c r="S73" i="9" s="1"/>
  <c r="S90" i="9" s="1"/>
  <c r="S94" i="9" s="1"/>
  <c r="S89" i="9"/>
  <c r="AF43" i="7"/>
  <c r="AF44" i="7"/>
  <c r="AF41" i="7"/>
  <c r="AF45" i="7"/>
  <c r="AE45" i="7"/>
  <c r="AE43" i="7"/>
  <c r="AE41" i="7"/>
  <c r="AE44" i="7"/>
  <c r="BI68" i="9"/>
  <c r="BJ68" i="9" s="1"/>
  <c r="BK68" i="9" s="1"/>
  <c r="BL66" i="9" s="1"/>
  <c r="BI70" i="9"/>
  <c r="R90" i="9"/>
  <c r="AE45" i="10"/>
  <c r="AE41" i="10"/>
  <c r="AE44" i="10"/>
  <c r="AE43" i="10"/>
  <c r="AF42" i="10"/>
  <c r="R62" i="7"/>
  <c r="R68" i="7" s="1"/>
  <c r="R61" i="7"/>
  <c r="R56" i="7"/>
  <c r="R60" i="7"/>
  <c r="R63" i="7" s="1"/>
  <c r="AN9" i="7"/>
  <c r="T53" i="7"/>
  <c r="T47" i="7"/>
  <c r="T52" i="7"/>
  <c r="T51" i="7"/>
  <c r="T54" i="7" s="1"/>
  <c r="U49" i="7"/>
  <c r="AH42" i="7"/>
  <c r="AI42" i="7" s="1"/>
  <c r="AG45" i="7"/>
  <c r="AG43" i="7"/>
  <c r="AG44" i="7"/>
  <c r="AG41" i="7"/>
  <c r="N65" i="10" l="1"/>
  <c r="N69" i="10"/>
  <c r="N73" i="10" s="1"/>
  <c r="O56" i="10"/>
  <c r="O60" i="10"/>
  <c r="O63" i="10" s="1"/>
  <c r="O61" i="10"/>
  <c r="O62" i="10"/>
  <c r="O68" i="10" s="1"/>
  <c r="O67" i="10" s="1"/>
  <c r="O66" i="10" s="1"/>
  <c r="R50" i="10"/>
  <c r="S48" i="10"/>
  <c r="P59" i="10"/>
  <c r="P56" i="10" s="1"/>
  <c r="Q57" i="10"/>
  <c r="S59" i="7"/>
  <c r="T57" i="7"/>
  <c r="T58" i="7" s="1"/>
  <c r="R248" i="2"/>
  <c r="R266" i="2" s="1"/>
  <c r="R236" i="2"/>
  <c r="Q74" i="7"/>
  <c r="Q81" i="7" s="1"/>
  <c r="Q75" i="7"/>
  <c r="Q82" i="7" s="1"/>
  <c r="S231" i="2" s="1"/>
  <c r="Q72" i="7"/>
  <c r="BL68" i="9"/>
  <c r="BM68" i="9" s="1"/>
  <c r="BN68" i="9" s="1"/>
  <c r="BO66" i="9" s="1"/>
  <c r="BL70" i="9"/>
  <c r="BC9" i="10"/>
  <c r="HB70" i="9"/>
  <c r="R94" i="9"/>
  <c r="AG42" i="10"/>
  <c r="AH42" i="10" s="1"/>
  <c r="AF45" i="10"/>
  <c r="AF41" i="10"/>
  <c r="AF44" i="10"/>
  <c r="AF43" i="10"/>
  <c r="R70" i="7"/>
  <c r="R67" i="7"/>
  <c r="R66" i="7" s="1"/>
  <c r="U50" i="7"/>
  <c r="V48" i="7"/>
  <c r="V49" i="7" s="1"/>
  <c r="GW225" i="2"/>
  <c r="AS227" i="2"/>
  <c r="AT227" i="2" s="1"/>
  <c r="AU227" i="2" s="1"/>
  <c r="AV225" i="2" s="1"/>
  <c r="AS229" i="2"/>
  <c r="AH45" i="7"/>
  <c r="AH41" i="7"/>
  <c r="AH43" i="7"/>
  <c r="AH44" i="7"/>
  <c r="AI45" i="7"/>
  <c r="AI44" i="7"/>
  <c r="AI41" i="7"/>
  <c r="AI43" i="7"/>
  <c r="AJ42" i="7"/>
  <c r="N75" i="10" l="1"/>
  <c r="N82" i="10" s="1"/>
  <c r="T72" i="9" s="1"/>
  <c r="N74" i="10"/>
  <c r="N81" i="10" s="1"/>
  <c r="N72" i="10"/>
  <c r="N76" i="10"/>
  <c r="P62" i="10"/>
  <c r="P68" i="10" s="1"/>
  <c r="P67" i="10" s="1"/>
  <c r="P66" i="10" s="1"/>
  <c r="P61" i="10"/>
  <c r="P60" i="10"/>
  <c r="P63" i="10" s="1"/>
  <c r="O70" i="10"/>
  <c r="O65" i="10"/>
  <c r="O69" i="10"/>
  <c r="O73" i="10" s="1"/>
  <c r="R47" i="10"/>
  <c r="R53" i="10"/>
  <c r="R52" i="10"/>
  <c r="R51" i="10"/>
  <c r="R54" i="10" s="1"/>
  <c r="S49" i="10"/>
  <c r="Q58" i="10"/>
  <c r="S61" i="7"/>
  <c r="S56" i="7"/>
  <c r="S60" i="7"/>
  <c r="S63" i="7" s="1"/>
  <c r="S62" i="7"/>
  <c r="S68" i="7" s="1"/>
  <c r="S248" i="2"/>
  <c r="S266" i="2" s="1"/>
  <c r="S236" i="2"/>
  <c r="AI42" i="10"/>
  <c r="AJ42" i="10" s="1"/>
  <c r="BO68" i="9"/>
  <c r="BP68" i="9" s="1"/>
  <c r="BQ68" i="9" s="1"/>
  <c r="BR66" i="9" s="1"/>
  <c r="BO70" i="9"/>
  <c r="BI9" i="10" s="1"/>
  <c r="BF9" i="10"/>
  <c r="AG45" i="10"/>
  <c r="AG43" i="10"/>
  <c r="AG44" i="10"/>
  <c r="AG41" i="10"/>
  <c r="AH43" i="10"/>
  <c r="AH44" i="10"/>
  <c r="AH41" i="10"/>
  <c r="AH45" i="10"/>
  <c r="U57" i="7"/>
  <c r="T59" i="7"/>
  <c r="U51" i="7"/>
  <c r="U54" i="7" s="1"/>
  <c r="U53" i="7"/>
  <c r="U52" i="7"/>
  <c r="U47" i="7"/>
  <c r="R69" i="7"/>
  <c r="R73" i="7" s="1"/>
  <c r="R65" i="7"/>
  <c r="GW229" i="2"/>
  <c r="AQ9" i="7"/>
  <c r="AK42" i="7"/>
  <c r="AL42" i="7" s="1"/>
  <c r="AJ45" i="7"/>
  <c r="AJ44" i="7"/>
  <c r="AJ41" i="7"/>
  <c r="AJ43" i="7"/>
  <c r="V50" i="7"/>
  <c r="W48" i="7"/>
  <c r="T77" i="9" l="1"/>
  <c r="T73" i="9" s="1"/>
  <c r="T90" i="9" s="1"/>
  <c r="T94" i="9" s="1"/>
  <c r="T89" i="9"/>
  <c r="P70" i="10"/>
  <c r="O76" i="10"/>
  <c r="O74" i="10"/>
  <c r="O81" i="10" s="1"/>
  <c r="O72" i="10"/>
  <c r="O75" i="10"/>
  <c r="O82" i="10" s="1"/>
  <c r="U72" i="9" s="1"/>
  <c r="Q59" i="10"/>
  <c r="R57" i="10"/>
  <c r="R58" i="10" s="1"/>
  <c r="S50" i="10"/>
  <c r="T48" i="10"/>
  <c r="P65" i="10"/>
  <c r="P69" i="10"/>
  <c r="P73" i="10" s="1"/>
  <c r="S70" i="7"/>
  <c r="S67" i="7"/>
  <c r="S66" i="7" s="1"/>
  <c r="AI44" i="10"/>
  <c r="AI41" i="10"/>
  <c r="AI43" i="10"/>
  <c r="AI45" i="10"/>
  <c r="U58" i="7"/>
  <c r="BR68" i="9"/>
  <c r="BS68" i="9" s="1"/>
  <c r="BT68" i="9" s="1"/>
  <c r="BU66" i="9" s="1"/>
  <c r="HC66" i="9" s="1"/>
  <c r="BR70" i="9"/>
  <c r="AJ45" i="10"/>
  <c r="AJ41" i="10"/>
  <c r="AJ44" i="10"/>
  <c r="AJ43" i="10"/>
  <c r="AK42" i="10"/>
  <c r="AL42" i="10" s="1"/>
  <c r="AM42" i="10" s="1"/>
  <c r="T60" i="7"/>
  <c r="T63" i="7" s="1"/>
  <c r="T61" i="7"/>
  <c r="T56" i="7"/>
  <c r="T62" i="7"/>
  <c r="T68" i="7" s="1"/>
  <c r="R72" i="7"/>
  <c r="R74" i="7"/>
  <c r="R81" i="7" s="1"/>
  <c r="R75" i="7"/>
  <c r="R82" i="7" s="1"/>
  <c r="T231" i="2" s="1"/>
  <c r="R76" i="7"/>
  <c r="AV229" i="2"/>
  <c r="AV227" i="2"/>
  <c r="AW227" i="2" s="1"/>
  <c r="AX227" i="2" s="1"/>
  <c r="AY225" i="2" s="1"/>
  <c r="AM42" i="7"/>
  <c r="AK45" i="7"/>
  <c r="AK41" i="7"/>
  <c r="AK43" i="7"/>
  <c r="AK44" i="7"/>
  <c r="AL41" i="7"/>
  <c r="AL43" i="7"/>
  <c r="AL44" i="7"/>
  <c r="AL45" i="7"/>
  <c r="V47" i="7"/>
  <c r="V52" i="7"/>
  <c r="V51" i="7"/>
  <c r="V54" i="7" s="1"/>
  <c r="V53" i="7"/>
  <c r="W49" i="7"/>
  <c r="U77" i="9" l="1"/>
  <c r="U73" i="9" s="1"/>
  <c r="U90" i="9" s="1"/>
  <c r="U89" i="9"/>
  <c r="Q62" i="10"/>
  <c r="Q68" i="10" s="1"/>
  <c r="Q60" i="10"/>
  <c r="Q63" i="10" s="1"/>
  <c r="Q56" i="10"/>
  <c r="Q61" i="10"/>
  <c r="S53" i="10"/>
  <c r="S52" i="10"/>
  <c r="S51" i="10"/>
  <c r="S54" i="10" s="1"/>
  <c r="S47" i="10"/>
  <c r="T49" i="10"/>
  <c r="R59" i="10"/>
  <c r="S57" i="10"/>
  <c r="P76" i="10"/>
  <c r="P75" i="10"/>
  <c r="P82" i="10" s="1"/>
  <c r="V72" i="9" s="1"/>
  <c r="P72" i="10"/>
  <c r="P74" i="10"/>
  <c r="P81" i="10" s="1"/>
  <c r="S69" i="7"/>
  <c r="S73" i="7" s="1"/>
  <c r="S65" i="7"/>
  <c r="U59" i="7"/>
  <c r="V57" i="7"/>
  <c r="V58" i="7" s="1"/>
  <c r="BU68" i="9"/>
  <c r="BV68" i="9" s="1"/>
  <c r="BW68" i="9" s="1"/>
  <c r="BX66" i="9" s="1"/>
  <c r="BU70" i="9"/>
  <c r="BL9" i="10"/>
  <c r="AK45" i="10"/>
  <c r="AK41" i="10"/>
  <c r="AK44" i="10"/>
  <c r="AK43" i="10"/>
  <c r="AL43" i="10"/>
  <c r="AL44" i="10"/>
  <c r="AL41" i="10"/>
  <c r="AL45" i="10"/>
  <c r="AM44" i="10"/>
  <c r="AM45" i="10"/>
  <c r="AM41" i="10"/>
  <c r="AM43" i="10"/>
  <c r="AN42" i="10"/>
  <c r="T70" i="7"/>
  <c r="T67" i="7"/>
  <c r="T66" i="7" s="1"/>
  <c r="T248" i="2"/>
  <c r="T266" i="2" s="1"/>
  <c r="T236" i="2"/>
  <c r="W50" i="7"/>
  <c r="X48" i="7"/>
  <c r="X49" i="7" s="1"/>
  <c r="AT9" i="7"/>
  <c r="AM41" i="7"/>
  <c r="AM45" i="7"/>
  <c r="AM43" i="7"/>
  <c r="AM44" i="7"/>
  <c r="AN42" i="7"/>
  <c r="T50" i="10" l="1"/>
  <c r="U48" i="10"/>
  <c r="Q70" i="10"/>
  <c r="Q67" i="10"/>
  <c r="Q66" i="10" s="1"/>
  <c r="R62" i="10"/>
  <c r="R68" i="10" s="1"/>
  <c r="R60" i="10"/>
  <c r="R63" i="10" s="1"/>
  <c r="R61" i="10"/>
  <c r="R56" i="10"/>
  <c r="S58" i="10"/>
  <c r="V89" i="9"/>
  <c r="V77" i="9"/>
  <c r="V73" i="9" s="1"/>
  <c r="S72" i="7"/>
  <c r="S74" i="7"/>
  <c r="S81" i="7" s="1"/>
  <c r="S76" i="7"/>
  <c r="S75" i="7"/>
  <c r="S82" i="7" s="1"/>
  <c r="U231" i="2" s="1"/>
  <c r="BO9" i="10"/>
  <c r="HC70" i="9"/>
  <c r="U62" i="7"/>
  <c r="U68" i="7" s="1"/>
  <c r="U60" i="7"/>
  <c r="U63" i="7" s="1"/>
  <c r="U61" i="7"/>
  <c r="U56" i="7"/>
  <c r="BX68" i="9"/>
  <c r="BY68" i="9" s="1"/>
  <c r="BZ68" i="9" s="1"/>
  <c r="CA66" i="9" s="1"/>
  <c r="BX70" i="9"/>
  <c r="U94" i="9"/>
  <c r="AN45" i="10"/>
  <c r="AN43" i="10"/>
  <c r="AN44" i="10"/>
  <c r="AN41" i="10"/>
  <c r="AO42" i="10"/>
  <c r="T69" i="7"/>
  <c r="T73" i="7" s="1"/>
  <c r="T65" i="7"/>
  <c r="W57" i="7"/>
  <c r="V59" i="7"/>
  <c r="W52" i="7"/>
  <c r="W47" i="7"/>
  <c r="W51" i="7"/>
  <c r="W54" i="7" s="1"/>
  <c r="W53" i="7"/>
  <c r="AY229" i="2"/>
  <c r="AY227" i="2"/>
  <c r="AZ227" i="2" s="1"/>
  <c r="BA227" i="2" s="1"/>
  <c r="BB225" i="2" s="1"/>
  <c r="AN45" i="7"/>
  <c r="AN41" i="7"/>
  <c r="AN43" i="7"/>
  <c r="AN44" i="7"/>
  <c r="X50" i="7"/>
  <c r="Y48" i="7"/>
  <c r="AO42" i="7"/>
  <c r="AP42" i="7" s="1"/>
  <c r="T51" i="10" l="1"/>
  <c r="T54" i="10" s="1"/>
  <c r="T53" i="10"/>
  <c r="T52" i="10"/>
  <c r="T47" i="10"/>
  <c r="U49" i="10"/>
  <c r="Q69" i="10"/>
  <c r="Q73" i="10" s="1"/>
  <c r="Q65" i="10"/>
  <c r="R67" i="10"/>
  <c r="R66" i="10" s="1"/>
  <c r="R70" i="10"/>
  <c r="S59" i="10"/>
  <c r="T57" i="10"/>
  <c r="U236" i="2"/>
  <c r="GU231" i="2"/>
  <c r="U248" i="2"/>
  <c r="U70" i="7"/>
  <c r="U67" i="7"/>
  <c r="U66" i="7" s="1"/>
  <c r="CA68" i="9"/>
  <c r="CB68" i="9" s="1"/>
  <c r="CC68" i="9" s="1"/>
  <c r="CD66" i="9" s="1"/>
  <c r="CA70" i="9"/>
  <c r="BU9" i="10" s="1"/>
  <c r="BR9" i="10"/>
  <c r="V90" i="9"/>
  <c r="AO45" i="10"/>
  <c r="AO41" i="10"/>
  <c r="AO44" i="10"/>
  <c r="AO43" i="10"/>
  <c r="AP42" i="10"/>
  <c r="AQ42" i="10" s="1"/>
  <c r="AR42" i="10" s="1"/>
  <c r="T76" i="7"/>
  <c r="T75" i="7"/>
  <c r="T82" i="7" s="1"/>
  <c r="V231" i="2" s="1"/>
  <c r="T72" i="7"/>
  <c r="T74" i="7"/>
  <c r="T81" i="7" s="1"/>
  <c r="W58" i="7"/>
  <c r="V62" i="7"/>
  <c r="V68" i="7" s="1"/>
  <c r="V61" i="7"/>
  <c r="V56" i="7"/>
  <c r="V60" i="7"/>
  <c r="V63" i="7" s="1"/>
  <c r="AW9" i="7"/>
  <c r="X52" i="7"/>
  <c r="X53" i="7"/>
  <c r="X47" i="7"/>
  <c r="X51" i="7"/>
  <c r="X54" i="7" s="1"/>
  <c r="Y49" i="7"/>
  <c r="AO43" i="7"/>
  <c r="AO44" i="7"/>
  <c r="AO41" i="7"/>
  <c r="AO45" i="7"/>
  <c r="AP41" i="7"/>
  <c r="AP44" i="7"/>
  <c r="AP43" i="7"/>
  <c r="AP45" i="7"/>
  <c r="AQ42" i="7"/>
  <c r="U50" i="10" l="1"/>
  <c r="U52" i="10" s="1"/>
  <c r="V48" i="10"/>
  <c r="Q74" i="10"/>
  <c r="Q81" i="10" s="1"/>
  <c r="Q76" i="10"/>
  <c r="Q72" i="10"/>
  <c r="Q75" i="10"/>
  <c r="Q82" i="10" s="1"/>
  <c r="W72" i="9" s="1"/>
  <c r="S61" i="10"/>
  <c r="S60" i="10"/>
  <c r="S63" i="10" s="1"/>
  <c r="S62" i="10"/>
  <c r="S68" i="10" s="1"/>
  <c r="S56" i="10"/>
  <c r="R65" i="10"/>
  <c r="R69" i="10"/>
  <c r="R73" i="10" s="1"/>
  <c r="T58" i="10"/>
  <c r="GU248" i="2"/>
  <c r="U266" i="2"/>
  <c r="GU266" i="2" s="1"/>
  <c r="U69" i="7"/>
  <c r="U73" i="7" s="1"/>
  <c r="U65" i="7"/>
  <c r="V248" i="2"/>
  <c r="V266" i="2" s="1"/>
  <c r="V236" i="2"/>
  <c r="X57" i="7"/>
  <c r="X58" i="7" s="1"/>
  <c r="W59" i="7"/>
  <c r="CD68" i="9"/>
  <c r="CE68" i="9" s="1"/>
  <c r="CF68" i="9" s="1"/>
  <c r="CD70" i="9"/>
  <c r="V94" i="9"/>
  <c r="AP43" i="10"/>
  <c r="AP44" i="10"/>
  <c r="AP41" i="10"/>
  <c r="AP45" i="10"/>
  <c r="AQ45" i="10"/>
  <c r="AQ44" i="10"/>
  <c r="AQ43" i="10"/>
  <c r="AQ41" i="10"/>
  <c r="AR41" i="10"/>
  <c r="AR44" i="10"/>
  <c r="AR43" i="10"/>
  <c r="AR45" i="10"/>
  <c r="AS42" i="10"/>
  <c r="Y50" i="7"/>
  <c r="Z48" i="7"/>
  <c r="Z49" i="7" s="1"/>
  <c r="V67" i="7"/>
  <c r="V66" i="7" s="1"/>
  <c r="V70" i="7"/>
  <c r="BB229" i="2"/>
  <c r="BB227" i="2"/>
  <c r="BC227" i="2" s="1"/>
  <c r="BD227" i="2" s="1"/>
  <c r="BE225" i="2" s="1"/>
  <c r="AQ41" i="7"/>
  <c r="AQ43" i="7"/>
  <c r="AQ44" i="7"/>
  <c r="AQ45" i="7"/>
  <c r="AR42" i="7"/>
  <c r="AS42" i="7" s="1"/>
  <c r="AT42" i="7" s="1"/>
  <c r="U51" i="10" l="1"/>
  <c r="U54" i="10" s="1"/>
  <c r="U47" i="10"/>
  <c r="U53" i="10"/>
  <c r="V49" i="10"/>
  <c r="S67" i="10"/>
  <c r="S66" i="10" s="1"/>
  <c r="S70" i="10"/>
  <c r="R76" i="10"/>
  <c r="R75" i="10"/>
  <c r="R82" i="10" s="1"/>
  <c r="X72" i="9" s="1"/>
  <c r="W89" i="9"/>
  <c r="W77" i="9"/>
  <c r="W73" i="9" s="1"/>
  <c r="W90" i="9" s="1"/>
  <c r="W94" i="9" s="1"/>
  <c r="R72" i="10"/>
  <c r="R74" i="10"/>
  <c r="R81" i="10" s="1"/>
  <c r="T59" i="10"/>
  <c r="U57" i="10"/>
  <c r="U76" i="7"/>
  <c r="U74" i="7"/>
  <c r="U81" i="7" s="1"/>
  <c r="U75" i="7"/>
  <c r="U82" i="7" s="1"/>
  <c r="W231" i="2" s="1"/>
  <c r="U72" i="7"/>
  <c r="W60" i="7"/>
  <c r="W63" i="7" s="1"/>
  <c r="W62" i="7"/>
  <c r="W68" i="7" s="1"/>
  <c r="W61" i="7"/>
  <c r="W56" i="7"/>
  <c r="Y51" i="7"/>
  <c r="Y54" i="7" s="1"/>
  <c r="Y53" i="7"/>
  <c r="Y52" i="7"/>
  <c r="Y47" i="7"/>
  <c r="CG66" i="9"/>
  <c r="HD66" i="9" s="1"/>
  <c r="BX9" i="10"/>
  <c r="AS41" i="10"/>
  <c r="AS45" i="10"/>
  <c r="AS43" i="10"/>
  <c r="AS44" i="10"/>
  <c r="AT42" i="10"/>
  <c r="AU42" i="10" s="1"/>
  <c r="AV42" i="10" s="1"/>
  <c r="V69" i="7"/>
  <c r="V73" i="7" s="1"/>
  <c r="V65" i="7"/>
  <c r="AZ9" i="7"/>
  <c r="Y57" i="7"/>
  <c r="X59" i="7"/>
  <c r="AR43" i="7"/>
  <c r="AR44" i="7"/>
  <c r="AR45" i="7"/>
  <c r="AR41" i="7"/>
  <c r="AS41" i="7"/>
  <c r="AS45" i="7"/>
  <c r="AS43" i="7"/>
  <c r="AS44" i="7"/>
  <c r="AT45" i="7"/>
  <c r="AT43" i="7"/>
  <c r="AT41" i="7"/>
  <c r="AT44" i="7"/>
  <c r="Z50" i="7"/>
  <c r="AA48" i="7"/>
  <c r="AU42" i="7"/>
  <c r="T56" i="10" l="1"/>
  <c r="T61" i="10"/>
  <c r="V50" i="10"/>
  <c r="W48" i="10"/>
  <c r="X77" i="9"/>
  <c r="X73" i="9" s="1"/>
  <c r="X90" i="9" s="1"/>
  <c r="X89" i="9"/>
  <c r="S69" i="10"/>
  <c r="S73" i="10" s="1"/>
  <c r="S65" i="10"/>
  <c r="T62" i="10"/>
  <c r="T68" i="10" s="1"/>
  <c r="T60" i="10"/>
  <c r="T63" i="10" s="1"/>
  <c r="U58" i="10"/>
  <c r="W236" i="2"/>
  <c r="W248" i="2"/>
  <c r="W266" i="2" s="1"/>
  <c r="W67" i="7"/>
  <c r="W66" i="7" s="1"/>
  <c r="W70" i="7"/>
  <c r="V74" i="7"/>
  <c r="V81" i="7" s="1"/>
  <c r="V75" i="7"/>
  <c r="V82" i="7" s="1"/>
  <c r="X231" i="2" s="1"/>
  <c r="V72" i="7"/>
  <c r="V76" i="7"/>
  <c r="CG68" i="9"/>
  <c r="CH68" i="9" s="1"/>
  <c r="CI68" i="9" s="1"/>
  <c r="CJ66" i="9" s="1"/>
  <c r="CG70" i="9"/>
  <c r="AT41" i="10"/>
  <c r="AT44" i="10"/>
  <c r="AT43" i="10"/>
  <c r="AT45" i="10"/>
  <c r="AW42" i="10"/>
  <c r="AX42" i="10" s="1"/>
  <c r="AV41" i="10"/>
  <c r="AV44" i="10"/>
  <c r="AV45" i="10"/>
  <c r="AV43" i="10"/>
  <c r="AU45" i="10"/>
  <c r="AU44" i="10"/>
  <c r="AU41" i="10"/>
  <c r="AU43" i="10"/>
  <c r="GX225" i="2"/>
  <c r="BE229" i="2"/>
  <c r="BE227" i="2"/>
  <c r="BF227" i="2" s="1"/>
  <c r="BG227" i="2" s="1"/>
  <c r="BH225" i="2" s="1"/>
  <c r="Y58" i="7"/>
  <c r="X61" i="7"/>
  <c r="X56" i="7"/>
  <c r="X60" i="7"/>
  <c r="X63" i="7" s="1"/>
  <c r="X62" i="7"/>
  <c r="X68" i="7" s="1"/>
  <c r="Z47" i="7"/>
  <c r="Z52" i="7"/>
  <c r="Z51" i="7"/>
  <c r="Z54" i="7" s="1"/>
  <c r="Z53" i="7"/>
  <c r="AA49" i="7"/>
  <c r="AU45" i="7"/>
  <c r="AU44" i="7"/>
  <c r="AU43" i="7"/>
  <c r="AU41" i="7"/>
  <c r="AV42" i="7"/>
  <c r="V51" i="10" l="1"/>
  <c r="V54" i="10" s="1"/>
  <c r="V52" i="10"/>
  <c r="V53" i="10"/>
  <c r="V47" i="10"/>
  <c r="W49" i="10"/>
  <c r="S72" i="10"/>
  <c r="S75" i="10"/>
  <c r="S82" i="10" s="1"/>
  <c r="Y72" i="9" s="1"/>
  <c r="GY72" i="9" s="1"/>
  <c r="S76" i="10"/>
  <c r="S74" i="10"/>
  <c r="S81" i="10" s="1"/>
  <c r="U59" i="10"/>
  <c r="U62" i="10" s="1"/>
  <c r="U68" i="10" s="1"/>
  <c r="U67" i="10" s="1"/>
  <c r="U66" i="10" s="1"/>
  <c r="V57" i="10"/>
  <c r="T70" i="10"/>
  <c r="T67" i="10"/>
  <c r="T66" i="10" s="1"/>
  <c r="W69" i="7"/>
  <c r="W73" i="7" s="1"/>
  <c r="W75" i="7" s="1"/>
  <c r="W82" i="7" s="1"/>
  <c r="Y231" i="2" s="1"/>
  <c r="W65" i="7"/>
  <c r="X248" i="2"/>
  <c r="X266" i="2" s="1"/>
  <c r="X236" i="2"/>
  <c r="CJ68" i="9"/>
  <c r="CK68" i="9" s="1"/>
  <c r="CL68" i="9" s="1"/>
  <c r="CM66" i="9" s="1"/>
  <c r="CJ70" i="9"/>
  <c r="CD9" i="10" s="1"/>
  <c r="HD70" i="9"/>
  <c r="CA9" i="10"/>
  <c r="X94" i="9"/>
  <c r="AW41" i="10"/>
  <c r="AW43" i="10"/>
  <c r="AW45" i="10"/>
  <c r="AW44" i="10"/>
  <c r="AX43" i="10"/>
  <c r="AX44" i="10"/>
  <c r="AX41" i="10"/>
  <c r="AX45" i="10"/>
  <c r="AY42" i="10"/>
  <c r="AA50" i="7"/>
  <c r="AB48" i="7"/>
  <c r="AB49" i="7" s="1"/>
  <c r="GX229" i="2"/>
  <c r="BC9" i="7"/>
  <c r="X70" i="7"/>
  <c r="X67" i="7"/>
  <c r="X66" i="7" s="1"/>
  <c r="AW42" i="7"/>
  <c r="AV43" i="7"/>
  <c r="AV45" i="7"/>
  <c r="AV44" i="7"/>
  <c r="AV41" i="7"/>
  <c r="Y59" i="7"/>
  <c r="Z57" i="7"/>
  <c r="V58" i="10" l="1"/>
  <c r="W50" i="10"/>
  <c r="X48" i="10"/>
  <c r="Y77" i="9"/>
  <c r="Y89" i="9"/>
  <c r="GY89" i="9" s="1"/>
  <c r="U56" i="10"/>
  <c r="U60" i="10"/>
  <c r="U63" i="10" s="1"/>
  <c r="U61" i="10"/>
  <c r="U70" i="10" s="1"/>
  <c r="U69" i="10"/>
  <c r="U73" i="10" s="1"/>
  <c r="U72" i="10" s="1"/>
  <c r="U65" i="10"/>
  <c r="T65" i="10"/>
  <c r="T69" i="10"/>
  <c r="T73" i="10" s="1"/>
  <c r="W76" i="7"/>
  <c r="W72" i="7"/>
  <c r="W74" i="7"/>
  <c r="W81" i="7" s="1"/>
  <c r="CM68" i="9"/>
  <c r="CN68" i="9" s="1"/>
  <c r="CO68" i="9" s="1"/>
  <c r="CP66" i="9" s="1"/>
  <c r="CM70" i="9"/>
  <c r="CG9" i="10" s="1"/>
  <c r="AY44" i="10"/>
  <c r="AY41" i="10"/>
  <c r="AY45" i="10"/>
  <c r="AY43" i="10"/>
  <c r="AZ42" i="10"/>
  <c r="AA53" i="7"/>
  <c r="AA47" i="7"/>
  <c r="AA52" i="7"/>
  <c r="AA51" i="7"/>
  <c r="AA54" i="7" s="1"/>
  <c r="BH227" i="2"/>
  <c r="BI227" i="2" s="1"/>
  <c r="BJ227" i="2" s="1"/>
  <c r="BK225" i="2" s="1"/>
  <c r="BH229" i="2"/>
  <c r="Y236" i="2"/>
  <c r="Y248" i="2"/>
  <c r="Y266" i="2" s="1"/>
  <c r="X69" i="7"/>
  <c r="X73" i="7" s="1"/>
  <c r="X76" i="7" s="1"/>
  <c r="X65" i="7"/>
  <c r="AW45" i="7"/>
  <c r="AW41" i="7"/>
  <c r="AW44" i="7"/>
  <c r="AW43" i="7"/>
  <c r="AX42" i="7"/>
  <c r="Y62" i="7"/>
  <c r="Y68" i="7" s="1"/>
  <c r="Y60" i="7"/>
  <c r="Y63" i="7" s="1"/>
  <c r="Y61" i="7"/>
  <c r="Y56" i="7"/>
  <c r="Z58" i="7"/>
  <c r="AB50" i="7"/>
  <c r="AC48" i="7"/>
  <c r="V59" i="10" l="1"/>
  <c r="W57" i="10"/>
  <c r="GY77" i="9"/>
  <c r="Y73" i="9"/>
  <c r="W51" i="10"/>
  <c r="W54" i="10" s="1"/>
  <c r="W52" i="10"/>
  <c r="W53" i="10"/>
  <c r="W47" i="10"/>
  <c r="X49" i="10"/>
  <c r="U75" i="10"/>
  <c r="U82" i="10" s="1"/>
  <c r="AA72" i="9" s="1"/>
  <c r="U76" i="10"/>
  <c r="U74" i="10"/>
  <c r="U81" i="10" s="1"/>
  <c r="T75" i="10"/>
  <c r="T82" i="10" s="1"/>
  <c r="Z72" i="9" s="1"/>
  <c r="T74" i="10"/>
  <c r="T81" i="10" s="1"/>
  <c r="T72" i="10"/>
  <c r="T76" i="10"/>
  <c r="CP68" i="9"/>
  <c r="CQ68" i="9" s="1"/>
  <c r="CR68" i="9" s="1"/>
  <c r="CS66" i="9" s="1"/>
  <c r="HE66" i="9" s="1"/>
  <c r="CP70" i="9"/>
  <c r="CJ9" i="10" s="1"/>
  <c r="AZ43" i="10"/>
  <c r="AZ44" i="10"/>
  <c r="AZ41" i="10"/>
  <c r="AZ45" i="10"/>
  <c r="BA42" i="10"/>
  <c r="BB42" i="10" s="1"/>
  <c r="BC42" i="10" s="1"/>
  <c r="BF9" i="7"/>
  <c r="X72" i="7"/>
  <c r="X74" i="7"/>
  <c r="X81" i="7" s="1"/>
  <c r="X75" i="7"/>
  <c r="X82" i="7" s="1"/>
  <c r="Z231" i="2" s="1"/>
  <c r="AY42" i="7"/>
  <c r="AZ42" i="7" s="1"/>
  <c r="AX45" i="7"/>
  <c r="AX43" i="7"/>
  <c r="AX44" i="7"/>
  <c r="AX41" i="7"/>
  <c r="Y67" i="7"/>
  <c r="Y66" i="7" s="1"/>
  <c r="Y70" i="7"/>
  <c r="AB47" i="7"/>
  <c r="AB52" i="7"/>
  <c r="AB51" i="7"/>
  <c r="AB54" i="7" s="1"/>
  <c r="AB53" i="7"/>
  <c r="AC49" i="7"/>
  <c r="Z59" i="7"/>
  <c r="AA57" i="7"/>
  <c r="W58" i="10" l="1"/>
  <c r="V62" i="10"/>
  <c r="V68" i="10" s="1"/>
  <c r="V60" i="10"/>
  <c r="V63" i="10" s="1"/>
  <c r="V56" i="10"/>
  <c r="V61" i="10"/>
  <c r="GY73" i="9"/>
  <c r="Y90" i="9"/>
  <c r="AA77" i="9"/>
  <c r="AA73" i="9" s="1"/>
  <c r="AA90" i="9" s="1"/>
  <c r="AA94" i="9" s="1"/>
  <c r="AA89" i="9"/>
  <c r="X50" i="10"/>
  <c r="Y48" i="10"/>
  <c r="Z89" i="9"/>
  <c r="Z77" i="9"/>
  <c r="Z73" i="9" s="1"/>
  <c r="Z90" i="9" s="1"/>
  <c r="Z94" i="9" s="1"/>
  <c r="CS68" i="9"/>
  <c r="CT68" i="9" s="1"/>
  <c r="CU68" i="9" s="1"/>
  <c r="CV66" i="9" s="1"/>
  <c r="CS70" i="9"/>
  <c r="BA43" i="10"/>
  <c r="BA44" i="10"/>
  <c r="BA41" i="10"/>
  <c r="BA45" i="10"/>
  <c r="BB44" i="10"/>
  <c r="BB41" i="10"/>
  <c r="BB45" i="10"/>
  <c r="BB43" i="10"/>
  <c r="BC43" i="10"/>
  <c r="BC44" i="10"/>
  <c r="BC41" i="10"/>
  <c r="BC45" i="10"/>
  <c r="BD42" i="10"/>
  <c r="BK229" i="2"/>
  <c r="BK227" i="2"/>
  <c r="BL227" i="2" s="1"/>
  <c r="BM227" i="2" s="1"/>
  <c r="BN225" i="2" s="1"/>
  <c r="Z236" i="2"/>
  <c r="Z248" i="2"/>
  <c r="Z266" i="2" s="1"/>
  <c r="AY43" i="7"/>
  <c r="AY45" i="7"/>
  <c r="AY41" i="7"/>
  <c r="AY44" i="7"/>
  <c r="AZ45" i="7"/>
  <c r="AZ43" i="7"/>
  <c r="AZ44" i="7"/>
  <c r="AZ41" i="7"/>
  <c r="Y69" i="7"/>
  <c r="Y73" i="7" s="1"/>
  <c r="Y65" i="7"/>
  <c r="Z61" i="7"/>
  <c r="Z60" i="7"/>
  <c r="Z63" i="7" s="1"/>
  <c r="Z56" i="7"/>
  <c r="Z62" i="7"/>
  <c r="Z68" i="7" s="1"/>
  <c r="Z67" i="7" s="1"/>
  <c r="Z66" i="7" s="1"/>
  <c r="AA58" i="7"/>
  <c r="BA42" i="7"/>
  <c r="AC50" i="7"/>
  <c r="AD48" i="7"/>
  <c r="W59" i="10" l="1"/>
  <c r="X57" i="10"/>
  <c r="V70" i="10"/>
  <c r="V67" i="10"/>
  <c r="V66" i="10" s="1"/>
  <c r="GY90" i="9"/>
  <c r="Y94" i="9"/>
  <c r="GY94" i="9" s="1"/>
  <c r="X51" i="10"/>
  <c r="X54" i="10" s="1"/>
  <c r="X47" i="10"/>
  <c r="X53" i="10"/>
  <c r="X52" i="10"/>
  <c r="Y49" i="10"/>
  <c r="CV70" i="9"/>
  <c r="CP9" i="10" s="1"/>
  <c r="CV68" i="9"/>
  <c r="CW68" i="9" s="1"/>
  <c r="CX68" i="9" s="1"/>
  <c r="CY66" i="9" s="1"/>
  <c r="CM9" i="10"/>
  <c r="HE70" i="9"/>
  <c r="BE42" i="10"/>
  <c r="BD45" i="10"/>
  <c r="BD41" i="10"/>
  <c r="BD44" i="10"/>
  <c r="BD43" i="10"/>
  <c r="BI9" i="7"/>
  <c r="Y74" i="7"/>
  <c r="Y81" i="7" s="1"/>
  <c r="Y75" i="7"/>
  <c r="Y82" i="7" s="1"/>
  <c r="AA231" i="2" s="1"/>
  <c r="Y72" i="7"/>
  <c r="Y76" i="7"/>
  <c r="BA44" i="7"/>
  <c r="BA45" i="7"/>
  <c r="BA43" i="7"/>
  <c r="BA41" i="7"/>
  <c r="BB42" i="7"/>
  <c r="AC52" i="7"/>
  <c r="AC51" i="7"/>
  <c r="AC54" i="7" s="1"/>
  <c r="AC47" i="7"/>
  <c r="AC53" i="7"/>
  <c r="AD49" i="7"/>
  <c r="Z70" i="7"/>
  <c r="Z65" i="7"/>
  <c r="Z69" i="7"/>
  <c r="Z73" i="7" s="1"/>
  <c r="AA59" i="7"/>
  <c r="AB57" i="7"/>
  <c r="X58" i="10" l="1"/>
  <c r="W61" i="10"/>
  <c r="W60" i="10"/>
  <c r="W63" i="10" s="1"/>
  <c r="W56" i="10"/>
  <c r="W62" i="10"/>
  <c r="W68" i="10" s="1"/>
  <c r="V69" i="10"/>
  <c r="V73" i="10" s="1"/>
  <c r="V65" i="10"/>
  <c r="Y50" i="10"/>
  <c r="Z48" i="10"/>
  <c r="CY70" i="9"/>
  <c r="CS9" i="10" s="1"/>
  <c r="CY68" i="9"/>
  <c r="CZ68" i="9" s="1"/>
  <c r="DA68" i="9" s="1"/>
  <c r="DB66" i="9" s="1"/>
  <c r="BF42" i="10"/>
  <c r="BE43" i="10"/>
  <c r="BE45" i="10"/>
  <c r="BE41" i="10"/>
  <c r="BE44" i="10"/>
  <c r="BN229" i="2"/>
  <c r="BN227" i="2"/>
  <c r="BO227" i="2" s="1"/>
  <c r="BP227" i="2" s="1"/>
  <c r="BQ225" i="2" s="1"/>
  <c r="AA248" i="2"/>
  <c r="AA266" i="2" s="1"/>
  <c r="AA236" i="2"/>
  <c r="BB44" i="7"/>
  <c r="BB41" i="7"/>
  <c r="BB45" i="7"/>
  <c r="BB43" i="7"/>
  <c r="Z72" i="7"/>
  <c r="Z75" i="7"/>
  <c r="Z82" i="7" s="1"/>
  <c r="AB231" i="2" s="1"/>
  <c r="Z74" i="7"/>
  <c r="Z81" i="7" s="1"/>
  <c r="Z76" i="7"/>
  <c r="AA62" i="7"/>
  <c r="AA68" i="7" s="1"/>
  <c r="AA61" i="7"/>
  <c r="AA60" i="7"/>
  <c r="AA63" i="7" s="1"/>
  <c r="AA56" i="7"/>
  <c r="AB58" i="7"/>
  <c r="BC42" i="7"/>
  <c r="AD50" i="7"/>
  <c r="AE48" i="7"/>
  <c r="X59" i="10" l="1"/>
  <c r="Y57" i="10"/>
  <c r="W67" i="10"/>
  <c r="W66" i="10" s="1"/>
  <c r="W70" i="10"/>
  <c r="V74" i="10"/>
  <c r="V81" i="10" s="1"/>
  <c r="V72" i="10"/>
  <c r="V75" i="10"/>
  <c r="V82" i="10" s="1"/>
  <c r="AB72" i="9" s="1"/>
  <c r="V76" i="10"/>
  <c r="Y53" i="10"/>
  <c r="Y52" i="10"/>
  <c r="Y47" i="10"/>
  <c r="Y51" i="10"/>
  <c r="Y54" i="10" s="1"/>
  <c r="Z49" i="10"/>
  <c r="DB70" i="9"/>
  <c r="CV9" i="10" s="1"/>
  <c r="DB68" i="9"/>
  <c r="DC68" i="9" s="1"/>
  <c r="DD68" i="9" s="1"/>
  <c r="BF45" i="10"/>
  <c r="BF41" i="10"/>
  <c r="BF43" i="10"/>
  <c r="BF44" i="10"/>
  <c r="BG42" i="10"/>
  <c r="BH42" i="10" s="1"/>
  <c r="BI42" i="10" s="1"/>
  <c r="BL9" i="7"/>
  <c r="AB248" i="2"/>
  <c r="AB266" i="2" s="1"/>
  <c r="AB236" i="2"/>
  <c r="AA70" i="7"/>
  <c r="AA67" i="7"/>
  <c r="AA66" i="7" s="1"/>
  <c r="BD42" i="7"/>
  <c r="BE42" i="7" s="1"/>
  <c r="BF42" i="7" s="1"/>
  <c r="BC43" i="7"/>
  <c r="BC44" i="7"/>
  <c r="BC41" i="7"/>
  <c r="BC45" i="7"/>
  <c r="AD53" i="7"/>
  <c r="AD47" i="7"/>
  <c r="AD51" i="7"/>
  <c r="AD54" i="7" s="1"/>
  <c r="AD52" i="7"/>
  <c r="AE49" i="7"/>
  <c r="AB59" i="7"/>
  <c r="AC57" i="7"/>
  <c r="Y58" i="10" l="1"/>
  <c r="X56" i="10"/>
  <c r="X61" i="10"/>
  <c r="X62" i="10"/>
  <c r="X68" i="10" s="1"/>
  <c r="X60" i="10"/>
  <c r="X63" i="10" s="1"/>
  <c r="W65" i="10"/>
  <c r="W69" i="10"/>
  <c r="W73" i="10" s="1"/>
  <c r="AB89" i="9"/>
  <c r="AB77" i="9"/>
  <c r="AB73" i="9" s="1"/>
  <c r="AB90" i="9" s="1"/>
  <c r="AB94" i="9" s="1"/>
  <c r="Z50" i="10"/>
  <c r="AA48" i="10"/>
  <c r="DE66" i="9"/>
  <c r="HF66" i="9" s="1"/>
  <c r="BG45" i="10"/>
  <c r="BG41" i="10"/>
  <c r="BG44" i="10"/>
  <c r="BG43" i="10"/>
  <c r="BJ42" i="10"/>
  <c r="BI43" i="10"/>
  <c r="BI44" i="10"/>
  <c r="BI41" i="10"/>
  <c r="BI45" i="10"/>
  <c r="BH45" i="10"/>
  <c r="BH41" i="10"/>
  <c r="BH44" i="10"/>
  <c r="BH43" i="10"/>
  <c r="AE50" i="7"/>
  <c r="AF48" i="7"/>
  <c r="AF49" i="7" s="1"/>
  <c r="GY225" i="2"/>
  <c r="BQ227" i="2"/>
  <c r="BR227" i="2" s="1"/>
  <c r="BS227" i="2" s="1"/>
  <c r="BT225" i="2" s="1"/>
  <c r="BQ229" i="2"/>
  <c r="AA69" i="7"/>
  <c r="AA73" i="7" s="1"/>
  <c r="AA76" i="7" s="1"/>
  <c r="AA65" i="7"/>
  <c r="BD44" i="7"/>
  <c r="BD41" i="7"/>
  <c r="BD43" i="7"/>
  <c r="BD45" i="7"/>
  <c r="BE44" i="7"/>
  <c r="BE45" i="7"/>
  <c r="BE43" i="7"/>
  <c r="BE41" i="7"/>
  <c r="BF45" i="7"/>
  <c r="BF41" i="7"/>
  <c r="BF43" i="7"/>
  <c r="BF44" i="7"/>
  <c r="AB62" i="7"/>
  <c r="AB68" i="7" s="1"/>
  <c r="AB61" i="7"/>
  <c r="AB56" i="7"/>
  <c r="AB60" i="7"/>
  <c r="AB63" i="7" s="1"/>
  <c r="AC58" i="7"/>
  <c r="BG42" i="7"/>
  <c r="Y59" i="10" l="1"/>
  <c r="Z57" i="10"/>
  <c r="X67" i="10"/>
  <c r="X66" i="10" s="1"/>
  <c r="X70" i="10"/>
  <c r="W76" i="10"/>
  <c r="W75" i="10"/>
  <c r="W82" i="10" s="1"/>
  <c r="AC72" i="9" s="1"/>
  <c r="W72" i="10"/>
  <c r="W74" i="10"/>
  <c r="W81" i="10" s="1"/>
  <c r="Z53" i="10"/>
  <c r="Z52" i="10"/>
  <c r="Z47" i="10"/>
  <c r="Z51" i="10"/>
  <c r="Z54" i="10" s="1"/>
  <c r="AA49" i="10"/>
  <c r="DE70" i="9"/>
  <c r="DE68" i="9"/>
  <c r="DF68" i="9" s="1"/>
  <c r="DG68" i="9" s="1"/>
  <c r="DH66" i="9" s="1"/>
  <c r="BJ41" i="10"/>
  <c r="BJ45" i="10"/>
  <c r="BJ44" i="10"/>
  <c r="BJ43" i="10"/>
  <c r="BK42" i="10"/>
  <c r="AE52" i="7"/>
  <c r="AE51" i="7"/>
  <c r="AE54" i="7" s="1"/>
  <c r="AE47" i="7"/>
  <c r="AE53" i="7"/>
  <c r="GY229" i="2"/>
  <c r="BO9" i="7"/>
  <c r="AA75" i="7"/>
  <c r="AA82" i="7" s="1"/>
  <c r="AC231" i="2" s="1"/>
  <c r="AA72" i="7"/>
  <c r="AA74" i="7"/>
  <c r="AA81" i="7" s="1"/>
  <c r="AB67" i="7"/>
  <c r="AB66" i="7" s="1"/>
  <c r="AB70" i="7"/>
  <c r="BG43" i="7"/>
  <c r="BG44" i="7"/>
  <c r="BG41" i="7"/>
  <c r="BG45" i="7"/>
  <c r="AF50" i="7"/>
  <c r="AG48" i="7"/>
  <c r="AC59" i="7"/>
  <c r="AD57" i="7"/>
  <c r="BH42" i="7"/>
  <c r="Y60" i="10" l="1"/>
  <c r="Y63" i="10" s="1"/>
  <c r="Y62" i="10"/>
  <c r="Y68" i="10" s="1"/>
  <c r="Y56" i="10"/>
  <c r="Y61" i="10"/>
  <c r="X69" i="10"/>
  <c r="X73" i="10" s="1"/>
  <c r="X65" i="10"/>
  <c r="Z58" i="10"/>
  <c r="AC89" i="9"/>
  <c r="AC77" i="9"/>
  <c r="AC73" i="9" s="1"/>
  <c r="AC90" i="9" s="1"/>
  <c r="AC94" i="9" s="1"/>
  <c r="AA50" i="10"/>
  <c r="AB48" i="10"/>
  <c r="CY9" i="10"/>
  <c r="HF70" i="9"/>
  <c r="DH68" i="9"/>
  <c r="DI68" i="9" s="1"/>
  <c r="DJ68" i="9" s="1"/>
  <c r="DK66" i="9" s="1"/>
  <c r="DH70" i="9"/>
  <c r="DB9" i="10" s="1"/>
  <c r="BL42" i="10"/>
  <c r="BK44" i="10"/>
  <c r="BK41" i="10"/>
  <c r="BK45" i="10"/>
  <c r="BK43" i="10"/>
  <c r="BT229" i="2"/>
  <c r="BT227" i="2"/>
  <c r="BU227" i="2" s="1"/>
  <c r="BV227" i="2" s="1"/>
  <c r="BW225" i="2" s="1"/>
  <c r="AC248" i="2"/>
  <c r="AC266" i="2" s="1"/>
  <c r="AC236" i="2"/>
  <c r="AB69" i="7"/>
  <c r="AB73" i="7" s="1"/>
  <c r="AB76" i="7" s="1"/>
  <c r="AB65" i="7"/>
  <c r="AF52" i="7"/>
  <c r="AF47" i="7"/>
  <c r="AF53" i="7"/>
  <c r="AF51" i="7"/>
  <c r="AF54" i="7" s="1"/>
  <c r="AG49" i="7"/>
  <c r="AC62" i="7"/>
  <c r="AC68" i="7" s="1"/>
  <c r="AC60" i="7"/>
  <c r="AC63" i="7" s="1"/>
  <c r="AC56" i="7"/>
  <c r="AC61" i="7"/>
  <c r="AD58" i="7"/>
  <c r="BH43" i="7"/>
  <c r="BH44" i="7"/>
  <c r="BH41" i="7"/>
  <c r="BH45" i="7"/>
  <c r="BI42" i="7"/>
  <c r="Y67" i="10" l="1"/>
  <c r="Y66" i="10" s="1"/>
  <c r="Y70" i="10"/>
  <c r="Z59" i="10"/>
  <c r="AA57" i="10"/>
  <c r="X74" i="10"/>
  <c r="X81" i="10" s="1"/>
  <c r="X75" i="10"/>
  <c r="X82" i="10" s="1"/>
  <c r="AD72" i="9" s="1"/>
  <c r="X72" i="10"/>
  <c r="X76" i="10"/>
  <c r="AA52" i="10"/>
  <c r="AA47" i="10"/>
  <c r="AA51" i="10"/>
  <c r="AA54" i="10" s="1"/>
  <c r="AA53" i="10"/>
  <c r="AB49" i="10"/>
  <c r="DK68" i="9"/>
  <c r="DL68" i="9" s="1"/>
  <c r="DM68" i="9" s="1"/>
  <c r="DN66" i="9" s="1"/>
  <c r="DK70" i="9"/>
  <c r="DE9" i="10" s="1"/>
  <c r="BL45" i="10"/>
  <c r="BL44" i="10"/>
  <c r="BL41" i="10"/>
  <c r="BL43" i="10"/>
  <c r="BM42" i="10"/>
  <c r="AG50" i="7"/>
  <c r="AH48" i="7"/>
  <c r="AH49" i="7" s="1"/>
  <c r="BR9" i="7"/>
  <c r="AB75" i="7"/>
  <c r="AB82" i="7" s="1"/>
  <c r="AD231" i="2" s="1"/>
  <c r="AB72" i="7"/>
  <c r="AB74" i="7"/>
  <c r="AB81" i="7" s="1"/>
  <c r="AC70" i="7"/>
  <c r="AC67" i="7"/>
  <c r="AC66" i="7" s="1"/>
  <c r="BI44" i="7"/>
  <c r="BI41" i="7"/>
  <c r="BI45" i="7"/>
  <c r="BI43" i="7"/>
  <c r="AD59" i="7"/>
  <c r="AE57" i="7"/>
  <c r="BJ42" i="7"/>
  <c r="BK42" i="7" s="1"/>
  <c r="AA58" i="10" l="1"/>
  <c r="Y65" i="10"/>
  <c r="Y69" i="10"/>
  <c r="Y73" i="10" s="1"/>
  <c r="Z60" i="10"/>
  <c r="Z63" i="10" s="1"/>
  <c r="Z61" i="10"/>
  <c r="Z56" i="10"/>
  <c r="Z62" i="10"/>
  <c r="Z68" i="10" s="1"/>
  <c r="AD77" i="9"/>
  <c r="AD73" i="9" s="1"/>
  <c r="AD90" i="9" s="1"/>
  <c r="AD94" i="9" s="1"/>
  <c r="AD89" i="9"/>
  <c r="AB50" i="10"/>
  <c r="AC48" i="10"/>
  <c r="AC49" i="10" s="1"/>
  <c r="DN68" i="9"/>
  <c r="DO68" i="9" s="1"/>
  <c r="DP68" i="9" s="1"/>
  <c r="DN70" i="9"/>
  <c r="DH9" i="10" s="1"/>
  <c r="BM45" i="10"/>
  <c r="BM41" i="10"/>
  <c r="BM43" i="10"/>
  <c r="BM44" i="10"/>
  <c r="BN42" i="10"/>
  <c r="AG51" i="7"/>
  <c r="AG54" i="7" s="1"/>
  <c r="AG47" i="7"/>
  <c r="AG52" i="7"/>
  <c r="AG53" i="7"/>
  <c r="BW229" i="2"/>
  <c r="BW227" i="2"/>
  <c r="BX227" i="2" s="1"/>
  <c r="BY227" i="2" s="1"/>
  <c r="BZ225" i="2" s="1"/>
  <c r="AD248" i="2"/>
  <c r="AD266" i="2" s="1"/>
  <c r="AD236" i="2"/>
  <c r="AC69" i="7"/>
  <c r="AC73" i="7" s="1"/>
  <c r="AC76" i="7" s="1"/>
  <c r="AC65" i="7"/>
  <c r="AD62" i="7"/>
  <c r="AD68" i="7" s="1"/>
  <c r="AD56" i="7"/>
  <c r="AD60" i="7"/>
  <c r="AD63" i="7" s="1"/>
  <c r="AD61" i="7"/>
  <c r="AE58" i="7"/>
  <c r="BJ43" i="7"/>
  <c r="BJ44" i="7"/>
  <c r="BJ41" i="7"/>
  <c r="BJ45" i="7"/>
  <c r="BL42" i="7"/>
  <c r="BK43" i="7"/>
  <c r="BK41" i="7"/>
  <c r="BK44" i="7"/>
  <c r="BK45" i="7"/>
  <c r="AH50" i="7"/>
  <c r="AI48" i="7"/>
  <c r="Y75" i="10" l="1"/>
  <c r="Y82" i="10" s="1"/>
  <c r="AE72" i="9" s="1"/>
  <c r="Y72" i="10"/>
  <c r="Y74" i="10"/>
  <c r="Y81" i="10" s="1"/>
  <c r="Y76" i="10"/>
  <c r="Z67" i="10"/>
  <c r="Z66" i="10" s="1"/>
  <c r="Z70" i="10"/>
  <c r="AB57" i="10"/>
  <c r="AA59" i="10"/>
  <c r="AB53" i="10"/>
  <c r="AB51" i="10"/>
  <c r="AB54" i="10" s="1"/>
  <c r="AB52" i="10"/>
  <c r="AB47" i="10"/>
  <c r="AC50" i="10"/>
  <c r="AD48" i="10"/>
  <c r="DQ66" i="9"/>
  <c r="HG66" i="9" s="1"/>
  <c r="BN44" i="10"/>
  <c r="BN43" i="10"/>
  <c r="BN41" i="10"/>
  <c r="BN45" i="10"/>
  <c r="BO42" i="10"/>
  <c r="BP42" i="10" s="1"/>
  <c r="AE59" i="7"/>
  <c r="AF57" i="7"/>
  <c r="AF58" i="7" s="1"/>
  <c r="BU9" i="7"/>
  <c r="AC72" i="7"/>
  <c r="AC75" i="7"/>
  <c r="AC82" i="7" s="1"/>
  <c r="AE231" i="2" s="1"/>
  <c r="AC74" i="7"/>
  <c r="AC81" i="7" s="1"/>
  <c r="AD67" i="7"/>
  <c r="AD66" i="7" s="1"/>
  <c r="AD70" i="7"/>
  <c r="BL45" i="7"/>
  <c r="BL43" i="7"/>
  <c r="BL44" i="7"/>
  <c r="BL41" i="7"/>
  <c r="AH52" i="7"/>
  <c r="AH47" i="7"/>
  <c r="AH51" i="7"/>
  <c r="AH54" i="7" s="1"/>
  <c r="AH53" i="7"/>
  <c r="AI49" i="7"/>
  <c r="BM42" i="7"/>
  <c r="AB58" i="10" l="1"/>
  <c r="AE89" i="9"/>
  <c r="AE77" i="9"/>
  <c r="AE73" i="9" s="1"/>
  <c r="AE90" i="9" s="1"/>
  <c r="AE94" i="9" s="1"/>
  <c r="Z65" i="10"/>
  <c r="Z69" i="10"/>
  <c r="Z73" i="10" s="1"/>
  <c r="Z74" i="10" s="1"/>
  <c r="Z81" i="10" s="1"/>
  <c r="AA62" i="10"/>
  <c r="AA68" i="10" s="1"/>
  <c r="AA56" i="10"/>
  <c r="AA61" i="10"/>
  <c r="AA60" i="10"/>
  <c r="AA63" i="10" s="1"/>
  <c r="AC52" i="10"/>
  <c r="AC53" i="10"/>
  <c r="AC51" i="10"/>
  <c r="AC54" i="10" s="1"/>
  <c r="AC47" i="10"/>
  <c r="AD49" i="10"/>
  <c r="AE62" i="7"/>
  <c r="AE68" i="7" s="1"/>
  <c r="AE67" i="7" s="1"/>
  <c r="AE66" i="7" s="1"/>
  <c r="AE60" i="7"/>
  <c r="AE63" i="7" s="1"/>
  <c r="DQ68" i="9"/>
  <c r="DR68" i="9" s="1"/>
  <c r="DS68" i="9" s="1"/>
  <c r="DT66" i="9" s="1"/>
  <c r="DQ70" i="9"/>
  <c r="BQ42" i="10"/>
  <c r="BO41" i="10"/>
  <c r="BO44" i="10"/>
  <c r="BO45" i="10"/>
  <c r="BO43" i="10"/>
  <c r="BP41" i="10"/>
  <c r="BP44" i="10"/>
  <c r="BP43" i="10"/>
  <c r="BP45" i="10"/>
  <c r="AE61" i="7"/>
  <c r="AE56" i="7"/>
  <c r="AF59" i="7"/>
  <c r="AG57" i="7"/>
  <c r="AG58" i="7" s="1"/>
  <c r="BZ229" i="2"/>
  <c r="BZ227" i="2"/>
  <c r="CA227" i="2" s="1"/>
  <c r="CB227" i="2" s="1"/>
  <c r="CC225" i="2" s="1"/>
  <c r="AE236" i="2"/>
  <c r="AE248" i="2"/>
  <c r="AE266" i="2" s="1"/>
  <c r="AD69" i="7"/>
  <c r="AD73" i="7" s="1"/>
  <c r="AD76" i="7" s="1"/>
  <c r="AD65" i="7"/>
  <c r="BM43" i="7"/>
  <c r="BM41" i="7"/>
  <c r="BM45" i="7"/>
  <c r="BM44" i="7"/>
  <c r="AI50" i="7"/>
  <c r="AJ48" i="7"/>
  <c r="BN42" i="7"/>
  <c r="AB59" i="10" l="1"/>
  <c r="AC57" i="10"/>
  <c r="AC58" i="10" s="1"/>
  <c r="Z76" i="10"/>
  <c r="Z72" i="10"/>
  <c r="Z75" i="10"/>
  <c r="Z82" i="10" s="1"/>
  <c r="AF72" i="9" s="1"/>
  <c r="AA70" i="10"/>
  <c r="AA67" i="10"/>
  <c r="AA66" i="10" s="1"/>
  <c r="AD50" i="10"/>
  <c r="AE48" i="10"/>
  <c r="AE49" i="10" s="1"/>
  <c r="AE70" i="7"/>
  <c r="DT68" i="9"/>
  <c r="DU68" i="9" s="1"/>
  <c r="DV68" i="9" s="1"/>
  <c r="DT70" i="9"/>
  <c r="DN9" i="10" s="1"/>
  <c r="DK9" i="10"/>
  <c r="HG70" i="9"/>
  <c r="BQ44" i="10"/>
  <c r="BQ43" i="10"/>
  <c r="BQ41" i="10"/>
  <c r="BQ45" i="10"/>
  <c r="BR42" i="10"/>
  <c r="AF56" i="7"/>
  <c r="AF61" i="7"/>
  <c r="AF60" i="7"/>
  <c r="AF63" i="7" s="1"/>
  <c r="AF62" i="7"/>
  <c r="AF68" i="7" s="1"/>
  <c r="BX9" i="7"/>
  <c r="AD72" i="7"/>
  <c r="AD75" i="7"/>
  <c r="AD82" i="7" s="1"/>
  <c r="AF231" i="2" s="1"/>
  <c r="AD74" i="7"/>
  <c r="AD81" i="7" s="1"/>
  <c r="AE69" i="7"/>
  <c r="AE73" i="7" s="1"/>
  <c r="AE76" i="7" s="1"/>
  <c r="AE65" i="7"/>
  <c r="AI52" i="7"/>
  <c r="AI47" i="7"/>
  <c r="AI53" i="7"/>
  <c r="AI51" i="7"/>
  <c r="AI54" i="7" s="1"/>
  <c r="AJ49" i="7"/>
  <c r="BN43" i="7"/>
  <c r="BN41" i="7"/>
  <c r="BN44" i="7"/>
  <c r="BN45" i="7"/>
  <c r="AG59" i="7"/>
  <c r="AH57" i="7"/>
  <c r="BO42" i="7"/>
  <c r="AB61" i="10" l="1"/>
  <c r="AB56" i="10"/>
  <c r="AB60" i="10"/>
  <c r="AB63" i="10" s="1"/>
  <c r="AB62" i="10"/>
  <c r="AB68" i="10" s="1"/>
  <c r="AF89" i="9"/>
  <c r="AF77" i="9"/>
  <c r="AF73" i="9" s="1"/>
  <c r="AF90" i="9" s="1"/>
  <c r="AF94" i="9" s="1"/>
  <c r="AA65" i="10"/>
  <c r="AA69" i="10"/>
  <c r="AA73" i="10" s="1"/>
  <c r="AD52" i="10"/>
  <c r="AD53" i="10"/>
  <c r="AC59" i="10"/>
  <c r="AD57" i="10"/>
  <c r="AD47" i="10"/>
  <c r="AD51" i="10"/>
  <c r="AD54" i="10" s="1"/>
  <c r="AE50" i="10"/>
  <c r="AF48" i="10"/>
  <c r="DW66" i="9"/>
  <c r="H66" i="9" s="1"/>
  <c r="BR41" i="10"/>
  <c r="BR44" i="10"/>
  <c r="BR45" i="10"/>
  <c r="BR43" i="10"/>
  <c r="BS42" i="10"/>
  <c r="AF70" i="7"/>
  <c r="AF67" i="7"/>
  <c r="AF66" i="7" s="1"/>
  <c r="AJ50" i="7"/>
  <c r="AK48" i="7"/>
  <c r="AK49" i="7" s="1"/>
  <c r="GZ225" i="2"/>
  <c r="CC229" i="2"/>
  <c r="CC227" i="2"/>
  <c r="CD227" i="2" s="1"/>
  <c r="CE227" i="2" s="1"/>
  <c r="CF225" i="2" s="1"/>
  <c r="AF248" i="2"/>
  <c r="AF266" i="2" s="1"/>
  <c r="AF236" i="2"/>
  <c r="AE72" i="7"/>
  <c r="AE74" i="7"/>
  <c r="AE81" i="7" s="1"/>
  <c r="AE75" i="7"/>
  <c r="AE82" i="7" s="1"/>
  <c r="AG231" i="2" s="1"/>
  <c r="GV231" i="2" s="1"/>
  <c r="AG60" i="7"/>
  <c r="AG63" i="7" s="1"/>
  <c r="AG61" i="7"/>
  <c r="AG56" i="7"/>
  <c r="AG62" i="7"/>
  <c r="AG68" i="7" s="1"/>
  <c r="AH58" i="7"/>
  <c r="BO44" i="7"/>
  <c r="BO45" i="7"/>
  <c r="BO43" i="7"/>
  <c r="BO41" i="7"/>
  <c r="BP42" i="7"/>
  <c r="AB70" i="10" l="1"/>
  <c r="AB67" i="10"/>
  <c r="AB66" i="10" s="1"/>
  <c r="AA72" i="10"/>
  <c r="AA74" i="10"/>
  <c r="AA81" i="10" s="1"/>
  <c r="AA75" i="10"/>
  <c r="AA82" i="10" s="1"/>
  <c r="AG72" i="9" s="1"/>
  <c r="AA76" i="10"/>
  <c r="AD58" i="10"/>
  <c r="AC60" i="10"/>
  <c r="AC63" i="10" s="1"/>
  <c r="AC56" i="10"/>
  <c r="AC61" i="10"/>
  <c r="AC62" i="10"/>
  <c r="AC68" i="10" s="1"/>
  <c r="AC67" i="10" s="1"/>
  <c r="AC66" i="10" s="1"/>
  <c r="AE51" i="10"/>
  <c r="AE54" i="10" s="1"/>
  <c r="AE53" i="10"/>
  <c r="AE52" i="10"/>
  <c r="AE47" i="10"/>
  <c r="AF49" i="10"/>
  <c r="AF69" i="7"/>
  <c r="AF73" i="7" s="1"/>
  <c r="AF65" i="7"/>
  <c r="AJ52" i="7"/>
  <c r="AJ51" i="7"/>
  <c r="AJ54" i="7" s="1"/>
  <c r="AJ53" i="7"/>
  <c r="AJ47" i="7"/>
  <c r="DW68" i="9"/>
  <c r="DW70" i="9"/>
  <c r="BT42" i="10"/>
  <c r="BU42" i="10" s="1"/>
  <c r="BS45" i="10"/>
  <c r="BS41" i="10"/>
  <c r="BS44" i="10"/>
  <c r="BS43" i="10"/>
  <c r="GZ229" i="2"/>
  <c r="CA9" i="7"/>
  <c r="AG248" i="2"/>
  <c r="AG236" i="2"/>
  <c r="AG70" i="7"/>
  <c r="AG67" i="7"/>
  <c r="AG66" i="7" s="1"/>
  <c r="BP44" i="7"/>
  <c r="BP41" i="7"/>
  <c r="BP45" i="7"/>
  <c r="BP43" i="7"/>
  <c r="BQ42" i="7"/>
  <c r="AK50" i="7"/>
  <c r="AL48" i="7"/>
  <c r="AH59" i="7"/>
  <c r="AI57" i="7"/>
  <c r="AB69" i="10" l="1"/>
  <c r="AB73" i="10" s="1"/>
  <c r="AB65" i="10"/>
  <c r="AG77" i="9"/>
  <c r="AG73" i="9" s="1"/>
  <c r="AG90" i="9" s="1"/>
  <c r="AG94" i="9" s="1"/>
  <c r="AG89" i="9"/>
  <c r="AC70" i="10"/>
  <c r="AE57" i="10"/>
  <c r="AE58" i="10" s="1"/>
  <c r="AD59" i="10"/>
  <c r="AC65" i="10"/>
  <c r="AC69" i="10"/>
  <c r="AC73" i="10" s="1"/>
  <c r="AF50" i="10"/>
  <c r="AG48" i="10"/>
  <c r="GV248" i="2"/>
  <c r="AG266" i="2"/>
  <c r="AF76" i="7"/>
  <c r="AF74" i="7"/>
  <c r="AF81" i="7" s="1"/>
  <c r="AF75" i="7"/>
  <c r="AF82" i="7" s="1"/>
  <c r="AH231" i="2" s="1"/>
  <c r="AF72" i="7"/>
  <c r="DX66" i="9"/>
  <c r="DQ9" i="10"/>
  <c r="H70" i="9"/>
  <c r="BT43" i="10"/>
  <c r="BT45" i="10"/>
  <c r="BT41" i="10"/>
  <c r="BT44" i="10"/>
  <c r="BU43" i="10"/>
  <c r="BU41" i="10"/>
  <c r="BU45" i="10"/>
  <c r="BU44" i="10"/>
  <c r="BV42" i="10"/>
  <c r="CF227" i="2"/>
  <c r="CG227" i="2" s="1"/>
  <c r="CH227" i="2" s="1"/>
  <c r="CI225" i="2" s="1"/>
  <c r="CF229" i="2"/>
  <c r="AG69" i="7"/>
  <c r="AG73" i="7" s="1"/>
  <c r="AG65" i="7"/>
  <c r="BR42" i="7"/>
  <c r="BQ41" i="7"/>
  <c r="BQ43" i="7"/>
  <c r="BQ45" i="7"/>
  <c r="BQ44" i="7"/>
  <c r="AK53" i="7"/>
  <c r="AK51" i="7"/>
  <c r="AK54" i="7" s="1"/>
  <c r="AK52" i="7"/>
  <c r="AK47" i="7"/>
  <c r="AL49" i="7"/>
  <c r="AH62" i="7"/>
  <c r="AH68" i="7" s="1"/>
  <c r="AH60" i="7"/>
  <c r="AH63" i="7" s="1"/>
  <c r="AH61" i="7"/>
  <c r="AH56" i="7"/>
  <c r="AI58" i="7"/>
  <c r="AB76" i="10" l="1"/>
  <c r="AB74" i="10"/>
  <c r="AB81" i="10" s="1"/>
  <c r="AB75" i="10"/>
  <c r="AB82" i="10" s="1"/>
  <c r="AH72" i="9" s="1"/>
  <c r="AB72" i="10"/>
  <c r="AD62" i="10"/>
  <c r="AD68" i="10" s="1"/>
  <c r="AD56" i="10"/>
  <c r="AD60" i="10"/>
  <c r="AD63" i="10" s="1"/>
  <c r="AD61" i="10"/>
  <c r="AH89" i="9"/>
  <c r="AH77" i="9"/>
  <c r="AH73" i="9" s="1"/>
  <c r="AH90" i="9" s="1"/>
  <c r="AH94" i="9" s="1"/>
  <c r="AF57" i="10"/>
  <c r="AE59" i="10"/>
  <c r="AC75" i="10"/>
  <c r="AC82" i="10" s="1"/>
  <c r="AI72" i="9" s="1"/>
  <c r="AC74" i="10"/>
  <c r="AC81" i="10" s="1"/>
  <c r="AC72" i="10"/>
  <c r="AC76" i="10"/>
  <c r="AF47" i="10"/>
  <c r="AF51" i="10"/>
  <c r="AF54" i="10" s="1"/>
  <c r="AF53" i="10"/>
  <c r="AF52" i="10"/>
  <c r="AG49" i="10"/>
  <c r="GV266" i="2"/>
  <c r="AH248" i="2"/>
  <c r="AH266" i="2" s="1"/>
  <c r="AH236" i="2"/>
  <c r="BW42" i="10"/>
  <c r="BX42" i="10" s="1"/>
  <c r="BV45" i="10"/>
  <c r="BV43" i="10"/>
  <c r="BV41" i="10"/>
  <c r="BV44" i="10"/>
  <c r="DX70" i="9"/>
  <c r="DR9" i="10" s="1"/>
  <c r="DX68" i="9"/>
  <c r="AL50" i="7"/>
  <c r="AM48" i="7"/>
  <c r="AM49" i="7" s="1"/>
  <c r="CD9" i="7"/>
  <c r="AG75" i="7"/>
  <c r="AG82" i="7" s="1"/>
  <c r="AI231" i="2" s="1"/>
  <c r="AG74" i="7"/>
  <c r="AG81" i="7" s="1"/>
  <c r="AG72" i="7"/>
  <c r="AG76" i="7"/>
  <c r="BS42" i="7"/>
  <c r="BR41" i="7"/>
  <c r="BR44" i="7"/>
  <c r="BR45" i="7"/>
  <c r="BR43" i="7"/>
  <c r="AH70" i="7"/>
  <c r="AH67" i="7"/>
  <c r="AH66" i="7" s="1"/>
  <c r="AI59" i="7"/>
  <c r="AJ57" i="7"/>
  <c r="AD67" i="10" l="1"/>
  <c r="AD66" i="10" s="1"/>
  <c r="AD65" i="10" s="1"/>
  <c r="AD70" i="10"/>
  <c r="AF58" i="10"/>
  <c r="AE60" i="10"/>
  <c r="AE63" i="10" s="1"/>
  <c r="AE62" i="10"/>
  <c r="AE68" i="10" s="1"/>
  <c r="AE61" i="10"/>
  <c r="AE56" i="10"/>
  <c r="AI89" i="9"/>
  <c r="AI77" i="9"/>
  <c r="AI73" i="9" s="1"/>
  <c r="AI90" i="9" s="1"/>
  <c r="AI94" i="9" s="1"/>
  <c r="AG50" i="10"/>
  <c r="AH48" i="10"/>
  <c r="AL52" i="7"/>
  <c r="AL53" i="7"/>
  <c r="AL47" i="7"/>
  <c r="AL51" i="7"/>
  <c r="AL54" i="7" s="1"/>
  <c r="BW44" i="10"/>
  <c r="BW43" i="10"/>
  <c r="BW41" i="10"/>
  <c r="BW45" i="10"/>
  <c r="DY66" i="9"/>
  <c r="BX44" i="10"/>
  <c r="BX43" i="10"/>
  <c r="BX41" i="10"/>
  <c r="BX45" i="10"/>
  <c r="BY42" i="10"/>
  <c r="CI227" i="2"/>
  <c r="CJ227" i="2" s="1"/>
  <c r="CK227" i="2" s="1"/>
  <c r="CL225" i="2" s="1"/>
  <c r="CI229" i="2"/>
  <c r="AI248" i="2"/>
  <c r="AI266" i="2" s="1"/>
  <c r="AI236" i="2"/>
  <c r="BS44" i="7"/>
  <c r="BS41" i="7"/>
  <c r="BS43" i="7"/>
  <c r="BS45" i="7"/>
  <c r="AH69" i="7"/>
  <c r="AH73" i="7" s="1"/>
  <c r="AH65" i="7"/>
  <c r="AI62" i="7"/>
  <c r="AI68" i="7" s="1"/>
  <c r="AI61" i="7"/>
  <c r="AI60" i="7"/>
  <c r="AI63" i="7" s="1"/>
  <c r="AI56" i="7"/>
  <c r="AJ58" i="7"/>
  <c r="BT42" i="7"/>
  <c r="AM50" i="7"/>
  <c r="AN48" i="7"/>
  <c r="AD69" i="10" l="1"/>
  <c r="AD73" i="10" s="1"/>
  <c r="AF59" i="10"/>
  <c r="AG57" i="10"/>
  <c r="AE70" i="10"/>
  <c r="AE67" i="10"/>
  <c r="AE66" i="10" s="1"/>
  <c r="AG53" i="10"/>
  <c r="AG51" i="10"/>
  <c r="AG54" i="10" s="1"/>
  <c r="AG47" i="10"/>
  <c r="AG52" i="10"/>
  <c r="AH49" i="10"/>
  <c r="BY44" i="10"/>
  <c r="BY45" i="10"/>
  <c r="BY41" i="10"/>
  <c r="BY43" i="10"/>
  <c r="DY70" i="9"/>
  <c r="DS9" i="10" s="1"/>
  <c r="DY68" i="9"/>
  <c r="DZ66" i="9" s="1"/>
  <c r="BZ42" i="10"/>
  <c r="CA42" i="10" s="1"/>
  <c r="CG9" i="7"/>
  <c r="AH72" i="7"/>
  <c r="AH74" i="7"/>
  <c r="AH81" i="7" s="1"/>
  <c r="AH75" i="7"/>
  <c r="AH82" i="7" s="1"/>
  <c r="AJ231" i="2" s="1"/>
  <c r="AH76" i="7"/>
  <c r="AI67" i="7"/>
  <c r="AI66" i="7" s="1"/>
  <c r="AI70" i="7"/>
  <c r="BT45" i="7"/>
  <c r="BT44" i="7"/>
  <c r="BT41" i="7"/>
  <c r="BT43" i="7"/>
  <c r="BU42" i="7"/>
  <c r="AM51" i="7"/>
  <c r="AM54" i="7" s="1"/>
  <c r="AM52" i="7"/>
  <c r="AM53" i="7"/>
  <c r="AM47" i="7"/>
  <c r="AN49" i="7"/>
  <c r="AJ59" i="7"/>
  <c r="AK57" i="7"/>
  <c r="AD74" i="10" l="1"/>
  <c r="AD81" i="10" s="1"/>
  <c r="AD72" i="10"/>
  <c r="AD76" i="10"/>
  <c r="AD75" i="10"/>
  <c r="AD82" i="10" s="1"/>
  <c r="AJ72" i="9" s="1"/>
  <c r="AG58" i="10"/>
  <c r="AF56" i="10"/>
  <c r="AF60" i="10"/>
  <c r="AF63" i="10" s="1"/>
  <c r="AF61" i="10"/>
  <c r="AF62" i="10"/>
  <c r="AF68" i="10" s="1"/>
  <c r="AE69" i="10"/>
  <c r="AE73" i="10" s="1"/>
  <c r="AE76" i="10" s="1"/>
  <c r="AE65" i="10"/>
  <c r="AH50" i="10"/>
  <c r="AI48" i="10"/>
  <c r="DZ68" i="9"/>
  <c r="DZ70" i="9"/>
  <c r="DT9" i="10" s="1"/>
  <c r="BZ43" i="10"/>
  <c r="BZ45" i="10"/>
  <c r="BZ41" i="10"/>
  <c r="BZ44" i="10"/>
  <c r="CB42" i="10"/>
  <c r="CC42" i="10" s="1"/>
  <c r="CA45" i="10"/>
  <c r="CA44" i="10"/>
  <c r="CA41" i="10"/>
  <c r="CA43" i="10"/>
  <c r="CL229" i="2"/>
  <c r="CL227" i="2"/>
  <c r="CM227" i="2" s="1"/>
  <c r="CN227" i="2" s="1"/>
  <c r="CO225" i="2" s="1"/>
  <c r="AJ248" i="2"/>
  <c r="AJ266" i="2" s="1"/>
  <c r="AJ236" i="2"/>
  <c r="AI69" i="7"/>
  <c r="AI73" i="7" s="1"/>
  <c r="AI65" i="7"/>
  <c r="BU41" i="7"/>
  <c r="BU45" i="7"/>
  <c r="BU43" i="7"/>
  <c r="BU44" i="7"/>
  <c r="BV42" i="7"/>
  <c r="BW42" i="7" s="1"/>
  <c r="AJ62" i="7"/>
  <c r="AJ68" i="7" s="1"/>
  <c r="AJ60" i="7"/>
  <c r="AJ63" i="7" s="1"/>
  <c r="AJ61" i="7"/>
  <c r="AJ56" i="7"/>
  <c r="AK58" i="7"/>
  <c r="AN50" i="7"/>
  <c r="AO48" i="7"/>
  <c r="AJ77" i="9" l="1"/>
  <c r="AJ73" i="9" s="1"/>
  <c r="AJ90" i="9" s="1"/>
  <c r="AJ94" i="9" s="1"/>
  <c r="AJ89" i="9"/>
  <c r="AH57" i="10"/>
  <c r="AG59" i="10"/>
  <c r="AG60" i="10" s="1"/>
  <c r="AG63" i="10" s="1"/>
  <c r="AF67" i="10"/>
  <c r="AF66" i="10" s="1"/>
  <c r="AF70" i="10"/>
  <c r="AE74" i="10"/>
  <c r="AE81" i="10" s="1"/>
  <c r="AE75" i="10"/>
  <c r="AE82" i="10" s="1"/>
  <c r="AK72" i="9" s="1"/>
  <c r="AE72" i="10"/>
  <c r="AH47" i="10"/>
  <c r="AH52" i="10"/>
  <c r="AH53" i="10"/>
  <c r="AH51" i="10"/>
  <c r="AH54" i="10" s="1"/>
  <c r="AI49" i="10"/>
  <c r="EA66" i="9"/>
  <c r="CD42" i="10"/>
  <c r="CB43" i="10"/>
  <c r="CB41" i="10"/>
  <c r="CB44" i="10"/>
  <c r="CB45" i="10"/>
  <c r="CC45" i="10"/>
  <c r="CC43" i="10"/>
  <c r="CC41" i="10"/>
  <c r="CC44" i="10"/>
  <c r="CJ9" i="7"/>
  <c r="AI74" i="7"/>
  <c r="AI81" i="7" s="1"/>
  <c r="AI75" i="7"/>
  <c r="AI82" i="7" s="1"/>
  <c r="AK231" i="2" s="1"/>
  <c r="AI72" i="7"/>
  <c r="AI76" i="7"/>
  <c r="BX42" i="7"/>
  <c r="BV41" i="7"/>
  <c r="BV43" i="7"/>
  <c r="BV44" i="7"/>
  <c r="BV45" i="7"/>
  <c r="AJ67" i="7"/>
  <c r="AJ66" i="7" s="1"/>
  <c r="AJ70" i="7"/>
  <c r="BW43" i="7"/>
  <c r="BW45" i="7"/>
  <c r="BW41" i="7"/>
  <c r="BW44" i="7"/>
  <c r="AN47" i="7"/>
  <c r="AN51" i="7"/>
  <c r="AN54" i="7" s="1"/>
  <c r="AN52" i="7"/>
  <c r="AN53" i="7"/>
  <c r="AO49" i="7"/>
  <c r="AK59" i="7"/>
  <c r="AL57" i="7"/>
  <c r="AG61" i="10" l="1"/>
  <c r="AG62" i="10"/>
  <c r="AG68" i="10" s="1"/>
  <c r="AG56" i="10"/>
  <c r="AH58" i="10"/>
  <c r="AF65" i="10"/>
  <c r="AF69" i="10"/>
  <c r="AF73" i="10" s="1"/>
  <c r="AK89" i="9"/>
  <c r="GZ89" i="9" s="1"/>
  <c r="AK77" i="9"/>
  <c r="GZ72" i="9"/>
  <c r="AI50" i="10"/>
  <c r="AJ48" i="10"/>
  <c r="AJ49" i="10" s="1"/>
  <c r="EA70" i="9"/>
  <c r="DU9" i="10" s="1"/>
  <c r="EA68" i="9"/>
  <c r="EB66" i="9" s="1"/>
  <c r="CE42" i="10"/>
  <c r="CF42" i="10" s="1"/>
  <c r="CD45" i="10"/>
  <c r="CD43" i="10"/>
  <c r="CD44" i="10"/>
  <c r="CD41" i="10"/>
  <c r="AO50" i="7"/>
  <c r="AP48" i="7"/>
  <c r="AP49" i="7" s="1"/>
  <c r="HA225" i="2"/>
  <c r="CO227" i="2"/>
  <c r="CP227" i="2" s="1"/>
  <c r="CQ227" i="2" s="1"/>
  <c r="CR225" i="2" s="1"/>
  <c r="CO229" i="2"/>
  <c r="AK236" i="2"/>
  <c r="AK248" i="2"/>
  <c r="AK266" i="2" s="1"/>
  <c r="BX44" i="7"/>
  <c r="BX45" i="7"/>
  <c r="BX43" i="7"/>
  <c r="BX41" i="7"/>
  <c r="AJ69" i="7"/>
  <c r="AJ73" i="7" s="1"/>
  <c r="AJ76" i="7" s="1"/>
  <c r="AJ65" i="7"/>
  <c r="AK62" i="7"/>
  <c r="AK68" i="7" s="1"/>
  <c r="AK60" i="7"/>
  <c r="AK63" i="7" s="1"/>
  <c r="AK61" i="7"/>
  <c r="AK56" i="7"/>
  <c r="AL58" i="7"/>
  <c r="BY42" i="7"/>
  <c r="AG67" i="10" l="1"/>
  <c r="AG66" i="10" s="1"/>
  <c r="AG70" i="10"/>
  <c r="AI57" i="10"/>
  <c r="AH59" i="10"/>
  <c r="AF72" i="10"/>
  <c r="AF74" i="10"/>
  <c r="AF81" i="10" s="1"/>
  <c r="AF75" i="10"/>
  <c r="AF82" i="10" s="1"/>
  <c r="AL72" i="9" s="1"/>
  <c r="AF76" i="10"/>
  <c r="AK73" i="9"/>
  <c r="GZ77" i="9"/>
  <c r="AI51" i="10"/>
  <c r="AI54" i="10" s="1"/>
  <c r="AI52" i="10"/>
  <c r="AI53" i="10"/>
  <c r="AI47" i="10"/>
  <c r="AJ50" i="10"/>
  <c r="AK48" i="10"/>
  <c r="EB70" i="9"/>
  <c r="DV9" i="10" s="1"/>
  <c r="EB68" i="9"/>
  <c r="EC66" i="9" s="1"/>
  <c r="HH66" i="9" s="1"/>
  <c r="CG42" i="10"/>
  <c r="CE43" i="10"/>
  <c r="CE45" i="10"/>
  <c r="CE44" i="10"/>
  <c r="CE41" i="10"/>
  <c r="CF41" i="10"/>
  <c r="CF44" i="10"/>
  <c r="CF43" i="10"/>
  <c r="CF45" i="10"/>
  <c r="AO51" i="7"/>
  <c r="AO54" i="7" s="1"/>
  <c r="AO53" i="7"/>
  <c r="AO52" i="7"/>
  <c r="AO47" i="7"/>
  <c r="AP50" i="7"/>
  <c r="AQ48" i="7"/>
  <c r="AQ49" i="7" s="1"/>
  <c r="HA229" i="2"/>
  <c r="CM9" i="7"/>
  <c r="AJ72" i="7"/>
  <c r="AJ75" i="7"/>
  <c r="AJ82" i="7" s="1"/>
  <c r="AL231" i="2" s="1"/>
  <c r="AJ74" i="7"/>
  <c r="AJ81" i="7" s="1"/>
  <c r="AK70" i="7"/>
  <c r="AK67" i="7"/>
  <c r="AK66" i="7" s="1"/>
  <c r="BY44" i="7"/>
  <c r="BY45" i="7"/>
  <c r="BY41" i="7"/>
  <c r="BY43" i="7"/>
  <c r="AL59" i="7"/>
  <c r="AM57" i="7"/>
  <c r="BZ42" i="7"/>
  <c r="CA42" i="7" s="1"/>
  <c r="AI58" i="10" l="1"/>
  <c r="AG65" i="10"/>
  <c r="AG69" i="10"/>
  <c r="AG73" i="10" s="1"/>
  <c r="AH56" i="10"/>
  <c r="AH60" i="10"/>
  <c r="AH63" i="10" s="1"/>
  <c r="AH61" i="10"/>
  <c r="AH62" i="10"/>
  <c r="AH68" i="10" s="1"/>
  <c r="AL89" i="9"/>
  <c r="AL77" i="9"/>
  <c r="AL73" i="9" s="1"/>
  <c r="AL90" i="9" s="1"/>
  <c r="AL94" i="9" s="1"/>
  <c r="AK90" i="9"/>
  <c r="GZ73" i="9"/>
  <c r="AJ52" i="10"/>
  <c r="AJ51" i="10"/>
  <c r="AJ54" i="10" s="1"/>
  <c r="AJ47" i="10"/>
  <c r="AJ53" i="10"/>
  <c r="AK49" i="10"/>
  <c r="AP53" i="7"/>
  <c r="AP52" i="7"/>
  <c r="AP51" i="7"/>
  <c r="AP54" i="7" s="1"/>
  <c r="AP47" i="7"/>
  <c r="EC68" i="9"/>
  <c r="EC70" i="9"/>
  <c r="CG41" i="10"/>
  <c r="CG45" i="10"/>
  <c r="CG44" i="10"/>
  <c r="CG43" i="10"/>
  <c r="CH42" i="10"/>
  <c r="CR229" i="2"/>
  <c r="CR227" i="2"/>
  <c r="CS227" i="2" s="1"/>
  <c r="CT227" i="2" s="1"/>
  <c r="CU225" i="2" s="1"/>
  <c r="AL248" i="2"/>
  <c r="AL266" i="2" s="1"/>
  <c r="AL236" i="2"/>
  <c r="AK69" i="7"/>
  <c r="AK73" i="7" s="1"/>
  <c r="AK76" i="7" s="1"/>
  <c r="AK65" i="7"/>
  <c r="AL62" i="7"/>
  <c r="AL68" i="7" s="1"/>
  <c r="AL60" i="7"/>
  <c r="AL63" i="7" s="1"/>
  <c r="AL56" i="7"/>
  <c r="AL61" i="7"/>
  <c r="AM58" i="7"/>
  <c r="BZ41" i="7"/>
  <c r="BZ45" i="7"/>
  <c r="BZ43" i="7"/>
  <c r="BZ44" i="7"/>
  <c r="CB42" i="7"/>
  <c r="CC42" i="7" s="1"/>
  <c r="CA41" i="7"/>
  <c r="CA44" i="7"/>
  <c r="CA45" i="7"/>
  <c r="CA43" i="7"/>
  <c r="AQ50" i="7"/>
  <c r="AR48" i="7"/>
  <c r="AI59" i="10" l="1"/>
  <c r="AJ57" i="10"/>
  <c r="AJ58" i="10" s="1"/>
  <c r="AG76" i="10"/>
  <c r="AG72" i="10"/>
  <c r="AG74" i="10"/>
  <c r="AG81" i="10" s="1"/>
  <c r="AG75" i="10"/>
  <c r="AG82" i="10" s="1"/>
  <c r="AM72" i="9" s="1"/>
  <c r="AH70" i="10"/>
  <c r="AH67" i="10"/>
  <c r="AH66" i="10" s="1"/>
  <c r="GZ90" i="9"/>
  <c r="AK94" i="9"/>
  <c r="GZ94" i="9" s="1"/>
  <c r="AK50" i="10"/>
  <c r="AL48" i="10"/>
  <c r="AL49" i="10" s="1"/>
  <c r="ED66" i="9"/>
  <c r="DW9" i="10"/>
  <c r="HH70" i="9"/>
  <c r="CI42" i="10"/>
  <c r="CH44" i="10"/>
  <c r="CH41" i="10"/>
  <c r="CH45" i="10"/>
  <c r="CH43" i="10"/>
  <c r="CP9" i="7"/>
  <c r="AK72" i="7"/>
  <c r="AK74" i="7"/>
  <c r="AK81" i="7" s="1"/>
  <c r="AK75" i="7"/>
  <c r="AK82" i="7" s="1"/>
  <c r="AM231" i="2" s="1"/>
  <c r="AL70" i="7"/>
  <c r="AL67" i="7"/>
  <c r="AL66" i="7" s="1"/>
  <c r="CD42" i="7"/>
  <c r="CE42" i="7" s="1"/>
  <c r="CB41" i="7"/>
  <c r="CB44" i="7"/>
  <c r="CB45" i="7"/>
  <c r="CB43" i="7"/>
  <c r="CC45" i="7"/>
  <c r="CC41" i="7"/>
  <c r="CC44" i="7"/>
  <c r="CC43" i="7"/>
  <c r="AQ51" i="7"/>
  <c r="AQ54" i="7" s="1"/>
  <c r="AQ47" i="7"/>
  <c r="AQ52" i="7"/>
  <c r="AQ53" i="7"/>
  <c r="AR49" i="7"/>
  <c r="AM59" i="7"/>
  <c r="AN57" i="7"/>
  <c r="AI62" i="10" l="1"/>
  <c r="AI68" i="10" s="1"/>
  <c r="AI56" i="10"/>
  <c r="AI61" i="10"/>
  <c r="AI60" i="10"/>
  <c r="AI63" i="10" s="1"/>
  <c r="AM77" i="9"/>
  <c r="AM73" i="9" s="1"/>
  <c r="AM90" i="9" s="1"/>
  <c r="AM94" i="9" s="1"/>
  <c r="AM89" i="9"/>
  <c r="AH69" i="10"/>
  <c r="AH73" i="10" s="1"/>
  <c r="AH65" i="10"/>
  <c r="AK57" i="10"/>
  <c r="AJ59" i="10"/>
  <c r="AK47" i="10"/>
  <c r="AK51" i="10"/>
  <c r="AK54" i="10" s="1"/>
  <c r="AK52" i="10"/>
  <c r="AK53" i="10"/>
  <c r="AL50" i="10"/>
  <c r="AM48" i="10"/>
  <c r="CJ42" i="10"/>
  <c r="CI41" i="10"/>
  <c r="CI43" i="10"/>
  <c r="CI44" i="10"/>
  <c r="CI45" i="10"/>
  <c r="ED70" i="9"/>
  <c r="ED68" i="9"/>
  <c r="AR50" i="7"/>
  <c r="AR51" i="7" s="1"/>
  <c r="AR54" i="7" s="1"/>
  <c r="AS48" i="7"/>
  <c r="AS49" i="7" s="1"/>
  <c r="CU227" i="2"/>
  <c r="CV227" i="2" s="1"/>
  <c r="CW227" i="2" s="1"/>
  <c r="CX225" i="2" s="1"/>
  <c r="CU229" i="2"/>
  <c r="AM248" i="2"/>
  <c r="AM266" i="2" s="1"/>
  <c r="AM236" i="2"/>
  <c r="AL69" i="7"/>
  <c r="AL73" i="7" s="1"/>
  <c r="AL65" i="7"/>
  <c r="CE43" i="7"/>
  <c r="CE41" i="7"/>
  <c r="CE44" i="7"/>
  <c r="CE45" i="7"/>
  <c r="CF42" i="7"/>
  <c r="CD43" i="7"/>
  <c r="CD44" i="7"/>
  <c r="CD45" i="7"/>
  <c r="CD41" i="7"/>
  <c r="AM62" i="7"/>
  <c r="AM68" i="7" s="1"/>
  <c r="AM61" i="7"/>
  <c r="AM56" i="7"/>
  <c r="AM60" i="7"/>
  <c r="AM63" i="7" s="1"/>
  <c r="AN58" i="7"/>
  <c r="AI67" i="10" l="1"/>
  <c r="AI66" i="10" s="1"/>
  <c r="AI70" i="10"/>
  <c r="AH76" i="10"/>
  <c r="AH75" i="10"/>
  <c r="AH82" i="10" s="1"/>
  <c r="AN72" i="9" s="1"/>
  <c r="AH72" i="10"/>
  <c r="AH74" i="10"/>
  <c r="AH81" i="10" s="1"/>
  <c r="AK58" i="10"/>
  <c r="AJ56" i="10"/>
  <c r="AJ60" i="10"/>
  <c r="AJ63" i="10" s="1"/>
  <c r="AJ62" i="10"/>
  <c r="AJ68" i="10" s="1"/>
  <c r="AJ61" i="10"/>
  <c r="AL51" i="10"/>
  <c r="AL54" i="10" s="1"/>
  <c r="AL52" i="10"/>
  <c r="AL47" i="10"/>
  <c r="AL53" i="10"/>
  <c r="AM49" i="10"/>
  <c r="CK42" i="10"/>
  <c r="CJ44" i="10"/>
  <c r="CJ43" i="10"/>
  <c r="CJ45" i="10"/>
  <c r="CJ41" i="10"/>
  <c r="DX9" i="10"/>
  <c r="EE66" i="9"/>
  <c r="AR53" i="7"/>
  <c r="AR52" i="7"/>
  <c r="AR47" i="7"/>
  <c r="AN59" i="7"/>
  <c r="AO57" i="7"/>
  <c r="AO58" i="7" s="1"/>
  <c r="CS9" i="7"/>
  <c r="AL76" i="7"/>
  <c r="AL75" i="7"/>
  <c r="AL82" i="7" s="1"/>
  <c r="AN231" i="2" s="1"/>
  <c r="AL72" i="7"/>
  <c r="AL74" i="7"/>
  <c r="AL81" i="7" s="1"/>
  <c r="CG42" i="7"/>
  <c r="CF41" i="7"/>
  <c r="CF45" i="7"/>
  <c r="CF44" i="7"/>
  <c r="CF43" i="7"/>
  <c r="AM67" i="7"/>
  <c r="AM66" i="7" s="1"/>
  <c r="AM70" i="7"/>
  <c r="AS50" i="7"/>
  <c r="AT48" i="7"/>
  <c r="AN89" i="9" l="1"/>
  <c r="AN77" i="9"/>
  <c r="AN73" i="9" s="1"/>
  <c r="AN90" i="9" s="1"/>
  <c r="AN94" i="9" s="1"/>
  <c r="AI65" i="10"/>
  <c r="AI69" i="10"/>
  <c r="AI73" i="10" s="1"/>
  <c r="AL57" i="10"/>
  <c r="AL58" i="10" s="1"/>
  <c r="AK59" i="10"/>
  <c r="AJ67" i="10"/>
  <c r="AJ66" i="10" s="1"/>
  <c r="AJ70" i="10"/>
  <c r="AM50" i="10"/>
  <c r="AN48" i="10"/>
  <c r="AN49" i="10" s="1"/>
  <c r="CK45" i="10"/>
  <c r="CK41" i="10"/>
  <c r="CK43" i="10"/>
  <c r="CK44" i="10"/>
  <c r="CL42" i="10"/>
  <c r="EE70" i="9"/>
  <c r="EE68" i="9"/>
  <c r="EF66" i="9" s="1"/>
  <c r="AN61" i="7"/>
  <c r="AN56" i="7"/>
  <c r="AN60" i="7"/>
  <c r="AN63" i="7" s="1"/>
  <c r="AN62" i="7"/>
  <c r="AN68" i="7" s="1"/>
  <c r="AO59" i="7"/>
  <c r="AP57" i="7"/>
  <c r="AP58" i="7" s="1"/>
  <c r="CX227" i="2"/>
  <c r="CY227" i="2" s="1"/>
  <c r="CZ227" i="2" s="1"/>
  <c r="DA225" i="2" s="1"/>
  <c r="CX229" i="2"/>
  <c r="AN248" i="2"/>
  <c r="AN266" i="2" s="1"/>
  <c r="AN236" i="2"/>
  <c r="CH42" i="7"/>
  <c r="CG41" i="7"/>
  <c r="CG44" i="7"/>
  <c r="CG43" i="7"/>
  <c r="CG45" i="7"/>
  <c r="AM69" i="7"/>
  <c r="AM73" i="7" s="1"/>
  <c r="AM65" i="7"/>
  <c r="AS53" i="7"/>
  <c r="AS47" i="7"/>
  <c r="AS52" i="7"/>
  <c r="AS51" i="7"/>
  <c r="AS54" i="7" s="1"/>
  <c r="AT49" i="7"/>
  <c r="AI76" i="10" l="1"/>
  <c r="AI75" i="10"/>
  <c r="AI82" i="10" s="1"/>
  <c r="AO72" i="9" s="1"/>
  <c r="AI72" i="10"/>
  <c r="AI74" i="10"/>
  <c r="AI81" i="10" s="1"/>
  <c r="AK61" i="10"/>
  <c r="AK56" i="10"/>
  <c r="AK62" i="10"/>
  <c r="AK68" i="10" s="1"/>
  <c r="AK60" i="10"/>
  <c r="AK63" i="10" s="1"/>
  <c r="AJ69" i="10"/>
  <c r="AJ73" i="10" s="1"/>
  <c r="AJ65" i="10"/>
  <c r="AL59" i="10"/>
  <c r="AM57" i="10"/>
  <c r="AM51" i="10"/>
  <c r="AM54" i="10" s="1"/>
  <c r="AM52" i="10"/>
  <c r="AM47" i="10"/>
  <c r="AM53" i="10"/>
  <c r="AN50" i="10"/>
  <c r="AO48" i="10"/>
  <c r="CM42" i="10"/>
  <c r="CL41" i="10"/>
  <c r="CL45" i="10"/>
  <c r="CL43" i="10"/>
  <c r="CL44" i="10"/>
  <c r="DY9" i="10"/>
  <c r="EF70" i="9"/>
  <c r="EF68" i="9"/>
  <c r="AN70" i="7"/>
  <c r="AN67" i="7"/>
  <c r="AN66" i="7" s="1"/>
  <c r="AO61" i="7"/>
  <c r="AO56" i="7"/>
  <c r="AO60" i="7"/>
  <c r="AO63" i="7" s="1"/>
  <c r="AO62" i="7"/>
  <c r="AO68" i="7" s="1"/>
  <c r="AT50" i="7"/>
  <c r="AU48" i="7"/>
  <c r="AU49" i="7" s="1"/>
  <c r="CV9" i="7"/>
  <c r="CH44" i="7"/>
  <c r="CH41" i="7"/>
  <c r="CH43" i="7"/>
  <c r="CH45" i="7"/>
  <c r="AM76" i="7"/>
  <c r="AM74" i="7"/>
  <c r="AM81" i="7" s="1"/>
  <c r="AM72" i="7"/>
  <c r="AM75" i="7"/>
  <c r="AM82" i="7" s="1"/>
  <c r="AO231" i="2" s="1"/>
  <c r="CI42" i="7"/>
  <c r="AP59" i="7"/>
  <c r="AQ57" i="7"/>
  <c r="AO77" i="9" l="1"/>
  <c r="AO73" i="9" s="1"/>
  <c r="AO90" i="9" s="1"/>
  <c r="AO94" i="9" s="1"/>
  <c r="AO89" i="9"/>
  <c r="AK67" i="10"/>
  <c r="AK66" i="10" s="1"/>
  <c r="AK70" i="10"/>
  <c r="AJ75" i="10"/>
  <c r="AJ82" i="10" s="1"/>
  <c r="AP72" i="9" s="1"/>
  <c r="AJ72" i="10"/>
  <c r="AJ76" i="10"/>
  <c r="AJ74" i="10"/>
  <c r="AJ81" i="10" s="1"/>
  <c r="AM58" i="10"/>
  <c r="AL62" i="10"/>
  <c r="AL68" i="10" s="1"/>
  <c r="AL56" i="10"/>
  <c r="AL61" i="10"/>
  <c r="AL60" i="10"/>
  <c r="AL63" i="10" s="1"/>
  <c r="AN52" i="10"/>
  <c r="AN51" i="10"/>
  <c r="AN54" i="10" s="1"/>
  <c r="AN47" i="10"/>
  <c r="AN53" i="10"/>
  <c r="AO49" i="10"/>
  <c r="CM45" i="10"/>
  <c r="CM41" i="10"/>
  <c r="CM43" i="10"/>
  <c r="CN42" i="10"/>
  <c r="CM44" i="10"/>
  <c r="EG66" i="9"/>
  <c r="DZ9" i="10"/>
  <c r="AN69" i="7"/>
  <c r="AN73" i="7" s="1"/>
  <c r="AN65" i="7"/>
  <c r="AO70" i="7"/>
  <c r="AO67" i="7"/>
  <c r="AO66" i="7" s="1"/>
  <c r="AT47" i="7"/>
  <c r="AT52" i="7"/>
  <c r="AT53" i="7"/>
  <c r="AT51" i="7"/>
  <c r="AT54" i="7" s="1"/>
  <c r="HB225" i="2"/>
  <c r="DA227" i="2"/>
  <c r="DB227" i="2" s="1"/>
  <c r="DC227" i="2" s="1"/>
  <c r="DD225" i="2" s="1"/>
  <c r="DA229" i="2"/>
  <c r="AO236" i="2"/>
  <c r="AO248" i="2"/>
  <c r="AO266" i="2" s="1"/>
  <c r="CI44" i="7"/>
  <c r="CI45" i="7"/>
  <c r="CI43" i="7"/>
  <c r="CI41" i="7"/>
  <c r="CJ42" i="7"/>
  <c r="CK42" i="7" s="1"/>
  <c r="AP61" i="7"/>
  <c r="AP60" i="7"/>
  <c r="AP63" i="7" s="1"/>
  <c r="AP56" i="7"/>
  <c r="AP62" i="7"/>
  <c r="AP68" i="7" s="1"/>
  <c r="AQ58" i="7"/>
  <c r="AU50" i="7"/>
  <c r="AV48" i="7"/>
  <c r="AK69" i="10" l="1"/>
  <c r="AK73" i="10" s="1"/>
  <c r="AK75" i="10" s="1"/>
  <c r="AK82" i="10" s="1"/>
  <c r="AQ72" i="9" s="1"/>
  <c r="AK65" i="10"/>
  <c r="AP89" i="9"/>
  <c r="AP77" i="9"/>
  <c r="AP73" i="9" s="1"/>
  <c r="AP90" i="9" s="1"/>
  <c r="AP94" i="9" s="1"/>
  <c r="AM59" i="10"/>
  <c r="AN57" i="10"/>
  <c r="AN58" i="10" s="1"/>
  <c r="AL67" i="10"/>
  <c r="AL66" i="10" s="1"/>
  <c r="AL70" i="10"/>
  <c r="AO50" i="10"/>
  <c r="AP48" i="10"/>
  <c r="AP49" i="10" s="1"/>
  <c r="AO65" i="7"/>
  <c r="AO69" i="7"/>
  <c r="AO73" i="7" s="1"/>
  <c r="EG70" i="9"/>
  <c r="EA9" i="10" s="1"/>
  <c r="EG68" i="9"/>
  <c r="EH66" i="9" s="1"/>
  <c r="AN76" i="7"/>
  <c r="AN74" i="7"/>
  <c r="AN81" i="7" s="1"/>
  <c r="AN72" i="7"/>
  <c r="AN75" i="7"/>
  <c r="AN82" i="7" s="1"/>
  <c r="AP231" i="2" s="1"/>
  <c r="CO42" i="10"/>
  <c r="CN43" i="10"/>
  <c r="CN44" i="10"/>
  <c r="CN45" i="10"/>
  <c r="CN41" i="10"/>
  <c r="HB229" i="2"/>
  <c r="CY9" i="7"/>
  <c r="CJ44" i="7"/>
  <c r="CJ41" i="7"/>
  <c r="CJ43" i="7"/>
  <c r="CJ45" i="7"/>
  <c r="AP70" i="7"/>
  <c r="AP67" i="7"/>
  <c r="AP66" i="7" s="1"/>
  <c r="AU47" i="7"/>
  <c r="AU51" i="7"/>
  <c r="AU54" i="7" s="1"/>
  <c r="AU52" i="7"/>
  <c r="AU53" i="7"/>
  <c r="AV49" i="7"/>
  <c r="CK41" i="7"/>
  <c r="CK45" i="7"/>
  <c r="CK44" i="7"/>
  <c r="CK43" i="7"/>
  <c r="AQ59" i="7"/>
  <c r="AR57" i="7"/>
  <c r="CL42" i="7"/>
  <c r="AK74" i="10" l="1"/>
  <c r="AK81" i="10" s="1"/>
  <c r="AK72" i="10"/>
  <c r="AK76" i="10"/>
  <c r="AM56" i="10"/>
  <c r="AM60" i="10"/>
  <c r="AM63" i="10" s="1"/>
  <c r="AM62" i="10"/>
  <c r="AM68" i="10" s="1"/>
  <c r="AM61" i="10"/>
  <c r="AL69" i="10"/>
  <c r="AL73" i="10" s="1"/>
  <c r="AL65" i="10"/>
  <c r="AO51" i="10"/>
  <c r="AO54" i="10" s="1"/>
  <c r="AO52" i="10"/>
  <c r="AO53" i="10"/>
  <c r="AO47" i="10"/>
  <c r="AQ89" i="9"/>
  <c r="AQ77" i="9"/>
  <c r="AQ73" i="9" s="1"/>
  <c r="AQ90" i="9" s="1"/>
  <c r="AQ94" i="9" s="1"/>
  <c r="AO57" i="10"/>
  <c r="AN59" i="10"/>
  <c r="AP50" i="10"/>
  <c r="AQ48" i="10"/>
  <c r="AP248" i="2"/>
  <c r="AP266" i="2" s="1"/>
  <c r="AP236" i="2"/>
  <c r="AO76" i="7"/>
  <c r="AO75" i="7"/>
  <c r="AO82" i="7" s="1"/>
  <c r="AQ231" i="2" s="1"/>
  <c r="AO74" i="7"/>
  <c r="AO81" i="7" s="1"/>
  <c r="AO72" i="7"/>
  <c r="CO43" i="10"/>
  <c r="CO41" i="10"/>
  <c r="CO45" i="10"/>
  <c r="CP42" i="10"/>
  <c r="CO44" i="10"/>
  <c r="EH70" i="9"/>
  <c r="EH68" i="9"/>
  <c r="EI66" i="9" s="1"/>
  <c r="AV50" i="7"/>
  <c r="AW48" i="7"/>
  <c r="AW49" i="7" s="1"/>
  <c r="DD229" i="2"/>
  <c r="DD227" i="2"/>
  <c r="DE227" i="2" s="1"/>
  <c r="DF227" i="2" s="1"/>
  <c r="DG225" i="2" s="1"/>
  <c r="AP69" i="7"/>
  <c r="AP73" i="7" s="1"/>
  <c r="AP65" i="7"/>
  <c r="AQ61" i="7"/>
  <c r="AQ56" i="7"/>
  <c r="AQ60" i="7"/>
  <c r="AQ63" i="7" s="1"/>
  <c r="AQ62" i="7"/>
  <c r="AQ68" i="7" s="1"/>
  <c r="AR58" i="7"/>
  <c r="CL44" i="7"/>
  <c r="CL41" i="7"/>
  <c r="CL45" i="7"/>
  <c r="CL43" i="7"/>
  <c r="CM42" i="7"/>
  <c r="CN42" i="7" s="1"/>
  <c r="AM70" i="10" l="1"/>
  <c r="AM67" i="10"/>
  <c r="AM66" i="10" s="1"/>
  <c r="AL74" i="10"/>
  <c r="AL81" i="10" s="1"/>
  <c r="AL75" i="10"/>
  <c r="AL82" i="10" s="1"/>
  <c r="AR72" i="9" s="1"/>
  <c r="AL72" i="10"/>
  <c r="AL76" i="10"/>
  <c r="AO58" i="10"/>
  <c r="AN62" i="10"/>
  <c r="AN68" i="10" s="1"/>
  <c r="AN61" i="10"/>
  <c r="AN60" i="10"/>
  <c r="AN63" i="10" s="1"/>
  <c r="AN56" i="10"/>
  <c r="AP47" i="10"/>
  <c r="AP52" i="10"/>
  <c r="AP51" i="10"/>
  <c r="AP54" i="10" s="1"/>
  <c r="AP53" i="10"/>
  <c r="AQ49" i="10"/>
  <c r="AQ236" i="2"/>
  <c r="AQ248" i="2"/>
  <c r="AQ266" i="2" s="1"/>
  <c r="AV53" i="7"/>
  <c r="AV51" i="7"/>
  <c r="AV54" i="7" s="1"/>
  <c r="AV47" i="7"/>
  <c r="AV52" i="7"/>
  <c r="CQ42" i="10"/>
  <c r="CP41" i="10"/>
  <c r="CP43" i="10"/>
  <c r="CP45" i="10"/>
  <c r="CP44" i="10"/>
  <c r="EB9" i="10"/>
  <c r="EI68" i="9"/>
  <c r="EI70" i="9"/>
  <c r="DB9" i="7"/>
  <c r="AP76" i="7"/>
  <c r="AP72" i="7"/>
  <c r="AP75" i="7"/>
  <c r="AP82" i="7" s="1"/>
  <c r="AR231" i="2" s="1"/>
  <c r="AP74" i="7"/>
  <c r="AP81" i="7" s="1"/>
  <c r="AQ67" i="7"/>
  <c r="AQ66" i="7" s="1"/>
  <c r="AQ70" i="7"/>
  <c r="CO42" i="7"/>
  <c r="CM43" i="7"/>
  <c r="CM45" i="7"/>
  <c r="CM44" i="7"/>
  <c r="CM41" i="7"/>
  <c r="CN45" i="7"/>
  <c r="CN41" i="7"/>
  <c r="CN44" i="7"/>
  <c r="CN43" i="7"/>
  <c r="AW50" i="7"/>
  <c r="AX48" i="7"/>
  <c r="AR59" i="7"/>
  <c r="AS57" i="7"/>
  <c r="AM65" i="10" l="1"/>
  <c r="AM69" i="10"/>
  <c r="AM73" i="10" s="1"/>
  <c r="AR77" i="9"/>
  <c r="AR73" i="9" s="1"/>
  <c r="AR90" i="9" s="1"/>
  <c r="AR94" i="9" s="1"/>
  <c r="AR89" i="9"/>
  <c r="AN70" i="10"/>
  <c r="AN67" i="10"/>
  <c r="AN66" i="10" s="1"/>
  <c r="AO59" i="10"/>
  <c r="AP57" i="10"/>
  <c r="AQ50" i="10"/>
  <c r="AR48" i="10"/>
  <c r="CR42" i="10"/>
  <c r="CQ44" i="10"/>
  <c r="CQ41" i="10"/>
  <c r="CQ45" i="10"/>
  <c r="CQ43" i="10"/>
  <c r="EJ66" i="9"/>
  <c r="EC9" i="10"/>
  <c r="DG227" i="2"/>
  <c r="DH227" i="2" s="1"/>
  <c r="DI227" i="2" s="1"/>
  <c r="DJ225" i="2" s="1"/>
  <c r="DG229" i="2"/>
  <c r="AR248" i="2"/>
  <c r="AR266" i="2" s="1"/>
  <c r="AR236" i="2"/>
  <c r="AQ69" i="7"/>
  <c r="AQ73" i="7" s="1"/>
  <c r="AQ65" i="7"/>
  <c r="CO44" i="7"/>
  <c r="CO41" i="7"/>
  <c r="CO43" i="7"/>
  <c r="CO45" i="7"/>
  <c r="AW51" i="7"/>
  <c r="AW54" i="7" s="1"/>
  <c r="AW52" i="7"/>
  <c r="AW47" i="7"/>
  <c r="AW53" i="7"/>
  <c r="AX49" i="7"/>
  <c r="AR56" i="7"/>
  <c r="AR61" i="7"/>
  <c r="AR60" i="7"/>
  <c r="AR63" i="7" s="1"/>
  <c r="AR62" i="7"/>
  <c r="AR68" i="7" s="1"/>
  <c r="AS58" i="7"/>
  <c r="CP42" i="7"/>
  <c r="CQ42" i="7" s="1"/>
  <c r="AM76" i="10" l="1"/>
  <c r="AM72" i="10"/>
  <c r="AM75" i="10"/>
  <c r="AM82" i="10" s="1"/>
  <c r="AS72" i="9" s="1"/>
  <c r="AM74" i="10"/>
  <c r="AM81" i="10" s="1"/>
  <c r="AN69" i="10"/>
  <c r="AN73" i="10" s="1"/>
  <c r="AN65" i="10"/>
  <c r="AO56" i="10"/>
  <c r="AO62" i="10"/>
  <c r="AO68" i="10" s="1"/>
  <c r="AO61" i="10"/>
  <c r="AO60" i="10"/>
  <c r="AO63" i="10" s="1"/>
  <c r="AP58" i="10"/>
  <c r="AQ53" i="10"/>
  <c r="AQ52" i="10"/>
  <c r="AQ51" i="10"/>
  <c r="AQ54" i="10" s="1"/>
  <c r="AQ47" i="10"/>
  <c r="AR49" i="10"/>
  <c r="CS42" i="10"/>
  <c r="CR43" i="10"/>
  <c r="CR41" i="10"/>
  <c r="CR45" i="10"/>
  <c r="CR44" i="10"/>
  <c r="EJ70" i="9"/>
  <c r="EJ68" i="9"/>
  <c r="DE9" i="7"/>
  <c r="AQ76" i="7"/>
  <c r="AQ74" i="7"/>
  <c r="AQ81" i="7" s="1"/>
  <c r="AQ72" i="7"/>
  <c r="AQ75" i="7"/>
  <c r="AQ82" i="7" s="1"/>
  <c r="AS231" i="2" s="1"/>
  <c r="CQ43" i="7"/>
  <c r="CQ44" i="7"/>
  <c r="CQ45" i="7"/>
  <c r="CQ41" i="7"/>
  <c r="AR67" i="7"/>
  <c r="AR66" i="7" s="1"/>
  <c r="AR70" i="7"/>
  <c r="CP44" i="7"/>
  <c r="CP43" i="7"/>
  <c r="CP41" i="7"/>
  <c r="CP45" i="7"/>
  <c r="CR42" i="7"/>
  <c r="AX50" i="7"/>
  <c r="AY48" i="7"/>
  <c r="AS59" i="7"/>
  <c r="AT57" i="7"/>
  <c r="AS89" i="9" l="1"/>
  <c r="AS77" i="9"/>
  <c r="AS73" i="9" s="1"/>
  <c r="AS90" i="9" s="1"/>
  <c r="AS94" i="9" s="1"/>
  <c r="AR50" i="10"/>
  <c r="AS48" i="10"/>
  <c r="AS49" i="10" s="1"/>
  <c r="AP59" i="10"/>
  <c r="AQ57" i="10"/>
  <c r="AN76" i="10"/>
  <c r="AN72" i="10"/>
  <c r="AN74" i="10"/>
  <c r="AN81" i="10" s="1"/>
  <c r="AN75" i="10"/>
  <c r="AN82" i="10" s="1"/>
  <c r="AT72" i="9" s="1"/>
  <c r="AO70" i="10"/>
  <c r="AO67" i="10"/>
  <c r="AO66" i="10" s="1"/>
  <c r="CT42" i="10"/>
  <c r="CS45" i="10"/>
  <c r="CS43" i="10"/>
  <c r="CS44" i="10"/>
  <c r="CS41" i="10"/>
  <c r="ED9" i="10"/>
  <c r="EK66" i="9"/>
  <c r="DJ229" i="2"/>
  <c r="DJ227" i="2"/>
  <c r="DK227" i="2" s="1"/>
  <c r="DL227" i="2" s="1"/>
  <c r="DM225" i="2" s="1"/>
  <c r="GW231" i="2"/>
  <c r="AS248" i="2"/>
  <c r="AS236" i="2"/>
  <c r="AR69" i="7"/>
  <c r="AR73" i="7" s="1"/>
  <c r="AR65" i="7"/>
  <c r="CR44" i="7"/>
  <c r="CR41" i="7"/>
  <c r="CR43" i="7"/>
  <c r="CR45" i="7"/>
  <c r="AX53" i="7"/>
  <c r="AX47" i="7"/>
  <c r="AX52" i="7"/>
  <c r="AX51" i="7"/>
  <c r="AX54" i="7" s="1"/>
  <c r="AY49" i="7"/>
  <c r="AS56" i="7"/>
  <c r="AS61" i="7"/>
  <c r="AS60" i="7"/>
  <c r="AS63" i="7" s="1"/>
  <c r="AS62" i="7"/>
  <c r="AS68" i="7" s="1"/>
  <c r="AT58" i="7"/>
  <c r="CS42" i="7"/>
  <c r="AR47" i="10" l="1"/>
  <c r="AR52" i="10"/>
  <c r="AR51" i="10"/>
  <c r="AR54" i="10" s="1"/>
  <c r="AR53" i="10"/>
  <c r="AP62" i="10"/>
  <c r="AP68" i="10" s="1"/>
  <c r="AP67" i="10" s="1"/>
  <c r="AP66" i="10" s="1"/>
  <c r="AP61" i="10"/>
  <c r="AP56" i="10"/>
  <c r="AP60" i="10"/>
  <c r="AP63" i="10" s="1"/>
  <c r="AQ58" i="10"/>
  <c r="AT89" i="9"/>
  <c r="AT77" i="9"/>
  <c r="AT73" i="9" s="1"/>
  <c r="AT90" i="9" s="1"/>
  <c r="AT94" i="9" s="1"/>
  <c r="AO69" i="10"/>
  <c r="AO73" i="10" s="1"/>
  <c r="AO65" i="10"/>
  <c r="AS50" i="10"/>
  <c r="AT48" i="10"/>
  <c r="GW248" i="2"/>
  <c r="AS266" i="2"/>
  <c r="CU42" i="10"/>
  <c r="CT45" i="10"/>
  <c r="CT44" i="10"/>
  <c r="CT43" i="10"/>
  <c r="CT41" i="10"/>
  <c r="EK70" i="9"/>
  <c r="EK68" i="9"/>
  <c r="EL66" i="9" s="1"/>
  <c r="AY50" i="7"/>
  <c r="AZ48" i="7"/>
  <c r="AZ49" i="7" s="1"/>
  <c r="DH9" i="7"/>
  <c r="AR76" i="7"/>
  <c r="AR72" i="7"/>
  <c r="AR74" i="7"/>
  <c r="AR81" i="7" s="1"/>
  <c r="AR75" i="7"/>
  <c r="AR82" i="7" s="1"/>
  <c r="AT231" i="2" s="1"/>
  <c r="AS67" i="7"/>
  <c r="AS66" i="7" s="1"/>
  <c r="AS70" i="7"/>
  <c r="CS43" i="7"/>
  <c r="CS44" i="7"/>
  <c r="CS41" i="7"/>
  <c r="CS45" i="7"/>
  <c r="CT42" i="7"/>
  <c r="AT59" i="7"/>
  <c r="AU57" i="7"/>
  <c r="AP70" i="10" l="1"/>
  <c r="AQ59" i="10"/>
  <c r="AR57" i="10"/>
  <c r="AR58" i="10" s="1"/>
  <c r="AO74" i="10"/>
  <c r="AO81" i="10" s="1"/>
  <c r="AO72" i="10"/>
  <c r="AO75" i="10"/>
  <c r="AO82" i="10" s="1"/>
  <c r="AU72" i="9" s="1"/>
  <c r="AO76" i="10"/>
  <c r="AP69" i="10"/>
  <c r="AP73" i="10" s="1"/>
  <c r="AP76" i="10" s="1"/>
  <c r="AP65" i="10"/>
  <c r="AS51" i="10"/>
  <c r="AS54" i="10" s="1"/>
  <c r="AS53" i="10"/>
  <c r="AS52" i="10"/>
  <c r="AS47" i="10"/>
  <c r="AT49" i="10"/>
  <c r="GW266" i="2"/>
  <c r="CV42" i="10"/>
  <c r="CU41" i="10"/>
  <c r="CU44" i="10"/>
  <c r="CU43" i="10"/>
  <c r="CU45" i="10"/>
  <c r="EE9" i="10"/>
  <c r="EL70" i="9"/>
  <c r="EL68" i="9"/>
  <c r="AY47" i="7"/>
  <c r="AY51" i="7"/>
  <c r="AY54" i="7" s="1"/>
  <c r="AY52" i="7"/>
  <c r="AY53" i="7"/>
  <c r="HC225" i="2"/>
  <c r="DM227" i="2"/>
  <c r="DN227" i="2" s="1"/>
  <c r="DO227" i="2" s="1"/>
  <c r="DP225" i="2" s="1"/>
  <c r="DM229" i="2"/>
  <c r="AT248" i="2"/>
  <c r="AT266" i="2" s="1"/>
  <c r="AT236" i="2"/>
  <c r="AS69" i="7"/>
  <c r="AS73" i="7" s="1"/>
  <c r="AS65" i="7"/>
  <c r="CU42" i="7"/>
  <c r="CT43" i="7"/>
  <c r="CT45" i="7"/>
  <c r="CT44" i="7"/>
  <c r="CT41" i="7"/>
  <c r="AT60" i="7"/>
  <c r="AT63" i="7" s="1"/>
  <c r="AT56" i="7"/>
  <c r="AT62" i="7"/>
  <c r="AT68" i="7" s="1"/>
  <c r="AT61" i="7"/>
  <c r="AU58" i="7"/>
  <c r="AZ50" i="7"/>
  <c r="BA48" i="7"/>
  <c r="AQ62" i="10" l="1"/>
  <c r="AQ68" i="10" s="1"/>
  <c r="AQ67" i="10" s="1"/>
  <c r="AQ66" i="10" s="1"/>
  <c r="AQ60" i="10"/>
  <c r="AQ63" i="10" s="1"/>
  <c r="AQ56" i="10"/>
  <c r="AQ61" i="10"/>
  <c r="AS57" i="10"/>
  <c r="AR59" i="10"/>
  <c r="AT50" i="10"/>
  <c r="AU48" i="10"/>
  <c r="AU49" i="10" s="1"/>
  <c r="AU77" i="9"/>
  <c r="AU89" i="9"/>
  <c r="AP74" i="10"/>
  <c r="AP81" i="10" s="1"/>
  <c r="AP75" i="10"/>
  <c r="AP82" i="10" s="1"/>
  <c r="AV72" i="9" s="1"/>
  <c r="AP72" i="10"/>
  <c r="CV41" i="10"/>
  <c r="CV43" i="10"/>
  <c r="CW42" i="10"/>
  <c r="CV45" i="10"/>
  <c r="CV44" i="10"/>
  <c r="EM66" i="9"/>
  <c r="EF9" i="10"/>
  <c r="HC229" i="2"/>
  <c r="DK9" i="7"/>
  <c r="AS76" i="7"/>
  <c r="AS74" i="7"/>
  <c r="AS81" i="7" s="1"/>
  <c r="AS72" i="7"/>
  <c r="AS75" i="7"/>
  <c r="AS82" i="7" s="1"/>
  <c r="AU231" i="2" s="1"/>
  <c r="CU45" i="7"/>
  <c r="CU43" i="7"/>
  <c r="CU41" i="7"/>
  <c r="CU44" i="7"/>
  <c r="AT67" i="7"/>
  <c r="AT66" i="7" s="1"/>
  <c r="AT70" i="7"/>
  <c r="AZ47" i="7"/>
  <c r="AZ51" i="7"/>
  <c r="AZ54" i="7" s="1"/>
  <c r="AZ52" i="7"/>
  <c r="AZ53" i="7"/>
  <c r="BA49" i="7"/>
  <c r="CV42" i="7"/>
  <c r="CW42" i="7" s="1"/>
  <c r="AU59" i="7"/>
  <c r="AV57" i="7"/>
  <c r="AQ70" i="10" l="1"/>
  <c r="AS58" i="10"/>
  <c r="AR62" i="10"/>
  <c r="AR68" i="10" s="1"/>
  <c r="AR56" i="10"/>
  <c r="AR61" i="10"/>
  <c r="AR60" i="10"/>
  <c r="AR63" i="10" s="1"/>
  <c r="AT52" i="10"/>
  <c r="AT53" i="10"/>
  <c r="AT51" i="10"/>
  <c r="AT54" i="10" s="1"/>
  <c r="AT47" i="10"/>
  <c r="AQ65" i="10"/>
  <c r="AQ69" i="10"/>
  <c r="AQ73" i="10" s="1"/>
  <c r="AV89" i="9"/>
  <c r="AV77" i="9"/>
  <c r="AV73" i="9" s="1"/>
  <c r="AV90" i="9" s="1"/>
  <c r="AV94" i="9" s="1"/>
  <c r="AU73" i="9"/>
  <c r="AU90" i="9" s="1"/>
  <c r="AU94" i="9" s="1"/>
  <c r="AU50" i="10"/>
  <c r="AV48" i="10"/>
  <c r="CX42" i="10"/>
  <c r="CW41" i="10"/>
  <c r="CW45" i="10"/>
  <c r="CW44" i="10"/>
  <c r="CW43" i="10"/>
  <c r="EM70" i="9"/>
  <c r="EM68" i="9"/>
  <c r="BA50" i="7"/>
  <c r="BB48" i="7"/>
  <c r="BB49" i="7" s="1"/>
  <c r="DP227" i="2"/>
  <c r="DQ227" i="2" s="1"/>
  <c r="DR227" i="2" s="1"/>
  <c r="DS225" i="2" s="1"/>
  <c r="DP229" i="2"/>
  <c r="AU248" i="2"/>
  <c r="AU266" i="2" s="1"/>
  <c r="AU236" i="2"/>
  <c r="AT69" i="7"/>
  <c r="AT73" i="7" s="1"/>
  <c r="AT65" i="7"/>
  <c r="CV41" i="7"/>
  <c r="CV45" i="7"/>
  <c r="CV44" i="7"/>
  <c r="CV43" i="7"/>
  <c r="CW44" i="7"/>
  <c r="CW45" i="7"/>
  <c r="CW41" i="7"/>
  <c r="CW43" i="7"/>
  <c r="CX42" i="7"/>
  <c r="CY42" i="7" s="1"/>
  <c r="AU56" i="7"/>
  <c r="AU61" i="7"/>
  <c r="AU62" i="7"/>
  <c r="AU68" i="7" s="1"/>
  <c r="AU60" i="7"/>
  <c r="AU63" i="7" s="1"/>
  <c r="AV58" i="7"/>
  <c r="AS59" i="10" l="1"/>
  <c r="AT57" i="10"/>
  <c r="AT58" i="10" s="1"/>
  <c r="AR70" i="10"/>
  <c r="AR67" i="10"/>
  <c r="AR66" i="10" s="1"/>
  <c r="AQ76" i="10"/>
  <c r="AQ74" i="10"/>
  <c r="AQ81" i="10" s="1"/>
  <c r="AQ75" i="10"/>
  <c r="AQ82" i="10" s="1"/>
  <c r="AW72" i="9" s="1"/>
  <c r="AQ72" i="10"/>
  <c r="AU53" i="10"/>
  <c r="AU51" i="10"/>
  <c r="AU54" i="10" s="1"/>
  <c r="AU47" i="10"/>
  <c r="AU52" i="10"/>
  <c r="AV49" i="10"/>
  <c r="CY42" i="10"/>
  <c r="CX45" i="10"/>
  <c r="CX43" i="10"/>
  <c r="CX41" i="10"/>
  <c r="CX44" i="10"/>
  <c r="EG9" i="10"/>
  <c r="EN66" i="9"/>
  <c r="BA47" i="7"/>
  <c r="BA52" i="7"/>
  <c r="BA51" i="7"/>
  <c r="BA54" i="7" s="1"/>
  <c r="BA53" i="7"/>
  <c r="DN9" i="7"/>
  <c r="AT76" i="7"/>
  <c r="AT72" i="7"/>
  <c r="AT74" i="7"/>
  <c r="AT81" i="7" s="1"/>
  <c r="AT75" i="7"/>
  <c r="AT82" i="7" s="1"/>
  <c r="AV231" i="2" s="1"/>
  <c r="CZ42" i="7"/>
  <c r="CX44" i="7"/>
  <c r="CX43" i="7"/>
  <c r="CX45" i="7"/>
  <c r="CX41" i="7"/>
  <c r="AU70" i="7"/>
  <c r="AU67" i="7"/>
  <c r="AU66" i="7" s="1"/>
  <c r="CY43" i="7"/>
  <c r="CY41" i="7"/>
  <c r="CY44" i="7"/>
  <c r="CY45" i="7"/>
  <c r="BB50" i="7"/>
  <c r="BC48" i="7"/>
  <c r="AV59" i="7"/>
  <c r="AW57" i="7"/>
  <c r="AS56" i="10" l="1"/>
  <c r="AS60" i="10"/>
  <c r="AS63" i="10" s="1"/>
  <c r="AU57" i="10"/>
  <c r="AU58" i="10" s="1"/>
  <c r="AT59" i="10"/>
  <c r="AS62" i="10"/>
  <c r="AS68" i="10" s="1"/>
  <c r="AS61" i="10"/>
  <c r="AR69" i="10"/>
  <c r="AR73" i="10" s="1"/>
  <c r="AR65" i="10"/>
  <c r="AW89" i="9"/>
  <c r="HA89" i="9" s="1"/>
  <c r="AW77" i="9"/>
  <c r="HA72" i="9"/>
  <c r="AV50" i="10"/>
  <c r="AW48" i="10"/>
  <c r="AW49" i="10" s="1"/>
  <c r="CZ42" i="10"/>
  <c r="CY41" i="10"/>
  <c r="CY44" i="10"/>
  <c r="CY43" i="10"/>
  <c r="CY45" i="10"/>
  <c r="EN70" i="9"/>
  <c r="EN68" i="9"/>
  <c r="G225" i="2"/>
  <c r="DT227" i="2"/>
  <c r="DU227" i="2" s="1"/>
  <c r="DS229" i="2"/>
  <c r="AV248" i="2"/>
  <c r="AV266" i="2" s="1"/>
  <c r="AV236" i="2"/>
  <c r="CZ45" i="7"/>
  <c r="CZ43" i="7"/>
  <c r="CZ41" i="7"/>
  <c r="CZ44" i="7"/>
  <c r="DA42" i="7"/>
  <c r="AU69" i="7"/>
  <c r="AU73" i="7" s="1"/>
  <c r="AU76" i="7" s="1"/>
  <c r="AU65" i="7"/>
  <c r="BB53" i="7"/>
  <c r="BB52" i="7"/>
  <c r="BB51" i="7"/>
  <c r="BB54" i="7" s="1"/>
  <c r="BB47" i="7"/>
  <c r="BC49" i="7"/>
  <c r="AV60" i="7"/>
  <c r="AV63" i="7" s="1"/>
  <c r="AV56" i="7"/>
  <c r="AV61" i="7"/>
  <c r="AV62" i="7"/>
  <c r="AV68" i="7" s="1"/>
  <c r="AW58" i="7"/>
  <c r="AT62" i="10" l="1"/>
  <c r="AT68" i="10" s="1"/>
  <c r="AT56" i="10"/>
  <c r="AT61" i="10"/>
  <c r="AT60" i="10"/>
  <c r="AT63" i="10" s="1"/>
  <c r="AS67" i="10"/>
  <c r="AS66" i="10" s="1"/>
  <c r="AS70" i="10"/>
  <c r="AV57" i="10"/>
  <c r="AU59" i="10"/>
  <c r="AR74" i="10"/>
  <c r="AR81" i="10" s="1"/>
  <c r="AR75" i="10"/>
  <c r="AR82" i="10" s="1"/>
  <c r="AX72" i="9" s="1"/>
  <c r="AR72" i="10"/>
  <c r="AR76" i="10"/>
  <c r="AV47" i="10"/>
  <c r="AV53" i="10"/>
  <c r="AV52" i="10"/>
  <c r="AV51" i="10"/>
  <c r="AV54" i="10" s="1"/>
  <c r="HA77" i="9"/>
  <c r="AW73" i="9"/>
  <c r="AW50" i="10"/>
  <c r="AX48" i="10"/>
  <c r="CZ45" i="10"/>
  <c r="CZ44" i="10"/>
  <c r="DA42" i="10"/>
  <c r="CZ41" i="10"/>
  <c r="CZ43" i="10"/>
  <c r="EH9" i="10"/>
  <c r="EO66" i="9"/>
  <c r="HI66" i="9" s="1"/>
  <c r="BC50" i="7"/>
  <c r="BD48" i="7"/>
  <c r="BD49" i="7" s="1"/>
  <c r="G229" i="2"/>
  <c r="DQ9" i="7"/>
  <c r="DA45" i="7"/>
  <c r="DA43" i="7"/>
  <c r="DA41" i="7"/>
  <c r="DA44" i="7"/>
  <c r="DB42" i="7"/>
  <c r="AU75" i="7"/>
  <c r="AU82" i="7" s="1"/>
  <c r="AW231" i="2" s="1"/>
  <c r="AU72" i="7"/>
  <c r="AU74" i="7"/>
  <c r="AU81" i="7" s="1"/>
  <c r="AV67" i="7"/>
  <c r="AV66" i="7" s="1"/>
  <c r="AV70" i="7"/>
  <c r="AW59" i="7"/>
  <c r="AX57" i="7"/>
  <c r="AT67" i="10" l="1"/>
  <c r="AT66" i="10" s="1"/>
  <c r="AT70" i="10"/>
  <c r="AV58" i="10"/>
  <c r="AU62" i="10"/>
  <c r="AU68" i="10" s="1"/>
  <c r="AU61" i="10"/>
  <c r="AU60" i="10"/>
  <c r="AU63" i="10" s="1"/>
  <c r="AU56" i="10"/>
  <c r="AS69" i="10"/>
  <c r="AS73" i="10" s="1"/>
  <c r="AS76" i="10" s="1"/>
  <c r="AS65" i="10"/>
  <c r="AX77" i="9"/>
  <c r="AX73" i="9" s="1"/>
  <c r="AX90" i="9" s="1"/>
  <c r="AX94" i="9" s="1"/>
  <c r="AX89" i="9"/>
  <c r="HA73" i="9"/>
  <c r="AW90" i="9"/>
  <c r="AW53" i="10"/>
  <c r="AW52" i="10"/>
  <c r="AW47" i="10"/>
  <c r="AW51" i="10"/>
  <c r="AW54" i="10" s="1"/>
  <c r="AX49" i="10"/>
  <c r="DA45" i="10"/>
  <c r="DB42" i="10"/>
  <c r="DA43" i="10"/>
  <c r="DA41" i="10"/>
  <c r="DA44" i="10"/>
  <c r="EO70" i="9"/>
  <c r="EO68" i="9"/>
  <c r="BC53" i="7"/>
  <c r="BC52" i="7"/>
  <c r="BC47" i="7"/>
  <c r="BC51" i="7"/>
  <c r="BC54" i="7" s="1"/>
  <c r="DV229" i="2"/>
  <c r="DV227" i="2"/>
  <c r="DW227" i="2" s="1"/>
  <c r="DX227" i="2" s="1"/>
  <c r="DC42" i="7"/>
  <c r="DB44" i="7"/>
  <c r="DB41" i="7"/>
  <c r="DB45" i="7"/>
  <c r="DB43" i="7"/>
  <c r="AW248" i="2"/>
  <c r="AW266" i="2" s="1"/>
  <c r="AW236" i="2"/>
  <c r="AV69" i="7"/>
  <c r="AV73" i="7" s="1"/>
  <c r="AV76" i="7" s="1"/>
  <c r="AV65" i="7"/>
  <c r="AW60" i="7"/>
  <c r="AW63" i="7" s="1"/>
  <c r="AW62" i="7"/>
  <c r="AW68" i="7" s="1"/>
  <c r="AW56" i="7"/>
  <c r="AW61" i="7"/>
  <c r="AX58" i="7"/>
  <c r="BD50" i="7"/>
  <c r="BE48" i="7"/>
  <c r="AT69" i="10" l="1"/>
  <c r="AT73" i="10" s="1"/>
  <c r="AT65" i="10"/>
  <c r="AV59" i="10"/>
  <c r="AW57" i="10"/>
  <c r="AW58" i="10" s="1"/>
  <c r="AU67" i="10"/>
  <c r="AU66" i="10" s="1"/>
  <c r="AU70" i="10"/>
  <c r="AS74" i="10"/>
  <c r="AS81" i="10" s="1"/>
  <c r="AS75" i="10"/>
  <c r="AS82" i="10" s="1"/>
  <c r="AY72" i="9" s="1"/>
  <c r="AS72" i="10"/>
  <c r="HA90" i="9"/>
  <c r="AW94" i="9"/>
  <c r="HA94" i="9" s="1"/>
  <c r="AX50" i="10"/>
  <c r="AY48" i="10"/>
  <c r="DB43" i="10"/>
  <c r="DB44" i="10"/>
  <c r="DB45" i="10"/>
  <c r="DB41" i="10"/>
  <c r="DC42" i="10"/>
  <c r="DD42" i="10" s="1"/>
  <c r="HI70" i="9"/>
  <c r="EI9" i="10"/>
  <c r="EP66" i="9"/>
  <c r="AX59" i="7"/>
  <c r="AY57" i="7"/>
  <c r="AY58" i="7" s="1"/>
  <c r="DD42" i="7"/>
  <c r="DT9" i="7"/>
  <c r="DC44" i="7"/>
  <c r="DC41" i="7"/>
  <c r="DC45" i="7"/>
  <c r="DC43" i="7"/>
  <c r="AV74" i="7"/>
  <c r="AV81" i="7" s="1"/>
  <c r="AV72" i="7"/>
  <c r="AV75" i="7"/>
  <c r="AV82" i="7" s="1"/>
  <c r="AX231" i="2" s="1"/>
  <c r="AW70" i="7"/>
  <c r="AW67" i="7"/>
  <c r="AW66" i="7" s="1"/>
  <c r="BD53" i="7"/>
  <c r="BD51" i="7"/>
  <c r="BD54" i="7" s="1"/>
  <c r="BD52" i="7"/>
  <c r="BD47" i="7"/>
  <c r="BE49" i="7"/>
  <c r="AT76" i="10" l="1"/>
  <c r="AT72" i="10"/>
  <c r="AT75" i="10"/>
  <c r="AT82" i="10" s="1"/>
  <c r="AZ72" i="9" s="1"/>
  <c r="AT74" i="10"/>
  <c r="AT81" i="10" s="1"/>
  <c r="AV62" i="10"/>
  <c r="AV68" i="10" s="1"/>
  <c r="AV61" i="10"/>
  <c r="AV56" i="10"/>
  <c r="AV60" i="10"/>
  <c r="AV63" i="10" s="1"/>
  <c r="AU65" i="10"/>
  <c r="AU69" i="10"/>
  <c r="AU73" i="10" s="1"/>
  <c r="AY89" i="9"/>
  <c r="AY77" i="9"/>
  <c r="AY73" i="9" s="1"/>
  <c r="AY90" i="9" s="1"/>
  <c r="AY94" i="9" s="1"/>
  <c r="AW59" i="10"/>
  <c r="AX57" i="10"/>
  <c r="AX51" i="10"/>
  <c r="AX54" i="10" s="1"/>
  <c r="AX47" i="10"/>
  <c r="AX53" i="10"/>
  <c r="AX52" i="10"/>
  <c r="AY49" i="10"/>
  <c r="EP70" i="9"/>
  <c r="EJ9" i="10" s="1"/>
  <c r="EP68" i="9"/>
  <c r="EQ66" i="9" s="1"/>
  <c r="DD43" i="10"/>
  <c r="DD45" i="10"/>
  <c r="DD41" i="10"/>
  <c r="DD44" i="10"/>
  <c r="DE42" i="10"/>
  <c r="DC45" i="10"/>
  <c r="DC41" i="10"/>
  <c r="DC44" i="10"/>
  <c r="DC43" i="10"/>
  <c r="AX62" i="7"/>
  <c r="AX68" i="7" s="1"/>
  <c r="AX60" i="7"/>
  <c r="AX63" i="7" s="1"/>
  <c r="AX56" i="7"/>
  <c r="AX61" i="7"/>
  <c r="DE42" i="7"/>
  <c r="DD41" i="7"/>
  <c r="DD45" i="7"/>
  <c r="DD43" i="7"/>
  <c r="DD44" i="7"/>
  <c r="BE50" i="7"/>
  <c r="BF48" i="7"/>
  <c r="BF49" i="7" s="1"/>
  <c r="HD225" i="2"/>
  <c r="DY229" i="2"/>
  <c r="DY227" i="2"/>
  <c r="DZ227" i="2" s="1"/>
  <c r="EA227" i="2" s="1"/>
  <c r="EB225" i="2" s="1"/>
  <c r="W60" i="11" s="1"/>
  <c r="W61" i="11" s="1"/>
  <c r="AX248" i="2"/>
  <c r="AX266" i="2" s="1"/>
  <c r="AX236" i="2"/>
  <c r="AW69" i="7"/>
  <c r="AW73" i="7" s="1"/>
  <c r="AW76" i="7" s="1"/>
  <c r="AW65" i="7"/>
  <c r="AY59" i="7"/>
  <c r="AZ57" i="7"/>
  <c r="W63" i="11" l="1"/>
  <c r="AZ77" i="9"/>
  <c r="AZ73" i="9" s="1"/>
  <c r="AZ90" i="9" s="1"/>
  <c r="AZ94" i="9" s="1"/>
  <c r="AZ89" i="9"/>
  <c r="AV67" i="10"/>
  <c r="AV66" i="10" s="1"/>
  <c r="AV70" i="10"/>
  <c r="AU72" i="10"/>
  <c r="AU75" i="10"/>
  <c r="AU82" i="10" s="1"/>
  <c r="BA72" i="9" s="1"/>
  <c r="AU74" i="10"/>
  <c r="AU81" i="10" s="1"/>
  <c r="AU76" i="10"/>
  <c r="AX58" i="10"/>
  <c r="AW62" i="10"/>
  <c r="AW68" i="10" s="1"/>
  <c r="AW56" i="10"/>
  <c r="AW60" i="10"/>
  <c r="AW63" i="10" s="1"/>
  <c r="AW61" i="10"/>
  <c r="AY50" i="10"/>
  <c r="AZ48" i="10"/>
  <c r="AZ49" i="10" s="1"/>
  <c r="AX70" i="7"/>
  <c r="AX67" i="7"/>
  <c r="AX66" i="7" s="1"/>
  <c r="DF42" i="7"/>
  <c r="DG42" i="7" s="1"/>
  <c r="DE41" i="7"/>
  <c r="DE43" i="7"/>
  <c r="DE45" i="7"/>
  <c r="DE44" i="7"/>
  <c r="BE52" i="7"/>
  <c r="BE47" i="7"/>
  <c r="BE51" i="7"/>
  <c r="BE54" i="7" s="1"/>
  <c r="BE53" i="7"/>
  <c r="DF42" i="10"/>
  <c r="DE43" i="10"/>
  <c r="DE44" i="10"/>
  <c r="DE41" i="10"/>
  <c r="DE45" i="10"/>
  <c r="EQ70" i="9"/>
  <c r="EQ68" i="9"/>
  <c r="ER66" i="9" s="1"/>
  <c r="HD229" i="2"/>
  <c r="DW9" i="7"/>
  <c r="AW74" i="7"/>
  <c r="AW81" i="7" s="1"/>
  <c r="AW75" i="7"/>
  <c r="AW82" i="7" s="1"/>
  <c r="AY231" i="2" s="1"/>
  <c r="AW72" i="7"/>
  <c r="AY56" i="7"/>
  <c r="AY60" i="7"/>
  <c r="AY63" i="7" s="1"/>
  <c r="AY61" i="7"/>
  <c r="AY62" i="7"/>
  <c r="AY68" i="7" s="1"/>
  <c r="AZ58" i="7"/>
  <c r="BF50" i="7"/>
  <c r="BG48" i="7"/>
  <c r="AY51" i="10" l="1"/>
  <c r="AY54" i="10" s="1"/>
  <c r="AY53" i="10"/>
  <c r="AY52" i="10"/>
  <c r="AY47" i="10"/>
  <c r="AV69" i="10"/>
  <c r="AV73" i="10" s="1"/>
  <c r="AV65" i="10"/>
  <c r="BA77" i="9"/>
  <c r="BA73" i="9" s="1"/>
  <c r="BA90" i="9" s="1"/>
  <c r="BA94" i="9" s="1"/>
  <c r="BA89" i="9"/>
  <c r="AX59" i="10"/>
  <c r="AY57" i="10"/>
  <c r="AW70" i="10"/>
  <c r="AW67" i="10"/>
  <c r="AW66" i="10" s="1"/>
  <c r="AZ50" i="10"/>
  <c r="BA48" i="10"/>
  <c r="DH42" i="7"/>
  <c r="DF45" i="7"/>
  <c r="DF44" i="7"/>
  <c r="DF41" i="7"/>
  <c r="DF43" i="7"/>
  <c r="AX69" i="7"/>
  <c r="AX73" i="7" s="1"/>
  <c r="AX65" i="7"/>
  <c r="DG43" i="7"/>
  <c r="DG44" i="7"/>
  <c r="DG45" i="7"/>
  <c r="DG41" i="7"/>
  <c r="DF44" i="10"/>
  <c r="DG42" i="10"/>
  <c r="DF45" i="10"/>
  <c r="DF41" i="10"/>
  <c r="DF43" i="10"/>
  <c r="EK9" i="10"/>
  <c r="ER70" i="9"/>
  <c r="EL9" i="10" s="1"/>
  <c r="ER68" i="9"/>
  <c r="EB229" i="2"/>
  <c r="EB227" i="2"/>
  <c r="EC227" i="2" s="1"/>
  <c r="ED227" i="2" s="1"/>
  <c r="EE225" i="2" s="1"/>
  <c r="Z60" i="11" s="1"/>
  <c r="Z61" i="11" s="1"/>
  <c r="AY236" i="2"/>
  <c r="AY248" i="2"/>
  <c r="AY266" i="2" s="1"/>
  <c r="AY70" i="7"/>
  <c r="AY67" i="7"/>
  <c r="AY66" i="7" s="1"/>
  <c r="BF51" i="7"/>
  <c r="BF54" i="7" s="1"/>
  <c r="BF47" i="7"/>
  <c r="BF52" i="7"/>
  <c r="BF53" i="7"/>
  <c r="BG49" i="7"/>
  <c r="AZ59" i="7"/>
  <c r="BA57" i="7"/>
  <c r="Z63" i="11" l="1"/>
  <c r="AV75" i="10"/>
  <c r="AV82" i="10" s="1"/>
  <c r="BB72" i="9" s="1"/>
  <c r="AV72" i="10"/>
  <c r="AV74" i="10"/>
  <c r="AV81" i="10" s="1"/>
  <c r="AV76" i="10"/>
  <c r="AX61" i="10"/>
  <c r="AX56" i="10"/>
  <c r="AX60" i="10"/>
  <c r="AX63" i="10" s="1"/>
  <c r="AX62" i="10"/>
  <c r="AX68" i="10" s="1"/>
  <c r="AY58" i="10"/>
  <c r="AW65" i="10"/>
  <c r="AW69" i="10"/>
  <c r="AW73" i="10" s="1"/>
  <c r="AZ51" i="10"/>
  <c r="AZ54" i="10" s="1"/>
  <c r="AZ53" i="10"/>
  <c r="AZ52" i="10"/>
  <c r="AZ47" i="10"/>
  <c r="BA49" i="10"/>
  <c r="DH44" i="7"/>
  <c r="DH43" i="7"/>
  <c r="DH41" i="7"/>
  <c r="DH45" i="7"/>
  <c r="DI42" i="7"/>
  <c r="AX76" i="7"/>
  <c r="AX72" i="7"/>
  <c r="AX74" i="7"/>
  <c r="AX81" i="7" s="1"/>
  <c r="AX75" i="7"/>
  <c r="AX82" i="7" s="1"/>
  <c r="AZ231" i="2" s="1"/>
  <c r="BG50" i="7"/>
  <c r="BH48" i="7"/>
  <c r="BH49" i="7" s="1"/>
  <c r="DH42" i="10"/>
  <c r="DG41" i="10"/>
  <c r="DG43" i="10"/>
  <c r="DG44" i="10"/>
  <c r="DG45" i="10"/>
  <c r="ES66" i="9"/>
  <c r="DZ9" i="7"/>
  <c r="AY69" i="7"/>
  <c r="AY73" i="7" s="1"/>
  <c r="AY76" i="7" s="1"/>
  <c r="AY65" i="7"/>
  <c r="AZ60" i="7"/>
  <c r="AZ63" i="7" s="1"/>
  <c r="AZ62" i="7"/>
  <c r="AZ68" i="7" s="1"/>
  <c r="AZ56" i="7"/>
  <c r="AZ61" i="7"/>
  <c r="BA58" i="7"/>
  <c r="BB89" i="9" l="1"/>
  <c r="BB77" i="9"/>
  <c r="BB73" i="9" s="1"/>
  <c r="BB90" i="9" s="1"/>
  <c r="BB94" i="9" s="1"/>
  <c r="AY59" i="10"/>
  <c r="AZ57" i="10"/>
  <c r="AZ58" i="10" s="1"/>
  <c r="AX70" i="10"/>
  <c r="AX67" i="10"/>
  <c r="AX66" i="10" s="1"/>
  <c r="AW72" i="10"/>
  <c r="AW75" i="10"/>
  <c r="AW82" i="10" s="1"/>
  <c r="BC72" i="9" s="1"/>
  <c r="AW74" i="10"/>
  <c r="AW81" i="10" s="1"/>
  <c r="AW76" i="10"/>
  <c r="BA50" i="10"/>
  <c r="BB48" i="10"/>
  <c r="BB49" i="10" s="1"/>
  <c r="BG47" i="7"/>
  <c r="BG51" i="7"/>
  <c r="BG54" i="7" s="1"/>
  <c r="BG53" i="7"/>
  <c r="BG52" i="7"/>
  <c r="DI45" i="7"/>
  <c r="DI44" i="7"/>
  <c r="DI41" i="7"/>
  <c r="DI43" i="7"/>
  <c r="DJ42" i="7"/>
  <c r="AZ248" i="2"/>
  <c r="AZ266" i="2" s="1"/>
  <c r="AZ236" i="2"/>
  <c r="DH41" i="10"/>
  <c r="DH44" i="10"/>
  <c r="DH43" i="10"/>
  <c r="DH45" i="10"/>
  <c r="DI42" i="10"/>
  <c r="ES70" i="9"/>
  <c r="ES68" i="9"/>
  <c r="BA59" i="7"/>
  <c r="BB57" i="7"/>
  <c r="BB58" i="7" s="1"/>
  <c r="EE229" i="2"/>
  <c r="EE227" i="2"/>
  <c r="EF227" i="2" s="1"/>
  <c r="EG227" i="2" s="1"/>
  <c r="EH225" i="2" s="1"/>
  <c r="AC60" i="11" s="1"/>
  <c r="AC61" i="11" s="1"/>
  <c r="AY74" i="7"/>
  <c r="AY81" i="7" s="1"/>
  <c r="AY72" i="7"/>
  <c r="AY75" i="7"/>
  <c r="AY82" i="7" s="1"/>
  <c r="BA231" i="2" s="1"/>
  <c r="AZ67" i="7"/>
  <c r="AZ66" i="7" s="1"/>
  <c r="AZ70" i="7"/>
  <c r="BH50" i="7"/>
  <c r="BI48" i="7"/>
  <c r="AC63" i="11" l="1"/>
  <c r="AY62" i="10"/>
  <c r="AY68" i="10" s="1"/>
  <c r="AY67" i="10" s="1"/>
  <c r="AY66" i="10" s="1"/>
  <c r="AY60" i="10"/>
  <c r="AY63" i="10" s="1"/>
  <c r="AY56" i="10"/>
  <c r="AY61" i="10"/>
  <c r="BA47" i="10"/>
  <c r="BA51" i="10"/>
  <c r="BA54" i="10" s="1"/>
  <c r="AZ59" i="10"/>
  <c r="AZ61" i="10" s="1"/>
  <c r="BA57" i="10"/>
  <c r="AX65" i="10"/>
  <c r="AX69" i="10"/>
  <c r="AX73" i="10" s="1"/>
  <c r="BC77" i="9"/>
  <c r="BC73" i="9" s="1"/>
  <c r="BC90" i="9" s="1"/>
  <c r="BC94" i="9" s="1"/>
  <c r="BC89" i="9"/>
  <c r="BA53" i="10"/>
  <c r="BA52" i="10"/>
  <c r="BB50" i="10"/>
  <c r="BC48" i="10"/>
  <c r="DK42" i="7"/>
  <c r="DJ41" i="7"/>
  <c r="DJ43" i="7"/>
  <c r="DJ45" i="7"/>
  <c r="DJ44" i="7"/>
  <c r="DI44" i="10"/>
  <c r="DI45" i="10"/>
  <c r="DI41" i="10"/>
  <c r="DI43" i="10"/>
  <c r="EM9" i="10"/>
  <c r="ET66" i="9"/>
  <c r="DJ42" i="10"/>
  <c r="BA56" i="7"/>
  <c r="BA62" i="7"/>
  <c r="BA68" i="7" s="1"/>
  <c r="BA60" i="7"/>
  <c r="BA63" i="7" s="1"/>
  <c r="BA61" i="7"/>
  <c r="EC9" i="7"/>
  <c r="BA236" i="2"/>
  <c r="BA248" i="2"/>
  <c r="BA266" i="2" s="1"/>
  <c r="AZ69" i="7"/>
  <c r="AZ73" i="7" s="1"/>
  <c r="AZ76" i="7" s="1"/>
  <c r="AZ65" i="7"/>
  <c r="BH53" i="7"/>
  <c r="BH47" i="7"/>
  <c r="BH52" i="7"/>
  <c r="BH51" i="7"/>
  <c r="BH54" i="7" s="1"/>
  <c r="BI49" i="7"/>
  <c r="BB59" i="7"/>
  <c r="BC57" i="7"/>
  <c r="AY70" i="10" l="1"/>
  <c r="AX75" i="10"/>
  <c r="AX82" i="10" s="1"/>
  <c r="BD72" i="9" s="1"/>
  <c r="AX72" i="10"/>
  <c r="AY69" i="10"/>
  <c r="AY73" i="10" s="1"/>
  <c r="AY65" i="10"/>
  <c r="BA58" i="10"/>
  <c r="AX76" i="10"/>
  <c r="AX74" i="10"/>
  <c r="AX81" i="10" s="1"/>
  <c r="AZ62" i="10"/>
  <c r="AZ68" i="10" s="1"/>
  <c r="AZ60" i="10"/>
  <c r="AZ63" i="10" s="1"/>
  <c r="AZ56" i="10"/>
  <c r="BB53" i="10"/>
  <c r="BB51" i="10"/>
  <c r="BB54" i="10" s="1"/>
  <c r="BB47" i="10"/>
  <c r="BB52" i="10"/>
  <c r="BC49" i="10"/>
  <c r="DL42" i="7"/>
  <c r="DK41" i="7"/>
  <c r="DK43" i="7"/>
  <c r="DK45" i="7"/>
  <c r="DK44" i="7"/>
  <c r="DJ45" i="10"/>
  <c r="DJ44" i="10"/>
  <c r="DJ41" i="10"/>
  <c r="DJ43" i="10"/>
  <c r="ET70" i="9"/>
  <c r="ET68" i="9"/>
  <c r="EU66" i="9" s="1"/>
  <c r="DK42" i="10"/>
  <c r="DL42" i="10" s="1"/>
  <c r="BA67" i="7"/>
  <c r="BA66" i="7" s="1"/>
  <c r="BA70" i="7"/>
  <c r="BI50" i="7"/>
  <c r="BJ48" i="7"/>
  <c r="BJ49" i="7" s="1"/>
  <c r="EH229" i="2"/>
  <c r="EH227" i="2"/>
  <c r="EI227" i="2" s="1"/>
  <c r="EJ227" i="2" s="1"/>
  <c r="EK225" i="2" s="1"/>
  <c r="AF60" i="11" s="1"/>
  <c r="AZ75" i="7"/>
  <c r="AZ82" i="7" s="1"/>
  <c r="BB231" i="2" s="1"/>
  <c r="AZ74" i="7"/>
  <c r="AZ81" i="7" s="1"/>
  <c r="AZ72" i="7"/>
  <c r="BB61" i="7"/>
  <c r="BB56" i="7"/>
  <c r="BB60" i="7"/>
  <c r="BB63" i="7" s="1"/>
  <c r="BB62" i="7"/>
  <c r="BB68" i="7" s="1"/>
  <c r="BC58" i="7"/>
  <c r="HE60" i="11" l="1"/>
  <c r="AF61" i="11"/>
  <c r="BD89" i="9"/>
  <c r="BD77" i="9"/>
  <c r="BD73" i="9" s="1"/>
  <c r="BD90" i="9" s="1"/>
  <c r="BD94" i="9" s="1"/>
  <c r="AY76" i="10"/>
  <c r="AY74" i="10"/>
  <c r="AY81" i="10" s="1"/>
  <c r="AY75" i="10"/>
  <c r="AY82" i="10" s="1"/>
  <c r="BE72" i="9" s="1"/>
  <c r="AY72" i="10"/>
  <c r="BA59" i="10"/>
  <c r="BB57" i="10"/>
  <c r="BB58" i="10" s="1"/>
  <c r="AZ67" i="10"/>
  <c r="AZ66" i="10" s="1"/>
  <c r="AZ70" i="10"/>
  <c r="BC50" i="10"/>
  <c r="BC52" i="10" s="1"/>
  <c r="BD48" i="10"/>
  <c r="BD49" i="10" s="1"/>
  <c r="DM42" i="7"/>
  <c r="DN42" i="7" s="1"/>
  <c r="DL43" i="7"/>
  <c r="DL41" i="7"/>
  <c r="DL45" i="7"/>
  <c r="DL44" i="7"/>
  <c r="DM42" i="10"/>
  <c r="EN9" i="10"/>
  <c r="EU68" i="9"/>
  <c r="EU70" i="9"/>
  <c r="EO9" i="10" s="1"/>
  <c r="DK41" i="10"/>
  <c r="DK44" i="10"/>
  <c r="DK45" i="10"/>
  <c r="DK43" i="10"/>
  <c r="DL41" i="10"/>
  <c r="DL43" i="10"/>
  <c r="DL45" i="10"/>
  <c r="DL44" i="10"/>
  <c r="BA69" i="7"/>
  <c r="BA73" i="7" s="1"/>
  <c r="BA65" i="7"/>
  <c r="BI53" i="7"/>
  <c r="BI52" i="7"/>
  <c r="BI47" i="7"/>
  <c r="BI51" i="7"/>
  <c r="BI54" i="7" s="1"/>
  <c r="EF9" i="7"/>
  <c r="BB236" i="2"/>
  <c r="BB248" i="2"/>
  <c r="BB266" i="2" s="1"/>
  <c r="BB70" i="7"/>
  <c r="BB67" i="7"/>
  <c r="BB66" i="7" s="1"/>
  <c r="BJ50" i="7"/>
  <c r="BK48" i="7"/>
  <c r="BC59" i="7"/>
  <c r="BD57" i="7"/>
  <c r="HE61" i="11" l="1"/>
  <c r="AF63" i="11"/>
  <c r="BC51" i="10"/>
  <c r="BC54" i="10" s="1"/>
  <c r="BC47" i="10"/>
  <c r="BC53" i="10"/>
  <c r="BE77" i="9"/>
  <c r="BE73" i="9" s="1"/>
  <c r="BE90" i="9" s="1"/>
  <c r="BE94" i="9" s="1"/>
  <c r="BE89" i="9"/>
  <c r="BA56" i="10"/>
  <c r="BA62" i="10"/>
  <c r="BA68" i="10" s="1"/>
  <c r="BA61" i="10"/>
  <c r="BA60" i="10"/>
  <c r="BA63" i="10" s="1"/>
  <c r="BB59" i="10"/>
  <c r="BC57" i="10"/>
  <c r="AZ69" i="10"/>
  <c r="AZ73" i="10" s="1"/>
  <c r="AZ74" i="10" s="1"/>
  <c r="AZ81" i="10" s="1"/>
  <c r="AZ65" i="10"/>
  <c r="BD50" i="10"/>
  <c r="BE48" i="10"/>
  <c r="DO42" i="7"/>
  <c r="DN41" i="7"/>
  <c r="DN43" i="7"/>
  <c r="DN45" i="7"/>
  <c r="DN44" i="7"/>
  <c r="DM41" i="7"/>
  <c r="DM43" i="7"/>
  <c r="DM44" i="7"/>
  <c r="DM45" i="7"/>
  <c r="DM44" i="10"/>
  <c r="DM45" i="10"/>
  <c r="DM43" i="10"/>
  <c r="DM41" i="10"/>
  <c r="DN42" i="10"/>
  <c r="EV66" i="9"/>
  <c r="BA76" i="7"/>
  <c r="BA75" i="7"/>
  <c r="BA82" i="7" s="1"/>
  <c r="BC231" i="2" s="1"/>
  <c r="BA74" i="7"/>
  <c r="BA81" i="7" s="1"/>
  <c r="BA72" i="7"/>
  <c r="HE225" i="2"/>
  <c r="EK229" i="2"/>
  <c r="EK227" i="2"/>
  <c r="EL227" i="2" s="1"/>
  <c r="EM227" i="2" s="1"/>
  <c r="EN225" i="2" s="1"/>
  <c r="AI60" i="11" s="1"/>
  <c r="AI61" i="11" s="1"/>
  <c r="BB69" i="7"/>
  <c r="BB73" i="7" s="1"/>
  <c r="BB76" i="7" s="1"/>
  <c r="BB65" i="7"/>
  <c r="BJ51" i="7"/>
  <c r="BJ54" i="7" s="1"/>
  <c r="BJ47" i="7"/>
  <c r="BJ52" i="7"/>
  <c r="BJ53" i="7"/>
  <c r="BK49" i="7"/>
  <c r="BC60" i="7"/>
  <c r="BC63" i="7" s="1"/>
  <c r="BC61" i="7"/>
  <c r="BC56" i="7"/>
  <c r="BC62" i="7"/>
  <c r="BC68" i="7" s="1"/>
  <c r="BD58" i="7"/>
  <c r="AI63" i="11" l="1"/>
  <c r="BC58" i="10"/>
  <c r="BA70" i="10"/>
  <c r="BA67" i="10"/>
  <c r="BA66" i="10" s="1"/>
  <c r="BB61" i="10"/>
  <c r="BB60" i="10"/>
  <c r="BB63" i="10" s="1"/>
  <c r="BB56" i="10"/>
  <c r="BB62" i="10"/>
  <c r="BB68" i="10" s="1"/>
  <c r="AZ76" i="10"/>
  <c r="AZ72" i="10"/>
  <c r="AZ75" i="10"/>
  <c r="AZ82" i="10" s="1"/>
  <c r="BF72" i="9" s="1"/>
  <c r="BD47" i="10"/>
  <c r="BD53" i="10"/>
  <c r="BD51" i="10"/>
  <c r="BD54" i="10" s="1"/>
  <c r="BD52" i="10"/>
  <c r="BE49" i="10"/>
  <c r="DO43" i="7"/>
  <c r="DO44" i="7"/>
  <c r="DO41" i="7"/>
  <c r="DO45" i="7"/>
  <c r="DP42" i="7"/>
  <c r="DO42" i="10"/>
  <c r="DP42" i="10" s="1"/>
  <c r="DN41" i="10"/>
  <c r="DN43" i="10"/>
  <c r="DN45" i="10"/>
  <c r="DN44" i="10"/>
  <c r="BC248" i="2"/>
  <c r="BC266" i="2" s="1"/>
  <c r="BC236" i="2"/>
  <c r="EV70" i="9"/>
  <c r="EP9" i="10" s="1"/>
  <c r="EV68" i="9"/>
  <c r="EW66" i="9" s="1"/>
  <c r="HE229" i="2"/>
  <c r="EI9" i="7"/>
  <c r="BB75" i="7"/>
  <c r="BB82" i="7" s="1"/>
  <c r="BD231" i="2" s="1"/>
  <c r="BB72" i="7"/>
  <c r="BB74" i="7"/>
  <c r="BB81" i="7" s="1"/>
  <c r="BC67" i="7"/>
  <c r="BC66" i="7" s="1"/>
  <c r="BC70" i="7"/>
  <c r="BK50" i="7"/>
  <c r="BL48" i="7"/>
  <c r="BD59" i="7"/>
  <c r="BE57" i="7"/>
  <c r="BC59" i="10" l="1"/>
  <c r="BD57" i="10"/>
  <c r="BD58" i="10" s="1"/>
  <c r="BA65" i="10"/>
  <c r="BA69" i="10"/>
  <c r="BA73" i="10" s="1"/>
  <c r="BB67" i="10"/>
  <c r="BB66" i="10" s="1"/>
  <c r="BB70" i="10"/>
  <c r="BF89" i="9"/>
  <c r="BF77" i="9"/>
  <c r="BF73" i="9" s="1"/>
  <c r="BF90" i="9" s="1"/>
  <c r="BF94" i="9" s="1"/>
  <c r="BE50" i="10"/>
  <c r="BF48" i="10"/>
  <c r="BF49" i="10" s="1"/>
  <c r="DP43" i="7"/>
  <c r="DP45" i="7"/>
  <c r="DP44" i="7"/>
  <c r="DQ42" i="7"/>
  <c r="DP41" i="7"/>
  <c r="DO41" i="10"/>
  <c r="DO43" i="10"/>
  <c r="DO44" i="10"/>
  <c r="DO45" i="10"/>
  <c r="DP44" i="10"/>
  <c r="DQ42" i="10"/>
  <c r="DP41" i="10"/>
  <c r="DP43" i="10"/>
  <c r="DP45" i="10"/>
  <c r="EW70" i="9"/>
  <c r="EQ9" i="10" s="1"/>
  <c r="EW68" i="9"/>
  <c r="EX66" i="9" s="1"/>
  <c r="EN229" i="2"/>
  <c r="EN227" i="2"/>
  <c r="EO227" i="2" s="1"/>
  <c r="EP227" i="2" s="1"/>
  <c r="EQ225" i="2" s="1"/>
  <c r="AL60" i="11" s="1"/>
  <c r="AL61" i="11" s="1"/>
  <c r="BD248" i="2"/>
  <c r="BD266" i="2" s="1"/>
  <c r="BD236" i="2"/>
  <c r="BC69" i="7"/>
  <c r="BC73" i="7" s="1"/>
  <c r="BC65" i="7"/>
  <c r="BK47" i="7"/>
  <c r="BK51" i="7"/>
  <c r="BK54" i="7" s="1"/>
  <c r="BK53" i="7"/>
  <c r="BK52" i="7"/>
  <c r="BL49" i="7"/>
  <c r="BD62" i="7"/>
  <c r="BD68" i="7" s="1"/>
  <c r="BD61" i="7"/>
  <c r="BD60" i="7"/>
  <c r="BD63" i="7" s="1"/>
  <c r="BD56" i="7"/>
  <c r="BE58" i="7"/>
  <c r="BE52" i="10" l="1"/>
  <c r="BE51" i="10"/>
  <c r="BE54" i="10" s="1"/>
  <c r="AL63" i="11"/>
  <c r="BE47" i="10"/>
  <c r="BE53" i="10"/>
  <c r="BC62" i="10"/>
  <c r="BC68" i="10" s="1"/>
  <c r="BC67" i="10" s="1"/>
  <c r="BC66" i="10" s="1"/>
  <c r="BC56" i="10"/>
  <c r="BC61" i="10"/>
  <c r="BC60" i="10"/>
  <c r="BC63" i="10" s="1"/>
  <c r="BA76" i="10"/>
  <c r="BA75" i="10"/>
  <c r="BA82" i="10" s="1"/>
  <c r="BG72" i="9" s="1"/>
  <c r="BA72" i="10"/>
  <c r="BA74" i="10"/>
  <c r="BA81" i="10" s="1"/>
  <c r="BD59" i="10"/>
  <c r="BE57" i="10"/>
  <c r="BB69" i="10"/>
  <c r="BB73" i="10" s="1"/>
  <c r="BB75" i="10" s="1"/>
  <c r="BB82" i="10" s="1"/>
  <c r="BH72" i="9" s="1"/>
  <c r="BB65" i="10"/>
  <c r="BF50" i="10"/>
  <c r="BG48" i="10"/>
  <c r="DQ43" i="7"/>
  <c r="DR42" i="7"/>
  <c r="DQ41" i="7"/>
  <c r="DQ44" i="7"/>
  <c r="DQ45" i="7"/>
  <c r="DQ43" i="10"/>
  <c r="DQ45" i="10"/>
  <c r="DQ44" i="10"/>
  <c r="DQ41" i="10"/>
  <c r="DR42" i="10"/>
  <c r="EX68" i="9"/>
  <c r="EX70" i="9"/>
  <c r="BL50" i="7"/>
  <c r="BM48" i="7"/>
  <c r="BM49" i="7" s="1"/>
  <c r="BE59" i="7"/>
  <c r="BF57" i="7"/>
  <c r="BF58" i="7" s="1"/>
  <c r="EL9" i="7"/>
  <c r="BC76" i="7"/>
  <c r="BC72" i="7"/>
  <c r="BC74" i="7"/>
  <c r="BC81" i="7" s="1"/>
  <c r="BC75" i="7"/>
  <c r="BC82" i="7" s="1"/>
  <c r="BE231" i="2" s="1"/>
  <c r="BD67" i="7"/>
  <c r="BD66" i="7" s="1"/>
  <c r="BD70" i="7"/>
  <c r="BC70" i="10" l="1"/>
  <c r="BE58" i="10"/>
  <c r="BC69" i="10"/>
  <c r="BC73" i="10" s="1"/>
  <c r="BC65" i="10"/>
  <c r="BG77" i="9"/>
  <c r="BG73" i="9" s="1"/>
  <c r="BG90" i="9" s="1"/>
  <c r="BG89" i="9"/>
  <c r="BD62" i="10"/>
  <c r="BD68" i="10" s="1"/>
  <c r="BD60" i="10"/>
  <c r="BD63" i="10" s="1"/>
  <c r="BD61" i="10"/>
  <c r="BD56" i="10"/>
  <c r="BB76" i="10"/>
  <c r="BB72" i="10"/>
  <c r="BB74" i="10"/>
  <c r="BB81" i="10" s="1"/>
  <c r="BF51" i="10"/>
  <c r="BF54" i="10" s="1"/>
  <c r="BF53" i="10"/>
  <c r="BF47" i="10"/>
  <c r="BF52" i="10"/>
  <c r="BG49" i="10"/>
  <c r="BH77" i="9"/>
  <c r="BH89" i="9"/>
  <c r="DS42" i="7"/>
  <c r="DR44" i="7"/>
  <c r="DR43" i="7"/>
  <c r="DR41" i="7"/>
  <c r="DR45" i="7"/>
  <c r="DR41" i="10"/>
  <c r="DR43" i="10"/>
  <c r="DR45" i="10"/>
  <c r="DR44" i="10"/>
  <c r="DS42" i="10"/>
  <c r="BL53" i="7"/>
  <c r="BL47" i="7"/>
  <c r="EY66" i="9"/>
  <c r="ER9" i="10"/>
  <c r="BL52" i="7"/>
  <c r="BL51" i="7"/>
  <c r="BL54" i="7" s="1"/>
  <c r="BE60" i="7"/>
  <c r="BE63" i="7" s="1"/>
  <c r="BE56" i="7"/>
  <c r="BE61" i="7"/>
  <c r="BE62" i="7"/>
  <c r="BE68" i="7" s="1"/>
  <c r="EQ227" i="2"/>
  <c r="ER227" i="2" s="1"/>
  <c r="ES227" i="2" s="1"/>
  <c r="ET225" i="2" s="1"/>
  <c r="AO60" i="11" s="1"/>
  <c r="AO61" i="11" s="1"/>
  <c r="EQ229" i="2"/>
  <c r="GX231" i="2"/>
  <c r="BE248" i="2"/>
  <c r="BE236" i="2"/>
  <c r="BD69" i="7"/>
  <c r="BD73" i="7" s="1"/>
  <c r="BD76" i="7" s="1"/>
  <c r="BD65" i="7"/>
  <c r="BM50" i="7"/>
  <c r="BN48" i="7"/>
  <c r="BF59" i="7"/>
  <c r="BG57" i="7"/>
  <c r="AO63" i="11" l="1"/>
  <c r="BE59" i="10"/>
  <c r="BF57" i="10"/>
  <c r="BF58" i="10" s="1"/>
  <c r="BF59" i="10" s="1"/>
  <c r="BC74" i="10"/>
  <c r="BC81" i="10" s="1"/>
  <c r="BC72" i="10"/>
  <c r="BC76" i="10"/>
  <c r="BC75" i="10"/>
  <c r="BC82" i="10" s="1"/>
  <c r="BI72" i="9" s="1"/>
  <c r="BD67" i="10"/>
  <c r="BD66" i="10" s="1"/>
  <c r="BD70" i="10"/>
  <c r="BG50" i="10"/>
  <c r="BH48" i="10"/>
  <c r="BG94" i="9"/>
  <c r="BH73" i="9"/>
  <c r="DS44" i="7"/>
  <c r="DS45" i="7"/>
  <c r="DT42" i="7"/>
  <c r="DS41" i="7"/>
  <c r="DS43" i="7"/>
  <c r="GX248" i="2"/>
  <c r="BE266" i="2"/>
  <c r="DT42" i="10"/>
  <c r="DT44" i="10" s="1"/>
  <c r="DS43" i="10"/>
  <c r="DS41" i="10"/>
  <c r="DS44" i="10"/>
  <c r="DS45" i="10"/>
  <c r="EY70" i="9"/>
  <c r="ES9" i="10" s="1"/>
  <c r="EY68" i="9"/>
  <c r="EZ66" i="9" s="1"/>
  <c r="BE67" i="7"/>
  <c r="BE66" i="7" s="1"/>
  <c r="BE70" i="7"/>
  <c r="EO9" i="7"/>
  <c r="BD75" i="7"/>
  <c r="BD82" i="7" s="1"/>
  <c r="BF231" i="2" s="1"/>
  <c r="BD74" i="7"/>
  <c r="BD81" i="7" s="1"/>
  <c r="BD72" i="7"/>
  <c r="BM47" i="7"/>
  <c r="BM52" i="7"/>
  <c r="BM51" i="7"/>
  <c r="BM54" i="7" s="1"/>
  <c r="BM53" i="7"/>
  <c r="BN49" i="7"/>
  <c r="BF56" i="7"/>
  <c r="BF61" i="7"/>
  <c r="BF60" i="7"/>
  <c r="BF63" i="7" s="1"/>
  <c r="BF62" i="7"/>
  <c r="BF68" i="7" s="1"/>
  <c r="BG58" i="7"/>
  <c r="BG57" i="10" l="1"/>
  <c r="BE61" i="10"/>
  <c r="BE60" i="10"/>
  <c r="BE63" i="10" s="1"/>
  <c r="BE62" i="10"/>
  <c r="BE68" i="10" s="1"/>
  <c r="BE56" i="10"/>
  <c r="HB72" i="9"/>
  <c r="BI89" i="9"/>
  <c r="HB89" i="9" s="1"/>
  <c r="BI77" i="9"/>
  <c r="BD69" i="10"/>
  <c r="BD73" i="10" s="1"/>
  <c r="BD65" i="10"/>
  <c r="BG52" i="10"/>
  <c r="BG53" i="10"/>
  <c r="BG47" i="10"/>
  <c r="BG51" i="10"/>
  <c r="BG54" i="10" s="1"/>
  <c r="BH49" i="10"/>
  <c r="BH90" i="9"/>
  <c r="BF56" i="10"/>
  <c r="BF62" i="10"/>
  <c r="BF68" i="10" s="1"/>
  <c r="BF60" i="10"/>
  <c r="BF63" i="10" s="1"/>
  <c r="BF61" i="10"/>
  <c r="DT44" i="7"/>
  <c r="DU42" i="7"/>
  <c r="DT41" i="7"/>
  <c r="DT43" i="7"/>
  <c r="DT45" i="7"/>
  <c r="GX266" i="2"/>
  <c r="DU42" i="10"/>
  <c r="DT45" i="10"/>
  <c r="DT41" i="10"/>
  <c r="DT43" i="10"/>
  <c r="BG59" i="7"/>
  <c r="BH57" i="7"/>
  <c r="BH58" i="7" s="1"/>
  <c r="EZ70" i="9"/>
  <c r="EZ68" i="9"/>
  <c r="BE69" i="7"/>
  <c r="BE73" i="7" s="1"/>
  <c r="BE65" i="7"/>
  <c r="ET229" i="2"/>
  <c r="ET227" i="2"/>
  <c r="EU227" i="2" s="1"/>
  <c r="EV227" i="2" s="1"/>
  <c r="EW225" i="2" s="1"/>
  <c r="AR60" i="11" s="1"/>
  <c r="BF248" i="2"/>
  <c r="BF266" i="2" s="1"/>
  <c r="BF236" i="2"/>
  <c r="BF70" i="7"/>
  <c r="BF67" i="7"/>
  <c r="BF66" i="7" s="1"/>
  <c r="BN50" i="7"/>
  <c r="BO48" i="7"/>
  <c r="HF60" i="11" l="1"/>
  <c r="AR61" i="11"/>
  <c r="BG58" i="10"/>
  <c r="BE70" i="10"/>
  <c r="BE67" i="10"/>
  <c r="BE66" i="10" s="1"/>
  <c r="BI73" i="9"/>
  <c r="HB77" i="9"/>
  <c r="BD74" i="10"/>
  <c r="BD81" i="10" s="1"/>
  <c r="BD75" i="10"/>
  <c r="BD82" i="10" s="1"/>
  <c r="BJ72" i="9" s="1"/>
  <c r="BD72" i="10"/>
  <c r="BD76" i="10"/>
  <c r="BH50" i="10"/>
  <c r="BI48" i="10"/>
  <c r="BI49" i="10" s="1"/>
  <c r="BH94" i="9"/>
  <c r="BF70" i="10"/>
  <c r="BF67" i="10"/>
  <c r="BF66" i="10" s="1"/>
  <c r="DU45" i="7"/>
  <c r="DU41" i="7"/>
  <c r="DU43" i="7"/>
  <c r="DU44" i="7"/>
  <c r="DV42" i="7"/>
  <c r="DV42" i="10"/>
  <c r="DW42" i="10" s="1"/>
  <c r="DU45" i="10"/>
  <c r="DU41" i="10"/>
  <c r="DU43" i="10"/>
  <c r="DU44" i="10"/>
  <c r="BG56" i="7"/>
  <c r="BG61" i="7"/>
  <c r="BG60" i="7"/>
  <c r="BG63" i="7" s="1"/>
  <c r="BG62" i="7"/>
  <c r="BG68" i="7" s="1"/>
  <c r="BE76" i="7"/>
  <c r="BE75" i="7"/>
  <c r="BE82" i="7" s="1"/>
  <c r="BG231" i="2" s="1"/>
  <c r="BE72" i="7"/>
  <c r="BE74" i="7"/>
  <c r="BE81" i="7" s="1"/>
  <c r="ET9" i="10"/>
  <c r="FA66" i="9"/>
  <c r="HJ66" i="9" s="1"/>
  <c r="ER9" i="7"/>
  <c r="BF69" i="7"/>
  <c r="BF73" i="7" s="1"/>
  <c r="BF76" i="7" s="1"/>
  <c r="BF65" i="7"/>
  <c r="BN47" i="7"/>
  <c r="BN52" i="7"/>
  <c r="BN51" i="7"/>
  <c r="BN54" i="7" s="1"/>
  <c r="BN53" i="7"/>
  <c r="BO49" i="7"/>
  <c r="BH59" i="7"/>
  <c r="BI57" i="7"/>
  <c r="HF61" i="11" l="1"/>
  <c r="AR63" i="11"/>
  <c r="BH57" i="10"/>
  <c r="BG59" i="10"/>
  <c r="BE69" i="10"/>
  <c r="BE73" i="10" s="1"/>
  <c r="BE65" i="10"/>
  <c r="HB73" i="9"/>
  <c r="BI90" i="9"/>
  <c r="BH53" i="10"/>
  <c r="BH51" i="10"/>
  <c r="BH54" i="10" s="1"/>
  <c r="BH52" i="10"/>
  <c r="BH47" i="10"/>
  <c r="BJ77" i="9"/>
  <c r="BJ73" i="9" s="1"/>
  <c r="BJ90" i="9" s="1"/>
  <c r="BJ94" i="9" s="1"/>
  <c r="BJ89" i="9"/>
  <c r="BI50" i="10"/>
  <c r="BJ48" i="10"/>
  <c r="BF69" i="10"/>
  <c r="BF73" i="10" s="1"/>
  <c r="BF65" i="10"/>
  <c r="DV45" i="7"/>
  <c r="DV41" i="7"/>
  <c r="DV43" i="7"/>
  <c r="DV44" i="7"/>
  <c r="DW42" i="7"/>
  <c r="DX42" i="7" s="1"/>
  <c r="DV44" i="10"/>
  <c r="DV45" i="10"/>
  <c r="DV43" i="10"/>
  <c r="DV41" i="10"/>
  <c r="DX42" i="10"/>
  <c r="DY42" i="10" s="1"/>
  <c r="DW43" i="10"/>
  <c r="DW41" i="10"/>
  <c r="DW44" i="10"/>
  <c r="DW45" i="10"/>
  <c r="BG70" i="7"/>
  <c r="BG67" i="7"/>
  <c r="BG66" i="7" s="1"/>
  <c r="BG248" i="2"/>
  <c r="BG266" i="2" s="1"/>
  <c r="BG236" i="2"/>
  <c r="FA70" i="9"/>
  <c r="FA68" i="9"/>
  <c r="BO50" i="7"/>
  <c r="BP48" i="7"/>
  <c r="BP49" i="7" s="1"/>
  <c r="HF225" i="2"/>
  <c r="EW227" i="2"/>
  <c r="EX227" i="2" s="1"/>
  <c r="EY227" i="2" s="1"/>
  <c r="EZ225" i="2" s="1"/>
  <c r="AU60" i="11" s="1"/>
  <c r="AU61" i="11" s="1"/>
  <c r="EW229" i="2"/>
  <c r="BF74" i="7"/>
  <c r="BF81" i="7" s="1"/>
  <c r="BF75" i="7"/>
  <c r="BF82" i="7" s="1"/>
  <c r="BH231" i="2" s="1"/>
  <c r="BF72" i="7"/>
  <c r="BH61" i="7"/>
  <c r="BH62" i="7"/>
  <c r="BH68" i="7" s="1"/>
  <c r="BH56" i="7"/>
  <c r="BH60" i="7"/>
  <c r="BH63" i="7" s="1"/>
  <c r="BI58" i="7"/>
  <c r="HF63" i="11" l="1"/>
  <c r="AU63" i="11"/>
  <c r="BH58" i="10"/>
  <c r="BG62" i="10"/>
  <c r="BG68" i="10" s="1"/>
  <c r="BG61" i="10"/>
  <c r="BG60" i="10"/>
  <c r="BG63" i="10" s="1"/>
  <c r="BG56" i="10"/>
  <c r="BE76" i="10"/>
  <c r="BE74" i="10"/>
  <c r="BE81" i="10" s="1"/>
  <c r="BE75" i="10"/>
  <c r="BE82" i="10" s="1"/>
  <c r="BK72" i="9" s="1"/>
  <c r="BE72" i="10"/>
  <c r="BI94" i="9"/>
  <c r="HB94" i="9" s="1"/>
  <c r="HB90" i="9"/>
  <c r="BI51" i="10"/>
  <c r="BI54" i="10" s="1"/>
  <c r="BI53" i="10"/>
  <c r="BI52" i="10"/>
  <c r="BI47" i="10"/>
  <c r="BJ49" i="10"/>
  <c r="BF76" i="10"/>
  <c r="BF74" i="10"/>
  <c r="BF81" i="10" s="1"/>
  <c r="BF75" i="10"/>
  <c r="BF82" i="10" s="1"/>
  <c r="BL72" i="9" s="1"/>
  <c r="BF72" i="10"/>
  <c r="DX44" i="7"/>
  <c r="DX43" i="7"/>
  <c r="DX41" i="7"/>
  <c r="DX45" i="7"/>
  <c r="DY42" i="7"/>
  <c r="DZ42" i="7" s="1"/>
  <c r="DW45" i="7"/>
  <c r="DW41" i="7"/>
  <c r="DW44" i="7"/>
  <c r="DW43" i="7"/>
  <c r="DZ42" i="10"/>
  <c r="DY44" i="10"/>
  <c r="DY45" i="10"/>
  <c r="DY41" i="10"/>
  <c r="DY43" i="10"/>
  <c r="DX43" i="10"/>
  <c r="DX45" i="10"/>
  <c r="DX44" i="10"/>
  <c r="DX41" i="10"/>
  <c r="BG69" i="7"/>
  <c r="BG73" i="7" s="1"/>
  <c r="BG65" i="7"/>
  <c r="EU9" i="10"/>
  <c r="HJ70" i="9"/>
  <c r="FB66" i="9"/>
  <c r="BO53" i="7"/>
  <c r="BO52" i="7"/>
  <c r="BO47" i="7"/>
  <c r="BO51" i="7"/>
  <c r="BO54" i="7" s="1"/>
  <c r="BI59" i="7"/>
  <c r="BI62" i="7" s="1"/>
  <c r="BI68" i="7" s="1"/>
  <c r="BJ57" i="7"/>
  <c r="BJ58" i="7" s="1"/>
  <c r="HF229" i="2"/>
  <c r="EU9" i="7"/>
  <c r="BH248" i="2"/>
  <c r="BH266" i="2" s="1"/>
  <c r="BH236" i="2"/>
  <c r="BH67" i="7"/>
  <c r="BH66" i="7" s="1"/>
  <c r="BH70" i="7"/>
  <c r="BP50" i="7"/>
  <c r="BQ48" i="7"/>
  <c r="BK89" i="9" l="1"/>
  <c r="BK77" i="9"/>
  <c r="BK73" i="9" s="1"/>
  <c r="BK90" i="9" s="1"/>
  <c r="BK94" i="9" s="1"/>
  <c r="BH59" i="10"/>
  <c r="BI57" i="10"/>
  <c r="BI58" i="10" s="1"/>
  <c r="BG70" i="10"/>
  <c r="BG67" i="10"/>
  <c r="BG66" i="10" s="1"/>
  <c r="BJ50" i="10"/>
  <c r="BK48" i="10"/>
  <c r="BK49" i="10" s="1"/>
  <c r="BL77" i="9"/>
  <c r="BL73" i="9" s="1"/>
  <c r="BL90" i="9" s="1"/>
  <c r="BL94" i="9" s="1"/>
  <c r="BL89" i="9"/>
  <c r="DZ41" i="7"/>
  <c r="DZ43" i="7"/>
  <c r="DZ45" i="7"/>
  <c r="DZ44" i="7"/>
  <c r="EA42" i="7"/>
  <c r="DY44" i="7"/>
  <c r="DY41" i="7"/>
  <c r="DY45" i="7"/>
  <c r="DY43" i="7"/>
  <c r="EA42" i="10"/>
  <c r="DZ41" i="10"/>
  <c r="DZ44" i="10"/>
  <c r="DZ45" i="10"/>
  <c r="DZ43" i="10"/>
  <c r="BG76" i="7"/>
  <c r="BG72" i="7"/>
  <c r="BG74" i="7"/>
  <c r="BG81" i="7" s="1"/>
  <c r="BG75" i="7"/>
  <c r="BG82" i="7" s="1"/>
  <c r="BI231" i="2" s="1"/>
  <c r="FB70" i="9"/>
  <c r="EV9" i="10" s="1"/>
  <c r="FB68" i="9"/>
  <c r="FC66" i="9" s="1"/>
  <c r="BI61" i="7"/>
  <c r="BI70" i="7" s="1"/>
  <c r="BI56" i="7"/>
  <c r="BI60" i="7"/>
  <c r="BI63" i="7" s="1"/>
  <c r="EZ227" i="2"/>
  <c r="FA227" i="2" s="1"/>
  <c r="FB227" i="2" s="1"/>
  <c r="FC225" i="2" s="1"/>
  <c r="AX60" i="11" s="1"/>
  <c r="AX61" i="11" s="1"/>
  <c r="EZ229" i="2"/>
  <c r="BH69" i="7"/>
  <c r="BH73" i="7" s="1"/>
  <c r="BH76" i="7" s="1"/>
  <c r="BH65" i="7"/>
  <c r="BI67" i="7"/>
  <c r="BI66" i="7" s="1"/>
  <c r="BP53" i="7"/>
  <c r="BP52" i="7"/>
  <c r="BP51" i="7"/>
  <c r="BP54" i="7" s="1"/>
  <c r="BP47" i="7"/>
  <c r="BQ49" i="7"/>
  <c r="BJ59" i="7"/>
  <c r="BK57" i="7"/>
  <c r="AX63" i="11" l="1"/>
  <c r="BH61" i="10"/>
  <c r="BH62" i="10"/>
  <c r="BH68" i="10" s="1"/>
  <c r="BH60" i="10"/>
  <c r="BH63" i="10" s="1"/>
  <c r="BH56" i="10"/>
  <c r="BG65" i="10"/>
  <c r="BG69" i="10"/>
  <c r="BG73" i="10" s="1"/>
  <c r="BI59" i="10"/>
  <c r="BJ57" i="10"/>
  <c r="BJ51" i="10"/>
  <c r="BJ54" i="10" s="1"/>
  <c r="BJ53" i="10"/>
  <c r="BJ52" i="10"/>
  <c r="BJ47" i="10"/>
  <c r="BK50" i="10"/>
  <c r="BL48" i="10"/>
  <c r="EB42" i="7"/>
  <c r="EA45" i="7"/>
  <c r="EA43" i="7"/>
  <c r="EA44" i="7"/>
  <c r="EA41" i="7"/>
  <c r="EB42" i="10"/>
  <c r="EA45" i="10"/>
  <c r="EA44" i="10"/>
  <c r="EA43" i="10"/>
  <c r="EA41" i="10"/>
  <c r="BI248" i="2"/>
  <c r="BI266" i="2" s="1"/>
  <c r="BI236" i="2"/>
  <c r="FC70" i="9"/>
  <c r="FC68" i="9"/>
  <c r="FD66" i="9" s="1"/>
  <c r="EX9" i="7"/>
  <c r="BH75" i="7"/>
  <c r="BH82" i="7" s="1"/>
  <c r="BJ231" i="2" s="1"/>
  <c r="BH74" i="7"/>
  <c r="BH81" i="7" s="1"/>
  <c r="BH72" i="7"/>
  <c r="BI69" i="7"/>
  <c r="BI73" i="7" s="1"/>
  <c r="BI76" i="7" s="1"/>
  <c r="BI65" i="7"/>
  <c r="BJ62" i="7"/>
  <c r="BJ68" i="7" s="1"/>
  <c r="BJ61" i="7"/>
  <c r="BJ60" i="7"/>
  <c r="BJ63" i="7" s="1"/>
  <c r="BJ56" i="7"/>
  <c r="BK58" i="7"/>
  <c r="BQ50" i="7"/>
  <c r="BR48" i="7"/>
  <c r="BH67" i="10" l="1"/>
  <c r="BH66" i="10" s="1"/>
  <c r="BH70" i="10"/>
  <c r="BG76" i="10"/>
  <c r="BG72" i="10"/>
  <c r="BG74" i="10"/>
  <c r="BG81" i="10" s="1"/>
  <c r="BG75" i="10"/>
  <c r="BG82" i="10" s="1"/>
  <c r="BM72" i="9" s="1"/>
  <c r="BJ58" i="10"/>
  <c r="BI62" i="10"/>
  <c r="BI68" i="10" s="1"/>
  <c r="BI56" i="10"/>
  <c r="BI60" i="10"/>
  <c r="BI63" i="10" s="1"/>
  <c r="BI61" i="10"/>
  <c r="BK52" i="10"/>
  <c r="BK47" i="10"/>
  <c r="BK53" i="10"/>
  <c r="BK51" i="10"/>
  <c r="BK54" i="10" s="1"/>
  <c r="BL49" i="10"/>
  <c r="EC42" i="7"/>
  <c r="EB45" i="7"/>
  <c r="EB43" i="7"/>
  <c r="EB44" i="7"/>
  <c r="EB41" i="7"/>
  <c r="EB41" i="10"/>
  <c r="EB43" i="10"/>
  <c r="EB45" i="10"/>
  <c r="EB44" i="10"/>
  <c r="EC42" i="10"/>
  <c r="EW9" i="10"/>
  <c r="FD70" i="9"/>
  <c r="FD68" i="9"/>
  <c r="BK59" i="7"/>
  <c r="BL57" i="7"/>
  <c r="BL58" i="7" s="1"/>
  <c r="FC229" i="2"/>
  <c r="FC227" i="2"/>
  <c r="FD227" i="2" s="1"/>
  <c r="FE227" i="2" s="1"/>
  <c r="FF225" i="2" s="1"/>
  <c r="BA60" i="11" s="1"/>
  <c r="BA61" i="11" s="1"/>
  <c r="BJ248" i="2"/>
  <c r="BJ266" i="2" s="1"/>
  <c r="BJ236" i="2"/>
  <c r="BI75" i="7"/>
  <c r="BI82" i="7" s="1"/>
  <c r="BK231" i="2" s="1"/>
  <c r="BI72" i="7"/>
  <c r="BI74" i="7"/>
  <c r="BI81" i="7" s="1"/>
  <c r="BJ70" i="7"/>
  <c r="BJ67" i="7"/>
  <c r="BJ66" i="7" s="1"/>
  <c r="BQ52" i="7"/>
  <c r="BQ53" i="7"/>
  <c r="BQ51" i="7"/>
  <c r="BQ54" i="7" s="1"/>
  <c r="BQ47" i="7"/>
  <c r="BR49" i="7"/>
  <c r="BH69" i="10" l="1"/>
  <c r="BH73" i="10" s="1"/>
  <c r="BH65" i="10"/>
  <c r="BM89" i="9"/>
  <c r="BM77" i="9"/>
  <c r="BM73" i="9" s="1"/>
  <c r="BM90" i="9" s="1"/>
  <c r="BM94" i="9" s="1"/>
  <c r="BA63" i="11"/>
  <c r="BK57" i="10"/>
  <c r="BK58" i="10" s="1"/>
  <c r="BJ59" i="10"/>
  <c r="BI67" i="10"/>
  <c r="BI66" i="10" s="1"/>
  <c r="BI70" i="10"/>
  <c r="BL50" i="10"/>
  <c r="BM48" i="10"/>
  <c r="BM49" i="10" s="1"/>
  <c r="ED42" i="7"/>
  <c r="EC41" i="7"/>
  <c r="EC44" i="7"/>
  <c r="EC45" i="7"/>
  <c r="EC43" i="7"/>
  <c r="ED42" i="10"/>
  <c r="EE42" i="10" s="1"/>
  <c r="EC44" i="10"/>
  <c r="EC41" i="10"/>
  <c r="EC43" i="10"/>
  <c r="EC45" i="10"/>
  <c r="FE66" i="9"/>
  <c r="EX9" i="10"/>
  <c r="BK61" i="7"/>
  <c r="BK60" i="7"/>
  <c r="BK63" i="7" s="1"/>
  <c r="BK62" i="7"/>
  <c r="BK68" i="7" s="1"/>
  <c r="BK56" i="7"/>
  <c r="FA9" i="7"/>
  <c r="BK248" i="2"/>
  <c r="BK266" i="2" s="1"/>
  <c r="BK236" i="2"/>
  <c r="BJ69" i="7"/>
  <c r="BJ73" i="7" s="1"/>
  <c r="BJ76" i="7" s="1"/>
  <c r="BJ65" i="7"/>
  <c r="BL59" i="7"/>
  <c r="BM57" i="7"/>
  <c r="BR50" i="7"/>
  <c r="BS48" i="7"/>
  <c r="BH72" i="10" l="1"/>
  <c r="BH74" i="10"/>
  <c r="BH81" i="10" s="1"/>
  <c r="BH75" i="10"/>
  <c r="BH82" i="10" s="1"/>
  <c r="BN72" i="9" s="1"/>
  <c r="BH76" i="10"/>
  <c r="BL51" i="10"/>
  <c r="BL54" i="10" s="1"/>
  <c r="BL47" i="10"/>
  <c r="BL52" i="10"/>
  <c r="BL53" i="10"/>
  <c r="BJ61" i="10"/>
  <c r="BJ60" i="10"/>
  <c r="BJ63" i="10" s="1"/>
  <c r="BJ56" i="10"/>
  <c r="BJ62" i="10"/>
  <c r="BJ68" i="10" s="1"/>
  <c r="BI65" i="10"/>
  <c r="BI69" i="10"/>
  <c r="BI73" i="10" s="1"/>
  <c r="BK59" i="10"/>
  <c r="BL57" i="10"/>
  <c r="BM50" i="10"/>
  <c r="BN48" i="10"/>
  <c r="EE42" i="7"/>
  <c r="ED45" i="7"/>
  <c r="ED43" i="7"/>
  <c r="ED41" i="7"/>
  <c r="ED44" i="7"/>
  <c r="ED43" i="10"/>
  <c r="ED41" i="10"/>
  <c r="ED44" i="10"/>
  <c r="ED45" i="10"/>
  <c r="EF42" i="10"/>
  <c r="EG42" i="10" s="1"/>
  <c r="EE43" i="10"/>
  <c r="EE44" i="10"/>
  <c r="EE45" i="10"/>
  <c r="EE41" i="10"/>
  <c r="FE70" i="9"/>
  <c r="EY9" i="10" s="1"/>
  <c r="FE68" i="9"/>
  <c r="FF66" i="9" s="1"/>
  <c r="BK70" i="7"/>
  <c r="BK67" i="7"/>
  <c r="BK66" i="7" s="1"/>
  <c r="BK69" i="7" s="1"/>
  <c r="BK73" i="7" s="1"/>
  <c r="FF229" i="2"/>
  <c r="FF227" i="2"/>
  <c r="FG227" i="2" s="1"/>
  <c r="FH227" i="2" s="1"/>
  <c r="FI225" i="2" s="1"/>
  <c r="BD60" i="11" s="1"/>
  <c r="BJ74" i="7"/>
  <c r="BJ81" i="7" s="1"/>
  <c r="BJ72" i="7"/>
  <c r="BJ75" i="7"/>
  <c r="BJ82" i="7" s="1"/>
  <c r="BL231" i="2" s="1"/>
  <c r="BL62" i="7"/>
  <c r="BL68" i="7" s="1"/>
  <c r="BL60" i="7"/>
  <c r="BL63" i="7" s="1"/>
  <c r="BL56" i="7"/>
  <c r="BL61" i="7"/>
  <c r="BM58" i="7"/>
  <c r="BR47" i="7"/>
  <c r="BR53" i="7"/>
  <c r="BR52" i="7"/>
  <c r="BR51" i="7"/>
  <c r="BR54" i="7" s="1"/>
  <c r="BS49" i="7"/>
  <c r="BN89" i="9" l="1"/>
  <c r="BN77" i="9"/>
  <c r="BN73" i="9" s="1"/>
  <c r="BN90" i="9" s="1"/>
  <c r="BN94" i="9" s="1"/>
  <c r="HG60" i="11"/>
  <c r="BD61" i="11"/>
  <c r="BL58" i="10"/>
  <c r="BJ70" i="10"/>
  <c r="BJ67" i="10"/>
  <c r="BJ66" i="10" s="1"/>
  <c r="BI75" i="10"/>
  <c r="BI82" i="10" s="1"/>
  <c r="BO72" i="9" s="1"/>
  <c r="BI72" i="10"/>
  <c r="BI74" i="10"/>
  <c r="BI81" i="10" s="1"/>
  <c r="BI76" i="10"/>
  <c r="BK61" i="10"/>
  <c r="BK60" i="10"/>
  <c r="BK63" i="10" s="1"/>
  <c r="BK56" i="10"/>
  <c r="BK62" i="10"/>
  <c r="BK68" i="10" s="1"/>
  <c r="BM51" i="10"/>
  <c r="BM54" i="10" s="1"/>
  <c r="BM47" i="10"/>
  <c r="BM53" i="10"/>
  <c r="BM52" i="10"/>
  <c r="BN49" i="10"/>
  <c r="EE45" i="7"/>
  <c r="EE44" i="7"/>
  <c r="EE43" i="7"/>
  <c r="EE41" i="7"/>
  <c r="EF42" i="7"/>
  <c r="EG44" i="10"/>
  <c r="EG45" i="10"/>
  <c r="EG41" i="10"/>
  <c r="EF41" i="10"/>
  <c r="EF45" i="10"/>
  <c r="EF43" i="10"/>
  <c r="EF44" i="10"/>
  <c r="EH42" i="10"/>
  <c r="EG43" i="10"/>
  <c r="FF70" i="9"/>
  <c r="FF68" i="9"/>
  <c r="FG66" i="9" s="1"/>
  <c r="BK76" i="7"/>
  <c r="BK65" i="7"/>
  <c r="FD9" i="7"/>
  <c r="BL248" i="2"/>
  <c r="BL266" i="2" s="1"/>
  <c r="BL236" i="2"/>
  <c r="BK75" i="7"/>
  <c r="BK82" i="7" s="1"/>
  <c r="BM231" i="2" s="1"/>
  <c r="BK74" i="7"/>
  <c r="BK81" i="7" s="1"/>
  <c r="BK72" i="7"/>
  <c r="BL70" i="7"/>
  <c r="BL67" i="7"/>
  <c r="BL66" i="7" s="1"/>
  <c r="BM59" i="7"/>
  <c r="BN57" i="7"/>
  <c r="BS50" i="7"/>
  <c r="BT48" i="7"/>
  <c r="HG61" i="11" l="1"/>
  <c r="BD63" i="11"/>
  <c r="BL59" i="10"/>
  <c r="BM57" i="10"/>
  <c r="BM58" i="10" s="1"/>
  <c r="BJ69" i="10"/>
  <c r="BJ73" i="10" s="1"/>
  <c r="BJ65" i="10"/>
  <c r="BO77" i="9"/>
  <c r="BO73" i="9" s="1"/>
  <c r="BO90" i="9" s="1"/>
  <c r="BO94" i="9" s="1"/>
  <c r="BO89" i="9"/>
  <c r="BK67" i="10"/>
  <c r="BK66" i="10" s="1"/>
  <c r="BK70" i="10"/>
  <c r="BN50" i="10"/>
  <c r="BO48" i="10"/>
  <c r="EF43" i="7"/>
  <c r="EF44" i="7"/>
  <c r="EF41" i="7"/>
  <c r="EF45" i="7"/>
  <c r="EG42" i="7"/>
  <c r="EI42" i="10"/>
  <c r="EH44" i="10"/>
  <c r="EH43" i="10"/>
  <c r="EH45" i="10"/>
  <c r="EH41" i="10"/>
  <c r="EZ9" i="10"/>
  <c r="FG70" i="9"/>
  <c r="FA9" i="10" s="1"/>
  <c r="FG68" i="9"/>
  <c r="HG225" i="2"/>
  <c r="FI227" i="2"/>
  <c r="FJ227" i="2" s="1"/>
  <c r="FK227" i="2" s="1"/>
  <c r="FL225" i="2" s="1"/>
  <c r="BG60" i="11" s="1"/>
  <c r="BG61" i="11" s="1"/>
  <c r="FI229" i="2"/>
  <c r="BM248" i="2"/>
  <c r="BM266" i="2" s="1"/>
  <c r="BM236" i="2"/>
  <c r="BL69" i="7"/>
  <c r="BL73" i="7" s="1"/>
  <c r="BL76" i="7" s="1"/>
  <c r="BL65" i="7"/>
  <c r="BM62" i="7"/>
  <c r="BM68" i="7" s="1"/>
  <c r="BM61" i="7"/>
  <c r="BM60" i="7"/>
  <c r="BM63" i="7" s="1"/>
  <c r="BM56" i="7"/>
  <c r="BN58" i="7"/>
  <c r="BS47" i="7"/>
  <c r="BS52" i="7"/>
  <c r="BS51" i="7"/>
  <c r="BS54" i="7" s="1"/>
  <c r="BS53" i="7"/>
  <c r="BT49" i="7"/>
  <c r="HG63" i="11" l="1"/>
  <c r="BG63" i="11"/>
  <c r="BL62" i="10"/>
  <c r="BL68" i="10" s="1"/>
  <c r="BL61" i="10"/>
  <c r="BL56" i="10"/>
  <c r="BL60" i="10"/>
  <c r="BL63" i="10" s="1"/>
  <c r="BJ76" i="10"/>
  <c r="BJ74" i="10"/>
  <c r="BJ81" i="10" s="1"/>
  <c r="BJ75" i="10"/>
  <c r="BJ82" i="10" s="1"/>
  <c r="BP72" i="9" s="1"/>
  <c r="BJ72" i="10"/>
  <c r="BK69" i="10"/>
  <c r="BK73" i="10" s="1"/>
  <c r="BK65" i="10"/>
  <c r="BM59" i="10"/>
  <c r="BN57" i="10"/>
  <c r="BN53" i="10"/>
  <c r="BN52" i="10"/>
  <c r="BN51" i="10"/>
  <c r="BN54" i="10" s="1"/>
  <c r="BN47" i="10"/>
  <c r="BO49" i="10"/>
  <c r="EG45" i="7"/>
  <c r="EG41" i="7"/>
  <c r="EG43" i="7"/>
  <c r="EG44" i="7"/>
  <c r="EH42" i="7"/>
  <c r="EI42" i="7" s="1"/>
  <c r="EI45" i="10"/>
  <c r="EI41" i="10"/>
  <c r="EI44" i="10"/>
  <c r="EI43" i="10"/>
  <c r="EJ42" i="10"/>
  <c r="EK42" i="10" s="1"/>
  <c r="EL42" i="10" s="1"/>
  <c r="BN59" i="7"/>
  <c r="BN62" i="7" s="1"/>
  <c r="BN68" i="7" s="1"/>
  <c r="BO57" i="7"/>
  <c r="BO58" i="7" s="1"/>
  <c r="FH66" i="9"/>
  <c r="BT50" i="7"/>
  <c r="BU48" i="7"/>
  <c r="BU49" i="7" s="1"/>
  <c r="HG229" i="2"/>
  <c r="FG9" i="7"/>
  <c r="BL72" i="7"/>
  <c r="BL74" i="7"/>
  <c r="BL81" i="7" s="1"/>
  <c r="BL75" i="7"/>
  <c r="BL82" i="7" s="1"/>
  <c r="BN231" i="2" s="1"/>
  <c r="BM67" i="7"/>
  <c r="BM66" i="7" s="1"/>
  <c r="BM70" i="7"/>
  <c r="BP89" i="9" l="1"/>
  <c r="BP77" i="9"/>
  <c r="BP73" i="9" s="1"/>
  <c r="BP90" i="9" s="1"/>
  <c r="BP94" i="9" s="1"/>
  <c r="BL70" i="10"/>
  <c r="BL67" i="10"/>
  <c r="BL66" i="10" s="1"/>
  <c r="BK76" i="10"/>
  <c r="BK74" i="10"/>
  <c r="BK81" i="10" s="1"/>
  <c r="BK75" i="10"/>
  <c r="BK82" i="10" s="1"/>
  <c r="BQ72" i="9" s="1"/>
  <c r="BK72" i="10"/>
  <c r="BN58" i="10"/>
  <c r="BM56" i="10"/>
  <c r="BM62" i="10"/>
  <c r="BM68" i="10" s="1"/>
  <c r="BM61" i="10"/>
  <c r="BM60" i="10"/>
  <c r="BM63" i="10" s="1"/>
  <c r="BO50" i="10"/>
  <c r="BP48" i="10"/>
  <c r="EI41" i="7"/>
  <c r="EI43" i="7"/>
  <c r="EI44" i="7"/>
  <c r="EI45" i="7"/>
  <c r="EJ42" i="7"/>
  <c r="EH41" i="7"/>
  <c r="EH45" i="7"/>
  <c r="EH43" i="7"/>
  <c r="EH44" i="7"/>
  <c r="EJ45" i="10"/>
  <c r="EJ44" i="10"/>
  <c r="EJ41" i="10"/>
  <c r="EJ43" i="10"/>
  <c r="EK44" i="10"/>
  <c r="EK41" i="10"/>
  <c r="EK45" i="10"/>
  <c r="EK43" i="10"/>
  <c r="EL41" i="10"/>
  <c r="EL44" i="10"/>
  <c r="EL45" i="10"/>
  <c r="EL43" i="10"/>
  <c r="EM42" i="10"/>
  <c r="EN42" i="10" s="1"/>
  <c r="EO42" i="10" s="1"/>
  <c r="BN56" i="7"/>
  <c r="BN61" i="7"/>
  <c r="BN70" i="7" s="1"/>
  <c r="BN60" i="7"/>
  <c r="BN63" i="7" s="1"/>
  <c r="BT51" i="7"/>
  <c r="BT54" i="7" s="1"/>
  <c r="BT47" i="7"/>
  <c r="BT53" i="7"/>
  <c r="BT52" i="7"/>
  <c r="FH70" i="9"/>
  <c r="FB9" i="10" s="1"/>
  <c r="FH68" i="9"/>
  <c r="FI66" i="9" s="1"/>
  <c r="FL227" i="2"/>
  <c r="FM227" i="2" s="1"/>
  <c r="FN227" i="2" s="1"/>
  <c r="FO225" i="2" s="1"/>
  <c r="BJ60" i="11" s="1"/>
  <c r="BJ61" i="11" s="1"/>
  <c r="FL229" i="2"/>
  <c r="BN248" i="2"/>
  <c r="BN266" i="2" s="1"/>
  <c r="BN236" i="2"/>
  <c r="BM69" i="7"/>
  <c r="BM73" i="7" s="1"/>
  <c r="BM76" i="7" s="1"/>
  <c r="BM65" i="7"/>
  <c r="BN67" i="7"/>
  <c r="BN66" i="7" s="1"/>
  <c r="BO59" i="7"/>
  <c r="BP57" i="7"/>
  <c r="BU50" i="7"/>
  <c r="BV48" i="7"/>
  <c r="BJ63" i="11" l="1"/>
  <c r="BL69" i="10"/>
  <c r="BL73" i="10" s="1"/>
  <c r="BL65" i="10"/>
  <c r="BQ77" i="9"/>
  <c r="BQ73" i="9" s="1"/>
  <c r="BQ90" i="9" s="1"/>
  <c r="BQ94" i="9" s="1"/>
  <c r="BQ89" i="9"/>
  <c r="BN59" i="10"/>
  <c r="BO57" i="10"/>
  <c r="BM70" i="10"/>
  <c r="BM67" i="10"/>
  <c r="BM66" i="10" s="1"/>
  <c r="BO47" i="10"/>
  <c r="BO53" i="10"/>
  <c r="BO51" i="10"/>
  <c r="BO54" i="10" s="1"/>
  <c r="BO52" i="10"/>
  <c r="BP49" i="10"/>
  <c r="EK42" i="7"/>
  <c r="EJ44" i="7"/>
  <c r="EJ41" i="7"/>
  <c r="EJ45" i="7"/>
  <c r="EJ43" i="7"/>
  <c r="EM44" i="10"/>
  <c r="EM41" i="10"/>
  <c r="EM45" i="10"/>
  <c r="EM43" i="10"/>
  <c r="EN41" i="10"/>
  <c r="EN45" i="10"/>
  <c r="EN44" i="10"/>
  <c r="EN43" i="10"/>
  <c r="FI70" i="9"/>
  <c r="FC9" i="10" s="1"/>
  <c r="FI68" i="9"/>
  <c r="FJ66" i="9" s="1"/>
  <c r="FJ9" i="7"/>
  <c r="BM74" i="7"/>
  <c r="BM81" i="7" s="1"/>
  <c r="BM72" i="7"/>
  <c r="BM75" i="7"/>
  <c r="BM82" i="7" s="1"/>
  <c r="BO231" i="2" s="1"/>
  <c r="BN69" i="7"/>
  <c r="BN73" i="7" s="1"/>
  <c r="BN76" i="7" s="1"/>
  <c r="BN65" i="7"/>
  <c r="BO56" i="7"/>
  <c r="BO61" i="7"/>
  <c r="BO62" i="7"/>
  <c r="BO68" i="7" s="1"/>
  <c r="BO60" i="7"/>
  <c r="BO63" i="7" s="1"/>
  <c r="BP58" i="7"/>
  <c r="BU52" i="7"/>
  <c r="BU53" i="7"/>
  <c r="BU47" i="7"/>
  <c r="BU51" i="7"/>
  <c r="BU54" i="7" s="1"/>
  <c r="BV49" i="7"/>
  <c r="EO44" i="10"/>
  <c r="EO43" i="10"/>
  <c r="EO41" i="10"/>
  <c r="EO45" i="10"/>
  <c r="EP42" i="10"/>
  <c r="BL74" i="10" l="1"/>
  <c r="BL81" i="10" s="1"/>
  <c r="BL76" i="10"/>
  <c r="BL72" i="10"/>
  <c r="BL75" i="10"/>
  <c r="BL82" i="10" s="1"/>
  <c r="BR72" i="9" s="1"/>
  <c r="BO58" i="10"/>
  <c r="BN62" i="10"/>
  <c r="BN68" i="10" s="1"/>
  <c r="BN56" i="10"/>
  <c r="BN61" i="10"/>
  <c r="BN60" i="10"/>
  <c r="BN63" i="10" s="1"/>
  <c r="BM69" i="10"/>
  <c r="BM73" i="10" s="1"/>
  <c r="BM65" i="10"/>
  <c r="BP50" i="10"/>
  <c r="BQ48" i="10"/>
  <c r="BQ49" i="10" s="1"/>
  <c r="EK45" i="7"/>
  <c r="EL42" i="7"/>
  <c r="EK41" i="7"/>
  <c r="EK44" i="7"/>
  <c r="EK43" i="7"/>
  <c r="FJ68" i="9"/>
  <c r="FK66" i="9" s="1"/>
  <c r="FJ70" i="9"/>
  <c r="FD9" i="10" s="1"/>
  <c r="BP59" i="7"/>
  <c r="BQ57" i="7"/>
  <c r="BQ58" i="7" s="1"/>
  <c r="BV50" i="7"/>
  <c r="BW48" i="7"/>
  <c r="BW49" i="7" s="1"/>
  <c r="FO229" i="2"/>
  <c r="FO227" i="2"/>
  <c r="FP227" i="2" s="1"/>
  <c r="FQ227" i="2" s="1"/>
  <c r="FR225" i="2" s="1"/>
  <c r="BM60" i="11" s="1"/>
  <c r="BM61" i="11" s="1"/>
  <c r="BO248" i="2"/>
  <c r="BO266" i="2" s="1"/>
  <c r="BO236" i="2"/>
  <c r="BN75" i="7"/>
  <c r="BN82" i="7" s="1"/>
  <c r="BP231" i="2" s="1"/>
  <c r="BN72" i="7"/>
  <c r="BN74" i="7"/>
  <c r="BN81" i="7" s="1"/>
  <c r="BO70" i="7"/>
  <c r="BO67" i="7"/>
  <c r="BO66" i="7" s="1"/>
  <c r="EQ42" i="10"/>
  <c r="EP45" i="10"/>
  <c r="EP43" i="10"/>
  <c r="EP41" i="10"/>
  <c r="EP44" i="10"/>
  <c r="BM63" i="11" l="1"/>
  <c r="BR89" i="9"/>
  <c r="BR77" i="9"/>
  <c r="BR73" i="9" s="1"/>
  <c r="BR90" i="9" s="1"/>
  <c r="BR94" i="9" s="1"/>
  <c r="BP53" i="10"/>
  <c r="BP51" i="10"/>
  <c r="BP54" i="10" s="1"/>
  <c r="BP52" i="10"/>
  <c r="BP47" i="10"/>
  <c r="BM76" i="10"/>
  <c r="BM75" i="10"/>
  <c r="BM82" i="10" s="1"/>
  <c r="BS72" i="9" s="1"/>
  <c r="BM74" i="10"/>
  <c r="BM81" i="10" s="1"/>
  <c r="BM72" i="10"/>
  <c r="BO59" i="10"/>
  <c r="BP57" i="10"/>
  <c r="BN67" i="10"/>
  <c r="BN66" i="10" s="1"/>
  <c r="BN70" i="10"/>
  <c r="BQ50" i="10"/>
  <c r="BR48" i="10"/>
  <c r="EM42" i="7"/>
  <c r="EL45" i="7"/>
  <c r="EL44" i="7"/>
  <c r="EL41" i="7"/>
  <c r="EL43" i="7"/>
  <c r="FK70" i="9"/>
  <c r="FE9" i="10" s="1"/>
  <c r="FK68" i="9"/>
  <c r="FL66" i="9" s="1"/>
  <c r="BP62" i="7"/>
  <c r="BP68" i="7" s="1"/>
  <c r="BP56" i="7"/>
  <c r="BP60" i="7"/>
  <c r="BP63" i="7" s="1"/>
  <c r="BP61" i="7"/>
  <c r="BV53" i="7"/>
  <c r="BV52" i="7"/>
  <c r="BV47" i="7"/>
  <c r="BV51" i="7"/>
  <c r="BV54" i="7" s="1"/>
  <c r="BW50" i="7"/>
  <c r="BX48" i="7"/>
  <c r="FM9" i="7"/>
  <c r="BP248" i="2"/>
  <c r="BP266" i="2" s="1"/>
  <c r="BP236" i="2"/>
  <c r="BO69" i="7"/>
  <c r="BO73" i="7" s="1"/>
  <c r="BO76" i="7" s="1"/>
  <c r="BO65" i="7"/>
  <c r="BQ59" i="7"/>
  <c r="BR57" i="7"/>
  <c r="EQ45" i="10"/>
  <c r="EQ44" i="10"/>
  <c r="EQ41" i="10"/>
  <c r="EQ43" i="10"/>
  <c r="ER42" i="10"/>
  <c r="BP58" i="10" l="1"/>
  <c r="BS77" i="9"/>
  <c r="BS73" i="9" s="1"/>
  <c r="BS90" i="9" s="1"/>
  <c r="BS94" i="9" s="1"/>
  <c r="BS89" i="9"/>
  <c r="BO60" i="10"/>
  <c r="BO63" i="10" s="1"/>
  <c r="BO56" i="10"/>
  <c r="BO61" i="10"/>
  <c r="BO62" i="10"/>
  <c r="BO68" i="10" s="1"/>
  <c r="BN69" i="10"/>
  <c r="BN73" i="10" s="1"/>
  <c r="BN65" i="10"/>
  <c r="BQ52" i="10"/>
  <c r="BQ51" i="10"/>
  <c r="BQ54" i="10" s="1"/>
  <c r="BQ47" i="10"/>
  <c r="BQ53" i="10"/>
  <c r="BR49" i="10"/>
  <c r="EM41" i="7"/>
  <c r="EM43" i="7"/>
  <c r="EM44" i="7"/>
  <c r="EM45" i="7"/>
  <c r="EN42" i="7"/>
  <c r="EO42" i="7" s="1"/>
  <c r="FL70" i="9"/>
  <c r="FL68" i="9"/>
  <c r="BP67" i="7"/>
  <c r="BP66" i="7" s="1"/>
  <c r="BP70" i="7"/>
  <c r="BW53" i="7"/>
  <c r="BW52" i="7"/>
  <c r="BW51" i="7"/>
  <c r="BW54" i="7" s="1"/>
  <c r="BW47" i="7"/>
  <c r="BX49" i="7"/>
  <c r="FR227" i="2"/>
  <c r="FS227" i="2" s="1"/>
  <c r="FT227" i="2" s="1"/>
  <c r="FU225" i="2" s="1"/>
  <c r="BP60" i="11" s="1"/>
  <c r="FR229" i="2"/>
  <c r="BO74" i="7"/>
  <c r="BO81" i="7" s="1"/>
  <c r="BO75" i="7"/>
  <c r="BO82" i="7" s="1"/>
  <c r="BQ231" i="2" s="1"/>
  <c r="BO72" i="7"/>
  <c r="BQ62" i="7"/>
  <c r="BQ68" i="7" s="1"/>
  <c r="BQ61" i="7"/>
  <c r="BQ56" i="7"/>
  <c r="BQ60" i="7"/>
  <c r="BQ63" i="7" s="1"/>
  <c r="BR58" i="7"/>
  <c r="ER43" i="10"/>
  <c r="ER45" i="10"/>
  <c r="ER44" i="10"/>
  <c r="ER41" i="10"/>
  <c r="ES42" i="10"/>
  <c r="ET42" i="10" s="1"/>
  <c r="HH60" i="11" l="1"/>
  <c r="BP61" i="11"/>
  <c r="BP59" i="10"/>
  <c r="BQ57" i="10"/>
  <c r="BQ58" i="10" s="1"/>
  <c r="BO67" i="10"/>
  <c r="BO66" i="10" s="1"/>
  <c r="BO70" i="10"/>
  <c r="BN76" i="10"/>
  <c r="BN75" i="10"/>
  <c r="BN82" i="10" s="1"/>
  <c r="BT72" i="9" s="1"/>
  <c r="BN72" i="10"/>
  <c r="BN74" i="10"/>
  <c r="BN81" i="10" s="1"/>
  <c r="BR50" i="10"/>
  <c r="BS48" i="10"/>
  <c r="EO45" i="7"/>
  <c r="EO41" i="7"/>
  <c r="EO44" i="7"/>
  <c r="EO43" i="7"/>
  <c r="EP42" i="7"/>
  <c r="EN45" i="7"/>
  <c r="EN41" i="7"/>
  <c r="EN44" i="7"/>
  <c r="EN43" i="7"/>
  <c r="FF9" i="10"/>
  <c r="FM66" i="9"/>
  <c r="HK66" i="9" s="1"/>
  <c r="BP69" i="7"/>
  <c r="BP73" i="7" s="1"/>
  <c r="BP65" i="7"/>
  <c r="BX50" i="7"/>
  <c r="BY48" i="7"/>
  <c r="BR59" i="7"/>
  <c r="BR62" i="7" s="1"/>
  <c r="BR68" i="7" s="1"/>
  <c r="BS57" i="7"/>
  <c r="BS58" i="7" s="1"/>
  <c r="FP9" i="7"/>
  <c r="GY231" i="2"/>
  <c r="BQ236" i="2"/>
  <c r="BQ248" i="2"/>
  <c r="BQ70" i="7"/>
  <c r="BQ67" i="7"/>
  <c r="BQ66" i="7" s="1"/>
  <c r="EU42" i="10"/>
  <c r="ES45" i="10"/>
  <c r="ES41" i="10"/>
  <c r="ES43" i="10"/>
  <c r="ES44" i="10"/>
  <c r="ET44" i="10"/>
  <c r="ET43" i="10"/>
  <c r="ET41" i="10"/>
  <c r="ET45" i="10"/>
  <c r="HH61" i="11" l="1"/>
  <c r="BP63" i="11"/>
  <c r="BP60" i="10"/>
  <c r="BP63" i="10" s="1"/>
  <c r="BP61" i="10"/>
  <c r="BP56" i="10"/>
  <c r="BP62" i="10"/>
  <c r="BP68" i="10" s="1"/>
  <c r="BO69" i="10"/>
  <c r="BO73" i="10" s="1"/>
  <c r="BO65" i="10"/>
  <c r="BT89" i="9"/>
  <c r="BT77" i="9"/>
  <c r="BT73" i="9" s="1"/>
  <c r="BQ59" i="10"/>
  <c r="BR57" i="10"/>
  <c r="BR47" i="10"/>
  <c r="BR51" i="10"/>
  <c r="BR54" i="10" s="1"/>
  <c r="BR53" i="10"/>
  <c r="BR52" i="10"/>
  <c r="BS49" i="10"/>
  <c r="EQ42" i="7"/>
  <c r="EP45" i="7"/>
  <c r="EP43" i="7"/>
  <c r="EP41" i="7"/>
  <c r="EP44" i="7"/>
  <c r="GY248" i="2"/>
  <c r="BQ266" i="2"/>
  <c r="BP74" i="7"/>
  <c r="BP81" i="7" s="1"/>
  <c r="BP75" i="7"/>
  <c r="BP82" i="7" s="1"/>
  <c r="BR231" i="2" s="1"/>
  <c r="BP76" i="7"/>
  <c r="BP72" i="7"/>
  <c r="FM70" i="9"/>
  <c r="FM68" i="9"/>
  <c r="BR60" i="7"/>
  <c r="BR63" i="7" s="1"/>
  <c r="BR56" i="7"/>
  <c r="BR61" i="7"/>
  <c r="BR70" i="7" s="1"/>
  <c r="BX53" i="7"/>
  <c r="BX51" i="7"/>
  <c r="BX54" i="7" s="1"/>
  <c r="BX52" i="7"/>
  <c r="BX47" i="7"/>
  <c r="BY49" i="7"/>
  <c r="HH225" i="2"/>
  <c r="FU227" i="2"/>
  <c r="FV227" i="2" s="1"/>
  <c r="FW227" i="2" s="1"/>
  <c r="FX225" i="2" s="1"/>
  <c r="BS60" i="11" s="1"/>
  <c r="BS61" i="11" s="1"/>
  <c r="FU229" i="2"/>
  <c r="BQ69" i="7"/>
  <c r="BQ73" i="7" s="1"/>
  <c r="BQ76" i="7" s="1"/>
  <c r="BQ65" i="7"/>
  <c r="BR67" i="7"/>
  <c r="BR66" i="7" s="1"/>
  <c r="BS59" i="7"/>
  <c r="BT57" i="7"/>
  <c r="EV42" i="10"/>
  <c r="EU45" i="10"/>
  <c r="EU43" i="10"/>
  <c r="EU41" i="10"/>
  <c r="EU44" i="10"/>
  <c r="HH63" i="11" l="1"/>
  <c r="BS63" i="11"/>
  <c r="BP70" i="10"/>
  <c r="BP67" i="10"/>
  <c r="BP66" i="10" s="1"/>
  <c r="BO76" i="10"/>
  <c r="BO72" i="10"/>
  <c r="BO75" i="10"/>
  <c r="BO82" i="10" s="1"/>
  <c r="BU72" i="9" s="1"/>
  <c r="BO74" i="10"/>
  <c r="BO81" i="10" s="1"/>
  <c r="BR58" i="10"/>
  <c r="BQ62" i="10"/>
  <c r="BQ68" i="10" s="1"/>
  <c r="BQ61" i="10"/>
  <c r="BQ56" i="10"/>
  <c r="BQ60" i="10"/>
  <c r="BQ63" i="10" s="1"/>
  <c r="BS50" i="10"/>
  <c r="BT48" i="10"/>
  <c r="BT49" i="10" s="1"/>
  <c r="BT90" i="9"/>
  <c r="EQ41" i="7"/>
  <c r="EQ43" i="7"/>
  <c r="EQ44" i="7"/>
  <c r="EQ45" i="7"/>
  <c r="ER42" i="7"/>
  <c r="GY266" i="2"/>
  <c r="BR248" i="2"/>
  <c r="BR266" i="2" s="1"/>
  <c r="BR236" i="2"/>
  <c r="FG9" i="10"/>
  <c r="HK70" i="9"/>
  <c r="FN66" i="9"/>
  <c r="BY50" i="7"/>
  <c r="BY52" i="7" s="1"/>
  <c r="BZ48" i="7"/>
  <c r="BZ49" i="7" s="1"/>
  <c r="HH229" i="2"/>
  <c r="FS9" i="7"/>
  <c r="BQ74" i="7"/>
  <c r="BQ81" i="7" s="1"/>
  <c r="BQ72" i="7"/>
  <c r="BQ75" i="7"/>
  <c r="BQ82" i="7" s="1"/>
  <c r="BS231" i="2" s="1"/>
  <c r="BR69" i="7"/>
  <c r="BR73" i="7" s="1"/>
  <c r="BR76" i="7" s="1"/>
  <c r="BR65" i="7"/>
  <c r="BS56" i="7"/>
  <c r="BS61" i="7"/>
  <c r="BS60" i="7"/>
  <c r="BS63" i="7" s="1"/>
  <c r="BS62" i="7"/>
  <c r="BS68" i="7" s="1"/>
  <c r="BT58" i="7"/>
  <c r="EV43" i="10"/>
  <c r="EV44" i="10"/>
  <c r="EV45" i="10"/>
  <c r="EV41" i="10"/>
  <c r="EW42" i="10"/>
  <c r="BP65" i="10" l="1"/>
  <c r="BP69" i="10"/>
  <c r="BP73" i="10" s="1"/>
  <c r="HC72" i="9"/>
  <c r="BU89" i="9"/>
  <c r="HC89" i="9" s="1"/>
  <c r="BU77" i="9"/>
  <c r="BS53" i="10"/>
  <c r="BS47" i="10"/>
  <c r="BS51" i="10"/>
  <c r="BS54" i="10" s="1"/>
  <c r="BS52" i="10"/>
  <c r="BR59" i="10"/>
  <c r="BS57" i="10"/>
  <c r="BQ67" i="10"/>
  <c r="BQ66" i="10" s="1"/>
  <c r="BQ70" i="10"/>
  <c r="BT50" i="10"/>
  <c r="BU48" i="10"/>
  <c r="BT94" i="9"/>
  <c r="ER45" i="7"/>
  <c r="ER44" i="7"/>
  <c r="ER43" i="7"/>
  <c r="ER41" i="7"/>
  <c r="ES42" i="7"/>
  <c r="FN70" i="9"/>
  <c r="FH9" i="10" s="1"/>
  <c r="FN68" i="9"/>
  <c r="FO66" i="9" s="1"/>
  <c r="BT59" i="7"/>
  <c r="BU57" i="7"/>
  <c r="BU58" i="7" s="1"/>
  <c r="BY51" i="7"/>
  <c r="BY54" i="7" s="1"/>
  <c r="BY47" i="7"/>
  <c r="BY53" i="7"/>
  <c r="BZ50" i="7"/>
  <c r="CA48" i="7"/>
  <c r="FX227" i="2"/>
  <c r="FY227" i="2" s="1"/>
  <c r="FZ227" i="2" s="1"/>
  <c r="GA225" i="2" s="1"/>
  <c r="BV60" i="11" s="1"/>
  <c r="BV61" i="11" s="1"/>
  <c r="FX229" i="2"/>
  <c r="BS248" i="2"/>
  <c r="BS266" i="2" s="1"/>
  <c r="BS236" i="2"/>
  <c r="BR72" i="7"/>
  <c r="BR75" i="7"/>
  <c r="BR82" i="7" s="1"/>
  <c r="BT231" i="2" s="1"/>
  <c r="BR74" i="7"/>
  <c r="BR81" i="7" s="1"/>
  <c r="BS67" i="7"/>
  <c r="BS66" i="7" s="1"/>
  <c r="BS70" i="7"/>
  <c r="EX42" i="10"/>
  <c r="EY42" i="10" s="1"/>
  <c r="EW45" i="10"/>
  <c r="EW44" i="10"/>
  <c r="EW41" i="10"/>
  <c r="EW43" i="10"/>
  <c r="BV63" i="11" l="1"/>
  <c r="BP76" i="10"/>
  <c r="BP74" i="10"/>
  <c r="BP81" i="10" s="1"/>
  <c r="BP72" i="10"/>
  <c r="BP75" i="10"/>
  <c r="BP82" i="10" s="1"/>
  <c r="BV72" i="9" s="1"/>
  <c r="BS58" i="10"/>
  <c r="HC77" i="9"/>
  <c r="BU73" i="9"/>
  <c r="BR56" i="10"/>
  <c r="BR61" i="10"/>
  <c r="BR62" i="10"/>
  <c r="BR68" i="10" s="1"/>
  <c r="BR60" i="10"/>
  <c r="BR63" i="10" s="1"/>
  <c r="BQ69" i="10"/>
  <c r="BQ73" i="10" s="1"/>
  <c r="BQ65" i="10"/>
  <c r="BT52" i="10"/>
  <c r="BT51" i="10"/>
  <c r="BT54" i="10" s="1"/>
  <c r="BT53" i="10"/>
  <c r="BT47" i="10"/>
  <c r="BU49" i="10"/>
  <c r="ES45" i="7"/>
  <c r="ES44" i="7"/>
  <c r="ES41" i="7"/>
  <c r="ES43" i="7"/>
  <c r="ET42" i="7"/>
  <c r="EU42" i="7" s="1"/>
  <c r="FO70" i="9"/>
  <c r="FI9" i="10" s="1"/>
  <c r="FO68" i="9"/>
  <c r="FP66" i="9" s="1"/>
  <c r="BT56" i="7"/>
  <c r="BT61" i="7"/>
  <c r="BT60" i="7"/>
  <c r="BT63" i="7" s="1"/>
  <c r="BT62" i="7"/>
  <c r="BT68" i="7" s="1"/>
  <c r="BZ52" i="7"/>
  <c r="BZ47" i="7"/>
  <c r="BZ51" i="7"/>
  <c r="BZ54" i="7" s="1"/>
  <c r="BZ53" i="7"/>
  <c r="CA49" i="7"/>
  <c r="FV9" i="7"/>
  <c r="BT236" i="2"/>
  <c r="BT248" i="2"/>
  <c r="BT266" i="2" s="1"/>
  <c r="BS69" i="7"/>
  <c r="BS73" i="7" s="1"/>
  <c r="BS76" i="7" s="1"/>
  <c r="BS65" i="7"/>
  <c r="BU59" i="7"/>
  <c r="BV57" i="7"/>
  <c r="EY45" i="10"/>
  <c r="EY44" i="10"/>
  <c r="EZ42" i="10"/>
  <c r="EY41" i="10"/>
  <c r="EY43" i="10"/>
  <c r="EX41" i="10"/>
  <c r="EX43" i="10"/>
  <c r="EX45" i="10"/>
  <c r="EX44" i="10"/>
  <c r="BV77" i="9" l="1"/>
  <c r="BV73" i="9" s="1"/>
  <c r="BV90" i="9" s="1"/>
  <c r="BV94" i="9" s="1"/>
  <c r="BV89" i="9"/>
  <c r="BS59" i="10"/>
  <c r="BT57" i="10"/>
  <c r="BT58" i="10" s="1"/>
  <c r="HC73" i="9"/>
  <c r="BU90" i="9"/>
  <c r="BR67" i="10"/>
  <c r="BR66" i="10" s="1"/>
  <c r="BR70" i="10"/>
  <c r="BQ76" i="10"/>
  <c r="BQ74" i="10"/>
  <c r="BQ81" i="10" s="1"/>
  <c r="BQ72" i="10"/>
  <c r="BQ75" i="10"/>
  <c r="BQ82" i="10" s="1"/>
  <c r="BW72" i="9" s="1"/>
  <c r="BU50" i="10"/>
  <c r="BV48" i="10"/>
  <c r="BV49" i="10" s="1"/>
  <c r="EU43" i="7"/>
  <c r="EU45" i="7"/>
  <c r="EU41" i="7"/>
  <c r="EU44" i="7"/>
  <c r="EV42" i="7"/>
  <c r="EW42" i="7" s="1"/>
  <c r="ET43" i="7"/>
  <c r="ET41" i="7"/>
  <c r="ET45" i="7"/>
  <c r="ET44" i="7"/>
  <c r="FP70" i="9"/>
  <c r="FJ9" i="10" s="1"/>
  <c r="FP68" i="9"/>
  <c r="FQ66" i="9" s="1"/>
  <c r="CA50" i="7"/>
  <c r="CB48" i="7"/>
  <c r="CB49" i="7" s="1"/>
  <c r="BT70" i="7"/>
  <c r="BT67" i="7"/>
  <c r="BT66" i="7" s="1"/>
  <c r="GA227" i="2"/>
  <c r="GB227" i="2" s="1"/>
  <c r="GC227" i="2" s="1"/>
  <c r="GD225" i="2" s="1"/>
  <c r="BY60" i="11" s="1"/>
  <c r="BY61" i="11" s="1"/>
  <c r="GA229" i="2"/>
  <c r="BS74" i="7"/>
  <c r="BS81" i="7" s="1"/>
  <c r="BS75" i="7"/>
  <c r="BS82" i="7" s="1"/>
  <c r="BU231" i="2" s="1"/>
  <c r="BS72" i="7"/>
  <c r="BU62" i="7"/>
  <c r="BU68" i="7" s="1"/>
  <c r="BU61" i="7"/>
  <c r="BU60" i="7"/>
  <c r="BU63" i="7" s="1"/>
  <c r="BU56" i="7"/>
  <c r="BV58" i="7"/>
  <c r="EZ45" i="10"/>
  <c r="EZ44" i="10"/>
  <c r="EZ41" i="10"/>
  <c r="EZ43" i="10"/>
  <c r="FA42" i="10"/>
  <c r="BU52" i="10" l="1"/>
  <c r="BU51" i="10"/>
  <c r="BU54" i="10" s="1"/>
  <c r="BY63" i="11"/>
  <c r="BU53" i="10"/>
  <c r="BU47" i="10"/>
  <c r="BS56" i="10"/>
  <c r="BS60" i="10"/>
  <c r="BS63" i="10" s="1"/>
  <c r="BS61" i="10"/>
  <c r="BS62" i="10"/>
  <c r="BS68" i="10" s="1"/>
  <c r="HC90" i="9"/>
  <c r="BU94" i="9"/>
  <c r="HC94" i="9" s="1"/>
  <c r="BR65" i="10"/>
  <c r="BR69" i="10"/>
  <c r="BR73" i="10" s="1"/>
  <c r="BW89" i="9"/>
  <c r="BW77" i="9"/>
  <c r="BW73" i="9" s="1"/>
  <c r="BW90" i="9" s="1"/>
  <c r="BW94" i="9" s="1"/>
  <c r="BT59" i="10"/>
  <c r="BU57" i="10"/>
  <c r="BV50" i="10"/>
  <c r="BW48" i="10"/>
  <c r="EX42" i="7"/>
  <c r="EV44" i="7"/>
  <c r="EV45" i="7"/>
  <c r="EV43" i="7"/>
  <c r="EV41" i="7"/>
  <c r="EW44" i="7"/>
  <c r="EW45" i="7"/>
  <c r="EW43" i="7"/>
  <c r="EW41" i="7"/>
  <c r="CA47" i="7"/>
  <c r="CA53" i="7"/>
  <c r="CA51" i="7"/>
  <c r="CA54" i="7" s="1"/>
  <c r="CA52" i="7"/>
  <c r="BT69" i="7"/>
  <c r="BT73" i="7" s="1"/>
  <c r="BT65" i="7"/>
  <c r="FQ70" i="9"/>
  <c r="FK9" i="10" s="1"/>
  <c r="FQ68" i="9"/>
  <c r="FR66" i="9" s="1"/>
  <c r="BV59" i="7"/>
  <c r="BW57" i="7"/>
  <c r="BW58" i="7" s="1"/>
  <c r="CB50" i="7"/>
  <c r="CC48" i="7"/>
  <c r="FY9" i="7"/>
  <c r="BU248" i="2"/>
  <c r="BU266" i="2" s="1"/>
  <c r="BU236" i="2"/>
  <c r="BU70" i="7"/>
  <c r="BU67" i="7"/>
  <c r="BU66" i="7" s="1"/>
  <c r="FB42" i="10"/>
  <c r="FA45" i="10"/>
  <c r="FA41" i="10"/>
  <c r="FA43" i="10"/>
  <c r="FA44" i="10"/>
  <c r="BU58" i="10" l="1"/>
  <c r="BS70" i="10"/>
  <c r="BS67" i="10"/>
  <c r="BS66" i="10" s="1"/>
  <c r="BR76" i="10"/>
  <c r="BR75" i="10"/>
  <c r="BR82" i="10" s="1"/>
  <c r="BX72" i="9" s="1"/>
  <c r="BR74" i="10"/>
  <c r="BR81" i="10" s="1"/>
  <c r="BR72" i="10"/>
  <c r="BT60" i="10"/>
  <c r="BT63" i="10" s="1"/>
  <c r="BT56" i="10"/>
  <c r="BT62" i="10"/>
  <c r="BT68" i="10" s="1"/>
  <c r="BT61" i="10"/>
  <c r="BV53" i="10"/>
  <c r="BV47" i="10"/>
  <c r="BV51" i="10"/>
  <c r="BV54" i="10" s="1"/>
  <c r="BV52" i="10"/>
  <c r="BW49" i="10"/>
  <c r="EY42" i="7"/>
  <c r="EX41" i="7"/>
  <c r="EX44" i="7"/>
  <c r="EX43" i="7"/>
  <c r="EX45" i="7"/>
  <c r="BT76" i="7"/>
  <c r="BT72" i="7"/>
  <c r="BT75" i="7"/>
  <c r="BT82" i="7" s="1"/>
  <c r="BV231" i="2" s="1"/>
  <c r="BT74" i="7"/>
  <c r="BT81" i="7" s="1"/>
  <c r="FR70" i="9"/>
  <c r="FR68" i="9"/>
  <c r="FS66" i="9" s="1"/>
  <c r="BV60" i="7"/>
  <c r="BV63" i="7" s="1"/>
  <c r="BV61" i="7"/>
  <c r="BV56" i="7"/>
  <c r="BV62" i="7"/>
  <c r="BV68" i="7" s="1"/>
  <c r="CB53" i="7"/>
  <c r="CB52" i="7"/>
  <c r="CB47" i="7"/>
  <c r="CB51" i="7"/>
  <c r="CB54" i="7" s="1"/>
  <c r="CC49" i="7"/>
  <c r="GD229" i="2"/>
  <c r="GD227" i="2"/>
  <c r="GE227" i="2" s="1"/>
  <c r="GF227" i="2" s="1"/>
  <c r="GG225" i="2" s="1"/>
  <c r="CB60" i="11" s="1"/>
  <c r="BU69" i="7"/>
  <c r="BU73" i="7" s="1"/>
  <c r="BU76" i="7" s="1"/>
  <c r="BU65" i="7"/>
  <c r="BW59" i="7"/>
  <c r="BX57" i="7"/>
  <c r="FC42" i="10"/>
  <c r="FB41" i="10"/>
  <c r="FB43" i="10"/>
  <c r="FB45" i="10"/>
  <c r="FB44" i="10"/>
  <c r="BS69" i="10" l="1"/>
  <c r="BS73" i="10" s="1"/>
  <c r="BS65" i="10"/>
  <c r="HI60" i="11"/>
  <c r="CB61" i="11"/>
  <c r="BU59" i="10"/>
  <c r="BV57" i="10"/>
  <c r="BV58" i="10" s="1"/>
  <c r="BX89" i="9"/>
  <c r="BX77" i="9"/>
  <c r="BX73" i="9" s="1"/>
  <c r="BX90" i="9" s="1"/>
  <c r="BX94" i="9" s="1"/>
  <c r="BT70" i="10"/>
  <c r="BT67" i="10"/>
  <c r="BT66" i="10" s="1"/>
  <c r="BW50" i="10"/>
  <c r="BW51" i="10" s="1"/>
  <c r="BW54" i="10" s="1"/>
  <c r="BX48" i="10"/>
  <c r="BX49" i="10" s="1"/>
  <c r="EZ42" i="7"/>
  <c r="EY45" i="7"/>
  <c r="EY44" i="7"/>
  <c r="EY43" i="7"/>
  <c r="EY41" i="7"/>
  <c r="BV248" i="2"/>
  <c r="BV266" i="2" s="1"/>
  <c r="BV236" i="2"/>
  <c r="FL9" i="10"/>
  <c r="FS70" i="9"/>
  <c r="FM9" i="10" s="1"/>
  <c r="FS68" i="9"/>
  <c r="BV67" i="7"/>
  <c r="BV66" i="7" s="1"/>
  <c r="BV70" i="7"/>
  <c r="CC50" i="7"/>
  <c r="CD48" i="7"/>
  <c r="GB9" i="7"/>
  <c r="BU72" i="7"/>
  <c r="BU75" i="7"/>
  <c r="BU82" i="7" s="1"/>
  <c r="BW231" i="2" s="1"/>
  <c r="BU74" i="7"/>
  <c r="BU81" i="7" s="1"/>
  <c r="BW61" i="7"/>
  <c r="BW56" i="7"/>
  <c r="BW60" i="7"/>
  <c r="BW63" i="7" s="1"/>
  <c r="BW62" i="7"/>
  <c r="BW68" i="7" s="1"/>
  <c r="BX58" i="7"/>
  <c r="FC45" i="10"/>
  <c r="FC43" i="10"/>
  <c r="FC44" i="10"/>
  <c r="FC41" i="10"/>
  <c r="FD42" i="10"/>
  <c r="BS76" i="10" l="1"/>
  <c r="BS75" i="10"/>
  <c r="BS82" i="10" s="1"/>
  <c r="BY72" i="9" s="1"/>
  <c r="BU60" i="10"/>
  <c r="BU63" i="10" s="1"/>
  <c r="BU61" i="10"/>
  <c r="BS72" i="10"/>
  <c r="BS74" i="10"/>
  <c r="BS81" i="10" s="1"/>
  <c r="BU62" i="10"/>
  <c r="BU68" i="10" s="1"/>
  <c r="BU56" i="10"/>
  <c r="HI61" i="11"/>
  <c r="CB63" i="11"/>
  <c r="BV59" i="10"/>
  <c r="BW57" i="10"/>
  <c r="BW52" i="10"/>
  <c r="BW53" i="10"/>
  <c r="BW47" i="10"/>
  <c r="BT69" i="10"/>
  <c r="BT73" i="10" s="1"/>
  <c r="BT65" i="10"/>
  <c r="BX50" i="10"/>
  <c r="BY48" i="10"/>
  <c r="FA42" i="7"/>
  <c r="EZ43" i="7"/>
  <c r="EZ41" i="7"/>
  <c r="EZ44" i="7"/>
  <c r="EZ45" i="7"/>
  <c r="BX59" i="7"/>
  <c r="BY57" i="7"/>
  <c r="BY58" i="7" s="1"/>
  <c r="FT66" i="9"/>
  <c r="BV69" i="7"/>
  <c r="BV73" i="7" s="1"/>
  <c r="BV65" i="7"/>
  <c r="CC52" i="7"/>
  <c r="CC51" i="7"/>
  <c r="CC54" i="7" s="1"/>
  <c r="CC47" i="7"/>
  <c r="CC53" i="7"/>
  <c r="CD49" i="7"/>
  <c r="HI225" i="2"/>
  <c r="GG227" i="2"/>
  <c r="GH227" i="2" s="1"/>
  <c r="GI227" i="2" s="1"/>
  <c r="GJ225" i="2" s="1"/>
  <c r="CE60" i="11" s="1"/>
  <c r="CE61" i="11" s="1"/>
  <c r="GG229" i="2"/>
  <c r="BW248" i="2"/>
  <c r="BW266" i="2" s="1"/>
  <c r="BW236" i="2"/>
  <c r="BW70" i="7"/>
  <c r="BW67" i="7"/>
  <c r="BW66" i="7" s="1"/>
  <c r="FE42" i="10"/>
  <c r="FD41" i="10"/>
  <c r="FD45" i="10"/>
  <c r="FD44" i="10"/>
  <c r="FD43" i="10"/>
  <c r="BY89" i="9" l="1"/>
  <c r="BY77" i="9"/>
  <c r="BY73" i="9" s="1"/>
  <c r="BY90" i="9" s="1"/>
  <c r="BY94" i="9" s="1"/>
  <c r="BU67" i="10"/>
  <c r="BU66" i="10" s="1"/>
  <c r="BU69" i="10" s="1"/>
  <c r="BU73" i="10" s="1"/>
  <c r="BU70" i="10"/>
  <c r="BW58" i="10"/>
  <c r="HI63" i="11"/>
  <c r="CE63" i="11"/>
  <c r="BV61" i="10"/>
  <c r="BV60" i="10"/>
  <c r="BV63" i="10" s="1"/>
  <c r="BV56" i="10"/>
  <c r="BV62" i="10"/>
  <c r="BV68" i="10" s="1"/>
  <c r="BT76" i="10"/>
  <c r="BT75" i="10"/>
  <c r="BT82" i="10" s="1"/>
  <c r="BZ72" i="9" s="1"/>
  <c r="BT72" i="10"/>
  <c r="BT74" i="10"/>
  <c r="BT81" i="10" s="1"/>
  <c r="BX47" i="10"/>
  <c r="BX53" i="10"/>
  <c r="BX51" i="10"/>
  <c r="BX54" i="10" s="1"/>
  <c r="BX52" i="10"/>
  <c r="BY49" i="10"/>
  <c r="FB42" i="7"/>
  <c r="FA43" i="7"/>
  <c r="FA44" i="7"/>
  <c r="FA41" i="7"/>
  <c r="FA45" i="7"/>
  <c r="BX60" i="7"/>
  <c r="BX63" i="7" s="1"/>
  <c r="BX56" i="7"/>
  <c r="BX61" i="7"/>
  <c r="BX62" i="7"/>
  <c r="BX68" i="7" s="1"/>
  <c r="CD50" i="7"/>
  <c r="CE48" i="7"/>
  <c r="CE49" i="7" s="1"/>
  <c r="FT70" i="9"/>
  <c r="FT68" i="9"/>
  <c r="BV74" i="7"/>
  <c r="BV81" i="7" s="1"/>
  <c r="BV75" i="7"/>
  <c r="BV82" i="7" s="1"/>
  <c r="BX231" i="2" s="1"/>
  <c r="BV72" i="7"/>
  <c r="BV76" i="7"/>
  <c r="BY59" i="7"/>
  <c r="BY60" i="7" s="1"/>
  <c r="BY63" i="7" s="1"/>
  <c r="BZ57" i="7"/>
  <c r="BZ58" i="7" s="1"/>
  <c r="HI229" i="2"/>
  <c r="GE9" i="7"/>
  <c r="BW69" i="7"/>
  <c r="BW73" i="7" s="1"/>
  <c r="BW76" i="7" s="1"/>
  <c r="BW65" i="7"/>
  <c r="FF42" i="10"/>
  <c r="FE41" i="10"/>
  <c r="FE44" i="10"/>
  <c r="FE45" i="10"/>
  <c r="FE43" i="10"/>
  <c r="BU65" i="10" l="1"/>
  <c r="BX57" i="10"/>
  <c r="BX58" i="10" s="1"/>
  <c r="BW59" i="10"/>
  <c r="BU76" i="10"/>
  <c r="BU72" i="10"/>
  <c r="BU75" i="10"/>
  <c r="BU82" i="10" s="1"/>
  <c r="CA72" i="9" s="1"/>
  <c r="BU74" i="10"/>
  <c r="BU81" i="10" s="1"/>
  <c r="BV70" i="10"/>
  <c r="BV67" i="10"/>
  <c r="BV66" i="10" s="1"/>
  <c r="BZ77" i="9"/>
  <c r="BZ73" i="9" s="1"/>
  <c r="BZ90" i="9" s="1"/>
  <c r="BZ94" i="9" s="1"/>
  <c r="BZ89" i="9"/>
  <c r="BY50" i="10"/>
  <c r="BZ48" i="10"/>
  <c r="BZ49" i="10" s="1"/>
  <c r="FC42" i="7"/>
  <c r="FB45" i="7"/>
  <c r="FB43" i="7"/>
  <c r="FB44" i="7"/>
  <c r="FB41" i="7"/>
  <c r="BX67" i="7"/>
  <c r="BX66" i="7" s="1"/>
  <c r="BX70" i="7"/>
  <c r="CD47" i="7"/>
  <c r="CD51" i="7"/>
  <c r="CD54" i="7" s="1"/>
  <c r="CD52" i="7"/>
  <c r="CD53" i="7"/>
  <c r="FN9" i="10"/>
  <c r="FU66" i="9"/>
  <c r="BX236" i="2"/>
  <c r="BX248" i="2"/>
  <c r="BX266" i="2" s="1"/>
  <c r="BY56" i="7"/>
  <c r="BY62" i="7"/>
  <c r="BY68" i="7" s="1"/>
  <c r="BY61" i="7"/>
  <c r="CE50" i="7"/>
  <c r="CF48" i="7"/>
  <c r="GJ229" i="2"/>
  <c r="GJ227" i="2"/>
  <c r="GK227" i="2" s="1"/>
  <c r="GL225" i="2" s="1"/>
  <c r="CG60" i="11" s="1"/>
  <c r="CG61" i="11" s="1"/>
  <c r="BW72" i="7"/>
  <c r="BW75" i="7"/>
  <c r="BW82" i="7" s="1"/>
  <c r="BY231" i="2" s="1"/>
  <c r="BW74" i="7"/>
  <c r="BW81" i="7" s="1"/>
  <c r="BZ59" i="7"/>
  <c r="CA57" i="7"/>
  <c r="FG42" i="10"/>
  <c r="FF44" i="10"/>
  <c r="FF41" i="10"/>
  <c r="FF43" i="10"/>
  <c r="FF45" i="10"/>
  <c r="BY47" i="10" l="1"/>
  <c r="BY53" i="10"/>
  <c r="BY52" i="10"/>
  <c r="BY51" i="10"/>
  <c r="BY54" i="10" s="1"/>
  <c r="BW61" i="10"/>
  <c r="BW56" i="10"/>
  <c r="BW60" i="10"/>
  <c r="BW63" i="10" s="1"/>
  <c r="BW62" i="10"/>
  <c r="BW68" i="10" s="1"/>
  <c r="CG63" i="11"/>
  <c r="CA89" i="9"/>
  <c r="CA77" i="9"/>
  <c r="CA73" i="9" s="1"/>
  <c r="CA90" i="9" s="1"/>
  <c r="CA94" i="9" s="1"/>
  <c r="BV65" i="10"/>
  <c r="BV69" i="10"/>
  <c r="BV73" i="10" s="1"/>
  <c r="BX59" i="10"/>
  <c r="BY57" i="10"/>
  <c r="BZ50" i="10"/>
  <c r="CA48" i="10"/>
  <c r="FD42" i="7"/>
  <c r="FC44" i="7"/>
  <c r="FC45" i="7"/>
  <c r="FC41" i="7"/>
  <c r="FC43" i="7"/>
  <c r="BX69" i="7"/>
  <c r="BX73" i="7" s="1"/>
  <c r="BX65" i="7"/>
  <c r="FU70" i="9"/>
  <c r="FO9" i="10" s="1"/>
  <c r="FU68" i="9"/>
  <c r="FV66" i="9" s="1"/>
  <c r="BY67" i="7"/>
  <c r="BY66" i="7" s="1"/>
  <c r="BY70" i="7"/>
  <c r="CE51" i="7"/>
  <c r="CE54" i="7" s="1"/>
  <c r="CE47" i="7"/>
  <c r="CE52" i="7"/>
  <c r="CE53" i="7"/>
  <c r="CF49" i="7"/>
  <c r="GH9" i="7"/>
  <c r="GL227" i="2"/>
  <c r="GM225" i="2" s="1"/>
  <c r="CH60" i="11" s="1"/>
  <c r="CH61" i="11" s="1"/>
  <c r="BY236" i="2"/>
  <c r="BY248" i="2"/>
  <c r="BY266" i="2" s="1"/>
  <c r="BZ61" i="7"/>
  <c r="BZ60" i="7"/>
  <c r="BZ63" i="7" s="1"/>
  <c r="BZ62" i="7"/>
  <c r="BZ68" i="7" s="1"/>
  <c r="BZ56" i="7"/>
  <c r="CA58" i="7"/>
  <c r="FH42" i="10"/>
  <c r="FG44" i="10"/>
  <c r="FG43" i="10"/>
  <c r="FG45" i="10"/>
  <c r="FG41" i="10"/>
  <c r="BY58" i="10" l="1"/>
  <c r="BW67" i="10"/>
  <c r="BW66" i="10" s="1"/>
  <c r="BW70" i="10"/>
  <c r="CH63" i="11"/>
  <c r="BV76" i="10"/>
  <c r="BV72" i="10"/>
  <c r="BV75" i="10"/>
  <c r="BV82" i="10" s="1"/>
  <c r="CB72" i="9" s="1"/>
  <c r="BV74" i="10"/>
  <c r="BV81" i="10" s="1"/>
  <c r="BX56" i="10"/>
  <c r="BX61" i="10"/>
  <c r="BX60" i="10"/>
  <c r="BX63" i="10" s="1"/>
  <c r="BX62" i="10"/>
  <c r="BX68" i="10" s="1"/>
  <c r="BZ52" i="10"/>
  <c r="BZ47" i="10"/>
  <c r="BZ53" i="10"/>
  <c r="BZ51" i="10"/>
  <c r="BZ54" i="10" s="1"/>
  <c r="CA49" i="10"/>
  <c r="FD41" i="7"/>
  <c r="FD44" i="7"/>
  <c r="FD45" i="7"/>
  <c r="FD43" i="7"/>
  <c r="FE42" i="7"/>
  <c r="BX76" i="7"/>
  <c r="BX72" i="7"/>
  <c r="BX75" i="7"/>
  <c r="BX82" i="7" s="1"/>
  <c r="BZ231" i="2" s="1"/>
  <c r="BX74" i="7"/>
  <c r="BX81" i="7" s="1"/>
  <c r="CA59" i="7"/>
  <c r="CB57" i="7"/>
  <c r="CB58" i="7" s="1"/>
  <c r="FV70" i="9"/>
  <c r="FV68" i="9"/>
  <c r="BY69" i="7"/>
  <c r="BY73" i="7" s="1"/>
  <c r="BY65" i="7"/>
  <c r="CF50" i="7"/>
  <c r="CG48" i="7"/>
  <c r="CG49" i="7" s="1"/>
  <c r="GL229" i="2"/>
  <c r="BZ70" i="7"/>
  <c r="BZ67" i="7"/>
  <c r="BZ66" i="7" s="1"/>
  <c r="FH44" i="10"/>
  <c r="FH45" i="10"/>
  <c r="FH43" i="10"/>
  <c r="FH41" i="10"/>
  <c r="FI42" i="10"/>
  <c r="FJ42" i="10" s="1"/>
  <c r="BZ57" i="10" l="1"/>
  <c r="BZ58" i="10" s="1"/>
  <c r="BY59" i="10"/>
  <c r="BW69" i="10"/>
  <c r="BW73" i="10" s="1"/>
  <c r="BW65" i="10"/>
  <c r="CB77" i="9"/>
  <c r="CB73" i="9" s="1"/>
  <c r="CB90" i="9" s="1"/>
  <c r="CB94" i="9" s="1"/>
  <c r="CB89" i="9"/>
  <c r="BX70" i="10"/>
  <c r="BX67" i="10"/>
  <c r="BX66" i="10" s="1"/>
  <c r="CA50" i="10"/>
  <c r="CB48" i="10"/>
  <c r="CB49" i="10" s="1"/>
  <c r="FE41" i="7"/>
  <c r="FE44" i="7"/>
  <c r="FE45" i="7"/>
  <c r="FE43" i="7"/>
  <c r="FF42" i="7"/>
  <c r="CF51" i="7"/>
  <c r="CF54" i="7" s="1"/>
  <c r="CF53" i="7"/>
  <c r="BZ248" i="2"/>
  <c r="BZ266" i="2" s="1"/>
  <c r="BZ236" i="2"/>
  <c r="CA56" i="7"/>
  <c r="CA60" i="7"/>
  <c r="CA63" i="7" s="1"/>
  <c r="CA61" i="7"/>
  <c r="CA62" i="7"/>
  <c r="CA68" i="7" s="1"/>
  <c r="BY76" i="7"/>
  <c r="BY74" i="7"/>
  <c r="BY81" i="7" s="1"/>
  <c r="BY75" i="7"/>
  <c r="BY82" i="7" s="1"/>
  <c r="CA231" i="2" s="1"/>
  <c r="BY72" i="7"/>
  <c r="FP9" i="10"/>
  <c r="FW66" i="9"/>
  <c r="CF47" i="7"/>
  <c r="CF52" i="7"/>
  <c r="CG50" i="7"/>
  <c r="CH48" i="7"/>
  <c r="CB59" i="7"/>
  <c r="CC57" i="7"/>
  <c r="CC58" i="7" s="1"/>
  <c r="GJ9" i="7"/>
  <c r="GM229" i="2"/>
  <c r="GM227" i="2"/>
  <c r="GN225" i="2" s="1"/>
  <c r="CI60" i="11" s="1"/>
  <c r="CI61" i="11" s="1"/>
  <c r="BZ69" i="7"/>
  <c r="BZ73" i="7" s="1"/>
  <c r="BZ76" i="7" s="1"/>
  <c r="BZ65" i="7"/>
  <c r="FJ45" i="10"/>
  <c r="FJ44" i="10"/>
  <c r="FJ43" i="10"/>
  <c r="FJ41" i="10"/>
  <c r="FK42" i="10"/>
  <c r="FL42" i="10" s="1"/>
  <c r="FI44" i="10"/>
  <c r="FI41" i="10"/>
  <c r="FI45" i="10"/>
  <c r="FI43" i="10"/>
  <c r="BY62" i="10" l="1"/>
  <c r="BY68" i="10" s="1"/>
  <c r="BY56" i="10"/>
  <c r="BY61" i="10"/>
  <c r="BY60" i="10"/>
  <c r="BY63" i="10" s="1"/>
  <c r="CA47" i="10"/>
  <c r="CA53" i="10"/>
  <c r="CA52" i="10"/>
  <c r="CA51" i="10"/>
  <c r="CA54" i="10" s="1"/>
  <c r="BW76" i="10"/>
  <c r="BW75" i="10"/>
  <c r="BW82" i="10" s="1"/>
  <c r="CC72" i="9" s="1"/>
  <c r="BW72" i="10"/>
  <c r="BW74" i="10"/>
  <c r="BW81" i="10" s="1"/>
  <c r="CI63" i="11"/>
  <c r="BX65" i="10"/>
  <c r="BX69" i="10"/>
  <c r="BX73" i="10" s="1"/>
  <c r="BZ59" i="10"/>
  <c r="CA57" i="10"/>
  <c r="CB50" i="10"/>
  <c r="CC48" i="10"/>
  <c r="FF44" i="7"/>
  <c r="FF43" i="7"/>
  <c r="FF45" i="7"/>
  <c r="FF41" i="7"/>
  <c r="FG42" i="7"/>
  <c r="CA236" i="2"/>
  <c r="CA248" i="2"/>
  <c r="CA266" i="2" s="1"/>
  <c r="CA67" i="7"/>
  <c r="CA66" i="7" s="1"/>
  <c r="CA70" i="7"/>
  <c r="FW70" i="9"/>
  <c r="FQ9" i="10" s="1"/>
  <c r="FW68" i="9"/>
  <c r="CB60" i="7"/>
  <c r="CB63" i="7" s="1"/>
  <c r="CB62" i="7"/>
  <c r="CB68" i="7" s="1"/>
  <c r="CB67" i="7" s="1"/>
  <c r="CB66" i="7" s="1"/>
  <c r="CB56" i="7"/>
  <c r="CB61" i="7"/>
  <c r="CG53" i="7"/>
  <c r="CG47" i="7"/>
  <c r="CG52" i="7"/>
  <c r="CG51" i="7"/>
  <c r="CG54" i="7" s="1"/>
  <c r="CH49" i="7"/>
  <c r="GN227" i="2"/>
  <c r="GO225" i="2" s="1"/>
  <c r="CJ60" i="11" s="1"/>
  <c r="CJ61" i="11" s="1"/>
  <c r="BZ72" i="7"/>
  <c r="BZ74" i="7"/>
  <c r="BZ81" i="7" s="1"/>
  <c r="BZ75" i="7"/>
  <c r="BZ82" i="7" s="1"/>
  <c r="CB231" i="2" s="1"/>
  <c r="GK9" i="7"/>
  <c r="CC59" i="7"/>
  <c r="CD57" i="7"/>
  <c r="FM42" i="10"/>
  <c r="FK43" i="10"/>
  <c r="FK44" i="10"/>
  <c r="FK45" i="10"/>
  <c r="FK41" i="10"/>
  <c r="FL44" i="10"/>
  <c r="FL43" i="10"/>
  <c r="FL41" i="10"/>
  <c r="FL45" i="10"/>
  <c r="BY70" i="10" l="1"/>
  <c r="BY67" i="10"/>
  <c r="BY66" i="10" s="1"/>
  <c r="CA58" i="10"/>
  <c r="CC89" i="9"/>
  <c r="CC77" i="9"/>
  <c r="CC73" i="9" s="1"/>
  <c r="CC90" i="9" s="1"/>
  <c r="CC94" i="9" s="1"/>
  <c r="CJ63" i="11"/>
  <c r="BX74" i="10"/>
  <c r="BX81" i="10" s="1"/>
  <c r="BX72" i="10"/>
  <c r="BX75" i="10"/>
  <c r="BX82" i="10" s="1"/>
  <c r="CD72" i="9" s="1"/>
  <c r="BX76" i="10"/>
  <c r="BZ62" i="10"/>
  <c r="BZ68" i="10" s="1"/>
  <c r="BZ60" i="10"/>
  <c r="BZ63" i="10" s="1"/>
  <c r="BZ61" i="10"/>
  <c r="BZ56" i="10"/>
  <c r="CB53" i="10"/>
  <c r="CB51" i="10"/>
  <c r="CB54" i="10" s="1"/>
  <c r="CB52" i="10"/>
  <c r="CB47" i="10"/>
  <c r="CC49" i="10"/>
  <c r="FH42" i="7"/>
  <c r="FG44" i="7"/>
  <c r="FG41" i="7"/>
  <c r="FG45" i="7"/>
  <c r="FG43" i="7"/>
  <c r="CA69" i="7"/>
  <c r="CA73" i="7" s="1"/>
  <c r="CA65" i="7"/>
  <c r="CB70" i="7"/>
  <c r="CH50" i="7"/>
  <c r="CI48" i="7"/>
  <c r="CI49" i="7" s="1"/>
  <c r="FX66" i="9"/>
  <c r="GN229" i="2"/>
  <c r="CB248" i="2"/>
  <c r="CB266" i="2" s="1"/>
  <c r="CB236" i="2"/>
  <c r="CB69" i="7"/>
  <c r="CB73" i="7" s="1"/>
  <c r="CB76" i="7" s="1"/>
  <c r="CB65" i="7"/>
  <c r="CC56" i="7"/>
  <c r="CC60" i="7"/>
  <c r="CC63" i="7" s="1"/>
  <c r="CC61" i="7"/>
  <c r="CC62" i="7"/>
  <c r="CC68" i="7" s="1"/>
  <c r="CD58" i="7"/>
  <c r="FN42" i="10"/>
  <c r="FM41" i="10"/>
  <c r="FM45" i="10"/>
  <c r="FM44" i="10"/>
  <c r="FM43" i="10"/>
  <c r="BY65" i="10" l="1"/>
  <c r="BY69" i="10"/>
  <c r="BY73" i="10" s="1"/>
  <c r="CB57" i="10"/>
  <c r="CB58" i="10" s="1"/>
  <c r="CA59" i="10"/>
  <c r="CD89" i="9"/>
  <c r="CD77" i="9"/>
  <c r="CD73" i="9" s="1"/>
  <c r="CD90" i="9" s="1"/>
  <c r="CD94" i="9" s="1"/>
  <c r="BZ67" i="10"/>
  <c r="BZ66" i="10" s="1"/>
  <c r="BZ70" i="10"/>
  <c r="CC50" i="10"/>
  <c r="CD48" i="10"/>
  <c r="FI42" i="7"/>
  <c r="FH41" i="7"/>
  <c r="FH45" i="7"/>
  <c r="FH43" i="7"/>
  <c r="FH44" i="7"/>
  <c r="CA74" i="7"/>
  <c r="CA81" i="7" s="1"/>
  <c r="CA75" i="7"/>
  <c r="CA82" i="7" s="1"/>
  <c r="CC231" i="2" s="1"/>
  <c r="CA76" i="7"/>
  <c r="CA72" i="7"/>
  <c r="CH51" i="7"/>
  <c r="CH54" i="7" s="1"/>
  <c r="CH47" i="7"/>
  <c r="CH52" i="7"/>
  <c r="CH53" i="7"/>
  <c r="FX70" i="9"/>
  <c r="FX68" i="9"/>
  <c r="CD59" i="7"/>
  <c r="CD62" i="7" s="1"/>
  <c r="CD68" i="7" s="1"/>
  <c r="CE57" i="7"/>
  <c r="CE58" i="7" s="1"/>
  <c r="CI50" i="7"/>
  <c r="CJ48" i="7"/>
  <c r="GL9" i="7"/>
  <c r="CB72" i="7"/>
  <c r="CB74" i="7"/>
  <c r="CB81" i="7" s="1"/>
  <c r="CB75" i="7"/>
  <c r="CB82" i="7" s="1"/>
  <c r="CD231" i="2" s="1"/>
  <c r="CC67" i="7"/>
  <c r="CC66" i="7" s="1"/>
  <c r="CC70" i="7"/>
  <c r="GO229" i="2"/>
  <c r="GM9" i="7" s="1"/>
  <c r="GO227" i="2"/>
  <c r="GP225" i="2" s="1"/>
  <c r="CK60" i="11" s="1"/>
  <c r="CK61" i="11" s="1"/>
  <c r="FO42" i="10"/>
  <c r="FN41" i="10"/>
  <c r="FN45" i="10"/>
  <c r="FN43" i="10"/>
  <c r="FN44" i="10"/>
  <c r="BY76" i="10" l="1"/>
  <c r="BY75" i="10"/>
  <c r="BY82" i="10" s="1"/>
  <c r="CE72" i="9" s="1"/>
  <c r="BY72" i="10"/>
  <c r="BY74" i="10"/>
  <c r="BY81" i="10" s="1"/>
  <c r="CA62" i="10"/>
  <c r="CA68" i="10" s="1"/>
  <c r="CA67" i="10" s="1"/>
  <c r="CA66" i="10" s="1"/>
  <c r="CA60" i="10"/>
  <c r="CA63" i="10" s="1"/>
  <c r="CA61" i="10"/>
  <c r="CA56" i="10"/>
  <c r="CK63" i="11"/>
  <c r="BZ69" i="10"/>
  <c r="BZ73" i="10" s="1"/>
  <c r="BZ65" i="10"/>
  <c r="CB59" i="10"/>
  <c r="CC57" i="10"/>
  <c r="CC51" i="10"/>
  <c r="CC54" i="10" s="1"/>
  <c r="CC47" i="10"/>
  <c r="CC53" i="10"/>
  <c r="CC52" i="10"/>
  <c r="CD49" i="10"/>
  <c r="FI41" i="7"/>
  <c r="FI43" i="7"/>
  <c r="FI44" i="7"/>
  <c r="FI45" i="7"/>
  <c r="FJ42" i="7"/>
  <c r="GZ231" i="2"/>
  <c r="CC248" i="2"/>
  <c r="CC236" i="2"/>
  <c r="CD60" i="7"/>
  <c r="CD63" i="7" s="1"/>
  <c r="CD56" i="7"/>
  <c r="CD61" i="7"/>
  <c r="CD70" i="7" s="1"/>
  <c r="FR9" i="10"/>
  <c r="FY66" i="9"/>
  <c r="HL66" i="9" s="1"/>
  <c r="CI51" i="7"/>
  <c r="CI54" i="7" s="1"/>
  <c r="CI53" i="7"/>
  <c r="CI52" i="7"/>
  <c r="CI47" i="7"/>
  <c r="CJ49" i="7"/>
  <c r="CE59" i="7"/>
  <c r="CF57" i="7"/>
  <c r="CF58" i="7" s="1"/>
  <c r="CD248" i="2"/>
  <c r="CD266" i="2" s="1"/>
  <c r="CD236" i="2"/>
  <c r="CC69" i="7"/>
  <c r="CC73" i="7" s="1"/>
  <c r="CC76" i="7" s="1"/>
  <c r="CC65" i="7"/>
  <c r="CD67" i="7"/>
  <c r="CD66" i="7" s="1"/>
  <c r="FP42" i="10"/>
  <c r="FO43" i="10"/>
  <c r="FO44" i="10"/>
  <c r="FO45" i="10"/>
  <c r="FO41" i="10"/>
  <c r="CE89" i="9" l="1"/>
  <c r="CE77" i="9"/>
  <c r="CE73" i="9" s="1"/>
  <c r="CE90" i="9" s="1"/>
  <c r="CE94" i="9" s="1"/>
  <c r="CA70" i="10"/>
  <c r="CA65" i="10"/>
  <c r="CA69" i="10"/>
  <c r="CA73" i="10" s="1"/>
  <c r="BZ75" i="10"/>
  <c r="BZ82" i="10" s="1"/>
  <c r="CF72" i="9" s="1"/>
  <c r="BZ76" i="10"/>
  <c r="BZ72" i="10"/>
  <c r="BZ74" i="10"/>
  <c r="BZ81" i="10" s="1"/>
  <c r="CC58" i="10"/>
  <c r="CB60" i="10"/>
  <c r="CB63" i="10" s="1"/>
  <c r="CB62" i="10"/>
  <c r="CB68" i="10" s="1"/>
  <c r="CB61" i="10"/>
  <c r="CB56" i="10"/>
  <c r="CD50" i="10"/>
  <c r="CE48" i="10"/>
  <c r="CE49" i="10" s="1"/>
  <c r="GZ248" i="2"/>
  <c r="CC266" i="2"/>
  <c r="GZ266" i="2" s="1"/>
  <c r="FJ45" i="7"/>
  <c r="FJ41" i="7"/>
  <c r="FJ44" i="7"/>
  <c r="FJ43" i="7"/>
  <c r="FK42" i="7"/>
  <c r="FY70" i="9"/>
  <c r="FY68" i="9"/>
  <c r="CE62" i="7"/>
  <c r="CE68" i="7" s="1"/>
  <c r="CE60" i="7"/>
  <c r="CE63" i="7" s="1"/>
  <c r="CE61" i="7"/>
  <c r="CE56" i="7"/>
  <c r="CJ50" i="7"/>
  <c r="CK48" i="7"/>
  <c r="CC72" i="7"/>
  <c r="CC74" i="7"/>
  <c r="CC81" i="7" s="1"/>
  <c r="CC75" i="7"/>
  <c r="CC82" i="7" s="1"/>
  <c r="CE231" i="2" s="1"/>
  <c r="CD69" i="7"/>
  <c r="CD73" i="7" s="1"/>
  <c r="CD65" i="7"/>
  <c r="GP227" i="2"/>
  <c r="GQ225" i="2" s="1"/>
  <c r="CL60" i="11" s="1"/>
  <c r="CL61" i="11" s="1"/>
  <c r="GP229" i="2"/>
  <c r="CF59" i="7"/>
  <c r="CG57" i="7"/>
  <c r="FQ42" i="10"/>
  <c r="FP43" i="10"/>
  <c r="FP41" i="10"/>
  <c r="FP44" i="10"/>
  <c r="FP45" i="10"/>
  <c r="CA76" i="10" l="1"/>
  <c r="CA75" i="10"/>
  <c r="CA82" i="10" s="1"/>
  <c r="CG72" i="9" s="1"/>
  <c r="CA74" i="10"/>
  <c r="CA81" i="10" s="1"/>
  <c r="CA72" i="10"/>
  <c r="CL63" i="11"/>
  <c r="CF89" i="9"/>
  <c r="CF77" i="9"/>
  <c r="CF73" i="9" s="1"/>
  <c r="CF90" i="9" s="1"/>
  <c r="CF94" i="9" s="1"/>
  <c r="CC59" i="10"/>
  <c r="CD57" i="10"/>
  <c r="CB70" i="10"/>
  <c r="CB67" i="10"/>
  <c r="CB66" i="10" s="1"/>
  <c r="CD47" i="10"/>
  <c r="CD52" i="10"/>
  <c r="CD51" i="10"/>
  <c r="CD54" i="10" s="1"/>
  <c r="CD53" i="10"/>
  <c r="CE50" i="10"/>
  <c r="CF48" i="10"/>
  <c r="FK43" i="7"/>
  <c r="FK45" i="7"/>
  <c r="FK44" i="7"/>
  <c r="FK41" i="7"/>
  <c r="FL42" i="7"/>
  <c r="FM42" i="7" s="1"/>
  <c r="FS9" i="10"/>
  <c r="HL70" i="9"/>
  <c r="FZ66" i="9"/>
  <c r="CE70" i="7"/>
  <c r="CE67" i="7"/>
  <c r="CE66" i="7" s="1"/>
  <c r="CJ52" i="7"/>
  <c r="CJ47" i="7"/>
  <c r="CJ51" i="7"/>
  <c r="CJ54" i="7" s="1"/>
  <c r="CJ53" i="7"/>
  <c r="CK49" i="7"/>
  <c r="CE248" i="2"/>
  <c r="CE266" i="2" s="1"/>
  <c r="CE236" i="2"/>
  <c r="CD76" i="7"/>
  <c r="CD75" i="7"/>
  <c r="CD82" i="7" s="1"/>
  <c r="CF231" i="2" s="1"/>
  <c r="CD74" i="7"/>
  <c r="CD81" i="7" s="1"/>
  <c r="CD72" i="7"/>
  <c r="GQ227" i="2"/>
  <c r="GR225" i="2" s="1"/>
  <c r="CM60" i="11" s="1"/>
  <c r="CM61" i="11" s="1"/>
  <c r="GN9" i="7"/>
  <c r="CF61" i="7"/>
  <c r="CF62" i="7"/>
  <c r="CF68" i="7" s="1"/>
  <c r="CF60" i="7"/>
  <c r="CF63" i="7" s="1"/>
  <c r="CF56" i="7"/>
  <c r="CG58" i="7"/>
  <c r="FQ44" i="10"/>
  <c r="FQ41" i="10"/>
  <c r="FQ45" i="10"/>
  <c r="FQ43" i="10"/>
  <c r="FR42" i="10"/>
  <c r="HD72" i="9" l="1"/>
  <c r="CG89" i="9"/>
  <c r="HD89" i="9" s="1"/>
  <c r="CG77" i="9"/>
  <c r="CM63" i="11"/>
  <c r="CD58" i="10"/>
  <c r="CC62" i="10"/>
  <c r="CC68" i="10" s="1"/>
  <c r="CC61" i="10"/>
  <c r="CC56" i="10"/>
  <c r="CC60" i="10"/>
  <c r="CC63" i="10" s="1"/>
  <c r="CB69" i="10"/>
  <c r="CB73" i="10" s="1"/>
  <c r="CB65" i="10"/>
  <c r="CE52" i="10"/>
  <c r="CE47" i="10"/>
  <c r="CE51" i="10"/>
  <c r="CE54" i="10" s="1"/>
  <c r="CE53" i="10"/>
  <c r="CF49" i="10"/>
  <c r="FM43" i="7"/>
  <c r="FM45" i="7"/>
  <c r="FM44" i="7"/>
  <c r="FM41" i="7"/>
  <c r="FL41" i="7"/>
  <c r="FL43" i="7"/>
  <c r="FL45" i="7"/>
  <c r="FL44" i="7"/>
  <c r="FN42" i="7"/>
  <c r="FO42" i="7" s="1"/>
  <c r="CE69" i="7"/>
  <c r="CE73" i="7" s="1"/>
  <c r="CE65" i="7"/>
  <c r="FZ70" i="9"/>
  <c r="FZ68" i="9"/>
  <c r="CK50" i="7"/>
  <c r="CL48" i="7"/>
  <c r="CL49" i="7" s="1"/>
  <c r="CF248" i="2"/>
  <c r="CF266" i="2" s="1"/>
  <c r="CF236" i="2"/>
  <c r="GQ229" i="2"/>
  <c r="CF70" i="7"/>
  <c r="CF67" i="7"/>
  <c r="CF66" i="7" s="1"/>
  <c r="CG59" i="7"/>
  <c r="CH57" i="7"/>
  <c r="FS42" i="10"/>
  <c r="FR41" i="10"/>
  <c r="FR43" i="10"/>
  <c r="FR45" i="10"/>
  <c r="FR44" i="10"/>
  <c r="CG73" i="9" l="1"/>
  <c r="CG90" i="9" s="1"/>
  <c r="HD77" i="9"/>
  <c r="CB74" i="10"/>
  <c r="CB81" i="10" s="1"/>
  <c r="CB72" i="10"/>
  <c r="CD59" i="10"/>
  <c r="CE57" i="10"/>
  <c r="CC70" i="10"/>
  <c r="CC67" i="10"/>
  <c r="CC66" i="10" s="1"/>
  <c r="CB75" i="10"/>
  <c r="CB82" i="10" s="1"/>
  <c r="CH72" i="9" s="1"/>
  <c r="CB76" i="10"/>
  <c r="CF50" i="10"/>
  <c r="CG48" i="10"/>
  <c r="CG49" i="10" s="1"/>
  <c r="FN41" i="7"/>
  <c r="FN45" i="7"/>
  <c r="FN43" i="7"/>
  <c r="FN44" i="7"/>
  <c r="FO41" i="7"/>
  <c r="FO44" i="7"/>
  <c r="FO43" i="7"/>
  <c r="FO45" i="7"/>
  <c r="FP42" i="7"/>
  <c r="CE76" i="7"/>
  <c r="CE75" i="7"/>
  <c r="CE82" i="7" s="1"/>
  <c r="CG231" i="2" s="1"/>
  <c r="CE74" i="7"/>
  <c r="CE81" i="7" s="1"/>
  <c r="CE72" i="7"/>
  <c r="CK53" i="7"/>
  <c r="CK52" i="7"/>
  <c r="FT9" i="10"/>
  <c r="FT42" i="10" s="1"/>
  <c r="GA66" i="9"/>
  <c r="CK51" i="7"/>
  <c r="CK54" i="7" s="1"/>
  <c r="CK47" i="7"/>
  <c r="GR229" i="2"/>
  <c r="GP9" i="7" s="1"/>
  <c r="GR227" i="2"/>
  <c r="GS225" i="2" s="1"/>
  <c r="CN60" i="11" s="1"/>
  <c r="CL50" i="7"/>
  <c r="CM48" i="7"/>
  <c r="GO9" i="7"/>
  <c r="CF65" i="7"/>
  <c r="CF69" i="7"/>
  <c r="CF73" i="7" s="1"/>
  <c r="CF76" i="7" s="1"/>
  <c r="CG62" i="7"/>
  <c r="CG68" i="7" s="1"/>
  <c r="CG61" i="7"/>
  <c r="CG56" i="7"/>
  <c r="CG60" i="7"/>
  <c r="CG63" i="7" s="1"/>
  <c r="CH58" i="7"/>
  <c r="FS41" i="10"/>
  <c r="FS45" i="10"/>
  <c r="FS44" i="10"/>
  <c r="FS43" i="10"/>
  <c r="HD73" i="9" l="1"/>
  <c r="HJ60" i="11"/>
  <c r="HK60" i="11" s="1"/>
  <c r="CN61" i="11"/>
  <c r="CD61" i="10"/>
  <c r="CD60" i="10"/>
  <c r="CD63" i="10" s="1"/>
  <c r="CD56" i="10"/>
  <c r="CD62" i="10"/>
  <c r="CD68" i="10" s="1"/>
  <c r="CE58" i="10"/>
  <c r="CC69" i="10"/>
  <c r="CC73" i="10" s="1"/>
  <c r="CC65" i="10"/>
  <c r="CH89" i="9"/>
  <c r="CH77" i="9"/>
  <c r="CH73" i="9" s="1"/>
  <c r="CH90" i="9" s="1"/>
  <c r="CH94" i="9" s="1"/>
  <c r="CF53" i="10"/>
  <c r="CF52" i="10"/>
  <c r="CF47" i="10"/>
  <c r="CF51" i="10"/>
  <c r="CF54" i="10" s="1"/>
  <c r="CG50" i="10"/>
  <c r="CH48" i="10"/>
  <c r="CG94" i="9"/>
  <c r="HD94" i="9" s="1"/>
  <c r="HD90" i="9"/>
  <c r="FQ42" i="7"/>
  <c r="FP45" i="7"/>
  <c r="FP44" i="7"/>
  <c r="FP43" i="7"/>
  <c r="FP41" i="7"/>
  <c r="CG236" i="2"/>
  <c r="CG248" i="2"/>
  <c r="CG266" i="2" s="1"/>
  <c r="HJ225" i="2"/>
  <c r="HK225" i="2" s="1"/>
  <c r="I229" i="2" s="1"/>
  <c r="GA70" i="9"/>
  <c r="GA68" i="9"/>
  <c r="GB66" i="9" s="1"/>
  <c r="CL47" i="7"/>
  <c r="CL51" i="7"/>
  <c r="CL54" i="7" s="1"/>
  <c r="CL53" i="7"/>
  <c r="CL52" i="7"/>
  <c r="CM49" i="7"/>
  <c r="CF74" i="7"/>
  <c r="CF81" i="7" s="1"/>
  <c r="CF72" i="7"/>
  <c r="CF75" i="7"/>
  <c r="CF82" i="7" s="1"/>
  <c r="CH231" i="2" s="1"/>
  <c r="CG67" i="7"/>
  <c r="CG66" i="7" s="1"/>
  <c r="CG70" i="7"/>
  <c r="CH59" i="7"/>
  <c r="CI57" i="7"/>
  <c r="FT41" i="10"/>
  <c r="FT44" i="10"/>
  <c r="FT43" i="10"/>
  <c r="FT45" i="10"/>
  <c r="HJ61" i="11" l="1"/>
  <c r="HK61" i="11" s="1"/>
  <c r="CN63" i="11"/>
  <c r="CE59" i="10"/>
  <c r="CF57" i="10"/>
  <c r="CF58" i="10" s="1"/>
  <c r="CD67" i="10"/>
  <c r="CD66" i="10" s="1"/>
  <c r="CD70" i="10"/>
  <c r="CC76" i="10"/>
  <c r="CC75" i="10"/>
  <c r="CC82" i="10" s="1"/>
  <c r="CI72" i="9" s="1"/>
  <c r="CC74" i="10"/>
  <c r="CC81" i="10" s="1"/>
  <c r="CC72" i="10"/>
  <c r="CG47" i="10"/>
  <c r="CG53" i="10"/>
  <c r="CG52" i="10"/>
  <c r="CG51" i="10"/>
  <c r="CG54" i="10" s="1"/>
  <c r="CH49" i="10"/>
  <c r="FQ43" i="7"/>
  <c r="FQ41" i="7"/>
  <c r="FQ45" i="7"/>
  <c r="FQ44" i="7"/>
  <c r="FR42" i="7"/>
  <c r="GS227" i="2"/>
  <c r="GS229" i="2"/>
  <c r="H229" i="2" s="1"/>
  <c r="CM50" i="7"/>
  <c r="CN48" i="7"/>
  <c r="CN49" i="7" s="1"/>
  <c r="FU9" i="10"/>
  <c r="GB68" i="9"/>
  <c r="GB70" i="9"/>
  <c r="CH248" i="2"/>
  <c r="CH266" i="2" s="1"/>
  <c r="CH236" i="2"/>
  <c r="CG65" i="7"/>
  <c r="CG69" i="7"/>
  <c r="CG73" i="7" s="1"/>
  <c r="CG76" i="7" s="1"/>
  <c r="CH56" i="7"/>
  <c r="CH60" i="7"/>
  <c r="CH63" i="7" s="1"/>
  <c r="CH61" i="7"/>
  <c r="CH62" i="7"/>
  <c r="CH68" i="7" s="1"/>
  <c r="CI58" i="7"/>
  <c r="Q63" i="11" l="1"/>
  <c r="HJ63" i="11"/>
  <c r="CE60" i="10"/>
  <c r="CE63" i="10" s="1"/>
  <c r="CE61" i="10"/>
  <c r="CE62" i="10"/>
  <c r="CE68" i="10" s="1"/>
  <c r="CE56" i="10"/>
  <c r="CF59" i="10"/>
  <c r="CG57" i="10"/>
  <c r="CG58" i="10" s="1"/>
  <c r="CD69" i="10"/>
  <c r="CD73" i="10" s="1"/>
  <c r="CD65" i="10"/>
  <c r="CI77" i="9"/>
  <c r="CI73" i="9" s="1"/>
  <c r="CI90" i="9" s="1"/>
  <c r="CI94" i="9" s="1"/>
  <c r="CI89" i="9"/>
  <c r="CH50" i="10"/>
  <c r="CI48" i="10"/>
  <c r="CI49" i="10" s="1"/>
  <c r="FR41" i="7"/>
  <c r="FR43" i="7"/>
  <c r="FR44" i="7"/>
  <c r="FR45" i="7"/>
  <c r="FS42" i="7"/>
  <c r="FT42" i="7" s="1"/>
  <c r="GQ9" i="7"/>
  <c r="HJ229" i="2"/>
  <c r="HK229" i="2" s="1"/>
  <c r="CM47" i="7"/>
  <c r="CM51" i="7"/>
  <c r="CM54" i="7" s="1"/>
  <c r="CM52" i="7"/>
  <c r="CM53" i="7"/>
  <c r="FU42" i="10"/>
  <c r="FU45" i="10" s="1"/>
  <c r="GC66" i="9"/>
  <c r="FV9" i="10"/>
  <c r="CN50" i="7"/>
  <c r="CO48" i="7"/>
  <c r="CG75" i="7"/>
  <c r="CG82" i="7" s="1"/>
  <c r="CI231" i="2" s="1"/>
  <c r="CG74" i="7"/>
  <c r="CG81" i="7" s="1"/>
  <c r="CG72" i="7"/>
  <c r="CH67" i="7"/>
  <c r="CH66" i="7" s="1"/>
  <c r="CH70" i="7"/>
  <c r="CI59" i="7"/>
  <c r="CJ57" i="7"/>
  <c r="CE70" i="10" l="1"/>
  <c r="CE67" i="10"/>
  <c r="CE66" i="10" s="1"/>
  <c r="CF62" i="10"/>
  <c r="CF68" i="10" s="1"/>
  <c r="CF67" i="10" s="1"/>
  <c r="CF66" i="10" s="1"/>
  <c r="CF60" i="10"/>
  <c r="CF63" i="10" s="1"/>
  <c r="CF56" i="10"/>
  <c r="CF61" i="10"/>
  <c r="CD76" i="10"/>
  <c r="CD75" i="10"/>
  <c r="CD82" i="10" s="1"/>
  <c r="CJ72" i="9" s="1"/>
  <c r="CD74" i="10"/>
  <c r="CD81" i="10" s="1"/>
  <c r="CD72" i="10"/>
  <c r="CG59" i="10"/>
  <c r="CH57" i="10"/>
  <c r="CH47" i="10"/>
  <c r="CH53" i="10"/>
  <c r="CH51" i="10"/>
  <c r="CH54" i="10" s="1"/>
  <c r="CH52" i="10"/>
  <c r="CI50" i="10"/>
  <c r="CJ48" i="10"/>
  <c r="FS44" i="7"/>
  <c r="FS41" i="7"/>
  <c r="FS45" i="7"/>
  <c r="FS43" i="7"/>
  <c r="FT41" i="7"/>
  <c r="FT44" i="7"/>
  <c r="FT43" i="7"/>
  <c r="FT45" i="7"/>
  <c r="FU42" i="7"/>
  <c r="G9" i="7"/>
  <c r="GR9" i="7"/>
  <c r="FU44" i="10"/>
  <c r="FU41" i="10"/>
  <c r="FU43" i="10"/>
  <c r="FV42" i="10"/>
  <c r="GC70" i="9"/>
  <c r="GC68" i="9"/>
  <c r="CN51" i="7"/>
  <c r="CN54" i="7" s="1"/>
  <c r="CN47" i="7"/>
  <c r="CN52" i="7"/>
  <c r="CN53" i="7"/>
  <c r="CO49" i="7"/>
  <c r="CI248" i="2"/>
  <c r="CI266" i="2" s="1"/>
  <c r="CI236" i="2"/>
  <c r="CH69" i="7"/>
  <c r="CH73" i="7" s="1"/>
  <c r="CH65" i="7"/>
  <c r="CI60" i="7"/>
  <c r="CI63" i="7" s="1"/>
  <c r="CI61" i="7"/>
  <c r="CI56" i="7"/>
  <c r="CI62" i="7"/>
  <c r="CI68" i="7" s="1"/>
  <c r="CJ58" i="7"/>
  <c r="CE69" i="10" l="1"/>
  <c r="CE73" i="10" s="1"/>
  <c r="CE65" i="10"/>
  <c r="CF70" i="10"/>
  <c r="CH58" i="10"/>
  <c r="CF65" i="10"/>
  <c r="CF69" i="10"/>
  <c r="CF73" i="10" s="1"/>
  <c r="CJ77" i="9"/>
  <c r="CJ73" i="9" s="1"/>
  <c r="CJ90" i="9" s="1"/>
  <c r="CJ94" i="9" s="1"/>
  <c r="CJ89" i="9"/>
  <c r="CG62" i="10"/>
  <c r="CG68" i="10" s="1"/>
  <c r="CG60" i="10"/>
  <c r="CG63" i="10" s="1"/>
  <c r="CG56" i="10"/>
  <c r="CG61" i="10"/>
  <c r="CI52" i="10"/>
  <c r="CI53" i="10"/>
  <c r="CI47" i="10"/>
  <c r="CI51" i="10"/>
  <c r="CI54" i="10" s="1"/>
  <c r="CJ49" i="10"/>
  <c r="FU45" i="7"/>
  <c r="FU43" i="7"/>
  <c r="FU41" i="7"/>
  <c r="FU44" i="7"/>
  <c r="FV42" i="7"/>
  <c r="FV43" i="10"/>
  <c r="FV41" i="10"/>
  <c r="FV45" i="10"/>
  <c r="FV44" i="10"/>
  <c r="FW9" i="10"/>
  <c r="GD66" i="9"/>
  <c r="CO50" i="7"/>
  <c r="CP48" i="7"/>
  <c r="CP49" i="7" s="1"/>
  <c r="CH75" i="7"/>
  <c r="CH82" i="7" s="1"/>
  <c r="CJ231" i="2" s="1"/>
  <c r="CH74" i="7"/>
  <c r="CH81" i="7" s="1"/>
  <c r="CH72" i="7"/>
  <c r="CH76" i="7"/>
  <c r="CI70" i="7"/>
  <c r="CI67" i="7"/>
  <c r="CI66" i="7" s="1"/>
  <c r="CJ59" i="7"/>
  <c r="CK57" i="7"/>
  <c r="CE75" i="10" l="1"/>
  <c r="CE82" i="10" s="1"/>
  <c r="CK72" i="9" s="1"/>
  <c r="CE74" i="10"/>
  <c r="CE81" i="10" s="1"/>
  <c r="CE72" i="10"/>
  <c r="CE76" i="10"/>
  <c r="CH59" i="10"/>
  <c r="CI57" i="10"/>
  <c r="CI58" i="10" s="1"/>
  <c r="CF76" i="10"/>
  <c r="CF75" i="10"/>
  <c r="CF82" i="10" s="1"/>
  <c r="CL72" i="9" s="1"/>
  <c r="CF74" i="10"/>
  <c r="CF81" i="10" s="1"/>
  <c r="CF72" i="10"/>
  <c r="CG70" i="10"/>
  <c r="CG67" i="10"/>
  <c r="CG66" i="10" s="1"/>
  <c r="CJ50" i="10"/>
  <c r="CJ51" i="10" s="1"/>
  <c r="CJ54" i="10" s="1"/>
  <c r="CK48" i="10"/>
  <c r="CK49" i="10" s="1"/>
  <c r="FV44" i="7"/>
  <c r="FV41" i="7"/>
  <c r="FV43" i="7"/>
  <c r="FV45" i="7"/>
  <c r="FW42" i="7"/>
  <c r="CO53" i="7"/>
  <c r="CO51" i="7"/>
  <c r="CO54" i="7" s="1"/>
  <c r="CO47" i="7"/>
  <c r="CO52" i="7"/>
  <c r="FW42" i="10"/>
  <c r="FW45" i="10" s="1"/>
  <c r="GD70" i="9"/>
  <c r="FX9" i="10" s="1"/>
  <c r="GD68" i="9"/>
  <c r="GE66" i="9" s="1"/>
  <c r="CP50" i="7"/>
  <c r="CQ48" i="7"/>
  <c r="CJ248" i="2"/>
  <c r="CJ266" i="2" s="1"/>
  <c r="CJ236" i="2"/>
  <c r="CI65" i="7"/>
  <c r="CI69" i="7"/>
  <c r="CI73" i="7" s="1"/>
  <c r="CJ62" i="7"/>
  <c r="CJ68" i="7" s="1"/>
  <c r="CJ61" i="7"/>
  <c r="CJ60" i="7"/>
  <c r="CJ63" i="7" s="1"/>
  <c r="CJ56" i="7"/>
  <c r="CK58" i="7"/>
  <c r="CK77" i="9" l="1"/>
  <c r="CK73" i="9" s="1"/>
  <c r="CK90" i="9" s="1"/>
  <c r="CK94" i="9" s="1"/>
  <c r="CK89" i="9"/>
  <c r="CH62" i="10"/>
  <c r="CH68" i="10" s="1"/>
  <c r="CH61" i="10"/>
  <c r="CH56" i="10"/>
  <c r="CH60" i="10"/>
  <c r="CH63" i="10" s="1"/>
  <c r="CL89" i="9"/>
  <c r="CL77" i="9"/>
  <c r="CL73" i="9" s="1"/>
  <c r="CL90" i="9" s="1"/>
  <c r="CL94" i="9" s="1"/>
  <c r="CJ47" i="10"/>
  <c r="CJ52" i="10"/>
  <c r="CJ53" i="10"/>
  <c r="CG65" i="10"/>
  <c r="CG69" i="10"/>
  <c r="CG73" i="10" s="1"/>
  <c r="CG75" i="10" s="1"/>
  <c r="CG82" i="10" s="1"/>
  <c r="CM72" i="9" s="1"/>
  <c r="CK50" i="10"/>
  <c r="CL48" i="10"/>
  <c r="CI59" i="10"/>
  <c r="CJ57" i="10"/>
  <c r="FW43" i="7"/>
  <c r="FW45" i="7"/>
  <c r="FW44" i="7"/>
  <c r="FW41" i="7"/>
  <c r="FX42" i="7"/>
  <c r="FY42" i="7" s="1"/>
  <c r="FW41" i="10"/>
  <c r="FW44" i="10"/>
  <c r="FW43" i="10"/>
  <c r="FX42" i="10"/>
  <c r="GE68" i="9"/>
  <c r="GE70" i="9"/>
  <c r="CP47" i="7"/>
  <c r="CP52" i="7"/>
  <c r="CP53" i="7"/>
  <c r="CP51" i="7"/>
  <c r="CP54" i="7" s="1"/>
  <c r="CQ49" i="7"/>
  <c r="CI72" i="7"/>
  <c r="CI75" i="7"/>
  <c r="CI82" i="7" s="1"/>
  <c r="CK231" i="2" s="1"/>
  <c r="CI74" i="7"/>
  <c r="CI81" i="7" s="1"/>
  <c r="CI76" i="7"/>
  <c r="CJ67" i="7"/>
  <c r="CJ66" i="7" s="1"/>
  <c r="CJ70" i="7"/>
  <c r="CK59" i="7"/>
  <c r="CL57" i="7"/>
  <c r="CH70" i="10" l="1"/>
  <c r="CH67" i="10"/>
  <c r="CH66" i="10" s="1"/>
  <c r="CG72" i="10"/>
  <c r="CG74" i="10"/>
  <c r="CG81" i="10" s="1"/>
  <c r="CG76" i="10"/>
  <c r="CK51" i="10"/>
  <c r="CK54" i="10" s="1"/>
  <c r="CK53" i="10"/>
  <c r="CK47" i="10"/>
  <c r="CK52" i="10"/>
  <c r="CL49" i="10"/>
  <c r="CM89" i="9"/>
  <c r="CM77" i="9"/>
  <c r="CM73" i="9" s="1"/>
  <c r="CM90" i="9" s="1"/>
  <c r="CM94" i="9" s="1"/>
  <c r="CI62" i="10"/>
  <c r="CI68" i="10" s="1"/>
  <c r="CI56" i="10"/>
  <c r="CI60" i="10"/>
  <c r="CI63" i="10" s="1"/>
  <c r="CI61" i="10"/>
  <c r="CJ58" i="10"/>
  <c r="FX45" i="7"/>
  <c r="FX41" i="7"/>
  <c r="FX44" i="7"/>
  <c r="FX43" i="7"/>
  <c r="FY45" i="7"/>
  <c r="FY41" i="7"/>
  <c r="FY43" i="7"/>
  <c r="FY44" i="7"/>
  <c r="FZ42" i="7"/>
  <c r="FX45" i="10"/>
  <c r="FX41" i="10"/>
  <c r="FX43" i="10"/>
  <c r="FX44" i="10"/>
  <c r="GF66" i="9"/>
  <c r="FY9" i="10"/>
  <c r="CQ50" i="7"/>
  <c r="CR48" i="7"/>
  <c r="CR49" i="7" s="1"/>
  <c r="CK248" i="2"/>
  <c r="CK266" i="2" s="1"/>
  <c r="CK236" i="2"/>
  <c r="CJ65" i="7"/>
  <c r="CJ69" i="7"/>
  <c r="CJ73" i="7" s="1"/>
  <c r="CK61" i="7"/>
  <c r="CK56" i="7"/>
  <c r="CK60" i="7"/>
  <c r="CK63" i="7" s="1"/>
  <c r="CK62" i="7"/>
  <c r="CK68" i="7" s="1"/>
  <c r="CL58" i="7"/>
  <c r="CH65" i="10" l="1"/>
  <c r="CH69" i="10"/>
  <c r="CH73" i="10" s="1"/>
  <c r="CL50" i="10"/>
  <c r="CM48" i="10"/>
  <c r="CM49" i="10" s="1"/>
  <c r="CI70" i="10"/>
  <c r="CI67" i="10"/>
  <c r="CI66" i="10" s="1"/>
  <c r="CJ59" i="10"/>
  <c r="CK57" i="10"/>
  <c r="FZ41" i="7"/>
  <c r="FZ43" i="7"/>
  <c r="FZ44" i="7"/>
  <c r="FZ45" i="7"/>
  <c r="GA42" i="7"/>
  <c r="GB42" i="7" s="1"/>
  <c r="CQ53" i="7"/>
  <c r="CQ51" i="7"/>
  <c r="CQ54" i="7" s="1"/>
  <c r="CQ47" i="7"/>
  <c r="CQ52" i="7"/>
  <c r="FY42" i="10"/>
  <c r="FY45" i="10" s="1"/>
  <c r="GF70" i="9"/>
  <c r="FZ9" i="10" s="1"/>
  <c r="GF68" i="9"/>
  <c r="CL59" i="7"/>
  <c r="CM57" i="7"/>
  <c r="CM58" i="7" s="1"/>
  <c r="CR50" i="7"/>
  <c r="CS48" i="7"/>
  <c r="CJ72" i="7"/>
  <c r="CJ74" i="7"/>
  <c r="CJ81" i="7" s="1"/>
  <c r="CJ75" i="7"/>
  <c r="CJ82" i="7" s="1"/>
  <c r="CL231" i="2" s="1"/>
  <c r="CJ76" i="7"/>
  <c r="CK70" i="7"/>
  <c r="CK67" i="7"/>
  <c r="CK66" i="7" s="1"/>
  <c r="CH76" i="10" l="1"/>
  <c r="CH72" i="10"/>
  <c r="CH74" i="10"/>
  <c r="CH81" i="10" s="1"/>
  <c r="CH75" i="10"/>
  <c r="CH82" i="10" s="1"/>
  <c r="CN72" i="9" s="1"/>
  <c r="CL47" i="10"/>
  <c r="CL53" i="10"/>
  <c r="CL51" i="10"/>
  <c r="CL54" i="10" s="1"/>
  <c r="CL52" i="10"/>
  <c r="CM50" i="10"/>
  <c r="CN48" i="10"/>
  <c r="CI65" i="10"/>
  <c r="CI69" i="10"/>
  <c r="CI73" i="10" s="1"/>
  <c r="CJ62" i="10"/>
  <c r="CJ68" i="10" s="1"/>
  <c r="CJ61" i="10"/>
  <c r="CJ60" i="10"/>
  <c r="CJ63" i="10" s="1"/>
  <c r="CJ56" i="10"/>
  <c r="CK58" i="10"/>
  <c r="GC42" i="7"/>
  <c r="GC41" i="7" s="1"/>
  <c r="GB45" i="7"/>
  <c r="GB44" i="7"/>
  <c r="GB41" i="7"/>
  <c r="GB43" i="7"/>
  <c r="GA45" i="7"/>
  <c r="GA41" i="7"/>
  <c r="GA44" i="7"/>
  <c r="GA43" i="7"/>
  <c r="FY43" i="10"/>
  <c r="FY41" i="10"/>
  <c r="FY44" i="10"/>
  <c r="FZ42" i="10"/>
  <c r="FZ45" i="10" s="1"/>
  <c r="GG66" i="9"/>
  <c r="CL62" i="7"/>
  <c r="CL68" i="7" s="1"/>
  <c r="CL56" i="7"/>
  <c r="CL61" i="7"/>
  <c r="CL60" i="7"/>
  <c r="CL63" i="7" s="1"/>
  <c r="CR53" i="7"/>
  <c r="CR51" i="7"/>
  <c r="CR54" i="7" s="1"/>
  <c r="CR47" i="7"/>
  <c r="CR52" i="7"/>
  <c r="CS49" i="7"/>
  <c r="CL248" i="2"/>
  <c r="CL266" i="2" s="1"/>
  <c r="CL236" i="2"/>
  <c r="CK65" i="7"/>
  <c r="CK69" i="7"/>
  <c r="CK73" i="7" s="1"/>
  <c r="CK76" i="7" s="1"/>
  <c r="CM59" i="7"/>
  <c r="CN57" i="7"/>
  <c r="CN89" i="9" l="1"/>
  <c r="CN77" i="9"/>
  <c r="CN73" i="9" s="1"/>
  <c r="CN90" i="9" s="1"/>
  <c r="CN94" i="9" s="1"/>
  <c r="CM47" i="10"/>
  <c r="CM52" i="10"/>
  <c r="CM51" i="10"/>
  <c r="CM54" i="10" s="1"/>
  <c r="CM53" i="10"/>
  <c r="CN49" i="10"/>
  <c r="CI72" i="10"/>
  <c r="CI75" i="10"/>
  <c r="CI82" i="10" s="1"/>
  <c r="CO72" i="9" s="1"/>
  <c r="CI74" i="10"/>
  <c r="CI81" i="10" s="1"/>
  <c r="CI76" i="10"/>
  <c r="CJ67" i="10"/>
  <c r="CJ66" i="10" s="1"/>
  <c r="CJ70" i="10"/>
  <c r="CK59" i="10"/>
  <c r="CL57" i="10"/>
  <c r="GD42" i="7"/>
  <c r="GC44" i="7"/>
  <c r="GC45" i="7"/>
  <c r="GC43" i="7"/>
  <c r="FZ41" i="10"/>
  <c r="FZ43" i="10"/>
  <c r="FZ44" i="10"/>
  <c r="GG70" i="9"/>
  <c r="GG68" i="9"/>
  <c r="GH66" i="9" s="1"/>
  <c r="CL70" i="7"/>
  <c r="CL67" i="7"/>
  <c r="CL66" i="7" s="1"/>
  <c r="CS50" i="7"/>
  <c r="CT48" i="7"/>
  <c r="CK75" i="7"/>
  <c r="CK82" i="7" s="1"/>
  <c r="CM231" i="2" s="1"/>
  <c r="CK72" i="7"/>
  <c r="CK74" i="7"/>
  <c r="CK81" i="7" s="1"/>
  <c r="CM56" i="7"/>
  <c r="CM61" i="7"/>
  <c r="CM60" i="7"/>
  <c r="CM63" i="7" s="1"/>
  <c r="CM62" i="7"/>
  <c r="CM68" i="7" s="1"/>
  <c r="CN58" i="7"/>
  <c r="CN50" i="10" l="1"/>
  <c r="CO48" i="10"/>
  <c r="CO49" i="10" s="1"/>
  <c r="CO77" i="9"/>
  <c r="CO73" i="9" s="1"/>
  <c r="CO90" i="9" s="1"/>
  <c r="CO94" i="9" s="1"/>
  <c r="CO89" i="9"/>
  <c r="CJ65" i="10"/>
  <c r="CJ69" i="10"/>
  <c r="CJ73" i="10" s="1"/>
  <c r="CK62" i="10"/>
  <c r="CK68" i="10" s="1"/>
  <c r="CK61" i="10"/>
  <c r="CK60" i="10"/>
  <c r="CK63" i="10" s="1"/>
  <c r="CK56" i="10"/>
  <c r="CL58" i="10"/>
  <c r="GD43" i="7"/>
  <c r="GD45" i="7"/>
  <c r="GD41" i="7"/>
  <c r="GD44" i="7"/>
  <c r="GE42" i="7"/>
  <c r="CL69" i="7"/>
  <c r="CL73" i="7" s="1"/>
  <c r="CL65" i="7"/>
  <c r="GA9" i="10"/>
  <c r="GH70" i="9"/>
  <c r="GH68" i="9"/>
  <c r="CS52" i="7"/>
  <c r="CS47" i="7"/>
  <c r="CS53" i="7"/>
  <c r="CS51" i="7"/>
  <c r="CS54" i="7" s="1"/>
  <c r="CT49" i="7"/>
  <c r="CM248" i="2"/>
  <c r="CM266" i="2" s="1"/>
  <c r="CM236" i="2"/>
  <c r="CM70" i="7"/>
  <c r="CM67" i="7"/>
  <c r="CM66" i="7" s="1"/>
  <c r="CN59" i="7"/>
  <c r="CO57" i="7"/>
  <c r="CN52" i="10" l="1"/>
  <c r="CN47" i="10"/>
  <c r="CN53" i="10"/>
  <c r="CN51" i="10"/>
  <c r="CN54" i="10" s="1"/>
  <c r="CO50" i="10"/>
  <c r="CP48" i="10"/>
  <c r="CP49" i="10" s="1"/>
  <c r="CJ74" i="10"/>
  <c r="CJ81" i="10" s="1"/>
  <c r="CJ75" i="10"/>
  <c r="CJ82" i="10" s="1"/>
  <c r="CP72" i="9" s="1"/>
  <c r="CJ72" i="10"/>
  <c r="CJ76" i="10"/>
  <c r="CK67" i="10"/>
  <c r="CK66" i="10" s="1"/>
  <c r="CK70" i="10"/>
  <c r="CL59" i="10"/>
  <c r="CM57" i="10"/>
  <c r="GF42" i="7"/>
  <c r="GE44" i="7"/>
  <c r="GE43" i="7"/>
  <c r="GE45" i="7"/>
  <c r="GE41" i="7"/>
  <c r="CL72" i="7"/>
  <c r="CL74" i="7"/>
  <c r="CL81" i="7" s="1"/>
  <c r="CL75" i="7"/>
  <c r="CL82" i="7" s="1"/>
  <c r="CN231" i="2" s="1"/>
  <c r="CL76" i="7"/>
  <c r="GA42" i="10"/>
  <c r="GA45" i="10" s="1"/>
  <c r="GI66" i="9"/>
  <c r="GB9" i="10"/>
  <c r="CT50" i="7"/>
  <c r="CU48" i="7"/>
  <c r="CM65" i="7"/>
  <c r="CM69" i="7"/>
  <c r="CM73" i="7" s="1"/>
  <c r="CN60" i="7"/>
  <c r="CN63" i="7" s="1"/>
  <c r="CN56" i="7"/>
  <c r="CN62" i="7"/>
  <c r="CN68" i="7" s="1"/>
  <c r="CN61" i="7"/>
  <c r="CO58" i="7"/>
  <c r="CO47" i="10" l="1"/>
  <c r="CO53" i="10"/>
  <c r="CO51" i="10"/>
  <c r="CO54" i="10" s="1"/>
  <c r="CO52" i="10"/>
  <c r="CP50" i="10"/>
  <c r="CQ48" i="10"/>
  <c r="CP89" i="9"/>
  <c r="CP77" i="9"/>
  <c r="CP73" i="9" s="1"/>
  <c r="CP90" i="9" s="1"/>
  <c r="CP94" i="9" s="1"/>
  <c r="CK65" i="10"/>
  <c r="CK69" i="10"/>
  <c r="CK73" i="10" s="1"/>
  <c r="CL62" i="10"/>
  <c r="CL68" i="10" s="1"/>
  <c r="CL61" i="10"/>
  <c r="CL56" i="10"/>
  <c r="CL60" i="10"/>
  <c r="CL63" i="10" s="1"/>
  <c r="CM58" i="10"/>
  <c r="GF41" i="7"/>
  <c r="GF44" i="7"/>
  <c r="GG42" i="7"/>
  <c r="GF45" i="7"/>
  <c r="GF43" i="7"/>
  <c r="CN248" i="2"/>
  <c r="CN266" i="2" s="1"/>
  <c r="CN236" i="2"/>
  <c r="GA44" i="10"/>
  <c r="GA43" i="10"/>
  <c r="GA41" i="10"/>
  <c r="GB42" i="10"/>
  <c r="GB45" i="10" s="1"/>
  <c r="GI70" i="9"/>
  <c r="GI68" i="9"/>
  <c r="CT52" i="7"/>
  <c r="CT51" i="7"/>
  <c r="CT54" i="7" s="1"/>
  <c r="CT47" i="7"/>
  <c r="CT53" i="7"/>
  <c r="CU49" i="7"/>
  <c r="CO59" i="7"/>
  <c r="CP57" i="7"/>
  <c r="CP58" i="7" s="1"/>
  <c r="CM75" i="7"/>
  <c r="CM82" i="7" s="1"/>
  <c r="CO231" i="2" s="1"/>
  <c r="CM74" i="7"/>
  <c r="CM81" i="7" s="1"/>
  <c r="CM72" i="7"/>
  <c r="CM76" i="7"/>
  <c r="CN70" i="7"/>
  <c r="CN67" i="7"/>
  <c r="CN66" i="7" s="1"/>
  <c r="CP53" i="10" l="1"/>
  <c r="CP47" i="10"/>
  <c r="CP52" i="10"/>
  <c r="CP51" i="10"/>
  <c r="CP54" i="10" s="1"/>
  <c r="CQ49" i="10"/>
  <c r="CK72" i="10"/>
  <c r="CK74" i="10"/>
  <c r="CK81" i="10" s="1"/>
  <c r="CK75" i="10"/>
  <c r="CK82" i="10" s="1"/>
  <c r="CQ72" i="9" s="1"/>
  <c r="CK76" i="10"/>
  <c r="CL70" i="10"/>
  <c r="CL67" i="10"/>
  <c r="CL66" i="10" s="1"/>
  <c r="CM59" i="10"/>
  <c r="CN57" i="10"/>
  <c r="GH42" i="7"/>
  <c r="GI42" i="7" s="1"/>
  <c r="GG43" i="7"/>
  <c r="GG44" i="7"/>
  <c r="GG45" i="7"/>
  <c r="GG41" i="7"/>
  <c r="GB44" i="10"/>
  <c r="GB43" i="10"/>
  <c r="GB41" i="10"/>
  <c r="GC9" i="10"/>
  <c r="GJ66" i="9"/>
  <c r="CU50" i="7"/>
  <c r="CV48" i="7"/>
  <c r="CV49" i="7" s="1"/>
  <c r="CO62" i="7"/>
  <c r="CO68" i="7" s="1"/>
  <c r="CO60" i="7"/>
  <c r="CO63" i="7" s="1"/>
  <c r="CO61" i="7"/>
  <c r="CO56" i="7"/>
  <c r="HA231" i="2"/>
  <c r="CO248" i="2"/>
  <c r="CO236" i="2"/>
  <c r="CN65" i="7"/>
  <c r="CN69" i="7"/>
  <c r="CN73" i="7" s="1"/>
  <c r="CN76" i="7" s="1"/>
  <c r="CP59" i="7"/>
  <c r="CQ57" i="7"/>
  <c r="CQ50" i="10" l="1"/>
  <c r="CR48" i="10"/>
  <c r="CR49" i="10" s="1"/>
  <c r="CQ77" i="9"/>
  <c r="CQ73" i="9" s="1"/>
  <c r="CQ90" i="9" s="1"/>
  <c r="CQ94" i="9" s="1"/>
  <c r="CQ89" i="9"/>
  <c r="CL69" i="10"/>
  <c r="CL73" i="10" s="1"/>
  <c r="CL76" i="10" s="1"/>
  <c r="CL65" i="10"/>
  <c r="CM62" i="10"/>
  <c r="CM68" i="10" s="1"/>
  <c r="CM56" i="10"/>
  <c r="CM61" i="10"/>
  <c r="CM60" i="10"/>
  <c r="CM63" i="10" s="1"/>
  <c r="CN58" i="10"/>
  <c r="GJ42" i="7"/>
  <c r="GK42" i="7" s="1"/>
  <c r="GH43" i="7"/>
  <c r="GH45" i="7"/>
  <c r="GH44" i="7"/>
  <c r="GH41" i="7"/>
  <c r="GI41" i="7"/>
  <c r="GI43" i="7"/>
  <c r="GI45" i="7"/>
  <c r="GI44" i="7"/>
  <c r="HA248" i="2"/>
  <c r="CO266" i="2"/>
  <c r="GC42" i="10"/>
  <c r="GC45" i="10" s="1"/>
  <c r="GJ70" i="9"/>
  <c r="GJ68" i="9"/>
  <c r="CU53" i="7"/>
  <c r="CU52" i="7"/>
  <c r="CU51" i="7"/>
  <c r="CU54" i="7" s="1"/>
  <c r="CU47" i="7"/>
  <c r="CO67" i="7"/>
  <c r="CO66" i="7" s="1"/>
  <c r="CO70" i="7"/>
  <c r="CV50" i="7"/>
  <c r="CW48" i="7"/>
  <c r="CN75" i="7"/>
  <c r="CN82" i="7" s="1"/>
  <c r="CP231" i="2" s="1"/>
  <c r="CN72" i="7"/>
  <c r="CN74" i="7"/>
  <c r="CN81" i="7" s="1"/>
  <c r="CP60" i="7"/>
  <c r="CP63" i="7" s="1"/>
  <c r="CP61" i="7"/>
  <c r="CP62" i="7"/>
  <c r="CP68" i="7" s="1"/>
  <c r="CP56" i="7"/>
  <c r="CQ58" i="7"/>
  <c r="CQ52" i="10" l="1"/>
  <c r="CQ47" i="10"/>
  <c r="CQ53" i="10"/>
  <c r="CQ51" i="10"/>
  <c r="CQ54" i="10" s="1"/>
  <c r="CR50" i="10"/>
  <c r="CS48" i="10"/>
  <c r="CL72" i="10"/>
  <c r="CL74" i="10"/>
  <c r="CL81" i="10" s="1"/>
  <c r="CL75" i="10"/>
  <c r="CL82" i="10" s="1"/>
  <c r="CR72" i="9" s="1"/>
  <c r="CM70" i="10"/>
  <c r="CM67" i="10"/>
  <c r="CM66" i="10" s="1"/>
  <c r="CN59" i="10"/>
  <c r="CO57" i="10"/>
  <c r="GL42" i="7"/>
  <c r="GK45" i="7"/>
  <c r="GK43" i="7"/>
  <c r="GK44" i="7"/>
  <c r="GK41" i="7"/>
  <c r="GJ45" i="7"/>
  <c r="GJ43" i="7"/>
  <c r="GJ44" i="7"/>
  <c r="GJ41" i="7"/>
  <c r="HA266" i="2"/>
  <c r="GC41" i="10"/>
  <c r="GC43" i="10"/>
  <c r="GC44" i="10"/>
  <c r="GD9" i="10"/>
  <c r="GK66" i="9"/>
  <c r="HM66" i="9" s="1"/>
  <c r="CO65" i="7"/>
  <c r="CO69" i="7"/>
  <c r="CO73" i="7" s="1"/>
  <c r="CV51" i="7"/>
  <c r="CV54" i="7" s="1"/>
  <c r="CV53" i="7"/>
  <c r="CV47" i="7"/>
  <c r="CV52" i="7"/>
  <c r="CW49" i="7"/>
  <c r="CP248" i="2"/>
  <c r="CP266" i="2" s="1"/>
  <c r="CP236" i="2"/>
  <c r="CP67" i="7"/>
  <c r="CP66" i="7" s="1"/>
  <c r="CP70" i="7"/>
  <c r="CQ59" i="7"/>
  <c r="CR57" i="7"/>
  <c r="CR51" i="10" l="1"/>
  <c r="CR54" i="10" s="1"/>
  <c r="CR52" i="10"/>
  <c r="CR53" i="10"/>
  <c r="CR47" i="10"/>
  <c r="CS49" i="10"/>
  <c r="CR77" i="9"/>
  <c r="CR73" i="9" s="1"/>
  <c r="CR90" i="9" s="1"/>
  <c r="CR94" i="9" s="1"/>
  <c r="CR89" i="9"/>
  <c r="CM69" i="10"/>
  <c r="CM73" i="10" s="1"/>
  <c r="CM65" i="10"/>
  <c r="CN62" i="10"/>
  <c r="CN68" i="10" s="1"/>
  <c r="CN61" i="10"/>
  <c r="CN56" i="10"/>
  <c r="CN60" i="10"/>
  <c r="CN63" i="10" s="1"/>
  <c r="CO58" i="10"/>
  <c r="GM42" i="7"/>
  <c r="GN42" i="7" s="1"/>
  <c r="GL41" i="7"/>
  <c r="GL44" i="7"/>
  <c r="GL43" i="7"/>
  <c r="GL45" i="7"/>
  <c r="CO76" i="7"/>
  <c r="CO72" i="7"/>
  <c r="CO75" i="7"/>
  <c r="CO82" i="7" s="1"/>
  <c r="CQ231" i="2" s="1"/>
  <c r="CO74" i="7"/>
  <c r="CO81" i="7" s="1"/>
  <c r="GD42" i="10"/>
  <c r="GD45" i="10" s="1"/>
  <c r="GK68" i="9"/>
  <c r="GK70" i="9"/>
  <c r="CW50" i="7"/>
  <c r="CX48" i="7"/>
  <c r="CP65" i="7"/>
  <c r="CP69" i="7"/>
  <c r="CP73" i="7" s="1"/>
  <c r="CP76" i="7" s="1"/>
  <c r="CQ60" i="7"/>
  <c r="CQ63" i="7" s="1"/>
  <c r="CQ62" i="7"/>
  <c r="CQ68" i="7" s="1"/>
  <c r="CQ61" i="7"/>
  <c r="CQ56" i="7"/>
  <c r="CR58" i="7"/>
  <c r="CS50" i="10" l="1"/>
  <c r="CS51" i="10" s="1"/>
  <c r="CS54" i="10" s="1"/>
  <c r="CT48" i="10"/>
  <c r="CT49" i="10" s="1"/>
  <c r="CM75" i="10"/>
  <c r="CM82" i="10" s="1"/>
  <c r="CS72" i="9" s="1"/>
  <c r="CM72" i="10"/>
  <c r="CM74" i="10"/>
  <c r="CM81" i="10" s="1"/>
  <c r="CM76" i="10"/>
  <c r="CN67" i="10"/>
  <c r="CN66" i="10" s="1"/>
  <c r="CN70" i="10"/>
  <c r="CO59" i="10"/>
  <c r="CP57" i="10"/>
  <c r="GM43" i="7"/>
  <c r="GM41" i="7"/>
  <c r="GM44" i="7"/>
  <c r="GM45" i="7"/>
  <c r="GO42" i="7"/>
  <c r="GP42" i="7" s="1"/>
  <c r="GN44" i="7"/>
  <c r="GN45" i="7"/>
  <c r="GN43" i="7"/>
  <c r="GN41" i="7"/>
  <c r="CQ236" i="2"/>
  <c r="CQ248" i="2"/>
  <c r="CQ266" i="2" s="1"/>
  <c r="GD44" i="10"/>
  <c r="GD41" i="10"/>
  <c r="GD43" i="10"/>
  <c r="GL66" i="9"/>
  <c r="HM70" i="9"/>
  <c r="GE9" i="10"/>
  <c r="CR59" i="7"/>
  <c r="CR61" i="7" s="1"/>
  <c r="CS57" i="7"/>
  <c r="CS58" i="7" s="1"/>
  <c r="CW53" i="7"/>
  <c r="CW51" i="7"/>
  <c r="CW54" i="7" s="1"/>
  <c r="CW47" i="7"/>
  <c r="CW52" i="7"/>
  <c r="CX49" i="7"/>
  <c r="CP75" i="7"/>
  <c r="CP82" i="7" s="1"/>
  <c r="CR231" i="2" s="1"/>
  <c r="CP72" i="7"/>
  <c r="CP74" i="7"/>
  <c r="CP81" i="7" s="1"/>
  <c r="CQ70" i="7"/>
  <c r="CQ67" i="7"/>
  <c r="CQ66" i="7" s="1"/>
  <c r="CS53" i="10" l="1"/>
  <c r="CS52" i="10"/>
  <c r="CS47" i="10"/>
  <c r="CT50" i="10"/>
  <c r="CU48" i="10"/>
  <c r="CS77" i="9"/>
  <c r="CS89" i="9"/>
  <c r="HE89" i="9" s="1"/>
  <c r="HE72" i="9"/>
  <c r="CN65" i="10"/>
  <c r="CN69" i="10"/>
  <c r="CN73" i="10" s="1"/>
  <c r="CN76" i="10" s="1"/>
  <c r="CO61" i="10"/>
  <c r="CO62" i="10"/>
  <c r="CO68" i="10" s="1"/>
  <c r="CO56" i="10"/>
  <c r="CO60" i="10"/>
  <c r="CO63" i="10" s="1"/>
  <c r="CP58" i="10"/>
  <c r="GQ42" i="7"/>
  <c r="GP41" i="7"/>
  <c r="GO44" i="7"/>
  <c r="GO45" i="7"/>
  <c r="GO43" i="7"/>
  <c r="GO41" i="7"/>
  <c r="GP44" i="7"/>
  <c r="GP43" i="7"/>
  <c r="GP45" i="7"/>
  <c r="GL70" i="9"/>
  <c r="GF9" i="10" s="1"/>
  <c r="GL68" i="9"/>
  <c r="GM66" i="9" s="1"/>
  <c r="GE42" i="10"/>
  <c r="CR60" i="7"/>
  <c r="CR63" i="7" s="1"/>
  <c r="CR62" i="7"/>
  <c r="CR68" i="7" s="1"/>
  <c r="CR56" i="7"/>
  <c r="CX50" i="7"/>
  <c r="CX51" i="7" s="1"/>
  <c r="CX54" i="7" s="1"/>
  <c r="CY48" i="7"/>
  <c r="CY49" i="7" s="1"/>
  <c r="CR236" i="2"/>
  <c r="CR248" i="2"/>
  <c r="CR266" i="2" s="1"/>
  <c r="CQ65" i="7"/>
  <c r="CQ69" i="7"/>
  <c r="CQ73" i="7" s="1"/>
  <c r="CQ76" i="7" s="1"/>
  <c r="CS59" i="7"/>
  <c r="CT57" i="7"/>
  <c r="CT53" i="10" l="1"/>
  <c r="CT52" i="10"/>
  <c r="CT51" i="10"/>
  <c r="CT54" i="10" s="1"/>
  <c r="CT47" i="10"/>
  <c r="CU49" i="10"/>
  <c r="HE77" i="9"/>
  <c r="CS73" i="9"/>
  <c r="CN72" i="10"/>
  <c r="CN74" i="10"/>
  <c r="CN81" i="10" s="1"/>
  <c r="CN75" i="10"/>
  <c r="CN82" i="10" s="1"/>
  <c r="CT72" i="9" s="1"/>
  <c r="CO70" i="10"/>
  <c r="CO67" i="10"/>
  <c r="CO66" i="10" s="1"/>
  <c r="CP59" i="10"/>
  <c r="CQ57" i="10"/>
  <c r="G42" i="7"/>
  <c r="GR42" i="7"/>
  <c r="GR41" i="7" s="1"/>
  <c r="GQ44" i="7"/>
  <c r="GQ45" i="7"/>
  <c r="GQ41" i="7"/>
  <c r="GQ43" i="7"/>
  <c r="GM70" i="9"/>
  <c r="GG9" i="10" s="1"/>
  <c r="GM68" i="9"/>
  <c r="GN66" i="9" s="1"/>
  <c r="GE41" i="10"/>
  <c r="GE43" i="10"/>
  <c r="GE44" i="10"/>
  <c r="GF42" i="10"/>
  <c r="GE45" i="10"/>
  <c r="CR70" i="7"/>
  <c r="CR67" i="7"/>
  <c r="CR66" i="7" s="1"/>
  <c r="CX52" i="7"/>
  <c r="CX53" i="7"/>
  <c r="CX47" i="7"/>
  <c r="CY50" i="7"/>
  <c r="CZ48" i="7"/>
  <c r="CQ72" i="7"/>
  <c r="CQ74" i="7"/>
  <c r="CQ81" i="7" s="1"/>
  <c r="CQ75" i="7"/>
  <c r="CQ82" i="7" s="1"/>
  <c r="CS231" i="2" s="1"/>
  <c r="CS60" i="7"/>
  <c r="CS63" i="7" s="1"/>
  <c r="CS62" i="7"/>
  <c r="CS68" i="7" s="1"/>
  <c r="CS56" i="7"/>
  <c r="CS61" i="7"/>
  <c r="CT58" i="7"/>
  <c r="CU50" i="10" l="1"/>
  <c r="CV48" i="10"/>
  <c r="CV49" i="10" s="1"/>
  <c r="G44" i="7"/>
  <c r="GR44" i="7"/>
  <c r="GR43" i="7"/>
  <c r="G43" i="7"/>
  <c r="G45" i="7"/>
  <c r="C45" i="7" s="1"/>
  <c r="GR45" i="7"/>
  <c r="CS90" i="9"/>
  <c r="HE73" i="9"/>
  <c r="CT77" i="9"/>
  <c r="CT73" i="9" s="1"/>
  <c r="CT90" i="9" s="1"/>
  <c r="CT94" i="9" s="1"/>
  <c r="CT89" i="9"/>
  <c r="CO65" i="10"/>
  <c r="CO69" i="10"/>
  <c r="CO73" i="10" s="1"/>
  <c r="CP62" i="10"/>
  <c r="CP68" i="10" s="1"/>
  <c r="CP60" i="10"/>
  <c r="CP63" i="10" s="1"/>
  <c r="CP56" i="10"/>
  <c r="CP61" i="10"/>
  <c r="CQ58" i="10"/>
  <c r="GN70" i="9"/>
  <c r="GH9" i="10" s="1"/>
  <c r="GN68" i="9"/>
  <c r="GO66" i="9" s="1"/>
  <c r="CR65" i="7"/>
  <c r="CR69" i="7"/>
  <c r="CR73" i="7" s="1"/>
  <c r="GG42" i="10"/>
  <c r="GF43" i="10"/>
  <c r="GF41" i="10"/>
  <c r="GF44" i="10"/>
  <c r="GF45" i="10"/>
  <c r="CY52" i="7"/>
  <c r="CY51" i="7"/>
  <c r="CY54" i="7" s="1"/>
  <c r="CY47" i="7"/>
  <c r="CY53" i="7"/>
  <c r="CZ49" i="7"/>
  <c r="CT59" i="7"/>
  <c r="CT61" i="7" s="1"/>
  <c r="CU57" i="7"/>
  <c r="CU58" i="7" s="1"/>
  <c r="CS248" i="2"/>
  <c r="CS266" i="2" s="1"/>
  <c r="CS236" i="2"/>
  <c r="CS70" i="7"/>
  <c r="CS67" i="7"/>
  <c r="CS66" i="7" s="1"/>
  <c r="CU47" i="10" l="1"/>
  <c r="CU52" i="10"/>
  <c r="CU53" i="10"/>
  <c r="CU51" i="10"/>
  <c r="CU54" i="10" s="1"/>
  <c r="CV50" i="10"/>
  <c r="CW48" i="10"/>
  <c r="CQ59" i="10"/>
  <c r="CR57" i="10"/>
  <c r="CS94" i="9"/>
  <c r="HE94" i="9" s="1"/>
  <c r="HE90" i="9"/>
  <c r="CO72" i="10"/>
  <c r="CO74" i="10"/>
  <c r="CO81" i="10" s="1"/>
  <c r="CO75" i="10"/>
  <c r="CO82" i="10" s="1"/>
  <c r="CU72" i="9" s="1"/>
  <c r="CO76" i="10"/>
  <c r="CP67" i="10"/>
  <c r="CP66" i="10" s="1"/>
  <c r="CP70" i="10"/>
  <c r="GH42" i="10"/>
  <c r="CR76" i="7"/>
  <c r="CR75" i="7"/>
  <c r="CR82" i="7" s="1"/>
  <c r="CT231" i="2" s="1"/>
  <c r="CR72" i="7"/>
  <c r="CR74" i="7"/>
  <c r="CR81" i="7" s="1"/>
  <c r="GG41" i="10"/>
  <c r="GG44" i="10"/>
  <c r="GG43" i="10"/>
  <c r="GG45" i="10"/>
  <c r="GO70" i="9"/>
  <c r="GO68" i="9"/>
  <c r="CZ50" i="7"/>
  <c r="DA48" i="7"/>
  <c r="DA49" i="7" s="1"/>
  <c r="CT60" i="7"/>
  <c r="CT63" i="7" s="1"/>
  <c r="CT56" i="7"/>
  <c r="CT62" i="7"/>
  <c r="CT68" i="7" s="1"/>
  <c r="CS65" i="7"/>
  <c r="CS69" i="7"/>
  <c r="CS73" i="7" s="1"/>
  <c r="CS76" i="7" s="1"/>
  <c r="CU59" i="7"/>
  <c r="CV57" i="7"/>
  <c r="CV52" i="10" l="1"/>
  <c r="CV51" i="10"/>
  <c r="CV54" i="10" s="1"/>
  <c r="CV53" i="10"/>
  <c r="CV47" i="10"/>
  <c r="CW49" i="10"/>
  <c r="CQ60" i="10"/>
  <c r="CQ63" i="10" s="1"/>
  <c r="CQ62" i="10"/>
  <c r="CQ68" i="10" s="1"/>
  <c r="CQ56" i="10"/>
  <c r="CQ61" i="10"/>
  <c r="CR58" i="10"/>
  <c r="CU89" i="9"/>
  <c r="CU77" i="9"/>
  <c r="CU73" i="9" s="1"/>
  <c r="CU90" i="9" s="1"/>
  <c r="CU94" i="9" s="1"/>
  <c r="CP69" i="10"/>
  <c r="CP73" i="10" s="1"/>
  <c r="CP65" i="10"/>
  <c r="CT248" i="2"/>
  <c r="CT266" i="2" s="1"/>
  <c r="CT236" i="2"/>
  <c r="GH45" i="10"/>
  <c r="GH41" i="10"/>
  <c r="GH43" i="10"/>
  <c r="GH44" i="10"/>
  <c r="GI9" i="10"/>
  <c r="GP66" i="9"/>
  <c r="CZ53" i="7"/>
  <c r="CZ47" i="7"/>
  <c r="CZ52" i="7"/>
  <c r="CZ51" i="7"/>
  <c r="CZ54" i="7" s="1"/>
  <c r="CT70" i="7"/>
  <c r="CT67" i="7"/>
  <c r="CT66" i="7" s="1"/>
  <c r="DA50" i="7"/>
  <c r="DB48" i="7"/>
  <c r="CS72" i="7"/>
  <c r="CS75" i="7"/>
  <c r="CS82" i="7" s="1"/>
  <c r="CU231" i="2" s="1"/>
  <c r="CS74" i="7"/>
  <c r="CS81" i="7" s="1"/>
  <c r="CU62" i="7"/>
  <c r="CU68" i="7" s="1"/>
  <c r="CU56" i="7"/>
  <c r="CU61" i="7"/>
  <c r="CU60" i="7"/>
  <c r="CU63" i="7" s="1"/>
  <c r="CV58" i="7"/>
  <c r="CW50" i="10" l="1"/>
  <c r="CX48" i="10"/>
  <c r="CX49" i="10" s="1"/>
  <c r="CR59" i="10"/>
  <c r="CR60" i="10" s="1"/>
  <c r="CR63" i="10" s="1"/>
  <c r="CS57" i="10"/>
  <c r="CS58" i="10" s="1"/>
  <c r="CQ67" i="10"/>
  <c r="CQ66" i="10" s="1"/>
  <c r="CQ70" i="10"/>
  <c r="CP74" i="10"/>
  <c r="CP81" i="10" s="1"/>
  <c r="CP72" i="10"/>
  <c r="CP75" i="10"/>
  <c r="CP82" i="10" s="1"/>
  <c r="CV72" i="9" s="1"/>
  <c r="CP76" i="10"/>
  <c r="GI42" i="10"/>
  <c r="GI45" i="10" s="1"/>
  <c r="GP70" i="9"/>
  <c r="GP68" i="9"/>
  <c r="GQ66" i="9" s="1"/>
  <c r="CT65" i="7"/>
  <c r="CT69" i="7"/>
  <c r="CT73" i="7" s="1"/>
  <c r="DA53" i="7"/>
  <c r="DA47" i="7"/>
  <c r="DA51" i="7"/>
  <c r="DA54" i="7" s="1"/>
  <c r="DA52" i="7"/>
  <c r="DB49" i="7"/>
  <c r="CV59" i="7"/>
  <c r="CW57" i="7"/>
  <c r="CW58" i="7" s="1"/>
  <c r="CU248" i="2"/>
  <c r="CU266" i="2" s="1"/>
  <c r="CU236" i="2"/>
  <c r="CU70" i="7"/>
  <c r="CU67" i="7"/>
  <c r="CU66" i="7" s="1"/>
  <c r="CW51" i="10" l="1"/>
  <c r="CW54" i="10" s="1"/>
  <c r="CW52" i="10"/>
  <c r="CW53" i="10"/>
  <c r="CW47" i="10"/>
  <c r="CR56" i="10"/>
  <c r="CR61" i="10"/>
  <c r="CR62" i="10"/>
  <c r="CR68" i="10" s="1"/>
  <c r="CX50" i="10"/>
  <c r="CY48" i="10"/>
  <c r="CS59" i="10"/>
  <c r="CT57" i="10"/>
  <c r="CQ69" i="10"/>
  <c r="CQ73" i="10" s="1"/>
  <c r="CQ74" i="10" s="1"/>
  <c r="CQ81" i="10" s="1"/>
  <c r="CQ65" i="10"/>
  <c r="CV89" i="9"/>
  <c r="CV77" i="9"/>
  <c r="CV73" i="9" s="1"/>
  <c r="CV90" i="9" s="1"/>
  <c r="CV94" i="9" s="1"/>
  <c r="CV61" i="7"/>
  <c r="CV60" i="7"/>
  <c r="CV63" i="7" s="1"/>
  <c r="GI44" i="10"/>
  <c r="GI41" i="10"/>
  <c r="GI43" i="10"/>
  <c r="GJ9" i="10"/>
  <c r="GQ68" i="9"/>
  <c r="GQ70" i="9"/>
  <c r="CV56" i="7"/>
  <c r="CV62" i="7"/>
  <c r="CV68" i="7" s="1"/>
  <c r="CT76" i="7"/>
  <c r="CT74" i="7"/>
  <c r="CT81" i="7" s="1"/>
  <c r="CT75" i="7"/>
  <c r="CT82" i="7" s="1"/>
  <c r="CV231" i="2" s="1"/>
  <c r="CT72" i="7"/>
  <c r="DB50" i="7"/>
  <c r="DC48" i="7"/>
  <c r="CU69" i="7"/>
  <c r="CU73" i="7" s="1"/>
  <c r="CU65" i="7"/>
  <c r="CW59" i="7"/>
  <c r="CX57" i="7"/>
  <c r="CR67" i="10" l="1"/>
  <c r="CR66" i="10" s="1"/>
  <c r="CR70" i="10"/>
  <c r="CQ76" i="10"/>
  <c r="CQ72" i="10"/>
  <c r="CQ75" i="10"/>
  <c r="CQ82" i="10" s="1"/>
  <c r="CW72" i="9" s="1"/>
  <c r="CX52" i="10"/>
  <c r="CX53" i="10"/>
  <c r="CX47" i="10"/>
  <c r="CX51" i="10"/>
  <c r="CX54" i="10" s="1"/>
  <c r="CY49" i="10"/>
  <c r="CS61" i="10"/>
  <c r="CS60" i="10"/>
  <c r="CS63" i="10" s="1"/>
  <c r="CS56" i="10"/>
  <c r="CS62" i="10"/>
  <c r="CS68" i="10" s="1"/>
  <c r="CT58" i="10"/>
  <c r="CV248" i="2"/>
  <c r="CV266" i="2" s="1"/>
  <c r="CV236" i="2"/>
  <c r="CV67" i="7"/>
  <c r="CV66" i="7" s="1"/>
  <c r="CV70" i="7"/>
  <c r="GJ42" i="10"/>
  <c r="GJ45" i="10" s="1"/>
  <c r="GR66" i="9"/>
  <c r="GK9" i="10"/>
  <c r="DB47" i="7"/>
  <c r="DB51" i="7"/>
  <c r="DB54" i="7" s="1"/>
  <c r="DB52" i="7"/>
  <c r="DB53" i="7"/>
  <c r="DC49" i="7"/>
  <c r="CU76" i="7"/>
  <c r="CU72" i="7"/>
  <c r="CU75" i="7"/>
  <c r="CU82" i="7" s="1"/>
  <c r="CW231" i="2" s="1"/>
  <c r="CU74" i="7"/>
  <c r="CU81" i="7" s="1"/>
  <c r="CW56" i="7"/>
  <c r="CW60" i="7"/>
  <c r="CW63" i="7" s="1"/>
  <c r="CW61" i="7"/>
  <c r="CW62" i="7"/>
  <c r="CW68" i="7" s="1"/>
  <c r="CX58" i="7"/>
  <c r="CR65" i="10" l="1"/>
  <c r="CR69" i="10"/>
  <c r="CR73" i="10" s="1"/>
  <c r="CW89" i="9"/>
  <c r="CW77" i="9"/>
  <c r="CW73" i="9" s="1"/>
  <c r="CW90" i="9" s="1"/>
  <c r="CW94" i="9" s="1"/>
  <c r="CY50" i="10"/>
  <c r="CZ48" i="10"/>
  <c r="CT59" i="10"/>
  <c r="CU57" i="10"/>
  <c r="CU58" i="10" s="1"/>
  <c r="CS70" i="10"/>
  <c r="CS67" i="10"/>
  <c r="CS66" i="10" s="1"/>
  <c r="CV65" i="7"/>
  <c r="CV69" i="7"/>
  <c r="CV73" i="7" s="1"/>
  <c r="GJ41" i="10"/>
  <c r="GJ44" i="10"/>
  <c r="GJ43" i="10"/>
  <c r="GK42" i="10"/>
  <c r="GK45" i="10" s="1"/>
  <c r="GR70" i="9"/>
  <c r="GR68" i="9"/>
  <c r="DC50" i="7"/>
  <c r="DD48" i="7"/>
  <c r="DD49" i="7" s="1"/>
  <c r="CW248" i="2"/>
  <c r="CW266" i="2" s="1"/>
  <c r="CW236" i="2"/>
  <c r="CW70" i="7"/>
  <c r="CW67" i="7"/>
  <c r="CW66" i="7" s="1"/>
  <c r="CX59" i="7"/>
  <c r="CY57" i="7"/>
  <c r="CR76" i="10" l="1"/>
  <c r="CR72" i="10"/>
  <c r="CR74" i="10"/>
  <c r="CR81" i="10" s="1"/>
  <c r="CR75" i="10"/>
  <c r="CR82" i="10" s="1"/>
  <c r="CX72" i="9" s="1"/>
  <c r="CT62" i="10"/>
  <c r="CT68" i="10" s="1"/>
  <c r="CT60" i="10"/>
  <c r="CT63" i="10" s="1"/>
  <c r="CY52" i="10"/>
  <c r="CY53" i="10"/>
  <c r="CY47" i="10"/>
  <c r="CY51" i="10"/>
  <c r="CY54" i="10" s="1"/>
  <c r="CZ49" i="10"/>
  <c r="CT61" i="10"/>
  <c r="CT56" i="10"/>
  <c r="CS65" i="10"/>
  <c r="CS69" i="10"/>
  <c r="CS73" i="10" s="1"/>
  <c r="CS76" i="10" s="1"/>
  <c r="CU59" i="10"/>
  <c r="CV57" i="10"/>
  <c r="CV76" i="7"/>
  <c r="CV72" i="7"/>
  <c r="CV74" i="7"/>
  <c r="CV81" i="7" s="1"/>
  <c r="CV75" i="7"/>
  <c r="CV82" i="7" s="1"/>
  <c r="CX231" i="2" s="1"/>
  <c r="DC53" i="7"/>
  <c r="DC52" i="7"/>
  <c r="DC47" i="7"/>
  <c r="DC51" i="7"/>
  <c r="DC54" i="7" s="1"/>
  <c r="GK41" i="10"/>
  <c r="GK43" i="10"/>
  <c r="GK44" i="10"/>
  <c r="GL9" i="10"/>
  <c r="GS66" i="9"/>
  <c r="DD50" i="7"/>
  <c r="DE48" i="7"/>
  <c r="CW69" i="7"/>
  <c r="CW73" i="7" s="1"/>
  <c r="CW65" i="7"/>
  <c r="CX62" i="7"/>
  <c r="CX68" i="7" s="1"/>
  <c r="CX61" i="7"/>
  <c r="CX60" i="7"/>
  <c r="CX63" i="7" s="1"/>
  <c r="CX56" i="7"/>
  <c r="CY58" i="7"/>
  <c r="CX89" i="9" l="1"/>
  <c r="CX77" i="9"/>
  <c r="CX73" i="9" s="1"/>
  <c r="CX90" i="9" s="1"/>
  <c r="CX94" i="9" s="1"/>
  <c r="CT70" i="10"/>
  <c r="CT67" i="10"/>
  <c r="CT66" i="10" s="1"/>
  <c r="CZ50" i="10"/>
  <c r="CZ53" i="10" s="1"/>
  <c r="DA48" i="10"/>
  <c r="DA49" i="10" s="1"/>
  <c r="CS74" i="10"/>
  <c r="CS81" i="10" s="1"/>
  <c r="CS72" i="10"/>
  <c r="CS75" i="10"/>
  <c r="CS82" i="10" s="1"/>
  <c r="CY72" i="9" s="1"/>
  <c r="CU56" i="10"/>
  <c r="CU62" i="10"/>
  <c r="CU68" i="10" s="1"/>
  <c r="CU60" i="10"/>
  <c r="CU63" i="10" s="1"/>
  <c r="CU61" i="10"/>
  <c r="CV58" i="10"/>
  <c r="CX236" i="2"/>
  <c r="CX248" i="2"/>
  <c r="CX266" i="2" s="1"/>
  <c r="GL42" i="10"/>
  <c r="GL45" i="10" s="1"/>
  <c r="GS70" i="9"/>
  <c r="GS68" i="9"/>
  <c r="GT66" i="9" s="1"/>
  <c r="CY59" i="7"/>
  <c r="CZ57" i="7"/>
  <c r="CZ58" i="7" s="1"/>
  <c r="DD47" i="7"/>
  <c r="DD52" i="7"/>
  <c r="DD51" i="7"/>
  <c r="DD54" i="7" s="1"/>
  <c r="DD53" i="7"/>
  <c r="DE49" i="7"/>
  <c r="CW76" i="7"/>
  <c r="CW74" i="7"/>
  <c r="CW81" i="7" s="1"/>
  <c r="CW75" i="7"/>
  <c r="CW82" i="7" s="1"/>
  <c r="CY231" i="2" s="1"/>
  <c r="CW72" i="7"/>
  <c r="CX67" i="7"/>
  <c r="CX66" i="7" s="1"/>
  <c r="CX70" i="7"/>
  <c r="CZ51" i="10" l="1"/>
  <c r="CZ54" i="10" s="1"/>
  <c r="CZ47" i="10"/>
  <c r="CZ52" i="10"/>
  <c r="CT69" i="10"/>
  <c r="CT73" i="10" s="1"/>
  <c r="CT65" i="10"/>
  <c r="DA50" i="10"/>
  <c r="DB48" i="10"/>
  <c r="CY89" i="9"/>
  <c r="CY77" i="9"/>
  <c r="CY73" i="9" s="1"/>
  <c r="CY90" i="9" s="1"/>
  <c r="CY94" i="9" s="1"/>
  <c r="CU67" i="10"/>
  <c r="CU66" i="10" s="1"/>
  <c r="CU70" i="10"/>
  <c r="CV59" i="10"/>
  <c r="CW57" i="10"/>
  <c r="GL43" i="10"/>
  <c r="GL44" i="10"/>
  <c r="GL41" i="10"/>
  <c r="GM9" i="10"/>
  <c r="GT70" i="9"/>
  <c r="GT68" i="9"/>
  <c r="CY56" i="7"/>
  <c r="CY62" i="7"/>
  <c r="CY68" i="7" s="1"/>
  <c r="CY60" i="7"/>
  <c r="CY63" i="7" s="1"/>
  <c r="CY61" i="7"/>
  <c r="DE50" i="7"/>
  <c r="DF48" i="7"/>
  <c r="DF49" i="7" s="1"/>
  <c r="CY248" i="2"/>
  <c r="CY266" i="2" s="1"/>
  <c r="CY236" i="2"/>
  <c r="CX69" i="7"/>
  <c r="CX73" i="7" s="1"/>
  <c r="CX65" i="7"/>
  <c r="CZ59" i="7"/>
  <c r="DA57" i="7"/>
  <c r="CT76" i="10" l="1"/>
  <c r="CT74" i="10"/>
  <c r="CT81" i="10" s="1"/>
  <c r="CT75" i="10"/>
  <c r="CT82" i="10" s="1"/>
  <c r="CZ72" i="9" s="1"/>
  <c r="CT72" i="10"/>
  <c r="DA53" i="10"/>
  <c r="DA52" i="10"/>
  <c r="DA51" i="10"/>
  <c r="DA54" i="10" s="1"/>
  <c r="DA47" i="10"/>
  <c r="DB49" i="10"/>
  <c r="CU69" i="10"/>
  <c r="CU73" i="10" s="1"/>
  <c r="CU76" i="10" s="1"/>
  <c r="CU65" i="10"/>
  <c r="CV56" i="10"/>
  <c r="CV60" i="10"/>
  <c r="CV63" i="10" s="1"/>
  <c r="CV62" i="10"/>
  <c r="CV68" i="10" s="1"/>
  <c r="CV61" i="10"/>
  <c r="CW58" i="10"/>
  <c r="GM42" i="10"/>
  <c r="GM45" i="10" s="1"/>
  <c r="GU66" i="9"/>
  <c r="GN9" i="10"/>
  <c r="DE51" i="7"/>
  <c r="DE54" i="7" s="1"/>
  <c r="DE53" i="7"/>
  <c r="DE47" i="7"/>
  <c r="DE52" i="7"/>
  <c r="CY67" i="7"/>
  <c r="CY66" i="7" s="1"/>
  <c r="CY70" i="7"/>
  <c r="DF50" i="7"/>
  <c r="DG48" i="7"/>
  <c r="CX76" i="7"/>
  <c r="CX75" i="7"/>
  <c r="CX82" i="7" s="1"/>
  <c r="CZ231" i="2" s="1"/>
  <c r="CX74" i="7"/>
  <c r="CX81" i="7" s="1"/>
  <c r="CX72" i="7"/>
  <c r="CZ62" i="7"/>
  <c r="CZ68" i="7" s="1"/>
  <c r="CZ60" i="7"/>
  <c r="CZ63" i="7" s="1"/>
  <c r="CZ61" i="7"/>
  <c r="CZ56" i="7"/>
  <c r="DA58" i="7"/>
  <c r="CZ89" i="9" l="1"/>
  <c r="CZ77" i="9"/>
  <c r="CZ73" i="9" s="1"/>
  <c r="CZ90" i="9" s="1"/>
  <c r="CZ94" i="9" s="1"/>
  <c r="DB50" i="10"/>
  <c r="DB51" i="10" s="1"/>
  <c r="DB54" i="10" s="1"/>
  <c r="DC48" i="10"/>
  <c r="DC49" i="10" s="1"/>
  <c r="CU74" i="10"/>
  <c r="CU81" i="10" s="1"/>
  <c r="CU75" i="10"/>
  <c r="CU82" i="10" s="1"/>
  <c r="DA72" i="9" s="1"/>
  <c r="CU72" i="10"/>
  <c r="CV70" i="10"/>
  <c r="CV67" i="10"/>
  <c r="CV66" i="10" s="1"/>
  <c r="CW59" i="10"/>
  <c r="CX57" i="10"/>
  <c r="GM44" i="10"/>
  <c r="GM41" i="10"/>
  <c r="GM43" i="10"/>
  <c r="GN42" i="10"/>
  <c r="GU70" i="9"/>
  <c r="GO9" i="10" s="1"/>
  <c r="GU68" i="9"/>
  <c r="CY69" i="7"/>
  <c r="CY73" i="7" s="1"/>
  <c r="CY65" i="7"/>
  <c r="DF51" i="7"/>
  <c r="DF54" i="7" s="1"/>
  <c r="DF52" i="7"/>
  <c r="DF53" i="7"/>
  <c r="DF47" i="7"/>
  <c r="DG49" i="7"/>
  <c r="DA59" i="7"/>
  <c r="DB57" i="7"/>
  <c r="DB58" i="7" s="1"/>
  <c r="CZ248" i="2"/>
  <c r="CZ266" i="2" s="1"/>
  <c r="CZ236" i="2"/>
  <c r="CZ70" i="7"/>
  <c r="CZ67" i="7"/>
  <c r="CZ66" i="7" s="1"/>
  <c r="DB52" i="10" l="1"/>
  <c r="DB47" i="10"/>
  <c r="DB53" i="10"/>
  <c r="DC50" i="10"/>
  <c r="DD48" i="10"/>
  <c r="DA89" i="9"/>
  <c r="DA77" i="9"/>
  <c r="DA73" i="9" s="1"/>
  <c r="DA90" i="9" s="1"/>
  <c r="DA94" i="9" s="1"/>
  <c r="CV69" i="10"/>
  <c r="CV73" i="10" s="1"/>
  <c r="CV76" i="10" s="1"/>
  <c r="CV65" i="10"/>
  <c r="CW61" i="10"/>
  <c r="CW60" i="10"/>
  <c r="CW63" i="10" s="1"/>
  <c r="CW62" i="10"/>
  <c r="CW68" i="10" s="1"/>
  <c r="CW56" i="10"/>
  <c r="CX58" i="10"/>
  <c r="CY76" i="7"/>
  <c r="CY72" i="7"/>
  <c r="CY75" i="7"/>
  <c r="CY82" i="7" s="1"/>
  <c r="DA231" i="2" s="1"/>
  <c r="CY74" i="7"/>
  <c r="CY81" i="7" s="1"/>
  <c r="GN45" i="10"/>
  <c r="GN41" i="10"/>
  <c r="GN44" i="10"/>
  <c r="GN43" i="10"/>
  <c r="GO42" i="10"/>
  <c r="GV66" i="9"/>
  <c r="DG50" i="7"/>
  <c r="DH48" i="7"/>
  <c r="DH49" i="7" s="1"/>
  <c r="DA62" i="7"/>
  <c r="DA68" i="7" s="1"/>
  <c r="DA56" i="7"/>
  <c r="DA60" i="7"/>
  <c r="DA63" i="7" s="1"/>
  <c r="DA61" i="7"/>
  <c r="CZ69" i="7"/>
  <c r="CZ73" i="7" s="1"/>
  <c r="CZ76" i="7" s="1"/>
  <c r="CZ65" i="7"/>
  <c r="DB59" i="7"/>
  <c r="DC57" i="7"/>
  <c r="DC47" i="10" l="1"/>
  <c r="DC52" i="10"/>
  <c r="DC51" i="10"/>
  <c r="DC54" i="10" s="1"/>
  <c r="DC53" i="10"/>
  <c r="DD49" i="10"/>
  <c r="CV75" i="10"/>
  <c r="CV82" i="10" s="1"/>
  <c r="DB72" i="9" s="1"/>
  <c r="CV74" i="10"/>
  <c r="CV81" i="10" s="1"/>
  <c r="CV72" i="10"/>
  <c r="CW70" i="10"/>
  <c r="CW67" i="10"/>
  <c r="CW66" i="10" s="1"/>
  <c r="CX59" i="10"/>
  <c r="CY57" i="10"/>
  <c r="HB231" i="2"/>
  <c r="DA248" i="2"/>
  <c r="DA236" i="2"/>
  <c r="DG51" i="7"/>
  <c r="DG54" i="7" s="1"/>
  <c r="DG52" i="7"/>
  <c r="DG53" i="7"/>
  <c r="DG47" i="7"/>
  <c r="DA67" i="7"/>
  <c r="DA66" i="7" s="1"/>
  <c r="DA70" i="7"/>
  <c r="GO45" i="10"/>
  <c r="GO44" i="10"/>
  <c r="GO41" i="10"/>
  <c r="GO43" i="10"/>
  <c r="GV70" i="9"/>
  <c r="GV68" i="9"/>
  <c r="DH50" i="7"/>
  <c r="DI48" i="7"/>
  <c r="CZ75" i="7"/>
  <c r="CZ82" i="7" s="1"/>
  <c r="DB231" i="2" s="1"/>
  <c r="CZ74" i="7"/>
  <c r="CZ81" i="7" s="1"/>
  <c r="CZ72" i="7"/>
  <c r="DB56" i="7"/>
  <c r="DB61" i="7"/>
  <c r="DB60" i="7"/>
  <c r="DB63" i="7" s="1"/>
  <c r="DB62" i="7"/>
  <c r="DB68" i="7" s="1"/>
  <c r="DC58" i="7"/>
  <c r="DD50" i="10" l="1"/>
  <c r="DE48" i="10"/>
  <c r="DB77" i="9"/>
  <c r="DB73" i="9" s="1"/>
  <c r="DB90" i="9" s="1"/>
  <c r="DB94" i="9" s="1"/>
  <c r="DB89" i="9"/>
  <c r="CW69" i="10"/>
  <c r="CW73" i="10" s="1"/>
  <c r="CW76" i="10" s="1"/>
  <c r="CW65" i="10"/>
  <c r="CX61" i="10"/>
  <c r="CX56" i="10"/>
  <c r="CX60" i="10"/>
  <c r="CX63" i="10" s="1"/>
  <c r="CX62" i="10"/>
  <c r="CX68" i="10" s="1"/>
  <c r="CY58" i="10"/>
  <c r="HB248" i="2"/>
  <c r="DA266" i="2"/>
  <c r="DA65" i="7"/>
  <c r="DA69" i="7"/>
  <c r="DA73" i="7" s="1"/>
  <c r="GP9" i="10"/>
  <c r="GW66" i="9"/>
  <c r="HN66" i="9" s="1"/>
  <c r="HO66" i="9" s="1"/>
  <c r="M70" i="9" s="1"/>
  <c r="DH53" i="7"/>
  <c r="DH51" i="7"/>
  <c r="DH54" i="7" s="1"/>
  <c r="DH47" i="7"/>
  <c r="DH52" i="7"/>
  <c r="DI49" i="7"/>
  <c r="DB248" i="2"/>
  <c r="DB266" i="2" s="1"/>
  <c r="DB236" i="2"/>
  <c r="DB67" i="7"/>
  <c r="DB66" i="7" s="1"/>
  <c r="DB70" i="7"/>
  <c r="DC59" i="7"/>
  <c r="DD57" i="7"/>
  <c r="DD52" i="10" l="1"/>
  <c r="DD53" i="10"/>
  <c r="DD51" i="10"/>
  <c r="DD54" i="10" s="1"/>
  <c r="DD47" i="10"/>
  <c r="DE49" i="10"/>
  <c r="CW74" i="10"/>
  <c r="CW81" i="10" s="1"/>
  <c r="CW72" i="10"/>
  <c r="CW75" i="10"/>
  <c r="CW82" i="10" s="1"/>
  <c r="DC72" i="9" s="1"/>
  <c r="CX70" i="10"/>
  <c r="CX67" i="10"/>
  <c r="CX66" i="10" s="1"/>
  <c r="CY59" i="10"/>
  <c r="CZ57" i="10"/>
  <c r="HB266" i="2"/>
  <c r="DA76" i="7"/>
  <c r="DA75" i="7"/>
  <c r="DA82" i="7" s="1"/>
  <c r="DC231" i="2" s="1"/>
  <c r="DA74" i="7"/>
  <c r="DA81" i="7" s="1"/>
  <c r="DA72" i="7"/>
  <c r="GP42" i="10"/>
  <c r="GP45" i="10" s="1"/>
  <c r="GW70" i="9"/>
  <c r="GW68" i="9"/>
  <c r="DI50" i="7"/>
  <c r="DJ48" i="7"/>
  <c r="DB65" i="7"/>
  <c r="DB69" i="7"/>
  <c r="DB73" i="7" s="1"/>
  <c r="DC61" i="7"/>
  <c r="DC62" i="7"/>
  <c r="DC68" i="7" s="1"/>
  <c r="DC60" i="7"/>
  <c r="DC63" i="7" s="1"/>
  <c r="DC56" i="7"/>
  <c r="DD58" i="7"/>
  <c r="DE50" i="10" l="1"/>
  <c r="DF48" i="10"/>
  <c r="DC89" i="9"/>
  <c r="DC77" i="9"/>
  <c r="DC73" i="9" s="1"/>
  <c r="DC90" i="9" s="1"/>
  <c r="DC94" i="9" s="1"/>
  <c r="CX69" i="10"/>
  <c r="CX73" i="10" s="1"/>
  <c r="CX76" i="10" s="1"/>
  <c r="CX65" i="10"/>
  <c r="CY60" i="10"/>
  <c r="CY63" i="10" s="1"/>
  <c r="CY56" i="10"/>
  <c r="CY62" i="10"/>
  <c r="CY68" i="10" s="1"/>
  <c r="CY61" i="10"/>
  <c r="CZ58" i="10"/>
  <c r="DC248" i="2"/>
  <c r="DC266" i="2" s="1"/>
  <c r="DC236" i="2"/>
  <c r="GP44" i="10"/>
  <c r="GP43" i="10"/>
  <c r="GP41" i="10"/>
  <c r="L70" i="9"/>
  <c r="GQ9" i="10"/>
  <c r="HN70" i="9"/>
  <c r="HO70" i="9" s="1"/>
  <c r="DI53" i="7"/>
  <c r="DI47" i="7"/>
  <c r="DI51" i="7"/>
  <c r="DI54" i="7" s="1"/>
  <c r="DI52" i="7"/>
  <c r="DJ49" i="7"/>
  <c r="DD59" i="7"/>
  <c r="DE57" i="7"/>
  <c r="DE58" i="7" s="1"/>
  <c r="DB72" i="7"/>
  <c r="DB74" i="7"/>
  <c r="DB81" i="7" s="1"/>
  <c r="DB75" i="7"/>
  <c r="DB82" i="7" s="1"/>
  <c r="DD231" i="2" s="1"/>
  <c r="DB76" i="7"/>
  <c r="DC70" i="7"/>
  <c r="DC67" i="7"/>
  <c r="DC66" i="7" s="1"/>
  <c r="DE52" i="10" l="1"/>
  <c r="DE47" i="10"/>
  <c r="DE53" i="10"/>
  <c r="DE51" i="10"/>
  <c r="DE54" i="10" s="1"/>
  <c r="DF49" i="10"/>
  <c r="CX75" i="10"/>
  <c r="CX82" i="10" s="1"/>
  <c r="DD72" i="9" s="1"/>
  <c r="CX72" i="10"/>
  <c r="CX74" i="10"/>
  <c r="CX81" i="10" s="1"/>
  <c r="CY70" i="10"/>
  <c r="CY67" i="10"/>
  <c r="CY66" i="10" s="1"/>
  <c r="CZ59" i="10"/>
  <c r="DA57" i="10"/>
  <c r="GR9" i="10"/>
  <c r="G9" i="10"/>
  <c r="GQ42" i="10"/>
  <c r="GQ45" i="10" s="1"/>
  <c r="DJ50" i="7"/>
  <c r="DK48" i="7"/>
  <c r="DK49" i="7" s="1"/>
  <c r="DD62" i="7"/>
  <c r="DD68" i="7" s="1"/>
  <c r="DD61" i="7"/>
  <c r="DD60" i="7"/>
  <c r="DD63" i="7" s="1"/>
  <c r="DD56" i="7"/>
  <c r="DE59" i="7"/>
  <c r="DF57" i="7"/>
  <c r="DF58" i="7" s="1"/>
  <c r="DD248" i="2"/>
  <c r="DD266" i="2" s="1"/>
  <c r="DD236" i="2"/>
  <c r="DC69" i="7"/>
  <c r="DC73" i="7" s="1"/>
  <c r="DC76" i="7" s="1"/>
  <c r="DC65" i="7"/>
  <c r="DF50" i="10" l="1"/>
  <c r="DG48" i="10"/>
  <c r="DD89" i="9"/>
  <c r="DD77" i="9"/>
  <c r="CY65" i="10"/>
  <c r="CY69" i="10"/>
  <c r="CY73" i="10" s="1"/>
  <c r="CY76" i="10" s="1"/>
  <c r="CZ62" i="10"/>
  <c r="CZ68" i="10" s="1"/>
  <c r="CZ60" i="10"/>
  <c r="CZ63" i="10" s="1"/>
  <c r="CZ56" i="10"/>
  <c r="CZ61" i="10"/>
  <c r="DA58" i="10"/>
  <c r="DJ52" i="7"/>
  <c r="DJ47" i="7"/>
  <c r="DJ53" i="7"/>
  <c r="DJ51" i="7"/>
  <c r="DJ54" i="7" s="1"/>
  <c r="GR45" i="10"/>
  <c r="G45" i="10"/>
  <c r="GR42" i="10"/>
  <c r="GR41" i="10" s="1"/>
  <c r="G42" i="10"/>
  <c r="GQ44" i="10"/>
  <c r="GQ43" i="10"/>
  <c r="GQ41" i="10"/>
  <c r="DD70" i="7"/>
  <c r="DD67" i="7"/>
  <c r="DD66" i="7" s="1"/>
  <c r="DE62" i="7"/>
  <c r="DE68" i="7" s="1"/>
  <c r="DE60" i="7"/>
  <c r="DE63" i="7" s="1"/>
  <c r="DE56" i="7"/>
  <c r="DE61" i="7"/>
  <c r="DK50" i="7"/>
  <c r="DL48" i="7"/>
  <c r="DC74" i="7"/>
  <c r="DC81" i="7" s="1"/>
  <c r="DC72" i="7"/>
  <c r="DC75" i="7"/>
  <c r="DC82" i="7" s="1"/>
  <c r="DE231" i="2" s="1"/>
  <c r="DF59" i="7"/>
  <c r="DG57" i="7"/>
  <c r="DF47" i="10" l="1"/>
  <c r="DF51" i="10"/>
  <c r="DF54" i="10" s="1"/>
  <c r="DF52" i="10"/>
  <c r="DF53" i="10"/>
  <c r="DG49" i="10"/>
  <c r="DA59" i="10"/>
  <c r="DB57" i="10"/>
  <c r="DB58" i="10" s="1"/>
  <c r="DD73" i="9"/>
  <c r="CY75" i="10"/>
  <c r="CY82" i="10" s="1"/>
  <c r="DE72" i="9" s="1"/>
  <c r="CY74" i="10"/>
  <c r="CY81" i="10" s="1"/>
  <c r="CY72" i="10"/>
  <c r="CZ70" i="10"/>
  <c r="CZ67" i="10"/>
  <c r="CZ66" i="10" s="1"/>
  <c r="G44" i="10"/>
  <c r="GR44" i="10"/>
  <c r="GR43" i="10"/>
  <c r="G43" i="10"/>
  <c r="C45" i="10"/>
  <c r="DD69" i="7"/>
  <c r="DD73" i="7" s="1"/>
  <c r="DD65" i="7"/>
  <c r="DE70" i="7"/>
  <c r="DE67" i="7"/>
  <c r="DE66" i="7" s="1"/>
  <c r="DK51" i="7"/>
  <c r="DK54" i="7" s="1"/>
  <c r="DK47" i="7"/>
  <c r="DK52" i="7"/>
  <c r="DK53" i="7"/>
  <c r="DL49" i="7"/>
  <c r="DE248" i="2"/>
  <c r="DE266" i="2" s="1"/>
  <c r="DE236" i="2"/>
  <c r="DF60" i="7"/>
  <c r="DF63" i="7" s="1"/>
  <c r="DF56" i="7"/>
  <c r="DF62" i="7"/>
  <c r="DF68" i="7" s="1"/>
  <c r="DF61" i="7"/>
  <c r="DG58" i="7"/>
  <c r="DG50" i="10" l="1"/>
  <c r="DG47" i="10" s="1"/>
  <c r="DH48" i="10"/>
  <c r="DH49" i="10" s="1"/>
  <c r="DA62" i="10"/>
  <c r="DA68" i="10" s="1"/>
  <c r="DA56" i="10"/>
  <c r="DA61" i="10"/>
  <c r="DA60" i="10"/>
  <c r="DA63" i="10" s="1"/>
  <c r="DD90" i="9"/>
  <c r="DE77" i="9"/>
  <c r="DE89" i="9"/>
  <c r="HF89" i="9" s="1"/>
  <c r="HF72" i="9"/>
  <c r="CZ69" i="10"/>
  <c r="CZ73" i="10" s="1"/>
  <c r="CZ65" i="10"/>
  <c r="DB59" i="10"/>
  <c r="DC57" i="10"/>
  <c r="DL50" i="7"/>
  <c r="DL52" i="7" s="1"/>
  <c r="DM48" i="7"/>
  <c r="DM49" i="7" s="1"/>
  <c r="DD72" i="7"/>
  <c r="DD75" i="7"/>
  <c r="DD82" i="7" s="1"/>
  <c r="DF231" i="2" s="1"/>
  <c r="DD76" i="7"/>
  <c r="DD74" i="7"/>
  <c r="DD81" i="7" s="1"/>
  <c r="DE65" i="7"/>
  <c r="DE69" i="7"/>
  <c r="DE73" i="7" s="1"/>
  <c r="DF67" i="7"/>
  <c r="DF66" i="7" s="1"/>
  <c r="DF70" i="7"/>
  <c r="DG59" i="7"/>
  <c r="DH57" i="7"/>
  <c r="DG52" i="10" l="1"/>
  <c r="DG51" i="10"/>
  <c r="DG54" i="10" s="1"/>
  <c r="DG53" i="10"/>
  <c r="DA70" i="10"/>
  <c r="DA67" i="10"/>
  <c r="DA66" i="10" s="1"/>
  <c r="DH50" i="10"/>
  <c r="DI48" i="10"/>
  <c r="DD94" i="9"/>
  <c r="HF77" i="9"/>
  <c r="DE73" i="9"/>
  <c r="CZ74" i="10"/>
  <c r="CZ81" i="10" s="1"/>
  <c r="CZ72" i="10"/>
  <c r="CZ75" i="10"/>
  <c r="CZ82" i="10" s="1"/>
  <c r="DF72" i="9" s="1"/>
  <c r="CZ76" i="10"/>
  <c r="DB60" i="10"/>
  <c r="DB63" i="10" s="1"/>
  <c r="DB56" i="10"/>
  <c r="DB62" i="10"/>
  <c r="DB68" i="10" s="1"/>
  <c r="DB61" i="10"/>
  <c r="DC58" i="10"/>
  <c r="DL53" i="7"/>
  <c r="DL47" i="7"/>
  <c r="DL51" i="7"/>
  <c r="DL54" i="7" s="1"/>
  <c r="DF248" i="2"/>
  <c r="DF266" i="2" s="1"/>
  <c r="DF236" i="2"/>
  <c r="DE76" i="7"/>
  <c r="DE74" i="7"/>
  <c r="DE81" i="7" s="1"/>
  <c r="DE72" i="7"/>
  <c r="DE75" i="7"/>
  <c r="DE82" i="7" s="1"/>
  <c r="DG231" i="2" s="1"/>
  <c r="DM50" i="7"/>
  <c r="DN48" i="7"/>
  <c r="DF65" i="7"/>
  <c r="DF69" i="7"/>
  <c r="DF73" i="7" s="1"/>
  <c r="DG61" i="7"/>
  <c r="DG56" i="7"/>
  <c r="DG62" i="7"/>
  <c r="DG68" i="7" s="1"/>
  <c r="DG60" i="7"/>
  <c r="DG63" i="7" s="1"/>
  <c r="DH58" i="7"/>
  <c r="DA69" i="10" l="1"/>
  <c r="DA73" i="10" s="1"/>
  <c r="DA65" i="10"/>
  <c r="DH52" i="10"/>
  <c r="DH47" i="10"/>
  <c r="DH53" i="10"/>
  <c r="DH51" i="10"/>
  <c r="DH54" i="10" s="1"/>
  <c r="DI49" i="10"/>
  <c r="HF73" i="9"/>
  <c r="DE90" i="9"/>
  <c r="DF89" i="9"/>
  <c r="DF77" i="9"/>
  <c r="DF73" i="9" s="1"/>
  <c r="DF90" i="9" s="1"/>
  <c r="DF94" i="9" s="1"/>
  <c r="DB70" i="10"/>
  <c r="DB67" i="10"/>
  <c r="DB66" i="10" s="1"/>
  <c r="DC59" i="10"/>
  <c r="DD57" i="10"/>
  <c r="DG248" i="2"/>
  <c r="DG266" i="2" s="1"/>
  <c r="DG236" i="2"/>
  <c r="DM52" i="7"/>
  <c r="DM53" i="7"/>
  <c r="DM51" i="7"/>
  <c r="DM54" i="7" s="1"/>
  <c r="DM47" i="7"/>
  <c r="DN49" i="7"/>
  <c r="DF72" i="7"/>
  <c r="DF74" i="7"/>
  <c r="DF81" i="7" s="1"/>
  <c r="DF75" i="7"/>
  <c r="DF82" i="7" s="1"/>
  <c r="DH231" i="2" s="1"/>
  <c r="DF76" i="7"/>
  <c r="DG67" i="7"/>
  <c r="DG66" i="7" s="1"/>
  <c r="DG70" i="7"/>
  <c r="DH59" i="7"/>
  <c r="DI57" i="7"/>
  <c r="DA76" i="10" l="1"/>
  <c r="DA75" i="10"/>
  <c r="DA82" i="10" s="1"/>
  <c r="DG72" i="9" s="1"/>
  <c r="DA72" i="10"/>
  <c r="DA74" i="10"/>
  <c r="DA81" i="10" s="1"/>
  <c r="DI50" i="10"/>
  <c r="DJ48" i="10"/>
  <c r="DJ49" i="10" s="1"/>
  <c r="HF90" i="9"/>
  <c r="DE94" i="9"/>
  <c r="HF94" i="9" s="1"/>
  <c r="DB65" i="10"/>
  <c r="DB69" i="10"/>
  <c r="DB73" i="10" s="1"/>
  <c r="DB76" i="10" s="1"/>
  <c r="DC61" i="10"/>
  <c r="DC60" i="10"/>
  <c r="DC63" i="10" s="1"/>
  <c r="DC56" i="10"/>
  <c r="DC62" i="10"/>
  <c r="DC68" i="10" s="1"/>
  <c r="DD58" i="10"/>
  <c r="DN50" i="7"/>
  <c r="DO48" i="7"/>
  <c r="DH248" i="2"/>
  <c r="DH266" i="2" s="1"/>
  <c r="DH236" i="2"/>
  <c r="DG65" i="7"/>
  <c r="DG69" i="7"/>
  <c r="DG73" i="7" s="1"/>
  <c r="DG76" i="7" s="1"/>
  <c r="DH56" i="7"/>
  <c r="DH62" i="7"/>
  <c r="DH68" i="7" s="1"/>
  <c r="DH61" i="7"/>
  <c r="DH60" i="7"/>
  <c r="DH63" i="7" s="1"/>
  <c r="DI58" i="7"/>
  <c r="DG89" i="9" l="1"/>
  <c r="DG77" i="9"/>
  <c r="DG73" i="9" s="1"/>
  <c r="DG90" i="9" s="1"/>
  <c r="DG94" i="9" s="1"/>
  <c r="DI47" i="10"/>
  <c r="DI52" i="10"/>
  <c r="DI53" i="10"/>
  <c r="DI51" i="10"/>
  <c r="DI54" i="10" s="1"/>
  <c r="DJ50" i="10"/>
  <c r="DK48" i="10"/>
  <c r="DD59" i="10"/>
  <c r="DD62" i="10" s="1"/>
  <c r="DD68" i="10" s="1"/>
  <c r="DE57" i="10"/>
  <c r="DE58" i="10" s="1"/>
  <c r="DB74" i="10"/>
  <c r="DB81" i="10" s="1"/>
  <c r="DB72" i="10"/>
  <c r="DB75" i="10"/>
  <c r="DB82" i="10" s="1"/>
  <c r="DH72" i="9" s="1"/>
  <c r="DC67" i="10"/>
  <c r="DC66" i="10" s="1"/>
  <c r="DC70" i="10"/>
  <c r="DN51" i="7"/>
  <c r="DN54" i="7" s="1"/>
  <c r="DN47" i="7"/>
  <c r="DN52" i="7"/>
  <c r="DN53" i="7"/>
  <c r="DO49" i="7"/>
  <c r="DG74" i="7"/>
  <c r="DG81" i="7" s="1"/>
  <c r="DG75" i="7"/>
  <c r="DG82" i="7" s="1"/>
  <c r="DI231" i="2" s="1"/>
  <c r="DG72" i="7"/>
  <c r="DH67" i="7"/>
  <c r="DH66" i="7" s="1"/>
  <c r="DH70" i="7"/>
  <c r="DI59" i="7"/>
  <c r="DJ57" i="7"/>
  <c r="DD61" i="10" l="1"/>
  <c r="DD70" i="10" s="1"/>
  <c r="DD56" i="10"/>
  <c r="DD60" i="10"/>
  <c r="DD63" i="10" s="1"/>
  <c r="DJ53" i="10"/>
  <c r="DJ52" i="10"/>
  <c r="DJ51" i="10"/>
  <c r="DJ54" i="10" s="1"/>
  <c r="DJ47" i="10"/>
  <c r="DK49" i="10"/>
  <c r="DH89" i="9"/>
  <c r="DH77" i="9"/>
  <c r="DH73" i="9" s="1"/>
  <c r="DH90" i="9" s="1"/>
  <c r="DH94" i="9" s="1"/>
  <c r="DC69" i="10"/>
  <c r="DC73" i="10" s="1"/>
  <c r="DC76" i="10" s="1"/>
  <c r="DC65" i="10"/>
  <c r="DD67" i="10"/>
  <c r="DD66" i="10" s="1"/>
  <c r="DE59" i="10"/>
  <c r="DF57" i="10"/>
  <c r="DO50" i="7"/>
  <c r="DP48" i="7"/>
  <c r="DP49" i="7" s="1"/>
  <c r="DI248" i="2"/>
  <c r="DI266" i="2" s="1"/>
  <c r="DI236" i="2"/>
  <c r="DH65" i="7"/>
  <c r="DH69" i="7"/>
  <c r="DH73" i="7" s="1"/>
  <c r="DH76" i="7" s="1"/>
  <c r="DI60" i="7"/>
  <c r="DI63" i="7" s="1"/>
  <c r="DI61" i="7"/>
  <c r="DI56" i="7"/>
  <c r="DI62" i="7"/>
  <c r="DI68" i="7" s="1"/>
  <c r="DJ58" i="7"/>
  <c r="DK50" i="10" l="1"/>
  <c r="DK47" i="10" s="1"/>
  <c r="DL48" i="10"/>
  <c r="DL49" i="10" s="1"/>
  <c r="DC74" i="10"/>
  <c r="DC81" i="10" s="1"/>
  <c r="DC75" i="10"/>
  <c r="DC82" i="10" s="1"/>
  <c r="DI72" i="9" s="1"/>
  <c r="DC72" i="10"/>
  <c r="DD69" i="10"/>
  <c r="DD73" i="10" s="1"/>
  <c r="DD76" i="10" s="1"/>
  <c r="DD65" i="10"/>
  <c r="DE61" i="10"/>
  <c r="DE62" i="10"/>
  <c r="DE68" i="10" s="1"/>
  <c r="DE60" i="10"/>
  <c r="DE63" i="10" s="1"/>
  <c r="DE56" i="10"/>
  <c r="DF58" i="10"/>
  <c r="DO53" i="7"/>
  <c r="DO47" i="7"/>
  <c r="DO51" i="7"/>
  <c r="DO54" i="7" s="1"/>
  <c r="DO52" i="7"/>
  <c r="DP50" i="7"/>
  <c r="DQ48" i="7"/>
  <c r="DH74" i="7"/>
  <c r="DH81" i="7" s="1"/>
  <c r="DH75" i="7"/>
  <c r="DH82" i="7" s="1"/>
  <c r="DJ231" i="2" s="1"/>
  <c r="DH72" i="7"/>
  <c r="DI70" i="7"/>
  <c r="DI67" i="7"/>
  <c r="DI66" i="7" s="1"/>
  <c r="DJ59" i="7"/>
  <c r="DK57" i="7"/>
  <c r="DK52" i="10" l="1"/>
  <c r="DK53" i="10"/>
  <c r="DK51" i="10"/>
  <c r="DK54" i="10" s="1"/>
  <c r="DL50" i="10"/>
  <c r="DM48" i="10"/>
  <c r="DI89" i="9"/>
  <c r="DI77" i="9"/>
  <c r="DI73" i="9" s="1"/>
  <c r="DI90" i="9" s="1"/>
  <c r="DI94" i="9" s="1"/>
  <c r="DD72" i="10"/>
  <c r="DD75" i="10"/>
  <c r="DD82" i="10" s="1"/>
  <c r="DJ72" i="9" s="1"/>
  <c r="DD74" i="10"/>
  <c r="DD81" i="10" s="1"/>
  <c r="DE67" i="10"/>
  <c r="DE66" i="10" s="1"/>
  <c r="DE70" i="10"/>
  <c r="DF59" i="10"/>
  <c r="DG57" i="10"/>
  <c r="DP53" i="7"/>
  <c r="DP51" i="7"/>
  <c r="DP54" i="7" s="1"/>
  <c r="DP52" i="7"/>
  <c r="DP47" i="7"/>
  <c r="DQ49" i="7"/>
  <c r="DJ248" i="2"/>
  <c r="DJ266" i="2" s="1"/>
  <c r="DJ236" i="2"/>
  <c r="DI65" i="7"/>
  <c r="DI69" i="7"/>
  <c r="DI73" i="7" s="1"/>
  <c r="DJ62" i="7"/>
  <c r="DJ68" i="7" s="1"/>
  <c r="DJ60" i="7"/>
  <c r="DJ63" i="7" s="1"/>
  <c r="DJ56" i="7"/>
  <c r="DJ61" i="7"/>
  <c r="DK58" i="7"/>
  <c r="DL52" i="10" l="1"/>
  <c r="DL47" i="10"/>
  <c r="DL53" i="10"/>
  <c r="DL51" i="10"/>
  <c r="DL54" i="10" s="1"/>
  <c r="DM49" i="10"/>
  <c r="DJ89" i="9"/>
  <c r="DJ77" i="9"/>
  <c r="DJ73" i="9" s="1"/>
  <c r="DJ90" i="9" s="1"/>
  <c r="DJ94" i="9" s="1"/>
  <c r="DE69" i="10"/>
  <c r="DE73" i="10" s="1"/>
  <c r="DE76" i="10" s="1"/>
  <c r="DE65" i="10"/>
  <c r="DF56" i="10"/>
  <c r="DF60" i="10"/>
  <c r="DF63" i="10" s="1"/>
  <c r="DF61" i="10"/>
  <c r="DF62" i="10"/>
  <c r="DF68" i="10" s="1"/>
  <c r="DG58" i="10"/>
  <c r="DK59" i="7"/>
  <c r="DL57" i="7"/>
  <c r="DL58" i="7" s="1"/>
  <c r="DQ50" i="7"/>
  <c r="DR48" i="7"/>
  <c r="DR49" i="7" s="1"/>
  <c r="DI74" i="7"/>
  <c r="DI81" i="7" s="1"/>
  <c r="DI75" i="7"/>
  <c r="DI82" i="7" s="1"/>
  <c r="DK231" i="2" s="1"/>
  <c r="DI72" i="7"/>
  <c r="DI76" i="7"/>
  <c r="DJ70" i="7"/>
  <c r="DJ67" i="7"/>
  <c r="DJ66" i="7" s="1"/>
  <c r="DM50" i="10" l="1"/>
  <c r="DN48" i="10"/>
  <c r="DN49" i="10" s="1"/>
  <c r="DE75" i="10"/>
  <c r="DE82" i="10" s="1"/>
  <c r="DK72" i="9" s="1"/>
  <c r="DE74" i="10"/>
  <c r="DE81" i="10" s="1"/>
  <c r="DE72" i="10"/>
  <c r="DF70" i="10"/>
  <c r="DF67" i="10"/>
  <c r="DF66" i="10" s="1"/>
  <c r="DG59" i="10"/>
  <c r="DH57" i="10"/>
  <c r="DQ52" i="7"/>
  <c r="DQ53" i="7"/>
  <c r="DQ51" i="7"/>
  <c r="DQ54" i="7" s="1"/>
  <c r="DQ47" i="7"/>
  <c r="DK62" i="7"/>
  <c r="DK68" i="7" s="1"/>
  <c r="DK60" i="7"/>
  <c r="DK63" i="7" s="1"/>
  <c r="DK56" i="7"/>
  <c r="DK61" i="7"/>
  <c r="DR50" i="7"/>
  <c r="DS48" i="7"/>
  <c r="DK248" i="2"/>
  <c r="DK266" i="2" s="1"/>
  <c r="DK236" i="2"/>
  <c r="DJ69" i="7"/>
  <c r="DJ73" i="7" s="1"/>
  <c r="DJ65" i="7"/>
  <c r="DL59" i="7"/>
  <c r="DM57" i="7"/>
  <c r="DM53" i="10" l="1"/>
  <c r="DM47" i="10"/>
  <c r="DM52" i="10"/>
  <c r="DM51" i="10"/>
  <c r="DM54" i="10" s="1"/>
  <c r="DN50" i="10"/>
  <c r="DO48" i="10"/>
  <c r="DK77" i="9"/>
  <c r="DK73" i="9" s="1"/>
  <c r="DK90" i="9" s="1"/>
  <c r="DK94" i="9" s="1"/>
  <c r="DK89" i="9"/>
  <c r="DF65" i="10"/>
  <c r="DF69" i="10"/>
  <c r="DF73" i="10" s="1"/>
  <c r="DF76" i="10" s="1"/>
  <c r="DG60" i="10"/>
  <c r="DG63" i="10" s="1"/>
  <c r="DG62" i="10"/>
  <c r="DG68" i="10" s="1"/>
  <c r="DG67" i="10" s="1"/>
  <c r="DG66" i="10" s="1"/>
  <c r="DG56" i="10"/>
  <c r="DG61" i="10"/>
  <c r="DH58" i="10"/>
  <c r="DK67" i="7"/>
  <c r="DK66" i="7" s="1"/>
  <c r="DK70" i="7"/>
  <c r="DR52" i="7"/>
  <c r="DR51" i="7"/>
  <c r="DR54" i="7" s="1"/>
  <c r="DR53" i="7"/>
  <c r="DR47" i="7"/>
  <c r="DS49" i="7"/>
  <c r="DJ76" i="7"/>
  <c r="DJ74" i="7"/>
  <c r="DJ81" i="7" s="1"/>
  <c r="DJ75" i="7"/>
  <c r="DJ82" i="7" s="1"/>
  <c r="DL231" i="2" s="1"/>
  <c r="DJ72" i="7"/>
  <c r="DL62" i="7"/>
  <c r="DL68" i="7" s="1"/>
  <c r="DL60" i="7"/>
  <c r="DL63" i="7" s="1"/>
  <c r="DL61" i="7"/>
  <c r="DL56" i="7"/>
  <c r="DM58" i="7"/>
  <c r="DG70" i="10" l="1"/>
  <c r="DH59" i="10"/>
  <c r="DI57" i="10"/>
  <c r="DI58" i="10" s="1"/>
  <c r="DN52" i="10"/>
  <c r="DN51" i="10"/>
  <c r="DN54" i="10" s="1"/>
  <c r="DN53" i="10"/>
  <c r="DN47" i="10"/>
  <c r="DO49" i="10"/>
  <c r="DF72" i="10"/>
  <c r="DF75" i="10"/>
  <c r="DF82" i="10" s="1"/>
  <c r="DL72" i="9" s="1"/>
  <c r="DF74" i="10"/>
  <c r="DF81" i="10" s="1"/>
  <c r="DG65" i="10"/>
  <c r="DG69" i="10"/>
  <c r="DG73" i="10" s="1"/>
  <c r="DK65" i="7"/>
  <c r="DK69" i="7"/>
  <c r="DK73" i="7" s="1"/>
  <c r="DS50" i="7"/>
  <c r="DS53" i="7" s="1"/>
  <c r="DT48" i="7"/>
  <c r="DT49" i="7" s="1"/>
  <c r="DL248" i="2"/>
  <c r="DL266" i="2" s="1"/>
  <c r="DL236" i="2"/>
  <c r="DL70" i="7"/>
  <c r="DL67" i="7"/>
  <c r="DL66" i="7" s="1"/>
  <c r="DM59" i="7"/>
  <c r="DN57" i="7"/>
  <c r="DH56" i="10" l="1"/>
  <c r="DH62" i="10"/>
  <c r="DH68" i="10" s="1"/>
  <c r="DH61" i="10"/>
  <c r="DH60" i="10"/>
  <c r="DH63" i="10" s="1"/>
  <c r="DO50" i="10"/>
  <c r="DO53" i="10" s="1"/>
  <c r="DP48" i="10"/>
  <c r="DP49" i="10" s="1"/>
  <c r="DI59" i="10"/>
  <c r="DJ57" i="10"/>
  <c r="DJ58" i="10" s="1"/>
  <c r="DJ59" i="10" s="1"/>
  <c r="DL77" i="9"/>
  <c r="DL73" i="9" s="1"/>
  <c r="DL90" i="9" s="1"/>
  <c r="DL94" i="9" s="1"/>
  <c r="DL89" i="9"/>
  <c r="DG76" i="10"/>
  <c r="DG72" i="10"/>
  <c r="DG75" i="10"/>
  <c r="DG82" i="10" s="1"/>
  <c r="DM72" i="9" s="1"/>
  <c r="DG74" i="10"/>
  <c r="DG81" i="10" s="1"/>
  <c r="DK76" i="7"/>
  <c r="DK74" i="7"/>
  <c r="DK81" i="7" s="1"/>
  <c r="DK75" i="7"/>
  <c r="DK82" i="7" s="1"/>
  <c r="DM231" i="2" s="1"/>
  <c r="DK72" i="7"/>
  <c r="DS51" i="7"/>
  <c r="DS54" i="7" s="1"/>
  <c r="DS47" i="7"/>
  <c r="DS52" i="7"/>
  <c r="DT50" i="7"/>
  <c r="DU48" i="7"/>
  <c r="DL69" i="7"/>
  <c r="DL73" i="7" s="1"/>
  <c r="DL65" i="7"/>
  <c r="DM60" i="7"/>
  <c r="DM63" i="7" s="1"/>
  <c r="DM61" i="7"/>
  <c r="DM62" i="7"/>
  <c r="DM68" i="7" s="1"/>
  <c r="DM56" i="7"/>
  <c r="DN58" i="7"/>
  <c r="DO52" i="10" l="1"/>
  <c r="DO51" i="10"/>
  <c r="DO54" i="10" s="1"/>
  <c r="DO47" i="10"/>
  <c r="DK57" i="10"/>
  <c r="DK58" i="10" s="1"/>
  <c r="DI61" i="10"/>
  <c r="DI56" i="10"/>
  <c r="DI60" i="10"/>
  <c r="DI63" i="10" s="1"/>
  <c r="DI62" i="10"/>
  <c r="DI68" i="10" s="1"/>
  <c r="DH67" i="10"/>
  <c r="DH66" i="10" s="1"/>
  <c r="DH70" i="10"/>
  <c r="DP50" i="10"/>
  <c r="DQ48" i="10"/>
  <c r="DJ61" i="10"/>
  <c r="DJ60" i="10"/>
  <c r="DJ63" i="10" s="1"/>
  <c r="DJ62" i="10"/>
  <c r="DJ68" i="10" s="1"/>
  <c r="DJ56" i="10"/>
  <c r="DM89" i="9"/>
  <c r="DM77" i="9"/>
  <c r="DM73" i="9" s="1"/>
  <c r="DM90" i="9" s="1"/>
  <c r="DM94" i="9" s="1"/>
  <c r="HC231" i="2"/>
  <c r="DM248" i="2"/>
  <c r="DM236" i="2"/>
  <c r="DN59" i="7"/>
  <c r="DO57" i="7"/>
  <c r="DO58" i="7" s="1"/>
  <c r="DT52" i="7"/>
  <c r="DT53" i="7"/>
  <c r="DT47" i="7"/>
  <c r="DT51" i="7"/>
  <c r="DT54" i="7" s="1"/>
  <c r="DU49" i="7"/>
  <c r="DL76" i="7"/>
  <c r="DL72" i="7"/>
  <c r="DL75" i="7"/>
  <c r="DL82" i="7" s="1"/>
  <c r="DN231" i="2" s="1"/>
  <c r="DL74" i="7"/>
  <c r="DL81" i="7" s="1"/>
  <c r="DM67" i="7"/>
  <c r="DM66" i="7" s="1"/>
  <c r="DM70" i="7"/>
  <c r="DI67" i="10" l="1"/>
  <c r="DI66" i="10" s="1"/>
  <c r="DI70" i="10"/>
  <c r="DH69" i="10"/>
  <c r="DH73" i="10" s="1"/>
  <c r="DH65" i="10"/>
  <c r="DP53" i="10"/>
  <c r="DP52" i="10"/>
  <c r="DP47" i="10"/>
  <c r="DP51" i="10"/>
  <c r="DP54" i="10" s="1"/>
  <c r="DQ49" i="10"/>
  <c r="DJ70" i="10"/>
  <c r="DJ67" i="10"/>
  <c r="DJ66" i="10" s="1"/>
  <c r="DK59" i="10"/>
  <c r="DL57" i="10"/>
  <c r="HC248" i="2"/>
  <c r="DM266" i="2"/>
  <c r="DN62" i="7"/>
  <c r="DN68" i="7" s="1"/>
  <c r="DN61" i="7"/>
  <c r="DN60" i="7"/>
  <c r="DN63" i="7" s="1"/>
  <c r="DN56" i="7"/>
  <c r="DU50" i="7"/>
  <c r="DV48" i="7"/>
  <c r="DN248" i="2"/>
  <c r="DN266" i="2" s="1"/>
  <c r="DN236" i="2"/>
  <c r="DM69" i="7"/>
  <c r="DM73" i="7" s="1"/>
  <c r="DM65" i="7"/>
  <c r="DO59" i="7"/>
  <c r="DP57" i="7"/>
  <c r="DH76" i="10" l="1"/>
  <c r="DH75" i="10"/>
  <c r="DH82" i="10" s="1"/>
  <c r="DN72" i="9" s="1"/>
  <c r="DH72" i="10"/>
  <c r="DH74" i="10"/>
  <c r="DH81" i="10" s="1"/>
  <c r="DI69" i="10"/>
  <c r="DI73" i="10" s="1"/>
  <c r="DI65" i="10"/>
  <c r="DQ50" i="10"/>
  <c r="DR48" i="10"/>
  <c r="DJ69" i="10"/>
  <c r="DJ73" i="10" s="1"/>
  <c r="DJ76" i="10" s="1"/>
  <c r="DJ65" i="10"/>
  <c r="DK62" i="10"/>
  <c r="DK68" i="10" s="1"/>
  <c r="DK61" i="10"/>
  <c r="DK56" i="10"/>
  <c r="DK60" i="10"/>
  <c r="DK63" i="10" s="1"/>
  <c r="DL58" i="10"/>
  <c r="HC266" i="2"/>
  <c r="DN70" i="7"/>
  <c r="DN67" i="7"/>
  <c r="DN66" i="7" s="1"/>
  <c r="DU47" i="7"/>
  <c r="DU53" i="7"/>
  <c r="DU51" i="7"/>
  <c r="DU54" i="7" s="1"/>
  <c r="DU52" i="7"/>
  <c r="DV49" i="7"/>
  <c r="DM76" i="7"/>
  <c r="DM74" i="7"/>
  <c r="DM81" i="7" s="1"/>
  <c r="DM72" i="7"/>
  <c r="DM75" i="7"/>
  <c r="DM82" i="7" s="1"/>
  <c r="DO231" i="2" s="1"/>
  <c r="DO62" i="7"/>
  <c r="DO68" i="7" s="1"/>
  <c r="DO56" i="7"/>
  <c r="DO61" i="7"/>
  <c r="DO60" i="7"/>
  <c r="DO63" i="7" s="1"/>
  <c r="DP58" i="7"/>
  <c r="DN89" i="9" l="1"/>
  <c r="DN77" i="9"/>
  <c r="DN73" i="9" s="1"/>
  <c r="DN90" i="9" s="1"/>
  <c r="DN94" i="9" s="1"/>
  <c r="DI76" i="10"/>
  <c r="DI72" i="10"/>
  <c r="DI74" i="10"/>
  <c r="DI81" i="10" s="1"/>
  <c r="DI75" i="10"/>
  <c r="DI82" i="10" s="1"/>
  <c r="DO72" i="9" s="1"/>
  <c r="DQ53" i="10"/>
  <c r="DQ52" i="10"/>
  <c r="DQ51" i="10"/>
  <c r="DQ54" i="10" s="1"/>
  <c r="DQ47" i="10"/>
  <c r="DR49" i="10"/>
  <c r="DJ75" i="10"/>
  <c r="DJ82" i="10" s="1"/>
  <c r="DP72" i="9" s="1"/>
  <c r="DJ72" i="10"/>
  <c r="DJ74" i="10"/>
  <c r="DJ81" i="10" s="1"/>
  <c r="DK70" i="10"/>
  <c r="DK67" i="10"/>
  <c r="DK66" i="10" s="1"/>
  <c r="DL59" i="10"/>
  <c r="DM57" i="10"/>
  <c r="DN69" i="7"/>
  <c r="DN73" i="7" s="1"/>
  <c r="DN65" i="7"/>
  <c r="DV50" i="7"/>
  <c r="DW48" i="7"/>
  <c r="DW49" i="7" s="1"/>
  <c r="DO248" i="2"/>
  <c r="DO266" i="2" s="1"/>
  <c r="DO236" i="2"/>
  <c r="DO70" i="7"/>
  <c r="DO67" i="7"/>
  <c r="DO66" i="7" s="1"/>
  <c r="DP59" i="7"/>
  <c r="DQ57" i="7"/>
  <c r="DO89" i="9" l="1"/>
  <c r="DO77" i="9"/>
  <c r="DO73" i="9" s="1"/>
  <c r="DO90" i="9" s="1"/>
  <c r="DO94" i="9" s="1"/>
  <c r="DR50" i="10"/>
  <c r="DS48" i="10"/>
  <c r="DS49" i="10" s="1"/>
  <c r="DP77" i="9"/>
  <c r="DP89" i="9"/>
  <c r="DK69" i="10"/>
  <c r="DK73" i="10" s="1"/>
  <c r="DK76" i="10" s="1"/>
  <c r="DK65" i="10"/>
  <c r="DL62" i="10"/>
  <c r="DL68" i="10" s="1"/>
  <c r="DL60" i="10"/>
  <c r="DL63" i="10" s="1"/>
  <c r="DL61" i="10"/>
  <c r="DL56" i="10"/>
  <c r="DM58" i="10"/>
  <c r="DV51" i="7"/>
  <c r="DV54" i="7" s="1"/>
  <c r="DV47" i="7"/>
  <c r="DV53" i="7"/>
  <c r="DV52" i="7"/>
  <c r="DN76" i="7"/>
  <c r="DN75" i="7"/>
  <c r="DN82" i="7" s="1"/>
  <c r="DP231" i="2" s="1"/>
  <c r="DN72" i="7"/>
  <c r="DN74" i="7"/>
  <c r="DN81" i="7" s="1"/>
  <c r="DW50" i="7"/>
  <c r="DX48" i="7"/>
  <c r="DO69" i="7"/>
  <c r="DO73" i="7" s="1"/>
  <c r="DO76" i="7" s="1"/>
  <c r="DO65" i="7"/>
  <c r="DP56" i="7"/>
  <c r="DP61" i="7"/>
  <c r="DP60" i="7"/>
  <c r="DP63" i="7" s="1"/>
  <c r="DP62" i="7"/>
  <c r="DP68" i="7" s="1"/>
  <c r="DQ58" i="7"/>
  <c r="DR52" i="10" l="1"/>
  <c r="DR47" i="10"/>
  <c r="DR53" i="10"/>
  <c r="DR51" i="10"/>
  <c r="DR54" i="10" s="1"/>
  <c r="DS50" i="10"/>
  <c r="DT48" i="10"/>
  <c r="DM59" i="10"/>
  <c r="DN57" i="10"/>
  <c r="DN58" i="10" s="1"/>
  <c r="DP73" i="9"/>
  <c r="DK74" i="10"/>
  <c r="DK81" i="10" s="1"/>
  <c r="DK75" i="10"/>
  <c r="DK82" i="10" s="1"/>
  <c r="DQ72" i="9" s="1"/>
  <c r="DK72" i="10"/>
  <c r="DL67" i="10"/>
  <c r="DL66" i="10" s="1"/>
  <c r="DL70" i="10"/>
  <c r="DP248" i="2"/>
  <c r="DP266" i="2" s="1"/>
  <c r="DP236" i="2"/>
  <c r="DW47" i="7"/>
  <c r="DW52" i="7"/>
  <c r="DW51" i="7"/>
  <c r="DW54" i="7" s="1"/>
  <c r="DW53" i="7"/>
  <c r="DX49" i="7"/>
  <c r="DO74" i="7"/>
  <c r="DO81" i="7" s="1"/>
  <c r="DO72" i="7"/>
  <c r="DO75" i="7"/>
  <c r="DO82" i="7" s="1"/>
  <c r="DQ231" i="2" s="1"/>
  <c r="DP70" i="7"/>
  <c r="DP67" i="7"/>
  <c r="DP66" i="7" s="1"/>
  <c r="DQ59" i="7"/>
  <c r="DR57" i="7"/>
  <c r="DS51" i="10" l="1"/>
  <c r="DS54" i="10" s="1"/>
  <c r="DS52" i="10"/>
  <c r="DS47" i="10"/>
  <c r="DS53" i="10"/>
  <c r="DT49" i="10"/>
  <c r="DM60" i="10"/>
  <c r="DM63" i="10" s="1"/>
  <c r="DM56" i="10"/>
  <c r="DM62" i="10"/>
  <c r="DM68" i="10" s="1"/>
  <c r="DM61" i="10"/>
  <c r="DP90" i="9"/>
  <c r="HG72" i="9"/>
  <c r="DQ77" i="9"/>
  <c r="DQ89" i="9"/>
  <c r="HG89" i="9" s="1"/>
  <c r="DL69" i="10"/>
  <c r="DL73" i="10" s="1"/>
  <c r="DL76" i="10" s="1"/>
  <c r="DL65" i="10"/>
  <c r="DN59" i="10"/>
  <c r="DO57" i="10"/>
  <c r="DX50" i="7"/>
  <c r="DY48" i="7"/>
  <c r="DQ248" i="2"/>
  <c r="DQ266" i="2" s="1"/>
  <c r="DQ236" i="2"/>
  <c r="DP65" i="7"/>
  <c r="DP69" i="7"/>
  <c r="DP73" i="7" s="1"/>
  <c r="DP76" i="7" s="1"/>
  <c r="DQ61" i="7"/>
  <c r="DQ56" i="7"/>
  <c r="DQ60" i="7"/>
  <c r="DQ63" i="7" s="1"/>
  <c r="DQ62" i="7"/>
  <c r="DQ68" i="7" s="1"/>
  <c r="DR58" i="7"/>
  <c r="DT50" i="10" l="1"/>
  <c r="DU48" i="10"/>
  <c r="DU49" i="10" s="1"/>
  <c r="DM70" i="10"/>
  <c r="DM67" i="10"/>
  <c r="DM66" i="10" s="1"/>
  <c r="DP94" i="9"/>
  <c r="HG77" i="9"/>
  <c r="DQ73" i="9"/>
  <c r="DL75" i="10"/>
  <c r="DL82" i="10" s="1"/>
  <c r="DR72" i="9" s="1"/>
  <c r="DL72" i="10"/>
  <c r="DL74" i="10"/>
  <c r="DL81" i="10" s="1"/>
  <c r="DN56" i="10"/>
  <c r="DN61" i="10"/>
  <c r="DN62" i="10"/>
  <c r="DN68" i="10" s="1"/>
  <c r="DN60" i="10"/>
  <c r="DN63" i="10" s="1"/>
  <c r="DO58" i="10"/>
  <c r="DR59" i="7"/>
  <c r="DS57" i="7"/>
  <c r="DS58" i="7" s="1"/>
  <c r="DX52" i="7"/>
  <c r="DX51" i="7"/>
  <c r="DX54" i="7" s="1"/>
  <c r="DX53" i="7"/>
  <c r="DX47" i="7"/>
  <c r="DY49" i="7"/>
  <c r="DP74" i="7"/>
  <c r="DP81" i="7" s="1"/>
  <c r="DP75" i="7"/>
  <c r="DP82" i="7" s="1"/>
  <c r="DR231" i="2" s="1"/>
  <c r="DP72" i="7"/>
  <c r="DQ70" i="7"/>
  <c r="DQ67" i="7"/>
  <c r="DQ66" i="7" s="1"/>
  <c r="DT47" i="10" l="1"/>
  <c r="DT52" i="10"/>
  <c r="DT53" i="10"/>
  <c r="DT51" i="10"/>
  <c r="DT54" i="10" s="1"/>
  <c r="DM65" i="10"/>
  <c r="DM69" i="10"/>
  <c r="DM73" i="10" s="1"/>
  <c r="DU50" i="10"/>
  <c r="DV48" i="10"/>
  <c r="HG73" i="9"/>
  <c r="DQ90" i="9"/>
  <c r="DR89" i="9"/>
  <c r="DR77" i="9"/>
  <c r="DR73" i="9" s="1"/>
  <c r="DR90" i="9" s="1"/>
  <c r="DR94" i="9" s="1"/>
  <c r="DN70" i="10"/>
  <c r="DN67" i="10"/>
  <c r="DN66" i="10" s="1"/>
  <c r="DO59" i="10"/>
  <c r="DP57" i="10"/>
  <c r="DR56" i="7"/>
  <c r="DR62" i="7"/>
  <c r="DR68" i="7" s="1"/>
  <c r="DR67" i="7" s="1"/>
  <c r="DR66" i="7" s="1"/>
  <c r="DR60" i="7"/>
  <c r="DR63" i="7" s="1"/>
  <c r="DR61" i="7"/>
  <c r="DY50" i="7"/>
  <c r="DY47" i="7" s="1"/>
  <c r="DZ48" i="7"/>
  <c r="DZ49" i="7" s="1"/>
  <c r="DR248" i="2"/>
  <c r="DR266" i="2" s="1"/>
  <c r="DR236" i="2"/>
  <c r="DQ69" i="7"/>
  <c r="DQ73" i="7" s="1"/>
  <c r="DQ65" i="7"/>
  <c r="DS59" i="7"/>
  <c r="DT57" i="7"/>
  <c r="DM76" i="10" l="1"/>
  <c r="DM75" i="10"/>
  <c r="DM82" i="10" s="1"/>
  <c r="DS72" i="9" s="1"/>
  <c r="DM74" i="10"/>
  <c r="DM81" i="10" s="1"/>
  <c r="DM72" i="10"/>
  <c r="DU47" i="10"/>
  <c r="DU51" i="10"/>
  <c r="DU54" i="10" s="1"/>
  <c r="DU53" i="10"/>
  <c r="DU52" i="10"/>
  <c r="DV49" i="10"/>
  <c r="HG90" i="9"/>
  <c r="DQ94" i="9"/>
  <c r="HG94" i="9" s="1"/>
  <c r="DN69" i="10"/>
  <c r="DN73" i="10" s="1"/>
  <c r="DN76" i="10" s="1"/>
  <c r="DN65" i="10"/>
  <c r="DO61" i="10"/>
  <c r="DO56" i="10"/>
  <c r="DO60" i="10"/>
  <c r="DO63" i="10" s="1"/>
  <c r="DO62" i="10"/>
  <c r="DO68" i="10" s="1"/>
  <c r="DP58" i="10"/>
  <c r="DR70" i="7"/>
  <c r="DY52" i="7"/>
  <c r="DY51" i="7"/>
  <c r="DY54" i="7" s="1"/>
  <c r="DY53" i="7"/>
  <c r="DZ50" i="7"/>
  <c r="EA48" i="7"/>
  <c r="DQ76" i="7"/>
  <c r="DQ74" i="7"/>
  <c r="DQ81" i="7" s="1"/>
  <c r="DQ75" i="7"/>
  <c r="DQ82" i="7" s="1"/>
  <c r="DS231" i="2" s="1"/>
  <c r="DQ72" i="7"/>
  <c r="DR65" i="7"/>
  <c r="DR69" i="7"/>
  <c r="DR73" i="7" s="1"/>
  <c r="DR76" i="7" s="1"/>
  <c r="DS56" i="7"/>
  <c r="DS61" i="7"/>
  <c r="DS62" i="7"/>
  <c r="DS68" i="7" s="1"/>
  <c r="DS60" i="7"/>
  <c r="DS63" i="7" s="1"/>
  <c r="DT58" i="7"/>
  <c r="DS89" i="9" l="1"/>
  <c r="DS77" i="9"/>
  <c r="DS73" i="9" s="1"/>
  <c r="DS90" i="9" s="1"/>
  <c r="DS94" i="9" s="1"/>
  <c r="DV50" i="10"/>
  <c r="DW48" i="10"/>
  <c r="DW49" i="10" s="1"/>
  <c r="DN72" i="10"/>
  <c r="DN75" i="10"/>
  <c r="DN82" i="10" s="1"/>
  <c r="DT72" i="9" s="1"/>
  <c r="DN74" i="10"/>
  <c r="DN81" i="10" s="1"/>
  <c r="DO67" i="10"/>
  <c r="DO66" i="10" s="1"/>
  <c r="DO70" i="10"/>
  <c r="DP59" i="10"/>
  <c r="DQ57" i="10"/>
  <c r="DT59" i="7"/>
  <c r="DU57" i="7"/>
  <c r="DU58" i="7" s="1"/>
  <c r="DZ52" i="7"/>
  <c r="DZ51" i="7"/>
  <c r="DZ54" i="7" s="1"/>
  <c r="DZ53" i="7"/>
  <c r="DZ47" i="7"/>
  <c r="EA49" i="7"/>
  <c r="DS248" i="2"/>
  <c r="DS236" i="2"/>
  <c r="G236" i="2" s="1"/>
  <c r="G231" i="2"/>
  <c r="DR72" i="7"/>
  <c r="DR75" i="7"/>
  <c r="DR82" i="7" s="1"/>
  <c r="DT231" i="2" s="1"/>
  <c r="DR74" i="7"/>
  <c r="DR81" i="7" s="1"/>
  <c r="DS67" i="7"/>
  <c r="DS66" i="7" s="1"/>
  <c r="DS70" i="7"/>
  <c r="DV52" i="10" l="1"/>
  <c r="DV53" i="10"/>
  <c r="DV51" i="10"/>
  <c r="DV54" i="10" s="1"/>
  <c r="DV47" i="10"/>
  <c r="DW50" i="10"/>
  <c r="DX48" i="10"/>
  <c r="DT77" i="9"/>
  <c r="DT73" i="9" s="1"/>
  <c r="DT90" i="9" s="1"/>
  <c r="DT94" i="9" s="1"/>
  <c r="DT89" i="9"/>
  <c r="DO69" i="10"/>
  <c r="DO73" i="10" s="1"/>
  <c r="DO76" i="10" s="1"/>
  <c r="DO65" i="10"/>
  <c r="DP56" i="10"/>
  <c r="DP62" i="10"/>
  <c r="DP68" i="10" s="1"/>
  <c r="DP60" i="10"/>
  <c r="DP63" i="10" s="1"/>
  <c r="DP61" i="10"/>
  <c r="DQ58" i="10"/>
  <c r="G248" i="2"/>
  <c r="DS266" i="2"/>
  <c r="DT56" i="7"/>
  <c r="DT61" i="7"/>
  <c r="DT60" i="7"/>
  <c r="DT63" i="7" s="1"/>
  <c r="DT62" i="7"/>
  <c r="DT68" i="7" s="1"/>
  <c r="EA50" i="7"/>
  <c r="EA53" i="7" s="1"/>
  <c r="EB48" i="7"/>
  <c r="EB49" i="7" s="1"/>
  <c r="DT236" i="2"/>
  <c r="DT248" i="2"/>
  <c r="DT266" i="2" s="1"/>
  <c r="DS65" i="7"/>
  <c r="DS69" i="7"/>
  <c r="DS73" i="7" s="1"/>
  <c r="DU59" i="7"/>
  <c r="DV57" i="7"/>
  <c r="DW53" i="10" l="1"/>
  <c r="DW52" i="10"/>
  <c r="DW51" i="10"/>
  <c r="DW54" i="10" s="1"/>
  <c r="DW47" i="10"/>
  <c r="DX49" i="10"/>
  <c r="DO75" i="10"/>
  <c r="DO82" i="10" s="1"/>
  <c r="DU72" i="9" s="1"/>
  <c r="DO74" i="10"/>
  <c r="DO81" i="10" s="1"/>
  <c r="DO72" i="10"/>
  <c r="DP67" i="10"/>
  <c r="DP66" i="10" s="1"/>
  <c r="DP70" i="10"/>
  <c r="DQ59" i="10"/>
  <c r="DR57" i="10"/>
  <c r="G266" i="2"/>
  <c r="DT70" i="7"/>
  <c r="DT67" i="7"/>
  <c r="DT66" i="7" s="1"/>
  <c r="EA52" i="7"/>
  <c r="EA51" i="7"/>
  <c r="EA54" i="7" s="1"/>
  <c r="EA47" i="7"/>
  <c r="EB50" i="7"/>
  <c r="EC48" i="7"/>
  <c r="DS74" i="7"/>
  <c r="DS81" i="7" s="1"/>
  <c r="DS75" i="7"/>
  <c r="DS82" i="7" s="1"/>
  <c r="DU231" i="2" s="1"/>
  <c r="DS72" i="7"/>
  <c r="DS76" i="7"/>
  <c r="DU62" i="7"/>
  <c r="DU68" i="7" s="1"/>
  <c r="DU56" i="7"/>
  <c r="DU60" i="7"/>
  <c r="DU63" i="7" s="1"/>
  <c r="DU61" i="7"/>
  <c r="DV58" i="7"/>
  <c r="DX50" i="10" l="1"/>
  <c r="DY48" i="10"/>
  <c r="DY49" i="10" s="1"/>
  <c r="DU89" i="9"/>
  <c r="DU77" i="9"/>
  <c r="DU73" i="9" s="1"/>
  <c r="DU90" i="9" s="1"/>
  <c r="DU94" i="9" s="1"/>
  <c r="DP65" i="10"/>
  <c r="DP69" i="10"/>
  <c r="DP73" i="10" s="1"/>
  <c r="DQ62" i="10"/>
  <c r="DQ68" i="10" s="1"/>
  <c r="DQ61" i="10"/>
  <c r="DQ60" i="10"/>
  <c r="DQ63" i="10" s="1"/>
  <c r="DQ56" i="10"/>
  <c r="DR58" i="10"/>
  <c r="DT69" i="7"/>
  <c r="DT73" i="7" s="1"/>
  <c r="DT65" i="7"/>
  <c r="EB51" i="7"/>
  <c r="EB54" i="7" s="1"/>
  <c r="EB52" i="7"/>
  <c r="EB47" i="7"/>
  <c r="EB53" i="7"/>
  <c r="EC49" i="7"/>
  <c r="DV59" i="7"/>
  <c r="DW57" i="7"/>
  <c r="DW58" i="7" s="1"/>
  <c r="DU248" i="2"/>
  <c r="DU266" i="2" s="1"/>
  <c r="DU236" i="2"/>
  <c r="DU70" i="7"/>
  <c r="DU67" i="7"/>
  <c r="DU66" i="7" s="1"/>
  <c r="DX52" i="10" l="1"/>
  <c r="DX53" i="10"/>
  <c r="DX51" i="10"/>
  <c r="DX54" i="10" s="1"/>
  <c r="DX47" i="10"/>
  <c r="DY50" i="10"/>
  <c r="DZ48" i="10"/>
  <c r="DP75" i="10"/>
  <c r="DP82" i="10" s="1"/>
  <c r="DV72" i="9" s="1"/>
  <c r="DP72" i="10"/>
  <c r="DP74" i="10"/>
  <c r="DP81" i="10" s="1"/>
  <c r="DP76" i="10"/>
  <c r="DQ70" i="10"/>
  <c r="DQ67" i="10"/>
  <c r="DQ66" i="10" s="1"/>
  <c r="DR59" i="10"/>
  <c r="DS57" i="10"/>
  <c r="DT74" i="7"/>
  <c r="DT81" i="7" s="1"/>
  <c r="DT75" i="7"/>
  <c r="DT82" i="7" s="1"/>
  <c r="DV231" i="2" s="1"/>
  <c r="DT76" i="7"/>
  <c r="DT72" i="7"/>
  <c r="DV62" i="7"/>
  <c r="DV68" i="7" s="1"/>
  <c r="DV67" i="7" s="1"/>
  <c r="DV66" i="7" s="1"/>
  <c r="DV60" i="7"/>
  <c r="DV63" i="7" s="1"/>
  <c r="DV56" i="7"/>
  <c r="DV61" i="7"/>
  <c r="EC50" i="7"/>
  <c r="ED48" i="7"/>
  <c r="DU65" i="7"/>
  <c r="DU69" i="7"/>
  <c r="DU73" i="7" s="1"/>
  <c r="DU76" i="7" s="1"/>
  <c r="DW59" i="7"/>
  <c r="DX57" i="7"/>
  <c r="DY47" i="10" l="1"/>
  <c r="DY53" i="10"/>
  <c r="DY51" i="10"/>
  <c r="DY54" i="10" s="1"/>
  <c r="DY52" i="10"/>
  <c r="DZ49" i="10"/>
  <c r="DV89" i="9"/>
  <c r="DV77" i="9"/>
  <c r="DV73" i="9" s="1"/>
  <c r="DV90" i="9" s="1"/>
  <c r="DV94" i="9" s="1"/>
  <c r="DQ69" i="10"/>
  <c r="DQ73" i="10" s="1"/>
  <c r="DQ65" i="10"/>
  <c r="DR56" i="10"/>
  <c r="DR62" i="10"/>
  <c r="DR68" i="10" s="1"/>
  <c r="DR61" i="10"/>
  <c r="DR60" i="10"/>
  <c r="DR63" i="10" s="1"/>
  <c r="DS58" i="10"/>
  <c r="DV248" i="2"/>
  <c r="DV266" i="2" s="1"/>
  <c r="DV236" i="2"/>
  <c r="DV70" i="7"/>
  <c r="EC51" i="7"/>
  <c r="EC54" i="7" s="1"/>
  <c r="EC47" i="7"/>
  <c r="EC52" i="7"/>
  <c r="EC53" i="7"/>
  <c r="ED49" i="7"/>
  <c r="DU74" i="7"/>
  <c r="DU81" i="7" s="1"/>
  <c r="DU72" i="7"/>
  <c r="DU75" i="7"/>
  <c r="DU82" i="7" s="1"/>
  <c r="DW231" i="2" s="1"/>
  <c r="DV69" i="7"/>
  <c r="DV73" i="7" s="1"/>
  <c r="DV76" i="7" s="1"/>
  <c r="DV65" i="7"/>
  <c r="DW62" i="7"/>
  <c r="DW68" i="7" s="1"/>
  <c r="DW67" i="7" s="1"/>
  <c r="DW66" i="7" s="1"/>
  <c r="DW56" i="7"/>
  <c r="DW60" i="7"/>
  <c r="DW63" i="7" s="1"/>
  <c r="DW61" i="7"/>
  <c r="DX58" i="7"/>
  <c r="HD78" i="11"/>
  <c r="DZ50" i="10" l="1"/>
  <c r="DZ53" i="10" s="1"/>
  <c r="EA48" i="10"/>
  <c r="EA49" i="10" s="1"/>
  <c r="DQ75" i="10"/>
  <c r="DQ82" i="10" s="1"/>
  <c r="DW72" i="9" s="1"/>
  <c r="DQ74" i="10"/>
  <c r="DQ81" i="10" s="1"/>
  <c r="DQ72" i="10"/>
  <c r="DQ76" i="10"/>
  <c r="DR67" i="10"/>
  <c r="DR66" i="10" s="1"/>
  <c r="DR70" i="10"/>
  <c r="DS59" i="10"/>
  <c r="DT57" i="10"/>
  <c r="ED50" i="7"/>
  <c r="EE48" i="7"/>
  <c r="EE49" i="7" s="1"/>
  <c r="DW70" i="7"/>
  <c r="DW65" i="7"/>
  <c r="DW69" i="7"/>
  <c r="DW73" i="7" s="1"/>
  <c r="DX59" i="7"/>
  <c r="DY57" i="7"/>
  <c r="DY58" i="7" s="1"/>
  <c r="DW248" i="2"/>
  <c r="DW266" i="2" s="1"/>
  <c r="DW236" i="2"/>
  <c r="DV72" i="7"/>
  <c r="DV75" i="7"/>
  <c r="DV82" i="7" s="1"/>
  <c r="DX231" i="2" s="1"/>
  <c r="DV74" i="7"/>
  <c r="DV81" i="7" s="1"/>
  <c r="HD79" i="11"/>
  <c r="DZ47" i="10" l="1"/>
  <c r="DZ52" i="10"/>
  <c r="DZ51" i="10"/>
  <c r="DZ54" i="10" s="1"/>
  <c r="EA50" i="10"/>
  <c r="EB48" i="10"/>
  <c r="H72" i="9"/>
  <c r="DW89" i="9"/>
  <c r="H89" i="9" s="1"/>
  <c r="DW77" i="9"/>
  <c r="DR69" i="10"/>
  <c r="DR73" i="10" s="1"/>
  <c r="DR76" i="10" s="1"/>
  <c r="DR65" i="10"/>
  <c r="DS56" i="10"/>
  <c r="DS62" i="10"/>
  <c r="DS68" i="10" s="1"/>
  <c r="DS61" i="10"/>
  <c r="DS60" i="10"/>
  <c r="DS63" i="10" s="1"/>
  <c r="DT58" i="10"/>
  <c r="ED52" i="7"/>
  <c r="ED53" i="7"/>
  <c r="ED51" i="7"/>
  <c r="ED54" i="7" s="1"/>
  <c r="ED47" i="7"/>
  <c r="DW74" i="7"/>
  <c r="DW81" i="7" s="1"/>
  <c r="DW72" i="7"/>
  <c r="DW75" i="7"/>
  <c r="DW82" i="7" s="1"/>
  <c r="DY231" i="2" s="1"/>
  <c r="DW76" i="7"/>
  <c r="DX60" i="7"/>
  <c r="DX63" i="7" s="1"/>
  <c r="DX61" i="7"/>
  <c r="DX62" i="7"/>
  <c r="DX68" i="7" s="1"/>
  <c r="DX56" i="7"/>
  <c r="EE50" i="7"/>
  <c r="EF48" i="7"/>
  <c r="DX248" i="2"/>
  <c r="DX266" i="2" s="1"/>
  <c r="DX236" i="2"/>
  <c r="DY59" i="7"/>
  <c r="DZ57" i="7"/>
  <c r="DT59" i="10" l="1"/>
  <c r="DU57" i="10"/>
  <c r="DU58" i="10" s="1"/>
  <c r="EA47" i="10"/>
  <c r="EA51" i="10"/>
  <c r="EA54" i="10" s="1"/>
  <c r="EA52" i="10"/>
  <c r="EA53" i="10"/>
  <c r="EB49" i="10"/>
  <c r="H77" i="9"/>
  <c r="DW73" i="9"/>
  <c r="DR74" i="10"/>
  <c r="DR81" i="10" s="1"/>
  <c r="DR72" i="10"/>
  <c r="DR75" i="10"/>
  <c r="DR82" i="10" s="1"/>
  <c r="DX72" i="9" s="1"/>
  <c r="DS70" i="10"/>
  <c r="DS67" i="10"/>
  <c r="DS66" i="10" s="1"/>
  <c r="DX70" i="7"/>
  <c r="DX67" i="7"/>
  <c r="DX66" i="7" s="1"/>
  <c r="HD231" i="2"/>
  <c r="DY248" i="2"/>
  <c r="DY236" i="2"/>
  <c r="EE52" i="7"/>
  <c r="EE47" i="7"/>
  <c r="EE51" i="7"/>
  <c r="EE54" i="7" s="1"/>
  <c r="EE53" i="7"/>
  <c r="EF49" i="7"/>
  <c r="DY56" i="7"/>
  <c r="DY60" i="7"/>
  <c r="DY63" i="7" s="1"/>
  <c r="DY61" i="7"/>
  <c r="DY62" i="7"/>
  <c r="DY68" i="7" s="1"/>
  <c r="DZ58" i="7"/>
  <c r="DT62" i="10" l="1"/>
  <c r="DT68" i="10" s="1"/>
  <c r="DT60" i="10"/>
  <c r="DT63" i="10" s="1"/>
  <c r="DT61" i="10"/>
  <c r="DT56" i="10"/>
  <c r="EB50" i="10"/>
  <c r="EC48" i="10"/>
  <c r="EC49" i="10" s="1"/>
  <c r="H73" i="9"/>
  <c r="DW90" i="9"/>
  <c r="DX89" i="9"/>
  <c r="DX77" i="9"/>
  <c r="DX73" i="9" s="1"/>
  <c r="DX90" i="9" s="1"/>
  <c r="DX94" i="9" s="1"/>
  <c r="DS69" i="10"/>
  <c r="DS73" i="10" s="1"/>
  <c r="DS65" i="10"/>
  <c r="DU59" i="10"/>
  <c r="DV57" i="10"/>
  <c r="HD248" i="2"/>
  <c r="DY266" i="2"/>
  <c r="HD266" i="2" s="1"/>
  <c r="HK266" i="2" s="1"/>
  <c r="DX65" i="7"/>
  <c r="DX69" i="7"/>
  <c r="DX73" i="7" s="1"/>
  <c r="EF50" i="7"/>
  <c r="EG48" i="7"/>
  <c r="EG49" i="7" s="1"/>
  <c r="DZ59" i="7"/>
  <c r="EA57" i="7"/>
  <c r="EA58" i="7" s="1"/>
  <c r="DY67" i="7"/>
  <c r="DY66" i="7" s="1"/>
  <c r="DY70" i="7"/>
  <c r="EB51" i="10" l="1"/>
  <c r="EB54" i="10" s="1"/>
  <c r="EB47" i="10"/>
  <c r="EB52" i="10"/>
  <c r="EB53" i="10"/>
  <c r="DT70" i="10"/>
  <c r="DT67" i="10"/>
  <c r="DT66" i="10" s="1"/>
  <c r="EC50" i="10"/>
  <c r="ED48" i="10"/>
  <c r="ED49" i="10" s="1"/>
  <c r="DW94" i="9"/>
  <c r="H94" i="9" s="1"/>
  <c r="H90" i="9"/>
  <c r="DS76" i="10"/>
  <c r="DS74" i="10"/>
  <c r="DS81" i="10" s="1"/>
  <c r="DS72" i="10"/>
  <c r="DS75" i="10"/>
  <c r="DS82" i="10" s="1"/>
  <c r="DY72" i="9" s="1"/>
  <c r="DU62" i="10"/>
  <c r="DU68" i="10" s="1"/>
  <c r="DU60" i="10"/>
  <c r="DU63" i="10" s="1"/>
  <c r="DU61" i="10"/>
  <c r="DU56" i="10"/>
  <c r="DV58" i="10"/>
  <c r="DX74" i="7"/>
  <c r="DX81" i="7" s="1"/>
  <c r="DX72" i="7"/>
  <c r="DX76" i="7"/>
  <c r="DX75" i="7"/>
  <c r="DX82" i="7" s="1"/>
  <c r="DZ231" i="2" s="1"/>
  <c r="EF52" i="7"/>
  <c r="EF51" i="7"/>
  <c r="EF54" i="7" s="1"/>
  <c r="EF47" i="7"/>
  <c r="EF53" i="7"/>
  <c r="DZ61" i="7"/>
  <c r="DZ60" i="7"/>
  <c r="DZ63" i="7" s="1"/>
  <c r="DZ56" i="7"/>
  <c r="DZ62" i="7"/>
  <c r="DZ68" i="7" s="1"/>
  <c r="EG50" i="7"/>
  <c r="EH48" i="7"/>
  <c r="DY69" i="7"/>
  <c r="DY73" i="7" s="1"/>
  <c r="DY76" i="7" s="1"/>
  <c r="DY65" i="7"/>
  <c r="EA59" i="7"/>
  <c r="EB57" i="7"/>
  <c r="U78" i="11" l="1"/>
  <c r="EC53" i="10"/>
  <c r="EC52" i="10"/>
  <c r="DT65" i="10"/>
  <c r="DT69" i="10"/>
  <c r="DT73" i="10" s="1"/>
  <c r="EC47" i="10"/>
  <c r="EC51" i="10"/>
  <c r="EC54" i="10" s="1"/>
  <c r="DV59" i="10"/>
  <c r="DW57" i="10"/>
  <c r="DW58" i="10" s="1"/>
  <c r="ED50" i="10"/>
  <c r="EE48" i="10"/>
  <c r="DY89" i="9"/>
  <c r="DY77" i="9"/>
  <c r="DY73" i="9" s="1"/>
  <c r="DY90" i="9" s="1"/>
  <c r="DY94" i="9" s="1"/>
  <c r="DU67" i="10"/>
  <c r="DU66" i="10" s="1"/>
  <c r="DU70" i="10"/>
  <c r="DZ67" i="7"/>
  <c r="DZ66" i="7" s="1"/>
  <c r="DZ70" i="7"/>
  <c r="DZ236" i="2"/>
  <c r="DZ248" i="2"/>
  <c r="EG52" i="7"/>
  <c r="EG53" i="7"/>
  <c r="EG47" i="7"/>
  <c r="EG51" i="7"/>
  <c r="EG54" i="7" s="1"/>
  <c r="EH49" i="7"/>
  <c r="DY72" i="7"/>
  <c r="DY75" i="7"/>
  <c r="DY82" i="7" s="1"/>
  <c r="EA231" i="2" s="1"/>
  <c r="DY74" i="7"/>
  <c r="DY81" i="7" s="1"/>
  <c r="EA60" i="7"/>
  <c r="EA63" i="7" s="1"/>
  <c r="EA61" i="7"/>
  <c r="EA62" i="7"/>
  <c r="EA68" i="7" s="1"/>
  <c r="EA56" i="7"/>
  <c r="EB58" i="7"/>
  <c r="DT76" i="10" l="1"/>
  <c r="DT74" i="10"/>
  <c r="DT81" i="10" s="1"/>
  <c r="DT75" i="10"/>
  <c r="DT82" i="10" s="1"/>
  <c r="DZ72" i="9" s="1"/>
  <c r="DT72" i="10"/>
  <c r="DV62" i="10"/>
  <c r="DV68" i="10" s="1"/>
  <c r="DV61" i="10"/>
  <c r="DV56" i="10"/>
  <c r="DV60" i="10"/>
  <c r="DV63" i="10" s="1"/>
  <c r="ED52" i="10"/>
  <c r="ED47" i="10"/>
  <c r="ED53" i="10"/>
  <c r="ED51" i="10"/>
  <c r="ED54" i="10" s="1"/>
  <c r="EE49" i="10"/>
  <c r="DU69" i="10"/>
  <c r="DU73" i="10" s="1"/>
  <c r="DU65" i="10"/>
  <c r="DW59" i="10"/>
  <c r="DX57" i="10"/>
  <c r="DZ69" i="7"/>
  <c r="DZ73" i="7" s="1"/>
  <c r="DZ65" i="7"/>
  <c r="EH50" i="7"/>
  <c r="EI48" i="7"/>
  <c r="EA248" i="2"/>
  <c r="EA236" i="2"/>
  <c r="V78" i="11"/>
  <c r="EA67" i="7"/>
  <c r="EA66" i="7" s="1"/>
  <c r="EA70" i="7"/>
  <c r="EB59" i="7"/>
  <c r="EC57" i="7"/>
  <c r="DV67" i="10" l="1"/>
  <c r="DV66" i="10" s="1"/>
  <c r="DV70" i="10"/>
  <c r="DZ77" i="9"/>
  <c r="DZ73" i="9" s="1"/>
  <c r="DZ90" i="9" s="1"/>
  <c r="DZ94" i="9" s="1"/>
  <c r="DZ89" i="9"/>
  <c r="EE50" i="10"/>
  <c r="EE51" i="10" s="1"/>
  <c r="EE54" i="10" s="1"/>
  <c r="EF48" i="10"/>
  <c r="EF49" i="10" s="1"/>
  <c r="DU76" i="10"/>
  <c r="DU72" i="10"/>
  <c r="DU74" i="10"/>
  <c r="DU81" i="10" s="1"/>
  <c r="DU75" i="10"/>
  <c r="DU82" i="10" s="1"/>
  <c r="EA72" i="9" s="1"/>
  <c r="DW62" i="10"/>
  <c r="DW68" i="10" s="1"/>
  <c r="DW61" i="10"/>
  <c r="DW56" i="10"/>
  <c r="DW60" i="10"/>
  <c r="DW63" i="10" s="1"/>
  <c r="DX58" i="10"/>
  <c r="DZ76" i="7"/>
  <c r="DZ75" i="7"/>
  <c r="DZ82" i="7" s="1"/>
  <c r="EB231" i="2" s="1"/>
  <c r="DZ72" i="7"/>
  <c r="DZ74" i="7"/>
  <c r="DZ81" i="7" s="1"/>
  <c r="EH47" i="7"/>
  <c r="EH52" i="7"/>
  <c r="EH53" i="7"/>
  <c r="EH51" i="7"/>
  <c r="EH54" i="7" s="1"/>
  <c r="EI49" i="7"/>
  <c r="EA69" i="7"/>
  <c r="EA73" i="7" s="1"/>
  <c r="EA76" i="7" s="1"/>
  <c r="EA65" i="7"/>
  <c r="EB60" i="7"/>
  <c r="EB63" i="7" s="1"/>
  <c r="EB61" i="7"/>
  <c r="EB56" i="7"/>
  <c r="EB62" i="7"/>
  <c r="EB68" i="7" s="1"/>
  <c r="EC58" i="7"/>
  <c r="DV65" i="10" l="1"/>
  <c r="DV69" i="10"/>
  <c r="DV73" i="10" s="1"/>
  <c r="DX59" i="10"/>
  <c r="DY57" i="10"/>
  <c r="DY58" i="10" s="1"/>
  <c r="EE47" i="10"/>
  <c r="EE53" i="10"/>
  <c r="EE52" i="10"/>
  <c r="EF50" i="10"/>
  <c r="EG48" i="10"/>
  <c r="EA77" i="9"/>
  <c r="EA73" i="9" s="1"/>
  <c r="EA90" i="9" s="1"/>
  <c r="EA94" i="9" s="1"/>
  <c r="EA89" i="9"/>
  <c r="DW70" i="10"/>
  <c r="DW67" i="10"/>
  <c r="DW66" i="10" s="1"/>
  <c r="EB236" i="2"/>
  <c r="EB248" i="2"/>
  <c r="W78" i="11"/>
  <c r="EC59" i="7"/>
  <c r="ED57" i="7"/>
  <c r="ED58" i="7" s="1"/>
  <c r="EI50" i="7"/>
  <c r="EJ48" i="7"/>
  <c r="EA74" i="7"/>
  <c r="EA81" i="7" s="1"/>
  <c r="EA72" i="7"/>
  <c r="EA75" i="7"/>
  <c r="EA82" i="7" s="1"/>
  <c r="EC231" i="2" s="1"/>
  <c r="EB67" i="7"/>
  <c r="EB66" i="7" s="1"/>
  <c r="EB70" i="7"/>
  <c r="DV76" i="10" l="1"/>
  <c r="DV75" i="10"/>
  <c r="DV82" i="10" s="1"/>
  <c r="EB72" i="9" s="1"/>
  <c r="DV74" i="10"/>
  <c r="DV81" i="10" s="1"/>
  <c r="DV72" i="10"/>
  <c r="DX61" i="10"/>
  <c r="DX60" i="10"/>
  <c r="DX63" i="10" s="1"/>
  <c r="DX56" i="10"/>
  <c r="DX62" i="10"/>
  <c r="DX68" i="10" s="1"/>
  <c r="EF47" i="10"/>
  <c r="EF51" i="10"/>
  <c r="EF54" i="10" s="1"/>
  <c r="EF52" i="10"/>
  <c r="EF53" i="10"/>
  <c r="EG49" i="10"/>
  <c r="DW69" i="10"/>
  <c r="DW73" i="10" s="1"/>
  <c r="DW65" i="10"/>
  <c r="DY59" i="10"/>
  <c r="DZ57" i="10"/>
  <c r="EC61" i="7"/>
  <c r="EC62" i="7"/>
  <c r="EC68" i="7" s="1"/>
  <c r="EC60" i="7"/>
  <c r="EC63" i="7" s="1"/>
  <c r="EC56" i="7"/>
  <c r="EI51" i="7"/>
  <c r="EI54" i="7" s="1"/>
  <c r="EI53" i="7"/>
  <c r="EI47" i="7"/>
  <c r="EI52" i="7"/>
  <c r="EJ49" i="7"/>
  <c r="EC248" i="2"/>
  <c r="EC236" i="2"/>
  <c r="X78" i="11"/>
  <c r="EB69" i="7"/>
  <c r="EB73" i="7" s="1"/>
  <c r="EB65" i="7"/>
  <c r="ED59" i="7"/>
  <c r="EE57" i="7"/>
  <c r="EB77" i="9" l="1"/>
  <c r="EB73" i="9" s="1"/>
  <c r="EB89" i="9"/>
  <c r="DX67" i="10"/>
  <c r="DX66" i="10" s="1"/>
  <c r="DX70" i="10"/>
  <c r="EG50" i="10"/>
  <c r="EH48" i="10"/>
  <c r="EH49" i="10" s="1"/>
  <c r="DW76" i="10"/>
  <c r="DW74" i="10"/>
  <c r="DW81" i="10" s="1"/>
  <c r="DW75" i="10"/>
  <c r="DW82" i="10" s="1"/>
  <c r="EC72" i="9" s="1"/>
  <c r="DW72" i="10"/>
  <c r="DY62" i="10"/>
  <c r="DY68" i="10" s="1"/>
  <c r="DY61" i="10"/>
  <c r="DY56" i="10"/>
  <c r="DY60" i="10"/>
  <c r="DY63" i="10" s="1"/>
  <c r="DZ58" i="10"/>
  <c r="EC70" i="7"/>
  <c r="EC67" i="7"/>
  <c r="EC66" i="7" s="1"/>
  <c r="EJ50" i="7"/>
  <c r="EJ52" i="7" s="1"/>
  <c r="EK48" i="7"/>
  <c r="EK49" i="7" s="1"/>
  <c r="EB76" i="7"/>
  <c r="EB75" i="7"/>
  <c r="EB82" i="7" s="1"/>
  <c r="ED231" i="2" s="1"/>
  <c r="EB74" i="7"/>
  <c r="EB81" i="7" s="1"/>
  <c r="EB72" i="7"/>
  <c r="ED56" i="7"/>
  <c r="ED61" i="7"/>
  <c r="ED60" i="7"/>
  <c r="ED63" i="7" s="1"/>
  <c r="ED62" i="7"/>
  <c r="ED68" i="7" s="1"/>
  <c r="EE58" i="7"/>
  <c r="EG51" i="10" l="1"/>
  <c r="EG54" i="10" s="1"/>
  <c r="EG53" i="10"/>
  <c r="EG52" i="10"/>
  <c r="EG47" i="10"/>
  <c r="DX65" i="10"/>
  <c r="DX69" i="10"/>
  <c r="DX73" i="10" s="1"/>
  <c r="EH50" i="10"/>
  <c r="EI48" i="10"/>
  <c r="EB90" i="9"/>
  <c r="HH72" i="9"/>
  <c r="EC89" i="9"/>
  <c r="HH89" i="9" s="1"/>
  <c r="EC77" i="9"/>
  <c r="DY67" i="10"/>
  <c r="DY66" i="10" s="1"/>
  <c r="DY70" i="10"/>
  <c r="DZ59" i="10"/>
  <c r="EA57" i="10"/>
  <c r="EC69" i="7"/>
  <c r="EC73" i="7" s="1"/>
  <c r="EC74" i="7" s="1"/>
  <c r="EC81" i="7" s="1"/>
  <c r="EC65" i="7"/>
  <c r="EJ53" i="7"/>
  <c r="EJ47" i="7"/>
  <c r="EJ51" i="7"/>
  <c r="EJ54" i="7" s="1"/>
  <c r="EE59" i="7"/>
  <c r="EF57" i="7"/>
  <c r="EF58" i="7" s="1"/>
  <c r="EK50" i="7"/>
  <c r="EL48" i="7"/>
  <c r="ED248" i="2"/>
  <c r="ED236" i="2"/>
  <c r="Y78" i="11"/>
  <c r="ED67" i="7"/>
  <c r="ED66" i="7" s="1"/>
  <c r="ED70" i="7"/>
  <c r="DX75" i="10" l="1"/>
  <c r="DX82" i="10" s="1"/>
  <c r="ED72" i="9" s="1"/>
  <c r="DX72" i="10"/>
  <c r="DX74" i="10"/>
  <c r="DX81" i="10" s="1"/>
  <c r="DX76" i="10"/>
  <c r="EH51" i="10"/>
  <c r="EH54" i="10" s="1"/>
  <c r="EH47" i="10"/>
  <c r="EH53" i="10"/>
  <c r="EH52" i="10"/>
  <c r="EI49" i="10"/>
  <c r="EB94" i="9"/>
  <c r="HH77" i="9"/>
  <c r="EC73" i="9"/>
  <c r="DY69" i="10"/>
  <c r="DY73" i="10" s="1"/>
  <c r="DY76" i="10" s="1"/>
  <c r="DY65" i="10"/>
  <c r="DZ61" i="10"/>
  <c r="DZ60" i="10"/>
  <c r="DZ63" i="10" s="1"/>
  <c r="DZ62" i="10"/>
  <c r="DZ68" i="10" s="1"/>
  <c r="DZ56" i="10"/>
  <c r="EA58" i="10"/>
  <c r="EC72" i="7"/>
  <c r="EC76" i="7"/>
  <c r="EC75" i="7"/>
  <c r="EC82" i="7" s="1"/>
  <c r="EE231" i="2" s="1"/>
  <c r="EE56" i="7"/>
  <c r="EE61" i="7"/>
  <c r="EE62" i="7"/>
  <c r="EE68" i="7" s="1"/>
  <c r="EE60" i="7"/>
  <c r="EE63" i="7" s="1"/>
  <c r="EK53" i="7"/>
  <c r="EK51" i="7"/>
  <c r="EK54" i="7" s="1"/>
  <c r="EK47" i="7"/>
  <c r="EK52" i="7"/>
  <c r="EL49" i="7"/>
  <c r="ED69" i="7"/>
  <c r="ED73" i="7" s="1"/>
  <c r="ED65" i="7"/>
  <c r="EF59" i="7"/>
  <c r="EG57" i="7"/>
  <c r="ED77" i="9" l="1"/>
  <c r="ED73" i="9" s="1"/>
  <c r="ED90" i="9" s="1"/>
  <c r="ED94" i="9" s="1"/>
  <c r="ED89" i="9"/>
  <c r="EI50" i="10"/>
  <c r="EJ48" i="10"/>
  <c r="EJ49" i="10" s="1"/>
  <c r="EA59" i="10"/>
  <c r="EB57" i="10"/>
  <c r="EB58" i="10" s="1"/>
  <c r="HH73" i="9"/>
  <c r="EC90" i="9"/>
  <c r="DY72" i="10"/>
  <c r="DY75" i="10"/>
  <c r="DY82" i="10" s="1"/>
  <c r="EE72" i="9" s="1"/>
  <c r="DY74" i="10"/>
  <c r="DY81" i="10" s="1"/>
  <c r="DZ70" i="10"/>
  <c r="DZ67" i="10"/>
  <c r="DZ66" i="10" s="1"/>
  <c r="EE236" i="2"/>
  <c r="EE248" i="2"/>
  <c r="Z78" i="11"/>
  <c r="EE70" i="7"/>
  <c r="EE67" i="7"/>
  <c r="EE66" i="7" s="1"/>
  <c r="EL50" i="7"/>
  <c r="EM48" i="7"/>
  <c r="ED76" i="7"/>
  <c r="ED75" i="7"/>
  <c r="ED82" i="7" s="1"/>
  <c r="EF231" i="2" s="1"/>
  <c r="ED74" i="7"/>
  <c r="ED81" i="7" s="1"/>
  <c r="ED72" i="7"/>
  <c r="EF60" i="7"/>
  <c r="EF63" i="7" s="1"/>
  <c r="EF62" i="7"/>
  <c r="EF68" i="7" s="1"/>
  <c r="EF61" i="7"/>
  <c r="EF56" i="7"/>
  <c r="EG58" i="7"/>
  <c r="EI51" i="10" l="1"/>
  <c r="EI54" i="10" s="1"/>
  <c r="EI52" i="10"/>
  <c r="EI47" i="10"/>
  <c r="EI53" i="10"/>
  <c r="EA61" i="10"/>
  <c r="EA60" i="10"/>
  <c r="EA63" i="10" s="1"/>
  <c r="EA56" i="10"/>
  <c r="EA62" i="10"/>
  <c r="EA68" i="10" s="1"/>
  <c r="EJ50" i="10"/>
  <c r="EK48" i="10"/>
  <c r="HH90" i="9"/>
  <c r="EC94" i="9"/>
  <c r="HH94" i="9" s="1"/>
  <c r="EE77" i="9"/>
  <c r="EE73" i="9" s="1"/>
  <c r="EE90" i="9" s="1"/>
  <c r="EE94" i="9" s="1"/>
  <c r="EE89" i="9"/>
  <c r="DZ69" i="10"/>
  <c r="DZ73" i="10" s="1"/>
  <c r="DZ65" i="10"/>
  <c r="EB59" i="10"/>
  <c r="EC57" i="10"/>
  <c r="EE69" i="7"/>
  <c r="EE73" i="7" s="1"/>
  <c r="EE65" i="7"/>
  <c r="EL47" i="7"/>
  <c r="EL51" i="7"/>
  <c r="EL54" i="7" s="1"/>
  <c r="EL53" i="7"/>
  <c r="EL52" i="7"/>
  <c r="EM49" i="7"/>
  <c r="EF236" i="2"/>
  <c r="EF248" i="2"/>
  <c r="AA78" i="11"/>
  <c r="EF70" i="7"/>
  <c r="EF67" i="7"/>
  <c r="EF66" i="7" s="1"/>
  <c r="EG59" i="7"/>
  <c r="EH57" i="7"/>
  <c r="EA67" i="10" l="1"/>
  <c r="EA66" i="10" s="1"/>
  <c r="EA70" i="10"/>
  <c r="EJ47" i="10"/>
  <c r="EJ53" i="10"/>
  <c r="EJ51" i="10"/>
  <c r="EJ54" i="10" s="1"/>
  <c r="EJ52" i="10"/>
  <c r="EK49" i="10"/>
  <c r="DZ76" i="10"/>
  <c r="DZ72" i="10"/>
  <c r="DZ74" i="10"/>
  <c r="DZ81" i="10" s="1"/>
  <c r="DZ75" i="10"/>
  <c r="DZ82" i="10" s="1"/>
  <c r="EF72" i="9" s="1"/>
  <c r="EB62" i="10"/>
  <c r="EB68" i="10" s="1"/>
  <c r="EB60" i="10"/>
  <c r="EB63" i="10" s="1"/>
  <c r="EB61" i="10"/>
  <c r="EB56" i="10"/>
  <c r="EC58" i="10"/>
  <c r="EE76" i="7"/>
  <c r="EE75" i="7"/>
  <c r="EE82" i="7" s="1"/>
  <c r="EG231" i="2" s="1"/>
  <c r="EE72" i="7"/>
  <c r="EE74" i="7"/>
  <c r="EE81" i="7" s="1"/>
  <c r="EM50" i="7"/>
  <c r="EN48" i="7"/>
  <c r="EF69" i="7"/>
  <c r="EF73" i="7" s="1"/>
  <c r="EF76" i="7" s="1"/>
  <c r="EF65" i="7"/>
  <c r="EG61" i="7"/>
  <c r="EG60" i="7"/>
  <c r="EG63" i="7" s="1"/>
  <c r="EG56" i="7"/>
  <c r="EG62" i="7"/>
  <c r="EG68" i="7" s="1"/>
  <c r="EH58" i="7"/>
  <c r="EA69" i="10" l="1"/>
  <c r="EA73" i="10" s="1"/>
  <c r="EA65" i="10"/>
  <c r="EK50" i="10"/>
  <c r="EL48" i="10"/>
  <c r="EF89" i="9"/>
  <c r="EF77" i="9"/>
  <c r="EF73" i="9" s="1"/>
  <c r="EF90" i="9" s="1"/>
  <c r="EF94" i="9" s="1"/>
  <c r="EB70" i="10"/>
  <c r="EB67" i="10"/>
  <c r="EB66" i="10" s="1"/>
  <c r="EC59" i="10"/>
  <c r="ED57" i="10"/>
  <c r="EG236" i="2"/>
  <c r="EG248" i="2"/>
  <c r="AB78" i="11"/>
  <c r="EM51" i="7"/>
  <c r="EM54" i="7" s="1"/>
  <c r="EM53" i="7"/>
  <c r="EM47" i="7"/>
  <c r="EM52" i="7"/>
  <c r="EN49" i="7"/>
  <c r="EF74" i="7"/>
  <c r="EF81" i="7" s="1"/>
  <c r="EF75" i="7"/>
  <c r="EF82" i="7" s="1"/>
  <c r="EH231" i="2" s="1"/>
  <c r="EF72" i="7"/>
  <c r="EG67" i="7"/>
  <c r="EG66" i="7" s="1"/>
  <c r="EG70" i="7"/>
  <c r="EH59" i="7"/>
  <c r="EI57" i="7"/>
  <c r="EA75" i="10" l="1"/>
  <c r="EA82" i="10" s="1"/>
  <c r="EG72" i="9" s="1"/>
  <c r="EA72" i="10"/>
  <c r="EA74" i="10"/>
  <c r="EA81" i="10" s="1"/>
  <c r="EA76" i="10"/>
  <c r="EK47" i="10"/>
  <c r="EK51" i="10"/>
  <c r="EK54" i="10" s="1"/>
  <c r="EK52" i="10"/>
  <c r="EK53" i="10"/>
  <c r="EL49" i="10"/>
  <c r="EB69" i="10"/>
  <c r="EB73" i="10" s="1"/>
  <c r="EB65" i="10"/>
  <c r="EC62" i="10"/>
  <c r="EC68" i="10" s="1"/>
  <c r="EC61" i="10"/>
  <c r="EC60" i="10"/>
  <c r="EC63" i="10" s="1"/>
  <c r="EC56" i="10"/>
  <c r="ED58" i="10"/>
  <c r="EN50" i="7"/>
  <c r="EN51" i="7" s="1"/>
  <c r="EN54" i="7" s="1"/>
  <c r="EO48" i="7"/>
  <c r="EO49" i="7" s="1"/>
  <c r="EH248" i="2"/>
  <c r="EH236" i="2"/>
  <c r="AC78" i="11"/>
  <c r="EG69" i="7"/>
  <c r="EG73" i="7" s="1"/>
  <c r="EG65" i="7"/>
  <c r="EH62" i="7"/>
  <c r="EH68" i="7" s="1"/>
  <c r="EH56" i="7"/>
  <c r="EH61" i="7"/>
  <c r="EH60" i="7"/>
  <c r="EH63" i="7" s="1"/>
  <c r="EI58" i="7"/>
  <c r="EG77" i="9" l="1"/>
  <c r="EG73" i="9" s="1"/>
  <c r="EG90" i="9" s="1"/>
  <c r="EG94" i="9" s="1"/>
  <c r="EG89" i="9"/>
  <c r="EL50" i="10"/>
  <c r="EM48" i="10"/>
  <c r="EB75" i="10"/>
  <c r="EB82" i="10" s="1"/>
  <c r="EH72" i="9" s="1"/>
  <c r="EB72" i="10"/>
  <c r="EB74" i="10"/>
  <c r="EB81" i="10" s="1"/>
  <c r="EB76" i="10"/>
  <c r="EC70" i="10"/>
  <c r="EC67" i="10"/>
  <c r="EC66" i="10" s="1"/>
  <c r="ED59" i="10"/>
  <c r="EE57" i="10"/>
  <c r="EN52" i="7"/>
  <c r="EN53" i="7"/>
  <c r="EN47" i="7"/>
  <c r="EO50" i="7"/>
  <c r="EP48" i="7"/>
  <c r="EG76" i="7"/>
  <c r="EG74" i="7"/>
  <c r="EG81" i="7" s="1"/>
  <c r="EG72" i="7"/>
  <c r="EG75" i="7"/>
  <c r="EG82" i="7" s="1"/>
  <c r="EI231" i="2" s="1"/>
  <c r="EH67" i="7"/>
  <c r="EH66" i="7" s="1"/>
  <c r="EH70" i="7"/>
  <c r="EI59" i="7"/>
  <c r="EJ57" i="7"/>
  <c r="HE74" i="11"/>
  <c r="EL47" i="10" l="1"/>
  <c r="EL53" i="10"/>
  <c r="EL52" i="10"/>
  <c r="EL51" i="10"/>
  <c r="EL54" i="10" s="1"/>
  <c r="EM49" i="10"/>
  <c r="EH77" i="9"/>
  <c r="EH73" i="9" s="1"/>
  <c r="EH90" i="9" s="1"/>
  <c r="EH94" i="9" s="1"/>
  <c r="EH89" i="9"/>
  <c r="EC69" i="10"/>
  <c r="EC73" i="10" s="1"/>
  <c r="EC65" i="10"/>
  <c r="ED62" i="10"/>
  <c r="ED68" i="10" s="1"/>
  <c r="ED60" i="10"/>
  <c r="ED63" i="10" s="1"/>
  <c r="ED61" i="10"/>
  <c r="ED56" i="10"/>
  <c r="EE58" i="10"/>
  <c r="EO53" i="7"/>
  <c r="EO52" i="7"/>
  <c r="EO51" i="7"/>
  <c r="EO54" i="7" s="1"/>
  <c r="EO47" i="7"/>
  <c r="EP49" i="7"/>
  <c r="EI236" i="2"/>
  <c r="EI248" i="2"/>
  <c r="AD78" i="11"/>
  <c r="EH69" i="7"/>
  <c r="EH73" i="7" s="1"/>
  <c r="EH65" i="7"/>
  <c r="EI62" i="7"/>
  <c r="EI68" i="7" s="1"/>
  <c r="EI56" i="7"/>
  <c r="EI61" i="7"/>
  <c r="EI60" i="7"/>
  <c r="EI63" i="7" s="1"/>
  <c r="EJ58" i="7"/>
  <c r="EM50" i="10" l="1"/>
  <c r="EN48" i="10"/>
  <c r="EN49" i="10" s="1"/>
  <c r="EE59" i="10"/>
  <c r="EF57" i="10"/>
  <c r="EF58" i="10" s="1"/>
  <c r="EC75" i="10"/>
  <c r="EC82" i="10" s="1"/>
  <c r="EI72" i="9" s="1"/>
  <c r="EC72" i="10"/>
  <c r="EC74" i="10"/>
  <c r="EC81" i="10" s="1"/>
  <c r="EC76" i="10"/>
  <c r="ED67" i="10"/>
  <c r="ED66" i="10" s="1"/>
  <c r="ED70" i="10"/>
  <c r="EP50" i="7"/>
  <c r="EQ48" i="7"/>
  <c r="EH76" i="7"/>
  <c r="EH75" i="7"/>
  <c r="EH82" i="7" s="1"/>
  <c r="EJ231" i="2" s="1"/>
  <c r="EH72" i="7"/>
  <c r="EH74" i="7"/>
  <c r="EH81" i="7" s="1"/>
  <c r="EI67" i="7"/>
  <c r="EI66" i="7" s="1"/>
  <c r="EI70" i="7"/>
  <c r="EJ59" i="7"/>
  <c r="EK57" i="7"/>
  <c r="EM53" i="10" l="1"/>
  <c r="EM47" i="10"/>
  <c r="EM52" i="10"/>
  <c r="EM51" i="10"/>
  <c r="EM54" i="10" s="1"/>
  <c r="EE62" i="10"/>
  <c r="EE68" i="10" s="1"/>
  <c r="EE61" i="10"/>
  <c r="EE56" i="10"/>
  <c r="EE60" i="10"/>
  <c r="EE63" i="10" s="1"/>
  <c r="EN50" i="10"/>
  <c r="EO48" i="10"/>
  <c r="EF59" i="10"/>
  <c r="EG57" i="10"/>
  <c r="EI89" i="9"/>
  <c r="EI77" i="9"/>
  <c r="EI73" i="9" s="1"/>
  <c r="EI90" i="9" s="1"/>
  <c r="EI94" i="9" s="1"/>
  <c r="ED69" i="10"/>
  <c r="ED73" i="10" s="1"/>
  <c r="ED65" i="10"/>
  <c r="EP51" i="7"/>
  <c r="EP54" i="7" s="1"/>
  <c r="EP47" i="7"/>
  <c r="EP53" i="7"/>
  <c r="EP52" i="7"/>
  <c r="EQ49" i="7"/>
  <c r="EJ248" i="2"/>
  <c r="EJ236" i="2"/>
  <c r="AE78" i="11"/>
  <c r="EI69" i="7"/>
  <c r="EI73" i="7" s="1"/>
  <c r="EI76" i="7" s="1"/>
  <c r="EI65" i="7"/>
  <c r="EJ60" i="7"/>
  <c r="EJ63" i="7" s="1"/>
  <c r="EJ62" i="7"/>
  <c r="EJ68" i="7" s="1"/>
  <c r="EJ56" i="7"/>
  <c r="EJ61" i="7"/>
  <c r="EK58" i="7"/>
  <c r="EE70" i="10" l="1"/>
  <c r="EE67" i="10"/>
  <c r="EE66" i="10" s="1"/>
  <c r="EG58" i="10"/>
  <c r="EN47" i="10"/>
  <c r="EN52" i="10"/>
  <c r="EN51" i="10"/>
  <c r="EN54" i="10" s="1"/>
  <c r="EN53" i="10"/>
  <c r="EO49" i="10"/>
  <c r="EF61" i="10"/>
  <c r="EF56" i="10"/>
  <c r="EF60" i="10"/>
  <c r="EF63" i="10" s="1"/>
  <c r="EF62" i="10"/>
  <c r="EF68" i="10" s="1"/>
  <c r="ED74" i="10"/>
  <c r="ED81" i="10" s="1"/>
  <c r="ED75" i="10"/>
  <c r="ED82" i="10" s="1"/>
  <c r="EJ72" i="9" s="1"/>
  <c r="ED72" i="10"/>
  <c r="ED76" i="10"/>
  <c r="EQ50" i="7"/>
  <c r="ER48" i="7"/>
  <c r="ER49" i="7" s="1"/>
  <c r="EK59" i="7"/>
  <c r="EL57" i="7"/>
  <c r="EL58" i="7" s="1"/>
  <c r="EI72" i="7"/>
  <c r="EI74" i="7"/>
  <c r="EI81" i="7" s="1"/>
  <c r="EI75" i="7"/>
  <c r="EI82" i="7" s="1"/>
  <c r="EK231" i="2" s="1"/>
  <c r="EJ70" i="7"/>
  <c r="EJ67" i="7"/>
  <c r="EJ66" i="7" s="1"/>
  <c r="EE65" i="10" l="1"/>
  <c r="EE69" i="10"/>
  <c r="EE73" i="10" s="1"/>
  <c r="EG59" i="10"/>
  <c r="EH57" i="10"/>
  <c r="EF67" i="10"/>
  <c r="EF66" i="10" s="1"/>
  <c r="EF70" i="10"/>
  <c r="EO50" i="10"/>
  <c r="EP48" i="10"/>
  <c r="EJ77" i="9"/>
  <c r="EJ73" i="9" s="1"/>
  <c r="EJ90" i="9" s="1"/>
  <c r="EJ94" i="9" s="1"/>
  <c r="EJ89" i="9"/>
  <c r="EQ52" i="7"/>
  <c r="EQ53" i="7"/>
  <c r="EQ51" i="7"/>
  <c r="EQ54" i="7" s="1"/>
  <c r="EQ47" i="7"/>
  <c r="EK60" i="7"/>
  <c r="EK63" i="7" s="1"/>
  <c r="EK62" i="7"/>
  <c r="EK68" i="7" s="1"/>
  <c r="EK56" i="7"/>
  <c r="EK61" i="7"/>
  <c r="ER50" i="7"/>
  <c r="ES48" i="7"/>
  <c r="HE231" i="2"/>
  <c r="EK248" i="2"/>
  <c r="HE248" i="2" s="1"/>
  <c r="EK236" i="2"/>
  <c r="AF78" i="11"/>
  <c r="HE78" i="11" s="1"/>
  <c r="EJ69" i="7"/>
  <c r="EJ73" i="7" s="1"/>
  <c r="EJ65" i="7"/>
  <c r="EL59" i="7"/>
  <c r="EM57" i="7"/>
  <c r="EG62" i="10" l="1"/>
  <c r="EG68" i="10" s="1"/>
  <c r="EG60" i="10"/>
  <c r="EG63" i="10" s="1"/>
  <c r="EG61" i="10"/>
  <c r="EG56" i="10"/>
  <c r="EE76" i="10"/>
  <c r="EE72" i="10"/>
  <c r="EE74" i="10"/>
  <c r="EE81" i="10" s="1"/>
  <c r="EE75" i="10"/>
  <c r="EE82" i="10" s="1"/>
  <c r="EK72" i="9" s="1"/>
  <c r="EH58" i="10"/>
  <c r="EF65" i="10"/>
  <c r="EF69" i="10"/>
  <c r="EF73" i="10" s="1"/>
  <c r="EO47" i="10"/>
  <c r="EO53" i="10"/>
  <c r="EO52" i="10"/>
  <c r="EO51" i="10"/>
  <c r="EO54" i="10" s="1"/>
  <c r="EP49" i="10"/>
  <c r="EK67" i="7"/>
  <c r="EK66" i="7" s="1"/>
  <c r="EK70" i="7"/>
  <c r="ER52" i="7"/>
  <c r="ER51" i="7"/>
  <c r="ER54" i="7" s="1"/>
  <c r="ER47" i="7"/>
  <c r="ER53" i="7"/>
  <c r="ES49" i="7"/>
  <c r="EJ76" i="7"/>
  <c r="EJ74" i="7"/>
  <c r="EJ81" i="7" s="1"/>
  <c r="EJ72" i="7"/>
  <c r="EJ75" i="7"/>
  <c r="EJ82" i="7" s="1"/>
  <c r="EL231" i="2" s="1"/>
  <c r="EL56" i="7"/>
  <c r="EL60" i="7"/>
  <c r="EL63" i="7" s="1"/>
  <c r="EL61" i="7"/>
  <c r="EL62" i="7"/>
  <c r="EL68" i="7" s="1"/>
  <c r="EM58" i="7"/>
  <c r="EK89" i="9" l="1"/>
  <c r="EK77" i="9"/>
  <c r="EK73" i="9" s="1"/>
  <c r="EK90" i="9" s="1"/>
  <c r="EK94" i="9" s="1"/>
  <c r="EH59" i="10"/>
  <c r="EI57" i="10"/>
  <c r="EG70" i="10"/>
  <c r="EG67" i="10"/>
  <c r="EG66" i="10" s="1"/>
  <c r="EP50" i="10"/>
  <c r="EQ48" i="10"/>
  <c r="EQ49" i="10" s="1"/>
  <c r="EF75" i="10"/>
  <c r="EF82" i="10" s="1"/>
  <c r="EL72" i="9" s="1"/>
  <c r="EF74" i="10"/>
  <c r="EF81" i="10" s="1"/>
  <c r="EF72" i="10"/>
  <c r="EF76" i="10"/>
  <c r="EK69" i="7"/>
  <c r="EK73" i="7" s="1"/>
  <c r="EK65" i="7"/>
  <c r="EM59" i="7"/>
  <c r="EN57" i="7"/>
  <c r="EN58" i="7" s="1"/>
  <c r="ES50" i="7"/>
  <c r="ES51" i="7" s="1"/>
  <c r="ES54" i="7" s="1"/>
  <c r="ET48" i="7"/>
  <c r="ET49" i="7" s="1"/>
  <c r="AG78" i="11"/>
  <c r="EL236" i="2"/>
  <c r="EL248" i="2"/>
  <c r="EL67" i="7"/>
  <c r="EL66" i="7" s="1"/>
  <c r="EL70" i="7"/>
  <c r="EI58" i="10" l="1"/>
  <c r="EH62" i="10"/>
  <c r="EH68" i="10" s="1"/>
  <c r="EH67" i="10" s="1"/>
  <c r="EH66" i="10" s="1"/>
  <c r="EH61" i="10"/>
  <c r="EH60" i="10"/>
  <c r="EH63" i="10" s="1"/>
  <c r="EH56" i="10"/>
  <c r="EG65" i="10"/>
  <c r="EG69" i="10"/>
  <c r="EG73" i="10" s="1"/>
  <c r="EP47" i="10"/>
  <c r="EP51" i="10"/>
  <c r="EP54" i="10" s="1"/>
  <c r="EP52" i="10"/>
  <c r="EP53" i="10"/>
  <c r="EQ50" i="10"/>
  <c r="ER48" i="10"/>
  <c r="ER49" i="10" s="1"/>
  <c r="EL77" i="9"/>
  <c r="EL73" i="9" s="1"/>
  <c r="EL90" i="9" s="1"/>
  <c r="EL94" i="9" s="1"/>
  <c r="EL89" i="9"/>
  <c r="EM60" i="7"/>
  <c r="EM63" i="7" s="1"/>
  <c r="EM61" i="7"/>
  <c r="EM56" i="7"/>
  <c r="EM62" i="7"/>
  <c r="EM68" i="7" s="1"/>
  <c r="ES47" i="7"/>
  <c r="ES53" i="7"/>
  <c r="ES52" i="7"/>
  <c r="EK76" i="7"/>
  <c r="EK74" i="7"/>
  <c r="EK81" i="7" s="1"/>
  <c r="EK72" i="7"/>
  <c r="EK75" i="7"/>
  <c r="EK82" i="7" s="1"/>
  <c r="EM231" i="2" s="1"/>
  <c r="ET50" i="7"/>
  <c r="EU48" i="7"/>
  <c r="EL69" i="7"/>
  <c r="EL73" i="7" s="1"/>
  <c r="EL76" i="7" s="1"/>
  <c r="EL65" i="7"/>
  <c r="EN59" i="7"/>
  <c r="EO57" i="7"/>
  <c r="EI59" i="10" l="1"/>
  <c r="EI62" i="10" s="1"/>
  <c r="EI68" i="10" s="1"/>
  <c r="EJ57" i="10"/>
  <c r="EH70" i="10"/>
  <c r="EH65" i="10"/>
  <c r="EH69" i="10"/>
  <c r="EH73" i="10" s="1"/>
  <c r="EG76" i="10"/>
  <c r="EG72" i="10"/>
  <c r="EG74" i="10"/>
  <c r="EG81" i="10" s="1"/>
  <c r="EG75" i="10"/>
  <c r="EG82" i="10" s="1"/>
  <c r="EM72" i="9" s="1"/>
  <c r="EQ51" i="10"/>
  <c r="EQ54" i="10" s="1"/>
  <c r="EQ52" i="10"/>
  <c r="EQ53" i="10"/>
  <c r="EQ47" i="10"/>
  <c r="ER50" i="10"/>
  <c r="ES48" i="10"/>
  <c r="ES49" i="10" s="1"/>
  <c r="EM70" i="7"/>
  <c r="EM67" i="7"/>
  <c r="EM66" i="7" s="1"/>
  <c r="EM248" i="2"/>
  <c r="EM236" i="2"/>
  <c r="AH78" i="11"/>
  <c r="ET51" i="7"/>
  <c r="ET54" i="7" s="1"/>
  <c r="ET52" i="7"/>
  <c r="ET53" i="7"/>
  <c r="ET47" i="7"/>
  <c r="EU49" i="7"/>
  <c r="EL75" i="7"/>
  <c r="EL82" i="7" s="1"/>
  <c r="EN231" i="2" s="1"/>
  <c r="EL72" i="7"/>
  <c r="EL74" i="7"/>
  <c r="EL81" i="7" s="1"/>
  <c r="EN60" i="7"/>
  <c r="EN63" i="7" s="1"/>
  <c r="EN61" i="7"/>
  <c r="EN56" i="7"/>
  <c r="EN62" i="7"/>
  <c r="EN68" i="7" s="1"/>
  <c r="EO58" i="7"/>
  <c r="EI56" i="10" l="1"/>
  <c r="EI60" i="10"/>
  <c r="EI63" i="10" s="1"/>
  <c r="EI61" i="10"/>
  <c r="EI70" i="10" s="1"/>
  <c r="EJ58" i="10"/>
  <c r="EI67" i="10"/>
  <c r="EI66" i="10" s="1"/>
  <c r="EH76" i="10"/>
  <c r="EH74" i="10"/>
  <c r="EH81" i="10" s="1"/>
  <c r="EH72" i="10"/>
  <c r="EH75" i="10"/>
  <c r="EH82" i="10" s="1"/>
  <c r="EN72" i="9" s="1"/>
  <c r="ER47" i="10"/>
  <c r="ER51" i="10"/>
  <c r="ER54" i="10" s="1"/>
  <c r="EM89" i="9"/>
  <c r="EM77" i="9"/>
  <c r="EM73" i="9" s="1"/>
  <c r="EM90" i="9" s="1"/>
  <c r="EM94" i="9" s="1"/>
  <c r="ER53" i="10"/>
  <c r="ER52" i="10"/>
  <c r="ES50" i="10"/>
  <c r="ET48" i="10"/>
  <c r="EM65" i="7"/>
  <c r="EM69" i="7"/>
  <c r="EM73" i="7" s="1"/>
  <c r="EM74" i="7" s="1"/>
  <c r="EM81" i="7" s="1"/>
  <c r="EU50" i="7"/>
  <c r="EV48" i="7"/>
  <c r="EV49" i="7" s="1"/>
  <c r="EN236" i="2"/>
  <c r="EN248" i="2"/>
  <c r="AI78" i="11"/>
  <c r="EN70" i="7"/>
  <c r="EN67" i="7"/>
  <c r="EN66" i="7" s="1"/>
  <c r="EO59" i="7"/>
  <c r="EP57" i="7"/>
  <c r="EJ59" i="10" l="1"/>
  <c r="EK57" i="10"/>
  <c r="EN89" i="9"/>
  <c r="EN77" i="9"/>
  <c r="EN73" i="9" s="1"/>
  <c r="EI69" i="10"/>
  <c r="EI73" i="10" s="1"/>
  <c r="EI65" i="10"/>
  <c r="ES47" i="10"/>
  <c r="ES52" i="10"/>
  <c r="ES53" i="10"/>
  <c r="ES51" i="10"/>
  <c r="ES54" i="10" s="1"/>
  <c r="ET49" i="10"/>
  <c r="EM76" i="7"/>
  <c r="EM72" i="7"/>
  <c r="EM75" i="7"/>
  <c r="EM82" i="7" s="1"/>
  <c r="EO231" i="2" s="1"/>
  <c r="EU47" i="7"/>
  <c r="EU53" i="7"/>
  <c r="EU52" i="7"/>
  <c r="EU51" i="7"/>
  <c r="EU54" i="7" s="1"/>
  <c r="EV50" i="7"/>
  <c r="EW48" i="7"/>
  <c r="EN69" i="7"/>
  <c r="EN73" i="7" s="1"/>
  <c r="EN65" i="7"/>
  <c r="EO62" i="7"/>
  <c r="EO68" i="7" s="1"/>
  <c r="EO60" i="7"/>
  <c r="EO63" i="7" s="1"/>
  <c r="EO56" i="7"/>
  <c r="EO61" i="7"/>
  <c r="EP58" i="7"/>
  <c r="EJ60" i="10" l="1"/>
  <c r="EJ63" i="10" s="1"/>
  <c r="EJ62" i="10"/>
  <c r="EJ68" i="10" s="1"/>
  <c r="EJ56" i="10"/>
  <c r="EJ61" i="10"/>
  <c r="EK58" i="10"/>
  <c r="EI76" i="10"/>
  <c r="EI72" i="10"/>
  <c r="EI75" i="10"/>
  <c r="EI82" i="10" s="1"/>
  <c r="EO72" i="9" s="1"/>
  <c r="EI74" i="10"/>
  <c r="EI81" i="10" s="1"/>
  <c r="ET50" i="10"/>
  <c r="ET47" i="10" s="1"/>
  <c r="EU48" i="10"/>
  <c r="EO248" i="2"/>
  <c r="EO236" i="2"/>
  <c r="AJ78" i="11"/>
  <c r="EN90" i="9"/>
  <c r="EV51" i="7"/>
  <c r="EV54" i="7" s="1"/>
  <c r="EV52" i="7"/>
  <c r="EV53" i="7"/>
  <c r="EV47" i="7"/>
  <c r="EW49" i="7"/>
  <c r="EN76" i="7"/>
  <c r="EN74" i="7"/>
  <c r="EN81" i="7" s="1"/>
  <c r="EN72" i="7"/>
  <c r="EN75" i="7"/>
  <c r="EN82" i="7" s="1"/>
  <c r="EP231" i="2" s="1"/>
  <c r="EO70" i="7"/>
  <c r="EO67" i="7"/>
  <c r="EO66" i="7" s="1"/>
  <c r="EP59" i="7"/>
  <c r="EQ57" i="7"/>
  <c r="EJ70" i="10" l="1"/>
  <c r="EJ67" i="10"/>
  <c r="EJ66" i="10" s="1"/>
  <c r="ET53" i="10"/>
  <c r="ET52" i="10"/>
  <c r="ET51" i="10"/>
  <c r="ET54" i="10" s="1"/>
  <c r="EK59" i="10"/>
  <c r="EL57" i="10"/>
  <c r="EO77" i="9"/>
  <c r="EO89" i="9"/>
  <c r="HI89" i="9" s="1"/>
  <c r="HI72" i="9"/>
  <c r="EU49" i="10"/>
  <c r="EN94" i="9"/>
  <c r="EW50" i="7"/>
  <c r="EX48" i="7"/>
  <c r="EX49" i="7" s="1"/>
  <c r="EP248" i="2"/>
  <c r="EP236" i="2"/>
  <c r="AK78" i="11"/>
  <c r="EO65" i="7"/>
  <c r="EO69" i="7"/>
  <c r="EO73" i="7" s="1"/>
  <c r="EO76" i="7" s="1"/>
  <c r="EP56" i="7"/>
  <c r="EP60" i="7"/>
  <c r="EP63" i="7" s="1"/>
  <c r="EP62" i="7"/>
  <c r="EP68" i="7" s="1"/>
  <c r="EP61" i="7"/>
  <c r="EQ58" i="7"/>
  <c r="EJ65" i="10" l="1"/>
  <c r="EJ69" i="10"/>
  <c r="EJ73" i="10" s="1"/>
  <c r="EK61" i="10"/>
  <c r="EK60" i="10"/>
  <c r="EK63" i="10" s="1"/>
  <c r="EK56" i="10"/>
  <c r="EK62" i="10"/>
  <c r="EK68" i="10" s="1"/>
  <c r="EL58" i="10"/>
  <c r="HI77" i="9"/>
  <c r="EO73" i="9"/>
  <c r="EU50" i="10"/>
  <c r="EV48" i="10"/>
  <c r="EW47" i="7"/>
  <c r="EW51" i="7"/>
  <c r="EW54" i="7" s="1"/>
  <c r="EW52" i="7"/>
  <c r="EW53" i="7"/>
  <c r="EX50" i="7"/>
  <c r="EY48" i="7"/>
  <c r="EO72" i="7"/>
  <c r="EO75" i="7"/>
  <c r="EO82" i="7" s="1"/>
  <c r="EQ231" i="2" s="1"/>
  <c r="EO74" i="7"/>
  <c r="EO81" i="7" s="1"/>
  <c r="EP70" i="7"/>
  <c r="EP67" i="7"/>
  <c r="EP66" i="7" s="1"/>
  <c r="EQ59" i="7"/>
  <c r="ER57" i="7"/>
  <c r="EJ72" i="10" l="1"/>
  <c r="EJ74" i="10"/>
  <c r="EJ81" i="10" s="1"/>
  <c r="EJ76" i="10"/>
  <c r="EJ75" i="10"/>
  <c r="EJ82" i="10" s="1"/>
  <c r="EP72" i="9" s="1"/>
  <c r="EK70" i="10"/>
  <c r="EK67" i="10"/>
  <c r="EK66" i="10" s="1"/>
  <c r="EL59" i="10"/>
  <c r="EM57" i="10"/>
  <c r="HI73" i="9"/>
  <c r="EO90" i="9"/>
  <c r="EU51" i="10"/>
  <c r="EU54" i="10" s="1"/>
  <c r="EU47" i="10"/>
  <c r="EU52" i="10"/>
  <c r="EU53" i="10"/>
  <c r="EV49" i="10"/>
  <c r="EX47" i="7"/>
  <c r="EX52" i="7"/>
  <c r="EX53" i="7"/>
  <c r="EX51" i="7"/>
  <c r="EX54" i="7" s="1"/>
  <c r="EY49" i="7"/>
  <c r="EQ248" i="2"/>
  <c r="EQ236" i="2"/>
  <c r="AL78" i="11"/>
  <c r="EP69" i="7"/>
  <c r="EP73" i="7" s="1"/>
  <c r="EP65" i="7"/>
  <c r="EQ62" i="7"/>
  <c r="EQ68" i="7" s="1"/>
  <c r="EQ56" i="7"/>
  <c r="EQ61" i="7"/>
  <c r="EQ60" i="7"/>
  <c r="EQ63" i="7" s="1"/>
  <c r="ER58" i="7"/>
  <c r="EP89" i="9" l="1"/>
  <c r="EP77" i="9"/>
  <c r="EP73" i="9" s="1"/>
  <c r="EP90" i="9" s="1"/>
  <c r="EP94" i="9" s="1"/>
  <c r="EV50" i="10"/>
  <c r="EV51" i="10" s="1"/>
  <c r="EV54" i="10" s="1"/>
  <c r="EW48" i="10"/>
  <c r="EW49" i="10" s="1"/>
  <c r="EK65" i="10"/>
  <c r="EK69" i="10"/>
  <c r="EK73" i="10" s="1"/>
  <c r="EL56" i="10"/>
  <c r="EL62" i="10"/>
  <c r="EL68" i="10" s="1"/>
  <c r="EL61" i="10"/>
  <c r="EL60" i="10"/>
  <c r="EL63" i="10" s="1"/>
  <c r="EM58" i="10"/>
  <c r="HI90" i="9"/>
  <c r="EO94" i="9"/>
  <c r="HI94" i="9" s="1"/>
  <c r="EY50" i="7"/>
  <c r="EZ48" i="7"/>
  <c r="EP76" i="7"/>
  <c r="EP75" i="7"/>
  <c r="EP82" i="7" s="1"/>
  <c r="ER231" i="2" s="1"/>
  <c r="EP74" i="7"/>
  <c r="EP81" i="7" s="1"/>
  <c r="EP72" i="7"/>
  <c r="EQ67" i="7"/>
  <c r="EQ66" i="7" s="1"/>
  <c r="EQ70" i="7"/>
  <c r="ER59" i="7"/>
  <c r="ES57" i="7"/>
  <c r="EV47" i="10" l="1"/>
  <c r="EV53" i="10"/>
  <c r="EV52" i="10"/>
  <c r="EK74" i="10"/>
  <c r="EK81" i="10" s="1"/>
  <c r="EK75" i="10"/>
  <c r="EK82" i="10" s="1"/>
  <c r="EQ72" i="9" s="1"/>
  <c r="EK72" i="10"/>
  <c r="EK76" i="10"/>
  <c r="EL70" i="10"/>
  <c r="EL67" i="10"/>
  <c r="EL66" i="10" s="1"/>
  <c r="EM59" i="10"/>
  <c r="EN57" i="10"/>
  <c r="EW50" i="10"/>
  <c r="EX48" i="10"/>
  <c r="EY52" i="7"/>
  <c r="EY47" i="7"/>
  <c r="EY53" i="7"/>
  <c r="EY51" i="7"/>
  <c r="EY54" i="7" s="1"/>
  <c r="EZ49" i="7"/>
  <c r="ER236" i="2"/>
  <c r="ER248" i="2"/>
  <c r="AM78" i="11"/>
  <c r="EQ69" i="7"/>
  <c r="EQ73" i="7" s="1"/>
  <c r="EQ76" i="7" s="1"/>
  <c r="EQ65" i="7"/>
  <c r="ER56" i="7"/>
  <c r="ER61" i="7"/>
  <c r="ER62" i="7"/>
  <c r="ER68" i="7" s="1"/>
  <c r="ER60" i="7"/>
  <c r="ER63" i="7" s="1"/>
  <c r="ES58" i="7"/>
  <c r="EQ77" i="9" l="1"/>
  <c r="EQ73" i="9" s="1"/>
  <c r="EQ90" i="9" s="1"/>
  <c r="EQ94" i="9" s="1"/>
  <c r="EQ89" i="9"/>
  <c r="EL65" i="10"/>
  <c r="EL69" i="10"/>
  <c r="EL73" i="10" s="1"/>
  <c r="EM61" i="10"/>
  <c r="EM60" i="10"/>
  <c r="EM63" i="10" s="1"/>
  <c r="EM62" i="10"/>
  <c r="EM68" i="10" s="1"/>
  <c r="EM56" i="10"/>
  <c r="EN58" i="10"/>
  <c r="EW52" i="10"/>
  <c r="EW51" i="10"/>
  <c r="EW54" i="10" s="1"/>
  <c r="EW47" i="10"/>
  <c r="EW53" i="10"/>
  <c r="EX49" i="10"/>
  <c r="EZ50" i="7"/>
  <c r="FA48" i="7"/>
  <c r="FA49" i="7" s="1"/>
  <c r="ES59" i="7"/>
  <c r="ET57" i="7"/>
  <c r="ET58" i="7" s="1"/>
  <c r="EQ74" i="7"/>
  <c r="EQ81" i="7" s="1"/>
  <c r="EQ72" i="7"/>
  <c r="EQ75" i="7"/>
  <c r="EQ82" i="7" s="1"/>
  <c r="ES231" i="2" s="1"/>
  <c r="ER67" i="7"/>
  <c r="ER66" i="7" s="1"/>
  <c r="ER70" i="7"/>
  <c r="EL74" i="10" l="1"/>
  <c r="EL81" i="10" s="1"/>
  <c r="EL72" i="10"/>
  <c r="EL75" i="10"/>
  <c r="EL82" i="10" s="1"/>
  <c r="ER72" i="9" s="1"/>
  <c r="EL76" i="10"/>
  <c r="EM70" i="10"/>
  <c r="EM67" i="10"/>
  <c r="EM66" i="10" s="1"/>
  <c r="EN59" i="10"/>
  <c r="EO57" i="10"/>
  <c r="EX50" i="10"/>
  <c r="EY48" i="10"/>
  <c r="EZ51" i="7"/>
  <c r="EZ54" i="7" s="1"/>
  <c r="EZ47" i="7"/>
  <c r="EZ52" i="7"/>
  <c r="EZ53" i="7"/>
  <c r="ES62" i="7"/>
  <c r="ES68" i="7" s="1"/>
  <c r="ES67" i="7" s="1"/>
  <c r="ES66" i="7" s="1"/>
  <c r="ES56" i="7"/>
  <c r="ES60" i="7"/>
  <c r="ES63" i="7" s="1"/>
  <c r="ES61" i="7"/>
  <c r="FA50" i="7"/>
  <c r="FB48" i="7"/>
  <c r="ES248" i="2"/>
  <c r="ES236" i="2"/>
  <c r="AN78" i="11"/>
  <c r="ER69" i="7"/>
  <c r="ER73" i="7" s="1"/>
  <c r="ER65" i="7"/>
  <c r="ET59" i="7"/>
  <c r="EU57" i="7"/>
  <c r="ER89" i="9" l="1"/>
  <c r="ER77" i="9"/>
  <c r="ER73" i="9" s="1"/>
  <c r="ER90" i="9" s="1"/>
  <c r="ER94" i="9" s="1"/>
  <c r="EM65" i="10"/>
  <c r="EM69" i="10"/>
  <c r="EM73" i="10" s="1"/>
  <c r="EM76" i="10" s="1"/>
  <c r="EN56" i="10"/>
  <c r="EN62" i="10"/>
  <c r="EN68" i="10" s="1"/>
  <c r="EN61" i="10"/>
  <c r="EN60" i="10"/>
  <c r="EN63" i="10" s="1"/>
  <c r="EO58" i="10"/>
  <c r="EX53" i="10"/>
  <c r="EX51" i="10"/>
  <c r="EX54" i="10" s="1"/>
  <c r="EX52" i="10"/>
  <c r="EX47" i="10"/>
  <c r="EY49" i="10"/>
  <c r="FA53" i="7"/>
  <c r="FA47" i="7"/>
  <c r="FA52" i="7"/>
  <c r="FA51" i="7"/>
  <c r="FA54" i="7" s="1"/>
  <c r="ES70" i="7"/>
  <c r="FB49" i="7"/>
  <c r="ER76" i="7"/>
  <c r="ER74" i="7"/>
  <c r="ER81" i="7" s="1"/>
  <c r="ER72" i="7"/>
  <c r="ER75" i="7"/>
  <c r="ER82" i="7" s="1"/>
  <c r="ET231" i="2" s="1"/>
  <c r="ES65" i="7"/>
  <c r="ES69" i="7"/>
  <c r="ES73" i="7" s="1"/>
  <c r="ES76" i="7" s="1"/>
  <c r="ET56" i="7"/>
  <c r="ET62" i="7"/>
  <c r="ET68" i="7" s="1"/>
  <c r="ET60" i="7"/>
  <c r="ET63" i="7" s="1"/>
  <c r="ET61" i="7"/>
  <c r="EU58" i="7"/>
  <c r="EO59" i="10" l="1"/>
  <c r="EP57" i="10"/>
  <c r="EP58" i="10" s="1"/>
  <c r="EM74" i="10"/>
  <c r="EM81" i="10" s="1"/>
  <c r="EM72" i="10"/>
  <c r="EM75" i="10"/>
  <c r="EM82" i="10" s="1"/>
  <c r="ES72" i="9" s="1"/>
  <c r="EN67" i="10"/>
  <c r="EN66" i="10" s="1"/>
  <c r="EN70" i="10"/>
  <c r="EY50" i="10"/>
  <c r="EZ48" i="10"/>
  <c r="EZ49" i="10" s="1"/>
  <c r="FB50" i="7"/>
  <c r="FC48" i="7"/>
  <c r="EU59" i="7"/>
  <c r="EV57" i="7"/>
  <c r="EV58" i="7" s="1"/>
  <c r="ET248" i="2"/>
  <c r="ET236" i="2"/>
  <c r="AO78" i="11"/>
  <c r="ES74" i="7"/>
  <c r="ES81" i="7" s="1"/>
  <c r="ES75" i="7"/>
  <c r="ES82" i="7" s="1"/>
  <c r="EU231" i="2" s="1"/>
  <c r="ES72" i="7"/>
  <c r="ET67" i="7"/>
  <c r="ET66" i="7" s="1"/>
  <c r="ET70" i="7"/>
  <c r="EO56" i="10" l="1"/>
  <c r="EO61" i="10"/>
  <c r="EO62" i="10"/>
  <c r="EO68" i="10" s="1"/>
  <c r="EO60" i="10"/>
  <c r="EO63" i="10" s="1"/>
  <c r="EY53" i="10"/>
  <c r="EY51" i="10"/>
  <c r="EY54" i="10" s="1"/>
  <c r="ES89" i="9"/>
  <c r="ES77" i="9"/>
  <c r="ES73" i="9" s="1"/>
  <c r="ES90" i="9" s="1"/>
  <c r="ES94" i="9" s="1"/>
  <c r="EN69" i="10"/>
  <c r="EN73" i="10" s="1"/>
  <c r="EN76" i="10" s="1"/>
  <c r="EN65" i="10"/>
  <c r="EP59" i="10"/>
  <c r="EQ57" i="10"/>
  <c r="EY52" i="10"/>
  <c r="EY47" i="10"/>
  <c r="EZ50" i="10"/>
  <c r="FA48" i="10"/>
  <c r="FB52" i="7"/>
  <c r="FB51" i="7"/>
  <c r="FB54" i="7" s="1"/>
  <c r="FB53" i="7"/>
  <c r="FB47" i="7"/>
  <c r="EU60" i="7"/>
  <c r="EU63" i="7" s="1"/>
  <c r="EU56" i="7"/>
  <c r="EU62" i="7"/>
  <c r="EU68" i="7" s="1"/>
  <c r="EU61" i="7"/>
  <c r="FC49" i="7"/>
  <c r="EU248" i="2"/>
  <c r="EU236" i="2"/>
  <c r="AP78" i="11"/>
  <c r="ET69" i="7"/>
  <c r="ET73" i="7" s="1"/>
  <c r="ET76" i="7" s="1"/>
  <c r="ET65" i="7"/>
  <c r="EV59" i="7"/>
  <c r="EW57" i="7"/>
  <c r="HF74" i="11"/>
  <c r="EO67" i="10" l="1"/>
  <c r="EO66" i="10" s="1"/>
  <c r="EO70" i="10"/>
  <c r="EN72" i="10"/>
  <c r="EN74" i="10"/>
  <c r="EN81" i="10" s="1"/>
  <c r="EN75" i="10"/>
  <c r="EN82" i="10" s="1"/>
  <c r="ET72" i="9" s="1"/>
  <c r="EP60" i="10"/>
  <c r="EP63" i="10" s="1"/>
  <c r="EP61" i="10"/>
  <c r="EP62" i="10"/>
  <c r="EP68" i="10" s="1"/>
  <c r="EP56" i="10"/>
  <c r="EQ58" i="10"/>
  <c r="EZ51" i="10"/>
  <c r="EZ54" i="10" s="1"/>
  <c r="EZ52" i="10"/>
  <c r="EZ53" i="10"/>
  <c r="EZ47" i="10"/>
  <c r="FA49" i="10"/>
  <c r="EU70" i="7"/>
  <c r="EU67" i="7"/>
  <c r="EU66" i="7" s="1"/>
  <c r="FC50" i="7"/>
  <c r="FD48" i="7"/>
  <c r="FD49" i="7" s="1"/>
  <c r="FD50" i="7" s="1"/>
  <c r="ET74" i="7"/>
  <c r="ET81" i="7" s="1"/>
  <c r="ET75" i="7"/>
  <c r="ET82" i="7" s="1"/>
  <c r="EV231" i="2" s="1"/>
  <c r="ET72" i="7"/>
  <c r="EV62" i="7"/>
  <c r="EV68" i="7" s="1"/>
  <c r="EV67" i="7" s="1"/>
  <c r="EV66" i="7" s="1"/>
  <c r="EV56" i="7"/>
  <c r="EV60" i="7"/>
  <c r="EV63" i="7" s="1"/>
  <c r="EV61" i="7"/>
  <c r="EW58" i="7"/>
  <c r="EO65" i="10" l="1"/>
  <c r="EO69" i="10"/>
  <c r="EO73" i="10" s="1"/>
  <c r="ET89" i="9"/>
  <c r="ET77" i="9"/>
  <c r="ET73" i="9" s="1"/>
  <c r="ET90" i="9" s="1"/>
  <c r="ET94" i="9" s="1"/>
  <c r="EP67" i="10"/>
  <c r="EP66" i="10" s="1"/>
  <c r="EP70" i="10"/>
  <c r="EQ59" i="10"/>
  <c r="ER57" i="10"/>
  <c r="FA50" i="10"/>
  <c r="FA51" i="10" s="1"/>
  <c r="FA54" i="10" s="1"/>
  <c r="FB48" i="10"/>
  <c r="FB49" i="10" s="1"/>
  <c r="FE48" i="7"/>
  <c r="FC52" i="7"/>
  <c r="FC51" i="7"/>
  <c r="FC54" i="7" s="1"/>
  <c r="FC47" i="7"/>
  <c r="FC53" i="7"/>
  <c r="EU69" i="7"/>
  <c r="EU73" i="7" s="1"/>
  <c r="EU65" i="7"/>
  <c r="FD51" i="7"/>
  <c r="FD54" i="7" s="1"/>
  <c r="FD47" i="7"/>
  <c r="FD52" i="7"/>
  <c r="FD53" i="7"/>
  <c r="EV70" i="7"/>
  <c r="EV65" i="7"/>
  <c r="EV69" i="7"/>
  <c r="EV73" i="7" s="1"/>
  <c r="EV248" i="2"/>
  <c r="EV236" i="2"/>
  <c r="AQ78" i="11"/>
  <c r="EW59" i="7"/>
  <c r="EX57" i="7"/>
  <c r="EO75" i="10" l="1"/>
  <c r="EO82" i="10" s="1"/>
  <c r="EU72" i="9" s="1"/>
  <c r="EO72" i="10"/>
  <c r="EO74" i="10"/>
  <c r="EO81" i="10" s="1"/>
  <c r="EO76" i="10"/>
  <c r="FA47" i="10"/>
  <c r="FA53" i="10"/>
  <c r="FA52" i="10"/>
  <c r="EP65" i="10"/>
  <c r="EP69" i="10"/>
  <c r="EP73" i="10" s="1"/>
  <c r="EQ56" i="10"/>
  <c r="EQ60" i="10"/>
  <c r="EQ63" i="10" s="1"/>
  <c r="EQ62" i="10"/>
  <c r="EQ68" i="10" s="1"/>
  <c r="EQ61" i="10"/>
  <c r="ER58" i="10"/>
  <c r="FB50" i="10"/>
  <c r="FC48" i="10"/>
  <c r="FE49" i="7"/>
  <c r="EU76" i="7"/>
  <c r="EU72" i="7"/>
  <c r="EU75" i="7"/>
  <c r="EU82" i="7" s="1"/>
  <c r="EW231" i="2" s="1"/>
  <c r="HF85" i="11" s="1"/>
  <c r="EU74" i="7"/>
  <c r="EU81" i="7" s="1"/>
  <c r="EV72" i="7"/>
  <c r="EV74" i="7"/>
  <c r="EV81" i="7" s="1"/>
  <c r="EV75" i="7"/>
  <c r="EV82" i="7" s="1"/>
  <c r="EX231" i="2" s="1"/>
  <c r="EV76" i="7"/>
  <c r="EW60" i="7"/>
  <c r="EW63" i="7" s="1"/>
  <c r="EW61" i="7"/>
  <c r="EW56" i="7"/>
  <c r="EW62" i="7"/>
  <c r="EW68" i="7" s="1"/>
  <c r="EX58" i="7"/>
  <c r="AS78" i="11" l="1"/>
  <c r="EU89" i="9"/>
  <c r="EU77" i="9"/>
  <c r="EU73" i="9" s="1"/>
  <c r="EU90" i="9" s="1"/>
  <c r="EU94" i="9" s="1"/>
  <c r="EP72" i="10"/>
  <c r="EP75" i="10"/>
  <c r="EP82" i="10" s="1"/>
  <c r="EV72" i="9" s="1"/>
  <c r="EP74" i="10"/>
  <c r="EP81" i="10" s="1"/>
  <c r="EP76" i="10"/>
  <c r="EQ67" i="10"/>
  <c r="EQ66" i="10" s="1"/>
  <c r="EQ70" i="10"/>
  <c r="ER59" i="10"/>
  <c r="ES57" i="10"/>
  <c r="FB53" i="10"/>
  <c r="FB52" i="10"/>
  <c r="FB47" i="10"/>
  <c r="FB51" i="10"/>
  <c r="FB54" i="10" s="1"/>
  <c r="FC49" i="10"/>
  <c r="FE50" i="7"/>
  <c r="FF48" i="7"/>
  <c r="HF231" i="2"/>
  <c r="EW248" i="2"/>
  <c r="HF248" i="2" s="1"/>
  <c r="EW236" i="2"/>
  <c r="AR78" i="11"/>
  <c r="HF78" i="11" s="1"/>
  <c r="EX236" i="2"/>
  <c r="EX248" i="2"/>
  <c r="EW67" i="7"/>
  <c r="EW66" i="7" s="1"/>
  <c r="EW70" i="7"/>
  <c r="EX59" i="7"/>
  <c r="EY57" i="7"/>
  <c r="EV77" i="9" l="1"/>
  <c r="EV73" i="9" s="1"/>
  <c r="EV90" i="9" s="1"/>
  <c r="EV94" i="9" s="1"/>
  <c r="EV89" i="9"/>
  <c r="EQ69" i="10"/>
  <c r="EQ73" i="10" s="1"/>
  <c r="EQ76" i="10" s="1"/>
  <c r="EQ65" i="10"/>
  <c r="ER60" i="10"/>
  <c r="ER63" i="10" s="1"/>
  <c r="ER62" i="10"/>
  <c r="ER68" i="10" s="1"/>
  <c r="ER61" i="10"/>
  <c r="ER56" i="10"/>
  <c r="ES58" i="10"/>
  <c r="FC50" i="10"/>
  <c r="FC51" i="10" s="1"/>
  <c r="FC54" i="10" s="1"/>
  <c r="FD48" i="10"/>
  <c r="FD49" i="10" s="1"/>
  <c r="FE51" i="7"/>
  <c r="FE54" i="7" s="1"/>
  <c r="FE47" i="7"/>
  <c r="FE53" i="7"/>
  <c r="FE52" i="7"/>
  <c r="FF49" i="7"/>
  <c r="EW69" i="7"/>
  <c r="EW73" i="7" s="1"/>
  <c r="EW65" i="7"/>
  <c r="EX61" i="7"/>
  <c r="EX56" i="7"/>
  <c r="EX60" i="7"/>
  <c r="EX63" i="7" s="1"/>
  <c r="EX62" i="7"/>
  <c r="EX68" i="7" s="1"/>
  <c r="EY58" i="7"/>
  <c r="ES59" i="10" l="1"/>
  <c r="ET57" i="10"/>
  <c r="ET58" i="10" s="1"/>
  <c r="EQ74" i="10"/>
  <c r="EQ81" i="10" s="1"/>
  <c r="EQ72" i="10"/>
  <c r="EQ75" i="10"/>
  <c r="EQ82" i="10" s="1"/>
  <c r="EW72" i="9" s="1"/>
  <c r="ER70" i="10"/>
  <c r="ER67" i="10"/>
  <c r="ER66" i="10" s="1"/>
  <c r="FC53" i="10"/>
  <c r="FC47" i="10"/>
  <c r="FC52" i="10"/>
  <c r="FD50" i="10"/>
  <c r="FE48" i="10"/>
  <c r="FF50" i="7"/>
  <c r="FG48" i="7"/>
  <c r="EY59" i="7"/>
  <c r="EZ57" i="7"/>
  <c r="EZ58" i="7" s="1"/>
  <c r="EW76" i="7"/>
  <c r="EW75" i="7"/>
  <c r="EW82" i="7" s="1"/>
  <c r="EY231" i="2" s="1"/>
  <c r="EW72" i="7"/>
  <c r="EW74" i="7"/>
  <c r="EW81" i="7" s="1"/>
  <c r="EX70" i="7"/>
  <c r="EX67" i="7"/>
  <c r="EX66" i="7" s="1"/>
  <c r="ES61" i="10" l="1"/>
  <c r="ES60" i="10"/>
  <c r="ES63" i="10" s="1"/>
  <c r="ES56" i="10"/>
  <c r="ES62" i="10"/>
  <c r="ES68" i="10" s="1"/>
  <c r="EW77" i="9"/>
  <c r="EW73" i="9" s="1"/>
  <c r="EW90" i="9" s="1"/>
  <c r="EW94" i="9" s="1"/>
  <c r="EW89" i="9"/>
  <c r="ER69" i="10"/>
  <c r="ER73" i="10" s="1"/>
  <c r="ER76" i="10" s="1"/>
  <c r="ER65" i="10"/>
  <c r="ET59" i="10"/>
  <c r="EU57" i="10"/>
  <c r="FD51" i="10"/>
  <c r="FD54" i="10" s="1"/>
  <c r="FD53" i="10"/>
  <c r="FD47" i="10"/>
  <c r="FD52" i="10"/>
  <c r="FE49" i="10"/>
  <c r="FF52" i="7"/>
  <c r="FF47" i="7"/>
  <c r="FF53" i="7"/>
  <c r="FF51" i="7"/>
  <c r="FF54" i="7" s="1"/>
  <c r="FG49" i="7"/>
  <c r="EY61" i="7"/>
  <c r="EY60" i="7"/>
  <c r="EY63" i="7" s="1"/>
  <c r="EY62" i="7"/>
  <c r="EY68" i="7" s="1"/>
  <c r="EY56" i="7"/>
  <c r="EY248" i="2"/>
  <c r="EY236" i="2"/>
  <c r="AT78" i="11"/>
  <c r="EX69" i="7"/>
  <c r="EX73" i="7" s="1"/>
  <c r="EX65" i="7"/>
  <c r="EZ59" i="7"/>
  <c r="FA57" i="7"/>
  <c r="ES70" i="10" l="1"/>
  <c r="ES67" i="10"/>
  <c r="ES66" i="10" s="1"/>
  <c r="ER75" i="10"/>
  <c r="ER82" i="10" s="1"/>
  <c r="EX72" i="9" s="1"/>
  <c r="ER72" i="10"/>
  <c r="ER74" i="10"/>
  <c r="ER81" i="10" s="1"/>
  <c r="ET62" i="10"/>
  <c r="ET68" i="10" s="1"/>
  <c r="ET56" i="10"/>
  <c r="ET61" i="10"/>
  <c r="ET60" i="10"/>
  <c r="ET63" i="10" s="1"/>
  <c r="EU58" i="10"/>
  <c r="FE50" i="10"/>
  <c r="FF48" i="10"/>
  <c r="FF49" i="10" s="1"/>
  <c r="FG50" i="7"/>
  <c r="FH48" i="7"/>
  <c r="EY70" i="7"/>
  <c r="EY67" i="7"/>
  <c r="EY66" i="7" s="1"/>
  <c r="EX76" i="7"/>
  <c r="EX72" i="7"/>
  <c r="EX74" i="7"/>
  <c r="EX81" i="7" s="1"/>
  <c r="EX75" i="7"/>
  <c r="EX82" i="7" s="1"/>
  <c r="EZ231" i="2" s="1"/>
  <c r="EZ56" i="7"/>
  <c r="EZ62" i="7"/>
  <c r="EZ68" i="7" s="1"/>
  <c r="EZ60" i="7"/>
  <c r="EZ63" i="7" s="1"/>
  <c r="EZ61" i="7"/>
  <c r="FA58" i="7"/>
  <c r="ES69" i="10" l="1"/>
  <c r="ES73" i="10" s="1"/>
  <c r="ES75" i="10" s="1"/>
  <c r="ES82" i="10" s="1"/>
  <c r="EY72" i="9" s="1"/>
  <c r="ES65" i="10"/>
  <c r="EX89" i="9"/>
  <c r="EX77" i="9"/>
  <c r="EX73" i="9" s="1"/>
  <c r="EX90" i="9" s="1"/>
  <c r="EX94" i="9" s="1"/>
  <c r="ET70" i="10"/>
  <c r="ET67" i="10"/>
  <c r="ET66" i="10" s="1"/>
  <c r="EU59" i="10"/>
  <c r="EV57" i="10"/>
  <c r="FE52" i="10"/>
  <c r="FE47" i="10"/>
  <c r="FE51" i="10"/>
  <c r="FE54" i="10" s="1"/>
  <c r="FE53" i="10"/>
  <c r="FF50" i="10"/>
  <c r="FG48" i="10"/>
  <c r="FG53" i="7"/>
  <c r="FG52" i="7"/>
  <c r="FG47" i="7"/>
  <c r="FG51" i="7"/>
  <c r="FG54" i="7" s="1"/>
  <c r="FH49" i="7"/>
  <c r="EY69" i="7"/>
  <c r="EY73" i="7" s="1"/>
  <c r="EY65" i="7"/>
  <c r="EZ248" i="2"/>
  <c r="EZ236" i="2"/>
  <c r="AU78" i="11"/>
  <c r="EZ70" i="7"/>
  <c r="EZ67" i="7"/>
  <c r="EZ66" i="7" s="1"/>
  <c r="FA59" i="7"/>
  <c r="FB57" i="7"/>
  <c r="ES76" i="10" l="1"/>
  <c r="ES74" i="10"/>
  <c r="ES81" i="10" s="1"/>
  <c r="ES72" i="10"/>
  <c r="EY89" i="9"/>
  <c r="EY77" i="9"/>
  <c r="EY73" i="9" s="1"/>
  <c r="EY90" i="9" s="1"/>
  <c r="EY94" i="9" s="1"/>
  <c r="ET65" i="10"/>
  <c r="ET69" i="10"/>
  <c r="ET73" i="10" s="1"/>
  <c r="ET76" i="10" s="1"/>
  <c r="EU56" i="10"/>
  <c r="EU62" i="10"/>
  <c r="EU68" i="10" s="1"/>
  <c r="EU60" i="10"/>
  <c r="EU63" i="10" s="1"/>
  <c r="EU61" i="10"/>
  <c r="EV58" i="10"/>
  <c r="FF52" i="10"/>
  <c r="FF47" i="10"/>
  <c r="FF53" i="10"/>
  <c r="FF51" i="10"/>
  <c r="FF54" i="10" s="1"/>
  <c r="FG49" i="10"/>
  <c r="FH50" i="7"/>
  <c r="FI48" i="7"/>
  <c r="EY76" i="7"/>
  <c r="EY72" i="7"/>
  <c r="EY74" i="7"/>
  <c r="EY81" i="7" s="1"/>
  <c r="EY75" i="7"/>
  <c r="EY82" i="7" s="1"/>
  <c r="FA231" i="2" s="1"/>
  <c r="EZ65" i="7"/>
  <c r="EZ69" i="7"/>
  <c r="EZ73" i="7" s="1"/>
  <c r="FA62" i="7"/>
  <c r="FA68" i="7" s="1"/>
  <c r="FA56" i="7"/>
  <c r="FA61" i="7"/>
  <c r="FA60" i="7"/>
  <c r="FA63" i="7" s="1"/>
  <c r="FB58" i="7"/>
  <c r="AV78" i="11" l="1"/>
  <c r="ET72" i="10"/>
  <c r="ET74" i="10"/>
  <c r="ET81" i="10" s="1"/>
  <c r="ET75" i="10"/>
  <c r="ET82" i="10" s="1"/>
  <c r="EZ72" i="9" s="1"/>
  <c r="EU70" i="10"/>
  <c r="EU67" i="10"/>
  <c r="EU66" i="10" s="1"/>
  <c r="EV59" i="10"/>
  <c r="EW57" i="10"/>
  <c r="FG50" i="10"/>
  <c r="FH48" i="10"/>
  <c r="FH49" i="10" s="1"/>
  <c r="FH47" i="7"/>
  <c r="FH51" i="7"/>
  <c r="FH54" i="7" s="1"/>
  <c r="FH52" i="7"/>
  <c r="FH53" i="7"/>
  <c r="FI49" i="7"/>
  <c r="FB59" i="7"/>
  <c r="FC57" i="7"/>
  <c r="FC58" i="7" s="1"/>
  <c r="FA248" i="2"/>
  <c r="FA236" i="2"/>
  <c r="EZ75" i="7"/>
  <c r="EZ82" i="7" s="1"/>
  <c r="FB231" i="2" s="1"/>
  <c r="EZ74" i="7"/>
  <c r="EZ81" i="7" s="1"/>
  <c r="EZ72" i="7"/>
  <c r="EZ76" i="7"/>
  <c r="FA70" i="7"/>
  <c r="FA67" i="7"/>
  <c r="FA66" i="7" s="1"/>
  <c r="FG51" i="10" l="1"/>
  <c r="FG54" i="10" s="1"/>
  <c r="FG53" i="10"/>
  <c r="EZ77" i="9"/>
  <c r="EZ89" i="9"/>
  <c r="EU69" i="10"/>
  <c r="EU73" i="10" s="1"/>
  <c r="EU76" i="10" s="1"/>
  <c r="EU65" i="10"/>
  <c r="EV60" i="10"/>
  <c r="EV63" i="10" s="1"/>
  <c r="EV61" i="10"/>
  <c r="EV62" i="10"/>
  <c r="EV68" i="10" s="1"/>
  <c r="EV56" i="10"/>
  <c r="EW58" i="10"/>
  <c r="FG47" i="10"/>
  <c r="FG52" i="10"/>
  <c r="FH50" i="10"/>
  <c r="FI48" i="10"/>
  <c r="FI50" i="7"/>
  <c r="FJ48" i="7"/>
  <c r="FJ49" i="7" s="1"/>
  <c r="FB62" i="7"/>
  <c r="FB68" i="7" s="1"/>
  <c r="FB61" i="7"/>
  <c r="FB60" i="7"/>
  <c r="FB63" i="7" s="1"/>
  <c r="FB56" i="7"/>
  <c r="FB248" i="2"/>
  <c r="FB236" i="2"/>
  <c r="AW78" i="11"/>
  <c r="FA69" i="7"/>
  <c r="FA73" i="7" s="1"/>
  <c r="FA76" i="7" s="1"/>
  <c r="FA65" i="7"/>
  <c r="FC59" i="7"/>
  <c r="FD57" i="7"/>
  <c r="EZ73" i="9" l="1"/>
  <c r="EU75" i="10"/>
  <c r="EU82" i="10" s="1"/>
  <c r="FA72" i="9" s="1"/>
  <c r="EU72" i="10"/>
  <c r="EU74" i="10"/>
  <c r="EU81" i="10" s="1"/>
  <c r="EV70" i="10"/>
  <c r="EV67" i="10"/>
  <c r="EV66" i="10" s="1"/>
  <c r="EW59" i="10"/>
  <c r="EX57" i="10"/>
  <c r="FH47" i="10"/>
  <c r="FH52" i="10"/>
  <c r="FH51" i="10"/>
  <c r="FH54" i="10" s="1"/>
  <c r="FH53" i="10"/>
  <c r="FI49" i="10"/>
  <c r="FI51" i="7"/>
  <c r="FI54" i="7" s="1"/>
  <c r="FI53" i="7"/>
  <c r="FI52" i="7"/>
  <c r="FI47" i="7"/>
  <c r="FB67" i="7"/>
  <c r="FB66" i="7" s="1"/>
  <c r="FB70" i="7"/>
  <c r="FJ50" i="7"/>
  <c r="FK48" i="7"/>
  <c r="FA74" i="7"/>
  <c r="FA81" i="7" s="1"/>
  <c r="FA72" i="7"/>
  <c r="FA75" i="7"/>
  <c r="FA82" i="7" s="1"/>
  <c r="FC231" i="2" s="1"/>
  <c r="FC56" i="7"/>
  <c r="FC61" i="7"/>
  <c r="FC60" i="7"/>
  <c r="FC63" i="7" s="1"/>
  <c r="FC62" i="7"/>
  <c r="FC68" i="7" s="1"/>
  <c r="FD58" i="7"/>
  <c r="EZ90" i="9" l="1"/>
  <c r="HJ72" i="9"/>
  <c r="FA77" i="9"/>
  <c r="FA89" i="9"/>
  <c r="HJ89" i="9" s="1"/>
  <c r="EV69" i="10"/>
  <c r="EV73" i="10" s="1"/>
  <c r="EV76" i="10" s="1"/>
  <c r="EV65" i="10"/>
  <c r="EW61" i="10"/>
  <c r="EW60" i="10"/>
  <c r="EW63" i="10" s="1"/>
  <c r="EW56" i="10"/>
  <c r="EW62" i="10"/>
  <c r="EW68" i="10" s="1"/>
  <c r="EX58" i="10"/>
  <c r="FI50" i="10"/>
  <c r="FJ48" i="10"/>
  <c r="FB69" i="7"/>
  <c r="FB73" i="7" s="1"/>
  <c r="FB65" i="7"/>
  <c r="FJ53" i="7"/>
  <c r="FJ47" i="7"/>
  <c r="FJ51" i="7"/>
  <c r="FJ54" i="7" s="1"/>
  <c r="FJ52" i="7"/>
  <c r="FK49" i="7"/>
  <c r="FD59" i="7"/>
  <c r="FE57" i="7"/>
  <c r="FE58" i="7" s="1"/>
  <c r="FC248" i="2"/>
  <c r="FC236" i="2"/>
  <c r="AX78" i="11"/>
  <c r="FC70" i="7"/>
  <c r="FC67" i="7"/>
  <c r="FC66" i="7" s="1"/>
  <c r="EZ94" i="9" l="1"/>
  <c r="HJ77" i="9"/>
  <c r="FA73" i="9"/>
  <c r="EV75" i="10"/>
  <c r="EV82" i="10" s="1"/>
  <c r="FB72" i="9" s="1"/>
  <c r="EV72" i="10"/>
  <c r="EV74" i="10"/>
  <c r="EV81" i="10" s="1"/>
  <c r="EW70" i="10"/>
  <c r="EW67" i="10"/>
  <c r="EW66" i="10" s="1"/>
  <c r="EX59" i="10"/>
  <c r="EY57" i="10"/>
  <c r="FI51" i="10"/>
  <c r="FI54" i="10" s="1"/>
  <c r="FI47" i="10"/>
  <c r="FI52" i="10"/>
  <c r="FI53" i="10"/>
  <c r="FJ49" i="10"/>
  <c r="FB72" i="7"/>
  <c r="FB75" i="7"/>
  <c r="FB82" i="7" s="1"/>
  <c r="FD231" i="2" s="1"/>
  <c r="FB74" i="7"/>
  <c r="FB81" i="7" s="1"/>
  <c r="FB76" i="7"/>
  <c r="FK50" i="7"/>
  <c r="FL48" i="7"/>
  <c r="FL49" i="7" s="1"/>
  <c r="FD61" i="7"/>
  <c r="FD62" i="7"/>
  <c r="FD68" i="7" s="1"/>
  <c r="FD60" i="7"/>
  <c r="FD63" i="7" s="1"/>
  <c r="FD56" i="7"/>
  <c r="FC69" i="7"/>
  <c r="FC73" i="7" s="1"/>
  <c r="FC76" i="7" s="1"/>
  <c r="FC65" i="7"/>
  <c r="FE59" i="7"/>
  <c r="FF57" i="7"/>
  <c r="HJ73" i="9" l="1"/>
  <c r="FA90" i="9"/>
  <c r="FB77" i="9"/>
  <c r="FB73" i="9" s="1"/>
  <c r="FB90" i="9" s="1"/>
  <c r="FB94" i="9" s="1"/>
  <c r="FB89" i="9"/>
  <c r="EW65" i="10"/>
  <c r="EW69" i="10"/>
  <c r="EW73" i="10" s="1"/>
  <c r="EW76" i="10" s="1"/>
  <c r="EX56" i="10"/>
  <c r="EX61" i="10"/>
  <c r="EX62" i="10"/>
  <c r="EX68" i="10" s="1"/>
  <c r="EX60" i="10"/>
  <c r="EX63" i="10" s="1"/>
  <c r="EY58" i="10"/>
  <c r="FJ50" i="10"/>
  <c r="FJ51" i="10" s="1"/>
  <c r="FJ54" i="10" s="1"/>
  <c r="FK48" i="10"/>
  <c r="FK49" i="10" s="1"/>
  <c r="AY78" i="11"/>
  <c r="FD248" i="2"/>
  <c r="FD236" i="2"/>
  <c r="FK51" i="7"/>
  <c r="FK54" i="7" s="1"/>
  <c r="FK47" i="7"/>
  <c r="FK53" i="7"/>
  <c r="FK52" i="7"/>
  <c r="FL50" i="7"/>
  <c r="FM48" i="7"/>
  <c r="FD70" i="7"/>
  <c r="FD67" i="7"/>
  <c r="FD66" i="7" s="1"/>
  <c r="FC75" i="7"/>
  <c r="FC82" i="7" s="1"/>
  <c r="FE231" i="2" s="1"/>
  <c r="FC72" i="7"/>
  <c r="FC74" i="7"/>
  <c r="FC81" i="7" s="1"/>
  <c r="FE60" i="7"/>
  <c r="FE63" i="7" s="1"/>
  <c r="FE56" i="7"/>
  <c r="FE62" i="7"/>
  <c r="FE68" i="7" s="1"/>
  <c r="FE61" i="7"/>
  <c r="FF58" i="7"/>
  <c r="HJ90" i="9" l="1"/>
  <c r="FA94" i="9"/>
  <c r="HJ94" i="9" s="1"/>
  <c r="EW74" i="10"/>
  <c r="EW81" i="10" s="1"/>
  <c r="EW72" i="10"/>
  <c r="EW75" i="10"/>
  <c r="EW82" i="10" s="1"/>
  <c r="FC72" i="9" s="1"/>
  <c r="EX70" i="10"/>
  <c r="EX67" i="10"/>
  <c r="EX66" i="10" s="1"/>
  <c r="EY59" i="10"/>
  <c r="EZ57" i="10"/>
  <c r="FJ52" i="10"/>
  <c r="FJ47" i="10"/>
  <c r="FJ53" i="10"/>
  <c r="FK50" i="10"/>
  <c r="FL48" i="10"/>
  <c r="FL52" i="7"/>
  <c r="FL51" i="7"/>
  <c r="FL54" i="7" s="1"/>
  <c r="FL53" i="7"/>
  <c r="FL47" i="7"/>
  <c r="FM49" i="7"/>
  <c r="FD65" i="7"/>
  <c r="FD69" i="7"/>
  <c r="FD73" i="7" s="1"/>
  <c r="FF59" i="7"/>
  <c r="FG57" i="7"/>
  <c r="FG58" i="7" s="1"/>
  <c r="FE248" i="2"/>
  <c r="FE236" i="2"/>
  <c r="AZ78" i="11"/>
  <c r="FE67" i="7"/>
  <c r="FE66" i="7" s="1"/>
  <c r="FE70" i="7"/>
  <c r="FC77" i="9" l="1"/>
  <c r="FC73" i="9" s="1"/>
  <c r="FC90" i="9" s="1"/>
  <c r="FC94" i="9" s="1"/>
  <c r="FC89" i="9"/>
  <c r="EX69" i="10"/>
  <c r="EX73" i="10" s="1"/>
  <c r="EX76" i="10" s="1"/>
  <c r="EX65" i="10"/>
  <c r="EY60" i="10"/>
  <c r="EY63" i="10" s="1"/>
  <c r="EY61" i="10"/>
  <c r="EY56" i="10"/>
  <c r="EY62" i="10"/>
  <c r="EY68" i="10" s="1"/>
  <c r="EZ58" i="10"/>
  <c r="FK51" i="10"/>
  <c r="FK54" i="10" s="1"/>
  <c r="FK52" i="10"/>
  <c r="FK47" i="10"/>
  <c r="FK53" i="10"/>
  <c r="FL49" i="10"/>
  <c r="FM50" i="7"/>
  <c r="FM53" i="7" s="1"/>
  <c r="FN48" i="7"/>
  <c r="FN49" i="7" s="1"/>
  <c r="FD72" i="7"/>
  <c r="FD76" i="7"/>
  <c r="FD75" i="7"/>
  <c r="FD82" i="7" s="1"/>
  <c r="FF231" i="2" s="1"/>
  <c r="FD74" i="7"/>
  <c r="FD81" i="7" s="1"/>
  <c r="FF62" i="7"/>
  <c r="FF68" i="7" s="1"/>
  <c r="FF67" i="7" s="1"/>
  <c r="FF66" i="7" s="1"/>
  <c r="FF60" i="7"/>
  <c r="FF63" i="7" s="1"/>
  <c r="FF56" i="7"/>
  <c r="FF61" i="7"/>
  <c r="FE69" i="7"/>
  <c r="FE73" i="7" s="1"/>
  <c r="FE76" i="7" s="1"/>
  <c r="FE65" i="7"/>
  <c r="FG59" i="7"/>
  <c r="FH57" i="7"/>
  <c r="EX74" i="10" l="1"/>
  <c r="EX81" i="10" s="1"/>
  <c r="EX72" i="10"/>
  <c r="EX75" i="10"/>
  <c r="EX82" i="10" s="1"/>
  <c r="FD72" i="9" s="1"/>
  <c r="EY67" i="10"/>
  <c r="EY66" i="10" s="1"/>
  <c r="EY70" i="10"/>
  <c r="EZ59" i="10"/>
  <c r="FA57" i="10"/>
  <c r="FL50" i="10"/>
  <c r="FL47" i="10" s="1"/>
  <c r="FM48" i="10"/>
  <c r="FM49" i="10" s="1"/>
  <c r="FM52" i="7"/>
  <c r="FM47" i="7"/>
  <c r="FM51" i="7"/>
  <c r="FM54" i="7" s="1"/>
  <c r="FN50" i="7"/>
  <c r="FO48" i="7"/>
  <c r="FF248" i="2"/>
  <c r="FF236" i="2"/>
  <c r="BA78" i="11"/>
  <c r="FF70" i="7"/>
  <c r="FE74" i="7"/>
  <c r="FE81" i="7" s="1"/>
  <c r="FE75" i="7"/>
  <c r="FE82" i="7" s="1"/>
  <c r="FG231" i="2" s="1"/>
  <c r="FE72" i="7"/>
  <c r="FF69" i="7"/>
  <c r="FF73" i="7" s="1"/>
  <c r="FF65" i="7"/>
  <c r="FG62" i="7"/>
  <c r="FG68" i="7" s="1"/>
  <c r="FG56" i="7"/>
  <c r="FG60" i="7"/>
  <c r="FG63" i="7" s="1"/>
  <c r="FG61" i="7"/>
  <c r="FH58" i="7"/>
  <c r="FL53" i="10" l="1"/>
  <c r="FL51" i="10"/>
  <c r="FL54" i="10" s="1"/>
  <c r="FL52" i="10"/>
  <c r="FD77" i="9"/>
  <c r="FD73" i="9" s="1"/>
  <c r="FD90" i="9" s="1"/>
  <c r="FD94" i="9" s="1"/>
  <c r="FD89" i="9"/>
  <c r="EY69" i="10"/>
  <c r="EY73" i="10" s="1"/>
  <c r="EY76" i="10" s="1"/>
  <c r="EY65" i="10"/>
  <c r="EZ60" i="10"/>
  <c r="EZ63" i="10" s="1"/>
  <c r="EZ61" i="10"/>
  <c r="EZ62" i="10"/>
  <c r="EZ68" i="10" s="1"/>
  <c r="EZ56" i="10"/>
  <c r="FA58" i="10"/>
  <c r="FM50" i="10"/>
  <c r="FN48" i="10"/>
  <c r="FN47" i="7"/>
  <c r="FN51" i="7"/>
  <c r="FN54" i="7" s="1"/>
  <c r="FN53" i="7"/>
  <c r="FN52" i="7"/>
  <c r="FO49" i="7"/>
  <c r="FG248" i="2"/>
  <c r="FG236" i="2"/>
  <c r="BB78" i="11"/>
  <c r="FF74" i="7"/>
  <c r="FF81" i="7" s="1"/>
  <c r="FF72" i="7"/>
  <c r="FF75" i="7"/>
  <c r="FF82" i="7" s="1"/>
  <c r="FH231" i="2" s="1"/>
  <c r="FF76" i="7"/>
  <c r="FG70" i="7"/>
  <c r="FG67" i="7"/>
  <c r="FG66" i="7" s="1"/>
  <c r="FH59" i="7"/>
  <c r="FI57" i="7"/>
  <c r="HG74" i="11"/>
  <c r="EY74" i="10" l="1"/>
  <c r="EY81" i="10" s="1"/>
  <c r="EY72" i="10"/>
  <c r="EY75" i="10"/>
  <c r="EY82" i="10" s="1"/>
  <c r="FE72" i="9" s="1"/>
  <c r="EZ67" i="10"/>
  <c r="EZ66" i="10" s="1"/>
  <c r="EZ70" i="10"/>
  <c r="FA59" i="10"/>
  <c r="FB57" i="10"/>
  <c r="FM53" i="10"/>
  <c r="FM52" i="10"/>
  <c r="FM47" i="10"/>
  <c r="FM51" i="10"/>
  <c r="FM54" i="10" s="1"/>
  <c r="FN49" i="10"/>
  <c r="FO50" i="7"/>
  <c r="FO51" i="7" s="1"/>
  <c r="FO54" i="7" s="1"/>
  <c r="FP48" i="7"/>
  <c r="FP49" i="7" s="1"/>
  <c r="FH236" i="2"/>
  <c r="FH248" i="2"/>
  <c r="BC78" i="11"/>
  <c r="FG65" i="7"/>
  <c r="FG69" i="7"/>
  <c r="FG73" i="7" s="1"/>
  <c r="FH56" i="7"/>
  <c r="FH62" i="7"/>
  <c r="FH68" i="7" s="1"/>
  <c r="FH60" i="7"/>
  <c r="FH63" i="7" s="1"/>
  <c r="FH61" i="7"/>
  <c r="FI58" i="7"/>
  <c r="FE77" i="9" l="1"/>
  <c r="FE73" i="9" s="1"/>
  <c r="FE90" i="9" s="1"/>
  <c r="FE94" i="9" s="1"/>
  <c r="FE89" i="9"/>
  <c r="EZ69" i="10"/>
  <c r="EZ73" i="10" s="1"/>
  <c r="EZ76" i="10" s="1"/>
  <c r="EZ65" i="10"/>
  <c r="FA56" i="10"/>
  <c r="FA61" i="10"/>
  <c r="FA62" i="10"/>
  <c r="FA68" i="10" s="1"/>
  <c r="FA60" i="10"/>
  <c r="FA63" i="10" s="1"/>
  <c r="FB58" i="10"/>
  <c r="FN50" i="10"/>
  <c r="FO48" i="10"/>
  <c r="FO49" i="10" s="1"/>
  <c r="FO53" i="7"/>
  <c r="FO52" i="7"/>
  <c r="FO47" i="7"/>
  <c r="FP50" i="7"/>
  <c r="FQ48" i="7"/>
  <c r="FG74" i="7"/>
  <c r="FG81" i="7" s="1"/>
  <c r="FG72" i="7"/>
  <c r="FG75" i="7"/>
  <c r="FG82" i="7" s="1"/>
  <c r="FI231" i="2" s="1"/>
  <c r="HG85" i="11" s="1"/>
  <c r="FG76" i="7"/>
  <c r="FH67" i="7"/>
  <c r="FH66" i="7" s="1"/>
  <c r="FH70" i="7"/>
  <c r="FI59" i="7"/>
  <c r="FJ57" i="7"/>
  <c r="FN53" i="10" l="1"/>
  <c r="FN51" i="10"/>
  <c r="FN54" i="10" s="1"/>
  <c r="FN47" i="10"/>
  <c r="FN52" i="10"/>
  <c r="EZ75" i="10"/>
  <c r="EZ82" i="10" s="1"/>
  <c r="FF72" i="9" s="1"/>
  <c r="EZ72" i="10"/>
  <c r="EZ74" i="10"/>
  <c r="EZ81" i="10" s="1"/>
  <c r="FA70" i="10"/>
  <c r="FA67" i="10"/>
  <c r="FA66" i="10" s="1"/>
  <c r="FB59" i="10"/>
  <c r="FC57" i="10"/>
  <c r="FO50" i="10"/>
  <c r="FP48" i="10"/>
  <c r="FP47" i="7"/>
  <c r="FP51" i="7"/>
  <c r="FP54" i="7" s="1"/>
  <c r="FP53" i="7"/>
  <c r="FP52" i="7"/>
  <c r="FQ49" i="7"/>
  <c r="FI248" i="2"/>
  <c r="HG248" i="2" s="1"/>
  <c r="FI236" i="2"/>
  <c r="HG231" i="2"/>
  <c r="BD78" i="11"/>
  <c r="HG78" i="11" s="1"/>
  <c r="FH69" i="7"/>
  <c r="FH73" i="7" s="1"/>
  <c r="FH76" i="7" s="1"/>
  <c r="FH65" i="7"/>
  <c r="FI62" i="7"/>
  <c r="FI68" i="7" s="1"/>
  <c r="FI56" i="7"/>
  <c r="FI61" i="7"/>
  <c r="FI60" i="7"/>
  <c r="FI63" i="7" s="1"/>
  <c r="FJ58" i="7"/>
  <c r="FF89" i="9" l="1"/>
  <c r="FF77" i="9"/>
  <c r="FF73" i="9" s="1"/>
  <c r="FF90" i="9" s="1"/>
  <c r="FF94" i="9" s="1"/>
  <c r="FA69" i="10"/>
  <c r="FA73" i="10" s="1"/>
  <c r="FA76" i="10" s="1"/>
  <c r="FA65" i="10"/>
  <c r="FB61" i="10"/>
  <c r="FB56" i="10"/>
  <c r="FB62" i="10"/>
  <c r="FB68" i="10" s="1"/>
  <c r="FB60" i="10"/>
  <c r="FB63" i="10" s="1"/>
  <c r="FC58" i="10"/>
  <c r="FO51" i="10"/>
  <c r="FO54" i="10" s="1"/>
  <c r="FO47" i="10"/>
  <c r="FO53" i="10"/>
  <c r="FO52" i="10"/>
  <c r="FP49" i="10"/>
  <c r="FQ50" i="7"/>
  <c r="FQ53" i="7" s="1"/>
  <c r="FR48" i="7"/>
  <c r="FR49" i="7" s="1"/>
  <c r="FJ59" i="7"/>
  <c r="FK57" i="7"/>
  <c r="FK58" i="7" s="1"/>
  <c r="FH74" i="7"/>
  <c r="FH81" i="7" s="1"/>
  <c r="FH75" i="7"/>
  <c r="FH82" i="7" s="1"/>
  <c r="FJ231" i="2" s="1"/>
  <c r="FH72" i="7"/>
  <c r="FI70" i="7"/>
  <c r="FI67" i="7"/>
  <c r="FI66" i="7" s="1"/>
  <c r="FA72" i="10" l="1"/>
  <c r="FA75" i="10"/>
  <c r="FA82" i="10" s="1"/>
  <c r="FG72" i="9" s="1"/>
  <c r="FA74" i="10"/>
  <c r="FA81" i="10" s="1"/>
  <c r="FB70" i="10"/>
  <c r="FB67" i="10"/>
  <c r="FB66" i="10" s="1"/>
  <c r="FC59" i="10"/>
  <c r="FD57" i="10"/>
  <c r="FP50" i="10"/>
  <c r="FP51" i="10" s="1"/>
  <c r="FP54" i="10" s="1"/>
  <c r="FQ48" i="10"/>
  <c r="FQ49" i="10" s="1"/>
  <c r="FQ52" i="7"/>
  <c r="FQ47" i="7"/>
  <c r="FQ51" i="7"/>
  <c r="FQ54" i="7" s="1"/>
  <c r="FR50" i="7"/>
  <c r="FS48" i="7"/>
  <c r="FJ61" i="7"/>
  <c r="FJ60" i="7"/>
  <c r="FJ63" i="7" s="1"/>
  <c r="FJ62" i="7"/>
  <c r="FJ68" i="7" s="1"/>
  <c r="FJ56" i="7"/>
  <c r="BE78" i="11"/>
  <c r="FJ248" i="2"/>
  <c r="FJ236" i="2"/>
  <c r="FI69" i="7"/>
  <c r="FI73" i="7" s="1"/>
  <c r="FI76" i="7" s="1"/>
  <c r="FI65" i="7"/>
  <c r="FK59" i="7"/>
  <c r="FL57" i="7"/>
  <c r="FG77" i="9" l="1"/>
  <c r="FG73" i="9" s="1"/>
  <c r="FG90" i="9" s="1"/>
  <c r="FG94" i="9" s="1"/>
  <c r="FG89" i="9"/>
  <c r="FB69" i="10"/>
  <c r="FB73" i="10" s="1"/>
  <c r="FB76" i="10" s="1"/>
  <c r="FB65" i="10"/>
  <c r="FC62" i="10"/>
  <c r="FC68" i="10" s="1"/>
  <c r="FC67" i="10" s="1"/>
  <c r="FC66" i="10" s="1"/>
  <c r="FC69" i="10" s="1"/>
  <c r="FC73" i="10" s="1"/>
  <c r="FC60" i="10"/>
  <c r="FC63" i="10" s="1"/>
  <c r="FC61" i="10"/>
  <c r="FC56" i="10"/>
  <c r="FD58" i="10"/>
  <c r="FP53" i="10"/>
  <c r="FP47" i="10"/>
  <c r="FP52" i="10"/>
  <c r="FQ50" i="10"/>
  <c r="FR48" i="10"/>
  <c r="FR53" i="7"/>
  <c r="FR51" i="7"/>
  <c r="FR54" i="7" s="1"/>
  <c r="FR47" i="7"/>
  <c r="FR52" i="7"/>
  <c r="FS49" i="7"/>
  <c r="FJ67" i="7"/>
  <c r="FJ66" i="7" s="1"/>
  <c r="FJ70" i="7"/>
  <c r="FI75" i="7"/>
  <c r="FI82" i="7" s="1"/>
  <c r="FK231" i="2" s="1"/>
  <c r="FI74" i="7"/>
  <c r="FI81" i="7" s="1"/>
  <c r="FI72" i="7"/>
  <c r="FK62" i="7"/>
  <c r="FK68" i="7" s="1"/>
  <c r="FK60" i="7"/>
  <c r="FK63" i="7" s="1"/>
  <c r="FK56" i="7"/>
  <c r="FK61" i="7"/>
  <c r="FL58" i="7"/>
  <c r="FD59" i="10" l="1"/>
  <c r="FE57" i="10"/>
  <c r="FE58" i="10" s="1"/>
  <c r="FC70" i="10"/>
  <c r="FB75" i="10"/>
  <c r="FB82" i="10" s="1"/>
  <c r="FH72" i="9" s="1"/>
  <c r="FB74" i="10"/>
  <c r="FB81" i="10" s="1"/>
  <c r="FB72" i="10"/>
  <c r="FC74" i="10"/>
  <c r="FC81" i="10" s="1"/>
  <c r="FC75" i="10"/>
  <c r="FC82" i="10" s="1"/>
  <c r="FI72" i="9" s="1"/>
  <c r="FC72" i="10"/>
  <c r="FC65" i="10"/>
  <c r="FC76" i="10"/>
  <c r="FQ51" i="10"/>
  <c r="FQ54" i="10" s="1"/>
  <c r="FQ47" i="10"/>
  <c r="FQ53" i="10"/>
  <c r="FQ52" i="10"/>
  <c r="FR49" i="10"/>
  <c r="FJ65" i="7"/>
  <c r="FJ69" i="7"/>
  <c r="FJ73" i="7" s="1"/>
  <c r="FS50" i="7"/>
  <c r="FT48" i="7"/>
  <c r="FT49" i="7" s="1"/>
  <c r="FK248" i="2"/>
  <c r="FK236" i="2"/>
  <c r="BF78" i="11"/>
  <c r="FK70" i="7"/>
  <c r="FK67" i="7"/>
  <c r="FK66" i="7" s="1"/>
  <c r="FL59" i="7"/>
  <c r="FM57" i="7"/>
  <c r="FD60" i="10" l="1"/>
  <c r="FD63" i="10" s="1"/>
  <c r="FD61" i="10"/>
  <c r="FD56" i="10"/>
  <c r="FD62" i="10"/>
  <c r="FD68" i="10" s="1"/>
  <c r="FH89" i="9"/>
  <c r="FH77" i="9"/>
  <c r="FH73" i="9" s="1"/>
  <c r="FH90" i="9" s="1"/>
  <c r="FH94" i="9" s="1"/>
  <c r="FI89" i="9"/>
  <c r="FI77" i="9"/>
  <c r="FI73" i="9" s="1"/>
  <c r="FI90" i="9" s="1"/>
  <c r="FI94" i="9" s="1"/>
  <c r="FE59" i="10"/>
  <c r="FF57" i="10"/>
  <c r="FR50" i="10"/>
  <c r="FS48" i="10"/>
  <c r="FJ72" i="7"/>
  <c r="FJ75" i="7"/>
  <c r="FJ82" i="7" s="1"/>
  <c r="FL231" i="2" s="1"/>
  <c r="FJ74" i="7"/>
  <c r="FJ81" i="7" s="1"/>
  <c r="FJ76" i="7"/>
  <c r="FS47" i="7"/>
  <c r="FS52" i="7"/>
  <c r="FS53" i="7"/>
  <c r="FS51" i="7"/>
  <c r="FS54" i="7" s="1"/>
  <c r="FT50" i="7"/>
  <c r="FU48" i="7"/>
  <c r="FK65" i="7"/>
  <c r="FK69" i="7"/>
  <c r="FK73" i="7" s="1"/>
  <c r="FK76" i="7" s="1"/>
  <c r="FL60" i="7"/>
  <c r="FL63" i="7" s="1"/>
  <c r="FL62" i="7"/>
  <c r="FL68" i="7" s="1"/>
  <c r="FL61" i="7"/>
  <c r="FL56" i="7"/>
  <c r="FM58" i="7"/>
  <c r="FD67" i="10" l="1"/>
  <c r="FD66" i="10" s="1"/>
  <c r="FD70" i="10"/>
  <c r="FE61" i="10"/>
  <c r="FE62" i="10"/>
  <c r="FE68" i="10" s="1"/>
  <c r="FE56" i="10"/>
  <c r="FE60" i="10"/>
  <c r="FE63" i="10" s="1"/>
  <c r="FF58" i="10"/>
  <c r="FR52" i="10"/>
  <c r="FR47" i="10"/>
  <c r="FR51" i="10"/>
  <c r="FR54" i="10" s="1"/>
  <c r="FR53" i="10"/>
  <c r="FS49" i="10"/>
  <c r="FL248" i="2"/>
  <c r="FL236" i="2"/>
  <c r="BG78" i="11"/>
  <c r="FT51" i="7"/>
  <c r="FT54" i="7" s="1"/>
  <c r="FT53" i="7"/>
  <c r="FT47" i="7"/>
  <c r="FT52" i="7"/>
  <c r="FU49" i="7"/>
  <c r="FM59" i="7"/>
  <c r="FN57" i="7"/>
  <c r="FN58" i="7" s="1"/>
  <c r="FK75" i="7"/>
  <c r="FK82" i="7" s="1"/>
  <c r="FM231" i="2" s="1"/>
  <c r="FK74" i="7"/>
  <c r="FK81" i="7" s="1"/>
  <c r="FK72" i="7"/>
  <c r="FL67" i="7"/>
  <c r="FL66" i="7" s="1"/>
  <c r="FL70" i="7"/>
  <c r="FD65" i="10" l="1"/>
  <c r="FD69" i="10"/>
  <c r="FD73" i="10" s="1"/>
  <c r="FF59" i="10"/>
  <c r="FG57" i="10"/>
  <c r="FG58" i="10" s="1"/>
  <c r="FE67" i="10"/>
  <c r="FE66" i="10" s="1"/>
  <c r="FE70" i="10"/>
  <c r="FS50" i="10"/>
  <c r="FT48" i="10"/>
  <c r="FT49" i="10" s="1"/>
  <c r="FU50" i="7"/>
  <c r="FV48" i="7"/>
  <c r="FV49" i="7" s="1"/>
  <c r="FM61" i="7"/>
  <c r="FM56" i="7"/>
  <c r="FM60" i="7"/>
  <c r="FM63" i="7" s="1"/>
  <c r="FM62" i="7"/>
  <c r="FM68" i="7" s="1"/>
  <c r="FM248" i="2"/>
  <c r="FM236" i="2"/>
  <c r="BH78" i="11"/>
  <c r="FL69" i="7"/>
  <c r="FL73" i="7" s="1"/>
  <c r="FL65" i="7"/>
  <c r="FN59" i="7"/>
  <c r="FO57" i="7"/>
  <c r="FD76" i="10" l="1"/>
  <c r="FD72" i="10"/>
  <c r="FD74" i="10"/>
  <c r="FD81" i="10" s="1"/>
  <c r="FD75" i="10"/>
  <c r="FD82" i="10" s="1"/>
  <c r="FJ72" i="9" s="1"/>
  <c r="FS52" i="10"/>
  <c r="FS53" i="10"/>
  <c r="FS47" i="10"/>
  <c r="FS51" i="10"/>
  <c r="FS54" i="10" s="1"/>
  <c r="FF60" i="10"/>
  <c r="FF63" i="10" s="1"/>
  <c r="FF56" i="10"/>
  <c r="FF61" i="10"/>
  <c r="FF62" i="10"/>
  <c r="FF68" i="10" s="1"/>
  <c r="FE69" i="10"/>
  <c r="FE73" i="10" s="1"/>
  <c r="FE76" i="10" s="1"/>
  <c r="FE65" i="10"/>
  <c r="FG59" i="10"/>
  <c r="FH57" i="10"/>
  <c r="FT50" i="10"/>
  <c r="FU48" i="10"/>
  <c r="FU53" i="7"/>
  <c r="FU52" i="7"/>
  <c r="FU47" i="7"/>
  <c r="FU51" i="7"/>
  <c r="FU54" i="7" s="1"/>
  <c r="FV50" i="7"/>
  <c r="FW48" i="7"/>
  <c r="FM70" i="7"/>
  <c r="FM67" i="7"/>
  <c r="FM66" i="7" s="1"/>
  <c r="FL76" i="7"/>
  <c r="FL72" i="7"/>
  <c r="FL75" i="7"/>
  <c r="FL82" i="7" s="1"/>
  <c r="FN231" i="2" s="1"/>
  <c r="FL74" i="7"/>
  <c r="FL81" i="7" s="1"/>
  <c r="FN62" i="7"/>
  <c r="FN68" i="7" s="1"/>
  <c r="FN56" i="7"/>
  <c r="FN60" i="7"/>
  <c r="FN63" i="7" s="1"/>
  <c r="FN61" i="7"/>
  <c r="FO58" i="7"/>
  <c r="FJ89" i="9" l="1"/>
  <c r="FJ77" i="9"/>
  <c r="FJ73" i="9" s="1"/>
  <c r="FJ90" i="9" s="1"/>
  <c r="FJ94" i="9" s="1"/>
  <c r="FF70" i="10"/>
  <c r="FF67" i="10"/>
  <c r="FF66" i="10" s="1"/>
  <c r="FE72" i="10"/>
  <c r="FE75" i="10"/>
  <c r="FE82" i="10" s="1"/>
  <c r="FK72" i="9" s="1"/>
  <c r="FE74" i="10"/>
  <c r="FE81" i="10" s="1"/>
  <c r="FG61" i="10"/>
  <c r="FG56" i="10"/>
  <c r="FG60" i="10"/>
  <c r="FG63" i="10" s="1"/>
  <c r="FG62" i="10"/>
  <c r="FG68" i="10" s="1"/>
  <c r="FH58" i="10"/>
  <c r="FT47" i="10"/>
  <c r="FT52" i="10"/>
  <c r="FT53" i="10"/>
  <c r="FT51" i="10"/>
  <c r="FT54" i="10" s="1"/>
  <c r="FU49" i="10"/>
  <c r="FV52" i="7"/>
  <c r="FV53" i="7"/>
  <c r="FV51" i="7"/>
  <c r="FV54" i="7" s="1"/>
  <c r="FV47" i="7"/>
  <c r="FW49" i="7"/>
  <c r="FM69" i="7"/>
  <c r="FM73" i="7" s="1"/>
  <c r="FM65" i="7"/>
  <c r="FO59" i="7"/>
  <c r="FP57" i="7"/>
  <c r="FP58" i="7" s="1"/>
  <c r="FN248" i="2"/>
  <c r="FN236" i="2"/>
  <c r="BI78" i="11"/>
  <c r="FN67" i="7"/>
  <c r="FN66" i="7" s="1"/>
  <c r="FN70" i="7"/>
  <c r="FF69" i="10" l="1"/>
  <c r="FF73" i="10" s="1"/>
  <c r="FF65" i="10"/>
  <c r="FH59" i="10"/>
  <c r="FI57" i="10"/>
  <c r="FI58" i="10" s="1"/>
  <c r="FK89" i="9"/>
  <c r="FK77" i="9"/>
  <c r="FG67" i="10"/>
  <c r="FG66" i="10" s="1"/>
  <c r="FG70" i="10"/>
  <c r="FU50" i="10"/>
  <c r="FV48" i="10"/>
  <c r="FM74" i="7"/>
  <c r="FM81" i="7" s="1"/>
  <c r="FM72" i="7"/>
  <c r="FW50" i="7"/>
  <c r="FX48" i="7"/>
  <c r="FX49" i="7" s="1"/>
  <c r="FM75" i="7"/>
  <c r="FM82" i="7" s="1"/>
  <c r="FO231" i="2" s="1"/>
  <c r="FM76" i="7"/>
  <c r="FO62" i="7"/>
  <c r="FO68" i="7" s="1"/>
  <c r="FO61" i="7"/>
  <c r="FO60" i="7"/>
  <c r="FO63" i="7" s="1"/>
  <c r="FO56" i="7"/>
  <c r="FN69" i="7"/>
  <c r="FN73" i="7" s="1"/>
  <c r="FN65" i="7"/>
  <c r="FP59" i="7"/>
  <c r="FQ57" i="7"/>
  <c r="FF74" i="10" l="1"/>
  <c r="FF81" i="10" s="1"/>
  <c r="FF76" i="10"/>
  <c r="FF75" i="10"/>
  <c r="FF82" i="10" s="1"/>
  <c r="FL72" i="9" s="1"/>
  <c r="FF72" i="10"/>
  <c r="FH61" i="10"/>
  <c r="FH62" i="10"/>
  <c r="FH68" i="10" s="1"/>
  <c r="FH60" i="10"/>
  <c r="FH63" i="10" s="1"/>
  <c r="FH56" i="10"/>
  <c r="FK73" i="9"/>
  <c r="FG69" i="10"/>
  <c r="FG73" i="10" s="1"/>
  <c r="FG76" i="10" s="1"/>
  <c r="FG65" i="10"/>
  <c r="FI59" i="10"/>
  <c r="FJ57" i="10"/>
  <c r="FU47" i="10"/>
  <c r="FU51" i="10"/>
  <c r="FU54" i="10" s="1"/>
  <c r="FU52" i="10"/>
  <c r="FU53" i="10"/>
  <c r="FV49" i="10"/>
  <c r="FW53" i="7"/>
  <c r="FW47" i="7"/>
  <c r="FW52" i="7"/>
  <c r="FW51" i="7"/>
  <c r="FW54" i="7" s="1"/>
  <c r="FO248" i="2"/>
  <c r="BJ78" i="11"/>
  <c r="FO236" i="2"/>
  <c r="FX50" i="7"/>
  <c r="FY48" i="7"/>
  <c r="FO70" i="7"/>
  <c r="FO67" i="7"/>
  <c r="FO66" i="7" s="1"/>
  <c r="FN76" i="7"/>
  <c r="FN72" i="7"/>
  <c r="FN74" i="7"/>
  <c r="FN81" i="7" s="1"/>
  <c r="FN75" i="7"/>
  <c r="FN82" i="7" s="1"/>
  <c r="FP231" i="2" s="1"/>
  <c r="FP60" i="7"/>
  <c r="FP63" i="7" s="1"/>
  <c r="FP61" i="7"/>
  <c r="FP56" i="7"/>
  <c r="FP62" i="7"/>
  <c r="FP68" i="7" s="1"/>
  <c r="FQ58" i="7"/>
  <c r="FL77" i="9" l="1"/>
  <c r="FL73" i="9" s="1"/>
  <c r="FL90" i="9" s="1"/>
  <c r="FL94" i="9" s="1"/>
  <c r="FL89" i="9"/>
  <c r="FH67" i="10"/>
  <c r="FH66" i="10" s="1"/>
  <c r="FH70" i="10"/>
  <c r="FK90" i="9"/>
  <c r="FG75" i="10"/>
  <c r="FG82" i="10" s="1"/>
  <c r="FM72" i="9" s="1"/>
  <c r="FG74" i="10"/>
  <c r="FG81" i="10" s="1"/>
  <c r="FG72" i="10"/>
  <c r="FI62" i="10"/>
  <c r="FI68" i="10" s="1"/>
  <c r="FI61" i="10"/>
  <c r="FI56" i="10"/>
  <c r="FI60" i="10"/>
  <c r="FI63" i="10" s="1"/>
  <c r="FJ58" i="10"/>
  <c r="FV50" i="10"/>
  <c r="FW48" i="10"/>
  <c r="FW49" i="10" s="1"/>
  <c r="FX51" i="7"/>
  <c r="FX54" i="7" s="1"/>
  <c r="FX47" i="7"/>
  <c r="FX52" i="7"/>
  <c r="FX53" i="7"/>
  <c r="FY49" i="7"/>
  <c r="FO65" i="7"/>
  <c r="FO69" i="7"/>
  <c r="FO73" i="7" s="1"/>
  <c r="FP248" i="2"/>
  <c r="FP236" i="2"/>
  <c r="BK78" i="11"/>
  <c r="FP67" i="7"/>
  <c r="FP66" i="7" s="1"/>
  <c r="FP70" i="7"/>
  <c r="FQ59" i="7"/>
  <c r="FR57" i="7"/>
  <c r="FH69" i="10" l="1"/>
  <c r="FH73" i="10" s="1"/>
  <c r="FH65" i="10"/>
  <c r="FV52" i="10"/>
  <c r="FV51" i="10"/>
  <c r="FV54" i="10" s="1"/>
  <c r="FJ59" i="10"/>
  <c r="FK57" i="10"/>
  <c r="FK58" i="10" s="1"/>
  <c r="FK94" i="9"/>
  <c r="HK72" i="9"/>
  <c r="FM89" i="9"/>
  <c r="HK89" i="9" s="1"/>
  <c r="FM77" i="9"/>
  <c r="FI67" i="10"/>
  <c r="FI66" i="10" s="1"/>
  <c r="FI70" i="10"/>
  <c r="FV53" i="10"/>
  <c r="FV47" i="10"/>
  <c r="FW50" i="10"/>
  <c r="FX48" i="10"/>
  <c r="FY50" i="7"/>
  <c r="FZ48" i="7"/>
  <c r="FO72" i="7"/>
  <c r="FO74" i="7"/>
  <c r="FO81" i="7" s="1"/>
  <c r="FO75" i="7"/>
  <c r="FO82" i="7" s="1"/>
  <c r="FQ231" i="2" s="1"/>
  <c r="FO76" i="7"/>
  <c r="FP65" i="7"/>
  <c r="FP69" i="7"/>
  <c r="FP73" i="7" s="1"/>
  <c r="FP76" i="7" s="1"/>
  <c r="FQ56" i="7"/>
  <c r="FQ62" i="7"/>
  <c r="FQ68" i="7" s="1"/>
  <c r="FQ61" i="7"/>
  <c r="FQ60" i="7"/>
  <c r="FQ63" i="7" s="1"/>
  <c r="FR58" i="7"/>
  <c r="FH74" i="10" l="1"/>
  <c r="FH81" i="10" s="1"/>
  <c r="FH76" i="10"/>
  <c r="FH75" i="10"/>
  <c r="FH82" i="10" s="1"/>
  <c r="FN72" i="9" s="1"/>
  <c r="FH72" i="10"/>
  <c r="FJ60" i="10"/>
  <c r="FJ63" i="10" s="1"/>
  <c r="FJ62" i="10"/>
  <c r="FJ68" i="10" s="1"/>
  <c r="FJ61" i="10"/>
  <c r="FJ56" i="10"/>
  <c r="HK77" i="9"/>
  <c r="FM73" i="9"/>
  <c r="FI69" i="10"/>
  <c r="FI73" i="10" s="1"/>
  <c r="FI76" i="10" s="1"/>
  <c r="FI65" i="10"/>
  <c r="FK59" i="10"/>
  <c r="FL57" i="10"/>
  <c r="FW53" i="10"/>
  <c r="FW51" i="10"/>
  <c r="FW54" i="10" s="1"/>
  <c r="FW52" i="10"/>
  <c r="FW47" i="10"/>
  <c r="FX49" i="10"/>
  <c r="FY47" i="7"/>
  <c r="FY51" i="7"/>
  <c r="FY54" i="7" s="1"/>
  <c r="FY53" i="7"/>
  <c r="FY52" i="7"/>
  <c r="FZ49" i="7"/>
  <c r="FQ248" i="2"/>
  <c r="FQ236" i="2"/>
  <c r="BL78" i="11"/>
  <c r="FP72" i="7"/>
  <c r="FP75" i="7"/>
  <c r="FP82" i="7" s="1"/>
  <c r="FR231" i="2" s="1"/>
  <c r="FP74" i="7"/>
  <c r="FP81" i="7" s="1"/>
  <c r="FQ67" i="7"/>
  <c r="FQ66" i="7" s="1"/>
  <c r="FQ70" i="7"/>
  <c r="FR59" i="7"/>
  <c r="FS57" i="7"/>
  <c r="FN89" i="9" l="1"/>
  <c r="FN77" i="9"/>
  <c r="FN73" i="9" s="1"/>
  <c r="FN90" i="9" s="1"/>
  <c r="FN94" i="9" s="1"/>
  <c r="FJ70" i="10"/>
  <c r="FJ67" i="10"/>
  <c r="FJ66" i="10" s="1"/>
  <c r="HK73" i="9"/>
  <c r="FM90" i="9"/>
  <c r="FI72" i="10"/>
  <c r="FI75" i="10"/>
  <c r="FI82" i="10" s="1"/>
  <c r="FO72" i="9" s="1"/>
  <c r="FI74" i="10"/>
  <c r="FI81" i="10" s="1"/>
  <c r="FK60" i="10"/>
  <c r="FK63" i="10" s="1"/>
  <c r="FK61" i="10"/>
  <c r="FK56" i="10"/>
  <c r="FK62" i="10"/>
  <c r="FK68" i="10" s="1"/>
  <c r="FL58" i="10"/>
  <c r="FX50" i="10"/>
  <c r="FY48" i="10"/>
  <c r="FZ50" i="7"/>
  <c r="GA48" i="7"/>
  <c r="FR248" i="2"/>
  <c r="FR236" i="2"/>
  <c r="BM78" i="11"/>
  <c r="FQ69" i="7"/>
  <c r="FQ73" i="7" s="1"/>
  <c r="FQ65" i="7"/>
  <c r="FR56" i="7"/>
  <c r="FR61" i="7"/>
  <c r="FR60" i="7"/>
  <c r="FR63" i="7" s="1"/>
  <c r="FR62" i="7"/>
  <c r="FR68" i="7" s="1"/>
  <c r="FS58" i="7"/>
  <c r="FJ69" i="10" l="1"/>
  <c r="FJ73" i="10" s="1"/>
  <c r="FJ65" i="10"/>
  <c r="HK90" i="9"/>
  <c r="FM94" i="9"/>
  <c r="HK94" i="9" s="1"/>
  <c r="FO77" i="9"/>
  <c r="FO73" i="9" s="1"/>
  <c r="FO90" i="9" s="1"/>
  <c r="FO94" i="9" s="1"/>
  <c r="FO89" i="9"/>
  <c r="FK67" i="10"/>
  <c r="FK66" i="10" s="1"/>
  <c r="FK70" i="10"/>
  <c r="FL59" i="10"/>
  <c r="FM57" i="10"/>
  <c r="FX51" i="10"/>
  <c r="FX54" i="10" s="1"/>
  <c r="FX47" i="10"/>
  <c r="FX53" i="10"/>
  <c r="FX52" i="10"/>
  <c r="FY49" i="10"/>
  <c r="FZ53" i="7"/>
  <c r="FZ52" i="7"/>
  <c r="FZ51" i="7"/>
  <c r="FZ54" i="7" s="1"/>
  <c r="FZ47" i="7"/>
  <c r="GA49" i="7"/>
  <c r="FQ72" i="7"/>
  <c r="FQ74" i="7"/>
  <c r="FQ81" i="7" s="1"/>
  <c r="FQ75" i="7"/>
  <c r="FQ82" i="7" s="1"/>
  <c r="FS231" i="2" s="1"/>
  <c r="FQ76" i="7"/>
  <c r="FR67" i="7"/>
  <c r="FR66" i="7" s="1"/>
  <c r="FR70" i="7"/>
  <c r="FS59" i="7"/>
  <c r="FT57" i="7"/>
  <c r="FJ76" i="10" l="1"/>
  <c r="FJ74" i="10"/>
  <c r="FJ81" i="10" s="1"/>
  <c r="FJ72" i="10"/>
  <c r="FJ75" i="10"/>
  <c r="FJ82" i="10" s="1"/>
  <c r="FP72" i="9" s="1"/>
  <c r="FK69" i="10"/>
  <c r="FK73" i="10" s="1"/>
  <c r="FK76" i="10" s="1"/>
  <c r="FK65" i="10"/>
  <c r="FL61" i="10"/>
  <c r="FL60" i="10"/>
  <c r="FL63" i="10" s="1"/>
  <c r="FL56" i="10"/>
  <c r="FL62" i="10"/>
  <c r="FL68" i="10" s="1"/>
  <c r="FM58" i="10"/>
  <c r="FY50" i="10"/>
  <c r="FZ48" i="10"/>
  <c r="FZ49" i="10" s="1"/>
  <c r="GA50" i="7"/>
  <c r="GB48" i="7"/>
  <c r="GB49" i="7" s="1"/>
  <c r="FS248" i="2"/>
  <c r="FS236" i="2"/>
  <c r="BN78" i="11"/>
  <c r="FR69" i="7"/>
  <c r="FR73" i="7" s="1"/>
  <c r="FR65" i="7"/>
  <c r="FS62" i="7"/>
  <c r="FS68" i="7" s="1"/>
  <c r="FS61" i="7"/>
  <c r="FS56" i="7"/>
  <c r="FS60" i="7"/>
  <c r="FS63" i="7" s="1"/>
  <c r="FT58" i="7"/>
  <c r="HH74" i="11"/>
  <c r="FP89" i="9" l="1"/>
  <c r="FP77" i="9"/>
  <c r="FP73" i="9" s="1"/>
  <c r="FP90" i="9" s="1"/>
  <c r="FP94" i="9" s="1"/>
  <c r="FM59" i="10"/>
  <c r="FN57" i="10"/>
  <c r="FN58" i="10" s="1"/>
  <c r="FK75" i="10"/>
  <c r="FK82" i="10" s="1"/>
  <c r="FQ72" i="9" s="1"/>
  <c r="FK74" i="10"/>
  <c r="FK81" i="10" s="1"/>
  <c r="FK72" i="10"/>
  <c r="FL67" i="10"/>
  <c r="FL66" i="10" s="1"/>
  <c r="FL70" i="10"/>
  <c r="FY53" i="10"/>
  <c r="FY51" i="10"/>
  <c r="FY54" i="10" s="1"/>
  <c r="GA52" i="7"/>
  <c r="GA51" i="7"/>
  <c r="GA54" i="7" s="1"/>
  <c r="FY47" i="10"/>
  <c r="FY52" i="10"/>
  <c r="FZ50" i="10"/>
  <c r="GA48" i="10"/>
  <c r="GA49" i="10" s="1"/>
  <c r="GA47" i="7"/>
  <c r="GA53" i="7"/>
  <c r="GB50" i="7"/>
  <c r="GC48" i="7"/>
  <c r="FR76" i="7"/>
  <c r="FR74" i="7"/>
  <c r="FR81" i="7" s="1"/>
  <c r="FR75" i="7"/>
  <c r="FR82" i="7" s="1"/>
  <c r="FT231" i="2" s="1"/>
  <c r="FR72" i="7"/>
  <c r="FS67" i="7"/>
  <c r="FS66" i="7" s="1"/>
  <c r="FS70" i="7"/>
  <c r="FT59" i="7"/>
  <c r="FU57" i="7"/>
  <c r="FM62" i="10" l="1"/>
  <c r="FM68" i="10" s="1"/>
  <c r="FM60" i="10"/>
  <c r="FM63" i="10" s="1"/>
  <c r="FM61" i="10"/>
  <c r="FM56" i="10"/>
  <c r="FQ77" i="9"/>
  <c r="FQ73" i="9" s="1"/>
  <c r="FQ90" i="9" s="1"/>
  <c r="FQ94" i="9" s="1"/>
  <c r="FQ89" i="9"/>
  <c r="FL69" i="10"/>
  <c r="FL73" i="10" s="1"/>
  <c r="FL76" i="10" s="1"/>
  <c r="FL65" i="10"/>
  <c r="FN59" i="10"/>
  <c r="FO57" i="10"/>
  <c r="FZ47" i="10"/>
  <c r="FZ52" i="10"/>
  <c r="FZ53" i="10"/>
  <c r="FZ51" i="10"/>
  <c r="FZ54" i="10" s="1"/>
  <c r="GA50" i="10"/>
  <c r="GB48" i="10"/>
  <c r="GB52" i="7"/>
  <c r="GB53" i="7"/>
  <c r="GB47" i="7"/>
  <c r="GB51" i="7"/>
  <c r="GB54" i="7" s="1"/>
  <c r="GC49" i="7"/>
  <c r="FT236" i="2"/>
  <c r="FT248" i="2"/>
  <c r="BO78" i="11"/>
  <c r="FS69" i="7"/>
  <c r="FS73" i="7" s="1"/>
  <c r="FS76" i="7" s="1"/>
  <c r="FS65" i="7"/>
  <c r="FT61" i="7"/>
  <c r="FT60" i="7"/>
  <c r="FT63" i="7" s="1"/>
  <c r="FT56" i="7"/>
  <c r="FT62" i="7"/>
  <c r="FT68" i="7" s="1"/>
  <c r="FU58" i="7"/>
  <c r="FM67" i="10" l="1"/>
  <c r="FM66" i="10" s="1"/>
  <c r="FM70" i="10"/>
  <c r="FL74" i="10"/>
  <c r="FL81" i="10" s="1"/>
  <c r="FL72" i="10"/>
  <c r="FL75" i="10"/>
  <c r="FL82" i="10" s="1"/>
  <c r="FR72" i="9" s="1"/>
  <c r="FN61" i="10"/>
  <c r="FN60" i="10"/>
  <c r="FN63" i="10" s="1"/>
  <c r="FN62" i="10"/>
  <c r="FN68" i="10" s="1"/>
  <c r="FN56" i="10"/>
  <c r="FO58" i="10"/>
  <c r="GA53" i="10"/>
  <c r="GA51" i="10"/>
  <c r="GA54" i="10" s="1"/>
  <c r="GA47" i="10"/>
  <c r="GA52" i="10"/>
  <c r="GB49" i="10"/>
  <c r="GC50" i="7"/>
  <c r="GD48" i="7"/>
  <c r="GD49" i="7" s="1"/>
  <c r="FU59" i="7"/>
  <c r="FV57" i="7"/>
  <c r="FV58" i="7" s="1"/>
  <c r="FS72" i="7"/>
  <c r="FS74" i="7"/>
  <c r="FS81" i="7" s="1"/>
  <c r="FS75" i="7"/>
  <c r="FS82" i="7" s="1"/>
  <c r="FU231" i="2" s="1"/>
  <c r="HH85" i="11" s="1"/>
  <c r="FT70" i="7"/>
  <c r="FT67" i="7"/>
  <c r="FT66" i="7" s="1"/>
  <c r="FM69" i="10" l="1"/>
  <c r="FM73" i="10" s="1"/>
  <c r="FM65" i="10"/>
  <c r="FO59" i="10"/>
  <c r="FP57" i="10"/>
  <c r="FP58" i="10" s="1"/>
  <c r="FR89" i="9"/>
  <c r="FR77" i="9"/>
  <c r="FR73" i="9" s="1"/>
  <c r="FR90" i="9" s="1"/>
  <c r="FR94" i="9" s="1"/>
  <c r="FN67" i="10"/>
  <c r="FN66" i="10" s="1"/>
  <c r="FN70" i="10"/>
  <c r="GB50" i="10"/>
  <c r="GB52" i="10" s="1"/>
  <c r="GC48" i="10"/>
  <c r="GC49" i="10" s="1"/>
  <c r="FU61" i="7"/>
  <c r="FU62" i="7"/>
  <c r="FU68" i="7" s="1"/>
  <c r="GC47" i="7"/>
  <c r="GC53" i="7"/>
  <c r="GC51" i="7"/>
  <c r="GC54" i="7" s="1"/>
  <c r="GC52" i="7"/>
  <c r="GD50" i="7"/>
  <c r="GE48" i="7"/>
  <c r="FU60" i="7"/>
  <c r="FU63" i="7" s="1"/>
  <c r="FU56" i="7"/>
  <c r="HH231" i="2"/>
  <c r="FU248" i="2"/>
  <c r="HH248" i="2" s="1"/>
  <c r="FU236" i="2"/>
  <c r="BP78" i="11"/>
  <c r="HH78" i="11" s="1"/>
  <c r="FT69" i="7"/>
  <c r="FT73" i="7" s="1"/>
  <c r="FT65" i="7"/>
  <c r="FV59" i="7"/>
  <c r="FW57" i="7"/>
  <c r="FM76" i="10" l="1"/>
  <c r="FM72" i="10"/>
  <c r="FM74" i="10"/>
  <c r="FM81" i="10" s="1"/>
  <c r="FM75" i="10"/>
  <c r="FM82" i="10" s="1"/>
  <c r="FS72" i="9" s="1"/>
  <c r="FO56" i="10"/>
  <c r="FO62" i="10"/>
  <c r="FO68" i="10" s="1"/>
  <c r="FO67" i="10" s="1"/>
  <c r="FO66" i="10" s="1"/>
  <c r="FO61" i="10"/>
  <c r="FO60" i="10"/>
  <c r="FO63" i="10" s="1"/>
  <c r="FN69" i="10"/>
  <c r="FN73" i="10" s="1"/>
  <c r="FN65" i="10"/>
  <c r="FP59" i="10"/>
  <c r="FQ57" i="10"/>
  <c r="GB51" i="10"/>
  <c r="GB54" i="10" s="1"/>
  <c r="GB53" i="10"/>
  <c r="GB47" i="10"/>
  <c r="GC50" i="10"/>
  <c r="GD48" i="10"/>
  <c r="FU70" i="7"/>
  <c r="FU67" i="7"/>
  <c r="FU66" i="7" s="1"/>
  <c r="GD51" i="7"/>
  <c r="GD54" i="7" s="1"/>
  <c r="GD52" i="7"/>
  <c r="GD53" i="7"/>
  <c r="GD47" i="7"/>
  <c r="GE49" i="7"/>
  <c r="FT76" i="7"/>
  <c r="FT75" i="7"/>
  <c r="FT82" i="7" s="1"/>
  <c r="FV231" i="2" s="1"/>
  <c r="FT74" i="7"/>
  <c r="FT81" i="7" s="1"/>
  <c r="FT72" i="7"/>
  <c r="FV56" i="7"/>
  <c r="FV60" i="7"/>
  <c r="FV63" i="7" s="1"/>
  <c r="FV61" i="7"/>
  <c r="FV62" i="7"/>
  <c r="FV68" i="7" s="1"/>
  <c r="FW58" i="7"/>
  <c r="FS77" i="9" l="1"/>
  <c r="FS73" i="9" s="1"/>
  <c r="FS90" i="9" s="1"/>
  <c r="FS94" i="9" s="1"/>
  <c r="FS89" i="9"/>
  <c r="FO70" i="10"/>
  <c r="FN76" i="10"/>
  <c r="FN75" i="10"/>
  <c r="FN82" i="10" s="1"/>
  <c r="FT72" i="9" s="1"/>
  <c r="FN74" i="10"/>
  <c r="FN81" i="10" s="1"/>
  <c r="FN72" i="10"/>
  <c r="FO69" i="10"/>
  <c r="FO73" i="10" s="1"/>
  <c r="FO76" i="10" s="1"/>
  <c r="FO65" i="10"/>
  <c r="FP62" i="10"/>
  <c r="FP68" i="10" s="1"/>
  <c r="FP61" i="10"/>
  <c r="FP60" i="10"/>
  <c r="FP63" i="10" s="1"/>
  <c r="FP56" i="10"/>
  <c r="FQ58" i="10"/>
  <c r="GC52" i="10"/>
  <c r="GC47" i="10"/>
  <c r="GC53" i="10"/>
  <c r="GC51" i="10"/>
  <c r="GC54" i="10" s="1"/>
  <c r="GD49" i="10"/>
  <c r="FU69" i="7"/>
  <c r="FU73" i="7" s="1"/>
  <c r="FU65" i="7"/>
  <c r="GE50" i="7"/>
  <c r="GF48" i="7"/>
  <c r="FW59" i="7"/>
  <c r="FX57" i="7"/>
  <c r="FX58" i="7" s="1"/>
  <c r="FV248" i="2"/>
  <c r="FV236" i="2"/>
  <c r="BQ78" i="11"/>
  <c r="FV70" i="7"/>
  <c r="FV67" i="7"/>
  <c r="FV66" i="7" s="1"/>
  <c r="FQ59" i="10" l="1"/>
  <c r="FR57" i="10"/>
  <c r="FR58" i="10" s="1"/>
  <c r="FT77" i="9"/>
  <c r="FT73" i="9" s="1"/>
  <c r="FT90" i="9" s="1"/>
  <c r="FT94" i="9" s="1"/>
  <c r="FT89" i="9"/>
  <c r="FO75" i="10"/>
  <c r="FO82" i="10" s="1"/>
  <c r="FU72" i="9" s="1"/>
  <c r="FO72" i="10"/>
  <c r="FO74" i="10"/>
  <c r="FO81" i="10" s="1"/>
  <c r="FP67" i="10"/>
  <c r="FP66" i="10" s="1"/>
  <c r="FP70" i="10"/>
  <c r="GD50" i="10"/>
  <c r="GE48" i="10"/>
  <c r="GE49" i="10" s="1"/>
  <c r="FU76" i="7"/>
  <c r="FU72" i="7"/>
  <c r="FU74" i="7"/>
  <c r="FU81" i="7" s="1"/>
  <c r="FU75" i="7"/>
  <c r="FU82" i="7" s="1"/>
  <c r="FW231" i="2" s="1"/>
  <c r="GE52" i="7"/>
  <c r="GE47" i="7"/>
  <c r="GE53" i="7"/>
  <c r="GE51" i="7"/>
  <c r="GE54" i="7" s="1"/>
  <c r="GF49" i="7"/>
  <c r="FW62" i="7"/>
  <c r="FW68" i="7" s="1"/>
  <c r="FW60" i="7"/>
  <c r="FW63" i="7" s="1"/>
  <c r="FW56" i="7"/>
  <c r="FW61" i="7"/>
  <c r="FV65" i="7"/>
  <c r="FV69" i="7"/>
  <c r="FV73" i="7" s="1"/>
  <c r="FV76" i="7" s="1"/>
  <c r="FX59" i="7"/>
  <c r="FY57" i="7"/>
  <c r="GD47" i="10" l="1"/>
  <c r="GD51" i="10"/>
  <c r="GD54" i="10" s="1"/>
  <c r="FQ60" i="10"/>
  <c r="FQ63" i="10" s="1"/>
  <c r="FQ61" i="10"/>
  <c r="FQ56" i="10"/>
  <c r="FQ62" i="10"/>
  <c r="FQ68" i="10" s="1"/>
  <c r="FU77" i="9"/>
  <c r="FU73" i="9" s="1"/>
  <c r="FU90" i="9" s="1"/>
  <c r="FU94" i="9" s="1"/>
  <c r="FU89" i="9"/>
  <c r="FP69" i="10"/>
  <c r="FP73" i="10" s="1"/>
  <c r="FP65" i="10"/>
  <c r="FR59" i="10"/>
  <c r="FS57" i="10"/>
  <c r="GD52" i="10"/>
  <c r="GD53" i="10"/>
  <c r="GE50" i="10"/>
  <c r="GF48" i="10"/>
  <c r="FW248" i="2"/>
  <c r="BR78" i="11"/>
  <c r="FW236" i="2"/>
  <c r="GF50" i="7"/>
  <c r="GF51" i="7" s="1"/>
  <c r="GF54" i="7" s="1"/>
  <c r="GG48" i="7"/>
  <c r="GG49" i="7" s="1"/>
  <c r="FW67" i="7"/>
  <c r="FW66" i="7" s="1"/>
  <c r="FW70" i="7"/>
  <c r="FV72" i="7"/>
  <c r="FV74" i="7"/>
  <c r="FV81" i="7" s="1"/>
  <c r="FV75" i="7"/>
  <c r="FV82" i="7" s="1"/>
  <c r="FX231" i="2" s="1"/>
  <c r="FX60" i="7"/>
  <c r="FX63" i="7" s="1"/>
  <c r="FX56" i="7"/>
  <c r="FX62" i="7"/>
  <c r="FX68" i="7" s="1"/>
  <c r="FX61" i="7"/>
  <c r="FY58" i="7"/>
  <c r="FQ67" i="10" l="1"/>
  <c r="FQ66" i="10" s="1"/>
  <c r="FQ69" i="10" s="1"/>
  <c r="FQ73" i="10" s="1"/>
  <c r="FQ70" i="10"/>
  <c r="FP76" i="10"/>
  <c r="FP75" i="10"/>
  <c r="FP82" i="10" s="1"/>
  <c r="FV72" i="9" s="1"/>
  <c r="FP72" i="10"/>
  <c r="FP74" i="10"/>
  <c r="FP81" i="10" s="1"/>
  <c r="FR60" i="10"/>
  <c r="FR63" i="10" s="1"/>
  <c r="FR61" i="10"/>
  <c r="FR62" i="10"/>
  <c r="FR68" i="10" s="1"/>
  <c r="FR56" i="10"/>
  <c r="FS58" i="10"/>
  <c r="GE47" i="10"/>
  <c r="GE53" i="10"/>
  <c r="GE52" i="10"/>
  <c r="GE51" i="10"/>
  <c r="GE54" i="10" s="1"/>
  <c r="GF49" i="10"/>
  <c r="GF52" i="7"/>
  <c r="GF53" i="7"/>
  <c r="GF47" i="7"/>
  <c r="GG50" i="7"/>
  <c r="GH48" i="7"/>
  <c r="FW69" i="7"/>
  <c r="FW73" i="7" s="1"/>
  <c r="FW65" i="7"/>
  <c r="FX248" i="2"/>
  <c r="FX236" i="2"/>
  <c r="BS78" i="11"/>
  <c r="FX67" i="7"/>
  <c r="FX66" i="7" s="1"/>
  <c r="FX70" i="7"/>
  <c r="FY59" i="7"/>
  <c r="FZ57" i="7"/>
  <c r="FQ76" i="10" l="1"/>
  <c r="FQ65" i="10"/>
  <c r="FV89" i="9"/>
  <c r="FV77" i="9"/>
  <c r="FV73" i="9" s="1"/>
  <c r="FV90" i="9" s="1"/>
  <c r="FV94" i="9" s="1"/>
  <c r="FQ75" i="10"/>
  <c r="FQ82" i="10" s="1"/>
  <c r="FW72" i="9" s="1"/>
  <c r="FQ72" i="10"/>
  <c r="FQ74" i="10"/>
  <c r="FQ81" i="10" s="1"/>
  <c r="FR67" i="10"/>
  <c r="FR66" i="10" s="1"/>
  <c r="FR70" i="10"/>
  <c r="FS59" i="10"/>
  <c r="FT57" i="10"/>
  <c r="GF50" i="10"/>
  <c r="GG48" i="10"/>
  <c r="GG49" i="10" s="1"/>
  <c r="GG52" i="7"/>
  <c r="GG51" i="7"/>
  <c r="GG54" i="7" s="1"/>
  <c r="GG47" i="7"/>
  <c r="GG53" i="7"/>
  <c r="GH49" i="7"/>
  <c r="FW75" i="7"/>
  <c r="FW82" i="7" s="1"/>
  <c r="FY231" i="2" s="1"/>
  <c r="FW72" i="7"/>
  <c r="FW74" i="7"/>
  <c r="FW81" i="7" s="1"/>
  <c r="FW76" i="7"/>
  <c r="FX65" i="7"/>
  <c r="FX69" i="7"/>
  <c r="FX73" i="7" s="1"/>
  <c r="FX76" i="7" s="1"/>
  <c r="FY62" i="7"/>
  <c r="FY68" i="7" s="1"/>
  <c r="FY61" i="7"/>
  <c r="FY56" i="7"/>
  <c r="FY60" i="7"/>
  <c r="FY63" i="7" s="1"/>
  <c r="FZ58" i="7"/>
  <c r="GF47" i="10" l="1"/>
  <c r="GF51" i="10"/>
  <c r="GF54" i="10" s="1"/>
  <c r="FW77" i="9"/>
  <c r="FW73" i="9" s="1"/>
  <c r="FW90" i="9" s="1"/>
  <c r="FW94" i="9" s="1"/>
  <c r="FW89" i="9"/>
  <c r="FR69" i="10"/>
  <c r="FR73" i="10" s="1"/>
  <c r="FR76" i="10" s="1"/>
  <c r="FR65" i="10"/>
  <c r="FS62" i="10"/>
  <c r="FS68" i="10" s="1"/>
  <c r="FS60" i="10"/>
  <c r="FS63" i="10" s="1"/>
  <c r="FS61" i="10"/>
  <c r="FS56" i="10"/>
  <c r="FT58" i="10"/>
  <c r="GF53" i="10"/>
  <c r="GF52" i="10"/>
  <c r="GG50" i="10"/>
  <c r="GH48" i="10"/>
  <c r="GH50" i="7"/>
  <c r="GI48" i="7"/>
  <c r="BT78" i="11"/>
  <c r="FY248" i="2"/>
  <c r="FY236" i="2"/>
  <c r="FX72" i="7"/>
  <c r="FX75" i="7"/>
  <c r="FX82" i="7" s="1"/>
  <c r="FZ231" i="2" s="1"/>
  <c r="FX74" i="7"/>
  <c r="FX81" i="7" s="1"/>
  <c r="FY67" i="7"/>
  <c r="FY66" i="7" s="1"/>
  <c r="FY70" i="7"/>
  <c r="FZ59" i="7"/>
  <c r="GA57" i="7"/>
  <c r="FT59" i="10" l="1"/>
  <c r="FU57" i="10"/>
  <c r="FU58" i="10" s="1"/>
  <c r="FR74" i="10"/>
  <c r="FR81" i="10" s="1"/>
  <c r="FR72" i="10"/>
  <c r="FR75" i="10"/>
  <c r="FR82" i="10" s="1"/>
  <c r="FX72" i="9" s="1"/>
  <c r="FS67" i="10"/>
  <c r="FS66" i="10" s="1"/>
  <c r="FS70" i="10"/>
  <c r="GG53" i="10"/>
  <c r="GG51" i="10"/>
  <c r="GG54" i="10" s="1"/>
  <c r="GG52" i="10"/>
  <c r="GG47" i="10"/>
  <c r="GH49" i="10"/>
  <c r="GH52" i="7"/>
  <c r="GH53" i="7"/>
  <c r="GH51" i="7"/>
  <c r="GH54" i="7" s="1"/>
  <c r="GH47" i="7"/>
  <c r="GI49" i="7"/>
  <c r="FZ248" i="2"/>
  <c r="FZ236" i="2"/>
  <c r="BU78" i="11"/>
  <c r="FY69" i="7"/>
  <c r="FY73" i="7" s="1"/>
  <c r="FY65" i="7"/>
  <c r="FZ62" i="7"/>
  <c r="FZ68" i="7" s="1"/>
  <c r="FZ67" i="7" s="1"/>
  <c r="FZ66" i="7" s="1"/>
  <c r="FZ69" i="7" s="1"/>
  <c r="FZ73" i="7" s="1"/>
  <c r="FZ60" i="7"/>
  <c r="FZ63" i="7" s="1"/>
  <c r="FZ56" i="7"/>
  <c r="FZ61" i="7"/>
  <c r="GA58" i="7"/>
  <c r="FT61" i="10" l="1"/>
  <c r="FT62" i="10"/>
  <c r="FT68" i="10" s="1"/>
  <c r="FT56" i="10"/>
  <c r="FT60" i="10"/>
  <c r="FT63" i="10" s="1"/>
  <c r="FX89" i="9"/>
  <c r="FX77" i="9"/>
  <c r="FS69" i="10"/>
  <c r="FS73" i="10" s="1"/>
  <c r="FS76" i="10" s="1"/>
  <c r="FS65" i="10"/>
  <c r="FU59" i="10"/>
  <c r="FV57" i="10"/>
  <c r="GH50" i="10"/>
  <c r="GI48" i="10"/>
  <c r="GI50" i="7"/>
  <c r="GJ48" i="7"/>
  <c r="FZ70" i="7"/>
  <c r="GA59" i="7"/>
  <c r="GB57" i="7"/>
  <c r="GB58" i="7" s="1"/>
  <c r="FY75" i="7"/>
  <c r="FY82" i="7" s="1"/>
  <c r="GA231" i="2" s="1"/>
  <c r="FY74" i="7"/>
  <c r="FY81" i="7" s="1"/>
  <c r="FY72" i="7"/>
  <c r="FY76" i="7"/>
  <c r="FZ76" i="7"/>
  <c r="FZ65" i="7"/>
  <c r="FZ74" i="7"/>
  <c r="FZ81" i="7" s="1"/>
  <c r="FZ75" i="7"/>
  <c r="FZ82" i="7" s="1"/>
  <c r="GB231" i="2" s="1"/>
  <c r="FZ72" i="7"/>
  <c r="FT70" i="10" l="1"/>
  <c r="FT67" i="10"/>
  <c r="FT66" i="10" s="1"/>
  <c r="FX73" i="9"/>
  <c r="FS75" i="10"/>
  <c r="FS82" i="10" s="1"/>
  <c r="FY72" i="9" s="1"/>
  <c r="FS74" i="10"/>
  <c r="FS81" i="10" s="1"/>
  <c r="FS72" i="10"/>
  <c r="FU60" i="10"/>
  <c r="FU63" i="10" s="1"/>
  <c r="FU61" i="10"/>
  <c r="FU56" i="10"/>
  <c r="FU62" i="10"/>
  <c r="FU68" i="10" s="1"/>
  <c r="FV58" i="10"/>
  <c r="GH51" i="10"/>
  <c r="GH54" i="10" s="1"/>
  <c r="GH53" i="10"/>
  <c r="GH52" i="10"/>
  <c r="GH47" i="10"/>
  <c r="GI49" i="10"/>
  <c r="GI51" i="7"/>
  <c r="GI54" i="7" s="1"/>
  <c r="GI53" i="7"/>
  <c r="GI47" i="7"/>
  <c r="GI52" i="7"/>
  <c r="GJ49" i="7"/>
  <c r="GA60" i="7"/>
  <c r="GA63" i="7" s="1"/>
  <c r="GA61" i="7"/>
  <c r="GA62" i="7"/>
  <c r="GA68" i="7" s="1"/>
  <c r="GA67" i="7" s="1"/>
  <c r="GA66" i="7" s="1"/>
  <c r="GA56" i="7"/>
  <c r="GA248" i="2"/>
  <c r="GA236" i="2"/>
  <c r="BV78" i="11"/>
  <c r="GB248" i="2"/>
  <c r="GB236" i="2"/>
  <c r="BW78" i="11"/>
  <c r="GB59" i="7"/>
  <c r="GC57" i="7"/>
  <c r="FT69" i="10" l="1"/>
  <c r="FT73" i="10" s="1"/>
  <c r="FT65" i="10"/>
  <c r="FX90" i="9"/>
  <c r="HL72" i="9"/>
  <c r="FY89" i="9"/>
  <c r="HL89" i="9" s="1"/>
  <c r="FY77" i="9"/>
  <c r="FU70" i="10"/>
  <c r="FU67" i="10"/>
  <c r="FU66" i="10" s="1"/>
  <c r="FV59" i="10"/>
  <c r="FW57" i="10"/>
  <c r="GI50" i="10"/>
  <c r="GJ48" i="10"/>
  <c r="GJ49" i="10" s="1"/>
  <c r="GJ50" i="7"/>
  <c r="GJ52" i="7" s="1"/>
  <c r="GK48" i="7"/>
  <c r="GK49" i="7" s="1"/>
  <c r="GA70" i="7"/>
  <c r="GA69" i="7"/>
  <c r="GA73" i="7" s="1"/>
  <c r="GA76" i="7" s="1"/>
  <c r="GA65" i="7"/>
  <c r="GB60" i="7"/>
  <c r="GB63" i="7" s="1"/>
  <c r="GB62" i="7"/>
  <c r="GB68" i="7" s="1"/>
  <c r="GB61" i="7"/>
  <c r="GB56" i="7"/>
  <c r="GC58" i="7"/>
  <c r="FT76" i="10" l="1"/>
  <c r="FT74" i="10"/>
  <c r="FT81" i="10" s="1"/>
  <c r="FT72" i="10"/>
  <c r="FT75" i="10"/>
  <c r="FT82" i="10" s="1"/>
  <c r="FZ72" i="9" s="1"/>
  <c r="GI53" i="10"/>
  <c r="GI51" i="10"/>
  <c r="GI54" i="10" s="1"/>
  <c r="FX94" i="9"/>
  <c r="HL77" i="9"/>
  <c r="FY73" i="9"/>
  <c r="FU69" i="10"/>
  <c r="FU73" i="10" s="1"/>
  <c r="FU76" i="10" s="1"/>
  <c r="FU65" i="10"/>
  <c r="FV62" i="10"/>
  <c r="FV68" i="10" s="1"/>
  <c r="FV61" i="10"/>
  <c r="FV56" i="10"/>
  <c r="FV60" i="10"/>
  <c r="FV63" i="10" s="1"/>
  <c r="FW58" i="10"/>
  <c r="GI47" i="10"/>
  <c r="GI52" i="10"/>
  <c r="GJ50" i="10"/>
  <c r="GK48" i="10"/>
  <c r="GJ51" i="7"/>
  <c r="GJ54" i="7" s="1"/>
  <c r="GJ53" i="7"/>
  <c r="GJ47" i="7"/>
  <c r="GK50" i="7"/>
  <c r="GL48" i="7"/>
  <c r="GA72" i="7"/>
  <c r="GA75" i="7"/>
  <c r="GA82" i="7" s="1"/>
  <c r="GC231" i="2" s="1"/>
  <c r="GA74" i="7"/>
  <c r="GA81" i="7" s="1"/>
  <c r="GB67" i="7"/>
  <c r="GB66" i="7" s="1"/>
  <c r="GB70" i="7"/>
  <c r="GC59" i="7"/>
  <c r="GD57" i="7"/>
  <c r="FZ77" i="9" l="1"/>
  <c r="FZ73" i="9" s="1"/>
  <c r="FZ90" i="9" s="1"/>
  <c r="FZ94" i="9" s="1"/>
  <c r="FZ89" i="9"/>
  <c r="FW59" i="10"/>
  <c r="FX57" i="10"/>
  <c r="FX58" i="10" s="1"/>
  <c r="HL73" i="9"/>
  <c r="FY90" i="9"/>
  <c r="FU75" i="10"/>
  <c r="FU82" i="10" s="1"/>
  <c r="GA72" i="9" s="1"/>
  <c r="FU72" i="10"/>
  <c r="FU74" i="10"/>
  <c r="FU81" i="10" s="1"/>
  <c r="FV70" i="10"/>
  <c r="FV67" i="10"/>
  <c r="FV66" i="10" s="1"/>
  <c r="GJ52" i="10"/>
  <c r="GJ51" i="10"/>
  <c r="GJ54" i="10" s="1"/>
  <c r="GJ53" i="10"/>
  <c r="GJ47" i="10"/>
  <c r="GK49" i="10"/>
  <c r="GK52" i="7"/>
  <c r="GK47" i="7"/>
  <c r="GK53" i="7"/>
  <c r="GK51" i="7"/>
  <c r="GK54" i="7" s="1"/>
  <c r="GL49" i="7"/>
  <c r="GC248" i="2"/>
  <c r="GC236" i="2"/>
  <c r="BX78" i="11"/>
  <c r="GB65" i="7"/>
  <c r="GB69" i="7"/>
  <c r="GB73" i="7" s="1"/>
  <c r="GC61" i="7"/>
  <c r="GC60" i="7"/>
  <c r="GC63" i="7" s="1"/>
  <c r="GC62" i="7"/>
  <c r="GC68" i="7" s="1"/>
  <c r="GC56" i="7"/>
  <c r="GD58" i="7"/>
  <c r="FW60" i="10" l="1"/>
  <c r="FW63" i="10" s="1"/>
  <c r="FW62" i="10"/>
  <c r="FW68" i="10" s="1"/>
  <c r="FW56" i="10"/>
  <c r="FW61" i="10"/>
  <c r="HL90" i="9"/>
  <c r="FY94" i="9"/>
  <c r="HL94" i="9" s="1"/>
  <c r="GA77" i="9"/>
  <c r="GA73" i="9" s="1"/>
  <c r="GA90" i="9" s="1"/>
  <c r="GA94" i="9" s="1"/>
  <c r="GA89" i="9"/>
  <c r="FV69" i="10"/>
  <c r="FV73" i="10" s="1"/>
  <c r="FV65" i="10"/>
  <c r="FX59" i="10"/>
  <c r="FY57" i="10"/>
  <c r="GK50" i="10"/>
  <c r="GL48" i="10"/>
  <c r="GL49" i="10" s="1"/>
  <c r="GL50" i="7"/>
  <c r="GL52" i="7" s="1"/>
  <c r="GM48" i="7"/>
  <c r="GM49" i="7" s="1"/>
  <c r="GB72" i="7"/>
  <c r="GB75" i="7"/>
  <c r="GB82" i="7" s="1"/>
  <c r="GD231" i="2" s="1"/>
  <c r="GB74" i="7"/>
  <c r="GB81" i="7" s="1"/>
  <c r="GB76" i="7"/>
  <c r="GC67" i="7"/>
  <c r="GC66" i="7" s="1"/>
  <c r="GC70" i="7"/>
  <c r="GD59" i="7"/>
  <c r="GE57" i="7"/>
  <c r="FW67" i="10" l="1"/>
  <c r="FW66" i="10" s="1"/>
  <c r="FW70" i="10"/>
  <c r="GK52" i="10"/>
  <c r="GK51" i="10"/>
  <c r="GK54" i="10" s="1"/>
  <c r="FV76" i="10"/>
  <c r="FV75" i="10"/>
  <c r="FV82" i="10" s="1"/>
  <c r="GB72" i="9" s="1"/>
  <c r="FV72" i="10"/>
  <c r="FV74" i="10"/>
  <c r="FV81" i="10" s="1"/>
  <c r="FX61" i="10"/>
  <c r="FX60" i="10"/>
  <c r="FX63" i="10" s="1"/>
  <c r="FX56" i="10"/>
  <c r="FX62" i="10"/>
  <c r="FX68" i="10" s="1"/>
  <c r="FY58" i="10"/>
  <c r="GK47" i="10"/>
  <c r="GK53" i="10"/>
  <c r="GL50" i="10"/>
  <c r="GM48" i="10"/>
  <c r="GL47" i="7"/>
  <c r="GL53" i="7"/>
  <c r="GL51" i="7"/>
  <c r="GL54" i="7" s="1"/>
  <c r="GM50" i="7"/>
  <c r="GN48" i="7"/>
  <c r="GD248" i="2"/>
  <c r="GD236" i="2"/>
  <c r="BY78" i="11"/>
  <c r="GC65" i="7"/>
  <c r="GC69" i="7"/>
  <c r="GC73" i="7" s="1"/>
  <c r="GD62" i="7"/>
  <c r="GD68" i="7" s="1"/>
  <c r="GD60" i="7"/>
  <c r="GD63" i="7" s="1"/>
  <c r="GD61" i="7"/>
  <c r="GD56" i="7"/>
  <c r="GE58" i="7"/>
  <c r="FW69" i="10" l="1"/>
  <c r="FW73" i="10" s="1"/>
  <c r="FW65" i="10"/>
  <c r="FY59" i="10"/>
  <c r="FZ57" i="10"/>
  <c r="FZ58" i="10" s="1"/>
  <c r="GB89" i="9"/>
  <c r="GB77" i="9"/>
  <c r="GB73" i="9" s="1"/>
  <c r="GB90" i="9" s="1"/>
  <c r="GB94" i="9" s="1"/>
  <c r="FX70" i="10"/>
  <c r="FX67" i="10"/>
  <c r="FX66" i="10" s="1"/>
  <c r="GL53" i="10"/>
  <c r="GL47" i="10"/>
  <c r="GL52" i="10"/>
  <c r="GL51" i="10"/>
  <c r="GL54" i="10" s="1"/>
  <c r="GM49" i="10"/>
  <c r="GM53" i="7"/>
  <c r="GM47" i="7"/>
  <c r="GM52" i="7"/>
  <c r="GM51" i="7"/>
  <c r="GM54" i="7" s="1"/>
  <c r="GN49" i="7"/>
  <c r="GO48" i="7" s="1"/>
  <c r="GO49" i="7" s="1"/>
  <c r="GC74" i="7"/>
  <c r="GC81" i="7" s="1"/>
  <c r="GC72" i="7"/>
  <c r="GC75" i="7"/>
  <c r="GC82" i="7" s="1"/>
  <c r="GE231" i="2" s="1"/>
  <c r="GC76" i="7"/>
  <c r="GD67" i="7"/>
  <c r="GD66" i="7" s="1"/>
  <c r="GD70" i="7"/>
  <c r="GE59" i="7"/>
  <c r="GF57" i="7"/>
  <c r="FW76" i="10" l="1"/>
  <c r="FW74" i="10"/>
  <c r="FW81" i="10" s="1"/>
  <c r="FW72" i="10"/>
  <c r="FW75" i="10"/>
  <c r="FW82" i="10" s="1"/>
  <c r="GC72" i="9" s="1"/>
  <c r="FY60" i="10"/>
  <c r="FY63" i="10" s="1"/>
  <c r="FY62" i="10"/>
  <c r="FY68" i="10" s="1"/>
  <c r="FY56" i="10"/>
  <c r="FY61" i="10"/>
  <c r="FX69" i="10"/>
  <c r="FX73" i="10" s="1"/>
  <c r="FX65" i="10"/>
  <c r="FZ59" i="10"/>
  <c r="GA57" i="10"/>
  <c r="GM50" i="10"/>
  <c r="GN48" i="10"/>
  <c r="GN49" i="10" s="1"/>
  <c r="GO50" i="7"/>
  <c r="GP48" i="7"/>
  <c r="GN50" i="7"/>
  <c r="GE248" i="2"/>
  <c r="GE236" i="2"/>
  <c r="BZ78" i="11"/>
  <c r="GD65" i="7"/>
  <c r="GD69" i="7"/>
  <c r="GD73" i="7" s="1"/>
  <c r="GE60" i="7"/>
  <c r="GE63" i="7" s="1"/>
  <c r="GE62" i="7"/>
  <c r="GE68" i="7" s="1"/>
  <c r="GE61" i="7"/>
  <c r="GE56" i="7"/>
  <c r="GF58" i="7"/>
  <c r="GC89" i="9" l="1"/>
  <c r="GC77" i="9"/>
  <c r="GC73" i="9" s="1"/>
  <c r="GC90" i="9" s="1"/>
  <c r="GC94" i="9" s="1"/>
  <c r="FY67" i="10"/>
  <c r="FY66" i="10" s="1"/>
  <c r="FY70" i="10"/>
  <c r="FX76" i="10"/>
  <c r="FX75" i="10"/>
  <c r="FX82" i="10" s="1"/>
  <c r="GD72" i="9" s="1"/>
  <c r="FX72" i="10"/>
  <c r="FX74" i="10"/>
  <c r="FX81" i="10" s="1"/>
  <c r="FZ61" i="10"/>
  <c r="FZ60" i="10"/>
  <c r="FZ63" i="10" s="1"/>
  <c r="FZ56" i="10"/>
  <c r="FZ62" i="10"/>
  <c r="FZ68" i="10" s="1"/>
  <c r="GA58" i="10"/>
  <c r="GM53" i="10"/>
  <c r="GM47" i="10"/>
  <c r="GM52" i="10"/>
  <c r="GM51" i="10"/>
  <c r="GM54" i="10" s="1"/>
  <c r="GO48" i="10"/>
  <c r="GN50" i="10"/>
  <c r="GO53" i="7"/>
  <c r="GO51" i="7"/>
  <c r="GO54" i="7" s="1"/>
  <c r="GO47" i="7"/>
  <c r="GO52" i="7"/>
  <c r="GP49" i="7"/>
  <c r="GQ48" i="7" s="1"/>
  <c r="GQ49" i="7" s="1"/>
  <c r="GQ50" i="7" s="1"/>
  <c r="GN51" i="7"/>
  <c r="GN54" i="7" s="1"/>
  <c r="GN47" i="7"/>
  <c r="GN53" i="7"/>
  <c r="GN52" i="7"/>
  <c r="GD74" i="7"/>
  <c r="GD81" i="7" s="1"/>
  <c r="GD75" i="7"/>
  <c r="GD82" i="7" s="1"/>
  <c r="GF231" i="2" s="1"/>
  <c r="GD72" i="7"/>
  <c r="GD76" i="7"/>
  <c r="GE70" i="7"/>
  <c r="GE67" i="7"/>
  <c r="GE66" i="7" s="1"/>
  <c r="GF59" i="7"/>
  <c r="GG57" i="7"/>
  <c r="HI74" i="11"/>
  <c r="FY69" i="10" l="1"/>
  <c r="FY73" i="10" s="1"/>
  <c r="FY65" i="10"/>
  <c r="GA59" i="10"/>
  <c r="GB57" i="10"/>
  <c r="GB58" i="10" s="1"/>
  <c r="GD77" i="9"/>
  <c r="GD73" i="9" s="1"/>
  <c r="GD90" i="9" s="1"/>
  <c r="GD94" i="9" s="1"/>
  <c r="GD89" i="9"/>
  <c r="FZ67" i="10"/>
  <c r="FZ66" i="10" s="1"/>
  <c r="FZ70" i="10"/>
  <c r="GO49" i="10"/>
  <c r="GP48" i="10" s="1"/>
  <c r="GP49" i="10" s="1"/>
  <c r="GN51" i="10"/>
  <c r="GN47" i="10"/>
  <c r="GN52" i="10"/>
  <c r="GN53" i="10"/>
  <c r="GQ53" i="7"/>
  <c r="GQ51" i="7"/>
  <c r="GQ52" i="7"/>
  <c r="GQ47" i="7"/>
  <c r="GR49" i="7"/>
  <c r="G49" i="7"/>
  <c r="GP50" i="7"/>
  <c r="GF248" i="2"/>
  <c r="GF236" i="2"/>
  <c r="CA78" i="11"/>
  <c r="GE65" i="7"/>
  <c r="GE69" i="7"/>
  <c r="GE73" i="7" s="1"/>
  <c r="GF56" i="7"/>
  <c r="GF62" i="7"/>
  <c r="GF68" i="7" s="1"/>
  <c r="GF61" i="7"/>
  <c r="GF60" i="7"/>
  <c r="GF63" i="7" s="1"/>
  <c r="GG58" i="7"/>
  <c r="FY76" i="10" l="1"/>
  <c r="FY74" i="10"/>
  <c r="FY81" i="10" s="1"/>
  <c r="FY72" i="10"/>
  <c r="FY75" i="10"/>
  <c r="FY82" i="10" s="1"/>
  <c r="GE72" i="9" s="1"/>
  <c r="GA61" i="10"/>
  <c r="GA62" i="10"/>
  <c r="GA68" i="10" s="1"/>
  <c r="GA56" i="10"/>
  <c r="GA60" i="10"/>
  <c r="GA63" i="10" s="1"/>
  <c r="FZ69" i="10"/>
  <c r="FZ73" i="10" s="1"/>
  <c r="FZ76" i="10" s="1"/>
  <c r="FZ65" i="10"/>
  <c r="GB59" i="10"/>
  <c r="GC57" i="10"/>
  <c r="GP50" i="10"/>
  <c r="GQ48" i="10"/>
  <c r="GQ49" i="10" s="1"/>
  <c r="GO50" i="10"/>
  <c r="GN54" i="10"/>
  <c r="GQ54" i="7"/>
  <c r="GR50" i="7"/>
  <c r="G50" i="7"/>
  <c r="GP47" i="7"/>
  <c r="GR47" i="7" s="1"/>
  <c r="GP53" i="7"/>
  <c r="GP51" i="7"/>
  <c r="GR51" i="7" s="1"/>
  <c r="GR54" i="7" s="1"/>
  <c r="GP52" i="7"/>
  <c r="GG59" i="7"/>
  <c r="GH57" i="7"/>
  <c r="GH58" i="7" s="1"/>
  <c r="GE72" i="7"/>
  <c r="GE74" i="7"/>
  <c r="GE81" i="7" s="1"/>
  <c r="GE75" i="7"/>
  <c r="GE82" i="7" s="1"/>
  <c r="GG231" i="2" s="1"/>
  <c r="HI85" i="11" s="1"/>
  <c r="GE76" i="7"/>
  <c r="GF67" i="7"/>
  <c r="GF66" i="7" s="1"/>
  <c r="GF70" i="7"/>
  <c r="GE77" i="9" l="1"/>
  <c r="GE73" i="9" s="1"/>
  <c r="GE90" i="9" s="1"/>
  <c r="GE94" i="9" s="1"/>
  <c r="GE89" i="9"/>
  <c r="GA70" i="10"/>
  <c r="GA67" i="10"/>
  <c r="GA66" i="10" s="1"/>
  <c r="FZ74" i="10"/>
  <c r="FZ81" i="10" s="1"/>
  <c r="FZ75" i="10"/>
  <c r="FZ82" i="10" s="1"/>
  <c r="GF72" i="9" s="1"/>
  <c r="FZ72" i="10"/>
  <c r="GB62" i="10"/>
  <c r="GB68" i="10" s="1"/>
  <c r="GB60" i="10"/>
  <c r="GB63" i="10" s="1"/>
  <c r="GB56" i="10"/>
  <c r="GB61" i="10"/>
  <c r="GC58" i="10"/>
  <c r="GP47" i="10"/>
  <c r="GP53" i="10"/>
  <c r="GP51" i="10"/>
  <c r="GP54" i="10" s="1"/>
  <c r="GP52" i="10"/>
  <c r="GO51" i="10"/>
  <c r="GO52" i="10"/>
  <c r="GO47" i="10"/>
  <c r="GO53" i="10"/>
  <c r="GQ50" i="10"/>
  <c r="GR49" i="10"/>
  <c r="G49" i="10"/>
  <c r="G53" i="7"/>
  <c r="C53" i="7" s="1"/>
  <c r="GR53" i="7"/>
  <c r="G51" i="7"/>
  <c r="GP54" i="7"/>
  <c r="C54" i="7" s="1"/>
  <c r="GR52" i="7"/>
  <c r="G52" i="7"/>
  <c r="GG62" i="7"/>
  <c r="GG68" i="7" s="1"/>
  <c r="GG60" i="7"/>
  <c r="GG63" i="7" s="1"/>
  <c r="GG61" i="7"/>
  <c r="GG56" i="7"/>
  <c r="HI231" i="2"/>
  <c r="GG248" i="2"/>
  <c r="HI248" i="2" s="1"/>
  <c r="GG236" i="2"/>
  <c r="CB78" i="11"/>
  <c r="HI78" i="11" s="1"/>
  <c r="GF65" i="7"/>
  <c r="GF69" i="7"/>
  <c r="GF73" i="7" s="1"/>
  <c r="GF76" i="7" s="1"/>
  <c r="GH59" i="7"/>
  <c r="GI57" i="7"/>
  <c r="GA69" i="10" l="1"/>
  <c r="GA73" i="10" s="1"/>
  <c r="GA65" i="10"/>
  <c r="GF89" i="9"/>
  <c r="GF77" i="9"/>
  <c r="GF73" i="9" s="1"/>
  <c r="GF90" i="9" s="1"/>
  <c r="GF94" i="9" s="1"/>
  <c r="GB70" i="10"/>
  <c r="GB67" i="10"/>
  <c r="GB66" i="10" s="1"/>
  <c r="GC59" i="10"/>
  <c r="GD57" i="10"/>
  <c r="G50" i="10"/>
  <c r="GR50" i="10"/>
  <c r="GO54" i="10"/>
  <c r="GQ51" i="10"/>
  <c r="G51" i="10" s="1"/>
  <c r="GQ53" i="10"/>
  <c r="GQ47" i="10"/>
  <c r="GR47" i="10" s="1"/>
  <c r="GQ52" i="10"/>
  <c r="GG67" i="7"/>
  <c r="GG66" i="7" s="1"/>
  <c r="GG70" i="7"/>
  <c r="GF72" i="7"/>
  <c r="GF74" i="7"/>
  <c r="GF81" i="7" s="1"/>
  <c r="GF75" i="7"/>
  <c r="GF82" i="7" s="1"/>
  <c r="GH231" i="2" s="1"/>
  <c r="GH61" i="7"/>
  <c r="GH60" i="7"/>
  <c r="GH63" i="7" s="1"/>
  <c r="GH56" i="7"/>
  <c r="GH62" i="7"/>
  <c r="GH68" i="7" s="1"/>
  <c r="GI58" i="7"/>
  <c r="GA76" i="10" l="1"/>
  <c r="GA74" i="10"/>
  <c r="GA81" i="10" s="1"/>
  <c r="GA72" i="10"/>
  <c r="GA75" i="10"/>
  <c r="GA82" i="10" s="1"/>
  <c r="GG72" i="9" s="1"/>
  <c r="GB65" i="10"/>
  <c r="GB69" i="10"/>
  <c r="GB73" i="10" s="1"/>
  <c r="GB76" i="10" s="1"/>
  <c r="GC61" i="10"/>
  <c r="GC56" i="10"/>
  <c r="GC60" i="10"/>
  <c r="GC63" i="10" s="1"/>
  <c r="GC62" i="10"/>
  <c r="GC68" i="10" s="1"/>
  <c r="GD58" i="10"/>
  <c r="G52" i="10"/>
  <c r="GR52" i="10"/>
  <c r="GR53" i="10"/>
  <c r="G53" i="10"/>
  <c r="C53" i="10" s="1"/>
  <c r="GQ54" i="10"/>
  <c r="C54" i="10" s="1"/>
  <c r="GR51" i="10"/>
  <c r="GR54" i="10" s="1"/>
  <c r="GG65" i="7"/>
  <c r="GG69" i="7"/>
  <c r="GG73" i="7" s="1"/>
  <c r="GH248" i="2"/>
  <c r="GH236" i="2"/>
  <c r="CC78" i="11"/>
  <c r="GH70" i="7"/>
  <c r="GH67" i="7"/>
  <c r="GH66" i="7" s="1"/>
  <c r="GI59" i="7"/>
  <c r="GJ57" i="7"/>
  <c r="GG89" i="9" l="1"/>
  <c r="GG77" i="9"/>
  <c r="GG73" i="9" s="1"/>
  <c r="GG90" i="9" s="1"/>
  <c r="GG94" i="9" s="1"/>
  <c r="GD59" i="10"/>
  <c r="GE57" i="10"/>
  <c r="GE58" i="10" s="1"/>
  <c r="GB72" i="10"/>
  <c r="GB75" i="10"/>
  <c r="GB82" i="10" s="1"/>
  <c r="GH72" i="9" s="1"/>
  <c r="GB74" i="10"/>
  <c r="GB81" i="10" s="1"/>
  <c r="GC70" i="10"/>
  <c r="GC67" i="10"/>
  <c r="GC66" i="10" s="1"/>
  <c r="GG72" i="7"/>
  <c r="GG74" i="7"/>
  <c r="GG81" i="7" s="1"/>
  <c r="GG75" i="7"/>
  <c r="GG82" i="7" s="1"/>
  <c r="GI231" i="2" s="1"/>
  <c r="GG76" i="7"/>
  <c r="GH69" i="7"/>
  <c r="GH73" i="7" s="1"/>
  <c r="GH76" i="7" s="1"/>
  <c r="GH65" i="7"/>
  <c r="GI62" i="7"/>
  <c r="GI68" i="7" s="1"/>
  <c r="GI61" i="7"/>
  <c r="GI60" i="7"/>
  <c r="GI63" i="7" s="1"/>
  <c r="GI56" i="7"/>
  <c r="GJ58" i="7"/>
  <c r="GD56" i="10" l="1"/>
  <c r="GD62" i="10"/>
  <c r="GD68" i="10" s="1"/>
  <c r="GD61" i="10"/>
  <c r="GD60" i="10"/>
  <c r="GD63" i="10" s="1"/>
  <c r="GH77" i="9"/>
  <c r="GH73" i="9" s="1"/>
  <c r="GH90" i="9" s="1"/>
  <c r="GH94" i="9" s="1"/>
  <c r="GH89" i="9"/>
  <c r="GC65" i="10"/>
  <c r="GC69" i="10"/>
  <c r="GC73" i="10" s="1"/>
  <c r="GE59" i="10"/>
  <c r="GF57" i="10"/>
  <c r="GI248" i="2"/>
  <c r="GI236" i="2"/>
  <c r="CD78" i="11"/>
  <c r="GJ59" i="7"/>
  <c r="GJ62" i="7" s="1"/>
  <c r="GK57" i="7"/>
  <c r="GK58" i="7" s="1"/>
  <c r="GH72" i="7"/>
  <c r="GH75" i="7"/>
  <c r="GH82" i="7" s="1"/>
  <c r="GJ231" i="2" s="1"/>
  <c r="GH74" i="7"/>
  <c r="GH81" i="7" s="1"/>
  <c r="GI70" i="7"/>
  <c r="GI67" i="7"/>
  <c r="GI66" i="7" s="1"/>
  <c r="GD67" i="10" l="1"/>
  <c r="GD66" i="10" s="1"/>
  <c r="GD70" i="10"/>
  <c r="GC72" i="10"/>
  <c r="GC74" i="10"/>
  <c r="GC81" i="10" s="1"/>
  <c r="GC75" i="10"/>
  <c r="GC82" i="10" s="1"/>
  <c r="GI72" i="9" s="1"/>
  <c r="GC76" i="10"/>
  <c r="GE60" i="10"/>
  <c r="GE63" i="10" s="1"/>
  <c r="GE61" i="10"/>
  <c r="GE62" i="10"/>
  <c r="GE68" i="10" s="1"/>
  <c r="GE56" i="10"/>
  <c r="GF58" i="10"/>
  <c r="GJ56" i="7"/>
  <c r="GJ61" i="7"/>
  <c r="GJ68" i="7" s="1"/>
  <c r="GJ60" i="7"/>
  <c r="GJ63" i="7" s="1"/>
  <c r="GK59" i="7"/>
  <c r="GK56" i="7" s="1"/>
  <c r="GL57" i="7"/>
  <c r="GJ248" i="2"/>
  <c r="GJ236" i="2"/>
  <c r="CE78" i="11"/>
  <c r="GI69" i="7"/>
  <c r="GI73" i="7" s="1"/>
  <c r="GI76" i="7" s="1"/>
  <c r="GI65" i="7"/>
  <c r="GD65" i="10" l="1"/>
  <c r="GD69" i="10"/>
  <c r="GD73" i="10" s="1"/>
  <c r="GI89" i="9"/>
  <c r="GI77" i="9"/>
  <c r="GI73" i="9" s="1"/>
  <c r="GI90" i="9" s="1"/>
  <c r="GI94" i="9" s="1"/>
  <c r="GE70" i="10"/>
  <c r="GE67" i="10"/>
  <c r="GE66" i="10" s="1"/>
  <c r="GF59" i="10"/>
  <c r="GG57" i="10"/>
  <c r="GJ70" i="7"/>
  <c r="GJ67" i="7"/>
  <c r="GJ66" i="7" s="1"/>
  <c r="GK60" i="7"/>
  <c r="GK63" i="7" s="1"/>
  <c r="GK61" i="7"/>
  <c r="GK62" i="7"/>
  <c r="GK68" i="7" s="1"/>
  <c r="GL58" i="7"/>
  <c r="GI74" i="7"/>
  <c r="GI81" i="7" s="1"/>
  <c r="GI72" i="7"/>
  <c r="GI75" i="7"/>
  <c r="GI82" i="7" s="1"/>
  <c r="GK231" i="2" s="1"/>
  <c r="GD76" i="10" l="1"/>
  <c r="GD74" i="10"/>
  <c r="GD81" i="10" s="1"/>
  <c r="GD75" i="10"/>
  <c r="GD82" i="10" s="1"/>
  <c r="GJ72" i="9" s="1"/>
  <c r="GD72" i="10"/>
  <c r="GE65" i="10"/>
  <c r="GE69" i="10"/>
  <c r="GE73" i="10" s="1"/>
  <c r="GF61" i="10"/>
  <c r="GF56" i="10"/>
  <c r="GF60" i="10"/>
  <c r="GF63" i="10" s="1"/>
  <c r="GF62" i="10"/>
  <c r="GF68" i="10" s="1"/>
  <c r="GG58" i="10"/>
  <c r="GJ69" i="7"/>
  <c r="GJ73" i="7" s="1"/>
  <c r="GJ65" i="7"/>
  <c r="GL59" i="7"/>
  <c r="GM57" i="7"/>
  <c r="GK70" i="7"/>
  <c r="GK67" i="7"/>
  <c r="GK66" i="7" s="1"/>
  <c r="GK248" i="2"/>
  <c r="GK236" i="2"/>
  <c r="CF78" i="11"/>
  <c r="GJ77" i="9" l="1"/>
  <c r="GJ73" i="9" s="1"/>
  <c r="GJ90" i="9" s="1"/>
  <c r="GJ94" i="9" s="1"/>
  <c r="GJ89" i="9"/>
  <c r="GG59" i="10"/>
  <c r="GH57" i="10"/>
  <c r="GH58" i="10" s="1"/>
  <c r="GE75" i="10"/>
  <c r="GE82" i="10" s="1"/>
  <c r="GK72" i="9" s="1"/>
  <c r="GE74" i="10"/>
  <c r="GE81" i="10" s="1"/>
  <c r="GE72" i="10"/>
  <c r="GE76" i="10"/>
  <c r="GF70" i="10"/>
  <c r="GF67" i="10"/>
  <c r="GF66" i="10" s="1"/>
  <c r="GL56" i="7"/>
  <c r="GL62" i="7"/>
  <c r="GL68" i="7" s="1"/>
  <c r="GL67" i="7" s="1"/>
  <c r="GL66" i="7" s="1"/>
  <c r="GJ72" i="7"/>
  <c r="GJ74" i="7"/>
  <c r="GJ81" i="7" s="1"/>
  <c r="GJ75" i="7"/>
  <c r="GJ82" i="7" s="1"/>
  <c r="GL231" i="2" s="1"/>
  <c r="GJ76" i="7"/>
  <c r="GM58" i="7"/>
  <c r="GK65" i="7"/>
  <c r="GK69" i="7"/>
  <c r="GK73" i="7" s="1"/>
  <c r="GL60" i="7"/>
  <c r="GL63" i="7" s="1"/>
  <c r="GL61" i="7"/>
  <c r="GG60" i="10" l="1"/>
  <c r="GG63" i="10" s="1"/>
  <c r="GG61" i="10"/>
  <c r="GG62" i="10"/>
  <c r="GG68" i="10" s="1"/>
  <c r="GG56" i="10"/>
  <c r="HM72" i="9"/>
  <c r="GK77" i="9"/>
  <c r="GK89" i="9"/>
  <c r="HM89" i="9" s="1"/>
  <c r="GF69" i="10"/>
  <c r="GF73" i="10" s="1"/>
  <c r="GF76" i="10" s="1"/>
  <c r="GF65" i="10"/>
  <c r="GH59" i="10"/>
  <c r="GI57" i="10"/>
  <c r="GL70" i="7"/>
  <c r="GL65" i="7"/>
  <c r="GL69" i="7"/>
  <c r="GL73" i="7" s="1"/>
  <c r="GM59" i="7"/>
  <c r="GN57" i="7"/>
  <c r="GN58" i="7" s="1"/>
  <c r="GK76" i="7"/>
  <c r="GK74" i="7"/>
  <c r="GK81" i="7" s="1"/>
  <c r="GK72" i="7"/>
  <c r="GK75" i="7"/>
  <c r="GK82" i="7" s="1"/>
  <c r="GM231" i="2" s="1"/>
  <c r="GL248" i="2"/>
  <c r="GL236" i="2"/>
  <c r="CG78" i="11"/>
  <c r="GG70" i="10" l="1"/>
  <c r="GG67" i="10"/>
  <c r="GG66" i="10" s="1"/>
  <c r="HM77" i="9"/>
  <c r="GK73" i="9"/>
  <c r="GF72" i="10"/>
  <c r="GF74" i="10"/>
  <c r="GF81" i="10" s="1"/>
  <c r="GF75" i="10"/>
  <c r="GF82" i="10" s="1"/>
  <c r="GL72" i="9" s="1"/>
  <c r="GH62" i="10"/>
  <c r="GH68" i="10" s="1"/>
  <c r="GH60" i="10"/>
  <c r="GH63" i="10" s="1"/>
  <c r="GH61" i="10"/>
  <c r="GH56" i="10"/>
  <c r="GI58" i="10"/>
  <c r="GL74" i="7"/>
  <c r="GL81" i="7" s="1"/>
  <c r="GL76" i="7"/>
  <c r="GL72" i="7"/>
  <c r="GL75" i="7"/>
  <c r="GL82" i="7" s="1"/>
  <c r="GN231" i="2" s="1"/>
  <c r="GM62" i="7"/>
  <c r="GM68" i="7" s="1"/>
  <c r="GM67" i="7" s="1"/>
  <c r="GM66" i="7" s="1"/>
  <c r="GM60" i="7"/>
  <c r="GM63" i="7" s="1"/>
  <c r="GM61" i="7"/>
  <c r="GM56" i="7"/>
  <c r="GM248" i="2"/>
  <c r="GM236" i="2"/>
  <c r="CH78" i="11"/>
  <c r="GN59" i="7"/>
  <c r="GO57" i="7"/>
  <c r="CI78" i="11" l="1"/>
  <c r="GG65" i="10"/>
  <c r="GG69" i="10"/>
  <c r="GG73" i="10" s="1"/>
  <c r="HM73" i="9"/>
  <c r="GK90" i="9"/>
  <c r="GL89" i="9"/>
  <c r="GL77" i="9"/>
  <c r="GL73" i="9" s="1"/>
  <c r="GL90" i="9" s="1"/>
  <c r="GL94" i="9" s="1"/>
  <c r="GH70" i="10"/>
  <c r="GH67" i="10"/>
  <c r="GH66" i="10" s="1"/>
  <c r="GI59" i="10"/>
  <c r="GJ57" i="10"/>
  <c r="GM70" i="7"/>
  <c r="GM65" i="7"/>
  <c r="GM69" i="7"/>
  <c r="GM73" i="7" s="1"/>
  <c r="GM75" i="7" s="1"/>
  <c r="GM82" i="7" s="1"/>
  <c r="GO231" i="2" s="1"/>
  <c r="GN248" i="2"/>
  <c r="GN236" i="2"/>
  <c r="GN62" i="7"/>
  <c r="GN68" i="7" s="1"/>
  <c r="GN61" i="7"/>
  <c r="GN60" i="7"/>
  <c r="GN63" i="7" s="1"/>
  <c r="GN56" i="7"/>
  <c r="GO58" i="7"/>
  <c r="GG75" i="10" l="1"/>
  <c r="GG82" i="10" s="1"/>
  <c r="GM72" i="9" s="1"/>
  <c r="GG72" i="10"/>
  <c r="GG74" i="10"/>
  <c r="GG81" i="10" s="1"/>
  <c r="GG76" i="10"/>
  <c r="GK94" i="9"/>
  <c r="HM94" i="9" s="1"/>
  <c r="HM90" i="9"/>
  <c r="GH65" i="10"/>
  <c r="GH69" i="10"/>
  <c r="GH73" i="10" s="1"/>
  <c r="GI62" i="10"/>
  <c r="GI68" i="10" s="1"/>
  <c r="GI60" i="10"/>
  <c r="GI63" i="10" s="1"/>
  <c r="GI61" i="10"/>
  <c r="GI56" i="10"/>
  <c r="GJ58" i="10"/>
  <c r="GM74" i="7"/>
  <c r="GM81" i="7" s="1"/>
  <c r="GM72" i="7"/>
  <c r="GM76" i="7"/>
  <c r="GN67" i="7"/>
  <c r="GN66" i="7" s="1"/>
  <c r="GN70" i="7"/>
  <c r="GO59" i="7"/>
  <c r="GP57" i="7"/>
  <c r="CJ78" i="11"/>
  <c r="GO248" i="2"/>
  <c r="GO236" i="2"/>
  <c r="GM89" i="9" l="1"/>
  <c r="GM77" i="9"/>
  <c r="GM73" i="9" s="1"/>
  <c r="GM90" i="9" s="1"/>
  <c r="GM94" i="9" s="1"/>
  <c r="GJ59" i="10"/>
  <c r="GK57" i="10"/>
  <c r="GK58" i="10" s="1"/>
  <c r="GH74" i="10"/>
  <c r="GH81" i="10" s="1"/>
  <c r="GH72" i="10"/>
  <c r="GH75" i="10"/>
  <c r="GH82" i="10" s="1"/>
  <c r="GN72" i="9" s="1"/>
  <c r="GH76" i="10"/>
  <c r="GI67" i="10"/>
  <c r="GI66" i="10" s="1"/>
  <c r="GI70" i="10"/>
  <c r="GN69" i="7"/>
  <c r="GN73" i="7" s="1"/>
  <c r="GN65" i="7"/>
  <c r="GO61" i="7"/>
  <c r="GO62" i="7"/>
  <c r="GO56" i="7"/>
  <c r="GO60" i="7"/>
  <c r="GP58" i="7"/>
  <c r="GJ62" i="10" l="1"/>
  <c r="GJ68" i="10" s="1"/>
  <c r="GJ61" i="10"/>
  <c r="GJ60" i="10"/>
  <c r="GJ63" i="10" s="1"/>
  <c r="GJ56" i="10"/>
  <c r="GN89" i="9"/>
  <c r="GN77" i="9"/>
  <c r="GN73" i="9" s="1"/>
  <c r="GN90" i="9" s="1"/>
  <c r="GN94" i="9" s="1"/>
  <c r="GI65" i="10"/>
  <c r="GI69" i="10"/>
  <c r="GI73" i="10" s="1"/>
  <c r="GI76" i="10" s="1"/>
  <c r="GK59" i="10"/>
  <c r="GL57" i="10"/>
  <c r="GN75" i="7"/>
  <c r="GN82" i="7" s="1"/>
  <c r="GP231" i="2" s="1"/>
  <c r="GN72" i="7"/>
  <c r="GN74" i="7"/>
  <c r="GN81" i="7" s="1"/>
  <c r="GN76" i="7"/>
  <c r="GO68" i="7"/>
  <c r="GO63" i="7"/>
  <c r="GP59" i="7"/>
  <c r="GQ57" i="7"/>
  <c r="GJ70" i="10" l="1"/>
  <c r="GJ67" i="10"/>
  <c r="GJ66" i="10" s="1"/>
  <c r="GI75" i="10"/>
  <c r="GI82" i="10" s="1"/>
  <c r="GO72" i="9" s="1"/>
  <c r="GI74" i="10"/>
  <c r="GI81" i="10" s="1"/>
  <c r="GI72" i="10"/>
  <c r="GK56" i="10"/>
  <c r="GK60" i="10"/>
  <c r="GK63" i="10" s="1"/>
  <c r="GK61" i="10"/>
  <c r="GK62" i="10"/>
  <c r="GK68" i="10" s="1"/>
  <c r="GL58" i="10"/>
  <c r="GP248" i="2"/>
  <c r="GP236" i="2"/>
  <c r="CK78" i="11"/>
  <c r="GO70" i="7"/>
  <c r="GO67" i="7"/>
  <c r="GP56" i="7"/>
  <c r="GP61" i="7"/>
  <c r="GP60" i="7"/>
  <c r="GP62" i="7"/>
  <c r="GQ58" i="7"/>
  <c r="GR57" i="7"/>
  <c r="GJ65" i="10" l="1"/>
  <c r="GJ69" i="10"/>
  <c r="GJ73" i="10" s="1"/>
  <c r="GO89" i="9"/>
  <c r="GO77" i="9"/>
  <c r="GO73" i="9" s="1"/>
  <c r="GO90" i="9" s="1"/>
  <c r="GO94" i="9" s="1"/>
  <c r="GK70" i="10"/>
  <c r="GK67" i="10"/>
  <c r="GK66" i="10" s="1"/>
  <c r="GL59" i="10"/>
  <c r="GM57" i="10"/>
  <c r="GO66" i="7"/>
  <c r="GP63" i="7"/>
  <c r="GP68" i="7"/>
  <c r="G58" i="7"/>
  <c r="GR58" i="7"/>
  <c r="GQ59" i="7"/>
  <c r="GJ76" i="10" l="1"/>
  <c r="GJ72" i="10"/>
  <c r="GJ75" i="10"/>
  <c r="GJ82" i="10" s="1"/>
  <c r="GP72" i="9" s="1"/>
  <c r="GJ74" i="10"/>
  <c r="GJ81" i="10" s="1"/>
  <c r="GK65" i="10"/>
  <c r="GK69" i="10"/>
  <c r="GK73" i="10" s="1"/>
  <c r="GK76" i="10" s="1"/>
  <c r="GL61" i="10"/>
  <c r="GL62" i="10"/>
  <c r="GL68" i="10" s="1"/>
  <c r="GL56" i="10"/>
  <c r="GL60" i="10"/>
  <c r="GL63" i="10" s="1"/>
  <c r="GM58" i="10"/>
  <c r="GO65" i="7"/>
  <c r="GO69" i="7"/>
  <c r="GP70" i="7"/>
  <c r="GP67" i="7"/>
  <c r="G59" i="7"/>
  <c r="GR59" i="7"/>
  <c r="GQ60" i="7"/>
  <c r="GQ61" i="7"/>
  <c r="GR61" i="7" s="1"/>
  <c r="GQ56" i="7"/>
  <c r="GR56" i="7" s="1"/>
  <c r="GQ62" i="7"/>
  <c r="HJ74" i="11"/>
  <c r="HK74" i="11" s="1"/>
  <c r="GP77" i="9" l="1"/>
  <c r="GP73" i="9" s="1"/>
  <c r="GP90" i="9" s="1"/>
  <c r="GP94" i="9" s="1"/>
  <c r="GP89" i="9"/>
  <c r="GM59" i="10"/>
  <c r="GN57" i="10"/>
  <c r="GK72" i="10"/>
  <c r="GK75" i="10"/>
  <c r="GK82" i="10" s="1"/>
  <c r="GQ72" i="9" s="1"/>
  <c r="GK74" i="10"/>
  <c r="GK81" i="10" s="1"/>
  <c r="GL67" i="10"/>
  <c r="GL66" i="10" s="1"/>
  <c r="GL70" i="10"/>
  <c r="GO73" i="7"/>
  <c r="GP66" i="7"/>
  <c r="GR60" i="7"/>
  <c r="GR63" i="7" s="1"/>
  <c r="GQ63" i="7"/>
  <c r="GR62" i="7"/>
  <c r="G62" i="7"/>
  <c r="C62" i="7" s="1"/>
  <c r="GQ68" i="7"/>
  <c r="GM61" i="10" l="1"/>
  <c r="GM62" i="10"/>
  <c r="GM68" i="10" s="1"/>
  <c r="GM56" i="10"/>
  <c r="GM60" i="10"/>
  <c r="GM63" i="10" s="1"/>
  <c r="GN58" i="10"/>
  <c r="GQ89" i="9"/>
  <c r="GQ77" i="9"/>
  <c r="GQ73" i="9" s="1"/>
  <c r="GQ90" i="9" s="1"/>
  <c r="GQ94" i="9" s="1"/>
  <c r="GL65" i="10"/>
  <c r="GL69" i="10"/>
  <c r="GL73" i="10" s="1"/>
  <c r="GL76" i="10" s="1"/>
  <c r="GO76" i="7"/>
  <c r="GO74" i="7"/>
  <c r="GO72" i="7"/>
  <c r="GO75" i="7"/>
  <c r="GP69" i="7"/>
  <c r="GP65" i="7"/>
  <c r="C63" i="7"/>
  <c r="G63" i="7"/>
  <c r="GR68" i="7"/>
  <c r="GQ67" i="7"/>
  <c r="GQ70" i="7"/>
  <c r="GR70" i="7" s="1"/>
  <c r="GN59" i="10" l="1"/>
  <c r="GO57" i="10"/>
  <c r="GM67" i="10"/>
  <c r="GM66" i="10" s="1"/>
  <c r="GM70" i="10"/>
  <c r="GL72" i="10"/>
  <c r="GL75" i="10"/>
  <c r="GL82" i="10" s="1"/>
  <c r="GR72" i="9" s="1"/>
  <c r="GL74" i="10"/>
  <c r="GL81" i="10" s="1"/>
  <c r="GO81" i="7"/>
  <c r="GO82" i="7"/>
  <c r="GP73" i="7"/>
  <c r="GR67" i="7"/>
  <c r="C71" i="7" s="1"/>
  <c r="GQ66" i="7"/>
  <c r="GN60" i="10" l="1"/>
  <c r="GN63" i="10" s="1"/>
  <c r="GN61" i="10"/>
  <c r="GN56" i="10"/>
  <c r="GN62" i="10"/>
  <c r="GN68" i="10" s="1"/>
  <c r="GO58" i="10"/>
  <c r="GM65" i="10"/>
  <c r="GM69" i="10"/>
  <c r="GM73" i="10" s="1"/>
  <c r="GR89" i="9"/>
  <c r="GR77" i="9"/>
  <c r="GR73" i="9" s="1"/>
  <c r="GR90" i="9" s="1"/>
  <c r="GR94" i="9" s="1"/>
  <c r="GQ231" i="2"/>
  <c r="GP76" i="7"/>
  <c r="GP72" i="7"/>
  <c r="GP75" i="7"/>
  <c r="GP74" i="7"/>
  <c r="G66" i="7"/>
  <c r="GR66" i="7"/>
  <c r="C70" i="7" s="1"/>
  <c r="GQ69" i="7"/>
  <c r="GQ65" i="7"/>
  <c r="GR65" i="7" s="1"/>
  <c r="GO59" i="10" l="1"/>
  <c r="GP57" i="10"/>
  <c r="GN70" i="10"/>
  <c r="GN67" i="10"/>
  <c r="GN66" i="10" s="1"/>
  <c r="GM76" i="10"/>
  <c r="GM75" i="10"/>
  <c r="GM82" i="10" s="1"/>
  <c r="GS72" i="9" s="1"/>
  <c r="GM74" i="10"/>
  <c r="GM81" i="10" s="1"/>
  <c r="GM72" i="10"/>
  <c r="GQ248" i="2"/>
  <c r="GQ236" i="2"/>
  <c r="CL78" i="11"/>
  <c r="GP82" i="7"/>
  <c r="GP81" i="7"/>
  <c r="GR69" i="7"/>
  <c r="G69" i="7"/>
  <c r="C69" i="7" s="1"/>
  <c r="GQ73" i="7"/>
  <c r="GO62" i="10" l="1"/>
  <c r="GO68" i="10" s="1"/>
  <c r="GO56" i="10"/>
  <c r="GO61" i="10"/>
  <c r="GO60" i="10"/>
  <c r="GO63" i="10" s="1"/>
  <c r="GP58" i="10"/>
  <c r="GN65" i="10"/>
  <c r="GN69" i="10"/>
  <c r="GN73" i="10" s="1"/>
  <c r="GS77" i="9"/>
  <c r="GS73" i="9" s="1"/>
  <c r="GS90" i="9" s="1"/>
  <c r="GS94" i="9" s="1"/>
  <c r="GS89" i="9"/>
  <c r="GR231" i="2"/>
  <c r="GR73" i="7"/>
  <c r="GQ76" i="7"/>
  <c r="G73" i="7"/>
  <c r="GQ72" i="7"/>
  <c r="GR72" i="7" s="1"/>
  <c r="GR78" i="7" s="1"/>
  <c r="GQ74" i="7"/>
  <c r="GQ75" i="7"/>
  <c r="GP59" i="10" l="1"/>
  <c r="GQ57" i="10"/>
  <c r="GO67" i="10"/>
  <c r="GO66" i="10" s="1"/>
  <c r="GO70" i="10"/>
  <c r="GN72" i="10"/>
  <c r="GN74" i="10"/>
  <c r="GN81" i="10" s="1"/>
  <c r="GN75" i="10"/>
  <c r="GN82" i="10" s="1"/>
  <c r="GT72" i="9" s="1"/>
  <c r="GN76" i="10"/>
  <c r="GR236" i="2"/>
  <c r="GR248" i="2"/>
  <c r="CM78" i="11"/>
  <c r="GR76" i="7"/>
  <c r="G76" i="7"/>
  <c r="G74" i="7"/>
  <c r="GR74" i="7"/>
  <c r="GQ81" i="7"/>
  <c r="GR81" i="7" s="1"/>
  <c r="GR75" i="7"/>
  <c r="G75" i="7"/>
  <c r="GQ82" i="7"/>
  <c r="GP61" i="10" l="1"/>
  <c r="GP60" i="10"/>
  <c r="GP63" i="10" s="1"/>
  <c r="GP56" i="10"/>
  <c r="GP62" i="10"/>
  <c r="GP68" i="10" s="1"/>
  <c r="GQ58" i="10"/>
  <c r="GR57" i="10"/>
  <c r="GO65" i="10"/>
  <c r="GO69" i="10"/>
  <c r="GO73" i="10" s="1"/>
  <c r="GT89" i="9"/>
  <c r="GT77" i="9"/>
  <c r="GT73" i="9" s="1"/>
  <c r="GT90" i="9" s="1"/>
  <c r="GT94" i="9" s="1"/>
  <c r="C76" i="7"/>
  <c r="GR82" i="7"/>
  <c r="GS231" i="2"/>
  <c r="HJ85" i="11" s="1"/>
  <c r="G58" i="10" l="1"/>
  <c r="GR58" i="10"/>
  <c r="GQ59" i="10"/>
  <c r="G59" i="10" s="1"/>
  <c r="GP67" i="10"/>
  <c r="GP66" i="10" s="1"/>
  <c r="GP70" i="10"/>
  <c r="GO75" i="10"/>
  <c r="GO82" i="10" s="1"/>
  <c r="GU72" i="9" s="1"/>
  <c r="GO74" i="10"/>
  <c r="GO81" i="10" s="1"/>
  <c r="GO72" i="10"/>
  <c r="GO76" i="10"/>
  <c r="GR83" i="7"/>
  <c r="HJ231" i="2"/>
  <c r="HK231" i="2" s="1"/>
  <c r="GS236" i="2"/>
  <c r="GS248" i="2"/>
  <c r="HJ248" i="2" s="1"/>
  <c r="HK248" i="2" s="1"/>
  <c r="CN78" i="11"/>
  <c r="HJ78" i="11" s="1"/>
  <c r="HK78" i="11" s="1"/>
  <c r="GQ60" i="10" l="1"/>
  <c r="GR59" i="10"/>
  <c r="GQ62" i="10"/>
  <c r="G62" i="10" s="1"/>
  <c r="C62" i="10" s="1"/>
  <c r="GQ61" i="10"/>
  <c r="GR61" i="10" s="1"/>
  <c r="GQ56" i="10"/>
  <c r="GR56" i="10" s="1"/>
  <c r="GU77" i="9"/>
  <c r="GU73" i="9" s="1"/>
  <c r="GU90" i="9" s="1"/>
  <c r="GU94" i="9" s="1"/>
  <c r="GU89" i="9"/>
  <c r="GP69" i="10"/>
  <c r="GP65" i="10"/>
  <c r="GS84" i="7"/>
  <c r="I6" i="11" s="1"/>
  <c r="GR84" i="7"/>
  <c r="GR60" i="10" l="1"/>
  <c r="GR63" i="10" s="1"/>
  <c r="GQ63" i="10"/>
  <c r="GR62" i="10"/>
  <c r="GQ68" i="10"/>
  <c r="GP73" i="10"/>
  <c r="G63" i="10" l="1"/>
  <c r="C63" i="10"/>
  <c r="GQ67" i="10"/>
  <c r="GQ70" i="10"/>
  <c r="GR70" i="10" s="1"/>
  <c r="GR68" i="10"/>
  <c r="GP72" i="10"/>
  <c r="GP75" i="10"/>
  <c r="GP74" i="10"/>
  <c r="GP76" i="10"/>
  <c r="K232" i="2"/>
  <c r="K249" i="2" s="1"/>
  <c r="K267" i="2" s="1"/>
  <c r="L232" i="2"/>
  <c r="L249" i="2" s="1"/>
  <c r="M232" i="2"/>
  <c r="M249" i="2" s="1"/>
  <c r="N232" i="2"/>
  <c r="N249" i="2" s="1"/>
  <c r="O232" i="2"/>
  <c r="O249" i="2" s="1"/>
  <c r="P232" i="2"/>
  <c r="P249" i="2" s="1"/>
  <c r="Q232" i="2"/>
  <c r="Q249" i="2" s="1"/>
  <c r="R232" i="2"/>
  <c r="R249" i="2" s="1"/>
  <c r="S232" i="2"/>
  <c r="S249" i="2" s="1"/>
  <c r="T232" i="2"/>
  <c r="T249" i="2" s="1"/>
  <c r="U232" i="2"/>
  <c r="U249" i="2" s="1"/>
  <c r="V232" i="2"/>
  <c r="V249" i="2" s="1"/>
  <c r="V267" i="2" s="1"/>
  <c r="W232" i="2"/>
  <c r="W249" i="2" s="1"/>
  <c r="X232" i="2"/>
  <c r="X249" i="2" s="1"/>
  <c r="Y232" i="2"/>
  <c r="Y249" i="2" s="1"/>
  <c r="Z232" i="2"/>
  <c r="Z249" i="2" s="1"/>
  <c r="AA232" i="2"/>
  <c r="AA249" i="2" s="1"/>
  <c r="AB232" i="2"/>
  <c r="AB249" i="2" s="1"/>
  <c r="AC232" i="2"/>
  <c r="AC249" i="2" s="1"/>
  <c r="AD232" i="2"/>
  <c r="AD249" i="2" s="1"/>
  <c r="AE232" i="2"/>
  <c r="AE249" i="2" s="1"/>
  <c r="AF232" i="2"/>
  <c r="AF249" i="2" s="1"/>
  <c r="AG232" i="2"/>
  <c r="AG249" i="2" s="1"/>
  <c r="AH232" i="2"/>
  <c r="AH249" i="2" s="1"/>
  <c r="AH267" i="2" s="1"/>
  <c r="AI232" i="2"/>
  <c r="AI249" i="2" s="1"/>
  <c r="AJ232" i="2"/>
  <c r="AJ249" i="2" s="1"/>
  <c r="AK232" i="2"/>
  <c r="AK249" i="2" s="1"/>
  <c r="AL232" i="2"/>
  <c r="AL249" i="2" s="1"/>
  <c r="AM232" i="2"/>
  <c r="AM249" i="2" s="1"/>
  <c r="AN232" i="2"/>
  <c r="AN249" i="2" s="1"/>
  <c r="AO232" i="2"/>
  <c r="AO249" i="2" s="1"/>
  <c r="AP232" i="2"/>
  <c r="AP249" i="2" s="1"/>
  <c r="AQ232" i="2"/>
  <c r="AQ249" i="2" s="1"/>
  <c r="AR232" i="2"/>
  <c r="AR249" i="2" s="1"/>
  <c r="AS232" i="2"/>
  <c r="AS249" i="2" s="1"/>
  <c r="AT232" i="2"/>
  <c r="AT249" i="2" s="1"/>
  <c r="AT267" i="2" s="1"/>
  <c r="AU232" i="2"/>
  <c r="AU249" i="2" s="1"/>
  <c r="AV232" i="2"/>
  <c r="AV249" i="2" s="1"/>
  <c r="AW232" i="2"/>
  <c r="AW249" i="2" s="1"/>
  <c r="AX232" i="2"/>
  <c r="AX249" i="2" s="1"/>
  <c r="AY232" i="2"/>
  <c r="AY249" i="2" s="1"/>
  <c r="AZ232" i="2"/>
  <c r="AZ249" i="2" s="1"/>
  <c r="BA232" i="2"/>
  <c r="BA249" i="2" s="1"/>
  <c r="BB232" i="2"/>
  <c r="BB249" i="2" s="1"/>
  <c r="BC232" i="2"/>
  <c r="BC249" i="2" s="1"/>
  <c r="BD232" i="2"/>
  <c r="BD249" i="2" s="1"/>
  <c r="BE232" i="2"/>
  <c r="BE249" i="2" s="1"/>
  <c r="BF232" i="2"/>
  <c r="BF249" i="2" s="1"/>
  <c r="BF267" i="2" s="1"/>
  <c r="BG232" i="2"/>
  <c r="BG249" i="2" s="1"/>
  <c r="BH232" i="2"/>
  <c r="BH249" i="2" s="1"/>
  <c r="BI232" i="2"/>
  <c r="BI249" i="2" s="1"/>
  <c r="BJ232" i="2"/>
  <c r="BJ249" i="2" s="1"/>
  <c r="BK232" i="2"/>
  <c r="BK249" i="2" s="1"/>
  <c r="BL232" i="2"/>
  <c r="BL249" i="2" s="1"/>
  <c r="BM232" i="2"/>
  <c r="BM249" i="2" s="1"/>
  <c r="BN232" i="2"/>
  <c r="BN249" i="2" s="1"/>
  <c r="BO232" i="2"/>
  <c r="BO249" i="2" s="1"/>
  <c r="BP232" i="2"/>
  <c r="BP249" i="2" s="1"/>
  <c r="BQ232" i="2"/>
  <c r="BQ249" i="2" s="1"/>
  <c r="BR232" i="2"/>
  <c r="BR249" i="2" s="1"/>
  <c r="BR267" i="2" s="1"/>
  <c r="BS232" i="2"/>
  <c r="BS249" i="2" s="1"/>
  <c r="BT232" i="2"/>
  <c r="BT249" i="2" s="1"/>
  <c r="BU232" i="2"/>
  <c r="BU249" i="2" s="1"/>
  <c r="BV232" i="2"/>
  <c r="BV249" i="2" s="1"/>
  <c r="BW232" i="2"/>
  <c r="BW249" i="2" s="1"/>
  <c r="BX232" i="2"/>
  <c r="BX249" i="2" s="1"/>
  <c r="BY232" i="2"/>
  <c r="BY249" i="2" s="1"/>
  <c r="BZ232" i="2"/>
  <c r="BZ249" i="2" s="1"/>
  <c r="CA232" i="2"/>
  <c r="CA249" i="2" s="1"/>
  <c r="CB232" i="2"/>
  <c r="CB249" i="2" s="1"/>
  <c r="CC232" i="2"/>
  <c r="CC249" i="2" s="1"/>
  <c r="CD232" i="2"/>
  <c r="CD249" i="2" s="1"/>
  <c r="CD267" i="2" s="1"/>
  <c r="CE232" i="2"/>
  <c r="CE249" i="2" s="1"/>
  <c r="CF232" i="2"/>
  <c r="CF249" i="2" s="1"/>
  <c r="CG232" i="2"/>
  <c r="CG249" i="2" s="1"/>
  <c r="CH232" i="2"/>
  <c r="CH249" i="2" s="1"/>
  <c r="CI232" i="2"/>
  <c r="CI249" i="2" s="1"/>
  <c r="CJ232" i="2"/>
  <c r="CJ249" i="2" s="1"/>
  <c r="CK232" i="2"/>
  <c r="CK249" i="2" s="1"/>
  <c r="CL232" i="2"/>
  <c r="CL249" i="2" s="1"/>
  <c r="CM232" i="2"/>
  <c r="CM249" i="2" s="1"/>
  <c r="CN232" i="2"/>
  <c r="CN249" i="2" s="1"/>
  <c r="CO232" i="2"/>
  <c r="CO249" i="2" s="1"/>
  <c r="CP232" i="2"/>
  <c r="CP249" i="2" s="1"/>
  <c r="CP267" i="2" s="1"/>
  <c r="CQ232" i="2"/>
  <c r="CQ249" i="2" s="1"/>
  <c r="CR232" i="2"/>
  <c r="CR249" i="2" s="1"/>
  <c r="CS232" i="2"/>
  <c r="CS249" i="2" s="1"/>
  <c r="CT232" i="2"/>
  <c r="CT249" i="2" s="1"/>
  <c r="CU232" i="2"/>
  <c r="CU249" i="2" s="1"/>
  <c r="CV232" i="2"/>
  <c r="CV249" i="2" s="1"/>
  <c r="CW232" i="2"/>
  <c r="CW249" i="2" s="1"/>
  <c r="CX232" i="2"/>
  <c r="CX249" i="2" s="1"/>
  <c r="CY232" i="2"/>
  <c r="CY249" i="2" s="1"/>
  <c r="CZ232" i="2"/>
  <c r="CZ249" i="2" s="1"/>
  <c r="DA232" i="2"/>
  <c r="DA249" i="2" s="1"/>
  <c r="DB232" i="2"/>
  <c r="DB249" i="2" s="1"/>
  <c r="DB267" i="2" s="1"/>
  <c r="DC232" i="2"/>
  <c r="DC249" i="2" s="1"/>
  <c r="DD232" i="2"/>
  <c r="DD249" i="2" s="1"/>
  <c r="DE232" i="2"/>
  <c r="DE249" i="2" s="1"/>
  <c r="DF232" i="2"/>
  <c r="DF249" i="2" s="1"/>
  <c r="DG232" i="2"/>
  <c r="DG249" i="2" s="1"/>
  <c r="DH232" i="2"/>
  <c r="DH249" i="2" s="1"/>
  <c r="DI232" i="2"/>
  <c r="DI249" i="2" s="1"/>
  <c r="DJ232" i="2"/>
  <c r="DJ249" i="2" s="1"/>
  <c r="DK232" i="2"/>
  <c r="DK249" i="2" s="1"/>
  <c r="DL232" i="2"/>
  <c r="DL249" i="2" s="1"/>
  <c r="DM232" i="2"/>
  <c r="DM249" i="2" s="1"/>
  <c r="DN232" i="2"/>
  <c r="DN249" i="2" s="1"/>
  <c r="DN267" i="2" s="1"/>
  <c r="DO232" i="2"/>
  <c r="DO249" i="2" s="1"/>
  <c r="DP232" i="2"/>
  <c r="DP249" i="2" s="1"/>
  <c r="DQ232" i="2"/>
  <c r="DQ249" i="2" s="1"/>
  <c r="DR232" i="2"/>
  <c r="DR249" i="2" s="1"/>
  <c r="DS232" i="2"/>
  <c r="DS249" i="2" s="1"/>
  <c r="DT232" i="2"/>
  <c r="DT249" i="2" s="1"/>
  <c r="DU232" i="2"/>
  <c r="DU249" i="2" s="1"/>
  <c r="DV232" i="2"/>
  <c r="DV249" i="2" s="1"/>
  <c r="DW232" i="2"/>
  <c r="DW249" i="2" s="1"/>
  <c r="DX232" i="2"/>
  <c r="DX249" i="2" s="1"/>
  <c r="DY232" i="2"/>
  <c r="DY249" i="2" s="1"/>
  <c r="DZ232" i="2"/>
  <c r="EA232" i="2"/>
  <c r="EB232" i="2"/>
  <c r="EC232" i="2"/>
  <c r="ED232" i="2"/>
  <c r="EE232" i="2"/>
  <c r="EF232" i="2"/>
  <c r="EG232" i="2"/>
  <c r="EH232" i="2"/>
  <c r="EI232" i="2"/>
  <c r="EJ232" i="2"/>
  <c r="EK232" i="2"/>
  <c r="EL232" i="2"/>
  <c r="EM232" i="2"/>
  <c r="EN232" i="2"/>
  <c r="EO232" i="2"/>
  <c r="EP232" i="2"/>
  <c r="EQ232" i="2"/>
  <c r="ER232" i="2"/>
  <c r="ES232" i="2"/>
  <c r="ET232" i="2"/>
  <c r="EU232" i="2"/>
  <c r="EV232" i="2"/>
  <c r="EW232" i="2"/>
  <c r="EX232" i="2"/>
  <c r="EY232" i="2"/>
  <c r="EZ232" i="2"/>
  <c r="FA232" i="2"/>
  <c r="FB232" i="2"/>
  <c r="FC232" i="2"/>
  <c r="FD232" i="2"/>
  <c r="FE232" i="2"/>
  <c r="FF232" i="2"/>
  <c r="FG232" i="2"/>
  <c r="FH232" i="2"/>
  <c r="FI232" i="2"/>
  <c r="FJ232" i="2"/>
  <c r="FK232" i="2"/>
  <c r="FL232" i="2"/>
  <c r="FM232" i="2"/>
  <c r="FN232" i="2"/>
  <c r="FO232" i="2"/>
  <c r="FP232" i="2"/>
  <c r="FQ232" i="2"/>
  <c r="FR232" i="2"/>
  <c r="FS232" i="2"/>
  <c r="FT232" i="2"/>
  <c r="FU232" i="2"/>
  <c r="FV232" i="2"/>
  <c r="FW232" i="2"/>
  <c r="FX232" i="2"/>
  <c r="FY232" i="2"/>
  <c r="FZ232" i="2"/>
  <c r="GA232" i="2"/>
  <c r="GB232" i="2"/>
  <c r="GC232" i="2"/>
  <c r="GD232" i="2"/>
  <c r="GE232" i="2"/>
  <c r="GF232" i="2"/>
  <c r="GG232" i="2"/>
  <c r="GH232" i="2"/>
  <c r="GI232" i="2"/>
  <c r="GJ232" i="2"/>
  <c r="GK232" i="2"/>
  <c r="GL232" i="2"/>
  <c r="CG79" i="11" s="1"/>
  <c r="GM232" i="2"/>
  <c r="GN232" i="2"/>
  <c r="GO232" i="2"/>
  <c r="GP232" i="2"/>
  <c r="GQ232" i="2"/>
  <c r="GR232" i="2"/>
  <c r="GS232" i="2"/>
  <c r="H236" i="2"/>
  <c r="GU236" i="2"/>
  <c r="GV236" i="2"/>
  <c r="GW236" i="2"/>
  <c r="GX236" i="2"/>
  <c r="GY236" i="2"/>
  <c r="GZ236" i="2"/>
  <c r="HA236" i="2"/>
  <c r="HB236" i="2"/>
  <c r="HC236" i="2"/>
  <c r="HD236" i="2"/>
  <c r="HE236" i="2"/>
  <c r="HF236" i="2"/>
  <c r="HG236" i="2"/>
  <c r="HH236" i="2"/>
  <c r="HI236" i="2"/>
  <c r="HJ236" i="2"/>
  <c r="GR67" i="10" l="1"/>
  <c r="C71" i="10" s="1"/>
  <c r="GQ66" i="10"/>
  <c r="GQ65" i="10" s="1"/>
  <c r="GR65" i="10" s="1"/>
  <c r="GP82" i="10"/>
  <c r="GP81" i="10"/>
  <c r="K271" i="2"/>
  <c r="L253" i="2"/>
  <c r="L267" i="2"/>
  <c r="M253" i="2"/>
  <c r="M267" i="2"/>
  <c r="M271" i="2" s="1"/>
  <c r="N253" i="2"/>
  <c r="N267" i="2"/>
  <c r="N271" i="2" s="1"/>
  <c r="O253" i="2"/>
  <c r="O267" i="2"/>
  <c r="O271" i="2" s="1"/>
  <c r="P253" i="2"/>
  <c r="P267" i="2"/>
  <c r="P271" i="2" s="1"/>
  <c r="Q253" i="2"/>
  <c r="Q267" i="2"/>
  <c r="Q271" i="2" s="1"/>
  <c r="R253" i="2"/>
  <c r="R267" i="2"/>
  <c r="R271" i="2" s="1"/>
  <c r="S253" i="2"/>
  <c r="S267" i="2"/>
  <c r="T253" i="2"/>
  <c r="T267" i="2"/>
  <c r="T271" i="2" s="1"/>
  <c r="U253" i="2"/>
  <c r="U267" i="2"/>
  <c r="U271" i="2" s="1"/>
  <c r="V271" i="2"/>
  <c r="W253" i="2"/>
  <c r="W267" i="2"/>
  <c r="X253" i="2"/>
  <c r="X267" i="2"/>
  <c r="X271" i="2" s="1"/>
  <c r="Y253" i="2"/>
  <c r="Y267" i="2"/>
  <c r="Y271" i="2" s="1"/>
  <c r="Z253" i="2"/>
  <c r="Z267" i="2"/>
  <c r="Z271" i="2" s="1"/>
  <c r="AA253" i="2"/>
  <c r="AA267" i="2"/>
  <c r="AA271" i="2" s="1"/>
  <c r="AB253" i="2"/>
  <c r="AB267" i="2"/>
  <c r="AB271" i="2" s="1"/>
  <c r="AC253" i="2"/>
  <c r="AC267" i="2"/>
  <c r="AC271" i="2" s="1"/>
  <c r="AD253" i="2"/>
  <c r="AD267" i="2"/>
  <c r="AD271" i="2" s="1"/>
  <c r="AE253" i="2"/>
  <c r="AE267" i="2"/>
  <c r="AE271" i="2" s="1"/>
  <c r="AF253" i="2"/>
  <c r="AF267" i="2"/>
  <c r="AF271" i="2" s="1"/>
  <c r="AG253" i="2"/>
  <c r="AG267" i="2"/>
  <c r="AG271" i="2" s="1"/>
  <c r="AH271" i="2"/>
  <c r="AI253" i="2"/>
  <c r="AI267" i="2"/>
  <c r="AJ253" i="2"/>
  <c r="AJ267" i="2"/>
  <c r="AJ271" i="2" s="1"/>
  <c r="AK253" i="2"/>
  <c r="AK267" i="2"/>
  <c r="AK271" i="2" s="1"/>
  <c r="AL253" i="2"/>
  <c r="AL267" i="2"/>
  <c r="AL271" i="2" s="1"/>
  <c r="AM253" i="2"/>
  <c r="AM267" i="2"/>
  <c r="AM271" i="2" s="1"/>
  <c r="AN253" i="2"/>
  <c r="AN267" i="2"/>
  <c r="AN271" i="2" s="1"/>
  <c r="AO253" i="2"/>
  <c r="AO267" i="2"/>
  <c r="AO271" i="2" s="1"/>
  <c r="AP253" i="2"/>
  <c r="AP267" i="2"/>
  <c r="AP271" i="2" s="1"/>
  <c r="AQ253" i="2"/>
  <c r="AQ267" i="2"/>
  <c r="AQ271" i="2" s="1"/>
  <c r="AR253" i="2"/>
  <c r="AR267" i="2"/>
  <c r="AR271" i="2" s="1"/>
  <c r="AS253" i="2"/>
  <c r="AS267" i="2"/>
  <c r="AS271" i="2" s="1"/>
  <c r="AT271" i="2"/>
  <c r="AU253" i="2"/>
  <c r="AU267" i="2"/>
  <c r="AV253" i="2"/>
  <c r="AV267" i="2"/>
  <c r="AV271" i="2" s="1"/>
  <c r="AW253" i="2"/>
  <c r="AW267" i="2"/>
  <c r="AW271" i="2" s="1"/>
  <c r="AX253" i="2"/>
  <c r="AX267" i="2"/>
  <c r="AX271" i="2" s="1"/>
  <c r="AY253" i="2"/>
  <c r="AY267" i="2"/>
  <c r="AY271" i="2" s="1"/>
  <c r="AZ253" i="2"/>
  <c r="AZ267" i="2"/>
  <c r="AZ271" i="2" s="1"/>
  <c r="BA253" i="2"/>
  <c r="BA267" i="2"/>
  <c r="BA271" i="2" s="1"/>
  <c r="BB253" i="2"/>
  <c r="BB267" i="2"/>
  <c r="BB271" i="2" s="1"/>
  <c r="BC253" i="2"/>
  <c r="BC267" i="2"/>
  <c r="BC271" i="2" s="1"/>
  <c r="BD253" i="2"/>
  <c r="BD267" i="2"/>
  <c r="BD271" i="2" s="1"/>
  <c r="BE253" i="2"/>
  <c r="BE267" i="2"/>
  <c r="BE271" i="2" s="1"/>
  <c r="BF271" i="2"/>
  <c r="BG253" i="2"/>
  <c r="BG267" i="2"/>
  <c r="BH253" i="2"/>
  <c r="BH267" i="2"/>
  <c r="BH271" i="2" s="1"/>
  <c r="BI253" i="2"/>
  <c r="BI267" i="2"/>
  <c r="BI271" i="2" s="1"/>
  <c r="BJ253" i="2"/>
  <c r="BJ267" i="2"/>
  <c r="BJ271" i="2" s="1"/>
  <c r="BK253" i="2"/>
  <c r="BK267" i="2"/>
  <c r="BK271" i="2" s="1"/>
  <c r="BL253" i="2"/>
  <c r="BL267" i="2"/>
  <c r="BL271" i="2" s="1"/>
  <c r="BM253" i="2"/>
  <c r="BM267" i="2"/>
  <c r="BM271" i="2" s="1"/>
  <c r="BN253" i="2"/>
  <c r="BN267" i="2"/>
  <c r="BN271" i="2" s="1"/>
  <c r="BO253" i="2"/>
  <c r="BO267" i="2"/>
  <c r="BO271" i="2" s="1"/>
  <c r="BP253" i="2"/>
  <c r="BP267" i="2"/>
  <c r="BP271" i="2" s="1"/>
  <c r="BQ253" i="2"/>
  <c r="BQ267" i="2"/>
  <c r="BQ271" i="2" s="1"/>
  <c r="BR271" i="2"/>
  <c r="BS253" i="2"/>
  <c r="BS267" i="2"/>
  <c r="BT253" i="2"/>
  <c r="BT267" i="2"/>
  <c r="BT271" i="2" s="1"/>
  <c r="BU253" i="2"/>
  <c r="BU267" i="2"/>
  <c r="BU271" i="2" s="1"/>
  <c r="BV253" i="2"/>
  <c r="BV267" i="2"/>
  <c r="BV271" i="2" s="1"/>
  <c r="BW253" i="2"/>
  <c r="BW267" i="2"/>
  <c r="BW271" i="2" s="1"/>
  <c r="BX253" i="2"/>
  <c r="BX267" i="2"/>
  <c r="BX271" i="2" s="1"/>
  <c r="BY253" i="2"/>
  <c r="BY267" i="2"/>
  <c r="BY271" i="2" s="1"/>
  <c r="BZ253" i="2"/>
  <c r="BZ267" i="2"/>
  <c r="BZ271" i="2" s="1"/>
  <c r="CA253" i="2"/>
  <c r="CA267" i="2"/>
  <c r="CA271" i="2" s="1"/>
  <c r="CB253" i="2"/>
  <c r="CB267" i="2"/>
  <c r="CB271" i="2" s="1"/>
  <c r="CC253" i="2"/>
  <c r="CC267" i="2"/>
  <c r="CC271" i="2" s="1"/>
  <c r="CD271" i="2"/>
  <c r="CE253" i="2"/>
  <c r="CE267" i="2"/>
  <c r="CF253" i="2"/>
  <c r="CF267" i="2"/>
  <c r="CF271" i="2" s="1"/>
  <c r="CG253" i="2"/>
  <c r="CG267" i="2"/>
  <c r="CG271" i="2" s="1"/>
  <c r="CH253" i="2"/>
  <c r="CH267" i="2"/>
  <c r="CH271" i="2" s="1"/>
  <c r="CI253" i="2"/>
  <c r="CI267" i="2"/>
  <c r="CI271" i="2" s="1"/>
  <c r="CJ253" i="2"/>
  <c r="CJ267" i="2"/>
  <c r="CJ271" i="2" s="1"/>
  <c r="CK253" i="2"/>
  <c r="CK267" i="2"/>
  <c r="CK271" i="2" s="1"/>
  <c r="CL253" i="2"/>
  <c r="CL267" i="2"/>
  <c r="CL271" i="2" s="1"/>
  <c r="CM253" i="2"/>
  <c r="CM267" i="2"/>
  <c r="CM271" i="2" s="1"/>
  <c r="CN253" i="2"/>
  <c r="CN267" i="2"/>
  <c r="CN271" i="2" s="1"/>
  <c r="CO253" i="2"/>
  <c r="CO267" i="2"/>
  <c r="CO271" i="2" s="1"/>
  <c r="CP271" i="2"/>
  <c r="CQ253" i="2"/>
  <c r="CQ267" i="2"/>
  <c r="CR253" i="2"/>
  <c r="CR267" i="2"/>
  <c r="CR271" i="2" s="1"/>
  <c r="CS253" i="2"/>
  <c r="CS267" i="2"/>
  <c r="CS271" i="2" s="1"/>
  <c r="CT253" i="2"/>
  <c r="CT267" i="2"/>
  <c r="CT271" i="2" s="1"/>
  <c r="CU253" i="2"/>
  <c r="CU267" i="2"/>
  <c r="CU271" i="2" s="1"/>
  <c r="CV253" i="2"/>
  <c r="CV267" i="2"/>
  <c r="CV271" i="2" s="1"/>
  <c r="CW253" i="2"/>
  <c r="CW267" i="2"/>
  <c r="CW271" i="2" s="1"/>
  <c r="CX253" i="2"/>
  <c r="CX267" i="2"/>
  <c r="CX271" i="2" s="1"/>
  <c r="CY253" i="2"/>
  <c r="CY267" i="2"/>
  <c r="CY271" i="2" s="1"/>
  <c r="CZ253" i="2"/>
  <c r="CZ267" i="2"/>
  <c r="CZ271" i="2" s="1"/>
  <c r="DA253" i="2"/>
  <c r="DA267" i="2"/>
  <c r="DA271" i="2" s="1"/>
  <c r="DB271" i="2"/>
  <c r="DC253" i="2"/>
  <c r="DC267" i="2"/>
  <c r="DD253" i="2"/>
  <c r="DD267" i="2"/>
  <c r="DD271" i="2" s="1"/>
  <c r="DE253" i="2"/>
  <c r="DE267" i="2"/>
  <c r="DE271" i="2" s="1"/>
  <c r="DF253" i="2"/>
  <c r="DF267" i="2"/>
  <c r="DF271" i="2" s="1"/>
  <c r="DG253" i="2"/>
  <c r="DG267" i="2"/>
  <c r="DG271" i="2" s="1"/>
  <c r="DH253" i="2"/>
  <c r="DH267" i="2"/>
  <c r="DH271" i="2" s="1"/>
  <c r="DI253" i="2"/>
  <c r="DI267" i="2"/>
  <c r="DI271" i="2" s="1"/>
  <c r="DJ253" i="2"/>
  <c r="DJ267" i="2"/>
  <c r="DJ271" i="2" s="1"/>
  <c r="DK253" i="2"/>
  <c r="DK267" i="2"/>
  <c r="DK271" i="2" s="1"/>
  <c r="DL253" i="2"/>
  <c r="DL267" i="2"/>
  <c r="DL271" i="2" s="1"/>
  <c r="DM253" i="2"/>
  <c r="DM267" i="2"/>
  <c r="DM271" i="2" s="1"/>
  <c r="DN271" i="2"/>
  <c r="DO253" i="2"/>
  <c r="DO267" i="2"/>
  <c r="DO271" i="2" s="1"/>
  <c r="DP253" i="2"/>
  <c r="DP267" i="2"/>
  <c r="DP271" i="2" s="1"/>
  <c r="DQ253" i="2"/>
  <c r="DQ267" i="2"/>
  <c r="DQ271" i="2" s="1"/>
  <c r="DR253" i="2"/>
  <c r="DR267" i="2"/>
  <c r="DR271" i="2" s="1"/>
  <c r="DS253" i="2"/>
  <c r="DS267" i="2"/>
  <c r="DS271" i="2" s="1"/>
  <c r="DT253" i="2"/>
  <c r="DT267" i="2"/>
  <c r="DT271" i="2" s="1"/>
  <c r="DU253" i="2"/>
  <c r="DU267" i="2"/>
  <c r="DU271" i="2" s="1"/>
  <c r="DV253" i="2"/>
  <c r="DV267" i="2"/>
  <c r="DV271" i="2" s="1"/>
  <c r="DW253" i="2"/>
  <c r="DW267" i="2"/>
  <c r="DW271" i="2" s="1"/>
  <c r="DX253" i="2"/>
  <c r="DX267" i="2"/>
  <c r="DX271" i="2" s="1"/>
  <c r="DY253" i="2"/>
  <c r="DY267" i="2"/>
  <c r="DZ249" i="2"/>
  <c r="DZ253" i="2" s="1"/>
  <c r="U79" i="11"/>
  <c r="U81" i="11" s="1"/>
  <c r="EA249" i="2"/>
  <c r="EA253" i="2" s="1"/>
  <c r="V79" i="11"/>
  <c r="V81" i="11" s="1"/>
  <c r="EB249" i="2"/>
  <c r="EB253" i="2" s="1"/>
  <c r="W79" i="11"/>
  <c r="W81" i="11" s="1"/>
  <c r="EC249" i="2"/>
  <c r="EC253" i="2" s="1"/>
  <c r="X79" i="11"/>
  <c r="X81" i="11" s="1"/>
  <c r="ED249" i="2"/>
  <c r="ED253" i="2" s="1"/>
  <c r="Y79" i="11"/>
  <c r="Y81" i="11" s="1"/>
  <c r="EE249" i="2"/>
  <c r="EE253" i="2" s="1"/>
  <c r="Z79" i="11"/>
  <c r="Z81" i="11" s="1"/>
  <c r="EF249" i="2"/>
  <c r="EF253" i="2" s="1"/>
  <c r="AA79" i="11"/>
  <c r="AA81" i="11" s="1"/>
  <c r="EG249" i="2"/>
  <c r="EG253" i="2" s="1"/>
  <c r="AB79" i="11"/>
  <c r="AB81" i="11" s="1"/>
  <c r="EH249" i="2"/>
  <c r="EH253" i="2" s="1"/>
  <c r="AC79" i="11"/>
  <c r="AC81" i="11" s="1"/>
  <c r="EI249" i="2"/>
  <c r="EI253" i="2" s="1"/>
  <c r="AD79" i="11"/>
  <c r="AD81" i="11" s="1"/>
  <c r="EJ249" i="2"/>
  <c r="EJ253" i="2" s="1"/>
  <c r="AE79" i="11"/>
  <c r="AE81" i="11" s="1"/>
  <c r="EK249" i="2"/>
  <c r="AF79" i="11"/>
  <c r="AF81" i="11" s="1"/>
  <c r="EL249" i="2"/>
  <c r="EL253" i="2" s="1"/>
  <c r="AG79" i="11"/>
  <c r="AG81" i="11" s="1"/>
  <c r="EM249" i="2"/>
  <c r="EM253" i="2" s="1"/>
  <c r="AH79" i="11"/>
  <c r="AH81" i="11" s="1"/>
  <c r="EN249" i="2"/>
  <c r="EN253" i="2" s="1"/>
  <c r="AI79" i="11"/>
  <c r="AI81" i="11" s="1"/>
  <c r="EO249" i="2"/>
  <c r="EO253" i="2" s="1"/>
  <c r="AJ79" i="11"/>
  <c r="AJ81" i="11" s="1"/>
  <c r="EP249" i="2"/>
  <c r="AK79" i="11"/>
  <c r="AK81" i="11" s="1"/>
  <c r="EQ249" i="2"/>
  <c r="EQ253" i="2" s="1"/>
  <c r="AL79" i="11"/>
  <c r="AL81" i="11" s="1"/>
  <c r="ER249" i="2"/>
  <c r="ER253" i="2" s="1"/>
  <c r="AM79" i="11"/>
  <c r="AM81" i="11" s="1"/>
  <c r="ES249" i="2"/>
  <c r="ES253" i="2" s="1"/>
  <c r="AN79" i="11"/>
  <c r="AN81" i="11" s="1"/>
  <c r="ET249" i="2"/>
  <c r="ET253" i="2" s="1"/>
  <c r="AO79" i="11"/>
  <c r="AO81" i="11" s="1"/>
  <c r="EU249" i="2"/>
  <c r="EU253" i="2" s="1"/>
  <c r="AP79" i="11"/>
  <c r="AP81" i="11" s="1"/>
  <c r="EV249" i="2"/>
  <c r="EV253" i="2" s="1"/>
  <c r="AQ79" i="11"/>
  <c r="AQ81" i="11" s="1"/>
  <c r="EW249" i="2"/>
  <c r="EW253" i="2" s="1"/>
  <c r="AR79" i="11"/>
  <c r="AR81" i="11" s="1"/>
  <c r="EX249" i="2"/>
  <c r="EX253" i="2" s="1"/>
  <c r="AS79" i="11"/>
  <c r="AS81" i="11" s="1"/>
  <c r="EY249" i="2"/>
  <c r="EY253" i="2" s="1"/>
  <c r="AT79" i="11"/>
  <c r="AT81" i="11" s="1"/>
  <c r="EZ249" i="2"/>
  <c r="EZ253" i="2" s="1"/>
  <c r="AU79" i="11"/>
  <c r="AU81" i="11" s="1"/>
  <c r="FA249" i="2"/>
  <c r="FA253" i="2" s="1"/>
  <c r="AV79" i="11"/>
  <c r="AV81" i="11" s="1"/>
  <c r="FB249" i="2"/>
  <c r="FB253" i="2" s="1"/>
  <c r="AW79" i="11"/>
  <c r="AW81" i="11" s="1"/>
  <c r="FC249" i="2"/>
  <c r="FC253" i="2" s="1"/>
  <c r="AX79" i="11"/>
  <c r="AX81" i="11" s="1"/>
  <c r="FD249" i="2"/>
  <c r="FD253" i="2" s="1"/>
  <c r="AY79" i="11"/>
  <c r="AY81" i="11" s="1"/>
  <c r="FE249" i="2"/>
  <c r="FE253" i="2" s="1"/>
  <c r="AZ79" i="11"/>
  <c r="AZ81" i="11" s="1"/>
  <c r="FF249" i="2"/>
  <c r="BA79" i="11"/>
  <c r="BA81" i="11" s="1"/>
  <c r="FG249" i="2"/>
  <c r="FG253" i="2" s="1"/>
  <c r="BB79" i="11"/>
  <c r="BB81" i="11" s="1"/>
  <c r="FH249" i="2"/>
  <c r="FH253" i="2" s="1"/>
  <c r="BC79" i="11"/>
  <c r="BC81" i="11" s="1"/>
  <c r="FI249" i="2"/>
  <c r="FI253" i="2" s="1"/>
  <c r="BD79" i="11"/>
  <c r="BD81" i="11" s="1"/>
  <c r="FJ249" i="2"/>
  <c r="FJ253" i="2" s="1"/>
  <c r="BE79" i="11"/>
  <c r="BE81" i="11" s="1"/>
  <c r="FK249" i="2"/>
  <c r="FK253" i="2" s="1"/>
  <c r="BF79" i="11"/>
  <c r="BF81" i="11" s="1"/>
  <c r="FL249" i="2"/>
  <c r="FL253" i="2" s="1"/>
  <c r="BG79" i="11"/>
  <c r="BG81" i="11" s="1"/>
  <c r="FM249" i="2"/>
  <c r="FM253" i="2" s="1"/>
  <c r="BH79" i="11"/>
  <c r="BH81" i="11" s="1"/>
  <c r="FN249" i="2"/>
  <c r="FN253" i="2" s="1"/>
  <c r="BI79" i="11"/>
  <c r="BI81" i="11" s="1"/>
  <c r="FO249" i="2"/>
  <c r="FO253" i="2" s="1"/>
  <c r="BJ79" i="11"/>
  <c r="BJ81" i="11" s="1"/>
  <c r="FP249" i="2"/>
  <c r="FP253" i="2" s="1"/>
  <c r="BK79" i="11"/>
  <c r="BK81" i="11" s="1"/>
  <c r="FQ249" i="2"/>
  <c r="FQ253" i="2" s="1"/>
  <c r="BL79" i="11"/>
  <c r="BL81" i="11" s="1"/>
  <c r="FR249" i="2"/>
  <c r="FR253" i="2" s="1"/>
  <c r="BM79" i="11"/>
  <c r="BM81" i="11" s="1"/>
  <c r="FS249" i="2"/>
  <c r="FS253" i="2" s="1"/>
  <c r="BN79" i="11"/>
  <c r="BN81" i="11" s="1"/>
  <c r="FT249" i="2"/>
  <c r="BO79" i="11"/>
  <c r="BO81" i="11" s="1"/>
  <c r="FU249" i="2"/>
  <c r="FU253" i="2" s="1"/>
  <c r="BP79" i="11"/>
  <c r="BP81" i="11" s="1"/>
  <c r="FV249" i="2"/>
  <c r="BQ79" i="11"/>
  <c r="BQ81" i="11" s="1"/>
  <c r="FW249" i="2"/>
  <c r="FW253" i="2" s="1"/>
  <c r="BR79" i="11"/>
  <c r="BR81" i="11" s="1"/>
  <c r="FX249" i="2"/>
  <c r="FX253" i="2" s="1"/>
  <c r="BS79" i="11"/>
  <c r="BS81" i="11" s="1"/>
  <c r="FY249" i="2"/>
  <c r="FY253" i="2" s="1"/>
  <c r="BT79" i="11"/>
  <c r="BT81" i="11" s="1"/>
  <c r="FZ249" i="2"/>
  <c r="FZ253" i="2" s="1"/>
  <c r="BU79" i="11"/>
  <c r="BU81" i="11" s="1"/>
  <c r="GA249" i="2"/>
  <c r="GA253" i="2" s="1"/>
  <c r="BV79" i="11"/>
  <c r="BV81" i="11" s="1"/>
  <c r="GB249" i="2"/>
  <c r="GB253" i="2" s="1"/>
  <c r="BW79" i="11"/>
  <c r="BW81" i="11" s="1"/>
  <c r="GC249" i="2"/>
  <c r="GC253" i="2" s="1"/>
  <c r="BX79" i="11"/>
  <c r="BX81" i="11" s="1"/>
  <c r="GD249" i="2"/>
  <c r="GD253" i="2" s="1"/>
  <c r="BY79" i="11"/>
  <c r="BY81" i="11" s="1"/>
  <c r="GE249" i="2"/>
  <c r="GE253" i="2" s="1"/>
  <c r="BZ79" i="11"/>
  <c r="BZ81" i="11" s="1"/>
  <c r="GF249" i="2"/>
  <c r="GF253" i="2" s="1"/>
  <c r="CA79" i="11"/>
  <c r="CA81" i="11" s="1"/>
  <c r="GG249" i="2"/>
  <c r="GG253" i="2" s="1"/>
  <c r="CB79" i="11"/>
  <c r="CB81" i="11" s="1"/>
  <c r="GH249" i="2"/>
  <c r="GH253" i="2" s="1"/>
  <c r="CC79" i="11"/>
  <c r="CC81" i="11" s="1"/>
  <c r="GI249" i="2"/>
  <c r="GI253" i="2" s="1"/>
  <c r="CD79" i="11"/>
  <c r="CD81" i="11" s="1"/>
  <c r="GJ249" i="2"/>
  <c r="CE79" i="11"/>
  <c r="CE81" i="11" s="1"/>
  <c r="GK249" i="2"/>
  <c r="GK253" i="2" s="1"/>
  <c r="CF79" i="11"/>
  <c r="CF81" i="11" s="1"/>
  <c r="GL249" i="2"/>
  <c r="GL253" i="2" s="1"/>
  <c r="CG81" i="11"/>
  <c r="GM249" i="2"/>
  <c r="GM253" i="2" s="1"/>
  <c r="CH79" i="11"/>
  <c r="CH81" i="11" s="1"/>
  <c r="GN249" i="2"/>
  <c r="GN253" i="2" s="1"/>
  <c r="CI79" i="11"/>
  <c r="CI81" i="11" s="1"/>
  <c r="GO249" i="2"/>
  <c r="GO253" i="2" s="1"/>
  <c r="CJ79" i="11"/>
  <c r="CJ81" i="11" s="1"/>
  <c r="GP249" i="2"/>
  <c r="GP253" i="2" s="1"/>
  <c r="CK79" i="11"/>
  <c r="CK81" i="11" s="1"/>
  <c r="GQ249" i="2"/>
  <c r="GQ253" i="2" s="1"/>
  <c r="CL79" i="11"/>
  <c r="CL81" i="11" s="1"/>
  <c r="GR249" i="2"/>
  <c r="GR253" i="2" s="1"/>
  <c r="CM79" i="11"/>
  <c r="CM81" i="11" s="1"/>
  <c r="GS249" i="2"/>
  <c r="GS253" i="2" s="1"/>
  <c r="CN79" i="11"/>
  <c r="CN81" i="11" s="1"/>
  <c r="G249" i="2"/>
  <c r="H249" i="2" s="1"/>
  <c r="GU249" i="2"/>
  <c r="K253" i="2"/>
  <c r="GV249" i="2"/>
  <c r="V253" i="2"/>
  <c r="GW249" i="2"/>
  <c r="AH253" i="2"/>
  <c r="GX249" i="2"/>
  <c r="AT253" i="2"/>
  <c r="GY249" i="2"/>
  <c r="BF253" i="2"/>
  <c r="GZ249" i="2"/>
  <c r="BR253" i="2"/>
  <c r="HA249" i="2"/>
  <c r="CD253" i="2"/>
  <c r="HB249" i="2"/>
  <c r="CP253" i="2"/>
  <c r="HC249" i="2"/>
  <c r="DB253" i="2"/>
  <c r="HD249" i="2"/>
  <c r="DN253" i="2"/>
  <c r="HH232" i="2"/>
  <c r="HD232" i="2"/>
  <c r="HF232" i="2"/>
  <c r="HG232" i="2"/>
  <c r="HE232" i="2"/>
  <c r="HI232" i="2"/>
  <c r="HC232" i="2"/>
  <c r="HJ232" i="2"/>
  <c r="G232" i="2"/>
  <c r="H232" i="2" s="1"/>
  <c r="HB232" i="2"/>
  <c r="GZ232" i="2"/>
  <c r="GX232" i="2"/>
  <c r="GY232" i="2"/>
  <c r="HA232" i="2"/>
  <c r="GV232" i="2"/>
  <c r="GW232" i="2"/>
  <c r="GU232" i="2"/>
  <c r="HK236" i="2"/>
  <c r="GR66" i="10" l="1"/>
  <c r="C70" i="10" s="1"/>
  <c r="GQ69" i="10"/>
  <c r="G66" i="10"/>
  <c r="GV72" i="9"/>
  <c r="HC253" i="2"/>
  <c r="HD253" i="2"/>
  <c r="GW253" i="2"/>
  <c r="GX253" i="2"/>
  <c r="GY253" i="2"/>
  <c r="GZ253" i="2"/>
  <c r="HA253" i="2"/>
  <c r="HB253" i="2"/>
  <c r="GV253" i="2"/>
  <c r="L271" i="2"/>
  <c r="GU267" i="2"/>
  <c r="S271" i="2"/>
  <c r="G267" i="2"/>
  <c r="H267" i="2" s="1"/>
  <c r="W271" i="2"/>
  <c r="GV271" i="2" s="1"/>
  <c r="GV267" i="2"/>
  <c r="AI271" i="2"/>
  <c r="GW271" i="2" s="1"/>
  <c r="GW267" i="2"/>
  <c r="AU271" i="2"/>
  <c r="GX271" i="2" s="1"/>
  <c r="GX267" i="2"/>
  <c r="BG271" i="2"/>
  <c r="GY271" i="2" s="1"/>
  <c r="GY267" i="2"/>
  <c r="BS271" i="2"/>
  <c r="GZ271" i="2" s="1"/>
  <c r="GZ267" i="2"/>
  <c r="CE271" i="2"/>
  <c r="HA271" i="2" s="1"/>
  <c r="HA267" i="2"/>
  <c r="CQ271" i="2"/>
  <c r="HB271" i="2" s="1"/>
  <c r="HB267" i="2"/>
  <c r="DC271" i="2"/>
  <c r="HC271" i="2" s="1"/>
  <c r="HC267" i="2"/>
  <c r="DY271" i="2"/>
  <c r="HD271" i="2" s="1"/>
  <c r="HD267" i="2"/>
  <c r="HF81" i="11"/>
  <c r="HI81" i="11"/>
  <c r="HG81" i="11"/>
  <c r="HH81" i="11"/>
  <c r="HJ81" i="11"/>
  <c r="U89" i="11"/>
  <c r="HI249" i="2"/>
  <c r="FV253" i="2"/>
  <c r="HI253" i="2" s="1"/>
  <c r="GJ253" i="2"/>
  <c r="HJ253" i="2" s="1"/>
  <c r="HJ249" i="2"/>
  <c r="FT253" i="2"/>
  <c r="HH253" i="2" s="1"/>
  <c r="HH249" i="2"/>
  <c r="HI79" i="11"/>
  <c r="EK253" i="2"/>
  <c r="HE249" i="2"/>
  <c r="EP253" i="2"/>
  <c r="HF253" i="2" s="1"/>
  <c r="HF249" i="2"/>
  <c r="FF253" i="2"/>
  <c r="HG253" i="2" s="1"/>
  <c r="HG249" i="2"/>
  <c r="HF79" i="11"/>
  <c r="HG79" i="11"/>
  <c r="HH79" i="11"/>
  <c r="HJ79" i="11"/>
  <c r="HE79" i="11"/>
  <c r="G253" i="2"/>
  <c r="GU253" i="2"/>
  <c r="HK232" i="2"/>
  <c r="I236" i="2" s="1"/>
  <c r="GQ73" i="10" l="1"/>
  <c r="GQ76" i="10" s="1"/>
  <c r="GR69" i="10"/>
  <c r="G69" i="10"/>
  <c r="C69" i="10" s="1"/>
  <c r="GQ75" i="10"/>
  <c r="GQ74" i="10"/>
  <c r="GV77" i="9"/>
  <c r="GV89" i="9"/>
  <c r="GU271" i="2"/>
  <c r="G271" i="2"/>
  <c r="HK249" i="2"/>
  <c r="I253" i="2" s="1"/>
  <c r="HE253" i="2"/>
  <c r="HK253" i="2" s="1"/>
  <c r="H253" i="2"/>
  <c r="HK79" i="11"/>
  <c r="GQ72" i="10" l="1"/>
  <c r="GR72" i="10" s="1"/>
  <c r="GR78" i="10" s="1"/>
  <c r="GR73" i="10"/>
  <c r="G73" i="10"/>
  <c r="GR76" i="10"/>
  <c r="G76" i="10"/>
  <c r="GR75" i="10"/>
  <c r="G75" i="10"/>
  <c r="GQ82" i="10"/>
  <c r="G74" i="10"/>
  <c r="GR74" i="10"/>
  <c r="GQ81" i="10"/>
  <c r="GR81" i="10" s="1"/>
  <c r="GV73" i="9"/>
  <c r="C76" i="10" l="1"/>
  <c r="GR82" i="10"/>
  <c r="GR83" i="10" s="1"/>
  <c r="GW72" i="9"/>
  <c r="GV90" i="9"/>
  <c r="GW89" i="9" l="1"/>
  <c r="HN89" i="9" s="1"/>
  <c r="HO89" i="9" s="1"/>
  <c r="GW77" i="9"/>
  <c r="HN72" i="9"/>
  <c r="HO72" i="9" s="1"/>
  <c r="GS84" i="10"/>
  <c r="GR84" i="10"/>
  <c r="GV94" i="9"/>
  <c r="J14" i="11"/>
  <c r="K14" i="11" s="1"/>
  <c r="J15" i="11"/>
  <c r="K15" i="11" s="1"/>
  <c r="J16" i="11"/>
  <c r="K16" i="11" s="1"/>
  <c r="J18" i="11"/>
  <c r="K18" i="11" s="1"/>
  <c r="J25" i="11"/>
  <c r="K25" i="11" s="1"/>
  <c r="J26" i="11"/>
  <c r="K26" i="11" s="1"/>
  <c r="J17" i="11"/>
  <c r="K17" i="11" s="1"/>
  <c r="J19" i="11"/>
  <c r="K19" i="11" s="1"/>
  <c r="J28" i="11"/>
  <c r="K28" i="11" s="1"/>
  <c r="J20" i="11"/>
  <c r="K20" i="11" s="1"/>
  <c r="J21" i="11"/>
  <c r="K21" i="11"/>
  <c r="J22" i="11"/>
  <c r="K22" i="11" s="1"/>
  <c r="J23" i="11"/>
  <c r="K23" i="11" s="1"/>
  <c r="J24" i="11"/>
  <c r="K24" i="11" s="1"/>
  <c r="J27" i="11"/>
  <c r="K27" i="11" s="1"/>
  <c r="J29" i="11"/>
  <c r="K29" i="11" s="1"/>
  <c r="J30" i="11"/>
  <c r="K30" i="11" s="1"/>
  <c r="J31" i="11"/>
  <c r="K31" i="11" s="1"/>
  <c r="J32" i="11"/>
  <c r="K32" i="11" s="1"/>
  <c r="J33" i="11"/>
  <c r="K33" i="11"/>
  <c r="J34" i="11"/>
  <c r="K34" i="11" s="1"/>
  <c r="J37" i="11"/>
  <c r="K37" i="11" s="1"/>
  <c r="J38" i="11"/>
  <c r="K38" i="11" s="1"/>
  <c r="J39" i="11"/>
  <c r="K39" i="11" s="1"/>
  <c r="J40" i="11"/>
  <c r="K40" i="11" s="1"/>
  <c r="J35" i="11"/>
  <c r="K35" i="11" s="1"/>
  <c r="J36" i="11"/>
  <c r="K36" i="11" s="1"/>
  <c r="HN77" i="9" l="1"/>
  <c r="HO77" i="9" s="1"/>
  <c r="GW73" i="9"/>
  <c r="L77" i="9"/>
  <c r="K42" i="11"/>
  <c r="GW90" i="9" l="1"/>
  <c r="HN73" i="9"/>
  <c r="HO73" i="9" s="1"/>
  <c r="M77" i="9" s="1"/>
  <c r="M14" i="11"/>
  <c r="M26" i="11"/>
  <c r="M27" i="11"/>
  <c r="M36" i="11"/>
  <c r="M40" i="11"/>
  <c r="M35" i="11"/>
  <c r="M16" i="11"/>
  <c r="M25" i="11"/>
  <c r="M37" i="11"/>
  <c r="M29" i="11"/>
  <c r="M28" i="11"/>
  <c r="M39" i="11"/>
  <c r="M38" i="11"/>
  <c r="M34" i="11"/>
  <c r="M33" i="11"/>
  <c r="M32" i="11"/>
  <c r="M31" i="11"/>
  <c r="M30" i="11"/>
  <c r="M24" i="11"/>
  <c r="M23" i="11"/>
  <c r="M22" i="11"/>
  <c r="M21" i="11"/>
  <c r="M20" i="11"/>
  <c r="M19" i="11"/>
  <c r="M18" i="11"/>
  <c r="M17" i="11"/>
  <c r="M15" i="11"/>
  <c r="GW94" i="9" l="1"/>
  <c r="HN90" i="9"/>
  <c r="HO90" i="9" s="1"/>
  <c r="M94" i="9" s="1"/>
  <c r="N14" i="11"/>
  <c r="O14" i="11"/>
  <c r="T14" i="11" s="1"/>
  <c r="O27" i="11"/>
  <c r="T27" i="11" s="1"/>
  <c r="N27" i="11"/>
  <c r="O16" i="11"/>
  <c r="T16" i="11" s="1"/>
  <c r="N16" i="11"/>
  <c r="N26" i="11"/>
  <c r="O26" i="11"/>
  <c r="T26" i="11" s="1"/>
  <c r="N36" i="11"/>
  <c r="O36" i="11"/>
  <c r="T36" i="11" s="1"/>
  <c r="N40" i="11"/>
  <c r="O40" i="11"/>
  <c r="T40" i="11" s="1"/>
  <c r="N35" i="11"/>
  <c r="O35" i="11"/>
  <c r="T35" i="11" s="1"/>
  <c r="O25" i="11"/>
  <c r="N25" i="11"/>
  <c r="N37" i="11"/>
  <c r="O37" i="11"/>
  <c r="T37" i="11" s="1"/>
  <c r="N29" i="11"/>
  <c r="O29" i="11"/>
  <c r="T29" i="11" s="1"/>
  <c r="O28" i="11"/>
  <c r="T28" i="11" s="1"/>
  <c r="N28" i="11"/>
  <c r="O39" i="11"/>
  <c r="T39" i="11" s="1"/>
  <c r="N39" i="11"/>
  <c r="N38" i="11"/>
  <c r="O38" i="11"/>
  <c r="T38" i="11" s="1"/>
  <c r="O34" i="11"/>
  <c r="T34" i="11" s="1"/>
  <c r="N34" i="11"/>
  <c r="O33" i="11"/>
  <c r="T33" i="11" s="1"/>
  <c r="N33" i="11"/>
  <c r="O32" i="11"/>
  <c r="T32" i="11" s="1"/>
  <c r="N32" i="11"/>
  <c r="O31" i="11"/>
  <c r="T31" i="11" s="1"/>
  <c r="N31" i="11"/>
  <c r="N30" i="11"/>
  <c r="O30" i="11"/>
  <c r="T30" i="11" s="1"/>
  <c r="N24" i="11"/>
  <c r="O24" i="11"/>
  <c r="T24" i="11" s="1"/>
  <c r="N23" i="11"/>
  <c r="O23" i="11"/>
  <c r="T23" i="11" s="1"/>
  <c r="O22" i="11"/>
  <c r="T22" i="11" s="1"/>
  <c r="N22" i="11"/>
  <c r="O21" i="11"/>
  <c r="T21" i="11" s="1"/>
  <c r="N21" i="11"/>
  <c r="O20" i="11"/>
  <c r="T20" i="11" s="1"/>
  <c r="N20" i="11"/>
  <c r="O19" i="11"/>
  <c r="T19" i="11" s="1"/>
  <c r="N19" i="11"/>
  <c r="O18" i="11"/>
  <c r="T18" i="11" s="1"/>
  <c r="N18" i="11"/>
  <c r="O17" i="11"/>
  <c r="T17" i="11" s="1"/>
  <c r="N17" i="11"/>
  <c r="O15" i="11"/>
  <c r="N15" i="11"/>
  <c r="HE35" i="11"/>
  <c r="L94" i="9" l="1"/>
  <c r="HN94" i="9"/>
  <c r="HO94" i="9" s="1"/>
  <c r="T15" i="11"/>
  <c r="HD35" i="11"/>
  <c r="HK35" i="11" s="1"/>
  <c r="R35" i="11" s="1"/>
  <c r="Q35" i="11"/>
  <c r="HD27" i="11"/>
  <c r="Q27" i="11"/>
  <c r="HE27" i="11"/>
  <c r="Q16" i="11"/>
  <c r="HD16" i="11"/>
  <c r="HE16" i="11"/>
  <c r="HE26" i="11"/>
  <c r="HD26" i="11"/>
  <c r="Q26" i="11"/>
  <c r="HD36" i="11"/>
  <c r="Q36" i="11"/>
  <c r="HE36" i="11"/>
  <c r="HE40" i="11"/>
  <c r="Q40" i="11"/>
  <c r="HD40" i="11"/>
  <c r="HE37" i="11"/>
  <c r="Q37" i="11"/>
  <c r="HD37" i="11"/>
  <c r="HE29" i="11"/>
  <c r="Q29" i="11"/>
  <c r="HD29" i="11"/>
  <c r="Q28" i="11"/>
  <c r="HE28" i="11"/>
  <c r="HD28" i="11"/>
  <c r="Q39" i="11"/>
  <c r="HE39" i="11"/>
  <c r="HD39" i="11"/>
  <c r="HE38" i="11"/>
  <c r="Q38" i="11"/>
  <c r="HD38" i="11"/>
  <c r="Q34" i="11"/>
  <c r="HE34" i="11"/>
  <c r="HD34" i="11"/>
  <c r="Q33" i="11"/>
  <c r="HE33" i="11"/>
  <c r="HD33" i="11"/>
  <c r="Q32" i="11"/>
  <c r="HE32" i="11"/>
  <c r="HD32" i="11"/>
  <c r="HE31" i="11"/>
  <c r="Q31" i="11"/>
  <c r="HD31" i="11"/>
  <c r="HE30" i="11"/>
  <c r="Q30" i="11"/>
  <c r="HD30" i="11"/>
  <c r="Q24" i="11"/>
  <c r="HE24" i="11"/>
  <c r="HD24" i="11"/>
  <c r="HE23" i="11"/>
  <c r="Q23" i="11"/>
  <c r="HD23" i="11"/>
  <c r="HE22" i="11"/>
  <c r="Q22" i="11"/>
  <c r="HD22" i="11"/>
  <c r="Q21" i="11"/>
  <c r="HE21" i="11"/>
  <c r="HD21" i="11"/>
  <c r="HD20" i="11"/>
  <c r="HE20" i="11"/>
  <c r="Q20" i="11"/>
  <c r="HE19" i="11"/>
  <c r="Q19" i="11"/>
  <c r="HD19" i="11"/>
  <c r="HE18" i="11"/>
  <c r="Q18" i="11"/>
  <c r="HD18" i="11"/>
  <c r="HE17" i="11"/>
  <c r="Q17" i="11"/>
  <c r="HD17" i="11"/>
  <c r="HE15" i="11"/>
  <c r="HE14" i="11"/>
  <c r="Q14" i="11"/>
  <c r="HD14" i="11"/>
  <c r="T25" i="11"/>
  <c r="O42" i="11"/>
  <c r="Q15" i="11" l="1"/>
  <c r="HD15" i="11"/>
  <c r="HK15" i="11" s="1"/>
  <c r="R15" i="11" s="1"/>
  <c r="T42" i="11"/>
  <c r="DZ258" i="2"/>
  <c r="HD63" i="11"/>
  <c r="HK40" i="11"/>
  <c r="R40" i="11" s="1"/>
  <c r="HK28" i="11"/>
  <c r="R28" i="11" s="1"/>
  <c r="HK18" i="11"/>
  <c r="R18" i="11" s="1"/>
  <c r="HK19" i="11"/>
  <c r="R19" i="11" s="1"/>
  <c r="HK17" i="11"/>
  <c r="R17" i="11" s="1"/>
  <c r="HK21" i="11"/>
  <c r="R21" i="11" s="1"/>
  <c r="HK24" i="11"/>
  <c r="R24" i="11" s="1"/>
  <c r="HK31" i="11"/>
  <c r="R31" i="11" s="1"/>
  <c r="HK23" i="11"/>
  <c r="R23" i="11" s="1"/>
  <c r="HK22" i="11"/>
  <c r="R22" i="11" s="1"/>
  <c r="HK26" i="11"/>
  <c r="R26" i="11" s="1"/>
  <c r="HK36" i="11"/>
  <c r="R36" i="11" s="1"/>
  <c r="HK33" i="11"/>
  <c r="R33" i="11" s="1"/>
  <c r="HK37" i="11"/>
  <c r="R37" i="11" s="1"/>
  <c r="HK39" i="11"/>
  <c r="R39" i="11" s="1"/>
  <c r="HK38" i="11"/>
  <c r="R38" i="11" s="1"/>
  <c r="HK30" i="11"/>
  <c r="R30" i="11" s="1"/>
  <c r="HK27" i="11"/>
  <c r="R27" i="11" s="1"/>
  <c r="HK16" i="11"/>
  <c r="R16" i="11" s="1"/>
  <c r="HK29" i="11"/>
  <c r="R29" i="11" s="1"/>
  <c r="HE42" i="11"/>
  <c r="Q25" i="11"/>
  <c r="HD25" i="11"/>
  <c r="HE25" i="11"/>
  <c r="HK34" i="11"/>
  <c r="R34" i="11" s="1"/>
  <c r="HK32" i="11"/>
  <c r="R32" i="11" s="1"/>
  <c r="HK20" i="11"/>
  <c r="R20" i="11" s="1"/>
  <c r="HK14" i="11"/>
  <c r="R14" i="11" s="1"/>
  <c r="T81" i="11" l="1"/>
  <c r="Q42" i="11"/>
  <c r="HD42" i="11"/>
  <c r="HK42" i="11" s="1"/>
  <c r="R42" i="11" s="1"/>
  <c r="DZ267" i="2"/>
  <c r="HE258" i="2"/>
  <c r="HK258" i="2" s="1"/>
  <c r="R63" i="11"/>
  <c r="HE63" i="11"/>
  <c r="HK25" i="11"/>
  <c r="R25" i="11" s="1"/>
  <c r="DZ271" i="2" l="1"/>
  <c r="HE267" i="2"/>
  <c r="HK267" i="2" s="1"/>
  <c r="I271" i="2" s="1"/>
  <c r="T83" i="11"/>
  <c r="HD83" i="11" s="1"/>
  <c r="HA83" i="11"/>
  <c r="HA86" i="11" s="1"/>
  <c r="HA88" i="11" s="1"/>
  <c r="GY83" i="11"/>
  <c r="GY86" i="11" s="1"/>
  <c r="GY88" i="11" s="1"/>
  <c r="GX83" i="11"/>
  <c r="GX86" i="11" s="1"/>
  <c r="GX88" i="11" s="1"/>
  <c r="GW83" i="11"/>
  <c r="GW86" i="11" s="1"/>
  <c r="GW88" i="11" s="1"/>
  <c r="R81" i="11"/>
  <c r="GV83" i="11"/>
  <c r="GV86" i="11" s="1"/>
  <c r="GV88" i="11" s="1"/>
  <c r="GU83" i="11"/>
  <c r="GU86" i="11" s="1"/>
  <c r="GU88" i="11" s="1"/>
  <c r="GT83" i="11"/>
  <c r="GT86" i="11" s="1"/>
  <c r="GT88" i="11" s="1"/>
  <c r="GS83" i="11"/>
  <c r="GS86" i="11" s="1"/>
  <c r="GS88" i="11" s="1"/>
  <c r="GR83" i="11"/>
  <c r="GR86" i="11" s="1"/>
  <c r="GR88" i="11" s="1"/>
  <c r="GQ83" i="11"/>
  <c r="GQ86" i="11" s="1"/>
  <c r="GQ88" i="11" s="1"/>
  <c r="GP83" i="11"/>
  <c r="GP86" i="11" s="1"/>
  <c r="GP88" i="11" s="1"/>
  <c r="GO83" i="11"/>
  <c r="GO86" i="11" s="1"/>
  <c r="GO88" i="11" s="1"/>
  <c r="GN83" i="11"/>
  <c r="GN86" i="11" s="1"/>
  <c r="GN88" i="11" s="1"/>
  <c r="GM83" i="11"/>
  <c r="GM86" i="11" s="1"/>
  <c r="GM88" i="11" s="1"/>
  <c r="GL83" i="11"/>
  <c r="GL86" i="11" s="1"/>
  <c r="GL88" i="11" s="1"/>
  <c r="GK83" i="11"/>
  <c r="GK86" i="11" s="1"/>
  <c r="GK88" i="11" s="1"/>
  <c r="GJ83" i="11"/>
  <c r="GJ86" i="11" s="1"/>
  <c r="GJ88" i="11" s="1"/>
  <c r="GI83" i="11"/>
  <c r="GI86" i="11" s="1"/>
  <c r="GI88" i="11" s="1"/>
  <c r="GH83" i="11"/>
  <c r="GH86" i="11" s="1"/>
  <c r="GH88" i="11" s="1"/>
  <c r="GG83" i="11"/>
  <c r="GG86" i="11" s="1"/>
  <c r="GG88" i="11" s="1"/>
  <c r="GF83" i="11"/>
  <c r="GF86" i="11" s="1"/>
  <c r="GF88" i="11" s="1"/>
  <c r="GE83" i="11"/>
  <c r="GE86" i="11" s="1"/>
  <c r="GE88" i="11" s="1"/>
  <c r="GD83" i="11"/>
  <c r="GD86" i="11" s="1"/>
  <c r="GD88" i="11" s="1"/>
  <c r="GC83" i="11"/>
  <c r="GC86" i="11" s="1"/>
  <c r="GC88" i="11" s="1"/>
  <c r="GB83" i="11"/>
  <c r="GB86" i="11" s="1"/>
  <c r="GB88" i="11" s="1"/>
  <c r="GA83" i="11"/>
  <c r="GA86" i="11" s="1"/>
  <c r="GA88" i="11" s="1"/>
  <c r="GZ83" i="11"/>
  <c r="GZ86" i="11" s="1"/>
  <c r="GZ88" i="11" s="1"/>
  <c r="HB83" i="11"/>
  <c r="HB86" i="11" s="1"/>
  <c r="HB88" i="11" s="1"/>
  <c r="Q81" i="11"/>
  <c r="U83" i="11"/>
  <c r="V83" i="11"/>
  <c r="V86" i="11" s="1"/>
  <c r="V88" i="11" s="1"/>
  <c r="W83" i="11"/>
  <c r="W86" i="11" s="1"/>
  <c r="W88" i="11" s="1"/>
  <c r="X83" i="11"/>
  <c r="X86" i="11" s="1"/>
  <c r="X88" i="11" s="1"/>
  <c r="Y83" i="11"/>
  <c r="Y86" i="11" s="1"/>
  <c r="Y88" i="11" s="1"/>
  <c r="Z83" i="11"/>
  <c r="Z86" i="11" s="1"/>
  <c r="Z88" i="11" s="1"/>
  <c r="AA83" i="11"/>
  <c r="AA86" i="11" s="1"/>
  <c r="AA88" i="11" s="1"/>
  <c r="AB83" i="11"/>
  <c r="AB86" i="11" s="1"/>
  <c r="AB88" i="11" s="1"/>
  <c r="AC83" i="11"/>
  <c r="AC86" i="11" s="1"/>
  <c r="AC88" i="11" s="1"/>
  <c r="AD83" i="11"/>
  <c r="AD86" i="11" s="1"/>
  <c r="AD88" i="11" s="1"/>
  <c r="AE83" i="11"/>
  <c r="AE86" i="11" s="1"/>
  <c r="AE88" i="11" s="1"/>
  <c r="AF83" i="11"/>
  <c r="AF86" i="11" s="1"/>
  <c r="AF88" i="11" s="1"/>
  <c r="AG83" i="11"/>
  <c r="FY83" i="11"/>
  <c r="FY86" i="11" s="1"/>
  <c r="FY88" i="11" s="1"/>
  <c r="AH83" i="11"/>
  <c r="AH86" i="11" s="1"/>
  <c r="AH88" i="11" s="1"/>
  <c r="AI83" i="11"/>
  <c r="AI86" i="11" s="1"/>
  <c r="AI88" i="11" s="1"/>
  <c r="AJ83" i="11"/>
  <c r="AJ86" i="11" s="1"/>
  <c r="AJ88" i="11" s="1"/>
  <c r="AK83" i="11"/>
  <c r="AK86" i="11" s="1"/>
  <c r="AK88" i="11" s="1"/>
  <c r="AL83" i="11"/>
  <c r="AL86" i="11" s="1"/>
  <c r="AL88" i="11" s="1"/>
  <c r="AM83" i="11"/>
  <c r="AM86" i="11" s="1"/>
  <c r="AM88" i="11" s="1"/>
  <c r="AN83" i="11"/>
  <c r="AN86" i="11" s="1"/>
  <c r="AN88" i="11" s="1"/>
  <c r="AO83" i="11"/>
  <c r="AO86" i="11" s="1"/>
  <c r="AO88" i="11" s="1"/>
  <c r="AP83" i="11"/>
  <c r="AP86" i="11" s="1"/>
  <c r="AP88" i="11" s="1"/>
  <c r="AQ83" i="11"/>
  <c r="AQ86" i="11" s="1"/>
  <c r="AQ88" i="11" s="1"/>
  <c r="AR83" i="11"/>
  <c r="AR86" i="11" s="1"/>
  <c r="AR88" i="11" s="1"/>
  <c r="AS83" i="11"/>
  <c r="AT83" i="11"/>
  <c r="AT86" i="11" s="1"/>
  <c r="AT88" i="11" s="1"/>
  <c r="AU83" i="11"/>
  <c r="AU86" i="11" s="1"/>
  <c r="AU88" i="11" s="1"/>
  <c r="AV83" i="11"/>
  <c r="AV86" i="11" s="1"/>
  <c r="AV88" i="11" s="1"/>
  <c r="AW83" i="11"/>
  <c r="AW86" i="11" s="1"/>
  <c r="AW88" i="11" s="1"/>
  <c r="AX83" i="11"/>
  <c r="AX86" i="11" s="1"/>
  <c r="AX88" i="11" s="1"/>
  <c r="AY83" i="11"/>
  <c r="AY86" i="11" s="1"/>
  <c r="AY88" i="11" s="1"/>
  <c r="AZ83" i="11"/>
  <c r="AZ86" i="11" s="1"/>
  <c r="AZ88" i="11" s="1"/>
  <c r="BA83" i="11"/>
  <c r="BA86" i="11" s="1"/>
  <c r="BA88" i="11" s="1"/>
  <c r="BB83" i="11"/>
  <c r="BB86" i="11" s="1"/>
  <c r="BB88" i="11" s="1"/>
  <c r="BC83" i="11"/>
  <c r="BC86" i="11" s="1"/>
  <c r="BC88" i="11" s="1"/>
  <c r="BD83" i="11"/>
  <c r="BD86" i="11" s="1"/>
  <c r="BD88" i="11" s="1"/>
  <c r="BE83" i="11"/>
  <c r="BF83" i="11"/>
  <c r="BF86" i="11" s="1"/>
  <c r="BF88" i="11" s="1"/>
  <c r="BG83" i="11"/>
  <c r="BG86" i="11" s="1"/>
  <c r="BG88" i="11" s="1"/>
  <c r="BH83" i="11"/>
  <c r="BH86" i="11" s="1"/>
  <c r="BH88" i="11" s="1"/>
  <c r="BI83" i="11"/>
  <c r="BI86" i="11" s="1"/>
  <c r="BI88" i="11" s="1"/>
  <c r="BJ83" i="11"/>
  <c r="BJ86" i="11" s="1"/>
  <c r="BJ88" i="11" s="1"/>
  <c r="BK83" i="11"/>
  <c r="BK86" i="11" s="1"/>
  <c r="BK88" i="11" s="1"/>
  <c r="FZ83" i="11"/>
  <c r="FZ86" i="11" s="1"/>
  <c r="FZ88" i="11" s="1"/>
  <c r="BL83" i="11"/>
  <c r="BL86" i="11" s="1"/>
  <c r="BL88" i="11" s="1"/>
  <c r="BM83" i="11"/>
  <c r="BM86" i="11" s="1"/>
  <c r="BM88" i="11" s="1"/>
  <c r="BN83" i="11"/>
  <c r="BN86" i="11" s="1"/>
  <c r="BN88" i="11" s="1"/>
  <c r="BO83" i="11"/>
  <c r="BO86" i="11" s="1"/>
  <c r="BO88" i="11" s="1"/>
  <c r="BP83" i="11"/>
  <c r="BP86" i="11" s="1"/>
  <c r="BP88" i="11" s="1"/>
  <c r="BQ83" i="11"/>
  <c r="BR83" i="11"/>
  <c r="BR86" i="11" s="1"/>
  <c r="BR88" i="11" s="1"/>
  <c r="BS83" i="11"/>
  <c r="BS86" i="11" s="1"/>
  <c r="BS88" i="11" s="1"/>
  <c r="BT83" i="11"/>
  <c r="BT86" i="11" s="1"/>
  <c r="BT88" i="11" s="1"/>
  <c r="BU83" i="11"/>
  <c r="BU86" i="11" s="1"/>
  <c r="BU88" i="11" s="1"/>
  <c r="BV83" i="11"/>
  <c r="BV86" i="11" s="1"/>
  <c r="BV88" i="11" s="1"/>
  <c r="BW83" i="11"/>
  <c r="BW86" i="11" s="1"/>
  <c r="BW88" i="11" s="1"/>
  <c r="BX83" i="11"/>
  <c r="BX86" i="11" s="1"/>
  <c r="BX88" i="11" s="1"/>
  <c r="BY83" i="11"/>
  <c r="BY86" i="11" s="1"/>
  <c r="BY88" i="11" s="1"/>
  <c r="BZ83" i="11"/>
  <c r="BZ86" i="11" s="1"/>
  <c r="BZ88" i="11" s="1"/>
  <c r="CA83" i="11"/>
  <c r="CA86" i="11" s="1"/>
  <c r="CA88" i="11" s="1"/>
  <c r="CB83" i="11"/>
  <c r="CB86" i="11" s="1"/>
  <c r="CB88" i="11" s="1"/>
  <c r="CC83" i="11"/>
  <c r="CD83" i="11"/>
  <c r="CD86" i="11" s="1"/>
  <c r="CD88" i="11" s="1"/>
  <c r="CE83" i="11"/>
  <c r="CE86" i="11" s="1"/>
  <c r="CE88" i="11" s="1"/>
  <c r="CF83" i="11"/>
  <c r="CF86" i="11" s="1"/>
  <c r="CF88" i="11" s="1"/>
  <c r="CG83" i="11"/>
  <c r="CG86" i="11" s="1"/>
  <c r="CG88" i="11" s="1"/>
  <c r="CH83" i="11"/>
  <c r="CH86" i="11" s="1"/>
  <c r="CH88" i="11" s="1"/>
  <c r="CI83" i="11"/>
  <c r="CI86" i="11" s="1"/>
  <c r="CI88" i="11" s="1"/>
  <c r="CJ83" i="11"/>
  <c r="CJ86" i="11" s="1"/>
  <c r="CJ88" i="11" s="1"/>
  <c r="CK83" i="11"/>
  <c r="CK86" i="11" s="1"/>
  <c r="CK88" i="11" s="1"/>
  <c r="CL83" i="11"/>
  <c r="CL86" i="11" s="1"/>
  <c r="CL88" i="11" s="1"/>
  <c r="CM83" i="11"/>
  <c r="CM86" i="11" s="1"/>
  <c r="CM88" i="11" s="1"/>
  <c r="CN83" i="11"/>
  <c r="CN86" i="11" s="1"/>
  <c r="CN88" i="11" s="1"/>
  <c r="CO83" i="11"/>
  <c r="CO86" i="11" s="1"/>
  <c r="CO88" i="11" s="1"/>
  <c r="CP83" i="11"/>
  <c r="CP86" i="11" s="1"/>
  <c r="CP88" i="11" s="1"/>
  <c r="CQ83" i="11"/>
  <c r="CQ86" i="11" s="1"/>
  <c r="CQ88" i="11" s="1"/>
  <c r="CZ83" i="11"/>
  <c r="CZ86" i="11" s="1"/>
  <c r="CZ88" i="11" s="1"/>
  <c r="CR83" i="11"/>
  <c r="CR86" i="11" s="1"/>
  <c r="CR88" i="11" s="1"/>
  <c r="CS83" i="11"/>
  <c r="CS86" i="11" s="1"/>
  <c r="CS88" i="11" s="1"/>
  <c r="CT83" i="11"/>
  <c r="CT86" i="11" s="1"/>
  <c r="CT88" i="11" s="1"/>
  <c r="CU83" i="11"/>
  <c r="CU86" i="11" s="1"/>
  <c r="CU88" i="11" s="1"/>
  <c r="CV83" i="11"/>
  <c r="CV86" i="11" s="1"/>
  <c r="CV88" i="11" s="1"/>
  <c r="CW83" i="11"/>
  <c r="CW86" i="11" s="1"/>
  <c r="CW88" i="11" s="1"/>
  <c r="CX83" i="11"/>
  <c r="CX86" i="11" s="1"/>
  <c r="CX88" i="11" s="1"/>
  <c r="CY83" i="11"/>
  <c r="CY86" i="11" s="1"/>
  <c r="CY88" i="11" s="1"/>
  <c r="DA83" i="11"/>
  <c r="DA86" i="11" s="1"/>
  <c r="DA88" i="11" s="1"/>
  <c r="DB83" i="11"/>
  <c r="DB86" i="11" s="1"/>
  <c r="DB88" i="11" s="1"/>
  <c r="DC83" i="11"/>
  <c r="DC86" i="11" s="1"/>
  <c r="DC88" i="11" s="1"/>
  <c r="DD83" i="11"/>
  <c r="DD86" i="11" s="1"/>
  <c r="DD88" i="11" s="1"/>
  <c r="DE83" i="11"/>
  <c r="DE86" i="11" s="1"/>
  <c r="DE88" i="11" s="1"/>
  <c r="DF83" i="11"/>
  <c r="DF86" i="11" s="1"/>
  <c r="DF88" i="11" s="1"/>
  <c r="DG83" i="11"/>
  <c r="DG86" i="11" s="1"/>
  <c r="DG88" i="11" s="1"/>
  <c r="DH83" i="11"/>
  <c r="DH86" i="11" s="1"/>
  <c r="DH88" i="11" s="1"/>
  <c r="DI83" i="11"/>
  <c r="DI86" i="11" s="1"/>
  <c r="DI88" i="11" s="1"/>
  <c r="DJ83" i="11"/>
  <c r="DJ86" i="11" s="1"/>
  <c r="DJ88" i="11" s="1"/>
  <c r="DK83" i="11"/>
  <c r="DK86" i="11" s="1"/>
  <c r="DK88" i="11" s="1"/>
  <c r="DL83" i="11"/>
  <c r="DL86" i="11" s="1"/>
  <c r="DL88" i="11" s="1"/>
  <c r="DM83" i="11"/>
  <c r="DM86" i="11" s="1"/>
  <c r="DM88" i="11" s="1"/>
  <c r="DN83" i="11"/>
  <c r="DN86" i="11" s="1"/>
  <c r="DN88" i="11" s="1"/>
  <c r="DO83" i="11"/>
  <c r="DO86" i="11" s="1"/>
  <c r="DO88" i="11" s="1"/>
  <c r="DP83" i="11"/>
  <c r="DP86" i="11" s="1"/>
  <c r="DP88" i="11" s="1"/>
  <c r="DQ83" i="11"/>
  <c r="DQ86" i="11" s="1"/>
  <c r="DQ88" i="11" s="1"/>
  <c r="DR83" i="11"/>
  <c r="DR86" i="11" s="1"/>
  <c r="DR88" i="11" s="1"/>
  <c r="DS83" i="11"/>
  <c r="DS86" i="11" s="1"/>
  <c r="DS88" i="11" s="1"/>
  <c r="DT83" i="11"/>
  <c r="DT86" i="11" s="1"/>
  <c r="DT88" i="11" s="1"/>
  <c r="DU83" i="11"/>
  <c r="DU86" i="11" s="1"/>
  <c r="DU88" i="11" s="1"/>
  <c r="DV83" i="11"/>
  <c r="DV86" i="11" s="1"/>
  <c r="DV88" i="11" s="1"/>
  <c r="DW83" i="11"/>
  <c r="DW86" i="11" s="1"/>
  <c r="DW88" i="11" s="1"/>
  <c r="DX83" i="11"/>
  <c r="DX86" i="11" s="1"/>
  <c r="DX88" i="11" s="1"/>
  <c r="DY83" i="11"/>
  <c r="DY86" i="11" s="1"/>
  <c r="DY88" i="11" s="1"/>
  <c r="DZ83" i="11"/>
  <c r="DZ86" i="11" s="1"/>
  <c r="DZ88" i="11" s="1"/>
  <c r="EA83" i="11"/>
  <c r="EA86" i="11" s="1"/>
  <c r="EA88" i="11" s="1"/>
  <c r="EB83" i="11"/>
  <c r="EB86" i="11" s="1"/>
  <c r="EB88" i="11" s="1"/>
  <c r="EC83" i="11"/>
  <c r="EC86" i="11" s="1"/>
  <c r="EC88" i="11" s="1"/>
  <c r="ED83" i="11"/>
  <c r="ED86" i="11" s="1"/>
  <c r="ED88" i="11" s="1"/>
  <c r="EE83" i="11"/>
  <c r="EE86" i="11" s="1"/>
  <c r="EE88" i="11" s="1"/>
  <c r="EF83" i="11"/>
  <c r="EF86" i="11" s="1"/>
  <c r="EF88" i="11" s="1"/>
  <c r="EG83" i="11"/>
  <c r="EG86" i="11" s="1"/>
  <c r="EG88" i="11" s="1"/>
  <c r="EH83" i="11"/>
  <c r="EH86" i="11" s="1"/>
  <c r="EH88" i="11" s="1"/>
  <c r="EI83" i="11"/>
  <c r="EI86" i="11" s="1"/>
  <c r="EI88" i="11" s="1"/>
  <c r="EJ83" i="11"/>
  <c r="EJ86" i="11" s="1"/>
  <c r="EJ88" i="11" s="1"/>
  <c r="EK83" i="11"/>
  <c r="EK86" i="11" s="1"/>
  <c r="EK88" i="11" s="1"/>
  <c r="EL83" i="11"/>
  <c r="EL86" i="11" s="1"/>
  <c r="EL88" i="11" s="1"/>
  <c r="EM83" i="11"/>
  <c r="EM86" i="11" s="1"/>
  <c r="EM88" i="11" s="1"/>
  <c r="EN83" i="11"/>
  <c r="EN86" i="11" s="1"/>
  <c r="EN88" i="11" s="1"/>
  <c r="EO83" i="11"/>
  <c r="EO86" i="11" s="1"/>
  <c r="EO88" i="11" s="1"/>
  <c r="EP83" i="11"/>
  <c r="EP86" i="11" s="1"/>
  <c r="EP88" i="11" s="1"/>
  <c r="EQ83" i="11"/>
  <c r="EQ86" i="11" s="1"/>
  <c r="EQ88" i="11" s="1"/>
  <c r="ER83" i="11"/>
  <c r="ER86" i="11" s="1"/>
  <c r="ER88" i="11" s="1"/>
  <c r="ES83" i="11"/>
  <c r="ES86" i="11" s="1"/>
  <c r="ES88" i="11" s="1"/>
  <c r="ET83" i="11"/>
  <c r="ET86" i="11" s="1"/>
  <c r="ET88" i="11" s="1"/>
  <c r="EU83" i="11"/>
  <c r="EU86" i="11" s="1"/>
  <c r="EU88" i="11" s="1"/>
  <c r="EV83" i="11"/>
  <c r="EV86" i="11" s="1"/>
  <c r="EV88" i="11" s="1"/>
  <c r="EW83" i="11"/>
  <c r="EW86" i="11" s="1"/>
  <c r="EW88" i="11" s="1"/>
  <c r="EX83" i="11"/>
  <c r="EX86" i="11" s="1"/>
  <c r="EX88" i="11" s="1"/>
  <c r="EY83" i="11"/>
  <c r="EY86" i="11" s="1"/>
  <c r="EY88" i="11" s="1"/>
  <c r="EZ83" i="11"/>
  <c r="EZ86" i="11" s="1"/>
  <c r="EZ88" i="11" s="1"/>
  <c r="FA83" i="11"/>
  <c r="FA86" i="11" s="1"/>
  <c r="FA88" i="11" s="1"/>
  <c r="FB83" i="11"/>
  <c r="FB86" i="11" s="1"/>
  <c r="FB88" i="11" s="1"/>
  <c r="FC83" i="11"/>
  <c r="FC86" i="11" s="1"/>
  <c r="FC88" i="11" s="1"/>
  <c r="FD83" i="11"/>
  <c r="FD86" i="11" s="1"/>
  <c r="FD88" i="11" s="1"/>
  <c r="FE83" i="11"/>
  <c r="FE86" i="11" s="1"/>
  <c r="FE88" i="11" s="1"/>
  <c r="FF83" i="11"/>
  <c r="FF86" i="11" s="1"/>
  <c r="FF88" i="11" s="1"/>
  <c r="FG83" i="11"/>
  <c r="FG86" i="11" s="1"/>
  <c r="FG88" i="11" s="1"/>
  <c r="FH83" i="11"/>
  <c r="FH86" i="11" s="1"/>
  <c r="FH88" i="11" s="1"/>
  <c r="FI83" i="11"/>
  <c r="FI86" i="11" s="1"/>
  <c r="FI88" i="11" s="1"/>
  <c r="FJ83" i="11"/>
  <c r="FJ86" i="11" s="1"/>
  <c r="FJ88" i="11" s="1"/>
  <c r="FK83" i="11"/>
  <c r="FK86" i="11" s="1"/>
  <c r="FK88" i="11" s="1"/>
  <c r="FL83" i="11"/>
  <c r="FL86" i="11" s="1"/>
  <c r="FL88" i="11" s="1"/>
  <c r="FM83" i="11"/>
  <c r="FM86" i="11" s="1"/>
  <c r="FM88" i="11" s="1"/>
  <c r="FN83" i="11"/>
  <c r="FN86" i="11" s="1"/>
  <c r="FN88" i="11" s="1"/>
  <c r="FO83" i="11"/>
  <c r="FO86" i="11" s="1"/>
  <c r="FO88" i="11" s="1"/>
  <c r="FP83" i="11"/>
  <c r="FP86" i="11" s="1"/>
  <c r="FP88" i="11" s="1"/>
  <c r="FQ83" i="11"/>
  <c r="FQ86" i="11" s="1"/>
  <c r="FQ88" i="11" s="1"/>
  <c r="FR83" i="11"/>
  <c r="FR86" i="11" s="1"/>
  <c r="FR88" i="11" s="1"/>
  <c r="FS83" i="11"/>
  <c r="FS86" i="11" s="1"/>
  <c r="FS88" i="11" s="1"/>
  <c r="FT83" i="11"/>
  <c r="FT86" i="11" s="1"/>
  <c r="FT88" i="11" s="1"/>
  <c r="FU83" i="11"/>
  <c r="FU86" i="11" s="1"/>
  <c r="FU88" i="11" s="1"/>
  <c r="FV83" i="11"/>
  <c r="FV86" i="11" s="1"/>
  <c r="FV88" i="11" s="1"/>
  <c r="FW83" i="11"/>
  <c r="FW86" i="11" s="1"/>
  <c r="FW88" i="11" s="1"/>
  <c r="FX83" i="11"/>
  <c r="FX86" i="11" s="1"/>
  <c r="FX88" i="11" s="1"/>
  <c r="HK63" i="11"/>
  <c r="HE81" i="11"/>
  <c r="HD81" i="11"/>
  <c r="T85" i="11" l="1"/>
  <c r="T88" i="11" s="1"/>
  <c r="HD88" i="11" s="1"/>
  <c r="HE271" i="2"/>
  <c r="HK271" i="2" s="1"/>
  <c r="H271" i="2"/>
  <c r="HE83" i="11"/>
  <c r="U86" i="11"/>
  <c r="HE86" i="11" s="1"/>
  <c r="HF83" i="11"/>
  <c r="AG86" i="11"/>
  <c r="AS86" i="11"/>
  <c r="HG83" i="11"/>
  <c r="BE86" i="11"/>
  <c r="HH83" i="11"/>
  <c r="BQ86" i="11"/>
  <c r="HI83" i="11"/>
  <c r="HJ83" i="11"/>
  <c r="CC86" i="11"/>
  <c r="HK81" i="11"/>
  <c r="HD85" i="11" l="1"/>
  <c r="HE85" i="11"/>
  <c r="U88" i="11"/>
  <c r="HF86" i="11"/>
  <c r="AG88" i="11"/>
  <c r="HF88" i="11" s="1"/>
  <c r="HG86" i="11"/>
  <c r="AS88" i="11"/>
  <c r="HG88" i="11" s="1"/>
  <c r="HH86" i="11"/>
  <c r="BE88" i="11"/>
  <c r="HH88" i="11" s="1"/>
  <c r="HI86" i="11"/>
  <c r="BQ88" i="11"/>
  <c r="HI88" i="11" s="1"/>
  <c r="CC88" i="11"/>
  <c r="HJ88" i="11" s="1"/>
  <c r="HJ86" i="11"/>
  <c r="HL81" i="11"/>
  <c r="HK85" i="11" l="1"/>
  <c r="HE88" i="11"/>
  <c r="Q88" i="11"/>
  <c r="HK86" i="11"/>
  <c r="R88" i="11" s="1"/>
  <c r="HK88" i="11" l="1"/>
  <c r="HL88" i="11" s="1"/>
</calcChain>
</file>

<file path=xl/sharedStrings.xml><?xml version="1.0" encoding="utf-8"?>
<sst xmlns="http://schemas.openxmlformats.org/spreadsheetml/2006/main" count="5157" uniqueCount="413">
  <si>
    <t>Deal</t>
  </si>
  <si>
    <t>Liq Date (tab col AA)</t>
  </si>
  <si>
    <t>Liq CF (tab col AB)</t>
  </si>
  <si>
    <t>HTM Date (tab col B)</t>
  </si>
  <si>
    <t>HTM CF (tab col AC)</t>
  </si>
  <si>
    <t>Source Row</t>
  </si>
  <si>
    <t>Month Bucket (EOMONTH)</t>
  </si>
  <si>
    <t>Fwd Cashflow (tab col E, &gt; val date)</t>
  </si>
  <si>
    <t>Fwd Principal (tab col C)</t>
  </si>
  <si>
    <t>Fwd Writedown (tab col J)</t>
  </si>
  <si>
    <t>Fwd Interest Shortfall incurred (tab col 'Interest Shortfall', &gt; val date)</t>
  </si>
  <si>
    <t>Fwd Payback of Int Shortfall in Desktop (tab col 'Payback Int Shortfall', &gt; val date)</t>
  </si>
  <si>
    <t>Note: Fwd columns H:J set to 0 for BMARK 2018-B6, UBSCM 2018-C12, CD 2017-CD3 (future cashflows zeroed per AM desktop).</t>
  </si>
  <si>
    <t>Accum Interest Shortfall at val-date month (tab col 'Accum Interest Shortfall')</t>
  </si>
  <si>
    <t>UBSCM 2017-C2 B-Piece Cashflows</t>
  </si>
  <si>
    <t>Stacks helper cols from all 27 deal tabs; one XIRR across pooled dated cashflows (matches KKR aggregate methodology in Strats BB31)</t>
  </si>
  <si>
    <t>CGCMT 2017-C4 B-Piece Cashflows</t>
  </si>
  <si>
    <t>WFCM 2018-C47 B-Piece Cashflows</t>
  </si>
  <si>
    <t>BBCMS 2019-C3 B-Piece Cashflows</t>
  </si>
  <si>
    <t>GSMS 2019-GC38 B-Piece Cashflow</t>
  </si>
  <si>
    <t>GSMS 2017-GS8 B-Piece Cashflow</t>
  </si>
  <si>
    <t>UBSCM 2018-C8 B-Piece Cashflows</t>
  </si>
  <si>
    <t>UBSCM 2017-C3 B-Piece Cashflows</t>
  </si>
  <si>
    <t>UBSCM 2017-C5 B-Piece Cashflows</t>
  </si>
  <si>
    <t>MSC 2019-H6 B-Piece Cashflows</t>
  </si>
  <si>
    <t>WFCM 2019-C49 B-Piece Cashflows</t>
  </si>
  <si>
    <t>UBSCM 2018-C13 B-Piece Cashflow</t>
  </si>
  <si>
    <t>CGCMT 2018-C6 B-Piece Cashflows</t>
  </si>
  <si>
    <t>UBSCM 2019-C16 B-Piece Cashflow</t>
  </si>
  <si>
    <t>UBSCM 2018-C15 B-Piece Cashflow</t>
  </si>
  <si>
    <t>BMARK 2018-B3 B-Piece Cashflow</t>
  </si>
  <si>
    <t>DBJPM 2017-C6 B-Piece Cashflows</t>
  </si>
  <si>
    <t>MSC 2018-L1 B-Piece Cashflows</t>
  </si>
  <si>
    <t>CCUBS 2017-C1 B-Piece Cashflows</t>
  </si>
  <si>
    <t>WFCM 2018-C43 B-Piece Cashflows</t>
  </si>
  <si>
    <t>MSBAM 2017-C33 B-Piece Cashflow</t>
  </si>
  <si>
    <t>GSMS 2017-GS6 B-Piece Cashflows</t>
  </si>
  <si>
    <t>JPMDB 2017-C7 B-Piece Cashflows</t>
  </si>
  <si>
    <t>LCCM 2017-LC26 B-Piece Cashflow</t>
  </si>
  <si>
    <t>BMARK 2018-B6 B-Piece Hist Cash</t>
  </si>
  <si>
    <t>UBSCM 2018-C12 B-Piece Hist Cas</t>
  </si>
  <si>
    <t>CD 2017-CD3 B-Piece Hist Cashfl</t>
  </si>
  <si>
    <t>Start Date</t>
  </si>
  <si>
    <t>Cutoff Month</t>
  </si>
  <si>
    <t>Face Acquired</t>
  </si>
  <si>
    <t>Purch Px</t>
  </si>
  <si>
    <t>Purch Proceeds</t>
  </si>
  <si>
    <t>MOIC</t>
  </si>
  <si>
    <t>*from CMA Alert DB</t>
  </si>
  <si>
    <t xml:space="preserve">*from OMs and Vince's skill </t>
  </si>
  <si>
    <t>*from IntexCalc</t>
  </si>
  <si>
    <t>*from OMs</t>
  </si>
  <si>
    <t>*OMs and Intex DB</t>
  </si>
  <si>
    <t>*intexcalc</t>
  </si>
  <si>
    <t>*B-Piece CF tabs: Princ Writedown thru valuation date →</t>
  </si>
  <si>
    <t>*KKR RECOP I Q2'26 Investor Update: p.23 Final Portfolio (Original vs 2026 Updated Base Case), p.20 Track Record</t>
  </si>
  <si>
    <t>Origination Stats</t>
  </si>
  <si>
    <t>Bond Performances</t>
  </si>
  <si>
    <t>Control Dynamics</t>
  </si>
  <si>
    <t>Separate tab for itemized Loans</t>
  </si>
  <si>
    <t>Curr Deal Stats (Sept 2026)</t>
  </si>
  <si>
    <t>Curr Collat Composition (%)</t>
  </si>
  <si>
    <t>KKR Reported (Q2 2026 Investor Update)</t>
  </si>
  <si>
    <t>20260922 Desktop Run - Go Forward at Current Marks</t>
  </si>
  <si>
    <t>KKR Q2 2026 Mirrors</t>
  </si>
  <si>
    <t>Closing Date</t>
  </si>
  <si>
    <t>Investor NAV</t>
  </si>
  <si>
    <t>Deal UPB</t>
  </si>
  <si>
    <t>Bpiece UPB</t>
  </si>
  <si>
    <t>Bpiece Purch Px</t>
  </si>
  <si>
    <t>Bpiece Purch Proceeds</t>
  </si>
  <si>
    <t>Bpiece Purch Px 00 BEY</t>
  </si>
  <si>
    <t>Bpiece Initial CoC</t>
  </si>
  <si>
    <t>Bpiece Thickness</t>
  </si>
  <si>
    <t>Bpiece Classes</t>
  </si>
  <si>
    <t>RR Structure (e.g. HRR)</t>
  </si>
  <si>
    <t>Total Collections Thru Sept 2026</t>
  </si>
  <si>
    <t>% DPI on Purch Px</t>
  </si>
  <si>
    <t>%UPB written Down</t>
  </si>
  <si>
    <t>T-1 % Payout Off Contractual Coupon</t>
  </si>
  <si>
    <t>T-3 % Payout Off Contractual Coupon</t>
  </si>
  <si>
    <t xml:space="preserve">T-1 Ann Carry </t>
  </si>
  <si>
    <t xml:space="preserve">T-3 Ann Carry </t>
  </si>
  <si>
    <t>KKR Control %</t>
  </si>
  <si>
    <t>KKR Control  - Rialto Exposure UPB)</t>
  </si>
  <si>
    <t>KKR NonControl %</t>
  </si>
  <si>
    <t>KKR NonControl - % Rialto Controls (and UPB)</t>
  </si>
  <si>
    <t>KKR NonControl - Rialto Exposure (UPB)</t>
  </si>
  <si>
    <t>Bpiece Curr UPB</t>
  </si>
  <si>
    <t>Realized Losses (% of Orig Deal UPB)</t>
  </si>
  <si>
    <t>Bpiece UPB Factor</t>
  </si>
  <si>
    <t>Bpiece UPB Thickness %</t>
  </si>
  <si>
    <t>Curr ARA%</t>
  </si>
  <si>
    <t>SS % (Matured/SS/FC/REO)</t>
  </si>
  <si>
    <t>60+%</t>
  </si>
  <si>
    <t>Defeased</t>
  </si>
  <si>
    <t>Property Type Intex Pull</t>
  </si>
  <si>
    <t>Office</t>
  </si>
  <si>
    <t>Retail</t>
  </si>
  <si>
    <t>Hospitality</t>
  </si>
  <si>
    <t>Mixed-Use</t>
  </si>
  <si>
    <t>Multifamily</t>
  </si>
  <si>
    <t>Industrial</t>
  </si>
  <si>
    <t>Self-Storage</t>
  </si>
  <si>
    <t>KKR Proj. Losses - Orig UW</t>
  </si>
  <si>
    <t>KKR Gross LA IRR - Orig UW</t>
  </si>
  <si>
    <t>KKR Net LA IRR - Orig UW</t>
  </si>
  <si>
    <t>KKR Proj. Losses - 2026 Update</t>
  </si>
  <si>
    <t>KKR Gross LA IRR - 2026 Update</t>
  </si>
  <si>
    <t>KKR Net LA IRR - 2026 Update</t>
  </si>
  <si>
    <t>KKR Gross IRR to date (Track Record)</t>
  </si>
  <si>
    <t>KKR Gross Multiple to date</t>
  </si>
  <si>
    <t>Current Mark Px</t>
  </si>
  <si>
    <t>T3 ann. CoC on Current Marks</t>
  </si>
  <si>
    <t>Current mm</t>
  </si>
  <si>
    <t>Yield</t>
  </si>
  <si>
    <t>Yr1 Est CoC Yield</t>
  </si>
  <si>
    <t>WAL</t>
  </si>
  <si>
    <t>Mod Duration</t>
  </si>
  <si>
    <t>Proj Losses on Current UPB</t>
  </si>
  <si>
    <t>Gross Liquidation IRR as of 9/22/2026 at 2026Q2 KKR Marks</t>
  </si>
  <si>
    <t>Gross Liquidation MOIC as of 9/22/2026 at 2026Q2 KKR Marks</t>
  </si>
  <si>
    <t>Proj Orig Purch HTM IRR to 9/22/2026 Rialto Desktop Fwd Cashflows</t>
  </si>
  <si>
    <t>Proj Orig Purch HTM MOIC to 9/22/2026 Rialto Desktop Fwd Cashflows</t>
  </si>
  <si>
    <t>All-in Losses: realized to date + Desktop fwd</t>
  </si>
  <si>
    <t>UBSCM 2017-C2</t>
  </si>
  <si>
    <t>D-RR, E-RR, F-RR, G-RR, H-RR, NR-RR</t>
  </si>
  <si>
    <t>HRR</t>
  </si>
  <si>
    <t>USTreas-27.872597066% RT-18.783851381% MX-16.282390921% OF-11.233230878% HT-9.031762501% IN-7.399196866% MF-5.085446943% MH-3.968967249% SS-0.342556195%</t>
  </si>
  <si>
    <t>1.24x</t>
  </si>
  <si>
    <t>CGCMT 2017-C4</t>
  </si>
  <si>
    <t>E-RR, F-RR, G-RR, H-RR, J-RR</t>
  </si>
  <si>
    <t>RT-23.383758368% OF-20.113459341% USTreas-19.597531117% HT-15.530697341% MX-13.689525297% MF-6.091838757% OT-0.821371518% IN-0.771818260%</t>
  </si>
  <si>
    <t>1.01x</t>
  </si>
  <si>
    <t>WFCM 2018-C47</t>
  </si>
  <si>
    <t>RT-36.195149177% HT-20.322692438% USTreas-16.176080263% OF-11.310849673% MF-10.430832301% IN-2.693254581% MX-0.990272186% SS-0.960710123% MH-0.920159259%</t>
  </si>
  <si>
    <t>1.52x</t>
  </si>
  <si>
    <t>BBCMS 2019-C3</t>
  </si>
  <si>
    <t>OF-25.767033037% HT-18.747822085% SS-13.641909452% RT-12.778849156% IN-8.801922127% MF-8.363277168% MH-4.457112967% MX-3.492370707% USTreas-2.847762409% SP-1.097758550% OT-0.004182342%</t>
  </si>
  <si>
    <t>0.44x</t>
  </si>
  <si>
    <t>GSMS 2019-GC38</t>
  </si>
  <si>
    <t>E-RR, F-RR, G-RR, H-RR, I-RR</t>
  </si>
  <si>
    <t>RT-24.080875058% OF-21.113099260% MX-16.198732535% IN-15.408116317% HT-7.638257526% SS-7.151444574% USTreas-4.490450256% MF-3.919024475%</t>
  </si>
  <si>
    <t>1.22x</t>
  </si>
  <si>
    <t>GSMS 2017-GS8</t>
  </si>
  <si>
    <t>E-RR, F-RR, G-RR, H-RR</t>
  </si>
  <si>
    <t>OF-31.269444785% RT-27.217598979% USTreas-10.863266959% HT-9.891387189% MX-9.336478013% SS-6.728709085% IN-3.151691919% MF-1.541423071%</t>
  </si>
  <si>
    <t>0.77x</t>
  </si>
  <si>
    <t>UBSCM 2018-C8</t>
  </si>
  <si>
    <t>D-RR, E-RR, F-RR, NR-RR</t>
  </si>
  <si>
    <t>OF-23.717643151% RT-21.462644887% USTreas-15.283756174% IN-14.465106364% MX-8.153124330% HT-6.580772132% SS-4.936819013% MF-2.912042482% MH-2.488091467%</t>
  </si>
  <si>
    <t>1.05x</t>
  </si>
  <si>
    <t>UBSCM 2017-C3</t>
  </si>
  <si>
    <t>D-RR, E-RR, F-RR, G-RR, NR-RR</t>
  </si>
  <si>
    <t>USTreas-39.264666552% OF-20.670037090% RT-17.747859040% HT-15.139618959% IN-4.836416178% MH-1.040674003% SS-0.895724650% MF-0.405003527%</t>
  </si>
  <si>
    <t>1.16x</t>
  </si>
  <si>
    <t>UBSCM 2017-C5</t>
  </si>
  <si>
    <t>RT-31.931847583% OF-29.915654715% HT-17.539566599% USTreas-8.360158996% IN-4.543214303% MF-4.425074988% MX-2.870902126% SS-0.413580689%</t>
  </si>
  <si>
    <t>1.23x</t>
  </si>
  <si>
    <t>MSC 2019-H6</t>
  </si>
  <si>
    <t>E-RR, F-RR, G-RR, H-RR, J-RR, K-RR</t>
  </si>
  <si>
    <t>OF-58.241811955% MF-12.893158243% RT-10.613619323% USTreas-7.507044413% HT-5.612994618% SP-2.778578642% MX-1.865887258% IN-0.278512151% SS-0.208393398% OT-0.000000000%</t>
  </si>
  <si>
    <t>1.29x</t>
  </si>
  <si>
    <t>WFCM 2019-C49</t>
  </si>
  <si>
    <t>RT-31.820623834% OF-17.837854952% MF-12.935033299% HT-12.528496144% USTreas-12.261086498% SS-3.956859374% IN-3.530049606% MX-3.379867778% MH-1.750128516%</t>
  </si>
  <si>
    <t>1.50x</t>
  </si>
  <si>
    <t>UBSCM 2018-C13</t>
  </si>
  <si>
    <t>RT-34.178426824% USTreas-15.770329109% MF-14.716677356% HT-12.682244704% OF-7.116716939% IN-6.153331834% MX-5.558928248% OT-2.477572643% SS-1.345772343%</t>
  </si>
  <si>
    <t>1.27x</t>
  </si>
  <si>
    <t>CGCMT 2018-C6</t>
  </si>
  <si>
    <t>E-RR, F-RR, G-RR, J-RR, K-RR, NR-RR</t>
  </si>
  <si>
    <t>OF-39.569308748% HT-19.593013626% MF-15.844802661% RT-9.909825411% USTreas-9.649412357% IN-3.188155600% SS-2.245481598%</t>
  </si>
  <si>
    <t>UBSCM 2019-C16</t>
  </si>
  <si>
    <t>RT-29.166174076% OF-20.780709474% MF-18.171041541% USTreas-13.513402980% IN-5.832611600% HT-5.426342255% OT-3.798280814% MX-3.311437261%</t>
  </si>
  <si>
    <t>1.30x</t>
  </si>
  <si>
    <t>UBSCM 2018-C15</t>
  </si>
  <si>
    <t>RT-35.372681717% HT-18.374662148% IN-16.101910275% OF-13.606834393% USTreas-7.600694026% MF-7.120664674% OT-1.822552767%</t>
  </si>
  <si>
    <t>1.25x</t>
  </si>
  <si>
    <t>BMARK 2018-B3</t>
  </si>
  <si>
    <t>E-RR, F-RR, G-RR, H-RR, NR-RR</t>
  </si>
  <si>
    <t>OF-41.372384342% RT-19.130309356% USTreas-16.050169216% HT-12.279309557% MX-5.091512054% MF-4.381188997% SS-0.797379688% IN-0.455991750% SP-0.441755040%</t>
  </si>
  <si>
    <t>0.26x</t>
  </si>
  <si>
    <t>DBJPM 2017-C6</t>
  </si>
  <si>
    <t>E-RR, F-RR, G-RR</t>
  </si>
  <si>
    <t>L-shaped (VRR 2.70% + HRR)</t>
  </si>
  <si>
    <t>OF-27.592166088% RT-21.613179174% USTreas-18.738303402% MX-14.804468307% HT-13.171868755% MF-1.797887522% SS-1.340981262% IN-0.941145491%</t>
  </si>
  <si>
    <t>1.63x</t>
  </si>
  <si>
    <t>MSC 2018-L1</t>
  </si>
  <si>
    <t>F-RR, G-RR, H-RR, J-RR</t>
  </si>
  <si>
    <t>L-shaped (VRR 2.36% + HRR)</t>
  </si>
  <si>
    <t>RT-34.478628234% OF-20.276882589% HT-13.185262676% MX-12.258572137% MF-7.910012404% USTreas-6.771933755% SS-3.883679809% IN-1.235028396%</t>
  </si>
  <si>
    <t>0.80x</t>
  </si>
  <si>
    <t>CCUBS 2017-C1</t>
  </si>
  <si>
    <t>MX-27.291490642% OF-20.975920277% MF-20.009582787% RT-12.949934140% HT-8.973568572% IN-6.090977805% USTreas-3.708525776%</t>
  </si>
  <si>
    <t>WFCM 2018-C43</t>
  </si>
  <si>
    <t>E, F, G</t>
  </si>
  <si>
    <t>L-shaped (VRR 2.35% + HRR)</t>
  </si>
  <si>
    <t>OF-33.270756348% RT-19.259228568% IN-19.255685982% USTreas-13.522765649% HT-4.837724472% MH-3.074020602% MX-2.765234009% MF-2.665193611% SS-1.349390759%</t>
  </si>
  <si>
    <t>1.79x</t>
  </si>
  <si>
    <t>MSBAM 2017-C33</t>
  </si>
  <si>
    <t>L-shaped (VRR 2.45% + HRR)</t>
  </si>
  <si>
    <t>USTreas-27.872343145% RT-27.605864223% OF-18.829875300% SS-10.638114672% MX-8.535348151% IN-5.516666121% HT-1.001788388%</t>
  </si>
  <si>
    <t>0.06x</t>
  </si>
  <si>
    <t>GSMS 2017-GS6</t>
  </si>
  <si>
    <t>L-shaped (VRR 2.52% + HRR)</t>
  </si>
  <si>
    <t>OF-48.375012532% MX-20.879712622% USTreas-16.108432338% RT-12.160332395% IN-2.476510113%</t>
  </si>
  <si>
    <t>0.17x</t>
  </si>
  <si>
    <t>JPMDB 2017-C7</t>
  </si>
  <si>
    <t>L-shaped (VRR 2.75% + HRR)</t>
  </si>
  <si>
    <t>OF-27.040529962% USTreas-16.050470139% IN-15.417775250% MX-13.160156727% HT-11.595435168% SS-5.956634383% RT-5.616483959% MF-5.162514411%</t>
  </si>
  <si>
    <t>0.76x</t>
  </si>
  <si>
    <t>LCCM 2017-LC26</t>
  </si>
  <si>
    <t>L-shaped (VRR 1.97% of every class + HRR)</t>
  </si>
  <si>
    <t>USTreas-38.414273569% OF-21.242789962% RT-17.963080868% HT-16.934656843% OT-2.754023223% MF-2.691175535%</t>
  </si>
  <si>
    <t>0.37x</t>
  </si>
  <si>
    <t>BMARK 2018-B6</t>
  </si>
  <si>
    <t>F-RR, G-RR, J-RR, NR-RR</t>
  </si>
  <si>
    <t>L-shaped (VRR 2.571% + HRR)</t>
  </si>
  <si>
    <t>OF-44.334077974% RT-19.528661736% MF-12.239645950% HT-9.824673989% IN-7.930119585% USTreas-2.920335718% SS-1.648405329% MX-1.574079720%</t>
  </si>
  <si>
    <t>0x</t>
  </si>
  <si>
    <t>UBSCM 2018-C12</t>
  </si>
  <si>
    <t>OF-27.609429315% RT-18.825269937% USTreas-17.308653141% HT-12.693295961% MF-8.033324010% MX-5.326120982% IN-3.743830123% SP-3.431342062% MH-1.717077809% OT-0.715449087% SS-0.596207573%</t>
  </si>
  <si>
    <t>CD 2017-CD3</t>
  </si>
  <si>
    <t>L-shaped (VRR 1.90% + HRR)</t>
  </si>
  <si>
    <t>OF-51.677898197% HT-17.548417881% MX-14.622614911% RT-11.328803760% USTreas-3.298615118% OT-0.572451515% SS-0.511059008% IN-0.440139608%</t>
  </si>
  <si>
    <t>TOTAL</t>
  </si>
  <si>
    <t>*LCCM 2017-LC26. KKR owns 98.03% of B-Piece, other part is Ladder.</t>
  </si>
  <si>
    <t>First Month</t>
  </si>
  <si>
    <t>Month End</t>
  </si>
  <si>
    <t>Total Principal ($)</t>
  </si>
  <si>
    <t>Total Interest ($)</t>
  </si>
  <si>
    <t>Total Cashflow ($)</t>
  </si>
  <si>
    <t>Total</t>
  </si>
  <si>
    <t>Investment</t>
  </si>
  <si>
    <t>Acq. Date</t>
  </si>
  <si>
    <t>Cash Flows</t>
  </si>
  <si>
    <t>Projected Principal</t>
  </si>
  <si>
    <t>Principal Writedown</t>
  </si>
  <si>
    <t>Remaining Principal</t>
  </si>
  <si>
    <t>Investment Management Fee</t>
  </si>
  <si>
    <t>Special Servicing Offset</t>
  </si>
  <si>
    <t>Fund Admin. Expense</t>
  </si>
  <si>
    <t>Total Fee Basis</t>
  </si>
  <si>
    <t>Gross Cash Flows</t>
  </si>
  <si>
    <t>Fund Fees / Expenses</t>
  </si>
  <si>
    <t>Net Cash Flow before Promote</t>
  </si>
  <si>
    <t>GP Promote</t>
  </si>
  <si>
    <t>Fees &amp; Expenses</t>
  </si>
  <si>
    <t>Net Cash Flow to LPs</t>
  </si>
  <si>
    <t xml:space="preserve">Waterfall Model </t>
  </si>
  <si>
    <t/>
  </si>
  <si>
    <t>Free Cash Flow</t>
  </si>
  <si>
    <t>Capital</t>
  </si>
  <si>
    <t>Investors</t>
  </si>
  <si>
    <t>LP Investor Contributions Total</t>
  </si>
  <si>
    <t>LP Investor Contributions</t>
  </si>
  <si>
    <t>Equity Invested</t>
  </si>
  <si>
    <t>Waterfall</t>
  </si>
  <si>
    <t>Assumptions</t>
  </si>
  <si>
    <t>Step</t>
  </si>
  <si>
    <t>LP % of FCF</t>
  </si>
  <si>
    <t>GP % of FCF</t>
  </si>
  <si>
    <t>Annual IRR</t>
  </si>
  <si>
    <t>Monthly IRR</t>
  </si>
  <si>
    <t>(i)</t>
  </si>
  <si>
    <t>(ii)</t>
  </si>
  <si>
    <t>(iii)</t>
  </si>
  <si>
    <t>(iv)</t>
  </si>
  <si>
    <t>(v)</t>
  </si>
  <si>
    <t>Percentage of Capital</t>
  </si>
  <si>
    <t>Catch Up / Rate / % of Profits</t>
  </si>
  <si>
    <t>Base Date</t>
  </si>
  <si>
    <t>(i) 100% to such Partner until distributions to such Partner on a cumulative basis equal the such Partners' capital contributions;</t>
  </si>
  <si>
    <t>Cash utilized towards capital contributions</t>
  </si>
  <si>
    <t>Remaining share of free cash</t>
  </si>
  <si>
    <t>CF Check</t>
  </si>
  <si>
    <t>(ii) 100% to such Partner until such Partner receives on a cumulative basis an amount equal to a ten percent (8%) per annum internal rate of return compunded annually;</t>
  </si>
  <si>
    <t>Return Check</t>
  </si>
  <si>
    <t>(iii) 80% to such Partner and 20% to the General Partner (in respect of carried interest) until such Partner has received on a cumulative basis an amount equal to fourteen percent (8%) per annum internal rate of return compounded annually.</t>
  </si>
  <si>
    <t xml:space="preserve">(iv) 50% to such Partner and 50% to the General Partner (in respect of carried interest) until distributions to the General Partner on a cumulative basis (in respect of carried interest) equal 20% of the sum of all distributions made through and including such date under paragraphs (i), (ii), (iii) above and this paragraph (iv); </t>
  </si>
  <si>
    <t>(v) 80% to such Partner and 20% to the General Partner (in respect of its carried interest)</t>
  </si>
  <si>
    <t>Remaining cash utilized</t>
  </si>
  <si>
    <t>Check</t>
  </si>
  <si>
    <t>Distributions to Limited Partners</t>
  </si>
  <si>
    <t>Distributions to General Partner</t>
  </si>
  <si>
    <t>NA</t>
  </si>
  <si>
    <t>Yes</t>
  </si>
  <si>
    <t>Contributions</t>
  </si>
  <si>
    <t>Projected Fee Basis</t>
  </si>
  <si>
    <t>Combined B-Piece Cashflows – Principal / Interest / Writedown (actuals through val-date month + Intex forward projections)</t>
  </si>
  <si>
    <t>Actuals Through</t>
  </si>
  <si>
    <t>Actuals = months through the month of the valuation date (Strats!AE2, 9/22/26), matching Pooled CF. Later months are Intex forward projections. Deals flagged Y in row 6 have 0 forward cashflows after that date (per AM desktop); their balance is held flat at the val-date balance.</t>
  </si>
  <si>
    <t>Last Month</t>
  </si>
  <si>
    <t>Writedown date (Y-flagged deals)</t>
  </si>
  <si>
    <t>Deals flagged Y in row 6 write down their full val-date balance on this date (in the Princ Writedown columns) and carry a 0 balance thereafter.</t>
  </si>
  <si>
    <t>Principal ($)</t>
  </si>
  <si>
    <t>Interest ($)</t>
  </si>
  <si>
    <t>Princ Writedown ($)</t>
  </si>
  <si>
    <t>Ending Principal Balance ($)</t>
  </si>
  <si>
    <t>Fwd CF zeroed? (Y/N)</t>
  </si>
  <si>
    <t>Y</t>
  </si>
  <si>
    <t>N</t>
  </si>
  <si>
    <t>Period</t>
  </si>
  <si>
    <t>Total Princ Writedown ($)</t>
  </si>
  <si>
    <t>Total Ending Principal Balance ($)</t>
  </si>
  <si>
    <t>Check: CF − P − I ($)</t>
  </si>
  <si>
    <t>(month-end)</t>
  </si>
  <si>
    <t>Actual</t>
  </si>
  <si>
    <t>Projected</t>
  </si>
  <si>
    <t>Fund Org. Costs</t>
  </si>
  <si>
    <t>Fund G&amp;A Expenses</t>
  </si>
  <si>
    <t>Transaction Date</t>
  </si>
  <si>
    <t>Current Mark</t>
  </si>
  <si>
    <t>Current Face</t>
  </si>
  <si>
    <t>Mark Px</t>
  </si>
  <si>
    <t>Capital Calls</t>
  </si>
  <si>
    <t>Net Distributions to LPs</t>
  </si>
  <si>
    <t>Gross B-Piece Cash Flows</t>
  </si>
  <si>
    <t>Interest Collections</t>
  </si>
  <si>
    <t>Principal Collections</t>
  </si>
  <si>
    <t>Gross Distributions</t>
  </si>
  <si>
    <t>Fund Level CFs</t>
  </si>
  <si>
    <t>Share of Fees / Expenses</t>
  </si>
  <si>
    <t>Share of Gross B-Piece Distributions</t>
  </si>
  <si>
    <t>Net Distributions to Selling LPs</t>
  </si>
  <si>
    <t>Special Servicing Offset Accrual</t>
  </si>
  <si>
    <t>Special Servicing Offset Calc</t>
  </si>
  <si>
    <t>Special Servicing Offset Curve</t>
  </si>
  <si>
    <t>SS Curve Offset</t>
  </si>
  <si>
    <t>% of total</t>
  </si>
  <si>
    <t>Fee Assumptions</t>
  </si>
  <si>
    <t>Historical</t>
  </si>
  <si>
    <t>Forward</t>
  </si>
  <si>
    <t>Inception to Date</t>
  </si>
  <si>
    <t>Purchase Proceeds</t>
  </si>
  <si>
    <t>Fee Basis</t>
  </si>
  <si>
    <t>Total Capital Called</t>
  </si>
  <si>
    <t>Liquidation Proceeds</t>
  </si>
  <si>
    <t>Investor 
NAV</t>
  </si>
  <si>
    <t>Promote Assumed</t>
  </si>
  <si>
    <t>IM Fee Assumed</t>
  </si>
  <si>
    <t>RECOP I Opportunity</t>
  </si>
  <si>
    <t>Fees/Expenses During Cutoff Period</t>
  </si>
  <si>
    <t>Gross Distros During Cutoff Period</t>
  </si>
  <si>
    <t>Adjusted Price</t>
  </si>
  <si>
    <t>Purchase Price</t>
  </si>
  <si>
    <t>Selling Investor % of Fund</t>
  </si>
  <si>
    <t>Valuation</t>
  </si>
  <si>
    <t>Net Distributions</t>
  </si>
  <si>
    <t>Liq. 
IRR</t>
  </si>
  <si>
    <t>Liq. 
MOIC</t>
  </si>
  <si>
    <t>Pro. 
IRR</t>
  </si>
  <si>
    <t>Proj. 
MOIC</t>
  </si>
  <si>
    <t>Inception 
to Date</t>
  </si>
  <si>
    <t>Projected Transaction Date</t>
  </si>
  <si>
    <t>Net Distros During Cutoff Period</t>
  </si>
  <si>
    <t>KRR 
Mark Px</t>
  </si>
  <si>
    <t>KKR Current Mark</t>
  </si>
  <si>
    <t>Weighted Avg. Hold Period</t>
  </si>
  <si>
    <t>Selling Investor Contributions</t>
  </si>
  <si>
    <t>Net of Capital Returned</t>
  </si>
  <si>
    <t>Selling Investor Net Capital</t>
  </si>
  <si>
    <t>Special Servicing Offset*</t>
  </si>
  <si>
    <t>*Capped at IM Fee,with full ITD refund at end</t>
  </si>
  <si>
    <t>Running Cash Balance</t>
  </si>
  <si>
    <t>Distributions before Promote (monthly)</t>
  </si>
  <si>
    <t>Distributions before Promote (timing adj.)</t>
  </si>
  <si>
    <t>Special Servicing Offset (Capped at IM Fee,with full ITD refund at end)</t>
  </si>
  <si>
    <t>Fees are offset from SS fees received</t>
  </si>
  <si>
    <t>Sale Proceeds</t>
  </si>
  <si>
    <t>Cash on Hand at Cutoff Month</t>
  </si>
  <si>
    <t>Running Cash Bal. (% of Rem. Eq.)</t>
  </si>
  <si>
    <t>KKR 
Current NAV</t>
  </si>
  <si>
    <t>Cash &amp; Receivables</t>
  </si>
  <si>
    <t>Asset Fair Value</t>
  </si>
  <si>
    <t>Purchase Price Calculation</t>
  </si>
  <si>
    <t>Distribution of Fund Cash &amp; Receivables</t>
  </si>
  <si>
    <t>Cash Flow to KKR LP</t>
  </si>
  <si>
    <t>DD Fee</t>
  </si>
  <si>
    <t>IHPS Fee</t>
  </si>
  <si>
    <t>IHPS Fee (on Cost Basis)</t>
  </si>
  <si>
    <t>DD Fee (on Cost Basis)</t>
  </si>
  <si>
    <t>KKR Fee Basis</t>
  </si>
  <si>
    <t>Rialto Fee Basis</t>
  </si>
  <si>
    <t>Private and Confidential</t>
  </si>
  <si>
    <t>Endnotes</t>
  </si>
  <si>
    <t>(A)</t>
  </si>
  <si>
    <t>Any targets, forecasts, and projections contained herein have been prepared and are set out for illustrative purposes only and are based on hypothetical assumptions and current intentions with respect to the intended operation of the portfolio.  The assumptions, forecasts and estimates used to generate this illustrative data are not all described herein, but include assumptions, forecasts and estimates currently deemed reasonable by Rialto relating to existing leases and contracts in place, anticipated collection of rental payments, absorption pace, leasing costs and concessions, operating expenses, development and capital costs, potential capital structures, debt financing, capitalization rates, sales proceeds, timing of dispositions, transaction costs, hold periods, credit of sponsor and borrower recourse, loss and default assumptions with respect to CMBS, current income, and legal risks, costs and timing.  No representation or warranty is made as to the reasonableness of such assumptions or that such illustrations are accurate of completer or do not contain errors, or that alternative modeling techniques would not be more appropriate or would not produce significantly different results.  None of the targets, assumptions, forecasts or estimates is meant to be a historical description or a prediction of future performance, and each has inherent limitations. Target returns are aspirational only.  The forecasts are subject to uncertainties, changes (including changes in economic, operational, political, or other circumstances) and other risks, including broad trends in business and finance, legislation and regulation, interest rates, inflation, currency values, real estate market conditions, the availability and cost of short-term or long term funding and capital, all of which are beyond Rialto’s control and any of which may cause the relevant actual, financial and other results to be materially different from the results expressed or implied by such forecasts or projections. Industry experts may disagree with the forecasts, the estimations and assumptions used in preparing the targets. Different assumptions may also be reasonable and would yield different returns. No assurance, representation or warranty is made by any person that any targets, forecasts and projections will be achieved, and no prospective investor should rely on such targets, forecasts or projections.  Projections are based on (a) capital funded by (and reinvested proceeds) and distributed to investors (for portfolio level returns) or the portfolio (for asset level returns) through the stated as of date, (b) projected cash to be distributed to investors (for portfolio level returns) or the portfolio (for asset level returns) during the remaining term, and (c) estimated investment expenses, management and service costs (including for property services and due diligence and asset management services) and capital expenditures (collectively, “Component Cash Flows”). The assumptions and projected returns may have under- or over-compensated for the effect, if any, of certain market factors and other events, including but not limited to the availability of suitable investments. Projected returns may be based in whole or in part on unaudited data that is subject to adjustment.</t>
  </si>
  <si>
    <t>(B)</t>
  </si>
  <si>
    <t>(C)</t>
  </si>
  <si>
    <t>(D)</t>
  </si>
  <si>
    <t xml:space="preserve">“Projected Net IRR” is the projected compound internal rate of return, on a leveraged basis, if applicable, using a standard formula (XIRR) based on Component Cash Flows from the portfolio through the stated as of date and after taking into account estimated portfolio level costs, investment management fees and incentive allocation. </t>
  </si>
  <si>
    <t>(E)</t>
  </si>
  <si>
    <t xml:space="preserve">“Projected Net Equity Multiple (MOIC)” or “Net MOIC” is calculated by dividing (a) the sum of the (i) actual distributions to investors, net of recalled capital, through the stated as of date, and (ii) the projected cash to be distributed to investors during the remaining term, assuming the current invested portfolio, in each case, net of estimated investment expenses, management and service costs (including for due diligence and asset level accounting, legal and tax services), fund level costs, investment management fees and incentive allocation, and after adjustments for fund level indebtedness, if applicable, by (b) capital funded by investors through the stated as of date. </t>
  </si>
  <si>
    <t>Disclaimers and Risk Factors</t>
  </si>
  <si>
    <t>This presentation is for discussion purposes only and does not constitute an offer to sell or the solicitation of an offer to purchase any security or investment product described herein.  Any offer or solicitation to purchase an interest in a fund managed by Rialto (a “Fund”) may only be made by means of delivery of an approved confidential offering memorandum, which must be received and reviewed prior to investing.  You may not rely on this presentation as the basis upon which to make an investment decision.  This presentation does not purport to be complete on any topic addressed. The information, opinions and estimates provided in this presentation are provided to you as of the dates indicated and Rialto does not undertake to update the information after its distribution.  These materials are not intended for distribution to, or use by, any person or entity in any jurisdiction or country where such distribution or use would be contrary to applicable law or regulations.  If there is any inconsistency between this presentation and the terms and disclosures in a Fund’s offering documents, the offering documents will govern. Certain information in this document might constitute material non-public information and therefore, potentially could impose certain trading restrictions on the recipient.</t>
  </si>
  <si>
    <t xml:space="preserve">An investment with Rialto is highly speculative, and there can be no assurance that a Fund’s investment objective will be achieved. Investors must be prepared to bear the risk of a total loss of their investment. An investment in a Fund is suitable only for certain financially sophisticated investors who meet applicable eligibility requirements, have no need for immediate liquidity in their investment and can bear the risk of an investment for an extended period of time.  Before deciding to invest, prospective investors should carefully read the Fund’s offering memorandum and pay particular attention to the risk factors and conflicts of interest described therein.  Some or all alternative investment programs may not be suitable for certain investors.  Investors in a Fund may lose all or a significant portion of their investment.  This presentation is not intended to provide, and should not be relied upon for, tax, legal, accounting or investment advice.  </t>
  </si>
  <si>
    <t>PAST PERFORMANCE IS NOT INDICATIVE OF FUTURE RESULTS.  Performance data is net of fees and assumes reinvestment of income and dividends except to the extent otherwise indicated.  The performance data for certain periods has not been audited.  There can be no assurance that a Fund will achieve results that are referenced in this presentation. There is no guarantee that a Fund or future offerings by Rialto will have access to similar types of investments or opportunities to achieve comparable results.  Calculations of returns are based on the payment date of investors’ capital contributions. Returns of any individual investor may vary from the returns shown due to the timing of capital transactions and other items. Portfolio level performance reflects the reinvestment of a portion of the investment income and investment proceeds as a result of recycling (to the extent permitted under a portfolio’s governing documents, which is the case for each of Rialto’s flagship Funds). Internal Rate of Return (“IRR”) calculations may be favorably impacted by the short-term use of a line of credit facility to bridge capital calls, into which certain Funds and accounts have entered. Under the terms of the applicable line of credit facilities agreements, Rialto typically has the discretion to carry an investment on the line of credit facilities for an extended period. There are instances where the Fund utilizes borrowings under its subscription-based credit facility in advance of or in lieu of receiving investors’ capital contributions. The use of a subscription-based credit facility will result in higher or lower reported returns than if investors’ capital had been contributed at the inception of an investment. In addition, the Fund pays all related expenses, including interest, on its subscription-based credit facility and investors will bear such costs.</t>
  </si>
  <si>
    <t>Gross returns are presented before deduction for investment management fees and performance compensation but are net of all operating expenses.  Actual net returns to investors are reduced by such investment management fees and performance compensation.</t>
  </si>
  <si>
    <t>Rialto’s investment program involves investing in real estate debt, and as such, the portfolio may experience more volatility and be exposed to greater risk than a more diversified investment portfolio. The investments will be subject to the risks incident to debt investments, including, among other things, (i) mismanagement or decline in value of collateral; (ii) risks arising out of a borrower default; (iii) changes in availability of replacement “takeout” financing upon maturity of loans; (iv) changes in interest rates; (v) risks of underlying commercial mortgage loans; and (vi) the risk that investments in mezzanine loans may become unsecured upon a foreclosure by a senior lender.</t>
  </si>
  <si>
    <t xml:space="preserve">This presentation contains statements, estimates and projections that are forward-looking (collectively, “forward-looking statements”). When used in this presentation, the words “anticipate,” “assume,” “become,” “believe,” “contemplate,” “continue,” “could,” “designed,” “estimate,” “expect,” “going forward,” “future,” “hopeful,” “intend,” “look forward,” “may,” “might,” “opportunity,” “pending,” “plan,” “potential,” “project,” “scheduled,” “shall,” “should,” “target,” “think,” “to be,” “upcoming,” “well-positioned,” “will,” “wish,” “would,” other variations on such words and similar terminology, if and to the extent used, are intended to identify such forward-looking statements .  All forward-looking statements are based on the current expectations and beliefs of Rialto management concerning future events that are subject to substantial risks and uncertainties which may cause the actual results, performance or achievements of a Fund and/or its investments to be materially different from any future results, performance or achievements expressed or implied by such forward-looking statements.  Factors that may cause or contribute to those potential differences include, but are not limited to, the following:  national and local economic conditions; the terms of governmental laws, rules and regulations (including tax regulations) that affect a Fund and/or its investments and interpretations of those laws, rules and regulations; changes in the rate of inflation and interest rates; real estate risks, including variations of real estate values and the general economic climate in local markets; competition for tenants, imposition of rent controls, unfavorable enactments of zoning and other governmental laws, possible environmental liabilities, the prohibitive cost of casualty, windstorm, flood and other insurance, the occurrence of natural disasters, possible vandalism and competition; a Fund’s ability or inability to acquire investments on the terms or at the costs currently contemplated and the timing of such investments; as well as other risks and uncertainties, some of which may not currently be foreseeable.   Predictions, opinions and other information contained in this document are subject to change continually and without notice of any kind and may no longer be true after the date indicated. </t>
  </si>
  <si>
    <t xml:space="preserve">Any opinion expressed herein may not be shared by all directors, officers, employees, or representatives of Rialto and may be subject to change without notice. </t>
  </si>
  <si>
    <t>The case studies and representative transactions disclosed in this presentation are presented to show examples of Rialto’s investment approach.  No representation is made (i) regarding whether any named transaction currently is held in a Fund or account managed by Rialto or will continue to be held in the future, or (ii) that any investment will or may be profitable.  The case studies and representative transactions listed in this presentation do not represent all of the transactions effected for a Fund.  A complete list of each transaction effected for a Fund is available upon request.</t>
  </si>
  <si>
    <t>Certain information contained in this presentation has been obtained from published and non-published sources prepared by third parties, which, in certain cases, have not been updated through the date hereof.  While such information is believed to be reliable, Rialto has not independently verified such information, nor does it assume any responsibility for the accuracy or completeness of such information. The information contained in this presentation should not be construed as research or investment advice.</t>
  </si>
  <si>
    <t>This presentation contains select images of certain investments and/or underlying properties of investments that are provided for illustrative purposes only and may be digital renderings of investments and/or underlying properties of investments rather than actual photos. The images contained herein are not representative of the Fund’s entire portfolio. All rights to the trademarks and/or logos belong to their respective owners and Rialto’s use hereof does not imply an affiliation with, or endorsement by, the owners of these trademarks and/or logos.  </t>
  </si>
  <si>
    <t>KKR RECOP I LP Secondary Opportunity</t>
  </si>
  <si>
    <r>
      <t>Projected Investment Returns</t>
    </r>
    <r>
      <rPr>
        <b/>
        <vertAlign val="superscript"/>
        <sz val="16"/>
        <color theme="1"/>
        <rFont val="Aptos Narrow"/>
        <family val="2"/>
        <scheme val="minor"/>
      </rPr>
      <t>(A)</t>
    </r>
  </si>
  <si>
    <t>“Projected Gross IRR” is the projected compound internal rate of return (on a leveraged basis, if applicable) using a standard formula (XIRR), based on Component Cash Flows from the portfolio through the stated as of date. Project Gross IRR is calculated before deductions for portfolio level costs, investment management fees and incentive allocation, which would reduce returns if taken into account.</t>
  </si>
  <si>
    <t>“Projected Gross Equity Multiple (MOIC)” or “Gross MOIC” is calculated by dividing (a) the sum of the (i) actual distributions to investors through the stated as of date, net of recalled capital, through the stated as of date, and (ii) the projected cash to be distributed to investors during the remaining term, by (b) capital funded by investors through the stated as of date. Project Gross MOIC is calculated before deductions for portfolio level costs, investment management fees and incentive allocation, which would reduce returns if taken into account.</t>
  </si>
  <si>
    <r>
      <t>Fwd. 
IRR</t>
    </r>
    <r>
      <rPr>
        <b/>
        <vertAlign val="superscript"/>
        <sz val="11"/>
        <color theme="0"/>
        <rFont val="Aptos Narrow"/>
        <family val="2"/>
        <scheme val="minor"/>
      </rPr>
      <t>(B)(D)</t>
    </r>
  </si>
  <si>
    <r>
      <t>Fwd. 
MOIC</t>
    </r>
    <r>
      <rPr>
        <b/>
        <vertAlign val="superscript"/>
        <sz val="11"/>
        <color theme="0"/>
        <rFont val="Aptos Narrow"/>
        <family val="2"/>
        <scheme val="minor"/>
      </rPr>
      <t>(C)(E)</t>
    </r>
  </si>
  <si>
    <t>Disclaimer: This model is being presented for the limited purpose of illustrating cash flows from the KKR RECOP I LP Secondary Opportunity (the "Opportunity").  The returns, cash flows, and other figures included herein are purely hypothetical and are not a guarantee or a prediction of the future of the Opportunity, which may be negative. This model is for illustrative purposes only and should only be used for the limited purpose set forth above. Please refer to the endnotes for more information.</t>
  </si>
  <si>
    <t>Net Cash Flows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</si>
</sst>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4" formatCode="_(&quot;$&quot;* #,##0.00_);_(&quot;$&quot;* \(#,##0.00\);_(&quot;$&quot;* &quot;-&quot;??_);_(@_)"/>
    <numFmt numFmtId="43" formatCode="_(* #,##0.00_);_(* \(#,##0.00\);_(* &quot;-&quot;??_);_(@_)"/>
    <numFmt numFmtId="164" formatCode="0.0%"/>
    <numFmt numFmtId="165" formatCode="#,##0;\(#,##0\);\-"/>
    <numFmt numFmtId="166" formatCode="&quot;$&quot;#,##0"/>
    <numFmt numFmtId="167" formatCode="0.000%"/>
    <numFmt numFmtId="168" formatCode="&quot;$&quot;#,##0.0"/>
    <numFmt numFmtId="169" formatCode="0.00&quot;x&quot;"/>
    <numFmt numFmtId="170" formatCode="#,##0.0"/>
    <numFmt numFmtId="171" formatCode="0.00\x"/>
    <numFmt numFmtId="172" formatCode="#,##0.000000"/>
    <numFmt numFmtId="173" formatCode="_(* #,##0.0_);_(* \(#,##0.0\);_(* &quot;-&quot;??_);_(@_)"/>
    <numFmt numFmtId="174" formatCode="_(* #,##0_);_(* \(#,##0\);_(* &quot;-&quot;??_);_(@_)"/>
    <numFmt numFmtId="175" formatCode="[$-409]mmm\-yy;@"/>
    <numFmt numFmtId="176" formatCode=";;;"/>
    <numFmt numFmtId="177" formatCode="&quot;$&quot;#,##0.00"/>
    <numFmt numFmtId="178" formatCode="mm/dd/yyyy"/>
    <numFmt numFmtId="179" formatCode="#,##0;\(#,##0\);&quot;-&quot;"/>
    <numFmt numFmtId="180" formatCode="0.00\x&quot; DPI&quot;"/>
  </numFmts>
  <fonts count="63"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indexed="12"/>
      <name val="Aptos Narrow"/>
      <family val="2"/>
      <scheme val="minor"/>
    </font>
    <font>
      <sz val="10"/>
      <color rgb="FF000000"/>
      <name val="Arial"/>
      <family val="2"/>
    </font>
    <font>
      <sz val="11"/>
      <color rgb="FF000000"/>
      <name val="Aptos Narrow"/>
      <family val="2"/>
      <scheme val="minor"/>
    </font>
    <font>
      <sz val="10"/>
      <color theme="1"/>
      <name val="Arial"/>
      <family val="2"/>
    </font>
    <font>
      <b/>
      <sz val="11"/>
      <color rgb="FF000000"/>
      <name val="Aptos Narrow"/>
      <family val="2"/>
      <scheme val="minor"/>
    </font>
    <font>
      <sz val="11"/>
      <color theme="9"/>
      <name val="Aptos Narrow"/>
      <family val="2"/>
    </font>
    <font>
      <sz val="11"/>
      <color rgb="FF0000FF"/>
      <name val="Aptos Narrow"/>
      <family val="2"/>
      <scheme val="minor"/>
    </font>
    <font>
      <i/>
      <sz val="11"/>
      <color theme="1"/>
      <name val="Aptos Narrow"/>
      <family val="2"/>
      <scheme val="minor"/>
    </font>
    <font>
      <b/>
      <sz val="11"/>
      <color rgb="FFFFFFFF"/>
      <name val="Aptos Narrow"/>
      <family val="2"/>
      <scheme val="minor"/>
    </font>
    <font>
      <sz val="11"/>
      <color theme="9"/>
      <name val="Aptos Narrow"/>
      <family val="2"/>
      <scheme val="minor"/>
    </font>
    <font>
      <sz val="11"/>
      <name val="Aptos Narrow"/>
      <family val="2"/>
      <scheme val="minor"/>
    </font>
    <font>
      <b/>
      <i/>
      <sz val="11"/>
      <color theme="1"/>
      <name val="Aptos Narrow"/>
      <family val="2"/>
      <scheme val="minor"/>
    </font>
    <font>
      <sz val="11"/>
      <color rgb="FF008000"/>
      <name val="Aptos Narrow"/>
      <family val="2"/>
      <scheme val="minor"/>
    </font>
    <font>
      <sz val="11"/>
      <name val="Aptos Narrow"/>
      <family val="2"/>
    </font>
    <font>
      <b/>
      <sz val="11"/>
      <name val="Aptos Narrow"/>
      <family val="2"/>
      <scheme val="minor"/>
    </font>
    <font>
      <b/>
      <sz val="14"/>
      <color theme="0"/>
      <name val="Times New Roman"/>
      <family val="1"/>
    </font>
    <font>
      <b/>
      <sz val="11"/>
      <color theme="0"/>
      <name val="Times New Roman"/>
      <family val="1"/>
    </font>
    <font>
      <sz val="10"/>
      <color indexed="8"/>
      <name val="MS Sans Serif"/>
      <family val="2"/>
    </font>
    <font>
      <b/>
      <sz val="16"/>
      <color rgb="FFFF0000"/>
      <name val="Times New Roman"/>
      <family val="1"/>
    </font>
    <font>
      <sz val="14"/>
      <color theme="1"/>
      <name val="Times New Roman"/>
      <family val="1"/>
    </font>
    <font>
      <sz val="10"/>
      <color indexed="8"/>
      <name val="Times New Roman"/>
      <family val="1"/>
    </font>
    <font>
      <b/>
      <sz val="11"/>
      <color theme="1"/>
      <name val="Times New Roman"/>
      <family val="1"/>
    </font>
    <font>
      <i/>
      <sz val="11"/>
      <color theme="1"/>
      <name val="Times New Roman"/>
      <family val="1"/>
    </font>
    <font>
      <sz val="10"/>
      <name val="Times New Roman"/>
      <family val="1"/>
    </font>
    <font>
      <sz val="11"/>
      <color theme="1"/>
      <name val="Times New Roman"/>
      <family val="1"/>
    </font>
    <font>
      <b/>
      <sz val="11"/>
      <color theme="2" tint="-0.499984740745262"/>
      <name val="Times New Roman"/>
      <family val="1"/>
    </font>
    <font>
      <sz val="11"/>
      <name val="Times New Roman"/>
      <family val="1"/>
    </font>
    <font>
      <sz val="11"/>
      <color theme="0"/>
      <name val="Times New Roman"/>
      <family val="1"/>
    </font>
    <font>
      <sz val="11"/>
      <color indexed="8"/>
      <name val="Times New Roman"/>
      <family val="1"/>
    </font>
    <font>
      <b/>
      <sz val="11"/>
      <color indexed="8"/>
      <name val="Times New Roman"/>
      <family val="1"/>
    </font>
    <font>
      <b/>
      <sz val="11"/>
      <name val="Times New Roman"/>
      <family val="1"/>
    </font>
    <font>
      <b/>
      <sz val="11"/>
      <color rgb="FFFF0000"/>
      <name val="Times New Roman"/>
      <family val="1"/>
    </font>
    <font>
      <b/>
      <sz val="12"/>
      <color indexed="8"/>
      <name val="Times New Roman"/>
      <family val="1"/>
    </font>
    <font>
      <b/>
      <sz val="12"/>
      <color rgb="FFFF0000"/>
      <name val="Times New Roman"/>
      <family val="1"/>
    </font>
    <font>
      <b/>
      <sz val="11"/>
      <color theme="9"/>
      <name val="Times New Roman"/>
      <family val="1"/>
    </font>
    <font>
      <b/>
      <sz val="11"/>
      <color indexed="12"/>
      <name val="Times New Roman"/>
      <family val="1"/>
    </font>
    <font>
      <b/>
      <sz val="14"/>
      <color theme="1"/>
      <name val="Aptos Narrow"/>
      <family val="2"/>
      <scheme val="minor"/>
    </font>
    <font>
      <sz val="11"/>
      <color theme="0"/>
      <name val="Aptos Narrow"/>
      <family val="2"/>
      <scheme val="minor"/>
    </font>
    <font>
      <b/>
      <i/>
      <sz val="11"/>
      <color theme="0"/>
      <name val="Aptos Narrow"/>
      <family val="2"/>
      <scheme val="minor"/>
    </font>
    <font>
      <i/>
      <sz val="11"/>
      <color theme="0"/>
      <name val="Aptos Narrow"/>
      <family val="2"/>
      <scheme val="minor"/>
    </font>
    <font>
      <i/>
      <sz val="11"/>
      <color theme="9"/>
      <name val="Aptos Narrow"/>
      <family val="2"/>
      <scheme val="minor"/>
    </font>
    <font>
      <b/>
      <sz val="11"/>
      <color indexed="12"/>
      <name val="Aptos Narrow"/>
      <family val="2"/>
      <scheme val="minor"/>
    </font>
    <font>
      <b/>
      <sz val="11"/>
      <color theme="9"/>
      <name val="Aptos Narrow"/>
      <family val="2"/>
      <scheme val="minor"/>
    </font>
    <font>
      <b/>
      <sz val="11"/>
      <color theme="1"/>
      <name val="Arial"/>
      <family val="2"/>
    </font>
    <font>
      <b/>
      <u/>
      <sz val="11"/>
      <color theme="1"/>
      <name val="Aptos Narrow"/>
      <family val="2"/>
      <scheme val="minor"/>
    </font>
    <font>
      <b/>
      <sz val="10"/>
      <color indexed="8"/>
      <name val="MS Sans Serif"/>
    </font>
    <font>
      <sz val="10"/>
      <color indexed="8"/>
      <name val="MS Sans Serif"/>
      <charset val="1"/>
    </font>
    <font>
      <b/>
      <sz val="10"/>
      <color theme="0"/>
      <name val="Times New Roman"/>
      <family val="1"/>
    </font>
    <font>
      <i/>
      <sz val="15"/>
      <color indexed="8"/>
      <name val="Times New Roman"/>
      <family val="1"/>
    </font>
    <font>
      <sz val="10"/>
      <color theme="0"/>
      <name val="Times New Roman"/>
      <family val="1"/>
    </font>
    <font>
      <u/>
      <sz val="10"/>
      <color indexed="12"/>
      <name val="Arial"/>
      <family val="2"/>
    </font>
    <font>
      <u/>
      <sz val="10"/>
      <color theme="0"/>
      <name val="Times New Roman"/>
      <family val="1"/>
    </font>
    <font>
      <b/>
      <sz val="36"/>
      <color theme="0"/>
      <name val="Times New Roman"/>
      <family val="1"/>
    </font>
    <font>
      <i/>
      <sz val="28"/>
      <color theme="0"/>
      <name val="Times New Roman"/>
      <family val="1"/>
    </font>
    <font>
      <b/>
      <sz val="28"/>
      <color theme="0"/>
      <name val="Times New Roman"/>
      <family val="1"/>
    </font>
    <font>
      <b/>
      <sz val="10"/>
      <name val="Times New Roman"/>
      <family val="1"/>
    </font>
    <font>
      <b/>
      <sz val="16"/>
      <color theme="1"/>
      <name val="Aptos Narrow"/>
      <family val="2"/>
      <scheme val="minor"/>
    </font>
    <font>
      <b/>
      <vertAlign val="superscript"/>
      <sz val="16"/>
      <color theme="1"/>
      <name val="Aptos Narrow"/>
      <family val="2"/>
      <scheme val="minor"/>
    </font>
    <font>
      <b/>
      <vertAlign val="superscript"/>
      <sz val="11"/>
      <color theme="0"/>
      <name val="Aptos Narrow"/>
      <family val="2"/>
      <scheme val="minor"/>
    </font>
  </fonts>
  <fills count="23">
    <fill>
      <patternFill patternType="none"/>
    </fill>
    <fill>
      <patternFill patternType="gray125"/>
    </fill>
    <fill>
      <patternFill patternType="solid">
        <fgColor rgb="FFDAE9F8"/>
        <bgColor indexed="64"/>
      </patternFill>
    </fill>
    <fill>
      <patternFill patternType="solid">
        <fgColor theme="1"/>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theme="4" tint="0.79998168889431442"/>
        <bgColor indexed="64"/>
      </patternFill>
    </fill>
    <fill>
      <patternFill patternType="solid">
        <fgColor rgb="FFD9D9D9"/>
        <bgColor indexed="64"/>
      </patternFill>
    </fill>
    <fill>
      <patternFill patternType="solid">
        <fgColor rgb="FF1F3864"/>
        <bgColor indexed="64"/>
      </patternFill>
    </fill>
    <fill>
      <patternFill patternType="solid">
        <fgColor theme="3" tint="0.249977111117893"/>
        <bgColor indexed="64"/>
      </patternFill>
    </fill>
    <fill>
      <patternFill patternType="solid">
        <fgColor theme="3"/>
        <bgColor indexed="64"/>
      </patternFill>
    </fill>
    <fill>
      <patternFill patternType="solid">
        <fgColor rgb="FFFFFFCC"/>
        <bgColor indexed="64"/>
      </patternFill>
    </fill>
    <fill>
      <patternFill patternType="solid">
        <fgColor rgb="FFFFFFF7"/>
        <bgColor indexed="64"/>
      </patternFill>
    </fill>
    <fill>
      <patternFill patternType="solid">
        <fgColor theme="0" tint="-4.9989318521683403E-2"/>
        <bgColor indexed="64"/>
      </patternFill>
    </fill>
    <fill>
      <patternFill patternType="solid">
        <fgColor theme="0"/>
        <bgColor indexed="64"/>
      </patternFill>
    </fill>
    <fill>
      <patternFill patternType="solid">
        <fgColor rgb="FFD9E1F2"/>
        <bgColor indexed="64"/>
      </patternFill>
    </fill>
    <fill>
      <patternFill patternType="solid">
        <fgColor theme="2"/>
        <bgColor indexed="64"/>
      </patternFill>
    </fill>
    <fill>
      <patternFill patternType="solid">
        <fgColor theme="0" tint="-0.499984740745262"/>
        <bgColor indexed="64"/>
      </patternFill>
    </fill>
    <fill>
      <patternFill patternType="solid">
        <fgColor theme="7" tint="-0.249977111117893"/>
        <bgColor indexed="64"/>
      </patternFill>
    </fill>
    <fill>
      <patternFill patternType="solid">
        <fgColor rgb="FFFFFF00"/>
        <bgColor indexed="64"/>
      </patternFill>
    </fill>
    <fill>
      <patternFill patternType="solid">
        <fgColor theme="4" tint="-0.249977111117893"/>
        <bgColor indexed="64"/>
      </patternFill>
    </fill>
  </fills>
  <borders count="45">
    <border>
      <left/>
      <right/>
      <top/>
      <bottom/>
      <diagonal/>
    </border>
    <border>
      <left/>
      <right/>
      <top/>
      <bottom style="thin">
        <color indexed="64"/>
      </bottom>
      <diagonal/>
    </border>
    <border>
      <left/>
      <right/>
      <top style="thin">
        <color indexed="64"/>
      </top>
      <bottom style="thin">
        <color indexed="64"/>
      </bottom>
      <diagonal/>
    </border>
    <border>
      <left/>
      <right/>
      <top style="thin">
        <color auto="1"/>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bottom style="thin">
        <color indexed="64"/>
      </bottom>
      <diagonal/>
    </border>
    <border>
      <left/>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auto="1"/>
      </left>
      <right/>
      <top/>
      <bottom/>
      <diagonal/>
    </border>
    <border>
      <left/>
      <right style="double">
        <color auto="1"/>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s>
  <cellStyleXfs count="9">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9" fontId="21" fillId="0" borderId="0" applyFont="0" applyFill="0" applyBorder="0" applyAlignment="0" applyProtection="0"/>
    <xf numFmtId="0" fontId="1" fillId="0" borderId="0"/>
    <xf numFmtId="0" fontId="1" fillId="0" borderId="0"/>
    <xf numFmtId="0" fontId="50" fillId="0" borderId="0"/>
    <xf numFmtId="0" fontId="54" fillId="0" borderId="0" applyNumberFormat="0" applyFill="0" applyBorder="0" applyAlignment="0" applyProtection="0">
      <alignment vertical="top"/>
      <protection locked="0"/>
    </xf>
  </cellStyleXfs>
  <cellXfs count="560">
    <xf numFmtId="0" fontId="0" fillId="0" borderId="0" xfId="0"/>
    <xf numFmtId="0" fontId="3" fillId="2" borderId="0" xfId="0" applyFont="1" applyFill="1"/>
    <xf numFmtId="164" fontId="0" fillId="0" borderId="0" xfId="0" applyNumberFormat="1"/>
    <xf numFmtId="14" fontId="0" fillId="0" borderId="0" xfId="0" applyNumberFormat="1"/>
    <xf numFmtId="165" fontId="0" fillId="0" borderId="0" xfId="0" applyNumberFormat="1"/>
    <xf numFmtId="3" fontId="0" fillId="0" borderId="0" xfId="0" applyNumberFormat="1"/>
    <xf numFmtId="3" fontId="3" fillId="0" borderId="0" xfId="0" applyNumberFormat="1" applyFont="1"/>
    <xf numFmtId="0" fontId="4" fillId="0" borderId="0" xfId="0" applyFont="1"/>
    <xf numFmtId="14" fontId="4" fillId="0" borderId="0" xfId="0" applyNumberFormat="1" applyFont="1"/>
    <xf numFmtId="0" fontId="2" fillId="3" borderId="0" xfId="0" applyFont="1" applyFill="1"/>
    <xf numFmtId="0" fontId="2" fillId="3" borderId="0" xfId="0" applyFont="1" applyFill="1" applyAlignment="1">
      <alignment horizontal="center" vertical="center"/>
    </xf>
    <xf numFmtId="0" fontId="3" fillId="0" borderId="0" xfId="0" applyFont="1"/>
    <xf numFmtId="0" fontId="2" fillId="3" borderId="0" xfId="0" applyFont="1" applyFill="1" applyAlignment="1">
      <alignment vertical="center"/>
    </xf>
    <xf numFmtId="14" fontId="3" fillId="3" borderId="0" xfId="0" applyNumberFormat="1" applyFont="1" applyFill="1" applyAlignment="1">
      <alignment vertical="center"/>
    </xf>
    <xf numFmtId="0" fontId="3" fillId="3" borderId="0" xfId="0" applyFont="1" applyFill="1"/>
    <xf numFmtId="0" fontId="3" fillId="4" borderId="1" xfId="0" applyFont="1" applyFill="1" applyBorder="1" applyAlignment="1">
      <alignment horizontal="center" vertical="center" wrapText="1"/>
    </xf>
    <xf numFmtId="0" fontId="0" fillId="0" borderId="0" xfId="0" applyAlignment="1">
      <alignment wrapText="1"/>
    </xf>
    <xf numFmtId="9" fontId="3" fillId="4" borderId="1" xfId="0" applyNumberFormat="1" applyFont="1" applyFill="1" applyBorder="1" applyAlignment="1">
      <alignment horizontal="center" vertical="center" wrapText="1"/>
    </xf>
    <xf numFmtId="0" fontId="0" fillId="0" borderId="0" xfId="0" applyAlignment="1">
      <alignment horizontal="right" wrapText="1"/>
    </xf>
    <xf numFmtId="10" fontId="3" fillId="4" borderId="1" xfId="0" applyNumberFormat="1" applyFont="1" applyFill="1" applyBorder="1" applyAlignment="1">
      <alignment horizontal="center" vertical="center" wrapText="1"/>
    </xf>
    <xf numFmtId="9" fontId="3" fillId="0" borderId="0" xfId="0" applyNumberFormat="1" applyFont="1" applyAlignment="1">
      <alignment wrapText="1"/>
    </xf>
    <xf numFmtId="9" fontId="3" fillId="4" borderId="1" xfId="3"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14" fontId="0" fillId="0" borderId="0" xfId="0" applyNumberFormat="1" applyAlignment="1">
      <alignment horizontal="right"/>
    </xf>
    <xf numFmtId="10" fontId="5" fillId="9" borderId="0" xfId="0" applyNumberFormat="1" applyFont="1" applyFill="1" applyAlignment="1">
      <alignment horizontal="right" vertical="center"/>
    </xf>
    <xf numFmtId="166" fontId="5" fillId="9" borderId="0" xfId="0" applyNumberFormat="1" applyFont="1" applyFill="1" applyAlignment="1">
      <alignment horizontal="right" vertical="center"/>
    </xf>
    <xf numFmtId="166" fontId="0" fillId="0" borderId="0" xfId="0" applyNumberFormat="1"/>
    <xf numFmtId="167" fontId="0" fillId="0" borderId="0" xfId="0" applyNumberFormat="1"/>
    <xf numFmtId="10" fontId="0" fillId="0" borderId="0" xfId="0" applyNumberFormat="1"/>
    <xf numFmtId="10" fontId="1" fillId="0" borderId="0" xfId="3" applyNumberFormat="1"/>
    <xf numFmtId="168" fontId="0" fillId="0" borderId="0" xfId="0" applyNumberFormat="1"/>
    <xf numFmtId="0" fontId="1" fillId="0" borderId="0" xfId="3" applyNumberFormat="1"/>
    <xf numFmtId="164" fontId="0" fillId="5" borderId="0" xfId="0" applyNumberFormat="1" applyFill="1"/>
    <xf numFmtId="164" fontId="0" fillId="6" borderId="0" xfId="0" applyNumberFormat="1" applyFill="1"/>
    <xf numFmtId="164" fontId="0" fillId="7" borderId="0" xfId="0" applyNumberFormat="1" applyFill="1"/>
    <xf numFmtId="169" fontId="0" fillId="8" borderId="0" xfId="0" applyNumberFormat="1" applyFill="1"/>
    <xf numFmtId="164" fontId="6" fillId="0" borderId="0" xfId="0" applyNumberFormat="1" applyFont="1"/>
    <xf numFmtId="170" fontId="0" fillId="0" borderId="0" xfId="0" applyNumberFormat="1"/>
    <xf numFmtId="0" fontId="0" fillId="0" borderId="0" xfId="0" applyAlignment="1">
      <alignment horizontal="right"/>
    </xf>
    <xf numFmtId="169" fontId="0" fillId="0" borderId="0" xfId="0" applyNumberFormat="1"/>
    <xf numFmtId="10" fontId="0" fillId="5" borderId="0" xfId="0" applyNumberFormat="1" applyFill="1"/>
    <xf numFmtId="10" fontId="7" fillId="0" borderId="0" xfId="0" applyNumberFormat="1" applyFont="1" applyAlignment="1">
      <alignment horizontal="right" vertical="center"/>
    </xf>
    <xf numFmtId="166" fontId="7" fillId="0" borderId="0" xfId="0" applyNumberFormat="1" applyFont="1" applyAlignment="1">
      <alignment horizontal="right" vertical="center"/>
    </xf>
    <xf numFmtId="2" fontId="0" fillId="0" borderId="0" xfId="0" applyNumberFormat="1"/>
    <xf numFmtId="164" fontId="1" fillId="0" borderId="0" xfId="3" applyNumberFormat="1"/>
    <xf numFmtId="166" fontId="1" fillId="0" borderId="0" xfId="3" applyNumberFormat="1"/>
    <xf numFmtId="164" fontId="0" fillId="0" borderId="0" xfId="0" applyNumberFormat="1" applyAlignment="1">
      <alignment horizontal="right"/>
    </xf>
    <xf numFmtId="0" fontId="0" fillId="0" borderId="1" xfId="0" applyBorder="1"/>
    <xf numFmtId="14" fontId="0" fillId="0" borderId="1" xfId="0" applyNumberFormat="1" applyBorder="1" applyAlignment="1">
      <alignment horizontal="right"/>
    </xf>
    <xf numFmtId="10" fontId="5" fillId="9" borderId="1" xfId="0" applyNumberFormat="1" applyFont="1" applyFill="1" applyBorder="1" applyAlignment="1">
      <alignment horizontal="right" vertical="center"/>
    </xf>
    <xf numFmtId="166" fontId="5" fillId="9" borderId="1" xfId="0" applyNumberFormat="1" applyFont="1" applyFill="1" applyBorder="1" applyAlignment="1">
      <alignment horizontal="right" vertical="center"/>
    </xf>
    <xf numFmtId="166" fontId="0" fillId="0" borderId="1" xfId="0" applyNumberFormat="1" applyBorder="1"/>
    <xf numFmtId="167" fontId="0" fillId="0" borderId="1" xfId="0" applyNumberFormat="1" applyBorder="1"/>
    <xf numFmtId="10" fontId="0" fillId="0" borderId="1" xfId="0" applyNumberFormat="1" applyBorder="1"/>
    <xf numFmtId="164" fontId="0" fillId="0" borderId="1" xfId="0" applyNumberFormat="1" applyBorder="1"/>
    <xf numFmtId="10" fontId="1" fillId="0" borderId="1" xfId="3" applyNumberFormat="1" applyBorder="1"/>
    <xf numFmtId="0" fontId="3" fillId="0" borderId="2" xfId="0" applyFont="1" applyBorder="1" applyAlignment="1">
      <alignment vertical="center"/>
    </xf>
    <xf numFmtId="0" fontId="0" fillId="0" borderId="2" xfId="0" applyBorder="1" applyAlignment="1">
      <alignment vertical="center"/>
    </xf>
    <xf numFmtId="10" fontId="3" fillId="0" borderId="2" xfId="0" applyNumberFormat="1" applyFont="1" applyBorder="1" applyAlignment="1">
      <alignment vertical="center"/>
    </xf>
    <xf numFmtId="166" fontId="3" fillId="0" borderId="2" xfId="0" applyNumberFormat="1" applyFont="1" applyBorder="1" applyAlignment="1">
      <alignment vertical="center"/>
    </xf>
    <xf numFmtId="167" fontId="3" fillId="0" borderId="2" xfId="3" applyNumberFormat="1" applyFont="1" applyBorder="1" applyAlignment="1">
      <alignment vertical="center"/>
    </xf>
    <xf numFmtId="10" fontId="3" fillId="0" borderId="2" xfId="3" applyNumberFormat="1" applyFont="1" applyBorder="1" applyAlignment="1">
      <alignment vertical="center"/>
    </xf>
    <xf numFmtId="0" fontId="0" fillId="0" borderId="0" xfId="0" applyAlignment="1">
      <alignment vertical="center"/>
    </xf>
    <xf numFmtId="164" fontId="3" fillId="0" borderId="2" xfId="3" applyNumberFormat="1" applyFont="1" applyBorder="1" applyAlignment="1">
      <alignment vertical="center"/>
    </xf>
    <xf numFmtId="164" fontId="3" fillId="0" borderId="0" xfId="3" applyNumberFormat="1" applyFont="1" applyAlignment="1">
      <alignment vertical="center"/>
    </xf>
    <xf numFmtId="164" fontId="3" fillId="0" borderId="2" xfId="0" applyNumberFormat="1" applyFont="1" applyBorder="1" applyAlignment="1">
      <alignment vertical="center"/>
    </xf>
    <xf numFmtId="10" fontId="3" fillId="0" borderId="0" xfId="3" applyNumberFormat="1" applyFont="1" applyAlignment="1">
      <alignment vertical="center"/>
    </xf>
    <xf numFmtId="10" fontId="3" fillId="5" borderId="2" xfId="3" applyNumberFormat="1" applyFont="1" applyFill="1" applyBorder="1" applyAlignment="1">
      <alignment vertical="center"/>
    </xf>
    <xf numFmtId="10" fontId="3" fillId="6" borderId="2" xfId="3" applyNumberFormat="1" applyFont="1" applyFill="1" applyBorder="1" applyAlignment="1">
      <alignment vertical="center"/>
    </xf>
    <xf numFmtId="10" fontId="3" fillId="7" borderId="2" xfId="3" applyNumberFormat="1" applyFont="1" applyFill="1" applyBorder="1" applyAlignment="1">
      <alignment vertical="center"/>
    </xf>
    <xf numFmtId="171" fontId="3" fillId="8" borderId="2" xfId="3" applyNumberFormat="1" applyFont="1" applyFill="1" applyBorder="1" applyAlignment="1">
      <alignment vertical="center"/>
    </xf>
    <xf numFmtId="164" fontId="8" fillId="0" borderId="2" xfId="3" applyNumberFormat="1" applyFont="1" applyBorder="1" applyAlignment="1">
      <alignment vertical="center"/>
    </xf>
    <xf numFmtId="170" fontId="3" fillId="0" borderId="2" xfId="3" applyNumberFormat="1" applyFont="1" applyBorder="1" applyAlignment="1">
      <alignment vertical="center"/>
    </xf>
    <xf numFmtId="169" fontId="3" fillId="0" borderId="2" xfId="3" applyNumberFormat="1" applyFont="1" applyBorder="1" applyAlignment="1">
      <alignment vertical="center"/>
    </xf>
    <xf numFmtId="2" fontId="3" fillId="0" borderId="2" xfId="3" applyNumberFormat="1" applyFont="1" applyBorder="1" applyAlignment="1">
      <alignment vertical="center"/>
    </xf>
    <xf numFmtId="164" fontId="3" fillId="7" borderId="2" xfId="3" applyNumberFormat="1" applyFont="1" applyFill="1" applyBorder="1" applyAlignment="1">
      <alignment vertical="center"/>
    </xf>
    <xf numFmtId="169" fontId="3" fillId="8" borderId="2" xfId="3" applyNumberFormat="1" applyFont="1" applyFill="1" applyBorder="1" applyAlignment="1">
      <alignment vertical="center"/>
    </xf>
    <xf numFmtId="164" fontId="3" fillId="6" borderId="2" xfId="3" applyNumberFormat="1" applyFont="1" applyFill="1" applyBorder="1" applyAlignment="1">
      <alignment vertical="center"/>
    </xf>
    <xf numFmtId="4" fontId="0" fillId="0" borderId="0" xfId="0" applyNumberFormat="1"/>
    <xf numFmtId="4" fontId="3" fillId="0" borderId="0" xfId="0" applyNumberFormat="1" applyFont="1"/>
    <xf numFmtId="9" fontId="0" fillId="0" borderId="0" xfId="0" applyNumberFormat="1"/>
    <xf numFmtId="172" fontId="0" fillId="0" borderId="0" xfId="0" applyNumberFormat="1"/>
    <xf numFmtId="174" fontId="0" fillId="0" borderId="0" xfId="1" applyNumberFormat="1" applyFont="1"/>
    <xf numFmtId="164" fontId="0" fillId="0" borderId="0" xfId="3" applyNumberFormat="1" applyFont="1"/>
    <xf numFmtId="174" fontId="9" fillId="0" borderId="0" xfId="0" applyNumberFormat="1" applyFont="1"/>
    <xf numFmtId="164" fontId="9" fillId="0" borderId="0" xfId="0" applyNumberFormat="1" applyFont="1"/>
    <xf numFmtId="43" fontId="0" fillId="0" borderId="0" xfId="0" applyNumberFormat="1"/>
    <xf numFmtId="0" fontId="12" fillId="10" borderId="0" xfId="0" applyFont="1" applyFill="1" applyAlignment="1">
      <alignment horizontal="center" wrapText="1"/>
    </xf>
    <xf numFmtId="0" fontId="3" fillId="0" borderId="3" xfId="0" applyFont="1" applyBorder="1"/>
    <xf numFmtId="14" fontId="13" fillId="0" borderId="0" xfId="0" applyNumberFormat="1" applyFont="1"/>
    <xf numFmtId="0" fontId="4" fillId="0" borderId="0" xfId="0" applyFont="1" applyAlignment="1">
      <alignment horizontal="right"/>
    </xf>
    <xf numFmtId="174" fontId="0" fillId="0" borderId="0" xfId="0" applyNumberFormat="1"/>
    <xf numFmtId="171" fontId="0" fillId="0" borderId="0" xfId="0" applyNumberFormat="1"/>
    <xf numFmtId="0" fontId="0" fillId="0" borderId="3" xfId="0" applyBorder="1"/>
    <xf numFmtId="174" fontId="0" fillId="0" borderId="3" xfId="0" applyNumberFormat="1" applyBorder="1"/>
    <xf numFmtId="164" fontId="0" fillId="0" borderId="3" xfId="3" applyNumberFormat="1" applyFont="1" applyBorder="1"/>
    <xf numFmtId="171" fontId="0" fillId="0" borderId="3" xfId="0" applyNumberFormat="1" applyBorder="1"/>
    <xf numFmtId="174" fontId="13" fillId="0" borderId="0" xfId="1" applyNumberFormat="1" applyFont="1"/>
    <xf numFmtId="0" fontId="2" fillId="11" borderId="0" xfId="0" applyFont="1" applyFill="1"/>
    <xf numFmtId="0" fontId="2" fillId="11" borderId="0" xfId="0" applyFont="1" applyFill="1" applyAlignment="1">
      <alignment horizontal="right"/>
    </xf>
    <xf numFmtId="14" fontId="2" fillId="11" borderId="0" xfId="0" applyNumberFormat="1" applyFont="1" applyFill="1"/>
    <xf numFmtId="175" fontId="13" fillId="0" borderId="0" xfId="0" applyNumberFormat="1" applyFont="1"/>
    <xf numFmtId="175" fontId="14" fillId="0" borderId="0" xfId="0" applyNumberFormat="1" applyFont="1"/>
    <xf numFmtId="175" fontId="14" fillId="0" borderId="3" xfId="0" applyNumberFormat="1" applyFont="1" applyBorder="1"/>
    <xf numFmtId="0" fontId="15" fillId="0" borderId="0" xfId="0" applyFont="1"/>
    <xf numFmtId="14" fontId="15" fillId="0" borderId="0" xfId="0" applyNumberFormat="1" applyFont="1"/>
    <xf numFmtId="164" fontId="0" fillId="0" borderId="0" xfId="3" applyNumberFormat="1" applyFont="1" applyBorder="1"/>
    <xf numFmtId="0" fontId="3" fillId="0" borderId="0" xfId="0" applyFont="1" applyAlignment="1">
      <alignment horizontal="right"/>
    </xf>
    <xf numFmtId="174" fontId="17" fillId="0" borderId="0" xfId="0" applyNumberFormat="1" applyFont="1"/>
    <xf numFmtId="0" fontId="14" fillId="0" borderId="0" xfId="0" applyFont="1"/>
    <xf numFmtId="174" fontId="14" fillId="0" borderId="0" xfId="1" applyNumberFormat="1" applyFont="1"/>
    <xf numFmtId="174" fontId="3" fillId="0" borderId="3" xfId="0" applyNumberFormat="1" applyFont="1" applyBorder="1"/>
    <xf numFmtId="164" fontId="3" fillId="0" borderId="3" xfId="3" applyNumberFormat="1" applyFont="1" applyBorder="1"/>
    <xf numFmtId="171" fontId="3" fillId="0" borderId="3" xfId="0" applyNumberFormat="1" applyFont="1" applyBorder="1"/>
    <xf numFmtId="176" fontId="18" fillId="0" borderId="3" xfId="0" applyNumberFormat="1" applyFont="1" applyBorder="1"/>
    <xf numFmtId="0" fontId="19" fillId="12" borderId="0" xfId="0" applyFont="1" applyFill="1"/>
    <xf numFmtId="0" fontId="20" fillId="12" borderId="0" xfId="0" quotePrefix="1" applyFont="1" applyFill="1"/>
    <xf numFmtId="174" fontId="20" fillId="12" borderId="0" xfId="1" applyNumberFormat="1" applyFont="1" applyFill="1" applyAlignment="1">
      <alignment horizontal="center"/>
    </xf>
    <xf numFmtId="174" fontId="20" fillId="12" borderId="0" xfId="1" applyNumberFormat="1" applyFont="1" applyFill="1"/>
    <xf numFmtId="174" fontId="22" fillId="12" borderId="0" xfId="1" applyNumberFormat="1" applyFont="1" applyFill="1" applyAlignment="1">
      <alignment horizontal="right"/>
    </xf>
    <xf numFmtId="174" fontId="23" fillId="0" borderId="0" xfId="1" applyNumberFormat="1" applyFont="1" applyFill="1" applyBorder="1"/>
    <xf numFmtId="0" fontId="24" fillId="0" borderId="0" xfId="0" applyFont="1"/>
    <xf numFmtId="0" fontId="25" fillId="0" borderId="0" xfId="0" applyFont="1"/>
    <xf numFmtId="10" fontId="24" fillId="0" borderId="0" xfId="3" applyNumberFormat="1" applyFont="1"/>
    <xf numFmtId="0" fontId="26" fillId="0" borderId="0" xfId="1" applyNumberFormat="1" applyFont="1" applyAlignment="1">
      <alignment horizontal="center"/>
    </xf>
    <xf numFmtId="174" fontId="25" fillId="0" borderId="0" xfId="1" applyNumberFormat="1" applyFont="1" applyFill="1" applyBorder="1" applyAlignment="1">
      <alignment horizontal="center"/>
    </xf>
    <xf numFmtId="170" fontId="24" fillId="0" borderId="0" xfId="0" applyNumberFormat="1" applyFont="1"/>
    <xf numFmtId="0" fontId="26" fillId="0" borderId="0" xfId="0" applyFont="1" applyAlignment="1">
      <alignment horizontal="center"/>
    </xf>
    <xf numFmtId="14" fontId="26" fillId="0" borderId="0" xfId="0" applyNumberFormat="1" applyFont="1" applyAlignment="1">
      <alignment horizontal="center"/>
    </xf>
    <xf numFmtId="0" fontId="27" fillId="0" borderId="0" xfId="0" applyFont="1"/>
    <xf numFmtId="174" fontId="28" fillId="0" borderId="0" xfId="1" applyNumberFormat="1" applyFont="1" applyFill="1" applyBorder="1"/>
    <xf numFmtId="14" fontId="29" fillId="13" borderId="4" xfId="0" applyNumberFormat="1" applyFont="1" applyFill="1" applyBorder="1" applyAlignment="1">
      <alignment horizontal="center"/>
    </xf>
    <xf numFmtId="14" fontId="29" fillId="13" borderId="5" xfId="0" applyNumberFormat="1" applyFont="1" applyFill="1" applyBorder="1" applyAlignment="1">
      <alignment horizontal="center"/>
    </xf>
    <xf numFmtId="14" fontId="25" fillId="0" borderId="6" xfId="0" applyNumberFormat="1" applyFont="1" applyBorder="1" applyAlignment="1">
      <alignment horizontal="center"/>
    </xf>
    <xf numFmtId="174" fontId="28" fillId="0" borderId="0" xfId="1" applyNumberFormat="1" applyFont="1" applyFill="1" applyBorder="1" applyAlignment="1">
      <alignment horizontal="center"/>
    </xf>
    <xf numFmtId="0" fontId="20" fillId="0" borderId="0" xfId="0" applyFont="1"/>
    <xf numFmtId="0" fontId="25" fillId="0" borderId="0" xfId="0" applyFont="1" applyAlignment="1">
      <alignment horizontal="center"/>
    </xf>
    <xf numFmtId="174" fontId="25" fillId="0" borderId="0" xfId="1" applyNumberFormat="1" applyFont="1" applyBorder="1" applyAlignment="1">
      <alignment horizontal="center"/>
    </xf>
    <xf numFmtId="14" fontId="25" fillId="0" borderId="0" xfId="0" applyNumberFormat="1" applyFont="1" applyAlignment="1">
      <alignment horizontal="center"/>
    </xf>
    <xf numFmtId="0" fontId="20" fillId="12" borderId="0" xfId="0" applyFont="1" applyFill="1"/>
    <xf numFmtId="0" fontId="30" fillId="12" borderId="0" xfId="0" applyFont="1" applyFill="1"/>
    <xf numFmtId="164" fontId="30" fillId="12" borderId="0" xfId="3" applyNumberFormat="1" applyFont="1" applyFill="1" applyBorder="1" applyAlignment="1">
      <alignment horizontal="center"/>
    </xf>
    <xf numFmtId="170" fontId="30" fillId="12" borderId="0" xfId="0" applyNumberFormat="1" applyFont="1" applyFill="1" applyAlignment="1">
      <alignment horizontal="center"/>
    </xf>
    <xf numFmtId="2" fontId="30" fillId="12" borderId="0" xfId="0" applyNumberFormat="1" applyFont="1" applyFill="1" applyAlignment="1">
      <alignment horizontal="center"/>
    </xf>
    <xf numFmtId="174" fontId="24" fillId="12" borderId="0" xfId="1" applyNumberFormat="1" applyFont="1" applyFill="1" applyBorder="1"/>
    <xf numFmtId="174" fontId="28" fillId="12" borderId="0" xfId="1" applyNumberFormat="1" applyFont="1" applyFill="1" applyBorder="1"/>
    <xf numFmtId="174" fontId="29" fillId="13" borderId="7" xfId="1" applyNumberFormat="1" applyFont="1" applyFill="1" applyBorder="1"/>
    <xf numFmtId="174" fontId="24" fillId="0" borderId="0" xfId="0" applyNumberFormat="1" applyFont="1"/>
    <xf numFmtId="173" fontId="28" fillId="0" borderId="0" xfId="1" applyNumberFormat="1" applyFont="1" applyFill="1" applyBorder="1"/>
    <xf numFmtId="174" fontId="29" fillId="0" borderId="0" xfId="1" applyNumberFormat="1" applyFont="1" applyFill="1" applyBorder="1"/>
    <xf numFmtId="170" fontId="25" fillId="0" borderId="0" xfId="0" applyNumberFormat="1" applyFont="1"/>
    <xf numFmtId="174" fontId="25" fillId="0" borderId="0" xfId="1" applyNumberFormat="1" applyFont="1" applyFill="1" applyBorder="1"/>
    <xf numFmtId="0" fontId="30" fillId="8" borderId="0" xfId="0" applyFont="1" applyFill="1"/>
    <xf numFmtId="0" fontId="24" fillId="8" borderId="0" xfId="0" applyFont="1" applyFill="1"/>
    <xf numFmtId="164" fontId="28" fillId="8" borderId="0" xfId="3" applyNumberFormat="1" applyFont="1" applyFill="1" applyAlignment="1">
      <alignment horizontal="center"/>
    </xf>
    <xf numFmtId="170" fontId="28" fillId="8" borderId="0" xfId="1" applyNumberFormat="1" applyFont="1" applyFill="1" applyBorder="1" applyAlignment="1">
      <alignment horizontal="center"/>
    </xf>
    <xf numFmtId="174" fontId="28" fillId="8" borderId="0" xfId="1" applyNumberFormat="1" applyFont="1" applyFill="1"/>
    <xf numFmtId="174" fontId="28" fillId="8" borderId="0" xfId="1" applyNumberFormat="1" applyFont="1" applyFill="1" applyAlignment="1">
      <alignment horizontal="center"/>
    </xf>
    <xf numFmtId="174" fontId="29" fillId="14" borderId="7" xfId="1" applyNumberFormat="1" applyFont="1" applyFill="1" applyBorder="1"/>
    <xf numFmtId="174" fontId="24" fillId="0" borderId="0" xfId="1" applyNumberFormat="1" applyFont="1"/>
    <xf numFmtId="0" fontId="31" fillId="12" borderId="0" xfId="0" applyFont="1" applyFill="1"/>
    <xf numFmtId="164" fontId="31" fillId="12" borderId="0" xfId="3" applyNumberFormat="1" applyFont="1" applyFill="1" applyBorder="1" applyAlignment="1">
      <alignment horizontal="center"/>
    </xf>
    <xf numFmtId="170" fontId="31" fillId="12" borderId="0" xfId="0" applyNumberFormat="1" applyFont="1" applyFill="1" applyAlignment="1">
      <alignment horizontal="center"/>
    </xf>
    <xf numFmtId="2" fontId="31" fillId="12" borderId="0" xfId="0" applyNumberFormat="1" applyFont="1" applyFill="1" applyAlignment="1">
      <alignment horizontal="center"/>
    </xf>
    <xf numFmtId="174" fontId="31" fillId="12" borderId="0" xfId="1" applyNumberFormat="1" applyFont="1" applyFill="1" applyBorder="1"/>
    <xf numFmtId="14" fontId="32" fillId="0" borderId="0" xfId="0" applyNumberFormat="1" applyFont="1" applyAlignment="1">
      <alignment horizontal="left"/>
    </xf>
    <xf numFmtId="0" fontId="32" fillId="0" borderId="0" xfId="0" applyFont="1"/>
    <xf numFmtId="174" fontId="32" fillId="0" borderId="0" xfId="0" applyNumberFormat="1" applyFont="1"/>
    <xf numFmtId="170" fontId="32" fillId="0" borderId="0" xfId="0" applyNumberFormat="1" applyFont="1"/>
    <xf numFmtId="174" fontId="24" fillId="0" borderId="0" xfId="1" applyNumberFormat="1" applyFont="1" applyFill="1"/>
    <xf numFmtId="174" fontId="20" fillId="0" borderId="0" xfId="1" applyNumberFormat="1" applyFont="1" applyFill="1"/>
    <xf numFmtId="174" fontId="31" fillId="0" borderId="0" xfId="1" applyNumberFormat="1" applyFont="1" applyFill="1"/>
    <xf numFmtId="14" fontId="33" fillId="8" borderId="0" xfId="0" applyNumberFormat="1" applyFont="1" applyFill="1" applyAlignment="1">
      <alignment horizontal="left"/>
    </xf>
    <xf numFmtId="0" fontId="32" fillId="8" borderId="0" xfId="0" applyFont="1" applyFill="1"/>
    <xf numFmtId="174" fontId="32" fillId="8" borderId="0" xfId="0" applyNumberFormat="1" applyFont="1" applyFill="1"/>
    <xf numFmtId="170" fontId="32" fillId="8" borderId="0" xfId="0" applyNumberFormat="1" applyFont="1" applyFill="1"/>
    <xf numFmtId="174" fontId="24" fillId="8" borderId="0" xfId="1" applyNumberFormat="1" applyFont="1" applyFill="1"/>
    <xf numFmtId="174" fontId="20" fillId="8" borderId="0" xfId="1" applyNumberFormat="1" applyFont="1" applyFill="1"/>
    <xf numFmtId="174" fontId="31" fillId="8" borderId="0" xfId="1" applyNumberFormat="1" applyFont="1" applyFill="1"/>
    <xf numFmtId="174" fontId="34" fillId="0" borderId="0" xfId="1" applyNumberFormat="1" applyFont="1" applyFill="1"/>
    <xf numFmtId="174" fontId="28" fillId="0" borderId="0" xfId="1" applyNumberFormat="1" applyFont="1" applyBorder="1"/>
    <xf numFmtId="0" fontId="33" fillId="15" borderId="8" xfId="0" applyFont="1" applyFill="1" applyBorder="1" applyAlignment="1">
      <alignment horizontal="left"/>
    </xf>
    <xf numFmtId="0" fontId="33" fillId="15" borderId="9" xfId="0" applyFont="1" applyFill="1" applyBorder="1" applyAlignment="1">
      <alignment horizontal="center" wrapText="1"/>
    </xf>
    <xf numFmtId="170" fontId="33" fillId="15" borderId="10" xfId="0" applyNumberFormat="1" applyFont="1" applyFill="1" applyBorder="1" applyAlignment="1">
      <alignment horizontal="center" wrapText="1"/>
    </xf>
    <xf numFmtId="174" fontId="24" fillId="0" borderId="0" xfId="1" applyNumberFormat="1" applyFont="1" applyFill="1" applyBorder="1"/>
    <xf numFmtId="0" fontId="33" fillId="13" borderId="11" xfId="0" applyFont="1" applyFill="1" applyBorder="1" applyAlignment="1">
      <alignment horizontal="left"/>
    </xf>
    <xf numFmtId="0" fontId="33" fillId="13" borderId="14" xfId="0" applyFont="1" applyFill="1" applyBorder="1" applyAlignment="1">
      <alignment horizontal="left"/>
    </xf>
    <xf numFmtId="9" fontId="29" fillId="13" borderId="7" xfId="0" applyNumberFormat="1" applyFont="1" applyFill="1" applyBorder="1" applyAlignment="1">
      <alignment horizontal="center"/>
    </xf>
    <xf numFmtId="164" fontId="29" fillId="13" borderId="15" xfId="0" applyNumberFormat="1" applyFont="1" applyFill="1" applyBorder="1" applyAlignment="1">
      <alignment horizontal="center"/>
    </xf>
    <xf numFmtId="9" fontId="29" fillId="13" borderId="15" xfId="0" applyNumberFormat="1" applyFont="1" applyFill="1" applyBorder="1" applyAlignment="1">
      <alignment horizontal="center"/>
    </xf>
    <xf numFmtId="0" fontId="32" fillId="13" borderId="16" xfId="0" applyFont="1" applyFill="1" applyBorder="1" applyAlignment="1">
      <alignment horizontal="left"/>
    </xf>
    <xf numFmtId="9" fontId="29" fillId="13" borderId="17" xfId="3" applyFont="1" applyFill="1" applyBorder="1" applyAlignment="1" applyProtection="1">
      <alignment horizontal="center"/>
    </xf>
    <xf numFmtId="9" fontId="29" fillId="13" borderId="18" xfId="3" applyFont="1" applyFill="1" applyBorder="1" applyAlignment="1" applyProtection="1">
      <alignment horizontal="center"/>
    </xf>
    <xf numFmtId="174" fontId="28" fillId="16" borderId="0" xfId="1" applyNumberFormat="1" applyFont="1" applyFill="1" applyBorder="1"/>
    <xf numFmtId="0" fontId="32" fillId="13" borderId="4" xfId="0" applyFont="1" applyFill="1" applyBorder="1" applyAlignment="1">
      <alignment horizontal="left"/>
    </xf>
    <xf numFmtId="164" fontId="29" fillId="13" borderId="6" xfId="4" applyNumberFormat="1" applyFont="1" applyFill="1" applyBorder="1" applyAlignment="1" applyProtection="1">
      <alignment horizontal="center"/>
    </xf>
    <xf numFmtId="14" fontId="32" fillId="13" borderId="20" xfId="0" applyNumberFormat="1" applyFont="1" applyFill="1" applyBorder="1" applyAlignment="1">
      <alignment horizontal="left"/>
    </xf>
    <xf numFmtId="14" fontId="29" fillId="13" borderId="21" xfId="0" applyNumberFormat="1" applyFont="1" applyFill="1" applyBorder="1" applyAlignment="1">
      <alignment horizontal="right"/>
    </xf>
    <xf numFmtId="164" fontId="32" fillId="0" borderId="0" xfId="4" applyNumberFormat="1" applyFont="1" applyFill="1" applyBorder="1" applyAlignment="1" applyProtection="1"/>
    <xf numFmtId="174" fontId="30" fillId="0" borderId="0" xfId="1" applyNumberFormat="1" applyFont="1" applyFill="1"/>
    <xf numFmtId="14" fontId="32" fillId="0" borderId="22" xfId="0" applyNumberFormat="1" applyFont="1" applyBorder="1" applyAlignment="1">
      <alignment horizontal="left"/>
    </xf>
    <xf numFmtId="174" fontId="32" fillId="0" borderId="13" xfId="0" applyNumberFormat="1" applyFont="1" applyBorder="1"/>
    <xf numFmtId="174" fontId="35" fillId="0" borderId="0" xfId="1" applyNumberFormat="1" applyFont="1" applyFill="1"/>
    <xf numFmtId="14" fontId="32" fillId="0" borderId="23" xfId="0" applyNumberFormat="1" applyFont="1" applyBorder="1" applyAlignment="1">
      <alignment horizontal="left"/>
    </xf>
    <xf numFmtId="174" fontId="32" fillId="0" borderId="18" xfId="0" applyNumberFormat="1" applyFont="1" applyBorder="1"/>
    <xf numFmtId="14" fontId="30" fillId="0" borderId="0" xfId="0" applyNumberFormat="1" applyFont="1"/>
    <xf numFmtId="174" fontId="32" fillId="0" borderId="0" xfId="1" applyNumberFormat="1" applyFont="1" applyFill="1" applyBorder="1" applyAlignment="1" applyProtection="1"/>
    <xf numFmtId="174" fontId="32" fillId="8" borderId="0" xfId="1" applyNumberFormat="1" applyFont="1" applyFill="1" applyBorder="1" applyAlignment="1" applyProtection="1"/>
    <xf numFmtId="0" fontId="32" fillId="0" borderId="0" xfId="0" applyFont="1" applyAlignment="1">
      <alignment horizontal="left"/>
    </xf>
    <xf numFmtId="174" fontId="32" fillId="0" borderId="1" xfId="1" applyNumberFormat="1" applyFont="1" applyFill="1" applyBorder="1" applyAlignment="1" applyProtection="1"/>
    <xf numFmtId="174" fontId="30" fillId="0" borderId="0" xfId="1" applyNumberFormat="1" applyFont="1" applyFill="1" applyBorder="1" applyAlignment="1" applyProtection="1"/>
    <xf numFmtId="44" fontId="32" fillId="0" borderId="0" xfId="2" applyFont="1" applyFill="1" applyBorder="1" applyAlignment="1" applyProtection="1"/>
    <xf numFmtId="9" fontId="32" fillId="0" borderId="0" xfId="0" applyNumberFormat="1" applyFont="1"/>
    <xf numFmtId="10" fontId="32" fillId="0" borderId="0" xfId="4" applyNumberFormat="1" applyFont="1" applyFill="1" applyBorder="1" applyAlignment="1" applyProtection="1"/>
    <xf numFmtId="174" fontId="35" fillId="0" borderId="0" xfId="1" applyNumberFormat="1" applyFont="1" applyFill="1" applyBorder="1" applyAlignment="1" applyProtection="1"/>
    <xf numFmtId="10" fontId="28" fillId="0" borderId="0" xfId="4" applyNumberFormat="1" applyFont="1" applyFill="1" applyBorder="1"/>
    <xf numFmtId="0" fontId="24" fillId="0" borderId="24" xfId="0" applyFont="1" applyBorder="1"/>
    <xf numFmtId="174" fontId="24" fillId="0" borderId="24" xfId="1" applyNumberFormat="1" applyFont="1" applyBorder="1"/>
    <xf numFmtId="174" fontId="32" fillId="0" borderId="24" xfId="1" applyNumberFormat="1" applyFont="1" applyFill="1" applyBorder="1" applyAlignment="1" applyProtection="1"/>
    <xf numFmtId="0" fontId="36" fillId="0" borderId="0" xfId="0" applyFont="1"/>
    <xf numFmtId="174" fontId="24" fillId="0" borderId="1" xfId="0" applyNumberFormat="1" applyFont="1" applyBorder="1"/>
    <xf numFmtId="174" fontId="36" fillId="0" borderId="0" xfId="0" applyNumberFormat="1" applyFont="1"/>
    <xf numFmtId="0" fontId="37" fillId="0" borderId="0" xfId="0" applyFont="1" applyAlignment="1">
      <alignment horizontal="center"/>
    </xf>
    <xf numFmtId="9" fontId="28" fillId="0" borderId="0" xfId="4" applyFont="1" applyFill="1" applyBorder="1"/>
    <xf numFmtId="14" fontId="38" fillId="13" borderId="4" xfId="0" applyNumberFormat="1" applyFont="1" applyFill="1" applyBorder="1" applyAlignment="1">
      <alignment horizontal="center"/>
    </xf>
    <xf numFmtId="9" fontId="39" fillId="13" borderId="12" xfId="0" applyNumberFormat="1" applyFont="1" applyFill="1" applyBorder="1" applyAlignment="1">
      <alignment horizontal="center"/>
    </xf>
    <xf numFmtId="9" fontId="39" fillId="13" borderId="7" xfId="0" applyNumberFormat="1" applyFont="1" applyFill="1" applyBorder="1" applyAlignment="1">
      <alignment horizontal="center"/>
    </xf>
    <xf numFmtId="9" fontId="39" fillId="13" borderId="13" xfId="0" applyNumberFormat="1" applyFont="1" applyFill="1" applyBorder="1" applyAlignment="1">
      <alignment horizontal="center"/>
    </xf>
    <xf numFmtId="9" fontId="29" fillId="13" borderId="9" xfId="0" applyNumberFormat="1" applyFont="1" applyFill="1" applyBorder="1" applyAlignment="1">
      <alignment horizontal="center"/>
    </xf>
    <xf numFmtId="9" fontId="29" fillId="13" borderId="25" xfId="0" applyNumberFormat="1" applyFont="1" applyFill="1" applyBorder="1" applyAlignment="1">
      <alignment horizontal="center"/>
    </xf>
    <xf numFmtId="9" fontId="39" fillId="13" borderId="17" xfId="3" applyFont="1" applyFill="1" applyBorder="1" applyAlignment="1" applyProtection="1">
      <alignment horizontal="center"/>
    </xf>
    <xf numFmtId="9" fontId="39" fillId="13" borderId="19" xfId="4" applyFont="1" applyFill="1" applyBorder="1" applyAlignment="1" applyProtection="1">
      <alignment horizontal="center"/>
    </xf>
    <xf numFmtId="164" fontId="17" fillId="0" borderId="0" xfId="0" applyNumberFormat="1" applyFont="1"/>
    <xf numFmtId="164" fontId="14" fillId="0" borderId="0" xfId="3" applyNumberFormat="1" applyFont="1"/>
    <xf numFmtId="171" fontId="14" fillId="0" borderId="0" xfId="0" applyNumberFormat="1" applyFont="1"/>
    <xf numFmtId="174" fontId="0" fillId="0" borderId="0" xfId="1" applyNumberFormat="1" applyFont="1" applyBorder="1"/>
    <xf numFmtId="0" fontId="15" fillId="7" borderId="0" xfId="0" applyFont="1" applyFill="1"/>
    <xf numFmtId="0" fontId="0" fillId="7" borderId="0" xfId="0" applyFill="1" applyAlignment="1">
      <alignment horizontal="right"/>
    </xf>
    <xf numFmtId="0" fontId="0" fillId="7" borderId="0" xfId="0" applyFill="1"/>
    <xf numFmtId="14" fontId="0" fillId="7" borderId="0" xfId="0" applyNumberFormat="1" applyFill="1"/>
    <xf numFmtId="0" fontId="11" fillId="7" borderId="0" xfId="0" applyFont="1" applyFill="1" applyAlignment="1">
      <alignment horizontal="right"/>
    </xf>
    <xf numFmtId="174" fontId="11" fillId="0" borderId="0" xfId="0" applyNumberFormat="1" applyFont="1"/>
    <xf numFmtId="177" fontId="0" fillId="0" borderId="0" xfId="0" applyNumberFormat="1"/>
    <xf numFmtId="174" fontId="3" fillId="0" borderId="26" xfId="0" applyNumberFormat="1" applyFont="1" applyBorder="1"/>
    <xf numFmtId="0" fontId="3" fillId="0" borderId="26" xfId="0" applyFont="1" applyBorder="1"/>
    <xf numFmtId="176" fontId="3" fillId="0" borderId="26" xfId="0" applyNumberFormat="1" applyFont="1" applyBorder="1"/>
    <xf numFmtId="174" fontId="3" fillId="0" borderId="26" xfId="1" applyNumberFormat="1" applyFont="1" applyBorder="1"/>
    <xf numFmtId="164" fontId="3" fillId="0" borderId="26" xfId="3" applyNumberFormat="1" applyFont="1" applyBorder="1"/>
    <xf numFmtId="171" fontId="3" fillId="0" borderId="26" xfId="0" applyNumberFormat="1" applyFont="1" applyBorder="1"/>
    <xf numFmtId="0" fontId="40" fillId="0" borderId="0" xfId="0" applyFont="1"/>
    <xf numFmtId="178" fontId="16" fillId="0" borderId="0" xfId="0" applyNumberFormat="1" applyFont="1"/>
    <xf numFmtId="178" fontId="10" fillId="0" borderId="0" xfId="0" applyNumberFormat="1" applyFont="1"/>
    <xf numFmtId="0" fontId="3" fillId="17" borderId="0" xfId="0" applyFont="1" applyFill="1"/>
    <xf numFmtId="0" fontId="0" fillId="17" borderId="0" xfId="0" applyFill="1"/>
    <xf numFmtId="0" fontId="10" fillId="0" borderId="0" xfId="0" applyFont="1" applyAlignment="1">
      <alignment horizontal="center"/>
    </xf>
    <xf numFmtId="0" fontId="0" fillId="0" borderId="0" xfId="0" applyAlignment="1">
      <alignment horizontal="center"/>
    </xf>
    <xf numFmtId="0" fontId="3" fillId="0" borderId="1" xfId="0" applyFont="1" applyBorder="1"/>
    <xf numFmtId="179" fontId="3" fillId="0" borderId="1" xfId="0" applyNumberFormat="1" applyFont="1" applyBorder="1"/>
    <xf numFmtId="179" fontId="15" fillId="0" borderId="1" xfId="0" applyNumberFormat="1" applyFont="1" applyBorder="1" applyAlignment="1">
      <alignment horizontal="center"/>
    </xf>
    <xf numFmtId="178" fontId="0" fillId="0" borderId="0" xfId="0" applyNumberFormat="1"/>
    <xf numFmtId="179" fontId="0" fillId="0" borderId="0" xfId="0" applyNumberFormat="1"/>
    <xf numFmtId="179" fontId="0" fillId="0" borderId="0" xfId="0" applyNumberFormat="1" applyAlignment="1">
      <alignment horizontal="right"/>
    </xf>
    <xf numFmtId="174" fontId="0" fillId="0" borderId="3" xfId="1" applyNumberFormat="1" applyFont="1" applyBorder="1"/>
    <xf numFmtId="176" fontId="3" fillId="0" borderId="3" xfId="0" applyNumberFormat="1" applyFont="1" applyBorder="1"/>
    <xf numFmtId="164" fontId="17" fillId="0" borderId="3" xfId="0" applyNumberFormat="1" applyFont="1" applyBorder="1"/>
    <xf numFmtId="174" fontId="38" fillId="13" borderId="7" xfId="1" applyNumberFormat="1" applyFont="1" applyFill="1" applyBorder="1"/>
    <xf numFmtId="174" fontId="38" fillId="14" borderId="7" xfId="1" applyNumberFormat="1" applyFont="1" applyFill="1" applyBorder="1"/>
    <xf numFmtId="174" fontId="13" fillId="0" borderId="0" xfId="0" applyNumberFormat="1" applyFont="1"/>
    <xf numFmtId="0" fontId="0" fillId="0" borderId="27" xfId="0" applyBorder="1"/>
    <xf numFmtId="0" fontId="0" fillId="0" borderId="31" xfId="0" applyBorder="1"/>
    <xf numFmtId="0" fontId="0" fillId="0" borderId="33" xfId="0" applyBorder="1"/>
    <xf numFmtId="174" fontId="0" fillId="0" borderId="1" xfId="1" applyNumberFormat="1" applyFont="1" applyBorder="1"/>
    <xf numFmtId="0" fontId="0" fillId="7" borderId="36" xfId="0" applyFill="1" applyBorder="1" applyAlignment="1">
      <alignment horizontal="right"/>
    </xf>
    <xf numFmtId="0" fontId="0" fillId="15" borderId="36" xfId="0" applyFill="1" applyBorder="1" applyAlignment="1">
      <alignment horizontal="right"/>
    </xf>
    <xf numFmtId="174" fontId="0" fillId="15" borderId="36" xfId="1" applyNumberFormat="1" applyFont="1" applyFill="1" applyBorder="1"/>
    <xf numFmtId="0" fontId="0" fillId="15" borderId="36" xfId="0" applyFill="1" applyBorder="1"/>
    <xf numFmtId="176" fontId="18" fillId="0" borderId="0" xfId="0" applyNumberFormat="1" applyFont="1"/>
    <xf numFmtId="174" fontId="3" fillId="0" borderId="0" xfId="0" applyNumberFormat="1" applyFont="1"/>
    <xf numFmtId="164" fontId="3" fillId="0" borderId="0" xfId="3" applyNumberFormat="1" applyFont="1" applyBorder="1"/>
    <xf numFmtId="171" fontId="3" fillId="0" borderId="0" xfId="0" applyNumberFormat="1" applyFont="1"/>
    <xf numFmtId="174" fontId="4" fillId="0" borderId="0" xfId="1" applyNumberFormat="1" applyFont="1" applyBorder="1"/>
    <xf numFmtId="176" fontId="3" fillId="0" borderId="0" xfId="0" applyNumberFormat="1" applyFont="1"/>
    <xf numFmtId="174" fontId="3" fillId="0" borderId="0" xfId="1" applyNumberFormat="1" applyFont="1" applyBorder="1"/>
    <xf numFmtId="174" fontId="3" fillId="0" borderId="0" xfId="1" applyNumberFormat="1" applyFont="1"/>
    <xf numFmtId="0" fontId="11" fillId="0" borderId="0" xfId="0" applyFont="1"/>
    <xf numFmtId="0" fontId="0" fillId="0" borderId="3" xfId="0" applyBorder="1" applyAlignment="1">
      <alignment horizontal="left" indent="1"/>
    </xf>
    <xf numFmtId="0" fontId="3" fillId="0" borderId="0" xfId="0" applyFont="1" applyAlignment="1">
      <alignment horizontal="left" indent="1"/>
    </xf>
    <xf numFmtId="43" fontId="0" fillId="0" borderId="1" xfId="0" applyNumberFormat="1" applyBorder="1"/>
    <xf numFmtId="171" fontId="15" fillId="0" borderId="0" xfId="0" applyNumberFormat="1" applyFont="1" applyAlignment="1">
      <alignment horizontal="center"/>
    </xf>
    <xf numFmtId="164" fontId="11" fillId="0" borderId="0" xfId="3" applyNumberFormat="1" applyFont="1"/>
    <xf numFmtId="164" fontId="11" fillId="0" borderId="0" xfId="3" applyNumberFormat="1" applyFont="1" applyFill="1" applyBorder="1"/>
    <xf numFmtId="0" fontId="11" fillId="0" borderId="2" xfId="0" applyFont="1" applyBorder="1" applyAlignment="1">
      <alignment horizontal="right"/>
    </xf>
    <xf numFmtId="0" fontId="11" fillId="0" borderId="28" xfId="0" applyFont="1" applyBorder="1" applyAlignment="1">
      <alignment horizontal="right"/>
    </xf>
    <xf numFmtId="10" fontId="4" fillId="0" borderId="0" xfId="3" applyNumberFormat="1" applyFont="1" applyBorder="1"/>
    <xf numFmtId="10" fontId="4" fillId="0" borderId="32" xfId="3" applyNumberFormat="1" applyFont="1" applyBorder="1"/>
    <xf numFmtId="10" fontId="4" fillId="0" borderId="0" xfId="0" applyNumberFormat="1" applyFont="1"/>
    <xf numFmtId="10" fontId="4" fillId="0" borderId="32" xfId="0" applyNumberFormat="1" applyFont="1" applyBorder="1"/>
    <xf numFmtId="174" fontId="4" fillId="0" borderId="32" xfId="1" applyNumberFormat="1" applyFont="1" applyBorder="1"/>
    <xf numFmtId="174" fontId="4" fillId="0" borderId="1" xfId="1" applyNumberFormat="1" applyFont="1" applyBorder="1"/>
    <xf numFmtId="0" fontId="0" fillId="0" borderId="34" xfId="0" applyBorder="1"/>
    <xf numFmtId="180" fontId="11" fillId="18" borderId="3" xfId="0" applyNumberFormat="1" applyFont="1" applyFill="1" applyBorder="1" applyAlignment="1">
      <alignment horizontal="left"/>
    </xf>
    <xf numFmtId="180" fontId="11" fillId="18" borderId="0" xfId="0" applyNumberFormat="1" applyFont="1" applyFill="1" applyAlignment="1">
      <alignment horizontal="left"/>
    </xf>
    <xf numFmtId="0" fontId="3" fillId="0" borderId="3" xfId="0" applyFont="1" applyBorder="1" applyAlignment="1">
      <alignment horizontal="left" indent="1"/>
    </xf>
    <xf numFmtId="164" fontId="1" fillId="0" borderId="0" xfId="3" applyNumberFormat="1" applyFont="1" applyBorder="1"/>
    <xf numFmtId="0" fontId="42" fillId="19" borderId="0" xfId="0" applyFont="1" applyFill="1"/>
    <xf numFmtId="164" fontId="2" fillId="19" borderId="0" xfId="3" applyNumberFormat="1" applyFont="1" applyFill="1" applyAlignment="1">
      <alignment horizontal="right"/>
    </xf>
    <xf numFmtId="0" fontId="41" fillId="19" borderId="0" xfId="0" applyFont="1" applyFill="1" applyAlignment="1">
      <alignment horizontal="right"/>
    </xf>
    <xf numFmtId="0" fontId="43" fillId="19" borderId="0" xfId="0" applyFont="1" applyFill="1" applyAlignment="1">
      <alignment horizontal="right"/>
    </xf>
    <xf numFmtId="0" fontId="41" fillId="19" borderId="0" xfId="0" applyFont="1" applyFill="1"/>
    <xf numFmtId="14" fontId="41" fillId="19" borderId="0" xfId="0" applyNumberFormat="1" applyFont="1" applyFill="1"/>
    <xf numFmtId="0" fontId="6" fillId="0" borderId="0" xfId="0" applyFont="1"/>
    <xf numFmtId="174" fontId="6" fillId="0" borderId="0" xfId="0" applyNumberFormat="1" applyFont="1"/>
    <xf numFmtId="174" fontId="0" fillId="0" borderId="1" xfId="0" applyNumberFormat="1" applyBorder="1"/>
    <xf numFmtId="174" fontId="6" fillId="0" borderId="3" xfId="0" applyNumberFormat="1" applyFont="1" applyBorder="1"/>
    <xf numFmtId="0" fontId="6" fillId="0" borderId="0" xfId="0" applyFont="1" applyAlignment="1">
      <alignment horizontal="left" indent="1"/>
    </xf>
    <xf numFmtId="0" fontId="6" fillId="0" borderId="0" xfId="0" applyFont="1" applyAlignment="1">
      <alignment horizontal="left"/>
    </xf>
    <xf numFmtId="0" fontId="8" fillId="0" borderId="3" xfId="0" applyFont="1" applyBorder="1" applyAlignment="1">
      <alignment horizontal="left" indent="1"/>
    </xf>
    <xf numFmtId="175" fontId="18" fillId="0" borderId="3" xfId="0" applyNumberFormat="1" applyFont="1" applyBorder="1"/>
    <xf numFmtId="174" fontId="15" fillId="0" borderId="3" xfId="0" applyNumberFormat="1" applyFont="1" applyBorder="1"/>
    <xf numFmtId="0" fontId="2" fillId="11" borderId="0" xfId="0" applyFont="1" applyFill="1" applyAlignment="1">
      <alignment horizontal="right" wrapText="1"/>
    </xf>
    <xf numFmtId="0" fontId="15" fillId="7" borderId="36" xfId="0" applyFont="1" applyFill="1" applyBorder="1"/>
    <xf numFmtId="0" fontId="0" fillId="7" borderId="31" xfId="0" applyFill="1" applyBorder="1" applyAlignment="1">
      <alignment horizontal="right"/>
    </xf>
    <xf numFmtId="0" fontId="0" fillId="7" borderId="32" xfId="0" applyFill="1" applyBorder="1" applyAlignment="1">
      <alignment horizontal="right"/>
    </xf>
    <xf numFmtId="0" fontId="15" fillId="7" borderId="31" xfId="0" applyFont="1" applyFill="1" applyBorder="1"/>
    <xf numFmtId="0" fontId="2" fillId="11" borderId="27" xfId="0" applyFont="1" applyFill="1" applyBorder="1"/>
    <xf numFmtId="0" fontId="2" fillId="11" borderId="2" xfId="0" applyFont="1" applyFill="1" applyBorder="1" applyAlignment="1">
      <alignment horizontal="right"/>
    </xf>
    <xf numFmtId="0" fontId="2" fillId="11" borderId="27" xfId="0" applyFont="1" applyFill="1" applyBorder="1" applyAlignment="1">
      <alignment horizontal="right"/>
    </xf>
    <xf numFmtId="0" fontId="2" fillId="11" borderId="28" xfId="0" applyFont="1" applyFill="1" applyBorder="1" applyAlignment="1">
      <alignment horizontal="right" wrapText="1"/>
    </xf>
    <xf numFmtId="0" fontId="2" fillId="11" borderId="2" xfId="0" applyFont="1" applyFill="1" applyBorder="1" applyAlignment="1">
      <alignment horizontal="right" wrapText="1"/>
    </xf>
    <xf numFmtId="0" fontId="2" fillId="11" borderId="7" xfId="0" applyFont="1" applyFill="1" applyBorder="1" applyAlignment="1">
      <alignment horizontal="right" wrapText="1"/>
    </xf>
    <xf numFmtId="0" fontId="2" fillId="11" borderId="2" xfId="0" applyFont="1" applyFill="1" applyBorder="1"/>
    <xf numFmtId="14" fontId="2" fillId="11" borderId="7" xfId="0" applyNumberFormat="1" applyFont="1" applyFill="1" applyBorder="1"/>
    <xf numFmtId="14" fontId="2" fillId="11" borderId="2" xfId="0" applyNumberFormat="1" applyFont="1" applyFill="1" applyBorder="1"/>
    <xf numFmtId="174" fontId="3" fillId="15" borderId="25" xfId="0" applyNumberFormat="1" applyFont="1" applyFill="1" applyBorder="1" applyAlignment="1">
      <alignment vertical="center"/>
    </xf>
    <xf numFmtId="174" fontId="0" fillId="0" borderId="0" xfId="0" applyNumberFormat="1" applyAlignment="1">
      <alignment vertical="center"/>
    </xf>
    <xf numFmtId="0" fontId="15" fillId="7" borderId="29" xfId="0" applyFont="1" applyFill="1" applyBorder="1"/>
    <xf numFmtId="0" fontId="2" fillId="11" borderId="27" xfId="0" applyFont="1" applyFill="1" applyBorder="1" applyAlignment="1">
      <alignment horizontal="right" wrapText="1"/>
    </xf>
    <xf numFmtId="0" fontId="0" fillId="15" borderId="31" xfId="0" applyFill="1" applyBorder="1" applyAlignment="1">
      <alignment horizontal="right"/>
    </xf>
    <xf numFmtId="174" fontId="0" fillId="15" borderId="31" xfId="1" applyNumberFormat="1" applyFont="1" applyFill="1" applyBorder="1"/>
    <xf numFmtId="0" fontId="0" fillId="15" borderId="31" xfId="0" applyFill="1" applyBorder="1"/>
    <xf numFmtId="174" fontId="3" fillId="15" borderId="33" xfId="0" applyNumberFormat="1" applyFont="1" applyFill="1" applyBorder="1" applyAlignment="1">
      <alignment vertical="center"/>
    </xf>
    <xf numFmtId="0" fontId="15" fillId="7" borderId="32" xfId="0" applyFont="1" applyFill="1" applyBorder="1" applyAlignment="1">
      <alignment horizontal="left"/>
    </xf>
    <xf numFmtId="0" fontId="15" fillId="7" borderId="31" xfId="0" applyFont="1" applyFill="1" applyBorder="1" applyAlignment="1">
      <alignment horizontal="left"/>
    </xf>
    <xf numFmtId="0" fontId="3" fillId="16" borderId="0" xfId="0" applyFont="1" applyFill="1"/>
    <xf numFmtId="0" fontId="0" fillId="16" borderId="0" xfId="0" applyFill="1"/>
    <xf numFmtId="0" fontId="0" fillId="16" borderId="0" xfId="0" applyFill="1" applyAlignment="1">
      <alignment horizontal="right"/>
    </xf>
    <xf numFmtId="0" fontId="3" fillId="16" borderId="29" xfId="0" applyFont="1" applyFill="1" applyBorder="1"/>
    <xf numFmtId="0" fontId="3" fillId="16" borderId="3" xfId="0" applyFont="1" applyFill="1" applyBorder="1"/>
    <xf numFmtId="10" fontId="3" fillId="16" borderId="30" xfId="0" applyNumberFormat="1" applyFont="1" applyFill="1" applyBorder="1"/>
    <xf numFmtId="0" fontId="3" fillId="16" borderId="31" xfId="0" applyFont="1" applyFill="1" applyBorder="1"/>
    <xf numFmtId="10" fontId="3" fillId="16" borderId="32" xfId="0" applyNumberFormat="1" applyFont="1" applyFill="1" applyBorder="1"/>
    <xf numFmtId="0" fontId="3" fillId="16" borderId="33" xfId="0" applyFont="1" applyFill="1" applyBorder="1"/>
    <xf numFmtId="0" fontId="3" fillId="16" borderId="1" xfId="0" applyFont="1" applyFill="1" applyBorder="1"/>
    <xf numFmtId="0" fontId="4" fillId="16" borderId="0" xfId="0" applyFont="1" applyFill="1" applyAlignment="1">
      <alignment horizontal="right"/>
    </xf>
    <xf numFmtId="0" fontId="0" fillId="16" borderId="31" xfId="0" applyFill="1" applyBorder="1" applyAlignment="1">
      <alignment horizontal="right"/>
    </xf>
    <xf numFmtId="174" fontId="13" fillId="16" borderId="31" xfId="1" applyNumberFormat="1" applyFont="1" applyFill="1" applyBorder="1"/>
    <xf numFmtId="174" fontId="0" fillId="16" borderId="0" xfId="1" applyNumberFormat="1" applyFont="1" applyFill="1" applyBorder="1"/>
    <xf numFmtId="0" fontId="0" fillId="16" borderId="31" xfId="0" applyFill="1" applyBorder="1"/>
    <xf numFmtId="174" fontId="3" fillId="16" borderId="33" xfId="0" applyNumberFormat="1" applyFont="1" applyFill="1" applyBorder="1" applyAlignment="1">
      <alignment vertical="center"/>
    </xf>
    <xf numFmtId="0" fontId="3" fillId="16" borderId="33" xfId="0" applyFont="1" applyFill="1" applyBorder="1" applyAlignment="1">
      <alignment vertical="center"/>
    </xf>
    <xf numFmtId="164" fontId="3" fillId="16" borderId="1" xfId="3" applyNumberFormat="1" applyFont="1" applyFill="1" applyBorder="1" applyAlignment="1">
      <alignment vertical="center"/>
    </xf>
    <xf numFmtId="174" fontId="3" fillId="16" borderId="34" xfId="0" applyNumberFormat="1" applyFont="1" applyFill="1" applyBorder="1" applyAlignment="1">
      <alignment vertical="center"/>
    </xf>
    <xf numFmtId="174" fontId="3" fillId="16" borderId="1" xfId="0" applyNumberFormat="1" applyFont="1" applyFill="1" applyBorder="1" applyAlignment="1">
      <alignment vertical="center"/>
    </xf>
    <xf numFmtId="0" fontId="11" fillId="16" borderId="0" xfId="0" applyFont="1" applyFill="1" applyAlignment="1">
      <alignment horizontal="right"/>
    </xf>
    <xf numFmtId="10" fontId="13" fillId="16" borderId="0" xfId="3" applyNumberFormat="1" applyFont="1" applyFill="1" applyBorder="1"/>
    <xf numFmtId="9" fontId="13" fillId="16" borderId="0" xfId="3" applyFont="1" applyFill="1" applyBorder="1"/>
    <xf numFmtId="9" fontId="13" fillId="16" borderId="0" xfId="0" applyNumberFormat="1" applyFont="1" applyFill="1"/>
    <xf numFmtId="10" fontId="13" fillId="16" borderId="0" xfId="0" applyNumberFormat="1" applyFont="1" applyFill="1"/>
    <xf numFmtId="174" fontId="13" fillId="16" borderId="0" xfId="1" applyNumberFormat="1" applyFont="1" applyFill="1" applyBorder="1"/>
    <xf numFmtId="0" fontId="11" fillId="16" borderId="0" xfId="0" applyFont="1" applyFill="1"/>
    <xf numFmtId="174" fontId="3" fillId="16" borderId="0" xfId="0" applyNumberFormat="1" applyFont="1" applyFill="1"/>
    <xf numFmtId="0" fontId="0" fillId="16" borderId="3" xfId="0" applyFill="1" applyBorder="1"/>
    <xf numFmtId="0" fontId="0" fillId="16" borderId="32" xfId="0" applyFill="1" applyBorder="1"/>
    <xf numFmtId="14" fontId="0" fillId="16" borderId="36" xfId="0" applyNumberFormat="1" applyFill="1" applyBorder="1"/>
    <xf numFmtId="14" fontId="0" fillId="16" borderId="0" xfId="0" applyNumberFormat="1" applyFill="1"/>
    <xf numFmtId="164" fontId="0" fillId="16" borderId="31" xfId="3" applyNumberFormat="1" applyFont="1" applyFill="1" applyBorder="1" applyAlignment="1">
      <alignment horizontal="right"/>
    </xf>
    <xf numFmtId="171" fontId="0" fillId="16" borderId="0" xfId="0" applyNumberFormat="1" applyFill="1" applyAlignment="1">
      <alignment horizontal="right"/>
    </xf>
    <xf numFmtId="174" fontId="14" fillId="16" borderId="36" xfId="1" applyNumberFormat="1" applyFont="1" applyFill="1" applyBorder="1"/>
    <xf numFmtId="174" fontId="0" fillId="16" borderId="32" xfId="1" applyNumberFormat="1" applyFont="1" applyFill="1" applyBorder="1"/>
    <xf numFmtId="0" fontId="0" fillId="16" borderId="36" xfId="0" applyFill="1" applyBorder="1"/>
    <xf numFmtId="164" fontId="3" fillId="16" borderId="33" xfId="3" applyNumberFormat="1" applyFont="1" applyFill="1" applyBorder="1" applyAlignment="1">
      <alignment horizontal="right" vertical="center"/>
    </xf>
    <xf numFmtId="171" fontId="3" fillId="16" borderId="1" xfId="0" applyNumberFormat="1" applyFont="1" applyFill="1" applyBorder="1" applyAlignment="1">
      <alignment vertical="center"/>
    </xf>
    <xf numFmtId="0" fontId="3" fillId="16" borderId="1" xfId="0" applyFont="1" applyFill="1" applyBorder="1" applyAlignment="1">
      <alignment vertical="center"/>
    </xf>
    <xf numFmtId="174" fontId="3" fillId="16" borderId="25" xfId="0" applyNumberFormat="1" applyFont="1" applyFill="1" applyBorder="1" applyAlignment="1">
      <alignment vertical="center"/>
    </xf>
    <xf numFmtId="0" fontId="0" fillId="16" borderId="0" xfId="0" applyFill="1" applyAlignment="1">
      <alignment vertical="center"/>
    </xf>
    <xf numFmtId="0" fontId="0" fillId="16" borderId="31" xfId="0" applyFill="1" applyBorder="1" applyAlignment="1">
      <alignment horizontal="left"/>
    </xf>
    <xf numFmtId="0" fontId="0" fillId="16" borderId="32" xfId="0" applyFill="1" applyBorder="1" applyAlignment="1">
      <alignment horizontal="left"/>
    </xf>
    <xf numFmtId="0" fontId="0" fillId="16" borderId="29" xfId="0" applyFill="1" applyBorder="1" applyAlignment="1">
      <alignment horizontal="left" indent="1"/>
    </xf>
    <xf numFmtId="0" fontId="0" fillId="16" borderId="30" xfId="0" applyFill="1" applyBorder="1" applyAlignment="1">
      <alignment horizontal="left" indent="1"/>
    </xf>
    <xf numFmtId="0" fontId="0" fillId="16" borderId="29" xfId="0" applyFill="1" applyBorder="1" applyAlignment="1">
      <alignment horizontal="right"/>
    </xf>
    <xf numFmtId="174" fontId="14" fillId="16" borderId="3" xfId="1" applyNumberFormat="1" applyFont="1" applyFill="1" applyBorder="1"/>
    <xf numFmtId="174" fontId="0" fillId="16" borderId="3" xfId="1" applyNumberFormat="1" applyFont="1" applyFill="1" applyBorder="1"/>
    <xf numFmtId="174" fontId="0" fillId="16" borderId="0" xfId="0" applyNumberFormat="1" applyFill="1"/>
    <xf numFmtId="0" fontId="0" fillId="16" borderId="32" xfId="0" applyFill="1" applyBorder="1" applyAlignment="1">
      <alignment horizontal="right"/>
    </xf>
    <xf numFmtId="0" fontId="14" fillId="16" borderId="31" xfId="0" applyFont="1" applyFill="1" applyBorder="1"/>
    <xf numFmtId="174" fontId="9" fillId="16" borderId="31" xfId="0" applyNumberFormat="1" applyFont="1" applyFill="1" applyBorder="1"/>
    <xf numFmtId="164" fontId="9" fillId="16" borderId="0" xfId="0" applyNumberFormat="1" applyFont="1" applyFill="1"/>
    <xf numFmtId="164" fontId="14" fillId="16" borderId="0" xfId="3" applyNumberFormat="1" applyFont="1" applyFill="1" applyBorder="1"/>
    <xf numFmtId="174" fontId="0" fillId="16" borderId="3" xfId="0" applyNumberFormat="1" applyFill="1" applyBorder="1"/>
    <xf numFmtId="0" fontId="0" fillId="16" borderId="31" xfId="0" applyFill="1" applyBorder="1" applyAlignment="1">
      <alignment horizontal="left" indent="1"/>
    </xf>
    <xf numFmtId="0" fontId="0" fillId="16" borderId="32" xfId="0" applyFill="1" applyBorder="1" applyAlignment="1">
      <alignment horizontal="left" indent="1"/>
    </xf>
    <xf numFmtId="0" fontId="11" fillId="16" borderId="31" xfId="0" applyFont="1" applyFill="1" applyBorder="1" applyAlignment="1">
      <alignment horizontal="left"/>
    </xf>
    <xf numFmtId="0" fontId="11" fillId="16" borderId="32" xfId="0" applyFont="1" applyFill="1" applyBorder="1" applyAlignment="1">
      <alignment horizontal="left"/>
    </xf>
    <xf numFmtId="9" fontId="44" fillId="16" borderId="0" xfId="3" applyFont="1" applyFill="1" applyBorder="1"/>
    <xf numFmtId="9" fontId="11" fillId="16" borderId="0" xfId="3" applyFont="1" applyFill="1" applyBorder="1"/>
    <xf numFmtId="0" fontId="0" fillId="16" borderId="33" xfId="0" applyFill="1" applyBorder="1" applyAlignment="1">
      <alignment horizontal="left"/>
    </xf>
    <xf numFmtId="0" fontId="0" fillId="16" borderId="34" xfId="0" applyFill="1" applyBorder="1" applyAlignment="1">
      <alignment horizontal="left"/>
    </xf>
    <xf numFmtId="164" fontId="3" fillId="16" borderId="27" xfId="3" applyNumberFormat="1" applyFont="1" applyFill="1" applyBorder="1" applyAlignment="1">
      <alignment horizontal="right"/>
    </xf>
    <xf numFmtId="171" fontId="3" fillId="16" borderId="2" xfId="0" applyNumberFormat="1" applyFont="1" applyFill="1" applyBorder="1"/>
    <xf numFmtId="174" fontId="3" fillId="16" borderId="2" xfId="0" applyNumberFormat="1" applyFont="1" applyFill="1" applyBorder="1"/>
    <xf numFmtId="0" fontId="3" fillId="16" borderId="31" xfId="0" applyFont="1" applyFill="1" applyBorder="1" applyAlignment="1">
      <alignment horizontal="left"/>
    </xf>
    <xf numFmtId="0" fontId="3" fillId="16" borderId="32" xfId="0" applyFont="1" applyFill="1" applyBorder="1" applyAlignment="1">
      <alignment horizontal="left"/>
    </xf>
    <xf numFmtId="174" fontId="3" fillId="16" borderId="0" xfId="1" applyNumberFormat="1" applyFont="1" applyFill="1" applyBorder="1"/>
    <xf numFmtId="0" fontId="3" fillId="16" borderId="27" xfId="0" applyFont="1" applyFill="1" applyBorder="1"/>
    <xf numFmtId="0" fontId="2" fillId="11" borderId="7" xfId="0" applyFont="1" applyFill="1" applyBorder="1" applyAlignment="1">
      <alignment horizontal="right"/>
    </xf>
    <xf numFmtId="0" fontId="0" fillId="7" borderId="36" xfId="0" applyFill="1" applyBorder="1"/>
    <xf numFmtId="174" fontId="0" fillId="16" borderId="36" xfId="1" applyNumberFormat="1" applyFont="1" applyFill="1" applyBorder="1"/>
    <xf numFmtId="174" fontId="0" fillId="16" borderId="35" xfId="1" applyNumberFormat="1" applyFont="1" applyFill="1" applyBorder="1"/>
    <xf numFmtId="174" fontId="3" fillId="16" borderId="36" xfId="1" applyNumberFormat="1" applyFont="1" applyFill="1" applyBorder="1"/>
    <xf numFmtId="174" fontId="0" fillId="16" borderId="35" xfId="0" applyNumberFormat="1" applyFill="1" applyBorder="1"/>
    <xf numFmtId="174" fontId="0" fillId="16" borderId="36" xfId="0" applyNumberFormat="1" applyFill="1" applyBorder="1"/>
    <xf numFmtId="0" fontId="11" fillId="16" borderId="36" xfId="0" applyFont="1" applyFill="1" applyBorder="1"/>
    <xf numFmtId="174" fontId="3" fillId="16" borderId="7" xfId="0" applyNumberFormat="1" applyFont="1" applyFill="1" applyBorder="1"/>
    <xf numFmtId="14" fontId="18" fillId="16" borderId="30" xfId="0" applyNumberFormat="1" applyFont="1" applyFill="1" applyBorder="1"/>
    <xf numFmtId="14" fontId="18" fillId="16" borderId="34" xfId="0" applyNumberFormat="1" applyFont="1" applyFill="1" applyBorder="1"/>
    <xf numFmtId="0" fontId="3" fillId="7" borderId="27" xfId="0" applyFont="1" applyFill="1" applyBorder="1"/>
    <xf numFmtId="0" fontId="3" fillId="7" borderId="2" xfId="0" applyFont="1" applyFill="1" applyBorder="1"/>
    <xf numFmtId="164" fontId="3" fillId="7" borderId="28" xfId="3" applyNumberFormat="1" applyFont="1" applyFill="1" applyBorder="1"/>
    <xf numFmtId="0" fontId="0" fillId="16" borderId="36" xfId="0" applyFill="1" applyBorder="1" applyAlignment="1">
      <alignment horizontal="right"/>
    </xf>
    <xf numFmtId="174" fontId="18" fillId="16" borderId="25" xfId="0" applyNumberFormat="1" applyFont="1" applyFill="1" applyBorder="1" applyAlignment="1">
      <alignment vertical="center"/>
    </xf>
    <xf numFmtId="175" fontId="0" fillId="16" borderId="36" xfId="1" applyNumberFormat="1" applyFont="1" applyFill="1" applyBorder="1"/>
    <xf numFmtId="175" fontId="3" fillId="16" borderId="25" xfId="0" applyNumberFormat="1" applyFont="1" applyFill="1" applyBorder="1" applyAlignment="1">
      <alignment vertical="center"/>
    </xf>
    <xf numFmtId="174" fontId="13" fillId="16" borderId="1" xfId="1" applyNumberFormat="1" applyFont="1" applyFill="1" applyBorder="1"/>
    <xf numFmtId="0" fontId="3" fillId="16" borderId="28" xfId="0" applyFont="1" applyFill="1" applyBorder="1"/>
    <xf numFmtId="14" fontId="0" fillId="16" borderId="31" xfId="0" applyNumberFormat="1" applyFill="1" applyBorder="1" applyAlignment="1">
      <alignment horizontal="left"/>
    </xf>
    <xf numFmtId="9" fontId="4" fillId="16" borderId="32" xfId="3" applyFont="1" applyFill="1" applyBorder="1"/>
    <xf numFmtId="9" fontId="4" fillId="16" borderId="32" xfId="0" applyNumberFormat="1" applyFont="1" applyFill="1" applyBorder="1"/>
    <xf numFmtId="14" fontId="0" fillId="16" borderId="33" xfId="0" applyNumberFormat="1" applyFill="1" applyBorder="1" applyAlignment="1">
      <alignment horizontal="left"/>
    </xf>
    <xf numFmtId="9" fontId="4" fillId="16" borderId="34" xfId="0" applyNumberFormat="1" applyFont="1" applyFill="1" applyBorder="1"/>
    <xf numFmtId="174" fontId="14" fillId="0" borderId="28" xfId="1" applyNumberFormat="1" applyFont="1" applyBorder="1"/>
    <xf numFmtId="0" fontId="0" fillId="0" borderId="29" xfId="0" applyBorder="1"/>
    <xf numFmtId="174" fontId="4" fillId="0" borderId="30" xfId="1" applyNumberFormat="1" applyFont="1" applyBorder="1"/>
    <xf numFmtId="174" fontId="4" fillId="0" borderId="28" xfId="1" applyNumberFormat="1" applyFont="1" applyBorder="1"/>
    <xf numFmtId="164" fontId="15" fillId="0" borderId="0" xfId="3" applyNumberFormat="1" applyFont="1"/>
    <xf numFmtId="0" fontId="11" fillId="16" borderId="3" xfId="0" applyFont="1" applyFill="1" applyBorder="1" applyAlignment="1">
      <alignment horizontal="right"/>
    </xf>
    <xf numFmtId="0" fontId="11" fillId="16" borderId="0" xfId="0" applyFont="1" applyFill="1" applyAlignment="1">
      <alignment horizontal="left"/>
    </xf>
    <xf numFmtId="10" fontId="3" fillId="0" borderId="26" xfId="3" applyNumberFormat="1" applyFont="1" applyBorder="1"/>
    <xf numFmtId="0" fontId="11" fillId="16" borderId="3" xfId="0" applyFont="1" applyFill="1" applyBorder="1" applyAlignment="1">
      <alignment horizontal="left"/>
    </xf>
    <xf numFmtId="0" fontId="42" fillId="20" borderId="0" xfId="0" applyFont="1" applyFill="1"/>
    <xf numFmtId="164" fontId="2" fillId="20" borderId="0" xfId="3" applyNumberFormat="1" applyFont="1" applyFill="1" applyAlignment="1">
      <alignment horizontal="right"/>
    </xf>
    <xf numFmtId="0" fontId="41" fillId="20" borderId="0" xfId="0" applyFont="1" applyFill="1" applyAlignment="1">
      <alignment horizontal="right"/>
    </xf>
    <xf numFmtId="0" fontId="43" fillId="20" borderId="0" xfId="0" applyFont="1" applyFill="1" applyAlignment="1">
      <alignment horizontal="right"/>
    </xf>
    <xf numFmtId="0" fontId="41" fillId="20" borderId="0" xfId="0" applyFont="1" applyFill="1"/>
    <xf numFmtId="14" fontId="41" fillId="20" borderId="0" xfId="0" applyNumberFormat="1" applyFont="1" applyFill="1"/>
    <xf numFmtId="3" fontId="4" fillId="0" borderId="28" xfId="0" applyNumberFormat="1" applyFont="1" applyBorder="1"/>
    <xf numFmtId="10" fontId="0" fillId="0" borderId="0" xfId="3" applyNumberFormat="1" applyFont="1"/>
    <xf numFmtId="174" fontId="3" fillId="21" borderId="0" xfId="0" applyNumberFormat="1" applyFont="1" applyFill="1"/>
    <xf numFmtId="174" fontId="0" fillId="21" borderId="0" xfId="0" applyNumberFormat="1" applyFill="1"/>
    <xf numFmtId="174" fontId="13" fillId="16" borderId="34" xfId="1" applyNumberFormat="1" applyFont="1" applyFill="1" applyBorder="1" applyAlignment="1">
      <alignment vertical="center"/>
    </xf>
    <xf numFmtId="174" fontId="0" fillId="16" borderId="31" xfId="1" applyNumberFormat="1" applyFont="1" applyFill="1" applyBorder="1"/>
    <xf numFmtId="174" fontId="13" fillId="16" borderId="33" xfId="1" applyNumberFormat="1" applyFont="1" applyFill="1" applyBorder="1" applyAlignment="1">
      <alignment vertical="center"/>
    </xf>
    <xf numFmtId="174" fontId="14" fillId="16" borderId="0" xfId="1" applyNumberFormat="1" applyFont="1" applyFill="1" applyBorder="1"/>
    <xf numFmtId="14" fontId="2" fillId="16" borderId="0" xfId="0" applyNumberFormat="1" applyFont="1" applyFill="1"/>
    <xf numFmtId="14" fontId="2" fillId="11" borderId="28" xfId="0" applyNumberFormat="1" applyFont="1" applyFill="1" applyBorder="1"/>
    <xf numFmtId="14" fontId="0" fillId="7" borderId="32" xfId="0" applyNumberFormat="1" applyFill="1" applyBorder="1"/>
    <xf numFmtId="14" fontId="0" fillId="16" borderId="32" xfId="0" applyNumberFormat="1" applyFill="1" applyBorder="1"/>
    <xf numFmtId="174" fontId="13" fillId="16" borderId="32" xfId="1" applyNumberFormat="1" applyFont="1" applyFill="1" applyBorder="1"/>
    <xf numFmtId="174" fontId="14" fillId="16" borderId="30" xfId="1" applyNumberFormat="1" applyFont="1" applyFill="1" applyBorder="1"/>
    <xf numFmtId="174" fontId="3" fillId="16" borderId="28" xfId="0" applyNumberFormat="1" applyFont="1" applyFill="1" applyBorder="1"/>
    <xf numFmtId="174" fontId="0" fillId="16" borderId="30" xfId="1" applyNumberFormat="1" applyFont="1" applyFill="1" applyBorder="1"/>
    <xf numFmtId="9" fontId="44" fillId="16" borderId="32" xfId="3" applyFont="1" applyFill="1" applyBorder="1"/>
    <xf numFmtId="0" fontId="0" fillId="7" borderId="31" xfId="0" applyFill="1" applyBorder="1"/>
    <xf numFmtId="0" fontId="3" fillId="16" borderId="31" xfId="0" applyFont="1" applyFill="1" applyBorder="1" applyAlignment="1">
      <alignment vertical="center"/>
    </xf>
    <xf numFmtId="0" fontId="2" fillId="16" borderId="0" xfId="0" applyFont="1" applyFill="1"/>
    <xf numFmtId="0" fontId="2" fillId="16" borderId="0" xfId="0" applyFont="1" applyFill="1" applyAlignment="1">
      <alignment horizontal="right"/>
    </xf>
    <xf numFmtId="0" fontId="2" fillId="16" borderId="31" xfId="0" applyFont="1" applyFill="1" applyBorder="1" applyAlignment="1">
      <alignment horizontal="right" wrapText="1"/>
    </xf>
    <xf numFmtId="0" fontId="2" fillId="16" borderId="32" xfId="0" applyFont="1" applyFill="1" applyBorder="1" applyAlignment="1">
      <alignment horizontal="right" wrapText="1"/>
    </xf>
    <xf numFmtId="0" fontId="2" fillId="11" borderId="27" xfId="0" applyFont="1" applyFill="1" applyBorder="1" applyAlignment="1">
      <alignment horizontal="left"/>
    </xf>
    <xf numFmtId="0" fontId="2" fillId="11" borderId="29" xfId="0" applyFont="1" applyFill="1" applyBorder="1" applyAlignment="1">
      <alignment horizontal="right" wrapText="1"/>
    </xf>
    <xf numFmtId="0" fontId="2" fillId="11" borderId="3" xfId="0" applyFont="1" applyFill="1" applyBorder="1" applyAlignment="1">
      <alignment horizontal="right" wrapText="1"/>
    </xf>
    <xf numFmtId="0" fontId="2" fillId="11" borderId="3" xfId="0" applyFont="1" applyFill="1" applyBorder="1"/>
    <xf numFmtId="14" fontId="2" fillId="11" borderId="30" xfId="0" applyNumberFormat="1" applyFont="1" applyFill="1" applyBorder="1"/>
    <xf numFmtId="174" fontId="14" fillId="16" borderId="32" xfId="1" applyNumberFormat="1" applyFont="1" applyFill="1" applyBorder="1"/>
    <xf numFmtId="164" fontId="14" fillId="16" borderId="32" xfId="3" applyNumberFormat="1" applyFont="1" applyFill="1" applyBorder="1"/>
    <xf numFmtId="0" fontId="2" fillId="16" borderId="29" xfId="0" applyFont="1" applyFill="1" applyBorder="1" applyAlignment="1">
      <alignment horizontal="right" wrapText="1"/>
    </xf>
    <xf numFmtId="0" fontId="2" fillId="16" borderId="3" xfId="0" applyFont="1" applyFill="1" applyBorder="1" applyAlignment="1">
      <alignment horizontal="right" wrapText="1"/>
    </xf>
    <xf numFmtId="0" fontId="2" fillId="16" borderId="3" xfId="0" applyFont="1" applyFill="1" applyBorder="1"/>
    <xf numFmtId="14" fontId="2" fillId="16" borderId="30" xfId="0" applyNumberFormat="1" applyFont="1" applyFill="1" applyBorder="1"/>
    <xf numFmtId="171" fontId="3" fillId="16" borderId="0" xfId="0" applyNumberFormat="1" applyFont="1" applyFill="1"/>
    <xf numFmtId="174" fontId="3" fillId="16" borderId="32" xfId="0" applyNumberFormat="1" applyFont="1" applyFill="1" applyBorder="1"/>
    <xf numFmtId="10" fontId="4" fillId="0" borderId="28" xfId="3" applyNumberFormat="1" applyFont="1" applyBorder="1"/>
    <xf numFmtId="0" fontId="3" fillId="16" borderId="27" xfId="0" applyFont="1" applyFill="1" applyBorder="1" applyAlignment="1">
      <alignment horizontal="left"/>
    </xf>
    <xf numFmtId="0" fontId="3" fillId="16" borderId="28" xfId="0" applyFont="1" applyFill="1" applyBorder="1" applyAlignment="1">
      <alignment horizontal="left"/>
    </xf>
    <xf numFmtId="10" fontId="4" fillId="0" borderId="30" xfId="0" applyNumberFormat="1" applyFont="1" applyBorder="1"/>
    <xf numFmtId="10" fontId="4" fillId="0" borderId="34" xfId="0" applyNumberFormat="1" applyFont="1" applyBorder="1"/>
    <xf numFmtId="10" fontId="0" fillId="16" borderId="32" xfId="0" applyNumberFormat="1" applyFill="1" applyBorder="1" applyAlignment="1">
      <alignment horizontal="center"/>
    </xf>
    <xf numFmtId="174" fontId="0" fillId="16" borderId="0" xfId="1" applyNumberFormat="1" applyFont="1" applyFill="1"/>
    <xf numFmtId="164" fontId="3" fillId="16" borderId="31" xfId="3" applyNumberFormat="1" applyFont="1" applyFill="1" applyBorder="1" applyAlignment="1">
      <alignment horizontal="right"/>
    </xf>
    <xf numFmtId="164" fontId="0" fillId="16" borderId="31" xfId="0" applyNumberFormat="1" applyFill="1" applyBorder="1" applyAlignment="1">
      <alignment horizontal="right"/>
    </xf>
    <xf numFmtId="164" fontId="0" fillId="7" borderId="31" xfId="0" applyNumberFormat="1" applyFill="1" applyBorder="1" applyAlignment="1">
      <alignment horizontal="right"/>
    </xf>
    <xf numFmtId="164" fontId="0" fillId="16" borderId="29" xfId="0" applyNumberFormat="1" applyFill="1" applyBorder="1" applyAlignment="1">
      <alignment horizontal="right"/>
    </xf>
    <xf numFmtId="164" fontId="11" fillId="16" borderId="31" xfId="0" applyNumberFormat="1" applyFont="1" applyFill="1" applyBorder="1"/>
    <xf numFmtId="0" fontId="0" fillId="16" borderId="29" xfId="0" applyFill="1" applyBorder="1" applyAlignment="1">
      <alignment horizontal="left"/>
    </xf>
    <xf numFmtId="0" fontId="0" fillId="16" borderId="30" xfId="0" applyFill="1" applyBorder="1" applyAlignment="1">
      <alignment horizontal="left"/>
    </xf>
    <xf numFmtId="174" fontId="13" fillId="16" borderId="3" xfId="1" applyNumberFormat="1" applyFont="1" applyFill="1" applyBorder="1"/>
    <xf numFmtId="0" fontId="3" fillId="16" borderId="2" xfId="0" applyFont="1" applyFill="1" applyBorder="1"/>
    <xf numFmtId="0" fontId="3" fillId="16" borderId="27" xfId="0" applyFont="1" applyFill="1" applyBorder="1" applyAlignment="1">
      <alignment horizontal="right"/>
    </xf>
    <xf numFmtId="174" fontId="18" fillId="16" borderId="28" xfId="1" applyNumberFormat="1" applyFont="1" applyFill="1" applyBorder="1"/>
    <xf numFmtId="174" fontId="46" fillId="16" borderId="2" xfId="1" applyNumberFormat="1" applyFont="1" applyFill="1" applyBorder="1"/>
    <xf numFmtId="174" fontId="13" fillId="16" borderId="30" xfId="1" applyNumberFormat="1" applyFont="1" applyFill="1" applyBorder="1"/>
    <xf numFmtId="174" fontId="0" fillId="16" borderId="32" xfId="0" applyNumberFormat="1" applyFill="1" applyBorder="1"/>
    <xf numFmtId="174" fontId="0" fillId="16" borderId="30" xfId="0" applyNumberFormat="1" applyFill="1" applyBorder="1"/>
    <xf numFmtId="0" fontId="0" fillId="7" borderId="32" xfId="0" applyFill="1" applyBorder="1"/>
    <xf numFmtId="0" fontId="11" fillId="16" borderId="32" xfId="0" applyFont="1" applyFill="1" applyBorder="1"/>
    <xf numFmtId="0" fontId="3" fillId="16" borderId="36" xfId="0" applyFont="1" applyFill="1" applyBorder="1"/>
    <xf numFmtId="0" fontId="47" fillId="0" borderId="0" xfId="5" applyFont="1"/>
    <xf numFmtId="0" fontId="1" fillId="0" borderId="0" xfId="6"/>
    <xf numFmtId="0" fontId="48" fillId="0" borderId="0" xfId="6" applyFont="1"/>
    <xf numFmtId="0" fontId="1" fillId="0" borderId="0" xfId="6" applyAlignment="1">
      <alignment vertical="top"/>
    </xf>
    <xf numFmtId="0" fontId="1" fillId="0" borderId="0" xfId="6" applyAlignment="1">
      <alignment vertical="top" wrapText="1"/>
    </xf>
    <xf numFmtId="0" fontId="0" fillId="0" borderId="0" xfId="6" applyFont="1" applyAlignment="1">
      <alignment vertical="top" wrapText="1"/>
    </xf>
    <xf numFmtId="0" fontId="1" fillId="0" borderId="0" xfId="5"/>
    <xf numFmtId="0" fontId="49" fillId="0" borderId="0" xfId="5" applyFont="1"/>
    <xf numFmtId="0" fontId="51" fillId="22" borderId="37" xfId="7" applyFont="1" applyFill="1" applyBorder="1"/>
    <xf numFmtId="0" fontId="27" fillId="22" borderId="38" xfId="7" applyFont="1" applyFill="1" applyBorder="1"/>
    <xf numFmtId="0" fontId="27" fillId="22" borderId="39" xfId="7" applyFont="1" applyFill="1" applyBorder="1"/>
    <xf numFmtId="0" fontId="27" fillId="22" borderId="40" xfId="7" applyFont="1" applyFill="1" applyBorder="1"/>
    <xf numFmtId="0" fontId="27" fillId="22" borderId="0" xfId="7" applyFont="1" applyFill="1"/>
    <xf numFmtId="0" fontId="52" fillId="22" borderId="0" xfId="7" applyFont="1" applyFill="1"/>
    <xf numFmtId="0" fontId="27" fillId="22" borderId="41" xfId="7" applyFont="1" applyFill="1" applyBorder="1"/>
    <xf numFmtId="0" fontId="53" fillId="22" borderId="0" xfId="7" applyFont="1" applyFill="1"/>
    <xf numFmtId="0" fontId="53" fillId="22" borderId="40" xfId="7" applyFont="1" applyFill="1" applyBorder="1"/>
    <xf numFmtId="0" fontId="53" fillId="22" borderId="41" xfId="7" applyFont="1" applyFill="1" applyBorder="1"/>
    <xf numFmtId="0" fontId="21" fillId="0" borderId="0" xfId="5" applyFont="1"/>
    <xf numFmtId="14" fontId="19" fillId="22" borderId="40" xfId="7" quotePrefix="1" applyNumberFormat="1" applyFont="1" applyFill="1" applyBorder="1" applyAlignment="1">
      <alignment horizontal="centerContinuous"/>
    </xf>
    <xf numFmtId="0" fontId="19" fillId="22" borderId="0" xfId="7" applyFont="1" applyFill="1" applyAlignment="1">
      <alignment horizontal="centerContinuous"/>
    </xf>
    <xf numFmtId="0" fontId="19" fillId="22" borderId="41" xfId="7" applyFont="1" applyFill="1" applyBorder="1" applyAlignment="1">
      <alignment horizontal="centerContinuous"/>
    </xf>
    <xf numFmtId="0" fontId="27" fillId="22" borderId="42" xfId="7" applyFont="1" applyFill="1" applyBorder="1"/>
    <xf numFmtId="0" fontId="27" fillId="22" borderId="43" xfId="7" applyFont="1" applyFill="1" applyBorder="1"/>
    <xf numFmtId="0" fontId="27" fillId="22" borderId="44" xfId="7" applyFont="1" applyFill="1" applyBorder="1"/>
    <xf numFmtId="0" fontId="27" fillId="0" borderId="0" xfId="7" applyFont="1"/>
    <xf numFmtId="0" fontId="59" fillId="0" borderId="0" xfId="7" applyFont="1"/>
    <xf numFmtId="0" fontId="60" fillId="16" borderId="0" xfId="0" applyFont="1" applyFill="1"/>
    <xf numFmtId="0" fontId="14" fillId="16" borderId="0" xfId="0" applyFont="1" applyFill="1" applyAlignment="1">
      <alignment horizontal="left" vertical="top"/>
    </xf>
    <xf numFmtId="0" fontId="27" fillId="16" borderId="0" xfId="0" applyFont="1" applyFill="1" applyAlignment="1">
      <alignment horizontal="left" vertical="top"/>
    </xf>
    <xf numFmtId="164" fontId="45" fillId="16" borderId="32" xfId="0" applyNumberFormat="1" applyFont="1" applyFill="1" applyBorder="1"/>
    <xf numFmtId="164" fontId="18" fillId="16" borderId="1" xfId="3" applyNumberFormat="1" applyFont="1" applyFill="1" applyBorder="1" applyAlignment="1">
      <alignment vertical="center"/>
    </xf>
    <xf numFmtId="0" fontId="55" fillId="22" borderId="40" xfId="8" applyFont="1" applyFill="1" applyBorder="1" applyAlignment="1" applyProtection="1">
      <alignment horizontal="center"/>
    </xf>
    <xf numFmtId="0" fontId="55" fillId="22" borderId="0" xfId="8" applyFont="1" applyFill="1" applyBorder="1" applyAlignment="1" applyProtection="1">
      <alignment horizontal="center"/>
    </xf>
    <xf numFmtId="0" fontId="55" fillId="22" borderId="41" xfId="8" applyFont="1" applyFill="1" applyBorder="1" applyAlignment="1" applyProtection="1">
      <alignment horizontal="center"/>
    </xf>
    <xf numFmtId="0" fontId="56" fillId="22" borderId="40" xfId="7" applyFont="1" applyFill="1" applyBorder="1" applyAlignment="1">
      <alignment horizontal="center" wrapText="1"/>
    </xf>
    <xf numFmtId="0" fontId="56" fillId="22" borderId="0" xfId="7" applyFont="1" applyFill="1" applyAlignment="1">
      <alignment horizontal="center"/>
    </xf>
    <xf numFmtId="0" fontId="56" fillId="22" borderId="41" xfId="7" applyFont="1" applyFill="1" applyBorder="1" applyAlignment="1">
      <alignment horizontal="center"/>
    </xf>
    <xf numFmtId="0" fontId="57" fillId="22" borderId="40" xfId="7" applyFont="1" applyFill="1" applyBorder="1" applyAlignment="1">
      <alignment horizontal="center" wrapText="1"/>
    </xf>
    <xf numFmtId="0" fontId="58" fillId="22" borderId="0" xfId="7" applyFont="1" applyFill="1" applyAlignment="1">
      <alignment horizontal="center"/>
    </xf>
    <xf numFmtId="0" fontId="58" fillId="22" borderId="41" xfId="7" applyFont="1" applyFill="1" applyBorder="1" applyAlignment="1">
      <alignment horizontal="center"/>
    </xf>
    <xf numFmtId="0" fontId="53" fillId="0" borderId="0" xfId="7" applyFont="1" applyAlignment="1">
      <alignment horizontal="center"/>
    </xf>
  </cellXfs>
  <cellStyles count="9">
    <cellStyle name="Comma" xfId="1" builtinId="3"/>
    <cellStyle name="Currency" xfId="2" builtinId="4"/>
    <cellStyle name="Hyperlink 5" xfId="8" xr:uid="{B0E26448-606C-46B0-8DF6-385AF33F8D7E}"/>
    <cellStyle name="Normal" xfId="0" builtinId="0"/>
    <cellStyle name="Normal 124 3" xfId="6" xr:uid="{8DAF46D9-860B-4E1B-8D35-F65EDD3CF227}"/>
    <cellStyle name="Normal 125" xfId="5" xr:uid="{FDE9FD04-3EAB-4D07-8415-49ACE15F21CB}"/>
    <cellStyle name="Normal 2 19" xfId="7" xr:uid="{1131C883-65BF-4C78-870A-E52247594912}"/>
    <cellStyle name="Percent" xfId="3" builtinId="5"/>
    <cellStyle name="Percent 2 24" xfId="4" xr:uid="{35DC78F1-7DC7-4FB3-97A3-1F5C33D88E61}"/>
  </cellStyles>
  <dxfs count="3">
    <dxf>
      <fill>
        <patternFill patternType="solid">
          <fgColor indexed="64"/>
          <bgColor rgb="FFF2F2F2"/>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editAs="oneCell">
    <xdr:from>
      <xdr:col>8</xdr:col>
      <xdr:colOff>22860</xdr:colOff>
      <xdr:row>23</xdr:row>
      <xdr:rowOff>106680</xdr:rowOff>
    </xdr:from>
    <xdr:to>
      <xdr:col>11</xdr:col>
      <xdr:colOff>57298</xdr:colOff>
      <xdr:row>26</xdr:row>
      <xdr:rowOff>61379</xdr:rowOff>
    </xdr:to>
    <xdr:pic>
      <xdr:nvPicPr>
        <xdr:cNvPr id="2" name="Picture 1">
          <a:extLst>
            <a:ext uri="{FF2B5EF4-FFF2-40B4-BE49-F238E27FC236}">
              <a16:creationId xmlns:a16="http://schemas.microsoft.com/office/drawing/2014/main" id="{1F548CB8-4F47-48DA-AD57-B91E4B4516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25" t="-1898" r="-1268" b="-5696"/>
        <a:stretch>
          <a:fillRect/>
        </a:stretch>
      </xdr:blipFill>
      <xdr:spPr bwMode="auto">
        <a:xfrm>
          <a:off x="5579110" y="5259705"/>
          <a:ext cx="2215663" cy="5738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C55780E-7E4E-43D4-97BD-D1521E5ECF2D}">
  <we:reference id="29673e3c-d826-4f00-92ee-162334a52b1a" version="1.0.0.8" store="EXCatalog" storeType="EXCatalog"/>
  <we:alternateReferences>
    <we:reference id="WA200009404" version="1.0.0.8" store="en-US" storeType="OMEX"/>
  </we:alternateReferences>
  <we:properties>
    <we:property name="claude.fileId" value="&quot;bca967ba-0e6c-42bc-bf55-a7031c03f2ab&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950DA-A2DA-4A3C-8DCA-C34A99A93178}">
  <sheetPr>
    <tabColor theme="3" tint="9.9978637043366805E-2"/>
  </sheetPr>
  <dimension ref="B9:Q58"/>
  <sheetViews>
    <sheetView zoomScale="53" zoomScaleNormal="100" workbookViewId="0">
      <selection activeCell="D20" sqref="D20:P20"/>
    </sheetView>
  </sheetViews>
  <sheetFormatPr defaultColWidth="18.54296875" defaultRowHeight="14.75" x14ac:dyDescent="0.75"/>
  <cols>
    <col min="1" max="3" width="9.08984375" style="524" customWidth="1"/>
    <col min="4" max="8" width="10.453125" style="524" customWidth="1"/>
    <col min="9" max="9" width="10.31640625" style="524" customWidth="1"/>
    <col min="10" max="16" width="10.453125" style="524" customWidth="1"/>
    <col min="17" max="17" width="12.08984375" style="524" customWidth="1"/>
    <col min="18" max="16384" width="18.54296875" style="524"/>
  </cols>
  <sheetData>
    <row r="9" spans="4:17" ht="15.5" thickBot="1" x14ac:dyDescent="0.9">
      <c r="Q9" s="525"/>
    </row>
    <row r="10" spans="4:17" ht="15.5" thickTop="1" x14ac:dyDescent="0.75">
      <c r="D10" s="526" t="s">
        <v>384</v>
      </c>
      <c r="E10" s="527"/>
      <c r="F10" s="527"/>
      <c r="G10" s="527"/>
      <c r="H10" s="527"/>
      <c r="I10" s="527"/>
      <c r="J10" s="527"/>
      <c r="K10" s="527"/>
      <c r="L10" s="527"/>
      <c r="M10" s="527"/>
      <c r="N10" s="527"/>
      <c r="O10" s="527"/>
      <c r="P10" s="528"/>
    </row>
    <row r="11" spans="4:17" ht="19.25" x14ac:dyDescent="0.85">
      <c r="D11" s="529"/>
      <c r="E11" s="530"/>
      <c r="F11" s="530"/>
      <c r="G11" s="531"/>
      <c r="H11" s="530"/>
      <c r="I11" s="530"/>
      <c r="J11" s="530"/>
      <c r="K11" s="530"/>
      <c r="L11" s="530"/>
      <c r="M11" s="530"/>
      <c r="N11" s="530"/>
      <c r="O11" s="530"/>
      <c r="P11" s="532"/>
    </row>
    <row r="12" spans="4:17" x14ac:dyDescent="0.75">
      <c r="D12" s="529"/>
      <c r="E12" s="530"/>
      <c r="F12" s="530"/>
      <c r="G12" s="533"/>
      <c r="H12" s="530"/>
      <c r="I12" s="530"/>
      <c r="J12" s="530"/>
      <c r="K12" s="530"/>
      <c r="L12" s="530"/>
      <c r="M12" s="530"/>
      <c r="N12" s="530"/>
      <c r="O12" s="530"/>
      <c r="P12" s="532"/>
    </row>
    <row r="13" spans="4:17" x14ac:dyDescent="0.75">
      <c r="D13" s="529"/>
      <c r="E13" s="530"/>
      <c r="F13" s="530"/>
      <c r="G13" s="530"/>
      <c r="H13" s="530"/>
      <c r="I13" s="530"/>
      <c r="J13" s="530"/>
      <c r="K13" s="530"/>
      <c r="L13" s="530"/>
      <c r="M13" s="530"/>
      <c r="N13" s="530"/>
      <c r="O13" s="530"/>
      <c r="P13" s="532"/>
    </row>
    <row r="14" spans="4:17" x14ac:dyDescent="0.75">
      <c r="D14" s="534"/>
      <c r="E14" s="533"/>
      <c r="F14" s="533"/>
      <c r="G14" s="533"/>
      <c r="H14" s="533"/>
      <c r="I14" s="533"/>
      <c r="J14" s="533"/>
      <c r="K14" s="533"/>
      <c r="L14" s="533"/>
      <c r="M14" s="533"/>
      <c r="N14" s="533"/>
      <c r="O14" s="533"/>
      <c r="P14" s="535"/>
    </row>
    <row r="15" spans="4:17" x14ac:dyDescent="0.75">
      <c r="D15" s="534"/>
      <c r="E15" s="533"/>
      <c r="F15" s="533"/>
      <c r="G15" s="533"/>
      <c r="H15" s="533"/>
      <c r="I15" s="533"/>
      <c r="J15" s="533"/>
      <c r="K15" s="533"/>
      <c r="L15" s="533"/>
      <c r="M15" s="533"/>
      <c r="N15" s="533"/>
      <c r="O15" s="533"/>
      <c r="P15" s="535"/>
    </row>
    <row r="16" spans="4:17" x14ac:dyDescent="0.75">
      <c r="D16" s="534"/>
      <c r="E16" s="533"/>
      <c r="F16" s="533"/>
      <c r="G16" s="533"/>
      <c r="H16" s="533"/>
      <c r="I16" s="533"/>
      <c r="J16" s="533"/>
      <c r="K16" s="533"/>
      <c r="L16" s="533"/>
      <c r="M16" s="533"/>
      <c r="N16" s="533"/>
      <c r="O16" s="533"/>
      <c r="P16" s="535"/>
    </row>
    <row r="17" spans="2:16" x14ac:dyDescent="0.75">
      <c r="D17" s="534"/>
      <c r="E17" s="533"/>
      <c r="F17" s="533"/>
      <c r="G17" s="533"/>
      <c r="H17" s="533"/>
      <c r="I17" s="533"/>
      <c r="J17" s="533"/>
      <c r="K17" s="533"/>
      <c r="L17" s="533"/>
      <c r="M17" s="533"/>
      <c r="N17" s="533"/>
      <c r="O17" s="533"/>
      <c r="P17" s="535"/>
    </row>
    <row r="18" spans="2:16" x14ac:dyDescent="0.75">
      <c r="D18" s="534"/>
      <c r="E18" s="533"/>
      <c r="F18" s="533"/>
      <c r="G18" s="533"/>
      <c r="H18" s="533"/>
      <c r="I18" s="533"/>
      <c r="J18" s="533"/>
      <c r="K18" s="533"/>
      <c r="L18" s="533"/>
      <c r="M18" s="533"/>
      <c r="N18" s="533"/>
      <c r="O18" s="533"/>
      <c r="P18" s="535"/>
    </row>
    <row r="19" spans="2:16" x14ac:dyDescent="0.75">
      <c r="D19" s="550"/>
      <c r="E19" s="551"/>
      <c r="F19" s="551"/>
      <c r="G19" s="551"/>
      <c r="H19" s="551"/>
      <c r="I19" s="551"/>
      <c r="J19" s="551"/>
      <c r="K19" s="551"/>
      <c r="L19" s="551"/>
      <c r="M19" s="551"/>
      <c r="N19" s="551"/>
      <c r="O19" s="551"/>
      <c r="P19" s="552"/>
    </row>
    <row r="20" spans="2:16" ht="45" customHeight="1" x14ac:dyDescent="1.7">
      <c r="D20" s="553" t="s">
        <v>405</v>
      </c>
      <c r="E20" s="554"/>
      <c r="F20" s="554"/>
      <c r="G20" s="554"/>
      <c r="H20" s="554"/>
      <c r="I20" s="554"/>
      <c r="J20" s="554"/>
      <c r="K20" s="554"/>
      <c r="L20" s="554"/>
      <c r="M20" s="554"/>
      <c r="N20" s="554"/>
      <c r="O20" s="554"/>
      <c r="P20" s="555"/>
    </row>
    <row r="21" spans="2:16" ht="45" customHeight="1" x14ac:dyDescent="1.5">
      <c r="D21" s="556"/>
      <c r="E21" s="557"/>
      <c r="F21" s="557"/>
      <c r="G21" s="557"/>
      <c r="H21" s="557"/>
      <c r="I21" s="557"/>
      <c r="J21" s="557"/>
      <c r="K21" s="557"/>
      <c r="L21" s="557"/>
      <c r="M21" s="557"/>
      <c r="N21" s="557"/>
      <c r="O21" s="557"/>
      <c r="P21" s="558"/>
    </row>
    <row r="22" spans="2:16" x14ac:dyDescent="0.75">
      <c r="D22" s="534"/>
      <c r="E22" s="533"/>
      <c r="F22" s="533"/>
      <c r="G22" s="533"/>
      <c r="H22" s="533"/>
      <c r="I22" s="533"/>
      <c r="J22" s="533"/>
      <c r="K22" s="533"/>
      <c r="L22" s="533"/>
      <c r="M22" s="533"/>
      <c r="N22" s="533"/>
      <c r="O22" s="533"/>
      <c r="P22" s="535"/>
    </row>
    <row r="23" spans="2:16" x14ac:dyDescent="0.75">
      <c r="D23" s="534"/>
      <c r="E23" s="533"/>
      <c r="F23" s="533"/>
      <c r="G23" s="533"/>
      <c r="H23" s="533"/>
      <c r="I23" s="533"/>
      <c r="J23" s="533"/>
      <c r="K23" s="533"/>
      <c r="L23" s="533"/>
      <c r="M23" s="533"/>
      <c r="N23" s="533"/>
      <c r="O23" s="533"/>
      <c r="P23" s="535"/>
    </row>
    <row r="24" spans="2:16" x14ac:dyDescent="0.75">
      <c r="D24" s="534"/>
      <c r="E24" s="533"/>
      <c r="F24" s="533"/>
      <c r="G24" s="533"/>
      <c r="H24" s="559"/>
      <c r="I24" s="559"/>
      <c r="J24" s="559"/>
      <c r="K24" s="559"/>
      <c r="L24" s="559"/>
      <c r="M24" s="533"/>
      <c r="N24" s="533"/>
      <c r="O24" s="533"/>
      <c r="P24" s="535"/>
    </row>
    <row r="25" spans="2:16" ht="19.25" x14ac:dyDescent="0.85">
      <c r="D25" s="534"/>
      <c r="E25" s="533"/>
      <c r="F25" s="533"/>
      <c r="G25" s="531"/>
      <c r="H25" s="559"/>
      <c r="I25" s="559"/>
      <c r="J25" s="559"/>
      <c r="K25" s="559"/>
      <c r="L25" s="559"/>
      <c r="M25" s="533"/>
      <c r="N25" s="533"/>
      <c r="O25" s="533"/>
      <c r="P25" s="535"/>
    </row>
    <row r="26" spans="2:16" x14ac:dyDescent="0.75">
      <c r="B26" s="536"/>
      <c r="D26" s="534"/>
      <c r="E26" s="533"/>
      <c r="F26" s="533"/>
      <c r="G26" s="533"/>
      <c r="H26" s="559"/>
      <c r="I26" s="559"/>
      <c r="J26" s="559"/>
      <c r="K26" s="559"/>
      <c r="L26" s="559"/>
      <c r="M26" s="533"/>
      <c r="N26" s="533"/>
      <c r="O26" s="533"/>
      <c r="P26" s="535"/>
    </row>
    <row r="27" spans="2:16" x14ac:dyDescent="0.75">
      <c r="D27" s="534"/>
      <c r="E27" s="533"/>
      <c r="F27" s="533"/>
      <c r="G27" s="533"/>
      <c r="H27" s="559"/>
      <c r="I27" s="559"/>
      <c r="J27" s="559"/>
      <c r="K27" s="559"/>
      <c r="L27" s="559"/>
      <c r="M27" s="533"/>
      <c r="N27" s="533"/>
      <c r="O27" s="533"/>
      <c r="P27" s="535"/>
    </row>
    <row r="28" spans="2:16" x14ac:dyDescent="0.75">
      <c r="D28" s="534"/>
      <c r="E28" s="533"/>
      <c r="F28" s="533"/>
      <c r="G28" s="533"/>
      <c r="H28" s="533"/>
      <c r="I28" s="533"/>
      <c r="J28" s="533"/>
      <c r="K28" s="533"/>
      <c r="L28" s="533"/>
      <c r="M28" s="533"/>
      <c r="N28" s="533"/>
      <c r="O28" s="533"/>
      <c r="P28" s="535"/>
    </row>
    <row r="29" spans="2:16" x14ac:dyDescent="0.75">
      <c r="D29" s="534"/>
      <c r="E29" s="533"/>
      <c r="F29" s="533"/>
      <c r="G29" s="533"/>
      <c r="H29" s="533"/>
      <c r="I29" s="533"/>
      <c r="J29" s="533"/>
      <c r="K29" s="533"/>
      <c r="L29" s="533"/>
      <c r="M29" s="533"/>
      <c r="N29" s="533"/>
      <c r="O29" s="533"/>
      <c r="P29" s="535"/>
    </row>
    <row r="30" spans="2:16" ht="17.75" x14ac:dyDescent="0.75">
      <c r="D30" s="537"/>
      <c r="E30" s="538"/>
      <c r="F30" s="538"/>
      <c r="G30" s="538"/>
      <c r="H30" s="538"/>
      <c r="I30" s="538"/>
      <c r="J30" s="538"/>
      <c r="K30" s="538"/>
      <c r="L30" s="538"/>
      <c r="M30" s="538"/>
      <c r="N30" s="538"/>
      <c r="O30" s="538"/>
      <c r="P30" s="539"/>
    </row>
    <row r="31" spans="2:16" x14ac:dyDescent="0.75">
      <c r="D31" s="529"/>
      <c r="E31" s="530"/>
      <c r="F31" s="530"/>
      <c r="G31" s="530"/>
      <c r="H31" s="530"/>
      <c r="I31" s="530"/>
      <c r="J31" s="530"/>
      <c r="K31" s="530"/>
      <c r="L31" s="530"/>
      <c r="M31" s="530"/>
      <c r="N31" s="530"/>
      <c r="O31" s="530"/>
      <c r="P31" s="532"/>
    </row>
    <row r="32" spans="2:16" x14ac:dyDescent="0.75">
      <c r="D32" s="529"/>
      <c r="E32" s="530"/>
      <c r="F32" s="530"/>
      <c r="G32" s="530"/>
      <c r="H32" s="530"/>
      <c r="I32" s="530"/>
      <c r="J32" s="530"/>
      <c r="K32" s="530"/>
      <c r="L32" s="530"/>
      <c r="M32" s="530"/>
      <c r="N32" s="530"/>
      <c r="O32" s="530"/>
      <c r="P32" s="532"/>
    </row>
    <row r="33" spans="4:16" ht="19.5" customHeight="1" thickBot="1" x14ac:dyDescent="0.9">
      <c r="D33" s="540"/>
      <c r="E33" s="541"/>
      <c r="F33" s="541"/>
      <c r="G33" s="541"/>
      <c r="H33" s="541"/>
      <c r="I33" s="541"/>
      <c r="J33" s="541"/>
      <c r="K33" s="541"/>
      <c r="L33" s="541"/>
      <c r="M33" s="541"/>
      <c r="N33" s="541"/>
      <c r="O33" s="541"/>
      <c r="P33" s="542"/>
    </row>
    <row r="34" spans="4:16" ht="15.5" thickTop="1" x14ac:dyDescent="0.75">
      <c r="D34" s="543"/>
      <c r="E34" s="543"/>
      <c r="F34" s="543"/>
      <c r="G34" s="543"/>
      <c r="H34" s="543"/>
      <c r="I34" s="543"/>
      <c r="J34" s="543"/>
      <c r="K34" s="543"/>
      <c r="L34" s="543"/>
      <c r="M34" s="543"/>
      <c r="N34" s="543"/>
      <c r="O34" s="543"/>
      <c r="P34" s="543"/>
    </row>
    <row r="36" spans="4:16" x14ac:dyDescent="0.75">
      <c r="D36" s="544"/>
    </row>
    <row r="37" spans="4:16" ht="12.75" customHeight="1" x14ac:dyDescent="0.75">
      <c r="D37" s="543"/>
    </row>
    <row r="38" spans="4:16" ht="12.75" customHeight="1" x14ac:dyDescent="0.75">
      <c r="D38" s="543"/>
    </row>
    <row r="39" spans="4:16" ht="12.75" customHeight="1" x14ac:dyDescent="0.75">
      <c r="D39" s="543"/>
    </row>
    <row r="40" spans="4:16" ht="12.75" customHeight="1" x14ac:dyDescent="0.75">
      <c r="D40" s="543"/>
    </row>
    <row r="41" spans="4:16" ht="12.75" customHeight="1" x14ac:dyDescent="0.75">
      <c r="D41" s="543"/>
    </row>
    <row r="42" spans="4:16" ht="12.75" customHeight="1" x14ac:dyDescent="0.75">
      <c r="D42" s="543"/>
    </row>
    <row r="43" spans="4:16" ht="12.75" customHeight="1" x14ac:dyDescent="0.75">
      <c r="D43" s="543"/>
    </row>
    <row r="44" spans="4:16" ht="12.75" customHeight="1" x14ac:dyDescent="0.75">
      <c r="D44" s="543"/>
    </row>
    <row r="45" spans="4:16" ht="12.75" customHeight="1" x14ac:dyDescent="0.75">
      <c r="D45" s="543"/>
    </row>
    <row r="46" spans="4:16" ht="12.75" customHeight="1" x14ac:dyDescent="0.75">
      <c r="D46" s="543"/>
    </row>
    <row r="47" spans="4:16" ht="12.75" customHeight="1" x14ac:dyDescent="0.75">
      <c r="D47" s="544"/>
    </row>
    <row r="48" spans="4:16" ht="12.75" customHeight="1" x14ac:dyDescent="0.75">
      <c r="D48" s="544"/>
    </row>
    <row r="49" spans="4:4" ht="12.75" customHeight="1" x14ac:dyDescent="0.75">
      <c r="D49" s="544"/>
    </row>
    <row r="50" spans="4:4" ht="12.75" customHeight="1" x14ac:dyDescent="0.75">
      <c r="D50" s="544"/>
    </row>
    <row r="51" spans="4:4" ht="12.75" customHeight="1" x14ac:dyDescent="0.75">
      <c r="D51" s="544"/>
    </row>
    <row r="52" spans="4:4" ht="12.75" customHeight="1" x14ac:dyDescent="0.75">
      <c r="D52" s="544"/>
    </row>
    <row r="53" spans="4:4" ht="12.75" customHeight="1" x14ac:dyDescent="0.75">
      <c r="D53" s="544"/>
    </row>
    <row r="54" spans="4:4" ht="12.75" customHeight="1" x14ac:dyDescent="0.75">
      <c r="D54" s="544"/>
    </row>
    <row r="55" spans="4:4" ht="12.75" customHeight="1" x14ac:dyDescent="0.75">
      <c r="D55" s="544"/>
    </row>
    <row r="56" spans="4:4" ht="12.75" customHeight="1" x14ac:dyDescent="0.75">
      <c r="D56" s="544"/>
    </row>
    <row r="57" spans="4:4" ht="12.75" customHeight="1" x14ac:dyDescent="0.75">
      <c r="D57" s="544"/>
    </row>
    <row r="58" spans="4:4" ht="12.75" customHeight="1" x14ac:dyDescent="0.75">
      <c r="D58" s="544"/>
    </row>
  </sheetData>
  <mergeCells count="4">
    <mergeCell ref="D19:P19"/>
    <mergeCell ref="D20:P20"/>
    <mergeCell ref="D21:P21"/>
    <mergeCell ref="H24:L27"/>
  </mergeCells>
  <printOptions horizontalCentered="1" verticalCentered="1"/>
  <pageMargins left="0.7" right="0.7" top="0.75" bottom="0.75" header="0.3" footer="0.3"/>
  <pageSetup scale="56" orientation="landscape"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178C8-3BEB-48C9-971F-286561399584}">
  <sheetPr>
    <tabColor theme="3" tint="9.9978637043366805E-2"/>
  </sheetPr>
  <dimension ref="A1:HM105"/>
  <sheetViews>
    <sheetView tabSelected="1" topLeftCell="N1" zoomScale="31" zoomScaleNormal="40" workbookViewId="0">
      <selection activeCell="HV95" sqref="HV95"/>
    </sheetView>
  </sheetViews>
  <sheetFormatPr defaultRowHeight="14.75" outlineLevelRow="3" outlineLevelCol="1" x14ac:dyDescent="0.75"/>
  <cols>
    <col min="1" max="1" width="30.453125" hidden="1" customWidth="1" outlineLevel="1"/>
    <col min="2" max="2" width="27.2265625" hidden="1" customWidth="1" outlineLevel="1" collapsed="1"/>
    <col min="3" max="3" width="15" hidden="1" customWidth="1" outlineLevel="1"/>
    <col min="4" max="4" width="8.7265625" hidden="1" customWidth="1" outlineLevel="1"/>
    <col min="5" max="9" width="14.76953125" hidden="1" customWidth="1" outlineLevel="1"/>
    <col min="10" max="10" width="8.7265625" hidden="1" customWidth="1" outlineLevel="1"/>
    <col min="11" max="11" width="14.76953125" hidden="1" customWidth="1" outlineLevel="1"/>
    <col min="12" max="13" width="18.86328125" hidden="1" customWidth="1" outlineLevel="1"/>
    <col min="14" max="14" width="21.31640625" bestFit="1" customWidth="1" collapsed="1"/>
    <col min="15" max="15" width="14.76953125" customWidth="1"/>
    <col min="16" max="16" width="1.76953125" customWidth="1"/>
    <col min="17" max="17" width="8.76953125" style="41" customWidth="1"/>
    <col min="18" max="18" width="8.76953125" customWidth="1"/>
    <col min="19" max="19" width="1.76953125" customWidth="1"/>
    <col min="20" max="210" width="15.76953125" hidden="1" customWidth="1" outlineLevel="1"/>
    <col min="211" max="211" width="1.76953125" hidden="1" customWidth="1" outlineLevel="1"/>
    <col min="212" max="212" width="15.76953125" customWidth="1" collapsed="1"/>
    <col min="213" max="219" width="15.76953125" customWidth="1"/>
    <col min="220" max="220" width="15" hidden="1" customWidth="1" outlineLevel="1"/>
    <col min="221" max="221" width="8.7265625" collapsed="1"/>
  </cols>
  <sheetData>
    <row r="1" spans="1:219" ht="24.25" x14ac:dyDescent="1.1000000000000001">
      <c r="A1" s="347"/>
      <c r="B1" s="545"/>
      <c r="C1" s="347"/>
      <c r="D1" s="347"/>
      <c r="E1" s="347"/>
      <c r="F1" s="347"/>
      <c r="G1" s="347"/>
      <c r="H1" s="347"/>
      <c r="I1" s="347"/>
      <c r="J1" s="347"/>
      <c r="K1" s="347"/>
      <c r="L1" s="347"/>
      <c r="M1" s="347"/>
      <c r="N1" s="545" t="s">
        <v>406</v>
      </c>
      <c r="O1" s="347"/>
      <c r="P1" s="347"/>
      <c r="Q1" s="348"/>
      <c r="R1" s="347"/>
      <c r="S1" s="347"/>
      <c r="T1" s="347"/>
      <c r="U1" s="347"/>
      <c r="V1" s="347"/>
      <c r="W1" s="347"/>
      <c r="X1" s="347"/>
      <c r="Y1" s="347"/>
      <c r="Z1" s="347"/>
      <c r="AA1" s="347"/>
      <c r="AB1" s="347"/>
      <c r="AC1" s="347"/>
      <c r="AD1" s="347"/>
      <c r="AE1" s="347"/>
      <c r="AF1" s="347"/>
      <c r="AG1" s="347"/>
      <c r="AH1" s="347"/>
      <c r="AI1" s="347"/>
      <c r="AJ1" s="347"/>
      <c r="AK1" s="347"/>
      <c r="AL1" s="347"/>
      <c r="AM1" s="347"/>
      <c r="AN1" s="347"/>
      <c r="AO1" s="347"/>
      <c r="AP1" s="347"/>
      <c r="AQ1" s="347"/>
      <c r="AR1" s="347"/>
      <c r="AS1" s="347"/>
      <c r="AT1" s="347"/>
      <c r="AU1" s="347"/>
      <c r="AV1" s="347"/>
      <c r="AW1" s="347"/>
      <c r="AX1" s="347"/>
      <c r="AY1" s="347"/>
      <c r="AZ1" s="347"/>
      <c r="BA1" s="347"/>
      <c r="BB1" s="347"/>
      <c r="BC1" s="347"/>
      <c r="BD1" s="347"/>
      <c r="BE1" s="347"/>
      <c r="BF1" s="347"/>
      <c r="BG1" s="347"/>
      <c r="BH1" s="347"/>
      <c r="BI1" s="347"/>
      <c r="BJ1" s="347"/>
      <c r="BK1" s="347"/>
      <c r="BL1" s="347"/>
      <c r="BM1" s="347"/>
      <c r="BN1" s="347"/>
      <c r="BO1" s="347"/>
      <c r="BP1" s="347"/>
      <c r="BQ1" s="347"/>
      <c r="BR1" s="347"/>
      <c r="BS1" s="347"/>
      <c r="BT1" s="347"/>
      <c r="BU1" s="347"/>
      <c r="BV1" s="347"/>
      <c r="BW1" s="347"/>
      <c r="BX1" s="347"/>
      <c r="BY1" s="347"/>
      <c r="BZ1" s="347"/>
      <c r="CA1" s="347"/>
      <c r="CB1" s="347"/>
      <c r="CC1" s="347"/>
      <c r="CD1" s="347"/>
      <c r="CE1" s="347"/>
      <c r="CF1" s="347"/>
      <c r="CG1" s="347"/>
      <c r="CH1" s="347"/>
      <c r="CI1" s="347"/>
      <c r="CJ1" s="347"/>
      <c r="CK1" s="347"/>
      <c r="CL1" s="347"/>
      <c r="CM1" s="347"/>
      <c r="CN1" s="347"/>
      <c r="CO1" s="347"/>
      <c r="CP1" s="347"/>
      <c r="CQ1" s="347"/>
      <c r="CR1" s="347"/>
      <c r="CS1" s="347"/>
      <c r="CT1" s="347"/>
      <c r="CU1" s="347"/>
      <c r="CV1" s="347"/>
      <c r="CW1" s="347"/>
      <c r="CX1" s="347"/>
      <c r="CY1" s="347"/>
      <c r="CZ1" s="347"/>
      <c r="DA1" s="347"/>
      <c r="DB1" s="347"/>
      <c r="DC1" s="347"/>
      <c r="DD1" s="347"/>
      <c r="DE1" s="347"/>
      <c r="DF1" s="347"/>
      <c r="DG1" s="347"/>
      <c r="DH1" s="347"/>
      <c r="DI1" s="347"/>
      <c r="DJ1" s="347"/>
      <c r="DK1" s="347"/>
      <c r="DL1" s="347"/>
      <c r="DM1" s="347"/>
      <c r="DN1" s="347"/>
      <c r="DO1" s="347"/>
      <c r="DP1" s="347"/>
      <c r="DQ1" s="347"/>
      <c r="DR1" s="347"/>
      <c r="DS1" s="347"/>
      <c r="DT1" s="347"/>
      <c r="DU1" s="347"/>
      <c r="DV1" s="347"/>
      <c r="DW1" s="347"/>
      <c r="DX1" s="347"/>
      <c r="DY1" s="347"/>
      <c r="DZ1" s="347"/>
      <c r="EA1" s="347"/>
      <c r="EB1" s="347"/>
      <c r="EC1" s="347"/>
      <c r="ED1" s="347"/>
      <c r="EE1" s="347"/>
      <c r="EF1" s="347"/>
      <c r="EG1" s="347"/>
      <c r="EH1" s="347"/>
      <c r="EI1" s="347"/>
      <c r="EJ1" s="347"/>
      <c r="EK1" s="347"/>
      <c r="EL1" s="347"/>
      <c r="EM1" s="347"/>
      <c r="EN1" s="347"/>
      <c r="EO1" s="347"/>
      <c r="EP1" s="347"/>
      <c r="EQ1" s="347"/>
      <c r="ER1" s="347"/>
      <c r="ES1" s="347"/>
      <c r="ET1" s="347"/>
      <c r="EU1" s="347"/>
      <c r="EV1" s="347"/>
      <c r="EW1" s="347"/>
      <c r="EX1" s="347"/>
      <c r="EY1" s="347"/>
      <c r="EZ1" s="347"/>
      <c r="FA1" s="347"/>
      <c r="FB1" s="347"/>
      <c r="FC1" s="347"/>
      <c r="FD1" s="347"/>
      <c r="FE1" s="347"/>
      <c r="FF1" s="347"/>
      <c r="FG1" s="347"/>
      <c r="FH1" s="347"/>
      <c r="FI1" s="347"/>
      <c r="FJ1" s="347"/>
      <c r="FK1" s="347"/>
      <c r="FL1" s="347"/>
      <c r="FM1" s="347"/>
      <c r="FN1" s="347"/>
      <c r="FO1" s="347"/>
      <c r="FP1" s="347"/>
      <c r="FQ1" s="347"/>
      <c r="FR1" s="347"/>
      <c r="FS1" s="347"/>
      <c r="FT1" s="347"/>
      <c r="FU1" s="347"/>
      <c r="FV1" s="347"/>
      <c r="FW1" s="347"/>
      <c r="FX1" s="347"/>
      <c r="FY1" s="347"/>
      <c r="FZ1" s="347"/>
      <c r="GA1" s="347"/>
      <c r="GB1" s="347"/>
      <c r="GC1" s="347"/>
      <c r="GD1" s="347"/>
      <c r="GE1" s="347"/>
      <c r="GF1" s="347"/>
      <c r="GG1" s="347"/>
      <c r="GH1" s="347"/>
      <c r="GI1" s="347"/>
      <c r="GJ1" s="347"/>
      <c r="GK1" s="347"/>
      <c r="GL1" s="347"/>
      <c r="GM1" s="347"/>
      <c r="GN1" s="347"/>
      <c r="GO1" s="347"/>
      <c r="GP1" s="347"/>
      <c r="GQ1" s="347"/>
      <c r="GR1" s="347"/>
      <c r="GS1" s="347"/>
      <c r="GT1" s="347"/>
      <c r="GU1" s="347"/>
      <c r="GV1" s="347"/>
      <c r="GW1" s="347"/>
      <c r="GX1" s="347"/>
      <c r="GY1" s="347"/>
      <c r="GZ1" s="347"/>
      <c r="HA1" s="347"/>
      <c r="HB1" s="347"/>
      <c r="HC1" s="347"/>
      <c r="HD1" s="347"/>
      <c r="HE1" s="347"/>
      <c r="HF1" s="347"/>
      <c r="HG1" s="347"/>
      <c r="HH1" s="347"/>
      <c r="HI1" s="347"/>
      <c r="HJ1" s="347"/>
      <c r="HK1" s="347"/>
    </row>
    <row r="2" spans="1:219" hidden="1" outlineLevel="1" x14ac:dyDescent="0.75">
      <c r="A2" s="347"/>
      <c r="B2" s="347"/>
      <c r="C2" s="347"/>
      <c r="D2" s="347"/>
      <c r="E2" s="347"/>
      <c r="F2" s="347"/>
      <c r="G2" s="347"/>
      <c r="H2" s="347"/>
      <c r="I2" s="347"/>
      <c r="J2" s="347"/>
      <c r="K2" s="347"/>
      <c r="L2" s="347"/>
      <c r="M2" s="347"/>
      <c r="N2" s="347"/>
      <c r="O2" s="347"/>
      <c r="P2" s="347"/>
      <c r="Q2" s="348"/>
      <c r="R2" s="347"/>
      <c r="S2" s="347"/>
      <c r="T2" s="347"/>
      <c r="U2" s="347"/>
      <c r="V2" s="347"/>
      <c r="W2" s="347"/>
      <c r="X2" s="347"/>
      <c r="Y2" s="347"/>
      <c r="Z2" s="347"/>
      <c r="AA2" s="347"/>
      <c r="AB2" s="347"/>
      <c r="AC2" s="347"/>
      <c r="AD2" s="347"/>
      <c r="AE2" s="347"/>
      <c r="AF2" s="347"/>
      <c r="AG2" s="347"/>
      <c r="AH2" s="347"/>
      <c r="AI2" s="347"/>
      <c r="AJ2" s="347"/>
      <c r="AK2" s="347"/>
      <c r="AL2" s="347"/>
      <c r="AM2" s="347"/>
      <c r="AN2" s="347"/>
      <c r="AO2" s="347"/>
      <c r="AP2" s="347"/>
      <c r="AQ2" s="347"/>
      <c r="AR2" s="347"/>
      <c r="AS2" s="347"/>
      <c r="AT2" s="347"/>
      <c r="AU2" s="347"/>
      <c r="AV2" s="347"/>
      <c r="AW2" s="347"/>
      <c r="AX2" s="347"/>
      <c r="AY2" s="347"/>
      <c r="AZ2" s="347"/>
      <c r="BA2" s="347"/>
      <c r="BB2" s="347"/>
      <c r="BC2" s="347"/>
      <c r="BD2" s="347"/>
      <c r="BE2" s="347"/>
      <c r="BF2" s="347"/>
      <c r="BG2" s="347"/>
      <c r="BH2" s="347"/>
      <c r="BI2" s="347"/>
      <c r="BJ2" s="347"/>
      <c r="BK2" s="347"/>
      <c r="BL2" s="347"/>
      <c r="BM2" s="347"/>
      <c r="BN2" s="347"/>
      <c r="BO2" s="347"/>
      <c r="BP2" s="347"/>
      <c r="BQ2" s="347"/>
      <c r="BR2" s="347"/>
      <c r="BS2" s="347"/>
      <c r="BT2" s="347"/>
      <c r="BU2" s="347"/>
      <c r="BV2" s="347"/>
      <c r="BW2" s="347"/>
      <c r="BX2" s="347"/>
      <c r="BY2" s="347"/>
      <c r="BZ2" s="347"/>
      <c r="CA2" s="347"/>
      <c r="CB2" s="347"/>
      <c r="CC2" s="347"/>
      <c r="CD2" s="347"/>
      <c r="CE2" s="347"/>
      <c r="CF2" s="347"/>
      <c r="CG2" s="347"/>
      <c r="CH2" s="347"/>
      <c r="CI2" s="347"/>
      <c r="CJ2" s="347"/>
      <c r="CK2" s="347"/>
      <c r="CL2" s="347"/>
      <c r="CM2" s="347"/>
      <c r="CN2" s="347"/>
      <c r="CO2" s="347"/>
      <c r="CP2" s="347"/>
      <c r="CQ2" s="347"/>
      <c r="CR2" s="347"/>
      <c r="CS2" s="347"/>
      <c r="CT2" s="347"/>
      <c r="CU2" s="347"/>
      <c r="CV2" s="347"/>
      <c r="CW2" s="347"/>
      <c r="CX2" s="347"/>
      <c r="CY2" s="347"/>
      <c r="CZ2" s="347"/>
      <c r="DA2" s="347"/>
      <c r="DB2" s="347"/>
      <c r="DC2" s="347"/>
      <c r="DD2" s="347"/>
      <c r="DE2" s="347"/>
      <c r="DF2" s="347"/>
      <c r="DG2" s="347"/>
      <c r="DH2" s="347"/>
      <c r="DI2" s="347"/>
      <c r="DJ2" s="347"/>
      <c r="DK2" s="347"/>
      <c r="DL2" s="347"/>
      <c r="DM2" s="347"/>
      <c r="DN2" s="347"/>
      <c r="DO2" s="347"/>
      <c r="DP2" s="347"/>
      <c r="DQ2" s="347"/>
      <c r="DR2" s="347"/>
      <c r="DS2" s="347"/>
      <c r="DT2" s="347"/>
      <c r="DU2" s="347"/>
      <c r="DV2" s="347"/>
      <c r="DW2" s="347"/>
      <c r="DX2" s="347"/>
      <c r="DY2" s="347"/>
      <c r="DZ2" s="347"/>
      <c r="EA2" s="347"/>
      <c r="EB2" s="347"/>
      <c r="EC2" s="347"/>
      <c r="ED2" s="347"/>
      <c r="EE2" s="347"/>
      <c r="EF2" s="347"/>
      <c r="EG2" s="347"/>
      <c r="EH2" s="347"/>
      <c r="EI2" s="347"/>
      <c r="EJ2" s="347"/>
      <c r="EK2" s="347"/>
      <c r="EL2" s="347"/>
      <c r="EM2" s="347"/>
      <c r="EN2" s="347"/>
      <c r="EO2" s="347"/>
      <c r="EP2" s="347"/>
      <c r="EQ2" s="347"/>
      <c r="ER2" s="347"/>
      <c r="ES2" s="347"/>
      <c r="ET2" s="347"/>
      <c r="EU2" s="347"/>
      <c r="EV2" s="347"/>
      <c r="EW2" s="347"/>
      <c r="EX2" s="347"/>
      <c r="EY2" s="347"/>
      <c r="EZ2" s="347"/>
      <c r="FA2" s="347"/>
      <c r="FB2" s="347"/>
      <c r="FC2" s="347"/>
      <c r="FD2" s="347"/>
      <c r="FE2" s="347"/>
      <c r="FF2" s="347"/>
      <c r="FG2" s="347"/>
      <c r="FH2" s="347"/>
      <c r="FI2" s="347"/>
      <c r="FJ2" s="347"/>
      <c r="FK2" s="347"/>
      <c r="FL2" s="347"/>
      <c r="FM2" s="347"/>
      <c r="FN2" s="347"/>
      <c r="FO2" s="347"/>
      <c r="FP2" s="347"/>
      <c r="FQ2" s="347"/>
      <c r="FR2" s="347"/>
      <c r="FS2" s="347"/>
      <c r="FT2" s="347"/>
      <c r="FU2" s="347"/>
      <c r="FV2" s="347"/>
      <c r="FW2" s="347"/>
      <c r="FX2" s="347"/>
      <c r="FY2" s="347"/>
      <c r="FZ2" s="347"/>
      <c r="GA2" s="347"/>
      <c r="GB2" s="347"/>
      <c r="GC2" s="347"/>
      <c r="GD2" s="347"/>
      <c r="GE2" s="347"/>
      <c r="GF2" s="347"/>
      <c r="GG2" s="347"/>
      <c r="GH2" s="347"/>
      <c r="GI2" s="347"/>
      <c r="GJ2" s="347"/>
      <c r="GK2" s="347"/>
      <c r="GL2" s="347"/>
      <c r="GM2" s="347"/>
      <c r="GN2" s="347"/>
      <c r="GO2" s="347"/>
      <c r="GP2" s="347"/>
      <c r="GQ2" s="347"/>
      <c r="GR2" s="347"/>
      <c r="GS2" s="347"/>
      <c r="GT2" s="347"/>
      <c r="GU2" s="347"/>
      <c r="GV2" s="347"/>
      <c r="GW2" s="347"/>
      <c r="GX2" s="347"/>
      <c r="GY2" s="347"/>
      <c r="GZ2" s="347"/>
      <c r="HA2" s="347"/>
      <c r="HB2" s="347"/>
      <c r="HC2" s="347"/>
      <c r="HD2" s="347"/>
      <c r="HE2" s="347"/>
      <c r="HF2" s="347"/>
      <c r="HG2" s="347"/>
      <c r="HH2" s="347"/>
      <c r="HI2" s="347"/>
      <c r="HJ2" s="347"/>
      <c r="HK2" s="347"/>
    </row>
    <row r="3" spans="1:219" hidden="1" outlineLevel="1" x14ac:dyDescent="0.75">
      <c r="B3" s="349" t="s">
        <v>43</v>
      </c>
      <c r="C3" s="350"/>
      <c r="D3" s="350"/>
      <c r="E3" s="350"/>
      <c r="F3" s="350"/>
      <c r="G3" s="350"/>
      <c r="H3" s="350"/>
      <c r="I3" s="426">
        <f>'HTM Output'!G2</f>
        <v>46203</v>
      </c>
      <c r="J3" s="347"/>
      <c r="K3" s="347"/>
      <c r="L3" s="347"/>
      <c r="M3" s="347"/>
      <c r="N3" s="347"/>
      <c r="O3" s="347"/>
      <c r="P3" s="347"/>
      <c r="Q3" s="348"/>
      <c r="R3" s="347"/>
      <c r="S3" s="347"/>
      <c r="T3" s="347"/>
      <c r="U3" s="347"/>
      <c r="V3" s="347"/>
      <c r="W3" s="347"/>
      <c r="X3" s="347"/>
      <c r="Y3" s="347"/>
      <c r="Z3" s="347"/>
      <c r="AA3" s="347"/>
      <c r="AB3" s="347"/>
      <c r="AC3" s="347"/>
      <c r="AD3" s="347"/>
      <c r="AE3" s="347"/>
      <c r="AF3" s="347"/>
      <c r="AG3" s="347"/>
      <c r="AH3" s="347"/>
      <c r="AI3" s="347"/>
      <c r="AJ3" s="347"/>
      <c r="AK3" s="347"/>
      <c r="AL3" s="347"/>
      <c r="AM3" s="347"/>
      <c r="AN3" s="347"/>
      <c r="AO3" s="347"/>
      <c r="AP3" s="347"/>
      <c r="AQ3" s="347"/>
      <c r="AR3" s="347"/>
      <c r="AS3" s="347"/>
      <c r="AT3" s="347"/>
      <c r="AU3" s="347"/>
      <c r="AV3" s="347"/>
      <c r="AW3" s="347"/>
      <c r="AX3" s="347"/>
      <c r="AY3" s="347"/>
      <c r="AZ3" s="347"/>
      <c r="BA3" s="347"/>
      <c r="BB3" s="347"/>
      <c r="BC3" s="347"/>
      <c r="BD3" s="347"/>
      <c r="BE3" s="347"/>
      <c r="BF3" s="347"/>
      <c r="BG3" s="347"/>
      <c r="BH3" s="347"/>
      <c r="BI3" s="347"/>
      <c r="BJ3" s="347"/>
      <c r="BK3" s="347"/>
      <c r="BL3" s="347"/>
      <c r="BM3" s="347"/>
      <c r="BN3" s="347"/>
      <c r="BO3" s="347"/>
      <c r="BP3" s="347"/>
      <c r="BQ3" s="347"/>
      <c r="BR3" s="347"/>
      <c r="BS3" s="347"/>
      <c r="BT3" s="347"/>
      <c r="BU3" s="347"/>
      <c r="BV3" s="347"/>
      <c r="BW3" s="347"/>
      <c r="BX3" s="347"/>
      <c r="BY3" s="347"/>
      <c r="BZ3" s="347"/>
      <c r="CA3" s="347"/>
      <c r="CB3" s="347"/>
      <c r="CC3" s="347"/>
      <c r="CD3" s="347"/>
      <c r="CE3" s="347"/>
      <c r="CF3" s="347"/>
      <c r="CG3" s="347"/>
      <c r="CH3" s="347"/>
      <c r="CI3" s="347"/>
      <c r="CJ3" s="347"/>
      <c r="CK3" s="347"/>
      <c r="CL3" s="347"/>
      <c r="CM3" s="347"/>
      <c r="CN3" s="347"/>
      <c r="CO3" s="347"/>
      <c r="CP3" s="347"/>
      <c r="CQ3" s="347"/>
      <c r="CR3" s="347"/>
      <c r="CS3" s="347"/>
      <c r="CT3" s="347"/>
      <c r="CU3" s="347"/>
      <c r="CV3" s="347"/>
      <c r="CW3" s="347"/>
      <c r="CX3" s="347"/>
      <c r="CY3" s="347"/>
      <c r="CZ3" s="347"/>
      <c r="DA3" s="347"/>
      <c r="DB3" s="347"/>
      <c r="DC3" s="347"/>
      <c r="DD3" s="347"/>
      <c r="DE3" s="347"/>
      <c r="DF3" s="347"/>
      <c r="DG3" s="347"/>
      <c r="DH3" s="347"/>
      <c r="DI3" s="347"/>
      <c r="DJ3" s="347"/>
      <c r="DK3" s="347"/>
      <c r="DL3" s="347"/>
      <c r="DM3" s="347"/>
      <c r="DN3" s="347"/>
      <c r="DO3" s="347"/>
      <c r="DP3" s="347"/>
      <c r="DQ3" s="347"/>
      <c r="DR3" s="347"/>
      <c r="DS3" s="347"/>
      <c r="DT3" s="347"/>
      <c r="DU3" s="347"/>
      <c r="DV3" s="347"/>
      <c r="DW3" s="347"/>
      <c r="DX3" s="347"/>
      <c r="DY3" s="347"/>
      <c r="DZ3" s="347"/>
      <c r="EA3" s="347"/>
      <c r="EB3" s="347"/>
      <c r="EC3" s="347"/>
      <c r="ED3" s="347"/>
      <c r="EE3" s="347"/>
      <c r="EF3" s="347"/>
      <c r="EG3" s="347"/>
      <c r="EH3" s="347"/>
      <c r="EI3" s="347"/>
      <c r="EJ3" s="347"/>
      <c r="EK3" s="347"/>
      <c r="EL3" s="347"/>
      <c r="EM3" s="347"/>
      <c r="EN3" s="347"/>
      <c r="EO3" s="347"/>
      <c r="EP3" s="347"/>
      <c r="EQ3" s="347"/>
      <c r="ER3" s="347"/>
      <c r="ES3" s="347"/>
      <c r="ET3" s="347"/>
      <c r="EU3" s="347"/>
      <c r="EV3" s="347"/>
      <c r="EW3" s="347"/>
      <c r="EX3" s="347"/>
      <c r="EY3" s="347"/>
      <c r="EZ3" s="347"/>
      <c r="FA3" s="347"/>
      <c r="FB3" s="347"/>
      <c r="FC3" s="347"/>
      <c r="FD3" s="347"/>
      <c r="FE3" s="347"/>
      <c r="FF3" s="347"/>
      <c r="FG3" s="347"/>
      <c r="FH3" s="347"/>
      <c r="FI3" s="347"/>
      <c r="FJ3" s="347"/>
      <c r="FK3" s="347"/>
      <c r="FL3" s="347"/>
      <c r="FM3" s="347"/>
      <c r="FN3" s="347"/>
      <c r="FO3" s="347"/>
      <c r="FP3" s="347"/>
      <c r="FQ3" s="347"/>
      <c r="FR3" s="347"/>
      <c r="FS3" s="347"/>
      <c r="FT3" s="347"/>
      <c r="FU3" s="347"/>
      <c r="FV3" s="347"/>
      <c r="FW3" s="347"/>
      <c r="FX3" s="347"/>
      <c r="FY3" s="347"/>
      <c r="FZ3" s="347"/>
      <c r="GA3" s="347"/>
      <c r="GB3" s="347"/>
      <c r="GC3" s="347"/>
      <c r="GD3" s="347"/>
      <c r="GE3" s="347"/>
      <c r="GF3" s="347"/>
      <c r="GG3" s="347"/>
      <c r="GH3" s="347"/>
      <c r="GI3" s="347"/>
      <c r="GJ3" s="347"/>
      <c r="GK3" s="347"/>
      <c r="GL3" s="347"/>
      <c r="GM3" s="347"/>
      <c r="GN3" s="347"/>
      <c r="GO3" s="347"/>
      <c r="GP3" s="347"/>
      <c r="GQ3" s="347"/>
      <c r="GR3" s="347"/>
      <c r="GS3" s="347"/>
      <c r="GT3" s="347"/>
      <c r="GU3" s="347"/>
      <c r="GV3" s="347"/>
      <c r="GW3" s="347"/>
      <c r="GX3" s="347"/>
      <c r="GY3" s="347"/>
      <c r="GZ3" s="347"/>
      <c r="HA3" s="347"/>
      <c r="HB3" s="347"/>
      <c r="HC3" s="347"/>
      <c r="HD3" s="347"/>
      <c r="HE3" s="347"/>
      <c r="HF3" s="347"/>
      <c r="HG3" s="347"/>
      <c r="HH3" s="347"/>
      <c r="HI3" s="347"/>
      <c r="HJ3" s="347"/>
      <c r="HK3" s="347"/>
    </row>
    <row r="4" spans="1:219" hidden="1" outlineLevel="1" x14ac:dyDescent="0.75">
      <c r="B4" s="354" t="s">
        <v>354</v>
      </c>
      <c r="C4" s="355"/>
      <c r="D4" s="355"/>
      <c r="E4" s="355"/>
      <c r="F4" s="355"/>
      <c r="G4" s="355"/>
      <c r="H4" s="355"/>
      <c r="I4" s="427">
        <f>'HTM Output'!G3</f>
        <v>46388</v>
      </c>
      <c r="J4" s="347"/>
      <c r="K4" s="347"/>
      <c r="L4" s="347"/>
      <c r="M4" s="347"/>
      <c r="N4" s="347"/>
      <c r="O4" s="347"/>
      <c r="P4" s="347"/>
      <c r="Q4" s="348"/>
      <c r="R4" s="347"/>
      <c r="S4" s="347"/>
      <c r="T4" s="347"/>
      <c r="U4" s="347"/>
      <c r="V4" s="347"/>
      <c r="W4" s="347"/>
      <c r="X4" s="347"/>
      <c r="Y4" s="347"/>
      <c r="Z4" s="347"/>
      <c r="AA4" s="347"/>
      <c r="AB4" s="347"/>
      <c r="AC4" s="347"/>
      <c r="AD4" s="347"/>
      <c r="AE4" s="347"/>
      <c r="AF4" s="347"/>
      <c r="AG4" s="347"/>
      <c r="AH4" s="347"/>
      <c r="AI4" s="347"/>
      <c r="AJ4" s="347"/>
      <c r="AK4" s="347"/>
      <c r="AL4" s="347"/>
      <c r="AM4" s="347"/>
      <c r="AN4" s="347"/>
      <c r="AO4" s="347"/>
      <c r="AP4" s="347"/>
      <c r="AQ4" s="347"/>
      <c r="AR4" s="347"/>
      <c r="AS4" s="347"/>
      <c r="AT4" s="347"/>
      <c r="AU4" s="347"/>
      <c r="AV4" s="347"/>
      <c r="AW4" s="347"/>
      <c r="AX4" s="347"/>
      <c r="AY4" s="347"/>
      <c r="AZ4" s="347"/>
      <c r="BA4" s="347"/>
      <c r="BB4" s="347"/>
      <c r="BC4" s="347"/>
      <c r="BD4" s="347"/>
      <c r="BE4" s="347"/>
      <c r="BF4" s="347"/>
      <c r="BG4" s="347"/>
      <c r="BH4" s="347"/>
      <c r="BI4" s="347"/>
      <c r="BJ4" s="347"/>
      <c r="BK4" s="347"/>
      <c r="BL4" s="347"/>
      <c r="BM4" s="347"/>
      <c r="BN4" s="347"/>
      <c r="BO4" s="347"/>
      <c r="BP4" s="347"/>
      <c r="BQ4" s="347"/>
      <c r="BR4" s="347"/>
      <c r="BS4" s="347"/>
      <c r="BT4" s="347"/>
      <c r="BU4" s="347"/>
      <c r="BV4" s="347"/>
      <c r="BW4" s="347"/>
      <c r="BX4" s="347"/>
      <c r="BY4" s="347"/>
      <c r="BZ4" s="347"/>
      <c r="CA4" s="347"/>
      <c r="CB4" s="347"/>
      <c r="CC4" s="347"/>
      <c r="CD4" s="347"/>
      <c r="CE4" s="347"/>
      <c r="CF4" s="347"/>
      <c r="CG4" s="347"/>
      <c r="CH4" s="347"/>
      <c r="CI4" s="347"/>
      <c r="CJ4" s="347"/>
      <c r="CK4" s="347"/>
      <c r="CL4" s="347"/>
      <c r="CM4" s="347"/>
      <c r="CN4" s="347"/>
      <c r="CO4" s="347"/>
      <c r="CP4" s="347"/>
      <c r="CQ4" s="347"/>
      <c r="CR4" s="347"/>
      <c r="CS4" s="347"/>
      <c r="CT4" s="347"/>
      <c r="CU4" s="347"/>
      <c r="CV4" s="347"/>
      <c r="CW4" s="347"/>
      <c r="CX4" s="347"/>
      <c r="CY4" s="347"/>
      <c r="CZ4" s="347"/>
      <c r="DA4" s="347"/>
      <c r="DB4" s="347"/>
      <c r="DC4" s="347"/>
      <c r="DD4" s="347"/>
      <c r="DE4" s="347"/>
      <c r="DF4" s="347"/>
      <c r="DG4" s="347"/>
      <c r="DH4" s="347"/>
      <c r="DI4" s="347"/>
      <c r="DJ4" s="347"/>
      <c r="DK4" s="347"/>
      <c r="DL4" s="347"/>
      <c r="DM4" s="347"/>
      <c r="DN4" s="347"/>
      <c r="DO4" s="347"/>
      <c r="DP4" s="347"/>
      <c r="DQ4" s="347"/>
      <c r="DR4" s="347"/>
      <c r="DS4" s="347"/>
      <c r="DT4" s="347"/>
      <c r="DU4" s="347"/>
      <c r="DV4" s="347"/>
      <c r="DW4" s="347"/>
      <c r="DX4" s="347"/>
      <c r="DY4" s="347"/>
      <c r="DZ4" s="347"/>
      <c r="EA4" s="347"/>
      <c r="EB4" s="347"/>
      <c r="EC4" s="347"/>
      <c r="ED4" s="347"/>
      <c r="EE4" s="347"/>
      <c r="EF4" s="347"/>
      <c r="EG4" s="347"/>
      <c r="EH4" s="347"/>
      <c r="EI4" s="347"/>
      <c r="EJ4" s="347"/>
      <c r="EK4" s="347"/>
      <c r="EL4" s="347"/>
      <c r="EM4" s="347"/>
      <c r="EN4" s="347"/>
      <c r="EO4" s="347"/>
      <c r="EP4" s="347"/>
      <c r="EQ4" s="347"/>
      <c r="ER4" s="347"/>
      <c r="ES4" s="347"/>
      <c r="ET4" s="347"/>
      <c r="EU4" s="347"/>
      <c r="EV4" s="347"/>
      <c r="EW4" s="347"/>
      <c r="EX4" s="347"/>
      <c r="EY4" s="347"/>
      <c r="EZ4" s="347"/>
      <c r="FA4" s="347"/>
      <c r="FB4" s="347"/>
      <c r="FC4" s="347"/>
      <c r="FD4" s="347"/>
      <c r="FE4" s="347"/>
      <c r="FF4" s="347"/>
      <c r="FG4" s="347"/>
      <c r="FH4" s="347"/>
      <c r="FI4" s="347"/>
      <c r="FJ4" s="347"/>
      <c r="FK4" s="347"/>
      <c r="FL4" s="347"/>
      <c r="FM4" s="347"/>
      <c r="FN4" s="347"/>
      <c r="FO4" s="347"/>
      <c r="FP4" s="347"/>
      <c r="FQ4" s="347"/>
      <c r="FR4" s="347"/>
      <c r="FS4" s="347"/>
      <c r="FT4" s="347"/>
      <c r="FU4" s="347"/>
      <c r="FV4" s="347"/>
      <c r="FW4" s="347"/>
      <c r="FX4" s="347"/>
      <c r="FY4" s="347"/>
      <c r="FZ4" s="347"/>
      <c r="GA4" s="347"/>
      <c r="GB4" s="347"/>
      <c r="GC4" s="347"/>
      <c r="GD4" s="347"/>
      <c r="GE4" s="347"/>
      <c r="GF4" s="347"/>
      <c r="GG4" s="347"/>
      <c r="GH4" s="347"/>
      <c r="GI4" s="347"/>
      <c r="GJ4" s="347"/>
      <c r="GK4" s="347"/>
      <c r="GL4" s="347"/>
      <c r="GM4" s="347"/>
      <c r="GN4" s="347"/>
      <c r="GO4" s="347"/>
      <c r="GP4" s="347"/>
      <c r="GQ4" s="347"/>
      <c r="GR4" s="347"/>
      <c r="GS4" s="347"/>
      <c r="GT4" s="347"/>
      <c r="GU4" s="347"/>
      <c r="GV4" s="347"/>
      <c r="GW4" s="347"/>
      <c r="GX4" s="347"/>
      <c r="GY4" s="347"/>
      <c r="GZ4" s="347"/>
      <c r="HA4" s="347"/>
      <c r="HB4" s="347"/>
      <c r="HC4" s="347"/>
      <c r="HD4" s="347"/>
      <c r="HE4" s="347"/>
      <c r="HF4" s="347"/>
      <c r="HG4" s="347"/>
      <c r="HH4" s="347"/>
      <c r="HI4" s="347"/>
      <c r="HJ4" s="347"/>
      <c r="HK4" s="347"/>
    </row>
    <row r="5" spans="1:219" hidden="1" outlineLevel="1" x14ac:dyDescent="0.75">
      <c r="B5" s="347"/>
      <c r="C5" s="347"/>
      <c r="D5" s="347"/>
      <c r="E5" s="347"/>
      <c r="F5" s="347"/>
      <c r="G5" s="347"/>
      <c r="H5" s="347"/>
      <c r="I5" s="347"/>
      <c r="J5" s="347"/>
      <c r="K5" s="347"/>
      <c r="L5" s="347"/>
      <c r="M5" s="347"/>
      <c r="N5" s="347"/>
      <c r="O5" s="347"/>
      <c r="P5" s="347"/>
      <c r="Q5" s="348"/>
      <c r="R5" s="347"/>
      <c r="S5" s="347"/>
      <c r="T5" s="347"/>
      <c r="U5" s="347"/>
      <c r="V5" s="347"/>
      <c r="W5" s="347"/>
      <c r="X5" s="347"/>
      <c r="Y5" s="347"/>
      <c r="Z5" s="347"/>
      <c r="AA5" s="347"/>
      <c r="AB5" s="347"/>
      <c r="AC5" s="347"/>
      <c r="AD5" s="347"/>
      <c r="AE5" s="347"/>
      <c r="AF5" s="347"/>
      <c r="AG5" s="347"/>
      <c r="AH5" s="347"/>
      <c r="AI5" s="347"/>
      <c r="AJ5" s="347"/>
      <c r="AK5" s="347"/>
      <c r="AL5" s="347"/>
      <c r="AM5" s="347"/>
      <c r="AN5" s="347"/>
      <c r="AO5" s="347"/>
      <c r="AP5" s="347"/>
      <c r="AQ5" s="347"/>
      <c r="AR5" s="347"/>
      <c r="AS5" s="347"/>
      <c r="AT5" s="347"/>
      <c r="AU5" s="347"/>
      <c r="AV5" s="347"/>
      <c r="AW5" s="347"/>
      <c r="AX5" s="347"/>
      <c r="AY5" s="347"/>
      <c r="AZ5" s="347"/>
      <c r="BA5" s="347"/>
      <c r="BB5" s="347"/>
      <c r="BC5" s="347"/>
      <c r="BD5" s="347"/>
      <c r="BE5" s="347"/>
      <c r="BF5" s="347"/>
      <c r="BG5" s="347"/>
      <c r="BH5" s="347"/>
      <c r="BI5" s="347"/>
      <c r="BJ5" s="347"/>
      <c r="BK5" s="347"/>
      <c r="BL5" s="347"/>
      <c r="BM5" s="347"/>
      <c r="BN5" s="347"/>
      <c r="BO5" s="347"/>
      <c r="BP5" s="347"/>
      <c r="BQ5" s="347"/>
      <c r="BR5" s="347"/>
      <c r="BS5" s="347"/>
      <c r="BT5" s="347"/>
      <c r="BU5" s="347"/>
      <c r="BV5" s="347"/>
      <c r="BW5" s="347"/>
      <c r="BX5" s="347"/>
      <c r="BY5" s="347"/>
      <c r="BZ5" s="347"/>
      <c r="CA5" s="347"/>
      <c r="CB5" s="347"/>
      <c r="CC5" s="347"/>
      <c r="CD5" s="347"/>
      <c r="CE5" s="347"/>
      <c r="CF5" s="347"/>
      <c r="CG5" s="347"/>
      <c r="CH5" s="347"/>
      <c r="CI5" s="347"/>
      <c r="CJ5" s="347"/>
      <c r="CK5" s="347"/>
      <c r="CL5" s="347"/>
      <c r="CM5" s="347"/>
      <c r="CN5" s="347"/>
      <c r="CO5" s="347"/>
      <c r="CP5" s="347"/>
      <c r="CQ5" s="347"/>
      <c r="CR5" s="347"/>
      <c r="CS5" s="347"/>
      <c r="CT5" s="347"/>
      <c r="CU5" s="347"/>
      <c r="CV5" s="347"/>
      <c r="CW5" s="347"/>
      <c r="CX5" s="347"/>
      <c r="CY5" s="347"/>
      <c r="CZ5" s="347"/>
      <c r="DA5" s="347"/>
      <c r="DB5" s="347"/>
      <c r="DC5" s="347"/>
      <c r="DD5" s="347"/>
      <c r="DE5" s="347"/>
      <c r="DF5" s="347"/>
      <c r="DG5" s="347"/>
      <c r="DH5" s="347"/>
      <c r="DI5" s="347"/>
      <c r="DJ5" s="347"/>
      <c r="DK5" s="347"/>
      <c r="DL5" s="347"/>
      <c r="DM5" s="347"/>
      <c r="DN5" s="347"/>
      <c r="DO5" s="347"/>
      <c r="DP5" s="347"/>
      <c r="DQ5" s="347"/>
      <c r="DR5" s="347"/>
      <c r="DS5" s="347"/>
      <c r="DT5" s="347"/>
      <c r="DU5" s="347"/>
      <c r="DV5" s="347"/>
      <c r="DW5" s="347"/>
      <c r="DX5" s="347"/>
      <c r="DY5" s="347"/>
      <c r="DZ5" s="347"/>
      <c r="EA5" s="347"/>
      <c r="EB5" s="347"/>
      <c r="EC5" s="347"/>
      <c r="ED5" s="347"/>
      <c r="EE5" s="347"/>
      <c r="EF5" s="347"/>
      <c r="EG5" s="347"/>
      <c r="EH5" s="347"/>
      <c r="EI5" s="347"/>
      <c r="EJ5" s="347"/>
      <c r="EK5" s="347"/>
      <c r="EL5" s="347"/>
      <c r="EM5" s="347"/>
      <c r="EN5" s="347"/>
      <c r="EO5" s="347"/>
      <c r="EP5" s="347"/>
      <c r="EQ5" s="347"/>
      <c r="ER5" s="347"/>
      <c r="ES5" s="347"/>
      <c r="ET5" s="347"/>
      <c r="EU5" s="347"/>
      <c r="EV5" s="347"/>
      <c r="EW5" s="347"/>
      <c r="EX5" s="347"/>
      <c r="EY5" s="347"/>
      <c r="EZ5" s="347"/>
      <c r="FA5" s="347"/>
      <c r="FB5" s="347"/>
      <c r="FC5" s="347"/>
      <c r="FD5" s="347"/>
      <c r="FE5" s="347"/>
      <c r="FF5" s="347"/>
      <c r="FG5" s="347"/>
      <c r="FH5" s="347"/>
      <c r="FI5" s="347"/>
      <c r="FJ5" s="347"/>
      <c r="FK5" s="347"/>
      <c r="FL5" s="347"/>
      <c r="FM5" s="347"/>
      <c r="FN5" s="347"/>
      <c r="FO5" s="347"/>
      <c r="FP5" s="347"/>
      <c r="FQ5" s="347"/>
      <c r="FR5" s="347"/>
      <c r="FS5" s="347"/>
      <c r="FT5" s="347"/>
      <c r="FU5" s="347"/>
      <c r="FV5" s="347"/>
      <c r="FW5" s="347"/>
      <c r="FX5" s="347"/>
      <c r="FY5" s="347"/>
      <c r="FZ5" s="347"/>
      <c r="GA5" s="347"/>
      <c r="GB5" s="347"/>
      <c r="GC5" s="347"/>
      <c r="GD5" s="347"/>
      <c r="GE5" s="347"/>
      <c r="GF5" s="347"/>
      <c r="GG5" s="347"/>
      <c r="GH5" s="347"/>
      <c r="GI5" s="347"/>
      <c r="GJ5" s="347"/>
      <c r="GK5" s="347"/>
      <c r="GL5" s="347"/>
      <c r="GM5" s="347"/>
      <c r="GN5" s="347"/>
      <c r="GO5" s="347"/>
      <c r="GP5" s="347"/>
      <c r="GQ5" s="347"/>
      <c r="GR5" s="347"/>
      <c r="GS5" s="347"/>
      <c r="GT5" s="347"/>
      <c r="GU5" s="347"/>
      <c r="GV5" s="347"/>
      <c r="GW5" s="347"/>
      <c r="GX5" s="347"/>
      <c r="GY5" s="347"/>
      <c r="GZ5" s="347"/>
      <c r="HA5" s="347"/>
      <c r="HB5" s="347"/>
      <c r="HC5" s="347"/>
      <c r="HD5" s="347"/>
      <c r="HE5" s="347"/>
      <c r="HF5" s="347"/>
      <c r="HG5" s="347"/>
      <c r="HH5" s="347"/>
      <c r="HI5" s="347"/>
      <c r="HJ5" s="347"/>
      <c r="HK5" s="347"/>
    </row>
    <row r="6" spans="1:219" hidden="1" outlineLevel="1" x14ac:dyDescent="0.75">
      <c r="B6" s="349" t="s">
        <v>339</v>
      </c>
      <c r="C6" s="450" t="str">
        <f>IF(D6=0,"UW life of fund cash flows do not meet "&amp;TEXT('HTM WF'!$D$28,"0.0%")&amp;" promote hurdle","")</f>
        <v>UW life of fund cash flows do not meet 8.0% promote hurdle</v>
      </c>
      <c r="D6" s="350"/>
      <c r="E6" s="350"/>
      <c r="F6" s="350"/>
      <c r="G6" s="350"/>
      <c r="H6" s="447"/>
      <c r="I6" s="351">
        <f ca="1">'HTM WF'!$GS$84</f>
        <v>0</v>
      </c>
      <c r="J6" s="372"/>
      <c r="K6" s="347"/>
      <c r="L6" s="347"/>
      <c r="M6" s="347"/>
      <c r="N6" s="347"/>
      <c r="O6" s="347"/>
      <c r="P6" s="347"/>
      <c r="Q6" s="348"/>
      <c r="R6" s="347"/>
      <c r="S6" s="347"/>
      <c r="T6" s="347"/>
      <c r="U6" s="347"/>
      <c r="V6" s="347"/>
      <c r="W6" s="347"/>
      <c r="X6" s="347"/>
      <c r="Y6" s="347"/>
      <c r="Z6" s="347"/>
      <c r="AA6" s="347"/>
      <c r="AB6" s="347"/>
      <c r="AC6" s="347"/>
      <c r="AD6" s="347"/>
      <c r="AE6" s="347"/>
      <c r="AF6" s="347"/>
      <c r="AG6" s="347"/>
      <c r="AH6" s="347"/>
      <c r="AI6" s="347"/>
      <c r="AJ6" s="347"/>
      <c r="AK6" s="347"/>
      <c r="AL6" s="347"/>
      <c r="AM6" s="347"/>
      <c r="AN6" s="347"/>
      <c r="AO6" s="347"/>
      <c r="AP6" s="347"/>
      <c r="AQ6" s="347"/>
      <c r="AR6" s="347"/>
      <c r="AS6" s="347"/>
      <c r="AT6" s="347"/>
      <c r="AU6" s="347"/>
      <c r="AV6" s="347"/>
      <c r="AW6" s="347"/>
      <c r="AX6" s="347"/>
      <c r="AY6" s="347"/>
      <c r="AZ6" s="347"/>
      <c r="BA6" s="347"/>
      <c r="BB6" s="347"/>
      <c r="BC6" s="347"/>
      <c r="BD6" s="347"/>
      <c r="BE6" s="347"/>
      <c r="BF6" s="347"/>
      <c r="BG6" s="347"/>
      <c r="BH6" s="347"/>
      <c r="BI6" s="347"/>
      <c r="BJ6" s="347"/>
      <c r="BK6" s="347"/>
      <c r="BL6" s="347"/>
      <c r="BM6" s="347"/>
      <c r="BN6" s="347"/>
      <c r="BO6" s="347"/>
      <c r="BP6" s="347"/>
      <c r="BQ6" s="347"/>
      <c r="BR6" s="347"/>
      <c r="BS6" s="347"/>
      <c r="BT6" s="347"/>
      <c r="BU6" s="347"/>
      <c r="BV6" s="347"/>
      <c r="BW6" s="347"/>
      <c r="BX6" s="347"/>
      <c r="BY6" s="347"/>
      <c r="BZ6" s="347"/>
      <c r="CA6" s="347"/>
      <c r="CB6" s="347"/>
      <c r="CC6" s="347"/>
      <c r="CD6" s="347"/>
      <c r="CE6" s="347"/>
      <c r="CF6" s="347"/>
      <c r="CG6" s="347"/>
      <c r="CH6" s="347"/>
      <c r="CI6" s="347"/>
      <c r="CJ6" s="347"/>
      <c r="CK6" s="347"/>
      <c r="CL6" s="347"/>
      <c r="CM6" s="347"/>
      <c r="CN6" s="347"/>
      <c r="CO6" s="347"/>
      <c r="CP6" s="347"/>
      <c r="CQ6" s="347"/>
      <c r="CR6" s="347"/>
      <c r="CS6" s="347"/>
      <c r="CT6" s="347"/>
      <c r="CU6" s="347"/>
      <c r="CV6" s="347"/>
      <c r="CW6" s="347"/>
      <c r="CX6" s="347"/>
      <c r="CY6" s="347"/>
      <c r="CZ6" s="347"/>
      <c r="DA6" s="347"/>
      <c r="DB6" s="347"/>
      <c r="DC6" s="347"/>
      <c r="DD6" s="347"/>
      <c r="DE6" s="347"/>
      <c r="DF6" s="347"/>
      <c r="DG6" s="347"/>
      <c r="DH6" s="347"/>
      <c r="DI6" s="347"/>
      <c r="DJ6" s="347"/>
      <c r="DK6" s="347"/>
      <c r="DL6" s="347"/>
      <c r="DM6" s="347"/>
      <c r="DN6" s="347"/>
      <c r="DO6" s="347"/>
      <c r="DP6" s="347"/>
      <c r="DQ6" s="347"/>
      <c r="DR6" s="347"/>
      <c r="DS6" s="347"/>
      <c r="DT6" s="347"/>
      <c r="DU6" s="347"/>
      <c r="DV6" s="347"/>
      <c r="DW6" s="347"/>
      <c r="DX6" s="347"/>
      <c r="DY6" s="347"/>
      <c r="DZ6" s="347"/>
      <c r="EA6" s="347"/>
      <c r="EB6" s="347"/>
      <c r="EC6" s="347"/>
      <c r="ED6" s="347"/>
      <c r="EE6" s="347"/>
      <c r="EF6" s="347"/>
      <c r="EG6" s="347"/>
      <c r="EH6" s="347"/>
      <c r="EI6" s="347"/>
      <c r="EJ6" s="347"/>
      <c r="EK6" s="347"/>
      <c r="EL6" s="347"/>
      <c r="EM6" s="347"/>
      <c r="EN6" s="347"/>
      <c r="EO6" s="347"/>
      <c r="EP6" s="347"/>
      <c r="EQ6" s="347"/>
      <c r="ER6" s="347"/>
      <c r="ES6" s="347"/>
      <c r="ET6" s="347"/>
      <c r="EU6" s="347"/>
      <c r="EV6" s="347"/>
      <c r="EW6" s="347"/>
      <c r="EX6" s="347"/>
      <c r="EY6" s="347"/>
      <c r="EZ6" s="347"/>
      <c r="FA6" s="347"/>
      <c r="FB6" s="347"/>
      <c r="FC6" s="347"/>
      <c r="FD6" s="347"/>
      <c r="FE6" s="347"/>
      <c r="FF6" s="347"/>
      <c r="FG6" s="347"/>
      <c r="FH6" s="347"/>
      <c r="FI6" s="347"/>
      <c r="FJ6" s="347"/>
      <c r="FK6" s="347"/>
      <c r="FL6" s="347"/>
      <c r="FM6" s="347"/>
      <c r="FN6" s="347"/>
      <c r="FO6" s="347"/>
      <c r="FP6" s="347"/>
      <c r="FQ6" s="347"/>
      <c r="FR6" s="347"/>
      <c r="FS6" s="347"/>
      <c r="FT6" s="347"/>
      <c r="FU6" s="347"/>
      <c r="FV6" s="347"/>
      <c r="FW6" s="347"/>
      <c r="FX6" s="347"/>
      <c r="FY6" s="347"/>
      <c r="FZ6" s="347"/>
      <c r="GA6" s="347"/>
      <c r="GB6" s="347"/>
      <c r="GC6" s="347"/>
      <c r="GD6" s="347"/>
      <c r="GE6" s="347"/>
      <c r="GF6" s="347"/>
      <c r="GG6" s="347"/>
      <c r="GH6" s="347"/>
      <c r="GI6" s="347"/>
      <c r="GJ6" s="347"/>
      <c r="GK6" s="347"/>
      <c r="GL6" s="347"/>
      <c r="GM6" s="347"/>
      <c r="GN6" s="347"/>
      <c r="GO6" s="347"/>
      <c r="GP6" s="347"/>
      <c r="GQ6" s="347"/>
      <c r="GR6" s="347"/>
      <c r="GS6" s="347"/>
      <c r="GT6" s="347"/>
      <c r="GU6" s="347"/>
      <c r="GV6" s="347"/>
      <c r="GW6" s="347"/>
      <c r="GX6" s="347"/>
      <c r="GY6" s="347"/>
      <c r="GZ6" s="347"/>
      <c r="HA6" s="347"/>
      <c r="HB6" s="347"/>
      <c r="HC6" s="347"/>
      <c r="HD6" s="347"/>
      <c r="HE6" s="347"/>
      <c r="HF6" s="347"/>
      <c r="HG6" s="347"/>
      <c r="HH6" s="347"/>
      <c r="HI6" s="347"/>
      <c r="HJ6" s="347"/>
      <c r="HK6" s="347"/>
    </row>
    <row r="7" spans="1:219" hidden="1" outlineLevel="1" x14ac:dyDescent="0.75">
      <c r="B7" s="352" t="s">
        <v>340</v>
      </c>
      <c r="C7" s="448" t="s">
        <v>368</v>
      </c>
      <c r="D7" s="346"/>
      <c r="E7" s="346"/>
      <c r="F7" s="346"/>
      <c r="G7" s="346"/>
      <c r="H7" s="366"/>
      <c r="I7" s="353">
        <f>Assumptions!$E$8</f>
        <v>1.2500000000000001E-2</v>
      </c>
      <c r="J7" s="347"/>
      <c r="K7" s="347"/>
      <c r="L7" s="347"/>
      <c r="M7" s="347"/>
      <c r="N7" s="347"/>
      <c r="O7" s="347"/>
      <c r="P7" s="347"/>
      <c r="Q7" s="348"/>
      <c r="R7" s="347"/>
      <c r="S7" s="347"/>
      <c r="T7" s="347"/>
      <c r="U7" s="347"/>
      <c r="V7" s="347"/>
      <c r="W7" s="347"/>
      <c r="X7" s="347"/>
      <c r="Y7" s="347"/>
      <c r="Z7" s="347"/>
      <c r="AA7" s="347"/>
      <c r="AB7" s="347"/>
      <c r="AC7" s="347"/>
      <c r="AD7" s="347"/>
      <c r="AE7" s="347"/>
      <c r="AF7" s="347"/>
      <c r="AG7" s="347"/>
      <c r="AH7" s="347"/>
      <c r="AI7" s="347"/>
      <c r="AJ7" s="347"/>
      <c r="AK7" s="347"/>
      <c r="AL7" s="347"/>
      <c r="AM7" s="347"/>
      <c r="AN7" s="347"/>
      <c r="AO7" s="347"/>
      <c r="AP7" s="347"/>
      <c r="AQ7" s="347"/>
      <c r="AR7" s="347"/>
      <c r="AS7" s="347"/>
      <c r="AT7" s="347"/>
      <c r="AU7" s="347"/>
      <c r="AV7" s="347"/>
      <c r="AW7" s="347"/>
      <c r="AX7" s="347"/>
      <c r="AY7" s="347"/>
      <c r="AZ7" s="347"/>
      <c r="BA7" s="347"/>
      <c r="BB7" s="347"/>
      <c r="BC7" s="347"/>
      <c r="BD7" s="347"/>
      <c r="BE7" s="347"/>
      <c r="BF7" s="347"/>
      <c r="BG7" s="347"/>
      <c r="BH7" s="347"/>
      <c r="BI7" s="347"/>
      <c r="BJ7" s="347"/>
      <c r="BK7" s="347"/>
      <c r="BL7" s="347"/>
      <c r="BM7" s="347"/>
      <c r="BN7" s="347"/>
      <c r="BO7" s="347"/>
      <c r="BP7" s="347"/>
      <c r="BQ7" s="347"/>
      <c r="BR7" s="347"/>
      <c r="BS7" s="347"/>
      <c r="BT7" s="347"/>
      <c r="BU7" s="347"/>
      <c r="BV7" s="347"/>
      <c r="BW7" s="347"/>
      <c r="BX7" s="347"/>
      <c r="BY7" s="347"/>
      <c r="BZ7" s="347"/>
      <c r="CA7" s="347"/>
      <c r="CB7" s="347"/>
      <c r="CC7" s="347"/>
      <c r="CD7" s="347"/>
      <c r="CE7" s="347"/>
      <c r="CF7" s="347"/>
      <c r="CG7" s="347"/>
      <c r="CH7" s="347"/>
      <c r="CI7" s="347"/>
      <c r="CJ7" s="347"/>
      <c r="CK7" s="347"/>
      <c r="CL7" s="347"/>
      <c r="CM7" s="347"/>
      <c r="CN7" s="347"/>
      <c r="CO7" s="347"/>
      <c r="CP7" s="347"/>
      <c r="CQ7" s="347"/>
      <c r="CR7" s="347"/>
      <c r="CS7" s="347"/>
      <c r="CT7" s="347"/>
      <c r="CU7" s="347"/>
      <c r="CV7" s="347"/>
      <c r="CW7" s="347"/>
      <c r="CX7" s="347"/>
      <c r="CY7" s="347"/>
      <c r="CZ7" s="347"/>
      <c r="DA7" s="347"/>
      <c r="DB7" s="347"/>
      <c r="DC7" s="347"/>
      <c r="DD7" s="347"/>
      <c r="DE7" s="347"/>
      <c r="DF7" s="347"/>
      <c r="DG7" s="347"/>
      <c r="DH7" s="347"/>
      <c r="DI7" s="347"/>
      <c r="DJ7" s="347"/>
      <c r="DK7" s="347"/>
      <c r="DL7" s="347"/>
      <c r="DM7" s="347"/>
      <c r="DN7" s="347"/>
      <c r="DO7" s="347"/>
      <c r="DP7" s="347"/>
      <c r="DQ7" s="347"/>
      <c r="DR7" s="347"/>
      <c r="DS7" s="347"/>
      <c r="DT7" s="347"/>
      <c r="DU7" s="347"/>
      <c r="DV7" s="347"/>
      <c r="DW7" s="347"/>
      <c r="DX7" s="347"/>
      <c r="DY7" s="347"/>
      <c r="DZ7" s="347"/>
      <c r="EA7" s="347"/>
      <c r="EB7" s="347"/>
      <c r="EC7" s="347"/>
      <c r="ED7" s="347"/>
      <c r="EE7" s="347"/>
      <c r="EF7" s="347"/>
      <c r="EG7" s="347"/>
      <c r="EH7" s="347"/>
      <c r="EI7" s="347"/>
      <c r="EJ7" s="347"/>
      <c r="EK7" s="347"/>
      <c r="EL7" s="347"/>
      <c r="EM7" s="347"/>
      <c r="EN7" s="347"/>
      <c r="EO7" s="347"/>
      <c r="EP7" s="347"/>
      <c r="EQ7" s="347"/>
      <c r="ER7" s="347"/>
      <c r="ES7" s="347"/>
      <c r="ET7" s="347"/>
      <c r="EU7" s="347"/>
      <c r="EV7" s="347"/>
      <c r="EW7" s="347"/>
      <c r="EX7" s="347"/>
      <c r="EY7" s="347"/>
      <c r="EZ7" s="347"/>
      <c r="FA7" s="347"/>
      <c r="FB7" s="347"/>
      <c r="FC7" s="347"/>
      <c r="FD7" s="347"/>
      <c r="FE7" s="347"/>
      <c r="FF7" s="347"/>
      <c r="FG7" s="347"/>
      <c r="FH7" s="347"/>
      <c r="FI7" s="347"/>
      <c r="FJ7" s="347"/>
      <c r="FK7" s="347"/>
      <c r="FL7" s="347"/>
      <c r="FM7" s="347"/>
      <c r="FN7" s="347"/>
      <c r="FO7" s="347"/>
      <c r="FP7" s="347"/>
      <c r="FQ7" s="347"/>
      <c r="FR7" s="347"/>
      <c r="FS7" s="347"/>
      <c r="FT7" s="347"/>
      <c r="FU7" s="347"/>
      <c r="FV7" s="347"/>
      <c r="FW7" s="347"/>
      <c r="FX7" s="347"/>
      <c r="FY7" s="347"/>
      <c r="FZ7" s="347"/>
      <c r="GA7" s="347"/>
      <c r="GB7" s="347"/>
      <c r="GC7" s="347"/>
      <c r="GD7" s="347"/>
      <c r="GE7" s="347"/>
      <c r="GF7" s="347"/>
      <c r="GG7" s="347"/>
      <c r="GH7" s="347"/>
      <c r="GI7" s="347"/>
      <c r="GJ7" s="347"/>
      <c r="GK7" s="347"/>
      <c r="GL7" s="347"/>
      <c r="GM7" s="347"/>
      <c r="GN7" s="347"/>
      <c r="GO7" s="347"/>
      <c r="GP7" s="347"/>
      <c r="GQ7" s="347"/>
      <c r="GR7" s="347"/>
      <c r="GS7" s="347"/>
      <c r="GT7" s="347"/>
      <c r="GU7" s="347"/>
      <c r="GV7" s="347"/>
      <c r="GW7" s="347"/>
      <c r="GX7" s="347"/>
      <c r="GY7" s="347"/>
      <c r="GZ7" s="347"/>
      <c r="HA7" s="347"/>
      <c r="HB7" s="347"/>
      <c r="HC7" s="347"/>
      <c r="HD7" s="347"/>
      <c r="HE7" s="347"/>
      <c r="HF7" s="347"/>
      <c r="HG7" s="347"/>
      <c r="HH7" s="347"/>
      <c r="HI7" s="347"/>
      <c r="HJ7" s="347"/>
      <c r="HK7" s="347"/>
    </row>
    <row r="8" spans="1:219" hidden="1" outlineLevel="1" x14ac:dyDescent="0.75">
      <c r="B8" s="428" t="s">
        <v>346</v>
      </c>
      <c r="C8" s="429"/>
      <c r="D8" s="429"/>
      <c r="E8" s="429"/>
      <c r="F8" s="429"/>
      <c r="G8" s="429"/>
      <c r="H8" s="429"/>
      <c r="I8" s="430">
        <f>Assumptions!$D$5</f>
        <v>0.35398229940807069</v>
      </c>
      <c r="J8" s="347"/>
      <c r="K8" s="347"/>
      <c r="L8" s="347"/>
      <c r="M8" s="347"/>
      <c r="N8" s="347"/>
      <c r="O8" s="347"/>
      <c r="P8" s="347"/>
      <c r="Q8" s="348"/>
      <c r="R8" s="347"/>
      <c r="S8" s="347"/>
      <c r="T8" s="347"/>
      <c r="U8" s="347"/>
      <c r="V8" s="347"/>
      <c r="W8" s="347"/>
      <c r="X8" s="347"/>
      <c r="Y8" s="347"/>
      <c r="Z8" s="347"/>
      <c r="AA8" s="347"/>
      <c r="AB8" s="347"/>
      <c r="AC8" s="347"/>
      <c r="AD8" s="347"/>
      <c r="AE8" s="347"/>
      <c r="AF8" s="347"/>
      <c r="AG8" s="347"/>
      <c r="AH8" s="347"/>
      <c r="AI8" s="347"/>
      <c r="AJ8" s="347"/>
      <c r="AK8" s="347"/>
      <c r="AL8" s="347"/>
      <c r="AM8" s="347"/>
      <c r="AN8" s="347"/>
      <c r="AO8" s="347"/>
      <c r="AP8" s="347"/>
      <c r="AQ8" s="347"/>
      <c r="AR8" s="347"/>
      <c r="AS8" s="347"/>
      <c r="AT8" s="347"/>
      <c r="AU8" s="347"/>
      <c r="AV8" s="347"/>
      <c r="AW8" s="347"/>
      <c r="AX8" s="347"/>
      <c r="AY8" s="347"/>
      <c r="AZ8" s="347"/>
      <c r="BA8" s="347"/>
      <c r="BB8" s="347"/>
      <c r="BC8" s="347"/>
      <c r="BD8" s="347"/>
      <c r="BE8" s="347"/>
      <c r="BF8" s="347"/>
      <c r="BG8" s="347"/>
      <c r="BH8" s="347"/>
      <c r="BI8" s="347"/>
      <c r="BJ8" s="347"/>
      <c r="BK8" s="347"/>
      <c r="BL8" s="347"/>
      <c r="BM8" s="347"/>
      <c r="BN8" s="347"/>
      <c r="BO8" s="347"/>
      <c r="BP8" s="347"/>
      <c r="BQ8" s="347"/>
      <c r="BR8" s="347"/>
      <c r="BS8" s="347"/>
      <c r="BT8" s="347"/>
      <c r="BU8" s="347"/>
      <c r="BV8" s="347"/>
      <c r="BW8" s="347"/>
      <c r="BX8" s="347"/>
      <c r="BY8" s="347"/>
      <c r="BZ8" s="347"/>
      <c r="CA8" s="347"/>
      <c r="CB8" s="347"/>
      <c r="CC8" s="347"/>
      <c r="CD8" s="347"/>
      <c r="CE8" s="347"/>
      <c r="CF8" s="347"/>
      <c r="CG8" s="347"/>
      <c r="CH8" s="347"/>
      <c r="CI8" s="347"/>
      <c r="CJ8" s="347"/>
      <c r="CK8" s="347"/>
      <c r="CL8" s="347"/>
      <c r="CM8" s="347"/>
      <c r="CN8" s="347"/>
      <c r="CO8" s="347"/>
      <c r="CP8" s="347"/>
      <c r="CQ8" s="347"/>
      <c r="CR8" s="347"/>
      <c r="CS8" s="347"/>
      <c r="CT8" s="347"/>
      <c r="CU8" s="347"/>
      <c r="CV8" s="347"/>
      <c r="CW8" s="347"/>
      <c r="CX8" s="347"/>
      <c r="CY8" s="347"/>
      <c r="CZ8" s="347"/>
      <c r="DA8" s="347"/>
      <c r="DB8" s="347"/>
      <c r="DC8" s="347"/>
      <c r="DD8" s="347"/>
      <c r="DE8" s="347"/>
      <c r="DF8" s="347"/>
      <c r="DG8" s="347"/>
      <c r="DH8" s="347"/>
      <c r="DI8" s="347"/>
      <c r="DJ8" s="347"/>
      <c r="DK8" s="347"/>
      <c r="DL8" s="347"/>
      <c r="DM8" s="347"/>
      <c r="DN8" s="347"/>
      <c r="DO8" s="347"/>
      <c r="DP8" s="347"/>
      <c r="DQ8" s="347"/>
      <c r="DR8" s="347"/>
      <c r="DS8" s="347"/>
      <c r="DT8" s="347"/>
      <c r="DU8" s="347"/>
      <c r="DV8" s="347"/>
      <c r="DW8" s="347"/>
      <c r="DX8" s="347"/>
      <c r="DY8" s="347"/>
      <c r="DZ8" s="347"/>
      <c r="EA8" s="347"/>
      <c r="EB8" s="347"/>
      <c r="EC8" s="347"/>
      <c r="ED8" s="347"/>
      <c r="EE8" s="347"/>
      <c r="EF8" s="347"/>
      <c r="EG8" s="347"/>
      <c r="EH8" s="347"/>
      <c r="EI8" s="347"/>
      <c r="EJ8" s="347"/>
      <c r="EK8" s="347"/>
      <c r="EL8" s="347"/>
      <c r="EM8" s="347"/>
      <c r="EN8" s="347"/>
      <c r="EO8" s="347"/>
      <c r="EP8" s="347"/>
      <c r="EQ8" s="347"/>
      <c r="ER8" s="347"/>
      <c r="ES8" s="347"/>
      <c r="ET8" s="347"/>
      <c r="EU8" s="347"/>
      <c r="EV8" s="347"/>
      <c r="EW8" s="347"/>
      <c r="EX8" s="347"/>
      <c r="EY8" s="347"/>
      <c r="EZ8" s="347"/>
      <c r="FA8" s="347"/>
      <c r="FB8" s="347"/>
      <c r="FC8" s="347"/>
      <c r="FD8" s="347"/>
      <c r="FE8" s="347"/>
      <c r="FF8" s="347"/>
      <c r="FG8" s="347"/>
      <c r="FH8" s="347"/>
      <c r="FI8" s="347"/>
      <c r="FJ8" s="347"/>
      <c r="FK8" s="347"/>
      <c r="FL8" s="347"/>
      <c r="FM8" s="347"/>
      <c r="FN8" s="347"/>
      <c r="FO8" s="347"/>
      <c r="FP8" s="347"/>
      <c r="FQ8" s="347"/>
      <c r="FR8" s="347"/>
      <c r="FS8" s="347"/>
      <c r="FT8" s="347"/>
      <c r="FU8" s="347"/>
      <c r="FV8" s="347"/>
      <c r="FW8" s="347"/>
      <c r="FX8" s="347"/>
      <c r="FY8" s="347"/>
      <c r="FZ8" s="347"/>
      <c r="GA8" s="347"/>
      <c r="GB8" s="347"/>
      <c r="GC8" s="347"/>
      <c r="GD8" s="347"/>
      <c r="GE8" s="347"/>
      <c r="GF8" s="347"/>
      <c r="GG8" s="347"/>
      <c r="GH8" s="347"/>
      <c r="GI8" s="347"/>
      <c r="GJ8" s="347"/>
      <c r="GK8" s="347"/>
      <c r="GL8" s="347"/>
      <c r="GM8" s="347"/>
      <c r="GN8" s="347"/>
      <c r="GO8" s="347"/>
      <c r="GP8" s="347"/>
      <c r="GQ8" s="347"/>
      <c r="GR8" s="347"/>
      <c r="GS8" s="347"/>
      <c r="GT8" s="347"/>
      <c r="GU8" s="347"/>
      <c r="GV8" s="347"/>
      <c r="GW8" s="347"/>
      <c r="GX8" s="347"/>
      <c r="GY8" s="347"/>
      <c r="GZ8" s="347"/>
      <c r="HA8" s="347"/>
      <c r="HB8" s="347"/>
      <c r="HC8" s="347"/>
      <c r="HD8" s="347"/>
      <c r="HE8" s="347"/>
      <c r="HF8" s="347"/>
      <c r="HG8" s="347"/>
      <c r="HH8" s="347"/>
      <c r="HI8" s="347"/>
      <c r="HJ8" s="347"/>
      <c r="HK8" s="347"/>
    </row>
    <row r="9" spans="1:219" hidden="1" outlineLevel="1" x14ac:dyDescent="0.75">
      <c r="B9" s="347"/>
      <c r="C9" s="347"/>
      <c r="D9" s="347"/>
      <c r="E9" s="347"/>
      <c r="F9" s="347"/>
      <c r="G9" s="347"/>
      <c r="H9" s="347"/>
      <c r="I9" s="347"/>
      <c r="J9" s="347"/>
      <c r="K9" s="347"/>
      <c r="L9" s="347"/>
      <c r="M9" s="347"/>
      <c r="N9" s="347"/>
      <c r="O9" s="347"/>
      <c r="P9" s="347"/>
      <c r="Q9" s="348"/>
      <c r="R9" s="347"/>
      <c r="S9" s="347"/>
      <c r="T9" s="347"/>
      <c r="U9" s="347" t="b">
        <f ca="1">SUMIFS('HTM Output'!$K$37:$GS$37,'HTM Output'!$K$6:$GS$6,"&gt;"&amp;'HTM Output'!$G$3)*$I$8=SUM(U42:HB42)</f>
        <v>0</v>
      </c>
      <c r="V9" s="347"/>
      <c r="W9" s="347"/>
      <c r="X9" s="347"/>
      <c r="Y9" s="347"/>
      <c r="Z9" s="347"/>
      <c r="AA9" s="347"/>
      <c r="AB9" s="347"/>
      <c r="AC9" s="347"/>
      <c r="AD9" s="347"/>
      <c r="AE9" s="347"/>
      <c r="AF9" s="347"/>
      <c r="AG9" s="347"/>
      <c r="AH9" s="347"/>
      <c r="AI9" s="347"/>
      <c r="AJ9" s="347"/>
      <c r="AK9" s="347"/>
      <c r="AL9" s="347"/>
      <c r="AM9" s="347"/>
      <c r="AN9" s="347"/>
      <c r="AO9" s="347"/>
      <c r="AP9" s="347"/>
      <c r="AQ9" s="347"/>
      <c r="AR9" s="347"/>
      <c r="AS9" s="347"/>
      <c r="AT9" s="347"/>
      <c r="AU9" s="347"/>
      <c r="AV9" s="347"/>
      <c r="AW9" s="347"/>
      <c r="AX9" s="347"/>
      <c r="AY9" s="347"/>
      <c r="AZ9" s="347"/>
      <c r="BA9" s="347"/>
      <c r="BB9" s="347"/>
      <c r="BC9" s="347"/>
      <c r="BD9" s="347"/>
      <c r="BE9" s="347"/>
      <c r="BF9" s="347"/>
      <c r="BG9" s="347"/>
      <c r="BH9" s="347"/>
      <c r="BI9" s="347"/>
      <c r="BJ9" s="347"/>
      <c r="BK9" s="347"/>
      <c r="BL9" s="347"/>
      <c r="BM9" s="347"/>
      <c r="BN9" s="347"/>
      <c r="BO9" s="347"/>
      <c r="BP9" s="347"/>
      <c r="BQ9" s="347"/>
      <c r="BR9" s="347"/>
      <c r="BS9" s="347"/>
      <c r="BT9" s="347"/>
      <c r="BU9" s="347"/>
      <c r="BV9" s="347"/>
      <c r="BW9" s="347"/>
      <c r="BX9" s="347"/>
      <c r="BY9" s="347"/>
      <c r="BZ9" s="347"/>
      <c r="CA9" s="347"/>
      <c r="CB9" s="347"/>
      <c r="CC9" s="347"/>
      <c r="CD9" s="347"/>
      <c r="CE9" s="347"/>
      <c r="CF9" s="347"/>
      <c r="CG9" s="347"/>
      <c r="CH9" s="347"/>
      <c r="CI9" s="347"/>
      <c r="CJ9" s="347"/>
      <c r="CK9" s="347"/>
      <c r="CL9" s="347"/>
      <c r="CM9" s="347"/>
      <c r="CN9" s="347"/>
      <c r="CO9" s="347"/>
      <c r="CP9" s="347"/>
      <c r="CQ9" s="347"/>
      <c r="CR9" s="347"/>
      <c r="CS9" s="347"/>
      <c r="CT9" s="347"/>
      <c r="CU9" s="347"/>
      <c r="CV9" s="347"/>
      <c r="CW9" s="347"/>
      <c r="CX9" s="347"/>
      <c r="CY9" s="347"/>
      <c r="CZ9" s="347"/>
      <c r="DA9" s="347"/>
      <c r="DB9" s="347"/>
      <c r="DC9" s="347"/>
      <c r="DD9" s="347"/>
      <c r="DE9" s="347"/>
      <c r="DF9" s="347"/>
      <c r="DG9" s="347"/>
      <c r="DH9" s="347"/>
      <c r="DI9" s="347"/>
      <c r="DJ9" s="347"/>
      <c r="DK9" s="347"/>
      <c r="DL9" s="347"/>
      <c r="DM9" s="347"/>
      <c r="DN9" s="347"/>
      <c r="DO9" s="347"/>
      <c r="DP9" s="347"/>
      <c r="DQ9" s="347"/>
      <c r="DR9" s="347"/>
      <c r="DS9" s="347"/>
      <c r="DT9" s="347"/>
      <c r="DU9" s="347"/>
      <c r="DV9" s="347"/>
      <c r="DW9" s="347"/>
      <c r="DX9" s="347"/>
      <c r="DY9" s="347"/>
      <c r="DZ9" s="347"/>
      <c r="EA9" s="347"/>
      <c r="EB9" s="347"/>
      <c r="EC9" s="347"/>
      <c r="ED9" s="347"/>
      <c r="EE9" s="347"/>
      <c r="EF9" s="347"/>
      <c r="EG9" s="347"/>
      <c r="EH9" s="347"/>
      <c r="EI9" s="347"/>
      <c r="EJ9" s="347"/>
      <c r="EK9" s="347"/>
      <c r="EL9" s="347"/>
      <c r="EM9" s="347"/>
      <c r="EN9" s="347"/>
      <c r="EO9" s="347"/>
      <c r="EP9" s="347"/>
      <c r="EQ9" s="347"/>
      <c r="ER9" s="347"/>
      <c r="ES9" s="347"/>
      <c r="ET9" s="347"/>
      <c r="EU9" s="347"/>
      <c r="EV9" s="347"/>
      <c r="EW9" s="347"/>
      <c r="EX9" s="347"/>
      <c r="EY9" s="347"/>
      <c r="EZ9" s="347"/>
      <c r="FA9" s="347"/>
      <c r="FB9" s="347"/>
      <c r="FC9" s="347"/>
      <c r="FD9" s="347"/>
      <c r="FE9" s="347"/>
      <c r="FF9" s="347"/>
      <c r="FG9" s="347"/>
      <c r="FH9" s="347"/>
      <c r="FI9" s="347"/>
      <c r="FJ9" s="347"/>
      <c r="FK9" s="347"/>
      <c r="FL9" s="347"/>
      <c r="FM9" s="347"/>
      <c r="FN9" s="347"/>
      <c r="FO9" s="347"/>
      <c r="FP9" s="347"/>
      <c r="FQ9" s="347"/>
      <c r="FR9" s="347"/>
      <c r="FS9" s="347"/>
      <c r="FT9" s="347"/>
      <c r="FU9" s="347"/>
      <c r="FV9" s="347"/>
      <c r="FW9" s="347"/>
      <c r="FX9" s="347"/>
      <c r="FY9" s="347"/>
      <c r="FZ9" s="347"/>
      <c r="GA9" s="347"/>
      <c r="GB9" s="347"/>
      <c r="GC9" s="347"/>
      <c r="GD9" s="347"/>
      <c r="GE9" s="347"/>
      <c r="GF9" s="347"/>
      <c r="GG9" s="347"/>
      <c r="GH9" s="347"/>
      <c r="GI9" s="347"/>
      <c r="GJ9" s="347"/>
      <c r="GK9" s="347"/>
      <c r="GL9" s="347"/>
      <c r="GM9" s="347"/>
      <c r="GN9" s="347"/>
      <c r="GO9" s="347"/>
      <c r="GP9" s="347"/>
      <c r="GQ9" s="347"/>
      <c r="GR9" s="347"/>
      <c r="GS9" s="347"/>
      <c r="GT9" s="347"/>
      <c r="GU9" s="347"/>
      <c r="GV9" s="347"/>
      <c r="GW9" s="347"/>
      <c r="GX9" s="347"/>
      <c r="GY9" s="347"/>
      <c r="GZ9" s="347"/>
      <c r="HA9" s="347"/>
      <c r="HB9" s="347"/>
      <c r="HC9" s="347"/>
      <c r="HD9" s="347"/>
      <c r="HE9" s="347"/>
      <c r="HF9" s="347"/>
      <c r="HG9" s="347"/>
      <c r="HH9" s="347"/>
      <c r="HI9" s="347"/>
      <c r="HJ9" s="347"/>
      <c r="HK9" s="347"/>
    </row>
    <row r="10" spans="1:219" hidden="1" outlineLevel="3" x14ac:dyDescent="0.75">
      <c r="B10" s="347"/>
      <c r="C10" s="356" t="s">
        <v>88</v>
      </c>
      <c r="D10" s="356" t="s">
        <v>112</v>
      </c>
      <c r="E10" s="356"/>
      <c r="F10" s="356"/>
      <c r="G10" s="347"/>
      <c r="H10" s="347"/>
      <c r="I10" s="347"/>
      <c r="J10" s="347"/>
      <c r="K10" s="347"/>
      <c r="L10" s="347"/>
      <c r="M10" s="347"/>
      <c r="N10" s="347"/>
      <c r="O10" s="347"/>
      <c r="P10" s="347"/>
      <c r="Q10" s="348"/>
      <c r="R10" s="347"/>
      <c r="S10" s="347"/>
      <c r="T10" s="347"/>
      <c r="U10" s="347">
        <f t="shared" ref="U10:AY10" si="0">YEAR(U11)</f>
        <v>2027</v>
      </c>
      <c r="V10" s="347">
        <f t="shared" si="0"/>
        <v>2027</v>
      </c>
      <c r="W10" s="347">
        <f t="shared" si="0"/>
        <v>2027</v>
      </c>
      <c r="X10" s="347">
        <f t="shared" si="0"/>
        <v>2027</v>
      </c>
      <c r="Y10" s="347">
        <f t="shared" si="0"/>
        <v>2027</v>
      </c>
      <c r="Z10" s="347">
        <f t="shared" si="0"/>
        <v>2027</v>
      </c>
      <c r="AA10" s="347">
        <f t="shared" si="0"/>
        <v>2027</v>
      </c>
      <c r="AB10" s="347">
        <f t="shared" si="0"/>
        <v>2027</v>
      </c>
      <c r="AC10" s="347">
        <f t="shared" si="0"/>
        <v>2027</v>
      </c>
      <c r="AD10" s="347">
        <f t="shared" si="0"/>
        <v>2027</v>
      </c>
      <c r="AE10" s="347">
        <f t="shared" si="0"/>
        <v>2027</v>
      </c>
      <c r="AF10" s="347">
        <f t="shared" si="0"/>
        <v>2027</v>
      </c>
      <c r="AG10" s="347">
        <f t="shared" si="0"/>
        <v>2028</v>
      </c>
      <c r="AH10" s="347">
        <f t="shared" si="0"/>
        <v>2028</v>
      </c>
      <c r="AI10" s="347">
        <f t="shared" si="0"/>
        <v>2028</v>
      </c>
      <c r="AJ10" s="347">
        <f t="shared" si="0"/>
        <v>2028</v>
      </c>
      <c r="AK10" s="347">
        <f t="shared" si="0"/>
        <v>2028</v>
      </c>
      <c r="AL10" s="347">
        <f t="shared" si="0"/>
        <v>2028</v>
      </c>
      <c r="AM10" s="347">
        <f t="shared" si="0"/>
        <v>2028</v>
      </c>
      <c r="AN10" s="347">
        <f t="shared" si="0"/>
        <v>2028</v>
      </c>
      <c r="AO10" s="347">
        <f t="shared" si="0"/>
        <v>2028</v>
      </c>
      <c r="AP10" s="347">
        <f t="shared" si="0"/>
        <v>2028</v>
      </c>
      <c r="AQ10" s="347">
        <f t="shared" si="0"/>
        <v>2028</v>
      </c>
      <c r="AR10" s="347">
        <f t="shared" si="0"/>
        <v>2028</v>
      </c>
      <c r="AS10" s="347">
        <f t="shared" si="0"/>
        <v>2029</v>
      </c>
      <c r="AT10" s="347">
        <f t="shared" si="0"/>
        <v>2029</v>
      </c>
      <c r="AU10" s="347">
        <f t="shared" si="0"/>
        <v>2029</v>
      </c>
      <c r="AV10" s="347">
        <f t="shared" si="0"/>
        <v>2029</v>
      </c>
      <c r="AW10" s="347">
        <f t="shared" si="0"/>
        <v>2029</v>
      </c>
      <c r="AX10" s="347">
        <f t="shared" si="0"/>
        <v>2029</v>
      </c>
      <c r="AY10" s="347">
        <f t="shared" si="0"/>
        <v>2029</v>
      </c>
      <c r="AZ10" s="347">
        <f t="shared" ref="AZ10:CE10" si="1">YEAR(AZ11)</f>
        <v>2029</v>
      </c>
      <c r="BA10" s="347">
        <f t="shared" si="1"/>
        <v>2029</v>
      </c>
      <c r="BB10" s="347">
        <f t="shared" si="1"/>
        <v>2029</v>
      </c>
      <c r="BC10" s="347">
        <f t="shared" si="1"/>
        <v>2029</v>
      </c>
      <c r="BD10" s="347">
        <f t="shared" si="1"/>
        <v>2029</v>
      </c>
      <c r="BE10" s="347">
        <f t="shared" si="1"/>
        <v>2030</v>
      </c>
      <c r="BF10" s="347">
        <f t="shared" si="1"/>
        <v>2030</v>
      </c>
      <c r="BG10" s="347">
        <f t="shared" si="1"/>
        <v>2030</v>
      </c>
      <c r="BH10" s="347">
        <f t="shared" si="1"/>
        <v>2030</v>
      </c>
      <c r="BI10" s="347">
        <f t="shared" si="1"/>
        <v>2030</v>
      </c>
      <c r="BJ10" s="347">
        <f t="shared" si="1"/>
        <v>2030</v>
      </c>
      <c r="BK10" s="347">
        <f t="shared" si="1"/>
        <v>2030</v>
      </c>
      <c r="BL10" s="347">
        <f t="shared" si="1"/>
        <v>2030</v>
      </c>
      <c r="BM10" s="347">
        <f t="shared" si="1"/>
        <v>2030</v>
      </c>
      <c r="BN10" s="347">
        <f t="shared" si="1"/>
        <v>2030</v>
      </c>
      <c r="BO10" s="347">
        <f t="shared" si="1"/>
        <v>2030</v>
      </c>
      <c r="BP10" s="347">
        <f t="shared" si="1"/>
        <v>2030</v>
      </c>
      <c r="BQ10" s="347">
        <f t="shared" si="1"/>
        <v>2031</v>
      </c>
      <c r="BR10" s="347">
        <f t="shared" si="1"/>
        <v>2031</v>
      </c>
      <c r="BS10" s="347">
        <f t="shared" si="1"/>
        <v>2031</v>
      </c>
      <c r="BT10" s="347">
        <f t="shared" si="1"/>
        <v>2031</v>
      </c>
      <c r="BU10" s="347">
        <f t="shared" si="1"/>
        <v>2031</v>
      </c>
      <c r="BV10" s="347">
        <f t="shared" si="1"/>
        <v>2031</v>
      </c>
      <c r="BW10" s="347">
        <f t="shared" si="1"/>
        <v>2031</v>
      </c>
      <c r="BX10" s="347">
        <f t="shared" si="1"/>
        <v>2031</v>
      </c>
      <c r="BY10" s="347">
        <f t="shared" si="1"/>
        <v>2031</v>
      </c>
      <c r="BZ10" s="347">
        <f t="shared" si="1"/>
        <v>2031</v>
      </c>
      <c r="CA10" s="347">
        <f t="shared" si="1"/>
        <v>2031</v>
      </c>
      <c r="CB10" s="347">
        <f t="shared" si="1"/>
        <v>2031</v>
      </c>
      <c r="CC10" s="347">
        <f t="shared" si="1"/>
        <v>2032</v>
      </c>
      <c r="CD10" s="347">
        <f t="shared" si="1"/>
        <v>2032</v>
      </c>
      <c r="CE10" s="347">
        <f t="shared" si="1"/>
        <v>2032</v>
      </c>
      <c r="CF10" s="347">
        <f t="shared" ref="CF10:DK10" si="2">YEAR(CF11)</f>
        <v>2032</v>
      </c>
      <c r="CG10" s="347">
        <f t="shared" si="2"/>
        <v>2032</v>
      </c>
      <c r="CH10" s="347">
        <f t="shared" si="2"/>
        <v>2032</v>
      </c>
      <c r="CI10" s="347">
        <f t="shared" si="2"/>
        <v>2032</v>
      </c>
      <c r="CJ10" s="347">
        <f t="shared" si="2"/>
        <v>2032</v>
      </c>
      <c r="CK10" s="347">
        <f t="shared" si="2"/>
        <v>2032</v>
      </c>
      <c r="CL10" s="347">
        <f t="shared" si="2"/>
        <v>2032</v>
      </c>
      <c r="CM10" s="347">
        <f t="shared" si="2"/>
        <v>2032</v>
      </c>
      <c r="CN10" s="347">
        <f t="shared" si="2"/>
        <v>2032</v>
      </c>
      <c r="CO10" s="347">
        <f t="shared" si="2"/>
        <v>2033</v>
      </c>
      <c r="CP10" s="347">
        <f t="shared" si="2"/>
        <v>2033</v>
      </c>
      <c r="CQ10" s="347">
        <f t="shared" si="2"/>
        <v>2033</v>
      </c>
      <c r="CR10" s="347">
        <f t="shared" si="2"/>
        <v>2033</v>
      </c>
      <c r="CS10" s="347">
        <f t="shared" si="2"/>
        <v>2033</v>
      </c>
      <c r="CT10" s="347">
        <f t="shared" si="2"/>
        <v>2033</v>
      </c>
      <c r="CU10" s="347">
        <f t="shared" si="2"/>
        <v>2033</v>
      </c>
      <c r="CV10" s="347">
        <f t="shared" si="2"/>
        <v>2033</v>
      </c>
      <c r="CW10" s="347">
        <f t="shared" si="2"/>
        <v>2033</v>
      </c>
      <c r="CX10" s="347">
        <f t="shared" si="2"/>
        <v>2033</v>
      </c>
      <c r="CY10" s="347">
        <f t="shared" si="2"/>
        <v>2033</v>
      </c>
      <c r="CZ10" s="347">
        <f t="shared" si="2"/>
        <v>2033</v>
      </c>
      <c r="DA10" s="347">
        <f t="shared" si="2"/>
        <v>2034</v>
      </c>
      <c r="DB10" s="347">
        <f t="shared" si="2"/>
        <v>2034</v>
      </c>
      <c r="DC10" s="347">
        <f t="shared" si="2"/>
        <v>2034</v>
      </c>
      <c r="DD10" s="347">
        <f t="shared" si="2"/>
        <v>2034</v>
      </c>
      <c r="DE10" s="347">
        <f t="shared" si="2"/>
        <v>2034</v>
      </c>
      <c r="DF10" s="347">
        <f t="shared" si="2"/>
        <v>2034</v>
      </c>
      <c r="DG10" s="347">
        <f t="shared" si="2"/>
        <v>2034</v>
      </c>
      <c r="DH10" s="347">
        <f t="shared" si="2"/>
        <v>2034</v>
      </c>
      <c r="DI10" s="347">
        <f t="shared" si="2"/>
        <v>2034</v>
      </c>
      <c r="DJ10" s="347">
        <f t="shared" si="2"/>
        <v>2034</v>
      </c>
      <c r="DK10" s="347">
        <f t="shared" si="2"/>
        <v>2034</v>
      </c>
      <c r="DL10" s="347">
        <f t="shared" ref="DL10:EQ10" si="3">YEAR(DL11)</f>
        <v>2034</v>
      </c>
      <c r="DM10" s="347">
        <f t="shared" si="3"/>
        <v>2035</v>
      </c>
      <c r="DN10" s="347">
        <f t="shared" si="3"/>
        <v>2035</v>
      </c>
      <c r="DO10" s="347">
        <f t="shared" si="3"/>
        <v>2035</v>
      </c>
      <c r="DP10" s="347">
        <f t="shared" si="3"/>
        <v>2035</v>
      </c>
      <c r="DQ10" s="347">
        <f t="shared" si="3"/>
        <v>2035</v>
      </c>
      <c r="DR10" s="347">
        <f t="shared" si="3"/>
        <v>2035</v>
      </c>
      <c r="DS10" s="347">
        <f t="shared" si="3"/>
        <v>2035</v>
      </c>
      <c r="DT10" s="347">
        <f t="shared" si="3"/>
        <v>2035</v>
      </c>
      <c r="DU10" s="347">
        <f t="shared" si="3"/>
        <v>2035</v>
      </c>
      <c r="DV10" s="347">
        <f t="shared" si="3"/>
        <v>2035</v>
      </c>
      <c r="DW10" s="347">
        <f t="shared" si="3"/>
        <v>2035</v>
      </c>
      <c r="DX10" s="347">
        <f t="shared" si="3"/>
        <v>2035</v>
      </c>
      <c r="DY10" s="347">
        <f t="shared" si="3"/>
        <v>2036</v>
      </c>
      <c r="DZ10" s="347">
        <f t="shared" si="3"/>
        <v>2036</v>
      </c>
      <c r="EA10" s="347">
        <f t="shared" si="3"/>
        <v>2036</v>
      </c>
      <c r="EB10" s="347">
        <f t="shared" si="3"/>
        <v>2036</v>
      </c>
      <c r="EC10" s="347">
        <f t="shared" si="3"/>
        <v>2036</v>
      </c>
      <c r="ED10" s="347">
        <f t="shared" si="3"/>
        <v>2036</v>
      </c>
      <c r="EE10" s="347">
        <f t="shared" si="3"/>
        <v>2036</v>
      </c>
      <c r="EF10" s="347">
        <f t="shared" si="3"/>
        <v>2036</v>
      </c>
      <c r="EG10" s="347">
        <f t="shared" si="3"/>
        <v>2036</v>
      </c>
      <c r="EH10" s="347">
        <f t="shared" si="3"/>
        <v>2036</v>
      </c>
      <c r="EI10" s="347">
        <f t="shared" si="3"/>
        <v>2036</v>
      </c>
      <c r="EJ10" s="347">
        <f t="shared" si="3"/>
        <v>2036</v>
      </c>
      <c r="EK10" s="347">
        <f t="shared" si="3"/>
        <v>2037</v>
      </c>
      <c r="EL10" s="347">
        <f t="shared" si="3"/>
        <v>2037</v>
      </c>
      <c r="EM10" s="347">
        <f t="shared" si="3"/>
        <v>2037</v>
      </c>
      <c r="EN10" s="347">
        <f t="shared" si="3"/>
        <v>2037</v>
      </c>
      <c r="EO10" s="347">
        <f t="shared" si="3"/>
        <v>2037</v>
      </c>
      <c r="EP10" s="347">
        <f t="shared" si="3"/>
        <v>2037</v>
      </c>
      <c r="EQ10" s="347">
        <f t="shared" si="3"/>
        <v>2037</v>
      </c>
      <c r="ER10" s="347">
        <f t="shared" ref="ER10:FW10" si="4">YEAR(ER11)</f>
        <v>2037</v>
      </c>
      <c r="ES10" s="347">
        <f t="shared" si="4"/>
        <v>2037</v>
      </c>
      <c r="ET10" s="347">
        <f t="shared" si="4"/>
        <v>2037</v>
      </c>
      <c r="EU10" s="347">
        <f t="shared" si="4"/>
        <v>2037</v>
      </c>
      <c r="EV10" s="347">
        <f t="shared" si="4"/>
        <v>2037</v>
      </c>
      <c r="EW10" s="347">
        <f t="shared" si="4"/>
        <v>2038</v>
      </c>
      <c r="EX10" s="347">
        <f t="shared" si="4"/>
        <v>2038</v>
      </c>
      <c r="EY10" s="347">
        <f t="shared" si="4"/>
        <v>2038</v>
      </c>
      <c r="EZ10" s="347">
        <f t="shared" si="4"/>
        <v>2038</v>
      </c>
      <c r="FA10" s="347">
        <f t="shared" si="4"/>
        <v>2038</v>
      </c>
      <c r="FB10" s="347">
        <f t="shared" si="4"/>
        <v>2038</v>
      </c>
      <c r="FC10" s="347">
        <f t="shared" si="4"/>
        <v>2038</v>
      </c>
      <c r="FD10" s="347">
        <f t="shared" si="4"/>
        <v>2038</v>
      </c>
      <c r="FE10" s="347">
        <f t="shared" si="4"/>
        <v>2038</v>
      </c>
      <c r="FF10" s="347">
        <f t="shared" si="4"/>
        <v>2038</v>
      </c>
      <c r="FG10" s="347">
        <f t="shared" si="4"/>
        <v>2038</v>
      </c>
      <c r="FH10" s="347">
        <f t="shared" si="4"/>
        <v>2038</v>
      </c>
      <c r="FI10" s="347">
        <f t="shared" si="4"/>
        <v>2039</v>
      </c>
      <c r="FJ10" s="347">
        <f t="shared" si="4"/>
        <v>2039</v>
      </c>
      <c r="FK10" s="347">
        <f t="shared" si="4"/>
        <v>2039</v>
      </c>
      <c r="FL10" s="347">
        <f t="shared" si="4"/>
        <v>2039</v>
      </c>
      <c r="FM10" s="347">
        <f t="shared" si="4"/>
        <v>2039</v>
      </c>
      <c r="FN10" s="347">
        <f t="shared" si="4"/>
        <v>2039</v>
      </c>
      <c r="FO10" s="347">
        <f t="shared" si="4"/>
        <v>2039</v>
      </c>
      <c r="FP10" s="347">
        <f t="shared" si="4"/>
        <v>2039</v>
      </c>
      <c r="FQ10" s="347">
        <f t="shared" si="4"/>
        <v>2039</v>
      </c>
      <c r="FR10" s="347">
        <f t="shared" si="4"/>
        <v>2039</v>
      </c>
      <c r="FS10" s="347">
        <f t="shared" si="4"/>
        <v>2039</v>
      </c>
      <c r="FT10" s="347">
        <f t="shared" si="4"/>
        <v>2039</v>
      </c>
      <c r="FU10" s="347">
        <f t="shared" si="4"/>
        <v>2040</v>
      </c>
      <c r="FV10" s="347">
        <f t="shared" si="4"/>
        <v>2040</v>
      </c>
      <c r="FW10" s="347">
        <f t="shared" si="4"/>
        <v>2040</v>
      </c>
      <c r="FX10" s="347">
        <f t="shared" ref="FX10:HB10" si="5">YEAR(FX11)</f>
        <v>2040</v>
      </c>
      <c r="FY10" s="347">
        <f t="shared" si="5"/>
        <v>2040</v>
      </c>
      <c r="FZ10" s="347">
        <f t="shared" si="5"/>
        <v>2040</v>
      </c>
      <c r="GA10" s="347">
        <f t="shared" si="5"/>
        <v>2040</v>
      </c>
      <c r="GB10" s="347">
        <f t="shared" si="5"/>
        <v>2040</v>
      </c>
      <c r="GC10" s="347">
        <f t="shared" si="5"/>
        <v>2040</v>
      </c>
      <c r="GD10" s="347">
        <f t="shared" si="5"/>
        <v>2040</v>
      </c>
      <c r="GE10" s="347">
        <f t="shared" si="5"/>
        <v>2040</v>
      </c>
      <c r="GF10" s="347">
        <f t="shared" si="5"/>
        <v>2040</v>
      </c>
      <c r="GG10" s="347">
        <f t="shared" si="5"/>
        <v>2041</v>
      </c>
      <c r="GH10" s="347">
        <f t="shared" si="5"/>
        <v>2041</v>
      </c>
      <c r="GI10" s="347">
        <f t="shared" si="5"/>
        <v>2041</v>
      </c>
      <c r="GJ10" s="347">
        <f t="shared" si="5"/>
        <v>2041</v>
      </c>
      <c r="GK10" s="347">
        <f t="shared" si="5"/>
        <v>2041</v>
      </c>
      <c r="GL10" s="347">
        <f t="shared" si="5"/>
        <v>2041</v>
      </c>
      <c r="GM10" s="347">
        <f t="shared" si="5"/>
        <v>2041</v>
      </c>
      <c r="GN10" s="347">
        <f t="shared" si="5"/>
        <v>2041</v>
      </c>
      <c r="GO10" s="347">
        <f t="shared" si="5"/>
        <v>2041</v>
      </c>
      <c r="GP10" s="347">
        <f t="shared" si="5"/>
        <v>2041</v>
      </c>
      <c r="GQ10" s="347">
        <f t="shared" si="5"/>
        <v>2041</v>
      </c>
      <c r="GR10" s="347">
        <f t="shared" si="5"/>
        <v>2041</v>
      </c>
      <c r="GS10" s="347">
        <f t="shared" si="5"/>
        <v>2042</v>
      </c>
      <c r="GT10" s="347">
        <f t="shared" si="5"/>
        <v>2042</v>
      </c>
      <c r="GU10" s="347">
        <f t="shared" si="5"/>
        <v>2042</v>
      </c>
      <c r="GV10" s="347">
        <f t="shared" si="5"/>
        <v>2042</v>
      </c>
      <c r="GW10" s="347">
        <f t="shared" si="5"/>
        <v>2042</v>
      </c>
      <c r="GX10" s="347">
        <f t="shared" si="5"/>
        <v>2042</v>
      </c>
      <c r="GY10" s="347">
        <f t="shared" si="5"/>
        <v>2042</v>
      </c>
      <c r="GZ10" s="347">
        <f t="shared" si="5"/>
        <v>2042</v>
      </c>
      <c r="HA10" s="347">
        <f t="shared" si="5"/>
        <v>2042</v>
      </c>
      <c r="HB10" s="347">
        <f t="shared" si="5"/>
        <v>2042</v>
      </c>
      <c r="HC10" s="347"/>
      <c r="HD10" s="347"/>
      <c r="HE10" s="347"/>
      <c r="HF10" s="347"/>
      <c r="HG10" s="347"/>
      <c r="HH10" s="347"/>
      <c r="HI10" s="347"/>
      <c r="HJ10" s="347"/>
      <c r="HK10" s="347"/>
    </row>
    <row r="11" spans="1:219" ht="35" hidden="1" customHeight="1" outlineLevel="1" collapsed="1" x14ac:dyDescent="0.75">
      <c r="B11" s="327" t="s">
        <v>233</v>
      </c>
      <c r="C11" s="329" t="s">
        <v>313</v>
      </c>
      <c r="D11" s="331" t="s">
        <v>356</v>
      </c>
      <c r="E11" s="331" t="s">
        <v>357</v>
      </c>
      <c r="F11" s="339" t="s">
        <v>373</v>
      </c>
      <c r="G11" s="330" t="s">
        <v>372</v>
      </c>
      <c r="H11" s="332" t="s">
        <v>358</v>
      </c>
      <c r="I11" s="331" t="s">
        <v>338</v>
      </c>
      <c r="J11" s="328" t="s">
        <v>45</v>
      </c>
      <c r="K11" s="339" t="s">
        <v>345</v>
      </c>
      <c r="L11" s="339" t="s">
        <v>343</v>
      </c>
      <c r="M11" s="331" t="s">
        <v>342</v>
      </c>
      <c r="N11" s="332" t="s">
        <v>355</v>
      </c>
      <c r="O11" s="332" t="s">
        <v>344</v>
      </c>
      <c r="P11" s="347"/>
      <c r="Q11" s="339" t="s">
        <v>409</v>
      </c>
      <c r="R11" s="331" t="s">
        <v>410</v>
      </c>
      <c r="S11" s="333"/>
      <c r="T11" s="334">
        <f>$I$4</f>
        <v>46388</v>
      </c>
      <c r="U11" s="335">
        <f>EOMONTH(I4+1,0)</f>
        <v>46418</v>
      </c>
      <c r="V11" s="335">
        <f t="shared" ref="V11:AZ11" si="6">EOMONTH(U11,1)</f>
        <v>46446</v>
      </c>
      <c r="W11" s="335">
        <f t="shared" si="6"/>
        <v>46477</v>
      </c>
      <c r="X11" s="335">
        <f t="shared" si="6"/>
        <v>46507</v>
      </c>
      <c r="Y11" s="335">
        <f t="shared" si="6"/>
        <v>46538</v>
      </c>
      <c r="Z11" s="335">
        <f t="shared" si="6"/>
        <v>46568</v>
      </c>
      <c r="AA11" s="335">
        <f t="shared" si="6"/>
        <v>46599</v>
      </c>
      <c r="AB11" s="335">
        <f t="shared" si="6"/>
        <v>46630</v>
      </c>
      <c r="AC11" s="335">
        <f t="shared" si="6"/>
        <v>46660</v>
      </c>
      <c r="AD11" s="335">
        <f t="shared" si="6"/>
        <v>46691</v>
      </c>
      <c r="AE11" s="335">
        <f t="shared" si="6"/>
        <v>46721</v>
      </c>
      <c r="AF11" s="335">
        <f t="shared" si="6"/>
        <v>46752</v>
      </c>
      <c r="AG11" s="335">
        <f t="shared" si="6"/>
        <v>46783</v>
      </c>
      <c r="AH11" s="335">
        <f t="shared" si="6"/>
        <v>46812</v>
      </c>
      <c r="AI11" s="335">
        <f t="shared" si="6"/>
        <v>46843</v>
      </c>
      <c r="AJ11" s="335">
        <f t="shared" si="6"/>
        <v>46873</v>
      </c>
      <c r="AK11" s="335">
        <f t="shared" si="6"/>
        <v>46904</v>
      </c>
      <c r="AL11" s="335">
        <f t="shared" si="6"/>
        <v>46934</v>
      </c>
      <c r="AM11" s="335">
        <f t="shared" si="6"/>
        <v>46965</v>
      </c>
      <c r="AN11" s="335">
        <f t="shared" si="6"/>
        <v>46996</v>
      </c>
      <c r="AO11" s="335">
        <f t="shared" si="6"/>
        <v>47026</v>
      </c>
      <c r="AP11" s="335">
        <f t="shared" si="6"/>
        <v>47057</v>
      </c>
      <c r="AQ11" s="335">
        <f t="shared" si="6"/>
        <v>47087</v>
      </c>
      <c r="AR11" s="335">
        <f t="shared" si="6"/>
        <v>47118</v>
      </c>
      <c r="AS11" s="335">
        <f t="shared" si="6"/>
        <v>47149</v>
      </c>
      <c r="AT11" s="335">
        <f t="shared" si="6"/>
        <v>47177</v>
      </c>
      <c r="AU11" s="335">
        <f t="shared" si="6"/>
        <v>47208</v>
      </c>
      <c r="AV11" s="335">
        <f t="shared" si="6"/>
        <v>47238</v>
      </c>
      <c r="AW11" s="335">
        <f t="shared" si="6"/>
        <v>47269</v>
      </c>
      <c r="AX11" s="335">
        <f t="shared" si="6"/>
        <v>47299</v>
      </c>
      <c r="AY11" s="335">
        <f t="shared" si="6"/>
        <v>47330</v>
      </c>
      <c r="AZ11" s="335">
        <f t="shared" si="6"/>
        <v>47361</v>
      </c>
      <c r="BA11" s="335">
        <f t="shared" ref="BA11:CF11" si="7">EOMONTH(AZ11,1)</f>
        <v>47391</v>
      </c>
      <c r="BB11" s="335">
        <f t="shared" si="7"/>
        <v>47422</v>
      </c>
      <c r="BC11" s="335">
        <f t="shared" si="7"/>
        <v>47452</v>
      </c>
      <c r="BD11" s="335">
        <f t="shared" si="7"/>
        <v>47483</v>
      </c>
      <c r="BE11" s="335">
        <f t="shared" si="7"/>
        <v>47514</v>
      </c>
      <c r="BF11" s="335">
        <f t="shared" si="7"/>
        <v>47542</v>
      </c>
      <c r="BG11" s="335">
        <f t="shared" si="7"/>
        <v>47573</v>
      </c>
      <c r="BH11" s="335">
        <f t="shared" si="7"/>
        <v>47603</v>
      </c>
      <c r="BI11" s="335">
        <f t="shared" si="7"/>
        <v>47634</v>
      </c>
      <c r="BJ11" s="335">
        <f t="shared" si="7"/>
        <v>47664</v>
      </c>
      <c r="BK11" s="335">
        <f t="shared" si="7"/>
        <v>47695</v>
      </c>
      <c r="BL11" s="335">
        <f t="shared" si="7"/>
        <v>47726</v>
      </c>
      <c r="BM11" s="335">
        <f t="shared" si="7"/>
        <v>47756</v>
      </c>
      <c r="BN11" s="335">
        <f t="shared" si="7"/>
        <v>47787</v>
      </c>
      <c r="BO11" s="335">
        <f t="shared" si="7"/>
        <v>47817</v>
      </c>
      <c r="BP11" s="335">
        <f t="shared" si="7"/>
        <v>47848</v>
      </c>
      <c r="BQ11" s="335">
        <f t="shared" si="7"/>
        <v>47879</v>
      </c>
      <c r="BR11" s="335">
        <f t="shared" si="7"/>
        <v>47907</v>
      </c>
      <c r="BS11" s="335">
        <f t="shared" si="7"/>
        <v>47938</v>
      </c>
      <c r="BT11" s="335">
        <f t="shared" si="7"/>
        <v>47968</v>
      </c>
      <c r="BU11" s="335">
        <f t="shared" si="7"/>
        <v>47999</v>
      </c>
      <c r="BV11" s="335">
        <f t="shared" si="7"/>
        <v>48029</v>
      </c>
      <c r="BW11" s="335">
        <f t="shared" si="7"/>
        <v>48060</v>
      </c>
      <c r="BX11" s="335">
        <f t="shared" si="7"/>
        <v>48091</v>
      </c>
      <c r="BY11" s="335">
        <f t="shared" si="7"/>
        <v>48121</v>
      </c>
      <c r="BZ11" s="335">
        <f t="shared" si="7"/>
        <v>48152</v>
      </c>
      <c r="CA11" s="335">
        <f t="shared" si="7"/>
        <v>48182</v>
      </c>
      <c r="CB11" s="335">
        <f t="shared" si="7"/>
        <v>48213</v>
      </c>
      <c r="CC11" s="335">
        <f t="shared" si="7"/>
        <v>48244</v>
      </c>
      <c r="CD11" s="335">
        <f t="shared" si="7"/>
        <v>48273</v>
      </c>
      <c r="CE11" s="335">
        <f t="shared" si="7"/>
        <v>48304</v>
      </c>
      <c r="CF11" s="335">
        <f t="shared" si="7"/>
        <v>48334</v>
      </c>
      <c r="CG11" s="335">
        <f t="shared" ref="CG11:DL11" si="8">EOMONTH(CF11,1)</f>
        <v>48365</v>
      </c>
      <c r="CH11" s="335">
        <f t="shared" si="8"/>
        <v>48395</v>
      </c>
      <c r="CI11" s="335">
        <f t="shared" si="8"/>
        <v>48426</v>
      </c>
      <c r="CJ11" s="335">
        <f t="shared" si="8"/>
        <v>48457</v>
      </c>
      <c r="CK11" s="335">
        <f t="shared" si="8"/>
        <v>48487</v>
      </c>
      <c r="CL11" s="335">
        <f t="shared" si="8"/>
        <v>48518</v>
      </c>
      <c r="CM11" s="335">
        <f t="shared" si="8"/>
        <v>48548</v>
      </c>
      <c r="CN11" s="335">
        <f t="shared" si="8"/>
        <v>48579</v>
      </c>
      <c r="CO11" s="335">
        <f t="shared" si="8"/>
        <v>48610</v>
      </c>
      <c r="CP11" s="335">
        <f t="shared" si="8"/>
        <v>48638</v>
      </c>
      <c r="CQ11" s="335">
        <f t="shared" si="8"/>
        <v>48669</v>
      </c>
      <c r="CR11" s="335">
        <f t="shared" si="8"/>
        <v>48699</v>
      </c>
      <c r="CS11" s="335">
        <f t="shared" si="8"/>
        <v>48730</v>
      </c>
      <c r="CT11" s="335">
        <f t="shared" si="8"/>
        <v>48760</v>
      </c>
      <c r="CU11" s="335">
        <f t="shared" si="8"/>
        <v>48791</v>
      </c>
      <c r="CV11" s="335">
        <f t="shared" si="8"/>
        <v>48822</v>
      </c>
      <c r="CW11" s="335">
        <f t="shared" si="8"/>
        <v>48852</v>
      </c>
      <c r="CX11" s="335">
        <f t="shared" si="8"/>
        <v>48883</v>
      </c>
      <c r="CY11" s="335">
        <f t="shared" si="8"/>
        <v>48913</v>
      </c>
      <c r="CZ11" s="335">
        <f t="shared" si="8"/>
        <v>48944</v>
      </c>
      <c r="DA11" s="335">
        <f t="shared" si="8"/>
        <v>48975</v>
      </c>
      <c r="DB11" s="335">
        <f t="shared" si="8"/>
        <v>49003</v>
      </c>
      <c r="DC11" s="335">
        <f t="shared" si="8"/>
        <v>49034</v>
      </c>
      <c r="DD11" s="335">
        <f t="shared" si="8"/>
        <v>49064</v>
      </c>
      <c r="DE11" s="335">
        <f t="shared" si="8"/>
        <v>49095</v>
      </c>
      <c r="DF11" s="335">
        <f t="shared" si="8"/>
        <v>49125</v>
      </c>
      <c r="DG11" s="335">
        <f t="shared" si="8"/>
        <v>49156</v>
      </c>
      <c r="DH11" s="335">
        <f t="shared" si="8"/>
        <v>49187</v>
      </c>
      <c r="DI11" s="335">
        <f t="shared" si="8"/>
        <v>49217</v>
      </c>
      <c r="DJ11" s="335">
        <f t="shared" si="8"/>
        <v>49248</v>
      </c>
      <c r="DK11" s="335">
        <f t="shared" si="8"/>
        <v>49278</v>
      </c>
      <c r="DL11" s="335">
        <f t="shared" si="8"/>
        <v>49309</v>
      </c>
      <c r="DM11" s="335">
        <f t="shared" ref="DM11:ER11" si="9">EOMONTH(DL11,1)</f>
        <v>49340</v>
      </c>
      <c r="DN11" s="335">
        <f t="shared" si="9"/>
        <v>49368</v>
      </c>
      <c r="DO11" s="335">
        <f t="shared" si="9"/>
        <v>49399</v>
      </c>
      <c r="DP11" s="335">
        <f t="shared" si="9"/>
        <v>49429</v>
      </c>
      <c r="DQ11" s="335">
        <f t="shared" si="9"/>
        <v>49460</v>
      </c>
      <c r="DR11" s="335">
        <f t="shared" si="9"/>
        <v>49490</v>
      </c>
      <c r="DS11" s="335">
        <f t="shared" si="9"/>
        <v>49521</v>
      </c>
      <c r="DT11" s="335">
        <f t="shared" si="9"/>
        <v>49552</v>
      </c>
      <c r="DU11" s="335">
        <f t="shared" si="9"/>
        <v>49582</v>
      </c>
      <c r="DV11" s="335">
        <f t="shared" si="9"/>
        <v>49613</v>
      </c>
      <c r="DW11" s="335">
        <f t="shared" si="9"/>
        <v>49643</v>
      </c>
      <c r="DX11" s="335">
        <f t="shared" si="9"/>
        <v>49674</v>
      </c>
      <c r="DY11" s="335">
        <f t="shared" si="9"/>
        <v>49705</v>
      </c>
      <c r="DZ11" s="335">
        <f t="shared" si="9"/>
        <v>49734</v>
      </c>
      <c r="EA11" s="335">
        <f t="shared" si="9"/>
        <v>49765</v>
      </c>
      <c r="EB11" s="335">
        <f t="shared" si="9"/>
        <v>49795</v>
      </c>
      <c r="EC11" s="335">
        <f t="shared" si="9"/>
        <v>49826</v>
      </c>
      <c r="ED11" s="335">
        <f t="shared" si="9"/>
        <v>49856</v>
      </c>
      <c r="EE11" s="335">
        <f t="shared" si="9"/>
        <v>49887</v>
      </c>
      <c r="EF11" s="335">
        <f t="shared" si="9"/>
        <v>49918</v>
      </c>
      <c r="EG11" s="335">
        <f t="shared" si="9"/>
        <v>49948</v>
      </c>
      <c r="EH11" s="335">
        <f t="shared" si="9"/>
        <v>49979</v>
      </c>
      <c r="EI11" s="335">
        <f t="shared" si="9"/>
        <v>50009</v>
      </c>
      <c r="EJ11" s="335">
        <f t="shared" si="9"/>
        <v>50040</v>
      </c>
      <c r="EK11" s="335">
        <f t="shared" si="9"/>
        <v>50071</v>
      </c>
      <c r="EL11" s="335">
        <f t="shared" si="9"/>
        <v>50099</v>
      </c>
      <c r="EM11" s="335">
        <f t="shared" si="9"/>
        <v>50130</v>
      </c>
      <c r="EN11" s="335">
        <f t="shared" si="9"/>
        <v>50160</v>
      </c>
      <c r="EO11" s="335">
        <f t="shared" si="9"/>
        <v>50191</v>
      </c>
      <c r="EP11" s="335">
        <f t="shared" si="9"/>
        <v>50221</v>
      </c>
      <c r="EQ11" s="335">
        <f t="shared" si="9"/>
        <v>50252</v>
      </c>
      <c r="ER11" s="335">
        <f t="shared" si="9"/>
        <v>50283</v>
      </c>
      <c r="ES11" s="335">
        <f t="shared" ref="ES11:FX11" si="10">EOMONTH(ER11,1)</f>
        <v>50313</v>
      </c>
      <c r="ET11" s="335">
        <f t="shared" si="10"/>
        <v>50344</v>
      </c>
      <c r="EU11" s="335">
        <f t="shared" si="10"/>
        <v>50374</v>
      </c>
      <c r="EV11" s="335">
        <f t="shared" si="10"/>
        <v>50405</v>
      </c>
      <c r="EW11" s="335">
        <f t="shared" si="10"/>
        <v>50436</v>
      </c>
      <c r="EX11" s="335">
        <f t="shared" si="10"/>
        <v>50464</v>
      </c>
      <c r="EY11" s="335">
        <f t="shared" si="10"/>
        <v>50495</v>
      </c>
      <c r="EZ11" s="335">
        <f t="shared" si="10"/>
        <v>50525</v>
      </c>
      <c r="FA11" s="335">
        <f t="shared" si="10"/>
        <v>50556</v>
      </c>
      <c r="FB11" s="335">
        <f t="shared" si="10"/>
        <v>50586</v>
      </c>
      <c r="FC11" s="335">
        <f t="shared" si="10"/>
        <v>50617</v>
      </c>
      <c r="FD11" s="335">
        <f t="shared" si="10"/>
        <v>50648</v>
      </c>
      <c r="FE11" s="335">
        <f t="shared" si="10"/>
        <v>50678</v>
      </c>
      <c r="FF11" s="335">
        <f t="shared" si="10"/>
        <v>50709</v>
      </c>
      <c r="FG11" s="335">
        <f t="shared" si="10"/>
        <v>50739</v>
      </c>
      <c r="FH11" s="335">
        <f t="shared" si="10"/>
        <v>50770</v>
      </c>
      <c r="FI11" s="335">
        <f t="shared" si="10"/>
        <v>50801</v>
      </c>
      <c r="FJ11" s="335">
        <f t="shared" si="10"/>
        <v>50829</v>
      </c>
      <c r="FK11" s="335">
        <f t="shared" si="10"/>
        <v>50860</v>
      </c>
      <c r="FL11" s="335">
        <f t="shared" si="10"/>
        <v>50890</v>
      </c>
      <c r="FM11" s="335">
        <f t="shared" si="10"/>
        <v>50921</v>
      </c>
      <c r="FN11" s="335">
        <f t="shared" si="10"/>
        <v>50951</v>
      </c>
      <c r="FO11" s="335">
        <f t="shared" si="10"/>
        <v>50982</v>
      </c>
      <c r="FP11" s="335">
        <f t="shared" si="10"/>
        <v>51013</v>
      </c>
      <c r="FQ11" s="335">
        <f t="shared" si="10"/>
        <v>51043</v>
      </c>
      <c r="FR11" s="335">
        <f t="shared" si="10"/>
        <v>51074</v>
      </c>
      <c r="FS11" s="335">
        <f t="shared" si="10"/>
        <v>51104</v>
      </c>
      <c r="FT11" s="335">
        <f t="shared" si="10"/>
        <v>51135</v>
      </c>
      <c r="FU11" s="335">
        <f t="shared" si="10"/>
        <v>51166</v>
      </c>
      <c r="FV11" s="335">
        <f t="shared" si="10"/>
        <v>51195</v>
      </c>
      <c r="FW11" s="335">
        <f t="shared" si="10"/>
        <v>51226</v>
      </c>
      <c r="FX11" s="335">
        <f t="shared" si="10"/>
        <v>51256</v>
      </c>
      <c r="FY11" s="335">
        <f t="shared" ref="FY11:HB11" si="11">EOMONTH(FX11,1)</f>
        <v>51287</v>
      </c>
      <c r="FZ11" s="335">
        <f t="shared" si="11"/>
        <v>51317</v>
      </c>
      <c r="GA11" s="335">
        <f t="shared" si="11"/>
        <v>51348</v>
      </c>
      <c r="GB11" s="335">
        <f t="shared" si="11"/>
        <v>51379</v>
      </c>
      <c r="GC11" s="335">
        <f t="shared" si="11"/>
        <v>51409</v>
      </c>
      <c r="GD11" s="335">
        <f t="shared" si="11"/>
        <v>51440</v>
      </c>
      <c r="GE11" s="335">
        <f t="shared" si="11"/>
        <v>51470</v>
      </c>
      <c r="GF11" s="335">
        <f t="shared" si="11"/>
        <v>51501</v>
      </c>
      <c r="GG11" s="335">
        <f t="shared" si="11"/>
        <v>51532</v>
      </c>
      <c r="GH11" s="335">
        <f t="shared" si="11"/>
        <v>51560</v>
      </c>
      <c r="GI11" s="335">
        <f t="shared" si="11"/>
        <v>51591</v>
      </c>
      <c r="GJ11" s="335">
        <f t="shared" si="11"/>
        <v>51621</v>
      </c>
      <c r="GK11" s="335">
        <f t="shared" si="11"/>
        <v>51652</v>
      </c>
      <c r="GL11" s="335">
        <f t="shared" si="11"/>
        <v>51682</v>
      </c>
      <c r="GM11" s="335">
        <f t="shared" si="11"/>
        <v>51713</v>
      </c>
      <c r="GN11" s="335">
        <f t="shared" si="11"/>
        <v>51744</v>
      </c>
      <c r="GO11" s="335">
        <f t="shared" si="11"/>
        <v>51774</v>
      </c>
      <c r="GP11" s="335">
        <f t="shared" si="11"/>
        <v>51805</v>
      </c>
      <c r="GQ11" s="335">
        <f t="shared" si="11"/>
        <v>51835</v>
      </c>
      <c r="GR11" s="335">
        <f t="shared" si="11"/>
        <v>51866</v>
      </c>
      <c r="GS11" s="335">
        <f t="shared" si="11"/>
        <v>51897</v>
      </c>
      <c r="GT11" s="335">
        <f t="shared" si="11"/>
        <v>51925</v>
      </c>
      <c r="GU11" s="335">
        <f t="shared" si="11"/>
        <v>51956</v>
      </c>
      <c r="GV11" s="335">
        <f t="shared" si="11"/>
        <v>51986</v>
      </c>
      <c r="GW11" s="335">
        <f t="shared" si="11"/>
        <v>52017</v>
      </c>
      <c r="GX11" s="335">
        <f t="shared" si="11"/>
        <v>52047</v>
      </c>
      <c r="GY11" s="335">
        <f t="shared" si="11"/>
        <v>52078</v>
      </c>
      <c r="GZ11" s="335">
        <f t="shared" si="11"/>
        <v>52109</v>
      </c>
      <c r="HA11" s="335">
        <f t="shared" si="11"/>
        <v>52139</v>
      </c>
      <c r="HB11" s="466">
        <f t="shared" si="11"/>
        <v>52170</v>
      </c>
      <c r="HC11" s="272"/>
      <c r="HD11" s="339" t="str">
        <f>TEXT($I$4,"m/d/yyyy")&amp;" Acquisition"</f>
        <v>1/1/2027 Acquisition</v>
      </c>
      <c r="HE11" s="333">
        <f>YEAR(U11)</f>
        <v>2027</v>
      </c>
      <c r="HF11" s="333">
        <f>HE11+1</f>
        <v>2028</v>
      </c>
      <c r="HG11" s="333">
        <f>HF11+1</f>
        <v>2029</v>
      </c>
      <c r="HH11" s="333">
        <f>HG11+1</f>
        <v>2030</v>
      </c>
      <c r="HI11" s="333">
        <f>HH11+1</f>
        <v>2031</v>
      </c>
      <c r="HJ11" s="333">
        <f>HI11+1</f>
        <v>2032</v>
      </c>
      <c r="HK11" s="417" t="s">
        <v>232</v>
      </c>
    </row>
    <row r="12" spans="1:219" ht="19.95" hidden="1" customHeight="1" outlineLevel="1" x14ac:dyDescent="0.75">
      <c r="B12" s="326" t="s">
        <v>347</v>
      </c>
      <c r="C12" s="324"/>
      <c r="D12" s="240"/>
      <c r="E12" s="240"/>
      <c r="F12" s="324"/>
      <c r="G12" s="325"/>
      <c r="H12" s="275"/>
      <c r="I12" s="240"/>
      <c r="J12" s="240"/>
      <c r="K12" s="324"/>
      <c r="L12" s="324"/>
      <c r="M12" s="240"/>
      <c r="N12" s="275"/>
      <c r="O12" s="275"/>
      <c r="P12" s="347"/>
      <c r="Q12" s="338" t="str">
        <f>"Projected Cash Flows ("&amp;TEXT($I$8,"0.0%")&amp;" stake acquired)"</f>
        <v>Projected Cash Flows (35.4% stake acquired)</v>
      </c>
      <c r="R12" s="240"/>
      <c r="S12" s="241"/>
      <c r="T12" s="323"/>
      <c r="U12" s="242"/>
      <c r="V12" s="242"/>
      <c r="W12" s="242"/>
      <c r="X12" s="242"/>
      <c r="Y12" s="242"/>
      <c r="Z12" s="242"/>
      <c r="AA12" s="242"/>
      <c r="AB12" s="242"/>
      <c r="AC12" s="242"/>
      <c r="AD12" s="242"/>
      <c r="AE12" s="242"/>
      <c r="AF12" s="242"/>
      <c r="AG12" s="242"/>
      <c r="AH12" s="242"/>
      <c r="AI12" s="242"/>
      <c r="AJ12" s="242"/>
      <c r="AK12" s="242"/>
      <c r="AL12" s="242"/>
      <c r="AM12" s="242"/>
      <c r="AN12" s="242"/>
      <c r="AO12" s="242"/>
      <c r="AP12" s="242"/>
      <c r="AQ12" s="242"/>
      <c r="AR12" s="242"/>
      <c r="AS12" s="242"/>
      <c r="AT12" s="242"/>
      <c r="AU12" s="242"/>
      <c r="AV12" s="242"/>
      <c r="AW12" s="242"/>
      <c r="AX12" s="242"/>
      <c r="AY12" s="242"/>
      <c r="AZ12" s="242"/>
      <c r="BA12" s="242"/>
      <c r="BB12" s="242"/>
      <c r="BC12" s="242"/>
      <c r="BD12" s="242"/>
      <c r="BE12" s="242"/>
      <c r="BF12" s="242"/>
      <c r="BG12" s="242"/>
      <c r="BH12" s="242"/>
      <c r="BI12" s="242"/>
      <c r="BJ12" s="242"/>
      <c r="BK12" s="242"/>
      <c r="BL12" s="242"/>
      <c r="BM12" s="242"/>
      <c r="BN12" s="242"/>
      <c r="BO12" s="242"/>
      <c r="BP12" s="242"/>
      <c r="BQ12" s="242"/>
      <c r="BR12" s="242"/>
      <c r="BS12" s="242"/>
      <c r="BT12" s="242"/>
      <c r="BU12" s="242"/>
      <c r="BV12" s="242"/>
      <c r="BW12" s="242"/>
      <c r="BX12" s="242"/>
      <c r="BY12" s="242"/>
      <c r="BZ12" s="242"/>
      <c r="CA12" s="242"/>
      <c r="CB12" s="242"/>
      <c r="CC12" s="242"/>
      <c r="CD12" s="242"/>
      <c r="CE12" s="242"/>
      <c r="CF12" s="242"/>
      <c r="CG12" s="242"/>
      <c r="CH12" s="242"/>
      <c r="CI12" s="242"/>
      <c r="CJ12" s="242"/>
      <c r="CK12" s="242"/>
      <c r="CL12" s="242"/>
      <c r="CM12" s="242"/>
      <c r="CN12" s="242"/>
      <c r="CO12" s="242"/>
      <c r="CP12" s="242"/>
      <c r="CQ12" s="242"/>
      <c r="CR12" s="242"/>
      <c r="CS12" s="242"/>
      <c r="CT12" s="242"/>
      <c r="CU12" s="242"/>
      <c r="CV12" s="242"/>
      <c r="CW12" s="242"/>
      <c r="CX12" s="242"/>
      <c r="CY12" s="242"/>
      <c r="CZ12" s="242"/>
      <c r="DA12" s="242"/>
      <c r="DB12" s="242"/>
      <c r="DC12" s="242"/>
      <c r="DD12" s="242"/>
      <c r="DE12" s="242"/>
      <c r="DF12" s="242"/>
      <c r="DG12" s="242"/>
      <c r="DH12" s="242"/>
      <c r="DI12" s="242"/>
      <c r="DJ12" s="242"/>
      <c r="DK12" s="242"/>
      <c r="DL12" s="242"/>
      <c r="DM12" s="242"/>
      <c r="DN12" s="242"/>
      <c r="DO12" s="242"/>
      <c r="DP12" s="242"/>
      <c r="DQ12" s="242"/>
      <c r="DR12" s="242"/>
      <c r="DS12" s="242"/>
      <c r="DT12" s="242"/>
      <c r="DU12" s="242"/>
      <c r="DV12" s="242"/>
      <c r="DW12" s="242"/>
      <c r="DX12" s="242"/>
      <c r="DY12" s="242"/>
      <c r="DZ12" s="242"/>
      <c r="EA12" s="242"/>
      <c r="EB12" s="242"/>
      <c r="EC12" s="242"/>
      <c r="ED12" s="242"/>
      <c r="EE12" s="242"/>
      <c r="EF12" s="242"/>
      <c r="EG12" s="242"/>
      <c r="EH12" s="242"/>
      <c r="EI12" s="242"/>
      <c r="EJ12" s="242"/>
      <c r="EK12" s="242"/>
      <c r="EL12" s="242"/>
      <c r="EM12" s="242"/>
      <c r="EN12" s="242"/>
      <c r="EO12" s="242"/>
      <c r="EP12" s="242"/>
      <c r="EQ12" s="242"/>
      <c r="ER12" s="242"/>
      <c r="ES12" s="242"/>
      <c r="ET12" s="242"/>
      <c r="EU12" s="242"/>
      <c r="EV12" s="242"/>
      <c r="EW12" s="242"/>
      <c r="EX12" s="242"/>
      <c r="EY12" s="242"/>
      <c r="EZ12" s="242"/>
      <c r="FA12" s="242"/>
      <c r="FB12" s="242"/>
      <c r="FC12" s="242"/>
      <c r="FD12" s="242"/>
      <c r="FE12" s="242"/>
      <c r="FF12" s="242"/>
      <c r="FG12" s="242"/>
      <c r="FH12" s="242"/>
      <c r="FI12" s="242"/>
      <c r="FJ12" s="242"/>
      <c r="FK12" s="242"/>
      <c r="FL12" s="242"/>
      <c r="FM12" s="242"/>
      <c r="FN12" s="242"/>
      <c r="FO12" s="242"/>
      <c r="FP12" s="242"/>
      <c r="FQ12" s="242"/>
      <c r="FR12" s="242"/>
      <c r="FS12" s="242"/>
      <c r="FT12" s="242"/>
      <c r="FU12" s="242"/>
      <c r="FV12" s="242"/>
      <c r="FW12" s="242"/>
      <c r="FX12" s="242"/>
      <c r="FY12" s="242"/>
      <c r="FZ12" s="242"/>
      <c r="GA12" s="242"/>
      <c r="GB12" s="242"/>
      <c r="GC12" s="242"/>
      <c r="GD12" s="242"/>
      <c r="GE12" s="242"/>
      <c r="GF12" s="242"/>
      <c r="GG12" s="242"/>
      <c r="GH12" s="242"/>
      <c r="GI12" s="242"/>
      <c r="GJ12" s="242"/>
      <c r="GK12" s="242"/>
      <c r="GL12" s="242"/>
      <c r="GM12" s="242"/>
      <c r="GN12" s="242"/>
      <c r="GO12" s="242"/>
      <c r="GP12" s="242"/>
      <c r="GQ12" s="242"/>
      <c r="GR12" s="242"/>
      <c r="GS12" s="242"/>
      <c r="GT12" s="242"/>
      <c r="GU12" s="242"/>
      <c r="GV12" s="242"/>
      <c r="GW12" s="242"/>
      <c r="GX12" s="242"/>
      <c r="GY12" s="242"/>
      <c r="GZ12" s="242"/>
      <c r="HA12" s="242"/>
      <c r="HB12" s="467"/>
      <c r="HC12" s="474"/>
      <c r="HD12" s="326"/>
      <c r="HE12" s="241"/>
      <c r="HF12" s="241"/>
      <c r="HG12" s="241"/>
      <c r="HH12" s="241"/>
      <c r="HI12" s="241"/>
      <c r="HJ12" s="241"/>
      <c r="HK12" s="418"/>
    </row>
    <row r="13" spans="1:219" ht="4.95" hidden="1" customHeight="1" outlineLevel="1" x14ac:dyDescent="0.75">
      <c r="B13" s="360"/>
      <c r="C13" s="357"/>
      <c r="D13" s="348"/>
      <c r="E13" s="348"/>
      <c r="F13" s="357"/>
      <c r="G13" s="396"/>
      <c r="H13" s="431"/>
      <c r="I13" s="348"/>
      <c r="J13" s="348"/>
      <c r="K13" s="340"/>
      <c r="L13" s="357"/>
      <c r="M13" s="348"/>
      <c r="N13" s="431"/>
      <c r="O13" s="276"/>
      <c r="P13" s="347"/>
      <c r="Q13" s="357"/>
      <c r="R13" s="348"/>
      <c r="S13" s="347"/>
      <c r="T13" s="376"/>
      <c r="U13" s="377"/>
      <c r="V13" s="377"/>
      <c r="W13" s="377"/>
      <c r="X13" s="377"/>
      <c r="Y13" s="377"/>
      <c r="Z13" s="377"/>
      <c r="AA13" s="377"/>
      <c r="AB13" s="377"/>
      <c r="AC13" s="377"/>
      <c r="AD13" s="377"/>
      <c r="AE13" s="377"/>
      <c r="AF13" s="377"/>
      <c r="AG13" s="377"/>
      <c r="AH13" s="377"/>
      <c r="AI13" s="377"/>
      <c r="AJ13" s="377"/>
      <c r="AK13" s="377"/>
      <c r="AL13" s="377"/>
      <c r="AM13" s="377"/>
      <c r="AN13" s="377"/>
      <c r="AO13" s="377"/>
      <c r="AP13" s="377"/>
      <c r="AQ13" s="377"/>
      <c r="AR13" s="377"/>
      <c r="AS13" s="377"/>
      <c r="AT13" s="377"/>
      <c r="AU13" s="377"/>
      <c r="AV13" s="377"/>
      <c r="AW13" s="377"/>
      <c r="AX13" s="377"/>
      <c r="AY13" s="377"/>
      <c r="AZ13" s="377"/>
      <c r="BA13" s="377"/>
      <c r="BB13" s="377"/>
      <c r="BC13" s="377"/>
      <c r="BD13" s="377"/>
      <c r="BE13" s="377"/>
      <c r="BF13" s="377"/>
      <c r="BG13" s="377"/>
      <c r="BH13" s="377"/>
      <c r="BI13" s="377"/>
      <c r="BJ13" s="377"/>
      <c r="BK13" s="377"/>
      <c r="BL13" s="377"/>
      <c r="BM13" s="377"/>
      <c r="BN13" s="377"/>
      <c r="BO13" s="377"/>
      <c r="BP13" s="377"/>
      <c r="BQ13" s="377"/>
      <c r="BR13" s="377"/>
      <c r="BS13" s="377"/>
      <c r="BT13" s="377"/>
      <c r="BU13" s="377"/>
      <c r="BV13" s="377"/>
      <c r="BW13" s="377"/>
      <c r="BX13" s="377"/>
      <c r="BY13" s="377"/>
      <c r="BZ13" s="377"/>
      <c r="CA13" s="377"/>
      <c r="CB13" s="377"/>
      <c r="CC13" s="377"/>
      <c r="CD13" s="377"/>
      <c r="CE13" s="377"/>
      <c r="CF13" s="377"/>
      <c r="CG13" s="377"/>
      <c r="CH13" s="377"/>
      <c r="CI13" s="377"/>
      <c r="CJ13" s="377"/>
      <c r="CK13" s="377"/>
      <c r="CL13" s="377"/>
      <c r="CM13" s="377"/>
      <c r="CN13" s="377"/>
      <c r="CO13" s="377"/>
      <c r="CP13" s="377"/>
      <c r="CQ13" s="377"/>
      <c r="CR13" s="377"/>
      <c r="CS13" s="377"/>
      <c r="CT13" s="377"/>
      <c r="CU13" s="377"/>
      <c r="CV13" s="377"/>
      <c r="CW13" s="377"/>
      <c r="CX13" s="377"/>
      <c r="CY13" s="377"/>
      <c r="CZ13" s="377"/>
      <c r="DA13" s="377"/>
      <c r="DB13" s="377"/>
      <c r="DC13" s="377"/>
      <c r="DD13" s="377"/>
      <c r="DE13" s="377"/>
      <c r="DF13" s="377"/>
      <c r="DG13" s="377"/>
      <c r="DH13" s="377"/>
      <c r="DI13" s="377"/>
      <c r="DJ13" s="377"/>
      <c r="DK13" s="377"/>
      <c r="DL13" s="377"/>
      <c r="DM13" s="377"/>
      <c r="DN13" s="377"/>
      <c r="DO13" s="377"/>
      <c r="DP13" s="377"/>
      <c r="DQ13" s="377"/>
      <c r="DR13" s="377"/>
      <c r="DS13" s="377"/>
      <c r="DT13" s="377"/>
      <c r="DU13" s="377"/>
      <c r="DV13" s="377"/>
      <c r="DW13" s="377"/>
      <c r="DX13" s="377"/>
      <c r="DY13" s="377"/>
      <c r="DZ13" s="377"/>
      <c r="EA13" s="377"/>
      <c r="EB13" s="377"/>
      <c r="EC13" s="377"/>
      <c r="ED13" s="377"/>
      <c r="EE13" s="377"/>
      <c r="EF13" s="377"/>
      <c r="EG13" s="377"/>
      <c r="EH13" s="377"/>
      <c r="EI13" s="377"/>
      <c r="EJ13" s="377"/>
      <c r="EK13" s="377"/>
      <c r="EL13" s="377"/>
      <c r="EM13" s="377"/>
      <c r="EN13" s="377"/>
      <c r="EO13" s="377"/>
      <c r="EP13" s="377"/>
      <c r="EQ13" s="377"/>
      <c r="ER13" s="377"/>
      <c r="ES13" s="377"/>
      <c r="ET13" s="377"/>
      <c r="EU13" s="377"/>
      <c r="EV13" s="377"/>
      <c r="EW13" s="377"/>
      <c r="EX13" s="377"/>
      <c r="EY13" s="377"/>
      <c r="EZ13" s="377"/>
      <c r="FA13" s="377"/>
      <c r="FB13" s="377"/>
      <c r="FC13" s="377"/>
      <c r="FD13" s="377"/>
      <c r="FE13" s="377"/>
      <c r="FF13" s="377"/>
      <c r="FG13" s="377"/>
      <c r="FH13" s="377"/>
      <c r="FI13" s="377"/>
      <c r="FJ13" s="377"/>
      <c r="FK13" s="377"/>
      <c r="FL13" s="377"/>
      <c r="FM13" s="377"/>
      <c r="FN13" s="377"/>
      <c r="FO13" s="377"/>
      <c r="FP13" s="377"/>
      <c r="FQ13" s="377"/>
      <c r="FR13" s="377"/>
      <c r="FS13" s="377"/>
      <c r="FT13" s="377"/>
      <c r="FU13" s="377"/>
      <c r="FV13" s="377"/>
      <c r="FW13" s="377"/>
      <c r="FX13" s="377"/>
      <c r="FY13" s="377"/>
      <c r="FZ13" s="377"/>
      <c r="GA13" s="377"/>
      <c r="GB13" s="377"/>
      <c r="GC13" s="377"/>
      <c r="GD13" s="377"/>
      <c r="GE13" s="377"/>
      <c r="GF13" s="377"/>
      <c r="GG13" s="377"/>
      <c r="GH13" s="377"/>
      <c r="GI13" s="377"/>
      <c r="GJ13" s="377"/>
      <c r="GK13" s="377"/>
      <c r="GL13" s="377"/>
      <c r="GM13" s="377"/>
      <c r="GN13" s="377"/>
      <c r="GO13" s="377"/>
      <c r="GP13" s="377"/>
      <c r="GQ13" s="377"/>
      <c r="GR13" s="377"/>
      <c r="GS13" s="377"/>
      <c r="GT13" s="377"/>
      <c r="GU13" s="377"/>
      <c r="GV13" s="377"/>
      <c r="GW13" s="377"/>
      <c r="GX13" s="377"/>
      <c r="GY13" s="377"/>
      <c r="GZ13" s="377"/>
      <c r="HA13" s="377"/>
      <c r="HB13" s="468"/>
      <c r="HC13" s="360"/>
      <c r="HD13" s="360"/>
      <c r="HE13" s="347"/>
      <c r="HF13" s="347"/>
      <c r="HG13" s="347"/>
      <c r="HH13" s="347"/>
      <c r="HI13" s="347"/>
      <c r="HJ13" s="347"/>
      <c r="HK13" s="382"/>
    </row>
    <row r="14" spans="1:219" hidden="1" outlineLevel="2" x14ac:dyDescent="0.75">
      <c r="A14" s="7" t="s">
        <v>14</v>
      </c>
      <c r="B14" s="397" t="s">
        <v>125</v>
      </c>
      <c r="C14" s="398">
        <f ca="1">OFFSET(Strats!$B$3,MATCH($B14,Strats!$B$4:$B$31,0),MATCH(C$10,Strats!$C$3:$BS$3,0))</f>
        <v>85566943.890000001</v>
      </c>
      <c r="D14" s="399">
        <f ca="1">OFFSET(Strats!$B$3,MATCH($B14,Strats!$B$4:$B$31,0),MATCH(D$10,Strats!$C$3:$BS$3,0))</f>
        <v>0.83725914063262563</v>
      </c>
      <c r="E14" s="359">
        <f ca="1">C14*D14</f>
        <v>71641705.907901496</v>
      </c>
      <c r="F14" s="462">
        <f ca="1">$F$42*$E14/$E$42</f>
        <v>1171339.184408041</v>
      </c>
      <c r="G14" s="381">
        <f ca="1">F14+E14</f>
        <v>72813045.092309535</v>
      </c>
      <c r="H14" s="433">
        <f>IFERROR(SUMPRODUCT('HTM Output'!$K73:$GS73,'HTM Output'!$K$6:$GS$6)/SUM('HTM Output'!$K73:$GS73),_xlfn.MAXIFS($U$11:$HB$11,$U$14:$HB$14,"&gt;"&amp;0))</f>
        <v>47326.870984593814</v>
      </c>
      <c r="I14" s="359">
        <f t="shared" ref="I14:I40" ca="1" si="12">G14*$I$8</f>
        <v>25774529.128679264</v>
      </c>
      <c r="J14" s="400">
        <f>$J$42</f>
        <v>0.5</v>
      </c>
      <c r="K14" s="341">
        <f t="shared" ref="K14:K40" ca="1" si="13">I14*J14</f>
        <v>12887264.564339632</v>
      </c>
      <c r="L14" s="358">
        <f>-SUMIFS('HTM Output'!$K9:$GS9,'HTM Output'!$K$6:$GS$6,"&gt;"&amp;'HTM Output'!$G$2,'HTM Output'!$K$6:$GS$6,"&lt;="&amp;'HTM Output'!$G$3)*$I$8</f>
        <v>-676020.85957011022</v>
      </c>
      <c r="M14" s="359">
        <f t="shared" ref="M14:M40" ca="1" si="14">M$42*K14/$K$42</f>
        <v>36029.29877577295</v>
      </c>
      <c r="N14" s="419">
        <f ca="1">L14+M14</f>
        <v>-639991.5607943373</v>
      </c>
      <c r="O14" s="277">
        <f t="shared" ref="O14:O40" ca="1" si="15">SUM(K14:M14)</f>
        <v>12247273.003545295</v>
      </c>
      <c r="P14" s="347"/>
      <c r="Q14" s="378">
        <f t="shared" ref="Q14:Q40" ca="1" si="16">IFERROR(XIRR($T14:$HB14,$T$11:$HB$11),"N/A")</f>
        <v>0.47247027754783633</v>
      </c>
      <c r="R14" s="379">
        <f ca="1">IFERROR((HK14+O14)/O14,"N/A")</f>
        <v>2.5228789959454789</v>
      </c>
      <c r="S14" s="347"/>
      <c r="T14" s="380">
        <f ca="1">IF(T$11&gt;$I$4,SUMIFS('Pooled CF'!$E:$E,'Pooled CF'!$A:$A,$A14,'Pooled CF'!$G:$G,T$11),0)+IF(T$11=$I$4,-$O14)</f>
        <v>-12247273.003545295</v>
      </c>
      <c r="U14" s="371">
        <f ca="1">IFERROR(OFFSET('HTM Output'!$J$6,MATCH($B14,'HTM Output'!$B$7:$B$37,0),MATCH(U$11,'HTM Output'!$K$6:$GS$6,0)),0)*$I$8</f>
        <v>111958.61948121188</v>
      </c>
      <c r="V14" s="371">
        <f ca="1">IFERROR(OFFSET('HTM Output'!$J$6,MATCH($B14,'HTM Output'!$B$7:$B$37,0),MATCH(V$11,'HTM Output'!$K$6:$GS$6,0)),0)*$I$8</f>
        <v>111945.12292790218</v>
      </c>
      <c r="W14" s="371">
        <f ca="1">IFERROR(OFFSET('HTM Output'!$J$6,MATCH($B14,'HTM Output'!$B$7:$B$37,0),MATCH(W$11,'HTM Output'!$K$6:$GS$6,0)),0)*$I$8</f>
        <v>111857.08914874168</v>
      </c>
      <c r="X14" s="371">
        <f ca="1">IFERROR(OFFSET('HTM Output'!$J$6,MATCH($B14,'HTM Output'!$B$7:$B$37,0),MATCH(X$11,'HTM Output'!$K$6:$GS$6,0)),0)*$I$8</f>
        <v>115063.60429366044</v>
      </c>
      <c r="Y14" s="371">
        <f ca="1">IFERROR(OFFSET('HTM Output'!$J$6,MATCH($B14,'HTM Output'!$B$7:$B$37,0),MATCH(Y$11,'HTM Output'!$K$6:$GS$6,0)),0)*$I$8</f>
        <v>111338.41388180941</v>
      </c>
      <c r="Z14" s="371">
        <f ca="1">IFERROR(OFFSET('HTM Output'!$J$6,MATCH($B14,'HTM Output'!$B$7:$B$37,0),MATCH(Z$11,'HTM Output'!$K$6:$GS$6,0)),0)*$I$8</f>
        <v>107229.34853601202</v>
      </c>
      <c r="AA14" s="371">
        <f ca="1">IFERROR(OFFSET('HTM Output'!$J$6,MATCH($B14,'HTM Output'!$B$7:$B$37,0),MATCH(AA$11,'HTM Output'!$K$6:$GS$6,0)),0)*$I$8</f>
        <v>110115.02933736141</v>
      </c>
      <c r="AB14" s="371">
        <f ca="1">IFERROR(OFFSET('HTM Output'!$J$6,MATCH($B14,'HTM Output'!$B$7:$B$37,0),MATCH(AB$11,'HTM Output'!$K$6:$GS$6,0)),0)*$I$8</f>
        <v>111175.12133868964</v>
      </c>
      <c r="AC14" s="371">
        <f ca="1">IFERROR(OFFSET('HTM Output'!$J$6,MATCH($B14,'HTM Output'!$B$7:$B$37,0),MATCH(AC$11,'HTM Output'!$K$6:$GS$6,0)),0)*$I$8</f>
        <v>101522.85119713252</v>
      </c>
      <c r="AD14" s="371">
        <f ca="1">IFERROR(OFFSET('HTM Output'!$J$6,MATCH($B14,'HTM Output'!$B$7:$B$37,0),MATCH(AD$11,'HTM Output'!$K$6:$GS$6,0)),0)*$I$8</f>
        <v>98247.920513354053</v>
      </c>
      <c r="AE14" s="371">
        <f ca="1">IFERROR(OFFSET('HTM Output'!$J$6,MATCH($B14,'HTM Output'!$B$7:$B$37,0),MATCH(AE$11,'HTM Output'!$K$6:$GS$6,0)),0)*$I$8</f>
        <v>101522.85119713252</v>
      </c>
      <c r="AF14" s="371">
        <f ca="1">IFERROR(OFFSET('HTM Output'!$J$6,MATCH($B14,'HTM Output'!$B$7:$B$37,0),MATCH(AF$11,'HTM Output'!$K$6:$GS$6,0)),0)*$I$8</f>
        <v>98247.920513354053</v>
      </c>
      <c r="AG14" s="371">
        <f ca="1">IFERROR(OFFSET('HTM Output'!$J$6,MATCH($B14,'HTM Output'!$B$7:$B$37,0),MATCH(AG$11,'HTM Output'!$K$6:$GS$6,0)),0)*$I$8</f>
        <v>101522.85119713252</v>
      </c>
      <c r="AH14" s="371">
        <f ca="1">IFERROR(OFFSET('HTM Output'!$J$6,MATCH($B14,'HTM Output'!$B$7:$B$37,0),MATCH(AH$11,'HTM Output'!$K$6:$GS$6,0)),0)*$I$8</f>
        <v>97996.131895631843</v>
      </c>
      <c r="AI14" s="371">
        <f ca="1">IFERROR(OFFSET('HTM Output'!$J$6,MATCH($B14,'HTM Output'!$B$7:$B$37,0),MATCH(AI$11,'HTM Output'!$K$6:$GS$6,0)),0)*$I$8</f>
        <v>98499.709131076292</v>
      </c>
      <c r="AJ14" s="371">
        <f ca="1">IFERROR(OFFSET('HTM Output'!$J$6,MATCH($B14,'HTM Output'!$B$7:$B$37,0),MATCH(AJ$11,'HTM Output'!$K$6:$GS$6,0)),0)*$I$8</f>
        <v>101522.85119713252</v>
      </c>
      <c r="AK14" s="371">
        <f ca="1">IFERROR(OFFSET('HTM Output'!$J$6,MATCH($B14,'HTM Output'!$B$7:$B$37,0),MATCH(AK$11,'HTM Output'!$K$6:$GS$6,0)),0)*$I$8</f>
        <v>98247.920513354053</v>
      </c>
      <c r="AL14" s="371">
        <f ca="1">IFERROR(OFFSET('HTM Output'!$J$6,MATCH($B14,'HTM Output'!$B$7:$B$37,0),MATCH(AL$11,'HTM Output'!$K$6:$GS$6,0)),0)*$I$8</f>
        <v>101522.85119713005</v>
      </c>
      <c r="AM14" s="371">
        <f ca="1">IFERROR(OFFSET('HTM Output'!$J$6,MATCH($B14,'HTM Output'!$B$7:$B$37,0),MATCH(AM$11,'HTM Output'!$K$6:$GS$6,0)),0)*$I$8</f>
        <v>97335.348006709813</v>
      </c>
      <c r="AN14" s="371">
        <f ca="1">IFERROR(OFFSET('HTM Output'!$J$6,MATCH($B14,'HTM Output'!$B$7:$B$37,0),MATCH(AN$11,'HTM Output'!$K$6:$GS$6,0)),0)*$I$8</f>
        <v>100579.85960693342</v>
      </c>
      <c r="AO14" s="371">
        <f ca="1">IFERROR(OFFSET('HTM Output'!$J$6,MATCH($B14,'HTM Output'!$B$7:$B$37,0),MATCH(AO$11,'HTM Output'!$K$6:$GS$6,0)),0)*$I$8</f>
        <v>97298.073802719489</v>
      </c>
      <c r="AP14" s="371">
        <f ca="1">IFERROR(OFFSET('HTM Output'!$J$6,MATCH($B14,'HTM Output'!$B$7:$B$37,0),MATCH(AP$11,'HTM Output'!$K$6:$GS$6,0)),0)*$I$8</f>
        <v>94159.426260696317</v>
      </c>
      <c r="AQ14" s="371">
        <f ca="1">IFERROR(OFFSET('HTM Output'!$J$6,MATCH($B14,'HTM Output'!$B$7:$B$37,0),MATCH(AQ$11,'HTM Output'!$K$6:$GS$6,0)),0)*$I$8</f>
        <v>97298.073802719489</v>
      </c>
      <c r="AR14" s="371">
        <f ca="1">IFERROR(OFFSET('HTM Output'!$J$6,MATCH($B14,'HTM Output'!$B$7:$B$37,0),MATCH(AR$11,'HTM Output'!$K$6:$GS$6,0)),0)*$I$8</f>
        <v>94159.426260696317</v>
      </c>
      <c r="AS14" s="371">
        <f ca="1">IFERROR(OFFSET('HTM Output'!$J$6,MATCH($B14,'HTM Output'!$B$7:$B$37,0),MATCH(AS$11,'HTM Output'!$K$6:$GS$6,0)),0)*$I$8</f>
        <v>94159.426260696317</v>
      </c>
      <c r="AT14" s="371">
        <f ca="1">IFERROR(OFFSET('HTM Output'!$J$6,MATCH($B14,'HTM Output'!$B$7:$B$37,0),MATCH(AT$11,'HTM Output'!$K$6:$GS$6,0)),0)*$I$8</f>
        <v>94159.426260696317</v>
      </c>
      <c r="AU14" s="371">
        <f ca="1">IFERROR(OFFSET('HTM Output'!$J$6,MATCH($B14,'HTM Output'!$B$7:$B$37,0),MATCH(AU$11,'HTM Output'!$K$6:$GS$6,0)),0)*$I$8</f>
        <v>94159.426260695269</v>
      </c>
      <c r="AV14" s="371">
        <f ca="1">IFERROR(OFFSET('HTM Output'!$J$6,MATCH($B14,'HTM Output'!$B$7:$B$37,0),MATCH(AV$11,'HTM Output'!$K$6:$GS$6,0)),0)*$I$8</f>
        <v>94533.156765988722</v>
      </c>
      <c r="AW14" s="371">
        <f ca="1">IFERROR(OFFSET('HTM Output'!$J$6,MATCH($B14,'HTM Output'!$B$7:$B$37,0),MATCH(AW$11,'HTM Output'!$K$6:$GS$6,0)),0)*$I$8</f>
        <v>91483.700096118046</v>
      </c>
      <c r="AX14" s="371">
        <f ca="1">IFERROR(OFFSET('HTM Output'!$J$6,MATCH($B14,'HTM Output'!$B$7:$B$37,0),MATCH(AX$11,'HTM Output'!$K$6:$GS$6,0)),0)*$I$8</f>
        <v>10712953.04079232</v>
      </c>
      <c r="AY14" s="371">
        <f ca="1">IFERROR(OFFSET('HTM Output'!$J$6,MATCH($B14,'HTM Output'!$B$7:$B$37,0),MATCH(AY$11,'HTM Output'!$K$6:$GS$6,0)),0)*$I$8</f>
        <v>9109801.1258900352</v>
      </c>
      <c r="AZ14" s="371">
        <f ca="1">IFERROR(OFFSET('HTM Output'!$J$6,MATCH($B14,'HTM Output'!$B$7:$B$37,0),MATCH(AZ$11,'HTM Output'!$K$6:$GS$6,0)),0)*$I$8</f>
        <v>8136772.1006896831</v>
      </c>
      <c r="BA14" s="371">
        <f ca="1">IFERROR(OFFSET('HTM Output'!$J$6,MATCH($B14,'HTM Output'!$B$7:$B$37,0),MATCH(BA$11,'HTM Output'!$K$6:$GS$6,0)),0)*$I$8</f>
        <v>0</v>
      </c>
      <c r="BB14" s="371">
        <f ca="1">IFERROR(OFFSET('HTM Output'!$J$6,MATCH($B14,'HTM Output'!$B$7:$B$37,0),MATCH(BB$11,'HTM Output'!$K$6:$GS$6,0)),0)*$I$8</f>
        <v>0</v>
      </c>
      <c r="BC14" s="371">
        <f ca="1">IFERROR(OFFSET('HTM Output'!$J$6,MATCH($B14,'HTM Output'!$B$7:$B$37,0),MATCH(BC$11,'HTM Output'!$K$6:$GS$6,0)),0)*$I$8</f>
        <v>0</v>
      </c>
      <c r="BD14" s="371">
        <f ca="1">IFERROR(OFFSET('HTM Output'!$J$6,MATCH($B14,'HTM Output'!$B$7:$B$37,0),MATCH(BD$11,'HTM Output'!$K$6:$GS$6,0)),0)*$I$8</f>
        <v>0</v>
      </c>
      <c r="BE14" s="371">
        <f ca="1">IFERROR(OFFSET('HTM Output'!$J$6,MATCH($B14,'HTM Output'!$B$7:$B$37,0),MATCH(BE$11,'HTM Output'!$K$6:$GS$6,0)),0)*$I$8</f>
        <v>0</v>
      </c>
      <c r="BF14" s="371">
        <f ca="1">IFERROR(OFFSET('HTM Output'!$J$6,MATCH($B14,'HTM Output'!$B$7:$B$37,0),MATCH(BF$11,'HTM Output'!$K$6:$GS$6,0)),0)*$I$8</f>
        <v>0</v>
      </c>
      <c r="BG14" s="371">
        <f ca="1">IFERROR(OFFSET('HTM Output'!$J$6,MATCH($B14,'HTM Output'!$B$7:$B$37,0),MATCH(BG$11,'HTM Output'!$K$6:$GS$6,0)),0)*$I$8</f>
        <v>0</v>
      </c>
      <c r="BH14" s="371">
        <f ca="1">IFERROR(OFFSET('HTM Output'!$J$6,MATCH($B14,'HTM Output'!$B$7:$B$37,0),MATCH(BH$11,'HTM Output'!$K$6:$GS$6,0)),0)*$I$8</f>
        <v>0</v>
      </c>
      <c r="BI14" s="371">
        <f ca="1">IFERROR(OFFSET('HTM Output'!$J$6,MATCH($B14,'HTM Output'!$B$7:$B$37,0),MATCH(BI$11,'HTM Output'!$K$6:$GS$6,0)),0)*$I$8</f>
        <v>0</v>
      </c>
      <c r="BJ14" s="371">
        <f ca="1">IFERROR(OFFSET('HTM Output'!$J$6,MATCH($B14,'HTM Output'!$B$7:$B$37,0),MATCH(BJ$11,'HTM Output'!$K$6:$GS$6,0)),0)*$I$8</f>
        <v>0</v>
      </c>
      <c r="BK14" s="371">
        <f ca="1">IFERROR(OFFSET('HTM Output'!$J$6,MATCH($B14,'HTM Output'!$B$7:$B$37,0),MATCH(BK$11,'HTM Output'!$K$6:$GS$6,0)),0)*$I$8</f>
        <v>0</v>
      </c>
      <c r="BL14" s="371">
        <f ca="1">IFERROR(OFFSET('HTM Output'!$J$6,MATCH($B14,'HTM Output'!$B$7:$B$37,0),MATCH(BL$11,'HTM Output'!$K$6:$GS$6,0)),0)*$I$8</f>
        <v>0</v>
      </c>
      <c r="BM14" s="371">
        <f ca="1">IFERROR(OFFSET('HTM Output'!$J$6,MATCH($B14,'HTM Output'!$B$7:$B$37,0),MATCH(BM$11,'HTM Output'!$K$6:$GS$6,0)),0)*$I$8</f>
        <v>0</v>
      </c>
      <c r="BN14" s="371">
        <f ca="1">IFERROR(OFFSET('HTM Output'!$J$6,MATCH($B14,'HTM Output'!$B$7:$B$37,0),MATCH(BN$11,'HTM Output'!$K$6:$GS$6,0)),0)*$I$8</f>
        <v>0</v>
      </c>
      <c r="BO14" s="371">
        <f ca="1">IFERROR(OFFSET('HTM Output'!$J$6,MATCH($B14,'HTM Output'!$B$7:$B$37,0),MATCH(BO$11,'HTM Output'!$K$6:$GS$6,0)),0)*$I$8</f>
        <v>0</v>
      </c>
      <c r="BP14" s="371">
        <f ca="1">IFERROR(OFFSET('HTM Output'!$J$6,MATCH($B14,'HTM Output'!$B$7:$B$37,0),MATCH(BP$11,'HTM Output'!$K$6:$GS$6,0)),0)*$I$8</f>
        <v>0</v>
      </c>
      <c r="BQ14" s="371">
        <f ca="1">IFERROR(OFFSET('HTM Output'!$J$6,MATCH($B14,'HTM Output'!$B$7:$B$37,0),MATCH(BQ$11,'HTM Output'!$K$6:$GS$6,0)),0)*$I$8</f>
        <v>0</v>
      </c>
      <c r="BR14" s="371">
        <f ca="1">IFERROR(OFFSET('HTM Output'!$J$6,MATCH($B14,'HTM Output'!$B$7:$B$37,0),MATCH(BR$11,'HTM Output'!$K$6:$GS$6,0)),0)*$I$8</f>
        <v>0</v>
      </c>
      <c r="BS14" s="371">
        <f ca="1">IFERROR(OFFSET('HTM Output'!$J$6,MATCH($B14,'HTM Output'!$B$7:$B$37,0),MATCH(BS$11,'HTM Output'!$K$6:$GS$6,0)),0)*$I$8</f>
        <v>0</v>
      </c>
      <c r="BT14" s="371">
        <f ca="1">IFERROR(OFFSET('HTM Output'!$J$6,MATCH($B14,'HTM Output'!$B$7:$B$37,0),MATCH(BT$11,'HTM Output'!$K$6:$GS$6,0)),0)*$I$8</f>
        <v>0</v>
      </c>
      <c r="BU14" s="371">
        <f ca="1">IFERROR(OFFSET('HTM Output'!$J$6,MATCH($B14,'HTM Output'!$B$7:$B$37,0),MATCH(BU$11,'HTM Output'!$K$6:$GS$6,0)),0)*$I$8</f>
        <v>0</v>
      </c>
      <c r="BV14" s="371">
        <f ca="1">IFERROR(OFFSET('HTM Output'!$J$6,MATCH($B14,'HTM Output'!$B$7:$B$37,0),MATCH(BV$11,'HTM Output'!$K$6:$GS$6,0)),0)*$I$8</f>
        <v>0</v>
      </c>
      <c r="BW14" s="371">
        <f ca="1">IFERROR(OFFSET('HTM Output'!$J$6,MATCH($B14,'HTM Output'!$B$7:$B$37,0),MATCH(BW$11,'HTM Output'!$K$6:$GS$6,0)),0)*$I$8</f>
        <v>0</v>
      </c>
      <c r="BX14" s="371">
        <f ca="1">IFERROR(OFFSET('HTM Output'!$J$6,MATCH($B14,'HTM Output'!$B$7:$B$37,0),MATCH(BX$11,'HTM Output'!$K$6:$GS$6,0)),0)*$I$8</f>
        <v>0</v>
      </c>
      <c r="BY14" s="371">
        <f ca="1">IFERROR(OFFSET('HTM Output'!$J$6,MATCH($B14,'HTM Output'!$B$7:$B$37,0),MATCH(BY$11,'HTM Output'!$K$6:$GS$6,0)),0)*$I$8</f>
        <v>0</v>
      </c>
      <c r="BZ14" s="371">
        <f ca="1">IFERROR(OFFSET('HTM Output'!$J$6,MATCH($B14,'HTM Output'!$B$7:$B$37,0),MATCH(BZ$11,'HTM Output'!$K$6:$GS$6,0)),0)*$I$8</f>
        <v>0</v>
      </c>
      <c r="CA14" s="371">
        <f ca="1">IFERROR(OFFSET('HTM Output'!$J$6,MATCH($B14,'HTM Output'!$B$7:$B$37,0),MATCH(CA$11,'HTM Output'!$K$6:$GS$6,0)),0)*$I$8</f>
        <v>0</v>
      </c>
      <c r="CB14" s="371">
        <f ca="1">IFERROR(OFFSET('HTM Output'!$J$6,MATCH($B14,'HTM Output'!$B$7:$B$37,0),MATCH(CB$11,'HTM Output'!$K$6:$GS$6,0)),0)*$I$8</f>
        <v>0</v>
      </c>
      <c r="CC14" s="371">
        <f ca="1">IFERROR(OFFSET('HTM Output'!$J$6,MATCH($B14,'HTM Output'!$B$7:$B$37,0),MATCH(CC$11,'HTM Output'!$K$6:$GS$6,0)),0)*$I$8</f>
        <v>0</v>
      </c>
      <c r="CD14" s="371">
        <f ca="1">IFERROR(OFFSET('HTM Output'!$J$6,MATCH($B14,'HTM Output'!$B$7:$B$37,0),MATCH(CD$11,'HTM Output'!$K$6:$GS$6,0)),0)*$I$8</f>
        <v>0</v>
      </c>
      <c r="CE14" s="371">
        <f ca="1">IFERROR(OFFSET('HTM Output'!$J$6,MATCH($B14,'HTM Output'!$B$7:$B$37,0),MATCH(CE$11,'HTM Output'!$K$6:$GS$6,0)),0)*$I$8</f>
        <v>0</v>
      </c>
      <c r="CF14" s="371">
        <f ca="1">IFERROR(OFFSET('HTM Output'!$J$6,MATCH($B14,'HTM Output'!$B$7:$B$37,0),MATCH(CF$11,'HTM Output'!$K$6:$GS$6,0)),0)*$I$8</f>
        <v>0</v>
      </c>
      <c r="CG14" s="371">
        <f ca="1">IFERROR(OFFSET('HTM Output'!$J$6,MATCH($B14,'HTM Output'!$B$7:$B$37,0),MATCH(CG$11,'HTM Output'!$K$6:$GS$6,0)),0)*$I$8</f>
        <v>0</v>
      </c>
      <c r="CH14" s="371">
        <f ca="1">IFERROR(OFFSET('HTM Output'!$J$6,MATCH($B14,'HTM Output'!$B$7:$B$37,0),MATCH(CH$11,'HTM Output'!$K$6:$GS$6,0)),0)*$I$8</f>
        <v>0</v>
      </c>
      <c r="CI14" s="371">
        <f ca="1">IFERROR(OFFSET('HTM Output'!$J$6,MATCH($B14,'HTM Output'!$B$7:$B$37,0),MATCH(CI$11,'HTM Output'!$K$6:$GS$6,0)),0)*$I$8</f>
        <v>0</v>
      </c>
      <c r="CJ14" s="371">
        <f ca="1">IFERROR(OFFSET('HTM Output'!$J$6,MATCH($B14,'HTM Output'!$B$7:$B$37,0),MATCH(CJ$11,'HTM Output'!$K$6:$GS$6,0)),0)*$I$8</f>
        <v>0</v>
      </c>
      <c r="CK14" s="371">
        <f ca="1">IFERROR(OFFSET('HTM Output'!$J$6,MATCH($B14,'HTM Output'!$B$7:$B$37,0),MATCH(CK$11,'HTM Output'!$K$6:$GS$6,0)),0)*$I$8</f>
        <v>0</v>
      </c>
      <c r="CL14" s="371">
        <f ca="1">IFERROR(OFFSET('HTM Output'!$J$6,MATCH($B14,'HTM Output'!$B$7:$B$37,0),MATCH(CL$11,'HTM Output'!$K$6:$GS$6,0)),0)*$I$8</f>
        <v>0</v>
      </c>
      <c r="CM14" s="371">
        <f ca="1">IFERROR(OFFSET('HTM Output'!$J$6,MATCH($B14,'HTM Output'!$B$7:$B$37,0),MATCH(CM$11,'HTM Output'!$K$6:$GS$6,0)),0)*$I$8</f>
        <v>0</v>
      </c>
      <c r="CN14" s="371">
        <f ca="1">IFERROR(OFFSET('HTM Output'!$J$6,MATCH($B14,'HTM Output'!$B$7:$B$37,0),MATCH(CN$11,'HTM Output'!$K$6:$GS$6,0)),0)*$I$8</f>
        <v>0</v>
      </c>
      <c r="CO14" s="371">
        <f ca="1">IFERROR(OFFSET('HTM Output'!$J$6,MATCH($B14,'HTM Output'!$B$7:$B$37,0),MATCH(CO$11,'HTM Output'!$K$6:$GS$6,0)),0)*$I$8</f>
        <v>0</v>
      </c>
      <c r="CP14" s="371">
        <f ca="1">IFERROR(OFFSET('HTM Output'!$J$6,MATCH($B14,'HTM Output'!$B$7:$B$37,0),MATCH(CP$11,'HTM Output'!$K$6:$GS$6,0)),0)*$I$8</f>
        <v>0</v>
      </c>
      <c r="CQ14" s="371">
        <f ca="1">IFERROR(OFFSET('HTM Output'!$J$6,MATCH($B14,'HTM Output'!$B$7:$B$37,0),MATCH(CQ$11,'HTM Output'!$K$6:$GS$6,0)),0)*$I$8</f>
        <v>0</v>
      </c>
      <c r="CR14" s="371">
        <f ca="1">IFERROR(OFFSET('HTM Output'!$J$6,MATCH($B14,'HTM Output'!$B$7:$B$37,0),MATCH(CR$11,'HTM Output'!$K$6:$GS$6,0)),0)*$I$8</f>
        <v>0</v>
      </c>
      <c r="CS14" s="371">
        <f ca="1">IFERROR(OFFSET('HTM Output'!$J$6,MATCH($B14,'HTM Output'!$B$7:$B$37,0),MATCH(CS$11,'HTM Output'!$K$6:$GS$6,0)),0)*$I$8</f>
        <v>0</v>
      </c>
      <c r="CT14" s="371">
        <f ca="1">IFERROR(OFFSET('HTM Output'!$J$6,MATCH($B14,'HTM Output'!$B$7:$B$37,0),MATCH(CT$11,'HTM Output'!$K$6:$GS$6,0)),0)*$I$8</f>
        <v>0</v>
      </c>
      <c r="CU14" s="371">
        <f ca="1">IFERROR(OFFSET('HTM Output'!$J$6,MATCH($B14,'HTM Output'!$B$7:$B$37,0),MATCH(CU$11,'HTM Output'!$K$6:$GS$6,0)),0)*$I$8</f>
        <v>0</v>
      </c>
      <c r="CV14" s="371">
        <f ca="1">IFERROR(OFFSET('HTM Output'!$J$6,MATCH($B14,'HTM Output'!$B$7:$B$37,0),MATCH(CV$11,'HTM Output'!$K$6:$GS$6,0)),0)*$I$8</f>
        <v>0</v>
      </c>
      <c r="CW14" s="371">
        <f ca="1">IFERROR(OFFSET('HTM Output'!$J$6,MATCH($B14,'HTM Output'!$B$7:$B$37,0),MATCH(CW$11,'HTM Output'!$K$6:$GS$6,0)),0)*$I$8</f>
        <v>0</v>
      </c>
      <c r="CX14" s="371">
        <f ca="1">IFERROR(OFFSET('HTM Output'!$J$6,MATCH($B14,'HTM Output'!$B$7:$B$37,0),MATCH(CX$11,'HTM Output'!$K$6:$GS$6,0)),0)*$I$8</f>
        <v>0</v>
      </c>
      <c r="CY14" s="371">
        <f ca="1">IFERROR(OFFSET('HTM Output'!$J$6,MATCH($B14,'HTM Output'!$B$7:$B$37,0),MATCH(CY$11,'HTM Output'!$K$6:$GS$6,0)),0)*$I$8</f>
        <v>0</v>
      </c>
      <c r="CZ14" s="371">
        <f ca="1">IFERROR(OFFSET('HTM Output'!$J$6,MATCH($B14,'HTM Output'!$B$7:$B$37,0),MATCH(CZ$11,'HTM Output'!$K$6:$GS$6,0)),0)*$I$8</f>
        <v>0</v>
      </c>
      <c r="DA14" s="371">
        <f ca="1">IFERROR(OFFSET('HTM Output'!$J$6,MATCH($B14,'HTM Output'!$B$7:$B$37,0),MATCH(DA$11,'HTM Output'!$K$6:$GS$6,0)),0)*$I$8</f>
        <v>0</v>
      </c>
      <c r="DB14" s="371">
        <f ca="1">IFERROR(OFFSET('HTM Output'!$J$6,MATCH($B14,'HTM Output'!$B$7:$B$37,0),MATCH(DB$11,'HTM Output'!$K$6:$GS$6,0)),0)*$I$8</f>
        <v>0</v>
      </c>
      <c r="DC14" s="371">
        <f ca="1">IFERROR(OFFSET('HTM Output'!$J$6,MATCH($B14,'HTM Output'!$B$7:$B$37,0),MATCH(DC$11,'HTM Output'!$K$6:$GS$6,0)),0)*$I$8</f>
        <v>0</v>
      </c>
      <c r="DD14" s="371">
        <f ca="1">IFERROR(OFFSET('HTM Output'!$J$6,MATCH($B14,'HTM Output'!$B$7:$B$37,0),MATCH(DD$11,'HTM Output'!$K$6:$GS$6,0)),0)*$I$8</f>
        <v>0</v>
      </c>
      <c r="DE14" s="371">
        <f ca="1">IFERROR(OFFSET('HTM Output'!$J$6,MATCH($B14,'HTM Output'!$B$7:$B$37,0),MATCH(DE$11,'HTM Output'!$K$6:$GS$6,0)),0)*$I$8</f>
        <v>0</v>
      </c>
      <c r="DF14" s="371">
        <f ca="1">IFERROR(OFFSET('HTM Output'!$J$6,MATCH($B14,'HTM Output'!$B$7:$B$37,0),MATCH(DF$11,'HTM Output'!$K$6:$GS$6,0)),0)*$I$8</f>
        <v>0</v>
      </c>
      <c r="DG14" s="371">
        <f ca="1">IFERROR(OFFSET('HTM Output'!$J$6,MATCH($B14,'HTM Output'!$B$7:$B$37,0),MATCH(DG$11,'HTM Output'!$K$6:$GS$6,0)),0)*$I$8</f>
        <v>0</v>
      </c>
      <c r="DH14" s="371">
        <f ca="1">IFERROR(OFFSET('HTM Output'!$J$6,MATCH($B14,'HTM Output'!$B$7:$B$37,0),MATCH(DH$11,'HTM Output'!$K$6:$GS$6,0)),0)*$I$8</f>
        <v>0</v>
      </c>
      <c r="DI14" s="371">
        <f ca="1">IFERROR(OFFSET('HTM Output'!$J$6,MATCH($B14,'HTM Output'!$B$7:$B$37,0),MATCH(DI$11,'HTM Output'!$K$6:$GS$6,0)),0)*$I$8</f>
        <v>0</v>
      </c>
      <c r="DJ14" s="371">
        <f ca="1">IFERROR(OFFSET('HTM Output'!$J$6,MATCH($B14,'HTM Output'!$B$7:$B$37,0),MATCH(DJ$11,'HTM Output'!$K$6:$GS$6,0)),0)*$I$8</f>
        <v>0</v>
      </c>
      <c r="DK14" s="371">
        <f ca="1">IFERROR(OFFSET('HTM Output'!$J$6,MATCH($B14,'HTM Output'!$B$7:$B$37,0),MATCH(DK$11,'HTM Output'!$K$6:$GS$6,0)),0)*$I$8</f>
        <v>0</v>
      </c>
      <c r="DL14" s="371">
        <f ca="1">IFERROR(OFFSET('HTM Output'!$J$6,MATCH($B14,'HTM Output'!$B$7:$B$37,0),MATCH(DL$11,'HTM Output'!$K$6:$GS$6,0)),0)*$I$8</f>
        <v>0</v>
      </c>
      <c r="DM14" s="371">
        <f ca="1">IFERROR(OFFSET('HTM Output'!$J$6,MATCH($B14,'HTM Output'!$B$7:$B$37,0),MATCH(DM$11,'HTM Output'!$K$6:$GS$6,0)),0)*$I$8</f>
        <v>0</v>
      </c>
      <c r="DN14" s="371">
        <f ca="1">IFERROR(OFFSET('HTM Output'!$J$6,MATCH($B14,'HTM Output'!$B$7:$B$37,0),MATCH(DN$11,'HTM Output'!$K$6:$GS$6,0)),0)*$I$8</f>
        <v>0</v>
      </c>
      <c r="DO14" s="371">
        <f ca="1">IFERROR(OFFSET('HTM Output'!$J$6,MATCH($B14,'HTM Output'!$B$7:$B$37,0),MATCH(DO$11,'HTM Output'!$K$6:$GS$6,0)),0)*$I$8</f>
        <v>0</v>
      </c>
      <c r="DP14" s="371">
        <f ca="1">IFERROR(OFFSET('HTM Output'!$J$6,MATCH($B14,'HTM Output'!$B$7:$B$37,0),MATCH(DP$11,'HTM Output'!$K$6:$GS$6,0)),0)*$I$8</f>
        <v>0</v>
      </c>
      <c r="DQ14" s="371">
        <f ca="1">IFERROR(OFFSET('HTM Output'!$J$6,MATCH($B14,'HTM Output'!$B$7:$B$37,0),MATCH(DQ$11,'HTM Output'!$K$6:$GS$6,0)),0)*$I$8</f>
        <v>0</v>
      </c>
      <c r="DR14" s="371">
        <f ca="1">IFERROR(OFFSET('HTM Output'!$J$6,MATCH($B14,'HTM Output'!$B$7:$B$37,0),MATCH(DR$11,'HTM Output'!$K$6:$GS$6,0)),0)*$I$8</f>
        <v>0</v>
      </c>
      <c r="DS14" s="371">
        <f ca="1">IFERROR(OFFSET('HTM Output'!$J$6,MATCH($B14,'HTM Output'!$B$7:$B$37,0),MATCH(DS$11,'HTM Output'!$K$6:$GS$6,0)),0)*$I$8</f>
        <v>0</v>
      </c>
      <c r="DT14" s="371">
        <f ca="1">IFERROR(OFFSET('HTM Output'!$J$6,MATCH($B14,'HTM Output'!$B$7:$B$37,0),MATCH(DT$11,'HTM Output'!$K$6:$GS$6,0)),0)*$I$8</f>
        <v>0</v>
      </c>
      <c r="DU14" s="371">
        <f ca="1">IFERROR(OFFSET('HTM Output'!$J$6,MATCH($B14,'HTM Output'!$B$7:$B$37,0),MATCH(DU$11,'HTM Output'!$K$6:$GS$6,0)),0)*$I$8</f>
        <v>0</v>
      </c>
      <c r="DV14" s="371">
        <f ca="1">IFERROR(OFFSET('HTM Output'!$J$6,MATCH($B14,'HTM Output'!$B$7:$B$37,0),MATCH(DV$11,'HTM Output'!$K$6:$GS$6,0)),0)*$I$8</f>
        <v>0</v>
      </c>
      <c r="DW14" s="371">
        <f ca="1">IFERROR(OFFSET('HTM Output'!$J$6,MATCH($B14,'HTM Output'!$B$7:$B$37,0),MATCH(DW$11,'HTM Output'!$K$6:$GS$6,0)),0)*$I$8</f>
        <v>0</v>
      </c>
      <c r="DX14" s="371">
        <f ca="1">IFERROR(OFFSET('HTM Output'!$J$6,MATCH($B14,'HTM Output'!$B$7:$B$37,0),MATCH(DX$11,'HTM Output'!$K$6:$GS$6,0)),0)*$I$8</f>
        <v>0</v>
      </c>
      <c r="DY14" s="371">
        <f ca="1">IFERROR(OFFSET('HTM Output'!$J$6,MATCH($B14,'HTM Output'!$B$7:$B$37,0),MATCH(DY$11,'HTM Output'!$K$6:$GS$6,0)),0)*$I$8</f>
        <v>0</v>
      </c>
      <c r="DZ14" s="371">
        <f ca="1">IFERROR(OFFSET('HTM Output'!$J$6,MATCH($B14,'HTM Output'!$B$7:$B$37,0),MATCH(DZ$11,'HTM Output'!$K$6:$GS$6,0)),0)*$I$8</f>
        <v>0</v>
      </c>
      <c r="EA14" s="371">
        <f ca="1">IFERROR(OFFSET('HTM Output'!$J$6,MATCH($B14,'HTM Output'!$B$7:$B$37,0),MATCH(EA$11,'HTM Output'!$K$6:$GS$6,0)),0)*$I$8</f>
        <v>0</v>
      </c>
      <c r="EB14" s="371">
        <f ca="1">IFERROR(OFFSET('HTM Output'!$J$6,MATCH($B14,'HTM Output'!$B$7:$B$37,0),MATCH(EB$11,'HTM Output'!$K$6:$GS$6,0)),0)*$I$8</f>
        <v>0</v>
      </c>
      <c r="EC14" s="371">
        <f ca="1">IFERROR(OFFSET('HTM Output'!$J$6,MATCH($B14,'HTM Output'!$B$7:$B$37,0),MATCH(EC$11,'HTM Output'!$K$6:$GS$6,0)),0)*$I$8</f>
        <v>0</v>
      </c>
      <c r="ED14" s="371">
        <f ca="1">IFERROR(OFFSET('HTM Output'!$J$6,MATCH($B14,'HTM Output'!$B$7:$B$37,0),MATCH(ED$11,'HTM Output'!$K$6:$GS$6,0)),0)*$I$8</f>
        <v>0</v>
      </c>
      <c r="EE14" s="371">
        <f ca="1">IFERROR(OFFSET('HTM Output'!$J$6,MATCH($B14,'HTM Output'!$B$7:$B$37,0),MATCH(EE$11,'HTM Output'!$K$6:$GS$6,0)),0)*$I$8</f>
        <v>0</v>
      </c>
      <c r="EF14" s="371">
        <f ca="1">IFERROR(OFFSET('HTM Output'!$J$6,MATCH($B14,'HTM Output'!$B$7:$B$37,0),MATCH(EF$11,'HTM Output'!$K$6:$GS$6,0)),0)*$I$8</f>
        <v>0</v>
      </c>
      <c r="EG14" s="371">
        <f ca="1">IFERROR(OFFSET('HTM Output'!$J$6,MATCH($B14,'HTM Output'!$B$7:$B$37,0),MATCH(EG$11,'HTM Output'!$K$6:$GS$6,0)),0)*$I$8</f>
        <v>0</v>
      </c>
      <c r="EH14" s="371">
        <f ca="1">IFERROR(OFFSET('HTM Output'!$J$6,MATCH($B14,'HTM Output'!$B$7:$B$37,0),MATCH(EH$11,'HTM Output'!$K$6:$GS$6,0)),0)*$I$8</f>
        <v>0</v>
      </c>
      <c r="EI14" s="371">
        <f ca="1">IFERROR(OFFSET('HTM Output'!$J$6,MATCH($B14,'HTM Output'!$B$7:$B$37,0),MATCH(EI$11,'HTM Output'!$K$6:$GS$6,0)),0)*$I$8</f>
        <v>0</v>
      </c>
      <c r="EJ14" s="371">
        <f ca="1">IFERROR(OFFSET('HTM Output'!$J$6,MATCH($B14,'HTM Output'!$B$7:$B$37,0),MATCH(EJ$11,'HTM Output'!$K$6:$GS$6,0)),0)*$I$8</f>
        <v>0</v>
      </c>
      <c r="EK14" s="371">
        <f ca="1">IFERROR(OFFSET('HTM Output'!$J$6,MATCH($B14,'HTM Output'!$B$7:$B$37,0),MATCH(EK$11,'HTM Output'!$K$6:$GS$6,0)),0)*$I$8</f>
        <v>0</v>
      </c>
      <c r="EL14" s="371">
        <f ca="1">IFERROR(OFFSET('HTM Output'!$J$6,MATCH($B14,'HTM Output'!$B$7:$B$37,0),MATCH(EL$11,'HTM Output'!$K$6:$GS$6,0)),0)*$I$8</f>
        <v>0</v>
      </c>
      <c r="EM14" s="371">
        <f ca="1">IFERROR(OFFSET('HTM Output'!$J$6,MATCH($B14,'HTM Output'!$B$7:$B$37,0),MATCH(EM$11,'HTM Output'!$K$6:$GS$6,0)),0)*$I$8</f>
        <v>0</v>
      </c>
      <c r="EN14" s="371">
        <f ca="1">IFERROR(OFFSET('HTM Output'!$J$6,MATCH($B14,'HTM Output'!$B$7:$B$37,0),MATCH(EN$11,'HTM Output'!$K$6:$GS$6,0)),0)*$I$8</f>
        <v>0</v>
      </c>
      <c r="EO14" s="371">
        <f ca="1">IFERROR(OFFSET('HTM Output'!$J$6,MATCH($B14,'HTM Output'!$B$7:$B$37,0),MATCH(EO$11,'HTM Output'!$K$6:$GS$6,0)),0)*$I$8</f>
        <v>0</v>
      </c>
      <c r="EP14" s="371">
        <f ca="1">IFERROR(OFFSET('HTM Output'!$J$6,MATCH($B14,'HTM Output'!$B$7:$B$37,0),MATCH(EP$11,'HTM Output'!$K$6:$GS$6,0)),0)*$I$8</f>
        <v>0</v>
      </c>
      <c r="EQ14" s="371">
        <f ca="1">IFERROR(OFFSET('HTM Output'!$J$6,MATCH($B14,'HTM Output'!$B$7:$B$37,0),MATCH(EQ$11,'HTM Output'!$K$6:$GS$6,0)),0)*$I$8</f>
        <v>0</v>
      </c>
      <c r="ER14" s="371">
        <f ca="1">IFERROR(OFFSET('HTM Output'!$J$6,MATCH($B14,'HTM Output'!$B$7:$B$37,0),MATCH(ER$11,'HTM Output'!$K$6:$GS$6,0)),0)*$I$8</f>
        <v>0</v>
      </c>
      <c r="ES14" s="371">
        <f ca="1">IFERROR(OFFSET('HTM Output'!$J$6,MATCH($B14,'HTM Output'!$B$7:$B$37,0),MATCH(ES$11,'HTM Output'!$K$6:$GS$6,0)),0)*$I$8</f>
        <v>0</v>
      </c>
      <c r="ET14" s="371">
        <f ca="1">IFERROR(OFFSET('HTM Output'!$J$6,MATCH($B14,'HTM Output'!$B$7:$B$37,0),MATCH(ET$11,'HTM Output'!$K$6:$GS$6,0)),0)*$I$8</f>
        <v>0</v>
      </c>
      <c r="EU14" s="371">
        <f ca="1">IFERROR(OFFSET('HTM Output'!$J$6,MATCH($B14,'HTM Output'!$B$7:$B$37,0),MATCH(EU$11,'HTM Output'!$K$6:$GS$6,0)),0)*$I$8</f>
        <v>0</v>
      </c>
      <c r="EV14" s="371">
        <f ca="1">IFERROR(OFFSET('HTM Output'!$J$6,MATCH($B14,'HTM Output'!$B$7:$B$37,0),MATCH(EV$11,'HTM Output'!$K$6:$GS$6,0)),0)*$I$8</f>
        <v>0</v>
      </c>
      <c r="EW14" s="371">
        <f ca="1">IFERROR(OFFSET('HTM Output'!$J$6,MATCH($B14,'HTM Output'!$B$7:$B$37,0),MATCH(EW$11,'HTM Output'!$K$6:$GS$6,0)),0)*$I$8</f>
        <v>0</v>
      </c>
      <c r="EX14" s="371">
        <f ca="1">IFERROR(OFFSET('HTM Output'!$J$6,MATCH($B14,'HTM Output'!$B$7:$B$37,0),MATCH(EX$11,'HTM Output'!$K$6:$GS$6,0)),0)*$I$8</f>
        <v>0</v>
      </c>
      <c r="EY14" s="371">
        <f ca="1">IFERROR(OFFSET('HTM Output'!$J$6,MATCH($B14,'HTM Output'!$B$7:$B$37,0),MATCH(EY$11,'HTM Output'!$K$6:$GS$6,0)),0)*$I$8</f>
        <v>0</v>
      </c>
      <c r="EZ14" s="371">
        <f ca="1">IFERROR(OFFSET('HTM Output'!$J$6,MATCH($B14,'HTM Output'!$B$7:$B$37,0),MATCH(EZ$11,'HTM Output'!$K$6:$GS$6,0)),0)*$I$8</f>
        <v>0</v>
      </c>
      <c r="FA14" s="371">
        <f ca="1">IFERROR(OFFSET('HTM Output'!$J$6,MATCH($B14,'HTM Output'!$B$7:$B$37,0),MATCH(FA$11,'HTM Output'!$K$6:$GS$6,0)),0)*$I$8</f>
        <v>0</v>
      </c>
      <c r="FB14" s="371">
        <f ca="1">IFERROR(OFFSET('HTM Output'!$J$6,MATCH($B14,'HTM Output'!$B$7:$B$37,0),MATCH(FB$11,'HTM Output'!$K$6:$GS$6,0)),0)*$I$8</f>
        <v>0</v>
      </c>
      <c r="FC14" s="371">
        <f ca="1">IFERROR(OFFSET('HTM Output'!$J$6,MATCH($B14,'HTM Output'!$B$7:$B$37,0),MATCH(FC$11,'HTM Output'!$K$6:$GS$6,0)),0)*$I$8</f>
        <v>0</v>
      </c>
      <c r="FD14" s="371">
        <f ca="1">IFERROR(OFFSET('HTM Output'!$J$6,MATCH($B14,'HTM Output'!$B$7:$B$37,0),MATCH(FD$11,'HTM Output'!$K$6:$GS$6,0)),0)*$I$8</f>
        <v>0</v>
      </c>
      <c r="FE14" s="371">
        <f ca="1">IFERROR(OFFSET('HTM Output'!$J$6,MATCH($B14,'HTM Output'!$B$7:$B$37,0),MATCH(FE$11,'HTM Output'!$K$6:$GS$6,0)),0)*$I$8</f>
        <v>0</v>
      </c>
      <c r="FF14" s="371">
        <f ca="1">IFERROR(OFFSET('HTM Output'!$J$6,MATCH($B14,'HTM Output'!$B$7:$B$37,0),MATCH(FF$11,'HTM Output'!$K$6:$GS$6,0)),0)*$I$8</f>
        <v>0</v>
      </c>
      <c r="FG14" s="371">
        <f ca="1">IFERROR(OFFSET('HTM Output'!$J$6,MATCH($B14,'HTM Output'!$B$7:$B$37,0),MATCH(FG$11,'HTM Output'!$K$6:$GS$6,0)),0)*$I$8</f>
        <v>0</v>
      </c>
      <c r="FH14" s="371">
        <f ca="1">IFERROR(OFFSET('HTM Output'!$J$6,MATCH($B14,'HTM Output'!$B$7:$B$37,0),MATCH(FH$11,'HTM Output'!$K$6:$GS$6,0)),0)*$I$8</f>
        <v>0</v>
      </c>
      <c r="FI14" s="371">
        <f ca="1">IFERROR(OFFSET('HTM Output'!$J$6,MATCH($B14,'HTM Output'!$B$7:$B$37,0),MATCH(FI$11,'HTM Output'!$K$6:$GS$6,0)),0)*$I$8</f>
        <v>0</v>
      </c>
      <c r="FJ14" s="371">
        <f ca="1">IFERROR(OFFSET('HTM Output'!$J$6,MATCH($B14,'HTM Output'!$B$7:$B$37,0),MATCH(FJ$11,'HTM Output'!$K$6:$GS$6,0)),0)*$I$8</f>
        <v>0</v>
      </c>
      <c r="FK14" s="371">
        <f ca="1">IFERROR(OFFSET('HTM Output'!$J$6,MATCH($B14,'HTM Output'!$B$7:$B$37,0),MATCH(FK$11,'HTM Output'!$K$6:$GS$6,0)),0)*$I$8</f>
        <v>0</v>
      </c>
      <c r="FL14" s="371">
        <f ca="1">IFERROR(OFFSET('HTM Output'!$J$6,MATCH($B14,'HTM Output'!$B$7:$B$37,0),MATCH(FL$11,'HTM Output'!$K$6:$GS$6,0)),0)*$I$8</f>
        <v>0</v>
      </c>
      <c r="FM14" s="371">
        <f ca="1">IFERROR(OFFSET('HTM Output'!$J$6,MATCH($B14,'HTM Output'!$B$7:$B$37,0),MATCH(FM$11,'HTM Output'!$K$6:$GS$6,0)),0)*$I$8</f>
        <v>0</v>
      </c>
      <c r="FN14" s="371">
        <f ca="1">IFERROR(OFFSET('HTM Output'!$J$6,MATCH($B14,'HTM Output'!$B$7:$B$37,0),MATCH(FN$11,'HTM Output'!$K$6:$GS$6,0)),0)*$I$8</f>
        <v>0</v>
      </c>
      <c r="FO14" s="371">
        <f ca="1">IFERROR(OFFSET('HTM Output'!$J$6,MATCH($B14,'HTM Output'!$B$7:$B$37,0),MATCH(FO$11,'HTM Output'!$K$6:$GS$6,0)),0)*$I$8</f>
        <v>0</v>
      </c>
      <c r="FP14" s="371">
        <f ca="1">IFERROR(OFFSET('HTM Output'!$J$6,MATCH($B14,'HTM Output'!$B$7:$B$37,0),MATCH(FP$11,'HTM Output'!$K$6:$GS$6,0)),0)*$I$8</f>
        <v>0</v>
      </c>
      <c r="FQ14" s="371">
        <f ca="1">IFERROR(OFFSET('HTM Output'!$J$6,MATCH($B14,'HTM Output'!$B$7:$B$37,0),MATCH(FQ$11,'HTM Output'!$K$6:$GS$6,0)),0)*$I$8</f>
        <v>0</v>
      </c>
      <c r="FR14" s="371">
        <f ca="1">IFERROR(OFFSET('HTM Output'!$J$6,MATCH($B14,'HTM Output'!$B$7:$B$37,0),MATCH(FR$11,'HTM Output'!$K$6:$GS$6,0)),0)*$I$8</f>
        <v>0</v>
      </c>
      <c r="FS14" s="371">
        <f ca="1">IFERROR(OFFSET('HTM Output'!$J$6,MATCH($B14,'HTM Output'!$B$7:$B$37,0),MATCH(FS$11,'HTM Output'!$K$6:$GS$6,0)),0)*$I$8</f>
        <v>0</v>
      </c>
      <c r="FT14" s="371">
        <f ca="1">IFERROR(OFFSET('HTM Output'!$J$6,MATCH($B14,'HTM Output'!$B$7:$B$37,0),MATCH(FT$11,'HTM Output'!$K$6:$GS$6,0)),0)*$I$8</f>
        <v>0</v>
      </c>
      <c r="FU14" s="371">
        <f ca="1">IFERROR(OFFSET('HTM Output'!$J$6,MATCH($B14,'HTM Output'!$B$7:$B$37,0),MATCH(FU$11,'HTM Output'!$K$6:$GS$6,0)),0)*$I$8</f>
        <v>0</v>
      </c>
      <c r="FV14" s="371">
        <f ca="1">IFERROR(OFFSET('HTM Output'!$J$6,MATCH($B14,'HTM Output'!$B$7:$B$37,0),MATCH(FV$11,'HTM Output'!$K$6:$GS$6,0)),0)*$I$8</f>
        <v>0</v>
      </c>
      <c r="FW14" s="371">
        <f ca="1">IFERROR(OFFSET('HTM Output'!$J$6,MATCH($B14,'HTM Output'!$B$7:$B$37,0),MATCH(FW$11,'HTM Output'!$K$6:$GS$6,0)),0)*$I$8</f>
        <v>0</v>
      </c>
      <c r="FX14" s="371">
        <f ca="1">IFERROR(OFFSET('HTM Output'!$J$6,MATCH($B14,'HTM Output'!$B$7:$B$37,0),MATCH(FX$11,'HTM Output'!$K$6:$GS$6,0)),0)*$I$8</f>
        <v>0</v>
      </c>
      <c r="FY14" s="371">
        <f ca="1">IFERROR(OFFSET('HTM Output'!$J$6,MATCH($B14,'HTM Output'!$B$7:$B$37,0),MATCH(FY$11,'HTM Output'!$K$6:$GS$6,0)),0)*$I$8</f>
        <v>0</v>
      </c>
      <c r="FZ14" s="371">
        <f ca="1">IFERROR(OFFSET('HTM Output'!$J$6,MATCH($B14,'HTM Output'!$B$7:$B$37,0),MATCH(FZ$11,'HTM Output'!$K$6:$GS$6,0)),0)*$I$8</f>
        <v>0</v>
      </c>
      <c r="GA14" s="371">
        <f ca="1">IFERROR(OFFSET('HTM Output'!$J$6,MATCH($B14,'HTM Output'!$B$7:$B$37,0),MATCH(GA$11,'HTM Output'!$K$6:$GS$6,0)),0)*$I$8</f>
        <v>0</v>
      </c>
      <c r="GB14" s="371">
        <f ca="1">IFERROR(OFFSET('HTM Output'!$J$6,MATCH($B14,'HTM Output'!$B$7:$B$37,0),MATCH(GB$11,'HTM Output'!$K$6:$GS$6,0)),0)*$I$8</f>
        <v>0</v>
      </c>
      <c r="GC14" s="371">
        <f ca="1">IFERROR(OFFSET('HTM Output'!$J$6,MATCH($B14,'HTM Output'!$B$7:$B$37,0),MATCH(GC$11,'HTM Output'!$K$6:$GS$6,0)),0)*$I$8</f>
        <v>0</v>
      </c>
      <c r="GD14" s="371">
        <f ca="1">IFERROR(OFFSET('HTM Output'!$J$6,MATCH($B14,'HTM Output'!$B$7:$B$37,0),MATCH(GD$11,'HTM Output'!$K$6:$GS$6,0)),0)*$I$8</f>
        <v>0</v>
      </c>
      <c r="GE14" s="371">
        <f ca="1">IFERROR(OFFSET('HTM Output'!$J$6,MATCH($B14,'HTM Output'!$B$7:$B$37,0),MATCH(GE$11,'HTM Output'!$K$6:$GS$6,0)),0)*$I$8</f>
        <v>0</v>
      </c>
      <c r="GF14" s="371">
        <f ca="1">IFERROR(OFFSET('HTM Output'!$J$6,MATCH($B14,'HTM Output'!$B$7:$B$37,0),MATCH(GF$11,'HTM Output'!$K$6:$GS$6,0)),0)*$I$8</f>
        <v>0</v>
      </c>
      <c r="GG14" s="371">
        <f ca="1">IFERROR(OFFSET('HTM Output'!$J$6,MATCH($B14,'HTM Output'!$B$7:$B$37,0),MATCH(GG$11,'HTM Output'!$K$6:$GS$6,0)),0)*$I$8</f>
        <v>0</v>
      </c>
      <c r="GH14" s="371">
        <f ca="1">IFERROR(OFFSET('HTM Output'!$J$6,MATCH($B14,'HTM Output'!$B$7:$B$37,0),MATCH(GH$11,'HTM Output'!$K$6:$GS$6,0)),0)*$I$8</f>
        <v>0</v>
      </c>
      <c r="GI14" s="371">
        <f ca="1">IFERROR(OFFSET('HTM Output'!$J$6,MATCH($B14,'HTM Output'!$B$7:$B$37,0),MATCH(GI$11,'HTM Output'!$K$6:$GS$6,0)),0)*$I$8</f>
        <v>0</v>
      </c>
      <c r="GJ14" s="371">
        <f ca="1">IFERROR(OFFSET('HTM Output'!$J$6,MATCH($B14,'HTM Output'!$B$7:$B$37,0),MATCH(GJ$11,'HTM Output'!$K$6:$GS$6,0)),0)*$I$8</f>
        <v>0</v>
      </c>
      <c r="GK14" s="371">
        <f ca="1">IFERROR(OFFSET('HTM Output'!$J$6,MATCH($B14,'HTM Output'!$B$7:$B$37,0),MATCH(GK$11,'HTM Output'!$K$6:$GS$6,0)),0)*$I$8</f>
        <v>0</v>
      </c>
      <c r="GL14" s="371">
        <f ca="1">IFERROR(OFFSET('HTM Output'!$J$6,MATCH($B14,'HTM Output'!$B$7:$B$37,0),MATCH(GL$11,'HTM Output'!$K$6:$GS$6,0)),0)*$I$8</f>
        <v>0</v>
      </c>
      <c r="GM14" s="371">
        <f ca="1">IFERROR(OFFSET('HTM Output'!$J$6,MATCH($B14,'HTM Output'!$B$7:$B$37,0),MATCH(GM$11,'HTM Output'!$K$6:$GS$6,0)),0)*$I$8</f>
        <v>0</v>
      </c>
      <c r="GN14" s="371">
        <f ca="1">IFERROR(OFFSET('HTM Output'!$J$6,MATCH($B14,'HTM Output'!$B$7:$B$37,0),MATCH(GN$11,'HTM Output'!$K$6:$GS$6,0)),0)*$I$8</f>
        <v>0</v>
      </c>
      <c r="GO14" s="371">
        <f ca="1">IFERROR(OFFSET('HTM Output'!$J$6,MATCH($B14,'HTM Output'!$B$7:$B$37,0),MATCH(GO$11,'HTM Output'!$K$6:$GS$6,0)),0)*$I$8</f>
        <v>0</v>
      </c>
      <c r="GP14" s="371">
        <f ca="1">IFERROR(OFFSET('HTM Output'!$J$6,MATCH($B14,'HTM Output'!$B$7:$B$37,0),MATCH(GP$11,'HTM Output'!$K$6:$GS$6,0)),0)*$I$8</f>
        <v>0</v>
      </c>
      <c r="GQ14" s="371">
        <f ca="1">IFERROR(OFFSET('HTM Output'!$J$6,MATCH($B14,'HTM Output'!$B$7:$B$37,0),MATCH(GQ$11,'HTM Output'!$K$6:$GS$6,0)),0)*$I$8</f>
        <v>0</v>
      </c>
      <c r="GR14" s="371">
        <f ca="1">IFERROR(OFFSET('HTM Output'!$J$6,MATCH($B14,'HTM Output'!$B$7:$B$37,0),MATCH(GR$11,'HTM Output'!$K$6:$GS$6,0)),0)*$I$8</f>
        <v>0</v>
      </c>
      <c r="GS14" s="371">
        <f ca="1">IFERROR(OFFSET('HTM Output'!$J$6,MATCH($B14,'HTM Output'!$B$7:$B$37,0),MATCH(GS$11,'HTM Output'!$K$6:$GS$6,0)),0)*$I$8</f>
        <v>0</v>
      </c>
      <c r="GT14" s="371">
        <f ca="1">IFERROR(OFFSET('HTM Output'!$J$6,MATCH($B14,'HTM Output'!$B$7:$B$37,0),MATCH(GT$11,'HTM Output'!$K$6:$GS$6,0)),0)*$I$8</f>
        <v>0</v>
      </c>
      <c r="GU14" s="371">
        <f ca="1">IFERROR(OFFSET('HTM Output'!$J$6,MATCH($B14,'HTM Output'!$B$7:$B$37,0),MATCH(GU$11,'HTM Output'!$K$6:$GS$6,0)),0)*$I$8</f>
        <v>0</v>
      </c>
      <c r="GV14" s="371">
        <f ca="1">IFERROR(OFFSET('HTM Output'!$J$6,MATCH($B14,'HTM Output'!$B$7:$B$37,0),MATCH(GV$11,'HTM Output'!$K$6:$GS$6,0)),0)*$I$8</f>
        <v>0</v>
      </c>
      <c r="GW14" s="371">
        <f ca="1">IFERROR(OFFSET('HTM Output'!$J$6,MATCH($B14,'HTM Output'!$B$7:$B$37,0),MATCH(GW$11,'HTM Output'!$K$6:$GS$6,0)),0)*$I$8</f>
        <v>0</v>
      </c>
      <c r="GX14" s="371">
        <f ca="1">IFERROR(OFFSET('HTM Output'!$J$6,MATCH($B14,'HTM Output'!$B$7:$B$37,0),MATCH(GX$11,'HTM Output'!$K$6:$GS$6,0)),0)*$I$8</f>
        <v>0</v>
      </c>
      <c r="GY14" s="371">
        <f ca="1">IFERROR(OFFSET('HTM Output'!$J$6,MATCH($B14,'HTM Output'!$B$7:$B$37,0),MATCH(GY$11,'HTM Output'!$K$6:$GS$6,0)),0)*$I$8</f>
        <v>0</v>
      </c>
      <c r="GZ14" s="371">
        <f ca="1">IFERROR(OFFSET('HTM Output'!$J$6,MATCH($B14,'HTM Output'!$B$7:$B$37,0),MATCH(GZ$11,'HTM Output'!$K$6:$GS$6,0)),0)*$I$8</f>
        <v>0</v>
      </c>
      <c r="HA14" s="371">
        <f ca="1">IFERROR(OFFSET('HTM Output'!$J$6,MATCH($B14,'HTM Output'!$B$7:$B$37,0),MATCH(HA$11,'HTM Output'!$K$6:$GS$6,0)),0)*$I$8</f>
        <v>0</v>
      </c>
      <c r="HB14" s="469">
        <f ca="1">IFERROR(OFFSET('HTM Output'!$J$6,MATCH($B14,'HTM Output'!$B$7:$B$37,0),MATCH(HB$11,'HTM Output'!$K$6:$GS$6,0)),0)*$I$8</f>
        <v>0</v>
      </c>
      <c r="HC14" s="360"/>
      <c r="HD14" s="462">
        <f ca="1">T14</f>
        <v>-12247273.003545295</v>
      </c>
      <c r="HE14" s="359">
        <f t="shared" ref="HE14:HJ23" ca="1" si="17">SUMIFS($T14:$HB14,$T$10:$HB$10,HE$11)</f>
        <v>1290223.8923663618</v>
      </c>
      <c r="HF14" s="359">
        <f t="shared" ca="1" si="17"/>
        <v>1180142.5228719322</v>
      </c>
      <c r="HG14" s="359">
        <f t="shared" ca="1" si="17"/>
        <v>28428021.403016232</v>
      </c>
      <c r="HH14" s="359">
        <f t="shared" ca="1" si="17"/>
        <v>0</v>
      </c>
      <c r="HI14" s="359">
        <f t="shared" ca="1" si="17"/>
        <v>0</v>
      </c>
      <c r="HJ14" s="359">
        <f t="shared" ca="1" si="17"/>
        <v>0</v>
      </c>
      <c r="HK14" s="419">
        <f t="shared" ref="HK14:HK40" ca="1" si="18">SUM(HD14:HJ14)</f>
        <v>18651114.814709231</v>
      </c>
    </row>
    <row r="15" spans="1:219" hidden="1" outlineLevel="2" x14ac:dyDescent="0.75">
      <c r="A15" s="7" t="s">
        <v>16</v>
      </c>
      <c r="B15" s="397" t="s">
        <v>130</v>
      </c>
      <c r="C15" s="398">
        <f ca="1">OFFSET(Strats!$B$3,MATCH($B15,Strats!$B$4:$B$31,0),MATCH(C$10,Strats!$C$3:$BS$3,0))</f>
        <v>105034893</v>
      </c>
      <c r="D15" s="399">
        <f ca="1">OFFSET(Strats!$B$3,MATCH($B15,Strats!$B$4:$B$31,0),MATCH(D$10,Strats!$C$3:$BS$3,0))</f>
        <v>0.65106573679281987</v>
      </c>
      <c r="E15" s="359">
        <f t="shared" ref="E15:E40" ca="1" si="19">C15*D15</f>
        <v>68384620</v>
      </c>
      <c r="F15" s="462">
        <f t="shared" ref="F15:F40" ca="1" si="20">$F$42*$E15/$E$42</f>
        <v>1118085.9528921302</v>
      </c>
      <c r="G15" s="381">
        <f t="shared" ref="G15:G40" ca="1" si="21">F15+E15</f>
        <v>69502705.952892125</v>
      </c>
      <c r="H15" s="433">
        <f>IFERROR(SUMPRODUCT('HTM Output'!$K74:$GS74,'HTM Output'!$K$6:$GS$6)/SUM('HTM Output'!$K74:$GS74),_xlfn.MAXIFS($U$11:$HB$11,$U$14:$HB$14,"&gt;"&amp;0))</f>
        <v>47774.733256615837</v>
      </c>
      <c r="I15" s="359">
        <f t="shared" ca="1" si="12"/>
        <v>24602727.668287758</v>
      </c>
      <c r="J15" s="400">
        <f t="shared" ref="J15:J40" si="22">$J$42</f>
        <v>0.5</v>
      </c>
      <c r="K15" s="341">
        <f t="shared" ca="1" si="13"/>
        <v>12301363.834143879</v>
      </c>
      <c r="L15" s="358">
        <f>-SUMIFS('HTM Output'!$K10:$GS10,'HTM Output'!$K$6:$GS$6,"&gt;"&amp;'HTM Output'!$G$2,'HTM Output'!$K$6:$GS$6,"&lt;="&amp;'HTM Output'!$G$3)*$I$8</f>
        <v>-842771.53314244386</v>
      </c>
      <c r="M15" s="359">
        <f t="shared" ca="1" si="14"/>
        <v>34391.27913585816</v>
      </c>
      <c r="N15" s="419">
        <f t="shared" ref="N15:N40" ca="1" si="23">L15+M15</f>
        <v>-808380.25400658569</v>
      </c>
      <c r="O15" s="277">
        <f t="shared" ca="1" si="15"/>
        <v>11492983.580137294</v>
      </c>
      <c r="P15" s="347"/>
      <c r="Q15" s="378">
        <f t="shared" ca="1" si="16"/>
        <v>0.23411383032798769</v>
      </c>
      <c r="R15" s="379">
        <f t="shared" ref="R15:R42" ca="1" si="24">IFERROR((HK15+O15)/O15,"N/A")</f>
        <v>2.0448715411360814</v>
      </c>
      <c r="S15" s="347"/>
      <c r="T15" s="380">
        <f ca="1">IF(T$11&gt;$I$4,SUMIFS('Pooled CF'!$E:$E,'Pooled CF'!$A:$A,$A15,'Pooled CF'!$G:$G,T$11),0)+IF(T$11=$I$4,-$O15)</f>
        <v>-11492983.580137294</v>
      </c>
      <c r="U15" s="371">
        <f ca="1">IFERROR(OFFSET('HTM Output'!$J$6,MATCH($B15,'HTM Output'!$B$7:$B$37,0),MATCH(U$11,'HTM Output'!$K$6:$GS$6,0)),0)*$I$8</f>
        <v>135425.98750181458</v>
      </c>
      <c r="V15" s="371">
        <f ca="1">IFERROR(OFFSET('HTM Output'!$J$6,MATCH($B15,'HTM Output'!$B$7:$B$37,0),MATCH(V$11,'HTM Output'!$K$6:$GS$6,0)),0)*$I$8</f>
        <v>135420.61875472087</v>
      </c>
      <c r="W15" s="371">
        <f ca="1">IFERROR(OFFSET('HTM Output'!$J$6,MATCH($B15,'HTM Output'!$B$7:$B$37,0),MATCH(W$11,'HTM Output'!$K$6:$GS$6,0)),0)*$I$8</f>
        <v>126140.97956899987</v>
      </c>
      <c r="X15" s="371">
        <f ca="1">IFERROR(OFFSET('HTM Output'!$J$6,MATCH($B15,'HTM Output'!$B$7:$B$37,0),MATCH(X$11,'HTM Output'!$K$6:$GS$6,0)),0)*$I$8</f>
        <v>129641.59016846436</v>
      </c>
      <c r="Y15" s="371">
        <f ca="1">IFERROR(OFFSET('HTM Output'!$J$6,MATCH($B15,'HTM Output'!$B$7:$B$37,0),MATCH(Y$11,'HTM Output'!$K$6:$GS$6,0)),0)*$I$8</f>
        <v>125456.35875904209</v>
      </c>
      <c r="Z15" s="371">
        <f ca="1">IFERROR(OFFSET('HTM Output'!$J$6,MATCH($B15,'HTM Output'!$B$7:$B$37,0),MATCH(Z$11,'HTM Output'!$K$6:$GS$6,0)),0)*$I$8</f>
        <v>129634.6264218382</v>
      </c>
      <c r="AA15" s="371">
        <f ca="1">IFERROR(OFFSET('HTM Output'!$J$6,MATCH($B15,'HTM Output'!$B$7:$B$37,0),MATCH(AA$11,'HTM Output'!$K$6:$GS$6,0)),0)*$I$8</f>
        <v>126669.98543610603</v>
      </c>
      <c r="AB15" s="371">
        <f ca="1">IFERROR(OFFSET('HTM Output'!$J$6,MATCH($B15,'HTM Output'!$B$7:$B$37,0),MATCH(AB$11,'HTM Output'!$K$6:$GS$6,0)),0)*$I$8</f>
        <v>131570.92862520274</v>
      </c>
      <c r="AC15" s="371">
        <f ca="1">IFERROR(OFFSET('HTM Output'!$J$6,MATCH($B15,'HTM Output'!$B$7:$B$37,0),MATCH(AC$11,'HTM Output'!$K$6:$GS$6,0)),0)*$I$8</f>
        <v>99839.790935938305</v>
      </c>
      <c r="AD15" s="371">
        <f ca="1">IFERROR(OFFSET('HTM Output'!$J$6,MATCH($B15,'HTM Output'!$B$7:$B$37,0),MATCH(AD$11,'HTM Output'!$K$6:$GS$6,0)),0)*$I$8</f>
        <v>86479.029896464373</v>
      </c>
      <c r="AE15" s="371">
        <f ca="1">IFERROR(OFFSET('HTM Output'!$J$6,MATCH($B15,'HTM Output'!$B$7:$B$37,0),MATCH(AE$11,'HTM Output'!$K$6:$GS$6,0)),0)*$I$8</f>
        <v>89391.853378363885</v>
      </c>
      <c r="AF15" s="371">
        <f ca="1">IFERROR(OFFSET('HTM Output'!$J$6,MATCH($B15,'HTM Output'!$B$7:$B$37,0),MATCH(AF$11,'HTM Output'!$K$6:$GS$6,0)),0)*$I$8</f>
        <v>86508.245204868494</v>
      </c>
      <c r="AG15" s="371">
        <f ca="1">IFERROR(OFFSET('HTM Output'!$J$6,MATCH($B15,'HTM Output'!$B$7:$B$37,0),MATCH(AG$11,'HTM Output'!$K$6:$GS$6,0)),0)*$I$8</f>
        <v>89391.853378363885</v>
      </c>
      <c r="AH15" s="371">
        <f ca="1">IFERROR(OFFSET('HTM Output'!$J$6,MATCH($B15,'HTM Output'!$B$7:$B$37,0),MATCH(AH$11,'HTM Output'!$K$6:$GS$6,0)),0)*$I$8</f>
        <v>84760.591410046793</v>
      </c>
      <c r="AI15" s="371">
        <f ca="1">IFERROR(OFFSET('HTM Output'!$J$6,MATCH($B15,'HTM Output'!$B$7:$B$37,0),MATCH(AI$11,'HTM Output'!$K$6:$GS$6,0)),0)*$I$8</f>
        <v>88255.896604424735</v>
      </c>
      <c r="AJ15" s="371">
        <f ca="1">IFERROR(OFFSET('HTM Output'!$J$6,MATCH($B15,'HTM Output'!$B$7:$B$37,0),MATCH(AJ$11,'HTM Output'!$K$6:$GS$6,0)),0)*$I$8</f>
        <v>89391.853378365297</v>
      </c>
      <c r="AK15" s="371">
        <f ca="1">IFERROR(OFFSET('HTM Output'!$J$6,MATCH($B15,'HTM Output'!$B$7:$B$37,0),MATCH(AK$11,'HTM Output'!$K$6:$GS$6,0)),0)*$I$8</f>
        <v>84461.344422445749</v>
      </c>
      <c r="AL15" s="371">
        <f ca="1">IFERROR(OFFSET('HTM Output'!$J$6,MATCH($B15,'HTM Output'!$B$7:$B$37,0),MATCH(AL$11,'HTM Output'!$K$6:$GS$6,0)),0)*$I$8</f>
        <v>87276.722569860838</v>
      </c>
      <c r="AM15" s="371">
        <f ca="1">IFERROR(OFFSET('HTM Output'!$J$6,MATCH($B15,'HTM Output'!$B$7:$B$37,0),MATCH(AM$11,'HTM Output'!$K$6:$GS$6,0)),0)*$I$8</f>
        <v>84461.344422445749</v>
      </c>
      <c r="AN15" s="371">
        <f ca="1">IFERROR(OFFSET('HTM Output'!$J$6,MATCH($B15,'HTM Output'!$B$7:$B$37,0),MATCH(AN$11,'HTM Output'!$K$6:$GS$6,0)),0)*$I$8</f>
        <v>87276.722569860838</v>
      </c>
      <c r="AO15" s="371">
        <f ca="1">IFERROR(OFFSET('HTM Output'!$J$6,MATCH($B15,'HTM Output'!$B$7:$B$37,0),MATCH(AO$11,'HTM Output'!$K$6:$GS$6,0)),0)*$I$8</f>
        <v>87276.722569860838</v>
      </c>
      <c r="AP15" s="371">
        <f ca="1">IFERROR(OFFSET('HTM Output'!$J$6,MATCH($B15,'HTM Output'!$B$7:$B$37,0),MATCH(AP$11,'HTM Output'!$K$6:$GS$6,0)),0)*$I$8</f>
        <v>0</v>
      </c>
      <c r="AQ15" s="371">
        <f ca="1">IFERROR(OFFSET('HTM Output'!$J$6,MATCH($B15,'HTM Output'!$B$7:$B$37,0),MATCH(AQ$11,'HTM Output'!$K$6:$GS$6,0)),0)*$I$8</f>
        <v>0</v>
      </c>
      <c r="AR15" s="371">
        <f ca="1">IFERROR(OFFSET('HTM Output'!$J$6,MATCH($B15,'HTM Output'!$B$7:$B$37,0),MATCH(AR$11,'HTM Output'!$K$6:$GS$6,0)),0)*$I$8</f>
        <v>0</v>
      </c>
      <c r="AS15" s="371">
        <f ca="1">IFERROR(OFFSET('HTM Output'!$J$6,MATCH($B15,'HTM Output'!$B$7:$B$37,0),MATCH(AS$11,'HTM Output'!$K$6:$GS$6,0)),0)*$I$8</f>
        <v>0</v>
      </c>
      <c r="AT15" s="371">
        <f ca="1">IFERROR(OFFSET('HTM Output'!$J$6,MATCH($B15,'HTM Output'!$B$7:$B$37,0),MATCH(AT$11,'HTM Output'!$K$6:$GS$6,0)),0)*$I$8</f>
        <v>0</v>
      </c>
      <c r="AU15" s="371">
        <f ca="1">IFERROR(OFFSET('HTM Output'!$J$6,MATCH($B15,'HTM Output'!$B$7:$B$37,0),MATCH(AU$11,'HTM Output'!$K$6:$GS$6,0)),0)*$I$8</f>
        <v>0</v>
      </c>
      <c r="AV15" s="371">
        <f ca="1">IFERROR(OFFSET('HTM Output'!$J$6,MATCH($B15,'HTM Output'!$B$7:$B$37,0),MATCH(AV$11,'HTM Output'!$K$6:$GS$6,0)),0)*$I$8</f>
        <v>0</v>
      </c>
      <c r="AW15" s="371">
        <f ca="1">IFERROR(OFFSET('HTM Output'!$J$6,MATCH($B15,'HTM Output'!$B$7:$B$37,0),MATCH(AW$11,'HTM Output'!$K$6:$GS$6,0)),0)*$I$8</f>
        <v>0</v>
      </c>
      <c r="AX15" s="371">
        <f ca="1">IFERROR(OFFSET('HTM Output'!$J$6,MATCH($B15,'HTM Output'!$B$7:$B$37,0),MATCH(AX$11,'HTM Output'!$K$6:$GS$6,0)),0)*$I$8</f>
        <v>0</v>
      </c>
      <c r="AY15" s="371">
        <f ca="1">IFERROR(OFFSET('HTM Output'!$J$6,MATCH($B15,'HTM Output'!$B$7:$B$37,0),MATCH(AY$11,'HTM Output'!$K$6:$GS$6,0)),0)*$I$8</f>
        <v>0</v>
      </c>
      <c r="AZ15" s="371">
        <f ca="1">IFERROR(OFFSET('HTM Output'!$J$6,MATCH($B15,'HTM Output'!$B$7:$B$37,0),MATCH(AZ$11,'HTM Output'!$K$6:$GS$6,0)),0)*$I$8</f>
        <v>0</v>
      </c>
      <c r="BA15" s="371">
        <f ca="1">IFERROR(OFFSET('HTM Output'!$J$6,MATCH($B15,'HTM Output'!$B$7:$B$37,0),MATCH(BA$11,'HTM Output'!$K$6:$GS$6,0)),0)*$I$8</f>
        <v>0</v>
      </c>
      <c r="BB15" s="371">
        <f ca="1">IFERROR(OFFSET('HTM Output'!$J$6,MATCH($B15,'HTM Output'!$B$7:$B$37,0),MATCH(BB$11,'HTM Output'!$K$6:$GS$6,0)),0)*$I$8</f>
        <v>3335875.2734596464</v>
      </c>
      <c r="BC15" s="371">
        <f ca="1">IFERROR(OFFSET('HTM Output'!$J$6,MATCH($B15,'HTM Output'!$B$7:$B$37,0),MATCH(BC$11,'HTM Output'!$K$6:$GS$6,0)),0)*$I$8</f>
        <v>55812.667809545099</v>
      </c>
      <c r="BD15" s="371">
        <f ca="1">IFERROR(OFFSET('HTM Output'!$J$6,MATCH($B15,'HTM Output'!$B$7:$B$37,0),MATCH(BD$11,'HTM Output'!$K$6:$GS$6,0)),0)*$I$8</f>
        <v>54012.259170527555</v>
      </c>
      <c r="BE15" s="371">
        <f ca="1">IFERROR(OFFSET('HTM Output'!$J$6,MATCH($B15,'HTM Output'!$B$7:$B$37,0),MATCH(BE$11,'HTM Output'!$K$6:$GS$6,0)),0)*$I$8</f>
        <v>53132.104384128586</v>
      </c>
      <c r="BF15" s="371">
        <f ca="1">IFERROR(OFFSET('HTM Output'!$J$6,MATCH($B15,'HTM Output'!$B$7:$B$37,0),MATCH(BF$11,'HTM Output'!$K$6:$GS$6,0)),0)*$I$8</f>
        <v>53132.104384128586</v>
      </c>
      <c r="BG15" s="371">
        <f ca="1">IFERROR(OFFSET('HTM Output'!$J$6,MATCH($B15,'HTM Output'!$B$7:$B$37,0),MATCH(BG$11,'HTM Output'!$K$6:$GS$6,0)),0)*$I$8</f>
        <v>55772.568743325144</v>
      </c>
      <c r="BH15" s="371">
        <f ca="1">IFERROR(OFFSET('HTM Output'!$J$6,MATCH($B15,'HTM Output'!$B$7:$B$37,0),MATCH(BH$11,'HTM Output'!$K$6:$GS$6,0)),0)*$I$8</f>
        <v>55812.667809545099</v>
      </c>
      <c r="BI15" s="371">
        <f ca="1">IFERROR(OFFSET('HTM Output'!$J$6,MATCH($B15,'HTM Output'!$B$7:$B$37,0),MATCH(BI$11,'HTM Output'!$K$6:$GS$6,0)),0)*$I$8</f>
        <v>54012.259170527555</v>
      </c>
      <c r="BJ15" s="371">
        <f ca="1">IFERROR(OFFSET('HTM Output'!$J$6,MATCH($B15,'HTM Output'!$B$7:$B$37,0),MATCH(BJ$11,'HTM Output'!$K$6:$GS$6,0)),0)*$I$8</f>
        <v>55812.667809545099</v>
      </c>
      <c r="BK15" s="371">
        <f ca="1">IFERROR(OFFSET('HTM Output'!$J$6,MATCH($B15,'HTM Output'!$B$7:$B$37,0),MATCH(BK$11,'HTM Output'!$K$6:$GS$6,0)),0)*$I$8</f>
        <v>54012.259170527555</v>
      </c>
      <c r="BL15" s="371">
        <f ca="1">IFERROR(OFFSET('HTM Output'!$J$6,MATCH($B15,'HTM Output'!$B$7:$B$37,0),MATCH(BL$11,'HTM Output'!$K$6:$GS$6,0)),0)*$I$8</f>
        <v>55812.667809545099</v>
      </c>
      <c r="BM15" s="371">
        <f ca="1">IFERROR(OFFSET('HTM Output'!$J$6,MATCH($B15,'HTM Output'!$B$7:$B$37,0),MATCH(BM$11,'HTM Output'!$K$6:$GS$6,0)),0)*$I$8</f>
        <v>8726805.9799747691</v>
      </c>
      <c r="BN15" s="371">
        <f ca="1">IFERROR(OFFSET('HTM Output'!$J$6,MATCH($B15,'HTM Output'!$B$7:$B$37,0),MATCH(BN$11,'HTM Output'!$K$6:$GS$6,0)),0)*$I$8</f>
        <v>20071.13501950416</v>
      </c>
      <c r="BO15" s="371">
        <f ca="1">IFERROR(OFFSET('HTM Output'!$J$6,MATCH($B15,'HTM Output'!$B$7:$B$37,0),MATCH(BO$11,'HTM Output'!$K$6:$GS$6,0)),0)*$I$8</f>
        <v>20740.172853487667</v>
      </c>
      <c r="BP15" s="371">
        <f ca="1">IFERROR(OFFSET('HTM Output'!$J$6,MATCH($B15,'HTM Output'!$B$7:$B$37,0),MATCH(BP$11,'HTM Output'!$K$6:$GS$6,0)),0)*$I$8</f>
        <v>20071.13501950416</v>
      </c>
      <c r="BQ15" s="371">
        <f ca="1">IFERROR(OFFSET('HTM Output'!$J$6,MATCH($B15,'HTM Output'!$B$7:$B$37,0),MATCH(BQ$11,'HTM Output'!$K$6:$GS$6,0)),0)*$I$8</f>
        <v>19316.688100331157</v>
      </c>
      <c r="BR15" s="371">
        <f ca="1">IFERROR(OFFSET('HTM Output'!$J$6,MATCH($B15,'HTM Output'!$B$7:$B$37,0),MATCH(BR$11,'HTM Output'!$K$6:$GS$6,0)),0)*$I$8</f>
        <v>19316.688100331157</v>
      </c>
      <c r="BS15" s="371">
        <f ca="1">IFERROR(OFFSET('HTM Output'!$J$6,MATCH($B15,'HTM Output'!$B$7:$B$37,0),MATCH(BS$11,'HTM Output'!$K$6:$GS$6,0)),0)*$I$8</f>
        <v>8607420.7010006048</v>
      </c>
      <c r="BT15" s="371">
        <f ca="1">IFERROR(OFFSET('HTM Output'!$J$6,MATCH($B15,'HTM Output'!$B$7:$B$37,0),MATCH(BT$11,'HTM Output'!$K$6:$GS$6,0)),0)*$I$8</f>
        <v>0</v>
      </c>
      <c r="BU15" s="371">
        <f ca="1">IFERROR(OFFSET('HTM Output'!$J$6,MATCH($B15,'HTM Output'!$B$7:$B$37,0),MATCH(BU$11,'HTM Output'!$K$6:$GS$6,0)),0)*$I$8</f>
        <v>0</v>
      </c>
      <c r="BV15" s="371">
        <f ca="1">IFERROR(OFFSET('HTM Output'!$J$6,MATCH($B15,'HTM Output'!$B$7:$B$37,0),MATCH(BV$11,'HTM Output'!$K$6:$GS$6,0)),0)*$I$8</f>
        <v>0</v>
      </c>
      <c r="BW15" s="371">
        <f ca="1">IFERROR(OFFSET('HTM Output'!$J$6,MATCH($B15,'HTM Output'!$B$7:$B$37,0),MATCH(BW$11,'HTM Output'!$K$6:$GS$6,0)),0)*$I$8</f>
        <v>0</v>
      </c>
      <c r="BX15" s="371">
        <f ca="1">IFERROR(OFFSET('HTM Output'!$J$6,MATCH($B15,'HTM Output'!$B$7:$B$37,0),MATCH(BX$11,'HTM Output'!$K$6:$GS$6,0)),0)*$I$8</f>
        <v>0</v>
      </c>
      <c r="BY15" s="371">
        <f ca="1">IFERROR(OFFSET('HTM Output'!$J$6,MATCH($B15,'HTM Output'!$B$7:$B$37,0),MATCH(BY$11,'HTM Output'!$K$6:$GS$6,0)),0)*$I$8</f>
        <v>0</v>
      </c>
      <c r="BZ15" s="371">
        <f ca="1">IFERROR(OFFSET('HTM Output'!$J$6,MATCH($B15,'HTM Output'!$B$7:$B$37,0),MATCH(BZ$11,'HTM Output'!$K$6:$GS$6,0)),0)*$I$8</f>
        <v>0</v>
      </c>
      <c r="CA15" s="371">
        <f ca="1">IFERROR(OFFSET('HTM Output'!$J$6,MATCH($B15,'HTM Output'!$B$7:$B$37,0),MATCH(CA$11,'HTM Output'!$K$6:$GS$6,0)),0)*$I$8</f>
        <v>0</v>
      </c>
      <c r="CB15" s="371">
        <f ca="1">IFERROR(OFFSET('HTM Output'!$J$6,MATCH($B15,'HTM Output'!$B$7:$B$37,0),MATCH(CB$11,'HTM Output'!$K$6:$GS$6,0)),0)*$I$8</f>
        <v>0</v>
      </c>
      <c r="CC15" s="371">
        <f ca="1">IFERROR(OFFSET('HTM Output'!$J$6,MATCH($B15,'HTM Output'!$B$7:$B$37,0),MATCH(CC$11,'HTM Output'!$K$6:$GS$6,0)),0)*$I$8</f>
        <v>0</v>
      </c>
      <c r="CD15" s="371">
        <f ca="1">IFERROR(OFFSET('HTM Output'!$J$6,MATCH($B15,'HTM Output'!$B$7:$B$37,0),MATCH(CD$11,'HTM Output'!$K$6:$GS$6,0)),0)*$I$8</f>
        <v>0</v>
      </c>
      <c r="CE15" s="371">
        <f ca="1">IFERROR(OFFSET('HTM Output'!$J$6,MATCH($B15,'HTM Output'!$B$7:$B$37,0),MATCH(CE$11,'HTM Output'!$K$6:$GS$6,0)),0)*$I$8</f>
        <v>0</v>
      </c>
      <c r="CF15" s="371">
        <f ca="1">IFERROR(OFFSET('HTM Output'!$J$6,MATCH($B15,'HTM Output'!$B$7:$B$37,0),MATCH(CF$11,'HTM Output'!$K$6:$GS$6,0)),0)*$I$8</f>
        <v>0</v>
      </c>
      <c r="CG15" s="371">
        <f ca="1">IFERROR(OFFSET('HTM Output'!$J$6,MATCH($B15,'HTM Output'!$B$7:$B$37,0),MATCH(CG$11,'HTM Output'!$K$6:$GS$6,0)),0)*$I$8</f>
        <v>0</v>
      </c>
      <c r="CH15" s="371">
        <f ca="1">IFERROR(OFFSET('HTM Output'!$J$6,MATCH($B15,'HTM Output'!$B$7:$B$37,0),MATCH(CH$11,'HTM Output'!$K$6:$GS$6,0)),0)*$I$8</f>
        <v>0</v>
      </c>
      <c r="CI15" s="371">
        <f ca="1">IFERROR(OFFSET('HTM Output'!$J$6,MATCH($B15,'HTM Output'!$B$7:$B$37,0),MATCH(CI$11,'HTM Output'!$K$6:$GS$6,0)),0)*$I$8</f>
        <v>0</v>
      </c>
      <c r="CJ15" s="371">
        <f ca="1">IFERROR(OFFSET('HTM Output'!$J$6,MATCH($B15,'HTM Output'!$B$7:$B$37,0),MATCH(CJ$11,'HTM Output'!$K$6:$GS$6,0)),0)*$I$8</f>
        <v>0</v>
      </c>
      <c r="CK15" s="371">
        <f ca="1">IFERROR(OFFSET('HTM Output'!$J$6,MATCH($B15,'HTM Output'!$B$7:$B$37,0),MATCH(CK$11,'HTM Output'!$K$6:$GS$6,0)),0)*$I$8</f>
        <v>0</v>
      </c>
      <c r="CL15" s="371">
        <f ca="1">IFERROR(OFFSET('HTM Output'!$J$6,MATCH($B15,'HTM Output'!$B$7:$B$37,0),MATCH(CL$11,'HTM Output'!$K$6:$GS$6,0)),0)*$I$8</f>
        <v>0</v>
      </c>
      <c r="CM15" s="371">
        <f ca="1">IFERROR(OFFSET('HTM Output'!$J$6,MATCH($B15,'HTM Output'!$B$7:$B$37,0),MATCH(CM$11,'HTM Output'!$K$6:$GS$6,0)),0)*$I$8</f>
        <v>0</v>
      </c>
      <c r="CN15" s="371">
        <f ca="1">IFERROR(OFFSET('HTM Output'!$J$6,MATCH($B15,'HTM Output'!$B$7:$B$37,0),MATCH(CN$11,'HTM Output'!$K$6:$GS$6,0)),0)*$I$8</f>
        <v>0</v>
      </c>
      <c r="CO15" s="371">
        <f ca="1">IFERROR(OFFSET('HTM Output'!$J$6,MATCH($B15,'HTM Output'!$B$7:$B$37,0),MATCH(CO$11,'HTM Output'!$K$6:$GS$6,0)),0)*$I$8</f>
        <v>0</v>
      </c>
      <c r="CP15" s="371">
        <f ca="1">IFERROR(OFFSET('HTM Output'!$J$6,MATCH($B15,'HTM Output'!$B$7:$B$37,0),MATCH(CP$11,'HTM Output'!$K$6:$GS$6,0)),0)*$I$8</f>
        <v>0</v>
      </c>
      <c r="CQ15" s="371">
        <f ca="1">IFERROR(OFFSET('HTM Output'!$J$6,MATCH($B15,'HTM Output'!$B$7:$B$37,0),MATCH(CQ$11,'HTM Output'!$K$6:$GS$6,0)),0)*$I$8</f>
        <v>0</v>
      </c>
      <c r="CR15" s="371">
        <f ca="1">IFERROR(OFFSET('HTM Output'!$J$6,MATCH($B15,'HTM Output'!$B$7:$B$37,0),MATCH(CR$11,'HTM Output'!$K$6:$GS$6,0)),0)*$I$8</f>
        <v>0</v>
      </c>
      <c r="CS15" s="371">
        <f ca="1">IFERROR(OFFSET('HTM Output'!$J$6,MATCH($B15,'HTM Output'!$B$7:$B$37,0),MATCH(CS$11,'HTM Output'!$K$6:$GS$6,0)),0)*$I$8</f>
        <v>0</v>
      </c>
      <c r="CT15" s="371">
        <f ca="1">IFERROR(OFFSET('HTM Output'!$J$6,MATCH($B15,'HTM Output'!$B$7:$B$37,0),MATCH(CT$11,'HTM Output'!$K$6:$GS$6,0)),0)*$I$8</f>
        <v>0</v>
      </c>
      <c r="CU15" s="371">
        <f ca="1">IFERROR(OFFSET('HTM Output'!$J$6,MATCH($B15,'HTM Output'!$B$7:$B$37,0),MATCH(CU$11,'HTM Output'!$K$6:$GS$6,0)),0)*$I$8</f>
        <v>0</v>
      </c>
      <c r="CV15" s="371">
        <f ca="1">IFERROR(OFFSET('HTM Output'!$J$6,MATCH($B15,'HTM Output'!$B$7:$B$37,0),MATCH(CV$11,'HTM Output'!$K$6:$GS$6,0)),0)*$I$8</f>
        <v>0</v>
      </c>
      <c r="CW15" s="371">
        <f ca="1">IFERROR(OFFSET('HTM Output'!$J$6,MATCH($B15,'HTM Output'!$B$7:$B$37,0),MATCH(CW$11,'HTM Output'!$K$6:$GS$6,0)),0)*$I$8</f>
        <v>0</v>
      </c>
      <c r="CX15" s="371">
        <f ca="1">IFERROR(OFFSET('HTM Output'!$J$6,MATCH($B15,'HTM Output'!$B$7:$B$37,0),MATCH(CX$11,'HTM Output'!$K$6:$GS$6,0)),0)*$I$8</f>
        <v>0</v>
      </c>
      <c r="CY15" s="371">
        <f ca="1">IFERROR(OFFSET('HTM Output'!$J$6,MATCH($B15,'HTM Output'!$B$7:$B$37,0),MATCH(CY$11,'HTM Output'!$K$6:$GS$6,0)),0)*$I$8</f>
        <v>0</v>
      </c>
      <c r="CZ15" s="371">
        <f ca="1">IFERROR(OFFSET('HTM Output'!$J$6,MATCH($B15,'HTM Output'!$B$7:$B$37,0),MATCH(CZ$11,'HTM Output'!$K$6:$GS$6,0)),0)*$I$8</f>
        <v>0</v>
      </c>
      <c r="DA15" s="371">
        <f ca="1">IFERROR(OFFSET('HTM Output'!$J$6,MATCH($B15,'HTM Output'!$B$7:$B$37,0),MATCH(DA$11,'HTM Output'!$K$6:$GS$6,0)),0)*$I$8</f>
        <v>0</v>
      </c>
      <c r="DB15" s="371">
        <f ca="1">IFERROR(OFFSET('HTM Output'!$J$6,MATCH($B15,'HTM Output'!$B$7:$B$37,0),MATCH(DB$11,'HTM Output'!$K$6:$GS$6,0)),0)*$I$8</f>
        <v>0</v>
      </c>
      <c r="DC15" s="371">
        <f ca="1">IFERROR(OFFSET('HTM Output'!$J$6,MATCH($B15,'HTM Output'!$B$7:$B$37,0),MATCH(DC$11,'HTM Output'!$K$6:$GS$6,0)),0)*$I$8</f>
        <v>0</v>
      </c>
      <c r="DD15" s="371">
        <f ca="1">IFERROR(OFFSET('HTM Output'!$J$6,MATCH($B15,'HTM Output'!$B$7:$B$37,0),MATCH(DD$11,'HTM Output'!$K$6:$GS$6,0)),0)*$I$8</f>
        <v>0</v>
      </c>
      <c r="DE15" s="371">
        <f ca="1">IFERROR(OFFSET('HTM Output'!$J$6,MATCH($B15,'HTM Output'!$B$7:$B$37,0),MATCH(DE$11,'HTM Output'!$K$6:$GS$6,0)),0)*$I$8</f>
        <v>0</v>
      </c>
      <c r="DF15" s="371">
        <f ca="1">IFERROR(OFFSET('HTM Output'!$J$6,MATCH($B15,'HTM Output'!$B$7:$B$37,0),MATCH(DF$11,'HTM Output'!$K$6:$GS$6,0)),0)*$I$8</f>
        <v>0</v>
      </c>
      <c r="DG15" s="371">
        <f ca="1">IFERROR(OFFSET('HTM Output'!$J$6,MATCH($B15,'HTM Output'!$B$7:$B$37,0),MATCH(DG$11,'HTM Output'!$K$6:$GS$6,0)),0)*$I$8</f>
        <v>0</v>
      </c>
      <c r="DH15" s="371">
        <f ca="1">IFERROR(OFFSET('HTM Output'!$J$6,MATCH($B15,'HTM Output'!$B$7:$B$37,0),MATCH(DH$11,'HTM Output'!$K$6:$GS$6,0)),0)*$I$8</f>
        <v>0</v>
      </c>
      <c r="DI15" s="371">
        <f ca="1">IFERROR(OFFSET('HTM Output'!$J$6,MATCH($B15,'HTM Output'!$B$7:$B$37,0),MATCH(DI$11,'HTM Output'!$K$6:$GS$6,0)),0)*$I$8</f>
        <v>0</v>
      </c>
      <c r="DJ15" s="371">
        <f ca="1">IFERROR(OFFSET('HTM Output'!$J$6,MATCH($B15,'HTM Output'!$B$7:$B$37,0),MATCH(DJ$11,'HTM Output'!$K$6:$GS$6,0)),0)*$I$8</f>
        <v>0</v>
      </c>
      <c r="DK15" s="371">
        <f ca="1">IFERROR(OFFSET('HTM Output'!$J$6,MATCH($B15,'HTM Output'!$B$7:$B$37,0),MATCH(DK$11,'HTM Output'!$K$6:$GS$6,0)),0)*$I$8</f>
        <v>0</v>
      </c>
      <c r="DL15" s="371">
        <f ca="1">IFERROR(OFFSET('HTM Output'!$J$6,MATCH($B15,'HTM Output'!$B$7:$B$37,0),MATCH(DL$11,'HTM Output'!$K$6:$GS$6,0)),0)*$I$8</f>
        <v>0</v>
      </c>
      <c r="DM15" s="371">
        <f ca="1">IFERROR(OFFSET('HTM Output'!$J$6,MATCH($B15,'HTM Output'!$B$7:$B$37,0),MATCH(DM$11,'HTM Output'!$K$6:$GS$6,0)),0)*$I$8</f>
        <v>0</v>
      </c>
      <c r="DN15" s="371">
        <f ca="1">IFERROR(OFFSET('HTM Output'!$J$6,MATCH($B15,'HTM Output'!$B$7:$B$37,0),MATCH(DN$11,'HTM Output'!$K$6:$GS$6,0)),0)*$I$8</f>
        <v>0</v>
      </c>
      <c r="DO15" s="371">
        <f ca="1">IFERROR(OFFSET('HTM Output'!$J$6,MATCH($B15,'HTM Output'!$B$7:$B$37,0),MATCH(DO$11,'HTM Output'!$K$6:$GS$6,0)),0)*$I$8</f>
        <v>0</v>
      </c>
      <c r="DP15" s="371">
        <f ca="1">IFERROR(OFFSET('HTM Output'!$J$6,MATCH($B15,'HTM Output'!$B$7:$B$37,0),MATCH(DP$11,'HTM Output'!$K$6:$GS$6,0)),0)*$I$8</f>
        <v>0</v>
      </c>
      <c r="DQ15" s="371">
        <f ca="1">IFERROR(OFFSET('HTM Output'!$J$6,MATCH($B15,'HTM Output'!$B$7:$B$37,0),MATCH(DQ$11,'HTM Output'!$K$6:$GS$6,0)),0)*$I$8</f>
        <v>0</v>
      </c>
      <c r="DR15" s="371">
        <f ca="1">IFERROR(OFFSET('HTM Output'!$J$6,MATCH($B15,'HTM Output'!$B$7:$B$37,0),MATCH(DR$11,'HTM Output'!$K$6:$GS$6,0)),0)*$I$8</f>
        <v>0</v>
      </c>
      <c r="DS15" s="371">
        <f ca="1">IFERROR(OFFSET('HTM Output'!$J$6,MATCH($B15,'HTM Output'!$B$7:$B$37,0),MATCH(DS$11,'HTM Output'!$K$6:$GS$6,0)),0)*$I$8</f>
        <v>0</v>
      </c>
      <c r="DT15" s="371">
        <f ca="1">IFERROR(OFFSET('HTM Output'!$J$6,MATCH($B15,'HTM Output'!$B$7:$B$37,0),MATCH(DT$11,'HTM Output'!$K$6:$GS$6,0)),0)*$I$8</f>
        <v>0</v>
      </c>
      <c r="DU15" s="371">
        <f ca="1">IFERROR(OFFSET('HTM Output'!$J$6,MATCH($B15,'HTM Output'!$B$7:$B$37,0),MATCH(DU$11,'HTM Output'!$K$6:$GS$6,0)),0)*$I$8</f>
        <v>0</v>
      </c>
      <c r="DV15" s="371">
        <f ca="1">IFERROR(OFFSET('HTM Output'!$J$6,MATCH($B15,'HTM Output'!$B$7:$B$37,0),MATCH(DV$11,'HTM Output'!$K$6:$GS$6,0)),0)*$I$8</f>
        <v>0</v>
      </c>
      <c r="DW15" s="371">
        <f ca="1">IFERROR(OFFSET('HTM Output'!$J$6,MATCH($B15,'HTM Output'!$B$7:$B$37,0),MATCH(DW$11,'HTM Output'!$K$6:$GS$6,0)),0)*$I$8</f>
        <v>0</v>
      </c>
      <c r="DX15" s="371">
        <f ca="1">IFERROR(OFFSET('HTM Output'!$J$6,MATCH($B15,'HTM Output'!$B$7:$B$37,0),MATCH(DX$11,'HTM Output'!$K$6:$GS$6,0)),0)*$I$8</f>
        <v>0</v>
      </c>
      <c r="DY15" s="371">
        <f ca="1">IFERROR(OFFSET('HTM Output'!$J$6,MATCH($B15,'HTM Output'!$B$7:$B$37,0),MATCH(DY$11,'HTM Output'!$K$6:$GS$6,0)),0)*$I$8</f>
        <v>0</v>
      </c>
      <c r="DZ15" s="371">
        <f ca="1">IFERROR(OFFSET('HTM Output'!$J$6,MATCH($B15,'HTM Output'!$B$7:$B$37,0),MATCH(DZ$11,'HTM Output'!$K$6:$GS$6,0)),0)*$I$8</f>
        <v>0</v>
      </c>
      <c r="EA15" s="371">
        <f ca="1">IFERROR(OFFSET('HTM Output'!$J$6,MATCH($B15,'HTM Output'!$B$7:$B$37,0),MATCH(EA$11,'HTM Output'!$K$6:$GS$6,0)),0)*$I$8</f>
        <v>0</v>
      </c>
      <c r="EB15" s="371">
        <f ca="1">IFERROR(OFFSET('HTM Output'!$J$6,MATCH($B15,'HTM Output'!$B$7:$B$37,0),MATCH(EB$11,'HTM Output'!$K$6:$GS$6,0)),0)*$I$8</f>
        <v>0</v>
      </c>
      <c r="EC15" s="371">
        <f ca="1">IFERROR(OFFSET('HTM Output'!$J$6,MATCH($B15,'HTM Output'!$B$7:$B$37,0),MATCH(EC$11,'HTM Output'!$K$6:$GS$6,0)),0)*$I$8</f>
        <v>0</v>
      </c>
      <c r="ED15" s="371">
        <f ca="1">IFERROR(OFFSET('HTM Output'!$J$6,MATCH($B15,'HTM Output'!$B$7:$B$37,0),MATCH(ED$11,'HTM Output'!$K$6:$GS$6,0)),0)*$I$8</f>
        <v>0</v>
      </c>
      <c r="EE15" s="371">
        <f ca="1">IFERROR(OFFSET('HTM Output'!$J$6,MATCH($B15,'HTM Output'!$B$7:$B$37,0),MATCH(EE$11,'HTM Output'!$K$6:$GS$6,0)),0)*$I$8</f>
        <v>0</v>
      </c>
      <c r="EF15" s="371">
        <f ca="1">IFERROR(OFFSET('HTM Output'!$J$6,MATCH($B15,'HTM Output'!$B$7:$B$37,0),MATCH(EF$11,'HTM Output'!$K$6:$GS$6,0)),0)*$I$8</f>
        <v>0</v>
      </c>
      <c r="EG15" s="371">
        <f ca="1">IFERROR(OFFSET('HTM Output'!$J$6,MATCH($B15,'HTM Output'!$B$7:$B$37,0),MATCH(EG$11,'HTM Output'!$K$6:$GS$6,0)),0)*$I$8</f>
        <v>0</v>
      </c>
      <c r="EH15" s="371">
        <f ca="1">IFERROR(OFFSET('HTM Output'!$J$6,MATCH($B15,'HTM Output'!$B$7:$B$37,0),MATCH(EH$11,'HTM Output'!$K$6:$GS$6,0)),0)*$I$8</f>
        <v>0</v>
      </c>
      <c r="EI15" s="371">
        <f ca="1">IFERROR(OFFSET('HTM Output'!$J$6,MATCH($B15,'HTM Output'!$B$7:$B$37,0),MATCH(EI$11,'HTM Output'!$K$6:$GS$6,0)),0)*$I$8</f>
        <v>0</v>
      </c>
      <c r="EJ15" s="371">
        <f ca="1">IFERROR(OFFSET('HTM Output'!$J$6,MATCH($B15,'HTM Output'!$B$7:$B$37,0),MATCH(EJ$11,'HTM Output'!$K$6:$GS$6,0)),0)*$I$8</f>
        <v>0</v>
      </c>
      <c r="EK15" s="371">
        <f ca="1">IFERROR(OFFSET('HTM Output'!$J$6,MATCH($B15,'HTM Output'!$B$7:$B$37,0),MATCH(EK$11,'HTM Output'!$K$6:$GS$6,0)),0)*$I$8</f>
        <v>0</v>
      </c>
      <c r="EL15" s="371">
        <f ca="1">IFERROR(OFFSET('HTM Output'!$J$6,MATCH($B15,'HTM Output'!$B$7:$B$37,0),MATCH(EL$11,'HTM Output'!$K$6:$GS$6,0)),0)*$I$8</f>
        <v>0</v>
      </c>
      <c r="EM15" s="371">
        <f ca="1">IFERROR(OFFSET('HTM Output'!$J$6,MATCH($B15,'HTM Output'!$B$7:$B$37,0),MATCH(EM$11,'HTM Output'!$K$6:$GS$6,0)),0)*$I$8</f>
        <v>0</v>
      </c>
      <c r="EN15" s="371">
        <f ca="1">IFERROR(OFFSET('HTM Output'!$J$6,MATCH($B15,'HTM Output'!$B$7:$B$37,0),MATCH(EN$11,'HTM Output'!$K$6:$GS$6,0)),0)*$I$8</f>
        <v>0</v>
      </c>
      <c r="EO15" s="371">
        <f ca="1">IFERROR(OFFSET('HTM Output'!$J$6,MATCH($B15,'HTM Output'!$B$7:$B$37,0),MATCH(EO$11,'HTM Output'!$K$6:$GS$6,0)),0)*$I$8</f>
        <v>0</v>
      </c>
      <c r="EP15" s="371">
        <f ca="1">IFERROR(OFFSET('HTM Output'!$J$6,MATCH($B15,'HTM Output'!$B$7:$B$37,0),MATCH(EP$11,'HTM Output'!$K$6:$GS$6,0)),0)*$I$8</f>
        <v>0</v>
      </c>
      <c r="EQ15" s="371">
        <f ca="1">IFERROR(OFFSET('HTM Output'!$J$6,MATCH($B15,'HTM Output'!$B$7:$B$37,0),MATCH(EQ$11,'HTM Output'!$K$6:$GS$6,0)),0)*$I$8</f>
        <v>0</v>
      </c>
      <c r="ER15" s="371">
        <f ca="1">IFERROR(OFFSET('HTM Output'!$J$6,MATCH($B15,'HTM Output'!$B$7:$B$37,0),MATCH(ER$11,'HTM Output'!$K$6:$GS$6,0)),0)*$I$8</f>
        <v>0</v>
      </c>
      <c r="ES15" s="371">
        <f ca="1">IFERROR(OFFSET('HTM Output'!$J$6,MATCH($B15,'HTM Output'!$B$7:$B$37,0),MATCH(ES$11,'HTM Output'!$K$6:$GS$6,0)),0)*$I$8</f>
        <v>0</v>
      </c>
      <c r="ET15" s="371">
        <f ca="1">IFERROR(OFFSET('HTM Output'!$J$6,MATCH($B15,'HTM Output'!$B$7:$B$37,0),MATCH(ET$11,'HTM Output'!$K$6:$GS$6,0)),0)*$I$8</f>
        <v>0</v>
      </c>
      <c r="EU15" s="371">
        <f ca="1">IFERROR(OFFSET('HTM Output'!$J$6,MATCH($B15,'HTM Output'!$B$7:$B$37,0),MATCH(EU$11,'HTM Output'!$K$6:$GS$6,0)),0)*$I$8</f>
        <v>0</v>
      </c>
      <c r="EV15" s="371">
        <f ca="1">IFERROR(OFFSET('HTM Output'!$J$6,MATCH($B15,'HTM Output'!$B$7:$B$37,0),MATCH(EV$11,'HTM Output'!$K$6:$GS$6,0)),0)*$I$8</f>
        <v>0</v>
      </c>
      <c r="EW15" s="371">
        <f ca="1">IFERROR(OFFSET('HTM Output'!$J$6,MATCH($B15,'HTM Output'!$B$7:$B$37,0),MATCH(EW$11,'HTM Output'!$K$6:$GS$6,0)),0)*$I$8</f>
        <v>0</v>
      </c>
      <c r="EX15" s="371">
        <f ca="1">IFERROR(OFFSET('HTM Output'!$J$6,MATCH($B15,'HTM Output'!$B$7:$B$37,0),MATCH(EX$11,'HTM Output'!$K$6:$GS$6,0)),0)*$I$8</f>
        <v>0</v>
      </c>
      <c r="EY15" s="371">
        <f ca="1">IFERROR(OFFSET('HTM Output'!$J$6,MATCH($B15,'HTM Output'!$B$7:$B$37,0),MATCH(EY$11,'HTM Output'!$K$6:$GS$6,0)),0)*$I$8</f>
        <v>0</v>
      </c>
      <c r="EZ15" s="371">
        <f ca="1">IFERROR(OFFSET('HTM Output'!$J$6,MATCH($B15,'HTM Output'!$B$7:$B$37,0),MATCH(EZ$11,'HTM Output'!$K$6:$GS$6,0)),0)*$I$8</f>
        <v>0</v>
      </c>
      <c r="FA15" s="371">
        <f ca="1">IFERROR(OFFSET('HTM Output'!$J$6,MATCH($B15,'HTM Output'!$B$7:$B$37,0),MATCH(FA$11,'HTM Output'!$K$6:$GS$6,0)),0)*$I$8</f>
        <v>0</v>
      </c>
      <c r="FB15" s="371">
        <f ca="1">IFERROR(OFFSET('HTM Output'!$J$6,MATCH($B15,'HTM Output'!$B$7:$B$37,0),MATCH(FB$11,'HTM Output'!$K$6:$GS$6,0)),0)*$I$8</f>
        <v>0</v>
      </c>
      <c r="FC15" s="371">
        <f ca="1">IFERROR(OFFSET('HTM Output'!$J$6,MATCH($B15,'HTM Output'!$B$7:$B$37,0),MATCH(FC$11,'HTM Output'!$K$6:$GS$6,0)),0)*$I$8</f>
        <v>0</v>
      </c>
      <c r="FD15" s="371">
        <f ca="1">IFERROR(OFFSET('HTM Output'!$J$6,MATCH($B15,'HTM Output'!$B$7:$B$37,0),MATCH(FD$11,'HTM Output'!$K$6:$GS$6,0)),0)*$I$8</f>
        <v>0</v>
      </c>
      <c r="FE15" s="371">
        <f ca="1">IFERROR(OFFSET('HTM Output'!$J$6,MATCH($B15,'HTM Output'!$B$7:$B$37,0),MATCH(FE$11,'HTM Output'!$K$6:$GS$6,0)),0)*$I$8</f>
        <v>0</v>
      </c>
      <c r="FF15" s="371">
        <f ca="1">IFERROR(OFFSET('HTM Output'!$J$6,MATCH($B15,'HTM Output'!$B$7:$B$37,0),MATCH(FF$11,'HTM Output'!$K$6:$GS$6,0)),0)*$I$8</f>
        <v>0</v>
      </c>
      <c r="FG15" s="371">
        <f ca="1">IFERROR(OFFSET('HTM Output'!$J$6,MATCH($B15,'HTM Output'!$B$7:$B$37,0),MATCH(FG$11,'HTM Output'!$K$6:$GS$6,0)),0)*$I$8</f>
        <v>0</v>
      </c>
      <c r="FH15" s="371">
        <f ca="1">IFERROR(OFFSET('HTM Output'!$J$6,MATCH($B15,'HTM Output'!$B$7:$B$37,0),MATCH(FH$11,'HTM Output'!$K$6:$GS$6,0)),0)*$I$8</f>
        <v>0</v>
      </c>
      <c r="FI15" s="371">
        <f ca="1">IFERROR(OFFSET('HTM Output'!$J$6,MATCH($B15,'HTM Output'!$B$7:$B$37,0),MATCH(FI$11,'HTM Output'!$K$6:$GS$6,0)),0)*$I$8</f>
        <v>0</v>
      </c>
      <c r="FJ15" s="371">
        <f ca="1">IFERROR(OFFSET('HTM Output'!$J$6,MATCH($B15,'HTM Output'!$B$7:$B$37,0),MATCH(FJ$11,'HTM Output'!$K$6:$GS$6,0)),0)*$I$8</f>
        <v>0</v>
      </c>
      <c r="FK15" s="371">
        <f ca="1">IFERROR(OFFSET('HTM Output'!$J$6,MATCH($B15,'HTM Output'!$B$7:$B$37,0),MATCH(FK$11,'HTM Output'!$K$6:$GS$6,0)),0)*$I$8</f>
        <v>0</v>
      </c>
      <c r="FL15" s="371">
        <f ca="1">IFERROR(OFFSET('HTM Output'!$J$6,MATCH($B15,'HTM Output'!$B$7:$B$37,0),MATCH(FL$11,'HTM Output'!$K$6:$GS$6,0)),0)*$I$8</f>
        <v>0</v>
      </c>
      <c r="FM15" s="371">
        <f ca="1">IFERROR(OFFSET('HTM Output'!$J$6,MATCH($B15,'HTM Output'!$B$7:$B$37,0),MATCH(FM$11,'HTM Output'!$K$6:$GS$6,0)),0)*$I$8</f>
        <v>0</v>
      </c>
      <c r="FN15" s="371">
        <f ca="1">IFERROR(OFFSET('HTM Output'!$J$6,MATCH($B15,'HTM Output'!$B$7:$B$37,0),MATCH(FN$11,'HTM Output'!$K$6:$GS$6,0)),0)*$I$8</f>
        <v>0</v>
      </c>
      <c r="FO15" s="371">
        <f ca="1">IFERROR(OFFSET('HTM Output'!$J$6,MATCH($B15,'HTM Output'!$B$7:$B$37,0),MATCH(FO$11,'HTM Output'!$K$6:$GS$6,0)),0)*$I$8</f>
        <v>0</v>
      </c>
      <c r="FP15" s="371">
        <f ca="1">IFERROR(OFFSET('HTM Output'!$J$6,MATCH($B15,'HTM Output'!$B$7:$B$37,0),MATCH(FP$11,'HTM Output'!$K$6:$GS$6,0)),0)*$I$8</f>
        <v>0</v>
      </c>
      <c r="FQ15" s="371">
        <f ca="1">IFERROR(OFFSET('HTM Output'!$J$6,MATCH($B15,'HTM Output'!$B$7:$B$37,0),MATCH(FQ$11,'HTM Output'!$K$6:$GS$6,0)),0)*$I$8</f>
        <v>0</v>
      </c>
      <c r="FR15" s="371">
        <f ca="1">IFERROR(OFFSET('HTM Output'!$J$6,MATCH($B15,'HTM Output'!$B$7:$B$37,0),MATCH(FR$11,'HTM Output'!$K$6:$GS$6,0)),0)*$I$8</f>
        <v>0</v>
      </c>
      <c r="FS15" s="371">
        <f ca="1">IFERROR(OFFSET('HTM Output'!$J$6,MATCH($B15,'HTM Output'!$B$7:$B$37,0),MATCH(FS$11,'HTM Output'!$K$6:$GS$6,0)),0)*$I$8</f>
        <v>0</v>
      </c>
      <c r="FT15" s="371">
        <f ca="1">IFERROR(OFFSET('HTM Output'!$J$6,MATCH($B15,'HTM Output'!$B$7:$B$37,0),MATCH(FT$11,'HTM Output'!$K$6:$GS$6,0)),0)*$I$8</f>
        <v>0</v>
      </c>
      <c r="FU15" s="371">
        <f ca="1">IFERROR(OFFSET('HTM Output'!$J$6,MATCH($B15,'HTM Output'!$B$7:$B$37,0),MATCH(FU$11,'HTM Output'!$K$6:$GS$6,0)),0)*$I$8</f>
        <v>0</v>
      </c>
      <c r="FV15" s="371">
        <f ca="1">IFERROR(OFFSET('HTM Output'!$J$6,MATCH($B15,'HTM Output'!$B$7:$B$37,0),MATCH(FV$11,'HTM Output'!$K$6:$GS$6,0)),0)*$I$8</f>
        <v>0</v>
      </c>
      <c r="FW15" s="371">
        <f ca="1">IFERROR(OFFSET('HTM Output'!$J$6,MATCH($B15,'HTM Output'!$B$7:$B$37,0),MATCH(FW$11,'HTM Output'!$K$6:$GS$6,0)),0)*$I$8</f>
        <v>0</v>
      </c>
      <c r="FX15" s="371">
        <f ca="1">IFERROR(OFFSET('HTM Output'!$J$6,MATCH($B15,'HTM Output'!$B$7:$B$37,0),MATCH(FX$11,'HTM Output'!$K$6:$GS$6,0)),0)*$I$8</f>
        <v>0</v>
      </c>
      <c r="FY15" s="371">
        <f ca="1">IFERROR(OFFSET('HTM Output'!$J$6,MATCH($B15,'HTM Output'!$B$7:$B$37,0),MATCH(FY$11,'HTM Output'!$K$6:$GS$6,0)),0)*$I$8</f>
        <v>0</v>
      </c>
      <c r="FZ15" s="371">
        <f ca="1">IFERROR(OFFSET('HTM Output'!$J$6,MATCH($B15,'HTM Output'!$B$7:$B$37,0),MATCH(FZ$11,'HTM Output'!$K$6:$GS$6,0)),0)*$I$8</f>
        <v>0</v>
      </c>
      <c r="GA15" s="371">
        <f ca="1">IFERROR(OFFSET('HTM Output'!$J$6,MATCH($B15,'HTM Output'!$B$7:$B$37,0),MATCH(GA$11,'HTM Output'!$K$6:$GS$6,0)),0)*$I$8</f>
        <v>0</v>
      </c>
      <c r="GB15" s="371">
        <f ca="1">IFERROR(OFFSET('HTM Output'!$J$6,MATCH($B15,'HTM Output'!$B$7:$B$37,0),MATCH(GB$11,'HTM Output'!$K$6:$GS$6,0)),0)*$I$8</f>
        <v>0</v>
      </c>
      <c r="GC15" s="371">
        <f ca="1">IFERROR(OFFSET('HTM Output'!$J$6,MATCH($B15,'HTM Output'!$B$7:$B$37,0),MATCH(GC$11,'HTM Output'!$K$6:$GS$6,0)),0)*$I$8</f>
        <v>0</v>
      </c>
      <c r="GD15" s="371">
        <f ca="1">IFERROR(OFFSET('HTM Output'!$J$6,MATCH($B15,'HTM Output'!$B$7:$B$37,0),MATCH(GD$11,'HTM Output'!$K$6:$GS$6,0)),0)*$I$8</f>
        <v>0</v>
      </c>
      <c r="GE15" s="371">
        <f ca="1">IFERROR(OFFSET('HTM Output'!$J$6,MATCH($B15,'HTM Output'!$B$7:$B$37,0),MATCH(GE$11,'HTM Output'!$K$6:$GS$6,0)),0)*$I$8</f>
        <v>0</v>
      </c>
      <c r="GF15" s="371">
        <f ca="1">IFERROR(OFFSET('HTM Output'!$J$6,MATCH($B15,'HTM Output'!$B$7:$B$37,0),MATCH(GF$11,'HTM Output'!$K$6:$GS$6,0)),0)*$I$8</f>
        <v>0</v>
      </c>
      <c r="GG15" s="371">
        <f ca="1">IFERROR(OFFSET('HTM Output'!$J$6,MATCH($B15,'HTM Output'!$B$7:$B$37,0),MATCH(GG$11,'HTM Output'!$K$6:$GS$6,0)),0)*$I$8</f>
        <v>0</v>
      </c>
      <c r="GH15" s="371">
        <f ca="1">IFERROR(OFFSET('HTM Output'!$J$6,MATCH($B15,'HTM Output'!$B$7:$B$37,0),MATCH(GH$11,'HTM Output'!$K$6:$GS$6,0)),0)*$I$8</f>
        <v>0</v>
      </c>
      <c r="GI15" s="371">
        <f ca="1">IFERROR(OFFSET('HTM Output'!$J$6,MATCH($B15,'HTM Output'!$B$7:$B$37,0),MATCH(GI$11,'HTM Output'!$K$6:$GS$6,0)),0)*$I$8</f>
        <v>0</v>
      </c>
      <c r="GJ15" s="371">
        <f ca="1">IFERROR(OFFSET('HTM Output'!$J$6,MATCH($B15,'HTM Output'!$B$7:$B$37,0),MATCH(GJ$11,'HTM Output'!$K$6:$GS$6,0)),0)*$I$8</f>
        <v>0</v>
      </c>
      <c r="GK15" s="371">
        <f ca="1">IFERROR(OFFSET('HTM Output'!$J$6,MATCH($B15,'HTM Output'!$B$7:$B$37,0),MATCH(GK$11,'HTM Output'!$K$6:$GS$6,0)),0)*$I$8</f>
        <v>0</v>
      </c>
      <c r="GL15" s="371">
        <f ca="1">IFERROR(OFFSET('HTM Output'!$J$6,MATCH($B15,'HTM Output'!$B$7:$B$37,0),MATCH(GL$11,'HTM Output'!$K$6:$GS$6,0)),0)*$I$8</f>
        <v>0</v>
      </c>
      <c r="GM15" s="371">
        <f ca="1">IFERROR(OFFSET('HTM Output'!$J$6,MATCH($B15,'HTM Output'!$B$7:$B$37,0),MATCH(GM$11,'HTM Output'!$K$6:$GS$6,0)),0)*$I$8</f>
        <v>0</v>
      </c>
      <c r="GN15" s="371">
        <f ca="1">IFERROR(OFFSET('HTM Output'!$J$6,MATCH($B15,'HTM Output'!$B$7:$B$37,0),MATCH(GN$11,'HTM Output'!$K$6:$GS$6,0)),0)*$I$8</f>
        <v>0</v>
      </c>
      <c r="GO15" s="371">
        <f ca="1">IFERROR(OFFSET('HTM Output'!$J$6,MATCH($B15,'HTM Output'!$B$7:$B$37,0),MATCH(GO$11,'HTM Output'!$K$6:$GS$6,0)),0)*$I$8</f>
        <v>0</v>
      </c>
      <c r="GP15" s="371">
        <f ca="1">IFERROR(OFFSET('HTM Output'!$J$6,MATCH($B15,'HTM Output'!$B$7:$B$37,0),MATCH(GP$11,'HTM Output'!$K$6:$GS$6,0)),0)*$I$8</f>
        <v>0</v>
      </c>
      <c r="GQ15" s="371">
        <f ca="1">IFERROR(OFFSET('HTM Output'!$J$6,MATCH($B15,'HTM Output'!$B$7:$B$37,0),MATCH(GQ$11,'HTM Output'!$K$6:$GS$6,0)),0)*$I$8</f>
        <v>0</v>
      </c>
      <c r="GR15" s="371">
        <f ca="1">IFERROR(OFFSET('HTM Output'!$J$6,MATCH($B15,'HTM Output'!$B$7:$B$37,0),MATCH(GR$11,'HTM Output'!$K$6:$GS$6,0)),0)*$I$8</f>
        <v>0</v>
      </c>
      <c r="GS15" s="371">
        <f ca="1">IFERROR(OFFSET('HTM Output'!$J$6,MATCH($B15,'HTM Output'!$B$7:$B$37,0),MATCH(GS$11,'HTM Output'!$K$6:$GS$6,0)),0)*$I$8</f>
        <v>0</v>
      </c>
      <c r="GT15" s="371">
        <f ca="1">IFERROR(OFFSET('HTM Output'!$J$6,MATCH($B15,'HTM Output'!$B$7:$B$37,0),MATCH(GT$11,'HTM Output'!$K$6:$GS$6,0)),0)*$I$8</f>
        <v>0</v>
      </c>
      <c r="GU15" s="371">
        <f ca="1">IFERROR(OFFSET('HTM Output'!$J$6,MATCH($B15,'HTM Output'!$B$7:$B$37,0),MATCH(GU$11,'HTM Output'!$K$6:$GS$6,0)),0)*$I$8</f>
        <v>0</v>
      </c>
      <c r="GV15" s="371">
        <f ca="1">IFERROR(OFFSET('HTM Output'!$J$6,MATCH($B15,'HTM Output'!$B$7:$B$37,0),MATCH(GV$11,'HTM Output'!$K$6:$GS$6,0)),0)*$I$8</f>
        <v>0</v>
      </c>
      <c r="GW15" s="371">
        <f ca="1">IFERROR(OFFSET('HTM Output'!$J$6,MATCH($B15,'HTM Output'!$B$7:$B$37,0),MATCH(GW$11,'HTM Output'!$K$6:$GS$6,0)),0)*$I$8</f>
        <v>0</v>
      </c>
      <c r="GX15" s="371">
        <f ca="1">IFERROR(OFFSET('HTM Output'!$J$6,MATCH($B15,'HTM Output'!$B$7:$B$37,0),MATCH(GX$11,'HTM Output'!$K$6:$GS$6,0)),0)*$I$8</f>
        <v>0</v>
      </c>
      <c r="GY15" s="371">
        <f ca="1">IFERROR(OFFSET('HTM Output'!$J$6,MATCH($B15,'HTM Output'!$B$7:$B$37,0),MATCH(GY$11,'HTM Output'!$K$6:$GS$6,0)),0)*$I$8</f>
        <v>0</v>
      </c>
      <c r="GZ15" s="371">
        <f ca="1">IFERROR(OFFSET('HTM Output'!$J$6,MATCH($B15,'HTM Output'!$B$7:$B$37,0),MATCH(GZ$11,'HTM Output'!$K$6:$GS$6,0)),0)*$I$8</f>
        <v>0</v>
      </c>
      <c r="HA15" s="371">
        <f ca="1">IFERROR(OFFSET('HTM Output'!$J$6,MATCH($B15,'HTM Output'!$B$7:$B$37,0),MATCH(HA$11,'HTM Output'!$K$6:$GS$6,0)),0)*$I$8</f>
        <v>0</v>
      </c>
      <c r="HB15" s="469">
        <f ca="1">IFERROR(OFFSET('HTM Output'!$J$6,MATCH($B15,'HTM Output'!$B$7:$B$37,0),MATCH(HB$11,'HTM Output'!$K$6:$GS$6,0)),0)*$I$8</f>
        <v>0</v>
      </c>
      <c r="HC15" s="360"/>
      <c r="HD15" s="462">
        <f t="shared" ref="HD15:HD40" ca="1" si="25">T15</f>
        <v>-11492983.580137294</v>
      </c>
      <c r="HE15" s="359">
        <f t="shared" ca="1" si="17"/>
        <v>1402179.9946518238</v>
      </c>
      <c r="HF15" s="359">
        <f t="shared" ca="1" si="17"/>
        <v>782553.05132567475</v>
      </c>
      <c r="HG15" s="359">
        <f t="shared" ca="1" si="17"/>
        <v>3445700.200439719</v>
      </c>
      <c r="HH15" s="359">
        <f t="shared" ca="1" si="17"/>
        <v>9225187.7221485376</v>
      </c>
      <c r="HI15" s="359">
        <f t="shared" ca="1" si="17"/>
        <v>8646054.0772012677</v>
      </c>
      <c r="HJ15" s="359">
        <f t="shared" ca="1" si="17"/>
        <v>0</v>
      </c>
      <c r="HK15" s="419">
        <f t="shared" ca="1" si="18"/>
        <v>12008691.46562973</v>
      </c>
    </row>
    <row r="16" spans="1:219" hidden="1" outlineLevel="2" x14ac:dyDescent="0.75">
      <c r="A16" s="7" t="s">
        <v>17</v>
      </c>
      <c r="B16" s="397" t="s">
        <v>134</v>
      </c>
      <c r="C16" s="398">
        <f ca="1">OFFSET(Strats!$B$3,MATCH($B16,Strats!$B$4:$B$31,0),MATCH(C$10,Strats!$C$3:$BS$3,0))</f>
        <v>91373438.590000004</v>
      </c>
      <c r="D16" s="399">
        <f ca="1">OFFSET(Strats!$B$3,MATCH($B16,Strats!$B$4:$B$31,0),MATCH(D$10,Strats!$C$3:$BS$3,0))</f>
        <v>0.57207853443223777</v>
      </c>
      <c r="E16" s="359">
        <f t="shared" ca="1" si="19"/>
        <v>52272782.834601283</v>
      </c>
      <c r="F16" s="462">
        <f t="shared" ca="1" si="20"/>
        <v>854658.02406957257</v>
      </c>
      <c r="G16" s="381">
        <f t="shared" ca="1" si="21"/>
        <v>53127440.858670853</v>
      </c>
      <c r="H16" s="433">
        <f>IFERROR(SUMPRODUCT('HTM Output'!$K75:$GS75,'HTM Output'!$K$6:$GS$6)/SUM('HTM Output'!$K75:$GS75),_xlfn.MAXIFS($U$11:$HB$11,$U$14:$HB$14,"&gt;"&amp;0))</f>
        <v>47781.407211881335</v>
      </c>
      <c r="I16" s="359">
        <f t="shared" ca="1" si="12"/>
        <v>18806173.676818594</v>
      </c>
      <c r="J16" s="400">
        <f t="shared" si="22"/>
        <v>0.5</v>
      </c>
      <c r="K16" s="341">
        <f t="shared" ca="1" si="13"/>
        <v>9403086.8384092972</v>
      </c>
      <c r="L16" s="358">
        <f>-SUMIFS('HTM Output'!$K11:$GS11,'HTM Output'!$K$6:$GS$6,"&gt;"&amp;'HTM Output'!$G$2,'HTM Output'!$K$6:$GS$6,"&lt;="&amp;'HTM Output'!$G$3)*$I$8</f>
        <v>-759147.1736962453</v>
      </c>
      <c r="M16" s="359">
        <f t="shared" ca="1" si="14"/>
        <v>26288.482200718052</v>
      </c>
      <c r="N16" s="419">
        <f t="shared" ca="1" si="23"/>
        <v>-732858.69149552728</v>
      </c>
      <c r="O16" s="277">
        <f t="shared" ca="1" si="15"/>
        <v>8670228.1469137687</v>
      </c>
      <c r="P16" s="347"/>
      <c r="Q16" s="378">
        <f t="shared" ca="1" si="16"/>
        <v>0.2776727616786957</v>
      </c>
      <c r="R16" s="379">
        <f t="shared" ca="1" si="24"/>
        <v>2.195962505026972</v>
      </c>
      <c r="S16" s="347"/>
      <c r="T16" s="380">
        <f ca="1">IF(T$11&gt;$I$4,SUMIFS('Pooled CF'!$E:$E,'Pooled CF'!$A:$A,$A16,'Pooled CF'!$G:$G,T$11),0)+IF(T$11=$I$4,-$O16)</f>
        <v>-8670228.1469137687</v>
      </c>
      <c r="U16" s="371">
        <f ca="1">IFERROR(OFFSET('HTM Output'!$J$6,MATCH($B16,'HTM Output'!$B$7:$B$37,0),MATCH(U$11,'HTM Output'!$K$6:$GS$6,0)),0)*$I$8</f>
        <v>126386.91290514973</v>
      </c>
      <c r="V16" s="371">
        <f ca="1">IFERROR(OFFSET('HTM Output'!$J$6,MATCH($B16,'HTM Output'!$B$7:$B$37,0),MATCH(V$11,'HTM Output'!$K$6:$GS$6,0)),0)*$I$8</f>
        <v>126384.37704105128</v>
      </c>
      <c r="W16" s="371">
        <f ca="1">IFERROR(OFFSET('HTM Output'!$J$6,MATCH($B16,'HTM Output'!$B$7:$B$37,0),MATCH(W$11,'HTM Output'!$K$6:$GS$6,0)),0)*$I$8</f>
        <v>126979.72279007747</v>
      </c>
      <c r="X16" s="371">
        <f ca="1">IFERROR(OFFSET('HTM Output'!$J$6,MATCH($B16,'HTM Output'!$B$7:$B$37,0),MATCH(X$11,'HTM Output'!$K$6:$GS$6,0)),0)*$I$8</f>
        <v>130793.04387095477</v>
      </c>
      <c r="Y16" s="371">
        <f ca="1">IFERROR(OFFSET('HTM Output'!$J$6,MATCH($B16,'HTM Output'!$B$7:$B$37,0),MATCH(Y$11,'HTM Output'!$K$6:$GS$6,0)),0)*$I$8</f>
        <v>126571.32001083449</v>
      </c>
      <c r="Z16" s="371">
        <f ca="1">IFERROR(OFFSET('HTM Output'!$J$6,MATCH($B16,'HTM Output'!$B$7:$B$37,0),MATCH(Z$11,'HTM Output'!$K$6:$GS$6,0)),0)*$I$8</f>
        <v>130787.45763499684</v>
      </c>
      <c r="AA16" s="371">
        <f ca="1">IFERROR(OFFSET('HTM Output'!$J$6,MATCH($B16,'HTM Output'!$B$7:$B$37,0),MATCH(AA$11,'HTM Output'!$K$6:$GS$6,0)),0)*$I$8</f>
        <v>126565.87621286428</v>
      </c>
      <c r="AB16" s="371">
        <f ca="1">IFERROR(OFFSET('HTM Output'!$J$6,MATCH($B16,'HTM Output'!$B$7:$B$37,0),MATCH(AB$11,'HTM Output'!$K$6:$GS$6,0)),0)*$I$8</f>
        <v>130781.79316649801</v>
      </c>
      <c r="AC16" s="371">
        <f ca="1">IFERROR(OFFSET('HTM Output'!$J$6,MATCH($B16,'HTM Output'!$B$7:$B$37,0),MATCH(AC$11,'HTM Output'!$K$6:$GS$6,0)),0)*$I$8</f>
        <v>130779.03461831978</v>
      </c>
      <c r="AD16" s="371">
        <f ca="1">IFERROR(OFFSET('HTM Output'!$J$6,MATCH($B16,'HTM Output'!$B$7:$B$37,0),MATCH(AD$11,'HTM Output'!$K$6:$GS$6,0)),0)*$I$8</f>
        <v>120042.50727480499</v>
      </c>
      <c r="AE16" s="371">
        <f ca="1">IFERROR(OFFSET('HTM Output'!$J$6,MATCH($B16,'HTM Output'!$B$7:$B$37,0),MATCH(AE$11,'HTM Output'!$K$6:$GS$6,0)),0)*$I$8</f>
        <v>124040.91929371537</v>
      </c>
      <c r="AF16" s="371">
        <f ca="1">IFERROR(OFFSET('HTM Output'!$J$6,MATCH($B16,'HTM Output'!$B$7:$B$37,0),MATCH(AF$11,'HTM Output'!$K$6:$GS$6,0)),0)*$I$8</f>
        <v>120036.87169066566</v>
      </c>
      <c r="AG16" s="371">
        <f ca="1">IFERROR(OFFSET('HTM Output'!$J$6,MATCH($B16,'HTM Output'!$B$7:$B$37,0),MATCH(AG$11,'HTM Output'!$K$6:$GS$6,0)),0)*$I$8</f>
        <v>124035.05501501595</v>
      </c>
      <c r="AH16" s="371">
        <f ca="1">IFERROR(OFFSET('HTM Output'!$J$6,MATCH($B16,'HTM Output'!$B$7:$B$37,0),MATCH(AH$11,'HTM Output'!$K$6:$GS$6,0)),0)*$I$8</f>
        <v>119618.71961744461</v>
      </c>
      <c r="AI16" s="371">
        <f ca="1">IFERROR(OFFSET('HTM Output'!$J$6,MATCH($B16,'HTM Output'!$B$7:$B$37,0),MATCH(AI$11,'HTM Output'!$K$6:$GS$6,0)),0)*$I$8</f>
        <v>97380.659016203615</v>
      </c>
      <c r="AJ16" s="371">
        <f ca="1">IFERROR(OFFSET('HTM Output'!$J$6,MATCH($B16,'HTM Output'!$B$7:$B$37,0),MATCH(AJ$11,'HTM Output'!$K$6:$GS$6,0)),0)*$I$8</f>
        <v>100081.06971612562</v>
      </c>
      <c r="AK16" s="371">
        <f ca="1">IFERROR(OFFSET('HTM Output'!$J$6,MATCH($B16,'HTM Output'!$B$7:$B$37,0),MATCH(AK$11,'HTM Output'!$K$6:$GS$6,0)),0)*$I$8</f>
        <v>96850.147744066911</v>
      </c>
      <c r="AL16" s="371">
        <f ca="1">IFERROR(OFFSET('HTM Output'!$J$6,MATCH($B16,'HTM Output'!$B$7:$B$37,0),MATCH(AL$11,'HTM Output'!$K$6:$GS$6,0)),0)*$I$8</f>
        <v>100043.06078897729</v>
      </c>
      <c r="AM16" s="371">
        <f ca="1">IFERROR(OFFSET('HTM Output'!$J$6,MATCH($B16,'HTM Output'!$B$7:$B$37,0),MATCH(AM$11,'HTM Output'!$K$6:$GS$6,0)),0)*$I$8</f>
        <v>96995.708775225634</v>
      </c>
      <c r="AN16" s="371">
        <f ca="1">IFERROR(OFFSET('HTM Output'!$J$6,MATCH($B16,'HTM Output'!$B$7:$B$37,0),MATCH(AN$11,'HTM Output'!$K$6:$GS$6,0)),0)*$I$8</f>
        <v>101361.47869165571</v>
      </c>
      <c r="AO16" s="371">
        <f ca="1">IFERROR(OFFSET('HTM Output'!$J$6,MATCH($B16,'HTM Output'!$B$7:$B$37,0),MATCH(AO$11,'HTM Output'!$K$6:$GS$6,0)),0)*$I$8</f>
        <v>73541.650035733401</v>
      </c>
      <c r="AP16" s="371">
        <f ca="1">IFERROR(OFFSET('HTM Output'!$J$6,MATCH($B16,'HTM Output'!$B$7:$B$37,0),MATCH(AP$11,'HTM Output'!$K$6:$GS$6,0)),0)*$I$8</f>
        <v>61629.136051818859</v>
      </c>
      <c r="AQ16" s="371">
        <f ca="1">IFERROR(OFFSET('HTM Output'!$J$6,MATCH($B16,'HTM Output'!$B$7:$B$37,0),MATCH(AQ$11,'HTM Output'!$K$6:$GS$6,0)),0)*$I$8</f>
        <v>59487.708333483948</v>
      </c>
      <c r="AR16" s="371">
        <f ca="1">IFERROR(OFFSET('HTM Output'!$J$6,MATCH($B16,'HTM Output'!$B$7:$B$37,0),MATCH(AR$11,'HTM Output'!$K$6:$GS$6,0)),0)*$I$8</f>
        <v>56930.853336359447</v>
      </c>
      <c r="AS16" s="371">
        <f ca="1">IFERROR(OFFSET('HTM Output'!$J$6,MATCH($B16,'HTM Output'!$B$7:$B$37,0),MATCH(AS$11,'HTM Output'!$K$6:$GS$6,0)),0)*$I$8</f>
        <v>55395.761083882033</v>
      </c>
      <c r="AT16" s="371">
        <f ca="1">IFERROR(OFFSET('HTM Output'!$J$6,MATCH($B16,'HTM Output'!$B$7:$B$37,0),MATCH(AT$11,'HTM Output'!$K$6:$GS$6,0)),0)*$I$8</f>
        <v>55395.761083882033</v>
      </c>
      <c r="AU16" s="371">
        <f ca="1">IFERROR(OFFSET('HTM Output'!$J$6,MATCH($B16,'HTM Output'!$B$7:$B$37,0),MATCH(AU$11,'HTM Output'!$K$6:$GS$6,0)),0)*$I$8</f>
        <v>60001.037841313919</v>
      </c>
      <c r="AV16" s="371">
        <f ca="1">IFERROR(OFFSET('HTM Output'!$J$6,MATCH($B16,'HTM Output'!$B$7:$B$37,0),MATCH(AV$11,'HTM Output'!$K$6:$GS$6,0)),0)*$I$8</f>
        <v>59487.708333483948</v>
      </c>
      <c r="AW16" s="371">
        <f ca="1">IFERROR(OFFSET('HTM Output'!$J$6,MATCH($B16,'HTM Output'!$B$7:$B$37,0),MATCH(AW$11,'HTM Output'!$K$6:$GS$6,0)),0)*$I$8</f>
        <v>56930.853336359447</v>
      </c>
      <c r="AX16" s="371">
        <f ca="1">IFERROR(OFFSET('HTM Output'!$J$6,MATCH($B16,'HTM Output'!$B$7:$B$37,0),MATCH(AX$11,'HTM Output'!$K$6:$GS$6,0)),0)*$I$8</f>
        <v>59487.708333483948</v>
      </c>
      <c r="AY16" s="371">
        <f ca="1">IFERROR(OFFSET('HTM Output'!$J$6,MATCH($B16,'HTM Output'!$B$7:$B$37,0),MATCH(AY$11,'HTM Output'!$K$6:$GS$6,0)),0)*$I$8</f>
        <v>56930.853336359447</v>
      </c>
      <c r="AZ16" s="371">
        <f ca="1">IFERROR(OFFSET('HTM Output'!$J$6,MATCH($B16,'HTM Output'!$B$7:$B$37,0),MATCH(AZ$11,'HTM Output'!$K$6:$GS$6,0)),0)*$I$8</f>
        <v>59487.708333484305</v>
      </c>
      <c r="BA16" s="371">
        <f ca="1">IFERROR(OFFSET('HTM Output'!$J$6,MATCH($B16,'HTM Output'!$B$7:$B$37,0),MATCH(BA$11,'HTM Output'!$K$6:$GS$6,0)),0)*$I$8</f>
        <v>61860.490340348828</v>
      </c>
      <c r="BB16" s="371">
        <f ca="1">IFERROR(OFFSET('HTM Output'!$J$6,MATCH($B16,'HTM Output'!$B$7:$B$37,0),MATCH(BB$11,'HTM Output'!$K$6:$GS$6,0)),0)*$I$8</f>
        <v>59864.99065195056</v>
      </c>
      <c r="BC16" s="371">
        <f ca="1">IFERROR(OFFSET('HTM Output'!$J$6,MATCH($B16,'HTM Output'!$B$7:$B$37,0),MATCH(BC$11,'HTM Output'!$K$6:$GS$6,0)),0)*$I$8</f>
        <v>63815.437817437705</v>
      </c>
      <c r="BD16" s="371">
        <f ca="1">IFERROR(OFFSET('HTM Output'!$J$6,MATCH($B16,'HTM Output'!$B$7:$B$37,0),MATCH(BD$11,'HTM Output'!$K$6:$GS$6,0)),0)*$I$8</f>
        <v>61756.87530719777</v>
      </c>
      <c r="BE16" s="371">
        <f ca="1">IFERROR(OFFSET('HTM Output'!$J$6,MATCH($B16,'HTM Output'!$B$7:$B$37,0),MATCH(BE$11,'HTM Output'!$K$6:$GS$6,0)),0)*$I$8</f>
        <v>60873.299106361039</v>
      </c>
      <c r="BF16" s="371">
        <f ca="1">IFERROR(OFFSET('HTM Output'!$J$6,MATCH($B16,'HTM Output'!$B$7:$B$37,0),MATCH(BF$11,'HTM Output'!$K$6:$GS$6,0)),0)*$I$8</f>
        <v>60873.299106361039</v>
      </c>
      <c r="BG16" s="371">
        <f ca="1">IFERROR(OFFSET('HTM Output'!$J$6,MATCH($B16,'HTM Output'!$B$7:$B$37,0),MATCH(BG$11,'HTM Output'!$K$6:$GS$6,0)),0)*$I$8</f>
        <v>63524.027708871225</v>
      </c>
      <c r="BH16" s="371">
        <f ca="1">IFERROR(OFFSET('HTM Output'!$J$6,MATCH($B16,'HTM Output'!$B$7:$B$37,0),MATCH(BH$11,'HTM Output'!$K$6:$GS$6,0)),0)*$I$8</f>
        <v>63815.437817437705</v>
      </c>
      <c r="BI16" s="371">
        <f ca="1">IFERROR(OFFSET('HTM Output'!$J$6,MATCH($B16,'HTM Output'!$B$7:$B$37,0),MATCH(BI$11,'HTM Output'!$K$6:$GS$6,0)),0)*$I$8</f>
        <v>61756.875307195995</v>
      </c>
      <c r="BJ16" s="371">
        <f ca="1">IFERROR(OFFSET('HTM Output'!$J$6,MATCH($B16,'HTM Output'!$B$7:$B$37,0),MATCH(BJ$11,'HTM Output'!$K$6:$GS$6,0)),0)*$I$8</f>
        <v>61669.099617677253</v>
      </c>
      <c r="BK16" s="371">
        <f ca="1">IFERROR(OFFSET('HTM Output'!$J$6,MATCH($B16,'HTM Output'!$B$7:$B$37,0),MATCH(BK$11,'HTM Output'!$K$6:$GS$6,0)),0)*$I$8</f>
        <v>59230.735871450954</v>
      </c>
      <c r="BL16" s="371">
        <f ca="1">IFERROR(OFFSET('HTM Output'!$J$6,MATCH($B16,'HTM Output'!$B$7:$B$37,0),MATCH(BL$11,'HTM Output'!$K$6:$GS$6,0)),0)*$I$8</f>
        <v>61669.099617677617</v>
      </c>
      <c r="BM16" s="371">
        <f ca="1">IFERROR(OFFSET('HTM Output'!$J$6,MATCH($B16,'HTM Output'!$B$7:$B$37,0),MATCH(BM$11,'HTM Output'!$K$6:$GS$6,0)),0)*$I$8</f>
        <v>2775871.740995219</v>
      </c>
      <c r="BN16" s="371">
        <f ca="1">IFERROR(OFFSET('HTM Output'!$J$6,MATCH($B16,'HTM Output'!$B$7:$B$37,0),MATCH(BN$11,'HTM Output'!$K$6:$GS$6,0)),0)*$I$8</f>
        <v>12451692.036072642</v>
      </c>
      <c r="BO16" s="371">
        <f ca="1">IFERROR(OFFSET('HTM Output'!$J$6,MATCH($B16,'HTM Output'!$B$7:$B$37,0),MATCH(BO$11,'HTM Output'!$K$6:$GS$6,0)),0)*$I$8</f>
        <v>0</v>
      </c>
      <c r="BP16" s="371">
        <f ca="1">IFERROR(OFFSET('HTM Output'!$J$6,MATCH($B16,'HTM Output'!$B$7:$B$37,0),MATCH(BP$11,'HTM Output'!$K$6:$GS$6,0)),0)*$I$8</f>
        <v>0</v>
      </c>
      <c r="BQ16" s="371">
        <f ca="1">IFERROR(OFFSET('HTM Output'!$J$6,MATCH($B16,'HTM Output'!$B$7:$B$37,0),MATCH(BQ$11,'HTM Output'!$K$6:$GS$6,0)),0)*$I$8</f>
        <v>0</v>
      </c>
      <c r="BR16" s="371">
        <f ca="1">IFERROR(OFFSET('HTM Output'!$J$6,MATCH($B16,'HTM Output'!$B$7:$B$37,0),MATCH(BR$11,'HTM Output'!$K$6:$GS$6,0)),0)*$I$8</f>
        <v>0</v>
      </c>
      <c r="BS16" s="371">
        <f ca="1">IFERROR(OFFSET('HTM Output'!$J$6,MATCH($B16,'HTM Output'!$B$7:$B$37,0),MATCH(BS$11,'HTM Output'!$K$6:$GS$6,0)),0)*$I$8</f>
        <v>0</v>
      </c>
      <c r="BT16" s="371">
        <f ca="1">IFERROR(OFFSET('HTM Output'!$J$6,MATCH($B16,'HTM Output'!$B$7:$B$37,0),MATCH(BT$11,'HTM Output'!$K$6:$GS$6,0)),0)*$I$8</f>
        <v>0</v>
      </c>
      <c r="BU16" s="371">
        <f ca="1">IFERROR(OFFSET('HTM Output'!$J$6,MATCH($B16,'HTM Output'!$B$7:$B$37,0),MATCH(BU$11,'HTM Output'!$K$6:$GS$6,0)),0)*$I$8</f>
        <v>0</v>
      </c>
      <c r="BV16" s="371">
        <f ca="1">IFERROR(OFFSET('HTM Output'!$J$6,MATCH($B16,'HTM Output'!$B$7:$B$37,0),MATCH(BV$11,'HTM Output'!$K$6:$GS$6,0)),0)*$I$8</f>
        <v>0</v>
      </c>
      <c r="BW16" s="371">
        <f ca="1">IFERROR(OFFSET('HTM Output'!$J$6,MATCH($B16,'HTM Output'!$B$7:$B$37,0),MATCH(BW$11,'HTM Output'!$K$6:$GS$6,0)),0)*$I$8</f>
        <v>0</v>
      </c>
      <c r="BX16" s="371">
        <f ca="1">IFERROR(OFFSET('HTM Output'!$J$6,MATCH($B16,'HTM Output'!$B$7:$B$37,0),MATCH(BX$11,'HTM Output'!$K$6:$GS$6,0)),0)*$I$8</f>
        <v>0</v>
      </c>
      <c r="BY16" s="371">
        <f ca="1">IFERROR(OFFSET('HTM Output'!$J$6,MATCH($B16,'HTM Output'!$B$7:$B$37,0),MATCH(BY$11,'HTM Output'!$K$6:$GS$6,0)),0)*$I$8</f>
        <v>0</v>
      </c>
      <c r="BZ16" s="371">
        <f ca="1">IFERROR(OFFSET('HTM Output'!$J$6,MATCH($B16,'HTM Output'!$B$7:$B$37,0),MATCH(BZ$11,'HTM Output'!$K$6:$GS$6,0)),0)*$I$8</f>
        <v>0</v>
      </c>
      <c r="CA16" s="371">
        <f ca="1">IFERROR(OFFSET('HTM Output'!$J$6,MATCH($B16,'HTM Output'!$B$7:$B$37,0),MATCH(CA$11,'HTM Output'!$K$6:$GS$6,0)),0)*$I$8</f>
        <v>0</v>
      </c>
      <c r="CB16" s="371">
        <f ca="1">IFERROR(OFFSET('HTM Output'!$J$6,MATCH($B16,'HTM Output'!$B$7:$B$37,0),MATCH(CB$11,'HTM Output'!$K$6:$GS$6,0)),0)*$I$8</f>
        <v>0</v>
      </c>
      <c r="CC16" s="371">
        <f ca="1">IFERROR(OFFSET('HTM Output'!$J$6,MATCH($B16,'HTM Output'!$B$7:$B$37,0),MATCH(CC$11,'HTM Output'!$K$6:$GS$6,0)),0)*$I$8</f>
        <v>0</v>
      </c>
      <c r="CD16" s="371">
        <f ca="1">IFERROR(OFFSET('HTM Output'!$J$6,MATCH($B16,'HTM Output'!$B$7:$B$37,0),MATCH(CD$11,'HTM Output'!$K$6:$GS$6,0)),0)*$I$8</f>
        <v>0</v>
      </c>
      <c r="CE16" s="371">
        <f ca="1">IFERROR(OFFSET('HTM Output'!$J$6,MATCH($B16,'HTM Output'!$B$7:$B$37,0),MATCH(CE$11,'HTM Output'!$K$6:$GS$6,0)),0)*$I$8</f>
        <v>0</v>
      </c>
      <c r="CF16" s="371">
        <f ca="1">IFERROR(OFFSET('HTM Output'!$J$6,MATCH($B16,'HTM Output'!$B$7:$B$37,0),MATCH(CF$11,'HTM Output'!$K$6:$GS$6,0)),0)*$I$8</f>
        <v>0</v>
      </c>
      <c r="CG16" s="371">
        <f ca="1">IFERROR(OFFSET('HTM Output'!$J$6,MATCH($B16,'HTM Output'!$B$7:$B$37,0),MATCH(CG$11,'HTM Output'!$K$6:$GS$6,0)),0)*$I$8</f>
        <v>0</v>
      </c>
      <c r="CH16" s="371">
        <f ca="1">IFERROR(OFFSET('HTM Output'!$J$6,MATCH($B16,'HTM Output'!$B$7:$B$37,0),MATCH(CH$11,'HTM Output'!$K$6:$GS$6,0)),0)*$I$8</f>
        <v>0</v>
      </c>
      <c r="CI16" s="371">
        <f ca="1">IFERROR(OFFSET('HTM Output'!$J$6,MATCH($B16,'HTM Output'!$B$7:$B$37,0),MATCH(CI$11,'HTM Output'!$K$6:$GS$6,0)),0)*$I$8</f>
        <v>0</v>
      </c>
      <c r="CJ16" s="371">
        <f ca="1">IFERROR(OFFSET('HTM Output'!$J$6,MATCH($B16,'HTM Output'!$B$7:$B$37,0),MATCH(CJ$11,'HTM Output'!$K$6:$GS$6,0)),0)*$I$8</f>
        <v>0</v>
      </c>
      <c r="CK16" s="371">
        <f ca="1">IFERROR(OFFSET('HTM Output'!$J$6,MATCH($B16,'HTM Output'!$B$7:$B$37,0),MATCH(CK$11,'HTM Output'!$K$6:$GS$6,0)),0)*$I$8</f>
        <v>0</v>
      </c>
      <c r="CL16" s="371">
        <f ca="1">IFERROR(OFFSET('HTM Output'!$J$6,MATCH($B16,'HTM Output'!$B$7:$B$37,0),MATCH(CL$11,'HTM Output'!$K$6:$GS$6,0)),0)*$I$8</f>
        <v>0</v>
      </c>
      <c r="CM16" s="371">
        <f ca="1">IFERROR(OFFSET('HTM Output'!$J$6,MATCH($B16,'HTM Output'!$B$7:$B$37,0),MATCH(CM$11,'HTM Output'!$K$6:$GS$6,0)),0)*$I$8</f>
        <v>0</v>
      </c>
      <c r="CN16" s="371">
        <f ca="1">IFERROR(OFFSET('HTM Output'!$J$6,MATCH($B16,'HTM Output'!$B$7:$B$37,0),MATCH(CN$11,'HTM Output'!$K$6:$GS$6,0)),0)*$I$8</f>
        <v>0</v>
      </c>
      <c r="CO16" s="371">
        <f ca="1">IFERROR(OFFSET('HTM Output'!$J$6,MATCH($B16,'HTM Output'!$B$7:$B$37,0),MATCH(CO$11,'HTM Output'!$K$6:$GS$6,0)),0)*$I$8</f>
        <v>0</v>
      </c>
      <c r="CP16" s="371">
        <f ca="1">IFERROR(OFFSET('HTM Output'!$J$6,MATCH($B16,'HTM Output'!$B$7:$B$37,0),MATCH(CP$11,'HTM Output'!$K$6:$GS$6,0)),0)*$I$8</f>
        <v>0</v>
      </c>
      <c r="CQ16" s="371">
        <f ca="1">IFERROR(OFFSET('HTM Output'!$J$6,MATCH($B16,'HTM Output'!$B$7:$B$37,0),MATCH(CQ$11,'HTM Output'!$K$6:$GS$6,0)),0)*$I$8</f>
        <v>0</v>
      </c>
      <c r="CR16" s="371">
        <f ca="1">IFERROR(OFFSET('HTM Output'!$J$6,MATCH($B16,'HTM Output'!$B$7:$B$37,0),MATCH(CR$11,'HTM Output'!$K$6:$GS$6,0)),0)*$I$8</f>
        <v>0</v>
      </c>
      <c r="CS16" s="371">
        <f ca="1">IFERROR(OFFSET('HTM Output'!$J$6,MATCH($B16,'HTM Output'!$B$7:$B$37,0),MATCH(CS$11,'HTM Output'!$K$6:$GS$6,0)),0)*$I$8</f>
        <v>0</v>
      </c>
      <c r="CT16" s="371">
        <f ca="1">IFERROR(OFFSET('HTM Output'!$J$6,MATCH($B16,'HTM Output'!$B$7:$B$37,0),MATCH(CT$11,'HTM Output'!$K$6:$GS$6,0)),0)*$I$8</f>
        <v>0</v>
      </c>
      <c r="CU16" s="371">
        <f ca="1">IFERROR(OFFSET('HTM Output'!$J$6,MATCH($B16,'HTM Output'!$B$7:$B$37,0),MATCH(CU$11,'HTM Output'!$K$6:$GS$6,0)),0)*$I$8</f>
        <v>0</v>
      </c>
      <c r="CV16" s="371">
        <f ca="1">IFERROR(OFFSET('HTM Output'!$J$6,MATCH($B16,'HTM Output'!$B$7:$B$37,0),MATCH(CV$11,'HTM Output'!$K$6:$GS$6,0)),0)*$I$8</f>
        <v>0</v>
      </c>
      <c r="CW16" s="371">
        <f ca="1">IFERROR(OFFSET('HTM Output'!$J$6,MATCH($B16,'HTM Output'!$B$7:$B$37,0),MATCH(CW$11,'HTM Output'!$K$6:$GS$6,0)),0)*$I$8</f>
        <v>0</v>
      </c>
      <c r="CX16" s="371">
        <f ca="1">IFERROR(OFFSET('HTM Output'!$J$6,MATCH($B16,'HTM Output'!$B$7:$B$37,0),MATCH(CX$11,'HTM Output'!$K$6:$GS$6,0)),0)*$I$8</f>
        <v>0</v>
      </c>
      <c r="CY16" s="371">
        <f ca="1">IFERROR(OFFSET('HTM Output'!$J$6,MATCH($B16,'HTM Output'!$B$7:$B$37,0),MATCH(CY$11,'HTM Output'!$K$6:$GS$6,0)),0)*$I$8</f>
        <v>0</v>
      </c>
      <c r="CZ16" s="371">
        <f ca="1">IFERROR(OFFSET('HTM Output'!$J$6,MATCH($B16,'HTM Output'!$B$7:$B$37,0),MATCH(CZ$11,'HTM Output'!$K$6:$GS$6,0)),0)*$I$8</f>
        <v>0</v>
      </c>
      <c r="DA16" s="371">
        <f ca="1">IFERROR(OFFSET('HTM Output'!$J$6,MATCH($B16,'HTM Output'!$B$7:$B$37,0),MATCH(DA$11,'HTM Output'!$K$6:$GS$6,0)),0)*$I$8</f>
        <v>0</v>
      </c>
      <c r="DB16" s="371">
        <f ca="1">IFERROR(OFFSET('HTM Output'!$J$6,MATCH($B16,'HTM Output'!$B$7:$B$37,0),MATCH(DB$11,'HTM Output'!$K$6:$GS$6,0)),0)*$I$8</f>
        <v>0</v>
      </c>
      <c r="DC16" s="371">
        <f ca="1">IFERROR(OFFSET('HTM Output'!$J$6,MATCH($B16,'HTM Output'!$B$7:$B$37,0),MATCH(DC$11,'HTM Output'!$K$6:$GS$6,0)),0)*$I$8</f>
        <v>0</v>
      </c>
      <c r="DD16" s="371">
        <f ca="1">IFERROR(OFFSET('HTM Output'!$J$6,MATCH($B16,'HTM Output'!$B$7:$B$37,0),MATCH(DD$11,'HTM Output'!$K$6:$GS$6,0)),0)*$I$8</f>
        <v>0</v>
      </c>
      <c r="DE16" s="371">
        <f ca="1">IFERROR(OFFSET('HTM Output'!$J$6,MATCH($B16,'HTM Output'!$B$7:$B$37,0),MATCH(DE$11,'HTM Output'!$K$6:$GS$6,0)),0)*$I$8</f>
        <v>0</v>
      </c>
      <c r="DF16" s="371">
        <f ca="1">IFERROR(OFFSET('HTM Output'!$J$6,MATCH($B16,'HTM Output'!$B$7:$B$37,0),MATCH(DF$11,'HTM Output'!$K$6:$GS$6,0)),0)*$I$8</f>
        <v>0</v>
      </c>
      <c r="DG16" s="371">
        <f ca="1">IFERROR(OFFSET('HTM Output'!$J$6,MATCH($B16,'HTM Output'!$B$7:$B$37,0),MATCH(DG$11,'HTM Output'!$K$6:$GS$6,0)),0)*$I$8</f>
        <v>0</v>
      </c>
      <c r="DH16" s="371">
        <f ca="1">IFERROR(OFFSET('HTM Output'!$J$6,MATCH($B16,'HTM Output'!$B$7:$B$37,0),MATCH(DH$11,'HTM Output'!$K$6:$GS$6,0)),0)*$I$8</f>
        <v>0</v>
      </c>
      <c r="DI16" s="371">
        <f ca="1">IFERROR(OFFSET('HTM Output'!$J$6,MATCH($B16,'HTM Output'!$B$7:$B$37,0),MATCH(DI$11,'HTM Output'!$K$6:$GS$6,0)),0)*$I$8</f>
        <v>0</v>
      </c>
      <c r="DJ16" s="371">
        <f ca="1">IFERROR(OFFSET('HTM Output'!$J$6,MATCH($B16,'HTM Output'!$B$7:$B$37,0),MATCH(DJ$11,'HTM Output'!$K$6:$GS$6,0)),0)*$I$8</f>
        <v>0</v>
      </c>
      <c r="DK16" s="371">
        <f ca="1">IFERROR(OFFSET('HTM Output'!$J$6,MATCH($B16,'HTM Output'!$B$7:$B$37,0),MATCH(DK$11,'HTM Output'!$K$6:$GS$6,0)),0)*$I$8</f>
        <v>0</v>
      </c>
      <c r="DL16" s="371">
        <f ca="1">IFERROR(OFFSET('HTM Output'!$J$6,MATCH($B16,'HTM Output'!$B$7:$B$37,0),MATCH(DL$11,'HTM Output'!$K$6:$GS$6,0)),0)*$I$8</f>
        <v>0</v>
      </c>
      <c r="DM16" s="371">
        <f ca="1">IFERROR(OFFSET('HTM Output'!$J$6,MATCH($B16,'HTM Output'!$B$7:$B$37,0),MATCH(DM$11,'HTM Output'!$K$6:$GS$6,0)),0)*$I$8</f>
        <v>0</v>
      </c>
      <c r="DN16" s="371">
        <f ca="1">IFERROR(OFFSET('HTM Output'!$J$6,MATCH($B16,'HTM Output'!$B$7:$B$37,0),MATCH(DN$11,'HTM Output'!$K$6:$GS$6,0)),0)*$I$8</f>
        <v>0</v>
      </c>
      <c r="DO16" s="371">
        <f ca="1">IFERROR(OFFSET('HTM Output'!$J$6,MATCH($B16,'HTM Output'!$B$7:$B$37,0),MATCH(DO$11,'HTM Output'!$K$6:$GS$6,0)),0)*$I$8</f>
        <v>0</v>
      </c>
      <c r="DP16" s="371">
        <f ca="1">IFERROR(OFFSET('HTM Output'!$J$6,MATCH($B16,'HTM Output'!$B$7:$B$37,0),MATCH(DP$11,'HTM Output'!$K$6:$GS$6,0)),0)*$I$8</f>
        <v>0</v>
      </c>
      <c r="DQ16" s="371">
        <f ca="1">IFERROR(OFFSET('HTM Output'!$J$6,MATCH($B16,'HTM Output'!$B$7:$B$37,0),MATCH(DQ$11,'HTM Output'!$K$6:$GS$6,0)),0)*$I$8</f>
        <v>0</v>
      </c>
      <c r="DR16" s="371">
        <f ca="1">IFERROR(OFFSET('HTM Output'!$J$6,MATCH($B16,'HTM Output'!$B$7:$B$37,0),MATCH(DR$11,'HTM Output'!$K$6:$GS$6,0)),0)*$I$8</f>
        <v>0</v>
      </c>
      <c r="DS16" s="371">
        <f ca="1">IFERROR(OFFSET('HTM Output'!$J$6,MATCH($B16,'HTM Output'!$B$7:$B$37,0),MATCH(DS$11,'HTM Output'!$K$6:$GS$6,0)),0)*$I$8</f>
        <v>0</v>
      </c>
      <c r="DT16" s="371">
        <f ca="1">IFERROR(OFFSET('HTM Output'!$J$6,MATCH($B16,'HTM Output'!$B$7:$B$37,0),MATCH(DT$11,'HTM Output'!$K$6:$GS$6,0)),0)*$I$8</f>
        <v>0</v>
      </c>
      <c r="DU16" s="371">
        <f ca="1">IFERROR(OFFSET('HTM Output'!$J$6,MATCH($B16,'HTM Output'!$B$7:$B$37,0),MATCH(DU$11,'HTM Output'!$K$6:$GS$6,0)),0)*$I$8</f>
        <v>0</v>
      </c>
      <c r="DV16" s="371">
        <f ca="1">IFERROR(OFFSET('HTM Output'!$J$6,MATCH($B16,'HTM Output'!$B$7:$B$37,0),MATCH(DV$11,'HTM Output'!$K$6:$GS$6,0)),0)*$I$8</f>
        <v>0</v>
      </c>
      <c r="DW16" s="371">
        <f ca="1">IFERROR(OFFSET('HTM Output'!$J$6,MATCH($B16,'HTM Output'!$B$7:$B$37,0),MATCH(DW$11,'HTM Output'!$K$6:$GS$6,0)),0)*$I$8</f>
        <v>0</v>
      </c>
      <c r="DX16" s="371">
        <f ca="1">IFERROR(OFFSET('HTM Output'!$J$6,MATCH($B16,'HTM Output'!$B$7:$B$37,0),MATCH(DX$11,'HTM Output'!$K$6:$GS$6,0)),0)*$I$8</f>
        <v>0</v>
      </c>
      <c r="DY16" s="371">
        <f ca="1">IFERROR(OFFSET('HTM Output'!$J$6,MATCH($B16,'HTM Output'!$B$7:$B$37,0),MATCH(DY$11,'HTM Output'!$K$6:$GS$6,0)),0)*$I$8</f>
        <v>0</v>
      </c>
      <c r="DZ16" s="371">
        <f ca="1">IFERROR(OFFSET('HTM Output'!$J$6,MATCH($B16,'HTM Output'!$B$7:$B$37,0),MATCH(DZ$11,'HTM Output'!$K$6:$GS$6,0)),0)*$I$8</f>
        <v>0</v>
      </c>
      <c r="EA16" s="371">
        <f ca="1">IFERROR(OFFSET('HTM Output'!$J$6,MATCH($B16,'HTM Output'!$B$7:$B$37,0),MATCH(EA$11,'HTM Output'!$K$6:$GS$6,0)),0)*$I$8</f>
        <v>0</v>
      </c>
      <c r="EB16" s="371">
        <f ca="1">IFERROR(OFFSET('HTM Output'!$J$6,MATCH($B16,'HTM Output'!$B$7:$B$37,0),MATCH(EB$11,'HTM Output'!$K$6:$GS$6,0)),0)*$I$8</f>
        <v>0</v>
      </c>
      <c r="EC16" s="371">
        <f ca="1">IFERROR(OFFSET('HTM Output'!$J$6,MATCH($B16,'HTM Output'!$B$7:$B$37,0),MATCH(EC$11,'HTM Output'!$K$6:$GS$6,0)),0)*$I$8</f>
        <v>0</v>
      </c>
      <c r="ED16" s="371">
        <f ca="1">IFERROR(OFFSET('HTM Output'!$J$6,MATCH($B16,'HTM Output'!$B$7:$B$37,0),MATCH(ED$11,'HTM Output'!$K$6:$GS$6,0)),0)*$I$8</f>
        <v>0</v>
      </c>
      <c r="EE16" s="371">
        <f ca="1">IFERROR(OFFSET('HTM Output'!$J$6,MATCH($B16,'HTM Output'!$B$7:$B$37,0),MATCH(EE$11,'HTM Output'!$K$6:$GS$6,0)),0)*$I$8</f>
        <v>0</v>
      </c>
      <c r="EF16" s="371">
        <f ca="1">IFERROR(OFFSET('HTM Output'!$J$6,MATCH($B16,'HTM Output'!$B$7:$B$37,0),MATCH(EF$11,'HTM Output'!$K$6:$GS$6,0)),0)*$I$8</f>
        <v>0</v>
      </c>
      <c r="EG16" s="371">
        <f ca="1">IFERROR(OFFSET('HTM Output'!$J$6,MATCH($B16,'HTM Output'!$B$7:$B$37,0),MATCH(EG$11,'HTM Output'!$K$6:$GS$6,0)),0)*$I$8</f>
        <v>0</v>
      </c>
      <c r="EH16" s="371">
        <f ca="1">IFERROR(OFFSET('HTM Output'!$J$6,MATCH($B16,'HTM Output'!$B$7:$B$37,0),MATCH(EH$11,'HTM Output'!$K$6:$GS$6,0)),0)*$I$8</f>
        <v>0</v>
      </c>
      <c r="EI16" s="371">
        <f ca="1">IFERROR(OFFSET('HTM Output'!$J$6,MATCH($B16,'HTM Output'!$B$7:$B$37,0),MATCH(EI$11,'HTM Output'!$K$6:$GS$6,0)),0)*$I$8</f>
        <v>0</v>
      </c>
      <c r="EJ16" s="371">
        <f ca="1">IFERROR(OFFSET('HTM Output'!$J$6,MATCH($B16,'HTM Output'!$B$7:$B$37,0),MATCH(EJ$11,'HTM Output'!$K$6:$GS$6,0)),0)*$I$8</f>
        <v>0</v>
      </c>
      <c r="EK16" s="371">
        <f ca="1">IFERROR(OFFSET('HTM Output'!$J$6,MATCH($B16,'HTM Output'!$B$7:$B$37,0),MATCH(EK$11,'HTM Output'!$K$6:$GS$6,0)),0)*$I$8</f>
        <v>0</v>
      </c>
      <c r="EL16" s="371">
        <f ca="1">IFERROR(OFFSET('HTM Output'!$J$6,MATCH($B16,'HTM Output'!$B$7:$B$37,0),MATCH(EL$11,'HTM Output'!$K$6:$GS$6,0)),0)*$I$8</f>
        <v>0</v>
      </c>
      <c r="EM16" s="371">
        <f ca="1">IFERROR(OFFSET('HTM Output'!$J$6,MATCH($B16,'HTM Output'!$B$7:$B$37,0),MATCH(EM$11,'HTM Output'!$K$6:$GS$6,0)),0)*$I$8</f>
        <v>0</v>
      </c>
      <c r="EN16" s="371">
        <f ca="1">IFERROR(OFFSET('HTM Output'!$J$6,MATCH($B16,'HTM Output'!$B$7:$B$37,0),MATCH(EN$11,'HTM Output'!$K$6:$GS$6,0)),0)*$I$8</f>
        <v>0</v>
      </c>
      <c r="EO16" s="371">
        <f ca="1">IFERROR(OFFSET('HTM Output'!$J$6,MATCH($B16,'HTM Output'!$B$7:$B$37,0),MATCH(EO$11,'HTM Output'!$K$6:$GS$6,0)),0)*$I$8</f>
        <v>0</v>
      </c>
      <c r="EP16" s="371">
        <f ca="1">IFERROR(OFFSET('HTM Output'!$J$6,MATCH($B16,'HTM Output'!$B$7:$B$37,0),MATCH(EP$11,'HTM Output'!$K$6:$GS$6,0)),0)*$I$8</f>
        <v>0</v>
      </c>
      <c r="EQ16" s="371">
        <f ca="1">IFERROR(OFFSET('HTM Output'!$J$6,MATCH($B16,'HTM Output'!$B$7:$B$37,0),MATCH(EQ$11,'HTM Output'!$K$6:$GS$6,0)),0)*$I$8</f>
        <v>0</v>
      </c>
      <c r="ER16" s="371">
        <f ca="1">IFERROR(OFFSET('HTM Output'!$J$6,MATCH($B16,'HTM Output'!$B$7:$B$37,0),MATCH(ER$11,'HTM Output'!$K$6:$GS$6,0)),0)*$I$8</f>
        <v>0</v>
      </c>
      <c r="ES16" s="371">
        <f ca="1">IFERROR(OFFSET('HTM Output'!$J$6,MATCH($B16,'HTM Output'!$B$7:$B$37,0),MATCH(ES$11,'HTM Output'!$K$6:$GS$6,0)),0)*$I$8</f>
        <v>0</v>
      </c>
      <c r="ET16" s="371">
        <f ca="1">IFERROR(OFFSET('HTM Output'!$J$6,MATCH($B16,'HTM Output'!$B$7:$B$37,0),MATCH(ET$11,'HTM Output'!$K$6:$GS$6,0)),0)*$I$8</f>
        <v>0</v>
      </c>
      <c r="EU16" s="371">
        <f ca="1">IFERROR(OFFSET('HTM Output'!$J$6,MATCH($B16,'HTM Output'!$B$7:$B$37,0),MATCH(EU$11,'HTM Output'!$K$6:$GS$6,0)),0)*$I$8</f>
        <v>0</v>
      </c>
      <c r="EV16" s="371">
        <f ca="1">IFERROR(OFFSET('HTM Output'!$J$6,MATCH($B16,'HTM Output'!$B$7:$B$37,0),MATCH(EV$11,'HTM Output'!$K$6:$GS$6,0)),0)*$I$8</f>
        <v>0</v>
      </c>
      <c r="EW16" s="371">
        <f ca="1">IFERROR(OFFSET('HTM Output'!$J$6,MATCH($B16,'HTM Output'!$B$7:$B$37,0),MATCH(EW$11,'HTM Output'!$K$6:$GS$6,0)),0)*$I$8</f>
        <v>0</v>
      </c>
      <c r="EX16" s="371">
        <f ca="1">IFERROR(OFFSET('HTM Output'!$J$6,MATCH($B16,'HTM Output'!$B$7:$B$37,0),MATCH(EX$11,'HTM Output'!$K$6:$GS$6,0)),0)*$I$8</f>
        <v>0</v>
      </c>
      <c r="EY16" s="371">
        <f ca="1">IFERROR(OFFSET('HTM Output'!$J$6,MATCH($B16,'HTM Output'!$B$7:$B$37,0),MATCH(EY$11,'HTM Output'!$K$6:$GS$6,0)),0)*$I$8</f>
        <v>0</v>
      </c>
      <c r="EZ16" s="371">
        <f ca="1">IFERROR(OFFSET('HTM Output'!$J$6,MATCH($B16,'HTM Output'!$B$7:$B$37,0),MATCH(EZ$11,'HTM Output'!$K$6:$GS$6,0)),0)*$I$8</f>
        <v>0</v>
      </c>
      <c r="FA16" s="371">
        <f ca="1">IFERROR(OFFSET('HTM Output'!$J$6,MATCH($B16,'HTM Output'!$B$7:$B$37,0),MATCH(FA$11,'HTM Output'!$K$6:$GS$6,0)),0)*$I$8</f>
        <v>0</v>
      </c>
      <c r="FB16" s="371">
        <f ca="1">IFERROR(OFFSET('HTM Output'!$J$6,MATCH($B16,'HTM Output'!$B$7:$B$37,0),MATCH(FB$11,'HTM Output'!$K$6:$GS$6,0)),0)*$I$8</f>
        <v>0</v>
      </c>
      <c r="FC16" s="371">
        <f ca="1">IFERROR(OFFSET('HTM Output'!$J$6,MATCH($B16,'HTM Output'!$B$7:$B$37,0),MATCH(FC$11,'HTM Output'!$K$6:$GS$6,0)),0)*$I$8</f>
        <v>0</v>
      </c>
      <c r="FD16" s="371">
        <f ca="1">IFERROR(OFFSET('HTM Output'!$J$6,MATCH($B16,'HTM Output'!$B$7:$B$37,0),MATCH(FD$11,'HTM Output'!$K$6:$GS$6,0)),0)*$I$8</f>
        <v>0</v>
      </c>
      <c r="FE16" s="371">
        <f ca="1">IFERROR(OFFSET('HTM Output'!$J$6,MATCH($B16,'HTM Output'!$B$7:$B$37,0),MATCH(FE$11,'HTM Output'!$K$6:$GS$6,0)),0)*$I$8</f>
        <v>0</v>
      </c>
      <c r="FF16" s="371">
        <f ca="1">IFERROR(OFFSET('HTM Output'!$J$6,MATCH($B16,'HTM Output'!$B$7:$B$37,0),MATCH(FF$11,'HTM Output'!$K$6:$GS$6,0)),0)*$I$8</f>
        <v>0</v>
      </c>
      <c r="FG16" s="371">
        <f ca="1">IFERROR(OFFSET('HTM Output'!$J$6,MATCH($B16,'HTM Output'!$B$7:$B$37,0),MATCH(FG$11,'HTM Output'!$K$6:$GS$6,0)),0)*$I$8</f>
        <v>0</v>
      </c>
      <c r="FH16" s="371">
        <f ca="1">IFERROR(OFFSET('HTM Output'!$J$6,MATCH($B16,'HTM Output'!$B$7:$B$37,0),MATCH(FH$11,'HTM Output'!$K$6:$GS$6,0)),0)*$I$8</f>
        <v>0</v>
      </c>
      <c r="FI16" s="371">
        <f ca="1">IFERROR(OFFSET('HTM Output'!$J$6,MATCH($B16,'HTM Output'!$B$7:$B$37,0),MATCH(FI$11,'HTM Output'!$K$6:$GS$6,0)),0)*$I$8</f>
        <v>0</v>
      </c>
      <c r="FJ16" s="371">
        <f ca="1">IFERROR(OFFSET('HTM Output'!$J$6,MATCH($B16,'HTM Output'!$B$7:$B$37,0),MATCH(FJ$11,'HTM Output'!$K$6:$GS$6,0)),0)*$I$8</f>
        <v>0</v>
      </c>
      <c r="FK16" s="371">
        <f ca="1">IFERROR(OFFSET('HTM Output'!$J$6,MATCH($B16,'HTM Output'!$B$7:$B$37,0),MATCH(FK$11,'HTM Output'!$K$6:$GS$6,0)),0)*$I$8</f>
        <v>0</v>
      </c>
      <c r="FL16" s="371">
        <f ca="1">IFERROR(OFFSET('HTM Output'!$J$6,MATCH($B16,'HTM Output'!$B$7:$B$37,0),MATCH(FL$11,'HTM Output'!$K$6:$GS$6,0)),0)*$I$8</f>
        <v>0</v>
      </c>
      <c r="FM16" s="371">
        <f ca="1">IFERROR(OFFSET('HTM Output'!$J$6,MATCH($B16,'HTM Output'!$B$7:$B$37,0),MATCH(FM$11,'HTM Output'!$K$6:$GS$6,0)),0)*$I$8</f>
        <v>0</v>
      </c>
      <c r="FN16" s="371">
        <f ca="1">IFERROR(OFFSET('HTM Output'!$J$6,MATCH($B16,'HTM Output'!$B$7:$B$37,0),MATCH(FN$11,'HTM Output'!$K$6:$GS$6,0)),0)*$I$8</f>
        <v>0</v>
      </c>
      <c r="FO16" s="371">
        <f ca="1">IFERROR(OFFSET('HTM Output'!$J$6,MATCH($B16,'HTM Output'!$B$7:$B$37,0),MATCH(FO$11,'HTM Output'!$K$6:$GS$6,0)),0)*$I$8</f>
        <v>0</v>
      </c>
      <c r="FP16" s="371">
        <f ca="1">IFERROR(OFFSET('HTM Output'!$J$6,MATCH($B16,'HTM Output'!$B$7:$B$37,0),MATCH(FP$11,'HTM Output'!$K$6:$GS$6,0)),0)*$I$8</f>
        <v>0</v>
      </c>
      <c r="FQ16" s="371">
        <f ca="1">IFERROR(OFFSET('HTM Output'!$J$6,MATCH($B16,'HTM Output'!$B$7:$B$37,0),MATCH(FQ$11,'HTM Output'!$K$6:$GS$6,0)),0)*$I$8</f>
        <v>0</v>
      </c>
      <c r="FR16" s="371">
        <f ca="1">IFERROR(OFFSET('HTM Output'!$J$6,MATCH($B16,'HTM Output'!$B$7:$B$37,0),MATCH(FR$11,'HTM Output'!$K$6:$GS$6,0)),0)*$I$8</f>
        <v>0</v>
      </c>
      <c r="FS16" s="371">
        <f ca="1">IFERROR(OFFSET('HTM Output'!$J$6,MATCH($B16,'HTM Output'!$B$7:$B$37,0),MATCH(FS$11,'HTM Output'!$K$6:$GS$6,0)),0)*$I$8</f>
        <v>0</v>
      </c>
      <c r="FT16" s="371">
        <f ca="1">IFERROR(OFFSET('HTM Output'!$J$6,MATCH($B16,'HTM Output'!$B$7:$B$37,0),MATCH(FT$11,'HTM Output'!$K$6:$GS$6,0)),0)*$I$8</f>
        <v>0</v>
      </c>
      <c r="FU16" s="371">
        <f ca="1">IFERROR(OFFSET('HTM Output'!$J$6,MATCH($B16,'HTM Output'!$B$7:$B$37,0),MATCH(FU$11,'HTM Output'!$K$6:$GS$6,0)),0)*$I$8</f>
        <v>0</v>
      </c>
      <c r="FV16" s="371">
        <f ca="1">IFERROR(OFFSET('HTM Output'!$J$6,MATCH($B16,'HTM Output'!$B$7:$B$37,0),MATCH(FV$11,'HTM Output'!$K$6:$GS$6,0)),0)*$I$8</f>
        <v>0</v>
      </c>
      <c r="FW16" s="371">
        <f ca="1">IFERROR(OFFSET('HTM Output'!$J$6,MATCH($B16,'HTM Output'!$B$7:$B$37,0),MATCH(FW$11,'HTM Output'!$K$6:$GS$6,0)),0)*$I$8</f>
        <v>0</v>
      </c>
      <c r="FX16" s="371">
        <f ca="1">IFERROR(OFFSET('HTM Output'!$J$6,MATCH($B16,'HTM Output'!$B$7:$B$37,0),MATCH(FX$11,'HTM Output'!$K$6:$GS$6,0)),0)*$I$8</f>
        <v>0</v>
      </c>
      <c r="FY16" s="371">
        <f ca="1">IFERROR(OFFSET('HTM Output'!$J$6,MATCH($B16,'HTM Output'!$B$7:$B$37,0),MATCH(FY$11,'HTM Output'!$K$6:$GS$6,0)),0)*$I$8</f>
        <v>0</v>
      </c>
      <c r="FZ16" s="371">
        <f ca="1">IFERROR(OFFSET('HTM Output'!$J$6,MATCH($B16,'HTM Output'!$B$7:$B$37,0),MATCH(FZ$11,'HTM Output'!$K$6:$GS$6,0)),0)*$I$8</f>
        <v>0</v>
      </c>
      <c r="GA16" s="371">
        <f ca="1">IFERROR(OFFSET('HTM Output'!$J$6,MATCH($B16,'HTM Output'!$B$7:$B$37,0),MATCH(GA$11,'HTM Output'!$K$6:$GS$6,0)),0)*$I$8</f>
        <v>0</v>
      </c>
      <c r="GB16" s="371">
        <f ca="1">IFERROR(OFFSET('HTM Output'!$J$6,MATCH($B16,'HTM Output'!$B$7:$B$37,0),MATCH(GB$11,'HTM Output'!$K$6:$GS$6,0)),0)*$I$8</f>
        <v>0</v>
      </c>
      <c r="GC16" s="371">
        <f ca="1">IFERROR(OFFSET('HTM Output'!$J$6,MATCH($B16,'HTM Output'!$B$7:$B$37,0),MATCH(GC$11,'HTM Output'!$K$6:$GS$6,0)),0)*$I$8</f>
        <v>0</v>
      </c>
      <c r="GD16" s="371">
        <f ca="1">IFERROR(OFFSET('HTM Output'!$J$6,MATCH($B16,'HTM Output'!$B$7:$B$37,0),MATCH(GD$11,'HTM Output'!$K$6:$GS$6,0)),0)*$I$8</f>
        <v>0</v>
      </c>
      <c r="GE16" s="371">
        <f ca="1">IFERROR(OFFSET('HTM Output'!$J$6,MATCH($B16,'HTM Output'!$B$7:$B$37,0),MATCH(GE$11,'HTM Output'!$K$6:$GS$6,0)),0)*$I$8</f>
        <v>0</v>
      </c>
      <c r="GF16" s="371">
        <f ca="1">IFERROR(OFFSET('HTM Output'!$J$6,MATCH($B16,'HTM Output'!$B$7:$B$37,0),MATCH(GF$11,'HTM Output'!$K$6:$GS$6,0)),0)*$I$8</f>
        <v>0</v>
      </c>
      <c r="GG16" s="371">
        <f ca="1">IFERROR(OFFSET('HTM Output'!$J$6,MATCH($B16,'HTM Output'!$B$7:$B$37,0),MATCH(GG$11,'HTM Output'!$K$6:$GS$6,0)),0)*$I$8</f>
        <v>0</v>
      </c>
      <c r="GH16" s="371">
        <f ca="1">IFERROR(OFFSET('HTM Output'!$J$6,MATCH($B16,'HTM Output'!$B$7:$B$37,0),MATCH(GH$11,'HTM Output'!$K$6:$GS$6,0)),0)*$I$8</f>
        <v>0</v>
      </c>
      <c r="GI16" s="371">
        <f ca="1">IFERROR(OFFSET('HTM Output'!$J$6,MATCH($B16,'HTM Output'!$B$7:$B$37,0),MATCH(GI$11,'HTM Output'!$K$6:$GS$6,0)),0)*$I$8</f>
        <v>0</v>
      </c>
      <c r="GJ16" s="371">
        <f ca="1">IFERROR(OFFSET('HTM Output'!$J$6,MATCH($B16,'HTM Output'!$B$7:$B$37,0),MATCH(GJ$11,'HTM Output'!$K$6:$GS$6,0)),0)*$I$8</f>
        <v>0</v>
      </c>
      <c r="GK16" s="371">
        <f ca="1">IFERROR(OFFSET('HTM Output'!$J$6,MATCH($B16,'HTM Output'!$B$7:$B$37,0),MATCH(GK$11,'HTM Output'!$K$6:$GS$6,0)),0)*$I$8</f>
        <v>0</v>
      </c>
      <c r="GL16" s="371">
        <f ca="1">IFERROR(OFFSET('HTM Output'!$J$6,MATCH($B16,'HTM Output'!$B$7:$B$37,0),MATCH(GL$11,'HTM Output'!$K$6:$GS$6,0)),0)*$I$8</f>
        <v>0</v>
      </c>
      <c r="GM16" s="371">
        <f ca="1">IFERROR(OFFSET('HTM Output'!$J$6,MATCH($B16,'HTM Output'!$B$7:$B$37,0),MATCH(GM$11,'HTM Output'!$K$6:$GS$6,0)),0)*$I$8</f>
        <v>0</v>
      </c>
      <c r="GN16" s="371">
        <f ca="1">IFERROR(OFFSET('HTM Output'!$J$6,MATCH($B16,'HTM Output'!$B$7:$B$37,0),MATCH(GN$11,'HTM Output'!$K$6:$GS$6,0)),0)*$I$8</f>
        <v>0</v>
      </c>
      <c r="GO16" s="371">
        <f ca="1">IFERROR(OFFSET('HTM Output'!$J$6,MATCH($B16,'HTM Output'!$B$7:$B$37,0),MATCH(GO$11,'HTM Output'!$K$6:$GS$6,0)),0)*$I$8</f>
        <v>0</v>
      </c>
      <c r="GP16" s="371">
        <f ca="1">IFERROR(OFFSET('HTM Output'!$J$6,MATCH($B16,'HTM Output'!$B$7:$B$37,0),MATCH(GP$11,'HTM Output'!$K$6:$GS$6,0)),0)*$I$8</f>
        <v>0</v>
      </c>
      <c r="GQ16" s="371">
        <f ca="1">IFERROR(OFFSET('HTM Output'!$J$6,MATCH($B16,'HTM Output'!$B$7:$B$37,0),MATCH(GQ$11,'HTM Output'!$K$6:$GS$6,0)),0)*$I$8</f>
        <v>0</v>
      </c>
      <c r="GR16" s="371">
        <f ca="1">IFERROR(OFFSET('HTM Output'!$J$6,MATCH($B16,'HTM Output'!$B$7:$B$37,0),MATCH(GR$11,'HTM Output'!$K$6:$GS$6,0)),0)*$I$8</f>
        <v>0</v>
      </c>
      <c r="GS16" s="371">
        <f ca="1">IFERROR(OFFSET('HTM Output'!$J$6,MATCH($B16,'HTM Output'!$B$7:$B$37,0),MATCH(GS$11,'HTM Output'!$K$6:$GS$6,0)),0)*$I$8</f>
        <v>0</v>
      </c>
      <c r="GT16" s="371">
        <f ca="1">IFERROR(OFFSET('HTM Output'!$J$6,MATCH($B16,'HTM Output'!$B$7:$B$37,0),MATCH(GT$11,'HTM Output'!$K$6:$GS$6,0)),0)*$I$8</f>
        <v>0</v>
      </c>
      <c r="GU16" s="371">
        <f ca="1">IFERROR(OFFSET('HTM Output'!$J$6,MATCH($B16,'HTM Output'!$B$7:$B$37,0),MATCH(GU$11,'HTM Output'!$K$6:$GS$6,0)),0)*$I$8</f>
        <v>0</v>
      </c>
      <c r="GV16" s="371">
        <f ca="1">IFERROR(OFFSET('HTM Output'!$J$6,MATCH($B16,'HTM Output'!$B$7:$B$37,0),MATCH(GV$11,'HTM Output'!$K$6:$GS$6,0)),0)*$I$8</f>
        <v>0</v>
      </c>
      <c r="GW16" s="371">
        <f ca="1">IFERROR(OFFSET('HTM Output'!$J$6,MATCH($B16,'HTM Output'!$B$7:$B$37,0),MATCH(GW$11,'HTM Output'!$K$6:$GS$6,0)),0)*$I$8</f>
        <v>0</v>
      </c>
      <c r="GX16" s="371">
        <f ca="1">IFERROR(OFFSET('HTM Output'!$J$6,MATCH($B16,'HTM Output'!$B$7:$B$37,0),MATCH(GX$11,'HTM Output'!$K$6:$GS$6,0)),0)*$I$8</f>
        <v>0</v>
      </c>
      <c r="GY16" s="371">
        <f ca="1">IFERROR(OFFSET('HTM Output'!$J$6,MATCH($B16,'HTM Output'!$B$7:$B$37,0),MATCH(GY$11,'HTM Output'!$K$6:$GS$6,0)),0)*$I$8</f>
        <v>0</v>
      </c>
      <c r="GZ16" s="371">
        <f ca="1">IFERROR(OFFSET('HTM Output'!$J$6,MATCH($B16,'HTM Output'!$B$7:$B$37,0),MATCH(GZ$11,'HTM Output'!$K$6:$GS$6,0)),0)*$I$8</f>
        <v>0</v>
      </c>
      <c r="HA16" s="371">
        <f ca="1">IFERROR(OFFSET('HTM Output'!$J$6,MATCH($B16,'HTM Output'!$B$7:$B$37,0),MATCH(HA$11,'HTM Output'!$K$6:$GS$6,0)),0)*$I$8</f>
        <v>0</v>
      </c>
      <c r="HB16" s="469">
        <f ca="1">IFERROR(OFFSET('HTM Output'!$J$6,MATCH($B16,'HTM Output'!$B$7:$B$37,0),MATCH(HB$11,'HTM Output'!$K$6:$GS$6,0)),0)*$I$8</f>
        <v>0</v>
      </c>
      <c r="HC16" s="360"/>
      <c r="HD16" s="462">
        <f t="shared" ca="1" si="25"/>
        <v>-8670228.1469137687</v>
      </c>
      <c r="HE16" s="359">
        <f t="shared" ca="1" si="17"/>
        <v>1520149.8365099328</v>
      </c>
      <c r="HF16" s="359">
        <f t="shared" ca="1" si="17"/>
        <v>1087955.2471221108</v>
      </c>
      <c r="HG16" s="359">
        <f t="shared" ca="1" si="17"/>
        <v>710415.18579918402</v>
      </c>
      <c r="HH16" s="359">
        <f t="shared" ca="1" si="17"/>
        <v>15720975.651220893</v>
      </c>
      <c r="HI16" s="359">
        <f t="shared" ca="1" si="17"/>
        <v>0</v>
      </c>
      <c r="HJ16" s="359">
        <f t="shared" ca="1" si="17"/>
        <v>0</v>
      </c>
      <c r="HK16" s="419">
        <f t="shared" ca="1" si="18"/>
        <v>10369267.773738353</v>
      </c>
    </row>
    <row r="17" spans="1:219" hidden="1" outlineLevel="2" x14ac:dyDescent="0.75">
      <c r="A17" s="7" t="s">
        <v>18</v>
      </c>
      <c r="B17" s="397" t="s">
        <v>137</v>
      </c>
      <c r="C17" s="398">
        <f ca="1">OFFSET(Strats!$B$3,MATCH($B17,Strats!$B$4:$B$31,0),MATCH(C$10,Strats!$C$3:$BS$3,0))</f>
        <v>94541101.230000004</v>
      </c>
      <c r="D17" s="399">
        <f ca="1">OFFSET(Strats!$B$3,MATCH($B17,Strats!$B$4:$B$31,0),MATCH(D$10,Strats!$C$3:$BS$3,0))</f>
        <v>0.53216540179704486</v>
      </c>
      <c r="E17" s="359">
        <f t="shared" ca="1" si="19"/>
        <v>50311503.122398041</v>
      </c>
      <c r="F17" s="462">
        <f t="shared" ca="1" si="20"/>
        <v>822591.17488759605</v>
      </c>
      <c r="G17" s="381">
        <f t="shared" ca="1" si="21"/>
        <v>51134094.297285639</v>
      </c>
      <c r="H17" s="433">
        <f>IFERROR(SUMPRODUCT('HTM Output'!$K76:$GS76,'HTM Output'!$K$6:$GS$6)/SUM('HTM Output'!$K76:$GS76),_xlfn.MAXIFS($U$11:$HB$11,$U$14:$HB$14,"&gt;"&amp;0))</f>
        <v>48342.457577247413</v>
      </c>
      <c r="I17" s="359">
        <f t="shared" ca="1" si="12"/>
        <v>18100564.277502283</v>
      </c>
      <c r="J17" s="400">
        <f t="shared" si="22"/>
        <v>0.5</v>
      </c>
      <c r="K17" s="341">
        <f t="shared" ca="1" si="13"/>
        <v>9050282.1387511417</v>
      </c>
      <c r="L17" s="358">
        <f>-SUMIFS('HTM Output'!$K12:$GS12,'HTM Output'!$K$6:$GS$6,"&gt;"&amp;'HTM Output'!$G$2,'HTM Output'!$K$6:$GS$6,"&lt;="&amp;'HTM Output'!$G$3)*$I$8</f>
        <v>-678276.99305359519</v>
      </c>
      <c r="M17" s="359">
        <f t="shared" ca="1" si="14"/>
        <v>25302.13588416504</v>
      </c>
      <c r="N17" s="419">
        <f t="shared" ca="1" si="23"/>
        <v>-652974.85716943012</v>
      </c>
      <c r="O17" s="277">
        <f t="shared" ca="1" si="15"/>
        <v>8397307.281581711</v>
      </c>
      <c r="P17" s="347"/>
      <c r="Q17" s="378">
        <f t="shared" ca="1" si="16"/>
        <v>0.24092109799385072</v>
      </c>
      <c r="R17" s="379">
        <f t="shared" ca="1" si="24"/>
        <v>2.4982330843044456</v>
      </c>
      <c r="S17" s="347"/>
      <c r="T17" s="380">
        <f ca="1">IF(T$11&gt;$I$4,SUMIFS('Pooled CF'!$E:$E,'Pooled CF'!$A:$A,$A17,'Pooled CF'!$G:$G,T$11),0)+IF(T$11=$I$4,-$O17)</f>
        <v>-8397307.281581711</v>
      </c>
      <c r="U17" s="371">
        <f ca="1">IFERROR(OFFSET('HTM Output'!$J$6,MATCH($B17,'HTM Output'!$B$7:$B$37,0),MATCH(U$11,'HTM Output'!$K$6:$GS$6,0)),0)*$I$8</f>
        <v>111942.28417333066</v>
      </c>
      <c r="V17" s="371">
        <f ca="1">IFERROR(OFFSET('HTM Output'!$J$6,MATCH($B17,'HTM Output'!$B$7:$B$37,0),MATCH(V$11,'HTM Output'!$K$6:$GS$6,0)),0)*$I$8</f>
        <v>111940.9657598958</v>
      </c>
      <c r="W17" s="371">
        <f ca="1">IFERROR(OFFSET('HTM Output'!$J$6,MATCH($B17,'HTM Output'!$B$7:$B$37,0),MATCH(W$11,'HTM Output'!$K$6:$GS$6,0)),0)*$I$8</f>
        <v>113981.73803657916</v>
      </c>
      <c r="X17" s="371">
        <f ca="1">IFERROR(OFFSET('HTM Output'!$J$6,MATCH($B17,'HTM Output'!$B$7:$B$37,0),MATCH(X$11,'HTM Output'!$K$6:$GS$6,0)),0)*$I$8</f>
        <v>116369.23167661417</v>
      </c>
      <c r="Y17" s="371">
        <f ca="1">IFERROR(OFFSET('HTM Output'!$J$6,MATCH($B17,'HTM Output'!$B$7:$B$37,0),MATCH(Y$11,'HTM Output'!$K$6:$GS$6,0)),0)*$I$8</f>
        <v>112614.03688150778</v>
      </c>
      <c r="Z17" s="371">
        <f ca="1">IFERROR(OFFSET('HTM Output'!$J$6,MATCH($B17,'HTM Output'!$B$7:$B$37,0),MATCH(Z$11,'HTM Output'!$K$6:$GS$6,0)),0)*$I$8</f>
        <v>116366.32584344788</v>
      </c>
      <c r="AA17" s="371">
        <f ca="1">IFERROR(OFFSET('HTM Output'!$J$6,MATCH($B17,'HTM Output'!$B$7:$B$37,0),MATCH(AA$11,'HTM Output'!$K$6:$GS$6,0)),0)*$I$8</f>
        <v>112611.2049935681</v>
      </c>
      <c r="AB17" s="371">
        <f ca="1">IFERROR(OFFSET('HTM Output'!$J$6,MATCH($B17,'HTM Output'!$B$7:$B$37,0),MATCH(AB$11,'HTM Output'!$K$6:$GS$6,0)),0)*$I$8</f>
        <v>116363.37913321416</v>
      </c>
      <c r="AC17" s="371">
        <f ca="1">IFERROR(OFFSET('HTM Output'!$J$6,MATCH($B17,'HTM Output'!$B$7:$B$37,0),MATCH(AC$11,'HTM Output'!$K$6:$GS$6,0)),0)*$I$8</f>
        <v>116361.9443489713</v>
      </c>
      <c r="AD17" s="371">
        <f ca="1">IFERROR(OFFSET('HTM Output'!$J$6,MATCH($B17,'HTM Output'!$B$7:$B$37,0),MATCH(AD$11,'HTM Output'!$K$6:$GS$6,0)),0)*$I$8</f>
        <v>112606.93494150236</v>
      </c>
      <c r="AE17" s="371">
        <f ca="1">IFERROR(OFFSET('HTM Output'!$J$6,MATCH($B17,'HTM Output'!$B$7:$B$37,0),MATCH(AE$11,'HTM Output'!$K$6:$GS$6,0)),0)*$I$8</f>
        <v>116358.93589151731</v>
      </c>
      <c r="AF17" s="371">
        <f ca="1">IFERROR(OFFSET('HTM Output'!$J$6,MATCH($B17,'HTM Output'!$B$7:$B$37,0),MATCH(AF$11,'HTM Output'!$K$6:$GS$6,0)),0)*$I$8</f>
        <v>112604.00296914965</v>
      </c>
      <c r="AG17" s="371">
        <f ca="1">IFERROR(OFFSET('HTM Output'!$J$6,MATCH($B17,'HTM Output'!$B$7:$B$37,0),MATCH(AG$11,'HTM Output'!$K$6:$GS$6,0)),0)*$I$8</f>
        <v>116355.88496559553</v>
      </c>
      <c r="AH17" s="371">
        <f ca="1">IFERROR(OFFSET('HTM Output'!$J$6,MATCH($B17,'HTM Output'!$B$7:$B$37,0),MATCH(AH$11,'HTM Output'!$K$6:$GS$6,0)),0)*$I$8</f>
        <v>111923.62842860246</v>
      </c>
      <c r="AI17" s="371">
        <f ca="1">IFERROR(OFFSET('HTM Output'!$J$6,MATCH($B17,'HTM Output'!$B$7:$B$37,0),MATCH(AI$11,'HTM Output'!$K$6:$GS$6,0)),0)*$I$8</f>
        <v>113280.49552193107</v>
      </c>
      <c r="AJ17" s="371">
        <f ca="1">IFERROR(OFFSET('HTM Output'!$J$6,MATCH($B17,'HTM Output'!$B$7:$B$37,0),MATCH(AJ$11,'HTM Output'!$K$6:$GS$6,0)),0)*$I$8</f>
        <v>116351.17414858755</v>
      </c>
      <c r="AK17" s="371">
        <f ca="1">IFERROR(OFFSET('HTM Output'!$J$6,MATCH($B17,'HTM Output'!$B$7:$B$37,0),MATCH(AK$11,'HTM Output'!$K$6:$GS$6,0)),0)*$I$8</f>
        <v>112596.43841919678</v>
      </c>
      <c r="AL17" s="371">
        <f ca="1">IFERROR(OFFSET('HTM Output'!$J$6,MATCH($B17,'HTM Output'!$B$7:$B$37,0),MATCH(AL$11,'HTM Output'!$K$6:$GS$6,0)),0)*$I$8</f>
        <v>116348.01337330589</v>
      </c>
      <c r="AM17" s="371">
        <f ca="1">IFERROR(OFFSET('HTM Output'!$J$6,MATCH($B17,'HTM Output'!$B$7:$B$37,0),MATCH(AM$11,'HTM Output'!$K$6:$GS$6,0)),0)*$I$8</f>
        <v>112593.35788821353</v>
      </c>
      <c r="AN17" s="371">
        <f ca="1">IFERROR(OFFSET('HTM Output'!$J$6,MATCH($B17,'HTM Output'!$B$7:$B$37,0),MATCH(AN$11,'HTM Output'!$K$6:$GS$6,0)),0)*$I$8</f>
        <v>116344.80774581198</v>
      </c>
      <c r="AO17" s="371">
        <f ca="1">IFERROR(OFFSET('HTM Output'!$J$6,MATCH($B17,'HTM Output'!$B$7:$B$37,0),MATCH(AO$11,'HTM Output'!$K$6:$GS$6,0)),0)*$I$8</f>
        <v>116343.2413966741</v>
      </c>
      <c r="AP17" s="371">
        <f ca="1">IFERROR(OFFSET('HTM Output'!$J$6,MATCH($B17,'HTM Output'!$B$7:$B$37,0),MATCH(AP$11,'HTM Output'!$K$6:$GS$6,0)),0)*$I$8</f>
        <v>112588.70699712248</v>
      </c>
      <c r="AQ17" s="371">
        <f ca="1">IFERROR(OFFSET('HTM Output'!$J$6,MATCH($B17,'HTM Output'!$B$7:$B$37,0),MATCH(AQ$11,'HTM Output'!$K$6:$GS$6,0)),0)*$I$8</f>
        <v>103846.36972788541</v>
      </c>
      <c r="AR17" s="371">
        <f ca="1">IFERROR(OFFSET('HTM Output'!$J$6,MATCH($B17,'HTM Output'!$B$7:$B$37,0),MATCH(AR$11,'HTM Output'!$K$6:$GS$6,0)),0)*$I$8</f>
        <v>100421.08053566348</v>
      </c>
      <c r="AS17" s="371">
        <f ca="1">IFERROR(OFFSET('HTM Output'!$J$6,MATCH($B17,'HTM Output'!$B$7:$B$37,0),MATCH(AS$11,'HTM Output'!$K$6:$GS$6,0)),0)*$I$8</f>
        <v>100026.57537178519</v>
      </c>
      <c r="AT17" s="371">
        <f ca="1">IFERROR(OFFSET('HTM Output'!$J$6,MATCH($B17,'HTM Output'!$B$7:$B$37,0),MATCH(AT$11,'HTM Output'!$K$6:$GS$6,0)),0)*$I$8</f>
        <v>100025.29580025142</v>
      </c>
      <c r="AU17" s="371">
        <f ca="1">IFERROR(OFFSET('HTM Output'!$J$6,MATCH($B17,'HTM Output'!$B$7:$B$37,0),MATCH(AU$11,'HTM Output'!$K$6:$GS$6,0)),0)*$I$8</f>
        <v>97944.393484300439</v>
      </c>
      <c r="AV17" s="371">
        <f ca="1">IFERROR(OFFSET('HTM Output'!$J$6,MATCH($B17,'HTM Output'!$B$7:$B$37,0),MATCH(AV$11,'HTM Output'!$K$6:$GS$6,0)),0)*$I$8</f>
        <v>88769.230288206541</v>
      </c>
      <c r="AW17" s="371">
        <f ca="1">IFERROR(OFFSET('HTM Output'!$J$6,MATCH($B17,'HTM Output'!$B$7:$B$37,0),MATCH(AW$11,'HTM Output'!$K$6:$GS$6,0)),0)*$I$8</f>
        <v>69031.519571419238</v>
      </c>
      <c r="AX17" s="371">
        <f ca="1">IFERROR(OFFSET('HTM Output'!$J$6,MATCH($B17,'HTM Output'!$B$7:$B$37,0),MATCH(AX$11,'HTM Output'!$K$6:$GS$6,0)),0)*$I$8</f>
        <v>77935.341871587516</v>
      </c>
      <c r="AY17" s="371">
        <f ca="1">IFERROR(OFFSET('HTM Output'!$J$6,MATCH($B17,'HTM Output'!$B$7:$B$37,0),MATCH(AY$11,'HTM Output'!$K$6:$GS$6,0)),0)*$I$8</f>
        <v>75421.298585407581</v>
      </c>
      <c r="AZ17" s="371">
        <f ca="1">IFERROR(OFFSET('HTM Output'!$J$6,MATCH($B17,'HTM Output'!$B$7:$B$37,0),MATCH(AZ$11,'HTM Output'!$K$6:$GS$6,0)),0)*$I$8</f>
        <v>77935.341871587516</v>
      </c>
      <c r="BA17" s="371">
        <f ca="1">IFERROR(OFFSET('HTM Output'!$J$6,MATCH($B17,'HTM Output'!$B$7:$B$37,0),MATCH(BA$11,'HTM Output'!$K$6:$GS$6,0)),0)*$I$8</f>
        <v>77935.341871587516</v>
      </c>
      <c r="BB17" s="371">
        <f ca="1">IFERROR(OFFSET('HTM Output'!$J$6,MATCH($B17,'HTM Output'!$B$7:$B$37,0),MATCH(BB$11,'HTM Output'!$K$6:$GS$6,0)),0)*$I$8</f>
        <v>75421.298585407581</v>
      </c>
      <c r="BC17" s="371">
        <f ca="1">IFERROR(OFFSET('HTM Output'!$J$6,MATCH($B17,'HTM Output'!$B$7:$B$37,0),MATCH(BC$11,'HTM Output'!$K$6:$GS$6,0)),0)*$I$8</f>
        <v>77935.341871587516</v>
      </c>
      <c r="BD17" s="371">
        <f ca="1">IFERROR(OFFSET('HTM Output'!$J$6,MATCH($B17,'HTM Output'!$B$7:$B$37,0),MATCH(BD$11,'HTM Output'!$K$6:$GS$6,0)),0)*$I$8</f>
        <v>75421.298585407581</v>
      </c>
      <c r="BE17" s="371">
        <f ca="1">IFERROR(OFFSET('HTM Output'!$J$6,MATCH($B17,'HTM Output'!$B$7:$B$37,0),MATCH(BE$11,'HTM Output'!$K$6:$GS$6,0)),0)*$I$8</f>
        <v>74320.648254174943</v>
      </c>
      <c r="BF17" s="371">
        <f ca="1">IFERROR(OFFSET('HTM Output'!$J$6,MATCH($B17,'HTM Output'!$B$7:$B$37,0),MATCH(BF$11,'HTM Output'!$K$6:$GS$6,0)),0)*$I$8</f>
        <v>74320.648254174943</v>
      </c>
      <c r="BG17" s="371">
        <f ca="1">IFERROR(OFFSET('HTM Output'!$J$6,MATCH($B17,'HTM Output'!$B$7:$B$37,0),MATCH(BG$11,'HTM Output'!$K$6:$GS$6,0)),0)*$I$8</f>
        <v>77622.599247872524</v>
      </c>
      <c r="BH17" s="371">
        <f ca="1">IFERROR(OFFSET('HTM Output'!$J$6,MATCH($B17,'HTM Output'!$B$7:$B$37,0),MATCH(BH$11,'HTM Output'!$K$6:$GS$6,0)),0)*$I$8</f>
        <v>77935.341871580444</v>
      </c>
      <c r="BI17" s="371">
        <f ca="1">IFERROR(OFFSET('HTM Output'!$J$6,MATCH($B17,'HTM Output'!$B$7:$B$37,0),MATCH(BI$11,'HTM Output'!$K$6:$GS$6,0)),0)*$I$8</f>
        <v>70526.673496915319</v>
      </c>
      <c r="BJ17" s="371">
        <f ca="1">IFERROR(OFFSET('HTM Output'!$J$6,MATCH($B17,'HTM Output'!$B$7:$B$37,0),MATCH(BJ$11,'HTM Output'!$K$6:$GS$6,0)),0)*$I$8</f>
        <v>72877.562613479327</v>
      </c>
      <c r="BK17" s="371">
        <f ca="1">IFERROR(OFFSET('HTM Output'!$J$6,MATCH($B17,'HTM Output'!$B$7:$B$37,0),MATCH(BK$11,'HTM Output'!$K$6:$GS$6,0)),0)*$I$8</f>
        <v>70526.673496915319</v>
      </c>
      <c r="BL17" s="371">
        <f ca="1">IFERROR(OFFSET('HTM Output'!$J$6,MATCH($B17,'HTM Output'!$B$7:$B$37,0),MATCH(BL$11,'HTM Output'!$K$6:$GS$6,0)),0)*$I$8</f>
        <v>72877.562613478978</v>
      </c>
      <c r="BM17" s="371">
        <f ca="1">IFERROR(OFFSET('HTM Output'!$J$6,MATCH($B17,'HTM Output'!$B$7:$B$37,0),MATCH(BM$11,'HTM Output'!$K$6:$GS$6,0)),0)*$I$8</f>
        <v>73074.453642772191</v>
      </c>
      <c r="BN17" s="371">
        <f ca="1">IFERROR(OFFSET('HTM Output'!$J$6,MATCH($B17,'HTM Output'!$B$7:$B$37,0),MATCH(BN$11,'HTM Output'!$K$6:$GS$6,0)),0)*$I$8</f>
        <v>70717.213202683182</v>
      </c>
      <c r="BO17" s="371">
        <f ca="1">IFERROR(OFFSET('HTM Output'!$J$6,MATCH($B17,'HTM Output'!$B$7:$B$37,0),MATCH(BO$11,'HTM Output'!$K$6:$GS$6,0)),0)*$I$8</f>
        <v>73575.38006195621</v>
      </c>
      <c r="BP17" s="371">
        <f ca="1">IFERROR(OFFSET('HTM Output'!$J$6,MATCH($B17,'HTM Output'!$B$7:$B$37,0),MATCH(BP$11,'HTM Output'!$K$6:$GS$6,0)),0)*$I$8</f>
        <v>71297.779352237223</v>
      </c>
      <c r="BQ17" s="371">
        <f ca="1">IFERROR(OFFSET('HTM Output'!$J$6,MATCH($B17,'HTM Output'!$B$7:$B$37,0),MATCH(BQ$11,'HTM Output'!$K$6:$GS$6,0)),0)*$I$8</f>
        <v>70398.38254548455</v>
      </c>
      <c r="BR17" s="371">
        <f ca="1">IFERROR(OFFSET('HTM Output'!$J$6,MATCH($B17,'HTM Output'!$B$7:$B$37,0),MATCH(BR$11,'HTM Output'!$K$6:$GS$6,0)),0)*$I$8</f>
        <v>70398.38254548455</v>
      </c>
      <c r="BS17" s="371">
        <f ca="1">IFERROR(OFFSET('HTM Output'!$J$6,MATCH($B17,'HTM Output'!$B$7:$B$37,0),MATCH(BS$11,'HTM Output'!$K$6:$GS$6,0)),0)*$I$8</f>
        <v>73096.57296574043</v>
      </c>
      <c r="BT17" s="371">
        <f ca="1">IFERROR(OFFSET('HTM Output'!$J$6,MATCH($B17,'HTM Output'!$B$7:$B$37,0),MATCH(BT$11,'HTM Output'!$K$6:$GS$6,0)),0)*$I$8</f>
        <v>72702.569283682707</v>
      </c>
      <c r="BU17" s="371">
        <f ca="1">IFERROR(OFFSET('HTM Output'!$J$6,MATCH($B17,'HTM Output'!$B$7:$B$37,0),MATCH(BU$11,'HTM Output'!$K$6:$GS$6,0)),0)*$I$8</f>
        <v>66949.721960501018</v>
      </c>
      <c r="BV17" s="371">
        <f ca="1">IFERROR(OFFSET('HTM Output'!$J$6,MATCH($B17,'HTM Output'!$B$7:$B$37,0),MATCH(BV$11,'HTM Output'!$K$6:$GS$6,0)),0)*$I$8</f>
        <v>69003.752085470318</v>
      </c>
      <c r="BW17" s="371">
        <f ca="1">IFERROR(OFFSET('HTM Output'!$J$6,MATCH($B17,'HTM Output'!$B$7:$B$37,0),MATCH(BW$11,'HTM Output'!$K$6:$GS$6,0)),0)*$I$8</f>
        <v>66777.824598842286</v>
      </c>
      <c r="BX17" s="371">
        <f ca="1">IFERROR(OFFSET('HTM Output'!$J$6,MATCH($B17,'HTM Output'!$B$7:$B$37,0),MATCH(BX$11,'HTM Output'!$K$6:$GS$6,0)),0)*$I$8</f>
        <v>69003.752085470318</v>
      </c>
      <c r="BY17" s="371">
        <f ca="1">IFERROR(OFFSET('HTM Output'!$J$6,MATCH($B17,'HTM Output'!$B$7:$B$37,0),MATCH(BY$11,'HTM Output'!$K$6:$GS$6,0)),0)*$I$8</f>
        <v>69003.752085470318</v>
      </c>
      <c r="BZ17" s="371">
        <f ca="1">IFERROR(OFFSET('HTM Output'!$J$6,MATCH($B17,'HTM Output'!$B$7:$B$37,0),MATCH(BZ$11,'HTM Output'!$K$6:$GS$6,0)),0)*$I$8</f>
        <v>66777.824598842286</v>
      </c>
      <c r="CA17" s="371">
        <f ca="1">IFERROR(OFFSET('HTM Output'!$J$6,MATCH($B17,'HTM Output'!$B$7:$B$37,0),MATCH(CA$11,'HTM Output'!$K$6:$GS$6,0)),0)*$I$8</f>
        <v>1940881.7413298744</v>
      </c>
      <c r="CB17" s="371">
        <f ca="1">IFERROR(OFFSET('HTM Output'!$J$6,MATCH($B17,'HTM Output'!$B$7:$B$37,0),MATCH(CB$11,'HTM Output'!$K$6:$GS$6,0)),0)*$I$8</f>
        <v>55789.824988472617</v>
      </c>
      <c r="CC17" s="371">
        <f ca="1">IFERROR(OFFSET('HTM Output'!$J$6,MATCH($B17,'HTM Output'!$B$7:$B$37,0),MATCH(CC$11,'HTM Output'!$K$6:$GS$6,0)),0)*$I$8</f>
        <v>57649.485821421702</v>
      </c>
      <c r="CD17" s="371">
        <f ca="1">IFERROR(OFFSET('HTM Output'!$J$6,MATCH($B17,'HTM Output'!$B$7:$B$37,0),MATCH(CD$11,'HTM Output'!$K$6:$GS$6,0)),0)*$I$8</f>
        <v>55461.649547363944</v>
      </c>
      <c r="CE17" s="371">
        <f ca="1">IFERROR(OFFSET('HTM Output'!$J$6,MATCH($B17,'HTM Output'!$B$7:$B$37,0),MATCH(CE$11,'HTM Output'!$K$6:$GS$6,0)),0)*$I$8</f>
        <v>56118.000429581269</v>
      </c>
      <c r="CF17" s="371">
        <f ca="1">IFERROR(OFFSET('HTM Output'!$J$6,MATCH($B17,'HTM Output'!$B$7:$B$37,0),MATCH(CF$11,'HTM Output'!$K$6:$GS$6,0)),0)*$I$8</f>
        <v>57649.485821421702</v>
      </c>
      <c r="CG17" s="371">
        <f ca="1">IFERROR(OFFSET('HTM Output'!$J$6,MATCH($B17,'HTM Output'!$B$7:$B$37,0),MATCH(CG$11,'HTM Output'!$K$6:$GS$6,0)),0)*$I$8</f>
        <v>13468179.149560267</v>
      </c>
      <c r="CH17" s="371">
        <f ca="1">IFERROR(OFFSET('HTM Output'!$J$6,MATCH($B17,'HTM Output'!$B$7:$B$37,0),MATCH(CH$11,'HTM Output'!$K$6:$GS$6,0)),0)*$I$8</f>
        <v>0</v>
      </c>
      <c r="CI17" s="371">
        <f ca="1">IFERROR(OFFSET('HTM Output'!$J$6,MATCH($B17,'HTM Output'!$B$7:$B$37,0),MATCH(CI$11,'HTM Output'!$K$6:$GS$6,0)),0)*$I$8</f>
        <v>0</v>
      </c>
      <c r="CJ17" s="371">
        <f ca="1">IFERROR(OFFSET('HTM Output'!$J$6,MATCH($B17,'HTM Output'!$B$7:$B$37,0),MATCH(CJ$11,'HTM Output'!$K$6:$GS$6,0)),0)*$I$8</f>
        <v>0</v>
      </c>
      <c r="CK17" s="371">
        <f ca="1">IFERROR(OFFSET('HTM Output'!$J$6,MATCH($B17,'HTM Output'!$B$7:$B$37,0),MATCH(CK$11,'HTM Output'!$K$6:$GS$6,0)),0)*$I$8</f>
        <v>0</v>
      </c>
      <c r="CL17" s="371">
        <f ca="1">IFERROR(OFFSET('HTM Output'!$J$6,MATCH($B17,'HTM Output'!$B$7:$B$37,0),MATCH(CL$11,'HTM Output'!$K$6:$GS$6,0)),0)*$I$8</f>
        <v>0</v>
      </c>
      <c r="CM17" s="371">
        <f ca="1">IFERROR(OFFSET('HTM Output'!$J$6,MATCH($B17,'HTM Output'!$B$7:$B$37,0),MATCH(CM$11,'HTM Output'!$K$6:$GS$6,0)),0)*$I$8</f>
        <v>0</v>
      </c>
      <c r="CN17" s="371">
        <f ca="1">IFERROR(OFFSET('HTM Output'!$J$6,MATCH($B17,'HTM Output'!$B$7:$B$37,0),MATCH(CN$11,'HTM Output'!$K$6:$GS$6,0)),0)*$I$8</f>
        <v>0</v>
      </c>
      <c r="CO17" s="371">
        <f ca="1">IFERROR(OFFSET('HTM Output'!$J$6,MATCH($B17,'HTM Output'!$B$7:$B$37,0),MATCH(CO$11,'HTM Output'!$K$6:$GS$6,0)),0)*$I$8</f>
        <v>0</v>
      </c>
      <c r="CP17" s="371">
        <f ca="1">IFERROR(OFFSET('HTM Output'!$J$6,MATCH($B17,'HTM Output'!$B$7:$B$37,0),MATCH(CP$11,'HTM Output'!$K$6:$GS$6,0)),0)*$I$8</f>
        <v>0</v>
      </c>
      <c r="CQ17" s="371">
        <f ca="1">IFERROR(OFFSET('HTM Output'!$J$6,MATCH($B17,'HTM Output'!$B$7:$B$37,0),MATCH(CQ$11,'HTM Output'!$K$6:$GS$6,0)),0)*$I$8</f>
        <v>0</v>
      </c>
      <c r="CR17" s="371">
        <f ca="1">IFERROR(OFFSET('HTM Output'!$J$6,MATCH($B17,'HTM Output'!$B$7:$B$37,0),MATCH(CR$11,'HTM Output'!$K$6:$GS$6,0)),0)*$I$8</f>
        <v>0</v>
      </c>
      <c r="CS17" s="371">
        <f ca="1">IFERROR(OFFSET('HTM Output'!$J$6,MATCH($B17,'HTM Output'!$B$7:$B$37,0),MATCH(CS$11,'HTM Output'!$K$6:$GS$6,0)),0)*$I$8</f>
        <v>0</v>
      </c>
      <c r="CT17" s="371">
        <f ca="1">IFERROR(OFFSET('HTM Output'!$J$6,MATCH($B17,'HTM Output'!$B$7:$B$37,0),MATCH(CT$11,'HTM Output'!$K$6:$GS$6,0)),0)*$I$8</f>
        <v>0</v>
      </c>
      <c r="CU17" s="371">
        <f ca="1">IFERROR(OFFSET('HTM Output'!$J$6,MATCH($B17,'HTM Output'!$B$7:$B$37,0),MATCH(CU$11,'HTM Output'!$K$6:$GS$6,0)),0)*$I$8</f>
        <v>0</v>
      </c>
      <c r="CV17" s="371">
        <f ca="1">IFERROR(OFFSET('HTM Output'!$J$6,MATCH($B17,'HTM Output'!$B$7:$B$37,0),MATCH(CV$11,'HTM Output'!$K$6:$GS$6,0)),0)*$I$8</f>
        <v>0</v>
      </c>
      <c r="CW17" s="371">
        <f ca="1">IFERROR(OFFSET('HTM Output'!$J$6,MATCH($B17,'HTM Output'!$B$7:$B$37,0),MATCH(CW$11,'HTM Output'!$K$6:$GS$6,0)),0)*$I$8</f>
        <v>0</v>
      </c>
      <c r="CX17" s="371">
        <f ca="1">IFERROR(OFFSET('HTM Output'!$J$6,MATCH($B17,'HTM Output'!$B$7:$B$37,0),MATCH(CX$11,'HTM Output'!$K$6:$GS$6,0)),0)*$I$8</f>
        <v>0</v>
      </c>
      <c r="CY17" s="371">
        <f ca="1">IFERROR(OFFSET('HTM Output'!$J$6,MATCH($B17,'HTM Output'!$B$7:$B$37,0),MATCH(CY$11,'HTM Output'!$K$6:$GS$6,0)),0)*$I$8</f>
        <v>0</v>
      </c>
      <c r="CZ17" s="371">
        <f ca="1">IFERROR(OFFSET('HTM Output'!$J$6,MATCH($B17,'HTM Output'!$B$7:$B$37,0),MATCH(CZ$11,'HTM Output'!$K$6:$GS$6,0)),0)*$I$8</f>
        <v>0</v>
      </c>
      <c r="DA17" s="371">
        <f ca="1">IFERROR(OFFSET('HTM Output'!$J$6,MATCH($B17,'HTM Output'!$B$7:$B$37,0),MATCH(DA$11,'HTM Output'!$K$6:$GS$6,0)),0)*$I$8</f>
        <v>0</v>
      </c>
      <c r="DB17" s="371">
        <f ca="1">IFERROR(OFFSET('HTM Output'!$J$6,MATCH($B17,'HTM Output'!$B$7:$B$37,0),MATCH(DB$11,'HTM Output'!$K$6:$GS$6,0)),0)*$I$8</f>
        <v>0</v>
      </c>
      <c r="DC17" s="371">
        <f ca="1">IFERROR(OFFSET('HTM Output'!$J$6,MATCH($B17,'HTM Output'!$B$7:$B$37,0),MATCH(DC$11,'HTM Output'!$K$6:$GS$6,0)),0)*$I$8</f>
        <v>0</v>
      </c>
      <c r="DD17" s="371">
        <f ca="1">IFERROR(OFFSET('HTM Output'!$J$6,MATCH($B17,'HTM Output'!$B$7:$B$37,0),MATCH(DD$11,'HTM Output'!$K$6:$GS$6,0)),0)*$I$8</f>
        <v>0</v>
      </c>
      <c r="DE17" s="371">
        <f ca="1">IFERROR(OFFSET('HTM Output'!$J$6,MATCH($B17,'HTM Output'!$B$7:$B$37,0),MATCH(DE$11,'HTM Output'!$K$6:$GS$6,0)),0)*$I$8</f>
        <v>0</v>
      </c>
      <c r="DF17" s="371">
        <f ca="1">IFERROR(OFFSET('HTM Output'!$J$6,MATCH($B17,'HTM Output'!$B$7:$B$37,0),MATCH(DF$11,'HTM Output'!$K$6:$GS$6,0)),0)*$I$8</f>
        <v>0</v>
      </c>
      <c r="DG17" s="371">
        <f ca="1">IFERROR(OFFSET('HTM Output'!$J$6,MATCH($B17,'HTM Output'!$B$7:$B$37,0),MATCH(DG$11,'HTM Output'!$K$6:$GS$6,0)),0)*$I$8</f>
        <v>0</v>
      </c>
      <c r="DH17" s="371">
        <f ca="1">IFERROR(OFFSET('HTM Output'!$J$6,MATCH($B17,'HTM Output'!$B$7:$B$37,0),MATCH(DH$11,'HTM Output'!$K$6:$GS$6,0)),0)*$I$8</f>
        <v>0</v>
      </c>
      <c r="DI17" s="371">
        <f ca="1">IFERROR(OFFSET('HTM Output'!$J$6,MATCH($B17,'HTM Output'!$B$7:$B$37,0),MATCH(DI$11,'HTM Output'!$K$6:$GS$6,0)),0)*$I$8</f>
        <v>0</v>
      </c>
      <c r="DJ17" s="371">
        <f ca="1">IFERROR(OFFSET('HTM Output'!$J$6,MATCH($B17,'HTM Output'!$B$7:$B$37,0),MATCH(DJ$11,'HTM Output'!$K$6:$GS$6,0)),0)*$I$8</f>
        <v>0</v>
      </c>
      <c r="DK17" s="371">
        <f ca="1">IFERROR(OFFSET('HTM Output'!$J$6,MATCH($B17,'HTM Output'!$B$7:$B$37,0),MATCH(DK$11,'HTM Output'!$K$6:$GS$6,0)),0)*$I$8</f>
        <v>0</v>
      </c>
      <c r="DL17" s="371">
        <f ca="1">IFERROR(OFFSET('HTM Output'!$J$6,MATCH($B17,'HTM Output'!$B$7:$B$37,0),MATCH(DL$11,'HTM Output'!$K$6:$GS$6,0)),0)*$I$8</f>
        <v>0</v>
      </c>
      <c r="DM17" s="371">
        <f ca="1">IFERROR(OFFSET('HTM Output'!$J$6,MATCH($B17,'HTM Output'!$B$7:$B$37,0),MATCH(DM$11,'HTM Output'!$K$6:$GS$6,0)),0)*$I$8</f>
        <v>0</v>
      </c>
      <c r="DN17" s="371">
        <f ca="1">IFERROR(OFFSET('HTM Output'!$J$6,MATCH($B17,'HTM Output'!$B$7:$B$37,0),MATCH(DN$11,'HTM Output'!$K$6:$GS$6,0)),0)*$I$8</f>
        <v>0</v>
      </c>
      <c r="DO17" s="371">
        <f ca="1">IFERROR(OFFSET('HTM Output'!$J$6,MATCH($B17,'HTM Output'!$B$7:$B$37,0),MATCH(DO$11,'HTM Output'!$K$6:$GS$6,0)),0)*$I$8</f>
        <v>0</v>
      </c>
      <c r="DP17" s="371">
        <f ca="1">IFERROR(OFFSET('HTM Output'!$J$6,MATCH($B17,'HTM Output'!$B$7:$B$37,0),MATCH(DP$11,'HTM Output'!$K$6:$GS$6,0)),0)*$I$8</f>
        <v>0</v>
      </c>
      <c r="DQ17" s="371">
        <f ca="1">IFERROR(OFFSET('HTM Output'!$J$6,MATCH($B17,'HTM Output'!$B$7:$B$37,0),MATCH(DQ$11,'HTM Output'!$K$6:$GS$6,0)),0)*$I$8</f>
        <v>0</v>
      </c>
      <c r="DR17" s="371">
        <f ca="1">IFERROR(OFFSET('HTM Output'!$J$6,MATCH($B17,'HTM Output'!$B$7:$B$37,0),MATCH(DR$11,'HTM Output'!$K$6:$GS$6,0)),0)*$I$8</f>
        <v>0</v>
      </c>
      <c r="DS17" s="371">
        <f ca="1">IFERROR(OFFSET('HTM Output'!$J$6,MATCH($B17,'HTM Output'!$B$7:$B$37,0),MATCH(DS$11,'HTM Output'!$K$6:$GS$6,0)),0)*$I$8</f>
        <v>0</v>
      </c>
      <c r="DT17" s="371">
        <f ca="1">IFERROR(OFFSET('HTM Output'!$J$6,MATCH($B17,'HTM Output'!$B$7:$B$37,0),MATCH(DT$11,'HTM Output'!$K$6:$GS$6,0)),0)*$I$8</f>
        <v>0</v>
      </c>
      <c r="DU17" s="371">
        <f ca="1">IFERROR(OFFSET('HTM Output'!$J$6,MATCH($B17,'HTM Output'!$B$7:$B$37,0),MATCH(DU$11,'HTM Output'!$K$6:$GS$6,0)),0)*$I$8</f>
        <v>0</v>
      </c>
      <c r="DV17" s="371">
        <f ca="1">IFERROR(OFFSET('HTM Output'!$J$6,MATCH($B17,'HTM Output'!$B$7:$B$37,0),MATCH(DV$11,'HTM Output'!$K$6:$GS$6,0)),0)*$I$8</f>
        <v>0</v>
      </c>
      <c r="DW17" s="371">
        <f ca="1">IFERROR(OFFSET('HTM Output'!$J$6,MATCH($B17,'HTM Output'!$B$7:$B$37,0),MATCH(DW$11,'HTM Output'!$K$6:$GS$6,0)),0)*$I$8</f>
        <v>0</v>
      </c>
      <c r="DX17" s="371">
        <f ca="1">IFERROR(OFFSET('HTM Output'!$J$6,MATCH($B17,'HTM Output'!$B$7:$B$37,0),MATCH(DX$11,'HTM Output'!$K$6:$GS$6,0)),0)*$I$8</f>
        <v>0</v>
      </c>
      <c r="DY17" s="371">
        <f ca="1">IFERROR(OFFSET('HTM Output'!$J$6,MATCH($B17,'HTM Output'!$B$7:$B$37,0),MATCH(DY$11,'HTM Output'!$K$6:$GS$6,0)),0)*$I$8</f>
        <v>0</v>
      </c>
      <c r="DZ17" s="371">
        <f ca="1">IFERROR(OFFSET('HTM Output'!$J$6,MATCH($B17,'HTM Output'!$B$7:$B$37,0),MATCH(DZ$11,'HTM Output'!$K$6:$GS$6,0)),0)*$I$8</f>
        <v>0</v>
      </c>
      <c r="EA17" s="371">
        <f ca="1">IFERROR(OFFSET('HTM Output'!$J$6,MATCH($B17,'HTM Output'!$B$7:$B$37,0),MATCH(EA$11,'HTM Output'!$K$6:$GS$6,0)),0)*$I$8</f>
        <v>0</v>
      </c>
      <c r="EB17" s="371">
        <f ca="1">IFERROR(OFFSET('HTM Output'!$J$6,MATCH($B17,'HTM Output'!$B$7:$B$37,0),MATCH(EB$11,'HTM Output'!$K$6:$GS$6,0)),0)*$I$8</f>
        <v>0</v>
      </c>
      <c r="EC17" s="371">
        <f ca="1">IFERROR(OFFSET('HTM Output'!$J$6,MATCH($B17,'HTM Output'!$B$7:$B$37,0),MATCH(EC$11,'HTM Output'!$K$6:$GS$6,0)),0)*$I$8</f>
        <v>0</v>
      </c>
      <c r="ED17" s="371">
        <f ca="1">IFERROR(OFFSET('HTM Output'!$J$6,MATCH($B17,'HTM Output'!$B$7:$B$37,0),MATCH(ED$11,'HTM Output'!$K$6:$GS$6,0)),0)*$I$8</f>
        <v>0</v>
      </c>
      <c r="EE17" s="371">
        <f ca="1">IFERROR(OFFSET('HTM Output'!$J$6,MATCH($B17,'HTM Output'!$B$7:$B$37,0),MATCH(EE$11,'HTM Output'!$K$6:$GS$6,0)),0)*$I$8</f>
        <v>0</v>
      </c>
      <c r="EF17" s="371">
        <f ca="1">IFERROR(OFFSET('HTM Output'!$J$6,MATCH($B17,'HTM Output'!$B$7:$B$37,0),MATCH(EF$11,'HTM Output'!$K$6:$GS$6,0)),0)*$I$8</f>
        <v>0</v>
      </c>
      <c r="EG17" s="371">
        <f ca="1">IFERROR(OFFSET('HTM Output'!$J$6,MATCH($B17,'HTM Output'!$B$7:$B$37,0),MATCH(EG$11,'HTM Output'!$K$6:$GS$6,0)),0)*$I$8</f>
        <v>0</v>
      </c>
      <c r="EH17" s="371">
        <f ca="1">IFERROR(OFFSET('HTM Output'!$J$6,MATCH($B17,'HTM Output'!$B$7:$B$37,0),MATCH(EH$11,'HTM Output'!$K$6:$GS$6,0)),0)*$I$8</f>
        <v>0</v>
      </c>
      <c r="EI17" s="371">
        <f ca="1">IFERROR(OFFSET('HTM Output'!$J$6,MATCH($B17,'HTM Output'!$B$7:$B$37,0),MATCH(EI$11,'HTM Output'!$K$6:$GS$6,0)),0)*$I$8</f>
        <v>0</v>
      </c>
      <c r="EJ17" s="371">
        <f ca="1">IFERROR(OFFSET('HTM Output'!$J$6,MATCH($B17,'HTM Output'!$B$7:$B$37,0),MATCH(EJ$11,'HTM Output'!$K$6:$GS$6,0)),0)*$I$8</f>
        <v>0</v>
      </c>
      <c r="EK17" s="371">
        <f ca="1">IFERROR(OFFSET('HTM Output'!$J$6,MATCH($B17,'HTM Output'!$B$7:$B$37,0),MATCH(EK$11,'HTM Output'!$K$6:$GS$6,0)),0)*$I$8</f>
        <v>0</v>
      </c>
      <c r="EL17" s="371">
        <f ca="1">IFERROR(OFFSET('HTM Output'!$J$6,MATCH($B17,'HTM Output'!$B$7:$B$37,0),MATCH(EL$11,'HTM Output'!$K$6:$GS$6,0)),0)*$I$8</f>
        <v>0</v>
      </c>
      <c r="EM17" s="371">
        <f ca="1">IFERROR(OFFSET('HTM Output'!$J$6,MATCH($B17,'HTM Output'!$B$7:$B$37,0),MATCH(EM$11,'HTM Output'!$K$6:$GS$6,0)),0)*$I$8</f>
        <v>0</v>
      </c>
      <c r="EN17" s="371">
        <f ca="1">IFERROR(OFFSET('HTM Output'!$J$6,MATCH($B17,'HTM Output'!$B$7:$B$37,0),MATCH(EN$11,'HTM Output'!$K$6:$GS$6,0)),0)*$I$8</f>
        <v>0</v>
      </c>
      <c r="EO17" s="371">
        <f ca="1">IFERROR(OFFSET('HTM Output'!$J$6,MATCH($B17,'HTM Output'!$B$7:$B$37,0),MATCH(EO$11,'HTM Output'!$K$6:$GS$6,0)),0)*$I$8</f>
        <v>0</v>
      </c>
      <c r="EP17" s="371">
        <f ca="1">IFERROR(OFFSET('HTM Output'!$J$6,MATCH($B17,'HTM Output'!$B$7:$B$37,0),MATCH(EP$11,'HTM Output'!$K$6:$GS$6,0)),0)*$I$8</f>
        <v>0</v>
      </c>
      <c r="EQ17" s="371">
        <f ca="1">IFERROR(OFFSET('HTM Output'!$J$6,MATCH($B17,'HTM Output'!$B$7:$B$37,0),MATCH(EQ$11,'HTM Output'!$K$6:$GS$6,0)),0)*$I$8</f>
        <v>0</v>
      </c>
      <c r="ER17" s="371">
        <f ca="1">IFERROR(OFFSET('HTM Output'!$J$6,MATCH($B17,'HTM Output'!$B$7:$B$37,0),MATCH(ER$11,'HTM Output'!$K$6:$GS$6,0)),0)*$I$8</f>
        <v>0</v>
      </c>
      <c r="ES17" s="371">
        <f ca="1">IFERROR(OFFSET('HTM Output'!$J$6,MATCH($B17,'HTM Output'!$B$7:$B$37,0),MATCH(ES$11,'HTM Output'!$K$6:$GS$6,0)),0)*$I$8</f>
        <v>0</v>
      </c>
      <c r="ET17" s="371">
        <f ca="1">IFERROR(OFFSET('HTM Output'!$J$6,MATCH($B17,'HTM Output'!$B$7:$B$37,0),MATCH(ET$11,'HTM Output'!$K$6:$GS$6,0)),0)*$I$8</f>
        <v>0</v>
      </c>
      <c r="EU17" s="371">
        <f ca="1">IFERROR(OFFSET('HTM Output'!$J$6,MATCH($B17,'HTM Output'!$B$7:$B$37,0),MATCH(EU$11,'HTM Output'!$K$6:$GS$6,0)),0)*$I$8</f>
        <v>0</v>
      </c>
      <c r="EV17" s="371">
        <f ca="1">IFERROR(OFFSET('HTM Output'!$J$6,MATCH($B17,'HTM Output'!$B$7:$B$37,0),MATCH(EV$11,'HTM Output'!$K$6:$GS$6,0)),0)*$I$8</f>
        <v>0</v>
      </c>
      <c r="EW17" s="371">
        <f ca="1">IFERROR(OFFSET('HTM Output'!$J$6,MATCH($B17,'HTM Output'!$B$7:$B$37,0),MATCH(EW$11,'HTM Output'!$K$6:$GS$6,0)),0)*$I$8</f>
        <v>0</v>
      </c>
      <c r="EX17" s="371">
        <f ca="1">IFERROR(OFFSET('HTM Output'!$J$6,MATCH($B17,'HTM Output'!$B$7:$B$37,0),MATCH(EX$11,'HTM Output'!$K$6:$GS$6,0)),0)*$I$8</f>
        <v>0</v>
      </c>
      <c r="EY17" s="371">
        <f ca="1">IFERROR(OFFSET('HTM Output'!$J$6,MATCH($B17,'HTM Output'!$B$7:$B$37,0),MATCH(EY$11,'HTM Output'!$K$6:$GS$6,0)),0)*$I$8</f>
        <v>0</v>
      </c>
      <c r="EZ17" s="371">
        <f ca="1">IFERROR(OFFSET('HTM Output'!$J$6,MATCH($B17,'HTM Output'!$B$7:$B$37,0),MATCH(EZ$11,'HTM Output'!$K$6:$GS$6,0)),0)*$I$8</f>
        <v>0</v>
      </c>
      <c r="FA17" s="371">
        <f ca="1">IFERROR(OFFSET('HTM Output'!$J$6,MATCH($B17,'HTM Output'!$B$7:$B$37,0),MATCH(FA$11,'HTM Output'!$K$6:$GS$6,0)),0)*$I$8</f>
        <v>0</v>
      </c>
      <c r="FB17" s="371">
        <f ca="1">IFERROR(OFFSET('HTM Output'!$J$6,MATCH($B17,'HTM Output'!$B$7:$B$37,0),MATCH(FB$11,'HTM Output'!$K$6:$GS$6,0)),0)*$I$8</f>
        <v>0</v>
      </c>
      <c r="FC17" s="371">
        <f ca="1">IFERROR(OFFSET('HTM Output'!$J$6,MATCH($B17,'HTM Output'!$B$7:$B$37,0),MATCH(FC$11,'HTM Output'!$K$6:$GS$6,0)),0)*$I$8</f>
        <v>0</v>
      </c>
      <c r="FD17" s="371">
        <f ca="1">IFERROR(OFFSET('HTM Output'!$J$6,MATCH($B17,'HTM Output'!$B$7:$B$37,0),MATCH(FD$11,'HTM Output'!$K$6:$GS$6,0)),0)*$I$8</f>
        <v>0</v>
      </c>
      <c r="FE17" s="371">
        <f ca="1">IFERROR(OFFSET('HTM Output'!$J$6,MATCH($B17,'HTM Output'!$B$7:$B$37,0),MATCH(FE$11,'HTM Output'!$K$6:$GS$6,0)),0)*$I$8</f>
        <v>0</v>
      </c>
      <c r="FF17" s="371">
        <f ca="1">IFERROR(OFFSET('HTM Output'!$J$6,MATCH($B17,'HTM Output'!$B$7:$B$37,0),MATCH(FF$11,'HTM Output'!$K$6:$GS$6,0)),0)*$I$8</f>
        <v>0</v>
      </c>
      <c r="FG17" s="371">
        <f ca="1">IFERROR(OFFSET('HTM Output'!$J$6,MATCH($B17,'HTM Output'!$B$7:$B$37,0),MATCH(FG$11,'HTM Output'!$K$6:$GS$6,0)),0)*$I$8</f>
        <v>0</v>
      </c>
      <c r="FH17" s="371">
        <f ca="1">IFERROR(OFFSET('HTM Output'!$J$6,MATCH($B17,'HTM Output'!$B$7:$B$37,0),MATCH(FH$11,'HTM Output'!$K$6:$GS$6,0)),0)*$I$8</f>
        <v>0</v>
      </c>
      <c r="FI17" s="371">
        <f ca="1">IFERROR(OFFSET('HTM Output'!$J$6,MATCH($B17,'HTM Output'!$B$7:$B$37,0),MATCH(FI$11,'HTM Output'!$K$6:$GS$6,0)),0)*$I$8</f>
        <v>0</v>
      </c>
      <c r="FJ17" s="371">
        <f ca="1">IFERROR(OFFSET('HTM Output'!$J$6,MATCH($B17,'HTM Output'!$B$7:$B$37,0),MATCH(FJ$11,'HTM Output'!$K$6:$GS$6,0)),0)*$I$8</f>
        <v>0</v>
      </c>
      <c r="FK17" s="371">
        <f ca="1">IFERROR(OFFSET('HTM Output'!$J$6,MATCH($B17,'HTM Output'!$B$7:$B$37,0),MATCH(FK$11,'HTM Output'!$K$6:$GS$6,0)),0)*$I$8</f>
        <v>0</v>
      </c>
      <c r="FL17" s="371">
        <f ca="1">IFERROR(OFFSET('HTM Output'!$J$6,MATCH($B17,'HTM Output'!$B$7:$B$37,0),MATCH(FL$11,'HTM Output'!$K$6:$GS$6,0)),0)*$I$8</f>
        <v>0</v>
      </c>
      <c r="FM17" s="371">
        <f ca="1">IFERROR(OFFSET('HTM Output'!$J$6,MATCH($B17,'HTM Output'!$B$7:$B$37,0),MATCH(FM$11,'HTM Output'!$K$6:$GS$6,0)),0)*$I$8</f>
        <v>0</v>
      </c>
      <c r="FN17" s="371">
        <f ca="1">IFERROR(OFFSET('HTM Output'!$J$6,MATCH($B17,'HTM Output'!$B$7:$B$37,0),MATCH(FN$11,'HTM Output'!$K$6:$GS$6,0)),0)*$I$8</f>
        <v>0</v>
      </c>
      <c r="FO17" s="371">
        <f ca="1">IFERROR(OFFSET('HTM Output'!$J$6,MATCH($B17,'HTM Output'!$B$7:$B$37,0),MATCH(FO$11,'HTM Output'!$K$6:$GS$6,0)),0)*$I$8</f>
        <v>0</v>
      </c>
      <c r="FP17" s="371">
        <f ca="1">IFERROR(OFFSET('HTM Output'!$J$6,MATCH($B17,'HTM Output'!$B$7:$B$37,0),MATCH(FP$11,'HTM Output'!$K$6:$GS$6,0)),0)*$I$8</f>
        <v>0</v>
      </c>
      <c r="FQ17" s="371">
        <f ca="1">IFERROR(OFFSET('HTM Output'!$J$6,MATCH($B17,'HTM Output'!$B$7:$B$37,0),MATCH(FQ$11,'HTM Output'!$K$6:$GS$6,0)),0)*$I$8</f>
        <v>0</v>
      </c>
      <c r="FR17" s="371">
        <f ca="1">IFERROR(OFFSET('HTM Output'!$J$6,MATCH($B17,'HTM Output'!$B$7:$B$37,0),MATCH(FR$11,'HTM Output'!$K$6:$GS$6,0)),0)*$I$8</f>
        <v>0</v>
      </c>
      <c r="FS17" s="371">
        <f ca="1">IFERROR(OFFSET('HTM Output'!$J$6,MATCH($B17,'HTM Output'!$B$7:$B$37,0),MATCH(FS$11,'HTM Output'!$K$6:$GS$6,0)),0)*$I$8</f>
        <v>0</v>
      </c>
      <c r="FT17" s="371">
        <f ca="1">IFERROR(OFFSET('HTM Output'!$J$6,MATCH($B17,'HTM Output'!$B$7:$B$37,0),MATCH(FT$11,'HTM Output'!$K$6:$GS$6,0)),0)*$I$8</f>
        <v>0</v>
      </c>
      <c r="FU17" s="371">
        <f ca="1">IFERROR(OFFSET('HTM Output'!$J$6,MATCH($B17,'HTM Output'!$B$7:$B$37,0),MATCH(FU$11,'HTM Output'!$K$6:$GS$6,0)),0)*$I$8</f>
        <v>0</v>
      </c>
      <c r="FV17" s="371">
        <f ca="1">IFERROR(OFFSET('HTM Output'!$J$6,MATCH($B17,'HTM Output'!$B$7:$B$37,0),MATCH(FV$11,'HTM Output'!$K$6:$GS$6,0)),0)*$I$8</f>
        <v>0</v>
      </c>
      <c r="FW17" s="371">
        <f ca="1">IFERROR(OFFSET('HTM Output'!$J$6,MATCH($B17,'HTM Output'!$B$7:$B$37,0),MATCH(FW$11,'HTM Output'!$K$6:$GS$6,0)),0)*$I$8</f>
        <v>0</v>
      </c>
      <c r="FX17" s="371">
        <f ca="1">IFERROR(OFFSET('HTM Output'!$J$6,MATCH($B17,'HTM Output'!$B$7:$B$37,0),MATCH(FX$11,'HTM Output'!$K$6:$GS$6,0)),0)*$I$8</f>
        <v>0</v>
      </c>
      <c r="FY17" s="371">
        <f ca="1">IFERROR(OFFSET('HTM Output'!$J$6,MATCH($B17,'HTM Output'!$B$7:$B$37,0),MATCH(FY$11,'HTM Output'!$K$6:$GS$6,0)),0)*$I$8</f>
        <v>0</v>
      </c>
      <c r="FZ17" s="371">
        <f ca="1">IFERROR(OFFSET('HTM Output'!$J$6,MATCH($B17,'HTM Output'!$B$7:$B$37,0),MATCH(FZ$11,'HTM Output'!$K$6:$GS$6,0)),0)*$I$8</f>
        <v>0</v>
      </c>
      <c r="GA17" s="371">
        <f ca="1">IFERROR(OFFSET('HTM Output'!$J$6,MATCH($B17,'HTM Output'!$B$7:$B$37,0),MATCH(GA$11,'HTM Output'!$K$6:$GS$6,0)),0)*$I$8</f>
        <v>0</v>
      </c>
      <c r="GB17" s="371">
        <f ca="1">IFERROR(OFFSET('HTM Output'!$J$6,MATCH($B17,'HTM Output'!$B$7:$B$37,0),MATCH(GB$11,'HTM Output'!$K$6:$GS$6,0)),0)*$I$8</f>
        <v>0</v>
      </c>
      <c r="GC17" s="371">
        <f ca="1">IFERROR(OFFSET('HTM Output'!$J$6,MATCH($B17,'HTM Output'!$B$7:$B$37,0),MATCH(GC$11,'HTM Output'!$K$6:$GS$6,0)),0)*$I$8</f>
        <v>0</v>
      </c>
      <c r="GD17" s="371">
        <f ca="1">IFERROR(OFFSET('HTM Output'!$J$6,MATCH($B17,'HTM Output'!$B$7:$B$37,0),MATCH(GD$11,'HTM Output'!$K$6:$GS$6,0)),0)*$I$8</f>
        <v>0</v>
      </c>
      <c r="GE17" s="371">
        <f ca="1">IFERROR(OFFSET('HTM Output'!$J$6,MATCH($B17,'HTM Output'!$B$7:$B$37,0),MATCH(GE$11,'HTM Output'!$K$6:$GS$6,0)),0)*$I$8</f>
        <v>0</v>
      </c>
      <c r="GF17" s="371">
        <f ca="1">IFERROR(OFFSET('HTM Output'!$J$6,MATCH($B17,'HTM Output'!$B$7:$B$37,0),MATCH(GF$11,'HTM Output'!$K$6:$GS$6,0)),0)*$I$8</f>
        <v>0</v>
      </c>
      <c r="GG17" s="371">
        <f ca="1">IFERROR(OFFSET('HTM Output'!$J$6,MATCH($B17,'HTM Output'!$B$7:$B$37,0),MATCH(GG$11,'HTM Output'!$K$6:$GS$6,0)),0)*$I$8</f>
        <v>0</v>
      </c>
      <c r="GH17" s="371">
        <f ca="1">IFERROR(OFFSET('HTM Output'!$J$6,MATCH($B17,'HTM Output'!$B$7:$B$37,0),MATCH(GH$11,'HTM Output'!$K$6:$GS$6,0)),0)*$I$8</f>
        <v>0</v>
      </c>
      <c r="GI17" s="371">
        <f ca="1">IFERROR(OFFSET('HTM Output'!$J$6,MATCH($B17,'HTM Output'!$B$7:$B$37,0),MATCH(GI$11,'HTM Output'!$K$6:$GS$6,0)),0)*$I$8</f>
        <v>0</v>
      </c>
      <c r="GJ17" s="371">
        <f ca="1">IFERROR(OFFSET('HTM Output'!$J$6,MATCH($B17,'HTM Output'!$B$7:$B$37,0),MATCH(GJ$11,'HTM Output'!$K$6:$GS$6,0)),0)*$I$8</f>
        <v>0</v>
      </c>
      <c r="GK17" s="371">
        <f ca="1">IFERROR(OFFSET('HTM Output'!$J$6,MATCH($B17,'HTM Output'!$B$7:$B$37,0),MATCH(GK$11,'HTM Output'!$K$6:$GS$6,0)),0)*$I$8</f>
        <v>0</v>
      </c>
      <c r="GL17" s="371">
        <f ca="1">IFERROR(OFFSET('HTM Output'!$J$6,MATCH($B17,'HTM Output'!$B$7:$B$37,0),MATCH(GL$11,'HTM Output'!$K$6:$GS$6,0)),0)*$I$8</f>
        <v>0</v>
      </c>
      <c r="GM17" s="371">
        <f ca="1">IFERROR(OFFSET('HTM Output'!$J$6,MATCH($B17,'HTM Output'!$B$7:$B$37,0),MATCH(GM$11,'HTM Output'!$K$6:$GS$6,0)),0)*$I$8</f>
        <v>0</v>
      </c>
      <c r="GN17" s="371">
        <f ca="1">IFERROR(OFFSET('HTM Output'!$J$6,MATCH($B17,'HTM Output'!$B$7:$B$37,0),MATCH(GN$11,'HTM Output'!$K$6:$GS$6,0)),0)*$I$8</f>
        <v>0</v>
      </c>
      <c r="GO17" s="371">
        <f ca="1">IFERROR(OFFSET('HTM Output'!$J$6,MATCH($B17,'HTM Output'!$B$7:$B$37,0),MATCH(GO$11,'HTM Output'!$K$6:$GS$6,0)),0)*$I$8</f>
        <v>0</v>
      </c>
      <c r="GP17" s="371">
        <f ca="1">IFERROR(OFFSET('HTM Output'!$J$6,MATCH($B17,'HTM Output'!$B$7:$B$37,0),MATCH(GP$11,'HTM Output'!$K$6:$GS$6,0)),0)*$I$8</f>
        <v>0</v>
      </c>
      <c r="GQ17" s="371">
        <f ca="1">IFERROR(OFFSET('HTM Output'!$J$6,MATCH($B17,'HTM Output'!$B$7:$B$37,0),MATCH(GQ$11,'HTM Output'!$K$6:$GS$6,0)),0)*$I$8</f>
        <v>0</v>
      </c>
      <c r="GR17" s="371">
        <f ca="1">IFERROR(OFFSET('HTM Output'!$J$6,MATCH($B17,'HTM Output'!$B$7:$B$37,0),MATCH(GR$11,'HTM Output'!$K$6:$GS$6,0)),0)*$I$8</f>
        <v>0</v>
      </c>
      <c r="GS17" s="371">
        <f ca="1">IFERROR(OFFSET('HTM Output'!$J$6,MATCH($B17,'HTM Output'!$B$7:$B$37,0),MATCH(GS$11,'HTM Output'!$K$6:$GS$6,0)),0)*$I$8</f>
        <v>0</v>
      </c>
      <c r="GT17" s="371">
        <f ca="1">IFERROR(OFFSET('HTM Output'!$J$6,MATCH($B17,'HTM Output'!$B$7:$B$37,0),MATCH(GT$11,'HTM Output'!$K$6:$GS$6,0)),0)*$I$8</f>
        <v>0</v>
      </c>
      <c r="GU17" s="371">
        <f ca="1">IFERROR(OFFSET('HTM Output'!$J$6,MATCH($B17,'HTM Output'!$B$7:$B$37,0),MATCH(GU$11,'HTM Output'!$K$6:$GS$6,0)),0)*$I$8</f>
        <v>0</v>
      </c>
      <c r="GV17" s="371">
        <f ca="1">IFERROR(OFFSET('HTM Output'!$J$6,MATCH($B17,'HTM Output'!$B$7:$B$37,0),MATCH(GV$11,'HTM Output'!$K$6:$GS$6,0)),0)*$I$8</f>
        <v>0</v>
      </c>
      <c r="GW17" s="371">
        <f ca="1">IFERROR(OFFSET('HTM Output'!$J$6,MATCH($B17,'HTM Output'!$B$7:$B$37,0),MATCH(GW$11,'HTM Output'!$K$6:$GS$6,0)),0)*$I$8</f>
        <v>0</v>
      </c>
      <c r="GX17" s="371">
        <f ca="1">IFERROR(OFFSET('HTM Output'!$J$6,MATCH($B17,'HTM Output'!$B$7:$B$37,0),MATCH(GX$11,'HTM Output'!$K$6:$GS$6,0)),0)*$I$8</f>
        <v>0</v>
      </c>
      <c r="GY17" s="371">
        <f ca="1">IFERROR(OFFSET('HTM Output'!$J$6,MATCH($B17,'HTM Output'!$B$7:$B$37,0),MATCH(GY$11,'HTM Output'!$K$6:$GS$6,0)),0)*$I$8</f>
        <v>0</v>
      </c>
      <c r="GZ17" s="371">
        <f ca="1">IFERROR(OFFSET('HTM Output'!$J$6,MATCH($B17,'HTM Output'!$B$7:$B$37,0),MATCH(GZ$11,'HTM Output'!$K$6:$GS$6,0)),0)*$I$8</f>
        <v>0</v>
      </c>
      <c r="HA17" s="371">
        <f ca="1">IFERROR(OFFSET('HTM Output'!$J$6,MATCH($B17,'HTM Output'!$B$7:$B$37,0),MATCH(HA$11,'HTM Output'!$K$6:$GS$6,0)),0)*$I$8</f>
        <v>0</v>
      </c>
      <c r="HB17" s="469">
        <f ca="1">IFERROR(OFFSET('HTM Output'!$J$6,MATCH($B17,'HTM Output'!$B$7:$B$37,0),MATCH(HB$11,'HTM Output'!$K$6:$GS$6,0)),0)*$I$8</f>
        <v>0</v>
      </c>
      <c r="HC17" s="360"/>
      <c r="HD17" s="462">
        <f t="shared" ca="1" si="25"/>
        <v>-8397307.281581711</v>
      </c>
      <c r="HE17" s="359">
        <f t="shared" ca="1" si="17"/>
        <v>1370120.984649298</v>
      </c>
      <c r="HF17" s="359">
        <f t="shared" ca="1" si="17"/>
        <v>1348993.1991485902</v>
      </c>
      <c r="HG17" s="359">
        <f t="shared" ca="1" si="17"/>
        <v>993802.2777585357</v>
      </c>
      <c r="HH17" s="359">
        <f t="shared" ca="1" si="17"/>
        <v>879672.5361082406</v>
      </c>
      <c r="HI17" s="359">
        <f t="shared" ca="1" si="17"/>
        <v>2690784.1010733359</v>
      </c>
      <c r="HJ17" s="359">
        <f t="shared" ca="1" si="17"/>
        <v>13695057.771180056</v>
      </c>
      <c r="HK17" s="419">
        <f t="shared" ca="1" si="18"/>
        <v>12581123.588336345</v>
      </c>
    </row>
    <row r="18" spans="1:219" hidden="1" outlineLevel="2" x14ac:dyDescent="0.75">
      <c r="A18" s="7" t="s">
        <v>19</v>
      </c>
      <c r="B18" s="397" t="s">
        <v>140</v>
      </c>
      <c r="C18" s="398">
        <f ca="1">OFFSET(Strats!$B$3,MATCH($B18,Strats!$B$4:$B$31,0),MATCH(C$10,Strats!$C$3:$BS$3,0))</f>
        <v>73640365</v>
      </c>
      <c r="D18" s="399">
        <f ca="1">OFFSET(Strats!$B$3,MATCH($B18,Strats!$B$4:$B$31,0),MATCH(D$10,Strats!$C$3:$BS$3,0))</f>
        <v>0.66377783434397697</v>
      </c>
      <c r="E18" s="359">
        <f t="shared" ca="1" si="19"/>
        <v>48880842</v>
      </c>
      <c r="F18" s="462">
        <f t="shared" ca="1" si="20"/>
        <v>799199.91959799838</v>
      </c>
      <c r="G18" s="381">
        <f t="shared" ca="1" si="21"/>
        <v>49680041.919597998</v>
      </c>
      <c r="H18" s="433">
        <f>IFERROR(SUMPRODUCT('HTM Output'!$K77:$GS77,'HTM Output'!$K$6:$GS$6)/SUM('HTM Output'!$K77:$GS77),_xlfn.MAXIFS($U$11:$HB$11,$U$14:$HB$14,"&gt;"&amp;0))</f>
        <v>48273</v>
      </c>
      <c r="I18" s="359">
        <f t="shared" ca="1" si="12"/>
        <v>17585855.473388642</v>
      </c>
      <c r="J18" s="400">
        <f t="shared" si="22"/>
        <v>0.5</v>
      </c>
      <c r="K18" s="341">
        <f t="shared" ca="1" si="13"/>
        <v>8792927.736694321</v>
      </c>
      <c r="L18" s="358">
        <f>-SUMIFS('HTM Output'!$K13:$GS13,'HTM Output'!$K$6:$GS$6,"&gt;"&amp;'HTM Output'!$G$2,'HTM Output'!$K$6:$GS$6,"&lt;="&amp;'HTM Output'!$G$3)*$I$8</f>
        <v>-699234.31833119551</v>
      </c>
      <c r="M18" s="359">
        <f t="shared" ca="1" si="14"/>
        <v>24582.642728990515</v>
      </c>
      <c r="N18" s="419">
        <f t="shared" ca="1" si="23"/>
        <v>-674651.67560220498</v>
      </c>
      <c r="O18" s="277">
        <f t="shared" ca="1" si="15"/>
        <v>8118276.0610921169</v>
      </c>
      <c r="P18" s="347"/>
      <c r="Q18" s="378">
        <f t="shared" ca="1" si="16"/>
        <v>0.18022459149360659</v>
      </c>
      <c r="R18" s="379">
        <f t="shared" ca="1" si="24"/>
        <v>1.9623535787618098</v>
      </c>
      <c r="S18" s="347"/>
      <c r="T18" s="380">
        <f ca="1">IF(T$11&gt;$I$4,SUMIFS('Pooled CF'!$E:$E,'Pooled CF'!$A:$A,$A18,'Pooled CF'!$G:$G,T$11),0)+IF(T$11=$I$4,-$O18)</f>
        <v>-8118276.0610921169</v>
      </c>
      <c r="U18" s="371">
        <f ca="1">IFERROR(OFFSET('HTM Output'!$J$6,MATCH($B18,'HTM Output'!$B$7:$B$37,0),MATCH(U$11,'HTM Output'!$K$6:$GS$6,0)),0)*$I$8</f>
        <v>106247.27585698056</v>
      </c>
      <c r="V18" s="371">
        <f ca="1">IFERROR(OFFSET('HTM Output'!$J$6,MATCH($B18,'HTM Output'!$B$7:$B$37,0),MATCH(V$11,'HTM Output'!$K$6:$GS$6,0)),0)*$I$8</f>
        <v>106245.0299924671</v>
      </c>
      <c r="W18" s="371">
        <f ca="1">IFERROR(OFFSET('HTM Output'!$J$6,MATCH($B18,'HTM Output'!$B$7:$B$37,0),MATCH(W$11,'HTM Output'!$K$6:$GS$6,0)),0)*$I$8</f>
        <v>106247.69493923546</v>
      </c>
      <c r="X18" s="371">
        <f ca="1">IFERROR(OFFSET('HTM Output'!$J$6,MATCH($B18,'HTM Output'!$B$7:$B$37,0),MATCH(X$11,'HTM Output'!$K$6:$GS$6,0)),0)*$I$8</f>
        <v>109781.24751585029</v>
      </c>
      <c r="Y18" s="371">
        <f ca="1">IFERROR(OFFSET('HTM Output'!$J$6,MATCH($B18,'HTM Output'!$B$7:$B$37,0),MATCH(Y$11,'HTM Output'!$K$6:$GS$6,0)),0)*$I$8</f>
        <v>106237.63089664489</v>
      </c>
      <c r="Z18" s="371">
        <f ca="1">IFERROR(OFFSET('HTM Output'!$J$6,MATCH($B18,'HTM Output'!$B$7:$B$37,0),MATCH(Z$11,'HTM Output'!$K$6:$GS$6,0)),0)*$I$8</f>
        <v>109776.30914959019</v>
      </c>
      <c r="AA18" s="371">
        <f ca="1">IFERROR(OFFSET('HTM Output'!$J$6,MATCH($B18,'HTM Output'!$B$7:$B$37,0),MATCH(AA$11,'HTM Output'!$K$6:$GS$6,0)),0)*$I$8</f>
        <v>106232.82567866883</v>
      </c>
      <c r="AB18" s="371">
        <f ca="1">IFERROR(OFFSET('HTM Output'!$J$6,MATCH($B18,'HTM Output'!$B$7:$B$37,0),MATCH(AB$11,'HTM Output'!$K$6:$GS$6,0)),0)*$I$8</f>
        <v>109771.31691067579</v>
      </c>
      <c r="AC18" s="371">
        <f ca="1">IFERROR(OFFSET('HTM Output'!$J$6,MATCH($B18,'HTM Output'!$B$7:$B$37,0),MATCH(AC$11,'HTM Output'!$K$6:$GS$6,0)),0)*$I$8</f>
        <v>109768.90026288199</v>
      </c>
      <c r="AD18" s="371">
        <f ca="1">IFERROR(OFFSET('HTM Output'!$J$6,MATCH($B18,'HTM Output'!$B$7:$B$37,0),MATCH(AD$11,'HTM Output'!$K$6:$GS$6,0)),0)*$I$8</f>
        <v>106225.61646977147</v>
      </c>
      <c r="AE18" s="371">
        <f ca="1">IFERROR(OFFSET('HTM Output'!$J$6,MATCH($B18,'HTM Output'!$B$7:$B$37,0),MATCH(AE$11,'HTM Output'!$K$6:$GS$6,0)),0)*$I$8</f>
        <v>109763.82703435271</v>
      </c>
      <c r="AF18" s="371">
        <f ca="1">IFERROR(OFFSET('HTM Output'!$J$6,MATCH($B18,'HTM Output'!$B$7:$B$37,0),MATCH(AF$11,'HTM Output'!$K$6:$GS$6,0)),0)*$I$8</f>
        <v>106220.6799133779</v>
      </c>
      <c r="AG18" s="371">
        <f ca="1">IFERROR(OFFSET('HTM Output'!$J$6,MATCH($B18,'HTM Output'!$B$7:$B$37,0),MATCH(AG$11,'HTM Output'!$K$6:$GS$6,0)),0)*$I$8</f>
        <v>109758.69823063393</v>
      </c>
      <c r="AH18" s="371">
        <f ca="1">IFERROR(OFFSET('HTM Output'!$J$6,MATCH($B18,'HTM Output'!$B$7:$B$37,0),MATCH(AH$11,'HTM Output'!$K$6:$GS$6,0)),0)*$I$8</f>
        <v>106215.68923234385</v>
      </c>
      <c r="AI18" s="371">
        <f ca="1">IFERROR(OFFSET('HTM Output'!$J$6,MATCH($B18,'HTM Output'!$B$7:$B$37,0),MATCH(AI$11,'HTM Output'!$K$6:$GS$6,0)),0)*$I$8</f>
        <v>106215.01767662595</v>
      </c>
      <c r="AJ18" s="371">
        <f ca="1">IFERROR(OFFSET('HTM Output'!$J$6,MATCH($B18,'HTM Output'!$B$7:$B$37,0),MATCH(AJ$11,'HTM Output'!$K$6:$GS$6,0)),0)*$I$8</f>
        <v>109750.80063835219</v>
      </c>
      <c r="AK18" s="371">
        <f ca="1">IFERROR(OFFSET('HTM Output'!$J$6,MATCH($B18,'HTM Output'!$B$7:$B$37,0),MATCH(AK$11,'HTM Output'!$K$6:$GS$6,0)),0)*$I$8</f>
        <v>106208.00423570051</v>
      </c>
      <c r="AL18" s="371">
        <f ca="1">IFERROR(OFFSET('HTM Output'!$J$6,MATCH($B18,'HTM Output'!$B$7:$B$37,0),MATCH(AL$11,'HTM Output'!$K$6:$GS$6,0)),0)*$I$8</f>
        <v>109745.52870063082</v>
      </c>
      <c r="AM18" s="371">
        <f ca="1">IFERROR(OFFSET('HTM Output'!$J$6,MATCH($B18,'HTM Output'!$B$7:$B$37,0),MATCH(AM$11,'HTM Output'!$K$6:$GS$6,0)),0)*$I$8</f>
        <v>106202.874152306</v>
      </c>
      <c r="AN18" s="371">
        <f ca="1">IFERROR(OFFSET('HTM Output'!$J$6,MATCH($B18,'HTM Output'!$B$7:$B$37,0),MATCH(AN$11,'HTM Output'!$K$6:$GS$6,0)),0)*$I$8</f>
        <v>109740.19865867253</v>
      </c>
      <c r="AO18" s="371">
        <f ca="1">IFERROR(OFFSET('HTM Output'!$J$6,MATCH($B18,'HTM Output'!$B$7:$B$37,0),MATCH(AO$11,'HTM Output'!$K$6:$GS$6,0)),0)*$I$8</f>
        <v>109848.03901647887</v>
      </c>
      <c r="AP18" s="371">
        <f ca="1">IFERROR(OFFSET('HTM Output'!$J$6,MATCH($B18,'HTM Output'!$B$7:$B$37,0),MATCH(AP$11,'HTM Output'!$K$6:$GS$6,0)),0)*$I$8</f>
        <v>106302.00945582442</v>
      </c>
      <c r="AQ18" s="371">
        <f ca="1">IFERROR(OFFSET('HTM Output'!$J$6,MATCH($B18,'HTM Output'!$B$7:$B$37,0),MATCH(AQ$11,'HTM Output'!$K$6:$GS$6,0)),0)*$I$8</f>
        <v>109898.36847896021</v>
      </c>
      <c r="AR18" s="371">
        <f ca="1">IFERROR(OFFSET('HTM Output'!$J$6,MATCH($B18,'HTM Output'!$B$7:$B$37,0),MATCH(AR$11,'HTM Output'!$K$6:$GS$6,0)),0)*$I$8</f>
        <v>101379.43410629265</v>
      </c>
      <c r="AS18" s="371">
        <f ca="1">IFERROR(OFFSET('HTM Output'!$J$6,MATCH($B18,'HTM Output'!$B$7:$B$37,0),MATCH(AS$11,'HTM Output'!$K$6:$GS$6,0)),0)*$I$8</f>
        <v>100710.10299771673</v>
      </c>
      <c r="AT18" s="371">
        <f ca="1">IFERROR(OFFSET('HTM Output'!$J$6,MATCH($B18,'HTM Output'!$B$7:$B$37,0),MATCH(AT$11,'HTM Output'!$K$6:$GS$6,0)),0)*$I$8</f>
        <v>84589.825393537307</v>
      </c>
      <c r="AU18" s="371">
        <f ca="1">IFERROR(OFFSET('HTM Output'!$J$6,MATCH($B18,'HTM Output'!$B$7:$B$37,0),MATCH(AU$11,'HTM Output'!$K$6:$GS$6,0)),0)*$I$8</f>
        <v>91857.952668206504</v>
      </c>
      <c r="AV18" s="371">
        <f ca="1">IFERROR(OFFSET('HTM Output'!$J$6,MATCH($B18,'HTM Output'!$B$7:$B$37,0),MATCH(AV$11,'HTM Output'!$K$6:$GS$6,0)),0)*$I$8</f>
        <v>88483.192211884918</v>
      </c>
      <c r="AW18" s="371">
        <f ca="1">IFERROR(OFFSET('HTM Output'!$J$6,MATCH($B18,'HTM Output'!$B$7:$B$37,0),MATCH(AW$11,'HTM Output'!$K$6:$GS$6,0)),0)*$I$8</f>
        <v>85628.895688920689</v>
      </c>
      <c r="AX18" s="371">
        <f ca="1">IFERROR(OFFSET('HTM Output'!$J$6,MATCH($B18,'HTM Output'!$B$7:$B$37,0),MATCH(AX$11,'HTM Output'!$K$6:$GS$6,0)),0)*$I$8</f>
        <v>88483.192211884918</v>
      </c>
      <c r="AY18" s="371">
        <f ca="1">IFERROR(OFFSET('HTM Output'!$J$6,MATCH($B18,'HTM Output'!$B$7:$B$37,0),MATCH(AY$11,'HTM Output'!$K$6:$GS$6,0)),0)*$I$8</f>
        <v>85628.895688920689</v>
      </c>
      <c r="AZ18" s="371">
        <f ca="1">IFERROR(OFFSET('HTM Output'!$J$6,MATCH($B18,'HTM Output'!$B$7:$B$37,0),MATCH(AZ$11,'HTM Output'!$K$6:$GS$6,0)),0)*$I$8</f>
        <v>88483.192211884918</v>
      </c>
      <c r="BA18" s="371">
        <f ca="1">IFERROR(OFFSET('HTM Output'!$J$6,MATCH($B18,'HTM Output'!$B$7:$B$37,0),MATCH(BA$11,'HTM Output'!$K$6:$GS$6,0)),0)*$I$8</f>
        <v>88483.192211884918</v>
      </c>
      <c r="BB18" s="371">
        <f ca="1">IFERROR(OFFSET('HTM Output'!$J$6,MATCH($B18,'HTM Output'!$B$7:$B$37,0),MATCH(BB$11,'HTM Output'!$K$6:$GS$6,0)),0)*$I$8</f>
        <v>28848.033093963415</v>
      </c>
      <c r="BC18" s="371">
        <f ca="1">IFERROR(OFFSET('HTM Output'!$J$6,MATCH($B18,'HTM Output'!$B$7:$B$37,0),MATCH(BC$11,'HTM Output'!$K$6:$GS$6,0)),0)*$I$8</f>
        <v>29809.634197095846</v>
      </c>
      <c r="BD18" s="371">
        <f ca="1">IFERROR(OFFSET('HTM Output'!$J$6,MATCH($B18,'HTM Output'!$B$7:$B$37,0),MATCH(BD$11,'HTM Output'!$K$6:$GS$6,0)),0)*$I$8</f>
        <v>28848.033093963058</v>
      </c>
      <c r="BE18" s="371">
        <f ca="1">IFERROR(OFFSET('HTM Output'!$J$6,MATCH($B18,'HTM Output'!$B$7:$B$37,0),MATCH(BE$11,'HTM Output'!$K$6:$GS$6,0)),0)*$I$8</f>
        <v>27279.98880899623</v>
      </c>
      <c r="BF18" s="371">
        <f ca="1">IFERROR(OFFSET('HTM Output'!$J$6,MATCH($B18,'HTM Output'!$B$7:$B$37,0),MATCH(BF$11,'HTM Output'!$K$6:$GS$6,0)),0)*$I$8</f>
        <v>27279.98880899623</v>
      </c>
      <c r="BG18" s="371">
        <f ca="1">IFERROR(OFFSET('HTM Output'!$J$6,MATCH($B18,'HTM Output'!$B$7:$B$37,0),MATCH(BG$11,'HTM Output'!$K$6:$GS$6,0)),0)*$I$8</f>
        <v>32306.235400345719</v>
      </c>
      <c r="BH18" s="371">
        <f ca="1">IFERROR(OFFSET('HTM Output'!$J$6,MATCH($B18,'HTM Output'!$B$7:$B$37,0),MATCH(BH$11,'HTM Output'!$K$6:$GS$6,0)),0)*$I$8</f>
        <v>29920.584606506211</v>
      </c>
      <c r="BI18" s="371">
        <f ca="1">IFERROR(OFFSET('HTM Output'!$J$6,MATCH($B18,'HTM Output'!$B$7:$B$37,0),MATCH(BI$11,'HTM Output'!$K$6:$GS$6,0)),0)*$I$8</f>
        <v>28955.404457909419</v>
      </c>
      <c r="BJ18" s="371">
        <f ca="1">IFERROR(OFFSET('HTM Output'!$J$6,MATCH($B18,'HTM Output'!$B$7:$B$37,0),MATCH(BJ$11,'HTM Output'!$K$6:$GS$6,0)),0)*$I$8</f>
        <v>29920.584606506211</v>
      </c>
      <c r="BK18" s="371">
        <f ca="1">IFERROR(OFFSET('HTM Output'!$J$6,MATCH($B18,'HTM Output'!$B$7:$B$37,0),MATCH(BK$11,'HTM Output'!$K$6:$GS$6,0)),0)*$I$8</f>
        <v>28955.404457909419</v>
      </c>
      <c r="BL18" s="371">
        <f ca="1">IFERROR(OFFSET('HTM Output'!$J$6,MATCH($B18,'HTM Output'!$B$7:$B$37,0),MATCH(BL$11,'HTM Output'!$K$6:$GS$6,0)),0)*$I$8</f>
        <v>29920.584606506211</v>
      </c>
      <c r="BM18" s="371">
        <f ca="1">IFERROR(OFFSET('HTM Output'!$J$6,MATCH($B18,'HTM Output'!$B$7:$B$37,0),MATCH(BM$11,'HTM Output'!$K$6:$GS$6,0)),0)*$I$8</f>
        <v>29920.584606506211</v>
      </c>
      <c r="BN18" s="371">
        <f ca="1">IFERROR(OFFSET('HTM Output'!$J$6,MATCH($B18,'HTM Output'!$B$7:$B$37,0),MATCH(BN$11,'HTM Output'!$K$6:$GS$6,0)),0)*$I$8</f>
        <v>28955.404457909419</v>
      </c>
      <c r="BO18" s="371">
        <f ca="1">IFERROR(OFFSET('HTM Output'!$J$6,MATCH($B18,'HTM Output'!$B$7:$B$37,0),MATCH(BO$11,'HTM Output'!$K$6:$GS$6,0)),0)*$I$8</f>
        <v>29920.584606506211</v>
      </c>
      <c r="BP18" s="371">
        <f ca="1">IFERROR(OFFSET('HTM Output'!$J$6,MATCH($B18,'HTM Output'!$B$7:$B$37,0),MATCH(BP$11,'HTM Output'!$K$6:$GS$6,0)),0)*$I$8</f>
        <v>20311.198831608759</v>
      </c>
      <c r="BQ18" s="371">
        <f ca="1">IFERROR(OFFSET('HTM Output'!$J$6,MATCH($B18,'HTM Output'!$B$7:$B$37,0),MATCH(BQ$11,'HTM Output'!$K$6:$GS$6,0)),0)*$I$8</f>
        <v>7504.3840819811803</v>
      </c>
      <c r="BR18" s="371">
        <f ca="1">IFERROR(OFFSET('HTM Output'!$J$6,MATCH($B18,'HTM Output'!$B$7:$B$37,0),MATCH(BR$11,'HTM Output'!$K$6:$GS$6,0)),0)*$I$8</f>
        <v>0</v>
      </c>
      <c r="BS18" s="371">
        <f ca="1">IFERROR(OFFSET('HTM Output'!$J$6,MATCH($B18,'HTM Output'!$B$7:$B$37,0),MATCH(BS$11,'HTM Output'!$K$6:$GS$6,0)),0)*$I$8</f>
        <v>0</v>
      </c>
      <c r="BT18" s="371">
        <f ca="1">IFERROR(OFFSET('HTM Output'!$J$6,MATCH($B18,'HTM Output'!$B$7:$B$37,0),MATCH(BT$11,'HTM Output'!$K$6:$GS$6,0)),0)*$I$8</f>
        <v>0</v>
      </c>
      <c r="BU18" s="371">
        <f ca="1">IFERROR(OFFSET('HTM Output'!$J$6,MATCH($B18,'HTM Output'!$B$7:$B$37,0),MATCH(BU$11,'HTM Output'!$K$6:$GS$6,0)),0)*$I$8</f>
        <v>0</v>
      </c>
      <c r="BV18" s="371">
        <f ca="1">IFERROR(OFFSET('HTM Output'!$J$6,MATCH($B18,'HTM Output'!$B$7:$B$37,0),MATCH(BV$11,'HTM Output'!$K$6:$GS$6,0)),0)*$I$8</f>
        <v>0</v>
      </c>
      <c r="BW18" s="371">
        <f ca="1">IFERROR(OFFSET('HTM Output'!$J$6,MATCH($B18,'HTM Output'!$B$7:$B$37,0),MATCH(BW$11,'HTM Output'!$K$6:$GS$6,0)),0)*$I$8</f>
        <v>0</v>
      </c>
      <c r="BX18" s="371">
        <f ca="1">IFERROR(OFFSET('HTM Output'!$J$6,MATCH($B18,'HTM Output'!$B$7:$B$37,0),MATCH(BX$11,'HTM Output'!$K$6:$GS$6,0)),0)*$I$8</f>
        <v>0</v>
      </c>
      <c r="BY18" s="371">
        <f ca="1">IFERROR(OFFSET('HTM Output'!$J$6,MATCH($B18,'HTM Output'!$B$7:$B$37,0),MATCH(BY$11,'HTM Output'!$K$6:$GS$6,0)),0)*$I$8</f>
        <v>0</v>
      </c>
      <c r="BZ18" s="371">
        <f ca="1">IFERROR(OFFSET('HTM Output'!$J$6,MATCH($B18,'HTM Output'!$B$7:$B$37,0),MATCH(BZ$11,'HTM Output'!$K$6:$GS$6,0)),0)*$I$8</f>
        <v>0</v>
      </c>
      <c r="CA18" s="371">
        <f ca="1">IFERROR(OFFSET('HTM Output'!$J$6,MATCH($B18,'HTM Output'!$B$7:$B$37,0),MATCH(CA$11,'HTM Output'!$K$6:$GS$6,0)),0)*$I$8</f>
        <v>0</v>
      </c>
      <c r="CB18" s="371">
        <f ca="1">IFERROR(OFFSET('HTM Output'!$J$6,MATCH($B18,'HTM Output'!$B$7:$B$37,0),MATCH(CB$11,'HTM Output'!$K$6:$GS$6,0)),0)*$I$8</f>
        <v>0</v>
      </c>
      <c r="CC18" s="371">
        <f ca="1">IFERROR(OFFSET('HTM Output'!$J$6,MATCH($B18,'HTM Output'!$B$7:$B$37,0),MATCH(CC$11,'HTM Output'!$K$6:$GS$6,0)),0)*$I$8</f>
        <v>0</v>
      </c>
      <c r="CD18" s="371">
        <f ca="1">IFERROR(OFFSET('HTM Output'!$J$6,MATCH($B18,'HTM Output'!$B$7:$B$37,0),MATCH(CD$11,'HTM Output'!$K$6:$GS$6,0)),0)*$I$8</f>
        <v>12106139.990649076</v>
      </c>
      <c r="CE18" s="371">
        <f ca="1">IFERROR(OFFSET('HTM Output'!$J$6,MATCH($B18,'HTM Output'!$B$7:$B$37,0),MATCH(CE$11,'HTM Output'!$K$6:$GS$6,0)),0)*$I$8</f>
        <v>0</v>
      </c>
      <c r="CF18" s="371">
        <f ca="1">IFERROR(OFFSET('HTM Output'!$J$6,MATCH($B18,'HTM Output'!$B$7:$B$37,0),MATCH(CF$11,'HTM Output'!$K$6:$GS$6,0)),0)*$I$8</f>
        <v>0</v>
      </c>
      <c r="CG18" s="371">
        <f ca="1">IFERROR(OFFSET('HTM Output'!$J$6,MATCH($B18,'HTM Output'!$B$7:$B$37,0),MATCH(CG$11,'HTM Output'!$K$6:$GS$6,0)),0)*$I$8</f>
        <v>0</v>
      </c>
      <c r="CH18" s="371">
        <f ca="1">IFERROR(OFFSET('HTM Output'!$J$6,MATCH($B18,'HTM Output'!$B$7:$B$37,0),MATCH(CH$11,'HTM Output'!$K$6:$GS$6,0)),0)*$I$8</f>
        <v>0</v>
      </c>
      <c r="CI18" s="371">
        <f ca="1">IFERROR(OFFSET('HTM Output'!$J$6,MATCH($B18,'HTM Output'!$B$7:$B$37,0),MATCH(CI$11,'HTM Output'!$K$6:$GS$6,0)),0)*$I$8</f>
        <v>0</v>
      </c>
      <c r="CJ18" s="371">
        <f ca="1">IFERROR(OFFSET('HTM Output'!$J$6,MATCH($B18,'HTM Output'!$B$7:$B$37,0),MATCH(CJ$11,'HTM Output'!$K$6:$GS$6,0)),0)*$I$8</f>
        <v>0</v>
      </c>
      <c r="CK18" s="371">
        <f ca="1">IFERROR(OFFSET('HTM Output'!$J$6,MATCH($B18,'HTM Output'!$B$7:$B$37,0),MATCH(CK$11,'HTM Output'!$K$6:$GS$6,0)),0)*$I$8</f>
        <v>0</v>
      </c>
      <c r="CL18" s="371">
        <f ca="1">IFERROR(OFFSET('HTM Output'!$J$6,MATCH($B18,'HTM Output'!$B$7:$B$37,0),MATCH(CL$11,'HTM Output'!$K$6:$GS$6,0)),0)*$I$8</f>
        <v>0</v>
      </c>
      <c r="CM18" s="371">
        <f ca="1">IFERROR(OFFSET('HTM Output'!$J$6,MATCH($B18,'HTM Output'!$B$7:$B$37,0),MATCH(CM$11,'HTM Output'!$K$6:$GS$6,0)),0)*$I$8</f>
        <v>0</v>
      </c>
      <c r="CN18" s="371">
        <f ca="1">IFERROR(OFFSET('HTM Output'!$J$6,MATCH($B18,'HTM Output'!$B$7:$B$37,0),MATCH(CN$11,'HTM Output'!$K$6:$GS$6,0)),0)*$I$8</f>
        <v>0</v>
      </c>
      <c r="CO18" s="371">
        <f ca="1">IFERROR(OFFSET('HTM Output'!$J$6,MATCH($B18,'HTM Output'!$B$7:$B$37,0),MATCH(CO$11,'HTM Output'!$K$6:$GS$6,0)),0)*$I$8</f>
        <v>0</v>
      </c>
      <c r="CP18" s="371">
        <f ca="1">IFERROR(OFFSET('HTM Output'!$J$6,MATCH($B18,'HTM Output'!$B$7:$B$37,0),MATCH(CP$11,'HTM Output'!$K$6:$GS$6,0)),0)*$I$8</f>
        <v>0</v>
      </c>
      <c r="CQ18" s="371">
        <f ca="1">IFERROR(OFFSET('HTM Output'!$J$6,MATCH($B18,'HTM Output'!$B$7:$B$37,0),MATCH(CQ$11,'HTM Output'!$K$6:$GS$6,0)),0)*$I$8</f>
        <v>0</v>
      </c>
      <c r="CR18" s="371">
        <f ca="1">IFERROR(OFFSET('HTM Output'!$J$6,MATCH($B18,'HTM Output'!$B$7:$B$37,0),MATCH(CR$11,'HTM Output'!$K$6:$GS$6,0)),0)*$I$8</f>
        <v>0</v>
      </c>
      <c r="CS18" s="371">
        <f ca="1">IFERROR(OFFSET('HTM Output'!$J$6,MATCH($B18,'HTM Output'!$B$7:$B$37,0),MATCH(CS$11,'HTM Output'!$K$6:$GS$6,0)),0)*$I$8</f>
        <v>0</v>
      </c>
      <c r="CT18" s="371">
        <f ca="1">IFERROR(OFFSET('HTM Output'!$J$6,MATCH($B18,'HTM Output'!$B$7:$B$37,0),MATCH(CT$11,'HTM Output'!$K$6:$GS$6,0)),0)*$I$8</f>
        <v>0</v>
      </c>
      <c r="CU18" s="371">
        <f ca="1">IFERROR(OFFSET('HTM Output'!$J$6,MATCH($B18,'HTM Output'!$B$7:$B$37,0),MATCH(CU$11,'HTM Output'!$K$6:$GS$6,0)),0)*$I$8</f>
        <v>0</v>
      </c>
      <c r="CV18" s="371">
        <f ca="1">IFERROR(OFFSET('HTM Output'!$J$6,MATCH($B18,'HTM Output'!$B$7:$B$37,0),MATCH(CV$11,'HTM Output'!$K$6:$GS$6,0)),0)*$I$8</f>
        <v>0</v>
      </c>
      <c r="CW18" s="371">
        <f ca="1">IFERROR(OFFSET('HTM Output'!$J$6,MATCH($B18,'HTM Output'!$B$7:$B$37,0),MATCH(CW$11,'HTM Output'!$K$6:$GS$6,0)),0)*$I$8</f>
        <v>0</v>
      </c>
      <c r="CX18" s="371">
        <f ca="1">IFERROR(OFFSET('HTM Output'!$J$6,MATCH($B18,'HTM Output'!$B$7:$B$37,0),MATCH(CX$11,'HTM Output'!$K$6:$GS$6,0)),0)*$I$8</f>
        <v>0</v>
      </c>
      <c r="CY18" s="371">
        <f ca="1">IFERROR(OFFSET('HTM Output'!$J$6,MATCH($B18,'HTM Output'!$B$7:$B$37,0),MATCH(CY$11,'HTM Output'!$K$6:$GS$6,0)),0)*$I$8</f>
        <v>0</v>
      </c>
      <c r="CZ18" s="371">
        <f ca="1">IFERROR(OFFSET('HTM Output'!$J$6,MATCH($B18,'HTM Output'!$B$7:$B$37,0),MATCH(CZ$11,'HTM Output'!$K$6:$GS$6,0)),0)*$I$8</f>
        <v>0</v>
      </c>
      <c r="DA18" s="371">
        <f ca="1">IFERROR(OFFSET('HTM Output'!$J$6,MATCH($B18,'HTM Output'!$B$7:$B$37,0),MATCH(DA$11,'HTM Output'!$K$6:$GS$6,0)),0)*$I$8</f>
        <v>0</v>
      </c>
      <c r="DB18" s="371">
        <f ca="1">IFERROR(OFFSET('HTM Output'!$J$6,MATCH($B18,'HTM Output'!$B$7:$B$37,0),MATCH(DB$11,'HTM Output'!$K$6:$GS$6,0)),0)*$I$8</f>
        <v>0</v>
      </c>
      <c r="DC18" s="371">
        <f ca="1">IFERROR(OFFSET('HTM Output'!$J$6,MATCH($B18,'HTM Output'!$B$7:$B$37,0),MATCH(DC$11,'HTM Output'!$K$6:$GS$6,0)),0)*$I$8</f>
        <v>0</v>
      </c>
      <c r="DD18" s="371">
        <f ca="1">IFERROR(OFFSET('HTM Output'!$J$6,MATCH($B18,'HTM Output'!$B$7:$B$37,0),MATCH(DD$11,'HTM Output'!$K$6:$GS$6,0)),0)*$I$8</f>
        <v>0</v>
      </c>
      <c r="DE18" s="371">
        <f ca="1">IFERROR(OFFSET('HTM Output'!$J$6,MATCH($B18,'HTM Output'!$B$7:$B$37,0),MATCH(DE$11,'HTM Output'!$K$6:$GS$6,0)),0)*$I$8</f>
        <v>0</v>
      </c>
      <c r="DF18" s="371">
        <f ca="1">IFERROR(OFFSET('HTM Output'!$J$6,MATCH($B18,'HTM Output'!$B$7:$B$37,0),MATCH(DF$11,'HTM Output'!$K$6:$GS$6,0)),0)*$I$8</f>
        <v>0</v>
      </c>
      <c r="DG18" s="371">
        <f ca="1">IFERROR(OFFSET('HTM Output'!$J$6,MATCH($B18,'HTM Output'!$B$7:$B$37,0),MATCH(DG$11,'HTM Output'!$K$6:$GS$6,0)),0)*$I$8</f>
        <v>0</v>
      </c>
      <c r="DH18" s="371">
        <f ca="1">IFERROR(OFFSET('HTM Output'!$J$6,MATCH($B18,'HTM Output'!$B$7:$B$37,0),MATCH(DH$11,'HTM Output'!$K$6:$GS$6,0)),0)*$I$8</f>
        <v>0</v>
      </c>
      <c r="DI18" s="371">
        <f ca="1">IFERROR(OFFSET('HTM Output'!$J$6,MATCH($B18,'HTM Output'!$B$7:$B$37,0),MATCH(DI$11,'HTM Output'!$K$6:$GS$6,0)),0)*$I$8</f>
        <v>0</v>
      </c>
      <c r="DJ18" s="371">
        <f ca="1">IFERROR(OFFSET('HTM Output'!$J$6,MATCH($B18,'HTM Output'!$B$7:$B$37,0),MATCH(DJ$11,'HTM Output'!$K$6:$GS$6,0)),0)*$I$8</f>
        <v>0</v>
      </c>
      <c r="DK18" s="371">
        <f ca="1">IFERROR(OFFSET('HTM Output'!$J$6,MATCH($B18,'HTM Output'!$B$7:$B$37,0),MATCH(DK$11,'HTM Output'!$K$6:$GS$6,0)),0)*$I$8</f>
        <v>0</v>
      </c>
      <c r="DL18" s="371">
        <f ca="1">IFERROR(OFFSET('HTM Output'!$J$6,MATCH($B18,'HTM Output'!$B$7:$B$37,0),MATCH(DL$11,'HTM Output'!$K$6:$GS$6,0)),0)*$I$8</f>
        <v>0</v>
      </c>
      <c r="DM18" s="371">
        <f ca="1">IFERROR(OFFSET('HTM Output'!$J$6,MATCH($B18,'HTM Output'!$B$7:$B$37,0),MATCH(DM$11,'HTM Output'!$K$6:$GS$6,0)),0)*$I$8</f>
        <v>0</v>
      </c>
      <c r="DN18" s="371">
        <f ca="1">IFERROR(OFFSET('HTM Output'!$J$6,MATCH($B18,'HTM Output'!$B$7:$B$37,0),MATCH(DN$11,'HTM Output'!$K$6:$GS$6,0)),0)*$I$8</f>
        <v>0</v>
      </c>
      <c r="DO18" s="371">
        <f ca="1">IFERROR(OFFSET('HTM Output'!$J$6,MATCH($B18,'HTM Output'!$B$7:$B$37,0),MATCH(DO$11,'HTM Output'!$K$6:$GS$6,0)),0)*$I$8</f>
        <v>0</v>
      </c>
      <c r="DP18" s="371">
        <f ca="1">IFERROR(OFFSET('HTM Output'!$J$6,MATCH($B18,'HTM Output'!$B$7:$B$37,0),MATCH(DP$11,'HTM Output'!$K$6:$GS$6,0)),0)*$I$8</f>
        <v>0</v>
      </c>
      <c r="DQ18" s="371">
        <f ca="1">IFERROR(OFFSET('HTM Output'!$J$6,MATCH($B18,'HTM Output'!$B$7:$B$37,0),MATCH(DQ$11,'HTM Output'!$K$6:$GS$6,0)),0)*$I$8</f>
        <v>0</v>
      </c>
      <c r="DR18" s="371">
        <f ca="1">IFERROR(OFFSET('HTM Output'!$J$6,MATCH($B18,'HTM Output'!$B$7:$B$37,0),MATCH(DR$11,'HTM Output'!$K$6:$GS$6,0)),0)*$I$8</f>
        <v>0</v>
      </c>
      <c r="DS18" s="371">
        <f ca="1">IFERROR(OFFSET('HTM Output'!$J$6,MATCH($B18,'HTM Output'!$B$7:$B$37,0),MATCH(DS$11,'HTM Output'!$K$6:$GS$6,0)),0)*$I$8</f>
        <v>0</v>
      </c>
      <c r="DT18" s="371">
        <f ca="1">IFERROR(OFFSET('HTM Output'!$J$6,MATCH($B18,'HTM Output'!$B$7:$B$37,0),MATCH(DT$11,'HTM Output'!$K$6:$GS$6,0)),0)*$I$8</f>
        <v>0</v>
      </c>
      <c r="DU18" s="371">
        <f ca="1">IFERROR(OFFSET('HTM Output'!$J$6,MATCH($B18,'HTM Output'!$B$7:$B$37,0),MATCH(DU$11,'HTM Output'!$K$6:$GS$6,0)),0)*$I$8</f>
        <v>0</v>
      </c>
      <c r="DV18" s="371">
        <f ca="1">IFERROR(OFFSET('HTM Output'!$J$6,MATCH($B18,'HTM Output'!$B$7:$B$37,0),MATCH(DV$11,'HTM Output'!$K$6:$GS$6,0)),0)*$I$8</f>
        <v>0</v>
      </c>
      <c r="DW18" s="371">
        <f ca="1">IFERROR(OFFSET('HTM Output'!$J$6,MATCH($B18,'HTM Output'!$B$7:$B$37,0),MATCH(DW$11,'HTM Output'!$K$6:$GS$6,0)),0)*$I$8</f>
        <v>0</v>
      </c>
      <c r="DX18" s="371">
        <f ca="1">IFERROR(OFFSET('HTM Output'!$J$6,MATCH($B18,'HTM Output'!$B$7:$B$37,0),MATCH(DX$11,'HTM Output'!$K$6:$GS$6,0)),0)*$I$8</f>
        <v>0</v>
      </c>
      <c r="DY18" s="371">
        <f ca="1">IFERROR(OFFSET('HTM Output'!$J$6,MATCH($B18,'HTM Output'!$B$7:$B$37,0),MATCH(DY$11,'HTM Output'!$K$6:$GS$6,0)),0)*$I$8</f>
        <v>0</v>
      </c>
      <c r="DZ18" s="371">
        <f ca="1">IFERROR(OFFSET('HTM Output'!$J$6,MATCH($B18,'HTM Output'!$B$7:$B$37,0),MATCH(DZ$11,'HTM Output'!$K$6:$GS$6,0)),0)*$I$8</f>
        <v>0</v>
      </c>
      <c r="EA18" s="371">
        <f ca="1">IFERROR(OFFSET('HTM Output'!$J$6,MATCH($B18,'HTM Output'!$B$7:$B$37,0),MATCH(EA$11,'HTM Output'!$K$6:$GS$6,0)),0)*$I$8</f>
        <v>0</v>
      </c>
      <c r="EB18" s="371">
        <f ca="1">IFERROR(OFFSET('HTM Output'!$J$6,MATCH($B18,'HTM Output'!$B$7:$B$37,0),MATCH(EB$11,'HTM Output'!$K$6:$GS$6,0)),0)*$I$8</f>
        <v>0</v>
      </c>
      <c r="EC18" s="371">
        <f ca="1">IFERROR(OFFSET('HTM Output'!$J$6,MATCH($B18,'HTM Output'!$B$7:$B$37,0),MATCH(EC$11,'HTM Output'!$K$6:$GS$6,0)),0)*$I$8</f>
        <v>0</v>
      </c>
      <c r="ED18" s="371">
        <f ca="1">IFERROR(OFFSET('HTM Output'!$J$6,MATCH($B18,'HTM Output'!$B$7:$B$37,0),MATCH(ED$11,'HTM Output'!$K$6:$GS$6,0)),0)*$I$8</f>
        <v>0</v>
      </c>
      <c r="EE18" s="371">
        <f ca="1">IFERROR(OFFSET('HTM Output'!$J$6,MATCH($B18,'HTM Output'!$B$7:$B$37,0),MATCH(EE$11,'HTM Output'!$K$6:$GS$6,0)),0)*$I$8</f>
        <v>0</v>
      </c>
      <c r="EF18" s="371">
        <f ca="1">IFERROR(OFFSET('HTM Output'!$J$6,MATCH($B18,'HTM Output'!$B$7:$B$37,0),MATCH(EF$11,'HTM Output'!$K$6:$GS$6,0)),0)*$I$8</f>
        <v>0</v>
      </c>
      <c r="EG18" s="371">
        <f ca="1">IFERROR(OFFSET('HTM Output'!$J$6,MATCH($B18,'HTM Output'!$B$7:$B$37,0),MATCH(EG$11,'HTM Output'!$K$6:$GS$6,0)),0)*$I$8</f>
        <v>0</v>
      </c>
      <c r="EH18" s="371">
        <f ca="1">IFERROR(OFFSET('HTM Output'!$J$6,MATCH($B18,'HTM Output'!$B$7:$B$37,0),MATCH(EH$11,'HTM Output'!$K$6:$GS$6,0)),0)*$I$8</f>
        <v>0</v>
      </c>
      <c r="EI18" s="371">
        <f ca="1">IFERROR(OFFSET('HTM Output'!$J$6,MATCH($B18,'HTM Output'!$B$7:$B$37,0),MATCH(EI$11,'HTM Output'!$K$6:$GS$6,0)),0)*$I$8</f>
        <v>0</v>
      </c>
      <c r="EJ18" s="371">
        <f ca="1">IFERROR(OFFSET('HTM Output'!$J$6,MATCH($B18,'HTM Output'!$B$7:$B$37,0),MATCH(EJ$11,'HTM Output'!$K$6:$GS$6,0)),0)*$I$8</f>
        <v>0</v>
      </c>
      <c r="EK18" s="371">
        <f ca="1">IFERROR(OFFSET('HTM Output'!$J$6,MATCH($B18,'HTM Output'!$B$7:$B$37,0),MATCH(EK$11,'HTM Output'!$K$6:$GS$6,0)),0)*$I$8</f>
        <v>0</v>
      </c>
      <c r="EL18" s="371">
        <f ca="1">IFERROR(OFFSET('HTM Output'!$J$6,MATCH($B18,'HTM Output'!$B$7:$B$37,0),MATCH(EL$11,'HTM Output'!$K$6:$GS$6,0)),0)*$I$8</f>
        <v>0</v>
      </c>
      <c r="EM18" s="371">
        <f ca="1">IFERROR(OFFSET('HTM Output'!$J$6,MATCH($B18,'HTM Output'!$B$7:$B$37,0),MATCH(EM$11,'HTM Output'!$K$6:$GS$6,0)),0)*$I$8</f>
        <v>0</v>
      </c>
      <c r="EN18" s="371">
        <f ca="1">IFERROR(OFFSET('HTM Output'!$J$6,MATCH($B18,'HTM Output'!$B$7:$B$37,0),MATCH(EN$11,'HTM Output'!$K$6:$GS$6,0)),0)*$I$8</f>
        <v>0</v>
      </c>
      <c r="EO18" s="371">
        <f ca="1">IFERROR(OFFSET('HTM Output'!$J$6,MATCH($B18,'HTM Output'!$B$7:$B$37,0),MATCH(EO$11,'HTM Output'!$K$6:$GS$6,0)),0)*$I$8</f>
        <v>0</v>
      </c>
      <c r="EP18" s="371">
        <f ca="1">IFERROR(OFFSET('HTM Output'!$J$6,MATCH($B18,'HTM Output'!$B$7:$B$37,0),MATCH(EP$11,'HTM Output'!$K$6:$GS$6,0)),0)*$I$8</f>
        <v>0</v>
      </c>
      <c r="EQ18" s="371">
        <f ca="1">IFERROR(OFFSET('HTM Output'!$J$6,MATCH($B18,'HTM Output'!$B$7:$B$37,0),MATCH(EQ$11,'HTM Output'!$K$6:$GS$6,0)),0)*$I$8</f>
        <v>0</v>
      </c>
      <c r="ER18" s="371">
        <f ca="1">IFERROR(OFFSET('HTM Output'!$J$6,MATCH($B18,'HTM Output'!$B$7:$B$37,0),MATCH(ER$11,'HTM Output'!$K$6:$GS$6,0)),0)*$I$8</f>
        <v>0</v>
      </c>
      <c r="ES18" s="371">
        <f ca="1">IFERROR(OFFSET('HTM Output'!$J$6,MATCH($B18,'HTM Output'!$B$7:$B$37,0),MATCH(ES$11,'HTM Output'!$K$6:$GS$6,0)),0)*$I$8</f>
        <v>0</v>
      </c>
      <c r="ET18" s="371">
        <f ca="1">IFERROR(OFFSET('HTM Output'!$J$6,MATCH($B18,'HTM Output'!$B$7:$B$37,0),MATCH(ET$11,'HTM Output'!$K$6:$GS$6,0)),0)*$I$8</f>
        <v>0</v>
      </c>
      <c r="EU18" s="371">
        <f ca="1">IFERROR(OFFSET('HTM Output'!$J$6,MATCH($B18,'HTM Output'!$B$7:$B$37,0),MATCH(EU$11,'HTM Output'!$K$6:$GS$6,0)),0)*$I$8</f>
        <v>0</v>
      </c>
      <c r="EV18" s="371">
        <f ca="1">IFERROR(OFFSET('HTM Output'!$J$6,MATCH($B18,'HTM Output'!$B$7:$B$37,0),MATCH(EV$11,'HTM Output'!$K$6:$GS$6,0)),0)*$I$8</f>
        <v>0</v>
      </c>
      <c r="EW18" s="371">
        <f ca="1">IFERROR(OFFSET('HTM Output'!$J$6,MATCH($B18,'HTM Output'!$B$7:$B$37,0),MATCH(EW$11,'HTM Output'!$K$6:$GS$6,0)),0)*$I$8</f>
        <v>0</v>
      </c>
      <c r="EX18" s="371">
        <f ca="1">IFERROR(OFFSET('HTM Output'!$J$6,MATCH($B18,'HTM Output'!$B$7:$B$37,0),MATCH(EX$11,'HTM Output'!$K$6:$GS$6,0)),0)*$I$8</f>
        <v>0</v>
      </c>
      <c r="EY18" s="371">
        <f ca="1">IFERROR(OFFSET('HTM Output'!$J$6,MATCH($B18,'HTM Output'!$B$7:$B$37,0),MATCH(EY$11,'HTM Output'!$K$6:$GS$6,0)),0)*$I$8</f>
        <v>0</v>
      </c>
      <c r="EZ18" s="371">
        <f ca="1">IFERROR(OFFSET('HTM Output'!$J$6,MATCH($B18,'HTM Output'!$B$7:$B$37,0),MATCH(EZ$11,'HTM Output'!$K$6:$GS$6,0)),0)*$I$8</f>
        <v>0</v>
      </c>
      <c r="FA18" s="371">
        <f ca="1">IFERROR(OFFSET('HTM Output'!$J$6,MATCH($B18,'HTM Output'!$B$7:$B$37,0),MATCH(FA$11,'HTM Output'!$K$6:$GS$6,0)),0)*$I$8</f>
        <v>0</v>
      </c>
      <c r="FB18" s="371">
        <f ca="1">IFERROR(OFFSET('HTM Output'!$J$6,MATCH($B18,'HTM Output'!$B$7:$B$37,0),MATCH(FB$11,'HTM Output'!$K$6:$GS$6,0)),0)*$I$8</f>
        <v>0</v>
      </c>
      <c r="FC18" s="371">
        <f ca="1">IFERROR(OFFSET('HTM Output'!$J$6,MATCH($B18,'HTM Output'!$B$7:$B$37,0),MATCH(FC$11,'HTM Output'!$K$6:$GS$6,0)),0)*$I$8</f>
        <v>0</v>
      </c>
      <c r="FD18" s="371">
        <f ca="1">IFERROR(OFFSET('HTM Output'!$J$6,MATCH($B18,'HTM Output'!$B$7:$B$37,0),MATCH(FD$11,'HTM Output'!$K$6:$GS$6,0)),0)*$I$8</f>
        <v>0</v>
      </c>
      <c r="FE18" s="371">
        <f ca="1">IFERROR(OFFSET('HTM Output'!$J$6,MATCH($B18,'HTM Output'!$B$7:$B$37,0),MATCH(FE$11,'HTM Output'!$K$6:$GS$6,0)),0)*$I$8</f>
        <v>0</v>
      </c>
      <c r="FF18" s="371">
        <f ca="1">IFERROR(OFFSET('HTM Output'!$J$6,MATCH($B18,'HTM Output'!$B$7:$B$37,0),MATCH(FF$11,'HTM Output'!$K$6:$GS$6,0)),0)*$I$8</f>
        <v>0</v>
      </c>
      <c r="FG18" s="371">
        <f ca="1">IFERROR(OFFSET('HTM Output'!$J$6,MATCH($B18,'HTM Output'!$B$7:$B$37,0),MATCH(FG$11,'HTM Output'!$K$6:$GS$6,0)),0)*$I$8</f>
        <v>0</v>
      </c>
      <c r="FH18" s="371">
        <f ca="1">IFERROR(OFFSET('HTM Output'!$J$6,MATCH($B18,'HTM Output'!$B$7:$B$37,0),MATCH(FH$11,'HTM Output'!$K$6:$GS$6,0)),0)*$I$8</f>
        <v>0</v>
      </c>
      <c r="FI18" s="371">
        <f ca="1">IFERROR(OFFSET('HTM Output'!$J$6,MATCH($B18,'HTM Output'!$B$7:$B$37,0),MATCH(FI$11,'HTM Output'!$K$6:$GS$6,0)),0)*$I$8</f>
        <v>0</v>
      </c>
      <c r="FJ18" s="371">
        <f ca="1">IFERROR(OFFSET('HTM Output'!$J$6,MATCH($B18,'HTM Output'!$B$7:$B$37,0),MATCH(FJ$11,'HTM Output'!$K$6:$GS$6,0)),0)*$I$8</f>
        <v>0</v>
      </c>
      <c r="FK18" s="371">
        <f ca="1">IFERROR(OFFSET('HTM Output'!$J$6,MATCH($B18,'HTM Output'!$B$7:$B$37,0),MATCH(FK$11,'HTM Output'!$K$6:$GS$6,0)),0)*$I$8</f>
        <v>0</v>
      </c>
      <c r="FL18" s="371">
        <f ca="1">IFERROR(OFFSET('HTM Output'!$J$6,MATCH($B18,'HTM Output'!$B$7:$B$37,0),MATCH(FL$11,'HTM Output'!$K$6:$GS$6,0)),0)*$I$8</f>
        <v>0</v>
      </c>
      <c r="FM18" s="371">
        <f ca="1">IFERROR(OFFSET('HTM Output'!$J$6,MATCH($B18,'HTM Output'!$B$7:$B$37,0),MATCH(FM$11,'HTM Output'!$K$6:$GS$6,0)),0)*$I$8</f>
        <v>0</v>
      </c>
      <c r="FN18" s="371">
        <f ca="1">IFERROR(OFFSET('HTM Output'!$J$6,MATCH($B18,'HTM Output'!$B$7:$B$37,0),MATCH(FN$11,'HTM Output'!$K$6:$GS$6,0)),0)*$I$8</f>
        <v>0</v>
      </c>
      <c r="FO18" s="371">
        <f ca="1">IFERROR(OFFSET('HTM Output'!$J$6,MATCH($B18,'HTM Output'!$B$7:$B$37,0),MATCH(FO$11,'HTM Output'!$K$6:$GS$6,0)),0)*$I$8</f>
        <v>0</v>
      </c>
      <c r="FP18" s="371">
        <f ca="1">IFERROR(OFFSET('HTM Output'!$J$6,MATCH($B18,'HTM Output'!$B$7:$B$37,0),MATCH(FP$11,'HTM Output'!$K$6:$GS$6,0)),0)*$I$8</f>
        <v>0</v>
      </c>
      <c r="FQ18" s="371">
        <f ca="1">IFERROR(OFFSET('HTM Output'!$J$6,MATCH($B18,'HTM Output'!$B$7:$B$37,0),MATCH(FQ$11,'HTM Output'!$K$6:$GS$6,0)),0)*$I$8</f>
        <v>0</v>
      </c>
      <c r="FR18" s="371">
        <f ca="1">IFERROR(OFFSET('HTM Output'!$J$6,MATCH($B18,'HTM Output'!$B$7:$B$37,0),MATCH(FR$11,'HTM Output'!$K$6:$GS$6,0)),0)*$I$8</f>
        <v>0</v>
      </c>
      <c r="FS18" s="371">
        <f ca="1">IFERROR(OFFSET('HTM Output'!$J$6,MATCH($B18,'HTM Output'!$B$7:$B$37,0),MATCH(FS$11,'HTM Output'!$K$6:$GS$6,0)),0)*$I$8</f>
        <v>0</v>
      </c>
      <c r="FT18" s="371">
        <f ca="1">IFERROR(OFFSET('HTM Output'!$J$6,MATCH($B18,'HTM Output'!$B$7:$B$37,0),MATCH(FT$11,'HTM Output'!$K$6:$GS$6,0)),0)*$I$8</f>
        <v>0</v>
      </c>
      <c r="FU18" s="371">
        <f ca="1">IFERROR(OFFSET('HTM Output'!$J$6,MATCH($B18,'HTM Output'!$B$7:$B$37,0),MATCH(FU$11,'HTM Output'!$K$6:$GS$6,0)),0)*$I$8</f>
        <v>0</v>
      </c>
      <c r="FV18" s="371">
        <f ca="1">IFERROR(OFFSET('HTM Output'!$J$6,MATCH($B18,'HTM Output'!$B$7:$B$37,0),MATCH(FV$11,'HTM Output'!$K$6:$GS$6,0)),0)*$I$8</f>
        <v>0</v>
      </c>
      <c r="FW18" s="371">
        <f ca="1">IFERROR(OFFSET('HTM Output'!$J$6,MATCH($B18,'HTM Output'!$B$7:$B$37,0),MATCH(FW$11,'HTM Output'!$K$6:$GS$6,0)),0)*$I$8</f>
        <v>0</v>
      </c>
      <c r="FX18" s="371">
        <f ca="1">IFERROR(OFFSET('HTM Output'!$J$6,MATCH($B18,'HTM Output'!$B$7:$B$37,0),MATCH(FX$11,'HTM Output'!$K$6:$GS$6,0)),0)*$I$8</f>
        <v>0</v>
      </c>
      <c r="FY18" s="371">
        <f ca="1">IFERROR(OFFSET('HTM Output'!$J$6,MATCH($B18,'HTM Output'!$B$7:$B$37,0),MATCH(FY$11,'HTM Output'!$K$6:$GS$6,0)),0)*$I$8</f>
        <v>0</v>
      </c>
      <c r="FZ18" s="371">
        <f ca="1">IFERROR(OFFSET('HTM Output'!$J$6,MATCH($B18,'HTM Output'!$B$7:$B$37,0),MATCH(FZ$11,'HTM Output'!$K$6:$GS$6,0)),0)*$I$8</f>
        <v>0</v>
      </c>
      <c r="GA18" s="371">
        <f ca="1">IFERROR(OFFSET('HTM Output'!$J$6,MATCH($B18,'HTM Output'!$B$7:$B$37,0),MATCH(GA$11,'HTM Output'!$K$6:$GS$6,0)),0)*$I$8</f>
        <v>0</v>
      </c>
      <c r="GB18" s="371">
        <f ca="1">IFERROR(OFFSET('HTM Output'!$J$6,MATCH($B18,'HTM Output'!$B$7:$B$37,0),MATCH(GB$11,'HTM Output'!$K$6:$GS$6,0)),0)*$I$8</f>
        <v>0</v>
      </c>
      <c r="GC18" s="371">
        <f ca="1">IFERROR(OFFSET('HTM Output'!$J$6,MATCH($B18,'HTM Output'!$B$7:$B$37,0),MATCH(GC$11,'HTM Output'!$K$6:$GS$6,0)),0)*$I$8</f>
        <v>0</v>
      </c>
      <c r="GD18" s="371">
        <f ca="1">IFERROR(OFFSET('HTM Output'!$J$6,MATCH($B18,'HTM Output'!$B$7:$B$37,0),MATCH(GD$11,'HTM Output'!$K$6:$GS$6,0)),0)*$I$8</f>
        <v>0</v>
      </c>
      <c r="GE18" s="371">
        <f ca="1">IFERROR(OFFSET('HTM Output'!$J$6,MATCH($B18,'HTM Output'!$B$7:$B$37,0),MATCH(GE$11,'HTM Output'!$K$6:$GS$6,0)),0)*$I$8</f>
        <v>0</v>
      </c>
      <c r="GF18" s="371">
        <f ca="1">IFERROR(OFFSET('HTM Output'!$J$6,MATCH($B18,'HTM Output'!$B$7:$B$37,0),MATCH(GF$11,'HTM Output'!$K$6:$GS$6,0)),0)*$I$8</f>
        <v>0</v>
      </c>
      <c r="GG18" s="371">
        <f ca="1">IFERROR(OFFSET('HTM Output'!$J$6,MATCH($B18,'HTM Output'!$B$7:$B$37,0),MATCH(GG$11,'HTM Output'!$K$6:$GS$6,0)),0)*$I$8</f>
        <v>0</v>
      </c>
      <c r="GH18" s="371">
        <f ca="1">IFERROR(OFFSET('HTM Output'!$J$6,MATCH($B18,'HTM Output'!$B$7:$B$37,0),MATCH(GH$11,'HTM Output'!$K$6:$GS$6,0)),0)*$I$8</f>
        <v>0</v>
      </c>
      <c r="GI18" s="371">
        <f ca="1">IFERROR(OFFSET('HTM Output'!$J$6,MATCH($B18,'HTM Output'!$B$7:$B$37,0),MATCH(GI$11,'HTM Output'!$K$6:$GS$6,0)),0)*$I$8</f>
        <v>0</v>
      </c>
      <c r="GJ18" s="371">
        <f ca="1">IFERROR(OFFSET('HTM Output'!$J$6,MATCH($B18,'HTM Output'!$B$7:$B$37,0),MATCH(GJ$11,'HTM Output'!$K$6:$GS$6,0)),0)*$I$8</f>
        <v>0</v>
      </c>
      <c r="GK18" s="371">
        <f ca="1">IFERROR(OFFSET('HTM Output'!$J$6,MATCH($B18,'HTM Output'!$B$7:$B$37,0),MATCH(GK$11,'HTM Output'!$K$6:$GS$6,0)),0)*$I$8</f>
        <v>0</v>
      </c>
      <c r="GL18" s="371">
        <f ca="1">IFERROR(OFFSET('HTM Output'!$J$6,MATCH($B18,'HTM Output'!$B$7:$B$37,0),MATCH(GL$11,'HTM Output'!$K$6:$GS$6,0)),0)*$I$8</f>
        <v>0</v>
      </c>
      <c r="GM18" s="371">
        <f ca="1">IFERROR(OFFSET('HTM Output'!$J$6,MATCH($B18,'HTM Output'!$B$7:$B$37,0),MATCH(GM$11,'HTM Output'!$K$6:$GS$6,0)),0)*$I$8</f>
        <v>0</v>
      </c>
      <c r="GN18" s="371">
        <f ca="1">IFERROR(OFFSET('HTM Output'!$J$6,MATCH($B18,'HTM Output'!$B$7:$B$37,0),MATCH(GN$11,'HTM Output'!$K$6:$GS$6,0)),0)*$I$8</f>
        <v>0</v>
      </c>
      <c r="GO18" s="371">
        <f ca="1">IFERROR(OFFSET('HTM Output'!$J$6,MATCH($B18,'HTM Output'!$B$7:$B$37,0),MATCH(GO$11,'HTM Output'!$K$6:$GS$6,0)),0)*$I$8</f>
        <v>0</v>
      </c>
      <c r="GP18" s="371">
        <f ca="1">IFERROR(OFFSET('HTM Output'!$J$6,MATCH($B18,'HTM Output'!$B$7:$B$37,0),MATCH(GP$11,'HTM Output'!$K$6:$GS$6,0)),0)*$I$8</f>
        <v>0</v>
      </c>
      <c r="GQ18" s="371">
        <f ca="1">IFERROR(OFFSET('HTM Output'!$J$6,MATCH($B18,'HTM Output'!$B$7:$B$37,0),MATCH(GQ$11,'HTM Output'!$K$6:$GS$6,0)),0)*$I$8</f>
        <v>0</v>
      </c>
      <c r="GR18" s="371">
        <f ca="1">IFERROR(OFFSET('HTM Output'!$J$6,MATCH($B18,'HTM Output'!$B$7:$B$37,0),MATCH(GR$11,'HTM Output'!$K$6:$GS$6,0)),0)*$I$8</f>
        <v>0</v>
      </c>
      <c r="GS18" s="371">
        <f ca="1">IFERROR(OFFSET('HTM Output'!$J$6,MATCH($B18,'HTM Output'!$B$7:$B$37,0),MATCH(GS$11,'HTM Output'!$K$6:$GS$6,0)),0)*$I$8</f>
        <v>0</v>
      </c>
      <c r="GT18" s="371">
        <f ca="1">IFERROR(OFFSET('HTM Output'!$J$6,MATCH($B18,'HTM Output'!$B$7:$B$37,0),MATCH(GT$11,'HTM Output'!$K$6:$GS$6,0)),0)*$I$8</f>
        <v>0</v>
      </c>
      <c r="GU18" s="371">
        <f ca="1">IFERROR(OFFSET('HTM Output'!$J$6,MATCH($B18,'HTM Output'!$B$7:$B$37,0),MATCH(GU$11,'HTM Output'!$K$6:$GS$6,0)),0)*$I$8</f>
        <v>0</v>
      </c>
      <c r="GV18" s="371">
        <f ca="1">IFERROR(OFFSET('HTM Output'!$J$6,MATCH($B18,'HTM Output'!$B$7:$B$37,0),MATCH(GV$11,'HTM Output'!$K$6:$GS$6,0)),0)*$I$8</f>
        <v>0</v>
      </c>
      <c r="GW18" s="371">
        <f ca="1">IFERROR(OFFSET('HTM Output'!$J$6,MATCH($B18,'HTM Output'!$B$7:$B$37,0),MATCH(GW$11,'HTM Output'!$K$6:$GS$6,0)),0)*$I$8</f>
        <v>0</v>
      </c>
      <c r="GX18" s="371">
        <f ca="1">IFERROR(OFFSET('HTM Output'!$J$6,MATCH($B18,'HTM Output'!$B$7:$B$37,0),MATCH(GX$11,'HTM Output'!$K$6:$GS$6,0)),0)*$I$8</f>
        <v>0</v>
      </c>
      <c r="GY18" s="371">
        <f ca="1">IFERROR(OFFSET('HTM Output'!$J$6,MATCH($B18,'HTM Output'!$B$7:$B$37,0),MATCH(GY$11,'HTM Output'!$K$6:$GS$6,0)),0)*$I$8</f>
        <v>0</v>
      </c>
      <c r="GZ18" s="371">
        <f ca="1">IFERROR(OFFSET('HTM Output'!$J$6,MATCH($B18,'HTM Output'!$B$7:$B$37,0),MATCH(GZ$11,'HTM Output'!$K$6:$GS$6,0)),0)*$I$8</f>
        <v>0</v>
      </c>
      <c r="HA18" s="371">
        <f ca="1">IFERROR(OFFSET('HTM Output'!$J$6,MATCH($B18,'HTM Output'!$B$7:$B$37,0),MATCH(HA$11,'HTM Output'!$K$6:$GS$6,0)),0)*$I$8</f>
        <v>0</v>
      </c>
      <c r="HB18" s="469">
        <f ca="1">IFERROR(OFFSET('HTM Output'!$J$6,MATCH($B18,'HTM Output'!$B$7:$B$37,0),MATCH(HB$11,'HTM Output'!$K$6:$GS$6,0)),0)*$I$8</f>
        <v>0</v>
      </c>
      <c r="HC18" s="360"/>
      <c r="HD18" s="462">
        <f t="shared" ca="1" si="25"/>
        <v>-8118276.0610921169</v>
      </c>
      <c r="HE18" s="359">
        <f t="shared" ca="1" si="17"/>
        <v>1292518.3546204972</v>
      </c>
      <c r="HF18" s="359">
        <f t="shared" ca="1" si="17"/>
        <v>1291264.6625828219</v>
      </c>
      <c r="HG18" s="359">
        <f t="shared" ca="1" si="17"/>
        <v>889854.14166986395</v>
      </c>
      <c r="HH18" s="359">
        <f t="shared" ca="1" si="17"/>
        <v>343646.54825620627</v>
      </c>
      <c r="HI18" s="359">
        <f t="shared" ca="1" si="17"/>
        <v>7504.3840819811803</v>
      </c>
      <c r="HJ18" s="359">
        <f t="shared" ca="1" si="17"/>
        <v>12106139.990649076</v>
      </c>
      <c r="HK18" s="419">
        <f t="shared" ca="1" si="18"/>
        <v>7812652.0207683295</v>
      </c>
    </row>
    <row r="19" spans="1:219" hidden="1" outlineLevel="2" x14ac:dyDescent="0.75">
      <c r="A19" s="7" t="s">
        <v>20</v>
      </c>
      <c r="B19" s="397" t="s">
        <v>144</v>
      </c>
      <c r="C19" s="398">
        <f ca="1">OFFSET(Strats!$B$3,MATCH($B19,Strats!$B$4:$B$31,0),MATCH(C$10,Strats!$C$3:$BS$3,0))</f>
        <v>106223386</v>
      </c>
      <c r="D19" s="399">
        <f ca="1">OFFSET(Strats!$B$3,MATCH($B19,Strats!$B$4:$B$31,0),MATCH(D$10,Strats!$C$3:$BS$3,0))</f>
        <v>0.43273163971632378</v>
      </c>
      <c r="E19" s="359">
        <f t="shared" ca="1" si="19"/>
        <v>45966219.999999993</v>
      </c>
      <c r="F19" s="462">
        <f t="shared" ca="1" si="20"/>
        <v>751545.96003530174</v>
      </c>
      <c r="G19" s="381">
        <f t="shared" ca="1" si="21"/>
        <v>46717765.960035294</v>
      </c>
      <c r="H19" s="433">
        <f>IFERROR(SUMPRODUCT('HTM Output'!$K78:$GS78,'HTM Output'!$K$6:$GS$6)/SUM('HTM Output'!$K78:$GS78),_xlfn.MAXIFS($U$11:$HB$11,$U$14:$HB$14,"&gt;"&amp;0))</f>
        <v>47787</v>
      </c>
      <c r="I19" s="359">
        <f t="shared" ca="1" si="12"/>
        <v>16537262.217741387</v>
      </c>
      <c r="J19" s="400">
        <f t="shared" si="22"/>
        <v>0.5</v>
      </c>
      <c r="K19" s="341">
        <f t="shared" ca="1" si="13"/>
        <v>8268631.1088706935</v>
      </c>
      <c r="L19" s="358">
        <f>-SUMIFS('HTM Output'!$K14:$GS14,'HTM Output'!$K$6:$GS$6,"&gt;"&amp;'HTM Output'!$G$2,'HTM Output'!$K$6:$GS$6,"&lt;="&amp;'HTM Output'!$G$3)*$I$8</f>
        <v>-451077.87997360172</v>
      </c>
      <c r="M19" s="359">
        <f t="shared" ca="1" si="14"/>
        <v>23116.851462218638</v>
      </c>
      <c r="N19" s="419">
        <f t="shared" ca="1" si="23"/>
        <v>-427961.02851138311</v>
      </c>
      <c r="O19" s="277">
        <f t="shared" ca="1" si="15"/>
        <v>7840670.0803593108</v>
      </c>
      <c r="P19" s="347"/>
      <c r="Q19" s="378">
        <f t="shared" ca="1" si="16"/>
        <v>0.2531742632389069</v>
      </c>
      <c r="R19" s="379">
        <f t="shared" ca="1" si="24"/>
        <v>2.1681845764138843</v>
      </c>
      <c r="S19" s="347"/>
      <c r="T19" s="380">
        <f ca="1">IF(T$11&gt;$I$4,SUMIFS('Pooled CF'!$E:$E,'Pooled CF'!$A:$A,$A19,'Pooled CF'!$G:$G,T$11),0)+IF(T$11=$I$4,-$O19)</f>
        <v>-7840670.0803593108</v>
      </c>
      <c r="U19" s="371">
        <f ca="1">IFERROR(OFFSET('HTM Output'!$J$6,MATCH($B19,'HTM Output'!$B$7:$B$37,0),MATCH(U$11,'HTM Output'!$K$6:$GS$6,0)),0)*$I$8</f>
        <v>69322.44013526068</v>
      </c>
      <c r="V19" s="371">
        <f ca="1">IFERROR(OFFSET('HTM Output'!$J$6,MATCH($B19,'HTM Output'!$B$7:$B$37,0),MATCH(V$11,'HTM Output'!$K$6:$GS$6,0)),0)*$I$8</f>
        <v>69315.183407806355</v>
      </c>
      <c r="W19" s="371">
        <f ca="1">IFERROR(OFFSET('HTM Output'!$J$6,MATCH($B19,'HTM Output'!$B$7:$B$37,0),MATCH(W$11,'HTM Output'!$K$6:$GS$6,0)),0)*$I$8</f>
        <v>75566.870832411558</v>
      </c>
      <c r="X19" s="371">
        <f ca="1">IFERROR(OFFSET('HTM Output'!$J$6,MATCH($B19,'HTM Output'!$B$7:$B$37,0),MATCH(X$11,'HTM Output'!$K$6:$GS$6,0)),0)*$I$8</f>
        <v>73244.521610828306</v>
      </c>
      <c r="Y19" s="371">
        <f ca="1">IFERROR(OFFSET('HTM Output'!$J$6,MATCH($B19,'HTM Output'!$B$7:$B$37,0),MATCH(Y$11,'HTM Output'!$K$6:$GS$6,0)),0)*$I$8</f>
        <v>79422.097970117567</v>
      </c>
      <c r="Z19" s="371">
        <f ca="1">IFERROR(OFFSET('HTM Output'!$J$6,MATCH($B19,'HTM Output'!$B$7:$B$37,0),MATCH(Z$11,'HTM Output'!$K$6:$GS$6,0)),0)*$I$8</f>
        <v>81290.263855724625</v>
      </c>
      <c r="AA19" s="371">
        <f ca="1">IFERROR(OFFSET('HTM Output'!$J$6,MATCH($B19,'HTM Output'!$B$7:$B$37,0),MATCH(AA$11,'HTM Output'!$K$6:$GS$6,0)),0)*$I$8</f>
        <v>78885.80376924749</v>
      </c>
      <c r="AB19" s="371">
        <f ca="1">IFERROR(OFFSET('HTM Output'!$J$6,MATCH($B19,'HTM Output'!$B$7:$B$37,0),MATCH(AB$11,'HTM Output'!$K$6:$GS$6,0)),0)*$I$8</f>
        <v>83044.24151848632</v>
      </c>
      <c r="AC19" s="371">
        <f ca="1">IFERROR(OFFSET('HTM Output'!$J$6,MATCH($B19,'HTM Output'!$B$7:$B$37,0),MATCH(AC$11,'HTM Output'!$K$6:$GS$6,0)),0)*$I$8</f>
        <v>82637.047511805402</v>
      </c>
      <c r="AD19" s="371">
        <f ca="1">IFERROR(OFFSET('HTM Output'!$J$6,MATCH($B19,'HTM Output'!$B$7:$B$37,0),MATCH(AD$11,'HTM Output'!$K$6:$GS$6,0)),0)*$I$8</f>
        <v>79965.333657571435</v>
      </c>
      <c r="AE19" s="371">
        <f ca="1">IFERROR(OFFSET('HTM Output'!$J$6,MATCH($B19,'HTM Output'!$B$7:$B$37,0),MATCH(AE$11,'HTM Output'!$K$6:$GS$6,0)),0)*$I$8</f>
        <v>82576.655010569943</v>
      </c>
      <c r="AF19" s="371">
        <f ca="1">IFERROR(OFFSET('HTM Output'!$J$6,MATCH($B19,'HTM Output'!$B$7:$B$37,0),MATCH(AF$11,'HTM Output'!$K$6:$GS$6,0)),0)*$I$8</f>
        <v>76302.028875986463</v>
      </c>
      <c r="AG19" s="371">
        <f ca="1">IFERROR(OFFSET('HTM Output'!$J$6,MATCH($B19,'HTM Output'!$B$7:$B$37,0),MATCH(AG$11,'HTM Output'!$K$6:$GS$6,0)),0)*$I$8</f>
        <v>78845.429838541604</v>
      </c>
      <c r="AH19" s="371">
        <f ca="1">IFERROR(OFFSET('HTM Output'!$J$6,MATCH($B19,'HTM Output'!$B$7:$B$37,0),MATCH(AH$11,'HTM Output'!$K$6:$GS$6,0)),0)*$I$8</f>
        <v>74536.408182315819</v>
      </c>
      <c r="AI19" s="371">
        <f ca="1">IFERROR(OFFSET('HTM Output'!$J$6,MATCH($B19,'HTM Output'!$B$7:$B$37,0),MATCH(AI$11,'HTM Output'!$K$6:$GS$6,0)),0)*$I$8</f>
        <v>78067.647115915519</v>
      </c>
      <c r="AJ19" s="371">
        <f ca="1">IFERROR(OFFSET('HTM Output'!$J$6,MATCH($B19,'HTM Output'!$B$7:$B$37,0),MATCH(AJ$11,'HTM Output'!$K$6:$GS$6,0)),0)*$I$8</f>
        <v>78845.429838609925</v>
      </c>
      <c r="AK19" s="371">
        <f ca="1">IFERROR(OFFSET('HTM Output'!$J$6,MATCH($B19,'HTM Output'!$B$7:$B$37,0),MATCH(AK$11,'HTM Output'!$K$6:$GS$6,0)),0)*$I$8</f>
        <v>76302.028876096898</v>
      </c>
      <c r="AL19" s="371">
        <f ca="1">IFERROR(OFFSET('HTM Output'!$J$6,MATCH($B19,'HTM Output'!$B$7:$B$37,0),MATCH(AL$11,'HTM Output'!$K$6:$GS$6,0)),0)*$I$8</f>
        <v>79817.998423659068</v>
      </c>
      <c r="AM19" s="371">
        <f ca="1">IFERROR(OFFSET('HTM Output'!$J$6,MATCH($B19,'HTM Output'!$B$7:$B$37,0),MATCH(AM$11,'HTM Output'!$K$6:$GS$6,0)),0)*$I$8</f>
        <v>77243.22428096013</v>
      </c>
      <c r="AN19" s="371">
        <f ca="1">IFERROR(OFFSET('HTM Output'!$J$6,MATCH($B19,'HTM Output'!$B$7:$B$37,0),MATCH(AN$11,'HTM Output'!$K$6:$GS$6,0)),0)*$I$8</f>
        <v>79817.998423659068</v>
      </c>
      <c r="AO19" s="371">
        <f ca="1">IFERROR(OFFSET('HTM Output'!$J$6,MATCH($B19,'HTM Output'!$B$7:$B$37,0),MATCH(AO$11,'HTM Output'!$K$6:$GS$6,0)),0)*$I$8</f>
        <v>79817.998423659068</v>
      </c>
      <c r="AP19" s="371">
        <f ca="1">IFERROR(OFFSET('HTM Output'!$J$6,MATCH($B19,'HTM Output'!$B$7:$B$37,0),MATCH(AP$11,'HTM Output'!$K$6:$GS$6,0)),0)*$I$8</f>
        <v>24274.60208307406</v>
      </c>
      <c r="AQ19" s="371">
        <f ca="1">IFERROR(OFFSET('HTM Output'!$J$6,MATCH($B19,'HTM Output'!$B$7:$B$37,0),MATCH(AQ$11,'HTM Output'!$K$6:$GS$6,0)),0)*$I$8</f>
        <v>16709.221011676578</v>
      </c>
      <c r="AR19" s="371">
        <f ca="1">IFERROR(OFFSET('HTM Output'!$J$6,MATCH($B19,'HTM Output'!$B$7:$B$37,0),MATCH(AR$11,'HTM Output'!$K$6:$GS$6,0)),0)*$I$8</f>
        <v>16170.213882267724</v>
      </c>
      <c r="AS19" s="371">
        <f ca="1">IFERROR(OFFSET('HTM Output'!$J$6,MATCH($B19,'HTM Output'!$B$7:$B$37,0),MATCH(AS$11,'HTM Output'!$K$6:$GS$6,0)),0)*$I$8</f>
        <v>16170.213882267724</v>
      </c>
      <c r="AT19" s="371">
        <f ca="1">IFERROR(OFFSET('HTM Output'!$J$6,MATCH($B19,'HTM Output'!$B$7:$B$37,0),MATCH(AT$11,'HTM Output'!$K$6:$GS$6,0)),0)*$I$8</f>
        <v>16170.213882267724</v>
      </c>
      <c r="AU19" s="371">
        <f ca="1">IFERROR(OFFSET('HTM Output'!$J$6,MATCH($B19,'HTM Output'!$B$7:$B$37,0),MATCH(AU$11,'HTM Output'!$K$6:$GS$6,0)),0)*$I$8</f>
        <v>16170.21183029145</v>
      </c>
      <c r="AV19" s="371">
        <f ca="1">IFERROR(OFFSET('HTM Output'!$J$6,MATCH($B19,'HTM Output'!$B$7:$B$37,0),MATCH(AV$11,'HTM Output'!$K$6:$GS$6,0)),0)*$I$8</f>
        <v>16709.221011676578</v>
      </c>
      <c r="AW19" s="371">
        <f ca="1">IFERROR(OFFSET('HTM Output'!$J$6,MATCH($B19,'HTM Output'!$B$7:$B$37,0),MATCH(AW$11,'HTM Output'!$K$6:$GS$6,0)),0)*$I$8</f>
        <v>16170.213882267724</v>
      </c>
      <c r="AX19" s="371">
        <f ca="1">IFERROR(OFFSET('HTM Output'!$J$6,MATCH($B19,'HTM Output'!$B$7:$B$37,0),MATCH(AX$11,'HTM Output'!$K$6:$GS$6,0)),0)*$I$8</f>
        <v>16709.22101167764</v>
      </c>
      <c r="AY19" s="371">
        <f ca="1">IFERROR(OFFSET('HTM Output'!$J$6,MATCH($B19,'HTM Output'!$B$7:$B$37,0),MATCH(AY$11,'HTM Output'!$K$6:$GS$6,0)),0)*$I$8</f>
        <v>9338.1737187242234</v>
      </c>
      <c r="AZ19" s="371">
        <f ca="1">IFERROR(OFFSET('HTM Output'!$J$6,MATCH($B19,'HTM Output'!$B$7:$B$37,0),MATCH(AZ$11,'HTM Output'!$K$6:$GS$6,0)),0)*$I$8</f>
        <v>9649.4461760142058</v>
      </c>
      <c r="BA19" s="371">
        <f ca="1">IFERROR(OFFSET('HTM Output'!$J$6,MATCH($B19,'HTM Output'!$B$7:$B$37,0),MATCH(BA$11,'HTM Output'!$K$6:$GS$6,0)),0)*$I$8</f>
        <v>8518.9725694479366</v>
      </c>
      <c r="BB19" s="371">
        <f ca="1">IFERROR(OFFSET('HTM Output'!$J$6,MATCH($B19,'HTM Output'!$B$7:$B$37,0),MATCH(BB$11,'HTM Output'!$K$6:$GS$6,0)),0)*$I$8</f>
        <v>8244.1670026882857</v>
      </c>
      <c r="BC19" s="371">
        <f ca="1">IFERROR(OFFSET('HTM Output'!$J$6,MATCH($B19,'HTM Output'!$B$7:$B$37,0),MATCH(BC$11,'HTM Output'!$K$6:$GS$6,0)),0)*$I$8</f>
        <v>2651.4547234643251</v>
      </c>
      <c r="BD19" s="371">
        <f ca="1">IFERROR(OFFSET('HTM Output'!$J$6,MATCH($B19,'HTM Output'!$B$7:$B$37,0),MATCH(BD$11,'HTM Output'!$K$6:$GS$6,0)),0)*$I$8</f>
        <v>0</v>
      </c>
      <c r="BE19" s="371">
        <f ca="1">IFERROR(OFFSET('HTM Output'!$J$6,MATCH($B19,'HTM Output'!$B$7:$B$37,0),MATCH(BE$11,'HTM Output'!$K$6:$GS$6,0)),0)*$I$8</f>
        <v>0</v>
      </c>
      <c r="BF19" s="371">
        <f ca="1">IFERROR(OFFSET('HTM Output'!$J$6,MATCH($B19,'HTM Output'!$B$7:$B$37,0),MATCH(BF$11,'HTM Output'!$K$6:$GS$6,0)),0)*$I$8</f>
        <v>0</v>
      </c>
      <c r="BG19" s="371">
        <f ca="1">IFERROR(OFFSET('HTM Output'!$J$6,MATCH($B19,'HTM Output'!$B$7:$B$37,0),MATCH(BG$11,'HTM Output'!$K$6:$GS$6,0)),0)*$I$8</f>
        <v>0</v>
      </c>
      <c r="BH19" s="371">
        <f ca="1">IFERROR(OFFSET('HTM Output'!$J$6,MATCH($B19,'HTM Output'!$B$7:$B$37,0),MATCH(BH$11,'HTM Output'!$K$6:$GS$6,0)),0)*$I$8</f>
        <v>0</v>
      </c>
      <c r="BI19" s="371">
        <f ca="1">IFERROR(OFFSET('HTM Output'!$J$6,MATCH($B19,'HTM Output'!$B$7:$B$37,0),MATCH(BI$11,'HTM Output'!$K$6:$GS$6,0)),0)*$I$8</f>
        <v>0</v>
      </c>
      <c r="BJ19" s="371">
        <f ca="1">IFERROR(OFFSET('HTM Output'!$J$6,MATCH($B19,'HTM Output'!$B$7:$B$37,0),MATCH(BJ$11,'HTM Output'!$K$6:$GS$6,0)),0)*$I$8</f>
        <v>0</v>
      </c>
      <c r="BK19" s="371">
        <f ca="1">IFERROR(OFFSET('HTM Output'!$J$6,MATCH($B19,'HTM Output'!$B$7:$B$37,0),MATCH(BK$11,'HTM Output'!$K$6:$GS$6,0)),0)*$I$8</f>
        <v>0</v>
      </c>
      <c r="BL19" s="371">
        <f ca="1">IFERROR(OFFSET('HTM Output'!$J$6,MATCH($B19,'HTM Output'!$B$7:$B$37,0),MATCH(BL$11,'HTM Output'!$K$6:$GS$6,0)),0)*$I$8</f>
        <v>0</v>
      </c>
      <c r="BM19" s="371">
        <f ca="1">IFERROR(OFFSET('HTM Output'!$J$6,MATCH($B19,'HTM Output'!$B$7:$B$37,0),MATCH(BM$11,'HTM Output'!$K$6:$GS$6,0)),0)*$I$8</f>
        <v>0</v>
      </c>
      <c r="BN19" s="371">
        <f ca="1">IFERROR(OFFSET('HTM Output'!$J$6,MATCH($B19,'HTM Output'!$B$7:$B$37,0),MATCH(BN$11,'HTM Output'!$K$6:$GS$6,0)),0)*$I$8</f>
        <v>15171497.738757828</v>
      </c>
      <c r="BO19" s="371">
        <f ca="1">IFERROR(OFFSET('HTM Output'!$J$6,MATCH($B19,'HTM Output'!$B$7:$B$37,0),MATCH(BO$11,'HTM Output'!$K$6:$GS$6,0)),0)*$I$8</f>
        <v>0</v>
      </c>
      <c r="BP19" s="371">
        <f ca="1">IFERROR(OFFSET('HTM Output'!$J$6,MATCH($B19,'HTM Output'!$B$7:$B$37,0),MATCH(BP$11,'HTM Output'!$K$6:$GS$6,0)),0)*$I$8</f>
        <v>0</v>
      </c>
      <c r="BQ19" s="371">
        <f ca="1">IFERROR(OFFSET('HTM Output'!$J$6,MATCH($B19,'HTM Output'!$B$7:$B$37,0),MATCH(BQ$11,'HTM Output'!$K$6:$GS$6,0)),0)*$I$8</f>
        <v>0</v>
      </c>
      <c r="BR19" s="371">
        <f ca="1">IFERROR(OFFSET('HTM Output'!$J$6,MATCH($B19,'HTM Output'!$B$7:$B$37,0),MATCH(BR$11,'HTM Output'!$K$6:$GS$6,0)),0)*$I$8</f>
        <v>0</v>
      </c>
      <c r="BS19" s="371">
        <f ca="1">IFERROR(OFFSET('HTM Output'!$J$6,MATCH($B19,'HTM Output'!$B$7:$B$37,0),MATCH(BS$11,'HTM Output'!$K$6:$GS$6,0)),0)*$I$8</f>
        <v>0</v>
      </c>
      <c r="BT19" s="371">
        <f ca="1">IFERROR(OFFSET('HTM Output'!$J$6,MATCH($B19,'HTM Output'!$B$7:$B$37,0),MATCH(BT$11,'HTM Output'!$K$6:$GS$6,0)),0)*$I$8</f>
        <v>0</v>
      </c>
      <c r="BU19" s="371">
        <f ca="1">IFERROR(OFFSET('HTM Output'!$J$6,MATCH($B19,'HTM Output'!$B$7:$B$37,0),MATCH(BU$11,'HTM Output'!$K$6:$GS$6,0)),0)*$I$8</f>
        <v>0</v>
      </c>
      <c r="BV19" s="371">
        <f ca="1">IFERROR(OFFSET('HTM Output'!$J$6,MATCH($B19,'HTM Output'!$B$7:$B$37,0),MATCH(BV$11,'HTM Output'!$K$6:$GS$6,0)),0)*$I$8</f>
        <v>0</v>
      </c>
      <c r="BW19" s="371">
        <f ca="1">IFERROR(OFFSET('HTM Output'!$J$6,MATCH($B19,'HTM Output'!$B$7:$B$37,0),MATCH(BW$11,'HTM Output'!$K$6:$GS$6,0)),0)*$I$8</f>
        <v>0</v>
      </c>
      <c r="BX19" s="371">
        <f ca="1">IFERROR(OFFSET('HTM Output'!$J$6,MATCH($B19,'HTM Output'!$B$7:$B$37,0),MATCH(BX$11,'HTM Output'!$K$6:$GS$6,0)),0)*$I$8</f>
        <v>0</v>
      </c>
      <c r="BY19" s="371">
        <f ca="1">IFERROR(OFFSET('HTM Output'!$J$6,MATCH($B19,'HTM Output'!$B$7:$B$37,0),MATCH(BY$11,'HTM Output'!$K$6:$GS$6,0)),0)*$I$8</f>
        <v>0</v>
      </c>
      <c r="BZ19" s="371">
        <f ca="1">IFERROR(OFFSET('HTM Output'!$J$6,MATCH($B19,'HTM Output'!$B$7:$B$37,0),MATCH(BZ$11,'HTM Output'!$K$6:$GS$6,0)),0)*$I$8</f>
        <v>0</v>
      </c>
      <c r="CA19" s="371">
        <f ca="1">IFERROR(OFFSET('HTM Output'!$J$6,MATCH($B19,'HTM Output'!$B$7:$B$37,0),MATCH(CA$11,'HTM Output'!$K$6:$GS$6,0)),0)*$I$8</f>
        <v>0</v>
      </c>
      <c r="CB19" s="371">
        <f ca="1">IFERROR(OFFSET('HTM Output'!$J$6,MATCH($B19,'HTM Output'!$B$7:$B$37,0),MATCH(CB$11,'HTM Output'!$K$6:$GS$6,0)),0)*$I$8</f>
        <v>0</v>
      </c>
      <c r="CC19" s="371">
        <f ca="1">IFERROR(OFFSET('HTM Output'!$J$6,MATCH($B19,'HTM Output'!$B$7:$B$37,0),MATCH(CC$11,'HTM Output'!$K$6:$GS$6,0)),0)*$I$8</f>
        <v>0</v>
      </c>
      <c r="CD19" s="371">
        <f ca="1">IFERROR(OFFSET('HTM Output'!$J$6,MATCH($B19,'HTM Output'!$B$7:$B$37,0),MATCH(CD$11,'HTM Output'!$K$6:$GS$6,0)),0)*$I$8</f>
        <v>0</v>
      </c>
      <c r="CE19" s="371">
        <f ca="1">IFERROR(OFFSET('HTM Output'!$J$6,MATCH($B19,'HTM Output'!$B$7:$B$37,0),MATCH(CE$11,'HTM Output'!$K$6:$GS$6,0)),0)*$I$8</f>
        <v>0</v>
      </c>
      <c r="CF19" s="371">
        <f ca="1">IFERROR(OFFSET('HTM Output'!$J$6,MATCH($B19,'HTM Output'!$B$7:$B$37,0),MATCH(CF$11,'HTM Output'!$K$6:$GS$6,0)),0)*$I$8</f>
        <v>0</v>
      </c>
      <c r="CG19" s="371">
        <f ca="1">IFERROR(OFFSET('HTM Output'!$J$6,MATCH($B19,'HTM Output'!$B$7:$B$37,0),MATCH(CG$11,'HTM Output'!$K$6:$GS$6,0)),0)*$I$8</f>
        <v>0</v>
      </c>
      <c r="CH19" s="371">
        <f ca="1">IFERROR(OFFSET('HTM Output'!$J$6,MATCH($B19,'HTM Output'!$B$7:$B$37,0),MATCH(CH$11,'HTM Output'!$K$6:$GS$6,0)),0)*$I$8</f>
        <v>0</v>
      </c>
      <c r="CI19" s="371">
        <f ca="1">IFERROR(OFFSET('HTM Output'!$J$6,MATCH($B19,'HTM Output'!$B$7:$B$37,0),MATCH(CI$11,'HTM Output'!$K$6:$GS$6,0)),0)*$I$8</f>
        <v>0</v>
      </c>
      <c r="CJ19" s="371">
        <f ca="1">IFERROR(OFFSET('HTM Output'!$J$6,MATCH($B19,'HTM Output'!$B$7:$B$37,0),MATCH(CJ$11,'HTM Output'!$K$6:$GS$6,0)),0)*$I$8</f>
        <v>0</v>
      </c>
      <c r="CK19" s="371">
        <f ca="1">IFERROR(OFFSET('HTM Output'!$J$6,MATCH($B19,'HTM Output'!$B$7:$B$37,0),MATCH(CK$11,'HTM Output'!$K$6:$GS$6,0)),0)*$I$8</f>
        <v>0</v>
      </c>
      <c r="CL19" s="371">
        <f ca="1">IFERROR(OFFSET('HTM Output'!$J$6,MATCH($B19,'HTM Output'!$B$7:$B$37,0),MATCH(CL$11,'HTM Output'!$K$6:$GS$6,0)),0)*$I$8</f>
        <v>0</v>
      </c>
      <c r="CM19" s="371">
        <f ca="1">IFERROR(OFFSET('HTM Output'!$J$6,MATCH($B19,'HTM Output'!$B$7:$B$37,0),MATCH(CM$11,'HTM Output'!$K$6:$GS$6,0)),0)*$I$8</f>
        <v>0</v>
      </c>
      <c r="CN19" s="371">
        <f ca="1">IFERROR(OFFSET('HTM Output'!$J$6,MATCH($B19,'HTM Output'!$B$7:$B$37,0),MATCH(CN$11,'HTM Output'!$K$6:$GS$6,0)),0)*$I$8</f>
        <v>0</v>
      </c>
      <c r="CO19" s="371">
        <f ca="1">IFERROR(OFFSET('HTM Output'!$J$6,MATCH($B19,'HTM Output'!$B$7:$B$37,0),MATCH(CO$11,'HTM Output'!$K$6:$GS$6,0)),0)*$I$8</f>
        <v>0</v>
      </c>
      <c r="CP19" s="371">
        <f ca="1">IFERROR(OFFSET('HTM Output'!$J$6,MATCH($B19,'HTM Output'!$B$7:$B$37,0),MATCH(CP$11,'HTM Output'!$K$6:$GS$6,0)),0)*$I$8</f>
        <v>0</v>
      </c>
      <c r="CQ19" s="371">
        <f ca="1">IFERROR(OFFSET('HTM Output'!$J$6,MATCH($B19,'HTM Output'!$B$7:$B$37,0),MATCH(CQ$11,'HTM Output'!$K$6:$GS$6,0)),0)*$I$8</f>
        <v>0</v>
      </c>
      <c r="CR19" s="371">
        <f ca="1">IFERROR(OFFSET('HTM Output'!$J$6,MATCH($B19,'HTM Output'!$B$7:$B$37,0),MATCH(CR$11,'HTM Output'!$K$6:$GS$6,0)),0)*$I$8</f>
        <v>0</v>
      </c>
      <c r="CS19" s="371">
        <f ca="1">IFERROR(OFFSET('HTM Output'!$J$6,MATCH($B19,'HTM Output'!$B$7:$B$37,0),MATCH(CS$11,'HTM Output'!$K$6:$GS$6,0)),0)*$I$8</f>
        <v>0</v>
      </c>
      <c r="CT19" s="371">
        <f ca="1">IFERROR(OFFSET('HTM Output'!$J$6,MATCH($B19,'HTM Output'!$B$7:$B$37,0),MATCH(CT$11,'HTM Output'!$K$6:$GS$6,0)),0)*$I$8</f>
        <v>0</v>
      </c>
      <c r="CU19" s="371">
        <f ca="1">IFERROR(OFFSET('HTM Output'!$J$6,MATCH($B19,'HTM Output'!$B$7:$B$37,0),MATCH(CU$11,'HTM Output'!$K$6:$GS$6,0)),0)*$I$8</f>
        <v>0</v>
      </c>
      <c r="CV19" s="371">
        <f ca="1">IFERROR(OFFSET('HTM Output'!$J$6,MATCH($B19,'HTM Output'!$B$7:$B$37,0),MATCH(CV$11,'HTM Output'!$K$6:$GS$6,0)),0)*$I$8</f>
        <v>0</v>
      </c>
      <c r="CW19" s="371">
        <f ca="1">IFERROR(OFFSET('HTM Output'!$J$6,MATCH($B19,'HTM Output'!$B$7:$B$37,0),MATCH(CW$11,'HTM Output'!$K$6:$GS$6,0)),0)*$I$8</f>
        <v>0</v>
      </c>
      <c r="CX19" s="371">
        <f ca="1">IFERROR(OFFSET('HTM Output'!$J$6,MATCH($B19,'HTM Output'!$B$7:$B$37,0),MATCH(CX$11,'HTM Output'!$K$6:$GS$6,0)),0)*$I$8</f>
        <v>0</v>
      </c>
      <c r="CY19" s="371">
        <f ca="1">IFERROR(OFFSET('HTM Output'!$J$6,MATCH($B19,'HTM Output'!$B$7:$B$37,0),MATCH(CY$11,'HTM Output'!$K$6:$GS$6,0)),0)*$I$8</f>
        <v>0</v>
      </c>
      <c r="CZ19" s="371">
        <f ca="1">IFERROR(OFFSET('HTM Output'!$J$6,MATCH($B19,'HTM Output'!$B$7:$B$37,0),MATCH(CZ$11,'HTM Output'!$K$6:$GS$6,0)),0)*$I$8</f>
        <v>0</v>
      </c>
      <c r="DA19" s="371">
        <f ca="1">IFERROR(OFFSET('HTM Output'!$J$6,MATCH($B19,'HTM Output'!$B$7:$B$37,0),MATCH(DA$11,'HTM Output'!$K$6:$GS$6,0)),0)*$I$8</f>
        <v>0</v>
      </c>
      <c r="DB19" s="371">
        <f ca="1">IFERROR(OFFSET('HTM Output'!$J$6,MATCH($B19,'HTM Output'!$B$7:$B$37,0),MATCH(DB$11,'HTM Output'!$K$6:$GS$6,0)),0)*$I$8</f>
        <v>0</v>
      </c>
      <c r="DC19" s="371">
        <f ca="1">IFERROR(OFFSET('HTM Output'!$J$6,MATCH($B19,'HTM Output'!$B$7:$B$37,0),MATCH(DC$11,'HTM Output'!$K$6:$GS$6,0)),0)*$I$8</f>
        <v>0</v>
      </c>
      <c r="DD19" s="371">
        <f ca="1">IFERROR(OFFSET('HTM Output'!$J$6,MATCH($B19,'HTM Output'!$B$7:$B$37,0),MATCH(DD$11,'HTM Output'!$K$6:$GS$6,0)),0)*$I$8</f>
        <v>0</v>
      </c>
      <c r="DE19" s="371">
        <f ca="1">IFERROR(OFFSET('HTM Output'!$J$6,MATCH($B19,'HTM Output'!$B$7:$B$37,0),MATCH(DE$11,'HTM Output'!$K$6:$GS$6,0)),0)*$I$8</f>
        <v>0</v>
      </c>
      <c r="DF19" s="371">
        <f ca="1">IFERROR(OFFSET('HTM Output'!$J$6,MATCH($B19,'HTM Output'!$B$7:$B$37,0),MATCH(DF$11,'HTM Output'!$K$6:$GS$6,0)),0)*$I$8</f>
        <v>0</v>
      </c>
      <c r="DG19" s="371">
        <f ca="1">IFERROR(OFFSET('HTM Output'!$J$6,MATCH($B19,'HTM Output'!$B$7:$B$37,0),MATCH(DG$11,'HTM Output'!$K$6:$GS$6,0)),0)*$I$8</f>
        <v>0</v>
      </c>
      <c r="DH19" s="371">
        <f ca="1">IFERROR(OFFSET('HTM Output'!$J$6,MATCH($B19,'HTM Output'!$B$7:$B$37,0),MATCH(DH$11,'HTM Output'!$K$6:$GS$6,0)),0)*$I$8</f>
        <v>0</v>
      </c>
      <c r="DI19" s="371">
        <f ca="1">IFERROR(OFFSET('HTM Output'!$J$6,MATCH($B19,'HTM Output'!$B$7:$B$37,0),MATCH(DI$11,'HTM Output'!$K$6:$GS$6,0)),0)*$I$8</f>
        <v>0</v>
      </c>
      <c r="DJ19" s="371">
        <f ca="1">IFERROR(OFFSET('HTM Output'!$J$6,MATCH($B19,'HTM Output'!$B$7:$B$37,0),MATCH(DJ$11,'HTM Output'!$K$6:$GS$6,0)),0)*$I$8</f>
        <v>0</v>
      </c>
      <c r="DK19" s="371">
        <f ca="1">IFERROR(OFFSET('HTM Output'!$J$6,MATCH($B19,'HTM Output'!$B$7:$B$37,0),MATCH(DK$11,'HTM Output'!$K$6:$GS$6,0)),0)*$I$8</f>
        <v>0</v>
      </c>
      <c r="DL19" s="371">
        <f ca="1">IFERROR(OFFSET('HTM Output'!$J$6,MATCH($B19,'HTM Output'!$B$7:$B$37,0),MATCH(DL$11,'HTM Output'!$K$6:$GS$6,0)),0)*$I$8</f>
        <v>0</v>
      </c>
      <c r="DM19" s="371">
        <f ca="1">IFERROR(OFFSET('HTM Output'!$J$6,MATCH($B19,'HTM Output'!$B$7:$B$37,0),MATCH(DM$11,'HTM Output'!$K$6:$GS$6,0)),0)*$I$8</f>
        <v>0</v>
      </c>
      <c r="DN19" s="371">
        <f ca="1">IFERROR(OFFSET('HTM Output'!$J$6,MATCH($B19,'HTM Output'!$B$7:$B$37,0),MATCH(DN$11,'HTM Output'!$K$6:$GS$6,0)),0)*$I$8</f>
        <v>0</v>
      </c>
      <c r="DO19" s="371">
        <f ca="1">IFERROR(OFFSET('HTM Output'!$J$6,MATCH($B19,'HTM Output'!$B$7:$B$37,0),MATCH(DO$11,'HTM Output'!$K$6:$GS$6,0)),0)*$I$8</f>
        <v>0</v>
      </c>
      <c r="DP19" s="371">
        <f ca="1">IFERROR(OFFSET('HTM Output'!$J$6,MATCH($B19,'HTM Output'!$B$7:$B$37,0),MATCH(DP$11,'HTM Output'!$K$6:$GS$6,0)),0)*$I$8</f>
        <v>0</v>
      </c>
      <c r="DQ19" s="371">
        <f ca="1">IFERROR(OFFSET('HTM Output'!$J$6,MATCH($B19,'HTM Output'!$B$7:$B$37,0),MATCH(DQ$11,'HTM Output'!$K$6:$GS$6,0)),0)*$I$8</f>
        <v>0</v>
      </c>
      <c r="DR19" s="371">
        <f ca="1">IFERROR(OFFSET('HTM Output'!$J$6,MATCH($B19,'HTM Output'!$B$7:$B$37,0),MATCH(DR$11,'HTM Output'!$K$6:$GS$6,0)),0)*$I$8</f>
        <v>0</v>
      </c>
      <c r="DS19" s="371">
        <f ca="1">IFERROR(OFFSET('HTM Output'!$J$6,MATCH($B19,'HTM Output'!$B$7:$B$37,0),MATCH(DS$11,'HTM Output'!$K$6:$GS$6,0)),0)*$I$8</f>
        <v>0</v>
      </c>
      <c r="DT19" s="371">
        <f ca="1">IFERROR(OFFSET('HTM Output'!$J$6,MATCH($B19,'HTM Output'!$B$7:$B$37,0),MATCH(DT$11,'HTM Output'!$K$6:$GS$6,0)),0)*$I$8</f>
        <v>0</v>
      </c>
      <c r="DU19" s="371">
        <f ca="1">IFERROR(OFFSET('HTM Output'!$J$6,MATCH($B19,'HTM Output'!$B$7:$B$37,0),MATCH(DU$11,'HTM Output'!$K$6:$GS$6,0)),0)*$I$8</f>
        <v>0</v>
      </c>
      <c r="DV19" s="371">
        <f ca="1">IFERROR(OFFSET('HTM Output'!$J$6,MATCH($B19,'HTM Output'!$B$7:$B$37,0),MATCH(DV$11,'HTM Output'!$K$6:$GS$6,0)),0)*$I$8</f>
        <v>0</v>
      </c>
      <c r="DW19" s="371">
        <f ca="1">IFERROR(OFFSET('HTM Output'!$J$6,MATCH($B19,'HTM Output'!$B$7:$B$37,0),MATCH(DW$11,'HTM Output'!$K$6:$GS$6,0)),0)*$I$8</f>
        <v>0</v>
      </c>
      <c r="DX19" s="371">
        <f ca="1">IFERROR(OFFSET('HTM Output'!$J$6,MATCH($B19,'HTM Output'!$B$7:$B$37,0),MATCH(DX$11,'HTM Output'!$K$6:$GS$6,0)),0)*$I$8</f>
        <v>0</v>
      </c>
      <c r="DY19" s="371">
        <f ca="1">IFERROR(OFFSET('HTM Output'!$J$6,MATCH($B19,'HTM Output'!$B$7:$B$37,0),MATCH(DY$11,'HTM Output'!$K$6:$GS$6,0)),0)*$I$8</f>
        <v>0</v>
      </c>
      <c r="DZ19" s="371">
        <f ca="1">IFERROR(OFFSET('HTM Output'!$J$6,MATCH($B19,'HTM Output'!$B$7:$B$37,0),MATCH(DZ$11,'HTM Output'!$K$6:$GS$6,0)),0)*$I$8</f>
        <v>0</v>
      </c>
      <c r="EA19" s="371">
        <f ca="1">IFERROR(OFFSET('HTM Output'!$J$6,MATCH($B19,'HTM Output'!$B$7:$B$37,0),MATCH(EA$11,'HTM Output'!$K$6:$GS$6,0)),0)*$I$8</f>
        <v>0</v>
      </c>
      <c r="EB19" s="371">
        <f ca="1">IFERROR(OFFSET('HTM Output'!$J$6,MATCH($B19,'HTM Output'!$B$7:$B$37,0),MATCH(EB$11,'HTM Output'!$K$6:$GS$6,0)),0)*$I$8</f>
        <v>0</v>
      </c>
      <c r="EC19" s="371">
        <f ca="1">IFERROR(OFFSET('HTM Output'!$J$6,MATCH($B19,'HTM Output'!$B$7:$B$37,0),MATCH(EC$11,'HTM Output'!$K$6:$GS$6,0)),0)*$I$8</f>
        <v>0</v>
      </c>
      <c r="ED19" s="371">
        <f ca="1">IFERROR(OFFSET('HTM Output'!$J$6,MATCH($B19,'HTM Output'!$B$7:$B$37,0),MATCH(ED$11,'HTM Output'!$K$6:$GS$6,0)),0)*$I$8</f>
        <v>0</v>
      </c>
      <c r="EE19" s="371">
        <f ca="1">IFERROR(OFFSET('HTM Output'!$J$6,MATCH($B19,'HTM Output'!$B$7:$B$37,0),MATCH(EE$11,'HTM Output'!$K$6:$GS$6,0)),0)*$I$8</f>
        <v>0</v>
      </c>
      <c r="EF19" s="371">
        <f ca="1">IFERROR(OFFSET('HTM Output'!$J$6,MATCH($B19,'HTM Output'!$B$7:$B$37,0),MATCH(EF$11,'HTM Output'!$K$6:$GS$6,0)),0)*$I$8</f>
        <v>0</v>
      </c>
      <c r="EG19" s="371">
        <f ca="1">IFERROR(OFFSET('HTM Output'!$J$6,MATCH($B19,'HTM Output'!$B$7:$B$37,0),MATCH(EG$11,'HTM Output'!$K$6:$GS$6,0)),0)*$I$8</f>
        <v>0</v>
      </c>
      <c r="EH19" s="371">
        <f ca="1">IFERROR(OFFSET('HTM Output'!$J$6,MATCH($B19,'HTM Output'!$B$7:$B$37,0),MATCH(EH$11,'HTM Output'!$K$6:$GS$6,0)),0)*$I$8</f>
        <v>0</v>
      </c>
      <c r="EI19" s="371">
        <f ca="1">IFERROR(OFFSET('HTM Output'!$J$6,MATCH($B19,'HTM Output'!$B$7:$B$37,0),MATCH(EI$11,'HTM Output'!$K$6:$GS$6,0)),0)*$I$8</f>
        <v>0</v>
      </c>
      <c r="EJ19" s="371">
        <f ca="1">IFERROR(OFFSET('HTM Output'!$J$6,MATCH($B19,'HTM Output'!$B$7:$B$37,0),MATCH(EJ$11,'HTM Output'!$K$6:$GS$6,0)),0)*$I$8</f>
        <v>0</v>
      </c>
      <c r="EK19" s="371">
        <f ca="1">IFERROR(OFFSET('HTM Output'!$J$6,MATCH($B19,'HTM Output'!$B$7:$B$37,0),MATCH(EK$11,'HTM Output'!$K$6:$GS$6,0)),0)*$I$8</f>
        <v>0</v>
      </c>
      <c r="EL19" s="371">
        <f ca="1">IFERROR(OFFSET('HTM Output'!$J$6,MATCH($B19,'HTM Output'!$B$7:$B$37,0),MATCH(EL$11,'HTM Output'!$K$6:$GS$6,0)),0)*$I$8</f>
        <v>0</v>
      </c>
      <c r="EM19" s="371">
        <f ca="1">IFERROR(OFFSET('HTM Output'!$J$6,MATCH($B19,'HTM Output'!$B$7:$B$37,0),MATCH(EM$11,'HTM Output'!$K$6:$GS$6,0)),0)*$I$8</f>
        <v>0</v>
      </c>
      <c r="EN19" s="371">
        <f ca="1">IFERROR(OFFSET('HTM Output'!$J$6,MATCH($B19,'HTM Output'!$B$7:$B$37,0),MATCH(EN$11,'HTM Output'!$K$6:$GS$6,0)),0)*$I$8</f>
        <v>0</v>
      </c>
      <c r="EO19" s="371">
        <f ca="1">IFERROR(OFFSET('HTM Output'!$J$6,MATCH($B19,'HTM Output'!$B$7:$B$37,0),MATCH(EO$11,'HTM Output'!$K$6:$GS$6,0)),0)*$I$8</f>
        <v>0</v>
      </c>
      <c r="EP19" s="371">
        <f ca="1">IFERROR(OFFSET('HTM Output'!$J$6,MATCH($B19,'HTM Output'!$B$7:$B$37,0),MATCH(EP$11,'HTM Output'!$K$6:$GS$6,0)),0)*$I$8</f>
        <v>0</v>
      </c>
      <c r="EQ19" s="371">
        <f ca="1">IFERROR(OFFSET('HTM Output'!$J$6,MATCH($B19,'HTM Output'!$B$7:$B$37,0),MATCH(EQ$11,'HTM Output'!$K$6:$GS$6,0)),0)*$I$8</f>
        <v>0</v>
      </c>
      <c r="ER19" s="371">
        <f ca="1">IFERROR(OFFSET('HTM Output'!$J$6,MATCH($B19,'HTM Output'!$B$7:$B$37,0),MATCH(ER$11,'HTM Output'!$K$6:$GS$6,0)),0)*$I$8</f>
        <v>0</v>
      </c>
      <c r="ES19" s="371">
        <f ca="1">IFERROR(OFFSET('HTM Output'!$J$6,MATCH($B19,'HTM Output'!$B$7:$B$37,0),MATCH(ES$11,'HTM Output'!$K$6:$GS$6,0)),0)*$I$8</f>
        <v>0</v>
      </c>
      <c r="ET19" s="371">
        <f ca="1">IFERROR(OFFSET('HTM Output'!$J$6,MATCH($B19,'HTM Output'!$B$7:$B$37,0),MATCH(ET$11,'HTM Output'!$K$6:$GS$6,0)),0)*$I$8</f>
        <v>0</v>
      </c>
      <c r="EU19" s="371">
        <f ca="1">IFERROR(OFFSET('HTM Output'!$J$6,MATCH($B19,'HTM Output'!$B$7:$B$37,0),MATCH(EU$11,'HTM Output'!$K$6:$GS$6,0)),0)*$I$8</f>
        <v>0</v>
      </c>
      <c r="EV19" s="371">
        <f ca="1">IFERROR(OFFSET('HTM Output'!$J$6,MATCH($B19,'HTM Output'!$B$7:$B$37,0),MATCH(EV$11,'HTM Output'!$K$6:$GS$6,0)),0)*$I$8</f>
        <v>0</v>
      </c>
      <c r="EW19" s="371">
        <f ca="1">IFERROR(OFFSET('HTM Output'!$J$6,MATCH($B19,'HTM Output'!$B$7:$B$37,0),MATCH(EW$11,'HTM Output'!$K$6:$GS$6,0)),0)*$I$8</f>
        <v>0</v>
      </c>
      <c r="EX19" s="371">
        <f ca="1">IFERROR(OFFSET('HTM Output'!$J$6,MATCH($B19,'HTM Output'!$B$7:$B$37,0),MATCH(EX$11,'HTM Output'!$K$6:$GS$6,0)),0)*$I$8</f>
        <v>0</v>
      </c>
      <c r="EY19" s="371">
        <f ca="1">IFERROR(OFFSET('HTM Output'!$J$6,MATCH($B19,'HTM Output'!$B$7:$B$37,0),MATCH(EY$11,'HTM Output'!$K$6:$GS$6,0)),0)*$I$8</f>
        <v>0</v>
      </c>
      <c r="EZ19" s="371">
        <f ca="1">IFERROR(OFFSET('HTM Output'!$J$6,MATCH($B19,'HTM Output'!$B$7:$B$37,0),MATCH(EZ$11,'HTM Output'!$K$6:$GS$6,0)),0)*$I$8</f>
        <v>0</v>
      </c>
      <c r="FA19" s="371">
        <f ca="1">IFERROR(OFFSET('HTM Output'!$J$6,MATCH($B19,'HTM Output'!$B$7:$B$37,0),MATCH(FA$11,'HTM Output'!$K$6:$GS$6,0)),0)*$I$8</f>
        <v>0</v>
      </c>
      <c r="FB19" s="371">
        <f ca="1">IFERROR(OFFSET('HTM Output'!$J$6,MATCH($B19,'HTM Output'!$B$7:$B$37,0),MATCH(FB$11,'HTM Output'!$K$6:$GS$6,0)),0)*$I$8</f>
        <v>0</v>
      </c>
      <c r="FC19" s="371">
        <f ca="1">IFERROR(OFFSET('HTM Output'!$J$6,MATCH($B19,'HTM Output'!$B$7:$B$37,0),MATCH(FC$11,'HTM Output'!$K$6:$GS$6,0)),0)*$I$8</f>
        <v>0</v>
      </c>
      <c r="FD19" s="371">
        <f ca="1">IFERROR(OFFSET('HTM Output'!$J$6,MATCH($B19,'HTM Output'!$B$7:$B$37,0),MATCH(FD$11,'HTM Output'!$K$6:$GS$6,0)),0)*$I$8</f>
        <v>0</v>
      </c>
      <c r="FE19" s="371">
        <f ca="1">IFERROR(OFFSET('HTM Output'!$J$6,MATCH($B19,'HTM Output'!$B$7:$B$37,0),MATCH(FE$11,'HTM Output'!$K$6:$GS$6,0)),0)*$I$8</f>
        <v>0</v>
      </c>
      <c r="FF19" s="371">
        <f ca="1">IFERROR(OFFSET('HTM Output'!$J$6,MATCH($B19,'HTM Output'!$B$7:$B$37,0),MATCH(FF$11,'HTM Output'!$K$6:$GS$6,0)),0)*$I$8</f>
        <v>0</v>
      </c>
      <c r="FG19" s="371">
        <f ca="1">IFERROR(OFFSET('HTM Output'!$J$6,MATCH($B19,'HTM Output'!$B$7:$B$37,0),MATCH(FG$11,'HTM Output'!$K$6:$GS$6,0)),0)*$I$8</f>
        <v>0</v>
      </c>
      <c r="FH19" s="371">
        <f ca="1">IFERROR(OFFSET('HTM Output'!$J$6,MATCH($B19,'HTM Output'!$B$7:$B$37,0),MATCH(FH$11,'HTM Output'!$K$6:$GS$6,0)),0)*$I$8</f>
        <v>0</v>
      </c>
      <c r="FI19" s="371">
        <f ca="1">IFERROR(OFFSET('HTM Output'!$J$6,MATCH($B19,'HTM Output'!$B$7:$B$37,0),MATCH(FI$11,'HTM Output'!$K$6:$GS$6,0)),0)*$I$8</f>
        <v>0</v>
      </c>
      <c r="FJ19" s="371">
        <f ca="1">IFERROR(OFFSET('HTM Output'!$J$6,MATCH($B19,'HTM Output'!$B$7:$B$37,0),MATCH(FJ$11,'HTM Output'!$K$6:$GS$6,0)),0)*$I$8</f>
        <v>0</v>
      </c>
      <c r="FK19" s="371">
        <f ca="1">IFERROR(OFFSET('HTM Output'!$J$6,MATCH($B19,'HTM Output'!$B$7:$B$37,0),MATCH(FK$11,'HTM Output'!$K$6:$GS$6,0)),0)*$I$8</f>
        <v>0</v>
      </c>
      <c r="FL19" s="371">
        <f ca="1">IFERROR(OFFSET('HTM Output'!$J$6,MATCH($B19,'HTM Output'!$B$7:$B$37,0),MATCH(FL$11,'HTM Output'!$K$6:$GS$6,0)),0)*$I$8</f>
        <v>0</v>
      </c>
      <c r="FM19" s="371">
        <f ca="1">IFERROR(OFFSET('HTM Output'!$J$6,MATCH($B19,'HTM Output'!$B$7:$B$37,0),MATCH(FM$11,'HTM Output'!$K$6:$GS$6,0)),0)*$I$8</f>
        <v>0</v>
      </c>
      <c r="FN19" s="371">
        <f ca="1">IFERROR(OFFSET('HTM Output'!$J$6,MATCH($B19,'HTM Output'!$B$7:$B$37,0),MATCH(FN$11,'HTM Output'!$K$6:$GS$6,0)),0)*$I$8</f>
        <v>0</v>
      </c>
      <c r="FO19" s="371">
        <f ca="1">IFERROR(OFFSET('HTM Output'!$J$6,MATCH($B19,'HTM Output'!$B$7:$B$37,0),MATCH(FO$11,'HTM Output'!$K$6:$GS$6,0)),0)*$I$8</f>
        <v>0</v>
      </c>
      <c r="FP19" s="371">
        <f ca="1">IFERROR(OFFSET('HTM Output'!$J$6,MATCH($B19,'HTM Output'!$B$7:$B$37,0),MATCH(FP$11,'HTM Output'!$K$6:$GS$6,0)),0)*$I$8</f>
        <v>0</v>
      </c>
      <c r="FQ19" s="371">
        <f ca="1">IFERROR(OFFSET('HTM Output'!$J$6,MATCH($B19,'HTM Output'!$B$7:$B$37,0),MATCH(FQ$11,'HTM Output'!$K$6:$GS$6,0)),0)*$I$8</f>
        <v>0</v>
      </c>
      <c r="FR19" s="371">
        <f ca="1">IFERROR(OFFSET('HTM Output'!$J$6,MATCH($B19,'HTM Output'!$B$7:$B$37,0),MATCH(FR$11,'HTM Output'!$K$6:$GS$6,0)),0)*$I$8</f>
        <v>0</v>
      </c>
      <c r="FS19" s="371">
        <f ca="1">IFERROR(OFFSET('HTM Output'!$J$6,MATCH($B19,'HTM Output'!$B$7:$B$37,0),MATCH(FS$11,'HTM Output'!$K$6:$GS$6,0)),0)*$I$8</f>
        <v>0</v>
      </c>
      <c r="FT19" s="371">
        <f ca="1">IFERROR(OFFSET('HTM Output'!$J$6,MATCH($B19,'HTM Output'!$B$7:$B$37,0),MATCH(FT$11,'HTM Output'!$K$6:$GS$6,0)),0)*$I$8</f>
        <v>0</v>
      </c>
      <c r="FU19" s="371">
        <f ca="1">IFERROR(OFFSET('HTM Output'!$J$6,MATCH($B19,'HTM Output'!$B$7:$B$37,0),MATCH(FU$11,'HTM Output'!$K$6:$GS$6,0)),0)*$I$8</f>
        <v>0</v>
      </c>
      <c r="FV19" s="371">
        <f ca="1">IFERROR(OFFSET('HTM Output'!$J$6,MATCH($B19,'HTM Output'!$B$7:$B$37,0),MATCH(FV$11,'HTM Output'!$K$6:$GS$6,0)),0)*$I$8</f>
        <v>0</v>
      </c>
      <c r="FW19" s="371">
        <f ca="1">IFERROR(OFFSET('HTM Output'!$J$6,MATCH($B19,'HTM Output'!$B$7:$B$37,0),MATCH(FW$11,'HTM Output'!$K$6:$GS$6,0)),0)*$I$8</f>
        <v>0</v>
      </c>
      <c r="FX19" s="371">
        <f ca="1">IFERROR(OFFSET('HTM Output'!$J$6,MATCH($B19,'HTM Output'!$B$7:$B$37,0),MATCH(FX$11,'HTM Output'!$K$6:$GS$6,0)),0)*$I$8</f>
        <v>0</v>
      </c>
      <c r="FY19" s="371">
        <f ca="1">IFERROR(OFFSET('HTM Output'!$J$6,MATCH($B19,'HTM Output'!$B$7:$B$37,0),MATCH(FY$11,'HTM Output'!$K$6:$GS$6,0)),0)*$I$8</f>
        <v>0</v>
      </c>
      <c r="FZ19" s="371">
        <f ca="1">IFERROR(OFFSET('HTM Output'!$J$6,MATCH($B19,'HTM Output'!$B$7:$B$37,0),MATCH(FZ$11,'HTM Output'!$K$6:$GS$6,0)),0)*$I$8</f>
        <v>0</v>
      </c>
      <c r="GA19" s="371">
        <f ca="1">IFERROR(OFFSET('HTM Output'!$J$6,MATCH($B19,'HTM Output'!$B$7:$B$37,0),MATCH(GA$11,'HTM Output'!$K$6:$GS$6,0)),0)*$I$8</f>
        <v>0</v>
      </c>
      <c r="GB19" s="371">
        <f ca="1">IFERROR(OFFSET('HTM Output'!$J$6,MATCH($B19,'HTM Output'!$B$7:$B$37,0),MATCH(GB$11,'HTM Output'!$K$6:$GS$6,0)),0)*$I$8</f>
        <v>0</v>
      </c>
      <c r="GC19" s="371">
        <f ca="1">IFERROR(OFFSET('HTM Output'!$J$6,MATCH($B19,'HTM Output'!$B$7:$B$37,0),MATCH(GC$11,'HTM Output'!$K$6:$GS$6,0)),0)*$I$8</f>
        <v>0</v>
      </c>
      <c r="GD19" s="371">
        <f ca="1">IFERROR(OFFSET('HTM Output'!$J$6,MATCH($B19,'HTM Output'!$B$7:$B$37,0),MATCH(GD$11,'HTM Output'!$K$6:$GS$6,0)),0)*$I$8</f>
        <v>0</v>
      </c>
      <c r="GE19" s="371">
        <f ca="1">IFERROR(OFFSET('HTM Output'!$J$6,MATCH($B19,'HTM Output'!$B$7:$B$37,0),MATCH(GE$11,'HTM Output'!$K$6:$GS$6,0)),0)*$I$8</f>
        <v>0</v>
      </c>
      <c r="GF19" s="371">
        <f ca="1">IFERROR(OFFSET('HTM Output'!$J$6,MATCH($B19,'HTM Output'!$B$7:$B$37,0),MATCH(GF$11,'HTM Output'!$K$6:$GS$6,0)),0)*$I$8</f>
        <v>0</v>
      </c>
      <c r="GG19" s="371">
        <f ca="1">IFERROR(OFFSET('HTM Output'!$J$6,MATCH($B19,'HTM Output'!$B$7:$B$37,0),MATCH(GG$11,'HTM Output'!$K$6:$GS$6,0)),0)*$I$8</f>
        <v>0</v>
      </c>
      <c r="GH19" s="371">
        <f ca="1">IFERROR(OFFSET('HTM Output'!$J$6,MATCH($B19,'HTM Output'!$B$7:$B$37,0),MATCH(GH$11,'HTM Output'!$K$6:$GS$6,0)),0)*$I$8</f>
        <v>0</v>
      </c>
      <c r="GI19" s="371">
        <f ca="1">IFERROR(OFFSET('HTM Output'!$J$6,MATCH($B19,'HTM Output'!$B$7:$B$37,0),MATCH(GI$11,'HTM Output'!$K$6:$GS$6,0)),0)*$I$8</f>
        <v>0</v>
      </c>
      <c r="GJ19" s="371">
        <f ca="1">IFERROR(OFFSET('HTM Output'!$J$6,MATCH($B19,'HTM Output'!$B$7:$B$37,0),MATCH(GJ$11,'HTM Output'!$K$6:$GS$6,0)),0)*$I$8</f>
        <v>0</v>
      </c>
      <c r="GK19" s="371">
        <f ca="1">IFERROR(OFFSET('HTM Output'!$J$6,MATCH($B19,'HTM Output'!$B$7:$B$37,0),MATCH(GK$11,'HTM Output'!$K$6:$GS$6,0)),0)*$I$8</f>
        <v>0</v>
      </c>
      <c r="GL19" s="371">
        <f ca="1">IFERROR(OFFSET('HTM Output'!$J$6,MATCH($B19,'HTM Output'!$B$7:$B$37,0),MATCH(GL$11,'HTM Output'!$K$6:$GS$6,0)),0)*$I$8</f>
        <v>0</v>
      </c>
      <c r="GM19" s="371">
        <f ca="1">IFERROR(OFFSET('HTM Output'!$J$6,MATCH($B19,'HTM Output'!$B$7:$B$37,0),MATCH(GM$11,'HTM Output'!$K$6:$GS$6,0)),0)*$I$8</f>
        <v>0</v>
      </c>
      <c r="GN19" s="371">
        <f ca="1">IFERROR(OFFSET('HTM Output'!$J$6,MATCH($B19,'HTM Output'!$B$7:$B$37,0),MATCH(GN$11,'HTM Output'!$K$6:$GS$6,0)),0)*$I$8</f>
        <v>0</v>
      </c>
      <c r="GO19" s="371">
        <f ca="1">IFERROR(OFFSET('HTM Output'!$J$6,MATCH($B19,'HTM Output'!$B$7:$B$37,0),MATCH(GO$11,'HTM Output'!$K$6:$GS$6,0)),0)*$I$8</f>
        <v>0</v>
      </c>
      <c r="GP19" s="371">
        <f ca="1">IFERROR(OFFSET('HTM Output'!$J$6,MATCH($B19,'HTM Output'!$B$7:$B$37,0),MATCH(GP$11,'HTM Output'!$K$6:$GS$6,0)),0)*$I$8</f>
        <v>0</v>
      </c>
      <c r="GQ19" s="371">
        <f ca="1">IFERROR(OFFSET('HTM Output'!$J$6,MATCH($B19,'HTM Output'!$B$7:$B$37,0),MATCH(GQ$11,'HTM Output'!$K$6:$GS$6,0)),0)*$I$8</f>
        <v>0</v>
      </c>
      <c r="GR19" s="371">
        <f ca="1">IFERROR(OFFSET('HTM Output'!$J$6,MATCH($B19,'HTM Output'!$B$7:$B$37,0),MATCH(GR$11,'HTM Output'!$K$6:$GS$6,0)),0)*$I$8</f>
        <v>0</v>
      </c>
      <c r="GS19" s="371">
        <f ca="1">IFERROR(OFFSET('HTM Output'!$J$6,MATCH($B19,'HTM Output'!$B$7:$B$37,0),MATCH(GS$11,'HTM Output'!$K$6:$GS$6,0)),0)*$I$8</f>
        <v>0</v>
      </c>
      <c r="GT19" s="371">
        <f ca="1">IFERROR(OFFSET('HTM Output'!$J$6,MATCH($B19,'HTM Output'!$B$7:$B$37,0),MATCH(GT$11,'HTM Output'!$K$6:$GS$6,0)),0)*$I$8</f>
        <v>0</v>
      </c>
      <c r="GU19" s="371">
        <f ca="1">IFERROR(OFFSET('HTM Output'!$J$6,MATCH($B19,'HTM Output'!$B$7:$B$37,0),MATCH(GU$11,'HTM Output'!$K$6:$GS$6,0)),0)*$I$8</f>
        <v>0</v>
      </c>
      <c r="GV19" s="371">
        <f ca="1">IFERROR(OFFSET('HTM Output'!$J$6,MATCH($B19,'HTM Output'!$B$7:$B$37,0),MATCH(GV$11,'HTM Output'!$K$6:$GS$6,0)),0)*$I$8</f>
        <v>0</v>
      </c>
      <c r="GW19" s="371">
        <f ca="1">IFERROR(OFFSET('HTM Output'!$J$6,MATCH($B19,'HTM Output'!$B$7:$B$37,0),MATCH(GW$11,'HTM Output'!$K$6:$GS$6,0)),0)*$I$8</f>
        <v>0</v>
      </c>
      <c r="GX19" s="371">
        <f ca="1">IFERROR(OFFSET('HTM Output'!$J$6,MATCH($B19,'HTM Output'!$B$7:$B$37,0),MATCH(GX$11,'HTM Output'!$K$6:$GS$6,0)),0)*$I$8</f>
        <v>0</v>
      </c>
      <c r="GY19" s="371">
        <f ca="1">IFERROR(OFFSET('HTM Output'!$J$6,MATCH($B19,'HTM Output'!$B$7:$B$37,0),MATCH(GY$11,'HTM Output'!$K$6:$GS$6,0)),0)*$I$8</f>
        <v>0</v>
      </c>
      <c r="GZ19" s="371">
        <f ca="1">IFERROR(OFFSET('HTM Output'!$J$6,MATCH($B19,'HTM Output'!$B$7:$B$37,0),MATCH(GZ$11,'HTM Output'!$K$6:$GS$6,0)),0)*$I$8</f>
        <v>0</v>
      </c>
      <c r="HA19" s="371">
        <f ca="1">IFERROR(OFFSET('HTM Output'!$J$6,MATCH($B19,'HTM Output'!$B$7:$B$37,0),MATCH(HA$11,'HTM Output'!$K$6:$GS$6,0)),0)*$I$8</f>
        <v>0</v>
      </c>
      <c r="HB19" s="469">
        <f ca="1">IFERROR(OFFSET('HTM Output'!$J$6,MATCH($B19,'HTM Output'!$B$7:$B$37,0),MATCH(HB$11,'HTM Output'!$K$6:$GS$6,0)),0)*$I$8</f>
        <v>0</v>
      </c>
      <c r="HC19" s="360"/>
      <c r="HD19" s="462">
        <f t="shared" ca="1" si="25"/>
        <v>-7840670.0803593108</v>
      </c>
      <c r="HE19" s="359">
        <f t="shared" ca="1" si="17"/>
        <v>931572.48815581622</v>
      </c>
      <c r="HF19" s="359">
        <f t="shared" ca="1" si="17"/>
        <v>760448.20038043533</v>
      </c>
      <c r="HG19" s="359">
        <f t="shared" ca="1" si="17"/>
        <v>136501.50969078782</v>
      </c>
      <c r="HH19" s="359">
        <f t="shared" ca="1" si="17"/>
        <v>15171497.738757828</v>
      </c>
      <c r="HI19" s="359">
        <f t="shared" ca="1" si="17"/>
        <v>0</v>
      </c>
      <c r="HJ19" s="359">
        <f t="shared" ca="1" si="17"/>
        <v>0</v>
      </c>
      <c r="HK19" s="419">
        <f t="shared" ca="1" si="18"/>
        <v>9159349.8566255569</v>
      </c>
    </row>
    <row r="20" spans="1:219" hidden="1" outlineLevel="2" x14ac:dyDescent="0.75">
      <c r="A20" s="7" t="s">
        <v>21</v>
      </c>
      <c r="B20" s="397" t="s">
        <v>148</v>
      </c>
      <c r="C20" s="398">
        <f ca="1">OFFSET(Strats!$B$3,MATCH($B20,Strats!$B$4:$B$31,0),MATCH(C$10,Strats!$C$3:$BS$3,0))</f>
        <v>106285048.41</v>
      </c>
      <c r="D20" s="399">
        <f ca="1">OFFSET(Strats!$B$3,MATCH($B20,Strats!$B$4:$B$31,0),MATCH(D$10,Strats!$C$3:$BS$3,0))</f>
        <v>0.43494577204012869</v>
      </c>
      <c r="E20" s="359">
        <f t="shared" ca="1" si="19"/>
        <v>46228232.437009901</v>
      </c>
      <c r="F20" s="462">
        <f t="shared" ca="1" si="20"/>
        <v>755829.85347952659</v>
      </c>
      <c r="G20" s="381">
        <f t="shared" ca="1" si="21"/>
        <v>46984062.290489428</v>
      </c>
      <c r="H20" s="433">
        <f ca="1">IFERROR(SUMPRODUCT('HTM Output'!$K79:$GS79,'HTM Output'!$K$6:$GS$6)/SUM('HTM Output'!$K79:$GS79),_xlfn.MAXIFS($U$11:$HB$11,$U$14:$HB$14,"&gt;"&amp;0))</f>
        <v>47361</v>
      </c>
      <c r="I20" s="359">
        <f t="shared" ca="1" si="12"/>
        <v>16631526.405119471</v>
      </c>
      <c r="J20" s="400">
        <f t="shared" si="22"/>
        <v>0.5</v>
      </c>
      <c r="K20" s="341">
        <f t="shared" ca="1" si="13"/>
        <v>8315763.2025597356</v>
      </c>
      <c r="L20" s="358">
        <f>-SUMIFS('HTM Output'!$K15:$GS15,'HTM Output'!$K$6:$GS$6,"&gt;"&amp;'HTM Output'!$G$2,'HTM Output'!$K$6:$GS$6,"&lt;="&amp;'HTM Output'!$G$3)*$I$8</f>
        <v>-870312.17063765007</v>
      </c>
      <c r="M20" s="359">
        <f t="shared" ca="1" si="14"/>
        <v>23248.620021556599</v>
      </c>
      <c r="N20" s="419">
        <f t="shared" ca="1" si="23"/>
        <v>-847063.55061609345</v>
      </c>
      <c r="O20" s="277">
        <f t="shared" ca="1" si="15"/>
        <v>7468699.6519436417</v>
      </c>
      <c r="P20" s="347"/>
      <c r="Q20" s="378">
        <f t="shared" ca="1" si="16"/>
        <v>-0.74124408103525619</v>
      </c>
      <c r="R20" s="379">
        <f t="shared" ca="1" si="24"/>
        <v>0.31259237426201242</v>
      </c>
      <c r="S20" s="347"/>
      <c r="T20" s="380">
        <f ca="1">IF(T$11&gt;$I$4,SUMIFS('Pooled CF'!$E:$E,'Pooled CF'!$A:$A,$A20,'Pooled CF'!$G:$G,T$11),0)+IF(T$11=$I$4,-$O20)</f>
        <v>-7468699.6519436417</v>
      </c>
      <c r="U20" s="371">
        <f ca="1">IFERROR(OFFSET('HTM Output'!$J$6,MATCH($B20,'HTM Output'!$B$7:$B$37,0),MATCH(U$11,'HTM Output'!$K$6:$GS$6,0)),0)*$I$8</f>
        <v>146740.65679516294</v>
      </c>
      <c r="V20" s="371">
        <f ca="1">IFERROR(OFFSET('HTM Output'!$J$6,MATCH($B20,'HTM Output'!$B$7:$B$37,0),MATCH(V$11,'HTM Output'!$K$6:$GS$6,0)),0)*$I$8</f>
        <v>146738.12619845275</v>
      </c>
      <c r="W20" s="371">
        <f ca="1">IFERROR(OFFSET('HTM Output'!$J$6,MATCH($B20,'HTM Output'!$B$7:$B$37,0),MATCH(W$11,'HTM Output'!$K$6:$GS$6,0)),0)*$I$8</f>
        <v>146744.71015289397</v>
      </c>
      <c r="X20" s="371">
        <f ca="1">IFERROR(OFFSET('HTM Output'!$J$6,MATCH($B20,'HTM Output'!$B$7:$B$37,0),MATCH(X$11,'HTM Output'!$K$6:$GS$6,0)),0)*$I$8</f>
        <v>151623.50353259247</v>
      </c>
      <c r="Y20" s="371">
        <f ca="1">IFERROR(OFFSET('HTM Output'!$J$6,MATCH($B20,'HTM Output'!$B$7:$B$37,0),MATCH(Y$11,'HTM Output'!$K$6:$GS$6,0)),0)*$I$8</f>
        <v>146729.84212697443</v>
      </c>
      <c r="Z20" s="371">
        <f ca="1">IFERROR(OFFSET('HTM Output'!$J$6,MATCH($B20,'HTM Output'!$B$7:$B$37,0),MATCH(Z$11,'HTM Output'!$K$6:$GS$6,0)),0)*$I$8</f>
        <v>151617.94907767759</v>
      </c>
      <c r="AA20" s="371">
        <f ca="1">IFERROR(OFFSET('HTM Output'!$J$6,MATCH($B20,'HTM Output'!$B$7:$B$37,0),MATCH(AA$11,'HTM Output'!$K$6:$GS$6,0)),0)*$I$8</f>
        <v>146657.1349990381</v>
      </c>
      <c r="AB20" s="371">
        <f ca="1">IFERROR(OFFSET('HTM Output'!$J$6,MATCH($B20,'HTM Output'!$B$7:$B$37,0),MATCH(AB$11,'HTM Output'!$K$6:$GS$6,0)),0)*$I$8</f>
        <v>151542.88692716105</v>
      </c>
      <c r="AC20" s="371">
        <f ca="1">IFERROR(OFFSET('HTM Output'!$J$6,MATCH($B20,'HTM Output'!$B$7:$B$37,0),MATCH(AC$11,'HTM Output'!$K$6:$GS$6,0)),0)*$I$8</f>
        <v>151540.2485217292</v>
      </c>
      <c r="AD20" s="371">
        <f ca="1">IFERROR(OFFSET('HTM Output'!$J$6,MATCH($B20,'HTM Output'!$B$7:$B$37,0),MATCH(AD$11,'HTM Output'!$K$6:$GS$6,0)),0)*$I$8</f>
        <v>146647.88625903317</v>
      </c>
      <c r="AE20" s="371">
        <f ca="1">IFERROR(OFFSET('HTM Output'!$J$6,MATCH($B20,'HTM Output'!$B$7:$B$37,0),MATCH(AE$11,'HTM Output'!$K$6:$GS$6,0)),0)*$I$8</f>
        <v>151533.08741460298</v>
      </c>
      <c r="AF20" s="371">
        <f ca="1">IFERROR(OFFSET('HTM Output'!$J$6,MATCH($B20,'HTM Output'!$B$7:$B$37,0),MATCH(AF$11,'HTM Output'!$K$6:$GS$6,0)),0)*$I$8</f>
        <v>146607.0308189746</v>
      </c>
      <c r="AG20" s="371">
        <f ca="1">IFERROR(OFFSET('HTM Output'!$J$6,MATCH($B20,'HTM Output'!$B$7:$B$37,0),MATCH(AG$11,'HTM Output'!$K$6:$GS$6,0)),0)*$I$8</f>
        <v>151263.07969284669</v>
      </c>
      <c r="AH20" s="371">
        <f ca="1">IFERROR(OFFSET('HTM Output'!$J$6,MATCH($B20,'HTM Output'!$B$7:$B$37,0),MATCH(AH$11,'HTM Output'!$K$6:$GS$6,0)),0)*$I$8</f>
        <v>66141.897333145054</v>
      </c>
      <c r="AI20" s="371">
        <f ca="1">IFERROR(OFFSET('HTM Output'!$J$6,MATCH($B20,'HTM Output'!$B$7:$B$37,0),MATCH(AI$11,'HTM Output'!$K$6:$GS$6,0)),0)*$I$8</f>
        <v>70663.659147337064</v>
      </c>
      <c r="AJ20" s="371">
        <f ca="1">IFERROR(OFFSET('HTM Output'!$J$6,MATCH($B20,'HTM Output'!$B$7:$B$37,0),MATCH(AJ$11,'HTM Output'!$K$6:$GS$6,0)),0)*$I$8</f>
        <v>44118.872790502799</v>
      </c>
      <c r="AK20" s="371">
        <f ca="1">IFERROR(OFFSET('HTM Output'!$J$6,MATCH($B20,'HTM Output'!$B$7:$B$37,0),MATCH(AK$11,'HTM Output'!$K$6:$GS$6,0)),0)*$I$8</f>
        <v>42695.683345647711</v>
      </c>
      <c r="AL20" s="371">
        <f ca="1">IFERROR(OFFSET('HTM Output'!$J$6,MATCH($B20,'HTM Output'!$B$7:$B$37,0),MATCH(AL$11,'HTM Output'!$K$6:$GS$6,0)),0)*$I$8</f>
        <v>44118.872790502799</v>
      </c>
      <c r="AM20" s="371">
        <f ca="1">IFERROR(OFFSET('HTM Output'!$J$6,MATCH($B20,'HTM Output'!$B$7:$B$37,0),MATCH(AM$11,'HTM Output'!$K$6:$GS$6,0)),0)*$I$8</f>
        <v>42695.683345647711</v>
      </c>
      <c r="AN20" s="371">
        <f ca="1">IFERROR(OFFSET('HTM Output'!$J$6,MATCH($B20,'HTM Output'!$B$7:$B$37,0),MATCH(AN$11,'HTM Output'!$K$6:$GS$6,0)),0)*$I$8</f>
        <v>44118.872790502799</v>
      </c>
      <c r="AO20" s="371">
        <f ca="1">IFERROR(OFFSET('HTM Output'!$J$6,MATCH($B20,'HTM Output'!$B$7:$B$37,0),MATCH(AO$11,'HTM Output'!$K$6:$GS$6,0)),0)*$I$8</f>
        <v>44118.872790502799</v>
      </c>
      <c r="AP20" s="371">
        <f ca="1">IFERROR(OFFSET('HTM Output'!$J$6,MATCH($B20,'HTM Output'!$B$7:$B$37,0),MATCH(AP$11,'HTM Output'!$K$6:$GS$6,0)),0)*$I$8</f>
        <v>0</v>
      </c>
      <c r="AQ20" s="371">
        <f ca="1">IFERROR(OFFSET('HTM Output'!$J$6,MATCH($B20,'HTM Output'!$B$7:$B$37,0),MATCH(AQ$11,'HTM Output'!$K$6:$GS$6,0)),0)*$I$8</f>
        <v>0</v>
      </c>
      <c r="AR20" s="371">
        <f ca="1">IFERROR(OFFSET('HTM Output'!$J$6,MATCH($B20,'HTM Output'!$B$7:$B$37,0),MATCH(AR$11,'HTM Output'!$K$6:$GS$6,0)),0)*$I$8</f>
        <v>0</v>
      </c>
      <c r="AS20" s="371">
        <f ca="1">IFERROR(OFFSET('HTM Output'!$J$6,MATCH($B20,'HTM Output'!$B$7:$B$37,0),MATCH(AS$11,'HTM Output'!$K$6:$GS$6,0)),0)*$I$8</f>
        <v>0</v>
      </c>
      <c r="AT20" s="371">
        <f ca="1">IFERROR(OFFSET('HTM Output'!$J$6,MATCH($B20,'HTM Output'!$B$7:$B$37,0),MATCH(AT$11,'HTM Output'!$K$6:$GS$6,0)),0)*$I$8</f>
        <v>0</v>
      </c>
      <c r="AU20" s="371">
        <f ca="1">IFERROR(OFFSET('HTM Output'!$J$6,MATCH($B20,'HTM Output'!$B$7:$B$37,0),MATCH(AU$11,'HTM Output'!$K$6:$GS$6,0)),0)*$I$8</f>
        <v>0</v>
      </c>
      <c r="AV20" s="371">
        <f ca="1">IFERROR(OFFSET('HTM Output'!$J$6,MATCH($B20,'HTM Output'!$B$7:$B$37,0),MATCH(AV$11,'HTM Output'!$K$6:$GS$6,0)),0)*$I$8</f>
        <v>0</v>
      </c>
      <c r="AW20" s="371">
        <f ca="1">IFERROR(OFFSET('HTM Output'!$J$6,MATCH($B20,'HTM Output'!$B$7:$B$37,0),MATCH(AW$11,'HTM Output'!$K$6:$GS$6,0)),0)*$I$8</f>
        <v>0</v>
      </c>
      <c r="AX20" s="371">
        <f ca="1">IFERROR(OFFSET('HTM Output'!$J$6,MATCH($B20,'HTM Output'!$B$7:$B$37,0),MATCH(AX$11,'HTM Output'!$K$6:$GS$6,0)),0)*$I$8</f>
        <v>0</v>
      </c>
      <c r="AY20" s="371">
        <f ca="1">IFERROR(OFFSET('HTM Output'!$J$6,MATCH($B20,'HTM Output'!$B$7:$B$37,0),MATCH(AY$11,'HTM Output'!$K$6:$GS$6,0)),0)*$I$8</f>
        <v>0</v>
      </c>
      <c r="AZ20" s="371">
        <f ca="1">IFERROR(OFFSET('HTM Output'!$J$6,MATCH($B20,'HTM Output'!$B$7:$B$37,0),MATCH(AZ$11,'HTM Output'!$K$6:$GS$6,0)),0)*$I$8</f>
        <v>0</v>
      </c>
      <c r="BA20" s="371">
        <f ca="1">IFERROR(OFFSET('HTM Output'!$J$6,MATCH($B20,'HTM Output'!$B$7:$B$37,0),MATCH(BA$11,'HTM Output'!$K$6:$GS$6,0)),0)*$I$8</f>
        <v>0</v>
      </c>
      <c r="BB20" s="371">
        <f ca="1">IFERROR(OFFSET('HTM Output'!$J$6,MATCH($B20,'HTM Output'!$B$7:$B$37,0),MATCH(BB$11,'HTM Output'!$K$6:$GS$6,0)),0)*$I$8</f>
        <v>0</v>
      </c>
      <c r="BC20" s="371">
        <f ca="1">IFERROR(OFFSET('HTM Output'!$J$6,MATCH($B20,'HTM Output'!$B$7:$B$37,0),MATCH(BC$11,'HTM Output'!$K$6:$GS$6,0)),0)*$I$8</f>
        <v>0</v>
      </c>
      <c r="BD20" s="371">
        <f ca="1">IFERROR(OFFSET('HTM Output'!$J$6,MATCH($B20,'HTM Output'!$B$7:$B$37,0),MATCH(BD$11,'HTM Output'!$K$6:$GS$6,0)),0)*$I$8</f>
        <v>0</v>
      </c>
      <c r="BE20" s="371">
        <f ca="1">IFERROR(OFFSET('HTM Output'!$J$6,MATCH($B20,'HTM Output'!$B$7:$B$37,0),MATCH(BE$11,'HTM Output'!$K$6:$GS$6,0)),0)*$I$8</f>
        <v>0</v>
      </c>
      <c r="BF20" s="371">
        <f ca="1">IFERROR(OFFSET('HTM Output'!$J$6,MATCH($B20,'HTM Output'!$B$7:$B$37,0),MATCH(BF$11,'HTM Output'!$K$6:$GS$6,0)),0)*$I$8</f>
        <v>0</v>
      </c>
      <c r="BG20" s="371">
        <f ca="1">IFERROR(OFFSET('HTM Output'!$J$6,MATCH($B20,'HTM Output'!$B$7:$B$37,0),MATCH(BG$11,'HTM Output'!$K$6:$GS$6,0)),0)*$I$8</f>
        <v>0</v>
      </c>
      <c r="BH20" s="371">
        <f ca="1">IFERROR(OFFSET('HTM Output'!$J$6,MATCH($B20,'HTM Output'!$B$7:$B$37,0),MATCH(BH$11,'HTM Output'!$K$6:$GS$6,0)),0)*$I$8</f>
        <v>0</v>
      </c>
      <c r="BI20" s="371">
        <f ca="1">IFERROR(OFFSET('HTM Output'!$J$6,MATCH($B20,'HTM Output'!$B$7:$B$37,0),MATCH(BI$11,'HTM Output'!$K$6:$GS$6,0)),0)*$I$8</f>
        <v>0</v>
      </c>
      <c r="BJ20" s="371">
        <f ca="1">IFERROR(OFFSET('HTM Output'!$J$6,MATCH($B20,'HTM Output'!$B$7:$B$37,0),MATCH(BJ$11,'HTM Output'!$K$6:$GS$6,0)),0)*$I$8</f>
        <v>0</v>
      </c>
      <c r="BK20" s="371">
        <f ca="1">IFERROR(OFFSET('HTM Output'!$J$6,MATCH($B20,'HTM Output'!$B$7:$B$37,0),MATCH(BK$11,'HTM Output'!$K$6:$GS$6,0)),0)*$I$8</f>
        <v>0</v>
      </c>
      <c r="BL20" s="371">
        <f ca="1">IFERROR(OFFSET('HTM Output'!$J$6,MATCH($B20,'HTM Output'!$B$7:$B$37,0),MATCH(BL$11,'HTM Output'!$K$6:$GS$6,0)),0)*$I$8</f>
        <v>0</v>
      </c>
      <c r="BM20" s="371">
        <f ca="1">IFERROR(OFFSET('HTM Output'!$J$6,MATCH($B20,'HTM Output'!$B$7:$B$37,0),MATCH(BM$11,'HTM Output'!$K$6:$GS$6,0)),0)*$I$8</f>
        <v>0</v>
      </c>
      <c r="BN20" s="371">
        <f ca="1">IFERROR(OFFSET('HTM Output'!$J$6,MATCH($B20,'HTM Output'!$B$7:$B$37,0),MATCH(BN$11,'HTM Output'!$K$6:$GS$6,0)),0)*$I$8</f>
        <v>0</v>
      </c>
      <c r="BO20" s="371">
        <f ca="1">IFERROR(OFFSET('HTM Output'!$J$6,MATCH($B20,'HTM Output'!$B$7:$B$37,0),MATCH(BO$11,'HTM Output'!$K$6:$GS$6,0)),0)*$I$8</f>
        <v>0</v>
      </c>
      <c r="BP20" s="371">
        <f ca="1">IFERROR(OFFSET('HTM Output'!$J$6,MATCH($B20,'HTM Output'!$B$7:$B$37,0),MATCH(BP$11,'HTM Output'!$K$6:$GS$6,0)),0)*$I$8</f>
        <v>0</v>
      </c>
      <c r="BQ20" s="371">
        <f ca="1">IFERROR(OFFSET('HTM Output'!$J$6,MATCH($B20,'HTM Output'!$B$7:$B$37,0),MATCH(BQ$11,'HTM Output'!$K$6:$GS$6,0)),0)*$I$8</f>
        <v>0</v>
      </c>
      <c r="BR20" s="371">
        <f ca="1">IFERROR(OFFSET('HTM Output'!$J$6,MATCH($B20,'HTM Output'!$B$7:$B$37,0),MATCH(BR$11,'HTM Output'!$K$6:$GS$6,0)),0)*$I$8</f>
        <v>0</v>
      </c>
      <c r="BS20" s="371">
        <f ca="1">IFERROR(OFFSET('HTM Output'!$J$6,MATCH($B20,'HTM Output'!$B$7:$B$37,0),MATCH(BS$11,'HTM Output'!$K$6:$GS$6,0)),0)*$I$8</f>
        <v>0</v>
      </c>
      <c r="BT20" s="371">
        <f ca="1">IFERROR(OFFSET('HTM Output'!$J$6,MATCH($B20,'HTM Output'!$B$7:$B$37,0),MATCH(BT$11,'HTM Output'!$K$6:$GS$6,0)),0)*$I$8</f>
        <v>0</v>
      </c>
      <c r="BU20" s="371">
        <f ca="1">IFERROR(OFFSET('HTM Output'!$J$6,MATCH($B20,'HTM Output'!$B$7:$B$37,0),MATCH(BU$11,'HTM Output'!$K$6:$GS$6,0)),0)*$I$8</f>
        <v>0</v>
      </c>
      <c r="BV20" s="371">
        <f ca="1">IFERROR(OFFSET('HTM Output'!$J$6,MATCH($B20,'HTM Output'!$B$7:$B$37,0),MATCH(BV$11,'HTM Output'!$K$6:$GS$6,0)),0)*$I$8</f>
        <v>0</v>
      </c>
      <c r="BW20" s="371">
        <f ca="1">IFERROR(OFFSET('HTM Output'!$J$6,MATCH($B20,'HTM Output'!$B$7:$B$37,0),MATCH(BW$11,'HTM Output'!$K$6:$GS$6,0)),0)*$I$8</f>
        <v>0</v>
      </c>
      <c r="BX20" s="371">
        <f ca="1">IFERROR(OFFSET('HTM Output'!$J$6,MATCH($B20,'HTM Output'!$B$7:$B$37,0),MATCH(BX$11,'HTM Output'!$K$6:$GS$6,0)),0)*$I$8</f>
        <v>0</v>
      </c>
      <c r="BY20" s="371">
        <f ca="1">IFERROR(OFFSET('HTM Output'!$J$6,MATCH($B20,'HTM Output'!$B$7:$B$37,0),MATCH(BY$11,'HTM Output'!$K$6:$GS$6,0)),0)*$I$8</f>
        <v>0</v>
      </c>
      <c r="BZ20" s="371">
        <f ca="1">IFERROR(OFFSET('HTM Output'!$J$6,MATCH($B20,'HTM Output'!$B$7:$B$37,0),MATCH(BZ$11,'HTM Output'!$K$6:$GS$6,0)),0)*$I$8</f>
        <v>0</v>
      </c>
      <c r="CA20" s="371">
        <f ca="1">IFERROR(OFFSET('HTM Output'!$J$6,MATCH($B20,'HTM Output'!$B$7:$B$37,0),MATCH(CA$11,'HTM Output'!$K$6:$GS$6,0)),0)*$I$8</f>
        <v>0</v>
      </c>
      <c r="CB20" s="371">
        <f ca="1">IFERROR(OFFSET('HTM Output'!$J$6,MATCH($B20,'HTM Output'!$B$7:$B$37,0),MATCH(CB$11,'HTM Output'!$K$6:$GS$6,0)),0)*$I$8</f>
        <v>0</v>
      </c>
      <c r="CC20" s="371">
        <f ca="1">IFERROR(OFFSET('HTM Output'!$J$6,MATCH($B20,'HTM Output'!$B$7:$B$37,0),MATCH(CC$11,'HTM Output'!$K$6:$GS$6,0)),0)*$I$8</f>
        <v>0</v>
      </c>
      <c r="CD20" s="371">
        <f ca="1">IFERROR(OFFSET('HTM Output'!$J$6,MATCH($B20,'HTM Output'!$B$7:$B$37,0),MATCH(CD$11,'HTM Output'!$K$6:$GS$6,0)),0)*$I$8</f>
        <v>0</v>
      </c>
      <c r="CE20" s="371">
        <f ca="1">IFERROR(OFFSET('HTM Output'!$J$6,MATCH($B20,'HTM Output'!$B$7:$B$37,0),MATCH(CE$11,'HTM Output'!$K$6:$GS$6,0)),0)*$I$8</f>
        <v>0</v>
      </c>
      <c r="CF20" s="371">
        <f ca="1">IFERROR(OFFSET('HTM Output'!$J$6,MATCH($B20,'HTM Output'!$B$7:$B$37,0),MATCH(CF$11,'HTM Output'!$K$6:$GS$6,0)),0)*$I$8</f>
        <v>0</v>
      </c>
      <c r="CG20" s="371">
        <f ca="1">IFERROR(OFFSET('HTM Output'!$J$6,MATCH($B20,'HTM Output'!$B$7:$B$37,0),MATCH(CG$11,'HTM Output'!$K$6:$GS$6,0)),0)*$I$8</f>
        <v>0</v>
      </c>
      <c r="CH20" s="371">
        <f ca="1">IFERROR(OFFSET('HTM Output'!$J$6,MATCH($B20,'HTM Output'!$B$7:$B$37,0),MATCH(CH$11,'HTM Output'!$K$6:$GS$6,0)),0)*$I$8</f>
        <v>0</v>
      </c>
      <c r="CI20" s="371">
        <f ca="1">IFERROR(OFFSET('HTM Output'!$J$6,MATCH($B20,'HTM Output'!$B$7:$B$37,0),MATCH(CI$11,'HTM Output'!$K$6:$GS$6,0)),0)*$I$8</f>
        <v>0</v>
      </c>
      <c r="CJ20" s="371">
        <f ca="1">IFERROR(OFFSET('HTM Output'!$J$6,MATCH($B20,'HTM Output'!$B$7:$B$37,0),MATCH(CJ$11,'HTM Output'!$K$6:$GS$6,0)),0)*$I$8</f>
        <v>0</v>
      </c>
      <c r="CK20" s="371">
        <f ca="1">IFERROR(OFFSET('HTM Output'!$J$6,MATCH($B20,'HTM Output'!$B$7:$B$37,0),MATCH(CK$11,'HTM Output'!$K$6:$GS$6,0)),0)*$I$8</f>
        <v>0</v>
      </c>
      <c r="CL20" s="371">
        <f ca="1">IFERROR(OFFSET('HTM Output'!$J$6,MATCH($B20,'HTM Output'!$B$7:$B$37,0),MATCH(CL$11,'HTM Output'!$K$6:$GS$6,0)),0)*$I$8</f>
        <v>0</v>
      </c>
      <c r="CM20" s="371">
        <f ca="1">IFERROR(OFFSET('HTM Output'!$J$6,MATCH($B20,'HTM Output'!$B$7:$B$37,0),MATCH(CM$11,'HTM Output'!$K$6:$GS$6,0)),0)*$I$8</f>
        <v>0</v>
      </c>
      <c r="CN20" s="371">
        <f ca="1">IFERROR(OFFSET('HTM Output'!$J$6,MATCH($B20,'HTM Output'!$B$7:$B$37,0),MATCH(CN$11,'HTM Output'!$K$6:$GS$6,0)),0)*$I$8</f>
        <v>0</v>
      </c>
      <c r="CO20" s="371">
        <f ca="1">IFERROR(OFFSET('HTM Output'!$J$6,MATCH($B20,'HTM Output'!$B$7:$B$37,0),MATCH(CO$11,'HTM Output'!$K$6:$GS$6,0)),0)*$I$8</f>
        <v>0</v>
      </c>
      <c r="CP20" s="371">
        <f ca="1">IFERROR(OFFSET('HTM Output'!$J$6,MATCH($B20,'HTM Output'!$B$7:$B$37,0),MATCH(CP$11,'HTM Output'!$K$6:$GS$6,0)),0)*$I$8</f>
        <v>0</v>
      </c>
      <c r="CQ20" s="371">
        <f ca="1">IFERROR(OFFSET('HTM Output'!$J$6,MATCH($B20,'HTM Output'!$B$7:$B$37,0),MATCH(CQ$11,'HTM Output'!$K$6:$GS$6,0)),0)*$I$8</f>
        <v>0</v>
      </c>
      <c r="CR20" s="371">
        <f ca="1">IFERROR(OFFSET('HTM Output'!$J$6,MATCH($B20,'HTM Output'!$B$7:$B$37,0),MATCH(CR$11,'HTM Output'!$K$6:$GS$6,0)),0)*$I$8</f>
        <v>0</v>
      </c>
      <c r="CS20" s="371">
        <f ca="1">IFERROR(OFFSET('HTM Output'!$J$6,MATCH($B20,'HTM Output'!$B$7:$B$37,0),MATCH(CS$11,'HTM Output'!$K$6:$GS$6,0)),0)*$I$8</f>
        <v>0</v>
      </c>
      <c r="CT20" s="371">
        <f ca="1">IFERROR(OFFSET('HTM Output'!$J$6,MATCH($B20,'HTM Output'!$B$7:$B$37,0),MATCH(CT$11,'HTM Output'!$K$6:$GS$6,0)),0)*$I$8</f>
        <v>0</v>
      </c>
      <c r="CU20" s="371">
        <f ca="1">IFERROR(OFFSET('HTM Output'!$J$6,MATCH($B20,'HTM Output'!$B$7:$B$37,0),MATCH(CU$11,'HTM Output'!$K$6:$GS$6,0)),0)*$I$8</f>
        <v>0</v>
      </c>
      <c r="CV20" s="371">
        <f ca="1">IFERROR(OFFSET('HTM Output'!$J$6,MATCH($B20,'HTM Output'!$B$7:$B$37,0),MATCH(CV$11,'HTM Output'!$K$6:$GS$6,0)),0)*$I$8</f>
        <v>0</v>
      </c>
      <c r="CW20" s="371">
        <f ca="1">IFERROR(OFFSET('HTM Output'!$J$6,MATCH($B20,'HTM Output'!$B$7:$B$37,0),MATCH(CW$11,'HTM Output'!$K$6:$GS$6,0)),0)*$I$8</f>
        <v>0</v>
      </c>
      <c r="CX20" s="371">
        <f ca="1">IFERROR(OFFSET('HTM Output'!$J$6,MATCH($B20,'HTM Output'!$B$7:$B$37,0),MATCH(CX$11,'HTM Output'!$K$6:$GS$6,0)),0)*$I$8</f>
        <v>0</v>
      </c>
      <c r="CY20" s="371">
        <f ca="1">IFERROR(OFFSET('HTM Output'!$J$6,MATCH($B20,'HTM Output'!$B$7:$B$37,0),MATCH(CY$11,'HTM Output'!$K$6:$GS$6,0)),0)*$I$8</f>
        <v>0</v>
      </c>
      <c r="CZ20" s="371">
        <f ca="1">IFERROR(OFFSET('HTM Output'!$J$6,MATCH($B20,'HTM Output'!$B$7:$B$37,0),MATCH(CZ$11,'HTM Output'!$K$6:$GS$6,0)),0)*$I$8</f>
        <v>0</v>
      </c>
      <c r="DA20" s="371">
        <f ca="1">IFERROR(OFFSET('HTM Output'!$J$6,MATCH($B20,'HTM Output'!$B$7:$B$37,0),MATCH(DA$11,'HTM Output'!$K$6:$GS$6,0)),0)*$I$8</f>
        <v>0</v>
      </c>
      <c r="DB20" s="371">
        <f ca="1">IFERROR(OFFSET('HTM Output'!$J$6,MATCH($B20,'HTM Output'!$B$7:$B$37,0),MATCH(DB$11,'HTM Output'!$K$6:$GS$6,0)),0)*$I$8</f>
        <v>0</v>
      </c>
      <c r="DC20" s="371">
        <f ca="1">IFERROR(OFFSET('HTM Output'!$J$6,MATCH($B20,'HTM Output'!$B$7:$B$37,0),MATCH(DC$11,'HTM Output'!$K$6:$GS$6,0)),0)*$I$8</f>
        <v>0</v>
      </c>
      <c r="DD20" s="371">
        <f ca="1">IFERROR(OFFSET('HTM Output'!$J$6,MATCH($B20,'HTM Output'!$B$7:$B$37,0),MATCH(DD$11,'HTM Output'!$K$6:$GS$6,0)),0)*$I$8</f>
        <v>0</v>
      </c>
      <c r="DE20" s="371">
        <f ca="1">IFERROR(OFFSET('HTM Output'!$J$6,MATCH($B20,'HTM Output'!$B$7:$B$37,0),MATCH(DE$11,'HTM Output'!$K$6:$GS$6,0)),0)*$I$8</f>
        <v>0</v>
      </c>
      <c r="DF20" s="371">
        <f ca="1">IFERROR(OFFSET('HTM Output'!$J$6,MATCH($B20,'HTM Output'!$B$7:$B$37,0),MATCH(DF$11,'HTM Output'!$K$6:$GS$6,0)),0)*$I$8</f>
        <v>0</v>
      </c>
      <c r="DG20" s="371">
        <f ca="1">IFERROR(OFFSET('HTM Output'!$J$6,MATCH($B20,'HTM Output'!$B$7:$B$37,0),MATCH(DG$11,'HTM Output'!$K$6:$GS$6,0)),0)*$I$8</f>
        <v>0</v>
      </c>
      <c r="DH20" s="371">
        <f ca="1">IFERROR(OFFSET('HTM Output'!$J$6,MATCH($B20,'HTM Output'!$B$7:$B$37,0),MATCH(DH$11,'HTM Output'!$K$6:$GS$6,0)),0)*$I$8</f>
        <v>0</v>
      </c>
      <c r="DI20" s="371">
        <f ca="1">IFERROR(OFFSET('HTM Output'!$J$6,MATCH($B20,'HTM Output'!$B$7:$B$37,0),MATCH(DI$11,'HTM Output'!$K$6:$GS$6,0)),0)*$I$8</f>
        <v>0</v>
      </c>
      <c r="DJ20" s="371">
        <f ca="1">IFERROR(OFFSET('HTM Output'!$J$6,MATCH($B20,'HTM Output'!$B$7:$B$37,0),MATCH(DJ$11,'HTM Output'!$K$6:$GS$6,0)),0)*$I$8</f>
        <v>0</v>
      </c>
      <c r="DK20" s="371">
        <f ca="1">IFERROR(OFFSET('HTM Output'!$J$6,MATCH($B20,'HTM Output'!$B$7:$B$37,0),MATCH(DK$11,'HTM Output'!$K$6:$GS$6,0)),0)*$I$8</f>
        <v>0</v>
      </c>
      <c r="DL20" s="371">
        <f ca="1">IFERROR(OFFSET('HTM Output'!$J$6,MATCH($B20,'HTM Output'!$B$7:$B$37,0),MATCH(DL$11,'HTM Output'!$K$6:$GS$6,0)),0)*$I$8</f>
        <v>0</v>
      </c>
      <c r="DM20" s="371">
        <f ca="1">IFERROR(OFFSET('HTM Output'!$J$6,MATCH($B20,'HTM Output'!$B$7:$B$37,0),MATCH(DM$11,'HTM Output'!$K$6:$GS$6,0)),0)*$I$8</f>
        <v>0</v>
      </c>
      <c r="DN20" s="371">
        <f ca="1">IFERROR(OFFSET('HTM Output'!$J$6,MATCH($B20,'HTM Output'!$B$7:$B$37,0),MATCH(DN$11,'HTM Output'!$K$6:$GS$6,0)),0)*$I$8</f>
        <v>0</v>
      </c>
      <c r="DO20" s="371">
        <f ca="1">IFERROR(OFFSET('HTM Output'!$J$6,MATCH($B20,'HTM Output'!$B$7:$B$37,0),MATCH(DO$11,'HTM Output'!$K$6:$GS$6,0)),0)*$I$8</f>
        <v>0</v>
      </c>
      <c r="DP20" s="371">
        <f ca="1">IFERROR(OFFSET('HTM Output'!$J$6,MATCH($B20,'HTM Output'!$B$7:$B$37,0),MATCH(DP$11,'HTM Output'!$K$6:$GS$6,0)),0)*$I$8</f>
        <v>0</v>
      </c>
      <c r="DQ20" s="371">
        <f ca="1">IFERROR(OFFSET('HTM Output'!$J$6,MATCH($B20,'HTM Output'!$B$7:$B$37,0),MATCH(DQ$11,'HTM Output'!$K$6:$GS$6,0)),0)*$I$8</f>
        <v>0</v>
      </c>
      <c r="DR20" s="371">
        <f ca="1">IFERROR(OFFSET('HTM Output'!$J$6,MATCH($B20,'HTM Output'!$B$7:$B$37,0),MATCH(DR$11,'HTM Output'!$K$6:$GS$6,0)),0)*$I$8</f>
        <v>0</v>
      </c>
      <c r="DS20" s="371">
        <f ca="1">IFERROR(OFFSET('HTM Output'!$J$6,MATCH($B20,'HTM Output'!$B$7:$B$37,0),MATCH(DS$11,'HTM Output'!$K$6:$GS$6,0)),0)*$I$8</f>
        <v>0</v>
      </c>
      <c r="DT20" s="371">
        <f ca="1">IFERROR(OFFSET('HTM Output'!$J$6,MATCH($B20,'HTM Output'!$B$7:$B$37,0),MATCH(DT$11,'HTM Output'!$K$6:$GS$6,0)),0)*$I$8</f>
        <v>0</v>
      </c>
      <c r="DU20" s="371">
        <f ca="1">IFERROR(OFFSET('HTM Output'!$J$6,MATCH($B20,'HTM Output'!$B$7:$B$37,0),MATCH(DU$11,'HTM Output'!$K$6:$GS$6,0)),0)*$I$8</f>
        <v>0</v>
      </c>
      <c r="DV20" s="371">
        <f ca="1">IFERROR(OFFSET('HTM Output'!$J$6,MATCH($B20,'HTM Output'!$B$7:$B$37,0),MATCH(DV$11,'HTM Output'!$K$6:$GS$6,0)),0)*$I$8</f>
        <v>0</v>
      </c>
      <c r="DW20" s="371">
        <f ca="1">IFERROR(OFFSET('HTM Output'!$J$6,MATCH($B20,'HTM Output'!$B$7:$B$37,0),MATCH(DW$11,'HTM Output'!$K$6:$GS$6,0)),0)*$I$8</f>
        <v>0</v>
      </c>
      <c r="DX20" s="371">
        <f ca="1">IFERROR(OFFSET('HTM Output'!$J$6,MATCH($B20,'HTM Output'!$B$7:$B$37,0),MATCH(DX$11,'HTM Output'!$K$6:$GS$6,0)),0)*$I$8</f>
        <v>0</v>
      </c>
      <c r="DY20" s="371">
        <f ca="1">IFERROR(OFFSET('HTM Output'!$J$6,MATCH($B20,'HTM Output'!$B$7:$B$37,0),MATCH(DY$11,'HTM Output'!$K$6:$GS$6,0)),0)*$I$8</f>
        <v>0</v>
      </c>
      <c r="DZ20" s="371">
        <f ca="1">IFERROR(OFFSET('HTM Output'!$J$6,MATCH($B20,'HTM Output'!$B$7:$B$37,0),MATCH(DZ$11,'HTM Output'!$K$6:$GS$6,0)),0)*$I$8</f>
        <v>0</v>
      </c>
      <c r="EA20" s="371">
        <f ca="1">IFERROR(OFFSET('HTM Output'!$J$6,MATCH($B20,'HTM Output'!$B$7:$B$37,0),MATCH(EA$11,'HTM Output'!$K$6:$GS$6,0)),0)*$I$8</f>
        <v>0</v>
      </c>
      <c r="EB20" s="371">
        <f ca="1">IFERROR(OFFSET('HTM Output'!$J$6,MATCH($B20,'HTM Output'!$B$7:$B$37,0),MATCH(EB$11,'HTM Output'!$K$6:$GS$6,0)),0)*$I$8</f>
        <v>0</v>
      </c>
      <c r="EC20" s="371">
        <f ca="1">IFERROR(OFFSET('HTM Output'!$J$6,MATCH($B20,'HTM Output'!$B$7:$B$37,0),MATCH(EC$11,'HTM Output'!$K$6:$GS$6,0)),0)*$I$8</f>
        <v>0</v>
      </c>
      <c r="ED20" s="371">
        <f ca="1">IFERROR(OFFSET('HTM Output'!$J$6,MATCH($B20,'HTM Output'!$B$7:$B$37,0),MATCH(ED$11,'HTM Output'!$K$6:$GS$6,0)),0)*$I$8</f>
        <v>0</v>
      </c>
      <c r="EE20" s="371">
        <f ca="1">IFERROR(OFFSET('HTM Output'!$J$6,MATCH($B20,'HTM Output'!$B$7:$B$37,0),MATCH(EE$11,'HTM Output'!$K$6:$GS$6,0)),0)*$I$8</f>
        <v>0</v>
      </c>
      <c r="EF20" s="371">
        <f ca="1">IFERROR(OFFSET('HTM Output'!$J$6,MATCH($B20,'HTM Output'!$B$7:$B$37,0),MATCH(EF$11,'HTM Output'!$K$6:$GS$6,0)),0)*$I$8</f>
        <v>0</v>
      </c>
      <c r="EG20" s="371">
        <f ca="1">IFERROR(OFFSET('HTM Output'!$J$6,MATCH($B20,'HTM Output'!$B$7:$B$37,0),MATCH(EG$11,'HTM Output'!$K$6:$GS$6,0)),0)*$I$8</f>
        <v>0</v>
      </c>
      <c r="EH20" s="371">
        <f ca="1">IFERROR(OFFSET('HTM Output'!$J$6,MATCH($B20,'HTM Output'!$B$7:$B$37,0),MATCH(EH$11,'HTM Output'!$K$6:$GS$6,0)),0)*$I$8</f>
        <v>0</v>
      </c>
      <c r="EI20" s="371">
        <f ca="1">IFERROR(OFFSET('HTM Output'!$J$6,MATCH($B20,'HTM Output'!$B$7:$B$37,0),MATCH(EI$11,'HTM Output'!$K$6:$GS$6,0)),0)*$I$8</f>
        <v>0</v>
      </c>
      <c r="EJ20" s="371">
        <f ca="1">IFERROR(OFFSET('HTM Output'!$J$6,MATCH($B20,'HTM Output'!$B$7:$B$37,0),MATCH(EJ$11,'HTM Output'!$K$6:$GS$6,0)),0)*$I$8</f>
        <v>0</v>
      </c>
      <c r="EK20" s="371">
        <f ca="1">IFERROR(OFFSET('HTM Output'!$J$6,MATCH($B20,'HTM Output'!$B$7:$B$37,0),MATCH(EK$11,'HTM Output'!$K$6:$GS$6,0)),0)*$I$8</f>
        <v>0</v>
      </c>
      <c r="EL20" s="371">
        <f ca="1">IFERROR(OFFSET('HTM Output'!$J$6,MATCH($B20,'HTM Output'!$B$7:$B$37,0),MATCH(EL$11,'HTM Output'!$K$6:$GS$6,0)),0)*$I$8</f>
        <v>0</v>
      </c>
      <c r="EM20" s="371">
        <f ca="1">IFERROR(OFFSET('HTM Output'!$J$6,MATCH($B20,'HTM Output'!$B$7:$B$37,0),MATCH(EM$11,'HTM Output'!$K$6:$GS$6,0)),0)*$I$8</f>
        <v>0</v>
      </c>
      <c r="EN20" s="371">
        <f ca="1">IFERROR(OFFSET('HTM Output'!$J$6,MATCH($B20,'HTM Output'!$B$7:$B$37,0),MATCH(EN$11,'HTM Output'!$K$6:$GS$6,0)),0)*$I$8</f>
        <v>0</v>
      </c>
      <c r="EO20" s="371">
        <f ca="1">IFERROR(OFFSET('HTM Output'!$J$6,MATCH($B20,'HTM Output'!$B$7:$B$37,0),MATCH(EO$11,'HTM Output'!$K$6:$GS$6,0)),0)*$I$8</f>
        <v>0</v>
      </c>
      <c r="EP20" s="371">
        <f ca="1">IFERROR(OFFSET('HTM Output'!$J$6,MATCH($B20,'HTM Output'!$B$7:$B$37,0),MATCH(EP$11,'HTM Output'!$K$6:$GS$6,0)),0)*$I$8</f>
        <v>0</v>
      </c>
      <c r="EQ20" s="371">
        <f ca="1">IFERROR(OFFSET('HTM Output'!$J$6,MATCH($B20,'HTM Output'!$B$7:$B$37,0),MATCH(EQ$11,'HTM Output'!$K$6:$GS$6,0)),0)*$I$8</f>
        <v>0</v>
      </c>
      <c r="ER20" s="371">
        <f ca="1">IFERROR(OFFSET('HTM Output'!$J$6,MATCH($B20,'HTM Output'!$B$7:$B$37,0),MATCH(ER$11,'HTM Output'!$K$6:$GS$6,0)),0)*$I$8</f>
        <v>0</v>
      </c>
      <c r="ES20" s="371">
        <f ca="1">IFERROR(OFFSET('HTM Output'!$J$6,MATCH($B20,'HTM Output'!$B$7:$B$37,0),MATCH(ES$11,'HTM Output'!$K$6:$GS$6,0)),0)*$I$8</f>
        <v>0</v>
      </c>
      <c r="ET20" s="371">
        <f ca="1">IFERROR(OFFSET('HTM Output'!$J$6,MATCH($B20,'HTM Output'!$B$7:$B$37,0),MATCH(ET$11,'HTM Output'!$K$6:$GS$6,0)),0)*$I$8</f>
        <v>0</v>
      </c>
      <c r="EU20" s="371">
        <f ca="1">IFERROR(OFFSET('HTM Output'!$J$6,MATCH($B20,'HTM Output'!$B$7:$B$37,0),MATCH(EU$11,'HTM Output'!$K$6:$GS$6,0)),0)*$I$8</f>
        <v>0</v>
      </c>
      <c r="EV20" s="371">
        <f ca="1">IFERROR(OFFSET('HTM Output'!$J$6,MATCH($B20,'HTM Output'!$B$7:$B$37,0),MATCH(EV$11,'HTM Output'!$K$6:$GS$6,0)),0)*$I$8</f>
        <v>0</v>
      </c>
      <c r="EW20" s="371">
        <f ca="1">IFERROR(OFFSET('HTM Output'!$J$6,MATCH($B20,'HTM Output'!$B$7:$B$37,0),MATCH(EW$11,'HTM Output'!$K$6:$GS$6,0)),0)*$I$8</f>
        <v>0</v>
      </c>
      <c r="EX20" s="371">
        <f ca="1">IFERROR(OFFSET('HTM Output'!$J$6,MATCH($B20,'HTM Output'!$B$7:$B$37,0),MATCH(EX$11,'HTM Output'!$K$6:$GS$6,0)),0)*$I$8</f>
        <v>0</v>
      </c>
      <c r="EY20" s="371">
        <f ca="1">IFERROR(OFFSET('HTM Output'!$J$6,MATCH($B20,'HTM Output'!$B$7:$B$37,0),MATCH(EY$11,'HTM Output'!$K$6:$GS$6,0)),0)*$I$8</f>
        <v>0</v>
      </c>
      <c r="EZ20" s="371">
        <f ca="1">IFERROR(OFFSET('HTM Output'!$J$6,MATCH($B20,'HTM Output'!$B$7:$B$37,0),MATCH(EZ$11,'HTM Output'!$K$6:$GS$6,0)),0)*$I$8</f>
        <v>0</v>
      </c>
      <c r="FA20" s="371">
        <f ca="1">IFERROR(OFFSET('HTM Output'!$J$6,MATCH($B20,'HTM Output'!$B$7:$B$37,0),MATCH(FA$11,'HTM Output'!$K$6:$GS$6,0)),0)*$I$8</f>
        <v>0</v>
      </c>
      <c r="FB20" s="371">
        <f ca="1">IFERROR(OFFSET('HTM Output'!$J$6,MATCH($B20,'HTM Output'!$B$7:$B$37,0),MATCH(FB$11,'HTM Output'!$K$6:$GS$6,0)),0)*$I$8</f>
        <v>0</v>
      </c>
      <c r="FC20" s="371">
        <f ca="1">IFERROR(OFFSET('HTM Output'!$J$6,MATCH($B20,'HTM Output'!$B$7:$B$37,0),MATCH(FC$11,'HTM Output'!$K$6:$GS$6,0)),0)*$I$8</f>
        <v>0</v>
      </c>
      <c r="FD20" s="371">
        <f ca="1">IFERROR(OFFSET('HTM Output'!$J$6,MATCH($B20,'HTM Output'!$B$7:$B$37,0),MATCH(FD$11,'HTM Output'!$K$6:$GS$6,0)),0)*$I$8</f>
        <v>0</v>
      </c>
      <c r="FE20" s="371">
        <f ca="1">IFERROR(OFFSET('HTM Output'!$J$6,MATCH($B20,'HTM Output'!$B$7:$B$37,0),MATCH(FE$11,'HTM Output'!$K$6:$GS$6,0)),0)*$I$8</f>
        <v>0</v>
      </c>
      <c r="FF20" s="371">
        <f ca="1">IFERROR(OFFSET('HTM Output'!$J$6,MATCH($B20,'HTM Output'!$B$7:$B$37,0),MATCH(FF$11,'HTM Output'!$K$6:$GS$6,0)),0)*$I$8</f>
        <v>0</v>
      </c>
      <c r="FG20" s="371">
        <f ca="1">IFERROR(OFFSET('HTM Output'!$J$6,MATCH($B20,'HTM Output'!$B$7:$B$37,0),MATCH(FG$11,'HTM Output'!$K$6:$GS$6,0)),0)*$I$8</f>
        <v>0</v>
      </c>
      <c r="FH20" s="371">
        <f ca="1">IFERROR(OFFSET('HTM Output'!$J$6,MATCH($B20,'HTM Output'!$B$7:$B$37,0),MATCH(FH$11,'HTM Output'!$K$6:$GS$6,0)),0)*$I$8</f>
        <v>0</v>
      </c>
      <c r="FI20" s="371">
        <f ca="1">IFERROR(OFFSET('HTM Output'!$J$6,MATCH($B20,'HTM Output'!$B$7:$B$37,0),MATCH(FI$11,'HTM Output'!$K$6:$GS$6,0)),0)*$I$8</f>
        <v>0</v>
      </c>
      <c r="FJ20" s="371">
        <f ca="1">IFERROR(OFFSET('HTM Output'!$J$6,MATCH($B20,'HTM Output'!$B$7:$B$37,0),MATCH(FJ$11,'HTM Output'!$K$6:$GS$6,0)),0)*$I$8</f>
        <v>0</v>
      </c>
      <c r="FK20" s="371">
        <f ca="1">IFERROR(OFFSET('HTM Output'!$J$6,MATCH($B20,'HTM Output'!$B$7:$B$37,0),MATCH(FK$11,'HTM Output'!$K$6:$GS$6,0)),0)*$I$8</f>
        <v>0</v>
      </c>
      <c r="FL20" s="371">
        <f ca="1">IFERROR(OFFSET('HTM Output'!$J$6,MATCH($B20,'HTM Output'!$B$7:$B$37,0),MATCH(FL$11,'HTM Output'!$K$6:$GS$6,0)),0)*$I$8</f>
        <v>0</v>
      </c>
      <c r="FM20" s="371">
        <f ca="1">IFERROR(OFFSET('HTM Output'!$J$6,MATCH($B20,'HTM Output'!$B$7:$B$37,0),MATCH(FM$11,'HTM Output'!$K$6:$GS$6,0)),0)*$I$8</f>
        <v>0</v>
      </c>
      <c r="FN20" s="371">
        <f ca="1">IFERROR(OFFSET('HTM Output'!$J$6,MATCH($B20,'HTM Output'!$B$7:$B$37,0),MATCH(FN$11,'HTM Output'!$K$6:$GS$6,0)),0)*$I$8</f>
        <v>0</v>
      </c>
      <c r="FO20" s="371">
        <f ca="1">IFERROR(OFFSET('HTM Output'!$J$6,MATCH($B20,'HTM Output'!$B$7:$B$37,0),MATCH(FO$11,'HTM Output'!$K$6:$GS$6,0)),0)*$I$8</f>
        <v>0</v>
      </c>
      <c r="FP20" s="371">
        <f ca="1">IFERROR(OFFSET('HTM Output'!$J$6,MATCH($B20,'HTM Output'!$B$7:$B$37,0),MATCH(FP$11,'HTM Output'!$K$6:$GS$6,0)),0)*$I$8</f>
        <v>0</v>
      </c>
      <c r="FQ20" s="371">
        <f ca="1">IFERROR(OFFSET('HTM Output'!$J$6,MATCH($B20,'HTM Output'!$B$7:$B$37,0),MATCH(FQ$11,'HTM Output'!$K$6:$GS$6,0)),0)*$I$8</f>
        <v>0</v>
      </c>
      <c r="FR20" s="371">
        <f ca="1">IFERROR(OFFSET('HTM Output'!$J$6,MATCH($B20,'HTM Output'!$B$7:$B$37,0),MATCH(FR$11,'HTM Output'!$K$6:$GS$6,0)),0)*$I$8</f>
        <v>0</v>
      </c>
      <c r="FS20" s="371">
        <f ca="1">IFERROR(OFFSET('HTM Output'!$J$6,MATCH($B20,'HTM Output'!$B$7:$B$37,0),MATCH(FS$11,'HTM Output'!$K$6:$GS$6,0)),0)*$I$8</f>
        <v>0</v>
      </c>
      <c r="FT20" s="371">
        <f ca="1">IFERROR(OFFSET('HTM Output'!$J$6,MATCH($B20,'HTM Output'!$B$7:$B$37,0),MATCH(FT$11,'HTM Output'!$K$6:$GS$6,0)),0)*$I$8</f>
        <v>0</v>
      </c>
      <c r="FU20" s="371">
        <f ca="1">IFERROR(OFFSET('HTM Output'!$J$6,MATCH($B20,'HTM Output'!$B$7:$B$37,0),MATCH(FU$11,'HTM Output'!$K$6:$GS$6,0)),0)*$I$8</f>
        <v>0</v>
      </c>
      <c r="FV20" s="371">
        <f ca="1">IFERROR(OFFSET('HTM Output'!$J$6,MATCH($B20,'HTM Output'!$B$7:$B$37,0),MATCH(FV$11,'HTM Output'!$K$6:$GS$6,0)),0)*$I$8</f>
        <v>0</v>
      </c>
      <c r="FW20" s="371">
        <f ca="1">IFERROR(OFFSET('HTM Output'!$J$6,MATCH($B20,'HTM Output'!$B$7:$B$37,0),MATCH(FW$11,'HTM Output'!$K$6:$GS$6,0)),0)*$I$8</f>
        <v>0</v>
      </c>
      <c r="FX20" s="371">
        <f ca="1">IFERROR(OFFSET('HTM Output'!$J$6,MATCH($B20,'HTM Output'!$B$7:$B$37,0),MATCH(FX$11,'HTM Output'!$K$6:$GS$6,0)),0)*$I$8</f>
        <v>0</v>
      </c>
      <c r="FY20" s="371">
        <f ca="1">IFERROR(OFFSET('HTM Output'!$J$6,MATCH($B20,'HTM Output'!$B$7:$B$37,0),MATCH(FY$11,'HTM Output'!$K$6:$GS$6,0)),0)*$I$8</f>
        <v>0</v>
      </c>
      <c r="FZ20" s="371">
        <f ca="1">IFERROR(OFFSET('HTM Output'!$J$6,MATCH($B20,'HTM Output'!$B$7:$B$37,0),MATCH(FZ$11,'HTM Output'!$K$6:$GS$6,0)),0)*$I$8</f>
        <v>0</v>
      </c>
      <c r="GA20" s="371">
        <f ca="1">IFERROR(OFFSET('HTM Output'!$J$6,MATCH($B20,'HTM Output'!$B$7:$B$37,0),MATCH(GA$11,'HTM Output'!$K$6:$GS$6,0)),0)*$I$8</f>
        <v>0</v>
      </c>
      <c r="GB20" s="371">
        <f ca="1">IFERROR(OFFSET('HTM Output'!$J$6,MATCH($B20,'HTM Output'!$B$7:$B$37,0),MATCH(GB$11,'HTM Output'!$K$6:$GS$6,0)),0)*$I$8</f>
        <v>0</v>
      </c>
      <c r="GC20" s="371">
        <f ca="1">IFERROR(OFFSET('HTM Output'!$J$6,MATCH($B20,'HTM Output'!$B$7:$B$37,0),MATCH(GC$11,'HTM Output'!$K$6:$GS$6,0)),0)*$I$8</f>
        <v>0</v>
      </c>
      <c r="GD20" s="371">
        <f ca="1">IFERROR(OFFSET('HTM Output'!$J$6,MATCH($B20,'HTM Output'!$B$7:$B$37,0),MATCH(GD$11,'HTM Output'!$K$6:$GS$6,0)),0)*$I$8</f>
        <v>0</v>
      </c>
      <c r="GE20" s="371">
        <f ca="1">IFERROR(OFFSET('HTM Output'!$J$6,MATCH($B20,'HTM Output'!$B$7:$B$37,0),MATCH(GE$11,'HTM Output'!$K$6:$GS$6,0)),0)*$I$8</f>
        <v>0</v>
      </c>
      <c r="GF20" s="371">
        <f ca="1">IFERROR(OFFSET('HTM Output'!$J$6,MATCH($B20,'HTM Output'!$B$7:$B$37,0),MATCH(GF$11,'HTM Output'!$K$6:$GS$6,0)),0)*$I$8</f>
        <v>0</v>
      </c>
      <c r="GG20" s="371">
        <f ca="1">IFERROR(OFFSET('HTM Output'!$J$6,MATCH($B20,'HTM Output'!$B$7:$B$37,0),MATCH(GG$11,'HTM Output'!$K$6:$GS$6,0)),0)*$I$8</f>
        <v>0</v>
      </c>
      <c r="GH20" s="371">
        <f ca="1">IFERROR(OFFSET('HTM Output'!$J$6,MATCH($B20,'HTM Output'!$B$7:$B$37,0),MATCH(GH$11,'HTM Output'!$K$6:$GS$6,0)),0)*$I$8</f>
        <v>0</v>
      </c>
      <c r="GI20" s="371">
        <f ca="1">IFERROR(OFFSET('HTM Output'!$J$6,MATCH($B20,'HTM Output'!$B$7:$B$37,0),MATCH(GI$11,'HTM Output'!$K$6:$GS$6,0)),0)*$I$8</f>
        <v>0</v>
      </c>
      <c r="GJ20" s="371">
        <f ca="1">IFERROR(OFFSET('HTM Output'!$J$6,MATCH($B20,'HTM Output'!$B$7:$B$37,0),MATCH(GJ$11,'HTM Output'!$K$6:$GS$6,0)),0)*$I$8</f>
        <v>0</v>
      </c>
      <c r="GK20" s="371">
        <f ca="1">IFERROR(OFFSET('HTM Output'!$J$6,MATCH($B20,'HTM Output'!$B$7:$B$37,0),MATCH(GK$11,'HTM Output'!$K$6:$GS$6,0)),0)*$I$8</f>
        <v>0</v>
      </c>
      <c r="GL20" s="371">
        <f ca="1">IFERROR(OFFSET('HTM Output'!$J$6,MATCH($B20,'HTM Output'!$B$7:$B$37,0),MATCH(GL$11,'HTM Output'!$K$6:$GS$6,0)),0)*$I$8</f>
        <v>0</v>
      </c>
      <c r="GM20" s="371">
        <f ca="1">IFERROR(OFFSET('HTM Output'!$J$6,MATCH($B20,'HTM Output'!$B$7:$B$37,0),MATCH(GM$11,'HTM Output'!$K$6:$GS$6,0)),0)*$I$8</f>
        <v>0</v>
      </c>
      <c r="GN20" s="371">
        <f ca="1">IFERROR(OFFSET('HTM Output'!$J$6,MATCH($B20,'HTM Output'!$B$7:$B$37,0),MATCH(GN$11,'HTM Output'!$K$6:$GS$6,0)),0)*$I$8</f>
        <v>0</v>
      </c>
      <c r="GO20" s="371">
        <f ca="1">IFERROR(OFFSET('HTM Output'!$J$6,MATCH($B20,'HTM Output'!$B$7:$B$37,0),MATCH(GO$11,'HTM Output'!$K$6:$GS$6,0)),0)*$I$8</f>
        <v>0</v>
      </c>
      <c r="GP20" s="371">
        <f ca="1">IFERROR(OFFSET('HTM Output'!$J$6,MATCH($B20,'HTM Output'!$B$7:$B$37,0),MATCH(GP$11,'HTM Output'!$K$6:$GS$6,0)),0)*$I$8</f>
        <v>0</v>
      </c>
      <c r="GQ20" s="371">
        <f ca="1">IFERROR(OFFSET('HTM Output'!$J$6,MATCH($B20,'HTM Output'!$B$7:$B$37,0),MATCH(GQ$11,'HTM Output'!$K$6:$GS$6,0)),0)*$I$8</f>
        <v>0</v>
      </c>
      <c r="GR20" s="371">
        <f ca="1">IFERROR(OFFSET('HTM Output'!$J$6,MATCH($B20,'HTM Output'!$B$7:$B$37,0),MATCH(GR$11,'HTM Output'!$K$6:$GS$6,0)),0)*$I$8</f>
        <v>0</v>
      </c>
      <c r="GS20" s="371">
        <f ca="1">IFERROR(OFFSET('HTM Output'!$J$6,MATCH($B20,'HTM Output'!$B$7:$B$37,0),MATCH(GS$11,'HTM Output'!$K$6:$GS$6,0)),0)*$I$8</f>
        <v>0</v>
      </c>
      <c r="GT20" s="371">
        <f ca="1">IFERROR(OFFSET('HTM Output'!$J$6,MATCH($B20,'HTM Output'!$B$7:$B$37,0),MATCH(GT$11,'HTM Output'!$K$6:$GS$6,0)),0)*$I$8</f>
        <v>0</v>
      </c>
      <c r="GU20" s="371">
        <f ca="1">IFERROR(OFFSET('HTM Output'!$J$6,MATCH($B20,'HTM Output'!$B$7:$B$37,0),MATCH(GU$11,'HTM Output'!$K$6:$GS$6,0)),0)*$I$8</f>
        <v>0</v>
      </c>
      <c r="GV20" s="371">
        <f ca="1">IFERROR(OFFSET('HTM Output'!$J$6,MATCH($B20,'HTM Output'!$B$7:$B$37,0),MATCH(GV$11,'HTM Output'!$K$6:$GS$6,0)),0)*$I$8</f>
        <v>0</v>
      </c>
      <c r="GW20" s="371">
        <f ca="1">IFERROR(OFFSET('HTM Output'!$J$6,MATCH($B20,'HTM Output'!$B$7:$B$37,0),MATCH(GW$11,'HTM Output'!$K$6:$GS$6,0)),0)*$I$8</f>
        <v>0</v>
      </c>
      <c r="GX20" s="371">
        <f ca="1">IFERROR(OFFSET('HTM Output'!$J$6,MATCH($B20,'HTM Output'!$B$7:$B$37,0),MATCH(GX$11,'HTM Output'!$K$6:$GS$6,0)),0)*$I$8</f>
        <v>0</v>
      </c>
      <c r="GY20" s="371">
        <f ca="1">IFERROR(OFFSET('HTM Output'!$J$6,MATCH($B20,'HTM Output'!$B$7:$B$37,0),MATCH(GY$11,'HTM Output'!$K$6:$GS$6,0)),0)*$I$8</f>
        <v>0</v>
      </c>
      <c r="GZ20" s="371">
        <f ca="1">IFERROR(OFFSET('HTM Output'!$J$6,MATCH($B20,'HTM Output'!$B$7:$B$37,0),MATCH(GZ$11,'HTM Output'!$K$6:$GS$6,0)),0)*$I$8</f>
        <v>0</v>
      </c>
      <c r="HA20" s="371">
        <f ca="1">IFERROR(OFFSET('HTM Output'!$J$6,MATCH($B20,'HTM Output'!$B$7:$B$37,0),MATCH(HA$11,'HTM Output'!$K$6:$GS$6,0)),0)*$I$8</f>
        <v>0</v>
      </c>
      <c r="HB20" s="469">
        <f ca="1">IFERROR(OFFSET('HTM Output'!$J$6,MATCH($B20,'HTM Output'!$B$7:$B$37,0),MATCH(HB$11,'HTM Output'!$K$6:$GS$6,0)),0)*$I$8</f>
        <v>0</v>
      </c>
      <c r="HC20" s="360"/>
      <c r="HD20" s="462">
        <f t="shared" ca="1" si="25"/>
        <v>-7468699.6519436417</v>
      </c>
      <c r="HE20" s="359">
        <f t="shared" ca="1" si="17"/>
        <v>1784723.0628242933</v>
      </c>
      <c r="HF20" s="359">
        <f t="shared" ca="1" si="17"/>
        <v>549935.49402663542</v>
      </c>
      <c r="HG20" s="359">
        <f t="shared" ca="1" si="17"/>
        <v>0</v>
      </c>
      <c r="HH20" s="359">
        <f t="shared" ca="1" si="17"/>
        <v>0</v>
      </c>
      <c r="HI20" s="359">
        <f t="shared" ca="1" si="17"/>
        <v>0</v>
      </c>
      <c r="HJ20" s="359">
        <f t="shared" ca="1" si="17"/>
        <v>0</v>
      </c>
      <c r="HK20" s="419">
        <f t="shared" ca="1" si="18"/>
        <v>-5134041.0950927129</v>
      </c>
    </row>
    <row r="21" spans="1:219" hidden="1" outlineLevel="2" x14ac:dyDescent="0.75">
      <c r="A21" s="7" t="s">
        <v>22</v>
      </c>
      <c r="B21" s="397" t="s">
        <v>152</v>
      </c>
      <c r="C21" s="398">
        <f ca="1">OFFSET(Strats!$B$3,MATCH($B21,Strats!$B$4:$B$31,0),MATCH(C$10,Strats!$C$3:$BS$3,0))</f>
        <v>67393693.829999998</v>
      </c>
      <c r="D21" s="399">
        <f ca="1">OFFSET(Strats!$B$3,MATCH($B21,Strats!$B$4:$B$31,0),MATCH(D$10,Strats!$C$3:$BS$3,0))</f>
        <v>0.65732392475305834</v>
      </c>
      <c r="E21" s="359">
        <f t="shared" ca="1" si="19"/>
        <v>44299487.331941567</v>
      </c>
      <c r="F21" s="462">
        <f t="shared" ca="1" si="20"/>
        <v>724294.94389479305</v>
      </c>
      <c r="G21" s="381">
        <f t="shared" ca="1" si="21"/>
        <v>45023782.275836363</v>
      </c>
      <c r="H21" s="433">
        <f>IFERROR(SUMPRODUCT('HTM Output'!$K80:$GS80,'HTM Output'!$K$6:$GS$6)/SUM('HTM Output'!$K80:$GS80),_xlfn.MAXIFS($U$11:$HB$11,$U$14:$HB$14,"&gt;"&amp;0))</f>
        <v>47813.30936559222</v>
      </c>
      <c r="I21" s="359">
        <f t="shared" ca="1" si="12"/>
        <v>15937621.978048895</v>
      </c>
      <c r="J21" s="400">
        <f t="shared" si="22"/>
        <v>0.5</v>
      </c>
      <c r="K21" s="341">
        <f t="shared" ca="1" si="13"/>
        <v>7968810.9890244473</v>
      </c>
      <c r="L21" s="358">
        <f>-SUMIFS('HTM Output'!$K16:$GS16,'HTM Output'!$K$6:$GS$6,"&gt;"&amp;'HTM Output'!$G$2,'HTM Output'!$K$6:$GS$6,"&lt;="&amp;'HTM Output'!$G$3)*$I$8</f>
        <v>-385067.49033063545</v>
      </c>
      <c r="M21" s="359">
        <f t="shared" ca="1" si="14"/>
        <v>22278.635669953492</v>
      </c>
      <c r="N21" s="419">
        <f t="shared" ca="1" si="23"/>
        <v>-362788.85466068197</v>
      </c>
      <c r="O21" s="277">
        <f t="shared" ca="1" si="15"/>
        <v>7606022.1343637649</v>
      </c>
      <c r="P21" s="347"/>
      <c r="Q21" s="378">
        <f t="shared" ca="1" si="16"/>
        <v>0.18671795725822449</v>
      </c>
      <c r="R21" s="379">
        <f t="shared" ca="1" si="24"/>
        <v>1.7637253050259407</v>
      </c>
      <c r="S21" s="347"/>
      <c r="T21" s="380">
        <f ca="1">IF(T$11&gt;$I$4,SUMIFS('Pooled CF'!$E:$E,'Pooled CF'!$A:$A,$A21,'Pooled CF'!$G:$G,T$11),0)+IF(T$11=$I$4,-$O21)</f>
        <v>-7606022.1343637649</v>
      </c>
      <c r="U21" s="371">
        <f ca="1">IFERROR(OFFSET('HTM Output'!$J$6,MATCH($B21,'HTM Output'!$B$7:$B$37,0),MATCH(U$11,'HTM Output'!$K$6:$GS$6,0)),0)*$I$8</f>
        <v>66984.398852440238</v>
      </c>
      <c r="V21" s="371">
        <f ca="1">IFERROR(OFFSET('HTM Output'!$J$6,MATCH($B21,'HTM Output'!$B$7:$B$37,0),MATCH(V$11,'HTM Output'!$K$6:$GS$6,0)),0)*$I$8</f>
        <v>66998.324036308506</v>
      </c>
      <c r="W21" s="371">
        <f ca="1">IFERROR(OFFSET('HTM Output'!$J$6,MATCH($B21,'HTM Output'!$B$7:$B$37,0),MATCH(W$11,'HTM Output'!$K$6:$GS$6,0)),0)*$I$8</f>
        <v>68879.226392110912</v>
      </c>
      <c r="X21" s="371">
        <f ca="1">IFERROR(OFFSET('HTM Output'!$J$6,MATCH($B21,'HTM Output'!$B$7:$B$37,0),MATCH(X$11,'HTM Output'!$K$6:$GS$6,0)),0)*$I$8</f>
        <v>69903.118658521518</v>
      </c>
      <c r="Y21" s="371">
        <f ca="1">IFERROR(OFFSET('HTM Output'!$J$6,MATCH($B21,'HTM Output'!$B$7:$B$37,0),MATCH(Y$11,'HTM Output'!$K$6:$GS$6,0)),0)*$I$8</f>
        <v>67661.331069403197</v>
      </c>
      <c r="Z21" s="371">
        <f ca="1">IFERROR(OFFSET('HTM Output'!$J$6,MATCH($B21,'HTM Output'!$B$7:$B$37,0),MATCH(Z$11,'HTM Output'!$K$6:$GS$6,0)),0)*$I$8</f>
        <v>69779.896963640218</v>
      </c>
      <c r="AA21" s="371">
        <f ca="1">IFERROR(OFFSET('HTM Output'!$J$6,MATCH($B21,'HTM Output'!$B$7:$B$37,0),MATCH(AA$11,'HTM Output'!$K$6:$GS$6,0)),0)*$I$8</f>
        <v>70378.865343686339</v>
      </c>
      <c r="AB21" s="371">
        <f ca="1">IFERROR(OFFSET('HTM Output'!$J$6,MATCH($B21,'HTM Output'!$B$7:$B$37,0),MATCH(AB$11,'HTM Output'!$K$6:$GS$6,0)),0)*$I$8</f>
        <v>63969.08457440621</v>
      </c>
      <c r="AC21" s="371">
        <f ca="1">IFERROR(OFFSET('HTM Output'!$J$6,MATCH($B21,'HTM Output'!$B$7:$B$37,0),MATCH(AC$11,'HTM Output'!$K$6:$GS$6,0)),0)*$I$8</f>
        <v>86471.293978524976</v>
      </c>
      <c r="AD21" s="371">
        <f ca="1">IFERROR(OFFSET('HTM Output'!$J$6,MATCH($B21,'HTM Output'!$B$7:$B$37,0),MATCH(AD$11,'HTM Output'!$K$6:$GS$6,0)),0)*$I$8</f>
        <v>83681.897398572444</v>
      </c>
      <c r="AE21" s="371">
        <f ca="1">IFERROR(OFFSET('HTM Output'!$J$6,MATCH($B21,'HTM Output'!$B$7:$B$37,0),MATCH(AE$11,'HTM Output'!$K$6:$GS$6,0)),0)*$I$8</f>
        <v>86471.293978524976</v>
      </c>
      <c r="AF21" s="371">
        <f ca="1">IFERROR(OFFSET('HTM Output'!$J$6,MATCH($B21,'HTM Output'!$B$7:$B$37,0),MATCH(AF$11,'HTM Output'!$K$6:$GS$6,0)),0)*$I$8</f>
        <v>83681.897398572444</v>
      </c>
      <c r="AG21" s="371">
        <f ca="1">IFERROR(OFFSET('HTM Output'!$J$6,MATCH($B21,'HTM Output'!$B$7:$B$37,0),MATCH(AG$11,'HTM Output'!$K$6:$GS$6,0)),0)*$I$8</f>
        <v>86471.293978524976</v>
      </c>
      <c r="AH21" s="371">
        <f ca="1">IFERROR(OFFSET('HTM Output'!$J$6,MATCH($B21,'HTM Output'!$B$7:$B$37,0),MATCH(AH$11,'HTM Output'!$K$6:$GS$6,0)),0)*$I$8</f>
        <v>84082.738033366608</v>
      </c>
      <c r="AI21" s="371">
        <f ca="1">IFERROR(OFFSET('HTM Output'!$J$6,MATCH($B21,'HTM Output'!$B$7:$B$37,0),MATCH(AI$11,'HTM Output'!$K$6:$GS$6,0)),0)*$I$8</f>
        <v>83281.056763778644</v>
      </c>
      <c r="AJ21" s="371">
        <f ca="1">IFERROR(OFFSET('HTM Output'!$J$6,MATCH($B21,'HTM Output'!$B$7:$B$37,0),MATCH(AJ$11,'HTM Output'!$K$6:$GS$6,0)),0)*$I$8</f>
        <v>86471.293978524627</v>
      </c>
      <c r="AK21" s="371">
        <f ca="1">IFERROR(OFFSET('HTM Output'!$J$6,MATCH($B21,'HTM Output'!$B$7:$B$37,0),MATCH(AK$11,'HTM Output'!$K$6:$GS$6,0)),0)*$I$8</f>
        <v>83018.273002305825</v>
      </c>
      <c r="AL21" s="371">
        <f ca="1">IFERROR(OFFSET('HTM Output'!$J$6,MATCH($B21,'HTM Output'!$B$7:$B$37,0),MATCH(AL$11,'HTM Output'!$K$6:$GS$6,0)),0)*$I$8</f>
        <v>85785.548769049405</v>
      </c>
      <c r="AM21" s="371">
        <f ca="1">IFERROR(OFFSET('HTM Output'!$J$6,MATCH($B21,'HTM Output'!$B$7:$B$37,0),MATCH(AM$11,'HTM Output'!$K$6:$GS$6,0)),0)*$I$8</f>
        <v>83018.273002305825</v>
      </c>
      <c r="AN21" s="371">
        <f ca="1">IFERROR(OFFSET('HTM Output'!$J$6,MATCH($B21,'HTM Output'!$B$7:$B$37,0),MATCH(AN$11,'HTM Output'!$K$6:$GS$6,0)),0)*$I$8</f>
        <v>67268.896993712711</v>
      </c>
      <c r="AO21" s="371">
        <f ca="1">IFERROR(OFFSET('HTM Output'!$J$6,MATCH($B21,'HTM Output'!$B$7:$B$37,0),MATCH(AO$11,'HTM Output'!$K$6:$GS$6,0)),0)*$I$8</f>
        <v>64468.653025452884</v>
      </c>
      <c r="AP21" s="371">
        <f ca="1">IFERROR(OFFSET('HTM Output'!$J$6,MATCH($B21,'HTM Output'!$B$7:$B$37,0),MATCH(AP$11,'HTM Output'!$K$6:$GS$6,0)),0)*$I$8</f>
        <v>62389.019056889192</v>
      </c>
      <c r="AQ21" s="371">
        <f ca="1">IFERROR(OFFSET('HTM Output'!$J$6,MATCH($B21,'HTM Output'!$B$7:$B$37,0),MATCH(AQ$11,'HTM Output'!$K$6:$GS$6,0)),0)*$I$8</f>
        <v>61979.011553994511</v>
      </c>
      <c r="AR21" s="371">
        <f ca="1">IFERROR(OFFSET('HTM Output'!$J$6,MATCH($B21,'HTM Output'!$B$7:$B$37,0),MATCH(AR$11,'HTM Output'!$K$6:$GS$6,0)),0)*$I$8</f>
        <v>59979.688600639805</v>
      </c>
      <c r="AS21" s="371">
        <f ca="1">IFERROR(OFFSET('HTM Output'!$J$6,MATCH($B21,'HTM Output'!$B$7:$B$37,0),MATCH(AS$11,'HTM Output'!$K$6:$GS$6,0)),0)*$I$8</f>
        <v>59733.63322942215</v>
      </c>
      <c r="AT21" s="371">
        <f ca="1">IFERROR(OFFSET('HTM Output'!$J$6,MATCH($B21,'HTM Output'!$B$7:$B$37,0),MATCH(AT$11,'HTM Output'!$K$6:$GS$6,0)),0)*$I$8</f>
        <v>59733.63322942215</v>
      </c>
      <c r="AU21" s="371">
        <f ca="1">IFERROR(OFFSET('HTM Output'!$J$6,MATCH($B21,'HTM Output'!$B$7:$B$37,0),MATCH(AU$11,'HTM Output'!$K$6:$GS$6,0)),0)*$I$8</f>
        <v>60471.799343075108</v>
      </c>
      <c r="AV21" s="371">
        <f ca="1">IFERROR(OFFSET('HTM Output'!$J$6,MATCH($B21,'HTM Output'!$B$7:$B$37,0),MATCH(AV$11,'HTM Output'!$K$6:$GS$6,0)),0)*$I$8</f>
        <v>61979.011553994511</v>
      </c>
      <c r="AW21" s="371">
        <f ca="1">IFERROR(OFFSET('HTM Output'!$J$6,MATCH($B21,'HTM Output'!$B$7:$B$37,0),MATCH(AW$11,'HTM Output'!$K$6:$GS$6,0)),0)*$I$8</f>
        <v>59979.688600639805</v>
      </c>
      <c r="AX21" s="371">
        <f ca="1">IFERROR(OFFSET('HTM Output'!$J$6,MATCH($B21,'HTM Output'!$B$7:$B$37,0),MATCH(AX$11,'HTM Output'!$K$6:$GS$6,0)),0)*$I$8</f>
        <v>61979.011553994511</v>
      </c>
      <c r="AY21" s="371">
        <f ca="1">IFERROR(OFFSET('HTM Output'!$J$6,MATCH($B21,'HTM Output'!$B$7:$B$37,0),MATCH(AY$11,'HTM Output'!$K$6:$GS$6,0)),0)*$I$8</f>
        <v>59979.688600639805</v>
      </c>
      <c r="AZ21" s="371">
        <f ca="1">IFERROR(OFFSET('HTM Output'!$J$6,MATCH($B21,'HTM Output'!$B$7:$B$37,0),MATCH(AZ$11,'HTM Output'!$K$6:$GS$6,0)),0)*$I$8</f>
        <v>61979.011553994162</v>
      </c>
      <c r="BA21" s="371">
        <f ca="1">IFERROR(OFFSET('HTM Output'!$J$6,MATCH($B21,'HTM Output'!$B$7:$B$37,0),MATCH(BA$11,'HTM Output'!$K$6:$GS$6,0)),0)*$I$8</f>
        <v>59405.970963156651</v>
      </c>
      <c r="BB21" s="371">
        <f ca="1">IFERROR(OFFSET('HTM Output'!$J$6,MATCH($B21,'HTM Output'!$B$7:$B$37,0),MATCH(BB$11,'HTM Output'!$K$6:$GS$6,0)),0)*$I$8</f>
        <v>57489.649319183438</v>
      </c>
      <c r="BC21" s="371">
        <f ca="1">IFERROR(OFFSET('HTM Output'!$J$6,MATCH($B21,'HTM Output'!$B$7:$B$37,0),MATCH(BC$11,'HTM Output'!$K$6:$GS$6,0)),0)*$I$8</f>
        <v>65414.814063141072</v>
      </c>
      <c r="BD21" s="371">
        <f ca="1">IFERROR(OFFSET('HTM Output'!$J$6,MATCH($B21,'HTM Output'!$B$7:$B$37,0),MATCH(BD$11,'HTM Output'!$K$6:$GS$6,0)),0)*$I$8</f>
        <v>63304.65877078152</v>
      </c>
      <c r="BE21" s="371">
        <f ca="1">IFERROR(OFFSET('HTM Output'!$J$6,MATCH($B21,'HTM Output'!$B$7:$B$37,0),MATCH(BE$11,'HTM Output'!$K$6:$GS$6,0)),0)*$I$8</f>
        <v>63058.603399563872</v>
      </c>
      <c r="BF21" s="371">
        <f ca="1">IFERROR(OFFSET('HTM Output'!$J$6,MATCH($B21,'HTM Output'!$B$7:$B$37,0),MATCH(BF$11,'HTM Output'!$K$6:$GS$6,0)),0)*$I$8</f>
        <v>2979785.9087810926</v>
      </c>
      <c r="BG21" s="371">
        <f ca="1">IFERROR(OFFSET('HTM Output'!$J$6,MATCH($B21,'HTM Output'!$B$7:$B$37,0),MATCH(BG$11,'HTM Output'!$K$6:$GS$6,0)),0)*$I$8</f>
        <v>49430.351670472861</v>
      </c>
      <c r="BH21" s="371">
        <f ca="1">IFERROR(OFFSET('HTM Output'!$J$6,MATCH($B21,'HTM Output'!$B$7:$B$37,0),MATCH(BH$11,'HTM Output'!$K$6:$GS$6,0)),0)*$I$8</f>
        <v>47371.193196923559</v>
      </c>
      <c r="BI21" s="371">
        <f ca="1">IFERROR(OFFSET('HTM Output'!$J$6,MATCH($B21,'HTM Output'!$B$7:$B$37,0),MATCH(BI$11,'HTM Output'!$K$6:$GS$6,0)),0)*$I$8</f>
        <v>45843.090190570969</v>
      </c>
      <c r="BJ21" s="371">
        <f ca="1">IFERROR(OFFSET('HTM Output'!$J$6,MATCH($B21,'HTM Output'!$B$7:$B$37,0),MATCH(BJ$11,'HTM Output'!$K$6:$GS$6,0)),0)*$I$8</f>
        <v>47371.193196923559</v>
      </c>
      <c r="BK21" s="371">
        <f ca="1">IFERROR(OFFSET('HTM Output'!$J$6,MATCH($B21,'HTM Output'!$B$7:$B$37,0),MATCH(BK$11,'HTM Output'!$K$6:$GS$6,0)),0)*$I$8</f>
        <v>45843.090190570969</v>
      </c>
      <c r="BL21" s="371">
        <f ca="1">IFERROR(OFFSET('HTM Output'!$J$6,MATCH($B21,'HTM Output'!$B$7:$B$37,0),MATCH(BL$11,'HTM Output'!$K$6:$GS$6,0)),0)*$I$8</f>
        <v>3070210.5994652822</v>
      </c>
      <c r="BM21" s="371">
        <f ca="1">IFERROR(OFFSET('HTM Output'!$J$6,MATCH($B21,'HTM Output'!$B$7:$B$37,0),MATCH(BM$11,'HTM Output'!$K$6:$GS$6,0)),0)*$I$8</f>
        <v>24488.043673671335</v>
      </c>
      <c r="BN21" s="371">
        <f ca="1">IFERROR(OFFSET('HTM Output'!$J$6,MATCH($B21,'HTM Output'!$B$7:$B$37,0),MATCH(BN$11,'HTM Output'!$K$6:$GS$6,0)),0)*$I$8</f>
        <v>23698.106780972063</v>
      </c>
      <c r="BO21" s="371">
        <f ca="1">IFERROR(OFFSET('HTM Output'!$J$6,MATCH($B21,'HTM Output'!$B$7:$B$37,0),MATCH(BO$11,'HTM Output'!$K$6:$GS$6,0)),0)*$I$8</f>
        <v>24488.043673671335</v>
      </c>
      <c r="BP21" s="371">
        <f ca="1">IFERROR(OFFSET('HTM Output'!$J$6,MATCH($B21,'HTM Output'!$B$7:$B$37,0),MATCH(BP$11,'HTM Output'!$K$6:$GS$6,0)),0)*$I$8</f>
        <v>23698.106780972063</v>
      </c>
      <c r="BQ21" s="371">
        <f ca="1">IFERROR(OFFSET('HTM Output'!$J$6,MATCH($B21,'HTM Output'!$B$7:$B$37,0),MATCH(BQ$11,'HTM Output'!$K$6:$GS$6,0)),0)*$I$8</f>
        <v>23698.106780972063</v>
      </c>
      <c r="BR21" s="371">
        <f ca="1">IFERROR(OFFSET('HTM Output'!$J$6,MATCH($B21,'HTM Output'!$B$7:$B$37,0),MATCH(BR$11,'HTM Output'!$K$6:$GS$6,0)),0)*$I$8</f>
        <v>23698.106780972063</v>
      </c>
      <c r="BS21" s="371">
        <f ca="1">IFERROR(OFFSET('HTM Output'!$J$6,MATCH($B21,'HTM Output'!$B$7:$B$37,0),MATCH(BS$11,'HTM Output'!$K$6:$GS$6,0)),0)*$I$8</f>
        <v>23698.106780972063</v>
      </c>
      <c r="BT21" s="371">
        <f ca="1">IFERROR(OFFSET('HTM Output'!$J$6,MATCH($B21,'HTM Output'!$B$7:$B$37,0),MATCH(BT$11,'HTM Output'!$K$6:$GS$6,0)),0)*$I$8</f>
        <v>24488.043673671335</v>
      </c>
      <c r="BU21" s="371">
        <f ca="1">IFERROR(OFFSET('HTM Output'!$J$6,MATCH($B21,'HTM Output'!$B$7:$B$37,0),MATCH(BU$11,'HTM Output'!$K$6:$GS$6,0)),0)*$I$8</f>
        <v>23698.106780972063</v>
      </c>
      <c r="BV21" s="371">
        <f ca="1">IFERROR(OFFSET('HTM Output'!$J$6,MATCH($B21,'HTM Output'!$B$7:$B$37,0),MATCH(BV$11,'HTM Output'!$K$6:$GS$6,0)),0)*$I$8</f>
        <v>24488.043673671335</v>
      </c>
      <c r="BW21" s="371">
        <f ca="1">IFERROR(OFFSET('HTM Output'!$J$6,MATCH($B21,'HTM Output'!$B$7:$B$37,0),MATCH(BW$11,'HTM Output'!$K$6:$GS$6,0)),0)*$I$8</f>
        <v>4301353.9173081657</v>
      </c>
      <c r="BX21" s="371">
        <f ca="1">IFERROR(OFFSET('HTM Output'!$J$6,MATCH($B21,'HTM Output'!$B$7:$B$37,0),MATCH(BX$11,'HTM Output'!$K$6:$GS$6,0)),0)*$I$8</f>
        <v>0</v>
      </c>
      <c r="BY21" s="371">
        <f ca="1">IFERROR(OFFSET('HTM Output'!$J$6,MATCH($B21,'HTM Output'!$B$7:$B$37,0),MATCH(BY$11,'HTM Output'!$K$6:$GS$6,0)),0)*$I$8</f>
        <v>0</v>
      </c>
      <c r="BZ21" s="371">
        <f ca="1">IFERROR(OFFSET('HTM Output'!$J$6,MATCH($B21,'HTM Output'!$B$7:$B$37,0),MATCH(BZ$11,'HTM Output'!$K$6:$GS$6,0)),0)*$I$8</f>
        <v>0</v>
      </c>
      <c r="CA21" s="371">
        <f ca="1">IFERROR(OFFSET('HTM Output'!$J$6,MATCH($B21,'HTM Output'!$B$7:$B$37,0),MATCH(CA$11,'HTM Output'!$K$6:$GS$6,0)),0)*$I$8</f>
        <v>0</v>
      </c>
      <c r="CB21" s="371">
        <f ca="1">IFERROR(OFFSET('HTM Output'!$J$6,MATCH($B21,'HTM Output'!$B$7:$B$37,0),MATCH(CB$11,'HTM Output'!$K$6:$GS$6,0)),0)*$I$8</f>
        <v>0</v>
      </c>
      <c r="CC21" s="371">
        <f ca="1">IFERROR(OFFSET('HTM Output'!$J$6,MATCH($B21,'HTM Output'!$B$7:$B$37,0),MATCH(CC$11,'HTM Output'!$K$6:$GS$6,0)),0)*$I$8</f>
        <v>0</v>
      </c>
      <c r="CD21" s="371">
        <f ca="1">IFERROR(OFFSET('HTM Output'!$J$6,MATCH($B21,'HTM Output'!$B$7:$B$37,0),MATCH(CD$11,'HTM Output'!$K$6:$GS$6,0)),0)*$I$8</f>
        <v>0</v>
      </c>
      <c r="CE21" s="371">
        <f ca="1">IFERROR(OFFSET('HTM Output'!$J$6,MATCH($B21,'HTM Output'!$B$7:$B$37,0),MATCH(CE$11,'HTM Output'!$K$6:$GS$6,0)),0)*$I$8</f>
        <v>0</v>
      </c>
      <c r="CF21" s="371">
        <f ca="1">IFERROR(OFFSET('HTM Output'!$J$6,MATCH($B21,'HTM Output'!$B$7:$B$37,0),MATCH(CF$11,'HTM Output'!$K$6:$GS$6,0)),0)*$I$8</f>
        <v>0</v>
      </c>
      <c r="CG21" s="371">
        <f ca="1">IFERROR(OFFSET('HTM Output'!$J$6,MATCH($B21,'HTM Output'!$B$7:$B$37,0),MATCH(CG$11,'HTM Output'!$K$6:$GS$6,0)),0)*$I$8</f>
        <v>0</v>
      </c>
      <c r="CH21" s="371">
        <f ca="1">IFERROR(OFFSET('HTM Output'!$J$6,MATCH($B21,'HTM Output'!$B$7:$B$37,0),MATCH(CH$11,'HTM Output'!$K$6:$GS$6,0)),0)*$I$8</f>
        <v>0</v>
      </c>
      <c r="CI21" s="371">
        <f ca="1">IFERROR(OFFSET('HTM Output'!$J$6,MATCH($B21,'HTM Output'!$B$7:$B$37,0),MATCH(CI$11,'HTM Output'!$K$6:$GS$6,0)),0)*$I$8</f>
        <v>0</v>
      </c>
      <c r="CJ21" s="371">
        <f ca="1">IFERROR(OFFSET('HTM Output'!$J$6,MATCH($B21,'HTM Output'!$B$7:$B$37,0),MATCH(CJ$11,'HTM Output'!$K$6:$GS$6,0)),0)*$I$8</f>
        <v>0</v>
      </c>
      <c r="CK21" s="371">
        <f ca="1">IFERROR(OFFSET('HTM Output'!$J$6,MATCH($B21,'HTM Output'!$B$7:$B$37,0),MATCH(CK$11,'HTM Output'!$K$6:$GS$6,0)),0)*$I$8</f>
        <v>0</v>
      </c>
      <c r="CL21" s="371">
        <f ca="1">IFERROR(OFFSET('HTM Output'!$J$6,MATCH($B21,'HTM Output'!$B$7:$B$37,0),MATCH(CL$11,'HTM Output'!$K$6:$GS$6,0)),0)*$I$8</f>
        <v>0</v>
      </c>
      <c r="CM21" s="371">
        <f ca="1">IFERROR(OFFSET('HTM Output'!$J$6,MATCH($B21,'HTM Output'!$B$7:$B$37,0),MATCH(CM$11,'HTM Output'!$K$6:$GS$6,0)),0)*$I$8</f>
        <v>0</v>
      </c>
      <c r="CN21" s="371">
        <f ca="1">IFERROR(OFFSET('HTM Output'!$J$6,MATCH($B21,'HTM Output'!$B$7:$B$37,0),MATCH(CN$11,'HTM Output'!$K$6:$GS$6,0)),0)*$I$8</f>
        <v>0</v>
      </c>
      <c r="CO21" s="371">
        <f ca="1">IFERROR(OFFSET('HTM Output'!$J$6,MATCH($B21,'HTM Output'!$B$7:$B$37,0),MATCH(CO$11,'HTM Output'!$K$6:$GS$6,0)),0)*$I$8</f>
        <v>0</v>
      </c>
      <c r="CP21" s="371">
        <f ca="1">IFERROR(OFFSET('HTM Output'!$J$6,MATCH($B21,'HTM Output'!$B$7:$B$37,0),MATCH(CP$11,'HTM Output'!$K$6:$GS$6,0)),0)*$I$8</f>
        <v>0</v>
      </c>
      <c r="CQ21" s="371">
        <f ca="1">IFERROR(OFFSET('HTM Output'!$J$6,MATCH($B21,'HTM Output'!$B$7:$B$37,0),MATCH(CQ$11,'HTM Output'!$K$6:$GS$6,0)),0)*$I$8</f>
        <v>0</v>
      </c>
      <c r="CR21" s="371">
        <f ca="1">IFERROR(OFFSET('HTM Output'!$J$6,MATCH($B21,'HTM Output'!$B$7:$B$37,0),MATCH(CR$11,'HTM Output'!$K$6:$GS$6,0)),0)*$I$8</f>
        <v>0</v>
      </c>
      <c r="CS21" s="371">
        <f ca="1">IFERROR(OFFSET('HTM Output'!$J$6,MATCH($B21,'HTM Output'!$B$7:$B$37,0),MATCH(CS$11,'HTM Output'!$K$6:$GS$6,0)),0)*$I$8</f>
        <v>0</v>
      </c>
      <c r="CT21" s="371">
        <f ca="1">IFERROR(OFFSET('HTM Output'!$J$6,MATCH($B21,'HTM Output'!$B$7:$B$37,0),MATCH(CT$11,'HTM Output'!$K$6:$GS$6,0)),0)*$I$8</f>
        <v>0</v>
      </c>
      <c r="CU21" s="371">
        <f ca="1">IFERROR(OFFSET('HTM Output'!$J$6,MATCH($B21,'HTM Output'!$B$7:$B$37,0),MATCH(CU$11,'HTM Output'!$K$6:$GS$6,0)),0)*$I$8</f>
        <v>0</v>
      </c>
      <c r="CV21" s="371">
        <f ca="1">IFERROR(OFFSET('HTM Output'!$J$6,MATCH($B21,'HTM Output'!$B$7:$B$37,0),MATCH(CV$11,'HTM Output'!$K$6:$GS$6,0)),0)*$I$8</f>
        <v>0</v>
      </c>
      <c r="CW21" s="371">
        <f ca="1">IFERROR(OFFSET('HTM Output'!$J$6,MATCH($B21,'HTM Output'!$B$7:$B$37,0),MATCH(CW$11,'HTM Output'!$K$6:$GS$6,0)),0)*$I$8</f>
        <v>0</v>
      </c>
      <c r="CX21" s="371">
        <f ca="1">IFERROR(OFFSET('HTM Output'!$J$6,MATCH($B21,'HTM Output'!$B$7:$B$37,0),MATCH(CX$11,'HTM Output'!$K$6:$GS$6,0)),0)*$I$8</f>
        <v>0</v>
      </c>
      <c r="CY21" s="371">
        <f ca="1">IFERROR(OFFSET('HTM Output'!$J$6,MATCH($B21,'HTM Output'!$B$7:$B$37,0),MATCH(CY$11,'HTM Output'!$K$6:$GS$6,0)),0)*$I$8</f>
        <v>0</v>
      </c>
      <c r="CZ21" s="371">
        <f ca="1">IFERROR(OFFSET('HTM Output'!$J$6,MATCH($B21,'HTM Output'!$B$7:$B$37,0),MATCH(CZ$11,'HTM Output'!$K$6:$GS$6,0)),0)*$I$8</f>
        <v>0</v>
      </c>
      <c r="DA21" s="371">
        <f ca="1">IFERROR(OFFSET('HTM Output'!$J$6,MATCH($B21,'HTM Output'!$B$7:$B$37,0),MATCH(DA$11,'HTM Output'!$K$6:$GS$6,0)),0)*$I$8</f>
        <v>0</v>
      </c>
      <c r="DB21" s="371">
        <f ca="1">IFERROR(OFFSET('HTM Output'!$J$6,MATCH($B21,'HTM Output'!$B$7:$B$37,0),MATCH(DB$11,'HTM Output'!$K$6:$GS$6,0)),0)*$I$8</f>
        <v>0</v>
      </c>
      <c r="DC21" s="371">
        <f ca="1">IFERROR(OFFSET('HTM Output'!$J$6,MATCH($B21,'HTM Output'!$B$7:$B$37,0),MATCH(DC$11,'HTM Output'!$K$6:$GS$6,0)),0)*$I$8</f>
        <v>0</v>
      </c>
      <c r="DD21" s="371">
        <f ca="1">IFERROR(OFFSET('HTM Output'!$J$6,MATCH($B21,'HTM Output'!$B$7:$B$37,0),MATCH(DD$11,'HTM Output'!$K$6:$GS$6,0)),0)*$I$8</f>
        <v>0</v>
      </c>
      <c r="DE21" s="371">
        <f ca="1">IFERROR(OFFSET('HTM Output'!$J$6,MATCH($B21,'HTM Output'!$B$7:$B$37,0),MATCH(DE$11,'HTM Output'!$K$6:$GS$6,0)),0)*$I$8</f>
        <v>0</v>
      </c>
      <c r="DF21" s="371">
        <f ca="1">IFERROR(OFFSET('HTM Output'!$J$6,MATCH($B21,'HTM Output'!$B$7:$B$37,0),MATCH(DF$11,'HTM Output'!$K$6:$GS$6,0)),0)*$I$8</f>
        <v>0</v>
      </c>
      <c r="DG21" s="371">
        <f ca="1">IFERROR(OFFSET('HTM Output'!$J$6,MATCH($B21,'HTM Output'!$B$7:$B$37,0),MATCH(DG$11,'HTM Output'!$K$6:$GS$6,0)),0)*$I$8</f>
        <v>0</v>
      </c>
      <c r="DH21" s="371">
        <f ca="1">IFERROR(OFFSET('HTM Output'!$J$6,MATCH($B21,'HTM Output'!$B$7:$B$37,0),MATCH(DH$11,'HTM Output'!$K$6:$GS$6,0)),0)*$I$8</f>
        <v>0</v>
      </c>
      <c r="DI21" s="371">
        <f ca="1">IFERROR(OFFSET('HTM Output'!$J$6,MATCH($B21,'HTM Output'!$B$7:$B$37,0),MATCH(DI$11,'HTM Output'!$K$6:$GS$6,0)),0)*$I$8</f>
        <v>0</v>
      </c>
      <c r="DJ21" s="371">
        <f ca="1">IFERROR(OFFSET('HTM Output'!$J$6,MATCH($B21,'HTM Output'!$B$7:$B$37,0),MATCH(DJ$11,'HTM Output'!$K$6:$GS$6,0)),0)*$I$8</f>
        <v>0</v>
      </c>
      <c r="DK21" s="371">
        <f ca="1">IFERROR(OFFSET('HTM Output'!$J$6,MATCH($B21,'HTM Output'!$B$7:$B$37,0),MATCH(DK$11,'HTM Output'!$K$6:$GS$6,0)),0)*$I$8</f>
        <v>0</v>
      </c>
      <c r="DL21" s="371">
        <f ca="1">IFERROR(OFFSET('HTM Output'!$J$6,MATCH($B21,'HTM Output'!$B$7:$B$37,0),MATCH(DL$11,'HTM Output'!$K$6:$GS$6,0)),0)*$I$8</f>
        <v>0</v>
      </c>
      <c r="DM21" s="371">
        <f ca="1">IFERROR(OFFSET('HTM Output'!$J$6,MATCH($B21,'HTM Output'!$B$7:$B$37,0),MATCH(DM$11,'HTM Output'!$K$6:$GS$6,0)),0)*$I$8</f>
        <v>0</v>
      </c>
      <c r="DN21" s="371">
        <f ca="1">IFERROR(OFFSET('HTM Output'!$J$6,MATCH($B21,'HTM Output'!$B$7:$B$37,0),MATCH(DN$11,'HTM Output'!$K$6:$GS$6,0)),0)*$I$8</f>
        <v>0</v>
      </c>
      <c r="DO21" s="371">
        <f ca="1">IFERROR(OFFSET('HTM Output'!$J$6,MATCH($B21,'HTM Output'!$B$7:$B$37,0),MATCH(DO$11,'HTM Output'!$K$6:$GS$6,0)),0)*$I$8</f>
        <v>0</v>
      </c>
      <c r="DP21" s="371">
        <f ca="1">IFERROR(OFFSET('HTM Output'!$J$6,MATCH($B21,'HTM Output'!$B$7:$B$37,0),MATCH(DP$11,'HTM Output'!$K$6:$GS$6,0)),0)*$I$8</f>
        <v>0</v>
      </c>
      <c r="DQ21" s="371">
        <f ca="1">IFERROR(OFFSET('HTM Output'!$J$6,MATCH($B21,'HTM Output'!$B$7:$B$37,0),MATCH(DQ$11,'HTM Output'!$K$6:$GS$6,0)),0)*$I$8</f>
        <v>0</v>
      </c>
      <c r="DR21" s="371">
        <f ca="1">IFERROR(OFFSET('HTM Output'!$J$6,MATCH($B21,'HTM Output'!$B$7:$B$37,0),MATCH(DR$11,'HTM Output'!$K$6:$GS$6,0)),0)*$I$8</f>
        <v>0</v>
      </c>
      <c r="DS21" s="371">
        <f ca="1">IFERROR(OFFSET('HTM Output'!$J$6,MATCH($B21,'HTM Output'!$B$7:$B$37,0),MATCH(DS$11,'HTM Output'!$K$6:$GS$6,0)),0)*$I$8</f>
        <v>0</v>
      </c>
      <c r="DT21" s="371">
        <f ca="1">IFERROR(OFFSET('HTM Output'!$J$6,MATCH($B21,'HTM Output'!$B$7:$B$37,0),MATCH(DT$11,'HTM Output'!$K$6:$GS$6,0)),0)*$I$8</f>
        <v>0</v>
      </c>
      <c r="DU21" s="371">
        <f ca="1">IFERROR(OFFSET('HTM Output'!$J$6,MATCH($B21,'HTM Output'!$B$7:$B$37,0),MATCH(DU$11,'HTM Output'!$K$6:$GS$6,0)),0)*$I$8</f>
        <v>0</v>
      </c>
      <c r="DV21" s="371">
        <f ca="1">IFERROR(OFFSET('HTM Output'!$J$6,MATCH($B21,'HTM Output'!$B$7:$B$37,0),MATCH(DV$11,'HTM Output'!$K$6:$GS$6,0)),0)*$I$8</f>
        <v>0</v>
      </c>
      <c r="DW21" s="371">
        <f ca="1">IFERROR(OFFSET('HTM Output'!$J$6,MATCH($B21,'HTM Output'!$B$7:$B$37,0),MATCH(DW$11,'HTM Output'!$K$6:$GS$6,0)),0)*$I$8</f>
        <v>0</v>
      </c>
      <c r="DX21" s="371">
        <f ca="1">IFERROR(OFFSET('HTM Output'!$J$6,MATCH($B21,'HTM Output'!$B$7:$B$37,0),MATCH(DX$11,'HTM Output'!$K$6:$GS$6,0)),0)*$I$8</f>
        <v>0</v>
      </c>
      <c r="DY21" s="371">
        <f ca="1">IFERROR(OFFSET('HTM Output'!$J$6,MATCH($B21,'HTM Output'!$B$7:$B$37,0),MATCH(DY$11,'HTM Output'!$K$6:$GS$6,0)),0)*$I$8</f>
        <v>0</v>
      </c>
      <c r="DZ21" s="371">
        <f ca="1">IFERROR(OFFSET('HTM Output'!$J$6,MATCH($B21,'HTM Output'!$B$7:$B$37,0),MATCH(DZ$11,'HTM Output'!$K$6:$GS$6,0)),0)*$I$8</f>
        <v>0</v>
      </c>
      <c r="EA21" s="371">
        <f ca="1">IFERROR(OFFSET('HTM Output'!$J$6,MATCH($B21,'HTM Output'!$B$7:$B$37,0),MATCH(EA$11,'HTM Output'!$K$6:$GS$6,0)),0)*$I$8</f>
        <v>0</v>
      </c>
      <c r="EB21" s="371">
        <f ca="1">IFERROR(OFFSET('HTM Output'!$J$6,MATCH($B21,'HTM Output'!$B$7:$B$37,0),MATCH(EB$11,'HTM Output'!$K$6:$GS$6,0)),0)*$I$8</f>
        <v>0</v>
      </c>
      <c r="EC21" s="371">
        <f ca="1">IFERROR(OFFSET('HTM Output'!$J$6,MATCH($B21,'HTM Output'!$B$7:$B$37,0),MATCH(EC$11,'HTM Output'!$K$6:$GS$6,0)),0)*$I$8</f>
        <v>0</v>
      </c>
      <c r="ED21" s="371">
        <f ca="1">IFERROR(OFFSET('HTM Output'!$J$6,MATCH($B21,'HTM Output'!$B$7:$B$37,0),MATCH(ED$11,'HTM Output'!$K$6:$GS$6,0)),0)*$I$8</f>
        <v>0</v>
      </c>
      <c r="EE21" s="371">
        <f ca="1">IFERROR(OFFSET('HTM Output'!$J$6,MATCH($B21,'HTM Output'!$B$7:$B$37,0),MATCH(EE$11,'HTM Output'!$K$6:$GS$6,0)),0)*$I$8</f>
        <v>0</v>
      </c>
      <c r="EF21" s="371">
        <f ca="1">IFERROR(OFFSET('HTM Output'!$J$6,MATCH($B21,'HTM Output'!$B$7:$B$37,0),MATCH(EF$11,'HTM Output'!$K$6:$GS$6,0)),0)*$I$8</f>
        <v>0</v>
      </c>
      <c r="EG21" s="371">
        <f ca="1">IFERROR(OFFSET('HTM Output'!$J$6,MATCH($B21,'HTM Output'!$B$7:$B$37,0),MATCH(EG$11,'HTM Output'!$K$6:$GS$6,0)),0)*$I$8</f>
        <v>0</v>
      </c>
      <c r="EH21" s="371">
        <f ca="1">IFERROR(OFFSET('HTM Output'!$J$6,MATCH($B21,'HTM Output'!$B$7:$B$37,0),MATCH(EH$11,'HTM Output'!$K$6:$GS$6,0)),0)*$I$8</f>
        <v>0</v>
      </c>
      <c r="EI21" s="371">
        <f ca="1">IFERROR(OFFSET('HTM Output'!$J$6,MATCH($B21,'HTM Output'!$B$7:$B$37,0),MATCH(EI$11,'HTM Output'!$K$6:$GS$6,0)),0)*$I$8</f>
        <v>0</v>
      </c>
      <c r="EJ21" s="371">
        <f ca="1">IFERROR(OFFSET('HTM Output'!$J$6,MATCH($B21,'HTM Output'!$B$7:$B$37,0),MATCH(EJ$11,'HTM Output'!$K$6:$GS$6,0)),0)*$I$8</f>
        <v>0</v>
      </c>
      <c r="EK21" s="371">
        <f ca="1">IFERROR(OFFSET('HTM Output'!$J$6,MATCH($B21,'HTM Output'!$B$7:$B$37,0),MATCH(EK$11,'HTM Output'!$K$6:$GS$6,0)),0)*$I$8</f>
        <v>0</v>
      </c>
      <c r="EL21" s="371">
        <f ca="1">IFERROR(OFFSET('HTM Output'!$J$6,MATCH($B21,'HTM Output'!$B$7:$B$37,0),MATCH(EL$11,'HTM Output'!$K$6:$GS$6,0)),0)*$I$8</f>
        <v>0</v>
      </c>
      <c r="EM21" s="371">
        <f ca="1">IFERROR(OFFSET('HTM Output'!$J$6,MATCH($B21,'HTM Output'!$B$7:$B$37,0),MATCH(EM$11,'HTM Output'!$K$6:$GS$6,0)),0)*$I$8</f>
        <v>0</v>
      </c>
      <c r="EN21" s="371">
        <f ca="1">IFERROR(OFFSET('HTM Output'!$J$6,MATCH($B21,'HTM Output'!$B$7:$B$37,0),MATCH(EN$11,'HTM Output'!$K$6:$GS$6,0)),0)*$I$8</f>
        <v>0</v>
      </c>
      <c r="EO21" s="371">
        <f ca="1">IFERROR(OFFSET('HTM Output'!$J$6,MATCH($B21,'HTM Output'!$B$7:$B$37,0),MATCH(EO$11,'HTM Output'!$K$6:$GS$6,0)),0)*$I$8</f>
        <v>0</v>
      </c>
      <c r="EP21" s="371">
        <f ca="1">IFERROR(OFFSET('HTM Output'!$J$6,MATCH($B21,'HTM Output'!$B$7:$B$37,0),MATCH(EP$11,'HTM Output'!$K$6:$GS$6,0)),0)*$I$8</f>
        <v>0</v>
      </c>
      <c r="EQ21" s="371">
        <f ca="1">IFERROR(OFFSET('HTM Output'!$J$6,MATCH($B21,'HTM Output'!$B$7:$B$37,0),MATCH(EQ$11,'HTM Output'!$K$6:$GS$6,0)),0)*$I$8</f>
        <v>0</v>
      </c>
      <c r="ER21" s="371">
        <f ca="1">IFERROR(OFFSET('HTM Output'!$J$6,MATCH($B21,'HTM Output'!$B$7:$B$37,0),MATCH(ER$11,'HTM Output'!$K$6:$GS$6,0)),0)*$I$8</f>
        <v>0</v>
      </c>
      <c r="ES21" s="371">
        <f ca="1">IFERROR(OFFSET('HTM Output'!$J$6,MATCH($B21,'HTM Output'!$B$7:$B$37,0),MATCH(ES$11,'HTM Output'!$K$6:$GS$6,0)),0)*$I$8</f>
        <v>0</v>
      </c>
      <c r="ET21" s="371">
        <f ca="1">IFERROR(OFFSET('HTM Output'!$J$6,MATCH($B21,'HTM Output'!$B$7:$B$37,0),MATCH(ET$11,'HTM Output'!$K$6:$GS$6,0)),0)*$I$8</f>
        <v>0</v>
      </c>
      <c r="EU21" s="371">
        <f ca="1">IFERROR(OFFSET('HTM Output'!$J$6,MATCH($B21,'HTM Output'!$B$7:$B$37,0),MATCH(EU$11,'HTM Output'!$K$6:$GS$6,0)),0)*$I$8</f>
        <v>0</v>
      </c>
      <c r="EV21" s="371">
        <f ca="1">IFERROR(OFFSET('HTM Output'!$J$6,MATCH($B21,'HTM Output'!$B$7:$B$37,0),MATCH(EV$11,'HTM Output'!$K$6:$GS$6,0)),0)*$I$8</f>
        <v>0</v>
      </c>
      <c r="EW21" s="371">
        <f ca="1">IFERROR(OFFSET('HTM Output'!$J$6,MATCH($B21,'HTM Output'!$B$7:$B$37,0),MATCH(EW$11,'HTM Output'!$K$6:$GS$6,0)),0)*$I$8</f>
        <v>0</v>
      </c>
      <c r="EX21" s="371">
        <f ca="1">IFERROR(OFFSET('HTM Output'!$J$6,MATCH($B21,'HTM Output'!$B$7:$B$37,0),MATCH(EX$11,'HTM Output'!$K$6:$GS$6,0)),0)*$I$8</f>
        <v>0</v>
      </c>
      <c r="EY21" s="371">
        <f ca="1">IFERROR(OFFSET('HTM Output'!$J$6,MATCH($B21,'HTM Output'!$B$7:$B$37,0),MATCH(EY$11,'HTM Output'!$K$6:$GS$6,0)),0)*$I$8</f>
        <v>0</v>
      </c>
      <c r="EZ21" s="371">
        <f ca="1">IFERROR(OFFSET('HTM Output'!$J$6,MATCH($B21,'HTM Output'!$B$7:$B$37,0),MATCH(EZ$11,'HTM Output'!$K$6:$GS$6,0)),0)*$I$8</f>
        <v>0</v>
      </c>
      <c r="FA21" s="371">
        <f ca="1">IFERROR(OFFSET('HTM Output'!$J$6,MATCH($B21,'HTM Output'!$B$7:$B$37,0),MATCH(FA$11,'HTM Output'!$K$6:$GS$6,0)),0)*$I$8</f>
        <v>0</v>
      </c>
      <c r="FB21" s="371">
        <f ca="1">IFERROR(OFFSET('HTM Output'!$J$6,MATCH($B21,'HTM Output'!$B$7:$B$37,0),MATCH(FB$11,'HTM Output'!$K$6:$GS$6,0)),0)*$I$8</f>
        <v>0</v>
      </c>
      <c r="FC21" s="371">
        <f ca="1">IFERROR(OFFSET('HTM Output'!$J$6,MATCH($B21,'HTM Output'!$B$7:$B$37,0),MATCH(FC$11,'HTM Output'!$K$6:$GS$6,0)),0)*$I$8</f>
        <v>0</v>
      </c>
      <c r="FD21" s="371">
        <f ca="1">IFERROR(OFFSET('HTM Output'!$J$6,MATCH($B21,'HTM Output'!$B$7:$B$37,0),MATCH(FD$11,'HTM Output'!$K$6:$GS$6,0)),0)*$I$8</f>
        <v>0</v>
      </c>
      <c r="FE21" s="371">
        <f ca="1">IFERROR(OFFSET('HTM Output'!$J$6,MATCH($B21,'HTM Output'!$B$7:$B$37,0),MATCH(FE$11,'HTM Output'!$K$6:$GS$6,0)),0)*$I$8</f>
        <v>0</v>
      </c>
      <c r="FF21" s="371">
        <f ca="1">IFERROR(OFFSET('HTM Output'!$J$6,MATCH($B21,'HTM Output'!$B$7:$B$37,0),MATCH(FF$11,'HTM Output'!$K$6:$GS$6,0)),0)*$I$8</f>
        <v>0</v>
      </c>
      <c r="FG21" s="371">
        <f ca="1">IFERROR(OFFSET('HTM Output'!$J$6,MATCH($B21,'HTM Output'!$B$7:$B$37,0),MATCH(FG$11,'HTM Output'!$K$6:$GS$6,0)),0)*$I$8</f>
        <v>0</v>
      </c>
      <c r="FH21" s="371">
        <f ca="1">IFERROR(OFFSET('HTM Output'!$J$6,MATCH($B21,'HTM Output'!$B$7:$B$37,0),MATCH(FH$11,'HTM Output'!$K$6:$GS$6,0)),0)*$I$8</f>
        <v>0</v>
      </c>
      <c r="FI21" s="371">
        <f ca="1">IFERROR(OFFSET('HTM Output'!$J$6,MATCH($B21,'HTM Output'!$B$7:$B$37,0),MATCH(FI$11,'HTM Output'!$K$6:$GS$6,0)),0)*$I$8</f>
        <v>0</v>
      </c>
      <c r="FJ21" s="371">
        <f ca="1">IFERROR(OFFSET('HTM Output'!$J$6,MATCH($B21,'HTM Output'!$B$7:$B$37,0),MATCH(FJ$11,'HTM Output'!$K$6:$GS$6,0)),0)*$I$8</f>
        <v>0</v>
      </c>
      <c r="FK21" s="371">
        <f ca="1">IFERROR(OFFSET('HTM Output'!$J$6,MATCH($B21,'HTM Output'!$B$7:$B$37,0),MATCH(FK$11,'HTM Output'!$K$6:$GS$6,0)),0)*$I$8</f>
        <v>0</v>
      </c>
      <c r="FL21" s="371">
        <f ca="1">IFERROR(OFFSET('HTM Output'!$J$6,MATCH($B21,'HTM Output'!$B$7:$B$37,0),MATCH(FL$11,'HTM Output'!$K$6:$GS$6,0)),0)*$I$8</f>
        <v>0</v>
      </c>
      <c r="FM21" s="371">
        <f ca="1">IFERROR(OFFSET('HTM Output'!$J$6,MATCH($B21,'HTM Output'!$B$7:$B$37,0),MATCH(FM$11,'HTM Output'!$K$6:$GS$6,0)),0)*$I$8</f>
        <v>0</v>
      </c>
      <c r="FN21" s="371">
        <f ca="1">IFERROR(OFFSET('HTM Output'!$J$6,MATCH($B21,'HTM Output'!$B$7:$B$37,0),MATCH(FN$11,'HTM Output'!$K$6:$GS$6,0)),0)*$I$8</f>
        <v>0</v>
      </c>
      <c r="FO21" s="371">
        <f ca="1">IFERROR(OFFSET('HTM Output'!$J$6,MATCH($B21,'HTM Output'!$B$7:$B$37,0),MATCH(FO$11,'HTM Output'!$K$6:$GS$6,0)),0)*$I$8</f>
        <v>0</v>
      </c>
      <c r="FP21" s="371">
        <f ca="1">IFERROR(OFFSET('HTM Output'!$J$6,MATCH($B21,'HTM Output'!$B$7:$B$37,0),MATCH(FP$11,'HTM Output'!$K$6:$GS$6,0)),0)*$I$8</f>
        <v>0</v>
      </c>
      <c r="FQ21" s="371">
        <f ca="1">IFERROR(OFFSET('HTM Output'!$J$6,MATCH($B21,'HTM Output'!$B$7:$B$37,0),MATCH(FQ$11,'HTM Output'!$K$6:$GS$6,0)),0)*$I$8</f>
        <v>0</v>
      </c>
      <c r="FR21" s="371">
        <f ca="1">IFERROR(OFFSET('HTM Output'!$J$6,MATCH($B21,'HTM Output'!$B$7:$B$37,0),MATCH(FR$11,'HTM Output'!$K$6:$GS$6,0)),0)*$I$8</f>
        <v>0</v>
      </c>
      <c r="FS21" s="371">
        <f ca="1">IFERROR(OFFSET('HTM Output'!$J$6,MATCH($B21,'HTM Output'!$B$7:$B$37,0),MATCH(FS$11,'HTM Output'!$K$6:$GS$6,0)),0)*$I$8</f>
        <v>0</v>
      </c>
      <c r="FT21" s="371">
        <f ca="1">IFERROR(OFFSET('HTM Output'!$J$6,MATCH($B21,'HTM Output'!$B$7:$B$37,0),MATCH(FT$11,'HTM Output'!$K$6:$GS$6,0)),0)*$I$8</f>
        <v>0</v>
      </c>
      <c r="FU21" s="371">
        <f ca="1">IFERROR(OFFSET('HTM Output'!$J$6,MATCH($B21,'HTM Output'!$B$7:$B$37,0),MATCH(FU$11,'HTM Output'!$K$6:$GS$6,0)),0)*$I$8</f>
        <v>0</v>
      </c>
      <c r="FV21" s="371">
        <f ca="1">IFERROR(OFFSET('HTM Output'!$J$6,MATCH($B21,'HTM Output'!$B$7:$B$37,0),MATCH(FV$11,'HTM Output'!$K$6:$GS$6,0)),0)*$I$8</f>
        <v>0</v>
      </c>
      <c r="FW21" s="371">
        <f ca="1">IFERROR(OFFSET('HTM Output'!$J$6,MATCH($B21,'HTM Output'!$B$7:$B$37,0),MATCH(FW$11,'HTM Output'!$K$6:$GS$6,0)),0)*$I$8</f>
        <v>0</v>
      </c>
      <c r="FX21" s="371">
        <f ca="1">IFERROR(OFFSET('HTM Output'!$J$6,MATCH($B21,'HTM Output'!$B$7:$B$37,0),MATCH(FX$11,'HTM Output'!$K$6:$GS$6,0)),0)*$I$8</f>
        <v>0</v>
      </c>
      <c r="FY21" s="371">
        <f ca="1">IFERROR(OFFSET('HTM Output'!$J$6,MATCH($B21,'HTM Output'!$B$7:$B$37,0),MATCH(FY$11,'HTM Output'!$K$6:$GS$6,0)),0)*$I$8</f>
        <v>0</v>
      </c>
      <c r="FZ21" s="371">
        <f ca="1">IFERROR(OFFSET('HTM Output'!$J$6,MATCH($B21,'HTM Output'!$B$7:$B$37,0),MATCH(FZ$11,'HTM Output'!$K$6:$GS$6,0)),0)*$I$8</f>
        <v>0</v>
      </c>
      <c r="GA21" s="371">
        <f ca="1">IFERROR(OFFSET('HTM Output'!$J$6,MATCH($B21,'HTM Output'!$B$7:$B$37,0),MATCH(GA$11,'HTM Output'!$K$6:$GS$6,0)),0)*$I$8</f>
        <v>0</v>
      </c>
      <c r="GB21" s="371">
        <f ca="1">IFERROR(OFFSET('HTM Output'!$J$6,MATCH($B21,'HTM Output'!$B$7:$B$37,0),MATCH(GB$11,'HTM Output'!$K$6:$GS$6,0)),0)*$I$8</f>
        <v>0</v>
      </c>
      <c r="GC21" s="371">
        <f ca="1">IFERROR(OFFSET('HTM Output'!$J$6,MATCH($B21,'HTM Output'!$B$7:$B$37,0),MATCH(GC$11,'HTM Output'!$K$6:$GS$6,0)),0)*$I$8</f>
        <v>0</v>
      </c>
      <c r="GD21" s="371">
        <f ca="1">IFERROR(OFFSET('HTM Output'!$J$6,MATCH($B21,'HTM Output'!$B$7:$B$37,0),MATCH(GD$11,'HTM Output'!$K$6:$GS$6,0)),0)*$I$8</f>
        <v>0</v>
      </c>
      <c r="GE21" s="371">
        <f ca="1">IFERROR(OFFSET('HTM Output'!$J$6,MATCH($B21,'HTM Output'!$B$7:$B$37,0),MATCH(GE$11,'HTM Output'!$K$6:$GS$6,0)),0)*$I$8</f>
        <v>0</v>
      </c>
      <c r="GF21" s="371">
        <f ca="1">IFERROR(OFFSET('HTM Output'!$J$6,MATCH($B21,'HTM Output'!$B$7:$B$37,0),MATCH(GF$11,'HTM Output'!$K$6:$GS$6,0)),0)*$I$8</f>
        <v>0</v>
      </c>
      <c r="GG21" s="371">
        <f ca="1">IFERROR(OFFSET('HTM Output'!$J$6,MATCH($B21,'HTM Output'!$B$7:$B$37,0),MATCH(GG$11,'HTM Output'!$K$6:$GS$6,0)),0)*$I$8</f>
        <v>0</v>
      </c>
      <c r="GH21" s="371">
        <f ca="1">IFERROR(OFFSET('HTM Output'!$J$6,MATCH($B21,'HTM Output'!$B$7:$B$37,0),MATCH(GH$11,'HTM Output'!$K$6:$GS$6,0)),0)*$I$8</f>
        <v>0</v>
      </c>
      <c r="GI21" s="371">
        <f ca="1">IFERROR(OFFSET('HTM Output'!$J$6,MATCH($B21,'HTM Output'!$B$7:$B$37,0),MATCH(GI$11,'HTM Output'!$K$6:$GS$6,0)),0)*$I$8</f>
        <v>0</v>
      </c>
      <c r="GJ21" s="371">
        <f ca="1">IFERROR(OFFSET('HTM Output'!$J$6,MATCH($B21,'HTM Output'!$B$7:$B$37,0),MATCH(GJ$11,'HTM Output'!$K$6:$GS$6,0)),0)*$I$8</f>
        <v>0</v>
      </c>
      <c r="GK21" s="371">
        <f ca="1">IFERROR(OFFSET('HTM Output'!$J$6,MATCH($B21,'HTM Output'!$B$7:$B$37,0),MATCH(GK$11,'HTM Output'!$K$6:$GS$6,0)),0)*$I$8</f>
        <v>0</v>
      </c>
      <c r="GL21" s="371">
        <f ca="1">IFERROR(OFFSET('HTM Output'!$J$6,MATCH($B21,'HTM Output'!$B$7:$B$37,0),MATCH(GL$11,'HTM Output'!$K$6:$GS$6,0)),0)*$I$8</f>
        <v>0</v>
      </c>
      <c r="GM21" s="371">
        <f ca="1">IFERROR(OFFSET('HTM Output'!$J$6,MATCH($B21,'HTM Output'!$B$7:$B$37,0),MATCH(GM$11,'HTM Output'!$K$6:$GS$6,0)),0)*$I$8</f>
        <v>0</v>
      </c>
      <c r="GN21" s="371">
        <f ca="1">IFERROR(OFFSET('HTM Output'!$J$6,MATCH($B21,'HTM Output'!$B$7:$B$37,0),MATCH(GN$11,'HTM Output'!$K$6:$GS$6,0)),0)*$I$8</f>
        <v>0</v>
      </c>
      <c r="GO21" s="371">
        <f ca="1">IFERROR(OFFSET('HTM Output'!$J$6,MATCH($B21,'HTM Output'!$B$7:$B$37,0),MATCH(GO$11,'HTM Output'!$K$6:$GS$6,0)),0)*$I$8</f>
        <v>0</v>
      </c>
      <c r="GP21" s="371">
        <f ca="1">IFERROR(OFFSET('HTM Output'!$J$6,MATCH($B21,'HTM Output'!$B$7:$B$37,0),MATCH(GP$11,'HTM Output'!$K$6:$GS$6,0)),0)*$I$8</f>
        <v>0</v>
      </c>
      <c r="GQ21" s="371">
        <f ca="1">IFERROR(OFFSET('HTM Output'!$J$6,MATCH($B21,'HTM Output'!$B$7:$B$37,0),MATCH(GQ$11,'HTM Output'!$K$6:$GS$6,0)),0)*$I$8</f>
        <v>0</v>
      </c>
      <c r="GR21" s="371">
        <f ca="1">IFERROR(OFFSET('HTM Output'!$J$6,MATCH($B21,'HTM Output'!$B$7:$B$37,0),MATCH(GR$11,'HTM Output'!$K$6:$GS$6,0)),0)*$I$8</f>
        <v>0</v>
      </c>
      <c r="GS21" s="371">
        <f ca="1">IFERROR(OFFSET('HTM Output'!$J$6,MATCH($B21,'HTM Output'!$B$7:$B$37,0),MATCH(GS$11,'HTM Output'!$K$6:$GS$6,0)),0)*$I$8</f>
        <v>0</v>
      </c>
      <c r="GT21" s="371">
        <f ca="1">IFERROR(OFFSET('HTM Output'!$J$6,MATCH($B21,'HTM Output'!$B$7:$B$37,0),MATCH(GT$11,'HTM Output'!$K$6:$GS$6,0)),0)*$I$8</f>
        <v>0</v>
      </c>
      <c r="GU21" s="371">
        <f ca="1">IFERROR(OFFSET('HTM Output'!$J$6,MATCH($B21,'HTM Output'!$B$7:$B$37,0),MATCH(GU$11,'HTM Output'!$K$6:$GS$6,0)),0)*$I$8</f>
        <v>0</v>
      </c>
      <c r="GV21" s="371">
        <f ca="1">IFERROR(OFFSET('HTM Output'!$J$6,MATCH($B21,'HTM Output'!$B$7:$B$37,0),MATCH(GV$11,'HTM Output'!$K$6:$GS$6,0)),0)*$I$8</f>
        <v>0</v>
      </c>
      <c r="GW21" s="371">
        <f ca="1">IFERROR(OFFSET('HTM Output'!$J$6,MATCH($B21,'HTM Output'!$B$7:$B$37,0),MATCH(GW$11,'HTM Output'!$K$6:$GS$6,0)),0)*$I$8</f>
        <v>0</v>
      </c>
      <c r="GX21" s="371">
        <f ca="1">IFERROR(OFFSET('HTM Output'!$J$6,MATCH($B21,'HTM Output'!$B$7:$B$37,0),MATCH(GX$11,'HTM Output'!$K$6:$GS$6,0)),0)*$I$8</f>
        <v>0</v>
      </c>
      <c r="GY21" s="371">
        <f ca="1">IFERROR(OFFSET('HTM Output'!$J$6,MATCH($B21,'HTM Output'!$B$7:$B$37,0),MATCH(GY$11,'HTM Output'!$K$6:$GS$6,0)),0)*$I$8</f>
        <v>0</v>
      </c>
      <c r="GZ21" s="371">
        <f ca="1">IFERROR(OFFSET('HTM Output'!$J$6,MATCH($B21,'HTM Output'!$B$7:$B$37,0),MATCH(GZ$11,'HTM Output'!$K$6:$GS$6,0)),0)*$I$8</f>
        <v>0</v>
      </c>
      <c r="HA21" s="371">
        <f ca="1">IFERROR(OFFSET('HTM Output'!$J$6,MATCH($B21,'HTM Output'!$B$7:$B$37,0),MATCH(HA$11,'HTM Output'!$K$6:$GS$6,0)),0)*$I$8</f>
        <v>0</v>
      </c>
      <c r="HB21" s="469">
        <f ca="1">IFERROR(OFFSET('HTM Output'!$J$6,MATCH($B21,'HTM Output'!$B$7:$B$37,0),MATCH(HB$11,'HTM Output'!$K$6:$GS$6,0)),0)*$I$8</f>
        <v>0</v>
      </c>
      <c r="HC21" s="360"/>
      <c r="HD21" s="462">
        <f t="shared" ca="1" si="25"/>
        <v>-7606022.1343637649</v>
      </c>
      <c r="HE21" s="359">
        <f t="shared" ca="1" si="17"/>
        <v>884860.62864471204</v>
      </c>
      <c r="HF21" s="359">
        <f t="shared" ca="1" si="17"/>
        <v>908213.74675854505</v>
      </c>
      <c r="HG21" s="359">
        <f t="shared" ca="1" si="17"/>
        <v>731450.5707814449</v>
      </c>
      <c r="HH21" s="359">
        <f t="shared" ca="1" si="17"/>
        <v>6445286.3310006885</v>
      </c>
      <c r="HI21" s="359">
        <f t="shared" ca="1" si="17"/>
        <v>4445122.4317793967</v>
      </c>
      <c r="HJ21" s="359">
        <f t="shared" ca="1" si="17"/>
        <v>0</v>
      </c>
      <c r="HK21" s="419">
        <f t="shared" ca="1" si="18"/>
        <v>5808911.5746010225</v>
      </c>
    </row>
    <row r="22" spans="1:219" hidden="1" outlineLevel="2" x14ac:dyDescent="0.75">
      <c r="A22" s="7" t="s">
        <v>23</v>
      </c>
      <c r="B22" s="397" t="s">
        <v>156</v>
      </c>
      <c r="C22" s="398">
        <f ca="1">OFFSET(Strats!$B$3,MATCH($B22,Strats!$B$4:$B$31,0),MATCH(C$10,Strats!$C$3:$BS$3,0))</f>
        <v>63221085.590000004</v>
      </c>
      <c r="D22" s="399">
        <f ca="1">OFFSET(Strats!$B$3,MATCH($B22,Strats!$B$4:$B$31,0),MATCH(D$10,Strats!$C$3:$BS$3,0))</f>
        <v>0.69324000054728574</v>
      </c>
      <c r="E22" s="359">
        <f t="shared" ca="1" si="19"/>
        <v>43827385.409011602</v>
      </c>
      <c r="F22" s="462">
        <f t="shared" ca="1" si="20"/>
        <v>716576.09529460547</v>
      </c>
      <c r="G22" s="381">
        <f t="shared" ca="1" si="21"/>
        <v>44543961.504306205</v>
      </c>
      <c r="H22" s="433">
        <f>IFERROR(SUMPRODUCT('HTM Output'!$K81:$GS81,'HTM Output'!$K$6:$GS$6)/SUM('HTM Output'!$K81:$GS81),_xlfn.MAXIFS($U$11:$HB$11,$U$14:$HB$14,"&gt;"&amp;0))</f>
        <v>47647.709448586844</v>
      </c>
      <c r="I22" s="359">
        <f t="shared" ca="1" si="12"/>
        <v>15767773.918038893</v>
      </c>
      <c r="J22" s="400">
        <f t="shared" si="22"/>
        <v>0.5</v>
      </c>
      <c r="K22" s="341">
        <f t="shared" ca="1" si="13"/>
        <v>7883886.9590194467</v>
      </c>
      <c r="L22" s="358">
        <f>-SUMIFS('HTM Output'!$K17:$GS17,'HTM Output'!$K$6:$GS$6,"&gt;"&amp;'HTM Output'!$G$2,'HTM Output'!$K$6:$GS$6,"&lt;="&amp;'HTM Output'!$G$3)*$I$8</f>
        <v>-457325.32200414327</v>
      </c>
      <c r="M22" s="359">
        <f t="shared" ca="1" si="14"/>
        <v>22041.211099749547</v>
      </c>
      <c r="N22" s="419">
        <f t="shared" ca="1" si="23"/>
        <v>-435284.11090439372</v>
      </c>
      <c r="O22" s="277">
        <f t="shared" ca="1" si="15"/>
        <v>7448602.848115053</v>
      </c>
      <c r="P22" s="347"/>
      <c r="Q22" s="378">
        <f t="shared" ca="1" si="16"/>
        <v>0.17445291876792915</v>
      </c>
      <c r="R22" s="379">
        <f t="shared" ca="1" si="24"/>
        <v>1.6531661506882585</v>
      </c>
      <c r="S22" s="347"/>
      <c r="T22" s="380">
        <f ca="1">IF(T$11&gt;$I$4,SUMIFS('Pooled CF'!$E:$E,'Pooled CF'!$A:$A,$A22,'Pooled CF'!$G:$G,T$11),0)+IF(T$11=$I$4,-$O22)</f>
        <v>-7448602.848115053</v>
      </c>
      <c r="U22" s="371">
        <f ca="1">IFERROR(OFFSET('HTM Output'!$J$6,MATCH($B22,'HTM Output'!$B$7:$B$37,0),MATCH(U$11,'HTM Output'!$K$6:$GS$6,0)),0)*$I$8</f>
        <v>67832.056314739748</v>
      </c>
      <c r="V22" s="371">
        <f ca="1">IFERROR(OFFSET('HTM Output'!$J$6,MATCH($B22,'HTM Output'!$B$7:$B$37,0),MATCH(V$11,'HTM Output'!$K$6:$GS$6,0)),0)*$I$8</f>
        <v>67827.072319108513</v>
      </c>
      <c r="W22" s="371">
        <f ca="1">IFERROR(OFFSET('HTM Output'!$J$6,MATCH($B22,'HTM Output'!$B$7:$B$37,0),MATCH(W$11,'HTM Output'!$K$6:$GS$6,0)),0)*$I$8</f>
        <v>69324.6210982052</v>
      </c>
      <c r="X22" s="371">
        <f ca="1">IFERROR(OFFSET('HTM Output'!$J$6,MATCH($B22,'HTM Output'!$B$7:$B$37,0),MATCH(X$11,'HTM Output'!$K$6:$GS$6,0)),0)*$I$8</f>
        <v>70590.535985522496</v>
      </c>
      <c r="Y22" s="371">
        <f ca="1">IFERROR(OFFSET('HTM Output'!$J$6,MATCH($B22,'HTM Output'!$B$7:$B$37,0),MATCH(Y$11,'HTM Output'!$K$6:$GS$6,0)),0)*$I$8</f>
        <v>68308.324451869121</v>
      </c>
      <c r="Z22" s="371">
        <f ca="1">IFERROR(OFFSET('HTM Output'!$J$6,MATCH($B22,'HTM Output'!$B$7:$B$37,0),MATCH(Z$11,'HTM Output'!$K$6:$GS$6,0)),0)*$I$8</f>
        <v>70579.612765508253</v>
      </c>
      <c r="AA22" s="371">
        <f ca="1">IFERROR(OFFSET('HTM Output'!$J$6,MATCH($B22,'HTM Output'!$B$7:$B$37,0),MATCH(AA$11,'HTM Output'!$K$6:$GS$6,0)),0)*$I$8</f>
        <v>68648.63772854484</v>
      </c>
      <c r="AB22" s="371">
        <f ca="1">IFERROR(OFFSET('HTM Output'!$J$6,MATCH($B22,'HTM Output'!$B$7:$B$37,0),MATCH(AB$11,'HTM Output'!$K$6:$GS$6,0)),0)*$I$8</f>
        <v>70930.411093226954</v>
      </c>
      <c r="AC22" s="371">
        <f ca="1">IFERROR(OFFSET('HTM Output'!$J$6,MATCH($B22,'HTM Output'!$B$7:$B$37,0),MATCH(AC$11,'HTM Output'!$K$6:$GS$6,0)),0)*$I$8</f>
        <v>59321.693007672526</v>
      </c>
      <c r="AD22" s="371">
        <f ca="1">IFERROR(OFFSET('HTM Output'!$J$6,MATCH($B22,'HTM Output'!$B$7:$B$37,0),MATCH(AD$11,'HTM Output'!$K$6:$GS$6,0)),0)*$I$8</f>
        <v>19591.561700285212</v>
      </c>
      <c r="AE22" s="371">
        <f ca="1">IFERROR(OFFSET('HTM Output'!$J$6,MATCH($B22,'HTM Output'!$B$7:$B$37,0),MATCH(AE$11,'HTM Output'!$K$6:$GS$6,0)),0)*$I$8</f>
        <v>20489.239670794435</v>
      </c>
      <c r="AF22" s="371">
        <f ca="1">IFERROR(OFFSET('HTM Output'!$J$6,MATCH($B22,'HTM Output'!$B$7:$B$37,0),MATCH(AF$11,'HTM Output'!$K$6:$GS$6,0)),0)*$I$8</f>
        <v>20132.085989188974</v>
      </c>
      <c r="AG22" s="371">
        <f ca="1">IFERROR(OFFSET('HTM Output'!$J$6,MATCH($B22,'HTM Output'!$B$7:$B$37,0),MATCH(AG$11,'HTM Output'!$K$6:$GS$6,0)),0)*$I$8</f>
        <v>20798.913937926129</v>
      </c>
      <c r="AH22" s="371">
        <f ca="1">IFERROR(OFFSET('HTM Output'!$J$6,MATCH($B22,'HTM Output'!$B$7:$B$37,0),MATCH(AH$11,'HTM Output'!$K$6:$GS$6,0)),0)*$I$8</f>
        <v>17966.584652400517</v>
      </c>
      <c r="AI22" s="371">
        <f ca="1">IFERROR(OFFSET('HTM Output'!$J$6,MATCH($B22,'HTM Output'!$B$7:$B$37,0),MATCH(AI$11,'HTM Output'!$K$6:$GS$6,0)),0)*$I$8</f>
        <v>22280.451502711228</v>
      </c>
      <c r="AJ22" s="371">
        <f ca="1">IFERROR(OFFSET('HTM Output'!$J$6,MATCH($B22,'HTM Output'!$B$7:$B$37,0),MATCH(AJ$11,'HTM Output'!$K$6:$GS$6,0)),0)*$I$8</f>
        <v>20786.269772437641</v>
      </c>
      <c r="AK22" s="371">
        <f ca="1">IFERROR(OFFSET('HTM Output'!$J$6,MATCH($B22,'HTM Output'!$B$7:$B$37,0),MATCH(AK$11,'HTM Output'!$K$6:$GS$6,0)),0)*$I$8</f>
        <v>20111.768347392328</v>
      </c>
      <c r="AL22" s="371">
        <f ca="1">IFERROR(OFFSET('HTM Output'!$J$6,MATCH($B22,'HTM Output'!$B$7:$B$37,0),MATCH(AL$11,'HTM Output'!$K$6:$GS$6,0)),0)*$I$8</f>
        <v>20777.781032930758</v>
      </c>
      <c r="AM22" s="371">
        <f ca="1">IFERROR(OFFSET('HTM Output'!$J$6,MATCH($B22,'HTM Output'!$B$7:$B$37,0),MATCH(AM$11,'HTM Output'!$K$6:$GS$6,0)),0)*$I$8</f>
        <v>20103.498857365237</v>
      </c>
      <c r="AN22" s="371">
        <f ca="1">IFERROR(OFFSET('HTM Output'!$J$6,MATCH($B22,'HTM Output'!$B$7:$B$37,0),MATCH(AN$11,'HTM Output'!$K$6:$GS$6,0)),0)*$I$8</f>
        <v>20769.179360583992</v>
      </c>
      <c r="AO22" s="371">
        <f ca="1">IFERROR(OFFSET('HTM Output'!$J$6,MATCH($B22,'HTM Output'!$B$7:$B$37,0),MATCH(AO$11,'HTM Output'!$K$6:$GS$6,0)),0)*$I$8</f>
        <v>20764.956495584971</v>
      </c>
      <c r="AP22" s="371">
        <f ca="1">IFERROR(OFFSET('HTM Output'!$J$6,MATCH($B22,'HTM Output'!$B$7:$B$37,0),MATCH(AP$11,'HTM Output'!$K$6:$GS$6,0)),0)*$I$8</f>
        <v>20091.005059705858</v>
      </c>
      <c r="AQ22" s="371">
        <f ca="1">IFERROR(OFFSET('HTM Output'!$J$6,MATCH($B22,'HTM Output'!$B$7:$B$37,0),MATCH(AQ$11,'HTM Output'!$K$6:$GS$6,0)),0)*$I$8</f>
        <v>55445.174019072692</v>
      </c>
      <c r="AR22" s="371">
        <f ca="1">IFERROR(OFFSET('HTM Output'!$J$6,MATCH($B22,'HTM Output'!$B$7:$B$37,0),MATCH(AR$11,'HTM Output'!$K$6:$GS$6,0)),0)*$I$8</f>
        <v>38734.19988772909</v>
      </c>
      <c r="AS22" s="371">
        <f ca="1">IFERROR(OFFSET('HTM Output'!$J$6,MATCH($B22,'HTM Output'!$B$7:$B$37,0),MATCH(AS$11,'HTM Output'!$K$6:$GS$6,0)),0)*$I$8</f>
        <v>37857.315508286032</v>
      </c>
      <c r="AT22" s="371">
        <f ca="1">IFERROR(OFFSET('HTM Output'!$J$6,MATCH($B22,'HTM Output'!$B$7:$B$37,0),MATCH(AT$11,'HTM Output'!$K$6:$GS$6,0)),0)*$I$8</f>
        <v>38592.345688161637</v>
      </c>
      <c r="AU22" s="371">
        <f ca="1">IFERROR(OFFSET('HTM Output'!$J$6,MATCH($B22,'HTM Output'!$B$7:$B$37,0),MATCH(AU$11,'HTM Output'!$K$6:$GS$6,0)),0)*$I$8</f>
        <v>39846.620719202183</v>
      </c>
      <c r="AV22" s="371">
        <f ca="1">IFERROR(OFFSET('HTM Output'!$J$6,MATCH($B22,'HTM Output'!$B$7:$B$37,0),MATCH(AV$11,'HTM Output'!$K$6:$GS$6,0)),0)*$I$8</f>
        <v>40255.485220588358</v>
      </c>
      <c r="AW22" s="371">
        <f ca="1">IFERROR(OFFSET('HTM Output'!$J$6,MATCH($B22,'HTM Output'!$B$7:$B$37,0),MATCH(AW$11,'HTM Output'!$K$6:$GS$6,0)),0)*$I$8</f>
        <v>38952.386463782306</v>
      </c>
      <c r="AX22" s="371">
        <f ca="1">IFERROR(OFFSET('HTM Output'!$J$6,MATCH($B22,'HTM Output'!$B$7:$B$37,0),MATCH(AX$11,'HTM Output'!$K$6:$GS$6,0)),0)*$I$8</f>
        <v>40245.824122129903</v>
      </c>
      <c r="AY22" s="371">
        <f ca="1">IFERROR(OFFSET('HTM Output'!$J$6,MATCH($B22,'HTM Output'!$B$7:$B$37,0),MATCH(AY$11,'HTM Output'!$K$6:$GS$6,0)),0)*$I$8</f>
        <v>38823.424470336649</v>
      </c>
      <c r="AZ22" s="371">
        <f ca="1">IFERROR(OFFSET('HTM Output'!$J$6,MATCH($B22,'HTM Output'!$B$7:$B$37,0),MATCH(AZ$11,'HTM Output'!$K$6:$GS$6,0)),0)*$I$8</f>
        <v>39608.253149212629</v>
      </c>
      <c r="BA22" s="371">
        <f ca="1">IFERROR(OFFSET('HTM Output'!$J$6,MATCH($B22,'HTM Output'!$B$7:$B$37,0),MATCH(BA$11,'HTM Output'!$K$6:$GS$6,0)),0)*$I$8</f>
        <v>40135.737754747082</v>
      </c>
      <c r="BB22" s="371">
        <f ca="1">IFERROR(OFFSET('HTM Output'!$J$6,MATCH($B22,'HTM Output'!$B$7:$B$37,0),MATCH(BB$11,'HTM Output'!$K$6:$GS$6,0)),0)*$I$8</f>
        <v>37875.419417106074</v>
      </c>
      <c r="BC22" s="371">
        <f ca="1">IFERROR(OFFSET('HTM Output'!$J$6,MATCH($B22,'HTM Output'!$B$7:$B$37,0),MATCH(BC$11,'HTM Output'!$K$6:$GS$6,0)),0)*$I$8</f>
        <v>6522469.6181749646</v>
      </c>
      <c r="BD22" s="371">
        <f ca="1">IFERROR(OFFSET('HTM Output'!$J$6,MATCH($B22,'HTM Output'!$B$7:$B$37,0),MATCH(BD$11,'HTM Output'!$K$6:$GS$6,0)),0)*$I$8</f>
        <v>9957.140245202303</v>
      </c>
      <c r="BE22" s="371">
        <f ca="1">IFERROR(OFFSET('HTM Output'!$J$6,MATCH($B22,'HTM Output'!$B$7:$B$37,0),MATCH(BE$11,'HTM Output'!$K$6:$GS$6,0)),0)*$I$8</f>
        <v>9582.8647608081028</v>
      </c>
      <c r="BF22" s="371">
        <f ca="1">IFERROR(OFFSET('HTM Output'!$J$6,MATCH($B22,'HTM Output'!$B$7:$B$37,0),MATCH(BF$11,'HTM Output'!$K$6:$GS$6,0)),0)*$I$8</f>
        <v>9582.8647608081028</v>
      </c>
      <c r="BG22" s="371">
        <f ca="1">IFERROR(OFFSET('HTM Output'!$J$6,MATCH($B22,'HTM Output'!$B$7:$B$37,0),MATCH(BG$11,'HTM Output'!$K$6:$GS$6,0)),0)*$I$8</f>
        <v>10705.691213990704</v>
      </c>
      <c r="BH22" s="371">
        <f ca="1">IFERROR(OFFSET('HTM Output'!$J$6,MATCH($B22,'HTM Output'!$B$7:$B$37,0),MATCH(BH$11,'HTM Output'!$K$6:$GS$6,0)),0)*$I$8</f>
        <v>10289.044920042308</v>
      </c>
      <c r="BI22" s="371">
        <f ca="1">IFERROR(OFFSET('HTM Output'!$J$6,MATCH($B22,'HTM Output'!$B$7:$B$37,0),MATCH(BI$11,'HTM Output'!$K$6:$GS$6,0)),0)*$I$8</f>
        <v>9957.140245202303</v>
      </c>
      <c r="BJ22" s="371">
        <f ca="1">IFERROR(OFFSET('HTM Output'!$J$6,MATCH($B22,'HTM Output'!$B$7:$B$37,0),MATCH(BJ$11,'HTM Output'!$K$6:$GS$6,0)),0)*$I$8</f>
        <v>10289.044920042308</v>
      </c>
      <c r="BK22" s="371">
        <f ca="1">IFERROR(OFFSET('HTM Output'!$J$6,MATCH($B22,'HTM Output'!$B$7:$B$37,0),MATCH(BK$11,'HTM Output'!$K$6:$GS$6,0)),0)*$I$8</f>
        <v>9957.140245202303</v>
      </c>
      <c r="BL22" s="371">
        <f ca="1">IFERROR(OFFSET('HTM Output'!$J$6,MATCH($B22,'HTM Output'!$B$7:$B$37,0),MATCH(BL$11,'HTM Output'!$K$6:$GS$6,0)),0)*$I$8</f>
        <v>10289.044920042308</v>
      </c>
      <c r="BM22" s="371">
        <f ca="1">IFERROR(OFFSET('HTM Output'!$J$6,MATCH($B22,'HTM Output'!$B$7:$B$37,0),MATCH(BM$11,'HTM Output'!$K$6:$GS$6,0)),0)*$I$8</f>
        <v>10289.044920042308</v>
      </c>
      <c r="BN22" s="371">
        <f ca="1">IFERROR(OFFSET('HTM Output'!$J$6,MATCH($B22,'HTM Output'!$B$7:$B$37,0),MATCH(BN$11,'HTM Output'!$K$6:$GS$6,0)),0)*$I$8</f>
        <v>9957.140245202303</v>
      </c>
      <c r="BO22" s="371">
        <f ca="1">IFERROR(OFFSET('HTM Output'!$J$6,MATCH($B22,'HTM Output'!$B$7:$B$37,0),MATCH(BO$11,'HTM Output'!$K$6:$GS$6,0)),0)*$I$8</f>
        <v>10289.044920042308</v>
      </c>
      <c r="BP22" s="371">
        <f ca="1">IFERROR(OFFSET('HTM Output'!$J$6,MATCH($B22,'HTM Output'!$B$7:$B$37,0),MATCH(BP$11,'HTM Output'!$K$6:$GS$6,0)),0)*$I$8</f>
        <v>9957.140245202303</v>
      </c>
      <c r="BQ22" s="371">
        <f ca="1">IFERROR(OFFSET('HTM Output'!$J$6,MATCH($B22,'HTM Output'!$B$7:$B$37,0),MATCH(BQ$11,'HTM Output'!$K$6:$GS$6,0)),0)*$I$8</f>
        <v>9582.8647608081028</v>
      </c>
      <c r="BR22" s="371">
        <f ca="1">IFERROR(OFFSET('HTM Output'!$J$6,MATCH($B22,'HTM Output'!$B$7:$B$37,0),MATCH(BR$11,'HTM Output'!$K$6:$GS$6,0)),0)*$I$8</f>
        <v>9582.8647608081028</v>
      </c>
      <c r="BS22" s="371">
        <f ca="1">IFERROR(OFFSET('HTM Output'!$J$6,MATCH($B22,'HTM Output'!$B$7:$B$37,0),MATCH(BS$11,'HTM Output'!$K$6:$GS$6,0)),0)*$I$8</f>
        <v>4276641.9566014921</v>
      </c>
      <c r="BT22" s="371">
        <f ca="1">IFERROR(OFFSET('HTM Output'!$J$6,MATCH($B22,'HTM Output'!$B$7:$B$37,0),MATCH(BT$11,'HTM Output'!$K$6:$GS$6,0)),0)*$I$8</f>
        <v>0</v>
      </c>
      <c r="BU22" s="371">
        <f ca="1">IFERROR(OFFSET('HTM Output'!$J$6,MATCH($B22,'HTM Output'!$B$7:$B$37,0),MATCH(BU$11,'HTM Output'!$K$6:$GS$6,0)),0)*$I$8</f>
        <v>0</v>
      </c>
      <c r="BV22" s="371">
        <f ca="1">IFERROR(OFFSET('HTM Output'!$J$6,MATCH($B22,'HTM Output'!$B$7:$B$37,0),MATCH(BV$11,'HTM Output'!$K$6:$GS$6,0)),0)*$I$8</f>
        <v>0</v>
      </c>
      <c r="BW22" s="371">
        <f ca="1">IFERROR(OFFSET('HTM Output'!$J$6,MATCH($B22,'HTM Output'!$B$7:$B$37,0),MATCH(BW$11,'HTM Output'!$K$6:$GS$6,0)),0)*$I$8</f>
        <v>0</v>
      </c>
      <c r="BX22" s="371">
        <f ca="1">IFERROR(OFFSET('HTM Output'!$J$6,MATCH($B22,'HTM Output'!$B$7:$B$37,0),MATCH(BX$11,'HTM Output'!$K$6:$GS$6,0)),0)*$I$8</f>
        <v>0</v>
      </c>
      <c r="BY22" s="371">
        <f ca="1">IFERROR(OFFSET('HTM Output'!$J$6,MATCH($B22,'HTM Output'!$B$7:$B$37,0),MATCH(BY$11,'HTM Output'!$K$6:$GS$6,0)),0)*$I$8</f>
        <v>0</v>
      </c>
      <c r="BZ22" s="371">
        <f ca="1">IFERROR(OFFSET('HTM Output'!$J$6,MATCH($B22,'HTM Output'!$B$7:$B$37,0),MATCH(BZ$11,'HTM Output'!$K$6:$GS$6,0)),0)*$I$8</f>
        <v>0</v>
      </c>
      <c r="CA22" s="371">
        <f ca="1">IFERROR(OFFSET('HTM Output'!$J$6,MATCH($B22,'HTM Output'!$B$7:$B$37,0),MATCH(CA$11,'HTM Output'!$K$6:$GS$6,0)),0)*$I$8</f>
        <v>0</v>
      </c>
      <c r="CB22" s="371">
        <f ca="1">IFERROR(OFFSET('HTM Output'!$J$6,MATCH($B22,'HTM Output'!$B$7:$B$37,0),MATCH(CB$11,'HTM Output'!$K$6:$GS$6,0)),0)*$I$8</f>
        <v>0</v>
      </c>
      <c r="CC22" s="371">
        <f ca="1">IFERROR(OFFSET('HTM Output'!$J$6,MATCH($B22,'HTM Output'!$B$7:$B$37,0),MATCH(CC$11,'HTM Output'!$K$6:$GS$6,0)),0)*$I$8</f>
        <v>0</v>
      </c>
      <c r="CD22" s="371">
        <f ca="1">IFERROR(OFFSET('HTM Output'!$J$6,MATCH($B22,'HTM Output'!$B$7:$B$37,0),MATCH(CD$11,'HTM Output'!$K$6:$GS$6,0)),0)*$I$8</f>
        <v>0</v>
      </c>
      <c r="CE22" s="371">
        <f ca="1">IFERROR(OFFSET('HTM Output'!$J$6,MATCH($B22,'HTM Output'!$B$7:$B$37,0),MATCH(CE$11,'HTM Output'!$K$6:$GS$6,0)),0)*$I$8</f>
        <v>0</v>
      </c>
      <c r="CF22" s="371">
        <f ca="1">IFERROR(OFFSET('HTM Output'!$J$6,MATCH($B22,'HTM Output'!$B$7:$B$37,0),MATCH(CF$11,'HTM Output'!$K$6:$GS$6,0)),0)*$I$8</f>
        <v>0</v>
      </c>
      <c r="CG22" s="371">
        <f ca="1">IFERROR(OFFSET('HTM Output'!$J$6,MATCH($B22,'HTM Output'!$B$7:$B$37,0),MATCH(CG$11,'HTM Output'!$K$6:$GS$6,0)),0)*$I$8</f>
        <v>0</v>
      </c>
      <c r="CH22" s="371">
        <f ca="1">IFERROR(OFFSET('HTM Output'!$J$6,MATCH($B22,'HTM Output'!$B$7:$B$37,0),MATCH(CH$11,'HTM Output'!$K$6:$GS$6,0)),0)*$I$8</f>
        <v>0</v>
      </c>
      <c r="CI22" s="371">
        <f ca="1">IFERROR(OFFSET('HTM Output'!$J$6,MATCH($B22,'HTM Output'!$B$7:$B$37,0),MATCH(CI$11,'HTM Output'!$K$6:$GS$6,0)),0)*$I$8</f>
        <v>0</v>
      </c>
      <c r="CJ22" s="371">
        <f ca="1">IFERROR(OFFSET('HTM Output'!$J$6,MATCH($B22,'HTM Output'!$B$7:$B$37,0),MATCH(CJ$11,'HTM Output'!$K$6:$GS$6,0)),0)*$I$8</f>
        <v>0</v>
      </c>
      <c r="CK22" s="371">
        <f ca="1">IFERROR(OFFSET('HTM Output'!$J$6,MATCH($B22,'HTM Output'!$B$7:$B$37,0),MATCH(CK$11,'HTM Output'!$K$6:$GS$6,0)),0)*$I$8</f>
        <v>0</v>
      </c>
      <c r="CL22" s="371">
        <f ca="1">IFERROR(OFFSET('HTM Output'!$J$6,MATCH($B22,'HTM Output'!$B$7:$B$37,0),MATCH(CL$11,'HTM Output'!$K$6:$GS$6,0)),0)*$I$8</f>
        <v>0</v>
      </c>
      <c r="CM22" s="371">
        <f ca="1">IFERROR(OFFSET('HTM Output'!$J$6,MATCH($B22,'HTM Output'!$B$7:$B$37,0),MATCH(CM$11,'HTM Output'!$K$6:$GS$6,0)),0)*$I$8</f>
        <v>0</v>
      </c>
      <c r="CN22" s="371">
        <f ca="1">IFERROR(OFFSET('HTM Output'!$J$6,MATCH($B22,'HTM Output'!$B$7:$B$37,0),MATCH(CN$11,'HTM Output'!$K$6:$GS$6,0)),0)*$I$8</f>
        <v>0</v>
      </c>
      <c r="CO22" s="371">
        <f ca="1">IFERROR(OFFSET('HTM Output'!$J$6,MATCH($B22,'HTM Output'!$B$7:$B$37,0),MATCH(CO$11,'HTM Output'!$K$6:$GS$6,0)),0)*$I$8</f>
        <v>0</v>
      </c>
      <c r="CP22" s="371">
        <f ca="1">IFERROR(OFFSET('HTM Output'!$J$6,MATCH($B22,'HTM Output'!$B$7:$B$37,0),MATCH(CP$11,'HTM Output'!$K$6:$GS$6,0)),0)*$I$8</f>
        <v>0</v>
      </c>
      <c r="CQ22" s="371">
        <f ca="1">IFERROR(OFFSET('HTM Output'!$J$6,MATCH($B22,'HTM Output'!$B$7:$B$37,0),MATCH(CQ$11,'HTM Output'!$K$6:$GS$6,0)),0)*$I$8</f>
        <v>0</v>
      </c>
      <c r="CR22" s="371">
        <f ca="1">IFERROR(OFFSET('HTM Output'!$J$6,MATCH($B22,'HTM Output'!$B$7:$B$37,0),MATCH(CR$11,'HTM Output'!$K$6:$GS$6,0)),0)*$I$8</f>
        <v>0</v>
      </c>
      <c r="CS22" s="371">
        <f ca="1">IFERROR(OFFSET('HTM Output'!$J$6,MATCH($B22,'HTM Output'!$B$7:$B$37,0),MATCH(CS$11,'HTM Output'!$K$6:$GS$6,0)),0)*$I$8</f>
        <v>0</v>
      </c>
      <c r="CT22" s="371">
        <f ca="1">IFERROR(OFFSET('HTM Output'!$J$6,MATCH($B22,'HTM Output'!$B$7:$B$37,0),MATCH(CT$11,'HTM Output'!$K$6:$GS$6,0)),0)*$I$8</f>
        <v>0</v>
      </c>
      <c r="CU22" s="371">
        <f ca="1">IFERROR(OFFSET('HTM Output'!$J$6,MATCH($B22,'HTM Output'!$B$7:$B$37,0),MATCH(CU$11,'HTM Output'!$K$6:$GS$6,0)),0)*$I$8</f>
        <v>0</v>
      </c>
      <c r="CV22" s="371">
        <f ca="1">IFERROR(OFFSET('HTM Output'!$J$6,MATCH($B22,'HTM Output'!$B$7:$B$37,0),MATCH(CV$11,'HTM Output'!$K$6:$GS$6,0)),0)*$I$8</f>
        <v>0</v>
      </c>
      <c r="CW22" s="371">
        <f ca="1">IFERROR(OFFSET('HTM Output'!$J$6,MATCH($B22,'HTM Output'!$B$7:$B$37,0),MATCH(CW$11,'HTM Output'!$K$6:$GS$6,0)),0)*$I$8</f>
        <v>0</v>
      </c>
      <c r="CX22" s="371">
        <f ca="1">IFERROR(OFFSET('HTM Output'!$J$6,MATCH($B22,'HTM Output'!$B$7:$B$37,0),MATCH(CX$11,'HTM Output'!$K$6:$GS$6,0)),0)*$I$8</f>
        <v>0</v>
      </c>
      <c r="CY22" s="371">
        <f ca="1">IFERROR(OFFSET('HTM Output'!$J$6,MATCH($B22,'HTM Output'!$B$7:$B$37,0),MATCH(CY$11,'HTM Output'!$K$6:$GS$6,0)),0)*$I$8</f>
        <v>0</v>
      </c>
      <c r="CZ22" s="371">
        <f ca="1">IFERROR(OFFSET('HTM Output'!$J$6,MATCH($B22,'HTM Output'!$B$7:$B$37,0),MATCH(CZ$11,'HTM Output'!$K$6:$GS$6,0)),0)*$I$8</f>
        <v>0</v>
      </c>
      <c r="DA22" s="371">
        <f ca="1">IFERROR(OFFSET('HTM Output'!$J$6,MATCH($B22,'HTM Output'!$B$7:$B$37,0),MATCH(DA$11,'HTM Output'!$K$6:$GS$6,0)),0)*$I$8</f>
        <v>0</v>
      </c>
      <c r="DB22" s="371">
        <f ca="1">IFERROR(OFFSET('HTM Output'!$J$6,MATCH($B22,'HTM Output'!$B$7:$B$37,0),MATCH(DB$11,'HTM Output'!$K$6:$GS$6,0)),0)*$I$8</f>
        <v>0</v>
      </c>
      <c r="DC22" s="371">
        <f ca="1">IFERROR(OFFSET('HTM Output'!$J$6,MATCH($B22,'HTM Output'!$B$7:$B$37,0),MATCH(DC$11,'HTM Output'!$K$6:$GS$6,0)),0)*$I$8</f>
        <v>0</v>
      </c>
      <c r="DD22" s="371">
        <f ca="1">IFERROR(OFFSET('HTM Output'!$J$6,MATCH($B22,'HTM Output'!$B$7:$B$37,0),MATCH(DD$11,'HTM Output'!$K$6:$GS$6,0)),0)*$I$8</f>
        <v>0</v>
      </c>
      <c r="DE22" s="371">
        <f ca="1">IFERROR(OFFSET('HTM Output'!$J$6,MATCH($B22,'HTM Output'!$B$7:$B$37,0),MATCH(DE$11,'HTM Output'!$K$6:$GS$6,0)),0)*$I$8</f>
        <v>0</v>
      </c>
      <c r="DF22" s="371">
        <f ca="1">IFERROR(OFFSET('HTM Output'!$J$6,MATCH($B22,'HTM Output'!$B$7:$B$37,0),MATCH(DF$11,'HTM Output'!$K$6:$GS$6,0)),0)*$I$8</f>
        <v>0</v>
      </c>
      <c r="DG22" s="371">
        <f ca="1">IFERROR(OFFSET('HTM Output'!$J$6,MATCH($B22,'HTM Output'!$B$7:$B$37,0),MATCH(DG$11,'HTM Output'!$K$6:$GS$6,0)),0)*$I$8</f>
        <v>0</v>
      </c>
      <c r="DH22" s="371">
        <f ca="1">IFERROR(OFFSET('HTM Output'!$J$6,MATCH($B22,'HTM Output'!$B$7:$B$37,0),MATCH(DH$11,'HTM Output'!$K$6:$GS$6,0)),0)*$I$8</f>
        <v>0</v>
      </c>
      <c r="DI22" s="371">
        <f ca="1">IFERROR(OFFSET('HTM Output'!$J$6,MATCH($B22,'HTM Output'!$B$7:$B$37,0),MATCH(DI$11,'HTM Output'!$K$6:$GS$6,0)),0)*$I$8</f>
        <v>0</v>
      </c>
      <c r="DJ22" s="371">
        <f ca="1">IFERROR(OFFSET('HTM Output'!$J$6,MATCH($B22,'HTM Output'!$B$7:$B$37,0),MATCH(DJ$11,'HTM Output'!$K$6:$GS$6,0)),0)*$I$8</f>
        <v>0</v>
      </c>
      <c r="DK22" s="371">
        <f ca="1">IFERROR(OFFSET('HTM Output'!$J$6,MATCH($B22,'HTM Output'!$B$7:$B$37,0),MATCH(DK$11,'HTM Output'!$K$6:$GS$6,0)),0)*$I$8</f>
        <v>0</v>
      </c>
      <c r="DL22" s="371">
        <f ca="1">IFERROR(OFFSET('HTM Output'!$J$6,MATCH($B22,'HTM Output'!$B$7:$B$37,0),MATCH(DL$11,'HTM Output'!$K$6:$GS$6,0)),0)*$I$8</f>
        <v>0</v>
      </c>
      <c r="DM22" s="371">
        <f ca="1">IFERROR(OFFSET('HTM Output'!$J$6,MATCH($B22,'HTM Output'!$B$7:$B$37,0),MATCH(DM$11,'HTM Output'!$K$6:$GS$6,0)),0)*$I$8</f>
        <v>0</v>
      </c>
      <c r="DN22" s="371">
        <f ca="1">IFERROR(OFFSET('HTM Output'!$J$6,MATCH($B22,'HTM Output'!$B$7:$B$37,0),MATCH(DN$11,'HTM Output'!$K$6:$GS$6,0)),0)*$I$8</f>
        <v>0</v>
      </c>
      <c r="DO22" s="371">
        <f ca="1">IFERROR(OFFSET('HTM Output'!$J$6,MATCH($B22,'HTM Output'!$B$7:$B$37,0),MATCH(DO$11,'HTM Output'!$K$6:$GS$6,0)),0)*$I$8</f>
        <v>0</v>
      </c>
      <c r="DP22" s="371">
        <f ca="1">IFERROR(OFFSET('HTM Output'!$J$6,MATCH($B22,'HTM Output'!$B$7:$B$37,0),MATCH(DP$11,'HTM Output'!$K$6:$GS$6,0)),0)*$I$8</f>
        <v>0</v>
      </c>
      <c r="DQ22" s="371">
        <f ca="1">IFERROR(OFFSET('HTM Output'!$J$6,MATCH($B22,'HTM Output'!$B$7:$B$37,0),MATCH(DQ$11,'HTM Output'!$K$6:$GS$6,0)),0)*$I$8</f>
        <v>0</v>
      </c>
      <c r="DR22" s="371">
        <f ca="1">IFERROR(OFFSET('HTM Output'!$J$6,MATCH($B22,'HTM Output'!$B$7:$B$37,0),MATCH(DR$11,'HTM Output'!$K$6:$GS$6,0)),0)*$I$8</f>
        <v>0</v>
      </c>
      <c r="DS22" s="371">
        <f ca="1">IFERROR(OFFSET('HTM Output'!$J$6,MATCH($B22,'HTM Output'!$B$7:$B$37,0),MATCH(DS$11,'HTM Output'!$K$6:$GS$6,0)),0)*$I$8</f>
        <v>0</v>
      </c>
      <c r="DT22" s="371">
        <f ca="1">IFERROR(OFFSET('HTM Output'!$J$6,MATCH($B22,'HTM Output'!$B$7:$B$37,0),MATCH(DT$11,'HTM Output'!$K$6:$GS$6,0)),0)*$I$8</f>
        <v>0</v>
      </c>
      <c r="DU22" s="371">
        <f ca="1">IFERROR(OFFSET('HTM Output'!$J$6,MATCH($B22,'HTM Output'!$B$7:$B$37,0),MATCH(DU$11,'HTM Output'!$K$6:$GS$6,0)),0)*$I$8</f>
        <v>0</v>
      </c>
      <c r="DV22" s="371">
        <f ca="1">IFERROR(OFFSET('HTM Output'!$J$6,MATCH($B22,'HTM Output'!$B$7:$B$37,0),MATCH(DV$11,'HTM Output'!$K$6:$GS$6,0)),0)*$I$8</f>
        <v>0</v>
      </c>
      <c r="DW22" s="371">
        <f ca="1">IFERROR(OFFSET('HTM Output'!$J$6,MATCH($B22,'HTM Output'!$B$7:$B$37,0),MATCH(DW$11,'HTM Output'!$K$6:$GS$6,0)),0)*$I$8</f>
        <v>0</v>
      </c>
      <c r="DX22" s="371">
        <f ca="1">IFERROR(OFFSET('HTM Output'!$J$6,MATCH($B22,'HTM Output'!$B$7:$B$37,0),MATCH(DX$11,'HTM Output'!$K$6:$GS$6,0)),0)*$I$8</f>
        <v>0</v>
      </c>
      <c r="DY22" s="371">
        <f ca="1">IFERROR(OFFSET('HTM Output'!$J$6,MATCH($B22,'HTM Output'!$B$7:$B$37,0),MATCH(DY$11,'HTM Output'!$K$6:$GS$6,0)),0)*$I$8</f>
        <v>0</v>
      </c>
      <c r="DZ22" s="371">
        <f ca="1">IFERROR(OFFSET('HTM Output'!$J$6,MATCH($B22,'HTM Output'!$B$7:$B$37,0),MATCH(DZ$11,'HTM Output'!$K$6:$GS$6,0)),0)*$I$8</f>
        <v>0</v>
      </c>
      <c r="EA22" s="371">
        <f ca="1">IFERROR(OFFSET('HTM Output'!$J$6,MATCH($B22,'HTM Output'!$B$7:$B$37,0),MATCH(EA$11,'HTM Output'!$K$6:$GS$6,0)),0)*$I$8</f>
        <v>0</v>
      </c>
      <c r="EB22" s="371">
        <f ca="1">IFERROR(OFFSET('HTM Output'!$J$6,MATCH($B22,'HTM Output'!$B$7:$B$37,0),MATCH(EB$11,'HTM Output'!$K$6:$GS$6,0)),0)*$I$8</f>
        <v>0</v>
      </c>
      <c r="EC22" s="371">
        <f ca="1">IFERROR(OFFSET('HTM Output'!$J$6,MATCH($B22,'HTM Output'!$B$7:$B$37,0),MATCH(EC$11,'HTM Output'!$K$6:$GS$6,0)),0)*$I$8</f>
        <v>0</v>
      </c>
      <c r="ED22" s="371">
        <f ca="1">IFERROR(OFFSET('HTM Output'!$J$6,MATCH($B22,'HTM Output'!$B$7:$B$37,0),MATCH(ED$11,'HTM Output'!$K$6:$GS$6,0)),0)*$I$8</f>
        <v>0</v>
      </c>
      <c r="EE22" s="371">
        <f ca="1">IFERROR(OFFSET('HTM Output'!$J$6,MATCH($B22,'HTM Output'!$B$7:$B$37,0),MATCH(EE$11,'HTM Output'!$K$6:$GS$6,0)),0)*$I$8</f>
        <v>0</v>
      </c>
      <c r="EF22" s="371">
        <f ca="1">IFERROR(OFFSET('HTM Output'!$J$6,MATCH($B22,'HTM Output'!$B$7:$B$37,0),MATCH(EF$11,'HTM Output'!$K$6:$GS$6,0)),0)*$I$8</f>
        <v>0</v>
      </c>
      <c r="EG22" s="371">
        <f ca="1">IFERROR(OFFSET('HTM Output'!$J$6,MATCH($B22,'HTM Output'!$B$7:$B$37,0),MATCH(EG$11,'HTM Output'!$K$6:$GS$6,0)),0)*$I$8</f>
        <v>0</v>
      </c>
      <c r="EH22" s="371">
        <f ca="1">IFERROR(OFFSET('HTM Output'!$J$6,MATCH($B22,'HTM Output'!$B$7:$B$37,0),MATCH(EH$11,'HTM Output'!$K$6:$GS$6,0)),0)*$I$8</f>
        <v>0</v>
      </c>
      <c r="EI22" s="371">
        <f ca="1">IFERROR(OFFSET('HTM Output'!$J$6,MATCH($B22,'HTM Output'!$B$7:$B$37,0),MATCH(EI$11,'HTM Output'!$K$6:$GS$6,0)),0)*$I$8</f>
        <v>0</v>
      </c>
      <c r="EJ22" s="371">
        <f ca="1">IFERROR(OFFSET('HTM Output'!$J$6,MATCH($B22,'HTM Output'!$B$7:$B$37,0),MATCH(EJ$11,'HTM Output'!$K$6:$GS$6,0)),0)*$I$8</f>
        <v>0</v>
      </c>
      <c r="EK22" s="371">
        <f ca="1">IFERROR(OFFSET('HTM Output'!$J$6,MATCH($B22,'HTM Output'!$B$7:$B$37,0),MATCH(EK$11,'HTM Output'!$K$6:$GS$6,0)),0)*$I$8</f>
        <v>0</v>
      </c>
      <c r="EL22" s="371">
        <f ca="1">IFERROR(OFFSET('HTM Output'!$J$6,MATCH($B22,'HTM Output'!$B$7:$B$37,0),MATCH(EL$11,'HTM Output'!$K$6:$GS$6,0)),0)*$I$8</f>
        <v>0</v>
      </c>
      <c r="EM22" s="371">
        <f ca="1">IFERROR(OFFSET('HTM Output'!$J$6,MATCH($B22,'HTM Output'!$B$7:$B$37,0),MATCH(EM$11,'HTM Output'!$K$6:$GS$6,0)),0)*$I$8</f>
        <v>0</v>
      </c>
      <c r="EN22" s="371">
        <f ca="1">IFERROR(OFFSET('HTM Output'!$J$6,MATCH($B22,'HTM Output'!$B$7:$B$37,0),MATCH(EN$11,'HTM Output'!$K$6:$GS$6,0)),0)*$I$8</f>
        <v>0</v>
      </c>
      <c r="EO22" s="371">
        <f ca="1">IFERROR(OFFSET('HTM Output'!$J$6,MATCH($B22,'HTM Output'!$B$7:$B$37,0),MATCH(EO$11,'HTM Output'!$K$6:$GS$6,0)),0)*$I$8</f>
        <v>0</v>
      </c>
      <c r="EP22" s="371">
        <f ca="1">IFERROR(OFFSET('HTM Output'!$J$6,MATCH($B22,'HTM Output'!$B$7:$B$37,0),MATCH(EP$11,'HTM Output'!$K$6:$GS$6,0)),0)*$I$8</f>
        <v>0</v>
      </c>
      <c r="EQ22" s="371">
        <f ca="1">IFERROR(OFFSET('HTM Output'!$J$6,MATCH($B22,'HTM Output'!$B$7:$B$37,0),MATCH(EQ$11,'HTM Output'!$K$6:$GS$6,0)),0)*$I$8</f>
        <v>0</v>
      </c>
      <c r="ER22" s="371">
        <f ca="1">IFERROR(OFFSET('HTM Output'!$J$6,MATCH($B22,'HTM Output'!$B$7:$B$37,0),MATCH(ER$11,'HTM Output'!$K$6:$GS$6,0)),0)*$I$8</f>
        <v>0</v>
      </c>
      <c r="ES22" s="371">
        <f ca="1">IFERROR(OFFSET('HTM Output'!$J$6,MATCH($B22,'HTM Output'!$B$7:$B$37,0),MATCH(ES$11,'HTM Output'!$K$6:$GS$6,0)),0)*$I$8</f>
        <v>0</v>
      </c>
      <c r="ET22" s="371">
        <f ca="1">IFERROR(OFFSET('HTM Output'!$J$6,MATCH($B22,'HTM Output'!$B$7:$B$37,0),MATCH(ET$11,'HTM Output'!$K$6:$GS$6,0)),0)*$I$8</f>
        <v>0</v>
      </c>
      <c r="EU22" s="371">
        <f ca="1">IFERROR(OFFSET('HTM Output'!$J$6,MATCH($B22,'HTM Output'!$B$7:$B$37,0),MATCH(EU$11,'HTM Output'!$K$6:$GS$6,0)),0)*$I$8</f>
        <v>0</v>
      </c>
      <c r="EV22" s="371">
        <f ca="1">IFERROR(OFFSET('HTM Output'!$J$6,MATCH($B22,'HTM Output'!$B$7:$B$37,0),MATCH(EV$11,'HTM Output'!$K$6:$GS$6,0)),0)*$I$8</f>
        <v>0</v>
      </c>
      <c r="EW22" s="371">
        <f ca="1">IFERROR(OFFSET('HTM Output'!$J$6,MATCH($B22,'HTM Output'!$B$7:$B$37,0),MATCH(EW$11,'HTM Output'!$K$6:$GS$6,0)),0)*$I$8</f>
        <v>0</v>
      </c>
      <c r="EX22" s="371">
        <f ca="1">IFERROR(OFFSET('HTM Output'!$J$6,MATCH($B22,'HTM Output'!$B$7:$B$37,0),MATCH(EX$11,'HTM Output'!$K$6:$GS$6,0)),0)*$I$8</f>
        <v>0</v>
      </c>
      <c r="EY22" s="371">
        <f ca="1">IFERROR(OFFSET('HTM Output'!$J$6,MATCH($B22,'HTM Output'!$B$7:$B$37,0),MATCH(EY$11,'HTM Output'!$K$6:$GS$6,0)),0)*$I$8</f>
        <v>0</v>
      </c>
      <c r="EZ22" s="371">
        <f ca="1">IFERROR(OFFSET('HTM Output'!$J$6,MATCH($B22,'HTM Output'!$B$7:$B$37,0),MATCH(EZ$11,'HTM Output'!$K$6:$GS$6,0)),0)*$I$8</f>
        <v>0</v>
      </c>
      <c r="FA22" s="371">
        <f ca="1">IFERROR(OFFSET('HTM Output'!$J$6,MATCH($B22,'HTM Output'!$B$7:$B$37,0),MATCH(FA$11,'HTM Output'!$K$6:$GS$6,0)),0)*$I$8</f>
        <v>0</v>
      </c>
      <c r="FB22" s="371">
        <f ca="1">IFERROR(OFFSET('HTM Output'!$J$6,MATCH($B22,'HTM Output'!$B$7:$B$37,0),MATCH(FB$11,'HTM Output'!$K$6:$GS$6,0)),0)*$I$8</f>
        <v>0</v>
      </c>
      <c r="FC22" s="371">
        <f ca="1">IFERROR(OFFSET('HTM Output'!$J$6,MATCH($B22,'HTM Output'!$B$7:$B$37,0),MATCH(FC$11,'HTM Output'!$K$6:$GS$6,0)),0)*$I$8</f>
        <v>0</v>
      </c>
      <c r="FD22" s="371">
        <f ca="1">IFERROR(OFFSET('HTM Output'!$J$6,MATCH($B22,'HTM Output'!$B$7:$B$37,0),MATCH(FD$11,'HTM Output'!$K$6:$GS$6,0)),0)*$I$8</f>
        <v>0</v>
      </c>
      <c r="FE22" s="371">
        <f ca="1">IFERROR(OFFSET('HTM Output'!$J$6,MATCH($B22,'HTM Output'!$B$7:$B$37,0),MATCH(FE$11,'HTM Output'!$K$6:$GS$6,0)),0)*$I$8</f>
        <v>0</v>
      </c>
      <c r="FF22" s="371">
        <f ca="1">IFERROR(OFFSET('HTM Output'!$J$6,MATCH($B22,'HTM Output'!$B$7:$B$37,0),MATCH(FF$11,'HTM Output'!$K$6:$GS$6,0)),0)*$I$8</f>
        <v>0</v>
      </c>
      <c r="FG22" s="371">
        <f ca="1">IFERROR(OFFSET('HTM Output'!$J$6,MATCH($B22,'HTM Output'!$B$7:$B$37,0),MATCH(FG$11,'HTM Output'!$K$6:$GS$6,0)),0)*$I$8</f>
        <v>0</v>
      </c>
      <c r="FH22" s="371">
        <f ca="1">IFERROR(OFFSET('HTM Output'!$J$6,MATCH($B22,'HTM Output'!$B$7:$B$37,0),MATCH(FH$11,'HTM Output'!$K$6:$GS$6,0)),0)*$I$8</f>
        <v>0</v>
      </c>
      <c r="FI22" s="371">
        <f ca="1">IFERROR(OFFSET('HTM Output'!$J$6,MATCH($B22,'HTM Output'!$B$7:$B$37,0),MATCH(FI$11,'HTM Output'!$K$6:$GS$6,0)),0)*$I$8</f>
        <v>0</v>
      </c>
      <c r="FJ22" s="371">
        <f ca="1">IFERROR(OFFSET('HTM Output'!$J$6,MATCH($B22,'HTM Output'!$B$7:$B$37,0),MATCH(FJ$11,'HTM Output'!$K$6:$GS$6,0)),0)*$I$8</f>
        <v>0</v>
      </c>
      <c r="FK22" s="371">
        <f ca="1">IFERROR(OFFSET('HTM Output'!$J$6,MATCH($B22,'HTM Output'!$B$7:$B$37,0),MATCH(FK$11,'HTM Output'!$K$6:$GS$6,0)),0)*$I$8</f>
        <v>0</v>
      </c>
      <c r="FL22" s="371">
        <f ca="1">IFERROR(OFFSET('HTM Output'!$J$6,MATCH($B22,'HTM Output'!$B$7:$B$37,0),MATCH(FL$11,'HTM Output'!$K$6:$GS$6,0)),0)*$I$8</f>
        <v>0</v>
      </c>
      <c r="FM22" s="371">
        <f ca="1">IFERROR(OFFSET('HTM Output'!$J$6,MATCH($B22,'HTM Output'!$B$7:$B$37,0),MATCH(FM$11,'HTM Output'!$K$6:$GS$6,0)),0)*$I$8</f>
        <v>0</v>
      </c>
      <c r="FN22" s="371">
        <f ca="1">IFERROR(OFFSET('HTM Output'!$J$6,MATCH($B22,'HTM Output'!$B$7:$B$37,0),MATCH(FN$11,'HTM Output'!$K$6:$GS$6,0)),0)*$I$8</f>
        <v>0</v>
      </c>
      <c r="FO22" s="371">
        <f ca="1">IFERROR(OFFSET('HTM Output'!$J$6,MATCH($B22,'HTM Output'!$B$7:$B$37,0),MATCH(FO$11,'HTM Output'!$K$6:$GS$6,0)),0)*$I$8</f>
        <v>0</v>
      </c>
      <c r="FP22" s="371">
        <f ca="1">IFERROR(OFFSET('HTM Output'!$J$6,MATCH($B22,'HTM Output'!$B$7:$B$37,0),MATCH(FP$11,'HTM Output'!$K$6:$GS$6,0)),0)*$I$8</f>
        <v>0</v>
      </c>
      <c r="FQ22" s="371">
        <f ca="1">IFERROR(OFFSET('HTM Output'!$J$6,MATCH($B22,'HTM Output'!$B$7:$B$37,0),MATCH(FQ$11,'HTM Output'!$K$6:$GS$6,0)),0)*$I$8</f>
        <v>0</v>
      </c>
      <c r="FR22" s="371">
        <f ca="1">IFERROR(OFFSET('HTM Output'!$J$6,MATCH($B22,'HTM Output'!$B$7:$B$37,0),MATCH(FR$11,'HTM Output'!$K$6:$GS$6,0)),0)*$I$8</f>
        <v>0</v>
      </c>
      <c r="FS22" s="371">
        <f ca="1">IFERROR(OFFSET('HTM Output'!$J$6,MATCH($B22,'HTM Output'!$B$7:$B$37,0),MATCH(FS$11,'HTM Output'!$K$6:$GS$6,0)),0)*$I$8</f>
        <v>0</v>
      </c>
      <c r="FT22" s="371">
        <f ca="1">IFERROR(OFFSET('HTM Output'!$J$6,MATCH($B22,'HTM Output'!$B$7:$B$37,0),MATCH(FT$11,'HTM Output'!$K$6:$GS$6,0)),0)*$I$8</f>
        <v>0</v>
      </c>
      <c r="FU22" s="371">
        <f ca="1">IFERROR(OFFSET('HTM Output'!$J$6,MATCH($B22,'HTM Output'!$B$7:$B$37,0),MATCH(FU$11,'HTM Output'!$K$6:$GS$6,0)),0)*$I$8</f>
        <v>0</v>
      </c>
      <c r="FV22" s="371">
        <f ca="1">IFERROR(OFFSET('HTM Output'!$J$6,MATCH($B22,'HTM Output'!$B$7:$B$37,0),MATCH(FV$11,'HTM Output'!$K$6:$GS$6,0)),0)*$I$8</f>
        <v>0</v>
      </c>
      <c r="FW22" s="371">
        <f ca="1">IFERROR(OFFSET('HTM Output'!$J$6,MATCH($B22,'HTM Output'!$B$7:$B$37,0),MATCH(FW$11,'HTM Output'!$K$6:$GS$6,0)),0)*$I$8</f>
        <v>0</v>
      </c>
      <c r="FX22" s="371">
        <f ca="1">IFERROR(OFFSET('HTM Output'!$J$6,MATCH($B22,'HTM Output'!$B$7:$B$37,0),MATCH(FX$11,'HTM Output'!$K$6:$GS$6,0)),0)*$I$8</f>
        <v>0</v>
      </c>
      <c r="FY22" s="371">
        <f ca="1">IFERROR(OFFSET('HTM Output'!$J$6,MATCH($B22,'HTM Output'!$B$7:$B$37,0),MATCH(FY$11,'HTM Output'!$K$6:$GS$6,0)),0)*$I$8</f>
        <v>0</v>
      </c>
      <c r="FZ22" s="371">
        <f ca="1">IFERROR(OFFSET('HTM Output'!$J$6,MATCH($B22,'HTM Output'!$B$7:$B$37,0),MATCH(FZ$11,'HTM Output'!$K$6:$GS$6,0)),0)*$I$8</f>
        <v>0</v>
      </c>
      <c r="GA22" s="371">
        <f ca="1">IFERROR(OFFSET('HTM Output'!$J$6,MATCH($B22,'HTM Output'!$B$7:$B$37,0),MATCH(GA$11,'HTM Output'!$K$6:$GS$6,0)),0)*$I$8</f>
        <v>0</v>
      </c>
      <c r="GB22" s="371">
        <f ca="1">IFERROR(OFFSET('HTM Output'!$J$6,MATCH($B22,'HTM Output'!$B$7:$B$37,0),MATCH(GB$11,'HTM Output'!$K$6:$GS$6,0)),0)*$I$8</f>
        <v>0</v>
      </c>
      <c r="GC22" s="371">
        <f ca="1">IFERROR(OFFSET('HTM Output'!$J$6,MATCH($B22,'HTM Output'!$B$7:$B$37,0),MATCH(GC$11,'HTM Output'!$K$6:$GS$6,0)),0)*$I$8</f>
        <v>0</v>
      </c>
      <c r="GD22" s="371">
        <f ca="1">IFERROR(OFFSET('HTM Output'!$J$6,MATCH($B22,'HTM Output'!$B$7:$B$37,0),MATCH(GD$11,'HTM Output'!$K$6:$GS$6,0)),0)*$I$8</f>
        <v>0</v>
      </c>
      <c r="GE22" s="371">
        <f ca="1">IFERROR(OFFSET('HTM Output'!$J$6,MATCH($B22,'HTM Output'!$B$7:$B$37,0),MATCH(GE$11,'HTM Output'!$K$6:$GS$6,0)),0)*$I$8</f>
        <v>0</v>
      </c>
      <c r="GF22" s="371">
        <f ca="1">IFERROR(OFFSET('HTM Output'!$J$6,MATCH($B22,'HTM Output'!$B$7:$B$37,0),MATCH(GF$11,'HTM Output'!$K$6:$GS$6,0)),0)*$I$8</f>
        <v>0</v>
      </c>
      <c r="GG22" s="371">
        <f ca="1">IFERROR(OFFSET('HTM Output'!$J$6,MATCH($B22,'HTM Output'!$B$7:$B$37,0),MATCH(GG$11,'HTM Output'!$K$6:$GS$6,0)),0)*$I$8</f>
        <v>0</v>
      </c>
      <c r="GH22" s="371">
        <f ca="1">IFERROR(OFFSET('HTM Output'!$J$6,MATCH($B22,'HTM Output'!$B$7:$B$37,0),MATCH(GH$11,'HTM Output'!$K$6:$GS$6,0)),0)*$I$8</f>
        <v>0</v>
      </c>
      <c r="GI22" s="371">
        <f ca="1">IFERROR(OFFSET('HTM Output'!$J$6,MATCH($B22,'HTM Output'!$B$7:$B$37,0),MATCH(GI$11,'HTM Output'!$K$6:$GS$6,0)),0)*$I$8</f>
        <v>0</v>
      </c>
      <c r="GJ22" s="371">
        <f ca="1">IFERROR(OFFSET('HTM Output'!$J$6,MATCH($B22,'HTM Output'!$B$7:$B$37,0),MATCH(GJ$11,'HTM Output'!$K$6:$GS$6,0)),0)*$I$8</f>
        <v>0</v>
      </c>
      <c r="GK22" s="371">
        <f ca="1">IFERROR(OFFSET('HTM Output'!$J$6,MATCH($B22,'HTM Output'!$B$7:$B$37,0),MATCH(GK$11,'HTM Output'!$K$6:$GS$6,0)),0)*$I$8</f>
        <v>0</v>
      </c>
      <c r="GL22" s="371">
        <f ca="1">IFERROR(OFFSET('HTM Output'!$J$6,MATCH($B22,'HTM Output'!$B$7:$B$37,0),MATCH(GL$11,'HTM Output'!$K$6:$GS$6,0)),0)*$I$8</f>
        <v>0</v>
      </c>
      <c r="GM22" s="371">
        <f ca="1">IFERROR(OFFSET('HTM Output'!$J$6,MATCH($B22,'HTM Output'!$B$7:$B$37,0),MATCH(GM$11,'HTM Output'!$K$6:$GS$6,0)),0)*$I$8</f>
        <v>0</v>
      </c>
      <c r="GN22" s="371">
        <f ca="1">IFERROR(OFFSET('HTM Output'!$J$6,MATCH($B22,'HTM Output'!$B$7:$B$37,0),MATCH(GN$11,'HTM Output'!$K$6:$GS$6,0)),0)*$I$8</f>
        <v>0</v>
      </c>
      <c r="GO22" s="371">
        <f ca="1">IFERROR(OFFSET('HTM Output'!$J$6,MATCH($B22,'HTM Output'!$B$7:$B$37,0),MATCH(GO$11,'HTM Output'!$K$6:$GS$6,0)),0)*$I$8</f>
        <v>0</v>
      </c>
      <c r="GP22" s="371">
        <f ca="1">IFERROR(OFFSET('HTM Output'!$J$6,MATCH($B22,'HTM Output'!$B$7:$B$37,0),MATCH(GP$11,'HTM Output'!$K$6:$GS$6,0)),0)*$I$8</f>
        <v>0</v>
      </c>
      <c r="GQ22" s="371">
        <f ca="1">IFERROR(OFFSET('HTM Output'!$J$6,MATCH($B22,'HTM Output'!$B$7:$B$37,0),MATCH(GQ$11,'HTM Output'!$K$6:$GS$6,0)),0)*$I$8</f>
        <v>0</v>
      </c>
      <c r="GR22" s="371">
        <f ca="1">IFERROR(OFFSET('HTM Output'!$J$6,MATCH($B22,'HTM Output'!$B$7:$B$37,0),MATCH(GR$11,'HTM Output'!$K$6:$GS$6,0)),0)*$I$8</f>
        <v>0</v>
      </c>
      <c r="GS22" s="371">
        <f ca="1">IFERROR(OFFSET('HTM Output'!$J$6,MATCH($B22,'HTM Output'!$B$7:$B$37,0),MATCH(GS$11,'HTM Output'!$K$6:$GS$6,0)),0)*$I$8</f>
        <v>0</v>
      </c>
      <c r="GT22" s="371">
        <f ca="1">IFERROR(OFFSET('HTM Output'!$J$6,MATCH($B22,'HTM Output'!$B$7:$B$37,0),MATCH(GT$11,'HTM Output'!$K$6:$GS$6,0)),0)*$I$8</f>
        <v>0</v>
      </c>
      <c r="GU22" s="371">
        <f ca="1">IFERROR(OFFSET('HTM Output'!$J$6,MATCH($B22,'HTM Output'!$B$7:$B$37,0),MATCH(GU$11,'HTM Output'!$K$6:$GS$6,0)),0)*$I$8</f>
        <v>0</v>
      </c>
      <c r="GV22" s="371">
        <f ca="1">IFERROR(OFFSET('HTM Output'!$J$6,MATCH($B22,'HTM Output'!$B$7:$B$37,0),MATCH(GV$11,'HTM Output'!$K$6:$GS$6,0)),0)*$I$8</f>
        <v>0</v>
      </c>
      <c r="GW22" s="371">
        <f ca="1">IFERROR(OFFSET('HTM Output'!$J$6,MATCH($B22,'HTM Output'!$B$7:$B$37,0),MATCH(GW$11,'HTM Output'!$K$6:$GS$6,0)),0)*$I$8</f>
        <v>0</v>
      </c>
      <c r="GX22" s="371">
        <f ca="1">IFERROR(OFFSET('HTM Output'!$J$6,MATCH($B22,'HTM Output'!$B$7:$B$37,0),MATCH(GX$11,'HTM Output'!$K$6:$GS$6,0)),0)*$I$8</f>
        <v>0</v>
      </c>
      <c r="GY22" s="371">
        <f ca="1">IFERROR(OFFSET('HTM Output'!$J$6,MATCH($B22,'HTM Output'!$B$7:$B$37,0),MATCH(GY$11,'HTM Output'!$K$6:$GS$6,0)),0)*$I$8</f>
        <v>0</v>
      </c>
      <c r="GZ22" s="371">
        <f ca="1">IFERROR(OFFSET('HTM Output'!$J$6,MATCH($B22,'HTM Output'!$B$7:$B$37,0),MATCH(GZ$11,'HTM Output'!$K$6:$GS$6,0)),0)*$I$8</f>
        <v>0</v>
      </c>
      <c r="HA22" s="371">
        <f ca="1">IFERROR(OFFSET('HTM Output'!$J$6,MATCH($B22,'HTM Output'!$B$7:$B$37,0),MATCH(HA$11,'HTM Output'!$K$6:$GS$6,0)),0)*$I$8</f>
        <v>0</v>
      </c>
      <c r="HB22" s="469">
        <f ca="1">IFERROR(OFFSET('HTM Output'!$J$6,MATCH($B22,'HTM Output'!$B$7:$B$37,0),MATCH(HB$11,'HTM Output'!$K$6:$GS$6,0)),0)*$I$8</f>
        <v>0</v>
      </c>
      <c r="HC22" s="360"/>
      <c r="HD22" s="462">
        <f t="shared" ca="1" si="25"/>
        <v>-7448602.848115053</v>
      </c>
      <c r="HE22" s="359">
        <f t="shared" ca="1" si="17"/>
        <v>673575.85212466633</v>
      </c>
      <c r="HF22" s="359">
        <f t="shared" ca="1" si="17"/>
        <v>298629.78292584047</v>
      </c>
      <c r="HG22" s="359">
        <f t="shared" ca="1" si="17"/>
        <v>6924619.5709337192</v>
      </c>
      <c r="HH22" s="359">
        <f t="shared" ca="1" si="17"/>
        <v>121145.20631662765</v>
      </c>
      <c r="HI22" s="359">
        <f t="shared" ca="1" si="17"/>
        <v>4295807.6861231085</v>
      </c>
      <c r="HJ22" s="359">
        <f t="shared" ca="1" si="17"/>
        <v>0</v>
      </c>
      <c r="HK22" s="419">
        <f t="shared" ca="1" si="18"/>
        <v>4865175.2503089095</v>
      </c>
    </row>
    <row r="23" spans="1:219" hidden="1" outlineLevel="2" x14ac:dyDescent="0.75">
      <c r="A23" s="7" t="s">
        <v>24</v>
      </c>
      <c r="B23" s="397" t="s">
        <v>159</v>
      </c>
      <c r="C23" s="398">
        <f ca="1">OFFSET(Strats!$B$3,MATCH($B23,Strats!$B$4:$B$31,0),MATCH(C$10,Strats!$C$3:$BS$3,0))</f>
        <v>62736697.560000002</v>
      </c>
      <c r="D23" s="399">
        <f ca="1">OFFSET(Strats!$B$3,MATCH($B23,Strats!$B$4:$B$31,0),MATCH(D$10,Strats!$C$3:$BS$3,0))</f>
        <v>0.69759482719348731</v>
      </c>
      <c r="E23" s="359">
        <f t="shared" ca="1" si="19"/>
        <v>43764795.693058282</v>
      </c>
      <c r="F23" s="462">
        <f t="shared" ca="1" si="20"/>
        <v>715552.75580389961</v>
      </c>
      <c r="G23" s="381">
        <f t="shared" ca="1" si="21"/>
        <v>44480348.44886218</v>
      </c>
      <c r="H23" s="433">
        <f>IFERROR(SUMPRODUCT('HTM Output'!$K82:$GS82,'HTM Output'!$K$6:$GS$6)/SUM('HTM Output'!$K82:$GS82),_xlfn.MAXIFS($U$11:$HB$11,$U$14:$HB$14,"&gt;"&amp;0))</f>
        <v>48008.548925384879</v>
      </c>
      <c r="I23" s="359">
        <f t="shared" ca="1" si="12"/>
        <v>15745256.022400444</v>
      </c>
      <c r="J23" s="400">
        <f t="shared" si="22"/>
        <v>0.5</v>
      </c>
      <c r="K23" s="341">
        <f t="shared" ca="1" si="13"/>
        <v>7872628.0112002222</v>
      </c>
      <c r="L23" s="358">
        <f>-SUMIFS('HTM Output'!$K18:$GS18,'HTM Output'!$K$6:$GS$6,"&gt;"&amp;'HTM Output'!$G$2,'HTM Output'!$K$6:$GS$6,"&lt;="&amp;'HTM Output'!$G$3)*$I$8</f>
        <v>-470124.48916201619</v>
      </c>
      <c r="M23" s="359">
        <f t="shared" ca="1" si="14"/>
        <v>22009.734133256428</v>
      </c>
      <c r="N23" s="419">
        <f t="shared" ca="1" si="23"/>
        <v>-448114.75502875977</v>
      </c>
      <c r="O23" s="277">
        <f t="shared" ca="1" si="15"/>
        <v>7424513.2561714631</v>
      </c>
      <c r="P23" s="347"/>
      <c r="Q23" s="378">
        <f t="shared" ca="1" si="16"/>
        <v>0.31284387707710271</v>
      </c>
      <c r="R23" s="379">
        <f t="shared" ca="1" si="24"/>
        <v>2.823994614397801</v>
      </c>
      <c r="S23" s="347"/>
      <c r="T23" s="380">
        <f ca="1">IF(T$11&gt;$I$4,SUMIFS('Pooled CF'!$E:$E,'Pooled CF'!$A:$A,$A23,'Pooled CF'!$G:$G,T$11),0)+IF(T$11=$I$4,-$O23)</f>
        <v>-7424513.2561714631</v>
      </c>
      <c r="U23" s="371">
        <f ca="1">IFERROR(OFFSET('HTM Output'!$J$6,MATCH($B23,'HTM Output'!$B$7:$B$37,0),MATCH(U$11,'HTM Output'!$K$6:$GS$6,0)),0)*$I$8</f>
        <v>81021.367188057848</v>
      </c>
      <c r="V23" s="371">
        <f ca="1">IFERROR(OFFSET('HTM Output'!$J$6,MATCH($B23,'HTM Output'!$B$7:$B$37,0),MATCH(V$11,'HTM Output'!$K$6:$GS$6,0)),0)*$I$8</f>
        <v>81018.838863244324</v>
      </c>
      <c r="W23" s="371">
        <f ca="1">IFERROR(OFFSET('HTM Output'!$J$6,MATCH($B23,'HTM Output'!$B$7:$B$37,0),MATCH(W$11,'HTM Output'!$K$6:$GS$6,0)),0)*$I$8</f>
        <v>81298.143730411393</v>
      </c>
      <c r="X23" s="371">
        <f ca="1">IFERROR(OFFSET('HTM Output'!$J$6,MATCH($B23,'HTM Output'!$B$7:$B$37,0),MATCH(X$11,'HTM Output'!$K$6:$GS$6,0)),0)*$I$8</f>
        <v>83808.114541963019</v>
      </c>
      <c r="Y23" s="371">
        <f ca="1">IFERROR(OFFSET('HTM Output'!$J$6,MATCH($B23,'HTM Output'!$B$7:$B$37,0),MATCH(Y$11,'HTM Output'!$K$6:$GS$6,0)),0)*$I$8</f>
        <v>81102.017173000291</v>
      </c>
      <c r="Z23" s="371">
        <f ca="1">IFERROR(OFFSET('HTM Output'!$J$6,MATCH($B23,'HTM Output'!$B$7:$B$37,0),MATCH(Z$11,'HTM Output'!$K$6:$GS$6,0)),0)*$I$8</f>
        <v>83802.450052367887</v>
      </c>
      <c r="AA23" s="371">
        <f ca="1">IFERROR(OFFSET('HTM Output'!$J$6,MATCH($B23,'HTM Output'!$B$7:$B$37,0),MATCH(AA$11,'HTM Output'!$K$6:$GS$6,0)),0)*$I$8</f>
        <v>81096.498985495185</v>
      </c>
      <c r="AB23" s="371">
        <f ca="1">IFERROR(OFFSET('HTM Output'!$J$6,MATCH($B23,'HTM Output'!$B$7:$B$37,0),MATCH(AB$11,'HTM Output'!$K$6:$GS$6,0)),0)*$I$8</f>
        <v>83796.710194433967</v>
      </c>
      <c r="AC23" s="371">
        <f ca="1">IFERROR(OFFSET('HTM Output'!$J$6,MATCH($B23,'HTM Output'!$B$7:$B$37,0),MATCH(AC$11,'HTM Output'!$K$6:$GS$6,0)),0)*$I$8</f>
        <v>83793.937548546048</v>
      </c>
      <c r="AD23" s="371">
        <f ca="1">IFERROR(OFFSET('HTM Output'!$J$6,MATCH($B23,'HTM Output'!$B$7:$B$37,0),MATCH(AD$11,'HTM Output'!$K$6:$GS$6,0)),0)*$I$8</f>
        <v>81088.206157818277</v>
      </c>
      <c r="AE23" s="371">
        <f ca="1">IFERROR(OFFSET('HTM Output'!$J$6,MATCH($B23,'HTM Output'!$B$7:$B$37,0),MATCH(AE$11,'HTM Output'!$K$6:$GS$6,0)),0)*$I$8</f>
        <v>83788.084046261443</v>
      </c>
      <c r="AF23" s="371">
        <f ca="1">IFERROR(OFFSET('HTM Output'!$J$6,MATCH($B23,'HTM Output'!$B$7:$B$37,0),MATCH(AF$11,'HTM Output'!$K$6:$GS$6,0)),0)*$I$8</f>
        <v>81082.503656806322</v>
      </c>
      <c r="AG23" s="371">
        <f ca="1">IFERROR(OFFSET('HTM Output'!$J$6,MATCH($B23,'HTM Output'!$B$7:$B$37,0),MATCH(AG$11,'HTM Output'!$K$6:$GS$6,0)),0)*$I$8</f>
        <v>83782.152284123018</v>
      </c>
      <c r="AH23" s="371">
        <f ca="1">IFERROR(OFFSET('HTM Output'!$J$6,MATCH($B23,'HTM Output'!$B$7:$B$37,0),MATCH(AH$11,'HTM Output'!$K$6:$GS$6,0)),0)*$I$8</f>
        <v>80985.375625610846</v>
      </c>
      <c r="AI23" s="371">
        <f ca="1">IFERROR(OFFSET('HTM Output'!$J$6,MATCH($B23,'HTM Output'!$B$7:$B$37,0),MATCH(AI$11,'HTM Output'!$K$6:$GS$6,0)),0)*$I$8</f>
        <v>81167.692491299385</v>
      </c>
      <c r="AJ23" s="371">
        <f ca="1">IFERROR(OFFSET('HTM Output'!$J$6,MATCH($B23,'HTM Output'!$B$7:$B$37,0),MATCH(AJ$11,'HTM Output'!$K$6:$GS$6,0)),0)*$I$8</f>
        <v>83772.980524318089</v>
      </c>
      <c r="AK23" s="371">
        <f ca="1">IFERROR(OFFSET('HTM Output'!$J$6,MATCH($B23,'HTM Output'!$B$7:$B$37,0),MATCH(AK$11,'HTM Output'!$K$6:$GS$6,0)),0)*$I$8</f>
        <v>78143.743811462104</v>
      </c>
      <c r="AL23" s="371">
        <f ca="1">IFERROR(OFFSET('HTM Output'!$J$6,MATCH($B23,'HTM Output'!$B$7:$B$37,0),MATCH(AL$11,'HTM Output'!$K$6:$GS$6,0)),0)*$I$8</f>
        <v>80745.259680042029</v>
      </c>
      <c r="AM23" s="371">
        <f ca="1">IFERROR(OFFSET('HTM Output'!$J$6,MATCH($B23,'HTM Output'!$B$7:$B$37,0),MATCH(AM$11,'HTM Output'!$K$6:$GS$6,0)),0)*$I$8</f>
        <v>78137.628570725486</v>
      </c>
      <c r="AN23" s="371">
        <f ca="1">IFERROR(OFFSET('HTM Output'!$J$6,MATCH($B23,'HTM Output'!$B$7:$B$37,0),MATCH(AN$11,'HTM Output'!$K$6:$GS$6,0)),0)*$I$8</f>
        <v>80738.898122353523</v>
      </c>
      <c r="AO23" s="371">
        <f ca="1">IFERROR(OFFSET('HTM Output'!$J$6,MATCH($B23,'HTM Output'!$B$7:$B$37,0),MATCH(AO$11,'HTM Output'!$K$6:$GS$6,0)),0)*$I$8</f>
        <v>80735.811633521458</v>
      </c>
      <c r="AP23" s="371">
        <f ca="1">IFERROR(OFFSET('HTM Output'!$J$6,MATCH($B23,'HTM Output'!$B$7:$B$37,0),MATCH(AP$11,'HTM Output'!$K$6:$GS$6,0)),0)*$I$8</f>
        <v>78128.423416761056</v>
      </c>
      <c r="AQ23" s="371">
        <f ca="1">IFERROR(OFFSET('HTM Output'!$J$6,MATCH($B23,'HTM Output'!$B$7:$B$37,0),MATCH(AQ$11,'HTM Output'!$K$6:$GS$6,0)),0)*$I$8</f>
        <v>80729.321963582857</v>
      </c>
      <c r="AR23" s="371">
        <f ca="1">IFERROR(OFFSET('HTM Output'!$J$6,MATCH($B23,'HTM Output'!$B$7:$B$37,0),MATCH(AR$11,'HTM Output'!$K$6:$GS$6,0)),0)*$I$8</f>
        <v>78122.100497301784</v>
      </c>
      <c r="AS23" s="371">
        <f ca="1">IFERROR(OFFSET('HTM Output'!$J$6,MATCH($B23,'HTM Output'!$B$7:$B$37,0),MATCH(AS$11,'HTM Output'!$K$6:$GS$6,0)),0)*$I$8</f>
        <v>78118.784629009417</v>
      </c>
      <c r="AT23" s="371">
        <f ca="1">IFERROR(OFFSET('HTM Output'!$J$6,MATCH($B23,'HTM Output'!$B$7:$B$37,0),MATCH(AT$11,'HTM Output'!$K$6:$GS$6,0)),0)*$I$8</f>
        <v>78115.691566356836</v>
      </c>
      <c r="AU23" s="371">
        <f ca="1">IFERROR(OFFSET('HTM Output'!$J$6,MATCH($B23,'HTM Output'!$B$7:$B$37,0),MATCH(AU$11,'HTM Output'!$K$6:$GS$6,0)),0)*$I$8</f>
        <v>73238.807935039382</v>
      </c>
      <c r="AV23" s="371">
        <f ca="1">IFERROR(OFFSET('HTM Output'!$J$6,MATCH($B23,'HTM Output'!$B$7:$B$37,0),MATCH(AV$11,'HTM Output'!$K$6:$GS$6,0)),0)*$I$8</f>
        <v>70329.893142644636</v>
      </c>
      <c r="AW23" s="371">
        <f ca="1">IFERROR(OFFSET('HTM Output'!$J$6,MATCH($B23,'HTM Output'!$B$7:$B$37,0),MATCH(AW$11,'HTM Output'!$K$6:$GS$6,0)),0)*$I$8</f>
        <v>67176.064489102515</v>
      </c>
      <c r="AX23" s="371">
        <f ca="1">IFERROR(OFFSET('HTM Output'!$J$6,MATCH($B23,'HTM Output'!$B$7:$B$37,0),MATCH(AX$11,'HTM Output'!$K$6:$GS$6,0)),0)*$I$8</f>
        <v>71333.388514699982</v>
      </c>
      <c r="AY23" s="371">
        <f ca="1">IFERROR(OFFSET('HTM Output'!$J$6,MATCH($B23,'HTM Output'!$B$7:$B$37,0),MATCH(AY$11,'HTM Output'!$K$6:$GS$6,0)),0)*$I$8</f>
        <v>69827.482847413718</v>
      </c>
      <c r="AZ23" s="371">
        <f ca="1">IFERROR(OFFSET('HTM Output'!$J$6,MATCH($B23,'HTM Output'!$B$7:$B$37,0),MATCH(AZ$11,'HTM Output'!$K$6:$GS$6,0)),0)*$I$8</f>
        <v>72153.512359844273</v>
      </c>
      <c r="BA23" s="371">
        <f ca="1">IFERROR(OFFSET('HTM Output'!$J$6,MATCH($B23,'HTM Output'!$B$7:$B$37,0),MATCH(BA$11,'HTM Output'!$K$6:$GS$6,0)),0)*$I$8</f>
        <v>72152.057805016724</v>
      </c>
      <c r="BB23" s="371">
        <f ca="1">IFERROR(OFFSET('HTM Output'!$J$6,MATCH($B23,'HTM Output'!$B$7:$B$37,0),MATCH(BB$11,'HTM Output'!$K$6:$GS$6,0)),0)*$I$8</f>
        <v>69823.156090147881</v>
      </c>
      <c r="BC23" s="371">
        <f ca="1">IFERROR(OFFSET('HTM Output'!$J$6,MATCH($B23,'HTM Output'!$B$7:$B$37,0),MATCH(BC$11,'HTM Output'!$K$6:$GS$6,0)),0)*$I$8</f>
        <v>72149.015930238966</v>
      </c>
      <c r="BD23" s="371">
        <f ca="1">IFERROR(OFFSET('HTM Output'!$J$6,MATCH($B23,'HTM Output'!$B$7:$B$37,0),MATCH(BD$11,'HTM Output'!$K$6:$GS$6,0)),0)*$I$8</f>
        <v>69820.195529460048</v>
      </c>
      <c r="BE23" s="371">
        <f ca="1">IFERROR(OFFSET('HTM Output'!$J$6,MATCH($B23,'HTM Output'!$B$7:$B$37,0),MATCH(BE$11,'HTM Output'!$K$6:$GS$6,0)),0)*$I$8</f>
        <v>69145.046910489997</v>
      </c>
      <c r="BF23" s="371">
        <f ca="1">IFERROR(OFFSET('HTM Output'!$J$6,MATCH($B23,'HTM Output'!$B$7:$B$37,0),MATCH(BF$11,'HTM Output'!$K$6:$GS$6,0)),0)*$I$8</f>
        <v>69143.302563598874</v>
      </c>
      <c r="BG23" s="371">
        <f ca="1">IFERROR(OFFSET('HTM Output'!$J$6,MATCH($B23,'HTM Output'!$B$7:$B$37,0),MATCH(BG$11,'HTM Output'!$K$6:$GS$6,0)),0)*$I$8</f>
        <v>70175.265244665352</v>
      </c>
      <c r="BH23" s="371">
        <f ca="1">IFERROR(OFFSET('HTM Output'!$J$6,MATCH($B23,'HTM Output'!$B$7:$B$37,0),MATCH(BH$11,'HTM Output'!$K$6:$GS$6,0)),0)*$I$8</f>
        <v>71798.706950129897</v>
      </c>
      <c r="BI23" s="371">
        <f ca="1">IFERROR(OFFSET('HTM Output'!$J$6,MATCH($B23,'HTM Output'!$B$7:$B$37,0),MATCH(BI$11,'HTM Output'!$K$6:$GS$6,0)),0)*$I$8</f>
        <v>69480.843900838372</v>
      </c>
      <c r="BJ23" s="371">
        <f ca="1">IFERROR(OFFSET('HTM Output'!$J$6,MATCH($B23,'HTM Output'!$B$7:$B$37,0),MATCH(BJ$11,'HTM Output'!$K$6:$GS$6,0)),0)*$I$8</f>
        <v>71794.89955371854</v>
      </c>
      <c r="BK23" s="371">
        <f ca="1">IFERROR(OFFSET('HTM Output'!$J$6,MATCH($B23,'HTM Output'!$B$7:$B$37,0),MATCH(BK$11,'HTM Output'!$K$6:$GS$6,0)),0)*$I$8</f>
        <v>69477.138028481451</v>
      </c>
      <c r="BL23" s="371">
        <f ca="1">IFERROR(OFFSET('HTM Output'!$J$6,MATCH($B23,'HTM Output'!$B$7:$B$37,0),MATCH(BL$11,'HTM Output'!$K$6:$GS$6,0)),0)*$I$8</f>
        <v>71791.048316143802</v>
      </c>
      <c r="BM23" s="371">
        <f ca="1">IFERROR(OFFSET('HTM Output'!$J$6,MATCH($B23,'HTM Output'!$B$7:$B$37,0),MATCH(BM$11,'HTM Output'!$K$6:$GS$6,0)),0)*$I$8</f>
        <v>71789.169102552711</v>
      </c>
      <c r="BN23" s="371">
        <f ca="1">IFERROR(OFFSET('HTM Output'!$J$6,MATCH($B23,'HTM Output'!$B$7:$B$37,0),MATCH(BN$11,'HTM Output'!$K$6:$GS$6,0)),0)*$I$8</f>
        <v>69471.559949340823</v>
      </c>
      <c r="BO23" s="371">
        <f ca="1">IFERROR(OFFSET('HTM Output'!$J$6,MATCH($B23,'HTM Output'!$B$7:$B$37,0),MATCH(BO$11,'HTM Output'!$K$6:$GS$6,0)),0)*$I$8</f>
        <v>71785.250989220032</v>
      </c>
      <c r="BP23" s="371">
        <f ca="1">IFERROR(OFFSET('HTM Output'!$J$6,MATCH($B23,'HTM Output'!$B$7:$B$37,0),MATCH(BP$11,'HTM Output'!$K$6:$GS$6,0)),0)*$I$8</f>
        <v>69467.746235243467</v>
      </c>
      <c r="BQ23" s="371">
        <f ca="1">IFERROR(OFFSET('HTM Output'!$J$6,MATCH($B23,'HTM Output'!$B$7:$B$37,0),MATCH(BQ$11,'HTM Output'!$K$6:$GS$6,0)),0)*$I$8</f>
        <v>67050.533715675454</v>
      </c>
      <c r="BR23" s="371">
        <f ca="1">IFERROR(OFFSET('HTM Output'!$J$6,MATCH($B23,'HTM Output'!$B$7:$B$37,0),MATCH(BR$11,'HTM Output'!$K$6:$GS$6,0)),0)*$I$8</f>
        <v>67047.849624908602</v>
      </c>
      <c r="BS23" s="371">
        <f ca="1">IFERROR(OFFSET('HTM Output'!$J$6,MATCH($B23,'HTM Output'!$B$7:$B$37,0),MATCH(BS$11,'HTM Output'!$K$6:$GS$6,0)),0)*$I$8</f>
        <v>68079.422324108396</v>
      </c>
      <c r="BT23" s="371">
        <f ca="1">IFERROR(OFFSET('HTM Output'!$J$6,MATCH($B23,'HTM Output'!$B$7:$B$37,0),MATCH(BT$11,'HTM Output'!$K$6:$GS$6,0)),0)*$I$8</f>
        <v>69767.215825540916</v>
      </c>
      <c r="BU23" s="371">
        <f ca="1">IFERROR(OFFSET('HTM Output'!$J$6,MATCH($B23,'HTM Output'!$B$7:$B$37,0),MATCH(BU$11,'HTM Output'!$K$6:$GS$6,0)),0)*$I$8</f>
        <v>11585234.021786841</v>
      </c>
      <c r="BV23" s="371">
        <f ca="1">IFERROR(OFFSET('HTM Output'!$J$6,MATCH($B23,'HTM Output'!$B$7:$B$37,0),MATCH(BV$11,'HTM Output'!$K$6:$GS$6,0)),0)*$I$8</f>
        <v>5448162.1173333107</v>
      </c>
      <c r="BW23" s="371">
        <f ca="1">IFERROR(OFFSET('HTM Output'!$J$6,MATCH($B23,'HTM Output'!$B$7:$B$37,0),MATCH(BW$11,'HTM Output'!$K$6:$GS$6,0)),0)*$I$8</f>
        <v>0</v>
      </c>
      <c r="BX23" s="371">
        <f ca="1">IFERROR(OFFSET('HTM Output'!$J$6,MATCH($B23,'HTM Output'!$B$7:$B$37,0),MATCH(BX$11,'HTM Output'!$K$6:$GS$6,0)),0)*$I$8</f>
        <v>0</v>
      </c>
      <c r="BY23" s="371">
        <f ca="1">IFERROR(OFFSET('HTM Output'!$J$6,MATCH($B23,'HTM Output'!$B$7:$B$37,0),MATCH(BY$11,'HTM Output'!$K$6:$GS$6,0)),0)*$I$8</f>
        <v>0</v>
      </c>
      <c r="BZ23" s="371">
        <f ca="1">IFERROR(OFFSET('HTM Output'!$J$6,MATCH($B23,'HTM Output'!$B$7:$B$37,0),MATCH(BZ$11,'HTM Output'!$K$6:$GS$6,0)),0)*$I$8</f>
        <v>0</v>
      </c>
      <c r="CA23" s="371">
        <f ca="1">IFERROR(OFFSET('HTM Output'!$J$6,MATCH($B23,'HTM Output'!$B$7:$B$37,0),MATCH(CA$11,'HTM Output'!$K$6:$GS$6,0)),0)*$I$8</f>
        <v>0</v>
      </c>
      <c r="CB23" s="371">
        <f ca="1">IFERROR(OFFSET('HTM Output'!$J$6,MATCH($B23,'HTM Output'!$B$7:$B$37,0),MATCH(CB$11,'HTM Output'!$K$6:$GS$6,0)),0)*$I$8</f>
        <v>0</v>
      </c>
      <c r="CC23" s="371">
        <f ca="1">IFERROR(OFFSET('HTM Output'!$J$6,MATCH($B23,'HTM Output'!$B$7:$B$37,0),MATCH(CC$11,'HTM Output'!$K$6:$GS$6,0)),0)*$I$8</f>
        <v>0</v>
      </c>
      <c r="CD23" s="371">
        <f ca="1">IFERROR(OFFSET('HTM Output'!$J$6,MATCH($B23,'HTM Output'!$B$7:$B$37,0),MATCH(CD$11,'HTM Output'!$K$6:$GS$6,0)),0)*$I$8</f>
        <v>0</v>
      </c>
      <c r="CE23" s="371">
        <f ca="1">IFERROR(OFFSET('HTM Output'!$J$6,MATCH($B23,'HTM Output'!$B$7:$B$37,0),MATCH(CE$11,'HTM Output'!$K$6:$GS$6,0)),0)*$I$8</f>
        <v>0</v>
      </c>
      <c r="CF23" s="371">
        <f ca="1">IFERROR(OFFSET('HTM Output'!$J$6,MATCH($B23,'HTM Output'!$B$7:$B$37,0),MATCH(CF$11,'HTM Output'!$K$6:$GS$6,0)),0)*$I$8</f>
        <v>0</v>
      </c>
      <c r="CG23" s="371">
        <f ca="1">IFERROR(OFFSET('HTM Output'!$J$6,MATCH($B23,'HTM Output'!$B$7:$B$37,0),MATCH(CG$11,'HTM Output'!$K$6:$GS$6,0)),0)*$I$8</f>
        <v>0</v>
      </c>
      <c r="CH23" s="371">
        <f ca="1">IFERROR(OFFSET('HTM Output'!$J$6,MATCH($B23,'HTM Output'!$B$7:$B$37,0),MATCH(CH$11,'HTM Output'!$K$6:$GS$6,0)),0)*$I$8</f>
        <v>0</v>
      </c>
      <c r="CI23" s="371">
        <f ca="1">IFERROR(OFFSET('HTM Output'!$J$6,MATCH($B23,'HTM Output'!$B$7:$B$37,0),MATCH(CI$11,'HTM Output'!$K$6:$GS$6,0)),0)*$I$8</f>
        <v>0</v>
      </c>
      <c r="CJ23" s="371">
        <f ca="1">IFERROR(OFFSET('HTM Output'!$J$6,MATCH($B23,'HTM Output'!$B$7:$B$37,0),MATCH(CJ$11,'HTM Output'!$K$6:$GS$6,0)),0)*$I$8</f>
        <v>0</v>
      </c>
      <c r="CK23" s="371">
        <f ca="1">IFERROR(OFFSET('HTM Output'!$J$6,MATCH($B23,'HTM Output'!$B$7:$B$37,0),MATCH(CK$11,'HTM Output'!$K$6:$GS$6,0)),0)*$I$8</f>
        <v>0</v>
      </c>
      <c r="CL23" s="371">
        <f ca="1">IFERROR(OFFSET('HTM Output'!$J$6,MATCH($B23,'HTM Output'!$B$7:$B$37,0),MATCH(CL$11,'HTM Output'!$K$6:$GS$6,0)),0)*$I$8</f>
        <v>0</v>
      </c>
      <c r="CM23" s="371">
        <f ca="1">IFERROR(OFFSET('HTM Output'!$J$6,MATCH($B23,'HTM Output'!$B$7:$B$37,0),MATCH(CM$11,'HTM Output'!$K$6:$GS$6,0)),0)*$I$8</f>
        <v>0</v>
      </c>
      <c r="CN23" s="371">
        <f ca="1">IFERROR(OFFSET('HTM Output'!$J$6,MATCH($B23,'HTM Output'!$B$7:$B$37,0),MATCH(CN$11,'HTM Output'!$K$6:$GS$6,0)),0)*$I$8</f>
        <v>0</v>
      </c>
      <c r="CO23" s="371">
        <f ca="1">IFERROR(OFFSET('HTM Output'!$J$6,MATCH($B23,'HTM Output'!$B$7:$B$37,0),MATCH(CO$11,'HTM Output'!$K$6:$GS$6,0)),0)*$I$8</f>
        <v>0</v>
      </c>
      <c r="CP23" s="371">
        <f ca="1">IFERROR(OFFSET('HTM Output'!$J$6,MATCH($B23,'HTM Output'!$B$7:$B$37,0),MATCH(CP$11,'HTM Output'!$K$6:$GS$6,0)),0)*$I$8</f>
        <v>0</v>
      </c>
      <c r="CQ23" s="371">
        <f ca="1">IFERROR(OFFSET('HTM Output'!$J$6,MATCH($B23,'HTM Output'!$B$7:$B$37,0),MATCH(CQ$11,'HTM Output'!$K$6:$GS$6,0)),0)*$I$8</f>
        <v>0</v>
      </c>
      <c r="CR23" s="371">
        <f ca="1">IFERROR(OFFSET('HTM Output'!$J$6,MATCH($B23,'HTM Output'!$B$7:$B$37,0),MATCH(CR$11,'HTM Output'!$K$6:$GS$6,0)),0)*$I$8</f>
        <v>0</v>
      </c>
      <c r="CS23" s="371">
        <f ca="1">IFERROR(OFFSET('HTM Output'!$J$6,MATCH($B23,'HTM Output'!$B$7:$B$37,0),MATCH(CS$11,'HTM Output'!$K$6:$GS$6,0)),0)*$I$8</f>
        <v>0</v>
      </c>
      <c r="CT23" s="371">
        <f ca="1">IFERROR(OFFSET('HTM Output'!$J$6,MATCH($B23,'HTM Output'!$B$7:$B$37,0),MATCH(CT$11,'HTM Output'!$K$6:$GS$6,0)),0)*$I$8</f>
        <v>0</v>
      </c>
      <c r="CU23" s="371">
        <f ca="1">IFERROR(OFFSET('HTM Output'!$J$6,MATCH($B23,'HTM Output'!$B$7:$B$37,0),MATCH(CU$11,'HTM Output'!$K$6:$GS$6,0)),0)*$I$8</f>
        <v>0</v>
      </c>
      <c r="CV23" s="371">
        <f ca="1">IFERROR(OFFSET('HTM Output'!$J$6,MATCH($B23,'HTM Output'!$B$7:$B$37,0),MATCH(CV$11,'HTM Output'!$K$6:$GS$6,0)),0)*$I$8</f>
        <v>0</v>
      </c>
      <c r="CW23" s="371">
        <f ca="1">IFERROR(OFFSET('HTM Output'!$J$6,MATCH($B23,'HTM Output'!$B$7:$B$37,0),MATCH(CW$11,'HTM Output'!$K$6:$GS$6,0)),0)*$I$8</f>
        <v>0</v>
      </c>
      <c r="CX23" s="371">
        <f ca="1">IFERROR(OFFSET('HTM Output'!$J$6,MATCH($B23,'HTM Output'!$B$7:$B$37,0),MATCH(CX$11,'HTM Output'!$K$6:$GS$6,0)),0)*$I$8</f>
        <v>0</v>
      </c>
      <c r="CY23" s="371">
        <f ca="1">IFERROR(OFFSET('HTM Output'!$J$6,MATCH($B23,'HTM Output'!$B$7:$B$37,0),MATCH(CY$11,'HTM Output'!$K$6:$GS$6,0)),0)*$I$8</f>
        <v>0</v>
      </c>
      <c r="CZ23" s="371">
        <f ca="1">IFERROR(OFFSET('HTM Output'!$J$6,MATCH($B23,'HTM Output'!$B$7:$B$37,0),MATCH(CZ$11,'HTM Output'!$K$6:$GS$6,0)),0)*$I$8</f>
        <v>0</v>
      </c>
      <c r="DA23" s="371">
        <f ca="1">IFERROR(OFFSET('HTM Output'!$J$6,MATCH($B23,'HTM Output'!$B$7:$B$37,0),MATCH(DA$11,'HTM Output'!$K$6:$GS$6,0)),0)*$I$8</f>
        <v>0</v>
      </c>
      <c r="DB23" s="371">
        <f ca="1">IFERROR(OFFSET('HTM Output'!$J$6,MATCH($B23,'HTM Output'!$B$7:$B$37,0),MATCH(DB$11,'HTM Output'!$K$6:$GS$6,0)),0)*$I$8</f>
        <v>0</v>
      </c>
      <c r="DC23" s="371">
        <f ca="1">IFERROR(OFFSET('HTM Output'!$J$6,MATCH($B23,'HTM Output'!$B$7:$B$37,0),MATCH(DC$11,'HTM Output'!$K$6:$GS$6,0)),0)*$I$8</f>
        <v>0</v>
      </c>
      <c r="DD23" s="371">
        <f ca="1">IFERROR(OFFSET('HTM Output'!$J$6,MATCH($B23,'HTM Output'!$B$7:$B$37,0),MATCH(DD$11,'HTM Output'!$K$6:$GS$6,0)),0)*$I$8</f>
        <v>0</v>
      </c>
      <c r="DE23" s="371">
        <f ca="1">IFERROR(OFFSET('HTM Output'!$J$6,MATCH($B23,'HTM Output'!$B$7:$B$37,0),MATCH(DE$11,'HTM Output'!$K$6:$GS$6,0)),0)*$I$8</f>
        <v>0</v>
      </c>
      <c r="DF23" s="371">
        <f ca="1">IFERROR(OFFSET('HTM Output'!$J$6,MATCH($B23,'HTM Output'!$B$7:$B$37,0),MATCH(DF$11,'HTM Output'!$K$6:$GS$6,0)),0)*$I$8</f>
        <v>0</v>
      </c>
      <c r="DG23" s="371">
        <f ca="1">IFERROR(OFFSET('HTM Output'!$J$6,MATCH($B23,'HTM Output'!$B$7:$B$37,0),MATCH(DG$11,'HTM Output'!$K$6:$GS$6,0)),0)*$I$8</f>
        <v>0</v>
      </c>
      <c r="DH23" s="371">
        <f ca="1">IFERROR(OFFSET('HTM Output'!$J$6,MATCH($B23,'HTM Output'!$B$7:$B$37,0),MATCH(DH$11,'HTM Output'!$K$6:$GS$6,0)),0)*$I$8</f>
        <v>0</v>
      </c>
      <c r="DI23" s="371">
        <f ca="1">IFERROR(OFFSET('HTM Output'!$J$6,MATCH($B23,'HTM Output'!$B$7:$B$37,0),MATCH(DI$11,'HTM Output'!$K$6:$GS$6,0)),0)*$I$8</f>
        <v>0</v>
      </c>
      <c r="DJ23" s="371">
        <f ca="1">IFERROR(OFFSET('HTM Output'!$J$6,MATCH($B23,'HTM Output'!$B$7:$B$37,0),MATCH(DJ$11,'HTM Output'!$K$6:$GS$6,0)),0)*$I$8</f>
        <v>0</v>
      </c>
      <c r="DK23" s="371">
        <f ca="1">IFERROR(OFFSET('HTM Output'!$J$6,MATCH($B23,'HTM Output'!$B$7:$B$37,0),MATCH(DK$11,'HTM Output'!$K$6:$GS$6,0)),0)*$I$8</f>
        <v>0</v>
      </c>
      <c r="DL23" s="371">
        <f ca="1">IFERROR(OFFSET('HTM Output'!$J$6,MATCH($B23,'HTM Output'!$B$7:$B$37,0),MATCH(DL$11,'HTM Output'!$K$6:$GS$6,0)),0)*$I$8</f>
        <v>0</v>
      </c>
      <c r="DM23" s="371">
        <f ca="1">IFERROR(OFFSET('HTM Output'!$J$6,MATCH($B23,'HTM Output'!$B$7:$B$37,0),MATCH(DM$11,'HTM Output'!$K$6:$GS$6,0)),0)*$I$8</f>
        <v>0</v>
      </c>
      <c r="DN23" s="371">
        <f ca="1">IFERROR(OFFSET('HTM Output'!$J$6,MATCH($B23,'HTM Output'!$B$7:$B$37,0),MATCH(DN$11,'HTM Output'!$K$6:$GS$6,0)),0)*$I$8</f>
        <v>0</v>
      </c>
      <c r="DO23" s="371">
        <f ca="1">IFERROR(OFFSET('HTM Output'!$J$6,MATCH($B23,'HTM Output'!$B$7:$B$37,0),MATCH(DO$11,'HTM Output'!$K$6:$GS$6,0)),0)*$I$8</f>
        <v>0</v>
      </c>
      <c r="DP23" s="371">
        <f ca="1">IFERROR(OFFSET('HTM Output'!$J$6,MATCH($B23,'HTM Output'!$B$7:$B$37,0),MATCH(DP$11,'HTM Output'!$K$6:$GS$6,0)),0)*$I$8</f>
        <v>0</v>
      </c>
      <c r="DQ23" s="371">
        <f ca="1">IFERROR(OFFSET('HTM Output'!$J$6,MATCH($B23,'HTM Output'!$B$7:$B$37,0),MATCH(DQ$11,'HTM Output'!$K$6:$GS$6,0)),0)*$I$8</f>
        <v>0</v>
      </c>
      <c r="DR23" s="371">
        <f ca="1">IFERROR(OFFSET('HTM Output'!$J$6,MATCH($B23,'HTM Output'!$B$7:$B$37,0),MATCH(DR$11,'HTM Output'!$K$6:$GS$6,0)),0)*$I$8</f>
        <v>0</v>
      </c>
      <c r="DS23" s="371">
        <f ca="1">IFERROR(OFFSET('HTM Output'!$J$6,MATCH($B23,'HTM Output'!$B$7:$B$37,0),MATCH(DS$11,'HTM Output'!$K$6:$GS$6,0)),0)*$I$8</f>
        <v>0</v>
      </c>
      <c r="DT23" s="371">
        <f ca="1">IFERROR(OFFSET('HTM Output'!$J$6,MATCH($B23,'HTM Output'!$B$7:$B$37,0),MATCH(DT$11,'HTM Output'!$K$6:$GS$6,0)),0)*$I$8</f>
        <v>0</v>
      </c>
      <c r="DU23" s="371">
        <f ca="1">IFERROR(OFFSET('HTM Output'!$J$6,MATCH($B23,'HTM Output'!$B$7:$B$37,0),MATCH(DU$11,'HTM Output'!$K$6:$GS$6,0)),0)*$I$8</f>
        <v>0</v>
      </c>
      <c r="DV23" s="371">
        <f ca="1">IFERROR(OFFSET('HTM Output'!$J$6,MATCH($B23,'HTM Output'!$B$7:$B$37,0),MATCH(DV$11,'HTM Output'!$K$6:$GS$6,0)),0)*$I$8</f>
        <v>0</v>
      </c>
      <c r="DW23" s="371">
        <f ca="1">IFERROR(OFFSET('HTM Output'!$J$6,MATCH($B23,'HTM Output'!$B$7:$B$37,0),MATCH(DW$11,'HTM Output'!$K$6:$GS$6,0)),0)*$I$8</f>
        <v>0</v>
      </c>
      <c r="DX23" s="371">
        <f ca="1">IFERROR(OFFSET('HTM Output'!$J$6,MATCH($B23,'HTM Output'!$B$7:$B$37,0),MATCH(DX$11,'HTM Output'!$K$6:$GS$6,0)),0)*$I$8</f>
        <v>0</v>
      </c>
      <c r="DY23" s="371">
        <f ca="1">IFERROR(OFFSET('HTM Output'!$J$6,MATCH($B23,'HTM Output'!$B$7:$B$37,0),MATCH(DY$11,'HTM Output'!$K$6:$GS$6,0)),0)*$I$8</f>
        <v>0</v>
      </c>
      <c r="DZ23" s="371">
        <f ca="1">IFERROR(OFFSET('HTM Output'!$J$6,MATCH($B23,'HTM Output'!$B$7:$B$37,0),MATCH(DZ$11,'HTM Output'!$K$6:$GS$6,0)),0)*$I$8</f>
        <v>0</v>
      </c>
      <c r="EA23" s="371">
        <f ca="1">IFERROR(OFFSET('HTM Output'!$J$6,MATCH($B23,'HTM Output'!$B$7:$B$37,0),MATCH(EA$11,'HTM Output'!$K$6:$GS$6,0)),0)*$I$8</f>
        <v>0</v>
      </c>
      <c r="EB23" s="371">
        <f ca="1">IFERROR(OFFSET('HTM Output'!$J$6,MATCH($B23,'HTM Output'!$B$7:$B$37,0),MATCH(EB$11,'HTM Output'!$K$6:$GS$6,0)),0)*$I$8</f>
        <v>0</v>
      </c>
      <c r="EC23" s="371">
        <f ca="1">IFERROR(OFFSET('HTM Output'!$J$6,MATCH($B23,'HTM Output'!$B$7:$B$37,0),MATCH(EC$11,'HTM Output'!$K$6:$GS$6,0)),0)*$I$8</f>
        <v>0</v>
      </c>
      <c r="ED23" s="371">
        <f ca="1">IFERROR(OFFSET('HTM Output'!$J$6,MATCH($B23,'HTM Output'!$B$7:$B$37,0),MATCH(ED$11,'HTM Output'!$K$6:$GS$6,0)),0)*$I$8</f>
        <v>0</v>
      </c>
      <c r="EE23" s="371">
        <f ca="1">IFERROR(OFFSET('HTM Output'!$J$6,MATCH($B23,'HTM Output'!$B$7:$B$37,0),MATCH(EE$11,'HTM Output'!$K$6:$GS$6,0)),0)*$I$8</f>
        <v>0</v>
      </c>
      <c r="EF23" s="371">
        <f ca="1">IFERROR(OFFSET('HTM Output'!$J$6,MATCH($B23,'HTM Output'!$B$7:$B$37,0),MATCH(EF$11,'HTM Output'!$K$6:$GS$6,0)),0)*$I$8</f>
        <v>0</v>
      </c>
      <c r="EG23" s="371">
        <f ca="1">IFERROR(OFFSET('HTM Output'!$J$6,MATCH($B23,'HTM Output'!$B$7:$B$37,0),MATCH(EG$11,'HTM Output'!$K$6:$GS$6,0)),0)*$I$8</f>
        <v>0</v>
      </c>
      <c r="EH23" s="371">
        <f ca="1">IFERROR(OFFSET('HTM Output'!$J$6,MATCH($B23,'HTM Output'!$B$7:$B$37,0),MATCH(EH$11,'HTM Output'!$K$6:$GS$6,0)),0)*$I$8</f>
        <v>0</v>
      </c>
      <c r="EI23" s="371">
        <f ca="1">IFERROR(OFFSET('HTM Output'!$J$6,MATCH($B23,'HTM Output'!$B$7:$B$37,0),MATCH(EI$11,'HTM Output'!$K$6:$GS$6,0)),0)*$I$8</f>
        <v>0</v>
      </c>
      <c r="EJ23" s="371">
        <f ca="1">IFERROR(OFFSET('HTM Output'!$J$6,MATCH($B23,'HTM Output'!$B$7:$B$37,0),MATCH(EJ$11,'HTM Output'!$K$6:$GS$6,0)),0)*$I$8</f>
        <v>0</v>
      </c>
      <c r="EK23" s="371">
        <f ca="1">IFERROR(OFFSET('HTM Output'!$J$6,MATCH($B23,'HTM Output'!$B$7:$B$37,0),MATCH(EK$11,'HTM Output'!$K$6:$GS$6,0)),0)*$I$8</f>
        <v>0</v>
      </c>
      <c r="EL23" s="371">
        <f ca="1">IFERROR(OFFSET('HTM Output'!$J$6,MATCH($B23,'HTM Output'!$B$7:$B$37,0),MATCH(EL$11,'HTM Output'!$K$6:$GS$6,0)),0)*$I$8</f>
        <v>0</v>
      </c>
      <c r="EM23" s="371">
        <f ca="1">IFERROR(OFFSET('HTM Output'!$J$6,MATCH($B23,'HTM Output'!$B$7:$B$37,0),MATCH(EM$11,'HTM Output'!$K$6:$GS$6,0)),0)*$I$8</f>
        <v>0</v>
      </c>
      <c r="EN23" s="371">
        <f ca="1">IFERROR(OFFSET('HTM Output'!$J$6,MATCH($B23,'HTM Output'!$B$7:$B$37,0),MATCH(EN$11,'HTM Output'!$K$6:$GS$6,0)),0)*$I$8</f>
        <v>0</v>
      </c>
      <c r="EO23" s="371">
        <f ca="1">IFERROR(OFFSET('HTM Output'!$J$6,MATCH($B23,'HTM Output'!$B$7:$B$37,0),MATCH(EO$11,'HTM Output'!$K$6:$GS$6,0)),0)*$I$8</f>
        <v>0</v>
      </c>
      <c r="EP23" s="371">
        <f ca="1">IFERROR(OFFSET('HTM Output'!$J$6,MATCH($B23,'HTM Output'!$B$7:$B$37,0),MATCH(EP$11,'HTM Output'!$K$6:$GS$6,0)),0)*$I$8</f>
        <v>0</v>
      </c>
      <c r="EQ23" s="371">
        <f ca="1">IFERROR(OFFSET('HTM Output'!$J$6,MATCH($B23,'HTM Output'!$B$7:$B$37,0),MATCH(EQ$11,'HTM Output'!$K$6:$GS$6,0)),0)*$I$8</f>
        <v>0</v>
      </c>
      <c r="ER23" s="371">
        <f ca="1">IFERROR(OFFSET('HTM Output'!$J$6,MATCH($B23,'HTM Output'!$B$7:$B$37,0),MATCH(ER$11,'HTM Output'!$K$6:$GS$6,0)),0)*$I$8</f>
        <v>0</v>
      </c>
      <c r="ES23" s="371">
        <f ca="1">IFERROR(OFFSET('HTM Output'!$J$6,MATCH($B23,'HTM Output'!$B$7:$B$37,0),MATCH(ES$11,'HTM Output'!$K$6:$GS$6,0)),0)*$I$8</f>
        <v>0</v>
      </c>
      <c r="ET23" s="371">
        <f ca="1">IFERROR(OFFSET('HTM Output'!$J$6,MATCH($B23,'HTM Output'!$B$7:$B$37,0),MATCH(ET$11,'HTM Output'!$K$6:$GS$6,0)),0)*$I$8</f>
        <v>0</v>
      </c>
      <c r="EU23" s="371">
        <f ca="1">IFERROR(OFFSET('HTM Output'!$J$6,MATCH($B23,'HTM Output'!$B$7:$B$37,0),MATCH(EU$11,'HTM Output'!$K$6:$GS$6,0)),0)*$I$8</f>
        <v>0</v>
      </c>
      <c r="EV23" s="371">
        <f ca="1">IFERROR(OFFSET('HTM Output'!$J$6,MATCH($B23,'HTM Output'!$B$7:$B$37,0),MATCH(EV$11,'HTM Output'!$K$6:$GS$6,0)),0)*$I$8</f>
        <v>0</v>
      </c>
      <c r="EW23" s="371">
        <f ca="1">IFERROR(OFFSET('HTM Output'!$J$6,MATCH($B23,'HTM Output'!$B$7:$B$37,0),MATCH(EW$11,'HTM Output'!$K$6:$GS$6,0)),0)*$I$8</f>
        <v>0</v>
      </c>
      <c r="EX23" s="371">
        <f ca="1">IFERROR(OFFSET('HTM Output'!$J$6,MATCH($B23,'HTM Output'!$B$7:$B$37,0),MATCH(EX$11,'HTM Output'!$K$6:$GS$6,0)),0)*$I$8</f>
        <v>0</v>
      </c>
      <c r="EY23" s="371">
        <f ca="1">IFERROR(OFFSET('HTM Output'!$J$6,MATCH($B23,'HTM Output'!$B$7:$B$37,0),MATCH(EY$11,'HTM Output'!$K$6:$GS$6,0)),0)*$I$8</f>
        <v>0</v>
      </c>
      <c r="EZ23" s="371">
        <f ca="1">IFERROR(OFFSET('HTM Output'!$J$6,MATCH($B23,'HTM Output'!$B$7:$B$37,0),MATCH(EZ$11,'HTM Output'!$K$6:$GS$6,0)),0)*$I$8</f>
        <v>0</v>
      </c>
      <c r="FA23" s="371">
        <f ca="1">IFERROR(OFFSET('HTM Output'!$J$6,MATCH($B23,'HTM Output'!$B$7:$B$37,0),MATCH(FA$11,'HTM Output'!$K$6:$GS$6,0)),0)*$I$8</f>
        <v>0</v>
      </c>
      <c r="FB23" s="371">
        <f ca="1">IFERROR(OFFSET('HTM Output'!$J$6,MATCH($B23,'HTM Output'!$B$7:$B$37,0),MATCH(FB$11,'HTM Output'!$K$6:$GS$6,0)),0)*$I$8</f>
        <v>0</v>
      </c>
      <c r="FC23" s="371">
        <f ca="1">IFERROR(OFFSET('HTM Output'!$J$6,MATCH($B23,'HTM Output'!$B$7:$B$37,0),MATCH(FC$11,'HTM Output'!$K$6:$GS$6,0)),0)*$I$8</f>
        <v>0</v>
      </c>
      <c r="FD23" s="371">
        <f ca="1">IFERROR(OFFSET('HTM Output'!$J$6,MATCH($B23,'HTM Output'!$B$7:$B$37,0),MATCH(FD$11,'HTM Output'!$K$6:$GS$6,0)),0)*$I$8</f>
        <v>0</v>
      </c>
      <c r="FE23" s="371">
        <f ca="1">IFERROR(OFFSET('HTM Output'!$J$6,MATCH($B23,'HTM Output'!$B$7:$B$37,0),MATCH(FE$11,'HTM Output'!$K$6:$GS$6,0)),0)*$I$8</f>
        <v>0</v>
      </c>
      <c r="FF23" s="371">
        <f ca="1">IFERROR(OFFSET('HTM Output'!$J$6,MATCH($B23,'HTM Output'!$B$7:$B$37,0),MATCH(FF$11,'HTM Output'!$K$6:$GS$6,0)),0)*$I$8</f>
        <v>0</v>
      </c>
      <c r="FG23" s="371">
        <f ca="1">IFERROR(OFFSET('HTM Output'!$J$6,MATCH($B23,'HTM Output'!$B$7:$B$37,0),MATCH(FG$11,'HTM Output'!$K$6:$GS$6,0)),0)*$I$8</f>
        <v>0</v>
      </c>
      <c r="FH23" s="371">
        <f ca="1">IFERROR(OFFSET('HTM Output'!$J$6,MATCH($B23,'HTM Output'!$B$7:$B$37,0),MATCH(FH$11,'HTM Output'!$K$6:$GS$6,0)),0)*$I$8</f>
        <v>0</v>
      </c>
      <c r="FI23" s="371">
        <f ca="1">IFERROR(OFFSET('HTM Output'!$J$6,MATCH($B23,'HTM Output'!$B$7:$B$37,0),MATCH(FI$11,'HTM Output'!$K$6:$GS$6,0)),0)*$I$8</f>
        <v>0</v>
      </c>
      <c r="FJ23" s="371">
        <f ca="1">IFERROR(OFFSET('HTM Output'!$J$6,MATCH($B23,'HTM Output'!$B$7:$B$37,0),MATCH(FJ$11,'HTM Output'!$K$6:$GS$6,0)),0)*$I$8</f>
        <v>0</v>
      </c>
      <c r="FK23" s="371">
        <f ca="1">IFERROR(OFFSET('HTM Output'!$J$6,MATCH($B23,'HTM Output'!$B$7:$B$37,0),MATCH(FK$11,'HTM Output'!$K$6:$GS$6,0)),0)*$I$8</f>
        <v>0</v>
      </c>
      <c r="FL23" s="371">
        <f ca="1">IFERROR(OFFSET('HTM Output'!$J$6,MATCH($B23,'HTM Output'!$B$7:$B$37,0),MATCH(FL$11,'HTM Output'!$K$6:$GS$6,0)),0)*$I$8</f>
        <v>0</v>
      </c>
      <c r="FM23" s="371">
        <f ca="1">IFERROR(OFFSET('HTM Output'!$J$6,MATCH($B23,'HTM Output'!$B$7:$B$37,0),MATCH(FM$11,'HTM Output'!$K$6:$GS$6,0)),0)*$I$8</f>
        <v>0</v>
      </c>
      <c r="FN23" s="371">
        <f ca="1">IFERROR(OFFSET('HTM Output'!$J$6,MATCH($B23,'HTM Output'!$B$7:$B$37,0),MATCH(FN$11,'HTM Output'!$K$6:$GS$6,0)),0)*$I$8</f>
        <v>0</v>
      </c>
      <c r="FO23" s="371">
        <f ca="1">IFERROR(OFFSET('HTM Output'!$J$6,MATCH($B23,'HTM Output'!$B$7:$B$37,0),MATCH(FO$11,'HTM Output'!$K$6:$GS$6,0)),0)*$I$8</f>
        <v>0</v>
      </c>
      <c r="FP23" s="371">
        <f ca="1">IFERROR(OFFSET('HTM Output'!$J$6,MATCH($B23,'HTM Output'!$B$7:$B$37,0),MATCH(FP$11,'HTM Output'!$K$6:$GS$6,0)),0)*$I$8</f>
        <v>0</v>
      </c>
      <c r="FQ23" s="371">
        <f ca="1">IFERROR(OFFSET('HTM Output'!$J$6,MATCH($B23,'HTM Output'!$B$7:$B$37,0),MATCH(FQ$11,'HTM Output'!$K$6:$GS$6,0)),0)*$I$8</f>
        <v>0</v>
      </c>
      <c r="FR23" s="371">
        <f ca="1">IFERROR(OFFSET('HTM Output'!$J$6,MATCH($B23,'HTM Output'!$B$7:$B$37,0),MATCH(FR$11,'HTM Output'!$K$6:$GS$6,0)),0)*$I$8</f>
        <v>0</v>
      </c>
      <c r="FS23" s="371">
        <f ca="1">IFERROR(OFFSET('HTM Output'!$J$6,MATCH($B23,'HTM Output'!$B$7:$B$37,0),MATCH(FS$11,'HTM Output'!$K$6:$GS$6,0)),0)*$I$8</f>
        <v>0</v>
      </c>
      <c r="FT23" s="371">
        <f ca="1">IFERROR(OFFSET('HTM Output'!$J$6,MATCH($B23,'HTM Output'!$B$7:$B$37,0),MATCH(FT$11,'HTM Output'!$K$6:$GS$6,0)),0)*$I$8</f>
        <v>0</v>
      </c>
      <c r="FU23" s="371">
        <f ca="1">IFERROR(OFFSET('HTM Output'!$J$6,MATCH($B23,'HTM Output'!$B$7:$B$37,0),MATCH(FU$11,'HTM Output'!$K$6:$GS$6,0)),0)*$I$8</f>
        <v>0</v>
      </c>
      <c r="FV23" s="371">
        <f ca="1">IFERROR(OFFSET('HTM Output'!$J$6,MATCH($B23,'HTM Output'!$B$7:$B$37,0),MATCH(FV$11,'HTM Output'!$K$6:$GS$6,0)),0)*$I$8</f>
        <v>0</v>
      </c>
      <c r="FW23" s="371">
        <f ca="1">IFERROR(OFFSET('HTM Output'!$J$6,MATCH($B23,'HTM Output'!$B$7:$B$37,0),MATCH(FW$11,'HTM Output'!$K$6:$GS$6,0)),0)*$I$8</f>
        <v>0</v>
      </c>
      <c r="FX23" s="371">
        <f ca="1">IFERROR(OFFSET('HTM Output'!$J$6,MATCH($B23,'HTM Output'!$B$7:$B$37,0),MATCH(FX$11,'HTM Output'!$K$6:$GS$6,0)),0)*$I$8</f>
        <v>0</v>
      </c>
      <c r="FY23" s="371">
        <f ca="1">IFERROR(OFFSET('HTM Output'!$J$6,MATCH($B23,'HTM Output'!$B$7:$B$37,0),MATCH(FY$11,'HTM Output'!$K$6:$GS$6,0)),0)*$I$8</f>
        <v>0</v>
      </c>
      <c r="FZ23" s="371">
        <f ca="1">IFERROR(OFFSET('HTM Output'!$J$6,MATCH($B23,'HTM Output'!$B$7:$B$37,0),MATCH(FZ$11,'HTM Output'!$K$6:$GS$6,0)),0)*$I$8</f>
        <v>0</v>
      </c>
      <c r="GA23" s="371">
        <f ca="1">IFERROR(OFFSET('HTM Output'!$J$6,MATCH($B23,'HTM Output'!$B$7:$B$37,0),MATCH(GA$11,'HTM Output'!$K$6:$GS$6,0)),0)*$I$8</f>
        <v>0</v>
      </c>
      <c r="GB23" s="371">
        <f ca="1">IFERROR(OFFSET('HTM Output'!$J$6,MATCH($B23,'HTM Output'!$B$7:$B$37,0),MATCH(GB$11,'HTM Output'!$K$6:$GS$6,0)),0)*$I$8</f>
        <v>0</v>
      </c>
      <c r="GC23" s="371">
        <f ca="1">IFERROR(OFFSET('HTM Output'!$J$6,MATCH($B23,'HTM Output'!$B$7:$B$37,0),MATCH(GC$11,'HTM Output'!$K$6:$GS$6,0)),0)*$I$8</f>
        <v>0</v>
      </c>
      <c r="GD23" s="371">
        <f ca="1">IFERROR(OFFSET('HTM Output'!$J$6,MATCH($B23,'HTM Output'!$B$7:$B$37,0),MATCH(GD$11,'HTM Output'!$K$6:$GS$6,0)),0)*$I$8</f>
        <v>0</v>
      </c>
      <c r="GE23" s="371">
        <f ca="1">IFERROR(OFFSET('HTM Output'!$J$6,MATCH($B23,'HTM Output'!$B$7:$B$37,0),MATCH(GE$11,'HTM Output'!$K$6:$GS$6,0)),0)*$I$8</f>
        <v>0</v>
      </c>
      <c r="GF23" s="371">
        <f ca="1">IFERROR(OFFSET('HTM Output'!$J$6,MATCH($B23,'HTM Output'!$B$7:$B$37,0),MATCH(GF$11,'HTM Output'!$K$6:$GS$6,0)),0)*$I$8</f>
        <v>0</v>
      </c>
      <c r="GG23" s="371">
        <f ca="1">IFERROR(OFFSET('HTM Output'!$J$6,MATCH($B23,'HTM Output'!$B$7:$B$37,0),MATCH(GG$11,'HTM Output'!$K$6:$GS$6,0)),0)*$I$8</f>
        <v>0</v>
      </c>
      <c r="GH23" s="371">
        <f ca="1">IFERROR(OFFSET('HTM Output'!$J$6,MATCH($B23,'HTM Output'!$B$7:$B$37,0),MATCH(GH$11,'HTM Output'!$K$6:$GS$6,0)),0)*$I$8</f>
        <v>0</v>
      </c>
      <c r="GI23" s="371">
        <f ca="1">IFERROR(OFFSET('HTM Output'!$J$6,MATCH($B23,'HTM Output'!$B$7:$B$37,0),MATCH(GI$11,'HTM Output'!$K$6:$GS$6,0)),0)*$I$8</f>
        <v>0</v>
      </c>
      <c r="GJ23" s="371">
        <f ca="1">IFERROR(OFFSET('HTM Output'!$J$6,MATCH($B23,'HTM Output'!$B$7:$B$37,0),MATCH(GJ$11,'HTM Output'!$K$6:$GS$6,0)),0)*$I$8</f>
        <v>0</v>
      </c>
      <c r="GK23" s="371">
        <f ca="1">IFERROR(OFFSET('HTM Output'!$J$6,MATCH($B23,'HTM Output'!$B$7:$B$37,0),MATCH(GK$11,'HTM Output'!$K$6:$GS$6,0)),0)*$I$8</f>
        <v>0</v>
      </c>
      <c r="GL23" s="371">
        <f ca="1">IFERROR(OFFSET('HTM Output'!$J$6,MATCH($B23,'HTM Output'!$B$7:$B$37,0),MATCH(GL$11,'HTM Output'!$K$6:$GS$6,0)),0)*$I$8</f>
        <v>0</v>
      </c>
      <c r="GM23" s="371">
        <f ca="1">IFERROR(OFFSET('HTM Output'!$J$6,MATCH($B23,'HTM Output'!$B$7:$B$37,0),MATCH(GM$11,'HTM Output'!$K$6:$GS$6,0)),0)*$I$8</f>
        <v>0</v>
      </c>
      <c r="GN23" s="371">
        <f ca="1">IFERROR(OFFSET('HTM Output'!$J$6,MATCH($B23,'HTM Output'!$B$7:$B$37,0),MATCH(GN$11,'HTM Output'!$K$6:$GS$6,0)),0)*$I$8</f>
        <v>0</v>
      </c>
      <c r="GO23" s="371">
        <f ca="1">IFERROR(OFFSET('HTM Output'!$J$6,MATCH($B23,'HTM Output'!$B$7:$B$37,0),MATCH(GO$11,'HTM Output'!$K$6:$GS$6,0)),0)*$I$8</f>
        <v>0</v>
      </c>
      <c r="GP23" s="371">
        <f ca="1">IFERROR(OFFSET('HTM Output'!$J$6,MATCH($B23,'HTM Output'!$B$7:$B$37,0),MATCH(GP$11,'HTM Output'!$K$6:$GS$6,0)),0)*$I$8</f>
        <v>0</v>
      </c>
      <c r="GQ23" s="371">
        <f ca="1">IFERROR(OFFSET('HTM Output'!$J$6,MATCH($B23,'HTM Output'!$B$7:$B$37,0),MATCH(GQ$11,'HTM Output'!$K$6:$GS$6,0)),0)*$I$8</f>
        <v>0</v>
      </c>
      <c r="GR23" s="371">
        <f ca="1">IFERROR(OFFSET('HTM Output'!$J$6,MATCH($B23,'HTM Output'!$B$7:$B$37,0),MATCH(GR$11,'HTM Output'!$K$6:$GS$6,0)),0)*$I$8</f>
        <v>0</v>
      </c>
      <c r="GS23" s="371">
        <f ca="1">IFERROR(OFFSET('HTM Output'!$J$6,MATCH($B23,'HTM Output'!$B$7:$B$37,0),MATCH(GS$11,'HTM Output'!$K$6:$GS$6,0)),0)*$I$8</f>
        <v>0</v>
      </c>
      <c r="GT23" s="371">
        <f ca="1">IFERROR(OFFSET('HTM Output'!$J$6,MATCH($B23,'HTM Output'!$B$7:$B$37,0),MATCH(GT$11,'HTM Output'!$K$6:$GS$6,0)),0)*$I$8</f>
        <v>0</v>
      </c>
      <c r="GU23" s="371">
        <f ca="1">IFERROR(OFFSET('HTM Output'!$J$6,MATCH($B23,'HTM Output'!$B$7:$B$37,0),MATCH(GU$11,'HTM Output'!$K$6:$GS$6,0)),0)*$I$8</f>
        <v>0</v>
      </c>
      <c r="GV23" s="371">
        <f ca="1">IFERROR(OFFSET('HTM Output'!$J$6,MATCH($B23,'HTM Output'!$B$7:$B$37,0),MATCH(GV$11,'HTM Output'!$K$6:$GS$6,0)),0)*$I$8</f>
        <v>0</v>
      </c>
      <c r="GW23" s="371">
        <f ca="1">IFERROR(OFFSET('HTM Output'!$J$6,MATCH($B23,'HTM Output'!$B$7:$B$37,0),MATCH(GW$11,'HTM Output'!$K$6:$GS$6,0)),0)*$I$8</f>
        <v>0</v>
      </c>
      <c r="GX23" s="371">
        <f ca="1">IFERROR(OFFSET('HTM Output'!$J$6,MATCH($B23,'HTM Output'!$B$7:$B$37,0),MATCH(GX$11,'HTM Output'!$K$6:$GS$6,0)),0)*$I$8</f>
        <v>0</v>
      </c>
      <c r="GY23" s="371">
        <f ca="1">IFERROR(OFFSET('HTM Output'!$J$6,MATCH($B23,'HTM Output'!$B$7:$B$37,0),MATCH(GY$11,'HTM Output'!$K$6:$GS$6,0)),0)*$I$8</f>
        <v>0</v>
      </c>
      <c r="GZ23" s="371">
        <f ca="1">IFERROR(OFFSET('HTM Output'!$J$6,MATCH($B23,'HTM Output'!$B$7:$B$37,0),MATCH(GZ$11,'HTM Output'!$K$6:$GS$6,0)),0)*$I$8</f>
        <v>0</v>
      </c>
      <c r="HA23" s="371">
        <f ca="1">IFERROR(OFFSET('HTM Output'!$J$6,MATCH($B23,'HTM Output'!$B$7:$B$37,0),MATCH(HA$11,'HTM Output'!$K$6:$GS$6,0)),0)*$I$8</f>
        <v>0</v>
      </c>
      <c r="HB23" s="469">
        <f ca="1">IFERROR(OFFSET('HTM Output'!$J$6,MATCH($B23,'HTM Output'!$B$7:$B$37,0),MATCH(HB$11,'HTM Output'!$K$6:$GS$6,0)),0)*$I$8</f>
        <v>0</v>
      </c>
      <c r="HC23" s="360"/>
      <c r="HD23" s="462">
        <f t="shared" ca="1" si="25"/>
        <v>-7424513.2561714631</v>
      </c>
      <c r="HE23" s="359">
        <f t="shared" ca="1" si="17"/>
        <v>986696.87213840603</v>
      </c>
      <c r="HF23" s="359">
        <f t="shared" ca="1" si="17"/>
        <v>965189.38862110162</v>
      </c>
      <c r="HG23" s="359">
        <f t="shared" ca="1" si="17"/>
        <v>864238.05083897454</v>
      </c>
      <c r="HH23" s="359">
        <f t="shared" ca="1" si="17"/>
        <v>845319.97774442344</v>
      </c>
      <c r="HI23" s="359">
        <f t="shared" ca="1" si="17"/>
        <v>17305341.160610385</v>
      </c>
      <c r="HJ23" s="359">
        <f t="shared" ca="1" si="17"/>
        <v>0</v>
      </c>
      <c r="HK23" s="419">
        <f t="shared" ca="1" si="18"/>
        <v>13542272.193781829</v>
      </c>
    </row>
    <row r="24" spans="1:219" hidden="1" outlineLevel="2" x14ac:dyDescent="0.75">
      <c r="A24" s="7" t="s">
        <v>25</v>
      </c>
      <c r="B24" s="397" t="s">
        <v>163</v>
      </c>
      <c r="C24" s="398">
        <f ca="1">OFFSET(Strats!$B$3,MATCH($B24,Strats!$B$4:$B$31,0),MATCH(C$10,Strats!$C$3:$BS$3,0))</f>
        <v>72155021.390000001</v>
      </c>
      <c r="D24" s="399">
        <f ca="1">OFFSET(Strats!$B$3,MATCH($B24,Strats!$B$4:$B$31,0),MATCH(D$10,Strats!$C$3:$BS$3,0))</f>
        <v>0.59472575986560738</v>
      </c>
      <c r="E24" s="359">
        <f t="shared" ca="1" si="19"/>
        <v>42912449.924286902</v>
      </c>
      <c r="F24" s="462">
        <f t="shared" ca="1" si="20"/>
        <v>701616.93469280296</v>
      </c>
      <c r="G24" s="381">
        <f t="shared" ca="1" si="21"/>
        <v>43614066.858979702</v>
      </c>
      <c r="H24" s="433">
        <f>IFERROR(SUMPRODUCT('HTM Output'!$K83:$GS83,'HTM Output'!$K$6:$GS$6)/SUM('HTM Output'!$K83:$GS83),_xlfn.MAXIFS($U$11:$HB$11,$U$14:$HB$14,"&gt;"&amp;0))</f>
        <v>47962.225945234095</v>
      </c>
      <c r="I24" s="359">
        <f t="shared" ca="1" si="12"/>
        <v>15438607.673278967</v>
      </c>
      <c r="J24" s="400">
        <f t="shared" si="22"/>
        <v>0.5</v>
      </c>
      <c r="K24" s="341">
        <f t="shared" ca="1" si="13"/>
        <v>7719303.8366394835</v>
      </c>
      <c r="L24" s="358">
        <f>-SUMIFS('HTM Output'!$K19:$GS19,'HTM Output'!$K$6:$GS$6,"&gt;"&amp;'HTM Output'!$G$2,'HTM Output'!$K$6:$GS$6,"&lt;="&amp;'HTM Output'!$G$3)*$I$8</f>
        <v>-617437.32667384564</v>
      </c>
      <c r="M24" s="359">
        <f t="shared" ca="1" si="14"/>
        <v>21581.08129795393</v>
      </c>
      <c r="N24" s="419">
        <f t="shared" ca="1" si="23"/>
        <v>-595856.24537589168</v>
      </c>
      <c r="O24" s="277">
        <f t="shared" ca="1" si="15"/>
        <v>7123447.5912635913</v>
      </c>
      <c r="P24" s="347"/>
      <c r="Q24" s="378">
        <f t="shared" ca="1" si="16"/>
        <v>0.25744733214378357</v>
      </c>
      <c r="R24" s="379">
        <f t="shared" ca="1" si="24"/>
        <v>2.2735136135928395</v>
      </c>
      <c r="S24" s="347"/>
      <c r="T24" s="380">
        <f ca="1">IF(T$11&gt;$I$4,SUMIFS('Pooled CF'!$E:$E,'Pooled CF'!$A:$A,$A24,'Pooled CF'!$G:$G,T$11),0)+IF(T$11=$I$4,-$O24)</f>
        <v>-7123447.5912635913</v>
      </c>
      <c r="U24" s="371">
        <f ca="1">IFERROR(OFFSET('HTM Output'!$J$6,MATCH($B24,'HTM Output'!$B$7:$B$37,0),MATCH(U$11,'HTM Output'!$K$6:$GS$6,0)),0)*$I$8</f>
        <v>97610.001547151522</v>
      </c>
      <c r="V24" s="371">
        <f ca="1">IFERROR(OFFSET('HTM Output'!$J$6,MATCH($B24,'HTM Output'!$B$7:$B$37,0),MATCH(V$11,'HTM Output'!$K$6:$GS$6,0)),0)*$I$8</f>
        <v>97607.829130878104</v>
      </c>
      <c r="W24" s="371">
        <f ca="1">IFERROR(OFFSET('HTM Output'!$J$6,MATCH($B24,'HTM Output'!$B$7:$B$37,0),MATCH(W$11,'HTM Output'!$K$6:$GS$6,0)),0)*$I$8</f>
        <v>98727.373464656004</v>
      </c>
      <c r="X24" s="371">
        <f ca="1">IFERROR(OFFSET('HTM Output'!$J$6,MATCH($B24,'HTM Output'!$B$7:$B$37,0),MATCH(X$11,'HTM Output'!$K$6:$GS$6,0)),0)*$I$8</f>
        <v>101239.59784500529</v>
      </c>
      <c r="Y24" s="371">
        <f ca="1">IFERROR(OFFSET('HTM Output'!$J$6,MATCH($B24,'HTM Output'!$B$7:$B$37,0),MATCH(Y$11,'HTM Output'!$K$6:$GS$6,0)),0)*$I$8</f>
        <v>97971.5832896762</v>
      </c>
      <c r="Z24" s="371">
        <f ca="1">IFERROR(OFFSET('HTM Output'!$J$6,MATCH($B24,'HTM Output'!$B$7:$B$37,0),MATCH(Z$11,'HTM Output'!$K$6:$GS$6,0)),0)*$I$8</f>
        <v>101234.80572153679</v>
      </c>
      <c r="AA24" s="371">
        <f ca="1">IFERROR(OFFSET('HTM Output'!$J$6,MATCH($B24,'HTM Output'!$B$7:$B$37,0),MATCH(AA$11,'HTM Output'!$K$6:$GS$6,0)),0)*$I$8</f>
        <v>97966.913880647204</v>
      </c>
      <c r="AB24" s="371">
        <f ca="1">IFERROR(OFFSET('HTM Output'!$J$6,MATCH($B24,'HTM Output'!$B$7:$B$37,0),MATCH(AB$11,'HTM Output'!$K$6:$GS$6,0)),0)*$I$8</f>
        <v>101229.94765668802</v>
      </c>
      <c r="AC24" s="371">
        <f ca="1">IFERROR(OFFSET('HTM Output'!$J$6,MATCH($B24,'HTM Output'!$B$7:$B$37,0),MATCH(AC$11,'HTM Output'!$K$6:$GS$6,0)),0)*$I$8</f>
        <v>101227.58614463948</v>
      </c>
      <c r="AD24" s="371">
        <f ca="1">IFERROR(OFFSET('HTM Output'!$J$6,MATCH($B24,'HTM Output'!$B$7:$B$37,0),MATCH(AD$11,'HTM Output'!$K$6:$GS$6,0)),0)*$I$8</f>
        <v>97959.879032653174</v>
      </c>
      <c r="AE24" s="371">
        <f ca="1">IFERROR(OFFSET('HTM Output'!$J$6,MATCH($B24,'HTM Output'!$B$7:$B$37,0),MATCH(AE$11,'HTM Output'!$K$6:$GS$6,0)),0)*$I$8</f>
        <v>101222.62843251289</v>
      </c>
      <c r="AF24" s="371">
        <f ca="1">IFERROR(OFFSET('HTM Output'!$J$6,MATCH($B24,'HTM Output'!$B$7:$B$37,0),MATCH(AF$11,'HTM Output'!$K$6:$GS$6,0)),0)*$I$8</f>
        <v>97955.048073555809</v>
      </c>
      <c r="AG24" s="371">
        <f ca="1">IFERROR(OFFSET('HTM Output'!$J$6,MATCH($B24,'HTM Output'!$B$7:$B$37,0),MATCH(AG$11,'HTM Output'!$K$6:$GS$6,0)),0)*$I$8</f>
        <v>101217.60208371334</v>
      </c>
      <c r="AH24" s="371">
        <f ca="1">IFERROR(OFFSET('HTM Output'!$J$6,MATCH($B24,'HTM Output'!$B$7:$B$37,0),MATCH(AH$11,'HTM Output'!$K$6:$GS$6,0)),0)*$I$8</f>
        <v>97579.244323152408</v>
      </c>
      <c r="AI24" s="371">
        <f ca="1">IFERROR(OFFSET('HTM Output'!$J$6,MATCH($B24,'HTM Output'!$B$7:$B$37,0),MATCH(AI$11,'HTM Output'!$K$6:$GS$6,0)),0)*$I$8</f>
        <v>98321.890766806508</v>
      </c>
      <c r="AJ24" s="371">
        <f ca="1">IFERROR(OFFSET('HTM Output'!$J$6,MATCH($B24,'HTM Output'!$B$7:$B$37,0),MATCH(AJ$11,'HTM Output'!$K$6:$GS$6,0)),0)*$I$8</f>
        <v>101209.83983854183</v>
      </c>
      <c r="AK24" s="371">
        <f ca="1">IFERROR(OFFSET('HTM Output'!$J$6,MATCH($B24,'HTM Output'!$B$7:$B$37,0),MATCH(AK$11,'HTM Output'!$K$6:$GS$6,0)),0)*$I$8</f>
        <v>97942.586062054514</v>
      </c>
      <c r="AL24" s="371">
        <f ca="1">IFERROR(OFFSET('HTM Output'!$J$6,MATCH($B24,'HTM Output'!$B$7:$B$37,0),MATCH(AL$11,'HTM Output'!$K$6:$GS$6,0)),0)*$I$8</f>
        <v>101204.63565119256</v>
      </c>
      <c r="AM24" s="371">
        <f ca="1">IFERROR(OFFSET('HTM Output'!$J$6,MATCH($B24,'HTM Output'!$B$7:$B$37,0),MATCH(AM$11,'HTM Output'!$K$6:$GS$6,0)),0)*$I$8</f>
        <v>97937.514616836736</v>
      </c>
      <c r="AN24" s="371">
        <f ca="1">IFERROR(OFFSET('HTM Output'!$J$6,MATCH($B24,'HTM Output'!$B$7:$B$37,0),MATCH(AN$11,'HTM Output'!$K$6:$GS$6,0)),0)*$I$8</f>
        <v>101199.35876918309</v>
      </c>
      <c r="AO24" s="371">
        <f ca="1">IFERROR(OFFSET('HTM Output'!$J$6,MATCH($B24,'HTM Output'!$B$7:$B$37,0),MATCH(AO$11,'HTM Output'!$K$6:$GS$6,0)),0)*$I$8</f>
        <v>101196.78464624195</v>
      </c>
      <c r="AP24" s="371">
        <f ca="1">IFERROR(OFFSET('HTM Output'!$J$6,MATCH($B24,'HTM Output'!$B$7:$B$37,0),MATCH(AP$11,'HTM Output'!$K$6:$GS$6,0)),0)*$I$8</f>
        <v>97856.968513585904</v>
      </c>
      <c r="AQ24" s="371">
        <f ca="1">IFERROR(OFFSET('HTM Output'!$J$6,MATCH($B24,'HTM Output'!$B$7:$B$37,0),MATCH(AQ$11,'HTM Output'!$K$6:$GS$6,0)),0)*$I$8</f>
        <v>101248.21600745995</v>
      </c>
      <c r="AR24" s="371">
        <f ca="1">IFERROR(OFFSET('HTM Output'!$J$6,MATCH($B24,'HTM Output'!$B$7:$B$37,0),MATCH(AR$11,'HTM Output'!$K$6:$GS$6,0)),0)*$I$8</f>
        <v>97848.035473377502</v>
      </c>
      <c r="AS24" s="371">
        <f ca="1">IFERROR(OFFSET('HTM Output'!$J$6,MATCH($B24,'HTM Output'!$B$7:$B$37,0),MATCH(AS$11,'HTM Output'!$K$6:$GS$6,0)),0)*$I$8</f>
        <v>35894.370083512651</v>
      </c>
      <c r="AT24" s="371">
        <f ca="1">IFERROR(OFFSET('HTM Output'!$J$6,MATCH($B24,'HTM Output'!$B$7:$B$37,0),MATCH(AT$11,'HTM Output'!$K$6:$GS$6,0)),0)*$I$8</f>
        <v>35742.543514502206</v>
      </c>
      <c r="AU24" s="371">
        <f ca="1">IFERROR(OFFSET('HTM Output'!$J$6,MATCH($B24,'HTM Output'!$B$7:$B$37,0),MATCH(AU$11,'HTM Output'!$K$6:$GS$6,0)),0)*$I$8</f>
        <v>51000.353036338434</v>
      </c>
      <c r="AV24" s="371">
        <f ca="1">IFERROR(OFFSET('HTM Output'!$J$6,MATCH($B24,'HTM Output'!$B$7:$B$37,0),MATCH(AV$11,'HTM Output'!$K$6:$GS$6,0)),0)*$I$8</f>
        <v>38172.818720833762</v>
      </c>
      <c r="AW24" s="371">
        <f ca="1">IFERROR(OFFSET('HTM Output'!$J$6,MATCH($B24,'HTM Output'!$B$7:$B$37,0),MATCH(AW$11,'HTM Output'!$K$6:$GS$6,0)),0)*$I$8</f>
        <v>31770.128697481581</v>
      </c>
      <c r="AX24" s="371">
        <f ca="1">IFERROR(OFFSET('HTM Output'!$J$6,MATCH($B24,'HTM Output'!$B$7:$B$37,0),MATCH(AX$11,'HTM Output'!$K$6:$GS$6,0)),0)*$I$8</f>
        <v>32827.416476975137</v>
      </c>
      <c r="AY24" s="371">
        <f ca="1">IFERROR(OFFSET('HTM Output'!$J$6,MATCH($B24,'HTM Output'!$B$7:$B$37,0),MATCH(AY$11,'HTM Output'!$K$6:$GS$6,0)),0)*$I$8</f>
        <v>31766.899471347791</v>
      </c>
      <c r="AZ24" s="371">
        <f ca="1">IFERROR(OFFSET('HTM Output'!$J$6,MATCH($B24,'HTM Output'!$B$7:$B$37,0),MATCH(AZ$11,'HTM Output'!$K$6:$GS$6,0)),0)*$I$8</f>
        <v>32824.060673014625</v>
      </c>
      <c r="BA24" s="371">
        <f ca="1">IFERROR(OFFSET('HTM Output'!$J$6,MATCH($B24,'HTM Output'!$B$7:$B$37,0),MATCH(BA$11,'HTM Output'!$K$6:$GS$6,0)),0)*$I$8</f>
        <v>32822.420967665013</v>
      </c>
      <c r="BB24" s="371">
        <f ca="1">IFERROR(OFFSET('HTM Output'!$J$6,MATCH($B24,'HTM Output'!$B$7:$B$37,0),MATCH(BB$11,'HTM Output'!$K$6:$GS$6,0)),0)*$I$8</f>
        <v>27553.093707810054</v>
      </c>
      <c r="BC24" s="371">
        <f ca="1">IFERROR(OFFSET('HTM Output'!$J$6,MATCH($B24,'HTM Output'!$B$7:$B$37,0),MATCH(BC$11,'HTM Output'!$K$6:$GS$6,0)),0)*$I$8</f>
        <v>28469.765894785869</v>
      </c>
      <c r="BD24" s="371">
        <f ca="1">IFERROR(OFFSET('HTM Output'!$J$6,MATCH($B24,'HTM Output'!$B$7:$B$37,0),MATCH(BD$11,'HTM Output'!$K$6:$GS$6,0)),0)*$I$8</f>
        <v>27549.771041147811</v>
      </c>
      <c r="BE24" s="371">
        <f ca="1">IFERROR(OFFSET('HTM Output'!$J$6,MATCH($B24,'HTM Output'!$B$7:$B$37,0),MATCH(BE$11,'HTM Output'!$K$6:$GS$6,0)),0)*$I$8</f>
        <v>25655.498115201186</v>
      </c>
      <c r="BF24" s="371">
        <f ca="1">IFERROR(OFFSET('HTM Output'!$J$6,MATCH($B24,'HTM Output'!$B$7:$B$37,0),MATCH(BF$11,'HTM Output'!$K$6:$GS$6,0)),0)*$I$8</f>
        <v>25653.977295232307</v>
      </c>
      <c r="BG24" s="371">
        <f ca="1">IFERROR(OFFSET('HTM Output'!$J$6,MATCH($B24,'HTM Output'!$B$7:$B$37,0),MATCH(BG$11,'HTM Output'!$K$6:$GS$6,0)),0)*$I$8</f>
        <v>30643.099282920055</v>
      </c>
      <c r="BH24" s="371">
        <f ca="1">IFERROR(OFFSET('HTM Output'!$J$6,MATCH($B24,'HTM Output'!$B$7:$B$37,0),MATCH(BH$11,'HTM Output'!$K$6:$GS$6,0)),0)*$I$8</f>
        <v>27077.844219512539</v>
      </c>
      <c r="BI24" s="371">
        <f ca="1">IFERROR(OFFSET('HTM Output'!$J$6,MATCH($B24,'HTM Output'!$B$7:$B$37,0),MATCH(BI$11,'HTM Output'!$K$6:$GS$6,0)),0)*$I$8</f>
        <v>26202.597209203886</v>
      </c>
      <c r="BJ24" s="371">
        <f ca="1">IFERROR(OFFSET('HTM Output'!$J$6,MATCH($B24,'HTM Output'!$B$7:$B$37,0),MATCH(BJ$11,'HTM Output'!$K$6:$GS$6,0)),0)*$I$8</f>
        <v>27074.06864532227</v>
      </c>
      <c r="BK24" s="371">
        <f ca="1">IFERROR(OFFSET('HTM Output'!$J$6,MATCH($B24,'HTM Output'!$B$7:$B$37,0),MATCH(BK$11,'HTM Output'!$K$6:$GS$6,0)),0)*$I$8</f>
        <v>26198.921746944885</v>
      </c>
      <c r="BL24" s="371">
        <f ca="1">IFERROR(OFFSET('HTM Output'!$J$6,MATCH($B24,'HTM Output'!$B$7:$B$37,0),MATCH(BL$11,'HTM Output'!$K$6:$GS$6,0)),0)*$I$8</f>
        <v>27070.248417476618</v>
      </c>
      <c r="BM24" s="371">
        <f ca="1">IFERROR(OFFSET('HTM Output'!$J$6,MATCH($B24,'HTM Output'!$B$7:$B$37,0),MATCH(BM$11,'HTM Output'!$K$6:$GS$6,0)),0)*$I$8</f>
        <v>27068.376201239826</v>
      </c>
      <c r="BN24" s="371">
        <f ca="1">IFERROR(OFFSET('HTM Output'!$J$6,MATCH($B24,'HTM Output'!$B$7:$B$37,0),MATCH(BN$11,'HTM Output'!$K$6:$GS$6,0)),0)*$I$8</f>
        <v>26193.379903848363</v>
      </c>
      <c r="BO24" s="371">
        <f ca="1">IFERROR(OFFSET('HTM Output'!$J$6,MATCH($B24,'HTM Output'!$B$7:$B$37,0),MATCH(BO$11,'HTM Output'!$K$6:$GS$6,0)),0)*$I$8</f>
        <v>27064.487949015696</v>
      </c>
      <c r="BP24" s="371">
        <f ca="1">IFERROR(OFFSET('HTM Output'!$J$6,MATCH($B24,'HTM Output'!$B$7:$B$37,0),MATCH(BP$11,'HTM Output'!$K$6:$GS$6,0)),0)*$I$8</f>
        <v>26291.137843219611</v>
      </c>
      <c r="BQ24" s="371">
        <f ca="1">IFERROR(OFFSET('HTM Output'!$J$6,MATCH($B24,'HTM Output'!$B$7:$B$37,0),MATCH(BQ$11,'HTM Output'!$K$6:$GS$6,0)),0)*$I$8</f>
        <v>22958.12778883498</v>
      </c>
      <c r="BR24" s="371">
        <f ca="1">IFERROR(OFFSET('HTM Output'!$J$6,MATCH($B24,'HTM Output'!$B$7:$B$37,0),MATCH(BR$11,'HTM Output'!$K$6:$GS$6,0)),0)*$I$8</f>
        <v>10479327.96821557</v>
      </c>
      <c r="BS24" s="371">
        <f ca="1">IFERROR(OFFSET('HTM Output'!$J$6,MATCH($B24,'HTM Output'!$B$7:$B$37,0),MATCH(BS$11,'HTM Output'!$K$6:$GS$6,0)),0)*$I$8</f>
        <v>7684.9998189299149</v>
      </c>
      <c r="BT24" s="371">
        <f ca="1">IFERROR(OFFSET('HTM Output'!$J$6,MATCH($B24,'HTM Output'!$B$7:$B$37,0),MATCH(BT$11,'HTM Output'!$K$6:$GS$6,0)),0)*$I$8</f>
        <v>0</v>
      </c>
      <c r="BU24" s="371">
        <f ca="1">IFERROR(OFFSET('HTM Output'!$J$6,MATCH($B24,'HTM Output'!$B$7:$B$37,0),MATCH(BU$11,'HTM Output'!$K$6:$GS$6,0)),0)*$I$8</f>
        <v>0</v>
      </c>
      <c r="BV24" s="371">
        <f ca="1">IFERROR(OFFSET('HTM Output'!$J$6,MATCH($B24,'HTM Output'!$B$7:$B$37,0),MATCH(BV$11,'HTM Output'!$K$6:$GS$6,0)),0)*$I$8</f>
        <v>0</v>
      </c>
      <c r="BW24" s="371">
        <f ca="1">IFERROR(OFFSET('HTM Output'!$J$6,MATCH($B24,'HTM Output'!$B$7:$B$37,0),MATCH(BW$11,'HTM Output'!$K$6:$GS$6,0)),0)*$I$8</f>
        <v>0</v>
      </c>
      <c r="BX24" s="371">
        <f ca="1">IFERROR(OFFSET('HTM Output'!$J$6,MATCH($B24,'HTM Output'!$B$7:$B$37,0),MATCH(BX$11,'HTM Output'!$K$6:$GS$6,0)),0)*$I$8</f>
        <v>0</v>
      </c>
      <c r="BY24" s="371">
        <f ca="1">IFERROR(OFFSET('HTM Output'!$J$6,MATCH($B24,'HTM Output'!$B$7:$B$37,0),MATCH(BY$11,'HTM Output'!$K$6:$GS$6,0)),0)*$I$8</f>
        <v>0</v>
      </c>
      <c r="BZ24" s="371">
        <f ca="1">IFERROR(OFFSET('HTM Output'!$J$6,MATCH($B24,'HTM Output'!$B$7:$B$37,0),MATCH(BZ$11,'HTM Output'!$K$6:$GS$6,0)),0)*$I$8</f>
        <v>0</v>
      </c>
      <c r="CA24" s="371">
        <f ca="1">IFERROR(OFFSET('HTM Output'!$J$6,MATCH($B24,'HTM Output'!$B$7:$B$37,0),MATCH(CA$11,'HTM Output'!$K$6:$GS$6,0)),0)*$I$8</f>
        <v>0</v>
      </c>
      <c r="CB24" s="371">
        <f ca="1">IFERROR(OFFSET('HTM Output'!$J$6,MATCH($B24,'HTM Output'!$B$7:$B$37,0),MATCH(CB$11,'HTM Output'!$K$6:$GS$6,0)),0)*$I$8</f>
        <v>0</v>
      </c>
      <c r="CC24" s="371">
        <f ca="1">IFERROR(OFFSET('HTM Output'!$J$6,MATCH($B24,'HTM Output'!$B$7:$B$37,0),MATCH(CC$11,'HTM Output'!$K$6:$GS$6,0)),0)*$I$8</f>
        <v>2569980.8285432598</v>
      </c>
      <c r="CD24" s="371">
        <f ca="1">IFERROR(OFFSET('HTM Output'!$J$6,MATCH($B24,'HTM Output'!$B$7:$B$37,0),MATCH(CD$11,'HTM Output'!$K$6:$GS$6,0)),0)*$I$8</f>
        <v>0</v>
      </c>
      <c r="CE24" s="371">
        <f ca="1">IFERROR(OFFSET('HTM Output'!$J$6,MATCH($B24,'HTM Output'!$B$7:$B$37,0),MATCH(CE$11,'HTM Output'!$K$6:$GS$6,0)),0)*$I$8</f>
        <v>0</v>
      </c>
      <c r="CF24" s="371">
        <f ca="1">IFERROR(OFFSET('HTM Output'!$J$6,MATCH($B24,'HTM Output'!$B$7:$B$37,0),MATCH(CF$11,'HTM Output'!$K$6:$GS$6,0)),0)*$I$8</f>
        <v>0</v>
      </c>
      <c r="CG24" s="371">
        <f ca="1">IFERROR(OFFSET('HTM Output'!$J$6,MATCH($B24,'HTM Output'!$B$7:$B$37,0),MATCH(CG$11,'HTM Output'!$K$6:$GS$6,0)),0)*$I$8</f>
        <v>0</v>
      </c>
      <c r="CH24" s="371">
        <f ca="1">IFERROR(OFFSET('HTM Output'!$J$6,MATCH($B24,'HTM Output'!$B$7:$B$37,0),MATCH(CH$11,'HTM Output'!$K$6:$GS$6,0)),0)*$I$8</f>
        <v>0</v>
      </c>
      <c r="CI24" s="371">
        <f ca="1">IFERROR(OFFSET('HTM Output'!$J$6,MATCH($B24,'HTM Output'!$B$7:$B$37,0),MATCH(CI$11,'HTM Output'!$K$6:$GS$6,0)),0)*$I$8</f>
        <v>0</v>
      </c>
      <c r="CJ24" s="371">
        <f ca="1">IFERROR(OFFSET('HTM Output'!$J$6,MATCH($B24,'HTM Output'!$B$7:$B$37,0),MATCH(CJ$11,'HTM Output'!$K$6:$GS$6,0)),0)*$I$8</f>
        <v>0</v>
      </c>
      <c r="CK24" s="371">
        <f ca="1">IFERROR(OFFSET('HTM Output'!$J$6,MATCH($B24,'HTM Output'!$B$7:$B$37,0),MATCH(CK$11,'HTM Output'!$K$6:$GS$6,0)),0)*$I$8</f>
        <v>0</v>
      </c>
      <c r="CL24" s="371">
        <f ca="1">IFERROR(OFFSET('HTM Output'!$J$6,MATCH($B24,'HTM Output'!$B$7:$B$37,0),MATCH(CL$11,'HTM Output'!$K$6:$GS$6,0)),0)*$I$8</f>
        <v>0</v>
      </c>
      <c r="CM24" s="371">
        <f ca="1">IFERROR(OFFSET('HTM Output'!$J$6,MATCH($B24,'HTM Output'!$B$7:$B$37,0),MATCH(CM$11,'HTM Output'!$K$6:$GS$6,0)),0)*$I$8</f>
        <v>0</v>
      </c>
      <c r="CN24" s="371">
        <f ca="1">IFERROR(OFFSET('HTM Output'!$J$6,MATCH($B24,'HTM Output'!$B$7:$B$37,0),MATCH(CN$11,'HTM Output'!$K$6:$GS$6,0)),0)*$I$8</f>
        <v>0</v>
      </c>
      <c r="CO24" s="371">
        <f ca="1">IFERROR(OFFSET('HTM Output'!$J$6,MATCH($B24,'HTM Output'!$B$7:$B$37,0),MATCH(CO$11,'HTM Output'!$K$6:$GS$6,0)),0)*$I$8</f>
        <v>0</v>
      </c>
      <c r="CP24" s="371">
        <f ca="1">IFERROR(OFFSET('HTM Output'!$J$6,MATCH($B24,'HTM Output'!$B$7:$B$37,0),MATCH(CP$11,'HTM Output'!$K$6:$GS$6,0)),0)*$I$8</f>
        <v>0</v>
      </c>
      <c r="CQ24" s="371">
        <f ca="1">IFERROR(OFFSET('HTM Output'!$J$6,MATCH($B24,'HTM Output'!$B$7:$B$37,0),MATCH(CQ$11,'HTM Output'!$K$6:$GS$6,0)),0)*$I$8</f>
        <v>0</v>
      </c>
      <c r="CR24" s="371">
        <f ca="1">IFERROR(OFFSET('HTM Output'!$J$6,MATCH($B24,'HTM Output'!$B$7:$B$37,0),MATCH(CR$11,'HTM Output'!$K$6:$GS$6,0)),0)*$I$8</f>
        <v>0</v>
      </c>
      <c r="CS24" s="371">
        <f ca="1">IFERROR(OFFSET('HTM Output'!$J$6,MATCH($B24,'HTM Output'!$B$7:$B$37,0),MATCH(CS$11,'HTM Output'!$K$6:$GS$6,0)),0)*$I$8</f>
        <v>0</v>
      </c>
      <c r="CT24" s="371">
        <f ca="1">IFERROR(OFFSET('HTM Output'!$J$6,MATCH($B24,'HTM Output'!$B$7:$B$37,0),MATCH(CT$11,'HTM Output'!$K$6:$GS$6,0)),0)*$I$8</f>
        <v>0</v>
      </c>
      <c r="CU24" s="371">
        <f ca="1">IFERROR(OFFSET('HTM Output'!$J$6,MATCH($B24,'HTM Output'!$B$7:$B$37,0),MATCH(CU$11,'HTM Output'!$K$6:$GS$6,0)),0)*$I$8</f>
        <v>0</v>
      </c>
      <c r="CV24" s="371">
        <f ca="1">IFERROR(OFFSET('HTM Output'!$J$6,MATCH($B24,'HTM Output'!$B$7:$B$37,0),MATCH(CV$11,'HTM Output'!$K$6:$GS$6,0)),0)*$I$8</f>
        <v>0</v>
      </c>
      <c r="CW24" s="371">
        <f ca="1">IFERROR(OFFSET('HTM Output'!$J$6,MATCH($B24,'HTM Output'!$B$7:$B$37,0),MATCH(CW$11,'HTM Output'!$K$6:$GS$6,0)),0)*$I$8</f>
        <v>0</v>
      </c>
      <c r="CX24" s="371">
        <f ca="1">IFERROR(OFFSET('HTM Output'!$J$6,MATCH($B24,'HTM Output'!$B$7:$B$37,0),MATCH(CX$11,'HTM Output'!$K$6:$GS$6,0)),0)*$I$8</f>
        <v>0</v>
      </c>
      <c r="CY24" s="371">
        <f ca="1">IFERROR(OFFSET('HTM Output'!$J$6,MATCH($B24,'HTM Output'!$B$7:$B$37,0),MATCH(CY$11,'HTM Output'!$K$6:$GS$6,0)),0)*$I$8</f>
        <v>0</v>
      </c>
      <c r="CZ24" s="371">
        <f ca="1">IFERROR(OFFSET('HTM Output'!$J$6,MATCH($B24,'HTM Output'!$B$7:$B$37,0),MATCH(CZ$11,'HTM Output'!$K$6:$GS$6,0)),0)*$I$8</f>
        <v>0</v>
      </c>
      <c r="DA24" s="371">
        <f ca="1">IFERROR(OFFSET('HTM Output'!$J$6,MATCH($B24,'HTM Output'!$B$7:$B$37,0),MATCH(DA$11,'HTM Output'!$K$6:$GS$6,0)),0)*$I$8</f>
        <v>0</v>
      </c>
      <c r="DB24" s="371">
        <f ca="1">IFERROR(OFFSET('HTM Output'!$J$6,MATCH($B24,'HTM Output'!$B$7:$B$37,0),MATCH(DB$11,'HTM Output'!$K$6:$GS$6,0)),0)*$I$8</f>
        <v>0</v>
      </c>
      <c r="DC24" s="371">
        <f ca="1">IFERROR(OFFSET('HTM Output'!$J$6,MATCH($B24,'HTM Output'!$B$7:$B$37,0),MATCH(DC$11,'HTM Output'!$K$6:$GS$6,0)),0)*$I$8</f>
        <v>0</v>
      </c>
      <c r="DD24" s="371">
        <f ca="1">IFERROR(OFFSET('HTM Output'!$J$6,MATCH($B24,'HTM Output'!$B$7:$B$37,0),MATCH(DD$11,'HTM Output'!$K$6:$GS$6,0)),0)*$I$8</f>
        <v>0</v>
      </c>
      <c r="DE24" s="371">
        <f ca="1">IFERROR(OFFSET('HTM Output'!$J$6,MATCH($B24,'HTM Output'!$B$7:$B$37,0),MATCH(DE$11,'HTM Output'!$K$6:$GS$6,0)),0)*$I$8</f>
        <v>0</v>
      </c>
      <c r="DF24" s="371">
        <f ca="1">IFERROR(OFFSET('HTM Output'!$J$6,MATCH($B24,'HTM Output'!$B$7:$B$37,0),MATCH(DF$11,'HTM Output'!$K$6:$GS$6,0)),0)*$I$8</f>
        <v>0</v>
      </c>
      <c r="DG24" s="371">
        <f ca="1">IFERROR(OFFSET('HTM Output'!$J$6,MATCH($B24,'HTM Output'!$B$7:$B$37,0),MATCH(DG$11,'HTM Output'!$K$6:$GS$6,0)),0)*$I$8</f>
        <v>0</v>
      </c>
      <c r="DH24" s="371">
        <f ca="1">IFERROR(OFFSET('HTM Output'!$J$6,MATCH($B24,'HTM Output'!$B$7:$B$37,0),MATCH(DH$11,'HTM Output'!$K$6:$GS$6,0)),0)*$I$8</f>
        <v>0</v>
      </c>
      <c r="DI24" s="371">
        <f ca="1">IFERROR(OFFSET('HTM Output'!$J$6,MATCH($B24,'HTM Output'!$B$7:$B$37,0),MATCH(DI$11,'HTM Output'!$K$6:$GS$6,0)),0)*$I$8</f>
        <v>0</v>
      </c>
      <c r="DJ24" s="371">
        <f ca="1">IFERROR(OFFSET('HTM Output'!$J$6,MATCH($B24,'HTM Output'!$B$7:$B$37,0),MATCH(DJ$11,'HTM Output'!$K$6:$GS$6,0)),0)*$I$8</f>
        <v>0</v>
      </c>
      <c r="DK24" s="371">
        <f ca="1">IFERROR(OFFSET('HTM Output'!$J$6,MATCH($B24,'HTM Output'!$B$7:$B$37,0),MATCH(DK$11,'HTM Output'!$K$6:$GS$6,0)),0)*$I$8</f>
        <v>0</v>
      </c>
      <c r="DL24" s="371">
        <f ca="1">IFERROR(OFFSET('HTM Output'!$J$6,MATCH($B24,'HTM Output'!$B$7:$B$37,0),MATCH(DL$11,'HTM Output'!$K$6:$GS$6,0)),0)*$I$8</f>
        <v>0</v>
      </c>
      <c r="DM24" s="371">
        <f ca="1">IFERROR(OFFSET('HTM Output'!$J$6,MATCH($B24,'HTM Output'!$B$7:$B$37,0),MATCH(DM$11,'HTM Output'!$K$6:$GS$6,0)),0)*$I$8</f>
        <v>0</v>
      </c>
      <c r="DN24" s="371">
        <f ca="1">IFERROR(OFFSET('HTM Output'!$J$6,MATCH($B24,'HTM Output'!$B$7:$B$37,0),MATCH(DN$11,'HTM Output'!$K$6:$GS$6,0)),0)*$I$8</f>
        <v>0</v>
      </c>
      <c r="DO24" s="371">
        <f ca="1">IFERROR(OFFSET('HTM Output'!$J$6,MATCH($B24,'HTM Output'!$B$7:$B$37,0),MATCH(DO$11,'HTM Output'!$K$6:$GS$6,0)),0)*$I$8</f>
        <v>0</v>
      </c>
      <c r="DP24" s="371">
        <f ca="1">IFERROR(OFFSET('HTM Output'!$J$6,MATCH($B24,'HTM Output'!$B$7:$B$37,0),MATCH(DP$11,'HTM Output'!$K$6:$GS$6,0)),0)*$I$8</f>
        <v>0</v>
      </c>
      <c r="DQ24" s="371">
        <f ca="1">IFERROR(OFFSET('HTM Output'!$J$6,MATCH($B24,'HTM Output'!$B$7:$B$37,0),MATCH(DQ$11,'HTM Output'!$K$6:$GS$6,0)),0)*$I$8</f>
        <v>0</v>
      </c>
      <c r="DR24" s="371">
        <f ca="1">IFERROR(OFFSET('HTM Output'!$J$6,MATCH($B24,'HTM Output'!$B$7:$B$37,0),MATCH(DR$11,'HTM Output'!$K$6:$GS$6,0)),0)*$I$8</f>
        <v>0</v>
      </c>
      <c r="DS24" s="371">
        <f ca="1">IFERROR(OFFSET('HTM Output'!$J$6,MATCH($B24,'HTM Output'!$B$7:$B$37,0),MATCH(DS$11,'HTM Output'!$K$6:$GS$6,0)),0)*$I$8</f>
        <v>0</v>
      </c>
      <c r="DT24" s="371">
        <f ca="1">IFERROR(OFFSET('HTM Output'!$J$6,MATCH($B24,'HTM Output'!$B$7:$B$37,0),MATCH(DT$11,'HTM Output'!$K$6:$GS$6,0)),0)*$I$8</f>
        <v>0</v>
      </c>
      <c r="DU24" s="371">
        <f ca="1">IFERROR(OFFSET('HTM Output'!$J$6,MATCH($B24,'HTM Output'!$B$7:$B$37,0),MATCH(DU$11,'HTM Output'!$K$6:$GS$6,0)),0)*$I$8</f>
        <v>0</v>
      </c>
      <c r="DV24" s="371">
        <f ca="1">IFERROR(OFFSET('HTM Output'!$J$6,MATCH($B24,'HTM Output'!$B$7:$B$37,0),MATCH(DV$11,'HTM Output'!$K$6:$GS$6,0)),0)*$I$8</f>
        <v>0</v>
      </c>
      <c r="DW24" s="371">
        <f ca="1">IFERROR(OFFSET('HTM Output'!$J$6,MATCH($B24,'HTM Output'!$B$7:$B$37,0),MATCH(DW$11,'HTM Output'!$K$6:$GS$6,0)),0)*$I$8</f>
        <v>0</v>
      </c>
      <c r="DX24" s="371">
        <f ca="1">IFERROR(OFFSET('HTM Output'!$J$6,MATCH($B24,'HTM Output'!$B$7:$B$37,0),MATCH(DX$11,'HTM Output'!$K$6:$GS$6,0)),0)*$I$8</f>
        <v>0</v>
      </c>
      <c r="DY24" s="371">
        <f ca="1">IFERROR(OFFSET('HTM Output'!$J$6,MATCH($B24,'HTM Output'!$B$7:$B$37,0),MATCH(DY$11,'HTM Output'!$K$6:$GS$6,0)),0)*$I$8</f>
        <v>0</v>
      </c>
      <c r="DZ24" s="371">
        <f ca="1">IFERROR(OFFSET('HTM Output'!$J$6,MATCH($B24,'HTM Output'!$B$7:$B$37,0),MATCH(DZ$11,'HTM Output'!$K$6:$GS$6,0)),0)*$I$8</f>
        <v>0</v>
      </c>
      <c r="EA24" s="371">
        <f ca="1">IFERROR(OFFSET('HTM Output'!$J$6,MATCH($B24,'HTM Output'!$B$7:$B$37,0),MATCH(EA$11,'HTM Output'!$K$6:$GS$6,0)),0)*$I$8</f>
        <v>0</v>
      </c>
      <c r="EB24" s="371">
        <f ca="1">IFERROR(OFFSET('HTM Output'!$J$6,MATCH($B24,'HTM Output'!$B$7:$B$37,0),MATCH(EB$11,'HTM Output'!$K$6:$GS$6,0)),0)*$I$8</f>
        <v>0</v>
      </c>
      <c r="EC24" s="371">
        <f ca="1">IFERROR(OFFSET('HTM Output'!$J$6,MATCH($B24,'HTM Output'!$B$7:$B$37,0),MATCH(EC$11,'HTM Output'!$K$6:$GS$6,0)),0)*$I$8</f>
        <v>0</v>
      </c>
      <c r="ED24" s="371">
        <f ca="1">IFERROR(OFFSET('HTM Output'!$J$6,MATCH($B24,'HTM Output'!$B$7:$B$37,0),MATCH(ED$11,'HTM Output'!$K$6:$GS$6,0)),0)*$I$8</f>
        <v>0</v>
      </c>
      <c r="EE24" s="371">
        <f ca="1">IFERROR(OFFSET('HTM Output'!$J$6,MATCH($B24,'HTM Output'!$B$7:$B$37,0),MATCH(EE$11,'HTM Output'!$K$6:$GS$6,0)),0)*$I$8</f>
        <v>0</v>
      </c>
      <c r="EF24" s="371">
        <f ca="1">IFERROR(OFFSET('HTM Output'!$J$6,MATCH($B24,'HTM Output'!$B$7:$B$37,0),MATCH(EF$11,'HTM Output'!$K$6:$GS$6,0)),0)*$I$8</f>
        <v>0</v>
      </c>
      <c r="EG24" s="371">
        <f ca="1">IFERROR(OFFSET('HTM Output'!$J$6,MATCH($B24,'HTM Output'!$B$7:$B$37,0),MATCH(EG$11,'HTM Output'!$K$6:$GS$6,0)),0)*$I$8</f>
        <v>0</v>
      </c>
      <c r="EH24" s="371">
        <f ca="1">IFERROR(OFFSET('HTM Output'!$J$6,MATCH($B24,'HTM Output'!$B$7:$B$37,0),MATCH(EH$11,'HTM Output'!$K$6:$GS$6,0)),0)*$I$8</f>
        <v>0</v>
      </c>
      <c r="EI24" s="371">
        <f ca="1">IFERROR(OFFSET('HTM Output'!$J$6,MATCH($B24,'HTM Output'!$B$7:$B$37,0),MATCH(EI$11,'HTM Output'!$K$6:$GS$6,0)),0)*$I$8</f>
        <v>0</v>
      </c>
      <c r="EJ24" s="371">
        <f ca="1">IFERROR(OFFSET('HTM Output'!$J$6,MATCH($B24,'HTM Output'!$B$7:$B$37,0),MATCH(EJ$11,'HTM Output'!$K$6:$GS$6,0)),0)*$I$8</f>
        <v>0</v>
      </c>
      <c r="EK24" s="371">
        <f ca="1">IFERROR(OFFSET('HTM Output'!$J$6,MATCH($B24,'HTM Output'!$B$7:$B$37,0),MATCH(EK$11,'HTM Output'!$K$6:$GS$6,0)),0)*$I$8</f>
        <v>0</v>
      </c>
      <c r="EL24" s="371">
        <f ca="1">IFERROR(OFFSET('HTM Output'!$J$6,MATCH($B24,'HTM Output'!$B$7:$B$37,0),MATCH(EL$11,'HTM Output'!$K$6:$GS$6,0)),0)*$I$8</f>
        <v>0</v>
      </c>
      <c r="EM24" s="371">
        <f ca="1">IFERROR(OFFSET('HTM Output'!$J$6,MATCH($B24,'HTM Output'!$B$7:$B$37,0),MATCH(EM$11,'HTM Output'!$K$6:$GS$6,0)),0)*$I$8</f>
        <v>0</v>
      </c>
      <c r="EN24" s="371">
        <f ca="1">IFERROR(OFFSET('HTM Output'!$J$6,MATCH($B24,'HTM Output'!$B$7:$B$37,0),MATCH(EN$11,'HTM Output'!$K$6:$GS$6,0)),0)*$I$8</f>
        <v>0</v>
      </c>
      <c r="EO24" s="371">
        <f ca="1">IFERROR(OFFSET('HTM Output'!$J$6,MATCH($B24,'HTM Output'!$B$7:$B$37,0),MATCH(EO$11,'HTM Output'!$K$6:$GS$6,0)),0)*$I$8</f>
        <v>0</v>
      </c>
      <c r="EP24" s="371">
        <f ca="1">IFERROR(OFFSET('HTM Output'!$J$6,MATCH($B24,'HTM Output'!$B$7:$B$37,0),MATCH(EP$11,'HTM Output'!$K$6:$GS$6,0)),0)*$I$8</f>
        <v>0</v>
      </c>
      <c r="EQ24" s="371">
        <f ca="1">IFERROR(OFFSET('HTM Output'!$J$6,MATCH($B24,'HTM Output'!$B$7:$B$37,0),MATCH(EQ$11,'HTM Output'!$K$6:$GS$6,0)),0)*$I$8</f>
        <v>0</v>
      </c>
      <c r="ER24" s="371">
        <f ca="1">IFERROR(OFFSET('HTM Output'!$J$6,MATCH($B24,'HTM Output'!$B$7:$B$37,0),MATCH(ER$11,'HTM Output'!$K$6:$GS$6,0)),0)*$I$8</f>
        <v>0</v>
      </c>
      <c r="ES24" s="371">
        <f ca="1">IFERROR(OFFSET('HTM Output'!$J$6,MATCH($B24,'HTM Output'!$B$7:$B$37,0),MATCH(ES$11,'HTM Output'!$K$6:$GS$6,0)),0)*$I$8</f>
        <v>0</v>
      </c>
      <c r="ET24" s="371">
        <f ca="1">IFERROR(OFFSET('HTM Output'!$J$6,MATCH($B24,'HTM Output'!$B$7:$B$37,0),MATCH(ET$11,'HTM Output'!$K$6:$GS$6,0)),0)*$I$8</f>
        <v>0</v>
      </c>
      <c r="EU24" s="371">
        <f ca="1">IFERROR(OFFSET('HTM Output'!$J$6,MATCH($B24,'HTM Output'!$B$7:$B$37,0),MATCH(EU$11,'HTM Output'!$K$6:$GS$6,0)),0)*$I$8</f>
        <v>0</v>
      </c>
      <c r="EV24" s="371">
        <f ca="1">IFERROR(OFFSET('HTM Output'!$J$6,MATCH($B24,'HTM Output'!$B$7:$B$37,0),MATCH(EV$11,'HTM Output'!$K$6:$GS$6,0)),0)*$I$8</f>
        <v>0</v>
      </c>
      <c r="EW24" s="371">
        <f ca="1">IFERROR(OFFSET('HTM Output'!$J$6,MATCH($B24,'HTM Output'!$B$7:$B$37,0),MATCH(EW$11,'HTM Output'!$K$6:$GS$6,0)),0)*$I$8</f>
        <v>0</v>
      </c>
      <c r="EX24" s="371">
        <f ca="1">IFERROR(OFFSET('HTM Output'!$J$6,MATCH($B24,'HTM Output'!$B$7:$B$37,0),MATCH(EX$11,'HTM Output'!$K$6:$GS$6,0)),0)*$I$8</f>
        <v>0</v>
      </c>
      <c r="EY24" s="371">
        <f ca="1">IFERROR(OFFSET('HTM Output'!$J$6,MATCH($B24,'HTM Output'!$B$7:$B$37,0),MATCH(EY$11,'HTM Output'!$K$6:$GS$6,0)),0)*$I$8</f>
        <v>0</v>
      </c>
      <c r="EZ24" s="371">
        <f ca="1">IFERROR(OFFSET('HTM Output'!$J$6,MATCH($B24,'HTM Output'!$B$7:$B$37,0),MATCH(EZ$11,'HTM Output'!$K$6:$GS$6,0)),0)*$I$8</f>
        <v>0</v>
      </c>
      <c r="FA24" s="371">
        <f ca="1">IFERROR(OFFSET('HTM Output'!$J$6,MATCH($B24,'HTM Output'!$B$7:$B$37,0),MATCH(FA$11,'HTM Output'!$K$6:$GS$6,0)),0)*$I$8</f>
        <v>0</v>
      </c>
      <c r="FB24" s="371">
        <f ca="1">IFERROR(OFFSET('HTM Output'!$J$6,MATCH($B24,'HTM Output'!$B$7:$B$37,0),MATCH(FB$11,'HTM Output'!$K$6:$GS$6,0)),0)*$I$8</f>
        <v>0</v>
      </c>
      <c r="FC24" s="371">
        <f ca="1">IFERROR(OFFSET('HTM Output'!$J$6,MATCH($B24,'HTM Output'!$B$7:$B$37,0),MATCH(FC$11,'HTM Output'!$K$6:$GS$6,0)),0)*$I$8</f>
        <v>0</v>
      </c>
      <c r="FD24" s="371">
        <f ca="1">IFERROR(OFFSET('HTM Output'!$J$6,MATCH($B24,'HTM Output'!$B$7:$B$37,0),MATCH(FD$11,'HTM Output'!$K$6:$GS$6,0)),0)*$I$8</f>
        <v>0</v>
      </c>
      <c r="FE24" s="371">
        <f ca="1">IFERROR(OFFSET('HTM Output'!$J$6,MATCH($B24,'HTM Output'!$B$7:$B$37,0),MATCH(FE$11,'HTM Output'!$K$6:$GS$6,0)),0)*$I$8</f>
        <v>0</v>
      </c>
      <c r="FF24" s="371">
        <f ca="1">IFERROR(OFFSET('HTM Output'!$J$6,MATCH($B24,'HTM Output'!$B$7:$B$37,0),MATCH(FF$11,'HTM Output'!$K$6:$GS$6,0)),0)*$I$8</f>
        <v>0</v>
      </c>
      <c r="FG24" s="371">
        <f ca="1">IFERROR(OFFSET('HTM Output'!$J$6,MATCH($B24,'HTM Output'!$B$7:$B$37,0),MATCH(FG$11,'HTM Output'!$K$6:$GS$6,0)),0)*$I$8</f>
        <v>0</v>
      </c>
      <c r="FH24" s="371">
        <f ca="1">IFERROR(OFFSET('HTM Output'!$J$6,MATCH($B24,'HTM Output'!$B$7:$B$37,0),MATCH(FH$11,'HTM Output'!$K$6:$GS$6,0)),0)*$I$8</f>
        <v>0</v>
      </c>
      <c r="FI24" s="371">
        <f ca="1">IFERROR(OFFSET('HTM Output'!$J$6,MATCH($B24,'HTM Output'!$B$7:$B$37,0),MATCH(FI$11,'HTM Output'!$K$6:$GS$6,0)),0)*$I$8</f>
        <v>0</v>
      </c>
      <c r="FJ24" s="371">
        <f ca="1">IFERROR(OFFSET('HTM Output'!$J$6,MATCH($B24,'HTM Output'!$B$7:$B$37,0),MATCH(FJ$11,'HTM Output'!$K$6:$GS$6,0)),0)*$I$8</f>
        <v>0</v>
      </c>
      <c r="FK24" s="371">
        <f ca="1">IFERROR(OFFSET('HTM Output'!$J$6,MATCH($B24,'HTM Output'!$B$7:$B$37,0),MATCH(FK$11,'HTM Output'!$K$6:$GS$6,0)),0)*$I$8</f>
        <v>0</v>
      </c>
      <c r="FL24" s="371">
        <f ca="1">IFERROR(OFFSET('HTM Output'!$J$6,MATCH($B24,'HTM Output'!$B$7:$B$37,0),MATCH(FL$11,'HTM Output'!$K$6:$GS$6,0)),0)*$I$8</f>
        <v>0</v>
      </c>
      <c r="FM24" s="371">
        <f ca="1">IFERROR(OFFSET('HTM Output'!$J$6,MATCH($B24,'HTM Output'!$B$7:$B$37,0),MATCH(FM$11,'HTM Output'!$K$6:$GS$6,0)),0)*$I$8</f>
        <v>0</v>
      </c>
      <c r="FN24" s="371">
        <f ca="1">IFERROR(OFFSET('HTM Output'!$J$6,MATCH($B24,'HTM Output'!$B$7:$B$37,0),MATCH(FN$11,'HTM Output'!$K$6:$GS$6,0)),0)*$I$8</f>
        <v>0</v>
      </c>
      <c r="FO24" s="371">
        <f ca="1">IFERROR(OFFSET('HTM Output'!$J$6,MATCH($B24,'HTM Output'!$B$7:$B$37,0),MATCH(FO$11,'HTM Output'!$K$6:$GS$6,0)),0)*$I$8</f>
        <v>0</v>
      </c>
      <c r="FP24" s="371">
        <f ca="1">IFERROR(OFFSET('HTM Output'!$J$6,MATCH($B24,'HTM Output'!$B$7:$B$37,0),MATCH(FP$11,'HTM Output'!$K$6:$GS$6,0)),0)*$I$8</f>
        <v>0</v>
      </c>
      <c r="FQ24" s="371">
        <f ca="1">IFERROR(OFFSET('HTM Output'!$J$6,MATCH($B24,'HTM Output'!$B$7:$B$37,0),MATCH(FQ$11,'HTM Output'!$K$6:$GS$6,0)),0)*$I$8</f>
        <v>0</v>
      </c>
      <c r="FR24" s="371">
        <f ca="1">IFERROR(OFFSET('HTM Output'!$J$6,MATCH($B24,'HTM Output'!$B$7:$B$37,0),MATCH(FR$11,'HTM Output'!$K$6:$GS$6,0)),0)*$I$8</f>
        <v>0</v>
      </c>
      <c r="FS24" s="371">
        <f ca="1">IFERROR(OFFSET('HTM Output'!$J$6,MATCH($B24,'HTM Output'!$B$7:$B$37,0),MATCH(FS$11,'HTM Output'!$K$6:$GS$6,0)),0)*$I$8</f>
        <v>0</v>
      </c>
      <c r="FT24" s="371">
        <f ca="1">IFERROR(OFFSET('HTM Output'!$J$6,MATCH($B24,'HTM Output'!$B$7:$B$37,0),MATCH(FT$11,'HTM Output'!$K$6:$GS$6,0)),0)*$I$8</f>
        <v>0</v>
      </c>
      <c r="FU24" s="371">
        <f ca="1">IFERROR(OFFSET('HTM Output'!$J$6,MATCH($B24,'HTM Output'!$B$7:$B$37,0),MATCH(FU$11,'HTM Output'!$K$6:$GS$6,0)),0)*$I$8</f>
        <v>0</v>
      </c>
      <c r="FV24" s="371">
        <f ca="1">IFERROR(OFFSET('HTM Output'!$J$6,MATCH($B24,'HTM Output'!$B$7:$B$37,0),MATCH(FV$11,'HTM Output'!$K$6:$GS$6,0)),0)*$I$8</f>
        <v>0</v>
      </c>
      <c r="FW24" s="371">
        <f ca="1">IFERROR(OFFSET('HTM Output'!$J$6,MATCH($B24,'HTM Output'!$B$7:$B$37,0),MATCH(FW$11,'HTM Output'!$K$6:$GS$6,0)),0)*$I$8</f>
        <v>0</v>
      </c>
      <c r="FX24" s="371">
        <f ca="1">IFERROR(OFFSET('HTM Output'!$J$6,MATCH($B24,'HTM Output'!$B$7:$B$37,0),MATCH(FX$11,'HTM Output'!$K$6:$GS$6,0)),0)*$I$8</f>
        <v>0</v>
      </c>
      <c r="FY24" s="371">
        <f ca="1">IFERROR(OFFSET('HTM Output'!$J$6,MATCH($B24,'HTM Output'!$B$7:$B$37,0),MATCH(FY$11,'HTM Output'!$K$6:$GS$6,0)),0)*$I$8</f>
        <v>0</v>
      </c>
      <c r="FZ24" s="371">
        <f ca="1">IFERROR(OFFSET('HTM Output'!$J$6,MATCH($B24,'HTM Output'!$B$7:$B$37,0),MATCH(FZ$11,'HTM Output'!$K$6:$GS$6,0)),0)*$I$8</f>
        <v>0</v>
      </c>
      <c r="GA24" s="371">
        <f ca="1">IFERROR(OFFSET('HTM Output'!$J$6,MATCH($B24,'HTM Output'!$B$7:$B$37,0),MATCH(GA$11,'HTM Output'!$K$6:$GS$6,0)),0)*$I$8</f>
        <v>0</v>
      </c>
      <c r="GB24" s="371">
        <f ca="1">IFERROR(OFFSET('HTM Output'!$J$6,MATCH($B24,'HTM Output'!$B$7:$B$37,0),MATCH(GB$11,'HTM Output'!$K$6:$GS$6,0)),0)*$I$8</f>
        <v>0</v>
      </c>
      <c r="GC24" s="371">
        <f ca="1">IFERROR(OFFSET('HTM Output'!$J$6,MATCH($B24,'HTM Output'!$B$7:$B$37,0),MATCH(GC$11,'HTM Output'!$K$6:$GS$6,0)),0)*$I$8</f>
        <v>0</v>
      </c>
      <c r="GD24" s="371">
        <f ca="1">IFERROR(OFFSET('HTM Output'!$J$6,MATCH($B24,'HTM Output'!$B$7:$B$37,0),MATCH(GD$11,'HTM Output'!$K$6:$GS$6,0)),0)*$I$8</f>
        <v>0</v>
      </c>
      <c r="GE24" s="371">
        <f ca="1">IFERROR(OFFSET('HTM Output'!$J$6,MATCH($B24,'HTM Output'!$B$7:$B$37,0),MATCH(GE$11,'HTM Output'!$K$6:$GS$6,0)),0)*$I$8</f>
        <v>0</v>
      </c>
      <c r="GF24" s="371">
        <f ca="1">IFERROR(OFFSET('HTM Output'!$J$6,MATCH($B24,'HTM Output'!$B$7:$B$37,0),MATCH(GF$11,'HTM Output'!$K$6:$GS$6,0)),0)*$I$8</f>
        <v>0</v>
      </c>
      <c r="GG24" s="371">
        <f ca="1">IFERROR(OFFSET('HTM Output'!$J$6,MATCH($B24,'HTM Output'!$B$7:$B$37,0),MATCH(GG$11,'HTM Output'!$K$6:$GS$6,0)),0)*$I$8</f>
        <v>0</v>
      </c>
      <c r="GH24" s="371">
        <f ca="1">IFERROR(OFFSET('HTM Output'!$J$6,MATCH($B24,'HTM Output'!$B$7:$B$37,0),MATCH(GH$11,'HTM Output'!$K$6:$GS$6,0)),0)*$I$8</f>
        <v>0</v>
      </c>
      <c r="GI24" s="371">
        <f ca="1">IFERROR(OFFSET('HTM Output'!$J$6,MATCH($B24,'HTM Output'!$B$7:$B$37,0),MATCH(GI$11,'HTM Output'!$K$6:$GS$6,0)),0)*$I$8</f>
        <v>0</v>
      </c>
      <c r="GJ24" s="371">
        <f ca="1">IFERROR(OFFSET('HTM Output'!$J$6,MATCH($B24,'HTM Output'!$B$7:$B$37,0),MATCH(GJ$11,'HTM Output'!$K$6:$GS$6,0)),0)*$I$8</f>
        <v>0</v>
      </c>
      <c r="GK24" s="371">
        <f ca="1">IFERROR(OFFSET('HTM Output'!$J$6,MATCH($B24,'HTM Output'!$B$7:$B$37,0),MATCH(GK$11,'HTM Output'!$K$6:$GS$6,0)),0)*$I$8</f>
        <v>0</v>
      </c>
      <c r="GL24" s="371">
        <f ca="1">IFERROR(OFFSET('HTM Output'!$J$6,MATCH($B24,'HTM Output'!$B$7:$B$37,0),MATCH(GL$11,'HTM Output'!$K$6:$GS$6,0)),0)*$I$8</f>
        <v>0</v>
      </c>
      <c r="GM24" s="371">
        <f ca="1">IFERROR(OFFSET('HTM Output'!$J$6,MATCH($B24,'HTM Output'!$B$7:$B$37,0),MATCH(GM$11,'HTM Output'!$K$6:$GS$6,0)),0)*$I$8</f>
        <v>0</v>
      </c>
      <c r="GN24" s="371">
        <f ca="1">IFERROR(OFFSET('HTM Output'!$J$6,MATCH($B24,'HTM Output'!$B$7:$B$37,0),MATCH(GN$11,'HTM Output'!$K$6:$GS$6,0)),0)*$I$8</f>
        <v>0</v>
      </c>
      <c r="GO24" s="371">
        <f ca="1">IFERROR(OFFSET('HTM Output'!$J$6,MATCH($B24,'HTM Output'!$B$7:$B$37,0),MATCH(GO$11,'HTM Output'!$K$6:$GS$6,0)),0)*$I$8</f>
        <v>0</v>
      </c>
      <c r="GP24" s="371">
        <f ca="1">IFERROR(OFFSET('HTM Output'!$J$6,MATCH($B24,'HTM Output'!$B$7:$B$37,0),MATCH(GP$11,'HTM Output'!$K$6:$GS$6,0)),0)*$I$8</f>
        <v>0</v>
      </c>
      <c r="GQ24" s="371">
        <f ca="1">IFERROR(OFFSET('HTM Output'!$J$6,MATCH($B24,'HTM Output'!$B$7:$B$37,0),MATCH(GQ$11,'HTM Output'!$K$6:$GS$6,0)),0)*$I$8</f>
        <v>0</v>
      </c>
      <c r="GR24" s="371">
        <f ca="1">IFERROR(OFFSET('HTM Output'!$J$6,MATCH($B24,'HTM Output'!$B$7:$B$37,0),MATCH(GR$11,'HTM Output'!$K$6:$GS$6,0)),0)*$I$8</f>
        <v>0</v>
      </c>
      <c r="GS24" s="371">
        <f ca="1">IFERROR(OFFSET('HTM Output'!$J$6,MATCH($B24,'HTM Output'!$B$7:$B$37,0),MATCH(GS$11,'HTM Output'!$K$6:$GS$6,0)),0)*$I$8</f>
        <v>0</v>
      </c>
      <c r="GT24" s="371">
        <f ca="1">IFERROR(OFFSET('HTM Output'!$J$6,MATCH($B24,'HTM Output'!$B$7:$B$37,0),MATCH(GT$11,'HTM Output'!$K$6:$GS$6,0)),0)*$I$8</f>
        <v>0</v>
      </c>
      <c r="GU24" s="371">
        <f ca="1">IFERROR(OFFSET('HTM Output'!$J$6,MATCH($B24,'HTM Output'!$B$7:$B$37,0),MATCH(GU$11,'HTM Output'!$K$6:$GS$6,0)),0)*$I$8</f>
        <v>0</v>
      </c>
      <c r="GV24" s="371">
        <f ca="1">IFERROR(OFFSET('HTM Output'!$J$6,MATCH($B24,'HTM Output'!$B$7:$B$37,0),MATCH(GV$11,'HTM Output'!$K$6:$GS$6,0)),0)*$I$8</f>
        <v>0</v>
      </c>
      <c r="GW24" s="371">
        <f ca="1">IFERROR(OFFSET('HTM Output'!$J$6,MATCH($B24,'HTM Output'!$B$7:$B$37,0),MATCH(GW$11,'HTM Output'!$K$6:$GS$6,0)),0)*$I$8</f>
        <v>0</v>
      </c>
      <c r="GX24" s="371">
        <f ca="1">IFERROR(OFFSET('HTM Output'!$J$6,MATCH($B24,'HTM Output'!$B$7:$B$37,0),MATCH(GX$11,'HTM Output'!$K$6:$GS$6,0)),0)*$I$8</f>
        <v>0</v>
      </c>
      <c r="GY24" s="371">
        <f ca="1">IFERROR(OFFSET('HTM Output'!$J$6,MATCH($B24,'HTM Output'!$B$7:$B$37,0),MATCH(GY$11,'HTM Output'!$K$6:$GS$6,0)),0)*$I$8</f>
        <v>0</v>
      </c>
      <c r="GZ24" s="371">
        <f ca="1">IFERROR(OFFSET('HTM Output'!$J$6,MATCH($B24,'HTM Output'!$B$7:$B$37,0),MATCH(GZ$11,'HTM Output'!$K$6:$GS$6,0)),0)*$I$8</f>
        <v>0</v>
      </c>
      <c r="HA24" s="371">
        <f ca="1">IFERROR(OFFSET('HTM Output'!$J$6,MATCH($B24,'HTM Output'!$B$7:$B$37,0),MATCH(HA$11,'HTM Output'!$K$6:$GS$6,0)),0)*$I$8</f>
        <v>0</v>
      </c>
      <c r="HB24" s="469">
        <f ca="1">IFERROR(OFFSET('HTM Output'!$J$6,MATCH($B24,'HTM Output'!$B$7:$B$37,0),MATCH(HB$11,'HTM Output'!$K$6:$GS$6,0)),0)*$I$8</f>
        <v>0</v>
      </c>
      <c r="HC24" s="360"/>
      <c r="HD24" s="462">
        <f t="shared" ca="1" si="25"/>
        <v>-7123447.5912635913</v>
      </c>
      <c r="HE24" s="359">
        <f t="shared" ref="HE24:HJ33" ca="1" si="26">SUMIFS($T24:$HB24,$T$10:$HB$10,HE$11)</f>
        <v>1191953.1942196004</v>
      </c>
      <c r="HF24" s="359">
        <f t="shared" ca="1" si="26"/>
        <v>1194762.6767521461</v>
      </c>
      <c r="HG24" s="359">
        <f t="shared" ca="1" si="26"/>
        <v>406393.64228541497</v>
      </c>
      <c r="HH24" s="359">
        <f t="shared" ca="1" si="26"/>
        <v>322193.63682913722</v>
      </c>
      <c r="HI24" s="359">
        <f t="shared" ca="1" si="26"/>
        <v>10509971.095823335</v>
      </c>
      <c r="HJ24" s="359">
        <f t="shared" ca="1" si="26"/>
        <v>2569980.8285432598</v>
      </c>
      <c r="HK24" s="419">
        <f t="shared" ca="1" si="18"/>
        <v>9071807.4831893034</v>
      </c>
    </row>
    <row r="25" spans="1:219" hidden="1" outlineLevel="2" x14ac:dyDescent="0.75">
      <c r="A25" s="7" t="s">
        <v>26</v>
      </c>
      <c r="B25" s="397" t="s">
        <v>166</v>
      </c>
      <c r="C25" s="398">
        <f ca="1">OFFSET(Strats!$B$3,MATCH($B25,Strats!$B$4:$B$31,0),MATCH(C$10,Strats!$C$3:$BS$3,0))</f>
        <v>69343648.840000004</v>
      </c>
      <c r="D25" s="399">
        <f ca="1">OFFSET(Strats!$B$3,MATCH($B25,Strats!$B$4:$B$31,0),MATCH(D$10,Strats!$C$3:$BS$3,0))</f>
        <v>0.58764011683319406</v>
      </c>
      <c r="E25" s="359">
        <f t="shared" ca="1" si="19"/>
        <v>40749109.905977584</v>
      </c>
      <c r="F25" s="462">
        <f t="shared" ca="1" si="20"/>
        <v>666246.40714141715</v>
      </c>
      <c r="G25" s="381">
        <f t="shared" ca="1" si="21"/>
        <v>41415356.313119002</v>
      </c>
      <c r="H25" s="433">
        <f>IFERROR(SUMPRODUCT('HTM Output'!$K84:$GS84,'HTM Output'!$K$6:$GS$6)/SUM('HTM Output'!$K84:$GS84),_xlfn.MAXIFS($U$11:$HB$11,$U$14:$HB$14,"&gt;"&amp;0))</f>
        <v>47787.000000000007</v>
      </c>
      <c r="I25" s="359">
        <f t="shared" ca="1" si="12"/>
        <v>14660303.058522422</v>
      </c>
      <c r="J25" s="400">
        <f t="shared" si="22"/>
        <v>0.5</v>
      </c>
      <c r="K25" s="341">
        <f t="shared" ca="1" si="13"/>
        <v>7330151.5292612109</v>
      </c>
      <c r="L25" s="358">
        <f>-SUMIFS('HTM Output'!$K20:$GS20,'HTM Output'!$K$6:$GS$6,"&gt;"&amp;'HTM Output'!$G$2,'HTM Output'!$K$6:$GS$6,"&lt;="&amp;'HTM Output'!$G$3)*$I$8</f>
        <v>-517850.17092195136</v>
      </c>
      <c r="M25" s="359">
        <f t="shared" ca="1" si="14"/>
        <v>20493.11692182011</v>
      </c>
      <c r="N25" s="419">
        <f t="shared" ca="1" si="23"/>
        <v>-497357.05400013126</v>
      </c>
      <c r="O25" s="277">
        <f t="shared" ca="1" si="15"/>
        <v>6832794.4752610791</v>
      </c>
      <c r="P25" s="347"/>
      <c r="Q25" s="378">
        <f t="shared" ca="1" si="16"/>
        <v>0.24700416922569277</v>
      </c>
      <c r="R25" s="379">
        <f t="shared" ca="1" si="24"/>
        <v>2.0665320013670128</v>
      </c>
      <c r="S25" s="347"/>
      <c r="T25" s="380">
        <f ca="1">IF(T$11&gt;$I$4,SUMIFS('Pooled CF'!$E:$E,'Pooled CF'!$A:$A,$A25,'Pooled CF'!$G:$G,T$11),0)+IF(T$11=$I$4,-$O25)</f>
        <v>-6832794.4752610791</v>
      </c>
      <c r="U25" s="371">
        <f ca="1">IFERROR(OFFSET('HTM Output'!$J$6,MATCH($B25,'HTM Output'!$B$7:$B$37,0),MATCH(U$11,'HTM Output'!$K$6:$GS$6,0)),0)*$I$8</f>
        <v>85690.164588498694</v>
      </c>
      <c r="V25" s="371">
        <f ca="1">IFERROR(OFFSET('HTM Output'!$J$6,MATCH($B25,'HTM Output'!$B$7:$B$37,0),MATCH(V$11,'HTM Output'!$K$6:$GS$6,0)),0)*$I$8</f>
        <v>85687.797939057593</v>
      </c>
      <c r="W25" s="371">
        <f ca="1">IFERROR(OFFSET('HTM Output'!$J$6,MATCH($B25,'HTM Output'!$B$7:$B$37,0),MATCH(W$11,'HTM Output'!$K$6:$GS$6,0)),0)*$I$8</f>
        <v>87448.043897858981</v>
      </c>
      <c r="X25" s="371">
        <f ca="1">IFERROR(OFFSET('HTM Output'!$J$6,MATCH($B25,'HTM Output'!$B$7:$B$37,0),MATCH(X$11,'HTM Output'!$K$6:$GS$6,0)),0)*$I$8</f>
        <v>89142.153573578064</v>
      </c>
      <c r="Y25" s="371">
        <f ca="1">IFERROR(OFFSET('HTM Output'!$J$6,MATCH($B25,'HTM Output'!$B$7:$B$37,0),MATCH(Y$11,'HTM Output'!$K$6:$GS$6,0)),0)*$I$8</f>
        <v>86264.176650023088</v>
      </c>
      <c r="Z25" s="371">
        <f ca="1">IFERROR(OFFSET('HTM Output'!$J$6,MATCH($B25,'HTM Output'!$B$7:$B$37,0),MATCH(Z$11,'HTM Output'!$K$6:$GS$6,0)),0)*$I$8</f>
        <v>89136.944105332906</v>
      </c>
      <c r="AA25" s="371">
        <f ca="1">IFERROR(OFFSET('HTM Output'!$J$6,MATCH($B25,'HTM Output'!$B$7:$B$37,0),MATCH(AA$11,'HTM Output'!$K$6:$GS$6,0)),0)*$I$8</f>
        <v>86259.097777257368</v>
      </c>
      <c r="AB25" s="371">
        <f ca="1">IFERROR(OFFSET('HTM Output'!$J$6,MATCH($B25,'HTM Output'!$B$7:$B$37,0),MATCH(AB$11,'HTM Output'!$K$6:$GS$6,0)),0)*$I$8</f>
        <v>89131.657021112129</v>
      </c>
      <c r="AC25" s="371">
        <f ca="1">IFERROR(OFFSET('HTM Output'!$J$6,MATCH($B25,'HTM Output'!$B$7:$B$37,0),MATCH(AC$11,'HTM Output'!$K$6:$GS$6,0)),0)*$I$8</f>
        <v>89129.074569933873</v>
      </c>
      <c r="AD25" s="371">
        <f ca="1">IFERROR(OFFSET('HTM Output'!$J$6,MATCH($B25,'HTM Output'!$B$7:$B$37,0),MATCH(AD$11,'HTM Output'!$K$6:$GS$6,0)),0)*$I$8</f>
        <v>80823.472428249166</v>
      </c>
      <c r="AE25" s="371">
        <f ca="1">IFERROR(OFFSET('HTM Output'!$J$6,MATCH($B25,'HTM Output'!$B$7:$B$37,0),MATCH(AE$11,'HTM Output'!$K$6:$GS$6,0)),0)*$I$8</f>
        <v>73079.74248799296</v>
      </c>
      <c r="AF25" s="371">
        <f ca="1">IFERROR(OFFSET('HTM Output'!$J$6,MATCH($B25,'HTM Output'!$B$7:$B$37,0),MATCH(AF$11,'HTM Output'!$K$6:$GS$6,0)),0)*$I$8</f>
        <v>70719.747091872967</v>
      </c>
      <c r="AG25" s="371">
        <f ca="1">IFERROR(OFFSET('HTM Output'!$J$6,MATCH($B25,'HTM Output'!$B$7:$B$37,0),MATCH(AG$11,'HTM Output'!$K$6:$GS$6,0)),0)*$I$8</f>
        <v>73074.193882008316</v>
      </c>
      <c r="AH25" s="371">
        <f ca="1">IFERROR(OFFSET('HTM Output'!$J$6,MATCH($B25,'HTM Output'!$B$7:$B$37,0),MATCH(AH$11,'HTM Output'!$K$6:$GS$6,0)),0)*$I$8</f>
        <v>70291.001589375039</v>
      </c>
      <c r="AI25" s="371">
        <f ca="1">IFERROR(OFFSET('HTM Output'!$J$6,MATCH($B25,'HTM Output'!$B$7:$B$37,0),MATCH(AI$11,'HTM Output'!$K$6:$GS$6,0)),0)*$I$8</f>
        <v>71138.157005082307</v>
      </c>
      <c r="AJ25" s="371">
        <f ca="1">IFERROR(OFFSET('HTM Output'!$J$6,MATCH($B25,'HTM Output'!$B$7:$B$37,0),MATCH(AJ$11,'HTM Output'!$K$6:$GS$6,0)),0)*$I$8</f>
        <v>73065.621915472409</v>
      </c>
      <c r="AK25" s="371">
        <f ca="1">IFERROR(OFFSET('HTM Output'!$J$6,MATCH($B25,'HTM Output'!$B$7:$B$37,0),MATCH(AK$11,'HTM Output'!$K$6:$GS$6,0)),0)*$I$8</f>
        <v>70705.979801362613</v>
      </c>
      <c r="AL25" s="371">
        <f ca="1">IFERROR(OFFSET('HTM Output'!$J$6,MATCH($B25,'HTM Output'!$B$7:$B$37,0),MATCH(AL$11,'HTM Output'!$K$6:$GS$6,0)),0)*$I$8</f>
        <v>73059.861250499263</v>
      </c>
      <c r="AM25" s="371">
        <f ca="1">IFERROR(OFFSET('HTM Output'!$J$6,MATCH($B25,'HTM Output'!$B$7:$B$37,0),MATCH(AM$11,'HTM Output'!$K$6:$GS$6,0)),0)*$I$8</f>
        <v>70700.45724713114</v>
      </c>
      <c r="AN25" s="371">
        <f ca="1">IFERROR(OFFSET('HTM Output'!$J$6,MATCH($B25,'HTM Output'!$B$7:$B$37,0),MATCH(AN$11,'HTM Output'!$K$6:$GS$6,0)),0)*$I$8</f>
        <v>73054.217542793253</v>
      </c>
      <c r="AO25" s="371">
        <f ca="1">IFERROR(OFFSET('HTM Output'!$J$6,MATCH($B25,'HTM Output'!$B$7:$B$37,0),MATCH(AO$11,'HTM Output'!$K$6:$GS$6,0)),0)*$I$8</f>
        <v>73344.74549059775</v>
      </c>
      <c r="AP25" s="371">
        <f ca="1">IFERROR(OFFSET('HTM Output'!$J$6,MATCH($B25,'HTM Output'!$B$7:$B$37,0),MATCH(AP$11,'HTM Output'!$K$6:$GS$6,0)),0)*$I$8</f>
        <v>43387.045774233295</v>
      </c>
      <c r="AQ25" s="371">
        <f ca="1">IFERROR(OFFSET('HTM Output'!$J$6,MATCH($B25,'HTM Output'!$B$7:$B$37,0),MATCH(AQ$11,'HTM Output'!$K$6:$GS$6,0)),0)*$I$8</f>
        <v>39476.094244643667</v>
      </c>
      <c r="AR25" s="371">
        <f ca="1">IFERROR(OFFSET('HTM Output'!$J$6,MATCH($B25,'HTM Output'!$B$7:$B$37,0),MATCH(AR$11,'HTM Output'!$K$6:$GS$6,0)),0)*$I$8</f>
        <v>38198.270573742084</v>
      </c>
      <c r="AS25" s="371">
        <f ca="1">IFERROR(OFFSET('HTM Output'!$J$6,MATCH($B25,'HTM Output'!$B$7:$B$37,0),MATCH(AS$11,'HTM Output'!$K$6:$GS$6,0)),0)*$I$8</f>
        <v>36834.839338057143</v>
      </c>
      <c r="AT25" s="371">
        <f ca="1">IFERROR(OFFSET('HTM Output'!$J$6,MATCH($B25,'HTM Output'!$B$7:$B$37,0),MATCH(AT$11,'HTM Output'!$K$6:$GS$6,0)),0)*$I$8</f>
        <v>36830.375748041428</v>
      </c>
      <c r="AU25" s="371">
        <f ca="1">IFERROR(OFFSET('HTM Output'!$J$6,MATCH($B25,'HTM Output'!$B$7:$B$37,0),MATCH(AU$11,'HTM Output'!$K$6:$GS$6,0)),0)*$I$8</f>
        <v>40909.31692150858</v>
      </c>
      <c r="AV25" s="371">
        <f ca="1">IFERROR(OFFSET('HTM Output'!$J$6,MATCH($B25,'HTM Output'!$B$7:$B$37,0),MATCH(AV$11,'HTM Output'!$K$6:$GS$6,0)),0)*$I$8</f>
        <v>39451.797148969468</v>
      </c>
      <c r="AW25" s="371">
        <f ca="1">IFERROR(OFFSET('HTM Output'!$J$6,MATCH($B25,'HTM Output'!$B$7:$B$37,0),MATCH(AW$11,'HTM Output'!$K$6:$GS$6,0)),0)*$I$8</f>
        <v>38174.596723477669</v>
      </c>
      <c r="AX25" s="371">
        <f ca="1">IFERROR(OFFSET('HTM Output'!$J$6,MATCH($B25,'HTM Output'!$B$7:$B$37,0),MATCH(AX$11,'HTM Output'!$K$6:$GS$6,0)),0)*$I$8</f>
        <v>39442.028171373408</v>
      </c>
      <c r="AY25" s="371">
        <f ca="1">IFERROR(OFFSET('HTM Output'!$J$6,MATCH($B25,'HTM Output'!$B$7:$B$37,0),MATCH(AY$11,'HTM Output'!$K$6:$GS$6,0)),0)*$I$8</f>
        <v>38165.077898595264</v>
      </c>
      <c r="AZ25" s="371">
        <f ca="1">IFERROR(OFFSET('HTM Output'!$J$6,MATCH($B25,'HTM Output'!$B$7:$B$37,0),MATCH(AZ$11,'HTM Output'!$K$6:$GS$6,0)),0)*$I$8</f>
        <v>39432.134389045837</v>
      </c>
      <c r="BA25" s="371">
        <f ca="1">IFERROR(OFFSET('HTM Output'!$J$6,MATCH($B25,'HTM Output'!$B$7:$B$37,0),MATCH(BA$11,'HTM Output'!$K$6:$GS$6,0)),0)*$I$8</f>
        <v>40877.898654565324</v>
      </c>
      <c r="BB25" s="371">
        <f ca="1">IFERROR(OFFSET('HTM Output'!$J$6,MATCH($B25,'HTM Output'!$B$7:$B$37,0),MATCH(BB$11,'HTM Output'!$K$6:$GS$6,0)),0)*$I$8</f>
        <v>37058.366687853391</v>
      </c>
      <c r="BC25" s="371">
        <f ca="1">IFERROR(OFFSET('HTM Output'!$J$6,MATCH($B25,'HTM Output'!$B$7:$B$37,0),MATCH(BC$11,'HTM Output'!$K$6:$GS$6,0)),0)*$I$8</f>
        <v>36676.308882470774</v>
      </c>
      <c r="BD25" s="371">
        <f ca="1">IFERROR(OFFSET('HTM Output'!$J$6,MATCH($B25,'HTM Output'!$B$7:$B$37,0),MATCH(BD$11,'HTM Output'!$K$6:$GS$6,0)),0)*$I$8</f>
        <v>35490.721447985779</v>
      </c>
      <c r="BE25" s="371">
        <f ca="1">IFERROR(OFFSET('HTM Output'!$J$6,MATCH($B25,'HTM Output'!$B$7:$B$37,0),MATCH(BE$11,'HTM Output'!$K$6:$GS$6,0)),0)*$I$8</f>
        <v>34778.870549720006</v>
      </c>
      <c r="BF25" s="371">
        <f ca="1">IFERROR(OFFSET('HTM Output'!$J$6,MATCH($B25,'HTM Output'!$B$7:$B$37,0),MATCH(BF$11,'HTM Output'!$K$6:$GS$6,0)),0)*$I$8</f>
        <v>34776.347595537263</v>
      </c>
      <c r="BG25" s="371">
        <f ca="1">IFERROR(OFFSET('HTM Output'!$J$6,MATCH($B25,'HTM Output'!$B$7:$B$37,0),MATCH(BG$11,'HTM Output'!$K$6:$GS$6,0)),0)*$I$8</f>
        <v>36909.568392392794</v>
      </c>
      <c r="BH25" s="371">
        <f ca="1">IFERROR(OFFSET('HTM Output'!$J$6,MATCH($B25,'HTM Output'!$B$7:$B$37,0),MATCH(BH$11,'HTM Output'!$K$6:$GS$6,0)),0)*$I$8</f>
        <v>36662.653689362436</v>
      </c>
      <c r="BI25" s="371">
        <f ca="1">IFERROR(OFFSET('HTM Output'!$J$6,MATCH($B25,'HTM Output'!$B$7:$B$37,0),MATCH(BI$11,'HTM Output'!$K$6:$GS$6,0)),0)*$I$8</f>
        <v>35477.397178449864</v>
      </c>
      <c r="BJ25" s="371">
        <f ca="1">IFERROR(OFFSET('HTM Output'!$J$6,MATCH($B25,'HTM Output'!$B$7:$B$37,0),MATCH(BJ$11,'HTM Output'!$K$6:$GS$6,0)),0)*$I$8</f>
        <v>36657.122976324274</v>
      </c>
      <c r="BK25" s="371">
        <f ca="1">IFERROR(OFFSET('HTM Output'!$J$6,MATCH($B25,'HTM Output'!$B$7:$B$37,0),MATCH(BK$11,'HTM Output'!$K$6:$GS$6,0)),0)*$I$8</f>
        <v>56760.950257847791</v>
      </c>
      <c r="BL25" s="371">
        <f ca="1">IFERROR(OFFSET('HTM Output'!$J$6,MATCH($B25,'HTM Output'!$B$7:$B$37,0),MATCH(BL$11,'HTM Output'!$K$6:$GS$6,0)),0)*$I$8</f>
        <v>58540.124200391088</v>
      </c>
      <c r="BM25" s="371">
        <f ca="1">IFERROR(OFFSET('HTM Output'!$J$6,MATCH($B25,'HTM Output'!$B$7:$B$37,0),MATCH(BM$11,'HTM Output'!$K$6:$GS$6,0)),0)*$I$8</f>
        <v>57491.459542558187</v>
      </c>
      <c r="BN25" s="371">
        <f ca="1">IFERROR(OFFSET('HTM Output'!$J$6,MATCH($B25,'HTM Output'!$B$7:$B$37,0),MATCH(BN$11,'HTM Output'!$K$6:$GS$6,0)),0)*$I$8</f>
        <v>11490782.76704851</v>
      </c>
      <c r="BO25" s="371">
        <f ca="1">IFERROR(OFFSET('HTM Output'!$J$6,MATCH($B25,'HTM Output'!$B$7:$B$37,0),MATCH(BO$11,'HTM Output'!$K$6:$GS$6,0)),0)*$I$8</f>
        <v>0</v>
      </c>
      <c r="BP25" s="371">
        <f ca="1">IFERROR(OFFSET('HTM Output'!$J$6,MATCH($B25,'HTM Output'!$B$7:$B$37,0),MATCH(BP$11,'HTM Output'!$K$6:$GS$6,0)),0)*$I$8</f>
        <v>0</v>
      </c>
      <c r="BQ25" s="371">
        <f ca="1">IFERROR(OFFSET('HTM Output'!$J$6,MATCH($B25,'HTM Output'!$B$7:$B$37,0),MATCH(BQ$11,'HTM Output'!$K$6:$GS$6,0)),0)*$I$8</f>
        <v>0</v>
      </c>
      <c r="BR25" s="371">
        <f ca="1">IFERROR(OFFSET('HTM Output'!$J$6,MATCH($B25,'HTM Output'!$B$7:$B$37,0),MATCH(BR$11,'HTM Output'!$K$6:$GS$6,0)),0)*$I$8</f>
        <v>0</v>
      </c>
      <c r="BS25" s="371">
        <f ca="1">IFERROR(OFFSET('HTM Output'!$J$6,MATCH($B25,'HTM Output'!$B$7:$B$37,0),MATCH(BS$11,'HTM Output'!$K$6:$GS$6,0)),0)*$I$8</f>
        <v>0</v>
      </c>
      <c r="BT25" s="371">
        <f ca="1">IFERROR(OFFSET('HTM Output'!$J$6,MATCH($B25,'HTM Output'!$B$7:$B$37,0),MATCH(BT$11,'HTM Output'!$K$6:$GS$6,0)),0)*$I$8</f>
        <v>0</v>
      </c>
      <c r="BU25" s="371">
        <f ca="1">IFERROR(OFFSET('HTM Output'!$J$6,MATCH($B25,'HTM Output'!$B$7:$B$37,0),MATCH(BU$11,'HTM Output'!$K$6:$GS$6,0)),0)*$I$8</f>
        <v>0</v>
      </c>
      <c r="BV25" s="371">
        <f ca="1">IFERROR(OFFSET('HTM Output'!$J$6,MATCH($B25,'HTM Output'!$B$7:$B$37,0),MATCH(BV$11,'HTM Output'!$K$6:$GS$6,0)),0)*$I$8</f>
        <v>0</v>
      </c>
      <c r="BW25" s="371">
        <f ca="1">IFERROR(OFFSET('HTM Output'!$J$6,MATCH($B25,'HTM Output'!$B$7:$B$37,0),MATCH(BW$11,'HTM Output'!$K$6:$GS$6,0)),0)*$I$8</f>
        <v>0</v>
      </c>
      <c r="BX25" s="371">
        <f ca="1">IFERROR(OFFSET('HTM Output'!$J$6,MATCH($B25,'HTM Output'!$B$7:$B$37,0),MATCH(BX$11,'HTM Output'!$K$6:$GS$6,0)),0)*$I$8</f>
        <v>0</v>
      </c>
      <c r="BY25" s="371">
        <f ca="1">IFERROR(OFFSET('HTM Output'!$J$6,MATCH($B25,'HTM Output'!$B$7:$B$37,0),MATCH(BY$11,'HTM Output'!$K$6:$GS$6,0)),0)*$I$8</f>
        <v>0</v>
      </c>
      <c r="BZ25" s="371">
        <f ca="1">IFERROR(OFFSET('HTM Output'!$J$6,MATCH($B25,'HTM Output'!$B$7:$B$37,0),MATCH(BZ$11,'HTM Output'!$K$6:$GS$6,0)),0)*$I$8</f>
        <v>0</v>
      </c>
      <c r="CA25" s="371">
        <f ca="1">IFERROR(OFFSET('HTM Output'!$J$6,MATCH($B25,'HTM Output'!$B$7:$B$37,0),MATCH(CA$11,'HTM Output'!$K$6:$GS$6,0)),0)*$I$8</f>
        <v>0</v>
      </c>
      <c r="CB25" s="371">
        <f ca="1">IFERROR(OFFSET('HTM Output'!$J$6,MATCH($B25,'HTM Output'!$B$7:$B$37,0),MATCH(CB$11,'HTM Output'!$K$6:$GS$6,0)),0)*$I$8</f>
        <v>0</v>
      </c>
      <c r="CC25" s="371">
        <f ca="1">IFERROR(OFFSET('HTM Output'!$J$6,MATCH($B25,'HTM Output'!$B$7:$B$37,0),MATCH(CC$11,'HTM Output'!$K$6:$GS$6,0)),0)*$I$8</f>
        <v>0</v>
      </c>
      <c r="CD25" s="371">
        <f ca="1">IFERROR(OFFSET('HTM Output'!$J$6,MATCH($B25,'HTM Output'!$B$7:$B$37,0),MATCH(CD$11,'HTM Output'!$K$6:$GS$6,0)),0)*$I$8</f>
        <v>0</v>
      </c>
      <c r="CE25" s="371">
        <f ca="1">IFERROR(OFFSET('HTM Output'!$J$6,MATCH($B25,'HTM Output'!$B$7:$B$37,0),MATCH(CE$11,'HTM Output'!$K$6:$GS$6,0)),0)*$I$8</f>
        <v>0</v>
      </c>
      <c r="CF25" s="371">
        <f ca="1">IFERROR(OFFSET('HTM Output'!$J$6,MATCH($B25,'HTM Output'!$B$7:$B$37,0),MATCH(CF$11,'HTM Output'!$K$6:$GS$6,0)),0)*$I$8</f>
        <v>0</v>
      </c>
      <c r="CG25" s="371">
        <f ca="1">IFERROR(OFFSET('HTM Output'!$J$6,MATCH($B25,'HTM Output'!$B$7:$B$37,0),MATCH(CG$11,'HTM Output'!$K$6:$GS$6,0)),0)*$I$8</f>
        <v>0</v>
      </c>
      <c r="CH25" s="371">
        <f ca="1">IFERROR(OFFSET('HTM Output'!$J$6,MATCH($B25,'HTM Output'!$B$7:$B$37,0),MATCH(CH$11,'HTM Output'!$K$6:$GS$6,0)),0)*$I$8</f>
        <v>0</v>
      </c>
      <c r="CI25" s="371">
        <f ca="1">IFERROR(OFFSET('HTM Output'!$J$6,MATCH($B25,'HTM Output'!$B$7:$B$37,0),MATCH(CI$11,'HTM Output'!$K$6:$GS$6,0)),0)*$I$8</f>
        <v>0</v>
      </c>
      <c r="CJ25" s="371">
        <f ca="1">IFERROR(OFFSET('HTM Output'!$J$6,MATCH($B25,'HTM Output'!$B$7:$B$37,0),MATCH(CJ$11,'HTM Output'!$K$6:$GS$6,0)),0)*$I$8</f>
        <v>0</v>
      </c>
      <c r="CK25" s="371">
        <f ca="1">IFERROR(OFFSET('HTM Output'!$J$6,MATCH($B25,'HTM Output'!$B$7:$B$37,0),MATCH(CK$11,'HTM Output'!$K$6:$GS$6,0)),0)*$I$8</f>
        <v>0</v>
      </c>
      <c r="CL25" s="371">
        <f ca="1">IFERROR(OFFSET('HTM Output'!$J$6,MATCH($B25,'HTM Output'!$B$7:$B$37,0),MATCH(CL$11,'HTM Output'!$K$6:$GS$6,0)),0)*$I$8</f>
        <v>0</v>
      </c>
      <c r="CM25" s="371">
        <f ca="1">IFERROR(OFFSET('HTM Output'!$J$6,MATCH($B25,'HTM Output'!$B$7:$B$37,0),MATCH(CM$11,'HTM Output'!$K$6:$GS$6,0)),0)*$I$8</f>
        <v>0</v>
      </c>
      <c r="CN25" s="371">
        <f ca="1">IFERROR(OFFSET('HTM Output'!$J$6,MATCH($B25,'HTM Output'!$B$7:$B$37,0),MATCH(CN$11,'HTM Output'!$K$6:$GS$6,0)),0)*$I$8</f>
        <v>0</v>
      </c>
      <c r="CO25" s="371">
        <f ca="1">IFERROR(OFFSET('HTM Output'!$J$6,MATCH($B25,'HTM Output'!$B$7:$B$37,0),MATCH(CO$11,'HTM Output'!$K$6:$GS$6,0)),0)*$I$8</f>
        <v>0</v>
      </c>
      <c r="CP25" s="371">
        <f ca="1">IFERROR(OFFSET('HTM Output'!$J$6,MATCH($B25,'HTM Output'!$B$7:$B$37,0),MATCH(CP$11,'HTM Output'!$K$6:$GS$6,0)),0)*$I$8</f>
        <v>0</v>
      </c>
      <c r="CQ25" s="371">
        <f ca="1">IFERROR(OFFSET('HTM Output'!$J$6,MATCH($B25,'HTM Output'!$B$7:$B$37,0),MATCH(CQ$11,'HTM Output'!$K$6:$GS$6,0)),0)*$I$8</f>
        <v>0</v>
      </c>
      <c r="CR25" s="371">
        <f ca="1">IFERROR(OFFSET('HTM Output'!$J$6,MATCH($B25,'HTM Output'!$B$7:$B$37,0),MATCH(CR$11,'HTM Output'!$K$6:$GS$6,0)),0)*$I$8</f>
        <v>0</v>
      </c>
      <c r="CS25" s="371">
        <f ca="1">IFERROR(OFFSET('HTM Output'!$J$6,MATCH($B25,'HTM Output'!$B$7:$B$37,0),MATCH(CS$11,'HTM Output'!$K$6:$GS$6,0)),0)*$I$8</f>
        <v>0</v>
      </c>
      <c r="CT25" s="371">
        <f ca="1">IFERROR(OFFSET('HTM Output'!$J$6,MATCH($B25,'HTM Output'!$B$7:$B$37,0),MATCH(CT$11,'HTM Output'!$K$6:$GS$6,0)),0)*$I$8</f>
        <v>0</v>
      </c>
      <c r="CU25" s="371">
        <f ca="1">IFERROR(OFFSET('HTM Output'!$J$6,MATCH($B25,'HTM Output'!$B$7:$B$37,0),MATCH(CU$11,'HTM Output'!$K$6:$GS$6,0)),0)*$I$8</f>
        <v>0</v>
      </c>
      <c r="CV25" s="371">
        <f ca="1">IFERROR(OFFSET('HTM Output'!$J$6,MATCH($B25,'HTM Output'!$B$7:$B$37,0),MATCH(CV$11,'HTM Output'!$K$6:$GS$6,0)),0)*$I$8</f>
        <v>0</v>
      </c>
      <c r="CW25" s="371">
        <f ca="1">IFERROR(OFFSET('HTM Output'!$J$6,MATCH($B25,'HTM Output'!$B$7:$B$37,0),MATCH(CW$11,'HTM Output'!$K$6:$GS$6,0)),0)*$I$8</f>
        <v>0</v>
      </c>
      <c r="CX25" s="371">
        <f ca="1">IFERROR(OFFSET('HTM Output'!$J$6,MATCH($B25,'HTM Output'!$B$7:$B$37,0),MATCH(CX$11,'HTM Output'!$K$6:$GS$6,0)),0)*$I$8</f>
        <v>0</v>
      </c>
      <c r="CY25" s="371">
        <f ca="1">IFERROR(OFFSET('HTM Output'!$J$6,MATCH($B25,'HTM Output'!$B$7:$B$37,0),MATCH(CY$11,'HTM Output'!$K$6:$GS$6,0)),0)*$I$8</f>
        <v>0</v>
      </c>
      <c r="CZ25" s="371">
        <f ca="1">IFERROR(OFFSET('HTM Output'!$J$6,MATCH($B25,'HTM Output'!$B$7:$B$37,0),MATCH(CZ$11,'HTM Output'!$K$6:$GS$6,0)),0)*$I$8</f>
        <v>0</v>
      </c>
      <c r="DA25" s="371">
        <f ca="1">IFERROR(OFFSET('HTM Output'!$J$6,MATCH($B25,'HTM Output'!$B$7:$B$37,0),MATCH(DA$11,'HTM Output'!$K$6:$GS$6,0)),0)*$I$8</f>
        <v>0</v>
      </c>
      <c r="DB25" s="371">
        <f ca="1">IFERROR(OFFSET('HTM Output'!$J$6,MATCH($B25,'HTM Output'!$B$7:$B$37,0),MATCH(DB$11,'HTM Output'!$K$6:$GS$6,0)),0)*$I$8</f>
        <v>0</v>
      </c>
      <c r="DC25" s="371">
        <f ca="1">IFERROR(OFFSET('HTM Output'!$J$6,MATCH($B25,'HTM Output'!$B$7:$B$37,0),MATCH(DC$11,'HTM Output'!$K$6:$GS$6,0)),0)*$I$8</f>
        <v>0</v>
      </c>
      <c r="DD25" s="371">
        <f ca="1">IFERROR(OFFSET('HTM Output'!$J$6,MATCH($B25,'HTM Output'!$B$7:$B$37,0),MATCH(DD$11,'HTM Output'!$K$6:$GS$6,0)),0)*$I$8</f>
        <v>0</v>
      </c>
      <c r="DE25" s="371">
        <f ca="1">IFERROR(OFFSET('HTM Output'!$J$6,MATCH($B25,'HTM Output'!$B$7:$B$37,0),MATCH(DE$11,'HTM Output'!$K$6:$GS$6,0)),0)*$I$8</f>
        <v>0</v>
      </c>
      <c r="DF25" s="371">
        <f ca="1">IFERROR(OFFSET('HTM Output'!$J$6,MATCH($B25,'HTM Output'!$B$7:$B$37,0),MATCH(DF$11,'HTM Output'!$K$6:$GS$6,0)),0)*$I$8</f>
        <v>0</v>
      </c>
      <c r="DG25" s="371">
        <f ca="1">IFERROR(OFFSET('HTM Output'!$J$6,MATCH($B25,'HTM Output'!$B$7:$B$37,0),MATCH(DG$11,'HTM Output'!$K$6:$GS$6,0)),0)*$I$8</f>
        <v>0</v>
      </c>
      <c r="DH25" s="371">
        <f ca="1">IFERROR(OFFSET('HTM Output'!$J$6,MATCH($B25,'HTM Output'!$B$7:$B$37,0),MATCH(DH$11,'HTM Output'!$K$6:$GS$6,0)),0)*$I$8</f>
        <v>0</v>
      </c>
      <c r="DI25" s="371">
        <f ca="1">IFERROR(OFFSET('HTM Output'!$J$6,MATCH($B25,'HTM Output'!$B$7:$B$37,0),MATCH(DI$11,'HTM Output'!$K$6:$GS$6,0)),0)*$I$8</f>
        <v>0</v>
      </c>
      <c r="DJ25" s="371">
        <f ca="1">IFERROR(OFFSET('HTM Output'!$J$6,MATCH($B25,'HTM Output'!$B$7:$B$37,0),MATCH(DJ$11,'HTM Output'!$K$6:$GS$6,0)),0)*$I$8</f>
        <v>0</v>
      </c>
      <c r="DK25" s="371">
        <f ca="1">IFERROR(OFFSET('HTM Output'!$J$6,MATCH($B25,'HTM Output'!$B$7:$B$37,0),MATCH(DK$11,'HTM Output'!$K$6:$GS$6,0)),0)*$I$8</f>
        <v>0</v>
      </c>
      <c r="DL25" s="371">
        <f ca="1">IFERROR(OFFSET('HTM Output'!$J$6,MATCH($B25,'HTM Output'!$B$7:$B$37,0),MATCH(DL$11,'HTM Output'!$K$6:$GS$6,0)),0)*$I$8</f>
        <v>0</v>
      </c>
      <c r="DM25" s="371">
        <f ca="1">IFERROR(OFFSET('HTM Output'!$J$6,MATCH($B25,'HTM Output'!$B$7:$B$37,0),MATCH(DM$11,'HTM Output'!$K$6:$GS$6,0)),0)*$I$8</f>
        <v>0</v>
      </c>
      <c r="DN25" s="371">
        <f ca="1">IFERROR(OFFSET('HTM Output'!$J$6,MATCH($B25,'HTM Output'!$B$7:$B$37,0),MATCH(DN$11,'HTM Output'!$K$6:$GS$6,0)),0)*$I$8</f>
        <v>0</v>
      </c>
      <c r="DO25" s="371">
        <f ca="1">IFERROR(OFFSET('HTM Output'!$J$6,MATCH($B25,'HTM Output'!$B$7:$B$37,0),MATCH(DO$11,'HTM Output'!$K$6:$GS$6,0)),0)*$I$8</f>
        <v>0</v>
      </c>
      <c r="DP25" s="371">
        <f ca="1">IFERROR(OFFSET('HTM Output'!$J$6,MATCH($B25,'HTM Output'!$B$7:$B$37,0),MATCH(DP$11,'HTM Output'!$K$6:$GS$6,0)),0)*$I$8</f>
        <v>0</v>
      </c>
      <c r="DQ25" s="371">
        <f ca="1">IFERROR(OFFSET('HTM Output'!$J$6,MATCH($B25,'HTM Output'!$B$7:$B$37,0),MATCH(DQ$11,'HTM Output'!$K$6:$GS$6,0)),0)*$I$8</f>
        <v>0</v>
      </c>
      <c r="DR25" s="371">
        <f ca="1">IFERROR(OFFSET('HTM Output'!$J$6,MATCH($B25,'HTM Output'!$B$7:$B$37,0),MATCH(DR$11,'HTM Output'!$K$6:$GS$6,0)),0)*$I$8</f>
        <v>0</v>
      </c>
      <c r="DS25" s="371">
        <f ca="1">IFERROR(OFFSET('HTM Output'!$J$6,MATCH($B25,'HTM Output'!$B$7:$B$37,0),MATCH(DS$11,'HTM Output'!$K$6:$GS$6,0)),0)*$I$8</f>
        <v>0</v>
      </c>
      <c r="DT25" s="371">
        <f ca="1">IFERROR(OFFSET('HTM Output'!$J$6,MATCH($B25,'HTM Output'!$B$7:$B$37,0),MATCH(DT$11,'HTM Output'!$K$6:$GS$6,0)),0)*$I$8</f>
        <v>0</v>
      </c>
      <c r="DU25" s="371">
        <f ca="1">IFERROR(OFFSET('HTM Output'!$J$6,MATCH($B25,'HTM Output'!$B$7:$B$37,0),MATCH(DU$11,'HTM Output'!$K$6:$GS$6,0)),0)*$I$8</f>
        <v>0</v>
      </c>
      <c r="DV25" s="371">
        <f ca="1">IFERROR(OFFSET('HTM Output'!$J$6,MATCH($B25,'HTM Output'!$B$7:$B$37,0),MATCH(DV$11,'HTM Output'!$K$6:$GS$6,0)),0)*$I$8</f>
        <v>0</v>
      </c>
      <c r="DW25" s="371">
        <f ca="1">IFERROR(OFFSET('HTM Output'!$J$6,MATCH($B25,'HTM Output'!$B$7:$B$37,0),MATCH(DW$11,'HTM Output'!$K$6:$GS$6,0)),0)*$I$8</f>
        <v>0</v>
      </c>
      <c r="DX25" s="371">
        <f ca="1">IFERROR(OFFSET('HTM Output'!$J$6,MATCH($B25,'HTM Output'!$B$7:$B$37,0),MATCH(DX$11,'HTM Output'!$K$6:$GS$6,0)),0)*$I$8</f>
        <v>0</v>
      </c>
      <c r="DY25" s="371">
        <f ca="1">IFERROR(OFFSET('HTM Output'!$J$6,MATCH($B25,'HTM Output'!$B$7:$B$37,0),MATCH(DY$11,'HTM Output'!$K$6:$GS$6,0)),0)*$I$8</f>
        <v>0</v>
      </c>
      <c r="DZ25" s="371">
        <f ca="1">IFERROR(OFFSET('HTM Output'!$J$6,MATCH($B25,'HTM Output'!$B$7:$B$37,0),MATCH(DZ$11,'HTM Output'!$K$6:$GS$6,0)),0)*$I$8</f>
        <v>0</v>
      </c>
      <c r="EA25" s="371">
        <f ca="1">IFERROR(OFFSET('HTM Output'!$J$6,MATCH($B25,'HTM Output'!$B$7:$B$37,0),MATCH(EA$11,'HTM Output'!$K$6:$GS$6,0)),0)*$I$8</f>
        <v>0</v>
      </c>
      <c r="EB25" s="371">
        <f ca="1">IFERROR(OFFSET('HTM Output'!$J$6,MATCH($B25,'HTM Output'!$B$7:$B$37,0),MATCH(EB$11,'HTM Output'!$K$6:$GS$6,0)),0)*$I$8</f>
        <v>0</v>
      </c>
      <c r="EC25" s="371">
        <f ca="1">IFERROR(OFFSET('HTM Output'!$J$6,MATCH($B25,'HTM Output'!$B$7:$B$37,0),MATCH(EC$11,'HTM Output'!$K$6:$GS$6,0)),0)*$I$8</f>
        <v>0</v>
      </c>
      <c r="ED25" s="371">
        <f ca="1">IFERROR(OFFSET('HTM Output'!$J$6,MATCH($B25,'HTM Output'!$B$7:$B$37,0),MATCH(ED$11,'HTM Output'!$K$6:$GS$6,0)),0)*$I$8</f>
        <v>0</v>
      </c>
      <c r="EE25" s="371">
        <f ca="1">IFERROR(OFFSET('HTM Output'!$J$6,MATCH($B25,'HTM Output'!$B$7:$B$37,0),MATCH(EE$11,'HTM Output'!$K$6:$GS$6,0)),0)*$I$8</f>
        <v>0</v>
      </c>
      <c r="EF25" s="371">
        <f ca="1">IFERROR(OFFSET('HTM Output'!$J$6,MATCH($B25,'HTM Output'!$B$7:$B$37,0),MATCH(EF$11,'HTM Output'!$K$6:$GS$6,0)),0)*$I$8</f>
        <v>0</v>
      </c>
      <c r="EG25" s="371">
        <f ca="1">IFERROR(OFFSET('HTM Output'!$J$6,MATCH($B25,'HTM Output'!$B$7:$B$37,0),MATCH(EG$11,'HTM Output'!$K$6:$GS$6,0)),0)*$I$8</f>
        <v>0</v>
      </c>
      <c r="EH25" s="371">
        <f ca="1">IFERROR(OFFSET('HTM Output'!$J$6,MATCH($B25,'HTM Output'!$B$7:$B$37,0),MATCH(EH$11,'HTM Output'!$K$6:$GS$6,0)),0)*$I$8</f>
        <v>0</v>
      </c>
      <c r="EI25" s="371">
        <f ca="1">IFERROR(OFFSET('HTM Output'!$J$6,MATCH($B25,'HTM Output'!$B$7:$B$37,0),MATCH(EI$11,'HTM Output'!$K$6:$GS$6,0)),0)*$I$8</f>
        <v>0</v>
      </c>
      <c r="EJ25" s="371">
        <f ca="1">IFERROR(OFFSET('HTM Output'!$J$6,MATCH($B25,'HTM Output'!$B$7:$B$37,0),MATCH(EJ$11,'HTM Output'!$K$6:$GS$6,0)),0)*$I$8</f>
        <v>0</v>
      </c>
      <c r="EK25" s="371">
        <f ca="1">IFERROR(OFFSET('HTM Output'!$J$6,MATCH($B25,'HTM Output'!$B$7:$B$37,0),MATCH(EK$11,'HTM Output'!$K$6:$GS$6,0)),0)*$I$8</f>
        <v>0</v>
      </c>
      <c r="EL25" s="371">
        <f ca="1">IFERROR(OFFSET('HTM Output'!$J$6,MATCH($B25,'HTM Output'!$B$7:$B$37,0),MATCH(EL$11,'HTM Output'!$K$6:$GS$6,0)),0)*$I$8</f>
        <v>0</v>
      </c>
      <c r="EM25" s="371">
        <f ca="1">IFERROR(OFFSET('HTM Output'!$J$6,MATCH($B25,'HTM Output'!$B$7:$B$37,0),MATCH(EM$11,'HTM Output'!$K$6:$GS$6,0)),0)*$I$8</f>
        <v>0</v>
      </c>
      <c r="EN25" s="371">
        <f ca="1">IFERROR(OFFSET('HTM Output'!$J$6,MATCH($B25,'HTM Output'!$B$7:$B$37,0),MATCH(EN$11,'HTM Output'!$K$6:$GS$6,0)),0)*$I$8</f>
        <v>0</v>
      </c>
      <c r="EO25" s="371">
        <f ca="1">IFERROR(OFFSET('HTM Output'!$J$6,MATCH($B25,'HTM Output'!$B$7:$B$37,0),MATCH(EO$11,'HTM Output'!$K$6:$GS$6,0)),0)*$I$8</f>
        <v>0</v>
      </c>
      <c r="EP25" s="371">
        <f ca="1">IFERROR(OFFSET('HTM Output'!$J$6,MATCH($B25,'HTM Output'!$B$7:$B$37,0),MATCH(EP$11,'HTM Output'!$K$6:$GS$6,0)),0)*$I$8</f>
        <v>0</v>
      </c>
      <c r="EQ25" s="371">
        <f ca="1">IFERROR(OFFSET('HTM Output'!$J$6,MATCH($B25,'HTM Output'!$B$7:$B$37,0),MATCH(EQ$11,'HTM Output'!$K$6:$GS$6,0)),0)*$I$8</f>
        <v>0</v>
      </c>
      <c r="ER25" s="371">
        <f ca="1">IFERROR(OFFSET('HTM Output'!$J$6,MATCH($B25,'HTM Output'!$B$7:$B$37,0),MATCH(ER$11,'HTM Output'!$K$6:$GS$6,0)),0)*$I$8</f>
        <v>0</v>
      </c>
      <c r="ES25" s="371">
        <f ca="1">IFERROR(OFFSET('HTM Output'!$J$6,MATCH($B25,'HTM Output'!$B$7:$B$37,0),MATCH(ES$11,'HTM Output'!$K$6:$GS$6,0)),0)*$I$8</f>
        <v>0</v>
      </c>
      <c r="ET25" s="371">
        <f ca="1">IFERROR(OFFSET('HTM Output'!$J$6,MATCH($B25,'HTM Output'!$B$7:$B$37,0),MATCH(ET$11,'HTM Output'!$K$6:$GS$6,0)),0)*$I$8</f>
        <v>0</v>
      </c>
      <c r="EU25" s="371">
        <f ca="1">IFERROR(OFFSET('HTM Output'!$J$6,MATCH($B25,'HTM Output'!$B$7:$B$37,0),MATCH(EU$11,'HTM Output'!$K$6:$GS$6,0)),0)*$I$8</f>
        <v>0</v>
      </c>
      <c r="EV25" s="371">
        <f ca="1">IFERROR(OFFSET('HTM Output'!$J$6,MATCH($B25,'HTM Output'!$B$7:$B$37,0),MATCH(EV$11,'HTM Output'!$K$6:$GS$6,0)),0)*$I$8</f>
        <v>0</v>
      </c>
      <c r="EW25" s="371">
        <f ca="1">IFERROR(OFFSET('HTM Output'!$J$6,MATCH($B25,'HTM Output'!$B$7:$B$37,0),MATCH(EW$11,'HTM Output'!$K$6:$GS$6,0)),0)*$I$8</f>
        <v>0</v>
      </c>
      <c r="EX25" s="371">
        <f ca="1">IFERROR(OFFSET('HTM Output'!$J$6,MATCH($B25,'HTM Output'!$B$7:$B$37,0),MATCH(EX$11,'HTM Output'!$K$6:$GS$6,0)),0)*$I$8</f>
        <v>0</v>
      </c>
      <c r="EY25" s="371">
        <f ca="1">IFERROR(OFFSET('HTM Output'!$J$6,MATCH($B25,'HTM Output'!$B$7:$B$37,0),MATCH(EY$11,'HTM Output'!$K$6:$GS$6,0)),0)*$I$8</f>
        <v>0</v>
      </c>
      <c r="EZ25" s="371">
        <f ca="1">IFERROR(OFFSET('HTM Output'!$J$6,MATCH($B25,'HTM Output'!$B$7:$B$37,0),MATCH(EZ$11,'HTM Output'!$K$6:$GS$6,0)),0)*$I$8</f>
        <v>0</v>
      </c>
      <c r="FA25" s="371">
        <f ca="1">IFERROR(OFFSET('HTM Output'!$J$6,MATCH($B25,'HTM Output'!$B$7:$B$37,0),MATCH(FA$11,'HTM Output'!$K$6:$GS$6,0)),0)*$I$8</f>
        <v>0</v>
      </c>
      <c r="FB25" s="371">
        <f ca="1">IFERROR(OFFSET('HTM Output'!$J$6,MATCH($B25,'HTM Output'!$B$7:$B$37,0),MATCH(FB$11,'HTM Output'!$K$6:$GS$6,0)),0)*$I$8</f>
        <v>0</v>
      </c>
      <c r="FC25" s="371">
        <f ca="1">IFERROR(OFFSET('HTM Output'!$J$6,MATCH($B25,'HTM Output'!$B$7:$B$37,0),MATCH(FC$11,'HTM Output'!$K$6:$GS$6,0)),0)*$I$8</f>
        <v>0</v>
      </c>
      <c r="FD25" s="371">
        <f ca="1">IFERROR(OFFSET('HTM Output'!$J$6,MATCH($B25,'HTM Output'!$B$7:$B$37,0),MATCH(FD$11,'HTM Output'!$K$6:$GS$6,0)),0)*$I$8</f>
        <v>0</v>
      </c>
      <c r="FE25" s="371">
        <f ca="1">IFERROR(OFFSET('HTM Output'!$J$6,MATCH($B25,'HTM Output'!$B$7:$B$37,0),MATCH(FE$11,'HTM Output'!$K$6:$GS$6,0)),0)*$I$8</f>
        <v>0</v>
      </c>
      <c r="FF25" s="371">
        <f ca="1">IFERROR(OFFSET('HTM Output'!$J$6,MATCH($B25,'HTM Output'!$B$7:$B$37,0),MATCH(FF$11,'HTM Output'!$K$6:$GS$6,0)),0)*$I$8</f>
        <v>0</v>
      </c>
      <c r="FG25" s="371">
        <f ca="1">IFERROR(OFFSET('HTM Output'!$J$6,MATCH($B25,'HTM Output'!$B$7:$B$37,0),MATCH(FG$11,'HTM Output'!$K$6:$GS$6,0)),0)*$I$8</f>
        <v>0</v>
      </c>
      <c r="FH25" s="371">
        <f ca="1">IFERROR(OFFSET('HTM Output'!$J$6,MATCH($B25,'HTM Output'!$B$7:$B$37,0),MATCH(FH$11,'HTM Output'!$K$6:$GS$6,0)),0)*$I$8</f>
        <v>0</v>
      </c>
      <c r="FI25" s="371">
        <f ca="1">IFERROR(OFFSET('HTM Output'!$J$6,MATCH($B25,'HTM Output'!$B$7:$B$37,0),MATCH(FI$11,'HTM Output'!$K$6:$GS$6,0)),0)*$I$8</f>
        <v>0</v>
      </c>
      <c r="FJ25" s="371">
        <f ca="1">IFERROR(OFFSET('HTM Output'!$J$6,MATCH($B25,'HTM Output'!$B$7:$B$37,0),MATCH(FJ$11,'HTM Output'!$K$6:$GS$6,0)),0)*$I$8</f>
        <v>0</v>
      </c>
      <c r="FK25" s="371">
        <f ca="1">IFERROR(OFFSET('HTM Output'!$J$6,MATCH($B25,'HTM Output'!$B$7:$B$37,0),MATCH(FK$11,'HTM Output'!$K$6:$GS$6,0)),0)*$I$8</f>
        <v>0</v>
      </c>
      <c r="FL25" s="371">
        <f ca="1">IFERROR(OFFSET('HTM Output'!$J$6,MATCH($B25,'HTM Output'!$B$7:$B$37,0),MATCH(FL$11,'HTM Output'!$K$6:$GS$6,0)),0)*$I$8</f>
        <v>0</v>
      </c>
      <c r="FM25" s="371">
        <f ca="1">IFERROR(OFFSET('HTM Output'!$J$6,MATCH($B25,'HTM Output'!$B$7:$B$37,0),MATCH(FM$11,'HTM Output'!$K$6:$GS$6,0)),0)*$I$8</f>
        <v>0</v>
      </c>
      <c r="FN25" s="371">
        <f ca="1">IFERROR(OFFSET('HTM Output'!$J$6,MATCH($B25,'HTM Output'!$B$7:$B$37,0),MATCH(FN$11,'HTM Output'!$K$6:$GS$6,0)),0)*$I$8</f>
        <v>0</v>
      </c>
      <c r="FO25" s="371">
        <f ca="1">IFERROR(OFFSET('HTM Output'!$J$6,MATCH($B25,'HTM Output'!$B$7:$B$37,0),MATCH(FO$11,'HTM Output'!$K$6:$GS$6,0)),0)*$I$8</f>
        <v>0</v>
      </c>
      <c r="FP25" s="371">
        <f ca="1">IFERROR(OFFSET('HTM Output'!$J$6,MATCH($B25,'HTM Output'!$B$7:$B$37,0),MATCH(FP$11,'HTM Output'!$K$6:$GS$6,0)),0)*$I$8</f>
        <v>0</v>
      </c>
      <c r="FQ25" s="371">
        <f ca="1">IFERROR(OFFSET('HTM Output'!$J$6,MATCH($B25,'HTM Output'!$B$7:$B$37,0),MATCH(FQ$11,'HTM Output'!$K$6:$GS$6,0)),0)*$I$8</f>
        <v>0</v>
      </c>
      <c r="FR25" s="371">
        <f ca="1">IFERROR(OFFSET('HTM Output'!$J$6,MATCH($B25,'HTM Output'!$B$7:$B$37,0),MATCH(FR$11,'HTM Output'!$K$6:$GS$6,0)),0)*$I$8</f>
        <v>0</v>
      </c>
      <c r="FS25" s="371">
        <f ca="1">IFERROR(OFFSET('HTM Output'!$J$6,MATCH($B25,'HTM Output'!$B$7:$B$37,0),MATCH(FS$11,'HTM Output'!$K$6:$GS$6,0)),0)*$I$8</f>
        <v>0</v>
      </c>
      <c r="FT25" s="371">
        <f ca="1">IFERROR(OFFSET('HTM Output'!$J$6,MATCH($B25,'HTM Output'!$B$7:$B$37,0),MATCH(FT$11,'HTM Output'!$K$6:$GS$6,0)),0)*$I$8</f>
        <v>0</v>
      </c>
      <c r="FU25" s="371">
        <f ca="1">IFERROR(OFFSET('HTM Output'!$J$6,MATCH($B25,'HTM Output'!$B$7:$B$37,0),MATCH(FU$11,'HTM Output'!$K$6:$GS$6,0)),0)*$I$8</f>
        <v>0</v>
      </c>
      <c r="FV25" s="371">
        <f ca="1">IFERROR(OFFSET('HTM Output'!$J$6,MATCH($B25,'HTM Output'!$B$7:$B$37,0),MATCH(FV$11,'HTM Output'!$K$6:$GS$6,0)),0)*$I$8</f>
        <v>0</v>
      </c>
      <c r="FW25" s="371">
        <f ca="1">IFERROR(OFFSET('HTM Output'!$J$6,MATCH($B25,'HTM Output'!$B$7:$B$37,0),MATCH(FW$11,'HTM Output'!$K$6:$GS$6,0)),0)*$I$8</f>
        <v>0</v>
      </c>
      <c r="FX25" s="371">
        <f ca="1">IFERROR(OFFSET('HTM Output'!$J$6,MATCH($B25,'HTM Output'!$B$7:$B$37,0),MATCH(FX$11,'HTM Output'!$K$6:$GS$6,0)),0)*$I$8</f>
        <v>0</v>
      </c>
      <c r="FY25" s="371">
        <f ca="1">IFERROR(OFFSET('HTM Output'!$J$6,MATCH($B25,'HTM Output'!$B$7:$B$37,0),MATCH(FY$11,'HTM Output'!$K$6:$GS$6,0)),0)*$I$8</f>
        <v>0</v>
      </c>
      <c r="FZ25" s="371">
        <f ca="1">IFERROR(OFFSET('HTM Output'!$J$6,MATCH($B25,'HTM Output'!$B$7:$B$37,0),MATCH(FZ$11,'HTM Output'!$K$6:$GS$6,0)),0)*$I$8</f>
        <v>0</v>
      </c>
      <c r="GA25" s="371">
        <f ca="1">IFERROR(OFFSET('HTM Output'!$J$6,MATCH($B25,'HTM Output'!$B$7:$B$37,0),MATCH(GA$11,'HTM Output'!$K$6:$GS$6,0)),0)*$I$8</f>
        <v>0</v>
      </c>
      <c r="GB25" s="371">
        <f ca="1">IFERROR(OFFSET('HTM Output'!$J$6,MATCH($B25,'HTM Output'!$B$7:$B$37,0),MATCH(GB$11,'HTM Output'!$K$6:$GS$6,0)),0)*$I$8</f>
        <v>0</v>
      </c>
      <c r="GC25" s="371">
        <f ca="1">IFERROR(OFFSET('HTM Output'!$J$6,MATCH($B25,'HTM Output'!$B$7:$B$37,0),MATCH(GC$11,'HTM Output'!$K$6:$GS$6,0)),0)*$I$8</f>
        <v>0</v>
      </c>
      <c r="GD25" s="371">
        <f ca="1">IFERROR(OFFSET('HTM Output'!$J$6,MATCH($B25,'HTM Output'!$B$7:$B$37,0),MATCH(GD$11,'HTM Output'!$K$6:$GS$6,0)),0)*$I$8</f>
        <v>0</v>
      </c>
      <c r="GE25" s="371">
        <f ca="1">IFERROR(OFFSET('HTM Output'!$J$6,MATCH($B25,'HTM Output'!$B$7:$B$37,0),MATCH(GE$11,'HTM Output'!$K$6:$GS$6,0)),0)*$I$8</f>
        <v>0</v>
      </c>
      <c r="GF25" s="371">
        <f ca="1">IFERROR(OFFSET('HTM Output'!$J$6,MATCH($B25,'HTM Output'!$B$7:$B$37,0),MATCH(GF$11,'HTM Output'!$K$6:$GS$6,0)),0)*$I$8</f>
        <v>0</v>
      </c>
      <c r="GG25" s="371">
        <f ca="1">IFERROR(OFFSET('HTM Output'!$J$6,MATCH($B25,'HTM Output'!$B$7:$B$37,0),MATCH(GG$11,'HTM Output'!$K$6:$GS$6,0)),0)*$I$8</f>
        <v>0</v>
      </c>
      <c r="GH25" s="371">
        <f ca="1">IFERROR(OFFSET('HTM Output'!$J$6,MATCH($B25,'HTM Output'!$B$7:$B$37,0),MATCH(GH$11,'HTM Output'!$K$6:$GS$6,0)),0)*$I$8</f>
        <v>0</v>
      </c>
      <c r="GI25" s="371">
        <f ca="1">IFERROR(OFFSET('HTM Output'!$J$6,MATCH($B25,'HTM Output'!$B$7:$B$37,0),MATCH(GI$11,'HTM Output'!$K$6:$GS$6,0)),0)*$I$8</f>
        <v>0</v>
      </c>
      <c r="GJ25" s="371">
        <f ca="1">IFERROR(OFFSET('HTM Output'!$J$6,MATCH($B25,'HTM Output'!$B$7:$B$37,0),MATCH(GJ$11,'HTM Output'!$K$6:$GS$6,0)),0)*$I$8</f>
        <v>0</v>
      </c>
      <c r="GK25" s="371">
        <f ca="1">IFERROR(OFFSET('HTM Output'!$J$6,MATCH($B25,'HTM Output'!$B$7:$B$37,0),MATCH(GK$11,'HTM Output'!$K$6:$GS$6,0)),0)*$I$8</f>
        <v>0</v>
      </c>
      <c r="GL25" s="371">
        <f ca="1">IFERROR(OFFSET('HTM Output'!$J$6,MATCH($B25,'HTM Output'!$B$7:$B$37,0),MATCH(GL$11,'HTM Output'!$K$6:$GS$6,0)),0)*$I$8</f>
        <v>0</v>
      </c>
      <c r="GM25" s="371">
        <f ca="1">IFERROR(OFFSET('HTM Output'!$J$6,MATCH($B25,'HTM Output'!$B$7:$B$37,0),MATCH(GM$11,'HTM Output'!$K$6:$GS$6,0)),0)*$I$8</f>
        <v>0</v>
      </c>
      <c r="GN25" s="371">
        <f ca="1">IFERROR(OFFSET('HTM Output'!$J$6,MATCH($B25,'HTM Output'!$B$7:$B$37,0),MATCH(GN$11,'HTM Output'!$K$6:$GS$6,0)),0)*$I$8</f>
        <v>0</v>
      </c>
      <c r="GO25" s="371">
        <f ca="1">IFERROR(OFFSET('HTM Output'!$J$6,MATCH($B25,'HTM Output'!$B$7:$B$37,0),MATCH(GO$11,'HTM Output'!$K$6:$GS$6,0)),0)*$I$8</f>
        <v>0</v>
      </c>
      <c r="GP25" s="371">
        <f ca="1">IFERROR(OFFSET('HTM Output'!$J$6,MATCH($B25,'HTM Output'!$B$7:$B$37,0),MATCH(GP$11,'HTM Output'!$K$6:$GS$6,0)),0)*$I$8</f>
        <v>0</v>
      </c>
      <c r="GQ25" s="371">
        <f ca="1">IFERROR(OFFSET('HTM Output'!$J$6,MATCH($B25,'HTM Output'!$B$7:$B$37,0),MATCH(GQ$11,'HTM Output'!$K$6:$GS$6,0)),0)*$I$8</f>
        <v>0</v>
      </c>
      <c r="GR25" s="371">
        <f ca="1">IFERROR(OFFSET('HTM Output'!$J$6,MATCH($B25,'HTM Output'!$B$7:$B$37,0),MATCH(GR$11,'HTM Output'!$K$6:$GS$6,0)),0)*$I$8</f>
        <v>0</v>
      </c>
      <c r="GS25" s="371">
        <f ca="1">IFERROR(OFFSET('HTM Output'!$J$6,MATCH($B25,'HTM Output'!$B$7:$B$37,0),MATCH(GS$11,'HTM Output'!$K$6:$GS$6,0)),0)*$I$8</f>
        <v>0</v>
      </c>
      <c r="GT25" s="371">
        <f ca="1">IFERROR(OFFSET('HTM Output'!$J$6,MATCH($B25,'HTM Output'!$B$7:$B$37,0),MATCH(GT$11,'HTM Output'!$K$6:$GS$6,0)),0)*$I$8</f>
        <v>0</v>
      </c>
      <c r="GU25" s="371">
        <f ca="1">IFERROR(OFFSET('HTM Output'!$J$6,MATCH($B25,'HTM Output'!$B$7:$B$37,0),MATCH(GU$11,'HTM Output'!$K$6:$GS$6,0)),0)*$I$8</f>
        <v>0</v>
      </c>
      <c r="GV25" s="371">
        <f ca="1">IFERROR(OFFSET('HTM Output'!$J$6,MATCH($B25,'HTM Output'!$B$7:$B$37,0),MATCH(GV$11,'HTM Output'!$K$6:$GS$6,0)),0)*$I$8</f>
        <v>0</v>
      </c>
      <c r="GW25" s="371">
        <f ca="1">IFERROR(OFFSET('HTM Output'!$J$6,MATCH($B25,'HTM Output'!$B$7:$B$37,0),MATCH(GW$11,'HTM Output'!$K$6:$GS$6,0)),0)*$I$8</f>
        <v>0</v>
      </c>
      <c r="GX25" s="371">
        <f ca="1">IFERROR(OFFSET('HTM Output'!$J$6,MATCH($B25,'HTM Output'!$B$7:$B$37,0),MATCH(GX$11,'HTM Output'!$K$6:$GS$6,0)),0)*$I$8</f>
        <v>0</v>
      </c>
      <c r="GY25" s="371">
        <f ca="1">IFERROR(OFFSET('HTM Output'!$J$6,MATCH($B25,'HTM Output'!$B$7:$B$37,0),MATCH(GY$11,'HTM Output'!$K$6:$GS$6,0)),0)*$I$8</f>
        <v>0</v>
      </c>
      <c r="GZ25" s="371">
        <f ca="1">IFERROR(OFFSET('HTM Output'!$J$6,MATCH($B25,'HTM Output'!$B$7:$B$37,0),MATCH(GZ$11,'HTM Output'!$K$6:$GS$6,0)),0)*$I$8</f>
        <v>0</v>
      </c>
      <c r="HA25" s="371">
        <f ca="1">IFERROR(OFFSET('HTM Output'!$J$6,MATCH($B25,'HTM Output'!$B$7:$B$37,0),MATCH(HA$11,'HTM Output'!$K$6:$GS$6,0)),0)*$I$8</f>
        <v>0</v>
      </c>
      <c r="HB25" s="469">
        <f ca="1">IFERROR(OFFSET('HTM Output'!$J$6,MATCH($B25,'HTM Output'!$B$7:$B$37,0),MATCH(HB$11,'HTM Output'!$K$6:$GS$6,0)),0)*$I$8</f>
        <v>0</v>
      </c>
      <c r="HC25" s="360"/>
      <c r="HD25" s="462">
        <f t="shared" ca="1" si="25"/>
        <v>-6832794.4752610791</v>
      </c>
      <c r="HE25" s="359">
        <f t="shared" ca="1" si="26"/>
        <v>1012512.0721307679</v>
      </c>
      <c r="HF25" s="359">
        <f t="shared" ca="1" si="26"/>
        <v>769495.64631694125</v>
      </c>
      <c r="HG25" s="359">
        <f t="shared" ca="1" si="26"/>
        <v>459343.4620119441</v>
      </c>
      <c r="HH25" s="359">
        <f t="shared" ca="1" si="26"/>
        <v>11878837.261431094</v>
      </c>
      <c r="HI25" s="359">
        <f t="shared" ca="1" si="26"/>
        <v>0</v>
      </c>
      <c r="HJ25" s="359">
        <f t="shared" ca="1" si="26"/>
        <v>0</v>
      </c>
      <c r="HK25" s="419">
        <f t="shared" ca="1" si="18"/>
        <v>7287393.9666296681</v>
      </c>
    </row>
    <row r="26" spans="1:219" hidden="1" outlineLevel="2" x14ac:dyDescent="0.75">
      <c r="A26" s="7" t="s">
        <v>27</v>
      </c>
      <c r="B26" s="397" t="s">
        <v>169</v>
      </c>
      <c r="C26" s="398">
        <f ca="1">OFFSET(Strats!$B$3,MATCH($B26,Strats!$B$4:$B$31,0),MATCH(C$10,Strats!$C$3:$BS$3,0))</f>
        <v>70169288.269999996</v>
      </c>
      <c r="D26" s="399">
        <f ca="1">OFFSET(Strats!$B$3,MATCH($B26,Strats!$B$4:$B$31,0),MATCH(D$10,Strats!$C$3:$BS$3,0))</f>
        <v>0.58005826680268247</v>
      </c>
      <c r="E26" s="359">
        <f t="shared" ca="1" si="19"/>
        <v>40702275.736673996</v>
      </c>
      <c r="F26" s="462">
        <f t="shared" ca="1" si="20"/>
        <v>665480.67024306615</v>
      </c>
      <c r="G26" s="381">
        <f t="shared" ca="1" si="21"/>
        <v>41367756.406917065</v>
      </c>
      <c r="H26" s="433">
        <f>IFERROR(SUMPRODUCT('HTM Output'!$K85:$GS85,'HTM Output'!$K$6:$GS$6)/SUM('HTM Output'!$K85:$GS85),_xlfn.MAXIFS($U$11:$HB$11,$U$14:$HB$14,"&gt;"&amp;0))</f>
        <v>48182</v>
      </c>
      <c r="I26" s="359">
        <f t="shared" ca="1" si="12"/>
        <v>14643453.534273451</v>
      </c>
      <c r="J26" s="400">
        <f t="shared" si="22"/>
        <v>0.5</v>
      </c>
      <c r="K26" s="341">
        <f t="shared" ca="1" si="13"/>
        <v>7321726.7671367256</v>
      </c>
      <c r="L26" s="358">
        <f>-SUMIFS('HTM Output'!$K21:$GS21,'HTM Output'!$K$6:$GS$6,"&gt;"&amp;'HTM Output'!$G$2,'HTM Output'!$K$6:$GS$6,"&lt;="&amp;'HTM Output'!$G$3)*$I$8</f>
        <v>-602861.96247301949</v>
      </c>
      <c r="M26" s="359">
        <f t="shared" ca="1" si="14"/>
        <v>20469.563570355767</v>
      </c>
      <c r="N26" s="419">
        <f t="shared" ca="1" si="23"/>
        <v>-582392.39890266373</v>
      </c>
      <c r="O26" s="277">
        <f t="shared" ca="1" si="15"/>
        <v>6739334.3682340626</v>
      </c>
      <c r="P26" s="347"/>
      <c r="Q26" s="378">
        <f t="shared" ca="1" si="16"/>
        <v>0.14208782315254215</v>
      </c>
      <c r="R26" s="379">
        <f t="shared" ca="1" si="24"/>
        <v>1.6268529557997076</v>
      </c>
      <c r="S26" s="347"/>
      <c r="T26" s="380">
        <f ca="1">IF(T$11&gt;$I$4,SUMIFS('Pooled CF'!$E:$E,'Pooled CF'!$A:$A,$A26,'Pooled CF'!$G:$G,T$11),0)+IF(T$11=$I$4,-$O26)</f>
        <v>-6739334.3682340626</v>
      </c>
      <c r="U26" s="371">
        <f ca="1">IFERROR(OFFSET('HTM Output'!$J$6,MATCH($B26,'HTM Output'!$B$7:$B$37,0),MATCH(U$11,'HTM Output'!$K$6:$GS$6,0)),0)*$I$8</f>
        <v>103023.41669803257</v>
      </c>
      <c r="V26" s="371">
        <f ca="1">IFERROR(OFFSET('HTM Output'!$J$6,MATCH($B26,'HTM Output'!$B$7:$B$37,0),MATCH(V$11,'HTM Output'!$K$6:$GS$6,0)),0)*$I$8</f>
        <v>103020.12750514648</v>
      </c>
      <c r="W26" s="371">
        <f ca="1">IFERROR(OFFSET('HTM Output'!$J$6,MATCH($B26,'HTM Output'!$B$7:$B$37,0),MATCH(W$11,'HTM Output'!$K$6:$GS$6,0)),0)*$I$8</f>
        <v>103127.45487152629</v>
      </c>
      <c r="X26" s="371">
        <f ca="1">IFERROR(OFFSET('HTM Output'!$J$6,MATCH($B26,'HTM Output'!$B$7:$B$37,0),MATCH(X$11,'HTM Output'!$K$6:$GS$6,0)),0)*$I$8</f>
        <v>106481.57809137116</v>
      </c>
      <c r="Y26" s="371">
        <f ca="1">IFERROR(OFFSET('HTM Output'!$J$6,MATCH($B26,'HTM Output'!$B$7:$B$37,0),MATCH(Y$11,'HTM Output'!$K$6:$GS$6,0)),0)*$I$8</f>
        <v>103043.32927132436</v>
      </c>
      <c r="Z26" s="371">
        <f ca="1">IFERROR(OFFSET('HTM Output'!$J$6,MATCH($B26,'HTM Output'!$B$7:$B$37,0),MATCH(Z$11,'HTM Output'!$K$6:$GS$6,0)),0)*$I$8</f>
        <v>106474.24788766759</v>
      </c>
      <c r="AA26" s="371">
        <f ca="1">IFERROR(OFFSET('HTM Output'!$J$6,MATCH($B26,'HTM Output'!$B$7:$B$37,0),MATCH(AA$11,'HTM Output'!$K$6:$GS$6,0)),0)*$I$8</f>
        <v>103036.19015575416</v>
      </c>
      <c r="AB26" s="371">
        <f ca="1">IFERROR(OFFSET('HTM Output'!$J$6,MATCH($B26,'HTM Output'!$B$7:$B$37,0),MATCH(AB$11,'HTM Output'!$K$6:$GS$6,0)),0)*$I$8</f>
        <v>106466.8236800228</v>
      </c>
      <c r="AC26" s="371">
        <f ca="1">IFERROR(OFFSET('HTM Output'!$J$6,MATCH($B26,'HTM Output'!$B$7:$B$37,0),MATCH(AC$11,'HTM Output'!$K$6:$GS$6,0)),0)*$I$8</f>
        <v>106463.25802088618</v>
      </c>
      <c r="AD26" s="371">
        <f ca="1">IFERROR(OFFSET('HTM Output'!$J$6,MATCH($B26,'HTM Output'!$B$7:$B$37,0),MATCH(AD$11,'HTM Output'!$K$6:$GS$6,0)),0)*$I$8</f>
        <v>103025.48654706925</v>
      </c>
      <c r="AE26" s="371">
        <f ca="1">IFERROR(OFFSET('HTM Output'!$J$6,MATCH($B26,'HTM Output'!$B$7:$B$37,0),MATCH(AE$11,'HTM Output'!$K$6:$GS$6,0)),0)*$I$8</f>
        <v>106455.69239502217</v>
      </c>
      <c r="AF26" s="371">
        <f ca="1">IFERROR(OFFSET('HTM Output'!$J$6,MATCH($B26,'HTM Output'!$B$7:$B$37,0),MATCH(AF$11,'HTM Output'!$K$6:$GS$6,0)),0)*$I$8</f>
        <v>103018.11786145857</v>
      </c>
      <c r="AG26" s="371">
        <f ca="1">IFERROR(OFFSET('HTM Output'!$J$6,MATCH($B26,'HTM Output'!$B$7:$B$37,0),MATCH(AG$11,'HTM Output'!$K$6:$GS$6,0)),0)*$I$8</f>
        <v>106448.02915718652</v>
      </c>
      <c r="AH26" s="371">
        <f ca="1">IFERROR(OFFSET('HTM Output'!$J$6,MATCH($B26,'HTM Output'!$B$7:$B$37,0),MATCH(AH$11,'HTM Output'!$K$6:$GS$6,0)),0)*$I$8</f>
        <v>102976.38952425568</v>
      </c>
      <c r="AI26" s="371">
        <f ca="1">IFERROR(OFFSET('HTM Output'!$J$6,MATCH($B26,'HTM Output'!$B$7:$B$37,0),MATCH(AI$11,'HTM Output'!$K$6:$GS$6,0)),0)*$I$8</f>
        <v>103044.12730769342</v>
      </c>
      <c r="AJ26" s="371">
        <f ca="1">IFERROR(OFFSET('HTM Output'!$J$6,MATCH($B26,'HTM Output'!$B$7:$B$37,0),MATCH(AJ$11,'HTM Output'!$K$6:$GS$6,0)),0)*$I$8</f>
        <v>106436.16718915106</v>
      </c>
      <c r="AK26" s="371">
        <f ca="1">IFERROR(OFFSET('HTM Output'!$J$6,MATCH($B26,'HTM Output'!$B$7:$B$37,0),MATCH(AK$11,'HTM Output'!$K$6:$GS$6,0)),0)*$I$8</f>
        <v>102999.10040272518</v>
      </c>
      <c r="AL26" s="371">
        <f ca="1">IFERROR(OFFSET('HTM Output'!$J$6,MATCH($B26,'HTM Output'!$B$7:$B$37,0),MATCH(AL$11,'HTM Output'!$K$6:$GS$6,0)),0)*$I$8</f>
        <v>106428.25097975577</v>
      </c>
      <c r="AM26" s="371">
        <f ca="1">IFERROR(OFFSET('HTM Output'!$J$6,MATCH($B26,'HTM Output'!$B$7:$B$37,0),MATCH(AM$11,'HTM Output'!$K$6:$GS$6,0)),0)*$I$8</f>
        <v>102991.38982016513</v>
      </c>
      <c r="AN26" s="371">
        <f ca="1">IFERROR(OFFSET('HTM Output'!$J$6,MATCH($B26,'HTM Output'!$B$7:$B$37,0),MATCH(AN$11,'HTM Output'!$K$6:$GS$6,0)),0)*$I$8</f>
        <v>106273.82195697354</v>
      </c>
      <c r="AO26" s="371">
        <f ca="1">IFERROR(OFFSET('HTM Output'!$J$6,MATCH($B26,'HTM Output'!$B$7:$B$37,0),MATCH(AO$11,'HTM Output'!$K$6:$GS$6,0)),0)*$I$8</f>
        <v>106270.06275265152</v>
      </c>
      <c r="AP26" s="371">
        <f ca="1">IFERROR(OFFSET('HTM Output'!$J$6,MATCH($B26,'HTM Output'!$B$7:$B$37,0),MATCH(AP$11,'HTM Output'!$K$6:$GS$6,0)),0)*$I$8</f>
        <v>99149.258624424314</v>
      </c>
      <c r="AQ26" s="371">
        <f ca="1">IFERROR(OFFSET('HTM Output'!$J$6,MATCH($B26,'HTM Output'!$B$7:$B$37,0),MATCH(AQ$11,'HTM Output'!$K$6:$GS$6,0)),0)*$I$8</f>
        <v>64180.146106146509</v>
      </c>
      <c r="AR26" s="371">
        <f ca="1">IFERROR(OFFSET('HTM Output'!$J$6,MATCH($B26,'HTM Output'!$B$7:$B$37,0),MATCH(AR$11,'HTM Output'!$K$6:$GS$6,0)),0)*$I$8</f>
        <v>42424.211287083352</v>
      </c>
      <c r="AS26" s="371">
        <f ca="1">IFERROR(OFFSET('HTM Output'!$J$6,MATCH($B26,'HTM Output'!$B$7:$B$37,0),MATCH(AS$11,'HTM Output'!$K$6:$GS$6,0)),0)*$I$8</f>
        <v>41925.88088050302</v>
      </c>
      <c r="AT26" s="371">
        <f ca="1">IFERROR(OFFSET('HTM Output'!$J$6,MATCH($B26,'HTM Output'!$B$7:$B$37,0),MATCH(AT$11,'HTM Output'!$K$6:$GS$6,0)),0)*$I$8</f>
        <v>41940.296543781995</v>
      </c>
      <c r="AU26" s="371">
        <f ca="1">IFERROR(OFFSET('HTM Output'!$J$6,MATCH($B26,'HTM Output'!$B$7:$B$37,0),MATCH(AU$11,'HTM Output'!$K$6:$GS$6,0)),0)*$I$8</f>
        <v>43493.56661637011</v>
      </c>
      <c r="AV26" s="371">
        <f ca="1">IFERROR(OFFSET('HTM Output'!$J$6,MATCH($B26,'HTM Output'!$B$7:$B$37,0),MATCH(AV$11,'HTM Output'!$K$6:$GS$6,0)),0)*$I$8</f>
        <v>43899.896768248625</v>
      </c>
      <c r="AW26" s="371">
        <f ca="1">IFERROR(OFFSET('HTM Output'!$J$6,MATCH($B26,'HTM Output'!$B$7:$B$37,0),MATCH(AW$11,'HTM Output'!$K$6:$GS$6,0)),0)*$I$8</f>
        <v>42497.834344071052</v>
      </c>
      <c r="AX26" s="371">
        <f ca="1">IFERROR(OFFSET('HTM Output'!$J$6,MATCH($B26,'HTM Output'!$B$7:$B$37,0),MATCH(AX$11,'HTM Output'!$K$6:$GS$6,0)),0)*$I$8</f>
        <v>43930.043286513639</v>
      </c>
      <c r="AY26" s="371">
        <f ca="1">IFERROR(OFFSET('HTM Output'!$J$6,MATCH($B26,'HTM Output'!$B$7:$B$37,0),MATCH(AY$11,'HTM Output'!$K$6:$GS$6,0)),0)*$I$8</f>
        <v>42527.136584121188</v>
      </c>
      <c r="AZ26" s="371">
        <f ca="1">IFERROR(OFFSET('HTM Output'!$J$6,MATCH($B26,'HTM Output'!$B$7:$B$37,0),MATCH(AZ$11,'HTM Output'!$K$6:$GS$6,0)),0)*$I$8</f>
        <v>43960.450535912089</v>
      </c>
      <c r="BA26" s="371">
        <f ca="1">IFERROR(OFFSET('HTM Output'!$J$6,MATCH($B26,'HTM Output'!$B$7:$B$37,0),MATCH(BA$11,'HTM Output'!$K$6:$GS$6,0)),0)*$I$8</f>
        <v>43975.248591605392</v>
      </c>
      <c r="BB26" s="371">
        <f ca="1">IFERROR(OFFSET('HTM Output'!$J$6,MATCH($B26,'HTM Output'!$B$7:$B$37,0),MATCH(BB$11,'HTM Output'!$K$6:$GS$6,0)),0)*$I$8</f>
        <v>42571.076324916627</v>
      </c>
      <c r="BC26" s="371">
        <f ca="1">IFERROR(OFFSET('HTM Output'!$J$6,MATCH($B26,'HTM Output'!$B$7:$B$37,0),MATCH(BC$11,'HTM Output'!$K$6:$GS$6,0)),0)*$I$8</f>
        <v>48078.349914894221</v>
      </c>
      <c r="BD26" s="371">
        <f ca="1">IFERROR(OFFSET('HTM Output'!$J$6,MATCH($B26,'HTM Output'!$B$7:$B$37,0),MATCH(BD$11,'HTM Output'!$K$6:$GS$6,0)),0)*$I$8</f>
        <v>46543.478641014117</v>
      </c>
      <c r="BE26" s="371">
        <f ca="1">IFERROR(OFFSET('HTM Output'!$J$6,MATCH($B26,'HTM Output'!$B$7:$B$37,0),MATCH(BE$11,'HTM Output'!$K$6:$GS$6,0)),0)*$I$8</f>
        <v>46088.814993661152</v>
      </c>
      <c r="BF26" s="371">
        <f ca="1">IFERROR(OFFSET('HTM Output'!$J$6,MATCH($B26,'HTM Output'!$B$7:$B$37,0),MATCH(BF$11,'HTM Output'!$K$6:$GS$6,0)),0)*$I$8</f>
        <v>46105.585378306227</v>
      </c>
      <c r="BG26" s="371">
        <f ca="1">IFERROR(OFFSET('HTM Output'!$J$6,MATCH($B26,'HTM Output'!$B$7:$B$37,0),MATCH(BG$11,'HTM Output'!$K$6:$GS$6,0)),0)*$I$8</f>
        <v>47538.899625784557</v>
      </c>
      <c r="BH26" s="371">
        <f ca="1">IFERROR(OFFSET('HTM Output'!$J$6,MATCH($B26,'HTM Output'!$B$7:$B$37,0),MATCH(BH$11,'HTM Output'!$K$6:$GS$6,0)),0)*$I$8</f>
        <v>48166.4064336171</v>
      </c>
      <c r="BI26" s="371">
        <f ca="1">IFERROR(OFFSET('HTM Output'!$J$6,MATCH($B26,'HTM Output'!$B$7:$B$37,0),MATCH(BI$11,'HTM Output'!$K$6:$GS$6,0)),0)*$I$8</f>
        <v>46629.071362918599</v>
      </c>
      <c r="BJ26" s="371">
        <f ca="1">IFERROR(OFFSET('HTM Output'!$J$6,MATCH($B26,'HTM Output'!$B$7:$B$37,0),MATCH(BJ$11,'HTM Output'!$K$6:$GS$6,0)),0)*$I$8</f>
        <v>48201.511654655405</v>
      </c>
      <c r="BK26" s="371">
        <f ca="1">IFERROR(OFFSET('HTM Output'!$J$6,MATCH($B26,'HTM Output'!$B$7:$B$37,0),MATCH(BK$11,'HTM Output'!$K$6:$GS$6,0)),0)*$I$8</f>
        <v>46663.195036294455</v>
      </c>
      <c r="BL26" s="371">
        <f ca="1">IFERROR(OFFSET('HTM Output'!$J$6,MATCH($B26,'HTM Output'!$B$7:$B$37,0),MATCH(BL$11,'HTM Output'!$K$6:$GS$6,0)),0)*$I$8</f>
        <v>48236.923987531729</v>
      </c>
      <c r="BM26" s="371">
        <f ca="1">IFERROR(OFFSET('HTM Output'!$J$6,MATCH($B26,'HTM Output'!$B$7:$B$37,0),MATCH(BM$11,'HTM Output'!$K$6:$GS$6,0)),0)*$I$8</f>
        <v>48254.204409976803</v>
      </c>
      <c r="BN26" s="371">
        <f ca="1">IFERROR(OFFSET('HTM Output'!$J$6,MATCH($B26,'HTM Output'!$B$7:$B$37,0),MATCH(BN$11,'HTM Output'!$K$6:$GS$6,0)),0)*$I$8</f>
        <v>46714.41504038978</v>
      </c>
      <c r="BO26" s="371">
        <f ca="1">IFERROR(OFFSET('HTM Output'!$J$6,MATCH($B26,'HTM Output'!$B$7:$B$37,0),MATCH(BO$11,'HTM Output'!$K$6:$GS$6,0)),0)*$I$8</f>
        <v>48468.026443054958</v>
      </c>
      <c r="BP26" s="371">
        <f ca="1">IFERROR(OFFSET('HTM Output'!$J$6,MATCH($B26,'HTM Output'!$B$7:$B$37,0),MATCH(BP$11,'HTM Output'!$K$6:$GS$6,0)),0)*$I$8</f>
        <v>38853.448569475098</v>
      </c>
      <c r="BQ26" s="371">
        <f ca="1">IFERROR(OFFSET('HTM Output'!$J$6,MATCH($B26,'HTM Output'!$B$7:$B$37,0),MATCH(BQ$11,'HTM Output'!$K$6:$GS$6,0)),0)*$I$8</f>
        <v>38853.448569475098</v>
      </c>
      <c r="BR26" s="371">
        <f ca="1">IFERROR(OFFSET('HTM Output'!$J$6,MATCH($B26,'HTM Output'!$B$7:$B$37,0),MATCH(BR$11,'HTM Output'!$K$6:$GS$6,0)),0)*$I$8</f>
        <v>38853.448569475098</v>
      </c>
      <c r="BS26" s="371">
        <f ca="1">IFERROR(OFFSET('HTM Output'!$J$6,MATCH($B26,'HTM Output'!$B$7:$B$37,0),MATCH(BS$11,'HTM Output'!$K$6:$GS$6,0)),0)*$I$8</f>
        <v>38853.448569475098</v>
      </c>
      <c r="BT26" s="371">
        <f ca="1">IFERROR(OFFSET('HTM Output'!$J$6,MATCH($B26,'HTM Output'!$B$7:$B$37,0),MATCH(BT$11,'HTM Output'!$K$6:$GS$6,0)),0)*$I$8</f>
        <v>40148.563521791264</v>
      </c>
      <c r="BU26" s="371">
        <f ca="1">IFERROR(OFFSET('HTM Output'!$J$6,MATCH($B26,'HTM Output'!$B$7:$B$37,0),MATCH(BU$11,'HTM Output'!$K$6:$GS$6,0)),0)*$I$8</f>
        <v>38853.448569475098</v>
      </c>
      <c r="BV26" s="371">
        <f ca="1">IFERROR(OFFSET('HTM Output'!$J$6,MATCH($B26,'HTM Output'!$B$7:$B$37,0),MATCH(BV$11,'HTM Output'!$K$6:$GS$6,0)),0)*$I$8</f>
        <v>40148.563521791264</v>
      </c>
      <c r="BW26" s="371">
        <f ca="1">IFERROR(OFFSET('HTM Output'!$J$6,MATCH($B26,'HTM Output'!$B$7:$B$37,0),MATCH(BW$11,'HTM Output'!$K$6:$GS$6,0)),0)*$I$8</f>
        <v>38853.448569475098</v>
      </c>
      <c r="BX26" s="371">
        <f ca="1">IFERROR(OFFSET('HTM Output'!$J$6,MATCH($B26,'HTM Output'!$B$7:$B$37,0),MATCH(BX$11,'HTM Output'!$K$6:$GS$6,0)),0)*$I$8</f>
        <v>40148.563521791264</v>
      </c>
      <c r="BY26" s="371">
        <f ca="1">IFERROR(OFFSET('HTM Output'!$J$6,MATCH($B26,'HTM Output'!$B$7:$B$37,0),MATCH(BY$11,'HTM Output'!$K$6:$GS$6,0)),0)*$I$8</f>
        <v>40148.563521791264</v>
      </c>
      <c r="BZ26" s="371">
        <f ca="1">IFERROR(OFFSET('HTM Output'!$J$6,MATCH($B26,'HTM Output'!$B$7:$B$37,0),MATCH(BZ$11,'HTM Output'!$K$6:$GS$6,0)),0)*$I$8</f>
        <v>38853.448569475098</v>
      </c>
      <c r="CA26" s="371">
        <f ca="1">IFERROR(OFFSET('HTM Output'!$J$6,MATCH($B26,'HTM Output'!$B$7:$B$37,0),MATCH(CA$11,'HTM Output'!$K$6:$GS$6,0)),0)*$I$8</f>
        <v>7081670.6515190126</v>
      </c>
      <c r="CB26" s="371">
        <f ca="1">IFERROR(OFFSET('HTM Output'!$J$6,MATCH($B26,'HTM Output'!$B$7:$B$37,0),MATCH(CB$11,'HTM Output'!$K$6:$GS$6,0)),0)*$I$8</f>
        <v>0</v>
      </c>
      <c r="CC26" s="371">
        <f ca="1">IFERROR(OFFSET('HTM Output'!$J$6,MATCH($B26,'HTM Output'!$B$7:$B$37,0),MATCH(CC$11,'HTM Output'!$K$6:$GS$6,0)),0)*$I$8</f>
        <v>0</v>
      </c>
      <c r="CD26" s="371">
        <f ca="1">IFERROR(OFFSET('HTM Output'!$J$6,MATCH($B26,'HTM Output'!$B$7:$B$37,0),MATCH(CD$11,'HTM Output'!$K$6:$GS$6,0)),0)*$I$8</f>
        <v>0</v>
      </c>
      <c r="CE26" s="371">
        <f ca="1">IFERROR(OFFSET('HTM Output'!$J$6,MATCH($B26,'HTM Output'!$B$7:$B$37,0),MATCH(CE$11,'HTM Output'!$K$6:$GS$6,0)),0)*$I$8</f>
        <v>0</v>
      </c>
      <c r="CF26" s="371">
        <f ca="1">IFERROR(OFFSET('HTM Output'!$J$6,MATCH($B26,'HTM Output'!$B$7:$B$37,0),MATCH(CF$11,'HTM Output'!$K$6:$GS$6,0)),0)*$I$8</f>
        <v>0</v>
      </c>
      <c r="CG26" s="371">
        <f ca="1">IFERROR(OFFSET('HTM Output'!$J$6,MATCH($B26,'HTM Output'!$B$7:$B$37,0),MATCH(CG$11,'HTM Output'!$K$6:$GS$6,0)),0)*$I$8</f>
        <v>0</v>
      </c>
      <c r="CH26" s="371">
        <f ca="1">IFERROR(OFFSET('HTM Output'!$J$6,MATCH($B26,'HTM Output'!$B$7:$B$37,0),MATCH(CH$11,'HTM Output'!$K$6:$GS$6,0)),0)*$I$8</f>
        <v>0</v>
      </c>
      <c r="CI26" s="371">
        <f ca="1">IFERROR(OFFSET('HTM Output'!$J$6,MATCH($B26,'HTM Output'!$B$7:$B$37,0),MATCH(CI$11,'HTM Output'!$K$6:$GS$6,0)),0)*$I$8</f>
        <v>0</v>
      </c>
      <c r="CJ26" s="371">
        <f ca="1">IFERROR(OFFSET('HTM Output'!$J$6,MATCH($B26,'HTM Output'!$B$7:$B$37,0),MATCH(CJ$11,'HTM Output'!$K$6:$GS$6,0)),0)*$I$8</f>
        <v>0</v>
      </c>
      <c r="CK26" s="371">
        <f ca="1">IFERROR(OFFSET('HTM Output'!$J$6,MATCH($B26,'HTM Output'!$B$7:$B$37,0),MATCH(CK$11,'HTM Output'!$K$6:$GS$6,0)),0)*$I$8</f>
        <v>0</v>
      </c>
      <c r="CL26" s="371">
        <f ca="1">IFERROR(OFFSET('HTM Output'!$J$6,MATCH($B26,'HTM Output'!$B$7:$B$37,0),MATCH(CL$11,'HTM Output'!$K$6:$GS$6,0)),0)*$I$8</f>
        <v>0</v>
      </c>
      <c r="CM26" s="371">
        <f ca="1">IFERROR(OFFSET('HTM Output'!$J$6,MATCH($B26,'HTM Output'!$B$7:$B$37,0),MATCH(CM$11,'HTM Output'!$K$6:$GS$6,0)),0)*$I$8</f>
        <v>0</v>
      </c>
      <c r="CN26" s="371">
        <f ca="1">IFERROR(OFFSET('HTM Output'!$J$6,MATCH($B26,'HTM Output'!$B$7:$B$37,0),MATCH(CN$11,'HTM Output'!$K$6:$GS$6,0)),0)*$I$8</f>
        <v>0</v>
      </c>
      <c r="CO26" s="371">
        <f ca="1">IFERROR(OFFSET('HTM Output'!$J$6,MATCH($B26,'HTM Output'!$B$7:$B$37,0),MATCH(CO$11,'HTM Output'!$K$6:$GS$6,0)),0)*$I$8</f>
        <v>0</v>
      </c>
      <c r="CP26" s="371">
        <f ca="1">IFERROR(OFFSET('HTM Output'!$J$6,MATCH($B26,'HTM Output'!$B$7:$B$37,0),MATCH(CP$11,'HTM Output'!$K$6:$GS$6,0)),0)*$I$8</f>
        <v>0</v>
      </c>
      <c r="CQ26" s="371">
        <f ca="1">IFERROR(OFFSET('HTM Output'!$J$6,MATCH($B26,'HTM Output'!$B$7:$B$37,0),MATCH(CQ$11,'HTM Output'!$K$6:$GS$6,0)),0)*$I$8</f>
        <v>0</v>
      </c>
      <c r="CR26" s="371">
        <f ca="1">IFERROR(OFFSET('HTM Output'!$J$6,MATCH($B26,'HTM Output'!$B$7:$B$37,0),MATCH(CR$11,'HTM Output'!$K$6:$GS$6,0)),0)*$I$8</f>
        <v>0</v>
      </c>
      <c r="CS26" s="371">
        <f ca="1">IFERROR(OFFSET('HTM Output'!$J$6,MATCH($B26,'HTM Output'!$B$7:$B$37,0),MATCH(CS$11,'HTM Output'!$K$6:$GS$6,0)),0)*$I$8</f>
        <v>0</v>
      </c>
      <c r="CT26" s="371">
        <f ca="1">IFERROR(OFFSET('HTM Output'!$J$6,MATCH($B26,'HTM Output'!$B$7:$B$37,0),MATCH(CT$11,'HTM Output'!$K$6:$GS$6,0)),0)*$I$8</f>
        <v>0</v>
      </c>
      <c r="CU26" s="371">
        <f ca="1">IFERROR(OFFSET('HTM Output'!$J$6,MATCH($B26,'HTM Output'!$B$7:$B$37,0),MATCH(CU$11,'HTM Output'!$K$6:$GS$6,0)),0)*$I$8</f>
        <v>0</v>
      </c>
      <c r="CV26" s="371">
        <f ca="1">IFERROR(OFFSET('HTM Output'!$J$6,MATCH($B26,'HTM Output'!$B$7:$B$37,0),MATCH(CV$11,'HTM Output'!$K$6:$GS$6,0)),0)*$I$8</f>
        <v>0</v>
      </c>
      <c r="CW26" s="371">
        <f ca="1">IFERROR(OFFSET('HTM Output'!$J$6,MATCH($B26,'HTM Output'!$B$7:$B$37,0),MATCH(CW$11,'HTM Output'!$K$6:$GS$6,0)),0)*$I$8</f>
        <v>0</v>
      </c>
      <c r="CX26" s="371">
        <f ca="1">IFERROR(OFFSET('HTM Output'!$J$6,MATCH($B26,'HTM Output'!$B$7:$B$37,0),MATCH(CX$11,'HTM Output'!$K$6:$GS$6,0)),0)*$I$8</f>
        <v>0</v>
      </c>
      <c r="CY26" s="371">
        <f ca="1">IFERROR(OFFSET('HTM Output'!$J$6,MATCH($B26,'HTM Output'!$B$7:$B$37,0),MATCH(CY$11,'HTM Output'!$K$6:$GS$6,0)),0)*$I$8</f>
        <v>0</v>
      </c>
      <c r="CZ26" s="371">
        <f ca="1">IFERROR(OFFSET('HTM Output'!$J$6,MATCH($B26,'HTM Output'!$B$7:$B$37,0),MATCH(CZ$11,'HTM Output'!$K$6:$GS$6,0)),0)*$I$8</f>
        <v>0</v>
      </c>
      <c r="DA26" s="371">
        <f ca="1">IFERROR(OFFSET('HTM Output'!$J$6,MATCH($B26,'HTM Output'!$B$7:$B$37,0),MATCH(DA$11,'HTM Output'!$K$6:$GS$6,0)),0)*$I$8</f>
        <v>0</v>
      </c>
      <c r="DB26" s="371">
        <f ca="1">IFERROR(OFFSET('HTM Output'!$J$6,MATCH($B26,'HTM Output'!$B$7:$B$37,0),MATCH(DB$11,'HTM Output'!$K$6:$GS$6,0)),0)*$I$8</f>
        <v>0</v>
      </c>
      <c r="DC26" s="371">
        <f ca="1">IFERROR(OFFSET('HTM Output'!$J$6,MATCH($B26,'HTM Output'!$B$7:$B$37,0),MATCH(DC$11,'HTM Output'!$K$6:$GS$6,0)),0)*$I$8</f>
        <v>0</v>
      </c>
      <c r="DD26" s="371">
        <f ca="1">IFERROR(OFFSET('HTM Output'!$J$6,MATCH($B26,'HTM Output'!$B$7:$B$37,0),MATCH(DD$11,'HTM Output'!$K$6:$GS$6,0)),0)*$I$8</f>
        <v>0</v>
      </c>
      <c r="DE26" s="371">
        <f ca="1">IFERROR(OFFSET('HTM Output'!$J$6,MATCH($B26,'HTM Output'!$B$7:$B$37,0),MATCH(DE$11,'HTM Output'!$K$6:$GS$6,0)),0)*$I$8</f>
        <v>0</v>
      </c>
      <c r="DF26" s="371">
        <f ca="1">IFERROR(OFFSET('HTM Output'!$J$6,MATCH($B26,'HTM Output'!$B$7:$B$37,0),MATCH(DF$11,'HTM Output'!$K$6:$GS$6,0)),0)*$I$8</f>
        <v>0</v>
      </c>
      <c r="DG26" s="371">
        <f ca="1">IFERROR(OFFSET('HTM Output'!$J$6,MATCH($B26,'HTM Output'!$B$7:$B$37,0),MATCH(DG$11,'HTM Output'!$K$6:$GS$6,0)),0)*$I$8</f>
        <v>0</v>
      </c>
      <c r="DH26" s="371">
        <f ca="1">IFERROR(OFFSET('HTM Output'!$J$6,MATCH($B26,'HTM Output'!$B$7:$B$37,0),MATCH(DH$11,'HTM Output'!$K$6:$GS$6,0)),0)*$I$8</f>
        <v>0</v>
      </c>
      <c r="DI26" s="371">
        <f ca="1">IFERROR(OFFSET('HTM Output'!$J$6,MATCH($B26,'HTM Output'!$B$7:$B$37,0),MATCH(DI$11,'HTM Output'!$K$6:$GS$6,0)),0)*$I$8</f>
        <v>0</v>
      </c>
      <c r="DJ26" s="371">
        <f ca="1">IFERROR(OFFSET('HTM Output'!$J$6,MATCH($B26,'HTM Output'!$B$7:$B$37,0),MATCH(DJ$11,'HTM Output'!$K$6:$GS$6,0)),0)*$I$8</f>
        <v>0</v>
      </c>
      <c r="DK26" s="371">
        <f ca="1">IFERROR(OFFSET('HTM Output'!$J$6,MATCH($B26,'HTM Output'!$B$7:$B$37,0),MATCH(DK$11,'HTM Output'!$K$6:$GS$6,0)),0)*$I$8</f>
        <v>0</v>
      </c>
      <c r="DL26" s="371">
        <f ca="1">IFERROR(OFFSET('HTM Output'!$J$6,MATCH($B26,'HTM Output'!$B$7:$B$37,0),MATCH(DL$11,'HTM Output'!$K$6:$GS$6,0)),0)*$I$8</f>
        <v>0</v>
      </c>
      <c r="DM26" s="371">
        <f ca="1">IFERROR(OFFSET('HTM Output'!$J$6,MATCH($B26,'HTM Output'!$B$7:$B$37,0),MATCH(DM$11,'HTM Output'!$K$6:$GS$6,0)),0)*$I$8</f>
        <v>0</v>
      </c>
      <c r="DN26" s="371">
        <f ca="1">IFERROR(OFFSET('HTM Output'!$J$6,MATCH($B26,'HTM Output'!$B$7:$B$37,0),MATCH(DN$11,'HTM Output'!$K$6:$GS$6,0)),0)*$I$8</f>
        <v>0</v>
      </c>
      <c r="DO26" s="371">
        <f ca="1">IFERROR(OFFSET('HTM Output'!$J$6,MATCH($B26,'HTM Output'!$B$7:$B$37,0),MATCH(DO$11,'HTM Output'!$K$6:$GS$6,0)),0)*$I$8</f>
        <v>0</v>
      </c>
      <c r="DP26" s="371">
        <f ca="1">IFERROR(OFFSET('HTM Output'!$J$6,MATCH($B26,'HTM Output'!$B$7:$B$37,0),MATCH(DP$11,'HTM Output'!$K$6:$GS$6,0)),0)*$I$8</f>
        <v>0</v>
      </c>
      <c r="DQ26" s="371">
        <f ca="1">IFERROR(OFFSET('HTM Output'!$J$6,MATCH($B26,'HTM Output'!$B$7:$B$37,0),MATCH(DQ$11,'HTM Output'!$K$6:$GS$6,0)),0)*$I$8</f>
        <v>0</v>
      </c>
      <c r="DR26" s="371">
        <f ca="1">IFERROR(OFFSET('HTM Output'!$J$6,MATCH($B26,'HTM Output'!$B$7:$B$37,0),MATCH(DR$11,'HTM Output'!$K$6:$GS$6,0)),0)*$I$8</f>
        <v>0</v>
      </c>
      <c r="DS26" s="371">
        <f ca="1">IFERROR(OFFSET('HTM Output'!$J$6,MATCH($B26,'HTM Output'!$B$7:$B$37,0),MATCH(DS$11,'HTM Output'!$K$6:$GS$6,0)),0)*$I$8</f>
        <v>0</v>
      </c>
      <c r="DT26" s="371">
        <f ca="1">IFERROR(OFFSET('HTM Output'!$J$6,MATCH($B26,'HTM Output'!$B$7:$B$37,0),MATCH(DT$11,'HTM Output'!$K$6:$GS$6,0)),0)*$I$8</f>
        <v>0</v>
      </c>
      <c r="DU26" s="371">
        <f ca="1">IFERROR(OFFSET('HTM Output'!$J$6,MATCH($B26,'HTM Output'!$B$7:$B$37,0),MATCH(DU$11,'HTM Output'!$K$6:$GS$6,0)),0)*$I$8</f>
        <v>0</v>
      </c>
      <c r="DV26" s="371">
        <f ca="1">IFERROR(OFFSET('HTM Output'!$J$6,MATCH($B26,'HTM Output'!$B$7:$B$37,0),MATCH(DV$11,'HTM Output'!$K$6:$GS$6,0)),0)*$I$8</f>
        <v>0</v>
      </c>
      <c r="DW26" s="371">
        <f ca="1">IFERROR(OFFSET('HTM Output'!$J$6,MATCH($B26,'HTM Output'!$B$7:$B$37,0),MATCH(DW$11,'HTM Output'!$K$6:$GS$6,0)),0)*$I$8</f>
        <v>0</v>
      </c>
      <c r="DX26" s="371">
        <f ca="1">IFERROR(OFFSET('HTM Output'!$J$6,MATCH($B26,'HTM Output'!$B$7:$B$37,0),MATCH(DX$11,'HTM Output'!$K$6:$GS$6,0)),0)*$I$8</f>
        <v>0</v>
      </c>
      <c r="DY26" s="371">
        <f ca="1">IFERROR(OFFSET('HTM Output'!$J$6,MATCH($B26,'HTM Output'!$B$7:$B$37,0),MATCH(DY$11,'HTM Output'!$K$6:$GS$6,0)),0)*$I$8</f>
        <v>0</v>
      </c>
      <c r="DZ26" s="371">
        <f ca="1">IFERROR(OFFSET('HTM Output'!$J$6,MATCH($B26,'HTM Output'!$B$7:$B$37,0),MATCH(DZ$11,'HTM Output'!$K$6:$GS$6,0)),0)*$I$8</f>
        <v>0</v>
      </c>
      <c r="EA26" s="371">
        <f ca="1">IFERROR(OFFSET('HTM Output'!$J$6,MATCH($B26,'HTM Output'!$B$7:$B$37,0),MATCH(EA$11,'HTM Output'!$K$6:$GS$6,0)),0)*$I$8</f>
        <v>0</v>
      </c>
      <c r="EB26" s="371">
        <f ca="1">IFERROR(OFFSET('HTM Output'!$J$6,MATCH($B26,'HTM Output'!$B$7:$B$37,0),MATCH(EB$11,'HTM Output'!$K$6:$GS$6,0)),0)*$I$8</f>
        <v>0</v>
      </c>
      <c r="EC26" s="371">
        <f ca="1">IFERROR(OFFSET('HTM Output'!$J$6,MATCH($B26,'HTM Output'!$B$7:$B$37,0),MATCH(EC$11,'HTM Output'!$K$6:$GS$6,0)),0)*$I$8</f>
        <v>0</v>
      </c>
      <c r="ED26" s="371">
        <f ca="1">IFERROR(OFFSET('HTM Output'!$J$6,MATCH($B26,'HTM Output'!$B$7:$B$37,0),MATCH(ED$11,'HTM Output'!$K$6:$GS$6,0)),0)*$I$8</f>
        <v>0</v>
      </c>
      <c r="EE26" s="371">
        <f ca="1">IFERROR(OFFSET('HTM Output'!$J$6,MATCH($B26,'HTM Output'!$B$7:$B$37,0),MATCH(EE$11,'HTM Output'!$K$6:$GS$6,0)),0)*$I$8</f>
        <v>0</v>
      </c>
      <c r="EF26" s="371">
        <f ca="1">IFERROR(OFFSET('HTM Output'!$J$6,MATCH($B26,'HTM Output'!$B$7:$B$37,0),MATCH(EF$11,'HTM Output'!$K$6:$GS$6,0)),0)*$I$8</f>
        <v>0</v>
      </c>
      <c r="EG26" s="371">
        <f ca="1">IFERROR(OFFSET('HTM Output'!$J$6,MATCH($B26,'HTM Output'!$B$7:$B$37,0),MATCH(EG$11,'HTM Output'!$K$6:$GS$6,0)),0)*$I$8</f>
        <v>0</v>
      </c>
      <c r="EH26" s="371">
        <f ca="1">IFERROR(OFFSET('HTM Output'!$J$6,MATCH($B26,'HTM Output'!$B$7:$B$37,0),MATCH(EH$11,'HTM Output'!$K$6:$GS$6,0)),0)*$I$8</f>
        <v>0</v>
      </c>
      <c r="EI26" s="371">
        <f ca="1">IFERROR(OFFSET('HTM Output'!$J$6,MATCH($B26,'HTM Output'!$B$7:$B$37,0),MATCH(EI$11,'HTM Output'!$K$6:$GS$6,0)),0)*$I$8</f>
        <v>0</v>
      </c>
      <c r="EJ26" s="371">
        <f ca="1">IFERROR(OFFSET('HTM Output'!$J$6,MATCH($B26,'HTM Output'!$B$7:$B$37,0),MATCH(EJ$11,'HTM Output'!$K$6:$GS$6,0)),0)*$I$8</f>
        <v>0</v>
      </c>
      <c r="EK26" s="371">
        <f ca="1">IFERROR(OFFSET('HTM Output'!$J$6,MATCH($B26,'HTM Output'!$B$7:$B$37,0),MATCH(EK$11,'HTM Output'!$K$6:$GS$6,0)),0)*$I$8</f>
        <v>0</v>
      </c>
      <c r="EL26" s="371">
        <f ca="1">IFERROR(OFFSET('HTM Output'!$J$6,MATCH($B26,'HTM Output'!$B$7:$B$37,0),MATCH(EL$11,'HTM Output'!$K$6:$GS$6,0)),0)*$I$8</f>
        <v>0</v>
      </c>
      <c r="EM26" s="371">
        <f ca="1">IFERROR(OFFSET('HTM Output'!$J$6,MATCH($B26,'HTM Output'!$B$7:$B$37,0),MATCH(EM$11,'HTM Output'!$K$6:$GS$6,0)),0)*$I$8</f>
        <v>0</v>
      </c>
      <c r="EN26" s="371">
        <f ca="1">IFERROR(OFFSET('HTM Output'!$J$6,MATCH($B26,'HTM Output'!$B$7:$B$37,0),MATCH(EN$11,'HTM Output'!$K$6:$GS$6,0)),0)*$I$8</f>
        <v>0</v>
      </c>
      <c r="EO26" s="371">
        <f ca="1">IFERROR(OFFSET('HTM Output'!$J$6,MATCH($B26,'HTM Output'!$B$7:$B$37,0),MATCH(EO$11,'HTM Output'!$K$6:$GS$6,0)),0)*$I$8</f>
        <v>0</v>
      </c>
      <c r="EP26" s="371">
        <f ca="1">IFERROR(OFFSET('HTM Output'!$J$6,MATCH($B26,'HTM Output'!$B$7:$B$37,0),MATCH(EP$11,'HTM Output'!$K$6:$GS$6,0)),0)*$I$8</f>
        <v>0</v>
      </c>
      <c r="EQ26" s="371">
        <f ca="1">IFERROR(OFFSET('HTM Output'!$J$6,MATCH($B26,'HTM Output'!$B$7:$B$37,0),MATCH(EQ$11,'HTM Output'!$K$6:$GS$6,0)),0)*$I$8</f>
        <v>0</v>
      </c>
      <c r="ER26" s="371">
        <f ca="1">IFERROR(OFFSET('HTM Output'!$J$6,MATCH($B26,'HTM Output'!$B$7:$B$37,0),MATCH(ER$11,'HTM Output'!$K$6:$GS$6,0)),0)*$I$8</f>
        <v>0</v>
      </c>
      <c r="ES26" s="371">
        <f ca="1">IFERROR(OFFSET('HTM Output'!$J$6,MATCH($B26,'HTM Output'!$B$7:$B$37,0),MATCH(ES$11,'HTM Output'!$K$6:$GS$6,0)),0)*$I$8</f>
        <v>0</v>
      </c>
      <c r="ET26" s="371">
        <f ca="1">IFERROR(OFFSET('HTM Output'!$J$6,MATCH($B26,'HTM Output'!$B$7:$B$37,0),MATCH(ET$11,'HTM Output'!$K$6:$GS$6,0)),0)*$I$8</f>
        <v>0</v>
      </c>
      <c r="EU26" s="371">
        <f ca="1">IFERROR(OFFSET('HTM Output'!$J$6,MATCH($B26,'HTM Output'!$B$7:$B$37,0),MATCH(EU$11,'HTM Output'!$K$6:$GS$6,0)),0)*$I$8</f>
        <v>0</v>
      </c>
      <c r="EV26" s="371">
        <f ca="1">IFERROR(OFFSET('HTM Output'!$J$6,MATCH($B26,'HTM Output'!$B$7:$B$37,0),MATCH(EV$11,'HTM Output'!$K$6:$GS$6,0)),0)*$I$8</f>
        <v>0</v>
      </c>
      <c r="EW26" s="371">
        <f ca="1">IFERROR(OFFSET('HTM Output'!$J$6,MATCH($B26,'HTM Output'!$B$7:$B$37,0),MATCH(EW$11,'HTM Output'!$K$6:$GS$6,0)),0)*$I$8</f>
        <v>0</v>
      </c>
      <c r="EX26" s="371">
        <f ca="1">IFERROR(OFFSET('HTM Output'!$J$6,MATCH($B26,'HTM Output'!$B$7:$B$37,0),MATCH(EX$11,'HTM Output'!$K$6:$GS$6,0)),0)*$I$8</f>
        <v>0</v>
      </c>
      <c r="EY26" s="371">
        <f ca="1">IFERROR(OFFSET('HTM Output'!$J$6,MATCH($B26,'HTM Output'!$B$7:$B$37,0),MATCH(EY$11,'HTM Output'!$K$6:$GS$6,0)),0)*$I$8</f>
        <v>0</v>
      </c>
      <c r="EZ26" s="371">
        <f ca="1">IFERROR(OFFSET('HTM Output'!$J$6,MATCH($B26,'HTM Output'!$B$7:$B$37,0),MATCH(EZ$11,'HTM Output'!$K$6:$GS$6,0)),0)*$I$8</f>
        <v>0</v>
      </c>
      <c r="FA26" s="371">
        <f ca="1">IFERROR(OFFSET('HTM Output'!$J$6,MATCH($B26,'HTM Output'!$B$7:$B$37,0),MATCH(FA$11,'HTM Output'!$K$6:$GS$6,0)),0)*$I$8</f>
        <v>0</v>
      </c>
      <c r="FB26" s="371">
        <f ca="1">IFERROR(OFFSET('HTM Output'!$J$6,MATCH($B26,'HTM Output'!$B$7:$B$37,0),MATCH(FB$11,'HTM Output'!$K$6:$GS$6,0)),0)*$I$8</f>
        <v>0</v>
      </c>
      <c r="FC26" s="371">
        <f ca="1">IFERROR(OFFSET('HTM Output'!$J$6,MATCH($B26,'HTM Output'!$B$7:$B$37,0),MATCH(FC$11,'HTM Output'!$K$6:$GS$6,0)),0)*$I$8</f>
        <v>0</v>
      </c>
      <c r="FD26" s="371">
        <f ca="1">IFERROR(OFFSET('HTM Output'!$J$6,MATCH($B26,'HTM Output'!$B$7:$B$37,0),MATCH(FD$11,'HTM Output'!$K$6:$GS$6,0)),0)*$I$8</f>
        <v>0</v>
      </c>
      <c r="FE26" s="371">
        <f ca="1">IFERROR(OFFSET('HTM Output'!$J$6,MATCH($B26,'HTM Output'!$B$7:$B$37,0),MATCH(FE$11,'HTM Output'!$K$6:$GS$6,0)),0)*$I$8</f>
        <v>0</v>
      </c>
      <c r="FF26" s="371">
        <f ca="1">IFERROR(OFFSET('HTM Output'!$J$6,MATCH($B26,'HTM Output'!$B$7:$B$37,0),MATCH(FF$11,'HTM Output'!$K$6:$GS$6,0)),0)*$I$8</f>
        <v>0</v>
      </c>
      <c r="FG26" s="371">
        <f ca="1">IFERROR(OFFSET('HTM Output'!$J$6,MATCH($B26,'HTM Output'!$B$7:$B$37,0),MATCH(FG$11,'HTM Output'!$K$6:$GS$6,0)),0)*$I$8</f>
        <v>0</v>
      </c>
      <c r="FH26" s="371">
        <f ca="1">IFERROR(OFFSET('HTM Output'!$J$6,MATCH($B26,'HTM Output'!$B$7:$B$37,0),MATCH(FH$11,'HTM Output'!$K$6:$GS$6,0)),0)*$I$8</f>
        <v>0</v>
      </c>
      <c r="FI26" s="371">
        <f ca="1">IFERROR(OFFSET('HTM Output'!$J$6,MATCH($B26,'HTM Output'!$B$7:$B$37,0),MATCH(FI$11,'HTM Output'!$K$6:$GS$6,0)),0)*$I$8</f>
        <v>0</v>
      </c>
      <c r="FJ26" s="371">
        <f ca="1">IFERROR(OFFSET('HTM Output'!$J$6,MATCH($B26,'HTM Output'!$B$7:$B$37,0),MATCH(FJ$11,'HTM Output'!$K$6:$GS$6,0)),0)*$I$8</f>
        <v>0</v>
      </c>
      <c r="FK26" s="371">
        <f ca="1">IFERROR(OFFSET('HTM Output'!$J$6,MATCH($B26,'HTM Output'!$B$7:$B$37,0),MATCH(FK$11,'HTM Output'!$K$6:$GS$6,0)),0)*$I$8</f>
        <v>0</v>
      </c>
      <c r="FL26" s="371">
        <f ca="1">IFERROR(OFFSET('HTM Output'!$J$6,MATCH($B26,'HTM Output'!$B$7:$B$37,0),MATCH(FL$11,'HTM Output'!$K$6:$GS$6,0)),0)*$I$8</f>
        <v>0</v>
      </c>
      <c r="FM26" s="371">
        <f ca="1">IFERROR(OFFSET('HTM Output'!$J$6,MATCH($B26,'HTM Output'!$B$7:$B$37,0),MATCH(FM$11,'HTM Output'!$K$6:$GS$6,0)),0)*$I$8</f>
        <v>0</v>
      </c>
      <c r="FN26" s="371">
        <f ca="1">IFERROR(OFFSET('HTM Output'!$J$6,MATCH($B26,'HTM Output'!$B$7:$B$37,0),MATCH(FN$11,'HTM Output'!$K$6:$GS$6,0)),0)*$I$8</f>
        <v>0</v>
      </c>
      <c r="FO26" s="371">
        <f ca="1">IFERROR(OFFSET('HTM Output'!$J$6,MATCH($B26,'HTM Output'!$B$7:$B$37,0),MATCH(FO$11,'HTM Output'!$K$6:$GS$6,0)),0)*$I$8</f>
        <v>0</v>
      </c>
      <c r="FP26" s="371">
        <f ca="1">IFERROR(OFFSET('HTM Output'!$J$6,MATCH($B26,'HTM Output'!$B$7:$B$37,0),MATCH(FP$11,'HTM Output'!$K$6:$GS$6,0)),0)*$I$8</f>
        <v>0</v>
      </c>
      <c r="FQ26" s="371">
        <f ca="1">IFERROR(OFFSET('HTM Output'!$J$6,MATCH($B26,'HTM Output'!$B$7:$B$37,0),MATCH(FQ$11,'HTM Output'!$K$6:$GS$6,0)),0)*$I$8</f>
        <v>0</v>
      </c>
      <c r="FR26" s="371">
        <f ca="1">IFERROR(OFFSET('HTM Output'!$J$6,MATCH($B26,'HTM Output'!$B$7:$B$37,0),MATCH(FR$11,'HTM Output'!$K$6:$GS$6,0)),0)*$I$8</f>
        <v>0</v>
      </c>
      <c r="FS26" s="371">
        <f ca="1">IFERROR(OFFSET('HTM Output'!$J$6,MATCH($B26,'HTM Output'!$B$7:$B$37,0),MATCH(FS$11,'HTM Output'!$K$6:$GS$6,0)),0)*$I$8</f>
        <v>0</v>
      </c>
      <c r="FT26" s="371">
        <f ca="1">IFERROR(OFFSET('HTM Output'!$J$6,MATCH($B26,'HTM Output'!$B$7:$B$37,0),MATCH(FT$11,'HTM Output'!$K$6:$GS$6,0)),0)*$I$8</f>
        <v>0</v>
      </c>
      <c r="FU26" s="371">
        <f ca="1">IFERROR(OFFSET('HTM Output'!$J$6,MATCH($B26,'HTM Output'!$B$7:$B$37,0),MATCH(FU$11,'HTM Output'!$K$6:$GS$6,0)),0)*$I$8</f>
        <v>0</v>
      </c>
      <c r="FV26" s="371">
        <f ca="1">IFERROR(OFFSET('HTM Output'!$J$6,MATCH($B26,'HTM Output'!$B$7:$B$37,0),MATCH(FV$11,'HTM Output'!$K$6:$GS$6,0)),0)*$I$8</f>
        <v>0</v>
      </c>
      <c r="FW26" s="371">
        <f ca="1">IFERROR(OFFSET('HTM Output'!$J$6,MATCH($B26,'HTM Output'!$B$7:$B$37,0),MATCH(FW$11,'HTM Output'!$K$6:$GS$6,0)),0)*$I$8</f>
        <v>0</v>
      </c>
      <c r="FX26" s="371">
        <f ca="1">IFERROR(OFFSET('HTM Output'!$J$6,MATCH($B26,'HTM Output'!$B$7:$B$37,0),MATCH(FX$11,'HTM Output'!$K$6:$GS$6,0)),0)*$I$8</f>
        <v>0</v>
      </c>
      <c r="FY26" s="371">
        <f ca="1">IFERROR(OFFSET('HTM Output'!$J$6,MATCH($B26,'HTM Output'!$B$7:$B$37,0),MATCH(FY$11,'HTM Output'!$K$6:$GS$6,0)),0)*$I$8</f>
        <v>0</v>
      </c>
      <c r="FZ26" s="371">
        <f ca="1">IFERROR(OFFSET('HTM Output'!$J$6,MATCH($B26,'HTM Output'!$B$7:$B$37,0),MATCH(FZ$11,'HTM Output'!$K$6:$GS$6,0)),0)*$I$8</f>
        <v>0</v>
      </c>
      <c r="GA26" s="371">
        <f ca="1">IFERROR(OFFSET('HTM Output'!$J$6,MATCH($B26,'HTM Output'!$B$7:$B$37,0),MATCH(GA$11,'HTM Output'!$K$6:$GS$6,0)),0)*$I$8</f>
        <v>0</v>
      </c>
      <c r="GB26" s="371">
        <f ca="1">IFERROR(OFFSET('HTM Output'!$J$6,MATCH($B26,'HTM Output'!$B$7:$B$37,0),MATCH(GB$11,'HTM Output'!$K$6:$GS$6,0)),0)*$I$8</f>
        <v>0</v>
      </c>
      <c r="GC26" s="371">
        <f ca="1">IFERROR(OFFSET('HTM Output'!$J$6,MATCH($B26,'HTM Output'!$B$7:$B$37,0),MATCH(GC$11,'HTM Output'!$K$6:$GS$6,0)),0)*$I$8</f>
        <v>0</v>
      </c>
      <c r="GD26" s="371">
        <f ca="1">IFERROR(OFFSET('HTM Output'!$J$6,MATCH($B26,'HTM Output'!$B$7:$B$37,0),MATCH(GD$11,'HTM Output'!$K$6:$GS$6,0)),0)*$I$8</f>
        <v>0</v>
      </c>
      <c r="GE26" s="371">
        <f ca="1">IFERROR(OFFSET('HTM Output'!$J$6,MATCH($B26,'HTM Output'!$B$7:$B$37,0),MATCH(GE$11,'HTM Output'!$K$6:$GS$6,0)),0)*$I$8</f>
        <v>0</v>
      </c>
      <c r="GF26" s="371">
        <f ca="1">IFERROR(OFFSET('HTM Output'!$J$6,MATCH($B26,'HTM Output'!$B$7:$B$37,0),MATCH(GF$11,'HTM Output'!$K$6:$GS$6,0)),0)*$I$8</f>
        <v>0</v>
      </c>
      <c r="GG26" s="371">
        <f ca="1">IFERROR(OFFSET('HTM Output'!$J$6,MATCH($B26,'HTM Output'!$B$7:$B$37,0),MATCH(GG$11,'HTM Output'!$K$6:$GS$6,0)),0)*$I$8</f>
        <v>0</v>
      </c>
      <c r="GH26" s="371">
        <f ca="1">IFERROR(OFFSET('HTM Output'!$J$6,MATCH($B26,'HTM Output'!$B$7:$B$37,0),MATCH(GH$11,'HTM Output'!$K$6:$GS$6,0)),0)*$I$8</f>
        <v>0</v>
      </c>
      <c r="GI26" s="371">
        <f ca="1">IFERROR(OFFSET('HTM Output'!$J$6,MATCH($B26,'HTM Output'!$B$7:$B$37,0),MATCH(GI$11,'HTM Output'!$K$6:$GS$6,0)),0)*$I$8</f>
        <v>0</v>
      </c>
      <c r="GJ26" s="371">
        <f ca="1">IFERROR(OFFSET('HTM Output'!$J$6,MATCH($B26,'HTM Output'!$B$7:$B$37,0),MATCH(GJ$11,'HTM Output'!$K$6:$GS$6,0)),0)*$I$8</f>
        <v>0</v>
      </c>
      <c r="GK26" s="371">
        <f ca="1">IFERROR(OFFSET('HTM Output'!$J$6,MATCH($B26,'HTM Output'!$B$7:$B$37,0),MATCH(GK$11,'HTM Output'!$K$6:$GS$6,0)),0)*$I$8</f>
        <v>0</v>
      </c>
      <c r="GL26" s="371">
        <f ca="1">IFERROR(OFFSET('HTM Output'!$J$6,MATCH($B26,'HTM Output'!$B$7:$B$37,0),MATCH(GL$11,'HTM Output'!$K$6:$GS$6,0)),0)*$I$8</f>
        <v>0</v>
      </c>
      <c r="GM26" s="371">
        <f ca="1">IFERROR(OFFSET('HTM Output'!$J$6,MATCH($B26,'HTM Output'!$B$7:$B$37,0),MATCH(GM$11,'HTM Output'!$K$6:$GS$6,0)),0)*$I$8</f>
        <v>0</v>
      </c>
      <c r="GN26" s="371">
        <f ca="1">IFERROR(OFFSET('HTM Output'!$J$6,MATCH($B26,'HTM Output'!$B$7:$B$37,0),MATCH(GN$11,'HTM Output'!$K$6:$GS$6,0)),0)*$I$8</f>
        <v>0</v>
      </c>
      <c r="GO26" s="371">
        <f ca="1">IFERROR(OFFSET('HTM Output'!$J$6,MATCH($B26,'HTM Output'!$B$7:$B$37,0),MATCH(GO$11,'HTM Output'!$K$6:$GS$6,0)),0)*$I$8</f>
        <v>0</v>
      </c>
      <c r="GP26" s="371">
        <f ca="1">IFERROR(OFFSET('HTM Output'!$J$6,MATCH($B26,'HTM Output'!$B$7:$B$37,0),MATCH(GP$11,'HTM Output'!$K$6:$GS$6,0)),0)*$I$8</f>
        <v>0</v>
      </c>
      <c r="GQ26" s="371">
        <f ca="1">IFERROR(OFFSET('HTM Output'!$J$6,MATCH($B26,'HTM Output'!$B$7:$B$37,0),MATCH(GQ$11,'HTM Output'!$K$6:$GS$6,0)),0)*$I$8</f>
        <v>0</v>
      </c>
      <c r="GR26" s="371">
        <f ca="1">IFERROR(OFFSET('HTM Output'!$J$6,MATCH($B26,'HTM Output'!$B$7:$B$37,0),MATCH(GR$11,'HTM Output'!$K$6:$GS$6,0)),0)*$I$8</f>
        <v>0</v>
      </c>
      <c r="GS26" s="371">
        <f ca="1">IFERROR(OFFSET('HTM Output'!$J$6,MATCH($B26,'HTM Output'!$B$7:$B$37,0),MATCH(GS$11,'HTM Output'!$K$6:$GS$6,0)),0)*$I$8</f>
        <v>0</v>
      </c>
      <c r="GT26" s="371">
        <f ca="1">IFERROR(OFFSET('HTM Output'!$J$6,MATCH($B26,'HTM Output'!$B$7:$B$37,0),MATCH(GT$11,'HTM Output'!$K$6:$GS$6,0)),0)*$I$8</f>
        <v>0</v>
      </c>
      <c r="GU26" s="371">
        <f ca="1">IFERROR(OFFSET('HTM Output'!$J$6,MATCH($B26,'HTM Output'!$B$7:$B$37,0),MATCH(GU$11,'HTM Output'!$K$6:$GS$6,0)),0)*$I$8</f>
        <v>0</v>
      </c>
      <c r="GV26" s="371">
        <f ca="1">IFERROR(OFFSET('HTM Output'!$J$6,MATCH($B26,'HTM Output'!$B$7:$B$37,0),MATCH(GV$11,'HTM Output'!$K$6:$GS$6,0)),0)*$I$8</f>
        <v>0</v>
      </c>
      <c r="GW26" s="371">
        <f ca="1">IFERROR(OFFSET('HTM Output'!$J$6,MATCH($B26,'HTM Output'!$B$7:$B$37,0),MATCH(GW$11,'HTM Output'!$K$6:$GS$6,0)),0)*$I$8</f>
        <v>0</v>
      </c>
      <c r="GX26" s="371">
        <f ca="1">IFERROR(OFFSET('HTM Output'!$J$6,MATCH($B26,'HTM Output'!$B$7:$B$37,0),MATCH(GX$11,'HTM Output'!$K$6:$GS$6,0)),0)*$I$8</f>
        <v>0</v>
      </c>
      <c r="GY26" s="371">
        <f ca="1">IFERROR(OFFSET('HTM Output'!$J$6,MATCH($B26,'HTM Output'!$B$7:$B$37,0),MATCH(GY$11,'HTM Output'!$K$6:$GS$6,0)),0)*$I$8</f>
        <v>0</v>
      </c>
      <c r="GZ26" s="371">
        <f ca="1">IFERROR(OFFSET('HTM Output'!$J$6,MATCH($B26,'HTM Output'!$B$7:$B$37,0),MATCH(GZ$11,'HTM Output'!$K$6:$GS$6,0)),0)*$I$8</f>
        <v>0</v>
      </c>
      <c r="HA26" s="371">
        <f ca="1">IFERROR(OFFSET('HTM Output'!$J$6,MATCH($B26,'HTM Output'!$B$7:$B$37,0),MATCH(HA$11,'HTM Output'!$K$6:$GS$6,0)),0)*$I$8</f>
        <v>0</v>
      </c>
      <c r="HB26" s="469">
        <f ca="1">IFERROR(OFFSET('HTM Output'!$J$6,MATCH($B26,'HTM Output'!$B$7:$B$37,0),MATCH(HB$11,'HTM Output'!$K$6:$GS$6,0)),0)*$I$8</f>
        <v>0</v>
      </c>
      <c r="HC26" s="360"/>
      <c r="HD26" s="462">
        <f t="shared" ca="1" si="25"/>
        <v>-6739334.3682340626</v>
      </c>
      <c r="HE26" s="359">
        <f t="shared" ca="1" si="26"/>
        <v>1253635.7229852816</v>
      </c>
      <c r="HF26" s="359">
        <f t="shared" ca="1" si="26"/>
        <v>1149620.9551082121</v>
      </c>
      <c r="HG26" s="359">
        <f t="shared" ca="1" si="26"/>
        <v>525343.25903195201</v>
      </c>
      <c r="HH26" s="359">
        <f t="shared" ca="1" si="26"/>
        <v>559920.50293566589</v>
      </c>
      <c r="HI26" s="359">
        <f t="shared" ca="1" si="26"/>
        <v>7475385.5970230279</v>
      </c>
      <c r="HJ26" s="359">
        <f t="shared" ca="1" si="26"/>
        <v>0</v>
      </c>
      <c r="HK26" s="419">
        <f t="shared" ca="1" si="18"/>
        <v>4224571.6688500773</v>
      </c>
    </row>
    <row r="27" spans="1:219" hidden="1" outlineLevel="2" x14ac:dyDescent="0.75">
      <c r="A27" s="7" t="s">
        <v>28</v>
      </c>
      <c r="B27" s="397" t="s">
        <v>172</v>
      </c>
      <c r="C27" s="398">
        <f ca="1">OFFSET(Strats!$B$3,MATCH($B27,Strats!$B$4:$B$31,0),MATCH(C$10,Strats!$C$3:$BS$3,0))</f>
        <v>65571596.630000003</v>
      </c>
      <c r="D27" s="399">
        <f ca="1">OFFSET(Strats!$B$3,MATCH($B27,Strats!$B$4:$B$31,0),MATCH(D$10,Strats!$C$3:$BS$3,0))</f>
        <v>0.5923629001967361</v>
      </c>
      <c r="E27" s="359">
        <f t="shared" ca="1" si="19"/>
        <v>38842181.150277331</v>
      </c>
      <c r="F27" s="462">
        <f t="shared" ca="1" si="20"/>
        <v>635068.19404445868</v>
      </c>
      <c r="G27" s="381">
        <f t="shared" ca="1" si="21"/>
        <v>39477249.344321787</v>
      </c>
      <c r="H27" s="433">
        <f>IFERROR(SUMPRODUCT('HTM Output'!$K86:$GS86,'HTM Output'!$K$6:$GS$6)/SUM('HTM Output'!$K86:$GS86),_xlfn.MAXIFS($U$11:$HB$11,$U$14:$HB$14,"&gt;"&amp;0))</f>
        <v>47938</v>
      </c>
      <c r="I27" s="359">
        <f t="shared" ca="1" si="12"/>
        <v>13974247.497208778</v>
      </c>
      <c r="J27" s="400">
        <f t="shared" si="22"/>
        <v>0.5</v>
      </c>
      <c r="K27" s="341">
        <f t="shared" ca="1" si="13"/>
        <v>6987123.7486043889</v>
      </c>
      <c r="L27" s="358">
        <f>-SUMIFS('HTM Output'!$K22:$GS22,'HTM Output'!$K$6:$GS$6,"&gt;"&amp;'HTM Output'!$G$2,'HTM Output'!$K$6:$GS$6,"&lt;="&amp;'HTM Output'!$G$3)*$I$8</f>
        <v>-419939.45922861766</v>
      </c>
      <c r="M27" s="359">
        <f t="shared" ca="1" si="14"/>
        <v>19534.10422087241</v>
      </c>
      <c r="N27" s="419">
        <f t="shared" ca="1" si="23"/>
        <v>-400405.35500774527</v>
      </c>
      <c r="O27" s="277">
        <f t="shared" ca="1" si="15"/>
        <v>6586718.3935966436</v>
      </c>
      <c r="P27" s="347"/>
      <c r="Q27" s="378">
        <f t="shared" ca="1" si="16"/>
        <v>-2.8186133503913881E-2</v>
      </c>
      <c r="R27" s="379">
        <f t="shared" ca="1" si="24"/>
        <v>0.90670157636787752</v>
      </c>
      <c r="S27" s="347"/>
      <c r="T27" s="380">
        <f ca="1">IF(T$11&gt;$I$4,SUMIFS('Pooled CF'!$E:$E,'Pooled CF'!$A:$A,$A27,'Pooled CF'!$G:$G,T$11),0)+IF(T$11=$I$4,-$O27)</f>
        <v>-6586718.3935966436</v>
      </c>
      <c r="U27" s="371">
        <f ca="1">IFERROR(OFFSET('HTM Output'!$J$6,MATCH($B27,'HTM Output'!$B$7:$B$37,0),MATCH(U$11,'HTM Output'!$K$6:$GS$6,0)),0)*$I$8</f>
        <v>54098.888721120107</v>
      </c>
      <c r="V27" s="371">
        <f ca="1">IFERROR(OFFSET('HTM Output'!$J$6,MATCH($B27,'HTM Output'!$B$7:$B$37,0),MATCH(V$11,'HTM Output'!$K$6:$GS$6,0)),0)*$I$8</f>
        <v>54096.380348066501</v>
      </c>
      <c r="W27" s="371">
        <f ca="1">IFERROR(OFFSET('HTM Output'!$J$6,MATCH($B27,'HTM Output'!$B$7:$B$37,0),MATCH(W$11,'HTM Output'!$K$6:$GS$6,0)),0)*$I$8</f>
        <v>58246.645406545103</v>
      </c>
      <c r="X27" s="371">
        <f ca="1">IFERROR(OFFSET('HTM Output'!$J$6,MATCH($B27,'HTM Output'!$B$7:$B$37,0),MATCH(X$11,'HTM Output'!$K$6:$GS$6,0)),0)*$I$8</f>
        <v>57321.202938971182</v>
      </c>
      <c r="Y27" s="371">
        <f ca="1">IFERROR(OFFSET('HTM Output'!$J$6,MATCH($B27,'HTM Output'!$B$7:$B$37,0),MATCH(Y$11,'HTM Output'!$K$6:$GS$6,0)),0)*$I$8</f>
        <v>55469.567346105068</v>
      </c>
      <c r="Z27" s="371">
        <f ca="1">IFERROR(OFFSET('HTM Output'!$J$6,MATCH($B27,'HTM Output'!$B$7:$B$37,0),MATCH(Z$11,'HTM Output'!$K$6:$GS$6,0)),0)*$I$8</f>
        <v>57315.626298877636</v>
      </c>
      <c r="AA27" s="371">
        <f ca="1">IFERROR(OFFSET('HTM Output'!$J$6,MATCH($B27,'HTM Output'!$B$7:$B$37,0),MATCH(AA$11,'HTM Output'!$K$6:$GS$6,0)),0)*$I$8</f>
        <v>55464.134045958541</v>
      </c>
      <c r="AB27" s="371">
        <f ca="1">IFERROR(OFFSET('HTM Output'!$J$6,MATCH($B27,'HTM Output'!$B$7:$B$37,0),MATCH(AB$11,'HTM Output'!$K$6:$GS$6,0)),0)*$I$8</f>
        <v>57309.973894277849</v>
      </c>
      <c r="AC27" s="371">
        <f ca="1">IFERROR(OFFSET('HTM Output'!$J$6,MATCH($B27,'HTM Output'!$B$7:$B$37,0),MATCH(AC$11,'HTM Output'!$K$6:$GS$6,0)),0)*$I$8</f>
        <v>57307.247731999312</v>
      </c>
      <c r="AD27" s="371">
        <f ca="1">IFERROR(OFFSET('HTM Output'!$J$6,MATCH($B27,'HTM Output'!$B$7:$B$37,0),MATCH(AD$11,'HTM Output'!$K$6:$GS$6,0)),0)*$I$8</f>
        <v>55455.970647957198</v>
      </c>
      <c r="AE27" s="371">
        <f ca="1">IFERROR(OFFSET('HTM Output'!$J$6,MATCH($B27,'HTM Output'!$B$7:$B$37,0),MATCH(AE$11,'HTM Output'!$K$6:$GS$6,0)),0)*$I$8</f>
        <v>57301.481100730285</v>
      </c>
      <c r="AF27" s="371">
        <f ca="1">IFERROR(OFFSET('HTM Output'!$J$6,MATCH($B27,'HTM Output'!$B$7:$B$37,0),MATCH(AF$11,'HTM Output'!$K$6:$GS$6,0)),0)*$I$8</f>
        <v>55450.35200673958</v>
      </c>
      <c r="AG27" s="371">
        <f ca="1">IFERROR(OFFSET('HTM Output'!$J$6,MATCH($B27,'HTM Output'!$B$7:$B$37,0),MATCH(AG$11,'HTM Output'!$K$6:$GS$6,0)),0)*$I$8</f>
        <v>57295.635641413792</v>
      </c>
      <c r="AH27" s="371">
        <f ca="1">IFERROR(OFFSET('HTM Output'!$J$6,MATCH($B27,'HTM Output'!$B$7:$B$37,0),MATCH(AH$11,'HTM Output'!$K$6:$GS$6,0)),0)*$I$8</f>
        <v>54063.085976715149</v>
      </c>
      <c r="AI27" s="371">
        <f ca="1">IFERROR(OFFSET('HTM Output'!$J$6,MATCH($B27,'HTM Output'!$B$7:$B$37,0),MATCH(AI$11,'HTM Output'!$K$6:$GS$6,0)),0)*$I$8</f>
        <v>56826.359388767451</v>
      </c>
      <c r="AJ27" s="371">
        <f ca="1">IFERROR(OFFSET('HTM Output'!$J$6,MATCH($B27,'HTM Output'!$B$7:$B$37,0),MATCH(AJ$11,'HTM Output'!$K$6:$GS$6,0)),0)*$I$8</f>
        <v>57286.589009461444</v>
      </c>
      <c r="AK27" s="371">
        <f ca="1">IFERROR(OFFSET('HTM Output'!$J$6,MATCH($B27,'HTM Output'!$B$7:$B$37,0),MATCH(AK$11,'HTM Output'!$K$6:$GS$6,0)),0)*$I$8</f>
        <v>55435.841673521893</v>
      </c>
      <c r="AL27" s="371">
        <f ca="1">IFERROR(OFFSET('HTM Output'!$J$6,MATCH($B27,'HTM Output'!$B$7:$B$37,0),MATCH(AL$11,'HTM Output'!$K$6:$GS$6,0)),0)*$I$8</f>
        <v>57280.539111788283</v>
      </c>
      <c r="AM27" s="371">
        <f ca="1">IFERROR(OFFSET('HTM Output'!$J$6,MATCH($B27,'HTM Output'!$B$7:$B$37,0),MATCH(AM$11,'HTM Output'!$K$6:$GS$6,0)),0)*$I$8</f>
        <v>55429.946674044892</v>
      </c>
      <c r="AN27" s="371">
        <f ca="1">IFERROR(OFFSET('HTM Output'!$J$6,MATCH($B27,'HTM Output'!$B$7:$B$37,0),MATCH(AN$11,'HTM Output'!$K$6:$GS$6,0)),0)*$I$8</f>
        <v>57274.405766818825</v>
      </c>
      <c r="AO27" s="371">
        <f ca="1">IFERROR(OFFSET('HTM Output'!$J$6,MATCH($B27,'HTM Output'!$B$7:$B$37,0),MATCH(AO$11,'HTM Output'!$K$6:$GS$6,0)),0)*$I$8</f>
        <v>57271.435931730673</v>
      </c>
      <c r="AP27" s="371">
        <f ca="1">IFERROR(OFFSET('HTM Output'!$J$6,MATCH($B27,'HTM Output'!$B$7:$B$37,0),MATCH(AP$11,'HTM Output'!$K$6:$GS$6,0)),0)*$I$8</f>
        <v>55421.076346988804</v>
      </c>
      <c r="AQ27" s="371">
        <f ca="1">IFERROR(OFFSET('HTM Output'!$J$6,MATCH($B27,'HTM Output'!$B$7:$B$37,0),MATCH(AQ$11,'HTM Output'!$K$6:$GS$6,0)),0)*$I$8</f>
        <v>55634.63290226736</v>
      </c>
      <c r="AR27" s="371">
        <f ca="1">IFERROR(OFFSET('HTM Output'!$J$6,MATCH($B27,'HTM Output'!$B$7:$B$37,0),MATCH(AR$11,'HTM Output'!$K$6:$GS$6,0)),0)*$I$8</f>
        <v>53057.569740405583</v>
      </c>
      <c r="AS27" s="371">
        <f ca="1">IFERROR(OFFSET('HTM Output'!$J$6,MATCH($B27,'HTM Output'!$B$7:$B$37,0),MATCH(AS$11,'HTM Output'!$K$6:$GS$6,0)),0)*$I$8</f>
        <v>51919.018067879741</v>
      </c>
      <c r="AT27" s="371">
        <f ca="1">IFERROR(OFFSET('HTM Output'!$J$6,MATCH($B27,'HTM Output'!$B$7:$B$37,0),MATCH(AT$11,'HTM Output'!$K$6:$GS$6,0)),0)*$I$8</f>
        <v>49769.269429969281</v>
      </c>
      <c r="AU27" s="371">
        <f ca="1">IFERROR(OFFSET('HTM Output'!$J$6,MATCH($B27,'HTM Output'!$B$7:$B$37,0),MATCH(AU$11,'HTM Output'!$K$6:$GS$6,0)),0)*$I$8</f>
        <v>46404.279792566558</v>
      </c>
      <c r="AV27" s="371">
        <f ca="1">IFERROR(OFFSET('HTM Output'!$J$6,MATCH($B27,'HTM Output'!$B$7:$B$37,0),MATCH(AV$11,'HTM Output'!$K$6:$GS$6,0)),0)*$I$8</f>
        <v>32305.095086794372</v>
      </c>
      <c r="AW27" s="371">
        <f ca="1">IFERROR(OFFSET('HTM Output'!$J$6,MATCH($B27,'HTM Output'!$B$7:$B$37,0),MATCH(AW$11,'HTM Output'!$K$6:$GS$6,0)),0)*$I$8</f>
        <v>17070.393552103498</v>
      </c>
      <c r="AX27" s="371">
        <f ca="1">IFERROR(OFFSET('HTM Output'!$J$6,MATCH($B27,'HTM Output'!$B$7:$B$37,0),MATCH(AX$11,'HTM Output'!$K$6:$GS$6,0)),0)*$I$8</f>
        <v>17648.063145375825</v>
      </c>
      <c r="AY27" s="371">
        <f ca="1">IFERROR(OFFSET('HTM Output'!$J$6,MATCH($B27,'HTM Output'!$B$7:$B$37,0),MATCH(AY$11,'HTM Output'!$K$6:$GS$6,0)),0)*$I$8</f>
        <v>17086.692946973548</v>
      </c>
      <c r="AZ27" s="371">
        <f ca="1">IFERROR(OFFSET('HTM Output'!$J$6,MATCH($B27,'HTM Output'!$B$7:$B$37,0),MATCH(AZ$11,'HTM Output'!$K$6:$GS$6,0)),0)*$I$8</f>
        <v>17664.976927933574</v>
      </c>
      <c r="BA27" s="371">
        <f ca="1">IFERROR(OFFSET('HTM Output'!$J$6,MATCH($B27,'HTM Output'!$B$7:$B$37,0),MATCH(BA$11,'HTM Output'!$K$6:$GS$6,0)),0)*$I$8</f>
        <v>17673.237639016632</v>
      </c>
      <c r="BB27" s="371">
        <f ca="1">IFERROR(OFFSET('HTM Output'!$J$6,MATCH($B27,'HTM Output'!$B$7:$B$37,0),MATCH(BB$11,'HTM Output'!$K$6:$GS$6,0)),0)*$I$8</f>
        <v>17111.162596345792</v>
      </c>
      <c r="BC27" s="371">
        <f ca="1">IFERROR(OFFSET('HTM Output'!$J$6,MATCH($B27,'HTM Output'!$B$7:$B$37,0),MATCH(BC$11,'HTM Output'!$K$6:$GS$6,0)),0)*$I$8</f>
        <v>17690.368710230116</v>
      </c>
      <c r="BD27" s="371">
        <f ca="1">IFERROR(OFFSET('HTM Output'!$J$6,MATCH($B27,'HTM Output'!$B$7:$B$37,0),MATCH(BD$11,'HTM Output'!$K$6:$GS$6,0)),0)*$I$8</f>
        <v>17127.813875130832</v>
      </c>
      <c r="BE27" s="371">
        <f ca="1">IFERROR(OFFSET('HTM Output'!$J$6,MATCH($B27,'HTM Output'!$B$7:$B$37,0),MATCH(BE$11,'HTM Output'!$K$6:$GS$6,0)),0)*$I$8</f>
        <v>16754.396060552524</v>
      </c>
      <c r="BF27" s="371">
        <f ca="1">IFERROR(OFFSET('HTM Output'!$J$6,MATCH($B27,'HTM Output'!$B$7:$B$37,0),MATCH(BF$11,'HTM Output'!$K$6:$GS$6,0)),0)*$I$8</f>
        <v>16762.952809426912</v>
      </c>
      <c r="BG27" s="371">
        <f ca="1">IFERROR(OFFSET('HTM Output'!$J$6,MATCH($B27,'HTM Output'!$B$7:$B$37,0),MATCH(BG$11,'HTM Output'!$K$6:$GS$6,0)),0)*$I$8</f>
        <v>17917.509231843855</v>
      </c>
      <c r="BH27" s="371">
        <f ca="1">IFERROR(OFFSET('HTM Output'!$J$6,MATCH($B27,'HTM Output'!$B$7:$B$37,0),MATCH(BH$11,'HTM Output'!$K$6:$GS$6,0)),0)*$I$8</f>
        <v>17734.580011265123</v>
      </c>
      <c r="BI27" s="371">
        <f ca="1">IFERROR(OFFSET('HTM Output'!$J$6,MATCH($B27,'HTM Output'!$B$7:$B$37,0),MATCH(BI$11,'HTM Output'!$K$6:$GS$6,0)),0)*$I$8</f>
        <v>17170.786369127825</v>
      </c>
      <c r="BJ27" s="371">
        <f ca="1">IFERROR(OFFSET('HTM Output'!$J$6,MATCH($B27,'HTM Output'!$B$7:$B$37,0),MATCH(BJ$11,'HTM Output'!$K$6:$GS$6,0)),0)*$I$8</f>
        <v>17752.238226699417</v>
      </c>
      <c r="BK27" s="371">
        <f ca="1">IFERROR(OFFSET('HTM Output'!$J$6,MATCH($B27,'HTM Output'!$B$7:$B$37,0),MATCH(BK$11,'HTM Output'!$K$6:$GS$6,0)),0)*$I$8</f>
        <v>17187.949568062591</v>
      </c>
      <c r="BL27" s="371">
        <f ca="1">IFERROR(OFFSET('HTM Output'!$J$6,MATCH($B27,'HTM Output'!$B$7:$B$37,0),MATCH(BL$11,'HTM Output'!$K$6:$GS$6,0)),0)*$I$8</f>
        <v>17770.0475732329</v>
      </c>
      <c r="BM27" s="371">
        <f ca="1">IFERROR(OFFSET('HTM Output'!$J$6,MATCH($B27,'HTM Output'!$B$7:$B$37,0),MATCH(BM$11,'HTM Output'!$K$6:$GS$6,0)),0)*$I$8</f>
        <v>17778.768175415629</v>
      </c>
      <c r="BN27" s="371">
        <f ca="1">IFERROR(OFFSET('HTM Output'!$J$6,MATCH($B27,'HTM Output'!$B$7:$B$37,0),MATCH(BN$11,'HTM Output'!$K$6:$GS$6,0)),0)*$I$8</f>
        <v>17213.735544576597</v>
      </c>
      <c r="BO27" s="371">
        <f ca="1">IFERROR(OFFSET('HTM Output'!$J$6,MATCH($B27,'HTM Output'!$B$7:$B$37,0),MATCH(BO$11,'HTM Output'!$K$6:$GS$6,0)),0)*$I$8</f>
        <v>18774.926445219458</v>
      </c>
      <c r="BP27" s="371">
        <f ca="1">IFERROR(OFFSET('HTM Output'!$J$6,MATCH($B27,'HTM Output'!$B$7:$B$37,0),MATCH(BP$11,'HTM Output'!$K$6:$GS$6,0)),0)*$I$8</f>
        <v>18176.457269037452</v>
      </c>
      <c r="BQ27" s="371">
        <f ca="1">IFERROR(OFFSET('HTM Output'!$J$6,MATCH($B27,'HTM Output'!$B$7:$B$37,0),MATCH(BQ$11,'HTM Output'!$K$6:$GS$6,0)),0)*$I$8</f>
        <v>17675.933226008572</v>
      </c>
      <c r="BR27" s="371">
        <f ca="1">IFERROR(OFFSET('HTM Output'!$J$6,MATCH($B27,'HTM Output'!$B$7:$B$37,0),MATCH(BR$11,'HTM Output'!$K$6:$GS$6,0)),0)*$I$8</f>
        <v>17681.441118153733</v>
      </c>
      <c r="BS27" s="371">
        <f ca="1">IFERROR(OFFSET('HTM Output'!$J$6,MATCH($B27,'HTM Output'!$B$7:$B$37,0),MATCH(BS$11,'HTM Output'!$K$6:$GS$6,0)),0)*$I$8</f>
        <v>4059251.2685151552</v>
      </c>
      <c r="BT27" s="371">
        <f ca="1">IFERROR(OFFSET('HTM Output'!$J$6,MATCH($B27,'HTM Output'!$B$7:$B$37,0),MATCH(BT$11,'HTM Output'!$K$6:$GS$6,0)),0)*$I$8</f>
        <v>0</v>
      </c>
      <c r="BU27" s="371">
        <f ca="1">IFERROR(OFFSET('HTM Output'!$J$6,MATCH($B27,'HTM Output'!$B$7:$B$37,0),MATCH(BU$11,'HTM Output'!$K$6:$GS$6,0)),0)*$I$8</f>
        <v>0</v>
      </c>
      <c r="BV27" s="371">
        <f ca="1">IFERROR(OFFSET('HTM Output'!$J$6,MATCH($B27,'HTM Output'!$B$7:$B$37,0),MATCH(BV$11,'HTM Output'!$K$6:$GS$6,0)),0)*$I$8</f>
        <v>0</v>
      </c>
      <c r="BW27" s="371">
        <f ca="1">IFERROR(OFFSET('HTM Output'!$J$6,MATCH($B27,'HTM Output'!$B$7:$B$37,0),MATCH(BW$11,'HTM Output'!$K$6:$GS$6,0)),0)*$I$8</f>
        <v>0</v>
      </c>
      <c r="BX27" s="371">
        <f ca="1">IFERROR(OFFSET('HTM Output'!$J$6,MATCH($B27,'HTM Output'!$B$7:$B$37,0),MATCH(BX$11,'HTM Output'!$K$6:$GS$6,0)),0)*$I$8</f>
        <v>0</v>
      </c>
      <c r="BY27" s="371">
        <f ca="1">IFERROR(OFFSET('HTM Output'!$J$6,MATCH($B27,'HTM Output'!$B$7:$B$37,0),MATCH(BY$11,'HTM Output'!$K$6:$GS$6,0)),0)*$I$8</f>
        <v>0</v>
      </c>
      <c r="BZ27" s="371">
        <f ca="1">IFERROR(OFFSET('HTM Output'!$J$6,MATCH($B27,'HTM Output'!$B$7:$B$37,0),MATCH(BZ$11,'HTM Output'!$K$6:$GS$6,0)),0)*$I$8</f>
        <v>0</v>
      </c>
      <c r="CA27" s="371">
        <f ca="1">IFERROR(OFFSET('HTM Output'!$J$6,MATCH($B27,'HTM Output'!$B$7:$B$37,0),MATCH(CA$11,'HTM Output'!$K$6:$GS$6,0)),0)*$I$8</f>
        <v>0</v>
      </c>
      <c r="CB27" s="371">
        <f ca="1">IFERROR(OFFSET('HTM Output'!$J$6,MATCH($B27,'HTM Output'!$B$7:$B$37,0),MATCH(CB$11,'HTM Output'!$K$6:$GS$6,0)),0)*$I$8</f>
        <v>0</v>
      </c>
      <c r="CC27" s="371">
        <f ca="1">IFERROR(OFFSET('HTM Output'!$J$6,MATCH($B27,'HTM Output'!$B$7:$B$37,0),MATCH(CC$11,'HTM Output'!$K$6:$GS$6,0)),0)*$I$8</f>
        <v>0</v>
      </c>
      <c r="CD27" s="371">
        <f ca="1">IFERROR(OFFSET('HTM Output'!$J$6,MATCH($B27,'HTM Output'!$B$7:$B$37,0),MATCH(CD$11,'HTM Output'!$K$6:$GS$6,0)),0)*$I$8</f>
        <v>0</v>
      </c>
      <c r="CE27" s="371">
        <f ca="1">IFERROR(OFFSET('HTM Output'!$J$6,MATCH($B27,'HTM Output'!$B$7:$B$37,0),MATCH(CE$11,'HTM Output'!$K$6:$GS$6,0)),0)*$I$8</f>
        <v>0</v>
      </c>
      <c r="CF27" s="371">
        <f ca="1">IFERROR(OFFSET('HTM Output'!$J$6,MATCH($B27,'HTM Output'!$B$7:$B$37,0),MATCH(CF$11,'HTM Output'!$K$6:$GS$6,0)),0)*$I$8</f>
        <v>0</v>
      </c>
      <c r="CG27" s="371">
        <f ca="1">IFERROR(OFFSET('HTM Output'!$J$6,MATCH($B27,'HTM Output'!$B$7:$B$37,0),MATCH(CG$11,'HTM Output'!$K$6:$GS$6,0)),0)*$I$8</f>
        <v>0</v>
      </c>
      <c r="CH27" s="371">
        <f ca="1">IFERROR(OFFSET('HTM Output'!$J$6,MATCH($B27,'HTM Output'!$B$7:$B$37,0),MATCH(CH$11,'HTM Output'!$K$6:$GS$6,0)),0)*$I$8</f>
        <v>0</v>
      </c>
      <c r="CI27" s="371">
        <f ca="1">IFERROR(OFFSET('HTM Output'!$J$6,MATCH($B27,'HTM Output'!$B$7:$B$37,0),MATCH(CI$11,'HTM Output'!$K$6:$GS$6,0)),0)*$I$8</f>
        <v>0</v>
      </c>
      <c r="CJ27" s="371">
        <f ca="1">IFERROR(OFFSET('HTM Output'!$J$6,MATCH($B27,'HTM Output'!$B$7:$B$37,0),MATCH(CJ$11,'HTM Output'!$K$6:$GS$6,0)),0)*$I$8</f>
        <v>0</v>
      </c>
      <c r="CK27" s="371">
        <f ca="1">IFERROR(OFFSET('HTM Output'!$J$6,MATCH($B27,'HTM Output'!$B$7:$B$37,0),MATCH(CK$11,'HTM Output'!$K$6:$GS$6,0)),0)*$I$8</f>
        <v>0</v>
      </c>
      <c r="CL27" s="371">
        <f ca="1">IFERROR(OFFSET('HTM Output'!$J$6,MATCH($B27,'HTM Output'!$B$7:$B$37,0),MATCH(CL$11,'HTM Output'!$K$6:$GS$6,0)),0)*$I$8</f>
        <v>0</v>
      </c>
      <c r="CM27" s="371">
        <f ca="1">IFERROR(OFFSET('HTM Output'!$J$6,MATCH($B27,'HTM Output'!$B$7:$B$37,0),MATCH(CM$11,'HTM Output'!$K$6:$GS$6,0)),0)*$I$8</f>
        <v>0</v>
      </c>
      <c r="CN27" s="371">
        <f ca="1">IFERROR(OFFSET('HTM Output'!$J$6,MATCH($B27,'HTM Output'!$B$7:$B$37,0),MATCH(CN$11,'HTM Output'!$K$6:$GS$6,0)),0)*$I$8</f>
        <v>0</v>
      </c>
      <c r="CO27" s="371">
        <f ca="1">IFERROR(OFFSET('HTM Output'!$J$6,MATCH($B27,'HTM Output'!$B$7:$B$37,0),MATCH(CO$11,'HTM Output'!$K$6:$GS$6,0)),0)*$I$8</f>
        <v>0</v>
      </c>
      <c r="CP27" s="371">
        <f ca="1">IFERROR(OFFSET('HTM Output'!$J$6,MATCH($B27,'HTM Output'!$B$7:$B$37,0),MATCH(CP$11,'HTM Output'!$K$6:$GS$6,0)),0)*$I$8</f>
        <v>0</v>
      </c>
      <c r="CQ27" s="371">
        <f ca="1">IFERROR(OFFSET('HTM Output'!$J$6,MATCH($B27,'HTM Output'!$B$7:$B$37,0),MATCH(CQ$11,'HTM Output'!$K$6:$GS$6,0)),0)*$I$8</f>
        <v>0</v>
      </c>
      <c r="CR27" s="371">
        <f ca="1">IFERROR(OFFSET('HTM Output'!$J$6,MATCH($B27,'HTM Output'!$B$7:$B$37,0),MATCH(CR$11,'HTM Output'!$K$6:$GS$6,0)),0)*$I$8</f>
        <v>0</v>
      </c>
      <c r="CS27" s="371">
        <f ca="1">IFERROR(OFFSET('HTM Output'!$J$6,MATCH($B27,'HTM Output'!$B$7:$B$37,0),MATCH(CS$11,'HTM Output'!$K$6:$GS$6,0)),0)*$I$8</f>
        <v>0</v>
      </c>
      <c r="CT27" s="371">
        <f ca="1">IFERROR(OFFSET('HTM Output'!$J$6,MATCH($B27,'HTM Output'!$B$7:$B$37,0),MATCH(CT$11,'HTM Output'!$K$6:$GS$6,0)),0)*$I$8</f>
        <v>0</v>
      </c>
      <c r="CU27" s="371">
        <f ca="1">IFERROR(OFFSET('HTM Output'!$J$6,MATCH($B27,'HTM Output'!$B$7:$B$37,0),MATCH(CU$11,'HTM Output'!$K$6:$GS$6,0)),0)*$I$8</f>
        <v>0</v>
      </c>
      <c r="CV27" s="371">
        <f ca="1">IFERROR(OFFSET('HTM Output'!$J$6,MATCH($B27,'HTM Output'!$B$7:$B$37,0),MATCH(CV$11,'HTM Output'!$K$6:$GS$6,0)),0)*$I$8</f>
        <v>0</v>
      </c>
      <c r="CW27" s="371">
        <f ca="1">IFERROR(OFFSET('HTM Output'!$J$6,MATCH($B27,'HTM Output'!$B$7:$B$37,0),MATCH(CW$11,'HTM Output'!$K$6:$GS$6,0)),0)*$I$8</f>
        <v>0</v>
      </c>
      <c r="CX27" s="371">
        <f ca="1">IFERROR(OFFSET('HTM Output'!$J$6,MATCH($B27,'HTM Output'!$B$7:$B$37,0),MATCH(CX$11,'HTM Output'!$K$6:$GS$6,0)),0)*$I$8</f>
        <v>0</v>
      </c>
      <c r="CY27" s="371">
        <f ca="1">IFERROR(OFFSET('HTM Output'!$J$6,MATCH($B27,'HTM Output'!$B$7:$B$37,0),MATCH(CY$11,'HTM Output'!$K$6:$GS$6,0)),0)*$I$8</f>
        <v>0</v>
      </c>
      <c r="CZ27" s="371">
        <f ca="1">IFERROR(OFFSET('HTM Output'!$J$6,MATCH($B27,'HTM Output'!$B$7:$B$37,0),MATCH(CZ$11,'HTM Output'!$K$6:$GS$6,0)),0)*$I$8</f>
        <v>0</v>
      </c>
      <c r="DA27" s="371">
        <f ca="1">IFERROR(OFFSET('HTM Output'!$J$6,MATCH($B27,'HTM Output'!$B$7:$B$37,0),MATCH(DA$11,'HTM Output'!$K$6:$GS$6,0)),0)*$I$8</f>
        <v>0</v>
      </c>
      <c r="DB27" s="371">
        <f ca="1">IFERROR(OFFSET('HTM Output'!$J$6,MATCH($B27,'HTM Output'!$B$7:$B$37,0),MATCH(DB$11,'HTM Output'!$K$6:$GS$6,0)),0)*$I$8</f>
        <v>0</v>
      </c>
      <c r="DC27" s="371">
        <f ca="1">IFERROR(OFFSET('HTM Output'!$J$6,MATCH($B27,'HTM Output'!$B$7:$B$37,0),MATCH(DC$11,'HTM Output'!$K$6:$GS$6,0)),0)*$I$8</f>
        <v>0</v>
      </c>
      <c r="DD27" s="371">
        <f ca="1">IFERROR(OFFSET('HTM Output'!$J$6,MATCH($B27,'HTM Output'!$B$7:$B$37,0),MATCH(DD$11,'HTM Output'!$K$6:$GS$6,0)),0)*$I$8</f>
        <v>0</v>
      </c>
      <c r="DE27" s="371">
        <f ca="1">IFERROR(OFFSET('HTM Output'!$J$6,MATCH($B27,'HTM Output'!$B$7:$B$37,0),MATCH(DE$11,'HTM Output'!$K$6:$GS$6,0)),0)*$I$8</f>
        <v>0</v>
      </c>
      <c r="DF27" s="371">
        <f ca="1">IFERROR(OFFSET('HTM Output'!$J$6,MATCH($B27,'HTM Output'!$B$7:$B$37,0),MATCH(DF$11,'HTM Output'!$K$6:$GS$6,0)),0)*$I$8</f>
        <v>0</v>
      </c>
      <c r="DG27" s="371">
        <f ca="1">IFERROR(OFFSET('HTM Output'!$J$6,MATCH($B27,'HTM Output'!$B$7:$B$37,0),MATCH(DG$11,'HTM Output'!$K$6:$GS$6,0)),0)*$I$8</f>
        <v>0</v>
      </c>
      <c r="DH27" s="371">
        <f ca="1">IFERROR(OFFSET('HTM Output'!$J$6,MATCH($B27,'HTM Output'!$B$7:$B$37,0),MATCH(DH$11,'HTM Output'!$K$6:$GS$6,0)),0)*$I$8</f>
        <v>0</v>
      </c>
      <c r="DI27" s="371">
        <f ca="1">IFERROR(OFFSET('HTM Output'!$J$6,MATCH($B27,'HTM Output'!$B$7:$B$37,0),MATCH(DI$11,'HTM Output'!$K$6:$GS$6,0)),0)*$I$8</f>
        <v>0</v>
      </c>
      <c r="DJ27" s="371">
        <f ca="1">IFERROR(OFFSET('HTM Output'!$J$6,MATCH($B27,'HTM Output'!$B$7:$B$37,0),MATCH(DJ$11,'HTM Output'!$K$6:$GS$6,0)),0)*$I$8</f>
        <v>0</v>
      </c>
      <c r="DK27" s="371">
        <f ca="1">IFERROR(OFFSET('HTM Output'!$J$6,MATCH($B27,'HTM Output'!$B$7:$B$37,0),MATCH(DK$11,'HTM Output'!$K$6:$GS$6,0)),0)*$I$8</f>
        <v>0</v>
      </c>
      <c r="DL27" s="371">
        <f ca="1">IFERROR(OFFSET('HTM Output'!$J$6,MATCH($B27,'HTM Output'!$B$7:$B$37,0),MATCH(DL$11,'HTM Output'!$K$6:$GS$6,0)),0)*$I$8</f>
        <v>0</v>
      </c>
      <c r="DM27" s="371">
        <f ca="1">IFERROR(OFFSET('HTM Output'!$J$6,MATCH($B27,'HTM Output'!$B$7:$B$37,0),MATCH(DM$11,'HTM Output'!$K$6:$GS$6,0)),0)*$I$8</f>
        <v>0</v>
      </c>
      <c r="DN27" s="371">
        <f ca="1">IFERROR(OFFSET('HTM Output'!$J$6,MATCH($B27,'HTM Output'!$B$7:$B$37,0),MATCH(DN$11,'HTM Output'!$K$6:$GS$6,0)),0)*$I$8</f>
        <v>0</v>
      </c>
      <c r="DO27" s="371">
        <f ca="1">IFERROR(OFFSET('HTM Output'!$J$6,MATCH($B27,'HTM Output'!$B$7:$B$37,0),MATCH(DO$11,'HTM Output'!$K$6:$GS$6,0)),0)*$I$8</f>
        <v>0</v>
      </c>
      <c r="DP27" s="371">
        <f ca="1">IFERROR(OFFSET('HTM Output'!$J$6,MATCH($B27,'HTM Output'!$B$7:$B$37,0),MATCH(DP$11,'HTM Output'!$K$6:$GS$6,0)),0)*$I$8</f>
        <v>0</v>
      </c>
      <c r="DQ27" s="371">
        <f ca="1">IFERROR(OFFSET('HTM Output'!$J$6,MATCH($B27,'HTM Output'!$B$7:$B$37,0),MATCH(DQ$11,'HTM Output'!$K$6:$GS$6,0)),0)*$I$8</f>
        <v>0</v>
      </c>
      <c r="DR27" s="371">
        <f ca="1">IFERROR(OFFSET('HTM Output'!$J$6,MATCH($B27,'HTM Output'!$B$7:$B$37,0),MATCH(DR$11,'HTM Output'!$K$6:$GS$6,0)),0)*$I$8</f>
        <v>0</v>
      </c>
      <c r="DS27" s="371">
        <f ca="1">IFERROR(OFFSET('HTM Output'!$J$6,MATCH($B27,'HTM Output'!$B$7:$B$37,0),MATCH(DS$11,'HTM Output'!$K$6:$GS$6,0)),0)*$I$8</f>
        <v>0</v>
      </c>
      <c r="DT27" s="371">
        <f ca="1">IFERROR(OFFSET('HTM Output'!$J$6,MATCH($B27,'HTM Output'!$B$7:$B$37,0),MATCH(DT$11,'HTM Output'!$K$6:$GS$6,0)),0)*$I$8</f>
        <v>0</v>
      </c>
      <c r="DU27" s="371">
        <f ca="1">IFERROR(OFFSET('HTM Output'!$J$6,MATCH($B27,'HTM Output'!$B$7:$B$37,0),MATCH(DU$11,'HTM Output'!$K$6:$GS$6,0)),0)*$I$8</f>
        <v>0</v>
      </c>
      <c r="DV27" s="371">
        <f ca="1">IFERROR(OFFSET('HTM Output'!$J$6,MATCH($B27,'HTM Output'!$B$7:$B$37,0),MATCH(DV$11,'HTM Output'!$K$6:$GS$6,0)),0)*$I$8</f>
        <v>0</v>
      </c>
      <c r="DW27" s="371">
        <f ca="1">IFERROR(OFFSET('HTM Output'!$J$6,MATCH($B27,'HTM Output'!$B$7:$B$37,0),MATCH(DW$11,'HTM Output'!$K$6:$GS$6,0)),0)*$I$8</f>
        <v>0</v>
      </c>
      <c r="DX27" s="371">
        <f ca="1">IFERROR(OFFSET('HTM Output'!$J$6,MATCH($B27,'HTM Output'!$B$7:$B$37,0),MATCH(DX$11,'HTM Output'!$K$6:$GS$6,0)),0)*$I$8</f>
        <v>0</v>
      </c>
      <c r="DY27" s="371">
        <f ca="1">IFERROR(OFFSET('HTM Output'!$J$6,MATCH($B27,'HTM Output'!$B$7:$B$37,0),MATCH(DY$11,'HTM Output'!$K$6:$GS$6,0)),0)*$I$8</f>
        <v>0</v>
      </c>
      <c r="DZ27" s="371">
        <f ca="1">IFERROR(OFFSET('HTM Output'!$J$6,MATCH($B27,'HTM Output'!$B$7:$B$37,0),MATCH(DZ$11,'HTM Output'!$K$6:$GS$6,0)),0)*$I$8</f>
        <v>0</v>
      </c>
      <c r="EA27" s="371">
        <f ca="1">IFERROR(OFFSET('HTM Output'!$J$6,MATCH($B27,'HTM Output'!$B$7:$B$37,0),MATCH(EA$11,'HTM Output'!$K$6:$GS$6,0)),0)*$I$8</f>
        <v>0</v>
      </c>
      <c r="EB27" s="371">
        <f ca="1">IFERROR(OFFSET('HTM Output'!$J$6,MATCH($B27,'HTM Output'!$B$7:$B$37,0),MATCH(EB$11,'HTM Output'!$K$6:$GS$6,0)),0)*$I$8</f>
        <v>0</v>
      </c>
      <c r="EC27" s="371">
        <f ca="1">IFERROR(OFFSET('HTM Output'!$J$6,MATCH($B27,'HTM Output'!$B$7:$B$37,0),MATCH(EC$11,'HTM Output'!$K$6:$GS$6,0)),0)*$I$8</f>
        <v>0</v>
      </c>
      <c r="ED27" s="371">
        <f ca="1">IFERROR(OFFSET('HTM Output'!$J$6,MATCH($B27,'HTM Output'!$B$7:$B$37,0),MATCH(ED$11,'HTM Output'!$K$6:$GS$6,0)),0)*$I$8</f>
        <v>0</v>
      </c>
      <c r="EE27" s="371">
        <f ca="1">IFERROR(OFFSET('HTM Output'!$J$6,MATCH($B27,'HTM Output'!$B$7:$B$37,0),MATCH(EE$11,'HTM Output'!$K$6:$GS$6,0)),0)*$I$8</f>
        <v>0</v>
      </c>
      <c r="EF27" s="371">
        <f ca="1">IFERROR(OFFSET('HTM Output'!$J$6,MATCH($B27,'HTM Output'!$B$7:$B$37,0),MATCH(EF$11,'HTM Output'!$K$6:$GS$6,0)),0)*$I$8</f>
        <v>0</v>
      </c>
      <c r="EG27" s="371">
        <f ca="1">IFERROR(OFFSET('HTM Output'!$J$6,MATCH($B27,'HTM Output'!$B$7:$B$37,0),MATCH(EG$11,'HTM Output'!$K$6:$GS$6,0)),0)*$I$8</f>
        <v>0</v>
      </c>
      <c r="EH27" s="371">
        <f ca="1">IFERROR(OFFSET('HTM Output'!$J$6,MATCH($B27,'HTM Output'!$B$7:$B$37,0),MATCH(EH$11,'HTM Output'!$K$6:$GS$6,0)),0)*$I$8</f>
        <v>0</v>
      </c>
      <c r="EI27" s="371">
        <f ca="1">IFERROR(OFFSET('HTM Output'!$J$6,MATCH($B27,'HTM Output'!$B$7:$B$37,0),MATCH(EI$11,'HTM Output'!$K$6:$GS$6,0)),0)*$I$8</f>
        <v>0</v>
      </c>
      <c r="EJ27" s="371">
        <f ca="1">IFERROR(OFFSET('HTM Output'!$J$6,MATCH($B27,'HTM Output'!$B$7:$B$37,0),MATCH(EJ$11,'HTM Output'!$K$6:$GS$6,0)),0)*$I$8</f>
        <v>0</v>
      </c>
      <c r="EK27" s="371">
        <f ca="1">IFERROR(OFFSET('HTM Output'!$J$6,MATCH($B27,'HTM Output'!$B$7:$B$37,0),MATCH(EK$11,'HTM Output'!$K$6:$GS$6,0)),0)*$I$8</f>
        <v>0</v>
      </c>
      <c r="EL27" s="371">
        <f ca="1">IFERROR(OFFSET('HTM Output'!$J$6,MATCH($B27,'HTM Output'!$B$7:$B$37,0),MATCH(EL$11,'HTM Output'!$K$6:$GS$6,0)),0)*$I$8</f>
        <v>0</v>
      </c>
      <c r="EM27" s="371">
        <f ca="1">IFERROR(OFFSET('HTM Output'!$J$6,MATCH($B27,'HTM Output'!$B$7:$B$37,0),MATCH(EM$11,'HTM Output'!$K$6:$GS$6,0)),0)*$I$8</f>
        <v>0</v>
      </c>
      <c r="EN27" s="371">
        <f ca="1">IFERROR(OFFSET('HTM Output'!$J$6,MATCH($B27,'HTM Output'!$B$7:$B$37,0),MATCH(EN$11,'HTM Output'!$K$6:$GS$6,0)),0)*$I$8</f>
        <v>0</v>
      </c>
      <c r="EO27" s="371">
        <f ca="1">IFERROR(OFFSET('HTM Output'!$J$6,MATCH($B27,'HTM Output'!$B$7:$B$37,0),MATCH(EO$11,'HTM Output'!$K$6:$GS$6,0)),0)*$I$8</f>
        <v>0</v>
      </c>
      <c r="EP27" s="371">
        <f ca="1">IFERROR(OFFSET('HTM Output'!$J$6,MATCH($B27,'HTM Output'!$B$7:$B$37,0),MATCH(EP$11,'HTM Output'!$K$6:$GS$6,0)),0)*$I$8</f>
        <v>0</v>
      </c>
      <c r="EQ27" s="371">
        <f ca="1">IFERROR(OFFSET('HTM Output'!$J$6,MATCH($B27,'HTM Output'!$B$7:$B$37,0),MATCH(EQ$11,'HTM Output'!$K$6:$GS$6,0)),0)*$I$8</f>
        <v>0</v>
      </c>
      <c r="ER27" s="371">
        <f ca="1">IFERROR(OFFSET('HTM Output'!$J$6,MATCH($B27,'HTM Output'!$B$7:$B$37,0),MATCH(ER$11,'HTM Output'!$K$6:$GS$6,0)),0)*$I$8</f>
        <v>0</v>
      </c>
      <c r="ES27" s="371">
        <f ca="1">IFERROR(OFFSET('HTM Output'!$J$6,MATCH($B27,'HTM Output'!$B$7:$B$37,0),MATCH(ES$11,'HTM Output'!$K$6:$GS$6,0)),0)*$I$8</f>
        <v>0</v>
      </c>
      <c r="ET27" s="371">
        <f ca="1">IFERROR(OFFSET('HTM Output'!$J$6,MATCH($B27,'HTM Output'!$B$7:$B$37,0),MATCH(ET$11,'HTM Output'!$K$6:$GS$6,0)),0)*$I$8</f>
        <v>0</v>
      </c>
      <c r="EU27" s="371">
        <f ca="1">IFERROR(OFFSET('HTM Output'!$J$6,MATCH($B27,'HTM Output'!$B$7:$B$37,0),MATCH(EU$11,'HTM Output'!$K$6:$GS$6,0)),0)*$I$8</f>
        <v>0</v>
      </c>
      <c r="EV27" s="371">
        <f ca="1">IFERROR(OFFSET('HTM Output'!$J$6,MATCH($B27,'HTM Output'!$B$7:$B$37,0),MATCH(EV$11,'HTM Output'!$K$6:$GS$6,0)),0)*$I$8</f>
        <v>0</v>
      </c>
      <c r="EW27" s="371">
        <f ca="1">IFERROR(OFFSET('HTM Output'!$J$6,MATCH($B27,'HTM Output'!$B$7:$B$37,0),MATCH(EW$11,'HTM Output'!$K$6:$GS$6,0)),0)*$I$8</f>
        <v>0</v>
      </c>
      <c r="EX27" s="371">
        <f ca="1">IFERROR(OFFSET('HTM Output'!$J$6,MATCH($B27,'HTM Output'!$B$7:$B$37,0),MATCH(EX$11,'HTM Output'!$K$6:$GS$6,0)),0)*$I$8</f>
        <v>0</v>
      </c>
      <c r="EY27" s="371">
        <f ca="1">IFERROR(OFFSET('HTM Output'!$J$6,MATCH($B27,'HTM Output'!$B$7:$B$37,0),MATCH(EY$11,'HTM Output'!$K$6:$GS$6,0)),0)*$I$8</f>
        <v>0</v>
      </c>
      <c r="EZ27" s="371">
        <f ca="1">IFERROR(OFFSET('HTM Output'!$J$6,MATCH($B27,'HTM Output'!$B$7:$B$37,0),MATCH(EZ$11,'HTM Output'!$K$6:$GS$6,0)),0)*$I$8</f>
        <v>0</v>
      </c>
      <c r="FA27" s="371">
        <f ca="1">IFERROR(OFFSET('HTM Output'!$J$6,MATCH($B27,'HTM Output'!$B$7:$B$37,0),MATCH(FA$11,'HTM Output'!$K$6:$GS$6,0)),0)*$I$8</f>
        <v>0</v>
      </c>
      <c r="FB27" s="371">
        <f ca="1">IFERROR(OFFSET('HTM Output'!$J$6,MATCH($B27,'HTM Output'!$B$7:$B$37,0),MATCH(FB$11,'HTM Output'!$K$6:$GS$6,0)),0)*$I$8</f>
        <v>0</v>
      </c>
      <c r="FC27" s="371">
        <f ca="1">IFERROR(OFFSET('HTM Output'!$J$6,MATCH($B27,'HTM Output'!$B$7:$B$37,0),MATCH(FC$11,'HTM Output'!$K$6:$GS$6,0)),0)*$I$8</f>
        <v>0</v>
      </c>
      <c r="FD27" s="371">
        <f ca="1">IFERROR(OFFSET('HTM Output'!$J$6,MATCH($B27,'HTM Output'!$B$7:$B$37,0),MATCH(FD$11,'HTM Output'!$K$6:$GS$6,0)),0)*$I$8</f>
        <v>0</v>
      </c>
      <c r="FE27" s="371">
        <f ca="1">IFERROR(OFFSET('HTM Output'!$J$6,MATCH($B27,'HTM Output'!$B$7:$B$37,0),MATCH(FE$11,'HTM Output'!$K$6:$GS$6,0)),0)*$I$8</f>
        <v>0</v>
      </c>
      <c r="FF27" s="371">
        <f ca="1">IFERROR(OFFSET('HTM Output'!$J$6,MATCH($B27,'HTM Output'!$B$7:$B$37,0),MATCH(FF$11,'HTM Output'!$K$6:$GS$6,0)),0)*$I$8</f>
        <v>0</v>
      </c>
      <c r="FG27" s="371">
        <f ca="1">IFERROR(OFFSET('HTM Output'!$J$6,MATCH($B27,'HTM Output'!$B$7:$B$37,0),MATCH(FG$11,'HTM Output'!$K$6:$GS$6,0)),0)*$I$8</f>
        <v>0</v>
      </c>
      <c r="FH27" s="371">
        <f ca="1">IFERROR(OFFSET('HTM Output'!$J$6,MATCH($B27,'HTM Output'!$B$7:$B$37,0),MATCH(FH$11,'HTM Output'!$K$6:$GS$6,0)),0)*$I$8</f>
        <v>0</v>
      </c>
      <c r="FI27" s="371">
        <f ca="1">IFERROR(OFFSET('HTM Output'!$J$6,MATCH($B27,'HTM Output'!$B$7:$B$37,0),MATCH(FI$11,'HTM Output'!$K$6:$GS$6,0)),0)*$I$8</f>
        <v>0</v>
      </c>
      <c r="FJ27" s="371">
        <f ca="1">IFERROR(OFFSET('HTM Output'!$J$6,MATCH($B27,'HTM Output'!$B$7:$B$37,0),MATCH(FJ$11,'HTM Output'!$K$6:$GS$6,0)),0)*$I$8</f>
        <v>0</v>
      </c>
      <c r="FK27" s="371">
        <f ca="1">IFERROR(OFFSET('HTM Output'!$J$6,MATCH($B27,'HTM Output'!$B$7:$B$37,0),MATCH(FK$11,'HTM Output'!$K$6:$GS$6,0)),0)*$I$8</f>
        <v>0</v>
      </c>
      <c r="FL27" s="371">
        <f ca="1">IFERROR(OFFSET('HTM Output'!$J$6,MATCH($B27,'HTM Output'!$B$7:$B$37,0),MATCH(FL$11,'HTM Output'!$K$6:$GS$6,0)),0)*$I$8</f>
        <v>0</v>
      </c>
      <c r="FM27" s="371">
        <f ca="1">IFERROR(OFFSET('HTM Output'!$J$6,MATCH($B27,'HTM Output'!$B$7:$B$37,0),MATCH(FM$11,'HTM Output'!$K$6:$GS$6,0)),0)*$I$8</f>
        <v>0</v>
      </c>
      <c r="FN27" s="371">
        <f ca="1">IFERROR(OFFSET('HTM Output'!$J$6,MATCH($B27,'HTM Output'!$B$7:$B$37,0),MATCH(FN$11,'HTM Output'!$K$6:$GS$6,0)),0)*$I$8</f>
        <v>0</v>
      </c>
      <c r="FO27" s="371">
        <f ca="1">IFERROR(OFFSET('HTM Output'!$J$6,MATCH($B27,'HTM Output'!$B$7:$B$37,0),MATCH(FO$11,'HTM Output'!$K$6:$GS$6,0)),0)*$I$8</f>
        <v>0</v>
      </c>
      <c r="FP27" s="371">
        <f ca="1">IFERROR(OFFSET('HTM Output'!$J$6,MATCH($B27,'HTM Output'!$B$7:$B$37,0),MATCH(FP$11,'HTM Output'!$K$6:$GS$6,0)),0)*$I$8</f>
        <v>0</v>
      </c>
      <c r="FQ27" s="371">
        <f ca="1">IFERROR(OFFSET('HTM Output'!$J$6,MATCH($B27,'HTM Output'!$B$7:$B$37,0),MATCH(FQ$11,'HTM Output'!$K$6:$GS$6,0)),0)*$I$8</f>
        <v>0</v>
      </c>
      <c r="FR27" s="371">
        <f ca="1">IFERROR(OFFSET('HTM Output'!$J$6,MATCH($B27,'HTM Output'!$B$7:$B$37,0),MATCH(FR$11,'HTM Output'!$K$6:$GS$6,0)),0)*$I$8</f>
        <v>0</v>
      </c>
      <c r="FS27" s="371">
        <f ca="1">IFERROR(OFFSET('HTM Output'!$J$6,MATCH($B27,'HTM Output'!$B$7:$B$37,0),MATCH(FS$11,'HTM Output'!$K$6:$GS$6,0)),0)*$I$8</f>
        <v>0</v>
      </c>
      <c r="FT27" s="371">
        <f ca="1">IFERROR(OFFSET('HTM Output'!$J$6,MATCH($B27,'HTM Output'!$B$7:$B$37,0),MATCH(FT$11,'HTM Output'!$K$6:$GS$6,0)),0)*$I$8</f>
        <v>0</v>
      </c>
      <c r="FU27" s="371">
        <f ca="1">IFERROR(OFFSET('HTM Output'!$J$6,MATCH($B27,'HTM Output'!$B$7:$B$37,0),MATCH(FU$11,'HTM Output'!$K$6:$GS$6,0)),0)*$I$8</f>
        <v>0</v>
      </c>
      <c r="FV27" s="371">
        <f ca="1">IFERROR(OFFSET('HTM Output'!$J$6,MATCH($B27,'HTM Output'!$B$7:$B$37,0),MATCH(FV$11,'HTM Output'!$K$6:$GS$6,0)),0)*$I$8</f>
        <v>0</v>
      </c>
      <c r="FW27" s="371">
        <f ca="1">IFERROR(OFFSET('HTM Output'!$J$6,MATCH($B27,'HTM Output'!$B$7:$B$37,0),MATCH(FW$11,'HTM Output'!$K$6:$GS$6,0)),0)*$I$8</f>
        <v>0</v>
      </c>
      <c r="FX27" s="371">
        <f ca="1">IFERROR(OFFSET('HTM Output'!$J$6,MATCH($B27,'HTM Output'!$B$7:$B$37,0),MATCH(FX$11,'HTM Output'!$K$6:$GS$6,0)),0)*$I$8</f>
        <v>0</v>
      </c>
      <c r="FY27" s="371">
        <f ca="1">IFERROR(OFFSET('HTM Output'!$J$6,MATCH($B27,'HTM Output'!$B$7:$B$37,0),MATCH(FY$11,'HTM Output'!$K$6:$GS$6,0)),0)*$I$8</f>
        <v>0</v>
      </c>
      <c r="FZ27" s="371">
        <f ca="1">IFERROR(OFFSET('HTM Output'!$J$6,MATCH($B27,'HTM Output'!$B$7:$B$37,0),MATCH(FZ$11,'HTM Output'!$K$6:$GS$6,0)),0)*$I$8</f>
        <v>0</v>
      </c>
      <c r="GA27" s="371">
        <f ca="1">IFERROR(OFFSET('HTM Output'!$J$6,MATCH($B27,'HTM Output'!$B$7:$B$37,0),MATCH(GA$11,'HTM Output'!$K$6:$GS$6,0)),0)*$I$8</f>
        <v>0</v>
      </c>
      <c r="GB27" s="371">
        <f ca="1">IFERROR(OFFSET('HTM Output'!$J$6,MATCH($B27,'HTM Output'!$B$7:$B$37,0),MATCH(GB$11,'HTM Output'!$K$6:$GS$6,0)),0)*$I$8</f>
        <v>0</v>
      </c>
      <c r="GC27" s="371">
        <f ca="1">IFERROR(OFFSET('HTM Output'!$J$6,MATCH($B27,'HTM Output'!$B$7:$B$37,0),MATCH(GC$11,'HTM Output'!$K$6:$GS$6,0)),0)*$I$8</f>
        <v>0</v>
      </c>
      <c r="GD27" s="371">
        <f ca="1">IFERROR(OFFSET('HTM Output'!$J$6,MATCH($B27,'HTM Output'!$B$7:$B$37,0),MATCH(GD$11,'HTM Output'!$K$6:$GS$6,0)),0)*$I$8</f>
        <v>0</v>
      </c>
      <c r="GE27" s="371">
        <f ca="1">IFERROR(OFFSET('HTM Output'!$J$6,MATCH($B27,'HTM Output'!$B$7:$B$37,0),MATCH(GE$11,'HTM Output'!$K$6:$GS$6,0)),0)*$I$8</f>
        <v>0</v>
      </c>
      <c r="GF27" s="371">
        <f ca="1">IFERROR(OFFSET('HTM Output'!$J$6,MATCH($B27,'HTM Output'!$B$7:$B$37,0),MATCH(GF$11,'HTM Output'!$K$6:$GS$6,0)),0)*$I$8</f>
        <v>0</v>
      </c>
      <c r="GG27" s="371">
        <f ca="1">IFERROR(OFFSET('HTM Output'!$J$6,MATCH($B27,'HTM Output'!$B$7:$B$37,0),MATCH(GG$11,'HTM Output'!$K$6:$GS$6,0)),0)*$I$8</f>
        <v>0</v>
      </c>
      <c r="GH27" s="371">
        <f ca="1">IFERROR(OFFSET('HTM Output'!$J$6,MATCH($B27,'HTM Output'!$B$7:$B$37,0),MATCH(GH$11,'HTM Output'!$K$6:$GS$6,0)),0)*$I$8</f>
        <v>0</v>
      </c>
      <c r="GI27" s="371">
        <f ca="1">IFERROR(OFFSET('HTM Output'!$J$6,MATCH($B27,'HTM Output'!$B$7:$B$37,0),MATCH(GI$11,'HTM Output'!$K$6:$GS$6,0)),0)*$I$8</f>
        <v>0</v>
      </c>
      <c r="GJ27" s="371">
        <f ca="1">IFERROR(OFFSET('HTM Output'!$J$6,MATCH($B27,'HTM Output'!$B$7:$B$37,0),MATCH(GJ$11,'HTM Output'!$K$6:$GS$6,0)),0)*$I$8</f>
        <v>0</v>
      </c>
      <c r="GK27" s="371">
        <f ca="1">IFERROR(OFFSET('HTM Output'!$J$6,MATCH($B27,'HTM Output'!$B$7:$B$37,0),MATCH(GK$11,'HTM Output'!$K$6:$GS$6,0)),0)*$I$8</f>
        <v>0</v>
      </c>
      <c r="GL27" s="371">
        <f ca="1">IFERROR(OFFSET('HTM Output'!$J$6,MATCH($B27,'HTM Output'!$B$7:$B$37,0),MATCH(GL$11,'HTM Output'!$K$6:$GS$6,0)),0)*$I$8</f>
        <v>0</v>
      </c>
      <c r="GM27" s="371">
        <f ca="1">IFERROR(OFFSET('HTM Output'!$J$6,MATCH($B27,'HTM Output'!$B$7:$B$37,0),MATCH(GM$11,'HTM Output'!$K$6:$GS$6,0)),0)*$I$8</f>
        <v>0</v>
      </c>
      <c r="GN27" s="371">
        <f ca="1">IFERROR(OFFSET('HTM Output'!$J$6,MATCH($B27,'HTM Output'!$B$7:$B$37,0),MATCH(GN$11,'HTM Output'!$K$6:$GS$6,0)),0)*$I$8</f>
        <v>0</v>
      </c>
      <c r="GO27" s="371">
        <f ca="1">IFERROR(OFFSET('HTM Output'!$J$6,MATCH($B27,'HTM Output'!$B$7:$B$37,0),MATCH(GO$11,'HTM Output'!$K$6:$GS$6,0)),0)*$I$8</f>
        <v>0</v>
      </c>
      <c r="GP27" s="371">
        <f ca="1">IFERROR(OFFSET('HTM Output'!$J$6,MATCH($B27,'HTM Output'!$B$7:$B$37,0),MATCH(GP$11,'HTM Output'!$K$6:$GS$6,0)),0)*$I$8</f>
        <v>0</v>
      </c>
      <c r="GQ27" s="371">
        <f ca="1">IFERROR(OFFSET('HTM Output'!$J$6,MATCH($B27,'HTM Output'!$B$7:$B$37,0),MATCH(GQ$11,'HTM Output'!$K$6:$GS$6,0)),0)*$I$8</f>
        <v>0</v>
      </c>
      <c r="GR27" s="371">
        <f ca="1">IFERROR(OFFSET('HTM Output'!$J$6,MATCH($B27,'HTM Output'!$B$7:$B$37,0),MATCH(GR$11,'HTM Output'!$K$6:$GS$6,0)),0)*$I$8</f>
        <v>0</v>
      </c>
      <c r="GS27" s="371">
        <f ca="1">IFERROR(OFFSET('HTM Output'!$J$6,MATCH($B27,'HTM Output'!$B$7:$B$37,0),MATCH(GS$11,'HTM Output'!$K$6:$GS$6,0)),0)*$I$8</f>
        <v>0</v>
      </c>
      <c r="GT27" s="371">
        <f ca="1">IFERROR(OFFSET('HTM Output'!$J$6,MATCH($B27,'HTM Output'!$B$7:$B$37,0),MATCH(GT$11,'HTM Output'!$K$6:$GS$6,0)),0)*$I$8</f>
        <v>0</v>
      </c>
      <c r="GU27" s="371">
        <f ca="1">IFERROR(OFFSET('HTM Output'!$J$6,MATCH($B27,'HTM Output'!$B$7:$B$37,0),MATCH(GU$11,'HTM Output'!$K$6:$GS$6,0)),0)*$I$8</f>
        <v>0</v>
      </c>
      <c r="GV27" s="371">
        <f ca="1">IFERROR(OFFSET('HTM Output'!$J$6,MATCH($B27,'HTM Output'!$B$7:$B$37,0),MATCH(GV$11,'HTM Output'!$K$6:$GS$6,0)),0)*$I$8</f>
        <v>0</v>
      </c>
      <c r="GW27" s="371">
        <f ca="1">IFERROR(OFFSET('HTM Output'!$J$6,MATCH($B27,'HTM Output'!$B$7:$B$37,0),MATCH(GW$11,'HTM Output'!$K$6:$GS$6,0)),0)*$I$8</f>
        <v>0</v>
      </c>
      <c r="GX27" s="371">
        <f ca="1">IFERROR(OFFSET('HTM Output'!$J$6,MATCH($B27,'HTM Output'!$B$7:$B$37,0),MATCH(GX$11,'HTM Output'!$K$6:$GS$6,0)),0)*$I$8</f>
        <v>0</v>
      </c>
      <c r="GY27" s="371">
        <f ca="1">IFERROR(OFFSET('HTM Output'!$J$6,MATCH($B27,'HTM Output'!$B$7:$B$37,0),MATCH(GY$11,'HTM Output'!$K$6:$GS$6,0)),0)*$I$8</f>
        <v>0</v>
      </c>
      <c r="GZ27" s="371">
        <f ca="1">IFERROR(OFFSET('HTM Output'!$J$6,MATCH($B27,'HTM Output'!$B$7:$B$37,0),MATCH(GZ$11,'HTM Output'!$K$6:$GS$6,0)),0)*$I$8</f>
        <v>0</v>
      </c>
      <c r="HA27" s="371">
        <f ca="1">IFERROR(OFFSET('HTM Output'!$J$6,MATCH($B27,'HTM Output'!$B$7:$B$37,0),MATCH(HA$11,'HTM Output'!$K$6:$GS$6,0)),0)*$I$8</f>
        <v>0</v>
      </c>
      <c r="HB27" s="469">
        <f ca="1">IFERROR(OFFSET('HTM Output'!$J$6,MATCH($B27,'HTM Output'!$B$7:$B$37,0),MATCH(HB$11,'HTM Output'!$K$6:$GS$6,0)),0)*$I$8</f>
        <v>0</v>
      </c>
      <c r="HC27" s="360"/>
      <c r="HD27" s="462">
        <f t="shared" ca="1" si="25"/>
        <v>-6586718.3935966436</v>
      </c>
      <c r="HE27" s="359">
        <f t="shared" ca="1" si="26"/>
        <v>674837.47048734839</v>
      </c>
      <c r="HF27" s="359">
        <f t="shared" ca="1" si="26"/>
        <v>672277.1181639242</v>
      </c>
      <c r="HG27" s="359">
        <f t="shared" ca="1" si="26"/>
        <v>319470.37177031976</v>
      </c>
      <c r="HH27" s="359">
        <f t="shared" ca="1" si="26"/>
        <v>210994.34728446029</v>
      </c>
      <c r="HI27" s="359">
        <f t="shared" ca="1" si="26"/>
        <v>4094608.6428593174</v>
      </c>
      <c r="HJ27" s="359">
        <f t="shared" ca="1" si="26"/>
        <v>0</v>
      </c>
      <c r="HK27" s="419">
        <f t="shared" ca="1" si="18"/>
        <v>-614530.44303127285</v>
      </c>
    </row>
    <row r="28" spans="1:219" hidden="1" outlineLevel="2" x14ac:dyDescent="0.75">
      <c r="A28" s="7" t="s">
        <v>29</v>
      </c>
      <c r="B28" s="397" t="s">
        <v>175</v>
      </c>
      <c r="C28" s="398">
        <f ca="1">OFFSET(Strats!$B$3,MATCH($B28,Strats!$B$4:$B$31,0),MATCH(C$10,Strats!$C$3:$BS$3,0))</f>
        <v>62122242.869999997</v>
      </c>
      <c r="D28" s="399">
        <f ca="1">OFFSET(Strats!$B$3,MATCH($B28,Strats!$B$4:$B$31,0),MATCH(D$10,Strats!$C$3:$BS$3,0))</f>
        <v>0.58153404087486027</v>
      </c>
      <c r="E28" s="359">
        <f t="shared" ca="1" si="19"/>
        <v>36126198.924400575</v>
      </c>
      <c r="F28" s="462">
        <f t="shared" ca="1" si="20"/>
        <v>590661.98728250701</v>
      </c>
      <c r="G28" s="381">
        <f t="shared" ca="1" si="21"/>
        <v>36716860.911683083</v>
      </c>
      <c r="H28" s="433">
        <f>IFERROR(SUMPRODUCT('HTM Output'!$K87:$GS87,'HTM Output'!$K$6:$GS$6)/SUM('HTM Output'!$K87:$GS87),_xlfn.MAXIFS($U$11:$HB$11,$U$14:$HB$14,"&gt;"&amp;0))</f>
        <v>47831.055803104835</v>
      </c>
      <c r="I28" s="359">
        <f t="shared" ca="1" si="12"/>
        <v>12997118.852563888</v>
      </c>
      <c r="J28" s="400">
        <f t="shared" si="22"/>
        <v>0.5</v>
      </c>
      <c r="K28" s="341">
        <f t="shared" ca="1" si="13"/>
        <v>6498559.4262819439</v>
      </c>
      <c r="L28" s="358">
        <f>-SUMIFS('HTM Output'!$K23:$GS23,'HTM Output'!$K$6:$GS$6,"&gt;"&amp;'HTM Output'!$G$2,'HTM Output'!$K$6:$GS$6,"&lt;="&amp;'HTM Output'!$G$3)*$I$8</f>
        <v>-499753.69401924708</v>
      </c>
      <c r="M28" s="359">
        <f t="shared" ca="1" si="14"/>
        <v>18168.210795447849</v>
      </c>
      <c r="N28" s="419">
        <f t="shared" ca="1" si="23"/>
        <v>-481585.48322379921</v>
      </c>
      <c r="O28" s="277">
        <f t="shared" ca="1" si="15"/>
        <v>6016973.9430581452</v>
      </c>
      <c r="P28" s="347"/>
      <c r="Q28" s="378">
        <f t="shared" ca="1" si="16"/>
        <v>0.14669744372367866</v>
      </c>
      <c r="R28" s="379">
        <f t="shared" ca="1" si="24"/>
        <v>1.5659781663179202</v>
      </c>
      <c r="S28" s="347"/>
      <c r="T28" s="380">
        <f ca="1">IF(T$11&gt;$I$4,SUMIFS('Pooled CF'!$E:$E,'Pooled CF'!$A:$A,$A28,'Pooled CF'!$G:$G,T$11),0)+IF(T$11=$I$4,-$O28)</f>
        <v>-6016973.9430581452</v>
      </c>
      <c r="U28" s="371">
        <f ca="1">IFERROR(OFFSET('HTM Output'!$J$6,MATCH($B28,'HTM Output'!$B$7:$B$37,0),MATCH(U$11,'HTM Output'!$K$6:$GS$6,0)),0)*$I$8</f>
        <v>72452.265163315693</v>
      </c>
      <c r="V28" s="371">
        <f ca="1">IFERROR(OFFSET('HTM Output'!$J$6,MATCH($B28,'HTM Output'!$B$7:$B$37,0),MATCH(V$11,'HTM Output'!$K$6:$GS$6,0)),0)*$I$8</f>
        <v>72448.414790459559</v>
      </c>
      <c r="W28" s="371">
        <f ca="1">IFERROR(OFFSET('HTM Output'!$J$6,MATCH($B28,'HTM Output'!$B$7:$B$37,0),MATCH(W$11,'HTM Output'!$K$6:$GS$6,0)),0)*$I$8</f>
        <v>74545.394956011776</v>
      </c>
      <c r="X28" s="371">
        <f ca="1">IFERROR(OFFSET('HTM Output'!$J$6,MATCH($B28,'HTM Output'!$B$7:$B$37,0),MATCH(X$11,'HTM Output'!$K$6:$GS$6,0)),0)*$I$8</f>
        <v>75575.251512051283</v>
      </c>
      <c r="Y28" s="371">
        <f ca="1">IFERROR(OFFSET('HTM Output'!$J$6,MATCH($B28,'HTM Output'!$B$7:$B$37,0),MATCH(Y$11,'HTM Output'!$K$6:$GS$6,0)),0)*$I$8</f>
        <v>73133.408736023572</v>
      </c>
      <c r="Z28" s="371">
        <f ca="1">IFERROR(OFFSET('HTM Output'!$J$6,MATCH($B28,'HTM Output'!$B$7:$B$37,0),MATCH(Z$11,'HTM Output'!$K$6:$GS$6,0)),0)*$I$8</f>
        <v>75566.741178389086</v>
      </c>
      <c r="AA28" s="371">
        <f ca="1">IFERROR(OFFSET('HTM Output'!$J$6,MATCH($B28,'HTM Output'!$B$7:$B$37,0),MATCH(AA$11,'HTM Output'!$K$6:$GS$6,0)),0)*$I$8</f>
        <v>73125.120031374972</v>
      </c>
      <c r="AB28" s="371">
        <f ca="1">IFERROR(OFFSET('HTM Output'!$J$6,MATCH($B28,'HTM Output'!$B$7:$B$37,0),MATCH(AB$11,'HTM Output'!$K$6:$GS$6,0)),0)*$I$8</f>
        <v>75558.121299590726</v>
      </c>
      <c r="AC28" s="371">
        <f ca="1">IFERROR(OFFSET('HTM Output'!$J$6,MATCH($B28,'HTM Output'!$B$7:$B$37,0),MATCH(AC$11,'HTM Output'!$K$6:$GS$6,0)),0)*$I$8</f>
        <v>75553.948635783352</v>
      </c>
      <c r="AD28" s="371">
        <f ca="1">IFERROR(OFFSET('HTM Output'!$J$6,MATCH($B28,'HTM Output'!$B$7:$B$37,0),MATCH(AD$11,'HTM Output'!$K$6:$GS$6,0)),0)*$I$8</f>
        <v>57801.232248788583</v>
      </c>
      <c r="AE28" s="371">
        <f ca="1">IFERROR(OFFSET('HTM Output'!$J$6,MATCH($B28,'HTM Output'!$B$7:$B$37,0),MATCH(AE$11,'HTM Output'!$K$6:$GS$6,0)),0)*$I$8</f>
        <v>59723.35446443424</v>
      </c>
      <c r="AF28" s="371">
        <f ca="1">IFERROR(OFFSET('HTM Output'!$J$6,MATCH($B28,'HTM Output'!$B$7:$B$37,0),MATCH(AF$11,'HTM Output'!$K$6:$GS$6,0)),0)*$I$8</f>
        <v>57792.675527412954</v>
      </c>
      <c r="AG28" s="371">
        <f ca="1">IFERROR(OFFSET('HTM Output'!$J$6,MATCH($B28,'HTM Output'!$B$7:$B$37,0),MATCH(AG$11,'HTM Output'!$K$6:$GS$6,0)),0)*$I$8</f>
        <v>59714.455471460744</v>
      </c>
      <c r="AH28" s="371">
        <f ca="1">IFERROR(OFFSET('HTM Output'!$J$6,MATCH($B28,'HTM Output'!$B$7:$B$37,0),MATCH(AH$11,'HTM Output'!$K$6:$GS$6,0)),0)*$I$8</f>
        <v>56575.88280589816</v>
      </c>
      <c r="AI28" s="371">
        <f ca="1">IFERROR(OFFSET('HTM Output'!$J$6,MATCH($B28,'HTM Output'!$B$7:$B$37,0),MATCH(AI$11,'HTM Output'!$K$6:$GS$6,0)),0)*$I$8</f>
        <v>58990.656378805179</v>
      </c>
      <c r="AJ28" s="371">
        <f ca="1">IFERROR(OFFSET('HTM Output'!$J$6,MATCH($B28,'HTM Output'!$B$7:$B$37,0),MATCH(AJ$11,'HTM Output'!$K$6:$GS$6,0)),0)*$I$8</f>
        <v>59700.712186800563</v>
      </c>
      <c r="AK28" s="371">
        <f ca="1">IFERROR(OFFSET('HTM Output'!$J$6,MATCH($B28,'HTM Output'!$B$7:$B$37,0),MATCH(AK$11,'HTM Output'!$K$6:$GS$6,0)),0)*$I$8</f>
        <v>57770.621228149226</v>
      </c>
      <c r="AL28" s="371">
        <f ca="1">IFERROR(OFFSET('HTM Output'!$J$6,MATCH($B28,'HTM Output'!$B$7:$B$37,0),MATCH(AL$11,'HTM Output'!$K$6:$GS$6,0)),0)*$I$8</f>
        <v>59691.518269058746</v>
      </c>
      <c r="AM28" s="371">
        <f ca="1">IFERROR(OFFSET('HTM Output'!$J$6,MATCH($B28,'HTM Output'!$B$7:$B$37,0),MATCH(AM$11,'HTM Output'!$K$6:$GS$6,0)),0)*$I$8</f>
        <v>57761.665762929944</v>
      </c>
      <c r="AN28" s="371">
        <f ca="1">IFERROR(OFFSET('HTM Output'!$J$6,MATCH($B28,'HTM Output'!$B$7:$B$37,0),MATCH(AN$11,'HTM Output'!$K$6:$GS$6,0)),0)*$I$8</f>
        <v>59682.203982802028</v>
      </c>
      <c r="AO28" s="371">
        <f ca="1">IFERROR(OFFSET('HTM Output'!$J$6,MATCH($B28,'HTM Output'!$B$7:$B$37,0),MATCH(AO$11,'HTM Output'!$K$6:$GS$6,0)),0)*$I$8</f>
        <v>60068.785379330722</v>
      </c>
      <c r="AP28" s="371">
        <f ca="1">IFERROR(OFFSET('HTM Output'!$J$6,MATCH($B28,'HTM Output'!$B$7:$B$37,0),MATCH(AP$11,'HTM Output'!$K$6:$GS$6,0)),0)*$I$8</f>
        <v>48436.366966962625</v>
      </c>
      <c r="AQ28" s="371">
        <f ca="1">IFERROR(OFFSET('HTM Output'!$J$6,MATCH($B28,'HTM Output'!$B$7:$B$37,0),MATCH(AQ$11,'HTM Output'!$K$6:$GS$6,0)),0)*$I$8</f>
        <v>49025.665072780059</v>
      </c>
      <c r="AR28" s="371">
        <f ca="1">IFERROR(OFFSET('HTM Output'!$J$6,MATCH($B28,'HTM Output'!$B$7:$B$37,0),MATCH(AR$11,'HTM Output'!$K$6:$GS$6,0)),0)*$I$8</f>
        <v>41041.702549712696</v>
      </c>
      <c r="AS28" s="371">
        <f ca="1">IFERROR(OFFSET('HTM Output'!$J$6,MATCH($B28,'HTM Output'!$B$7:$B$37,0),MATCH(AS$11,'HTM Output'!$K$6:$GS$6,0)),0)*$I$8</f>
        <v>40982.573968716919</v>
      </c>
      <c r="AT28" s="371">
        <f ca="1">IFERROR(OFFSET('HTM Output'!$J$6,MATCH($B28,'HTM Output'!$B$7:$B$37,0),MATCH(AT$11,'HTM Output'!$K$6:$GS$6,0)),0)*$I$8</f>
        <v>40943.950518475584</v>
      </c>
      <c r="AU28" s="371">
        <f ca="1">IFERROR(OFFSET('HTM Output'!$J$6,MATCH($B28,'HTM Output'!$B$7:$B$37,0),MATCH(AU$11,'HTM Output'!$K$6:$GS$6,0)),0)*$I$8</f>
        <v>46420.615505528855</v>
      </c>
      <c r="AV28" s="371">
        <f ca="1">IFERROR(OFFSET('HTM Output'!$J$6,MATCH($B28,'HTM Output'!$B$7:$B$37,0),MATCH(AV$11,'HTM Output'!$K$6:$GS$6,0)),0)*$I$8</f>
        <v>44109.615760565139</v>
      </c>
      <c r="AW28" s="371">
        <f ca="1">IFERROR(OFFSET('HTM Output'!$J$6,MATCH($B28,'HTM Output'!$B$7:$B$37,0),MATCH(AW$11,'HTM Output'!$K$6:$GS$6,0)),0)*$I$8</f>
        <v>42694.823893655899</v>
      </c>
      <c r="AX28" s="371">
        <f ca="1">IFERROR(OFFSET('HTM Output'!$J$6,MATCH($B28,'HTM Output'!$B$7:$B$37,0),MATCH(AX$11,'HTM Output'!$K$6:$GS$6,0)),0)*$I$8</f>
        <v>44126.632341126708</v>
      </c>
      <c r="AY28" s="371">
        <f ca="1">IFERROR(OFFSET('HTM Output'!$J$6,MATCH($B28,'HTM Output'!$B$7:$B$37,0),MATCH(AY$11,'HTM Output'!$K$6:$GS$6,0)),0)*$I$8</f>
        <v>42711.350455762164</v>
      </c>
      <c r="AZ28" s="371">
        <f ca="1">IFERROR(OFFSET('HTM Output'!$J$6,MATCH($B28,'HTM Output'!$B$7:$B$37,0),MATCH(AZ$11,'HTM Output'!$K$6:$GS$6,0)),0)*$I$8</f>
        <v>44143.76778187327</v>
      </c>
      <c r="BA28" s="371">
        <f ca="1">IFERROR(OFFSET('HTM Output'!$J$6,MATCH($B28,'HTM Output'!$B$7:$B$37,0),MATCH(BA$11,'HTM Output'!$K$6:$GS$6,0)),0)*$I$8</f>
        <v>44152.258682344749</v>
      </c>
      <c r="BB28" s="371">
        <f ca="1">IFERROR(OFFSET('HTM Output'!$J$6,MATCH($B28,'HTM Output'!$B$7:$B$37,0),MATCH(BB$11,'HTM Output'!$K$6:$GS$6,0)),0)*$I$8</f>
        <v>42736.238588596738</v>
      </c>
      <c r="BC28" s="371">
        <f ca="1">IFERROR(OFFSET('HTM Output'!$J$6,MATCH($B28,'HTM Output'!$B$7:$B$37,0),MATCH(BC$11,'HTM Output'!$K$6:$GS$6,0)),0)*$I$8</f>
        <v>44873.069681525696</v>
      </c>
      <c r="BD28" s="371">
        <f ca="1">IFERROR(OFFSET('HTM Output'!$J$6,MATCH($B28,'HTM Output'!$B$7:$B$37,0),MATCH(BD$11,'HTM Output'!$K$6:$GS$6,0)),0)*$I$8</f>
        <v>43434.174997706396</v>
      </c>
      <c r="BE28" s="371">
        <f ca="1">IFERROR(OFFSET('HTM Output'!$J$6,MATCH($B28,'HTM Output'!$B$7:$B$37,0),MATCH(BE$11,'HTM Output'!$K$6:$GS$6,0)),0)*$I$8</f>
        <v>41290.530254094716</v>
      </c>
      <c r="BF28" s="371">
        <f ca="1">IFERROR(OFFSET('HTM Output'!$J$6,MATCH($B28,'HTM Output'!$B$7:$B$37,0),MATCH(BF$11,'HTM Output'!$K$6:$GS$6,0)),0)*$I$8</f>
        <v>41298.330877730135</v>
      </c>
      <c r="BG28" s="371">
        <f ca="1">IFERROR(OFFSET('HTM Output'!$J$6,MATCH($B28,'HTM Output'!$B$7:$B$37,0),MATCH(BG$11,'HTM Output'!$K$6:$GS$6,0)),0)*$I$8</f>
        <v>45444.295073578185</v>
      </c>
      <c r="BH28" s="371">
        <f ca="1">IFERROR(OFFSET('HTM Output'!$J$6,MATCH($B28,'HTM Output'!$B$7:$B$37,0),MATCH(BH$11,'HTM Output'!$K$6:$GS$6,0)),0)*$I$8</f>
        <v>44113.43390067204</v>
      </c>
      <c r="BI28" s="371">
        <f ca="1">IFERROR(OFFSET('HTM Output'!$J$6,MATCH($B28,'HTM Output'!$B$7:$B$37,0),MATCH(BI$11,'HTM Output'!$K$6:$GS$6,0)),0)*$I$8</f>
        <v>42697.919389726521</v>
      </c>
      <c r="BJ28" s="371">
        <f ca="1">IFERROR(OFFSET('HTM Output'!$J$6,MATCH($B28,'HTM Output'!$B$7:$B$37,0),MATCH(BJ$11,'HTM Output'!$K$6:$GS$6,0)),0)*$I$8</f>
        <v>44129.111777943974</v>
      </c>
      <c r="BK28" s="371">
        <f ca="1">IFERROR(OFFSET('HTM Output'!$J$6,MATCH($B28,'HTM Output'!$B$7:$B$37,0),MATCH(BK$11,'HTM Output'!$K$6:$GS$6,0)),0)*$I$8</f>
        <v>42713.135031321799</v>
      </c>
      <c r="BL28" s="371">
        <f ca="1">IFERROR(OFFSET('HTM Output'!$J$6,MATCH($B28,'HTM Output'!$B$7:$B$37,0),MATCH(BL$11,'HTM Output'!$K$6:$GS$6,0)),0)*$I$8</f>
        <v>44144.876170356431</v>
      </c>
      <c r="BM28" s="371">
        <f ca="1">IFERROR(OFFSET('HTM Output'!$J$6,MATCH($B28,'HTM Output'!$B$7:$B$37,0),MATCH(BM$11,'HTM Output'!$K$6:$GS$6,0)),0)*$I$8</f>
        <v>44152.715373534345</v>
      </c>
      <c r="BN28" s="371">
        <f ca="1">IFERROR(OFFSET('HTM Output'!$J$6,MATCH($B28,'HTM Output'!$B$7:$B$37,0),MATCH(BN$11,'HTM Output'!$K$6:$GS$6,0)),0)*$I$8</f>
        <v>42911.804480705658</v>
      </c>
      <c r="BO28" s="371">
        <f ca="1">IFERROR(OFFSET('HTM Output'!$J$6,MATCH($B28,'HTM Output'!$B$7:$B$37,0),MATCH(BO$11,'HTM Output'!$K$6:$GS$6,0)),0)*$I$8</f>
        <v>3809342.5786529747</v>
      </c>
      <c r="BP28" s="371">
        <f ca="1">IFERROR(OFFSET('HTM Output'!$J$6,MATCH($B28,'HTM Output'!$B$7:$B$37,0),MATCH(BP$11,'HTM Output'!$K$6:$GS$6,0)),0)*$I$8</f>
        <v>3147145.8543760567</v>
      </c>
      <c r="BQ28" s="371">
        <f ca="1">IFERROR(OFFSET('HTM Output'!$J$6,MATCH($B28,'HTM Output'!$B$7:$B$37,0),MATCH(BQ$11,'HTM Output'!$K$6:$GS$6,0)),0)*$I$8</f>
        <v>0</v>
      </c>
      <c r="BR28" s="371">
        <f ca="1">IFERROR(OFFSET('HTM Output'!$J$6,MATCH($B28,'HTM Output'!$B$7:$B$37,0),MATCH(BR$11,'HTM Output'!$K$6:$GS$6,0)),0)*$I$8</f>
        <v>0</v>
      </c>
      <c r="BS28" s="371">
        <f ca="1">IFERROR(OFFSET('HTM Output'!$J$6,MATCH($B28,'HTM Output'!$B$7:$B$37,0),MATCH(BS$11,'HTM Output'!$K$6:$GS$6,0)),0)*$I$8</f>
        <v>0</v>
      </c>
      <c r="BT28" s="371">
        <f ca="1">IFERROR(OFFSET('HTM Output'!$J$6,MATCH($B28,'HTM Output'!$B$7:$B$37,0),MATCH(BT$11,'HTM Output'!$K$6:$GS$6,0)),0)*$I$8</f>
        <v>0</v>
      </c>
      <c r="BU28" s="371">
        <f ca="1">IFERROR(OFFSET('HTM Output'!$J$6,MATCH($B28,'HTM Output'!$B$7:$B$37,0),MATCH(BU$11,'HTM Output'!$K$6:$GS$6,0)),0)*$I$8</f>
        <v>0</v>
      </c>
      <c r="BV28" s="371">
        <f ca="1">IFERROR(OFFSET('HTM Output'!$J$6,MATCH($B28,'HTM Output'!$B$7:$B$37,0),MATCH(BV$11,'HTM Output'!$K$6:$GS$6,0)),0)*$I$8</f>
        <v>0</v>
      </c>
      <c r="BW28" s="371">
        <f ca="1">IFERROR(OFFSET('HTM Output'!$J$6,MATCH($B28,'HTM Output'!$B$7:$B$37,0),MATCH(BW$11,'HTM Output'!$K$6:$GS$6,0)),0)*$I$8</f>
        <v>0</v>
      </c>
      <c r="BX28" s="371">
        <f ca="1">IFERROR(OFFSET('HTM Output'!$J$6,MATCH($B28,'HTM Output'!$B$7:$B$37,0),MATCH(BX$11,'HTM Output'!$K$6:$GS$6,0)),0)*$I$8</f>
        <v>0</v>
      </c>
      <c r="BY28" s="371">
        <f ca="1">IFERROR(OFFSET('HTM Output'!$J$6,MATCH($B28,'HTM Output'!$B$7:$B$37,0),MATCH(BY$11,'HTM Output'!$K$6:$GS$6,0)),0)*$I$8</f>
        <v>0</v>
      </c>
      <c r="BZ28" s="371">
        <f ca="1">IFERROR(OFFSET('HTM Output'!$J$6,MATCH($B28,'HTM Output'!$B$7:$B$37,0),MATCH(BZ$11,'HTM Output'!$K$6:$GS$6,0)),0)*$I$8</f>
        <v>0</v>
      </c>
      <c r="CA28" s="371">
        <f ca="1">IFERROR(OFFSET('HTM Output'!$J$6,MATCH($B28,'HTM Output'!$B$7:$B$37,0),MATCH(CA$11,'HTM Output'!$K$6:$GS$6,0)),0)*$I$8</f>
        <v>0</v>
      </c>
      <c r="CB28" s="371">
        <f ca="1">IFERROR(OFFSET('HTM Output'!$J$6,MATCH($B28,'HTM Output'!$B$7:$B$37,0),MATCH(CB$11,'HTM Output'!$K$6:$GS$6,0)),0)*$I$8</f>
        <v>0</v>
      </c>
      <c r="CC28" s="371">
        <f ca="1">IFERROR(OFFSET('HTM Output'!$J$6,MATCH($B28,'HTM Output'!$B$7:$B$37,0),MATCH(CC$11,'HTM Output'!$K$6:$GS$6,0)),0)*$I$8</f>
        <v>0</v>
      </c>
      <c r="CD28" s="371">
        <f ca="1">IFERROR(OFFSET('HTM Output'!$J$6,MATCH($B28,'HTM Output'!$B$7:$B$37,0),MATCH(CD$11,'HTM Output'!$K$6:$GS$6,0)),0)*$I$8</f>
        <v>0</v>
      </c>
      <c r="CE28" s="371">
        <f ca="1">IFERROR(OFFSET('HTM Output'!$J$6,MATCH($B28,'HTM Output'!$B$7:$B$37,0),MATCH(CE$11,'HTM Output'!$K$6:$GS$6,0)),0)*$I$8</f>
        <v>0</v>
      </c>
      <c r="CF28" s="371">
        <f ca="1">IFERROR(OFFSET('HTM Output'!$J$6,MATCH($B28,'HTM Output'!$B$7:$B$37,0),MATCH(CF$11,'HTM Output'!$K$6:$GS$6,0)),0)*$I$8</f>
        <v>0</v>
      </c>
      <c r="CG28" s="371">
        <f ca="1">IFERROR(OFFSET('HTM Output'!$J$6,MATCH($B28,'HTM Output'!$B$7:$B$37,0),MATCH(CG$11,'HTM Output'!$K$6:$GS$6,0)),0)*$I$8</f>
        <v>0</v>
      </c>
      <c r="CH28" s="371">
        <f ca="1">IFERROR(OFFSET('HTM Output'!$J$6,MATCH($B28,'HTM Output'!$B$7:$B$37,0),MATCH(CH$11,'HTM Output'!$K$6:$GS$6,0)),0)*$I$8</f>
        <v>0</v>
      </c>
      <c r="CI28" s="371">
        <f ca="1">IFERROR(OFFSET('HTM Output'!$J$6,MATCH($B28,'HTM Output'!$B$7:$B$37,0),MATCH(CI$11,'HTM Output'!$K$6:$GS$6,0)),0)*$I$8</f>
        <v>0</v>
      </c>
      <c r="CJ28" s="371">
        <f ca="1">IFERROR(OFFSET('HTM Output'!$J$6,MATCH($B28,'HTM Output'!$B$7:$B$37,0),MATCH(CJ$11,'HTM Output'!$K$6:$GS$6,0)),0)*$I$8</f>
        <v>0</v>
      </c>
      <c r="CK28" s="371">
        <f ca="1">IFERROR(OFFSET('HTM Output'!$J$6,MATCH($B28,'HTM Output'!$B$7:$B$37,0),MATCH(CK$11,'HTM Output'!$K$6:$GS$6,0)),0)*$I$8</f>
        <v>0</v>
      </c>
      <c r="CL28" s="371">
        <f ca="1">IFERROR(OFFSET('HTM Output'!$J$6,MATCH($B28,'HTM Output'!$B$7:$B$37,0),MATCH(CL$11,'HTM Output'!$K$6:$GS$6,0)),0)*$I$8</f>
        <v>0</v>
      </c>
      <c r="CM28" s="371">
        <f ca="1">IFERROR(OFFSET('HTM Output'!$J$6,MATCH($B28,'HTM Output'!$B$7:$B$37,0),MATCH(CM$11,'HTM Output'!$K$6:$GS$6,0)),0)*$I$8</f>
        <v>0</v>
      </c>
      <c r="CN28" s="371">
        <f ca="1">IFERROR(OFFSET('HTM Output'!$J$6,MATCH($B28,'HTM Output'!$B$7:$B$37,0),MATCH(CN$11,'HTM Output'!$K$6:$GS$6,0)),0)*$I$8</f>
        <v>0</v>
      </c>
      <c r="CO28" s="371">
        <f ca="1">IFERROR(OFFSET('HTM Output'!$J$6,MATCH($B28,'HTM Output'!$B$7:$B$37,0),MATCH(CO$11,'HTM Output'!$K$6:$GS$6,0)),0)*$I$8</f>
        <v>0</v>
      </c>
      <c r="CP28" s="371">
        <f ca="1">IFERROR(OFFSET('HTM Output'!$J$6,MATCH($B28,'HTM Output'!$B$7:$B$37,0),MATCH(CP$11,'HTM Output'!$K$6:$GS$6,0)),0)*$I$8</f>
        <v>0</v>
      </c>
      <c r="CQ28" s="371">
        <f ca="1">IFERROR(OFFSET('HTM Output'!$J$6,MATCH($B28,'HTM Output'!$B$7:$B$37,0),MATCH(CQ$11,'HTM Output'!$K$6:$GS$6,0)),0)*$I$8</f>
        <v>0</v>
      </c>
      <c r="CR28" s="371">
        <f ca="1">IFERROR(OFFSET('HTM Output'!$J$6,MATCH($B28,'HTM Output'!$B$7:$B$37,0),MATCH(CR$11,'HTM Output'!$K$6:$GS$6,0)),0)*$I$8</f>
        <v>0</v>
      </c>
      <c r="CS28" s="371">
        <f ca="1">IFERROR(OFFSET('HTM Output'!$J$6,MATCH($B28,'HTM Output'!$B$7:$B$37,0),MATCH(CS$11,'HTM Output'!$K$6:$GS$6,0)),0)*$I$8</f>
        <v>0</v>
      </c>
      <c r="CT28" s="371">
        <f ca="1">IFERROR(OFFSET('HTM Output'!$J$6,MATCH($B28,'HTM Output'!$B$7:$B$37,0),MATCH(CT$11,'HTM Output'!$K$6:$GS$6,0)),0)*$I$8</f>
        <v>0</v>
      </c>
      <c r="CU28" s="371">
        <f ca="1">IFERROR(OFFSET('HTM Output'!$J$6,MATCH($B28,'HTM Output'!$B$7:$B$37,0),MATCH(CU$11,'HTM Output'!$K$6:$GS$6,0)),0)*$I$8</f>
        <v>0</v>
      </c>
      <c r="CV28" s="371">
        <f ca="1">IFERROR(OFFSET('HTM Output'!$J$6,MATCH($B28,'HTM Output'!$B$7:$B$37,0),MATCH(CV$11,'HTM Output'!$K$6:$GS$6,0)),0)*$I$8</f>
        <v>0</v>
      </c>
      <c r="CW28" s="371">
        <f ca="1">IFERROR(OFFSET('HTM Output'!$J$6,MATCH($B28,'HTM Output'!$B$7:$B$37,0),MATCH(CW$11,'HTM Output'!$K$6:$GS$6,0)),0)*$I$8</f>
        <v>0</v>
      </c>
      <c r="CX28" s="371">
        <f ca="1">IFERROR(OFFSET('HTM Output'!$J$6,MATCH($B28,'HTM Output'!$B$7:$B$37,0),MATCH(CX$11,'HTM Output'!$K$6:$GS$6,0)),0)*$I$8</f>
        <v>0</v>
      </c>
      <c r="CY28" s="371">
        <f ca="1">IFERROR(OFFSET('HTM Output'!$J$6,MATCH($B28,'HTM Output'!$B$7:$B$37,0),MATCH(CY$11,'HTM Output'!$K$6:$GS$6,0)),0)*$I$8</f>
        <v>0</v>
      </c>
      <c r="CZ28" s="371">
        <f ca="1">IFERROR(OFFSET('HTM Output'!$J$6,MATCH($B28,'HTM Output'!$B$7:$B$37,0),MATCH(CZ$11,'HTM Output'!$K$6:$GS$6,0)),0)*$I$8</f>
        <v>0</v>
      </c>
      <c r="DA28" s="371">
        <f ca="1">IFERROR(OFFSET('HTM Output'!$J$6,MATCH($B28,'HTM Output'!$B$7:$B$37,0),MATCH(DA$11,'HTM Output'!$K$6:$GS$6,0)),0)*$I$8</f>
        <v>0</v>
      </c>
      <c r="DB28" s="371">
        <f ca="1">IFERROR(OFFSET('HTM Output'!$J$6,MATCH($B28,'HTM Output'!$B$7:$B$37,0),MATCH(DB$11,'HTM Output'!$K$6:$GS$6,0)),0)*$I$8</f>
        <v>0</v>
      </c>
      <c r="DC28" s="371">
        <f ca="1">IFERROR(OFFSET('HTM Output'!$J$6,MATCH($B28,'HTM Output'!$B$7:$B$37,0),MATCH(DC$11,'HTM Output'!$K$6:$GS$6,0)),0)*$I$8</f>
        <v>0</v>
      </c>
      <c r="DD28" s="371">
        <f ca="1">IFERROR(OFFSET('HTM Output'!$J$6,MATCH($B28,'HTM Output'!$B$7:$B$37,0),MATCH(DD$11,'HTM Output'!$K$6:$GS$6,0)),0)*$I$8</f>
        <v>0</v>
      </c>
      <c r="DE28" s="371">
        <f ca="1">IFERROR(OFFSET('HTM Output'!$J$6,MATCH($B28,'HTM Output'!$B$7:$B$37,0),MATCH(DE$11,'HTM Output'!$K$6:$GS$6,0)),0)*$I$8</f>
        <v>0</v>
      </c>
      <c r="DF28" s="371">
        <f ca="1">IFERROR(OFFSET('HTM Output'!$J$6,MATCH($B28,'HTM Output'!$B$7:$B$37,0),MATCH(DF$11,'HTM Output'!$K$6:$GS$6,0)),0)*$I$8</f>
        <v>0</v>
      </c>
      <c r="DG28" s="371">
        <f ca="1">IFERROR(OFFSET('HTM Output'!$J$6,MATCH($B28,'HTM Output'!$B$7:$B$37,0),MATCH(DG$11,'HTM Output'!$K$6:$GS$6,0)),0)*$I$8</f>
        <v>0</v>
      </c>
      <c r="DH28" s="371">
        <f ca="1">IFERROR(OFFSET('HTM Output'!$J$6,MATCH($B28,'HTM Output'!$B$7:$B$37,0),MATCH(DH$11,'HTM Output'!$K$6:$GS$6,0)),0)*$I$8</f>
        <v>0</v>
      </c>
      <c r="DI28" s="371">
        <f ca="1">IFERROR(OFFSET('HTM Output'!$J$6,MATCH($B28,'HTM Output'!$B$7:$B$37,0),MATCH(DI$11,'HTM Output'!$K$6:$GS$6,0)),0)*$I$8</f>
        <v>0</v>
      </c>
      <c r="DJ28" s="371">
        <f ca="1">IFERROR(OFFSET('HTM Output'!$J$6,MATCH($B28,'HTM Output'!$B$7:$B$37,0),MATCH(DJ$11,'HTM Output'!$K$6:$GS$6,0)),0)*$I$8</f>
        <v>0</v>
      </c>
      <c r="DK28" s="371">
        <f ca="1">IFERROR(OFFSET('HTM Output'!$J$6,MATCH($B28,'HTM Output'!$B$7:$B$37,0),MATCH(DK$11,'HTM Output'!$K$6:$GS$6,0)),0)*$I$8</f>
        <v>0</v>
      </c>
      <c r="DL28" s="371">
        <f ca="1">IFERROR(OFFSET('HTM Output'!$J$6,MATCH($B28,'HTM Output'!$B$7:$B$37,0),MATCH(DL$11,'HTM Output'!$K$6:$GS$6,0)),0)*$I$8</f>
        <v>0</v>
      </c>
      <c r="DM28" s="371">
        <f ca="1">IFERROR(OFFSET('HTM Output'!$J$6,MATCH($B28,'HTM Output'!$B$7:$B$37,0),MATCH(DM$11,'HTM Output'!$K$6:$GS$6,0)),0)*$I$8</f>
        <v>0</v>
      </c>
      <c r="DN28" s="371">
        <f ca="1">IFERROR(OFFSET('HTM Output'!$J$6,MATCH($B28,'HTM Output'!$B$7:$B$37,0),MATCH(DN$11,'HTM Output'!$K$6:$GS$6,0)),0)*$I$8</f>
        <v>0</v>
      </c>
      <c r="DO28" s="371">
        <f ca="1">IFERROR(OFFSET('HTM Output'!$J$6,MATCH($B28,'HTM Output'!$B$7:$B$37,0),MATCH(DO$11,'HTM Output'!$K$6:$GS$6,0)),0)*$I$8</f>
        <v>0</v>
      </c>
      <c r="DP28" s="371">
        <f ca="1">IFERROR(OFFSET('HTM Output'!$J$6,MATCH($B28,'HTM Output'!$B$7:$B$37,0),MATCH(DP$11,'HTM Output'!$K$6:$GS$6,0)),0)*$I$8</f>
        <v>0</v>
      </c>
      <c r="DQ28" s="371">
        <f ca="1">IFERROR(OFFSET('HTM Output'!$J$6,MATCH($B28,'HTM Output'!$B$7:$B$37,0),MATCH(DQ$11,'HTM Output'!$K$6:$GS$6,0)),0)*$I$8</f>
        <v>0</v>
      </c>
      <c r="DR28" s="371">
        <f ca="1">IFERROR(OFFSET('HTM Output'!$J$6,MATCH($B28,'HTM Output'!$B$7:$B$37,0),MATCH(DR$11,'HTM Output'!$K$6:$GS$6,0)),0)*$I$8</f>
        <v>0</v>
      </c>
      <c r="DS28" s="371">
        <f ca="1">IFERROR(OFFSET('HTM Output'!$J$6,MATCH($B28,'HTM Output'!$B$7:$B$37,0),MATCH(DS$11,'HTM Output'!$K$6:$GS$6,0)),0)*$I$8</f>
        <v>0</v>
      </c>
      <c r="DT28" s="371">
        <f ca="1">IFERROR(OFFSET('HTM Output'!$J$6,MATCH($B28,'HTM Output'!$B$7:$B$37,0),MATCH(DT$11,'HTM Output'!$K$6:$GS$6,0)),0)*$I$8</f>
        <v>0</v>
      </c>
      <c r="DU28" s="371">
        <f ca="1">IFERROR(OFFSET('HTM Output'!$J$6,MATCH($B28,'HTM Output'!$B$7:$B$37,0),MATCH(DU$11,'HTM Output'!$K$6:$GS$6,0)),0)*$I$8</f>
        <v>0</v>
      </c>
      <c r="DV28" s="371">
        <f ca="1">IFERROR(OFFSET('HTM Output'!$J$6,MATCH($B28,'HTM Output'!$B$7:$B$37,0),MATCH(DV$11,'HTM Output'!$K$6:$GS$6,0)),0)*$I$8</f>
        <v>0</v>
      </c>
      <c r="DW28" s="371">
        <f ca="1">IFERROR(OFFSET('HTM Output'!$J$6,MATCH($B28,'HTM Output'!$B$7:$B$37,0),MATCH(DW$11,'HTM Output'!$K$6:$GS$6,0)),0)*$I$8</f>
        <v>0</v>
      </c>
      <c r="DX28" s="371">
        <f ca="1">IFERROR(OFFSET('HTM Output'!$J$6,MATCH($B28,'HTM Output'!$B$7:$B$37,0),MATCH(DX$11,'HTM Output'!$K$6:$GS$6,0)),0)*$I$8</f>
        <v>0</v>
      </c>
      <c r="DY28" s="371">
        <f ca="1">IFERROR(OFFSET('HTM Output'!$J$6,MATCH($B28,'HTM Output'!$B$7:$B$37,0),MATCH(DY$11,'HTM Output'!$K$6:$GS$6,0)),0)*$I$8</f>
        <v>0</v>
      </c>
      <c r="DZ28" s="371">
        <f ca="1">IFERROR(OFFSET('HTM Output'!$J$6,MATCH($B28,'HTM Output'!$B$7:$B$37,0),MATCH(DZ$11,'HTM Output'!$K$6:$GS$6,0)),0)*$I$8</f>
        <v>0</v>
      </c>
      <c r="EA28" s="371">
        <f ca="1">IFERROR(OFFSET('HTM Output'!$J$6,MATCH($B28,'HTM Output'!$B$7:$B$37,0),MATCH(EA$11,'HTM Output'!$K$6:$GS$6,0)),0)*$I$8</f>
        <v>0</v>
      </c>
      <c r="EB28" s="371">
        <f ca="1">IFERROR(OFFSET('HTM Output'!$J$6,MATCH($B28,'HTM Output'!$B$7:$B$37,0),MATCH(EB$11,'HTM Output'!$K$6:$GS$6,0)),0)*$I$8</f>
        <v>0</v>
      </c>
      <c r="EC28" s="371">
        <f ca="1">IFERROR(OFFSET('HTM Output'!$J$6,MATCH($B28,'HTM Output'!$B$7:$B$37,0),MATCH(EC$11,'HTM Output'!$K$6:$GS$6,0)),0)*$I$8</f>
        <v>0</v>
      </c>
      <c r="ED28" s="371">
        <f ca="1">IFERROR(OFFSET('HTM Output'!$J$6,MATCH($B28,'HTM Output'!$B$7:$B$37,0),MATCH(ED$11,'HTM Output'!$K$6:$GS$6,0)),0)*$I$8</f>
        <v>0</v>
      </c>
      <c r="EE28" s="371">
        <f ca="1">IFERROR(OFFSET('HTM Output'!$J$6,MATCH($B28,'HTM Output'!$B$7:$B$37,0),MATCH(EE$11,'HTM Output'!$K$6:$GS$6,0)),0)*$I$8</f>
        <v>0</v>
      </c>
      <c r="EF28" s="371">
        <f ca="1">IFERROR(OFFSET('HTM Output'!$J$6,MATCH($B28,'HTM Output'!$B$7:$B$37,0),MATCH(EF$11,'HTM Output'!$K$6:$GS$6,0)),0)*$I$8</f>
        <v>0</v>
      </c>
      <c r="EG28" s="371">
        <f ca="1">IFERROR(OFFSET('HTM Output'!$J$6,MATCH($B28,'HTM Output'!$B$7:$B$37,0),MATCH(EG$11,'HTM Output'!$K$6:$GS$6,0)),0)*$I$8</f>
        <v>0</v>
      </c>
      <c r="EH28" s="371">
        <f ca="1">IFERROR(OFFSET('HTM Output'!$J$6,MATCH($B28,'HTM Output'!$B$7:$B$37,0),MATCH(EH$11,'HTM Output'!$K$6:$GS$6,0)),0)*$I$8</f>
        <v>0</v>
      </c>
      <c r="EI28" s="371">
        <f ca="1">IFERROR(OFFSET('HTM Output'!$J$6,MATCH($B28,'HTM Output'!$B$7:$B$37,0),MATCH(EI$11,'HTM Output'!$K$6:$GS$6,0)),0)*$I$8</f>
        <v>0</v>
      </c>
      <c r="EJ28" s="371">
        <f ca="1">IFERROR(OFFSET('HTM Output'!$J$6,MATCH($B28,'HTM Output'!$B$7:$B$37,0),MATCH(EJ$11,'HTM Output'!$K$6:$GS$6,0)),0)*$I$8</f>
        <v>0</v>
      </c>
      <c r="EK28" s="371">
        <f ca="1">IFERROR(OFFSET('HTM Output'!$J$6,MATCH($B28,'HTM Output'!$B$7:$B$37,0),MATCH(EK$11,'HTM Output'!$K$6:$GS$6,0)),0)*$I$8</f>
        <v>0</v>
      </c>
      <c r="EL28" s="371">
        <f ca="1">IFERROR(OFFSET('HTM Output'!$J$6,MATCH($B28,'HTM Output'!$B$7:$B$37,0),MATCH(EL$11,'HTM Output'!$K$6:$GS$6,0)),0)*$I$8</f>
        <v>0</v>
      </c>
      <c r="EM28" s="371">
        <f ca="1">IFERROR(OFFSET('HTM Output'!$J$6,MATCH($B28,'HTM Output'!$B$7:$B$37,0),MATCH(EM$11,'HTM Output'!$K$6:$GS$6,0)),0)*$I$8</f>
        <v>0</v>
      </c>
      <c r="EN28" s="371">
        <f ca="1">IFERROR(OFFSET('HTM Output'!$J$6,MATCH($B28,'HTM Output'!$B$7:$B$37,0),MATCH(EN$11,'HTM Output'!$K$6:$GS$6,0)),0)*$I$8</f>
        <v>0</v>
      </c>
      <c r="EO28" s="371">
        <f ca="1">IFERROR(OFFSET('HTM Output'!$J$6,MATCH($B28,'HTM Output'!$B$7:$B$37,0),MATCH(EO$11,'HTM Output'!$K$6:$GS$6,0)),0)*$I$8</f>
        <v>0</v>
      </c>
      <c r="EP28" s="371">
        <f ca="1">IFERROR(OFFSET('HTM Output'!$J$6,MATCH($B28,'HTM Output'!$B$7:$B$37,0),MATCH(EP$11,'HTM Output'!$K$6:$GS$6,0)),0)*$I$8</f>
        <v>0</v>
      </c>
      <c r="EQ28" s="371">
        <f ca="1">IFERROR(OFFSET('HTM Output'!$J$6,MATCH($B28,'HTM Output'!$B$7:$B$37,0),MATCH(EQ$11,'HTM Output'!$K$6:$GS$6,0)),0)*$I$8</f>
        <v>0</v>
      </c>
      <c r="ER28" s="371">
        <f ca="1">IFERROR(OFFSET('HTM Output'!$J$6,MATCH($B28,'HTM Output'!$B$7:$B$37,0),MATCH(ER$11,'HTM Output'!$K$6:$GS$6,0)),0)*$I$8</f>
        <v>0</v>
      </c>
      <c r="ES28" s="371">
        <f ca="1">IFERROR(OFFSET('HTM Output'!$J$6,MATCH($B28,'HTM Output'!$B$7:$B$37,0),MATCH(ES$11,'HTM Output'!$K$6:$GS$6,0)),0)*$I$8</f>
        <v>0</v>
      </c>
      <c r="ET28" s="371">
        <f ca="1">IFERROR(OFFSET('HTM Output'!$J$6,MATCH($B28,'HTM Output'!$B$7:$B$37,0),MATCH(ET$11,'HTM Output'!$K$6:$GS$6,0)),0)*$I$8</f>
        <v>0</v>
      </c>
      <c r="EU28" s="371">
        <f ca="1">IFERROR(OFFSET('HTM Output'!$J$6,MATCH($B28,'HTM Output'!$B$7:$B$37,0),MATCH(EU$11,'HTM Output'!$K$6:$GS$6,0)),0)*$I$8</f>
        <v>0</v>
      </c>
      <c r="EV28" s="371">
        <f ca="1">IFERROR(OFFSET('HTM Output'!$J$6,MATCH($B28,'HTM Output'!$B$7:$B$37,0),MATCH(EV$11,'HTM Output'!$K$6:$GS$6,0)),0)*$I$8</f>
        <v>0</v>
      </c>
      <c r="EW28" s="371">
        <f ca="1">IFERROR(OFFSET('HTM Output'!$J$6,MATCH($B28,'HTM Output'!$B$7:$B$37,0),MATCH(EW$11,'HTM Output'!$K$6:$GS$6,0)),0)*$I$8</f>
        <v>0</v>
      </c>
      <c r="EX28" s="371">
        <f ca="1">IFERROR(OFFSET('HTM Output'!$J$6,MATCH($B28,'HTM Output'!$B$7:$B$37,0),MATCH(EX$11,'HTM Output'!$K$6:$GS$6,0)),0)*$I$8</f>
        <v>0</v>
      </c>
      <c r="EY28" s="371">
        <f ca="1">IFERROR(OFFSET('HTM Output'!$J$6,MATCH($B28,'HTM Output'!$B$7:$B$37,0),MATCH(EY$11,'HTM Output'!$K$6:$GS$6,0)),0)*$I$8</f>
        <v>0</v>
      </c>
      <c r="EZ28" s="371">
        <f ca="1">IFERROR(OFFSET('HTM Output'!$J$6,MATCH($B28,'HTM Output'!$B$7:$B$37,0),MATCH(EZ$11,'HTM Output'!$K$6:$GS$6,0)),0)*$I$8</f>
        <v>0</v>
      </c>
      <c r="FA28" s="371">
        <f ca="1">IFERROR(OFFSET('HTM Output'!$J$6,MATCH($B28,'HTM Output'!$B$7:$B$37,0),MATCH(FA$11,'HTM Output'!$K$6:$GS$6,0)),0)*$I$8</f>
        <v>0</v>
      </c>
      <c r="FB28" s="371">
        <f ca="1">IFERROR(OFFSET('HTM Output'!$J$6,MATCH($B28,'HTM Output'!$B$7:$B$37,0),MATCH(FB$11,'HTM Output'!$K$6:$GS$6,0)),0)*$I$8</f>
        <v>0</v>
      </c>
      <c r="FC28" s="371">
        <f ca="1">IFERROR(OFFSET('HTM Output'!$J$6,MATCH($B28,'HTM Output'!$B$7:$B$37,0),MATCH(FC$11,'HTM Output'!$K$6:$GS$6,0)),0)*$I$8</f>
        <v>0</v>
      </c>
      <c r="FD28" s="371">
        <f ca="1">IFERROR(OFFSET('HTM Output'!$J$6,MATCH($B28,'HTM Output'!$B$7:$B$37,0),MATCH(FD$11,'HTM Output'!$K$6:$GS$6,0)),0)*$I$8</f>
        <v>0</v>
      </c>
      <c r="FE28" s="371">
        <f ca="1">IFERROR(OFFSET('HTM Output'!$J$6,MATCH($B28,'HTM Output'!$B$7:$B$37,0),MATCH(FE$11,'HTM Output'!$K$6:$GS$6,0)),0)*$I$8</f>
        <v>0</v>
      </c>
      <c r="FF28" s="371">
        <f ca="1">IFERROR(OFFSET('HTM Output'!$J$6,MATCH($B28,'HTM Output'!$B$7:$B$37,0),MATCH(FF$11,'HTM Output'!$K$6:$GS$6,0)),0)*$I$8</f>
        <v>0</v>
      </c>
      <c r="FG28" s="371">
        <f ca="1">IFERROR(OFFSET('HTM Output'!$J$6,MATCH($B28,'HTM Output'!$B$7:$B$37,0),MATCH(FG$11,'HTM Output'!$K$6:$GS$6,0)),0)*$I$8</f>
        <v>0</v>
      </c>
      <c r="FH28" s="371">
        <f ca="1">IFERROR(OFFSET('HTM Output'!$J$6,MATCH($B28,'HTM Output'!$B$7:$B$37,0),MATCH(FH$11,'HTM Output'!$K$6:$GS$6,0)),0)*$I$8</f>
        <v>0</v>
      </c>
      <c r="FI28" s="371">
        <f ca="1">IFERROR(OFFSET('HTM Output'!$J$6,MATCH($B28,'HTM Output'!$B$7:$B$37,0),MATCH(FI$11,'HTM Output'!$K$6:$GS$6,0)),0)*$I$8</f>
        <v>0</v>
      </c>
      <c r="FJ28" s="371">
        <f ca="1">IFERROR(OFFSET('HTM Output'!$J$6,MATCH($B28,'HTM Output'!$B$7:$B$37,0),MATCH(FJ$11,'HTM Output'!$K$6:$GS$6,0)),0)*$I$8</f>
        <v>0</v>
      </c>
      <c r="FK28" s="371">
        <f ca="1">IFERROR(OFFSET('HTM Output'!$J$6,MATCH($B28,'HTM Output'!$B$7:$B$37,0),MATCH(FK$11,'HTM Output'!$K$6:$GS$6,0)),0)*$I$8</f>
        <v>0</v>
      </c>
      <c r="FL28" s="371">
        <f ca="1">IFERROR(OFFSET('HTM Output'!$J$6,MATCH($B28,'HTM Output'!$B$7:$B$37,0),MATCH(FL$11,'HTM Output'!$K$6:$GS$6,0)),0)*$I$8</f>
        <v>0</v>
      </c>
      <c r="FM28" s="371">
        <f ca="1">IFERROR(OFFSET('HTM Output'!$J$6,MATCH($B28,'HTM Output'!$B$7:$B$37,0),MATCH(FM$11,'HTM Output'!$K$6:$GS$6,0)),0)*$I$8</f>
        <v>0</v>
      </c>
      <c r="FN28" s="371">
        <f ca="1">IFERROR(OFFSET('HTM Output'!$J$6,MATCH($B28,'HTM Output'!$B$7:$B$37,0),MATCH(FN$11,'HTM Output'!$K$6:$GS$6,0)),0)*$I$8</f>
        <v>0</v>
      </c>
      <c r="FO28" s="371">
        <f ca="1">IFERROR(OFFSET('HTM Output'!$J$6,MATCH($B28,'HTM Output'!$B$7:$B$37,0),MATCH(FO$11,'HTM Output'!$K$6:$GS$6,0)),0)*$I$8</f>
        <v>0</v>
      </c>
      <c r="FP28" s="371">
        <f ca="1">IFERROR(OFFSET('HTM Output'!$J$6,MATCH($B28,'HTM Output'!$B$7:$B$37,0),MATCH(FP$11,'HTM Output'!$K$6:$GS$6,0)),0)*$I$8</f>
        <v>0</v>
      </c>
      <c r="FQ28" s="371">
        <f ca="1">IFERROR(OFFSET('HTM Output'!$J$6,MATCH($B28,'HTM Output'!$B$7:$B$37,0),MATCH(FQ$11,'HTM Output'!$K$6:$GS$6,0)),0)*$I$8</f>
        <v>0</v>
      </c>
      <c r="FR28" s="371">
        <f ca="1">IFERROR(OFFSET('HTM Output'!$J$6,MATCH($B28,'HTM Output'!$B$7:$B$37,0),MATCH(FR$11,'HTM Output'!$K$6:$GS$6,0)),0)*$I$8</f>
        <v>0</v>
      </c>
      <c r="FS28" s="371">
        <f ca="1">IFERROR(OFFSET('HTM Output'!$J$6,MATCH($B28,'HTM Output'!$B$7:$B$37,0),MATCH(FS$11,'HTM Output'!$K$6:$GS$6,0)),0)*$I$8</f>
        <v>0</v>
      </c>
      <c r="FT28" s="371">
        <f ca="1">IFERROR(OFFSET('HTM Output'!$J$6,MATCH($B28,'HTM Output'!$B$7:$B$37,0),MATCH(FT$11,'HTM Output'!$K$6:$GS$6,0)),0)*$I$8</f>
        <v>0</v>
      </c>
      <c r="FU28" s="371">
        <f ca="1">IFERROR(OFFSET('HTM Output'!$J$6,MATCH($B28,'HTM Output'!$B$7:$B$37,0),MATCH(FU$11,'HTM Output'!$K$6:$GS$6,0)),0)*$I$8</f>
        <v>0</v>
      </c>
      <c r="FV28" s="371">
        <f ca="1">IFERROR(OFFSET('HTM Output'!$J$6,MATCH($B28,'HTM Output'!$B$7:$B$37,0),MATCH(FV$11,'HTM Output'!$K$6:$GS$6,0)),0)*$I$8</f>
        <v>0</v>
      </c>
      <c r="FW28" s="371">
        <f ca="1">IFERROR(OFFSET('HTM Output'!$J$6,MATCH($B28,'HTM Output'!$B$7:$B$37,0),MATCH(FW$11,'HTM Output'!$K$6:$GS$6,0)),0)*$I$8</f>
        <v>0</v>
      </c>
      <c r="FX28" s="371">
        <f ca="1">IFERROR(OFFSET('HTM Output'!$J$6,MATCH($B28,'HTM Output'!$B$7:$B$37,0),MATCH(FX$11,'HTM Output'!$K$6:$GS$6,0)),0)*$I$8</f>
        <v>0</v>
      </c>
      <c r="FY28" s="371">
        <f ca="1">IFERROR(OFFSET('HTM Output'!$J$6,MATCH($B28,'HTM Output'!$B$7:$B$37,0),MATCH(FY$11,'HTM Output'!$K$6:$GS$6,0)),0)*$I$8</f>
        <v>0</v>
      </c>
      <c r="FZ28" s="371">
        <f ca="1">IFERROR(OFFSET('HTM Output'!$J$6,MATCH($B28,'HTM Output'!$B$7:$B$37,0),MATCH(FZ$11,'HTM Output'!$K$6:$GS$6,0)),0)*$I$8</f>
        <v>0</v>
      </c>
      <c r="GA28" s="371">
        <f ca="1">IFERROR(OFFSET('HTM Output'!$J$6,MATCH($B28,'HTM Output'!$B$7:$B$37,0),MATCH(GA$11,'HTM Output'!$K$6:$GS$6,0)),0)*$I$8</f>
        <v>0</v>
      </c>
      <c r="GB28" s="371">
        <f ca="1">IFERROR(OFFSET('HTM Output'!$J$6,MATCH($B28,'HTM Output'!$B$7:$B$37,0),MATCH(GB$11,'HTM Output'!$K$6:$GS$6,0)),0)*$I$8</f>
        <v>0</v>
      </c>
      <c r="GC28" s="371">
        <f ca="1">IFERROR(OFFSET('HTM Output'!$J$6,MATCH($B28,'HTM Output'!$B$7:$B$37,0),MATCH(GC$11,'HTM Output'!$K$6:$GS$6,0)),0)*$I$8</f>
        <v>0</v>
      </c>
      <c r="GD28" s="371">
        <f ca="1">IFERROR(OFFSET('HTM Output'!$J$6,MATCH($B28,'HTM Output'!$B$7:$B$37,0),MATCH(GD$11,'HTM Output'!$K$6:$GS$6,0)),0)*$I$8</f>
        <v>0</v>
      </c>
      <c r="GE28" s="371">
        <f ca="1">IFERROR(OFFSET('HTM Output'!$J$6,MATCH($B28,'HTM Output'!$B$7:$B$37,0),MATCH(GE$11,'HTM Output'!$K$6:$GS$6,0)),0)*$I$8</f>
        <v>0</v>
      </c>
      <c r="GF28" s="371">
        <f ca="1">IFERROR(OFFSET('HTM Output'!$J$6,MATCH($B28,'HTM Output'!$B$7:$B$37,0),MATCH(GF$11,'HTM Output'!$K$6:$GS$6,0)),0)*$I$8</f>
        <v>0</v>
      </c>
      <c r="GG28" s="371">
        <f ca="1">IFERROR(OFFSET('HTM Output'!$J$6,MATCH($B28,'HTM Output'!$B$7:$B$37,0),MATCH(GG$11,'HTM Output'!$K$6:$GS$6,0)),0)*$I$8</f>
        <v>0</v>
      </c>
      <c r="GH28" s="371">
        <f ca="1">IFERROR(OFFSET('HTM Output'!$J$6,MATCH($B28,'HTM Output'!$B$7:$B$37,0),MATCH(GH$11,'HTM Output'!$K$6:$GS$6,0)),0)*$I$8</f>
        <v>0</v>
      </c>
      <c r="GI28" s="371">
        <f ca="1">IFERROR(OFFSET('HTM Output'!$J$6,MATCH($B28,'HTM Output'!$B$7:$B$37,0),MATCH(GI$11,'HTM Output'!$K$6:$GS$6,0)),0)*$I$8</f>
        <v>0</v>
      </c>
      <c r="GJ28" s="371">
        <f ca="1">IFERROR(OFFSET('HTM Output'!$J$6,MATCH($B28,'HTM Output'!$B$7:$B$37,0),MATCH(GJ$11,'HTM Output'!$K$6:$GS$6,0)),0)*$I$8</f>
        <v>0</v>
      </c>
      <c r="GK28" s="371">
        <f ca="1">IFERROR(OFFSET('HTM Output'!$J$6,MATCH($B28,'HTM Output'!$B$7:$B$37,0),MATCH(GK$11,'HTM Output'!$K$6:$GS$6,0)),0)*$I$8</f>
        <v>0</v>
      </c>
      <c r="GL28" s="371">
        <f ca="1">IFERROR(OFFSET('HTM Output'!$J$6,MATCH($B28,'HTM Output'!$B$7:$B$37,0),MATCH(GL$11,'HTM Output'!$K$6:$GS$6,0)),0)*$I$8</f>
        <v>0</v>
      </c>
      <c r="GM28" s="371">
        <f ca="1">IFERROR(OFFSET('HTM Output'!$J$6,MATCH($B28,'HTM Output'!$B$7:$B$37,0),MATCH(GM$11,'HTM Output'!$K$6:$GS$6,0)),0)*$I$8</f>
        <v>0</v>
      </c>
      <c r="GN28" s="371">
        <f ca="1">IFERROR(OFFSET('HTM Output'!$J$6,MATCH($B28,'HTM Output'!$B$7:$B$37,0),MATCH(GN$11,'HTM Output'!$K$6:$GS$6,0)),0)*$I$8</f>
        <v>0</v>
      </c>
      <c r="GO28" s="371">
        <f ca="1">IFERROR(OFFSET('HTM Output'!$J$6,MATCH($B28,'HTM Output'!$B$7:$B$37,0),MATCH(GO$11,'HTM Output'!$K$6:$GS$6,0)),0)*$I$8</f>
        <v>0</v>
      </c>
      <c r="GP28" s="371">
        <f ca="1">IFERROR(OFFSET('HTM Output'!$J$6,MATCH($B28,'HTM Output'!$B$7:$B$37,0),MATCH(GP$11,'HTM Output'!$K$6:$GS$6,0)),0)*$I$8</f>
        <v>0</v>
      </c>
      <c r="GQ28" s="371">
        <f ca="1">IFERROR(OFFSET('HTM Output'!$J$6,MATCH($B28,'HTM Output'!$B$7:$B$37,0),MATCH(GQ$11,'HTM Output'!$K$6:$GS$6,0)),0)*$I$8</f>
        <v>0</v>
      </c>
      <c r="GR28" s="371">
        <f ca="1">IFERROR(OFFSET('HTM Output'!$J$6,MATCH($B28,'HTM Output'!$B$7:$B$37,0),MATCH(GR$11,'HTM Output'!$K$6:$GS$6,0)),0)*$I$8</f>
        <v>0</v>
      </c>
      <c r="GS28" s="371">
        <f ca="1">IFERROR(OFFSET('HTM Output'!$J$6,MATCH($B28,'HTM Output'!$B$7:$B$37,0),MATCH(GS$11,'HTM Output'!$K$6:$GS$6,0)),0)*$I$8</f>
        <v>0</v>
      </c>
      <c r="GT28" s="371">
        <f ca="1">IFERROR(OFFSET('HTM Output'!$J$6,MATCH($B28,'HTM Output'!$B$7:$B$37,0),MATCH(GT$11,'HTM Output'!$K$6:$GS$6,0)),0)*$I$8</f>
        <v>0</v>
      </c>
      <c r="GU28" s="371">
        <f ca="1">IFERROR(OFFSET('HTM Output'!$J$6,MATCH($B28,'HTM Output'!$B$7:$B$37,0),MATCH(GU$11,'HTM Output'!$K$6:$GS$6,0)),0)*$I$8</f>
        <v>0</v>
      </c>
      <c r="GV28" s="371">
        <f ca="1">IFERROR(OFFSET('HTM Output'!$J$6,MATCH($B28,'HTM Output'!$B$7:$B$37,0),MATCH(GV$11,'HTM Output'!$K$6:$GS$6,0)),0)*$I$8</f>
        <v>0</v>
      </c>
      <c r="GW28" s="371">
        <f ca="1">IFERROR(OFFSET('HTM Output'!$J$6,MATCH($B28,'HTM Output'!$B$7:$B$37,0),MATCH(GW$11,'HTM Output'!$K$6:$GS$6,0)),0)*$I$8</f>
        <v>0</v>
      </c>
      <c r="GX28" s="371">
        <f ca="1">IFERROR(OFFSET('HTM Output'!$J$6,MATCH($B28,'HTM Output'!$B$7:$B$37,0),MATCH(GX$11,'HTM Output'!$K$6:$GS$6,0)),0)*$I$8</f>
        <v>0</v>
      </c>
      <c r="GY28" s="371">
        <f ca="1">IFERROR(OFFSET('HTM Output'!$J$6,MATCH($B28,'HTM Output'!$B$7:$B$37,0),MATCH(GY$11,'HTM Output'!$K$6:$GS$6,0)),0)*$I$8</f>
        <v>0</v>
      </c>
      <c r="GZ28" s="371">
        <f ca="1">IFERROR(OFFSET('HTM Output'!$J$6,MATCH($B28,'HTM Output'!$B$7:$B$37,0),MATCH(GZ$11,'HTM Output'!$K$6:$GS$6,0)),0)*$I$8</f>
        <v>0</v>
      </c>
      <c r="HA28" s="371">
        <f ca="1">IFERROR(OFFSET('HTM Output'!$J$6,MATCH($B28,'HTM Output'!$B$7:$B$37,0),MATCH(HA$11,'HTM Output'!$K$6:$GS$6,0)),0)*$I$8</f>
        <v>0</v>
      </c>
      <c r="HB28" s="469">
        <f ca="1">IFERROR(OFFSET('HTM Output'!$J$6,MATCH($B28,'HTM Output'!$B$7:$B$37,0),MATCH(HB$11,'HTM Output'!$K$6:$GS$6,0)),0)*$I$8</f>
        <v>0</v>
      </c>
      <c r="HC28" s="360"/>
      <c r="HD28" s="462">
        <f t="shared" ca="1" si="25"/>
        <v>-6016973.9430581452</v>
      </c>
      <c r="HE28" s="359">
        <f t="shared" ca="1" si="26"/>
        <v>843275.92854363576</v>
      </c>
      <c r="HF28" s="359">
        <f t="shared" ca="1" si="26"/>
        <v>668460.23605469067</v>
      </c>
      <c r="HG28" s="359">
        <f t="shared" ca="1" si="26"/>
        <v>521329.07217587816</v>
      </c>
      <c r="HH28" s="359">
        <f t="shared" ca="1" si="26"/>
        <v>7389384.5853586961</v>
      </c>
      <c r="HI28" s="359">
        <f t="shared" ca="1" si="26"/>
        <v>0</v>
      </c>
      <c r="HJ28" s="359">
        <f t="shared" ca="1" si="26"/>
        <v>0</v>
      </c>
      <c r="HK28" s="419">
        <f t="shared" ca="1" si="18"/>
        <v>3405475.8790747551</v>
      </c>
    </row>
    <row r="29" spans="1:219" hidden="1" outlineLevel="2" x14ac:dyDescent="0.75">
      <c r="A29" s="7" t="s">
        <v>30</v>
      </c>
      <c r="B29" s="397" t="s">
        <v>178</v>
      </c>
      <c r="C29" s="398">
        <f ca="1">OFFSET(Strats!$B$3,MATCH($B29,Strats!$B$4:$B$31,0),MATCH(C$10,Strats!$C$3:$BS$3,0))</f>
        <v>102080372.34</v>
      </c>
      <c r="D29" s="399">
        <f ca="1">OFFSET(Strats!$B$3,MATCH($B29,Strats!$B$4:$B$31,0),MATCH(D$10,Strats!$C$3:$BS$3,0))</f>
        <v>0.32521655872348632</v>
      </c>
      <c r="E29" s="359">
        <f t="shared" ca="1" si="19"/>
        <v>33198227.40562696</v>
      </c>
      <c r="F29" s="462">
        <f t="shared" ca="1" si="20"/>
        <v>542789.76359231153</v>
      </c>
      <c r="G29" s="381">
        <f t="shared" ca="1" si="21"/>
        <v>33741017.16921927</v>
      </c>
      <c r="H29" s="433">
        <f ca="1">IFERROR(SUMPRODUCT('HTM Output'!$K88:$GS88,'HTM Output'!$K$6:$GS$6)/SUM('HTM Output'!$K88:$GS88),_xlfn.MAXIFS($U$11:$HB$11,$U$14:$HB$14,"&gt;"&amp;0))</f>
        <v>47361</v>
      </c>
      <c r="I29" s="359">
        <f t="shared" ca="1" si="12"/>
        <v>11943722.84192743</v>
      </c>
      <c r="J29" s="400">
        <f t="shared" si="22"/>
        <v>0.5</v>
      </c>
      <c r="K29" s="341">
        <f t="shared" ca="1" si="13"/>
        <v>5971861.4209637148</v>
      </c>
      <c r="L29" s="358">
        <f>-SUMIFS('HTM Output'!$K24:$GS24,'HTM Output'!$K$6:$GS$6,"&gt;"&amp;'HTM Output'!$G$2,'HTM Output'!$K$6:$GS$6,"&lt;="&amp;'HTM Output'!$G$3)*$I$8</f>
        <v>-337019.51617511292</v>
      </c>
      <c r="M29" s="359">
        <f t="shared" ca="1" si="14"/>
        <v>16695.705928067058</v>
      </c>
      <c r="N29" s="419">
        <f t="shared" ca="1" si="23"/>
        <v>-320323.81024704588</v>
      </c>
      <c r="O29" s="277">
        <f t="shared" ca="1" si="15"/>
        <v>5651537.6107166689</v>
      </c>
      <c r="P29" s="347"/>
      <c r="Q29" s="378">
        <f t="shared" ca="1" si="16"/>
        <v>-0.89589569307863692</v>
      </c>
      <c r="R29" s="379">
        <f t="shared" ca="1" si="24"/>
        <v>0.11445787107407927</v>
      </c>
      <c r="S29" s="347"/>
      <c r="T29" s="380">
        <f ca="1">IF(T$11&gt;$I$4,SUMIFS('Pooled CF'!$E:$E,'Pooled CF'!$A:$A,$A29,'Pooled CF'!$G:$G,T$11),0)+IF(T$11=$I$4,-$O29)</f>
        <v>-5651537.6107166689</v>
      </c>
      <c r="U29" s="371">
        <f ca="1">IFERROR(OFFSET('HTM Output'!$J$6,MATCH($B29,'HTM Output'!$B$7:$B$37,0),MATCH(U$11,'HTM Output'!$K$6:$GS$6,0)),0)*$I$8</f>
        <v>39550.933630366468</v>
      </c>
      <c r="V29" s="371">
        <f ca="1">IFERROR(OFFSET('HTM Output'!$J$6,MATCH($B29,'HTM Output'!$B$7:$B$37,0),MATCH(V$11,'HTM Output'!$K$6:$GS$6,0)),0)*$I$8</f>
        <v>39546.438065242211</v>
      </c>
      <c r="W29" s="371">
        <f ca="1">IFERROR(OFFSET('HTM Output'!$J$6,MATCH($B29,'HTM Output'!$B$7:$B$37,0),MATCH(W$11,'HTM Output'!$K$6:$GS$6,0)),0)*$I$8</f>
        <v>48469.277031420708</v>
      </c>
      <c r="X29" s="371">
        <f ca="1">IFERROR(OFFSET('HTM Output'!$J$6,MATCH($B29,'HTM Output'!$B$7:$B$37,0),MATCH(X$11,'HTM Output'!$K$6:$GS$6,0)),0)*$I$8</f>
        <v>43923.556809945665</v>
      </c>
      <c r="Y29" s="371">
        <f ca="1">IFERROR(OFFSET('HTM Output'!$J$6,MATCH($B29,'HTM Output'!$B$7:$B$37,0),MATCH(Y$11,'HTM Output'!$K$6:$GS$6,0)),0)*$I$8</f>
        <v>42501.886493530248</v>
      </c>
      <c r="Z29" s="371">
        <f ca="1">IFERROR(OFFSET('HTM Output'!$J$6,MATCH($B29,'HTM Output'!$B$7:$B$37,0),MATCH(Z$11,'HTM Output'!$K$6:$GS$6,0)),0)*$I$8</f>
        <v>43913.175744897642</v>
      </c>
      <c r="AA29" s="371">
        <f ca="1">IFERROR(OFFSET('HTM Output'!$J$6,MATCH($B29,'HTM Output'!$B$7:$B$37,0),MATCH(AA$11,'HTM Output'!$K$6:$GS$6,0)),0)*$I$8</f>
        <v>42491.770677617766</v>
      </c>
      <c r="AB29" s="371">
        <f ca="1">IFERROR(OFFSET('HTM Output'!$J$6,MATCH($B29,'HTM Output'!$B$7:$B$37,0),MATCH(AB$11,'HTM Output'!$K$6:$GS$6,0)),0)*$I$8</f>
        <v>43902.650055971651</v>
      </c>
      <c r="AC29" s="371">
        <f ca="1">IFERROR(OFFSET('HTM Output'!$J$6,MATCH($B29,'HTM Output'!$B$7:$B$37,0),MATCH(AC$11,'HTM Output'!$K$6:$GS$6,0)),0)*$I$8</f>
        <v>43897.564180373047</v>
      </c>
      <c r="AD29" s="371">
        <f ca="1">IFERROR(OFFSET('HTM Output'!$J$6,MATCH($B29,'HTM Output'!$B$7:$B$37,0),MATCH(AD$11,'HTM Output'!$K$6:$GS$6,0)),0)*$I$8</f>
        <v>42476.557494119472</v>
      </c>
      <c r="AE29" s="371">
        <f ca="1">IFERROR(OFFSET('HTM Output'!$J$6,MATCH($B29,'HTM Output'!$B$7:$B$37,0),MATCH(AE$11,'HTM Output'!$K$6:$GS$6,0)),0)*$I$8</f>
        <v>36674.518245490639</v>
      </c>
      <c r="AF29" s="371">
        <f ca="1">IFERROR(OFFSET('HTM Output'!$J$6,MATCH($B29,'HTM Output'!$B$7:$B$37,0),MATCH(AF$11,'HTM Output'!$K$6:$GS$6,0)),0)*$I$8</f>
        <v>35487.103357851141</v>
      </c>
      <c r="AG29" s="371">
        <f ca="1">IFERROR(OFFSET('HTM Output'!$J$6,MATCH($B29,'HTM Output'!$B$7:$B$37,0),MATCH(AG$11,'HTM Output'!$K$6:$GS$6,0)),0)*$I$8</f>
        <v>31673.775434783758</v>
      </c>
      <c r="AH29" s="371">
        <f ca="1">IFERROR(OFFSET('HTM Output'!$J$6,MATCH($B29,'HTM Output'!$B$7:$B$37,0),MATCH(AH$11,'HTM Output'!$K$6:$GS$6,0)),0)*$I$8</f>
        <v>11837.616219353748</v>
      </c>
      <c r="AI29" s="371">
        <f ca="1">IFERROR(OFFSET('HTM Output'!$J$6,MATCH($B29,'HTM Output'!$B$7:$B$37,0),MATCH(AI$11,'HTM Output'!$K$6:$GS$6,0)),0)*$I$8</f>
        <v>19050.49869819892</v>
      </c>
      <c r="AJ29" s="371">
        <f ca="1">IFERROR(OFFSET('HTM Output'!$J$6,MATCH($B29,'HTM Output'!$B$7:$B$37,0),MATCH(AJ$11,'HTM Output'!$K$6:$GS$6,0)),0)*$I$8</f>
        <v>14294.388215877054</v>
      </c>
      <c r="AK29" s="371">
        <f ca="1">IFERROR(OFFSET('HTM Output'!$J$6,MATCH($B29,'HTM Output'!$B$7:$B$37,0),MATCH(AK$11,'HTM Output'!$K$6:$GS$6,0)),0)*$I$8</f>
        <v>13170.833894642625</v>
      </c>
      <c r="AL29" s="371">
        <f ca="1">IFERROR(OFFSET('HTM Output'!$J$6,MATCH($B29,'HTM Output'!$B$7:$B$37,0),MATCH(AL$11,'HTM Output'!$K$6:$GS$6,0)),0)*$I$8</f>
        <v>13609.861691130913</v>
      </c>
      <c r="AM29" s="371">
        <f ca="1">IFERROR(OFFSET('HTM Output'!$J$6,MATCH($B29,'HTM Output'!$B$7:$B$37,0),MATCH(AM$11,'HTM Output'!$K$6:$GS$6,0)),0)*$I$8</f>
        <v>13170.833894642625</v>
      </c>
      <c r="AN29" s="371">
        <f ca="1">IFERROR(OFFSET('HTM Output'!$J$6,MATCH($B29,'HTM Output'!$B$7:$B$37,0),MATCH(AN$11,'HTM Output'!$K$6:$GS$6,0)),0)*$I$8</f>
        <v>13609.861691130913</v>
      </c>
      <c r="AO29" s="371">
        <f ca="1">IFERROR(OFFSET('HTM Output'!$J$6,MATCH($B29,'HTM Output'!$B$7:$B$37,0),MATCH(AO$11,'HTM Output'!$K$6:$GS$6,0)),0)*$I$8</f>
        <v>13609.861691130913</v>
      </c>
      <c r="AP29" s="371">
        <f ca="1">IFERROR(OFFSET('HTM Output'!$J$6,MATCH($B29,'HTM Output'!$B$7:$B$37,0),MATCH(AP$11,'HTM Output'!$K$6:$GS$6,0)),0)*$I$8</f>
        <v>0</v>
      </c>
      <c r="AQ29" s="371">
        <f ca="1">IFERROR(OFFSET('HTM Output'!$J$6,MATCH($B29,'HTM Output'!$B$7:$B$37,0),MATCH(AQ$11,'HTM Output'!$K$6:$GS$6,0)),0)*$I$8</f>
        <v>0</v>
      </c>
      <c r="AR29" s="371">
        <f ca="1">IFERROR(OFFSET('HTM Output'!$J$6,MATCH($B29,'HTM Output'!$B$7:$B$37,0),MATCH(AR$11,'HTM Output'!$K$6:$GS$6,0)),0)*$I$8</f>
        <v>0</v>
      </c>
      <c r="AS29" s="371">
        <f ca="1">IFERROR(OFFSET('HTM Output'!$J$6,MATCH($B29,'HTM Output'!$B$7:$B$37,0),MATCH(AS$11,'HTM Output'!$K$6:$GS$6,0)),0)*$I$8</f>
        <v>0</v>
      </c>
      <c r="AT29" s="371">
        <f ca="1">IFERROR(OFFSET('HTM Output'!$J$6,MATCH($B29,'HTM Output'!$B$7:$B$37,0),MATCH(AT$11,'HTM Output'!$K$6:$GS$6,0)),0)*$I$8</f>
        <v>0</v>
      </c>
      <c r="AU29" s="371">
        <f ca="1">IFERROR(OFFSET('HTM Output'!$J$6,MATCH($B29,'HTM Output'!$B$7:$B$37,0),MATCH(AU$11,'HTM Output'!$K$6:$GS$6,0)),0)*$I$8</f>
        <v>0</v>
      </c>
      <c r="AV29" s="371">
        <f ca="1">IFERROR(OFFSET('HTM Output'!$J$6,MATCH($B29,'HTM Output'!$B$7:$B$37,0),MATCH(AV$11,'HTM Output'!$K$6:$GS$6,0)),0)*$I$8</f>
        <v>0</v>
      </c>
      <c r="AW29" s="371">
        <f ca="1">IFERROR(OFFSET('HTM Output'!$J$6,MATCH($B29,'HTM Output'!$B$7:$B$37,0),MATCH(AW$11,'HTM Output'!$K$6:$GS$6,0)),0)*$I$8</f>
        <v>0</v>
      </c>
      <c r="AX29" s="371">
        <f ca="1">IFERROR(OFFSET('HTM Output'!$J$6,MATCH($B29,'HTM Output'!$B$7:$B$37,0),MATCH(AX$11,'HTM Output'!$K$6:$GS$6,0)),0)*$I$8</f>
        <v>0</v>
      </c>
      <c r="AY29" s="371">
        <f ca="1">IFERROR(OFFSET('HTM Output'!$J$6,MATCH($B29,'HTM Output'!$B$7:$B$37,0),MATCH(AY$11,'HTM Output'!$K$6:$GS$6,0)),0)*$I$8</f>
        <v>0</v>
      </c>
      <c r="AZ29" s="371">
        <f ca="1">IFERROR(OFFSET('HTM Output'!$J$6,MATCH($B29,'HTM Output'!$B$7:$B$37,0),MATCH(AZ$11,'HTM Output'!$K$6:$GS$6,0)),0)*$I$8</f>
        <v>0</v>
      </c>
      <c r="BA29" s="371">
        <f ca="1">IFERROR(OFFSET('HTM Output'!$J$6,MATCH($B29,'HTM Output'!$B$7:$B$37,0),MATCH(BA$11,'HTM Output'!$K$6:$GS$6,0)),0)*$I$8</f>
        <v>0</v>
      </c>
      <c r="BB29" s="371">
        <f ca="1">IFERROR(OFFSET('HTM Output'!$J$6,MATCH($B29,'HTM Output'!$B$7:$B$37,0),MATCH(BB$11,'HTM Output'!$K$6:$GS$6,0)),0)*$I$8</f>
        <v>0</v>
      </c>
      <c r="BC29" s="371">
        <f ca="1">IFERROR(OFFSET('HTM Output'!$J$6,MATCH($B29,'HTM Output'!$B$7:$B$37,0),MATCH(BC$11,'HTM Output'!$K$6:$GS$6,0)),0)*$I$8</f>
        <v>0</v>
      </c>
      <c r="BD29" s="371">
        <f ca="1">IFERROR(OFFSET('HTM Output'!$J$6,MATCH($B29,'HTM Output'!$B$7:$B$37,0),MATCH(BD$11,'HTM Output'!$K$6:$GS$6,0)),0)*$I$8</f>
        <v>0</v>
      </c>
      <c r="BE29" s="371">
        <f ca="1">IFERROR(OFFSET('HTM Output'!$J$6,MATCH($B29,'HTM Output'!$B$7:$B$37,0),MATCH(BE$11,'HTM Output'!$K$6:$GS$6,0)),0)*$I$8</f>
        <v>0</v>
      </c>
      <c r="BF29" s="371">
        <f ca="1">IFERROR(OFFSET('HTM Output'!$J$6,MATCH($B29,'HTM Output'!$B$7:$B$37,0),MATCH(BF$11,'HTM Output'!$K$6:$GS$6,0)),0)*$I$8</f>
        <v>0</v>
      </c>
      <c r="BG29" s="371">
        <f ca="1">IFERROR(OFFSET('HTM Output'!$J$6,MATCH($B29,'HTM Output'!$B$7:$B$37,0),MATCH(BG$11,'HTM Output'!$K$6:$GS$6,0)),0)*$I$8</f>
        <v>0</v>
      </c>
      <c r="BH29" s="371">
        <f ca="1">IFERROR(OFFSET('HTM Output'!$J$6,MATCH($B29,'HTM Output'!$B$7:$B$37,0),MATCH(BH$11,'HTM Output'!$K$6:$GS$6,0)),0)*$I$8</f>
        <v>0</v>
      </c>
      <c r="BI29" s="371">
        <f ca="1">IFERROR(OFFSET('HTM Output'!$J$6,MATCH($B29,'HTM Output'!$B$7:$B$37,0),MATCH(BI$11,'HTM Output'!$K$6:$GS$6,0)),0)*$I$8</f>
        <v>0</v>
      </c>
      <c r="BJ29" s="371">
        <f ca="1">IFERROR(OFFSET('HTM Output'!$J$6,MATCH($B29,'HTM Output'!$B$7:$B$37,0),MATCH(BJ$11,'HTM Output'!$K$6:$GS$6,0)),0)*$I$8</f>
        <v>0</v>
      </c>
      <c r="BK29" s="371">
        <f ca="1">IFERROR(OFFSET('HTM Output'!$J$6,MATCH($B29,'HTM Output'!$B$7:$B$37,0),MATCH(BK$11,'HTM Output'!$K$6:$GS$6,0)),0)*$I$8</f>
        <v>0</v>
      </c>
      <c r="BL29" s="371">
        <f ca="1">IFERROR(OFFSET('HTM Output'!$J$6,MATCH($B29,'HTM Output'!$B$7:$B$37,0),MATCH(BL$11,'HTM Output'!$K$6:$GS$6,0)),0)*$I$8</f>
        <v>0</v>
      </c>
      <c r="BM29" s="371">
        <f ca="1">IFERROR(OFFSET('HTM Output'!$J$6,MATCH($B29,'HTM Output'!$B$7:$B$37,0),MATCH(BM$11,'HTM Output'!$K$6:$GS$6,0)),0)*$I$8</f>
        <v>0</v>
      </c>
      <c r="BN29" s="371">
        <f ca="1">IFERROR(OFFSET('HTM Output'!$J$6,MATCH($B29,'HTM Output'!$B$7:$B$37,0),MATCH(BN$11,'HTM Output'!$K$6:$GS$6,0)),0)*$I$8</f>
        <v>0</v>
      </c>
      <c r="BO29" s="371">
        <f ca="1">IFERROR(OFFSET('HTM Output'!$J$6,MATCH($B29,'HTM Output'!$B$7:$B$37,0),MATCH(BO$11,'HTM Output'!$K$6:$GS$6,0)),0)*$I$8</f>
        <v>0</v>
      </c>
      <c r="BP29" s="371">
        <f ca="1">IFERROR(OFFSET('HTM Output'!$J$6,MATCH($B29,'HTM Output'!$B$7:$B$37,0),MATCH(BP$11,'HTM Output'!$K$6:$GS$6,0)),0)*$I$8</f>
        <v>0</v>
      </c>
      <c r="BQ29" s="371">
        <f ca="1">IFERROR(OFFSET('HTM Output'!$J$6,MATCH($B29,'HTM Output'!$B$7:$B$37,0),MATCH(BQ$11,'HTM Output'!$K$6:$GS$6,0)),0)*$I$8</f>
        <v>0</v>
      </c>
      <c r="BR29" s="371">
        <f ca="1">IFERROR(OFFSET('HTM Output'!$J$6,MATCH($B29,'HTM Output'!$B$7:$B$37,0),MATCH(BR$11,'HTM Output'!$K$6:$GS$6,0)),0)*$I$8</f>
        <v>0</v>
      </c>
      <c r="BS29" s="371">
        <f ca="1">IFERROR(OFFSET('HTM Output'!$J$6,MATCH($B29,'HTM Output'!$B$7:$B$37,0),MATCH(BS$11,'HTM Output'!$K$6:$GS$6,0)),0)*$I$8</f>
        <v>0</v>
      </c>
      <c r="BT29" s="371">
        <f ca="1">IFERROR(OFFSET('HTM Output'!$J$6,MATCH($B29,'HTM Output'!$B$7:$B$37,0),MATCH(BT$11,'HTM Output'!$K$6:$GS$6,0)),0)*$I$8</f>
        <v>0</v>
      </c>
      <c r="BU29" s="371">
        <f ca="1">IFERROR(OFFSET('HTM Output'!$J$6,MATCH($B29,'HTM Output'!$B$7:$B$37,0),MATCH(BU$11,'HTM Output'!$K$6:$GS$6,0)),0)*$I$8</f>
        <v>0</v>
      </c>
      <c r="BV29" s="371">
        <f ca="1">IFERROR(OFFSET('HTM Output'!$J$6,MATCH($B29,'HTM Output'!$B$7:$B$37,0),MATCH(BV$11,'HTM Output'!$K$6:$GS$6,0)),0)*$I$8</f>
        <v>0</v>
      </c>
      <c r="BW29" s="371">
        <f ca="1">IFERROR(OFFSET('HTM Output'!$J$6,MATCH($B29,'HTM Output'!$B$7:$B$37,0),MATCH(BW$11,'HTM Output'!$K$6:$GS$6,0)),0)*$I$8</f>
        <v>0</v>
      </c>
      <c r="BX29" s="371">
        <f ca="1">IFERROR(OFFSET('HTM Output'!$J$6,MATCH($B29,'HTM Output'!$B$7:$B$37,0),MATCH(BX$11,'HTM Output'!$K$6:$GS$6,0)),0)*$I$8</f>
        <v>0</v>
      </c>
      <c r="BY29" s="371">
        <f ca="1">IFERROR(OFFSET('HTM Output'!$J$6,MATCH($B29,'HTM Output'!$B$7:$B$37,0),MATCH(BY$11,'HTM Output'!$K$6:$GS$6,0)),0)*$I$8</f>
        <v>0</v>
      </c>
      <c r="BZ29" s="371">
        <f ca="1">IFERROR(OFFSET('HTM Output'!$J$6,MATCH($B29,'HTM Output'!$B$7:$B$37,0),MATCH(BZ$11,'HTM Output'!$K$6:$GS$6,0)),0)*$I$8</f>
        <v>0</v>
      </c>
      <c r="CA29" s="371">
        <f ca="1">IFERROR(OFFSET('HTM Output'!$J$6,MATCH($B29,'HTM Output'!$B$7:$B$37,0),MATCH(CA$11,'HTM Output'!$K$6:$GS$6,0)),0)*$I$8</f>
        <v>0</v>
      </c>
      <c r="CB29" s="371">
        <f ca="1">IFERROR(OFFSET('HTM Output'!$J$6,MATCH($B29,'HTM Output'!$B$7:$B$37,0),MATCH(CB$11,'HTM Output'!$K$6:$GS$6,0)),0)*$I$8</f>
        <v>0</v>
      </c>
      <c r="CC29" s="371">
        <f ca="1">IFERROR(OFFSET('HTM Output'!$J$6,MATCH($B29,'HTM Output'!$B$7:$B$37,0),MATCH(CC$11,'HTM Output'!$K$6:$GS$6,0)),0)*$I$8</f>
        <v>0</v>
      </c>
      <c r="CD29" s="371">
        <f ca="1">IFERROR(OFFSET('HTM Output'!$J$6,MATCH($B29,'HTM Output'!$B$7:$B$37,0),MATCH(CD$11,'HTM Output'!$K$6:$GS$6,0)),0)*$I$8</f>
        <v>0</v>
      </c>
      <c r="CE29" s="371">
        <f ca="1">IFERROR(OFFSET('HTM Output'!$J$6,MATCH($B29,'HTM Output'!$B$7:$B$37,0),MATCH(CE$11,'HTM Output'!$K$6:$GS$6,0)),0)*$I$8</f>
        <v>0</v>
      </c>
      <c r="CF29" s="371">
        <f ca="1">IFERROR(OFFSET('HTM Output'!$J$6,MATCH($B29,'HTM Output'!$B$7:$B$37,0),MATCH(CF$11,'HTM Output'!$K$6:$GS$6,0)),0)*$I$8</f>
        <v>0</v>
      </c>
      <c r="CG29" s="371">
        <f ca="1">IFERROR(OFFSET('HTM Output'!$J$6,MATCH($B29,'HTM Output'!$B$7:$B$37,0),MATCH(CG$11,'HTM Output'!$K$6:$GS$6,0)),0)*$I$8</f>
        <v>0</v>
      </c>
      <c r="CH29" s="371">
        <f ca="1">IFERROR(OFFSET('HTM Output'!$J$6,MATCH($B29,'HTM Output'!$B$7:$B$37,0),MATCH(CH$11,'HTM Output'!$K$6:$GS$6,0)),0)*$I$8</f>
        <v>0</v>
      </c>
      <c r="CI29" s="371">
        <f ca="1">IFERROR(OFFSET('HTM Output'!$J$6,MATCH($B29,'HTM Output'!$B$7:$B$37,0),MATCH(CI$11,'HTM Output'!$K$6:$GS$6,0)),0)*$I$8</f>
        <v>0</v>
      </c>
      <c r="CJ29" s="371">
        <f ca="1">IFERROR(OFFSET('HTM Output'!$J$6,MATCH($B29,'HTM Output'!$B$7:$B$37,0),MATCH(CJ$11,'HTM Output'!$K$6:$GS$6,0)),0)*$I$8</f>
        <v>0</v>
      </c>
      <c r="CK29" s="371">
        <f ca="1">IFERROR(OFFSET('HTM Output'!$J$6,MATCH($B29,'HTM Output'!$B$7:$B$37,0),MATCH(CK$11,'HTM Output'!$K$6:$GS$6,0)),0)*$I$8</f>
        <v>0</v>
      </c>
      <c r="CL29" s="371">
        <f ca="1">IFERROR(OFFSET('HTM Output'!$J$6,MATCH($B29,'HTM Output'!$B$7:$B$37,0),MATCH(CL$11,'HTM Output'!$K$6:$GS$6,0)),0)*$I$8</f>
        <v>0</v>
      </c>
      <c r="CM29" s="371">
        <f ca="1">IFERROR(OFFSET('HTM Output'!$J$6,MATCH($B29,'HTM Output'!$B$7:$B$37,0),MATCH(CM$11,'HTM Output'!$K$6:$GS$6,0)),0)*$I$8</f>
        <v>0</v>
      </c>
      <c r="CN29" s="371">
        <f ca="1">IFERROR(OFFSET('HTM Output'!$J$6,MATCH($B29,'HTM Output'!$B$7:$B$37,0),MATCH(CN$11,'HTM Output'!$K$6:$GS$6,0)),0)*$I$8</f>
        <v>0</v>
      </c>
      <c r="CO29" s="371">
        <f ca="1">IFERROR(OFFSET('HTM Output'!$J$6,MATCH($B29,'HTM Output'!$B$7:$B$37,0),MATCH(CO$11,'HTM Output'!$K$6:$GS$6,0)),0)*$I$8</f>
        <v>0</v>
      </c>
      <c r="CP29" s="371">
        <f ca="1">IFERROR(OFFSET('HTM Output'!$J$6,MATCH($B29,'HTM Output'!$B$7:$B$37,0),MATCH(CP$11,'HTM Output'!$K$6:$GS$6,0)),0)*$I$8</f>
        <v>0</v>
      </c>
      <c r="CQ29" s="371">
        <f ca="1">IFERROR(OFFSET('HTM Output'!$J$6,MATCH($B29,'HTM Output'!$B$7:$B$37,0),MATCH(CQ$11,'HTM Output'!$K$6:$GS$6,0)),0)*$I$8</f>
        <v>0</v>
      </c>
      <c r="CR29" s="371">
        <f ca="1">IFERROR(OFFSET('HTM Output'!$J$6,MATCH($B29,'HTM Output'!$B$7:$B$37,0),MATCH(CR$11,'HTM Output'!$K$6:$GS$6,0)),0)*$I$8</f>
        <v>0</v>
      </c>
      <c r="CS29" s="371">
        <f ca="1">IFERROR(OFFSET('HTM Output'!$J$6,MATCH($B29,'HTM Output'!$B$7:$B$37,0),MATCH(CS$11,'HTM Output'!$K$6:$GS$6,0)),0)*$I$8</f>
        <v>0</v>
      </c>
      <c r="CT29" s="371">
        <f ca="1">IFERROR(OFFSET('HTM Output'!$J$6,MATCH($B29,'HTM Output'!$B$7:$B$37,0),MATCH(CT$11,'HTM Output'!$K$6:$GS$6,0)),0)*$I$8</f>
        <v>0</v>
      </c>
      <c r="CU29" s="371">
        <f ca="1">IFERROR(OFFSET('HTM Output'!$J$6,MATCH($B29,'HTM Output'!$B$7:$B$37,0),MATCH(CU$11,'HTM Output'!$K$6:$GS$6,0)),0)*$I$8</f>
        <v>0</v>
      </c>
      <c r="CV29" s="371">
        <f ca="1">IFERROR(OFFSET('HTM Output'!$J$6,MATCH($B29,'HTM Output'!$B$7:$B$37,0),MATCH(CV$11,'HTM Output'!$K$6:$GS$6,0)),0)*$I$8</f>
        <v>0</v>
      </c>
      <c r="CW29" s="371">
        <f ca="1">IFERROR(OFFSET('HTM Output'!$J$6,MATCH($B29,'HTM Output'!$B$7:$B$37,0),MATCH(CW$11,'HTM Output'!$K$6:$GS$6,0)),0)*$I$8</f>
        <v>0</v>
      </c>
      <c r="CX29" s="371">
        <f ca="1">IFERROR(OFFSET('HTM Output'!$J$6,MATCH($B29,'HTM Output'!$B$7:$B$37,0),MATCH(CX$11,'HTM Output'!$K$6:$GS$6,0)),0)*$I$8</f>
        <v>0</v>
      </c>
      <c r="CY29" s="371">
        <f ca="1">IFERROR(OFFSET('HTM Output'!$J$6,MATCH($B29,'HTM Output'!$B$7:$B$37,0),MATCH(CY$11,'HTM Output'!$K$6:$GS$6,0)),0)*$I$8</f>
        <v>0</v>
      </c>
      <c r="CZ29" s="371">
        <f ca="1">IFERROR(OFFSET('HTM Output'!$J$6,MATCH($B29,'HTM Output'!$B$7:$B$37,0),MATCH(CZ$11,'HTM Output'!$K$6:$GS$6,0)),0)*$I$8</f>
        <v>0</v>
      </c>
      <c r="DA29" s="371">
        <f ca="1">IFERROR(OFFSET('HTM Output'!$J$6,MATCH($B29,'HTM Output'!$B$7:$B$37,0),MATCH(DA$11,'HTM Output'!$K$6:$GS$6,0)),0)*$I$8</f>
        <v>0</v>
      </c>
      <c r="DB29" s="371">
        <f ca="1">IFERROR(OFFSET('HTM Output'!$J$6,MATCH($B29,'HTM Output'!$B$7:$B$37,0),MATCH(DB$11,'HTM Output'!$K$6:$GS$6,0)),0)*$I$8</f>
        <v>0</v>
      </c>
      <c r="DC29" s="371">
        <f ca="1">IFERROR(OFFSET('HTM Output'!$J$6,MATCH($B29,'HTM Output'!$B$7:$B$37,0),MATCH(DC$11,'HTM Output'!$K$6:$GS$6,0)),0)*$I$8</f>
        <v>0</v>
      </c>
      <c r="DD29" s="371">
        <f ca="1">IFERROR(OFFSET('HTM Output'!$J$6,MATCH($B29,'HTM Output'!$B$7:$B$37,0),MATCH(DD$11,'HTM Output'!$K$6:$GS$6,0)),0)*$I$8</f>
        <v>0</v>
      </c>
      <c r="DE29" s="371">
        <f ca="1">IFERROR(OFFSET('HTM Output'!$J$6,MATCH($B29,'HTM Output'!$B$7:$B$37,0),MATCH(DE$11,'HTM Output'!$K$6:$GS$6,0)),0)*$I$8</f>
        <v>0</v>
      </c>
      <c r="DF29" s="371">
        <f ca="1">IFERROR(OFFSET('HTM Output'!$J$6,MATCH($B29,'HTM Output'!$B$7:$B$37,0),MATCH(DF$11,'HTM Output'!$K$6:$GS$6,0)),0)*$I$8</f>
        <v>0</v>
      </c>
      <c r="DG29" s="371">
        <f ca="1">IFERROR(OFFSET('HTM Output'!$J$6,MATCH($B29,'HTM Output'!$B$7:$B$37,0),MATCH(DG$11,'HTM Output'!$K$6:$GS$6,0)),0)*$I$8</f>
        <v>0</v>
      </c>
      <c r="DH29" s="371">
        <f ca="1">IFERROR(OFFSET('HTM Output'!$J$6,MATCH($B29,'HTM Output'!$B$7:$B$37,0),MATCH(DH$11,'HTM Output'!$K$6:$GS$6,0)),0)*$I$8</f>
        <v>0</v>
      </c>
      <c r="DI29" s="371">
        <f ca="1">IFERROR(OFFSET('HTM Output'!$J$6,MATCH($B29,'HTM Output'!$B$7:$B$37,0),MATCH(DI$11,'HTM Output'!$K$6:$GS$6,0)),0)*$I$8</f>
        <v>0</v>
      </c>
      <c r="DJ29" s="371">
        <f ca="1">IFERROR(OFFSET('HTM Output'!$J$6,MATCH($B29,'HTM Output'!$B$7:$B$37,0),MATCH(DJ$11,'HTM Output'!$K$6:$GS$6,0)),0)*$I$8</f>
        <v>0</v>
      </c>
      <c r="DK29" s="371">
        <f ca="1">IFERROR(OFFSET('HTM Output'!$J$6,MATCH($B29,'HTM Output'!$B$7:$B$37,0),MATCH(DK$11,'HTM Output'!$K$6:$GS$6,0)),0)*$I$8</f>
        <v>0</v>
      </c>
      <c r="DL29" s="371">
        <f ca="1">IFERROR(OFFSET('HTM Output'!$J$6,MATCH($B29,'HTM Output'!$B$7:$B$37,0),MATCH(DL$11,'HTM Output'!$K$6:$GS$6,0)),0)*$I$8</f>
        <v>0</v>
      </c>
      <c r="DM29" s="371">
        <f ca="1">IFERROR(OFFSET('HTM Output'!$J$6,MATCH($B29,'HTM Output'!$B$7:$B$37,0),MATCH(DM$11,'HTM Output'!$K$6:$GS$6,0)),0)*$I$8</f>
        <v>0</v>
      </c>
      <c r="DN29" s="371">
        <f ca="1">IFERROR(OFFSET('HTM Output'!$J$6,MATCH($B29,'HTM Output'!$B$7:$B$37,0),MATCH(DN$11,'HTM Output'!$K$6:$GS$6,0)),0)*$I$8</f>
        <v>0</v>
      </c>
      <c r="DO29" s="371">
        <f ca="1">IFERROR(OFFSET('HTM Output'!$J$6,MATCH($B29,'HTM Output'!$B$7:$B$37,0),MATCH(DO$11,'HTM Output'!$K$6:$GS$6,0)),0)*$I$8</f>
        <v>0</v>
      </c>
      <c r="DP29" s="371">
        <f ca="1">IFERROR(OFFSET('HTM Output'!$J$6,MATCH($B29,'HTM Output'!$B$7:$B$37,0),MATCH(DP$11,'HTM Output'!$K$6:$GS$6,0)),0)*$I$8</f>
        <v>0</v>
      </c>
      <c r="DQ29" s="371">
        <f ca="1">IFERROR(OFFSET('HTM Output'!$J$6,MATCH($B29,'HTM Output'!$B$7:$B$37,0),MATCH(DQ$11,'HTM Output'!$K$6:$GS$6,0)),0)*$I$8</f>
        <v>0</v>
      </c>
      <c r="DR29" s="371">
        <f ca="1">IFERROR(OFFSET('HTM Output'!$J$6,MATCH($B29,'HTM Output'!$B$7:$B$37,0),MATCH(DR$11,'HTM Output'!$K$6:$GS$6,0)),0)*$I$8</f>
        <v>0</v>
      </c>
      <c r="DS29" s="371">
        <f ca="1">IFERROR(OFFSET('HTM Output'!$J$6,MATCH($B29,'HTM Output'!$B$7:$B$37,0),MATCH(DS$11,'HTM Output'!$K$6:$GS$6,0)),0)*$I$8</f>
        <v>0</v>
      </c>
      <c r="DT29" s="371">
        <f ca="1">IFERROR(OFFSET('HTM Output'!$J$6,MATCH($B29,'HTM Output'!$B$7:$B$37,0),MATCH(DT$11,'HTM Output'!$K$6:$GS$6,0)),0)*$I$8</f>
        <v>0</v>
      </c>
      <c r="DU29" s="371">
        <f ca="1">IFERROR(OFFSET('HTM Output'!$J$6,MATCH($B29,'HTM Output'!$B$7:$B$37,0),MATCH(DU$11,'HTM Output'!$K$6:$GS$6,0)),0)*$I$8</f>
        <v>0</v>
      </c>
      <c r="DV29" s="371">
        <f ca="1">IFERROR(OFFSET('HTM Output'!$J$6,MATCH($B29,'HTM Output'!$B$7:$B$37,0),MATCH(DV$11,'HTM Output'!$K$6:$GS$6,0)),0)*$I$8</f>
        <v>0</v>
      </c>
      <c r="DW29" s="371">
        <f ca="1">IFERROR(OFFSET('HTM Output'!$J$6,MATCH($B29,'HTM Output'!$B$7:$B$37,0),MATCH(DW$11,'HTM Output'!$K$6:$GS$6,0)),0)*$I$8</f>
        <v>0</v>
      </c>
      <c r="DX29" s="371">
        <f ca="1">IFERROR(OFFSET('HTM Output'!$J$6,MATCH($B29,'HTM Output'!$B$7:$B$37,0),MATCH(DX$11,'HTM Output'!$K$6:$GS$6,0)),0)*$I$8</f>
        <v>0</v>
      </c>
      <c r="DY29" s="371">
        <f ca="1">IFERROR(OFFSET('HTM Output'!$J$6,MATCH($B29,'HTM Output'!$B$7:$B$37,0),MATCH(DY$11,'HTM Output'!$K$6:$GS$6,0)),0)*$I$8</f>
        <v>0</v>
      </c>
      <c r="DZ29" s="371">
        <f ca="1">IFERROR(OFFSET('HTM Output'!$J$6,MATCH($B29,'HTM Output'!$B$7:$B$37,0),MATCH(DZ$11,'HTM Output'!$K$6:$GS$6,0)),0)*$I$8</f>
        <v>0</v>
      </c>
      <c r="EA29" s="371">
        <f ca="1">IFERROR(OFFSET('HTM Output'!$J$6,MATCH($B29,'HTM Output'!$B$7:$B$37,0),MATCH(EA$11,'HTM Output'!$K$6:$GS$6,0)),0)*$I$8</f>
        <v>0</v>
      </c>
      <c r="EB29" s="371">
        <f ca="1">IFERROR(OFFSET('HTM Output'!$J$6,MATCH($B29,'HTM Output'!$B$7:$B$37,0),MATCH(EB$11,'HTM Output'!$K$6:$GS$6,0)),0)*$I$8</f>
        <v>0</v>
      </c>
      <c r="EC29" s="371">
        <f ca="1">IFERROR(OFFSET('HTM Output'!$J$6,MATCH($B29,'HTM Output'!$B$7:$B$37,0),MATCH(EC$11,'HTM Output'!$K$6:$GS$6,0)),0)*$I$8</f>
        <v>0</v>
      </c>
      <c r="ED29" s="371">
        <f ca="1">IFERROR(OFFSET('HTM Output'!$J$6,MATCH($B29,'HTM Output'!$B$7:$B$37,0),MATCH(ED$11,'HTM Output'!$K$6:$GS$6,0)),0)*$I$8</f>
        <v>0</v>
      </c>
      <c r="EE29" s="371">
        <f ca="1">IFERROR(OFFSET('HTM Output'!$J$6,MATCH($B29,'HTM Output'!$B$7:$B$37,0),MATCH(EE$11,'HTM Output'!$K$6:$GS$6,0)),0)*$I$8</f>
        <v>0</v>
      </c>
      <c r="EF29" s="371">
        <f ca="1">IFERROR(OFFSET('HTM Output'!$J$6,MATCH($B29,'HTM Output'!$B$7:$B$37,0),MATCH(EF$11,'HTM Output'!$K$6:$GS$6,0)),0)*$I$8</f>
        <v>0</v>
      </c>
      <c r="EG29" s="371">
        <f ca="1">IFERROR(OFFSET('HTM Output'!$J$6,MATCH($B29,'HTM Output'!$B$7:$B$37,0),MATCH(EG$11,'HTM Output'!$K$6:$GS$6,0)),0)*$I$8</f>
        <v>0</v>
      </c>
      <c r="EH29" s="371">
        <f ca="1">IFERROR(OFFSET('HTM Output'!$J$6,MATCH($B29,'HTM Output'!$B$7:$B$37,0),MATCH(EH$11,'HTM Output'!$K$6:$GS$6,0)),0)*$I$8</f>
        <v>0</v>
      </c>
      <c r="EI29" s="371">
        <f ca="1">IFERROR(OFFSET('HTM Output'!$J$6,MATCH($B29,'HTM Output'!$B$7:$B$37,0),MATCH(EI$11,'HTM Output'!$K$6:$GS$6,0)),0)*$I$8</f>
        <v>0</v>
      </c>
      <c r="EJ29" s="371">
        <f ca="1">IFERROR(OFFSET('HTM Output'!$J$6,MATCH($B29,'HTM Output'!$B$7:$B$37,0),MATCH(EJ$11,'HTM Output'!$K$6:$GS$6,0)),0)*$I$8</f>
        <v>0</v>
      </c>
      <c r="EK29" s="371">
        <f ca="1">IFERROR(OFFSET('HTM Output'!$J$6,MATCH($B29,'HTM Output'!$B$7:$B$37,0),MATCH(EK$11,'HTM Output'!$K$6:$GS$6,0)),0)*$I$8</f>
        <v>0</v>
      </c>
      <c r="EL29" s="371">
        <f ca="1">IFERROR(OFFSET('HTM Output'!$J$6,MATCH($B29,'HTM Output'!$B$7:$B$37,0),MATCH(EL$11,'HTM Output'!$K$6:$GS$6,0)),0)*$I$8</f>
        <v>0</v>
      </c>
      <c r="EM29" s="371">
        <f ca="1">IFERROR(OFFSET('HTM Output'!$J$6,MATCH($B29,'HTM Output'!$B$7:$B$37,0),MATCH(EM$11,'HTM Output'!$K$6:$GS$6,0)),0)*$I$8</f>
        <v>0</v>
      </c>
      <c r="EN29" s="371">
        <f ca="1">IFERROR(OFFSET('HTM Output'!$J$6,MATCH($B29,'HTM Output'!$B$7:$B$37,0),MATCH(EN$11,'HTM Output'!$K$6:$GS$6,0)),0)*$I$8</f>
        <v>0</v>
      </c>
      <c r="EO29" s="371">
        <f ca="1">IFERROR(OFFSET('HTM Output'!$J$6,MATCH($B29,'HTM Output'!$B$7:$B$37,0),MATCH(EO$11,'HTM Output'!$K$6:$GS$6,0)),0)*$I$8</f>
        <v>0</v>
      </c>
      <c r="EP29" s="371">
        <f ca="1">IFERROR(OFFSET('HTM Output'!$J$6,MATCH($B29,'HTM Output'!$B$7:$B$37,0),MATCH(EP$11,'HTM Output'!$K$6:$GS$6,0)),0)*$I$8</f>
        <v>0</v>
      </c>
      <c r="EQ29" s="371">
        <f ca="1">IFERROR(OFFSET('HTM Output'!$J$6,MATCH($B29,'HTM Output'!$B$7:$B$37,0),MATCH(EQ$11,'HTM Output'!$K$6:$GS$6,0)),0)*$I$8</f>
        <v>0</v>
      </c>
      <c r="ER29" s="371">
        <f ca="1">IFERROR(OFFSET('HTM Output'!$J$6,MATCH($B29,'HTM Output'!$B$7:$B$37,0),MATCH(ER$11,'HTM Output'!$K$6:$GS$6,0)),0)*$I$8</f>
        <v>0</v>
      </c>
      <c r="ES29" s="371">
        <f ca="1">IFERROR(OFFSET('HTM Output'!$J$6,MATCH($B29,'HTM Output'!$B$7:$B$37,0),MATCH(ES$11,'HTM Output'!$K$6:$GS$6,0)),0)*$I$8</f>
        <v>0</v>
      </c>
      <c r="ET29" s="371">
        <f ca="1">IFERROR(OFFSET('HTM Output'!$J$6,MATCH($B29,'HTM Output'!$B$7:$B$37,0),MATCH(ET$11,'HTM Output'!$K$6:$GS$6,0)),0)*$I$8</f>
        <v>0</v>
      </c>
      <c r="EU29" s="371">
        <f ca="1">IFERROR(OFFSET('HTM Output'!$J$6,MATCH($B29,'HTM Output'!$B$7:$B$37,0),MATCH(EU$11,'HTM Output'!$K$6:$GS$6,0)),0)*$I$8</f>
        <v>0</v>
      </c>
      <c r="EV29" s="371">
        <f ca="1">IFERROR(OFFSET('HTM Output'!$J$6,MATCH($B29,'HTM Output'!$B$7:$B$37,0),MATCH(EV$11,'HTM Output'!$K$6:$GS$6,0)),0)*$I$8</f>
        <v>0</v>
      </c>
      <c r="EW29" s="371">
        <f ca="1">IFERROR(OFFSET('HTM Output'!$J$6,MATCH($B29,'HTM Output'!$B$7:$B$37,0),MATCH(EW$11,'HTM Output'!$K$6:$GS$6,0)),0)*$I$8</f>
        <v>0</v>
      </c>
      <c r="EX29" s="371">
        <f ca="1">IFERROR(OFFSET('HTM Output'!$J$6,MATCH($B29,'HTM Output'!$B$7:$B$37,0),MATCH(EX$11,'HTM Output'!$K$6:$GS$6,0)),0)*$I$8</f>
        <v>0</v>
      </c>
      <c r="EY29" s="371">
        <f ca="1">IFERROR(OFFSET('HTM Output'!$J$6,MATCH($B29,'HTM Output'!$B$7:$B$37,0),MATCH(EY$11,'HTM Output'!$K$6:$GS$6,0)),0)*$I$8</f>
        <v>0</v>
      </c>
      <c r="EZ29" s="371">
        <f ca="1">IFERROR(OFFSET('HTM Output'!$J$6,MATCH($B29,'HTM Output'!$B$7:$B$37,0),MATCH(EZ$11,'HTM Output'!$K$6:$GS$6,0)),0)*$I$8</f>
        <v>0</v>
      </c>
      <c r="FA29" s="371">
        <f ca="1">IFERROR(OFFSET('HTM Output'!$J$6,MATCH($B29,'HTM Output'!$B$7:$B$37,0),MATCH(FA$11,'HTM Output'!$K$6:$GS$6,0)),0)*$I$8</f>
        <v>0</v>
      </c>
      <c r="FB29" s="371">
        <f ca="1">IFERROR(OFFSET('HTM Output'!$J$6,MATCH($B29,'HTM Output'!$B$7:$B$37,0),MATCH(FB$11,'HTM Output'!$K$6:$GS$6,0)),0)*$I$8</f>
        <v>0</v>
      </c>
      <c r="FC29" s="371">
        <f ca="1">IFERROR(OFFSET('HTM Output'!$J$6,MATCH($B29,'HTM Output'!$B$7:$B$37,0),MATCH(FC$11,'HTM Output'!$K$6:$GS$6,0)),0)*$I$8</f>
        <v>0</v>
      </c>
      <c r="FD29" s="371">
        <f ca="1">IFERROR(OFFSET('HTM Output'!$J$6,MATCH($B29,'HTM Output'!$B$7:$B$37,0),MATCH(FD$11,'HTM Output'!$K$6:$GS$6,0)),0)*$I$8</f>
        <v>0</v>
      </c>
      <c r="FE29" s="371">
        <f ca="1">IFERROR(OFFSET('HTM Output'!$J$6,MATCH($B29,'HTM Output'!$B$7:$B$37,0),MATCH(FE$11,'HTM Output'!$K$6:$GS$6,0)),0)*$I$8</f>
        <v>0</v>
      </c>
      <c r="FF29" s="371">
        <f ca="1">IFERROR(OFFSET('HTM Output'!$J$6,MATCH($B29,'HTM Output'!$B$7:$B$37,0),MATCH(FF$11,'HTM Output'!$K$6:$GS$6,0)),0)*$I$8</f>
        <v>0</v>
      </c>
      <c r="FG29" s="371">
        <f ca="1">IFERROR(OFFSET('HTM Output'!$J$6,MATCH($B29,'HTM Output'!$B$7:$B$37,0),MATCH(FG$11,'HTM Output'!$K$6:$GS$6,0)),0)*$I$8</f>
        <v>0</v>
      </c>
      <c r="FH29" s="371">
        <f ca="1">IFERROR(OFFSET('HTM Output'!$J$6,MATCH($B29,'HTM Output'!$B$7:$B$37,0),MATCH(FH$11,'HTM Output'!$K$6:$GS$6,0)),0)*$I$8</f>
        <v>0</v>
      </c>
      <c r="FI29" s="371">
        <f ca="1">IFERROR(OFFSET('HTM Output'!$J$6,MATCH($B29,'HTM Output'!$B$7:$B$37,0),MATCH(FI$11,'HTM Output'!$K$6:$GS$6,0)),0)*$I$8</f>
        <v>0</v>
      </c>
      <c r="FJ29" s="371">
        <f ca="1">IFERROR(OFFSET('HTM Output'!$J$6,MATCH($B29,'HTM Output'!$B$7:$B$37,0),MATCH(FJ$11,'HTM Output'!$K$6:$GS$6,0)),0)*$I$8</f>
        <v>0</v>
      </c>
      <c r="FK29" s="371">
        <f ca="1">IFERROR(OFFSET('HTM Output'!$J$6,MATCH($B29,'HTM Output'!$B$7:$B$37,0),MATCH(FK$11,'HTM Output'!$K$6:$GS$6,0)),0)*$I$8</f>
        <v>0</v>
      </c>
      <c r="FL29" s="371">
        <f ca="1">IFERROR(OFFSET('HTM Output'!$J$6,MATCH($B29,'HTM Output'!$B$7:$B$37,0),MATCH(FL$11,'HTM Output'!$K$6:$GS$6,0)),0)*$I$8</f>
        <v>0</v>
      </c>
      <c r="FM29" s="371">
        <f ca="1">IFERROR(OFFSET('HTM Output'!$J$6,MATCH($B29,'HTM Output'!$B$7:$B$37,0),MATCH(FM$11,'HTM Output'!$K$6:$GS$6,0)),0)*$I$8</f>
        <v>0</v>
      </c>
      <c r="FN29" s="371">
        <f ca="1">IFERROR(OFFSET('HTM Output'!$J$6,MATCH($B29,'HTM Output'!$B$7:$B$37,0),MATCH(FN$11,'HTM Output'!$K$6:$GS$6,0)),0)*$I$8</f>
        <v>0</v>
      </c>
      <c r="FO29" s="371">
        <f ca="1">IFERROR(OFFSET('HTM Output'!$J$6,MATCH($B29,'HTM Output'!$B$7:$B$37,0),MATCH(FO$11,'HTM Output'!$K$6:$GS$6,0)),0)*$I$8</f>
        <v>0</v>
      </c>
      <c r="FP29" s="371">
        <f ca="1">IFERROR(OFFSET('HTM Output'!$J$6,MATCH($B29,'HTM Output'!$B$7:$B$37,0),MATCH(FP$11,'HTM Output'!$K$6:$GS$6,0)),0)*$I$8</f>
        <v>0</v>
      </c>
      <c r="FQ29" s="371">
        <f ca="1">IFERROR(OFFSET('HTM Output'!$J$6,MATCH($B29,'HTM Output'!$B$7:$B$37,0),MATCH(FQ$11,'HTM Output'!$K$6:$GS$6,0)),0)*$I$8</f>
        <v>0</v>
      </c>
      <c r="FR29" s="371">
        <f ca="1">IFERROR(OFFSET('HTM Output'!$J$6,MATCH($B29,'HTM Output'!$B$7:$B$37,0),MATCH(FR$11,'HTM Output'!$K$6:$GS$6,0)),0)*$I$8</f>
        <v>0</v>
      </c>
      <c r="FS29" s="371">
        <f ca="1">IFERROR(OFFSET('HTM Output'!$J$6,MATCH($B29,'HTM Output'!$B$7:$B$37,0),MATCH(FS$11,'HTM Output'!$K$6:$GS$6,0)),0)*$I$8</f>
        <v>0</v>
      </c>
      <c r="FT29" s="371">
        <f ca="1">IFERROR(OFFSET('HTM Output'!$J$6,MATCH($B29,'HTM Output'!$B$7:$B$37,0),MATCH(FT$11,'HTM Output'!$K$6:$GS$6,0)),0)*$I$8</f>
        <v>0</v>
      </c>
      <c r="FU29" s="371">
        <f ca="1">IFERROR(OFFSET('HTM Output'!$J$6,MATCH($B29,'HTM Output'!$B$7:$B$37,0),MATCH(FU$11,'HTM Output'!$K$6:$GS$6,0)),0)*$I$8</f>
        <v>0</v>
      </c>
      <c r="FV29" s="371">
        <f ca="1">IFERROR(OFFSET('HTM Output'!$J$6,MATCH($B29,'HTM Output'!$B$7:$B$37,0),MATCH(FV$11,'HTM Output'!$K$6:$GS$6,0)),0)*$I$8</f>
        <v>0</v>
      </c>
      <c r="FW29" s="371">
        <f ca="1">IFERROR(OFFSET('HTM Output'!$J$6,MATCH($B29,'HTM Output'!$B$7:$B$37,0),MATCH(FW$11,'HTM Output'!$K$6:$GS$6,0)),0)*$I$8</f>
        <v>0</v>
      </c>
      <c r="FX29" s="371">
        <f ca="1">IFERROR(OFFSET('HTM Output'!$J$6,MATCH($B29,'HTM Output'!$B$7:$B$37,0),MATCH(FX$11,'HTM Output'!$K$6:$GS$6,0)),0)*$I$8</f>
        <v>0</v>
      </c>
      <c r="FY29" s="371">
        <f ca="1">IFERROR(OFFSET('HTM Output'!$J$6,MATCH($B29,'HTM Output'!$B$7:$B$37,0),MATCH(FY$11,'HTM Output'!$K$6:$GS$6,0)),0)*$I$8</f>
        <v>0</v>
      </c>
      <c r="FZ29" s="371">
        <f ca="1">IFERROR(OFFSET('HTM Output'!$J$6,MATCH($B29,'HTM Output'!$B$7:$B$37,0),MATCH(FZ$11,'HTM Output'!$K$6:$GS$6,0)),0)*$I$8</f>
        <v>0</v>
      </c>
      <c r="GA29" s="371">
        <f ca="1">IFERROR(OFFSET('HTM Output'!$J$6,MATCH($B29,'HTM Output'!$B$7:$B$37,0),MATCH(GA$11,'HTM Output'!$K$6:$GS$6,0)),0)*$I$8</f>
        <v>0</v>
      </c>
      <c r="GB29" s="371">
        <f ca="1">IFERROR(OFFSET('HTM Output'!$J$6,MATCH($B29,'HTM Output'!$B$7:$B$37,0),MATCH(GB$11,'HTM Output'!$K$6:$GS$6,0)),0)*$I$8</f>
        <v>0</v>
      </c>
      <c r="GC29" s="371">
        <f ca="1">IFERROR(OFFSET('HTM Output'!$J$6,MATCH($B29,'HTM Output'!$B$7:$B$37,0),MATCH(GC$11,'HTM Output'!$K$6:$GS$6,0)),0)*$I$8</f>
        <v>0</v>
      </c>
      <c r="GD29" s="371">
        <f ca="1">IFERROR(OFFSET('HTM Output'!$J$6,MATCH($B29,'HTM Output'!$B$7:$B$37,0),MATCH(GD$11,'HTM Output'!$K$6:$GS$6,0)),0)*$I$8</f>
        <v>0</v>
      </c>
      <c r="GE29" s="371">
        <f ca="1">IFERROR(OFFSET('HTM Output'!$J$6,MATCH($B29,'HTM Output'!$B$7:$B$37,0),MATCH(GE$11,'HTM Output'!$K$6:$GS$6,0)),0)*$I$8</f>
        <v>0</v>
      </c>
      <c r="GF29" s="371">
        <f ca="1">IFERROR(OFFSET('HTM Output'!$J$6,MATCH($B29,'HTM Output'!$B$7:$B$37,0),MATCH(GF$11,'HTM Output'!$K$6:$GS$6,0)),0)*$I$8</f>
        <v>0</v>
      </c>
      <c r="GG29" s="371">
        <f ca="1">IFERROR(OFFSET('HTM Output'!$J$6,MATCH($B29,'HTM Output'!$B$7:$B$37,0),MATCH(GG$11,'HTM Output'!$K$6:$GS$6,0)),0)*$I$8</f>
        <v>0</v>
      </c>
      <c r="GH29" s="371">
        <f ca="1">IFERROR(OFFSET('HTM Output'!$J$6,MATCH($B29,'HTM Output'!$B$7:$B$37,0),MATCH(GH$11,'HTM Output'!$K$6:$GS$6,0)),0)*$I$8</f>
        <v>0</v>
      </c>
      <c r="GI29" s="371">
        <f ca="1">IFERROR(OFFSET('HTM Output'!$J$6,MATCH($B29,'HTM Output'!$B$7:$B$37,0),MATCH(GI$11,'HTM Output'!$K$6:$GS$6,0)),0)*$I$8</f>
        <v>0</v>
      </c>
      <c r="GJ29" s="371">
        <f ca="1">IFERROR(OFFSET('HTM Output'!$J$6,MATCH($B29,'HTM Output'!$B$7:$B$37,0),MATCH(GJ$11,'HTM Output'!$K$6:$GS$6,0)),0)*$I$8</f>
        <v>0</v>
      </c>
      <c r="GK29" s="371">
        <f ca="1">IFERROR(OFFSET('HTM Output'!$J$6,MATCH($B29,'HTM Output'!$B$7:$B$37,0),MATCH(GK$11,'HTM Output'!$K$6:$GS$6,0)),0)*$I$8</f>
        <v>0</v>
      </c>
      <c r="GL29" s="371">
        <f ca="1">IFERROR(OFFSET('HTM Output'!$J$6,MATCH($B29,'HTM Output'!$B$7:$B$37,0),MATCH(GL$11,'HTM Output'!$K$6:$GS$6,0)),0)*$I$8</f>
        <v>0</v>
      </c>
      <c r="GM29" s="371">
        <f ca="1">IFERROR(OFFSET('HTM Output'!$J$6,MATCH($B29,'HTM Output'!$B$7:$B$37,0),MATCH(GM$11,'HTM Output'!$K$6:$GS$6,0)),0)*$I$8</f>
        <v>0</v>
      </c>
      <c r="GN29" s="371">
        <f ca="1">IFERROR(OFFSET('HTM Output'!$J$6,MATCH($B29,'HTM Output'!$B$7:$B$37,0),MATCH(GN$11,'HTM Output'!$K$6:$GS$6,0)),0)*$I$8</f>
        <v>0</v>
      </c>
      <c r="GO29" s="371">
        <f ca="1">IFERROR(OFFSET('HTM Output'!$J$6,MATCH($B29,'HTM Output'!$B$7:$B$37,0),MATCH(GO$11,'HTM Output'!$K$6:$GS$6,0)),0)*$I$8</f>
        <v>0</v>
      </c>
      <c r="GP29" s="371">
        <f ca="1">IFERROR(OFFSET('HTM Output'!$J$6,MATCH($B29,'HTM Output'!$B$7:$B$37,0),MATCH(GP$11,'HTM Output'!$K$6:$GS$6,0)),0)*$I$8</f>
        <v>0</v>
      </c>
      <c r="GQ29" s="371">
        <f ca="1">IFERROR(OFFSET('HTM Output'!$J$6,MATCH($B29,'HTM Output'!$B$7:$B$37,0),MATCH(GQ$11,'HTM Output'!$K$6:$GS$6,0)),0)*$I$8</f>
        <v>0</v>
      </c>
      <c r="GR29" s="371">
        <f ca="1">IFERROR(OFFSET('HTM Output'!$J$6,MATCH($B29,'HTM Output'!$B$7:$B$37,0),MATCH(GR$11,'HTM Output'!$K$6:$GS$6,0)),0)*$I$8</f>
        <v>0</v>
      </c>
      <c r="GS29" s="371">
        <f ca="1">IFERROR(OFFSET('HTM Output'!$J$6,MATCH($B29,'HTM Output'!$B$7:$B$37,0),MATCH(GS$11,'HTM Output'!$K$6:$GS$6,0)),0)*$I$8</f>
        <v>0</v>
      </c>
      <c r="GT29" s="371">
        <f ca="1">IFERROR(OFFSET('HTM Output'!$J$6,MATCH($B29,'HTM Output'!$B$7:$B$37,0),MATCH(GT$11,'HTM Output'!$K$6:$GS$6,0)),0)*$I$8</f>
        <v>0</v>
      </c>
      <c r="GU29" s="371">
        <f ca="1">IFERROR(OFFSET('HTM Output'!$J$6,MATCH($B29,'HTM Output'!$B$7:$B$37,0),MATCH(GU$11,'HTM Output'!$K$6:$GS$6,0)),0)*$I$8</f>
        <v>0</v>
      </c>
      <c r="GV29" s="371">
        <f ca="1">IFERROR(OFFSET('HTM Output'!$J$6,MATCH($B29,'HTM Output'!$B$7:$B$37,0),MATCH(GV$11,'HTM Output'!$K$6:$GS$6,0)),0)*$I$8</f>
        <v>0</v>
      </c>
      <c r="GW29" s="371">
        <f ca="1">IFERROR(OFFSET('HTM Output'!$J$6,MATCH($B29,'HTM Output'!$B$7:$B$37,0),MATCH(GW$11,'HTM Output'!$K$6:$GS$6,0)),0)*$I$8</f>
        <v>0</v>
      </c>
      <c r="GX29" s="371">
        <f ca="1">IFERROR(OFFSET('HTM Output'!$J$6,MATCH($B29,'HTM Output'!$B$7:$B$37,0),MATCH(GX$11,'HTM Output'!$K$6:$GS$6,0)),0)*$I$8</f>
        <v>0</v>
      </c>
      <c r="GY29" s="371">
        <f ca="1">IFERROR(OFFSET('HTM Output'!$J$6,MATCH($B29,'HTM Output'!$B$7:$B$37,0),MATCH(GY$11,'HTM Output'!$K$6:$GS$6,0)),0)*$I$8</f>
        <v>0</v>
      </c>
      <c r="GZ29" s="371">
        <f ca="1">IFERROR(OFFSET('HTM Output'!$J$6,MATCH($B29,'HTM Output'!$B$7:$B$37,0),MATCH(GZ$11,'HTM Output'!$K$6:$GS$6,0)),0)*$I$8</f>
        <v>0</v>
      </c>
      <c r="HA29" s="371">
        <f ca="1">IFERROR(OFFSET('HTM Output'!$J$6,MATCH($B29,'HTM Output'!$B$7:$B$37,0),MATCH(HA$11,'HTM Output'!$K$6:$GS$6,0)),0)*$I$8</f>
        <v>0</v>
      </c>
      <c r="HB29" s="469">
        <f ca="1">IFERROR(OFFSET('HTM Output'!$J$6,MATCH($B29,'HTM Output'!$B$7:$B$37,0),MATCH(HB$11,'HTM Output'!$K$6:$GS$6,0)),0)*$I$8</f>
        <v>0</v>
      </c>
      <c r="HC29" s="360"/>
      <c r="HD29" s="462">
        <f t="shared" ca="1" si="25"/>
        <v>-5651537.6107166689</v>
      </c>
      <c r="HE29" s="359">
        <f t="shared" ca="1" si="26"/>
        <v>502835.43178682658</v>
      </c>
      <c r="HF29" s="359">
        <f t="shared" ca="1" si="26"/>
        <v>144027.53143089145</v>
      </c>
      <c r="HG29" s="359">
        <f t="shared" ca="1" si="26"/>
        <v>0</v>
      </c>
      <c r="HH29" s="359">
        <f t="shared" ca="1" si="26"/>
        <v>0</v>
      </c>
      <c r="HI29" s="359">
        <f t="shared" ca="1" si="26"/>
        <v>0</v>
      </c>
      <c r="HJ29" s="359">
        <f t="shared" ca="1" si="26"/>
        <v>0</v>
      </c>
      <c r="HK29" s="419">
        <f t="shared" ca="1" si="18"/>
        <v>-5004674.6474989504</v>
      </c>
    </row>
    <row r="30" spans="1:219" hidden="1" outlineLevel="2" x14ac:dyDescent="0.75">
      <c r="A30" s="7" t="s">
        <v>31</v>
      </c>
      <c r="B30" s="397" t="s">
        <v>182</v>
      </c>
      <c r="C30" s="398">
        <f ca="1">OFFSET(Strats!$B$3,MATCH($B30,Strats!$B$4:$B$31,0),MATCH(C$10,Strats!$C$3:$BS$3,0))</f>
        <v>62076274.009999998</v>
      </c>
      <c r="D30" s="399">
        <f ca="1">OFFSET(Strats!$B$3,MATCH($B30,Strats!$B$4:$B$31,0),MATCH(D$10,Strats!$C$3:$BS$3,0))</f>
        <v>0.53559293845503675</v>
      </c>
      <c r="E30" s="359">
        <f t="shared" ca="1" si="19"/>
        <v>33247614.005355924</v>
      </c>
      <c r="F30" s="462">
        <f t="shared" ca="1" si="20"/>
        <v>543597.23263166659</v>
      </c>
      <c r="G30" s="381">
        <f t="shared" ca="1" si="21"/>
        <v>33791211.237987593</v>
      </c>
      <c r="H30" s="433">
        <f>IFERROR(SUMPRODUCT('HTM Output'!$K89:$GS89,'HTM Output'!$K$6:$GS$6)/SUM('HTM Output'!$K89:$GS89),_xlfn.MAXIFS($U$11:$HB$11,$U$14:$HB$14,"&gt;"&amp;0))</f>
        <v>47299</v>
      </c>
      <c r="I30" s="359">
        <f t="shared" ca="1" si="12"/>
        <v>11961490.653806686</v>
      </c>
      <c r="J30" s="400">
        <f t="shared" si="22"/>
        <v>0.5</v>
      </c>
      <c r="K30" s="341">
        <f t="shared" ca="1" si="13"/>
        <v>5980745.3269033432</v>
      </c>
      <c r="L30" s="358">
        <f>-SUMIFS('HTM Output'!$K25:$GS25,'HTM Output'!$K$6:$GS$6,"&gt;"&amp;'HTM Output'!$G$2,'HTM Output'!$K$6:$GS$6,"&lt;="&amp;'HTM Output'!$G$3)*$I$8</f>
        <v>-465344.99486823002</v>
      </c>
      <c r="M30" s="359">
        <f t="shared" ca="1" si="14"/>
        <v>16720.542921192846</v>
      </c>
      <c r="N30" s="419">
        <f t="shared" ca="1" si="23"/>
        <v>-448624.45194703719</v>
      </c>
      <c r="O30" s="277">
        <f t="shared" ca="1" si="15"/>
        <v>5532120.8749563061</v>
      </c>
      <c r="P30" s="347"/>
      <c r="Q30" s="378">
        <f t="shared" ca="1" si="16"/>
        <v>0.45469025969505317</v>
      </c>
      <c r="R30" s="379">
        <f t="shared" ca="1" si="24"/>
        <v>2.3620046083542912</v>
      </c>
      <c r="S30" s="347"/>
      <c r="T30" s="380">
        <f ca="1">IF(T$11&gt;$I$4,SUMIFS('Pooled CF'!$E:$E,'Pooled CF'!$A:$A,$A30,'Pooled CF'!$G:$G,T$11),0)+IF(T$11=$I$4,-$O30)</f>
        <v>-5532120.8749563061</v>
      </c>
      <c r="U30" s="371">
        <f ca="1">IFERROR(OFFSET('HTM Output'!$J$6,MATCH($B30,'HTM Output'!$B$7:$B$37,0),MATCH(U$11,'HTM Output'!$K$6:$GS$6,0)),0)*$I$8</f>
        <v>76500.165276293599</v>
      </c>
      <c r="V30" s="371">
        <f ca="1">IFERROR(OFFSET('HTM Output'!$J$6,MATCH($B30,'HTM Output'!$B$7:$B$37,0),MATCH(V$11,'HTM Output'!$K$6:$GS$6,0)),0)*$I$8</f>
        <v>76495.774444985189</v>
      </c>
      <c r="W30" s="371">
        <f ca="1">IFERROR(OFFSET('HTM Output'!$J$6,MATCH($B30,'HTM Output'!$B$7:$B$37,0),MATCH(W$11,'HTM Output'!$K$6:$GS$6,0)),0)*$I$8</f>
        <v>76463.877095902688</v>
      </c>
      <c r="X30" s="371">
        <f ca="1">IFERROR(OFFSET('HTM Output'!$J$6,MATCH($B30,'HTM Output'!$B$7:$B$37,0),MATCH(X$11,'HTM Output'!$K$6:$GS$6,0)),0)*$I$8</f>
        <v>78966.263630148969</v>
      </c>
      <c r="Y30" s="371">
        <f ca="1">IFERROR(OFFSET('HTM Output'!$J$6,MATCH($B30,'HTM Output'!$B$7:$B$37,0),MATCH(Y$11,'HTM Output'!$K$6:$GS$6,0)),0)*$I$8</f>
        <v>68748.542438732256</v>
      </c>
      <c r="Z30" s="371">
        <f ca="1">IFERROR(OFFSET('HTM Output'!$J$6,MATCH($B30,'HTM Output'!$B$7:$B$37,0),MATCH(Z$11,'HTM Output'!$K$6:$GS$6,0)),0)*$I$8</f>
        <v>43951.738154510917</v>
      </c>
      <c r="AA30" s="371">
        <f ca="1">IFERROR(OFFSET('HTM Output'!$J$6,MATCH($B30,'HTM Output'!$B$7:$B$37,0),MATCH(AA$11,'HTM Output'!$K$6:$GS$6,0)),0)*$I$8</f>
        <v>42367.910846102677</v>
      </c>
      <c r="AB30" s="371">
        <f ca="1">IFERROR(OFFSET('HTM Output'!$J$6,MATCH($B30,'HTM Output'!$B$7:$B$37,0),MATCH(AB$11,'HTM Output'!$K$6:$GS$6,0)),0)*$I$8</f>
        <v>43798.576827731529</v>
      </c>
      <c r="AC30" s="371">
        <f ca="1">IFERROR(OFFSET('HTM Output'!$J$6,MATCH($B30,'HTM Output'!$B$7:$B$37,0),MATCH(AC$11,'HTM Output'!$K$6:$GS$6,0)),0)*$I$8</f>
        <v>43815.960419783602</v>
      </c>
      <c r="AD30" s="371">
        <f ca="1">IFERROR(OFFSET('HTM Output'!$J$6,MATCH($B30,'HTM Output'!$B$7:$B$37,0),MATCH(AD$11,'HTM Output'!$K$6:$GS$6,0)),0)*$I$8</f>
        <v>42419.432722522404</v>
      </c>
      <c r="AE30" s="371">
        <f ca="1">IFERROR(OFFSET('HTM Output'!$J$6,MATCH($B30,'HTM Output'!$B$7:$B$37,0),MATCH(AE$11,'HTM Output'!$K$6:$GS$6,0)),0)*$I$8</f>
        <v>43852.020854576513</v>
      </c>
      <c r="AF30" s="371">
        <f ca="1">IFERROR(OFFSET('HTM Output'!$J$6,MATCH($B30,'HTM Output'!$B$7:$B$37,0),MATCH(AF$11,'HTM Output'!$K$6:$GS$6,0)),0)*$I$8</f>
        <v>42454.467492260483</v>
      </c>
      <c r="AG30" s="371">
        <f ca="1">IFERROR(OFFSET('HTM Output'!$J$6,MATCH($B30,'HTM Output'!$B$7:$B$37,0),MATCH(AG$11,'HTM Output'!$K$6:$GS$6,0)),0)*$I$8</f>
        <v>43888.361804248256</v>
      </c>
      <c r="AH30" s="371">
        <f ca="1">IFERROR(OFFSET('HTM Output'!$J$6,MATCH($B30,'HTM Output'!$B$7:$B$37,0),MATCH(AH$11,'HTM Output'!$K$6:$GS$6,0)),0)*$I$8</f>
        <v>41443.233321237429</v>
      </c>
      <c r="AI30" s="371">
        <f ca="1">IFERROR(OFFSET('HTM Output'!$J$6,MATCH($B30,'HTM Output'!$B$7:$B$37,0),MATCH(AI$11,'HTM Output'!$K$6:$GS$6,0)),0)*$I$8</f>
        <v>43554.569226748514</v>
      </c>
      <c r="AJ30" s="371">
        <f ca="1">IFERROR(OFFSET('HTM Output'!$J$6,MATCH($B30,'HTM Output'!$B$7:$B$37,0),MATCH(AJ$11,'HTM Output'!$K$6:$GS$6,0)),0)*$I$8</f>
        <v>43943.937410216386</v>
      </c>
      <c r="AK30" s="371">
        <f ca="1">IFERROR(OFFSET('HTM Output'!$J$6,MATCH($B30,'HTM Output'!$B$7:$B$37,0),MATCH(AK$11,'HTM Output'!$K$6:$GS$6,0)),0)*$I$8</f>
        <v>42540.065142951142</v>
      </c>
      <c r="AL30" s="371">
        <f ca="1">IFERROR(OFFSET('HTM Output'!$J$6,MATCH($B30,'HTM Output'!$B$7:$B$37,0),MATCH(AL$11,'HTM Output'!$K$6:$GS$6,0)),0)*$I$8</f>
        <v>43570.082655274942</v>
      </c>
      <c r="AM30" s="371">
        <f ca="1">IFERROR(OFFSET('HTM Output'!$J$6,MATCH($B30,'HTM Output'!$B$7:$B$37,0),MATCH(AM$11,'HTM Output'!$K$6:$GS$6,0)),0)*$I$8</f>
        <v>41812.990295951015</v>
      </c>
      <c r="AN30" s="371">
        <f ca="1">IFERROR(OFFSET('HTM Output'!$J$6,MATCH($B30,'HTM Output'!$B$7:$B$37,0),MATCH(AN$11,'HTM Output'!$K$6:$GS$6,0)),0)*$I$8</f>
        <v>43219.512868327678</v>
      </c>
      <c r="AO30" s="371">
        <f ca="1">IFERROR(OFFSET('HTM Output'!$J$6,MATCH($B30,'HTM Output'!$B$7:$B$37,0),MATCH(AO$11,'HTM Output'!$K$6:$GS$6,0)),0)*$I$8</f>
        <v>43231.580433386</v>
      </c>
      <c r="AP30" s="371">
        <f ca="1">IFERROR(OFFSET('HTM Output'!$J$6,MATCH($B30,'HTM Output'!$B$7:$B$37,0),MATCH(AP$11,'HTM Output'!$K$6:$GS$6,0)),0)*$I$8</f>
        <v>41848.734018455689</v>
      </c>
      <c r="AQ30" s="371">
        <f ca="1">IFERROR(OFFSET('HTM Output'!$J$6,MATCH($B30,'HTM Output'!$B$7:$B$37,0),MATCH(AQ$11,'HTM Output'!$K$6:$GS$6,0)),0)*$I$8</f>
        <v>43256.573813272167</v>
      </c>
      <c r="AR30" s="371">
        <f ca="1">IFERROR(OFFSET('HTM Output'!$J$6,MATCH($B30,'HTM Output'!$B$7:$B$37,0),MATCH(AR$11,'HTM Output'!$K$6:$GS$6,0)),0)*$I$8</f>
        <v>41873.006494433357</v>
      </c>
      <c r="AS30" s="371">
        <f ca="1">IFERROR(OFFSET('HTM Output'!$J$6,MATCH($B30,'HTM Output'!$B$7:$B$37,0),MATCH(AS$11,'HTM Output'!$K$6:$GS$6,0)),0)*$I$8</f>
        <v>41367.935649472653</v>
      </c>
      <c r="AT30" s="371">
        <f ca="1">IFERROR(OFFSET('HTM Output'!$J$6,MATCH($B30,'HTM Output'!$B$7:$B$37,0),MATCH(AT$11,'HTM Output'!$K$6:$GS$6,0)),0)*$I$8</f>
        <v>41380.40185879515</v>
      </c>
      <c r="AU30" s="371">
        <f ca="1">IFERROR(OFFSET('HTM Output'!$J$6,MATCH($B30,'HTM Output'!$B$7:$B$37,0),MATCH(AU$11,'HTM Output'!$K$6:$GS$6,0)),0)*$I$8</f>
        <v>42946.563154199219</v>
      </c>
      <c r="AV30" s="371">
        <f ca="1">IFERROR(OFFSET('HTM Output'!$J$6,MATCH($B30,'HTM Output'!$B$7:$B$37,0),MATCH(AV$11,'HTM Output'!$K$6:$GS$6,0)),0)*$I$8</f>
        <v>43320.886954410569</v>
      </c>
      <c r="AW30" s="371">
        <f ca="1">IFERROR(OFFSET('HTM Output'!$J$6,MATCH($B30,'HTM Output'!$B$7:$B$37,0),MATCH(AW$11,'HTM Output'!$K$6:$GS$6,0)),0)*$I$8</f>
        <v>43214.360106774307</v>
      </c>
      <c r="AX30" s="371">
        <f ca="1">IFERROR(OFFSET('HTM Output'!$J$6,MATCH($B30,'HTM Output'!$B$7:$B$37,0),MATCH(AX$11,'HTM Output'!$K$6:$GS$6,0)),0)*$I$8</f>
        <v>11660647.475208065</v>
      </c>
      <c r="AY30" s="371">
        <f ca="1">IFERROR(OFFSET('HTM Output'!$J$6,MATCH($B30,'HTM Output'!$B$7:$B$37,0),MATCH(AY$11,'HTM Output'!$K$6:$GS$6,0)),0)*$I$8</f>
        <v>0</v>
      </c>
      <c r="AZ30" s="371">
        <f ca="1">IFERROR(OFFSET('HTM Output'!$J$6,MATCH($B30,'HTM Output'!$B$7:$B$37,0),MATCH(AZ$11,'HTM Output'!$K$6:$GS$6,0)),0)*$I$8</f>
        <v>0</v>
      </c>
      <c r="BA30" s="371">
        <f ca="1">IFERROR(OFFSET('HTM Output'!$J$6,MATCH($B30,'HTM Output'!$B$7:$B$37,0),MATCH(BA$11,'HTM Output'!$K$6:$GS$6,0)),0)*$I$8</f>
        <v>0</v>
      </c>
      <c r="BB30" s="371">
        <f ca="1">IFERROR(OFFSET('HTM Output'!$J$6,MATCH($B30,'HTM Output'!$B$7:$B$37,0),MATCH(BB$11,'HTM Output'!$K$6:$GS$6,0)),0)*$I$8</f>
        <v>0</v>
      </c>
      <c r="BC30" s="371">
        <f ca="1">IFERROR(OFFSET('HTM Output'!$J$6,MATCH($B30,'HTM Output'!$B$7:$B$37,0),MATCH(BC$11,'HTM Output'!$K$6:$GS$6,0)),0)*$I$8</f>
        <v>0</v>
      </c>
      <c r="BD30" s="371">
        <f ca="1">IFERROR(OFFSET('HTM Output'!$J$6,MATCH($B30,'HTM Output'!$B$7:$B$37,0),MATCH(BD$11,'HTM Output'!$K$6:$GS$6,0)),0)*$I$8</f>
        <v>0</v>
      </c>
      <c r="BE30" s="371">
        <f ca="1">IFERROR(OFFSET('HTM Output'!$J$6,MATCH($B30,'HTM Output'!$B$7:$B$37,0),MATCH(BE$11,'HTM Output'!$K$6:$GS$6,0)),0)*$I$8</f>
        <v>0</v>
      </c>
      <c r="BF30" s="371">
        <f ca="1">IFERROR(OFFSET('HTM Output'!$J$6,MATCH($B30,'HTM Output'!$B$7:$B$37,0),MATCH(BF$11,'HTM Output'!$K$6:$GS$6,0)),0)*$I$8</f>
        <v>0</v>
      </c>
      <c r="BG30" s="371">
        <f ca="1">IFERROR(OFFSET('HTM Output'!$J$6,MATCH($B30,'HTM Output'!$B$7:$B$37,0),MATCH(BG$11,'HTM Output'!$K$6:$GS$6,0)),0)*$I$8</f>
        <v>0</v>
      </c>
      <c r="BH30" s="371">
        <f ca="1">IFERROR(OFFSET('HTM Output'!$J$6,MATCH($B30,'HTM Output'!$B$7:$B$37,0),MATCH(BH$11,'HTM Output'!$K$6:$GS$6,0)),0)*$I$8</f>
        <v>0</v>
      </c>
      <c r="BI30" s="371">
        <f ca="1">IFERROR(OFFSET('HTM Output'!$J$6,MATCH($B30,'HTM Output'!$B$7:$B$37,0),MATCH(BI$11,'HTM Output'!$K$6:$GS$6,0)),0)*$I$8</f>
        <v>0</v>
      </c>
      <c r="BJ30" s="371">
        <f ca="1">IFERROR(OFFSET('HTM Output'!$J$6,MATCH($B30,'HTM Output'!$B$7:$B$37,0),MATCH(BJ$11,'HTM Output'!$K$6:$GS$6,0)),0)*$I$8</f>
        <v>0</v>
      </c>
      <c r="BK30" s="371">
        <f ca="1">IFERROR(OFFSET('HTM Output'!$J$6,MATCH($B30,'HTM Output'!$B$7:$B$37,0),MATCH(BK$11,'HTM Output'!$K$6:$GS$6,0)),0)*$I$8</f>
        <v>0</v>
      </c>
      <c r="BL30" s="371">
        <f ca="1">IFERROR(OFFSET('HTM Output'!$J$6,MATCH($B30,'HTM Output'!$B$7:$B$37,0),MATCH(BL$11,'HTM Output'!$K$6:$GS$6,0)),0)*$I$8</f>
        <v>0</v>
      </c>
      <c r="BM30" s="371">
        <f ca="1">IFERROR(OFFSET('HTM Output'!$J$6,MATCH($B30,'HTM Output'!$B$7:$B$37,0),MATCH(BM$11,'HTM Output'!$K$6:$GS$6,0)),0)*$I$8</f>
        <v>0</v>
      </c>
      <c r="BN30" s="371">
        <f ca="1">IFERROR(OFFSET('HTM Output'!$J$6,MATCH($B30,'HTM Output'!$B$7:$B$37,0),MATCH(BN$11,'HTM Output'!$K$6:$GS$6,0)),0)*$I$8</f>
        <v>0</v>
      </c>
      <c r="BO30" s="371">
        <f ca="1">IFERROR(OFFSET('HTM Output'!$J$6,MATCH($B30,'HTM Output'!$B$7:$B$37,0),MATCH(BO$11,'HTM Output'!$K$6:$GS$6,0)),0)*$I$8</f>
        <v>0</v>
      </c>
      <c r="BP30" s="371">
        <f ca="1">IFERROR(OFFSET('HTM Output'!$J$6,MATCH($B30,'HTM Output'!$B$7:$B$37,0),MATCH(BP$11,'HTM Output'!$K$6:$GS$6,0)),0)*$I$8</f>
        <v>0</v>
      </c>
      <c r="BQ30" s="371">
        <f ca="1">IFERROR(OFFSET('HTM Output'!$J$6,MATCH($B30,'HTM Output'!$B$7:$B$37,0),MATCH(BQ$11,'HTM Output'!$K$6:$GS$6,0)),0)*$I$8</f>
        <v>0</v>
      </c>
      <c r="BR30" s="371">
        <f ca="1">IFERROR(OFFSET('HTM Output'!$J$6,MATCH($B30,'HTM Output'!$B$7:$B$37,0),MATCH(BR$11,'HTM Output'!$K$6:$GS$6,0)),0)*$I$8</f>
        <v>0</v>
      </c>
      <c r="BS30" s="371">
        <f ca="1">IFERROR(OFFSET('HTM Output'!$J$6,MATCH($B30,'HTM Output'!$B$7:$B$37,0),MATCH(BS$11,'HTM Output'!$K$6:$GS$6,0)),0)*$I$8</f>
        <v>0</v>
      </c>
      <c r="BT30" s="371">
        <f ca="1">IFERROR(OFFSET('HTM Output'!$J$6,MATCH($B30,'HTM Output'!$B$7:$B$37,0),MATCH(BT$11,'HTM Output'!$K$6:$GS$6,0)),0)*$I$8</f>
        <v>0</v>
      </c>
      <c r="BU30" s="371">
        <f ca="1">IFERROR(OFFSET('HTM Output'!$J$6,MATCH($B30,'HTM Output'!$B$7:$B$37,0),MATCH(BU$11,'HTM Output'!$K$6:$GS$6,0)),0)*$I$8</f>
        <v>0</v>
      </c>
      <c r="BV30" s="371">
        <f ca="1">IFERROR(OFFSET('HTM Output'!$J$6,MATCH($B30,'HTM Output'!$B$7:$B$37,0),MATCH(BV$11,'HTM Output'!$K$6:$GS$6,0)),0)*$I$8</f>
        <v>0</v>
      </c>
      <c r="BW30" s="371">
        <f ca="1">IFERROR(OFFSET('HTM Output'!$J$6,MATCH($B30,'HTM Output'!$B$7:$B$37,0),MATCH(BW$11,'HTM Output'!$K$6:$GS$6,0)),0)*$I$8</f>
        <v>0</v>
      </c>
      <c r="BX30" s="371">
        <f ca="1">IFERROR(OFFSET('HTM Output'!$J$6,MATCH($B30,'HTM Output'!$B$7:$B$37,0),MATCH(BX$11,'HTM Output'!$K$6:$GS$6,0)),0)*$I$8</f>
        <v>0</v>
      </c>
      <c r="BY30" s="371">
        <f ca="1">IFERROR(OFFSET('HTM Output'!$J$6,MATCH($B30,'HTM Output'!$B$7:$B$37,0),MATCH(BY$11,'HTM Output'!$K$6:$GS$6,0)),0)*$I$8</f>
        <v>0</v>
      </c>
      <c r="BZ30" s="371">
        <f ca="1">IFERROR(OFFSET('HTM Output'!$J$6,MATCH($B30,'HTM Output'!$B$7:$B$37,0),MATCH(BZ$11,'HTM Output'!$K$6:$GS$6,0)),0)*$I$8</f>
        <v>0</v>
      </c>
      <c r="CA30" s="371">
        <f ca="1">IFERROR(OFFSET('HTM Output'!$J$6,MATCH($B30,'HTM Output'!$B$7:$B$37,0),MATCH(CA$11,'HTM Output'!$K$6:$GS$6,0)),0)*$I$8</f>
        <v>0</v>
      </c>
      <c r="CB30" s="371">
        <f ca="1">IFERROR(OFFSET('HTM Output'!$J$6,MATCH($B30,'HTM Output'!$B$7:$B$37,0),MATCH(CB$11,'HTM Output'!$K$6:$GS$6,0)),0)*$I$8</f>
        <v>0</v>
      </c>
      <c r="CC30" s="371">
        <f ca="1">IFERROR(OFFSET('HTM Output'!$J$6,MATCH($B30,'HTM Output'!$B$7:$B$37,0),MATCH(CC$11,'HTM Output'!$K$6:$GS$6,0)),0)*$I$8</f>
        <v>0</v>
      </c>
      <c r="CD30" s="371">
        <f ca="1">IFERROR(OFFSET('HTM Output'!$J$6,MATCH($B30,'HTM Output'!$B$7:$B$37,0),MATCH(CD$11,'HTM Output'!$K$6:$GS$6,0)),0)*$I$8</f>
        <v>0</v>
      </c>
      <c r="CE30" s="371">
        <f ca="1">IFERROR(OFFSET('HTM Output'!$J$6,MATCH($B30,'HTM Output'!$B$7:$B$37,0),MATCH(CE$11,'HTM Output'!$K$6:$GS$6,0)),0)*$I$8</f>
        <v>0</v>
      </c>
      <c r="CF30" s="371">
        <f ca="1">IFERROR(OFFSET('HTM Output'!$J$6,MATCH($B30,'HTM Output'!$B$7:$B$37,0),MATCH(CF$11,'HTM Output'!$K$6:$GS$6,0)),0)*$I$8</f>
        <v>0</v>
      </c>
      <c r="CG30" s="371">
        <f ca="1">IFERROR(OFFSET('HTM Output'!$J$6,MATCH($B30,'HTM Output'!$B$7:$B$37,0),MATCH(CG$11,'HTM Output'!$K$6:$GS$6,0)),0)*$I$8</f>
        <v>0</v>
      </c>
      <c r="CH30" s="371">
        <f ca="1">IFERROR(OFFSET('HTM Output'!$J$6,MATCH($B30,'HTM Output'!$B$7:$B$37,0),MATCH(CH$11,'HTM Output'!$K$6:$GS$6,0)),0)*$I$8</f>
        <v>0</v>
      </c>
      <c r="CI30" s="371">
        <f ca="1">IFERROR(OFFSET('HTM Output'!$J$6,MATCH($B30,'HTM Output'!$B$7:$B$37,0),MATCH(CI$11,'HTM Output'!$K$6:$GS$6,0)),0)*$I$8</f>
        <v>0</v>
      </c>
      <c r="CJ30" s="371">
        <f ca="1">IFERROR(OFFSET('HTM Output'!$J$6,MATCH($B30,'HTM Output'!$B$7:$B$37,0),MATCH(CJ$11,'HTM Output'!$K$6:$GS$6,0)),0)*$I$8</f>
        <v>0</v>
      </c>
      <c r="CK30" s="371">
        <f ca="1">IFERROR(OFFSET('HTM Output'!$J$6,MATCH($B30,'HTM Output'!$B$7:$B$37,0),MATCH(CK$11,'HTM Output'!$K$6:$GS$6,0)),0)*$I$8</f>
        <v>0</v>
      </c>
      <c r="CL30" s="371">
        <f ca="1">IFERROR(OFFSET('HTM Output'!$J$6,MATCH($B30,'HTM Output'!$B$7:$B$37,0),MATCH(CL$11,'HTM Output'!$K$6:$GS$6,0)),0)*$I$8</f>
        <v>0</v>
      </c>
      <c r="CM30" s="371">
        <f ca="1">IFERROR(OFFSET('HTM Output'!$J$6,MATCH($B30,'HTM Output'!$B$7:$B$37,0),MATCH(CM$11,'HTM Output'!$K$6:$GS$6,0)),0)*$I$8</f>
        <v>0</v>
      </c>
      <c r="CN30" s="371">
        <f ca="1">IFERROR(OFFSET('HTM Output'!$J$6,MATCH($B30,'HTM Output'!$B$7:$B$37,0),MATCH(CN$11,'HTM Output'!$K$6:$GS$6,0)),0)*$I$8</f>
        <v>0</v>
      </c>
      <c r="CO30" s="371">
        <f ca="1">IFERROR(OFFSET('HTM Output'!$J$6,MATCH($B30,'HTM Output'!$B$7:$B$37,0),MATCH(CO$11,'HTM Output'!$K$6:$GS$6,0)),0)*$I$8</f>
        <v>0</v>
      </c>
      <c r="CP30" s="371">
        <f ca="1">IFERROR(OFFSET('HTM Output'!$J$6,MATCH($B30,'HTM Output'!$B$7:$B$37,0),MATCH(CP$11,'HTM Output'!$K$6:$GS$6,0)),0)*$I$8</f>
        <v>0</v>
      </c>
      <c r="CQ30" s="371">
        <f ca="1">IFERROR(OFFSET('HTM Output'!$J$6,MATCH($B30,'HTM Output'!$B$7:$B$37,0),MATCH(CQ$11,'HTM Output'!$K$6:$GS$6,0)),0)*$I$8</f>
        <v>0</v>
      </c>
      <c r="CR30" s="371">
        <f ca="1">IFERROR(OFFSET('HTM Output'!$J$6,MATCH($B30,'HTM Output'!$B$7:$B$37,0),MATCH(CR$11,'HTM Output'!$K$6:$GS$6,0)),0)*$I$8</f>
        <v>0</v>
      </c>
      <c r="CS30" s="371">
        <f ca="1">IFERROR(OFFSET('HTM Output'!$J$6,MATCH($B30,'HTM Output'!$B$7:$B$37,0),MATCH(CS$11,'HTM Output'!$K$6:$GS$6,0)),0)*$I$8</f>
        <v>0</v>
      </c>
      <c r="CT30" s="371">
        <f ca="1">IFERROR(OFFSET('HTM Output'!$J$6,MATCH($B30,'HTM Output'!$B$7:$B$37,0),MATCH(CT$11,'HTM Output'!$K$6:$GS$6,0)),0)*$I$8</f>
        <v>0</v>
      </c>
      <c r="CU30" s="371">
        <f ca="1">IFERROR(OFFSET('HTM Output'!$J$6,MATCH($B30,'HTM Output'!$B$7:$B$37,0),MATCH(CU$11,'HTM Output'!$K$6:$GS$6,0)),0)*$I$8</f>
        <v>0</v>
      </c>
      <c r="CV30" s="371">
        <f ca="1">IFERROR(OFFSET('HTM Output'!$J$6,MATCH($B30,'HTM Output'!$B$7:$B$37,0),MATCH(CV$11,'HTM Output'!$K$6:$GS$6,0)),0)*$I$8</f>
        <v>0</v>
      </c>
      <c r="CW30" s="371">
        <f ca="1">IFERROR(OFFSET('HTM Output'!$J$6,MATCH($B30,'HTM Output'!$B$7:$B$37,0),MATCH(CW$11,'HTM Output'!$K$6:$GS$6,0)),0)*$I$8</f>
        <v>0</v>
      </c>
      <c r="CX30" s="371">
        <f ca="1">IFERROR(OFFSET('HTM Output'!$J$6,MATCH($B30,'HTM Output'!$B$7:$B$37,0),MATCH(CX$11,'HTM Output'!$K$6:$GS$6,0)),0)*$I$8</f>
        <v>0</v>
      </c>
      <c r="CY30" s="371">
        <f ca="1">IFERROR(OFFSET('HTM Output'!$J$6,MATCH($B30,'HTM Output'!$B$7:$B$37,0),MATCH(CY$11,'HTM Output'!$K$6:$GS$6,0)),0)*$I$8</f>
        <v>0</v>
      </c>
      <c r="CZ30" s="371">
        <f ca="1">IFERROR(OFFSET('HTM Output'!$J$6,MATCH($B30,'HTM Output'!$B$7:$B$37,0),MATCH(CZ$11,'HTM Output'!$K$6:$GS$6,0)),0)*$I$8</f>
        <v>0</v>
      </c>
      <c r="DA30" s="371">
        <f ca="1">IFERROR(OFFSET('HTM Output'!$J$6,MATCH($B30,'HTM Output'!$B$7:$B$37,0),MATCH(DA$11,'HTM Output'!$K$6:$GS$6,0)),0)*$I$8</f>
        <v>0</v>
      </c>
      <c r="DB30" s="371">
        <f ca="1">IFERROR(OFFSET('HTM Output'!$J$6,MATCH($B30,'HTM Output'!$B$7:$B$37,0),MATCH(DB$11,'HTM Output'!$K$6:$GS$6,0)),0)*$I$8</f>
        <v>0</v>
      </c>
      <c r="DC30" s="371">
        <f ca="1">IFERROR(OFFSET('HTM Output'!$J$6,MATCH($B30,'HTM Output'!$B$7:$B$37,0),MATCH(DC$11,'HTM Output'!$K$6:$GS$6,0)),0)*$I$8</f>
        <v>0</v>
      </c>
      <c r="DD30" s="371">
        <f ca="1">IFERROR(OFFSET('HTM Output'!$J$6,MATCH($B30,'HTM Output'!$B$7:$B$37,0),MATCH(DD$11,'HTM Output'!$K$6:$GS$6,0)),0)*$I$8</f>
        <v>0</v>
      </c>
      <c r="DE30" s="371">
        <f ca="1">IFERROR(OFFSET('HTM Output'!$J$6,MATCH($B30,'HTM Output'!$B$7:$B$37,0),MATCH(DE$11,'HTM Output'!$K$6:$GS$6,0)),0)*$I$8</f>
        <v>0</v>
      </c>
      <c r="DF30" s="371">
        <f ca="1">IFERROR(OFFSET('HTM Output'!$J$6,MATCH($B30,'HTM Output'!$B$7:$B$37,0),MATCH(DF$11,'HTM Output'!$K$6:$GS$6,0)),0)*$I$8</f>
        <v>0</v>
      </c>
      <c r="DG30" s="371">
        <f ca="1">IFERROR(OFFSET('HTM Output'!$J$6,MATCH($B30,'HTM Output'!$B$7:$B$37,0),MATCH(DG$11,'HTM Output'!$K$6:$GS$6,0)),0)*$I$8</f>
        <v>0</v>
      </c>
      <c r="DH30" s="371">
        <f ca="1">IFERROR(OFFSET('HTM Output'!$J$6,MATCH($B30,'HTM Output'!$B$7:$B$37,0),MATCH(DH$11,'HTM Output'!$K$6:$GS$6,0)),0)*$I$8</f>
        <v>0</v>
      </c>
      <c r="DI30" s="371">
        <f ca="1">IFERROR(OFFSET('HTM Output'!$J$6,MATCH($B30,'HTM Output'!$B$7:$B$37,0),MATCH(DI$11,'HTM Output'!$K$6:$GS$6,0)),0)*$I$8</f>
        <v>0</v>
      </c>
      <c r="DJ30" s="371">
        <f ca="1">IFERROR(OFFSET('HTM Output'!$J$6,MATCH($B30,'HTM Output'!$B$7:$B$37,0),MATCH(DJ$11,'HTM Output'!$K$6:$GS$6,0)),0)*$I$8</f>
        <v>0</v>
      </c>
      <c r="DK30" s="371">
        <f ca="1">IFERROR(OFFSET('HTM Output'!$J$6,MATCH($B30,'HTM Output'!$B$7:$B$37,0),MATCH(DK$11,'HTM Output'!$K$6:$GS$6,0)),0)*$I$8</f>
        <v>0</v>
      </c>
      <c r="DL30" s="371">
        <f ca="1">IFERROR(OFFSET('HTM Output'!$J$6,MATCH($B30,'HTM Output'!$B$7:$B$37,0),MATCH(DL$11,'HTM Output'!$K$6:$GS$6,0)),0)*$I$8</f>
        <v>0</v>
      </c>
      <c r="DM30" s="371">
        <f ca="1">IFERROR(OFFSET('HTM Output'!$J$6,MATCH($B30,'HTM Output'!$B$7:$B$37,0),MATCH(DM$11,'HTM Output'!$K$6:$GS$6,0)),0)*$I$8</f>
        <v>0</v>
      </c>
      <c r="DN30" s="371">
        <f ca="1">IFERROR(OFFSET('HTM Output'!$J$6,MATCH($B30,'HTM Output'!$B$7:$B$37,0),MATCH(DN$11,'HTM Output'!$K$6:$GS$6,0)),0)*$I$8</f>
        <v>0</v>
      </c>
      <c r="DO30" s="371">
        <f ca="1">IFERROR(OFFSET('HTM Output'!$J$6,MATCH($B30,'HTM Output'!$B$7:$B$37,0),MATCH(DO$11,'HTM Output'!$K$6:$GS$6,0)),0)*$I$8</f>
        <v>0</v>
      </c>
      <c r="DP30" s="371">
        <f ca="1">IFERROR(OFFSET('HTM Output'!$J$6,MATCH($B30,'HTM Output'!$B$7:$B$37,0),MATCH(DP$11,'HTM Output'!$K$6:$GS$6,0)),0)*$I$8</f>
        <v>0</v>
      </c>
      <c r="DQ30" s="371">
        <f ca="1">IFERROR(OFFSET('HTM Output'!$J$6,MATCH($B30,'HTM Output'!$B$7:$B$37,0),MATCH(DQ$11,'HTM Output'!$K$6:$GS$6,0)),0)*$I$8</f>
        <v>0</v>
      </c>
      <c r="DR30" s="371">
        <f ca="1">IFERROR(OFFSET('HTM Output'!$J$6,MATCH($B30,'HTM Output'!$B$7:$B$37,0),MATCH(DR$11,'HTM Output'!$K$6:$GS$6,0)),0)*$I$8</f>
        <v>0</v>
      </c>
      <c r="DS30" s="371">
        <f ca="1">IFERROR(OFFSET('HTM Output'!$J$6,MATCH($B30,'HTM Output'!$B$7:$B$37,0),MATCH(DS$11,'HTM Output'!$K$6:$GS$6,0)),0)*$I$8</f>
        <v>0</v>
      </c>
      <c r="DT30" s="371">
        <f ca="1">IFERROR(OFFSET('HTM Output'!$J$6,MATCH($B30,'HTM Output'!$B$7:$B$37,0),MATCH(DT$11,'HTM Output'!$K$6:$GS$6,0)),0)*$I$8</f>
        <v>0</v>
      </c>
      <c r="DU30" s="371">
        <f ca="1">IFERROR(OFFSET('HTM Output'!$J$6,MATCH($B30,'HTM Output'!$B$7:$B$37,0),MATCH(DU$11,'HTM Output'!$K$6:$GS$6,0)),0)*$I$8</f>
        <v>0</v>
      </c>
      <c r="DV30" s="371">
        <f ca="1">IFERROR(OFFSET('HTM Output'!$J$6,MATCH($B30,'HTM Output'!$B$7:$B$37,0),MATCH(DV$11,'HTM Output'!$K$6:$GS$6,0)),0)*$I$8</f>
        <v>0</v>
      </c>
      <c r="DW30" s="371">
        <f ca="1">IFERROR(OFFSET('HTM Output'!$J$6,MATCH($B30,'HTM Output'!$B$7:$B$37,0),MATCH(DW$11,'HTM Output'!$K$6:$GS$6,0)),0)*$I$8</f>
        <v>0</v>
      </c>
      <c r="DX30" s="371">
        <f ca="1">IFERROR(OFFSET('HTM Output'!$J$6,MATCH($B30,'HTM Output'!$B$7:$B$37,0),MATCH(DX$11,'HTM Output'!$K$6:$GS$6,0)),0)*$I$8</f>
        <v>0</v>
      </c>
      <c r="DY30" s="371">
        <f ca="1">IFERROR(OFFSET('HTM Output'!$J$6,MATCH($B30,'HTM Output'!$B$7:$B$37,0),MATCH(DY$11,'HTM Output'!$K$6:$GS$6,0)),0)*$I$8</f>
        <v>0</v>
      </c>
      <c r="DZ30" s="371">
        <f ca="1">IFERROR(OFFSET('HTM Output'!$J$6,MATCH($B30,'HTM Output'!$B$7:$B$37,0),MATCH(DZ$11,'HTM Output'!$K$6:$GS$6,0)),0)*$I$8</f>
        <v>0</v>
      </c>
      <c r="EA30" s="371">
        <f ca="1">IFERROR(OFFSET('HTM Output'!$J$6,MATCH($B30,'HTM Output'!$B$7:$B$37,0),MATCH(EA$11,'HTM Output'!$K$6:$GS$6,0)),0)*$I$8</f>
        <v>0</v>
      </c>
      <c r="EB30" s="371">
        <f ca="1">IFERROR(OFFSET('HTM Output'!$J$6,MATCH($B30,'HTM Output'!$B$7:$B$37,0),MATCH(EB$11,'HTM Output'!$K$6:$GS$6,0)),0)*$I$8</f>
        <v>0</v>
      </c>
      <c r="EC30" s="371">
        <f ca="1">IFERROR(OFFSET('HTM Output'!$J$6,MATCH($B30,'HTM Output'!$B$7:$B$37,0),MATCH(EC$11,'HTM Output'!$K$6:$GS$6,0)),0)*$I$8</f>
        <v>0</v>
      </c>
      <c r="ED30" s="371">
        <f ca="1">IFERROR(OFFSET('HTM Output'!$J$6,MATCH($B30,'HTM Output'!$B$7:$B$37,0),MATCH(ED$11,'HTM Output'!$K$6:$GS$6,0)),0)*$I$8</f>
        <v>0</v>
      </c>
      <c r="EE30" s="371">
        <f ca="1">IFERROR(OFFSET('HTM Output'!$J$6,MATCH($B30,'HTM Output'!$B$7:$B$37,0),MATCH(EE$11,'HTM Output'!$K$6:$GS$6,0)),0)*$I$8</f>
        <v>0</v>
      </c>
      <c r="EF30" s="371">
        <f ca="1">IFERROR(OFFSET('HTM Output'!$J$6,MATCH($B30,'HTM Output'!$B$7:$B$37,0),MATCH(EF$11,'HTM Output'!$K$6:$GS$6,0)),0)*$I$8</f>
        <v>0</v>
      </c>
      <c r="EG30" s="371">
        <f ca="1">IFERROR(OFFSET('HTM Output'!$J$6,MATCH($B30,'HTM Output'!$B$7:$B$37,0),MATCH(EG$11,'HTM Output'!$K$6:$GS$6,0)),0)*$I$8</f>
        <v>0</v>
      </c>
      <c r="EH30" s="371">
        <f ca="1">IFERROR(OFFSET('HTM Output'!$J$6,MATCH($B30,'HTM Output'!$B$7:$B$37,0),MATCH(EH$11,'HTM Output'!$K$6:$GS$6,0)),0)*$I$8</f>
        <v>0</v>
      </c>
      <c r="EI30" s="371">
        <f ca="1">IFERROR(OFFSET('HTM Output'!$J$6,MATCH($B30,'HTM Output'!$B$7:$B$37,0),MATCH(EI$11,'HTM Output'!$K$6:$GS$6,0)),0)*$I$8</f>
        <v>0</v>
      </c>
      <c r="EJ30" s="371">
        <f ca="1">IFERROR(OFFSET('HTM Output'!$J$6,MATCH($B30,'HTM Output'!$B$7:$B$37,0),MATCH(EJ$11,'HTM Output'!$K$6:$GS$6,0)),0)*$I$8</f>
        <v>0</v>
      </c>
      <c r="EK30" s="371">
        <f ca="1">IFERROR(OFFSET('HTM Output'!$J$6,MATCH($B30,'HTM Output'!$B$7:$B$37,0),MATCH(EK$11,'HTM Output'!$K$6:$GS$6,0)),0)*$I$8</f>
        <v>0</v>
      </c>
      <c r="EL30" s="371">
        <f ca="1">IFERROR(OFFSET('HTM Output'!$J$6,MATCH($B30,'HTM Output'!$B$7:$B$37,0),MATCH(EL$11,'HTM Output'!$K$6:$GS$6,0)),0)*$I$8</f>
        <v>0</v>
      </c>
      <c r="EM30" s="371">
        <f ca="1">IFERROR(OFFSET('HTM Output'!$J$6,MATCH($B30,'HTM Output'!$B$7:$B$37,0),MATCH(EM$11,'HTM Output'!$K$6:$GS$6,0)),0)*$I$8</f>
        <v>0</v>
      </c>
      <c r="EN30" s="371">
        <f ca="1">IFERROR(OFFSET('HTM Output'!$J$6,MATCH($B30,'HTM Output'!$B$7:$B$37,0),MATCH(EN$11,'HTM Output'!$K$6:$GS$6,0)),0)*$I$8</f>
        <v>0</v>
      </c>
      <c r="EO30" s="371">
        <f ca="1">IFERROR(OFFSET('HTM Output'!$J$6,MATCH($B30,'HTM Output'!$B$7:$B$37,0),MATCH(EO$11,'HTM Output'!$K$6:$GS$6,0)),0)*$I$8</f>
        <v>0</v>
      </c>
      <c r="EP30" s="371">
        <f ca="1">IFERROR(OFFSET('HTM Output'!$J$6,MATCH($B30,'HTM Output'!$B$7:$B$37,0),MATCH(EP$11,'HTM Output'!$K$6:$GS$6,0)),0)*$I$8</f>
        <v>0</v>
      </c>
      <c r="EQ30" s="371">
        <f ca="1">IFERROR(OFFSET('HTM Output'!$J$6,MATCH($B30,'HTM Output'!$B$7:$B$37,0),MATCH(EQ$11,'HTM Output'!$K$6:$GS$6,0)),0)*$I$8</f>
        <v>0</v>
      </c>
      <c r="ER30" s="371">
        <f ca="1">IFERROR(OFFSET('HTM Output'!$J$6,MATCH($B30,'HTM Output'!$B$7:$B$37,0),MATCH(ER$11,'HTM Output'!$K$6:$GS$6,0)),0)*$I$8</f>
        <v>0</v>
      </c>
      <c r="ES30" s="371">
        <f ca="1">IFERROR(OFFSET('HTM Output'!$J$6,MATCH($B30,'HTM Output'!$B$7:$B$37,0),MATCH(ES$11,'HTM Output'!$K$6:$GS$6,0)),0)*$I$8</f>
        <v>0</v>
      </c>
      <c r="ET30" s="371">
        <f ca="1">IFERROR(OFFSET('HTM Output'!$J$6,MATCH($B30,'HTM Output'!$B$7:$B$37,0),MATCH(ET$11,'HTM Output'!$K$6:$GS$6,0)),0)*$I$8</f>
        <v>0</v>
      </c>
      <c r="EU30" s="371">
        <f ca="1">IFERROR(OFFSET('HTM Output'!$J$6,MATCH($B30,'HTM Output'!$B$7:$B$37,0),MATCH(EU$11,'HTM Output'!$K$6:$GS$6,0)),0)*$I$8</f>
        <v>0</v>
      </c>
      <c r="EV30" s="371">
        <f ca="1">IFERROR(OFFSET('HTM Output'!$J$6,MATCH($B30,'HTM Output'!$B$7:$B$37,0),MATCH(EV$11,'HTM Output'!$K$6:$GS$6,0)),0)*$I$8</f>
        <v>0</v>
      </c>
      <c r="EW30" s="371">
        <f ca="1">IFERROR(OFFSET('HTM Output'!$J$6,MATCH($B30,'HTM Output'!$B$7:$B$37,0),MATCH(EW$11,'HTM Output'!$K$6:$GS$6,0)),0)*$I$8</f>
        <v>0</v>
      </c>
      <c r="EX30" s="371">
        <f ca="1">IFERROR(OFFSET('HTM Output'!$J$6,MATCH($B30,'HTM Output'!$B$7:$B$37,0),MATCH(EX$11,'HTM Output'!$K$6:$GS$6,0)),0)*$I$8</f>
        <v>0</v>
      </c>
      <c r="EY30" s="371">
        <f ca="1">IFERROR(OFFSET('HTM Output'!$J$6,MATCH($B30,'HTM Output'!$B$7:$B$37,0),MATCH(EY$11,'HTM Output'!$K$6:$GS$6,0)),0)*$I$8</f>
        <v>0</v>
      </c>
      <c r="EZ30" s="371">
        <f ca="1">IFERROR(OFFSET('HTM Output'!$J$6,MATCH($B30,'HTM Output'!$B$7:$B$37,0),MATCH(EZ$11,'HTM Output'!$K$6:$GS$6,0)),0)*$I$8</f>
        <v>0</v>
      </c>
      <c r="FA30" s="371">
        <f ca="1">IFERROR(OFFSET('HTM Output'!$J$6,MATCH($B30,'HTM Output'!$B$7:$B$37,0),MATCH(FA$11,'HTM Output'!$K$6:$GS$6,0)),0)*$I$8</f>
        <v>0</v>
      </c>
      <c r="FB30" s="371">
        <f ca="1">IFERROR(OFFSET('HTM Output'!$J$6,MATCH($B30,'HTM Output'!$B$7:$B$37,0),MATCH(FB$11,'HTM Output'!$K$6:$GS$6,0)),0)*$I$8</f>
        <v>0</v>
      </c>
      <c r="FC30" s="371">
        <f ca="1">IFERROR(OFFSET('HTM Output'!$J$6,MATCH($B30,'HTM Output'!$B$7:$B$37,0),MATCH(FC$11,'HTM Output'!$K$6:$GS$6,0)),0)*$I$8</f>
        <v>0</v>
      </c>
      <c r="FD30" s="371">
        <f ca="1">IFERROR(OFFSET('HTM Output'!$J$6,MATCH($B30,'HTM Output'!$B$7:$B$37,0),MATCH(FD$11,'HTM Output'!$K$6:$GS$6,0)),0)*$I$8</f>
        <v>0</v>
      </c>
      <c r="FE30" s="371">
        <f ca="1">IFERROR(OFFSET('HTM Output'!$J$6,MATCH($B30,'HTM Output'!$B$7:$B$37,0),MATCH(FE$11,'HTM Output'!$K$6:$GS$6,0)),0)*$I$8</f>
        <v>0</v>
      </c>
      <c r="FF30" s="371">
        <f ca="1">IFERROR(OFFSET('HTM Output'!$J$6,MATCH($B30,'HTM Output'!$B$7:$B$37,0),MATCH(FF$11,'HTM Output'!$K$6:$GS$6,0)),0)*$I$8</f>
        <v>0</v>
      </c>
      <c r="FG30" s="371">
        <f ca="1">IFERROR(OFFSET('HTM Output'!$J$6,MATCH($B30,'HTM Output'!$B$7:$B$37,0),MATCH(FG$11,'HTM Output'!$K$6:$GS$6,0)),0)*$I$8</f>
        <v>0</v>
      </c>
      <c r="FH30" s="371">
        <f ca="1">IFERROR(OFFSET('HTM Output'!$J$6,MATCH($B30,'HTM Output'!$B$7:$B$37,0),MATCH(FH$11,'HTM Output'!$K$6:$GS$6,0)),0)*$I$8</f>
        <v>0</v>
      </c>
      <c r="FI30" s="371">
        <f ca="1">IFERROR(OFFSET('HTM Output'!$J$6,MATCH($B30,'HTM Output'!$B$7:$B$37,0),MATCH(FI$11,'HTM Output'!$K$6:$GS$6,0)),0)*$I$8</f>
        <v>0</v>
      </c>
      <c r="FJ30" s="371">
        <f ca="1">IFERROR(OFFSET('HTM Output'!$J$6,MATCH($B30,'HTM Output'!$B$7:$B$37,0),MATCH(FJ$11,'HTM Output'!$K$6:$GS$6,0)),0)*$I$8</f>
        <v>0</v>
      </c>
      <c r="FK30" s="371">
        <f ca="1">IFERROR(OFFSET('HTM Output'!$J$6,MATCH($B30,'HTM Output'!$B$7:$B$37,0),MATCH(FK$11,'HTM Output'!$K$6:$GS$6,0)),0)*$I$8</f>
        <v>0</v>
      </c>
      <c r="FL30" s="371">
        <f ca="1">IFERROR(OFFSET('HTM Output'!$J$6,MATCH($B30,'HTM Output'!$B$7:$B$37,0),MATCH(FL$11,'HTM Output'!$K$6:$GS$6,0)),0)*$I$8</f>
        <v>0</v>
      </c>
      <c r="FM30" s="371">
        <f ca="1">IFERROR(OFFSET('HTM Output'!$J$6,MATCH($B30,'HTM Output'!$B$7:$B$37,0),MATCH(FM$11,'HTM Output'!$K$6:$GS$6,0)),0)*$I$8</f>
        <v>0</v>
      </c>
      <c r="FN30" s="371">
        <f ca="1">IFERROR(OFFSET('HTM Output'!$J$6,MATCH($B30,'HTM Output'!$B$7:$B$37,0),MATCH(FN$11,'HTM Output'!$K$6:$GS$6,0)),0)*$I$8</f>
        <v>0</v>
      </c>
      <c r="FO30" s="371">
        <f ca="1">IFERROR(OFFSET('HTM Output'!$J$6,MATCH($B30,'HTM Output'!$B$7:$B$37,0),MATCH(FO$11,'HTM Output'!$K$6:$GS$6,0)),0)*$I$8</f>
        <v>0</v>
      </c>
      <c r="FP30" s="371">
        <f ca="1">IFERROR(OFFSET('HTM Output'!$J$6,MATCH($B30,'HTM Output'!$B$7:$B$37,0),MATCH(FP$11,'HTM Output'!$K$6:$GS$6,0)),0)*$I$8</f>
        <v>0</v>
      </c>
      <c r="FQ30" s="371">
        <f ca="1">IFERROR(OFFSET('HTM Output'!$J$6,MATCH($B30,'HTM Output'!$B$7:$B$37,0),MATCH(FQ$11,'HTM Output'!$K$6:$GS$6,0)),0)*$I$8</f>
        <v>0</v>
      </c>
      <c r="FR30" s="371">
        <f ca="1">IFERROR(OFFSET('HTM Output'!$J$6,MATCH($B30,'HTM Output'!$B$7:$B$37,0),MATCH(FR$11,'HTM Output'!$K$6:$GS$6,0)),0)*$I$8</f>
        <v>0</v>
      </c>
      <c r="FS30" s="371">
        <f ca="1">IFERROR(OFFSET('HTM Output'!$J$6,MATCH($B30,'HTM Output'!$B$7:$B$37,0),MATCH(FS$11,'HTM Output'!$K$6:$GS$6,0)),0)*$I$8</f>
        <v>0</v>
      </c>
      <c r="FT30" s="371">
        <f ca="1">IFERROR(OFFSET('HTM Output'!$J$6,MATCH($B30,'HTM Output'!$B$7:$B$37,0),MATCH(FT$11,'HTM Output'!$K$6:$GS$6,0)),0)*$I$8</f>
        <v>0</v>
      </c>
      <c r="FU30" s="371">
        <f ca="1">IFERROR(OFFSET('HTM Output'!$J$6,MATCH($B30,'HTM Output'!$B$7:$B$37,0),MATCH(FU$11,'HTM Output'!$K$6:$GS$6,0)),0)*$I$8</f>
        <v>0</v>
      </c>
      <c r="FV30" s="371">
        <f ca="1">IFERROR(OFFSET('HTM Output'!$J$6,MATCH($B30,'HTM Output'!$B$7:$B$37,0),MATCH(FV$11,'HTM Output'!$K$6:$GS$6,0)),0)*$I$8</f>
        <v>0</v>
      </c>
      <c r="FW30" s="371">
        <f ca="1">IFERROR(OFFSET('HTM Output'!$J$6,MATCH($B30,'HTM Output'!$B$7:$B$37,0),MATCH(FW$11,'HTM Output'!$K$6:$GS$6,0)),0)*$I$8</f>
        <v>0</v>
      </c>
      <c r="FX30" s="371">
        <f ca="1">IFERROR(OFFSET('HTM Output'!$J$6,MATCH($B30,'HTM Output'!$B$7:$B$37,0),MATCH(FX$11,'HTM Output'!$K$6:$GS$6,0)),0)*$I$8</f>
        <v>0</v>
      </c>
      <c r="FY30" s="371">
        <f ca="1">IFERROR(OFFSET('HTM Output'!$J$6,MATCH($B30,'HTM Output'!$B$7:$B$37,0),MATCH(FY$11,'HTM Output'!$K$6:$GS$6,0)),0)*$I$8</f>
        <v>0</v>
      </c>
      <c r="FZ30" s="371">
        <f ca="1">IFERROR(OFFSET('HTM Output'!$J$6,MATCH($B30,'HTM Output'!$B$7:$B$37,0),MATCH(FZ$11,'HTM Output'!$K$6:$GS$6,0)),0)*$I$8</f>
        <v>0</v>
      </c>
      <c r="GA30" s="371">
        <f ca="1">IFERROR(OFFSET('HTM Output'!$J$6,MATCH($B30,'HTM Output'!$B$7:$B$37,0),MATCH(GA$11,'HTM Output'!$K$6:$GS$6,0)),0)*$I$8</f>
        <v>0</v>
      </c>
      <c r="GB30" s="371">
        <f ca="1">IFERROR(OFFSET('HTM Output'!$J$6,MATCH($B30,'HTM Output'!$B$7:$B$37,0),MATCH(GB$11,'HTM Output'!$K$6:$GS$6,0)),0)*$I$8</f>
        <v>0</v>
      </c>
      <c r="GC30" s="371">
        <f ca="1">IFERROR(OFFSET('HTM Output'!$J$6,MATCH($B30,'HTM Output'!$B$7:$B$37,0),MATCH(GC$11,'HTM Output'!$K$6:$GS$6,0)),0)*$I$8</f>
        <v>0</v>
      </c>
      <c r="GD30" s="371">
        <f ca="1">IFERROR(OFFSET('HTM Output'!$J$6,MATCH($B30,'HTM Output'!$B$7:$B$37,0),MATCH(GD$11,'HTM Output'!$K$6:$GS$6,0)),0)*$I$8</f>
        <v>0</v>
      </c>
      <c r="GE30" s="371">
        <f ca="1">IFERROR(OFFSET('HTM Output'!$J$6,MATCH($B30,'HTM Output'!$B$7:$B$37,0),MATCH(GE$11,'HTM Output'!$K$6:$GS$6,0)),0)*$I$8</f>
        <v>0</v>
      </c>
      <c r="GF30" s="371">
        <f ca="1">IFERROR(OFFSET('HTM Output'!$J$6,MATCH($B30,'HTM Output'!$B$7:$B$37,0),MATCH(GF$11,'HTM Output'!$K$6:$GS$6,0)),0)*$I$8</f>
        <v>0</v>
      </c>
      <c r="GG30" s="371">
        <f ca="1">IFERROR(OFFSET('HTM Output'!$J$6,MATCH($B30,'HTM Output'!$B$7:$B$37,0),MATCH(GG$11,'HTM Output'!$K$6:$GS$6,0)),0)*$I$8</f>
        <v>0</v>
      </c>
      <c r="GH30" s="371">
        <f ca="1">IFERROR(OFFSET('HTM Output'!$J$6,MATCH($B30,'HTM Output'!$B$7:$B$37,0),MATCH(GH$11,'HTM Output'!$K$6:$GS$6,0)),0)*$I$8</f>
        <v>0</v>
      </c>
      <c r="GI30" s="371">
        <f ca="1">IFERROR(OFFSET('HTM Output'!$J$6,MATCH($B30,'HTM Output'!$B$7:$B$37,0),MATCH(GI$11,'HTM Output'!$K$6:$GS$6,0)),0)*$I$8</f>
        <v>0</v>
      </c>
      <c r="GJ30" s="371">
        <f ca="1">IFERROR(OFFSET('HTM Output'!$J$6,MATCH($B30,'HTM Output'!$B$7:$B$37,0),MATCH(GJ$11,'HTM Output'!$K$6:$GS$6,0)),0)*$I$8</f>
        <v>0</v>
      </c>
      <c r="GK30" s="371">
        <f ca="1">IFERROR(OFFSET('HTM Output'!$J$6,MATCH($B30,'HTM Output'!$B$7:$B$37,0),MATCH(GK$11,'HTM Output'!$K$6:$GS$6,0)),0)*$I$8</f>
        <v>0</v>
      </c>
      <c r="GL30" s="371">
        <f ca="1">IFERROR(OFFSET('HTM Output'!$J$6,MATCH($B30,'HTM Output'!$B$7:$B$37,0),MATCH(GL$11,'HTM Output'!$K$6:$GS$6,0)),0)*$I$8</f>
        <v>0</v>
      </c>
      <c r="GM30" s="371">
        <f ca="1">IFERROR(OFFSET('HTM Output'!$J$6,MATCH($B30,'HTM Output'!$B$7:$B$37,0),MATCH(GM$11,'HTM Output'!$K$6:$GS$6,0)),0)*$I$8</f>
        <v>0</v>
      </c>
      <c r="GN30" s="371">
        <f ca="1">IFERROR(OFFSET('HTM Output'!$J$6,MATCH($B30,'HTM Output'!$B$7:$B$37,0),MATCH(GN$11,'HTM Output'!$K$6:$GS$6,0)),0)*$I$8</f>
        <v>0</v>
      </c>
      <c r="GO30" s="371">
        <f ca="1">IFERROR(OFFSET('HTM Output'!$J$6,MATCH($B30,'HTM Output'!$B$7:$B$37,0),MATCH(GO$11,'HTM Output'!$K$6:$GS$6,0)),0)*$I$8</f>
        <v>0</v>
      </c>
      <c r="GP30" s="371">
        <f ca="1">IFERROR(OFFSET('HTM Output'!$J$6,MATCH($B30,'HTM Output'!$B$7:$B$37,0),MATCH(GP$11,'HTM Output'!$K$6:$GS$6,0)),0)*$I$8</f>
        <v>0</v>
      </c>
      <c r="GQ30" s="371">
        <f ca="1">IFERROR(OFFSET('HTM Output'!$J$6,MATCH($B30,'HTM Output'!$B$7:$B$37,0),MATCH(GQ$11,'HTM Output'!$K$6:$GS$6,0)),0)*$I$8</f>
        <v>0</v>
      </c>
      <c r="GR30" s="371">
        <f ca="1">IFERROR(OFFSET('HTM Output'!$J$6,MATCH($B30,'HTM Output'!$B$7:$B$37,0),MATCH(GR$11,'HTM Output'!$K$6:$GS$6,0)),0)*$I$8</f>
        <v>0</v>
      </c>
      <c r="GS30" s="371">
        <f ca="1">IFERROR(OFFSET('HTM Output'!$J$6,MATCH($B30,'HTM Output'!$B$7:$B$37,0),MATCH(GS$11,'HTM Output'!$K$6:$GS$6,0)),0)*$I$8</f>
        <v>0</v>
      </c>
      <c r="GT30" s="371">
        <f ca="1">IFERROR(OFFSET('HTM Output'!$J$6,MATCH($B30,'HTM Output'!$B$7:$B$37,0),MATCH(GT$11,'HTM Output'!$K$6:$GS$6,0)),0)*$I$8</f>
        <v>0</v>
      </c>
      <c r="GU30" s="371">
        <f ca="1">IFERROR(OFFSET('HTM Output'!$J$6,MATCH($B30,'HTM Output'!$B$7:$B$37,0),MATCH(GU$11,'HTM Output'!$K$6:$GS$6,0)),0)*$I$8</f>
        <v>0</v>
      </c>
      <c r="GV30" s="371">
        <f ca="1">IFERROR(OFFSET('HTM Output'!$J$6,MATCH($B30,'HTM Output'!$B$7:$B$37,0),MATCH(GV$11,'HTM Output'!$K$6:$GS$6,0)),0)*$I$8</f>
        <v>0</v>
      </c>
      <c r="GW30" s="371">
        <f ca="1">IFERROR(OFFSET('HTM Output'!$J$6,MATCH($B30,'HTM Output'!$B$7:$B$37,0),MATCH(GW$11,'HTM Output'!$K$6:$GS$6,0)),0)*$I$8</f>
        <v>0</v>
      </c>
      <c r="GX30" s="371">
        <f ca="1">IFERROR(OFFSET('HTM Output'!$J$6,MATCH($B30,'HTM Output'!$B$7:$B$37,0),MATCH(GX$11,'HTM Output'!$K$6:$GS$6,0)),0)*$I$8</f>
        <v>0</v>
      </c>
      <c r="GY30" s="371">
        <f ca="1">IFERROR(OFFSET('HTM Output'!$J$6,MATCH($B30,'HTM Output'!$B$7:$B$37,0),MATCH(GY$11,'HTM Output'!$K$6:$GS$6,0)),0)*$I$8</f>
        <v>0</v>
      </c>
      <c r="GZ30" s="371">
        <f ca="1">IFERROR(OFFSET('HTM Output'!$J$6,MATCH($B30,'HTM Output'!$B$7:$B$37,0),MATCH(GZ$11,'HTM Output'!$K$6:$GS$6,0)),0)*$I$8</f>
        <v>0</v>
      </c>
      <c r="HA30" s="371">
        <f ca="1">IFERROR(OFFSET('HTM Output'!$J$6,MATCH($B30,'HTM Output'!$B$7:$B$37,0),MATCH(HA$11,'HTM Output'!$K$6:$GS$6,0)),0)*$I$8</f>
        <v>0</v>
      </c>
      <c r="HB30" s="469">
        <f ca="1">IFERROR(OFFSET('HTM Output'!$J$6,MATCH($B30,'HTM Output'!$B$7:$B$37,0),MATCH(HB$11,'HTM Output'!$K$6:$GS$6,0)),0)*$I$8</f>
        <v>0</v>
      </c>
      <c r="HC30" s="360"/>
      <c r="HD30" s="462">
        <f t="shared" ca="1" si="25"/>
        <v>-5532120.8749563061</v>
      </c>
      <c r="HE30" s="359">
        <f t="shared" ca="1" si="26"/>
        <v>679834.73020355077</v>
      </c>
      <c r="HF30" s="359">
        <f t="shared" ca="1" si="26"/>
        <v>514182.64748450252</v>
      </c>
      <c r="HG30" s="359">
        <f t="shared" ca="1" si="26"/>
        <v>11872877.622931717</v>
      </c>
      <c r="HH30" s="359">
        <f t="shared" ca="1" si="26"/>
        <v>0</v>
      </c>
      <c r="HI30" s="359">
        <f t="shared" ca="1" si="26"/>
        <v>0</v>
      </c>
      <c r="HJ30" s="359">
        <f t="shared" ca="1" si="26"/>
        <v>0</v>
      </c>
      <c r="HK30" s="419">
        <f t="shared" ca="1" si="18"/>
        <v>7534774.125663464</v>
      </c>
    </row>
    <row r="31" spans="1:219" hidden="1" outlineLevel="2" x14ac:dyDescent="0.75">
      <c r="A31" s="7" t="s">
        <v>32</v>
      </c>
      <c r="B31" s="397" t="s">
        <v>187</v>
      </c>
      <c r="C31" s="398">
        <f ca="1">OFFSET(Strats!$B$3,MATCH($B31,Strats!$B$4:$B$31,0),MATCH(C$10,Strats!$C$3:$BS$3,0))</f>
        <v>57157579</v>
      </c>
      <c r="D31" s="399">
        <f ca="1">OFFSET(Strats!$B$3,MATCH($B31,Strats!$B$4:$B$31,0),MATCH(D$10,Strats!$C$3:$BS$3,0))</f>
        <v>0.52950794154524983</v>
      </c>
      <c r="E31" s="359">
        <f t="shared" ca="1" si="19"/>
        <v>30265392</v>
      </c>
      <c r="F31" s="462">
        <f t="shared" ca="1" si="20"/>
        <v>494838.01553585962</v>
      </c>
      <c r="G31" s="381">
        <f t="shared" ca="1" si="21"/>
        <v>30760230.015535861</v>
      </c>
      <c r="H31" s="433">
        <f ca="1">IFERROR(SUMPRODUCT('HTM Output'!$K90:$GS90,'HTM Output'!$K$6:$GS$6)/SUM('HTM Output'!$K90:$GS90),_xlfn.MAXIFS($U$11:$HB$11,$U$14:$HB$14,"&gt;"&amp;0))</f>
        <v>47361</v>
      </c>
      <c r="I31" s="359">
        <f t="shared" ca="1" si="12"/>
        <v>10888576.951220538</v>
      </c>
      <c r="J31" s="400">
        <f t="shared" si="22"/>
        <v>0.5</v>
      </c>
      <c r="K31" s="341">
        <f t="shared" ca="1" si="13"/>
        <v>5444288.4756102692</v>
      </c>
      <c r="L31" s="358">
        <f>-SUMIFS('HTM Output'!$K26:$GS26,'HTM Output'!$K$6:$GS$6,"&gt;"&amp;'HTM Output'!$G$2,'HTM Output'!$K$6:$GS$6,"&lt;="&amp;'HTM Output'!$G$3)*$I$8</f>
        <v>-421516.00776260032</v>
      </c>
      <c r="M31" s="359">
        <f t="shared" ca="1" si="14"/>
        <v>15220.754965490318</v>
      </c>
      <c r="N31" s="419">
        <f t="shared" ca="1" si="23"/>
        <v>-406295.25279711001</v>
      </c>
      <c r="O31" s="277">
        <f t="shared" ca="1" si="15"/>
        <v>5037993.2228131592</v>
      </c>
      <c r="P31" s="347"/>
      <c r="Q31" s="378">
        <f t="shared" ca="1" si="16"/>
        <v>-0.75601161979138853</v>
      </c>
      <c r="R31" s="379">
        <f t="shared" ca="1" si="24"/>
        <v>0.2394952861729677</v>
      </c>
      <c r="S31" s="347"/>
      <c r="T31" s="380">
        <f ca="1">IF(T$11&gt;$I$4,SUMIFS('Pooled CF'!$E:$E,'Pooled CF'!$A:$A,$A31,'Pooled CF'!$G:$G,T$11),0)+IF(T$11=$I$4,-$O31)</f>
        <v>-5037993.2228131592</v>
      </c>
      <c r="U31" s="371">
        <f ca="1">IFERROR(OFFSET('HTM Output'!$J$6,MATCH($B31,'HTM Output'!$B$7:$B$37,0),MATCH(U$11,'HTM Output'!$K$6:$GS$6,0)),0)*$I$8</f>
        <v>65310.098343920617</v>
      </c>
      <c r="V31" s="371">
        <f ca="1">IFERROR(OFFSET('HTM Output'!$J$6,MATCH($B31,'HTM Output'!$B$7:$B$37,0),MATCH(V$11,'HTM Output'!$K$6:$GS$6,0)),0)*$I$8</f>
        <v>65306.666555412819</v>
      </c>
      <c r="W31" s="371">
        <f ca="1">IFERROR(OFFSET('HTM Output'!$J$6,MATCH($B31,'HTM Output'!$B$7:$B$37,0),MATCH(W$11,'HTM Output'!$K$6:$GS$6,0)),0)*$I$8</f>
        <v>66786.568743046504</v>
      </c>
      <c r="X31" s="371">
        <f ca="1">IFERROR(OFFSET('HTM Output'!$J$6,MATCH($B31,'HTM Output'!$B$7:$B$37,0),MATCH(X$11,'HTM Output'!$K$6:$GS$6,0)),0)*$I$8</f>
        <v>61445.768788091162</v>
      </c>
      <c r="Y31" s="371">
        <f ca="1">IFERROR(OFFSET('HTM Output'!$J$6,MATCH($B31,'HTM Output'!$B$7:$B$37,0),MATCH(Y$11,'HTM Output'!$K$6:$GS$6,0)),0)*$I$8</f>
        <v>59460.145069100894</v>
      </c>
      <c r="Z31" s="371">
        <f ca="1">IFERROR(OFFSET('HTM Output'!$J$6,MATCH($B31,'HTM Output'!$B$7:$B$37,0),MATCH(Z$11,'HTM Output'!$K$6:$GS$6,0)),0)*$I$8</f>
        <v>61438.20331538326</v>
      </c>
      <c r="AA31" s="371">
        <f ca="1">IFERROR(OFFSET('HTM Output'!$J$6,MATCH($B31,'HTM Output'!$B$7:$B$37,0),MATCH(AA$11,'HTM Output'!$K$6:$GS$6,0)),0)*$I$8</f>
        <v>59452.777659204905</v>
      </c>
      <c r="AB31" s="371">
        <f ca="1">IFERROR(OFFSET('HTM Output'!$J$6,MATCH($B31,'HTM Output'!$B$7:$B$37,0),MATCH(AB$11,'HTM Output'!$K$6:$GS$6,0)),0)*$I$8</f>
        <v>61430.542525159653</v>
      </c>
      <c r="AC31" s="371">
        <f ca="1">IFERROR(OFFSET('HTM Output'!$J$6,MATCH($B31,'HTM Output'!$B$7:$B$37,0),MATCH(AC$11,'HTM Output'!$K$6:$GS$6,0)),0)*$I$8</f>
        <v>61426.827870588248</v>
      </c>
      <c r="AD31" s="371">
        <f ca="1">IFERROR(OFFSET('HTM Output'!$J$6,MATCH($B31,'HTM Output'!$B$7:$B$37,0),MATCH(AD$11,'HTM Output'!$K$6:$GS$6,0)),0)*$I$8</f>
        <v>59441.699768609004</v>
      </c>
      <c r="AE31" s="371">
        <f ca="1">IFERROR(OFFSET('HTM Output'!$J$6,MATCH($B31,'HTM Output'!$B$7:$B$37,0),MATCH(AE$11,'HTM Output'!$K$6:$GS$6,0)),0)*$I$8</f>
        <v>61419.023237019741</v>
      </c>
      <c r="AF31" s="371">
        <f ca="1">IFERROR(OFFSET('HTM Output'!$J$6,MATCH($B31,'HTM Output'!$B$7:$B$37,0),MATCH(AF$11,'HTM Output'!$K$6:$GS$6,0)),0)*$I$8</f>
        <v>59434.099119663719</v>
      </c>
      <c r="AG31" s="371">
        <f ca="1">IFERROR(OFFSET('HTM Output'!$J$6,MATCH($B31,'HTM Output'!$B$7:$B$37,0),MATCH(AG$11,'HTM Output'!$K$6:$GS$6,0)),0)*$I$8</f>
        <v>61411.119570602103</v>
      </c>
      <c r="AH31" s="371">
        <f ca="1">IFERROR(OFFSET('HTM Output'!$J$6,MATCH($B31,'HTM Output'!$B$7:$B$37,0),MATCH(AH$11,'HTM Output'!$K$6:$GS$6,0)),0)*$I$8</f>
        <v>58723.365085401085</v>
      </c>
      <c r="AI31" s="371">
        <f ca="1">IFERROR(OFFSET('HTM Output'!$J$6,MATCH($B31,'HTM Output'!$B$7:$B$37,0),MATCH(AI$11,'HTM Output'!$K$6:$GS$6,0)),0)*$I$8</f>
        <v>60128.185109025908</v>
      </c>
      <c r="AJ31" s="371">
        <f ca="1">IFERROR(OFFSET('HTM Output'!$J$6,MATCH($B31,'HTM Output'!$B$7:$B$37,0),MATCH(AJ$11,'HTM Output'!$K$6:$GS$6,0)),0)*$I$8</f>
        <v>57040.105833449466</v>
      </c>
      <c r="AK31" s="371">
        <f ca="1">IFERROR(OFFSET('HTM Output'!$J$6,MATCH($B31,'HTM Output'!$B$7:$B$37,0),MATCH(AK$11,'HTM Output'!$K$6:$GS$6,0)),0)*$I$8</f>
        <v>56204.532683549449</v>
      </c>
      <c r="AL31" s="371">
        <f ca="1">IFERROR(OFFSET('HTM Output'!$J$6,MATCH($B31,'HTM Output'!$B$7:$B$37,0),MATCH(AL$11,'HTM Output'!$K$6:$GS$6,0)),0)*$I$8</f>
        <v>58074.592390233556</v>
      </c>
      <c r="AM31" s="371">
        <f ca="1">IFERROR(OFFSET('HTM Output'!$J$6,MATCH($B31,'HTM Output'!$B$7:$B$37,0),MATCH(AM$11,'HTM Output'!$K$6:$GS$6,0)),0)*$I$8</f>
        <v>56198.123003971239</v>
      </c>
      <c r="AN31" s="371">
        <f ca="1">IFERROR(OFFSET('HTM Output'!$J$6,MATCH($B31,'HTM Output'!$B$7:$B$37,0),MATCH(AN$11,'HTM Output'!$K$6:$GS$6,0)),0)*$I$8</f>
        <v>35766.319087099648</v>
      </c>
      <c r="AO31" s="371">
        <f ca="1">IFERROR(OFFSET('HTM Output'!$J$6,MATCH($B31,'HTM Output'!$B$7:$B$37,0),MATCH(AO$11,'HTM Output'!$K$6:$GS$6,0)),0)*$I$8</f>
        <v>20676.86487657587</v>
      </c>
      <c r="AP31" s="371">
        <f ca="1">IFERROR(OFFSET('HTM Output'!$J$6,MATCH($B31,'HTM Output'!$B$7:$B$37,0),MATCH(AP$11,'HTM Output'!$K$6:$GS$6,0)),0)*$I$8</f>
        <v>0</v>
      </c>
      <c r="AQ31" s="371">
        <f ca="1">IFERROR(OFFSET('HTM Output'!$J$6,MATCH($B31,'HTM Output'!$B$7:$B$37,0),MATCH(AQ$11,'HTM Output'!$K$6:$GS$6,0)),0)*$I$8</f>
        <v>0</v>
      </c>
      <c r="AR31" s="371">
        <f ca="1">IFERROR(OFFSET('HTM Output'!$J$6,MATCH($B31,'HTM Output'!$B$7:$B$37,0),MATCH(AR$11,'HTM Output'!$K$6:$GS$6,0)),0)*$I$8</f>
        <v>0</v>
      </c>
      <c r="AS31" s="371">
        <f ca="1">IFERROR(OFFSET('HTM Output'!$J$6,MATCH($B31,'HTM Output'!$B$7:$B$37,0),MATCH(AS$11,'HTM Output'!$K$6:$GS$6,0)),0)*$I$8</f>
        <v>0</v>
      </c>
      <c r="AT31" s="371">
        <f ca="1">IFERROR(OFFSET('HTM Output'!$J$6,MATCH($B31,'HTM Output'!$B$7:$B$37,0),MATCH(AT$11,'HTM Output'!$K$6:$GS$6,0)),0)*$I$8</f>
        <v>0</v>
      </c>
      <c r="AU31" s="371">
        <f ca="1">IFERROR(OFFSET('HTM Output'!$J$6,MATCH($B31,'HTM Output'!$B$7:$B$37,0),MATCH(AU$11,'HTM Output'!$K$6:$GS$6,0)),0)*$I$8</f>
        <v>0</v>
      </c>
      <c r="AV31" s="371">
        <f ca="1">IFERROR(OFFSET('HTM Output'!$J$6,MATCH($B31,'HTM Output'!$B$7:$B$37,0),MATCH(AV$11,'HTM Output'!$K$6:$GS$6,0)),0)*$I$8</f>
        <v>0</v>
      </c>
      <c r="AW31" s="371">
        <f ca="1">IFERROR(OFFSET('HTM Output'!$J$6,MATCH($B31,'HTM Output'!$B$7:$B$37,0),MATCH(AW$11,'HTM Output'!$K$6:$GS$6,0)),0)*$I$8</f>
        <v>0</v>
      </c>
      <c r="AX31" s="371">
        <f ca="1">IFERROR(OFFSET('HTM Output'!$J$6,MATCH($B31,'HTM Output'!$B$7:$B$37,0),MATCH(AX$11,'HTM Output'!$K$6:$GS$6,0)),0)*$I$8</f>
        <v>0</v>
      </c>
      <c r="AY31" s="371">
        <f ca="1">IFERROR(OFFSET('HTM Output'!$J$6,MATCH($B31,'HTM Output'!$B$7:$B$37,0),MATCH(AY$11,'HTM Output'!$K$6:$GS$6,0)),0)*$I$8</f>
        <v>0</v>
      </c>
      <c r="AZ31" s="371">
        <f ca="1">IFERROR(OFFSET('HTM Output'!$J$6,MATCH($B31,'HTM Output'!$B$7:$B$37,0),MATCH(AZ$11,'HTM Output'!$K$6:$GS$6,0)),0)*$I$8</f>
        <v>0</v>
      </c>
      <c r="BA31" s="371">
        <f ca="1">IFERROR(OFFSET('HTM Output'!$J$6,MATCH($B31,'HTM Output'!$B$7:$B$37,0),MATCH(BA$11,'HTM Output'!$K$6:$GS$6,0)),0)*$I$8</f>
        <v>0</v>
      </c>
      <c r="BB31" s="371">
        <f ca="1">IFERROR(OFFSET('HTM Output'!$J$6,MATCH($B31,'HTM Output'!$B$7:$B$37,0),MATCH(BB$11,'HTM Output'!$K$6:$GS$6,0)),0)*$I$8</f>
        <v>0</v>
      </c>
      <c r="BC31" s="371">
        <f ca="1">IFERROR(OFFSET('HTM Output'!$J$6,MATCH($B31,'HTM Output'!$B$7:$B$37,0),MATCH(BC$11,'HTM Output'!$K$6:$GS$6,0)),0)*$I$8</f>
        <v>0</v>
      </c>
      <c r="BD31" s="371">
        <f ca="1">IFERROR(OFFSET('HTM Output'!$J$6,MATCH($B31,'HTM Output'!$B$7:$B$37,0),MATCH(BD$11,'HTM Output'!$K$6:$GS$6,0)),0)*$I$8</f>
        <v>0</v>
      </c>
      <c r="BE31" s="371">
        <f ca="1">IFERROR(OFFSET('HTM Output'!$J$6,MATCH($B31,'HTM Output'!$B$7:$B$37,0),MATCH(BE$11,'HTM Output'!$K$6:$GS$6,0)),0)*$I$8</f>
        <v>0</v>
      </c>
      <c r="BF31" s="371">
        <f ca="1">IFERROR(OFFSET('HTM Output'!$J$6,MATCH($B31,'HTM Output'!$B$7:$B$37,0),MATCH(BF$11,'HTM Output'!$K$6:$GS$6,0)),0)*$I$8</f>
        <v>0</v>
      </c>
      <c r="BG31" s="371">
        <f ca="1">IFERROR(OFFSET('HTM Output'!$J$6,MATCH($B31,'HTM Output'!$B$7:$B$37,0),MATCH(BG$11,'HTM Output'!$K$6:$GS$6,0)),0)*$I$8</f>
        <v>0</v>
      </c>
      <c r="BH31" s="371">
        <f ca="1">IFERROR(OFFSET('HTM Output'!$J$6,MATCH($B31,'HTM Output'!$B$7:$B$37,0),MATCH(BH$11,'HTM Output'!$K$6:$GS$6,0)),0)*$I$8</f>
        <v>0</v>
      </c>
      <c r="BI31" s="371">
        <f ca="1">IFERROR(OFFSET('HTM Output'!$J$6,MATCH($B31,'HTM Output'!$B$7:$B$37,0),MATCH(BI$11,'HTM Output'!$K$6:$GS$6,0)),0)*$I$8</f>
        <v>0</v>
      </c>
      <c r="BJ31" s="371">
        <f ca="1">IFERROR(OFFSET('HTM Output'!$J$6,MATCH($B31,'HTM Output'!$B$7:$B$37,0),MATCH(BJ$11,'HTM Output'!$K$6:$GS$6,0)),0)*$I$8</f>
        <v>0</v>
      </c>
      <c r="BK31" s="371">
        <f ca="1">IFERROR(OFFSET('HTM Output'!$J$6,MATCH($B31,'HTM Output'!$B$7:$B$37,0),MATCH(BK$11,'HTM Output'!$K$6:$GS$6,0)),0)*$I$8</f>
        <v>0</v>
      </c>
      <c r="BL31" s="371">
        <f ca="1">IFERROR(OFFSET('HTM Output'!$J$6,MATCH($B31,'HTM Output'!$B$7:$B$37,0),MATCH(BL$11,'HTM Output'!$K$6:$GS$6,0)),0)*$I$8</f>
        <v>0</v>
      </c>
      <c r="BM31" s="371">
        <f ca="1">IFERROR(OFFSET('HTM Output'!$J$6,MATCH($B31,'HTM Output'!$B$7:$B$37,0),MATCH(BM$11,'HTM Output'!$K$6:$GS$6,0)),0)*$I$8</f>
        <v>0</v>
      </c>
      <c r="BN31" s="371">
        <f ca="1">IFERROR(OFFSET('HTM Output'!$J$6,MATCH($B31,'HTM Output'!$B$7:$B$37,0),MATCH(BN$11,'HTM Output'!$K$6:$GS$6,0)),0)*$I$8</f>
        <v>0</v>
      </c>
      <c r="BO31" s="371">
        <f ca="1">IFERROR(OFFSET('HTM Output'!$J$6,MATCH($B31,'HTM Output'!$B$7:$B$37,0),MATCH(BO$11,'HTM Output'!$K$6:$GS$6,0)),0)*$I$8</f>
        <v>0</v>
      </c>
      <c r="BP31" s="371">
        <f ca="1">IFERROR(OFFSET('HTM Output'!$J$6,MATCH($B31,'HTM Output'!$B$7:$B$37,0),MATCH(BP$11,'HTM Output'!$K$6:$GS$6,0)),0)*$I$8</f>
        <v>0</v>
      </c>
      <c r="BQ31" s="371">
        <f ca="1">IFERROR(OFFSET('HTM Output'!$J$6,MATCH($B31,'HTM Output'!$B$7:$B$37,0),MATCH(BQ$11,'HTM Output'!$K$6:$GS$6,0)),0)*$I$8</f>
        <v>0</v>
      </c>
      <c r="BR31" s="371">
        <f ca="1">IFERROR(OFFSET('HTM Output'!$J$6,MATCH($B31,'HTM Output'!$B$7:$B$37,0),MATCH(BR$11,'HTM Output'!$K$6:$GS$6,0)),0)*$I$8</f>
        <v>0</v>
      </c>
      <c r="BS31" s="371">
        <f ca="1">IFERROR(OFFSET('HTM Output'!$J$6,MATCH($B31,'HTM Output'!$B$7:$B$37,0),MATCH(BS$11,'HTM Output'!$K$6:$GS$6,0)),0)*$I$8</f>
        <v>0</v>
      </c>
      <c r="BT31" s="371">
        <f ca="1">IFERROR(OFFSET('HTM Output'!$J$6,MATCH($B31,'HTM Output'!$B$7:$B$37,0),MATCH(BT$11,'HTM Output'!$K$6:$GS$6,0)),0)*$I$8</f>
        <v>0</v>
      </c>
      <c r="BU31" s="371">
        <f ca="1">IFERROR(OFFSET('HTM Output'!$J$6,MATCH($B31,'HTM Output'!$B$7:$B$37,0),MATCH(BU$11,'HTM Output'!$K$6:$GS$6,0)),0)*$I$8</f>
        <v>0</v>
      </c>
      <c r="BV31" s="371">
        <f ca="1">IFERROR(OFFSET('HTM Output'!$J$6,MATCH($B31,'HTM Output'!$B$7:$B$37,0),MATCH(BV$11,'HTM Output'!$K$6:$GS$6,0)),0)*$I$8</f>
        <v>0</v>
      </c>
      <c r="BW31" s="371">
        <f ca="1">IFERROR(OFFSET('HTM Output'!$J$6,MATCH($B31,'HTM Output'!$B$7:$B$37,0),MATCH(BW$11,'HTM Output'!$K$6:$GS$6,0)),0)*$I$8</f>
        <v>0</v>
      </c>
      <c r="BX31" s="371">
        <f ca="1">IFERROR(OFFSET('HTM Output'!$J$6,MATCH($B31,'HTM Output'!$B$7:$B$37,0),MATCH(BX$11,'HTM Output'!$K$6:$GS$6,0)),0)*$I$8</f>
        <v>0</v>
      </c>
      <c r="BY31" s="371">
        <f ca="1">IFERROR(OFFSET('HTM Output'!$J$6,MATCH($B31,'HTM Output'!$B$7:$B$37,0),MATCH(BY$11,'HTM Output'!$K$6:$GS$6,0)),0)*$I$8</f>
        <v>0</v>
      </c>
      <c r="BZ31" s="371">
        <f ca="1">IFERROR(OFFSET('HTM Output'!$J$6,MATCH($B31,'HTM Output'!$B$7:$B$37,0),MATCH(BZ$11,'HTM Output'!$K$6:$GS$6,0)),0)*$I$8</f>
        <v>0</v>
      </c>
      <c r="CA31" s="371">
        <f ca="1">IFERROR(OFFSET('HTM Output'!$J$6,MATCH($B31,'HTM Output'!$B$7:$B$37,0),MATCH(CA$11,'HTM Output'!$K$6:$GS$6,0)),0)*$I$8</f>
        <v>0</v>
      </c>
      <c r="CB31" s="371">
        <f ca="1">IFERROR(OFFSET('HTM Output'!$J$6,MATCH($B31,'HTM Output'!$B$7:$B$37,0),MATCH(CB$11,'HTM Output'!$K$6:$GS$6,0)),0)*$I$8</f>
        <v>0</v>
      </c>
      <c r="CC31" s="371">
        <f ca="1">IFERROR(OFFSET('HTM Output'!$J$6,MATCH($B31,'HTM Output'!$B$7:$B$37,0),MATCH(CC$11,'HTM Output'!$K$6:$GS$6,0)),0)*$I$8</f>
        <v>0</v>
      </c>
      <c r="CD31" s="371">
        <f ca="1">IFERROR(OFFSET('HTM Output'!$J$6,MATCH($B31,'HTM Output'!$B$7:$B$37,0),MATCH(CD$11,'HTM Output'!$K$6:$GS$6,0)),0)*$I$8</f>
        <v>0</v>
      </c>
      <c r="CE31" s="371">
        <f ca="1">IFERROR(OFFSET('HTM Output'!$J$6,MATCH($B31,'HTM Output'!$B$7:$B$37,0),MATCH(CE$11,'HTM Output'!$K$6:$GS$6,0)),0)*$I$8</f>
        <v>0</v>
      </c>
      <c r="CF31" s="371">
        <f ca="1">IFERROR(OFFSET('HTM Output'!$J$6,MATCH($B31,'HTM Output'!$B$7:$B$37,0),MATCH(CF$11,'HTM Output'!$K$6:$GS$6,0)),0)*$I$8</f>
        <v>0</v>
      </c>
      <c r="CG31" s="371">
        <f ca="1">IFERROR(OFFSET('HTM Output'!$J$6,MATCH($B31,'HTM Output'!$B$7:$B$37,0),MATCH(CG$11,'HTM Output'!$K$6:$GS$6,0)),0)*$I$8</f>
        <v>0</v>
      </c>
      <c r="CH31" s="371">
        <f ca="1">IFERROR(OFFSET('HTM Output'!$J$6,MATCH($B31,'HTM Output'!$B$7:$B$37,0),MATCH(CH$11,'HTM Output'!$K$6:$GS$6,0)),0)*$I$8</f>
        <v>0</v>
      </c>
      <c r="CI31" s="371">
        <f ca="1">IFERROR(OFFSET('HTM Output'!$J$6,MATCH($B31,'HTM Output'!$B$7:$B$37,0),MATCH(CI$11,'HTM Output'!$K$6:$GS$6,0)),0)*$I$8</f>
        <v>0</v>
      </c>
      <c r="CJ31" s="371">
        <f ca="1">IFERROR(OFFSET('HTM Output'!$J$6,MATCH($B31,'HTM Output'!$B$7:$B$37,0),MATCH(CJ$11,'HTM Output'!$K$6:$GS$6,0)),0)*$I$8</f>
        <v>0</v>
      </c>
      <c r="CK31" s="371">
        <f ca="1">IFERROR(OFFSET('HTM Output'!$J$6,MATCH($B31,'HTM Output'!$B$7:$B$37,0),MATCH(CK$11,'HTM Output'!$K$6:$GS$6,0)),0)*$I$8</f>
        <v>0</v>
      </c>
      <c r="CL31" s="371">
        <f ca="1">IFERROR(OFFSET('HTM Output'!$J$6,MATCH($B31,'HTM Output'!$B$7:$B$37,0),MATCH(CL$11,'HTM Output'!$K$6:$GS$6,0)),0)*$I$8</f>
        <v>0</v>
      </c>
      <c r="CM31" s="371">
        <f ca="1">IFERROR(OFFSET('HTM Output'!$J$6,MATCH($B31,'HTM Output'!$B$7:$B$37,0),MATCH(CM$11,'HTM Output'!$K$6:$GS$6,0)),0)*$I$8</f>
        <v>0</v>
      </c>
      <c r="CN31" s="371">
        <f ca="1">IFERROR(OFFSET('HTM Output'!$J$6,MATCH($B31,'HTM Output'!$B$7:$B$37,0),MATCH(CN$11,'HTM Output'!$K$6:$GS$6,0)),0)*$I$8</f>
        <v>0</v>
      </c>
      <c r="CO31" s="371">
        <f ca="1">IFERROR(OFFSET('HTM Output'!$J$6,MATCH($B31,'HTM Output'!$B$7:$B$37,0),MATCH(CO$11,'HTM Output'!$K$6:$GS$6,0)),0)*$I$8</f>
        <v>0</v>
      </c>
      <c r="CP31" s="371">
        <f ca="1">IFERROR(OFFSET('HTM Output'!$J$6,MATCH($B31,'HTM Output'!$B$7:$B$37,0),MATCH(CP$11,'HTM Output'!$K$6:$GS$6,0)),0)*$I$8</f>
        <v>0</v>
      </c>
      <c r="CQ31" s="371">
        <f ca="1">IFERROR(OFFSET('HTM Output'!$J$6,MATCH($B31,'HTM Output'!$B$7:$B$37,0),MATCH(CQ$11,'HTM Output'!$K$6:$GS$6,0)),0)*$I$8</f>
        <v>0</v>
      </c>
      <c r="CR31" s="371">
        <f ca="1">IFERROR(OFFSET('HTM Output'!$J$6,MATCH($B31,'HTM Output'!$B$7:$B$37,0),MATCH(CR$11,'HTM Output'!$K$6:$GS$6,0)),0)*$I$8</f>
        <v>0</v>
      </c>
      <c r="CS31" s="371">
        <f ca="1">IFERROR(OFFSET('HTM Output'!$J$6,MATCH($B31,'HTM Output'!$B$7:$B$37,0),MATCH(CS$11,'HTM Output'!$K$6:$GS$6,0)),0)*$I$8</f>
        <v>0</v>
      </c>
      <c r="CT31" s="371">
        <f ca="1">IFERROR(OFFSET('HTM Output'!$J$6,MATCH($B31,'HTM Output'!$B$7:$B$37,0),MATCH(CT$11,'HTM Output'!$K$6:$GS$6,0)),0)*$I$8</f>
        <v>0</v>
      </c>
      <c r="CU31" s="371">
        <f ca="1">IFERROR(OFFSET('HTM Output'!$J$6,MATCH($B31,'HTM Output'!$B$7:$B$37,0),MATCH(CU$11,'HTM Output'!$K$6:$GS$6,0)),0)*$I$8</f>
        <v>0</v>
      </c>
      <c r="CV31" s="371">
        <f ca="1">IFERROR(OFFSET('HTM Output'!$J$6,MATCH($B31,'HTM Output'!$B$7:$B$37,0),MATCH(CV$11,'HTM Output'!$K$6:$GS$6,0)),0)*$I$8</f>
        <v>0</v>
      </c>
      <c r="CW31" s="371">
        <f ca="1">IFERROR(OFFSET('HTM Output'!$J$6,MATCH($B31,'HTM Output'!$B$7:$B$37,0),MATCH(CW$11,'HTM Output'!$K$6:$GS$6,0)),0)*$I$8</f>
        <v>0</v>
      </c>
      <c r="CX31" s="371">
        <f ca="1">IFERROR(OFFSET('HTM Output'!$J$6,MATCH($B31,'HTM Output'!$B$7:$B$37,0),MATCH(CX$11,'HTM Output'!$K$6:$GS$6,0)),0)*$I$8</f>
        <v>0</v>
      </c>
      <c r="CY31" s="371">
        <f ca="1">IFERROR(OFFSET('HTM Output'!$J$6,MATCH($B31,'HTM Output'!$B$7:$B$37,0),MATCH(CY$11,'HTM Output'!$K$6:$GS$6,0)),0)*$I$8</f>
        <v>0</v>
      </c>
      <c r="CZ31" s="371">
        <f ca="1">IFERROR(OFFSET('HTM Output'!$J$6,MATCH($B31,'HTM Output'!$B$7:$B$37,0),MATCH(CZ$11,'HTM Output'!$K$6:$GS$6,0)),0)*$I$8</f>
        <v>0</v>
      </c>
      <c r="DA31" s="371">
        <f ca="1">IFERROR(OFFSET('HTM Output'!$J$6,MATCH($B31,'HTM Output'!$B$7:$B$37,0),MATCH(DA$11,'HTM Output'!$K$6:$GS$6,0)),0)*$I$8</f>
        <v>0</v>
      </c>
      <c r="DB31" s="371">
        <f ca="1">IFERROR(OFFSET('HTM Output'!$J$6,MATCH($B31,'HTM Output'!$B$7:$B$37,0),MATCH(DB$11,'HTM Output'!$K$6:$GS$6,0)),0)*$I$8</f>
        <v>0</v>
      </c>
      <c r="DC31" s="371">
        <f ca="1">IFERROR(OFFSET('HTM Output'!$J$6,MATCH($B31,'HTM Output'!$B$7:$B$37,0),MATCH(DC$11,'HTM Output'!$K$6:$GS$6,0)),0)*$I$8</f>
        <v>0</v>
      </c>
      <c r="DD31" s="371">
        <f ca="1">IFERROR(OFFSET('HTM Output'!$J$6,MATCH($B31,'HTM Output'!$B$7:$B$37,0),MATCH(DD$11,'HTM Output'!$K$6:$GS$6,0)),0)*$I$8</f>
        <v>0</v>
      </c>
      <c r="DE31" s="371">
        <f ca="1">IFERROR(OFFSET('HTM Output'!$J$6,MATCH($B31,'HTM Output'!$B$7:$B$37,0),MATCH(DE$11,'HTM Output'!$K$6:$GS$6,0)),0)*$I$8</f>
        <v>0</v>
      </c>
      <c r="DF31" s="371">
        <f ca="1">IFERROR(OFFSET('HTM Output'!$J$6,MATCH($B31,'HTM Output'!$B$7:$B$37,0),MATCH(DF$11,'HTM Output'!$K$6:$GS$6,0)),0)*$I$8</f>
        <v>0</v>
      </c>
      <c r="DG31" s="371">
        <f ca="1">IFERROR(OFFSET('HTM Output'!$J$6,MATCH($B31,'HTM Output'!$B$7:$B$37,0),MATCH(DG$11,'HTM Output'!$K$6:$GS$6,0)),0)*$I$8</f>
        <v>0</v>
      </c>
      <c r="DH31" s="371">
        <f ca="1">IFERROR(OFFSET('HTM Output'!$J$6,MATCH($B31,'HTM Output'!$B$7:$B$37,0),MATCH(DH$11,'HTM Output'!$K$6:$GS$6,0)),0)*$I$8</f>
        <v>0</v>
      </c>
      <c r="DI31" s="371">
        <f ca="1">IFERROR(OFFSET('HTM Output'!$J$6,MATCH($B31,'HTM Output'!$B$7:$B$37,0),MATCH(DI$11,'HTM Output'!$K$6:$GS$6,0)),0)*$I$8</f>
        <v>0</v>
      </c>
      <c r="DJ31" s="371">
        <f ca="1">IFERROR(OFFSET('HTM Output'!$J$6,MATCH($B31,'HTM Output'!$B$7:$B$37,0),MATCH(DJ$11,'HTM Output'!$K$6:$GS$6,0)),0)*$I$8</f>
        <v>0</v>
      </c>
      <c r="DK31" s="371">
        <f ca="1">IFERROR(OFFSET('HTM Output'!$J$6,MATCH($B31,'HTM Output'!$B$7:$B$37,0),MATCH(DK$11,'HTM Output'!$K$6:$GS$6,0)),0)*$I$8</f>
        <v>0</v>
      </c>
      <c r="DL31" s="371">
        <f ca="1">IFERROR(OFFSET('HTM Output'!$J$6,MATCH($B31,'HTM Output'!$B$7:$B$37,0),MATCH(DL$11,'HTM Output'!$K$6:$GS$6,0)),0)*$I$8</f>
        <v>0</v>
      </c>
      <c r="DM31" s="371">
        <f ca="1">IFERROR(OFFSET('HTM Output'!$J$6,MATCH($B31,'HTM Output'!$B$7:$B$37,0),MATCH(DM$11,'HTM Output'!$K$6:$GS$6,0)),0)*$I$8</f>
        <v>0</v>
      </c>
      <c r="DN31" s="371">
        <f ca="1">IFERROR(OFFSET('HTM Output'!$J$6,MATCH($B31,'HTM Output'!$B$7:$B$37,0),MATCH(DN$11,'HTM Output'!$K$6:$GS$6,0)),0)*$I$8</f>
        <v>0</v>
      </c>
      <c r="DO31" s="371">
        <f ca="1">IFERROR(OFFSET('HTM Output'!$J$6,MATCH($B31,'HTM Output'!$B$7:$B$37,0),MATCH(DO$11,'HTM Output'!$K$6:$GS$6,0)),0)*$I$8</f>
        <v>0</v>
      </c>
      <c r="DP31" s="371">
        <f ca="1">IFERROR(OFFSET('HTM Output'!$J$6,MATCH($B31,'HTM Output'!$B$7:$B$37,0),MATCH(DP$11,'HTM Output'!$K$6:$GS$6,0)),0)*$I$8</f>
        <v>0</v>
      </c>
      <c r="DQ31" s="371">
        <f ca="1">IFERROR(OFFSET('HTM Output'!$J$6,MATCH($B31,'HTM Output'!$B$7:$B$37,0),MATCH(DQ$11,'HTM Output'!$K$6:$GS$6,0)),0)*$I$8</f>
        <v>0</v>
      </c>
      <c r="DR31" s="371">
        <f ca="1">IFERROR(OFFSET('HTM Output'!$J$6,MATCH($B31,'HTM Output'!$B$7:$B$37,0),MATCH(DR$11,'HTM Output'!$K$6:$GS$6,0)),0)*$I$8</f>
        <v>0</v>
      </c>
      <c r="DS31" s="371">
        <f ca="1">IFERROR(OFFSET('HTM Output'!$J$6,MATCH($B31,'HTM Output'!$B$7:$B$37,0),MATCH(DS$11,'HTM Output'!$K$6:$GS$6,0)),0)*$I$8</f>
        <v>0</v>
      </c>
      <c r="DT31" s="371">
        <f ca="1">IFERROR(OFFSET('HTM Output'!$J$6,MATCH($B31,'HTM Output'!$B$7:$B$37,0),MATCH(DT$11,'HTM Output'!$K$6:$GS$6,0)),0)*$I$8</f>
        <v>0</v>
      </c>
      <c r="DU31" s="371">
        <f ca="1">IFERROR(OFFSET('HTM Output'!$J$6,MATCH($B31,'HTM Output'!$B$7:$B$37,0),MATCH(DU$11,'HTM Output'!$K$6:$GS$6,0)),0)*$I$8</f>
        <v>0</v>
      </c>
      <c r="DV31" s="371">
        <f ca="1">IFERROR(OFFSET('HTM Output'!$J$6,MATCH($B31,'HTM Output'!$B$7:$B$37,0),MATCH(DV$11,'HTM Output'!$K$6:$GS$6,0)),0)*$I$8</f>
        <v>0</v>
      </c>
      <c r="DW31" s="371">
        <f ca="1">IFERROR(OFFSET('HTM Output'!$J$6,MATCH($B31,'HTM Output'!$B$7:$B$37,0),MATCH(DW$11,'HTM Output'!$K$6:$GS$6,0)),0)*$I$8</f>
        <v>0</v>
      </c>
      <c r="DX31" s="371">
        <f ca="1">IFERROR(OFFSET('HTM Output'!$J$6,MATCH($B31,'HTM Output'!$B$7:$B$37,0),MATCH(DX$11,'HTM Output'!$K$6:$GS$6,0)),0)*$I$8</f>
        <v>0</v>
      </c>
      <c r="DY31" s="371">
        <f ca="1">IFERROR(OFFSET('HTM Output'!$J$6,MATCH($B31,'HTM Output'!$B$7:$B$37,0),MATCH(DY$11,'HTM Output'!$K$6:$GS$6,0)),0)*$I$8</f>
        <v>0</v>
      </c>
      <c r="DZ31" s="371">
        <f ca="1">IFERROR(OFFSET('HTM Output'!$J$6,MATCH($B31,'HTM Output'!$B$7:$B$37,0),MATCH(DZ$11,'HTM Output'!$K$6:$GS$6,0)),0)*$I$8</f>
        <v>0</v>
      </c>
      <c r="EA31" s="371">
        <f ca="1">IFERROR(OFFSET('HTM Output'!$J$6,MATCH($B31,'HTM Output'!$B$7:$B$37,0),MATCH(EA$11,'HTM Output'!$K$6:$GS$6,0)),0)*$I$8</f>
        <v>0</v>
      </c>
      <c r="EB31" s="371">
        <f ca="1">IFERROR(OFFSET('HTM Output'!$J$6,MATCH($B31,'HTM Output'!$B$7:$B$37,0),MATCH(EB$11,'HTM Output'!$K$6:$GS$6,0)),0)*$I$8</f>
        <v>0</v>
      </c>
      <c r="EC31" s="371">
        <f ca="1">IFERROR(OFFSET('HTM Output'!$J$6,MATCH($B31,'HTM Output'!$B$7:$B$37,0),MATCH(EC$11,'HTM Output'!$K$6:$GS$6,0)),0)*$I$8</f>
        <v>0</v>
      </c>
      <c r="ED31" s="371">
        <f ca="1">IFERROR(OFFSET('HTM Output'!$J$6,MATCH($B31,'HTM Output'!$B$7:$B$37,0),MATCH(ED$11,'HTM Output'!$K$6:$GS$6,0)),0)*$I$8</f>
        <v>0</v>
      </c>
      <c r="EE31" s="371">
        <f ca="1">IFERROR(OFFSET('HTM Output'!$J$6,MATCH($B31,'HTM Output'!$B$7:$B$37,0),MATCH(EE$11,'HTM Output'!$K$6:$GS$6,0)),0)*$I$8</f>
        <v>0</v>
      </c>
      <c r="EF31" s="371">
        <f ca="1">IFERROR(OFFSET('HTM Output'!$J$6,MATCH($B31,'HTM Output'!$B$7:$B$37,0),MATCH(EF$11,'HTM Output'!$K$6:$GS$6,0)),0)*$I$8</f>
        <v>0</v>
      </c>
      <c r="EG31" s="371">
        <f ca="1">IFERROR(OFFSET('HTM Output'!$J$6,MATCH($B31,'HTM Output'!$B$7:$B$37,0),MATCH(EG$11,'HTM Output'!$K$6:$GS$6,0)),0)*$I$8</f>
        <v>0</v>
      </c>
      <c r="EH31" s="371">
        <f ca="1">IFERROR(OFFSET('HTM Output'!$J$6,MATCH($B31,'HTM Output'!$B$7:$B$37,0),MATCH(EH$11,'HTM Output'!$K$6:$GS$6,0)),0)*$I$8</f>
        <v>0</v>
      </c>
      <c r="EI31" s="371">
        <f ca="1">IFERROR(OFFSET('HTM Output'!$J$6,MATCH($B31,'HTM Output'!$B$7:$B$37,0),MATCH(EI$11,'HTM Output'!$K$6:$GS$6,0)),0)*$I$8</f>
        <v>0</v>
      </c>
      <c r="EJ31" s="371">
        <f ca="1">IFERROR(OFFSET('HTM Output'!$J$6,MATCH($B31,'HTM Output'!$B$7:$B$37,0),MATCH(EJ$11,'HTM Output'!$K$6:$GS$6,0)),0)*$I$8</f>
        <v>0</v>
      </c>
      <c r="EK31" s="371">
        <f ca="1">IFERROR(OFFSET('HTM Output'!$J$6,MATCH($B31,'HTM Output'!$B$7:$B$37,0),MATCH(EK$11,'HTM Output'!$K$6:$GS$6,0)),0)*$I$8</f>
        <v>0</v>
      </c>
      <c r="EL31" s="371">
        <f ca="1">IFERROR(OFFSET('HTM Output'!$J$6,MATCH($B31,'HTM Output'!$B$7:$B$37,0),MATCH(EL$11,'HTM Output'!$K$6:$GS$6,0)),0)*$I$8</f>
        <v>0</v>
      </c>
      <c r="EM31" s="371">
        <f ca="1">IFERROR(OFFSET('HTM Output'!$J$6,MATCH($B31,'HTM Output'!$B$7:$B$37,0),MATCH(EM$11,'HTM Output'!$K$6:$GS$6,0)),0)*$I$8</f>
        <v>0</v>
      </c>
      <c r="EN31" s="371">
        <f ca="1">IFERROR(OFFSET('HTM Output'!$J$6,MATCH($B31,'HTM Output'!$B$7:$B$37,0),MATCH(EN$11,'HTM Output'!$K$6:$GS$6,0)),0)*$I$8</f>
        <v>0</v>
      </c>
      <c r="EO31" s="371">
        <f ca="1">IFERROR(OFFSET('HTM Output'!$J$6,MATCH($B31,'HTM Output'!$B$7:$B$37,0),MATCH(EO$11,'HTM Output'!$K$6:$GS$6,0)),0)*$I$8</f>
        <v>0</v>
      </c>
      <c r="EP31" s="371">
        <f ca="1">IFERROR(OFFSET('HTM Output'!$J$6,MATCH($B31,'HTM Output'!$B$7:$B$37,0),MATCH(EP$11,'HTM Output'!$K$6:$GS$6,0)),0)*$I$8</f>
        <v>0</v>
      </c>
      <c r="EQ31" s="371">
        <f ca="1">IFERROR(OFFSET('HTM Output'!$J$6,MATCH($B31,'HTM Output'!$B$7:$B$37,0),MATCH(EQ$11,'HTM Output'!$K$6:$GS$6,0)),0)*$I$8</f>
        <v>0</v>
      </c>
      <c r="ER31" s="371">
        <f ca="1">IFERROR(OFFSET('HTM Output'!$J$6,MATCH($B31,'HTM Output'!$B$7:$B$37,0),MATCH(ER$11,'HTM Output'!$K$6:$GS$6,0)),0)*$I$8</f>
        <v>0</v>
      </c>
      <c r="ES31" s="371">
        <f ca="1">IFERROR(OFFSET('HTM Output'!$J$6,MATCH($B31,'HTM Output'!$B$7:$B$37,0),MATCH(ES$11,'HTM Output'!$K$6:$GS$6,0)),0)*$I$8</f>
        <v>0</v>
      </c>
      <c r="ET31" s="371">
        <f ca="1">IFERROR(OFFSET('HTM Output'!$J$6,MATCH($B31,'HTM Output'!$B$7:$B$37,0),MATCH(ET$11,'HTM Output'!$K$6:$GS$6,0)),0)*$I$8</f>
        <v>0</v>
      </c>
      <c r="EU31" s="371">
        <f ca="1">IFERROR(OFFSET('HTM Output'!$J$6,MATCH($B31,'HTM Output'!$B$7:$B$37,0),MATCH(EU$11,'HTM Output'!$K$6:$GS$6,0)),0)*$I$8</f>
        <v>0</v>
      </c>
      <c r="EV31" s="371">
        <f ca="1">IFERROR(OFFSET('HTM Output'!$J$6,MATCH($B31,'HTM Output'!$B$7:$B$37,0),MATCH(EV$11,'HTM Output'!$K$6:$GS$6,0)),0)*$I$8</f>
        <v>0</v>
      </c>
      <c r="EW31" s="371">
        <f ca="1">IFERROR(OFFSET('HTM Output'!$J$6,MATCH($B31,'HTM Output'!$B$7:$B$37,0),MATCH(EW$11,'HTM Output'!$K$6:$GS$6,0)),0)*$I$8</f>
        <v>0</v>
      </c>
      <c r="EX31" s="371">
        <f ca="1">IFERROR(OFFSET('HTM Output'!$J$6,MATCH($B31,'HTM Output'!$B$7:$B$37,0),MATCH(EX$11,'HTM Output'!$K$6:$GS$6,0)),0)*$I$8</f>
        <v>0</v>
      </c>
      <c r="EY31" s="371">
        <f ca="1">IFERROR(OFFSET('HTM Output'!$J$6,MATCH($B31,'HTM Output'!$B$7:$B$37,0),MATCH(EY$11,'HTM Output'!$K$6:$GS$6,0)),0)*$I$8</f>
        <v>0</v>
      </c>
      <c r="EZ31" s="371">
        <f ca="1">IFERROR(OFFSET('HTM Output'!$J$6,MATCH($B31,'HTM Output'!$B$7:$B$37,0),MATCH(EZ$11,'HTM Output'!$K$6:$GS$6,0)),0)*$I$8</f>
        <v>0</v>
      </c>
      <c r="FA31" s="371">
        <f ca="1">IFERROR(OFFSET('HTM Output'!$J$6,MATCH($B31,'HTM Output'!$B$7:$B$37,0),MATCH(FA$11,'HTM Output'!$K$6:$GS$6,0)),0)*$I$8</f>
        <v>0</v>
      </c>
      <c r="FB31" s="371">
        <f ca="1">IFERROR(OFFSET('HTM Output'!$J$6,MATCH($B31,'HTM Output'!$B$7:$B$37,0),MATCH(FB$11,'HTM Output'!$K$6:$GS$6,0)),0)*$I$8</f>
        <v>0</v>
      </c>
      <c r="FC31" s="371">
        <f ca="1">IFERROR(OFFSET('HTM Output'!$J$6,MATCH($B31,'HTM Output'!$B$7:$B$37,0),MATCH(FC$11,'HTM Output'!$K$6:$GS$6,0)),0)*$I$8</f>
        <v>0</v>
      </c>
      <c r="FD31" s="371">
        <f ca="1">IFERROR(OFFSET('HTM Output'!$J$6,MATCH($B31,'HTM Output'!$B$7:$B$37,0),MATCH(FD$11,'HTM Output'!$K$6:$GS$6,0)),0)*$I$8</f>
        <v>0</v>
      </c>
      <c r="FE31" s="371">
        <f ca="1">IFERROR(OFFSET('HTM Output'!$J$6,MATCH($B31,'HTM Output'!$B$7:$B$37,0),MATCH(FE$11,'HTM Output'!$K$6:$GS$6,0)),0)*$I$8</f>
        <v>0</v>
      </c>
      <c r="FF31" s="371">
        <f ca="1">IFERROR(OFFSET('HTM Output'!$J$6,MATCH($B31,'HTM Output'!$B$7:$B$37,0),MATCH(FF$11,'HTM Output'!$K$6:$GS$6,0)),0)*$I$8</f>
        <v>0</v>
      </c>
      <c r="FG31" s="371">
        <f ca="1">IFERROR(OFFSET('HTM Output'!$J$6,MATCH($B31,'HTM Output'!$B$7:$B$37,0),MATCH(FG$11,'HTM Output'!$K$6:$GS$6,0)),0)*$I$8</f>
        <v>0</v>
      </c>
      <c r="FH31" s="371">
        <f ca="1">IFERROR(OFFSET('HTM Output'!$J$6,MATCH($B31,'HTM Output'!$B$7:$B$37,0),MATCH(FH$11,'HTM Output'!$K$6:$GS$6,0)),0)*$I$8</f>
        <v>0</v>
      </c>
      <c r="FI31" s="371">
        <f ca="1">IFERROR(OFFSET('HTM Output'!$J$6,MATCH($B31,'HTM Output'!$B$7:$B$37,0),MATCH(FI$11,'HTM Output'!$K$6:$GS$6,0)),0)*$I$8</f>
        <v>0</v>
      </c>
      <c r="FJ31" s="371">
        <f ca="1">IFERROR(OFFSET('HTM Output'!$J$6,MATCH($B31,'HTM Output'!$B$7:$B$37,0),MATCH(FJ$11,'HTM Output'!$K$6:$GS$6,0)),0)*$I$8</f>
        <v>0</v>
      </c>
      <c r="FK31" s="371">
        <f ca="1">IFERROR(OFFSET('HTM Output'!$J$6,MATCH($B31,'HTM Output'!$B$7:$B$37,0),MATCH(FK$11,'HTM Output'!$K$6:$GS$6,0)),0)*$I$8</f>
        <v>0</v>
      </c>
      <c r="FL31" s="371">
        <f ca="1">IFERROR(OFFSET('HTM Output'!$J$6,MATCH($B31,'HTM Output'!$B$7:$B$37,0),MATCH(FL$11,'HTM Output'!$K$6:$GS$6,0)),0)*$I$8</f>
        <v>0</v>
      </c>
      <c r="FM31" s="371">
        <f ca="1">IFERROR(OFFSET('HTM Output'!$J$6,MATCH($B31,'HTM Output'!$B$7:$B$37,0),MATCH(FM$11,'HTM Output'!$K$6:$GS$6,0)),0)*$I$8</f>
        <v>0</v>
      </c>
      <c r="FN31" s="371">
        <f ca="1">IFERROR(OFFSET('HTM Output'!$J$6,MATCH($B31,'HTM Output'!$B$7:$B$37,0),MATCH(FN$11,'HTM Output'!$K$6:$GS$6,0)),0)*$I$8</f>
        <v>0</v>
      </c>
      <c r="FO31" s="371">
        <f ca="1">IFERROR(OFFSET('HTM Output'!$J$6,MATCH($B31,'HTM Output'!$B$7:$B$37,0),MATCH(FO$11,'HTM Output'!$K$6:$GS$6,0)),0)*$I$8</f>
        <v>0</v>
      </c>
      <c r="FP31" s="371">
        <f ca="1">IFERROR(OFFSET('HTM Output'!$J$6,MATCH($B31,'HTM Output'!$B$7:$B$37,0),MATCH(FP$11,'HTM Output'!$K$6:$GS$6,0)),0)*$I$8</f>
        <v>0</v>
      </c>
      <c r="FQ31" s="371">
        <f ca="1">IFERROR(OFFSET('HTM Output'!$J$6,MATCH($B31,'HTM Output'!$B$7:$B$37,0),MATCH(FQ$11,'HTM Output'!$K$6:$GS$6,0)),0)*$I$8</f>
        <v>0</v>
      </c>
      <c r="FR31" s="371">
        <f ca="1">IFERROR(OFFSET('HTM Output'!$J$6,MATCH($B31,'HTM Output'!$B$7:$B$37,0),MATCH(FR$11,'HTM Output'!$K$6:$GS$6,0)),0)*$I$8</f>
        <v>0</v>
      </c>
      <c r="FS31" s="371">
        <f ca="1">IFERROR(OFFSET('HTM Output'!$J$6,MATCH($B31,'HTM Output'!$B$7:$B$37,0),MATCH(FS$11,'HTM Output'!$K$6:$GS$6,0)),0)*$I$8</f>
        <v>0</v>
      </c>
      <c r="FT31" s="371">
        <f ca="1">IFERROR(OFFSET('HTM Output'!$J$6,MATCH($B31,'HTM Output'!$B$7:$B$37,0),MATCH(FT$11,'HTM Output'!$K$6:$GS$6,0)),0)*$I$8</f>
        <v>0</v>
      </c>
      <c r="FU31" s="371">
        <f ca="1">IFERROR(OFFSET('HTM Output'!$J$6,MATCH($B31,'HTM Output'!$B$7:$B$37,0),MATCH(FU$11,'HTM Output'!$K$6:$GS$6,0)),0)*$I$8</f>
        <v>0</v>
      </c>
      <c r="FV31" s="371">
        <f ca="1">IFERROR(OFFSET('HTM Output'!$J$6,MATCH($B31,'HTM Output'!$B$7:$B$37,0),MATCH(FV$11,'HTM Output'!$K$6:$GS$6,0)),0)*$I$8</f>
        <v>0</v>
      </c>
      <c r="FW31" s="371">
        <f ca="1">IFERROR(OFFSET('HTM Output'!$J$6,MATCH($B31,'HTM Output'!$B$7:$B$37,0),MATCH(FW$11,'HTM Output'!$K$6:$GS$6,0)),0)*$I$8</f>
        <v>0</v>
      </c>
      <c r="FX31" s="371">
        <f ca="1">IFERROR(OFFSET('HTM Output'!$J$6,MATCH($B31,'HTM Output'!$B$7:$B$37,0),MATCH(FX$11,'HTM Output'!$K$6:$GS$6,0)),0)*$I$8</f>
        <v>0</v>
      </c>
      <c r="FY31" s="371">
        <f ca="1">IFERROR(OFFSET('HTM Output'!$J$6,MATCH($B31,'HTM Output'!$B$7:$B$37,0),MATCH(FY$11,'HTM Output'!$K$6:$GS$6,0)),0)*$I$8</f>
        <v>0</v>
      </c>
      <c r="FZ31" s="371">
        <f ca="1">IFERROR(OFFSET('HTM Output'!$J$6,MATCH($B31,'HTM Output'!$B$7:$B$37,0),MATCH(FZ$11,'HTM Output'!$K$6:$GS$6,0)),0)*$I$8</f>
        <v>0</v>
      </c>
      <c r="GA31" s="371">
        <f ca="1">IFERROR(OFFSET('HTM Output'!$J$6,MATCH($B31,'HTM Output'!$B$7:$B$37,0),MATCH(GA$11,'HTM Output'!$K$6:$GS$6,0)),0)*$I$8</f>
        <v>0</v>
      </c>
      <c r="GB31" s="371">
        <f ca="1">IFERROR(OFFSET('HTM Output'!$J$6,MATCH($B31,'HTM Output'!$B$7:$B$37,0),MATCH(GB$11,'HTM Output'!$K$6:$GS$6,0)),0)*$I$8</f>
        <v>0</v>
      </c>
      <c r="GC31" s="371">
        <f ca="1">IFERROR(OFFSET('HTM Output'!$J$6,MATCH($B31,'HTM Output'!$B$7:$B$37,0),MATCH(GC$11,'HTM Output'!$K$6:$GS$6,0)),0)*$I$8</f>
        <v>0</v>
      </c>
      <c r="GD31" s="371">
        <f ca="1">IFERROR(OFFSET('HTM Output'!$J$6,MATCH($B31,'HTM Output'!$B$7:$B$37,0),MATCH(GD$11,'HTM Output'!$K$6:$GS$6,0)),0)*$I$8</f>
        <v>0</v>
      </c>
      <c r="GE31" s="371">
        <f ca="1">IFERROR(OFFSET('HTM Output'!$J$6,MATCH($B31,'HTM Output'!$B$7:$B$37,0),MATCH(GE$11,'HTM Output'!$K$6:$GS$6,0)),0)*$I$8</f>
        <v>0</v>
      </c>
      <c r="GF31" s="371">
        <f ca="1">IFERROR(OFFSET('HTM Output'!$J$6,MATCH($B31,'HTM Output'!$B$7:$B$37,0),MATCH(GF$11,'HTM Output'!$K$6:$GS$6,0)),0)*$I$8</f>
        <v>0</v>
      </c>
      <c r="GG31" s="371">
        <f ca="1">IFERROR(OFFSET('HTM Output'!$J$6,MATCH($B31,'HTM Output'!$B$7:$B$37,0),MATCH(GG$11,'HTM Output'!$K$6:$GS$6,0)),0)*$I$8</f>
        <v>0</v>
      </c>
      <c r="GH31" s="371">
        <f ca="1">IFERROR(OFFSET('HTM Output'!$J$6,MATCH($B31,'HTM Output'!$B$7:$B$37,0),MATCH(GH$11,'HTM Output'!$K$6:$GS$6,0)),0)*$I$8</f>
        <v>0</v>
      </c>
      <c r="GI31" s="371">
        <f ca="1">IFERROR(OFFSET('HTM Output'!$J$6,MATCH($B31,'HTM Output'!$B$7:$B$37,0),MATCH(GI$11,'HTM Output'!$K$6:$GS$6,0)),0)*$I$8</f>
        <v>0</v>
      </c>
      <c r="GJ31" s="371">
        <f ca="1">IFERROR(OFFSET('HTM Output'!$J$6,MATCH($B31,'HTM Output'!$B$7:$B$37,0),MATCH(GJ$11,'HTM Output'!$K$6:$GS$6,0)),0)*$I$8</f>
        <v>0</v>
      </c>
      <c r="GK31" s="371">
        <f ca="1">IFERROR(OFFSET('HTM Output'!$J$6,MATCH($B31,'HTM Output'!$B$7:$B$37,0),MATCH(GK$11,'HTM Output'!$K$6:$GS$6,0)),0)*$I$8</f>
        <v>0</v>
      </c>
      <c r="GL31" s="371">
        <f ca="1">IFERROR(OFFSET('HTM Output'!$J$6,MATCH($B31,'HTM Output'!$B$7:$B$37,0),MATCH(GL$11,'HTM Output'!$K$6:$GS$6,0)),0)*$I$8</f>
        <v>0</v>
      </c>
      <c r="GM31" s="371">
        <f ca="1">IFERROR(OFFSET('HTM Output'!$J$6,MATCH($B31,'HTM Output'!$B$7:$B$37,0),MATCH(GM$11,'HTM Output'!$K$6:$GS$6,0)),0)*$I$8</f>
        <v>0</v>
      </c>
      <c r="GN31" s="371">
        <f ca="1">IFERROR(OFFSET('HTM Output'!$J$6,MATCH($B31,'HTM Output'!$B$7:$B$37,0),MATCH(GN$11,'HTM Output'!$K$6:$GS$6,0)),0)*$I$8</f>
        <v>0</v>
      </c>
      <c r="GO31" s="371">
        <f ca="1">IFERROR(OFFSET('HTM Output'!$J$6,MATCH($B31,'HTM Output'!$B$7:$B$37,0),MATCH(GO$11,'HTM Output'!$K$6:$GS$6,0)),0)*$I$8</f>
        <v>0</v>
      </c>
      <c r="GP31" s="371">
        <f ca="1">IFERROR(OFFSET('HTM Output'!$J$6,MATCH($B31,'HTM Output'!$B$7:$B$37,0),MATCH(GP$11,'HTM Output'!$K$6:$GS$6,0)),0)*$I$8</f>
        <v>0</v>
      </c>
      <c r="GQ31" s="371">
        <f ca="1">IFERROR(OFFSET('HTM Output'!$J$6,MATCH($B31,'HTM Output'!$B$7:$B$37,0),MATCH(GQ$11,'HTM Output'!$K$6:$GS$6,0)),0)*$I$8</f>
        <v>0</v>
      </c>
      <c r="GR31" s="371">
        <f ca="1">IFERROR(OFFSET('HTM Output'!$J$6,MATCH($B31,'HTM Output'!$B$7:$B$37,0),MATCH(GR$11,'HTM Output'!$K$6:$GS$6,0)),0)*$I$8</f>
        <v>0</v>
      </c>
      <c r="GS31" s="371">
        <f ca="1">IFERROR(OFFSET('HTM Output'!$J$6,MATCH($B31,'HTM Output'!$B$7:$B$37,0),MATCH(GS$11,'HTM Output'!$K$6:$GS$6,0)),0)*$I$8</f>
        <v>0</v>
      </c>
      <c r="GT31" s="371">
        <f ca="1">IFERROR(OFFSET('HTM Output'!$J$6,MATCH($B31,'HTM Output'!$B$7:$B$37,0),MATCH(GT$11,'HTM Output'!$K$6:$GS$6,0)),0)*$I$8</f>
        <v>0</v>
      </c>
      <c r="GU31" s="371">
        <f ca="1">IFERROR(OFFSET('HTM Output'!$J$6,MATCH($B31,'HTM Output'!$B$7:$B$37,0),MATCH(GU$11,'HTM Output'!$K$6:$GS$6,0)),0)*$I$8</f>
        <v>0</v>
      </c>
      <c r="GV31" s="371">
        <f ca="1">IFERROR(OFFSET('HTM Output'!$J$6,MATCH($B31,'HTM Output'!$B$7:$B$37,0),MATCH(GV$11,'HTM Output'!$K$6:$GS$6,0)),0)*$I$8</f>
        <v>0</v>
      </c>
      <c r="GW31" s="371">
        <f ca="1">IFERROR(OFFSET('HTM Output'!$J$6,MATCH($B31,'HTM Output'!$B$7:$B$37,0),MATCH(GW$11,'HTM Output'!$K$6:$GS$6,0)),0)*$I$8</f>
        <v>0</v>
      </c>
      <c r="GX31" s="371">
        <f ca="1">IFERROR(OFFSET('HTM Output'!$J$6,MATCH($B31,'HTM Output'!$B$7:$B$37,0),MATCH(GX$11,'HTM Output'!$K$6:$GS$6,0)),0)*$I$8</f>
        <v>0</v>
      </c>
      <c r="GY31" s="371">
        <f ca="1">IFERROR(OFFSET('HTM Output'!$J$6,MATCH($B31,'HTM Output'!$B$7:$B$37,0),MATCH(GY$11,'HTM Output'!$K$6:$GS$6,0)),0)*$I$8</f>
        <v>0</v>
      </c>
      <c r="GZ31" s="371">
        <f ca="1">IFERROR(OFFSET('HTM Output'!$J$6,MATCH($B31,'HTM Output'!$B$7:$B$37,0),MATCH(GZ$11,'HTM Output'!$K$6:$GS$6,0)),0)*$I$8</f>
        <v>0</v>
      </c>
      <c r="HA31" s="371">
        <f ca="1">IFERROR(OFFSET('HTM Output'!$J$6,MATCH($B31,'HTM Output'!$B$7:$B$37,0),MATCH(HA$11,'HTM Output'!$K$6:$GS$6,0)),0)*$I$8</f>
        <v>0</v>
      </c>
      <c r="HB31" s="469">
        <f ca="1">IFERROR(OFFSET('HTM Output'!$J$6,MATCH($B31,'HTM Output'!$B$7:$B$37,0),MATCH(HB$11,'HTM Output'!$K$6:$GS$6,0)),0)*$I$8</f>
        <v>0</v>
      </c>
      <c r="HC31" s="360"/>
      <c r="HD31" s="462">
        <f t="shared" ca="1" si="25"/>
        <v>-5037993.2228131592</v>
      </c>
      <c r="HE31" s="359">
        <f t="shared" ca="1" si="26"/>
        <v>742352.42099520063</v>
      </c>
      <c r="HF31" s="359">
        <f t="shared" ca="1" si="26"/>
        <v>464223.2076399083</v>
      </c>
      <c r="HG31" s="359">
        <f t="shared" ca="1" si="26"/>
        <v>0</v>
      </c>
      <c r="HH31" s="359">
        <f t="shared" ca="1" si="26"/>
        <v>0</v>
      </c>
      <c r="HI31" s="359">
        <f t="shared" ca="1" si="26"/>
        <v>0</v>
      </c>
      <c r="HJ31" s="359">
        <f t="shared" ca="1" si="26"/>
        <v>0</v>
      </c>
      <c r="HK31" s="419">
        <f t="shared" ca="1" si="18"/>
        <v>-3831417.5941780498</v>
      </c>
    </row>
    <row r="32" spans="1:219" hidden="1" outlineLevel="2" x14ac:dyDescent="0.75">
      <c r="A32" s="7" t="s">
        <v>33</v>
      </c>
      <c r="B32" s="397" t="s">
        <v>192</v>
      </c>
      <c r="C32" s="398">
        <f ca="1">OFFSET(Strats!$B$3,MATCH($B32,Strats!$B$4:$B$31,0),MATCH(C$10,Strats!$C$3:$BS$3,0))</f>
        <v>71929810.379999995</v>
      </c>
      <c r="D32" s="399">
        <f ca="1">OFFSET(Strats!$B$3,MATCH($B32,Strats!$B$4:$B$31,0),MATCH(D$10,Strats!$C$3:$BS$3,0))</f>
        <v>0.37093926704380292</v>
      </c>
      <c r="E32" s="359">
        <f t="shared" ca="1" si="19"/>
        <v>26681591.140956927</v>
      </c>
      <c r="F32" s="462">
        <f t="shared" ca="1" si="20"/>
        <v>436243.00691464025</v>
      </c>
      <c r="G32" s="381">
        <f t="shared" ca="1" si="21"/>
        <v>27117834.147871569</v>
      </c>
      <c r="H32" s="433">
        <f>IFERROR(SUMPRODUCT('HTM Output'!$K91:$GS91,'HTM Output'!$K$6:$GS$6)/SUM('HTM Output'!$K91:$GS91),_xlfn.MAXIFS($U$11:$HB$11,$U$14:$HB$14,"&gt;"&amp;0))</f>
        <v>47452</v>
      </c>
      <c r="I32" s="359">
        <f t="shared" ca="1" si="12"/>
        <v>9599233.2866302766</v>
      </c>
      <c r="J32" s="400">
        <f t="shared" si="22"/>
        <v>0.5</v>
      </c>
      <c r="K32" s="341">
        <f t="shared" ca="1" si="13"/>
        <v>4799616.6433151383</v>
      </c>
      <c r="L32" s="358">
        <f>-SUMIFS('HTM Output'!$K27:$GS27,'HTM Output'!$K$6:$GS$6,"&gt;"&amp;'HTM Output'!$G$2,'HTM Output'!$K$6:$GS$6,"&lt;="&amp;'HTM Output'!$G$3)*$I$8</f>
        <v>-194138.3115160164</v>
      </c>
      <c r="M32" s="359">
        <f t="shared" ca="1" si="14"/>
        <v>13418.427253342783</v>
      </c>
      <c r="N32" s="419">
        <f t="shared" ca="1" si="23"/>
        <v>-180719.88426267362</v>
      </c>
      <c r="O32" s="277">
        <f t="shared" ca="1" si="15"/>
        <v>4618896.7590524647</v>
      </c>
      <c r="P32" s="347"/>
      <c r="Q32" s="378">
        <f t="shared" ca="1" si="16"/>
        <v>3.3729347586631778E-2</v>
      </c>
      <c r="R32" s="379">
        <f t="shared" ca="1" si="24"/>
        <v>1.0919241640056201</v>
      </c>
      <c r="S32" s="347"/>
      <c r="T32" s="380">
        <f ca="1">IF(T$11&gt;$I$4,SUMIFS('Pooled CF'!$E:$E,'Pooled CF'!$A:$A,$A32,'Pooled CF'!$G:$G,T$11),0)+IF(T$11=$I$4,-$O32)</f>
        <v>-4618896.7590524647</v>
      </c>
      <c r="U32" s="371">
        <f ca="1">IFERROR(OFFSET('HTM Output'!$J$6,MATCH($B32,'HTM Output'!$B$7:$B$37,0),MATCH(U$11,'HTM Output'!$K$6:$GS$6,0)),0)*$I$8</f>
        <v>40224.957546750054</v>
      </c>
      <c r="V32" s="371">
        <f ca="1">IFERROR(OFFSET('HTM Output'!$J$6,MATCH($B32,'HTM Output'!$B$7:$B$37,0),MATCH(V$11,'HTM Output'!$K$6:$GS$6,0)),0)*$I$8</f>
        <v>40223.319717155828</v>
      </c>
      <c r="W32" s="371">
        <f ca="1">IFERROR(OFFSET('HTM Output'!$J$6,MATCH($B32,'HTM Output'!$B$7:$B$37,0),MATCH(W$11,'HTM Output'!$K$6:$GS$6,0)),0)*$I$8</f>
        <v>44772.750543604423</v>
      </c>
      <c r="X32" s="371">
        <f ca="1">IFERROR(OFFSET('HTM Output'!$J$6,MATCH($B32,'HTM Output'!$B$7:$B$37,0),MATCH(X$11,'HTM Output'!$K$6:$GS$6,0)),0)*$I$8</f>
        <v>43126.398185491038</v>
      </c>
      <c r="Y32" s="371">
        <f ca="1">IFERROR(OFFSET('HTM Output'!$J$6,MATCH($B32,'HTM Output'!$B$7:$B$37,0),MATCH(Y$11,'HTM Output'!$K$6:$GS$6,0)),0)*$I$8</f>
        <v>41733.475520425774</v>
      </c>
      <c r="Z32" s="371">
        <f ca="1">IFERROR(OFFSET('HTM Output'!$J$6,MATCH($B32,'HTM Output'!$B$7:$B$37,0),MATCH(Z$11,'HTM Output'!$K$6:$GS$6,0)),0)*$I$8</f>
        <v>43122.657571582749</v>
      </c>
      <c r="AA32" s="371">
        <f ca="1">IFERROR(OFFSET('HTM Output'!$J$6,MATCH($B32,'HTM Output'!$B$7:$B$37,0),MATCH(AA$11,'HTM Output'!$K$6:$GS$6,0)),0)*$I$8</f>
        <v>43913.816086277635</v>
      </c>
      <c r="AB32" s="371">
        <f ca="1">IFERROR(OFFSET('HTM Output'!$J$6,MATCH($B32,'HTM Output'!$B$7:$B$37,0),MATCH(AB$11,'HTM Output'!$K$6:$GS$6,0)),0)*$I$8</f>
        <v>45376.62162398301</v>
      </c>
      <c r="AC32" s="371">
        <f ca="1">IFERROR(OFFSET('HTM Output'!$J$6,MATCH($B32,'HTM Output'!$B$7:$B$37,0),MATCH(AC$11,'HTM Output'!$K$6:$GS$6,0)),0)*$I$8</f>
        <v>45394.04829406357</v>
      </c>
      <c r="AD32" s="371">
        <f ca="1">IFERROR(OFFSET('HTM Output'!$J$6,MATCH($B32,'HTM Output'!$B$7:$B$37,0),MATCH(AD$11,'HTM Output'!$K$6:$GS$6,0)),0)*$I$8</f>
        <v>16391.783256486302</v>
      </c>
      <c r="AE32" s="371">
        <f ca="1">IFERROR(OFFSET('HTM Output'!$J$6,MATCH($B32,'HTM Output'!$B$7:$B$37,0),MATCH(AE$11,'HTM Output'!$K$6:$GS$6,0)),0)*$I$8</f>
        <v>16893.271565688861</v>
      </c>
      <c r="AF32" s="371">
        <f ca="1">IFERROR(OFFSET('HTM Output'!$J$6,MATCH($B32,'HTM Output'!$B$7:$B$37,0),MATCH(AF$11,'HTM Output'!$K$6:$GS$6,0)),0)*$I$8</f>
        <v>15106.064993607744</v>
      </c>
      <c r="AG32" s="371">
        <f ca="1">IFERROR(OFFSET('HTM Output'!$J$6,MATCH($B32,'HTM Output'!$B$7:$B$37,0),MATCH(AG$11,'HTM Output'!$K$6:$GS$6,0)),0)*$I$8</f>
        <v>16227.20141947527</v>
      </c>
      <c r="AH32" s="371">
        <f ca="1">IFERROR(OFFSET('HTM Output'!$J$6,MATCH($B32,'HTM Output'!$B$7:$B$37,0),MATCH(AH$11,'HTM Output'!$K$6:$GS$6,0)),0)*$I$8</f>
        <v>13473.286599201971</v>
      </c>
      <c r="AI32" s="371">
        <f ca="1">IFERROR(OFFSET('HTM Output'!$J$6,MATCH($B32,'HTM Output'!$B$7:$B$37,0),MATCH(AI$11,'HTM Output'!$K$6:$GS$6,0)),0)*$I$8</f>
        <v>17932.670350790511</v>
      </c>
      <c r="AJ32" s="371">
        <f ca="1">IFERROR(OFFSET('HTM Output'!$J$6,MATCH($B32,'HTM Output'!$B$7:$B$37,0),MATCH(AJ$11,'HTM Output'!$K$6:$GS$6,0)),0)*$I$8</f>
        <v>16223.815734571876</v>
      </c>
      <c r="AK32" s="371">
        <f ca="1">IFERROR(OFFSET('HTM Output'!$J$6,MATCH($B32,'HTM Output'!$B$7:$B$37,0),MATCH(AK$11,'HTM Output'!$K$6:$GS$6,0)),0)*$I$8</f>
        <v>0</v>
      </c>
      <c r="AL32" s="371">
        <f ca="1">IFERROR(OFFSET('HTM Output'!$J$6,MATCH($B32,'HTM Output'!$B$7:$B$37,0),MATCH(AL$11,'HTM Output'!$K$6:$GS$6,0)),0)*$I$8</f>
        <v>0</v>
      </c>
      <c r="AM32" s="371">
        <f ca="1">IFERROR(OFFSET('HTM Output'!$J$6,MATCH($B32,'HTM Output'!$B$7:$B$37,0),MATCH(AM$11,'HTM Output'!$K$6:$GS$6,0)),0)*$I$8</f>
        <v>0</v>
      </c>
      <c r="AN32" s="371">
        <f ca="1">IFERROR(OFFSET('HTM Output'!$J$6,MATCH($B32,'HTM Output'!$B$7:$B$37,0),MATCH(AN$11,'HTM Output'!$K$6:$GS$6,0)),0)*$I$8</f>
        <v>0</v>
      </c>
      <c r="AO32" s="371">
        <f ca="1">IFERROR(OFFSET('HTM Output'!$J$6,MATCH($B32,'HTM Output'!$B$7:$B$37,0),MATCH(AO$11,'HTM Output'!$K$6:$GS$6,0)),0)*$I$8</f>
        <v>0</v>
      </c>
      <c r="AP32" s="371">
        <f ca="1">IFERROR(OFFSET('HTM Output'!$J$6,MATCH($B32,'HTM Output'!$B$7:$B$37,0),MATCH(AP$11,'HTM Output'!$K$6:$GS$6,0)),0)*$I$8</f>
        <v>0</v>
      </c>
      <c r="AQ32" s="371">
        <f ca="1">IFERROR(OFFSET('HTM Output'!$J$6,MATCH($B32,'HTM Output'!$B$7:$B$37,0),MATCH(AQ$11,'HTM Output'!$K$6:$GS$6,0)),0)*$I$8</f>
        <v>2148.0207191013901</v>
      </c>
      <c r="AR32" s="371">
        <f ca="1">IFERROR(OFFSET('HTM Output'!$J$6,MATCH($B32,'HTM Output'!$B$7:$B$37,0),MATCH(AR$11,'HTM Output'!$K$6:$GS$6,0)),0)*$I$8</f>
        <v>20295.458816553015</v>
      </c>
      <c r="AS32" s="371">
        <f ca="1">IFERROR(OFFSET('HTM Output'!$J$6,MATCH($B32,'HTM Output'!$B$7:$B$37,0),MATCH(AS$11,'HTM Output'!$K$6:$GS$6,0)),0)*$I$8</f>
        <v>19786.635452115221</v>
      </c>
      <c r="AT32" s="371">
        <f ca="1">IFERROR(OFFSET('HTM Output'!$J$6,MATCH($B32,'HTM Output'!$B$7:$B$37,0),MATCH(AT$11,'HTM Output'!$K$6:$GS$6,0)),0)*$I$8</f>
        <v>19786.887840234522</v>
      </c>
      <c r="AU32" s="371">
        <f ca="1">IFERROR(OFFSET('HTM Output'!$J$6,MATCH($B32,'HTM Output'!$B$7:$B$37,0),MATCH(AU$11,'HTM Output'!$K$6:$GS$6,0)),0)*$I$8</f>
        <v>21316.069384367387</v>
      </c>
      <c r="AV32" s="371">
        <f ca="1">IFERROR(OFFSET('HTM Output'!$J$6,MATCH($B32,'HTM Output'!$B$7:$B$37,0),MATCH(AV$11,'HTM Output'!$K$6:$GS$6,0)),0)*$I$8</f>
        <v>20971.83761847439</v>
      </c>
      <c r="AW32" s="371">
        <f ca="1">IFERROR(OFFSET('HTM Output'!$J$6,MATCH($B32,'HTM Output'!$B$7:$B$37,0),MATCH(AW$11,'HTM Output'!$K$6:$GS$6,0)),0)*$I$8</f>
        <v>20295.298392017048</v>
      </c>
      <c r="AX32" s="371">
        <f ca="1">IFERROR(OFFSET('HTM Output'!$J$6,MATCH($B32,'HTM Output'!$B$7:$B$37,0),MATCH(AX$11,'HTM Output'!$K$6:$GS$6,0)),0)*$I$8</f>
        <v>20971.772192282802</v>
      </c>
      <c r="AY32" s="371">
        <f ca="1">IFERROR(OFFSET('HTM Output'!$J$6,MATCH($B32,'HTM Output'!$B$7:$B$37,0),MATCH(AY$11,'HTM Output'!$K$6:$GS$6,0)),0)*$I$8</f>
        <v>20398.588877227161</v>
      </c>
      <c r="AZ32" s="371">
        <f ca="1">IFERROR(OFFSET('HTM Output'!$J$6,MATCH($B32,'HTM Output'!$B$7:$B$37,0),MATCH(AZ$11,'HTM Output'!$K$6:$GS$6,0)),0)*$I$8</f>
        <v>19982.710526482289</v>
      </c>
      <c r="BA32" s="371">
        <f ca="1">IFERROR(OFFSET('HTM Output'!$J$6,MATCH($B32,'HTM Output'!$B$7:$B$37,0),MATCH(BA$11,'HTM Output'!$K$6:$GS$6,0)),0)*$I$8</f>
        <v>19982.778144163069</v>
      </c>
      <c r="BB32" s="371">
        <f ca="1">IFERROR(OFFSET('HTM Output'!$J$6,MATCH($B32,'HTM Output'!$B$7:$B$37,0),MATCH(BB$11,'HTM Output'!$K$6:$GS$6,0)),0)*$I$8</f>
        <v>17375.512688063049</v>
      </c>
      <c r="BC32" s="371">
        <f ca="1">IFERROR(OFFSET('HTM Output'!$J$6,MATCH($B32,'HTM Output'!$B$7:$B$37,0),MATCH(BC$11,'HTM Output'!$K$6:$GS$6,0)),0)*$I$8</f>
        <v>4320037.2725963918</v>
      </c>
      <c r="BD32" s="371">
        <f ca="1">IFERROR(OFFSET('HTM Output'!$J$6,MATCH($B32,'HTM Output'!$B$7:$B$37,0),MATCH(BD$11,'HTM Output'!$K$6:$GS$6,0)),0)*$I$8</f>
        <v>0</v>
      </c>
      <c r="BE32" s="371">
        <f ca="1">IFERROR(OFFSET('HTM Output'!$J$6,MATCH($B32,'HTM Output'!$B$7:$B$37,0),MATCH(BE$11,'HTM Output'!$K$6:$GS$6,0)),0)*$I$8</f>
        <v>0</v>
      </c>
      <c r="BF32" s="371">
        <f ca="1">IFERROR(OFFSET('HTM Output'!$J$6,MATCH($B32,'HTM Output'!$B$7:$B$37,0),MATCH(BF$11,'HTM Output'!$K$6:$GS$6,0)),0)*$I$8</f>
        <v>0</v>
      </c>
      <c r="BG32" s="371">
        <f ca="1">IFERROR(OFFSET('HTM Output'!$J$6,MATCH($B32,'HTM Output'!$B$7:$B$37,0),MATCH(BG$11,'HTM Output'!$K$6:$GS$6,0)),0)*$I$8</f>
        <v>0</v>
      </c>
      <c r="BH32" s="371">
        <f ca="1">IFERROR(OFFSET('HTM Output'!$J$6,MATCH($B32,'HTM Output'!$B$7:$B$37,0),MATCH(BH$11,'HTM Output'!$K$6:$GS$6,0)),0)*$I$8</f>
        <v>0</v>
      </c>
      <c r="BI32" s="371">
        <f ca="1">IFERROR(OFFSET('HTM Output'!$J$6,MATCH($B32,'HTM Output'!$B$7:$B$37,0),MATCH(BI$11,'HTM Output'!$K$6:$GS$6,0)),0)*$I$8</f>
        <v>0</v>
      </c>
      <c r="BJ32" s="371">
        <f ca="1">IFERROR(OFFSET('HTM Output'!$J$6,MATCH($B32,'HTM Output'!$B$7:$B$37,0),MATCH(BJ$11,'HTM Output'!$K$6:$GS$6,0)),0)*$I$8</f>
        <v>0</v>
      </c>
      <c r="BK32" s="371">
        <f ca="1">IFERROR(OFFSET('HTM Output'!$J$6,MATCH($B32,'HTM Output'!$B$7:$B$37,0),MATCH(BK$11,'HTM Output'!$K$6:$GS$6,0)),0)*$I$8</f>
        <v>0</v>
      </c>
      <c r="BL32" s="371">
        <f ca="1">IFERROR(OFFSET('HTM Output'!$J$6,MATCH($B32,'HTM Output'!$B$7:$B$37,0),MATCH(BL$11,'HTM Output'!$K$6:$GS$6,0)),0)*$I$8</f>
        <v>0</v>
      </c>
      <c r="BM32" s="371">
        <f ca="1">IFERROR(OFFSET('HTM Output'!$J$6,MATCH($B32,'HTM Output'!$B$7:$B$37,0),MATCH(BM$11,'HTM Output'!$K$6:$GS$6,0)),0)*$I$8</f>
        <v>0</v>
      </c>
      <c r="BN32" s="371">
        <f ca="1">IFERROR(OFFSET('HTM Output'!$J$6,MATCH($B32,'HTM Output'!$B$7:$B$37,0),MATCH(BN$11,'HTM Output'!$K$6:$GS$6,0)),0)*$I$8</f>
        <v>0</v>
      </c>
      <c r="BO32" s="371">
        <f ca="1">IFERROR(OFFSET('HTM Output'!$J$6,MATCH($B32,'HTM Output'!$B$7:$B$37,0),MATCH(BO$11,'HTM Output'!$K$6:$GS$6,0)),0)*$I$8</f>
        <v>0</v>
      </c>
      <c r="BP32" s="371">
        <f ca="1">IFERROR(OFFSET('HTM Output'!$J$6,MATCH($B32,'HTM Output'!$B$7:$B$37,0),MATCH(BP$11,'HTM Output'!$K$6:$GS$6,0)),0)*$I$8</f>
        <v>0</v>
      </c>
      <c r="BQ32" s="371">
        <f ca="1">IFERROR(OFFSET('HTM Output'!$J$6,MATCH($B32,'HTM Output'!$B$7:$B$37,0),MATCH(BQ$11,'HTM Output'!$K$6:$GS$6,0)),0)*$I$8</f>
        <v>0</v>
      </c>
      <c r="BR32" s="371">
        <f ca="1">IFERROR(OFFSET('HTM Output'!$J$6,MATCH($B32,'HTM Output'!$B$7:$B$37,0),MATCH(BR$11,'HTM Output'!$K$6:$GS$6,0)),0)*$I$8</f>
        <v>0</v>
      </c>
      <c r="BS32" s="371">
        <f ca="1">IFERROR(OFFSET('HTM Output'!$J$6,MATCH($B32,'HTM Output'!$B$7:$B$37,0),MATCH(BS$11,'HTM Output'!$K$6:$GS$6,0)),0)*$I$8</f>
        <v>0</v>
      </c>
      <c r="BT32" s="371">
        <f ca="1">IFERROR(OFFSET('HTM Output'!$J$6,MATCH($B32,'HTM Output'!$B$7:$B$37,0),MATCH(BT$11,'HTM Output'!$K$6:$GS$6,0)),0)*$I$8</f>
        <v>0</v>
      </c>
      <c r="BU32" s="371">
        <f ca="1">IFERROR(OFFSET('HTM Output'!$J$6,MATCH($B32,'HTM Output'!$B$7:$B$37,0),MATCH(BU$11,'HTM Output'!$K$6:$GS$6,0)),0)*$I$8</f>
        <v>0</v>
      </c>
      <c r="BV32" s="371">
        <f ca="1">IFERROR(OFFSET('HTM Output'!$J$6,MATCH($B32,'HTM Output'!$B$7:$B$37,0),MATCH(BV$11,'HTM Output'!$K$6:$GS$6,0)),0)*$I$8</f>
        <v>0</v>
      </c>
      <c r="BW32" s="371">
        <f ca="1">IFERROR(OFFSET('HTM Output'!$J$6,MATCH($B32,'HTM Output'!$B$7:$B$37,0),MATCH(BW$11,'HTM Output'!$K$6:$GS$6,0)),0)*$I$8</f>
        <v>0</v>
      </c>
      <c r="BX32" s="371">
        <f ca="1">IFERROR(OFFSET('HTM Output'!$J$6,MATCH($B32,'HTM Output'!$B$7:$B$37,0),MATCH(BX$11,'HTM Output'!$K$6:$GS$6,0)),0)*$I$8</f>
        <v>0</v>
      </c>
      <c r="BY32" s="371">
        <f ca="1">IFERROR(OFFSET('HTM Output'!$J$6,MATCH($B32,'HTM Output'!$B$7:$B$37,0),MATCH(BY$11,'HTM Output'!$K$6:$GS$6,0)),0)*$I$8</f>
        <v>0</v>
      </c>
      <c r="BZ32" s="371">
        <f ca="1">IFERROR(OFFSET('HTM Output'!$J$6,MATCH($B32,'HTM Output'!$B$7:$B$37,0),MATCH(BZ$11,'HTM Output'!$K$6:$GS$6,0)),0)*$I$8</f>
        <v>0</v>
      </c>
      <c r="CA32" s="371">
        <f ca="1">IFERROR(OFFSET('HTM Output'!$J$6,MATCH($B32,'HTM Output'!$B$7:$B$37,0),MATCH(CA$11,'HTM Output'!$K$6:$GS$6,0)),0)*$I$8</f>
        <v>0</v>
      </c>
      <c r="CB32" s="371">
        <f ca="1">IFERROR(OFFSET('HTM Output'!$J$6,MATCH($B32,'HTM Output'!$B$7:$B$37,0),MATCH(CB$11,'HTM Output'!$K$6:$GS$6,0)),0)*$I$8</f>
        <v>0</v>
      </c>
      <c r="CC32" s="371">
        <f ca="1">IFERROR(OFFSET('HTM Output'!$J$6,MATCH($B32,'HTM Output'!$B$7:$B$37,0),MATCH(CC$11,'HTM Output'!$K$6:$GS$6,0)),0)*$I$8</f>
        <v>0</v>
      </c>
      <c r="CD32" s="371">
        <f ca="1">IFERROR(OFFSET('HTM Output'!$J$6,MATCH($B32,'HTM Output'!$B$7:$B$37,0),MATCH(CD$11,'HTM Output'!$K$6:$GS$6,0)),0)*$I$8</f>
        <v>0</v>
      </c>
      <c r="CE32" s="371">
        <f ca="1">IFERROR(OFFSET('HTM Output'!$J$6,MATCH($B32,'HTM Output'!$B$7:$B$37,0),MATCH(CE$11,'HTM Output'!$K$6:$GS$6,0)),0)*$I$8</f>
        <v>0</v>
      </c>
      <c r="CF32" s="371">
        <f ca="1">IFERROR(OFFSET('HTM Output'!$J$6,MATCH($B32,'HTM Output'!$B$7:$B$37,0),MATCH(CF$11,'HTM Output'!$K$6:$GS$6,0)),0)*$I$8</f>
        <v>0</v>
      </c>
      <c r="CG32" s="371">
        <f ca="1">IFERROR(OFFSET('HTM Output'!$J$6,MATCH($B32,'HTM Output'!$B$7:$B$37,0),MATCH(CG$11,'HTM Output'!$K$6:$GS$6,0)),0)*$I$8</f>
        <v>0</v>
      </c>
      <c r="CH32" s="371">
        <f ca="1">IFERROR(OFFSET('HTM Output'!$J$6,MATCH($B32,'HTM Output'!$B$7:$B$37,0),MATCH(CH$11,'HTM Output'!$K$6:$GS$6,0)),0)*$I$8</f>
        <v>0</v>
      </c>
      <c r="CI32" s="371">
        <f ca="1">IFERROR(OFFSET('HTM Output'!$J$6,MATCH($B32,'HTM Output'!$B$7:$B$37,0),MATCH(CI$11,'HTM Output'!$K$6:$GS$6,0)),0)*$I$8</f>
        <v>0</v>
      </c>
      <c r="CJ32" s="371">
        <f ca="1">IFERROR(OFFSET('HTM Output'!$J$6,MATCH($B32,'HTM Output'!$B$7:$B$37,0),MATCH(CJ$11,'HTM Output'!$K$6:$GS$6,0)),0)*$I$8</f>
        <v>0</v>
      </c>
      <c r="CK32" s="371">
        <f ca="1">IFERROR(OFFSET('HTM Output'!$J$6,MATCH($B32,'HTM Output'!$B$7:$B$37,0),MATCH(CK$11,'HTM Output'!$K$6:$GS$6,0)),0)*$I$8</f>
        <v>0</v>
      </c>
      <c r="CL32" s="371">
        <f ca="1">IFERROR(OFFSET('HTM Output'!$J$6,MATCH($B32,'HTM Output'!$B$7:$B$37,0),MATCH(CL$11,'HTM Output'!$K$6:$GS$6,0)),0)*$I$8</f>
        <v>0</v>
      </c>
      <c r="CM32" s="371">
        <f ca="1">IFERROR(OFFSET('HTM Output'!$J$6,MATCH($B32,'HTM Output'!$B$7:$B$37,0),MATCH(CM$11,'HTM Output'!$K$6:$GS$6,0)),0)*$I$8</f>
        <v>0</v>
      </c>
      <c r="CN32" s="371">
        <f ca="1">IFERROR(OFFSET('HTM Output'!$J$6,MATCH($B32,'HTM Output'!$B$7:$B$37,0),MATCH(CN$11,'HTM Output'!$K$6:$GS$6,0)),0)*$I$8</f>
        <v>0</v>
      </c>
      <c r="CO32" s="371">
        <f ca="1">IFERROR(OFFSET('HTM Output'!$J$6,MATCH($B32,'HTM Output'!$B$7:$B$37,0),MATCH(CO$11,'HTM Output'!$K$6:$GS$6,0)),0)*$I$8</f>
        <v>0</v>
      </c>
      <c r="CP32" s="371">
        <f ca="1">IFERROR(OFFSET('HTM Output'!$J$6,MATCH($B32,'HTM Output'!$B$7:$B$37,0),MATCH(CP$11,'HTM Output'!$K$6:$GS$6,0)),0)*$I$8</f>
        <v>0</v>
      </c>
      <c r="CQ32" s="371">
        <f ca="1">IFERROR(OFFSET('HTM Output'!$J$6,MATCH($B32,'HTM Output'!$B$7:$B$37,0),MATCH(CQ$11,'HTM Output'!$K$6:$GS$6,0)),0)*$I$8</f>
        <v>0</v>
      </c>
      <c r="CR32" s="371">
        <f ca="1">IFERROR(OFFSET('HTM Output'!$J$6,MATCH($B32,'HTM Output'!$B$7:$B$37,0),MATCH(CR$11,'HTM Output'!$K$6:$GS$6,0)),0)*$I$8</f>
        <v>0</v>
      </c>
      <c r="CS32" s="371">
        <f ca="1">IFERROR(OFFSET('HTM Output'!$J$6,MATCH($B32,'HTM Output'!$B$7:$B$37,0),MATCH(CS$11,'HTM Output'!$K$6:$GS$6,0)),0)*$I$8</f>
        <v>0</v>
      </c>
      <c r="CT32" s="371">
        <f ca="1">IFERROR(OFFSET('HTM Output'!$J$6,MATCH($B32,'HTM Output'!$B$7:$B$37,0),MATCH(CT$11,'HTM Output'!$K$6:$GS$6,0)),0)*$I$8</f>
        <v>0</v>
      </c>
      <c r="CU32" s="371">
        <f ca="1">IFERROR(OFFSET('HTM Output'!$J$6,MATCH($B32,'HTM Output'!$B$7:$B$37,0),MATCH(CU$11,'HTM Output'!$K$6:$GS$6,0)),0)*$I$8</f>
        <v>0</v>
      </c>
      <c r="CV32" s="371">
        <f ca="1">IFERROR(OFFSET('HTM Output'!$J$6,MATCH($B32,'HTM Output'!$B$7:$B$37,0),MATCH(CV$11,'HTM Output'!$K$6:$GS$6,0)),0)*$I$8</f>
        <v>0</v>
      </c>
      <c r="CW32" s="371">
        <f ca="1">IFERROR(OFFSET('HTM Output'!$J$6,MATCH($B32,'HTM Output'!$B$7:$B$37,0),MATCH(CW$11,'HTM Output'!$K$6:$GS$6,0)),0)*$I$8</f>
        <v>0</v>
      </c>
      <c r="CX32" s="371">
        <f ca="1">IFERROR(OFFSET('HTM Output'!$J$6,MATCH($B32,'HTM Output'!$B$7:$B$37,0),MATCH(CX$11,'HTM Output'!$K$6:$GS$6,0)),0)*$I$8</f>
        <v>0</v>
      </c>
      <c r="CY32" s="371">
        <f ca="1">IFERROR(OFFSET('HTM Output'!$J$6,MATCH($B32,'HTM Output'!$B$7:$B$37,0),MATCH(CY$11,'HTM Output'!$K$6:$GS$6,0)),0)*$I$8</f>
        <v>0</v>
      </c>
      <c r="CZ32" s="371">
        <f ca="1">IFERROR(OFFSET('HTM Output'!$J$6,MATCH($B32,'HTM Output'!$B$7:$B$37,0),MATCH(CZ$11,'HTM Output'!$K$6:$GS$6,0)),0)*$I$8</f>
        <v>0</v>
      </c>
      <c r="DA32" s="371">
        <f ca="1">IFERROR(OFFSET('HTM Output'!$J$6,MATCH($B32,'HTM Output'!$B$7:$B$37,0),MATCH(DA$11,'HTM Output'!$K$6:$GS$6,0)),0)*$I$8</f>
        <v>0</v>
      </c>
      <c r="DB32" s="371">
        <f ca="1">IFERROR(OFFSET('HTM Output'!$J$6,MATCH($B32,'HTM Output'!$B$7:$B$37,0),MATCH(DB$11,'HTM Output'!$K$6:$GS$6,0)),0)*$I$8</f>
        <v>0</v>
      </c>
      <c r="DC32" s="371">
        <f ca="1">IFERROR(OFFSET('HTM Output'!$J$6,MATCH($B32,'HTM Output'!$B$7:$B$37,0),MATCH(DC$11,'HTM Output'!$K$6:$GS$6,0)),0)*$I$8</f>
        <v>0</v>
      </c>
      <c r="DD32" s="371">
        <f ca="1">IFERROR(OFFSET('HTM Output'!$J$6,MATCH($B32,'HTM Output'!$B$7:$B$37,0),MATCH(DD$11,'HTM Output'!$K$6:$GS$6,0)),0)*$I$8</f>
        <v>0</v>
      </c>
      <c r="DE32" s="371">
        <f ca="1">IFERROR(OFFSET('HTM Output'!$J$6,MATCH($B32,'HTM Output'!$B$7:$B$37,0),MATCH(DE$11,'HTM Output'!$K$6:$GS$6,0)),0)*$I$8</f>
        <v>0</v>
      </c>
      <c r="DF32" s="371">
        <f ca="1">IFERROR(OFFSET('HTM Output'!$J$6,MATCH($B32,'HTM Output'!$B$7:$B$37,0),MATCH(DF$11,'HTM Output'!$K$6:$GS$6,0)),0)*$I$8</f>
        <v>0</v>
      </c>
      <c r="DG32" s="371">
        <f ca="1">IFERROR(OFFSET('HTM Output'!$J$6,MATCH($B32,'HTM Output'!$B$7:$B$37,0),MATCH(DG$11,'HTM Output'!$K$6:$GS$6,0)),0)*$I$8</f>
        <v>0</v>
      </c>
      <c r="DH32" s="371">
        <f ca="1">IFERROR(OFFSET('HTM Output'!$J$6,MATCH($B32,'HTM Output'!$B$7:$B$37,0),MATCH(DH$11,'HTM Output'!$K$6:$GS$6,0)),0)*$I$8</f>
        <v>0</v>
      </c>
      <c r="DI32" s="371">
        <f ca="1">IFERROR(OFFSET('HTM Output'!$J$6,MATCH($B32,'HTM Output'!$B$7:$B$37,0),MATCH(DI$11,'HTM Output'!$K$6:$GS$6,0)),0)*$I$8</f>
        <v>0</v>
      </c>
      <c r="DJ32" s="371">
        <f ca="1">IFERROR(OFFSET('HTM Output'!$J$6,MATCH($B32,'HTM Output'!$B$7:$B$37,0),MATCH(DJ$11,'HTM Output'!$K$6:$GS$6,0)),0)*$I$8</f>
        <v>0</v>
      </c>
      <c r="DK32" s="371">
        <f ca="1">IFERROR(OFFSET('HTM Output'!$J$6,MATCH($B32,'HTM Output'!$B$7:$B$37,0),MATCH(DK$11,'HTM Output'!$K$6:$GS$6,0)),0)*$I$8</f>
        <v>0</v>
      </c>
      <c r="DL32" s="371">
        <f ca="1">IFERROR(OFFSET('HTM Output'!$J$6,MATCH($B32,'HTM Output'!$B$7:$B$37,0),MATCH(DL$11,'HTM Output'!$K$6:$GS$6,0)),0)*$I$8</f>
        <v>0</v>
      </c>
      <c r="DM32" s="371">
        <f ca="1">IFERROR(OFFSET('HTM Output'!$J$6,MATCH($B32,'HTM Output'!$B$7:$B$37,0),MATCH(DM$11,'HTM Output'!$K$6:$GS$6,0)),0)*$I$8</f>
        <v>0</v>
      </c>
      <c r="DN32" s="371">
        <f ca="1">IFERROR(OFFSET('HTM Output'!$J$6,MATCH($B32,'HTM Output'!$B$7:$B$37,0),MATCH(DN$11,'HTM Output'!$K$6:$GS$6,0)),0)*$I$8</f>
        <v>0</v>
      </c>
      <c r="DO32" s="371">
        <f ca="1">IFERROR(OFFSET('HTM Output'!$J$6,MATCH($B32,'HTM Output'!$B$7:$B$37,0),MATCH(DO$11,'HTM Output'!$K$6:$GS$6,0)),0)*$I$8</f>
        <v>0</v>
      </c>
      <c r="DP32" s="371">
        <f ca="1">IFERROR(OFFSET('HTM Output'!$J$6,MATCH($B32,'HTM Output'!$B$7:$B$37,0),MATCH(DP$11,'HTM Output'!$K$6:$GS$6,0)),0)*$I$8</f>
        <v>0</v>
      </c>
      <c r="DQ32" s="371">
        <f ca="1">IFERROR(OFFSET('HTM Output'!$J$6,MATCH($B32,'HTM Output'!$B$7:$B$37,0),MATCH(DQ$11,'HTM Output'!$K$6:$GS$6,0)),0)*$I$8</f>
        <v>0</v>
      </c>
      <c r="DR32" s="371">
        <f ca="1">IFERROR(OFFSET('HTM Output'!$J$6,MATCH($B32,'HTM Output'!$B$7:$B$37,0),MATCH(DR$11,'HTM Output'!$K$6:$GS$6,0)),0)*$I$8</f>
        <v>0</v>
      </c>
      <c r="DS32" s="371">
        <f ca="1">IFERROR(OFFSET('HTM Output'!$J$6,MATCH($B32,'HTM Output'!$B$7:$B$37,0),MATCH(DS$11,'HTM Output'!$K$6:$GS$6,0)),0)*$I$8</f>
        <v>0</v>
      </c>
      <c r="DT32" s="371">
        <f ca="1">IFERROR(OFFSET('HTM Output'!$J$6,MATCH($B32,'HTM Output'!$B$7:$B$37,0),MATCH(DT$11,'HTM Output'!$K$6:$GS$6,0)),0)*$I$8</f>
        <v>0</v>
      </c>
      <c r="DU32" s="371">
        <f ca="1">IFERROR(OFFSET('HTM Output'!$J$6,MATCH($B32,'HTM Output'!$B$7:$B$37,0),MATCH(DU$11,'HTM Output'!$K$6:$GS$6,0)),0)*$I$8</f>
        <v>0</v>
      </c>
      <c r="DV32" s="371">
        <f ca="1">IFERROR(OFFSET('HTM Output'!$J$6,MATCH($B32,'HTM Output'!$B$7:$B$37,0),MATCH(DV$11,'HTM Output'!$K$6:$GS$6,0)),0)*$I$8</f>
        <v>0</v>
      </c>
      <c r="DW32" s="371">
        <f ca="1">IFERROR(OFFSET('HTM Output'!$J$6,MATCH($B32,'HTM Output'!$B$7:$B$37,0),MATCH(DW$11,'HTM Output'!$K$6:$GS$6,0)),0)*$I$8</f>
        <v>0</v>
      </c>
      <c r="DX32" s="371">
        <f ca="1">IFERROR(OFFSET('HTM Output'!$J$6,MATCH($B32,'HTM Output'!$B$7:$B$37,0),MATCH(DX$11,'HTM Output'!$K$6:$GS$6,0)),0)*$I$8</f>
        <v>0</v>
      </c>
      <c r="DY32" s="371">
        <f ca="1">IFERROR(OFFSET('HTM Output'!$J$6,MATCH($B32,'HTM Output'!$B$7:$B$37,0),MATCH(DY$11,'HTM Output'!$K$6:$GS$6,0)),0)*$I$8</f>
        <v>0</v>
      </c>
      <c r="DZ32" s="371">
        <f ca="1">IFERROR(OFFSET('HTM Output'!$J$6,MATCH($B32,'HTM Output'!$B$7:$B$37,0),MATCH(DZ$11,'HTM Output'!$K$6:$GS$6,0)),0)*$I$8</f>
        <v>0</v>
      </c>
      <c r="EA32" s="371">
        <f ca="1">IFERROR(OFFSET('HTM Output'!$J$6,MATCH($B32,'HTM Output'!$B$7:$B$37,0),MATCH(EA$11,'HTM Output'!$K$6:$GS$6,0)),0)*$I$8</f>
        <v>0</v>
      </c>
      <c r="EB32" s="371">
        <f ca="1">IFERROR(OFFSET('HTM Output'!$J$6,MATCH($B32,'HTM Output'!$B$7:$B$37,0),MATCH(EB$11,'HTM Output'!$K$6:$GS$6,0)),0)*$I$8</f>
        <v>0</v>
      </c>
      <c r="EC32" s="371">
        <f ca="1">IFERROR(OFFSET('HTM Output'!$J$6,MATCH($B32,'HTM Output'!$B$7:$B$37,0),MATCH(EC$11,'HTM Output'!$K$6:$GS$6,0)),0)*$I$8</f>
        <v>0</v>
      </c>
      <c r="ED32" s="371">
        <f ca="1">IFERROR(OFFSET('HTM Output'!$J$6,MATCH($B32,'HTM Output'!$B$7:$B$37,0),MATCH(ED$11,'HTM Output'!$K$6:$GS$6,0)),0)*$I$8</f>
        <v>0</v>
      </c>
      <c r="EE32" s="371">
        <f ca="1">IFERROR(OFFSET('HTM Output'!$J$6,MATCH($B32,'HTM Output'!$B$7:$B$37,0),MATCH(EE$11,'HTM Output'!$K$6:$GS$6,0)),0)*$I$8</f>
        <v>0</v>
      </c>
      <c r="EF32" s="371">
        <f ca="1">IFERROR(OFFSET('HTM Output'!$J$6,MATCH($B32,'HTM Output'!$B$7:$B$37,0),MATCH(EF$11,'HTM Output'!$K$6:$GS$6,0)),0)*$I$8</f>
        <v>0</v>
      </c>
      <c r="EG32" s="371">
        <f ca="1">IFERROR(OFFSET('HTM Output'!$J$6,MATCH($B32,'HTM Output'!$B$7:$B$37,0),MATCH(EG$11,'HTM Output'!$K$6:$GS$6,0)),0)*$I$8</f>
        <v>0</v>
      </c>
      <c r="EH32" s="371">
        <f ca="1">IFERROR(OFFSET('HTM Output'!$J$6,MATCH($B32,'HTM Output'!$B$7:$B$37,0),MATCH(EH$11,'HTM Output'!$K$6:$GS$6,0)),0)*$I$8</f>
        <v>0</v>
      </c>
      <c r="EI32" s="371">
        <f ca="1">IFERROR(OFFSET('HTM Output'!$J$6,MATCH($B32,'HTM Output'!$B$7:$B$37,0),MATCH(EI$11,'HTM Output'!$K$6:$GS$6,0)),0)*$I$8</f>
        <v>0</v>
      </c>
      <c r="EJ32" s="371">
        <f ca="1">IFERROR(OFFSET('HTM Output'!$J$6,MATCH($B32,'HTM Output'!$B$7:$B$37,0),MATCH(EJ$11,'HTM Output'!$K$6:$GS$6,0)),0)*$I$8</f>
        <v>0</v>
      </c>
      <c r="EK32" s="371">
        <f ca="1">IFERROR(OFFSET('HTM Output'!$J$6,MATCH($B32,'HTM Output'!$B$7:$B$37,0),MATCH(EK$11,'HTM Output'!$K$6:$GS$6,0)),0)*$I$8</f>
        <v>0</v>
      </c>
      <c r="EL32" s="371">
        <f ca="1">IFERROR(OFFSET('HTM Output'!$J$6,MATCH($B32,'HTM Output'!$B$7:$B$37,0),MATCH(EL$11,'HTM Output'!$K$6:$GS$6,0)),0)*$I$8</f>
        <v>0</v>
      </c>
      <c r="EM32" s="371">
        <f ca="1">IFERROR(OFFSET('HTM Output'!$J$6,MATCH($B32,'HTM Output'!$B$7:$B$37,0),MATCH(EM$11,'HTM Output'!$K$6:$GS$6,0)),0)*$I$8</f>
        <v>0</v>
      </c>
      <c r="EN32" s="371">
        <f ca="1">IFERROR(OFFSET('HTM Output'!$J$6,MATCH($B32,'HTM Output'!$B$7:$B$37,0),MATCH(EN$11,'HTM Output'!$K$6:$GS$6,0)),0)*$I$8</f>
        <v>0</v>
      </c>
      <c r="EO32" s="371">
        <f ca="1">IFERROR(OFFSET('HTM Output'!$J$6,MATCH($B32,'HTM Output'!$B$7:$B$37,0),MATCH(EO$11,'HTM Output'!$K$6:$GS$6,0)),0)*$I$8</f>
        <v>0</v>
      </c>
      <c r="EP32" s="371">
        <f ca="1">IFERROR(OFFSET('HTM Output'!$J$6,MATCH($B32,'HTM Output'!$B$7:$B$37,0),MATCH(EP$11,'HTM Output'!$K$6:$GS$6,0)),0)*$I$8</f>
        <v>0</v>
      </c>
      <c r="EQ32" s="371">
        <f ca="1">IFERROR(OFFSET('HTM Output'!$J$6,MATCH($B32,'HTM Output'!$B$7:$B$37,0),MATCH(EQ$11,'HTM Output'!$K$6:$GS$6,0)),0)*$I$8</f>
        <v>0</v>
      </c>
      <c r="ER32" s="371">
        <f ca="1">IFERROR(OFFSET('HTM Output'!$J$6,MATCH($B32,'HTM Output'!$B$7:$B$37,0),MATCH(ER$11,'HTM Output'!$K$6:$GS$6,0)),0)*$I$8</f>
        <v>0</v>
      </c>
      <c r="ES32" s="371">
        <f ca="1">IFERROR(OFFSET('HTM Output'!$J$6,MATCH($B32,'HTM Output'!$B$7:$B$37,0),MATCH(ES$11,'HTM Output'!$K$6:$GS$6,0)),0)*$I$8</f>
        <v>0</v>
      </c>
      <c r="ET32" s="371">
        <f ca="1">IFERROR(OFFSET('HTM Output'!$J$6,MATCH($B32,'HTM Output'!$B$7:$B$37,0),MATCH(ET$11,'HTM Output'!$K$6:$GS$6,0)),0)*$I$8</f>
        <v>0</v>
      </c>
      <c r="EU32" s="371">
        <f ca="1">IFERROR(OFFSET('HTM Output'!$J$6,MATCH($B32,'HTM Output'!$B$7:$B$37,0),MATCH(EU$11,'HTM Output'!$K$6:$GS$6,0)),0)*$I$8</f>
        <v>0</v>
      </c>
      <c r="EV32" s="371">
        <f ca="1">IFERROR(OFFSET('HTM Output'!$J$6,MATCH($B32,'HTM Output'!$B$7:$B$37,0),MATCH(EV$11,'HTM Output'!$K$6:$GS$6,0)),0)*$I$8</f>
        <v>0</v>
      </c>
      <c r="EW32" s="371">
        <f ca="1">IFERROR(OFFSET('HTM Output'!$J$6,MATCH($B32,'HTM Output'!$B$7:$B$37,0),MATCH(EW$11,'HTM Output'!$K$6:$GS$6,0)),0)*$I$8</f>
        <v>0</v>
      </c>
      <c r="EX32" s="371">
        <f ca="1">IFERROR(OFFSET('HTM Output'!$J$6,MATCH($B32,'HTM Output'!$B$7:$B$37,0),MATCH(EX$11,'HTM Output'!$K$6:$GS$6,0)),0)*$I$8</f>
        <v>0</v>
      </c>
      <c r="EY32" s="371">
        <f ca="1">IFERROR(OFFSET('HTM Output'!$J$6,MATCH($B32,'HTM Output'!$B$7:$B$37,0),MATCH(EY$11,'HTM Output'!$K$6:$GS$6,0)),0)*$I$8</f>
        <v>0</v>
      </c>
      <c r="EZ32" s="371">
        <f ca="1">IFERROR(OFFSET('HTM Output'!$J$6,MATCH($B32,'HTM Output'!$B$7:$B$37,0),MATCH(EZ$11,'HTM Output'!$K$6:$GS$6,0)),0)*$I$8</f>
        <v>0</v>
      </c>
      <c r="FA32" s="371">
        <f ca="1">IFERROR(OFFSET('HTM Output'!$J$6,MATCH($B32,'HTM Output'!$B$7:$B$37,0),MATCH(FA$11,'HTM Output'!$K$6:$GS$6,0)),0)*$I$8</f>
        <v>0</v>
      </c>
      <c r="FB32" s="371">
        <f ca="1">IFERROR(OFFSET('HTM Output'!$J$6,MATCH($B32,'HTM Output'!$B$7:$B$37,0),MATCH(FB$11,'HTM Output'!$K$6:$GS$6,0)),0)*$I$8</f>
        <v>0</v>
      </c>
      <c r="FC32" s="371">
        <f ca="1">IFERROR(OFFSET('HTM Output'!$J$6,MATCH($B32,'HTM Output'!$B$7:$B$37,0),MATCH(FC$11,'HTM Output'!$K$6:$GS$6,0)),0)*$I$8</f>
        <v>0</v>
      </c>
      <c r="FD32" s="371">
        <f ca="1">IFERROR(OFFSET('HTM Output'!$J$6,MATCH($B32,'HTM Output'!$B$7:$B$37,0),MATCH(FD$11,'HTM Output'!$K$6:$GS$6,0)),0)*$I$8</f>
        <v>0</v>
      </c>
      <c r="FE32" s="371">
        <f ca="1">IFERROR(OFFSET('HTM Output'!$J$6,MATCH($B32,'HTM Output'!$B$7:$B$37,0),MATCH(FE$11,'HTM Output'!$K$6:$GS$6,0)),0)*$I$8</f>
        <v>0</v>
      </c>
      <c r="FF32" s="371">
        <f ca="1">IFERROR(OFFSET('HTM Output'!$J$6,MATCH($B32,'HTM Output'!$B$7:$B$37,0),MATCH(FF$11,'HTM Output'!$K$6:$GS$6,0)),0)*$I$8</f>
        <v>0</v>
      </c>
      <c r="FG32" s="371">
        <f ca="1">IFERROR(OFFSET('HTM Output'!$J$6,MATCH($B32,'HTM Output'!$B$7:$B$37,0),MATCH(FG$11,'HTM Output'!$K$6:$GS$6,0)),0)*$I$8</f>
        <v>0</v>
      </c>
      <c r="FH32" s="371">
        <f ca="1">IFERROR(OFFSET('HTM Output'!$J$6,MATCH($B32,'HTM Output'!$B$7:$B$37,0),MATCH(FH$11,'HTM Output'!$K$6:$GS$6,0)),0)*$I$8</f>
        <v>0</v>
      </c>
      <c r="FI32" s="371">
        <f ca="1">IFERROR(OFFSET('HTM Output'!$J$6,MATCH($B32,'HTM Output'!$B$7:$B$37,0),MATCH(FI$11,'HTM Output'!$K$6:$GS$6,0)),0)*$I$8</f>
        <v>0</v>
      </c>
      <c r="FJ32" s="371">
        <f ca="1">IFERROR(OFFSET('HTM Output'!$J$6,MATCH($B32,'HTM Output'!$B$7:$B$37,0),MATCH(FJ$11,'HTM Output'!$K$6:$GS$6,0)),0)*$I$8</f>
        <v>0</v>
      </c>
      <c r="FK32" s="371">
        <f ca="1">IFERROR(OFFSET('HTM Output'!$J$6,MATCH($B32,'HTM Output'!$B$7:$B$37,0),MATCH(FK$11,'HTM Output'!$K$6:$GS$6,0)),0)*$I$8</f>
        <v>0</v>
      </c>
      <c r="FL32" s="371">
        <f ca="1">IFERROR(OFFSET('HTM Output'!$J$6,MATCH($B32,'HTM Output'!$B$7:$B$37,0),MATCH(FL$11,'HTM Output'!$K$6:$GS$6,0)),0)*$I$8</f>
        <v>0</v>
      </c>
      <c r="FM32" s="371">
        <f ca="1">IFERROR(OFFSET('HTM Output'!$J$6,MATCH($B32,'HTM Output'!$B$7:$B$37,0),MATCH(FM$11,'HTM Output'!$K$6:$GS$6,0)),0)*$I$8</f>
        <v>0</v>
      </c>
      <c r="FN32" s="371">
        <f ca="1">IFERROR(OFFSET('HTM Output'!$J$6,MATCH($B32,'HTM Output'!$B$7:$B$37,0),MATCH(FN$11,'HTM Output'!$K$6:$GS$6,0)),0)*$I$8</f>
        <v>0</v>
      </c>
      <c r="FO32" s="371">
        <f ca="1">IFERROR(OFFSET('HTM Output'!$J$6,MATCH($B32,'HTM Output'!$B$7:$B$37,0),MATCH(FO$11,'HTM Output'!$K$6:$GS$6,0)),0)*$I$8</f>
        <v>0</v>
      </c>
      <c r="FP32" s="371">
        <f ca="1">IFERROR(OFFSET('HTM Output'!$J$6,MATCH($B32,'HTM Output'!$B$7:$B$37,0),MATCH(FP$11,'HTM Output'!$K$6:$GS$6,0)),0)*$I$8</f>
        <v>0</v>
      </c>
      <c r="FQ32" s="371">
        <f ca="1">IFERROR(OFFSET('HTM Output'!$J$6,MATCH($B32,'HTM Output'!$B$7:$B$37,0),MATCH(FQ$11,'HTM Output'!$K$6:$GS$6,0)),0)*$I$8</f>
        <v>0</v>
      </c>
      <c r="FR32" s="371">
        <f ca="1">IFERROR(OFFSET('HTM Output'!$J$6,MATCH($B32,'HTM Output'!$B$7:$B$37,0),MATCH(FR$11,'HTM Output'!$K$6:$GS$6,0)),0)*$I$8</f>
        <v>0</v>
      </c>
      <c r="FS32" s="371">
        <f ca="1">IFERROR(OFFSET('HTM Output'!$J$6,MATCH($B32,'HTM Output'!$B$7:$B$37,0),MATCH(FS$11,'HTM Output'!$K$6:$GS$6,0)),0)*$I$8</f>
        <v>0</v>
      </c>
      <c r="FT32" s="371">
        <f ca="1">IFERROR(OFFSET('HTM Output'!$J$6,MATCH($B32,'HTM Output'!$B$7:$B$37,0),MATCH(FT$11,'HTM Output'!$K$6:$GS$6,0)),0)*$I$8</f>
        <v>0</v>
      </c>
      <c r="FU32" s="371">
        <f ca="1">IFERROR(OFFSET('HTM Output'!$J$6,MATCH($B32,'HTM Output'!$B$7:$B$37,0),MATCH(FU$11,'HTM Output'!$K$6:$GS$6,0)),0)*$I$8</f>
        <v>0</v>
      </c>
      <c r="FV32" s="371">
        <f ca="1">IFERROR(OFFSET('HTM Output'!$J$6,MATCH($B32,'HTM Output'!$B$7:$B$37,0),MATCH(FV$11,'HTM Output'!$K$6:$GS$6,0)),0)*$I$8</f>
        <v>0</v>
      </c>
      <c r="FW32" s="371">
        <f ca="1">IFERROR(OFFSET('HTM Output'!$J$6,MATCH($B32,'HTM Output'!$B$7:$B$37,0),MATCH(FW$11,'HTM Output'!$K$6:$GS$6,0)),0)*$I$8</f>
        <v>0</v>
      </c>
      <c r="FX32" s="371">
        <f ca="1">IFERROR(OFFSET('HTM Output'!$J$6,MATCH($B32,'HTM Output'!$B$7:$B$37,0),MATCH(FX$11,'HTM Output'!$K$6:$GS$6,0)),0)*$I$8</f>
        <v>0</v>
      </c>
      <c r="FY32" s="371">
        <f ca="1">IFERROR(OFFSET('HTM Output'!$J$6,MATCH($B32,'HTM Output'!$B$7:$B$37,0),MATCH(FY$11,'HTM Output'!$K$6:$GS$6,0)),0)*$I$8</f>
        <v>0</v>
      </c>
      <c r="FZ32" s="371">
        <f ca="1">IFERROR(OFFSET('HTM Output'!$J$6,MATCH($B32,'HTM Output'!$B$7:$B$37,0),MATCH(FZ$11,'HTM Output'!$K$6:$GS$6,0)),0)*$I$8</f>
        <v>0</v>
      </c>
      <c r="GA32" s="371">
        <f ca="1">IFERROR(OFFSET('HTM Output'!$J$6,MATCH($B32,'HTM Output'!$B$7:$B$37,0),MATCH(GA$11,'HTM Output'!$K$6:$GS$6,0)),0)*$I$8</f>
        <v>0</v>
      </c>
      <c r="GB32" s="371">
        <f ca="1">IFERROR(OFFSET('HTM Output'!$J$6,MATCH($B32,'HTM Output'!$B$7:$B$37,0),MATCH(GB$11,'HTM Output'!$K$6:$GS$6,0)),0)*$I$8</f>
        <v>0</v>
      </c>
      <c r="GC32" s="371">
        <f ca="1">IFERROR(OFFSET('HTM Output'!$J$6,MATCH($B32,'HTM Output'!$B$7:$B$37,0),MATCH(GC$11,'HTM Output'!$K$6:$GS$6,0)),0)*$I$8</f>
        <v>0</v>
      </c>
      <c r="GD32" s="371">
        <f ca="1">IFERROR(OFFSET('HTM Output'!$J$6,MATCH($B32,'HTM Output'!$B$7:$B$37,0),MATCH(GD$11,'HTM Output'!$K$6:$GS$6,0)),0)*$I$8</f>
        <v>0</v>
      </c>
      <c r="GE32" s="371">
        <f ca="1">IFERROR(OFFSET('HTM Output'!$J$6,MATCH($B32,'HTM Output'!$B$7:$B$37,0),MATCH(GE$11,'HTM Output'!$K$6:$GS$6,0)),0)*$I$8</f>
        <v>0</v>
      </c>
      <c r="GF32" s="371">
        <f ca="1">IFERROR(OFFSET('HTM Output'!$J$6,MATCH($B32,'HTM Output'!$B$7:$B$37,0),MATCH(GF$11,'HTM Output'!$K$6:$GS$6,0)),0)*$I$8</f>
        <v>0</v>
      </c>
      <c r="GG32" s="371">
        <f ca="1">IFERROR(OFFSET('HTM Output'!$J$6,MATCH($B32,'HTM Output'!$B$7:$B$37,0),MATCH(GG$11,'HTM Output'!$K$6:$GS$6,0)),0)*$I$8</f>
        <v>0</v>
      </c>
      <c r="GH32" s="371">
        <f ca="1">IFERROR(OFFSET('HTM Output'!$J$6,MATCH($B32,'HTM Output'!$B$7:$B$37,0),MATCH(GH$11,'HTM Output'!$K$6:$GS$6,0)),0)*$I$8</f>
        <v>0</v>
      </c>
      <c r="GI32" s="371">
        <f ca="1">IFERROR(OFFSET('HTM Output'!$J$6,MATCH($B32,'HTM Output'!$B$7:$B$37,0),MATCH(GI$11,'HTM Output'!$K$6:$GS$6,0)),0)*$I$8</f>
        <v>0</v>
      </c>
      <c r="GJ32" s="371">
        <f ca="1">IFERROR(OFFSET('HTM Output'!$J$6,MATCH($B32,'HTM Output'!$B$7:$B$37,0),MATCH(GJ$11,'HTM Output'!$K$6:$GS$6,0)),0)*$I$8</f>
        <v>0</v>
      </c>
      <c r="GK32" s="371">
        <f ca="1">IFERROR(OFFSET('HTM Output'!$J$6,MATCH($B32,'HTM Output'!$B$7:$B$37,0),MATCH(GK$11,'HTM Output'!$K$6:$GS$6,0)),0)*$I$8</f>
        <v>0</v>
      </c>
      <c r="GL32" s="371">
        <f ca="1">IFERROR(OFFSET('HTM Output'!$J$6,MATCH($B32,'HTM Output'!$B$7:$B$37,0),MATCH(GL$11,'HTM Output'!$K$6:$GS$6,0)),0)*$I$8</f>
        <v>0</v>
      </c>
      <c r="GM32" s="371">
        <f ca="1">IFERROR(OFFSET('HTM Output'!$J$6,MATCH($B32,'HTM Output'!$B$7:$B$37,0),MATCH(GM$11,'HTM Output'!$K$6:$GS$6,0)),0)*$I$8</f>
        <v>0</v>
      </c>
      <c r="GN32" s="371">
        <f ca="1">IFERROR(OFFSET('HTM Output'!$J$6,MATCH($B32,'HTM Output'!$B$7:$B$37,0),MATCH(GN$11,'HTM Output'!$K$6:$GS$6,0)),0)*$I$8</f>
        <v>0</v>
      </c>
      <c r="GO32" s="371">
        <f ca="1">IFERROR(OFFSET('HTM Output'!$J$6,MATCH($B32,'HTM Output'!$B$7:$B$37,0),MATCH(GO$11,'HTM Output'!$K$6:$GS$6,0)),0)*$I$8</f>
        <v>0</v>
      </c>
      <c r="GP32" s="371">
        <f ca="1">IFERROR(OFFSET('HTM Output'!$J$6,MATCH($B32,'HTM Output'!$B$7:$B$37,0),MATCH(GP$11,'HTM Output'!$K$6:$GS$6,0)),0)*$I$8</f>
        <v>0</v>
      </c>
      <c r="GQ32" s="371">
        <f ca="1">IFERROR(OFFSET('HTM Output'!$J$6,MATCH($B32,'HTM Output'!$B$7:$B$37,0),MATCH(GQ$11,'HTM Output'!$K$6:$GS$6,0)),0)*$I$8</f>
        <v>0</v>
      </c>
      <c r="GR32" s="371">
        <f ca="1">IFERROR(OFFSET('HTM Output'!$J$6,MATCH($B32,'HTM Output'!$B$7:$B$37,0),MATCH(GR$11,'HTM Output'!$K$6:$GS$6,0)),0)*$I$8</f>
        <v>0</v>
      </c>
      <c r="GS32" s="371">
        <f ca="1">IFERROR(OFFSET('HTM Output'!$J$6,MATCH($B32,'HTM Output'!$B$7:$B$37,0),MATCH(GS$11,'HTM Output'!$K$6:$GS$6,0)),0)*$I$8</f>
        <v>0</v>
      </c>
      <c r="GT32" s="371">
        <f ca="1">IFERROR(OFFSET('HTM Output'!$J$6,MATCH($B32,'HTM Output'!$B$7:$B$37,0),MATCH(GT$11,'HTM Output'!$K$6:$GS$6,0)),0)*$I$8</f>
        <v>0</v>
      </c>
      <c r="GU32" s="371">
        <f ca="1">IFERROR(OFFSET('HTM Output'!$J$6,MATCH($B32,'HTM Output'!$B$7:$B$37,0),MATCH(GU$11,'HTM Output'!$K$6:$GS$6,0)),0)*$I$8</f>
        <v>0</v>
      </c>
      <c r="GV32" s="371">
        <f ca="1">IFERROR(OFFSET('HTM Output'!$J$6,MATCH($B32,'HTM Output'!$B$7:$B$37,0),MATCH(GV$11,'HTM Output'!$K$6:$GS$6,0)),0)*$I$8</f>
        <v>0</v>
      </c>
      <c r="GW32" s="371">
        <f ca="1">IFERROR(OFFSET('HTM Output'!$J$6,MATCH($B32,'HTM Output'!$B$7:$B$37,0),MATCH(GW$11,'HTM Output'!$K$6:$GS$6,0)),0)*$I$8</f>
        <v>0</v>
      </c>
      <c r="GX32" s="371">
        <f ca="1">IFERROR(OFFSET('HTM Output'!$J$6,MATCH($B32,'HTM Output'!$B$7:$B$37,0),MATCH(GX$11,'HTM Output'!$K$6:$GS$6,0)),0)*$I$8</f>
        <v>0</v>
      </c>
      <c r="GY32" s="371">
        <f ca="1">IFERROR(OFFSET('HTM Output'!$J$6,MATCH($B32,'HTM Output'!$B$7:$B$37,0),MATCH(GY$11,'HTM Output'!$K$6:$GS$6,0)),0)*$I$8</f>
        <v>0</v>
      </c>
      <c r="GZ32" s="371">
        <f ca="1">IFERROR(OFFSET('HTM Output'!$J$6,MATCH($B32,'HTM Output'!$B$7:$B$37,0),MATCH(GZ$11,'HTM Output'!$K$6:$GS$6,0)),0)*$I$8</f>
        <v>0</v>
      </c>
      <c r="HA32" s="371">
        <f ca="1">IFERROR(OFFSET('HTM Output'!$J$6,MATCH($B32,'HTM Output'!$B$7:$B$37,0),MATCH(HA$11,'HTM Output'!$K$6:$GS$6,0)),0)*$I$8</f>
        <v>0</v>
      </c>
      <c r="HB32" s="469">
        <f ca="1">IFERROR(OFFSET('HTM Output'!$J$6,MATCH($B32,'HTM Output'!$B$7:$B$37,0),MATCH(HB$11,'HTM Output'!$K$6:$GS$6,0)),0)*$I$8</f>
        <v>0</v>
      </c>
      <c r="HC32" s="360"/>
      <c r="HD32" s="462">
        <f t="shared" ca="1" si="25"/>
        <v>-4618896.7590524647</v>
      </c>
      <c r="HE32" s="359">
        <f t="shared" ca="1" si="26"/>
        <v>436279.16490511707</v>
      </c>
      <c r="HF32" s="359">
        <f t="shared" ca="1" si="26"/>
        <v>86300.453639694038</v>
      </c>
      <c r="HG32" s="359">
        <f t="shared" ca="1" si="26"/>
        <v>4520905.3637118191</v>
      </c>
      <c r="HH32" s="359">
        <f t="shared" ca="1" si="26"/>
        <v>0</v>
      </c>
      <c r="HI32" s="359">
        <f t="shared" ca="1" si="26"/>
        <v>0</v>
      </c>
      <c r="HJ32" s="359">
        <f t="shared" ca="1" si="26"/>
        <v>0</v>
      </c>
      <c r="HK32" s="419">
        <f t="shared" ca="1" si="18"/>
        <v>424588.22320416523</v>
      </c>
    </row>
    <row r="33" spans="1:220" hidden="1" outlineLevel="2" x14ac:dyDescent="0.75">
      <c r="A33" s="7" t="s">
        <v>34</v>
      </c>
      <c r="B33" s="397" t="s">
        <v>194</v>
      </c>
      <c r="C33" s="398">
        <f ca="1">OFFSET(Strats!$B$3,MATCH($B33,Strats!$B$4:$B$31,0),MATCH(C$10,Strats!$C$3:$BS$3,0))</f>
        <v>49383433</v>
      </c>
      <c r="D33" s="399">
        <f ca="1">OFFSET(Strats!$B$3,MATCH($B33,Strats!$B$4:$B$31,0),MATCH(D$10,Strats!$C$3:$BS$3,0))</f>
        <v>0.53269508419959377</v>
      </c>
      <c r="E33" s="359">
        <f t="shared" ca="1" si="19"/>
        <v>26306311.999999996</v>
      </c>
      <c r="F33" s="462">
        <f t="shared" ca="1" si="20"/>
        <v>430107.20714098692</v>
      </c>
      <c r="G33" s="381">
        <f t="shared" ca="1" si="21"/>
        <v>26736419.207140982</v>
      </c>
      <c r="H33" s="433">
        <f>IFERROR(SUMPRODUCT('HTM Output'!$K92:$GS92,'HTM Output'!$K$6:$GS$6)/SUM('HTM Output'!$K92:$GS92),_xlfn.MAXIFS($U$11:$HB$11,$U$14:$HB$14,"&gt;"&amp;0))</f>
        <v>47573</v>
      </c>
      <c r="I33" s="359">
        <f t="shared" ca="1" si="12"/>
        <v>9464219.1488818713</v>
      </c>
      <c r="J33" s="400">
        <f t="shared" si="22"/>
        <v>0.5</v>
      </c>
      <c r="K33" s="341">
        <f t="shared" ca="1" si="13"/>
        <v>4732109.5744409356</v>
      </c>
      <c r="L33" s="358">
        <f>-SUMIFS('HTM Output'!$K28:$GS28,'HTM Output'!$K$6:$GS$6,"&gt;"&amp;'HTM Output'!$G$2,'HTM Output'!$K$6:$GS$6,"&lt;="&amp;'HTM Output'!$G$3)*$I$8</f>
        <v>-429154.30340877146</v>
      </c>
      <c r="M33" s="359">
        <f t="shared" ca="1" si="14"/>
        <v>13229.695785791821</v>
      </c>
      <c r="N33" s="419">
        <f t="shared" ca="1" si="23"/>
        <v>-415924.60762297962</v>
      </c>
      <c r="O33" s="277">
        <f t="shared" ca="1" si="15"/>
        <v>4316184.9668179555</v>
      </c>
      <c r="P33" s="347"/>
      <c r="Q33" s="378">
        <f t="shared" ca="1" si="16"/>
        <v>0.34088162779808051</v>
      </c>
      <c r="R33" s="379">
        <f t="shared" ca="1" si="24"/>
        <v>2.2296884243573261</v>
      </c>
      <c r="S33" s="347"/>
      <c r="T33" s="380">
        <f ca="1">IF(T$11&gt;$I$4,SUMIFS('Pooled CF'!$E:$E,'Pooled CF'!$A:$A,$A33,'Pooled CF'!$G:$G,T$11),0)+IF(T$11=$I$4,-$O33)</f>
        <v>-4316184.9668179555</v>
      </c>
      <c r="U33" s="371">
        <f ca="1">IFERROR(OFFSET('HTM Output'!$J$6,MATCH($B33,'HTM Output'!$B$7:$B$37,0),MATCH(U$11,'HTM Output'!$K$6:$GS$6,0)),0)*$I$8</f>
        <v>65379.025570528262</v>
      </c>
      <c r="V33" s="371">
        <f ca="1">IFERROR(OFFSET('HTM Output'!$J$6,MATCH($B33,'HTM Output'!$B$7:$B$37,0),MATCH(V$11,'HTM Output'!$K$6:$GS$6,0)),0)*$I$8</f>
        <v>65375.549036843651</v>
      </c>
      <c r="W33" s="371">
        <f ca="1">IFERROR(OFFSET('HTM Output'!$J$6,MATCH($B33,'HTM Output'!$B$7:$B$37,0),MATCH(W$11,'HTM Output'!$K$6:$GS$6,0)),0)*$I$8</f>
        <v>65458.265140940668</v>
      </c>
      <c r="X33" s="371">
        <f ca="1">IFERROR(OFFSET('HTM Output'!$J$6,MATCH($B33,'HTM Output'!$B$7:$B$37,0),MATCH(X$11,'HTM Output'!$K$6:$GS$6,0)),0)*$I$8</f>
        <v>67573.444569578729</v>
      </c>
      <c r="Y33" s="371">
        <f ca="1">IFERROR(OFFSET('HTM Output'!$J$6,MATCH($B33,'HTM Output'!$B$7:$B$37,0),MATCH(Y$11,'HTM Output'!$K$6:$GS$6,0)),0)*$I$8</f>
        <v>65390.090934670065</v>
      </c>
      <c r="Z33" s="371">
        <f ca="1">IFERROR(OFFSET('HTM Output'!$J$6,MATCH($B33,'HTM Output'!$B$7:$B$37,0),MATCH(Z$11,'HTM Output'!$K$6:$GS$6,0)),0)*$I$8</f>
        <v>67565.701035682185</v>
      </c>
      <c r="AA33" s="371">
        <f ca="1">IFERROR(OFFSET('HTM Output'!$J$6,MATCH($B33,'HTM Output'!$B$7:$B$37,0),MATCH(AA$11,'HTM Output'!$K$6:$GS$6,0)),0)*$I$8</f>
        <v>65382.539199225816</v>
      </c>
      <c r="AB33" s="371">
        <f ca="1">IFERROR(OFFSET('HTM Output'!$J$6,MATCH($B33,'HTM Output'!$B$7:$B$37,0),MATCH(AB$11,'HTM Output'!$K$6:$GS$6,0)),0)*$I$8</f>
        <v>67557.837038555343</v>
      </c>
      <c r="AC33" s="371">
        <f ca="1">IFERROR(OFFSET('HTM Output'!$J$6,MATCH($B33,'HTM Output'!$B$7:$B$37,0),MATCH(AC$11,'HTM Output'!$K$6:$GS$6,0)),0)*$I$8</f>
        <v>67514.889477681078</v>
      </c>
      <c r="AD33" s="371">
        <f ca="1">IFERROR(OFFSET('HTM Output'!$J$6,MATCH($B33,'HTM Output'!$B$7:$B$37,0),MATCH(AD$11,'HTM Output'!$K$6:$GS$6,0)),0)*$I$8</f>
        <v>65333.299503799753</v>
      </c>
      <c r="AE33" s="371">
        <f ca="1">IFERROR(OFFSET('HTM Output'!$J$6,MATCH($B33,'HTM Output'!$B$7:$B$37,0),MATCH(AE$11,'HTM Output'!$K$6:$GS$6,0)),0)*$I$8</f>
        <v>67488.298036781052</v>
      </c>
      <c r="AF33" s="371">
        <f ca="1">IFERROR(OFFSET('HTM Output'!$J$6,MATCH($B33,'HTM Output'!$B$7:$B$37,0),MATCH(AF$11,'HTM Output'!$K$6:$GS$6,0)),0)*$I$8</f>
        <v>65008.010091111253</v>
      </c>
      <c r="AG33" s="371">
        <f ca="1">IFERROR(OFFSET('HTM Output'!$J$6,MATCH($B33,'HTM Output'!$B$7:$B$37,0),MATCH(AG$11,'HTM Output'!$K$6:$GS$6,0)),0)*$I$8</f>
        <v>68019.351975516183</v>
      </c>
      <c r="AH33" s="371">
        <f ca="1">IFERROR(OFFSET('HTM Output'!$J$6,MATCH($B33,'HTM Output'!$B$7:$B$37,0),MATCH(AH$11,'HTM Output'!$K$6:$GS$6,0)),0)*$I$8</f>
        <v>67560.89197572491</v>
      </c>
      <c r="AI33" s="371">
        <f ca="1">IFERROR(OFFSET('HTM Output'!$J$6,MATCH($B33,'HTM Output'!$B$7:$B$37,0),MATCH(AI$11,'HTM Output'!$K$6:$GS$6,0)),0)*$I$8</f>
        <v>65779.357662405251</v>
      </c>
      <c r="AJ33" s="371">
        <f ca="1">IFERROR(OFFSET('HTM Output'!$J$6,MATCH($B33,'HTM Output'!$B$7:$B$37,0),MATCH(AJ$11,'HTM Output'!$K$6:$GS$6,0)),0)*$I$8</f>
        <v>64048.676554947058</v>
      </c>
      <c r="AK33" s="371">
        <f ca="1">IFERROR(OFFSET('HTM Output'!$J$6,MATCH($B33,'HTM Output'!$B$7:$B$37,0),MATCH(AK$11,'HTM Output'!$K$6:$GS$6,0)),0)*$I$8</f>
        <v>61978.826885826791</v>
      </c>
      <c r="AL33" s="371">
        <f ca="1">IFERROR(OFFSET('HTM Output'!$J$6,MATCH($B33,'HTM Output'!$B$7:$B$37,0),MATCH(AL$11,'HTM Output'!$K$6:$GS$6,0)),0)*$I$8</f>
        <v>64040.569251796813</v>
      </c>
      <c r="AM33" s="371">
        <f ca="1">IFERROR(OFFSET('HTM Output'!$J$6,MATCH($B33,'HTM Output'!$B$7:$B$37,0),MATCH(AM$11,'HTM Output'!$K$6:$GS$6,0)),0)*$I$8</f>
        <v>61970.933822329091</v>
      </c>
      <c r="AN33" s="371">
        <f ca="1">IFERROR(OFFSET('HTM Output'!$J$6,MATCH($B33,'HTM Output'!$B$7:$B$37,0),MATCH(AN$11,'HTM Output'!$K$6:$GS$6,0)),0)*$I$8</f>
        <v>64032.364297673877</v>
      </c>
      <c r="AO33" s="371">
        <f ca="1">IFERROR(OFFSET('HTM Output'!$J$6,MATCH($B33,'HTM Output'!$B$7:$B$37,0),MATCH(AO$11,'HTM Output'!$K$6:$GS$6,0)),0)*$I$8</f>
        <v>64028.377111385038</v>
      </c>
      <c r="AP33" s="371">
        <f ca="1">IFERROR(OFFSET('HTM Output'!$J$6,MATCH($B33,'HTM Output'!$B$7:$B$37,0),MATCH(AP$11,'HTM Output'!$K$6:$GS$6,0)),0)*$I$8</f>
        <v>39948.421145304179</v>
      </c>
      <c r="AQ33" s="371">
        <f ca="1">IFERROR(OFFSET('HTM Output'!$J$6,MATCH($B33,'HTM Output'!$B$7:$B$37,0),MATCH(AQ$11,'HTM Output'!$K$6:$GS$6,0)),0)*$I$8</f>
        <v>40905.154539024348</v>
      </c>
      <c r="AR33" s="371">
        <f ca="1">IFERROR(OFFSET('HTM Output'!$J$6,MATCH($B33,'HTM Output'!$B$7:$B$37,0),MATCH(AR$11,'HTM Output'!$K$6:$GS$6,0)),0)*$I$8</f>
        <v>39581.662159045693</v>
      </c>
      <c r="AS33" s="371">
        <f ca="1">IFERROR(OFFSET('HTM Output'!$J$6,MATCH($B33,'HTM Output'!$B$7:$B$37,0),MATCH(AS$11,'HTM Output'!$K$6:$GS$6,0)),0)*$I$8</f>
        <v>38714.205731974987</v>
      </c>
      <c r="AT33" s="371">
        <f ca="1">IFERROR(OFFSET('HTM Output'!$J$6,MATCH($B33,'HTM Output'!$B$7:$B$37,0),MATCH(AT$11,'HTM Output'!$K$6:$GS$6,0)),0)*$I$8</f>
        <v>38710.183818974423</v>
      </c>
      <c r="AU33" s="371">
        <f ca="1">IFERROR(OFFSET('HTM Output'!$J$6,MATCH($B33,'HTM Output'!$B$7:$B$37,0),MATCH(AU$11,'HTM Output'!$K$6:$GS$6,0)),0)*$I$8</f>
        <v>41300.675162802479</v>
      </c>
      <c r="AV33" s="371">
        <f ca="1">IFERROR(OFFSET('HTM Output'!$J$6,MATCH($B33,'HTM Output'!$B$7:$B$37,0),MATCH(AV$11,'HTM Output'!$K$6:$GS$6,0)),0)*$I$8</f>
        <v>41366.823897349852</v>
      </c>
      <c r="AW33" s="371">
        <f ca="1">IFERROR(OFFSET('HTM Output'!$J$6,MATCH($B33,'HTM Output'!$B$7:$B$37,0),MATCH(AW$11,'HTM Output'!$K$6:$GS$6,0)),0)*$I$8</f>
        <v>40027.851173541982</v>
      </c>
      <c r="AX33" s="371">
        <f ca="1">IFERROR(OFFSET('HTM Output'!$J$6,MATCH($B33,'HTM Output'!$B$7:$B$37,0),MATCH(AX$11,'HTM Output'!$K$6:$GS$6,0)),0)*$I$8</f>
        <v>41357.025770736218</v>
      </c>
      <c r="AY33" s="371">
        <f ca="1">IFERROR(OFFSET('HTM Output'!$J$6,MATCH($B33,'HTM Output'!$B$7:$B$37,0),MATCH(AY$11,'HTM Output'!$K$6:$GS$6,0)),0)*$I$8</f>
        <v>40018.307545795957</v>
      </c>
      <c r="AZ33" s="371">
        <f ca="1">IFERROR(OFFSET('HTM Output'!$J$6,MATCH($B33,'HTM Output'!$B$7:$B$37,0),MATCH(AZ$11,'HTM Output'!$K$6:$GS$6,0)),0)*$I$8</f>
        <v>41347.100183023293</v>
      </c>
      <c r="BA33" s="371">
        <f ca="1">IFERROR(OFFSET('HTM Output'!$J$6,MATCH($B33,'HTM Output'!$B$7:$B$37,0),MATCH(BA$11,'HTM Output'!$K$6:$GS$6,0)),0)*$I$8</f>
        <v>41342.260919057291</v>
      </c>
      <c r="BB33" s="371">
        <f ca="1">IFERROR(OFFSET('HTM Output'!$J$6,MATCH($B33,'HTM Output'!$B$7:$B$37,0),MATCH(BB$11,'HTM Output'!$K$6:$GS$6,0)),0)*$I$8</f>
        <v>40003.925079080036</v>
      </c>
      <c r="BC33" s="371">
        <f ca="1">IFERROR(OFFSET('HTM Output'!$J$6,MATCH($B33,'HTM Output'!$B$7:$B$37,0),MATCH(BC$11,'HTM Output'!$K$6:$GS$6,0)),0)*$I$8</f>
        <v>41332.140934665178</v>
      </c>
      <c r="BD33" s="371">
        <f ca="1">IFERROR(OFFSET('HTM Output'!$J$6,MATCH($B33,'HTM Output'!$B$7:$B$37,0),MATCH(BD$11,'HTM Output'!$K$6:$GS$6,0)),0)*$I$8</f>
        <v>39869.096175811064</v>
      </c>
      <c r="BE33" s="371">
        <f ca="1">IFERROR(OFFSET('HTM Output'!$J$6,MATCH($B33,'HTM Output'!$B$7:$B$37,0),MATCH(BE$11,'HTM Output'!$K$6:$GS$6,0)),0)*$I$8</f>
        <v>38971.25955894003</v>
      </c>
      <c r="BF33" s="371">
        <f ca="1">IFERROR(OFFSET('HTM Output'!$J$6,MATCH($B33,'HTM Output'!$B$7:$B$37,0),MATCH(BF$11,'HTM Output'!$K$6:$GS$6,0)),0)*$I$8</f>
        <v>39787.661419425873</v>
      </c>
      <c r="BG33" s="371">
        <f ca="1">IFERROR(OFFSET('HTM Output'!$J$6,MATCH($B33,'HTM Output'!$B$7:$B$37,0),MATCH(BG$11,'HTM Output'!$K$6:$GS$6,0)),0)*$I$8</f>
        <v>7562677.6035115505</v>
      </c>
      <c r="BH33" s="371">
        <f ca="1">IFERROR(OFFSET('HTM Output'!$J$6,MATCH($B33,'HTM Output'!$B$7:$B$37,0),MATCH(BH$11,'HTM Output'!$K$6:$GS$6,0)),0)*$I$8</f>
        <v>0</v>
      </c>
      <c r="BI33" s="371">
        <f ca="1">IFERROR(OFFSET('HTM Output'!$J$6,MATCH($B33,'HTM Output'!$B$7:$B$37,0),MATCH(BI$11,'HTM Output'!$K$6:$GS$6,0)),0)*$I$8</f>
        <v>0</v>
      </c>
      <c r="BJ33" s="371">
        <f ca="1">IFERROR(OFFSET('HTM Output'!$J$6,MATCH($B33,'HTM Output'!$B$7:$B$37,0),MATCH(BJ$11,'HTM Output'!$K$6:$GS$6,0)),0)*$I$8</f>
        <v>0</v>
      </c>
      <c r="BK33" s="371">
        <f ca="1">IFERROR(OFFSET('HTM Output'!$J$6,MATCH($B33,'HTM Output'!$B$7:$B$37,0),MATCH(BK$11,'HTM Output'!$K$6:$GS$6,0)),0)*$I$8</f>
        <v>0</v>
      </c>
      <c r="BL33" s="371">
        <f ca="1">IFERROR(OFFSET('HTM Output'!$J$6,MATCH($B33,'HTM Output'!$B$7:$B$37,0),MATCH(BL$11,'HTM Output'!$K$6:$GS$6,0)),0)*$I$8</f>
        <v>0</v>
      </c>
      <c r="BM33" s="371">
        <f ca="1">IFERROR(OFFSET('HTM Output'!$J$6,MATCH($B33,'HTM Output'!$B$7:$B$37,0),MATCH(BM$11,'HTM Output'!$K$6:$GS$6,0)),0)*$I$8</f>
        <v>0</v>
      </c>
      <c r="BN33" s="371">
        <f ca="1">IFERROR(OFFSET('HTM Output'!$J$6,MATCH($B33,'HTM Output'!$B$7:$B$37,0),MATCH(BN$11,'HTM Output'!$K$6:$GS$6,0)),0)*$I$8</f>
        <v>0</v>
      </c>
      <c r="BO33" s="371">
        <f ca="1">IFERROR(OFFSET('HTM Output'!$J$6,MATCH($B33,'HTM Output'!$B$7:$B$37,0),MATCH(BO$11,'HTM Output'!$K$6:$GS$6,0)),0)*$I$8</f>
        <v>0</v>
      </c>
      <c r="BP33" s="371">
        <f ca="1">IFERROR(OFFSET('HTM Output'!$J$6,MATCH($B33,'HTM Output'!$B$7:$B$37,0),MATCH(BP$11,'HTM Output'!$K$6:$GS$6,0)),0)*$I$8</f>
        <v>0</v>
      </c>
      <c r="BQ33" s="371">
        <f ca="1">IFERROR(OFFSET('HTM Output'!$J$6,MATCH($B33,'HTM Output'!$B$7:$B$37,0),MATCH(BQ$11,'HTM Output'!$K$6:$GS$6,0)),0)*$I$8</f>
        <v>0</v>
      </c>
      <c r="BR33" s="371">
        <f ca="1">IFERROR(OFFSET('HTM Output'!$J$6,MATCH($B33,'HTM Output'!$B$7:$B$37,0),MATCH(BR$11,'HTM Output'!$K$6:$GS$6,0)),0)*$I$8</f>
        <v>0</v>
      </c>
      <c r="BS33" s="371">
        <f ca="1">IFERROR(OFFSET('HTM Output'!$J$6,MATCH($B33,'HTM Output'!$B$7:$B$37,0),MATCH(BS$11,'HTM Output'!$K$6:$GS$6,0)),0)*$I$8</f>
        <v>0</v>
      </c>
      <c r="BT33" s="371">
        <f ca="1">IFERROR(OFFSET('HTM Output'!$J$6,MATCH($B33,'HTM Output'!$B$7:$B$37,0),MATCH(BT$11,'HTM Output'!$K$6:$GS$6,0)),0)*$I$8</f>
        <v>0</v>
      </c>
      <c r="BU33" s="371">
        <f ca="1">IFERROR(OFFSET('HTM Output'!$J$6,MATCH($B33,'HTM Output'!$B$7:$B$37,0),MATCH(BU$11,'HTM Output'!$K$6:$GS$6,0)),0)*$I$8</f>
        <v>0</v>
      </c>
      <c r="BV33" s="371">
        <f ca="1">IFERROR(OFFSET('HTM Output'!$J$6,MATCH($B33,'HTM Output'!$B$7:$B$37,0),MATCH(BV$11,'HTM Output'!$K$6:$GS$6,0)),0)*$I$8</f>
        <v>0</v>
      </c>
      <c r="BW33" s="371">
        <f ca="1">IFERROR(OFFSET('HTM Output'!$J$6,MATCH($B33,'HTM Output'!$B$7:$B$37,0),MATCH(BW$11,'HTM Output'!$K$6:$GS$6,0)),0)*$I$8</f>
        <v>0</v>
      </c>
      <c r="BX33" s="371">
        <f ca="1">IFERROR(OFFSET('HTM Output'!$J$6,MATCH($B33,'HTM Output'!$B$7:$B$37,0),MATCH(BX$11,'HTM Output'!$K$6:$GS$6,0)),0)*$I$8</f>
        <v>0</v>
      </c>
      <c r="BY33" s="371">
        <f ca="1">IFERROR(OFFSET('HTM Output'!$J$6,MATCH($B33,'HTM Output'!$B$7:$B$37,0),MATCH(BY$11,'HTM Output'!$K$6:$GS$6,0)),0)*$I$8</f>
        <v>0</v>
      </c>
      <c r="BZ33" s="371">
        <f ca="1">IFERROR(OFFSET('HTM Output'!$J$6,MATCH($B33,'HTM Output'!$B$7:$B$37,0),MATCH(BZ$11,'HTM Output'!$K$6:$GS$6,0)),0)*$I$8</f>
        <v>0</v>
      </c>
      <c r="CA33" s="371">
        <f ca="1">IFERROR(OFFSET('HTM Output'!$J$6,MATCH($B33,'HTM Output'!$B$7:$B$37,0),MATCH(CA$11,'HTM Output'!$K$6:$GS$6,0)),0)*$I$8</f>
        <v>0</v>
      </c>
      <c r="CB33" s="371">
        <f ca="1">IFERROR(OFFSET('HTM Output'!$J$6,MATCH($B33,'HTM Output'!$B$7:$B$37,0),MATCH(CB$11,'HTM Output'!$K$6:$GS$6,0)),0)*$I$8</f>
        <v>0</v>
      </c>
      <c r="CC33" s="371">
        <f ca="1">IFERROR(OFFSET('HTM Output'!$J$6,MATCH($B33,'HTM Output'!$B$7:$B$37,0),MATCH(CC$11,'HTM Output'!$K$6:$GS$6,0)),0)*$I$8</f>
        <v>0</v>
      </c>
      <c r="CD33" s="371">
        <f ca="1">IFERROR(OFFSET('HTM Output'!$J$6,MATCH($B33,'HTM Output'!$B$7:$B$37,0),MATCH(CD$11,'HTM Output'!$K$6:$GS$6,0)),0)*$I$8</f>
        <v>0</v>
      </c>
      <c r="CE33" s="371">
        <f ca="1">IFERROR(OFFSET('HTM Output'!$J$6,MATCH($B33,'HTM Output'!$B$7:$B$37,0),MATCH(CE$11,'HTM Output'!$K$6:$GS$6,0)),0)*$I$8</f>
        <v>0</v>
      </c>
      <c r="CF33" s="371">
        <f ca="1">IFERROR(OFFSET('HTM Output'!$J$6,MATCH($B33,'HTM Output'!$B$7:$B$37,0),MATCH(CF$11,'HTM Output'!$K$6:$GS$6,0)),0)*$I$8</f>
        <v>0</v>
      </c>
      <c r="CG33" s="371">
        <f ca="1">IFERROR(OFFSET('HTM Output'!$J$6,MATCH($B33,'HTM Output'!$B$7:$B$37,0),MATCH(CG$11,'HTM Output'!$K$6:$GS$6,0)),0)*$I$8</f>
        <v>0</v>
      </c>
      <c r="CH33" s="371">
        <f ca="1">IFERROR(OFFSET('HTM Output'!$J$6,MATCH($B33,'HTM Output'!$B$7:$B$37,0),MATCH(CH$11,'HTM Output'!$K$6:$GS$6,0)),0)*$I$8</f>
        <v>0</v>
      </c>
      <c r="CI33" s="371">
        <f ca="1">IFERROR(OFFSET('HTM Output'!$J$6,MATCH($B33,'HTM Output'!$B$7:$B$37,0),MATCH(CI$11,'HTM Output'!$K$6:$GS$6,0)),0)*$I$8</f>
        <v>0</v>
      </c>
      <c r="CJ33" s="371">
        <f ca="1">IFERROR(OFFSET('HTM Output'!$J$6,MATCH($B33,'HTM Output'!$B$7:$B$37,0),MATCH(CJ$11,'HTM Output'!$K$6:$GS$6,0)),0)*$I$8</f>
        <v>0</v>
      </c>
      <c r="CK33" s="371">
        <f ca="1">IFERROR(OFFSET('HTM Output'!$J$6,MATCH($B33,'HTM Output'!$B$7:$B$37,0),MATCH(CK$11,'HTM Output'!$K$6:$GS$6,0)),0)*$I$8</f>
        <v>0</v>
      </c>
      <c r="CL33" s="371">
        <f ca="1">IFERROR(OFFSET('HTM Output'!$J$6,MATCH($B33,'HTM Output'!$B$7:$B$37,0),MATCH(CL$11,'HTM Output'!$K$6:$GS$6,0)),0)*$I$8</f>
        <v>0</v>
      </c>
      <c r="CM33" s="371">
        <f ca="1">IFERROR(OFFSET('HTM Output'!$J$6,MATCH($B33,'HTM Output'!$B$7:$B$37,0),MATCH(CM$11,'HTM Output'!$K$6:$GS$6,0)),0)*$I$8</f>
        <v>0</v>
      </c>
      <c r="CN33" s="371">
        <f ca="1">IFERROR(OFFSET('HTM Output'!$J$6,MATCH($B33,'HTM Output'!$B$7:$B$37,0),MATCH(CN$11,'HTM Output'!$K$6:$GS$6,0)),0)*$I$8</f>
        <v>0</v>
      </c>
      <c r="CO33" s="371">
        <f ca="1">IFERROR(OFFSET('HTM Output'!$J$6,MATCH($B33,'HTM Output'!$B$7:$B$37,0),MATCH(CO$11,'HTM Output'!$K$6:$GS$6,0)),0)*$I$8</f>
        <v>0</v>
      </c>
      <c r="CP33" s="371">
        <f ca="1">IFERROR(OFFSET('HTM Output'!$J$6,MATCH($B33,'HTM Output'!$B$7:$B$37,0),MATCH(CP$11,'HTM Output'!$K$6:$GS$6,0)),0)*$I$8</f>
        <v>0</v>
      </c>
      <c r="CQ33" s="371">
        <f ca="1">IFERROR(OFFSET('HTM Output'!$J$6,MATCH($B33,'HTM Output'!$B$7:$B$37,0),MATCH(CQ$11,'HTM Output'!$K$6:$GS$6,0)),0)*$I$8</f>
        <v>0</v>
      </c>
      <c r="CR33" s="371">
        <f ca="1">IFERROR(OFFSET('HTM Output'!$J$6,MATCH($B33,'HTM Output'!$B$7:$B$37,0),MATCH(CR$11,'HTM Output'!$K$6:$GS$6,0)),0)*$I$8</f>
        <v>0</v>
      </c>
      <c r="CS33" s="371">
        <f ca="1">IFERROR(OFFSET('HTM Output'!$J$6,MATCH($B33,'HTM Output'!$B$7:$B$37,0),MATCH(CS$11,'HTM Output'!$K$6:$GS$6,0)),0)*$I$8</f>
        <v>0</v>
      </c>
      <c r="CT33" s="371">
        <f ca="1">IFERROR(OFFSET('HTM Output'!$J$6,MATCH($B33,'HTM Output'!$B$7:$B$37,0),MATCH(CT$11,'HTM Output'!$K$6:$GS$6,0)),0)*$I$8</f>
        <v>0</v>
      </c>
      <c r="CU33" s="371">
        <f ca="1">IFERROR(OFFSET('HTM Output'!$J$6,MATCH($B33,'HTM Output'!$B$7:$B$37,0),MATCH(CU$11,'HTM Output'!$K$6:$GS$6,0)),0)*$I$8</f>
        <v>0</v>
      </c>
      <c r="CV33" s="371">
        <f ca="1">IFERROR(OFFSET('HTM Output'!$J$6,MATCH($B33,'HTM Output'!$B$7:$B$37,0),MATCH(CV$11,'HTM Output'!$K$6:$GS$6,0)),0)*$I$8</f>
        <v>0</v>
      </c>
      <c r="CW33" s="371">
        <f ca="1">IFERROR(OFFSET('HTM Output'!$J$6,MATCH($B33,'HTM Output'!$B$7:$B$37,0),MATCH(CW$11,'HTM Output'!$K$6:$GS$6,0)),0)*$I$8</f>
        <v>0</v>
      </c>
      <c r="CX33" s="371">
        <f ca="1">IFERROR(OFFSET('HTM Output'!$J$6,MATCH($B33,'HTM Output'!$B$7:$B$37,0),MATCH(CX$11,'HTM Output'!$K$6:$GS$6,0)),0)*$I$8</f>
        <v>0</v>
      </c>
      <c r="CY33" s="371">
        <f ca="1">IFERROR(OFFSET('HTM Output'!$J$6,MATCH($B33,'HTM Output'!$B$7:$B$37,0),MATCH(CY$11,'HTM Output'!$K$6:$GS$6,0)),0)*$I$8</f>
        <v>0</v>
      </c>
      <c r="CZ33" s="371">
        <f ca="1">IFERROR(OFFSET('HTM Output'!$J$6,MATCH($B33,'HTM Output'!$B$7:$B$37,0),MATCH(CZ$11,'HTM Output'!$K$6:$GS$6,0)),0)*$I$8</f>
        <v>0</v>
      </c>
      <c r="DA33" s="371">
        <f ca="1">IFERROR(OFFSET('HTM Output'!$J$6,MATCH($B33,'HTM Output'!$B$7:$B$37,0),MATCH(DA$11,'HTM Output'!$K$6:$GS$6,0)),0)*$I$8</f>
        <v>0</v>
      </c>
      <c r="DB33" s="371">
        <f ca="1">IFERROR(OFFSET('HTM Output'!$J$6,MATCH($B33,'HTM Output'!$B$7:$B$37,0),MATCH(DB$11,'HTM Output'!$K$6:$GS$6,0)),0)*$I$8</f>
        <v>0</v>
      </c>
      <c r="DC33" s="371">
        <f ca="1">IFERROR(OFFSET('HTM Output'!$J$6,MATCH($B33,'HTM Output'!$B$7:$B$37,0),MATCH(DC$11,'HTM Output'!$K$6:$GS$6,0)),0)*$I$8</f>
        <v>0</v>
      </c>
      <c r="DD33" s="371">
        <f ca="1">IFERROR(OFFSET('HTM Output'!$J$6,MATCH($B33,'HTM Output'!$B$7:$B$37,0),MATCH(DD$11,'HTM Output'!$K$6:$GS$6,0)),0)*$I$8</f>
        <v>0</v>
      </c>
      <c r="DE33" s="371">
        <f ca="1">IFERROR(OFFSET('HTM Output'!$J$6,MATCH($B33,'HTM Output'!$B$7:$B$37,0),MATCH(DE$11,'HTM Output'!$K$6:$GS$6,0)),0)*$I$8</f>
        <v>0</v>
      </c>
      <c r="DF33" s="371">
        <f ca="1">IFERROR(OFFSET('HTM Output'!$J$6,MATCH($B33,'HTM Output'!$B$7:$B$37,0),MATCH(DF$11,'HTM Output'!$K$6:$GS$6,0)),0)*$I$8</f>
        <v>0</v>
      </c>
      <c r="DG33" s="371">
        <f ca="1">IFERROR(OFFSET('HTM Output'!$J$6,MATCH($B33,'HTM Output'!$B$7:$B$37,0),MATCH(DG$11,'HTM Output'!$K$6:$GS$6,0)),0)*$I$8</f>
        <v>0</v>
      </c>
      <c r="DH33" s="371">
        <f ca="1">IFERROR(OFFSET('HTM Output'!$J$6,MATCH($B33,'HTM Output'!$B$7:$B$37,0),MATCH(DH$11,'HTM Output'!$K$6:$GS$6,0)),0)*$I$8</f>
        <v>0</v>
      </c>
      <c r="DI33" s="371">
        <f ca="1">IFERROR(OFFSET('HTM Output'!$J$6,MATCH($B33,'HTM Output'!$B$7:$B$37,0),MATCH(DI$11,'HTM Output'!$K$6:$GS$6,0)),0)*$I$8</f>
        <v>0</v>
      </c>
      <c r="DJ33" s="371">
        <f ca="1">IFERROR(OFFSET('HTM Output'!$J$6,MATCH($B33,'HTM Output'!$B$7:$B$37,0),MATCH(DJ$11,'HTM Output'!$K$6:$GS$6,0)),0)*$I$8</f>
        <v>0</v>
      </c>
      <c r="DK33" s="371">
        <f ca="1">IFERROR(OFFSET('HTM Output'!$J$6,MATCH($B33,'HTM Output'!$B$7:$B$37,0),MATCH(DK$11,'HTM Output'!$K$6:$GS$6,0)),0)*$I$8</f>
        <v>0</v>
      </c>
      <c r="DL33" s="371">
        <f ca="1">IFERROR(OFFSET('HTM Output'!$J$6,MATCH($B33,'HTM Output'!$B$7:$B$37,0),MATCH(DL$11,'HTM Output'!$K$6:$GS$6,0)),0)*$I$8</f>
        <v>0</v>
      </c>
      <c r="DM33" s="371">
        <f ca="1">IFERROR(OFFSET('HTM Output'!$J$6,MATCH($B33,'HTM Output'!$B$7:$B$37,0),MATCH(DM$11,'HTM Output'!$K$6:$GS$6,0)),0)*$I$8</f>
        <v>0</v>
      </c>
      <c r="DN33" s="371">
        <f ca="1">IFERROR(OFFSET('HTM Output'!$J$6,MATCH($B33,'HTM Output'!$B$7:$B$37,0),MATCH(DN$11,'HTM Output'!$K$6:$GS$6,0)),0)*$I$8</f>
        <v>0</v>
      </c>
      <c r="DO33" s="371">
        <f ca="1">IFERROR(OFFSET('HTM Output'!$J$6,MATCH($B33,'HTM Output'!$B$7:$B$37,0),MATCH(DO$11,'HTM Output'!$K$6:$GS$6,0)),0)*$I$8</f>
        <v>0</v>
      </c>
      <c r="DP33" s="371">
        <f ca="1">IFERROR(OFFSET('HTM Output'!$J$6,MATCH($B33,'HTM Output'!$B$7:$B$37,0),MATCH(DP$11,'HTM Output'!$K$6:$GS$6,0)),0)*$I$8</f>
        <v>0</v>
      </c>
      <c r="DQ33" s="371">
        <f ca="1">IFERROR(OFFSET('HTM Output'!$J$6,MATCH($B33,'HTM Output'!$B$7:$B$37,0),MATCH(DQ$11,'HTM Output'!$K$6:$GS$6,0)),0)*$I$8</f>
        <v>0</v>
      </c>
      <c r="DR33" s="371">
        <f ca="1">IFERROR(OFFSET('HTM Output'!$J$6,MATCH($B33,'HTM Output'!$B$7:$B$37,0),MATCH(DR$11,'HTM Output'!$K$6:$GS$6,0)),0)*$I$8</f>
        <v>0</v>
      </c>
      <c r="DS33" s="371">
        <f ca="1">IFERROR(OFFSET('HTM Output'!$J$6,MATCH($B33,'HTM Output'!$B$7:$B$37,0),MATCH(DS$11,'HTM Output'!$K$6:$GS$6,0)),0)*$I$8</f>
        <v>0</v>
      </c>
      <c r="DT33" s="371">
        <f ca="1">IFERROR(OFFSET('HTM Output'!$J$6,MATCH($B33,'HTM Output'!$B$7:$B$37,0),MATCH(DT$11,'HTM Output'!$K$6:$GS$6,0)),0)*$I$8</f>
        <v>0</v>
      </c>
      <c r="DU33" s="371">
        <f ca="1">IFERROR(OFFSET('HTM Output'!$J$6,MATCH($B33,'HTM Output'!$B$7:$B$37,0),MATCH(DU$11,'HTM Output'!$K$6:$GS$6,0)),0)*$I$8</f>
        <v>0</v>
      </c>
      <c r="DV33" s="371">
        <f ca="1">IFERROR(OFFSET('HTM Output'!$J$6,MATCH($B33,'HTM Output'!$B$7:$B$37,0),MATCH(DV$11,'HTM Output'!$K$6:$GS$6,0)),0)*$I$8</f>
        <v>0</v>
      </c>
      <c r="DW33" s="371">
        <f ca="1">IFERROR(OFFSET('HTM Output'!$J$6,MATCH($B33,'HTM Output'!$B$7:$B$37,0),MATCH(DW$11,'HTM Output'!$K$6:$GS$6,0)),0)*$I$8</f>
        <v>0</v>
      </c>
      <c r="DX33" s="371">
        <f ca="1">IFERROR(OFFSET('HTM Output'!$J$6,MATCH($B33,'HTM Output'!$B$7:$B$37,0),MATCH(DX$11,'HTM Output'!$K$6:$GS$6,0)),0)*$I$8</f>
        <v>0</v>
      </c>
      <c r="DY33" s="371">
        <f ca="1">IFERROR(OFFSET('HTM Output'!$J$6,MATCH($B33,'HTM Output'!$B$7:$B$37,0),MATCH(DY$11,'HTM Output'!$K$6:$GS$6,0)),0)*$I$8</f>
        <v>0</v>
      </c>
      <c r="DZ33" s="371">
        <f ca="1">IFERROR(OFFSET('HTM Output'!$J$6,MATCH($B33,'HTM Output'!$B$7:$B$37,0),MATCH(DZ$11,'HTM Output'!$K$6:$GS$6,0)),0)*$I$8</f>
        <v>0</v>
      </c>
      <c r="EA33" s="371">
        <f ca="1">IFERROR(OFFSET('HTM Output'!$J$6,MATCH($B33,'HTM Output'!$B$7:$B$37,0),MATCH(EA$11,'HTM Output'!$K$6:$GS$6,0)),0)*$I$8</f>
        <v>0</v>
      </c>
      <c r="EB33" s="371">
        <f ca="1">IFERROR(OFFSET('HTM Output'!$J$6,MATCH($B33,'HTM Output'!$B$7:$B$37,0),MATCH(EB$11,'HTM Output'!$K$6:$GS$6,0)),0)*$I$8</f>
        <v>0</v>
      </c>
      <c r="EC33" s="371">
        <f ca="1">IFERROR(OFFSET('HTM Output'!$J$6,MATCH($B33,'HTM Output'!$B$7:$B$37,0),MATCH(EC$11,'HTM Output'!$K$6:$GS$6,0)),0)*$I$8</f>
        <v>0</v>
      </c>
      <c r="ED33" s="371">
        <f ca="1">IFERROR(OFFSET('HTM Output'!$J$6,MATCH($B33,'HTM Output'!$B$7:$B$37,0),MATCH(ED$11,'HTM Output'!$K$6:$GS$6,0)),0)*$I$8</f>
        <v>0</v>
      </c>
      <c r="EE33" s="371">
        <f ca="1">IFERROR(OFFSET('HTM Output'!$J$6,MATCH($B33,'HTM Output'!$B$7:$B$37,0),MATCH(EE$11,'HTM Output'!$K$6:$GS$6,0)),0)*$I$8</f>
        <v>0</v>
      </c>
      <c r="EF33" s="371">
        <f ca="1">IFERROR(OFFSET('HTM Output'!$J$6,MATCH($B33,'HTM Output'!$B$7:$B$37,0),MATCH(EF$11,'HTM Output'!$K$6:$GS$6,0)),0)*$I$8</f>
        <v>0</v>
      </c>
      <c r="EG33" s="371">
        <f ca="1">IFERROR(OFFSET('HTM Output'!$J$6,MATCH($B33,'HTM Output'!$B$7:$B$37,0),MATCH(EG$11,'HTM Output'!$K$6:$GS$6,0)),0)*$I$8</f>
        <v>0</v>
      </c>
      <c r="EH33" s="371">
        <f ca="1">IFERROR(OFFSET('HTM Output'!$J$6,MATCH($B33,'HTM Output'!$B$7:$B$37,0),MATCH(EH$11,'HTM Output'!$K$6:$GS$6,0)),0)*$I$8</f>
        <v>0</v>
      </c>
      <c r="EI33" s="371">
        <f ca="1">IFERROR(OFFSET('HTM Output'!$J$6,MATCH($B33,'HTM Output'!$B$7:$B$37,0),MATCH(EI$11,'HTM Output'!$K$6:$GS$6,0)),0)*$I$8</f>
        <v>0</v>
      </c>
      <c r="EJ33" s="371">
        <f ca="1">IFERROR(OFFSET('HTM Output'!$J$6,MATCH($B33,'HTM Output'!$B$7:$B$37,0),MATCH(EJ$11,'HTM Output'!$K$6:$GS$6,0)),0)*$I$8</f>
        <v>0</v>
      </c>
      <c r="EK33" s="371">
        <f ca="1">IFERROR(OFFSET('HTM Output'!$J$6,MATCH($B33,'HTM Output'!$B$7:$B$37,0),MATCH(EK$11,'HTM Output'!$K$6:$GS$6,0)),0)*$I$8</f>
        <v>0</v>
      </c>
      <c r="EL33" s="371">
        <f ca="1">IFERROR(OFFSET('HTM Output'!$J$6,MATCH($B33,'HTM Output'!$B$7:$B$37,0),MATCH(EL$11,'HTM Output'!$K$6:$GS$6,0)),0)*$I$8</f>
        <v>0</v>
      </c>
      <c r="EM33" s="371">
        <f ca="1">IFERROR(OFFSET('HTM Output'!$J$6,MATCH($B33,'HTM Output'!$B$7:$B$37,0),MATCH(EM$11,'HTM Output'!$K$6:$GS$6,0)),0)*$I$8</f>
        <v>0</v>
      </c>
      <c r="EN33" s="371">
        <f ca="1">IFERROR(OFFSET('HTM Output'!$J$6,MATCH($B33,'HTM Output'!$B$7:$B$37,0),MATCH(EN$11,'HTM Output'!$K$6:$GS$6,0)),0)*$I$8</f>
        <v>0</v>
      </c>
      <c r="EO33" s="371">
        <f ca="1">IFERROR(OFFSET('HTM Output'!$J$6,MATCH($B33,'HTM Output'!$B$7:$B$37,0),MATCH(EO$11,'HTM Output'!$K$6:$GS$6,0)),0)*$I$8</f>
        <v>0</v>
      </c>
      <c r="EP33" s="371">
        <f ca="1">IFERROR(OFFSET('HTM Output'!$J$6,MATCH($B33,'HTM Output'!$B$7:$B$37,0),MATCH(EP$11,'HTM Output'!$K$6:$GS$6,0)),0)*$I$8</f>
        <v>0</v>
      </c>
      <c r="EQ33" s="371">
        <f ca="1">IFERROR(OFFSET('HTM Output'!$J$6,MATCH($B33,'HTM Output'!$B$7:$B$37,0),MATCH(EQ$11,'HTM Output'!$K$6:$GS$6,0)),0)*$I$8</f>
        <v>0</v>
      </c>
      <c r="ER33" s="371">
        <f ca="1">IFERROR(OFFSET('HTM Output'!$J$6,MATCH($B33,'HTM Output'!$B$7:$B$37,0),MATCH(ER$11,'HTM Output'!$K$6:$GS$6,0)),0)*$I$8</f>
        <v>0</v>
      </c>
      <c r="ES33" s="371">
        <f ca="1">IFERROR(OFFSET('HTM Output'!$J$6,MATCH($B33,'HTM Output'!$B$7:$B$37,0),MATCH(ES$11,'HTM Output'!$K$6:$GS$6,0)),0)*$I$8</f>
        <v>0</v>
      </c>
      <c r="ET33" s="371">
        <f ca="1">IFERROR(OFFSET('HTM Output'!$J$6,MATCH($B33,'HTM Output'!$B$7:$B$37,0),MATCH(ET$11,'HTM Output'!$K$6:$GS$6,0)),0)*$I$8</f>
        <v>0</v>
      </c>
      <c r="EU33" s="371">
        <f ca="1">IFERROR(OFFSET('HTM Output'!$J$6,MATCH($B33,'HTM Output'!$B$7:$B$37,0),MATCH(EU$11,'HTM Output'!$K$6:$GS$6,0)),0)*$I$8</f>
        <v>0</v>
      </c>
      <c r="EV33" s="371">
        <f ca="1">IFERROR(OFFSET('HTM Output'!$J$6,MATCH($B33,'HTM Output'!$B$7:$B$37,0),MATCH(EV$11,'HTM Output'!$K$6:$GS$6,0)),0)*$I$8</f>
        <v>0</v>
      </c>
      <c r="EW33" s="371">
        <f ca="1">IFERROR(OFFSET('HTM Output'!$J$6,MATCH($B33,'HTM Output'!$B$7:$B$37,0),MATCH(EW$11,'HTM Output'!$K$6:$GS$6,0)),0)*$I$8</f>
        <v>0</v>
      </c>
      <c r="EX33" s="371">
        <f ca="1">IFERROR(OFFSET('HTM Output'!$J$6,MATCH($B33,'HTM Output'!$B$7:$B$37,0),MATCH(EX$11,'HTM Output'!$K$6:$GS$6,0)),0)*$I$8</f>
        <v>0</v>
      </c>
      <c r="EY33" s="371">
        <f ca="1">IFERROR(OFFSET('HTM Output'!$J$6,MATCH($B33,'HTM Output'!$B$7:$B$37,0),MATCH(EY$11,'HTM Output'!$K$6:$GS$6,0)),0)*$I$8</f>
        <v>0</v>
      </c>
      <c r="EZ33" s="371">
        <f ca="1">IFERROR(OFFSET('HTM Output'!$J$6,MATCH($B33,'HTM Output'!$B$7:$B$37,0),MATCH(EZ$11,'HTM Output'!$K$6:$GS$6,0)),0)*$I$8</f>
        <v>0</v>
      </c>
      <c r="FA33" s="371">
        <f ca="1">IFERROR(OFFSET('HTM Output'!$J$6,MATCH($B33,'HTM Output'!$B$7:$B$37,0),MATCH(FA$11,'HTM Output'!$K$6:$GS$6,0)),0)*$I$8</f>
        <v>0</v>
      </c>
      <c r="FB33" s="371">
        <f ca="1">IFERROR(OFFSET('HTM Output'!$J$6,MATCH($B33,'HTM Output'!$B$7:$B$37,0),MATCH(FB$11,'HTM Output'!$K$6:$GS$6,0)),0)*$I$8</f>
        <v>0</v>
      </c>
      <c r="FC33" s="371">
        <f ca="1">IFERROR(OFFSET('HTM Output'!$J$6,MATCH($B33,'HTM Output'!$B$7:$B$37,0),MATCH(FC$11,'HTM Output'!$K$6:$GS$6,0)),0)*$I$8</f>
        <v>0</v>
      </c>
      <c r="FD33" s="371">
        <f ca="1">IFERROR(OFFSET('HTM Output'!$J$6,MATCH($B33,'HTM Output'!$B$7:$B$37,0),MATCH(FD$11,'HTM Output'!$K$6:$GS$6,0)),0)*$I$8</f>
        <v>0</v>
      </c>
      <c r="FE33" s="371">
        <f ca="1">IFERROR(OFFSET('HTM Output'!$J$6,MATCH($B33,'HTM Output'!$B$7:$B$37,0),MATCH(FE$11,'HTM Output'!$K$6:$GS$6,0)),0)*$I$8</f>
        <v>0</v>
      </c>
      <c r="FF33" s="371">
        <f ca="1">IFERROR(OFFSET('HTM Output'!$J$6,MATCH($B33,'HTM Output'!$B$7:$B$37,0),MATCH(FF$11,'HTM Output'!$K$6:$GS$6,0)),0)*$I$8</f>
        <v>0</v>
      </c>
      <c r="FG33" s="371">
        <f ca="1">IFERROR(OFFSET('HTM Output'!$J$6,MATCH($B33,'HTM Output'!$B$7:$B$37,0),MATCH(FG$11,'HTM Output'!$K$6:$GS$6,0)),0)*$I$8</f>
        <v>0</v>
      </c>
      <c r="FH33" s="371">
        <f ca="1">IFERROR(OFFSET('HTM Output'!$J$6,MATCH($B33,'HTM Output'!$B$7:$B$37,0),MATCH(FH$11,'HTM Output'!$K$6:$GS$6,0)),0)*$I$8</f>
        <v>0</v>
      </c>
      <c r="FI33" s="371">
        <f ca="1">IFERROR(OFFSET('HTM Output'!$J$6,MATCH($B33,'HTM Output'!$B$7:$B$37,0),MATCH(FI$11,'HTM Output'!$K$6:$GS$6,0)),0)*$I$8</f>
        <v>0</v>
      </c>
      <c r="FJ33" s="371">
        <f ca="1">IFERROR(OFFSET('HTM Output'!$J$6,MATCH($B33,'HTM Output'!$B$7:$B$37,0),MATCH(FJ$11,'HTM Output'!$K$6:$GS$6,0)),0)*$I$8</f>
        <v>0</v>
      </c>
      <c r="FK33" s="371">
        <f ca="1">IFERROR(OFFSET('HTM Output'!$J$6,MATCH($B33,'HTM Output'!$B$7:$B$37,0),MATCH(FK$11,'HTM Output'!$K$6:$GS$6,0)),0)*$I$8</f>
        <v>0</v>
      </c>
      <c r="FL33" s="371">
        <f ca="1">IFERROR(OFFSET('HTM Output'!$J$6,MATCH($B33,'HTM Output'!$B$7:$B$37,0),MATCH(FL$11,'HTM Output'!$K$6:$GS$6,0)),0)*$I$8</f>
        <v>0</v>
      </c>
      <c r="FM33" s="371">
        <f ca="1">IFERROR(OFFSET('HTM Output'!$J$6,MATCH($B33,'HTM Output'!$B$7:$B$37,0),MATCH(FM$11,'HTM Output'!$K$6:$GS$6,0)),0)*$I$8</f>
        <v>0</v>
      </c>
      <c r="FN33" s="371">
        <f ca="1">IFERROR(OFFSET('HTM Output'!$J$6,MATCH($B33,'HTM Output'!$B$7:$B$37,0),MATCH(FN$11,'HTM Output'!$K$6:$GS$6,0)),0)*$I$8</f>
        <v>0</v>
      </c>
      <c r="FO33" s="371">
        <f ca="1">IFERROR(OFFSET('HTM Output'!$J$6,MATCH($B33,'HTM Output'!$B$7:$B$37,0),MATCH(FO$11,'HTM Output'!$K$6:$GS$6,0)),0)*$I$8</f>
        <v>0</v>
      </c>
      <c r="FP33" s="371">
        <f ca="1">IFERROR(OFFSET('HTM Output'!$J$6,MATCH($B33,'HTM Output'!$B$7:$B$37,0),MATCH(FP$11,'HTM Output'!$K$6:$GS$6,0)),0)*$I$8</f>
        <v>0</v>
      </c>
      <c r="FQ33" s="371">
        <f ca="1">IFERROR(OFFSET('HTM Output'!$J$6,MATCH($B33,'HTM Output'!$B$7:$B$37,0),MATCH(FQ$11,'HTM Output'!$K$6:$GS$6,0)),0)*$I$8</f>
        <v>0</v>
      </c>
      <c r="FR33" s="371">
        <f ca="1">IFERROR(OFFSET('HTM Output'!$J$6,MATCH($B33,'HTM Output'!$B$7:$B$37,0),MATCH(FR$11,'HTM Output'!$K$6:$GS$6,0)),0)*$I$8</f>
        <v>0</v>
      </c>
      <c r="FS33" s="371">
        <f ca="1">IFERROR(OFFSET('HTM Output'!$J$6,MATCH($B33,'HTM Output'!$B$7:$B$37,0),MATCH(FS$11,'HTM Output'!$K$6:$GS$6,0)),0)*$I$8</f>
        <v>0</v>
      </c>
      <c r="FT33" s="371">
        <f ca="1">IFERROR(OFFSET('HTM Output'!$J$6,MATCH($B33,'HTM Output'!$B$7:$B$37,0),MATCH(FT$11,'HTM Output'!$K$6:$GS$6,0)),0)*$I$8</f>
        <v>0</v>
      </c>
      <c r="FU33" s="371">
        <f ca="1">IFERROR(OFFSET('HTM Output'!$J$6,MATCH($B33,'HTM Output'!$B$7:$B$37,0),MATCH(FU$11,'HTM Output'!$K$6:$GS$6,0)),0)*$I$8</f>
        <v>0</v>
      </c>
      <c r="FV33" s="371">
        <f ca="1">IFERROR(OFFSET('HTM Output'!$J$6,MATCH($B33,'HTM Output'!$B$7:$B$37,0),MATCH(FV$11,'HTM Output'!$K$6:$GS$6,0)),0)*$I$8</f>
        <v>0</v>
      </c>
      <c r="FW33" s="371">
        <f ca="1">IFERROR(OFFSET('HTM Output'!$J$6,MATCH($B33,'HTM Output'!$B$7:$B$37,0),MATCH(FW$11,'HTM Output'!$K$6:$GS$6,0)),0)*$I$8</f>
        <v>0</v>
      </c>
      <c r="FX33" s="371">
        <f ca="1">IFERROR(OFFSET('HTM Output'!$J$6,MATCH($B33,'HTM Output'!$B$7:$B$37,0),MATCH(FX$11,'HTM Output'!$K$6:$GS$6,0)),0)*$I$8</f>
        <v>0</v>
      </c>
      <c r="FY33" s="371">
        <f ca="1">IFERROR(OFFSET('HTM Output'!$J$6,MATCH($B33,'HTM Output'!$B$7:$B$37,0),MATCH(FY$11,'HTM Output'!$K$6:$GS$6,0)),0)*$I$8</f>
        <v>0</v>
      </c>
      <c r="FZ33" s="371">
        <f ca="1">IFERROR(OFFSET('HTM Output'!$J$6,MATCH($B33,'HTM Output'!$B$7:$B$37,0),MATCH(FZ$11,'HTM Output'!$K$6:$GS$6,0)),0)*$I$8</f>
        <v>0</v>
      </c>
      <c r="GA33" s="371">
        <f ca="1">IFERROR(OFFSET('HTM Output'!$J$6,MATCH($B33,'HTM Output'!$B$7:$B$37,0),MATCH(GA$11,'HTM Output'!$K$6:$GS$6,0)),0)*$I$8</f>
        <v>0</v>
      </c>
      <c r="GB33" s="371">
        <f ca="1">IFERROR(OFFSET('HTM Output'!$J$6,MATCH($B33,'HTM Output'!$B$7:$B$37,0),MATCH(GB$11,'HTM Output'!$K$6:$GS$6,0)),0)*$I$8</f>
        <v>0</v>
      </c>
      <c r="GC33" s="371">
        <f ca="1">IFERROR(OFFSET('HTM Output'!$J$6,MATCH($B33,'HTM Output'!$B$7:$B$37,0),MATCH(GC$11,'HTM Output'!$K$6:$GS$6,0)),0)*$I$8</f>
        <v>0</v>
      </c>
      <c r="GD33" s="371">
        <f ca="1">IFERROR(OFFSET('HTM Output'!$J$6,MATCH($B33,'HTM Output'!$B$7:$B$37,0),MATCH(GD$11,'HTM Output'!$K$6:$GS$6,0)),0)*$I$8</f>
        <v>0</v>
      </c>
      <c r="GE33" s="371">
        <f ca="1">IFERROR(OFFSET('HTM Output'!$J$6,MATCH($B33,'HTM Output'!$B$7:$B$37,0),MATCH(GE$11,'HTM Output'!$K$6:$GS$6,0)),0)*$I$8</f>
        <v>0</v>
      </c>
      <c r="GF33" s="371">
        <f ca="1">IFERROR(OFFSET('HTM Output'!$J$6,MATCH($B33,'HTM Output'!$B$7:$B$37,0),MATCH(GF$11,'HTM Output'!$K$6:$GS$6,0)),0)*$I$8</f>
        <v>0</v>
      </c>
      <c r="GG33" s="371">
        <f ca="1">IFERROR(OFFSET('HTM Output'!$J$6,MATCH($B33,'HTM Output'!$B$7:$B$37,0),MATCH(GG$11,'HTM Output'!$K$6:$GS$6,0)),0)*$I$8</f>
        <v>0</v>
      </c>
      <c r="GH33" s="371">
        <f ca="1">IFERROR(OFFSET('HTM Output'!$J$6,MATCH($B33,'HTM Output'!$B$7:$B$37,0),MATCH(GH$11,'HTM Output'!$K$6:$GS$6,0)),0)*$I$8</f>
        <v>0</v>
      </c>
      <c r="GI33" s="371">
        <f ca="1">IFERROR(OFFSET('HTM Output'!$J$6,MATCH($B33,'HTM Output'!$B$7:$B$37,0),MATCH(GI$11,'HTM Output'!$K$6:$GS$6,0)),0)*$I$8</f>
        <v>0</v>
      </c>
      <c r="GJ33" s="371">
        <f ca="1">IFERROR(OFFSET('HTM Output'!$J$6,MATCH($B33,'HTM Output'!$B$7:$B$37,0),MATCH(GJ$11,'HTM Output'!$K$6:$GS$6,0)),0)*$I$8</f>
        <v>0</v>
      </c>
      <c r="GK33" s="371">
        <f ca="1">IFERROR(OFFSET('HTM Output'!$J$6,MATCH($B33,'HTM Output'!$B$7:$B$37,0),MATCH(GK$11,'HTM Output'!$K$6:$GS$6,0)),0)*$I$8</f>
        <v>0</v>
      </c>
      <c r="GL33" s="371">
        <f ca="1">IFERROR(OFFSET('HTM Output'!$J$6,MATCH($B33,'HTM Output'!$B$7:$B$37,0),MATCH(GL$11,'HTM Output'!$K$6:$GS$6,0)),0)*$I$8</f>
        <v>0</v>
      </c>
      <c r="GM33" s="371">
        <f ca="1">IFERROR(OFFSET('HTM Output'!$J$6,MATCH($B33,'HTM Output'!$B$7:$B$37,0),MATCH(GM$11,'HTM Output'!$K$6:$GS$6,0)),0)*$I$8</f>
        <v>0</v>
      </c>
      <c r="GN33" s="371">
        <f ca="1">IFERROR(OFFSET('HTM Output'!$J$6,MATCH($B33,'HTM Output'!$B$7:$B$37,0),MATCH(GN$11,'HTM Output'!$K$6:$GS$6,0)),0)*$I$8</f>
        <v>0</v>
      </c>
      <c r="GO33" s="371">
        <f ca="1">IFERROR(OFFSET('HTM Output'!$J$6,MATCH($B33,'HTM Output'!$B$7:$B$37,0),MATCH(GO$11,'HTM Output'!$K$6:$GS$6,0)),0)*$I$8</f>
        <v>0</v>
      </c>
      <c r="GP33" s="371">
        <f ca="1">IFERROR(OFFSET('HTM Output'!$J$6,MATCH($B33,'HTM Output'!$B$7:$B$37,0),MATCH(GP$11,'HTM Output'!$K$6:$GS$6,0)),0)*$I$8</f>
        <v>0</v>
      </c>
      <c r="GQ33" s="371">
        <f ca="1">IFERROR(OFFSET('HTM Output'!$J$6,MATCH($B33,'HTM Output'!$B$7:$B$37,0),MATCH(GQ$11,'HTM Output'!$K$6:$GS$6,0)),0)*$I$8</f>
        <v>0</v>
      </c>
      <c r="GR33" s="371">
        <f ca="1">IFERROR(OFFSET('HTM Output'!$J$6,MATCH($B33,'HTM Output'!$B$7:$B$37,0),MATCH(GR$11,'HTM Output'!$K$6:$GS$6,0)),0)*$I$8</f>
        <v>0</v>
      </c>
      <c r="GS33" s="371">
        <f ca="1">IFERROR(OFFSET('HTM Output'!$J$6,MATCH($B33,'HTM Output'!$B$7:$B$37,0),MATCH(GS$11,'HTM Output'!$K$6:$GS$6,0)),0)*$I$8</f>
        <v>0</v>
      </c>
      <c r="GT33" s="371">
        <f ca="1">IFERROR(OFFSET('HTM Output'!$J$6,MATCH($B33,'HTM Output'!$B$7:$B$37,0),MATCH(GT$11,'HTM Output'!$K$6:$GS$6,0)),0)*$I$8</f>
        <v>0</v>
      </c>
      <c r="GU33" s="371">
        <f ca="1">IFERROR(OFFSET('HTM Output'!$J$6,MATCH($B33,'HTM Output'!$B$7:$B$37,0),MATCH(GU$11,'HTM Output'!$K$6:$GS$6,0)),0)*$I$8</f>
        <v>0</v>
      </c>
      <c r="GV33" s="371">
        <f ca="1">IFERROR(OFFSET('HTM Output'!$J$6,MATCH($B33,'HTM Output'!$B$7:$B$37,0),MATCH(GV$11,'HTM Output'!$K$6:$GS$6,0)),0)*$I$8</f>
        <v>0</v>
      </c>
      <c r="GW33" s="371">
        <f ca="1">IFERROR(OFFSET('HTM Output'!$J$6,MATCH($B33,'HTM Output'!$B$7:$B$37,0),MATCH(GW$11,'HTM Output'!$K$6:$GS$6,0)),0)*$I$8</f>
        <v>0</v>
      </c>
      <c r="GX33" s="371">
        <f ca="1">IFERROR(OFFSET('HTM Output'!$J$6,MATCH($B33,'HTM Output'!$B$7:$B$37,0),MATCH(GX$11,'HTM Output'!$K$6:$GS$6,0)),0)*$I$8</f>
        <v>0</v>
      </c>
      <c r="GY33" s="371">
        <f ca="1">IFERROR(OFFSET('HTM Output'!$J$6,MATCH($B33,'HTM Output'!$B$7:$B$37,0),MATCH(GY$11,'HTM Output'!$K$6:$GS$6,0)),0)*$I$8</f>
        <v>0</v>
      </c>
      <c r="GZ33" s="371">
        <f ca="1">IFERROR(OFFSET('HTM Output'!$J$6,MATCH($B33,'HTM Output'!$B$7:$B$37,0),MATCH(GZ$11,'HTM Output'!$K$6:$GS$6,0)),0)*$I$8</f>
        <v>0</v>
      </c>
      <c r="HA33" s="371">
        <f ca="1">IFERROR(OFFSET('HTM Output'!$J$6,MATCH($B33,'HTM Output'!$B$7:$B$37,0),MATCH(HA$11,'HTM Output'!$K$6:$GS$6,0)),0)*$I$8</f>
        <v>0</v>
      </c>
      <c r="HB33" s="469">
        <f ca="1">IFERROR(OFFSET('HTM Output'!$J$6,MATCH($B33,'HTM Output'!$B$7:$B$37,0),MATCH(HB$11,'HTM Output'!$K$6:$GS$6,0)),0)*$I$8</f>
        <v>0</v>
      </c>
      <c r="HC33" s="360"/>
      <c r="HD33" s="462">
        <f t="shared" ca="1" si="25"/>
        <v>-4316184.9668179555</v>
      </c>
      <c r="HE33" s="359">
        <f t="shared" ca="1" si="26"/>
        <v>795026.94963539776</v>
      </c>
      <c r="HF33" s="359">
        <f t="shared" ca="1" si="26"/>
        <v>701894.58738097921</v>
      </c>
      <c r="HG33" s="359">
        <f t="shared" ca="1" si="26"/>
        <v>485389.59639281279</v>
      </c>
      <c r="HH33" s="359">
        <f t="shared" ca="1" si="26"/>
        <v>7641436.5244899159</v>
      </c>
      <c r="HI33" s="359">
        <f t="shared" ca="1" si="26"/>
        <v>0</v>
      </c>
      <c r="HJ33" s="359">
        <f t="shared" ca="1" si="26"/>
        <v>0</v>
      </c>
      <c r="HK33" s="419">
        <f t="shared" ca="1" si="18"/>
        <v>5307562.6910811495</v>
      </c>
    </row>
    <row r="34" spans="1:220" hidden="1" outlineLevel="2" x14ac:dyDescent="0.75">
      <c r="A34" s="7" t="s">
        <v>35</v>
      </c>
      <c r="B34" s="397" t="s">
        <v>199</v>
      </c>
      <c r="C34" s="398">
        <f ca="1">OFFSET(Strats!$B$3,MATCH($B34,Strats!$B$4:$B$31,0),MATCH(C$10,Strats!$C$3:$BS$3,0))</f>
        <v>47975031.200000003</v>
      </c>
      <c r="D34" s="399">
        <f ca="1">OFFSET(Strats!$B$3,MATCH($B34,Strats!$B$4:$B$31,0),MATCH(D$10,Strats!$C$3:$BS$3,0))</f>
        <v>0.41824056351313249</v>
      </c>
      <c r="E34" s="359">
        <f t="shared" ca="1" si="19"/>
        <v>20065104.083648115</v>
      </c>
      <c r="F34" s="462">
        <f t="shared" ca="1" si="20"/>
        <v>328063.69355047203</v>
      </c>
      <c r="G34" s="381">
        <f t="shared" ca="1" si="21"/>
        <v>20393167.777198587</v>
      </c>
      <c r="H34" s="433">
        <f ca="1">IFERROR(SUMPRODUCT('HTM Output'!$K93:$GS93,'HTM Output'!$K$6:$GS$6)/SUM('HTM Output'!$K93:$GS93),_xlfn.MAXIFS($U$11:$HB$11,$U$14:$HB$14,"&gt;"&amp;0))</f>
        <v>47361</v>
      </c>
      <c r="I34" s="359">
        <f t="shared" ca="1" si="12"/>
        <v>7218820.4219873296</v>
      </c>
      <c r="J34" s="400">
        <f t="shared" si="22"/>
        <v>0.5</v>
      </c>
      <c r="K34" s="341">
        <f t="shared" ca="1" si="13"/>
        <v>3609410.2109936648</v>
      </c>
      <c r="L34" s="358">
        <f>-SUMIFS('HTM Output'!$K29:$GS29,'HTM Output'!$K$6:$GS$6,"&gt;"&amp;'HTM Output'!$G$2,'HTM Output'!$K$6:$GS$6,"&lt;="&amp;'HTM Output'!$G$3)*$I$8</f>
        <v>-305046.04952497315</v>
      </c>
      <c r="M34" s="359">
        <f t="shared" ca="1" si="14"/>
        <v>10090.932660454788</v>
      </c>
      <c r="N34" s="419">
        <f t="shared" ca="1" si="23"/>
        <v>-294955.11686451838</v>
      </c>
      <c r="O34" s="277">
        <f t="shared" ca="1" si="15"/>
        <v>3314455.0941291465</v>
      </c>
      <c r="P34" s="347"/>
      <c r="Q34" s="378">
        <f t="shared" ca="1" si="16"/>
        <v>-0.7910233087837697</v>
      </c>
      <c r="R34" s="379">
        <f t="shared" ca="1" si="24"/>
        <v>0.12805526041872689</v>
      </c>
      <c r="S34" s="347"/>
      <c r="T34" s="380">
        <f ca="1">IF(T$11&gt;$I$4,SUMIFS('Pooled CF'!$E:$E,'Pooled CF'!$A:$A,$A34,'Pooled CF'!$G:$G,T$11),0)+IF(T$11=$I$4,-$O34)</f>
        <v>-3314455.0941291465</v>
      </c>
      <c r="U34" s="371">
        <f ca="1">IFERROR(OFFSET('HTM Output'!$J$6,MATCH($B34,'HTM Output'!$B$7:$B$37,0),MATCH(U$11,'HTM Output'!$K$6:$GS$6,0)),0)*$I$8</f>
        <v>52794.319931028156</v>
      </c>
      <c r="V34" s="371">
        <f ca="1">IFERROR(OFFSET('HTM Output'!$J$6,MATCH($B34,'HTM Output'!$B$7:$B$37,0),MATCH(V$11,'HTM Output'!$K$6:$GS$6,0)),0)*$I$8</f>
        <v>52791.869713256085</v>
      </c>
      <c r="W34" s="371">
        <f ca="1">IFERROR(OFFSET('HTM Output'!$J$6,MATCH($B34,'HTM Output'!$B$7:$B$37,0),MATCH(W$11,'HTM Output'!$K$6:$GS$6,0)),0)*$I$8</f>
        <v>18573.96267601438</v>
      </c>
      <c r="X34" s="371">
        <f ca="1">IFERROR(OFFSET('HTM Output'!$J$6,MATCH($B34,'HTM Output'!$B$7:$B$37,0),MATCH(X$11,'HTM Output'!$K$6:$GS$6,0)),0)*$I$8</f>
        <v>15296.428121727495</v>
      </c>
      <c r="Y34" s="371">
        <f ca="1">IFERROR(OFFSET('HTM Output'!$J$6,MATCH($B34,'HTM Output'!$B$7:$B$37,0),MATCH(Y$11,'HTM Output'!$K$6:$GS$6,0)),0)*$I$8</f>
        <v>13954.114851363647</v>
      </c>
      <c r="Z34" s="371">
        <f ca="1">IFERROR(OFFSET('HTM Output'!$J$6,MATCH($B34,'HTM Output'!$B$7:$B$37,0),MATCH(Z$11,'HTM Output'!$K$6:$GS$6,0)),0)*$I$8</f>
        <v>13522.22240564311</v>
      </c>
      <c r="AA34" s="371">
        <f ca="1">IFERROR(OFFSET('HTM Output'!$J$6,MATCH($B34,'HTM Output'!$B$7:$B$37,0),MATCH(AA$11,'HTM Output'!$K$6:$GS$6,0)),0)*$I$8</f>
        <v>13085.751340685394</v>
      </c>
      <c r="AB34" s="371">
        <f ca="1">IFERROR(OFFSET('HTM Output'!$J$6,MATCH($B34,'HTM Output'!$B$7:$B$37,0),MATCH(AB$11,'HTM Output'!$K$6:$GS$6,0)),0)*$I$8</f>
        <v>13521.646627981796</v>
      </c>
      <c r="AC34" s="371">
        <f ca="1">IFERROR(OFFSET('HTM Output'!$J$6,MATCH($B34,'HTM Output'!$B$7:$B$37,0),MATCH(AC$11,'HTM Output'!$K$6:$GS$6,0)),0)*$I$8</f>
        <v>13521.364833588634</v>
      </c>
      <c r="AD34" s="371">
        <f ca="1">IFERROR(OFFSET('HTM Output'!$J$6,MATCH($B34,'HTM Output'!$B$7:$B$37,0),MATCH(AD$11,'HTM Output'!$K$6:$GS$6,0)),0)*$I$8</f>
        <v>13084.917913881791</v>
      </c>
      <c r="AE34" s="371">
        <f ca="1">IFERROR(OFFSET('HTM Output'!$J$6,MATCH($B34,'HTM Output'!$B$7:$B$37,0),MATCH(AE$11,'HTM Output'!$K$6:$GS$6,0)),0)*$I$8</f>
        <v>13520.781874427881</v>
      </c>
      <c r="AF34" s="371">
        <f ca="1">IFERROR(OFFSET('HTM Output'!$J$6,MATCH($B34,'HTM Output'!$B$7:$B$37,0),MATCH(AF$11,'HTM Output'!$K$6:$GS$6,0)),0)*$I$8</f>
        <v>13084.351367194244</v>
      </c>
      <c r="AG34" s="371">
        <f ca="1">IFERROR(OFFSET('HTM Output'!$J$6,MATCH($B34,'HTM Output'!$B$7:$B$37,0),MATCH(AG$11,'HTM Output'!$K$6:$GS$6,0)),0)*$I$8</f>
        <v>13520.194031494051</v>
      </c>
      <c r="AH34" s="371">
        <f ca="1">IFERROR(OFFSET('HTM Output'!$J$6,MATCH($B34,'HTM Output'!$B$7:$B$37,0),MATCH(AH$11,'HTM Output'!$K$6:$GS$6,0)),0)*$I$8</f>
        <v>10401.66682370234</v>
      </c>
      <c r="AI34" s="371">
        <f ca="1">IFERROR(OFFSET('HTM Output'!$J$6,MATCH($B34,'HTM Output'!$B$7:$B$37,0),MATCH(AI$11,'HTM Output'!$K$6:$GS$6,0)),0)*$I$8</f>
        <v>12778.678068592408</v>
      </c>
      <c r="AJ34" s="371">
        <f ca="1">IFERROR(OFFSET('HTM Output'!$J$6,MATCH($B34,'HTM Output'!$B$7:$B$37,0),MATCH(AJ$11,'HTM Output'!$K$6:$GS$6,0)),0)*$I$8</f>
        <v>11975.832447285047</v>
      </c>
      <c r="AK34" s="371">
        <f ca="1">IFERROR(OFFSET('HTM Output'!$J$6,MATCH($B34,'HTM Output'!$B$7:$B$37,0),MATCH(AK$11,'HTM Output'!$K$6:$GS$6,0)),0)*$I$8</f>
        <v>11589.151215338006</v>
      </c>
      <c r="AL34" s="371">
        <f ca="1">IFERROR(OFFSET('HTM Output'!$J$6,MATCH($B34,'HTM Output'!$B$7:$B$37,0),MATCH(AL$11,'HTM Output'!$K$6:$GS$6,0)),0)*$I$8</f>
        <v>11975.058443794471</v>
      </c>
      <c r="AM34" s="371">
        <f ca="1">IFERROR(OFFSET('HTM Output'!$J$6,MATCH($B34,'HTM Output'!$B$7:$B$37,0),MATCH(AM$11,'HTM Output'!$K$6:$GS$6,0)),0)*$I$8</f>
        <v>11588.398987773709</v>
      </c>
      <c r="AN34" s="371">
        <f ca="1">IFERROR(OFFSET('HTM Output'!$J$6,MATCH($B34,'HTM Output'!$B$7:$B$37,0),MATCH(AN$11,'HTM Output'!$K$6:$GS$6,0)),0)*$I$8</f>
        <v>11974.277923986756</v>
      </c>
      <c r="AO34" s="371">
        <f ca="1">IFERROR(OFFSET('HTM Output'!$J$6,MATCH($B34,'HTM Output'!$B$7:$B$37,0),MATCH(AO$11,'HTM Output'!$K$6:$GS$6,0)),0)*$I$8</f>
        <v>11973.895106927113</v>
      </c>
      <c r="AP34" s="371">
        <f ca="1">IFERROR(OFFSET('HTM Output'!$J$6,MATCH($B34,'HTM Output'!$B$7:$B$37,0),MATCH(AP$11,'HTM Output'!$K$6:$GS$6,0)),0)*$I$8</f>
        <v>11587.268378224446</v>
      </c>
      <c r="AQ34" s="371">
        <f ca="1">IFERROR(OFFSET('HTM Output'!$J$6,MATCH($B34,'HTM Output'!$B$7:$B$37,0),MATCH(AQ$11,'HTM Output'!$K$6:$GS$6,0)),0)*$I$8</f>
        <v>11973.104788583509</v>
      </c>
      <c r="AR34" s="371">
        <f ca="1">IFERROR(OFFSET('HTM Output'!$J$6,MATCH($B34,'HTM Output'!$B$7:$B$37,0),MATCH(AR$11,'HTM Output'!$K$6:$GS$6,0)),0)*$I$8</f>
        <v>11586.500291861277</v>
      </c>
      <c r="AS34" s="371">
        <f ca="1">IFERROR(OFFSET('HTM Output'!$J$6,MATCH($B34,'HTM Output'!$B$7:$B$37,0),MATCH(AS$11,'HTM Output'!$K$6:$GS$6,0)),0)*$I$8</f>
        <v>10397.493797311256</v>
      </c>
      <c r="AT34" s="371">
        <f ca="1">IFERROR(OFFSET('HTM Output'!$J$6,MATCH($B34,'HTM Output'!$B$7:$B$37,0),MATCH(AT$11,'HTM Output'!$K$6:$GS$6,0)),0)*$I$8</f>
        <v>10397.115196446639</v>
      </c>
      <c r="AU34" s="371">
        <f ca="1">IFERROR(OFFSET('HTM Output'!$J$6,MATCH($B34,'HTM Output'!$B$7:$B$37,0),MATCH(AU$11,'HTM Output'!$K$6:$GS$6,0)),0)*$I$8</f>
        <v>13963.043066770289</v>
      </c>
      <c r="AV34" s="371">
        <f ca="1">IFERROR(OFFSET('HTM Output'!$J$6,MATCH($B34,'HTM Output'!$B$7:$B$37,0),MATCH(AV$11,'HTM Output'!$K$6:$GS$6,0)),0)*$I$8</f>
        <v>0</v>
      </c>
      <c r="AW34" s="371">
        <f ca="1">IFERROR(OFFSET('HTM Output'!$J$6,MATCH($B34,'HTM Output'!$B$7:$B$37,0),MATCH(AW$11,'HTM Output'!$K$6:$GS$6,0)),0)*$I$8</f>
        <v>0</v>
      </c>
      <c r="AX34" s="371">
        <f ca="1">IFERROR(OFFSET('HTM Output'!$J$6,MATCH($B34,'HTM Output'!$B$7:$B$37,0),MATCH(AX$11,'HTM Output'!$K$6:$GS$6,0)),0)*$I$8</f>
        <v>0</v>
      </c>
      <c r="AY34" s="371">
        <f ca="1">IFERROR(OFFSET('HTM Output'!$J$6,MATCH($B34,'HTM Output'!$B$7:$B$37,0),MATCH(AY$11,'HTM Output'!$K$6:$GS$6,0)),0)*$I$8</f>
        <v>0</v>
      </c>
      <c r="AZ34" s="371">
        <f ca="1">IFERROR(OFFSET('HTM Output'!$J$6,MATCH($B34,'HTM Output'!$B$7:$B$37,0),MATCH(AZ$11,'HTM Output'!$K$6:$GS$6,0)),0)*$I$8</f>
        <v>0</v>
      </c>
      <c r="BA34" s="371">
        <f ca="1">IFERROR(OFFSET('HTM Output'!$J$6,MATCH($B34,'HTM Output'!$B$7:$B$37,0),MATCH(BA$11,'HTM Output'!$K$6:$GS$6,0)),0)*$I$8</f>
        <v>0</v>
      </c>
      <c r="BB34" s="371">
        <f ca="1">IFERROR(OFFSET('HTM Output'!$J$6,MATCH($B34,'HTM Output'!$B$7:$B$37,0),MATCH(BB$11,'HTM Output'!$K$6:$GS$6,0)),0)*$I$8</f>
        <v>0</v>
      </c>
      <c r="BC34" s="371">
        <f ca="1">IFERROR(OFFSET('HTM Output'!$J$6,MATCH($B34,'HTM Output'!$B$7:$B$37,0),MATCH(BC$11,'HTM Output'!$K$6:$GS$6,0)),0)*$I$8</f>
        <v>0</v>
      </c>
      <c r="BD34" s="371">
        <f ca="1">IFERROR(OFFSET('HTM Output'!$J$6,MATCH($B34,'HTM Output'!$B$7:$B$37,0),MATCH(BD$11,'HTM Output'!$K$6:$GS$6,0)),0)*$I$8</f>
        <v>0</v>
      </c>
      <c r="BE34" s="371">
        <f ca="1">IFERROR(OFFSET('HTM Output'!$J$6,MATCH($B34,'HTM Output'!$B$7:$B$37,0),MATCH(BE$11,'HTM Output'!$K$6:$GS$6,0)),0)*$I$8</f>
        <v>0</v>
      </c>
      <c r="BF34" s="371">
        <f ca="1">IFERROR(OFFSET('HTM Output'!$J$6,MATCH($B34,'HTM Output'!$B$7:$B$37,0),MATCH(BF$11,'HTM Output'!$K$6:$GS$6,0)),0)*$I$8</f>
        <v>0</v>
      </c>
      <c r="BG34" s="371">
        <f ca="1">IFERROR(OFFSET('HTM Output'!$J$6,MATCH($B34,'HTM Output'!$B$7:$B$37,0),MATCH(BG$11,'HTM Output'!$K$6:$GS$6,0)),0)*$I$8</f>
        <v>0</v>
      </c>
      <c r="BH34" s="371">
        <f ca="1">IFERROR(OFFSET('HTM Output'!$J$6,MATCH($B34,'HTM Output'!$B$7:$B$37,0),MATCH(BH$11,'HTM Output'!$K$6:$GS$6,0)),0)*$I$8</f>
        <v>0</v>
      </c>
      <c r="BI34" s="371">
        <f ca="1">IFERROR(OFFSET('HTM Output'!$J$6,MATCH($B34,'HTM Output'!$B$7:$B$37,0),MATCH(BI$11,'HTM Output'!$K$6:$GS$6,0)),0)*$I$8</f>
        <v>0</v>
      </c>
      <c r="BJ34" s="371">
        <f ca="1">IFERROR(OFFSET('HTM Output'!$J$6,MATCH($B34,'HTM Output'!$B$7:$B$37,0),MATCH(BJ$11,'HTM Output'!$K$6:$GS$6,0)),0)*$I$8</f>
        <v>0</v>
      </c>
      <c r="BK34" s="371">
        <f ca="1">IFERROR(OFFSET('HTM Output'!$J$6,MATCH($B34,'HTM Output'!$B$7:$B$37,0),MATCH(BK$11,'HTM Output'!$K$6:$GS$6,0)),0)*$I$8</f>
        <v>0</v>
      </c>
      <c r="BL34" s="371">
        <f ca="1">IFERROR(OFFSET('HTM Output'!$J$6,MATCH($B34,'HTM Output'!$B$7:$B$37,0),MATCH(BL$11,'HTM Output'!$K$6:$GS$6,0)),0)*$I$8</f>
        <v>0</v>
      </c>
      <c r="BM34" s="371">
        <f ca="1">IFERROR(OFFSET('HTM Output'!$J$6,MATCH($B34,'HTM Output'!$B$7:$B$37,0),MATCH(BM$11,'HTM Output'!$K$6:$GS$6,0)),0)*$I$8</f>
        <v>0</v>
      </c>
      <c r="BN34" s="371">
        <f ca="1">IFERROR(OFFSET('HTM Output'!$J$6,MATCH($B34,'HTM Output'!$B$7:$B$37,0),MATCH(BN$11,'HTM Output'!$K$6:$GS$6,0)),0)*$I$8</f>
        <v>0</v>
      </c>
      <c r="BO34" s="371">
        <f ca="1">IFERROR(OFFSET('HTM Output'!$J$6,MATCH($B34,'HTM Output'!$B$7:$B$37,0),MATCH(BO$11,'HTM Output'!$K$6:$GS$6,0)),0)*$I$8</f>
        <v>0</v>
      </c>
      <c r="BP34" s="371">
        <f ca="1">IFERROR(OFFSET('HTM Output'!$J$6,MATCH($B34,'HTM Output'!$B$7:$B$37,0),MATCH(BP$11,'HTM Output'!$K$6:$GS$6,0)),0)*$I$8</f>
        <v>0</v>
      </c>
      <c r="BQ34" s="371">
        <f ca="1">IFERROR(OFFSET('HTM Output'!$J$6,MATCH($B34,'HTM Output'!$B$7:$B$37,0),MATCH(BQ$11,'HTM Output'!$K$6:$GS$6,0)),0)*$I$8</f>
        <v>0</v>
      </c>
      <c r="BR34" s="371">
        <f ca="1">IFERROR(OFFSET('HTM Output'!$J$6,MATCH($B34,'HTM Output'!$B$7:$B$37,0),MATCH(BR$11,'HTM Output'!$K$6:$GS$6,0)),0)*$I$8</f>
        <v>0</v>
      </c>
      <c r="BS34" s="371">
        <f ca="1">IFERROR(OFFSET('HTM Output'!$J$6,MATCH($B34,'HTM Output'!$B$7:$B$37,0),MATCH(BS$11,'HTM Output'!$K$6:$GS$6,0)),0)*$I$8</f>
        <v>0</v>
      </c>
      <c r="BT34" s="371">
        <f ca="1">IFERROR(OFFSET('HTM Output'!$J$6,MATCH($B34,'HTM Output'!$B$7:$B$37,0),MATCH(BT$11,'HTM Output'!$K$6:$GS$6,0)),0)*$I$8</f>
        <v>0</v>
      </c>
      <c r="BU34" s="371">
        <f ca="1">IFERROR(OFFSET('HTM Output'!$J$6,MATCH($B34,'HTM Output'!$B$7:$B$37,0),MATCH(BU$11,'HTM Output'!$K$6:$GS$6,0)),0)*$I$8</f>
        <v>0</v>
      </c>
      <c r="BV34" s="371">
        <f ca="1">IFERROR(OFFSET('HTM Output'!$J$6,MATCH($B34,'HTM Output'!$B$7:$B$37,0),MATCH(BV$11,'HTM Output'!$K$6:$GS$6,0)),0)*$I$8</f>
        <v>0</v>
      </c>
      <c r="BW34" s="371">
        <f ca="1">IFERROR(OFFSET('HTM Output'!$J$6,MATCH($B34,'HTM Output'!$B$7:$B$37,0),MATCH(BW$11,'HTM Output'!$K$6:$GS$6,0)),0)*$I$8</f>
        <v>0</v>
      </c>
      <c r="BX34" s="371">
        <f ca="1">IFERROR(OFFSET('HTM Output'!$J$6,MATCH($B34,'HTM Output'!$B$7:$B$37,0),MATCH(BX$11,'HTM Output'!$K$6:$GS$6,0)),0)*$I$8</f>
        <v>0</v>
      </c>
      <c r="BY34" s="371">
        <f ca="1">IFERROR(OFFSET('HTM Output'!$J$6,MATCH($B34,'HTM Output'!$B$7:$B$37,0),MATCH(BY$11,'HTM Output'!$K$6:$GS$6,0)),0)*$I$8</f>
        <v>0</v>
      </c>
      <c r="BZ34" s="371">
        <f ca="1">IFERROR(OFFSET('HTM Output'!$J$6,MATCH($B34,'HTM Output'!$B$7:$B$37,0),MATCH(BZ$11,'HTM Output'!$K$6:$GS$6,0)),0)*$I$8</f>
        <v>0</v>
      </c>
      <c r="CA34" s="371">
        <f ca="1">IFERROR(OFFSET('HTM Output'!$J$6,MATCH($B34,'HTM Output'!$B$7:$B$37,0),MATCH(CA$11,'HTM Output'!$K$6:$GS$6,0)),0)*$I$8</f>
        <v>0</v>
      </c>
      <c r="CB34" s="371">
        <f ca="1">IFERROR(OFFSET('HTM Output'!$J$6,MATCH($B34,'HTM Output'!$B$7:$B$37,0),MATCH(CB$11,'HTM Output'!$K$6:$GS$6,0)),0)*$I$8</f>
        <v>0</v>
      </c>
      <c r="CC34" s="371">
        <f ca="1">IFERROR(OFFSET('HTM Output'!$J$6,MATCH($B34,'HTM Output'!$B$7:$B$37,0),MATCH(CC$11,'HTM Output'!$K$6:$GS$6,0)),0)*$I$8</f>
        <v>0</v>
      </c>
      <c r="CD34" s="371">
        <f ca="1">IFERROR(OFFSET('HTM Output'!$J$6,MATCH($B34,'HTM Output'!$B$7:$B$37,0),MATCH(CD$11,'HTM Output'!$K$6:$GS$6,0)),0)*$I$8</f>
        <v>0</v>
      </c>
      <c r="CE34" s="371">
        <f ca="1">IFERROR(OFFSET('HTM Output'!$J$6,MATCH($B34,'HTM Output'!$B$7:$B$37,0),MATCH(CE$11,'HTM Output'!$K$6:$GS$6,0)),0)*$I$8</f>
        <v>0</v>
      </c>
      <c r="CF34" s="371">
        <f ca="1">IFERROR(OFFSET('HTM Output'!$J$6,MATCH($B34,'HTM Output'!$B$7:$B$37,0),MATCH(CF$11,'HTM Output'!$K$6:$GS$6,0)),0)*$I$8</f>
        <v>0</v>
      </c>
      <c r="CG34" s="371">
        <f ca="1">IFERROR(OFFSET('HTM Output'!$J$6,MATCH($B34,'HTM Output'!$B$7:$B$37,0),MATCH(CG$11,'HTM Output'!$K$6:$GS$6,0)),0)*$I$8</f>
        <v>0</v>
      </c>
      <c r="CH34" s="371">
        <f ca="1">IFERROR(OFFSET('HTM Output'!$J$6,MATCH($B34,'HTM Output'!$B$7:$B$37,0),MATCH(CH$11,'HTM Output'!$K$6:$GS$6,0)),0)*$I$8</f>
        <v>0</v>
      </c>
      <c r="CI34" s="371">
        <f ca="1">IFERROR(OFFSET('HTM Output'!$J$6,MATCH($B34,'HTM Output'!$B$7:$B$37,0),MATCH(CI$11,'HTM Output'!$K$6:$GS$6,0)),0)*$I$8</f>
        <v>0</v>
      </c>
      <c r="CJ34" s="371">
        <f ca="1">IFERROR(OFFSET('HTM Output'!$J$6,MATCH($B34,'HTM Output'!$B$7:$B$37,0),MATCH(CJ$11,'HTM Output'!$K$6:$GS$6,0)),0)*$I$8</f>
        <v>0</v>
      </c>
      <c r="CK34" s="371">
        <f ca="1">IFERROR(OFFSET('HTM Output'!$J$6,MATCH($B34,'HTM Output'!$B$7:$B$37,0),MATCH(CK$11,'HTM Output'!$K$6:$GS$6,0)),0)*$I$8</f>
        <v>0</v>
      </c>
      <c r="CL34" s="371">
        <f ca="1">IFERROR(OFFSET('HTM Output'!$J$6,MATCH($B34,'HTM Output'!$B$7:$B$37,0),MATCH(CL$11,'HTM Output'!$K$6:$GS$6,0)),0)*$I$8</f>
        <v>0</v>
      </c>
      <c r="CM34" s="371">
        <f ca="1">IFERROR(OFFSET('HTM Output'!$J$6,MATCH($B34,'HTM Output'!$B$7:$B$37,0),MATCH(CM$11,'HTM Output'!$K$6:$GS$6,0)),0)*$I$8</f>
        <v>0</v>
      </c>
      <c r="CN34" s="371">
        <f ca="1">IFERROR(OFFSET('HTM Output'!$J$6,MATCH($B34,'HTM Output'!$B$7:$B$37,0),MATCH(CN$11,'HTM Output'!$K$6:$GS$6,0)),0)*$I$8</f>
        <v>0</v>
      </c>
      <c r="CO34" s="371">
        <f ca="1">IFERROR(OFFSET('HTM Output'!$J$6,MATCH($B34,'HTM Output'!$B$7:$B$37,0),MATCH(CO$11,'HTM Output'!$K$6:$GS$6,0)),0)*$I$8</f>
        <v>0</v>
      </c>
      <c r="CP34" s="371">
        <f ca="1">IFERROR(OFFSET('HTM Output'!$J$6,MATCH($B34,'HTM Output'!$B$7:$B$37,0),MATCH(CP$11,'HTM Output'!$K$6:$GS$6,0)),0)*$I$8</f>
        <v>0</v>
      </c>
      <c r="CQ34" s="371">
        <f ca="1">IFERROR(OFFSET('HTM Output'!$J$6,MATCH($B34,'HTM Output'!$B$7:$B$37,0),MATCH(CQ$11,'HTM Output'!$K$6:$GS$6,0)),0)*$I$8</f>
        <v>0</v>
      </c>
      <c r="CR34" s="371">
        <f ca="1">IFERROR(OFFSET('HTM Output'!$J$6,MATCH($B34,'HTM Output'!$B$7:$B$37,0),MATCH(CR$11,'HTM Output'!$K$6:$GS$6,0)),0)*$I$8</f>
        <v>0</v>
      </c>
      <c r="CS34" s="371">
        <f ca="1">IFERROR(OFFSET('HTM Output'!$J$6,MATCH($B34,'HTM Output'!$B$7:$B$37,0),MATCH(CS$11,'HTM Output'!$K$6:$GS$6,0)),0)*$I$8</f>
        <v>0</v>
      </c>
      <c r="CT34" s="371">
        <f ca="1">IFERROR(OFFSET('HTM Output'!$J$6,MATCH($B34,'HTM Output'!$B$7:$B$37,0),MATCH(CT$11,'HTM Output'!$K$6:$GS$6,0)),0)*$I$8</f>
        <v>0</v>
      </c>
      <c r="CU34" s="371">
        <f ca="1">IFERROR(OFFSET('HTM Output'!$J$6,MATCH($B34,'HTM Output'!$B$7:$B$37,0),MATCH(CU$11,'HTM Output'!$K$6:$GS$6,0)),0)*$I$8</f>
        <v>0</v>
      </c>
      <c r="CV34" s="371">
        <f ca="1">IFERROR(OFFSET('HTM Output'!$J$6,MATCH($B34,'HTM Output'!$B$7:$B$37,0),MATCH(CV$11,'HTM Output'!$K$6:$GS$6,0)),0)*$I$8</f>
        <v>0</v>
      </c>
      <c r="CW34" s="371">
        <f ca="1">IFERROR(OFFSET('HTM Output'!$J$6,MATCH($B34,'HTM Output'!$B$7:$B$37,0),MATCH(CW$11,'HTM Output'!$K$6:$GS$6,0)),0)*$I$8</f>
        <v>0</v>
      </c>
      <c r="CX34" s="371">
        <f ca="1">IFERROR(OFFSET('HTM Output'!$J$6,MATCH($B34,'HTM Output'!$B$7:$B$37,0),MATCH(CX$11,'HTM Output'!$K$6:$GS$6,0)),0)*$I$8</f>
        <v>0</v>
      </c>
      <c r="CY34" s="371">
        <f ca="1">IFERROR(OFFSET('HTM Output'!$J$6,MATCH($B34,'HTM Output'!$B$7:$B$37,0),MATCH(CY$11,'HTM Output'!$K$6:$GS$6,0)),0)*$I$8</f>
        <v>0</v>
      </c>
      <c r="CZ34" s="371">
        <f ca="1">IFERROR(OFFSET('HTM Output'!$J$6,MATCH($B34,'HTM Output'!$B$7:$B$37,0),MATCH(CZ$11,'HTM Output'!$K$6:$GS$6,0)),0)*$I$8</f>
        <v>0</v>
      </c>
      <c r="DA34" s="371">
        <f ca="1">IFERROR(OFFSET('HTM Output'!$J$6,MATCH($B34,'HTM Output'!$B$7:$B$37,0),MATCH(DA$11,'HTM Output'!$K$6:$GS$6,0)),0)*$I$8</f>
        <v>0</v>
      </c>
      <c r="DB34" s="371">
        <f ca="1">IFERROR(OFFSET('HTM Output'!$J$6,MATCH($B34,'HTM Output'!$B$7:$B$37,0),MATCH(DB$11,'HTM Output'!$K$6:$GS$6,0)),0)*$I$8</f>
        <v>0</v>
      </c>
      <c r="DC34" s="371">
        <f ca="1">IFERROR(OFFSET('HTM Output'!$J$6,MATCH($B34,'HTM Output'!$B$7:$B$37,0),MATCH(DC$11,'HTM Output'!$K$6:$GS$6,0)),0)*$I$8</f>
        <v>0</v>
      </c>
      <c r="DD34" s="371">
        <f ca="1">IFERROR(OFFSET('HTM Output'!$J$6,MATCH($B34,'HTM Output'!$B$7:$B$37,0),MATCH(DD$11,'HTM Output'!$K$6:$GS$6,0)),0)*$I$8</f>
        <v>0</v>
      </c>
      <c r="DE34" s="371">
        <f ca="1">IFERROR(OFFSET('HTM Output'!$J$6,MATCH($B34,'HTM Output'!$B$7:$B$37,0),MATCH(DE$11,'HTM Output'!$K$6:$GS$6,0)),0)*$I$8</f>
        <v>0</v>
      </c>
      <c r="DF34" s="371">
        <f ca="1">IFERROR(OFFSET('HTM Output'!$J$6,MATCH($B34,'HTM Output'!$B$7:$B$37,0),MATCH(DF$11,'HTM Output'!$K$6:$GS$6,0)),0)*$I$8</f>
        <v>0</v>
      </c>
      <c r="DG34" s="371">
        <f ca="1">IFERROR(OFFSET('HTM Output'!$J$6,MATCH($B34,'HTM Output'!$B$7:$B$37,0),MATCH(DG$11,'HTM Output'!$K$6:$GS$6,0)),0)*$I$8</f>
        <v>0</v>
      </c>
      <c r="DH34" s="371">
        <f ca="1">IFERROR(OFFSET('HTM Output'!$J$6,MATCH($B34,'HTM Output'!$B$7:$B$37,0),MATCH(DH$11,'HTM Output'!$K$6:$GS$6,0)),0)*$I$8</f>
        <v>0</v>
      </c>
      <c r="DI34" s="371">
        <f ca="1">IFERROR(OFFSET('HTM Output'!$J$6,MATCH($B34,'HTM Output'!$B$7:$B$37,0),MATCH(DI$11,'HTM Output'!$K$6:$GS$6,0)),0)*$I$8</f>
        <v>0</v>
      </c>
      <c r="DJ34" s="371">
        <f ca="1">IFERROR(OFFSET('HTM Output'!$J$6,MATCH($B34,'HTM Output'!$B$7:$B$37,0),MATCH(DJ$11,'HTM Output'!$K$6:$GS$6,0)),0)*$I$8</f>
        <v>0</v>
      </c>
      <c r="DK34" s="371">
        <f ca="1">IFERROR(OFFSET('HTM Output'!$J$6,MATCH($B34,'HTM Output'!$B$7:$B$37,0),MATCH(DK$11,'HTM Output'!$K$6:$GS$6,0)),0)*$I$8</f>
        <v>0</v>
      </c>
      <c r="DL34" s="371">
        <f ca="1">IFERROR(OFFSET('HTM Output'!$J$6,MATCH($B34,'HTM Output'!$B$7:$B$37,0),MATCH(DL$11,'HTM Output'!$K$6:$GS$6,0)),0)*$I$8</f>
        <v>0</v>
      </c>
      <c r="DM34" s="371">
        <f ca="1">IFERROR(OFFSET('HTM Output'!$J$6,MATCH($B34,'HTM Output'!$B$7:$B$37,0),MATCH(DM$11,'HTM Output'!$K$6:$GS$6,0)),0)*$I$8</f>
        <v>0</v>
      </c>
      <c r="DN34" s="371">
        <f ca="1">IFERROR(OFFSET('HTM Output'!$J$6,MATCH($B34,'HTM Output'!$B$7:$B$37,0),MATCH(DN$11,'HTM Output'!$K$6:$GS$6,0)),0)*$I$8</f>
        <v>0</v>
      </c>
      <c r="DO34" s="371">
        <f ca="1">IFERROR(OFFSET('HTM Output'!$J$6,MATCH($B34,'HTM Output'!$B$7:$B$37,0),MATCH(DO$11,'HTM Output'!$K$6:$GS$6,0)),0)*$I$8</f>
        <v>0</v>
      </c>
      <c r="DP34" s="371">
        <f ca="1">IFERROR(OFFSET('HTM Output'!$J$6,MATCH($B34,'HTM Output'!$B$7:$B$37,0),MATCH(DP$11,'HTM Output'!$K$6:$GS$6,0)),0)*$I$8</f>
        <v>0</v>
      </c>
      <c r="DQ34" s="371">
        <f ca="1">IFERROR(OFFSET('HTM Output'!$J$6,MATCH($B34,'HTM Output'!$B$7:$B$37,0),MATCH(DQ$11,'HTM Output'!$K$6:$GS$6,0)),0)*$I$8</f>
        <v>0</v>
      </c>
      <c r="DR34" s="371">
        <f ca="1">IFERROR(OFFSET('HTM Output'!$J$6,MATCH($B34,'HTM Output'!$B$7:$B$37,0),MATCH(DR$11,'HTM Output'!$K$6:$GS$6,0)),0)*$I$8</f>
        <v>0</v>
      </c>
      <c r="DS34" s="371">
        <f ca="1">IFERROR(OFFSET('HTM Output'!$J$6,MATCH($B34,'HTM Output'!$B$7:$B$37,0),MATCH(DS$11,'HTM Output'!$K$6:$GS$6,0)),0)*$I$8</f>
        <v>0</v>
      </c>
      <c r="DT34" s="371">
        <f ca="1">IFERROR(OFFSET('HTM Output'!$J$6,MATCH($B34,'HTM Output'!$B$7:$B$37,0),MATCH(DT$11,'HTM Output'!$K$6:$GS$6,0)),0)*$I$8</f>
        <v>0</v>
      </c>
      <c r="DU34" s="371">
        <f ca="1">IFERROR(OFFSET('HTM Output'!$J$6,MATCH($B34,'HTM Output'!$B$7:$B$37,0),MATCH(DU$11,'HTM Output'!$K$6:$GS$6,0)),0)*$I$8</f>
        <v>0</v>
      </c>
      <c r="DV34" s="371">
        <f ca="1">IFERROR(OFFSET('HTM Output'!$J$6,MATCH($B34,'HTM Output'!$B$7:$B$37,0),MATCH(DV$11,'HTM Output'!$K$6:$GS$6,0)),0)*$I$8</f>
        <v>0</v>
      </c>
      <c r="DW34" s="371">
        <f ca="1">IFERROR(OFFSET('HTM Output'!$J$6,MATCH($B34,'HTM Output'!$B$7:$B$37,0),MATCH(DW$11,'HTM Output'!$K$6:$GS$6,0)),0)*$I$8</f>
        <v>0</v>
      </c>
      <c r="DX34" s="371">
        <f ca="1">IFERROR(OFFSET('HTM Output'!$J$6,MATCH($B34,'HTM Output'!$B$7:$B$37,0),MATCH(DX$11,'HTM Output'!$K$6:$GS$6,0)),0)*$I$8</f>
        <v>0</v>
      </c>
      <c r="DY34" s="371">
        <f ca="1">IFERROR(OFFSET('HTM Output'!$J$6,MATCH($B34,'HTM Output'!$B$7:$B$37,0),MATCH(DY$11,'HTM Output'!$K$6:$GS$6,0)),0)*$I$8</f>
        <v>0</v>
      </c>
      <c r="DZ34" s="371">
        <f ca="1">IFERROR(OFFSET('HTM Output'!$J$6,MATCH($B34,'HTM Output'!$B$7:$B$37,0),MATCH(DZ$11,'HTM Output'!$K$6:$GS$6,0)),0)*$I$8</f>
        <v>0</v>
      </c>
      <c r="EA34" s="371">
        <f ca="1">IFERROR(OFFSET('HTM Output'!$J$6,MATCH($B34,'HTM Output'!$B$7:$B$37,0),MATCH(EA$11,'HTM Output'!$K$6:$GS$6,0)),0)*$I$8</f>
        <v>0</v>
      </c>
      <c r="EB34" s="371">
        <f ca="1">IFERROR(OFFSET('HTM Output'!$J$6,MATCH($B34,'HTM Output'!$B$7:$B$37,0),MATCH(EB$11,'HTM Output'!$K$6:$GS$6,0)),0)*$I$8</f>
        <v>0</v>
      </c>
      <c r="EC34" s="371">
        <f ca="1">IFERROR(OFFSET('HTM Output'!$J$6,MATCH($B34,'HTM Output'!$B$7:$B$37,0),MATCH(EC$11,'HTM Output'!$K$6:$GS$6,0)),0)*$I$8</f>
        <v>0</v>
      </c>
      <c r="ED34" s="371">
        <f ca="1">IFERROR(OFFSET('HTM Output'!$J$6,MATCH($B34,'HTM Output'!$B$7:$B$37,0),MATCH(ED$11,'HTM Output'!$K$6:$GS$6,0)),0)*$I$8</f>
        <v>0</v>
      </c>
      <c r="EE34" s="371">
        <f ca="1">IFERROR(OFFSET('HTM Output'!$J$6,MATCH($B34,'HTM Output'!$B$7:$B$37,0),MATCH(EE$11,'HTM Output'!$K$6:$GS$6,0)),0)*$I$8</f>
        <v>0</v>
      </c>
      <c r="EF34" s="371">
        <f ca="1">IFERROR(OFFSET('HTM Output'!$J$6,MATCH($B34,'HTM Output'!$B$7:$B$37,0),MATCH(EF$11,'HTM Output'!$K$6:$GS$6,0)),0)*$I$8</f>
        <v>0</v>
      </c>
      <c r="EG34" s="371">
        <f ca="1">IFERROR(OFFSET('HTM Output'!$J$6,MATCH($B34,'HTM Output'!$B$7:$B$37,0),MATCH(EG$11,'HTM Output'!$K$6:$GS$6,0)),0)*$I$8</f>
        <v>0</v>
      </c>
      <c r="EH34" s="371">
        <f ca="1">IFERROR(OFFSET('HTM Output'!$J$6,MATCH($B34,'HTM Output'!$B$7:$B$37,0),MATCH(EH$11,'HTM Output'!$K$6:$GS$6,0)),0)*$I$8</f>
        <v>0</v>
      </c>
      <c r="EI34" s="371">
        <f ca="1">IFERROR(OFFSET('HTM Output'!$J$6,MATCH($B34,'HTM Output'!$B$7:$B$37,0),MATCH(EI$11,'HTM Output'!$K$6:$GS$6,0)),0)*$I$8</f>
        <v>0</v>
      </c>
      <c r="EJ34" s="371">
        <f ca="1">IFERROR(OFFSET('HTM Output'!$J$6,MATCH($B34,'HTM Output'!$B$7:$B$37,0),MATCH(EJ$11,'HTM Output'!$K$6:$GS$6,0)),0)*$I$8</f>
        <v>0</v>
      </c>
      <c r="EK34" s="371">
        <f ca="1">IFERROR(OFFSET('HTM Output'!$J$6,MATCH($B34,'HTM Output'!$B$7:$B$37,0),MATCH(EK$11,'HTM Output'!$K$6:$GS$6,0)),0)*$I$8</f>
        <v>0</v>
      </c>
      <c r="EL34" s="371">
        <f ca="1">IFERROR(OFFSET('HTM Output'!$J$6,MATCH($B34,'HTM Output'!$B$7:$B$37,0),MATCH(EL$11,'HTM Output'!$K$6:$GS$6,0)),0)*$I$8</f>
        <v>0</v>
      </c>
      <c r="EM34" s="371">
        <f ca="1">IFERROR(OFFSET('HTM Output'!$J$6,MATCH($B34,'HTM Output'!$B$7:$B$37,0),MATCH(EM$11,'HTM Output'!$K$6:$GS$6,0)),0)*$I$8</f>
        <v>0</v>
      </c>
      <c r="EN34" s="371">
        <f ca="1">IFERROR(OFFSET('HTM Output'!$J$6,MATCH($B34,'HTM Output'!$B$7:$B$37,0),MATCH(EN$11,'HTM Output'!$K$6:$GS$6,0)),0)*$I$8</f>
        <v>0</v>
      </c>
      <c r="EO34" s="371">
        <f ca="1">IFERROR(OFFSET('HTM Output'!$J$6,MATCH($B34,'HTM Output'!$B$7:$B$37,0),MATCH(EO$11,'HTM Output'!$K$6:$GS$6,0)),0)*$I$8</f>
        <v>0</v>
      </c>
      <c r="EP34" s="371">
        <f ca="1">IFERROR(OFFSET('HTM Output'!$J$6,MATCH($B34,'HTM Output'!$B$7:$B$37,0),MATCH(EP$11,'HTM Output'!$K$6:$GS$6,0)),0)*$I$8</f>
        <v>0</v>
      </c>
      <c r="EQ34" s="371">
        <f ca="1">IFERROR(OFFSET('HTM Output'!$J$6,MATCH($B34,'HTM Output'!$B$7:$B$37,0),MATCH(EQ$11,'HTM Output'!$K$6:$GS$6,0)),0)*$I$8</f>
        <v>0</v>
      </c>
      <c r="ER34" s="371">
        <f ca="1">IFERROR(OFFSET('HTM Output'!$J$6,MATCH($B34,'HTM Output'!$B$7:$B$37,0),MATCH(ER$11,'HTM Output'!$K$6:$GS$6,0)),0)*$I$8</f>
        <v>0</v>
      </c>
      <c r="ES34" s="371">
        <f ca="1">IFERROR(OFFSET('HTM Output'!$J$6,MATCH($B34,'HTM Output'!$B$7:$B$37,0),MATCH(ES$11,'HTM Output'!$K$6:$GS$6,0)),0)*$I$8</f>
        <v>0</v>
      </c>
      <c r="ET34" s="371">
        <f ca="1">IFERROR(OFFSET('HTM Output'!$J$6,MATCH($B34,'HTM Output'!$B$7:$B$37,0),MATCH(ET$11,'HTM Output'!$K$6:$GS$6,0)),0)*$I$8</f>
        <v>0</v>
      </c>
      <c r="EU34" s="371">
        <f ca="1">IFERROR(OFFSET('HTM Output'!$J$6,MATCH($B34,'HTM Output'!$B$7:$B$37,0),MATCH(EU$11,'HTM Output'!$K$6:$GS$6,0)),0)*$I$8</f>
        <v>0</v>
      </c>
      <c r="EV34" s="371">
        <f ca="1">IFERROR(OFFSET('HTM Output'!$J$6,MATCH($B34,'HTM Output'!$B$7:$B$37,0),MATCH(EV$11,'HTM Output'!$K$6:$GS$6,0)),0)*$I$8</f>
        <v>0</v>
      </c>
      <c r="EW34" s="371">
        <f ca="1">IFERROR(OFFSET('HTM Output'!$J$6,MATCH($B34,'HTM Output'!$B$7:$B$37,0),MATCH(EW$11,'HTM Output'!$K$6:$GS$6,0)),0)*$I$8</f>
        <v>0</v>
      </c>
      <c r="EX34" s="371">
        <f ca="1">IFERROR(OFFSET('HTM Output'!$J$6,MATCH($B34,'HTM Output'!$B$7:$B$37,0),MATCH(EX$11,'HTM Output'!$K$6:$GS$6,0)),0)*$I$8</f>
        <v>0</v>
      </c>
      <c r="EY34" s="371">
        <f ca="1">IFERROR(OFFSET('HTM Output'!$J$6,MATCH($B34,'HTM Output'!$B$7:$B$37,0),MATCH(EY$11,'HTM Output'!$K$6:$GS$6,0)),0)*$I$8</f>
        <v>0</v>
      </c>
      <c r="EZ34" s="371">
        <f ca="1">IFERROR(OFFSET('HTM Output'!$J$6,MATCH($B34,'HTM Output'!$B$7:$B$37,0),MATCH(EZ$11,'HTM Output'!$K$6:$GS$6,0)),0)*$I$8</f>
        <v>0</v>
      </c>
      <c r="FA34" s="371">
        <f ca="1">IFERROR(OFFSET('HTM Output'!$J$6,MATCH($B34,'HTM Output'!$B$7:$B$37,0),MATCH(FA$11,'HTM Output'!$K$6:$GS$6,0)),0)*$I$8</f>
        <v>0</v>
      </c>
      <c r="FB34" s="371">
        <f ca="1">IFERROR(OFFSET('HTM Output'!$J$6,MATCH($B34,'HTM Output'!$B$7:$B$37,0),MATCH(FB$11,'HTM Output'!$K$6:$GS$6,0)),0)*$I$8</f>
        <v>0</v>
      </c>
      <c r="FC34" s="371">
        <f ca="1">IFERROR(OFFSET('HTM Output'!$J$6,MATCH($B34,'HTM Output'!$B$7:$B$37,0),MATCH(FC$11,'HTM Output'!$K$6:$GS$6,0)),0)*$I$8</f>
        <v>0</v>
      </c>
      <c r="FD34" s="371">
        <f ca="1">IFERROR(OFFSET('HTM Output'!$J$6,MATCH($B34,'HTM Output'!$B$7:$B$37,0),MATCH(FD$11,'HTM Output'!$K$6:$GS$6,0)),0)*$I$8</f>
        <v>0</v>
      </c>
      <c r="FE34" s="371">
        <f ca="1">IFERROR(OFFSET('HTM Output'!$J$6,MATCH($B34,'HTM Output'!$B$7:$B$37,0),MATCH(FE$11,'HTM Output'!$K$6:$GS$6,0)),0)*$I$8</f>
        <v>0</v>
      </c>
      <c r="FF34" s="371">
        <f ca="1">IFERROR(OFFSET('HTM Output'!$J$6,MATCH($B34,'HTM Output'!$B$7:$B$37,0),MATCH(FF$11,'HTM Output'!$K$6:$GS$6,0)),0)*$I$8</f>
        <v>0</v>
      </c>
      <c r="FG34" s="371">
        <f ca="1">IFERROR(OFFSET('HTM Output'!$J$6,MATCH($B34,'HTM Output'!$B$7:$B$37,0),MATCH(FG$11,'HTM Output'!$K$6:$GS$6,0)),0)*$I$8</f>
        <v>0</v>
      </c>
      <c r="FH34" s="371">
        <f ca="1">IFERROR(OFFSET('HTM Output'!$J$6,MATCH($B34,'HTM Output'!$B$7:$B$37,0),MATCH(FH$11,'HTM Output'!$K$6:$GS$6,0)),0)*$I$8</f>
        <v>0</v>
      </c>
      <c r="FI34" s="371">
        <f ca="1">IFERROR(OFFSET('HTM Output'!$J$6,MATCH($B34,'HTM Output'!$B$7:$B$37,0),MATCH(FI$11,'HTM Output'!$K$6:$GS$6,0)),0)*$I$8</f>
        <v>0</v>
      </c>
      <c r="FJ34" s="371">
        <f ca="1">IFERROR(OFFSET('HTM Output'!$J$6,MATCH($B34,'HTM Output'!$B$7:$B$37,0),MATCH(FJ$11,'HTM Output'!$K$6:$GS$6,0)),0)*$I$8</f>
        <v>0</v>
      </c>
      <c r="FK34" s="371">
        <f ca="1">IFERROR(OFFSET('HTM Output'!$J$6,MATCH($B34,'HTM Output'!$B$7:$B$37,0),MATCH(FK$11,'HTM Output'!$K$6:$GS$6,0)),0)*$I$8</f>
        <v>0</v>
      </c>
      <c r="FL34" s="371">
        <f ca="1">IFERROR(OFFSET('HTM Output'!$J$6,MATCH($B34,'HTM Output'!$B$7:$B$37,0),MATCH(FL$11,'HTM Output'!$K$6:$GS$6,0)),0)*$I$8</f>
        <v>0</v>
      </c>
      <c r="FM34" s="371">
        <f ca="1">IFERROR(OFFSET('HTM Output'!$J$6,MATCH($B34,'HTM Output'!$B$7:$B$37,0),MATCH(FM$11,'HTM Output'!$K$6:$GS$6,0)),0)*$I$8</f>
        <v>0</v>
      </c>
      <c r="FN34" s="371">
        <f ca="1">IFERROR(OFFSET('HTM Output'!$J$6,MATCH($B34,'HTM Output'!$B$7:$B$37,0),MATCH(FN$11,'HTM Output'!$K$6:$GS$6,0)),0)*$I$8</f>
        <v>0</v>
      </c>
      <c r="FO34" s="371">
        <f ca="1">IFERROR(OFFSET('HTM Output'!$J$6,MATCH($B34,'HTM Output'!$B$7:$B$37,0),MATCH(FO$11,'HTM Output'!$K$6:$GS$6,0)),0)*$I$8</f>
        <v>0</v>
      </c>
      <c r="FP34" s="371">
        <f ca="1">IFERROR(OFFSET('HTM Output'!$J$6,MATCH($B34,'HTM Output'!$B$7:$B$37,0),MATCH(FP$11,'HTM Output'!$K$6:$GS$6,0)),0)*$I$8</f>
        <v>0</v>
      </c>
      <c r="FQ34" s="371">
        <f ca="1">IFERROR(OFFSET('HTM Output'!$J$6,MATCH($B34,'HTM Output'!$B$7:$B$37,0),MATCH(FQ$11,'HTM Output'!$K$6:$GS$6,0)),0)*$I$8</f>
        <v>0</v>
      </c>
      <c r="FR34" s="371">
        <f ca="1">IFERROR(OFFSET('HTM Output'!$J$6,MATCH($B34,'HTM Output'!$B$7:$B$37,0),MATCH(FR$11,'HTM Output'!$K$6:$GS$6,0)),0)*$I$8</f>
        <v>0</v>
      </c>
      <c r="FS34" s="371">
        <f ca="1">IFERROR(OFFSET('HTM Output'!$J$6,MATCH($B34,'HTM Output'!$B$7:$B$37,0),MATCH(FS$11,'HTM Output'!$K$6:$GS$6,0)),0)*$I$8</f>
        <v>0</v>
      </c>
      <c r="FT34" s="371">
        <f ca="1">IFERROR(OFFSET('HTM Output'!$J$6,MATCH($B34,'HTM Output'!$B$7:$B$37,0),MATCH(FT$11,'HTM Output'!$K$6:$GS$6,0)),0)*$I$8</f>
        <v>0</v>
      </c>
      <c r="FU34" s="371">
        <f ca="1">IFERROR(OFFSET('HTM Output'!$J$6,MATCH($B34,'HTM Output'!$B$7:$B$37,0),MATCH(FU$11,'HTM Output'!$K$6:$GS$6,0)),0)*$I$8</f>
        <v>0</v>
      </c>
      <c r="FV34" s="371">
        <f ca="1">IFERROR(OFFSET('HTM Output'!$J$6,MATCH($B34,'HTM Output'!$B$7:$B$37,0),MATCH(FV$11,'HTM Output'!$K$6:$GS$6,0)),0)*$I$8</f>
        <v>0</v>
      </c>
      <c r="FW34" s="371">
        <f ca="1">IFERROR(OFFSET('HTM Output'!$J$6,MATCH($B34,'HTM Output'!$B$7:$B$37,0),MATCH(FW$11,'HTM Output'!$K$6:$GS$6,0)),0)*$I$8</f>
        <v>0</v>
      </c>
      <c r="FX34" s="371">
        <f ca="1">IFERROR(OFFSET('HTM Output'!$J$6,MATCH($B34,'HTM Output'!$B$7:$B$37,0),MATCH(FX$11,'HTM Output'!$K$6:$GS$6,0)),0)*$I$8</f>
        <v>0</v>
      </c>
      <c r="FY34" s="371">
        <f ca="1">IFERROR(OFFSET('HTM Output'!$J$6,MATCH($B34,'HTM Output'!$B$7:$B$37,0),MATCH(FY$11,'HTM Output'!$K$6:$GS$6,0)),0)*$I$8</f>
        <v>0</v>
      </c>
      <c r="FZ34" s="371">
        <f ca="1">IFERROR(OFFSET('HTM Output'!$J$6,MATCH($B34,'HTM Output'!$B$7:$B$37,0),MATCH(FZ$11,'HTM Output'!$K$6:$GS$6,0)),0)*$I$8</f>
        <v>0</v>
      </c>
      <c r="GA34" s="371">
        <f ca="1">IFERROR(OFFSET('HTM Output'!$J$6,MATCH($B34,'HTM Output'!$B$7:$B$37,0),MATCH(GA$11,'HTM Output'!$K$6:$GS$6,0)),0)*$I$8</f>
        <v>0</v>
      </c>
      <c r="GB34" s="371">
        <f ca="1">IFERROR(OFFSET('HTM Output'!$J$6,MATCH($B34,'HTM Output'!$B$7:$B$37,0),MATCH(GB$11,'HTM Output'!$K$6:$GS$6,0)),0)*$I$8</f>
        <v>0</v>
      </c>
      <c r="GC34" s="371">
        <f ca="1">IFERROR(OFFSET('HTM Output'!$J$6,MATCH($B34,'HTM Output'!$B$7:$B$37,0),MATCH(GC$11,'HTM Output'!$K$6:$GS$6,0)),0)*$I$8</f>
        <v>0</v>
      </c>
      <c r="GD34" s="371">
        <f ca="1">IFERROR(OFFSET('HTM Output'!$J$6,MATCH($B34,'HTM Output'!$B$7:$B$37,0),MATCH(GD$11,'HTM Output'!$K$6:$GS$6,0)),0)*$I$8</f>
        <v>0</v>
      </c>
      <c r="GE34" s="371">
        <f ca="1">IFERROR(OFFSET('HTM Output'!$J$6,MATCH($B34,'HTM Output'!$B$7:$B$37,0),MATCH(GE$11,'HTM Output'!$K$6:$GS$6,0)),0)*$I$8</f>
        <v>0</v>
      </c>
      <c r="GF34" s="371">
        <f ca="1">IFERROR(OFFSET('HTM Output'!$J$6,MATCH($B34,'HTM Output'!$B$7:$B$37,0),MATCH(GF$11,'HTM Output'!$K$6:$GS$6,0)),0)*$I$8</f>
        <v>0</v>
      </c>
      <c r="GG34" s="371">
        <f ca="1">IFERROR(OFFSET('HTM Output'!$J$6,MATCH($B34,'HTM Output'!$B$7:$B$37,0),MATCH(GG$11,'HTM Output'!$K$6:$GS$6,0)),0)*$I$8</f>
        <v>0</v>
      </c>
      <c r="GH34" s="371">
        <f ca="1">IFERROR(OFFSET('HTM Output'!$J$6,MATCH($B34,'HTM Output'!$B$7:$B$37,0),MATCH(GH$11,'HTM Output'!$K$6:$GS$6,0)),0)*$I$8</f>
        <v>0</v>
      </c>
      <c r="GI34" s="371">
        <f ca="1">IFERROR(OFFSET('HTM Output'!$J$6,MATCH($B34,'HTM Output'!$B$7:$B$37,0),MATCH(GI$11,'HTM Output'!$K$6:$GS$6,0)),0)*$I$8</f>
        <v>0</v>
      </c>
      <c r="GJ34" s="371">
        <f ca="1">IFERROR(OFFSET('HTM Output'!$J$6,MATCH($B34,'HTM Output'!$B$7:$B$37,0),MATCH(GJ$11,'HTM Output'!$K$6:$GS$6,0)),0)*$I$8</f>
        <v>0</v>
      </c>
      <c r="GK34" s="371">
        <f ca="1">IFERROR(OFFSET('HTM Output'!$J$6,MATCH($B34,'HTM Output'!$B$7:$B$37,0),MATCH(GK$11,'HTM Output'!$K$6:$GS$6,0)),0)*$I$8</f>
        <v>0</v>
      </c>
      <c r="GL34" s="371">
        <f ca="1">IFERROR(OFFSET('HTM Output'!$J$6,MATCH($B34,'HTM Output'!$B$7:$B$37,0),MATCH(GL$11,'HTM Output'!$K$6:$GS$6,0)),0)*$I$8</f>
        <v>0</v>
      </c>
      <c r="GM34" s="371">
        <f ca="1">IFERROR(OFFSET('HTM Output'!$J$6,MATCH($B34,'HTM Output'!$B$7:$B$37,0),MATCH(GM$11,'HTM Output'!$K$6:$GS$6,0)),0)*$I$8</f>
        <v>0</v>
      </c>
      <c r="GN34" s="371">
        <f ca="1">IFERROR(OFFSET('HTM Output'!$J$6,MATCH($B34,'HTM Output'!$B$7:$B$37,0),MATCH(GN$11,'HTM Output'!$K$6:$GS$6,0)),0)*$I$8</f>
        <v>0</v>
      </c>
      <c r="GO34" s="371">
        <f ca="1">IFERROR(OFFSET('HTM Output'!$J$6,MATCH($B34,'HTM Output'!$B$7:$B$37,0),MATCH(GO$11,'HTM Output'!$K$6:$GS$6,0)),0)*$I$8</f>
        <v>0</v>
      </c>
      <c r="GP34" s="371">
        <f ca="1">IFERROR(OFFSET('HTM Output'!$J$6,MATCH($B34,'HTM Output'!$B$7:$B$37,0),MATCH(GP$11,'HTM Output'!$K$6:$GS$6,0)),0)*$I$8</f>
        <v>0</v>
      </c>
      <c r="GQ34" s="371">
        <f ca="1">IFERROR(OFFSET('HTM Output'!$J$6,MATCH($B34,'HTM Output'!$B$7:$B$37,0),MATCH(GQ$11,'HTM Output'!$K$6:$GS$6,0)),0)*$I$8</f>
        <v>0</v>
      </c>
      <c r="GR34" s="371">
        <f ca="1">IFERROR(OFFSET('HTM Output'!$J$6,MATCH($B34,'HTM Output'!$B$7:$B$37,0),MATCH(GR$11,'HTM Output'!$K$6:$GS$6,0)),0)*$I$8</f>
        <v>0</v>
      </c>
      <c r="GS34" s="371">
        <f ca="1">IFERROR(OFFSET('HTM Output'!$J$6,MATCH($B34,'HTM Output'!$B$7:$B$37,0),MATCH(GS$11,'HTM Output'!$K$6:$GS$6,0)),0)*$I$8</f>
        <v>0</v>
      </c>
      <c r="GT34" s="371">
        <f ca="1">IFERROR(OFFSET('HTM Output'!$J$6,MATCH($B34,'HTM Output'!$B$7:$B$37,0),MATCH(GT$11,'HTM Output'!$K$6:$GS$6,0)),0)*$I$8</f>
        <v>0</v>
      </c>
      <c r="GU34" s="371">
        <f ca="1">IFERROR(OFFSET('HTM Output'!$J$6,MATCH($B34,'HTM Output'!$B$7:$B$37,0),MATCH(GU$11,'HTM Output'!$K$6:$GS$6,0)),0)*$I$8</f>
        <v>0</v>
      </c>
      <c r="GV34" s="371">
        <f ca="1">IFERROR(OFFSET('HTM Output'!$J$6,MATCH($B34,'HTM Output'!$B$7:$B$37,0),MATCH(GV$11,'HTM Output'!$K$6:$GS$6,0)),0)*$I$8</f>
        <v>0</v>
      </c>
      <c r="GW34" s="371">
        <f ca="1">IFERROR(OFFSET('HTM Output'!$J$6,MATCH($B34,'HTM Output'!$B$7:$B$37,0),MATCH(GW$11,'HTM Output'!$K$6:$GS$6,0)),0)*$I$8</f>
        <v>0</v>
      </c>
      <c r="GX34" s="371">
        <f ca="1">IFERROR(OFFSET('HTM Output'!$J$6,MATCH($B34,'HTM Output'!$B$7:$B$37,0),MATCH(GX$11,'HTM Output'!$K$6:$GS$6,0)),0)*$I$8</f>
        <v>0</v>
      </c>
      <c r="GY34" s="371">
        <f ca="1">IFERROR(OFFSET('HTM Output'!$J$6,MATCH($B34,'HTM Output'!$B$7:$B$37,0),MATCH(GY$11,'HTM Output'!$K$6:$GS$6,0)),0)*$I$8</f>
        <v>0</v>
      </c>
      <c r="GZ34" s="371">
        <f ca="1">IFERROR(OFFSET('HTM Output'!$J$6,MATCH($B34,'HTM Output'!$B$7:$B$37,0),MATCH(GZ$11,'HTM Output'!$K$6:$GS$6,0)),0)*$I$8</f>
        <v>0</v>
      </c>
      <c r="HA34" s="371">
        <f ca="1">IFERROR(OFFSET('HTM Output'!$J$6,MATCH($B34,'HTM Output'!$B$7:$B$37,0),MATCH(HA$11,'HTM Output'!$K$6:$GS$6,0)),0)*$I$8</f>
        <v>0</v>
      </c>
      <c r="HB34" s="469">
        <f ca="1">IFERROR(OFFSET('HTM Output'!$J$6,MATCH($B34,'HTM Output'!$B$7:$B$37,0),MATCH(HB$11,'HTM Output'!$K$6:$GS$6,0)),0)*$I$8</f>
        <v>0</v>
      </c>
      <c r="HC34" s="360"/>
      <c r="HD34" s="462">
        <f t="shared" ca="1" si="25"/>
        <v>-3314455.0941291465</v>
      </c>
      <c r="HE34" s="359">
        <f t="shared" ref="HE34:HJ40" ca="1" si="27">SUMIFS($T34:$HB34,$T$10:$HB$10,HE$11)</f>
        <v>246751.7316567926</v>
      </c>
      <c r="HF34" s="359">
        <f t="shared" ca="1" si="27"/>
        <v>142924.0265075631</v>
      </c>
      <c r="HG34" s="359">
        <f t="shared" ca="1" si="27"/>
        <v>34757.652060528184</v>
      </c>
      <c r="HH34" s="359">
        <f t="shared" ca="1" si="27"/>
        <v>0</v>
      </c>
      <c r="HI34" s="359">
        <f t="shared" ca="1" si="27"/>
        <v>0</v>
      </c>
      <c r="HJ34" s="359">
        <f t="shared" ca="1" si="27"/>
        <v>0</v>
      </c>
      <c r="HK34" s="419">
        <f t="shared" ca="1" si="18"/>
        <v>-2890021.6839042627</v>
      </c>
    </row>
    <row r="35" spans="1:220" hidden="1" outlineLevel="2" x14ac:dyDescent="0.75">
      <c r="A35" s="7" t="s">
        <v>36</v>
      </c>
      <c r="B35" s="397" t="s">
        <v>203</v>
      </c>
      <c r="C35" s="398">
        <f ca="1">OFFSET(Strats!$B$3,MATCH($B35,Strats!$B$4:$B$31,0),MATCH(C$10,Strats!$C$3:$BS$3,0))</f>
        <v>61941308</v>
      </c>
      <c r="D35" s="399">
        <f ca="1">OFFSET(Strats!$B$3,MATCH($B35,Strats!$B$4:$B$31,0),MATCH(D$10,Strats!$C$3:$BS$3,0))</f>
        <v>0.32033580885957402</v>
      </c>
      <c r="E35" s="359">
        <f t="shared" ca="1" si="19"/>
        <v>19842019.000000004</v>
      </c>
      <c r="F35" s="462">
        <f t="shared" ca="1" si="20"/>
        <v>324416.26086273137</v>
      </c>
      <c r="G35" s="381">
        <f t="shared" ca="1" si="21"/>
        <v>20166435.260862734</v>
      </c>
      <c r="H35" s="433">
        <f ca="1">IFERROR(SUMPRODUCT('HTM Output'!$K94:$GS94,'HTM Output'!$K$6:$GS$6)/SUM('HTM Output'!$K94:$GS94),_xlfn.MAXIFS($U$11:$HB$11,$U$14:$HB$14,"&gt;"&amp;0))</f>
        <v>47361</v>
      </c>
      <c r="I35" s="359">
        <f t="shared" ca="1" si="12"/>
        <v>7138561.1245041862</v>
      </c>
      <c r="J35" s="400">
        <f t="shared" si="22"/>
        <v>0.5</v>
      </c>
      <c r="K35" s="341">
        <f t="shared" ca="1" si="13"/>
        <v>3569280.5622520931</v>
      </c>
      <c r="L35" s="358">
        <f>-SUMIFS('HTM Output'!$K30:$GS30,'HTM Output'!$K$6:$GS$6,"&gt;"&amp;'HTM Output'!$G$2,'HTM Output'!$K$6:$GS$6,"&lt;="&amp;'HTM Output'!$G$3)*$I$8</f>
        <v>-401045.92979690892</v>
      </c>
      <c r="M35" s="359">
        <f t="shared" ca="1" si="14"/>
        <v>9978.741039257091</v>
      </c>
      <c r="N35" s="419">
        <f t="shared" ca="1" si="23"/>
        <v>-391067.18875765183</v>
      </c>
      <c r="O35" s="277">
        <f t="shared" ca="1" si="15"/>
        <v>3178213.3734944412</v>
      </c>
      <c r="P35" s="347"/>
      <c r="Q35" s="378">
        <f t="shared" ca="1" si="16"/>
        <v>-0.99999999801076611</v>
      </c>
      <c r="R35" s="379">
        <f t="shared" ca="1" si="24"/>
        <v>4.1834198235360165E-2</v>
      </c>
      <c r="S35" s="347"/>
      <c r="T35" s="380">
        <f ca="1">IF(T$11&gt;$I$4,SUMIFS('Pooled CF'!$E:$E,'Pooled CF'!$A:$A,$A35,'Pooled CF'!$G:$G,T$11),0)+IF(T$11=$I$4,-$O35)</f>
        <v>-3178213.3734944412</v>
      </c>
      <c r="U35" s="371">
        <f ca="1">IFERROR(OFFSET('HTM Output'!$J$6,MATCH($B35,'HTM Output'!$B$7:$B$37,0),MATCH(U$11,'HTM Output'!$K$6:$GS$6,0)),0)*$I$8</f>
        <v>61087.713073629995</v>
      </c>
      <c r="V35" s="371">
        <f ca="1">IFERROR(OFFSET('HTM Output'!$J$6,MATCH($B35,'HTM Output'!$B$7:$B$37,0),MATCH(V$11,'HTM Output'!$K$6:$GS$6,0)),0)*$I$8</f>
        <v>61459.672680768374</v>
      </c>
      <c r="W35" s="371">
        <f ca="1">IFERROR(OFFSET('HTM Output'!$J$6,MATCH($B35,'HTM Output'!$B$7:$B$37,0),MATCH(W$11,'HTM Output'!$K$6:$GS$6,0)),0)*$I$8</f>
        <v>10410.622546640903</v>
      </c>
      <c r="X35" s="371">
        <f ca="1">IFERROR(OFFSET('HTM Output'!$J$6,MATCH($B35,'HTM Output'!$B$7:$B$37,0),MATCH(X$11,'HTM Output'!$K$6:$GS$6,0)),0)*$I$8</f>
        <v>0</v>
      </c>
      <c r="Y35" s="371">
        <f ca="1">IFERROR(OFFSET('HTM Output'!$J$6,MATCH($B35,'HTM Output'!$B$7:$B$37,0),MATCH(Y$11,'HTM Output'!$K$6:$GS$6,0)),0)*$I$8</f>
        <v>0</v>
      </c>
      <c r="Z35" s="371">
        <f ca="1">IFERROR(OFFSET('HTM Output'!$J$6,MATCH($B35,'HTM Output'!$B$7:$B$37,0),MATCH(Z$11,'HTM Output'!$K$6:$GS$6,0)),0)*$I$8</f>
        <v>0</v>
      </c>
      <c r="AA35" s="371">
        <f ca="1">IFERROR(OFFSET('HTM Output'!$J$6,MATCH($B35,'HTM Output'!$B$7:$B$37,0),MATCH(AA$11,'HTM Output'!$K$6:$GS$6,0)),0)*$I$8</f>
        <v>0</v>
      </c>
      <c r="AB35" s="371">
        <f ca="1">IFERROR(OFFSET('HTM Output'!$J$6,MATCH($B35,'HTM Output'!$B$7:$B$37,0),MATCH(AB$11,'HTM Output'!$K$6:$GS$6,0)),0)*$I$8</f>
        <v>0</v>
      </c>
      <c r="AC35" s="371">
        <f ca="1">IFERROR(OFFSET('HTM Output'!$J$6,MATCH($B35,'HTM Output'!$B$7:$B$37,0),MATCH(AC$11,'HTM Output'!$K$6:$GS$6,0)),0)*$I$8</f>
        <v>0</v>
      </c>
      <c r="AD35" s="371">
        <f ca="1">IFERROR(OFFSET('HTM Output'!$J$6,MATCH($B35,'HTM Output'!$B$7:$B$37,0),MATCH(AD$11,'HTM Output'!$K$6:$GS$6,0)),0)*$I$8</f>
        <v>0</v>
      </c>
      <c r="AE35" s="371">
        <f ca="1">IFERROR(OFFSET('HTM Output'!$J$6,MATCH($B35,'HTM Output'!$B$7:$B$37,0),MATCH(AE$11,'HTM Output'!$K$6:$GS$6,0)),0)*$I$8</f>
        <v>0</v>
      </c>
      <c r="AF35" s="371">
        <f ca="1">IFERROR(OFFSET('HTM Output'!$J$6,MATCH($B35,'HTM Output'!$B$7:$B$37,0),MATCH(AF$11,'HTM Output'!$K$6:$GS$6,0)),0)*$I$8</f>
        <v>0</v>
      </c>
      <c r="AG35" s="371">
        <f ca="1">IFERROR(OFFSET('HTM Output'!$J$6,MATCH($B35,'HTM Output'!$B$7:$B$37,0),MATCH(AG$11,'HTM Output'!$K$6:$GS$6,0)),0)*$I$8</f>
        <v>0</v>
      </c>
      <c r="AH35" s="371">
        <f ca="1">IFERROR(OFFSET('HTM Output'!$J$6,MATCH($B35,'HTM Output'!$B$7:$B$37,0),MATCH(AH$11,'HTM Output'!$K$6:$GS$6,0)),0)*$I$8</f>
        <v>0</v>
      </c>
      <c r="AI35" s="371">
        <f ca="1">IFERROR(OFFSET('HTM Output'!$J$6,MATCH($B35,'HTM Output'!$B$7:$B$37,0),MATCH(AI$11,'HTM Output'!$K$6:$GS$6,0)),0)*$I$8</f>
        <v>0</v>
      </c>
      <c r="AJ35" s="371">
        <f ca="1">IFERROR(OFFSET('HTM Output'!$J$6,MATCH($B35,'HTM Output'!$B$7:$B$37,0),MATCH(AJ$11,'HTM Output'!$K$6:$GS$6,0)),0)*$I$8</f>
        <v>0</v>
      </c>
      <c r="AK35" s="371">
        <f ca="1">IFERROR(OFFSET('HTM Output'!$J$6,MATCH($B35,'HTM Output'!$B$7:$B$37,0),MATCH(AK$11,'HTM Output'!$K$6:$GS$6,0)),0)*$I$8</f>
        <v>0</v>
      </c>
      <c r="AL35" s="371">
        <f ca="1">IFERROR(OFFSET('HTM Output'!$J$6,MATCH($B35,'HTM Output'!$B$7:$B$37,0),MATCH(AL$11,'HTM Output'!$K$6:$GS$6,0)),0)*$I$8</f>
        <v>0</v>
      </c>
      <c r="AM35" s="371">
        <f ca="1">IFERROR(OFFSET('HTM Output'!$J$6,MATCH($B35,'HTM Output'!$B$7:$B$37,0),MATCH(AM$11,'HTM Output'!$K$6:$GS$6,0)),0)*$I$8</f>
        <v>0</v>
      </c>
      <c r="AN35" s="371">
        <f ca="1">IFERROR(OFFSET('HTM Output'!$J$6,MATCH($B35,'HTM Output'!$B$7:$B$37,0),MATCH(AN$11,'HTM Output'!$K$6:$GS$6,0)),0)*$I$8</f>
        <v>0</v>
      </c>
      <c r="AO35" s="371">
        <f ca="1">IFERROR(OFFSET('HTM Output'!$J$6,MATCH($B35,'HTM Output'!$B$7:$B$37,0),MATCH(AO$11,'HTM Output'!$K$6:$GS$6,0)),0)*$I$8</f>
        <v>0</v>
      </c>
      <c r="AP35" s="371">
        <f ca="1">IFERROR(OFFSET('HTM Output'!$J$6,MATCH($B35,'HTM Output'!$B$7:$B$37,0),MATCH(AP$11,'HTM Output'!$K$6:$GS$6,0)),0)*$I$8</f>
        <v>0</v>
      </c>
      <c r="AQ35" s="371">
        <f ca="1">IFERROR(OFFSET('HTM Output'!$J$6,MATCH($B35,'HTM Output'!$B$7:$B$37,0),MATCH(AQ$11,'HTM Output'!$K$6:$GS$6,0)),0)*$I$8</f>
        <v>0</v>
      </c>
      <c r="AR35" s="371">
        <f ca="1">IFERROR(OFFSET('HTM Output'!$J$6,MATCH($B35,'HTM Output'!$B$7:$B$37,0),MATCH(AR$11,'HTM Output'!$K$6:$GS$6,0)),0)*$I$8</f>
        <v>0</v>
      </c>
      <c r="AS35" s="371">
        <f ca="1">IFERROR(OFFSET('HTM Output'!$J$6,MATCH($B35,'HTM Output'!$B$7:$B$37,0),MATCH(AS$11,'HTM Output'!$K$6:$GS$6,0)),0)*$I$8</f>
        <v>0</v>
      </c>
      <c r="AT35" s="371">
        <f ca="1">IFERROR(OFFSET('HTM Output'!$J$6,MATCH($B35,'HTM Output'!$B$7:$B$37,0),MATCH(AT$11,'HTM Output'!$K$6:$GS$6,0)),0)*$I$8</f>
        <v>0</v>
      </c>
      <c r="AU35" s="371">
        <f ca="1">IFERROR(OFFSET('HTM Output'!$J$6,MATCH($B35,'HTM Output'!$B$7:$B$37,0),MATCH(AU$11,'HTM Output'!$K$6:$GS$6,0)),0)*$I$8</f>
        <v>0</v>
      </c>
      <c r="AV35" s="371">
        <f ca="1">IFERROR(OFFSET('HTM Output'!$J$6,MATCH($B35,'HTM Output'!$B$7:$B$37,0),MATCH(AV$11,'HTM Output'!$K$6:$GS$6,0)),0)*$I$8</f>
        <v>0</v>
      </c>
      <c r="AW35" s="371">
        <f ca="1">IFERROR(OFFSET('HTM Output'!$J$6,MATCH($B35,'HTM Output'!$B$7:$B$37,0),MATCH(AW$11,'HTM Output'!$K$6:$GS$6,0)),0)*$I$8</f>
        <v>0</v>
      </c>
      <c r="AX35" s="371">
        <f ca="1">IFERROR(OFFSET('HTM Output'!$J$6,MATCH($B35,'HTM Output'!$B$7:$B$37,0),MATCH(AX$11,'HTM Output'!$K$6:$GS$6,0)),0)*$I$8</f>
        <v>0</v>
      </c>
      <c r="AY35" s="371">
        <f ca="1">IFERROR(OFFSET('HTM Output'!$J$6,MATCH($B35,'HTM Output'!$B$7:$B$37,0),MATCH(AY$11,'HTM Output'!$K$6:$GS$6,0)),0)*$I$8</f>
        <v>0</v>
      </c>
      <c r="AZ35" s="371">
        <f ca="1">IFERROR(OFFSET('HTM Output'!$J$6,MATCH($B35,'HTM Output'!$B$7:$B$37,0),MATCH(AZ$11,'HTM Output'!$K$6:$GS$6,0)),0)*$I$8</f>
        <v>0</v>
      </c>
      <c r="BA35" s="371">
        <f ca="1">IFERROR(OFFSET('HTM Output'!$J$6,MATCH($B35,'HTM Output'!$B$7:$B$37,0),MATCH(BA$11,'HTM Output'!$K$6:$GS$6,0)),0)*$I$8</f>
        <v>0</v>
      </c>
      <c r="BB35" s="371">
        <f ca="1">IFERROR(OFFSET('HTM Output'!$J$6,MATCH($B35,'HTM Output'!$B$7:$B$37,0),MATCH(BB$11,'HTM Output'!$K$6:$GS$6,0)),0)*$I$8</f>
        <v>0</v>
      </c>
      <c r="BC35" s="371">
        <f ca="1">IFERROR(OFFSET('HTM Output'!$J$6,MATCH($B35,'HTM Output'!$B$7:$B$37,0),MATCH(BC$11,'HTM Output'!$K$6:$GS$6,0)),0)*$I$8</f>
        <v>0</v>
      </c>
      <c r="BD35" s="371">
        <f ca="1">IFERROR(OFFSET('HTM Output'!$J$6,MATCH($B35,'HTM Output'!$B$7:$B$37,0),MATCH(BD$11,'HTM Output'!$K$6:$GS$6,0)),0)*$I$8</f>
        <v>0</v>
      </c>
      <c r="BE35" s="371">
        <f ca="1">IFERROR(OFFSET('HTM Output'!$J$6,MATCH($B35,'HTM Output'!$B$7:$B$37,0),MATCH(BE$11,'HTM Output'!$K$6:$GS$6,0)),0)*$I$8</f>
        <v>0</v>
      </c>
      <c r="BF35" s="371">
        <f ca="1">IFERROR(OFFSET('HTM Output'!$J$6,MATCH($B35,'HTM Output'!$B$7:$B$37,0),MATCH(BF$11,'HTM Output'!$K$6:$GS$6,0)),0)*$I$8</f>
        <v>0</v>
      </c>
      <c r="BG35" s="371">
        <f ca="1">IFERROR(OFFSET('HTM Output'!$J$6,MATCH($B35,'HTM Output'!$B$7:$B$37,0),MATCH(BG$11,'HTM Output'!$K$6:$GS$6,0)),0)*$I$8</f>
        <v>0</v>
      </c>
      <c r="BH35" s="371">
        <f ca="1">IFERROR(OFFSET('HTM Output'!$J$6,MATCH($B35,'HTM Output'!$B$7:$B$37,0),MATCH(BH$11,'HTM Output'!$K$6:$GS$6,0)),0)*$I$8</f>
        <v>0</v>
      </c>
      <c r="BI35" s="371">
        <f ca="1">IFERROR(OFFSET('HTM Output'!$J$6,MATCH($B35,'HTM Output'!$B$7:$B$37,0),MATCH(BI$11,'HTM Output'!$K$6:$GS$6,0)),0)*$I$8</f>
        <v>0</v>
      </c>
      <c r="BJ35" s="371">
        <f ca="1">IFERROR(OFFSET('HTM Output'!$J$6,MATCH($B35,'HTM Output'!$B$7:$B$37,0),MATCH(BJ$11,'HTM Output'!$K$6:$GS$6,0)),0)*$I$8</f>
        <v>0</v>
      </c>
      <c r="BK35" s="371">
        <f ca="1">IFERROR(OFFSET('HTM Output'!$J$6,MATCH($B35,'HTM Output'!$B$7:$B$37,0),MATCH(BK$11,'HTM Output'!$K$6:$GS$6,0)),0)*$I$8</f>
        <v>0</v>
      </c>
      <c r="BL35" s="371">
        <f ca="1">IFERROR(OFFSET('HTM Output'!$J$6,MATCH($B35,'HTM Output'!$B$7:$B$37,0),MATCH(BL$11,'HTM Output'!$K$6:$GS$6,0)),0)*$I$8</f>
        <v>0</v>
      </c>
      <c r="BM35" s="371">
        <f ca="1">IFERROR(OFFSET('HTM Output'!$J$6,MATCH($B35,'HTM Output'!$B$7:$B$37,0),MATCH(BM$11,'HTM Output'!$K$6:$GS$6,0)),0)*$I$8</f>
        <v>0</v>
      </c>
      <c r="BN35" s="371">
        <f ca="1">IFERROR(OFFSET('HTM Output'!$J$6,MATCH($B35,'HTM Output'!$B$7:$B$37,0),MATCH(BN$11,'HTM Output'!$K$6:$GS$6,0)),0)*$I$8</f>
        <v>0</v>
      </c>
      <c r="BO35" s="371">
        <f ca="1">IFERROR(OFFSET('HTM Output'!$J$6,MATCH($B35,'HTM Output'!$B$7:$B$37,0),MATCH(BO$11,'HTM Output'!$K$6:$GS$6,0)),0)*$I$8</f>
        <v>0</v>
      </c>
      <c r="BP35" s="371">
        <f ca="1">IFERROR(OFFSET('HTM Output'!$J$6,MATCH($B35,'HTM Output'!$B$7:$B$37,0),MATCH(BP$11,'HTM Output'!$K$6:$GS$6,0)),0)*$I$8</f>
        <v>0</v>
      </c>
      <c r="BQ35" s="371">
        <f ca="1">IFERROR(OFFSET('HTM Output'!$J$6,MATCH($B35,'HTM Output'!$B$7:$B$37,0),MATCH(BQ$11,'HTM Output'!$K$6:$GS$6,0)),0)*$I$8</f>
        <v>0</v>
      </c>
      <c r="BR35" s="371">
        <f ca="1">IFERROR(OFFSET('HTM Output'!$J$6,MATCH($B35,'HTM Output'!$B$7:$B$37,0),MATCH(BR$11,'HTM Output'!$K$6:$GS$6,0)),0)*$I$8</f>
        <v>0</v>
      </c>
      <c r="BS35" s="371">
        <f ca="1">IFERROR(OFFSET('HTM Output'!$J$6,MATCH($B35,'HTM Output'!$B$7:$B$37,0),MATCH(BS$11,'HTM Output'!$K$6:$GS$6,0)),0)*$I$8</f>
        <v>0</v>
      </c>
      <c r="BT35" s="371">
        <f ca="1">IFERROR(OFFSET('HTM Output'!$J$6,MATCH($B35,'HTM Output'!$B$7:$B$37,0),MATCH(BT$11,'HTM Output'!$K$6:$GS$6,0)),0)*$I$8</f>
        <v>0</v>
      </c>
      <c r="BU35" s="371">
        <f ca="1">IFERROR(OFFSET('HTM Output'!$J$6,MATCH($B35,'HTM Output'!$B$7:$B$37,0),MATCH(BU$11,'HTM Output'!$K$6:$GS$6,0)),0)*$I$8</f>
        <v>0</v>
      </c>
      <c r="BV35" s="371">
        <f ca="1">IFERROR(OFFSET('HTM Output'!$J$6,MATCH($B35,'HTM Output'!$B$7:$B$37,0),MATCH(BV$11,'HTM Output'!$K$6:$GS$6,0)),0)*$I$8</f>
        <v>0</v>
      </c>
      <c r="BW35" s="371">
        <f ca="1">IFERROR(OFFSET('HTM Output'!$J$6,MATCH($B35,'HTM Output'!$B$7:$B$37,0),MATCH(BW$11,'HTM Output'!$K$6:$GS$6,0)),0)*$I$8</f>
        <v>0</v>
      </c>
      <c r="BX35" s="371">
        <f ca="1">IFERROR(OFFSET('HTM Output'!$J$6,MATCH($B35,'HTM Output'!$B$7:$B$37,0),MATCH(BX$11,'HTM Output'!$K$6:$GS$6,0)),0)*$I$8</f>
        <v>0</v>
      </c>
      <c r="BY35" s="371">
        <f ca="1">IFERROR(OFFSET('HTM Output'!$J$6,MATCH($B35,'HTM Output'!$B$7:$B$37,0),MATCH(BY$11,'HTM Output'!$K$6:$GS$6,0)),0)*$I$8</f>
        <v>0</v>
      </c>
      <c r="BZ35" s="371">
        <f ca="1">IFERROR(OFFSET('HTM Output'!$J$6,MATCH($B35,'HTM Output'!$B$7:$B$37,0),MATCH(BZ$11,'HTM Output'!$K$6:$GS$6,0)),0)*$I$8</f>
        <v>0</v>
      </c>
      <c r="CA35" s="371">
        <f ca="1">IFERROR(OFFSET('HTM Output'!$J$6,MATCH($B35,'HTM Output'!$B$7:$B$37,0),MATCH(CA$11,'HTM Output'!$K$6:$GS$6,0)),0)*$I$8</f>
        <v>0</v>
      </c>
      <c r="CB35" s="371">
        <f ca="1">IFERROR(OFFSET('HTM Output'!$J$6,MATCH($B35,'HTM Output'!$B$7:$B$37,0),MATCH(CB$11,'HTM Output'!$K$6:$GS$6,0)),0)*$I$8</f>
        <v>0</v>
      </c>
      <c r="CC35" s="371">
        <f ca="1">IFERROR(OFFSET('HTM Output'!$J$6,MATCH($B35,'HTM Output'!$B$7:$B$37,0),MATCH(CC$11,'HTM Output'!$K$6:$GS$6,0)),0)*$I$8</f>
        <v>0</v>
      </c>
      <c r="CD35" s="371">
        <f ca="1">IFERROR(OFFSET('HTM Output'!$J$6,MATCH($B35,'HTM Output'!$B$7:$B$37,0),MATCH(CD$11,'HTM Output'!$K$6:$GS$6,0)),0)*$I$8</f>
        <v>0</v>
      </c>
      <c r="CE35" s="371">
        <f ca="1">IFERROR(OFFSET('HTM Output'!$J$6,MATCH($B35,'HTM Output'!$B$7:$B$37,0),MATCH(CE$11,'HTM Output'!$K$6:$GS$6,0)),0)*$I$8</f>
        <v>0</v>
      </c>
      <c r="CF35" s="371">
        <f ca="1">IFERROR(OFFSET('HTM Output'!$J$6,MATCH($B35,'HTM Output'!$B$7:$B$37,0),MATCH(CF$11,'HTM Output'!$K$6:$GS$6,0)),0)*$I$8</f>
        <v>0</v>
      </c>
      <c r="CG35" s="371">
        <f ca="1">IFERROR(OFFSET('HTM Output'!$J$6,MATCH($B35,'HTM Output'!$B$7:$B$37,0),MATCH(CG$11,'HTM Output'!$K$6:$GS$6,0)),0)*$I$8</f>
        <v>0</v>
      </c>
      <c r="CH35" s="371">
        <f ca="1">IFERROR(OFFSET('HTM Output'!$J$6,MATCH($B35,'HTM Output'!$B$7:$B$37,0),MATCH(CH$11,'HTM Output'!$K$6:$GS$6,0)),0)*$I$8</f>
        <v>0</v>
      </c>
      <c r="CI35" s="371">
        <f ca="1">IFERROR(OFFSET('HTM Output'!$J$6,MATCH($B35,'HTM Output'!$B$7:$B$37,0),MATCH(CI$11,'HTM Output'!$K$6:$GS$6,0)),0)*$I$8</f>
        <v>0</v>
      </c>
      <c r="CJ35" s="371">
        <f ca="1">IFERROR(OFFSET('HTM Output'!$J$6,MATCH($B35,'HTM Output'!$B$7:$B$37,0),MATCH(CJ$11,'HTM Output'!$K$6:$GS$6,0)),0)*$I$8</f>
        <v>0</v>
      </c>
      <c r="CK35" s="371">
        <f ca="1">IFERROR(OFFSET('HTM Output'!$J$6,MATCH($B35,'HTM Output'!$B$7:$B$37,0),MATCH(CK$11,'HTM Output'!$K$6:$GS$6,0)),0)*$I$8</f>
        <v>0</v>
      </c>
      <c r="CL35" s="371">
        <f ca="1">IFERROR(OFFSET('HTM Output'!$J$6,MATCH($B35,'HTM Output'!$B$7:$B$37,0),MATCH(CL$11,'HTM Output'!$K$6:$GS$6,0)),0)*$I$8</f>
        <v>0</v>
      </c>
      <c r="CM35" s="371">
        <f ca="1">IFERROR(OFFSET('HTM Output'!$J$6,MATCH($B35,'HTM Output'!$B$7:$B$37,0),MATCH(CM$11,'HTM Output'!$K$6:$GS$6,0)),0)*$I$8</f>
        <v>0</v>
      </c>
      <c r="CN35" s="371">
        <f ca="1">IFERROR(OFFSET('HTM Output'!$J$6,MATCH($B35,'HTM Output'!$B$7:$B$37,0),MATCH(CN$11,'HTM Output'!$K$6:$GS$6,0)),0)*$I$8</f>
        <v>0</v>
      </c>
      <c r="CO35" s="371">
        <f ca="1">IFERROR(OFFSET('HTM Output'!$J$6,MATCH($B35,'HTM Output'!$B$7:$B$37,0),MATCH(CO$11,'HTM Output'!$K$6:$GS$6,0)),0)*$I$8</f>
        <v>0</v>
      </c>
      <c r="CP35" s="371">
        <f ca="1">IFERROR(OFFSET('HTM Output'!$J$6,MATCH($B35,'HTM Output'!$B$7:$B$37,0),MATCH(CP$11,'HTM Output'!$K$6:$GS$6,0)),0)*$I$8</f>
        <v>0</v>
      </c>
      <c r="CQ35" s="371">
        <f ca="1">IFERROR(OFFSET('HTM Output'!$J$6,MATCH($B35,'HTM Output'!$B$7:$B$37,0),MATCH(CQ$11,'HTM Output'!$K$6:$GS$6,0)),0)*$I$8</f>
        <v>0</v>
      </c>
      <c r="CR35" s="371">
        <f ca="1">IFERROR(OFFSET('HTM Output'!$J$6,MATCH($B35,'HTM Output'!$B$7:$B$37,0),MATCH(CR$11,'HTM Output'!$K$6:$GS$6,0)),0)*$I$8</f>
        <v>0</v>
      </c>
      <c r="CS35" s="371">
        <f ca="1">IFERROR(OFFSET('HTM Output'!$J$6,MATCH($B35,'HTM Output'!$B$7:$B$37,0),MATCH(CS$11,'HTM Output'!$K$6:$GS$6,0)),0)*$I$8</f>
        <v>0</v>
      </c>
      <c r="CT35" s="371">
        <f ca="1">IFERROR(OFFSET('HTM Output'!$J$6,MATCH($B35,'HTM Output'!$B$7:$B$37,0),MATCH(CT$11,'HTM Output'!$K$6:$GS$6,0)),0)*$I$8</f>
        <v>0</v>
      </c>
      <c r="CU35" s="371">
        <f ca="1">IFERROR(OFFSET('HTM Output'!$J$6,MATCH($B35,'HTM Output'!$B$7:$B$37,0),MATCH(CU$11,'HTM Output'!$K$6:$GS$6,0)),0)*$I$8</f>
        <v>0</v>
      </c>
      <c r="CV35" s="371">
        <f ca="1">IFERROR(OFFSET('HTM Output'!$J$6,MATCH($B35,'HTM Output'!$B$7:$B$37,0),MATCH(CV$11,'HTM Output'!$K$6:$GS$6,0)),0)*$I$8</f>
        <v>0</v>
      </c>
      <c r="CW35" s="371">
        <f ca="1">IFERROR(OFFSET('HTM Output'!$J$6,MATCH($B35,'HTM Output'!$B$7:$B$37,0),MATCH(CW$11,'HTM Output'!$K$6:$GS$6,0)),0)*$I$8</f>
        <v>0</v>
      </c>
      <c r="CX35" s="371">
        <f ca="1">IFERROR(OFFSET('HTM Output'!$J$6,MATCH($B35,'HTM Output'!$B$7:$B$37,0),MATCH(CX$11,'HTM Output'!$K$6:$GS$6,0)),0)*$I$8</f>
        <v>0</v>
      </c>
      <c r="CY35" s="371">
        <f ca="1">IFERROR(OFFSET('HTM Output'!$J$6,MATCH($B35,'HTM Output'!$B$7:$B$37,0),MATCH(CY$11,'HTM Output'!$K$6:$GS$6,0)),0)*$I$8</f>
        <v>0</v>
      </c>
      <c r="CZ35" s="371">
        <f ca="1">IFERROR(OFFSET('HTM Output'!$J$6,MATCH($B35,'HTM Output'!$B$7:$B$37,0),MATCH(CZ$11,'HTM Output'!$K$6:$GS$6,0)),0)*$I$8</f>
        <v>0</v>
      </c>
      <c r="DA35" s="371">
        <f ca="1">IFERROR(OFFSET('HTM Output'!$J$6,MATCH($B35,'HTM Output'!$B$7:$B$37,0),MATCH(DA$11,'HTM Output'!$K$6:$GS$6,0)),0)*$I$8</f>
        <v>0</v>
      </c>
      <c r="DB35" s="371">
        <f ca="1">IFERROR(OFFSET('HTM Output'!$J$6,MATCH($B35,'HTM Output'!$B$7:$B$37,0),MATCH(DB$11,'HTM Output'!$K$6:$GS$6,0)),0)*$I$8</f>
        <v>0</v>
      </c>
      <c r="DC35" s="371">
        <f ca="1">IFERROR(OFFSET('HTM Output'!$J$6,MATCH($B35,'HTM Output'!$B$7:$B$37,0),MATCH(DC$11,'HTM Output'!$K$6:$GS$6,0)),0)*$I$8</f>
        <v>0</v>
      </c>
      <c r="DD35" s="371">
        <f ca="1">IFERROR(OFFSET('HTM Output'!$J$6,MATCH($B35,'HTM Output'!$B$7:$B$37,0),MATCH(DD$11,'HTM Output'!$K$6:$GS$6,0)),0)*$I$8</f>
        <v>0</v>
      </c>
      <c r="DE35" s="371">
        <f ca="1">IFERROR(OFFSET('HTM Output'!$J$6,MATCH($B35,'HTM Output'!$B$7:$B$37,0),MATCH(DE$11,'HTM Output'!$K$6:$GS$6,0)),0)*$I$8</f>
        <v>0</v>
      </c>
      <c r="DF35" s="371">
        <f ca="1">IFERROR(OFFSET('HTM Output'!$J$6,MATCH($B35,'HTM Output'!$B$7:$B$37,0),MATCH(DF$11,'HTM Output'!$K$6:$GS$6,0)),0)*$I$8</f>
        <v>0</v>
      </c>
      <c r="DG35" s="371">
        <f ca="1">IFERROR(OFFSET('HTM Output'!$J$6,MATCH($B35,'HTM Output'!$B$7:$B$37,0),MATCH(DG$11,'HTM Output'!$K$6:$GS$6,0)),0)*$I$8</f>
        <v>0</v>
      </c>
      <c r="DH35" s="371">
        <f ca="1">IFERROR(OFFSET('HTM Output'!$J$6,MATCH($B35,'HTM Output'!$B$7:$B$37,0),MATCH(DH$11,'HTM Output'!$K$6:$GS$6,0)),0)*$I$8</f>
        <v>0</v>
      </c>
      <c r="DI35" s="371">
        <f ca="1">IFERROR(OFFSET('HTM Output'!$J$6,MATCH($B35,'HTM Output'!$B$7:$B$37,0),MATCH(DI$11,'HTM Output'!$K$6:$GS$6,0)),0)*$I$8</f>
        <v>0</v>
      </c>
      <c r="DJ35" s="371">
        <f ca="1">IFERROR(OFFSET('HTM Output'!$J$6,MATCH($B35,'HTM Output'!$B$7:$B$37,0),MATCH(DJ$11,'HTM Output'!$K$6:$GS$6,0)),0)*$I$8</f>
        <v>0</v>
      </c>
      <c r="DK35" s="371">
        <f ca="1">IFERROR(OFFSET('HTM Output'!$J$6,MATCH($B35,'HTM Output'!$B$7:$B$37,0),MATCH(DK$11,'HTM Output'!$K$6:$GS$6,0)),0)*$I$8</f>
        <v>0</v>
      </c>
      <c r="DL35" s="371">
        <f ca="1">IFERROR(OFFSET('HTM Output'!$J$6,MATCH($B35,'HTM Output'!$B$7:$B$37,0),MATCH(DL$11,'HTM Output'!$K$6:$GS$6,0)),0)*$I$8</f>
        <v>0</v>
      </c>
      <c r="DM35" s="371">
        <f ca="1">IFERROR(OFFSET('HTM Output'!$J$6,MATCH($B35,'HTM Output'!$B$7:$B$37,0),MATCH(DM$11,'HTM Output'!$K$6:$GS$6,0)),0)*$I$8</f>
        <v>0</v>
      </c>
      <c r="DN35" s="371">
        <f ca="1">IFERROR(OFFSET('HTM Output'!$J$6,MATCH($B35,'HTM Output'!$B$7:$B$37,0),MATCH(DN$11,'HTM Output'!$K$6:$GS$6,0)),0)*$I$8</f>
        <v>0</v>
      </c>
      <c r="DO35" s="371">
        <f ca="1">IFERROR(OFFSET('HTM Output'!$J$6,MATCH($B35,'HTM Output'!$B$7:$B$37,0),MATCH(DO$11,'HTM Output'!$K$6:$GS$6,0)),0)*$I$8</f>
        <v>0</v>
      </c>
      <c r="DP35" s="371">
        <f ca="1">IFERROR(OFFSET('HTM Output'!$J$6,MATCH($B35,'HTM Output'!$B$7:$B$37,0),MATCH(DP$11,'HTM Output'!$K$6:$GS$6,0)),0)*$I$8</f>
        <v>0</v>
      </c>
      <c r="DQ35" s="371">
        <f ca="1">IFERROR(OFFSET('HTM Output'!$J$6,MATCH($B35,'HTM Output'!$B$7:$B$37,0),MATCH(DQ$11,'HTM Output'!$K$6:$GS$6,0)),0)*$I$8</f>
        <v>0</v>
      </c>
      <c r="DR35" s="371">
        <f ca="1">IFERROR(OFFSET('HTM Output'!$J$6,MATCH($B35,'HTM Output'!$B$7:$B$37,0),MATCH(DR$11,'HTM Output'!$K$6:$GS$6,0)),0)*$I$8</f>
        <v>0</v>
      </c>
      <c r="DS35" s="371">
        <f ca="1">IFERROR(OFFSET('HTM Output'!$J$6,MATCH($B35,'HTM Output'!$B$7:$B$37,0),MATCH(DS$11,'HTM Output'!$K$6:$GS$6,0)),0)*$I$8</f>
        <v>0</v>
      </c>
      <c r="DT35" s="371">
        <f ca="1">IFERROR(OFFSET('HTM Output'!$J$6,MATCH($B35,'HTM Output'!$B$7:$B$37,0),MATCH(DT$11,'HTM Output'!$K$6:$GS$6,0)),0)*$I$8</f>
        <v>0</v>
      </c>
      <c r="DU35" s="371">
        <f ca="1">IFERROR(OFFSET('HTM Output'!$J$6,MATCH($B35,'HTM Output'!$B$7:$B$37,0),MATCH(DU$11,'HTM Output'!$K$6:$GS$6,0)),0)*$I$8</f>
        <v>0</v>
      </c>
      <c r="DV35" s="371">
        <f ca="1">IFERROR(OFFSET('HTM Output'!$J$6,MATCH($B35,'HTM Output'!$B$7:$B$37,0),MATCH(DV$11,'HTM Output'!$K$6:$GS$6,0)),0)*$I$8</f>
        <v>0</v>
      </c>
      <c r="DW35" s="371">
        <f ca="1">IFERROR(OFFSET('HTM Output'!$J$6,MATCH($B35,'HTM Output'!$B$7:$B$37,0),MATCH(DW$11,'HTM Output'!$K$6:$GS$6,0)),0)*$I$8</f>
        <v>0</v>
      </c>
      <c r="DX35" s="371">
        <f ca="1">IFERROR(OFFSET('HTM Output'!$J$6,MATCH($B35,'HTM Output'!$B$7:$B$37,0),MATCH(DX$11,'HTM Output'!$K$6:$GS$6,0)),0)*$I$8</f>
        <v>0</v>
      </c>
      <c r="DY35" s="371">
        <f ca="1">IFERROR(OFFSET('HTM Output'!$J$6,MATCH($B35,'HTM Output'!$B$7:$B$37,0),MATCH(DY$11,'HTM Output'!$K$6:$GS$6,0)),0)*$I$8</f>
        <v>0</v>
      </c>
      <c r="DZ35" s="371">
        <f ca="1">IFERROR(OFFSET('HTM Output'!$J$6,MATCH($B35,'HTM Output'!$B$7:$B$37,0),MATCH(DZ$11,'HTM Output'!$K$6:$GS$6,0)),0)*$I$8</f>
        <v>0</v>
      </c>
      <c r="EA35" s="371">
        <f ca="1">IFERROR(OFFSET('HTM Output'!$J$6,MATCH($B35,'HTM Output'!$B$7:$B$37,0),MATCH(EA$11,'HTM Output'!$K$6:$GS$6,0)),0)*$I$8</f>
        <v>0</v>
      </c>
      <c r="EB35" s="371">
        <f ca="1">IFERROR(OFFSET('HTM Output'!$J$6,MATCH($B35,'HTM Output'!$B$7:$B$37,0),MATCH(EB$11,'HTM Output'!$K$6:$GS$6,0)),0)*$I$8</f>
        <v>0</v>
      </c>
      <c r="EC35" s="371">
        <f ca="1">IFERROR(OFFSET('HTM Output'!$J$6,MATCH($B35,'HTM Output'!$B$7:$B$37,0),MATCH(EC$11,'HTM Output'!$K$6:$GS$6,0)),0)*$I$8</f>
        <v>0</v>
      </c>
      <c r="ED35" s="371">
        <f ca="1">IFERROR(OFFSET('HTM Output'!$J$6,MATCH($B35,'HTM Output'!$B$7:$B$37,0),MATCH(ED$11,'HTM Output'!$K$6:$GS$6,0)),0)*$I$8</f>
        <v>0</v>
      </c>
      <c r="EE35" s="371">
        <f ca="1">IFERROR(OFFSET('HTM Output'!$J$6,MATCH($B35,'HTM Output'!$B$7:$B$37,0),MATCH(EE$11,'HTM Output'!$K$6:$GS$6,0)),0)*$I$8</f>
        <v>0</v>
      </c>
      <c r="EF35" s="371">
        <f ca="1">IFERROR(OFFSET('HTM Output'!$J$6,MATCH($B35,'HTM Output'!$B$7:$B$37,0),MATCH(EF$11,'HTM Output'!$K$6:$GS$6,0)),0)*$I$8</f>
        <v>0</v>
      </c>
      <c r="EG35" s="371">
        <f ca="1">IFERROR(OFFSET('HTM Output'!$J$6,MATCH($B35,'HTM Output'!$B$7:$B$37,0),MATCH(EG$11,'HTM Output'!$K$6:$GS$6,0)),0)*$I$8</f>
        <v>0</v>
      </c>
      <c r="EH35" s="371">
        <f ca="1">IFERROR(OFFSET('HTM Output'!$J$6,MATCH($B35,'HTM Output'!$B$7:$B$37,0),MATCH(EH$11,'HTM Output'!$K$6:$GS$6,0)),0)*$I$8</f>
        <v>0</v>
      </c>
      <c r="EI35" s="371">
        <f ca="1">IFERROR(OFFSET('HTM Output'!$J$6,MATCH($B35,'HTM Output'!$B$7:$B$37,0),MATCH(EI$11,'HTM Output'!$K$6:$GS$6,0)),0)*$I$8</f>
        <v>0</v>
      </c>
      <c r="EJ35" s="371">
        <f ca="1">IFERROR(OFFSET('HTM Output'!$J$6,MATCH($B35,'HTM Output'!$B$7:$B$37,0),MATCH(EJ$11,'HTM Output'!$K$6:$GS$6,0)),0)*$I$8</f>
        <v>0</v>
      </c>
      <c r="EK35" s="371">
        <f ca="1">IFERROR(OFFSET('HTM Output'!$J$6,MATCH($B35,'HTM Output'!$B$7:$B$37,0),MATCH(EK$11,'HTM Output'!$K$6:$GS$6,0)),0)*$I$8</f>
        <v>0</v>
      </c>
      <c r="EL35" s="371">
        <f ca="1">IFERROR(OFFSET('HTM Output'!$J$6,MATCH($B35,'HTM Output'!$B$7:$B$37,0),MATCH(EL$11,'HTM Output'!$K$6:$GS$6,0)),0)*$I$8</f>
        <v>0</v>
      </c>
      <c r="EM35" s="371">
        <f ca="1">IFERROR(OFFSET('HTM Output'!$J$6,MATCH($B35,'HTM Output'!$B$7:$B$37,0),MATCH(EM$11,'HTM Output'!$K$6:$GS$6,0)),0)*$I$8</f>
        <v>0</v>
      </c>
      <c r="EN35" s="371">
        <f ca="1">IFERROR(OFFSET('HTM Output'!$J$6,MATCH($B35,'HTM Output'!$B$7:$B$37,0),MATCH(EN$11,'HTM Output'!$K$6:$GS$6,0)),0)*$I$8</f>
        <v>0</v>
      </c>
      <c r="EO35" s="371">
        <f ca="1">IFERROR(OFFSET('HTM Output'!$J$6,MATCH($B35,'HTM Output'!$B$7:$B$37,0),MATCH(EO$11,'HTM Output'!$K$6:$GS$6,0)),0)*$I$8</f>
        <v>0</v>
      </c>
      <c r="EP35" s="371">
        <f ca="1">IFERROR(OFFSET('HTM Output'!$J$6,MATCH($B35,'HTM Output'!$B$7:$B$37,0),MATCH(EP$11,'HTM Output'!$K$6:$GS$6,0)),0)*$I$8</f>
        <v>0</v>
      </c>
      <c r="EQ35" s="371">
        <f ca="1">IFERROR(OFFSET('HTM Output'!$J$6,MATCH($B35,'HTM Output'!$B$7:$B$37,0),MATCH(EQ$11,'HTM Output'!$K$6:$GS$6,0)),0)*$I$8</f>
        <v>0</v>
      </c>
      <c r="ER35" s="371">
        <f ca="1">IFERROR(OFFSET('HTM Output'!$J$6,MATCH($B35,'HTM Output'!$B$7:$B$37,0),MATCH(ER$11,'HTM Output'!$K$6:$GS$6,0)),0)*$I$8</f>
        <v>0</v>
      </c>
      <c r="ES35" s="371">
        <f ca="1">IFERROR(OFFSET('HTM Output'!$J$6,MATCH($B35,'HTM Output'!$B$7:$B$37,0),MATCH(ES$11,'HTM Output'!$K$6:$GS$6,0)),0)*$I$8</f>
        <v>0</v>
      </c>
      <c r="ET35" s="371">
        <f ca="1">IFERROR(OFFSET('HTM Output'!$J$6,MATCH($B35,'HTM Output'!$B$7:$B$37,0),MATCH(ET$11,'HTM Output'!$K$6:$GS$6,0)),0)*$I$8</f>
        <v>0</v>
      </c>
      <c r="EU35" s="371">
        <f ca="1">IFERROR(OFFSET('HTM Output'!$J$6,MATCH($B35,'HTM Output'!$B$7:$B$37,0),MATCH(EU$11,'HTM Output'!$K$6:$GS$6,0)),0)*$I$8</f>
        <v>0</v>
      </c>
      <c r="EV35" s="371">
        <f ca="1">IFERROR(OFFSET('HTM Output'!$J$6,MATCH($B35,'HTM Output'!$B$7:$B$37,0),MATCH(EV$11,'HTM Output'!$K$6:$GS$6,0)),0)*$I$8</f>
        <v>0</v>
      </c>
      <c r="EW35" s="371">
        <f ca="1">IFERROR(OFFSET('HTM Output'!$J$6,MATCH($B35,'HTM Output'!$B$7:$B$37,0),MATCH(EW$11,'HTM Output'!$K$6:$GS$6,0)),0)*$I$8</f>
        <v>0</v>
      </c>
      <c r="EX35" s="371">
        <f ca="1">IFERROR(OFFSET('HTM Output'!$J$6,MATCH($B35,'HTM Output'!$B$7:$B$37,0),MATCH(EX$11,'HTM Output'!$K$6:$GS$6,0)),0)*$I$8</f>
        <v>0</v>
      </c>
      <c r="EY35" s="371">
        <f ca="1">IFERROR(OFFSET('HTM Output'!$J$6,MATCH($B35,'HTM Output'!$B$7:$B$37,0),MATCH(EY$11,'HTM Output'!$K$6:$GS$6,0)),0)*$I$8</f>
        <v>0</v>
      </c>
      <c r="EZ35" s="371">
        <f ca="1">IFERROR(OFFSET('HTM Output'!$J$6,MATCH($B35,'HTM Output'!$B$7:$B$37,0),MATCH(EZ$11,'HTM Output'!$K$6:$GS$6,0)),0)*$I$8</f>
        <v>0</v>
      </c>
      <c r="FA35" s="371">
        <f ca="1">IFERROR(OFFSET('HTM Output'!$J$6,MATCH($B35,'HTM Output'!$B$7:$B$37,0),MATCH(FA$11,'HTM Output'!$K$6:$GS$6,0)),0)*$I$8</f>
        <v>0</v>
      </c>
      <c r="FB35" s="371">
        <f ca="1">IFERROR(OFFSET('HTM Output'!$J$6,MATCH($B35,'HTM Output'!$B$7:$B$37,0),MATCH(FB$11,'HTM Output'!$K$6:$GS$6,0)),0)*$I$8</f>
        <v>0</v>
      </c>
      <c r="FC35" s="371">
        <f ca="1">IFERROR(OFFSET('HTM Output'!$J$6,MATCH($B35,'HTM Output'!$B$7:$B$37,0),MATCH(FC$11,'HTM Output'!$K$6:$GS$6,0)),0)*$I$8</f>
        <v>0</v>
      </c>
      <c r="FD35" s="371">
        <f ca="1">IFERROR(OFFSET('HTM Output'!$J$6,MATCH($B35,'HTM Output'!$B$7:$B$37,0),MATCH(FD$11,'HTM Output'!$K$6:$GS$6,0)),0)*$I$8</f>
        <v>0</v>
      </c>
      <c r="FE35" s="371">
        <f ca="1">IFERROR(OFFSET('HTM Output'!$J$6,MATCH($B35,'HTM Output'!$B$7:$B$37,0),MATCH(FE$11,'HTM Output'!$K$6:$GS$6,0)),0)*$I$8</f>
        <v>0</v>
      </c>
      <c r="FF35" s="371">
        <f ca="1">IFERROR(OFFSET('HTM Output'!$J$6,MATCH($B35,'HTM Output'!$B$7:$B$37,0),MATCH(FF$11,'HTM Output'!$K$6:$GS$6,0)),0)*$I$8</f>
        <v>0</v>
      </c>
      <c r="FG35" s="371">
        <f ca="1">IFERROR(OFFSET('HTM Output'!$J$6,MATCH($B35,'HTM Output'!$B$7:$B$37,0),MATCH(FG$11,'HTM Output'!$K$6:$GS$6,0)),0)*$I$8</f>
        <v>0</v>
      </c>
      <c r="FH35" s="371">
        <f ca="1">IFERROR(OFFSET('HTM Output'!$J$6,MATCH($B35,'HTM Output'!$B$7:$B$37,0),MATCH(FH$11,'HTM Output'!$K$6:$GS$6,0)),0)*$I$8</f>
        <v>0</v>
      </c>
      <c r="FI35" s="371">
        <f ca="1">IFERROR(OFFSET('HTM Output'!$J$6,MATCH($B35,'HTM Output'!$B$7:$B$37,0),MATCH(FI$11,'HTM Output'!$K$6:$GS$6,0)),0)*$I$8</f>
        <v>0</v>
      </c>
      <c r="FJ35" s="371">
        <f ca="1">IFERROR(OFFSET('HTM Output'!$J$6,MATCH($B35,'HTM Output'!$B$7:$B$37,0),MATCH(FJ$11,'HTM Output'!$K$6:$GS$6,0)),0)*$I$8</f>
        <v>0</v>
      </c>
      <c r="FK35" s="371">
        <f ca="1">IFERROR(OFFSET('HTM Output'!$J$6,MATCH($B35,'HTM Output'!$B$7:$B$37,0),MATCH(FK$11,'HTM Output'!$K$6:$GS$6,0)),0)*$I$8</f>
        <v>0</v>
      </c>
      <c r="FL35" s="371">
        <f ca="1">IFERROR(OFFSET('HTM Output'!$J$6,MATCH($B35,'HTM Output'!$B$7:$B$37,0),MATCH(FL$11,'HTM Output'!$K$6:$GS$6,0)),0)*$I$8</f>
        <v>0</v>
      </c>
      <c r="FM35" s="371">
        <f ca="1">IFERROR(OFFSET('HTM Output'!$J$6,MATCH($B35,'HTM Output'!$B$7:$B$37,0),MATCH(FM$11,'HTM Output'!$K$6:$GS$6,0)),0)*$I$8</f>
        <v>0</v>
      </c>
      <c r="FN35" s="371">
        <f ca="1">IFERROR(OFFSET('HTM Output'!$J$6,MATCH($B35,'HTM Output'!$B$7:$B$37,0),MATCH(FN$11,'HTM Output'!$K$6:$GS$6,0)),0)*$I$8</f>
        <v>0</v>
      </c>
      <c r="FO35" s="371">
        <f ca="1">IFERROR(OFFSET('HTM Output'!$J$6,MATCH($B35,'HTM Output'!$B$7:$B$37,0),MATCH(FO$11,'HTM Output'!$K$6:$GS$6,0)),0)*$I$8</f>
        <v>0</v>
      </c>
      <c r="FP35" s="371">
        <f ca="1">IFERROR(OFFSET('HTM Output'!$J$6,MATCH($B35,'HTM Output'!$B$7:$B$37,0),MATCH(FP$11,'HTM Output'!$K$6:$GS$6,0)),0)*$I$8</f>
        <v>0</v>
      </c>
      <c r="FQ35" s="371">
        <f ca="1">IFERROR(OFFSET('HTM Output'!$J$6,MATCH($B35,'HTM Output'!$B$7:$B$37,0),MATCH(FQ$11,'HTM Output'!$K$6:$GS$6,0)),0)*$I$8</f>
        <v>0</v>
      </c>
      <c r="FR35" s="371">
        <f ca="1">IFERROR(OFFSET('HTM Output'!$J$6,MATCH($B35,'HTM Output'!$B$7:$B$37,0),MATCH(FR$11,'HTM Output'!$K$6:$GS$6,0)),0)*$I$8</f>
        <v>0</v>
      </c>
      <c r="FS35" s="371">
        <f ca="1">IFERROR(OFFSET('HTM Output'!$J$6,MATCH($B35,'HTM Output'!$B$7:$B$37,0),MATCH(FS$11,'HTM Output'!$K$6:$GS$6,0)),0)*$I$8</f>
        <v>0</v>
      </c>
      <c r="FT35" s="371">
        <f ca="1">IFERROR(OFFSET('HTM Output'!$J$6,MATCH($B35,'HTM Output'!$B$7:$B$37,0),MATCH(FT$11,'HTM Output'!$K$6:$GS$6,0)),0)*$I$8</f>
        <v>0</v>
      </c>
      <c r="FU35" s="371">
        <f ca="1">IFERROR(OFFSET('HTM Output'!$J$6,MATCH($B35,'HTM Output'!$B$7:$B$37,0),MATCH(FU$11,'HTM Output'!$K$6:$GS$6,0)),0)*$I$8</f>
        <v>0</v>
      </c>
      <c r="FV35" s="371">
        <f ca="1">IFERROR(OFFSET('HTM Output'!$J$6,MATCH($B35,'HTM Output'!$B$7:$B$37,0),MATCH(FV$11,'HTM Output'!$K$6:$GS$6,0)),0)*$I$8</f>
        <v>0</v>
      </c>
      <c r="FW35" s="371">
        <f ca="1">IFERROR(OFFSET('HTM Output'!$J$6,MATCH($B35,'HTM Output'!$B$7:$B$37,0),MATCH(FW$11,'HTM Output'!$K$6:$GS$6,0)),0)*$I$8</f>
        <v>0</v>
      </c>
      <c r="FX35" s="371">
        <f ca="1">IFERROR(OFFSET('HTM Output'!$J$6,MATCH($B35,'HTM Output'!$B$7:$B$37,0),MATCH(FX$11,'HTM Output'!$K$6:$GS$6,0)),0)*$I$8</f>
        <v>0</v>
      </c>
      <c r="FY35" s="371">
        <f ca="1">IFERROR(OFFSET('HTM Output'!$J$6,MATCH($B35,'HTM Output'!$B$7:$B$37,0),MATCH(FY$11,'HTM Output'!$K$6:$GS$6,0)),0)*$I$8</f>
        <v>0</v>
      </c>
      <c r="FZ35" s="371">
        <f ca="1">IFERROR(OFFSET('HTM Output'!$J$6,MATCH($B35,'HTM Output'!$B$7:$B$37,0),MATCH(FZ$11,'HTM Output'!$K$6:$GS$6,0)),0)*$I$8</f>
        <v>0</v>
      </c>
      <c r="GA35" s="371">
        <f ca="1">IFERROR(OFFSET('HTM Output'!$J$6,MATCH($B35,'HTM Output'!$B$7:$B$37,0),MATCH(GA$11,'HTM Output'!$K$6:$GS$6,0)),0)*$I$8</f>
        <v>0</v>
      </c>
      <c r="GB35" s="371">
        <f ca="1">IFERROR(OFFSET('HTM Output'!$J$6,MATCH($B35,'HTM Output'!$B$7:$B$37,0),MATCH(GB$11,'HTM Output'!$K$6:$GS$6,0)),0)*$I$8</f>
        <v>0</v>
      </c>
      <c r="GC35" s="371">
        <f ca="1">IFERROR(OFFSET('HTM Output'!$J$6,MATCH($B35,'HTM Output'!$B$7:$B$37,0),MATCH(GC$11,'HTM Output'!$K$6:$GS$6,0)),0)*$I$8</f>
        <v>0</v>
      </c>
      <c r="GD35" s="371">
        <f ca="1">IFERROR(OFFSET('HTM Output'!$J$6,MATCH($B35,'HTM Output'!$B$7:$B$37,0),MATCH(GD$11,'HTM Output'!$K$6:$GS$6,0)),0)*$I$8</f>
        <v>0</v>
      </c>
      <c r="GE35" s="371">
        <f ca="1">IFERROR(OFFSET('HTM Output'!$J$6,MATCH($B35,'HTM Output'!$B$7:$B$37,0),MATCH(GE$11,'HTM Output'!$K$6:$GS$6,0)),0)*$I$8</f>
        <v>0</v>
      </c>
      <c r="GF35" s="371">
        <f ca="1">IFERROR(OFFSET('HTM Output'!$J$6,MATCH($B35,'HTM Output'!$B$7:$B$37,0),MATCH(GF$11,'HTM Output'!$K$6:$GS$6,0)),0)*$I$8</f>
        <v>0</v>
      </c>
      <c r="GG35" s="371">
        <f ca="1">IFERROR(OFFSET('HTM Output'!$J$6,MATCH($B35,'HTM Output'!$B$7:$B$37,0),MATCH(GG$11,'HTM Output'!$K$6:$GS$6,0)),0)*$I$8</f>
        <v>0</v>
      </c>
      <c r="GH35" s="371">
        <f ca="1">IFERROR(OFFSET('HTM Output'!$J$6,MATCH($B35,'HTM Output'!$B$7:$B$37,0),MATCH(GH$11,'HTM Output'!$K$6:$GS$6,0)),0)*$I$8</f>
        <v>0</v>
      </c>
      <c r="GI35" s="371">
        <f ca="1">IFERROR(OFFSET('HTM Output'!$J$6,MATCH($B35,'HTM Output'!$B$7:$B$37,0),MATCH(GI$11,'HTM Output'!$K$6:$GS$6,0)),0)*$I$8</f>
        <v>0</v>
      </c>
      <c r="GJ35" s="371">
        <f ca="1">IFERROR(OFFSET('HTM Output'!$J$6,MATCH($B35,'HTM Output'!$B$7:$B$37,0),MATCH(GJ$11,'HTM Output'!$K$6:$GS$6,0)),0)*$I$8</f>
        <v>0</v>
      </c>
      <c r="GK35" s="371">
        <f ca="1">IFERROR(OFFSET('HTM Output'!$J$6,MATCH($B35,'HTM Output'!$B$7:$B$37,0),MATCH(GK$11,'HTM Output'!$K$6:$GS$6,0)),0)*$I$8</f>
        <v>0</v>
      </c>
      <c r="GL35" s="371">
        <f ca="1">IFERROR(OFFSET('HTM Output'!$J$6,MATCH($B35,'HTM Output'!$B$7:$B$37,0),MATCH(GL$11,'HTM Output'!$K$6:$GS$6,0)),0)*$I$8</f>
        <v>0</v>
      </c>
      <c r="GM35" s="371">
        <f ca="1">IFERROR(OFFSET('HTM Output'!$J$6,MATCH($B35,'HTM Output'!$B$7:$B$37,0),MATCH(GM$11,'HTM Output'!$K$6:$GS$6,0)),0)*$I$8</f>
        <v>0</v>
      </c>
      <c r="GN35" s="371">
        <f ca="1">IFERROR(OFFSET('HTM Output'!$J$6,MATCH($B35,'HTM Output'!$B$7:$B$37,0),MATCH(GN$11,'HTM Output'!$K$6:$GS$6,0)),0)*$I$8</f>
        <v>0</v>
      </c>
      <c r="GO35" s="371">
        <f ca="1">IFERROR(OFFSET('HTM Output'!$J$6,MATCH($B35,'HTM Output'!$B$7:$B$37,0),MATCH(GO$11,'HTM Output'!$K$6:$GS$6,0)),0)*$I$8</f>
        <v>0</v>
      </c>
      <c r="GP35" s="371">
        <f ca="1">IFERROR(OFFSET('HTM Output'!$J$6,MATCH($B35,'HTM Output'!$B$7:$B$37,0),MATCH(GP$11,'HTM Output'!$K$6:$GS$6,0)),0)*$I$8</f>
        <v>0</v>
      </c>
      <c r="GQ35" s="371">
        <f ca="1">IFERROR(OFFSET('HTM Output'!$J$6,MATCH($B35,'HTM Output'!$B$7:$B$37,0),MATCH(GQ$11,'HTM Output'!$K$6:$GS$6,0)),0)*$I$8</f>
        <v>0</v>
      </c>
      <c r="GR35" s="371">
        <f ca="1">IFERROR(OFFSET('HTM Output'!$J$6,MATCH($B35,'HTM Output'!$B$7:$B$37,0),MATCH(GR$11,'HTM Output'!$K$6:$GS$6,0)),0)*$I$8</f>
        <v>0</v>
      </c>
      <c r="GS35" s="371">
        <f ca="1">IFERROR(OFFSET('HTM Output'!$J$6,MATCH($B35,'HTM Output'!$B$7:$B$37,0),MATCH(GS$11,'HTM Output'!$K$6:$GS$6,0)),0)*$I$8</f>
        <v>0</v>
      </c>
      <c r="GT35" s="371">
        <f ca="1">IFERROR(OFFSET('HTM Output'!$J$6,MATCH($B35,'HTM Output'!$B$7:$B$37,0),MATCH(GT$11,'HTM Output'!$K$6:$GS$6,0)),0)*$I$8</f>
        <v>0</v>
      </c>
      <c r="GU35" s="371">
        <f ca="1">IFERROR(OFFSET('HTM Output'!$J$6,MATCH($B35,'HTM Output'!$B$7:$B$37,0),MATCH(GU$11,'HTM Output'!$K$6:$GS$6,0)),0)*$I$8</f>
        <v>0</v>
      </c>
      <c r="GV35" s="371">
        <f ca="1">IFERROR(OFFSET('HTM Output'!$J$6,MATCH($B35,'HTM Output'!$B$7:$B$37,0),MATCH(GV$11,'HTM Output'!$K$6:$GS$6,0)),0)*$I$8</f>
        <v>0</v>
      </c>
      <c r="GW35" s="371">
        <f ca="1">IFERROR(OFFSET('HTM Output'!$J$6,MATCH($B35,'HTM Output'!$B$7:$B$37,0),MATCH(GW$11,'HTM Output'!$K$6:$GS$6,0)),0)*$I$8</f>
        <v>0</v>
      </c>
      <c r="GX35" s="371">
        <f ca="1">IFERROR(OFFSET('HTM Output'!$J$6,MATCH($B35,'HTM Output'!$B$7:$B$37,0),MATCH(GX$11,'HTM Output'!$K$6:$GS$6,0)),0)*$I$8</f>
        <v>0</v>
      </c>
      <c r="GY35" s="371">
        <f ca="1">IFERROR(OFFSET('HTM Output'!$J$6,MATCH($B35,'HTM Output'!$B$7:$B$37,0),MATCH(GY$11,'HTM Output'!$K$6:$GS$6,0)),0)*$I$8</f>
        <v>0</v>
      </c>
      <c r="GZ35" s="371">
        <f ca="1">IFERROR(OFFSET('HTM Output'!$J$6,MATCH($B35,'HTM Output'!$B$7:$B$37,0),MATCH(GZ$11,'HTM Output'!$K$6:$GS$6,0)),0)*$I$8</f>
        <v>0</v>
      </c>
      <c r="HA35" s="371">
        <f ca="1">IFERROR(OFFSET('HTM Output'!$J$6,MATCH($B35,'HTM Output'!$B$7:$B$37,0),MATCH(HA$11,'HTM Output'!$K$6:$GS$6,0)),0)*$I$8</f>
        <v>0</v>
      </c>
      <c r="HB35" s="469">
        <f ca="1">IFERROR(OFFSET('HTM Output'!$J$6,MATCH($B35,'HTM Output'!$B$7:$B$37,0),MATCH(HB$11,'HTM Output'!$K$6:$GS$6,0)),0)*$I$8</f>
        <v>0</v>
      </c>
      <c r="HC35" s="360"/>
      <c r="HD35" s="462">
        <f t="shared" ca="1" si="25"/>
        <v>-3178213.3734944412</v>
      </c>
      <c r="HE35" s="359">
        <f t="shared" ca="1" si="27"/>
        <v>132958.00830103926</v>
      </c>
      <c r="HF35" s="359">
        <f t="shared" ca="1" si="27"/>
        <v>0</v>
      </c>
      <c r="HG35" s="359">
        <f t="shared" ca="1" si="27"/>
        <v>0</v>
      </c>
      <c r="HH35" s="359">
        <f t="shared" ca="1" si="27"/>
        <v>0</v>
      </c>
      <c r="HI35" s="359">
        <f t="shared" ca="1" si="27"/>
        <v>0</v>
      </c>
      <c r="HJ35" s="359">
        <f t="shared" ca="1" si="27"/>
        <v>0</v>
      </c>
      <c r="HK35" s="419">
        <f t="shared" ca="1" si="18"/>
        <v>-3045255.3651934019</v>
      </c>
    </row>
    <row r="36" spans="1:220" hidden="1" outlineLevel="2" x14ac:dyDescent="0.75">
      <c r="A36" s="7" t="s">
        <v>37</v>
      </c>
      <c r="B36" s="397" t="s">
        <v>207</v>
      </c>
      <c r="C36" s="398">
        <f ca="1">OFFSET(Strats!$B$3,MATCH($B36,Strats!$B$4:$B$31,0),MATCH(C$10,Strats!$C$3:$BS$3,0))</f>
        <v>53985312.990000002</v>
      </c>
      <c r="D36" s="399">
        <f ca="1">OFFSET(Strats!$B$3,MATCH($B36,Strats!$B$4:$B$31,0),MATCH(D$10,Strats!$C$3:$BS$3,0))</f>
        <v>0.32541189489815497</v>
      </c>
      <c r="E36" s="359">
        <f t="shared" ca="1" si="19"/>
        <v>17567462.996745881</v>
      </c>
      <c r="F36" s="462">
        <f t="shared" ca="1" si="20"/>
        <v>287227.35616011109</v>
      </c>
      <c r="G36" s="381">
        <f t="shared" ca="1" si="21"/>
        <v>17854690.352905992</v>
      </c>
      <c r="H36" s="433">
        <f ca="1">IFERROR(SUMPRODUCT('HTM Output'!$K95:$GS95,'HTM Output'!$K$6:$GS$6)/SUM('HTM Output'!$K95:$GS95),_xlfn.MAXIFS($U$11:$HB$11,$U$14:$HB$14,"&gt;"&amp;0))</f>
        <v>47361</v>
      </c>
      <c r="I36" s="359">
        <f t="shared" ca="1" si="12"/>
        <v>6320244.3463407606</v>
      </c>
      <c r="J36" s="400">
        <f t="shared" si="22"/>
        <v>0.5</v>
      </c>
      <c r="K36" s="341">
        <f t="shared" ca="1" si="13"/>
        <v>3160122.1731703803</v>
      </c>
      <c r="L36" s="358">
        <f>-SUMIFS('HTM Output'!$K31:$GS31,'HTM Output'!$K$6:$GS$6,"&gt;"&amp;'HTM Output'!$G$2,'HTM Output'!$K$6:$GS$6,"&lt;="&amp;'HTM Output'!$G$3)*$I$8</f>
        <v>-358671.96082819544</v>
      </c>
      <c r="M36" s="359">
        <f t="shared" ca="1" si="14"/>
        <v>8834.8450811007915</v>
      </c>
      <c r="N36" s="419">
        <f t="shared" ca="1" si="23"/>
        <v>-349837.11574709468</v>
      </c>
      <c r="O36" s="277">
        <f t="shared" ca="1" si="15"/>
        <v>2810285.0574232857</v>
      </c>
      <c r="P36" s="347"/>
      <c r="Q36" s="378">
        <f t="shared" ca="1" si="16"/>
        <v>-0.83571264930069455</v>
      </c>
      <c r="R36" s="379">
        <f t="shared" ca="1" si="24"/>
        <v>0.15829036376586994</v>
      </c>
      <c r="S36" s="347"/>
      <c r="T36" s="380">
        <f ca="1">IF(T$11&gt;$I$4,SUMIFS('Pooled CF'!$E:$E,'Pooled CF'!$A:$A,$A36,'Pooled CF'!$G:$G,T$11),0)+IF(T$11=$I$4,-$O36)</f>
        <v>-2810285.0574232857</v>
      </c>
      <c r="U36" s="371">
        <f ca="1">IFERROR(OFFSET('HTM Output'!$J$6,MATCH($B36,'HTM Output'!$B$7:$B$37,0),MATCH(U$11,'HTM Output'!$K$6:$GS$6,0)),0)*$I$8</f>
        <v>51079.12148002856</v>
      </c>
      <c r="V36" s="371">
        <f ca="1">IFERROR(OFFSET('HTM Output'!$J$6,MATCH($B36,'HTM Output'!$B$7:$B$37,0),MATCH(V$11,'HTM Output'!$K$6:$GS$6,0)),0)*$I$8</f>
        <v>51076.59228049079</v>
      </c>
      <c r="W36" s="371">
        <f ca="1">IFERROR(OFFSET('HTM Output'!$J$6,MATCH($B36,'HTM Output'!$B$7:$B$37,0),MATCH(W$11,'HTM Output'!$K$6:$GS$6,0)),0)*$I$8</f>
        <v>52554.685876064068</v>
      </c>
      <c r="X36" s="371">
        <f ca="1">IFERROR(OFFSET('HTM Output'!$J$6,MATCH($B36,'HTM Output'!$B$7:$B$37,0),MATCH(X$11,'HTM Output'!$K$6:$GS$6,0)),0)*$I$8</f>
        <v>53280.625788651232</v>
      </c>
      <c r="Y36" s="371">
        <f ca="1">IFERROR(OFFSET('HTM Output'!$J$6,MATCH($B36,'HTM Output'!$B$7:$B$37,0),MATCH(Y$11,'HTM Output'!$K$6:$GS$6,0)),0)*$I$8</f>
        <v>51347.537588678933</v>
      </c>
      <c r="Z36" s="371">
        <f ca="1">IFERROR(OFFSET('HTM Output'!$J$6,MATCH($B36,'HTM Output'!$B$7:$B$37,0),MATCH(Z$11,'HTM Output'!$K$6:$GS$6,0)),0)*$I$8</f>
        <v>37406.143676133011</v>
      </c>
      <c r="AA36" s="371">
        <f ca="1">IFERROR(OFFSET('HTM Output'!$J$6,MATCH($B36,'HTM Output'!$B$7:$B$37,0),MATCH(AA$11,'HTM Output'!$K$6:$GS$6,0)),0)*$I$8</f>
        <v>35722.289669475555</v>
      </c>
      <c r="AB36" s="371">
        <f ca="1">IFERROR(OFFSET('HTM Output'!$J$6,MATCH($B36,'HTM Output'!$B$7:$B$37,0),MATCH(AB$11,'HTM Output'!$K$6:$GS$6,0)),0)*$I$8</f>
        <v>16078.052717034896</v>
      </c>
      <c r="AC36" s="371">
        <f ca="1">IFERROR(OFFSET('HTM Output'!$J$6,MATCH($B36,'HTM Output'!$B$7:$B$37,0),MATCH(AC$11,'HTM Output'!$K$6:$GS$6,0)),0)*$I$8</f>
        <v>8495.869595380078</v>
      </c>
      <c r="AD36" s="371">
        <f ca="1">IFERROR(OFFSET('HTM Output'!$J$6,MATCH($B36,'HTM Output'!$B$7:$B$37,0),MATCH(AD$11,'HTM Output'!$K$6:$GS$6,0)),0)*$I$8</f>
        <v>7283.9938101481257</v>
      </c>
      <c r="AE36" s="371">
        <f ca="1">IFERROR(OFFSET('HTM Output'!$J$6,MATCH($B36,'HTM Output'!$B$7:$B$37,0),MATCH(AE$11,'HTM Output'!$K$6:$GS$6,0)),0)*$I$8</f>
        <v>7558.6958170607741</v>
      </c>
      <c r="AF36" s="371">
        <f ca="1">IFERROR(OFFSET('HTM Output'!$J$6,MATCH($B36,'HTM Output'!$B$7:$B$37,0),MATCH(AF$11,'HTM Output'!$K$6:$GS$6,0)),0)*$I$8</f>
        <v>7343.8577614176538</v>
      </c>
      <c r="AG36" s="371">
        <f ca="1">IFERROR(OFFSET('HTM Output'!$J$6,MATCH($B36,'HTM Output'!$B$7:$B$37,0),MATCH(AG$11,'HTM Output'!$K$6:$GS$6,0)),0)*$I$8</f>
        <v>7620.7968083602609</v>
      </c>
      <c r="AH36" s="371">
        <f ca="1">IFERROR(OFFSET('HTM Output'!$J$6,MATCH($B36,'HTM Output'!$B$7:$B$37,0),MATCH(AH$11,'HTM Output'!$K$6:$GS$6,0)),0)*$I$8</f>
        <v>5382.3682514059828</v>
      </c>
      <c r="AI36" s="371">
        <f ca="1">IFERROR(OFFSET('HTM Output'!$J$6,MATCH($B36,'HTM Output'!$B$7:$B$37,0),MATCH(AI$11,'HTM Output'!$K$6:$GS$6,0)),0)*$I$8</f>
        <v>9455.9319380693742</v>
      </c>
      <c r="AJ36" s="371">
        <f ca="1">IFERROR(OFFSET('HTM Output'!$J$6,MATCH($B36,'HTM Output'!$B$7:$B$37,0),MATCH(AJ$11,'HTM Output'!$K$6:$GS$6,0)),0)*$I$8</f>
        <v>2482.3583987057586</v>
      </c>
      <c r="AK36" s="371">
        <f ca="1">IFERROR(OFFSET('HTM Output'!$J$6,MATCH($B36,'HTM Output'!$B$7:$B$37,0),MATCH(AK$11,'HTM Output'!$K$6:$GS$6,0)),0)*$I$8</f>
        <v>2433.0364134563183</v>
      </c>
      <c r="AL36" s="371">
        <f ca="1">IFERROR(OFFSET('HTM Output'!$J$6,MATCH($B36,'HTM Output'!$B$7:$B$37,0),MATCH(AL$11,'HTM Output'!$K$6:$GS$6,0)),0)*$I$8</f>
        <v>2548.1632718297915</v>
      </c>
      <c r="AM36" s="371">
        <f ca="1">IFERROR(OFFSET('HTM Output'!$J$6,MATCH($B36,'HTM Output'!$B$7:$B$37,0),MATCH(AM$11,'HTM Output'!$K$6:$GS$6,0)),0)*$I$8</f>
        <v>2704.502872201936</v>
      </c>
      <c r="AN36" s="371">
        <f ca="1">IFERROR(OFFSET('HTM Output'!$J$6,MATCH($B36,'HTM Output'!$B$7:$B$37,0),MATCH(AN$11,'HTM Output'!$K$6:$GS$6,0)),0)*$I$8</f>
        <v>2829.2406591140716</v>
      </c>
      <c r="AO36" s="371">
        <f ca="1">IFERROR(OFFSET('HTM Output'!$J$6,MATCH($B36,'HTM Output'!$B$7:$B$37,0),MATCH(AO$11,'HTM Output'!$K$6:$GS$6,0)),0)*$I$8</f>
        <v>2861.8433776690194</v>
      </c>
      <c r="AP36" s="371">
        <f ca="1">IFERROR(OFFSET('HTM Output'!$J$6,MATCH($B36,'HTM Output'!$B$7:$B$37,0),MATCH(AP$11,'HTM Output'!$K$6:$GS$6,0)),0)*$I$8</f>
        <v>2801.20932522359</v>
      </c>
      <c r="AQ36" s="371">
        <f ca="1">IFERROR(OFFSET('HTM Output'!$J$6,MATCH($B36,'HTM Output'!$B$7:$B$37,0),MATCH(AQ$11,'HTM Output'!$K$6:$GS$6,0)),0)*$I$8</f>
        <v>2929.5671535914184</v>
      </c>
      <c r="AR36" s="371">
        <f ca="1">IFERROR(OFFSET('HTM Output'!$J$6,MATCH($B36,'HTM Output'!$B$7:$B$37,0),MATCH(AR$11,'HTM Output'!$K$6:$GS$6,0)),0)*$I$8</f>
        <v>2867.015111767796</v>
      </c>
      <c r="AS36" s="371">
        <f ca="1">IFERROR(OFFSET('HTM Output'!$J$6,MATCH($B36,'HTM Output'!$B$7:$B$37,0),MATCH(AS$11,'HTM Output'!$K$6:$GS$6,0)),0)*$I$8</f>
        <v>1689.5105735333243</v>
      </c>
      <c r="AT36" s="371">
        <f ca="1">IFERROR(OFFSET('HTM Output'!$J$6,MATCH($B36,'HTM Output'!$B$7:$B$37,0),MATCH(AT$11,'HTM Output'!$K$6:$GS$6,0)),0)*$I$8</f>
        <v>1722.9203770264985</v>
      </c>
      <c r="AU36" s="371">
        <f ca="1">IFERROR(OFFSET('HTM Output'!$J$6,MATCH($B36,'HTM Output'!$B$7:$B$37,0),MATCH(AU$11,'HTM Output'!$K$6:$GS$6,0)),0)*$I$8</f>
        <v>5388.0596684420598</v>
      </c>
      <c r="AV36" s="371">
        <f ca="1">IFERROR(OFFSET('HTM Output'!$J$6,MATCH($B36,'HTM Output'!$B$7:$B$37,0),MATCH(AV$11,'HTM Output'!$K$6:$GS$6,0)),0)*$I$8</f>
        <v>3104.3772736772967</v>
      </c>
      <c r="AW36" s="371">
        <f ca="1">IFERROR(OFFSET('HTM Output'!$J$6,MATCH($B36,'HTM Output'!$B$7:$B$37,0),MATCH(AW$11,'HTM Output'!$K$6:$GS$6,0)),0)*$I$8</f>
        <v>3036.8613686973936</v>
      </c>
      <c r="AX36" s="371">
        <f ca="1">IFERROR(OFFSET('HTM Output'!$J$6,MATCH($B36,'HTM Output'!$B$7:$B$37,0),MATCH(AX$11,'HTM Output'!$K$6:$GS$6,0)),0)*$I$8</f>
        <v>3174.0156758787866</v>
      </c>
      <c r="AY36" s="371">
        <f ca="1">IFERROR(OFFSET('HTM Output'!$J$6,MATCH($B36,'HTM Output'!$B$7:$B$37,0),MATCH(AY$11,'HTM Output'!$K$6:$GS$6,0)),0)*$I$8</f>
        <v>275.45766704684161</v>
      </c>
      <c r="AZ36" s="371">
        <f ca="1">IFERROR(OFFSET('HTM Output'!$J$6,MATCH($B36,'HTM Output'!$B$7:$B$37,0),MATCH(AZ$11,'HTM Output'!$K$6:$GS$6,0)),0)*$I$8</f>
        <v>306.34177905957984</v>
      </c>
      <c r="BA36" s="371">
        <f ca="1">IFERROR(OFFSET('HTM Output'!$J$6,MATCH($B36,'HTM Output'!$B$7:$B$37,0),MATCH(BA$11,'HTM Output'!$K$6:$GS$6,0)),0)*$I$8</f>
        <v>0</v>
      </c>
      <c r="BB36" s="371">
        <f ca="1">IFERROR(OFFSET('HTM Output'!$J$6,MATCH($B36,'HTM Output'!$B$7:$B$37,0),MATCH(BB$11,'HTM Output'!$K$6:$GS$6,0)),0)*$I$8</f>
        <v>0</v>
      </c>
      <c r="BC36" s="371">
        <f ca="1">IFERROR(OFFSET('HTM Output'!$J$6,MATCH($B36,'HTM Output'!$B$7:$B$37,0),MATCH(BC$11,'HTM Output'!$K$6:$GS$6,0)),0)*$I$8</f>
        <v>0</v>
      </c>
      <c r="BD36" s="371">
        <f ca="1">IFERROR(OFFSET('HTM Output'!$J$6,MATCH($B36,'HTM Output'!$B$7:$B$37,0),MATCH(BD$11,'HTM Output'!$K$6:$GS$6,0)),0)*$I$8</f>
        <v>0</v>
      </c>
      <c r="BE36" s="371">
        <f ca="1">IFERROR(OFFSET('HTM Output'!$J$6,MATCH($B36,'HTM Output'!$B$7:$B$37,0),MATCH(BE$11,'HTM Output'!$K$6:$GS$6,0)),0)*$I$8</f>
        <v>0</v>
      </c>
      <c r="BF36" s="371">
        <f ca="1">IFERROR(OFFSET('HTM Output'!$J$6,MATCH($B36,'HTM Output'!$B$7:$B$37,0),MATCH(BF$11,'HTM Output'!$K$6:$GS$6,0)),0)*$I$8</f>
        <v>0</v>
      </c>
      <c r="BG36" s="371">
        <f ca="1">IFERROR(OFFSET('HTM Output'!$J$6,MATCH($B36,'HTM Output'!$B$7:$B$37,0),MATCH(BG$11,'HTM Output'!$K$6:$GS$6,0)),0)*$I$8</f>
        <v>0</v>
      </c>
      <c r="BH36" s="371">
        <f ca="1">IFERROR(OFFSET('HTM Output'!$J$6,MATCH($B36,'HTM Output'!$B$7:$B$37,0),MATCH(BH$11,'HTM Output'!$K$6:$GS$6,0)),0)*$I$8</f>
        <v>0</v>
      </c>
      <c r="BI36" s="371">
        <f ca="1">IFERROR(OFFSET('HTM Output'!$J$6,MATCH($B36,'HTM Output'!$B$7:$B$37,0),MATCH(BI$11,'HTM Output'!$K$6:$GS$6,0)),0)*$I$8</f>
        <v>0</v>
      </c>
      <c r="BJ36" s="371">
        <f ca="1">IFERROR(OFFSET('HTM Output'!$J$6,MATCH($B36,'HTM Output'!$B$7:$B$37,0),MATCH(BJ$11,'HTM Output'!$K$6:$GS$6,0)),0)*$I$8</f>
        <v>0</v>
      </c>
      <c r="BK36" s="371">
        <f ca="1">IFERROR(OFFSET('HTM Output'!$J$6,MATCH($B36,'HTM Output'!$B$7:$B$37,0),MATCH(BK$11,'HTM Output'!$K$6:$GS$6,0)),0)*$I$8</f>
        <v>0</v>
      </c>
      <c r="BL36" s="371">
        <f ca="1">IFERROR(OFFSET('HTM Output'!$J$6,MATCH($B36,'HTM Output'!$B$7:$B$37,0),MATCH(BL$11,'HTM Output'!$K$6:$GS$6,0)),0)*$I$8</f>
        <v>0</v>
      </c>
      <c r="BM36" s="371">
        <f ca="1">IFERROR(OFFSET('HTM Output'!$J$6,MATCH($B36,'HTM Output'!$B$7:$B$37,0),MATCH(BM$11,'HTM Output'!$K$6:$GS$6,0)),0)*$I$8</f>
        <v>0</v>
      </c>
      <c r="BN36" s="371">
        <f ca="1">IFERROR(OFFSET('HTM Output'!$J$6,MATCH($B36,'HTM Output'!$B$7:$B$37,0),MATCH(BN$11,'HTM Output'!$K$6:$GS$6,0)),0)*$I$8</f>
        <v>0</v>
      </c>
      <c r="BO36" s="371">
        <f ca="1">IFERROR(OFFSET('HTM Output'!$J$6,MATCH($B36,'HTM Output'!$B$7:$B$37,0),MATCH(BO$11,'HTM Output'!$K$6:$GS$6,0)),0)*$I$8</f>
        <v>0</v>
      </c>
      <c r="BP36" s="371">
        <f ca="1">IFERROR(OFFSET('HTM Output'!$J$6,MATCH($B36,'HTM Output'!$B$7:$B$37,0),MATCH(BP$11,'HTM Output'!$K$6:$GS$6,0)),0)*$I$8</f>
        <v>0</v>
      </c>
      <c r="BQ36" s="371">
        <f ca="1">IFERROR(OFFSET('HTM Output'!$J$6,MATCH($B36,'HTM Output'!$B$7:$B$37,0),MATCH(BQ$11,'HTM Output'!$K$6:$GS$6,0)),0)*$I$8</f>
        <v>0</v>
      </c>
      <c r="BR36" s="371">
        <f ca="1">IFERROR(OFFSET('HTM Output'!$J$6,MATCH($B36,'HTM Output'!$B$7:$B$37,0),MATCH(BR$11,'HTM Output'!$K$6:$GS$6,0)),0)*$I$8</f>
        <v>0</v>
      </c>
      <c r="BS36" s="371">
        <f ca="1">IFERROR(OFFSET('HTM Output'!$J$6,MATCH($B36,'HTM Output'!$B$7:$B$37,0),MATCH(BS$11,'HTM Output'!$K$6:$GS$6,0)),0)*$I$8</f>
        <v>0</v>
      </c>
      <c r="BT36" s="371">
        <f ca="1">IFERROR(OFFSET('HTM Output'!$J$6,MATCH($B36,'HTM Output'!$B$7:$B$37,0),MATCH(BT$11,'HTM Output'!$K$6:$GS$6,0)),0)*$I$8</f>
        <v>0</v>
      </c>
      <c r="BU36" s="371">
        <f ca="1">IFERROR(OFFSET('HTM Output'!$J$6,MATCH($B36,'HTM Output'!$B$7:$B$37,0),MATCH(BU$11,'HTM Output'!$K$6:$GS$6,0)),0)*$I$8</f>
        <v>0</v>
      </c>
      <c r="BV36" s="371">
        <f ca="1">IFERROR(OFFSET('HTM Output'!$J$6,MATCH($B36,'HTM Output'!$B$7:$B$37,0),MATCH(BV$11,'HTM Output'!$K$6:$GS$6,0)),0)*$I$8</f>
        <v>0</v>
      </c>
      <c r="BW36" s="371">
        <f ca="1">IFERROR(OFFSET('HTM Output'!$J$6,MATCH($B36,'HTM Output'!$B$7:$B$37,0),MATCH(BW$11,'HTM Output'!$K$6:$GS$6,0)),0)*$I$8</f>
        <v>0</v>
      </c>
      <c r="BX36" s="371">
        <f ca="1">IFERROR(OFFSET('HTM Output'!$J$6,MATCH($B36,'HTM Output'!$B$7:$B$37,0),MATCH(BX$11,'HTM Output'!$K$6:$GS$6,0)),0)*$I$8</f>
        <v>0</v>
      </c>
      <c r="BY36" s="371">
        <f ca="1">IFERROR(OFFSET('HTM Output'!$J$6,MATCH($B36,'HTM Output'!$B$7:$B$37,0),MATCH(BY$11,'HTM Output'!$K$6:$GS$6,0)),0)*$I$8</f>
        <v>0</v>
      </c>
      <c r="BZ36" s="371">
        <f ca="1">IFERROR(OFFSET('HTM Output'!$J$6,MATCH($B36,'HTM Output'!$B$7:$B$37,0),MATCH(BZ$11,'HTM Output'!$K$6:$GS$6,0)),0)*$I$8</f>
        <v>0</v>
      </c>
      <c r="CA36" s="371">
        <f ca="1">IFERROR(OFFSET('HTM Output'!$J$6,MATCH($B36,'HTM Output'!$B$7:$B$37,0),MATCH(CA$11,'HTM Output'!$K$6:$GS$6,0)),0)*$I$8</f>
        <v>0</v>
      </c>
      <c r="CB36" s="371">
        <f ca="1">IFERROR(OFFSET('HTM Output'!$J$6,MATCH($B36,'HTM Output'!$B$7:$B$37,0),MATCH(CB$11,'HTM Output'!$K$6:$GS$6,0)),0)*$I$8</f>
        <v>0</v>
      </c>
      <c r="CC36" s="371">
        <f ca="1">IFERROR(OFFSET('HTM Output'!$J$6,MATCH($B36,'HTM Output'!$B$7:$B$37,0),MATCH(CC$11,'HTM Output'!$K$6:$GS$6,0)),0)*$I$8</f>
        <v>0</v>
      </c>
      <c r="CD36" s="371">
        <f ca="1">IFERROR(OFFSET('HTM Output'!$J$6,MATCH($B36,'HTM Output'!$B$7:$B$37,0),MATCH(CD$11,'HTM Output'!$K$6:$GS$6,0)),0)*$I$8</f>
        <v>0</v>
      </c>
      <c r="CE36" s="371">
        <f ca="1">IFERROR(OFFSET('HTM Output'!$J$6,MATCH($B36,'HTM Output'!$B$7:$B$37,0),MATCH(CE$11,'HTM Output'!$K$6:$GS$6,0)),0)*$I$8</f>
        <v>0</v>
      </c>
      <c r="CF36" s="371">
        <f ca="1">IFERROR(OFFSET('HTM Output'!$J$6,MATCH($B36,'HTM Output'!$B$7:$B$37,0),MATCH(CF$11,'HTM Output'!$K$6:$GS$6,0)),0)*$I$8</f>
        <v>0</v>
      </c>
      <c r="CG36" s="371">
        <f ca="1">IFERROR(OFFSET('HTM Output'!$J$6,MATCH($B36,'HTM Output'!$B$7:$B$37,0),MATCH(CG$11,'HTM Output'!$K$6:$GS$6,0)),0)*$I$8</f>
        <v>0</v>
      </c>
      <c r="CH36" s="371">
        <f ca="1">IFERROR(OFFSET('HTM Output'!$J$6,MATCH($B36,'HTM Output'!$B$7:$B$37,0),MATCH(CH$11,'HTM Output'!$K$6:$GS$6,0)),0)*$I$8</f>
        <v>0</v>
      </c>
      <c r="CI36" s="371">
        <f ca="1">IFERROR(OFFSET('HTM Output'!$J$6,MATCH($B36,'HTM Output'!$B$7:$B$37,0),MATCH(CI$11,'HTM Output'!$K$6:$GS$6,0)),0)*$I$8</f>
        <v>0</v>
      </c>
      <c r="CJ36" s="371">
        <f ca="1">IFERROR(OFFSET('HTM Output'!$J$6,MATCH($B36,'HTM Output'!$B$7:$B$37,0),MATCH(CJ$11,'HTM Output'!$K$6:$GS$6,0)),0)*$I$8</f>
        <v>0</v>
      </c>
      <c r="CK36" s="371">
        <f ca="1">IFERROR(OFFSET('HTM Output'!$J$6,MATCH($B36,'HTM Output'!$B$7:$B$37,0),MATCH(CK$11,'HTM Output'!$K$6:$GS$6,0)),0)*$I$8</f>
        <v>0</v>
      </c>
      <c r="CL36" s="371">
        <f ca="1">IFERROR(OFFSET('HTM Output'!$J$6,MATCH($B36,'HTM Output'!$B$7:$B$37,0),MATCH(CL$11,'HTM Output'!$K$6:$GS$6,0)),0)*$I$8</f>
        <v>0</v>
      </c>
      <c r="CM36" s="371">
        <f ca="1">IFERROR(OFFSET('HTM Output'!$J$6,MATCH($B36,'HTM Output'!$B$7:$B$37,0),MATCH(CM$11,'HTM Output'!$K$6:$GS$6,0)),0)*$I$8</f>
        <v>0</v>
      </c>
      <c r="CN36" s="371">
        <f ca="1">IFERROR(OFFSET('HTM Output'!$J$6,MATCH($B36,'HTM Output'!$B$7:$B$37,0),MATCH(CN$11,'HTM Output'!$K$6:$GS$6,0)),0)*$I$8</f>
        <v>0</v>
      </c>
      <c r="CO36" s="371">
        <f ca="1">IFERROR(OFFSET('HTM Output'!$J$6,MATCH($B36,'HTM Output'!$B$7:$B$37,0),MATCH(CO$11,'HTM Output'!$K$6:$GS$6,0)),0)*$I$8</f>
        <v>0</v>
      </c>
      <c r="CP36" s="371">
        <f ca="1">IFERROR(OFFSET('HTM Output'!$J$6,MATCH($B36,'HTM Output'!$B$7:$B$37,0),MATCH(CP$11,'HTM Output'!$K$6:$GS$6,0)),0)*$I$8</f>
        <v>0</v>
      </c>
      <c r="CQ36" s="371">
        <f ca="1">IFERROR(OFFSET('HTM Output'!$J$6,MATCH($B36,'HTM Output'!$B$7:$B$37,0),MATCH(CQ$11,'HTM Output'!$K$6:$GS$6,0)),0)*$I$8</f>
        <v>0</v>
      </c>
      <c r="CR36" s="371">
        <f ca="1">IFERROR(OFFSET('HTM Output'!$J$6,MATCH($B36,'HTM Output'!$B$7:$B$37,0),MATCH(CR$11,'HTM Output'!$K$6:$GS$6,0)),0)*$I$8</f>
        <v>0</v>
      </c>
      <c r="CS36" s="371">
        <f ca="1">IFERROR(OFFSET('HTM Output'!$J$6,MATCH($B36,'HTM Output'!$B$7:$B$37,0),MATCH(CS$11,'HTM Output'!$K$6:$GS$6,0)),0)*$I$8</f>
        <v>0</v>
      </c>
      <c r="CT36" s="371">
        <f ca="1">IFERROR(OFFSET('HTM Output'!$J$6,MATCH($B36,'HTM Output'!$B$7:$B$37,0),MATCH(CT$11,'HTM Output'!$K$6:$GS$6,0)),0)*$I$8</f>
        <v>0</v>
      </c>
      <c r="CU36" s="371">
        <f ca="1">IFERROR(OFFSET('HTM Output'!$J$6,MATCH($B36,'HTM Output'!$B$7:$B$37,0),MATCH(CU$11,'HTM Output'!$K$6:$GS$6,0)),0)*$I$8</f>
        <v>0</v>
      </c>
      <c r="CV36" s="371">
        <f ca="1">IFERROR(OFFSET('HTM Output'!$J$6,MATCH($B36,'HTM Output'!$B$7:$B$37,0),MATCH(CV$11,'HTM Output'!$K$6:$GS$6,0)),0)*$I$8</f>
        <v>0</v>
      </c>
      <c r="CW36" s="371">
        <f ca="1">IFERROR(OFFSET('HTM Output'!$J$6,MATCH($B36,'HTM Output'!$B$7:$B$37,0),MATCH(CW$11,'HTM Output'!$K$6:$GS$6,0)),0)*$I$8</f>
        <v>0</v>
      </c>
      <c r="CX36" s="371">
        <f ca="1">IFERROR(OFFSET('HTM Output'!$J$6,MATCH($B36,'HTM Output'!$B$7:$B$37,0),MATCH(CX$11,'HTM Output'!$K$6:$GS$6,0)),0)*$I$8</f>
        <v>0</v>
      </c>
      <c r="CY36" s="371">
        <f ca="1">IFERROR(OFFSET('HTM Output'!$J$6,MATCH($B36,'HTM Output'!$B$7:$B$37,0),MATCH(CY$11,'HTM Output'!$K$6:$GS$6,0)),0)*$I$8</f>
        <v>0</v>
      </c>
      <c r="CZ36" s="371">
        <f ca="1">IFERROR(OFFSET('HTM Output'!$J$6,MATCH($B36,'HTM Output'!$B$7:$B$37,0),MATCH(CZ$11,'HTM Output'!$K$6:$GS$6,0)),0)*$I$8</f>
        <v>0</v>
      </c>
      <c r="DA36" s="371">
        <f ca="1">IFERROR(OFFSET('HTM Output'!$J$6,MATCH($B36,'HTM Output'!$B$7:$B$37,0),MATCH(DA$11,'HTM Output'!$K$6:$GS$6,0)),0)*$I$8</f>
        <v>0</v>
      </c>
      <c r="DB36" s="371">
        <f ca="1">IFERROR(OFFSET('HTM Output'!$J$6,MATCH($B36,'HTM Output'!$B$7:$B$37,0),MATCH(DB$11,'HTM Output'!$K$6:$GS$6,0)),0)*$I$8</f>
        <v>0</v>
      </c>
      <c r="DC36" s="371">
        <f ca="1">IFERROR(OFFSET('HTM Output'!$J$6,MATCH($B36,'HTM Output'!$B$7:$B$37,0),MATCH(DC$11,'HTM Output'!$K$6:$GS$6,0)),0)*$I$8</f>
        <v>0</v>
      </c>
      <c r="DD36" s="371">
        <f ca="1">IFERROR(OFFSET('HTM Output'!$J$6,MATCH($B36,'HTM Output'!$B$7:$B$37,0),MATCH(DD$11,'HTM Output'!$K$6:$GS$6,0)),0)*$I$8</f>
        <v>0</v>
      </c>
      <c r="DE36" s="371">
        <f ca="1">IFERROR(OFFSET('HTM Output'!$J$6,MATCH($B36,'HTM Output'!$B$7:$B$37,0),MATCH(DE$11,'HTM Output'!$K$6:$GS$6,0)),0)*$I$8</f>
        <v>0</v>
      </c>
      <c r="DF36" s="371">
        <f ca="1">IFERROR(OFFSET('HTM Output'!$J$6,MATCH($B36,'HTM Output'!$B$7:$B$37,0),MATCH(DF$11,'HTM Output'!$K$6:$GS$6,0)),0)*$I$8</f>
        <v>0</v>
      </c>
      <c r="DG36" s="371">
        <f ca="1">IFERROR(OFFSET('HTM Output'!$J$6,MATCH($B36,'HTM Output'!$B$7:$B$37,0),MATCH(DG$11,'HTM Output'!$K$6:$GS$6,0)),0)*$I$8</f>
        <v>0</v>
      </c>
      <c r="DH36" s="371">
        <f ca="1">IFERROR(OFFSET('HTM Output'!$J$6,MATCH($B36,'HTM Output'!$B$7:$B$37,0),MATCH(DH$11,'HTM Output'!$K$6:$GS$6,0)),0)*$I$8</f>
        <v>0</v>
      </c>
      <c r="DI36" s="371">
        <f ca="1">IFERROR(OFFSET('HTM Output'!$J$6,MATCH($B36,'HTM Output'!$B$7:$B$37,0),MATCH(DI$11,'HTM Output'!$K$6:$GS$6,0)),0)*$I$8</f>
        <v>0</v>
      </c>
      <c r="DJ36" s="371">
        <f ca="1">IFERROR(OFFSET('HTM Output'!$J$6,MATCH($B36,'HTM Output'!$B$7:$B$37,0),MATCH(DJ$11,'HTM Output'!$K$6:$GS$6,0)),0)*$I$8</f>
        <v>0</v>
      </c>
      <c r="DK36" s="371">
        <f ca="1">IFERROR(OFFSET('HTM Output'!$J$6,MATCH($B36,'HTM Output'!$B$7:$B$37,0),MATCH(DK$11,'HTM Output'!$K$6:$GS$6,0)),0)*$I$8</f>
        <v>0</v>
      </c>
      <c r="DL36" s="371">
        <f ca="1">IFERROR(OFFSET('HTM Output'!$J$6,MATCH($B36,'HTM Output'!$B$7:$B$37,0),MATCH(DL$11,'HTM Output'!$K$6:$GS$6,0)),0)*$I$8</f>
        <v>0</v>
      </c>
      <c r="DM36" s="371">
        <f ca="1">IFERROR(OFFSET('HTM Output'!$J$6,MATCH($B36,'HTM Output'!$B$7:$B$37,0),MATCH(DM$11,'HTM Output'!$K$6:$GS$6,0)),0)*$I$8</f>
        <v>0</v>
      </c>
      <c r="DN36" s="371">
        <f ca="1">IFERROR(OFFSET('HTM Output'!$J$6,MATCH($B36,'HTM Output'!$B$7:$B$37,0),MATCH(DN$11,'HTM Output'!$K$6:$GS$6,0)),0)*$I$8</f>
        <v>0</v>
      </c>
      <c r="DO36" s="371">
        <f ca="1">IFERROR(OFFSET('HTM Output'!$J$6,MATCH($B36,'HTM Output'!$B$7:$B$37,0),MATCH(DO$11,'HTM Output'!$K$6:$GS$6,0)),0)*$I$8</f>
        <v>0</v>
      </c>
      <c r="DP36" s="371">
        <f ca="1">IFERROR(OFFSET('HTM Output'!$J$6,MATCH($B36,'HTM Output'!$B$7:$B$37,0),MATCH(DP$11,'HTM Output'!$K$6:$GS$6,0)),0)*$I$8</f>
        <v>0</v>
      </c>
      <c r="DQ36" s="371">
        <f ca="1">IFERROR(OFFSET('HTM Output'!$J$6,MATCH($B36,'HTM Output'!$B$7:$B$37,0),MATCH(DQ$11,'HTM Output'!$K$6:$GS$6,0)),0)*$I$8</f>
        <v>0</v>
      </c>
      <c r="DR36" s="371">
        <f ca="1">IFERROR(OFFSET('HTM Output'!$J$6,MATCH($B36,'HTM Output'!$B$7:$B$37,0),MATCH(DR$11,'HTM Output'!$K$6:$GS$6,0)),0)*$I$8</f>
        <v>0</v>
      </c>
      <c r="DS36" s="371">
        <f ca="1">IFERROR(OFFSET('HTM Output'!$J$6,MATCH($B36,'HTM Output'!$B$7:$B$37,0),MATCH(DS$11,'HTM Output'!$K$6:$GS$6,0)),0)*$I$8</f>
        <v>0</v>
      </c>
      <c r="DT36" s="371">
        <f ca="1">IFERROR(OFFSET('HTM Output'!$J$6,MATCH($B36,'HTM Output'!$B$7:$B$37,0),MATCH(DT$11,'HTM Output'!$K$6:$GS$6,0)),0)*$I$8</f>
        <v>0</v>
      </c>
      <c r="DU36" s="371">
        <f ca="1">IFERROR(OFFSET('HTM Output'!$J$6,MATCH($B36,'HTM Output'!$B$7:$B$37,0),MATCH(DU$11,'HTM Output'!$K$6:$GS$6,0)),0)*$I$8</f>
        <v>0</v>
      </c>
      <c r="DV36" s="371">
        <f ca="1">IFERROR(OFFSET('HTM Output'!$J$6,MATCH($B36,'HTM Output'!$B$7:$B$37,0),MATCH(DV$11,'HTM Output'!$K$6:$GS$6,0)),0)*$I$8</f>
        <v>0</v>
      </c>
      <c r="DW36" s="371">
        <f ca="1">IFERROR(OFFSET('HTM Output'!$J$6,MATCH($B36,'HTM Output'!$B$7:$B$37,0),MATCH(DW$11,'HTM Output'!$K$6:$GS$6,0)),0)*$I$8</f>
        <v>0</v>
      </c>
      <c r="DX36" s="371">
        <f ca="1">IFERROR(OFFSET('HTM Output'!$J$6,MATCH($B36,'HTM Output'!$B$7:$B$37,0),MATCH(DX$11,'HTM Output'!$K$6:$GS$6,0)),0)*$I$8</f>
        <v>0</v>
      </c>
      <c r="DY36" s="371">
        <f ca="1">IFERROR(OFFSET('HTM Output'!$J$6,MATCH($B36,'HTM Output'!$B$7:$B$37,0),MATCH(DY$11,'HTM Output'!$K$6:$GS$6,0)),0)*$I$8</f>
        <v>0</v>
      </c>
      <c r="DZ36" s="371">
        <f ca="1">IFERROR(OFFSET('HTM Output'!$J$6,MATCH($B36,'HTM Output'!$B$7:$B$37,0),MATCH(DZ$11,'HTM Output'!$K$6:$GS$6,0)),0)*$I$8</f>
        <v>0</v>
      </c>
      <c r="EA36" s="371">
        <f ca="1">IFERROR(OFFSET('HTM Output'!$J$6,MATCH($B36,'HTM Output'!$B$7:$B$37,0),MATCH(EA$11,'HTM Output'!$K$6:$GS$6,0)),0)*$I$8</f>
        <v>0</v>
      </c>
      <c r="EB36" s="371">
        <f ca="1">IFERROR(OFFSET('HTM Output'!$J$6,MATCH($B36,'HTM Output'!$B$7:$B$37,0),MATCH(EB$11,'HTM Output'!$K$6:$GS$6,0)),0)*$I$8</f>
        <v>0</v>
      </c>
      <c r="EC36" s="371">
        <f ca="1">IFERROR(OFFSET('HTM Output'!$J$6,MATCH($B36,'HTM Output'!$B$7:$B$37,0),MATCH(EC$11,'HTM Output'!$K$6:$GS$6,0)),0)*$I$8</f>
        <v>0</v>
      </c>
      <c r="ED36" s="371">
        <f ca="1">IFERROR(OFFSET('HTM Output'!$J$6,MATCH($B36,'HTM Output'!$B$7:$B$37,0),MATCH(ED$11,'HTM Output'!$K$6:$GS$6,0)),0)*$I$8</f>
        <v>0</v>
      </c>
      <c r="EE36" s="371">
        <f ca="1">IFERROR(OFFSET('HTM Output'!$J$6,MATCH($B36,'HTM Output'!$B$7:$B$37,0),MATCH(EE$11,'HTM Output'!$K$6:$GS$6,0)),0)*$I$8</f>
        <v>0</v>
      </c>
      <c r="EF36" s="371">
        <f ca="1">IFERROR(OFFSET('HTM Output'!$J$6,MATCH($B36,'HTM Output'!$B$7:$B$37,0),MATCH(EF$11,'HTM Output'!$K$6:$GS$6,0)),0)*$I$8</f>
        <v>0</v>
      </c>
      <c r="EG36" s="371">
        <f ca="1">IFERROR(OFFSET('HTM Output'!$J$6,MATCH($B36,'HTM Output'!$B$7:$B$37,0),MATCH(EG$11,'HTM Output'!$K$6:$GS$6,0)),0)*$I$8</f>
        <v>0</v>
      </c>
      <c r="EH36" s="371">
        <f ca="1">IFERROR(OFFSET('HTM Output'!$J$6,MATCH($B36,'HTM Output'!$B$7:$B$37,0),MATCH(EH$11,'HTM Output'!$K$6:$GS$6,0)),0)*$I$8</f>
        <v>0</v>
      </c>
      <c r="EI36" s="371">
        <f ca="1">IFERROR(OFFSET('HTM Output'!$J$6,MATCH($B36,'HTM Output'!$B$7:$B$37,0),MATCH(EI$11,'HTM Output'!$K$6:$GS$6,0)),0)*$I$8</f>
        <v>0</v>
      </c>
      <c r="EJ36" s="371">
        <f ca="1">IFERROR(OFFSET('HTM Output'!$J$6,MATCH($B36,'HTM Output'!$B$7:$B$37,0),MATCH(EJ$11,'HTM Output'!$K$6:$GS$6,0)),0)*$I$8</f>
        <v>0</v>
      </c>
      <c r="EK36" s="371">
        <f ca="1">IFERROR(OFFSET('HTM Output'!$J$6,MATCH($B36,'HTM Output'!$B$7:$B$37,0),MATCH(EK$11,'HTM Output'!$K$6:$GS$6,0)),0)*$I$8</f>
        <v>0</v>
      </c>
      <c r="EL36" s="371">
        <f ca="1">IFERROR(OFFSET('HTM Output'!$J$6,MATCH($B36,'HTM Output'!$B$7:$B$37,0),MATCH(EL$11,'HTM Output'!$K$6:$GS$6,0)),0)*$I$8</f>
        <v>0</v>
      </c>
      <c r="EM36" s="371">
        <f ca="1">IFERROR(OFFSET('HTM Output'!$J$6,MATCH($B36,'HTM Output'!$B$7:$B$37,0),MATCH(EM$11,'HTM Output'!$K$6:$GS$6,0)),0)*$I$8</f>
        <v>0</v>
      </c>
      <c r="EN36" s="371">
        <f ca="1">IFERROR(OFFSET('HTM Output'!$J$6,MATCH($B36,'HTM Output'!$B$7:$B$37,0),MATCH(EN$11,'HTM Output'!$K$6:$GS$6,0)),0)*$I$8</f>
        <v>0</v>
      </c>
      <c r="EO36" s="371">
        <f ca="1">IFERROR(OFFSET('HTM Output'!$J$6,MATCH($B36,'HTM Output'!$B$7:$B$37,0),MATCH(EO$11,'HTM Output'!$K$6:$GS$6,0)),0)*$I$8</f>
        <v>0</v>
      </c>
      <c r="EP36" s="371">
        <f ca="1">IFERROR(OFFSET('HTM Output'!$J$6,MATCH($B36,'HTM Output'!$B$7:$B$37,0),MATCH(EP$11,'HTM Output'!$K$6:$GS$6,0)),0)*$I$8</f>
        <v>0</v>
      </c>
      <c r="EQ36" s="371">
        <f ca="1">IFERROR(OFFSET('HTM Output'!$J$6,MATCH($B36,'HTM Output'!$B$7:$B$37,0),MATCH(EQ$11,'HTM Output'!$K$6:$GS$6,0)),0)*$I$8</f>
        <v>0</v>
      </c>
      <c r="ER36" s="371">
        <f ca="1">IFERROR(OFFSET('HTM Output'!$J$6,MATCH($B36,'HTM Output'!$B$7:$B$37,0),MATCH(ER$11,'HTM Output'!$K$6:$GS$6,0)),0)*$I$8</f>
        <v>0</v>
      </c>
      <c r="ES36" s="371">
        <f ca="1">IFERROR(OFFSET('HTM Output'!$J$6,MATCH($B36,'HTM Output'!$B$7:$B$37,0),MATCH(ES$11,'HTM Output'!$K$6:$GS$6,0)),0)*$I$8</f>
        <v>0</v>
      </c>
      <c r="ET36" s="371">
        <f ca="1">IFERROR(OFFSET('HTM Output'!$J$6,MATCH($B36,'HTM Output'!$B$7:$B$37,0),MATCH(ET$11,'HTM Output'!$K$6:$GS$6,0)),0)*$I$8</f>
        <v>0</v>
      </c>
      <c r="EU36" s="371">
        <f ca="1">IFERROR(OFFSET('HTM Output'!$J$6,MATCH($B36,'HTM Output'!$B$7:$B$37,0),MATCH(EU$11,'HTM Output'!$K$6:$GS$6,0)),0)*$I$8</f>
        <v>0</v>
      </c>
      <c r="EV36" s="371">
        <f ca="1">IFERROR(OFFSET('HTM Output'!$J$6,MATCH($B36,'HTM Output'!$B$7:$B$37,0),MATCH(EV$11,'HTM Output'!$K$6:$GS$6,0)),0)*$I$8</f>
        <v>0</v>
      </c>
      <c r="EW36" s="371">
        <f ca="1">IFERROR(OFFSET('HTM Output'!$J$6,MATCH($B36,'HTM Output'!$B$7:$B$37,0),MATCH(EW$11,'HTM Output'!$K$6:$GS$6,0)),0)*$I$8</f>
        <v>0</v>
      </c>
      <c r="EX36" s="371">
        <f ca="1">IFERROR(OFFSET('HTM Output'!$J$6,MATCH($B36,'HTM Output'!$B$7:$B$37,0),MATCH(EX$11,'HTM Output'!$K$6:$GS$6,0)),0)*$I$8</f>
        <v>0</v>
      </c>
      <c r="EY36" s="371">
        <f ca="1">IFERROR(OFFSET('HTM Output'!$J$6,MATCH($B36,'HTM Output'!$B$7:$B$37,0),MATCH(EY$11,'HTM Output'!$K$6:$GS$6,0)),0)*$I$8</f>
        <v>0</v>
      </c>
      <c r="EZ36" s="371">
        <f ca="1">IFERROR(OFFSET('HTM Output'!$J$6,MATCH($B36,'HTM Output'!$B$7:$B$37,0),MATCH(EZ$11,'HTM Output'!$K$6:$GS$6,0)),0)*$I$8</f>
        <v>0</v>
      </c>
      <c r="FA36" s="371">
        <f ca="1">IFERROR(OFFSET('HTM Output'!$J$6,MATCH($B36,'HTM Output'!$B$7:$B$37,0),MATCH(FA$11,'HTM Output'!$K$6:$GS$6,0)),0)*$I$8</f>
        <v>0</v>
      </c>
      <c r="FB36" s="371">
        <f ca="1">IFERROR(OFFSET('HTM Output'!$J$6,MATCH($B36,'HTM Output'!$B$7:$B$37,0),MATCH(FB$11,'HTM Output'!$K$6:$GS$6,0)),0)*$I$8</f>
        <v>0</v>
      </c>
      <c r="FC36" s="371">
        <f ca="1">IFERROR(OFFSET('HTM Output'!$J$6,MATCH($B36,'HTM Output'!$B$7:$B$37,0),MATCH(FC$11,'HTM Output'!$K$6:$GS$6,0)),0)*$I$8</f>
        <v>0</v>
      </c>
      <c r="FD36" s="371">
        <f ca="1">IFERROR(OFFSET('HTM Output'!$J$6,MATCH($B36,'HTM Output'!$B$7:$B$37,0),MATCH(FD$11,'HTM Output'!$K$6:$GS$6,0)),0)*$I$8</f>
        <v>0</v>
      </c>
      <c r="FE36" s="371">
        <f ca="1">IFERROR(OFFSET('HTM Output'!$J$6,MATCH($B36,'HTM Output'!$B$7:$B$37,0),MATCH(FE$11,'HTM Output'!$K$6:$GS$6,0)),0)*$I$8</f>
        <v>0</v>
      </c>
      <c r="FF36" s="371">
        <f ca="1">IFERROR(OFFSET('HTM Output'!$J$6,MATCH($B36,'HTM Output'!$B$7:$B$37,0),MATCH(FF$11,'HTM Output'!$K$6:$GS$6,0)),0)*$I$8</f>
        <v>0</v>
      </c>
      <c r="FG36" s="371">
        <f ca="1">IFERROR(OFFSET('HTM Output'!$J$6,MATCH($B36,'HTM Output'!$B$7:$B$37,0),MATCH(FG$11,'HTM Output'!$K$6:$GS$6,0)),0)*$I$8</f>
        <v>0</v>
      </c>
      <c r="FH36" s="371">
        <f ca="1">IFERROR(OFFSET('HTM Output'!$J$6,MATCH($B36,'HTM Output'!$B$7:$B$37,0),MATCH(FH$11,'HTM Output'!$K$6:$GS$6,0)),0)*$I$8</f>
        <v>0</v>
      </c>
      <c r="FI36" s="371">
        <f ca="1">IFERROR(OFFSET('HTM Output'!$J$6,MATCH($B36,'HTM Output'!$B$7:$B$37,0),MATCH(FI$11,'HTM Output'!$K$6:$GS$6,0)),0)*$I$8</f>
        <v>0</v>
      </c>
      <c r="FJ36" s="371">
        <f ca="1">IFERROR(OFFSET('HTM Output'!$J$6,MATCH($B36,'HTM Output'!$B$7:$B$37,0),MATCH(FJ$11,'HTM Output'!$K$6:$GS$6,0)),0)*$I$8</f>
        <v>0</v>
      </c>
      <c r="FK36" s="371">
        <f ca="1">IFERROR(OFFSET('HTM Output'!$J$6,MATCH($B36,'HTM Output'!$B$7:$B$37,0),MATCH(FK$11,'HTM Output'!$K$6:$GS$6,0)),0)*$I$8</f>
        <v>0</v>
      </c>
      <c r="FL36" s="371">
        <f ca="1">IFERROR(OFFSET('HTM Output'!$J$6,MATCH($B36,'HTM Output'!$B$7:$B$37,0),MATCH(FL$11,'HTM Output'!$K$6:$GS$6,0)),0)*$I$8</f>
        <v>0</v>
      </c>
      <c r="FM36" s="371">
        <f ca="1">IFERROR(OFFSET('HTM Output'!$J$6,MATCH($B36,'HTM Output'!$B$7:$B$37,0),MATCH(FM$11,'HTM Output'!$K$6:$GS$6,0)),0)*$I$8</f>
        <v>0</v>
      </c>
      <c r="FN36" s="371">
        <f ca="1">IFERROR(OFFSET('HTM Output'!$J$6,MATCH($B36,'HTM Output'!$B$7:$B$37,0),MATCH(FN$11,'HTM Output'!$K$6:$GS$6,0)),0)*$I$8</f>
        <v>0</v>
      </c>
      <c r="FO36" s="371">
        <f ca="1">IFERROR(OFFSET('HTM Output'!$J$6,MATCH($B36,'HTM Output'!$B$7:$B$37,0),MATCH(FO$11,'HTM Output'!$K$6:$GS$6,0)),0)*$I$8</f>
        <v>0</v>
      </c>
      <c r="FP36" s="371">
        <f ca="1">IFERROR(OFFSET('HTM Output'!$J$6,MATCH($B36,'HTM Output'!$B$7:$B$37,0),MATCH(FP$11,'HTM Output'!$K$6:$GS$6,0)),0)*$I$8</f>
        <v>0</v>
      </c>
      <c r="FQ36" s="371">
        <f ca="1">IFERROR(OFFSET('HTM Output'!$J$6,MATCH($B36,'HTM Output'!$B$7:$B$37,0),MATCH(FQ$11,'HTM Output'!$K$6:$GS$6,0)),0)*$I$8</f>
        <v>0</v>
      </c>
      <c r="FR36" s="371">
        <f ca="1">IFERROR(OFFSET('HTM Output'!$J$6,MATCH($B36,'HTM Output'!$B$7:$B$37,0),MATCH(FR$11,'HTM Output'!$K$6:$GS$6,0)),0)*$I$8</f>
        <v>0</v>
      </c>
      <c r="FS36" s="371">
        <f ca="1">IFERROR(OFFSET('HTM Output'!$J$6,MATCH($B36,'HTM Output'!$B$7:$B$37,0),MATCH(FS$11,'HTM Output'!$K$6:$GS$6,0)),0)*$I$8</f>
        <v>0</v>
      </c>
      <c r="FT36" s="371">
        <f ca="1">IFERROR(OFFSET('HTM Output'!$J$6,MATCH($B36,'HTM Output'!$B$7:$B$37,0),MATCH(FT$11,'HTM Output'!$K$6:$GS$6,0)),0)*$I$8</f>
        <v>0</v>
      </c>
      <c r="FU36" s="371">
        <f ca="1">IFERROR(OFFSET('HTM Output'!$J$6,MATCH($B36,'HTM Output'!$B$7:$B$37,0),MATCH(FU$11,'HTM Output'!$K$6:$GS$6,0)),0)*$I$8</f>
        <v>0</v>
      </c>
      <c r="FV36" s="371">
        <f ca="1">IFERROR(OFFSET('HTM Output'!$J$6,MATCH($B36,'HTM Output'!$B$7:$B$37,0),MATCH(FV$11,'HTM Output'!$K$6:$GS$6,0)),0)*$I$8</f>
        <v>0</v>
      </c>
      <c r="FW36" s="371">
        <f ca="1">IFERROR(OFFSET('HTM Output'!$J$6,MATCH($B36,'HTM Output'!$B$7:$B$37,0),MATCH(FW$11,'HTM Output'!$K$6:$GS$6,0)),0)*$I$8</f>
        <v>0</v>
      </c>
      <c r="FX36" s="371">
        <f ca="1">IFERROR(OFFSET('HTM Output'!$J$6,MATCH($B36,'HTM Output'!$B$7:$B$37,0),MATCH(FX$11,'HTM Output'!$K$6:$GS$6,0)),0)*$I$8</f>
        <v>0</v>
      </c>
      <c r="FY36" s="371">
        <f ca="1">IFERROR(OFFSET('HTM Output'!$J$6,MATCH($B36,'HTM Output'!$B$7:$B$37,0),MATCH(FY$11,'HTM Output'!$K$6:$GS$6,0)),0)*$I$8</f>
        <v>0</v>
      </c>
      <c r="FZ36" s="371">
        <f ca="1">IFERROR(OFFSET('HTM Output'!$J$6,MATCH($B36,'HTM Output'!$B$7:$B$37,0),MATCH(FZ$11,'HTM Output'!$K$6:$GS$6,0)),0)*$I$8</f>
        <v>0</v>
      </c>
      <c r="GA36" s="371">
        <f ca="1">IFERROR(OFFSET('HTM Output'!$J$6,MATCH($B36,'HTM Output'!$B$7:$B$37,0),MATCH(GA$11,'HTM Output'!$K$6:$GS$6,0)),0)*$I$8</f>
        <v>0</v>
      </c>
      <c r="GB36" s="371">
        <f ca="1">IFERROR(OFFSET('HTM Output'!$J$6,MATCH($B36,'HTM Output'!$B$7:$B$37,0),MATCH(GB$11,'HTM Output'!$K$6:$GS$6,0)),0)*$I$8</f>
        <v>0</v>
      </c>
      <c r="GC36" s="371">
        <f ca="1">IFERROR(OFFSET('HTM Output'!$J$6,MATCH($B36,'HTM Output'!$B$7:$B$37,0),MATCH(GC$11,'HTM Output'!$K$6:$GS$6,0)),0)*$I$8</f>
        <v>0</v>
      </c>
      <c r="GD36" s="371">
        <f ca="1">IFERROR(OFFSET('HTM Output'!$J$6,MATCH($B36,'HTM Output'!$B$7:$B$37,0),MATCH(GD$11,'HTM Output'!$K$6:$GS$6,0)),0)*$I$8</f>
        <v>0</v>
      </c>
      <c r="GE36" s="371">
        <f ca="1">IFERROR(OFFSET('HTM Output'!$J$6,MATCH($B36,'HTM Output'!$B$7:$B$37,0),MATCH(GE$11,'HTM Output'!$K$6:$GS$6,0)),0)*$I$8</f>
        <v>0</v>
      </c>
      <c r="GF36" s="371">
        <f ca="1">IFERROR(OFFSET('HTM Output'!$J$6,MATCH($B36,'HTM Output'!$B$7:$B$37,0),MATCH(GF$11,'HTM Output'!$K$6:$GS$6,0)),0)*$I$8</f>
        <v>0</v>
      </c>
      <c r="GG36" s="371">
        <f ca="1">IFERROR(OFFSET('HTM Output'!$J$6,MATCH($B36,'HTM Output'!$B$7:$B$37,0),MATCH(GG$11,'HTM Output'!$K$6:$GS$6,0)),0)*$I$8</f>
        <v>0</v>
      </c>
      <c r="GH36" s="371">
        <f ca="1">IFERROR(OFFSET('HTM Output'!$J$6,MATCH($B36,'HTM Output'!$B$7:$B$37,0),MATCH(GH$11,'HTM Output'!$K$6:$GS$6,0)),0)*$I$8</f>
        <v>0</v>
      </c>
      <c r="GI36" s="371">
        <f ca="1">IFERROR(OFFSET('HTM Output'!$J$6,MATCH($B36,'HTM Output'!$B$7:$B$37,0),MATCH(GI$11,'HTM Output'!$K$6:$GS$6,0)),0)*$I$8</f>
        <v>0</v>
      </c>
      <c r="GJ36" s="371">
        <f ca="1">IFERROR(OFFSET('HTM Output'!$J$6,MATCH($B36,'HTM Output'!$B$7:$B$37,0),MATCH(GJ$11,'HTM Output'!$K$6:$GS$6,0)),0)*$I$8</f>
        <v>0</v>
      </c>
      <c r="GK36" s="371">
        <f ca="1">IFERROR(OFFSET('HTM Output'!$J$6,MATCH($B36,'HTM Output'!$B$7:$B$37,0),MATCH(GK$11,'HTM Output'!$K$6:$GS$6,0)),0)*$I$8</f>
        <v>0</v>
      </c>
      <c r="GL36" s="371">
        <f ca="1">IFERROR(OFFSET('HTM Output'!$J$6,MATCH($B36,'HTM Output'!$B$7:$B$37,0),MATCH(GL$11,'HTM Output'!$K$6:$GS$6,0)),0)*$I$8</f>
        <v>0</v>
      </c>
      <c r="GM36" s="371">
        <f ca="1">IFERROR(OFFSET('HTM Output'!$J$6,MATCH($B36,'HTM Output'!$B$7:$B$37,0),MATCH(GM$11,'HTM Output'!$K$6:$GS$6,0)),0)*$I$8</f>
        <v>0</v>
      </c>
      <c r="GN36" s="371">
        <f ca="1">IFERROR(OFFSET('HTM Output'!$J$6,MATCH($B36,'HTM Output'!$B$7:$B$37,0),MATCH(GN$11,'HTM Output'!$K$6:$GS$6,0)),0)*$I$8</f>
        <v>0</v>
      </c>
      <c r="GO36" s="371">
        <f ca="1">IFERROR(OFFSET('HTM Output'!$J$6,MATCH($B36,'HTM Output'!$B$7:$B$37,0),MATCH(GO$11,'HTM Output'!$K$6:$GS$6,0)),0)*$I$8</f>
        <v>0</v>
      </c>
      <c r="GP36" s="371">
        <f ca="1">IFERROR(OFFSET('HTM Output'!$J$6,MATCH($B36,'HTM Output'!$B$7:$B$37,0),MATCH(GP$11,'HTM Output'!$K$6:$GS$6,0)),0)*$I$8</f>
        <v>0</v>
      </c>
      <c r="GQ36" s="371">
        <f ca="1">IFERROR(OFFSET('HTM Output'!$J$6,MATCH($B36,'HTM Output'!$B$7:$B$37,0),MATCH(GQ$11,'HTM Output'!$K$6:$GS$6,0)),0)*$I$8</f>
        <v>0</v>
      </c>
      <c r="GR36" s="371">
        <f ca="1">IFERROR(OFFSET('HTM Output'!$J$6,MATCH($B36,'HTM Output'!$B$7:$B$37,0),MATCH(GR$11,'HTM Output'!$K$6:$GS$6,0)),0)*$I$8</f>
        <v>0</v>
      </c>
      <c r="GS36" s="371">
        <f ca="1">IFERROR(OFFSET('HTM Output'!$J$6,MATCH($B36,'HTM Output'!$B$7:$B$37,0),MATCH(GS$11,'HTM Output'!$K$6:$GS$6,0)),0)*$I$8</f>
        <v>0</v>
      </c>
      <c r="GT36" s="371">
        <f ca="1">IFERROR(OFFSET('HTM Output'!$J$6,MATCH($B36,'HTM Output'!$B$7:$B$37,0),MATCH(GT$11,'HTM Output'!$K$6:$GS$6,0)),0)*$I$8</f>
        <v>0</v>
      </c>
      <c r="GU36" s="371">
        <f ca="1">IFERROR(OFFSET('HTM Output'!$J$6,MATCH($B36,'HTM Output'!$B$7:$B$37,0),MATCH(GU$11,'HTM Output'!$K$6:$GS$6,0)),0)*$I$8</f>
        <v>0</v>
      </c>
      <c r="GV36" s="371">
        <f ca="1">IFERROR(OFFSET('HTM Output'!$J$6,MATCH($B36,'HTM Output'!$B$7:$B$37,0),MATCH(GV$11,'HTM Output'!$K$6:$GS$6,0)),0)*$I$8</f>
        <v>0</v>
      </c>
      <c r="GW36" s="371">
        <f ca="1">IFERROR(OFFSET('HTM Output'!$J$6,MATCH($B36,'HTM Output'!$B$7:$B$37,0),MATCH(GW$11,'HTM Output'!$K$6:$GS$6,0)),0)*$I$8</f>
        <v>0</v>
      </c>
      <c r="GX36" s="371">
        <f ca="1">IFERROR(OFFSET('HTM Output'!$J$6,MATCH($B36,'HTM Output'!$B$7:$B$37,0),MATCH(GX$11,'HTM Output'!$K$6:$GS$6,0)),0)*$I$8</f>
        <v>0</v>
      </c>
      <c r="GY36" s="371">
        <f ca="1">IFERROR(OFFSET('HTM Output'!$J$6,MATCH($B36,'HTM Output'!$B$7:$B$37,0),MATCH(GY$11,'HTM Output'!$K$6:$GS$6,0)),0)*$I$8</f>
        <v>0</v>
      </c>
      <c r="GZ36" s="371">
        <f ca="1">IFERROR(OFFSET('HTM Output'!$J$6,MATCH($B36,'HTM Output'!$B$7:$B$37,0),MATCH(GZ$11,'HTM Output'!$K$6:$GS$6,0)),0)*$I$8</f>
        <v>0</v>
      </c>
      <c r="HA36" s="371">
        <f ca="1">IFERROR(OFFSET('HTM Output'!$J$6,MATCH($B36,'HTM Output'!$B$7:$B$37,0),MATCH(HA$11,'HTM Output'!$K$6:$GS$6,0)),0)*$I$8</f>
        <v>0</v>
      </c>
      <c r="HB36" s="469">
        <f ca="1">IFERROR(OFFSET('HTM Output'!$J$6,MATCH($B36,'HTM Output'!$B$7:$B$37,0),MATCH(HB$11,'HTM Output'!$K$6:$GS$6,0)),0)*$I$8</f>
        <v>0</v>
      </c>
      <c r="HC36" s="360"/>
      <c r="HD36" s="462">
        <f t="shared" ca="1" si="25"/>
        <v>-2810285.0574232857</v>
      </c>
      <c r="HE36" s="359">
        <f t="shared" ca="1" si="27"/>
        <v>379227.46606056369</v>
      </c>
      <c r="HF36" s="359">
        <f t="shared" ca="1" si="27"/>
        <v>46916.033581395321</v>
      </c>
      <c r="HG36" s="359">
        <f t="shared" ca="1" si="27"/>
        <v>18697.544383361783</v>
      </c>
      <c r="HH36" s="359">
        <f t="shared" ca="1" si="27"/>
        <v>0</v>
      </c>
      <c r="HI36" s="359">
        <f t="shared" ca="1" si="27"/>
        <v>0</v>
      </c>
      <c r="HJ36" s="359">
        <f t="shared" ca="1" si="27"/>
        <v>0</v>
      </c>
      <c r="HK36" s="419">
        <f t="shared" ca="1" si="18"/>
        <v>-2365444.0133979651</v>
      </c>
    </row>
    <row r="37" spans="1:220" hidden="1" outlineLevel="2" x14ac:dyDescent="0.75">
      <c r="A37" s="7" t="s">
        <v>38</v>
      </c>
      <c r="B37" s="397" t="s">
        <v>211</v>
      </c>
      <c r="C37" s="398">
        <f ca="1">OFFSET(Strats!$B$3,MATCH($B37,Strats!$B$4:$B$31,0),MATCH(C$10,Strats!$C$3:$BS$3,0))</f>
        <v>48288229.82</v>
      </c>
      <c r="D37" s="399">
        <f ca="1">OFFSET(Strats!$B$3,MATCH($B37,Strats!$B$4:$B$31,0),MATCH(D$10,Strats!$C$3:$BS$3,0))</f>
        <v>0.28436944719822699</v>
      </c>
      <c r="E37" s="359">
        <f t="shared" ca="1" si="19"/>
        <v>13731697.22009434</v>
      </c>
      <c r="F37" s="462">
        <f t="shared" ca="1" si="20"/>
        <v>224512.73065720621</v>
      </c>
      <c r="G37" s="381">
        <f t="shared" ca="1" si="21"/>
        <v>13956209.950751547</v>
      </c>
      <c r="H37" s="433">
        <f ca="1">IFERROR(SUMPRODUCT('HTM Output'!$K96:$GS96,'HTM Output'!$K$6:$GS$6)/SUM('HTM Output'!$K96:$GS96),_xlfn.MAXIFS($U$11:$HB$11,$U$14:$HB$14,"&gt;"&amp;0))</f>
        <v>47361</v>
      </c>
      <c r="I37" s="359">
        <f t="shared" ca="1" si="12"/>
        <v>4940251.2893888298</v>
      </c>
      <c r="J37" s="400">
        <f t="shared" si="22"/>
        <v>0.5</v>
      </c>
      <c r="K37" s="341">
        <f t="shared" ca="1" si="13"/>
        <v>2470125.6446944149</v>
      </c>
      <c r="L37" s="358">
        <f>-SUMIFS('HTM Output'!$K32:$GS32,'HTM Output'!$K$6:$GS$6,"&gt;"&amp;'HTM Output'!$G$2,'HTM Output'!$K$6:$GS$6,"&lt;="&amp;'HTM Output'!$G$3)*$I$8</f>
        <v>-299469.73462409282</v>
      </c>
      <c r="M37" s="359">
        <f t="shared" ca="1" si="14"/>
        <v>6905.8018031737538</v>
      </c>
      <c r="N37" s="419">
        <f t="shared" ca="1" si="23"/>
        <v>-292563.93282091909</v>
      </c>
      <c r="O37" s="277">
        <f t="shared" ca="1" si="15"/>
        <v>2177561.711873496</v>
      </c>
      <c r="P37" s="347"/>
      <c r="Q37" s="378">
        <f t="shared" ca="1" si="16"/>
        <v>-0.95312432721257201</v>
      </c>
      <c r="R37" s="379">
        <f t="shared" ca="1" si="24"/>
        <v>0.22409556787761992</v>
      </c>
      <c r="S37" s="347"/>
      <c r="T37" s="380">
        <f ca="1">IF(T$11&gt;$I$4,SUMIFS('Pooled CF'!$E:$E,'Pooled CF'!$A:$A,$A37,'Pooled CF'!$G:$G,T$11),0)+IF(T$11=$I$4,-$O37)</f>
        <v>-2177561.711873496</v>
      </c>
      <c r="U37" s="371">
        <f ca="1">IFERROR(OFFSET('HTM Output'!$J$6,MATCH($B37,'HTM Output'!$B$7:$B$37,0),MATCH(U$11,'HTM Output'!$K$6:$GS$6,0)),0)*$I$8</f>
        <v>70557.1577081984</v>
      </c>
      <c r="V37" s="371">
        <f ca="1">IFERROR(OFFSET('HTM Output'!$J$6,MATCH($B37,'HTM Output'!$B$7:$B$37,0),MATCH(V$11,'HTM Output'!$K$6:$GS$6,0)),0)*$I$8</f>
        <v>70563.744539824722</v>
      </c>
      <c r="W37" s="371">
        <f ca="1">IFERROR(OFFSET('HTM Output'!$J$6,MATCH($B37,'HTM Output'!$B$7:$B$37,0),MATCH(W$11,'HTM Output'!$K$6:$GS$6,0)),0)*$I$8</f>
        <v>56484.052035367662</v>
      </c>
      <c r="X37" s="371">
        <f ca="1">IFERROR(OFFSET('HTM Output'!$J$6,MATCH($B37,'HTM Output'!$B$7:$B$37,0),MATCH(X$11,'HTM Output'!$K$6:$GS$6,0)),0)*$I$8</f>
        <v>43786.942478871395</v>
      </c>
      <c r="Y37" s="371">
        <f ca="1">IFERROR(OFFSET('HTM Output'!$J$6,MATCH($B37,'HTM Output'!$B$7:$B$37,0),MATCH(Y$11,'HTM Output'!$K$6:$GS$6,0)),0)*$I$8</f>
        <v>41903.201417450386</v>
      </c>
      <c r="Z37" s="371">
        <f ca="1">IFERROR(OFFSET('HTM Output'!$J$6,MATCH($B37,'HTM Output'!$B$7:$B$37,0),MATCH(Z$11,'HTM Output'!$K$6:$GS$6,0)),0)*$I$8</f>
        <v>43637.495062195099</v>
      </c>
      <c r="AA37" s="371">
        <f ca="1">IFERROR(OFFSET('HTM Output'!$J$6,MATCH($B37,'HTM Output'!$B$7:$B$37,0),MATCH(AA$11,'HTM Output'!$K$6:$GS$6,0)),0)*$I$8</f>
        <v>43300.949150962064</v>
      </c>
      <c r="AB37" s="371">
        <f ca="1">IFERROR(OFFSET('HTM Output'!$J$6,MATCH($B37,'HTM Output'!$B$7:$B$37,0),MATCH(AB$11,'HTM Output'!$K$6:$GS$6,0)),0)*$I$8</f>
        <v>44874.333732356172</v>
      </c>
      <c r="AC37" s="371">
        <f ca="1">IFERROR(OFFSET('HTM Output'!$J$6,MATCH($B37,'HTM Output'!$B$7:$B$37,0),MATCH(AC$11,'HTM Output'!$K$6:$GS$6,0)),0)*$I$8</f>
        <v>44874.333732356172</v>
      </c>
      <c r="AD37" s="371">
        <f ca="1">IFERROR(OFFSET('HTM Output'!$J$6,MATCH($B37,'HTM Output'!$B$7:$B$37,0),MATCH(AD$11,'HTM Output'!$K$6:$GS$6,0)),0)*$I$8</f>
        <v>27999.718553271246</v>
      </c>
      <c r="AE37" s="371">
        <f ca="1">IFERROR(OFFSET('HTM Output'!$J$6,MATCH($B37,'HTM Output'!$B$7:$B$37,0),MATCH(AE$11,'HTM Output'!$K$6:$GS$6,0)),0)*$I$8</f>
        <v>0</v>
      </c>
      <c r="AF37" s="371">
        <f ca="1">IFERROR(OFFSET('HTM Output'!$J$6,MATCH($B37,'HTM Output'!$B$7:$B$37,0),MATCH(AF$11,'HTM Output'!$K$6:$GS$6,0)),0)*$I$8</f>
        <v>0</v>
      </c>
      <c r="AG37" s="371">
        <f ca="1">IFERROR(OFFSET('HTM Output'!$J$6,MATCH($B37,'HTM Output'!$B$7:$B$37,0),MATCH(AG$11,'HTM Output'!$K$6:$GS$6,0)),0)*$I$8</f>
        <v>0</v>
      </c>
      <c r="AH37" s="371">
        <f ca="1">IFERROR(OFFSET('HTM Output'!$J$6,MATCH($B37,'HTM Output'!$B$7:$B$37,0),MATCH(AH$11,'HTM Output'!$K$6:$GS$6,0)),0)*$I$8</f>
        <v>0</v>
      </c>
      <c r="AI37" s="371">
        <f ca="1">IFERROR(OFFSET('HTM Output'!$J$6,MATCH($B37,'HTM Output'!$B$7:$B$37,0),MATCH(AI$11,'HTM Output'!$K$6:$GS$6,0)),0)*$I$8</f>
        <v>0</v>
      </c>
      <c r="AJ37" s="371">
        <f ca="1">IFERROR(OFFSET('HTM Output'!$J$6,MATCH($B37,'HTM Output'!$B$7:$B$37,0),MATCH(AJ$11,'HTM Output'!$K$6:$GS$6,0)),0)*$I$8</f>
        <v>0</v>
      </c>
      <c r="AK37" s="371">
        <f ca="1">IFERROR(OFFSET('HTM Output'!$J$6,MATCH($B37,'HTM Output'!$B$7:$B$37,0),MATCH(AK$11,'HTM Output'!$K$6:$GS$6,0)),0)*$I$8</f>
        <v>0</v>
      </c>
      <c r="AL37" s="371">
        <f ca="1">IFERROR(OFFSET('HTM Output'!$J$6,MATCH($B37,'HTM Output'!$B$7:$B$37,0),MATCH(AL$11,'HTM Output'!$K$6:$GS$6,0)),0)*$I$8</f>
        <v>0</v>
      </c>
      <c r="AM37" s="371">
        <f ca="1">IFERROR(OFFSET('HTM Output'!$J$6,MATCH($B37,'HTM Output'!$B$7:$B$37,0),MATCH(AM$11,'HTM Output'!$K$6:$GS$6,0)),0)*$I$8</f>
        <v>0</v>
      </c>
      <c r="AN37" s="371">
        <f ca="1">IFERROR(OFFSET('HTM Output'!$J$6,MATCH($B37,'HTM Output'!$B$7:$B$37,0),MATCH(AN$11,'HTM Output'!$K$6:$GS$6,0)),0)*$I$8</f>
        <v>0</v>
      </c>
      <c r="AO37" s="371">
        <f ca="1">IFERROR(OFFSET('HTM Output'!$J$6,MATCH($B37,'HTM Output'!$B$7:$B$37,0),MATCH(AO$11,'HTM Output'!$K$6:$GS$6,0)),0)*$I$8</f>
        <v>0</v>
      </c>
      <c r="AP37" s="371">
        <f ca="1">IFERROR(OFFSET('HTM Output'!$J$6,MATCH($B37,'HTM Output'!$B$7:$B$37,0),MATCH(AP$11,'HTM Output'!$K$6:$GS$6,0)),0)*$I$8</f>
        <v>0</v>
      </c>
      <c r="AQ37" s="371">
        <f ca="1">IFERROR(OFFSET('HTM Output'!$J$6,MATCH($B37,'HTM Output'!$B$7:$B$37,0),MATCH(AQ$11,'HTM Output'!$K$6:$GS$6,0)),0)*$I$8</f>
        <v>0</v>
      </c>
      <c r="AR37" s="371">
        <f ca="1">IFERROR(OFFSET('HTM Output'!$J$6,MATCH($B37,'HTM Output'!$B$7:$B$37,0),MATCH(AR$11,'HTM Output'!$K$6:$GS$6,0)),0)*$I$8</f>
        <v>0</v>
      </c>
      <c r="AS37" s="371">
        <f ca="1">IFERROR(OFFSET('HTM Output'!$J$6,MATCH($B37,'HTM Output'!$B$7:$B$37,0),MATCH(AS$11,'HTM Output'!$K$6:$GS$6,0)),0)*$I$8</f>
        <v>0</v>
      </c>
      <c r="AT37" s="371">
        <f ca="1">IFERROR(OFFSET('HTM Output'!$J$6,MATCH($B37,'HTM Output'!$B$7:$B$37,0),MATCH(AT$11,'HTM Output'!$K$6:$GS$6,0)),0)*$I$8</f>
        <v>0</v>
      </c>
      <c r="AU37" s="371">
        <f ca="1">IFERROR(OFFSET('HTM Output'!$J$6,MATCH($B37,'HTM Output'!$B$7:$B$37,0),MATCH(AU$11,'HTM Output'!$K$6:$GS$6,0)),0)*$I$8</f>
        <v>0</v>
      </c>
      <c r="AV37" s="371">
        <f ca="1">IFERROR(OFFSET('HTM Output'!$J$6,MATCH($B37,'HTM Output'!$B$7:$B$37,0),MATCH(AV$11,'HTM Output'!$K$6:$GS$6,0)),0)*$I$8</f>
        <v>0</v>
      </c>
      <c r="AW37" s="371">
        <f ca="1">IFERROR(OFFSET('HTM Output'!$J$6,MATCH($B37,'HTM Output'!$B$7:$B$37,0),MATCH(AW$11,'HTM Output'!$K$6:$GS$6,0)),0)*$I$8</f>
        <v>0</v>
      </c>
      <c r="AX37" s="371">
        <f ca="1">IFERROR(OFFSET('HTM Output'!$J$6,MATCH($B37,'HTM Output'!$B$7:$B$37,0),MATCH(AX$11,'HTM Output'!$K$6:$GS$6,0)),0)*$I$8</f>
        <v>0</v>
      </c>
      <c r="AY37" s="371">
        <f ca="1">IFERROR(OFFSET('HTM Output'!$J$6,MATCH($B37,'HTM Output'!$B$7:$B$37,0),MATCH(AY$11,'HTM Output'!$K$6:$GS$6,0)),0)*$I$8</f>
        <v>0</v>
      </c>
      <c r="AZ37" s="371">
        <f ca="1">IFERROR(OFFSET('HTM Output'!$J$6,MATCH($B37,'HTM Output'!$B$7:$B$37,0),MATCH(AZ$11,'HTM Output'!$K$6:$GS$6,0)),0)*$I$8</f>
        <v>0</v>
      </c>
      <c r="BA37" s="371">
        <f ca="1">IFERROR(OFFSET('HTM Output'!$J$6,MATCH($B37,'HTM Output'!$B$7:$B$37,0),MATCH(BA$11,'HTM Output'!$K$6:$GS$6,0)),0)*$I$8</f>
        <v>0</v>
      </c>
      <c r="BB37" s="371">
        <f ca="1">IFERROR(OFFSET('HTM Output'!$J$6,MATCH($B37,'HTM Output'!$B$7:$B$37,0),MATCH(BB$11,'HTM Output'!$K$6:$GS$6,0)),0)*$I$8</f>
        <v>0</v>
      </c>
      <c r="BC37" s="371">
        <f ca="1">IFERROR(OFFSET('HTM Output'!$J$6,MATCH($B37,'HTM Output'!$B$7:$B$37,0),MATCH(BC$11,'HTM Output'!$K$6:$GS$6,0)),0)*$I$8</f>
        <v>0</v>
      </c>
      <c r="BD37" s="371">
        <f ca="1">IFERROR(OFFSET('HTM Output'!$J$6,MATCH($B37,'HTM Output'!$B$7:$B$37,0),MATCH(BD$11,'HTM Output'!$K$6:$GS$6,0)),0)*$I$8</f>
        <v>0</v>
      </c>
      <c r="BE37" s="371">
        <f ca="1">IFERROR(OFFSET('HTM Output'!$J$6,MATCH($B37,'HTM Output'!$B$7:$B$37,0),MATCH(BE$11,'HTM Output'!$K$6:$GS$6,0)),0)*$I$8</f>
        <v>0</v>
      </c>
      <c r="BF37" s="371">
        <f ca="1">IFERROR(OFFSET('HTM Output'!$J$6,MATCH($B37,'HTM Output'!$B$7:$B$37,0),MATCH(BF$11,'HTM Output'!$K$6:$GS$6,0)),0)*$I$8</f>
        <v>0</v>
      </c>
      <c r="BG37" s="371">
        <f ca="1">IFERROR(OFFSET('HTM Output'!$J$6,MATCH($B37,'HTM Output'!$B$7:$B$37,0),MATCH(BG$11,'HTM Output'!$K$6:$GS$6,0)),0)*$I$8</f>
        <v>0</v>
      </c>
      <c r="BH37" s="371">
        <f ca="1">IFERROR(OFFSET('HTM Output'!$J$6,MATCH($B37,'HTM Output'!$B$7:$B$37,0),MATCH(BH$11,'HTM Output'!$K$6:$GS$6,0)),0)*$I$8</f>
        <v>0</v>
      </c>
      <c r="BI37" s="371">
        <f ca="1">IFERROR(OFFSET('HTM Output'!$J$6,MATCH($B37,'HTM Output'!$B$7:$B$37,0),MATCH(BI$11,'HTM Output'!$K$6:$GS$6,0)),0)*$I$8</f>
        <v>0</v>
      </c>
      <c r="BJ37" s="371">
        <f ca="1">IFERROR(OFFSET('HTM Output'!$J$6,MATCH($B37,'HTM Output'!$B$7:$B$37,0),MATCH(BJ$11,'HTM Output'!$K$6:$GS$6,0)),0)*$I$8</f>
        <v>0</v>
      </c>
      <c r="BK37" s="371">
        <f ca="1">IFERROR(OFFSET('HTM Output'!$J$6,MATCH($B37,'HTM Output'!$B$7:$B$37,0),MATCH(BK$11,'HTM Output'!$K$6:$GS$6,0)),0)*$I$8</f>
        <v>0</v>
      </c>
      <c r="BL37" s="371">
        <f ca="1">IFERROR(OFFSET('HTM Output'!$J$6,MATCH($B37,'HTM Output'!$B$7:$B$37,0),MATCH(BL$11,'HTM Output'!$K$6:$GS$6,0)),0)*$I$8</f>
        <v>0</v>
      </c>
      <c r="BM37" s="371">
        <f ca="1">IFERROR(OFFSET('HTM Output'!$J$6,MATCH($B37,'HTM Output'!$B$7:$B$37,0),MATCH(BM$11,'HTM Output'!$K$6:$GS$6,0)),0)*$I$8</f>
        <v>0</v>
      </c>
      <c r="BN37" s="371">
        <f ca="1">IFERROR(OFFSET('HTM Output'!$J$6,MATCH($B37,'HTM Output'!$B$7:$B$37,0),MATCH(BN$11,'HTM Output'!$K$6:$GS$6,0)),0)*$I$8</f>
        <v>0</v>
      </c>
      <c r="BO37" s="371">
        <f ca="1">IFERROR(OFFSET('HTM Output'!$J$6,MATCH($B37,'HTM Output'!$B$7:$B$37,0),MATCH(BO$11,'HTM Output'!$K$6:$GS$6,0)),0)*$I$8</f>
        <v>0</v>
      </c>
      <c r="BP37" s="371">
        <f ca="1">IFERROR(OFFSET('HTM Output'!$J$6,MATCH($B37,'HTM Output'!$B$7:$B$37,0),MATCH(BP$11,'HTM Output'!$K$6:$GS$6,0)),0)*$I$8</f>
        <v>0</v>
      </c>
      <c r="BQ37" s="371">
        <f ca="1">IFERROR(OFFSET('HTM Output'!$J$6,MATCH($B37,'HTM Output'!$B$7:$B$37,0),MATCH(BQ$11,'HTM Output'!$K$6:$GS$6,0)),0)*$I$8</f>
        <v>0</v>
      </c>
      <c r="BR37" s="371">
        <f ca="1">IFERROR(OFFSET('HTM Output'!$J$6,MATCH($B37,'HTM Output'!$B$7:$B$37,0),MATCH(BR$11,'HTM Output'!$K$6:$GS$6,0)),0)*$I$8</f>
        <v>0</v>
      </c>
      <c r="BS37" s="371">
        <f ca="1">IFERROR(OFFSET('HTM Output'!$J$6,MATCH($B37,'HTM Output'!$B$7:$B$37,0),MATCH(BS$11,'HTM Output'!$K$6:$GS$6,0)),0)*$I$8</f>
        <v>0</v>
      </c>
      <c r="BT37" s="371">
        <f ca="1">IFERROR(OFFSET('HTM Output'!$J$6,MATCH($B37,'HTM Output'!$B$7:$B$37,0),MATCH(BT$11,'HTM Output'!$K$6:$GS$6,0)),0)*$I$8</f>
        <v>0</v>
      </c>
      <c r="BU37" s="371">
        <f ca="1">IFERROR(OFFSET('HTM Output'!$J$6,MATCH($B37,'HTM Output'!$B$7:$B$37,0),MATCH(BU$11,'HTM Output'!$K$6:$GS$6,0)),0)*$I$8</f>
        <v>0</v>
      </c>
      <c r="BV37" s="371">
        <f ca="1">IFERROR(OFFSET('HTM Output'!$J$6,MATCH($B37,'HTM Output'!$B$7:$B$37,0),MATCH(BV$11,'HTM Output'!$K$6:$GS$6,0)),0)*$I$8</f>
        <v>0</v>
      </c>
      <c r="BW37" s="371">
        <f ca="1">IFERROR(OFFSET('HTM Output'!$J$6,MATCH($B37,'HTM Output'!$B$7:$B$37,0),MATCH(BW$11,'HTM Output'!$K$6:$GS$6,0)),0)*$I$8</f>
        <v>0</v>
      </c>
      <c r="BX37" s="371">
        <f ca="1">IFERROR(OFFSET('HTM Output'!$J$6,MATCH($B37,'HTM Output'!$B$7:$B$37,0),MATCH(BX$11,'HTM Output'!$K$6:$GS$6,0)),0)*$I$8</f>
        <v>0</v>
      </c>
      <c r="BY37" s="371">
        <f ca="1">IFERROR(OFFSET('HTM Output'!$J$6,MATCH($B37,'HTM Output'!$B$7:$B$37,0),MATCH(BY$11,'HTM Output'!$K$6:$GS$6,0)),0)*$I$8</f>
        <v>0</v>
      </c>
      <c r="BZ37" s="371">
        <f ca="1">IFERROR(OFFSET('HTM Output'!$J$6,MATCH($B37,'HTM Output'!$B$7:$B$37,0),MATCH(BZ$11,'HTM Output'!$K$6:$GS$6,0)),0)*$I$8</f>
        <v>0</v>
      </c>
      <c r="CA37" s="371">
        <f ca="1">IFERROR(OFFSET('HTM Output'!$J$6,MATCH($B37,'HTM Output'!$B$7:$B$37,0),MATCH(CA$11,'HTM Output'!$K$6:$GS$6,0)),0)*$I$8</f>
        <v>0</v>
      </c>
      <c r="CB37" s="371">
        <f ca="1">IFERROR(OFFSET('HTM Output'!$J$6,MATCH($B37,'HTM Output'!$B$7:$B$37,0),MATCH(CB$11,'HTM Output'!$K$6:$GS$6,0)),0)*$I$8</f>
        <v>0</v>
      </c>
      <c r="CC37" s="371">
        <f ca="1">IFERROR(OFFSET('HTM Output'!$J$6,MATCH($B37,'HTM Output'!$B$7:$B$37,0),MATCH(CC$11,'HTM Output'!$K$6:$GS$6,0)),0)*$I$8</f>
        <v>0</v>
      </c>
      <c r="CD37" s="371">
        <f ca="1">IFERROR(OFFSET('HTM Output'!$J$6,MATCH($B37,'HTM Output'!$B$7:$B$37,0),MATCH(CD$11,'HTM Output'!$K$6:$GS$6,0)),0)*$I$8</f>
        <v>0</v>
      </c>
      <c r="CE37" s="371">
        <f ca="1">IFERROR(OFFSET('HTM Output'!$J$6,MATCH($B37,'HTM Output'!$B$7:$B$37,0),MATCH(CE$11,'HTM Output'!$K$6:$GS$6,0)),0)*$I$8</f>
        <v>0</v>
      </c>
      <c r="CF37" s="371">
        <f ca="1">IFERROR(OFFSET('HTM Output'!$J$6,MATCH($B37,'HTM Output'!$B$7:$B$37,0),MATCH(CF$11,'HTM Output'!$K$6:$GS$6,0)),0)*$I$8</f>
        <v>0</v>
      </c>
      <c r="CG37" s="371">
        <f ca="1">IFERROR(OFFSET('HTM Output'!$J$6,MATCH($B37,'HTM Output'!$B$7:$B$37,0),MATCH(CG$11,'HTM Output'!$K$6:$GS$6,0)),0)*$I$8</f>
        <v>0</v>
      </c>
      <c r="CH37" s="371">
        <f ca="1">IFERROR(OFFSET('HTM Output'!$J$6,MATCH($B37,'HTM Output'!$B$7:$B$37,0),MATCH(CH$11,'HTM Output'!$K$6:$GS$6,0)),0)*$I$8</f>
        <v>0</v>
      </c>
      <c r="CI37" s="371">
        <f ca="1">IFERROR(OFFSET('HTM Output'!$J$6,MATCH($B37,'HTM Output'!$B$7:$B$37,0),MATCH(CI$11,'HTM Output'!$K$6:$GS$6,0)),0)*$I$8</f>
        <v>0</v>
      </c>
      <c r="CJ37" s="371">
        <f ca="1">IFERROR(OFFSET('HTM Output'!$J$6,MATCH($B37,'HTM Output'!$B$7:$B$37,0),MATCH(CJ$11,'HTM Output'!$K$6:$GS$6,0)),0)*$I$8</f>
        <v>0</v>
      </c>
      <c r="CK37" s="371">
        <f ca="1">IFERROR(OFFSET('HTM Output'!$J$6,MATCH($B37,'HTM Output'!$B$7:$B$37,0),MATCH(CK$11,'HTM Output'!$K$6:$GS$6,0)),0)*$I$8</f>
        <v>0</v>
      </c>
      <c r="CL37" s="371">
        <f ca="1">IFERROR(OFFSET('HTM Output'!$J$6,MATCH($B37,'HTM Output'!$B$7:$B$37,0),MATCH(CL$11,'HTM Output'!$K$6:$GS$6,0)),0)*$I$8</f>
        <v>0</v>
      </c>
      <c r="CM37" s="371">
        <f ca="1">IFERROR(OFFSET('HTM Output'!$J$6,MATCH($B37,'HTM Output'!$B$7:$B$37,0),MATCH(CM$11,'HTM Output'!$K$6:$GS$6,0)),0)*$I$8</f>
        <v>0</v>
      </c>
      <c r="CN37" s="371">
        <f ca="1">IFERROR(OFFSET('HTM Output'!$J$6,MATCH($B37,'HTM Output'!$B$7:$B$37,0),MATCH(CN$11,'HTM Output'!$K$6:$GS$6,0)),0)*$I$8</f>
        <v>0</v>
      </c>
      <c r="CO37" s="371">
        <f ca="1">IFERROR(OFFSET('HTM Output'!$J$6,MATCH($B37,'HTM Output'!$B$7:$B$37,0),MATCH(CO$11,'HTM Output'!$K$6:$GS$6,0)),0)*$I$8</f>
        <v>0</v>
      </c>
      <c r="CP37" s="371">
        <f ca="1">IFERROR(OFFSET('HTM Output'!$J$6,MATCH($B37,'HTM Output'!$B$7:$B$37,0),MATCH(CP$11,'HTM Output'!$K$6:$GS$6,0)),0)*$I$8</f>
        <v>0</v>
      </c>
      <c r="CQ37" s="371">
        <f ca="1">IFERROR(OFFSET('HTM Output'!$J$6,MATCH($B37,'HTM Output'!$B$7:$B$37,0),MATCH(CQ$11,'HTM Output'!$K$6:$GS$6,0)),0)*$I$8</f>
        <v>0</v>
      </c>
      <c r="CR37" s="371">
        <f ca="1">IFERROR(OFFSET('HTM Output'!$J$6,MATCH($B37,'HTM Output'!$B$7:$B$37,0),MATCH(CR$11,'HTM Output'!$K$6:$GS$6,0)),0)*$I$8</f>
        <v>0</v>
      </c>
      <c r="CS37" s="371">
        <f ca="1">IFERROR(OFFSET('HTM Output'!$J$6,MATCH($B37,'HTM Output'!$B$7:$B$37,0),MATCH(CS$11,'HTM Output'!$K$6:$GS$6,0)),0)*$I$8</f>
        <v>0</v>
      </c>
      <c r="CT37" s="371">
        <f ca="1">IFERROR(OFFSET('HTM Output'!$J$6,MATCH($B37,'HTM Output'!$B$7:$B$37,0),MATCH(CT$11,'HTM Output'!$K$6:$GS$6,0)),0)*$I$8</f>
        <v>0</v>
      </c>
      <c r="CU37" s="371">
        <f ca="1">IFERROR(OFFSET('HTM Output'!$J$6,MATCH($B37,'HTM Output'!$B$7:$B$37,0),MATCH(CU$11,'HTM Output'!$K$6:$GS$6,0)),0)*$I$8</f>
        <v>0</v>
      </c>
      <c r="CV37" s="371">
        <f ca="1">IFERROR(OFFSET('HTM Output'!$J$6,MATCH($B37,'HTM Output'!$B$7:$B$37,0),MATCH(CV$11,'HTM Output'!$K$6:$GS$6,0)),0)*$I$8</f>
        <v>0</v>
      </c>
      <c r="CW37" s="371">
        <f ca="1">IFERROR(OFFSET('HTM Output'!$J$6,MATCH($B37,'HTM Output'!$B$7:$B$37,0),MATCH(CW$11,'HTM Output'!$K$6:$GS$6,0)),0)*$I$8</f>
        <v>0</v>
      </c>
      <c r="CX37" s="371">
        <f ca="1">IFERROR(OFFSET('HTM Output'!$J$6,MATCH($B37,'HTM Output'!$B$7:$B$37,0),MATCH(CX$11,'HTM Output'!$K$6:$GS$6,0)),0)*$I$8</f>
        <v>0</v>
      </c>
      <c r="CY37" s="371">
        <f ca="1">IFERROR(OFFSET('HTM Output'!$J$6,MATCH($B37,'HTM Output'!$B$7:$B$37,0),MATCH(CY$11,'HTM Output'!$K$6:$GS$6,0)),0)*$I$8</f>
        <v>0</v>
      </c>
      <c r="CZ37" s="371">
        <f ca="1">IFERROR(OFFSET('HTM Output'!$J$6,MATCH($B37,'HTM Output'!$B$7:$B$37,0),MATCH(CZ$11,'HTM Output'!$K$6:$GS$6,0)),0)*$I$8</f>
        <v>0</v>
      </c>
      <c r="DA37" s="371">
        <f ca="1">IFERROR(OFFSET('HTM Output'!$J$6,MATCH($B37,'HTM Output'!$B$7:$B$37,0),MATCH(DA$11,'HTM Output'!$K$6:$GS$6,0)),0)*$I$8</f>
        <v>0</v>
      </c>
      <c r="DB37" s="371">
        <f ca="1">IFERROR(OFFSET('HTM Output'!$J$6,MATCH($B37,'HTM Output'!$B$7:$B$37,0),MATCH(DB$11,'HTM Output'!$K$6:$GS$6,0)),0)*$I$8</f>
        <v>0</v>
      </c>
      <c r="DC37" s="371">
        <f ca="1">IFERROR(OFFSET('HTM Output'!$J$6,MATCH($B37,'HTM Output'!$B$7:$B$37,0),MATCH(DC$11,'HTM Output'!$K$6:$GS$6,0)),0)*$I$8</f>
        <v>0</v>
      </c>
      <c r="DD37" s="371">
        <f ca="1">IFERROR(OFFSET('HTM Output'!$J$6,MATCH($B37,'HTM Output'!$B$7:$B$37,0),MATCH(DD$11,'HTM Output'!$K$6:$GS$6,0)),0)*$I$8</f>
        <v>0</v>
      </c>
      <c r="DE37" s="371">
        <f ca="1">IFERROR(OFFSET('HTM Output'!$J$6,MATCH($B37,'HTM Output'!$B$7:$B$37,0),MATCH(DE$11,'HTM Output'!$K$6:$GS$6,0)),0)*$I$8</f>
        <v>0</v>
      </c>
      <c r="DF37" s="371">
        <f ca="1">IFERROR(OFFSET('HTM Output'!$J$6,MATCH($B37,'HTM Output'!$B$7:$B$37,0),MATCH(DF$11,'HTM Output'!$K$6:$GS$6,0)),0)*$I$8</f>
        <v>0</v>
      </c>
      <c r="DG37" s="371">
        <f ca="1">IFERROR(OFFSET('HTM Output'!$J$6,MATCH($B37,'HTM Output'!$B$7:$B$37,0),MATCH(DG$11,'HTM Output'!$K$6:$GS$6,0)),0)*$I$8</f>
        <v>0</v>
      </c>
      <c r="DH37" s="371">
        <f ca="1">IFERROR(OFFSET('HTM Output'!$J$6,MATCH($B37,'HTM Output'!$B$7:$B$37,0),MATCH(DH$11,'HTM Output'!$K$6:$GS$6,0)),0)*$I$8</f>
        <v>0</v>
      </c>
      <c r="DI37" s="371">
        <f ca="1">IFERROR(OFFSET('HTM Output'!$J$6,MATCH($B37,'HTM Output'!$B$7:$B$37,0),MATCH(DI$11,'HTM Output'!$K$6:$GS$6,0)),0)*$I$8</f>
        <v>0</v>
      </c>
      <c r="DJ37" s="371">
        <f ca="1">IFERROR(OFFSET('HTM Output'!$J$6,MATCH($B37,'HTM Output'!$B$7:$B$37,0),MATCH(DJ$11,'HTM Output'!$K$6:$GS$6,0)),0)*$I$8</f>
        <v>0</v>
      </c>
      <c r="DK37" s="371">
        <f ca="1">IFERROR(OFFSET('HTM Output'!$J$6,MATCH($B37,'HTM Output'!$B$7:$B$37,0),MATCH(DK$11,'HTM Output'!$K$6:$GS$6,0)),0)*$I$8</f>
        <v>0</v>
      </c>
      <c r="DL37" s="371">
        <f ca="1">IFERROR(OFFSET('HTM Output'!$J$6,MATCH($B37,'HTM Output'!$B$7:$B$37,0),MATCH(DL$11,'HTM Output'!$K$6:$GS$6,0)),0)*$I$8</f>
        <v>0</v>
      </c>
      <c r="DM37" s="371">
        <f ca="1">IFERROR(OFFSET('HTM Output'!$J$6,MATCH($B37,'HTM Output'!$B$7:$B$37,0),MATCH(DM$11,'HTM Output'!$K$6:$GS$6,0)),0)*$I$8</f>
        <v>0</v>
      </c>
      <c r="DN37" s="371">
        <f ca="1">IFERROR(OFFSET('HTM Output'!$J$6,MATCH($B37,'HTM Output'!$B$7:$B$37,0),MATCH(DN$11,'HTM Output'!$K$6:$GS$6,0)),0)*$I$8</f>
        <v>0</v>
      </c>
      <c r="DO37" s="371">
        <f ca="1">IFERROR(OFFSET('HTM Output'!$J$6,MATCH($B37,'HTM Output'!$B$7:$B$37,0),MATCH(DO$11,'HTM Output'!$K$6:$GS$6,0)),0)*$I$8</f>
        <v>0</v>
      </c>
      <c r="DP37" s="371">
        <f ca="1">IFERROR(OFFSET('HTM Output'!$J$6,MATCH($B37,'HTM Output'!$B$7:$B$37,0),MATCH(DP$11,'HTM Output'!$K$6:$GS$6,0)),0)*$I$8</f>
        <v>0</v>
      </c>
      <c r="DQ37" s="371">
        <f ca="1">IFERROR(OFFSET('HTM Output'!$J$6,MATCH($B37,'HTM Output'!$B$7:$B$37,0),MATCH(DQ$11,'HTM Output'!$K$6:$GS$6,0)),0)*$I$8</f>
        <v>0</v>
      </c>
      <c r="DR37" s="371">
        <f ca="1">IFERROR(OFFSET('HTM Output'!$J$6,MATCH($B37,'HTM Output'!$B$7:$B$37,0),MATCH(DR$11,'HTM Output'!$K$6:$GS$6,0)),0)*$I$8</f>
        <v>0</v>
      </c>
      <c r="DS37" s="371">
        <f ca="1">IFERROR(OFFSET('HTM Output'!$J$6,MATCH($B37,'HTM Output'!$B$7:$B$37,0),MATCH(DS$11,'HTM Output'!$K$6:$GS$6,0)),0)*$I$8</f>
        <v>0</v>
      </c>
      <c r="DT37" s="371">
        <f ca="1">IFERROR(OFFSET('HTM Output'!$J$6,MATCH($B37,'HTM Output'!$B$7:$B$37,0),MATCH(DT$11,'HTM Output'!$K$6:$GS$6,0)),0)*$I$8</f>
        <v>0</v>
      </c>
      <c r="DU37" s="371">
        <f ca="1">IFERROR(OFFSET('HTM Output'!$J$6,MATCH($B37,'HTM Output'!$B$7:$B$37,0),MATCH(DU$11,'HTM Output'!$K$6:$GS$6,0)),0)*$I$8</f>
        <v>0</v>
      </c>
      <c r="DV37" s="371">
        <f ca="1">IFERROR(OFFSET('HTM Output'!$J$6,MATCH($B37,'HTM Output'!$B$7:$B$37,0),MATCH(DV$11,'HTM Output'!$K$6:$GS$6,0)),0)*$I$8</f>
        <v>0</v>
      </c>
      <c r="DW37" s="371">
        <f ca="1">IFERROR(OFFSET('HTM Output'!$J$6,MATCH($B37,'HTM Output'!$B$7:$B$37,0),MATCH(DW$11,'HTM Output'!$K$6:$GS$6,0)),0)*$I$8</f>
        <v>0</v>
      </c>
      <c r="DX37" s="371">
        <f ca="1">IFERROR(OFFSET('HTM Output'!$J$6,MATCH($B37,'HTM Output'!$B$7:$B$37,0),MATCH(DX$11,'HTM Output'!$K$6:$GS$6,0)),0)*$I$8</f>
        <v>0</v>
      </c>
      <c r="DY37" s="371">
        <f ca="1">IFERROR(OFFSET('HTM Output'!$J$6,MATCH($B37,'HTM Output'!$B$7:$B$37,0),MATCH(DY$11,'HTM Output'!$K$6:$GS$6,0)),0)*$I$8</f>
        <v>0</v>
      </c>
      <c r="DZ37" s="371">
        <f ca="1">IFERROR(OFFSET('HTM Output'!$J$6,MATCH($B37,'HTM Output'!$B$7:$B$37,0),MATCH(DZ$11,'HTM Output'!$K$6:$GS$6,0)),0)*$I$8</f>
        <v>0</v>
      </c>
      <c r="EA37" s="371">
        <f ca="1">IFERROR(OFFSET('HTM Output'!$J$6,MATCH($B37,'HTM Output'!$B$7:$B$37,0),MATCH(EA$11,'HTM Output'!$K$6:$GS$6,0)),0)*$I$8</f>
        <v>0</v>
      </c>
      <c r="EB37" s="371">
        <f ca="1">IFERROR(OFFSET('HTM Output'!$J$6,MATCH($B37,'HTM Output'!$B$7:$B$37,0),MATCH(EB$11,'HTM Output'!$K$6:$GS$6,0)),0)*$I$8</f>
        <v>0</v>
      </c>
      <c r="EC37" s="371">
        <f ca="1">IFERROR(OFFSET('HTM Output'!$J$6,MATCH($B37,'HTM Output'!$B$7:$B$37,0),MATCH(EC$11,'HTM Output'!$K$6:$GS$6,0)),0)*$I$8</f>
        <v>0</v>
      </c>
      <c r="ED37" s="371">
        <f ca="1">IFERROR(OFFSET('HTM Output'!$J$6,MATCH($B37,'HTM Output'!$B$7:$B$37,0),MATCH(ED$11,'HTM Output'!$K$6:$GS$6,0)),0)*$I$8</f>
        <v>0</v>
      </c>
      <c r="EE37" s="371">
        <f ca="1">IFERROR(OFFSET('HTM Output'!$J$6,MATCH($B37,'HTM Output'!$B$7:$B$37,0),MATCH(EE$11,'HTM Output'!$K$6:$GS$6,0)),0)*$I$8</f>
        <v>0</v>
      </c>
      <c r="EF37" s="371">
        <f ca="1">IFERROR(OFFSET('HTM Output'!$J$6,MATCH($B37,'HTM Output'!$B$7:$B$37,0),MATCH(EF$11,'HTM Output'!$K$6:$GS$6,0)),0)*$I$8</f>
        <v>0</v>
      </c>
      <c r="EG37" s="371">
        <f ca="1">IFERROR(OFFSET('HTM Output'!$J$6,MATCH($B37,'HTM Output'!$B$7:$B$37,0),MATCH(EG$11,'HTM Output'!$K$6:$GS$6,0)),0)*$I$8</f>
        <v>0</v>
      </c>
      <c r="EH37" s="371">
        <f ca="1">IFERROR(OFFSET('HTM Output'!$J$6,MATCH($B37,'HTM Output'!$B$7:$B$37,0),MATCH(EH$11,'HTM Output'!$K$6:$GS$6,0)),0)*$I$8</f>
        <v>0</v>
      </c>
      <c r="EI37" s="371">
        <f ca="1">IFERROR(OFFSET('HTM Output'!$J$6,MATCH($B37,'HTM Output'!$B$7:$B$37,0),MATCH(EI$11,'HTM Output'!$K$6:$GS$6,0)),0)*$I$8</f>
        <v>0</v>
      </c>
      <c r="EJ37" s="371">
        <f ca="1">IFERROR(OFFSET('HTM Output'!$J$6,MATCH($B37,'HTM Output'!$B$7:$B$37,0),MATCH(EJ$11,'HTM Output'!$K$6:$GS$6,0)),0)*$I$8</f>
        <v>0</v>
      </c>
      <c r="EK37" s="371">
        <f ca="1">IFERROR(OFFSET('HTM Output'!$J$6,MATCH($B37,'HTM Output'!$B$7:$B$37,0),MATCH(EK$11,'HTM Output'!$K$6:$GS$6,0)),0)*$I$8</f>
        <v>0</v>
      </c>
      <c r="EL37" s="371">
        <f ca="1">IFERROR(OFFSET('HTM Output'!$J$6,MATCH($B37,'HTM Output'!$B$7:$B$37,0),MATCH(EL$11,'HTM Output'!$K$6:$GS$6,0)),0)*$I$8</f>
        <v>0</v>
      </c>
      <c r="EM37" s="371">
        <f ca="1">IFERROR(OFFSET('HTM Output'!$J$6,MATCH($B37,'HTM Output'!$B$7:$B$37,0),MATCH(EM$11,'HTM Output'!$K$6:$GS$6,0)),0)*$I$8</f>
        <v>0</v>
      </c>
      <c r="EN37" s="371">
        <f ca="1">IFERROR(OFFSET('HTM Output'!$J$6,MATCH($B37,'HTM Output'!$B$7:$B$37,0),MATCH(EN$11,'HTM Output'!$K$6:$GS$6,0)),0)*$I$8</f>
        <v>0</v>
      </c>
      <c r="EO37" s="371">
        <f ca="1">IFERROR(OFFSET('HTM Output'!$J$6,MATCH($B37,'HTM Output'!$B$7:$B$37,0),MATCH(EO$11,'HTM Output'!$K$6:$GS$6,0)),0)*$I$8</f>
        <v>0</v>
      </c>
      <c r="EP37" s="371">
        <f ca="1">IFERROR(OFFSET('HTM Output'!$J$6,MATCH($B37,'HTM Output'!$B$7:$B$37,0),MATCH(EP$11,'HTM Output'!$K$6:$GS$6,0)),0)*$I$8</f>
        <v>0</v>
      </c>
      <c r="EQ37" s="371">
        <f ca="1">IFERROR(OFFSET('HTM Output'!$J$6,MATCH($B37,'HTM Output'!$B$7:$B$37,0),MATCH(EQ$11,'HTM Output'!$K$6:$GS$6,0)),0)*$I$8</f>
        <v>0</v>
      </c>
      <c r="ER37" s="371">
        <f ca="1">IFERROR(OFFSET('HTM Output'!$J$6,MATCH($B37,'HTM Output'!$B$7:$B$37,0),MATCH(ER$11,'HTM Output'!$K$6:$GS$6,0)),0)*$I$8</f>
        <v>0</v>
      </c>
      <c r="ES37" s="371">
        <f ca="1">IFERROR(OFFSET('HTM Output'!$J$6,MATCH($B37,'HTM Output'!$B$7:$B$37,0),MATCH(ES$11,'HTM Output'!$K$6:$GS$6,0)),0)*$I$8</f>
        <v>0</v>
      </c>
      <c r="ET37" s="371">
        <f ca="1">IFERROR(OFFSET('HTM Output'!$J$6,MATCH($B37,'HTM Output'!$B$7:$B$37,0),MATCH(ET$11,'HTM Output'!$K$6:$GS$6,0)),0)*$I$8</f>
        <v>0</v>
      </c>
      <c r="EU37" s="371">
        <f ca="1">IFERROR(OFFSET('HTM Output'!$J$6,MATCH($B37,'HTM Output'!$B$7:$B$37,0),MATCH(EU$11,'HTM Output'!$K$6:$GS$6,0)),0)*$I$8</f>
        <v>0</v>
      </c>
      <c r="EV37" s="371">
        <f ca="1">IFERROR(OFFSET('HTM Output'!$J$6,MATCH($B37,'HTM Output'!$B$7:$B$37,0),MATCH(EV$11,'HTM Output'!$K$6:$GS$6,0)),0)*$I$8</f>
        <v>0</v>
      </c>
      <c r="EW37" s="371">
        <f ca="1">IFERROR(OFFSET('HTM Output'!$J$6,MATCH($B37,'HTM Output'!$B$7:$B$37,0),MATCH(EW$11,'HTM Output'!$K$6:$GS$6,0)),0)*$I$8</f>
        <v>0</v>
      </c>
      <c r="EX37" s="371">
        <f ca="1">IFERROR(OFFSET('HTM Output'!$J$6,MATCH($B37,'HTM Output'!$B$7:$B$37,0),MATCH(EX$11,'HTM Output'!$K$6:$GS$6,0)),0)*$I$8</f>
        <v>0</v>
      </c>
      <c r="EY37" s="371">
        <f ca="1">IFERROR(OFFSET('HTM Output'!$J$6,MATCH($B37,'HTM Output'!$B$7:$B$37,0),MATCH(EY$11,'HTM Output'!$K$6:$GS$6,0)),0)*$I$8</f>
        <v>0</v>
      </c>
      <c r="EZ37" s="371">
        <f ca="1">IFERROR(OFFSET('HTM Output'!$J$6,MATCH($B37,'HTM Output'!$B$7:$B$37,0),MATCH(EZ$11,'HTM Output'!$K$6:$GS$6,0)),0)*$I$8</f>
        <v>0</v>
      </c>
      <c r="FA37" s="371">
        <f ca="1">IFERROR(OFFSET('HTM Output'!$J$6,MATCH($B37,'HTM Output'!$B$7:$B$37,0),MATCH(FA$11,'HTM Output'!$K$6:$GS$6,0)),0)*$I$8</f>
        <v>0</v>
      </c>
      <c r="FB37" s="371">
        <f ca="1">IFERROR(OFFSET('HTM Output'!$J$6,MATCH($B37,'HTM Output'!$B$7:$B$37,0),MATCH(FB$11,'HTM Output'!$K$6:$GS$6,0)),0)*$I$8</f>
        <v>0</v>
      </c>
      <c r="FC37" s="371">
        <f ca="1">IFERROR(OFFSET('HTM Output'!$J$6,MATCH($B37,'HTM Output'!$B$7:$B$37,0),MATCH(FC$11,'HTM Output'!$K$6:$GS$6,0)),0)*$I$8</f>
        <v>0</v>
      </c>
      <c r="FD37" s="371">
        <f ca="1">IFERROR(OFFSET('HTM Output'!$J$6,MATCH($B37,'HTM Output'!$B$7:$B$37,0),MATCH(FD$11,'HTM Output'!$K$6:$GS$6,0)),0)*$I$8</f>
        <v>0</v>
      </c>
      <c r="FE37" s="371">
        <f ca="1">IFERROR(OFFSET('HTM Output'!$J$6,MATCH($B37,'HTM Output'!$B$7:$B$37,0),MATCH(FE$11,'HTM Output'!$K$6:$GS$6,0)),0)*$I$8</f>
        <v>0</v>
      </c>
      <c r="FF37" s="371">
        <f ca="1">IFERROR(OFFSET('HTM Output'!$J$6,MATCH($B37,'HTM Output'!$B$7:$B$37,0),MATCH(FF$11,'HTM Output'!$K$6:$GS$6,0)),0)*$I$8</f>
        <v>0</v>
      </c>
      <c r="FG37" s="371">
        <f ca="1">IFERROR(OFFSET('HTM Output'!$J$6,MATCH($B37,'HTM Output'!$B$7:$B$37,0),MATCH(FG$11,'HTM Output'!$K$6:$GS$6,0)),0)*$I$8</f>
        <v>0</v>
      </c>
      <c r="FH37" s="371">
        <f ca="1">IFERROR(OFFSET('HTM Output'!$J$6,MATCH($B37,'HTM Output'!$B$7:$B$37,0),MATCH(FH$11,'HTM Output'!$K$6:$GS$6,0)),0)*$I$8</f>
        <v>0</v>
      </c>
      <c r="FI37" s="371">
        <f ca="1">IFERROR(OFFSET('HTM Output'!$J$6,MATCH($B37,'HTM Output'!$B$7:$B$37,0),MATCH(FI$11,'HTM Output'!$K$6:$GS$6,0)),0)*$I$8</f>
        <v>0</v>
      </c>
      <c r="FJ37" s="371">
        <f ca="1">IFERROR(OFFSET('HTM Output'!$J$6,MATCH($B37,'HTM Output'!$B$7:$B$37,0),MATCH(FJ$11,'HTM Output'!$K$6:$GS$6,0)),0)*$I$8</f>
        <v>0</v>
      </c>
      <c r="FK37" s="371">
        <f ca="1">IFERROR(OFFSET('HTM Output'!$J$6,MATCH($B37,'HTM Output'!$B$7:$B$37,0),MATCH(FK$11,'HTM Output'!$K$6:$GS$6,0)),0)*$I$8</f>
        <v>0</v>
      </c>
      <c r="FL37" s="371">
        <f ca="1">IFERROR(OFFSET('HTM Output'!$J$6,MATCH($B37,'HTM Output'!$B$7:$B$37,0),MATCH(FL$11,'HTM Output'!$K$6:$GS$6,0)),0)*$I$8</f>
        <v>0</v>
      </c>
      <c r="FM37" s="371">
        <f ca="1">IFERROR(OFFSET('HTM Output'!$J$6,MATCH($B37,'HTM Output'!$B$7:$B$37,0),MATCH(FM$11,'HTM Output'!$K$6:$GS$6,0)),0)*$I$8</f>
        <v>0</v>
      </c>
      <c r="FN37" s="371">
        <f ca="1">IFERROR(OFFSET('HTM Output'!$J$6,MATCH($B37,'HTM Output'!$B$7:$B$37,0),MATCH(FN$11,'HTM Output'!$K$6:$GS$6,0)),0)*$I$8</f>
        <v>0</v>
      </c>
      <c r="FO37" s="371">
        <f ca="1">IFERROR(OFFSET('HTM Output'!$J$6,MATCH($B37,'HTM Output'!$B$7:$B$37,0),MATCH(FO$11,'HTM Output'!$K$6:$GS$6,0)),0)*$I$8</f>
        <v>0</v>
      </c>
      <c r="FP37" s="371">
        <f ca="1">IFERROR(OFFSET('HTM Output'!$J$6,MATCH($B37,'HTM Output'!$B$7:$B$37,0),MATCH(FP$11,'HTM Output'!$K$6:$GS$6,0)),0)*$I$8</f>
        <v>0</v>
      </c>
      <c r="FQ37" s="371">
        <f ca="1">IFERROR(OFFSET('HTM Output'!$J$6,MATCH($B37,'HTM Output'!$B$7:$B$37,0),MATCH(FQ$11,'HTM Output'!$K$6:$GS$6,0)),0)*$I$8</f>
        <v>0</v>
      </c>
      <c r="FR37" s="371">
        <f ca="1">IFERROR(OFFSET('HTM Output'!$J$6,MATCH($B37,'HTM Output'!$B$7:$B$37,0),MATCH(FR$11,'HTM Output'!$K$6:$GS$6,0)),0)*$I$8</f>
        <v>0</v>
      </c>
      <c r="FS37" s="371">
        <f ca="1">IFERROR(OFFSET('HTM Output'!$J$6,MATCH($B37,'HTM Output'!$B$7:$B$37,0),MATCH(FS$11,'HTM Output'!$K$6:$GS$6,0)),0)*$I$8</f>
        <v>0</v>
      </c>
      <c r="FT37" s="371">
        <f ca="1">IFERROR(OFFSET('HTM Output'!$J$6,MATCH($B37,'HTM Output'!$B$7:$B$37,0),MATCH(FT$11,'HTM Output'!$K$6:$GS$6,0)),0)*$I$8</f>
        <v>0</v>
      </c>
      <c r="FU37" s="371">
        <f ca="1">IFERROR(OFFSET('HTM Output'!$J$6,MATCH($B37,'HTM Output'!$B$7:$B$37,0),MATCH(FU$11,'HTM Output'!$K$6:$GS$6,0)),0)*$I$8</f>
        <v>0</v>
      </c>
      <c r="FV37" s="371">
        <f ca="1">IFERROR(OFFSET('HTM Output'!$J$6,MATCH($B37,'HTM Output'!$B$7:$B$37,0),MATCH(FV$11,'HTM Output'!$K$6:$GS$6,0)),0)*$I$8</f>
        <v>0</v>
      </c>
      <c r="FW37" s="371">
        <f ca="1">IFERROR(OFFSET('HTM Output'!$J$6,MATCH($B37,'HTM Output'!$B$7:$B$37,0),MATCH(FW$11,'HTM Output'!$K$6:$GS$6,0)),0)*$I$8</f>
        <v>0</v>
      </c>
      <c r="FX37" s="371">
        <f ca="1">IFERROR(OFFSET('HTM Output'!$J$6,MATCH($B37,'HTM Output'!$B$7:$B$37,0),MATCH(FX$11,'HTM Output'!$K$6:$GS$6,0)),0)*$I$8</f>
        <v>0</v>
      </c>
      <c r="FY37" s="371">
        <f ca="1">IFERROR(OFFSET('HTM Output'!$J$6,MATCH($B37,'HTM Output'!$B$7:$B$37,0),MATCH(FY$11,'HTM Output'!$K$6:$GS$6,0)),0)*$I$8</f>
        <v>0</v>
      </c>
      <c r="FZ37" s="371">
        <f ca="1">IFERROR(OFFSET('HTM Output'!$J$6,MATCH($B37,'HTM Output'!$B$7:$B$37,0),MATCH(FZ$11,'HTM Output'!$K$6:$GS$6,0)),0)*$I$8</f>
        <v>0</v>
      </c>
      <c r="GA37" s="371">
        <f ca="1">IFERROR(OFFSET('HTM Output'!$J$6,MATCH($B37,'HTM Output'!$B$7:$B$37,0),MATCH(GA$11,'HTM Output'!$K$6:$GS$6,0)),0)*$I$8</f>
        <v>0</v>
      </c>
      <c r="GB37" s="371">
        <f ca="1">IFERROR(OFFSET('HTM Output'!$J$6,MATCH($B37,'HTM Output'!$B$7:$B$37,0),MATCH(GB$11,'HTM Output'!$K$6:$GS$6,0)),0)*$I$8</f>
        <v>0</v>
      </c>
      <c r="GC37" s="371">
        <f ca="1">IFERROR(OFFSET('HTM Output'!$J$6,MATCH($B37,'HTM Output'!$B$7:$B$37,0),MATCH(GC$11,'HTM Output'!$K$6:$GS$6,0)),0)*$I$8</f>
        <v>0</v>
      </c>
      <c r="GD37" s="371">
        <f ca="1">IFERROR(OFFSET('HTM Output'!$J$6,MATCH($B37,'HTM Output'!$B$7:$B$37,0),MATCH(GD$11,'HTM Output'!$K$6:$GS$6,0)),0)*$I$8</f>
        <v>0</v>
      </c>
      <c r="GE37" s="371">
        <f ca="1">IFERROR(OFFSET('HTM Output'!$J$6,MATCH($B37,'HTM Output'!$B$7:$B$37,0),MATCH(GE$11,'HTM Output'!$K$6:$GS$6,0)),0)*$I$8</f>
        <v>0</v>
      </c>
      <c r="GF37" s="371">
        <f ca="1">IFERROR(OFFSET('HTM Output'!$J$6,MATCH($B37,'HTM Output'!$B$7:$B$37,0),MATCH(GF$11,'HTM Output'!$K$6:$GS$6,0)),0)*$I$8</f>
        <v>0</v>
      </c>
      <c r="GG37" s="371">
        <f ca="1">IFERROR(OFFSET('HTM Output'!$J$6,MATCH($B37,'HTM Output'!$B$7:$B$37,0),MATCH(GG$11,'HTM Output'!$K$6:$GS$6,0)),0)*$I$8</f>
        <v>0</v>
      </c>
      <c r="GH37" s="371">
        <f ca="1">IFERROR(OFFSET('HTM Output'!$J$6,MATCH($B37,'HTM Output'!$B$7:$B$37,0),MATCH(GH$11,'HTM Output'!$K$6:$GS$6,0)),0)*$I$8</f>
        <v>0</v>
      </c>
      <c r="GI37" s="371">
        <f ca="1">IFERROR(OFFSET('HTM Output'!$J$6,MATCH($B37,'HTM Output'!$B$7:$B$37,0),MATCH(GI$11,'HTM Output'!$K$6:$GS$6,0)),0)*$I$8</f>
        <v>0</v>
      </c>
      <c r="GJ37" s="371">
        <f ca="1">IFERROR(OFFSET('HTM Output'!$J$6,MATCH($B37,'HTM Output'!$B$7:$B$37,0),MATCH(GJ$11,'HTM Output'!$K$6:$GS$6,0)),0)*$I$8</f>
        <v>0</v>
      </c>
      <c r="GK37" s="371">
        <f ca="1">IFERROR(OFFSET('HTM Output'!$J$6,MATCH($B37,'HTM Output'!$B$7:$B$37,0),MATCH(GK$11,'HTM Output'!$K$6:$GS$6,0)),0)*$I$8</f>
        <v>0</v>
      </c>
      <c r="GL37" s="371">
        <f ca="1">IFERROR(OFFSET('HTM Output'!$J$6,MATCH($B37,'HTM Output'!$B$7:$B$37,0),MATCH(GL$11,'HTM Output'!$K$6:$GS$6,0)),0)*$I$8</f>
        <v>0</v>
      </c>
      <c r="GM37" s="371">
        <f ca="1">IFERROR(OFFSET('HTM Output'!$J$6,MATCH($B37,'HTM Output'!$B$7:$B$37,0),MATCH(GM$11,'HTM Output'!$K$6:$GS$6,0)),0)*$I$8</f>
        <v>0</v>
      </c>
      <c r="GN37" s="371">
        <f ca="1">IFERROR(OFFSET('HTM Output'!$J$6,MATCH($B37,'HTM Output'!$B$7:$B$37,0),MATCH(GN$11,'HTM Output'!$K$6:$GS$6,0)),0)*$I$8</f>
        <v>0</v>
      </c>
      <c r="GO37" s="371">
        <f ca="1">IFERROR(OFFSET('HTM Output'!$J$6,MATCH($B37,'HTM Output'!$B$7:$B$37,0),MATCH(GO$11,'HTM Output'!$K$6:$GS$6,0)),0)*$I$8</f>
        <v>0</v>
      </c>
      <c r="GP37" s="371">
        <f ca="1">IFERROR(OFFSET('HTM Output'!$J$6,MATCH($B37,'HTM Output'!$B$7:$B$37,0),MATCH(GP$11,'HTM Output'!$K$6:$GS$6,0)),0)*$I$8</f>
        <v>0</v>
      </c>
      <c r="GQ37" s="371">
        <f ca="1">IFERROR(OFFSET('HTM Output'!$J$6,MATCH($B37,'HTM Output'!$B$7:$B$37,0),MATCH(GQ$11,'HTM Output'!$K$6:$GS$6,0)),0)*$I$8</f>
        <v>0</v>
      </c>
      <c r="GR37" s="371">
        <f ca="1">IFERROR(OFFSET('HTM Output'!$J$6,MATCH($B37,'HTM Output'!$B$7:$B$37,0),MATCH(GR$11,'HTM Output'!$K$6:$GS$6,0)),0)*$I$8</f>
        <v>0</v>
      </c>
      <c r="GS37" s="371">
        <f ca="1">IFERROR(OFFSET('HTM Output'!$J$6,MATCH($B37,'HTM Output'!$B$7:$B$37,0),MATCH(GS$11,'HTM Output'!$K$6:$GS$6,0)),0)*$I$8</f>
        <v>0</v>
      </c>
      <c r="GT37" s="371">
        <f ca="1">IFERROR(OFFSET('HTM Output'!$J$6,MATCH($B37,'HTM Output'!$B$7:$B$37,0),MATCH(GT$11,'HTM Output'!$K$6:$GS$6,0)),0)*$I$8</f>
        <v>0</v>
      </c>
      <c r="GU37" s="371">
        <f ca="1">IFERROR(OFFSET('HTM Output'!$J$6,MATCH($B37,'HTM Output'!$B$7:$B$37,0),MATCH(GU$11,'HTM Output'!$K$6:$GS$6,0)),0)*$I$8</f>
        <v>0</v>
      </c>
      <c r="GV37" s="371">
        <f ca="1">IFERROR(OFFSET('HTM Output'!$J$6,MATCH($B37,'HTM Output'!$B$7:$B$37,0),MATCH(GV$11,'HTM Output'!$K$6:$GS$6,0)),0)*$I$8</f>
        <v>0</v>
      </c>
      <c r="GW37" s="371">
        <f ca="1">IFERROR(OFFSET('HTM Output'!$J$6,MATCH($B37,'HTM Output'!$B$7:$B$37,0),MATCH(GW$11,'HTM Output'!$K$6:$GS$6,0)),0)*$I$8</f>
        <v>0</v>
      </c>
      <c r="GX37" s="371">
        <f ca="1">IFERROR(OFFSET('HTM Output'!$J$6,MATCH($B37,'HTM Output'!$B$7:$B$37,0),MATCH(GX$11,'HTM Output'!$K$6:$GS$6,0)),0)*$I$8</f>
        <v>0</v>
      </c>
      <c r="GY37" s="371">
        <f ca="1">IFERROR(OFFSET('HTM Output'!$J$6,MATCH($B37,'HTM Output'!$B$7:$B$37,0),MATCH(GY$11,'HTM Output'!$K$6:$GS$6,0)),0)*$I$8</f>
        <v>0</v>
      </c>
      <c r="GZ37" s="371">
        <f ca="1">IFERROR(OFFSET('HTM Output'!$J$6,MATCH($B37,'HTM Output'!$B$7:$B$37,0),MATCH(GZ$11,'HTM Output'!$K$6:$GS$6,0)),0)*$I$8</f>
        <v>0</v>
      </c>
      <c r="HA37" s="371">
        <f ca="1">IFERROR(OFFSET('HTM Output'!$J$6,MATCH($B37,'HTM Output'!$B$7:$B$37,0),MATCH(HA$11,'HTM Output'!$K$6:$GS$6,0)),0)*$I$8</f>
        <v>0</v>
      </c>
      <c r="HB37" s="469">
        <f ca="1">IFERROR(OFFSET('HTM Output'!$J$6,MATCH($B37,'HTM Output'!$B$7:$B$37,0),MATCH(HB$11,'HTM Output'!$K$6:$GS$6,0)),0)*$I$8</f>
        <v>0</v>
      </c>
      <c r="HC37" s="360"/>
      <c r="HD37" s="462">
        <f t="shared" ca="1" si="25"/>
        <v>-2177561.711873496</v>
      </c>
      <c r="HE37" s="359">
        <f t="shared" ca="1" si="27"/>
        <v>487981.92841085338</v>
      </c>
      <c r="HF37" s="359">
        <f t="shared" ca="1" si="27"/>
        <v>0</v>
      </c>
      <c r="HG37" s="359">
        <f t="shared" ca="1" si="27"/>
        <v>0</v>
      </c>
      <c r="HH37" s="359">
        <f t="shared" ca="1" si="27"/>
        <v>0</v>
      </c>
      <c r="HI37" s="359">
        <f t="shared" ca="1" si="27"/>
        <v>0</v>
      </c>
      <c r="HJ37" s="359">
        <f t="shared" ca="1" si="27"/>
        <v>0</v>
      </c>
      <c r="HK37" s="419">
        <f t="shared" ca="1" si="18"/>
        <v>-1689579.7834626427</v>
      </c>
    </row>
    <row r="38" spans="1:220" hidden="1" outlineLevel="2" x14ac:dyDescent="0.75">
      <c r="A38" s="7" t="s">
        <v>39</v>
      </c>
      <c r="B38" s="397" t="s">
        <v>215</v>
      </c>
      <c r="C38" s="398">
        <f ca="1">OFFSET(Strats!$B$3,MATCH($B38,Strats!$B$4:$B$31,0),MATCH(C$10,Strats!$C$3:$BS$3,0))</f>
        <v>67053108</v>
      </c>
      <c r="D38" s="399">
        <f ca="1">OFFSET(Strats!$B$3,MATCH($B38,Strats!$B$4:$B$31,0),MATCH(D$10,Strats!$C$3:$BS$3,0))</f>
        <v>2.397545837845428E-2</v>
      </c>
      <c r="E38" s="359">
        <f t="shared" ca="1" si="19"/>
        <v>1607628.9999999998</v>
      </c>
      <c r="F38" s="462">
        <f t="shared" ca="1" si="20"/>
        <v>26284.673401153977</v>
      </c>
      <c r="G38" s="381">
        <f t="shared" ca="1" si="21"/>
        <v>1633913.6734011536</v>
      </c>
      <c r="H38" s="433">
        <f ca="1">IFERROR(SUMPRODUCT('HTM Output'!$K97:$GS97,'HTM Output'!$K$6:$GS$6)/SUM('HTM Output'!$K97:$GS97),_xlfn.MAXIFS($U$11:$HB$11,$U$14:$HB$14,"&gt;"&amp;0))</f>
        <v>47361</v>
      </c>
      <c r="I38" s="359">
        <f t="shared" ca="1" si="12"/>
        <v>578376.51914482785</v>
      </c>
      <c r="J38" s="400">
        <f t="shared" si="22"/>
        <v>0.5</v>
      </c>
      <c r="K38" s="341">
        <f t="shared" ca="1" si="13"/>
        <v>289188.25957241392</v>
      </c>
      <c r="L38" s="358">
        <f>-SUMIFS('HTM Output'!$K33:$GS33,'HTM Output'!$K$6:$GS$6,"&gt;"&amp;'HTM Output'!$G$2,'HTM Output'!$K$6:$GS$6,"&lt;="&amp;'HTM Output'!$G$3)*$I$8</f>
        <v>-153433.4117492256</v>
      </c>
      <c r="M38" s="359">
        <f t="shared" ca="1" si="14"/>
        <v>808.49199258401245</v>
      </c>
      <c r="N38" s="419">
        <f t="shared" ca="1" si="23"/>
        <v>-152624.91975664158</v>
      </c>
      <c r="O38" s="277">
        <f t="shared" ca="1" si="15"/>
        <v>136563.33981577234</v>
      </c>
      <c r="P38" s="347"/>
      <c r="Q38" s="378" t="str">
        <f t="shared" ca="1" si="16"/>
        <v>N/A</v>
      </c>
      <c r="R38" s="379">
        <f t="shared" ca="1" si="24"/>
        <v>0</v>
      </c>
      <c r="S38" s="347"/>
      <c r="T38" s="380">
        <f ca="1">IF(T$11&gt;$I$4,SUMIFS('Pooled CF'!$E:$E,'Pooled CF'!$A:$A,$A38,'Pooled CF'!$G:$G,T$11),0)+IF(T$11=$I$4,-$O38)</f>
        <v>-136563.33981577234</v>
      </c>
      <c r="U38" s="371">
        <f ca="1">IFERROR(OFFSET('HTM Output'!$J$6,MATCH($B38,'HTM Output'!$B$7:$B$37,0),MATCH(U$11,'HTM Output'!$K$6:$GS$6,0)),0)*$I$8</f>
        <v>0</v>
      </c>
      <c r="V38" s="371">
        <f ca="1">IFERROR(OFFSET('HTM Output'!$J$6,MATCH($B38,'HTM Output'!$B$7:$B$37,0),MATCH(V$11,'HTM Output'!$K$6:$GS$6,0)),0)*$I$8</f>
        <v>0</v>
      </c>
      <c r="W38" s="371">
        <f ca="1">IFERROR(OFFSET('HTM Output'!$J$6,MATCH($B38,'HTM Output'!$B$7:$B$37,0),MATCH(W$11,'HTM Output'!$K$6:$GS$6,0)),0)*$I$8</f>
        <v>0</v>
      </c>
      <c r="X38" s="371">
        <f ca="1">IFERROR(OFFSET('HTM Output'!$J$6,MATCH($B38,'HTM Output'!$B$7:$B$37,0),MATCH(X$11,'HTM Output'!$K$6:$GS$6,0)),0)*$I$8</f>
        <v>0</v>
      </c>
      <c r="Y38" s="371">
        <f ca="1">IFERROR(OFFSET('HTM Output'!$J$6,MATCH($B38,'HTM Output'!$B$7:$B$37,0),MATCH(Y$11,'HTM Output'!$K$6:$GS$6,0)),0)*$I$8</f>
        <v>0</v>
      </c>
      <c r="Z38" s="371">
        <f ca="1">IFERROR(OFFSET('HTM Output'!$J$6,MATCH($B38,'HTM Output'!$B$7:$B$37,0),MATCH(Z$11,'HTM Output'!$K$6:$GS$6,0)),0)*$I$8</f>
        <v>0</v>
      </c>
      <c r="AA38" s="371">
        <f ca="1">IFERROR(OFFSET('HTM Output'!$J$6,MATCH($B38,'HTM Output'!$B$7:$B$37,0),MATCH(AA$11,'HTM Output'!$K$6:$GS$6,0)),0)*$I$8</f>
        <v>0</v>
      </c>
      <c r="AB38" s="371">
        <f ca="1">IFERROR(OFFSET('HTM Output'!$J$6,MATCH($B38,'HTM Output'!$B$7:$B$37,0),MATCH(AB$11,'HTM Output'!$K$6:$GS$6,0)),0)*$I$8</f>
        <v>0</v>
      </c>
      <c r="AC38" s="371">
        <f ca="1">IFERROR(OFFSET('HTM Output'!$J$6,MATCH($B38,'HTM Output'!$B$7:$B$37,0),MATCH(AC$11,'HTM Output'!$K$6:$GS$6,0)),0)*$I$8</f>
        <v>0</v>
      </c>
      <c r="AD38" s="371">
        <f ca="1">IFERROR(OFFSET('HTM Output'!$J$6,MATCH($B38,'HTM Output'!$B$7:$B$37,0),MATCH(AD$11,'HTM Output'!$K$6:$GS$6,0)),0)*$I$8</f>
        <v>0</v>
      </c>
      <c r="AE38" s="371">
        <f ca="1">IFERROR(OFFSET('HTM Output'!$J$6,MATCH($B38,'HTM Output'!$B$7:$B$37,0),MATCH(AE$11,'HTM Output'!$K$6:$GS$6,0)),0)*$I$8</f>
        <v>0</v>
      </c>
      <c r="AF38" s="371">
        <f ca="1">IFERROR(OFFSET('HTM Output'!$J$6,MATCH($B38,'HTM Output'!$B$7:$B$37,0),MATCH(AF$11,'HTM Output'!$K$6:$GS$6,0)),0)*$I$8</f>
        <v>0</v>
      </c>
      <c r="AG38" s="371">
        <f ca="1">IFERROR(OFFSET('HTM Output'!$J$6,MATCH($B38,'HTM Output'!$B$7:$B$37,0),MATCH(AG$11,'HTM Output'!$K$6:$GS$6,0)),0)*$I$8</f>
        <v>0</v>
      </c>
      <c r="AH38" s="371">
        <f ca="1">IFERROR(OFFSET('HTM Output'!$J$6,MATCH($B38,'HTM Output'!$B$7:$B$37,0),MATCH(AH$11,'HTM Output'!$K$6:$GS$6,0)),0)*$I$8</f>
        <v>0</v>
      </c>
      <c r="AI38" s="371">
        <f ca="1">IFERROR(OFFSET('HTM Output'!$J$6,MATCH($B38,'HTM Output'!$B$7:$B$37,0),MATCH(AI$11,'HTM Output'!$K$6:$GS$6,0)),0)*$I$8</f>
        <v>0</v>
      </c>
      <c r="AJ38" s="371">
        <f ca="1">IFERROR(OFFSET('HTM Output'!$J$6,MATCH($B38,'HTM Output'!$B$7:$B$37,0),MATCH(AJ$11,'HTM Output'!$K$6:$GS$6,0)),0)*$I$8</f>
        <v>0</v>
      </c>
      <c r="AK38" s="371">
        <f ca="1">IFERROR(OFFSET('HTM Output'!$J$6,MATCH($B38,'HTM Output'!$B$7:$B$37,0),MATCH(AK$11,'HTM Output'!$K$6:$GS$6,0)),0)*$I$8</f>
        <v>0</v>
      </c>
      <c r="AL38" s="371">
        <f ca="1">IFERROR(OFFSET('HTM Output'!$J$6,MATCH($B38,'HTM Output'!$B$7:$B$37,0),MATCH(AL$11,'HTM Output'!$K$6:$GS$6,0)),0)*$I$8</f>
        <v>0</v>
      </c>
      <c r="AM38" s="371">
        <f ca="1">IFERROR(OFFSET('HTM Output'!$J$6,MATCH($B38,'HTM Output'!$B$7:$B$37,0),MATCH(AM$11,'HTM Output'!$K$6:$GS$6,0)),0)*$I$8</f>
        <v>0</v>
      </c>
      <c r="AN38" s="371">
        <f ca="1">IFERROR(OFFSET('HTM Output'!$J$6,MATCH($B38,'HTM Output'!$B$7:$B$37,0),MATCH(AN$11,'HTM Output'!$K$6:$GS$6,0)),0)*$I$8</f>
        <v>0</v>
      </c>
      <c r="AO38" s="371">
        <f ca="1">IFERROR(OFFSET('HTM Output'!$J$6,MATCH($B38,'HTM Output'!$B$7:$B$37,0),MATCH(AO$11,'HTM Output'!$K$6:$GS$6,0)),0)*$I$8</f>
        <v>0</v>
      </c>
      <c r="AP38" s="371">
        <f ca="1">IFERROR(OFFSET('HTM Output'!$J$6,MATCH($B38,'HTM Output'!$B$7:$B$37,0),MATCH(AP$11,'HTM Output'!$K$6:$GS$6,0)),0)*$I$8</f>
        <v>0</v>
      </c>
      <c r="AQ38" s="371">
        <f ca="1">IFERROR(OFFSET('HTM Output'!$J$6,MATCH($B38,'HTM Output'!$B$7:$B$37,0),MATCH(AQ$11,'HTM Output'!$K$6:$GS$6,0)),0)*$I$8</f>
        <v>0</v>
      </c>
      <c r="AR38" s="371">
        <f ca="1">IFERROR(OFFSET('HTM Output'!$J$6,MATCH($B38,'HTM Output'!$B$7:$B$37,0),MATCH(AR$11,'HTM Output'!$K$6:$GS$6,0)),0)*$I$8</f>
        <v>0</v>
      </c>
      <c r="AS38" s="371">
        <f ca="1">IFERROR(OFFSET('HTM Output'!$J$6,MATCH($B38,'HTM Output'!$B$7:$B$37,0),MATCH(AS$11,'HTM Output'!$K$6:$GS$6,0)),0)*$I$8</f>
        <v>0</v>
      </c>
      <c r="AT38" s="371">
        <f ca="1">IFERROR(OFFSET('HTM Output'!$J$6,MATCH($B38,'HTM Output'!$B$7:$B$37,0),MATCH(AT$11,'HTM Output'!$K$6:$GS$6,0)),0)*$I$8</f>
        <v>0</v>
      </c>
      <c r="AU38" s="371">
        <f ca="1">IFERROR(OFFSET('HTM Output'!$J$6,MATCH($B38,'HTM Output'!$B$7:$B$37,0),MATCH(AU$11,'HTM Output'!$K$6:$GS$6,0)),0)*$I$8</f>
        <v>0</v>
      </c>
      <c r="AV38" s="371">
        <f ca="1">IFERROR(OFFSET('HTM Output'!$J$6,MATCH($B38,'HTM Output'!$B$7:$B$37,0),MATCH(AV$11,'HTM Output'!$K$6:$GS$6,0)),0)*$I$8</f>
        <v>0</v>
      </c>
      <c r="AW38" s="371">
        <f ca="1">IFERROR(OFFSET('HTM Output'!$J$6,MATCH($B38,'HTM Output'!$B$7:$B$37,0),MATCH(AW$11,'HTM Output'!$K$6:$GS$6,0)),0)*$I$8</f>
        <v>0</v>
      </c>
      <c r="AX38" s="371">
        <f ca="1">IFERROR(OFFSET('HTM Output'!$J$6,MATCH($B38,'HTM Output'!$B$7:$B$37,0),MATCH(AX$11,'HTM Output'!$K$6:$GS$6,0)),0)*$I$8</f>
        <v>0</v>
      </c>
      <c r="AY38" s="371">
        <f ca="1">IFERROR(OFFSET('HTM Output'!$J$6,MATCH($B38,'HTM Output'!$B$7:$B$37,0),MATCH(AY$11,'HTM Output'!$K$6:$GS$6,0)),0)*$I$8</f>
        <v>0</v>
      </c>
      <c r="AZ38" s="371">
        <f ca="1">IFERROR(OFFSET('HTM Output'!$J$6,MATCH($B38,'HTM Output'!$B$7:$B$37,0),MATCH(AZ$11,'HTM Output'!$K$6:$GS$6,0)),0)*$I$8</f>
        <v>0</v>
      </c>
      <c r="BA38" s="371">
        <f ca="1">IFERROR(OFFSET('HTM Output'!$J$6,MATCH($B38,'HTM Output'!$B$7:$B$37,0),MATCH(BA$11,'HTM Output'!$K$6:$GS$6,0)),0)*$I$8</f>
        <v>0</v>
      </c>
      <c r="BB38" s="371">
        <f ca="1">IFERROR(OFFSET('HTM Output'!$J$6,MATCH($B38,'HTM Output'!$B$7:$B$37,0),MATCH(BB$11,'HTM Output'!$K$6:$GS$6,0)),0)*$I$8</f>
        <v>0</v>
      </c>
      <c r="BC38" s="371">
        <f ca="1">IFERROR(OFFSET('HTM Output'!$J$6,MATCH($B38,'HTM Output'!$B$7:$B$37,0),MATCH(BC$11,'HTM Output'!$K$6:$GS$6,0)),0)*$I$8</f>
        <v>0</v>
      </c>
      <c r="BD38" s="371">
        <f ca="1">IFERROR(OFFSET('HTM Output'!$J$6,MATCH($B38,'HTM Output'!$B$7:$B$37,0),MATCH(BD$11,'HTM Output'!$K$6:$GS$6,0)),0)*$I$8</f>
        <v>0</v>
      </c>
      <c r="BE38" s="371">
        <f ca="1">IFERROR(OFFSET('HTM Output'!$J$6,MATCH($B38,'HTM Output'!$B$7:$B$37,0),MATCH(BE$11,'HTM Output'!$K$6:$GS$6,0)),0)*$I$8</f>
        <v>0</v>
      </c>
      <c r="BF38" s="371">
        <f ca="1">IFERROR(OFFSET('HTM Output'!$J$6,MATCH($B38,'HTM Output'!$B$7:$B$37,0),MATCH(BF$11,'HTM Output'!$K$6:$GS$6,0)),0)*$I$8</f>
        <v>0</v>
      </c>
      <c r="BG38" s="371">
        <f ca="1">IFERROR(OFFSET('HTM Output'!$J$6,MATCH($B38,'HTM Output'!$B$7:$B$37,0),MATCH(BG$11,'HTM Output'!$K$6:$GS$6,0)),0)*$I$8</f>
        <v>0</v>
      </c>
      <c r="BH38" s="371">
        <f ca="1">IFERROR(OFFSET('HTM Output'!$J$6,MATCH($B38,'HTM Output'!$B$7:$B$37,0),MATCH(BH$11,'HTM Output'!$K$6:$GS$6,0)),0)*$I$8</f>
        <v>0</v>
      </c>
      <c r="BI38" s="371">
        <f ca="1">IFERROR(OFFSET('HTM Output'!$J$6,MATCH($B38,'HTM Output'!$B$7:$B$37,0),MATCH(BI$11,'HTM Output'!$K$6:$GS$6,0)),0)*$I$8</f>
        <v>0</v>
      </c>
      <c r="BJ38" s="371">
        <f ca="1">IFERROR(OFFSET('HTM Output'!$J$6,MATCH($B38,'HTM Output'!$B$7:$B$37,0),MATCH(BJ$11,'HTM Output'!$K$6:$GS$6,0)),0)*$I$8</f>
        <v>0</v>
      </c>
      <c r="BK38" s="371">
        <f ca="1">IFERROR(OFFSET('HTM Output'!$J$6,MATCH($B38,'HTM Output'!$B$7:$B$37,0),MATCH(BK$11,'HTM Output'!$K$6:$GS$6,0)),0)*$I$8</f>
        <v>0</v>
      </c>
      <c r="BL38" s="371">
        <f ca="1">IFERROR(OFFSET('HTM Output'!$J$6,MATCH($B38,'HTM Output'!$B$7:$B$37,0),MATCH(BL$11,'HTM Output'!$K$6:$GS$6,0)),0)*$I$8</f>
        <v>0</v>
      </c>
      <c r="BM38" s="371">
        <f ca="1">IFERROR(OFFSET('HTM Output'!$J$6,MATCH($B38,'HTM Output'!$B$7:$B$37,0),MATCH(BM$11,'HTM Output'!$K$6:$GS$6,0)),0)*$I$8</f>
        <v>0</v>
      </c>
      <c r="BN38" s="371">
        <f ca="1">IFERROR(OFFSET('HTM Output'!$J$6,MATCH($B38,'HTM Output'!$B$7:$B$37,0),MATCH(BN$11,'HTM Output'!$K$6:$GS$6,0)),0)*$I$8</f>
        <v>0</v>
      </c>
      <c r="BO38" s="371">
        <f ca="1">IFERROR(OFFSET('HTM Output'!$J$6,MATCH($B38,'HTM Output'!$B$7:$B$37,0),MATCH(BO$11,'HTM Output'!$K$6:$GS$6,0)),0)*$I$8</f>
        <v>0</v>
      </c>
      <c r="BP38" s="371">
        <f ca="1">IFERROR(OFFSET('HTM Output'!$J$6,MATCH($B38,'HTM Output'!$B$7:$B$37,0),MATCH(BP$11,'HTM Output'!$K$6:$GS$6,0)),0)*$I$8</f>
        <v>0</v>
      </c>
      <c r="BQ38" s="371">
        <f ca="1">IFERROR(OFFSET('HTM Output'!$J$6,MATCH($B38,'HTM Output'!$B$7:$B$37,0),MATCH(BQ$11,'HTM Output'!$K$6:$GS$6,0)),0)*$I$8</f>
        <v>0</v>
      </c>
      <c r="BR38" s="371">
        <f ca="1">IFERROR(OFFSET('HTM Output'!$J$6,MATCH($B38,'HTM Output'!$B$7:$B$37,0),MATCH(BR$11,'HTM Output'!$K$6:$GS$6,0)),0)*$I$8</f>
        <v>0</v>
      </c>
      <c r="BS38" s="371">
        <f ca="1">IFERROR(OFFSET('HTM Output'!$J$6,MATCH($B38,'HTM Output'!$B$7:$B$37,0),MATCH(BS$11,'HTM Output'!$K$6:$GS$6,0)),0)*$I$8</f>
        <v>0</v>
      </c>
      <c r="BT38" s="371">
        <f ca="1">IFERROR(OFFSET('HTM Output'!$J$6,MATCH($B38,'HTM Output'!$B$7:$B$37,0),MATCH(BT$11,'HTM Output'!$K$6:$GS$6,0)),0)*$I$8</f>
        <v>0</v>
      </c>
      <c r="BU38" s="371">
        <f ca="1">IFERROR(OFFSET('HTM Output'!$J$6,MATCH($B38,'HTM Output'!$B$7:$B$37,0),MATCH(BU$11,'HTM Output'!$K$6:$GS$6,0)),0)*$I$8</f>
        <v>0</v>
      </c>
      <c r="BV38" s="371">
        <f ca="1">IFERROR(OFFSET('HTM Output'!$J$6,MATCH($B38,'HTM Output'!$B$7:$B$37,0),MATCH(BV$11,'HTM Output'!$K$6:$GS$6,0)),0)*$I$8</f>
        <v>0</v>
      </c>
      <c r="BW38" s="371">
        <f ca="1">IFERROR(OFFSET('HTM Output'!$J$6,MATCH($B38,'HTM Output'!$B$7:$B$37,0),MATCH(BW$11,'HTM Output'!$K$6:$GS$6,0)),0)*$I$8</f>
        <v>0</v>
      </c>
      <c r="BX38" s="371">
        <f ca="1">IFERROR(OFFSET('HTM Output'!$J$6,MATCH($B38,'HTM Output'!$B$7:$B$37,0),MATCH(BX$11,'HTM Output'!$K$6:$GS$6,0)),0)*$I$8</f>
        <v>0</v>
      </c>
      <c r="BY38" s="371">
        <f ca="1">IFERROR(OFFSET('HTM Output'!$J$6,MATCH($B38,'HTM Output'!$B$7:$B$37,0),MATCH(BY$11,'HTM Output'!$K$6:$GS$6,0)),0)*$I$8</f>
        <v>0</v>
      </c>
      <c r="BZ38" s="371">
        <f ca="1">IFERROR(OFFSET('HTM Output'!$J$6,MATCH($B38,'HTM Output'!$B$7:$B$37,0),MATCH(BZ$11,'HTM Output'!$K$6:$GS$6,0)),0)*$I$8</f>
        <v>0</v>
      </c>
      <c r="CA38" s="371">
        <f ca="1">IFERROR(OFFSET('HTM Output'!$J$6,MATCH($B38,'HTM Output'!$B$7:$B$37,0),MATCH(CA$11,'HTM Output'!$K$6:$GS$6,0)),0)*$I$8</f>
        <v>0</v>
      </c>
      <c r="CB38" s="371">
        <f ca="1">IFERROR(OFFSET('HTM Output'!$J$6,MATCH($B38,'HTM Output'!$B$7:$B$37,0),MATCH(CB$11,'HTM Output'!$K$6:$GS$6,0)),0)*$I$8</f>
        <v>0</v>
      </c>
      <c r="CC38" s="371">
        <f ca="1">IFERROR(OFFSET('HTM Output'!$J$6,MATCH($B38,'HTM Output'!$B$7:$B$37,0),MATCH(CC$11,'HTM Output'!$K$6:$GS$6,0)),0)*$I$8</f>
        <v>0</v>
      </c>
      <c r="CD38" s="371">
        <f ca="1">IFERROR(OFFSET('HTM Output'!$J$6,MATCH($B38,'HTM Output'!$B$7:$B$37,0),MATCH(CD$11,'HTM Output'!$K$6:$GS$6,0)),0)*$I$8</f>
        <v>0</v>
      </c>
      <c r="CE38" s="371">
        <f ca="1">IFERROR(OFFSET('HTM Output'!$J$6,MATCH($B38,'HTM Output'!$B$7:$B$37,0),MATCH(CE$11,'HTM Output'!$K$6:$GS$6,0)),0)*$I$8</f>
        <v>0</v>
      </c>
      <c r="CF38" s="371">
        <f ca="1">IFERROR(OFFSET('HTM Output'!$J$6,MATCH($B38,'HTM Output'!$B$7:$B$37,0),MATCH(CF$11,'HTM Output'!$K$6:$GS$6,0)),0)*$I$8</f>
        <v>0</v>
      </c>
      <c r="CG38" s="371">
        <f ca="1">IFERROR(OFFSET('HTM Output'!$J$6,MATCH($B38,'HTM Output'!$B$7:$B$37,0),MATCH(CG$11,'HTM Output'!$K$6:$GS$6,0)),0)*$I$8</f>
        <v>0</v>
      </c>
      <c r="CH38" s="371">
        <f ca="1">IFERROR(OFFSET('HTM Output'!$J$6,MATCH($B38,'HTM Output'!$B$7:$B$37,0),MATCH(CH$11,'HTM Output'!$K$6:$GS$6,0)),0)*$I$8</f>
        <v>0</v>
      </c>
      <c r="CI38" s="371">
        <f ca="1">IFERROR(OFFSET('HTM Output'!$J$6,MATCH($B38,'HTM Output'!$B$7:$B$37,0),MATCH(CI$11,'HTM Output'!$K$6:$GS$6,0)),0)*$I$8</f>
        <v>0</v>
      </c>
      <c r="CJ38" s="371">
        <f ca="1">IFERROR(OFFSET('HTM Output'!$J$6,MATCH($B38,'HTM Output'!$B$7:$B$37,0),MATCH(CJ$11,'HTM Output'!$K$6:$GS$6,0)),0)*$I$8</f>
        <v>0</v>
      </c>
      <c r="CK38" s="371">
        <f ca="1">IFERROR(OFFSET('HTM Output'!$J$6,MATCH($B38,'HTM Output'!$B$7:$B$37,0),MATCH(CK$11,'HTM Output'!$K$6:$GS$6,0)),0)*$I$8</f>
        <v>0</v>
      </c>
      <c r="CL38" s="371">
        <f ca="1">IFERROR(OFFSET('HTM Output'!$J$6,MATCH($B38,'HTM Output'!$B$7:$B$37,0),MATCH(CL$11,'HTM Output'!$K$6:$GS$6,0)),0)*$I$8</f>
        <v>0</v>
      </c>
      <c r="CM38" s="371">
        <f ca="1">IFERROR(OFFSET('HTM Output'!$J$6,MATCH($B38,'HTM Output'!$B$7:$B$37,0),MATCH(CM$11,'HTM Output'!$K$6:$GS$6,0)),0)*$I$8</f>
        <v>0</v>
      </c>
      <c r="CN38" s="371">
        <f ca="1">IFERROR(OFFSET('HTM Output'!$J$6,MATCH($B38,'HTM Output'!$B$7:$B$37,0),MATCH(CN$11,'HTM Output'!$K$6:$GS$6,0)),0)*$I$8</f>
        <v>0</v>
      </c>
      <c r="CO38" s="371">
        <f ca="1">IFERROR(OFFSET('HTM Output'!$J$6,MATCH($B38,'HTM Output'!$B$7:$B$37,0),MATCH(CO$11,'HTM Output'!$K$6:$GS$6,0)),0)*$I$8</f>
        <v>0</v>
      </c>
      <c r="CP38" s="371">
        <f ca="1">IFERROR(OFFSET('HTM Output'!$J$6,MATCH($B38,'HTM Output'!$B$7:$B$37,0),MATCH(CP$11,'HTM Output'!$K$6:$GS$6,0)),0)*$I$8</f>
        <v>0</v>
      </c>
      <c r="CQ38" s="371">
        <f ca="1">IFERROR(OFFSET('HTM Output'!$J$6,MATCH($B38,'HTM Output'!$B$7:$B$37,0),MATCH(CQ$11,'HTM Output'!$K$6:$GS$6,0)),0)*$I$8</f>
        <v>0</v>
      </c>
      <c r="CR38" s="371">
        <f ca="1">IFERROR(OFFSET('HTM Output'!$J$6,MATCH($B38,'HTM Output'!$B$7:$B$37,0),MATCH(CR$11,'HTM Output'!$K$6:$GS$6,0)),0)*$I$8</f>
        <v>0</v>
      </c>
      <c r="CS38" s="371">
        <f ca="1">IFERROR(OFFSET('HTM Output'!$J$6,MATCH($B38,'HTM Output'!$B$7:$B$37,0),MATCH(CS$11,'HTM Output'!$K$6:$GS$6,0)),0)*$I$8</f>
        <v>0</v>
      </c>
      <c r="CT38" s="371">
        <f ca="1">IFERROR(OFFSET('HTM Output'!$J$6,MATCH($B38,'HTM Output'!$B$7:$B$37,0),MATCH(CT$11,'HTM Output'!$K$6:$GS$6,0)),0)*$I$8</f>
        <v>0</v>
      </c>
      <c r="CU38" s="371">
        <f ca="1">IFERROR(OFFSET('HTM Output'!$J$6,MATCH($B38,'HTM Output'!$B$7:$B$37,0),MATCH(CU$11,'HTM Output'!$K$6:$GS$6,0)),0)*$I$8</f>
        <v>0</v>
      </c>
      <c r="CV38" s="371">
        <f ca="1">IFERROR(OFFSET('HTM Output'!$J$6,MATCH($B38,'HTM Output'!$B$7:$B$37,0),MATCH(CV$11,'HTM Output'!$K$6:$GS$6,0)),0)*$I$8</f>
        <v>0</v>
      </c>
      <c r="CW38" s="371">
        <f ca="1">IFERROR(OFFSET('HTM Output'!$J$6,MATCH($B38,'HTM Output'!$B$7:$B$37,0),MATCH(CW$11,'HTM Output'!$K$6:$GS$6,0)),0)*$I$8</f>
        <v>0</v>
      </c>
      <c r="CX38" s="371">
        <f ca="1">IFERROR(OFFSET('HTM Output'!$J$6,MATCH($B38,'HTM Output'!$B$7:$B$37,0),MATCH(CX$11,'HTM Output'!$K$6:$GS$6,0)),0)*$I$8</f>
        <v>0</v>
      </c>
      <c r="CY38" s="371">
        <f ca="1">IFERROR(OFFSET('HTM Output'!$J$6,MATCH($B38,'HTM Output'!$B$7:$B$37,0),MATCH(CY$11,'HTM Output'!$K$6:$GS$6,0)),0)*$I$8</f>
        <v>0</v>
      </c>
      <c r="CZ38" s="371">
        <f ca="1">IFERROR(OFFSET('HTM Output'!$J$6,MATCH($B38,'HTM Output'!$B$7:$B$37,0),MATCH(CZ$11,'HTM Output'!$K$6:$GS$6,0)),0)*$I$8</f>
        <v>0</v>
      </c>
      <c r="DA38" s="371">
        <f ca="1">IFERROR(OFFSET('HTM Output'!$J$6,MATCH($B38,'HTM Output'!$B$7:$B$37,0),MATCH(DA$11,'HTM Output'!$K$6:$GS$6,0)),0)*$I$8</f>
        <v>0</v>
      </c>
      <c r="DB38" s="371">
        <f ca="1">IFERROR(OFFSET('HTM Output'!$J$6,MATCH($B38,'HTM Output'!$B$7:$B$37,0),MATCH(DB$11,'HTM Output'!$K$6:$GS$6,0)),0)*$I$8</f>
        <v>0</v>
      </c>
      <c r="DC38" s="371">
        <f ca="1">IFERROR(OFFSET('HTM Output'!$J$6,MATCH($B38,'HTM Output'!$B$7:$B$37,0),MATCH(DC$11,'HTM Output'!$K$6:$GS$6,0)),0)*$I$8</f>
        <v>0</v>
      </c>
      <c r="DD38" s="371">
        <f ca="1">IFERROR(OFFSET('HTM Output'!$J$6,MATCH($B38,'HTM Output'!$B$7:$B$37,0),MATCH(DD$11,'HTM Output'!$K$6:$GS$6,0)),0)*$I$8</f>
        <v>0</v>
      </c>
      <c r="DE38" s="371">
        <f ca="1">IFERROR(OFFSET('HTM Output'!$J$6,MATCH($B38,'HTM Output'!$B$7:$B$37,0),MATCH(DE$11,'HTM Output'!$K$6:$GS$6,0)),0)*$I$8</f>
        <v>0</v>
      </c>
      <c r="DF38" s="371">
        <f ca="1">IFERROR(OFFSET('HTM Output'!$J$6,MATCH($B38,'HTM Output'!$B$7:$B$37,0),MATCH(DF$11,'HTM Output'!$K$6:$GS$6,0)),0)*$I$8</f>
        <v>0</v>
      </c>
      <c r="DG38" s="371">
        <f ca="1">IFERROR(OFFSET('HTM Output'!$J$6,MATCH($B38,'HTM Output'!$B$7:$B$37,0),MATCH(DG$11,'HTM Output'!$K$6:$GS$6,0)),0)*$I$8</f>
        <v>0</v>
      </c>
      <c r="DH38" s="371">
        <f ca="1">IFERROR(OFFSET('HTM Output'!$J$6,MATCH($B38,'HTM Output'!$B$7:$B$37,0),MATCH(DH$11,'HTM Output'!$K$6:$GS$6,0)),0)*$I$8</f>
        <v>0</v>
      </c>
      <c r="DI38" s="371">
        <f ca="1">IFERROR(OFFSET('HTM Output'!$J$6,MATCH($B38,'HTM Output'!$B$7:$B$37,0),MATCH(DI$11,'HTM Output'!$K$6:$GS$6,0)),0)*$I$8</f>
        <v>0</v>
      </c>
      <c r="DJ38" s="371">
        <f ca="1">IFERROR(OFFSET('HTM Output'!$J$6,MATCH($B38,'HTM Output'!$B$7:$B$37,0),MATCH(DJ$11,'HTM Output'!$K$6:$GS$6,0)),0)*$I$8</f>
        <v>0</v>
      </c>
      <c r="DK38" s="371">
        <f ca="1">IFERROR(OFFSET('HTM Output'!$J$6,MATCH($B38,'HTM Output'!$B$7:$B$37,0),MATCH(DK$11,'HTM Output'!$K$6:$GS$6,0)),0)*$I$8</f>
        <v>0</v>
      </c>
      <c r="DL38" s="371">
        <f ca="1">IFERROR(OFFSET('HTM Output'!$J$6,MATCH($B38,'HTM Output'!$B$7:$B$37,0),MATCH(DL$11,'HTM Output'!$K$6:$GS$6,0)),0)*$I$8</f>
        <v>0</v>
      </c>
      <c r="DM38" s="371">
        <f ca="1">IFERROR(OFFSET('HTM Output'!$J$6,MATCH($B38,'HTM Output'!$B$7:$B$37,0),MATCH(DM$11,'HTM Output'!$K$6:$GS$6,0)),0)*$I$8</f>
        <v>0</v>
      </c>
      <c r="DN38" s="371">
        <f ca="1">IFERROR(OFFSET('HTM Output'!$J$6,MATCH($B38,'HTM Output'!$B$7:$B$37,0),MATCH(DN$11,'HTM Output'!$K$6:$GS$6,0)),0)*$I$8</f>
        <v>0</v>
      </c>
      <c r="DO38" s="371">
        <f ca="1">IFERROR(OFFSET('HTM Output'!$J$6,MATCH($B38,'HTM Output'!$B$7:$B$37,0),MATCH(DO$11,'HTM Output'!$K$6:$GS$6,0)),0)*$I$8</f>
        <v>0</v>
      </c>
      <c r="DP38" s="371">
        <f ca="1">IFERROR(OFFSET('HTM Output'!$J$6,MATCH($B38,'HTM Output'!$B$7:$B$37,0),MATCH(DP$11,'HTM Output'!$K$6:$GS$6,0)),0)*$I$8</f>
        <v>0</v>
      </c>
      <c r="DQ38" s="371">
        <f ca="1">IFERROR(OFFSET('HTM Output'!$J$6,MATCH($B38,'HTM Output'!$B$7:$B$37,0),MATCH(DQ$11,'HTM Output'!$K$6:$GS$6,0)),0)*$I$8</f>
        <v>0</v>
      </c>
      <c r="DR38" s="371">
        <f ca="1">IFERROR(OFFSET('HTM Output'!$J$6,MATCH($B38,'HTM Output'!$B$7:$B$37,0),MATCH(DR$11,'HTM Output'!$K$6:$GS$6,0)),0)*$I$8</f>
        <v>0</v>
      </c>
      <c r="DS38" s="371">
        <f ca="1">IFERROR(OFFSET('HTM Output'!$J$6,MATCH($B38,'HTM Output'!$B$7:$B$37,0),MATCH(DS$11,'HTM Output'!$K$6:$GS$6,0)),0)*$I$8</f>
        <v>0</v>
      </c>
      <c r="DT38" s="371">
        <f ca="1">IFERROR(OFFSET('HTM Output'!$J$6,MATCH($B38,'HTM Output'!$B$7:$B$37,0),MATCH(DT$11,'HTM Output'!$K$6:$GS$6,0)),0)*$I$8</f>
        <v>0</v>
      </c>
      <c r="DU38" s="371">
        <f ca="1">IFERROR(OFFSET('HTM Output'!$J$6,MATCH($B38,'HTM Output'!$B$7:$B$37,0),MATCH(DU$11,'HTM Output'!$K$6:$GS$6,0)),0)*$I$8</f>
        <v>0</v>
      </c>
      <c r="DV38" s="371">
        <f ca="1">IFERROR(OFFSET('HTM Output'!$J$6,MATCH($B38,'HTM Output'!$B$7:$B$37,0),MATCH(DV$11,'HTM Output'!$K$6:$GS$6,0)),0)*$I$8</f>
        <v>0</v>
      </c>
      <c r="DW38" s="371">
        <f ca="1">IFERROR(OFFSET('HTM Output'!$J$6,MATCH($B38,'HTM Output'!$B$7:$B$37,0),MATCH(DW$11,'HTM Output'!$K$6:$GS$6,0)),0)*$I$8</f>
        <v>0</v>
      </c>
      <c r="DX38" s="371">
        <f ca="1">IFERROR(OFFSET('HTM Output'!$J$6,MATCH($B38,'HTM Output'!$B$7:$B$37,0),MATCH(DX$11,'HTM Output'!$K$6:$GS$6,0)),0)*$I$8</f>
        <v>0</v>
      </c>
      <c r="DY38" s="371">
        <f ca="1">IFERROR(OFFSET('HTM Output'!$J$6,MATCH($B38,'HTM Output'!$B$7:$B$37,0),MATCH(DY$11,'HTM Output'!$K$6:$GS$6,0)),0)*$I$8</f>
        <v>0</v>
      </c>
      <c r="DZ38" s="371">
        <f ca="1">IFERROR(OFFSET('HTM Output'!$J$6,MATCH($B38,'HTM Output'!$B$7:$B$37,0),MATCH(DZ$11,'HTM Output'!$K$6:$GS$6,0)),0)*$I$8</f>
        <v>0</v>
      </c>
      <c r="EA38" s="371">
        <f ca="1">IFERROR(OFFSET('HTM Output'!$J$6,MATCH($B38,'HTM Output'!$B$7:$B$37,0),MATCH(EA$11,'HTM Output'!$K$6:$GS$6,0)),0)*$I$8</f>
        <v>0</v>
      </c>
      <c r="EB38" s="371">
        <f ca="1">IFERROR(OFFSET('HTM Output'!$J$6,MATCH($B38,'HTM Output'!$B$7:$B$37,0),MATCH(EB$11,'HTM Output'!$K$6:$GS$6,0)),0)*$I$8</f>
        <v>0</v>
      </c>
      <c r="EC38" s="371">
        <f ca="1">IFERROR(OFFSET('HTM Output'!$J$6,MATCH($B38,'HTM Output'!$B$7:$B$37,0),MATCH(EC$11,'HTM Output'!$K$6:$GS$6,0)),0)*$I$8</f>
        <v>0</v>
      </c>
      <c r="ED38" s="371">
        <f ca="1">IFERROR(OFFSET('HTM Output'!$J$6,MATCH($B38,'HTM Output'!$B$7:$B$37,0),MATCH(ED$11,'HTM Output'!$K$6:$GS$6,0)),0)*$I$8</f>
        <v>0</v>
      </c>
      <c r="EE38" s="371">
        <f ca="1">IFERROR(OFFSET('HTM Output'!$J$6,MATCH($B38,'HTM Output'!$B$7:$B$37,0),MATCH(EE$11,'HTM Output'!$K$6:$GS$6,0)),0)*$I$8</f>
        <v>0</v>
      </c>
      <c r="EF38" s="371">
        <f ca="1">IFERROR(OFFSET('HTM Output'!$J$6,MATCH($B38,'HTM Output'!$B$7:$B$37,0),MATCH(EF$11,'HTM Output'!$K$6:$GS$6,0)),0)*$I$8</f>
        <v>0</v>
      </c>
      <c r="EG38" s="371">
        <f ca="1">IFERROR(OFFSET('HTM Output'!$J$6,MATCH($B38,'HTM Output'!$B$7:$B$37,0),MATCH(EG$11,'HTM Output'!$K$6:$GS$6,0)),0)*$I$8</f>
        <v>0</v>
      </c>
      <c r="EH38" s="371">
        <f ca="1">IFERROR(OFFSET('HTM Output'!$J$6,MATCH($B38,'HTM Output'!$B$7:$B$37,0),MATCH(EH$11,'HTM Output'!$K$6:$GS$6,0)),0)*$I$8</f>
        <v>0</v>
      </c>
      <c r="EI38" s="371">
        <f ca="1">IFERROR(OFFSET('HTM Output'!$J$6,MATCH($B38,'HTM Output'!$B$7:$B$37,0),MATCH(EI$11,'HTM Output'!$K$6:$GS$6,0)),0)*$I$8</f>
        <v>0</v>
      </c>
      <c r="EJ38" s="371">
        <f ca="1">IFERROR(OFFSET('HTM Output'!$J$6,MATCH($B38,'HTM Output'!$B$7:$B$37,0),MATCH(EJ$11,'HTM Output'!$K$6:$GS$6,0)),0)*$I$8</f>
        <v>0</v>
      </c>
      <c r="EK38" s="371">
        <f ca="1">IFERROR(OFFSET('HTM Output'!$J$6,MATCH($B38,'HTM Output'!$B$7:$B$37,0),MATCH(EK$11,'HTM Output'!$K$6:$GS$6,0)),0)*$I$8</f>
        <v>0</v>
      </c>
      <c r="EL38" s="371">
        <f ca="1">IFERROR(OFFSET('HTM Output'!$J$6,MATCH($B38,'HTM Output'!$B$7:$B$37,0),MATCH(EL$11,'HTM Output'!$K$6:$GS$6,0)),0)*$I$8</f>
        <v>0</v>
      </c>
      <c r="EM38" s="371">
        <f ca="1">IFERROR(OFFSET('HTM Output'!$J$6,MATCH($B38,'HTM Output'!$B$7:$B$37,0),MATCH(EM$11,'HTM Output'!$K$6:$GS$6,0)),0)*$I$8</f>
        <v>0</v>
      </c>
      <c r="EN38" s="371">
        <f ca="1">IFERROR(OFFSET('HTM Output'!$J$6,MATCH($B38,'HTM Output'!$B$7:$B$37,0),MATCH(EN$11,'HTM Output'!$K$6:$GS$6,0)),0)*$I$8</f>
        <v>0</v>
      </c>
      <c r="EO38" s="371">
        <f ca="1">IFERROR(OFFSET('HTM Output'!$J$6,MATCH($B38,'HTM Output'!$B$7:$B$37,0),MATCH(EO$11,'HTM Output'!$K$6:$GS$6,0)),0)*$I$8</f>
        <v>0</v>
      </c>
      <c r="EP38" s="371">
        <f ca="1">IFERROR(OFFSET('HTM Output'!$J$6,MATCH($B38,'HTM Output'!$B$7:$B$37,0),MATCH(EP$11,'HTM Output'!$K$6:$GS$6,0)),0)*$I$8</f>
        <v>0</v>
      </c>
      <c r="EQ38" s="371">
        <f ca="1">IFERROR(OFFSET('HTM Output'!$J$6,MATCH($B38,'HTM Output'!$B$7:$B$37,0),MATCH(EQ$11,'HTM Output'!$K$6:$GS$6,0)),0)*$I$8</f>
        <v>0</v>
      </c>
      <c r="ER38" s="371">
        <f ca="1">IFERROR(OFFSET('HTM Output'!$J$6,MATCH($B38,'HTM Output'!$B$7:$B$37,0),MATCH(ER$11,'HTM Output'!$K$6:$GS$6,0)),0)*$I$8</f>
        <v>0</v>
      </c>
      <c r="ES38" s="371">
        <f ca="1">IFERROR(OFFSET('HTM Output'!$J$6,MATCH($B38,'HTM Output'!$B$7:$B$37,0),MATCH(ES$11,'HTM Output'!$K$6:$GS$6,0)),0)*$I$8</f>
        <v>0</v>
      </c>
      <c r="ET38" s="371">
        <f ca="1">IFERROR(OFFSET('HTM Output'!$J$6,MATCH($B38,'HTM Output'!$B$7:$B$37,0),MATCH(ET$11,'HTM Output'!$K$6:$GS$6,0)),0)*$I$8</f>
        <v>0</v>
      </c>
      <c r="EU38" s="371">
        <f ca="1">IFERROR(OFFSET('HTM Output'!$J$6,MATCH($B38,'HTM Output'!$B$7:$B$37,0),MATCH(EU$11,'HTM Output'!$K$6:$GS$6,0)),0)*$I$8</f>
        <v>0</v>
      </c>
      <c r="EV38" s="371">
        <f ca="1">IFERROR(OFFSET('HTM Output'!$J$6,MATCH($B38,'HTM Output'!$B$7:$B$37,0),MATCH(EV$11,'HTM Output'!$K$6:$GS$6,0)),0)*$I$8</f>
        <v>0</v>
      </c>
      <c r="EW38" s="371">
        <f ca="1">IFERROR(OFFSET('HTM Output'!$J$6,MATCH($B38,'HTM Output'!$B$7:$B$37,0),MATCH(EW$11,'HTM Output'!$K$6:$GS$6,0)),0)*$I$8</f>
        <v>0</v>
      </c>
      <c r="EX38" s="371">
        <f ca="1">IFERROR(OFFSET('HTM Output'!$J$6,MATCH($B38,'HTM Output'!$B$7:$B$37,0),MATCH(EX$11,'HTM Output'!$K$6:$GS$6,0)),0)*$I$8</f>
        <v>0</v>
      </c>
      <c r="EY38" s="371">
        <f ca="1">IFERROR(OFFSET('HTM Output'!$J$6,MATCH($B38,'HTM Output'!$B$7:$B$37,0),MATCH(EY$11,'HTM Output'!$K$6:$GS$6,0)),0)*$I$8</f>
        <v>0</v>
      </c>
      <c r="EZ38" s="371">
        <f ca="1">IFERROR(OFFSET('HTM Output'!$J$6,MATCH($B38,'HTM Output'!$B$7:$B$37,0),MATCH(EZ$11,'HTM Output'!$K$6:$GS$6,0)),0)*$I$8</f>
        <v>0</v>
      </c>
      <c r="FA38" s="371">
        <f ca="1">IFERROR(OFFSET('HTM Output'!$J$6,MATCH($B38,'HTM Output'!$B$7:$B$37,0),MATCH(FA$11,'HTM Output'!$K$6:$GS$6,0)),0)*$I$8</f>
        <v>0</v>
      </c>
      <c r="FB38" s="371">
        <f ca="1">IFERROR(OFFSET('HTM Output'!$J$6,MATCH($B38,'HTM Output'!$B$7:$B$37,0),MATCH(FB$11,'HTM Output'!$K$6:$GS$6,0)),0)*$I$8</f>
        <v>0</v>
      </c>
      <c r="FC38" s="371">
        <f ca="1">IFERROR(OFFSET('HTM Output'!$J$6,MATCH($B38,'HTM Output'!$B$7:$B$37,0),MATCH(FC$11,'HTM Output'!$K$6:$GS$6,0)),0)*$I$8</f>
        <v>0</v>
      </c>
      <c r="FD38" s="371">
        <f ca="1">IFERROR(OFFSET('HTM Output'!$J$6,MATCH($B38,'HTM Output'!$B$7:$B$37,0),MATCH(FD$11,'HTM Output'!$K$6:$GS$6,0)),0)*$I$8</f>
        <v>0</v>
      </c>
      <c r="FE38" s="371">
        <f ca="1">IFERROR(OFFSET('HTM Output'!$J$6,MATCH($B38,'HTM Output'!$B$7:$B$37,0),MATCH(FE$11,'HTM Output'!$K$6:$GS$6,0)),0)*$I$8</f>
        <v>0</v>
      </c>
      <c r="FF38" s="371">
        <f ca="1">IFERROR(OFFSET('HTM Output'!$J$6,MATCH($B38,'HTM Output'!$B$7:$B$37,0),MATCH(FF$11,'HTM Output'!$K$6:$GS$6,0)),0)*$I$8</f>
        <v>0</v>
      </c>
      <c r="FG38" s="371">
        <f ca="1">IFERROR(OFFSET('HTM Output'!$J$6,MATCH($B38,'HTM Output'!$B$7:$B$37,0),MATCH(FG$11,'HTM Output'!$K$6:$GS$6,0)),0)*$I$8</f>
        <v>0</v>
      </c>
      <c r="FH38" s="371">
        <f ca="1">IFERROR(OFFSET('HTM Output'!$J$6,MATCH($B38,'HTM Output'!$B$7:$B$37,0),MATCH(FH$11,'HTM Output'!$K$6:$GS$6,0)),0)*$I$8</f>
        <v>0</v>
      </c>
      <c r="FI38" s="371">
        <f ca="1">IFERROR(OFFSET('HTM Output'!$J$6,MATCH($B38,'HTM Output'!$B$7:$B$37,0),MATCH(FI$11,'HTM Output'!$K$6:$GS$6,0)),0)*$I$8</f>
        <v>0</v>
      </c>
      <c r="FJ38" s="371">
        <f ca="1">IFERROR(OFFSET('HTM Output'!$J$6,MATCH($B38,'HTM Output'!$B$7:$B$37,0),MATCH(FJ$11,'HTM Output'!$K$6:$GS$6,0)),0)*$I$8</f>
        <v>0</v>
      </c>
      <c r="FK38" s="371">
        <f ca="1">IFERROR(OFFSET('HTM Output'!$J$6,MATCH($B38,'HTM Output'!$B$7:$B$37,0),MATCH(FK$11,'HTM Output'!$K$6:$GS$6,0)),0)*$I$8</f>
        <v>0</v>
      </c>
      <c r="FL38" s="371">
        <f ca="1">IFERROR(OFFSET('HTM Output'!$J$6,MATCH($B38,'HTM Output'!$B$7:$B$37,0),MATCH(FL$11,'HTM Output'!$K$6:$GS$6,0)),0)*$I$8</f>
        <v>0</v>
      </c>
      <c r="FM38" s="371">
        <f ca="1">IFERROR(OFFSET('HTM Output'!$J$6,MATCH($B38,'HTM Output'!$B$7:$B$37,0),MATCH(FM$11,'HTM Output'!$K$6:$GS$6,0)),0)*$I$8</f>
        <v>0</v>
      </c>
      <c r="FN38" s="371">
        <f ca="1">IFERROR(OFFSET('HTM Output'!$J$6,MATCH($B38,'HTM Output'!$B$7:$B$37,0),MATCH(FN$11,'HTM Output'!$K$6:$GS$6,0)),0)*$I$8</f>
        <v>0</v>
      </c>
      <c r="FO38" s="371">
        <f ca="1">IFERROR(OFFSET('HTM Output'!$J$6,MATCH($B38,'HTM Output'!$B$7:$B$37,0),MATCH(FO$11,'HTM Output'!$K$6:$GS$6,0)),0)*$I$8</f>
        <v>0</v>
      </c>
      <c r="FP38" s="371">
        <f ca="1">IFERROR(OFFSET('HTM Output'!$J$6,MATCH($B38,'HTM Output'!$B$7:$B$37,0),MATCH(FP$11,'HTM Output'!$K$6:$GS$6,0)),0)*$I$8</f>
        <v>0</v>
      </c>
      <c r="FQ38" s="371">
        <f ca="1">IFERROR(OFFSET('HTM Output'!$J$6,MATCH($B38,'HTM Output'!$B$7:$B$37,0),MATCH(FQ$11,'HTM Output'!$K$6:$GS$6,0)),0)*$I$8</f>
        <v>0</v>
      </c>
      <c r="FR38" s="371">
        <f ca="1">IFERROR(OFFSET('HTM Output'!$J$6,MATCH($B38,'HTM Output'!$B$7:$B$37,0),MATCH(FR$11,'HTM Output'!$K$6:$GS$6,0)),0)*$I$8</f>
        <v>0</v>
      </c>
      <c r="FS38" s="371">
        <f ca="1">IFERROR(OFFSET('HTM Output'!$J$6,MATCH($B38,'HTM Output'!$B$7:$B$37,0),MATCH(FS$11,'HTM Output'!$K$6:$GS$6,0)),0)*$I$8</f>
        <v>0</v>
      </c>
      <c r="FT38" s="371">
        <f ca="1">IFERROR(OFFSET('HTM Output'!$J$6,MATCH($B38,'HTM Output'!$B$7:$B$37,0),MATCH(FT$11,'HTM Output'!$K$6:$GS$6,0)),0)*$I$8</f>
        <v>0</v>
      </c>
      <c r="FU38" s="371">
        <f ca="1">IFERROR(OFFSET('HTM Output'!$J$6,MATCH($B38,'HTM Output'!$B$7:$B$37,0),MATCH(FU$11,'HTM Output'!$K$6:$GS$6,0)),0)*$I$8</f>
        <v>0</v>
      </c>
      <c r="FV38" s="371">
        <f ca="1">IFERROR(OFFSET('HTM Output'!$J$6,MATCH($B38,'HTM Output'!$B$7:$B$37,0),MATCH(FV$11,'HTM Output'!$K$6:$GS$6,0)),0)*$I$8</f>
        <v>0</v>
      </c>
      <c r="FW38" s="371">
        <f ca="1">IFERROR(OFFSET('HTM Output'!$J$6,MATCH($B38,'HTM Output'!$B$7:$B$37,0),MATCH(FW$11,'HTM Output'!$K$6:$GS$6,0)),0)*$I$8</f>
        <v>0</v>
      </c>
      <c r="FX38" s="371">
        <f ca="1">IFERROR(OFFSET('HTM Output'!$J$6,MATCH($B38,'HTM Output'!$B$7:$B$37,0),MATCH(FX$11,'HTM Output'!$K$6:$GS$6,0)),0)*$I$8</f>
        <v>0</v>
      </c>
      <c r="FY38" s="371">
        <f ca="1">IFERROR(OFFSET('HTM Output'!$J$6,MATCH($B38,'HTM Output'!$B$7:$B$37,0),MATCH(FY$11,'HTM Output'!$K$6:$GS$6,0)),0)*$I$8</f>
        <v>0</v>
      </c>
      <c r="FZ38" s="371">
        <f ca="1">IFERROR(OFFSET('HTM Output'!$J$6,MATCH($B38,'HTM Output'!$B$7:$B$37,0),MATCH(FZ$11,'HTM Output'!$K$6:$GS$6,0)),0)*$I$8</f>
        <v>0</v>
      </c>
      <c r="GA38" s="371">
        <f ca="1">IFERROR(OFFSET('HTM Output'!$J$6,MATCH($B38,'HTM Output'!$B$7:$B$37,0),MATCH(GA$11,'HTM Output'!$K$6:$GS$6,0)),0)*$I$8</f>
        <v>0</v>
      </c>
      <c r="GB38" s="371">
        <f ca="1">IFERROR(OFFSET('HTM Output'!$J$6,MATCH($B38,'HTM Output'!$B$7:$B$37,0),MATCH(GB$11,'HTM Output'!$K$6:$GS$6,0)),0)*$I$8</f>
        <v>0</v>
      </c>
      <c r="GC38" s="371">
        <f ca="1">IFERROR(OFFSET('HTM Output'!$J$6,MATCH($B38,'HTM Output'!$B$7:$B$37,0),MATCH(GC$11,'HTM Output'!$K$6:$GS$6,0)),0)*$I$8</f>
        <v>0</v>
      </c>
      <c r="GD38" s="371">
        <f ca="1">IFERROR(OFFSET('HTM Output'!$J$6,MATCH($B38,'HTM Output'!$B$7:$B$37,0),MATCH(GD$11,'HTM Output'!$K$6:$GS$6,0)),0)*$I$8</f>
        <v>0</v>
      </c>
      <c r="GE38" s="371">
        <f ca="1">IFERROR(OFFSET('HTM Output'!$J$6,MATCH($B38,'HTM Output'!$B$7:$B$37,0),MATCH(GE$11,'HTM Output'!$K$6:$GS$6,0)),0)*$I$8</f>
        <v>0</v>
      </c>
      <c r="GF38" s="371">
        <f ca="1">IFERROR(OFFSET('HTM Output'!$J$6,MATCH($B38,'HTM Output'!$B$7:$B$37,0),MATCH(GF$11,'HTM Output'!$K$6:$GS$6,0)),0)*$I$8</f>
        <v>0</v>
      </c>
      <c r="GG38" s="371">
        <f ca="1">IFERROR(OFFSET('HTM Output'!$J$6,MATCH($B38,'HTM Output'!$B$7:$B$37,0),MATCH(GG$11,'HTM Output'!$K$6:$GS$6,0)),0)*$I$8</f>
        <v>0</v>
      </c>
      <c r="GH38" s="371">
        <f ca="1">IFERROR(OFFSET('HTM Output'!$J$6,MATCH($B38,'HTM Output'!$B$7:$B$37,0),MATCH(GH$11,'HTM Output'!$K$6:$GS$6,0)),0)*$I$8</f>
        <v>0</v>
      </c>
      <c r="GI38" s="371">
        <f ca="1">IFERROR(OFFSET('HTM Output'!$J$6,MATCH($B38,'HTM Output'!$B$7:$B$37,0),MATCH(GI$11,'HTM Output'!$K$6:$GS$6,0)),0)*$I$8</f>
        <v>0</v>
      </c>
      <c r="GJ38" s="371">
        <f ca="1">IFERROR(OFFSET('HTM Output'!$J$6,MATCH($B38,'HTM Output'!$B$7:$B$37,0),MATCH(GJ$11,'HTM Output'!$K$6:$GS$6,0)),0)*$I$8</f>
        <v>0</v>
      </c>
      <c r="GK38" s="371">
        <f ca="1">IFERROR(OFFSET('HTM Output'!$J$6,MATCH($B38,'HTM Output'!$B$7:$B$37,0),MATCH(GK$11,'HTM Output'!$K$6:$GS$6,0)),0)*$I$8</f>
        <v>0</v>
      </c>
      <c r="GL38" s="371">
        <f ca="1">IFERROR(OFFSET('HTM Output'!$J$6,MATCH($B38,'HTM Output'!$B$7:$B$37,0),MATCH(GL$11,'HTM Output'!$K$6:$GS$6,0)),0)*$I$8</f>
        <v>0</v>
      </c>
      <c r="GM38" s="371">
        <f ca="1">IFERROR(OFFSET('HTM Output'!$J$6,MATCH($B38,'HTM Output'!$B$7:$B$37,0),MATCH(GM$11,'HTM Output'!$K$6:$GS$6,0)),0)*$I$8</f>
        <v>0</v>
      </c>
      <c r="GN38" s="371">
        <f ca="1">IFERROR(OFFSET('HTM Output'!$J$6,MATCH($B38,'HTM Output'!$B$7:$B$37,0),MATCH(GN$11,'HTM Output'!$K$6:$GS$6,0)),0)*$I$8</f>
        <v>0</v>
      </c>
      <c r="GO38" s="371">
        <f ca="1">IFERROR(OFFSET('HTM Output'!$J$6,MATCH($B38,'HTM Output'!$B$7:$B$37,0),MATCH(GO$11,'HTM Output'!$K$6:$GS$6,0)),0)*$I$8</f>
        <v>0</v>
      </c>
      <c r="GP38" s="371">
        <f ca="1">IFERROR(OFFSET('HTM Output'!$J$6,MATCH($B38,'HTM Output'!$B$7:$B$37,0),MATCH(GP$11,'HTM Output'!$K$6:$GS$6,0)),0)*$I$8</f>
        <v>0</v>
      </c>
      <c r="GQ38" s="371">
        <f ca="1">IFERROR(OFFSET('HTM Output'!$J$6,MATCH($B38,'HTM Output'!$B$7:$B$37,0),MATCH(GQ$11,'HTM Output'!$K$6:$GS$6,0)),0)*$I$8</f>
        <v>0</v>
      </c>
      <c r="GR38" s="371">
        <f ca="1">IFERROR(OFFSET('HTM Output'!$J$6,MATCH($B38,'HTM Output'!$B$7:$B$37,0),MATCH(GR$11,'HTM Output'!$K$6:$GS$6,0)),0)*$I$8</f>
        <v>0</v>
      </c>
      <c r="GS38" s="371">
        <f ca="1">IFERROR(OFFSET('HTM Output'!$J$6,MATCH($B38,'HTM Output'!$B$7:$B$37,0),MATCH(GS$11,'HTM Output'!$K$6:$GS$6,0)),0)*$I$8</f>
        <v>0</v>
      </c>
      <c r="GT38" s="371">
        <f ca="1">IFERROR(OFFSET('HTM Output'!$J$6,MATCH($B38,'HTM Output'!$B$7:$B$37,0),MATCH(GT$11,'HTM Output'!$K$6:$GS$6,0)),0)*$I$8</f>
        <v>0</v>
      </c>
      <c r="GU38" s="371">
        <f ca="1">IFERROR(OFFSET('HTM Output'!$J$6,MATCH($B38,'HTM Output'!$B$7:$B$37,0),MATCH(GU$11,'HTM Output'!$K$6:$GS$6,0)),0)*$I$8</f>
        <v>0</v>
      </c>
      <c r="GV38" s="371">
        <f ca="1">IFERROR(OFFSET('HTM Output'!$J$6,MATCH($B38,'HTM Output'!$B$7:$B$37,0),MATCH(GV$11,'HTM Output'!$K$6:$GS$6,0)),0)*$I$8</f>
        <v>0</v>
      </c>
      <c r="GW38" s="371">
        <f ca="1">IFERROR(OFFSET('HTM Output'!$J$6,MATCH($B38,'HTM Output'!$B$7:$B$37,0),MATCH(GW$11,'HTM Output'!$K$6:$GS$6,0)),0)*$I$8</f>
        <v>0</v>
      </c>
      <c r="GX38" s="371">
        <f ca="1">IFERROR(OFFSET('HTM Output'!$J$6,MATCH($B38,'HTM Output'!$B$7:$B$37,0),MATCH(GX$11,'HTM Output'!$K$6:$GS$6,0)),0)*$I$8</f>
        <v>0</v>
      </c>
      <c r="GY38" s="371">
        <f ca="1">IFERROR(OFFSET('HTM Output'!$J$6,MATCH($B38,'HTM Output'!$B$7:$B$37,0),MATCH(GY$11,'HTM Output'!$K$6:$GS$6,0)),0)*$I$8</f>
        <v>0</v>
      </c>
      <c r="GZ38" s="371">
        <f ca="1">IFERROR(OFFSET('HTM Output'!$J$6,MATCH($B38,'HTM Output'!$B$7:$B$37,0),MATCH(GZ$11,'HTM Output'!$K$6:$GS$6,0)),0)*$I$8</f>
        <v>0</v>
      </c>
      <c r="HA38" s="371">
        <f ca="1">IFERROR(OFFSET('HTM Output'!$J$6,MATCH($B38,'HTM Output'!$B$7:$B$37,0),MATCH(HA$11,'HTM Output'!$K$6:$GS$6,0)),0)*$I$8</f>
        <v>0</v>
      </c>
      <c r="HB38" s="469">
        <f ca="1">IFERROR(OFFSET('HTM Output'!$J$6,MATCH($B38,'HTM Output'!$B$7:$B$37,0),MATCH(HB$11,'HTM Output'!$K$6:$GS$6,0)),0)*$I$8</f>
        <v>0</v>
      </c>
      <c r="HC38" s="360"/>
      <c r="HD38" s="462">
        <f t="shared" ca="1" si="25"/>
        <v>-136563.33981577234</v>
      </c>
      <c r="HE38" s="359">
        <f t="shared" ca="1" si="27"/>
        <v>0</v>
      </c>
      <c r="HF38" s="359">
        <f t="shared" ca="1" si="27"/>
        <v>0</v>
      </c>
      <c r="HG38" s="359">
        <f t="shared" ca="1" si="27"/>
        <v>0</v>
      </c>
      <c r="HH38" s="359">
        <f t="shared" ca="1" si="27"/>
        <v>0</v>
      </c>
      <c r="HI38" s="359">
        <f t="shared" ca="1" si="27"/>
        <v>0</v>
      </c>
      <c r="HJ38" s="359">
        <f t="shared" ca="1" si="27"/>
        <v>0</v>
      </c>
      <c r="HK38" s="419">
        <f t="shared" ca="1" si="18"/>
        <v>-136563.33981577234</v>
      </c>
    </row>
    <row r="39" spans="1:220" hidden="1" outlineLevel="2" x14ac:dyDescent="0.75">
      <c r="A39" s="7" t="s">
        <v>40</v>
      </c>
      <c r="B39" s="397" t="s">
        <v>220</v>
      </c>
      <c r="C39" s="398">
        <f ca="1">OFFSET(Strats!$B$3,MATCH($B39,Strats!$B$4:$B$31,0),MATCH(C$10,Strats!$C$3:$BS$3,0))</f>
        <v>44808221.140000001</v>
      </c>
      <c r="D39" s="399">
        <f ca="1">OFFSET(Strats!$B$3,MATCH($B39,Strats!$B$4:$B$31,0),MATCH(D$10,Strats!$C$3:$BS$3,0))</f>
        <v>7.908494478199999E-3</v>
      </c>
      <c r="E39" s="359">
        <f t="shared" ca="1" si="19"/>
        <v>354365.56946365448</v>
      </c>
      <c r="F39" s="462">
        <f t="shared" ca="1" si="20"/>
        <v>5793.8636700172128</v>
      </c>
      <c r="G39" s="381">
        <f t="shared" ca="1" si="21"/>
        <v>360159.4331336717</v>
      </c>
      <c r="H39" s="433">
        <f ca="1">IFERROR(SUMPRODUCT('HTM Output'!$K98:$GS98,'HTM Output'!$K$6:$GS$6)/SUM('HTM Output'!$K98:$GS98),_xlfn.MAXIFS($U$11:$HB$11,$U$14:$HB$14,"&gt;"&amp;0))</f>
        <v>47361</v>
      </c>
      <c r="I39" s="359">
        <f t="shared" ca="1" si="12"/>
        <v>127490.06429416439</v>
      </c>
      <c r="J39" s="400">
        <f t="shared" si="22"/>
        <v>0.5</v>
      </c>
      <c r="K39" s="341">
        <f t="shared" ca="1" si="13"/>
        <v>63745.032147082195</v>
      </c>
      <c r="L39" s="358">
        <f>-SUMIFS('HTM Output'!$K34:$GS34,'HTM Output'!$K$6:$GS$6,"&gt;"&amp;'HTM Output'!$G$2,'HTM Output'!$K$6:$GS$6,"&lt;="&amp;'HTM Output'!$G$3)*$I$8</f>
        <v>-36737.66002371427</v>
      </c>
      <c r="M39" s="359">
        <f t="shared" ca="1" si="14"/>
        <v>178.21383251909384</v>
      </c>
      <c r="N39" s="419">
        <f t="shared" ca="1" si="23"/>
        <v>-36559.446191195173</v>
      </c>
      <c r="O39" s="277">
        <f t="shared" ca="1" si="15"/>
        <v>27185.585955887018</v>
      </c>
      <c r="P39" s="347"/>
      <c r="Q39" s="378" t="str">
        <f t="shared" ca="1" si="16"/>
        <v>N/A</v>
      </c>
      <c r="R39" s="379">
        <f t="shared" ca="1" si="24"/>
        <v>0</v>
      </c>
      <c r="S39" s="347"/>
      <c r="T39" s="380">
        <f ca="1">IF(T$11&gt;$I$4,SUMIFS('Pooled CF'!$E:$E,'Pooled CF'!$A:$A,$A39,'Pooled CF'!$G:$G,T$11),0)+IF(T$11=$I$4,-$O39)</f>
        <v>-27185.585955887018</v>
      </c>
      <c r="U39" s="371">
        <f ca="1">IFERROR(OFFSET('HTM Output'!$J$6,MATCH($B39,'HTM Output'!$B$7:$B$37,0),MATCH(U$11,'HTM Output'!$K$6:$GS$6,0)),0)*$I$8</f>
        <v>0</v>
      </c>
      <c r="V39" s="371">
        <f ca="1">IFERROR(OFFSET('HTM Output'!$J$6,MATCH($B39,'HTM Output'!$B$7:$B$37,0),MATCH(V$11,'HTM Output'!$K$6:$GS$6,0)),0)*$I$8</f>
        <v>0</v>
      </c>
      <c r="W39" s="371">
        <f ca="1">IFERROR(OFFSET('HTM Output'!$J$6,MATCH($B39,'HTM Output'!$B$7:$B$37,0),MATCH(W$11,'HTM Output'!$K$6:$GS$6,0)),0)*$I$8</f>
        <v>0</v>
      </c>
      <c r="X39" s="371">
        <f ca="1">IFERROR(OFFSET('HTM Output'!$J$6,MATCH($B39,'HTM Output'!$B$7:$B$37,0),MATCH(X$11,'HTM Output'!$K$6:$GS$6,0)),0)*$I$8</f>
        <v>0</v>
      </c>
      <c r="Y39" s="371">
        <f ca="1">IFERROR(OFFSET('HTM Output'!$J$6,MATCH($B39,'HTM Output'!$B$7:$B$37,0),MATCH(Y$11,'HTM Output'!$K$6:$GS$6,0)),0)*$I$8</f>
        <v>0</v>
      </c>
      <c r="Z39" s="371">
        <f ca="1">IFERROR(OFFSET('HTM Output'!$J$6,MATCH($B39,'HTM Output'!$B$7:$B$37,0),MATCH(Z$11,'HTM Output'!$K$6:$GS$6,0)),0)*$I$8</f>
        <v>0</v>
      </c>
      <c r="AA39" s="371">
        <f ca="1">IFERROR(OFFSET('HTM Output'!$J$6,MATCH($B39,'HTM Output'!$B$7:$B$37,0),MATCH(AA$11,'HTM Output'!$K$6:$GS$6,0)),0)*$I$8</f>
        <v>0</v>
      </c>
      <c r="AB39" s="371">
        <f ca="1">IFERROR(OFFSET('HTM Output'!$J$6,MATCH($B39,'HTM Output'!$B$7:$B$37,0),MATCH(AB$11,'HTM Output'!$K$6:$GS$6,0)),0)*$I$8</f>
        <v>0</v>
      </c>
      <c r="AC39" s="371">
        <f ca="1">IFERROR(OFFSET('HTM Output'!$J$6,MATCH($B39,'HTM Output'!$B$7:$B$37,0),MATCH(AC$11,'HTM Output'!$K$6:$GS$6,0)),0)*$I$8</f>
        <v>0</v>
      </c>
      <c r="AD39" s="371">
        <f ca="1">IFERROR(OFFSET('HTM Output'!$J$6,MATCH($B39,'HTM Output'!$B$7:$B$37,0),MATCH(AD$11,'HTM Output'!$K$6:$GS$6,0)),0)*$I$8</f>
        <v>0</v>
      </c>
      <c r="AE39" s="371">
        <f ca="1">IFERROR(OFFSET('HTM Output'!$J$6,MATCH($B39,'HTM Output'!$B$7:$B$37,0),MATCH(AE$11,'HTM Output'!$K$6:$GS$6,0)),0)*$I$8</f>
        <v>0</v>
      </c>
      <c r="AF39" s="371">
        <f ca="1">IFERROR(OFFSET('HTM Output'!$J$6,MATCH($B39,'HTM Output'!$B$7:$B$37,0),MATCH(AF$11,'HTM Output'!$K$6:$GS$6,0)),0)*$I$8</f>
        <v>0</v>
      </c>
      <c r="AG39" s="371">
        <f ca="1">IFERROR(OFFSET('HTM Output'!$J$6,MATCH($B39,'HTM Output'!$B$7:$B$37,0),MATCH(AG$11,'HTM Output'!$K$6:$GS$6,0)),0)*$I$8</f>
        <v>0</v>
      </c>
      <c r="AH39" s="371">
        <f ca="1">IFERROR(OFFSET('HTM Output'!$J$6,MATCH($B39,'HTM Output'!$B$7:$B$37,0),MATCH(AH$11,'HTM Output'!$K$6:$GS$6,0)),0)*$I$8</f>
        <v>0</v>
      </c>
      <c r="AI39" s="371">
        <f ca="1">IFERROR(OFFSET('HTM Output'!$J$6,MATCH($B39,'HTM Output'!$B$7:$B$37,0),MATCH(AI$11,'HTM Output'!$K$6:$GS$6,0)),0)*$I$8</f>
        <v>0</v>
      </c>
      <c r="AJ39" s="371">
        <f ca="1">IFERROR(OFFSET('HTM Output'!$J$6,MATCH($B39,'HTM Output'!$B$7:$B$37,0),MATCH(AJ$11,'HTM Output'!$K$6:$GS$6,0)),0)*$I$8</f>
        <v>0</v>
      </c>
      <c r="AK39" s="371">
        <f ca="1">IFERROR(OFFSET('HTM Output'!$J$6,MATCH($B39,'HTM Output'!$B$7:$B$37,0),MATCH(AK$11,'HTM Output'!$K$6:$GS$6,0)),0)*$I$8</f>
        <v>0</v>
      </c>
      <c r="AL39" s="371">
        <f ca="1">IFERROR(OFFSET('HTM Output'!$J$6,MATCH($B39,'HTM Output'!$B$7:$B$37,0),MATCH(AL$11,'HTM Output'!$K$6:$GS$6,0)),0)*$I$8</f>
        <v>0</v>
      </c>
      <c r="AM39" s="371">
        <f ca="1">IFERROR(OFFSET('HTM Output'!$J$6,MATCH($B39,'HTM Output'!$B$7:$B$37,0),MATCH(AM$11,'HTM Output'!$K$6:$GS$6,0)),0)*$I$8</f>
        <v>0</v>
      </c>
      <c r="AN39" s="371">
        <f ca="1">IFERROR(OFFSET('HTM Output'!$J$6,MATCH($B39,'HTM Output'!$B$7:$B$37,0),MATCH(AN$11,'HTM Output'!$K$6:$GS$6,0)),0)*$I$8</f>
        <v>0</v>
      </c>
      <c r="AO39" s="371">
        <f ca="1">IFERROR(OFFSET('HTM Output'!$J$6,MATCH($B39,'HTM Output'!$B$7:$B$37,0),MATCH(AO$11,'HTM Output'!$K$6:$GS$6,0)),0)*$I$8</f>
        <v>0</v>
      </c>
      <c r="AP39" s="371">
        <f ca="1">IFERROR(OFFSET('HTM Output'!$J$6,MATCH($B39,'HTM Output'!$B$7:$B$37,0),MATCH(AP$11,'HTM Output'!$K$6:$GS$6,0)),0)*$I$8</f>
        <v>0</v>
      </c>
      <c r="AQ39" s="371">
        <f ca="1">IFERROR(OFFSET('HTM Output'!$J$6,MATCH($B39,'HTM Output'!$B$7:$B$37,0),MATCH(AQ$11,'HTM Output'!$K$6:$GS$6,0)),0)*$I$8</f>
        <v>0</v>
      </c>
      <c r="AR39" s="371">
        <f ca="1">IFERROR(OFFSET('HTM Output'!$J$6,MATCH($B39,'HTM Output'!$B$7:$B$37,0),MATCH(AR$11,'HTM Output'!$K$6:$GS$6,0)),0)*$I$8</f>
        <v>0</v>
      </c>
      <c r="AS39" s="371">
        <f ca="1">IFERROR(OFFSET('HTM Output'!$J$6,MATCH($B39,'HTM Output'!$B$7:$B$37,0),MATCH(AS$11,'HTM Output'!$K$6:$GS$6,0)),0)*$I$8</f>
        <v>0</v>
      </c>
      <c r="AT39" s="371">
        <f ca="1">IFERROR(OFFSET('HTM Output'!$J$6,MATCH($B39,'HTM Output'!$B$7:$B$37,0),MATCH(AT$11,'HTM Output'!$K$6:$GS$6,0)),0)*$I$8</f>
        <v>0</v>
      </c>
      <c r="AU39" s="371">
        <f ca="1">IFERROR(OFFSET('HTM Output'!$J$6,MATCH($B39,'HTM Output'!$B$7:$B$37,0),MATCH(AU$11,'HTM Output'!$K$6:$GS$6,0)),0)*$I$8</f>
        <v>0</v>
      </c>
      <c r="AV39" s="371">
        <f ca="1">IFERROR(OFFSET('HTM Output'!$J$6,MATCH($B39,'HTM Output'!$B$7:$B$37,0),MATCH(AV$11,'HTM Output'!$K$6:$GS$6,0)),0)*$I$8</f>
        <v>0</v>
      </c>
      <c r="AW39" s="371">
        <f ca="1">IFERROR(OFFSET('HTM Output'!$J$6,MATCH($B39,'HTM Output'!$B$7:$B$37,0),MATCH(AW$11,'HTM Output'!$K$6:$GS$6,0)),0)*$I$8</f>
        <v>0</v>
      </c>
      <c r="AX39" s="371">
        <f ca="1">IFERROR(OFFSET('HTM Output'!$J$6,MATCH($B39,'HTM Output'!$B$7:$B$37,0),MATCH(AX$11,'HTM Output'!$K$6:$GS$6,0)),0)*$I$8</f>
        <v>0</v>
      </c>
      <c r="AY39" s="371">
        <f ca="1">IFERROR(OFFSET('HTM Output'!$J$6,MATCH($B39,'HTM Output'!$B$7:$B$37,0),MATCH(AY$11,'HTM Output'!$K$6:$GS$6,0)),0)*$I$8</f>
        <v>0</v>
      </c>
      <c r="AZ39" s="371">
        <f ca="1">IFERROR(OFFSET('HTM Output'!$J$6,MATCH($B39,'HTM Output'!$B$7:$B$37,0),MATCH(AZ$11,'HTM Output'!$K$6:$GS$6,0)),0)*$I$8</f>
        <v>0</v>
      </c>
      <c r="BA39" s="371">
        <f ca="1">IFERROR(OFFSET('HTM Output'!$J$6,MATCH($B39,'HTM Output'!$B$7:$B$37,0),MATCH(BA$11,'HTM Output'!$K$6:$GS$6,0)),0)*$I$8</f>
        <v>0</v>
      </c>
      <c r="BB39" s="371">
        <f ca="1">IFERROR(OFFSET('HTM Output'!$J$6,MATCH($B39,'HTM Output'!$B$7:$B$37,0),MATCH(BB$11,'HTM Output'!$K$6:$GS$6,0)),0)*$I$8</f>
        <v>0</v>
      </c>
      <c r="BC39" s="371">
        <f ca="1">IFERROR(OFFSET('HTM Output'!$J$6,MATCH($B39,'HTM Output'!$B$7:$B$37,0),MATCH(BC$11,'HTM Output'!$K$6:$GS$6,0)),0)*$I$8</f>
        <v>0</v>
      </c>
      <c r="BD39" s="371">
        <f ca="1">IFERROR(OFFSET('HTM Output'!$J$6,MATCH($B39,'HTM Output'!$B$7:$B$37,0),MATCH(BD$11,'HTM Output'!$K$6:$GS$6,0)),0)*$I$8</f>
        <v>0</v>
      </c>
      <c r="BE39" s="371">
        <f ca="1">IFERROR(OFFSET('HTM Output'!$J$6,MATCH($B39,'HTM Output'!$B$7:$B$37,0),MATCH(BE$11,'HTM Output'!$K$6:$GS$6,0)),0)*$I$8</f>
        <v>0</v>
      </c>
      <c r="BF39" s="371">
        <f ca="1">IFERROR(OFFSET('HTM Output'!$J$6,MATCH($B39,'HTM Output'!$B$7:$B$37,0),MATCH(BF$11,'HTM Output'!$K$6:$GS$6,0)),0)*$I$8</f>
        <v>0</v>
      </c>
      <c r="BG39" s="371">
        <f ca="1">IFERROR(OFFSET('HTM Output'!$J$6,MATCH($B39,'HTM Output'!$B$7:$B$37,0),MATCH(BG$11,'HTM Output'!$K$6:$GS$6,0)),0)*$I$8</f>
        <v>0</v>
      </c>
      <c r="BH39" s="371">
        <f ca="1">IFERROR(OFFSET('HTM Output'!$J$6,MATCH($B39,'HTM Output'!$B$7:$B$37,0),MATCH(BH$11,'HTM Output'!$K$6:$GS$6,0)),0)*$I$8</f>
        <v>0</v>
      </c>
      <c r="BI39" s="371">
        <f ca="1">IFERROR(OFFSET('HTM Output'!$J$6,MATCH($B39,'HTM Output'!$B$7:$B$37,0),MATCH(BI$11,'HTM Output'!$K$6:$GS$6,0)),0)*$I$8</f>
        <v>0</v>
      </c>
      <c r="BJ39" s="371">
        <f ca="1">IFERROR(OFFSET('HTM Output'!$J$6,MATCH($B39,'HTM Output'!$B$7:$B$37,0),MATCH(BJ$11,'HTM Output'!$K$6:$GS$6,0)),0)*$I$8</f>
        <v>0</v>
      </c>
      <c r="BK39" s="371">
        <f ca="1">IFERROR(OFFSET('HTM Output'!$J$6,MATCH($B39,'HTM Output'!$B$7:$B$37,0),MATCH(BK$11,'HTM Output'!$K$6:$GS$6,0)),0)*$I$8</f>
        <v>0</v>
      </c>
      <c r="BL39" s="371">
        <f ca="1">IFERROR(OFFSET('HTM Output'!$J$6,MATCH($B39,'HTM Output'!$B$7:$B$37,0),MATCH(BL$11,'HTM Output'!$K$6:$GS$6,0)),0)*$I$8</f>
        <v>0</v>
      </c>
      <c r="BM39" s="371">
        <f ca="1">IFERROR(OFFSET('HTM Output'!$J$6,MATCH($B39,'HTM Output'!$B$7:$B$37,0),MATCH(BM$11,'HTM Output'!$K$6:$GS$6,0)),0)*$I$8</f>
        <v>0</v>
      </c>
      <c r="BN39" s="371">
        <f ca="1">IFERROR(OFFSET('HTM Output'!$J$6,MATCH($B39,'HTM Output'!$B$7:$B$37,0),MATCH(BN$11,'HTM Output'!$K$6:$GS$6,0)),0)*$I$8</f>
        <v>0</v>
      </c>
      <c r="BO39" s="371">
        <f ca="1">IFERROR(OFFSET('HTM Output'!$J$6,MATCH($B39,'HTM Output'!$B$7:$B$37,0),MATCH(BO$11,'HTM Output'!$K$6:$GS$6,0)),0)*$I$8</f>
        <v>0</v>
      </c>
      <c r="BP39" s="371">
        <f ca="1">IFERROR(OFFSET('HTM Output'!$J$6,MATCH($B39,'HTM Output'!$B$7:$B$37,0),MATCH(BP$11,'HTM Output'!$K$6:$GS$6,0)),0)*$I$8</f>
        <v>0</v>
      </c>
      <c r="BQ39" s="371">
        <f ca="1">IFERROR(OFFSET('HTM Output'!$J$6,MATCH($B39,'HTM Output'!$B$7:$B$37,0),MATCH(BQ$11,'HTM Output'!$K$6:$GS$6,0)),0)*$I$8</f>
        <v>0</v>
      </c>
      <c r="BR39" s="371">
        <f ca="1">IFERROR(OFFSET('HTM Output'!$J$6,MATCH($B39,'HTM Output'!$B$7:$B$37,0),MATCH(BR$11,'HTM Output'!$K$6:$GS$6,0)),0)*$I$8</f>
        <v>0</v>
      </c>
      <c r="BS39" s="371">
        <f ca="1">IFERROR(OFFSET('HTM Output'!$J$6,MATCH($B39,'HTM Output'!$B$7:$B$37,0),MATCH(BS$11,'HTM Output'!$K$6:$GS$6,0)),0)*$I$8</f>
        <v>0</v>
      </c>
      <c r="BT39" s="371">
        <f ca="1">IFERROR(OFFSET('HTM Output'!$J$6,MATCH($B39,'HTM Output'!$B$7:$B$37,0),MATCH(BT$11,'HTM Output'!$K$6:$GS$6,0)),0)*$I$8</f>
        <v>0</v>
      </c>
      <c r="BU39" s="371">
        <f ca="1">IFERROR(OFFSET('HTM Output'!$J$6,MATCH($B39,'HTM Output'!$B$7:$B$37,0),MATCH(BU$11,'HTM Output'!$K$6:$GS$6,0)),0)*$I$8</f>
        <v>0</v>
      </c>
      <c r="BV39" s="371">
        <f ca="1">IFERROR(OFFSET('HTM Output'!$J$6,MATCH($B39,'HTM Output'!$B$7:$B$37,0),MATCH(BV$11,'HTM Output'!$K$6:$GS$6,0)),0)*$I$8</f>
        <v>0</v>
      </c>
      <c r="BW39" s="371">
        <f ca="1">IFERROR(OFFSET('HTM Output'!$J$6,MATCH($B39,'HTM Output'!$B$7:$B$37,0),MATCH(BW$11,'HTM Output'!$K$6:$GS$6,0)),0)*$I$8</f>
        <v>0</v>
      </c>
      <c r="BX39" s="371">
        <f ca="1">IFERROR(OFFSET('HTM Output'!$J$6,MATCH($B39,'HTM Output'!$B$7:$B$37,0),MATCH(BX$11,'HTM Output'!$K$6:$GS$6,0)),0)*$I$8</f>
        <v>0</v>
      </c>
      <c r="BY39" s="371">
        <f ca="1">IFERROR(OFFSET('HTM Output'!$J$6,MATCH($B39,'HTM Output'!$B$7:$B$37,0),MATCH(BY$11,'HTM Output'!$K$6:$GS$6,0)),0)*$I$8</f>
        <v>0</v>
      </c>
      <c r="BZ39" s="371">
        <f ca="1">IFERROR(OFFSET('HTM Output'!$J$6,MATCH($B39,'HTM Output'!$B$7:$B$37,0),MATCH(BZ$11,'HTM Output'!$K$6:$GS$6,0)),0)*$I$8</f>
        <v>0</v>
      </c>
      <c r="CA39" s="371">
        <f ca="1">IFERROR(OFFSET('HTM Output'!$J$6,MATCH($B39,'HTM Output'!$B$7:$B$37,0),MATCH(CA$11,'HTM Output'!$K$6:$GS$6,0)),0)*$I$8</f>
        <v>0</v>
      </c>
      <c r="CB39" s="371">
        <f ca="1">IFERROR(OFFSET('HTM Output'!$J$6,MATCH($B39,'HTM Output'!$B$7:$B$37,0),MATCH(CB$11,'HTM Output'!$K$6:$GS$6,0)),0)*$I$8</f>
        <v>0</v>
      </c>
      <c r="CC39" s="371">
        <f ca="1">IFERROR(OFFSET('HTM Output'!$J$6,MATCH($B39,'HTM Output'!$B$7:$B$37,0),MATCH(CC$11,'HTM Output'!$K$6:$GS$6,0)),0)*$I$8</f>
        <v>0</v>
      </c>
      <c r="CD39" s="371">
        <f ca="1">IFERROR(OFFSET('HTM Output'!$J$6,MATCH($B39,'HTM Output'!$B$7:$B$37,0),MATCH(CD$11,'HTM Output'!$K$6:$GS$6,0)),0)*$I$8</f>
        <v>0</v>
      </c>
      <c r="CE39" s="371">
        <f ca="1">IFERROR(OFFSET('HTM Output'!$J$6,MATCH($B39,'HTM Output'!$B$7:$B$37,0),MATCH(CE$11,'HTM Output'!$K$6:$GS$6,0)),0)*$I$8</f>
        <v>0</v>
      </c>
      <c r="CF39" s="371">
        <f ca="1">IFERROR(OFFSET('HTM Output'!$J$6,MATCH($B39,'HTM Output'!$B$7:$B$37,0),MATCH(CF$11,'HTM Output'!$K$6:$GS$6,0)),0)*$I$8</f>
        <v>0</v>
      </c>
      <c r="CG39" s="371">
        <f ca="1">IFERROR(OFFSET('HTM Output'!$J$6,MATCH($B39,'HTM Output'!$B$7:$B$37,0),MATCH(CG$11,'HTM Output'!$K$6:$GS$6,0)),0)*$I$8</f>
        <v>0</v>
      </c>
      <c r="CH39" s="371">
        <f ca="1">IFERROR(OFFSET('HTM Output'!$J$6,MATCH($B39,'HTM Output'!$B$7:$B$37,0),MATCH(CH$11,'HTM Output'!$K$6:$GS$6,0)),0)*$I$8</f>
        <v>0</v>
      </c>
      <c r="CI39" s="371">
        <f ca="1">IFERROR(OFFSET('HTM Output'!$J$6,MATCH($B39,'HTM Output'!$B$7:$B$37,0),MATCH(CI$11,'HTM Output'!$K$6:$GS$6,0)),0)*$I$8</f>
        <v>0</v>
      </c>
      <c r="CJ39" s="371">
        <f ca="1">IFERROR(OFFSET('HTM Output'!$J$6,MATCH($B39,'HTM Output'!$B$7:$B$37,0),MATCH(CJ$11,'HTM Output'!$K$6:$GS$6,0)),0)*$I$8</f>
        <v>0</v>
      </c>
      <c r="CK39" s="371">
        <f ca="1">IFERROR(OFFSET('HTM Output'!$J$6,MATCH($B39,'HTM Output'!$B$7:$B$37,0),MATCH(CK$11,'HTM Output'!$K$6:$GS$6,0)),0)*$I$8</f>
        <v>0</v>
      </c>
      <c r="CL39" s="371">
        <f ca="1">IFERROR(OFFSET('HTM Output'!$J$6,MATCH($B39,'HTM Output'!$B$7:$B$37,0),MATCH(CL$11,'HTM Output'!$K$6:$GS$6,0)),0)*$I$8</f>
        <v>0</v>
      </c>
      <c r="CM39" s="371">
        <f ca="1">IFERROR(OFFSET('HTM Output'!$J$6,MATCH($B39,'HTM Output'!$B$7:$B$37,0),MATCH(CM$11,'HTM Output'!$K$6:$GS$6,0)),0)*$I$8</f>
        <v>0</v>
      </c>
      <c r="CN39" s="371">
        <f ca="1">IFERROR(OFFSET('HTM Output'!$J$6,MATCH($B39,'HTM Output'!$B$7:$B$37,0),MATCH(CN$11,'HTM Output'!$K$6:$GS$6,0)),0)*$I$8</f>
        <v>0</v>
      </c>
      <c r="CO39" s="371">
        <f ca="1">IFERROR(OFFSET('HTM Output'!$J$6,MATCH($B39,'HTM Output'!$B$7:$B$37,0),MATCH(CO$11,'HTM Output'!$K$6:$GS$6,0)),0)*$I$8</f>
        <v>0</v>
      </c>
      <c r="CP39" s="371">
        <f ca="1">IFERROR(OFFSET('HTM Output'!$J$6,MATCH($B39,'HTM Output'!$B$7:$B$37,0),MATCH(CP$11,'HTM Output'!$K$6:$GS$6,0)),0)*$I$8</f>
        <v>0</v>
      </c>
      <c r="CQ39" s="371">
        <f ca="1">IFERROR(OFFSET('HTM Output'!$J$6,MATCH($B39,'HTM Output'!$B$7:$B$37,0),MATCH(CQ$11,'HTM Output'!$K$6:$GS$6,0)),0)*$I$8</f>
        <v>0</v>
      </c>
      <c r="CR39" s="371">
        <f ca="1">IFERROR(OFFSET('HTM Output'!$J$6,MATCH($B39,'HTM Output'!$B$7:$B$37,0),MATCH(CR$11,'HTM Output'!$K$6:$GS$6,0)),0)*$I$8</f>
        <v>0</v>
      </c>
      <c r="CS39" s="371">
        <f ca="1">IFERROR(OFFSET('HTM Output'!$J$6,MATCH($B39,'HTM Output'!$B$7:$B$37,0),MATCH(CS$11,'HTM Output'!$K$6:$GS$6,0)),0)*$I$8</f>
        <v>0</v>
      </c>
      <c r="CT39" s="371">
        <f ca="1">IFERROR(OFFSET('HTM Output'!$J$6,MATCH($B39,'HTM Output'!$B$7:$B$37,0),MATCH(CT$11,'HTM Output'!$K$6:$GS$6,0)),0)*$I$8</f>
        <v>0</v>
      </c>
      <c r="CU39" s="371">
        <f ca="1">IFERROR(OFFSET('HTM Output'!$J$6,MATCH($B39,'HTM Output'!$B$7:$B$37,0),MATCH(CU$11,'HTM Output'!$K$6:$GS$6,0)),0)*$I$8</f>
        <v>0</v>
      </c>
      <c r="CV39" s="371">
        <f ca="1">IFERROR(OFFSET('HTM Output'!$J$6,MATCH($B39,'HTM Output'!$B$7:$B$37,0),MATCH(CV$11,'HTM Output'!$K$6:$GS$6,0)),0)*$I$8</f>
        <v>0</v>
      </c>
      <c r="CW39" s="371">
        <f ca="1">IFERROR(OFFSET('HTM Output'!$J$6,MATCH($B39,'HTM Output'!$B$7:$B$37,0),MATCH(CW$11,'HTM Output'!$K$6:$GS$6,0)),0)*$I$8</f>
        <v>0</v>
      </c>
      <c r="CX39" s="371">
        <f ca="1">IFERROR(OFFSET('HTM Output'!$J$6,MATCH($B39,'HTM Output'!$B$7:$B$37,0),MATCH(CX$11,'HTM Output'!$K$6:$GS$6,0)),0)*$I$8</f>
        <v>0</v>
      </c>
      <c r="CY39" s="371">
        <f ca="1">IFERROR(OFFSET('HTM Output'!$J$6,MATCH($B39,'HTM Output'!$B$7:$B$37,0),MATCH(CY$11,'HTM Output'!$K$6:$GS$6,0)),0)*$I$8</f>
        <v>0</v>
      </c>
      <c r="CZ39" s="371">
        <f ca="1">IFERROR(OFFSET('HTM Output'!$J$6,MATCH($B39,'HTM Output'!$B$7:$B$37,0),MATCH(CZ$11,'HTM Output'!$K$6:$GS$6,0)),0)*$I$8</f>
        <v>0</v>
      </c>
      <c r="DA39" s="371">
        <f ca="1">IFERROR(OFFSET('HTM Output'!$J$6,MATCH($B39,'HTM Output'!$B$7:$B$37,0),MATCH(DA$11,'HTM Output'!$K$6:$GS$6,0)),0)*$I$8</f>
        <v>0</v>
      </c>
      <c r="DB39" s="371">
        <f ca="1">IFERROR(OFFSET('HTM Output'!$J$6,MATCH($B39,'HTM Output'!$B$7:$B$37,0),MATCH(DB$11,'HTM Output'!$K$6:$GS$6,0)),0)*$I$8</f>
        <v>0</v>
      </c>
      <c r="DC39" s="371">
        <f ca="1">IFERROR(OFFSET('HTM Output'!$J$6,MATCH($B39,'HTM Output'!$B$7:$B$37,0),MATCH(DC$11,'HTM Output'!$K$6:$GS$6,0)),0)*$I$8</f>
        <v>0</v>
      </c>
      <c r="DD39" s="371">
        <f ca="1">IFERROR(OFFSET('HTM Output'!$J$6,MATCH($B39,'HTM Output'!$B$7:$B$37,0),MATCH(DD$11,'HTM Output'!$K$6:$GS$6,0)),0)*$I$8</f>
        <v>0</v>
      </c>
      <c r="DE39" s="371">
        <f ca="1">IFERROR(OFFSET('HTM Output'!$J$6,MATCH($B39,'HTM Output'!$B$7:$B$37,0),MATCH(DE$11,'HTM Output'!$K$6:$GS$6,0)),0)*$I$8</f>
        <v>0</v>
      </c>
      <c r="DF39" s="371">
        <f ca="1">IFERROR(OFFSET('HTM Output'!$J$6,MATCH($B39,'HTM Output'!$B$7:$B$37,0),MATCH(DF$11,'HTM Output'!$K$6:$GS$6,0)),0)*$I$8</f>
        <v>0</v>
      </c>
      <c r="DG39" s="371">
        <f ca="1">IFERROR(OFFSET('HTM Output'!$J$6,MATCH($B39,'HTM Output'!$B$7:$B$37,0),MATCH(DG$11,'HTM Output'!$K$6:$GS$6,0)),0)*$I$8</f>
        <v>0</v>
      </c>
      <c r="DH39" s="371">
        <f ca="1">IFERROR(OFFSET('HTM Output'!$J$6,MATCH($B39,'HTM Output'!$B$7:$B$37,0),MATCH(DH$11,'HTM Output'!$K$6:$GS$6,0)),0)*$I$8</f>
        <v>0</v>
      </c>
      <c r="DI39" s="371">
        <f ca="1">IFERROR(OFFSET('HTM Output'!$J$6,MATCH($B39,'HTM Output'!$B$7:$B$37,0),MATCH(DI$11,'HTM Output'!$K$6:$GS$6,0)),0)*$I$8</f>
        <v>0</v>
      </c>
      <c r="DJ39" s="371">
        <f ca="1">IFERROR(OFFSET('HTM Output'!$J$6,MATCH($B39,'HTM Output'!$B$7:$B$37,0),MATCH(DJ$11,'HTM Output'!$K$6:$GS$6,0)),0)*$I$8</f>
        <v>0</v>
      </c>
      <c r="DK39" s="371">
        <f ca="1">IFERROR(OFFSET('HTM Output'!$J$6,MATCH($B39,'HTM Output'!$B$7:$B$37,0),MATCH(DK$11,'HTM Output'!$K$6:$GS$6,0)),0)*$I$8</f>
        <v>0</v>
      </c>
      <c r="DL39" s="371">
        <f ca="1">IFERROR(OFFSET('HTM Output'!$J$6,MATCH($B39,'HTM Output'!$B$7:$B$37,0),MATCH(DL$11,'HTM Output'!$K$6:$GS$6,0)),0)*$I$8</f>
        <v>0</v>
      </c>
      <c r="DM39" s="371">
        <f ca="1">IFERROR(OFFSET('HTM Output'!$J$6,MATCH($B39,'HTM Output'!$B$7:$B$37,0),MATCH(DM$11,'HTM Output'!$K$6:$GS$6,0)),0)*$I$8</f>
        <v>0</v>
      </c>
      <c r="DN39" s="371">
        <f ca="1">IFERROR(OFFSET('HTM Output'!$J$6,MATCH($B39,'HTM Output'!$B$7:$B$37,0),MATCH(DN$11,'HTM Output'!$K$6:$GS$6,0)),0)*$I$8</f>
        <v>0</v>
      </c>
      <c r="DO39" s="371">
        <f ca="1">IFERROR(OFFSET('HTM Output'!$J$6,MATCH($B39,'HTM Output'!$B$7:$B$37,0),MATCH(DO$11,'HTM Output'!$K$6:$GS$6,0)),0)*$I$8</f>
        <v>0</v>
      </c>
      <c r="DP39" s="371">
        <f ca="1">IFERROR(OFFSET('HTM Output'!$J$6,MATCH($B39,'HTM Output'!$B$7:$B$37,0),MATCH(DP$11,'HTM Output'!$K$6:$GS$6,0)),0)*$I$8</f>
        <v>0</v>
      </c>
      <c r="DQ39" s="371">
        <f ca="1">IFERROR(OFFSET('HTM Output'!$J$6,MATCH($B39,'HTM Output'!$B$7:$B$37,0),MATCH(DQ$11,'HTM Output'!$K$6:$GS$6,0)),0)*$I$8</f>
        <v>0</v>
      </c>
      <c r="DR39" s="371">
        <f ca="1">IFERROR(OFFSET('HTM Output'!$J$6,MATCH($B39,'HTM Output'!$B$7:$B$37,0),MATCH(DR$11,'HTM Output'!$K$6:$GS$6,0)),0)*$I$8</f>
        <v>0</v>
      </c>
      <c r="DS39" s="371">
        <f ca="1">IFERROR(OFFSET('HTM Output'!$J$6,MATCH($B39,'HTM Output'!$B$7:$B$37,0),MATCH(DS$11,'HTM Output'!$K$6:$GS$6,0)),0)*$I$8</f>
        <v>0</v>
      </c>
      <c r="DT39" s="371">
        <f ca="1">IFERROR(OFFSET('HTM Output'!$J$6,MATCH($B39,'HTM Output'!$B$7:$B$37,0),MATCH(DT$11,'HTM Output'!$K$6:$GS$6,0)),0)*$I$8</f>
        <v>0</v>
      </c>
      <c r="DU39" s="371">
        <f ca="1">IFERROR(OFFSET('HTM Output'!$J$6,MATCH($B39,'HTM Output'!$B$7:$B$37,0),MATCH(DU$11,'HTM Output'!$K$6:$GS$6,0)),0)*$I$8</f>
        <v>0</v>
      </c>
      <c r="DV39" s="371">
        <f ca="1">IFERROR(OFFSET('HTM Output'!$J$6,MATCH($B39,'HTM Output'!$B$7:$B$37,0),MATCH(DV$11,'HTM Output'!$K$6:$GS$6,0)),0)*$I$8</f>
        <v>0</v>
      </c>
      <c r="DW39" s="371">
        <f ca="1">IFERROR(OFFSET('HTM Output'!$J$6,MATCH($B39,'HTM Output'!$B$7:$B$37,0),MATCH(DW$11,'HTM Output'!$K$6:$GS$6,0)),0)*$I$8</f>
        <v>0</v>
      </c>
      <c r="DX39" s="371">
        <f ca="1">IFERROR(OFFSET('HTM Output'!$J$6,MATCH($B39,'HTM Output'!$B$7:$B$37,0),MATCH(DX$11,'HTM Output'!$K$6:$GS$6,0)),0)*$I$8</f>
        <v>0</v>
      </c>
      <c r="DY39" s="371">
        <f ca="1">IFERROR(OFFSET('HTM Output'!$J$6,MATCH($B39,'HTM Output'!$B$7:$B$37,0),MATCH(DY$11,'HTM Output'!$K$6:$GS$6,0)),0)*$I$8</f>
        <v>0</v>
      </c>
      <c r="DZ39" s="371">
        <f ca="1">IFERROR(OFFSET('HTM Output'!$J$6,MATCH($B39,'HTM Output'!$B$7:$B$37,0),MATCH(DZ$11,'HTM Output'!$K$6:$GS$6,0)),0)*$I$8</f>
        <v>0</v>
      </c>
      <c r="EA39" s="371">
        <f ca="1">IFERROR(OFFSET('HTM Output'!$J$6,MATCH($B39,'HTM Output'!$B$7:$B$37,0),MATCH(EA$11,'HTM Output'!$K$6:$GS$6,0)),0)*$I$8</f>
        <v>0</v>
      </c>
      <c r="EB39" s="371">
        <f ca="1">IFERROR(OFFSET('HTM Output'!$J$6,MATCH($B39,'HTM Output'!$B$7:$B$37,0),MATCH(EB$11,'HTM Output'!$K$6:$GS$6,0)),0)*$I$8</f>
        <v>0</v>
      </c>
      <c r="EC39" s="371">
        <f ca="1">IFERROR(OFFSET('HTM Output'!$J$6,MATCH($B39,'HTM Output'!$B$7:$B$37,0),MATCH(EC$11,'HTM Output'!$K$6:$GS$6,0)),0)*$I$8</f>
        <v>0</v>
      </c>
      <c r="ED39" s="371">
        <f ca="1">IFERROR(OFFSET('HTM Output'!$J$6,MATCH($B39,'HTM Output'!$B$7:$B$37,0),MATCH(ED$11,'HTM Output'!$K$6:$GS$6,0)),0)*$I$8</f>
        <v>0</v>
      </c>
      <c r="EE39" s="371">
        <f ca="1">IFERROR(OFFSET('HTM Output'!$J$6,MATCH($B39,'HTM Output'!$B$7:$B$37,0),MATCH(EE$11,'HTM Output'!$K$6:$GS$6,0)),0)*$I$8</f>
        <v>0</v>
      </c>
      <c r="EF39" s="371">
        <f ca="1">IFERROR(OFFSET('HTM Output'!$J$6,MATCH($B39,'HTM Output'!$B$7:$B$37,0),MATCH(EF$11,'HTM Output'!$K$6:$GS$6,0)),0)*$I$8</f>
        <v>0</v>
      </c>
      <c r="EG39" s="371">
        <f ca="1">IFERROR(OFFSET('HTM Output'!$J$6,MATCH($B39,'HTM Output'!$B$7:$B$37,0),MATCH(EG$11,'HTM Output'!$K$6:$GS$6,0)),0)*$I$8</f>
        <v>0</v>
      </c>
      <c r="EH39" s="371">
        <f ca="1">IFERROR(OFFSET('HTM Output'!$J$6,MATCH($B39,'HTM Output'!$B$7:$B$37,0),MATCH(EH$11,'HTM Output'!$K$6:$GS$6,0)),0)*$I$8</f>
        <v>0</v>
      </c>
      <c r="EI39" s="371">
        <f ca="1">IFERROR(OFFSET('HTM Output'!$J$6,MATCH($B39,'HTM Output'!$B$7:$B$37,0),MATCH(EI$11,'HTM Output'!$K$6:$GS$6,0)),0)*$I$8</f>
        <v>0</v>
      </c>
      <c r="EJ39" s="371">
        <f ca="1">IFERROR(OFFSET('HTM Output'!$J$6,MATCH($B39,'HTM Output'!$B$7:$B$37,0),MATCH(EJ$11,'HTM Output'!$K$6:$GS$6,0)),0)*$I$8</f>
        <v>0</v>
      </c>
      <c r="EK39" s="371">
        <f ca="1">IFERROR(OFFSET('HTM Output'!$J$6,MATCH($B39,'HTM Output'!$B$7:$B$37,0),MATCH(EK$11,'HTM Output'!$K$6:$GS$6,0)),0)*$I$8</f>
        <v>0</v>
      </c>
      <c r="EL39" s="371">
        <f ca="1">IFERROR(OFFSET('HTM Output'!$J$6,MATCH($B39,'HTM Output'!$B$7:$B$37,0),MATCH(EL$11,'HTM Output'!$K$6:$GS$6,0)),0)*$I$8</f>
        <v>0</v>
      </c>
      <c r="EM39" s="371">
        <f ca="1">IFERROR(OFFSET('HTM Output'!$J$6,MATCH($B39,'HTM Output'!$B$7:$B$37,0),MATCH(EM$11,'HTM Output'!$K$6:$GS$6,0)),0)*$I$8</f>
        <v>0</v>
      </c>
      <c r="EN39" s="371">
        <f ca="1">IFERROR(OFFSET('HTM Output'!$J$6,MATCH($B39,'HTM Output'!$B$7:$B$37,0),MATCH(EN$11,'HTM Output'!$K$6:$GS$6,0)),0)*$I$8</f>
        <v>0</v>
      </c>
      <c r="EO39" s="371">
        <f ca="1">IFERROR(OFFSET('HTM Output'!$J$6,MATCH($B39,'HTM Output'!$B$7:$B$37,0),MATCH(EO$11,'HTM Output'!$K$6:$GS$6,0)),0)*$I$8</f>
        <v>0</v>
      </c>
      <c r="EP39" s="371">
        <f ca="1">IFERROR(OFFSET('HTM Output'!$J$6,MATCH($B39,'HTM Output'!$B$7:$B$37,0),MATCH(EP$11,'HTM Output'!$K$6:$GS$6,0)),0)*$I$8</f>
        <v>0</v>
      </c>
      <c r="EQ39" s="371">
        <f ca="1">IFERROR(OFFSET('HTM Output'!$J$6,MATCH($B39,'HTM Output'!$B$7:$B$37,0),MATCH(EQ$11,'HTM Output'!$K$6:$GS$6,0)),0)*$I$8</f>
        <v>0</v>
      </c>
      <c r="ER39" s="371">
        <f ca="1">IFERROR(OFFSET('HTM Output'!$J$6,MATCH($B39,'HTM Output'!$B$7:$B$37,0),MATCH(ER$11,'HTM Output'!$K$6:$GS$6,0)),0)*$I$8</f>
        <v>0</v>
      </c>
      <c r="ES39" s="371">
        <f ca="1">IFERROR(OFFSET('HTM Output'!$J$6,MATCH($B39,'HTM Output'!$B$7:$B$37,0),MATCH(ES$11,'HTM Output'!$K$6:$GS$6,0)),0)*$I$8</f>
        <v>0</v>
      </c>
      <c r="ET39" s="371">
        <f ca="1">IFERROR(OFFSET('HTM Output'!$J$6,MATCH($B39,'HTM Output'!$B$7:$B$37,0),MATCH(ET$11,'HTM Output'!$K$6:$GS$6,0)),0)*$I$8</f>
        <v>0</v>
      </c>
      <c r="EU39" s="371">
        <f ca="1">IFERROR(OFFSET('HTM Output'!$J$6,MATCH($B39,'HTM Output'!$B$7:$B$37,0),MATCH(EU$11,'HTM Output'!$K$6:$GS$6,0)),0)*$I$8</f>
        <v>0</v>
      </c>
      <c r="EV39" s="371">
        <f ca="1">IFERROR(OFFSET('HTM Output'!$J$6,MATCH($B39,'HTM Output'!$B$7:$B$37,0),MATCH(EV$11,'HTM Output'!$K$6:$GS$6,0)),0)*$I$8</f>
        <v>0</v>
      </c>
      <c r="EW39" s="371">
        <f ca="1">IFERROR(OFFSET('HTM Output'!$J$6,MATCH($B39,'HTM Output'!$B$7:$B$37,0),MATCH(EW$11,'HTM Output'!$K$6:$GS$6,0)),0)*$I$8</f>
        <v>0</v>
      </c>
      <c r="EX39" s="371">
        <f ca="1">IFERROR(OFFSET('HTM Output'!$J$6,MATCH($B39,'HTM Output'!$B$7:$B$37,0),MATCH(EX$11,'HTM Output'!$K$6:$GS$6,0)),0)*$I$8</f>
        <v>0</v>
      </c>
      <c r="EY39" s="371">
        <f ca="1">IFERROR(OFFSET('HTM Output'!$J$6,MATCH($B39,'HTM Output'!$B$7:$B$37,0),MATCH(EY$11,'HTM Output'!$K$6:$GS$6,0)),0)*$I$8</f>
        <v>0</v>
      </c>
      <c r="EZ39" s="371">
        <f ca="1">IFERROR(OFFSET('HTM Output'!$J$6,MATCH($B39,'HTM Output'!$B$7:$B$37,0),MATCH(EZ$11,'HTM Output'!$K$6:$GS$6,0)),0)*$I$8</f>
        <v>0</v>
      </c>
      <c r="FA39" s="371">
        <f ca="1">IFERROR(OFFSET('HTM Output'!$J$6,MATCH($B39,'HTM Output'!$B$7:$B$37,0),MATCH(FA$11,'HTM Output'!$K$6:$GS$6,0)),0)*$I$8</f>
        <v>0</v>
      </c>
      <c r="FB39" s="371">
        <f ca="1">IFERROR(OFFSET('HTM Output'!$J$6,MATCH($B39,'HTM Output'!$B$7:$B$37,0),MATCH(FB$11,'HTM Output'!$K$6:$GS$6,0)),0)*$I$8</f>
        <v>0</v>
      </c>
      <c r="FC39" s="371">
        <f ca="1">IFERROR(OFFSET('HTM Output'!$J$6,MATCH($B39,'HTM Output'!$B$7:$B$37,0),MATCH(FC$11,'HTM Output'!$K$6:$GS$6,0)),0)*$I$8</f>
        <v>0</v>
      </c>
      <c r="FD39" s="371">
        <f ca="1">IFERROR(OFFSET('HTM Output'!$J$6,MATCH($B39,'HTM Output'!$B$7:$B$37,0),MATCH(FD$11,'HTM Output'!$K$6:$GS$6,0)),0)*$I$8</f>
        <v>0</v>
      </c>
      <c r="FE39" s="371">
        <f ca="1">IFERROR(OFFSET('HTM Output'!$J$6,MATCH($B39,'HTM Output'!$B$7:$B$37,0),MATCH(FE$11,'HTM Output'!$K$6:$GS$6,0)),0)*$I$8</f>
        <v>0</v>
      </c>
      <c r="FF39" s="371">
        <f ca="1">IFERROR(OFFSET('HTM Output'!$J$6,MATCH($B39,'HTM Output'!$B$7:$B$37,0),MATCH(FF$11,'HTM Output'!$K$6:$GS$6,0)),0)*$I$8</f>
        <v>0</v>
      </c>
      <c r="FG39" s="371">
        <f ca="1">IFERROR(OFFSET('HTM Output'!$J$6,MATCH($B39,'HTM Output'!$B$7:$B$37,0),MATCH(FG$11,'HTM Output'!$K$6:$GS$6,0)),0)*$I$8</f>
        <v>0</v>
      </c>
      <c r="FH39" s="371">
        <f ca="1">IFERROR(OFFSET('HTM Output'!$J$6,MATCH($B39,'HTM Output'!$B$7:$B$37,0),MATCH(FH$11,'HTM Output'!$K$6:$GS$6,0)),0)*$I$8</f>
        <v>0</v>
      </c>
      <c r="FI39" s="371">
        <f ca="1">IFERROR(OFFSET('HTM Output'!$J$6,MATCH($B39,'HTM Output'!$B$7:$B$37,0),MATCH(FI$11,'HTM Output'!$K$6:$GS$6,0)),0)*$I$8</f>
        <v>0</v>
      </c>
      <c r="FJ39" s="371">
        <f ca="1">IFERROR(OFFSET('HTM Output'!$J$6,MATCH($B39,'HTM Output'!$B$7:$B$37,0),MATCH(FJ$11,'HTM Output'!$K$6:$GS$6,0)),0)*$I$8</f>
        <v>0</v>
      </c>
      <c r="FK39" s="371">
        <f ca="1">IFERROR(OFFSET('HTM Output'!$J$6,MATCH($B39,'HTM Output'!$B$7:$B$37,0),MATCH(FK$11,'HTM Output'!$K$6:$GS$6,0)),0)*$I$8</f>
        <v>0</v>
      </c>
      <c r="FL39" s="371">
        <f ca="1">IFERROR(OFFSET('HTM Output'!$J$6,MATCH($B39,'HTM Output'!$B$7:$B$37,0),MATCH(FL$11,'HTM Output'!$K$6:$GS$6,0)),0)*$I$8</f>
        <v>0</v>
      </c>
      <c r="FM39" s="371">
        <f ca="1">IFERROR(OFFSET('HTM Output'!$J$6,MATCH($B39,'HTM Output'!$B$7:$B$37,0),MATCH(FM$11,'HTM Output'!$K$6:$GS$6,0)),0)*$I$8</f>
        <v>0</v>
      </c>
      <c r="FN39" s="371">
        <f ca="1">IFERROR(OFFSET('HTM Output'!$J$6,MATCH($B39,'HTM Output'!$B$7:$B$37,0),MATCH(FN$11,'HTM Output'!$K$6:$GS$6,0)),0)*$I$8</f>
        <v>0</v>
      </c>
      <c r="FO39" s="371">
        <f ca="1">IFERROR(OFFSET('HTM Output'!$J$6,MATCH($B39,'HTM Output'!$B$7:$B$37,0),MATCH(FO$11,'HTM Output'!$K$6:$GS$6,0)),0)*$I$8</f>
        <v>0</v>
      </c>
      <c r="FP39" s="371">
        <f ca="1">IFERROR(OFFSET('HTM Output'!$J$6,MATCH($B39,'HTM Output'!$B$7:$B$37,0),MATCH(FP$11,'HTM Output'!$K$6:$GS$6,0)),0)*$I$8</f>
        <v>0</v>
      </c>
      <c r="FQ39" s="371">
        <f ca="1">IFERROR(OFFSET('HTM Output'!$J$6,MATCH($B39,'HTM Output'!$B$7:$B$37,0),MATCH(FQ$11,'HTM Output'!$K$6:$GS$6,0)),0)*$I$8</f>
        <v>0</v>
      </c>
      <c r="FR39" s="371">
        <f ca="1">IFERROR(OFFSET('HTM Output'!$J$6,MATCH($B39,'HTM Output'!$B$7:$B$37,0),MATCH(FR$11,'HTM Output'!$K$6:$GS$6,0)),0)*$I$8</f>
        <v>0</v>
      </c>
      <c r="FS39" s="371">
        <f ca="1">IFERROR(OFFSET('HTM Output'!$J$6,MATCH($B39,'HTM Output'!$B$7:$B$37,0),MATCH(FS$11,'HTM Output'!$K$6:$GS$6,0)),0)*$I$8</f>
        <v>0</v>
      </c>
      <c r="FT39" s="371">
        <f ca="1">IFERROR(OFFSET('HTM Output'!$J$6,MATCH($B39,'HTM Output'!$B$7:$B$37,0),MATCH(FT$11,'HTM Output'!$K$6:$GS$6,0)),0)*$I$8</f>
        <v>0</v>
      </c>
      <c r="FU39" s="371">
        <f ca="1">IFERROR(OFFSET('HTM Output'!$J$6,MATCH($B39,'HTM Output'!$B$7:$B$37,0),MATCH(FU$11,'HTM Output'!$K$6:$GS$6,0)),0)*$I$8</f>
        <v>0</v>
      </c>
      <c r="FV39" s="371">
        <f ca="1">IFERROR(OFFSET('HTM Output'!$J$6,MATCH($B39,'HTM Output'!$B$7:$B$37,0),MATCH(FV$11,'HTM Output'!$K$6:$GS$6,0)),0)*$I$8</f>
        <v>0</v>
      </c>
      <c r="FW39" s="371">
        <f ca="1">IFERROR(OFFSET('HTM Output'!$J$6,MATCH($B39,'HTM Output'!$B$7:$B$37,0),MATCH(FW$11,'HTM Output'!$K$6:$GS$6,0)),0)*$I$8</f>
        <v>0</v>
      </c>
      <c r="FX39" s="371">
        <f ca="1">IFERROR(OFFSET('HTM Output'!$J$6,MATCH($B39,'HTM Output'!$B$7:$B$37,0),MATCH(FX$11,'HTM Output'!$K$6:$GS$6,0)),0)*$I$8</f>
        <v>0</v>
      </c>
      <c r="FY39" s="371">
        <f ca="1">IFERROR(OFFSET('HTM Output'!$J$6,MATCH($B39,'HTM Output'!$B$7:$B$37,0),MATCH(FY$11,'HTM Output'!$K$6:$GS$6,0)),0)*$I$8</f>
        <v>0</v>
      </c>
      <c r="FZ39" s="371">
        <f ca="1">IFERROR(OFFSET('HTM Output'!$J$6,MATCH($B39,'HTM Output'!$B$7:$B$37,0),MATCH(FZ$11,'HTM Output'!$K$6:$GS$6,0)),0)*$I$8</f>
        <v>0</v>
      </c>
      <c r="GA39" s="371">
        <f ca="1">IFERROR(OFFSET('HTM Output'!$J$6,MATCH($B39,'HTM Output'!$B$7:$B$37,0),MATCH(GA$11,'HTM Output'!$K$6:$GS$6,0)),0)*$I$8</f>
        <v>0</v>
      </c>
      <c r="GB39" s="371">
        <f ca="1">IFERROR(OFFSET('HTM Output'!$J$6,MATCH($B39,'HTM Output'!$B$7:$B$37,0),MATCH(GB$11,'HTM Output'!$K$6:$GS$6,0)),0)*$I$8</f>
        <v>0</v>
      </c>
      <c r="GC39" s="371">
        <f ca="1">IFERROR(OFFSET('HTM Output'!$J$6,MATCH($B39,'HTM Output'!$B$7:$B$37,0),MATCH(GC$11,'HTM Output'!$K$6:$GS$6,0)),0)*$I$8</f>
        <v>0</v>
      </c>
      <c r="GD39" s="371">
        <f ca="1">IFERROR(OFFSET('HTM Output'!$J$6,MATCH($B39,'HTM Output'!$B$7:$B$37,0),MATCH(GD$11,'HTM Output'!$K$6:$GS$6,0)),0)*$I$8</f>
        <v>0</v>
      </c>
      <c r="GE39" s="371">
        <f ca="1">IFERROR(OFFSET('HTM Output'!$J$6,MATCH($B39,'HTM Output'!$B$7:$B$37,0),MATCH(GE$11,'HTM Output'!$K$6:$GS$6,0)),0)*$I$8</f>
        <v>0</v>
      </c>
      <c r="GF39" s="371">
        <f ca="1">IFERROR(OFFSET('HTM Output'!$J$6,MATCH($B39,'HTM Output'!$B$7:$B$37,0),MATCH(GF$11,'HTM Output'!$K$6:$GS$6,0)),0)*$I$8</f>
        <v>0</v>
      </c>
      <c r="GG39" s="371">
        <f ca="1">IFERROR(OFFSET('HTM Output'!$J$6,MATCH($B39,'HTM Output'!$B$7:$B$37,0),MATCH(GG$11,'HTM Output'!$K$6:$GS$6,0)),0)*$I$8</f>
        <v>0</v>
      </c>
      <c r="GH39" s="371">
        <f ca="1">IFERROR(OFFSET('HTM Output'!$J$6,MATCH($B39,'HTM Output'!$B$7:$B$37,0),MATCH(GH$11,'HTM Output'!$K$6:$GS$6,0)),0)*$I$8</f>
        <v>0</v>
      </c>
      <c r="GI39" s="371">
        <f ca="1">IFERROR(OFFSET('HTM Output'!$J$6,MATCH($B39,'HTM Output'!$B$7:$B$37,0),MATCH(GI$11,'HTM Output'!$K$6:$GS$6,0)),0)*$I$8</f>
        <v>0</v>
      </c>
      <c r="GJ39" s="371">
        <f ca="1">IFERROR(OFFSET('HTM Output'!$J$6,MATCH($B39,'HTM Output'!$B$7:$B$37,0),MATCH(GJ$11,'HTM Output'!$K$6:$GS$6,0)),0)*$I$8</f>
        <v>0</v>
      </c>
      <c r="GK39" s="371">
        <f ca="1">IFERROR(OFFSET('HTM Output'!$J$6,MATCH($B39,'HTM Output'!$B$7:$B$37,0),MATCH(GK$11,'HTM Output'!$K$6:$GS$6,0)),0)*$I$8</f>
        <v>0</v>
      </c>
      <c r="GL39" s="371">
        <f ca="1">IFERROR(OFFSET('HTM Output'!$J$6,MATCH($B39,'HTM Output'!$B$7:$B$37,0),MATCH(GL$11,'HTM Output'!$K$6:$GS$6,0)),0)*$I$8</f>
        <v>0</v>
      </c>
      <c r="GM39" s="371">
        <f ca="1">IFERROR(OFFSET('HTM Output'!$J$6,MATCH($B39,'HTM Output'!$B$7:$B$37,0),MATCH(GM$11,'HTM Output'!$K$6:$GS$6,0)),0)*$I$8</f>
        <v>0</v>
      </c>
      <c r="GN39" s="371">
        <f ca="1">IFERROR(OFFSET('HTM Output'!$J$6,MATCH($B39,'HTM Output'!$B$7:$B$37,0),MATCH(GN$11,'HTM Output'!$K$6:$GS$6,0)),0)*$I$8</f>
        <v>0</v>
      </c>
      <c r="GO39" s="371">
        <f ca="1">IFERROR(OFFSET('HTM Output'!$J$6,MATCH($B39,'HTM Output'!$B$7:$B$37,0),MATCH(GO$11,'HTM Output'!$K$6:$GS$6,0)),0)*$I$8</f>
        <v>0</v>
      </c>
      <c r="GP39" s="371">
        <f ca="1">IFERROR(OFFSET('HTM Output'!$J$6,MATCH($B39,'HTM Output'!$B$7:$B$37,0),MATCH(GP$11,'HTM Output'!$K$6:$GS$6,0)),0)*$I$8</f>
        <v>0</v>
      </c>
      <c r="GQ39" s="371">
        <f ca="1">IFERROR(OFFSET('HTM Output'!$J$6,MATCH($B39,'HTM Output'!$B$7:$B$37,0),MATCH(GQ$11,'HTM Output'!$K$6:$GS$6,0)),0)*$I$8</f>
        <v>0</v>
      </c>
      <c r="GR39" s="371">
        <f ca="1">IFERROR(OFFSET('HTM Output'!$J$6,MATCH($B39,'HTM Output'!$B$7:$B$37,0),MATCH(GR$11,'HTM Output'!$K$6:$GS$6,0)),0)*$I$8</f>
        <v>0</v>
      </c>
      <c r="GS39" s="371">
        <f ca="1">IFERROR(OFFSET('HTM Output'!$J$6,MATCH($B39,'HTM Output'!$B$7:$B$37,0),MATCH(GS$11,'HTM Output'!$K$6:$GS$6,0)),0)*$I$8</f>
        <v>0</v>
      </c>
      <c r="GT39" s="371">
        <f ca="1">IFERROR(OFFSET('HTM Output'!$J$6,MATCH($B39,'HTM Output'!$B$7:$B$37,0),MATCH(GT$11,'HTM Output'!$K$6:$GS$6,0)),0)*$I$8</f>
        <v>0</v>
      </c>
      <c r="GU39" s="371">
        <f ca="1">IFERROR(OFFSET('HTM Output'!$J$6,MATCH($B39,'HTM Output'!$B$7:$B$37,0),MATCH(GU$11,'HTM Output'!$K$6:$GS$6,0)),0)*$I$8</f>
        <v>0</v>
      </c>
      <c r="GV39" s="371">
        <f ca="1">IFERROR(OFFSET('HTM Output'!$J$6,MATCH($B39,'HTM Output'!$B$7:$B$37,0),MATCH(GV$11,'HTM Output'!$K$6:$GS$6,0)),0)*$I$8</f>
        <v>0</v>
      </c>
      <c r="GW39" s="371">
        <f ca="1">IFERROR(OFFSET('HTM Output'!$J$6,MATCH($B39,'HTM Output'!$B$7:$B$37,0),MATCH(GW$11,'HTM Output'!$K$6:$GS$6,0)),0)*$I$8</f>
        <v>0</v>
      </c>
      <c r="GX39" s="371">
        <f ca="1">IFERROR(OFFSET('HTM Output'!$J$6,MATCH($B39,'HTM Output'!$B$7:$B$37,0),MATCH(GX$11,'HTM Output'!$K$6:$GS$6,0)),0)*$I$8</f>
        <v>0</v>
      </c>
      <c r="GY39" s="371">
        <f ca="1">IFERROR(OFFSET('HTM Output'!$J$6,MATCH($B39,'HTM Output'!$B$7:$B$37,0),MATCH(GY$11,'HTM Output'!$K$6:$GS$6,0)),0)*$I$8</f>
        <v>0</v>
      </c>
      <c r="GZ39" s="371">
        <f ca="1">IFERROR(OFFSET('HTM Output'!$J$6,MATCH($B39,'HTM Output'!$B$7:$B$37,0),MATCH(GZ$11,'HTM Output'!$K$6:$GS$6,0)),0)*$I$8</f>
        <v>0</v>
      </c>
      <c r="HA39" s="371">
        <f ca="1">IFERROR(OFFSET('HTM Output'!$J$6,MATCH($B39,'HTM Output'!$B$7:$B$37,0),MATCH(HA$11,'HTM Output'!$K$6:$GS$6,0)),0)*$I$8</f>
        <v>0</v>
      </c>
      <c r="HB39" s="469">
        <f ca="1">IFERROR(OFFSET('HTM Output'!$J$6,MATCH($B39,'HTM Output'!$B$7:$B$37,0),MATCH(HB$11,'HTM Output'!$K$6:$GS$6,0)),0)*$I$8</f>
        <v>0</v>
      </c>
      <c r="HC39" s="360"/>
      <c r="HD39" s="462">
        <f t="shared" ca="1" si="25"/>
        <v>-27185.585955887018</v>
      </c>
      <c r="HE39" s="359">
        <f t="shared" ca="1" si="27"/>
        <v>0</v>
      </c>
      <c r="HF39" s="359">
        <f t="shared" ca="1" si="27"/>
        <v>0</v>
      </c>
      <c r="HG39" s="359">
        <f t="shared" ca="1" si="27"/>
        <v>0</v>
      </c>
      <c r="HH39" s="359">
        <f t="shared" ca="1" si="27"/>
        <v>0</v>
      </c>
      <c r="HI39" s="359">
        <f t="shared" ca="1" si="27"/>
        <v>0</v>
      </c>
      <c r="HJ39" s="359">
        <f t="shared" ca="1" si="27"/>
        <v>0</v>
      </c>
      <c r="HK39" s="419">
        <f t="shared" ca="1" si="18"/>
        <v>-27185.585955887018</v>
      </c>
    </row>
    <row r="40" spans="1:220" hidden="1" outlineLevel="2" x14ac:dyDescent="0.75">
      <c r="A40" s="7" t="s">
        <v>41</v>
      </c>
      <c r="B40" s="397" t="s">
        <v>222</v>
      </c>
      <c r="C40" s="398">
        <f ca="1">OFFSET(Strats!$B$3,MATCH($B40,Strats!$B$4:$B$31,0),MATCH(C$10,Strats!$C$3:$BS$3,0))</f>
        <v>0</v>
      </c>
      <c r="D40" s="399">
        <f ca="1">OFFSET(Strats!$B$3,MATCH($B40,Strats!$B$4:$B$31,0),MATCH(D$10,Strats!$C$3:$BS$3,0))</f>
        <v>0</v>
      </c>
      <c r="E40" s="359">
        <f t="shared" ca="1" si="19"/>
        <v>0</v>
      </c>
      <c r="F40" s="462">
        <f t="shared" ca="1" si="20"/>
        <v>0</v>
      </c>
      <c r="G40" s="381">
        <f t="shared" ca="1" si="21"/>
        <v>0</v>
      </c>
      <c r="H40" s="433">
        <f ca="1">IFERROR(SUMPRODUCT('HTM Output'!$K99:$GS99,'HTM Output'!$K$6:$GS$6)/SUM('HTM Output'!$K99:$GS99),_xlfn.MAXIFS($U$11:$HB$11,$U$14:$HB$14,"&gt;"&amp;0))</f>
        <v>47361</v>
      </c>
      <c r="I40" s="359">
        <f t="shared" ca="1" si="12"/>
        <v>0</v>
      </c>
      <c r="J40" s="400">
        <f t="shared" si="22"/>
        <v>0.5</v>
      </c>
      <c r="K40" s="341">
        <f t="shared" ca="1" si="13"/>
        <v>0</v>
      </c>
      <c r="L40" s="358">
        <f>-SUMIFS('HTM Output'!$K35:$GS35,'HTM Output'!$K$6:$GS$6,"&gt;"&amp;'HTM Output'!$G$2,'HTM Output'!$K$6:$GS$6,"&lt;="&amp;'HTM Output'!$G$3)*$I$8</f>
        <v>0</v>
      </c>
      <c r="M40" s="359">
        <f t="shared" ca="1" si="14"/>
        <v>0</v>
      </c>
      <c r="N40" s="419">
        <f t="shared" ca="1" si="23"/>
        <v>0</v>
      </c>
      <c r="O40" s="277">
        <f t="shared" ca="1" si="15"/>
        <v>0</v>
      </c>
      <c r="P40" s="347"/>
      <c r="Q40" s="378" t="str">
        <f t="shared" ca="1" si="16"/>
        <v>N/A</v>
      </c>
      <c r="R40" s="379" t="str">
        <f t="shared" ca="1" si="24"/>
        <v>N/A</v>
      </c>
      <c r="S40" s="347"/>
      <c r="T40" s="380">
        <f ca="1">IF(T$11&gt;$I$4,SUMIFS('Pooled CF'!$E:$E,'Pooled CF'!$A:$A,$A40,'Pooled CF'!$G:$G,T$11),0)+IF(T$11=$I$4,-$O40)</f>
        <v>0</v>
      </c>
      <c r="U40" s="371">
        <f ca="1">IFERROR(OFFSET('HTM Output'!$J$6,MATCH($B40,'HTM Output'!$B$7:$B$37,0),MATCH(U$11,'HTM Output'!$K$6:$GS$6,0)),0)*$I$8</f>
        <v>0</v>
      </c>
      <c r="V40" s="371">
        <f ca="1">IFERROR(OFFSET('HTM Output'!$J$6,MATCH($B40,'HTM Output'!$B$7:$B$37,0),MATCH(V$11,'HTM Output'!$K$6:$GS$6,0)),0)*$I$8</f>
        <v>0</v>
      </c>
      <c r="W40" s="371">
        <f ca="1">IFERROR(OFFSET('HTM Output'!$J$6,MATCH($B40,'HTM Output'!$B$7:$B$37,0),MATCH(W$11,'HTM Output'!$K$6:$GS$6,0)),0)*$I$8</f>
        <v>0</v>
      </c>
      <c r="X40" s="371">
        <f ca="1">IFERROR(OFFSET('HTM Output'!$J$6,MATCH($B40,'HTM Output'!$B$7:$B$37,0),MATCH(X$11,'HTM Output'!$K$6:$GS$6,0)),0)*$I$8</f>
        <v>0</v>
      </c>
      <c r="Y40" s="371">
        <f ca="1">IFERROR(OFFSET('HTM Output'!$J$6,MATCH($B40,'HTM Output'!$B$7:$B$37,0),MATCH(Y$11,'HTM Output'!$K$6:$GS$6,0)),0)*$I$8</f>
        <v>0</v>
      </c>
      <c r="Z40" s="371">
        <f ca="1">IFERROR(OFFSET('HTM Output'!$J$6,MATCH($B40,'HTM Output'!$B$7:$B$37,0),MATCH(Z$11,'HTM Output'!$K$6:$GS$6,0)),0)*$I$8</f>
        <v>0</v>
      </c>
      <c r="AA40" s="371">
        <f ca="1">IFERROR(OFFSET('HTM Output'!$J$6,MATCH($B40,'HTM Output'!$B$7:$B$37,0),MATCH(AA$11,'HTM Output'!$K$6:$GS$6,0)),0)*$I$8</f>
        <v>0</v>
      </c>
      <c r="AB40" s="371">
        <f ca="1">IFERROR(OFFSET('HTM Output'!$J$6,MATCH($B40,'HTM Output'!$B$7:$B$37,0),MATCH(AB$11,'HTM Output'!$K$6:$GS$6,0)),0)*$I$8</f>
        <v>0</v>
      </c>
      <c r="AC40" s="371">
        <f ca="1">IFERROR(OFFSET('HTM Output'!$J$6,MATCH($B40,'HTM Output'!$B$7:$B$37,0),MATCH(AC$11,'HTM Output'!$K$6:$GS$6,0)),0)*$I$8</f>
        <v>0</v>
      </c>
      <c r="AD40" s="371">
        <f ca="1">IFERROR(OFFSET('HTM Output'!$J$6,MATCH($B40,'HTM Output'!$B$7:$B$37,0),MATCH(AD$11,'HTM Output'!$K$6:$GS$6,0)),0)*$I$8</f>
        <v>0</v>
      </c>
      <c r="AE40" s="371">
        <f ca="1">IFERROR(OFFSET('HTM Output'!$J$6,MATCH($B40,'HTM Output'!$B$7:$B$37,0),MATCH(AE$11,'HTM Output'!$K$6:$GS$6,0)),0)*$I$8</f>
        <v>0</v>
      </c>
      <c r="AF40" s="371">
        <f ca="1">IFERROR(OFFSET('HTM Output'!$J$6,MATCH($B40,'HTM Output'!$B$7:$B$37,0),MATCH(AF$11,'HTM Output'!$K$6:$GS$6,0)),0)*$I$8</f>
        <v>0</v>
      </c>
      <c r="AG40" s="371">
        <f ca="1">IFERROR(OFFSET('HTM Output'!$J$6,MATCH($B40,'HTM Output'!$B$7:$B$37,0),MATCH(AG$11,'HTM Output'!$K$6:$GS$6,0)),0)*$I$8</f>
        <v>0</v>
      </c>
      <c r="AH40" s="371">
        <f ca="1">IFERROR(OFFSET('HTM Output'!$J$6,MATCH($B40,'HTM Output'!$B$7:$B$37,0),MATCH(AH$11,'HTM Output'!$K$6:$GS$6,0)),0)*$I$8</f>
        <v>0</v>
      </c>
      <c r="AI40" s="371">
        <f ca="1">IFERROR(OFFSET('HTM Output'!$J$6,MATCH($B40,'HTM Output'!$B$7:$B$37,0),MATCH(AI$11,'HTM Output'!$K$6:$GS$6,0)),0)*$I$8</f>
        <v>0</v>
      </c>
      <c r="AJ40" s="371">
        <f ca="1">IFERROR(OFFSET('HTM Output'!$J$6,MATCH($B40,'HTM Output'!$B$7:$B$37,0),MATCH(AJ$11,'HTM Output'!$K$6:$GS$6,0)),0)*$I$8</f>
        <v>0</v>
      </c>
      <c r="AK40" s="371">
        <f ca="1">IFERROR(OFFSET('HTM Output'!$J$6,MATCH($B40,'HTM Output'!$B$7:$B$37,0),MATCH(AK$11,'HTM Output'!$K$6:$GS$6,0)),0)*$I$8</f>
        <v>0</v>
      </c>
      <c r="AL40" s="371">
        <f ca="1">IFERROR(OFFSET('HTM Output'!$J$6,MATCH($B40,'HTM Output'!$B$7:$B$37,0),MATCH(AL$11,'HTM Output'!$K$6:$GS$6,0)),0)*$I$8</f>
        <v>0</v>
      </c>
      <c r="AM40" s="371">
        <f ca="1">IFERROR(OFFSET('HTM Output'!$J$6,MATCH($B40,'HTM Output'!$B$7:$B$37,0),MATCH(AM$11,'HTM Output'!$K$6:$GS$6,0)),0)*$I$8</f>
        <v>0</v>
      </c>
      <c r="AN40" s="371">
        <f ca="1">IFERROR(OFFSET('HTM Output'!$J$6,MATCH($B40,'HTM Output'!$B$7:$B$37,0),MATCH(AN$11,'HTM Output'!$K$6:$GS$6,0)),0)*$I$8</f>
        <v>0</v>
      </c>
      <c r="AO40" s="371">
        <f ca="1">IFERROR(OFFSET('HTM Output'!$J$6,MATCH($B40,'HTM Output'!$B$7:$B$37,0),MATCH(AO$11,'HTM Output'!$K$6:$GS$6,0)),0)*$I$8</f>
        <v>0</v>
      </c>
      <c r="AP40" s="371">
        <f ca="1">IFERROR(OFFSET('HTM Output'!$J$6,MATCH($B40,'HTM Output'!$B$7:$B$37,0),MATCH(AP$11,'HTM Output'!$K$6:$GS$6,0)),0)*$I$8</f>
        <v>0</v>
      </c>
      <c r="AQ40" s="371">
        <f ca="1">IFERROR(OFFSET('HTM Output'!$J$6,MATCH($B40,'HTM Output'!$B$7:$B$37,0),MATCH(AQ$11,'HTM Output'!$K$6:$GS$6,0)),0)*$I$8</f>
        <v>0</v>
      </c>
      <c r="AR40" s="371">
        <f ca="1">IFERROR(OFFSET('HTM Output'!$J$6,MATCH($B40,'HTM Output'!$B$7:$B$37,0),MATCH(AR$11,'HTM Output'!$K$6:$GS$6,0)),0)*$I$8</f>
        <v>0</v>
      </c>
      <c r="AS40" s="371">
        <f ca="1">IFERROR(OFFSET('HTM Output'!$J$6,MATCH($B40,'HTM Output'!$B$7:$B$37,0),MATCH(AS$11,'HTM Output'!$K$6:$GS$6,0)),0)*$I$8</f>
        <v>0</v>
      </c>
      <c r="AT40" s="371">
        <f ca="1">IFERROR(OFFSET('HTM Output'!$J$6,MATCH($B40,'HTM Output'!$B$7:$B$37,0),MATCH(AT$11,'HTM Output'!$K$6:$GS$6,0)),0)*$I$8</f>
        <v>0</v>
      </c>
      <c r="AU40" s="371">
        <f ca="1">IFERROR(OFFSET('HTM Output'!$J$6,MATCH($B40,'HTM Output'!$B$7:$B$37,0),MATCH(AU$11,'HTM Output'!$K$6:$GS$6,0)),0)*$I$8</f>
        <v>0</v>
      </c>
      <c r="AV40" s="371">
        <f ca="1">IFERROR(OFFSET('HTM Output'!$J$6,MATCH($B40,'HTM Output'!$B$7:$B$37,0),MATCH(AV$11,'HTM Output'!$K$6:$GS$6,0)),0)*$I$8</f>
        <v>0</v>
      </c>
      <c r="AW40" s="371">
        <f ca="1">IFERROR(OFFSET('HTM Output'!$J$6,MATCH($B40,'HTM Output'!$B$7:$B$37,0),MATCH(AW$11,'HTM Output'!$K$6:$GS$6,0)),0)*$I$8</f>
        <v>0</v>
      </c>
      <c r="AX40" s="371">
        <f ca="1">IFERROR(OFFSET('HTM Output'!$J$6,MATCH($B40,'HTM Output'!$B$7:$B$37,0),MATCH(AX$11,'HTM Output'!$K$6:$GS$6,0)),0)*$I$8</f>
        <v>0</v>
      </c>
      <c r="AY40" s="371">
        <f ca="1">IFERROR(OFFSET('HTM Output'!$J$6,MATCH($B40,'HTM Output'!$B$7:$B$37,0),MATCH(AY$11,'HTM Output'!$K$6:$GS$6,0)),0)*$I$8</f>
        <v>0</v>
      </c>
      <c r="AZ40" s="371">
        <f ca="1">IFERROR(OFFSET('HTM Output'!$J$6,MATCH($B40,'HTM Output'!$B$7:$B$37,0),MATCH(AZ$11,'HTM Output'!$K$6:$GS$6,0)),0)*$I$8</f>
        <v>0</v>
      </c>
      <c r="BA40" s="371">
        <f ca="1">IFERROR(OFFSET('HTM Output'!$J$6,MATCH($B40,'HTM Output'!$B$7:$B$37,0),MATCH(BA$11,'HTM Output'!$K$6:$GS$6,0)),0)*$I$8</f>
        <v>0</v>
      </c>
      <c r="BB40" s="371">
        <f ca="1">IFERROR(OFFSET('HTM Output'!$J$6,MATCH($B40,'HTM Output'!$B$7:$B$37,0),MATCH(BB$11,'HTM Output'!$K$6:$GS$6,0)),0)*$I$8</f>
        <v>0</v>
      </c>
      <c r="BC40" s="371">
        <f ca="1">IFERROR(OFFSET('HTM Output'!$J$6,MATCH($B40,'HTM Output'!$B$7:$B$37,0),MATCH(BC$11,'HTM Output'!$K$6:$GS$6,0)),0)*$I$8</f>
        <v>0</v>
      </c>
      <c r="BD40" s="371">
        <f ca="1">IFERROR(OFFSET('HTM Output'!$J$6,MATCH($B40,'HTM Output'!$B$7:$B$37,0),MATCH(BD$11,'HTM Output'!$K$6:$GS$6,0)),0)*$I$8</f>
        <v>0</v>
      </c>
      <c r="BE40" s="371">
        <f ca="1">IFERROR(OFFSET('HTM Output'!$J$6,MATCH($B40,'HTM Output'!$B$7:$B$37,0),MATCH(BE$11,'HTM Output'!$K$6:$GS$6,0)),0)*$I$8</f>
        <v>0</v>
      </c>
      <c r="BF40" s="371">
        <f ca="1">IFERROR(OFFSET('HTM Output'!$J$6,MATCH($B40,'HTM Output'!$B$7:$B$37,0),MATCH(BF$11,'HTM Output'!$K$6:$GS$6,0)),0)*$I$8</f>
        <v>0</v>
      </c>
      <c r="BG40" s="371">
        <f ca="1">IFERROR(OFFSET('HTM Output'!$J$6,MATCH($B40,'HTM Output'!$B$7:$B$37,0),MATCH(BG$11,'HTM Output'!$K$6:$GS$6,0)),0)*$I$8</f>
        <v>0</v>
      </c>
      <c r="BH40" s="371">
        <f ca="1">IFERROR(OFFSET('HTM Output'!$J$6,MATCH($B40,'HTM Output'!$B$7:$B$37,0),MATCH(BH$11,'HTM Output'!$K$6:$GS$6,0)),0)*$I$8</f>
        <v>0</v>
      </c>
      <c r="BI40" s="371">
        <f ca="1">IFERROR(OFFSET('HTM Output'!$J$6,MATCH($B40,'HTM Output'!$B$7:$B$37,0),MATCH(BI$11,'HTM Output'!$K$6:$GS$6,0)),0)*$I$8</f>
        <v>0</v>
      </c>
      <c r="BJ40" s="371">
        <f ca="1">IFERROR(OFFSET('HTM Output'!$J$6,MATCH($B40,'HTM Output'!$B$7:$B$37,0),MATCH(BJ$11,'HTM Output'!$K$6:$GS$6,0)),0)*$I$8</f>
        <v>0</v>
      </c>
      <c r="BK40" s="371">
        <f ca="1">IFERROR(OFFSET('HTM Output'!$J$6,MATCH($B40,'HTM Output'!$B$7:$B$37,0),MATCH(BK$11,'HTM Output'!$K$6:$GS$6,0)),0)*$I$8</f>
        <v>0</v>
      </c>
      <c r="BL40" s="371">
        <f ca="1">IFERROR(OFFSET('HTM Output'!$J$6,MATCH($B40,'HTM Output'!$B$7:$B$37,0),MATCH(BL$11,'HTM Output'!$K$6:$GS$6,0)),0)*$I$8</f>
        <v>0</v>
      </c>
      <c r="BM40" s="371">
        <f ca="1">IFERROR(OFFSET('HTM Output'!$J$6,MATCH($B40,'HTM Output'!$B$7:$B$37,0),MATCH(BM$11,'HTM Output'!$K$6:$GS$6,0)),0)*$I$8</f>
        <v>0</v>
      </c>
      <c r="BN40" s="371">
        <f ca="1">IFERROR(OFFSET('HTM Output'!$J$6,MATCH($B40,'HTM Output'!$B$7:$B$37,0),MATCH(BN$11,'HTM Output'!$K$6:$GS$6,0)),0)*$I$8</f>
        <v>0</v>
      </c>
      <c r="BO40" s="371">
        <f ca="1">IFERROR(OFFSET('HTM Output'!$J$6,MATCH($B40,'HTM Output'!$B$7:$B$37,0),MATCH(BO$11,'HTM Output'!$K$6:$GS$6,0)),0)*$I$8</f>
        <v>0</v>
      </c>
      <c r="BP40" s="371">
        <f ca="1">IFERROR(OFFSET('HTM Output'!$J$6,MATCH($B40,'HTM Output'!$B$7:$B$37,0),MATCH(BP$11,'HTM Output'!$K$6:$GS$6,0)),0)*$I$8</f>
        <v>0</v>
      </c>
      <c r="BQ40" s="371">
        <f ca="1">IFERROR(OFFSET('HTM Output'!$J$6,MATCH($B40,'HTM Output'!$B$7:$B$37,0),MATCH(BQ$11,'HTM Output'!$K$6:$GS$6,0)),0)*$I$8</f>
        <v>0</v>
      </c>
      <c r="BR40" s="371">
        <f ca="1">IFERROR(OFFSET('HTM Output'!$J$6,MATCH($B40,'HTM Output'!$B$7:$B$37,0),MATCH(BR$11,'HTM Output'!$K$6:$GS$6,0)),0)*$I$8</f>
        <v>0</v>
      </c>
      <c r="BS40" s="371">
        <f ca="1">IFERROR(OFFSET('HTM Output'!$J$6,MATCH($B40,'HTM Output'!$B$7:$B$37,0),MATCH(BS$11,'HTM Output'!$K$6:$GS$6,0)),0)*$I$8</f>
        <v>0</v>
      </c>
      <c r="BT40" s="371">
        <f ca="1">IFERROR(OFFSET('HTM Output'!$J$6,MATCH($B40,'HTM Output'!$B$7:$B$37,0),MATCH(BT$11,'HTM Output'!$K$6:$GS$6,0)),0)*$I$8</f>
        <v>0</v>
      </c>
      <c r="BU40" s="371">
        <f ca="1">IFERROR(OFFSET('HTM Output'!$J$6,MATCH($B40,'HTM Output'!$B$7:$B$37,0),MATCH(BU$11,'HTM Output'!$K$6:$GS$6,0)),0)*$I$8</f>
        <v>0</v>
      </c>
      <c r="BV40" s="371">
        <f ca="1">IFERROR(OFFSET('HTM Output'!$J$6,MATCH($B40,'HTM Output'!$B$7:$B$37,0),MATCH(BV$11,'HTM Output'!$K$6:$GS$6,0)),0)*$I$8</f>
        <v>0</v>
      </c>
      <c r="BW40" s="371">
        <f ca="1">IFERROR(OFFSET('HTM Output'!$J$6,MATCH($B40,'HTM Output'!$B$7:$B$37,0),MATCH(BW$11,'HTM Output'!$K$6:$GS$6,0)),0)*$I$8</f>
        <v>0</v>
      </c>
      <c r="BX40" s="371">
        <f ca="1">IFERROR(OFFSET('HTM Output'!$J$6,MATCH($B40,'HTM Output'!$B$7:$B$37,0),MATCH(BX$11,'HTM Output'!$K$6:$GS$6,0)),0)*$I$8</f>
        <v>0</v>
      </c>
      <c r="BY40" s="371">
        <f ca="1">IFERROR(OFFSET('HTM Output'!$J$6,MATCH($B40,'HTM Output'!$B$7:$B$37,0),MATCH(BY$11,'HTM Output'!$K$6:$GS$6,0)),0)*$I$8</f>
        <v>0</v>
      </c>
      <c r="BZ40" s="371">
        <f ca="1">IFERROR(OFFSET('HTM Output'!$J$6,MATCH($B40,'HTM Output'!$B$7:$B$37,0),MATCH(BZ$11,'HTM Output'!$K$6:$GS$6,0)),0)*$I$8</f>
        <v>0</v>
      </c>
      <c r="CA40" s="371">
        <f ca="1">IFERROR(OFFSET('HTM Output'!$J$6,MATCH($B40,'HTM Output'!$B$7:$B$37,0),MATCH(CA$11,'HTM Output'!$K$6:$GS$6,0)),0)*$I$8</f>
        <v>0</v>
      </c>
      <c r="CB40" s="371">
        <f ca="1">IFERROR(OFFSET('HTM Output'!$J$6,MATCH($B40,'HTM Output'!$B$7:$B$37,0),MATCH(CB$11,'HTM Output'!$K$6:$GS$6,0)),0)*$I$8</f>
        <v>0</v>
      </c>
      <c r="CC40" s="371">
        <f ca="1">IFERROR(OFFSET('HTM Output'!$J$6,MATCH($B40,'HTM Output'!$B$7:$B$37,0),MATCH(CC$11,'HTM Output'!$K$6:$GS$6,0)),0)*$I$8</f>
        <v>0</v>
      </c>
      <c r="CD40" s="371">
        <f ca="1">IFERROR(OFFSET('HTM Output'!$J$6,MATCH($B40,'HTM Output'!$B$7:$B$37,0),MATCH(CD$11,'HTM Output'!$K$6:$GS$6,0)),0)*$I$8</f>
        <v>0</v>
      </c>
      <c r="CE40" s="371">
        <f ca="1">IFERROR(OFFSET('HTM Output'!$J$6,MATCH($B40,'HTM Output'!$B$7:$B$37,0),MATCH(CE$11,'HTM Output'!$K$6:$GS$6,0)),0)*$I$8</f>
        <v>0</v>
      </c>
      <c r="CF40" s="371">
        <f ca="1">IFERROR(OFFSET('HTM Output'!$J$6,MATCH($B40,'HTM Output'!$B$7:$B$37,0),MATCH(CF$11,'HTM Output'!$K$6:$GS$6,0)),0)*$I$8</f>
        <v>0</v>
      </c>
      <c r="CG40" s="371">
        <f ca="1">IFERROR(OFFSET('HTM Output'!$J$6,MATCH($B40,'HTM Output'!$B$7:$B$37,0),MATCH(CG$11,'HTM Output'!$K$6:$GS$6,0)),0)*$I$8</f>
        <v>0</v>
      </c>
      <c r="CH40" s="371">
        <f ca="1">IFERROR(OFFSET('HTM Output'!$J$6,MATCH($B40,'HTM Output'!$B$7:$B$37,0),MATCH(CH$11,'HTM Output'!$K$6:$GS$6,0)),0)*$I$8</f>
        <v>0</v>
      </c>
      <c r="CI40" s="371">
        <f ca="1">IFERROR(OFFSET('HTM Output'!$J$6,MATCH($B40,'HTM Output'!$B$7:$B$37,0),MATCH(CI$11,'HTM Output'!$K$6:$GS$6,0)),0)*$I$8</f>
        <v>0</v>
      </c>
      <c r="CJ40" s="371">
        <f ca="1">IFERROR(OFFSET('HTM Output'!$J$6,MATCH($B40,'HTM Output'!$B$7:$B$37,0),MATCH(CJ$11,'HTM Output'!$K$6:$GS$6,0)),0)*$I$8</f>
        <v>0</v>
      </c>
      <c r="CK40" s="371">
        <f ca="1">IFERROR(OFFSET('HTM Output'!$J$6,MATCH($B40,'HTM Output'!$B$7:$B$37,0),MATCH(CK$11,'HTM Output'!$K$6:$GS$6,0)),0)*$I$8</f>
        <v>0</v>
      </c>
      <c r="CL40" s="371">
        <f ca="1">IFERROR(OFFSET('HTM Output'!$J$6,MATCH($B40,'HTM Output'!$B$7:$B$37,0),MATCH(CL$11,'HTM Output'!$K$6:$GS$6,0)),0)*$I$8</f>
        <v>0</v>
      </c>
      <c r="CM40" s="371">
        <f ca="1">IFERROR(OFFSET('HTM Output'!$J$6,MATCH($B40,'HTM Output'!$B$7:$B$37,0),MATCH(CM$11,'HTM Output'!$K$6:$GS$6,0)),0)*$I$8</f>
        <v>0</v>
      </c>
      <c r="CN40" s="371">
        <f ca="1">IFERROR(OFFSET('HTM Output'!$J$6,MATCH($B40,'HTM Output'!$B$7:$B$37,0),MATCH(CN$11,'HTM Output'!$K$6:$GS$6,0)),0)*$I$8</f>
        <v>0</v>
      </c>
      <c r="CO40" s="371">
        <f ca="1">IFERROR(OFFSET('HTM Output'!$J$6,MATCH($B40,'HTM Output'!$B$7:$B$37,0),MATCH(CO$11,'HTM Output'!$K$6:$GS$6,0)),0)*$I$8</f>
        <v>0</v>
      </c>
      <c r="CP40" s="371">
        <f ca="1">IFERROR(OFFSET('HTM Output'!$J$6,MATCH($B40,'HTM Output'!$B$7:$B$37,0),MATCH(CP$11,'HTM Output'!$K$6:$GS$6,0)),0)*$I$8</f>
        <v>0</v>
      </c>
      <c r="CQ40" s="371">
        <f ca="1">IFERROR(OFFSET('HTM Output'!$J$6,MATCH($B40,'HTM Output'!$B$7:$B$37,0),MATCH(CQ$11,'HTM Output'!$K$6:$GS$6,0)),0)*$I$8</f>
        <v>0</v>
      </c>
      <c r="CR40" s="371">
        <f ca="1">IFERROR(OFFSET('HTM Output'!$J$6,MATCH($B40,'HTM Output'!$B$7:$B$37,0),MATCH(CR$11,'HTM Output'!$K$6:$GS$6,0)),0)*$I$8</f>
        <v>0</v>
      </c>
      <c r="CS40" s="371">
        <f ca="1">IFERROR(OFFSET('HTM Output'!$J$6,MATCH($B40,'HTM Output'!$B$7:$B$37,0),MATCH(CS$11,'HTM Output'!$K$6:$GS$6,0)),0)*$I$8</f>
        <v>0</v>
      </c>
      <c r="CT40" s="371">
        <f ca="1">IFERROR(OFFSET('HTM Output'!$J$6,MATCH($B40,'HTM Output'!$B$7:$B$37,0),MATCH(CT$11,'HTM Output'!$K$6:$GS$6,0)),0)*$I$8</f>
        <v>0</v>
      </c>
      <c r="CU40" s="371">
        <f ca="1">IFERROR(OFFSET('HTM Output'!$J$6,MATCH($B40,'HTM Output'!$B$7:$B$37,0),MATCH(CU$11,'HTM Output'!$K$6:$GS$6,0)),0)*$I$8</f>
        <v>0</v>
      </c>
      <c r="CV40" s="371">
        <f ca="1">IFERROR(OFFSET('HTM Output'!$J$6,MATCH($B40,'HTM Output'!$B$7:$B$37,0),MATCH(CV$11,'HTM Output'!$K$6:$GS$6,0)),0)*$I$8</f>
        <v>0</v>
      </c>
      <c r="CW40" s="371">
        <f ca="1">IFERROR(OFFSET('HTM Output'!$J$6,MATCH($B40,'HTM Output'!$B$7:$B$37,0),MATCH(CW$11,'HTM Output'!$K$6:$GS$6,0)),0)*$I$8</f>
        <v>0</v>
      </c>
      <c r="CX40" s="371">
        <f ca="1">IFERROR(OFFSET('HTM Output'!$J$6,MATCH($B40,'HTM Output'!$B$7:$B$37,0),MATCH(CX$11,'HTM Output'!$K$6:$GS$6,0)),0)*$I$8</f>
        <v>0</v>
      </c>
      <c r="CY40" s="371">
        <f ca="1">IFERROR(OFFSET('HTM Output'!$J$6,MATCH($B40,'HTM Output'!$B$7:$B$37,0),MATCH(CY$11,'HTM Output'!$K$6:$GS$6,0)),0)*$I$8</f>
        <v>0</v>
      </c>
      <c r="CZ40" s="371">
        <f ca="1">IFERROR(OFFSET('HTM Output'!$J$6,MATCH($B40,'HTM Output'!$B$7:$B$37,0),MATCH(CZ$11,'HTM Output'!$K$6:$GS$6,0)),0)*$I$8</f>
        <v>0</v>
      </c>
      <c r="DA40" s="371">
        <f ca="1">IFERROR(OFFSET('HTM Output'!$J$6,MATCH($B40,'HTM Output'!$B$7:$B$37,0),MATCH(DA$11,'HTM Output'!$K$6:$GS$6,0)),0)*$I$8</f>
        <v>0</v>
      </c>
      <c r="DB40" s="371">
        <f ca="1">IFERROR(OFFSET('HTM Output'!$J$6,MATCH($B40,'HTM Output'!$B$7:$B$37,0),MATCH(DB$11,'HTM Output'!$K$6:$GS$6,0)),0)*$I$8</f>
        <v>0</v>
      </c>
      <c r="DC40" s="371">
        <f ca="1">IFERROR(OFFSET('HTM Output'!$J$6,MATCH($B40,'HTM Output'!$B$7:$B$37,0),MATCH(DC$11,'HTM Output'!$K$6:$GS$6,0)),0)*$I$8</f>
        <v>0</v>
      </c>
      <c r="DD40" s="371">
        <f ca="1">IFERROR(OFFSET('HTM Output'!$J$6,MATCH($B40,'HTM Output'!$B$7:$B$37,0),MATCH(DD$11,'HTM Output'!$K$6:$GS$6,0)),0)*$I$8</f>
        <v>0</v>
      </c>
      <c r="DE40" s="371">
        <f ca="1">IFERROR(OFFSET('HTM Output'!$J$6,MATCH($B40,'HTM Output'!$B$7:$B$37,0),MATCH(DE$11,'HTM Output'!$K$6:$GS$6,0)),0)*$I$8</f>
        <v>0</v>
      </c>
      <c r="DF40" s="371">
        <f ca="1">IFERROR(OFFSET('HTM Output'!$J$6,MATCH($B40,'HTM Output'!$B$7:$B$37,0),MATCH(DF$11,'HTM Output'!$K$6:$GS$6,0)),0)*$I$8</f>
        <v>0</v>
      </c>
      <c r="DG40" s="371">
        <f ca="1">IFERROR(OFFSET('HTM Output'!$J$6,MATCH($B40,'HTM Output'!$B$7:$B$37,0),MATCH(DG$11,'HTM Output'!$K$6:$GS$6,0)),0)*$I$8</f>
        <v>0</v>
      </c>
      <c r="DH40" s="371">
        <f ca="1">IFERROR(OFFSET('HTM Output'!$J$6,MATCH($B40,'HTM Output'!$B$7:$B$37,0),MATCH(DH$11,'HTM Output'!$K$6:$GS$6,0)),0)*$I$8</f>
        <v>0</v>
      </c>
      <c r="DI40" s="371">
        <f ca="1">IFERROR(OFFSET('HTM Output'!$J$6,MATCH($B40,'HTM Output'!$B$7:$B$37,0),MATCH(DI$11,'HTM Output'!$K$6:$GS$6,0)),0)*$I$8</f>
        <v>0</v>
      </c>
      <c r="DJ40" s="371">
        <f ca="1">IFERROR(OFFSET('HTM Output'!$J$6,MATCH($B40,'HTM Output'!$B$7:$B$37,0),MATCH(DJ$11,'HTM Output'!$K$6:$GS$6,0)),0)*$I$8</f>
        <v>0</v>
      </c>
      <c r="DK40" s="371">
        <f ca="1">IFERROR(OFFSET('HTM Output'!$J$6,MATCH($B40,'HTM Output'!$B$7:$B$37,0),MATCH(DK$11,'HTM Output'!$K$6:$GS$6,0)),0)*$I$8</f>
        <v>0</v>
      </c>
      <c r="DL40" s="371">
        <f ca="1">IFERROR(OFFSET('HTM Output'!$J$6,MATCH($B40,'HTM Output'!$B$7:$B$37,0),MATCH(DL$11,'HTM Output'!$K$6:$GS$6,0)),0)*$I$8</f>
        <v>0</v>
      </c>
      <c r="DM40" s="371">
        <f ca="1">IFERROR(OFFSET('HTM Output'!$J$6,MATCH($B40,'HTM Output'!$B$7:$B$37,0),MATCH(DM$11,'HTM Output'!$K$6:$GS$6,0)),0)*$I$8</f>
        <v>0</v>
      </c>
      <c r="DN40" s="371">
        <f ca="1">IFERROR(OFFSET('HTM Output'!$J$6,MATCH($B40,'HTM Output'!$B$7:$B$37,0),MATCH(DN$11,'HTM Output'!$K$6:$GS$6,0)),0)*$I$8</f>
        <v>0</v>
      </c>
      <c r="DO40" s="371">
        <f ca="1">IFERROR(OFFSET('HTM Output'!$J$6,MATCH($B40,'HTM Output'!$B$7:$B$37,0),MATCH(DO$11,'HTM Output'!$K$6:$GS$6,0)),0)*$I$8</f>
        <v>0</v>
      </c>
      <c r="DP40" s="371">
        <f ca="1">IFERROR(OFFSET('HTM Output'!$J$6,MATCH($B40,'HTM Output'!$B$7:$B$37,0),MATCH(DP$11,'HTM Output'!$K$6:$GS$6,0)),0)*$I$8</f>
        <v>0</v>
      </c>
      <c r="DQ40" s="371">
        <f ca="1">IFERROR(OFFSET('HTM Output'!$J$6,MATCH($B40,'HTM Output'!$B$7:$B$37,0),MATCH(DQ$11,'HTM Output'!$K$6:$GS$6,0)),0)*$I$8</f>
        <v>0</v>
      </c>
      <c r="DR40" s="371">
        <f ca="1">IFERROR(OFFSET('HTM Output'!$J$6,MATCH($B40,'HTM Output'!$B$7:$B$37,0),MATCH(DR$11,'HTM Output'!$K$6:$GS$6,0)),0)*$I$8</f>
        <v>0</v>
      </c>
      <c r="DS40" s="371">
        <f ca="1">IFERROR(OFFSET('HTM Output'!$J$6,MATCH($B40,'HTM Output'!$B$7:$B$37,0),MATCH(DS$11,'HTM Output'!$K$6:$GS$6,0)),0)*$I$8</f>
        <v>0</v>
      </c>
      <c r="DT40" s="371">
        <f ca="1">IFERROR(OFFSET('HTM Output'!$J$6,MATCH($B40,'HTM Output'!$B$7:$B$37,0),MATCH(DT$11,'HTM Output'!$K$6:$GS$6,0)),0)*$I$8</f>
        <v>0</v>
      </c>
      <c r="DU40" s="371">
        <f ca="1">IFERROR(OFFSET('HTM Output'!$J$6,MATCH($B40,'HTM Output'!$B$7:$B$37,0),MATCH(DU$11,'HTM Output'!$K$6:$GS$6,0)),0)*$I$8</f>
        <v>0</v>
      </c>
      <c r="DV40" s="371">
        <f ca="1">IFERROR(OFFSET('HTM Output'!$J$6,MATCH($B40,'HTM Output'!$B$7:$B$37,0),MATCH(DV$11,'HTM Output'!$K$6:$GS$6,0)),0)*$I$8</f>
        <v>0</v>
      </c>
      <c r="DW40" s="371">
        <f ca="1">IFERROR(OFFSET('HTM Output'!$J$6,MATCH($B40,'HTM Output'!$B$7:$B$37,0),MATCH(DW$11,'HTM Output'!$K$6:$GS$6,0)),0)*$I$8</f>
        <v>0</v>
      </c>
      <c r="DX40" s="371">
        <f ca="1">IFERROR(OFFSET('HTM Output'!$J$6,MATCH($B40,'HTM Output'!$B$7:$B$37,0),MATCH(DX$11,'HTM Output'!$K$6:$GS$6,0)),0)*$I$8</f>
        <v>0</v>
      </c>
      <c r="DY40" s="371">
        <f ca="1">IFERROR(OFFSET('HTM Output'!$J$6,MATCH($B40,'HTM Output'!$B$7:$B$37,0),MATCH(DY$11,'HTM Output'!$K$6:$GS$6,0)),0)*$I$8</f>
        <v>0</v>
      </c>
      <c r="DZ40" s="371">
        <f ca="1">IFERROR(OFFSET('HTM Output'!$J$6,MATCH($B40,'HTM Output'!$B$7:$B$37,0),MATCH(DZ$11,'HTM Output'!$K$6:$GS$6,0)),0)*$I$8</f>
        <v>0</v>
      </c>
      <c r="EA40" s="371">
        <f ca="1">IFERROR(OFFSET('HTM Output'!$J$6,MATCH($B40,'HTM Output'!$B$7:$B$37,0),MATCH(EA$11,'HTM Output'!$K$6:$GS$6,0)),0)*$I$8</f>
        <v>0</v>
      </c>
      <c r="EB40" s="371">
        <f ca="1">IFERROR(OFFSET('HTM Output'!$J$6,MATCH($B40,'HTM Output'!$B$7:$B$37,0),MATCH(EB$11,'HTM Output'!$K$6:$GS$6,0)),0)*$I$8</f>
        <v>0</v>
      </c>
      <c r="EC40" s="371">
        <f ca="1">IFERROR(OFFSET('HTM Output'!$J$6,MATCH($B40,'HTM Output'!$B$7:$B$37,0),MATCH(EC$11,'HTM Output'!$K$6:$GS$6,0)),0)*$I$8</f>
        <v>0</v>
      </c>
      <c r="ED40" s="371">
        <f ca="1">IFERROR(OFFSET('HTM Output'!$J$6,MATCH($B40,'HTM Output'!$B$7:$B$37,0),MATCH(ED$11,'HTM Output'!$K$6:$GS$6,0)),0)*$I$8</f>
        <v>0</v>
      </c>
      <c r="EE40" s="371">
        <f ca="1">IFERROR(OFFSET('HTM Output'!$J$6,MATCH($B40,'HTM Output'!$B$7:$B$37,0),MATCH(EE$11,'HTM Output'!$K$6:$GS$6,0)),0)*$I$8</f>
        <v>0</v>
      </c>
      <c r="EF40" s="371">
        <f ca="1">IFERROR(OFFSET('HTM Output'!$J$6,MATCH($B40,'HTM Output'!$B$7:$B$37,0),MATCH(EF$11,'HTM Output'!$K$6:$GS$6,0)),0)*$I$8</f>
        <v>0</v>
      </c>
      <c r="EG40" s="371">
        <f ca="1">IFERROR(OFFSET('HTM Output'!$J$6,MATCH($B40,'HTM Output'!$B$7:$B$37,0),MATCH(EG$11,'HTM Output'!$K$6:$GS$6,0)),0)*$I$8</f>
        <v>0</v>
      </c>
      <c r="EH40" s="371">
        <f ca="1">IFERROR(OFFSET('HTM Output'!$J$6,MATCH($B40,'HTM Output'!$B$7:$B$37,0),MATCH(EH$11,'HTM Output'!$K$6:$GS$6,0)),0)*$I$8</f>
        <v>0</v>
      </c>
      <c r="EI40" s="371">
        <f ca="1">IFERROR(OFFSET('HTM Output'!$J$6,MATCH($B40,'HTM Output'!$B$7:$B$37,0),MATCH(EI$11,'HTM Output'!$K$6:$GS$6,0)),0)*$I$8</f>
        <v>0</v>
      </c>
      <c r="EJ40" s="371">
        <f ca="1">IFERROR(OFFSET('HTM Output'!$J$6,MATCH($B40,'HTM Output'!$B$7:$B$37,0),MATCH(EJ$11,'HTM Output'!$K$6:$GS$6,0)),0)*$I$8</f>
        <v>0</v>
      </c>
      <c r="EK40" s="371">
        <f ca="1">IFERROR(OFFSET('HTM Output'!$J$6,MATCH($B40,'HTM Output'!$B$7:$B$37,0),MATCH(EK$11,'HTM Output'!$K$6:$GS$6,0)),0)*$I$8</f>
        <v>0</v>
      </c>
      <c r="EL40" s="371">
        <f ca="1">IFERROR(OFFSET('HTM Output'!$J$6,MATCH($B40,'HTM Output'!$B$7:$B$37,0),MATCH(EL$11,'HTM Output'!$K$6:$GS$6,0)),0)*$I$8</f>
        <v>0</v>
      </c>
      <c r="EM40" s="371">
        <f ca="1">IFERROR(OFFSET('HTM Output'!$J$6,MATCH($B40,'HTM Output'!$B$7:$B$37,0),MATCH(EM$11,'HTM Output'!$K$6:$GS$6,0)),0)*$I$8</f>
        <v>0</v>
      </c>
      <c r="EN40" s="371">
        <f ca="1">IFERROR(OFFSET('HTM Output'!$J$6,MATCH($B40,'HTM Output'!$B$7:$B$37,0),MATCH(EN$11,'HTM Output'!$K$6:$GS$6,0)),0)*$I$8</f>
        <v>0</v>
      </c>
      <c r="EO40" s="371">
        <f ca="1">IFERROR(OFFSET('HTM Output'!$J$6,MATCH($B40,'HTM Output'!$B$7:$B$37,0),MATCH(EO$11,'HTM Output'!$K$6:$GS$6,0)),0)*$I$8</f>
        <v>0</v>
      </c>
      <c r="EP40" s="371">
        <f ca="1">IFERROR(OFFSET('HTM Output'!$J$6,MATCH($B40,'HTM Output'!$B$7:$B$37,0),MATCH(EP$11,'HTM Output'!$K$6:$GS$6,0)),0)*$I$8</f>
        <v>0</v>
      </c>
      <c r="EQ40" s="371">
        <f ca="1">IFERROR(OFFSET('HTM Output'!$J$6,MATCH($B40,'HTM Output'!$B$7:$B$37,0),MATCH(EQ$11,'HTM Output'!$K$6:$GS$6,0)),0)*$I$8</f>
        <v>0</v>
      </c>
      <c r="ER40" s="371">
        <f ca="1">IFERROR(OFFSET('HTM Output'!$J$6,MATCH($B40,'HTM Output'!$B$7:$B$37,0),MATCH(ER$11,'HTM Output'!$K$6:$GS$6,0)),0)*$I$8</f>
        <v>0</v>
      </c>
      <c r="ES40" s="371">
        <f ca="1">IFERROR(OFFSET('HTM Output'!$J$6,MATCH($B40,'HTM Output'!$B$7:$B$37,0),MATCH(ES$11,'HTM Output'!$K$6:$GS$6,0)),0)*$I$8</f>
        <v>0</v>
      </c>
      <c r="ET40" s="371">
        <f ca="1">IFERROR(OFFSET('HTM Output'!$J$6,MATCH($B40,'HTM Output'!$B$7:$B$37,0),MATCH(ET$11,'HTM Output'!$K$6:$GS$6,0)),0)*$I$8</f>
        <v>0</v>
      </c>
      <c r="EU40" s="371">
        <f ca="1">IFERROR(OFFSET('HTM Output'!$J$6,MATCH($B40,'HTM Output'!$B$7:$B$37,0),MATCH(EU$11,'HTM Output'!$K$6:$GS$6,0)),0)*$I$8</f>
        <v>0</v>
      </c>
      <c r="EV40" s="371">
        <f ca="1">IFERROR(OFFSET('HTM Output'!$J$6,MATCH($B40,'HTM Output'!$B$7:$B$37,0),MATCH(EV$11,'HTM Output'!$K$6:$GS$6,0)),0)*$I$8</f>
        <v>0</v>
      </c>
      <c r="EW40" s="371">
        <f ca="1">IFERROR(OFFSET('HTM Output'!$J$6,MATCH($B40,'HTM Output'!$B$7:$B$37,0),MATCH(EW$11,'HTM Output'!$K$6:$GS$6,0)),0)*$I$8</f>
        <v>0</v>
      </c>
      <c r="EX40" s="371">
        <f ca="1">IFERROR(OFFSET('HTM Output'!$J$6,MATCH($B40,'HTM Output'!$B$7:$B$37,0),MATCH(EX$11,'HTM Output'!$K$6:$GS$6,0)),0)*$I$8</f>
        <v>0</v>
      </c>
      <c r="EY40" s="371">
        <f ca="1">IFERROR(OFFSET('HTM Output'!$J$6,MATCH($B40,'HTM Output'!$B$7:$B$37,0),MATCH(EY$11,'HTM Output'!$K$6:$GS$6,0)),0)*$I$8</f>
        <v>0</v>
      </c>
      <c r="EZ40" s="371">
        <f ca="1">IFERROR(OFFSET('HTM Output'!$J$6,MATCH($B40,'HTM Output'!$B$7:$B$37,0),MATCH(EZ$11,'HTM Output'!$K$6:$GS$6,0)),0)*$I$8</f>
        <v>0</v>
      </c>
      <c r="FA40" s="371">
        <f ca="1">IFERROR(OFFSET('HTM Output'!$J$6,MATCH($B40,'HTM Output'!$B$7:$B$37,0),MATCH(FA$11,'HTM Output'!$K$6:$GS$6,0)),0)*$I$8</f>
        <v>0</v>
      </c>
      <c r="FB40" s="371">
        <f ca="1">IFERROR(OFFSET('HTM Output'!$J$6,MATCH($B40,'HTM Output'!$B$7:$B$37,0),MATCH(FB$11,'HTM Output'!$K$6:$GS$6,0)),0)*$I$8</f>
        <v>0</v>
      </c>
      <c r="FC40" s="371">
        <f ca="1">IFERROR(OFFSET('HTM Output'!$J$6,MATCH($B40,'HTM Output'!$B$7:$B$37,0),MATCH(FC$11,'HTM Output'!$K$6:$GS$6,0)),0)*$I$8</f>
        <v>0</v>
      </c>
      <c r="FD40" s="371">
        <f ca="1">IFERROR(OFFSET('HTM Output'!$J$6,MATCH($B40,'HTM Output'!$B$7:$B$37,0),MATCH(FD$11,'HTM Output'!$K$6:$GS$6,0)),0)*$I$8</f>
        <v>0</v>
      </c>
      <c r="FE40" s="371">
        <f ca="1">IFERROR(OFFSET('HTM Output'!$J$6,MATCH($B40,'HTM Output'!$B$7:$B$37,0),MATCH(FE$11,'HTM Output'!$K$6:$GS$6,0)),0)*$I$8</f>
        <v>0</v>
      </c>
      <c r="FF40" s="371">
        <f ca="1">IFERROR(OFFSET('HTM Output'!$J$6,MATCH($B40,'HTM Output'!$B$7:$B$37,0),MATCH(FF$11,'HTM Output'!$K$6:$GS$6,0)),0)*$I$8</f>
        <v>0</v>
      </c>
      <c r="FG40" s="371">
        <f ca="1">IFERROR(OFFSET('HTM Output'!$J$6,MATCH($B40,'HTM Output'!$B$7:$B$37,0),MATCH(FG$11,'HTM Output'!$K$6:$GS$6,0)),0)*$I$8</f>
        <v>0</v>
      </c>
      <c r="FH40" s="371">
        <f ca="1">IFERROR(OFFSET('HTM Output'!$J$6,MATCH($B40,'HTM Output'!$B$7:$B$37,0),MATCH(FH$11,'HTM Output'!$K$6:$GS$6,0)),0)*$I$8</f>
        <v>0</v>
      </c>
      <c r="FI40" s="371">
        <f ca="1">IFERROR(OFFSET('HTM Output'!$J$6,MATCH($B40,'HTM Output'!$B$7:$B$37,0),MATCH(FI$11,'HTM Output'!$K$6:$GS$6,0)),0)*$I$8</f>
        <v>0</v>
      </c>
      <c r="FJ40" s="371">
        <f ca="1">IFERROR(OFFSET('HTM Output'!$J$6,MATCH($B40,'HTM Output'!$B$7:$B$37,0),MATCH(FJ$11,'HTM Output'!$K$6:$GS$6,0)),0)*$I$8</f>
        <v>0</v>
      </c>
      <c r="FK40" s="371">
        <f ca="1">IFERROR(OFFSET('HTM Output'!$J$6,MATCH($B40,'HTM Output'!$B$7:$B$37,0),MATCH(FK$11,'HTM Output'!$K$6:$GS$6,0)),0)*$I$8</f>
        <v>0</v>
      </c>
      <c r="FL40" s="371">
        <f ca="1">IFERROR(OFFSET('HTM Output'!$J$6,MATCH($B40,'HTM Output'!$B$7:$B$37,0),MATCH(FL$11,'HTM Output'!$K$6:$GS$6,0)),0)*$I$8</f>
        <v>0</v>
      </c>
      <c r="FM40" s="371">
        <f ca="1">IFERROR(OFFSET('HTM Output'!$J$6,MATCH($B40,'HTM Output'!$B$7:$B$37,0),MATCH(FM$11,'HTM Output'!$K$6:$GS$6,0)),0)*$I$8</f>
        <v>0</v>
      </c>
      <c r="FN40" s="371">
        <f ca="1">IFERROR(OFFSET('HTM Output'!$J$6,MATCH($B40,'HTM Output'!$B$7:$B$37,0),MATCH(FN$11,'HTM Output'!$K$6:$GS$6,0)),0)*$I$8</f>
        <v>0</v>
      </c>
      <c r="FO40" s="371">
        <f ca="1">IFERROR(OFFSET('HTM Output'!$J$6,MATCH($B40,'HTM Output'!$B$7:$B$37,0),MATCH(FO$11,'HTM Output'!$K$6:$GS$6,0)),0)*$I$8</f>
        <v>0</v>
      </c>
      <c r="FP40" s="371">
        <f ca="1">IFERROR(OFFSET('HTM Output'!$J$6,MATCH($B40,'HTM Output'!$B$7:$B$37,0),MATCH(FP$11,'HTM Output'!$K$6:$GS$6,0)),0)*$I$8</f>
        <v>0</v>
      </c>
      <c r="FQ40" s="371">
        <f ca="1">IFERROR(OFFSET('HTM Output'!$J$6,MATCH($B40,'HTM Output'!$B$7:$B$37,0),MATCH(FQ$11,'HTM Output'!$K$6:$GS$6,0)),0)*$I$8</f>
        <v>0</v>
      </c>
      <c r="FR40" s="371">
        <f ca="1">IFERROR(OFFSET('HTM Output'!$J$6,MATCH($B40,'HTM Output'!$B$7:$B$37,0),MATCH(FR$11,'HTM Output'!$K$6:$GS$6,0)),0)*$I$8</f>
        <v>0</v>
      </c>
      <c r="FS40" s="371">
        <f ca="1">IFERROR(OFFSET('HTM Output'!$J$6,MATCH($B40,'HTM Output'!$B$7:$B$37,0),MATCH(FS$11,'HTM Output'!$K$6:$GS$6,0)),0)*$I$8</f>
        <v>0</v>
      </c>
      <c r="FT40" s="371">
        <f ca="1">IFERROR(OFFSET('HTM Output'!$J$6,MATCH($B40,'HTM Output'!$B$7:$B$37,0),MATCH(FT$11,'HTM Output'!$K$6:$GS$6,0)),0)*$I$8</f>
        <v>0</v>
      </c>
      <c r="FU40" s="371">
        <f ca="1">IFERROR(OFFSET('HTM Output'!$J$6,MATCH($B40,'HTM Output'!$B$7:$B$37,0),MATCH(FU$11,'HTM Output'!$K$6:$GS$6,0)),0)*$I$8</f>
        <v>0</v>
      </c>
      <c r="FV40" s="371">
        <f ca="1">IFERROR(OFFSET('HTM Output'!$J$6,MATCH($B40,'HTM Output'!$B$7:$B$37,0),MATCH(FV$11,'HTM Output'!$K$6:$GS$6,0)),0)*$I$8</f>
        <v>0</v>
      </c>
      <c r="FW40" s="371">
        <f ca="1">IFERROR(OFFSET('HTM Output'!$J$6,MATCH($B40,'HTM Output'!$B$7:$B$37,0),MATCH(FW$11,'HTM Output'!$K$6:$GS$6,0)),0)*$I$8</f>
        <v>0</v>
      </c>
      <c r="FX40" s="371">
        <f ca="1">IFERROR(OFFSET('HTM Output'!$J$6,MATCH($B40,'HTM Output'!$B$7:$B$37,0),MATCH(FX$11,'HTM Output'!$K$6:$GS$6,0)),0)*$I$8</f>
        <v>0</v>
      </c>
      <c r="FY40" s="371">
        <f ca="1">IFERROR(OFFSET('HTM Output'!$J$6,MATCH($B40,'HTM Output'!$B$7:$B$37,0),MATCH(FY$11,'HTM Output'!$K$6:$GS$6,0)),0)*$I$8</f>
        <v>0</v>
      </c>
      <c r="FZ40" s="371">
        <f ca="1">IFERROR(OFFSET('HTM Output'!$J$6,MATCH($B40,'HTM Output'!$B$7:$B$37,0),MATCH(FZ$11,'HTM Output'!$K$6:$GS$6,0)),0)*$I$8</f>
        <v>0</v>
      </c>
      <c r="GA40" s="371">
        <f ca="1">IFERROR(OFFSET('HTM Output'!$J$6,MATCH($B40,'HTM Output'!$B$7:$B$37,0),MATCH(GA$11,'HTM Output'!$K$6:$GS$6,0)),0)*$I$8</f>
        <v>0</v>
      </c>
      <c r="GB40" s="371">
        <f ca="1">IFERROR(OFFSET('HTM Output'!$J$6,MATCH($B40,'HTM Output'!$B$7:$B$37,0),MATCH(GB$11,'HTM Output'!$K$6:$GS$6,0)),0)*$I$8</f>
        <v>0</v>
      </c>
      <c r="GC40" s="371">
        <f ca="1">IFERROR(OFFSET('HTM Output'!$J$6,MATCH($B40,'HTM Output'!$B$7:$B$37,0),MATCH(GC$11,'HTM Output'!$K$6:$GS$6,0)),0)*$I$8</f>
        <v>0</v>
      </c>
      <c r="GD40" s="371">
        <f ca="1">IFERROR(OFFSET('HTM Output'!$J$6,MATCH($B40,'HTM Output'!$B$7:$B$37,0),MATCH(GD$11,'HTM Output'!$K$6:$GS$6,0)),0)*$I$8</f>
        <v>0</v>
      </c>
      <c r="GE40" s="371">
        <f ca="1">IFERROR(OFFSET('HTM Output'!$J$6,MATCH($B40,'HTM Output'!$B$7:$B$37,0),MATCH(GE$11,'HTM Output'!$K$6:$GS$6,0)),0)*$I$8</f>
        <v>0</v>
      </c>
      <c r="GF40" s="371">
        <f ca="1">IFERROR(OFFSET('HTM Output'!$J$6,MATCH($B40,'HTM Output'!$B$7:$B$37,0),MATCH(GF$11,'HTM Output'!$K$6:$GS$6,0)),0)*$I$8</f>
        <v>0</v>
      </c>
      <c r="GG40" s="371">
        <f ca="1">IFERROR(OFFSET('HTM Output'!$J$6,MATCH($B40,'HTM Output'!$B$7:$B$37,0),MATCH(GG$11,'HTM Output'!$K$6:$GS$6,0)),0)*$I$8</f>
        <v>0</v>
      </c>
      <c r="GH40" s="371">
        <f ca="1">IFERROR(OFFSET('HTM Output'!$J$6,MATCH($B40,'HTM Output'!$B$7:$B$37,0),MATCH(GH$11,'HTM Output'!$K$6:$GS$6,0)),0)*$I$8</f>
        <v>0</v>
      </c>
      <c r="GI40" s="371">
        <f ca="1">IFERROR(OFFSET('HTM Output'!$J$6,MATCH($B40,'HTM Output'!$B$7:$B$37,0),MATCH(GI$11,'HTM Output'!$K$6:$GS$6,0)),0)*$I$8</f>
        <v>0</v>
      </c>
      <c r="GJ40" s="371">
        <f ca="1">IFERROR(OFFSET('HTM Output'!$J$6,MATCH($B40,'HTM Output'!$B$7:$B$37,0),MATCH(GJ$11,'HTM Output'!$K$6:$GS$6,0)),0)*$I$8</f>
        <v>0</v>
      </c>
      <c r="GK40" s="371">
        <f ca="1">IFERROR(OFFSET('HTM Output'!$J$6,MATCH($B40,'HTM Output'!$B$7:$B$37,0),MATCH(GK$11,'HTM Output'!$K$6:$GS$6,0)),0)*$I$8</f>
        <v>0</v>
      </c>
      <c r="GL40" s="371">
        <f ca="1">IFERROR(OFFSET('HTM Output'!$J$6,MATCH($B40,'HTM Output'!$B$7:$B$37,0),MATCH(GL$11,'HTM Output'!$K$6:$GS$6,0)),0)*$I$8</f>
        <v>0</v>
      </c>
      <c r="GM40" s="371">
        <f ca="1">IFERROR(OFFSET('HTM Output'!$J$6,MATCH($B40,'HTM Output'!$B$7:$B$37,0),MATCH(GM$11,'HTM Output'!$K$6:$GS$6,0)),0)*$I$8</f>
        <v>0</v>
      </c>
      <c r="GN40" s="371">
        <f ca="1">IFERROR(OFFSET('HTM Output'!$J$6,MATCH($B40,'HTM Output'!$B$7:$B$37,0),MATCH(GN$11,'HTM Output'!$K$6:$GS$6,0)),0)*$I$8</f>
        <v>0</v>
      </c>
      <c r="GO40" s="371">
        <f ca="1">IFERROR(OFFSET('HTM Output'!$J$6,MATCH($B40,'HTM Output'!$B$7:$B$37,0),MATCH(GO$11,'HTM Output'!$K$6:$GS$6,0)),0)*$I$8</f>
        <v>0</v>
      </c>
      <c r="GP40" s="371">
        <f ca="1">IFERROR(OFFSET('HTM Output'!$J$6,MATCH($B40,'HTM Output'!$B$7:$B$37,0),MATCH(GP$11,'HTM Output'!$K$6:$GS$6,0)),0)*$I$8</f>
        <v>0</v>
      </c>
      <c r="GQ40" s="371">
        <f ca="1">IFERROR(OFFSET('HTM Output'!$J$6,MATCH($B40,'HTM Output'!$B$7:$B$37,0),MATCH(GQ$11,'HTM Output'!$K$6:$GS$6,0)),0)*$I$8</f>
        <v>0</v>
      </c>
      <c r="GR40" s="371">
        <f ca="1">IFERROR(OFFSET('HTM Output'!$J$6,MATCH($B40,'HTM Output'!$B$7:$B$37,0),MATCH(GR$11,'HTM Output'!$K$6:$GS$6,0)),0)*$I$8</f>
        <v>0</v>
      </c>
      <c r="GS40" s="371">
        <f ca="1">IFERROR(OFFSET('HTM Output'!$J$6,MATCH($B40,'HTM Output'!$B$7:$B$37,0),MATCH(GS$11,'HTM Output'!$K$6:$GS$6,0)),0)*$I$8</f>
        <v>0</v>
      </c>
      <c r="GT40" s="371">
        <f ca="1">IFERROR(OFFSET('HTM Output'!$J$6,MATCH($B40,'HTM Output'!$B$7:$B$37,0),MATCH(GT$11,'HTM Output'!$K$6:$GS$6,0)),0)*$I$8</f>
        <v>0</v>
      </c>
      <c r="GU40" s="371">
        <f ca="1">IFERROR(OFFSET('HTM Output'!$J$6,MATCH($B40,'HTM Output'!$B$7:$B$37,0),MATCH(GU$11,'HTM Output'!$K$6:$GS$6,0)),0)*$I$8</f>
        <v>0</v>
      </c>
      <c r="GV40" s="371">
        <f ca="1">IFERROR(OFFSET('HTM Output'!$J$6,MATCH($B40,'HTM Output'!$B$7:$B$37,0),MATCH(GV$11,'HTM Output'!$K$6:$GS$6,0)),0)*$I$8</f>
        <v>0</v>
      </c>
      <c r="GW40" s="371">
        <f ca="1">IFERROR(OFFSET('HTM Output'!$J$6,MATCH($B40,'HTM Output'!$B$7:$B$37,0),MATCH(GW$11,'HTM Output'!$K$6:$GS$6,0)),0)*$I$8</f>
        <v>0</v>
      </c>
      <c r="GX40" s="371">
        <f ca="1">IFERROR(OFFSET('HTM Output'!$J$6,MATCH($B40,'HTM Output'!$B$7:$B$37,0),MATCH(GX$11,'HTM Output'!$K$6:$GS$6,0)),0)*$I$8</f>
        <v>0</v>
      </c>
      <c r="GY40" s="371">
        <f ca="1">IFERROR(OFFSET('HTM Output'!$J$6,MATCH($B40,'HTM Output'!$B$7:$B$37,0),MATCH(GY$11,'HTM Output'!$K$6:$GS$6,0)),0)*$I$8</f>
        <v>0</v>
      </c>
      <c r="GZ40" s="371">
        <f ca="1">IFERROR(OFFSET('HTM Output'!$J$6,MATCH($B40,'HTM Output'!$B$7:$B$37,0),MATCH(GZ$11,'HTM Output'!$K$6:$GS$6,0)),0)*$I$8</f>
        <v>0</v>
      </c>
      <c r="HA40" s="371">
        <f ca="1">IFERROR(OFFSET('HTM Output'!$J$6,MATCH($B40,'HTM Output'!$B$7:$B$37,0),MATCH(HA$11,'HTM Output'!$K$6:$GS$6,0)),0)*$I$8</f>
        <v>0</v>
      </c>
      <c r="HB40" s="469">
        <f ca="1">IFERROR(OFFSET('HTM Output'!$J$6,MATCH($B40,'HTM Output'!$B$7:$B$37,0),MATCH(HB$11,'HTM Output'!$K$6:$GS$6,0)),0)*$I$8</f>
        <v>0</v>
      </c>
      <c r="HC40" s="360"/>
      <c r="HD40" s="462">
        <f t="shared" ca="1" si="25"/>
        <v>0</v>
      </c>
      <c r="HE40" s="359">
        <f t="shared" ca="1" si="27"/>
        <v>0</v>
      </c>
      <c r="HF40" s="359">
        <f t="shared" ca="1" si="27"/>
        <v>0</v>
      </c>
      <c r="HG40" s="359">
        <f t="shared" ca="1" si="27"/>
        <v>0</v>
      </c>
      <c r="HH40" s="359">
        <f t="shared" ca="1" si="27"/>
        <v>0</v>
      </c>
      <c r="HI40" s="359">
        <f t="shared" ca="1" si="27"/>
        <v>0</v>
      </c>
      <c r="HJ40" s="359">
        <f t="shared" ca="1" si="27"/>
        <v>0</v>
      </c>
      <c r="HK40" s="419">
        <f t="shared" ca="1" si="18"/>
        <v>0</v>
      </c>
    </row>
    <row r="41" spans="1:220" ht="4.95" hidden="1" customHeight="1" outlineLevel="2" x14ac:dyDescent="0.75">
      <c r="B41" s="360"/>
      <c r="C41" s="360"/>
      <c r="D41" s="347"/>
      <c r="E41" s="347"/>
      <c r="F41" s="360"/>
      <c r="G41" s="375"/>
      <c r="H41" s="382"/>
      <c r="I41" s="347"/>
      <c r="J41" s="347"/>
      <c r="K41" s="342"/>
      <c r="L41" s="360"/>
      <c r="M41" s="347"/>
      <c r="N41" s="382"/>
      <c r="O41" s="278"/>
      <c r="P41" s="347"/>
      <c r="Q41" s="357"/>
      <c r="R41" s="347"/>
      <c r="S41" s="347"/>
      <c r="T41" s="382"/>
      <c r="U41" s="347"/>
      <c r="V41" s="347"/>
      <c r="W41" s="347"/>
      <c r="X41" s="347"/>
      <c r="Y41" s="347"/>
      <c r="Z41" s="347"/>
      <c r="AA41" s="347"/>
      <c r="AB41" s="347"/>
      <c r="AC41" s="347"/>
      <c r="AD41" s="347"/>
      <c r="AE41" s="347"/>
      <c r="AF41" s="347"/>
      <c r="AG41" s="347"/>
      <c r="AH41" s="347"/>
      <c r="AI41" s="347"/>
      <c r="AJ41" s="347"/>
      <c r="AK41" s="347"/>
      <c r="AL41" s="347"/>
      <c r="AM41" s="347"/>
      <c r="AN41" s="347"/>
      <c r="AO41" s="347"/>
      <c r="AP41" s="347"/>
      <c r="AQ41" s="347"/>
      <c r="AR41" s="347"/>
      <c r="AS41" s="347"/>
      <c r="AT41" s="347"/>
      <c r="AU41" s="347"/>
      <c r="AV41" s="347"/>
      <c r="AW41" s="347"/>
      <c r="AX41" s="347"/>
      <c r="AY41" s="347"/>
      <c r="AZ41" s="347"/>
      <c r="BA41" s="347"/>
      <c r="BB41" s="347"/>
      <c r="BC41" s="347"/>
      <c r="BD41" s="347"/>
      <c r="BE41" s="347"/>
      <c r="BF41" s="347"/>
      <c r="BG41" s="347"/>
      <c r="BH41" s="347"/>
      <c r="BI41" s="347"/>
      <c r="BJ41" s="347"/>
      <c r="BK41" s="347"/>
      <c r="BL41" s="347"/>
      <c r="BM41" s="347"/>
      <c r="BN41" s="347"/>
      <c r="BO41" s="347"/>
      <c r="BP41" s="347"/>
      <c r="BQ41" s="347"/>
      <c r="BR41" s="347"/>
      <c r="BS41" s="347"/>
      <c r="BT41" s="347"/>
      <c r="BU41" s="347"/>
      <c r="BV41" s="347"/>
      <c r="BW41" s="347"/>
      <c r="BX41" s="347"/>
      <c r="BY41" s="347"/>
      <c r="BZ41" s="347"/>
      <c r="CA41" s="347"/>
      <c r="CB41" s="347"/>
      <c r="CC41" s="347"/>
      <c r="CD41" s="347"/>
      <c r="CE41" s="347"/>
      <c r="CF41" s="347"/>
      <c r="CG41" s="347"/>
      <c r="CH41" s="347"/>
      <c r="CI41" s="347"/>
      <c r="CJ41" s="347"/>
      <c r="CK41" s="347"/>
      <c r="CL41" s="347"/>
      <c r="CM41" s="347"/>
      <c r="CN41" s="347"/>
      <c r="CO41" s="347"/>
      <c r="CP41" s="347"/>
      <c r="CQ41" s="347"/>
      <c r="CR41" s="347"/>
      <c r="CS41" s="347"/>
      <c r="CT41" s="347"/>
      <c r="CU41" s="347"/>
      <c r="CV41" s="347"/>
      <c r="CW41" s="347"/>
      <c r="CX41" s="347"/>
      <c r="CY41" s="347"/>
      <c r="CZ41" s="347"/>
      <c r="DA41" s="347"/>
      <c r="DB41" s="347"/>
      <c r="DC41" s="347"/>
      <c r="DD41" s="347"/>
      <c r="DE41" s="347"/>
      <c r="DF41" s="347"/>
      <c r="DG41" s="347"/>
      <c r="DH41" s="347"/>
      <c r="DI41" s="347"/>
      <c r="DJ41" s="347"/>
      <c r="DK41" s="347"/>
      <c r="DL41" s="347"/>
      <c r="DM41" s="347"/>
      <c r="DN41" s="347"/>
      <c r="DO41" s="347"/>
      <c r="DP41" s="347"/>
      <c r="DQ41" s="347"/>
      <c r="DR41" s="347"/>
      <c r="DS41" s="347"/>
      <c r="DT41" s="347"/>
      <c r="DU41" s="347"/>
      <c r="DV41" s="347"/>
      <c r="DW41" s="347"/>
      <c r="DX41" s="347"/>
      <c r="DY41" s="347"/>
      <c r="DZ41" s="347"/>
      <c r="EA41" s="347"/>
      <c r="EB41" s="347"/>
      <c r="EC41" s="347"/>
      <c r="ED41" s="347"/>
      <c r="EE41" s="347"/>
      <c r="EF41" s="347"/>
      <c r="EG41" s="347"/>
      <c r="EH41" s="347"/>
      <c r="EI41" s="347"/>
      <c r="EJ41" s="347"/>
      <c r="EK41" s="347"/>
      <c r="EL41" s="347"/>
      <c r="EM41" s="347"/>
      <c r="EN41" s="347"/>
      <c r="EO41" s="347"/>
      <c r="EP41" s="347"/>
      <c r="EQ41" s="347"/>
      <c r="ER41" s="347"/>
      <c r="ES41" s="347"/>
      <c r="ET41" s="347"/>
      <c r="EU41" s="347"/>
      <c r="EV41" s="347"/>
      <c r="EW41" s="347"/>
      <c r="EX41" s="347"/>
      <c r="EY41" s="347"/>
      <c r="EZ41" s="347"/>
      <c r="FA41" s="347"/>
      <c r="FB41" s="347"/>
      <c r="FC41" s="347"/>
      <c r="FD41" s="347"/>
      <c r="FE41" s="347"/>
      <c r="FF41" s="347"/>
      <c r="FG41" s="347"/>
      <c r="FH41" s="347"/>
      <c r="FI41" s="347"/>
      <c r="FJ41" s="347"/>
      <c r="FK41" s="347"/>
      <c r="FL41" s="347"/>
      <c r="FM41" s="347"/>
      <c r="FN41" s="347"/>
      <c r="FO41" s="347"/>
      <c r="FP41" s="347"/>
      <c r="FQ41" s="347"/>
      <c r="FR41" s="347"/>
      <c r="FS41" s="347"/>
      <c r="FT41" s="347"/>
      <c r="FU41" s="347"/>
      <c r="FV41" s="347"/>
      <c r="FW41" s="347"/>
      <c r="FX41" s="347"/>
      <c r="FY41" s="347"/>
      <c r="FZ41" s="347"/>
      <c r="GA41" s="347"/>
      <c r="GB41" s="347"/>
      <c r="GC41" s="347"/>
      <c r="GD41" s="347"/>
      <c r="GE41" s="347"/>
      <c r="GF41" s="347"/>
      <c r="GG41" s="347"/>
      <c r="GH41" s="347"/>
      <c r="GI41" s="347"/>
      <c r="GJ41" s="347"/>
      <c r="GK41" s="347"/>
      <c r="GL41" s="347"/>
      <c r="GM41" s="347"/>
      <c r="GN41" s="347"/>
      <c r="GO41" s="347"/>
      <c r="GP41" s="347"/>
      <c r="GQ41" s="347"/>
      <c r="GR41" s="347"/>
      <c r="GS41" s="347"/>
      <c r="GT41" s="347"/>
      <c r="GU41" s="347"/>
      <c r="GV41" s="347"/>
      <c r="GW41" s="347"/>
      <c r="GX41" s="347"/>
      <c r="GY41" s="347"/>
      <c r="GZ41" s="347"/>
      <c r="HA41" s="347"/>
      <c r="HB41" s="375"/>
      <c r="HC41" s="360"/>
      <c r="HD41" s="360"/>
      <c r="HE41" s="347"/>
      <c r="HF41" s="347"/>
      <c r="HG41" s="347"/>
      <c r="HH41" s="347"/>
      <c r="HI41" s="347"/>
      <c r="HJ41" s="347"/>
      <c r="HK41" s="382"/>
    </row>
    <row r="42" spans="1:220" s="65" customFormat="1" ht="19.95" hidden="1" customHeight="1" outlineLevel="1" collapsed="1" x14ac:dyDescent="0.75">
      <c r="B42" s="362" t="s">
        <v>341</v>
      </c>
      <c r="C42" s="361">
        <f ca="1">SUM(C13:C41)</f>
        <v>1862057130.98</v>
      </c>
      <c r="D42" s="363">
        <f ca="1">E42/C42</f>
        <v>0.50362429229326522</v>
      </c>
      <c r="E42" s="365">
        <f ca="1">SUM(E13:E41)</f>
        <v>937777204.79943037</v>
      </c>
      <c r="F42" s="463">
        <f>Assumptions!$D$32</f>
        <v>15332621.861884873</v>
      </c>
      <c r="G42" s="364">
        <f ca="1">SUM(G13:G41)</f>
        <v>953109826.6613152</v>
      </c>
      <c r="H42" s="434">
        <f>IFERROR(SUMPRODUCT('HTM Output'!$K101:$GS101,'HTM Output'!$K$6:$GS$6)/SUM('HTM Output'!$K101:$GS101),_xlfn.MAXIFS($U$11:$HB$11,$U$14:$HB$14,"&gt;"&amp;0))</f>
        <v>47792.681220053761</v>
      </c>
      <c r="I42" s="365">
        <f ca="1">SUM(I13:I41)</f>
        <v>337384008.03000003</v>
      </c>
      <c r="J42" s="549">
        <f>HD50</f>
        <v>0.5</v>
      </c>
      <c r="K42" s="343">
        <f ca="1">SUM(K13:K41)</f>
        <v>168692004.01500002</v>
      </c>
      <c r="L42" s="361">
        <f>SUM(L13:L41)</f>
        <v>-12348778.723496158</v>
      </c>
      <c r="M42" s="461">
        <f ca="1">-SUMIFS('HTM Output'!$K216:$GS216,'HTM Output'!$K$6:$GS$6,"&gt;"&amp;'HTM Output'!$G$2,'HTM Output'!$K$6:$GS$6,"&lt;="&amp;'HTM Output'!$G$3)*$I$8</f>
        <v>471617.12118166382</v>
      </c>
      <c r="N42" s="432">
        <f ca="1">L42+M42</f>
        <v>-11877161.602314495</v>
      </c>
      <c r="O42" s="336">
        <f ca="1">SUM(O13:O41)</f>
        <v>156814842.41268551</v>
      </c>
      <c r="P42" s="387"/>
      <c r="Q42" s="383">
        <f ca="1">IFERROR(XIRR($T42:$HB42,$T$11:$HB$11),"N/A")</f>
        <v>0.17426574826240546</v>
      </c>
      <c r="R42" s="384">
        <f t="shared" ca="1" si="24"/>
        <v>1.6843486073992935</v>
      </c>
      <c r="S42" s="385"/>
      <c r="T42" s="386">
        <f t="shared" ref="T42:AY42" ca="1" si="28">SUM(T13:T41)</f>
        <v>-156814842.41268551</v>
      </c>
      <c r="U42" s="365">
        <f t="shared" ca="1" si="28"/>
        <v>1959220.2284830117</v>
      </c>
      <c r="V42" s="365">
        <f t="shared" ca="1" si="28"/>
        <v>1959533.836048546</v>
      </c>
      <c r="W42" s="365">
        <f t="shared" ca="1" si="28"/>
        <v>1889089.770975267</v>
      </c>
      <c r="X42" s="365">
        <f t="shared" ca="1" si="28"/>
        <v>1887977.7241884544</v>
      </c>
      <c r="Y42" s="365">
        <f t="shared" ca="1" si="28"/>
        <v>1826362.4328283079</v>
      </c>
      <c r="Z42" s="365">
        <f t="shared" ca="1" si="28"/>
        <v>1835149.9424586359</v>
      </c>
      <c r="AA42" s="365">
        <f t="shared" ca="1" si="28"/>
        <v>1789431.1230051245</v>
      </c>
      <c r="AB42" s="365">
        <f t="shared" ca="1" si="28"/>
        <v>1819182.6581824599</v>
      </c>
      <c r="AC42" s="365">
        <f t="shared" ca="1" si="28"/>
        <v>1780658.7154385787</v>
      </c>
      <c r="AD42" s="365">
        <f t="shared" ca="1" si="28"/>
        <v>1604074.3381967333</v>
      </c>
      <c r="AE42" s="365">
        <f t="shared" ca="1" si="28"/>
        <v>1611126.2554275738</v>
      </c>
      <c r="AF42" s="365">
        <f t="shared" ca="1" si="28"/>
        <v>1554277.1617750907</v>
      </c>
      <c r="AG42" s="365">
        <f t="shared" ca="1" si="28"/>
        <v>1602335.9297989667</v>
      </c>
      <c r="AH42" s="365">
        <f t="shared" ca="1" si="28"/>
        <v>1434535.7969063323</v>
      </c>
      <c r="AI42" s="365">
        <f t="shared" ca="1" si="28"/>
        <v>1456093.3668722897</v>
      </c>
      <c r="AJ42" s="365">
        <f t="shared" ca="1" si="28"/>
        <v>1438800.6407174361</v>
      </c>
      <c r="AK42" s="365">
        <f t="shared" ca="1" si="28"/>
        <v>1371405.9281212466</v>
      </c>
      <c r="AL42" s="365">
        <f t="shared" ca="1" si="28"/>
        <v>1417664.7702924444</v>
      </c>
      <c r="AM42" s="365">
        <f t="shared" ca="1" si="28"/>
        <v>1371053.6982998827</v>
      </c>
      <c r="AN42" s="365">
        <f t="shared" ca="1" si="28"/>
        <v>1376932.4975096507</v>
      </c>
      <c r="AO42" s="365">
        <f t="shared" ca="1" si="28"/>
        <v>1328748.2559878144</v>
      </c>
      <c r="AP42" s="365">
        <f t="shared" ca="1" si="28"/>
        <v>999998.67747529515</v>
      </c>
      <c r="AQ42" s="365">
        <f t="shared" ca="1" si="28"/>
        <v>996170.42423824617</v>
      </c>
      <c r="AR42" s="365">
        <f t="shared" ca="1" si="28"/>
        <v>934670.42960493255</v>
      </c>
      <c r="AS42" s="365">
        <f t="shared" ca="1" si="28"/>
        <v>861684.27650614234</v>
      </c>
      <c r="AT42" s="365">
        <f t="shared" ca="1" si="28"/>
        <v>844006.13775082328</v>
      </c>
      <c r="AU42" s="365">
        <f t="shared" ca="1" si="28"/>
        <v>886832.79239101824</v>
      </c>
      <c r="AV42" s="365">
        <f t="shared" ca="1" si="28"/>
        <v>827250.0477577917</v>
      </c>
      <c r="AW42" s="365">
        <f t="shared" ca="1" si="28"/>
        <v>764135.47038043023</v>
      </c>
      <c r="AX42" s="365">
        <f t="shared" ca="1" si="28"/>
        <v>23033251.200680107</v>
      </c>
      <c r="AY42" s="365">
        <f t="shared" ca="1" si="28"/>
        <v>9738700.4545847103</v>
      </c>
      <c r="AZ42" s="365">
        <f t="shared" ref="AZ42:CE42" ca="1" si="29">SUM(AZ13:AZ41)</f>
        <v>8785730.109142052</v>
      </c>
      <c r="BA42" s="365">
        <f t="shared" ca="1" si="29"/>
        <v>649317.86711460701</v>
      </c>
      <c r="BB42" s="365">
        <f t="shared" ca="1" si="29"/>
        <v>3897851.3632927588</v>
      </c>
      <c r="BC42" s="365">
        <f t="shared" ca="1" si="29"/>
        <v>11427215.26120244</v>
      </c>
      <c r="BD42" s="365">
        <f t="shared" ca="1" si="29"/>
        <v>573135.51688133588</v>
      </c>
      <c r="BE42" s="365">
        <f t="shared" ca="1" si="29"/>
        <v>560931.92515669239</v>
      </c>
      <c r="BF42" s="365">
        <f t="shared" ca="1" si="29"/>
        <v>3478502.9720348194</v>
      </c>
      <c r="BG42" s="365">
        <f t="shared" ca="1" si="29"/>
        <v>8100667.714347613</v>
      </c>
      <c r="BH42" s="365">
        <f t="shared" ca="1" si="29"/>
        <v>530697.89542659454</v>
      </c>
      <c r="BI42" s="365">
        <f t="shared" ca="1" si="29"/>
        <v>508710.0582785866</v>
      </c>
      <c r="BJ42" s="365">
        <f t="shared" ca="1" si="29"/>
        <v>523549.10559883766</v>
      </c>
      <c r="BK42" s="365">
        <f t="shared" ca="1" si="29"/>
        <v>527526.59310152952</v>
      </c>
      <c r="BL42" s="365">
        <f t="shared" ca="1" si="29"/>
        <v>3568332.827697665</v>
      </c>
      <c r="BM42" s="365">
        <f t="shared" ca="1" si="29"/>
        <v>11906984.540618259</v>
      </c>
      <c r="BN42" s="365">
        <f t="shared" ca="1" si="29"/>
        <v>39469876.436504118</v>
      </c>
      <c r="BO42" s="365">
        <f t="shared" ca="1" si="29"/>
        <v>4134448.4965951485</v>
      </c>
      <c r="BP42" s="365">
        <f t="shared" ca="1" si="29"/>
        <v>3445270.0045225569</v>
      </c>
      <c r="BQ42" s="365">
        <f t="shared" ca="1" si="29"/>
        <v>277038.46956957114</v>
      </c>
      <c r="BR42" s="365">
        <f t="shared" ca="1" si="29"/>
        <v>10725906.749715703</v>
      </c>
      <c r="BS42" s="365">
        <f t="shared" ca="1" si="29"/>
        <v>17154726.476576481</v>
      </c>
      <c r="BT42" s="365">
        <f t="shared" ca="1" si="29"/>
        <v>207106.39230468619</v>
      </c>
      <c r="BU42" s="365">
        <f t="shared" ca="1" si="29"/>
        <v>11714735.299097788</v>
      </c>
      <c r="BV42" s="365">
        <f t="shared" ca="1" si="29"/>
        <v>5581802.4766142434</v>
      </c>
      <c r="BW42" s="365">
        <f t="shared" ca="1" si="29"/>
        <v>4406985.1904764827</v>
      </c>
      <c r="BX42" s="365">
        <f t="shared" ca="1" si="29"/>
        <v>109152.31560726158</v>
      </c>
      <c r="BY42" s="365">
        <f t="shared" ca="1" si="29"/>
        <v>109152.31560726158</v>
      </c>
      <c r="BZ42" s="365">
        <f t="shared" ca="1" si="29"/>
        <v>105631.27316831739</v>
      </c>
      <c r="CA42" s="365">
        <f t="shared" ca="1" si="29"/>
        <v>9022552.3928488865</v>
      </c>
      <c r="CB42" s="365">
        <f t="shared" ca="1" si="29"/>
        <v>55789.824988472617</v>
      </c>
      <c r="CC42" s="365">
        <f t="shared" ca="1" si="29"/>
        <v>2627630.3143646815</v>
      </c>
      <c r="CD42" s="365">
        <f t="shared" ca="1" si="29"/>
        <v>12161601.640196441</v>
      </c>
      <c r="CE42" s="365">
        <f t="shared" ca="1" si="29"/>
        <v>56118.000429581269</v>
      </c>
      <c r="CF42" s="365">
        <f t="shared" ref="CF42:DK42" ca="1" si="30">SUM(CF13:CF41)</f>
        <v>57649.485821421702</v>
      </c>
      <c r="CG42" s="365">
        <f t="shared" ca="1" si="30"/>
        <v>13468179.149560267</v>
      </c>
      <c r="CH42" s="365">
        <f t="shared" ca="1" si="30"/>
        <v>0</v>
      </c>
      <c r="CI42" s="365">
        <f t="shared" ca="1" si="30"/>
        <v>0</v>
      </c>
      <c r="CJ42" s="365">
        <f t="shared" ca="1" si="30"/>
        <v>0</v>
      </c>
      <c r="CK42" s="365">
        <f t="shared" ca="1" si="30"/>
        <v>0</v>
      </c>
      <c r="CL42" s="365">
        <f t="shared" ca="1" si="30"/>
        <v>0</v>
      </c>
      <c r="CM42" s="365">
        <f t="shared" ca="1" si="30"/>
        <v>0</v>
      </c>
      <c r="CN42" s="365">
        <f t="shared" ca="1" si="30"/>
        <v>0</v>
      </c>
      <c r="CO42" s="365">
        <f t="shared" ca="1" si="30"/>
        <v>0</v>
      </c>
      <c r="CP42" s="365">
        <f t="shared" ca="1" si="30"/>
        <v>0</v>
      </c>
      <c r="CQ42" s="365">
        <f t="shared" ca="1" si="30"/>
        <v>0</v>
      </c>
      <c r="CR42" s="365">
        <f t="shared" ca="1" si="30"/>
        <v>0</v>
      </c>
      <c r="CS42" s="365">
        <f t="shared" ca="1" si="30"/>
        <v>0</v>
      </c>
      <c r="CT42" s="365">
        <f t="shared" ca="1" si="30"/>
        <v>0</v>
      </c>
      <c r="CU42" s="365">
        <f t="shared" ca="1" si="30"/>
        <v>0</v>
      </c>
      <c r="CV42" s="365">
        <f t="shared" ca="1" si="30"/>
        <v>0</v>
      </c>
      <c r="CW42" s="365">
        <f t="shared" ca="1" si="30"/>
        <v>0</v>
      </c>
      <c r="CX42" s="365">
        <f t="shared" ca="1" si="30"/>
        <v>0</v>
      </c>
      <c r="CY42" s="365">
        <f t="shared" ca="1" si="30"/>
        <v>0</v>
      </c>
      <c r="CZ42" s="365">
        <f t="shared" ca="1" si="30"/>
        <v>0</v>
      </c>
      <c r="DA42" s="365">
        <f t="shared" ca="1" si="30"/>
        <v>0</v>
      </c>
      <c r="DB42" s="365">
        <f t="shared" ca="1" si="30"/>
        <v>0</v>
      </c>
      <c r="DC42" s="365">
        <f t="shared" ca="1" si="30"/>
        <v>0</v>
      </c>
      <c r="DD42" s="365">
        <f t="shared" ca="1" si="30"/>
        <v>0</v>
      </c>
      <c r="DE42" s="365">
        <f t="shared" ca="1" si="30"/>
        <v>0</v>
      </c>
      <c r="DF42" s="365">
        <f t="shared" ca="1" si="30"/>
        <v>0</v>
      </c>
      <c r="DG42" s="365">
        <f t="shared" ca="1" si="30"/>
        <v>0</v>
      </c>
      <c r="DH42" s="365">
        <f t="shared" ca="1" si="30"/>
        <v>0</v>
      </c>
      <c r="DI42" s="365">
        <f t="shared" ca="1" si="30"/>
        <v>0</v>
      </c>
      <c r="DJ42" s="365">
        <f t="shared" ca="1" si="30"/>
        <v>0</v>
      </c>
      <c r="DK42" s="365">
        <f t="shared" ca="1" si="30"/>
        <v>0</v>
      </c>
      <c r="DL42" s="365">
        <f t="shared" ref="DL42:EQ42" ca="1" si="31">SUM(DL13:DL41)</f>
        <v>0</v>
      </c>
      <c r="DM42" s="365">
        <f t="shared" ca="1" si="31"/>
        <v>0</v>
      </c>
      <c r="DN42" s="365">
        <f t="shared" ca="1" si="31"/>
        <v>0</v>
      </c>
      <c r="DO42" s="365">
        <f t="shared" ca="1" si="31"/>
        <v>0</v>
      </c>
      <c r="DP42" s="365">
        <f t="shared" ca="1" si="31"/>
        <v>0</v>
      </c>
      <c r="DQ42" s="365">
        <f t="shared" ca="1" si="31"/>
        <v>0</v>
      </c>
      <c r="DR42" s="365">
        <f t="shared" ca="1" si="31"/>
        <v>0</v>
      </c>
      <c r="DS42" s="365">
        <f t="shared" ca="1" si="31"/>
        <v>0</v>
      </c>
      <c r="DT42" s="365">
        <f t="shared" ca="1" si="31"/>
        <v>0</v>
      </c>
      <c r="DU42" s="365">
        <f t="shared" ca="1" si="31"/>
        <v>0</v>
      </c>
      <c r="DV42" s="365">
        <f t="shared" ca="1" si="31"/>
        <v>0</v>
      </c>
      <c r="DW42" s="365">
        <f t="shared" ca="1" si="31"/>
        <v>0</v>
      </c>
      <c r="DX42" s="365">
        <f t="shared" ca="1" si="31"/>
        <v>0</v>
      </c>
      <c r="DY42" s="365">
        <f t="shared" ca="1" si="31"/>
        <v>0</v>
      </c>
      <c r="DZ42" s="365">
        <f t="shared" ca="1" si="31"/>
        <v>0</v>
      </c>
      <c r="EA42" s="365">
        <f t="shared" ca="1" si="31"/>
        <v>0</v>
      </c>
      <c r="EB42" s="365">
        <f t="shared" ca="1" si="31"/>
        <v>0</v>
      </c>
      <c r="EC42" s="365">
        <f t="shared" ca="1" si="31"/>
        <v>0</v>
      </c>
      <c r="ED42" s="365">
        <f t="shared" ca="1" si="31"/>
        <v>0</v>
      </c>
      <c r="EE42" s="365">
        <f t="shared" ca="1" si="31"/>
        <v>0</v>
      </c>
      <c r="EF42" s="365">
        <f t="shared" ca="1" si="31"/>
        <v>0</v>
      </c>
      <c r="EG42" s="365">
        <f t="shared" ca="1" si="31"/>
        <v>0</v>
      </c>
      <c r="EH42" s="365">
        <f t="shared" ca="1" si="31"/>
        <v>0</v>
      </c>
      <c r="EI42" s="365">
        <f t="shared" ca="1" si="31"/>
        <v>0</v>
      </c>
      <c r="EJ42" s="365">
        <f t="shared" ca="1" si="31"/>
        <v>0</v>
      </c>
      <c r="EK42" s="365">
        <f t="shared" ca="1" si="31"/>
        <v>0</v>
      </c>
      <c r="EL42" s="365">
        <f t="shared" ca="1" si="31"/>
        <v>0</v>
      </c>
      <c r="EM42" s="365">
        <f t="shared" ca="1" si="31"/>
        <v>0</v>
      </c>
      <c r="EN42" s="365">
        <f t="shared" ca="1" si="31"/>
        <v>0</v>
      </c>
      <c r="EO42" s="365">
        <f t="shared" ca="1" si="31"/>
        <v>0</v>
      </c>
      <c r="EP42" s="365">
        <f t="shared" ca="1" si="31"/>
        <v>0</v>
      </c>
      <c r="EQ42" s="365">
        <f t="shared" ca="1" si="31"/>
        <v>0</v>
      </c>
      <c r="ER42" s="365">
        <f t="shared" ref="ER42:FW42" ca="1" si="32">SUM(ER13:ER41)</f>
        <v>0</v>
      </c>
      <c r="ES42" s="365">
        <f t="shared" ca="1" si="32"/>
        <v>0</v>
      </c>
      <c r="ET42" s="365">
        <f t="shared" ca="1" si="32"/>
        <v>0</v>
      </c>
      <c r="EU42" s="365">
        <f t="shared" ca="1" si="32"/>
        <v>0</v>
      </c>
      <c r="EV42" s="365">
        <f t="shared" ca="1" si="32"/>
        <v>0</v>
      </c>
      <c r="EW42" s="365">
        <f t="shared" ca="1" si="32"/>
        <v>0</v>
      </c>
      <c r="EX42" s="365">
        <f t="shared" ca="1" si="32"/>
        <v>0</v>
      </c>
      <c r="EY42" s="365">
        <f t="shared" ca="1" si="32"/>
        <v>0</v>
      </c>
      <c r="EZ42" s="365">
        <f t="shared" ca="1" si="32"/>
        <v>0</v>
      </c>
      <c r="FA42" s="365">
        <f t="shared" ca="1" si="32"/>
        <v>0</v>
      </c>
      <c r="FB42" s="365">
        <f t="shared" ca="1" si="32"/>
        <v>0</v>
      </c>
      <c r="FC42" s="365">
        <f t="shared" ca="1" si="32"/>
        <v>0</v>
      </c>
      <c r="FD42" s="365">
        <f t="shared" ca="1" si="32"/>
        <v>0</v>
      </c>
      <c r="FE42" s="365">
        <f t="shared" ca="1" si="32"/>
        <v>0</v>
      </c>
      <c r="FF42" s="365">
        <f t="shared" ca="1" si="32"/>
        <v>0</v>
      </c>
      <c r="FG42" s="365">
        <f t="shared" ca="1" si="32"/>
        <v>0</v>
      </c>
      <c r="FH42" s="365">
        <f t="shared" ca="1" si="32"/>
        <v>0</v>
      </c>
      <c r="FI42" s="365">
        <f t="shared" ca="1" si="32"/>
        <v>0</v>
      </c>
      <c r="FJ42" s="365">
        <f t="shared" ca="1" si="32"/>
        <v>0</v>
      </c>
      <c r="FK42" s="365">
        <f t="shared" ca="1" si="32"/>
        <v>0</v>
      </c>
      <c r="FL42" s="365">
        <f t="shared" ca="1" si="32"/>
        <v>0</v>
      </c>
      <c r="FM42" s="365">
        <f t="shared" ca="1" si="32"/>
        <v>0</v>
      </c>
      <c r="FN42" s="365">
        <f t="shared" ca="1" si="32"/>
        <v>0</v>
      </c>
      <c r="FO42" s="365">
        <f t="shared" ca="1" si="32"/>
        <v>0</v>
      </c>
      <c r="FP42" s="365">
        <f t="shared" ca="1" si="32"/>
        <v>0</v>
      </c>
      <c r="FQ42" s="365">
        <f t="shared" ca="1" si="32"/>
        <v>0</v>
      </c>
      <c r="FR42" s="365">
        <f t="shared" ca="1" si="32"/>
        <v>0</v>
      </c>
      <c r="FS42" s="365">
        <f t="shared" ca="1" si="32"/>
        <v>0</v>
      </c>
      <c r="FT42" s="365">
        <f t="shared" ca="1" si="32"/>
        <v>0</v>
      </c>
      <c r="FU42" s="365">
        <f t="shared" ca="1" si="32"/>
        <v>0</v>
      </c>
      <c r="FV42" s="365">
        <f t="shared" ca="1" si="32"/>
        <v>0</v>
      </c>
      <c r="FW42" s="365">
        <f t="shared" ca="1" si="32"/>
        <v>0</v>
      </c>
      <c r="FX42" s="365">
        <f t="shared" ref="FX42:HB42" ca="1" si="33">SUM(FX13:FX41)</f>
        <v>0</v>
      </c>
      <c r="FY42" s="365">
        <f t="shared" ca="1" si="33"/>
        <v>0</v>
      </c>
      <c r="FZ42" s="365">
        <f t="shared" ca="1" si="33"/>
        <v>0</v>
      </c>
      <c r="GA42" s="365">
        <f t="shared" ca="1" si="33"/>
        <v>0</v>
      </c>
      <c r="GB42" s="365">
        <f t="shared" ca="1" si="33"/>
        <v>0</v>
      </c>
      <c r="GC42" s="365">
        <f t="shared" ca="1" si="33"/>
        <v>0</v>
      </c>
      <c r="GD42" s="365">
        <f t="shared" ca="1" si="33"/>
        <v>0</v>
      </c>
      <c r="GE42" s="365">
        <f t="shared" ca="1" si="33"/>
        <v>0</v>
      </c>
      <c r="GF42" s="365">
        <f t="shared" ca="1" si="33"/>
        <v>0</v>
      </c>
      <c r="GG42" s="365">
        <f t="shared" ca="1" si="33"/>
        <v>0</v>
      </c>
      <c r="GH42" s="365">
        <f t="shared" ca="1" si="33"/>
        <v>0</v>
      </c>
      <c r="GI42" s="365">
        <f t="shared" ca="1" si="33"/>
        <v>0</v>
      </c>
      <c r="GJ42" s="365">
        <f t="shared" ca="1" si="33"/>
        <v>0</v>
      </c>
      <c r="GK42" s="365">
        <f t="shared" ca="1" si="33"/>
        <v>0</v>
      </c>
      <c r="GL42" s="365">
        <f t="shared" ca="1" si="33"/>
        <v>0</v>
      </c>
      <c r="GM42" s="365">
        <f t="shared" ca="1" si="33"/>
        <v>0</v>
      </c>
      <c r="GN42" s="365">
        <f t="shared" ca="1" si="33"/>
        <v>0</v>
      </c>
      <c r="GO42" s="365">
        <f t="shared" ca="1" si="33"/>
        <v>0</v>
      </c>
      <c r="GP42" s="365">
        <f t="shared" ca="1" si="33"/>
        <v>0</v>
      </c>
      <c r="GQ42" s="365">
        <f t="shared" ca="1" si="33"/>
        <v>0</v>
      </c>
      <c r="GR42" s="365">
        <f t="shared" ca="1" si="33"/>
        <v>0</v>
      </c>
      <c r="GS42" s="365">
        <f t="shared" ca="1" si="33"/>
        <v>0</v>
      </c>
      <c r="GT42" s="365">
        <f t="shared" ca="1" si="33"/>
        <v>0</v>
      </c>
      <c r="GU42" s="365">
        <f t="shared" ca="1" si="33"/>
        <v>0</v>
      </c>
      <c r="GV42" s="365">
        <f t="shared" ca="1" si="33"/>
        <v>0</v>
      </c>
      <c r="GW42" s="365">
        <f t="shared" ca="1" si="33"/>
        <v>0</v>
      </c>
      <c r="GX42" s="365">
        <f t="shared" ca="1" si="33"/>
        <v>0</v>
      </c>
      <c r="GY42" s="365">
        <f t="shared" ca="1" si="33"/>
        <v>0</v>
      </c>
      <c r="GZ42" s="365">
        <f t="shared" ca="1" si="33"/>
        <v>0</v>
      </c>
      <c r="HA42" s="365">
        <f t="shared" ca="1" si="33"/>
        <v>0</v>
      </c>
      <c r="HB42" s="364">
        <f t="shared" ca="1" si="33"/>
        <v>0</v>
      </c>
      <c r="HC42" s="475"/>
      <c r="HD42" s="361">
        <f t="shared" ref="HD42" ca="1" si="34">T42</f>
        <v>-156814842.41268551</v>
      </c>
      <c r="HE42" s="365">
        <f t="shared" ref="HE42:HJ42" ca="1" si="35">SUMIFS($T42:$HB42,$T$10:$HB$10,HE$11)</f>
        <v>21516084.187007777</v>
      </c>
      <c r="HF42" s="365">
        <f t="shared" ca="1" si="35"/>
        <v>15728410.415824536</v>
      </c>
      <c r="HG42" s="365">
        <f t="shared" ca="1" si="35"/>
        <v>62289110.497684218</v>
      </c>
      <c r="HH42" s="365">
        <f t="shared" ca="1" si="35"/>
        <v>76755498.569882423</v>
      </c>
      <c r="HI42" s="365">
        <f t="shared" ca="1" si="35"/>
        <v>59470579.176575162</v>
      </c>
      <c r="HJ42" s="365">
        <f t="shared" ca="1" si="35"/>
        <v>28371178.590372391</v>
      </c>
      <c r="HK42" s="386">
        <f ca="1">SUM(HD42:HJ42)</f>
        <v>107316019.024661</v>
      </c>
      <c r="HL42" s="337"/>
    </row>
    <row r="43" spans="1:220" collapsed="1" x14ac:dyDescent="0.75">
      <c r="B43" s="347"/>
      <c r="C43" s="347"/>
      <c r="D43" s="347"/>
      <c r="E43" s="347"/>
      <c r="F43" s="347"/>
      <c r="G43" s="347"/>
      <c r="H43" s="347"/>
      <c r="I43" s="347"/>
      <c r="J43" s="347"/>
      <c r="K43" s="347"/>
      <c r="L43" s="347"/>
      <c r="M43" s="347"/>
      <c r="N43" s="347"/>
      <c r="O43" s="374"/>
      <c r="P43" s="347"/>
      <c r="Q43" s="348"/>
      <c r="R43" s="347"/>
      <c r="S43" s="347"/>
      <c r="T43" s="347"/>
      <c r="U43" s="347"/>
      <c r="V43" s="347"/>
      <c r="W43" s="347"/>
      <c r="X43" s="347"/>
      <c r="Y43" s="347"/>
      <c r="Z43" s="347"/>
      <c r="AA43" s="347"/>
      <c r="AB43" s="347"/>
      <c r="AC43" s="347"/>
      <c r="AD43" s="347"/>
      <c r="AE43" s="347"/>
      <c r="AF43" s="347"/>
      <c r="AG43" s="347"/>
      <c r="AH43" s="347"/>
      <c r="AI43" s="347"/>
      <c r="AJ43" s="347"/>
      <c r="AK43" s="347"/>
      <c r="AL43" s="347"/>
      <c r="AM43" s="347"/>
      <c r="AN43" s="347"/>
      <c r="AO43" s="347"/>
      <c r="AP43" s="347"/>
      <c r="AQ43" s="347"/>
      <c r="AR43" s="347"/>
      <c r="AS43" s="347"/>
      <c r="AT43" s="347"/>
      <c r="AU43" s="347"/>
      <c r="AV43" s="347"/>
      <c r="AW43" s="347"/>
      <c r="AX43" s="347"/>
      <c r="AY43" s="347"/>
      <c r="AZ43" s="347"/>
      <c r="BA43" s="347"/>
      <c r="BB43" s="347"/>
      <c r="BC43" s="347"/>
      <c r="BD43" s="347"/>
      <c r="BE43" s="347"/>
      <c r="BF43" s="347"/>
      <c r="BG43" s="347"/>
      <c r="BH43" s="347"/>
      <c r="BI43" s="347"/>
      <c r="BJ43" s="347"/>
      <c r="BK43" s="347"/>
      <c r="BL43" s="347"/>
      <c r="BM43" s="347"/>
      <c r="BN43" s="347"/>
      <c r="BO43" s="347"/>
      <c r="BP43" s="347"/>
      <c r="BQ43" s="347"/>
      <c r="BR43" s="347"/>
      <c r="BS43" s="347"/>
      <c r="BT43" s="347"/>
      <c r="BU43" s="347"/>
      <c r="BV43" s="347"/>
      <c r="BW43" s="347"/>
      <c r="BX43" s="347"/>
      <c r="BY43" s="347"/>
      <c r="BZ43" s="347"/>
      <c r="CA43" s="347"/>
      <c r="CB43" s="347"/>
      <c r="CC43" s="347"/>
      <c r="CD43" s="347"/>
      <c r="CE43" s="347"/>
      <c r="CF43" s="347"/>
      <c r="CG43" s="347"/>
      <c r="CH43" s="347"/>
      <c r="CI43" s="347"/>
      <c r="CJ43" s="347"/>
      <c r="CK43" s="347"/>
      <c r="CL43" s="347"/>
      <c r="CM43" s="347"/>
      <c r="CN43" s="347"/>
      <c r="CO43" s="347"/>
      <c r="CP43" s="347"/>
      <c r="CQ43" s="347"/>
      <c r="CR43" s="347"/>
      <c r="CS43" s="347"/>
      <c r="CT43" s="347"/>
      <c r="CU43" s="347"/>
      <c r="CV43" s="347"/>
      <c r="CW43" s="347"/>
      <c r="CX43" s="347"/>
      <c r="CY43" s="347"/>
      <c r="CZ43" s="347"/>
      <c r="DA43" s="347"/>
      <c r="DB43" s="347"/>
      <c r="DC43" s="347"/>
      <c r="DD43" s="347"/>
      <c r="DE43" s="347"/>
      <c r="DF43" s="347"/>
      <c r="DG43" s="347"/>
      <c r="DH43" s="347"/>
      <c r="DI43" s="347"/>
      <c r="DJ43" s="347"/>
      <c r="DK43" s="347"/>
      <c r="DL43" s="347"/>
      <c r="DM43" s="347"/>
      <c r="DN43" s="347"/>
      <c r="DO43" s="347"/>
      <c r="DP43" s="347"/>
      <c r="DQ43" s="347"/>
      <c r="DR43" s="347"/>
      <c r="DS43" s="347"/>
      <c r="DT43" s="347"/>
      <c r="DU43" s="347"/>
      <c r="DV43" s="347"/>
      <c r="DW43" s="347"/>
      <c r="DX43" s="347"/>
      <c r="DY43" s="347"/>
      <c r="DZ43" s="347"/>
      <c r="EA43" s="347"/>
      <c r="EB43" s="347"/>
      <c r="EC43" s="347"/>
      <c r="ED43" s="347"/>
      <c r="EE43" s="347"/>
      <c r="EF43" s="347"/>
      <c r="EG43" s="347"/>
      <c r="EH43" s="347"/>
      <c r="EI43" s="347"/>
      <c r="EJ43" s="347"/>
      <c r="EK43" s="347"/>
      <c r="EL43" s="347"/>
      <c r="EM43" s="347"/>
      <c r="EN43" s="347"/>
      <c r="EO43" s="347"/>
      <c r="EP43" s="347"/>
      <c r="EQ43" s="347"/>
      <c r="ER43" s="347"/>
      <c r="ES43" s="347"/>
      <c r="ET43" s="347"/>
      <c r="EU43" s="347"/>
      <c r="EV43" s="347"/>
      <c r="EW43" s="347"/>
      <c r="EX43" s="347"/>
      <c r="EY43" s="347"/>
      <c r="EZ43" s="347"/>
      <c r="FA43" s="347"/>
      <c r="FB43" s="347"/>
      <c r="FC43" s="347"/>
      <c r="FD43" s="347"/>
      <c r="FE43" s="347"/>
      <c r="FF43" s="347"/>
      <c r="FG43" s="347"/>
      <c r="FH43" s="347"/>
      <c r="FI43" s="347"/>
      <c r="FJ43" s="347"/>
      <c r="FK43" s="347"/>
      <c r="FL43" s="347"/>
      <c r="FM43" s="347"/>
      <c r="FN43" s="347"/>
      <c r="FO43" s="347"/>
      <c r="FP43" s="347"/>
      <c r="FQ43" s="347"/>
      <c r="FR43" s="347"/>
      <c r="FS43" s="347"/>
      <c r="FT43" s="347"/>
      <c r="FU43" s="347"/>
      <c r="FV43" s="347"/>
      <c r="FW43" s="347"/>
      <c r="FX43" s="347"/>
      <c r="FY43" s="347"/>
      <c r="FZ43" s="347"/>
      <c r="GA43" s="347"/>
      <c r="GB43" s="347"/>
      <c r="GC43" s="347"/>
      <c r="GD43" s="347"/>
      <c r="GE43" s="347"/>
      <c r="GF43" s="347"/>
      <c r="GG43" s="347"/>
      <c r="GH43" s="347"/>
      <c r="GI43" s="347"/>
      <c r="GJ43" s="347"/>
      <c r="GK43" s="347"/>
      <c r="GL43" s="347"/>
      <c r="GM43" s="347"/>
      <c r="GN43" s="347"/>
      <c r="GO43" s="347"/>
      <c r="GP43" s="347"/>
      <c r="GQ43" s="347"/>
      <c r="GR43" s="347"/>
      <c r="GS43" s="347"/>
      <c r="GT43" s="347"/>
      <c r="GU43" s="347"/>
      <c r="GV43" s="347"/>
      <c r="GW43" s="347"/>
      <c r="GX43" s="347"/>
      <c r="GY43" s="347"/>
      <c r="GZ43" s="347"/>
      <c r="HA43" s="347"/>
      <c r="HB43" s="347"/>
      <c r="HC43" s="347"/>
      <c r="HD43" s="347"/>
      <c r="HE43" s="347"/>
      <c r="HF43" s="347"/>
      <c r="HG43" s="347"/>
      <c r="HH43" s="347"/>
      <c r="HI43" s="347"/>
      <c r="HJ43" s="347"/>
      <c r="HK43" s="347"/>
    </row>
    <row r="44" spans="1:220" x14ac:dyDescent="0.75">
      <c r="B44" s="347"/>
      <c r="C44" s="348"/>
      <c r="D44" s="348"/>
      <c r="E44" s="348"/>
      <c r="F44" s="348"/>
      <c r="G44" s="366"/>
      <c r="H44" s="366"/>
      <c r="I44" s="366"/>
      <c r="J44" s="366"/>
      <c r="K44" s="366"/>
      <c r="L44" s="366"/>
      <c r="M44" s="366"/>
      <c r="N44" s="480" t="s">
        <v>375</v>
      </c>
      <c r="O44" s="330"/>
      <c r="P44" s="347"/>
      <c r="Q44" s="481"/>
      <c r="R44" s="482"/>
      <c r="S44" s="483"/>
      <c r="T44" s="484"/>
      <c r="U44" s="465"/>
      <c r="V44" s="465"/>
      <c r="W44" s="465"/>
      <c r="X44" s="465"/>
      <c r="Y44" s="465"/>
      <c r="Z44" s="465"/>
      <c r="AA44" s="465"/>
      <c r="AB44" s="465"/>
      <c r="AC44" s="465"/>
      <c r="AD44" s="465"/>
      <c r="AE44" s="465"/>
      <c r="AF44" s="465"/>
      <c r="AG44" s="465"/>
      <c r="AH44" s="465"/>
      <c r="AI44" s="465"/>
      <c r="AJ44" s="465"/>
      <c r="AK44" s="465"/>
      <c r="AL44" s="465"/>
      <c r="AM44" s="465"/>
      <c r="AN44" s="465"/>
      <c r="AO44" s="465"/>
      <c r="AP44" s="465"/>
      <c r="AQ44" s="465"/>
      <c r="AR44" s="465"/>
      <c r="AS44" s="465"/>
      <c r="AT44" s="465"/>
      <c r="AU44" s="465"/>
      <c r="AV44" s="465"/>
      <c r="AW44" s="465"/>
      <c r="AX44" s="465"/>
      <c r="AY44" s="465"/>
      <c r="AZ44" s="465"/>
      <c r="BA44" s="465"/>
      <c r="BB44" s="465"/>
      <c r="BC44" s="465"/>
      <c r="BD44" s="465"/>
      <c r="BE44" s="465"/>
      <c r="BF44" s="465"/>
      <c r="BG44" s="465"/>
      <c r="BH44" s="465"/>
      <c r="BI44" s="465"/>
      <c r="BJ44" s="465"/>
      <c r="BK44" s="465"/>
      <c r="BL44" s="465"/>
      <c r="BM44" s="465"/>
      <c r="BN44" s="465"/>
      <c r="BO44" s="465"/>
      <c r="BP44" s="465"/>
      <c r="BQ44" s="465"/>
      <c r="BR44" s="465"/>
      <c r="BS44" s="465"/>
      <c r="BT44" s="465"/>
      <c r="BU44" s="465"/>
      <c r="BV44" s="465"/>
      <c r="BW44" s="465"/>
      <c r="BX44" s="465"/>
      <c r="BY44" s="465"/>
      <c r="BZ44" s="465"/>
      <c r="CA44" s="465"/>
      <c r="CB44" s="465"/>
      <c r="CC44" s="465"/>
      <c r="CD44" s="465"/>
      <c r="CE44" s="465"/>
      <c r="CF44" s="465"/>
      <c r="CG44" s="465"/>
      <c r="CH44" s="465"/>
      <c r="CI44" s="465"/>
      <c r="CJ44" s="465"/>
      <c r="CK44" s="465"/>
      <c r="CL44" s="465"/>
      <c r="CM44" s="465"/>
      <c r="CN44" s="465"/>
      <c r="CO44" s="465"/>
      <c r="CP44" s="465"/>
      <c r="CQ44" s="465"/>
      <c r="CR44" s="465"/>
      <c r="CS44" s="465"/>
      <c r="CT44" s="465"/>
      <c r="CU44" s="465"/>
      <c r="CV44" s="465"/>
      <c r="CW44" s="465"/>
      <c r="CX44" s="465"/>
      <c r="CY44" s="465"/>
      <c r="CZ44" s="465"/>
      <c r="DA44" s="465"/>
      <c r="DB44" s="465"/>
      <c r="DC44" s="465"/>
      <c r="DD44" s="465"/>
      <c r="DE44" s="465"/>
      <c r="DF44" s="465"/>
      <c r="DG44" s="465"/>
      <c r="DH44" s="465"/>
      <c r="DI44" s="465"/>
      <c r="DJ44" s="465"/>
      <c r="DK44" s="465"/>
      <c r="DL44" s="465"/>
      <c r="DM44" s="465"/>
      <c r="DN44" s="465"/>
      <c r="DO44" s="465"/>
      <c r="DP44" s="465"/>
      <c r="DQ44" s="465"/>
      <c r="DR44" s="465"/>
      <c r="DS44" s="465"/>
      <c r="DT44" s="465"/>
      <c r="DU44" s="465"/>
      <c r="DV44" s="465"/>
      <c r="DW44" s="465"/>
      <c r="DX44" s="465"/>
      <c r="DY44" s="465"/>
      <c r="DZ44" s="465"/>
      <c r="EA44" s="465"/>
      <c r="EB44" s="465"/>
      <c r="EC44" s="465"/>
      <c r="ED44" s="465"/>
      <c r="EE44" s="465"/>
      <c r="EF44" s="465"/>
      <c r="EG44" s="465"/>
      <c r="EH44" s="465"/>
      <c r="EI44" s="465"/>
      <c r="EJ44" s="465"/>
      <c r="EK44" s="465"/>
      <c r="EL44" s="465"/>
      <c r="EM44" s="465"/>
      <c r="EN44" s="465"/>
      <c r="EO44" s="465"/>
      <c r="EP44" s="465"/>
      <c r="EQ44" s="465"/>
      <c r="ER44" s="465"/>
      <c r="ES44" s="465"/>
      <c r="ET44" s="465"/>
      <c r="EU44" s="465"/>
      <c r="EV44" s="465"/>
      <c r="EW44" s="465"/>
      <c r="EX44" s="465"/>
      <c r="EY44" s="465"/>
      <c r="EZ44" s="465"/>
      <c r="FA44" s="465"/>
      <c r="FB44" s="465"/>
      <c r="FC44" s="465"/>
      <c r="FD44" s="465"/>
      <c r="FE44" s="465"/>
      <c r="FF44" s="465"/>
      <c r="FG44" s="465"/>
      <c r="FH44" s="465"/>
      <c r="FI44" s="465"/>
      <c r="FJ44" s="465"/>
      <c r="FK44" s="465"/>
      <c r="FL44" s="465"/>
      <c r="FM44" s="465"/>
      <c r="FN44" s="465"/>
      <c r="FO44" s="465"/>
      <c r="FP44" s="465"/>
      <c r="FQ44" s="465"/>
      <c r="FR44" s="465"/>
      <c r="FS44" s="465"/>
      <c r="FT44" s="465"/>
      <c r="FU44" s="465"/>
      <c r="FV44" s="465"/>
      <c r="FW44" s="465"/>
      <c r="FX44" s="465"/>
      <c r="FY44" s="465"/>
      <c r="FZ44" s="465"/>
      <c r="GA44" s="465"/>
      <c r="GB44" s="465"/>
      <c r="GC44" s="465"/>
      <c r="GD44" s="465"/>
      <c r="GE44" s="465"/>
      <c r="GF44" s="465"/>
      <c r="GG44" s="465"/>
      <c r="GH44" s="465"/>
      <c r="GI44" s="465"/>
      <c r="GJ44" s="465"/>
      <c r="GK44" s="465"/>
      <c r="GL44" s="465"/>
      <c r="GM44" s="465"/>
      <c r="GN44" s="465"/>
      <c r="GO44" s="465"/>
      <c r="GP44" s="465"/>
      <c r="GQ44" s="465"/>
      <c r="GR44" s="465"/>
      <c r="GS44" s="465"/>
      <c r="GT44" s="465"/>
      <c r="GU44" s="465"/>
      <c r="GV44" s="465"/>
      <c r="GW44" s="465"/>
      <c r="GX44" s="465"/>
      <c r="GY44" s="465"/>
      <c r="GZ44" s="465"/>
      <c r="HA44" s="465"/>
      <c r="HB44" s="465"/>
      <c r="HD44" s="330"/>
      <c r="HE44" s="476"/>
      <c r="HF44" s="476"/>
      <c r="HG44" s="476"/>
      <c r="HH44" s="476"/>
      <c r="HI44" s="476"/>
      <c r="HJ44" s="476"/>
      <c r="HK44" s="477"/>
    </row>
    <row r="45" spans="1:220" ht="4.95" customHeight="1" x14ac:dyDescent="0.75">
      <c r="B45" s="347"/>
      <c r="C45" s="348"/>
      <c r="D45" s="348"/>
      <c r="E45" s="348"/>
      <c r="F45" s="348"/>
      <c r="G45" s="366"/>
      <c r="H45" s="366"/>
      <c r="I45" s="366"/>
      <c r="J45" s="366"/>
      <c r="K45" s="366"/>
      <c r="L45" s="366"/>
      <c r="M45" s="366"/>
      <c r="N45" s="478"/>
      <c r="O45" s="479"/>
      <c r="P45" s="347"/>
      <c r="Q45" s="487"/>
      <c r="R45" s="488"/>
      <c r="S45" s="489"/>
      <c r="T45" s="490"/>
      <c r="U45" s="465"/>
      <c r="V45" s="465"/>
      <c r="W45" s="465"/>
      <c r="X45" s="465"/>
      <c r="Y45" s="465"/>
      <c r="Z45" s="465"/>
      <c r="AA45" s="465"/>
      <c r="AB45" s="465"/>
      <c r="AC45" s="465"/>
      <c r="AD45" s="465"/>
      <c r="AE45" s="465"/>
      <c r="AF45" s="465"/>
      <c r="AG45" s="465"/>
      <c r="AH45" s="465"/>
      <c r="AI45" s="465"/>
      <c r="AJ45" s="465"/>
      <c r="AK45" s="465"/>
      <c r="AL45" s="465"/>
      <c r="AM45" s="465"/>
      <c r="AN45" s="465"/>
      <c r="AO45" s="465"/>
      <c r="AP45" s="465"/>
      <c r="AQ45" s="465"/>
      <c r="AR45" s="465"/>
      <c r="AS45" s="465"/>
      <c r="AT45" s="465"/>
      <c r="AU45" s="465"/>
      <c r="AV45" s="465"/>
      <c r="AW45" s="465"/>
      <c r="AX45" s="465"/>
      <c r="AY45" s="465"/>
      <c r="AZ45" s="465"/>
      <c r="BA45" s="465"/>
      <c r="BB45" s="465"/>
      <c r="BC45" s="465"/>
      <c r="BD45" s="465"/>
      <c r="BE45" s="465"/>
      <c r="BF45" s="465"/>
      <c r="BG45" s="465"/>
      <c r="BH45" s="465"/>
      <c r="BI45" s="465"/>
      <c r="BJ45" s="465"/>
      <c r="BK45" s="465"/>
      <c r="BL45" s="465"/>
      <c r="BM45" s="465"/>
      <c r="BN45" s="465"/>
      <c r="BO45" s="465"/>
      <c r="BP45" s="465"/>
      <c r="BQ45" s="465"/>
      <c r="BR45" s="465"/>
      <c r="BS45" s="465"/>
      <c r="BT45" s="465"/>
      <c r="BU45" s="465"/>
      <c r="BV45" s="465"/>
      <c r="BW45" s="465"/>
      <c r="BX45" s="465"/>
      <c r="BY45" s="465"/>
      <c r="BZ45" s="465"/>
      <c r="CA45" s="465"/>
      <c r="CB45" s="465"/>
      <c r="CC45" s="465"/>
      <c r="CD45" s="465"/>
      <c r="CE45" s="465"/>
      <c r="CF45" s="465"/>
      <c r="CG45" s="465"/>
      <c r="CH45" s="465"/>
      <c r="CI45" s="465"/>
      <c r="CJ45" s="465"/>
      <c r="CK45" s="465"/>
      <c r="CL45" s="465"/>
      <c r="CM45" s="465"/>
      <c r="CN45" s="465"/>
      <c r="CO45" s="465"/>
      <c r="CP45" s="465"/>
      <c r="CQ45" s="465"/>
      <c r="CR45" s="465"/>
      <c r="CS45" s="465"/>
      <c r="CT45" s="465"/>
      <c r="CU45" s="465"/>
      <c r="CV45" s="465"/>
      <c r="CW45" s="465"/>
      <c r="CX45" s="465"/>
      <c r="CY45" s="465"/>
      <c r="CZ45" s="465"/>
      <c r="DA45" s="465"/>
      <c r="DB45" s="465"/>
      <c r="DC45" s="465"/>
      <c r="DD45" s="465"/>
      <c r="DE45" s="465"/>
      <c r="DF45" s="465"/>
      <c r="DG45" s="465"/>
      <c r="DH45" s="465"/>
      <c r="DI45" s="465"/>
      <c r="DJ45" s="465"/>
      <c r="DK45" s="465"/>
      <c r="DL45" s="465"/>
      <c r="DM45" s="465"/>
      <c r="DN45" s="465"/>
      <c r="DO45" s="465"/>
      <c r="DP45" s="465"/>
      <c r="DQ45" s="465"/>
      <c r="DR45" s="465"/>
      <c r="DS45" s="465"/>
      <c r="DT45" s="465"/>
      <c r="DU45" s="465"/>
      <c r="DV45" s="465"/>
      <c r="DW45" s="465"/>
      <c r="DX45" s="465"/>
      <c r="DY45" s="465"/>
      <c r="DZ45" s="465"/>
      <c r="EA45" s="465"/>
      <c r="EB45" s="465"/>
      <c r="EC45" s="465"/>
      <c r="ED45" s="465"/>
      <c r="EE45" s="465"/>
      <c r="EF45" s="465"/>
      <c r="EG45" s="465"/>
      <c r="EH45" s="465"/>
      <c r="EI45" s="465"/>
      <c r="EJ45" s="465"/>
      <c r="EK45" s="465"/>
      <c r="EL45" s="465"/>
      <c r="EM45" s="465"/>
      <c r="EN45" s="465"/>
      <c r="EO45" s="465"/>
      <c r="EP45" s="465"/>
      <c r="EQ45" s="465"/>
      <c r="ER45" s="465"/>
      <c r="ES45" s="465"/>
      <c r="ET45" s="465"/>
      <c r="EU45" s="465"/>
      <c r="EV45" s="465"/>
      <c r="EW45" s="465"/>
      <c r="EX45" s="465"/>
      <c r="EY45" s="465"/>
      <c r="EZ45" s="465"/>
      <c r="FA45" s="465"/>
      <c r="FB45" s="465"/>
      <c r="FC45" s="465"/>
      <c r="FD45" s="465"/>
      <c r="FE45" s="465"/>
      <c r="FF45" s="465"/>
      <c r="FG45" s="465"/>
      <c r="FH45" s="465"/>
      <c r="FI45" s="465"/>
      <c r="FJ45" s="465"/>
      <c r="FK45" s="465"/>
      <c r="FL45" s="465"/>
      <c r="FM45" s="465"/>
      <c r="FN45" s="465"/>
      <c r="FO45" s="465"/>
      <c r="FP45" s="465"/>
      <c r="FQ45" s="465"/>
      <c r="FR45" s="465"/>
      <c r="FS45" s="465"/>
      <c r="FT45" s="465"/>
      <c r="FU45" s="465"/>
      <c r="FV45" s="465"/>
      <c r="FW45" s="465"/>
      <c r="FX45" s="465"/>
      <c r="FY45" s="465"/>
      <c r="FZ45" s="465"/>
      <c r="GA45" s="465"/>
      <c r="GB45" s="465"/>
      <c r="GC45" s="465"/>
      <c r="GD45" s="465"/>
      <c r="GE45" s="465"/>
      <c r="GF45" s="465"/>
      <c r="GG45" s="465"/>
      <c r="GH45" s="465"/>
      <c r="GI45" s="465"/>
      <c r="GJ45" s="465"/>
      <c r="GK45" s="465"/>
      <c r="GL45" s="465"/>
      <c r="GM45" s="465"/>
      <c r="GN45" s="465"/>
      <c r="GO45" s="465"/>
      <c r="GP45" s="465"/>
      <c r="GQ45" s="465"/>
      <c r="GR45" s="465"/>
      <c r="GS45" s="465"/>
      <c r="GT45" s="465"/>
      <c r="GU45" s="465"/>
      <c r="GV45" s="465"/>
      <c r="GW45" s="465"/>
      <c r="GX45" s="465"/>
      <c r="GY45" s="465"/>
      <c r="GZ45" s="465"/>
      <c r="HA45" s="465"/>
      <c r="HB45" s="465"/>
      <c r="HC45" s="347"/>
      <c r="HD45" s="479"/>
      <c r="HE45" s="476"/>
      <c r="HF45" s="476"/>
      <c r="HG45" s="476"/>
      <c r="HH45" s="476"/>
      <c r="HI45" s="476"/>
      <c r="HJ45" s="476"/>
      <c r="HK45" s="477"/>
    </row>
    <row r="46" spans="1:220" ht="14.4" customHeight="1" x14ac:dyDescent="0.75">
      <c r="B46" s="347"/>
      <c r="C46" s="347"/>
      <c r="D46" s="347"/>
      <c r="E46" s="347"/>
      <c r="F46" s="347"/>
      <c r="G46" s="347"/>
      <c r="H46" s="347"/>
      <c r="I46" s="347"/>
      <c r="J46" s="347"/>
      <c r="K46" s="347"/>
      <c r="L46" s="347"/>
      <c r="M46" s="347"/>
      <c r="N46" s="388" t="s">
        <v>374</v>
      </c>
      <c r="O46" s="389"/>
      <c r="P46" s="347"/>
      <c r="Q46" s="357"/>
      <c r="R46" s="347"/>
      <c r="S46" s="347"/>
      <c r="T46" s="485">
        <f ca="1">$E$42*$I$8</f>
        <v>331956531.28737557</v>
      </c>
      <c r="U46" s="371"/>
      <c r="V46" s="371"/>
      <c r="W46" s="371"/>
      <c r="X46" s="371"/>
      <c r="Y46" s="371"/>
      <c r="Z46" s="371"/>
      <c r="AA46" s="371"/>
      <c r="AB46" s="371"/>
      <c r="AC46" s="371"/>
      <c r="AD46" s="371"/>
      <c r="AE46" s="371"/>
      <c r="AF46" s="371"/>
      <c r="AG46" s="371"/>
      <c r="AH46" s="371"/>
      <c r="AI46" s="371"/>
      <c r="AJ46" s="371"/>
      <c r="AK46" s="371"/>
      <c r="AL46" s="371"/>
      <c r="AM46" s="371"/>
      <c r="AN46" s="371"/>
      <c r="AO46" s="371"/>
      <c r="AP46" s="371"/>
      <c r="AQ46" s="371"/>
      <c r="AR46" s="371"/>
      <c r="AS46" s="371"/>
      <c r="AT46" s="371"/>
      <c r="AU46" s="371"/>
      <c r="AV46" s="371"/>
      <c r="AW46" s="371"/>
      <c r="AX46" s="371"/>
      <c r="AY46" s="371"/>
      <c r="AZ46" s="371"/>
      <c r="BA46" s="371"/>
      <c r="BB46" s="371"/>
      <c r="BC46" s="371"/>
      <c r="BD46" s="371"/>
      <c r="BE46" s="371"/>
      <c r="BF46" s="371"/>
      <c r="BG46" s="371"/>
      <c r="BH46" s="371"/>
      <c r="BI46" s="371"/>
      <c r="BJ46" s="371"/>
      <c r="BK46" s="371"/>
      <c r="BL46" s="371"/>
      <c r="BM46" s="371"/>
      <c r="BN46" s="371"/>
      <c r="BO46" s="371"/>
      <c r="BP46" s="371"/>
      <c r="BQ46" s="371"/>
      <c r="BR46" s="371"/>
      <c r="BS46" s="371"/>
      <c r="BT46" s="371"/>
      <c r="BU46" s="371"/>
      <c r="BV46" s="371"/>
      <c r="BW46" s="371"/>
      <c r="BX46" s="371"/>
      <c r="BY46" s="371"/>
      <c r="BZ46" s="371"/>
      <c r="CA46" s="371"/>
      <c r="CB46" s="371"/>
      <c r="CC46" s="371"/>
      <c r="CD46" s="371"/>
      <c r="CE46" s="371"/>
      <c r="CF46" s="371"/>
      <c r="CG46" s="371"/>
      <c r="CH46" s="371"/>
      <c r="CI46" s="371"/>
      <c r="CJ46" s="371"/>
      <c r="CK46" s="371"/>
      <c r="CL46" s="371"/>
      <c r="CM46" s="371"/>
      <c r="CN46" s="371"/>
      <c r="CO46" s="371"/>
      <c r="CP46" s="371"/>
      <c r="CQ46" s="371"/>
      <c r="CR46" s="371"/>
      <c r="CS46" s="371"/>
      <c r="CT46" s="371"/>
      <c r="CU46" s="371"/>
      <c r="CV46" s="371"/>
      <c r="CW46" s="371"/>
      <c r="CX46" s="371"/>
      <c r="CY46" s="371"/>
      <c r="CZ46" s="371"/>
      <c r="DA46" s="371"/>
      <c r="DB46" s="371"/>
      <c r="DC46" s="371"/>
      <c r="DD46" s="371"/>
      <c r="DE46" s="371"/>
      <c r="DF46" s="371"/>
      <c r="DG46" s="371"/>
      <c r="DH46" s="371"/>
      <c r="DI46" s="371"/>
      <c r="DJ46" s="371"/>
      <c r="DK46" s="371"/>
      <c r="DL46" s="371"/>
      <c r="DM46" s="371"/>
      <c r="DN46" s="371"/>
      <c r="DO46" s="371"/>
      <c r="DP46" s="371"/>
      <c r="DQ46" s="371"/>
      <c r="DR46" s="371"/>
      <c r="DS46" s="371"/>
      <c r="DT46" s="371"/>
      <c r="DU46" s="371"/>
      <c r="DV46" s="371"/>
      <c r="DW46" s="371"/>
      <c r="DX46" s="371"/>
      <c r="DY46" s="371"/>
      <c r="DZ46" s="371"/>
      <c r="EA46" s="371"/>
      <c r="EB46" s="371"/>
      <c r="EC46" s="371"/>
      <c r="ED46" s="371"/>
      <c r="EE46" s="371"/>
      <c r="EF46" s="371"/>
      <c r="EG46" s="371"/>
      <c r="EH46" s="371"/>
      <c r="EI46" s="371"/>
      <c r="EJ46" s="371"/>
      <c r="EK46" s="371"/>
      <c r="EL46" s="371"/>
      <c r="EM46" s="371"/>
      <c r="EN46" s="371"/>
      <c r="EO46" s="371"/>
      <c r="EP46" s="371"/>
      <c r="EQ46" s="371"/>
      <c r="ER46" s="371"/>
      <c r="ES46" s="371"/>
      <c r="ET46" s="371"/>
      <c r="EU46" s="371"/>
      <c r="EV46" s="371"/>
      <c r="EW46" s="371"/>
      <c r="EX46" s="371"/>
      <c r="EY46" s="371"/>
      <c r="EZ46" s="371"/>
      <c r="FA46" s="371"/>
      <c r="FB46" s="371"/>
      <c r="FC46" s="371"/>
      <c r="FD46" s="371"/>
      <c r="FE46" s="371"/>
      <c r="FF46" s="371"/>
      <c r="FG46" s="371"/>
      <c r="FH46" s="371"/>
      <c r="FI46" s="371"/>
      <c r="FJ46" s="371"/>
      <c r="FK46" s="371"/>
      <c r="FL46" s="371"/>
      <c r="FM46" s="371"/>
      <c r="FN46" s="371"/>
      <c r="FO46" s="371"/>
      <c r="FP46" s="371"/>
      <c r="FQ46" s="371"/>
      <c r="FR46" s="371"/>
      <c r="FS46" s="371"/>
      <c r="FT46" s="371"/>
      <c r="FU46" s="371"/>
      <c r="FV46" s="371"/>
      <c r="FW46" s="371"/>
      <c r="FX46" s="371"/>
      <c r="FY46" s="371"/>
      <c r="FZ46" s="371"/>
      <c r="GA46" s="371"/>
      <c r="GB46" s="371"/>
      <c r="GC46" s="371"/>
      <c r="GD46" s="371"/>
      <c r="GE46" s="371"/>
      <c r="GF46" s="371"/>
      <c r="GG46" s="371"/>
      <c r="GH46" s="371"/>
      <c r="GI46" s="371"/>
      <c r="GJ46" s="371"/>
      <c r="GK46" s="371"/>
      <c r="GL46" s="371"/>
      <c r="GM46" s="371"/>
      <c r="GN46" s="371"/>
      <c r="GO46" s="371"/>
      <c r="GP46" s="371"/>
      <c r="GQ46" s="371"/>
      <c r="GR46" s="371"/>
      <c r="GS46" s="371"/>
      <c r="GT46" s="371"/>
      <c r="GU46" s="371"/>
      <c r="GV46" s="371"/>
      <c r="GW46" s="371"/>
      <c r="GX46" s="371"/>
      <c r="GY46" s="371"/>
      <c r="GZ46" s="371"/>
      <c r="HA46" s="371"/>
      <c r="HB46" s="371"/>
      <c r="HC46" s="347"/>
      <c r="HD46" s="513">
        <f t="shared" ref="HD46:HD48" ca="1" si="36">T46</f>
        <v>331956531.28737557</v>
      </c>
      <c r="HE46" s="359"/>
      <c r="HF46" s="359"/>
      <c r="HG46" s="359"/>
      <c r="HH46" s="359"/>
      <c r="HI46" s="359"/>
      <c r="HJ46" s="359"/>
      <c r="HK46" s="347"/>
    </row>
    <row r="47" spans="1:220" ht="14.4" customHeight="1" x14ac:dyDescent="0.75">
      <c r="B47" s="347"/>
      <c r="C47" s="347"/>
      <c r="D47" s="347"/>
      <c r="E47" s="347"/>
      <c r="F47" s="347"/>
      <c r="G47" s="347"/>
      <c r="H47" s="347"/>
      <c r="I47" s="347"/>
      <c r="J47" s="347"/>
      <c r="K47" s="347"/>
      <c r="L47" s="347"/>
      <c r="M47" s="347"/>
      <c r="N47" s="388" t="s">
        <v>373</v>
      </c>
      <c r="O47" s="389"/>
      <c r="P47" s="347"/>
      <c r="Q47" s="357"/>
      <c r="R47" s="347"/>
      <c r="S47" s="347"/>
      <c r="T47" s="485">
        <f>$F$42*$I$8</f>
        <v>5427476.7426244617</v>
      </c>
      <c r="U47" s="371"/>
      <c r="V47" s="371"/>
      <c r="W47" s="371"/>
      <c r="X47" s="371"/>
      <c r="Y47" s="371"/>
      <c r="Z47" s="371"/>
      <c r="AA47" s="371"/>
      <c r="AB47" s="371"/>
      <c r="AC47" s="371"/>
      <c r="AD47" s="371"/>
      <c r="AE47" s="371"/>
      <c r="AF47" s="371"/>
      <c r="AG47" s="371"/>
      <c r="AH47" s="371"/>
      <c r="AI47" s="371"/>
      <c r="AJ47" s="371"/>
      <c r="AK47" s="371"/>
      <c r="AL47" s="371"/>
      <c r="AM47" s="371"/>
      <c r="AN47" s="371"/>
      <c r="AO47" s="371"/>
      <c r="AP47" s="371"/>
      <c r="AQ47" s="371"/>
      <c r="AR47" s="371"/>
      <c r="AS47" s="371"/>
      <c r="AT47" s="371"/>
      <c r="AU47" s="371"/>
      <c r="AV47" s="371"/>
      <c r="AW47" s="371"/>
      <c r="AX47" s="371"/>
      <c r="AY47" s="371"/>
      <c r="AZ47" s="371"/>
      <c r="BA47" s="371"/>
      <c r="BB47" s="371"/>
      <c r="BC47" s="371"/>
      <c r="BD47" s="371"/>
      <c r="BE47" s="371"/>
      <c r="BF47" s="371"/>
      <c r="BG47" s="371"/>
      <c r="BH47" s="371"/>
      <c r="BI47" s="371"/>
      <c r="BJ47" s="371"/>
      <c r="BK47" s="371"/>
      <c r="BL47" s="371"/>
      <c r="BM47" s="371"/>
      <c r="BN47" s="371"/>
      <c r="BO47" s="371"/>
      <c r="BP47" s="371"/>
      <c r="BQ47" s="371"/>
      <c r="BR47" s="371"/>
      <c r="BS47" s="371"/>
      <c r="BT47" s="371"/>
      <c r="BU47" s="371"/>
      <c r="BV47" s="371"/>
      <c r="BW47" s="371"/>
      <c r="BX47" s="371"/>
      <c r="BY47" s="371"/>
      <c r="BZ47" s="371"/>
      <c r="CA47" s="371"/>
      <c r="CB47" s="371"/>
      <c r="CC47" s="371"/>
      <c r="CD47" s="371"/>
      <c r="CE47" s="371"/>
      <c r="CF47" s="371"/>
      <c r="CG47" s="371"/>
      <c r="CH47" s="371"/>
      <c r="CI47" s="371"/>
      <c r="CJ47" s="371"/>
      <c r="CK47" s="371"/>
      <c r="CL47" s="371"/>
      <c r="CM47" s="371"/>
      <c r="CN47" s="371"/>
      <c r="CO47" s="371"/>
      <c r="CP47" s="371"/>
      <c r="CQ47" s="371"/>
      <c r="CR47" s="371"/>
      <c r="CS47" s="371"/>
      <c r="CT47" s="371"/>
      <c r="CU47" s="371"/>
      <c r="CV47" s="371"/>
      <c r="CW47" s="371"/>
      <c r="CX47" s="371"/>
      <c r="CY47" s="371"/>
      <c r="CZ47" s="371"/>
      <c r="DA47" s="371"/>
      <c r="DB47" s="371"/>
      <c r="DC47" s="371"/>
      <c r="DD47" s="371"/>
      <c r="DE47" s="371"/>
      <c r="DF47" s="371"/>
      <c r="DG47" s="371"/>
      <c r="DH47" s="371"/>
      <c r="DI47" s="371"/>
      <c r="DJ47" s="371"/>
      <c r="DK47" s="371"/>
      <c r="DL47" s="371"/>
      <c r="DM47" s="371"/>
      <c r="DN47" s="371"/>
      <c r="DO47" s="371"/>
      <c r="DP47" s="371"/>
      <c r="DQ47" s="371"/>
      <c r="DR47" s="371"/>
      <c r="DS47" s="371"/>
      <c r="DT47" s="371"/>
      <c r="DU47" s="371"/>
      <c r="DV47" s="371"/>
      <c r="DW47" s="371"/>
      <c r="DX47" s="371"/>
      <c r="DY47" s="371"/>
      <c r="DZ47" s="371"/>
      <c r="EA47" s="371"/>
      <c r="EB47" s="371"/>
      <c r="EC47" s="371"/>
      <c r="ED47" s="371"/>
      <c r="EE47" s="371"/>
      <c r="EF47" s="371"/>
      <c r="EG47" s="371"/>
      <c r="EH47" s="371"/>
      <c r="EI47" s="371"/>
      <c r="EJ47" s="371"/>
      <c r="EK47" s="371"/>
      <c r="EL47" s="371"/>
      <c r="EM47" s="371"/>
      <c r="EN47" s="371"/>
      <c r="EO47" s="371"/>
      <c r="EP47" s="371"/>
      <c r="EQ47" s="371"/>
      <c r="ER47" s="371"/>
      <c r="ES47" s="371"/>
      <c r="ET47" s="371"/>
      <c r="EU47" s="371"/>
      <c r="EV47" s="371"/>
      <c r="EW47" s="371"/>
      <c r="EX47" s="371"/>
      <c r="EY47" s="371"/>
      <c r="EZ47" s="371"/>
      <c r="FA47" s="371"/>
      <c r="FB47" s="371"/>
      <c r="FC47" s="371"/>
      <c r="FD47" s="371"/>
      <c r="FE47" s="371"/>
      <c r="FF47" s="371"/>
      <c r="FG47" s="371"/>
      <c r="FH47" s="371"/>
      <c r="FI47" s="371"/>
      <c r="FJ47" s="371"/>
      <c r="FK47" s="371"/>
      <c r="FL47" s="371"/>
      <c r="FM47" s="371"/>
      <c r="FN47" s="371"/>
      <c r="FO47" s="371"/>
      <c r="FP47" s="371"/>
      <c r="FQ47" s="371"/>
      <c r="FR47" s="371"/>
      <c r="FS47" s="371"/>
      <c r="FT47" s="371"/>
      <c r="FU47" s="371"/>
      <c r="FV47" s="371"/>
      <c r="FW47" s="371"/>
      <c r="FX47" s="371"/>
      <c r="FY47" s="371"/>
      <c r="FZ47" s="371"/>
      <c r="GA47" s="371"/>
      <c r="GB47" s="371"/>
      <c r="GC47" s="371"/>
      <c r="GD47" s="371"/>
      <c r="GE47" s="371"/>
      <c r="GF47" s="371"/>
      <c r="GG47" s="371"/>
      <c r="GH47" s="371"/>
      <c r="GI47" s="371"/>
      <c r="GJ47" s="371"/>
      <c r="GK47" s="371"/>
      <c r="GL47" s="371"/>
      <c r="GM47" s="371"/>
      <c r="GN47" s="371"/>
      <c r="GO47" s="371"/>
      <c r="GP47" s="371"/>
      <c r="GQ47" s="371"/>
      <c r="GR47" s="371"/>
      <c r="GS47" s="371"/>
      <c r="GT47" s="371"/>
      <c r="GU47" s="371"/>
      <c r="GV47" s="371"/>
      <c r="GW47" s="371"/>
      <c r="GX47" s="371"/>
      <c r="GY47" s="371"/>
      <c r="GZ47" s="371"/>
      <c r="HA47" s="371"/>
      <c r="HB47" s="371"/>
      <c r="HC47" s="347"/>
      <c r="HD47" s="513">
        <f t="shared" si="36"/>
        <v>5427476.7426244617</v>
      </c>
      <c r="HE47" s="359"/>
      <c r="HF47" s="359"/>
      <c r="HG47" s="359"/>
      <c r="HH47" s="359"/>
      <c r="HI47" s="359"/>
      <c r="HJ47" s="359"/>
      <c r="HK47" s="347"/>
    </row>
    <row r="48" spans="1:220" ht="14.4" customHeight="1" x14ac:dyDescent="0.75">
      <c r="B48" s="347"/>
      <c r="C48" s="347"/>
      <c r="D48" s="347"/>
      <c r="E48" s="347"/>
      <c r="F48" s="347"/>
      <c r="G48" s="347"/>
      <c r="H48" s="347"/>
      <c r="I48" s="347"/>
      <c r="J48" s="347"/>
      <c r="K48" s="347"/>
      <c r="L48" s="347"/>
      <c r="M48" s="347"/>
      <c r="N48" s="505" t="s">
        <v>66</v>
      </c>
      <c r="O48" s="506"/>
      <c r="P48" s="347"/>
      <c r="Q48" s="392"/>
      <c r="R48" s="374"/>
      <c r="S48" s="374"/>
      <c r="T48" s="470">
        <f ca="1">SUM(T46:T47)</f>
        <v>337384008.03000003</v>
      </c>
      <c r="U48" s="507"/>
      <c r="V48" s="507"/>
      <c r="W48" s="507"/>
      <c r="X48" s="507"/>
      <c r="Y48" s="507"/>
      <c r="Z48" s="507"/>
      <c r="AA48" s="507"/>
      <c r="AB48" s="507"/>
      <c r="AC48" s="507"/>
      <c r="AD48" s="507"/>
      <c r="AE48" s="507"/>
      <c r="AF48" s="507"/>
      <c r="AG48" s="507"/>
      <c r="AH48" s="507"/>
      <c r="AI48" s="507"/>
      <c r="AJ48" s="507"/>
      <c r="AK48" s="507"/>
      <c r="AL48" s="507"/>
      <c r="AM48" s="507"/>
      <c r="AN48" s="507"/>
      <c r="AO48" s="507"/>
      <c r="AP48" s="507"/>
      <c r="AQ48" s="507"/>
      <c r="AR48" s="507"/>
      <c r="AS48" s="507"/>
      <c r="AT48" s="507"/>
      <c r="AU48" s="507"/>
      <c r="AV48" s="507"/>
      <c r="AW48" s="507"/>
      <c r="AX48" s="507"/>
      <c r="AY48" s="507"/>
      <c r="AZ48" s="507"/>
      <c r="BA48" s="507"/>
      <c r="BB48" s="507"/>
      <c r="BC48" s="507"/>
      <c r="BD48" s="507"/>
      <c r="BE48" s="507"/>
      <c r="BF48" s="507"/>
      <c r="BG48" s="507"/>
      <c r="BH48" s="507"/>
      <c r="BI48" s="507"/>
      <c r="BJ48" s="507"/>
      <c r="BK48" s="507"/>
      <c r="BL48" s="507"/>
      <c r="BM48" s="507"/>
      <c r="BN48" s="507"/>
      <c r="BO48" s="507"/>
      <c r="BP48" s="507"/>
      <c r="BQ48" s="507"/>
      <c r="BR48" s="507"/>
      <c r="BS48" s="507"/>
      <c r="BT48" s="507"/>
      <c r="BU48" s="507"/>
      <c r="BV48" s="507"/>
      <c r="BW48" s="507"/>
      <c r="BX48" s="507"/>
      <c r="BY48" s="507"/>
      <c r="BZ48" s="507"/>
      <c r="CA48" s="507"/>
      <c r="CB48" s="507"/>
      <c r="CC48" s="507"/>
      <c r="CD48" s="507"/>
      <c r="CE48" s="507"/>
      <c r="CF48" s="507"/>
      <c r="CG48" s="507"/>
      <c r="CH48" s="507"/>
      <c r="CI48" s="507"/>
      <c r="CJ48" s="507"/>
      <c r="CK48" s="507"/>
      <c r="CL48" s="507"/>
      <c r="CM48" s="507"/>
      <c r="CN48" s="507"/>
      <c r="CO48" s="507"/>
      <c r="CP48" s="507"/>
      <c r="CQ48" s="507"/>
      <c r="CR48" s="507"/>
      <c r="CS48" s="507"/>
      <c r="CT48" s="507"/>
      <c r="CU48" s="507"/>
      <c r="CV48" s="507"/>
      <c r="CW48" s="507"/>
      <c r="CX48" s="507"/>
      <c r="CY48" s="507"/>
      <c r="CZ48" s="507"/>
      <c r="DA48" s="507"/>
      <c r="DB48" s="507"/>
      <c r="DC48" s="507"/>
      <c r="DD48" s="507"/>
      <c r="DE48" s="507"/>
      <c r="DF48" s="507"/>
      <c r="DG48" s="507"/>
      <c r="DH48" s="507"/>
      <c r="DI48" s="507"/>
      <c r="DJ48" s="507"/>
      <c r="DK48" s="507"/>
      <c r="DL48" s="507"/>
      <c r="DM48" s="507"/>
      <c r="DN48" s="507"/>
      <c r="DO48" s="507"/>
      <c r="DP48" s="507"/>
      <c r="DQ48" s="507"/>
      <c r="DR48" s="507"/>
      <c r="DS48" s="507"/>
      <c r="DT48" s="507"/>
      <c r="DU48" s="507"/>
      <c r="DV48" s="507"/>
      <c r="DW48" s="507"/>
      <c r="DX48" s="507"/>
      <c r="DY48" s="507"/>
      <c r="DZ48" s="507"/>
      <c r="EA48" s="507"/>
      <c r="EB48" s="507"/>
      <c r="EC48" s="507"/>
      <c r="ED48" s="507"/>
      <c r="EE48" s="507"/>
      <c r="EF48" s="507"/>
      <c r="EG48" s="507"/>
      <c r="EH48" s="507"/>
      <c r="EI48" s="507"/>
      <c r="EJ48" s="507"/>
      <c r="EK48" s="507"/>
      <c r="EL48" s="507"/>
      <c r="EM48" s="507"/>
      <c r="EN48" s="507"/>
      <c r="EO48" s="507"/>
      <c r="EP48" s="507"/>
      <c r="EQ48" s="507"/>
      <c r="ER48" s="507"/>
      <c r="ES48" s="507"/>
      <c r="ET48" s="507"/>
      <c r="EU48" s="507"/>
      <c r="EV48" s="507"/>
      <c r="EW48" s="507"/>
      <c r="EX48" s="507"/>
      <c r="EY48" s="507"/>
      <c r="EZ48" s="507"/>
      <c r="FA48" s="507"/>
      <c r="FB48" s="507"/>
      <c r="FC48" s="507"/>
      <c r="FD48" s="507"/>
      <c r="FE48" s="507"/>
      <c r="FF48" s="507"/>
      <c r="FG48" s="507"/>
      <c r="FH48" s="507"/>
      <c r="FI48" s="507"/>
      <c r="FJ48" s="507"/>
      <c r="FK48" s="507"/>
      <c r="FL48" s="507"/>
      <c r="FM48" s="507"/>
      <c r="FN48" s="507"/>
      <c r="FO48" s="507"/>
      <c r="FP48" s="507"/>
      <c r="FQ48" s="507"/>
      <c r="FR48" s="507"/>
      <c r="FS48" s="507"/>
      <c r="FT48" s="507"/>
      <c r="FU48" s="507"/>
      <c r="FV48" s="507"/>
      <c r="FW48" s="507"/>
      <c r="FX48" s="507"/>
      <c r="FY48" s="507"/>
      <c r="FZ48" s="507"/>
      <c r="GA48" s="507"/>
      <c r="GB48" s="507"/>
      <c r="GC48" s="507"/>
      <c r="GD48" s="507"/>
      <c r="GE48" s="507"/>
      <c r="GF48" s="507"/>
      <c r="GG48" s="507"/>
      <c r="GH48" s="507"/>
      <c r="GI48" s="507"/>
      <c r="GJ48" s="507"/>
      <c r="GK48" s="507"/>
      <c r="GL48" s="507"/>
      <c r="GM48" s="507"/>
      <c r="GN48" s="507"/>
      <c r="GO48" s="507"/>
      <c r="GP48" s="507"/>
      <c r="GQ48" s="507"/>
      <c r="GR48" s="507"/>
      <c r="GS48" s="507"/>
      <c r="GT48" s="507"/>
      <c r="GU48" s="507"/>
      <c r="GV48" s="507"/>
      <c r="GW48" s="507"/>
      <c r="GX48" s="507"/>
      <c r="GY48" s="507"/>
      <c r="GZ48" s="507"/>
      <c r="HA48" s="507"/>
      <c r="HB48" s="507"/>
      <c r="HC48" s="374"/>
      <c r="HD48" s="514">
        <f t="shared" ca="1" si="36"/>
        <v>337384008.03000003</v>
      </c>
      <c r="HE48" s="359"/>
      <c r="HF48" s="359"/>
      <c r="HG48" s="359"/>
      <c r="HH48" s="359"/>
      <c r="HI48" s="359"/>
      <c r="HJ48" s="359"/>
      <c r="HK48" s="347"/>
    </row>
    <row r="49" spans="2:219" ht="14.4" customHeight="1" x14ac:dyDescent="0.75">
      <c r="B49" s="347"/>
      <c r="C49" s="347"/>
      <c r="D49" s="347"/>
      <c r="E49" s="347"/>
      <c r="F49" s="347"/>
      <c r="G49" s="347"/>
      <c r="H49" s="347"/>
      <c r="I49" s="347"/>
      <c r="J49" s="347"/>
      <c r="K49" s="347"/>
      <c r="L49" s="347"/>
      <c r="M49" s="347"/>
      <c r="N49" s="388"/>
      <c r="O49" s="389"/>
      <c r="P49" s="347"/>
      <c r="Q49" s="357"/>
      <c r="R49" s="347"/>
      <c r="S49" s="347"/>
      <c r="T49" s="512"/>
      <c r="U49" s="507"/>
      <c r="V49" s="507"/>
      <c r="W49" s="507"/>
      <c r="X49" s="507"/>
      <c r="Y49" s="507"/>
      <c r="Z49" s="507"/>
      <c r="AA49" s="507"/>
      <c r="AB49" s="507"/>
      <c r="AC49" s="507"/>
      <c r="AD49" s="507"/>
      <c r="AE49" s="507"/>
      <c r="AF49" s="507"/>
      <c r="AG49" s="507"/>
      <c r="AH49" s="507"/>
      <c r="AI49" s="507"/>
      <c r="AJ49" s="507"/>
      <c r="AK49" s="507"/>
      <c r="AL49" s="507"/>
      <c r="AM49" s="507"/>
      <c r="AN49" s="507"/>
      <c r="AO49" s="507"/>
      <c r="AP49" s="507"/>
      <c r="AQ49" s="507"/>
      <c r="AR49" s="507"/>
      <c r="AS49" s="507"/>
      <c r="AT49" s="507"/>
      <c r="AU49" s="507"/>
      <c r="AV49" s="507"/>
      <c r="AW49" s="507"/>
      <c r="AX49" s="507"/>
      <c r="AY49" s="507"/>
      <c r="AZ49" s="507"/>
      <c r="BA49" s="507"/>
      <c r="BB49" s="507"/>
      <c r="BC49" s="507"/>
      <c r="BD49" s="507"/>
      <c r="BE49" s="507"/>
      <c r="BF49" s="507"/>
      <c r="BG49" s="507"/>
      <c r="BH49" s="507"/>
      <c r="BI49" s="507"/>
      <c r="BJ49" s="507"/>
      <c r="BK49" s="507"/>
      <c r="BL49" s="507"/>
      <c r="BM49" s="507"/>
      <c r="BN49" s="507"/>
      <c r="BO49" s="507"/>
      <c r="BP49" s="507"/>
      <c r="BQ49" s="507"/>
      <c r="BR49" s="507"/>
      <c r="BS49" s="507"/>
      <c r="BT49" s="507"/>
      <c r="BU49" s="507"/>
      <c r="BV49" s="507"/>
      <c r="BW49" s="507"/>
      <c r="BX49" s="507"/>
      <c r="BY49" s="507"/>
      <c r="BZ49" s="507"/>
      <c r="CA49" s="507"/>
      <c r="CB49" s="507"/>
      <c r="CC49" s="507"/>
      <c r="CD49" s="507"/>
      <c r="CE49" s="507"/>
      <c r="CF49" s="507"/>
      <c r="CG49" s="507"/>
      <c r="CH49" s="507"/>
      <c r="CI49" s="507"/>
      <c r="CJ49" s="507"/>
      <c r="CK49" s="507"/>
      <c r="CL49" s="507"/>
      <c r="CM49" s="507"/>
      <c r="CN49" s="507"/>
      <c r="CO49" s="507"/>
      <c r="CP49" s="507"/>
      <c r="CQ49" s="507"/>
      <c r="CR49" s="507"/>
      <c r="CS49" s="507"/>
      <c r="CT49" s="507"/>
      <c r="CU49" s="507"/>
      <c r="CV49" s="507"/>
      <c r="CW49" s="507"/>
      <c r="CX49" s="507"/>
      <c r="CY49" s="507"/>
      <c r="CZ49" s="507"/>
      <c r="DA49" s="507"/>
      <c r="DB49" s="507"/>
      <c r="DC49" s="507"/>
      <c r="DD49" s="507"/>
      <c r="DE49" s="507"/>
      <c r="DF49" s="507"/>
      <c r="DG49" s="507"/>
      <c r="DH49" s="507"/>
      <c r="DI49" s="507"/>
      <c r="DJ49" s="507"/>
      <c r="DK49" s="507"/>
      <c r="DL49" s="507"/>
      <c r="DM49" s="507"/>
      <c r="DN49" s="507"/>
      <c r="DO49" s="507"/>
      <c r="DP49" s="507"/>
      <c r="DQ49" s="507"/>
      <c r="DR49" s="507"/>
      <c r="DS49" s="507"/>
      <c r="DT49" s="507"/>
      <c r="DU49" s="507"/>
      <c r="DV49" s="507"/>
      <c r="DW49" s="507"/>
      <c r="DX49" s="507"/>
      <c r="DY49" s="507"/>
      <c r="DZ49" s="507"/>
      <c r="EA49" s="507"/>
      <c r="EB49" s="507"/>
      <c r="EC49" s="507"/>
      <c r="ED49" s="507"/>
      <c r="EE49" s="507"/>
      <c r="EF49" s="507"/>
      <c r="EG49" s="507"/>
      <c r="EH49" s="507"/>
      <c r="EI49" s="507"/>
      <c r="EJ49" s="507"/>
      <c r="EK49" s="507"/>
      <c r="EL49" s="507"/>
      <c r="EM49" s="507"/>
      <c r="EN49" s="507"/>
      <c r="EO49" s="507"/>
      <c r="EP49" s="507"/>
      <c r="EQ49" s="507"/>
      <c r="ER49" s="507"/>
      <c r="ES49" s="507"/>
      <c r="ET49" s="507"/>
      <c r="EU49" s="507"/>
      <c r="EV49" s="507"/>
      <c r="EW49" s="507"/>
      <c r="EX49" s="507"/>
      <c r="EY49" s="507"/>
      <c r="EZ49" s="507"/>
      <c r="FA49" s="507"/>
      <c r="FB49" s="507"/>
      <c r="FC49" s="507"/>
      <c r="FD49" s="507"/>
      <c r="FE49" s="507"/>
      <c r="FF49" s="507"/>
      <c r="FG49" s="507"/>
      <c r="FH49" s="507"/>
      <c r="FI49" s="507"/>
      <c r="FJ49" s="507"/>
      <c r="FK49" s="507"/>
      <c r="FL49" s="507"/>
      <c r="FM49" s="507"/>
      <c r="FN49" s="507"/>
      <c r="FO49" s="507"/>
      <c r="FP49" s="507"/>
      <c r="FQ49" s="507"/>
      <c r="FR49" s="507"/>
      <c r="FS49" s="507"/>
      <c r="FT49" s="507"/>
      <c r="FU49" s="507"/>
      <c r="FV49" s="507"/>
      <c r="FW49" s="507"/>
      <c r="FX49" s="507"/>
      <c r="FY49" s="507"/>
      <c r="FZ49" s="507"/>
      <c r="GA49" s="507"/>
      <c r="GB49" s="507"/>
      <c r="GC49" s="507"/>
      <c r="GD49" s="507"/>
      <c r="GE49" s="507"/>
      <c r="GF49" s="507"/>
      <c r="GG49" s="507"/>
      <c r="GH49" s="507"/>
      <c r="GI49" s="507"/>
      <c r="GJ49" s="507"/>
      <c r="GK49" s="507"/>
      <c r="GL49" s="507"/>
      <c r="GM49" s="507"/>
      <c r="GN49" s="507"/>
      <c r="GO49" s="507"/>
      <c r="GP49" s="507"/>
      <c r="GQ49" s="507"/>
      <c r="GR49" s="507"/>
      <c r="GS49" s="507"/>
      <c r="GT49" s="507"/>
      <c r="GU49" s="507"/>
      <c r="GV49" s="507"/>
      <c r="GW49" s="507"/>
      <c r="GX49" s="507"/>
      <c r="GY49" s="507"/>
      <c r="GZ49" s="507"/>
      <c r="HA49" s="507"/>
      <c r="HB49" s="507"/>
      <c r="HC49" s="374"/>
      <c r="HD49" s="375"/>
      <c r="HE49" s="359"/>
      <c r="HF49" s="359"/>
      <c r="HG49" s="359"/>
      <c r="HH49" s="359"/>
      <c r="HI49" s="359"/>
      <c r="HJ49" s="359"/>
      <c r="HK49" s="347"/>
    </row>
    <row r="50" spans="2:219" ht="14.4" customHeight="1" x14ac:dyDescent="0.75">
      <c r="B50" s="347"/>
      <c r="C50" s="347"/>
      <c r="D50" s="347"/>
      <c r="E50" s="347"/>
      <c r="F50" s="347"/>
      <c r="G50" s="347"/>
      <c r="H50" s="347"/>
      <c r="I50" s="347"/>
      <c r="J50" s="347"/>
      <c r="K50" s="347"/>
      <c r="L50" s="347"/>
      <c r="M50" s="347"/>
      <c r="N50" s="388" t="s">
        <v>45</v>
      </c>
      <c r="O50" s="389"/>
      <c r="P50" s="347"/>
      <c r="Q50" s="357"/>
      <c r="R50" s="347"/>
      <c r="S50" s="347"/>
      <c r="T50" s="486">
        <f>$J$42</f>
        <v>0.5</v>
      </c>
      <c r="U50" s="371"/>
      <c r="V50" s="371"/>
      <c r="W50" s="371"/>
      <c r="X50" s="371"/>
      <c r="Y50" s="371"/>
      <c r="Z50" s="371"/>
      <c r="AA50" s="371"/>
      <c r="AB50" s="371"/>
      <c r="AC50" s="371"/>
      <c r="AD50" s="371"/>
      <c r="AE50" s="371"/>
      <c r="AF50" s="371"/>
      <c r="AG50" s="371"/>
      <c r="AH50" s="371"/>
      <c r="AI50" s="371"/>
      <c r="AJ50" s="371"/>
      <c r="AK50" s="371"/>
      <c r="AL50" s="371"/>
      <c r="AM50" s="371"/>
      <c r="AN50" s="371"/>
      <c r="AO50" s="371"/>
      <c r="AP50" s="371"/>
      <c r="AQ50" s="371"/>
      <c r="AR50" s="371"/>
      <c r="AS50" s="371"/>
      <c r="AT50" s="371"/>
      <c r="AU50" s="371"/>
      <c r="AV50" s="371"/>
      <c r="AW50" s="371"/>
      <c r="AX50" s="371"/>
      <c r="AY50" s="371"/>
      <c r="AZ50" s="371"/>
      <c r="BA50" s="371"/>
      <c r="BB50" s="371"/>
      <c r="BC50" s="371"/>
      <c r="BD50" s="371"/>
      <c r="BE50" s="371"/>
      <c r="BF50" s="371"/>
      <c r="BG50" s="371"/>
      <c r="BH50" s="371"/>
      <c r="BI50" s="371"/>
      <c r="BJ50" s="371"/>
      <c r="BK50" s="371"/>
      <c r="BL50" s="371"/>
      <c r="BM50" s="371"/>
      <c r="BN50" s="371"/>
      <c r="BO50" s="371"/>
      <c r="BP50" s="371"/>
      <c r="BQ50" s="371"/>
      <c r="BR50" s="371"/>
      <c r="BS50" s="371"/>
      <c r="BT50" s="371"/>
      <c r="BU50" s="371"/>
      <c r="BV50" s="371"/>
      <c r="BW50" s="371"/>
      <c r="BX50" s="371"/>
      <c r="BY50" s="371"/>
      <c r="BZ50" s="371"/>
      <c r="CA50" s="371"/>
      <c r="CB50" s="371"/>
      <c r="CC50" s="371"/>
      <c r="CD50" s="371"/>
      <c r="CE50" s="371"/>
      <c r="CF50" s="371"/>
      <c r="CG50" s="371"/>
      <c r="CH50" s="371"/>
      <c r="CI50" s="371"/>
      <c r="CJ50" s="371"/>
      <c r="CK50" s="371"/>
      <c r="CL50" s="371"/>
      <c r="CM50" s="371"/>
      <c r="CN50" s="371"/>
      <c r="CO50" s="371"/>
      <c r="CP50" s="371"/>
      <c r="CQ50" s="371"/>
      <c r="CR50" s="371"/>
      <c r="CS50" s="371"/>
      <c r="CT50" s="371"/>
      <c r="CU50" s="371"/>
      <c r="CV50" s="371"/>
      <c r="CW50" s="371"/>
      <c r="CX50" s="371"/>
      <c r="CY50" s="371"/>
      <c r="CZ50" s="371"/>
      <c r="DA50" s="371"/>
      <c r="DB50" s="371"/>
      <c r="DC50" s="371"/>
      <c r="DD50" s="371"/>
      <c r="DE50" s="371"/>
      <c r="DF50" s="371"/>
      <c r="DG50" s="371"/>
      <c r="DH50" s="371"/>
      <c r="DI50" s="371"/>
      <c r="DJ50" s="371"/>
      <c r="DK50" s="371"/>
      <c r="DL50" s="371"/>
      <c r="DM50" s="371"/>
      <c r="DN50" s="371"/>
      <c r="DO50" s="371"/>
      <c r="DP50" s="371"/>
      <c r="DQ50" s="371"/>
      <c r="DR50" s="371"/>
      <c r="DS50" s="371"/>
      <c r="DT50" s="371"/>
      <c r="DU50" s="371"/>
      <c r="DV50" s="371"/>
      <c r="DW50" s="371"/>
      <c r="DX50" s="371"/>
      <c r="DY50" s="371"/>
      <c r="DZ50" s="371"/>
      <c r="EA50" s="371"/>
      <c r="EB50" s="371"/>
      <c r="EC50" s="371"/>
      <c r="ED50" s="371"/>
      <c r="EE50" s="371"/>
      <c r="EF50" s="371"/>
      <c r="EG50" s="371"/>
      <c r="EH50" s="371"/>
      <c r="EI50" s="371"/>
      <c r="EJ50" s="371"/>
      <c r="EK50" s="371"/>
      <c r="EL50" s="371"/>
      <c r="EM50" s="371"/>
      <c r="EN50" s="371"/>
      <c r="EO50" s="371"/>
      <c r="EP50" s="371"/>
      <c r="EQ50" s="371"/>
      <c r="ER50" s="371"/>
      <c r="ES50" s="371"/>
      <c r="ET50" s="371"/>
      <c r="EU50" s="371"/>
      <c r="EV50" s="371"/>
      <c r="EW50" s="371"/>
      <c r="EX50" s="371"/>
      <c r="EY50" s="371"/>
      <c r="EZ50" s="371"/>
      <c r="FA50" s="371"/>
      <c r="FB50" s="371"/>
      <c r="FC50" s="371"/>
      <c r="FD50" s="371"/>
      <c r="FE50" s="371"/>
      <c r="FF50" s="371"/>
      <c r="FG50" s="371"/>
      <c r="FH50" s="371"/>
      <c r="FI50" s="371"/>
      <c r="FJ50" s="371"/>
      <c r="FK50" s="371"/>
      <c r="FL50" s="371"/>
      <c r="FM50" s="371"/>
      <c r="FN50" s="371"/>
      <c r="FO50" s="371"/>
      <c r="FP50" s="371"/>
      <c r="FQ50" s="371"/>
      <c r="FR50" s="371"/>
      <c r="FS50" s="371"/>
      <c r="FT50" s="371"/>
      <c r="FU50" s="371"/>
      <c r="FV50" s="371"/>
      <c r="FW50" s="371"/>
      <c r="FX50" s="371"/>
      <c r="FY50" s="371"/>
      <c r="FZ50" s="371"/>
      <c r="GA50" s="371"/>
      <c r="GB50" s="371"/>
      <c r="GC50" s="371"/>
      <c r="GD50" s="371"/>
      <c r="GE50" s="371"/>
      <c r="GF50" s="371"/>
      <c r="GG50" s="371"/>
      <c r="GH50" s="371"/>
      <c r="GI50" s="371"/>
      <c r="GJ50" s="371"/>
      <c r="GK50" s="371"/>
      <c r="GL50" s="371"/>
      <c r="GM50" s="371"/>
      <c r="GN50" s="371"/>
      <c r="GO50" s="371"/>
      <c r="GP50" s="371"/>
      <c r="GQ50" s="371"/>
      <c r="GR50" s="371"/>
      <c r="GS50" s="371"/>
      <c r="GT50" s="371"/>
      <c r="GU50" s="371"/>
      <c r="GV50" s="371"/>
      <c r="GW50" s="371"/>
      <c r="GX50" s="371"/>
      <c r="GY50" s="371"/>
      <c r="GZ50" s="371"/>
      <c r="HA50" s="371"/>
      <c r="HB50" s="371"/>
      <c r="HC50" s="347"/>
      <c r="HD50" s="548">
        <v>0.5</v>
      </c>
      <c r="HE50" s="359"/>
      <c r="HF50" s="359"/>
      <c r="HG50" s="359"/>
      <c r="HH50" s="359"/>
      <c r="HI50" s="359"/>
      <c r="HJ50" s="359"/>
      <c r="HK50" s="347"/>
    </row>
    <row r="51" spans="2:219" ht="14.4" customHeight="1" x14ac:dyDescent="0.75">
      <c r="B51" s="347"/>
      <c r="C51" s="347"/>
      <c r="D51" s="347"/>
      <c r="E51" s="347"/>
      <c r="F51" s="347"/>
      <c r="G51" s="347"/>
      <c r="H51" s="347"/>
      <c r="I51" s="347"/>
      <c r="J51" s="347"/>
      <c r="K51" s="347"/>
      <c r="L51" s="347"/>
      <c r="M51" s="347"/>
      <c r="N51" s="388" t="s">
        <v>345</v>
      </c>
      <c r="O51" s="389"/>
      <c r="P51" s="347"/>
      <c r="Q51" s="357"/>
      <c r="R51" s="347"/>
      <c r="S51" s="347"/>
      <c r="T51" s="485">
        <f ca="1">T48*T50</f>
        <v>168692004.01500002</v>
      </c>
      <c r="U51" s="371"/>
      <c r="V51" s="371"/>
      <c r="W51" s="371"/>
      <c r="X51" s="371"/>
      <c r="Y51" s="371"/>
      <c r="Z51" s="371"/>
      <c r="AA51" s="371"/>
      <c r="AB51" s="371"/>
      <c r="AC51" s="371"/>
      <c r="AD51" s="371"/>
      <c r="AE51" s="371"/>
      <c r="AF51" s="371"/>
      <c r="AG51" s="371"/>
      <c r="AH51" s="371"/>
      <c r="AI51" s="371"/>
      <c r="AJ51" s="371"/>
      <c r="AK51" s="371"/>
      <c r="AL51" s="371"/>
      <c r="AM51" s="371"/>
      <c r="AN51" s="371"/>
      <c r="AO51" s="371"/>
      <c r="AP51" s="371"/>
      <c r="AQ51" s="371"/>
      <c r="AR51" s="371"/>
      <c r="AS51" s="371"/>
      <c r="AT51" s="371"/>
      <c r="AU51" s="371"/>
      <c r="AV51" s="371"/>
      <c r="AW51" s="371"/>
      <c r="AX51" s="371"/>
      <c r="AY51" s="371"/>
      <c r="AZ51" s="371"/>
      <c r="BA51" s="371"/>
      <c r="BB51" s="371"/>
      <c r="BC51" s="371"/>
      <c r="BD51" s="371"/>
      <c r="BE51" s="371"/>
      <c r="BF51" s="371"/>
      <c r="BG51" s="371"/>
      <c r="BH51" s="371"/>
      <c r="BI51" s="371"/>
      <c r="BJ51" s="371"/>
      <c r="BK51" s="371"/>
      <c r="BL51" s="371"/>
      <c r="BM51" s="371"/>
      <c r="BN51" s="371"/>
      <c r="BO51" s="371"/>
      <c r="BP51" s="371"/>
      <c r="BQ51" s="371"/>
      <c r="BR51" s="371"/>
      <c r="BS51" s="371"/>
      <c r="BT51" s="371"/>
      <c r="BU51" s="371"/>
      <c r="BV51" s="371"/>
      <c r="BW51" s="371"/>
      <c r="BX51" s="371"/>
      <c r="BY51" s="371"/>
      <c r="BZ51" s="371"/>
      <c r="CA51" s="371"/>
      <c r="CB51" s="371"/>
      <c r="CC51" s="371"/>
      <c r="CD51" s="371"/>
      <c r="CE51" s="371"/>
      <c r="CF51" s="371"/>
      <c r="CG51" s="371"/>
      <c r="CH51" s="371"/>
      <c r="CI51" s="371"/>
      <c r="CJ51" s="371"/>
      <c r="CK51" s="371"/>
      <c r="CL51" s="371"/>
      <c r="CM51" s="371"/>
      <c r="CN51" s="371"/>
      <c r="CO51" s="371"/>
      <c r="CP51" s="371"/>
      <c r="CQ51" s="371"/>
      <c r="CR51" s="371"/>
      <c r="CS51" s="371"/>
      <c r="CT51" s="371"/>
      <c r="CU51" s="371"/>
      <c r="CV51" s="371"/>
      <c r="CW51" s="371"/>
      <c r="CX51" s="371"/>
      <c r="CY51" s="371"/>
      <c r="CZ51" s="371"/>
      <c r="DA51" s="371"/>
      <c r="DB51" s="371"/>
      <c r="DC51" s="371"/>
      <c r="DD51" s="371"/>
      <c r="DE51" s="371"/>
      <c r="DF51" s="371"/>
      <c r="DG51" s="371"/>
      <c r="DH51" s="371"/>
      <c r="DI51" s="371"/>
      <c r="DJ51" s="371"/>
      <c r="DK51" s="371"/>
      <c r="DL51" s="371"/>
      <c r="DM51" s="371"/>
      <c r="DN51" s="371"/>
      <c r="DO51" s="371"/>
      <c r="DP51" s="371"/>
      <c r="DQ51" s="371"/>
      <c r="DR51" s="371"/>
      <c r="DS51" s="371"/>
      <c r="DT51" s="371"/>
      <c r="DU51" s="371"/>
      <c r="DV51" s="371"/>
      <c r="DW51" s="371"/>
      <c r="DX51" s="371"/>
      <c r="DY51" s="371"/>
      <c r="DZ51" s="371"/>
      <c r="EA51" s="371"/>
      <c r="EB51" s="371"/>
      <c r="EC51" s="371"/>
      <c r="ED51" s="371"/>
      <c r="EE51" s="371"/>
      <c r="EF51" s="371"/>
      <c r="EG51" s="371"/>
      <c r="EH51" s="371"/>
      <c r="EI51" s="371"/>
      <c r="EJ51" s="371"/>
      <c r="EK51" s="371"/>
      <c r="EL51" s="371"/>
      <c r="EM51" s="371"/>
      <c r="EN51" s="371"/>
      <c r="EO51" s="371"/>
      <c r="EP51" s="371"/>
      <c r="EQ51" s="371"/>
      <c r="ER51" s="371"/>
      <c r="ES51" s="371"/>
      <c r="ET51" s="371"/>
      <c r="EU51" s="371"/>
      <c r="EV51" s="371"/>
      <c r="EW51" s="371"/>
      <c r="EX51" s="371"/>
      <c r="EY51" s="371"/>
      <c r="EZ51" s="371"/>
      <c r="FA51" s="371"/>
      <c r="FB51" s="371"/>
      <c r="FC51" s="371"/>
      <c r="FD51" s="371"/>
      <c r="FE51" s="371"/>
      <c r="FF51" s="371"/>
      <c r="FG51" s="371"/>
      <c r="FH51" s="371"/>
      <c r="FI51" s="371"/>
      <c r="FJ51" s="371"/>
      <c r="FK51" s="371"/>
      <c r="FL51" s="371"/>
      <c r="FM51" s="371"/>
      <c r="FN51" s="371"/>
      <c r="FO51" s="371"/>
      <c r="FP51" s="371"/>
      <c r="FQ51" s="371"/>
      <c r="FR51" s="371"/>
      <c r="FS51" s="371"/>
      <c r="FT51" s="371"/>
      <c r="FU51" s="371"/>
      <c r="FV51" s="371"/>
      <c r="FW51" s="371"/>
      <c r="FX51" s="371"/>
      <c r="FY51" s="371"/>
      <c r="FZ51" s="371"/>
      <c r="GA51" s="371"/>
      <c r="GB51" s="371"/>
      <c r="GC51" s="371"/>
      <c r="GD51" s="371"/>
      <c r="GE51" s="371"/>
      <c r="GF51" s="371"/>
      <c r="GG51" s="371"/>
      <c r="GH51" s="371"/>
      <c r="GI51" s="371"/>
      <c r="GJ51" s="371"/>
      <c r="GK51" s="371"/>
      <c r="GL51" s="371"/>
      <c r="GM51" s="371"/>
      <c r="GN51" s="371"/>
      <c r="GO51" s="371"/>
      <c r="GP51" s="371"/>
      <c r="GQ51" s="371"/>
      <c r="GR51" s="371"/>
      <c r="GS51" s="371"/>
      <c r="GT51" s="371"/>
      <c r="GU51" s="371"/>
      <c r="GV51" s="371"/>
      <c r="GW51" s="371"/>
      <c r="GX51" s="371"/>
      <c r="GY51" s="371"/>
      <c r="GZ51" s="371"/>
      <c r="HA51" s="371"/>
      <c r="HB51" s="371"/>
      <c r="HC51" s="347"/>
      <c r="HD51" s="513">
        <f t="shared" ref="HD51:HD53" ca="1" si="37">T51</f>
        <v>168692004.01500002</v>
      </c>
      <c r="HE51" s="359"/>
      <c r="HF51" s="359"/>
      <c r="HG51" s="359"/>
      <c r="HH51" s="359"/>
      <c r="HI51" s="359"/>
      <c r="HJ51" s="359"/>
      <c r="HK51" s="347"/>
    </row>
    <row r="52" spans="2:219" ht="14.4" customHeight="1" x14ac:dyDescent="0.75">
      <c r="B52" s="347"/>
      <c r="C52" s="347"/>
      <c r="D52" s="347"/>
      <c r="E52" s="347"/>
      <c r="F52" s="347"/>
      <c r="G52" s="347"/>
      <c r="H52" s="347"/>
      <c r="I52" s="347"/>
      <c r="J52" s="347"/>
      <c r="K52" s="347"/>
      <c r="L52" s="347"/>
      <c r="M52" s="347"/>
      <c r="N52" s="388" t="s">
        <v>355</v>
      </c>
      <c r="O52" s="389"/>
      <c r="P52" s="347"/>
      <c r="Q52" s="357"/>
      <c r="R52" s="347"/>
      <c r="S52" s="347"/>
      <c r="T52" s="485">
        <f ca="1">N42</f>
        <v>-11877161.602314495</v>
      </c>
      <c r="U52" s="371"/>
      <c r="V52" s="371"/>
      <c r="W52" s="371"/>
      <c r="X52" s="371"/>
      <c r="Y52" s="371"/>
      <c r="Z52" s="371"/>
      <c r="AA52" s="371"/>
      <c r="AB52" s="371"/>
      <c r="AC52" s="371"/>
      <c r="AD52" s="371"/>
      <c r="AE52" s="371"/>
      <c r="AF52" s="371"/>
      <c r="AG52" s="371"/>
      <c r="AH52" s="371"/>
      <c r="AI52" s="371"/>
      <c r="AJ52" s="371"/>
      <c r="AK52" s="371"/>
      <c r="AL52" s="371"/>
      <c r="AM52" s="371"/>
      <c r="AN52" s="371"/>
      <c r="AO52" s="371"/>
      <c r="AP52" s="371"/>
      <c r="AQ52" s="371"/>
      <c r="AR52" s="371"/>
      <c r="AS52" s="371"/>
      <c r="AT52" s="371"/>
      <c r="AU52" s="371"/>
      <c r="AV52" s="371"/>
      <c r="AW52" s="371"/>
      <c r="AX52" s="371"/>
      <c r="AY52" s="371"/>
      <c r="AZ52" s="371"/>
      <c r="BA52" s="371"/>
      <c r="BB52" s="371"/>
      <c r="BC52" s="371"/>
      <c r="BD52" s="371"/>
      <c r="BE52" s="371"/>
      <c r="BF52" s="371"/>
      <c r="BG52" s="371"/>
      <c r="BH52" s="371"/>
      <c r="BI52" s="371"/>
      <c r="BJ52" s="371"/>
      <c r="BK52" s="371"/>
      <c r="BL52" s="371"/>
      <c r="BM52" s="371"/>
      <c r="BN52" s="371"/>
      <c r="BO52" s="371"/>
      <c r="BP52" s="371"/>
      <c r="BQ52" s="371"/>
      <c r="BR52" s="371"/>
      <c r="BS52" s="371"/>
      <c r="BT52" s="371"/>
      <c r="BU52" s="371"/>
      <c r="BV52" s="371"/>
      <c r="BW52" s="371"/>
      <c r="BX52" s="371"/>
      <c r="BY52" s="371"/>
      <c r="BZ52" s="371"/>
      <c r="CA52" s="371"/>
      <c r="CB52" s="371"/>
      <c r="CC52" s="371"/>
      <c r="CD52" s="371"/>
      <c r="CE52" s="371"/>
      <c r="CF52" s="371"/>
      <c r="CG52" s="371"/>
      <c r="CH52" s="371"/>
      <c r="CI52" s="371"/>
      <c r="CJ52" s="371"/>
      <c r="CK52" s="371"/>
      <c r="CL52" s="371"/>
      <c r="CM52" s="371"/>
      <c r="CN52" s="371"/>
      <c r="CO52" s="371"/>
      <c r="CP52" s="371"/>
      <c r="CQ52" s="371"/>
      <c r="CR52" s="371"/>
      <c r="CS52" s="371"/>
      <c r="CT52" s="371"/>
      <c r="CU52" s="371"/>
      <c r="CV52" s="371"/>
      <c r="CW52" s="371"/>
      <c r="CX52" s="371"/>
      <c r="CY52" s="371"/>
      <c r="CZ52" s="371"/>
      <c r="DA52" s="371"/>
      <c r="DB52" s="371"/>
      <c r="DC52" s="371"/>
      <c r="DD52" s="371"/>
      <c r="DE52" s="371"/>
      <c r="DF52" s="371"/>
      <c r="DG52" s="371"/>
      <c r="DH52" s="371"/>
      <c r="DI52" s="371"/>
      <c r="DJ52" s="371"/>
      <c r="DK52" s="371"/>
      <c r="DL52" s="371"/>
      <c r="DM52" s="371"/>
      <c r="DN52" s="371"/>
      <c r="DO52" s="371"/>
      <c r="DP52" s="371"/>
      <c r="DQ52" s="371"/>
      <c r="DR52" s="371"/>
      <c r="DS52" s="371"/>
      <c r="DT52" s="371"/>
      <c r="DU52" s="371"/>
      <c r="DV52" s="371"/>
      <c r="DW52" s="371"/>
      <c r="DX52" s="371"/>
      <c r="DY52" s="371"/>
      <c r="DZ52" s="371"/>
      <c r="EA52" s="371"/>
      <c r="EB52" s="371"/>
      <c r="EC52" s="371"/>
      <c r="ED52" s="371"/>
      <c r="EE52" s="371"/>
      <c r="EF52" s="371"/>
      <c r="EG52" s="371"/>
      <c r="EH52" s="371"/>
      <c r="EI52" s="371"/>
      <c r="EJ52" s="371"/>
      <c r="EK52" s="371"/>
      <c r="EL52" s="371"/>
      <c r="EM52" s="371"/>
      <c r="EN52" s="371"/>
      <c r="EO52" s="371"/>
      <c r="EP52" s="371"/>
      <c r="EQ52" s="371"/>
      <c r="ER52" s="371"/>
      <c r="ES52" s="371"/>
      <c r="ET52" s="371"/>
      <c r="EU52" s="371"/>
      <c r="EV52" s="371"/>
      <c r="EW52" s="371"/>
      <c r="EX52" s="371"/>
      <c r="EY52" s="371"/>
      <c r="EZ52" s="371"/>
      <c r="FA52" s="371"/>
      <c r="FB52" s="371"/>
      <c r="FC52" s="371"/>
      <c r="FD52" s="371"/>
      <c r="FE52" s="371"/>
      <c r="FF52" s="371"/>
      <c r="FG52" s="371"/>
      <c r="FH52" s="371"/>
      <c r="FI52" s="371"/>
      <c r="FJ52" s="371"/>
      <c r="FK52" s="371"/>
      <c r="FL52" s="371"/>
      <c r="FM52" s="371"/>
      <c r="FN52" s="371"/>
      <c r="FO52" s="371"/>
      <c r="FP52" s="371"/>
      <c r="FQ52" s="371"/>
      <c r="FR52" s="371"/>
      <c r="FS52" s="371"/>
      <c r="FT52" s="371"/>
      <c r="FU52" s="371"/>
      <c r="FV52" s="371"/>
      <c r="FW52" s="371"/>
      <c r="FX52" s="371"/>
      <c r="FY52" s="371"/>
      <c r="FZ52" s="371"/>
      <c r="GA52" s="371"/>
      <c r="GB52" s="371"/>
      <c r="GC52" s="371"/>
      <c r="GD52" s="371"/>
      <c r="GE52" s="371"/>
      <c r="GF52" s="371"/>
      <c r="GG52" s="371"/>
      <c r="GH52" s="371"/>
      <c r="GI52" s="371"/>
      <c r="GJ52" s="371"/>
      <c r="GK52" s="371"/>
      <c r="GL52" s="371"/>
      <c r="GM52" s="371"/>
      <c r="GN52" s="371"/>
      <c r="GO52" s="371"/>
      <c r="GP52" s="371"/>
      <c r="GQ52" s="371"/>
      <c r="GR52" s="371"/>
      <c r="GS52" s="371"/>
      <c r="GT52" s="371"/>
      <c r="GU52" s="371"/>
      <c r="GV52" s="371"/>
      <c r="GW52" s="371"/>
      <c r="GX52" s="371"/>
      <c r="GY52" s="371"/>
      <c r="GZ52" s="371"/>
      <c r="HA52" s="371"/>
      <c r="HB52" s="371"/>
      <c r="HC52" s="347"/>
      <c r="HD52" s="513">
        <f t="shared" ca="1" si="37"/>
        <v>-11877161.602314495</v>
      </c>
      <c r="HE52" s="359"/>
      <c r="HF52" s="359"/>
      <c r="HG52" s="359"/>
      <c r="HH52" s="359"/>
      <c r="HI52" s="359"/>
      <c r="HJ52" s="359"/>
      <c r="HK52" s="347"/>
    </row>
    <row r="53" spans="2:219" ht="14.4" customHeight="1" x14ac:dyDescent="0.75">
      <c r="B53" s="347"/>
      <c r="C53" s="347"/>
      <c r="D53" s="347"/>
      <c r="E53" s="347"/>
      <c r="F53" s="347"/>
      <c r="G53" s="347"/>
      <c r="H53" s="347"/>
      <c r="I53" s="347"/>
      <c r="J53" s="347"/>
      <c r="K53" s="347"/>
      <c r="L53" s="347"/>
      <c r="M53" s="347"/>
      <c r="N53" s="494" t="s">
        <v>344</v>
      </c>
      <c r="O53" s="495"/>
      <c r="P53" s="517"/>
      <c r="Q53" s="509"/>
      <c r="R53" s="508"/>
      <c r="S53" s="508"/>
      <c r="T53" s="510">
        <f ca="1">T51+T52</f>
        <v>156814842.41268551</v>
      </c>
      <c r="U53" s="511"/>
      <c r="V53" s="511"/>
      <c r="W53" s="511"/>
      <c r="X53" s="511"/>
      <c r="Y53" s="511"/>
      <c r="Z53" s="511"/>
      <c r="AA53" s="511"/>
      <c r="AB53" s="511"/>
      <c r="AC53" s="511"/>
      <c r="AD53" s="511"/>
      <c r="AE53" s="511"/>
      <c r="AF53" s="511"/>
      <c r="AG53" s="511"/>
      <c r="AH53" s="511"/>
      <c r="AI53" s="511"/>
      <c r="AJ53" s="511"/>
      <c r="AK53" s="511"/>
      <c r="AL53" s="511"/>
      <c r="AM53" s="511"/>
      <c r="AN53" s="511"/>
      <c r="AO53" s="511"/>
      <c r="AP53" s="511"/>
      <c r="AQ53" s="511"/>
      <c r="AR53" s="511"/>
      <c r="AS53" s="511"/>
      <c r="AT53" s="511"/>
      <c r="AU53" s="511"/>
      <c r="AV53" s="511"/>
      <c r="AW53" s="511"/>
      <c r="AX53" s="511"/>
      <c r="AY53" s="511"/>
      <c r="AZ53" s="511"/>
      <c r="BA53" s="511"/>
      <c r="BB53" s="511"/>
      <c r="BC53" s="511"/>
      <c r="BD53" s="511"/>
      <c r="BE53" s="511"/>
      <c r="BF53" s="511"/>
      <c r="BG53" s="511"/>
      <c r="BH53" s="511"/>
      <c r="BI53" s="511"/>
      <c r="BJ53" s="511"/>
      <c r="BK53" s="511"/>
      <c r="BL53" s="511"/>
      <c r="BM53" s="511"/>
      <c r="BN53" s="511"/>
      <c r="BO53" s="511"/>
      <c r="BP53" s="511"/>
      <c r="BQ53" s="511"/>
      <c r="BR53" s="511"/>
      <c r="BS53" s="511"/>
      <c r="BT53" s="511"/>
      <c r="BU53" s="511"/>
      <c r="BV53" s="511"/>
      <c r="BW53" s="511"/>
      <c r="BX53" s="511"/>
      <c r="BY53" s="511"/>
      <c r="BZ53" s="511"/>
      <c r="CA53" s="511"/>
      <c r="CB53" s="511"/>
      <c r="CC53" s="511"/>
      <c r="CD53" s="511"/>
      <c r="CE53" s="511"/>
      <c r="CF53" s="511"/>
      <c r="CG53" s="511"/>
      <c r="CH53" s="511"/>
      <c r="CI53" s="511"/>
      <c r="CJ53" s="511"/>
      <c r="CK53" s="511"/>
      <c r="CL53" s="511"/>
      <c r="CM53" s="511"/>
      <c r="CN53" s="511"/>
      <c r="CO53" s="511"/>
      <c r="CP53" s="511"/>
      <c r="CQ53" s="511"/>
      <c r="CR53" s="511"/>
      <c r="CS53" s="511"/>
      <c r="CT53" s="511"/>
      <c r="CU53" s="511"/>
      <c r="CV53" s="511"/>
      <c r="CW53" s="511"/>
      <c r="CX53" s="511"/>
      <c r="CY53" s="511"/>
      <c r="CZ53" s="511"/>
      <c r="DA53" s="511"/>
      <c r="DB53" s="511"/>
      <c r="DC53" s="511"/>
      <c r="DD53" s="511"/>
      <c r="DE53" s="511"/>
      <c r="DF53" s="511"/>
      <c r="DG53" s="511"/>
      <c r="DH53" s="511"/>
      <c r="DI53" s="511"/>
      <c r="DJ53" s="511"/>
      <c r="DK53" s="511"/>
      <c r="DL53" s="511"/>
      <c r="DM53" s="511"/>
      <c r="DN53" s="511"/>
      <c r="DO53" s="511"/>
      <c r="DP53" s="511"/>
      <c r="DQ53" s="511"/>
      <c r="DR53" s="511"/>
      <c r="DS53" s="511"/>
      <c r="DT53" s="511"/>
      <c r="DU53" s="511"/>
      <c r="DV53" s="511"/>
      <c r="DW53" s="511"/>
      <c r="DX53" s="511"/>
      <c r="DY53" s="511"/>
      <c r="DZ53" s="511"/>
      <c r="EA53" s="511"/>
      <c r="EB53" s="511"/>
      <c r="EC53" s="511"/>
      <c r="ED53" s="511"/>
      <c r="EE53" s="511"/>
      <c r="EF53" s="511"/>
      <c r="EG53" s="511"/>
      <c r="EH53" s="511"/>
      <c r="EI53" s="511"/>
      <c r="EJ53" s="511"/>
      <c r="EK53" s="511"/>
      <c r="EL53" s="511"/>
      <c r="EM53" s="511"/>
      <c r="EN53" s="511"/>
      <c r="EO53" s="511"/>
      <c r="EP53" s="511"/>
      <c r="EQ53" s="511"/>
      <c r="ER53" s="511"/>
      <c r="ES53" s="511"/>
      <c r="ET53" s="511"/>
      <c r="EU53" s="511"/>
      <c r="EV53" s="511"/>
      <c r="EW53" s="511"/>
      <c r="EX53" s="511"/>
      <c r="EY53" s="511"/>
      <c r="EZ53" s="511"/>
      <c r="FA53" s="511"/>
      <c r="FB53" s="511"/>
      <c r="FC53" s="511"/>
      <c r="FD53" s="511"/>
      <c r="FE53" s="511"/>
      <c r="FF53" s="511"/>
      <c r="FG53" s="511"/>
      <c r="FH53" s="511"/>
      <c r="FI53" s="511"/>
      <c r="FJ53" s="511"/>
      <c r="FK53" s="511"/>
      <c r="FL53" s="511"/>
      <c r="FM53" s="511"/>
      <c r="FN53" s="511"/>
      <c r="FO53" s="511"/>
      <c r="FP53" s="511"/>
      <c r="FQ53" s="511"/>
      <c r="FR53" s="511"/>
      <c r="FS53" s="511"/>
      <c r="FT53" s="511"/>
      <c r="FU53" s="511"/>
      <c r="FV53" s="511"/>
      <c r="FW53" s="511"/>
      <c r="FX53" s="511"/>
      <c r="FY53" s="511"/>
      <c r="FZ53" s="511"/>
      <c r="GA53" s="511"/>
      <c r="GB53" s="511"/>
      <c r="GC53" s="511"/>
      <c r="GD53" s="511"/>
      <c r="GE53" s="511"/>
      <c r="GF53" s="511"/>
      <c r="GG53" s="511"/>
      <c r="GH53" s="511"/>
      <c r="GI53" s="511"/>
      <c r="GJ53" s="511"/>
      <c r="GK53" s="511"/>
      <c r="GL53" s="511"/>
      <c r="GM53" s="511"/>
      <c r="GN53" s="511"/>
      <c r="GO53" s="511"/>
      <c r="GP53" s="511"/>
      <c r="GQ53" s="511"/>
      <c r="GR53" s="511"/>
      <c r="GS53" s="511"/>
      <c r="GT53" s="511"/>
      <c r="GU53" s="511"/>
      <c r="GV53" s="511"/>
      <c r="GW53" s="511"/>
      <c r="GX53" s="511"/>
      <c r="GY53" s="511"/>
      <c r="GZ53" s="511"/>
      <c r="HA53" s="511"/>
      <c r="HB53" s="511"/>
      <c r="HC53" s="508"/>
      <c r="HD53" s="471">
        <f t="shared" ca="1" si="37"/>
        <v>156814842.41268551</v>
      </c>
      <c r="HE53" s="359"/>
      <c r="HF53" s="359"/>
      <c r="HG53" s="359"/>
      <c r="HH53" s="359"/>
      <c r="HI53" s="359"/>
      <c r="HJ53" s="359"/>
      <c r="HK53" s="347"/>
    </row>
    <row r="54" spans="2:219" x14ac:dyDescent="0.75">
      <c r="B54" s="347"/>
      <c r="C54" s="347"/>
      <c r="D54" s="347"/>
      <c r="E54" s="347"/>
      <c r="F54" s="347"/>
      <c r="G54" s="347"/>
      <c r="H54" s="347"/>
      <c r="I54" s="347"/>
      <c r="J54" s="347"/>
      <c r="K54" s="347"/>
      <c r="L54" s="347"/>
      <c r="M54" s="347"/>
      <c r="N54" s="347"/>
      <c r="O54" s="347"/>
      <c r="P54" s="347"/>
      <c r="Q54" s="348"/>
      <c r="R54" s="347"/>
      <c r="S54" s="347"/>
      <c r="T54" s="347"/>
      <c r="U54" s="347"/>
      <c r="V54" s="347"/>
      <c r="W54" s="347"/>
      <c r="X54" s="347"/>
      <c r="Y54" s="347"/>
      <c r="Z54" s="347"/>
      <c r="AA54" s="347"/>
      <c r="AB54" s="347"/>
      <c r="AC54" s="347"/>
      <c r="AD54" s="347"/>
      <c r="AE54" s="347"/>
      <c r="AF54" s="347"/>
      <c r="AG54" s="347"/>
      <c r="AH54" s="347"/>
      <c r="AI54" s="347"/>
      <c r="AJ54" s="347"/>
      <c r="AK54" s="347"/>
      <c r="AL54" s="347"/>
      <c r="AM54" s="347"/>
      <c r="AN54" s="347"/>
      <c r="AO54" s="347"/>
      <c r="AP54" s="347"/>
      <c r="AQ54" s="347"/>
      <c r="AR54" s="347"/>
      <c r="AS54" s="347"/>
      <c r="AT54" s="347"/>
      <c r="AU54" s="347"/>
      <c r="AV54" s="347"/>
      <c r="AW54" s="347"/>
      <c r="AX54" s="347"/>
      <c r="AY54" s="347"/>
      <c r="AZ54" s="347"/>
      <c r="BA54" s="347"/>
      <c r="BB54" s="347"/>
      <c r="BC54" s="347"/>
      <c r="BD54" s="347"/>
      <c r="BE54" s="347"/>
      <c r="BF54" s="347"/>
      <c r="BG54" s="347"/>
      <c r="BH54" s="347"/>
      <c r="BI54" s="347"/>
      <c r="BJ54" s="347"/>
      <c r="BK54" s="347"/>
      <c r="BL54" s="347"/>
      <c r="BM54" s="347"/>
      <c r="BN54" s="347"/>
      <c r="BO54" s="347"/>
      <c r="BP54" s="347"/>
      <c r="BQ54" s="347"/>
      <c r="BR54" s="347"/>
      <c r="BS54" s="347"/>
      <c r="BT54" s="347"/>
      <c r="BU54" s="347"/>
      <c r="BV54" s="347"/>
      <c r="BW54" s="347"/>
      <c r="BX54" s="347"/>
      <c r="BY54" s="347"/>
      <c r="BZ54" s="347"/>
      <c r="CA54" s="347"/>
      <c r="CB54" s="347"/>
      <c r="CC54" s="347"/>
      <c r="CD54" s="347"/>
      <c r="CE54" s="347"/>
      <c r="CF54" s="347"/>
      <c r="CG54" s="347"/>
      <c r="CH54" s="347"/>
      <c r="CI54" s="347"/>
      <c r="CJ54" s="347"/>
      <c r="CK54" s="347"/>
      <c r="CL54" s="347"/>
      <c r="CM54" s="347"/>
      <c r="CN54" s="347"/>
      <c r="CO54" s="347"/>
      <c r="CP54" s="347"/>
      <c r="CQ54" s="347"/>
      <c r="CR54" s="347"/>
      <c r="CS54" s="347"/>
      <c r="CT54" s="347"/>
      <c r="CU54" s="347"/>
      <c r="CV54" s="347"/>
      <c r="CW54" s="347"/>
      <c r="CX54" s="347"/>
      <c r="CY54" s="347"/>
      <c r="CZ54" s="347"/>
      <c r="DA54" s="347"/>
      <c r="DB54" s="347"/>
      <c r="DC54" s="347"/>
      <c r="DD54" s="347"/>
      <c r="DE54" s="347"/>
      <c r="DF54" s="347"/>
      <c r="DG54" s="347"/>
      <c r="DH54" s="347"/>
      <c r="DI54" s="347"/>
      <c r="DJ54" s="347"/>
      <c r="DK54" s="347"/>
      <c r="DL54" s="347"/>
      <c r="DM54" s="347"/>
      <c r="DN54" s="347"/>
      <c r="DO54" s="347"/>
      <c r="DP54" s="347"/>
      <c r="DQ54" s="347"/>
      <c r="DR54" s="347"/>
      <c r="DS54" s="347"/>
      <c r="DT54" s="347"/>
      <c r="DU54" s="347"/>
      <c r="DV54" s="347"/>
      <c r="DW54" s="347"/>
      <c r="DX54" s="347"/>
      <c r="DY54" s="347"/>
      <c r="DZ54" s="347"/>
      <c r="EA54" s="347"/>
      <c r="EB54" s="347"/>
      <c r="EC54" s="347"/>
      <c r="ED54" s="347"/>
      <c r="EE54" s="347"/>
      <c r="EF54" s="347"/>
      <c r="EG54" s="347"/>
      <c r="EH54" s="347"/>
      <c r="EI54" s="347"/>
      <c r="EJ54" s="347"/>
      <c r="EK54" s="347"/>
      <c r="EL54" s="347"/>
      <c r="EM54" s="347"/>
      <c r="EN54" s="347"/>
      <c r="EO54" s="347"/>
      <c r="EP54" s="347"/>
      <c r="EQ54" s="347"/>
      <c r="ER54" s="347"/>
      <c r="ES54" s="347"/>
      <c r="ET54" s="347"/>
      <c r="EU54" s="347"/>
      <c r="EV54" s="347"/>
      <c r="EW54" s="347"/>
      <c r="EX54" s="347"/>
      <c r="EY54" s="347"/>
      <c r="EZ54" s="347"/>
      <c r="FA54" s="347"/>
      <c r="FB54" s="347"/>
      <c r="FC54" s="347"/>
      <c r="FD54" s="347"/>
      <c r="FE54" s="347"/>
      <c r="FF54" s="347"/>
      <c r="FG54" s="347"/>
      <c r="FH54" s="347"/>
      <c r="FI54" s="347"/>
      <c r="FJ54" s="347"/>
      <c r="FK54" s="347"/>
      <c r="FL54" s="347"/>
      <c r="FM54" s="347"/>
      <c r="FN54" s="347"/>
      <c r="FO54" s="347"/>
      <c r="FP54" s="347"/>
      <c r="FQ54" s="347"/>
      <c r="FR54" s="347"/>
      <c r="FS54" s="347"/>
      <c r="FT54" s="347"/>
      <c r="FU54" s="347"/>
      <c r="FV54" s="347"/>
      <c r="FW54" s="347"/>
      <c r="FX54" s="347"/>
      <c r="FY54" s="347"/>
      <c r="FZ54" s="347"/>
      <c r="GA54" s="347"/>
      <c r="GB54" s="347"/>
      <c r="GC54" s="347"/>
      <c r="GD54" s="347"/>
      <c r="GE54" s="347"/>
      <c r="GF54" s="347"/>
      <c r="GG54" s="347"/>
      <c r="GH54" s="347"/>
      <c r="GI54" s="347"/>
      <c r="GJ54" s="347"/>
      <c r="GK54" s="347"/>
      <c r="GL54" s="347"/>
      <c r="GM54" s="347"/>
      <c r="GN54" s="347"/>
      <c r="GO54" s="347"/>
      <c r="GP54" s="347"/>
      <c r="GQ54" s="347"/>
      <c r="GR54" s="347"/>
      <c r="GS54" s="347"/>
      <c r="GT54" s="347"/>
      <c r="GU54" s="347"/>
      <c r="GV54" s="347"/>
      <c r="GW54" s="347"/>
      <c r="GX54" s="347"/>
      <c r="GY54" s="347"/>
      <c r="GZ54" s="347"/>
      <c r="HA54" s="347"/>
      <c r="HB54" s="347"/>
      <c r="HC54" s="347"/>
      <c r="HD54" s="347"/>
      <c r="HE54" s="347"/>
      <c r="HF54" s="347"/>
      <c r="HG54" s="347"/>
      <c r="HH54" s="347"/>
      <c r="HI54" s="347"/>
      <c r="HJ54" s="347"/>
      <c r="HK54" s="347"/>
    </row>
    <row r="55" spans="2:219" ht="35" customHeight="1" x14ac:dyDescent="0.75">
      <c r="B55" s="347"/>
      <c r="C55" s="348"/>
      <c r="D55" s="348"/>
      <c r="E55" s="348"/>
      <c r="F55" s="348"/>
      <c r="G55" s="366"/>
      <c r="H55" s="366"/>
      <c r="I55" s="366"/>
      <c r="J55" s="366"/>
      <c r="K55" s="366"/>
      <c r="L55" s="366"/>
      <c r="M55" s="366"/>
      <c r="N55" s="339"/>
      <c r="O55" s="330"/>
      <c r="P55" s="347"/>
      <c r="Q55" s="339" t="s">
        <v>409</v>
      </c>
      <c r="R55" s="331" t="s">
        <v>410</v>
      </c>
      <c r="S55" s="333"/>
      <c r="T55" s="334">
        <f>$I$4</f>
        <v>46388</v>
      </c>
      <c r="U55" s="335">
        <f t="shared" ref="U55:CF55" si="38">EOMONTH(T55,1)</f>
        <v>46446</v>
      </c>
      <c r="V55" s="335">
        <f t="shared" si="38"/>
        <v>46477</v>
      </c>
      <c r="W55" s="335">
        <f t="shared" si="38"/>
        <v>46507</v>
      </c>
      <c r="X55" s="335">
        <f t="shared" si="38"/>
        <v>46538</v>
      </c>
      <c r="Y55" s="335">
        <f t="shared" si="38"/>
        <v>46568</v>
      </c>
      <c r="Z55" s="335">
        <f t="shared" si="38"/>
        <v>46599</v>
      </c>
      <c r="AA55" s="335">
        <f t="shared" si="38"/>
        <v>46630</v>
      </c>
      <c r="AB55" s="335">
        <f t="shared" si="38"/>
        <v>46660</v>
      </c>
      <c r="AC55" s="335">
        <f t="shared" si="38"/>
        <v>46691</v>
      </c>
      <c r="AD55" s="335">
        <f t="shared" si="38"/>
        <v>46721</v>
      </c>
      <c r="AE55" s="335">
        <f t="shared" si="38"/>
        <v>46752</v>
      </c>
      <c r="AF55" s="335">
        <f t="shared" si="38"/>
        <v>46783</v>
      </c>
      <c r="AG55" s="335">
        <f t="shared" si="38"/>
        <v>46812</v>
      </c>
      <c r="AH55" s="335">
        <f t="shared" si="38"/>
        <v>46843</v>
      </c>
      <c r="AI55" s="335">
        <f t="shared" si="38"/>
        <v>46873</v>
      </c>
      <c r="AJ55" s="335">
        <f t="shared" si="38"/>
        <v>46904</v>
      </c>
      <c r="AK55" s="335">
        <f t="shared" si="38"/>
        <v>46934</v>
      </c>
      <c r="AL55" s="335">
        <f t="shared" si="38"/>
        <v>46965</v>
      </c>
      <c r="AM55" s="335">
        <f t="shared" si="38"/>
        <v>46996</v>
      </c>
      <c r="AN55" s="335">
        <f t="shared" si="38"/>
        <v>47026</v>
      </c>
      <c r="AO55" s="335">
        <f t="shared" si="38"/>
        <v>47057</v>
      </c>
      <c r="AP55" s="335">
        <f t="shared" si="38"/>
        <v>47087</v>
      </c>
      <c r="AQ55" s="335">
        <f t="shared" si="38"/>
        <v>47118</v>
      </c>
      <c r="AR55" s="335">
        <f t="shared" si="38"/>
        <v>47149</v>
      </c>
      <c r="AS55" s="335">
        <f t="shared" si="38"/>
        <v>47177</v>
      </c>
      <c r="AT55" s="335">
        <f t="shared" si="38"/>
        <v>47208</v>
      </c>
      <c r="AU55" s="335">
        <f t="shared" si="38"/>
        <v>47238</v>
      </c>
      <c r="AV55" s="335">
        <f t="shared" si="38"/>
        <v>47269</v>
      </c>
      <c r="AW55" s="335">
        <f t="shared" si="38"/>
        <v>47299</v>
      </c>
      <c r="AX55" s="335">
        <f t="shared" si="38"/>
        <v>47330</v>
      </c>
      <c r="AY55" s="335">
        <f t="shared" si="38"/>
        <v>47361</v>
      </c>
      <c r="AZ55" s="335">
        <f t="shared" si="38"/>
        <v>47391</v>
      </c>
      <c r="BA55" s="335">
        <f t="shared" si="38"/>
        <v>47422</v>
      </c>
      <c r="BB55" s="335">
        <f t="shared" si="38"/>
        <v>47452</v>
      </c>
      <c r="BC55" s="335">
        <f t="shared" si="38"/>
        <v>47483</v>
      </c>
      <c r="BD55" s="335">
        <f t="shared" si="38"/>
        <v>47514</v>
      </c>
      <c r="BE55" s="335">
        <f t="shared" si="38"/>
        <v>47542</v>
      </c>
      <c r="BF55" s="335">
        <f t="shared" si="38"/>
        <v>47573</v>
      </c>
      <c r="BG55" s="335">
        <f t="shared" si="38"/>
        <v>47603</v>
      </c>
      <c r="BH55" s="335">
        <f t="shared" si="38"/>
        <v>47634</v>
      </c>
      <c r="BI55" s="335">
        <f t="shared" si="38"/>
        <v>47664</v>
      </c>
      <c r="BJ55" s="335">
        <f t="shared" si="38"/>
        <v>47695</v>
      </c>
      <c r="BK55" s="335">
        <f t="shared" si="38"/>
        <v>47726</v>
      </c>
      <c r="BL55" s="335">
        <f t="shared" si="38"/>
        <v>47756</v>
      </c>
      <c r="BM55" s="335">
        <f t="shared" si="38"/>
        <v>47787</v>
      </c>
      <c r="BN55" s="335">
        <f t="shared" si="38"/>
        <v>47817</v>
      </c>
      <c r="BO55" s="335">
        <f t="shared" si="38"/>
        <v>47848</v>
      </c>
      <c r="BP55" s="335">
        <f t="shared" si="38"/>
        <v>47879</v>
      </c>
      <c r="BQ55" s="335">
        <f t="shared" si="38"/>
        <v>47907</v>
      </c>
      <c r="BR55" s="335">
        <f t="shared" si="38"/>
        <v>47938</v>
      </c>
      <c r="BS55" s="335">
        <f t="shared" si="38"/>
        <v>47968</v>
      </c>
      <c r="BT55" s="335">
        <f t="shared" si="38"/>
        <v>47999</v>
      </c>
      <c r="BU55" s="335">
        <f t="shared" si="38"/>
        <v>48029</v>
      </c>
      <c r="BV55" s="335">
        <f t="shared" si="38"/>
        <v>48060</v>
      </c>
      <c r="BW55" s="335">
        <f t="shared" si="38"/>
        <v>48091</v>
      </c>
      <c r="BX55" s="335">
        <f t="shared" si="38"/>
        <v>48121</v>
      </c>
      <c r="BY55" s="335">
        <f t="shared" si="38"/>
        <v>48152</v>
      </c>
      <c r="BZ55" s="335">
        <f t="shared" si="38"/>
        <v>48182</v>
      </c>
      <c r="CA55" s="335">
        <f t="shared" si="38"/>
        <v>48213</v>
      </c>
      <c r="CB55" s="335">
        <f t="shared" si="38"/>
        <v>48244</v>
      </c>
      <c r="CC55" s="335">
        <f t="shared" si="38"/>
        <v>48273</v>
      </c>
      <c r="CD55" s="335">
        <f t="shared" si="38"/>
        <v>48304</v>
      </c>
      <c r="CE55" s="335">
        <f t="shared" si="38"/>
        <v>48334</v>
      </c>
      <c r="CF55" s="335">
        <f t="shared" si="38"/>
        <v>48365</v>
      </c>
      <c r="CG55" s="335">
        <f t="shared" ref="CG55:ER55" si="39">EOMONTH(CF55,1)</f>
        <v>48395</v>
      </c>
      <c r="CH55" s="335">
        <f t="shared" si="39"/>
        <v>48426</v>
      </c>
      <c r="CI55" s="335">
        <f t="shared" si="39"/>
        <v>48457</v>
      </c>
      <c r="CJ55" s="335">
        <f t="shared" si="39"/>
        <v>48487</v>
      </c>
      <c r="CK55" s="335">
        <f t="shared" si="39"/>
        <v>48518</v>
      </c>
      <c r="CL55" s="335">
        <f t="shared" si="39"/>
        <v>48548</v>
      </c>
      <c r="CM55" s="335">
        <f t="shared" si="39"/>
        <v>48579</v>
      </c>
      <c r="CN55" s="335">
        <f t="shared" si="39"/>
        <v>48610</v>
      </c>
      <c r="CO55" s="335">
        <f t="shared" si="39"/>
        <v>48638</v>
      </c>
      <c r="CP55" s="335">
        <f t="shared" si="39"/>
        <v>48669</v>
      </c>
      <c r="CQ55" s="335">
        <f t="shared" si="39"/>
        <v>48699</v>
      </c>
      <c r="CR55" s="335">
        <f t="shared" si="39"/>
        <v>48730</v>
      </c>
      <c r="CS55" s="335">
        <f t="shared" si="39"/>
        <v>48760</v>
      </c>
      <c r="CT55" s="335">
        <f t="shared" si="39"/>
        <v>48791</v>
      </c>
      <c r="CU55" s="335">
        <f t="shared" si="39"/>
        <v>48822</v>
      </c>
      <c r="CV55" s="335">
        <f t="shared" si="39"/>
        <v>48852</v>
      </c>
      <c r="CW55" s="335">
        <f t="shared" si="39"/>
        <v>48883</v>
      </c>
      <c r="CX55" s="335">
        <f t="shared" si="39"/>
        <v>48913</v>
      </c>
      <c r="CY55" s="335">
        <f t="shared" si="39"/>
        <v>48944</v>
      </c>
      <c r="CZ55" s="335">
        <f t="shared" si="39"/>
        <v>48975</v>
      </c>
      <c r="DA55" s="335">
        <f t="shared" si="39"/>
        <v>49003</v>
      </c>
      <c r="DB55" s="335">
        <f t="shared" si="39"/>
        <v>49034</v>
      </c>
      <c r="DC55" s="335">
        <f t="shared" si="39"/>
        <v>49064</v>
      </c>
      <c r="DD55" s="335">
        <f t="shared" si="39"/>
        <v>49095</v>
      </c>
      <c r="DE55" s="335">
        <f t="shared" si="39"/>
        <v>49125</v>
      </c>
      <c r="DF55" s="335">
        <f t="shared" si="39"/>
        <v>49156</v>
      </c>
      <c r="DG55" s="335">
        <f t="shared" si="39"/>
        <v>49187</v>
      </c>
      <c r="DH55" s="335">
        <f t="shared" si="39"/>
        <v>49217</v>
      </c>
      <c r="DI55" s="335">
        <f t="shared" si="39"/>
        <v>49248</v>
      </c>
      <c r="DJ55" s="335">
        <f t="shared" si="39"/>
        <v>49278</v>
      </c>
      <c r="DK55" s="335">
        <f t="shared" si="39"/>
        <v>49309</v>
      </c>
      <c r="DL55" s="335">
        <f t="shared" si="39"/>
        <v>49340</v>
      </c>
      <c r="DM55" s="335">
        <f t="shared" si="39"/>
        <v>49368</v>
      </c>
      <c r="DN55" s="335">
        <f t="shared" si="39"/>
        <v>49399</v>
      </c>
      <c r="DO55" s="335">
        <f t="shared" si="39"/>
        <v>49429</v>
      </c>
      <c r="DP55" s="335">
        <f t="shared" si="39"/>
        <v>49460</v>
      </c>
      <c r="DQ55" s="335">
        <f t="shared" si="39"/>
        <v>49490</v>
      </c>
      <c r="DR55" s="335">
        <f t="shared" si="39"/>
        <v>49521</v>
      </c>
      <c r="DS55" s="335">
        <f t="shared" si="39"/>
        <v>49552</v>
      </c>
      <c r="DT55" s="335">
        <f t="shared" si="39"/>
        <v>49582</v>
      </c>
      <c r="DU55" s="335">
        <f t="shared" si="39"/>
        <v>49613</v>
      </c>
      <c r="DV55" s="335">
        <f t="shared" si="39"/>
        <v>49643</v>
      </c>
      <c r="DW55" s="335">
        <f t="shared" si="39"/>
        <v>49674</v>
      </c>
      <c r="DX55" s="335">
        <f t="shared" si="39"/>
        <v>49705</v>
      </c>
      <c r="DY55" s="335">
        <f t="shared" si="39"/>
        <v>49734</v>
      </c>
      <c r="DZ55" s="335">
        <f t="shared" si="39"/>
        <v>49765</v>
      </c>
      <c r="EA55" s="335">
        <f t="shared" si="39"/>
        <v>49795</v>
      </c>
      <c r="EB55" s="335">
        <f t="shared" si="39"/>
        <v>49826</v>
      </c>
      <c r="EC55" s="335">
        <f t="shared" si="39"/>
        <v>49856</v>
      </c>
      <c r="ED55" s="335">
        <f t="shared" si="39"/>
        <v>49887</v>
      </c>
      <c r="EE55" s="335">
        <f t="shared" si="39"/>
        <v>49918</v>
      </c>
      <c r="EF55" s="335">
        <f t="shared" si="39"/>
        <v>49948</v>
      </c>
      <c r="EG55" s="335">
        <f t="shared" si="39"/>
        <v>49979</v>
      </c>
      <c r="EH55" s="335">
        <f t="shared" si="39"/>
        <v>50009</v>
      </c>
      <c r="EI55" s="335">
        <f t="shared" si="39"/>
        <v>50040</v>
      </c>
      <c r="EJ55" s="335">
        <f t="shared" si="39"/>
        <v>50071</v>
      </c>
      <c r="EK55" s="335">
        <f t="shared" si="39"/>
        <v>50099</v>
      </c>
      <c r="EL55" s="335">
        <f t="shared" si="39"/>
        <v>50130</v>
      </c>
      <c r="EM55" s="335">
        <f t="shared" si="39"/>
        <v>50160</v>
      </c>
      <c r="EN55" s="335">
        <f t="shared" si="39"/>
        <v>50191</v>
      </c>
      <c r="EO55" s="335">
        <f t="shared" si="39"/>
        <v>50221</v>
      </c>
      <c r="EP55" s="335">
        <f t="shared" si="39"/>
        <v>50252</v>
      </c>
      <c r="EQ55" s="335">
        <f t="shared" si="39"/>
        <v>50283</v>
      </c>
      <c r="ER55" s="335">
        <f t="shared" si="39"/>
        <v>50313</v>
      </c>
      <c r="ES55" s="335">
        <f t="shared" ref="ES55:HB55" si="40">EOMONTH(ER55,1)</f>
        <v>50344</v>
      </c>
      <c r="ET55" s="335">
        <f t="shared" si="40"/>
        <v>50374</v>
      </c>
      <c r="EU55" s="335">
        <f t="shared" si="40"/>
        <v>50405</v>
      </c>
      <c r="EV55" s="335">
        <f t="shared" si="40"/>
        <v>50436</v>
      </c>
      <c r="EW55" s="335">
        <f t="shared" si="40"/>
        <v>50464</v>
      </c>
      <c r="EX55" s="335">
        <f t="shared" si="40"/>
        <v>50495</v>
      </c>
      <c r="EY55" s="335">
        <f t="shared" si="40"/>
        <v>50525</v>
      </c>
      <c r="EZ55" s="335">
        <f t="shared" si="40"/>
        <v>50556</v>
      </c>
      <c r="FA55" s="335">
        <f t="shared" si="40"/>
        <v>50586</v>
      </c>
      <c r="FB55" s="335">
        <f t="shared" si="40"/>
        <v>50617</v>
      </c>
      <c r="FC55" s="335">
        <f t="shared" si="40"/>
        <v>50648</v>
      </c>
      <c r="FD55" s="335">
        <f t="shared" si="40"/>
        <v>50678</v>
      </c>
      <c r="FE55" s="335">
        <f t="shared" si="40"/>
        <v>50709</v>
      </c>
      <c r="FF55" s="335">
        <f t="shared" si="40"/>
        <v>50739</v>
      </c>
      <c r="FG55" s="335">
        <f t="shared" si="40"/>
        <v>50770</v>
      </c>
      <c r="FH55" s="335">
        <f t="shared" si="40"/>
        <v>50801</v>
      </c>
      <c r="FI55" s="335">
        <f t="shared" si="40"/>
        <v>50829</v>
      </c>
      <c r="FJ55" s="335">
        <f t="shared" si="40"/>
        <v>50860</v>
      </c>
      <c r="FK55" s="335">
        <f t="shared" si="40"/>
        <v>50890</v>
      </c>
      <c r="FL55" s="335">
        <f t="shared" si="40"/>
        <v>50921</v>
      </c>
      <c r="FM55" s="335">
        <f t="shared" si="40"/>
        <v>50951</v>
      </c>
      <c r="FN55" s="335">
        <f t="shared" si="40"/>
        <v>50982</v>
      </c>
      <c r="FO55" s="335">
        <f t="shared" si="40"/>
        <v>51013</v>
      </c>
      <c r="FP55" s="335">
        <f t="shared" si="40"/>
        <v>51043</v>
      </c>
      <c r="FQ55" s="335">
        <f t="shared" si="40"/>
        <v>51074</v>
      </c>
      <c r="FR55" s="335">
        <f t="shared" si="40"/>
        <v>51104</v>
      </c>
      <c r="FS55" s="335">
        <f t="shared" si="40"/>
        <v>51135</v>
      </c>
      <c r="FT55" s="335">
        <f t="shared" si="40"/>
        <v>51166</v>
      </c>
      <c r="FU55" s="335">
        <f t="shared" si="40"/>
        <v>51195</v>
      </c>
      <c r="FV55" s="335">
        <f t="shared" si="40"/>
        <v>51226</v>
      </c>
      <c r="FW55" s="335">
        <f t="shared" si="40"/>
        <v>51256</v>
      </c>
      <c r="FX55" s="335">
        <f t="shared" si="40"/>
        <v>51287</v>
      </c>
      <c r="FY55" s="335">
        <f t="shared" si="40"/>
        <v>51317</v>
      </c>
      <c r="FZ55" s="335">
        <f t="shared" si="40"/>
        <v>51348</v>
      </c>
      <c r="GA55" s="335">
        <f t="shared" si="40"/>
        <v>51379</v>
      </c>
      <c r="GB55" s="335">
        <f t="shared" si="40"/>
        <v>51409</v>
      </c>
      <c r="GC55" s="335">
        <f t="shared" si="40"/>
        <v>51440</v>
      </c>
      <c r="GD55" s="335">
        <f t="shared" si="40"/>
        <v>51470</v>
      </c>
      <c r="GE55" s="335">
        <f t="shared" si="40"/>
        <v>51501</v>
      </c>
      <c r="GF55" s="335">
        <f t="shared" si="40"/>
        <v>51532</v>
      </c>
      <c r="GG55" s="335">
        <f t="shared" si="40"/>
        <v>51560</v>
      </c>
      <c r="GH55" s="335">
        <f t="shared" si="40"/>
        <v>51591</v>
      </c>
      <c r="GI55" s="335">
        <f t="shared" si="40"/>
        <v>51621</v>
      </c>
      <c r="GJ55" s="335">
        <f t="shared" si="40"/>
        <v>51652</v>
      </c>
      <c r="GK55" s="335">
        <f t="shared" si="40"/>
        <v>51682</v>
      </c>
      <c r="GL55" s="335">
        <f t="shared" si="40"/>
        <v>51713</v>
      </c>
      <c r="GM55" s="335">
        <f t="shared" si="40"/>
        <v>51744</v>
      </c>
      <c r="GN55" s="335">
        <f t="shared" si="40"/>
        <v>51774</v>
      </c>
      <c r="GO55" s="335">
        <f t="shared" si="40"/>
        <v>51805</v>
      </c>
      <c r="GP55" s="335">
        <f t="shared" si="40"/>
        <v>51835</v>
      </c>
      <c r="GQ55" s="335">
        <f t="shared" si="40"/>
        <v>51866</v>
      </c>
      <c r="GR55" s="335">
        <f t="shared" si="40"/>
        <v>51897</v>
      </c>
      <c r="GS55" s="335">
        <f t="shared" si="40"/>
        <v>51925</v>
      </c>
      <c r="GT55" s="335">
        <f t="shared" si="40"/>
        <v>51956</v>
      </c>
      <c r="GU55" s="335">
        <f t="shared" si="40"/>
        <v>51986</v>
      </c>
      <c r="GV55" s="335">
        <f t="shared" si="40"/>
        <v>52017</v>
      </c>
      <c r="GW55" s="335">
        <f t="shared" si="40"/>
        <v>52047</v>
      </c>
      <c r="GX55" s="335">
        <f t="shared" si="40"/>
        <v>52078</v>
      </c>
      <c r="GY55" s="335">
        <f t="shared" si="40"/>
        <v>52109</v>
      </c>
      <c r="GZ55" s="335">
        <f t="shared" si="40"/>
        <v>52139</v>
      </c>
      <c r="HA55" s="335">
        <f t="shared" si="40"/>
        <v>52170</v>
      </c>
      <c r="HB55" s="466">
        <f t="shared" si="40"/>
        <v>52200</v>
      </c>
      <c r="HD55" s="331" t="str">
        <f>TEXT($I$4,"m/d/yyyy")&amp;" Acquisition"</f>
        <v>1/1/2027 Acquisition</v>
      </c>
      <c r="HE55" s="333">
        <f>YEAR(U55)</f>
        <v>2027</v>
      </c>
      <c r="HF55" s="333">
        <f>HE55+1</f>
        <v>2028</v>
      </c>
      <c r="HG55" s="333">
        <f>HF55+1</f>
        <v>2029</v>
      </c>
      <c r="HH55" s="333">
        <f>HG55+1</f>
        <v>2030</v>
      </c>
      <c r="HI55" s="333">
        <f>HH55+1</f>
        <v>2031</v>
      </c>
      <c r="HJ55" s="333">
        <f>HI55+1</f>
        <v>2032</v>
      </c>
      <c r="HK55" s="417" t="s">
        <v>232</v>
      </c>
    </row>
    <row r="56" spans="2:219" ht="15" customHeight="1" x14ac:dyDescent="0.75">
      <c r="B56" s="347"/>
      <c r="C56" s="348"/>
      <c r="D56" s="348"/>
      <c r="E56" s="348"/>
      <c r="F56" s="348"/>
      <c r="G56" s="366"/>
      <c r="H56" s="366"/>
      <c r="I56" s="366"/>
      <c r="J56" s="366"/>
      <c r="K56" s="366"/>
      <c r="L56" s="366"/>
      <c r="M56" s="366"/>
      <c r="N56" s="345" t="s">
        <v>243</v>
      </c>
      <c r="O56" s="344"/>
      <c r="P56" s="347"/>
      <c r="Q56" s="324"/>
      <c r="R56" s="240"/>
      <c r="S56" s="241"/>
      <c r="T56" s="239"/>
      <c r="U56" s="242"/>
      <c r="V56" s="242"/>
      <c r="W56" s="242"/>
      <c r="X56" s="242"/>
      <c r="Y56" s="242"/>
      <c r="Z56" s="242"/>
      <c r="AA56" s="242"/>
      <c r="AB56" s="242"/>
      <c r="AC56" s="242"/>
      <c r="AD56" s="242"/>
      <c r="AE56" s="242"/>
      <c r="AF56" s="242"/>
      <c r="AG56" s="242"/>
      <c r="AH56" s="242"/>
      <c r="AI56" s="242"/>
      <c r="AJ56" s="242"/>
      <c r="AK56" s="242"/>
      <c r="AL56" s="242"/>
      <c r="AM56" s="242"/>
      <c r="AN56" s="242"/>
      <c r="AO56" s="242"/>
      <c r="AP56" s="242"/>
      <c r="AQ56" s="242"/>
      <c r="AR56" s="242"/>
      <c r="AS56" s="242"/>
      <c r="AT56" s="242"/>
      <c r="AU56" s="242"/>
      <c r="AV56" s="242"/>
      <c r="AW56" s="242"/>
      <c r="AX56" s="242"/>
      <c r="AY56" s="242"/>
      <c r="AZ56" s="242"/>
      <c r="BA56" s="242"/>
      <c r="BB56" s="242"/>
      <c r="BC56" s="242"/>
      <c r="BD56" s="242"/>
      <c r="BE56" s="242"/>
      <c r="BF56" s="242"/>
      <c r="BG56" s="242"/>
      <c r="BH56" s="242"/>
      <c r="BI56" s="242"/>
      <c r="BJ56" s="242"/>
      <c r="BK56" s="242"/>
      <c r="BL56" s="242"/>
      <c r="BM56" s="242"/>
      <c r="BN56" s="242"/>
      <c r="BO56" s="242"/>
      <c r="BP56" s="242"/>
      <c r="BQ56" s="242"/>
      <c r="BR56" s="242"/>
      <c r="BS56" s="242"/>
      <c r="BT56" s="242"/>
      <c r="BU56" s="242"/>
      <c r="BV56" s="242"/>
      <c r="BW56" s="242"/>
      <c r="BX56" s="242"/>
      <c r="BY56" s="242"/>
      <c r="BZ56" s="242"/>
      <c r="CA56" s="242"/>
      <c r="CB56" s="242"/>
      <c r="CC56" s="242"/>
      <c r="CD56" s="242"/>
      <c r="CE56" s="242"/>
      <c r="CF56" s="242"/>
      <c r="CG56" s="242"/>
      <c r="CH56" s="242"/>
      <c r="CI56" s="242"/>
      <c r="CJ56" s="242"/>
      <c r="CK56" s="242"/>
      <c r="CL56" s="242"/>
      <c r="CM56" s="242"/>
      <c r="CN56" s="242"/>
      <c r="CO56" s="242"/>
      <c r="CP56" s="242"/>
      <c r="CQ56" s="242"/>
      <c r="CR56" s="242"/>
      <c r="CS56" s="242"/>
      <c r="CT56" s="242"/>
      <c r="CU56" s="242"/>
      <c r="CV56" s="242"/>
      <c r="CW56" s="242"/>
      <c r="CX56" s="242"/>
      <c r="CY56" s="242"/>
      <c r="CZ56" s="242"/>
      <c r="DA56" s="242"/>
      <c r="DB56" s="242"/>
      <c r="DC56" s="242"/>
      <c r="DD56" s="242"/>
      <c r="DE56" s="242"/>
      <c r="DF56" s="242"/>
      <c r="DG56" s="242"/>
      <c r="DH56" s="242"/>
      <c r="DI56" s="242"/>
      <c r="DJ56" s="242"/>
      <c r="DK56" s="242"/>
      <c r="DL56" s="242"/>
      <c r="DM56" s="242"/>
      <c r="DN56" s="242"/>
      <c r="DO56" s="242"/>
      <c r="DP56" s="242"/>
      <c r="DQ56" s="242"/>
      <c r="DR56" s="242"/>
      <c r="DS56" s="242"/>
      <c r="DT56" s="242"/>
      <c r="DU56" s="242"/>
      <c r="DV56" s="242"/>
      <c r="DW56" s="242"/>
      <c r="DX56" s="242"/>
      <c r="DY56" s="242"/>
      <c r="DZ56" s="242"/>
      <c r="EA56" s="242"/>
      <c r="EB56" s="242"/>
      <c r="EC56" s="242"/>
      <c r="ED56" s="242"/>
      <c r="EE56" s="242"/>
      <c r="EF56" s="242"/>
      <c r="EG56" s="242"/>
      <c r="EH56" s="242"/>
      <c r="EI56" s="242"/>
      <c r="EJ56" s="242"/>
      <c r="EK56" s="242"/>
      <c r="EL56" s="242"/>
      <c r="EM56" s="242"/>
      <c r="EN56" s="242"/>
      <c r="EO56" s="242"/>
      <c r="EP56" s="242"/>
      <c r="EQ56" s="242"/>
      <c r="ER56" s="242"/>
      <c r="ES56" s="242"/>
      <c r="ET56" s="242"/>
      <c r="EU56" s="242"/>
      <c r="EV56" s="242"/>
      <c r="EW56" s="242"/>
      <c r="EX56" s="242"/>
      <c r="EY56" s="242"/>
      <c r="EZ56" s="242"/>
      <c r="FA56" s="242"/>
      <c r="FB56" s="242"/>
      <c r="FC56" s="242"/>
      <c r="FD56" s="242"/>
      <c r="FE56" s="242"/>
      <c r="FF56" s="242"/>
      <c r="FG56" s="242"/>
      <c r="FH56" s="242"/>
      <c r="FI56" s="242"/>
      <c r="FJ56" s="242"/>
      <c r="FK56" s="242"/>
      <c r="FL56" s="242"/>
      <c r="FM56" s="242"/>
      <c r="FN56" s="242"/>
      <c r="FO56" s="242"/>
      <c r="FP56" s="242"/>
      <c r="FQ56" s="242"/>
      <c r="FR56" s="242"/>
      <c r="FS56" s="242"/>
      <c r="FT56" s="242"/>
      <c r="FU56" s="242"/>
      <c r="FV56" s="242"/>
      <c r="FW56" s="242"/>
      <c r="FX56" s="242"/>
      <c r="FY56" s="242"/>
      <c r="FZ56" s="242"/>
      <c r="GA56" s="242"/>
      <c r="GB56" s="242"/>
      <c r="GC56" s="242"/>
      <c r="GD56" s="242"/>
      <c r="GE56" s="242"/>
      <c r="GF56" s="242"/>
      <c r="GG56" s="242"/>
      <c r="GH56" s="242"/>
      <c r="GI56" s="242"/>
      <c r="GJ56" s="242"/>
      <c r="GK56" s="242"/>
      <c r="GL56" s="242"/>
      <c r="GM56" s="242"/>
      <c r="GN56" s="242"/>
      <c r="GO56" s="242"/>
      <c r="GP56" s="242"/>
      <c r="GQ56" s="242"/>
      <c r="GR56" s="242"/>
      <c r="GS56" s="242"/>
      <c r="GT56" s="242"/>
      <c r="GU56" s="242"/>
      <c r="GV56" s="242"/>
      <c r="GW56" s="242"/>
      <c r="GX56" s="242"/>
      <c r="GY56" s="242"/>
      <c r="GZ56" s="242"/>
      <c r="HA56" s="242"/>
      <c r="HB56" s="467"/>
      <c r="HC56" s="241"/>
      <c r="HD56" s="515"/>
      <c r="HE56" s="241"/>
      <c r="HF56" s="241"/>
      <c r="HG56" s="241"/>
      <c r="HH56" s="241"/>
      <c r="HI56" s="241"/>
      <c r="HJ56" s="241"/>
      <c r="HK56" s="418"/>
    </row>
    <row r="57" spans="2:219" ht="4.95" customHeight="1" x14ac:dyDescent="0.75">
      <c r="B57" s="347"/>
      <c r="C57" s="348"/>
      <c r="D57" s="348"/>
      <c r="E57" s="348"/>
      <c r="F57" s="348"/>
      <c r="G57" s="348"/>
      <c r="H57" s="348"/>
      <c r="I57" s="348"/>
      <c r="J57" s="348"/>
      <c r="K57" s="348"/>
      <c r="L57" s="348"/>
      <c r="M57" s="348"/>
      <c r="N57" s="388"/>
      <c r="O57" s="389"/>
      <c r="P57" s="347"/>
      <c r="Q57" s="357"/>
      <c r="R57" s="348"/>
      <c r="S57" s="347"/>
      <c r="T57" s="377"/>
      <c r="U57" s="377"/>
      <c r="V57" s="377"/>
      <c r="W57" s="377"/>
      <c r="X57" s="377"/>
      <c r="Y57" s="377"/>
      <c r="Z57" s="377"/>
      <c r="AA57" s="377"/>
      <c r="AB57" s="377"/>
      <c r="AC57" s="377"/>
      <c r="AD57" s="377"/>
      <c r="AE57" s="377"/>
      <c r="AF57" s="377"/>
      <c r="AG57" s="377"/>
      <c r="AH57" s="377"/>
      <c r="AI57" s="377"/>
      <c r="AJ57" s="377"/>
      <c r="AK57" s="377"/>
      <c r="AL57" s="377"/>
      <c r="AM57" s="377"/>
      <c r="AN57" s="377"/>
      <c r="AO57" s="377"/>
      <c r="AP57" s="377"/>
      <c r="AQ57" s="377"/>
      <c r="AR57" s="377"/>
      <c r="AS57" s="377"/>
      <c r="AT57" s="377"/>
      <c r="AU57" s="377"/>
      <c r="AV57" s="377"/>
      <c r="AW57" s="377"/>
      <c r="AX57" s="377"/>
      <c r="AY57" s="377"/>
      <c r="AZ57" s="377"/>
      <c r="BA57" s="377"/>
      <c r="BB57" s="377"/>
      <c r="BC57" s="377"/>
      <c r="BD57" s="377"/>
      <c r="BE57" s="377"/>
      <c r="BF57" s="377"/>
      <c r="BG57" s="377"/>
      <c r="BH57" s="377"/>
      <c r="BI57" s="377"/>
      <c r="BJ57" s="377"/>
      <c r="BK57" s="377"/>
      <c r="BL57" s="377"/>
      <c r="BM57" s="377"/>
      <c r="BN57" s="377"/>
      <c r="BO57" s="377"/>
      <c r="BP57" s="377"/>
      <c r="BQ57" s="377"/>
      <c r="BR57" s="377"/>
      <c r="BS57" s="377"/>
      <c r="BT57" s="377"/>
      <c r="BU57" s="377"/>
      <c r="BV57" s="377"/>
      <c r="BW57" s="377"/>
      <c r="BX57" s="377"/>
      <c r="BY57" s="377"/>
      <c r="BZ57" s="377"/>
      <c r="CA57" s="377"/>
      <c r="CB57" s="377"/>
      <c r="CC57" s="377"/>
      <c r="CD57" s="377"/>
      <c r="CE57" s="377"/>
      <c r="CF57" s="377"/>
      <c r="CG57" s="377"/>
      <c r="CH57" s="377"/>
      <c r="CI57" s="377"/>
      <c r="CJ57" s="377"/>
      <c r="CK57" s="377"/>
      <c r="CL57" s="377"/>
      <c r="CM57" s="377"/>
      <c r="CN57" s="377"/>
      <c r="CO57" s="377"/>
      <c r="CP57" s="377"/>
      <c r="CQ57" s="377"/>
      <c r="CR57" s="377"/>
      <c r="CS57" s="377"/>
      <c r="CT57" s="377"/>
      <c r="CU57" s="377"/>
      <c r="CV57" s="377"/>
      <c r="CW57" s="377"/>
      <c r="CX57" s="377"/>
      <c r="CY57" s="377"/>
      <c r="CZ57" s="377"/>
      <c r="DA57" s="377"/>
      <c r="DB57" s="377"/>
      <c r="DC57" s="377"/>
      <c r="DD57" s="377"/>
      <c r="DE57" s="377"/>
      <c r="DF57" s="377"/>
      <c r="DG57" s="377"/>
      <c r="DH57" s="377"/>
      <c r="DI57" s="377"/>
      <c r="DJ57" s="377"/>
      <c r="DK57" s="377"/>
      <c r="DL57" s="377"/>
      <c r="DM57" s="377"/>
      <c r="DN57" s="377"/>
      <c r="DO57" s="377"/>
      <c r="DP57" s="377"/>
      <c r="DQ57" s="377"/>
      <c r="DR57" s="377"/>
      <c r="DS57" s="377"/>
      <c r="DT57" s="377"/>
      <c r="DU57" s="377"/>
      <c r="DV57" s="377"/>
      <c r="DW57" s="377"/>
      <c r="DX57" s="377"/>
      <c r="DY57" s="377"/>
      <c r="DZ57" s="377"/>
      <c r="EA57" s="377"/>
      <c r="EB57" s="377"/>
      <c r="EC57" s="377"/>
      <c r="ED57" s="377"/>
      <c r="EE57" s="377"/>
      <c r="EF57" s="377"/>
      <c r="EG57" s="377"/>
      <c r="EH57" s="377"/>
      <c r="EI57" s="377"/>
      <c r="EJ57" s="377"/>
      <c r="EK57" s="377"/>
      <c r="EL57" s="377"/>
      <c r="EM57" s="377"/>
      <c r="EN57" s="377"/>
      <c r="EO57" s="377"/>
      <c r="EP57" s="377"/>
      <c r="EQ57" s="377"/>
      <c r="ER57" s="377"/>
      <c r="ES57" s="377"/>
      <c r="ET57" s="377"/>
      <c r="EU57" s="377"/>
      <c r="EV57" s="377"/>
      <c r="EW57" s="377"/>
      <c r="EX57" s="377"/>
      <c r="EY57" s="377"/>
      <c r="EZ57" s="377"/>
      <c r="FA57" s="377"/>
      <c r="FB57" s="377"/>
      <c r="FC57" s="377"/>
      <c r="FD57" s="377"/>
      <c r="FE57" s="377"/>
      <c r="FF57" s="377"/>
      <c r="FG57" s="377"/>
      <c r="FH57" s="377"/>
      <c r="FI57" s="377"/>
      <c r="FJ57" s="377"/>
      <c r="FK57" s="377"/>
      <c r="FL57" s="377"/>
      <c r="FM57" s="377"/>
      <c r="FN57" s="377"/>
      <c r="FO57" s="377"/>
      <c r="FP57" s="377"/>
      <c r="FQ57" s="377"/>
      <c r="FR57" s="377"/>
      <c r="FS57" s="377"/>
      <c r="FT57" s="377"/>
      <c r="FU57" s="377"/>
      <c r="FV57" s="377"/>
      <c r="FW57" s="377"/>
      <c r="FX57" s="377"/>
      <c r="FY57" s="377"/>
      <c r="FZ57" s="377"/>
      <c r="GA57" s="377"/>
      <c r="GB57" s="377"/>
      <c r="GC57" s="377"/>
      <c r="GD57" s="377"/>
      <c r="GE57" s="377"/>
      <c r="GF57" s="377"/>
      <c r="GG57" s="377"/>
      <c r="GH57" s="377"/>
      <c r="GI57" s="377"/>
      <c r="GJ57" s="377"/>
      <c r="GK57" s="377"/>
      <c r="GL57" s="377"/>
      <c r="GM57" s="377"/>
      <c r="GN57" s="377"/>
      <c r="GO57" s="377"/>
      <c r="GP57" s="377"/>
      <c r="GQ57" s="377"/>
      <c r="GR57" s="377"/>
      <c r="GS57" s="377"/>
      <c r="GT57" s="377"/>
      <c r="GU57" s="377"/>
      <c r="GV57" s="377"/>
      <c r="GW57" s="377"/>
      <c r="GX57" s="377"/>
      <c r="GY57" s="377"/>
      <c r="GZ57" s="377"/>
      <c r="HA57" s="377"/>
      <c r="HB57" s="468"/>
      <c r="HC57" s="347"/>
      <c r="HD57" s="375"/>
      <c r="HE57" s="347"/>
      <c r="HF57" s="347"/>
      <c r="HG57" s="347"/>
      <c r="HH57" s="347"/>
      <c r="HI57" s="347"/>
      <c r="HJ57" s="347"/>
      <c r="HK57" s="382"/>
    </row>
    <row r="58" spans="2:219" x14ac:dyDescent="0.75">
      <c r="B58" s="347"/>
      <c r="C58" s="347"/>
      <c r="D58" s="347"/>
      <c r="E58" s="347"/>
      <c r="F58" s="347"/>
      <c r="G58" s="347"/>
      <c r="H58" s="347"/>
      <c r="I58" s="347"/>
      <c r="J58" s="347"/>
      <c r="K58" s="347"/>
      <c r="L58" s="347"/>
      <c r="M58" s="347"/>
      <c r="N58" s="388" t="s">
        <v>318</v>
      </c>
      <c r="O58" s="389"/>
      <c r="P58" s="347"/>
      <c r="Q58" s="357"/>
      <c r="R58" s="347"/>
      <c r="S58" s="347"/>
      <c r="T58" s="347"/>
      <c r="U58" s="371">
        <f ca="1">IFERROR(OFFSET('HTM Output'!$J$169,0,MATCH(U$11,'HTM Output'!$K$6:$GS$6,0)),0)*$I$8</f>
        <v>1959220.2284830117</v>
      </c>
      <c r="V58" s="371">
        <f ca="1">IFERROR(OFFSET('HTM Output'!$J$169,0,MATCH(V$11,'HTM Output'!$K$6:$GS$6,0)),0)*$I$8</f>
        <v>1959533.8360485453</v>
      </c>
      <c r="W58" s="371">
        <f ca="1">IFERROR(OFFSET('HTM Output'!$J$169,0,MATCH(W$11,'HTM Output'!$K$6:$GS$6,0)),0)*$I$8</f>
        <v>1889089.7709752666</v>
      </c>
      <c r="X58" s="371">
        <f ca="1">IFERROR(OFFSET('HTM Output'!$J$169,0,MATCH(X$11,'HTM Output'!$K$6:$GS$6,0)),0)*$I$8</f>
        <v>1887977.7241884547</v>
      </c>
      <c r="Y58" s="371">
        <f ca="1">IFERROR(OFFSET('HTM Output'!$J$169,0,MATCH(Y$11,'HTM Output'!$K$6:$GS$6,0)),0)*$I$8</f>
        <v>1826362.4328283081</v>
      </c>
      <c r="Z58" s="371">
        <f ca="1">IFERROR(OFFSET('HTM Output'!$J$169,0,MATCH(Z$11,'HTM Output'!$K$6:$GS$6,0)),0)*$I$8</f>
        <v>1835149.9424586354</v>
      </c>
      <c r="AA58" s="371">
        <f ca="1">IFERROR(OFFSET('HTM Output'!$J$169,0,MATCH(AA$11,'HTM Output'!$K$6:$GS$6,0)),0)*$I$8</f>
        <v>1789431.1230051247</v>
      </c>
      <c r="AB58" s="371">
        <f ca="1">IFERROR(OFFSET('HTM Output'!$J$169,0,MATCH(AB$11,'HTM Output'!$K$6:$GS$6,0)),0)*$I$8</f>
        <v>1819182.6581824603</v>
      </c>
      <c r="AC58" s="371">
        <f ca="1">IFERROR(OFFSET('HTM Output'!$J$169,0,MATCH(AC$11,'HTM Output'!$K$6:$GS$6,0)),0)*$I$8</f>
        <v>1780658.7154385785</v>
      </c>
      <c r="AD58" s="371">
        <f ca="1">IFERROR(OFFSET('HTM Output'!$J$169,0,MATCH(AD$11,'HTM Output'!$K$6:$GS$6,0)),0)*$I$8</f>
        <v>1604074.338196733</v>
      </c>
      <c r="AE58" s="371">
        <f ca="1">IFERROR(OFFSET('HTM Output'!$J$169,0,MATCH(AE$11,'HTM Output'!$K$6:$GS$6,0)),0)*$I$8</f>
        <v>1611126.2554275736</v>
      </c>
      <c r="AF58" s="371">
        <f ca="1">IFERROR(OFFSET('HTM Output'!$J$169,0,MATCH(AF$11,'HTM Output'!$K$6:$GS$6,0)),0)*$I$8</f>
        <v>1554277.1617750905</v>
      </c>
      <c r="AG58" s="371">
        <f ca="1">IFERROR(OFFSET('HTM Output'!$J$169,0,MATCH(AG$11,'HTM Output'!$K$6:$GS$6,0)),0)*$I$8</f>
        <v>1602335.9297989667</v>
      </c>
      <c r="AH58" s="371">
        <f ca="1">IFERROR(OFFSET('HTM Output'!$J$169,0,MATCH(AH$11,'HTM Output'!$K$6:$GS$6,0)),0)*$I$8</f>
        <v>1434535.7969063323</v>
      </c>
      <c r="AI58" s="371">
        <f ca="1">IFERROR(OFFSET('HTM Output'!$J$169,0,MATCH(AI$11,'HTM Output'!$K$6:$GS$6,0)),0)*$I$8</f>
        <v>1456093.3668722895</v>
      </c>
      <c r="AJ58" s="371">
        <f ca="1">IFERROR(OFFSET('HTM Output'!$J$169,0,MATCH(AJ$11,'HTM Output'!$K$6:$GS$6,0)),0)*$I$8</f>
        <v>1438800.6407174361</v>
      </c>
      <c r="AK58" s="371">
        <f ca="1">IFERROR(OFFSET('HTM Output'!$J$169,0,MATCH(AK$11,'HTM Output'!$K$6:$GS$6,0)),0)*$I$8</f>
        <v>1371405.9281212469</v>
      </c>
      <c r="AL58" s="371">
        <f ca="1">IFERROR(OFFSET('HTM Output'!$J$169,0,MATCH(AL$11,'HTM Output'!$K$6:$GS$6,0)),0)*$I$8</f>
        <v>1417664.7702924437</v>
      </c>
      <c r="AM58" s="371">
        <f ca="1">IFERROR(OFFSET('HTM Output'!$J$169,0,MATCH(AM$11,'HTM Output'!$K$6:$GS$6,0)),0)*$I$8</f>
        <v>1371053.6982998825</v>
      </c>
      <c r="AN58" s="371">
        <f ca="1">IFERROR(OFFSET('HTM Output'!$J$169,0,MATCH(AN$11,'HTM Output'!$K$6:$GS$6,0)),0)*$I$8</f>
        <v>1376932.49750965</v>
      </c>
      <c r="AO58" s="371">
        <f ca="1">IFERROR(OFFSET('HTM Output'!$J$169,0,MATCH(AO$11,'HTM Output'!$K$6:$GS$6,0)),0)*$I$8</f>
        <v>1328748.2559878146</v>
      </c>
      <c r="AP58" s="371">
        <f ca="1">IFERROR(OFFSET('HTM Output'!$J$169,0,MATCH(AP$11,'HTM Output'!$K$6:$GS$6,0)),0)*$I$8</f>
        <v>999998.67747529526</v>
      </c>
      <c r="AQ58" s="371">
        <f ca="1">IFERROR(OFFSET('HTM Output'!$J$169,0,MATCH(AQ$11,'HTM Output'!$K$6:$GS$6,0)),0)*$I$8</f>
        <v>996170.42423824617</v>
      </c>
      <c r="AR58" s="371">
        <f ca="1">IFERROR(OFFSET('HTM Output'!$J$169,0,MATCH(AR$11,'HTM Output'!$K$6:$GS$6,0)),0)*$I$8</f>
        <v>934670.42960493255</v>
      </c>
      <c r="AS58" s="371">
        <f ca="1">IFERROR(OFFSET('HTM Output'!$J$169,0,MATCH(AS$11,'HTM Output'!$K$6:$GS$6,0)),0)*$I$8</f>
        <v>861684.27650614234</v>
      </c>
      <c r="AT58" s="371">
        <f ca="1">IFERROR(OFFSET('HTM Output'!$J$169,0,MATCH(AT$11,'HTM Output'!$K$6:$GS$6,0)),0)*$I$8</f>
        <v>844006.13775082328</v>
      </c>
      <c r="AU58" s="371">
        <f ca="1">IFERROR(OFFSET('HTM Output'!$J$169,0,MATCH(AU$11,'HTM Output'!$K$6:$GS$6,0)),0)*$I$8</f>
        <v>886832.79239101824</v>
      </c>
      <c r="AV58" s="371">
        <f ca="1">IFERROR(OFFSET('HTM Output'!$J$169,0,MATCH(AV$11,'HTM Output'!$K$6:$GS$6,0)),0)*$I$8</f>
        <v>827250.04775779182</v>
      </c>
      <c r="AW58" s="371">
        <f ca="1">IFERROR(OFFSET('HTM Output'!$J$169,0,MATCH(AW$11,'HTM Output'!$K$6:$GS$6,0)),0)*$I$8</f>
        <v>764135.47038043023</v>
      </c>
      <c r="AX58" s="371">
        <f ca="1">IFERROR(OFFSET('HTM Output'!$J$169,0,MATCH(AX$11,'HTM Output'!$K$6:$GS$6,0)),0)*$I$8</f>
        <v>877789.02931103483</v>
      </c>
      <c r="AY58" s="371">
        <f ca="1">IFERROR(OFFSET('HTM Output'!$J$169,0,MATCH(AY$11,'HTM Output'!$K$6:$GS$6,0)),0)*$I$8</f>
        <v>690936.11953169701</v>
      </c>
      <c r="AZ58" s="371">
        <f ca="1">IFERROR(OFFSET('HTM Output'!$J$169,0,MATCH(AZ$11,'HTM Output'!$K$6:$GS$6,0)),0)*$I$8</f>
        <v>943862.42509535269</v>
      </c>
      <c r="BA58" s="371">
        <f ca="1">IFERROR(OFFSET('HTM Output'!$J$169,0,MATCH(BA$11,'HTM Output'!$K$6:$GS$6,0)),0)*$I$8</f>
        <v>649317.86711460713</v>
      </c>
      <c r="BB58" s="371">
        <f ca="1">IFERROR(OFFSET('HTM Output'!$J$169,0,MATCH(BB$11,'HTM Output'!$K$6:$GS$6,0)),0)*$I$8</f>
        <v>951208.50493029726</v>
      </c>
      <c r="BC58" s="371">
        <f ca="1">IFERROR(OFFSET('HTM Output'!$J$169,0,MATCH(BC$11,'HTM Output'!$K$6:$GS$6,0)),0)*$I$8</f>
        <v>1285871.7316489522</v>
      </c>
      <c r="BD58" s="371">
        <f ca="1">IFERROR(OFFSET('HTM Output'!$J$169,0,MATCH(BD$11,'HTM Output'!$K$6:$GS$6,0)),0)*$I$8</f>
        <v>536200.40823422663</v>
      </c>
      <c r="BE58" s="371">
        <f ca="1">IFERROR(OFFSET('HTM Output'!$J$169,0,MATCH(BE$11,'HTM Output'!$K$6:$GS$6,0)),0)*$I$8</f>
        <v>524745.49122306122</v>
      </c>
      <c r="BF58" s="371">
        <f ca="1">IFERROR(OFFSET('HTM Output'!$J$169,0,MATCH(BF$11,'HTM Output'!$K$6:$GS$6,0)),0)*$I$8</f>
        <v>525460.41774803516</v>
      </c>
      <c r="BG58" s="371">
        <f ca="1">IFERROR(OFFSET('HTM Output'!$J$169,0,MATCH(BG$11,'HTM Output'!$K$6:$GS$6,0)),0)*$I$8</f>
        <v>514896.19346123247</v>
      </c>
      <c r="BH58" s="371">
        <f ca="1">IFERROR(OFFSET('HTM Output'!$J$169,0,MATCH(BH$11,'HTM Output'!$K$6:$GS$6,0)),0)*$I$8</f>
        <v>491985.29141743371</v>
      </c>
      <c r="BI58" s="371">
        <f ca="1">IFERROR(OFFSET('HTM Output'!$J$169,0,MATCH(BI$11,'HTM Output'!$K$6:$GS$6,0)),0)*$I$8</f>
        <v>471108.44041970925</v>
      </c>
      <c r="BJ58" s="371">
        <f ca="1">IFERROR(OFFSET('HTM Output'!$J$169,0,MATCH(BJ$11,'HTM Output'!$K$6:$GS$6,0)),0)*$I$8</f>
        <v>484555.78603697545</v>
      </c>
      <c r="BK58" s="371">
        <f ca="1">IFERROR(OFFSET('HTM Output'!$J$169,0,MATCH(BK$11,'HTM Output'!$K$6:$GS$6,0)),0)*$I$8</f>
        <v>489652.31575074012</v>
      </c>
      <c r="BL58" s="371">
        <f ca="1">IFERROR(OFFSET('HTM Output'!$J$169,0,MATCH(BL$11,'HTM Output'!$K$6:$GS$6,0)),0)*$I$8</f>
        <v>506217.35077041405</v>
      </c>
      <c r="BM58" s="371">
        <f ca="1">IFERROR(OFFSET('HTM Output'!$J$169,0,MATCH(BM$11,'HTM Output'!$K$6:$GS$6,0)),0)*$I$8</f>
        <v>882284.39109126513</v>
      </c>
      <c r="BN58" s="371">
        <f ca="1">IFERROR(OFFSET('HTM Output'!$J$169,0,MATCH(BN$11,'HTM Output'!$K$6:$GS$6,0)),0)*$I$8</f>
        <v>3229961.8578858743</v>
      </c>
      <c r="BO58" s="371">
        <f ca="1">IFERROR(OFFSET('HTM Output'!$J$169,0,MATCH(BO$11,'HTM Output'!$K$6:$GS$6,0)),0)*$I$8</f>
        <v>340955.71842521679</v>
      </c>
      <c r="BP58" s="371">
        <f ca="1">IFERROR(OFFSET('HTM Output'!$J$169,0,MATCH(BP$11,'HTM Output'!$K$6:$GS$6,0)),0)*$I$8</f>
        <v>295724.86605520401</v>
      </c>
      <c r="BQ58" s="371">
        <f ca="1">IFERROR(OFFSET('HTM Output'!$J$169,0,MATCH(BQ$11,'HTM Output'!$K$6:$GS$6,0)),0)*$I$8</f>
        <v>259146.2408616771</v>
      </c>
      <c r="BR58" s="371">
        <f ca="1">IFERROR(OFFSET('HTM Output'!$J$169,0,MATCH(BR$11,'HTM Output'!$K$6:$GS$6,0)),0)*$I$8</f>
        <v>640972.12952334771</v>
      </c>
      <c r="BS58" s="371">
        <f ca="1">IFERROR(OFFSET('HTM Output'!$J$169,0,MATCH(BS$11,'HTM Output'!$K$6:$GS$6,0)),0)*$I$8</f>
        <v>1273722.8544913791</v>
      </c>
      <c r="BT58" s="371">
        <f ca="1">IFERROR(OFFSET('HTM Output'!$J$169,0,MATCH(BT$11,'HTM Output'!$K$6:$GS$6,0)),0)*$I$8</f>
        <v>207106.39230468622</v>
      </c>
      <c r="BU58" s="371">
        <f ca="1">IFERROR(OFFSET('HTM Output'!$J$169,0,MATCH(BU$11,'HTM Output'!$K$6:$GS$6,0)),0)*$I$8</f>
        <v>195773.14358144248</v>
      </c>
      <c r="BV58" s="371">
        <f ca="1">IFERROR(OFFSET('HTM Output'!$J$169,0,MATCH(BV$11,'HTM Output'!$K$6:$GS$6,0)),0)*$I$8</f>
        <v>203419.569886335</v>
      </c>
      <c r="BW58" s="371">
        <f ca="1">IFERROR(OFFSET('HTM Output'!$J$169,0,MATCH(BW$11,'HTM Output'!$K$6:$GS$6,0)),0)*$I$8</f>
        <v>129329.37994928894</v>
      </c>
      <c r="BX58" s="371">
        <f ca="1">IFERROR(OFFSET('HTM Output'!$J$169,0,MATCH(BX$11,'HTM Output'!$K$6:$GS$6,0)),0)*$I$8</f>
        <v>109152.31560726157</v>
      </c>
      <c r="BY58" s="371">
        <f ca="1">IFERROR(OFFSET('HTM Output'!$J$169,0,MATCH(BY$11,'HTM Output'!$K$6:$GS$6,0)),0)*$I$8</f>
        <v>109152.31560726157</v>
      </c>
      <c r="BZ58" s="371">
        <f ca="1">IFERROR(OFFSET('HTM Output'!$J$169,0,MATCH(BZ$11,'HTM Output'!$K$6:$GS$6,0)),0)*$I$8</f>
        <v>105631.27316831738</v>
      </c>
      <c r="CA58" s="371">
        <f ca="1">IFERROR(OFFSET('HTM Output'!$J$169,0,MATCH(CA$11,'HTM Output'!$K$6:$GS$6,0)),0)*$I$8</f>
        <v>109152.31560726135</v>
      </c>
      <c r="CB58" s="371">
        <f ca="1">IFERROR(OFFSET('HTM Output'!$J$169,0,MATCH(CB$11,'HTM Output'!$K$6:$GS$6,0)),0)*$I$8</f>
        <v>55789.824988472617</v>
      </c>
      <c r="CC58" s="371">
        <f ca="1">IFERROR(OFFSET('HTM Output'!$J$169,0,MATCH(CC$11,'HTM Output'!$K$6:$GS$6,0)),0)*$I$8</f>
        <v>654019.59011866711</v>
      </c>
      <c r="CD58" s="371">
        <f ca="1">IFERROR(OFFSET('HTM Output'!$J$169,0,MATCH(CD$11,'HTM Output'!$K$6:$GS$6,0)),0)*$I$8</f>
        <v>55461.649547365108</v>
      </c>
      <c r="CE58" s="371">
        <f ca="1">IFERROR(OFFSET('HTM Output'!$J$169,0,MATCH(CE$11,'HTM Output'!$K$6:$GS$6,0)),0)*$I$8</f>
        <v>56118.000429581269</v>
      </c>
      <c r="CF58" s="371">
        <f ca="1">IFERROR(OFFSET('HTM Output'!$J$169,0,MATCH(CF$11,'HTM Output'!$K$6:$GS$6,0)),0)*$I$8</f>
        <v>57649.485821421702</v>
      </c>
      <c r="CG58" s="371">
        <f ca="1">IFERROR(OFFSET('HTM Output'!$J$169,0,MATCH(CG$11,'HTM Output'!$K$6:$GS$6,0)),0)*$I$8</f>
        <v>144100.79501055079</v>
      </c>
      <c r="CH58" s="371">
        <f ca="1">IFERROR(OFFSET('HTM Output'!$J$169,0,MATCH(CH$11,'HTM Output'!$K$6:$GS$6,0)),0)*$I$8</f>
        <v>0</v>
      </c>
      <c r="CI58" s="371">
        <f ca="1">IFERROR(OFFSET('HTM Output'!$J$169,0,MATCH(CI$11,'HTM Output'!$K$6:$GS$6,0)),0)*$I$8</f>
        <v>0</v>
      </c>
      <c r="CJ58" s="371">
        <f ca="1">IFERROR(OFFSET('HTM Output'!$J$169,0,MATCH(CJ$11,'HTM Output'!$K$6:$GS$6,0)),0)*$I$8</f>
        <v>0</v>
      </c>
      <c r="CK58" s="371">
        <f ca="1">IFERROR(OFFSET('HTM Output'!$J$169,0,MATCH(CK$11,'HTM Output'!$K$6:$GS$6,0)),0)*$I$8</f>
        <v>0</v>
      </c>
      <c r="CL58" s="371">
        <f ca="1">IFERROR(OFFSET('HTM Output'!$J$169,0,MATCH(CL$11,'HTM Output'!$K$6:$GS$6,0)),0)*$I$8</f>
        <v>0</v>
      </c>
      <c r="CM58" s="371">
        <f ca="1">IFERROR(OFFSET('HTM Output'!$J$169,0,MATCH(CM$11,'HTM Output'!$K$6:$GS$6,0)),0)*$I$8</f>
        <v>0</v>
      </c>
      <c r="CN58" s="371">
        <f ca="1">IFERROR(OFFSET('HTM Output'!$J$169,0,MATCH(CN$11,'HTM Output'!$K$6:$GS$6,0)),0)*$I$8</f>
        <v>0</v>
      </c>
      <c r="CO58" s="371">
        <f ca="1">IFERROR(OFFSET('HTM Output'!$J$169,0,MATCH(CO$11,'HTM Output'!$K$6:$GS$6,0)),0)*$I$8</f>
        <v>0</v>
      </c>
      <c r="CP58" s="371">
        <f ca="1">IFERROR(OFFSET('HTM Output'!$J$169,0,MATCH(CP$11,'HTM Output'!$K$6:$GS$6,0)),0)*$I$8</f>
        <v>0</v>
      </c>
      <c r="CQ58" s="371">
        <f ca="1">IFERROR(OFFSET('HTM Output'!$J$169,0,MATCH(CQ$11,'HTM Output'!$K$6:$GS$6,0)),0)*$I$8</f>
        <v>0</v>
      </c>
      <c r="CR58" s="371">
        <f ca="1">IFERROR(OFFSET('HTM Output'!$J$169,0,MATCH(CR$11,'HTM Output'!$K$6:$GS$6,0)),0)*$I$8</f>
        <v>0</v>
      </c>
      <c r="CS58" s="371">
        <f ca="1">IFERROR(OFFSET('HTM Output'!$J$169,0,MATCH(CS$11,'HTM Output'!$K$6:$GS$6,0)),0)*$I$8</f>
        <v>0</v>
      </c>
      <c r="CT58" s="371">
        <f ca="1">IFERROR(OFFSET('HTM Output'!$J$169,0,MATCH(CT$11,'HTM Output'!$K$6:$GS$6,0)),0)*$I$8</f>
        <v>0</v>
      </c>
      <c r="CU58" s="371">
        <f ca="1">IFERROR(OFFSET('HTM Output'!$J$169,0,MATCH(CU$11,'HTM Output'!$K$6:$GS$6,0)),0)*$I$8</f>
        <v>0</v>
      </c>
      <c r="CV58" s="371">
        <f ca="1">IFERROR(OFFSET('HTM Output'!$J$169,0,MATCH(CV$11,'HTM Output'!$K$6:$GS$6,0)),0)*$I$8</f>
        <v>0</v>
      </c>
      <c r="CW58" s="371">
        <f ca="1">IFERROR(OFFSET('HTM Output'!$J$169,0,MATCH(CW$11,'HTM Output'!$K$6:$GS$6,0)),0)*$I$8</f>
        <v>0</v>
      </c>
      <c r="CX58" s="371">
        <f ca="1">IFERROR(OFFSET('HTM Output'!$J$169,0,MATCH(CX$11,'HTM Output'!$K$6:$GS$6,0)),0)*$I$8</f>
        <v>0</v>
      </c>
      <c r="CY58" s="371">
        <f ca="1">IFERROR(OFFSET('HTM Output'!$J$169,0,MATCH(CY$11,'HTM Output'!$K$6:$GS$6,0)),0)*$I$8</f>
        <v>0</v>
      </c>
      <c r="CZ58" s="371">
        <f ca="1">IFERROR(OFFSET('HTM Output'!$J$169,0,MATCH(CZ$11,'HTM Output'!$K$6:$GS$6,0)),0)*$I$8</f>
        <v>0</v>
      </c>
      <c r="DA58" s="371">
        <f ca="1">IFERROR(OFFSET('HTM Output'!$J$169,0,MATCH(DA$11,'HTM Output'!$K$6:$GS$6,0)),0)*$I$8</f>
        <v>0</v>
      </c>
      <c r="DB58" s="371">
        <f ca="1">IFERROR(OFFSET('HTM Output'!$J$169,0,MATCH(DB$11,'HTM Output'!$K$6:$GS$6,0)),0)*$I$8</f>
        <v>0</v>
      </c>
      <c r="DC58" s="371">
        <f ca="1">IFERROR(OFFSET('HTM Output'!$J$169,0,MATCH(DC$11,'HTM Output'!$K$6:$GS$6,0)),0)*$I$8</f>
        <v>0</v>
      </c>
      <c r="DD58" s="371">
        <f ca="1">IFERROR(OFFSET('HTM Output'!$J$169,0,MATCH(DD$11,'HTM Output'!$K$6:$GS$6,0)),0)*$I$8</f>
        <v>0</v>
      </c>
      <c r="DE58" s="371">
        <f ca="1">IFERROR(OFFSET('HTM Output'!$J$169,0,MATCH(DE$11,'HTM Output'!$K$6:$GS$6,0)),0)*$I$8</f>
        <v>0</v>
      </c>
      <c r="DF58" s="371">
        <f ca="1">IFERROR(OFFSET('HTM Output'!$J$169,0,MATCH(DF$11,'HTM Output'!$K$6:$GS$6,0)),0)*$I$8</f>
        <v>0</v>
      </c>
      <c r="DG58" s="371">
        <f ca="1">IFERROR(OFFSET('HTM Output'!$J$169,0,MATCH(DG$11,'HTM Output'!$K$6:$GS$6,0)),0)*$I$8</f>
        <v>0</v>
      </c>
      <c r="DH58" s="371">
        <f ca="1">IFERROR(OFFSET('HTM Output'!$J$169,0,MATCH(DH$11,'HTM Output'!$K$6:$GS$6,0)),0)*$I$8</f>
        <v>0</v>
      </c>
      <c r="DI58" s="371">
        <f ca="1">IFERROR(OFFSET('HTM Output'!$J$169,0,MATCH(DI$11,'HTM Output'!$K$6:$GS$6,0)),0)*$I$8</f>
        <v>0</v>
      </c>
      <c r="DJ58" s="371">
        <f ca="1">IFERROR(OFFSET('HTM Output'!$J$169,0,MATCH(DJ$11,'HTM Output'!$K$6:$GS$6,0)),0)*$I$8</f>
        <v>0</v>
      </c>
      <c r="DK58" s="371">
        <f ca="1">IFERROR(OFFSET('HTM Output'!$J$169,0,MATCH(DK$11,'HTM Output'!$K$6:$GS$6,0)),0)*$I$8</f>
        <v>0</v>
      </c>
      <c r="DL58" s="371">
        <f ca="1">IFERROR(OFFSET('HTM Output'!$J$169,0,MATCH(DL$11,'HTM Output'!$K$6:$GS$6,0)),0)*$I$8</f>
        <v>0</v>
      </c>
      <c r="DM58" s="371">
        <f ca="1">IFERROR(OFFSET('HTM Output'!$J$169,0,MATCH(DM$11,'HTM Output'!$K$6:$GS$6,0)),0)*$I$8</f>
        <v>0</v>
      </c>
      <c r="DN58" s="371">
        <f ca="1">IFERROR(OFFSET('HTM Output'!$J$169,0,MATCH(DN$11,'HTM Output'!$K$6:$GS$6,0)),0)*$I$8</f>
        <v>0</v>
      </c>
      <c r="DO58" s="371">
        <f ca="1">IFERROR(OFFSET('HTM Output'!$J$169,0,MATCH(DO$11,'HTM Output'!$K$6:$GS$6,0)),0)*$I$8</f>
        <v>0</v>
      </c>
      <c r="DP58" s="371">
        <f ca="1">IFERROR(OFFSET('HTM Output'!$J$169,0,MATCH(DP$11,'HTM Output'!$K$6:$GS$6,0)),0)*$I$8</f>
        <v>0</v>
      </c>
      <c r="DQ58" s="371">
        <f ca="1">IFERROR(OFFSET('HTM Output'!$J$169,0,MATCH(DQ$11,'HTM Output'!$K$6:$GS$6,0)),0)*$I$8</f>
        <v>0</v>
      </c>
      <c r="DR58" s="371">
        <f ca="1">IFERROR(OFFSET('HTM Output'!$J$169,0,MATCH(DR$11,'HTM Output'!$K$6:$GS$6,0)),0)*$I$8</f>
        <v>0</v>
      </c>
      <c r="DS58" s="371">
        <f ca="1">IFERROR(OFFSET('HTM Output'!$J$169,0,MATCH(DS$11,'HTM Output'!$K$6:$GS$6,0)),0)*$I$8</f>
        <v>0</v>
      </c>
      <c r="DT58" s="371">
        <f ca="1">IFERROR(OFFSET('HTM Output'!$J$169,0,MATCH(DT$11,'HTM Output'!$K$6:$GS$6,0)),0)*$I$8</f>
        <v>0</v>
      </c>
      <c r="DU58" s="371">
        <f ca="1">IFERROR(OFFSET('HTM Output'!$J$169,0,MATCH(DU$11,'HTM Output'!$K$6:$GS$6,0)),0)*$I$8</f>
        <v>0</v>
      </c>
      <c r="DV58" s="371">
        <f ca="1">IFERROR(OFFSET('HTM Output'!$J$169,0,MATCH(DV$11,'HTM Output'!$K$6:$GS$6,0)),0)*$I$8</f>
        <v>0</v>
      </c>
      <c r="DW58" s="371">
        <f ca="1">IFERROR(OFFSET('HTM Output'!$J$169,0,MATCH(DW$11,'HTM Output'!$K$6:$GS$6,0)),0)*$I$8</f>
        <v>0</v>
      </c>
      <c r="DX58" s="371">
        <f ca="1">IFERROR(OFFSET('HTM Output'!$J$169,0,MATCH(DX$11,'HTM Output'!$K$6:$GS$6,0)),0)*$I$8</f>
        <v>0</v>
      </c>
      <c r="DY58" s="371">
        <f ca="1">IFERROR(OFFSET('HTM Output'!$J$169,0,MATCH(DY$11,'HTM Output'!$K$6:$GS$6,0)),0)*$I$8</f>
        <v>0</v>
      </c>
      <c r="DZ58" s="371">
        <f ca="1">IFERROR(OFFSET('HTM Output'!$J$169,0,MATCH(DZ$11,'HTM Output'!$K$6:$GS$6,0)),0)*$I$8</f>
        <v>0</v>
      </c>
      <c r="EA58" s="371">
        <f ca="1">IFERROR(OFFSET('HTM Output'!$J$169,0,MATCH(EA$11,'HTM Output'!$K$6:$GS$6,0)),0)*$I$8</f>
        <v>0</v>
      </c>
      <c r="EB58" s="371">
        <f ca="1">IFERROR(OFFSET('HTM Output'!$J$169,0,MATCH(EB$11,'HTM Output'!$K$6:$GS$6,0)),0)*$I$8</f>
        <v>0</v>
      </c>
      <c r="EC58" s="371">
        <f ca="1">IFERROR(OFFSET('HTM Output'!$J$169,0,MATCH(EC$11,'HTM Output'!$K$6:$GS$6,0)),0)*$I$8</f>
        <v>0</v>
      </c>
      <c r="ED58" s="371">
        <f ca="1">IFERROR(OFFSET('HTM Output'!$J$169,0,MATCH(ED$11,'HTM Output'!$K$6:$GS$6,0)),0)*$I$8</f>
        <v>0</v>
      </c>
      <c r="EE58" s="371">
        <f ca="1">IFERROR(OFFSET('HTM Output'!$J$169,0,MATCH(EE$11,'HTM Output'!$K$6:$GS$6,0)),0)*$I$8</f>
        <v>0</v>
      </c>
      <c r="EF58" s="371">
        <f ca="1">IFERROR(OFFSET('HTM Output'!$J$169,0,MATCH(EF$11,'HTM Output'!$K$6:$GS$6,0)),0)*$I$8</f>
        <v>0</v>
      </c>
      <c r="EG58" s="371">
        <f ca="1">IFERROR(OFFSET('HTM Output'!$J$169,0,MATCH(EG$11,'HTM Output'!$K$6:$GS$6,0)),0)*$I$8</f>
        <v>0</v>
      </c>
      <c r="EH58" s="371">
        <f ca="1">IFERROR(OFFSET('HTM Output'!$J$169,0,MATCH(EH$11,'HTM Output'!$K$6:$GS$6,0)),0)*$I$8</f>
        <v>0</v>
      </c>
      <c r="EI58" s="371">
        <f ca="1">IFERROR(OFFSET('HTM Output'!$J$169,0,MATCH(EI$11,'HTM Output'!$K$6:$GS$6,0)),0)*$I$8</f>
        <v>0</v>
      </c>
      <c r="EJ58" s="371">
        <f ca="1">IFERROR(OFFSET('HTM Output'!$J$169,0,MATCH(EJ$11,'HTM Output'!$K$6:$GS$6,0)),0)*$I$8</f>
        <v>0</v>
      </c>
      <c r="EK58" s="371">
        <f ca="1">IFERROR(OFFSET('HTM Output'!$J$169,0,MATCH(EK$11,'HTM Output'!$K$6:$GS$6,0)),0)*$I$8</f>
        <v>0</v>
      </c>
      <c r="EL58" s="371">
        <f ca="1">IFERROR(OFFSET('HTM Output'!$J$169,0,MATCH(EL$11,'HTM Output'!$K$6:$GS$6,0)),0)*$I$8</f>
        <v>0</v>
      </c>
      <c r="EM58" s="371">
        <f ca="1">IFERROR(OFFSET('HTM Output'!$J$169,0,MATCH(EM$11,'HTM Output'!$K$6:$GS$6,0)),0)*$I$8</f>
        <v>0</v>
      </c>
      <c r="EN58" s="371">
        <f ca="1">IFERROR(OFFSET('HTM Output'!$J$169,0,MATCH(EN$11,'HTM Output'!$K$6:$GS$6,0)),0)*$I$8</f>
        <v>0</v>
      </c>
      <c r="EO58" s="371">
        <f ca="1">IFERROR(OFFSET('HTM Output'!$J$169,0,MATCH(EO$11,'HTM Output'!$K$6:$GS$6,0)),0)*$I$8</f>
        <v>0</v>
      </c>
      <c r="EP58" s="371">
        <f ca="1">IFERROR(OFFSET('HTM Output'!$J$169,0,MATCH(EP$11,'HTM Output'!$K$6:$GS$6,0)),0)*$I$8</f>
        <v>0</v>
      </c>
      <c r="EQ58" s="371">
        <f ca="1">IFERROR(OFFSET('HTM Output'!$J$169,0,MATCH(EQ$11,'HTM Output'!$K$6:$GS$6,0)),0)*$I$8</f>
        <v>0</v>
      </c>
      <c r="ER58" s="371">
        <f ca="1">IFERROR(OFFSET('HTM Output'!$J$169,0,MATCH(ER$11,'HTM Output'!$K$6:$GS$6,0)),0)*$I$8</f>
        <v>0</v>
      </c>
      <c r="ES58" s="371">
        <f ca="1">IFERROR(OFFSET('HTM Output'!$J$169,0,MATCH(ES$11,'HTM Output'!$K$6:$GS$6,0)),0)*$I$8</f>
        <v>0</v>
      </c>
      <c r="ET58" s="371">
        <f ca="1">IFERROR(OFFSET('HTM Output'!$J$169,0,MATCH(ET$11,'HTM Output'!$K$6:$GS$6,0)),0)*$I$8</f>
        <v>0</v>
      </c>
      <c r="EU58" s="371">
        <f ca="1">IFERROR(OFFSET('HTM Output'!$J$169,0,MATCH(EU$11,'HTM Output'!$K$6:$GS$6,0)),0)*$I$8</f>
        <v>0</v>
      </c>
      <c r="EV58" s="371">
        <f ca="1">IFERROR(OFFSET('HTM Output'!$J$169,0,MATCH(EV$11,'HTM Output'!$K$6:$GS$6,0)),0)*$I$8</f>
        <v>0</v>
      </c>
      <c r="EW58" s="371">
        <f ca="1">IFERROR(OFFSET('HTM Output'!$J$169,0,MATCH(EW$11,'HTM Output'!$K$6:$GS$6,0)),0)*$I$8</f>
        <v>0</v>
      </c>
      <c r="EX58" s="371">
        <f ca="1">IFERROR(OFFSET('HTM Output'!$J$169,0,MATCH(EX$11,'HTM Output'!$K$6:$GS$6,0)),0)*$I$8</f>
        <v>0</v>
      </c>
      <c r="EY58" s="371">
        <f ca="1">IFERROR(OFFSET('HTM Output'!$J$169,0,MATCH(EY$11,'HTM Output'!$K$6:$GS$6,0)),0)*$I$8</f>
        <v>0</v>
      </c>
      <c r="EZ58" s="371">
        <f ca="1">IFERROR(OFFSET('HTM Output'!$J$169,0,MATCH(EZ$11,'HTM Output'!$K$6:$GS$6,0)),0)*$I$8</f>
        <v>0</v>
      </c>
      <c r="FA58" s="371">
        <f ca="1">IFERROR(OFFSET('HTM Output'!$J$169,0,MATCH(FA$11,'HTM Output'!$K$6:$GS$6,0)),0)*$I$8</f>
        <v>0</v>
      </c>
      <c r="FB58" s="371">
        <f ca="1">IFERROR(OFFSET('HTM Output'!$J$169,0,MATCH(FB$11,'HTM Output'!$K$6:$GS$6,0)),0)*$I$8</f>
        <v>0</v>
      </c>
      <c r="FC58" s="371">
        <f ca="1">IFERROR(OFFSET('HTM Output'!$J$169,0,MATCH(FC$11,'HTM Output'!$K$6:$GS$6,0)),0)*$I$8</f>
        <v>0</v>
      </c>
      <c r="FD58" s="371">
        <f ca="1">IFERROR(OFFSET('HTM Output'!$J$169,0,MATCH(FD$11,'HTM Output'!$K$6:$GS$6,0)),0)*$I$8</f>
        <v>0</v>
      </c>
      <c r="FE58" s="371">
        <f ca="1">IFERROR(OFFSET('HTM Output'!$J$169,0,MATCH(FE$11,'HTM Output'!$K$6:$GS$6,0)),0)*$I$8</f>
        <v>0</v>
      </c>
      <c r="FF58" s="371">
        <f ca="1">IFERROR(OFFSET('HTM Output'!$J$169,0,MATCH(FF$11,'HTM Output'!$K$6:$GS$6,0)),0)*$I$8</f>
        <v>0</v>
      </c>
      <c r="FG58" s="371">
        <f ca="1">IFERROR(OFFSET('HTM Output'!$J$169,0,MATCH(FG$11,'HTM Output'!$K$6:$GS$6,0)),0)*$I$8</f>
        <v>0</v>
      </c>
      <c r="FH58" s="371">
        <f ca="1">IFERROR(OFFSET('HTM Output'!$J$169,0,MATCH(FH$11,'HTM Output'!$K$6:$GS$6,0)),0)*$I$8</f>
        <v>0</v>
      </c>
      <c r="FI58" s="371">
        <f ca="1">IFERROR(OFFSET('HTM Output'!$J$169,0,MATCH(FI$11,'HTM Output'!$K$6:$GS$6,0)),0)*$I$8</f>
        <v>0</v>
      </c>
      <c r="FJ58" s="371">
        <f ca="1">IFERROR(OFFSET('HTM Output'!$J$169,0,MATCH(FJ$11,'HTM Output'!$K$6:$GS$6,0)),0)*$I$8</f>
        <v>0</v>
      </c>
      <c r="FK58" s="371">
        <f ca="1">IFERROR(OFFSET('HTM Output'!$J$169,0,MATCH(FK$11,'HTM Output'!$K$6:$GS$6,0)),0)*$I$8</f>
        <v>0</v>
      </c>
      <c r="FL58" s="371">
        <f ca="1">IFERROR(OFFSET('HTM Output'!$J$169,0,MATCH(FL$11,'HTM Output'!$K$6:$GS$6,0)),0)*$I$8</f>
        <v>0</v>
      </c>
      <c r="FM58" s="371">
        <f ca="1">IFERROR(OFFSET('HTM Output'!$J$169,0,MATCH(FM$11,'HTM Output'!$K$6:$GS$6,0)),0)*$I$8</f>
        <v>0</v>
      </c>
      <c r="FN58" s="371">
        <f ca="1">IFERROR(OFFSET('HTM Output'!$J$169,0,MATCH(FN$11,'HTM Output'!$K$6:$GS$6,0)),0)*$I$8</f>
        <v>0</v>
      </c>
      <c r="FO58" s="371">
        <f ca="1">IFERROR(OFFSET('HTM Output'!$J$169,0,MATCH(FO$11,'HTM Output'!$K$6:$GS$6,0)),0)*$I$8</f>
        <v>0</v>
      </c>
      <c r="FP58" s="371">
        <f ca="1">IFERROR(OFFSET('HTM Output'!$J$169,0,MATCH(FP$11,'HTM Output'!$K$6:$GS$6,0)),0)*$I$8</f>
        <v>0</v>
      </c>
      <c r="FQ58" s="371">
        <f ca="1">IFERROR(OFFSET('HTM Output'!$J$169,0,MATCH(FQ$11,'HTM Output'!$K$6:$GS$6,0)),0)*$I$8</f>
        <v>0</v>
      </c>
      <c r="FR58" s="371">
        <f ca="1">IFERROR(OFFSET('HTM Output'!$J$169,0,MATCH(FR$11,'HTM Output'!$K$6:$GS$6,0)),0)*$I$8</f>
        <v>0</v>
      </c>
      <c r="FS58" s="371">
        <f ca="1">IFERROR(OFFSET('HTM Output'!$J$169,0,MATCH(FS$11,'HTM Output'!$K$6:$GS$6,0)),0)*$I$8</f>
        <v>0</v>
      </c>
      <c r="FT58" s="371">
        <f ca="1">IFERROR(OFFSET('HTM Output'!$J$169,0,MATCH(FT$11,'HTM Output'!$K$6:$GS$6,0)),0)*$I$8</f>
        <v>0</v>
      </c>
      <c r="FU58" s="371">
        <f ca="1">IFERROR(OFFSET('HTM Output'!$J$169,0,MATCH(FU$11,'HTM Output'!$K$6:$GS$6,0)),0)*$I$8</f>
        <v>0</v>
      </c>
      <c r="FV58" s="371">
        <f ca="1">IFERROR(OFFSET('HTM Output'!$J$169,0,MATCH(FV$11,'HTM Output'!$K$6:$GS$6,0)),0)*$I$8</f>
        <v>0</v>
      </c>
      <c r="FW58" s="371">
        <f ca="1">IFERROR(OFFSET('HTM Output'!$J$169,0,MATCH(FW$11,'HTM Output'!$K$6:$GS$6,0)),0)*$I$8</f>
        <v>0</v>
      </c>
      <c r="FX58" s="371">
        <f ca="1">IFERROR(OFFSET('HTM Output'!$J$169,0,MATCH(FX$11,'HTM Output'!$K$6:$GS$6,0)),0)*$I$8</f>
        <v>0</v>
      </c>
      <c r="FY58" s="371">
        <f ca="1">IFERROR(OFFSET('HTM Output'!$J$169,0,MATCH(FY$11,'HTM Output'!$K$6:$GS$6,0)),0)*$I$8</f>
        <v>0</v>
      </c>
      <c r="FZ58" s="371">
        <f ca="1">IFERROR(OFFSET('HTM Output'!$J$169,0,MATCH(FZ$11,'HTM Output'!$K$6:$GS$6,0)),0)*$I$8</f>
        <v>0</v>
      </c>
      <c r="GA58" s="371">
        <f ca="1">IFERROR(OFFSET('HTM Output'!$J$169,0,MATCH(GA$11,'HTM Output'!$K$6:$GS$6,0)),0)*$I$8</f>
        <v>0</v>
      </c>
      <c r="GB58" s="371">
        <f ca="1">IFERROR(OFFSET('HTM Output'!$J$169,0,MATCH(GB$11,'HTM Output'!$K$6:$GS$6,0)),0)*$I$8</f>
        <v>0</v>
      </c>
      <c r="GC58" s="371">
        <f ca="1">IFERROR(OFFSET('HTM Output'!$J$169,0,MATCH(GC$11,'HTM Output'!$K$6:$GS$6,0)),0)*$I$8</f>
        <v>0</v>
      </c>
      <c r="GD58" s="371">
        <f ca="1">IFERROR(OFFSET('HTM Output'!$J$169,0,MATCH(GD$11,'HTM Output'!$K$6:$GS$6,0)),0)*$I$8</f>
        <v>0</v>
      </c>
      <c r="GE58" s="371">
        <f ca="1">IFERROR(OFFSET('HTM Output'!$J$169,0,MATCH(GE$11,'HTM Output'!$K$6:$GS$6,0)),0)*$I$8</f>
        <v>0</v>
      </c>
      <c r="GF58" s="371">
        <f ca="1">IFERROR(OFFSET('HTM Output'!$J$169,0,MATCH(GF$11,'HTM Output'!$K$6:$GS$6,0)),0)*$I$8</f>
        <v>0</v>
      </c>
      <c r="GG58" s="371">
        <f ca="1">IFERROR(OFFSET('HTM Output'!$J$169,0,MATCH(GG$11,'HTM Output'!$K$6:$GS$6,0)),0)*$I$8</f>
        <v>0</v>
      </c>
      <c r="GH58" s="371">
        <f ca="1">IFERROR(OFFSET('HTM Output'!$J$169,0,MATCH(GH$11,'HTM Output'!$K$6:$GS$6,0)),0)*$I$8</f>
        <v>0</v>
      </c>
      <c r="GI58" s="371">
        <f ca="1">IFERROR(OFFSET('HTM Output'!$J$169,0,MATCH(GI$11,'HTM Output'!$K$6:$GS$6,0)),0)*$I$8</f>
        <v>0</v>
      </c>
      <c r="GJ58" s="371">
        <f ca="1">IFERROR(OFFSET('HTM Output'!$J$169,0,MATCH(GJ$11,'HTM Output'!$K$6:$GS$6,0)),0)*$I$8</f>
        <v>0</v>
      </c>
      <c r="GK58" s="371">
        <f ca="1">IFERROR(OFFSET('HTM Output'!$J$169,0,MATCH(GK$11,'HTM Output'!$K$6:$GS$6,0)),0)*$I$8</f>
        <v>0</v>
      </c>
      <c r="GL58" s="371">
        <f ca="1">IFERROR(OFFSET('HTM Output'!$J$169,0,MATCH(GL$11,'HTM Output'!$K$6:$GS$6,0)),0)*$I$8</f>
        <v>0</v>
      </c>
      <c r="GM58" s="371">
        <f ca="1">IFERROR(OFFSET('HTM Output'!$J$169,0,MATCH(GM$11,'HTM Output'!$K$6:$GS$6,0)),0)*$I$8</f>
        <v>0</v>
      </c>
      <c r="GN58" s="371">
        <f ca="1">IFERROR(OFFSET('HTM Output'!$J$169,0,MATCH(GN$11,'HTM Output'!$K$6:$GS$6,0)),0)*$I$8</f>
        <v>0</v>
      </c>
      <c r="GO58" s="371">
        <f ca="1">IFERROR(OFFSET('HTM Output'!$J$169,0,MATCH(GO$11,'HTM Output'!$K$6:$GS$6,0)),0)*$I$8</f>
        <v>0</v>
      </c>
      <c r="GP58" s="371">
        <f ca="1">IFERROR(OFFSET('HTM Output'!$J$169,0,MATCH(GP$11,'HTM Output'!$K$6:$GS$6,0)),0)*$I$8</f>
        <v>0</v>
      </c>
      <c r="GQ58" s="371">
        <f ca="1">IFERROR(OFFSET('HTM Output'!$J$169,0,MATCH(GQ$11,'HTM Output'!$K$6:$GS$6,0)),0)*$I$8</f>
        <v>0</v>
      </c>
      <c r="GR58" s="371">
        <f ca="1">IFERROR(OFFSET('HTM Output'!$J$169,0,MATCH(GR$11,'HTM Output'!$K$6:$GS$6,0)),0)*$I$8</f>
        <v>0</v>
      </c>
      <c r="GS58" s="371">
        <f ca="1">IFERROR(OFFSET('HTM Output'!$J$169,0,MATCH(GS$11,'HTM Output'!$K$6:$GS$6,0)),0)*$I$8</f>
        <v>0</v>
      </c>
      <c r="GT58" s="371">
        <f ca="1">IFERROR(OFFSET('HTM Output'!$J$169,0,MATCH(GT$11,'HTM Output'!$K$6:$GS$6,0)),0)*$I$8</f>
        <v>0</v>
      </c>
      <c r="GU58" s="371">
        <f ca="1">IFERROR(OFFSET('HTM Output'!$J$169,0,MATCH(GU$11,'HTM Output'!$K$6:$GS$6,0)),0)*$I$8</f>
        <v>0</v>
      </c>
      <c r="GV58" s="371">
        <f ca="1">IFERROR(OFFSET('HTM Output'!$J$169,0,MATCH(GV$11,'HTM Output'!$K$6:$GS$6,0)),0)*$I$8</f>
        <v>0</v>
      </c>
      <c r="GW58" s="371">
        <f ca="1">IFERROR(OFFSET('HTM Output'!$J$169,0,MATCH(GW$11,'HTM Output'!$K$6:$GS$6,0)),0)*$I$8</f>
        <v>0</v>
      </c>
      <c r="GX58" s="371">
        <f ca="1">IFERROR(OFFSET('HTM Output'!$J$169,0,MATCH(GX$11,'HTM Output'!$K$6:$GS$6,0)),0)*$I$8</f>
        <v>0</v>
      </c>
      <c r="GY58" s="371">
        <f ca="1">IFERROR(OFFSET('HTM Output'!$J$169,0,MATCH(GY$11,'HTM Output'!$K$6:$GS$6,0)),0)*$I$8</f>
        <v>0</v>
      </c>
      <c r="GZ58" s="371">
        <f ca="1">IFERROR(OFFSET('HTM Output'!$J$169,0,MATCH(GZ$11,'HTM Output'!$K$6:$GS$6,0)),0)*$I$8</f>
        <v>0</v>
      </c>
      <c r="HA58" s="371">
        <f ca="1">IFERROR(OFFSET('HTM Output'!$J$169,0,MATCH(HA$11,'HTM Output'!$K$6:$GS$6,0)),0)*$I$8</f>
        <v>0</v>
      </c>
      <c r="HB58" s="469">
        <f ca="1">IFERROR(OFFSET('HTM Output'!$J$169,0,MATCH(HB$11,'HTM Output'!$K$6:$GS$6,0)),0)*$I$8</f>
        <v>0</v>
      </c>
      <c r="HC58" s="347"/>
      <c r="HD58" s="381">
        <f t="shared" ref="HD58:HD61" si="41">T58</f>
        <v>0</v>
      </c>
      <c r="HE58" s="359">
        <f t="shared" ref="HE58:HJ61" ca="1" si="42">SUMIFS($T58:$HB58,$T$10:$HB$10,HE$11)</f>
        <v>21516084.187007781</v>
      </c>
      <c r="HF58" s="359">
        <f t="shared" ca="1" si="42"/>
        <v>15728410.415824536</v>
      </c>
      <c r="HG58" s="359">
        <f t="shared" ca="1" si="42"/>
        <v>10119094.810652373</v>
      </c>
      <c r="HH58" s="359">
        <f t="shared" ca="1" si="42"/>
        <v>8757548.1202851608</v>
      </c>
      <c r="HI58" s="359">
        <f t="shared" ca="1" si="42"/>
        <v>3398347.7555767312</v>
      </c>
      <c r="HJ58" s="359">
        <f t="shared" ca="1" si="42"/>
        <v>967349.52092758601</v>
      </c>
      <c r="HK58" s="419">
        <f ca="1">SUM(HD58:HJ58)</f>
        <v>60486834.810274169</v>
      </c>
    </row>
    <row r="59" spans="2:219" x14ac:dyDescent="0.75">
      <c r="B59" s="347"/>
      <c r="C59" s="347"/>
      <c r="D59" s="347"/>
      <c r="E59" s="347"/>
      <c r="F59" s="347"/>
      <c r="G59" s="347"/>
      <c r="H59" s="347"/>
      <c r="I59" s="347"/>
      <c r="J59" s="347"/>
      <c r="K59" s="347"/>
      <c r="L59" s="347"/>
      <c r="M59" s="347"/>
      <c r="N59" s="388" t="s">
        <v>319</v>
      </c>
      <c r="O59" s="389"/>
      <c r="P59" s="347"/>
      <c r="Q59" s="357"/>
      <c r="R59" s="347"/>
      <c r="S59" s="347"/>
      <c r="T59" s="347"/>
      <c r="U59" s="371">
        <f ca="1">IFERROR(OFFSET('HTM Output'!$J$170,0,MATCH(U$11,'HTM Output'!$K$6:$GS$6,0)),0)*$I$8</f>
        <v>0</v>
      </c>
      <c r="V59" s="371">
        <f ca="1">IFERROR(OFFSET('HTM Output'!$J$170,0,MATCH(V$11,'HTM Output'!$K$6:$GS$6,0)),0)*$I$8</f>
        <v>0</v>
      </c>
      <c r="W59" s="371">
        <f ca="1">IFERROR(OFFSET('HTM Output'!$J$170,0,MATCH(W$11,'HTM Output'!$K$6:$GS$6,0)),0)*$I$8</f>
        <v>0</v>
      </c>
      <c r="X59" s="371">
        <f ca="1">IFERROR(OFFSET('HTM Output'!$J$170,0,MATCH(X$11,'HTM Output'!$K$6:$GS$6,0)),0)*$I$8</f>
        <v>0</v>
      </c>
      <c r="Y59" s="371">
        <f ca="1">IFERROR(OFFSET('HTM Output'!$J$170,0,MATCH(Y$11,'HTM Output'!$K$6:$GS$6,0)),0)*$I$8</f>
        <v>0</v>
      </c>
      <c r="Z59" s="371">
        <f ca="1">IFERROR(OFFSET('HTM Output'!$J$170,0,MATCH(Z$11,'HTM Output'!$K$6:$GS$6,0)),0)*$I$8</f>
        <v>0</v>
      </c>
      <c r="AA59" s="371">
        <f ca="1">IFERROR(OFFSET('HTM Output'!$J$170,0,MATCH(AA$11,'HTM Output'!$K$6:$GS$6,0)),0)*$I$8</f>
        <v>0</v>
      </c>
      <c r="AB59" s="371">
        <f ca="1">IFERROR(OFFSET('HTM Output'!$J$170,0,MATCH(AB$11,'HTM Output'!$K$6:$GS$6,0)),0)*$I$8</f>
        <v>0</v>
      </c>
      <c r="AC59" s="371">
        <f ca="1">IFERROR(OFFSET('HTM Output'!$J$170,0,MATCH(AC$11,'HTM Output'!$K$6:$GS$6,0)),0)*$I$8</f>
        <v>0</v>
      </c>
      <c r="AD59" s="371">
        <f ca="1">IFERROR(OFFSET('HTM Output'!$J$170,0,MATCH(AD$11,'HTM Output'!$K$6:$GS$6,0)),0)*$I$8</f>
        <v>0</v>
      </c>
      <c r="AE59" s="371">
        <f ca="1">IFERROR(OFFSET('HTM Output'!$J$170,0,MATCH(AE$11,'HTM Output'!$K$6:$GS$6,0)),0)*$I$8</f>
        <v>0</v>
      </c>
      <c r="AF59" s="371">
        <f ca="1">IFERROR(OFFSET('HTM Output'!$J$170,0,MATCH(AF$11,'HTM Output'!$K$6:$GS$6,0)),0)*$I$8</f>
        <v>0</v>
      </c>
      <c r="AG59" s="371">
        <f ca="1">IFERROR(OFFSET('HTM Output'!$J$170,0,MATCH(AG$11,'HTM Output'!$K$6:$GS$6,0)),0)*$I$8</f>
        <v>0</v>
      </c>
      <c r="AH59" s="371">
        <f ca="1">IFERROR(OFFSET('HTM Output'!$J$170,0,MATCH(AH$11,'HTM Output'!$K$6:$GS$6,0)),0)*$I$8</f>
        <v>0</v>
      </c>
      <c r="AI59" s="371">
        <f ca="1">IFERROR(OFFSET('HTM Output'!$J$170,0,MATCH(AI$11,'HTM Output'!$K$6:$GS$6,0)),0)*$I$8</f>
        <v>0</v>
      </c>
      <c r="AJ59" s="371">
        <f ca="1">IFERROR(OFFSET('HTM Output'!$J$170,0,MATCH(AJ$11,'HTM Output'!$K$6:$GS$6,0)),0)*$I$8</f>
        <v>0</v>
      </c>
      <c r="AK59" s="371">
        <f ca="1">IFERROR(OFFSET('HTM Output'!$J$170,0,MATCH(AK$11,'HTM Output'!$K$6:$GS$6,0)),0)*$I$8</f>
        <v>0</v>
      </c>
      <c r="AL59" s="371">
        <f ca="1">IFERROR(OFFSET('HTM Output'!$J$170,0,MATCH(AL$11,'HTM Output'!$K$6:$GS$6,0)),0)*$I$8</f>
        <v>0</v>
      </c>
      <c r="AM59" s="371">
        <f ca="1">IFERROR(OFFSET('HTM Output'!$J$170,0,MATCH(AM$11,'HTM Output'!$K$6:$GS$6,0)),0)*$I$8</f>
        <v>0</v>
      </c>
      <c r="AN59" s="371">
        <f ca="1">IFERROR(OFFSET('HTM Output'!$J$170,0,MATCH(AN$11,'HTM Output'!$K$6:$GS$6,0)),0)*$I$8</f>
        <v>0</v>
      </c>
      <c r="AO59" s="371">
        <f ca="1">IFERROR(OFFSET('HTM Output'!$J$170,0,MATCH(AO$11,'HTM Output'!$K$6:$GS$6,0)),0)*$I$8</f>
        <v>0</v>
      </c>
      <c r="AP59" s="371">
        <f ca="1">IFERROR(OFFSET('HTM Output'!$J$170,0,MATCH(AP$11,'HTM Output'!$K$6:$GS$6,0)),0)*$I$8</f>
        <v>0</v>
      </c>
      <c r="AQ59" s="371">
        <f ca="1">IFERROR(OFFSET('HTM Output'!$J$170,0,MATCH(AQ$11,'HTM Output'!$K$6:$GS$6,0)),0)*$I$8</f>
        <v>0</v>
      </c>
      <c r="AR59" s="371">
        <f ca="1">IFERROR(OFFSET('HTM Output'!$J$170,0,MATCH(AR$11,'HTM Output'!$K$6:$GS$6,0)),0)*$I$8</f>
        <v>0</v>
      </c>
      <c r="AS59" s="371">
        <f ca="1">IFERROR(OFFSET('HTM Output'!$J$170,0,MATCH(AS$11,'HTM Output'!$K$6:$GS$6,0)),0)*$I$8</f>
        <v>0</v>
      </c>
      <c r="AT59" s="371">
        <f ca="1">IFERROR(OFFSET('HTM Output'!$J$170,0,MATCH(AT$11,'HTM Output'!$K$6:$GS$6,0)),0)*$I$8</f>
        <v>0</v>
      </c>
      <c r="AU59" s="371">
        <f ca="1">IFERROR(OFFSET('HTM Output'!$J$170,0,MATCH(AU$11,'HTM Output'!$K$6:$GS$6,0)),0)*$I$8</f>
        <v>0</v>
      </c>
      <c r="AV59" s="371">
        <f ca="1">IFERROR(OFFSET('HTM Output'!$J$170,0,MATCH(AV$11,'HTM Output'!$K$6:$GS$6,0)),0)*$I$8</f>
        <v>0</v>
      </c>
      <c r="AW59" s="371">
        <f ca="1">IFERROR(OFFSET('HTM Output'!$J$170,0,MATCH(AW$11,'HTM Output'!$K$6:$GS$6,0)),0)*$I$8</f>
        <v>0</v>
      </c>
      <c r="AX59" s="371">
        <f ca="1">IFERROR(OFFSET('HTM Output'!$J$170,0,MATCH(AX$11,'HTM Output'!$K$6:$GS$6,0)),0)*$I$8</f>
        <v>22155462.171369072</v>
      </c>
      <c r="AY59" s="371">
        <f ca="1">IFERROR(OFFSET('HTM Output'!$J$170,0,MATCH(AY$11,'HTM Output'!$K$6:$GS$6,0)),0)*$I$8</f>
        <v>9047764.3350530099</v>
      </c>
      <c r="AZ59" s="371">
        <f ca="1">IFERROR(OFFSET('HTM Output'!$J$170,0,MATCH(AZ$11,'HTM Output'!$K$6:$GS$6,0)),0)*$I$8</f>
        <v>7841867.6840466959</v>
      </c>
      <c r="BA59" s="371">
        <f ca="1">IFERROR(OFFSET('HTM Output'!$J$170,0,MATCH(BA$11,'HTM Output'!$K$6:$GS$6,0)),0)*$I$8</f>
        <v>0</v>
      </c>
      <c r="BB59" s="371">
        <f ca="1">IFERROR(OFFSET('HTM Output'!$J$170,0,MATCH(BB$11,'HTM Output'!$K$6:$GS$6,0)),0)*$I$8</f>
        <v>2946642.8583624619</v>
      </c>
      <c r="BC59" s="371">
        <f ca="1">IFERROR(OFFSET('HTM Output'!$J$170,0,MATCH(BC$11,'HTM Output'!$K$6:$GS$6,0)),0)*$I$8</f>
        <v>10141343.529553486</v>
      </c>
      <c r="BD59" s="371">
        <f ca="1">IFERROR(OFFSET('HTM Output'!$J$170,0,MATCH(BD$11,'HTM Output'!$K$6:$GS$6,0)),0)*$I$8</f>
        <v>36935.108647109242</v>
      </c>
      <c r="BE59" s="371">
        <f ca="1">IFERROR(OFFSET('HTM Output'!$J$170,0,MATCH(BE$11,'HTM Output'!$K$6:$GS$6,0)),0)*$I$8</f>
        <v>36186.433933631088</v>
      </c>
      <c r="BF59" s="371">
        <f ca="1">IFERROR(OFFSET('HTM Output'!$J$170,0,MATCH(BF$11,'HTM Output'!$K$6:$GS$6,0)),0)*$I$8</f>
        <v>2953042.5542867845</v>
      </c>
      <c r="BG59" s="371">
        <f ca="1">IFERROR(OFFSET('HTM Output'!$J$170,0,MATCH(BG$11,'HTM Output'!$K$6:$GS$6,0)),0)*$I$8</f>
        <v>7585771.5208863802</v>
      </c>
      <c r="BH59" s="371">
        <f ca="1">IFERROR(OFFSET('HTM Output'!$J$170,0,MATCH(BH$11,'HTM Output'!$K$6:$GS$6,0)),0)*$I$8</f>
        <v>38712.604009160787</v>
      </c>
      <c r="BI59" s="371">
        <f ca="1">IFERROR(OFFSET('HTM Output'!$J$170,0,MATCH(BI$11,'HTM Output'!$K$6:$GS$6,0)),0)*$I$8</f>
        <v>37601.617858877456</v>
      </c>
      <c r="BJ59" s="371">
        <f ca="1">IFERROR(OFFSET('HTM Output'!$J$170,0,MATCH(BJ$11,'HTM Output'!$K$6:$GS$6,0)),0)*$I$8</f>
        <v>38993.319561862147</v>
      </c>
      <c r="BK59" s="371">
        <f ca="1">IFERROR(OFFSET('HTM Output'!$J$170,0,MATCH(BK$11,'HTM Output'!$K$6:$GS$6,0)),0)*$I$8</f>
        <v>37874.277350789424</v>
      </c>
      <c r="BL59" s="371">
        <f ca="1">IFERROR(OFFSET('HTM Output'!$J$170,0,MATCH(BL$11,'HTM Output'!$K$6:$GS$6,0)),0)*$I$8</f>
        <v>3062115.4769272516</v>
      </c>
      <c r="BM59" s="371">
        <f ca="1">IFERROR(OFFSET('HTM Output'!$J$170,0,MATCH(BM$11,'HTM Output'!$K$6:$GS$6,0)),0)*$I$8</f>
        <v>11024700.149526993</v>
      </c>
      <c r="BN59" s="371">
        <f ca="1">IFERROR(OFFSET('HTM Output'!$J$170,0,MATCH(BN$11,'HTM Output'!$K$6:$GS$6,0)),0)*$I$8</f>
        <v>36239914.578618236</v>
      </c>
      <c r="BO59" s="371">
        <f ca="1">IFERROR(OFFSET('HTM Output'!$J$170,0,MATCH(BO$11,'HTM Output'!$K$6:$GS$6,0)),0)*$I$8</f>
        <v>3793492.7781699318</v>
      </c>
      <c r="BP59" s="371">
        <f ca="1">IFERROR(OFFSET('HTM Output'!$J$170,0,MATCH(BP$11,'HTM Output'!$K$6:$GS$6,0)),0)*$I$8</f>
        <v>3149545.1384673528</v>
      </c>
      <c r="BQ59" s="371">
        <f ca="1">IFERROR(OFFSET('HTM Output'!$J$170,0,MATCH(BQ$11,'HTM Output'!$K$6:$GS$6,0)),0)*$I$8</f>
        <v>17892.228707894108</v>
      </c>
      <c r="BR59" s="371">
        <f ca="1">IFERROR(OFFSET('HTM Output'!$J$170,0,MATCH(BR$11,'HTM Output'!$K$6:$GS$6,0)),0)*$I$8</f>
        <v>10084934.620192356</v>
      </c>
      <c r="BS59" s="371">
        <f ca="1">IFERROR(OFFSET('HTM Output'!$J$170,0,MATCH(BS$11,'HTM Output'!$K$6:$GS$6,0)),0)*$I$8</f>
        <v>15881003.6220851</v>
      </c>
      <c r="BT59" s="371">
        <f ca="1">IFERROR(OFFSET('HTM Output'!$J$170,0,MATCH(BT$11,'HTM Output'!$K$6:$GS$6,0)),0)*$I$8</f>
        <v>0</v>
      </c>
      <c r="BU59" s="371">
        <f ca="1">IFERROR(OFFSET('HTM Output'!$J$170,0,MATCH(BU$11,'HTM Output'!$K$6:$GS$6,0)),0)*$I$8</f>
        <v>11518962.155516345</v>
      </c>
      <c r="BV59" s="371">
        <f ca="1">IFERROR(OFFSET('HTM Output'!$J$170,0,MATCH(BV$11,'HTM Output'!$K$6:$GS$6,0)),0)*$I$8</f>
        <v>5378382.9067279091</v>
      </c>
      <c r="BW59" s="371">
        <f ca="1">IFERROR(OFFSET('HTM Output'!$J$170,0,MATCH(BW$11,'HTM Output'!$K$6:$GS$6,0)),0)*$I$8</f>
        <v>4277655.8105271952</v>
      </c>
      <c r="BX59" s="371">
        <f ca="1">IFERROR(OFFSET('HTM Output'!$J$170,0,MATCH(BX$11,'HTM Output'!$K$6:$GS$6,0)),0)*$I$8</f>
        <v>0</v>
      </c>
      <c r="BY59" s="371">
        <f ca="1">IFERROR(OFFSET('HTM Output'!$J$170,0,MATCH(BY$11,'HTM Output'!$K$6:$GS$6,0)),0)*$I$8</f>
        <v>0</v>
      </c>
      <c r="BZ59" s="371">
        <f ca="1">IFERROR(OFFSET('HTM Output'!$J$170,0,MATCH(BZ$11,'HTM Output'!$K$6:$GS$6,0)),0)*$I$8</f>
        <v>0</v>
      </c>
      <c r="CA59" s="371">
        <f ca="1">IFERROR(OFFSET('HTM Output'!$J$170,0,MATCH(CA$11,'HTM Output'!$K$6:$GS$6,0)),0)*$I$8</f>
        <v>8913400.0772416256</v>
      </c>
      <c r="CB59" s="371">
        <f ca="1">IFERROR(OFFSET('HTM Output'!$J$170,0,MATCH(CB$11,'HTM Output'!$K$6:$GS$6,0)),0)*$I$8</f>
        <v>0</v>
      </c>
      <c r="CC59" s="371">
        <f ca="1">IFERROR(OFFSET('HTM Output'!$J$170,0,MATCH(CC$11,'HTM Output'!$K$6:$GS$6,0)),0)*$I$8</f>
        <v>1973610.7242460144</v>
      </c>
      <c r="CD59" s="371">
        <f ca="1">IFERROR(OFFSET('HTM Output'!$J$170,0,MATCH(CD$11,'HTM Output'!$K$6:$GS$6,0)),0)*$I$8</f>
        <v>12106139.990649076</v>
      </c>
      <c r="CE59" s="371">
        <f ca="1">IFERROR(OFFSET('HTM Output'!$J$170,0,MATCH(CE$11,'HTM Output'!$K$6:$GS$6,0)),0)*$I$8</f>
        <v>0</v>
      </c>
      <c r="CF59" s="371">
        <f ca="1">IFERROR(OFFSET('HTM Output'!$J$170,0,MATCH(CF$11,'HTM Output'!$K$6:$GS$6,0)),0)*$I$8</f>
        <v>0</v>
      </c>
      <c r="CG59" s="371">
        <f ca="1">IFERROR(OFFSET('HTM Output'!$J$170,0,MATCH(CG$11,'HTM Output'!$K$6:$GS$6,0)),0)*$I$8</f>
        <v>13324078.354549715</v>
      </c>
      <c r="CH59" s="371">
        <f ca="1">IFERROR(OFFSET('HTM Output'!$J$170,0,MATCH(CH$11,'HTM Output'!$K$6:$GS$6,0)),0)*$I$8</f>
        <v>0</v>
      </c>
      <c r="CI59" s="371">
        <f ca="1">IFERROR(OFFSET('HTM Output'!$J$170,0,MATCH(CI$11,'HTM Output'!$K$6:$GS$6,0)),0)*$I$8</f>
        <v>0</v>
      </c>
      <c r="CJ59" s="371">
        <f ca="1">IFERROR(OFFSET('HTM Output'!$J$170,0,MATCH(CJ$11,'HTM Output'!$K$6:$GS$6,0)),0)*$I$8</f>
        <v>0</v>
      </c>
      <c r="CK59" s="371">
        <f ca="1">IFERROR(OFFSET('HTM Output'!$J$170,0,MATCH(CK$11,'HTM Output'!$K$6:$GS$6,0)),0)*$I$8</f>
        <v>0</v>
      </c>
      <c r="CL59" s="371">
        <f ca="1">IFERROR(OFFSET('HTM Output'!$J$170,0,MATCH(CL$11,'HTM Output'!$K$6:$GS$6,0)),0)*$I$8</f>
        <v>0</v>
      </c>
      <c r="CM59" s="371">
        <f ca="1">IFERROR(OFFSET('HTM Output'!$J$170,0,MATCH(CM$11,'HTM Output'!$K$6:$GS$6,0)),0)*$I$8</f>
        <v>0</v>
      </c>
      <c r="CN59" s="371">
        <f ca="1">IFERROR(OFFSET('HTM Output'!$J$170,0,MATCH(CN$11,'HTM Output'!$K$6:$GS$6,0)),0)*$I$8</f>
        <v>0</v>
      </c>
      <c r="CO59" s="371">
        <f ca="1">IFERROR(OFFSET('HTM Output'!$J$170,0,MATCH(CO$11,'HTM Output'!$K$6:$GS$6,0)),0)*$I$8</f>
        <v>0</v>
      </c>
      <c r="CP59" s="371">
        <f ca="1">IFERROR(OFFSET('HTM Output'!$J$170,0,MATCH(CP$11,'HTM Output'!$K$6:$GS$6,0)),0)*$I$8</f>
        <v>0</v>
      </c>
      <c r="CQ59" s="371">
        <f ca="1">IFERROR(OFFSET('HTM Output'!$J$170,0,MATCH(CQ$11,'HTM Output'!$K$6:$GS$6,0)),0)*$I$8</f>
        <v>0</v>
      </c>
      <c r="CR59" s="371">
        <f ca="1">IFERROR(OFFSET('HTM Output'!$J$170,0,MATCH(CR$11,'HTM Output'!$K$6:$GS$6,0)),0)*$I$8</f>
        <v>0</v>
      </c>
      <c r="CS59" s="371">
        <f ca="1">IFERROR(OFFSET('HTM Output'!$J$170,0,MATCH(CS$11,'HTM Output'!$K$6:$GS$6,0)),0)*$I$8</f>
        <v>0</v>
      </c>
      <c r="CT59" s="371">
        <f ca="1">IFERROR(OFFSET('HTM Output'!$J$170,0,MATCH(CT$11,'HTM Output'!$K$6:$GS$6,0)),0)*$I$8</f>
        <v>0</v>
      </c>
      <c r="CU59" s="371">
        <f ca="1">IFERROR(OFFSET('HTM Output'!$J$170,0,MATCH(CU$11,'HTM Output'!$K$6:$GS$6,0)),0)*$I$8</f>
        <v>0</v>
      </c>
      <c r="CV59" s="371">
        <f ca="1">IFERROR(OFFSET('HTM Output'!$J$170,0,MATCH(CV$11,'HTM Output'!$K$6:$GS$6,0)),0)*$I$8</f>
        <v>0</v>
      </c>
      <c r="CW59" s="371">
        <f ca="1">IFERROR(OFFSET('HTM Output'!$J$170,0,MATCH(CW$11,'HTM Output'!$K$6:$GS$6,0)),0)*$I$8</f>
        <v>0</v>
      </c>
      <c r="CX59" s="371">
        <f ca="1">IFERROR(OFFSET('HTM Output'!$J$170,0,MATCH(CX$11,'HTM Output'!$K$6:$GS$6,0)),0)*$I$8</f>
        <v>0</v>
      </c>
      <c r="CY59" s="371">
        <f ca="1">IFERROR(OFFSET('HTM Output'!$J$170,0,MATCH(CY$11,'HTM Output'!$K$6:$GS$6,0)),0)*$I$8</f>
        <v>0</v>
      </c>
      <c r="CZ59" s="371">
        <f ca="1">IFERROR(OFFSET('HTM Output'!$J$170,0,MATCH(CZ$11,'HTM Output'!$K$6:$GS$6,0)),0)*$I$8</f>
        <v>0</v>
      </c>
      <c r="DA59" s="371">
        <f ca="1">IFERROR(OFFSET('HTM Output'!$J$170,0,MATCH(DA$11,'HTM Output'!$K$6:$GS$6,0)),0)*$I$8</f>
        <v>0</v>
      </c>
      <c r="DB59" s="371">
        <f ca="1">IFERROR(OFFSET('HTM Output'!$J$170,0,MATCH(DB$11,'HTM Output'!$K$6:$GS$6,0)),0)*$I$8</f>
        <v>0</v>
      </c>
      <c r="DC59" s="371">
        <f ca="1">IFERROR(OFFSET('HTM Output'!$J$170,0,MATCH(DC$11,'HTM Output'!$K$6:$GS$6,0)),0)*$I$8</f>
        <v>0</v>
      </c>
      <c r="DD59" s="371">
        <f ca="1">IFERROR(OFFSET('HTM Output'!$J$170,0,MATCH(DD$11,'HTM Output'!$K$6:$GS$6,0)),0)*$I$8</f>
        <v>0</v>
      </c>
      <c r="DE59" s="371">
        <f ca="1">IFERROR(OFFSET('HTM Output'!$J$170,0,MATCH(DE$11,'HTM Output'!$K$6:$GS$6,0)),0)*$I$8</f>
        <v>0</v>
      </c>
      <c r="DF59" s="371">
        <f ca="1">IFERROR(OFFSET('HTM Output'!$J$170,0,MATCH(DF$11,'HTM Output'!$K$6:$GS$6,0)),0)*$I$8</f>
        <v>0</v>
      </c>
      <c r="DG59" s="371">
        <f ca="1">IFERROR(OFFSET('HTM Output'!$J$170,0,MATCH(DG$11,'HTM Output'!$K$6:$GS$6,0)),0)*$I$8</f>
        <v>0</v>
      </c>
      <c r="DH59" s="371">
        <f ca="1">IFERROR(OFFSET('HTM Output'!$J$170,0,MATCH(DH$11,'HTM Output'!$K$6:$GS$6,0)),0)*$I$8</f>
        <v>0</v>
      </c>
      <c r="DI59" s="371">
        <f ca="1">IFERROR(OFFSET('HTM Output'!$J$170,0,MATCH(DI$11,'HTM Output'!$K$6:$GS$6,0)),0)*$I$8</f>
        <v>0</v>
      </c>
      <c r="DJ59" s="371">
        <f ca="1">IFERROR(OFFSET('HTM Output'!$J$170,0,MATCH(DJ$11,'HTM Output'!$K$6:$GS$6,0)),0)*$I$8</f>
        <v>0</v>
      </c>
      <c r="DK59" s="371">
        <f ca="1">IFERROR(OFFSET('HTM Output'!$J$170,0,MATCH(DK$11,'HTM Output'!$K$6:$GS$6,0)),0)*$I$8</f>
        <v>0</v>
      </c>
      <c r="DL59" s="371">
        <f ca="1">IFERROR(OFFSET('HTM Output'!$J$170,0,MATCH(DL$11,'HTM Output'!$K$6:$GS$6,0)),0)*$I$8</f>
        <v>0</v>
      </c>
      <c r="DM59" s="371">
        <f ca="1">IFERROR(OFFSET('HTM Output'!$J$170,0,MATCH(DM$11,'HTM Output'!$K$6:$GS$6,0)),0)*$I$8</f>
        <v>0</v>
      </c>
      <c r="DN59" s="371">
        <f ca="1">IFERROR(OFFSET('HTM Output'!$J$170,0,MATCH(DN$11,'HTM Output'!$K$6:$GS$6,0)),0)*$I$8</f>
        <v>0</v>
      </c>
      <c r="DO59" s="371">
        <f ca="1">IFERROR(OFFSET('HTM Output'!$J$170,0,MATCH(DO$11,'HTM Output'!$K$6:$GS$6,0)),0)*$I$8</f>
        <v>0</v>
      </c>
      <c r="DP59" s="371">
        <f ca="1">IFERROR(OFFSET('HTM Output'!$J$170,0,MATCH(DP$11,'HTM Output'!$K$6:$GS$6,0)),0)*$I$8</f>
        <v>0</v>
      </c>
      <c r="DQ59" s="371">
        <f ca="1">IFERROR(OFFSET('HTM Output'!$J$170,0,MATCH(DQ$11,'HTM Output'!$K$6:$GS$6,0)),0)*$I$8</f>
        <v>0</v>
      </c>
      <c r="DR59" s="371">
        <f ca="1">IFERROR(OFFSET('HTM Output'!$J$170,0,MATCH(DR$11,'HTM Output'!$K$6:$GS$6,0)),0)*$I$8</f>
        <v>0</v>
      </c>
      <c r="DS59" s="371">
        <f ca="1">IFERROR(OFFSET('HTM Output'!$J$170,0,MATCH(DS$11,'HTM Output'!$K$6:$GS$6,0)),0)*$I$8</f>
        <v>0</v>
      </c>
      <c r="DT59" s="371">
        <f ca="1">IFERROR(OFFSET('HTM Output'!$J$170,0,MATCH(DT$11,'HTM Output'!$K$6:$GS$6,0)),0)*$I$8</f>
        <v>0</v>
      </c>
      <c r="DU59" s="371">
        <f ca="1">IFERROR(OFFSET('HTM Output'!$J$170,0,MATCH(DU$11,'HTM Output'!$K$6:$GS$6,0)),0)*$I$8</f>
        <v>0</v>
      </c>
      <c r="DV59" s="371">
        <f ca="1">IFERROR(OFFSET('HTM Output'!$J$170,0,MATCH(DV$11,'HTM Output'!$K$6:$GS$6,0)),0)*$I$8</f>
        <v>0</v>
      </c>
      <c r="DW59" s="371">
        <f ca="1">IFERROR(OFFSET('HTM Output'!$J$170,0,MATCH(DW$11,'HTM Output'!$K$6:$GS$6,0)),0)*$I$8</f>
        <v>0</v>
      </c>
      <c r="DX59" s="371">
        <f ca="1">IFERROR(OFFSET('HTM Output'!$J$170,0,MATCH(DX$11,'HTM Output'!$K$6:$GS$6,0)),0)*$I$8</f>
        <v>0</v>
      </c>
      <c r="DY59" s="371">
        <f ca="1">IFERROR(OFFSET('HTM Output'!$J$170,0,MATCH(DY$11,'HTM Output'!$K$6:$GS$6,0)),0)*$I$8</f>
        <v>0</v>
      </c>
      <c r="DZ59" s="371">
        <f ca="1">IFERROR(OFFSET('HTM Output'!$J$170,0,MATCH(DZ$11,'HTM Output'!$K$6:$GS$6,0)),0)*$I$8</f>
        <v>0</v>
      </c>
      <c r="EA59" s="371">
        <f ca="1">IFERROR(OFFSET('HTM Output'!$J$170,0,MATCH(EA$11,'HTM Output'!$K$6:$GS$6,0)),0)*$I$8</f>
        <v>0</v>
      </c>
      <c r="EB59" s="371">
        <f ca="1">IFERROR(OFFSET('HTM Output'!$J$170,0,MATCH(EB$11,'HTM Output'!$K$6:$GS$6,0)),0)*$I$8</f>
        <v>0</v>
      </c>
      <c r="EC59" s="371">
        <f ca="1">IFERROR(OFFSET('HTM Output'!$J$170,0,MATCH(EC$11,'HTM Output'!$K$6:$GS$6,0)),0)*$I$8</f>
        <v>0</v>
      </c>
      <c r="ED59" s="371">
        <f ca="1">IFERROR(OFFSET('HTM Output'!$J$170,0,MATCH(ED$11,'HTM Output'!$K$6:$GS$6,0)),0)*$I$8</f>
        <v>0</v>
      </c>
      <c r="EE59" s="371">
        <f ca="1">IFERROR(OFFSET('HTM Output'!$J$170,0,MATCH(EE$11,'HTM Output'!$K$6:$GS$6,0)),0)*$I$8</f>
        <v>0</v>
      </c>
      <c r="EF59" s="371">
        <f ca="1">IFERROR(OFFSET('HTM Output'!$J$170,0,MATCH(EF$11,'HTM Output'!$K$6:$GS$6,0)),0)*$I$8</f>
        <v>0</v>
      </c>
      <c r="EG59" s="371">
        <f ca="1">IFERROR(OFFSET('HTM Output'!$J$170,0,MATCH(EG$11,'HTM Output'!$K$6:$GS$6,0)),0)*$I$8</f>
        <v>0</v>
      </c>
      <c r="EH59" s="371">
        <f ca="1">IFERROR(OFFSET('HTM Output'!$J$170,0,MATCH(EH$11,'HTM Output'!$K$6:$GS$6,0)),0)*$I$8</f>
        <v>0</v>
      </c>
      <c r="EI59" s="371">
        <f ca="1">IFERROR(OFFSET('HTM Output'!$J$170,0,MATCH(EI$11,'HTM Output'!$K$6:$GS$6,0)),0)*$I$8</f>
        <v>0</v>
      </c>
      <c r="EJ59" s="371">
        <f ca="1">IFERROR(OFFSET('HTM Output'!$J$170,0,MATCH(EJ$11,'HTM Output'!$K$6:$GS$6,0)),0)*$I$8</f>
        <v>0</v>
      </c>
      <c r="EK59" s="371">
        <f ca="1">IFERROR(OFFSET('HTM Output'!$J$170,0,MATCH(EK$11,'HTM Output'!$K$6:$GS$6,0)),0)*$I$8</f>
        <v>0</v>
      </c>
      <c r="EL59" s="371">
        <f ca="1">IFERROR(OFFSET('HTM Output'!$J$170,0,MATCH(EL$11,'HTM Output'!$K$6:$GS$6,0)),0)*$I$8</f>
        <v>0</v>
      </c>
      <c r="EM59" s="371">
        <f ca="1">IFERROR(OFFSET('HTM Output'!$J$170,0,MATCH(EM$11,'HTM Output'!$K$6:$GS$6,0)),0)*$I$8</f>
        <v>0</v>
      </c>
      <c r="EN59" s="371">
        <f ca="1">IFERROR(OFFSET('HTM Output'!$J$170,0,MATCH(EN$11,'HTM Output'!$K$6:$GS$6,0)),0)*$I$8</f>
        <v>0</v>
      </c>
      <c r="EO59" s="371">
        <f ca="1">IFERROR(OFFSET('HTM Output'!$J$170,0,MATCH(EO$11,'HTM Output'!$K$6:$GS$6,0)),0)*$I$8</f>
        <v>0</v>
      </c>
      <c r="EP59" s="371">
        <f ca="1">IFERROR(OFFSET('HTM Output'!$J$170,0,MATCH(EP$11,'HTM Output'!$K$6:$GS$6,0)),0)*$I$8</f>
        <v>0</v>
      </c>
      <c r="EQ59" s="371">
        <f ca="1">IFERROR(OFFSET('HTM Output'!$J$170,0,MATCH(EQ$11,'HTM Output'!$K$6:$GS$6,0)),0)*$I$8</f>
        <v>0</v>
      </c>
      <c r="ER59" s="371">
        <f ca="1">IFERROR(OFFSET('HTM Output'!$J$170,0,MATCH(ER$11,'HTM Output'!$K$6:$GS$6,0)),0)*$I$8</f>
        <v>0</v>
      </c>
      <c r="ES59" s="371">
        <f ca="1">IFERROR(OFFSET('HTM Output'!$J$170,0,MATCH(ES$11,'HTM Output'!$K$6:$GS$6,0)),0)*$I$8</f>
        <v>0</v>
      </c>
      <c r="ET59" s="371">
        <f ca="1">IFERROR(OFFSET('HTM Output'!$J$170,0,MATCH(ET$11,'HTM Output'!$K$6:$GS$6,0)),0)*$I$8</f>
        <v>0</v>
      </c>
      <c r="EU59" s="371">
        <f ca="1">IFERROR(OFFSET('HTM Output'!$J$170,0,MATCH(EU$11,'HTM Output'!$K$6:$GS$6,0)),0)*$I$8</f>
        <v>0</v>
      </c>
      <c r="EV59" s="371">
        <f ca="1">IFERROR(OFFSET('HTM Output'!$J$170,0,MATCH(EV$11,'HTM Output'!$K$6:$GS$6,0)),0)*$I$8</f>
        <v>0</v>
      </c>
      <c r="EW59" s="371">
        <f ca="1">IFERROR(OFFSET('HTM Output'!$J$170,0,MATCH(EW$11,'HTM Output'!$K$6:$GS$6,0)),0)*$I$8</f>
        <v>0</v>
      </c>
      <c r="EX59" s="371">
        <f ca="1">IFERROR(OFFSET('HTM Output'!$J$170,0,MATCH(EX$11,'HTM Output'!$K$6:$GS$6,0)),0)*$I$8</f>
        <v>0</v>
      </c>
      <c r="EY59" s="371">
        <f ca="1">IFERROR(OFFSET('HTM Output'!$J$170,0,MATCH(EY$11,'HTM Output'!$K$6:$GS$6,0)),0)*$I$8</f>
        <v>0</v>
      </c>
      <c r="EZ59" s="371">
        <f ca="1">IFERROR(OFFSET('HTM Output'!$J$170,0,MATCH(EZ$11,'HTM Output'!$K$6:$GS$6,0)),0)*$I$8</f>
        <v>0</v>
      </c>
      <c r="FA59" s="371">
        <f ca="1">IFERROR(OFFSET('HTM Output'!$J$170,0,MATCH(FA$11,'HTM Output'!$K$6:$GS$6,0)),0)*$I$8</f>
        <v>0</v>
      </c>
      <c r="FB59" s="371">
        <f ca="1">IFERROR(OFFSET('HTM Output'!$J$170,0,MATCH(FB$11,'HTM Output'!$K$6:$GS$6,0)),0)*$I$8</f>
        <v>0</v>
      </c>
      <c r="FC59" s="371">
        <f ca="1">IFERROR(OFFSET('HTM Output'!$J$170,0,MATCH(FC$11,'HTM Output'!$K$6:$GS$6,0)),0)*$I$8</f>
        <v>0</v>
      </c>
      <c r="FD59" s="371">
        <f ca="1">IFERROR(OFFSET('HTM Output'!$J$170,0,MATCH(FD$11,'HTM Output'!$K$6:$GS$6,0)),0)*$I$8</f>
        <v>0</v>
      </c>
      <c r="FE59" s="371">
        <f ca="1">IFERROR(OFFSET('HTM Output'!$J$170,0,MATCH(FE$11,'HTM Output'!$K$6:$GS$6,0)),0)*$I$8</f>
        <v>0</v>
      </c>
      <c r="FF59" s="371">
        <f ca="1">IFERROR(OFFSET('HTM Output'!$J$170,0,MATCH(FF$11,'HTM Output'!$K$6:$GS$6,0)),0)*$I$8</f>
        <v>0</v>
      </c>
      <c r="FG59" s="371">
        <f ca="1">IFERROR(OFFSET('HTM Output'!$J$170,0,MATCH(FG$11,'HTM Output'!$K$6:$GS$6,0)),0)*$I$8</f>
        <v>0</v>
      </c>
      <c r="FH59" s="371">
        <f ca="1">IFERROR(OFFSET('HTM Output'!$J$170,0,MATCH(FH$11,'HTM Output'!$K$6:$GS$6,0)),0)*$I$8</f>
        <v>0</v>
      </c>
      <c r="FI59" s="371">
        <f ca="1">IFERROR(OFFSET('HTM Output'!$J$170,0,MATCH(FI$11,'HTM Output'!$K$6:$GS$6,0)),0)*$I$8</f>
        <v>0</v>
      </c>
      <c r="FJ59" s="371">
        <f ca="1">IFERROR(OFFSET('HTM Output'!$J$170,0,MATCH(FJ$11,'HTM Output'!$K$6:$GS$6,0)),0)*$I$8</f>
        <v>0</v>
      </c>
      <c r="FK59" s="371">
        <f ca="1">IFERROR(OFFSET('HTM Output'!$J$170,0,MATCH(FK$11,'HTM Output'!$K$6:$GS$6,0)),0)*$I$8</f>
        <v>0</v>
      </c>
      <c r="FL59" s="371">
        <f ca="1">IFERROR(OFFSET('HTM Output'!$J$170,0,MATCH(FL$11,'HTM Output'!$K$6:$GS$6,0)),0)*$I$8</f>
        <v>0</v>
      </c>
      <c r="FM59" s="371">
        <f ca="1">IFERROR(OFFSET('HTM Output'!$J$170,0,MATCH(FM$11,'HTM Output'!$K$6:$GS$6,0)),0)*$I$8</f>
        <v>0</v>
      </c>
      <c r="FN59" s="371">
        <f ca="1">IFERROR(OFFSET('HTM Output'!$J$170,0,MATCH(FN$11,'HTM Output'!$K$6:$GS$6,0)),0)*$I$8</f>
        <v>0</v>
      </c>
      <c r="FO59" s="371">
        <f ca="1">IFERROR(OFFSET('HTM Output'!$J$170,0,MATCH(FO$11,'HTM Output'!$K$6:$GS$6,0)),0)*$I$8</f>
        <v>0</v>
      </c>
      <c r="FP59" s="371">
        <f ca="1">IFERROR(OFFSET('HTM Output'!$J$170,0,MATCH(FP$11,'HTM Output'!$K$6:$GS$6,0)),0)*$I$8</f>
        <v>0</v>
      </c>
      <c r="FQ59" s="371">
        <f ca="1">IFERROR(OFFSET('HTM Output'!$J$170,0,MATCH(FQ$11,'HTM Output'!$K$6:$GS$6,0)),0)*$I$8</f>
        <v>0</v>
      </c>
      <c r="FR59" s="371">
        <f ca="1">IFERROR(OFFSET('HTM Output'!$J$170,0,MATCH(FR$11,'HTM Output'!$K$6:$GS$6,0)),0)*$I$8</f>
        <v>0</v>
      </c>
      <c r="FS59" s="371">
        <f ca="1">IFERROR(OFFSET('HTM Output'!$J$170,0,MATCH(FS$11,'HTM Output'!$K$6:$GS$6,0)),0)*$I$8</f>
        <v>0</v>
      </c>
      <c r="FT59" s="371">
        <f ca="1">IFERROR(OFFSET('HTM Output'!$J$170,0,MATCH(FT$11,'HTM Output'!$K$6:$GS$6,0)),0)*$I$8</f>
        <v>0</v>
      </c>
      <c r="FU59" s="371">
        <f ca="1">IFERROR(OFFSET('HTM Output'!$J$170,0,MATCH(FU$11,'HTM Output'!$K$6:$GS$6,0)),0)*$I$8</f>
        <v>0</v>
      </c>
      <c r="FV59" s="371">
        <f ca="1">IFERROR(OFFSET('HTM Output'!$J$170,0,MATCH(FV$11,'HTM Output'!$K$6:$GS$6,0)),0)*$I$8</f>
        <v>0</v>
      </c>
      <c r="FW59" s="371">
        <f ca="1">IFERROR(OFFSET('HTM Output'!$J$170,0,MATCH(FW$11,'HTM Output'!$K$6:$GS$6,0)),0)*$I$8</f>
        <v>0</v>
      </c>
      <c r="FX59" s="371">
        <f ca="1">IFERROR(OFFSET('HTM Output'!$J$170,0,MATCH(FX$11,'HTM Output'!$K$6:$GS$6,0)),0)*$I$8</f>
        <v>0</v>
      </c>
      <c r="FY59" s="371">
        <f ca="1">IFERROR(OFFSET('HTM Output'!$J$170,0,MATCH(FY$11,'HTM Output'!$K$6:$GS$6,0)),0)*$I$8</f>
        <v>0</v>
      </c>
      <c r="FZ59" s="371">
        <f ca="1">IFERROR(OFFSET('HTM Output'!$J$170,0,MATCH(FZ$11,'HTM Output'!$K$6:$GS$6,0)),0)*$I$8</f>
        <v>0</v>
      </c>
      <c r="GA59" s="371">
        <f ca="1">IFERROR(OFFSET('HTM Output'!$J$170,0,MATCH(GA$11,'HTM Output'!$K$6:$GS$6,0)),0)*$I$8</f>
        <v>0</v>
      </c>
      <c r="GB59" s="371">
        <f ca="1">IFERROR(OFFSET('HTM Output'!$J$170,0,MATCH(GB$11,'HTM Output'!$K$6:$GS$6,0)),0)*$I$8</f>
        <v>0</v>
      </c>
      <c r="GC59" s="371">
        <f ca="1">IFERROR(OFFSET('HTM Output'!$J$170,0,MATCH(GC$11,'HTM Output'!$K$6:$GS$6,0)),0)*$I$8</f>
        <v>0</v>
      </c>
      <c r="GD59" s="371">
        <f ca="1">IFERROR(OFFSET('HTM Output'!$J$170,0,MATCH(GD$11,'HTM Output'!$K$6:$GS$6,0)),0)*$I$8</f>
        <v>0</v>
      </c>
      <c r="GE59" s="371">
        <f ca="1">IFERROR(OFFSET('HTM Output'!$J$170,0,MATCH(GE$11,'HTM Output'!$K$6:$GS$6,0)),0)*$I$8</f>
        <v>0</v>
      </c>
      <c r="GF59" s="371">
        <f ca="1">IFERROR(OFFSET('HTM Output'!$J$170,0,MATCH(GF$11,'HTM Output'!$K$6:$GS$6,0)),0)*$I$8</f>
        <v>0</v>
      </c>
      <c r="GG59" s="371">
        <f ca="1">IFERROR(OFFSET('HTM Output'!$J$170,0,MATCH(GG$11,'HTM Output'!$K$6:$GS$6,0)),0)*$I$8</f>
        <v>0</v>
      </c>
      <c r="GH59" s="371">
        <f ca="1">IFERROR(OFFSET('HTM Output'!$J$170,0,MATCH(GH$11,'HTM Output'!$K$6:$GS$6,0)),0)*$I$8</f>
        <v>0</v>
      </c>
      <c r="GI59" s="371">
        <f ca="1">IFERROR(OFFSET('HTM Output'!$J$170,0,MATCH(GI$11,'HTM Output'!$K$6:$GS$6,0)),0)*$I$8</f>
        <v>0</v>
      </c>
      <c r="GJ59" s="371">
        <f ca="1">IFERROR(OFFSET('HTM Output'!$J$170,0,MATCH(GJ$11,'HTM Output'!$K$6:$GS$6,0)),0)*$I$8</f>
        <v>0</v>
      </c>
      <c r="GK59" s="371">
        <f ca="1">IFERROR(OFFSET('HTM Output'!$J$170,0,MATCH(GK$11,'HTM Output'!$K$6:$GS$6,0)),0)*$I$8</f>
        <v>0</v>
      </c>
      <c r="GL59" s="371">
        <f ca="1">IFERROR(OFFSET('HTM Output'!$J$170,0,MATCH(GL$11,'HTM Output'!$K$6:$GS$6,0)),0)*$I$8</f>
        <v>0</v>
      </c>
      <c r="GM59" s="371">
        <f ca="1">IFERROR(OFFSET('HTM Output'!$J$170,0,MATCH(GM$11,'HTM Output'!$K$6:$GS$6,0)),0)*$I$8</f>
        <v>0</v>
      </c>
      <c r="GN59" s="371">
        <f ca="1">IFERROR(OFFSET('HTM Output'!$J$170,0,MATCH(GN$11,'HTM Output'!$K$6:$GS$6,0)),0)*$I$8</f>
        <v>0</v>
      </c>
      <c r="GO59" s="371">
        <f ca="1">IFERROR(OFFSET('HTM Output'!$J$170,0,MATCH(GO$11,'HTM Output'!$K$6:$GS$6,0)),0)*$I$8</f>
        <v>0</v>
      </c>
      <c r="GP59" s="371">
        <f ca="1">IFERROR(OFFSET('HTM Output'!$J$170,0,MATCH(GP$11,'HTM Output'!$K$6:$GS$6,0)),0)*$I$8</f>
        <v>0</v>
      </c>
      <c r="GQ59" s="371">
        <f ca="1">IFERROR(OFFSET('HTM Output'!$J$170,0,MATCH(GQ$11,'HTM Output'!$K$6:$GS$6,0)),0)*$I$8</f>
        <v>0</v>
      </c>
      <c r="GR59" s="371">
        <f ca="1">IFERROR(OFFSET('HTM Output'!$J$170,0,MATCH(GR$11,'HTM Output'!$K$6:$GS$6,0)),0)*$I$8</f>
        <v>0</v>
      </c>
      <c r="GS59" s="371">
        <f ca="1">IFERROR(OFFSET('HTM Output'!$J$170,0,MATCH(GS$11,'HTM Output'!$K$6:$GS$6,0)),0)*$I$8</f>
        <v>0</v>
      </c>
      <c r="GT59" s="371">
        <f ca="1">IFERROR(OFFSET('HTM Output'!$J$170,0,MATCH(GT$11,'HTM Output'!$K$6:$GS$6,0)),0)*$I$8</f>
        <v>0</v>
      </c>
      <c r="GU59" s="371">
        <f ca="1">IFERROR(OFFSET('HTM Output'!$J$170,0,MATCH(GU$11,'HTM Output'!$K$6:$GS$6,0)),0)*$I$8</f>
        <v>0</v>
      </c>
      <c r="GV59" s="371">
        <f ca="1">IFERROR(OFFSET('HTM Output'!$J$170,0,MATCH(GV$11,'HTM Output'!$K$6:$GS$6,0)),0)*$I$8</f>
        <v>0</v>
      </c>
      <c r="GW59" s="371">
        <f ca="1">IFERROR(OFFSET('HTM Output'!$J$170,0,MATCH(GW$11,'HTM Output'!$K$6:$GS$6,0)),0)*$I$8</f>
        <v>0</v>
      </c>
      <c r="GX59" s="371">
        <f ca="1">IFERROR(OFFSET('HTM Output'!$J$170,0,MATCH(GX$11,'HTM Output'!$K$6:$GS$6,0)),0)*$I$8</f>
        <v>0</v>
      </c>
      <c r="GY59" s="371">
        <f ca="1">IFERROR(OFFSET('HTM Output'!$J$170,0,MATCH(GY$11,'HTM Output'!$K$6:$GS$6,0)),0)*$I$8</f>
        <v>0</v>
      </c>
      <c r="GZ59" s="371">
        <f ca="1">IFERROR(OFFSET('HTM Output'!$J$170,0,MATCH(GZ$11,'HTM Output'!$K$6:$GS$6,0)),0)*$I$8</f>
        <v>0</v>
      </c>
      <c r="HA59" s="371">
        <f ca="1">IFERROR(OFFSET('HTM Output'!$J$170,0,MATCH(HA$11,'HTM Output'!$K$6:$GS$6,0)),0)*$I$8</f>
        <v>0</v>
      </c>
      <c r="HB59" s="469">
        <f ca="1">IFERROR(OFFSET('HTM Output'!$J$170,0,MATCH(HB$11,'HTM Output'!$K$6:$GS$6,0)),0)*$I$8</f>
        <v>0</v>
      </c>
      <c r="HC59" s="347"/>
      <c r="HD59" s="381">
        <f t="shared" si="41"/>
        <v>0</v>
      </c>
      <c r="HE59" s="359">
        <f t="shared" ca="1" si="42"/>
        <v>0</v>
      </c>
      <c r="HF59" s="359">
        <f t="shared" ca="1" si="42"/>
        <v>0</v>
      </c>
      <c r="HG59" s="359">
        <f t="shared" ca="1" si="42"/>
        <v>52170015.687031828</v>
      </c>
      <c r="HH59" s="359">
        <f t="shared" ca="1" si="42"/>
        <v>67997950.449597254</v>
      </c>
      <c r="HI59" s="359">
        <f t="shared" ca="1" si="42"/>
        <v>56072231.420998424</v>
      </c>
      <c r="HJ59" s="359">
        <f t="shared" ca="1" si="42"/>
        <v>27403829.069444805</v>
      </c>
      <c r="HK59" s="419">
        <f ca="1">SUM(HD59:HJ59)</f>
        <v>203644026.6270723</v>
      </c>
    </row>
    <row r="60" spans="2:219" x14ac:dyDescent="0.75">
      <c r="B60" s="347"/>
      <c r="C60" s="347"/>
      <c r="D60" s="347"/>
      <c r="E60" s="347"/>
      <c r="F60" s="347"/>
      <c r="G60" s="347"/>
      <c r="H60" s="347"/>
      <c r="I60" s="347"/>
      <c r="J60" s="347"/>
      <c r="K60" s="347"/>
      <c r="L60" s="347"/>
      <c r="M60" s="347"/>
      <c r="N60" s="388" t="s">
        <v>376</v>
      </c>
      <c r="O60" s="389"/>
      <c r="P60" s="347"/>
      <c r="Q60" s="357"/>
      <c r="R60" s="347"/>
      <c r="S60" s="347"/>
      <c r="T60" s="347"/>
      <c r="U60" s="371">
        <f ca="1">IFERROR(OFFSET('HTM Output'!$J$225,0,MATCH(U$11,'HTM Output'!$K$6:$GS$6,0))-OFFSET('HTM Output'!$J$224,0,MATCH(U$11,'HTM Output'!$K$6:$GS$6,0)),0)*$I$8</f>
        <v>-1888151.1529468263</v>
      </c>
      <c r="V60" s="371">
        <f ca="1">IFERROR(OFFSET('HTM Output'!$J$225,0,MATCH(V$11,'HTM Output'!$K$6:$GS$6,0))-OFFSET('HTM Output'!$J$224,0,MATCH(V$11,'HTM Output'!$K$6:$GS$6,0)),0)*$I$8</f>
        <v>-1888754.7564584899</v>
      </c>
      <c r="W60" s="371">
        <f ca="1">IFERROR(OFFSET('HTM Output'!$J$225,0,MATCH(W$11,'HTM Output'!$K$6:$GS$6,0))-OFFSET('HTM Output'!$J$224,0,MATCH(W$11,'HTM Output'!$K$6:$GS$6,0)),0)*$I$8</f>
        <v>4131816.3015121226</v>
      </c>
      <c r="X60" s="371">
        <f ca="1">IFERROR(OFFSET('HTM Output'!$J$225,0,MATCH(X$11,'HTM Output'!$K$6:$GS$6,0))-OFFSET('HTM Output'!$J$224,0,MATCH(X$11,'HTM Output'!$K$6:$GS$6,0)),0)*$I$8</f>
        <v>-1818963.1041545516</v>
      </c>
      <c r="Y60" s="371">
        <f ca="1">IFERROR(OFFSET('HTM Output'!$J$225,0,MATCH(Y$11,'HTM Output'!$K$6:$GS$6,0))-OFFSET('HTM Output'!$J$224,0,MATCH(Y$11,'HTM Output'!$K$6:$GS$6,0)),0)*$I$8</f>
        <v>-1757347.8127944048</v>
      </c>
      <c r="Z60" s="371">
        <f ca="1">IFERROR(OFFSET('HTM Output'!$J$225,0,MATCH(Z$11,'HTM Output'!$K$6:$GS$6,0))-OFFSET('HTM Output'!$J$224,0,MATCH(Z$11,'HTM Output'!$K$6:$GS$6,0)),0)*$I$8</f>
        <v>3583390.5629371176</v>
      </c>
      <c r="AA60" s="371">
        <f ca="1">IFERROR(OFFSET('HTM Output'!$J$225,0,MATCH(AA$11,'HTM Output'!$K$6:$GS$6,0))-OFFSET('HTM Output'!$J$224,0,MATCH(AA$11,'HTM Output'!$K$6:$GS$6,0)),0)*$I$8</f>
        <v>-1720416.5029714003</v>
      </c>
      <c r="AB60" s="371">
        <f ca="1">IFERROR(OFFSET('HTM Output'!$J$225,0,MATCH(AB$11,'HTM Output'!$K$6:$GS$6,0))-OFFSET('HTM Output'!$J$224,0,MATCH(AB$11,'HTM Output'!$K$6:$GS$6,0)),0)*$I$8</f>
        <v>-1750168.0381487359</v>
      </c>
      <c r="AC60" s="371">
        <f ca="1">IFERROR(OFFSET('HTM Output'!$J$225,0,MATCH(AC$11,'HTM Output'!$K$6:$GS$6,0))-OFFSET('HTM Output'!$J$224,0,MATCH(AC$11,'HTM Output'!$K$6:$GS$6,0)),0)*$I$8</f>
        <v>3470584.5411201362</v>
      </c>
      <c r="AD60" s="371">
        <f ca="1">IFERROR(OFFSET('HTM Output'!$J$225,0,MATCH(AD$11,'HTM Output'!$K$6:$GS$6,0))-OFFSET('HTM Output'!$J$224,0,MATCH(AD$11,'HTM Output'!$K$6:$GS$6,0)),0)*$I$8</f>
        <v>-1536813.5404119052</v>
      </c>
      <c r="AE60" s="371">
        <f ca="1">IFERROR(OFFSET('HTM Output'!$J$225,0,MATCH(AE$11,'HTM Output'!$K$6:$GS$6,0))-OFFSET('HTM Output'!$J$224,0,MATCH(AE$11,'HTM Output'!$K$6:$GS$6,0)),0)*$I$8</f>
        <v>-1543865.4576427457</v>
      </c>
      <c r="AF60" s="371">
        <f ca="1">IFERROR(OFFSET('HTM Output'!$J$225,0,MATCH(AF$11,'HTM Output'!$K$6:$GS$6,0))-OFFSET('HTM Output'!$J$224,0,MATCH(AF$11,'HTM Output'!$K$6:$GS$6,0)),0)*$I$8</f>
        <v>3243510.8557823631</v>
      </c>
      <c r="AG60" s="371">
        <f ca="1">IFERROR(OFFSET('HTM Output'!$J$225,0,MATCH(AG$11,'HTM Output'!$K$6:$GS$6,0))-OFFSET('HTM Output'!$J$224,0,MATCH(AG$11,'HTM Output'!$K$6:$GS$6,0)),0)*$I$8</f>
        <v>-1536410.08494442</v>
      </c>
      <c r="AH60" s="371">
        <f ca="1">IFERROR(OFFSET('HTM Output'!$J$225,0,MATCH(AH$11,'HTM Output'!$K$6:$GS$6,0))-OFFSET('HTM Output'!$J$224,0,MATCH(AH$11,'HTM Output'!$K$6:$GS$6,0)),0)*$I$8</f>
        <v>-1369162.6094932857</v>
      </c>
      <c r="AI60" s="371">
        <f ca="1">IFERROR(OFFSET('HTM Output'!$J$225,0,MATCH(AI$11,'HTM Output'!$K$6:$GS$6,0))-OFFSET('HTM Output'!$J$224,0,MATCH(AI$11,'HTM Output'!$K$6:$GS$6,0)),0)*$I$8</f>
        <v>3121501.8970766282</v>
      </c>
      <c r="AJ60" s="371">
        <f ca="1">IFERROR(OFFSET('HTM Output'!$J$225,0,MATCH(AJ$11,'HTM Output'!$K$6:$GS$6,0))-OFFSET('HTM Output'!$J$224,0,MATCH(AJ$11,'HTM Output'!$K$6:$GS$6,0)),0)*$I$8</f>
        <v>-1375193.3249947256</v>
      </c>
      <c r="AK60" s="371">
        <f ca="1">IFERROR(OFFSET('HTM Output'!$J$225,0,MATCH(AK$11,'HTM Output'!$K$6:$GS$6,0))-OFFSET('HTM Output'!$J$224,0,MATCH(AK$11,'HTM Output'!$K$6:$GS$6,0)),0)*$I$8</f>
        <v>-1307826.2469138813</v>
      </c>
      <c r="AL60" s="371">
        <f ca="1">IFERROR(OFFSET('HTM Output'!$J$225,0,MATCH(AL$11,'HTM Output'!$K$6:$GS$6,0))-OFFSET('HTM Output'!$J$224,0,MATCH(AL$11,'HTM Output'!$K$6:$GS$6,0)),0)*$I$8</f>
        <v>2874170.0135889659</v>
      </c>
      <c r="AM60" s="371">
        <f ca="1">IFERROR(OFFSET('HTM Output'!$J$225,0,MATCH(AM$11,'HTM Output'!$K$6:$GS$6,0))-OFFSET('HTM Output'!$J$224,0,MATCH(AM$11,'HTM Output'!$K$6:$GS$6,0)),0)*$I$8</f>
        <v>-1308139.6929867375</v>
      </c>
      <c r="AN60" s="371">
        <f ca="1">IFERROR(OFFSET('HTM Output'!$J$225,0,MATCH(AN$11,'HTM Output'!$K$6:$GS$6,0))-OFFSET('HTM Output'!$J$224,0,MATCH(AN$11,'HTM Output'!$K$6:$GS$6,0)),0)*$I$8</f>
        <v>-1314055.448079519</v>
      </c>
      <c r="AO60" s="371">
        <f ca="1">IFERROR(OFFSET('HTM Output'!$J$225,0,MATCH(AO$11,'HTM Output'!$K$6:$GS$6,0))-OFFSET('HTM Output'!$J$224,0,MATCH(AO$11,'HTM Output'!$K$6:$GS$6,0)),0)*$I$8</f>
        <v>3308920.8019179143</v>
      </c>
      <c r="AP60" s="371">
        <f ca="1">IFERROR(OFFSET('HTM Output'!$J$225,0,MATCH(AP$11,'HTM Output'!$K$6:$GS$6,0))-OFFSET('HTM Output'!$J$224,0,MATCH(AP$11,'HTM Output'!$K$6:$GS$6,0)),0)*$I$8</f>
        <v>-945766.36315361306</v>
      </c>
      <c r="AQ60" s="371">
        <f ca="1">IFERROR(OFFSET('HTM Output'!$J$225,0,MATCH(AQ$11,'HTM Output'!$K$6:$GS$6,0))-OFFSET('HTM Output'!$J$224,0,MATCH(AQ$11,'HTM Output'!$K$6:$GS$6,0)),0)*$I$8</f>
        <v>-943255.29059353063</v>
      </c>
      <c r="AR60" s="371">
        <f ca="1">IFERROR(OFFSET('HTM Output'!$J$225,0,MATCH(AR$11,'HTM Output'!$K$6:$GS$6,0))-OFFSET('HTM Output'!$J$224,0,MATCH(AR$11,'HTM Output'!$K$6:$GS$6,0)),0)*$I$8</f>
        <v>2136809.263332793</v>
      </c>
      <c r="AS60" s="371">
        <f ca="1">IFERROR(OFFSET('HTM Output'!$J$225,0,MATCH(AS$11,'HTM Output'!$K$6:$GS$6,0))-OFFSET('HTM Output'!$J$224,0,MATCH(AS$11,'HTM Output'!$K$6:$GS$6,0)),0)*$I$8</f>
        <v>-809121.56515577261</v>
      </c>
      <c r="AT60" s="371">
        <f ca="1">IFERROR(OFFSET('HTM Output'!$J$225,0,MATCH(AT$11,'HTM Output'!$K$6:$GS$6,0))-OFFSET('HTM Output'!$J$224,0,MATCH(AT$11,'HTM Output'!$K$6:$GS$6,0)),0)*$I$8</f>
        <v>-791443.42640045343</v>
      </c>
      <c r="AU60" s="371">
        <f ca="1">IFERROR(OFFSET('HTM Output'!$J$225,0,MATCH(AU$11,'HTM Output'!$K$6:$GS$6,0))-OFFSET('HTM Output'!$J$224,0,MATCH(AU$11,'HTM Output'!$K$6:$GS$6,0)),0)*$I$8</f>
        <v>1766936.6722780194</v>
      </c>
      <c r="AV60" s="371">
        <f ca="1">IFERROR(OFFSET('HTM Output'!$J$225,0,MATCH(AV$11,'HTM Output'!$K$6:$GS$6,0))-OFFSET('HTM Output'!$J$224,0,MATCH(AV$11,'HTM Output'!$K$6:$GS$6,0)),0)*$I$8</f>
        <v>-778028.19433638291</v>
      </c>
      <c r="AW60" s="371">
        <f ca="1">IFERROR(OFFSET('HTM Output'!$J$225,0,MATCH(AW$11,'HTM Output'!$K$6:$GS$6,0))-OFFSET('HTM Output'!$J$224,0,MATCH(AW$11,'HTM Output'!$K$6:$GS$6,0)),0)*$I$8</f>
        <v>-715050.90683850599</v>
      </c>
      <c r="AX60" s="371">
        <f ca="1">IFERROR(OFFSET('HTM Output'!$J$225,0,MATCH(AX$11,'HTM Output'!$K$6:$GS$6,0))-OFFSET('HTM Output'!$J$224,0,MATCH(AX$11,'HTM Output'!$K$6:$GS$6,0)),0)*$I$8</f>
        <v>1900158.7454941678</v>
      </c>
      <c r="AY60" s="371">
        <f ca="1">IFERROR(OFFSET('HTM Output'!$J$225,0,MATCH(AY$11,'HTM Output'!$K$6:$GS$6,0))-OFFSET('HTM Output'!$J$224,0,MATCH(AY$11,'HTM Output'!$K$6:$GS$6,0)),0)*$I$8</f>
        <v>-9692853.5432781465</v>
      </c>
      <c r="AZ60" s="371">
        <f ca="1">IFERROR(OFFSET('HTM Output'!$J$225,0,MATCH(AZ$11,'HTM Output'!$K$6:$GS$6,0))-OFFSET('HTM Output'!$J$224,0,MATCH(AZ$11,'HTM Output'!$K$6:$GS$6,0)),0)*$I$8</f>
        <v>-8741460.4171921592</v>
      </c>
      <c r="BA60" s="371">
        <f ca="1">IFERROR(OFFSET('HTM Output'!$J$225,0,MATCH(BA$11,'HTM Output'!$K$6:$GS$6,0))-OFFSET('HTM Output'!$J$224,0,MATCH(BA$11,'HTM Output'!$K$6:$GS$6,0)),0)*$I$8</f>
        <v>18717499.799996763</v>
      </c>
      <c r="BB60" s="371">
        <f ca="1">IFERROR(OFFSET('HTM Output'!$J$225,0,MATCH(BB$11,'HTM Output'!$K$6:$GS$6,0))-OFFSET('HTM Output'!$J$224,0,MATCH(BB$11,'HTM Output'!$K$6:$GS$6,0)),0)*$I$8</f>
        <v>-3856973.6299001663</v>
      </c>
      <c r="BC60" s="371">
        <f ca="1">IFERROR(OFFSET('HTM Output'!$J$225,0,MATCH(BC$11,'HTM Output'!$K$6:$GS$6,0))-OFFSET('HTM Output'!$J$224,0,MATCH(BC$11,'HTM Output'!$K$6:$GS$6,0)),0)*$I$8</f>
        <v>-11387406.403102256</v>
      </c>
      <c r="BD60" s="371">
        <f ca="1">IFERROR(OFFSET('HTM Output'!$J$225,0,MATCH(BD$11,'HTM Output'!$K$6:$GS$6,0))-OFFSET('HTM Output'!$J$224,0,MATCH(BD$11,'HTM Output'!$K$6:$GS$6,0)),0)*$I$8</f>
        <v>15623141.093369057</v>
      </c>
      <c r="BE60" s="371">
        <f ca="1">IFERROR(OFFSET('HTM Output'!$J$225,0,MATCH(BE$11,'HTM Output'!$K$6:$GS$6,0))-OFFSET('HTM Output'!$J$224,0,MATCH(BE$11,'HTM Output'!$K$6:$GS$6,0)),0)*$I$8</f>
        <v>-521302.99211619829</v>
      </c>
      <c r="BF60" s="371">
        <f ca="1">IFERROR(OFFSET('HTM Output'!$J$225,0,MATCH(BF$11,'HTM Output'!$K$6:$GS$6,0))-OFFSET('HTM Output'!$J$224,0,MATCH(BF$11,'HTM Output'!$K$6:$GS$6,0)),0)*$I$8</f>
        <v>-3439902.0805229759</v>
      </c>
      <c r="BG60" s="371">
        <f ca="1">IFERROR(OFFSET('HTM Output'!$J$225,0,MATCH(BG$11,'HTM Output'!$K$6:$GS$6,0))-OFFSET('HTM Output'!$J$224,0,MATCH(BG$11,'HTM Output'!$K$6:$GS$6,0)),0)*$I$8</f>
        <v>4124036.9303668858</v>
      </c>
      <c r="BH60" s="371">
        <f ca="1">IFERROR(OFFSET('HTM Output'!$J$225,0,MATCH(BH$11,'HTM Output'!$K$6:$GS$6,0))-OFFSET('HTM Output'!$J$224,0,MATCH(BH$11,'HTM Output'!$K$6:$GS$6,0)),0)*$I$8</f>
        <v>-493027.28456893429</v>
      </c>
      <c r="BI60" s="371">
        <f ca="1">IFERROR(OFFSET('HTM Output'!$J$225,0,MATCH(BI$11,'HTM Output'!$K$6:$GS$6,0))-OFFSET('HTM Output'!$J$224,0,MATCH(BI$11,'HTM Output'!$K$6:$GS$6,0)),0)*$I$8</f>
        <v>-471081.85286730825</v>
      </c>
      <c r="BJ60" s="371">
        <f ca="1">IFERROR(OFFSET('HTM Output'!$J$225,0,MATCH(BJ$11,'HTM Output'!$K$6:$GS$6,0))-OFFSET('HTM Output'!$J$224,0,MATCH(BJ$11,'HTM Output'!$K$6:$GS$6,0)),0)*$I$8</f>
        <v>992427.72138888971</v>
      </c>
      <c r="BK60" s="371">
        <f ca="1">IFERROR(OFFSET('HTM Output'!$J$225,0,MATCH(BK$11,'HTM Output'!$K$6:$GS$6,0))-OFFSET('HTM Output'!$J$224,0,MATCH(BK$11,'HTM Output'!$K$6:$GS$6,0)),0)*$I$8</f>
        <v>-489908.14771339047</v>
      </c>
      <c r="BL60" s="371">
        <f ca="1">IFERROR(OFFSET('HTM Output'!$J$225,0,MATCH(BL$11,'HTM Output'!$K$6:$GS$6,0))-OFFSET('HTM Output'!$J$224,0,MATCH(BL$11,'HTM Output'!$K$6:$GS$6,0)),0)*$I$8</f>
        <v>-3531403.4109697309</v>
      </c>
      <c r="BM60" s="371">
        <f ca="1">IFERROR(OFFSET('HTM Output'!$J$225,0,MATCH(BM$11,'HTM Output'!$K$6:$GS$6,0))-OFFSET('HTM Output'!$J$224,0,MATCH(BM$11,'HTM Output'!$K$6:$GS$6,0)),0)*$I$8</f>
        <v>4272638.9912628513</v>
      </c>
      <c r="BN60" s="371">
        <f ca="1">IFERROR(OFFSET('HTM Output'!$J$225,0,MATCH(BN$11,'HTM Output'!$K$6:$GS$6,0))-OFFSET('HTM Output'!$J$224,0,MATCH(BN$11,'HTM Output'!$K$6:$GS$6,0)),0)*$I$8</f>
        <v>-39441349.515341692</v>
      </c>
      <c r="BO60" s="371">
        <f ca="1">IFERROR(OFFSET('HTM Output'!$J$225,0,MATCH(BO$11,'HTM Output'!$K$6:$GS$6,0))-OFFSET('HTM Output'!$J$224,0,MATCH(BO$11,'HTM Output'!$K$6:$GS$6,0)),0)*$I$8</f>
        <v>-4106878.989229281</v>
      </c>
      <c r="BP60" s="371">
        <f ca="1">IFERROR(OFFSET('HTM Output'!$J$225,0,MATCH(BP$11,'HTM Output'!$K$6:$GS$6,0))-OFFSET('HTM Output'!$J$224,0,MATCH(BP$11,'HTM Output'!$K$6:$GS$6,0)),0)*$I$8</f>
        <v>44302210.802310161</v>
      </c>
      <c r="BQ60" s="371">
        <f ca="1">IFERROR(OFFSET('HTM Output'!$J$225,0,MATCH(BQ$11,'HTM Output'!$K$6:$GS$6,0))-OFFSET('HTM Output'!$J$224,0,MATCH(BQ$11,'HTM Output'!$K$6:$GS$6,0)),0)*$I$8</f>
        <v>-250943.59835157875</v>
      </c>
      <c r="BR60" s="371">
        <f ca="1">IFERROR(OFFSET('HTM Output'!$J$225,0,MATCH(BR$11,'HTM Output'!$K$6:$GS$6,0))-OFFSET('HTM Output'!$J$224,0,MATCH(BR$11,'HTM Output'!$K$6:$GS$6,0)),0)*$I$8</f>
        <v>-10700846.431973139</v>
      </c>
      <c r="BS60" s="371">
        <f ca="1">IFERROR(OFFSET('HTM Output'!$J$225,0,MATCH(BS$11,'HTM Output'!$K$6:$GS$6,0))-OFFSET('HTM Output'!$J$224,0,MATCH(BS$11,'HTM Output'!$K$6:$GS$6,0)),0)*$I$8</f>
        <v>11369489.143626232</v>
      </c>
      <c r="BT60" s="371">
        <f ca="1">IFERROR(OFFSET('HTM Output'!$J$225,0,MATCH(BT$11,'HTM Output'!$K$6:$GS$6,0))-OFFSET('HTM Output'!$J$224,0,MATCH(BT$11,'HTM Output'!$K$6:$GS$6,0)),0)*$I$8</f>
        <v>-184947.69365926299</v>
      </c>
      <c r="BU60" s="371">
        <f ca="1">IFERROR(OFFSET('HTM Output'!$J$225,0,MATCH(BU$11,'HTM Output'!$K$6:$GS$6,0))-OFFSET('HTM Output'!$J$224,0,MATCH(BU$11,'HTM Output'!$K$6:$GS$6,0)),0)*$I$8</f>
        <v>-11693747.741914602</v>
      </c>
      <c r="BV60" s="371">
        <f ca="1">IFERROR(OFFSET('HTM Output'!$J$225,0,MATCH(BV$11,'HTM Output'!$K$6:$GS$6,0))-OFFSET('HTM Output'!$J$224,0,MATCH(BV$11,'HTM Output'!$K$6:$GS$6,0)),0)*$I$8</f>
        <v>12055686.585277902</v>
      </c>
      <c r="BW60" s="371">
        <f ca="1">IFERROR(OFFSET('HTM Output'!$J$225,0,MATCH(BW$11,'HTM Output'!$K$6:$GS$6,0))-OFFSET('HTM Output'!$J$224,0,MATCH(BW$11,'HTM Output'!$K$6:$GS$6,0)),0)*$I$8</f>
        <v>-4387178.1510056555</v>
      </c>
      <c r="BX60" s="371">
        <f ca="1">IFERROR(OFFSET('HTM Output'!$J$225,0,MATCH(BX$11,'HTM Output'!$K$6:$GS$6,0))-OFFSET('HTM Output'!$J$224,0,MATCH(BX$11,'HTM Output'!$K$6:$GS$6,0)),0)*$I$8</f>
        <v>-89345.27613643324</v>
      </c>
      <c r="BY60" s="371">
        <f ca="1">IFERROR(OFFSET('HTM Output'!$J$225,0,MATCH(BY$11,'HTM Output'!$K$6:$GS$6,0))-OFFSET('HTM Output'!$J$224,0,MATCH(BY$11,'HTM Output'!$K$6:$GS$6,0)),0)*$I$8</f>
        <v>4540240.2410355415</v>
      </c>
      <c r="BZ60" s="371">
        <f ca="1">IFERROR(OFFSET('HTM Output'!$J$225,0,MATCH(BZ$11,'HTM Output'!$K$6:$GS$6,0))-OFFSET('HTM Output'!$J$224,0,MATCH(BZ$11,'HTM Output'!$K$6:$GS$6,0)),0)*$I$8</f>
        <v>-85824.233697489035</v>
      </c>
      <c r="CA60" s="371">
        <f ca="1">IFERROR(OFFSET('HTM Output'!$J$225,0,MATCH(CA$11,'HTM Output'!$K$6:$GS$6,0))-OFFSET('HTM Output'!$J$224,0,MATCH(CA$11,'HTM Output'!$K$6:$GS$6,0)),0)*$I$8</f>
        <v>-9004137.8743822053</v>
      </c>
      <c r="CB60" s="371">
        <f ca="1">IFERROR(OFFSET('HTM Output'!$J$225,0,MATCH(CB$11,'HTM Output'!$K$6:$GS$6,0))-OFFSET('HTM Output'!$J$224,0,MATCH(CB$11,'HTM Output'!$K$6:$GS$6,0)),0)*$I$8</f>
        <v>9252793.9658074081</v>
      </c>
      <c r="CC60" s="371">
        <f ca="1">IFERROR(OFFSET('HTM Output'!$J$225,0,MATCH(CC$11,'HTM Output'!$K$6:$GS$6,0))-OFFSET('HTM Output'!$J$224,0,MATCH(CC$11,'HTM Output'!$K$6:$GS$6,0)),0)*$I$8</f>
        <v>-2580584.3538600681</v>
      </c>
      <c r="CD60" s="371">
        <f ca="1">IFERROR(OFFSET('HTM Output'!$J$225,0,MATCH(CD$11,'HTM Output'!$K$6:$GS$6,0))-OFFSET('HTM Output'!$J$224,0,MATCH(CD$11,'HTM Output'!$K$6:$GS$6,0)),0)*$I$8</f>
        <v>-12115945.427807495</v>
      </c>
      <c r="CE60" s="371">
        <f ca="1">IFERROR(OFFSET('HTM Output'!$J$225,0,MATCH(CE$11,'HTM Output'!$K$6:$GS$6,0))-OFFSET('HTM Output'!$J$224,0,MATCH(CE$11,'HTM Output'!$K$6:$GS$6,0)),0)*$I$8</f>
        <v>14873520.931371598</v>
      </c>
      <c r="CF60" s="371">
        <f ca="1">IFERROR(OFFSET('HTM Output'!$J$225,0,MATCH(CF$11,'HTM Output'!$K$6:$GS$6,0))-OFFSET('HTM Output'!$J$224,0,MATCH(CF$11,'HTM Output'!$K$6:$GS$6,0)),0)*$I$8</f>
        <v>-11993.273432475728</v>
      </c>
      <c r="CG60" s="371">
        <f ca="1">IFERROR(OFFSET('HTM Output'!$J$225,0,MATCH(CG$11,'HTM Output'!$K$6:$GS$6,0))-OFFSET('HTM Output'!$J$224,0,MATCH(CG$11,'HTM Output'!$K$6:$GS$6,0)),0)*$I$8</f>
        <v>142966.72421346305</v>
      </c>
      <c r="CH60" s="371">
        <f ca="1">IFERROR(OFFSET('HTM Output'!$J$225,0,MATCH(CH$11,'HTM Output'!$K$6:$GS$6,0))-OFFSET('HTM Output'!$J$224,0,MATCH(CH$11,'HTM Output'!$K$6:$GS$6,0)),0)*$I$8</f>
        <v>-1.1538509725856105E-9</v>
      </c>
      <c r="CI60" s="371">
        <f ca="1">IFERROR(OFFSET('HTM Output'!$J$225,0,MATCH(CI$11,'HTM Output'!$K$6:$GS$6,0))-OFFSET('HTM Output'!$J$224,0,MATCH(CI$11,'HTM Output'!$K$6:$GS$6,0)),0)*$I$8</f>
        <v>0</v>
      </c>
      <c r="CJ60" s="371">
        <f ca="1">IFERROR(OFFSET('HTM Output'!$J$225,0,MATCH(CJ$11,'HTM Output'!$K$6:$GS$6,0))-OFFSET('HTM Output'!$J$224,0,MATCH(CJ$11,'HTM Output'!$K$6:$GS$6,0)),0)*$I$8</f>
        <v>0</v>
      </c>
      <c r="CK60" s="371">
        <f ca="1">IFERROR(OFFSET('HTM Output'!$J$225,0,MATCH(CK$11,'HTM Output'!$K$6:$GS$6,0))-OFFSET('HTM Output'!$J$224,0,MATCH(CK$11,'HTM Output'!$K$6:$GS$6,0)),0)*$I$8</f>
        <v>0</v>
      </c>
      <c r="CL60" s="371">
        <f ca="1">IFERROR(OFFSET('HTM Output'!$J$225,0,MATCH(CL$11,'HTM Output'!$K$6:$GS$6,0))-OFFSET('HTM Output'!$J$224,0,MATCH(CL$11,'HTM Output'!$K$6:$GS$6,0)),0)*$I$8</f>
        <v>0</v>
      </c>
      <c r="CM60" s="371">
        <f ca="1">IFERROR(OFFSET('HTM Output'!$J$225,0,MATCH(CM$11,'HTM Output'!$K$6:$GS$6,0))-OFFSET('HTM Output'!$J$224,0,MATCH(CM$11,'HTM Output'!$K$6:$GS$6,0)),0)*$I$8</f>
        <v>0</v>
      </c>
      <c r="CN60" s="371">
        <f ca="1">IFERROR(OFFSET('HTM Output'!$J$225,0,MATCH(CN$11,'HTM Output'!$K$6:$GS$6,0))-OFFSET('HTM Output'!$J$224,0,MATCH(CN$11,'HTM Output'!$K$6:$GS$6,0)),0)*$I$8</f>
        <v>0</v>
      </c>
      <c r="CO60" s="371">
        <f ca="1">IFERROR(OFFSET('HTM Output'!$J$225,0,MATCH(CO$11,'HTM Output'!$K$6:$GS$6,0))-OFFSET('HTM Output'!$J$224,0,MATCH(CO$11,'HTM Output'!$K$6:$GS$6,0)),0)*$I$8</f>
        <v>0</v>
      </c>
      <c r="CP60" s="371">
        <f ca="1">IFERROR(OFFSET('HTM Output'!$J$225,0,MATCH(CP$11,'HTM Output'!$K$6:$GS$6,0))-OFFSET('HTM Output'!$J$224,0,MATCH(CP$11,'HTM Output'!$K$6:$GS$6,0)),0)*$I$8</f>
        <v>0</v>
      </c>
      <c r="CQ60" s="371">
        <f ca="1">IFERROR(OFFSET('HTM Output'!$J$225,0,MATCH(CQ$11,'HTM Output'!$K$6:$GS$6,0))-OFFSET('HTM Output'!$J$224,0,MATCH(CQ$11,'HTM Output'!$K$6:$GS$6,0)),0)*$I$8</f>
        <v>0</v>
      </c>
      <c r="CR60" s="371">
        <f ca="1">IFERROR(OFFSET('HTM Output'!$J$225,0,MATCH(CR$11,'HTM Output'!$K$6:$GS$6,0))-OFFSET('HTM Output'!$J$224,0,MATCH(CR$11,'HTM Output'!$K$6:$GS$6,0)),0)*$I$8</f>
        <v>0</v>
      </c>
      <c r="CS60" s="371">
        <f ca="1">IFERROR(OFFSET('HTM Output'!$J$225,0,MATCH(CS$11,'HTM Output'!$K$6:$GS$6,0))-OFFSET('HTM Output'!$J$224,0,MATCH(CS$11,'HTM Output'!$K$6:$GS$6,0)),0)*$I$8</f>
        <v>0</v>
      </c>
      <c r="CT60" s="371">
        <f ca="1">IFERROR(OFFSET('HTM Output'!$J$225,0,MATCH(CT$11,'HTM Output'!$K$6:$GS$6,0))-OFFSET('HTM Output'!$J$224,0,MATCH(CT$11,'HTM Output'!$K$6:$GS$6,0)),0)*$I$8</f>
        <v>0</v>
      </c>
      <c r="CU60" s="371">
        <f ca="1">IFERROR(OFFSET('HTM Output'!$J$225,0,MATCH(CU$11,'HTM Output'!$K$6:$GS$6,0))-OFFSET('HTM Output'!$J$224,0,MATCH(CU$11,'HTM Output'!$K$6:$GS$6,0)),0)*$I$8</f>
        <v>0</v>
      </c>
      <c r="CV60" s="371">
        <f ca="1">IFERROR(OFFSET('HTM Output'!$J$225,0,MATCH(CV$11,'HTM Output'!$K$6:$GS$6,0))-OFFSET('HTM Output'!$J$224,0,MATCH(CV$11,'HTM Output'!$K$6:$GS$6,0)),0)*$I$8</f>
        <v>0</v>
      </c>
      <c r="CW60" s="371">
        <f ca="1">IFERROR(OFFSET('HTM Output'!$J$225,0,MATCH(CW$11,'HTM Output'!$K$6:$GS$6,0))-OFFSET('HTM Output'!$J$224,0,MATCH(CW$11,'HTM Output'!$K$6:$GS$6,0)),0)*$I$8</f>
        <v>0</v>
      </c>
      <c r="CX60" s="371">
        <f ca="1">IFERROR(OFFSET('HTM Output'!$J$225,0,MATCH(CX$11,'HTM Output'!$K$6:$GS$6,0))-OFFSET('HTM Output'!$J$224,0,MATCH(CX$11,'HTM Output'!$K$6:$GS$6,0)),0)*$I$8</f>
        <v>0</v>
      </c>
      <c r="CY60" s="371">
        <f ca="1">IFERROR(OFFSET('HTM Output'!$J$225,0,MATCH(CY$11,'HTM Output'!$K$6:$GS$6,0))-OFFSET('HTM Output'!$J$224,0,MATCH(CY$11,'HTM Output'!$K$6:$GS$6,0)),0)*$I$8</f>
        <v>0</v>
      </c>
      <c r="CZ60" s="371">
        <f ca="1">IFERROR(OFFSET('HTM Output'!$J$225,0,MATCH(CZ$11,'HTM Output'!$K$6:$GS$6,0))-OFFSET('HTM Output'!$J$224,0,MATCH(CZ$11,'HTM Output'!$K$6:$GS$6,0)),0)*$I$8</f>
        <v>0</v>
      </c>
      <c r="DA60" s="371">
        <f ca="1">IFERROR(OFFSET('HTM Output'!$J$225,0,MATCH(DA$11,'HTM Output'!$K$6:$GS$6,0))-OFFSET('HTM Output'!$J$224,0,MATCH(DA$11,'HTM Output'!$K$6:$GS$6,0)),0)*$I$8</f>
        <v>0</v>
      </c>
      <c r="DB60" s="371">
        <f ca="1">IFERROR(OFFSET('HTM Output'!$J$225,0,MATCH(DB$11,'HTM Output'!$K$6:$GS$6,0))-OFFSET('HTM Output'!$J$224,0,MATCH(DB$11,'HTM Output'!$K$6:$GS$6,0)),0)*$I$8</f>
        <v>0</v>
      </c>
      <c r="DC60" s="371">
        <f ca="1">IFERROR(OFFSET('HTM Output'!$J$225,0,MATCH(DC$11,'HTM Output'!$K$6:$GS$6,0))-OFFSET('HTM Output'!$J$224,0,MATCH(DC$11,'HTM Output'!$K$6:$GS$6,0)),0)*$I$8</f>
        <v>0</v>
      </c>
      <c r="DD60" s="371">
        <f ca="1">IFERROR(OFFSET('HTM Output'!$J$225,0,MATCH(DD$11,'HTM Output'!$K$6:$GS$6,0))-OFFSET('HTM Output'!$J$224,0,MATCH(DD$11,'HTM Output'!$K$6:$GS$6,0)),0)*$I$8</f>
        <v>0</v>
      </c>
      <c r="DE60" s="371">
        <f ca="1">IFERROR(OFFSET('HTM Output'!$J$225,0,MATCH(DE$11,'HTM Output'!$K$6:$GS$6,0))-OFFSET('HTM Output'!$J$224,0,MATCH(DE$11,'HTM Output'!$K$6:$GS$6,0)),0)*$I$8</f>
        <v>0</v>
      </c>
      <c r="DF60" s="371">
        <f ca="1">IFERROR(OFFSET('HTM Output'!$J$225,0,MATCH(DF$11,'HTM Output'!$K$6:$GS$6,0))-OFFSET('HTM Output'!$J$224,0,MATCH(DF$11,'HTM Output'!$K$6:$GS$6,0)),0)*$I$8</f>
        <v>0</v>
      </c>
      <c r="DG60" s="371">
        <f ca="1">IFERROR(OFFSET('HTM Output'!$J$225,0,MATCH(DG$11,'HTM Output'!$K$6:$GS$6,0))-OFFSET('HTM Output'!$J$224,0,MATCH(DG$11,'HTM Output'!$K$6:$GS$6,0)),0)*$I$8</f>
        <v>0</v>
      </c>
      <c r="DH60" s="371">
        <f ca="1">IFERROR(OFFSET('HTM Output'!$J$225,0,MATCH(DH$11,'HTM Output'!$K$6:$GS$6,0))-OFFSET('HTM Output'!$J$224,0,MATCH(DH$11,'HTM Output'!$K$6:$GS$6,0)),0)*$I$8</f>
        <v>0</v>
      </c>
      <c r="DI60" s="371">
        <f ca="1">IFERROR(OFFSET('HTM Output'!$J$225,0,MATCH(DI$11,'HTM Output'!$K$6:$GS$6,0))-OFFSET('HTM Output'!$J$224,0,MATCH(DI$11,'HTM Output'!$K$6:$GS$6,0)),0)*$I$8</f>
        <v>0</v>
      </c>
      <c r="DJ60" s="371">
        <f ca="1">IFERROR(OFFSET('HTM Output'!$J$225,0,MATCH(DJ$11,'HTM Output'!$K$6:$GS$6,0))-OFFSET('HTM Output'!$J$224,0,MATCH(DJ$11,'HTM Output'!$K$6:$GS$6,0)),0)*$I$8</f>
        <v>0</v>
      </c>
      <c r="DK60" s="371">
        <f ca="1">IFERROR(OFFSET('HTM Output'!$J$225,0,MATCH(DK$11,'HTM Output'!$K$6:$GS$6,0))-OFFSET('HTM Output'!$J$224,0,MATCH(DK$11,'HTM Output'!$K$6:$GS$6,0)),0)*$I$8</f>
        <v>0</v>
      </c>
      <c r="DL60" s="371">
        <f ca="1">IFERROR(OFFSET('HTM Output'!$J$225,0,MATCH(DL$11,'HTM Output'!$K$6:$GS$6,0))-OFFSET('HTM Output'!$J$224,0,MATCH(DL$11,'HTM Output'!$K$6:$GS$6,0)),0)*$I$8</f>
        <v>0</v>
      </c>
      <c r="DM60" s="371">
        <f ca="1">IFERROR(OFFSET('HTM Output'!$J$225,0,MATCH(DM$11,'HTM Output'!$K$6:$GS$6,0))-OFFSET('HTM Output'!$J$224,0,MATCH(DM$11,'HTM Output'!$K$6:$GS$6,0)),0)*$I$8</f>
        <v>0</v>
      </c>
      <c r="DN60" s="371">
        <f ca="1">IFERROR(OFFSET('HTM Output'!$J$225,0,MATCH(DN$11,'HTM Output'!$K$6:$GS$6,0))-OFFSET('HTM Output'!$J$224,0,MATCH(DN$11,'HTM Output'!$K$6:$GS$6,0)),0)*$I$8</f>
        <v>0</v>
      </c>
      <c r="DO60" s="371">
        <f ca="1">IFERROR(OFFSET('HTM Output'!$J$225,0,MATCH(DO$11,'HTM Output'!$K$6:$GS$6,0))-OFFSET('HTM Output'!$J$224,0,MATCH(DO$11,'HTM Output'!$K$6:$GS$6,0)),0)*$I$8</f>
        <v>0</v>
      </c>
      <c r="DP60" s="371">
        <f ca="1">IFERROR(OFFSET('HTM Output'!$J$225,0,MATCH(DP$11,'HTM Output'!$K$6:$GS$6,0))-OFFSET('HTM Output'!$J$224,0,MATCH(DP$11,'HTM Output'!$K$6:$GS$6,0)),0)*$I$8</f>
        <v>0</v>
      </c>
      <c r="DQ60" s="371">
        <f ca="1">IFERROR(OFFSET('HTM Output'!$J$225,0,MATCH(DQ$11,'HTM Output'!$K$6:$GS$6,0))-OFFSET('HTM Output'!$J$224,0,MATCH(DQ$11,'HTM Output'!$K$6:$GS$6,0)),0)*$I$8</f>
        <v>0</v>
      </c>
      <c r="DR60" s="371">
        <f ca="1">IFERROR(OFFSET('HTM Output'!$J$225,0,MATCH(DR$11,'HTM Output'!$K$6:$GS$6,0))-OFFSET('HTM Output'!$J$224,0,MATCH(DR$11,'HTM Output'!$K$6:$GS$6,0)),0)*$I$8</f>
        <v>0</v>
      </c>
      <c r="DS60" s="371">
        <f ca="1">IFERROR(OFFSET('HTM Output'!$J$225,0,MATCH(DS$11,'HTM Output'!$K$6:$GS$6,0))-OFFSET('HTM Output'!$J$224,0,MATCH(DS$11,'HTM Output'!$K$6:$GS$6,0)),0)*$I$8</f>
        <v>0</v>
      </c>
      <c r="DT60" s="371">
        <f ca="1">IFERROR(OFFSET('HTM Output'!$J$225,0,MATCH(DT$11,'HTM Output'!$K$6:$GS$6,0))-OFFSET('HTM Output'!$J$224,0,MATCH(DT$11,'HTM Output'!$K$6:$GS$6,0)),0)*$I$8</f>
        <v>0</v>
      </c>
      <c r="DU60" s="371">
        <f ca="1">IFERROR(OFFSET('HTM Output'!$J$225,0,MATCH(DU$11,'HTM Output'!$K$6:$GS$6,0))-OFFSET('HTM Output'!$J$224,0,MATCH(DU$11,'HTM Output'!$K$6:$GS$6,0)),0)*$I$8</f>
        <v>0</v>
      </c>
      <c r="DV60" s="371">
        <f ca="1">IFERROR(OFFSET('HTM Output'!$J$225,0,MATCH(DV$11,'HTM Output'!$K$6:$GS$6,0))-OFFSET('HTM Output'!$J$224,0,MATCH(DV$11,'HTM Output'!$K$6:$GS$6,0)),0)*$I$8</f>
        <v>0</v>
      </c>
      <c r="DW60" s="371">
        <f ca="1">IFERROR(OFFSET('HTM Output'!$J$225,0,MATCH(DW$11,'HTM Output'!$K$6:$GS$6,0))-OFFSET('HTM Output'!$J$224,0,MATCH(DW$11,'HTM Output'!$K$6:$GS$6,0)),0)*$I$8</f>
        <v>0</v>
      </c>
      <c r="DX60" s="371">
        <f ca="1">IFERROR(OFFSET('HTM Output'!$J$225,0,MATCH(DX$11,'HTM Output'!$K$6:$GS$6,0))-OFFSET('HTM Output'!$J$224,0,MATCH(DX$11,'HTM Output'!$K$6:$GS$6,0)),0)*$I$8</f>
        <v>0</v>
      </c>
      <c r="DY60" s="371">
        <f ca="1">IFERROR(OFFSET('HTM Output'!$J$225,0,MATCH(DY$11,'HTM Output'!$K$6:$GS$6,0))-OFFSET('HTM Output'!$J$224,0,MATCH(DY$11,'HTM Output'!$K$6:$GS$6,0)),0)*$I$8</f>
        <v>0</v>
      </c>
      <c r="DZ60" s="371">
        <f ca="1">IFERROR(OFFSET('HTM Output'!$J$225,0,MATCH(DZ$11,'HTM Output'!$K$6:$GS$6,0))-OFFSET('HTM Output'!$J$224,0,MATCH(DZ$11,'HTM Output'!$K$6:$GS$6,0)),0)*$I$8</f>
        <v>0</v>
      </c>
      <c r="EA60" s="371">
        <f ca="1">IFERROR(OFFSET('HTM Output'!$J$225,0,MATCH(EA$11,'HTM Output'!$K$6:$GS$6,0))-OFFSET('HTM Output'!$J$224,0,MATCH(EA$11,'HTM Output'!$K$6:$GS$6,0)),0)*$I$8</f>
        <v>0</v>
      </c>
      <c r="EB60" s="371">
        <f ca="1">IFERROR(OFFSET('HTM Output'!$J$225,0,MATCH(EB$11,'HTM Output'!$K$6:$GS$6,0))-OFFSET('HTM Output'!$J$224,0,MATCH(EB$11,'HTM Output'!$K$6:$GS$6,0)),0)*$I$8</f>
        <v>0</v>
      </c>
      <c r="EC60" s="371">
        <f ca="1">IFERROR(OFFSET('HTM Output'!$J$225,0,MATCH(EC$11,'HTM Output'!$K$6:$GS$6,0))-OFFSET('HTM Output'!$J$224,0,MATCH(EC$11,'HTM Output'!$K$6:$GS$6,0)),0)*$I$8</f>
        <v>0</v>
      </c>
      <c r="ED60" s="371">
        <f ca="1">IFERROR(OFFSET('HTM Output'!$J$225,0,MATCH(ED$11,'HTM Output'!$K$6:$GS$6,0))-OFFSET('HTM Output'!$J$224,0,MATCH(ED$11,'HTM Output'!$K$6:$GS$6,0)),0)*$I$8</f>
        <v>0</v>
      </c>
      <c r="EE60" s="371">
        <f ca="1">IFERROR(OFFSET('HTM Output'!$J$225,0,MATCH(EE$11,'HTM Output'!$K$6:$GS$6,0))-OFFSET('HTM Output'!$J$224,0,MATCH(EE$11,'HTM Output'!$K$6:$GS$6,0)),0)*$I$8</f>
        <v>0</v>
      </c>
      <c r="EF60" s="371">
        <f ca="1">IFERROR(OFFSET('HTM Output'!$J$225,0,MATCH(EF$11,'HTM Output'!$K$6:$GS$6,0))-OFFSET('HTM Output'!$J$224,0,MATCH(EF$11,'HTM Output'!$K$6:$GS$6,0)),0)*$I$8</f>
        <v>0</v>
      </c>
      <c r="EG60" s="371">
        <f ca="1">IFERROR(OFFSET('HTM Output'!$J$225,0,MATCH(EG$11,'HTM Output'!$K$6:$GS$6,0))-OFFSET('HTM Output'!$J$224,0,MATCH(EG$11,'HTM Output'!$K$6:$GS$6,0)),0)*$I$8</f>
        <v>0</v>
      </c>
      <c r="EH60" s="371">
        <f ca="1">IFERROR(OFFSET('HTM Output'!$J$225,0,MATCH(EH$11,'HTM Output'!$K$6:$GS$6,0))-OFFSET('HTM Output'!$J$224,0,MATCH(EH$11,'HTM Output'!$K$6:$GS$6,0)),0)*$I$8</f>
        <v>0</v>
      </c>
      <c r="EI60" s="371">
        <f ca="1">IFERROR(OFFSET('HTM Output'!$J$225,0,MATCH(EI$11,'HTM Output'!$K$6:$GS$6,0))-OFFSET('HTM Output'!$J$224,0,MATCH(EI$11,'HTM Output'!$K$6:$GS$6,0)),0)*$I$8</f>
        <v>0</v>
      </c>
      <c r="EJ60" s="371">
        <f ca="1">IFERROR(OFFSET('HTM Output'!$J$225,0,MATCH(EJ$11,'HTM Output'!$K$6:$GS$6,0))-OFFSET('HTM Output'!$J$224,0,MATCH(EJ$11,'HTM Output'!$K$6:$GS$6,0)),0)*$I$8</f>
        <v>0</v>
      </c>
      <c r="EK60" s="371">
        <f ca="1">IFERROR(OFFSET('HTM Output'!$J$225,0,MATCH(EK$11,'HTM Output'!$K$6:$GS$6,0))-OFFSET('HTM Output'!$J$224,0,MATCH(EK$11,'HTM Output'!$K$6:$GS$6,0)),0)*$I$8</f>
        <v>0</v>
      </c>
      <c r="EL60" s="371">
        <f ca="1">IFERROR(OFFSET('HTM Output'!$J$225,0,MATCH(EL$11,'HTM Output'!$K$6:$GS$6,0))-OFFSET('HTM Output'!$J$224,0,MATCH(EL$11,'HTM Output'!$K$6:$GS$6,0)),0)*$I$8</f>
        <v>0</v>
      </c>
      <c r="EM60" s="371">
        <f ca="1">IFERROR(OFFSET('HTM Output'!$J$225,0,MATCH(EM$11,'HTM Output'!$K$6:$GS$6,0))-OFFSET('HTM Output'!$J$224,0,MATCH(EM$11,'HTM Output'!$K$6:$GS$6,0)),0)*$I$8</f>
        <v>0</v>
      </c>
      <c r="EN60" s="371">
        <f ca="1">IFERROR(OFFSET('HTM Output'!$J$225,0,MATCH(EN$11,'HTM Output'!$K$6:$GS$6,0))-OFFSET('HTM Output'!$J$224,0,MATCH(EN$11,'HTM Output'!$K$6:$GS$6,0)),0)*$I$8</f>
        <v>0</v>
      </c>
      <c r="EO60" s="371">
        <f ca="1">IFERROR(OFFSET('HTM Output'!$J$225,0,MATCH(EO$11,'HTM Output'!$K$6:$GS$6,0))-OFFSET('HTM Output'!$J$224,0,MATCH(EO$11,'HTM Output'!$K$6:$GS$6,0)),0)*$I$8</f>
        <v>0</v>
      </c>
      <c r="EP60" s="371">
        <f ca="1">IFERROR(OFFSET('HTM Output'!$J$225,0,MATCH(EP$11,'HTM Output'!$K$6:$GS$6,0))-OFFSET('HTM Output'!$J$224,0,MATCH(EP$11,'HTM Output'!$K$6:$GS$6,0)),0)*$I$8</f>
        <v>0</v>
      </c>
      <c r="EQ60" s="371">
        <f ca="1">IFERROR(OFFSET('HTM Output'!$J$225,0,MATCH(EQ$11,'HTM Output'!$K$6:$GS$6,0))-OFFSET('HTM Output'!$J$224,0,MATCH(EQ$11,'HTM Output'!$K$6:$GS$6,0)),0)*$I$8</f>
        <v>0</v>
      </c>
      <c r="ER60" s="371">
        <f ca="1">IFERROR(OFFSET('HTM Output'!$J$225,0,MATCH(ER$11,'HTM Output'!$K$6:$GS$6,0))-OFFSET('HTM Output'!$J$224,0,MATCH(ER$11,'HTM Output'!$K$6:$GS$6,0)),0)*$I$8</f>
        <v>0</v>
      </c>
      <c r="ES60" s="371">
        <f ca="1">IFERROR(OFFSET('HTM Output'!$J$225,0,MATCH(ES$11,'HTM Output'!$K$6:$GS$6,0))-OFFSET('HTM Output'!$J$224,0,MATCH(ES$11,'HTM Output'!$K$6:$GS$6,0)),0)*$I$8</f>
        <v>0</v>
      </c>
      <c r="ET60" s="371">
        <f ca="1">IFERROR(OFFSET('HTM Output'!$J$225,0,MATCH(ET$11,'HTM Output'!$K$6:$GS$6,0))-OFFSET('HTM Output'!$J$224,0,MATCH(ET$11,'HTM Output'!$K$6:$GS$6,0)),0)*$I$8</f>
        <v>0</v>
      </c>
      <c r="EU60" s="371">
        <f ca="1">IFERROR(OFFSET('HTM Output'!$J$225,0,MATCH(EU$11,'HTM Output'!$K$6:$GS$6,0))-OFFSET('HTM Output'!$J$224,0,MATCH(EU$11,'HTM Output'!$K$6:$GS$6,0)),0)*$I$8</f>
        <v>0</v>
      </c>
      <c r="EV60" s="371">
        <f ca="1">IFERROR(OFFSET('HTM Output'!$J$225,0,MATCH(EV$11,'HTM Output'!$K$6:$GS$6,0))-OFFSET('HTM Output'!$J$224,0,MATCH(EV$11,'HTM Output'!$K$6:$GS$6,0)),0)*$I$8</f>
        <v>0</v>
      </c>
      <c r="EW60" s="371">
        <f ca="1">IFERROR(OFFSET('HTM Output'!$J$225,0,MATCH(EW$11,'HTM Output'!$K$6:$GS$6,0))-OFFSET('HTM Output'!$J$224,0,MATCH(EW$11,'HTM Output'!$K$6:$GS$6,0)),0)*$I$8</f>
        <v>0</v>
      </c>
      <c r="EX60" s="371">
        <f ca="1">IFERROR(OFFSET('HTM Output'!$J$225,0,MATCH(EX$11,'HTM Output'!$K$6:$GS$6,0))-OFFSET('HTM Output'!$J$224,0,MATCH(EX$11,'HTM Output'!$K$6:$GS$6,0)),0)*$I$8</f>
        <v>0</v>
      </c>
      <c r="EY60" s="371">
        <f ca="1">IFERROR(OFFSET('HTM Output'!$J$225,0,MATCH(EY$11,'HTM Output'!$K$6:$GS$6,0))-OFFSET('HTM Output'!$J$224,0,MATCH(EY$11,'HTM Output'!$K$6:$GS$6,0)),0)*$I$8</f>
        <v>0</v>
      </c>
      <c r="EZ60" s="371">
        <f ca="1">IFERROR(OFFSET('HTM Output'!$J$225,0,MATCH(EZ$11,'HTM Output'!$K$6:$GS$6,0))-OFFSET('HTM Output'!$J$224,0,MATCH(EZ$11,'HTM Output'!$K$6:$GS$6,0)),0)*$I$8</f>
        <v>0</v>
      </c>
      <c r="FA60" s="371">
        <f ca="1">IFERROR(OFFSET('HTM Output'!$J$225,0,MATCH(FA$11,'HTM Output'!$K$6:$GS$6,0))-OFFSET('HTM Output'!$J$224,0,MATCH(FA$11,'HTM Output'!$K$6:$GS$6,0)),0)*$I$8</f>
        <v>0</v>
      </c>
      <c r="FB60" s="371">
        <f ca="1">IFERROR(OFFSET('HTM Output'!$J$225,0,MATCH(FB$11,'HTM Output'!$K$6:$GS$6,0))-OFFSET('HTM Output'!$J$224,0,MATCH(FB$11,'HTM Output'!$K$6:$GS$6,0)),0)*$I$8</f>
        <v>0</v>
      </c>
      <c r="FC60" s="371">
        <f ca="1">IFERROR(OFFSET('HTM Output'!$J$225,0,MATCH(FC$11,'HTM Output'!$K$6:$GS$6,0))-OFFSET('HTM Output'!$J$224,0,MATCH(FC$11,'HTM Output'!$K$6:$GS$6,0)),0)*$I$8</f>
        <v>0</v>
      </c>
      <c r="FD60" s="371">
        <f ca="1">IFERROR(OFFSET('HTM Output'!$J$225,0,MATCH(FD$11,'HTM Output'!$K$6:$GS$6,0))-OFFSET('HTM Output'!$J$224,0,MATCH(FD$11,'HTM Output'!$K$6:$GS$6,0)),0)*$I$8</f>
        <v>0</v>
      </c>
      <c r="FE60" s="371">
        <f ca="1">IFERROR(OFFSET('HTM Output'!$J$225,0,MATCH(FE$11,'HTM Output'!$K$6:$GS$6,0))-OFFSET('HTM Output'!$J$224,0,MATCH(FE$11,'HTM Output'!$K$6:$GS$6,0)),0)*$I$8</f>
        <v>0</v>
      </c>
      <c r="FF60" s="371">
        <f ca="1">IFERROR(OFFSET('HTM Output'!$J$225,0,MATCH(FF$11,'HTM Output'!$K$6:$GS$6,0))-OFFSET('HTM Output'!$J$224,0,MATCH(FF$11,'HTM Output'!$K$6:$GS$6,0)),0)*$I$8</f>
        <v>0</v>
      </c>
      <c r="FG60" s="371">
        <f ca="1">IFERROR(OFFSET('HTM Output'!$J$225,0,MATCH(FG$11,'HTM Output'!$K$6:$GS$6,0))-OFFSET('HTM Output'!$J$224,0,MATCH(FG$11,'HTM Output'!$K$6:$GS$6,0)),0)*$I$8</f>
        <v>0</v>
      </c>
      <c r="FH60" s="371">
        <f ca="1">IFERROR(OFFSET('HTM Output'!$J$225,0,MATCH(FH$11,'HTM Output'!$K$6:$GS$6,0))-OFFSET('HTM Output'!$J$224,0,MATCH(FH$11,'HTM Output'!$K$6:$GS$6,0)),0)*$I$8</f>
        <v>0</v>
      </c>
      <c r="FI60" s="371">
        <f ca="1">IFERROR(OFFSET('HTM Output'!$J$225,0,MATCH(FI$11,'HTM Output'!$K$6:$GS$6,0))-OFFSET('HTM Output'!$J$224,0,MATCH(FI$11,'HTM Output'!$K$6:$GS$6,0)),0)*$I$8</f>
        <v>0</v>
      </c>
      <c r="FJ60" s="371">
        <f ca="1">IFERROR(OFFSET('HTM Output'!$J$225,0,MATCH(FJ$11,'HTM Output'!$K$6:$GS$6,0))-OFFSET('HTM Output'!$J$224,0,MATCH(FJ$11,'HTM Output'!$K$6:$GS$6,0)),0)*$I$8</f>
        <v>0</v>
      </c>
      <c r="FK60" s="371">
        <f ca="1">IFERROR(OFFSET('HTM Output'!$J$225,0,MATCH(FK$11,'HTM Output'!$K$6:$GS$6,0))-OFFSET('HTM Output'!$J$224,0,MATCH(FK$11,'HTM Output'!$K$6:$GS$6,0)),0)*$I$8</f>
        <v>0</v>
      </c>
      <c r="FL60" s="371">
        <f ca="1">IFERROR(OFFSET('HTM Output'!$J$225,0,MATCH(FL$11,'HTM Output'!$K$6:$GS$6,0))-OFFSET('HTM Output'!$J$224,0,MATCH(FL$11,'HTM Output'!$K$6:$GS$6,0)),0)*$I$8</f>
        <v>0</v>
      </c>
      <c r="FM60" s="371">
        <f ca="1">IFERROR(OFFSET('HTM Output'!$J$225,0,MATCH(FM$11,'HTM Output'!$K$6:$GS$6,0))-OFFSET('HTM Output'!$J$224,0,MATCH(FM$11,'HTM Output'!$K$6:$GS$6,0)),0)*$I$8</f>
        <v>0</v>
      </c>
      <c r="FN60" s="371">
        <f ca="1">IFERROR(OFFSET('HTM Output'!$J$225,0,MATCH(FN$11,'HTM Output'!$K$6:$GS$6,0))-OFFSET('HTM Output'!$J$224,0,MATCH(FN$11,'HTM Output'!$K$6:$GS$6,0)),0)*$I$8</f>
        <v>0</v>
      </c>
      <c r="FO60" s="371">
        <f ca="1">IFERROR(OFFSET('HTM Output'!$J$225,0,MATCH(FO$11,'HTM Output'!$K$6:$GS$6,0))-OFFSET('HTM Output'!$J$224,0,MATCH(FO$11,'HTM Output'!$K$6:$GS$6,0)),0)*$I$8</f>
        <v>0</v>
      </c>
      <c r="FP60" s="371">
        <f ca="1">IFERROR(OFFSET('HTM Output'!$J$225,0,MATCH(FP$11,'HTM Output'!$K$6:$GS$6,0))-OFFSET('HTM Output'!$J$224,0,MATCH(FP$11,'HTM Output'!$K$6:$GS$6,0)),0)*$I$8</f>
        <v>0</v>
      </c>
      <c r="FQ60" s="371">
        <f ca="1">IFERROR(OFFSET('HTM Output'!$J$225,0,MATCH(FQ$11,'HTM Output'!$K$6:$GS$6,0))-OFFSET('HTM Output'!$J$224,0,MATCH(FQ$11,'HTM Output'!$K$6:$GS$6,0)),0)*$I$8</f>
        <v>0</v>
      </c>
      <c r="FR60" s="371">
        <f ca="1">IFERROR(OFFSET('HTM Output'!$J$225,0,MATCH(FR$11,'HTM Output'!$K$6:$GS$6,0))-OFFSET('HTM Output'!$J$224,0,MATCH(FR$11,'HTM Output'!$K$6:$GS$6,0)),0)*$I$8</f>
        <v>0</v>
      </c>
      <c r="FS60" s="371">
        <f ca="1">IFERROR(OFFSET('HTM Output'!$J$225,0,MATCH(FS$11,'HTM Output'!$K$6:$GS$6,0))-OFFSET('HTM Output'!$J$224,0,MATCH(FS$11,'HTM Output'!$K$6:$GS$6,0)),0)*$I$8</f>
        <v>0</v>
      </c>
      <c r="FT60" s="371">
        <f ca="1">IFERROR(OFFSET('HTM Output'!$J$225,0,MATCH(FT$11,'HTM Output'!$K$6:$GS$6,0))-OFFSET('HTM Output'!$J$224,0,MATCH(FT$11,'HTM Output'!$K$6:$GS$6,0)),0)*$I$8</f>
        <v>0</v>
      </c>
      <c r="FU60" s="371">
        <f ca="1">IFERROR(OFFSET('HTM Output'!$J$225,0,MATCH(FU$11,'HTM Output'!$K$6:$GS$6,0))-OFFSET('HTM Output'!$J$224,0,MATCH(FU$11,'HTM Output'!$K$6:$GS$6,0)),0)*$I$8</f>
        <v>0</v>
      </c>
      <c r="FV60" s="371">
        <f ca="1">IFERROR(OFFSET('HTM Output'!$J$225,0,MATCH(FV$11,'HTM Output'!$K$6:$GS$6,0))-OFFSET('HTM Output'!$J$224,0,MATCH(FV$11,'HTM Output'!$K$6:$GS$6,0)),0)*$I$8</f>
        <v>0</v>
      </c>
      <c r="FW60" s="371">
        <f ca="1">IFERROR(OFFSET('HTM Output'!$J$225,0,MATCH(FW$11,'HTM Output'!$K$6:$GS$6,0))-OFFSET('HTM Output'!$J$224,0,MATCH(FW$11,'HTM Output'!$K$6:$GS$6,0)),0)*$I$8</f>
        <v>0</v>
      </c>
      <c r="FX60" s="371">
        <f ca="1">IFERROR(OFFSET('HTM Output'!$J$225,0,MATCH(FX$11,'HTM Output'!$K$6:$GS$6,0))-OFFSET('HTM Output'!$J$224,0,MATCH(FX$11,'HTM Output'!$K$6:$GS$6,0)),0)*$I$8</f>
        <v>0</v>
      </c>
      <c r="FY60" s="371">
        <f ca="1">IFERROR(OFFSET('HTM Output'!$J$225,0,MATCH(FY$11,'HTM Output'!$K$6:$GS$6,0))-OFFSET('HTM Output'!$J$224,0,MATCH(FY$11,'HTM Output'!$K$6:$GS$6,0)),0)*$I$8</f>
        <v>0</v>
      </c>
      <c r="FZ60" s="371">
        <f ca="1">IFERROR(OFFSET('HTM Output'!$J$225,0,MATCH(FZ$11,'HTM Output'!$K$6:$GS$6,0))-OFFSET('HTM Output'!$J$224,0,MATCH(FZ$11,'HTM Output'!$K$6:$GS$6,0)),0)*$I$8</f>
        <v>0</v>
      </c>
      <c r="GA60" s="371">
        <f ca="1">IFERROR(OFFSET('HTM Output'!$J$225,0,MATCH(GA$11,'HTM Output'!$K$6:$GS$6,0))-OFFSET('HTM Output'!$J$224,0,MATCH(GA$11,'HTM Output'!$K$6:$GS$6,0)),0)*$I$8</f>
        <v>0</v>
      </c>
      <c r="GB60" s="371">
        <f ca="1">IFERROR(OFFSET('HTM Output'!$J$225,0,MATCH(GB$11,'HTM Output'!$K$6:$GS$6,0))-OFFSET('HTM Output'!$J$224,0,MATCH(GB$11,'HTM Output'!$K$6:$GS$6,0)),0)*$I$8</f>
        <v>0</v>
      </c>
      <c r="GC60" s="371">
        <f ca="1">IFERROR(OFFSET('HTM Output'!$J$225,0,MATCH(GC$11,'HTM Output'!$K$6:$GS$6,0))-OFFSET('HTM Output'!$J$224,0,MATCH(GC$11,'HTM Output'!$K$6:$GS$6,0)),0)*$I$8</f>
        <v>0</v>
      </c>
      <c r="GD60" s="371">
        <f ca="1">IFERROR(OFFSET('HTM Output'!$J$225,0,MATCH(GD$11,'HTM Output'!$K$6:$GS$6,0))-OFFSET('HTM Output'!$J$224,0,MATCH(GD$11,'HTM Output'!$K$6:$GS$6,0)),0)*$I$8</f>
        <v>0</v>
      </c>
      <c r="GE60" s="371">
        <f ca="1">IFERROR(OFFSET('HTM Output'!$J$225,0,MATCH(GE$11,'HTM Output'!$K$6:$GS$6,0))-OFFSET('HTM Output'!$J$224,0,MATCH(GE$11,'HTM Output'!$K$6:$GS$6,0)),0)*$I$8</f>
        <v>0</v>
      </c>
      <c r="GF60" s="371">
        <f ca="1">IFERROR(OFFSET('HTM Output'!$J$225,0,MATCH(GF$11,'HTM Output'!$K$6:$GS$6,0))-OFFSET('HTM Output'!$J$224,0,MATCH(GF$11,'HTM Output'!$K$6:$GS$6,0)),0)*$I$8</f>
        <v>0</v>
      </c>
      <c r="GG60" s="371">
        <f ca="1">IFERROR(OFFSET('HTM Output'!$J$225,0,MATCH(GG$11,'HTM Output'!$K$6:$GS$6,0))-OFFSET('HTM Output'!$J$224,0,MATCH(GG$11,'HTM Output'!$K$6:$GS$6,0)),0)*$I$8</f>
        <v>0</v>
      </c>
      <c r="GH60" s="371">
        <f ca="1">IFERROR(OFFSET('HTM Output'!$J$225,0,MATCH(GH$11,'HTM Output'!$K$6:$GS$6,0))-OFFSET('HTM Output'!$J$224,0,MATCH(GH$11,'HTM Output'!$K$6:$GS$6,0)),0)*$I$8</f>
        <v>0</v>
      </c>
      <c r="GI60" s="371">
        <f ca="1">IFERROR(OFFSET('HTM Output'!$J$225,0,MATCH(GI$11,'HTM Output'!$K$6:$GS$6,0))-OFFSET('HTM Output'!$J$224,0,MATCH(GI$11,'HTM Output'!$K$6:$GS$6,0)),0)*$I$8</f>
        <v>0</v>
      </c>
      <c r="GJ60" s="371">
        <f ca="1">IFERROR(OFFSET('HTM Output'!$J$225,0,MATCH(GJ$11,'HTM Output'!$K$6:$GS$6,0))-OFFSET('HTM Output'!$J$224,0,MATCH(GJ$11,'HTM Output'!$K$6:$GS$6,0)),0)*$I$8</f>
        <v>0</v>
      </c>
      <c r="GK60" s="371">
        <f ca="1">IFERROR(OFFSET('HTM Output'!$J$225,0,MATCH(GK$11,'HTM Output'!$K$6:$GS$6,0))-OFFSET('HTM Output'!$J$224,0,MATCH(GK$11,'HTM Output'!$K$6:$GS$6,0)),0)*$I$8</f>
        <v>0</v>
      </c>
      <c r="GL60" s="371">
        <f ca="1">IFERROR(OFFSET('HTM Output'!$J$225,0,MATCH(GL$11,'HTM Output'!$K$6:$GS$6,0))-OFFSET('HTM Output'!$J$224,0,MATCH(GL$11,'HTM Output'!$K$6:$GS$6,0)),0)*$I$8</f>
        <v>0</v>
      </c>
      <c r="GM60" s="371">
        <f ca="1">IFERROR(OFFSET('HTM Output'!$J$225,0,MATCH(GM$11,'HTM Output'!$K$6:$GS$6,0))-OFFSET('HTM Output'!$J$224,0,MATCH(GM$11,'HTM Output'!$K$6:$GS$6,0)),0)*$I$8</f>
        <v>0</v>
      </c>
      <c r="GN60" s="371">
        <f ca="1">IFERROR(OFFSET('HTM Output'!$J$225,0,MATCH(GN$11,'HTM Output'!$K$6:$GS$6,0))-OFFSET('HTM Output'!$J$224,0,MATCH(GN$11,'HTM Output'!$K$6:$GS$6,0)),0)*$I$8</f>
        <v>0</v>
      </c>
      <c r="GO60" s="371">
        <f ca="1">IFERROR(OFFSET('HTM Output'!$J$225,0,MATCH(GO$11,'HTM Output'!$K$6:$GS$6,0))-OFFSET('HTM Output'!$J$224,0,MATCH(GO$11,'HTM Output'!$K$6:$GS$6,0)),0)*$I$8</f>
        <v>0</v>
      </c>
      <c r="GP60" s="371">
        <f ca="1">IFERROR(OFFSET('HTM Output'!$J$225,0,MATCH(GP$11,'HTM Output'!$K$6:$GS$6,0))-OFFSET('HTM Output'!$J$224,0,MATCH(GP$11,'HTM Output'!$K$6:$GS$6,0)),0)*$I$8</f>
        <v>0</v>
      </c>
      <c r="GQ60" s="371">
        <f ca="1">IFERROR(OFFSET('HTM Output'!$J$225,0,MATCH(GQ$11,'HTM Output'!$K$6:$GS$6,0))-OFFSET('HTM Output'!$J$224,0,MATCH(GQ$11,'HTM Output'!$K$6:$GS$6,0)),0)*$I$8</f>
        <v>0</v>
      </c>
      <c r="GR60" s="371">
        <f ca="1">IFERROR(OFFSET('HTM Output'!$J$225,0,MATCH(GR$11,'HTM Output'!$K$6:$GS$6,0))-OFFSET('HTM Output'!$J$224,0,MATCH(GR$11,'HTM Output'!$K$6:$GS$6,0)),0)*$I$8</f>
        <v>0</v>
      </c>
      <c r="GS60" s="371">
        <f ca="1">IFERROR(OFFSET('HTM Output'!$J$225,0,MATCH(GS$11,'HTM Output'!$K$6:$GS$6,0))-OFFSET('HTM Output'!$J$224,0,MATCH(GS$11,'HTM Output'!$K$6:$GS$6,0)),0)*$I$8</f>
        <v>0</v>
      </c>
      <c r="GT60" s="371">
        <f ca="1">IFERROR(OFFSET('HTM Output'!$J$225,0,MATCH(GT$11,'HTM Output'!$K$6:$GS$6,0))-OFFSET('HTM Output'!$J$224,0,MATCH(GT$11,'HTM Output'!$K$6:$GS$6,0)),0)*$I$8</f>
        <v>0</v>
      </c>
      <c r="GU60" s="371">
        <f ca="1">IFERROR(OFFSET('HTM Output'!$J$225,0,MATCH(GU$11,'HTM Output'!$K$6:$GS$6,0))-OFFSET('HTM Output'!$J$224,0,MATCH(GU$11,'HTM Output'!$K$6:$GS$6,0)),0)*$I$8</f>
        <v>0</v>
      </c>
      <c r="GV60" s="371">
        <f ca="1">IFERROR(OFFSET('HTM Output'!$J$225,0,MATCH(GV$11,'HTM Output'!$K$6:$GS$6,0))-OFFSET('HTM Output'!$J$224,0,MATCH(GV$11,'HTM Output'!$K$6:$GS$6,0)),0)*$I$8</f>
        <v>0</v>
      </c>
      <c r="GW60" s="371">
        <f ca="1">IFERROR(OFFSET('HTM Output'!$J$225,0,MATCH(GW$11,'HTM Output'!$K$6:$GS$6,0))-OFFSET('HTM Output'!$J$224,0,MATCH(GW$11,'HTM Output'!$K$6:$GS$6,0)),0)*$I$8</f>
        <v>0</v>
      </c>
      <c r="GX60" s="371">
        <f ca="1">IFERROR(OFFSET('HTM Output'!$J$225,0,MATCH(GX$11,'HTM Output'!$K$6:$GS$6,0))-OFFSET('HTM Output'!$J$224,0,MATCH(GX$11,'HTM Output'!$K$6:$GS$6,0)),0)*$I$8</f>
        <v>0</v>
      </c>
      <c r="GY60" s="371">
        <f ca="1">IFERROR(OFFSET('HTM Output'!$J$225,0,MATCH(GY$11,'HTM Output'!$K$6:$GS$6,0))-OFFSET('HTM Output'!$J$224,0,MATCH(GY$11,'HTM Output'!$K$6:$GS$6,0)),0)*$I$8</f>
        <v>0</v>
      </c>
      <c r="GZ60" s="371">
        <f ca="1">IFERROR(OFFSET('HTM Output'!$J$225,0,MATCH(GZ$11,'HTM Output'!$K$6:$GS$6,0))-OFFSET('HTM Output'!$J$224,0,MATCH(GZ$11,'HTM Output'!$K$6:$GS$6,0)),0)*$I$8</f>
        <v>0</v>
      </c>
      <c r="HA60" s="371">
        <f ca="1">IFERROR(OFFSET('HTM Output'!$J$225,0,MATCH(HA$11,'HTM Output'!$K$6:$GS$6,0))-OFFSET('HTM Output'!$J$224,0,MATCH(HA$11,'HTM Output'!$K$6:$GS$6,0)),0)*$I$8</f>
        <v>0</v>
      </c>
      <c r="HB60" s="469">
        <f ca="1">IFERROR(OFFSET('HTM Output'!$J$225,0,MATCH(HB$11,'HTM Output'!$K$6:$GS$6,0))-OFFSET('HTM Output'!$J$224,0,MATCH(HB$11,'HTM Output'!$K$6:$GS$6,0)),0)*$I$8</f>
        <v>0</v>
      </c>
      <c r="HC60" s="347"/>
      <c r="HD60" s="381">
        <f t="shared" ref="HD60" si="43">T60</f>
        <v>0</v>
      </c>
      <c r="HE60" s="359">
        <f t="shared" ca="1" si="42"/>
        <v>524821.89582268009</v>
      </c>
      <c r="HF60" s="359">
        <f t="shared" ca="1" si="42"/>
        <v>1341592.9147565882</v>
      </c>
      <c r="HG60" s="359">
        <f t="shared" ca="1" si="42"/>
        <v>1235398.2249341644</v>
      </c>
      <c r="HH60" s="359">
        <f t="shared" ca="1" si="42"/>
        <v>1196460.1719992757</v>
      </c>
      <c r="HI60" s="359">
        <f t="shared" ca="1" si="42"/>
        <v>821238.93462671712</v>
      </c>
      <c r="HJ60" s="359">
        <f t="shared" ca="1" si="42"/>
        <v>307964.60048501968</v>
      </c>
      <c r="HK60" s="419">
        <f ca="1">SUM(HD60:HJ60)</f>
        <v>5427476.7426244449</v>
      </c>
    </row>
    <row r="61" spans="2:219" x14ac:dyDescent="0.75">
      <c r="B61" s="347"/>
      <c r="C61" s="347"/>
      <c r="D61" s="347"/>
      <c r="E61" s="347"/>
      <c r="F61" s="347"/>
      <c r="G61" s="347"/>
      <c r="H61" s="347"/>
      <c r="I61" s="347"/>
      <c r="J61" s="347"/>
      <c r="K61" s="347"/>
      <c r="L61" s="347"/>
      <c r="M61" s="347"/>
      <c r="N61" s="390" t="s">
        <v>320</v>
      </c>
      <c r="O61" s="391"/>
      <c r="P61" s="347"/>
      <c r="Q61" s="392"/>
      <c r="R61" s="374"/>
      <c r="S61" s="374"/>
      <c r="T61" s="374"/>
      <c r="U61" s="393">
        <f ca="1">SUM(U58:U60)</f>
        <v>71069.07553618541</v>
      </c>
      <c r="V61" s="393">
        <f t="shared" ref="V61:CG61" ca="1" si="44">SUM(V58:V60)</f>
        <v>70779.079590055393</v>
      </c>
      <c r="W61" s="393">
        <f t="shared" ca="1" si="44"/>
        <v>6020906.0724873897</v>
      </c>
      <c r="X61" s="393">
        <f t="shared" ca="1" si="44"/>
        <v>69014.620033903047</v>
      </c>
      <c r="Y61" s="393">
        <f t="shared" ca="1" si="44"/>
        <v>69014.62003390328</v>
      </c>
      <c r="Z61" s="393">
        <f t="shared" ca="1" si="44"/>
        <v>5418540.5053957533</v>
      </c>
      <c r="AA61" s="393">
        <f t="shared" ca="1" si="44"/>
        <v>69014.620033724466</v>
      </c>
      <c r="AB61" s="393">
        <f t="shared" ca="1" si="44"/>
        <v>69014.620033724466</v>
      </c>
      <c r="AC61" s="393">
        <f t="shared" ca="1" si="44"/>
        <v>5251243.2565587144</v>
      </c>
      <c r="AD61" s="393">
        <f t="shared" ca="1" si="44"/>
        <v>67260.797784827882</v>
      </c>
      <c r="AE61" s="393">
        <f t="shared" ca="1" si="44"/>
        <v>67260.797784827882</v>
      </c>
      <c r="AF61" s="393">
        <f t="shared" ca="1" si="44"/>
        <v>4797788.0175574534</v>
      </c>
      <c r="AG61" s="393">
        <f t="shared" ca="1" si="44"/>
        <v>65925.844854546711</v>
      </c>
      <c r="AH61" s="393">
        <f t="shared" ca="1" si="44"/>
        <v>65373.187413046602</v>
      </c>
      <c r="AI61" s="393">
        <f t="shared" ca="1" si="44"/>
        <v>4577595.2639489174</v>
      </c>
      <c r="AJ61" s="393">
        <f t="shared" ca="1" si="44"/>
        <v>63607.315722710453</v>
      </c>
      <c r="AK61" s="393">
        <f t="shared" ca="1" si="44"/>
        <v>63579.681207365589</v>
      </c>
      <c r="AL61" s="393">
        <f t="shared" ca="1" si="44"/>
        <v>4291834.7838814091</v>
      </c>
      <c r="AM61" s="393">
        <f t="shared" ca="1" si="44"/>
        <v>62914.005313144997</v>
      </c>
      <c r="AN61" s="393">
        <f t="shared" ca="1" si="44"/>
        <v>62877.049430130981</v>
      </c>
      <c r="AO61" s="393">
        <f t="shared" ca="1" si="44"/>
        <v>4637669.0579057289</v>
      </c>
      <c r="AP61" s="393">
        <f t="shared" ca="1" si="44"/>
        <v>54232.314321682206</v>
      </c>
      <c r="AQ61" s="393">
        <f t="shared" ca="1" si="44"/>
        <v>52915.133644715534</v>
      </c>
      <c r="AR61" s="393">
        <f t="shared" ca="1" si="44"/>
        <v>3071479.6929377257</v>
      </c>
      <c r="AS61" s="393">
        <f t="shared" ca="1" si="44"/>
        <v>52562.711350369733</v>
      </c>
      <c r="AT61" s="393">
        <f t="shared" ca="1" si="44"/>
        <v>52562.711350369849</v>
      </c>
      <c r="AU61" s="393">
        <f t="shared" ca="1" si="44"/>
        <v>2653769.4646690376</v>
      </c>
      <c r="AV61" s="393">
        <f t="shared" ca="1" si="44"/>
        <v>49221.853421408916</v>
      </c>
      <c r="AW61" s="393">
        <f t="shared" ca="1" si="44"/>
        <v>49084.563541924232</v>
      </c>
      <c r="AX61" s="393">
        <f t="shared" ca="1" si="44"/>
        <v>24933409.946174275</v>
      </c>
      <c r="AY61" s="393">
        <f t="shared" ca="1" si="44"/>
        <v>45846.91130656004</v>
      </c>
      <c r="AZ61" s="393">
        <f t="shared" ca="1" si="44"/>
        <v>44269.691949889064</v>
      </c>
      <c r="BA61" s="393">
        <f t="shared" ca="1" si="44"/>
        <v>19366817.667111371</v>
      </c>
      <c r="BB61" s="393">
        <f t="shared" ca="1" si="44"/>
        <v>40877.733392592985</v>
      </c>
      <c r="BC61" s="393">
        <f t="shared" ca="1" si="44"/>
        <v>39808.858100181445</v>
      </c>
      <c r="BD61" s="393">
        <f t="shared" ca="1" si="44"/>
        <v>16196276.610250393</v>
      </c>
      <c r="BE61" s="393">
        <f t="shared" ca="1" si="44"/>
        <v>39628.933040493983</v>
      </c>
      <c r="BF61" s="393">
        <f t="shared" ca="1" si="44"/>
        <v>38600.89151184354</v>
      </c>
      <c r="BG61" s="393">
        <f t="shared" ca="1" si="44"/>
        <v>12224704.644714499</v>
      </c>
      <c r="BH61" s="393">
        <f t="shared" ca="1" si="44"/>
        <v>37670.610857660242</v>
      </c>
      <c r="BI61" s="393">
        <f t="shared" ca="1" si="44"/>
        <v>37628.205411278468</v>
      </c>
      <c r="BJ61" s="393">
        <f t="shared" ca="1" si="44"/>
        <v>1515976.8269877273</v>
      </c>
      <c r="BK61" s="393">
        <f t="shared" ca="1" si="44"/>
        <v>37618.445388139051</v>
      </c>
      <c r="BL61" s="393">
        <f t="shared" ca="1" si="44"/>
        <v>36929.416727934498</v>
      </c>
      <c r="BM61" s="393">
        <f t="shared" ca="1" si="44"/>
        <v>16179623.531881109</v>
      </c>
      <c r="BN61" s="393">
        <f t="shared" ca="1" si="44"/>
        <v>28526.921162419021</v>
      </c>
      <c r="BO61" s="393">
        <f t="shared" ca="1" si="44"/>
        <v>27569.507365867496</v>
      </c>
      <c r="BP61" s="393">
        <f t="shared" ca="1" si="44"/>
        <v>47747480.806832716</v>
      </c>
      <c r="BQ61" s="393">
        <f t="shared" ca="1" si="44"/>
        <v>26094.871217992448</v>
      </c>
      <c r="BR61" s="393">
        <f t="shared" ca="1" si="44"/>
        <v>25060.317742565647</v>
      </c>
      <c r="BS61" s="393">
        <f t="shared" ca="1" si="44"/>
        <v>28524215.620202709</v>
      </c>
      <c r="BT61" s="393">
        <f t="shared" ca="1" si="44"/>
        <v>22158.698645423225</v>
      </c>
      <c r="BU61" s="393">
        <f t="shared" ca="1" si="44"/>
        <v>20987.557183185592</v>
      </c>
      <c r="BV61" s="393">
        <f t="shared" ca="1" si="44"/>
        <v>17637489.061892144</v>
      </c>
      <c r="BW61" s="393">
        <f t="shared" ca="1" si="44"/>
        <v>19807.03947082907</v>
      </c>
      <c r="BX61" s="393">
        <f t="shared" ca="1" si="44"/>
        <v>19807.039470828327</v>
      </c>
      <c r="BY61" s="393">
        <f t="shared" ca="1" si="44"/>
        <v>4649392.5566428034</v>
      </c>
      <c r="BZ61" s="393">
        <f t="shared" ca="1" si="44"/>
        <v>19807.039470828342</v>
      </c>
      <c r="CA61" s="393">
        <f t="shared" ca="1" si="44"/>
        <v>18414.518466681242</v>
      </c>
      <c r="CB61" s="393">
        <f t="shared" ca="1" si="44"/>
        <v>9308583.7907958813</v>
      </c>
      <c r="CC61" s="393">
        <f t="shared" ca="1" si="44"/>
        <v>47045.960504613351</v>
      </c>
      <c r="CD61" s="393">
        <f t="shared" ca="1" si="44"/>
        <v>45656.212388945743</v>
      </c>
      <c r="CE61" s="393">
        <f t="shared" ca="1" si="44"/>
        <v>14929638.931801179</v>
      </c>
      <c r="CF61" s="393">
        <f t="shared" ca="1" si="44"/>
        <v>45656.212388945976</v>
      </c>
      <c r="CG61" s="393">
        <f t="shared" ca="1" si="44"/>
        <v>13611145.873773728</v>
      </c>
      <c r="CH61" s="393">
        <f t="shared" ref="CH61:ES61" ca="1" si="45">SUM(CH58:CH60)</f>
        <v>-1.1538509725856105E-9</v>
      </c>
      <c r="CI61" s="393">
        <f t="shared" ca="1" si="45"/>
        <v>0</v>
      </c>
      <c r="CJ61" s="393">
        <f t="shared" ca="1" si="45"/>
        <v>0</v>
      </c>
      <c r="CK61" s="393">
        <f t="shared" ca="1" si="45"/>
        <v>0</v>
      </c>
      <c r="CL61" s="393">
        <f t="shared" ca="1" si="45"/>
        <v>0</v>
      </c>
      <c r="CM61" s="393">
        <f t="shared" ca="1" si="45"/>
        <v>0</v>
      </c>
      <c r="CN61" s="393">
        <f t="shared" ca="1" si="45"/>
        <v>0</v>
      </c>
      <c r="CO61" s="393">
        <f t="shared" ca="1" si="45"/>
        <v>0</v>
      </c>
      <c r="CP61" s="393">
        <f t="shared" ca="1" si="45"/>
        <v>0</v>
      </c>
      <c r="CQ61" s="393">
        <f t="shared" ca="1" si="45"/>
        <v>0</v>
      </c>
      <c r="CR61" s="393">
        <f t="shared" ca="1" si="45"/>
        <v>0</v>
      </c>
      <c r="CS61" s="393">
        <f t="shared" ca="1" si="45"/>
        <v>0</v>
      </c>
      <c r="CT61" s="393">
        <f t="shared" ca="1" si="45"/>
        <v>0</v>
      </c>
      <c r="CU61" s="393">
        <f t="shared" ca="1" si="45"/>
        <v>0</v>
      </c>
      <c r="CV61" s="393">
        <f t="shared" ca="1" si="45"/>
        <v>0</v>
      </c>
      <c r="CW61" s="393">
        <f t="shared" ca="1" si="45"/>
        <v>0</v>
      </c>
      <c r="CX61" s="393">
        <f t="shared" ca="1" si="45"/>
        <v>0</v>
      </c>
      <c r="CY61" s="393">
        <f t="shared" ca="1" si="45"/>
        <v>0</v>
      </c>
      <c r="CZ61" s="393">
        <f t="shared" ca="1" si="45"/>
        <v>0</v>
      </c>
      <c r="DA61" s="393">
        <f t="shared" ca="1" si="45"/>
        <v>0</v>
      </c>
      <c r="DB61" s="393">
        <f t="shared" ca="1" si="45"/>
        <v>0</v>
      </c>
      <c r="DC61" s="393">
        <f t="shared" ca="1" si="45"/>
        <v>0</v>
      </c>
      <c r="DD61" s="393">
        <f t="shared" ca="1" si="45"/>
        <v>0</v>
      </c>
      <c r="DE61" s="393">
        <f t="shared" ca="1" si="45"/>
        <v>0</v>
      </c>
      <c r="DF61" s="393">
        <f t="shared" ca="1" si="45"/>
        <v>0</v>
      </c>
      <c r="DG61" s="393">
        <f t="shared" ca="1" si="45"/>
        <v>0</v>
      </c>
      <c r="DH61" s="393">
        <f t="shared" ca="1" si="45"/>
        <v>0</v>
      </c>
      <c r="DI61" s="393">
        <f t="shared" ca="1" si="45"/>
        <v>0</v>
      </c>
      <c r="DJ61" s="393">
        <f t="shared" ca="1" si="45"/>
        <v>0</v>
      </c>
      <c r="DK61" s="393">
        <f t="shared" ca="1" si="45"/>
        <v>0</v>
      </c>
      <c r="DL61" s="393">
        <f t="shared" ca="1" si="45"/>
        <v>0</v>
      </c>
      <c r="DM61" s="393">
        <f t="shared" ca="1" si="45"/>
        <v>0</v>
      </c>
      <c r="DN61" s="393">
        <f t="shared" ca="1" si="45"/>
        <v>0</v>
      </c>
      <c r="DO61" s="393">
        <f t="shared" ca="1" si="45"/>
        <v>0</v>
      </c>
      <c r="DP61" s="393">
        <f t="shared" ca="1" si="45"/>
        <v>0</v>
      </c>
      <c r="DQ61" s="393">
        <f t="shared" ca="1" si="45"/>
        <v>0</v>
      </c>
      <c r="DR61" s="393">
        <f t="shared" ca="1" si="45"/>
        <v>0</v>
      </c>
      <c r="DS61" s="393">
        <f t="shared" ca="1" si="45"/>
        <v>0</v>
      </c>
      <c r="DT61" s="393">
        <f t="shared" ca="1" si="45"/>
        <v>0</v>
      </c>
      <c r="DU61" s="393">
        <f t="shared" ca="1" si="45"/>
        <v>0</v>
      </c>
      <c r="DV61" s="393">
        <f t="shared" ca="1" si="45"/>
        <v>0</v>
      </c>
      <c r="DW61" s="393">
        <f t="shared" ca="1" si="45"/>
        <v>0</v>
      </c>
      <c r="DX61" s="393">
        <f t="shared" ca="1" si="45"/>
        <v>0</v>
      </c>
      <c r="DY61" s="393">
        <f t="shared" ca="1" si="45"/>
        <v>0</v>
      </c>
      <c r="DZ61" s="393">
        <f t="shared" ca="1" si="45"/>
        <v>0</v>
      </c>
      <c r="EA61" s="393">
        <f t="shared" ca="1" si="45"/>
        <v>0</v>
      </c>
      <c r="EB61" s="393">
        <f t="shared" ca="1" si="45"/>
        <v>0</v>
      </c>
      <c r="EC61" s="393">
        <f t="shared" ca="1" si="45"/>
        <v>0</v>
      </c>
      <c r="ED61" s="393">
        <f t="shared" ca="1" si="45"/>
        <v>0</v>
      </c>
      <c r="EE61" s="393">
        <f t="shared" ca="1" si="45"/>
        <v>0</v>
      </c>
      <c r="EF61" s="393">
        <f t="shared" ca="1" si="45"/>
        <v>0</v>
      </c>
      <c r="EG61" s="393">
        <f t="shared" ca="1" si="45"/>
        <v>0</v>
      </c>
      <c r="EH61" s="393">
        <f t="shared" ca="1" si="45"/>
        <v>0</v>
      </c>
      <c r="EI61" s="393">
        <f t="shared" ca="1" si="45"/>
        <v>0</v>
      </c>
      <c r="EJ61" s="393">
        <f t="shared" ca="1" si="45"/>
        <v>0</v>
      </c>
      <c r="EK61" s="393">
        <f t="shared" ca="1" si="45"/>
        <v>0</v>
      </c>
      <c r="EL61" s="393">
        <f t="shared" ca="1" si="45"/>
        <v>0</v>
      </c>
      <c r="EM61" s="393">
        <f t="shared" ca="1" si="45"/>
        <v>0</v>
      </c>
      <c r="EN61" s="393">
        <f t="shared" ca="1" si="45"/>
        <v>0</v>
      </c>
      <c r="EO61" s="393">
        <f t="shared" ca="1" si="45"/>
        <v>0</v>
      </c>
      <c r="EP61" s="393">
        <f t="shared" ca="1" si="45"/>
        <v>0</v>
      </c>
      <c r="EQ61" s="393">
        <f t="shared" ca="1" si="45"/>
        <v>0</v>
      </c>
      <c r="ER61" s="393">
        <f t="shared" ca="1" si="45"/>
        <v>0</v>
      </c>
      <c r="ES61" s="393">
        <f t="shared" ca="1" si="45"/>
        <v>0</v>
      </c>
      <c r="ET61" s="393">
        <f t="shared" ref="ET61:HB61" ca="1" si="46">SUM(ET58:ET60)</f>
        <v>0</v>
      </c>
      <c r="EU61" s="393">
        <f t="shared" ca="1" si="46"/>
        <v>0</v>
      </c>
      <c r="EV61" s="393">
        <f t="shared" ca="1" si="46"/>
        <v>0</v>
      </c>
      <c r="EW61" s="393">
        <f t="shared" ca="1" si="46"/>
        <v>0</v>
      </c>
      <c r="EX61" s="393">
        <f t="shared" ca="1" si="46"/>
        <v>0</v>
      </c>
      <c r="EY61" s="393">
        <f t="shared" ca="1" si="46"/>
        <v>0</v>
      </c>
      <c r="EZ61" s="393">
        <f t="shared" ca="1" si="46"/>
        <v>0</v>
      </c>
      <c r="FA61" s="393">
        <f t="shared" ca="1" si="46"/>
        <v>0</v>
      </c>
      <c r="FB61" s="393">
        <f t="shared" ca="1" si="46"/>
        <v>0</v>
      </c>
      <c r="FC61" s="393">
        <f t="shared" ca="1" si="46"/>
        <v>0</v>
      </c>
      <c r="FD61" s="393">
        <f t="shared" ca="1" si="46"/>
        <v>0</v>
      </c>
      <c r="FE61" s="393">
        <f t="shared" ca="1" si="46"/>
        <v>0</v>
      </c>
      <c r="FF61" s="393">
        <f t="shared" ca="1" si="46"/>
        <v>0</v>
      </c>
      <c r="FG61" s="393">
        <f t="shared" ca="1" si="46"/>
        <v>0</v>
      </c>
      <c r="FH61" s="393">
        <f t="shared" ca="1" si="46"/>
        <v>0</v>
      </c>
      <c r="FI61" s="393">
        <f t="shared" ca="1" si="46"/>
        <v>0</v>
      </c>
      <c r="FJ61" s="393">
        <f t="shared" ca="1" si="46"/>
        <v>0</v>
      </c>
      <c r="FK61" s="393">
        <f t="shared" ca="1" si="46"/>
        <v>0</v>
      </c>
      <c r="FL61" s="393">
        <f t="shared" ca="1" si="46"/>
        <v>0</v>
      </c>
      <c r="FM61" s="393">
        <f t="shared" ca="1" si="46"/>
        <v>0</v>
      </c>
      <c r="FN61" s="393">
        <f t="shared" ca="1" si="46"/>
        <v>0</v>
      </c>
      <c r="FO61" s="393">
        <f t="shared" ca="1" si="46"/>
        <v>0</v>
      </c>
      <c r="FP61" s="393">
        <f t="shared" ca="1" si="46"/>
        <v>0</v>
      </c>
      <c r="FQ61" s="393">
        <f t="shared" ca="1" si="46"/>
        <v>0</v>
      </c>
      <c r="FR61" s="393">
        <f t="shared" ca="1" si="46"/>
        <v>0</v>
      </c>
      <c r="FS61" s="393">
        <f t="shared" ca="1" si="46"/>
        <v>0</v>
      </c>
      <c r="FT61" s="393">
        <f t="shared" ca="1" si="46"/>
        <v>0</v>
      </c>
      <c r="FU61" s="393">
        <f t="shared" ca="1" si="46"/>
        <v>0</v>
      </c>
      <c r="FV61" s="393">
        <f t="shared" ca="1" si="46"/>
        <v>0</v>
      </c>
      <c r="FW61" s="393">
        <f t="shared" ca="1" si="46"/>
        <v>0</v>
      </c>
      <c r="FX61" s="393">
        <f t="shared" ca="1" si="46"/>
        <v>0</v>
      </c>
      <c r="FY61" s="393">
        <f t="shared" ca="1" si="46"/>
        <v>0</v>
      </c>
      <c r="FZ61" s="393">
        <f t="shared" ca="1" si="46"/>
        <v>0</v>
      </c>
      <c r="GA61" s="393">
        <f t="shared" ca="1" si="46"/>
        <v>0</v>
      </c>
      <c r="GB61" s="393">
        <f t="shared" ca="1" si="46"/>
        <v>0</v>
      </c>
      <c r="GC61" s="393">
        <f t="shared" ca="1" si="46"/>
        <v>0</v>
      </c>
      <c r="GD61" s="393">
        <f t="shared" ca="1" si="46"/>
        <v>0</v>
      </c>
      <c r="GE61" s="393">
        <f t="shared" ca="1" si="46"/>
        <v>0</v>
      </c>
      <c r="GF61" s="393">
        <f t="shared" ca="1" si="46"/>
        <v>0</v>
      </c>
      <c r="GG61" s="393">
        <f t="shared" ca="1" si="46"/>
        <v>0</v>
      </c>
      <c r="GH61" s="393">
        <f t="shared" ca="1" si="46"/>
        <v>0</v>
      </c>
      <c r="GI61" s="393">
        <f t="shared" ca="1" si="46"/>
        <v>0</v>
      </c>
      <c r="GJ61" s="393">
        <f t="shared" ca="1" si="46"/>
        <v>0</v>
      </c>
      <c r="GK61" s="393">
        <f t="shared" ca="1" si="46"/>
        <v>0</v>
      </c>
      <c r="GL61" s="393">
        <f t="shared" ca="1" si="46"/>
        <v>0</v>
      </c>
      <c r="GM61" s="393">
        <f t="shared" ca="1" si="46"/>
        <v>0</v>
      </c>
      <c r="GN61" s="393">
        <f t="shared" ca="1" si="46"/>
        <v>0</v>
      </c>
      <c r="GO61" s="393">
        <f t="shared" ca="1" si="46"/>
        <v>0</v>
      </c>
      <c r="GP61" s="393">
        <f t="shared" ca="1" si="46"/>
        <v>0</v>
      </c>
      <c r="GQ61" s="393">
        <f t="shared" ca="1" si="46"/>
        <v>0</v>
      </c>
      <c r="GR61" s="393">
        <f t="shared" ca="1" si="46"/>
        <v>0</v>
      </c>
      <c r="GS61" s="393">
        <f t="shared" ca="1" si="46"/>
        <v>0</v>
      </c>
      <c r="GT61" s="393">
        <f t="shared" ca="1" si="46"/>
        <v>0</v>
      </c>
      <c r="GU61" s="393">
        <f t="shared" ca="1" si="46"/>
        <v>0</v>
      </c>
      <c r="GV61" s="393">
        <f t="shared" ca="1" si="46"/>
        <v>0</v>
      </c>
      <c r="GW61" s="393">
        <f t="shared" ca="1" si="46"/>
        <v>0</v>
      </c>
      <c r="GX61" s="393">
        <f t="shared" ca="1" si="46"/>
        <v>0</v>
      </c>
      <c r="GY61" s="393">
        <f t="shared" ca="1" si="46"/>
        <v>0</v>
      </c>
      <c r="GZ61" s="393">
        <f t="shared" ca="1" si="46"/>
        <v>0</v>
      </c>
      <c r="HA61" s="393">
        <f t="shared" ca="1" si="46"/>
        <v>0</v>
      </c>
      <c r="HB61" s="470">
        <f t="shared" ca="1" si="46"/>
        <v>0</v>
      </c>
      <c r="HC61" s="347"/>
      <c r="HD61" s="472">
        <f t="shared" si="41"/>
        <v>0</v>
      </c>
      <c r="HE61" s="394">
        <f t="shared" ca="1" si="42"/>
        <v>22040906.082830463</v>
      </c>
      <c r="HF61" s="394">
        <f t="shared" ca="1" si="42"/>
        <v>17070003.330581121</v>
      </c>
      <c r="HG61" s="394">
        <f t="shared" ca="1" si="42"/>
        <v>63524508.722618371</v>
      </c>
      <c r="HH61" s="394">
        <f t="shared" ca="1" si="42"/>
        <v>77951958.741881683</v>
      </c>
      <c r="HI61" s="394">
        <f t="shared" ca="1" si="42"/>
        <v>60291818.111201867</v>
      </c>
      <c r="HJ61" s="394">
        <f t="shared" ca="1" si="42"/>
        <v>28679143.19085741</v>
      </c>
      <c r="HK61" s="420">
        <f ca="1">SUM(HD61:HJ61)</f>
        <v>269558338.17997092</v>
      </c>
    </row>
    <row r="62" spans="2:219" ht="4.95" customHeight="1" x14ac:dyDescent="0.75">
      <c r="B62" s="347"/>
      <c r="C62" s="347"/>
      <c r="D62" s="347"/>
      <c r="E62" s="347"/>
      <c r="F62" s="347"/>
      <c r="G62" s="347"/>
      <c r="H62" s="347"/>
      <c r="I62" s="347"/>
      <c r="J62" s="347"/>
      <c r="K62" s="347"/>
      <c r="L62" s="347"/>
      <c r="M62" s="347"/>
      <c r="N62" s="388"/>
      <c r="O62" s="389"/>
      <c r="P62" s="347"/>
      <c r="Q62" s="357"/>
      <c r="R62" s="347"/>
      <c r="S62" s="347"/>
      <c r="T62" s="347"/>
      <c r="U62" s="347"/>
      <c r="V62" s="347"/>
      <c r="W62" s="347"/>
      <c r="X62" s="347"/>
      <c r="Y62" s="347"/>
      <c r="Z62" s="347"/>
      <c r="AA62" s="347"/>
      <c r="AB62" s="347"/>
      <c r="AC62" s="347"/>
      <c r="AD62" s="347"/>
      <c r="AE62" s="347"/>
      <c r="AF62" s="347"/>
      <c r="AG62" s="347"/>
      <c r="AH62" s="347"/>
      <c r="AI62" s="347"/>
      <c r="AJ62" s="347"/>
      <c r="AK62" s="347"/>
      <c r="AL62" s="347"/>
      <c r="AM62" s="347"/>
      <c r="AN62" s="347"/>
      <c r="AO62" s="347"/>
      <c r="AP62" s="347"/>
      <c r="AQ62" s="347"/>
      <c r="AR62" s="347"/>
      <c r="AS62" s="347"/>
      <c r="AT62" s="347"/>
      <c r="AU62" s="347"/>
      <c r="AV62" s="347"/>
      <c r="AW62" s="347"/>
      <c r="AX62" s="347"/>
      <c r="AY62" s="347"/>
      <c r="AZ62" s="347"/>
      <c r="BA62" s="347"/>
      <c r="BB62" s="347"/>
      <c r="BC62" s="347"/>
      <c r="BD62" s="347"/>
      <c r="BE62" s="347"/>
      <c r="BF62" s="347"/>
      <c r="BG62" s="347"/>
      <c r="BH62" s="347"/>
      <c r="BI62" s="347"/>
      <c r="BJ62" s="347"/>
      <c r="BK62" s="347"/>
      <c r="BL62" s="347"/>
      <c r="BM62" s="347"/>
      <c r="BN62" s="347"/>
      <c r="BO62" s="347"/>
      <c r="BP62" s="347"/>
      <c r="BQ62" s="347"/>
      <c r="BR62" s="347"/>
      <c r="BS62" s="347"/>
      <c r="BT62" s="347"/>
      <c r="BU62" s="347"/>
      <c r="BV62" s="347"/>
      <c r="BW62" s="347"/>
      <c r="BX62" s="347"/>
      <c r="BY62" s="347"/>
      <c r="BZ62" s="347"/>
      <c r="CA62" s="347"/>
      <c r="CB62" s="347"/>
      <c r="CC62" s="347"/>
      <c r="CD62" s="347"/>
      <c r="CE62" s="347"/>
      <c r="CF62" s="347"/>
      <c r="CG62" s="347"/>
      <c r="CH62" s="347"/>
      <c r="CI62" s="347"/>
      <c r="CJ62" s="347"/>
      <c r="CK62" s="347"/>
      <c r="CL62" s="347"/>
      <c r="CM62" s="347"/>
      <c r="CN62" s="347"/>
      <c r="CO62" s="347"/>
      <c r="CP62" s="347"/>
      <c r="CQ62" s="347"/>
      <c r="CR62" s="347"/>
      <c r="CS62" s="347"/>
      <c r="CT62" s="347"/>
      <c r="CU62" s="347"/>
      <c r="CV62" s="347"/>
      <c r="CW62" s="347"/>
      <c r="CX62" s="347"/>
      <c r="CY62" s="347"/>
      <c r="CZ62" s="347"/>
      <c r="DA62" s="347"/>
      <c r="DB62" s="347"/>
      <c r="DC62" s="347"/>
      <c r="DD62" s="347"/>
      <c r="DE62" s="347"/>
      <c r="DF62" s="347"/>
      <c r="DG62" s="347"/>
      <c r="DH62" s="347"/>
      <c r="DI62" s="347"/>
      <c r="DJ62" s="347"/>
      <c r="DK62" s="347"/>
      <c r="DL62" s="347"/>
      <c r="DM62" s="347"/>
      <c r="DN62" s="347"/>
      <c r="DO62" s="347"/>
      <c r="DP62" s="347"/>
      <c r="DQ62" s="347"/>
      <c r="DR62" s="347"/>
      <c r="DS62" s="347"/>
      <c r="DT62" s="347"/>
      <c r="DU62" s="347"/>
      <c r="DV62" s="347"/>
      <c r="DW62" s="347"/>
      <c r="DX62" s="347"/>
      <c r="DY62" s="347"/>
      <c r="DZ62" s="347"/>
      <c r="EA62" s="347"/>
      <c r="EB62" s="347"/>
      <c r="EC62" s="347"/>
      <c r="ED62" s="347"/>
      <c r="EE62" s="347"/>
      <c r="EF62" s="347"/>
      <c r="EG62" s="347"/>
      <c r="EH62" s="347"/>
      <c r="EI62" s="347"/>
      <c r="EJ62" s="347"/>
      <c r="EK62" s="347"/>
      <c r="EL62" s="347"/>
      <c r="EM62" s="347"/>
      <c r="EN62" s="347"/>
      <c r="EO62" s="347"/>
      <c r="EP62" s="347"/>
      <c r="EQ62" s="347"/>
      <c r="ER62" s="347"/>
      <c r="ES62" s="347"/>
      <c r="ET62" s="347"/>
      <c r="EU62" s="347"/>
      <c r="EV62" s="347"/>
      <c r="EW62" s="347"/>
      <c r="EX62" s="347"/>
      <c r="EY62" s="347"/>
      <c r="EZ62" s="347"/>
      <c r="FA62" s="347"/>
      <c r="FB62" s="347"/>
      <c r="FC62" s="347"/>
      <c r="FD62" s="347"/>
      <c r="FE62" s="347"/>
      <c r="FF62" s="347"/>
      <c r="FG62" s="347"/>
      <c r="FH62" s="347"/>
      <c r="FI62" s="347"/>
      <c r="FJ62" s="347"/>
      <c r="FK62" s="347"/>
      <c r="FL62" s="347"/>
      <c r="FM62" s="347"/>
      <c r="FN62" s="347"/>
      <c r="FO62" s="347"/>
      <c r="FP62" s="347"/>
      <c r="FQ62" s="347"/>
      <c r="FR62" s="347"/>
      <c r="FS62" s="347"/>
      <c r="FT62" s="347"/>
      <c r="FU62" s="347"/>
      <c r="FV62" s="347"/>
      <c r="FW62" s="347"/>
      <c r="FX62" s="347"/>
      <c r="FY62" s="347"/>
      <c r="FZ62" s="347"/>
      <c r="GA62" s="347"/>
      <c r="GB62" s="347"/>
      <c r="GC62" s="347"/>
      <c r="GD62" s="347"/>
      <c r="GE62" s="347"/>
      <c r="GF62" s="347"/>
      <c r="GG62" s="347"/>
      <c r="GH62" s="347"/>
      <c r="GI62" s="347"/>
      <c r="GJ62" s="347"/>
      <c r="GK62" s="347"/>
      <c r="GL62" s="347"/>
      <c r="GM62" s="347"/>
      <c r="GN62" s="347"/>
      <c r="GO62" s="347"/>
      <c r="GP62" s="347"/>
      <c r="GQ62" s="347"/>
      <c r="GR62" s="347"/>
      <c r="GS62" s="347"/>
      <c r="GT62" s="347"/>
      <c r="GU62" s="347"/>
      <c r="GV62" s="347"/>
      <c r="GW62" s="347"/>
      <c r="GX62" s="347"/>
      <c r="GY62" s="347"/>
      <c r="GZ62" s="347"/>
      <c r="HA62" s="347"/>
      <c r="HB62" s="375"/>
      <c r="HC62" s="347"/>
      <c r="HD62" s="375"/>
      <c r="HE62" s="347"/>
      <c r="HF62" s="347"/>
      <c r="HG62" s="347"/>
      <c r="HH62" s="347"/>
      <c r="HI62" s="347"/>
      <c r="HJ62" s="347"/>
      <c r="HK62" s="382"/>
    </row>
    <row r="63" spans="2:219" x14ac:dyDescent="0.75">
      <c r="B63" s="347"/>
      <c r="C63" s="347"/>
      <c r="D63" s="347"/>
      <c r="E63" s="347"/>
      <c r="F63" s="347"/>
      <c r="G63" s="347"/>
      <c r="H63" s="347"/>
      <c r="I63" s="347"/>
      <c r="J63" s="347"/>
      <c r="K63" s="347"/>
      <c r="L63" s="347"/>
      <c r="M63" s="347"/>
      <c r="N63" s="413" t="s">
        <v>317</v>
      </c>
      <c r="O63" s="414"/>
      <c r="P63" s="346"/>
      <c r="Q63" s="500">
        <f ca="1">IFERROR(XIRR($T63:$HB63,$T$11:$HB$11),"N/A")</f>
        <v>0.17801564335823061</v>
      </c>
      <c r="R63" s="491">
        <f ca="1">-HK61/HD63</f>
        <v>1.718959341046183</v>
      </c>
      <c r="S63" s="373"/>
      <c r="T63" s="373">
        <f ca="1">-T53</f>
        <v>-156814842.41268551</v>
      </c>
      <c r="U63" s="373">
        <f ca="1">U61</f>
        <v>71069.07553618541</v>
      </c>
      <c r="V63" s="373">
        <f t="shared" ref="V63:CG63" ca="1" si="47">V61</f>
        <v>70779.079590055393</v>
      </c>
      <c r="W63" s="373">
        <f t="shared" ca="1" si="47"/>
        <v>6020906.0724873897</v>
      </c>
      <c r="X63" s="373">
        <f t="shared" ca="1" si="47"/>
        <v>69014.620033903047</v>
      </c>
      <c r="Y63" s="373">
        <f t="shared" ca="1" si="47"/>
        <v>69014.62003390328</v>
      </c>
      <c r="Z63" s="373">
        <f t="shared" ca="1" si="47"/>
        <v>5418540.5053957533</v>
      </c>
      <c r="AA63" s="373">
        <f t="shared" ca="1" si="47"/>
        <v>69014.620033724466</v>
      </c>
      <c r="AB63" s="373">
        <f t="shared" ca="1" si="47"/>
        <v>69014.620033724466</v>
      </c>
      <c r="AC63" s="373">
        <f t="shared" ca="1" si="47"/>
        <v>5251243.2565587144</v>
      </c>
      <c r="AD63" s="373">
        <f t="shared" ca="1" si="47"/>
        <v>67260.797784827882</v>
      </c>
      <c r="AE63" s="373">
        <f t="shared" ca="1" si="47"/>
        <v>67260.797784827882</v>
      </c>
      <c r="AF63" s="373">
        <f t="shared" ca="1" si="47"/>
        <v>4797788.0175574534</v>
      </c>
      <c r="AG63" s="373">
        <f t="shared" ca="1" si="47"/>
        <v>65925.844854546711</v>
      </c>
      <c r="AH63" s="373">
        <f t="shared" ca="1" si="47"/>
        <v>65373.187413046602</v>
      </c>
      <c r="AI63" s="373">
        <f t="shared" ca="1" si="47"/>
        <v>4577595.2639489174</v>
      </c>
      <c r="AJ63" s="373">
        <f t="shared" ca="1" si="47"/>
        <v>63607.315722710453</v>
      </c>
      <c r="AK63" s="373">
        <f t="shared" ca="1" si="47"/>
        <v>63579.681207365589</v>
      </c>
      <c r="AL63" s="373">
        <f t="shared" ca="1" si="47"/>
        <v>4291834.7838814091</v>
      </c>
      <c r="AM63" s="373">
        <f t="shared" ca="1" si="47"/>
        <v>62914.005313144997</v>
      </c>
      <c r="AN63" s="373">
        <f t="shared" ca="1" si="47"/>
        <v>62877.049430130981</v>
      </c>
      <c r="AO63" s="373">
        <f t="shared" ca="1" si="47"/>
        <v>4637669.0579057289</v>
      </c>
      <c r="AP63" s="373">
        <f t="shared" ca="1" si="47"/>
        <v>54232.314321682206</v>
      </c>
      <c r="AQ63" s="373">
        <f t="shared" ca="1" si="47"/>
        <v>52915.133644715534</v>
      </c>
      <c r="AR63" s="373">
        <f t="shared" ca="1" si="47"/>
        <v>3071479.6929377257</v>
      </c>
      <c r="AS63" s="373">
        <f t="shared" ca="1" si="47"/>
        <v>52562.711350369733</v>
      </c>
      <c r="AT63" s="373">
        <f t="shared" ca="1" si="47"/>
        <v>52562.711350369849</v>
      </c>
      <c r="AU63" s="373">
        <f t="shared" ca="1" si="47"/>
        <v>2653769.4646690376</v>
      </c>
      <c r="AV63" s="373">
        <f t="shared" ca="1" si="47"/>
        <v>49221.853421408916</v>
      </c>
      <c r="AW63" s="373">
        <f t="shared" ca="1" si="47"/>
        <v>49084.563541924232</v>
      </c>
      <c r="AX63" s="373">
        <f t="shared" ca="1" si="47"/>
        <v>24933409.946174275</v>
      </c>
      <c r="AY63" s="373">
        <f t="shared" ca="1" si="47"/>
        <v>45846.91130656004</v>
      </c>
      <c r="AZ63" s="373">
        <f t="shared" ca="1" si="47"/>
        <v>44269.691949889064</v>
      </c>
      <c r="BA63" s="373">
        <f t="shared" ca="1" si="47"/>
        <v>19366817.667111371</v>
      </c>
      <c r="BB63" s="373">
        <f t="shared" ca="1" si="47"/>
        <v>40877.733392592985</v>
      </c>
      <c r="BC63" s="373">
        <f t="shared" ca="1" si="47"/>
        <v>39808.858100181445</v>
      </c>
      <c r="BD63" s="373">
        <f t="shared" ca="1" si="47"/>
        <v>16196276.610250393</v>
      </c>
      <c r="BE63" s="373">
        <f t="shared" ca="1" si="47"/>
        <v>39628.933040493983</v>
      </c>
      <c r="BF63" s="373">
        <f t="shared" ca="1" si="47"/>
        <v>38600.89151184354</v>
      </c>
      <c r="BG63" s="373">
        <f t="shared" ca="1" si="47"/>
        <v>12224704.644714499</v>
      </c>
      <c r="BH63" s="373">
        <f t="shared" ca="1" si="47"/>
        <v>37670.610857660242</v>
      </c>
      <c r="BI63" s="373">
        <f t="shared" ca="1" si="47"/>
        <v>37628.205411278468</v>
      </c>
      <c r="BJ63" s="373">
        <f t="shared" ca="1" si="47"/>
        <v>1515976.8269877273</v>
      </c>
      <c r="BK63" s="373">
        <f t="shared" ca="1" si="47"/>
        <v>37618.445388139051</v>
      </c>
      <c r="BL63" s="373">
        <f t="shared" ca="1" si="47"/>
        <v>36929.416727934498</v>
      </c>
      <c r="BM63" s="373">
        <f t="shared" ca="1" si="47"/>
        <v>16179623.531881109</v>
      </c>
      <c r="BN63" s="373">
        <f t="shared" ca="1" si="47"/>
        <v>28526.921162419021</v>
      </c>
      <c r="BO63" s="373">
        <f t="shared" ca="1" si="47"/>
        <v>27569.507365867496</v>
      </c>
      <c r="BP63" s="373">
        <f t="shared" ca="1" si="47"/>
        <v>47747480.806832716</v>
      </c>
      <c r="BQ63" s="373">
        <f t="shared" ca="1" si="47"/>
        <v>26094.871217992448</v>
      </c>
      <c r="BR63" s="373">
        <f t="shared" ca="1" si="47"/>
        <v>25060.317742565647</v>
      </c>
      <c r="BS63" s="373">
        <f t="shared" ca="1" si="47"/>
        <v>28524215.620202709</v>
      </c>
      <c r="BT63" s="373">
        <f t="shared" ca="1" si="47"/>
        <v>22158.698645423225</v>
      </c>
      <c r="BU63" s="373">
        <f t="shared" ca="1" si="47"/>
        <v>20987.557183185592</v>
      </c>
      <c r="BV63" s="373">
        <f t="shared" ca="1" si="47"/>
        <v>17637489.061892144</v>
      </c>
      <c r="BW63" s="373">
        <f t="shared" ca="1" si="47"/>
        <v>19807.03947082907</v>
      </c>
      <c r="BX63" s="373">
        <f t="shared" ca="1" si="47"/>
        <v>19807.039470828327</v>
      </c>
      <c r="BY63" s="373">
        <f t="shared" ca="1" si="47"/>
        <v>4649392.5566428034</v>
      </c>
      <c r="BZ63" s="373">
        <f t="shared" ca="1" si="47"/>
        <v>19807.039470828342</v>
      </c>
      <c r="CA63" s="373">
        <f t="shared" ca="1" si="47"/>
        <v>18414.518466681242</v>
      </c>
      <c r="CB63" s="373">
        <f t="shared" ca="1" si="47"/>
        <v>9308583.7907958813</v>
      </c>
      <c r="CC63" s="373">
        <f t="shared" ca="1" si="47"/>
        <v>47045.960504613351</v>
      </c>
      <c r="CD63" s="373">
        <f t="shared" ca="1" si="47"/>
        <v>45656.212388945743</v>
      </c>
      <c r="CE63" s="373">
        <f t="shared" ca="1" si="47"/>
        <v>14929638.931801179</v>
      </c>
      <c r="CF63" s="373">
        <f t="shared" ca="1" si="47"/>
        <v>45656.212388945976</v>
      </c>
      <c r="CG63" s="373">
        <f t="shared" ca="1" si="47"/>
        <v>13611145.873773728</v>
      </c>
      <c r="CH63" s="373">
        <f t="shared" ref="CH63:ES63" ca="1" si="48">CH61</f>
        <v>-1.1538509725856105E-9</v>
      </c>
      <c r="CI63" s="373">
        <f t="shared" ca="1" si="48"/>
        <v>0</v>
      </c>
      <c r="CJ63" s="373">
        <f t="shared" ca="1" si="48"/>
        <v>0</v>
      </c>
      <c r="CK63" s="373">
        <f t="shared" ca="1" si="48"/>
        <v>0</v>
      </c>
      <c r="CL63" s="373">
        <f t="shared" ca="1" si="48"/>
        <v>0</v>
      </c>
      <c r="CM63" s="373">
        <f t="shared" ca="1" si="48"/>
        <v>0</v>
      </c>
      <c r="CN63" s="373">
        <f t="shared" ca="1" si="48"/>
        <v>0</v>
      </c>
      <c r="CO63" s="373">
        <f t="shared" ca="1" si="48"/>
        <v>0</v>
      </c>
      <c r="CP63" s="373">
        <f t="shared" ca="1" si="48"/>
        <v>0</v>
      </c>
      <c r="CQ63" s="373">
        <f t="shared" ca="1" si="48"/>
        <v>0</v>
      </c>
      <c r="CR63" s="373">
        <f t="shared" ca="1" si="48"/>
        <v>0</v>
      </c>
      <c r="CS63" s="373">
        <f t="shared" ca="1" si="48"/>
        <v>0</v>
      </c>
      <c r="CT63" s="373">
        <f t="shared" ca="1" si="48"/>
        <v>0</v>
      </c>
      <c r="CU63" s="373">
        <f t="shared" ca="1" si="48"/>
        <v>0</v>
      </c>
      <c r="CV63" s="373">
        <f t="shared" ca="1" si="48"/>
        <v>0</v>
      </c>
      <c r="CW63" s="373">
        <f t="shared" ca="1" si="48"/>
        <v>0</v>
      </c>
      <c r="CX63" s="373">
        <f t="shared" ca="1" si="48"/>
        <v>0</v>
      </c>
      <c r="CY63" s="373">
        <f t="shared" ca="1" si="48"/>
        <v>0</v>
      </c>
      <c r="CZ63" s="373">
        <f t="shared" ca="1" si="48"/>
        <v>0</v>
      </c>
      <c r="DA63" s="373">
        <f t="shared" ca="1" si="48"/>
        <v>0</v>
      </c>
      <c r="DB63" s="373">
        <f t="shared" ca="1" si="48"/>
        <v>0</v>
      </c>
      <c r="DC63" s="373">
        <f t="shared" ca="1" si="48"/>
        <v>0</v>
      </c>
      <c r="DD63" s="373">
        <f t="shared" ca="1" si="48"/>
        <v>0</v>
      </c>
      <c r="DE63" s="373">
        <f t="shared" ca="1" si="48"/>
        <v>0</v>
      </c>
      <c r="DF63" s="373">
        <f t="shared" ca="1" si="48"/>
        <v>0</v>
      </c>
      <c r="DG63" s="373">
        <f t="shared" ca="1" si="48"/>
        <v>0</v>
      </c>
      <c r="DH63" s="373">
        <f t="shared" ca="1" si="48"/>
        <v>0</v>
      </c>
      <c r="DI63" s="373">
        <f t="shared" ca="1" si="48"/>
        <v>0</v>
      </c>
      <c r="DJ63" s="373">
        <f t="shared" ca="1" si="48"/>
        <v>0</v>
      </c>
      <c r="DK63" s="373">
        <f t="shared" ca="1" si="48"/>
        <v>0</v>
      </c>
      <c r="DL63" s="373">
        <f t="shared" ca="1" si="48"/>
        <v>0</v>
      </c>
      <c r="DM63" s="373">
        <f t="shared" ca="1" si="48"/>
        <v>0</v>
      </c>
      <c r="DN63" s="373">
        <f t="shared" ca="1" si="48"/>
        <v>0</v>
      </c>
      <c r="DO63" s="373">
        <f t="shared" ca="1" si="48"/>
        <v>0</v>
      </c>
      <c r="DP63" s="373">
        <f t="shared" ca="1" si="48"/>
        <v>0</v>
      </c>
      <c r="DQ63" s="373">
        <f t="shared" ca="1" si="48"/>
        <v>0</v>
      </c>
      <c r="DR63" s="373">
        <f t="shared" ca="1" si="48"/>
        <v>0</v>
      </c>
      <c r="DS63" s="373">
        <f t="shared" ca="1" si="48"/>
        <v>0</v>
      </c>
      <c r="DT63" s="373">
        <f t="shared" ca="1" si="48"/>
        <v>0</v>
      </c>
      <c r="DU63" s="373">
        <f t="shared" ca="1" si="48"/>
        <v>0</v>
      </c>
      <c r="DV63" s="373">
        <f t="shared" ca="1" si="48"/>
        <v>0</v>
      </c>
      <c r="DW63" s="373">
        <f t="shared" ca="1" si="48"/>
        <v>0</v>
      </c>
      <c r="DX63" s="373">
        <f t="shared" ca="1" si="48"/>
        <v>0</v>
      </c>
      <c r="DY63" s="373">
        <f t="shared" ca="1" si="48"/>
        <v>0</v>
      </c>
      <c r="DZ63" s="373">
        <f t="shared" ca="1" si="48"/>
        <v>0</v>
      </c>
      <c r="EA63" s="373">
        <f t="shared" ca="1" si="48"/>
        <v>0</v>
      </c>
      <c r="EB63" s="373">
        <f t="shared" ca="1" si="48"/>
        <v>0</v>
      </c>
      <c r="EC63" s="373">
        <f t="shared" ca="1" si="48"/>
        <v>0</v>
      </c>
      <c r="ED63" s="373">
        <f t="shared" ca="1" si="48"/>
        <v>0</v>
      </c>
      <c r="EE63" s="373">
        <f t="shared" ca="1" si="48"/>
        <v>0</v>
      </c>
      <c r="EF63" s="373">
        <f t="shared" ca="1" si="48"/>
        <v>0</v>
      </c>
      <c r="EG63" s="373">
        <f t="shared" ca="1" si="48"/>
        <v>0</v>
      </c>
      <c r="EH63" s="373">
        <f t="shared" ca="1" si="48"/>
        <v>0</v>
      </c>
      <c r="EI63" s="373">
        <f t="shared" ca="1" si="48"/>
        <v>0</v>
      </c>
      <c r="EJ63" s="373">
        <f t="shared" ca="1" si="48"/>
        <v>0</v>
      </c>
      <c r="EK63" s="373">
        <f t="shared" ca="1" si="48"/>
        <v>0</v>
      </c>
      <c r="EL63" s="373">
        <f t="shared" ca="1" si="48"/>
        <v>0</v>
      </c>
      <c r="EM63" s="373">
        <f t="shared" ca="1" si="48"/>
        <v>0</v>
      </c>
      <c r="EN63" s="373">
        <f t="shared" ca="1" si="48"/>
        <v>0</v>
      </c>
      <c r="EO63" s="373">
        <f t="shared" ca="1" si="48"/>
        <v>0</v>
      </c>
      <c r="EP63" s="373">
        <f t="shared" ca="1" si="48"/>
        <v>0</v>
      </c>
      <c r="EQ63" s="373">
        <f t="shared" ca="1" si="48"/>
        <v>0</v>
      </c>
      <c r="ER63" s="373">
        <f t="shared" ca="1" si="48"/>
        <v>0</v>
      </c>
      <c r="ES63" s="373">
        <f t="shared" ca="1" si="48"/>
        <v>0</v>
      </c>
      <c r="ET63" s="373">
        <f t="shared" ref="ET63:HB63" ca="1" si="49">ET61</f>
        <v>0</v>
      </c>
      <c r="EU63" s="373">
        <f t="shared" ca="1" si="49"/>
        <v>0</v>
      </c>
      <c r="EV63" s="373">
        <f t="shared" ca="1" si="49"/>
        <v>0</v>
      </c>
      <c r="EW63" s="373">
        <f t="shared" ca="1" si="49"/>
        <v>0</v>
      </c>
      <c r="EX63" s="373">
        <f t="shared" ca="1" si="49"/>
        <v>0</v>
      </c>
      <c r="EY63" s="373">
        <f t="shared" ca="1" si="49"/>
        <v>0</v>
      </c>
      <c r="EZ63" s="373">
        <f t="shared" ca="1" si="49"/>
        <v>0</v>
      </c>
      <c r="FA63" s="373">
        <f t="shared" ca="1" si="49"/>
        <v>0</v>
      </c>
      <c r="FB63" s="373">
        <f t="shared" ca="1" si="49"/>
        <v>0</v>
      </c>
      <c r="FC63" s="373">
        <f t="shared" ca="1" si="49"/>
        <v>0</v>
      </c>
      <c r="FD63" s="373">
        <f t="shared" ca="1" si="49"/>
        <v>0</v>
      </c>
      <c r="FE63" s="373">
        <f t="shared" ca="1" si="49"/>
        <v>0</v>
      </c>
      <c r="FF63" s="373">
        <f t="shared" ca="1" si="49"/>
        <v>0</v>
      </c>
      <c r="FG63" s="373">
        <f t="shared" ca="1" si="49"/>
        <v>0</v>
      </c>
      <c r="FH63" s="373">
        <f t="shared" ca="1" si="49"/>
        <v>0</v>
      </c>
      <c r="FI63" s="373">
        <f t="shared" ca="1" si="49"/>
        <v>0</v>
      </c>
      <c r="FJ63" s="373">
        <f t="shared" ca="1" si="49"/>
        <v>0</v>
      </c>
      <c r="FK63" s="373">
        <f t="shared" ca="1" si="49"/>
        <v>0</v>
      </c>
      <c r="FL63" s="373">
        <f t="shared" ca="1" si="49"/>
        <v>0</v>
      </c>
      <c r="FM63" s="373">
        <f t="shared" ca="1" si="49"/>
        <v>0</v>
      </c>
      <c r="FN63" s="373">
        <f t="shared" ca="1" si="49"/>
        <v>0</v>
      </c>
      <c r="FO63" s="373">
        <f t="shared" ca="1" si="49"/>
        <v>0</v>
      </c>
      <c r="FP63" s="373">
        <f t="shared" ca="1" si="49"/>
        <v>0</v>
      </c>
      <c r="FQ63" s="373">
        <f t="shared" ca="1" si="49"/>
        <v>0</v>
      </c>
      <c r="FR63" s="373">
        <f t="shared" ca="1" si="49"/>
        <v>0</v>
      </c>
      <c r="FS63" s="373">
        <f t="shared" ca="1" si="49"/>
        <v>0</v>
      </c>
      <c r="FT63" s="373">
        <f t="shared" ca="1" si="49"/>
        <v>0</v>
      </c>
      <c r="FU63" s="373">
        <f t="shared" ca="1" si="49"/>
        <v>0</v>
      </c>
      <c r="FV63" s="373">
        <f t="shared" ca="1" si="49"/>
        <v>0</v>
      </c>
      <c r="FW63" s="373">
        <f t="shared" ca="1" si="49"/>
        <v>0</v>
      </c>
      <c r="FX63" s="373">
        <f t="shared" ca="1" si="49"/>
        <v>0</v>
      </c>
      <c r="FY63" s="373">
        <f t="shared" ca="1" si="49"/>
        <v>0</v>
      </c>
      <c r="FZ63" s="373">
        <f t="shared" ca="1" si="49"/>
        <v>0</v>
      </c>
      <c r="GA63" s="373">
        <f t="shared" ca="1" si="49"/>
        <v>0</v>
      </c>
      <c r="GB63" s="373">
        <f t="shared" ca="1" si="49"/>
        <v>0</v>
      </c>
      <c r="GC63" s="373">
        <f t="shared" ca="1" si="49"/>
        <v>0</v>
      </c>
      <c r="GD63" s="373">
        <f t="shared" ca="1" si="49"/>
        <v>0</v>
      </c>
      <c r="GE63" s="373">
        <f t="shared" ca="1" si="49"/>
        <v>0</v>
      </c>
      <c r="GF63" s="373">
        <f t="shared" ca="1" si="49"/>
        <v>0</v>
      </c>
      <c r="GG63" s="373">
        <f t="shared" ca="1" si="49"/>
        <v>0</v>
      </c>
      <c r="GH63" s="373">
        <f t="shared" ca="1" si="49"/>
        <v>0</v>
      </c>
      <c r="GI63" s="373">
        <f t="shared" ca="1" si="49"/>
        <v>0</v>
      </c>
      <c r="GJ63" s="373">
        <f t="shared" ca="1" si="49"/>
        <v>0</v>
      </c>
      <c r="GK63" s="373">
        <f t="shared" ca="1" si="49"/>
        <v>0</v>
      </c>
      <c r="GL63" s="373">
        <f t="shared" ca="1" si="49"/>
        <v>0</v>
      </c>
      <c r="GM63" s="373">
        <f t="shared" ca="1" si="49"/>
        <v>0</v>
      </c>
      <c r="GN63" s="373">
        <f t="shared" ca="1" si="49"/>
        <v>0</v>
      </c>
      <c r="GO63" s="373">
        <f t="shared" ca="1" si="49"/>
        <v>0</v>
      </c>
      <c r="GP63" s="373">
        <f t="shared" ca="1" si="49"/>
        <v>0</v>
      </c>
      <c r="GQ63" s="373">
        <f t="shared" ca="1" si="49"/>
        <v>0</v>
      </c>
      <c r="GR63" s="373">
        <f t="shared" ca="1" si="49"/>
        <v>0</v>
      </c>
      <c r="GS63" s="373">
        <f t="shared" ca="1" si="49"/>
        <v>0</v>
      </c>
      <c r="GT63" s="373">
        <f t="shared" ca="1" si="49"/>
        <v>0</v>
      </c>
      <c r="GU63" s="373">
        <f t="shared" ca="1" si="49"/>
        <v>0</v>
      </c>
      <c r="GV63" s="373">
        <f t="shared" ca="1" si="49"/>
        <v>0</v>
      </c>
      <c r="GW63" s="373">
        <f t="shared" ca="1" si="49"/>
        <v>0</v>
      </c>
      <c r="GX63" s="373">
        <f t="shared" ca="1" si="49"/>
        <v>0</v>
      </c>
      <c r="GY63" s="373">
        <f t="shared" ca="1" si="49"/>
        <v>0</v>
      </c>
      <c r="GZ63" s="373">
        <f t="shared" ca="1" si="49"/>
        <v>0</v>
      </c>
      <c r="HA63" s="373">
        <f t="shared" ca="1" si="49"/>
        <v>0</v>
      </c>
      <c r="HB63" s="492">
        <f t="shared" ca="1" si="49"/>
        <v>0</v>
      </c>
      <c r="HC63" s="346"/>
      <c r="HD63" s="492">
        <f t="shared" ref="HD63" ca="1" si="50">T63</f>
        <v>-156814842.41268551</v>
      </c>
      <c r="HE63" s="415">
        <f t="shared" ref="HE63:HJ63" ca="1" si="51">SUMIFS($T63:$HB63,$T$10:$HB$10,HE$11)</f>
        <v>22040906.082830463</v>
      </c>
      <c r="HF63" s="415">
        <f t="shared" ca="1" si="51"/>
        <v>17070003.330581121</v>
      </c>
      <c r="HG63" s="415">
        <f t="shared" ca="1" si="51"/>
        <v>63524508.722618371</v>
      </c>
      <c r="HH63" s="415">
        <f t="shared" ca="1" si="51"/>
        <v>77951958.741881683</v>
      </c>
      <c r="HI63" s="415">
        <f t="shared" ca="1" si="51"/>
        <v>60291818.111201867</v>
      </c>
      <c r="HJ63" s="415">
        <f t="shared" ca="1" si="51"/>
        <v>28679143.19085741</v>
      </c>
      <c r="HK63" s="421">
        <f ca="1">SUM(HD63:HJ63)</f>
        <v>112743495.76728541</v>
      </c>
    </row>
    <row r="64" spans="2:219" ht="4.95" customHeight="1" x14ac:dyDescent="0.75">
      <c r="B64" s="347"/>
      <c r="C64" s="347"/>
      <c r="D64" s="347"/>
      <c r="E64" s="347"/>
      <c r="F64" s="347"/>
      <c r="G64" s="347"/>
      <c r="H64" s="347"/>
      <c r="I64" s="347"/>
      <c r="J64" s="347"/>
      <c r="K64" s="347"/>
      <c r="L64" s="347"/>
      <c r="M64" s="347"/>
      <c r="N64" s="388"/>
      <c r="O64" s="389"/>
      <c r="P64" s="347"/>
      <c r="Q64" s="501"/>
      <c r="R64" s="347"/>
      <c r="S64" s="347"/>
      <c r="T64" s="347"/>
      <c r="U64" s="347"/>
      <c r="V64" s="347"/>
      <c r="W64" s="347"/>
      <c r="X64" s="347"/>
      <c r="Y64" s="347"/>
      <c r="Z64" s="347"/>
      <c r="AA64" s="347"/>
      <c r="AB64" s="347"/>
      <c r="AC64" s="347"/>
      <c r="AD64" s="347"/>
      <c r="AE64" s="347"/>
      <c r="AF64" s="347"/>
      <c r="AG64" s="347"/>
      <c r="AH64" s="347"/>
      <c r="AI64" s="347"/>
      <c r="AJ64" s="347"/>
      <c r="AK64" s="347"/>
      <c r="AL64" s="347"/>
      <c r="AM64" s="347"/>
      <c r="AN64" s="347"/>
      <c r="AO64" s="347"/>
      <c r="AP64" s="347"/>
      <c r="AQ64" s="347"/>
      <c r="AR64" s="347"/>
      <c r="AS64" s="347"/>
      <c r="AT64" s="347"/>
      <c r="AU64" s="347"/>
      <c r="AV64" s="347"/>
      <c r="AW64" s="347"/>
      <c r="AX64" s="347"/>
      <c r="AY64" s="347"/>
      <c r="AZ64" s="347"/>
      <c r="BA64" s="347"/>
      <c r="BB64" s="347"/>
      <c r="BC64" s="347"/>
      <c r="BD64" s="347"/>
      <c r="BE64" s="347"/>
      <c r="BF64" s="347"/>
      <c r="BG64" s="347"/>
      <c r="BH64" s="347"/>
      <c r="BI64" s="347"/>
      <c r="BJ64" s="347"/>
      <c r="BK64" s="347"/>
      <c r="BL64" s="347"/>
      <c r="BM64" s="347"/>
      <c r="BN64" s="347"/>
      <c r="BO64" s="347"/>
      <c r="BP64" s="347"/>
      <c r="BQ64" s="347"/>
      <c r="BR64" s="347"/>
      <c r="BS64" s="347"/>
      <c r="BT64" s="347"/>
      <c r="BU64" s="347"/>
      <c r="BV64" s="347"/>
      <c r="BW64" s="347"/>
      <c r="BX64" s="347"/>
      <c r="BY64" s="347"/>
      <c r="BZ64" s="347"/>
      <c r="CA64" s="347"/>
      <c r="CB64" s="347"/>
      <c r="CC64" s="347"/>
      <c r="CD64" s="347"/>
      <c r="CE64" s="347"/>
      <c r="CF64" s="347"/>
      <c r="CG64" s="347"/>
      <c r="CH64" s="347"/>
      <c r="CI64" s="347"/>
      <c r="CJ64" s="347"/>
      <c r="CK64" s="347"/>
      <c r="CL64" s="347"/>
      <c r="CM64" s="347"/>
      <c r="CN64" s="347"/>
      <c r="CO64" s="347"/>
      <c r="CP64" s="347"/>
      <c r="CQ64" s="347"/>
      <c r="CR64" s="347"/>
      <c r="CS64" s="347"/>
      <c r="CT64" s="347"/>
      <c r="CU64" s="347"/>
      <c r="CV64" s="347"/>
      <c r="CW64" s="347"/>
      <c r="CX64" s="347"/>
      <c r="CY64" s="347"/>
      <c r="CZ64" s="347"/>
      <c r="DA64" s="347"/>
      <c r="DB64" s="347"/>
      <c r="DC64" s="347"/>
      <c r="DD64" s="347"/>
      <c r="DE64" s="347"/>
      <c r="DF64" s="347"/>
      <c r="DG64" s="347"/>
      <c r="DH64" s="347"/>
      <c r="DI64" s="347"/>
      <c r="DJ64" s="347"/>
      <c r="DK64" s="347"/>
      <c r="DL64" s="347"/>
      <c r="DM64" s="347"/>
      <c r="DN64" s="347"/>
      <c r="DO64" s="347"/>
      <c r="DP64" s="347"/>
      <c r="DQ64" s="347"/>
      <c r="DR64" s="347"/>
      <c r="DS64" s="347"/>
      <c r="DT64" s="347"/>
      <c r="DU64" s="347"/>
      <c r="DV64" s="347"/>
      <c r="DW64" s="347"/>
      <c r="DX64" s="347"/>
      <c r="DY64" s="347"/>
      <c r="DZ64" s="347"/>
      <c r="EA64" s="347"/>
      <c r="EB64" s="347"/>
      <c r="EC64" s="347"/>
      <c r="ED64" s="347"/>
      <c r="EE64" s="347"/>
      <c r="EF64" s="347"/>
      <c r="EG64" s="347"/>
      <c r="EH64" s="347"/>
      <c r="EI64" s="347"/>
      <c r="EJ64" s="347"/>
      <c r="EK64" s="347"/>
      <c r="EL64" s="347"/>
      <c r="EM64" s="347"/>
      <c r="EN64" s="347"/>
      <c r="EO64" s="347"/>
      <c r="EP64" s="347"/>
      <c r="EQ64" s="347"/>
      <c r="ER64" s="347"/>
      <c r="ES64" s="347"/>
      <c r="ET64" s="347"/>
      <c r="EU64" s="347"/>
      <c r="EV64" s="347"/>
      <c r="EW64" s="347"/>
      <c r="EX64" s="347"/>
      <c r="EY64" s="347"/>
      <c r="EZ64" s="347"/>
      <c r="FA64" s="347"/>
      <c r="FB64" s="347"/>
      <c r="FC64" s="347"/>
      <c r="FD64" s="347"/>
      <c r="FE64" s="347"/>
      <c r="FF64" s="347"/>
      <c r="FG64" s="347"/>
      <c r="FH64" s="347"/>
      <c r="FI64" s="347"/>
      <c r="FJ64" s="347"/>
      <c r="FK64" s="347"/>
      <c r="FL64" s="347"/>
      <c r="FM64" s="347"/>
      <c r="FN64" s="347"/>
      <c r="FO64" s="347"/>
      <c r="FP64" s="347"/>
      <c r="FQ64" s="347"/>
      <c r="FR64" s="347"/>
      <c r="FS64" s="347"/>
      <c r="FT64" s="347"/>
      <c r="FU64" s="347"/>
      <c r="FV64" s="347"/>
      <c r="FW64" s="347"/>
      <c r="FX64" s="347"/>
      <c r="FY64" s="347"/>
      <c r="FZ64" s="347"/>
      <c r="GA64" s="347"/>
      <c r="GB64" s="347"/>
      <c r="GC64" s="347"/>
      <c r="GD64" s="347"/>
      <c r="GE64" s="347"/>
      <c r="GF64" s="347"/>
      <c r="GG64" s="347"/>
      <c r="GH64" s="347"/>
      <c r="GI64" s="347"/>
      <c r="GJ64" s="347"/>
      <c r="GK64" s="347"/>
      <c r="GL64" s="347"/>
      <c r="GM64" s="347"/>
      <c r="GN64" s="347"/>
      <c r="GO64" s="347"/>
      <c r="GP64" s="347"/>
      <c r="GQ64" s="347"/>
      <c r="GR64" s="347"/>
      <c r="GS64" s="347"/>
      <c r="GT64" s="347"/>
      <c r="GU64" s="347"/>
      <c r="GV64" s="347"/>
      <c r="GW64" s="347"/>
      <c r="GX64" s="347"/>
      <c r="GY64" s="347"/>
      <c r="GZ64" s="347"/>
      <c r="HA64" s="347"/>
      <c r="HB64" s="375"/>
      <c r="HC64" s="347"/>
      <c r="HD64" s="375"/>
      <c r="HE64" s="347"/>
      <c r="HF64" s="347"/>
      <c r="HG64" s="347"/>
      <c r="HH64" s="347"/>
      <c r="HI64" s="347"/>
      <c r="HJ64" s="347"/>
      <c r="HK64" s="382"/>
    </row>
    <row r="65" spans="2:219" ht="15" customHeight="1" x14ac:dyDescent="0.75">
      <c r="B65" s="347"/>
      <c r="C65" s="348"/>
      <c r="D65" s="348"/>
      <c r="E65" s="348"/>
      <c r="F65" s="348"/>
      <c r="G65" s="366"/>
      <c r="H65" s="366"/>
      <c r="I65" s="366"/>
      <c r="J65" s="366"/>
      <c r="K65" s="366"/>
      <c r="L65" s="366"/>
      <c r="M65" s="366"/>
      <c r="N65" s="345" t="s">
        <v>247</v>
      </c>
      <c r="O65" s="344"/>
      <c r="P65" s="347"/>
      <c r="Q65" s="502"/>
      <c r="R65" s="240"/>
      <c r="S65" s="241"/>
      <c r="T65" s="239" t="s">
        <v>247</v>
      </c>
      <c r="U65" s="242"/>
      <c r="V65" s="242"/>
      <c r="W65" s="242"/>
      <c r="X65" s="242"/>
      <c r="Y65" s="242"/>
      <c r="Z65" s="242"/>
      <c r="AA65" s="242"/>
      <c r="AB65" s="242"/>
      <c r="AC65" s="242"/>
      <c r="AD65" s="242"/>
      <c r="AE65" s="242"/>
      <c r="AF65" s="242"/>
      <c r="AG65" s="242"/>
      <c r="AH65" s="242"/>
      <c r="AI65" s="242"/>
      <c r="AJ65" s="242"/>
      <c r="AK65" s="242"/>
      <c r="AL65" s="242"/>
      <c r="AM65" s="242"/>
      <c r="AN65" s="242"/>
      <c r="AO65" s="242"/>
      <c r="AP65" s="242"/>
      <c r="AQ65" s="242"/>
      <c r="AR65" s="242"/>
      <c r="AS65" s="242"/>
      <c r="AT65" s="242"/>
      <c r="AU65" s="242"/>
      <c r="AV65" s="242"/>
      <c r="AW65" s="242"/>
      <c r="AX65" s="242"/>
      <c r="AY65" s="242"/>
      <c r="AZ65" s="242"/>
      <c r="BA65" s="242"/>
      <c r="BB65" s="242"/>
      <c r="BC65" s="242"/>
      <c r="BD65" s="242"/>
      <c r="BE65" s="242"/>
      <c r="BF65" s="242"/>
      <c r="BG65" s="242"/>
      <c r="BH65" s="242"/>
      <c r="BI65" s="242"/>
      <c r="BJ65" s="242"/>
      <c r="BK65" s="242"/>
      <c r="BL65" s="242"/>
      <c r="BM65" s="242"/>
      <c r="BN65" s="242"/>
      <c r="BO65" s="242"/>
      <c r="BP65" s="242"/>
      <c r="BQ65" s="242"/>
      <c r="BR65" s="242"/>
      <c r="BS65" s="242"/>
      <c r="BT65" s="242"/>
      <c r="BU65" s="242"/>
      <c r="BV65" s="242"/>
      <c r="BW65" s="242"/>
      <c r="BX65" s="242"/>
      <c r="BY65" s="242"/>
      <c r="BZ65" s="242"/>
      <c r="CA65" s="242"/>
      <c r="CB65" s="242"/>
      <c r="CC65" s="242"/>
      <c r="CD65" s="242"/>
      <c r="CE65" s="242"/>
      <c r="CF65" s="242"/>
      <c r="CG65" s="242"/>
      <c r="CH65" s="242"/>
      <c r="CI65" s="242"/>
      <c r="CJ65" s="242"/>
      <c r="CK65" s="242"/>
      <c r="CL65" s="242"/>
      <c r="CM65" s="242"/>
      <c r="CN65" s="242"/>
      <c r="CO65" s="242"/>
      <c r="CP65" s="242"/>
      <c r="CQ65" s="242"/>
      <c r="CR65" s="242"/>
      <c r="CS65" s="242"/>
      <c r="CT65" s="242"/>
      <c r="CU65" s="242"/>
      <c r="CV65" s="242"/>
      <c r="CW65" s="242"/>
      <c r="CX65" s="242"/>
      <c r="CY65" s="242"/>
      <c r="CZ65" s="242"/>
      <c r="DA65" s="242"/>
      <c r="DB65" s="242"/>
      <c r="DC65" s="242"/>
      <c r="DD65" s="242"/>
      <c r="DE65" s="242"/>
      <c r="DF65" s="242"/>
      <c r="DG65" s="242"/>
      <c r="DH65" s="242"/>
      <c r="DI65" s="242"/>
      <c r="DJ65" s="242"/>
      <c r="DK65" s="242"/>
      <c r="DL65" s="242"/>
      <c r="DM65" s="242"/>
      <c r="DN65" s="242"/>
      <c r="DO65" s="242"/>
      <c r="DP65" s="242"/>
      <c r="DQ65" s="242"/>
      <c r="DR65" s="242"/>
      <c r="DS65" s="242"/>
      <c r="DT65" s="242"/>
      <c r="DU65" s="242"/>
      <c r="DV65" s="242"/>
      <c r="DW65" s="242"/>
      <c r="DX65" s="242"/>
      <c r="DY65" s="242"/>
      <c r="DZ65" s="242"/>
      <c r="EA65" s="242"/>
      <c r="EB65" s="242"/>
      <c r="EC65" s="242"/>
      <c r="ED65" s="242"/>
      <c r="EE65" s="242"/>
      <c r="EF65" s="242"/>
      <c r="EG65" s="242"/>
      <c r="EH65" s="242"/>
      <c r="EI65" s="242"/>
      <c r="EJ65" s="242"/>
      <c r="EK65" s="242"/>
      <c r="EL65" s="242"/>
      <c r="EM65" s="242"/>
      <c r="EN65" s="242"/>
      <c r="EO65" s="242"/>
      <c r="EP65" s="242"/>
      <c r="EQ65" s="242"/>
      <c r="ER65" s="242"/>
      <c r="ES65" s="242"/>
      <c r="ET65" s="242"/>
      <c r="EU65" s="242"/>
      <c r="EV65" s="242"/>
      <c r="EW65" s="242"/>
      <c r="EX65" s="242"/>
      <c r="EY65" s="242"/>
      <c r="EZ65" s="242"/>
      <c r="FA65" s="242"/>
      <c r="FB65" s="242"/>
      <c r="FC65" s="242"/>
      <c r="FD65" s="242"/>
      <c r="FE65" s="242"/>
      <c r="FF65" s="242"/>
      <c r="FG65" s="242"/>
      <c r="FH65" s="242"/>
      <c r="FI65" s="242"/>
      <c r="FJ65" s="242"/>
      <c r="FK65" s="242"/>
      <c r="FL65" s="242"/>
      <c r="FM65" s="242"/>
      <c r="FN65" s="242"/>
      <c r="FO65" s="242"/>
      <c r="FP65" s="242"/>
      <c r="FQ65" s="242"/>
      <c r="FR65" s="242"/>
      <c r="FS65" s="242"/>
      <c r="FT65" s="242"/>
      <c r="FU65" s="242"/>
      <c r="FV65" s="242"/>
      <c r="FW65" s="242"/>
      <c r="FX65" s="242"/>
      <c r="FY65" s="242"/>
      <c r="FZ65" s="242"/>
      <c r="GA65" s="242"/>
      <c r="GB65" s="242"/>
      <c r="GC65" s="242"/>
      <c r="GD65" s="242"/>
      <c r="GE65" s="242"/>
      <c r="GF65" s="242"/>
      <c r="GG65" s="242"/>
      <c r="GH65" s="242"/>
      <c r="GI65" s="242"/>
      <c r="GJ65" s="242"/>
      <c r="GK65" s="242"/>
      <c r="GL65" s="242"/>
      <c r="GM65" s="242"/>
      <c r="GN65" s="242"/>
      <c r="GO65" s="242"/>
      <c r="GP65" s="242"/>
      <c r="GQ65" s="242"/>
      <c r="GR65" s="242"/>
      <c r="GS65" s="242"/>
      <c r="GT65" s="242"/>
      <c r="GU65" s="242"/>
      <c r="GV65" s="242"/>
      <c r="GW65" s="242"/>
      <c r="GX65" s="242"/>
      <c r="GY65" s="242"/>
      <c r="GZ65" s="242"/>
      <c r="HA65" s="242"/>
      <c r="HB65" s="467"/>
      <c r="HC65" s="241"/>
      <c r="HD65" s="515"/>
      <c r="HE65" s="241"/>
      <c r="HF65" s="241"/>
      <c r="HG65" s="241"/>
      <c r="HH65" s="241"/>
      <c r="HI65" s="241"/>
      <c r="HJ65" s="241"/>
      <c r="HK65" s="418"/>
    </row>
    <row r="66" spans="2:219" ht="4.95" customHeight="1" x14ac:dyDescent="0.75">
      <c r="B66" s="347"/>
      <c r="C66" s="347"/>
      <c r="D66" s="347"/>
      <c r="E66" s="347"/>
      <c r="F66" s="347"/>
      <c r="G66" s="347"/>
      <c r="H66" s="347"/>
      <c r="I66" s="347"/>
      <c r="J66" s="347"/>
      <c r="K66" s="347"/>
      <c r="L66" s="347"/>
      <c r="M66" s="347"/>
      <c r="N66" s="388"/>
      <c r="O66" s="389"/>
      <c r="P66" s="347"/>
      <c r="Q66" s="501"/>
      <c r="R66" s="347"/>
      <c r="S66" s="347"/>
      <c r="T66" s="347"/>
      <c r="U66" s="347"/>
      <c r="V66" s="347"/>
      <c r="W66" s="347"/>
      <c r="X66" s="347"/>
      <c r="Y66" s="347"/>
      <c r="Z66" s="347"/>
      <c r="AA66" s="347"/>
      <c r="AB66" s="347"/>
      <c r="AC66" s="347"/>
      <c r="AD66" s="347"/>
      <c r="AE66" s="347"/>
      <c r="AF66" s="347"/>
      <c r="AG66" s="347"/>
      <c r="AH66" s="347"/>
      <c r="AI66" s="347"/>
      <c r="AJ66" s="347"/>
      <c r="AK66" s="347"/>
      <c r="AL66" s="347"/>
      <c r="AM66" s="347"/>
      <c r="AN66" s="347"/>
      <c r="AO66" s="347"/>
      <c r="AP66" s="347"/>
      <c r="AQ66" s="347"/>
      <c r="AR66" s="347"/>
      <c r="AS66" s="347"/>
      <c r="AT66" s="347"/>
      <c r="AU66" s="347"/>
      <c r="AV66" s="347"/>
      <c r="AW66" s="347"/>
      <c r="AX66" s="347"/>
      <c r="AY66" s="347"/>
      <c r="AZ66" s="347"/>
      <c r="BA66" s="347"/>
      <c r="BB66" s="347"/>
      <c r="BC66" s="347"/>
      <c r="BD66" s="347"/>
      <c r="BE66" s="347"/>
      <c r="BF66" s="347"/>
      <c r="BG66" s="347"/>
      <c r="BH66" s="347"/>
      <c r="BI66" s="347"/>
      <c r="BJ66" s="347"/>
      <c r="BK66" s="347"/>
      <c r="BL66" s="347"/>
      <c r="BM66" s="347"/>
      <c r="BN66" s="347"/>
      <c r="BO66" s="347"/>
      <c r="BP66" s="347"/>
      <c r="BQ66" s="347"/>
      <c r="BR66" s="347"/>
      <c r="BS66" s="347"/>
      <c r="BT66" s="347"/>
      <c r="BU66" s="347"/>
      <c r="BV66" s="347"/>
      <c r="BW66" s="347"/>
      <c r="BX66" s="347"/>
      <c r="BY66" s="347"/>
      <c r="BZ66" s="347"/>
      <c r="CA66" s="347"/>
      <c r="CB66" s="347"/>
      <c r="CC66" s="347"/>
      <c r="CD66" s="347"/>
      <c r="CE66" s="347"/>
      <c r="CF66" s="347"/>
      <c r="CG66" s="347"/>
      <c r="CH66" s="347"/>
      <c r="CI66" s="347"/>
      <c r="CJ66" s="347"/>
      <c r="CK66" s="347"/>
      <c r="CL66" s="347"/>
      <c r="CM66" s="347"/>
      <c r="CN66" s="347"/>
      <c r="CO66" s="347"/>
      <c r="CP66" s="347"/>
      <c r="CQ66" s="347"/>
      <c r="CR66" s="347"/>
      <c r="CS66" s="347"/>
      <c r="CT66" s="347"/>
      <c r="CU66" s="347"/>
      <c r="CV66" s="347"/>
      <c r="CW66" s="347"/>
      <c r="CX66" s="347"/>
      <c r="CY66" s="347"/>
      <c r="CZ66" s="347"/>
      <c r="DA66" s="347"/>
      <c r="DB66" s="347"/>
      <c r="DC66" s="347"/>
      <c r="DD66" s="347"/>
      <c r="DE66" s="347"/>
      <c r="DF66" s="347"/>
      <c r="DG66" s="347"/>
      <c r="DH66" s="347"/>
      <c r="DI66" s="347"/>
      <c r="DJ66" s="347"/>
      <c r="DK66" s="347"/>
      <c r="DL66" s="347"/>
      <c r="DM66" s="347"/>
      <c r="DN66" s="347"/>
      <c r="DO66" s="347"/>
      <c r="DP66" s="347"/>
      <c r="DQ66" s="347"/>
      <c r="DR66" s="347"/>
      <c r="DS66" s="347"/>
      <c r="DT66" s="347"/>
      <c r="DU66" s="347"/>
      <c r="DV66" s="347"/>
      <c r="DW66" s="347"/>
      <c r="DX66" s="347"/>
      <c r="DY66" s="347"/>
      <c r="DZ66" s="347"/>
      <c r="EA66" s="347"/>
      <c r="EB66" s="347"/>
      <c r="EC66" s="347"/>
      <c r="ED66" s="347"/>
      <c r="EE66" s="347"/>
      <c r="EF66" s="347"/>
      <c r="EG66" s="347"/>
      <c r="EH66" s="347"/>
      <c r="EI66" s="347"/>
      <c r="EJ66" s="347"/>
      <c r="EK66" s="347"/>
      <c r="EL66" s="347"/>
      <c r="EM66" s="347"/>
      <c r="EN66" s="347"/>
      <c r="EO66" s="347"/>
      <c r="EP66" s="347"/>
      <c r="EQ66" s="347"/>
      <c r="ER66" s="347"/>
      <c r="ES66" s="347"/>
      <c r="ET66" s="347"/>
      <c r="EU66" s="347"/>
      <c r="EV66" s="347"/>
      <c r="EW66" s="347"/>
      <c r="EX66" s="347"/>
      <c r="EY66" s="347"/>
      <c r="EZ66" s="347"/>
      <c r="FA66" s="347"/>
      <c r="FB66" s="347"/>
      <c r="FC66" s="347"/>
      <c r="FD66" s="347"/>
      <c r="FE66" s="347"/>
      <c r="FF66" s="347"/>
      <c r="FG66" s="347"/>
      <c r="FH66" s="347"/>
      <c r="FI66" s="347"/>
      <c r="FJ66" s="347"/>
      <c r="FK66" s="347"/>
      <c r="FL66" s="347"/>
      <c r="FM66" s="347"/>
      <c r="FN66" s="347"/>
      <c r="FO66" s="347"/>
      <c r="FP66" s="347"/>
      <c r="FQ66" s="347"/>
      <c r="FR66" s="347"/>
      <c r="FS66" s="347"/>
      <c r="FT66" s="347"/>
      <c r="FU66" s="347"/>
      <c r="FV66" s="347"/>
      <c r="FW66" s="347"/>
      <c r="FX66" s="347"/>
      <c r="FY66" s="347"/>
      <c r="FZ66" s="347"/>
      <c r="GA66" s="347"/>
      <c r="GB66" s="347"/>
      <c r="GC66" s="347"/>
      <c r="GD66" s="347"/>
      <c r="GE66" s="347"/>
      <c r="GF66" s="347"/>
      <c r="GG66" s="347"/>
      <c r="GH66" s="347"/>
      <c r="GI66" s="347"/>
      <c r="GJ66" s="347"/>
      <c r="GK66" s="347"/>
      <c r="GL66" s="347"/>
      <c r="GM66" s="347"/>
      <c r="GN66" s="347"/>
      <c r="GO66" s="347"/>
      <c r="GP66" s="347"/>
      <c r="GQ66" s="347"/>
      <c r="GR66" s="347"/>
      <c r="GS66" s="347"/>
      <c r="GT66" s="347"/>
      <c r="GU66" s="347"/>
      <c r="GV66" s="347"/>
      <c r="GW66" s="347"/>
      <c r="GX66" s="347"/>
      <c r="GY66" s="347"/>
      <c r="GZ66" s="347"/>
      <c r="HA66" s="347"/>
      <c r="HB66" s="375"/>
      <c r="HC66" s="347"/>
      <c r="HD66" s="375"/>
      <c r="HE66" s="347"/>
      <c r="HF66" s="347"/>
      <c r="HG66" s="347"/>
      <c r="HH66" s="347"/>
      <c r="HI66" s="347"/>
      <c r="HJ66" s="347"/>
      <c r="HK66" s="382"/>
    </row>
    <row r="67" spans="2:219" ht="14.4" customHeight="1" x14ac:dyDescent="0.75">
      <c r="B67" s="347"/>
      <c r="C67" s="347"/>
      <c r="D67" s="347"/>
      <c r="E67" s="347"/>
      <c r="F67" s="347"/>
      <c r="G67" s="347"/>
      <c r="H67" s="347"/>
      <c r="I67" s="347"/>
      <c r="J67" s="347"/>
      <c r="K67" s="347"/>
      <c r="L67" s="347"/>
      <c r="M67" s="347"/>
      <c r="N67" s="388" t="s">
        <v>382</v>
      </c>
      <c r="O67" s="389"/>
      <c r="P67" s="347"/>
      <c r="Q67" s="501"/>
      <c r="R67" s="347"/>
      <c r="S67" s="347"/>
      <c r="T67" s="371">
        <f ca="1">IFERROR(OFFSET('HTM Output'!$J$209,0,MATCH(T$11,'HTM Output'!$K$6:$GS$6,0)),0)*$I$8</f>
        <v>0</v>
      </c>
      <c r="U67" s="371">
        <f ca="1">IFERROR(OFFSET('HTM Output'!$J$209,0,MATCH(U$11,'HTM Output'!$K$6:$GS$6,0)),0)*$I$8</f>
        <v>300372336.32452846</v>
      </c>
      <c r="V67" s="371">
        <f ca="1">IFERROR(OFFSET('HTM Output'!$J$209,0,MATCH(V$11,'HTM Output'!$K$6:$GS$6,0)),0)*$I$8</f>
        <v>298825691.27850157</v>
      </c>
      <c r="W67" s="371">
        <f ca="1">IFERROR(OFFSET('HTM Output'!$J$209,0,MATCH(W$11,'HTM Output'!$K$6:$GS$6,0)),0)*$I$8</f>
        <v>289906292.02367967</v>
      </c>
      <c r="X67" s="371">
        <f ca="1">IFERROR(OFFSET('HTM Output'!$J$209,0,MATCH(X$11,'HTM Output'!$K$6:$GS$6,0)),0)*$I$8</f>
        <v>289415240.31235623</v>
      </c>
      <c r="Y67" s="371">
        <f ca="1">IFERROR(OFFSET('HTM Output'!$J$209,0,MATCH(Y$11,'HTM Output'!$K$6:$GS$6,0)),0)*$I$8</f>
        <v>289415240.31235623</v>
      </c>
      <c r="Z67" s="371">
        <f ca="1">IFERROR(OFFSET('HTM Output'!$J$209,0,MATCH(Z$11,'HTM Output'!$K$6:$GS$6,0)),0)*$I$8</f>
        <v>289415240.31140429</v>
      </c>
      <c r="AA67" s="371">
        <f ca="1">IFERROR(OFFSET('HTM Output'!$J$209,0,MATCH(AA$11,'HTM Output'!$K$6:$GS$6,0)),0)*$I$8</f>
        <v>289415240.31140429</v>
      </c>
      <c r="AB67" s="371">
        <f ca="1">IFERROR(OFFSET('HTM Output'!$J$209,0,MATCH(AB$11,'HTM Output'!$K$6:$GS$6,0)),0)*$I$8</f>
        <v>289415240.31140429</v>
      </c>
      <c r="AC67" s="371">
        <f ca="1">IFERROR(OFFSET('HTM Output'!$J$209,0,MATCH(AC$11,'HTM Output'!$K$6:$GS$6,0)),0)*$I$8</f>
        <v>289415240.31140429</v>
      </c>
      <c r="AD67" s="371">
        <f ca="1">IFERROR(OFFSET('HTM Output'!$J$209,0,MATCH(AD$11,'HTM Output'!$K$6:$GS$6,0)),0)*$I$8</f>
        <v>280061521.65062118</v>
      </c>
      <c r="AE67" s="371">
        <f ca="1">IFERROR(OFFSET('HTM Output'!$J$209,0,MATCH(AE$11,'HTM Output'!$K$6:$GS$6,0)),0)*$I$8</f>
        <v>280061521.65062118</v>
      </c>
      <c r="AF67" s="371">
        <f ca="1">IFERROR(OFFSET('HTM Output'!$J$209,0,MATCH(AF$11,'HTM Output'!$K$6:$GS$6,0)),0)*$I$8</f>
        <v>280061521.65062118</v>
      </c>
      <c r="AG67" s="371">
        <f ca="1">IFERROR(OFFSET('HTM Output'!$J$209,0,MATCH(AG$11,'HTM Output'!$K$6:$GS$6,0)),0)*$I$8</f>
        <v>272941772.68912345</v>
      </c>
      <c r="AH67" s="371">
        <f ca="1">IFERROR(OFFSET('HTM Output'!$J$209,0,MATCH(AH$11,'HTM Output'!$K$6:$GS$6,0)),0)*$I$8</f>
        <v>269994266.33445531</v>
      </c>
      <c r="AI67" s="371">
        <f ca="1">IFERROR(OFFSET('HTM Output'!$J$209,0,MATCH(AI$11,'HTM Output'!$K$6:$GS$6,0)),0)*$I$8</f>
        <v>267875119.53405237</v>
      </c>
      <c r="AJ67" s="371">
        <f ca="1">IFERROR(OFFSET('HTM Output'!$J$209,0,MATCH(AJ$11,'HTM Output'!$K$6:$GS$6,0)),0)*$I$8</f>
        <v>260576283.98599547</v>
      </c>
      <c r="AK67" s="371">
        <f ca="1">IFERROR(OFFSET('HTM Output'!$J$209,0,MATCH(AK$11,'HTM Output'!$K$6:$GS$6,0)),0)*$I$8</f>
        <v>260428899.90415558</v>
      </c>
      <c r="AL67" s="371">
        <f ca="1">IFERROR(OFFSET('HTM Output'!$J$209,0,MATCH(AL$11,'HTM Output'!$K$6:$GS$6,0)),0)*$I$8</f>
        <v>256878628.4683145</v>
      </c>
      <c r="AM67" s="371">
        <f ca="1">IFERROR(OFFSET('HTM Output'!$J$209,0,MATCH(AM$11,'HTM Output'!$K$6:$GS$6,0)),0)*$I$8</f>
        <v>256878628.4683145</v>
      </c>
      <c r="AN67" s="371">
        <f ca="1">IFERROR(OFFSET('HTM Output'!$J$209,0,MATCH(AN$11,'HTM Output'!$K$6:$GS$6,0)),0)*$I$8</f>
        <v>256681530.42557141</v>
      </c>
      <c r="AO67" s="371">
        <f ca="1">IFERROR(OFFSET('HTM Output'!$J$209,0,MATCH(AO$11,'HTM Output'!$K$6:$GS$6,0)),0)*$I$8</f>
        <v>217549947.92884102</v>
      </c>
      <c r="AP67" s="371">
        <f ca="1">IFERROR(OFFSET('HTM Output'!$J$209,0,MATCH(AP$11,'HTM Output'!$K$6:$GS$6,0)),0)*$I$8</f>
        <v>210576276.51384521</v>
      </c>
      <c r="AQ67" s="371">
        <f ca="1">IFERROR(OFFSET('HTM Output'!$J$209,0,MATCH(AQ$11,'HTM Output'!$K$6:$GS$6,0)),0)*$I$8</f>
        <v>203551312.90335533</v>
      </c>
      <c r="AR67" s="371">
        <f ca="1">IFERROR(OFFSET('HTM Output'!$J$209,0,MATCH(AR$11,'HTM Output'!$K$6:$GS$6,0)),0)*$I$8</f>
        <v>203551312.90335533</v>
      </c>
      <c r="AS67" s="371">
        <f ca="1">IFERROR(OFFSET('HTM Output'!$J$209,0,MATCH(AS$11,'HTM Output'!$K$6:$GS$6,0)),0)*$I$8</f>
        <v>201671727.33351249</v>
      </c>
      <c r="AT67" s="371">
        <f ca="1">IFERROR(OFFSET('HTM Output'!$J$209,0,MATCH(AT$11,'HTM Output'!$K$6:$GS$6,0)),0)*$I$8</f>
        <v>201671727.33351249</v>
      </c>
      <c r="AU67" s="371">
        <f ca="1">IFERROR(OFFSET('HTM Output'!$J$209,0,MATCH(AU$11,'HTM Output'!$K$6:$GS$6,0)),0)*$I$8</f>
        <v>193980931.67358434</v>
      </c>
      <c r="AV67" s="371">
        <f ca="1">IFERROR(OFFSET('HTM Output'!$J$209,0,MATCH(AV$11,'HTM Output'!$K$6:$GS$6,0)),0)*$I$8</f>
        <v>183853818.37905365</v>
      </c>
      <c r="AW67" s="371">
        <f ca="1">IFERROR(OFFSET('HTM Output'!$J$209,0,MATCH(AW$11,'HTM Output'!$K$6:$GS$6,0)),0)*$I$8</f>
        <v>183121605.68846959</v>
      </c>
      <c r="AX67" s="371">
        <f ca="1">IFERROR(OFFSET('HTM Output'!$J$209,0,MATCH(AX$11,'HTM Output'!$K$6:$GS$6,0)),0)*$I$8</f>
        <v>170760146.38590783</v>
      </c>
      <c r="AY67" s="371">
        <f ca="1">IFERROR(OFFSET('HTM Output'!$J$209,0,MATCH(AY$11,'HTM Output'!$K$6:$GS$6,0)),0)*$I$8</f>
        <v>165854127.09986153</v>
      </c>
      <c r="AZ67" s="371">
        <f ca="1">IFERROR(OFFSET('HTM Output'!$J$209,0,MATCH(AZ$11,'HTM Output'!$K$6:$GS$6,0)),0)*$I$8</f>
        <v>157442290.53095099</v>
      </c>
      <c r="BA67" s="371">
        <f ca="1">IFERROR(OFFSET('HTM Output'!$J$209,0,MATCH(BA$11,'HTM Output'!$K$6:$GS$6,0)),0)*$I$8</f>
        <v>154575795.32032347</v>
      </c>
      <c r="BB67" s="371">
        <f ca="1">IFERROR(OFFSET('HTM Output'!$J$209,0,MATCH(BB$11,'HTM Output'!$K$6:$GS$6,0)),0)*$I$8</f>
        <v>139351844.89203569</v>
      </c>
      <c r="BC67" s="371">
        <f ca="1">IFERROR(OFFSET('HTM Output'!$J$209,0,MATCH(BC$11,'HTM Output'!$K$6:$GS$6,0)),0)*$I$8</f>
        <v>133651176.66584054</v>
      </c>
      <c r="BD67" s="371">
        <f ca="1">IFERROR(OFFSET('HTM Output'!$J$209,0,MATCH(BD$11,'HTM Output'!$K$6:$GS$6,0)),0)*$I$8</f>
        <v>132845846.38919815</v>
      </c>
      <c r="BE67" s="371">
        <f ca="1">IFERROR(OFFSET('HTM Output'!$J$209,0,MATCH(BE$11,'HTM Output'!$K$6:$GS$6,0)),0)*$I$8</f>
        <v>132691576.34750788</v>
      </c>
      <c r="BF67" s="371">
        <f ca="1">IFERROR(OFFSET('HTM Output'!$J$209,0,MATCH(BF$11,'HTM Output'!$K$6:$GS$6,0)),0)*$I$8</f>
        <v>127208688.19470666</v>
      </c>
      <c r="BG67" s="371">
        <f ca="1">IFERROR(OFFSET('HTM Output'!$J$209,0,MATCH(BG$11,'HTM Output'!$K$6:$GS$6,0)),0)*$I$8</f>
        <v>123636503.8673187</v>
      </c>
      <c r="BH67" s="371">
        <f ca="1">IFERROR(OFFSET('HTM Output'!$J$209,0,MATCH(BH$11,'HTM Output'!$K$6:$GS$6,0)),0)*$I$8</f>
        <v>122247191.3723942</v>
      </c>
      <c r="BI67" s="371">
        <f ca="1">IFERROR(OFFSET('HTM Output'!$J$209,0,MATCH(BI$11,'HTM Output'!$K$6:$GS$6,0)),0)*$I$8</f>
        <v>122021028.99169216</v>
      </c>
      <c r="BJ67" s="371">
        <f ca="1">IFERROR(OFFSET('HTM Output'!$J$209,0,MATCH(BJ$11,'HTM Output'!$K$6:$GS$6,0)),0)*$I$8</f>
        <v>122002414.04235625</v>
      </c>
      <c r="BK67" s="371">
        <f ca="1">IFERROR(OFFSET('HTM Output'!$J$209,0,MATCH(BK$11,'HTM Output'!$K$6:$GS$6,0)),0)*$I$8</f>
        <v>121968975.53494792</v>
      </c>
      <c r="BL67" s="371">
        <f ca="1">IFERROR(OFFSET('HTM Output'!$J$209,0,MATCH(BL$11,'HTM Output'!$K$6:$GS$6,0)),0)*$I$8</f>
        <v>118294156.0138551</v>
      </c>
      <c r="BM67" s="371">
        <f ca="1">IFERROR(OFFSET('HTM Output'!$J$209,0,MATCH(BM$11,'HTM Output'!$K$6:$GS$6,0)),0)*$I$8</f>
        <v>107691960.00274771</v>
      </c>
      <c r="BN67" s="371">
        <f ca="1">IFERROR(OFFSET('HTM Output'!$J$209,0,MATCH(BN$11,'HTM Output'!$K$6:$GS$6,0)),0)*$I$8</f>
        <v>73480846.331145406</v>
      </c>
      <c r="BO67" s="371">
        <f ca="1">IFERROR(OFFSET('HTM Output'!$J$209,0,MATCH(BO$11,'HTM Output'!$K$6:$GS$6,0)),0)*$I$8</f>
        <v>68374639.416168675</v>
      </c>
      <c r="BP67" s="371">
        <f ca="1">IFERROR(OFFSET('HTM Output'!$J$209,0,MATCH(BP$11,'HTM Output'!$K$6:$GS$6,0)),0)*$I$8</f>
        <v>64533151.582566708</v>
      </c>
      <c r="BQ67" s="371">
        <f ca="1">IFERROR(OFFSET('HTM Output'!$J$209,0,MATCH(BQ$11,'HTM Output'!$K$6:$GS$6,0)),0)*$I$8</f>
        <v>60509913.294166222</v>
      </c>
      <c r="BR67" s="371">
        <f ca="1">IFERROR(OFFSET('HTM Output'!$J$209,0,MATCH(BR$11,'HTM Output'!$K$6:$GS$6,0)),0)*$I$8</f>
        <v>54992294.758558832</v>
      </c>
      <c r="BS67" s="371">
        <f ca="1">IFERROR(OFFSET('HTM Output'!$J$209,0,MATCH(BS$11,'HTM Output'!$K$6:$GS$6,0)),0)*$I$8</f>
        <v>40750195.051135466</v>
      </c>
      <c r="BT67" s="371">
        <f ca="1">IFERROR(OFFSET('HTM Output'!$J$209,0,MATCH(BT$11,'HTM Output'!$K$6:$GS$6,0)),0)*$I$8</f>
        <v>39516992.907130286</v>
      </c>
      <c r="BU67" s="371">
        <f ca="1">IFERROR(OFFSET('HTM Output'!$J$209,0,MATCH(BU$11,'HTM Output'!$K$6:$GS$6,0)),0)*$I$8</f>
        <v>33270905.108536161</v>
      </c>
      <c r="BV67" s="371">
        <f ca="1">IFERROR(OFFSET('HTM Output'!$J$209,0,MATCH(BV$11,'HTM Output'!$K$6:$GS$6,0)),0)*$I$8</f>
        <v>30608752.933140974</v>
      </c>
      <c r="BW67" s="371">
        <f ca="1">IFERROR(OFFSET('HTM Output'!$J$209,0,MATCH(BW$11,'HTM Output'!$K$6:$GS$6,0)),0)*$I$8</f>
        <v>26974810.64262433</v>
      </c>
      <c r="BX67" s="371">
        <f ca="1">IFERROR(OFFSET('HTM Output'!$J$209,0,MATCH(BX$11,'HTM Output'!$K$6:$GS$6,0)),0)*$I$8</f>
        <v>26974810.64262433</v>
      </c>
      <c r="BY67" s="371">
        <f ca="1">IFERROR(OFFSET('HTM Output'!$J$209,0,MATCH(BY$11,'HTM Output'!$K$6:$GS$6,0)),0)*$I$8</f>
        <v>26974810.64262433</v>
      </c>
      <c r="BZ67" s="371">
        <f ca="1">IFERROR(OFFSET('HTM Output'!$J$209,0,MATCH(BZ$11,'HTM Output'!$K$6:$GS$6,0)),0)*$I$8</f>
        <v>26974810.64262433</v>
      </c>
      <c r="CA67" s="371">
        <f ca="1">IFERROR(OFFSET('HTM Output'!$J$209,0,MATCH(CA$11,'HTM Output'!$K$6:$GS$6,0)),0)*$I$8</f>
        <v>19548031.953844309</v>
      </c>
      <c r="CB67" s="371">
        <f ca="1">IFERROR(OFFSET('HTM Output'!$J$209,0,MATCH(CB$11,'HTM Output'!$K$6:$GS$6,0)),0)*$I$8</f>
        <v>17510104.854193866</v>
      </c>
      <c r="CC67" s="371">
        <f ca="1">IFERROR(OFFSET('HTM Output'!$J$209,0,MATCH(CC$11,'HTM Output'!$K$6:$GS$6,0)),0)*$I$8</f>
        <v>14923589.752555454</v>
      </c>
      <c r="CD67" s="371">
        <f ca="1">IFERROR(OFFSET('HTM Output'!$J$209,0,MATCH(CD$11,'HTM Output'!$K$6:$GS$6,0)),0)*$I$8</f>
        <v>7511599.8023313954</v>
      </c>
      <c r="CE67" s="371">
        <f ca="1">IFERROR(OFFSET('HTM Output'!$J$209,0,MATCH(CE$11,'HTM Output'!$K$6:$GS$6,0)),0)*$I$8</f>
        <v>7511599.8023313954</v>
      </c>
      <c r="CF67" s="371">
        <f ca="1">IFERROR(OFFSET('HTM Output'!$J$209,0,MATCH(CF$11,'HTM Output'!$K$6:$GS$6,0)),0)*$I$8</f>
        <v>7511599.8023313954</v>
      </c>
      <c r="CG67" s="371">
        <f ca="1">IFERROR(OFFSET('HTM Output'!$J$209,0,MATCH(CG$11,'HTM Output'!$K$6:$GS$6,0)),0)*$I$8</f>
        <v>0</v>
      </c>
      <c r="CH67" s="371">
        <f ca="1">IFERROR(OFFSET('HTM Output'!$J$209,0,MATCH(CH$11,'HTM Output'!$K$6:$GS$6,0)),0)*$I$8</f>
        <v>0</v>
      </c>
      <c r="CI67" s="371">
        <f ca="1">IFERROR(OFFSET('HTM Output'!$J$209,0,MATCH(CI$11,'HTM Output'!$K$6:$GS$6,0)),0)*$I$8</f>
        <v>0</v>
      </c>
      <c r="CJ67" s="371">
        <f ca="1">IFERROR(OFFSET('HTM Output'!$J$209,0,MATCH(CJ$11,'HTM Output'!$K$6:$GS$6,0)),0)*$I$8</f>
        <v>0</v>
      </c>
      <c r="CK67" s="371">
        <f ca="1">IFERROR(OFFSET('HTM Output'!$J$209,0,MATCH(CK$11,'HTM Output'!$K$6:$GS$6,0)),0)*$I$8</f>
        <v>0</v>
      </c>
      <c r="CL67" s="371">
        <f ca="1">IFERROR(OFFSET('HTM Output'!$J$209,0,MATCH(CL$11,'HTM Output'!$K$6:$GS$6,0)),0)*$I$8</f>
        <v>0</v>
      </c>
      <c r="CM67" s="371">
        <f ca="1">IFERROR(OFFSET('HTM Output'!$J$209,0,MATCH(CM$11,'HTM Output'!$K$6:$GS$6,0)),0)*$I$8</f>
        <v>0</v>
      </c>
      <c r="CN67" s="371">
        <f ca="1">IFERROR(OFFSET('HTM Output'!$J$209,0,MATCH(CN$11,'HTM Output'!$K$6:$GS$6,0)),0)*$I$8</f>
        <v>0</v>
      </c>
      <c r="CO67" s="371">
        <f ca="1">IFERROR(OFFSET('HTM Output'!$J$209,0,MATCH(CO$11,'HTM Output'!$K$6:$GS$6,0)),0)*$I$8</f>
        <v>0</v>
      </c>
      <c r="CP67" s="371">
        <f ca="1">IFERROR(OFFSET('HTM Output'!$J$209,0,MATCH(CP$11,'HTM Output'!$K$6:$GS$6,0)),0)*$I$8</f>
        <v>0</v>
      </c>
      <c r="CQ67" s="371">
        <f ca="1">IFERROR(OFFSET('HTM Output'!$J$209,0,MATCH(CQ$11,'HTM Output'!$K$6:$GS$6,0)),0)*$I$8</f>
        <v>0</v>
      </c>
      <c r="CR67" s="371">
        <f ca="1">IFERROR(OFFSET('HTM Output'!$J$209,0,MATCH(CR$11,'HTM Output'!$K$6:$GS$6,0)),0)*$I$8</f>
        <v>0</v>
      </c>
      <c r="CS67" s="371">
        <f ca="1">IFERROR(OFFSET('HTM Output'!$J$209,0,MATCH(CS$11,'HTM Output'!$K$6:$GS$6,0)),0)*$I$8</f>
        <v>0</v>
      </c>
      <c r="CT67" s="371">
        <f ca="1">IFERROR(OFFSET('HTM Output'!$J$209,0,MATCH(CT$11,'HTM Output'!$K$6:$GS$6,0)),0)*$I$8</f>
        <v>0</v>
      </c>
      <c r="CU67" s="371">
        <f ca="1">IFERROR(OFFSET('HTM Output'!$J$209,0,MATCH(CU$11,'HTM Output'!$K$6:$GS$6,0)),0)*$I$8</f>
        <v>0</v>
      </c>
      <c r="CV67" s="371">
        <f ca="1">IFERROR(OFFSET('HTM Output'!$J$209,0,MATCH(CV$11,'HTM Output'!$K$6:$GS$6,0)),0)*$I$8</f>
        <v>0</v>
      </c>
      <c r="CW67" s="371">
        <f ca="1">IFERROR(OFFSET('HTM Output'!$J$209,0,MATCH(CW$11,'HTM Output'!$K$6:$GS$6,0)),0)*$I$8</f>
        <v>0</v>
      </c>
      <c r="CX67" s="371">
        <f ca="1">IFERROR(OFFSET('HTM Output'!$J$209,0,MATCH(CX$11,'HTM Output'!$K$6:$GS$6,0)),0)*$I$8</f>
        <v>0</v>
      </c>
      <c r="CY67" s="371">
        <f ca="1">IFERROR(OFFSET('HTM Output'!$J$209,0,MATCH(CY$11,'HTM Output'!$K$6:$GS$6,0)),0)*$I$8</f>
        <v>0</v>
      </c>
      <c r="CZ67" s="371">
        <f ca="1">IFERROR(OFFSET('HTM Output'!$J$209,0,MATCH(CZ$11,'HTM Output'!$K$6:$GS$6,0)),0)*$I$8</f>
        <v>0</v>
      </c>
      <c r="DA67" s="371">
        <f ca="1">IFERROR(OFFSET('HTM Output'!$J$209,0,MATCH(DA$11,'HTM Output'!$K$6:$GS$6,0)),0)*$I$8</f>
        <v>0</v>
      </c>
      <c r="DB67" s="371">
        <f ca="1">IFERROR(OFFSET('HTM Output'!$J$209,0,MATCH(DB$11,'HTM Output'!$K$6:$GS$6,0)),0)*$I$8</f>
        <v>0</v>
      </c>
      <c r="DC67" s="371">
        <f ca="1">IFERROR(OFFSET('HTM Output'!$J$209,0,MATCH(DC$11,'HTM Output'!$K$6:$GS$6,0)),0)*$I$8</f>
        <v>0</v>
      </c>
      <c r="DD67" s="371">
        <f ca="1">IFERROR(OFFSET('HTM Output'!$J$209,0,MATCH(DD$11,'HTM Output'!$K$6:$GS$6,0)),0)*$I$8</f>
        <v>0</v>
      </c>
      <c r="DE67" s="371">
        <f ca="1">IFERROR(OFFSET('HTM Output'!$J$209,0,MATCH(DE$11,'HTM Output'!$K$6:$GS$6,0)),0)*$I$8</f>
        <v>0</v>
      </c>
      <c r="DF67" s="371">
        <f ca="1">IFERROR(OFFSET('HTM Output'!$J$209,0,MATCH(DF$11,'HTM Output'!$K$6:$GS$6,0)),0)*$I$8</f>
        <v>0</v>
      </c>
      <c r="DG67" s="371">
        <f ca="1">IFERROR(OFFSET('HTM Output'!$J$209,0,MATCH(DG$11,'HTM Output'!$K$6:$GS$6,0)),0)*$I$8</f>
        <v>0</v>
      </c>
      <c r="DH67" s="371">
        <f ca="1">IFERROR(OFFSET('HTM Output'!$J$209,0,MATCH(DH$11,'HTM Output'!$K$6:$GS$6,0)),0)*$I$8</f>
        <v>0</v>
      </c>
      <c r="DI67" s="371">
        <f ca="1">IFERROR(OFFSET('HTM Output'!$J$209,0,MATCH(DI$11,'HTM Output'!$K$6:$GS$6,0)),0)*$I$8</f>
        <v>0</v>
      </c>
      <c r="DJ67" s="371">
        <f ca="1">IFERROR(OFFSET('HTM Output'!$J$209,0,MATCH(DJ$11,'HTM Output'!$K$6:$GS$6,0)),0)*$I$8</f>
        <v>0</v>
      </c>
      <c r="DK67" s="371">
        <f ca="1">IFERROR(OFFSET('HTM Output'!$J$209,0,MATCH(DK$11,'HTM Output'!$K$6:$GS$6,0)),0)*$I$8</f>
        <v>0</v>
      </c>
      <c r="DL67" s="371">
        <f ca="1">IFERROR(OFFSET('HTM Output'!$J$209,0,MATCH(DL$11,'HTM Output'!$K$6:$GS$6,0)),0)*$I$8</f>
        <v>0</v>
      </c>
      <c r="DM67" s="371">
        <f ca="1">IFERROR(OFFSET('HTM Output'!$J$209,0,MATCH(DM$11,'HTM Output'!$K$6:$GS$6,0)),0)*$I$8</f>
        <v>0</v>
      </c>
      <c r="DN67" s="371">
        <f ca="1">IFERROR(OFFSET('HTM Output'!$J$209,0,MATCH(DN$11,'HTM Output'!$K$6:$GS$6,0)),0)*$I$8</f>
        <v>0</v>
      </c>
      <c r="DO67" s="371">
        <f ca="1">IFERROR(OFFSET('HTM Output'!$J$209,0,MATCH(DO$11,'HTM Output'!$K$6:$GS$6,0)),0)*$I$8</f>
        <v>0</v>
      </c>
      <c r="DP67" s="371">
        <f ca="1">IFERROR(OFFSET('HTM Output'!$J$209,0,MATCH(DP$11,'HTM Output'!$K$6:$GS$6,0)),0)*$I$8</f>
        <v>0</v>
      </c>
      <c r="DQ67" s="371">
        <f ca="1">IFERROR(OFFSET('HTM Output'!$J$209,0,MATCH(DQ$11,'HTM Output'!$K$6:$GS$6,0)),0)*$I$8</f>
        <v>0</v>
      </c>
      <c r="DR67" s="371">
        <f ca="1">IFERROR(OFFSET('HTM Output'!$J$209,0,MATCH(DR$11,'HTM Output'!$K$6:$GS$6,0)),0)*$I$8</f>
        <v>0</v>
      </c>
      <c r="DS67" s="371">
        <f ca="1">IFERROR(OFFSET('HTM Output'!$J$209,0,MATCH(DS$11,'HTM Output'!$K$6:$GS$6,0)),0)*$I$8</f>
        <v>0</v>
      </c>
      <c r="DT67" s="371">
        <f ca="1">IFERROR(OFFSET('HTM Output'!$J$209,0,MATCH(DT$11,'HTM Output'!$K$6:$GS$6,0)),0)*$I$8</f>
        <v>0</v>
      </c>
      <c r="DU67" s="371">
        <f ca="1">IFERROR(OFFSET('HTM Output'!$J$209,0,MATCH(DU$11,'HTM Output'!$K$6:$GS$6,0)),0)*$I$8</f>
        <v>0</v>
      </c>
      <c r="DV67" s="371">
        <f ca="1">IFERROR(OFFSET('HTM Output'!$J$209,0,MATCH(DV$11,'HTM Output'!$K$6:$GS$6,0)),0)*$I$8</f>
        <v>0</v>
      </c>
      <c r="DW67" s="371">
        <f ca="1">IFERROR(OFFSET('HTM Output'!$J$209,0,MATCH(DW$11,'HTM Output'!$K$6:$GS$6,0)),0)*$I$8</f>
        <v>0</v>
      </c>
      <c r="DX67" s="371">
        <f ca="1">IFERROR(OFFSET('HTM Output'!$J$209,0,MATCH(DX$11,'HTM Output'!$K$6:$GS$6,0)),0)*$I$8</f>
        <v>0</v>
      </c>
      <c r="DY67" s="371">
        <f ca="1">IFERROR(OFFSET('HTM Output'!$J$209,0,MATCH(DY$11,'HTM Output'!$K$6:$GS$6,0)),0)*$I$8</f>
        <v>0</v>
      </c>
      <c r="DZ67" s="371">
        <f ca="1">IFERROR(OFFSET('HTM Output'!$J$209,0,MATCH(DZ$11,'HTM Output'!$K$6:$GS$6,0)),0)*$I$8</f>
        <v>0</v>
      </c>
      <c r="EA67" s="371">
        <f ca="1">IFERROR(OFFSET('HTM Output'!$J$209,0,MATCH(EA$11,'HTM Output'!$K$6:$GS$6,0)),0)*$I$8</f>
        <v>0</v>
      </c>
      <c r="EB67" s="371">
        <f ca="1">IFERROR(OFFSET('HTM Output'!$J$209,0,MATCH(EB$11,'HTM Output'!$K$6:$GS$6,0)),0)*$I$8</f>
        <v>0</v>
      </c>
      <c r="EC67" s="371">
        <f ca="1">IFERROR(OFFSET('HTM Output'!$J$209,0,MATCH(EC$11,'HTM Output'!$K$6:$GS$6,0)),0)*$I$8</f>
        <v>0</v>
      </c>
      <c r="ED67" s="371">
        <f ca="1">IFERROR(OFFSET('HTM Output'!$J$209,0,MATCH(ED$11,'HTM Output'!$K$6:$GS$6,0)),0)*$I$8</f>
        <v>0</v>
      </c>
      <c r="EE67" s="371">
        <f ca="1">IFERROR(OFFSET('HTM Output'!$J$209,0,MATCH(EE$11,'HTM Output'!$K$6:$GS$6,0)),0)*$I$8</f>
        <v>0</v>
      </c>
      <c r="EF67" s="371">
        <f ca="1">IFERROR(OFFSET('HTM Output'!$J$209,0,MATCH(EF$11,'HTM Output'!$K$6:$GS$6,0)),0)*$I$8</f>
        <v>0</v>
      </c>
      <c r="EG67" s="371">
        <f ca="1">IFERROR(OFFSET('HTM Output'!$J$209,0,MATCH(EG$11,'HTM Output'!$K$6:$GS$6,0)),0)*$I$8</f>
        <v>0</v>
      </c>
      <c r="EH67" s="371">
        <f ca="1">IFERROR(OFFSET('HTM Output'!$J$209,0,MATCH(EH$11,'HTM Output'!$K$6:$GS$6,0)),0)*$I$8</f>
        <v>0</v>
      </c>
      <c r="EI67" s="371">
        <f ca="1">IFERROR(OFFSET('HTM Output'!$J$209,0,MATCH(EI$11,'HTM Output'!$K$6:$GS$6,0)),0)*$I$8</f>
        <v>0</v>
      </c>
      <c r="EJ67" s="371">
        <f ca="1">IFERROR(OFFSET('HTM Output'!$J$209,0,MATCH(EJ$11,'HTM Output'!$K$6:$GS$6,0)),0)*$I$8</f>
        <v>0</v>
      </c>
      <c r="EK67" s="371">
        <f ca="1">IFERROR(OFFSET('HTM Output'!$J$209,0,MATCH(EK$11,'HTM Output'!$K$6:$GS$6,0)),0)*$I$8</f>
        <v>0</v>
      </c>
      <c r="EL67" s="371">
        <f ca="1">IFERROR(OFFSET('HTM Output'!$J$209,0,MATCH(EL$11,'HTM Output'!$K$6:$GS$6,0)),0)*$I$8</f>
        <v>0</v>
      </c>
      <c r="EM67" s="371">
        <f ca="1">IFERROR(OFFSET('HTM Output'!$J$209,0,MATCH(EM$11,'HTM Output'!$K$6:$GS$6,0)),0)*$I$8</f>
        <v>0</v>
      </c>
      <c r="EN67" s="371">
        <f ca="1">IFERROR(OFFSET('HTM Output'!$J$209,0,MATCH(EN$11,'HTM Output'!$K$6:$GS$6,0)),0)*$I$8</f>
        <v>0</v>
      </c>
      <c r="EO67" s="371">
        <f ca="1">IFERROR(OFFSET('HTM Output'!$J$209,0,MATCH(EO$11,'HTM Output'!$K$6:$GS$6,0)),0)*$I$8</f>
        <v>0</v>
      </c>
      <c r="EP67" s="371">
        <f ca="1">IFERROR(OFFSET('HTM Output'!$J$209,0,MATCH(EP$11,'HTM Output'!$K$6:$GS$6,0)),0)*$I$8</f>
        <v>0</v>
      </c>
      <c r="EQ67" s="371">
        <f ca="1">IFERROR(OFFSET('HTM Output'!$J$209,0,MATCH(EQ$11,'HTM Output'!$K$6:$GS$6,0)),0)*$I$8</f>
        <v>0</v>
      </c>
      <c r="ER67" s="371">
        <f ca="1">IFERROR(OFFSET('HTM Output'!$J$209,0,MATCH(ER$11,'HTM Output'!$K$6:$GS$6,0)),0)*$I$8</f>
        <v>0</v>
      </c>
      <c r="ES67" s="371">
        <f ca="1">IFERROR(OFFSET('HTM Output'!$J$209,0,MATCH(ES$11,'HTM Output'!$K$6:$GS$6,0)),0)*$I$8</f>
        <v>0</v>
      </c>
      <c r="ET67" s="371">
        <f ca="1">IFERROR(OFFSET('HTM Output'!$J$209,0,MATCH(ET$11,'HTM Output'!$K$6:$GS$6,0)),0)*$I$8</f>
        <v>0</v>
      </c>
      <c r="EU67" s="371">
        <f ca="1">IFERROR(OFFSET('HTM Output'!$J$209,0,MATCH(EU$11,'HTM Output'!$K$6:$GS$6,0)),0)*$I$8</f>
        <v>0</v>
      </c>
      <c r="EV67" s="371">
        <f ca="1">IFERROR(OFFSET('HTM Output'!$J$209,0,MATCH(EV$11,'HTM Output'!$K$6:$GS$6,0)),0)*$I$8</f>
        <v>0</v>
      </c>
      <c r="EW67" s="371">
        <f ca="1">IFERROR(OFFSET('HTM Output'!$J$209,0,MATCH(EW$11,'HTM Output'!$K$6:$GS$6,0)),0)*$I$8</f>
        <v>0</v>
      </c>
      <c r="EX67" s="371">
        <f ca="1">IFERROR(OFFSET('HTM Output'!$J$209,0,MATCH(EX$11,'HTM Output'!$K$6:$GS$6,0)),0)*$I$8</f>
        <v>0</v>
      </c>
      <c r="EY67" s="371">
        <f ca="1">IFERROR(OFFSET('HTM Output'!$J$209,0,MATCH(EY$11,'HTM Output'!$K$6:$GS$6,0)),0)*$I$8</f>
        <v>0</v>
      </c>
      <c r="EZ67" s="371">
        <f ca="1">IFERROR(OFFSET('HTM Output'!$J$209,0,MATCH(EZ$11,'HTM Output'!$K$6:$GS$6,0)),0)*$I$8</f>
        <v>0</v>
      </c>
      <c r="FA67" s="371">
        <f ca="1">IFERROR(OFFSET('HTM Output'!$J$209,0,MATCH(FA$11,'HTM Output'!$K$6:$GS$6,0)),0)*$I$8</f>
        <v>0</v>
      </c>
      <c r="FB67" s="371">
        <f ca="1">IFERROR(OFFSET('HTM Output'!$J$209,0,MATCH(FB$11,'HTM Output'!$K$6:$GS$6,0)),0)*$I$8</f>
        <v>0</v>
      </c>
      <c r="FC67" s="371">
        <f ca="1">IFERROR(OFFSET('HTM Output'!$J$209,0,MATCH(FC$11,'HTM Output'!$K$6:$GS$6,0)),0)*$I$8</f>
        <v>0</v>
      </c>
      <c r="FD67" s="371">
        <f ca="1">IFERROR(OFFSET('HTM Output'!$J$209,0,MATCH(FD$11,'HTM Output'!$K$6:$GS$6,0)),0)*$I$8</f>
        <v>0</v>
      </c>
      <c r="FE67" s="371">
        <f ca="1">IFERROR(OFFSET('HTM Output'!$J$209,0,MATCH(FE$11,'HTM Output'!$K$6:$GS$6,0)),0)*$I$8</f>
        <v>0</v>
      </c>
      <c r="FF67" s="371">
        <f ca="1">IFERROR(OFFSET('HTM Output'!$J$209,0,MATCH(FF$11,'HTM Output'!$K$6:$GS$6,0)),0)*$I$8</f>
        <v>0</v>
      </c>
      <c r="FG67" s="371">
        <f ca="1">IFERROR(OFFSET('HTM Output'!$J$209,0,MATCH(FG$11,'HTM Output'!$K$6:$GS$6,0)),0)*$I$8</f>
        <v>0</v>
      </c>
      <c r="FH67" s="371">
        <f ca="1">IFERROR(OFFSET('HTM Output'!$J$209,0,MATCH(FH$11,'HTM Output'!$K$6:$GS$6,0)),0)*$I$8</f>
        <v>0</v>
      </c>
      <c r="FI67" s="371">
        <f ca="1">IFERROR(OFFSET('HTM Output'!$J$209,0,MATCH(FI$11,'HTM Output'!$K$6:$GS$6,0)),0)*$I$8</f>
        <v>0</v>
      </c>
      <c r="FJ67" s="371">
        <f ca="1">IFERROR(OFFSET('HTM Output'!$J$209,0,MATCH(FJ$11,'HTM Output'!$K$6:$GS$6,0)),0)*$I$8</f>
        <v>0</v>
      </c>
      <c r="FK67" s="371">
        <f ca="1">IFERROR(OFFSET('HTM Output'!$J$209,0,MATCH(FK$11,'HTM Output'!$K$6:$GS$6,0)),0)*$I$8</f>
        <v>0</v>
      </c>
      <c r="FL67" s="371">
        <f ca="1">IFERROR(OFFSET('HTM Output'!$J$209,0,MATCH(FL$11,'HTM Output'!$K$6:$GS$6,0)),0)*$I$8</f>
        <v>0</v>
      </c>
      <c r="FM67" s="371">
        <f ca="1">IFERROR(OFFSET('HTM Output'!$J$209,0,MATCH(FM$11,'HTM Output'!$K$6:$GS$6,0)),0)*$I$8</f>
        <v>0</v>
      </c>
      <c r="FN67" s="371">
        <f ca="1">IFERROR(OFFSET('HTM Output'!$J$209,0,MATCH(FN$11,'HTM Output'!$K$6:$GS$6,0)),0)*$I$8</f>
        <v>0</v>
      </c>
      <c r="FO67" s="371">
        <f ca="1">IFERROR(OFFSET('HTM Output'!$J$209,0,MATCH(FO$11,'HTM Output'!$K$6:$GS$6,0)),0)*$I$8</f>
        <v>0</v>
      </c>
      <c r="FP67" s="371">
        <f ca="1">IFERROR(OFFSET('HTM Output'!$J$209,0,MATCH(FP$11,'HTM Output'!$K$6:$GS$6,0)),0)*$I$8</f>
        <v>0</v>
      </c>
      <c r="FQ67" s="371">
        <f ca="1">IFERROR(OFFSET('HTM Output'!$J$209,0,MATCH(FQ$11,'HTM Output'!$K$6:$GS$6,0)),0)*$I$8</f>
        <v>0</v>
      </c>
      <c r="FR67" s="371">
        <f ca="1">IFERROR(OFFSET('HTM Output'!$J$209,0,MATCH(FR$11,'HTM Output'!$K$6:$GS$6,0)),0)*$I$8</f>
        <v>0</v>
      </c>
      <c r="FS67" s="371">
        <f ca="1">IFERROR(OFFSET('HTM Output'!$J$209,0,MATCH(FS$11,'HTM Output'!$K$6:$GS$6,0)),0)*$I$8</f>
        <v>0</v>
      </c>
      <c r="FT67" s="371">
        <f ca="1">IFERROR(OFFSET('HTM Output'!$J$209,0,MATCH(FT$11,'HTM Output'!$K$6:$GS$6,0)),0)*$I$8</f>
        <v>0</v>
      </c>
      <c r="FU67" s="371">
        <f ca="1">IFERROR(OFFSET('HTM Output'!$J$209,0,MATCH(FU$11,'HTM Output'!$K$6:$GS$6,0)),0)*$I$8</f>
        <v>0</v>
      </c>
      <c r="FV67" s="371">
        <f ca="1">IFERROR(OFFSET('HTM Output'!$J$209,0,MATCH(FV$11,'HTM Output'!$K$6:$GS$6,0)),0)*$I$8</f>
        <v>0</v>
      </c>
      <c r="FW67" s="371">
        <f ca="1">IFERROR(OFFSET('HTM Output'!$J$209,0,MATCH(FW$11,'HTM Output'!$K$6:$GS$6,0)),0)*$I$8</f>
        <v>0</v>
      </c>
      <c r="FX67" s="371">
        <f ca="1">IFERROR(OFFSET('HTM Output'!$J$209,0,MATCH(FX$11,'HTM Output'!$K$6:$GS$6,0)),0)*$I$8</f>
        <v>0</v>
      </c>
      <c r="FY67" s="371">
        <f ca="1">IFERROR(OFFSET('HTM Output'!$J$209,0,MATCH(FY$11,'HTM Output'!$K$6:$GS$6,0)),0)*$I$8</f>
        <v>0</v>
      </c>
      <c r="FZ67" s="371">
        <f ca="1">IFERROR(OFFSET('HTM Output'!$J$209,0,MATCH(FZ$11,'HTM Output'!$K$6:$GS$6,0)),0)*$I$8</f>
        <v>0</v>
      </c>
      <c r="GA67" s="371">
        <f ca="1">IFERROR(OFFSET('HTM Output'!$J$209,0,MATCH(GA$11,'HTM Output'!$K$6:$GS$6,0)),0)*$I$8</f>
        <v>0</v>
      </c>
      <c r="GB67" s="371">
        <f ca="1">IFERROR(OFFSET('HTM Output'!$J$209,0,MATCH(GB$11,'HTM Output'!$K$6:$GS$6,0)),0)*$I$8</f>
        <v>0</v>
      </c>
      <c r="GC67" s="371">
        <f ca="1">IFERROR(OFFSET('HTM Output'!$J$209,0,MATCH(GC$11,'HTM Output'!$K$6:$GS$6,0)),0)*$I$8</f>
        <v>0</v>
      </c>
      <c r="GD67" s="371">
        <f ca="1">IFERROR(OFFSET('HTM Output'!$J$209,0,MATCH(GD$11,'HTM Output'!$K$6:$GS$6,0)),0)*$I$8</f>
        <v>0</v>
      </c>
      <c r="GE67" s="371">
        <f ca="1">IFERROR(OFFSET('HTM Output'!$J$209,0,MATCH(GE$11,'HTM Output'!$K$6:$GS$6,0)),0)*$I$8</f>
        <v>0</v>
      </c>
      <c r="GF67" s="371">
        <f ca="1">IFERROR(OFFSET('HTM Output'!$J$209,0,MATCH(GF$11,'HTM Output'!$K$6:$GS$6,0)),0)*$I$8</f>
        <v>0</v>
      </c>
      <c r="GG67" s="371">
        <f ca="1">IFERROR(OFFSET('HTM Output'!$J$209,0,MATCH(GG$11,'HTM Output'!$K$6:$GS$6,0)),0)*$I$8</f>
        <v>0</v>
      </c>
      <c r="GH67" s="371">
        <f ca="1">IFERROR(OFFSET('HTM Output'!$J$209,0,MATCH(GH$11,'HTM Output'!$K$6:$GS$6,0)),0)*$I$8</f>
        <v>0</v>
      </c>
      <c r="GI67" s="371">
        <f ca="1">IFERROR(OFFSET('HTM Output'!$J$209,0,MATCH(GI$11,'HTM Output'!$K$6:$GS$6,0)),0)*$I$8</f>
        <v>0</v>
      </c>
      <c r="GJ67" s="371">
        <f ca="1">IFERROR(OFFSET('HTM Output'!$J$209,0,MATCH(GJ$11,'HTM Output'!$K$6:$GS$6,0)),0)*$I$8</f>
        <v>0</v>
      </c>
      <c r="GK67" s="371">
        <f ca="1">IFERROR(OFFSET('HTM Output'!$J$209,0,MATCH(GK$11,'HTM Output'!$K$6:$GS$6,0)),0)*$I$8</f>
        <v>0</v>
      </c>
      <c r="GL67" s="371">
        <f ca="1">IFERROR(OFFSET('HTM Output'!$J$209,0,MATCH(GL$11,'HTM Output'!$K$6:$GS$6,0)),0)*$I$8</f>
        <v>0</v>
      </c>
      <c r="GM67" s="371">
        <f ca="1">IFERROR(OFFSET('HTM Output'!$J$209,0,MATCH(GM$11,'HTM Output'!$K$6:$GS$6,0)),0)*$I$8</f>
        <v>0</v>
      </c>
      <c r="GN67" s="371">
        <f ca="1">IFERROR(OFFSET('HTM Output'!$J$209,0,MATCH(GN$11,'HTM Output'!$K$6:$GS$6,0)),0)*$I$8</f>
        <v>0</v>
      </c>
      <c r="GO67" s="371">
        <f ca="1">IFERROR(OFFSET('HTM Output'!$J$209,0,MATCH(GO$11,'HTM Output'!$K$6:$GS$6,0)),0)*$I$8</f>
        <v>0</v>
      </c>
      <c r="GP67" s="371">
        <f ca="1">IFERROR(OFFSET('HTM Output'!$J$209,0,MATCH(GP$11,'HTM Output'!$K$6:$GS$6,0)),0)*$I$8</f>
        <v>0</v>
      </c>
      <c r="GQ67" s="371">
        <f ca="1">IFERROR(OFFSET('HTM Output'!$J$209,0,MATCH(GQ$11,'HTM Output'!$K$6:$GS$6,0)),0)*$I$8</f>
        <v>0</v>
      </c>
      <c r="GR67" s="371">
        <f ca="1">IFERROR(OFFSET('HTM Output'!$J$209,0,MATCH(GR$11,'HTM Output'!$K$6:$GS$6,0)),0)*$I$8</f>
        <v>0</v>
      </c>
      <c r="GS67" s="371">
        <f ca="1">IFERROR(OFFSET('HTM Output'!$J$209,0,MATCH(GS$11,'HTM Output'!$K$6:$GS$6,0)),0)*$I$8</f>
        <v>0</v>
      </c>
      <c r="GT67" s="371">
        <f ca="1">IFERROR(OFFSET('HTM Output'!$J$209,0,MATCH(GT$11,'HTM Output'!$K$6:$GS$6,0)),0)*$I$8</f>
        <v>0</v>
      </c>
      <c r="GU67" s="371">
        <f ca="1">IFERROR(OFFSET('HTM Output'!$J$209,0,MATCH(GU$11,'HTM Output'!$K$6:$GS$6,0)),0)*$I$8</f>
        <v>0</v>
      </c>
      <c r="GV67" s="371">
        <f ca="1">IFERROR(OFFSET('HTM Output'!$J$209,0,MATCH(GV$11,'HTM Output'!$K$6:$GS$6,0)),0)*$I$8</f>
        <v>0</v>
      </c>
      <c r="GW67" s="371">
        <f ca="1">IFERROR(OFFSET('HTM Output'!$J$209,0,MATCH(GW$11,'HTM Output'!$K$6:$GS$6,0)),0)*$I$8</f>
        <v>0</v>
      </c>
      <c r="GX67" s="371">
        <f ca="1">IFERROR(OFFSET('HTM Output'!$J$209,0,MATCH(GX$11,'HTM Output'!$K$6:$GS$6,0)),0)*$I$8</f>
        <v>0</v>
      </c>
      <c r="GY67" s="371">
        <f ca="1">IFERROR(OFFSET('HTM Output'!$J$209,0,MATCH(GY$11,'HTM Output'!$K$6:$GS$6,0)),0)*$I$8</f>
        <v>0</v>
      </c>
      <c r="GZ67" s="371">
        <f ca="1">IFERROR(OFFSET('HTM Output'!$J$209,0,MATCH(GZ$11,'HTM Output'!$K$6:$GS$6,0)),0)*$I$8</f>
        <v>0</v>
      </c>
      <c r="HA67" s="371">
        <f ca="1">IFERROR(OFFSET('HTM Output'!$J$209,0,MATCH(HA$11,'HTM Output'!$K$6:$GS$6,0)),0)*$I$8</f>
        <v>0</v>
      </c>
      <c r="HB67" s="469">
        <f ca="1">IFERROR(OFFSET('HTM Output'!$J$209,0,MATCH(HB$11,'HTM Output'!$K$6:$GS$6,0)),0)*$I$8</f>
        <v>0</v>
      </c>
      <c r="HC67" s="347"/>
      <c r="HD67" s="375"/>
      <c r="HE67" s="359">
        <f t="shared" ref="HE67:HJ67" ca="1" si="52">AVERAGEIFS($T67:$HB67,$T$10:$HB$10,HE$11)</f>
        <v>288815027.20407528</v>
      </c>
      <c r="HF67" s="359">
        <f t="shared" ca="1" si="52"/>
        <v>244790331.67161489</v>
      </c>
      <c r="HG67" s="359">
        <f t="shared" ca="1" si="52"/>
        <v>168231753.14102092</v>
      </c>
      <c r="HH67" s="359">
        <f t="shared" ca="1" si="52"/>
        <v>108679260.97478394</v>
      </c>
      <c r="HI67" s="359">
        <f t="shared" ca="1" si="52"/>
        <v>33717202.785933614</v>
      </c>
      <c r="HJ67" s="359">
        <f t="shared" ca="1" si="52"/>
        <v>3121532.4299624697</v>
      </c>
      <c r="HK67" s="382"/>
    </row>
    <row r="68" spans="2:219" ht="4.95" customHeight="1" x14ac:dyDescent="0.75">
      <c r="B68" s="347"/>
      <c r="C68" s="347"/>
      <c r="D68" s="347"/>
      <c r="E68" s="347"/>
      <c r="F68" s="347"/>
      <c r="G68" s="347"/>
      <c r="H68" s="347"/>
      <c r="I68" s="347"/>
      <c r="J68" s="347"/>
      <c r="K68" s="347"/>
      <c r="L68" s="347"/>
      <c r="M68" s="347"/>
      <c r="N68" s="388"/>
      <c r="O68" s="389"/>
      <c r="P68" s="347"/>
      <c r="Q68" s="501"/>
      <c r="R68" s="347"/>
      <c r="S68" s="347"/>
      <c r="T68" s="347"/>
      <c r="U68" s="347"/>
      <c r="V68" s="347"/>
      <c r="W68" s="347"/>
      <c r="X68" s="347"/>
      <c r="Y68" s="347"/>
      <c r="Z68" s="347"/>
      <c r="AA68" s="347"/>
      <c r="AB68" s="347"/>
      <c r="AC68" s="347"/>
      <c r="AD68" s="347"/>
      <c r="AE68" s="347"/>
      <c r="AF68" s="347"/>
      <c r="AG68" s="347"/>
      <c r="AH68" s="347"/>
      <c r="AI68" s="347"/>
      <c r="AJ68" s="347"/>
      <c r="AK68" s="347"/>
      <c r="AL68" s="347"/>
      <c r="AM68" s="347"/>
      <c r="AN68" s="347"/>
      <c r="AO68" s="347"/>
      <c r="AP68" s="347"/>
      <c r="AQ68" s="347"/>
      <c r="AR68" s="347"/>
      <c r="AS68" s="347"/>
      <c r="AT68" s="347"/>
      <c r="AU68" s="347"/>
      <c r="AV68" s="347"/>
      <c r="AW68" s="347"/>
      <c r="AX68" s="347"/>
      <c r="AY68" s="347"/>
      <c r="AZ68" s="347"/>
      <c r="BA68" s="347"/>
      <c r="BB68" s="347"/>
      <c r="BC68" s="347"/>
      <c r="BD68" s="347"/>
      <c r="BE68" s="347"/>
      <c r="BF68" s="347"/>
      <c r="BG68" s="347"/>
      <c r="BH68" s="347"/>
      <c r="BI68" s="347"/>
      <c r="BJ68" s="347"/>
      <c r="BK68" s="347"/>
      <c r="BL68" s="347"/>
      <c r="BM68" s="347"/>
      <c r="BN68" s="347"/>
      <c r="BO68" s="347"/>
      <c r="BP68" s="347"/>
      <c r="BQ68" s="347"/>
      <c r="BR68" s="347"/>
      <c r="BS68" s="347"/>
      <c r="BT68" s="347"/>
      <c r="BU68" s="347"/>
      <c r="BV68" s="347"/>
      <c r="BW68" s="347"/>
      <c r="BX68" s="347"/>
      <c r="BY68" s="347"/>
      <c r="BZ68" s="347"/>
      <c r="CA68" s="347"/>
      <c r="CB68" s="347"/>
      <c r="CC68" s="347"/>
      <c r="CD68" s="347"/>
      <c r="CE68" s="347"/>
      <c r="CF68" s="347"/>
      <c r="CG68" s="347"/>
      <c r="CH68" s="347"/>
      <c r="CI68" s="347"/>
      <c r="CJ68" s="347"/>
      <c r="CK68" s="347"/>
      <c r="CL68" s="347"/>
      <c r="CM68" s="347"/>
      <c r="CN68" s="347"/>
      <c r="CO68" s="347"/>
      <c r="CP68" s="347"/>
      <c r="CQ68" s="347"/>
      <c r="CR68" s="347"/>
      <c r="CS68" s="347"/>
      <c r="CT68" s="347"/>
      <c r="CU68" s="347"/>
      <c r="CV68" s="347"/>
      <c r="CW68" s="347"/>
      <c r="CX68" s="347"/>
      <c r="CY68" s="347"/>
      <c r="CZ68" s="347"/>
      <c r="DA68" s="347"/>
      <c r="DB68" s="347"/>
      <c r="DC68" s="347"/>
      <c r="DD68" s="347"/>
      <c r="DE68" s="347"/>
      <c r="DF68" s="347"/>
      <c r="DG68" s="347"/>
      <c r="DH68" s="347"/>
      <c r="DI68" s="347"/>
      <c r="DJ68" s="347"/>
      <c r="DK68" s="347"/>
      <c r="DL68" s="347"/>
      <c r="DM68" s="347"/>
      <c r="DN68" s="347"/>
      <c r="DO68" s="347"/>
      <c r="DP68" s="347"/>
      <c r="DQ68" s="347"/>
      <c r="DR68" s="347"/>
      <c r="DS68" s="347"/>
      <c r="DT68" s="347"/>
      <c r="DU68" s="347"/>
      <c r="DV68" s="347"/>
      <c r="DW68" s="347"/>
      <c r="DX68" s="347"/>
      <c r="DY68" s="347"/>
      <c r="DZ68" s="347"/>
      <c r="EA68" s="347"/>
      <c r="EB68" s="347"/>
      <c r="EC68" s="347"/>
      <c r="ED68" s="347"/>
      <c r="EE68" s="347"/>
      <c r="EF68" s="347"/>
      <c r="EG68" s="347"/>
      <c r="EH68" s="347"/>
      <c r="EI68" s="347"/>
      <c r="EJ68" s="347"/>
      <c r="EK68" s="347"/>
      <c r="EL68" s="347"/>
      <c r="EM68" s="347"/>
      <c r="EN68" s="347"/>
      <c r="EO68" s="347"/>
      <c r="EP68" s="347"/>
      <c r="EQ68" s="347"/>
      <c r="ER68" s="347"/>
      <c r="ES68" s="347"/>
      <c r="ET68" s="347"/>
      <c r="EU68" s="347"/>
      <c r="EV68" s="347"/>
      <c r="EW68" s="347"/>
      <c r="EX68" s="347"/>
      <c r="EY68" s="347"/>
      <c r="EZ68" s="347"/>
      <c r="FA68" s="347"/>
      <c r="FB68" s="347"/>
      <c r="FC68" s="347"/>
      <c r="FD68" s="347"/>
      <c r="FE68" s="347"/>
      <c r="FF68" s="347"/>
      <c r="FG68" s="347"/>
      <c r="FH68" s="347"/>
      <c r="FI68" s="347"/>
      <c r="FJ68" s="347"/>
      <c r="FK68" s="347"/>
      <c r="FL68" s="347"/>
      <c r="FM68" s="347"/>
      <c r="FN68" s="347"/>
      <c r="FO68" s="347"/>
      <c r="FP68" s="347"/>
      <c r="FQ68" s="347"/>
      <c r="FR68" s="347"/>
      <c r="FS68" s="347"/>
      <c r="FT68" s="347"/>
      <c r="FU68" s="347"/>
      <c r="FV68" s="347"/>
      <c r="FW68" s="347"/>
      <c r="FX68" s="347"/>
      <c r="FY68" s="347"/>
      <c r="FZ68" s="347"/>
      <c r="GA68" s="347"/>
      <c r="GB68" s="347"/>
      <c r="GC68" s="347"/>
      <c r="GD68" s="347"/>
      <c r="GE68" s="347"/>
      <c r="GF68" s="347"/>
      <c r="GG68" s="347"/>
      <c r="GH68" s="347"/>
      <c r="GI68" s="347"/>
      <c r="GJ68" s="347"/>
      <c r="GK68" s="347"/>
      <c r="GL68" s="347"/>
      <c r="GM68" s="347"/>
      <c r="GN68" s="347"/>
      <c r="GO68" s="347"/>
      <c r="GP68" s="347"/>
      <c r="GQ68" s="347"/>
      <c r="GR68" s="347"/>
      <c r="GS68" s="347"/>
      <c r="GT68" s="347"/>
      <c r="GU68" s="347"/>
      <c r="GV68" s="347"/>
      <c r="GW68" s="347"/>
      <c r="GX68" s="347"/>
      <c r="GY68" s="347"/>
      <c r="GZ68" s="347"/>
      <c r="HA68" s="347"/>
      <c r="HB68" s="375"/>
      <c r="HC68" s="347"/>
      <c r="HD68" s="375"/>
      <c r="HE68" s="347"/>
      <c r="HF68" s="347"/>
      <c r="HG68" s="347"/>
      <c r="HH68" s="347"/>
      <c r="HI68" s="347"/>
      <c r="HJ68" s="347"/>
      <c r="HK68" s="382"/>
    </row>
    <row r="69" spans="2:219" x14ac:dyDescent="0.75">
      <c r="B69" s="347"/>
      <c r="C69" s="347"/>
      <c r="D69" s="347"/>
      <c r="E69" s="347"/>
      <c r="F69" s="347"/>
      <c r="G69" s="347"/>
      <c r="H69" s="347"/>
      <c r="I69" s="367"/>
      <c r="J69" s="347"/>
      <c r="K69" s="367"/>
      <c r="L69" s="367"/>
      <c r="M69" s="367"/>
      <c r="N69" s="388" t="s">
        <v>239</v>
      </c>
      <c r="O69" s="389"/>
      <c r="P69" s="347"/>
      <c r="Q69" s="501"/>
      <c r="R69" s="347"/>
      <c r="S69" s="347"/>
      <c r="T69" s="371"/>
      <c r="U69" s="371">
        <f ca="1">IFERROR(OFFSET('HTM Output'!$J$211,0,MATCH(U$11,'HTM Output'!$K$6:$GS$6,0)),0)*$I$8</f>
        <v>-312887.85033805046</v>
      </c>
      <c r="V69" s="371">
        <f ca="1">IFERROR(OFFSET('HTM Output'!$J$211,0,MATCH(V$11,'HTM Output'!$K$6:$GS$6,0)),0)*$I$8</f>
        <v>-311276.76174843917</v>
      </c>
      <c r="W69" s="371">
        <f ca="1">IFERROR(OFFSET('HTM Output'!$J$211,0,MATCH(W$11,'HTM Output'!$K$6:$GS$6,0)),0)*$I$8</f>
        <v>-301985.72085799969</v>
      </c>
      <c r="X69" s="371">
        <f ca="1">IFERROR(OFFSET('HTM Output'!$J$211,0,MATCH(X$11,'HTM Output'!$K$6:$GS$6,0)),0)*$I$8</f>
        <v>-301474.20865870442</v>
      </c>
      <c r="Y69" s="371">
        <f ca="1">IFERROR(OFFSET('HTM Output'!$J$211,0,MATCH(Y$11,'HTM Output'!$K$6:$GS$6,0)),0)*$I$8</f>
        <v>-301474.20865870442</v>
      </c>
      <c r="Z69" s="371">
        <f ca="1">IFERROR(OFFSET('HTM Output'!$J$211,0,MATCH(Z$11,'HTM Output'!$K$6:$GS$6,0)),0)*$I$8</f>
        <v>-301474.20865771285</v>
      </c>
      <c r="AA69" s="371">
        <f ca="1">IFERROR(OFFSET('HTM Output'!$J$211,0,MATCH(AA$11,'HTM Output'!$K$6:$GS$6,0)),0)*$I$8</f>
        <v>-301474.20865771285</v>
      </c>
      <c r="AB69" s="371">
        <f ca="1">IFERROR(OFFSET('HTM Output'!$J$211,0,MATCH(AB$11,'HTM Output'!$K$6:$GS$6,0)),0)*$I$8</f>
        <v>-301474.20865771285</v>
      </c>
      <c r="AC69" s="371">
        <f ca="1">IFERROR(OFFSET('HTM Output'!$J$211,0,MATCH(AC$11,'HTM Output'!$K$6:$GS$6,0)),0)*$I$8</f>
        <v>-301474.20865771285</v>
      </c>
      <c r="AD69" s="371">
        <f ca="1">IFERROR(OFFSET('HTM Output'!$J$211,0,MATCH(AD$11,'HTM Output'!$K$6:$GS$6,0)),0)*$I$8</f>
        <v>-291730.75171939703</v>
      </c>
      <c r="AE69" s="371">
        <f ca="1">IFERROR(OFFSET('HTM Output'!$J$211,0,MATCH(AE$11,'HTM Output'!$K$6:$GS$6,0)),0)*$I$8</f>
        <v>-291730.75171939703</v>
      </c>
      <c r="AF69" s="371">
        <f ca="1">IFERROR(OFFSET('HTM Output'!$J$211,0,MATCH(AF$11,'HTM Output'!$K$6:$GS$6,0)),0)*$I$8</f>
        <v>-291730.75171939703</v>
      </c>
      <c r="AG69" s="371">
        <f ca="1">IFERROR(OFFSET('HTM Output'!$J$211,0,MATCH(AG$11,'HTM Output'!$K$6:$GS$6,0)),0)*$I$8</f>
        <v>-284314.34655117028</v>
      </c>
      <c r="AH69" s="371">
        <f ca="1">IFERROR(OFFSET('HTM Output'!$J$211,0,MATCH(AH$11,'HTM Output'!$K$6:$GS$6,0)),0)*$I$8</f>
        <v>-281244.0274317243</v>
      </c>
      <c r="AI69" s="371">
        <f ca="1">IFERROR(OFFSET('HTM Output'!$J$211,0,MATCH(AI$11,'HTM Output'!$K$6:$GS$6,0)),0)*$I$8</f>
        <v>-279036.58284797118</v>
      </c>
      <c r="AJ69" s="371">
        <f ca="1">IFERROR(OFFSET('HTM Output'!$J$211,0,MATCH(AJ$11,'HTM Output'!$K$6:$GS$6,0)),0)*$I$8</f>
        <v>-271433.62915207865</v>
      </c>
      <c r="AK69" s="371">
        <f ca="1">IFERROR(OFFSET('HTM Output'!$J$211,0,MATCH(AK$11,'HTM Output'!$K$6:$GS$6,0)),0)*$I$8</f>
        <v>-271280.10406682873</v>
      </c>
      <c r="AL69" s="371">
        <f ca="1">IFERROR(OFFSET('HTM Output'!$J$211,0,MATCH(AL$11,'HTM Output'!$K$6:$GS$6,0)),0)*$I$8</f>
        <v>-267581.90465449425</v>
      </c>
      <c r="AM69" s="371">
        <f ca="1">IFERROR(OFFSET('HTM Output'!$J$211,0,MATCH(AM$11,'HTM Output'!$K$6:$GS$6,0)),0)*$I$8</f>
        <v>-267581.90465449425</v>
      </c>
      <c r="AN69" s="371">
        <f ca="1">IFERROR(OFFSET('HTM Output'!$J$211,0,MATCH(AN$11,'HTM Output'!$K$6:$GS$6,0)),0)*$I$8</f>
        <v>-267376.59419330355</v>
      </c>
      <c r="AO69" s="371">
        <f ca="1">IFERROR(OFFSET('HTM Output'!$J$211,0,MATCH(AO$11,'HTM Output'!$K$6:$GS$6,0)),0)*$I$8</f>
        <v>-226614.52909254274</v>
      </c>
      <c r="AP69" s="371">
        <f ca="1">IFERROR(OFFSET('HTM Output'!$J$211,0,MATCH(AP$11,'HTM Output'!$K$6:$GS$6,0)),0)*$I$8</f>
        <v>-219350.28803525545</v>
      </c>
      <c r="AQ69" s="371">
        <f ca="1">IFERROR(OFFSET('HTM Output'!$J$211,0,MATCH(AQ$11,'HTM Output'!$K$6:$GS$6,0)),0)*$I$8</f>
        <v>-212032.61760766181</v>
      </c>
      <c r="AR69" s="371">
        <f ca="1">IFERROR(OFFSET('HTM Output'!$J$211,0,MATCH(AR$11,'HTM Output'!$K$6:$GS$6,0)),0)*$I$8</f>
        <v>-212032.61760766181</v>
      </c>
      <c r="AS69" s="371">
        <f ca="1">IFERROR(OFFSET('HTM Output'!$J$211,0,MATCH(AS$11,'HTM Output'!$K$6:$GS$6,0)),0)*$I$8</f>
        <v>-210074.71597240886</v>
      </c>
      <c r="AT69" s="371">
        <f ca="1">IFERROR(OFFSET('HTM Output'!$J$211,0,MATCH(AT$11,'HTM Output'!$K$6:$GS$6,0)),0)*$I$8</f>
        <v>-210074.71597240886</v>
      </c>
      <c r="AU69" s="371">
        <f ca="1">IFERROR(OFFSET('HTM Output'!$J$211,0,MATCH(AU$11,'HTM Output'!$K$6:$GS$6,0)),0)*$I$8</f>
        <v>-202063.470493317</v>
      </c>
      <c r="AV69" s="371">
        <f ca="1">IFERROR(OFFSET('HTM Output'!$J$211,0,MATCH(AV$11,'HTM Output'!$K$6:$GS$6,0)),0)*$I$8</f>
        <v>-191514.39414484755</v>
      </c>
      <c r="AW69" s="371">
        <f ca="1">IFERROR(OFFSET('HTM Output'!$J$211,0,MATCH(AW$11,'HTM Output'!$K$6:$GS$6,0)),0)*$I$8</f>
        <v>-190751.67259215584</v>
      </c>
      <c r="AX69" s="371">
        <f ca="1">IFERROR(OFFSET('HTM Output'!$J$211,0,MATCH(AX$11,'HTM Output'!$K$6:$GS$6,0)),0)*$I$8</f>
        <v>-177875.15248532066</v>
      </c>
      <c r="AY69" s="371">
        <f ca="1">IFERROR(OFFSET('HTM Output'!$J$211,0,MATCH(AY$11,'HTM Output'!$K$6:$GS$6,0)),0)*$I$8</f>
        <v>-172764.71572902243</v>
      </c>
      <c r="AZ69" s="371">
        <f ca="1">IFERROR(OFFSET('HTM Output'!$J$211,0,MATCH(AZ$11,'HTM Output'!$K$6:$GS$6,0)),0)*$I$8</f>
        <v>-164002.38596974063</v>
      </c>
      <c r="BA69" s="371">
        <f ca="1">IFERROR(OFFSET('HTM Output'!$J$211,0,MATCH(BA$11,'HTM Output'!$K$6:$GS$6,0)),0)*$I$8</f>
        <v>-161016.45345867032</v>
      </c>
      <c r="BB69" s="371">
        <f ca="1">IFERROR(OFFSET('HTM Output'!$J$211,0,MATCH(BB$11,'HTM Output'!$K$6:$GS$6,0)),0)*$I$8</f>
        <v>-145158.17176253718</v>
      </c>
      <c r="BC69" s="371">
        <f ca="1">IFERROR(OFFSET('HTM Output'!$J$211,0,MATCH(BC$11,'HTM Output'!$K$6:$GS$6,0)),0)*$I$8</f>
        <v>-139219.9756935839</v>
      </c>
      <c r="BD69" s="371">
        <f ca="1">IFERROR(OFFSET('HTM Output'!$J$211,0,MATCH(BD$11,'HTM Output'!$K$6:$GS$6,0)),0)*$I$8</f>
        <v>-138381.08998874808</v>
      </c>
      <c r="BE69" s="371">
        <f ca="1">IFERROR(OFFSET('HTM Output'!$J$211,0,MATCH(BE$11,'HTM Output'!$K$6:$GS$6,0)),0)*$I$8</f>
        <v>-138220.39202865405</v>
      </c>
      <c r="BF69" s="371">
        <f ca="1">IFERROR(OFFSET('HTM Output'!$J$211,0,MATCH(BF$11,'HTM Output'!$K$6:$GS$6,0)),0)*$I$8</f>
        <v>-132509.05020281943</v>
      </c>
      <c r="BG69" s="371">
        <f ca="1">IFERROR(OFFSET('HTM Output'!$J$211,0,MATCH(BG$11,'HTM Output'!$K$6:$GS$6,0)),0)*$I$8</f>
        <v>-128788.02486179033</v>
      </c>
      <c r="BH69" s="371">
        <f ca="1">IFERROR(OFFSET('HTM Output'!$J$211,0,MATCH(BH$11,'HTM Output'!$K$6:$GS$6,0)),0)*$I$8</f>
        <v>-127340.82434624399</v>
      </c>
      <c r="BI69" s="371">
        <f ca="1">IFERROR(OFFSET('HTM Output'!$J$211,0,MATCH(BI$11,'HTM Output'!$K$6:$GS$6,0)),0)*$I$8</f>
        <v>-127105.23853301267</v>
      </c>
      <c r="BJ69" s="371">
        <f ca="1">IFERROR(OFFSET('HTM Output'!$J$211,0,MATCH(BJ$11,'HTM Output'!$K$6:$GS$6,0)),0)*$I$8</f>
        <v>-127085.84796078777</v>
      </c>
      <c r="BK69" s="371">
        <f ca="1">IFERROR(OFFSET('HTM Output'!$J$211,0,MATCH(BK$11,'HTM Output'!$K$6:$GS$6,0)),0)*$I$8</f>
        <v>-127051.01618223741</v>
      </c>
      <c r="BL69" s="371">
        <f ca="1">IFERROR(OFFSET('HTM Output'!$J$211,0,MATCH(BL$11,'HTM Output'!$K$6:$GS$6,0)),0)*$I$8</f>
        <v>-123223.07918109908</v>
      </c>
      <c r="BM69" s="371">
        <f ca="1">IFERROR(OFFSET('HTM Output'!$J$211,0,MATCH(BM$11,'HTM Output'!$K$6:$GS$6,0)),0)*$I$8</f>
        <v>-112179.1250028622</v>
      </c>
      <c r="BN69" s="371">
        <f ca="1">IFERROR(OFFSET('HTM Output'!$J$211,0,MATCH(BN$11,'HTM Output'!$K$6:$GS$6,0)),0)*$I$8</f>
        <v>-76542.548261609802</v>
      </c>
      <c r="BO69" s="371">
        <f ca="1">IFERROR(OFFSET('HTM Output'!$J$211,0,MATCH(BO$11,'HTM Output'!$K$6:$GS$6,0)),0)*$I$8</f>
        <v>-71223.5827251757</v>
      </c>
      <c r="BP69" s="371">
        <f ca="1">IFERROR(OFFSET('HTM Output'!$J$211,0,MATCH(BP$11,'HTM Output'!$K$6:$GS$6,0)),0)*$I$8</f>
        <v>-67222.032898506994</v>
      </c>
      <c r="BQ69" s="371">
        <f ca="1">IFERROR(OFFSET('HTM Output'!$J$211,0,MATCH(BQ$11,'HTM Output'!$K$6:$GS$6,0)),0)*$I$8</f>
        <v>-63031.159681423153</v>
      </c>
      <c r="BR69" s="371">
        <f ca="1">IFERROR(OFFSET('HTM Output'!$J$211,0,MATCH(BR$11,'HTM Output'!$K$6:$GS$6,0)),0)*$I$8</f>
        <v>-57283.640373498791</v>
      </c>
      <c r="BS69" s="371">
        <f ca="1">IFERROR(OFFSET('HTM Output'!$J$211,0,MATCH(BS$11,'HTM Output'!$K$6:$GS$6,0)),0)*$I$8</f>
        <v>-42448.119844932771</v>
      </c>
      <c r="BT69" s="371">
        <f ca="1">IFERROR(OFFSET('HTM Output'!$J$211,0,MATCH(BT$11,'HTM Output'!$K$6:$GS$6,0)),0)*$I$8</f>
        <v>-41163.534278260719</v>
      </c>
      <c r="BU69" s="371">
        <f ca="1">IFERROR(OFFSET('HTM Output'!$J$211,0,MATCH(BU$11,'HTM Output'!$K$6:$GS$6,0)),0)*$I$8</f>
        <v>-34657.192821391836</v>
      </c>
      <c r="BV69" s="371">
        <f ca="1">IFERROR(OFFSET('HTM Output'!$J$211,0,MATCH(BV$11,'HTM Output'!$K$6:$GS$6,0)),0)*$I$8</f>
        <v>-31884.117638688524</v>
      </c>
      <c r="BW69" s="371">
        <f ca="1">IFERROR(OFFSET('HTM Output'!$J$211,0,MATCH(BW$11,'HTM Output'!$K$6:$GS$6,0)),0)*$I$8</f>
        <v>-28098.761086067007</v>
      </c>
      <c r="BX69" s="371">
        <f ca="1">IFERROR(OFFSET('HTM Output'!$J$211,0,MATCH(BX$11,'HTM Output'!$K$6:$GS$6,0)),0)*$I$8</f>
        <v>-28098.761086067007</v>
      </c>
      <c r="BY69" s="371">
        <f ca="1">IFERROR(OFFSET('HTM Output'!$J$211,0,MATCH(BY$11,'HTM Output'!$K$6:$GS$6,0)),0)*$I$8</f>
        <v>-28098.761086067007</v>
      </c>
      <c r="BZ69" s="371">
        <f ca="1">IFERROR(OFFSET('HTM Output'!$J$211,0,MATCH(BZ$11,'HTM Output'!$K$6:$GS$6,0)),0)*$I$8</f>
        <v>-28098.761086067007</v>
      </c>
      <c r="CA69" s="371">
        <f ca="1">IFERROR(OFFSET('HTM Output'!$J$211,0,MATCH(CA$11,'HTM Output'!$K$6:$GS$6,0)),0)*$I$8</f>
        <v>-20362.533285254489</v>
      </c>
      <c r="CB69" s="371">
        <f ca="1">IFERROR(OFFSET('HTM Output'!$J$211,0,MATCH(CB$11,'HTM Output'!$K$6:$GS$6,0)),0)*$I$8</f>
        <v>-18239.692556451944</v>
      </c>
      <c r="CC69" s="371">
        <f ca="1">IFERROR(OFFSET('HTM Output'!$J$211,0,MATCH(CC$11,'HTM Output'!$K$6:$GS$6,0)),0)*$I$8</f>
        <v>-15545.405992245265</v>
      </c>
      <c r="CD69" s="371">
        <f ca="1">IFERROR(OFFSET('HTM Output'!$J$211,0,MATCH(CD$11,'HTM Output'!$K$6:$GS$6,0)),0)*$I$8</f>
        <v>-7824.5831274285374</v>
      </c>
      <c r="CE69" s="371">
        <f ca="1">IFERROR(OFFSET('HTM Output'!$J$211,0,MATCH(CE$11,'HTM Output'!$K$6:$GS$6,0)),0)*$I$8</f>
        <v>-7824.5831274285374</v>
      </c>
      <c r="CF69" s="371">
        <f ca="1">IFERROR(OFFSET('HTM Output'!$J$211,0,MATCH(CF$11,'HTM Output'!$K$6:$GS$6,0)),0)*$I$8</f>
        <v>-7824.5831274285374</v>
      </c>
      <c r="CG69" s="371">
        <f ca="1">IFERROR(OFFSET('HTM Output'!$J$211,0,MATCH(CG$11,'HTM Output'!$K$6:$GS$6,0)),0)*$I$8</f>
        <v>0</v>
      </c>
      <c r="CH69" s="371">
        <f ca="1">IFERROR(OFFSET('HTM Output'!$J$211,0,MATCH(CH$11,'HTM Output'!$K$6:$GS$6,0)),0)*$I$8</f>
        <v>0</v>
      </c>
      <c r="CI69" s="371">
        <f ca="1">IFERROR(OFFSET('HTM Output'!$J$211,0,MATCH(CI$11,'HTM Output'!$K$6:$GS$6,0)),0)*$I$8</f>
        <v>0</v>
      </c>
      <c r="CJ69" s="371">
        <f ca="1">IFERROR(OFFSET('HTM Output'!$J$211,0,MATCH(CJ$11,'HTM Output'!$K$6:$GS$6,0)),0)*$I$8</f>
        <v>0</v>
      </c>
      <c r="CK69" s="371">
        <f ca="1">IFERROR(OFFSET('HTM Output'!$J$211,0,MATCH(CK$11,'HTM Output'!$K$6:$GS$6,0)),0)*$I$8</f>
        <v>0</v>
      </c>
      <c r="CL69" s="371">
        <f ca="1">IFERROR(OFFSET('HTM Output'!$J$211,0,MATCH(CL$11,'HTM Output'!$K$6:$GS$6,0)),0)*$I$8</f>
        <v>0</v>
      </c>
      <c r="CM69" s="371">
        <f ca="1">IFERROR(OFFSET('HTM Output'!$J$211,0,MATCH(CM$11,'HTM Output'!$K$6:$GS$6,0)),0)*$I$8</f>
        <v>0</v>
      </c>
      <c r="CN69" s="371">
        <f ca="1">IFERROR(OFFSET('HTM Output'!$J$211,0,MATCH(CN$11,'HTM Output'!$K$6:$GS$6,0)),0)*$I$8</f>
        <v>0</v>
      </c>
      <c r="CO69" s="371">
        <f ca="1">IFERROR(OFFSET('HTM Output'!$J$211,0,MATCH(CO$11,'HTM Output'!$K$6:$GS$6,0)),0)*$I$8</f>
        <v>0</v>
      </c>
      <c r="CP69" s="371">
        <f ca="1">IFERROR(OFFSET('HTM Output'!$J$211,0,MATCH(CP$11,'HTM Output'!$K$6:$GS$6,0)),0)*$I$8</f>
        <v>0</v>
      </c>
      <c r="CQ69" s="371">
        <f ca="1">IFERROR(OFFSET('HTM Output'!$J$211,0,MATCH(CQ$11,'HTM Output'!$K$6:$GS$6,0)),0)*$I$8</f>
        <v>0</v>
      </c>
      <c r="CR69" s="371">
        <f ca="1">IFERROR(OFFSET('HTM Output'!$J$211,0,MATCH(CR$11,'HTM Output'!$K$6:$GS$6,0)),0)*$I$8</f>
        <v>0</v>
      </c>
      <c r="CS69" s="371">
        <f ca="1">IFERROR(OFFSET('HTM Output'!$J$211,0,MATCH(CS$11,'HTM Output'!$K$6:$GS$6,0)),0)*$I$8</f>
        <v>0</v>
      </c>
      <c r="CT69" s="371">
        <f ca="1">IFERROR(OFFSET('HTM Output'!$J$211,0,MATCH(CT$11,'HTM Output'!$K$6:$GS$6,0)),0)*$I$8</f>
        <v>0</v>
      </c>
      <c r="CU69" s="371">
        <f ca="1">IFERROR(OFFSET('HTM Output'!$J$211,0,MATCH(CU$11,'HTM Output'!$K$6:$GS$6,0)),0)*$I$8</f>
        <v>0</v>
      </c>
      <c r="CV69" s="371">
        <f ca="1">IFERROR(OFFSET('HTM Output'!$J$211,0,MATCH(CV$11,'HTM Output'!$K$6:$GS$6,0)),0)*$I$8</f>
        <v>0</v>
      </c>
      <c r="CW69" s="371">
        <f ca="1">IFERROR(OFFSET('HTM Output'!$J$211,0,MATCH(CW$11,'HTM Output'!$K$6:$GS$6,0)),0)*$I$8</f>
        <v>0</v>
      </c>
      <c r="CX69" s="371">
        <f ca="1">IFERROR(OFFSET('HTM Output'!$J$211,0,MATCH(CX$11,'HTM Output'!$K$6:$GS$6,0)),0)*$I$8</f>
        <v>0</v>
      </c>
      <c r="CY69" s="371">
        <f ca="1">IFERROR(OFFSET('HTM Output'!$J$211,0,MATCH(CY$11,'HTM Output'!$K$6:$GS$6,0)),0)*$I$8</f>
        <v>0</v>
      </c>
      <c r="CZ69" s="371">
        <f ca="1">IFERROR(OFFSET('HTM Output'!$J$211,0,MATCH(CZ$11,'HTM Output'!$K$6:$GS$6,0)),0)*$I$8</f>
        <v>0</v>
      </c>
      <c r="DA69" s="371">
        <f ca="1">IFERROR(OFFSET('HTM Output'!$J$211,0,MATCH(DA$11,'HTM Output'!$K$6:$GS$6,0)),0)*$I$8</f>
        <v>0</v>
      </c>
      <c r="DB69" s="371">
        <f ca="1">IFERROR(OFFSET('HTM Output'!$J$211,0,MATCH(DB$11,'HTM Output'!$K$6:$GS$6,0)),0)*$I$8</f>
        <v>0</v>
      </c>
      <c r="DC69" s="371">
        <f ca="1">IFERROR(OFFSET('HTM Output'!$J$211,0,MATCH(DC$11,'HTM Output'!$K$6:$GS$6,0)),0)*$I$8</f>
        <v>0</v>
      </c>
      <c r="DD69" s="371">
        <f ca="1">IFERROR(OFFSET('HTM Output'!$J$211,0,MATCH(DD$11,'HTM Output'!$K$6:$GS$6,0)),0)*$I$8</f>
        <v>0</v>
      </c>
      <c r="DE69" s="371">
        <f ca="1">IFERROR(OFFSET('HTM Output'!$J$211,0,MATCH(DE$11,'HTM Output'!$K$6:$GS$6,0)),0)*$I$8</f>
        <v>0</v>
      </c>
      <c r="DF69" s="371">
        <f ca="1">IFERROR(OFFSET('HTM Output'!$J$211,0,MATCH(DF$11,'HTM Output'!$K$6:$GS$6,0)),0)*$I$8</f>
        <v>0</v>
      </c>
      <c r="DG69" s="371">
        <f ca="1">IFERROR(OFFSET('HTM Output'!$J$211,0,MATCH(DG$11,'HTM Output'!$K$6:$GS$6,0)),0)*$I$8</f>
        <v>0</v>
      </c>
      <c r="DH69" s="371">
        <f ca="1">IFERROR(OFFSET('HTM Output'!$J$211,0,MATCH(DH$11,'HTM Output'!$K$6:$GS$6,0)),0)*$I$8</f>
        <v>0</v>
      </c>
      <c r="DI69" s="371">
        <f ca="1">IFERROR(OFFSET('HTM Output'!$J$211,0,MATCH(DI$11,'HTM Output'!$K$6:$GS$6,0)),0)*$I$8</f>
        <v>0</v>
      </c>
      <c r="DJ69" s="371">
        <f ca="1">IFERROR(OFFSET('HTM Output'!$J$211,0,MATCH(DJ$11,'HTM Output'!$K$6:$GS$6,0)),0)*$I$8</f>
        <v>0</v>
      </c>
      <c r="DK69" s="371">
        <f ca="1">IFERROR(OFFSET('HTM Output'!$J$211,0,MATCH(DK$11,'HTM Output'!$K$6:$GS$6,0)),0)*$I$8</f>
        <v>0</v>
      </c>
      <c r="DL69" s="371">
        <f ca="1">IFERROR(OFFSET('HTM Output'!$J$211,0,MATCH(DL$11,'HTM Output'!$K$6:$GS$6,0)),0)*$I$8</f>
        <v>0</v>
      </c>
      <c r="DM69" s="371">
        <f ca="1">IFERROR(OFFSET('HTM Output'!$J$211,0,MATCH(DM$11,'HTM Output'!$K$6:$GS$6,0)),0)*$I$8</f>
        <v>0</v>
      </c>
      <c r="DN69" s="371">
        <f ca="1">IFERROR(OFFSET('HTM Output'!$J$211,0,MATCH(DN$11,'HTM Output'!$K$6:$GS$6,0)),0)*$I$8</f>
        <v>0</v>
      </c>
      <c r="DO69" s="371">
        <f ca="1">IFERROR(OFFSET('HTM Output'!$J$211,0,MATCH(DO$11,'HTM Output'!$K$6:$GS$6,0)),0)*$I$8</f>
        <v>0</v>
      </c>
      <c r="DP69" s="371">
        <f ca="1">IFERROR(OFFSET('HTM Output'!$J$211,0,MATCH(DP$11,'HTM Output'!$K$6:$GS$6,0)),0)*$I$8</f>
        <v>0</v>
      </c>
      <c r="DQ69" s="371">
        <f ca="1">IFERROR(OFFSET('HTM Output'!$J$211,0,MATCH(DQ$11,'HTM Output'!$K$6:$GS$6,0)),0)*$I$8</f>
        <v>0</v>
      </c>
      <c r="DR69" s="371">
        <f ca="1">IFERROR(OFFSET('HTM Output'!$J$211,0,MATCH(DR$11,'HTM Output'!$K$6:$GS$6,0)),0)*$I$8</f>
        <v>0</v>
      </c>
      <c r="DS69" s="371">
        <f ca="1">IFERROR(OFFSET('HTM Output'!$J$211,0,MATCH(DS$11,'HTM Output'!$K$6:$GS$6,0)),0)*$I$8</f>
        <v>0</v>
      </c>
      <c r="DT69" s="371">
        <f ca="1">IFERROR(OFFSET('HTM Output'!$J$211,0,MATCH(DT$11,'HTM Output'!$K$6:$GS$6,0)),0)*$I$8</f>
        <v>0</v>
      </c>
      <c r="DU69" s="371">
        <f ca="1">IFERROR(OFFSET('HTM Output'!$J$211,0,MATCH(DU$11,'HTM Output'!$K$6:$GS$6,0)),0)*$I$8</f>
        <v>0</v>
      </c>
      <c r="DV69" s="371">
        <f ca="1">IFERROR(OFFSET('HTM Output'!$J$211,0,MATCH(DV$11,'HTM Output'!$K$6:$GS$6,0)),0)*$I$8</f>
        <v>0</v>
      </c>
      <c r="DW69" s="371">
        <f ca="1">IFERROR(OFFSET('HTM Output'!$J$211,0,MATCH(DW$11,'HTM Output'!$K$6:$GS$6,0)),0)*$I$8</f>
        <v>0</v>
      </c>
      <c r="DX69" s="371">
        <f ca="1">IFERROR(OFFSET('HTM Output'!$J$211,0,MATCH(DX$11,'HTM Output'!$K$6:$GS$6,0)),0)*$I$8</f>
        <v>0</v>
      </c>
      <c r="DY69" s="371">
        <f ca="1">IFERROR(OFFSET('HTM Output'!$J$211,0,MATCH(DY$11,'HTM Output'!$K$6:$GS$6,0)),0)*$I$8</f>
        <v>0</v>
      </c>
      <c r="DZ69" s="371">
        <f ca="1">IFERROR(OFFSET('HTM Output'!$J$211,0,MATCH(DZ$11,'HTM Output'!$K$6:$GS$6,0)),0)*$I$8</f>
        <v>0</v>
      </c>
      <c r="EA69" s="371">
        <f ca="1">IFERROR(OFFSET('HTM Output'!$J$211,0,MATCH(EA$11,'HTM Output'!$K$6:$GS$6,0)),0)*$I$8</f>
        <v>0</v>
      </c>
      <c r="EB69" s="371">
        <f ca="1">IFERROR(OFFSET('HTM Output'!$J$211,0,MATCH(EB$11,'HTM Output'!$K$6:$GS$6,0)),0)*$I$8</f>
        <v>0</v>
      </c>
      <c r="EC69" s="371">
        <f ca="1">IFERROR(OFFSET('HTM Output'!$J$211,0,MATCH(EC$11,'HTM Output'!$K$6:$GS$6,0)),0)*$I$8</f>
        <v>0</v>
      </c>
      <c r="ED69" s="371">
        <f ca="1">IFERROR(OFFSET('HTM Output'!$J$211,0,MATCH(ED$11,'HTM Output'!$K$6:$GS$6,0)),0)*$I$8</f>
        <v>0</v>
      </c>
      <c r="EE69" s="371">
        <f ca="1">IFERROR(OFFSET('HTM Output'!$J$211,0,MATCH(EE$11,'HTM Output'!$K$6:$GS$6,0)),0)*$I$8</f>
        <v>0</v>
      </c>
      <c r="EF69" s="371">
        <f ca="1">IFERROR(OFFSET('HTM Output'!$J$211,0,MATCH(EF$11,'HTM Output'!$K$6:$GS$6,0)),0)*$I$8</f>
        <v>0</v>
      </c>
      <c r="EG69" s="371">
        <f ca="1">IFERROR(OFFSET('HTM Output'!$J$211,0,MATCH(EG$11,'HTM Output'!$K$6:$GS$6,0)),0)*$I$8</f>
        <v>0</v>
      </c>
      <c r="EH69" s="371">
        <f ca="1">IFERROR(OFFSET('HTM Output'!$J$211,0,MATCH(EH$11,'HTM Output'!$K$6:$GS$6,0)),0)*$I$8</f>
        <v>0</v>
      </c>
      <c r="EI69" s="371">
        <f ca="1">IFERROR(OFFSET('HTM Output'!$J$211,0,MATCH(EI$11,'HTM Output'!$K$6:$GS$6,0)),0)*$I$8</f>
        <v>0</v>
      </c>
      <c r="EJ69" s="371">
        <f ca="1">IFERROR(OFFSET('HTM Output'!$J$211,0,MATCH(EJ$11,'HTM Output'!$K$6:$GS$6,0)),0)*$I$8</f>
        <v>0</v>
      </c>
      <c r="EK69" s="371">
        <f ca="1">IFERROR(OFFSET('HTM Output'!$J$211,0,MATCH(EK$11,'HTM Output'!$K$6:$GS$6,0)),0)*$I$8</f>
        <v>0</v>
      </c>
      <c r="EL69" s="371">
        <f ca="1">IFERROR(OFFSET('HTM Output'!$J$211,0,MATCH(EL$11,'HTM Output'!$K$6:$GS$6,0)),0)*$I$8</f>
        <v>0</v>
      </c>
      <c r="EM69" s="371">
        <f ca="1">IFERROR(OFFSET('HTM Output'!$J$211,0,MATCH(EM$11,'HTM Output'!$K$6:$GS$6,0)),0)*$I$8</f>
        <v>0</v>
      </c>
      <c r="EN69" s="371">
        <f ca="1">IFERROR(OFFSET('HTM Output'!$J$211,0,MATCH(EN$11,'HTM Output'!$K$6:$GS$6,0)),0)*$I$8</f>
        <v>0</v>
      </c>
      <c r="EO69" s="371">
        <f ca="1">IFERROR(OFFSET('HTM Output'!$J$211,0,MATCH(EO$11,'HTM Output'!$K$6:$GS$6,0)),0)*$I$8</f>
        <v>0</v>
      </c>
      <c r="EP69" s="371">
        <f ca="1">IFERROR(OFFSET('HTM Output'!$J$211,0,MATCH(EP$11,'HTM Output'!$K$6:$GS$6,0)),0)*$I$8</f>
        <v>0</v>
      </c>
      <c r="EQ69" s="371">
        <f ca="1">IFERROR(OFFSET('HTM Output'!$J$211,0,MATCH(EQ$11,'HTM Output'!$K$6:$GS$6,0)),0)*$I$8</f>
        <v>0</v>
      </c>
      <c r="ER69" s="371">
        <f ca="1">IFERROR(OFFSET('HTM Output'!$J$211,0,MATCH(ER$11,'HTM Output'!$K$6:$GS$6,0)),0)*$I$8</f>
        <v>0</v>
      </c>
      <c r="ES69" s="371">
        <f ca="1">IFERROR(OFFSET('HTM Output'!$J$211,0,MATCH(ES$11,'HTM Output'!$K$6:$GS$6,0)),0)*$I$8</f>
        <v>0</v>
      </c>
      <c r="ET69" s="371">
        <f ca="1">IFERROR(OFFSET('HTM Output'!$J$211,0,MATCH(ET$11,'HTM Output'!$K$6:$GS$6,0)),0)*$I$8</f>
        <v>0</v>
      </c>
      <c r="EU69" s="371">
        <f ca="1">IFERROR(OFFSET('HTM Output'!$J$211,0,MATCH(EU$11,'HTM Output'!$K$6:$GS$6,0)),0)*$I$8</f>
        <v>0</v>
      </c>
      <c r="EV69" s="371">
        <f ca="1">IFERROR(OFFSET('HTM Output'!$J$211,0,MATCH(EV$11,'HTM Output'!$K$6:$GS$6,0)),0)*$I$8</f>
        <v>0</v>
      </c>
      <c r="EW69" s="371">
        <f ca="1">IFERROR(OFFSET('HTM Output'!$J$211,0,MATCH(EW$11,'HTM Output'!$K$6:$GS$6,0)),0)*$I$8</f>
        <v>0</v>
      </c>
      <c r="EX69" s="371">
        <f ca="1">IFERROR(OFFSET('HTM Output'!$J$211,0,MATCH(EX$11,'HTM Output'!$K$6:$GS$6,0)),0)*$I$8</f>
        <v>0</v>
      </c>
      <c r="EY69" s="371">
        <f ca="1">IFERROR(OFFSET('HTM Output'!$J$211,0,MATCH(EY$11,'HTM Output'!$K$6:$GS$6,0)),0)*$I$8</f>
        <v>0</v>
      </c>
      <c r="EZ69" s="371">
        <f ca="1">IFERROR(OFFSET('HTM Output'!$J$211,0,MATCH(EZ$11,'HTM Output'!$K$6:$GS$6,0)),0)*$I$8</f>
        <v>0</v>
      </c>
      <c r="FA69" s="371">
        <f ca="1">IFERROR(OFFSET('HTM Output'!$J$211,0,MATCH(FA$11,'HTM Output'!$K$6:$GS$6,0)),0)*$I$8</f>
        <v>0</v>
      </c>
      <c r="FB69" s="371">
        <f ca="1">IFERROR(OFFSET('HTM Output'!$J$211,0,MATCH(FB$11,'HTM Output'!$K$6:$GS$6,0)),0)*$I$8</f>
        <v>0</v>
      </c>
      <c r="FC69" s="371">
        <f ca="1">IFERROR(OFFSET('HTM Output'!$J$211,0,MATCH(FC$11,'HTM Output'!$K$6:$GS$6,0)),0)*$I$8</f>
        <v>0</v>
      </c>
      <c r="FD69" s="371">
        <f ca="1">IFERROR(OFFSET('HTM Output'!$J$211,0,MATCH(FD$11,'HTM Output'!$K$6:$GS$6,0)),0)*$I$8</f>
        <v>0</v>
      </c>
      <c r="FE69" s="371">
        <f ca="1">IFERROR(OFFSET('HTM Output'!$J$211,0,MATCH(FE$11,'HTM Output'!$K$6:$GS$6,0)),0)*$I$8</f>
        <v>0</v>
      </c>
      <c r="FF69" s="371">
        <f ca="1">IFERROR(OFFSET('HTM Output'!$J$211,0,MATCH(FF$11,'HTM Output'!$K$6:$GS$6,0)),0)*$I$8</f>
        <v>0</v>
      </c>
      <c r="FG69" s="371">
        <f ca="1">IFERROR(OFFSET('HTM Output'!$J$211,0,MATCH(FG$11,'HTM Output'!$K$6:$GS$6,0)),0)*$I$8</f>
        <v>0</v>
      </c>
      <c r="FH69" s="371">
        <f ca="1">IFERROR(OFFSET('HTM Output'!$J$211,0,MATCH(FH$11,'HTM Output'!$K$6:$GS$6,0)),0)*$I$8</f>
        <v>0</v>
      </c>
      <c r="FI69" s="371">
        <f ca="1">IFERROR(OFFSET('HTM Output'!$J$211,0,MATCH(FI$11,'HTM Output'!$K$6:$GS$6,0)),0)*$I$8</f>
        <v>0</v>
      </c>
      <c r="FJ69" s="371">
        <f ca="1">IFERROR(OFFSET('HTM Output'!$J$211,0,MATCH(FJ$11,'HTM Output'!$K$6:$GS$6,0)),0)*$I$8</f>
        <v>0</v>
      </c>
      <c r="FK69" s="371">
        <f ca="1">IFERROR(OFFSET('HTM Output'!$J$211,0,MATCH(FK$11,'HTM Output'!$K$6:$GS$6,0)),0)*$I$8</f>
        <v>0</v>
      </c>
      <c r="FL69" s="371">
        <f ca="1">IFERROR(OFFSET('HTM Output'!$J$211,0,MATCH(FL$11,'HTM Output'!$K$6:$GS$6,0)),0)*$I$8</f>
        <v>0</v>
      </c>
      <c r="FM69" s="371">
        <f ca="1">IFERROR(OFFSET('HTM Output'!$J$211,0,MATCH(FM$11,'HTM Output'!$K$6:$GS$6,0)),0)*$I$8</f>
        <v>0</v>
      </c>
      <c r="FN69" s="371">
        <f ca="1">IFERROR(OFFSET('HTM Output'!$J$211,0,MATCH(FN$11,'HTM Output'!$K$6:$GS$6,0)),0)*$I$8</f>
        <v>0</v>
      </c>
      <c r="FO69" s="371">
        <f ca="1">IFERROR(OFFSET('HTM Output'!$J$211,0,MATCH(FO$11,'HTM Output'!$K$6:$GS$6,0)),0)*$I$8</f>
        <v>0</v>
      </c>
      <c r="FP69" s="371">
        <f ca="1">IFERROR(OFFSET('HTM Output'!$J$211,0,MATCH(FP$11,'HTM Output'!$K$6:$GS$6,0)),0)*$I$8</f>
        <v>0</v>
      </c>
      <c r="FQ69" s="371">
        <f ca="1">IFERROR(OFFSET('HTM Output'!$J$211,0,MATCH(FQ$11,'HTM Output'!$K$6:$GS$6,0)),0)*$I$8</f>
        <v>0</v>
      </c>
      <c r="FR69" s="371">
        <f ca="1">IFERROR(OFFSET('HTM Output'!$J$211,0,MATCH(FR$11,'HTM Output'!$K$6:$GS$6,0)),0)*$I$8</f>
        <v>0</v>
      </c>
      <c r="FS69" s="371">
        <f ca="1">IFERROR(OFFSET('HTM Output'!$J$211,0,MATCH(FS$11,'HTM Output'!$K$6:$GS$6,0)),0)*$I$8</f>
        <v>0</v>
      </c>
      <c r="FT69" s="371">
        <f ca="1">IFERROR(OFFSET('HTM Output'!$J$211,0,MATCH(FT$11,'HTM Output'!$K$6:$GS$6,0)),0)*$I$8</f>
        <v>0</v>
      </c>
      <c r="FU69" s="371">
        <f ca="1">IFERROR(OFFSET('HTM Output'!$J$211,0,MATCH(FU$11,'HTM Output'!$K$6:$GS$6,0)),0)*$I$8</f>
        <v>0</v>
      </c>
      <c r="FV69" s="371">
        <f ca="1">IFERROR(OFFSET('HTM Output'!$J$211,0,MATCH(FV$11,'HTM Output'!$K$6:$GS$6,0)),0)*$I$8</f>
        <v>0</v>
      </c>
      <c r="FW69" s="371">
        <f ca="1">IFERROR(OFFSET('HTM Output'!$J$211,0,MATCH(FW$11,'HTM Output'!$K$6:$GS$6,0)),0)*$I$8</f>
        <v>0</v>
      </c>
      <c r="FX69" s="371">
        <f ca="1">IFERROR(OFFSET('HTM Output'!$J$211,0,MATCH(FX$11,'HTM Output'!$K$6:$GS$6,0)),0)*$I$8</f>
        <v>0</v>
      </c>
      <c r="FY69" s="371">
        <f ca="1">IFERROR(OFFSET('HTM Output'!$J$211,0,MATCH(FY$11,'HTM Output'!$K$6:$GS$6,0)),0)*$I$8</f>
        <v>0</v>
      </c>
      <c r="FZ69" s="371">
        <f ca="1">IFERROR(OFFSET('HTM Output'!$J$211,0,MATCH(FZ$11,'HTM Output'!$K$6:$GS$6,0)),0)*$I$8</f>
        <v>0</v>
      </c>
      <c r="GA69" s="371">
        <f ca="1">IFERROR(OFFSET('HTM Output'!$J$211,0,MATCH(GA$11,'HTM Output'!$K$6:$GS$6,0)),0)*$I$8</f>
        <v>0</v>
      </c>
      <c r="GB69" s="371">
        <f ca="1">IFERROR(OFFSET('HTM Output'!$J$211,0,MATCH(GB$11,'HTM Output'!$K$6:$GS$6,0)),0)*$I$8</f>
        <v>0</v>
      </c>
      <c r="GC69" s="371">
        <f ca="1">IFERROR(OFFSET('HTM Output'!$J$211,0,MATCH(GC$11,'HTM Output'!$K$6:$GS$6,0)),0)*$I$8</f>
        <v>0</v>
      </c>
      <c r="GD69" s="371">
        <f ca="1">IFERROR(OFFSET('HTM Output'!$J$211,0,MATCH(GD$11,'HTM Output'!$K$6:$GS$6,0)),0)*$I$8</f>
        <v>0</v>
      </c>
      <c r="GE69" s="371">
        <f ca="1">IFERROR(OFFSET('HTM Output'!$J$211,0,MATCH(GE$11,'HTM Output'!$K$6:$GS$6,0)),0)*$I$8</f>
        <v>0</v>
      </c>
      <c r="GF69" s="371">
        <f ca="1">IFERROR(OFFSET('HTM Output'!$J$211,0,MATCH(GF$11,'HTM Output'!$K$6:$GS$6,0)),0)*$I$8</f>
        <v>0</v>
      </c>
      <c r="GG69" s="371">
        <f ca="1">IFERROR(OFFSET('HTM Output'!$J$211,0,MATCH(GG$11,'HTM Output'!$K$6:$GS$6,0)),0)*$I$8</f>
        <v>0</v>
      </c>
      <c r="GH69" s="371">
        <f ca="1">IFERROR(OFFSET('HTM Output'!$J$211,0,MATCH(GH$11,'HTM Output'!$K$6:$GS$6,0)),0)*$I$8</f>
        <v>0</v>
      </c>
      <c r="GI69" s="371">
        <f ca="1">IFERROR(OFFSET('HTM Output'!$J$211,0,MATCH(GI$11,'HTM Output'!$K$6:$GS$6,0)),0)*$I$8</f>
        <v>0</v>
      </c>
      <c r="GJ69" s="371">
        <f ca="1">IFERROR(OFFSET('HTM Output'!$J$211,0,MATCH(GJ$11,'HTM Output'!$K$6:$GS$6,0)),0)*$I$8</f>
        <v>0</v>
      </c>
      <c r="GK69" s="371">
        <f ca="1">IFERROR(OFFSET('HTM Output'!$J$211,0,MATCH(GK$11,'HTM Output'!$K$6:$GS$6,0)),0)*$I$8</f>
        <v>0</v>
      </c>
      <c r="GL69" s="371">
        <f ca="1">IFERROR(OFFSET('HTM Output'!$J$211,0,MATCH(GL$11,'HTM Output'!$K$6:$GS$6,0)),0)*$I$8</f>
        <v>0</v>
      </c>
      <c r="GM69" s="371">
        <f ca="1">IFERROR(OFFSET('HTM Output'!$J$211,0,MATCH(GM$11,'HTM Output'!$K$6:$GS$6,0)),0)*$I$8</f>
        <v>0</v>
      </c>
      <c r="GN69" s="371">
        <f ca="1">IFERROR(OFFSET('HTM Output'!$J$211,0,MATCH(GN$11,'HTM Output'!$K$6:$GS$6,0)),0)*$I$8</f>
        <v>0</v>
      </c>
      <c r="GO69" s="371">
        <f ca="1">IFERROR(OFFSET('HTM Output'!$J$211,0,MATCH(GO$11,'HTM Output'!$K$6:$GS$6,0)),0)*$I$8</f>
        <v>0</v>
      </c>
      <c r="GP69" s="371">
        <f ca="1">IFERROR(OFFSET('HTM Output'!$J$211,0,MATCH(GP$11,'HTM Output'!$K$6:$GS$6,0)),0)*$I$8</f>
        <v>0</v>
      </c>
      <c r="GQ69" s="371">
        <f ca="1">IFERROR(OFFSET('HTM Output'!$J$211,0,MATCH(GQ$11,'HTM Output'!$K$6:$GS$6,0)),0)*$I$8</f>
        <v>0</v>
      </c>
      <c r="GR69" s="371">
        <f ca="1">IFERROR(OFFSET('HTM Output'!$J$211,0,MATCH(GR$11,'HTM Output'!$K$6:$GS$6,0)),0)*$I$8</f>
        <v>0</v>
      </c>
      <c r="GS69" s="371">
        <f ca="1">IFERROR(OFFSET('HTM Output'!$J$211,0,MATCH(GS$11,'HTM Output'!$K$6:$GS$6,0)),0)*$I$8</f>
        <v>0</v>
      </c>
      <c r="GT69" s="371">
        <f ca="1">IFERROR(OFFSET('HTM Output'!$J$211,0,MATCH(GT$11,'HTM Output'!$K$6:$GS$6,0)),0)*$I$8</f>
        <v>0</v>
      </c>
      <c r="GU69" s="371">
        <f ca="1">IFERROR(OFFSET('HTM Output'!$J$211,0,MATCH(GU$11,'HTM Output'!$K$6:$GS$6,0)),0)*$I$8</f>
        <v>0</v>
      </c>
      <c r="GV69" s="371">
        <f ca="1">IFERROR(OFFSET('HTM Output'!$J$211,0,MATCH(GV$11,'HTM Output'!$K$6:$GS$6,0)),0)*$I$8</f>
        <v>0</v>
      </c>
      <c r="GW69" s="371">
        <f ca="1">IFERROR(OFFSET('HTM Output'!$J$211,0,MATCH(GW$11,'HTM Output'!$K$6:$GS$6,0)),0)*$I$8</f>
        <v>0</v>
      </c>
      <c r="GX69" s="371">
        <f ca="1">IFERROR(OFFSET('HTM Output'!$J$211,0,MATCH(GX$11,'HTM Output'!$K$6:$GS$6,0)),0)*$I$8</f>
        <v>0</v>
      </c>
      <c r="GY69" s="371">
        <f ca="1">IFERROR(OFFSET('HTM Output'!$J$211,0,MATCH(GY$11,'HTM Output'!$K$6:$GS$6,0)),0)*$I$8</f>
        <v>0</v>
      </c>
      <c r="GZ69" s="371">
        <f ca="1">IFERROR(OFFSET('HTM Output'!$J$211,0,MATCH(GZ$11,'HTM Output'!$K$6:$GS$6,0)),0)*$I$8</f>
        <v>0</v>
      </c>
      <c r="HA69" s="371">
        <f ca="1">IFERROR(OFFSET('HTM Output'!$J$211,0,MATCH(HA$11,'HTM Output'!$K$6:$GS$6,0)),0)*$I$8</f>
        <v>0</v>
      </c>
      <c r="HB69" s="469">
        <f ca="1">IFERROR(OFFSET('HTM Output'!$J$211,0,MATCH(HB$11,'HTM Output'!$K$6:$GS$6,0)),0)*$I$8</f>
        <v>0</v>
      </c>
      <c r="HC69" s="347"/>
      <c r="HD69" s="381">
        <f t="shared" ref="HD69:HJ74" si="53">SUMIFS($T69:$HB69,$T$10:$HB$10,HD$11)</f>
        <v>0</v>
      </c>
      <c r="HE69" s="359">
        <f t="shared" ca="1" si="53"/>
        <v>-3610187.8400509404</v>
      </c>
      <c r="HF69" s="359">
        <f t="shared" ca="1" si="53"/>
        <v>-3059879.1458951873</v>
      </c>
      <c r="HG69" s="359">
        <f t="shared" ca="1" si="53"/>
        <v>-2102896.9142627614</v>
      </c>
      <c r="HH69" s="359">
        <f t="shared" ca="1" si="53"/>
        <v>-1358490.7621847996</v>
      </c>
      <c r="HI69" s="359">
        <f t="shared" ca="1" si="53"/>
        <v>-421465.03482417029</v>
      </c>
      <c r="HJ69" s="359">
        <f t="shared" ca="1" si="53"/>
        <v>-39019.155374530877</v>
      </c>
      <c r="HK69" s="419">
        <f t="shared" ref="HK69:HK74" ca="1" si="54">SUM(HD69:HJ69)</f>
        <v>-10591938.85259239</v>
      </c>
    </row>
    <row r="70" spans="2:219" x14ac:dyDescent="0.75">
      <c r="B70" s="347"/>
      <c r="C70" s="347"/>
      <c r="D70" s="347"/>
      <c r="E70" s="347"/>
      <c r="F70" s="347"/>
      <c r="G70" s="347"/>
      <c r="H70" s="347"/>
      <c r="I70" s="368"/>
      <c r="J70" s="347"/>
      <c r="K70" s="369"/>
      <c r="L70" s="369"/>
      <c r="M70" s="369"/>
      <c r="N70" s="388" t="s">
        <v>362</v>
      </c>
      <c r="O70" s="389"/>
      <c r="P70" s="347"/>
      <c r="Q70" s="501"/>
      <c r="R70" s="347"/>
      <c r="S70" s="347"/>
      <c r="T70" s="371"/>
      <c r="U70" s="371">
        <f ca="1">IFERROR(OFFSET('HTM Output'!$J$212,0,MATCH(U$11,'HTM Output'!$K$6:$GS$6,0)),0)*$I$8</f>
        <v>281599.06530424545</v>
      </c>
      <c r="V70" s="371">
        <f ca="1">IFERROR(OFFSET('HTM Output'!$J$212,0,MATCH(V$11,'HTM Output'!$K$6:$GS$6,0)),0)*$I$8</f>
        <v>280149.08557359525</v>
      </c>
      <c r="W70" s="371">
        <f ca="1">IFERROR(OFFSET('HTM Output'!$J$212,0,MATCH(W$11,'HTM Output'!$K$6:$GS$6,0)),0)*$I$8</f>
        <v>271787.14877219975</v>
      </c>
      <c r="X70" s="371">
        <f ca="1">IFERROR(OFFSET('HTM Output'!$J$212,0,MATCH(X$11,'HTM Output'!$K$6:$GS$6,0)),0)*$I$8</f>
        <v>271326.78779283399</v>
      </c>
      <c r="Y70" s="371">
        <f ca="1">IFERROR(OFFSET('HTM Output'!$J$212,0,MATCH(Y$11,'HTM Output'!$K$6:$GS$6,0)),0)*$I$8</f>
        <v>271326.78779283399</v>
      </c>
      <c r="Z70" s="371">
        <f ca="1">IFERROR(OFFSET('HTM Output'!$J$212,0,MATCH(Z$11,'HTM Output'!$K$6:$GS$6,0)),0)*$I$8</f>
        <v>271326.78779194155</v>
      </c>
      <c r="AA70" s="371">
        <f ca="1">IFERROR(OFFSET('HTM Output'!$J$212,0,MATCH(AA$11,'HTM Output'!$K$6:$GS$6,0)),0)*$I$8</f>
        <v>271326.78779194155</v>
      </c>
      <c r="AB70" s="371">
        <f ca="1">IFERROR(OFFSET('HTM Output'!$J$212,0,MATCH(AB$11,'HTM Output'!$K$6:$GS$6,0)),0)*$I$8</f>
        <v>271326.78779194155</v>
      </c>
      <c r="AC70" s="371">
        <f ca="1">IFERROR(OFFSET('HTM Output'!$J$212,0,MATCH(AC$11,'HTM Output'!$K$6:$GS$6,0)),0)*$I$8</f>
        <v>271326.78779194155</v>
      </c>
      <c r="AD70" s="371">
        <f ca="1">IFERROR(OFFSET('HTM Output'!$J$212,0,MATCH(AD$11,'HTM Output'!$K$6:$GS$6,0)),0)*$I$8</f>
        <v>262557.67654745735</v>
      </c>
      <c r="AE70" s="371">
        <f ca="1">IFERROR(OFFSET('HTM Output'!$J$212,0,MATCH(AE$11,'HTM Output'!$K$6:$GS$6,0)),0)*$I$8</f>
        <v>262557.67654745735</v>
      </c>
      <c r="AF70" s="371">
        <f ca="1">IFERROR(OFFSET('HTM Output'!$J$212,0,MATCH(AF$11,'HTM Output'!$K$6:$GS$6,0)),0)*$I$8</f>
        <v>262557.67654745735</v>
      </c>
      <c r="AG70" s="371">
        <f ca="1">IFERROR(OFFSET('HTM Output'!$J$212,0,MATCH(AG$11,'HTM Output'!$K$6:$GS$6,0)),0)*$I$8</f>
        <v>255882.91189605324</v>
      </c>
      <c r="AH70" s="371">
        <f ca="1">IFERROR(OFFSET('HTM Output'!$J$212,0,MATCH(AH$11,'HTM Output'!$K$6:$GS$6,0)),0)*$I$8</f>
        <v>253119.62468855191</v>
      </c>
      <c r="AI70" s="371">
        <f ca="1">IFERROR(OFFSET('HTM Output'!$J$212,0,MATCH(AI$11,'HTM Output'!$K$6:$GS$6,0)),0)*$I$8</f>
        <v>251132.92456317411</v>
      </c>
      <c r="AJ70" s="371">
        <f ca="1">IFERROR(OFFSET('HTM Output'!$J$212,0,MATCH(AJ$11,'HTM Output'!$K$6:$GS$6,0)),0)*$I$8</f>
        <v>244290.26623687075</v>
      </c>
      <c r="AK70" s="371">
        <f ca="1">IFERROR(OFFSET('HTM Output'!$J$212,0,MATCH(AK$11,'HTM Output'!$K$6:$GS$6,0)),0)*$I$8</f>
        <v>244152.09366014588</v>
      </c>
      <c r="AL70" s="371">
        <f ca="1">IFERROR(OFFSET('HTM Output'!$J$212,0,MATCH(AL$11,'HTM Output'!$K$6:$GS$6,0)),0)*$I$8</f>
        <v>240823.71418904484</v>
      </c>
      <c r="AM70" s="371">
        <f ca="1">IFERROR(OFFSET('HTM Output'!$J$212,0,MATCH(AM$11,'HTM Output'!$K$6:$GS$6,0)),0)*$I$8</f>
        <v>240823.71418904484</v>
      </c>
      <c r="AN70" s="371">
        <f ca="1">IFERROR(OFFSET('HTM Output'!$J$212,0,MATCH(AN$11,'HTM Output'!$K$6:$GS$6,0)),0)*$I$8</f>
        <v>240638.93477397319</v>
      </c>
      <c r="AO70" s="371">
        <f ca="1">IFERROR(OFFSET('HTM Output'!$J$212,0,MATCH(AO$11,'HTM Output'!$K$6:$GS$6,0)),0)*$I$8</f>
        <v>203953.07618328847</v>
      </c>
      <c r="AP70" s="371">
        <f ca="1">IFERROR(OFFSET('HTM Output'!$J$212,0,MATCH(AP$11,'HTM Output'!$K$6:$GS$6,0)),0)*$I$8</f>
        <v>197415.25923172993</v>
      </c>
      <c r="AQ70" s="371">
        <f ca="1">IFERROR(OFFSET('HTM Output'!$J$212,0,MATCH(AQ$11,'HTM Output'!$K$6:$GS$6,0)),0)*$I$8</f>
        <v>190829.35584689563</v>
      </c>
      <c r="AR70" s="371">
        <f ca="1">IFERROR(OFFSET('HTM Output'!$J$212,0,MATCH(AR$11,'HTM Output'!$K$6:$GS$6,0)),0)*$I$8</f>
        <v>190829.35584689563</v>
      </c>
      <c r="AS70" s="371">
        <f ca="1">IFERROR(OFFSET('HTM Output'!$J$212,0,MATCH(AS$11,'HTM Output'!$K$6:$GS$6,0)),0)*$I$8</f>
        <v>189067.24437516797</v>
      </c>
      <c r="AT70" s="371">
        <f ca="1">IFERROR(OFFSET('HTM Output'!$J$212,0,MATCH(AT$11,'HTM Output'!$K$6:$GS$6,0)),0)*$I$8</f>
        <v>189067.24437516797</v>
      </c>
      <c r="AU70" s="371">
        <f ca="1">IFERROR(OFFSET('HTM Output'!$J$212,0,MATCH(AU$11,'HTM Output'!$K$6:$GS$6,0)),0)*$I$8</f>
        <v>181857.1234439853</v>
      </c>
      <c r="AV70" s="371">
        <f ca="1">IFERROR(OFFSET('HTM Output'!$J$212,0,MATCH(AV$11,'HTM Output'!$K$6:$GS$6,0)),0)*$I$8</f>
        <v>172362.95473036281</v>
      </c>
      <c r="AW70" s="371">
        <f ca="1">IFERROR(OFFSET('HTM Output'!$J$212,0,MATCH(AW$11,'HTM Output'!$K$6:$GS$6,0)),0)*$I$8</f>
        <v>171676.50533294029</v>
      </c>
      <c r="AX70" s="371">
        <f ca="1">IFERROR(OFFSET('HTM Output'!$J$212,0,MATCH(AX$11,'HTM Output'!$K$6:$GS$6,0)),0)*$I$8</f>
        <v>160087.63723678858</v>
      </c>
      <c r="AY70" s="371">
        <f ca="1">IFERROR(OFFSET('HTM Output'!$J$212,0,MATCH(AY$11,'HTM Output'!$K$6:$GS$6,0)),0)*$I$8</f>
        <v>155488.2441561202</v>
      </c>
      <c r="AZ70" s="371">
        <f ca="1">IFERROR(OFFSET('HTM Output'!$J$212,0,MATCH(AZ$11,'HTM Output'!$K$6:$GS$6,0)),0)*$I$8</f>
        <v>147602.14737276657</v>
      </c>
      <c r="BA70" s="371">
        <f ca="1">IFERROR(OFFSET('HTM Output'!$J$212,0,MATCH(BA$11,'HTM Output'!$K$6:$GS$6,0)),0)*$I$8</f>
        <v>144914.80811280326</v>
      </c>
      <c r="BB70" s="371">
        <f ca="1">IFERROR(OFFSET('HTM Output'!$J$212,0,MATCH(BB$11,'HTM Output'!$K$6:$GS$6,0)),0)*$I$8</f>
        <v>130642.35458628347</v>
      </c>
      <c r="BC70" s="371">
        <f ca="1">IFERROR(OFFSET('HTM Output'!$J$212,0,MATCH(BC$11,'HTM Output'!$K$6:$GS$6,0)),0)*$I$8</f>
        <v>125297.9781242255</v>
      </c>
      <c r="BD70" s="371">
        <f ca="1">IFERROR(OFFSET('HTM Output'!$J$212,0,MATCH(BD$11,'HTM Output'!$K$6:$GS$6,0)),0)*$I$8</f>
        <v>124542.98098987326</v>
      </c>
      <c r="BE70" s="371">
        <f ca="1">IFERROR(OFFSET('HTM Output'!$J$212,0,MATCH(BE$11,'HTM Output'!$K$6:$GS$6,0)),0)*$I$8</f>
        <v>124398.35282578864</v>
      </c>
      <c r="BF70" s="371">
        <f ca="1">IFERROR(OFFSET('HTM Output'!$J$212,0,MATCH(BF$11,'HTM Output'!$K$6:$GS$6,0)),0)*$I$8</f>
        <v>119258.14518253748</v>
      </c>
      <c r="BG70" s="371">
        <f ca="1">IFERROR(OFFSET('HTM Output'!$J$212,0,MATCH(BG$11,'HTM Output'!$K$6:$GS$6,0)),0)*$I$8</f>
        <v>115909.22237561129</v>
      </c>
      <c r="BH70" s="371">
        <f ca="1">IFERROR(OFFSET('HTM Output'!$J$212,0,MATCH(BH$11,'HTM Output'!$K$6:$GS$6,0)),0)*$I$8</f>
        <v>114606.74191161958</v>
      </c>
      <c r="BI70" s="371">
        <f ca="1">IFERROR(OFFSET('HTM Output'!$J$212,0,MATCH(BI$11,'HTM Output'!$K$6:$GS$6,0)),0)*$I$8</f>
        <v>114394.71467971143</v>
      </c>
      <c r="BJ70" s="371">
        <f ca="1">IFERROR(OFFSET('HTM Output'!$J$212,0,MATCH(BJ$11,'HTM Output'!$K$6:$GS$6,0)),0)*$I$8</f>
        <v>114377.26316470899</v>
      </c>
      <c r="BK70" s="371">
        <f ca="1">IFERROR(OFFSET('HTM Output'!$J$212,0,MATCH(BK$11,'HTM Output'!$K$6:$GS$6,0)),0)*$I$8</f>
        <v>114345.91456401367</v>
      </c>
      <c r="BL70" s="371">
        <f ca="1">IFERROR(OFFSET('HTM Output'!$J$212,0,MATCH(BL$11,'HTM Output'!$K$6:$GS$6,0)),0)*$I$8</f>
        <v>110900.77126298918</v>
      </c>
      <c r="BM70" s="371">
        <f ca="1">IFERROR(OFFSET('HTM Output'!$J$212,0,MATCH(BM$11,'HTM Output'!$K$6:$GS$6,0)),0)*$I$8</f>
        <v>100961.21250257599</v>
      </c>
      <c r="BN70" s="371">
        <f ca="1">IFERROR(OFFSET('HTM Output'!$J$212,0,MATCH(BN$11,'HTM Output'!$K$6:$GS$6,0)),0)*$I$8</f>
        <v>68888.29343544881</v>
      </c>
      <c r="BO70" s="371">
        <f ca="1">IFERROR(OFFSET('HTM Output'!$J$212,0,MATCH(BO$11,'HTM Output'!$K$6:$GS$6,0)),0)*$I$8</f>
        <v>64101.224452658134</v>
      </c>
      <c r="BP70" s="371">
        <f ca="1">IFERROR(OFFSET('HTM Output'!$J$212,0,MATCH(BP$11,'HTM Output'!$K$6:$GS$6,0)),0)*$I$8</f>
        <v>60499.829608656299</v>
      </c>
      <c r="BQ70" s="371">
        <f ca="1">IFERROR(OFFSET('HTM Output'!$J$212,0,MATCH(BQ$11,'HTM Output'!$K$6:$GS$6,0)),0)*$I$8</f>
        <v>56728.043713280829</v>
      </c>
      <c r="BR70" s="371">
        <f ca="1">IFERROR(OFFSET('HTM Output'!$J$212,0,MATCH(BR$11,'HTM Output'!$K$6:$GS$6,0)),0)*$I$8</f>
        <v>51555.276336148905</v>
      </c>
      <c r="BS70" s="371">
        <f ca="1">IFERROR(OFFSET('HTM Output'!$J$212,0,MATCH(BS$11,'HTM Output'!$K$6:$GS$6,0)),0)*$I$8</f>
        <v>38203.307860439498</v>
      </c>
      <c r="BT70" s="371">
        <f ca="1">IFERROR(OFFSET('HTM Output'!$J$212,0,MATCH(BT$11,'HTM Output'!$K$6:$GS$6,0)),0)*$I$8</f>
        <v>37047.180850434648</v>
      </c>
      <c r="BU70" s="371">
        <f ca="1">IFERROR(OFFSET('HTM Output'!$J$212,0,MATCH(BU$11,'HTM Output'!$K$6:$GS$6,0)),0)*$I$8</f>
        <v>31191.473539252653</v>
      </c>
      <c r="BV70" s="371">
        <f ca="1">IFERROR(OFFSET('HTM Output'!$J$212,0,MATCH(BV$11,'HTM Output'!$K$6:$GS$6,0)),0)*$I$8</f>
        <v>28695.705874819669</v>
      </c>
      <c r="BW70" s="371">
        <f ca="1">IFERROR(OFFSET('HTM Output'!$J$212,0,MATCH(BW$11,'HTM Output'!$K$6:$GS$6,0)),0)*$I$8</f>
        <v>25288.884977460308</v>
      </c>
      <c r="BX70" s="371">
        <f ca="1">IFERROR(OFFSET('HTM Output'!$J$212,0,MATCH(BX$11,'HTM Output'!$K$6:$GS$6,0)),0)*$I$8</f>
        <v>25288.884977460308</v>
      </c>
      <c r="BY70" s="371">
        <f ca="1">IFERROR(OFFSET('HTM Output'!$J$212,0,MATCH(BY$11,'HTM Output'!$K$6:$GS$6,0)),0)*$I$8</f>
        <v>25288.884977460308</v>
      </c>
      <c r="BZ70" s="371">
        <f ca="1">IFERROR(OFFSET('HTM Output'!$J$212,0,MATCH(BZ$11,'HTM Output'!$K$6:$GS$6,0)),0)*$I$8</f>
        <v>25288.884977460308</v>
      </c>
      <c r="CA70" s="371">
        <f ca="1">IFERROR(OFFSET('HTM Output'!$J$212,0,MATCH(CA$11,'HTM Output'!$K$6:$GS$6,0)),0)*$I$8</f>
        <v>18326.279956729039</v>
      </c>
      <c r="CB70" s="371">
        <f ca="1">IFERROR(OFFSET('HTM Output'!$J$212,0,MATCH(CB$11,'HTM Output'!$K$6:$GS$6,0)),0)*$I$8</f>
        <v>16415.723300806752</v>
      </c>
      <c r="CC70" s="371">
        <f ca="1">IFERROR(OFFSET('HTM Output'!$J$212,0,MATCH(CC$11,'HTM Output'!$K$6:$GS$6,0)),0)*$I$8</f>
        <v>13990.865393020738</v>
      </c>
      <c r="CD70" s="371">
        <f ca="1">IFERROR(OFFSET('HTM Output'!$J$212,0,MATCH(CD$11,'HTM Output'!$K$6:$GS$6,0)),0)*$I$8</f>
        <v>7042.1248146856851</v>
      </c>
      <c r="CE70" s="371">
        <f ca="1">IFERROR(OFFSET('HTM Output'!$J$212,0,MATCH(CE$11,'HTM Output'!$K$6:$GS$6,0)),0)*$I$8</f>
        <v>7042.1248146856851</v>
      </c>
      <c r="CF70" s="371">
        <f ca="1">IFERROR(OFFSET('HTM Output'!$J$212,0,MATCH(CF$11,'HTM Output'!$K$6:$GS$6,0)),0)*$I$8</f>
        <v>7042.1248146856851</v>
      </c>
      <c r="CG70" s="371">
        <f ca="1">IFERROR(OFFSET('HTM Output'!$J$212,0,MATCH(CG$11,'HTM Output'!$K$6:$GS$6,0)),0)*$I$8</f>
        <v>0</v>
      </c>
      <c r="CH70" s="371">
        <f ca="1">IFERROR(OFFSET('HTM Output'!$J$212,0,MATCH(CH$11,'HTM Output'!$K$6:$GS$6,0)),0)*$I$8</f>
        <v>0</v>
      </c>
      <c r="CI70" s="371">
        <f ca="1">IFERROR(OFFSET('HTM Output'!$J$212,0,MATCH(CI$11,'HTM Output'!$K$6:$GS$6,0)),0)*$I$8</f>
        <v>0</v>
      </c>
      <c r="CJ70" s="371">
        <f ca="1">IFERROR(OFFSET('HTM Output'!$J$212,0,MATCH(CJ$11,'HTM Output'!$K$6:$GS$6,0)),0)*$I$8</f>
        <v>0</v>
      </c>
      <c r="CK70" s="371">
        <f ca="1">IFERROR(OFFSET('HTM Output'!$J$212,0,MATCH(CK$11,'HTM Output'!$K$6:$GS$6,0)),0)*$I$8</f>
        <v>0</v>
      </c>
      <c r="CL70" s="371">
        <f ca="1">IFERROR(OFFSET('HTM Output'!$J$212,0,MATCH(CL$11,'HTM Output'!$K$6:$GS$6,0)),0)*$I$8</f>
        <v>0</v>
      </c>
      <c r="CM70" s="371">
        <f ca="1">IFERROR(OFFSET('HTM Output'!$J$212,0,MATCH(CM$11,'HTM Output'!$K$6:$GS$6,0)),0)*$I$8</f>
        <v>0</v>
      </c>
      <c r="CN70" s="371">
        <f ca="1">IFERROR(OFFSET('HTM Output'!$J$212,0,MATCH(CN$11,'HTM Output'!$K$6:$GS$6,0)),0)*$I$8</f>
        <v>0</v>
      </c>
      <c r="CO70" s="371">
        <f ca="1">IFERROR(OFFSET('HTM Output'!$J$212,0,MATCH(CO$11,'HTM Output'!$K$6:$GS$6,0)),0)*$I$8</f>
        <v>0</v>
      </c>
      <c r="CP70" s="371">
        <f ca="1">IFERROR(OFFSET('HTM Output'!$J$212,0,MATCH(CP$11,'HTM Output'!$K$6:$GS$6,0)),0)*$I$8</f>
        <v>0</v>
      </c>
      <c r="CQ70" s="371">
        <f ca="1">IFERROR(OFFSET('HTM Output'!$J$212,0,MATCH(CQ$11,'HTM Output'!$K$6:$GS$6,0)),0)*$I$8</f>
        <v>0</v>
      </c>
      <c r="CR70" s="371">
        <f ca="1">IFERROR(OFFSET('HTM Output'!$J$212,0,MATCH(CR$11,'HTM Output'!$K$6:$GS$6,0)),0)*$I$8</f>
        <v>0</v>
      </c>
      <c r="CS70" s="371">
        <f ca="1">IFERROR(OFFSET('HTM Output'!$J$212,0,MATCH(CS$11,'HTM Output'!$K$6:$GS$6,0)),0)*$I$8</f>
        <v>0</v>
      </c>
      <c r="CT70" s="371">
        <f ca="1">IFERROR(OFFSET('HTM Output'!$J$212,0,MATCH(CT$11,'HTM Output'!$K$6:$GS$6,0)),0)*$I$8</f>
        <v>0</v>
      </c>
      <c r="CU70" s="371">
        <f ca="1">IFERROR(OFFSET('HTM Output'!$J$212,0,MATCH(CU$11,'HTM Output'!$K$6:$GS$6,0)),0)*$I$8</f>
        <v>0</v>
      </c>
      <c r="CV70" s="371">
        <f ca="1">IFERROR(OFFSET('HTM Output'!$J$212,0,MATCH(CV$11,'HTM Output'!$K$6:$GS$6,0)),0)*$I$8</f>
        <v>0</v>
      </c>
      <c r="CW70" s="371">
        <f ca="1">IFERROR(OFFSET('HTM Output'!$J$212,0,MATCH(CW$11,'HTM Output'!$K$6:$GS$6,0)),0)*$I$8</f>
        <v>0</v>
      </c>
      <c r="CX70" s="371">
        <f ca="1">IFERROR(OFFSET('HTM Output'!$J$212,0,MATCH(CX$11,'HTM Output'!$K$6:$GS$6,0)),0)*$I$8</f>
        <v>0</v>
      </c>
      <c r="CY70" s="371">
        <f ca="1">IFERROR(OFFSET('HTM Output'!$J$212,0,MATCH(CY$11,'HTM Output'!$K$6:$GS$6,0)),0)*$I$8</f>
        <v>0</v>
      </c>
      <c r="CZ70" s="371">
        <f ca="1">IFERROR(OFFSET('HTM Output'!$J$212,0,MATCH(CZ$11,'HTM Output'!$K$6:$GS$6,0)),0)*$I$8</f>
        <v>0</v>
      </c>
      <c r="DA70" s="371">
        <f ca="1">IFERROR(OFFSET('HTM Output'!$J$212,0,MATCH(DA$11,'HTM Output'!$K$6:$GS$6,0)),0)*$I$8</f>
        <v>0</v>
      </c>
      <c r="DB70" s="371">
        <f ca="1">IFERROR(OFFSET('HTM Output'!$J$212,0,MATCH(DB$11,'HTM Output'!$K$6:$GS$6,0)),0)*$I$8</f>
        <v>0</v>
      </c>
      <c r="DC70" s="371">
        <f ca="1">IFERROR(OFFSET('HTM Output'!$J$212,0,MATCH(DC$11,'HTM Output'!$K$6:$GS$6,0)),0)*$I$8</f>
        <v>0</v>
      </c>
      <c r="DD70" s="371">
        <f ca="1">IFERROR(OFFSET('HTM Output'!$J$212,0,MATCH(DD$11,'HTM Output'!$K$6:$GS$6,0)),0)*$I$8</f>
        <v>0</v>
      </c>
      <c r="DE70" s="371">
        <f ca="1">IFERROR(OFFSET('HTM Output'!$J$212,0,MATCH(DE$11,'HTM Output'!$K$6:$GS$6,0)),0)*$I$8</f>
        <v>0</v>
      </c>
      <c r="DF70" s="371">
        <f ca="1">IFERROR(OFFSET('HTM Output'!$J$212,0,MATCH(DF$11,'HTM Output'!$K$6:$GS$6,0)),0)*$I$8</f>
        <v>0</v>
      </c>
      <c r="DG70" s="371">
        <f ca="1">IFERROR(OFFSET('HTM Output'!$J$212,0,MATCH(DG$11,'HTM Output'!$K$6:$GS$6,0)),0)*$I$8</f>
        <v>0</v>
      </c>
      <c r="DH70" s="371">
        <f ca="1">IFERROR(OFFSET('HTM Output'!$J$212,0,MATCH(DH$11,'HTM Output'!$K$6:$GS$6,0)),0)*$I$8</f>
        <v>0</v>
      </c>
      <c r="DI70" s="371">
        <f ca="1">IFERROR(OFFSET('HTM Output'!$J$212,0,MATCH(DI$11,'HTM Output'!$K$6:$GS$6,0)),0)*$I$8</f>
        <v>0</v>
      </c>
      <c r="DJ70" s="371">
        <f ca="1">IFERROR(OFFSET('HTM Output'!$J$212,0,MATCH(DJ$11,'HTM Output'!$K$6:$GS$6,0)),0)*$I$8</f>
        <v>0</v>
      </c>
      <c r="DK70" s="371">
        <f ca="1">IFERROR(OFFSET('HTM Output'!$J$212,0,MATCH(DK$11,'HTM Output'!$K$6:$GS$6,0)),0)*$I$8</f>
        <v>0</v>
      </c>
      <c r="DL70" s="371">
        <f ca="1">IFERROR(OFFSET('HTM Output'!$J$212,0,MATCH(DL$11,'HTM Output'!$K$6:$GS$6,0)),0)*$I$8</f>
        <v>0</v>
      </c>
      <c r="DM70" s="371">
        <f ca="1">IFERROR(OFFSET('HTM Output'!$J$212,0,MATCH(DM$11,'HTM Output'!$K$6:$GS$6,0)),0)*$I$8</f>
        <v>0</v>
      </c>
      <c r="DN70" s="371">
        <f ca="1">IFERROR(OFFSET('HTM Output'!$J$212,0,MATCH(DN$11,'HTM Output'!$K$6:$GS$6,0)),0)*$I$8</f>
        <v>0</v>
      </c>
      <c r="DO70" s="371">
        <f ca="1">IFERROR(OFFSET('HTM Output'!$J$212,0,MATCH(DO$11,'HTM Output'!$K$6:$GS$6,0)),0)*$I$8</f>
        <v>0</v>
      </c>
      <c r="DP70" s="371">
        <f ca="1">IFERROR(OFFSET('HTM Output'!$J$212,0,MATCH(DP$11,'HTM Output'!$K$6:$GS$6,0)),0)*$I$8</f>
        <v>0</v>
      </c>
      <c r="DQ70" s="371">
        <f ca="1">IFERROR(OFFSET('HTM Output'!$J$212,0,MATCH(DQ$11,'HTM Output'!$K$6:$GS$6,0)),0)*$I$8</f>
        <v>0</v>
      </c>
      <c r="DR70" s="371">
        <f ca="1">IFERROR(OFFSET('HTM Output'!$J$212,0,MATCH(DR$11,'HTM Output'!$K$6:$GS$6,0)),0)*$I$8</f>
        <v>0</v>
      </c>
      <c r="DS70" s="371">
        <f ca="1">IFERROR(OFFSET('HTM Output'!$J$212,0,MATCH(DS$11,'HTM Output'!$K$6:$GS$6,0)),0)*$I$8</f>
        <v>0</v>
      </c>
      <c r="DT70" s="371">
        <f ca="1">IFERROR(OFFSET('HTM Output'!$J$212,0,MATCH(DT$11,'HTM Output'!$K$6:$GS$6,0)),0)*$I$8</f>
        <v>0</v>
      </c>
      <c r="DU70" s="371">
        <f ca="1">IFERROR(OFFSET('HTM Output'!$J$212,0,MATCH(DU$11,'HTM Output'!$K$6:$GS$6,0)),0)*$I$8</f>
        <v>0</v>
      </c>
      <c r="DV70" s="371">
        <f ca="1">IFERROR(OFFSET('HTM Output'!$J$212,0,MATCH(DV$11,'HTM Output'!$K$6:$GS$6,0)),0)*$I$8</f>
        <v>0</v>
      </c>
      <c r="DW70" s="371">
        <f ca="1">IFERROR(OFFSET('HTM Output'!$J$212,0,MATCH(DW$11,'HTM Output'!$K$6:$GS$6,0)),0)*$I$8</f>
        <v>0</v>
      </c>
      <c r="DX70" s="371">
        <f ca="1">IFERROR(OFFSET('HTM Output'!$J$212,0,MATCH(DX$11,'HTM Output'!$K$6:$GS$6,0)),0)*$I$8</f>
        <v>0</v>
      </c>
      <c r="DY70" s="371">
        <f ca="1">IFERROR(OFFSET('HTM Output'!$J$212,0,MATCH(DY$11,'HTM Output'!$K$6:$GS$6,0)),0)*$I$8</f>
        <v>0</v>
      </c>
      <c r="DZ70" s="371">
        <f ca="1">IFERROR(OFFSET('HTM Output'!$J$212,0,MATCH(DZ$11,'HTM Output'!$K$6:$GS$6,0)),0)*$I$8</f>
        <v>0</v>
      </c>
      <c r="EA70" s="371">
        <f ca="1">IFERROR(OFFSET('HTM Output'!$J$212,0,MATCH(EA$11,'HTM Output'!$K$6:$GS$6,0)),0)*$I$8</f>
        <v>0</v>
      </c>
      <c r="EB70" s="371">
        <f ca="1">IFERROR(OFFSET('HTM Output'!$J$212,0,MATCH(EB$11,'HTM Output'!$K$6:$GS$6,0)),0)*$I$8</f>
        <v>0</v>
      </c>
      <c r="EC70" s="371">
        <f ca="1">IFERROR(OFFSET('HTM Output'!$J$212,0,MATCH(EC$11,'HTM Output'!$K$6:$GS$6,0)),0)*$I$8</f>
        <v>0</v>
      </c>
      <c r="ED70" s="371">
        <f ca="1">IFERROR(OFFSET('HTM Output'!$J$212,0,MATCH(ED$11,'HTM Output'!$K$6:$GS$6,0)),0)*$I$8</f>
        <v>0</v>
      </c>
      <c r="EE70" s="371">
        <f ca="1">IFERROR(OFFSET('HTM Output'!$J$212,0,MATCH(EE$11,'HTM Output'!$K$6:$GS$6,0)),0)*$I$8</f>
        <v>0</v>
      </c>
      <c r="EF70" s="371">
        <f ca="1">IFERROR(OFFSET('HTM Output'!$J$212,0,MATCH(EF$11,'HTM Output'!$K$6:$GS$6,0)),0)*$I$8</f>
        <v>0</v>
      </c>
      <c r="EG70" s="371">
        <f ca="1">IFERROR(OFFSET('HTM Output'!$J$212,0,MATCH(EG$11,'HTM Output'!$K$6:$GS$6,0)),0)*$I$8</f>
        <v>0</v>
      </c>
      <c r="EH70" s="371">
        <f ca="1">IFERROR(OFFSET('HTM Output'!$J$212,0,MATCH(EH$11,'HTM Output'!$K$6:$GS$6,0)),0)*$I$8</f>
        <v>0</v>
      </c>
      <c r="EI70" s="371">
        <f ca="1">IFERROR(OFFSET('HTM Output'!$J$212,0,MATCH(EI$11,'HTM Output'!$K$6:$GS$6,0)),0)*$I$8</f>
        <v>0</v>
      </c>
      <c r="EJ70" s="371">
        <f ca="1">IFERROR(OFFSET('HTM Output'!$J$212,0,MATCH(EJ$11,'HTM Output'!$K$6:$GS$6,0)),0)*$I$8</f>
        <v>0</v>
      </c>
      <c r="EK70" s="371">
        <f ca="1">IFERROR(OFFSET('HTM Output'!$J$212,0,MATCH(EK$11,'HTM Output'!$K$6:$GS$6,0)),0)*$I$8</f>
        <v>0</v>
      </c>
      <c r="EL70" s="371">
        <f ca="1">IFERROR(OFFSET('HTM Output'!$J$212,0,MATCH(EL$11,'HTM Output'!$K$6:$GS$6,0)),0)*$I$8</f>
        <v>0</v>
      </c>
      <c r="EM70" s="371">
        <f ca="1">IFERROR(OFFSET('HTM Output'!$J$212,0,MATCH(EM$11,'HTM Output'!$K$6:$GS$6,0)),0)*$I$8</f>
        <v>0</v>
      </c>
      <c r="EN70" s="371">
        <f ca="1">IFERROR(OFFSET('HTM Output'!$J$212,0,MATCH(EN$11,'HTM Output'!$K$6:$GS$6,0)),0)*$I$8</f>
        <v>0</v>
      </c>
      <c r="EO70" s="371">
        <f ca="1">IFERROR(OFFSET('HTM Output'!$J$212,0,MATCH(EO$11,'HTM Output'!$K$6:$GS$6,0)),0)*$I$8</f>
        <v>0</v>
      </c>
      <c r="EP70" s="371">
        <f ca="1">IFERROR(OFFSET('HTM Output'!$J$212,0,MATCH(EP$11,'HTM Output'!$K$6:$GS$6,0)),0)*$I$8</f>
        <v>0</v>
      </c>
      <c r="EQ70" s="371">
        <f ca="1">IFERROR(OFFSET('HTM Output'!$J$212,0,MATCH(EQ$11,'HTM Output'!$K$6:$GS$6,0)),0)*$I$8</f>
        <v>0</v>
      </c>
      <c r="ER70" s="371">
        <f ca="1">IFERROR(OFFSET('HTM Output'!$J$212,0,MATCH(ER$11,'HTM Output'!$K$6:$GS$6,0)),0)*$I$8</f>
        <v>0</v>
      </c>
      <c r="ES70" s="371">
        <f ca="1">IFERROR(OFFSET('HTM Output'!$J$212,0,MATCH(ES$11,'HTM Output'!$K$6:$GS$6,0)),0)*$I$8</f>
        <v>0</v>
      </c>
      <c r="ET70" s="371">
        <f ca="1">IFERROR(OFFSET('HTM Output'!$J$212,0,MATCH(ET$11,'HTM Output'!$K$6:$GS$6,0)),0)*$I$8</f>
        <v>0</v>
      </c>
      <c r="EU70" s="371">
        <f ca="1">IFERROR(OFFSET('HTM Output'!$J$212,0,MATCH(EU$11,'HTM Output'!$K$6:$GS$6,0)),0)*$I$8</f>
        <v>0</v>
      </c>
      <c r="EV70" s="371">
        <f ca="1">IFERROR(OFFSET('HTM Output'!$J$212,0,MATCH(EV$11,'HTM Output'!$K$6:$GS$6,0)),0)*$I$8</f>
        <v>0</v>
      </c>
      <c r="EW70" s="371">
        <f ca="1">IFERROR(OFFSET('HTM Output'!$J$212,0,MATCH(EW$11,'HTM Output'!$K$6:$GS$6,0)),0)*$I$8</f>
        <v>0</v>
      </c>
      <c r="EX70" s="371">
        <f ca="1">IFERROR(OFFSET('HTM Output'!$J$212,0,MATCH(EX$11,'HTM Output'!$K$6:$GS$6,0)),0)*$I$8</f>
        <v>0</v>
      </c>
      <c r="EY70" s="371">
        <f ca="1">IFERROR(OFFSET('HTM Output'!$J$212,0,MATCH(EY$11,'HTM Output'!$K$6:$GS$6,0)),0)*$I$8</f>
        <v>0</v>
      </c>
      <c r="EZ70" s="371">
        <f ca="1">IFERROR(OFFSET('HTM Output'!$J$212,0,MATCH(EZ$11,'HTM Output'!$K$6:$GS$6,0)),0)*$I$8</f>
        <v>0</v>
      </c>
      <c r="FA70" s="371">
        <f ca="1">IFERROR(OFFSET('HTM Output'!$J$212,0,MATCH(FA$11,'HTM Output'!$K$6:$GS$6,0)),0)*$I$8</f>
        <v>0</v>
      </c>
      <c r="FB70" s="371">
        <f ca="1">IFERROR(OFFSET('HTM Output'!$J$212,0,MATCH(FB$11,'HTM Output'!$K$6:$GS$6,0)),0)*$I$8</f>
        <v>0</v>
      </c>
      <c r="FC70" s="371">
        <f ca="1">IFERROR(OFFSET('HTM Output'!$J$212,0,MATCH(FC$11,'HTM Output'!$K$6:$GS$6,0)),0)*$I$8</f>
        <v>0</v>
      </c>
      <c r="FD70" s="371">
        <f ca="1">IFERROR(OFFSET('HTM Output'!$J$212,0,MATCH(FD$11,'HTM Output'!$K$6:$GS$6,0)),0)*$I$8</f>
        <v>0</v>
      </c>
      <c r="FE70" s="371">
        <f ca="1">IFERROR(OFFSET('HTM Output'!$J$212,0,MATCH(FE$11,'HTM Output'!$K$6:$GS$6,0)),0)*$I$8</f>
        <v>0</v>
      </c>
      <c r="FF70" s="371">
        <f ca="1">IFERROR(OFFSET('HTM Output'!$J$212,0,MATCH(FF$11,'HTM Output'!$K$6:$GS$6,0)),0)*$I$8</f>
        <v>0</v>
      </c>
      <c r="FG70" s="371">
        <f ca="1">IFERROR(OFFSET('HTM Output'!$J$212,0,MATCH(FG$11,'HTM Output'!$K$6:$GS$6,0)),0)*$I$8</f>
        <v>0</v>
      </c>
      <c r="FH70" s="371">
        <f ca="1">IFERROR(OFFSET('HTM Output'!$J$212,0,MATCH(FH$11,'HTM Output'!$K$6:$GS$6,0)),0)*$I$8</f>
        <v>0</v>
      </c>
      <c r="FI70" s="371">
        <f ca="1">IFERROR(OFFSET('HTM Output'!$J$212,0,MATCH(FI$11,'HTM Output'!$K$6:$GS$6,0)),0)*$I$8</f>
        <v>0</v>
      </c>
      <c r="FJ70" s="371">
        <f ca="1">IFERROR(OFFSET('HTM Output'!$J$212,0,MATCH(FJ$11,'HTM Output'!$K$6:$GS$6,0)),0)*$I$8</f>
        <v>0</v>
      </c>
      <c r="FK70" s="371">
        <f ca="1">IFERROR(OFFSET('HTM Output'!$J$212,0,MATCH(FK$11,'HTM Output'!$K$6:$GS$6,0)),0)*$I$8</f>
        <v>0</v>
      </c>
      <c r="FL70" s="371">
        <f ca="1">IFERROR(OFFSET('HTM Output'!$J$212,0,MATCH(FL$11,'HTM Output'!$K$6:$GS$6,0)),0)*$I$8</f>
        <v>0</v>
      </c>
      <c r="FM70" s="371">
        <f ca="1">IFERROR(OFFSET('HTM Output'!$J$212,0,MATCH(FM$11,'HTM Output'!$K$6:$GS$6,0)),0)*$I$8</f>
        <v>0</v>
      </c>
      <c r="FN70" s="371">
        <f ca="1">IFERROR(OFFSET('HTM Output'!$J$212,0,MATCH(FN$11,'HTM Output'!$K$6:$GS$6,0)),0)*$I$8</f>
        <v>0</v>
      </c>
      <c r="FO70" s="371">
        <f ca="1">IFERROR(OFFSET('HTM Output'!$J$212,0,MATCH(FO$11,'HTM Output'!$K$6:$GS$6,0)),0)*$I$8</f>
        <v>0</v>
      </c>
      <c r="FP70" s="371">
        <f ca="1">IFERROR(OFFSET('HTM Output'!$J$212,0,MATCH(FP$11,'HTM Output'!$K$6:$GS$6,0)),0)*$I$8</f>
        <v>0</v>
      </c>
      <c r="FQ70" s="371">
        <f ca="1">IFERROR(OFFSET('HTM Output'!$J$212,0,MATCH(FQ$11,'HTM Output'!$K$6:$GS$6,0)),0)*$I$8</f>
        <v>0</v>
      </c>
      <c r="FR70" s="371">
        <f ca="1">IFERROR(OFFSET('HTM Output'!$J$212,0,MATCH(FR$11,'HTM Output'!$K$6:$GS$6,0)),0)*$I$8</f>
        <v>0</v>
      </c>
      <c r="FS70" s="371">
        <f ca="1">IFERROR(OFFSET('HTM Output'!$J$212,0,MATCH(FS$11,'HTM Output'!$K$6:$GS$6,0)),0)*$I$8</f>
        <v>0</v>
      </c>
      <c r="FT70" s="371">
        <f ca="1">IFERROR(OFFSET('HTM Output'!$J$212,0,MATCH(FT$11,'HTM Output'!$K$6:$GS$6,0)),0)*$I$8</f>
        <v>0</v>
      </c>
      <c r="FU70" s="371">
        <f ca="1">IFERROR(OFFSET('HTM Output'!$J$212,0,MATCH(FU$11,'HTM Output'!$K$6:$GS$6,0)),0)*$I$8</f>
        <v>0</v>
      </c>
      <c r="FV70" s="371">
        <f ca="1">IFERROR(OFFSET('HTM Output'!$J$212,0,MATCH(FV$11,'HTM Output'!$K$6:$GS$6,0)),0)*$I$8</f>
        <v>0</v>
      </c>
      <c r="FW70" s="371">
        <f ca="1">IFERROR(OFFSET('HTM Output'!$J$212,0,MATCH(FW$11,'HTM Output'!$K$6:$GS$6,0)),0)*$I$8</f>
        <v>0</v>
      </c>
      <c r="FX70" s="371">
        <f ca="1">IFERROR(OFFSET('HTM Output'!$J$212,0,MATCH(FX$11,'HTM Output'!$K$6:$GS$6,0)),0)*$I$8</f>
        <v>0</v>
      </c>
      <c r="FY70" s="371">
        <f ca="1">IFERROR(OFFSET('HTM Output'!$J$212,0,MATCH(FY$11,'HTM Output'!$K$6:$GS$6,0)),0)*$I$8</f>
        <v>0</v>
      </c>
      <c r="FZ70" s="371">
        <f ca="1">IFERROR(OFFSET('HTM Output'!$J$212,0,MATCH(FZ$11,'HTM Output'!$K$6:$GS$6,0)),0)*$I$8</f>
        <v>0</v>
      </c>
      <c r="GA70" s="371">
        <f ca="1">IFERROR(OFFSET('HTM Output'!$J$212,0,MATCH(GA$11,'HTM Output'!$K$6:$GS$6,0)),0)*$I$8</f>
        <v>0</v>
      </c>
      <c r="GB70" s="371">
        <f ca="1">IFERROR(OFFSET('HTM Output'!$J$212,0,MATCH(GB$11,'HTM Output'!$K$6:$GS$6,0)),0)*$I$8</f>
        <v>0</v>
      </c>
      <c r="GC70" s="371">
        <f ca="1">IFERROR(OFFSET('HTM Output'!$J$212,0,MATCH(GC$11,'HTM Output'!$K$6:$GS$6,0)),0)*$I$8</f>
        <v>0</v>
      </c>
      <c r="GD70" s="371">
        <f ca="1">IFERROR(OFFSET('HTM Output'!$J$212,0,MATCH(GD$11,'HTM Output'!$K$6:$GS$6,0)),0)*$I$8</f>
        <v>0</v>
      </c>
      <c r="GE70" s="371">
        <f ca="1">IFERROR(OFFSET('HTM Output'!$J$212,0,MATCH(GE$11,'HTM Output'!$K$6:$GS$6,0)),0)*$I$8</f>
        <v>0</v>
      </c>
      <c r="GF70" s="371">
        <f ca="1">IFERROR(OFFSET('HTM Output'!$J$212,0,MATCH(GF$11,'HTM Output'!$K$6:$GS$6,0)),0)*$I$8</f>
        <v>0</v>
      </c>
      <c r="GG70" s="371">
        <f ca="1">IFERROR(OFFSET('HTM Output'!$J$212,0,MATCH(GG$11,'HTM Output'!$K$6:$GS$6,0)),0)*$I$8</f>
        <v>0</v>
      </c>
      <c r="GH70" s="371">
        <f ca="1">IFERROR(OFFSET('HTM Output'!$J$212,0,MATCH(GH$11,'HTM Output'!$K$6:$GS$6,0)),0)*$I$8</f>
        <v>0</v>
      </c>
      <c r="GI70" s="371">
        <f ca="1">IFERROR(OFFSET('HTM Output'!$J$212,0,MATCH(GI$11,'HTM Output'!$K$6:$GS$6,0)),0)*$I$8</f>
        <v>0</v>
      </c>
      <c r="GJ70" s="371">
        <f ca="1">IFERROR(OFFSET('HTM Output'!$J$212,0,MATCH(GJ$11,'HTM Output'!$K$6:$GS$6,0)),0)*$I$8</f>
        <v>0</v>
      </c>
      <c r="GK70" s="371">
        <f ca="1">IFERROR(OFFSET('HTM Output'!$J$212,0,MATCH(GK$11,'HTM Output'!$K$6:$GS$6,0)),0)*$I$8</f>
        <v>0</v>
      </c>
      <c r="GL70" s="371">
        <f ca="1">IFERROR(OFFSET('HTM Output'!$J$212,0,MATCH(GL$11,'HTM Output'!$K$6:$GS$6,0)),0)*$I$8</f>
        <v>0</v>
      </c>
      <c r="GM70" s="371">
        <f ca="1">IFERROR(OFFSET('HTM Output'!$J$212,0,MATCH(GM$11,'HTM Output'!$K$6:$GS$6,0)),0)*$I$8</f>
        <v>0</v>
      </c>
      <c r="GN70" s="371">
        <f ca="1">IFERROR(OFFSET('HTM Output'!$J$212,0,MATCH(GN$11,'HTM Output'!$K$6:$GS$6,0)),0)*$I$8</f>
        <v>0</v>
      </c>
      <c r="GO70" s="371">
        <f ca="1">IFERROR(OFFSET('HTM Output'!$J$212,0,MATCH(GO$11,'HTM Output'!$K$6:$GS$6,0)),0)*$I$8</f>
        <v>0</v>
      </c>
      <c r="GP70" s="371">
        <f ca="1">IFERROR(OFFSET('HTM Output'!$J$212,0,MATCH(GP$11,'HTM Output'!$K$6:$GS$6,0)),0)*$I$8</f>
        <v>0</v>
      </c>
      <c r="GQ70" s="371">
        <f ca="1">IFERROR(OFFSET('HTM Output'!$J$212,0,MATCH(GQ$11,'HTM Output'!$K$6:$GS$6,0)),0)*$I$8</f>
        <v>0</v>
      </c>
      <c r="GR70" s="371">
        <f ca="1">IFERROR(OFFSET('HTM Output'!$J$212,0,MATCH(GR$11,'HTM Output'!$K$6:$GS$6,0)),0)*$I$8</f>
        <v>0</v>
      </c>
      <c r="GS70" s="371">
        <f ca="1">IFERROR(OFFSET('HTM Output'!$J$212,0,MATCH(GS$11,'HTM Output'!$K$6:$GS$6,0)),0)*$I$8</f>
        <v>0</v>
      </c>
      <c r="GT70" s="371">
        <f ca="1">IFERROR(OFFSET('HTM Output'!$J$212,0,MATCH(GT$11,'HTM Output'!$K$6:$GS$6,0)),0)*$I$8</f>
        <v>0</v>
      </c>
      <c r="GU70" s="371">
        <f ca="1">IFERROR(OFFSET('HTM Output'!$J$212,0,MATCH(GU$11,'HTM Output'!$K$6:$GS$6,0)),0)*$I$8</f>
        <v>0</v>
      </c>
      <c r="GV70" s="371">
        <f ca="1">IFERROR(OFFSET('HTM Output'!$J$212,0,MATCH(GV$11,'HTM Output'!$K$6:$GS$6,0)),0)*$I$8</f>
        <v>0</v>
      </c>
      <c r="GW70" s="371">
        <f ca="1">IFERROR(OFFSET('HTM Output'!$J$212,0,MATCH(GW$11,'HTM Output'!$K$6:$GS$6,0)),0)*$I$8</f>
        <v>0</v>
      </c>
      <c r="GX70" s="371">
        <f ca="1">IFERROR(OFFSET('HTM Output'!$J$212,0,MATCH(GX$11,'HTM Output'!$K$6:$GS$6,0)),0)*$I$8</f>
        <v>0</v>
      </c>
      <c r="GY70" s="371">
        <f ca="1">IFERROR(OFFSET('HTM Output'!$J$212,0,MATCH(GY$11,'HTM Output'!$K$6:$GS$6,0)),0)*$I$8</f>
        <v>0</v>
      </c>
      <c r="GZ70" s="371">
        <f ca="1">IFERROR(OFFSET('HTM Output'!$J$212,0,MATCH(GZ$11,'HTM Output'!$K$6:$GS$6,0)),0)*$I$8</f>
        <v>0</v>
      </c>
      <c r="HA70" s="371">
        <f ca="1">IFERROR(OFFSET('HTM Output'!$J$212,0,MATCH(HA$11,'HTM Output'!$K$6:$GS$6,0)),0)*$I$8</f>
        <v>0</v>
      </c>
      <c r="HB70" s="469">
        <f ca="1">IFERROR(OFFSET('HTM Output'!$J$212,0,MATCH(HB$11,'HTM Output'!$K$6:$GS$6,0)),0)*$I$8</f>
        <v>0</v>
      </c>
      <c r="HC70" s="347"/>
      <c r="HD70" s="381">
        <f t="shared" si="53"/>
        <v>0</v>
      </c>
      <c r="HE70" s="359">
        <f t="shared" ca="1" si="53"/>
        <v>3249169.056045847</v>
      </c>
      <c r="HF70" s="359">
        <f t="shared" ca="1" si="53"/>
        <v>2753891.2313056691</v>
      </c>
      <c r="HG70" s="359">
        <f t="shared" ca="1" si="53"/>
        <v>1892607.2228364851</v>
      </c>
      <c r="HH70" s="359">
        <f t="shared" ca="1" si="53"/>
        <v>1222641.6859663194</v>
      </c>
      <c r="HI70" s="359">
        <f t="shared" ca="1" si="53"/>
        <v>379318.53134175326</v>
      </c>
      <c r="HJ70" s="359">
        <f t="shared" ca="1" si="53"/>
        <v>35117.239837077796</v>
      </c>
      <c r="HK70" s="419">
        <f t="shared" ca="1" si="54"/>
        <v>9532744.9673331529</v>
      </c>
    </row>
    <row r="71" spans="2:219" x14ac:dyDescent="0.75">
      <c r="B71" s="347"/>
      <c r="C71" s="347"/>
      <c r="D71" s="347"/>
      <c r="E71" s="347"/>
      <c r="F71" s="347"/>
      <c r="G71" s="347"/>
      <c r="H71" s="347"/>
      <c r="I71" s="370"/>
      <c r="J71" s="347"/>
      <c r="K71" s="370"/>
      <c r="L71" s="370"/>
      <c r="M71" s="370"/>
      <c r="N71" s="388" t="s">
        <v>241</v>
      </c>
      <c r="O71" s="389"/>
      <c r="P71" s="347"/>
      <c r="Q71" s="501"/>
      <c r="R71" s="347"/>
      <c r="S71" s="347"/>
      <c r="T71" s="371"/>
      <c r="U71" s="371">
        <f ca="1">IFERROR(OFFSET('HTM Output'!$J$213,0,MATCH(U$11,'HTM Output'!$K$6:$GS$6,0)),0)*$I$8</f>
        <v>-25031.028027044038</v>
      </c>
      <c r="V71" s="371">
        <f ca="1">IFERROR(OFFSET('HTM Output'!$J$213,0,MATCH(V$11,'HTM Output'!$K$6:$GS$6,0)),0)*$I$8</f>
        <v>-24902.140939875131</v>
      </c>
      <c r="W71" s="371">
        <f ca="1">IFERROR(OFFSET('HTM Output'!$J$213,0,MATCH(W$11,'HTM Output'!$K$6:$GS$6,0)),0)*$I$8</f>
        <v>-24158.857668639972</v>
      </c>
      <c r="X71" s="371">
        <f ca="1">IFERROR(OFFSET('HTM Output'!$J$213,0,MATCH(X$11,'HTM Output'!$K$6:$GS$6,0)),0)*$I$8</f>
        <v>-24117.936692696352</v>
      </c>
      <c r="Y71" s="371">
        <f ca="1">IFERROR(OFFSET('HTM Output'!$J$213,0,MATCH(Y$11,'HTM Output'!$K$6:$GS$6,0)),0)*$I$8</f>
        <v>-24117.936692696352</v>
      </c>
      <c r="Z71" s="371">
        <f ca="1">IFERROR(OFFSET('HTM Output'!$J$213,0,MATCH(Z$11,'HTM Output'!$K$6:$GS$6,0)),0)*$I$8</f>
        <v>-24117.936692617026</v>
      </c>
      <c r="AA71" s="371">
        <f ca="1">IFERROR(OFFSET('HTM Output'!$J$213,0,MATCH(AA$11,'HTM Output'!$K$6:$GS$6,0)),0)*$I$8</f>
        <v>-24117.936692617026</v>
      </c>
      <c r="AB71" s="371">
        <f ca="1">IFERROR(OFFSET('HTM Output'!$J$213,0,MATCH(AB$11,'HTM Output'!$K$6:$GS$6,0)),0)*$I$8</f>
        <v>-24117.936692617026</v>
      </c>
      <c r="AC71" s="371">
        <f ca="1">IFERROR(OFFSET('HTM Output'!$J$213,0,MATCH(AC$11,'HTM Output'!$K$6:$GS$6,0)),0)*$I$8</f>
        <v>-24117.936692617026</v>
      </c>
      <c r="AD71" s="371">
        <f ca="1">IFERROR(OFFSET('HTM Output'!$J$213,0,MATCH(AD$11,'HTM Output'!$K$6:$GS$6,0)),0)*$I$8</f>
        <v>-23338.460137551767</v>
      </c>
      <c r="AE71" s="371">
        <f ca="1">IFERROR(OFFSET('HTM Output'!$J$213,0,MATCH(AE$11,'HTM Output'!$K$6:$GS$6,0)),0)*$I$8</f>
        <v>-23338.460137551767</v>
      </c>
      <c r="AF71" s="371">
        <f ca="1">IFERROR(OFFSET('HTM Output'!$J$213,0,MATCH(AF$11,'HTM Output'!$K$6:$GS$6,0)),0)*$I$8</f>
        <v>-23338.460137551767</v>
      </c>
      <c r="AG71" s="371">
        <f ca="1">IFERROR(OFFSET('HTM Output'!$J$213,0,MATCH(AG$11,'HTM Output'!$K$6:$GS$6,0)),0)*$I$8</f>
        <v>-22745.147724093626</v>
      </c>
      <c r="AH71" s="371">
        <f ca="1">IFERROR(OFFSET('HTM Output'!$J$213,0,MATCH(AH$11,'HTM Output'!$K$6:$GS$6,0)),0)*$I$8</f>
        <v>-22499.522194537942</v>
      </c>
      <c r="AI71" s="371">
        <f ca="1">IFERROR(OFFSET('HTM Output'!$J$213,0,MATCH(AI$11,'HTM Output'!$K$6:$GS$6,0)),0)*$I$8</f>
        <v>-22322.926627837696</v>
      </c>
      <c r="AJ71" s="371">
        <f ca="1">IFERROR(OFFSET('HTM Output'!$J$213,0,MATCH(AJ$11,'HTM Output'!$K$6:$GS$6,0)),0)*$I$8</f>
        <v>-21714.69033216629</v>
      </c>
      <c r="AK71" s="371">
        <f ca="1">IFERROR(OFFSET('HTM Output'!$J$213,0,MATCH(AK$11,'HTM Output'!$K$6:$GS$6,0)),0)*$I$8</f>
        <v>-21702.408325346303</v>
      </c>
      <c r="AL71" s="371">
        <f ca="1">IFERROR(OFFSET('HTM Output'!$J$213,0,MATCH(AL$11,'HTM Output'!$K$6:$GS$6,0)),0)*$I$8</f>
        <v>-21406.552372359543</v>
      </c>
      <c r="AM71" s="371">
        <f ca="1">IFERROR(OFFSET('HTM Output'!$J$213,0,MATCH(AM$11,'HTM Output'!$K$6:$GS$6,0)),0)*$I$8</f>
        <v>-21406.552372359543</v>
      </c>
      <c r="AN71" s="371">
        <f ca="1">IFERROR(OFFSET('HTM Output'!$J$213,0,MATCH(AN$11,'HTM Output'!$K$6:$GS$6,0)),0)*$I$8</f>
        <v>-21390.127535464286</v>
      </c>
      <c r="AO71" s="371">
        <f ca="1">IFERROR(OFFSET('HTM Output'!$J$213,0,MATCH(AO$11,'HTM Output'!$K$6:$GS$6,0)),0)*$I$8</f>
        <v>-18129.162327403417</v>
      </c>
      <c r="AP71" s="371">
        <f ca="1">IFERROR(OFFSET('HTM Output'!$J$213,0,MATCH(AP$11,'HTM Output'!$K$6:$GS$6,0)),0)*$I$8</f>
        <v>-17548.023042820434</v>
      </c>
      <c r="AQ71" s="371">
        <f ca="1">IFERROR(OFFSET('HTM Output'!$J$213,0,MATCH(AQ$11,'HTM Output'!$K$6:$GS$6,0)),0)*$I$8</f>
        <v>-16962.609408612945</v>
      </c>
      <c r="AR71" s="371">
        <f ca="1">IFERROR(OFFSET('HTM Output'!$J$213,0,MATCH(AR$11,'HTM Output'!$K$6:$GS$6,0)),0)*$I$8</f>
        <v>-16962.609408612945</v>
      </c>
      <c r="AS71" s="371">
        <f ca="1">IFERROR(OFFSET('HTM Output'!$J$213,0,MATCH(AS$11,'HTM Output'!$K$6:$GS$6,0)),0)*$I$8</f>
        <v>-16805.977277792706</v>
      </c>
      <c r="AT71" s="371">
        <f ca="1">IFERROR(OFFSET('HTM Output'!$J$213,0,MATCH(AT$11,'HTM Output'!$K$6:$GS$6,0)),0)*$I$8</f>
        <v>-16805.977277792706</v>
      </c>
      <c r="AU71" s="371">
        <f ca="1">IFERROR(OFFSET('HTM Output'!$J$213,0,MATCH(AU$11,'HTM Output'!$K$6:$GS$6,0)),0)*$I$8</f>
        <v>-16165.07763946536</v>
      </c>
      <c r="AV71" s="371">
        <f ca="1">IFERROR(OFFSET('HTM Output'!$J$213,0,MATCH(AV$11,'HTM Output'!$K$6:$GS$6,0)),0)*$I$8</f>
        <v>-15321.151531587806</v>
      </c>
      <c r="AW71" s="371">
        <f ca="1">IFERROR(OFFSET('HTM Output'!$J$213,0,MATCH(AW$11,'HTM Output'!$K$6:$GS$6,0)),0)*$I$8</f>
        <v>-15260.133807372466</v>
      </c>
      <c r="AX71" s="371">
        <f ca="1">IFERROR(OFFSET('HTM Output'!$J$213,0,MATCH(AX$11,'HTM Output'!$K$6:$GS$6,0)),0)*$I$8</f>
        <v>-14230.012198825654</v>
      </c>
      <c r="AY71" s="371">
        <f ca="1">IFERROR(OFFSET('HTM Output'!$J$213,0,MATCH(AY$11,'HTM Output'!$K$6:$GS$6,0)),0)*$I$8</f>
        <v>-13821.177258321793</v>
      </c>
      <c r="AZ71" s="371">
        <f ca="1">IFERROR(OFFSET('HTM Output'!$J$213,0,MATCH(AZ$11,'HTM Output'!$K$6:$GS$6,0)),0)*$I$8</f>
        <v>-13120.190877579249</v>
      </c>
      <c r="BA71" s="371">
        <f ca="1">IFERROR(OFFSET('HTM Output'!$J$213,0,MATCH(BA$11,'HTM Output'!$K$6:$GS$6,0)),0)*$I$8</f>
        <v>-12881.316276693624</v>
      </c>
      <c r="BB71" s="371">
        <f ca="1">IFERROR(OFFSET('HTM Output'!$J$213,0,MATCH(BB$11,'HTM Output'!$K$6:$GS$6,0)),0)*$I$8</f>
        <v>-11612.653741002974</v>
      </c>
      <c r="BC71" s="371">
        <f ca="1">IFERROR(OFFSET('HTM Output'!$J$213,0,MATCH(BC$11,'HTM Output'!$K$6:$GS$6,0)),0)*$I$8</f>
        <v>-11137.598055486711</v>
      </c>
      <c r="BD71" s="371">
        <f ca="1">IFERROR(OFFSET('HTM Output'!$J$213,0,MATCH(BD$11,'HTM Output'!$K$6:$GS$6,0)),0)*$I$8</f>
        <v>-11070.487199099847</v>
      </c>
      <c r="BE71" s="371">
        <f ca="1">IFERROR(OFFSET('HTM Output'!$J$213,0,MATCH(BE$11,'HTM Output'!$K$6:$GS$6,0)),0)*$I$8</f>
        <v>-11057.631362292323</v>
      </c>
      <c r="BF71" s="371">
        <f ca="1">IFERROR(OFFSET('HTM Output'!$J$213,0,MATCH(BF$11,'HTM Output'!$K$6:$GS$6,0)),0)*$I$8</f>
        <v>-10600.724016225555</v>
      </c>
      <c r="BG71" s="371">
        <f ca="1">IFERROR(OFFSET('HTM Output'!$J$213,0,MATCH(BG$11,'HTM Output'!$K$6:$GS$6,0)),0)*$I$8</f>
        <v>-10303.041988943225</v>
      </c>
      <c r="BH71" s="371">
        <f ca="1">IFERROR(OFFSET('HTM Output'!$J$213,0,MATCH(BH$11,'HTM Output'!$K$6:$GS$6,0)),0)*$I$8</f>
        <v>-10187.265947699518</v>
      </c>
      <c r="BI71" s="371">
        <f ca="1">IFERROR(OFFSET('HTM Output'!$J$213,0,MATCH(BI$11,'HTM Output'!$K$6:$GS$6,0)),0)*$I$8</f>
        <v>-10168.419082641014</v>
      </c>
      <c r="BJ71" s="371">
        <f ca="1">IFERROR(OFFSET('HTM Output'!$J$213,0,MATCH(BJ$11,'HTM Output'!$K$6:$GS$6,0)),0)*$I$8</f>
        <v>-10166.867836863021</v>
      </c>
      <c r="BK71" s="371">
        <f ca="1">IFERROR(OFFSET('HTM Output'!$J$213,0,MATCH(BK$11,'HTM Output'!$K$6:$GS$6,0)),0)*$I$8</f>
        <v>-10164.081294578993</v>
      </c>
      <c r="BL71" s="371">
        <f ca="1">IFERROR(OFFSET('HTM Output'!$J$213,0,MATCH(BL$11,'HTM Output'!$K$6:$GS$6,0)),0)*$I$8</f>
        <v>-9857.8463344879256</v>
      </c>
      <c r="BM71" s="371">
        <f ca="1">IFERROR(OFFSET('HTM Output'!$J$213,0,MATCH(BM$11,'HTM Output'!$K$6:$GS$6,0)),0)*$I$8</f>
        <v>-8974.3300002289761</v>
      </c>
      <c r="BN71" s="371">
        <f ca="1">IFERROR(OFFSET('HTM Output'!$J$213,0,MATCH(BN$11,'HTM Output'!$K$6:$GS$6,0)),0)*$I$8</f>
        <v>-6123.4038609287836</v>
      </c>
      <c r="BO71" s="371">
        <f ca="1">IFERROR(OFFSET('HTM Output'!$J$213,0,MATCH(BO$11,'HTM Output'!$K$6:$GS$6,0)),0)*$I$8</f>
        <v>-5697.8866180140567</v>
      </c>
      <c r="BP71" s="371">
        <f ca="1">IFERROR(OFFSET('HTM Output'!$J$213,0,MATCH(BP$11,'HTM Output'!$K$6:$GS$6,0)),0)*$I$8</f>
        <v>-5377.7626318805596</v>
      </c>
      <c r="BQ71" s="371">
        <f ca="1">IFERROR(OFFSET('HTM Output'!$J$213,0,MATCH(BQ$11,'HTM Output'!$K$6:$GS$6,0)),0)*$I$8</f>
        <v>-5042.4927745138521</v>
      </c>
      <c r="BR71" s="371">
        <f ca="1">IFERROR(OFFSET('HTM Output'!$J$213,0,MATCH(BR$11,'HTM Output'!$K$6:$GS$6,0)),0)*$I$8</f>
        <v>-4582.6912298799025</v>
      </c>
      <c r="BS71" s="371">
        <f ca="1">IFERROR(OFFSET('HTM Output'!$J$213,0,MATCH(BS$11,'HTM Output'!$K$6:$GS$6,0)),0)*$I$8</f>
        <v>-3395.8495875946223</v>
      </c>
      <c r="BT71" s="371">
        <f ca="1">IFERROR(OFFSET('HTM Output'!$J$213,0,MATCH(BT$11,'HTM Output'!$K$6:$GS$6,0)),0)*$I$8</f>
        <v>-3293.0827422608577</v>
      </c>
      <c r="BU71" s="371">
        <f ca="1">IFERROR(OFFSET('HTM Output'!$J$213,0,MATCH(BU$11,'HTM Output'!$K$6:$GS$6,0)),0)*$I$8</f>
        <v>-2772.5754257113467</v>
      </c>
      <c r="BV71" s="371">
        <f ca="1">IFERROR(OFFSET('HTM Output'!$J$213,0,MATCH(BV$11,'HTM Output'!$K$6:$GS$6,0)),0)*$I$8</f>
        <v>-2550.7294110950811</v>
      </c>
      <c r="BW71" s="371">
        <f ca="1">IFERROR(OFFSET('HTM Output'!$J$213,0,MATCH(BW$11,'HTM Output'!$K$6:$GS$6,0)),0)*$I$8</f>
        <v>-2247.9008868853607</v>
      </c>
      <c r="BX71" s="371">
        <f ca="1">IFERROR(OFFSET('HTM Output'!$J$213,0,MATCH(BX$11,'HTM Output'!$K$6:$GS$6,0)),0)*$I$8</f>
        <v>-2247.9008868853607</v>
      </c>
      <c r="BY71" s="371">
        <f ca="1">IFERROR(OFFSET('HTM Output'!$J$213,0,MATCH(BY$11,'HTM Output'!$K$6:$GS$6,0)),0)*$I$8</f>
        <v>-2247.9008868853607</v>
      </c>
      <c r="BZ71" s="371">
        <f ca="1">IFERROR(OFFSET('HTM Output'!$J$213,0,MATCH(BZ$11,'HTM Output'!$K$6:$GS$6,0)),0)*$I$8</f>
        <v>-2247.9008868853607</v>
      </c>
      <c r="CA71" s="371">
        <f ca="1">IFERROR(OFFSET('HTM Output'!$J$213,0,MATCH(CA$11,'HTM Output'!$K$6:$GS$6,0)),0)*$I$8</f>
        <v>-1629.0026628203589</v>
      </c>
      <c r="CB71" s="371">
        <f ca="1">IFERROR(OFFSET('HTM Output'!$J$213,0,MATCH(CB$11,'HTM Output'!$K$6:$GS$6,0)),0)*$I$8</f>
        <v>-1459.1754045161556</v>
      </c>
      <c r="CC71" s="371">
        <f ca="1">IFERROR(OFFSET('HTM Output'!$J$213,0,MATCH(CC$11,'HTM Output'!$K$6:$GS$6,0)),0)*$I$8</f>
        <v>-1243.6324793796211</v>
      </c>
      <c r="CD71" s="371">
        <f ca="1">IFERROR(OFFSET('HTM Output'!$J$213,0,MATCH(CD$11,'HTM Output'!$K$6:$GS$6,0)),0)*$I$8</f>
        <v>-625.96665019428303</v>
      </c>
      <c r="CE71" s="371">
        <f ca="1">IFERROR(OFFSET('HTM Output'!$J$213,0,MATCH(CE$11,'HTM Output'!$K$6:$GS$6,0)),0)*$I$8</f>
        <v>-625.96665019428303</v>
      </c>
      <c r="CF71" s="371">
        <f ca="1">IFERROR(OFFSET('HTM Output'!$J$213,0,MATCH(CF$11,'HTM Output'!$K$6:$GS$6,0)),0)*$I$8</f>
        <v>-625.96665019428303</v>
      </c>
      <c r="CG71" s="371">
        <f ca="1">IFERROR(OFFSET('HTM Output'!$J$213,0,MATCH(CG$11,'HTM Output'!$K$6:$GS$6,0)),0)*$I$8</f>
        <v>0</v>
      </c>
      <c r="CH71" s="371">
        <f ca="1">IFERROR(OFFSET('HTM Output'!$J$213,0,MATCH(CH$11,'HTM Output'!$K$6:$GS$6,0)),0)*$I$8</f>
        <v>0</v>
      </c>
      <c r="CI71" s="371">
        <f ca="1">IFERROR(OFFSET('HTM Output'!$J$213,0,MATCH(CI$11,'HTM Output'!$K$6:$GS$6,0)),0)*$I$8</f>
        <v>0</v>
      </c>
      <c r="CJ71" s="371">
        <f ca="1">IFERROR(OFFSET('HTM Output'!$J$213,0,MATCH(CJ$11,'HTM Output'!$K$6:$GS$6,0)),0)*$I$8</f>
        <v>0</v>
      </c>
      <c r="CK71" s="371">
        <f ca="1">IFERROR(OFFSET('HTM Output'!$J$213,0,MATCH(CK$11,'HTM Output'!$K$6:$GS$6,0)),0)*$I$8</f>
        <v>0</v>
      </c>
      <c r="CL71" s="371">
        <f ca="1">IFERROR(OFFSET('HTM Output'!$J$213,0,MATCH(CL$11,'HTM Output'!$K$6:$GS$6,0)),0)*$I$8</f>
        <v>0</v>
      </c>
      <c r="CM71" s="371">
        <f ca="1">IFERROR(OFFSET('HTM Output'!$J$213,0,MATCH(CM$11,'HTM Output'!$K$6:$GS$6,0)),0)*$I$8</f>
        <v>0</v>
      </c>
      <c r="CN71" s="371">
        <f ca="1">IFERROR(OFFSET('HTM Output'!$J$213,0,MATCH(CN$11,'HTM Output'!$K$6:$GS$6,0)),0)*$I$8</f>
        <v>0</v>
      </c>
      <c r="CO71" s="371">
        <f ca="1">IFERROR(OFFSET('HTM Output'!$J$213,0,MATCH(CO$11,'HTM Output'!$K$6:$GS$6,0)),0)*$I$8</f>
        <v>0</v>
      </c>
      <c r="CP71" s="371">
        <f ca="1">IFERROR(OFFSET('HTM Output'!$J$213,0,MATCH(CP$11,'HTM Output'!$K$6:$GS$6,0)),0)*$I$8</f>
        <v>0</v>
      </c>
      <c r="CQ71" s="371">
        <f ca="1">IFERROR(OFFSET('HTM Output'!$J$213,0,MATCH(CQ$11,'HTM Output'!$K$6:$GS$6,0)),0)*$I$8</f>
        <v>0</v>
      </c>
      <c r="CR71" s="371">
        <f ca="1">IFERROR(OFFSET('HTM Output'!$J$213,0,MATCH(CR$11,'HTM Output'!$K$6:$GS$6,0)),0)*$I$8</f>
        <v>0</v>
      </c>
      <c r="CS71" s="371">
        <f ca="1">IFERROR(OFFSET('HTM Output'!$J$213,0,MATCH(CS$11,'HTM Output'!$K$6:$GS$6,0)),0)*$I$8</f>
        <v>0</v>
      </c>
      <c r="CT71" s="371">
        <f ca="1">IFERROR(OFFSET('HTM Output'!$J$213,0,MATCH(CT$11,'HTM Output'!$K$6:$GS$6,0)),0)*$I$8</f>
        <v>0</v>
      </c>
      <c r="CU71" s="371">
        <f ca="1">IFERROR(OFFSET('HTM Output'!$J$213,0,MATCH(CU$11,'HTM Output'!$K$6:$GS$6,0)),0)*$I$8</f>
        <v>0</v>
      </c>
      <c r="CV71" s="371">
        <f ca="1">IFERROR(OFFSET('HTM Output'!$J$213,0,MATCH(CV$11,'HTM Output'!$K$6:$GS$6,0)),0)*$I$8</f>
        <v>0</v>
      </c>
      <c r="CW71" s="371">
        <f ca="1">IFERROR(OFFSET('HTM Output'!$J$213,0,MATCH(CW$11,'HTM Output'!$K$6:$GS$6,0)),0)*$I$8</f>
        <v>0</v>
      </c>
      <c r="CX71" s="371">
        <f ca="1">IFERROR(OFFSET('HTM Output'!$J$213,0,MATCH(CX$11,'HTM Output'!$K$6:$GS$6,0)),0)*$I$8</f>
        <v>0</v>
      </c>
      <c r="CY71" s="371">
        <f ca="1">IFERROR(OFFSET('HTM Output'!$J$213,0,MATCH(CY$11,'HTM Output'!$K$6:$GS$6,0)),0)*$I$8</f>
        <v>0</v>
      </c>
      <c r="CZ71" s="371">
        <f ca="1">IFERROR(OFFSET('HTM Output'!$J$213,0,MATCH(CZ$11,'HTM Output'!$K$6:$GS$6,0)),0)*$I$8</f>
        <v>0</v>
      </c>
      <c r="DA71" s="371">
        <f ca="1">IFERROR(OFFSET('HTM Output'!$J$213,0,MATCH(DA$11,'HTM Output'!$K$6:$GS$6,0)),0)*$I$8</f>
        <v>0</v>
      </c>
      <c r="DB71" s="371">
        <f ca="1">IFERROR(OFFSET('HTM Output'!$J$213,0,MATCH(DB$11,'HTM Output'!$K$6:$GS$6,0)),0)*$I$8</f>
        <v>0</v>
      </c>
      <c r="DC71" s="371">
        <f ca="1">IFERROR(OFFSET('HTM Output'!$J$213,0,MATCH(DC$11,'HTM Output'!$K$6:$GS$6,0)),0)*$I$8</f>
        <v>0</v>
      </c>
      <c r="DD71" s="371">
        <f ca="1">IFERROR(OFFSET('HTM Output'!$J$213,0,MATCH(DD$11,'HTM Output'!$K$6:$GS$6,0)),0)*$I$8</f>
        <v>0</v>
      </c>
      <c r="DE71" s="371">
        <f ca="1">IFERROR(OFFSET('HTM Output'!$J$213,0,MATCH(DE$11,'HTM Output'!$K$6:$GS$6,0)),0)*$I$8</f>
        <v>0</v>
      </c>
      <c r="DF71" s="371">
        <f ca="1">IFERROR(OFFSET('HTM Output'!$J$213,0,MATCH(DF$11,'HTM Output'!$K$6:$GS$6,0)),0)*$I$8</f>
        <v>0</v>
      </c>
      <c r="DG71" s="371">
        <f ca="1">IFERROR(OFFSET('HTM Output'!$J$213,0,MATCH(DG$11,'HTM Output'!$K$6:$GS$6,0)),0)*$I$8</f>
        <v>0</v>
      </c>
      <c r="DH71" s="371">
        <f ca="1">IFERROR(OFFSET('HTM Output'!$J$213,0,MATCH(DH$11,'HTM Output'!$K$6:$GS$6,0)),0)*$I$8</f>
        <v>0</v>
      </c>
      <c r="DI71" s="371">
        <f ca="1">IFERROR(OFFSET('HTM Output'!$J$213,0,MATCH(DI$11,'HTM Output'!$K$6:$GS$6,0)),0)*$I$8</f>
        <v>0</v>
      </c>
      <c r="DJ71" s="371">
        <f ca="1">IFERROR(OFFSET('HTM Output'!$J$213,0,MATCH(DJ$11,'HTM Output'!$K$6:$GS$6,0)),0)*$I$8</f>
        <v>0</v>
      </c>
      <c r="DK71" s="371">
        <f ca="1">IFERROR(OFFSET('HTM Output'!$J$213,0,MATCH(DK$11,'HTM Output'!$K$6:$GS$6,0)),0)*$I$8</f>
        <v>0</v>
      </c>
      <c r="DL71" s="371">
        <f ca="1">IFERROR(OFFSET('HTM Output'!$J$213,0,MATCH(DL$11,'HTM Output'!$K$6:$GS$6,0)),0)*$I$8</f>
        <v>0</v>
      </c>
      <c r="DM71" s="371">
        <f ca="1">IFERROR(OFFSET('HTM Output'!$J$213,0,MATCH(DM$11,'HTM Output'!$K$6:$GS$6,0)),0)*$I$8</f>
        <v>0</v>
      </c>
      <c r="DN71" s="371">
        <f ca="1">IFERROR(OFFSET('HTM Output'!$J$213,0,MATCH(DN$11,'HTM Output'!$K$6:$GS$6,0)),0)*$I$8</f>
        <v>0</v>
      </c>
      <c r="DO71" s="371">
        <f ca="1">IFERROR(OFFSET('HTM Output'!$J$213,0,MATCH(DO$11,'HTM Output'!$K$6:$GS$6,0)),0)*$I$8</f>
        <v>0</v>
      </c>
      <c r="DP71" s="371">
        <f ca="1">IFERROR(OFFSET('HTM Output'!$J$213,0,MATCH(DP$11,'HTM Output'!$K$6:$GS$6,0)),0)*$I$8</f>
        <v>0</v>
      </c>
      <c r="DQ71" s="371">
        <f ca="1">IFERROR(OFFSET('HTM Output'!$J$213,0,MATCH(DQ$11,'HTM Output'!$K$6:$GS$6,0)),0)*$I$8</f>
        <v>0</v>
      </c>
      <c r="DR71" s="371">
        <f ca="1">IFERROR(OFFSET('HTM Output'!$J$213,0,MATCH(DR$11,'HTM Output'!$K$6:$GS$6,0)),0)*$I$8</f>
        <v>0</v>
      </c>
      <c r="DS71" s="371">
        <f ca="1">IFERROR(OFFSET('HTM Output'!$J$213,0,MATCH(DS$11,'HTM Output'!$K$6:$GS$6,0)),0)*$I$8</f>
        <v>0</v>
      </c>
      <c r="DT71" s="371">
        <f ca="1">IFERROR(OFFSET('HTM Output'!$J$213,0,MATCH(DT$11,'HTM Output'!$K$6:$GS$6,0)),0)*$I$8</f>
        <v>0</v>
      </c>
      <c r="DU71" s="371">
        <f ca="1">IFERROR(OFFSET('HTM Output'!$J$213,0,MATCH(DU$11,'HTM Output'!$K$6:$GS$6,0)),0)*$I$8</f>
        <v>0</v>
      </c>
      <c r="DV71" s="371">
        <f ca="1">IFERROR(OFFSET('HTM Output'!$J$213,0,MATCH(DV$11,'HTM Output'!$K$6:$GS$6,0)),0)*$I$8</f>
        <v>0</v>
      </c>
      <c r="DW71" s="371">
        <f ca="1">IFERROR(OFFSET('HTM Output'!$J$213,0,MATCH(DW$11,'HTM Output'!$K$6:$GS$6,0)),0)*$I$8</f>
        <v>0</v>
      </c>
      <c r="DX71" s="371">
        <f ca="1">IFERROR(OFFSET('HTM Output'!$J$213,0,MATCH(DX$11,'HTM Output'!$K$6:$GS$6,0)),0)*$I$8</f>
        <v>0</v>
      </c>
      <c r="DY71" s="371">
        <f ca="1">IFERROR(OFFSET('HTM Output'!$J$213,0,MATCH(DY$11,'HTM Output'!$K$6:$GS$6,0)),0)*$I$8</f>
        <v>0</v>
      </c>
      <c r="DZ71" s="371">
        <f ca="1">IFERROR(OFFSET('HTM Output'!$J$213,0,MATCH(DZ$11,'HTM Output'!$K$6:$GS$6,0)),0)*$I$8</f>
        <v>0</v>
      </c>
      <c r="EA71" s="371">
        <f ca="1">IFERROR(OFFSET('HTM Output'!$J$213,0,MATCH(EA$11,'HTM Output'!$K$6:$GS$6,0)),0)*$I$8</f>
        <v>0</v>
      </c>
      <c r="EB71" s="371">
        <f ca="1">IFERROR(OFFSET('HTM Output'!$J$213,0,MATCH(EB$11,'HTM Output'!$K$6:$GS$6,0)),0)*$I$8</f>
        <v>0</v>
      </c>
      <c r="EC71" s="371">
        <f ca="1">IFERROR(OFFSET('HTM Output'!$J$213,0,MATCH(EC$11,'HTM Output'!$K$6:$GS$6,0)),0)*$I$8</f>
        <v>0</v>
      </c>
      <c r="ED71" s="371">
        <f ca="1">IFERROR(OFFSET('HTM Output'!$J$213,0,MATCH(ED$11,'HTM Output'!$K$6:$GS$6,0)),0)*$I$8</f>
        <v>0</v>
      </c>
      <c r="EE71" s="371">
        <f ca="1">IFERROR(OFFSET('HTM Output'!$J$213,0,MATCH(EE$11,'HTM Output'!$K$6:$GS$6,0)),0)*$I$8</f>
        <v>0</v>
      </c>
      <c r="EF71" s="371">
        <f ca="1">IFERROR(OFFSET('HTM Output'!$J$213,0,MATCH(EF$11,'HTM Output'!$K$6:$GS$6,0)),0)*$I$8</f>
        <v>0</v>
      </c>
      <c r="EG71" s="371">
        <f ca="1">IFERROR(OFFSET('HTM Output'!$J$213,0,MATCH(EG$11,'HTM Output'!$K$6:$GS$6,0)),0)*$I$8</f>
        <v>0</v>
      </c>
      <c r="EH71" s="371">
        <f ca="1">IFERROR(OFFSET('HTM Output'!$J$213,0,MATCH(EH$11,'HTM Output'!$K$6:$GS$6,0)),0)*$I$8</f>
        <v>0</v>
      </c>
      <c r="EI71" s="371">
        <f ca="1">IFERROR(OFFSET('HTM Output'!$J$213,0,MATCH(EI$11,'HTM Output'!$K$6:$GS$6,0)),0)*$I$8</f>
        <v>0</v>
      </c>
      <c r="EJ71" s="371">
        <f ca="1">IFERROR(OFFSET('HTM Output'!$J$213,0,MATCH(EJ$11,'HTM Output'!$K$6:$GS$6,0)),0)*$I$8</f>
        <v>0</v>
      </c>
      <c r="EK71" s="371">
        <f ca="1">IFERROR(OFFSET('HTM Output'!$J$213,0,MATCH(EK$11,'HTM Output'!$K$6:$GS$6,0)),0)*$I$8</f>
        <v>0</v>
      </c>
      <c r="EL71" s="371">
        <f ca="1">IFERROR(OFFSET('HTM Output'!$J$213,0,MATCH(EL$11,'HTM Output'!$K$6:$GS$6,0)),0)*$I$8</f>
        <v>0</v>
      </c>
      <c r="EM71" s="371">
        <f ca="1">IFERROR(OFFSET('HTM Output'!$J$213,0,MATCH(EM$11,'HTM Output'!$K$6:$GS$6,0)),0)*$I$8</f>
        <v>0</v>
      </c>
      <c r="EN71" s="371">
        <f ca="1">IFERROR(OFFSET('HTM Output'!$J$213,0,MATCH(EN$11,'HTM Output'!$K$6:$GS$6,0)),0)*$I$8</f>
        <v>0</v>
      </c>
      <c r="EO71" s="371">
        <f ca="1">IFERROR(OFFSET('HTM Output'!$J$213,0,MATCH(EO$11,'HTM Output'!$K$6:$GS$6,0)),0)*$I$8</f>
        <v>0</v>
      </c>
      <c r="EP71" s="371">
        <f ca="1">IFERROR(OFFSET('HTM Output'!$J$213,0,MATCH(EP$11,'HTM Output'!$K$6:$GS$6,0)),0)*$I$8</f>
        <v>0</v>
      </c>
      <c r="EQ71" s="371">
        <f ca="1">IFERROR(OFFSET('HTM Output'!$J$213,0,MATCH(EQ$11,'HTM Output'!$K$6:$GS$6,0)),0)*$I$8</f>
        <v>0</v>
      </c>
      <c r="ER71" s="371">
        <f ca="1">IFERROR(OFFSET('HTM Output'!$J$213,0,MATCH(ER$11,'HTM Output'!$K$6:$GS$6,0)),0)*$I$8</f>
        <v>0</v>
      </c>
      <c r="ES71" s="371">
        <f ca="1">IFERROR(OFFSET('HTM Output'!$J$213,0,MATCH(ES$11,'HTM Output'!$K$6:$GS$6,0)),0)*$I$8</f>
        <v>0</v>
      </c>
      <c r="ET71" s="371">
        <f ca="1">IFERROR(OFFSET('HTM Output'!$J$213,0,MATCH(ET$11,'HTM Output'!$K$6:$GS$6,0)),0)*$I$8</f>
        <v>0</v>
      </c>
      <c r="EU71" s="371">
        <f ca="1">IFERROR(OFFSET('HTM Output'!$J$213,0,MATCH(EU$11,'HTM Output'!$K$6:$GS$6,0)),0)*$I$8</f>
        <v>0</v>
      </c>
      <c r="EV71" s="371">
        <f ca="1">IFERROR(OFFSET('HTM Output'!$J$213,0,MATCH(EV$11,'HTM Output'!$K$6:$GS$6,0)),0)*$I$8</f>
        <v>0</v>
      </c>
      <c r="EW71" s="371">
        <f ca="1">IFERROR(OFFSET('HTM Output'!$J$213,0,MATCH(EW$11,'HTM Output'!$K$6:$GS$6,0)),0)*$I$8</f>
        <v>0</v>
      </c>
      <c r="EX71" s="371">
        <f ca="1">IFERROR(OFFSET('HTM Output'!$J$213,0,MATCH(EX$11,'HTM Output'!$K$6:$GS$6,0)),0)*$I$8</f>
        <v>0</v>
      </c>
      <c r="EY71" s="371">
        <f ca="1">IFERROR(OFFSET('HTM Output'!$J$213,0,MATCH(EY$11,'HTM Output'!$K$6:$GS$6,0)),0)*$I$8</f>
        <v>0</v>
      </c>
      <c r="EZ71" s="371">
        <f ca="1">IFERROR(OFFSET('HTM Output'!$J$213,0,MATCH(EZ$11,'HTM Output'!$K$6:$GS$6,0)),0)*$I$8</f>
        <v>0</v>
      </c>
      <c r="FA71" s="371">
        <f ca="1">IFERROR(OFFSET('HTM Output'!$J$213,0,MATCH(FA$11,'HTM Output'!$K$6:$GS$6,0)),0)*$I$8</f>
        <v>0</v>
      </c>
      <c r="FB71" s="371">
        <f ca="1">IFERROR(OFFSET('HTM Output'!$J$213,0,MATCH(FB$11,'HTM Output'!$K$6:$GS$6,0)),0)*$I$8</f>
        <v>0</v>
      </c>
      <c r="FC71" s="371">
        <f ca="1">IFERROR(OFFSET('HTM Output'!$J$213,0,MATCH(FC$11,'HTM Output'!$K$6:$GS$6,0)),0)*$I$8</f>
        <v>0</v>
      </c>
      <c r="FD71" s="371">
        <f ca="1">IFERROR(OFFSET('HTM Output'!$J$213,0,MATCH(FD$11,'HTM Output'!$K$6:$GS$6,0)),0)*$I$8</f>
        <v>0</v>
      </c>
      <c r="FE71" s="371">
        <f ca="1">IFERROR(OFFSET('HTM Output'!$J$213,0,MATCH(FE$11,'HTM Output'!$K$6:$GS$6,0)),0)*$I$8</f>
        <v>0</v>
      </c>
      <c r="FF71" s="371">
        <f ca="1">IFERROR(OFFSET('HTM Output'!$J$213,0,MATCH(FF$11,'HTM Output'!$K$6:$GS$6,0)),0)*$I$8</f>
        <v>0</v>
      </c>
      <c r="FG71" s="371">
        <f ca="1">IFERROR(OFFSET('HTM Output'!$J$213,0,MATCH(FG$11,'HTM Output'!$K$6:$GS$6,0)),0)*$I$8</f>
        <v>0</v>
      </c>
      <c r="FH71" s="371">
        <f ca="1">IFERROR(OFFSET('HTM Output'!$J$213,0,MATCH(FH$11,'HTM Output'!$K$6:$GS$6,0)),0)*$I$8</f>
        <v>0</v>
      </c>
      <c r="FI71" s="371">
        <f ca="1">IFERROR(OFFSET('HTM Output'!$J$213,0,MATCH(FI$11,'HTM Output'!$K$6:$GS$6,0)),0)*$I$8</f>
        <v>0</v>
      </c>
      <c r="FJ71" s="371">
        <f ca="1">IFERROR(OFFSET('HTM Output'!$J$213,0,MATCH(FJ$11,'HTM Output'!$K$6:$GS$6,0)),0)*$I$8</f>
        <v>0</v>
      </c>
      <c r="FK71" s="371">
        <f ca="1">IFERROR(OFFSET('HTM Output'!$J$213,0,MATCH(FK$11,'HTM Output'!$K$6:$GS$6,0)),0)*$I$8</f>
        <v>0</v>
      </c>
      <c r="FL71" s="371">
        <f ca="1">IFERROR(OFFSET('HTM Output'!$J$213,0,MATCH(FL$11,'HTM Output'!$K$6:$GS$6,0)),0)*$I$8</f>
        <v>0</v>
      </c>
      <c r="FM71" s="371">
        <f ca="1">IFERROR(OFFSET('HTM Output'!$J$213,0,MATCH(FM$11,'HTM Output'!$K$6:$GS$6,0)),0)*$I$8</f>
        <v>0</v>
      </c>
      <c r="FN71" s="371">
        <f ca="1">IFERROR(OFFSET('HTM Output'!$J$213,0,MATCH(FN$11,'HTM Output'!$K$6:$GS$6,0)),0)*$I$8</f>
        <v>0</v>
      </c>
      <c r="FO71" s="371">
        <f ca="1">IFERROR(OFFSET('HTM Output'!$J$213,0,MATCH(FO$11,'HTM Output'!$K$6:$GS$6,0)),0)*$I$8</f>
        <v>0</v>
      </c>
      <c r="FP71" s="371">
        <f ca="1">IFERROR(OFFSET('HTM Output'!$J$213,0,MATCH(FP$11,'HTM Output'!$K$6:$GS$6,0)),0)*$I$8</f>
        <v>0</v>
      </c>
      <c r="FQ71" s="371">
        <f ca="1">IFERROR(OFFSET('HTM Output'!$J$213,0,MATCH(FQ$11,'HTM Output'!$K$6:$GS$6,0)),0)*$I$8</f>
        <v>0</v>
      </c>
      <c r="FR71" s="371">
        <f ca="1">IFERROR(OFFSET('HTM Output'!$J$213,0,MATCH(FR$11,'HTM Output'!$K$6:$GS$6,0)),0)*$I$8</f>
        <v>0</v>
      </c>
      <c r="FS71" s="371">
        <f ca="1">IFERROR(OFFSET('HTM Output'!$J$213,0,MATCH(FS$11,'HTM Output'!$K$6:$GS$6,0)),0)*$I$8</f>
        <v>0</v>
      </c>
      <c r="FT71" s="371">
        <f ca="1">IFERROR(OFFSET('HTM Output'!$J$213,0,MATCH(FT$11,'HTM Output'!$K$6:$GS$6,0)),0)*$I$8</f>
        <v>0</v>
      </c>
      <c r="FU71" s="371">
        <f ca="1">IFERROR(OFFSET('HTM Output'!$J$213,0,MATCH(FU$11,'HTM Output'!$K$6:$GS$6,0)),0)*$I$8</f>
        <v>0</v>
      </c>
      <c r="FV71" s="371">
        <f ca="1">IFERROR(OFFSET('HTM Output'!$J$213,0,MATCH(FV$11,'HTM Output'!$K$6:$GS$6,0)),0)*$I$8</f>
        <v>0</v>
      </c>
      <c r="FW71" s="371">
        <f ca="1">IFERROR(OFFSET('HTM Output'!$J$213,0,MATCH(FW$11,'HTM Output'!$K$6:$GS$6,0)),0)*$I$8</f>
        <v>0</v>
      </c>
      <c r="FX71" s="371">
        <f ca="1">IFERROR(OFFSET('HTM Output'!$J$213,0,MATCH(FX$11,'HTM Output'!$K$6:$GS$6,0)),0)*$I$8</f>
        <v>0</v>
      </c>
      <c r="FY71" s="371">
        <f ca="1">IFERROR(OFFSET('HTM Output'!$J$213,0,MATCH(FY$11,'HTM Output'!$K$6:$GS$6,0)),0)*$I$8</f>
        <v>0</v>
      </c>
      <c r="FZ71" s="371">
        <f ca="1">IFERROR(OFFSET('HTM Output'!$J$213,0,MATCH(FZ$11,'HTM Output'!$K$6:$GS$6,0)),0)*$I$8</f>
        <v>0</v>
      </c>
      <c r="GA71" s="371">
        <f ca="1">IFERROR(OFFSET('HTM Output'!$J$213,0,MATCH(GA$11,'HTM Output'!$K$6:$GS$6,0)),0)*$I$8</f>
        <v>0</v>
      </c>
      <c r="GB71" s="371">
        <f ca="1">IFERROR(OFFSET('HTM Output'!$J$213,0,MATCH(GB$11,'HTM Output'!$K$6:$GS$6,0)),0)*$I$8</f>
        <v>0</v>
      </c>
      <c r="GC71" s="371">
        <f ca="1">IFERROR(OFFSET('HTM Output'!$J$213,0,MATCH(GC$11,'HTM Output'!$K$6:$GS$6,0)),0)*$I$8</f>
        <v>0</v>
      </c>
      <c r="GD71" s="371">
        <f ca="1">IFERROR(OFFSET('HTM Output'!$J$213,0,MATCH(GD$11,'HTM Output'!$K$6:$GS$6,0)),0)*$I$8</f>
        <v>0</v>
      </c>
      <c r="GE71" s="371">
        <f ca="1">IFERROR(OFFSET('HTM Output'!$J$213,0,MATCH(GE$11,'HTM Output'!$K$6:$GS$6,0)),0)*$I$8</f>
        <v>0</v>
      </c>
      <c r="GF71" s="371">
        <f ca="1">IFERROR(OFFSET('HTM Output'!$J$213,0,MATCH(GF$11,'HTM Output'!$K$6:$GS$6,0)),0)*$I$8</f>
        <v>0</v>
      </c>
      <c r="GG71" s="371">
        <f ca="1">IFERROR(OFFSET('HTM Output'!$J$213,0,MATCH(GG$11,'HTM Output'!$K$6:$GS$6,0)),0)*$I$8</f>
        <v>0</v>
      </c>
      <c r="GH71" s="371">
        <f ca="1">IFERROR(OFFSET('HTM Output'!$J$213,0,MATCH(GH$11,'HTM Output'!$K$6:$GS$6,0)),0)*$I$8</f>
        <v>0</v>
      </c>
      <c r="GI71" s="371">
        <f ca="1">IFERROR(OFFSET('HTM Output'!$J$213,0,MATCH(GI$11,'HTM Output'!$K$6:$GS$6,0)),0)*$I$8</f>
        <v>0</v>
      </c>
      <c r="GJ71" s="371">
        <f ca="1">IFERROR(OFFSET('HTM Output'!$J$213,0,MATCH(GJ$11,'HTM Output'!$K$6:$GS$6,0)),0)*$I$8</f>
        <v>0</v>
      </c>
      <c r="GK71" s="371">
        <f ca="1">IFERROR(OFFSET('HTM Output'!$J$213,0,MATCH(GK$11,'HTM Output'!$K$6:$GS$6,0)),0)*$I$8</f>
        <v>0</v>
      </c>
      <c r="GL71" s="371">
        <f ca="1">IFERROR(OFFSET('HTM Output'!$J$213,0,MATCH(GL$11,'HTM Output'!$K$6:$GS$6,0)),0)*$I$8</f>
        <v>0</v>
      </c>
      <c r="GM71" s="371">
        <f ca="1">IFERROR(OFFSET('HTM Output'!$J$213,0,MATCH(GM$11,'HTM Output'!$K$6:$GS$6,0)),0)*$I$8</f>
        <v>0</v>
      </c>
      <c r="GN71" s="371">
        <f ca="1">IFERROR(OFFSET('HTM Output'!$J$213,0,MATCH(GN$11,'HTM Output'!$K$6:$GS$6,0)),0)*$I$8</f>
        <v>0</v>
      </c>
      <c r="GO71" s="371">
        <f ca="1">IFERROR(OFFSET('HTM Output'!$J$213,0,MATCH(GO$11,'HTM Output'!$K$6:$GS$6,0)),0)*$I$8</f>
        <v>0</v>
      </c>
      <c r="GP71" s="371">
        <f ca="1">IFERROR(OFFSET('HTM Output'!$J$213,0,MATCH(GP$11,'HTM Output'!$K$6:$GS$6,0)),0)*$I$8</f>
        <v>0</v>
      </c>
      <c r="GQ71" s="371">
        <f ca="1">IFERROR(OFFSET('HTM Output'!$J$213,0,MATCH(GQ$11,'HTM Output'!$K$6:$GS$6,0)),0)*$I$8</f>
        <v>0</v>
      </c>
      <c r="GR71" s="371">
        <f ca="1">IFERROR(OFFSET('HTM Output'!$J$213,0,MATCH(GR$11,'HTM Output'!$K$6:$GS$6,0)),0)*$I$8</f>
        <v>0</v>
      </c>
      <c r="GS71" s="371">
        <f ca="1">IFERROR(OFFSET('HTM Output'!$J$213,0,MATCH(GS$11,'HTM Output'!$K$6:$GS$6,0)),0)*$I$8</f>
        <v>0</v>
      </c>
      <c r="GT71" s="371">
        <f ca="1">IFERROR(OFFSET('HTM Output'!$J$213,0,MATCH(GT$11,'HTM Output'!$K$6:$GS$6,0)),0)*$I$8</f>
        <v>0</v>
      </c>
      <c r="GU71" s="371">
        <f ca="1">IFERROR(OFFSET('HTM Output'!$J$213,0,MATCH(GU$11,'HTM Output'!$K$6:$GS$6,0)),0)*$I$8</f>
        <v>0</v>
      </c>
      <c r="GV71" s="371">
        <f ca="1">IFERROR(OFFSET('HTM Output'!$J$213,0,MATCH(GV$11,'HTM Output'!$K$6:$GS$6,0)),0)*$I$8</f>
        <v>0</v>
      </c>
      <c r="GW71" s="371">
        <f ca="1">IFERROR(OFFSET('HTM Output'!$J$213,0,MATCH(GW$11,'HTM Output'!$K$6:$GS$6,0)),0)*$I$8</f>
        <v>0</v>
      </c>
      <c r="GX71" s="371">
        <f ca="1">IFERROR(OFFSET('HTM Output'!$J$213,0,MATCH(GX$11,'HTM Output'!$K$6:$GS$6,0)),0)*$I$8</f>
        <v>0</v>
      </c>
      <c r="GY71" s="371">
        <f ca="1">IFERROR(OFFSET('HTM Output'!$J$213,0,MATCH(GY$11,'HTM Output'!$K$6:$GS$6,0)),0)*$I$8</f>
        <v>0</v>
      </c>
      <c r="GZ71" s="371">
        <f ca="1">IFERROR(OFFSET('HTM Output'!$J$213,0,MATCH(GZ$11,'HTM Output'!$K$6:$GS$6,0)),0)*$I$8</f>
        <v>0</v>
      </c>
      <c r="HA71" s="371">
        <f ca="1">IFERROR(OFFSET('HTM Output'!$J$213,0,MATCH(HA$11,'HTM Output'!$K$6:$GS$6,0)),0)*$I$8</f>
        <v>0</v>
      </c>
      <c r="HB71" s="469">
        <f ca="1">IFERROR(OFFSET('HTM Output'!$J$213,0,MATCH(HB$11,'HTM Output'!$K$6:$GS$6,0)),0)*$I$8</f>
        <v>0</v>
      </c>
      <c r="HC71" s="347"/>
      <c r="HD71" s="381">
        <f t="shared" si="53"/>
        <v>0</v>
      </c>
      <c r="HE71" s="359">
        <f t="shared" ca="1" si="53"/>
        <v>-288815.02720407525</v>
      </c>
      <c r="HF71" s="359">
        <f t="shared" ca="1" si="53"/>
        <v>-244790.33167161496</v>
      </c>
      <c r="HG71" s="359">
        <f t="shared" ca="1" si="53"/>
        <v>-168231.75314102092</v>
      </c>
      <c r="HH71" s="359">
        <f t="shared" ca="1" si="53"/>
        <v>-108679.26097478395</v>
      </c>
      <c r="HI71" s="359">
        <f t="shared" ca="1" si="53"/>
        <v>-33717.202785933623</v>
      </c>
      <c r="HJ71" s="359">
        <f t="shared" ca="1" si="53"/>
        <v>-3121.5324299624699</v>
      </c>
      <c r="HK71" s="419">
        <f t="shared" ca="1" si="54"/>
        <v>-847355.10820739111</v>
      </c>
    </row>
    <row r="72" spans="2:219" x14ac:dyDescent="0.75">
      <c r="B72" s="347"/>
      <c r="C72" s="347"/>
      <c r="D72" s="347"/>
      <c r="E72" s="347"/>
      <c r="F72" s="347"/>
      <c r="G72" s="347"/>
      <c r="H72" s="347"/>
      <c r="I72" s="371"/>
      <c r="J72" s="347"/>
      <c r="K72" s="371"/>
      <c r="L72" s="371"/>
      <c r="M72" s="371"/>
      <c r="N72" s="388" t="s">
        <v>310</v>
      </c>
      <c r="O72" s="389"/>
      <c r="P72" s="347"/>
      <c r="Q72" s="501"/>
      <c r="R72" s="347"/>
      <c r="S72" s="347"/>
      <c r="T72" s="371"/>
      <c r="U72" s="371">
        <f ca="1">IFERROR(OFFSET('HTM Output'!$J$214,0,MATCH(U$11,'HTM Output'!$K$6:$GS$6,0)),0)*$I$8</f>
        <v>-14749.262475336278</v>
      </c>
      <c r="V72" s="371">
        <f ca="1">IFERROR(OFFSET('HTM Output'!$J$214,0,MATCH(V$11,'HTM Output'!$K$6:$GS$6,0)),0)*$I$8</f>
        <v>-14749.262475336278</v>
      </c>
      <c r="W72" s="371">
        <f ca="1">IFERROR(OFFSET('HTM Output'!$J$214,0,MATCH(W$11,'HTM Output'!$K$6:$GS$6,0)),0)*$I$8</f>
        <v>-14749.262475336278</v>
      </c>
      <c r="X72" s="371">
        <f ca="1">IFERROR(OFFSET('HTM Output'!$J$214,0,MATCH(X$11,'HTM Output'!$K$6:$GS$6,0)),0)*$I$8</f>
        <v>-14749.262475336278</v>
      </c>
      <c r="Y72" s="371">
        <f ca="1">IFERROR(OFFSET('HTM Output'!$J$214,0,MATCH(Y$11,'HTM Output'!$K$6:$GS$6,0)),0)*$I$8</f>
        <v>-14749.262475336278</v>
      </c>
      <c r="Z72" s="371">
        <f ca="1">IFERROR(OFFSET('HTM Output'!$J$214,0,MATCH(Z$11,'HTM Output'!$K$6:$GS$6,0)),0)*$I$8</f>
        <v>-14749.262475336278</v>
      </c>
      <c r="AA72" s="371">
        <f ca="1">IFERROR(OFFSET('HTM Output'!$J$214,0,MATCH(AA$11,'HTM Output'!$K$6:$GS$6,0)),0)*$I$8</f>
        <v>-14749.262475336278</v>
      </c>
      <c r="AB72" s="371">
        <f ca="1">IFERROR(OFFSET('HTM Output'!$J$214,0,MATCH(AB$11,'HTM Output'!$K$6:$GS$6,0)),0)*$I$8</f>
        <v>-14749.262475336278</v>
      </c>
      <c r="AC72" s="371">
        <f ca="1">IFERROR(OFFSET('HTM Output'!$J$214,0,MATCH(AC$11,'HTM Output'!$K$6:$GS$6,0)),0)*$I$8</f>
        <v>-14749.262475336278</v>
      </c>
      <c r="AD72" s="371">
        <f ca="1">IFERROR(OFFSET('HTM Output'!$J$214,0,MATCH(AD$11,'HTM Output'!$K$6:$GS$6,0)),0)*$I$8</f>
        <v>-14749.262475336278</v>
      </c>
      <c r="AE72" s="371">
        <f ca="1">IFERROR(OFFSET('HTM Output'!$J$214,0,MATCH(AE$11,'HTM Output'!$K$6:$GS$6,0)),0)*$I$8</f>
        <v>-14749.262475336278</v>
      </c>
      <c r="AF72" s="371">
        <f ca="1">IFERROR(OFFSET('HTM Output'!$J$214,0,MATCH(AF$11,'HTM Output'!$K$6:$GS$6,0)),0)*$I$8</f>
        <v>-14749.262475336278</v>
      </c>
      <c r="AG72" s="371">
        <f ca="1">IFERROR(OFFSET('HTM Output'!$J$214,0,MATCH(AG$11,'HTM Output'!$K$6:$GS$6,0)),0)*$I$8</f>
        <v>-14749.262475336278</v>
      </c>
      <c r="AH72" s="371">
        <f ca="1">IFERROR(OFFSET('HTM Output'!$J$214,0,MATCH(AH$11,'HTM Output'!$K$6:$GS$6,0)),0)*$I$8</f>
        <v>-14749.262475336278</v>
      </c>
      <c r="AI72" s="371">
        <f ca="1">IFERROR(OFFSET('HTM Output'!$J$214,0,MATCH(AI$11,'HTM Output'!$K$6:$GS$6,0)),0)*$I$8</f>
        <v>-14749.262475336278</v>
      </c>
      <c r="AJ72" s="371">
        <f ca="1">IFERROR(OFFSET('HTM Output'!$J$214,0,MATCH(AJ$11,'HTM Output'!$K$6:$GS$6,0)),0)*$I$8</f>
        <v>-14749.262475336278</v>
      </c>
      <c r="AK72" s="371">
        <f ca="1">IFERROR(OFFSET('HTM Output'!$J$214,0,MATCH(AK$11,'HTM Output'!$K$6:$GS$6,0)),0)*$I$8</f>
        <v>-14749.262475336278</v>
      </c>
      <c r="AL72" s="371">
        <f ca="1">IFERROR(OFFSET('HTM Output'!$J$214,0,MATCH(AL$11,'HTM Output'!$K$6:$GS$6,0)),0)*$I$8</f>
        <v>-14749.262475336278</v>
      </c>
      <c r="AM72" s="371">
        <f ca="1">IFERROR(OFFSET('HTM Output'!$J$214,0,MATCH(AM$11,'HTM Output'!$K$6:$GS$6,0)),0)*$I$8</f>
        <v>-14749.262475336278</v>
      </c>
      <c r="AN72" s="371">
        <f ca="1">IFERROR(OFFSET('HTM Output'!$J$214,0,MATCH(AN$11,'HTM Output'!$K$6:$GS$6,0)),0)*$I$8</f>
        <v>-14749.262475336278</v>
      </c>
      <c r="AO72" s="371">
        <f ca="1">IFERROR(OFFSET('HTM Output'!$J$214,0,MATCH(AO$11,'HTM Output'!$K$6:$GS$6,0)),0)*$I$8</f>
        <v>-14749.262475336278</v>
      </c>
      <c r="AP72" s="371">
        <f ca="1">IFERROR(OFFSET('HTM Output'!$J$214,0,MATCH(AP$11,'HTM Output'!$K$6:$GS$6,0)),0)*$I$8</f>
        <v>-14749.262475336278</v>
      </c>
      <c r="AQ72" s="371">
        <f ca="1">IFERROR(OFFSET('HTM Output'!$J$214,0,MATCH(AQ$11,'HTM Output'!$K$6:$GS$6,0)),0)*$I$8</f>
        <v>-14749.262475336278</v>
      </c>
      <c r="AR72" s="371">
        <f ca="1">IFERROR(OFFSET('HTM Output'!$J$214,0,MATCH(AR$11,'HTM Output'!$K$6:$GS$6,0)),0)*$I$8</f>
        <v>-14749.262475336278</v>
      </c>
      <c r="AS72" s="371">
        <f ca="1">IFERROR(OFFSET('HTM Output'!$J$214,0,MATCH(AS$11,'HTM Output'!$K$6:$GS$6,0)),0)*$I$8</f>
        <v>-14749.262475336278</v>
      </c>
      <c r="AT72" s="371">
        <f ca="1">IFERROR(OFFSET('HTM Output'!$J$214,0,MATCH(AT$11,'HTM Output'!$K$6:$GS$6,0)),0)*$I$8</f>
        <v>-14749.262475336278</v>
      </c>
      <c r="AU72" s="371">
        <f ca="1">IFERROR(OFFSET('HTM Output'!$J$214,0,MATCH(AU$11,'HTM Output'!$K$6:$GS$6,0)),0)*$I$8</f>
        <v>-14749.262475336278</v>
      </c>
      <c r="AV72" s="371">
        <f ca="1">IFERROR(OFFSET('HTM Output'!$J$214,0,MATCH(AV$11,'HTM Output'!$K$6:$GS$6,0)),0)*$I$8</f>
        <v>-14749.262475336278</v>
      </c>
      <c r="AW72" s="371">
        <f ca="1">IFERROR(OFFSET('HTM Output'!$J$214,0,MATCH(AW$11,'HTM Output'!$K$6:$GS$6,0)),0)*$I$8</f>
        <v>-14749.262475336278</v>
      </c>
      <c r="AX72" s="371">
        <f ca="1">IFERROR(OFFSET('HTM Output'!$J$214,0,MATCH(AX$11,'HTM Output'!$K$6:$GS$6,0)),0)*$I$8</f>
        <v>-14749.262475336278</v>
      </c>
      <c r="AY72" s="371">
        <f ca="1">IFERROR(OFFSET('HTM Output'!$J$214,0,MATCH(AY$11,'HTM Output'!$K$6:$GS$6,0)),0)*$I$8</f>
        <v>-14749.262475336278</v>
      </c>
      <c r="AZ72" s="371">
        <f ca="1">IFERROR(OFFSET('HTM Output'!$J$214,0,MATCH(AZ$11,'HTM Output'!$K$6:$GS$6,0)),0)*$I$8</f>
        <v>-14749.262475336278</v>
      </c>
      <c r="BA72" s="371">
        <f ca="1">IFERROR(OFFSET('HTM Output'!$J$214,0,MATCH(BA$11,'HTM Output'!$K$6:$GS$6,0)),0)*$I$8</f>
        <v>-14749.262475336278</v>
      </c>
      <c r="BB72" s="371">
        <f ca="1">IFERROR(OFFSET('HTM Output'!$J$214,0,MATCH(BB$11,'HTM Output'!$K$6:$GS$6,0)),0)*$I$8</f>
        <v>-14749.262475336278</v>
      </c>
      <c r="BC72" s="371">
        <f ca="1">IFERROR(OFFSET('HTM Output'!$J$214,0,MATCH(BC$11,'HTM Output'!$K$6:$GS$6,0)),0)*$I$8</f>
        <v>-14749.262475336278</v>
      </c>
      <c r="BD72" s="371">
        <f ca="1">IFERROR(OFFSET('HTM Output'!$J$214,0,MATCH(BD$11,'HTM Output'!$K$6:$GS$6,0)),0)*$I$8</f>
        <v>-14749.262475336278</v>
      </c>
      <c r="BE72" s="371">
        <f ca="1">IFERROR(OFFSET('HTM Output'!$J$214,0,MATCH(BE$11,'HTM Output'!$K$6:$GS$6,0)),0)*$I$8</f>
        <v>-14749.262475336278</v>
      </c>
      <c r="BF72" s="371">
        <f ca="1">IFERROR(OFFSET('HTM Output'!$J$214,0,MATCH(BF$11,'HTM Output'!$K$6:$GS$6,0)),0)*$I$8</f>
        <v>-14749.262475336278</v>
      </c>
      <c r="BG72" s="371">
        <f ca="1">IFERROR(OFFSET('HTM Output'!$J$214,0,MATCH(BG$11,'HTM Output'!$K$6:$GS$6,0)),0)*$I$8</f>
        <v>-14749.262475336278</v>
      </c>
      <c r="BH72" s="371">
        <f ca="1">IFERROR(OFFSET('HTM Output'!$J$214,0,MATCH(BH$11,'HTM Output'!$K$6:$GS$6,0)),0)*$I$8</f>
        <v>-14749.262475336278</v>
      </c>
      <c r="BI72" s="371">
        <f ca="1">IFERROR(OFFSET('HTM Output'!$J$214,0,MATCH(BI$11,'HTM Output'!$K$6:$GS$6,0)),0)*$I$8</f>
        <v>-14749.262475336278</v>
      </c>
      <c r="BJ72" s="371">
        <f ca="1">IFERROR(OFFSET('HTM Output'!$J$214,0,MATCH(BJ$11,'HTM Output'!$K$6:$GS$6,0)),0)*$I$8</f>
        <v>-14749.262475336278</v>
      </c>
      <c r="BK72" s="371">
        <f ca="1">IFERROR(OFFSET('HTM Output'!$J$214,0,MATCH(BK$11,'HTM Output'!$K$6:$GS$6,0)),0)*$I$8</f>
        <v>-14749.262475336278</v>
      </c>
      <c r="BL72" s="371">
        <f ca="1">IFERROR(OFFSET('HTM Output'!$J$214,0,MATCH(BL$11,'HTM Output'!$K$6:$GS$6,0)),0)*$I$8</f>
        <v>-14749.262475336278</v>
      </c>
      <c r="BM72" s="371">
        <f ca="1">IFERROR(OFFSET('HTM Output'!$J$214,0,MATCH(BM$11,'HTM Output'!$K$6:$GS$6,0)),0)*$I$8</f>
        <v>-14749.262475336278</v>
      </c>
      <c r="BN72" s="371">
        <f ca="1">IFERROR(OFFSET('HTM Output'!$J$214,0,MATCH(BN$11,'HTM Output'!$K$6:$GS$6,0)),0)*$I$8</f>
        <v>-14749.262475336278</v>
      </c>
      <c r="BO72" s="371">
        <f ca="1">IFERROR(OFFSET('HTM Output'!$J$214,0,MATCH(BO$11,'HTM Output'!$K$6:$GS$6,0)),0)*$I$8</f>
        <v>-14749.262475336278</v>
      </c>
      <c r="BP72" s="371">
        <f ca="1">IFERROR(OFFSET('HTM Output'!$J$214,0,MATCH(BP$11,'HTM Output'!$K$6:$GS$6,0)),0)*$I$8</f>
        <v>-14749.262475336278</v>
      </c>
      <c r="BQ72" s="371">
        <f ca="1">IFERROR(OFFSET('HTM Output'!$J$214,0,MATCH(BQ$11,'HTM Output'!$K$6:$GS$6,0)),0)*$I$8</f>
        <v>-14749.262475336278</v>
      </c>
      <c r="BR72" s="371">
        <f ca="1">IFERROR(OFFSET('HTM Output'!$J$214,0,MATCH(BR$11,'HTM Output'!$K$6:$GS$6,0)),0)*$I$8</f>
        <v>-14749.262475336278</v>
      </c>
      <c r="BS72" s="371">
        <f ca="1">IFERROR(OFFSET('HTM Output'!$J$214,0,MATCH(BS$11,'HTM Output'!$K$6:$GS$6,0)),0)*$I$8</f>
        <v>-14749.262475336278</v>
      </c>
      <c r="BT72" s="371">
        <f ca="1">IFERROR(OFFSET('HTM Output'!$J$214,0,MATCH(BT$11,'HTM Output'!$K$6:$GS$6,0)),0)*$I$8</f>
        <v>-14749.262475336278</v>
      </c>
      <c r="BU72" s="371">
        <f ca="1">IFERROR(OFFSET('HTM Output'!$J$214,0,MATCH(BU$11,'HTM Output'!$K$6:$GS$6,0)),0)*$I$8</f>
        <v>-14749.262475336278</v>
      </c>
      <c r="BV72" s="371">
        <f ca="1">IFERROR(OFFSET('HTM Output'!$J$214,0,MATCH(BV$11,'HTM Output'!$K$6:$GS$6,0)),0)*$I$8</f>
        <v>-14749.262475336278</v>
      </c>
      <c r="BW72" s="371">
        <f ca="1">IFERROR(OFFSET('HTM Output'!$J$214,0,MATCH(BW$11,'HTM Output'!$K$6:$GS$6,0)),0)*$I$8</f>
        <v>-14749.262475336278</v>
      </c>
      <c r="BX72" s="371">
        <f ca="1">IFERROR(OFFSET('HTM Output'!$J$214,0,MATCH(BX$11,'HTM Output'!$K$6:$GS$6,0)),0)*$I$8</f>
        <v>-14749.262475336278</v>
      </c>
      <c r="BY72" s="371">
        <f ca="1">IFERROR(OFFSET('HTM Output'!$J$214,0,MATCH(BY$11,'HTM Output'!$K$6:$GS$6,0)),0)*$I$8</f>
        <v>-14749.262475336278</v>
      </c>
      <c r="BZ72" s="371">
        <f ca="1">IFERROR(OFFSET('HTM Output'!$J$214,0,MATCH(BZ$11,'HTM Output'!$K$6:$GS$6,0)),0)*$I$8</f>
        <v>-14749.262475336278</v>
      </c>
      <c r="CA72" s="371">
        <f ca="1">IFERROR(OFFSET('HTM Output'!$J$214,0,MATCH(CA$11,'HTM Output'!$K$6:$GS$6,0)),0)*$I$8</f>
        <v>-14749.262475336278</v>
      </c>
      <c r="CB72" s="371">
        <f ca="1">IFERROR(OFFSET('HTM Output'!$J$214,0,MATCH(CB$11,'HTM Output'!$K$6:$GS$6,0)),0)*$I$8</f>
        <v>-14749.262475336278</v>
      </c>
      <c r="CC72" s="371">
        <f ca="1">IFERROR(OFFSET('HTM Output'!$J$214,0,MATCH(CC$11,'HTM Output'!$K$6:$GS$6,0)),0)*$I$8</f>
        <v>-44247.787426008836</v>
      </c>
      <c r="CD72" s="371">
        <f ca="1">IFERROR(OFFSET('HTM Output'!$J$214,0,MATCH(CD$11,'HTM Output'!$K$6:$GS$6,0)),0)*$I$8</f>
        <v>-44247.787426008836</v>
      </c>
      <c r="CE72" s="371">
        <f ca="1">IFERROR(OFFSET('HTM Output'!$J$214,0,MATCH(CE$11,'HTM Output'!$K$6:$GS$6,0)),0)*$I$8</f>
        <v>-44247.787426008836</v>
      </c>
      <c r="CF72" s="371">
        <f ca="1">IFERROR(OFFSET('HTM Output'!$J$214,0,MATCH(CF$11,'HTM Output'!$K$6:$GS$6,0)),0)*$I$8</f>
        <v>-44247.787426008836</v>
      </c>
      <c r="CG72" s="371">
        <f ca="1">IFERROR(OFFSET('HTM Output'!$J$214,0,MATCH(CG$11,'HTM Output'!$K$6:$GS$6,0)),0)*$I$8</f>
        <v>0</v>
      </c>
      <c r="CH72" s="371">
        <f ca="1">IFERROR(OFFSET('HTM Output'!$J$214,0,MATCH(CH$11,'HTM Output'!$K$6:$GS$6,0)),0)*$I$8</f>
        <v>0</v>
      </c>
      <c r="CI72" s="371">
        <f ca="1">IFERROR(OFFSET('HTM Output'!$J$214,0,MATCH(CI$11,'HTM Output'!$K$6:$GS$6,0)),0)*$I$8</f>
        <v>0</v>
      </c>
      <c r="CJ72" s="371">
        <f ca="1">IFERROR(OFFSET('HTM Output'!$J$214,0,MATCH(CJ$11,'HTM Output'!$K$6:$GS$6,0)),0)*$I$8</f>
        <v>0</v>
      </c>
      <c r="CK72" s="371">
        <f ca="1">IFERROR(OFFSET('HTM Output'!$J$214,0,MATCH(CK$11,'HTM Output'!$K$6:$GS$6,0)),0)*$I$8</f>
        <v>0</v>
      </c>
      <c r="CL72" s="371">
        <f ca="1">IFERROR(OFFSET('HTM Output'!$J$214,0,MATCH(CL$11,'HTM Output'!$K$6:$GS$6,0)),0)*$I$8</f>
        <v>0</v>
      </c>
      <c r="CM72" s="371">
        <f ca="1">IFERROR(OFFSET('HTM Output'!$J$214,0,MATCH(CM$11,'HTM Output'!$K$6:$GS$6,0)),0)*$I$8</f>
        <v>0</v>
      </c>
      <c r="CN72" s="371">
        <f ca="1">IFERROR(OFFSET('HTM Output'!$J$214,0,MATCH(CN$11,'HTM Output'!$K$6:$GS$6,0)),0)*$I$8</f>
        <v>0</v>
      </c>
      <c r="CO72" s="371">
        <f ca="1">IFERROR(OFFSET('HTM Output'!$J$214,0,MATCH(CO$11,'HTM Output'!$K$6:$GS$6,0)),0)*$I$8</f>
        <v>0</v>
      </c>
      <c r="CP72" s="371">
        <f ca="1">IFERROR(OFFSET('HTM Output'!$J$214,0,MATCH(CP$11,'HTM Output'!$K$6:$GS$6,0)),0)*$I$8</f>
        <v>0</v>
      </c>
      <c r="CQ72" s="371">
        <f ca="1">IFERROR(OFFSET('HTM Output'!$J$214,0,MATCH(CQ$11,'HTM Output'!$K$6:$GS$6,0)),0)*$I$8</f>
        <v>0</v>
      </c>
      <c r="CR72" s="371">
        <f ca="1">IFERROR(OFFSET('HTM Output'!$J$214,0,MATCH(CR$11,'HTM Output'!$K$6:$GS$6,0)),0)*$I$8</f>
        <v>0</v>
      </c>
      <c r="CS72" s="371">
        <f ca="1">IFERROR(OFFSET('HTM Output'!$J$214,0,MATCH(CS$11,'HTM Output'!$K$6:$GS$6,0)),0)*$I$8</f>
        <v>0</v>
      </c>
      <c r="CT72" s="371">
        <f ca="1">IFERROR(OFFSET('HTM Output'!$J$214,0,MATCH(CT$11,'HTM Output'!$K$6:$GS$6,0)),0)*$I$8</f>
        <v>0</v>
      </c>
      <c r="CU72" s="371">
        <f ca="1">IFERROR(OFFSET('HTM Output'!$J$214,0,MATCH(CU$11,'HTM Output'!$K$6:$GS$6,0)),0)*$I$8</f>
        <v>0</v>
      </c>
      <c r="CV72" s="371">
        <f ca="1">IFERROR(OFFSET('HTM Output'!$J$214,0,MATCH(CV$11,'HTM Output'!$K$6:$GS$6,0)),0)*$I$8</f>
        <v>0</v>
      </c>
      <c r="CW72" s="371">
        <f ca="1">IFERROR(OFFSET('HTM Output'!$J$214,0,MATCH(CW$11,'HTM Output'!$K$6:$GS$6,0)),0)*$I$8</f>
        <v>0</v>
      </c>
      <c r="CX72" s="371">
        <f ca="1">IFERROR(OFFSET('HTM Output'!$J$214,0,MATCH(CX$11,'HTM Output'!$K$6:$GS$6,0)),0)*$I$8</f>
        <v>0</v>
      </c>
      <c r="CY72" s="371">
        <f ca="1">IFERROR(OFFSET('HTM Output'!$J$214,0,MATCH(CY$11,'HTM Output'!$K$6:$GS$6,0)),0)*$I$8</f>
        <v>0</v>
      </c>
      <c r="CZ72" s="371">
        <f ca="1">IFERROR(OFFSET('HTM Output'!$J$214,0,MATCH(CZ$11,'HTM Output'!$K$6:$GS$6,0)),0)*$I$8</f>
        <v>0</v>
      </c>
      <c r="DA72" s="371">
        <f ca="1">IFERROR(OFFSET('HTM Output'!$J$214,0,MATCH(DA$11,'HTM Output'!$K$6:$GS$6,0)),0)*$I$8</f>
        <v>0</v>
      </c>
      <c r="DB72" s="371">
        <f ca="1">IFERROR(OFFSET('HTM Output'!$J$214,0,MATCH(DB$11,'HTM Output'!$K$6:$GS$6,0)),0)*$I$8</f>
        <v>0</v>
      </c>
      <c r="DC72" s="371">
        <f ca="1">IFERROR(OFFSET('HTM Output'!$J$214,0,MATCH(DC$11,'HTM Output'!$K$6:$GS$6,0)),0)*$I$8</f>
        <v>0</v>
      </c>
      <c r="DD72" s="371">
        <f ca="1">IFERROR(OFFSET('HTM Output'!$J$214,0,MATCH(DD$11,'HTM Output'!$K$6:$GS$6,0)),0)*$I$8</f>
        <v>0</v>
      </c>
      <c r="DE72" s="371">
        <f ca="1">IFERROR(OFFSET('HTM Output'!$J$214,0,MATCH(DE$11,'HTM Output'!$K$6:$GS$6,0)),0)*$I$8</f>
        <v>0</v>
      </c>
      <c r="DF72" s="371">
        <f ca="1">IFERROR(OFFSET('HTM Output'!$J$214,0,MATCH(DF$11,'HTM Output'!$K$6:$GS$6,0)),0)*$I$8</f>
        <v>0</v>
      </c>
      <c r="DG72" s="371">
        <f ca="1">IFERROR(OFFSET('HTM Output'!$J$214,0,MATCH(DG$11,'HTM Output'!$K$6:$GS$6,0)),0)*$I$8</f>
        <v>0</v>
      </c>
      <c r="DH72" s="371">
        <f ca="1">IFERROR(OFFSET('HTM Output'!$J$214,0,MATCH(DH$11,'HTM Output'!$K$6:$GS$6,0)),0)*$I$8</f>
        <v>0</v>
      </c>
      <c r="DI72" s="371">
        <f ca="1">IFERROR(OFFSET('HTM Output'!$J$214,0,MATCH(DI$11,'HTM Output'!$K$6:$GS$6,0)),0)*$I$8</f>
        <v>0</v>
      </c>
      <c r="DJ72" s="371">
        <f ca="1">IFERROR(OFFSET('HTM Output'!$J$214,0,MATCH(DJ$11,'HTM Output'!$K$6:$GS$6,0)),0)*$I$8</f>
        <v>0</v>
      </c>
      <c r="DK72" s="371">
        <f ca="1">IFERROR(OFFSET('HTM Output'!$J$214,0,MATCH(DK$11,'HTM Output'!$K$6:$GS$6,0)),0)*$I$8</f>
        <v>0</v>
      </c>
      <c r="DL72" s="371">
        <f ca="1">IFERROR(OFFSET('HTM Output'!$J$214,0,MATCH(DL$11,'HTM Output'!$K$6:$GS$6,0)),0)*$I$8</f>
        <v>0</v>
      </c>
      <c r="DM72" s="371">
        <f ca="1">IFERROR(OFFSET('HTM Output'!$J$214,0,MATCH(DM$11,'HTM Output'!$K$6:$GS$6,0)),0)*$I$8</f>
        <v>0</v>
      </c>
      <c r="DN72" s="371">
        <f ca="1">IFERROR(OFFSET('HTM Output'!$J$214,0,MATCH(DN$11,'HTM Output'!$K$6:$GS$6,0)),0)*$I$8</f>
        <v>0</v>
      </c>
      <c r="DO72" s="371">
        <f ca="1">IFERROR(OFFSET('HTM Output'!$J$214,0,MATCH(DO$11,'HTM Output'!$K$6:$GS$6,0)),0)*$I$8</f>
        <v>0</v>
      </c>
      <c r="DP72" s="371">
        <f ca="1">IFERROR(OFFSET('HTM Output'!$J$214,0,MATCH(DP$11,'HTM Output'!$K$6:$GS$6,0)),0)*$I$8</f>
        <v>0</v>
      </c>
      <c r="DQ72" s="371">
        <f ca="1">IFERROR(OFFSET('HTM Output'!$J$214,0,MATCH(DQ$11,'HTM Output'!$K$6:$GS$6,0)),0)*$I$8</f>
        <v>0</v>
      </c>
      <c r="DR72" s="371">
        <f ca="1">IFERROR(OFFSET('HTM Output'!$J$214,0,MATCH(DR$11,'HTM Output'!$K$6:$GS$6,0)),0)*$I$8</f>
        <v>0</v>
      </c>
      <c r="DS72" s="371">
        <f ca="1">IFERROR(OFFSET('HTM Output'!$J$214,0,MATCH(DS$11,'HTM Output'!$K$6:$GS$6,0)),0)*$I$8</f>
        <v>0</v>
      </c>
      <c r="DT72" s="371">
        <f ca="1">IFERROR(OFFSET('HTM Output'!$J$214,0,MATCH(DT$11,'HTM Output'!$K$6:$GS$6,0)),0)*$I$8</f>
        <v>0</v>
      </c>
      <c r="DU72" s="371">
        <f ca="1">IFERROR(OFFSET('HTM Output'!$J$214,0,MATCH(DU$11,'HTM Output'!$K$6:$GS$6,0)),0)*$I$8</f>
        <v>0</v>
      </c>
      <c r="DV72" s="371">
        <f ca="1">IFERROR(OFFSET('HTM Output'!$J$214,0,MATCH(DV$11,'HTM Output'!$K$6:$GS$6,0)),0)*$I$8</f>
        <v>0</v>
      </c>
      <c r="DW72" s="371">
        <f ca="1">IFERROR(OFFSET('HTM Output'!$J$214,0,MATCH(DW$11,'HTM Output'!$K$6:$GS$6,0)),0)*$I$8</f>
        <v>0</v>
      </c>
      <c r="DX72" s="371">
        <f ca="1">IFERROR(OFFSET('HTM Output'!$J$214,0,MATCH(DX$11,'HTM Output'!$K$6:$GS$6,0)),0)*$I$8</f>
        <v>0</v>
      </c>
      <c r="DY72" s="371">
        <f ca="1">IFERROR(OFFSET('HTM Output'!$J$214,0,MATCH(DY$11,'HTM Output'!$K$6:$GS$6,0)),0)*$I$8</f>
        <v>0</v>
      </c>
      <c r="DZ72" s="371">
        <f ca="1">IFERROR(OFFSET('HTM Output'!$J$214,0,MATCH(DZ$11,'HTM Output'!$K$6:$GS$6,0)),0)*$I$8</f>
        <v>0</v>
      </c>
      <c r="EA72" s="371">
        <f ca="1">IFERROR(OFFSET('HTM Output'!$J$214,0,MATCH(EA$11,'HTM Output'!$K$6:$GS$6,0)),0)*$I$8</f>
        <v>0</v>
      </c>
      <c r="EB72" s="371">
        <f ca="1">IFERROR(OFFSET('HTM Output'!$J$214,0,MATCH(EB$11,'HTM Output'!$K$6:$GS$6,0)),0)*$I$8</f>
        <v>0</v>
      </c>
      <c r="EC72" s="371">
        <f ca="1">IFERROR(OFFSET('HTM Output'!$J$214,0,MATCH(EC$11,'HTM Output'!$K$6:$GS$6,0)),0)*$I$8</f>
        <v>0</v>
      </c>
      <c r="ED72" s="371">
        <f ca="1">IFERROR(OFFSET('HTM Output'!$J$214,0,MATCH(ED$11,'HTM Output'!$K$6:$GS$6,0)),0)*$I$8</f>
        <v>0</v>
      </c>
      <c r="EE72" s="371">
        <f ca="1">IFERROR(OFFSET('HTM Output'!$J$214,0,MATCH(EE$11,'HTM Output'!$K$6:$GS$6,0)),0)*$I$8</f>
        <v>0</v>
      </c>
      <c r="EF72" s="371">
        <f ca="1">IFERROR(OFFSET('HTM Output'!$J$214,0,MATCH(EF$11,'HTM Output'!$K$6:$GS$6,0)),0)*$I$8</f>
        <v>0</v>
      </c>
      <c r="EG72" s="371">
        <f ca="1">IFERROR(OFFSET('HTM Output'!$J$214,0,MATCH(EG$11,'HTM Output'!$K$6:$GS$6,0)),0)*$I$8</f>
        <v>0</v>
      </c>
      <c r="EH72" s="371">
        <f ca="1">IFERROR(OFFSET('HTM Output'!$J$214,0,MATCH(EH$11,'HTM Output'!$K$6:$GS$6,0)),0)*$I$8</f>
        <v>0</v>
      </c>
      <c r="EI72" s="371">
        <f ca="1">IFERROR(OFFSET('HTM Output'!$J$214,0,MATCH(EI$11,'HTM Output'!$K$6:$GS$6,0)),0)*$I$8</f>
        <v>0</v>
      </c>
      <c r="EJ72" s="371">
        <f ca="1">IFERROR(OFFSET('HTM Output'!$J$214,0,MATCH(EJ$11,'HTM Output'!$K$6:$GS$6,0)),0)*$I$8</f>
        <v>0</v>
      </c>
      <c r="EK72" s="371">
        <f ca="1">IFERROR(OFFSET('HTM Output'!$J$214,0,MATCH(EK$11,'HTM Output'!$K$6:$GS$6,0)),0)*$I$8</f>
        <v>0</v>
      </c>
      <c r="EL72" s="371">
        <f ca="1">IFERROR(OFFSET('HTM Output'!$J$214,0,MATCH(EL$11,'HTM Output'!$K$6:$GS$6,0)),0)*$I$8</f>
        <v>0</v>
      </c>
      <c r="EM72" s="371">
        <f ca="1">IFERROR(OFFSET('HTM Output'!$J$214,0,MATCH(EM$11,'HTM Output'!$K$6:$GS$6,0)),0)*$I$8</f>
        <v>0</v>
      </c>
      <c r="EN72" s="371">
        <f ca="1">IFERROR(OFFSET('HTM Output'!$J$214,0,MATCH(EN$11,'HTM Output'!$K$6:$GS$6,0)),0)*$I$8</f>
        <v>0</v>
      </c>
      <c r="EO72" s="371">
        <f ca="1">IFERROR(OFFSET('HTM Output'!$J$214,0,MATCH(EO$11,'HTM Output'!$K$6:$GS$6,0)),0)*$I$8</f>
        <v>0</v>
      </c>
      <c r="EP72" s="371">
        <f ca="1">IFERROR(OFFSET('HTM Output'!$J$214,0,MATCH(EP$11,'HTM Output'!$K$6:$GS$6,0)),0)*$I$8</f>
        <v>0</v>
      </c>
      <c r="EQ72" s="371">
        <f ca="1">IFERROR(OFFSET('HTM Output'!$J$214,0,MATCH(EQ$11,'HTM Output'!$K$6:$GS$6,0)),0)*$I$8</f>
        <v>0</v>
      </c>
      <c r="ER72" s="371">
        <f ca="1">IFERROR(OFFSET('HTM Output'!$J$214,0,MATCH(ER$11,'HTM Output'!$K$6:$GS$6,0)),0)*$I$8</f>
        <v>0</v>
      </c>
      <c r="ES72" s="371">
        <f ca="1">IFERROR(OFFSET('HTM Output'!$J$214,0,MATCH(ES$11,'HTM Output'!$K$6:$GS$6,0)),0)*$I$8</f>
        <v>0</v>
      </c>
      <c r="ET72" s="371">
        <f ca="1">IFERROR(OFFSET('HTM Output'!$J$214,0,MATCH(ET$11,'HTM Output'!$K$6:$GS$6,0)),0)*$I$8</f>
        <v>0</v>
      </c>
      <c r="EU72" s="371">
        <f ca="1">IFERROR(OFFSET('HTM Output'!$J$214,0,MATCH(EU$11,'HTM Output'!$K$6:$GS$6,0)),0)*$I$8</f>
        <v>0</v>
      </c>
      <c r="EV72" s="371">
        <f ca="1">IFERROR(OFFSET('HTM Output'!$J$214,0,MATCH(EV$11,'HTM Output'!$K$6:$GS$6,0)),0)*$I$8</f>
        <v>0</v>
      </c>
      <c r="EW72" s="371">
        <f ca="1">IFERROR(OFFSET('HTM Output'!$J$214,0,MATCH(EW$11,'HTM Output'!$K$6:$GS$6,0)),0)*$I$8</f>
        <v>0</v>
      </c>
      <c r="EX72" s="371">
        <f ca="1">IFERROR(OFFSET('HTM Output'!$J$214,0,MATCH(EX$11,'HTM Output'!$K$6:$GS$6,0)),0)*$I$8</f>
        <v>0</v>
      </c>
      <c r="EY72" s="371">
        <f ca="1">IFERROR(OFFSET('HTM Output'!$J$214,0,MATCH(EY$11,'HTM Output'!$K$6:$GS$6,0)),0)*$I$8</f>
        <v>0</v>
      </c>
      <c r="EZ72" s="371">
        <f ca="1">IFERROR(OFFSET('HTM Output'!$J$214,0,MATCH(EZ$11,'HTM Output'!$K$6:$GS$6,0)),0)*$I$8</f>
        <v>0</v>
      </c>
      <c r="FA72" s="371">
        <f ca="1">IFERROR(OFFSET('HTM Output'!$J$214,0,MATCH(FA$11,'HTM Output'!$K$6:$GS$6,0)),0)*$I$8</f>
        <v>0</v>
      </c>
      <c r="FB72" s="371">
        <f ca="1">IFERROR(OFFSET('HTM Output'!$J$214,0,MATCH(FB$11,'HTM Output'!$K$6:$GS$6,0)),0)*$I$8</f>
        <v>0</v>
      </c>
      <c r="FC72" s="371">
        <f ca="1">IFERROR(OFFSET('HTM Output'!$J$214,0,MATCH(FC$11,'HTM Output'!$K$6:$GS$6,0)),0)*$I$8</f>
        <v>0</v>
      </c>
      <c r="FD72" s="371">
        <f ca="1">IFERROR(OFFSET('HTM Output'!$J$214,0,MATCH(FD$11,'HTM Output'!$K$6:$GS$6,0)),0)*$I$8</f>
        <v>0</v>
      </c>
      <c r="FE72" s="371">
        <f ca="1">IFERROR(OFFSET('HTM Output'!$J$214,0,MATCH(FE$11,'HTM Output'!$K$6:$GS$6,0)),0)*$I$8</f>
        <v>0</v>
      </c>
      <c r="FF72" s="371">
        <f ca="1">IFERROR(OFFSET('HTM Output'!$J$214,0,MATCH(FF$11,'HTM Output'!$K$6:$GS$6,0)),0)*$I$8</f>
        <v>0</v>
      </c>
      <c r="FG72" s="371">
        <f ca="1">IFERROR(OFFSET('HTM Output'!$J$214,0,MATCH(FG$11,'HTM Output'!$K$6:$GS$6,0)),0)*$I$8</f>
        <v>0</v>
      </c>
      <c r="FH72" s="371">
        <f ca="1">IFERROR(OFFSET('HTM Output'!$J$214,0,MATCH(FH$11,'HTM Output'!$K$6:$GS$6,0)),0)*$I$8</f>
        <v>0</v>
      </c>
      <c r="FI72" s="371">
        <f ca="1">IFERROR(OFFSET('HTM Output'!$J$214,0,MATCH(FI$11,'HTM Output'!$K$6:$GS$6,0)),0)*$I$8</f>
        <v>0</v>
      </c>
      <c r="FJ72" s="371">
        <f ca="1">IFERROR(OFFSET('HTM Output'!$J$214,0,MATCH(FJ$11,'HTM Output'!$K$6:$GS$6,0)),0)*$I$8</f>
        <v>0</v>
      </c>
      <c r="FK72" s="371">
        <f ca="1">IFERROR(OFFSET('HTM Output'!$J$214,0,MATCH(FK$11,'HTM Output'!$K$6:$GS$6,0)),0)*$I$8</f>
        <v>0</v>
      </c>
      <c r="FL72" s="371">
        <f ca="1">IFERROR(OFFSET('HTM Output'!$J$214,0,MATCH(FL$11,'HTM Output'!$K$6:$GS$6,0)),0)*$I$8</f>
        <v>0</v>
      </c>
      <c r="FM72" s="371">
        <f ca="1">IFERROR(OFFSET('HTM Output'!$J$214,0,MATCH(FM$11,'HTM Output'!$K$6:$GS$6,0)),0)*$I$8</f>
        <v>0</v>
      </c>
      <c r="FN72" s="371">
        <f ca="1">IFERROR(OFFSET('HTM Output'!$J$214,0,MATCH(FN$11,'HTM Output'!$K$6:$GS$6,0)),0)*$I$8</f>
        <v>0</v>
      </c>
      <c r="FO72" s="371">
        <f ca="1">IFERROR(OFFSET('HTM Output'!$J$214,0,MATCH(FO$11,'HTM Output'!$K$6:$GS$6,0)),0)*$I$8</f>
        <v>0</v>
      </c>
      <c r="FP72" s="371">
        <f ca="1">IFERROR(OFFSET('HTM Output'!$J$214,0,MATCH(FP$11,'HTM Output'!$K$6:$GS$6,0)),0)*$I$8</f>
        <v>0</v>
      </c>
      <c r="FQ72" s="371">
        <f ca="1">IFERROR(OFFSET('HTM Output'!$J$214,0,MATCH(FQ$11,'HTM Output'!$K$6:$GS$6,0)),0)*$I$8</f>
        <v>0</v>
      </c>
      <c r="FR72" s="371">
        <f ca="1">IFERROR(OFFSET('HTM Output'!$J$214,0,MATCH(FR$11,'HTM Output'!$K$6:$GS$6,0)),0)*$I$8</f>
        <v>0</v>
      </c>
      <c r="FS72" s="371">
        <f ca="1">IFERROR(OFFSET('HTM Output'!$J$214,0,MATCH(FS$11,'HTM Output'!$K$6:$GS$6,0)),0)*$I$8</f>
        <v>0</v>
      </c>
      <c r="FT72" s="371">
        <f ca="1">IFERROR(OFFSET('HTM Output'!$J$214,0,MATCH(FT$11,'HTM Output'!$K$6:$GS$6,0)),0)*$I$8</f>
        <v>0</v>
      </c>
      <c r="FU72" s="371">
        <f ca="1">IFERROR(OFFSET('HTM Output'!$J$214,0,MATCH(FU$11,'HTM Output'!$K$6:$GS$6,0)),0)*$I$8</f>
        <v>0</v>
      </c>
      <c r="FV72" s="371">
        <f ca="1">IFERROR(OFFSET('HTM Output'!$J$214,0,MATCH(FV$11,'HTM Output'!$K$6:$GS$6,0)),0)*$I$8</f>
        <v>0</v>
      </c>
      <c r="FW72" s="371">
        <f ca="1">IFERROR(OFFSET('HTM Output'!$J$214,0,MATCH(FW$11,'HTM Output'!$K$6:$GS$6,0)),0)*$I$8</f>
        <v>0</v>
      </c>
      <c r="FX72" s="371">
        <f ca="1">IFERROR(OFFSET('HTM Output'!$J$214,0,MATCH(FX$11,'HTM Output'!$K$6:$GS$6,0)),0)*$I$8</f>
        <v>0</v>
      </c>
      <c r="FY72" s="371">
        <f ca="1">IFERROR(OFFSET('HTM Output'!$J$214,0,MATCH(FY$11,'HTM Output'!$K$6:$GS$6,0)),0)*$I$8</f>
        <v>0</v>
      </c>
      <c r="FZ72" s="371">
        <f ca="1">IFERROR(OFFSET('HTM Output'!$J$214,0,MATCH(FZ$11,'HTM Output'!$K$6:$GS$6,0)),0)*$I$8</f>
        <v>0</v>
      </c>
      <c r="GA72" s="371">
        <f ca="1">IFERROR(OFFSET('HTM Output'!$J$214,0,MATCH(GA$11,'HTM Output'!$K$6:$GS$6,0)),0)*$I$8</f>
        <v>0</v>
      </c>
      <c r="GB72" s="371">
        <f ca="1">IFERROR(OFFSET('HTM Output'!$J$214,0,MATCH(GB$11,'HTM Output'!$K$6:$GS$6,0)),0)*$I$8</f>
        <v>0</v>
      </c>
      <c r="GC72" s="371">
        <f ca="1">IFERROR(OFFSET('HTM Output'!$J$214,0,MATCH(GC$11,'HTM Output'!$K$6:$GS$6,0)),0)*$I$8</f>
        <v>0</v>
      </c>
      <c r="GD72" s="371">
        <f ca="1">IFERROR(OFFSET('HTM Output'!$J$214,0,MATCH(GD$11,'HTM Output'!$K$6:$GS$6,0)),0)*$I$8</f>
        <v>0</v>
      </c>
      <c r="GE72" s="371">
        <f ca="1">IFERROR(OFFSET('HTM Output'!$J$214,0,MATCH(GE$11,'HTM Output'!$K$6:$GS$6,0)),0)*$I$8</f>
        <v>0</v>
      </c>
      <c r="GF72" s="371">
        <f ca="1">IFERROR(OFFSET('HTM Output'!$J$214,0,MATCH(GF$11,'HTM Output'!$K$6:$GS$6,0)),0)*$I$8</f>
        <v>0</v>
      </c>
      <c r="GG72" s="371">
        <f ca="1">IFERROR(OFFSET('HTM Output'!$J$214,0,MATCH(GG$11,'HTM Output'!$K$6:$GS$6,0)),0)*$I$8</f>
        <v>0</v>
      </c>
      <c r="GH72" s="371">
        <f ca="1">IFERROR(OFFSET('HTM Output'!$J$214,0,MATCH(GH$11,'HTM Output'!$K$6:$GS$6,0)),0)*$I$8</f>
        <v>0</v>
      </c>
      <c r="GI72" s="371">
        <f ca="1">IFERROR(OFFSET('HTM Output'!$J$214,0,MATCH(GI$11,'HTM Output'!$K$6:$GS$6,0)),0)*$I$8</f>
        <v>0</v>
      </c>
      <c r="GJ72" s="371">
        <f ca="1">IFERROR(OFFSET('HTM Output'!$J$214,0,MATCH(GJ$11,'HTM Output'!$K$6:$GS$6,0)),0)*$I$8</f>
        <v>0</v>
      </c>
      <c r="GK72" s="371">
        <f ca="1">IFERROR(OFFSET('HTM Output'!$J$214,0,MATCH(GK$11,'HTM Output'!$K$6:$GS$6,0)),0)*$I$8</f>
        <v>0</v>
      </c>
      <c r="GL72" s="371">
        <f ca="1">IFERROR(OFFSET('HTM Output'!$J$214,0,MATCH(GL$11,'HTM Output'!$K$6:$GS$6,0)),0)*$I$8</f>
        <v>0</v>
      </c>
      <c r="GM72" s="371">
        <f ca="1">IFERROR(OFFSET('HTM Output'!$J$214,0,MATCH(GM$11,'HTM Output'!$K$6:$GS$6,0)),0)*$I$8</f>
        <v>0</v>
      </c>
      <c r="GN72" s="371">
        <f ca="1">IFERROR(OFFSET('HTM Output'!$J$214,0,MATCH(GN$11,'HTM Output'!$K$6:$GS$6,0)),0)*$I$8</f>
        <v>0</v>
      </c>
      <c r="GO72" s="371">
        <f ca="1">IFERROR(OFFSET('HTM Output'!$J$214,0,MATCH(GO$11,'HTM Output'!$K$6:$GS$6,0)),0)*$I$8</f>
        <v>0</v>
      </c>
      <c r="GP72" s="371">
        <f ca="1">IFERROR(OFFSET('HTM Output'!$J$214,0,MATCH(GP$11,'HTM Output'!$K$6:$GS$6,0)),0)*$I$8</f>
        <v>0</v>
      </c>
      <c r="GQ72" s="371">
        <f ca="1">IFERROR(OFFSET('HTM Output'!$J$214,0,MATCH(GQ$11,'HTM Output'!$K$6:$GS$6,0)),0)*$I$8</f>
        <v>0</v>
      </c>
      <c r="GR72" s="371">
        <f ca="1">IFERROR(OFFSET('HTM Output'!$J$214,0,MATCH(GR$11,'HTM Output'!$K$6:$GS$6,0)),0)*$I$8</f>
        <v>0</v>
      </c>
      <c r="GS72" s="371">
        <f ca="1">IFERROR(OFFSET('HTM Output'!$J$214,0,MATCH(GS$11,'HTM Output'!$K$6:$GS$6,0)),0)*$I$8</f>
        <v>0</v>
      </c>
      <c r="GT72" s="371">
        <f ca="1">IFERROR(OFFSET('HTM Output'!$J$214,0,MATCH(GT$11,'HTM Output'!$K$6:$GS$6,0)),0)*$I$8</f>
        <v>0</v>
      </c>
      <c r="GU72" s="371">
        <f ca="1">IFERROR(OFFSET('HTM Output'!$J$214,0,MATCH(GU$11,'HTM Output'!$K$6:$GS$6,0)),0)*$I$8</f>
        <v>0</v>
      </c>
      <c r="GV72" s="371">
        <f ca="1">IFERROR(OFFSET('HTM Output'!$J$214,0,MATCH(GV$11,'HTM Output'!$K$6:$GS$6,0)),0)*$I$8</f>
        <v>0</v>
      </c>
      <c r="GW72" s="371">
        <f ca="1">IFERROR(OFFSET('HTM Output'!$J$214,0,MATCH(GW$11,'HTM Output'!$K$6:$GS$6,0)),0)*$I$8</f>
        <v>0</v>
      </c>
      <c r="GX72" s="371">
        <f ca="1">IFERROR(OFFSET('HTM Output'!$J$214,0,MATCH(GX$11,'HTM Output'!$K$6:$GS$6,0)),0)*$I$8</f>
        <v>0</v>
      </c>
      <c r="GY72" s="371">
        <f ca="1">IFERROR(OFFSET('HTM Output'!$J$214,0,MATCH(GY$11,'HTM Output'!$K$6:$GS$6,0)),0)*$I$8</f>
        <v>0</v>
      </c>
      <c r="GZ72" s="371">
        <f ca="1">IFERROR(OFFSET('HTM Output'!$J$214,0,MATCH(GZ$11,'HTM Output'!$K$6:$GS$6,0)),0)*$I$8</f>
        <v>0</v>
      </c>
      <c r="HA72" s="371">
        <f ca="1">IFERROR(OFFSET('HTM Output'!$J$214,0,MATCH(HA$11,'HTM Output'!$K$6:$GS$6,0)),0)*$I$8</f>
        <v>0</v>
      </c>
      <c r="HB72" s="469">
        <f ca="1">IFERROR(OFFSET('HTM Output'!$J$214,0,MATCH(HB$11,'HTM Output'!$K$6:$GS$6,0)),0)*$I$8</f>
        <v>0</v>
      </c>
      <c r="HC72" s="347"/>
      <c r="HD72" s="381">
        <f t="shared" si="53"/>
        <v>0</v>
      </c>
      <c r="HE72" s="359">
        <f t="shared" ca="1" si="53"/>
        <v>-176991.14970403537</v>
      </c>
      <c r="HF72" s="359">
        <f t="shared" ca="1" si="53"/>
        <v>-176991.14970403537</v>
      </c>
      <c r="HG72" s="359">
        <f t="shared" ca="1" si="53"/>
        <v>-176991.14970403537</v>
      </c>
      <c r="HH72" s="359">
        <f t="shared" ca="1" si="53"/>
        <v>-176991.14970403537</v>
      </c>
      <c r="HI72" s="359">
        <f t="shared" ca="1" si="53"/>
        <v>-176991.14970403537</v>
      </c>
      <c r="HJ72" s="359">
        <f t="shared" ca="1" si="53"/>
        <v>-176991.14970403534</v>
      </c>
      <c r="HK72" s="419">
        <f ca="1">SUM(HD72:HJ72)</f>
        <v>-1061946.8982242122</v>
      </c>
    </row>
    <row r="73" spans="2:219" hidden="1" outlineLevel="1" x14ac:dyDescent="0.75">
      <c r="B73" s="347"/>
      <c r="C73" s="347"/>
      <c r="D73" s="347"/>
      <c r="E73" s="347"/>
      <c r="F73" s="347"/>
      <c r="G73" s="371"/>
      <c r="H73" s="371"/>
      <c r="I73" s="371"/>
      <c r="J73" s="347"/>
      <c r="K73" s="371"/>
      <c r="L73" s="371"/>
      <c r="M73" s="371"/>
      <c r="N73" s="388" t="s">
        <v>309</v>
      </c>
      <c r="O73" s="389"/>
      <c r="P73" s="347"/>
      <c r="Q73" s="501"/>
      <c r="R73" s="347"/>
      <c r="S73" s="347"/>
      <c r="T73" s="435"/>
      <c r="U73" s="371">
        <v>0</v>
      </c>
      <c r="V73" s="371">
        <v>0</v>
      </c>
      <c r="W73" s="371">
        <v>0</v>
      </c>
      <c r="X73" s="371">
        <v>0</v>
      </c>
      <c r="Y73" s="371">
        <v>0</v>
      </c>
      <c r="Z73" s="371">
        <v>0</v>
      </c>
      <c r="AA73" s="371">
        <v>0</v>
      </c>
      <c r="AB73" s="371">
        <v>0</v>
      </c>
      <c r="AC73" s="371">
        <v>0</v>
      </c>
      <c r="AD73" s="371">
        <v>0</v>
      </c>
      <c r="AE73" s="371">
        <v>0</v>
      </c>
      <c r="AF73" s="371">
        <v>0</v>
      </c>
      <c r="AG73" s="371">
        <v>0</v>
      </c>
      <c r="AH73" s="371">
        <v>0</v>
      </c>
      <c r="AI73" s="371">
        <v>0</v>
      </c>
      <c r="AJ73" s="371">
        <v>0</v>
      </c>
      <c r="AK73" s="371">
        <v>0</v>
      </c>
      <c r="AL73" s="371">
        <v>0</v>
      </c>
      <c r="AM73" s="371">
        <v>0</v>
      </c>
      <c r="AN73" s="371">
        <v>0</v>
      </c>
      <c r="AO73" s="371">
        <v>0</v>
      </c>
      <c r="AP73" s="371">
        <v>0</v>
      </c>
      <c r="AQ73" s="371">
        <v>0</v>
      </c>
      <c r="AR73" s="371">
        <v>0</v>
      </c>
      <c r="AS73" s="371">
        <v>0</v>
      </c>
      <c r="AT73" s="371">
        <v>0</v>
      </c>
      <c r="AU73" s="371">
        <v>0</v>
      </c>
      <c r="AV73" s="371">
        <v>0</v>
      </c>
      <c r="AW73" s="371">
        <v>0</v>
      </c>
      <c r="AX73" s="371">
        <v>0</v>
      </c>
      <c r="AY73" s="371">
        <v>0</v>
      </c>
      <c r="AZ73" s="371">
        <v>0</v>
      </c>
      <c r="BA73" s="371">
        <v>0</v>
      </c>
      <c r="BB73" s="371">
        <v>0</v>
      </c>
      <c r="BC73" s="371">
        <v>0</v>
      </c>
      <c r="BD73" s="371">
        <v>0</v>
      </c>
      <c r="BE73" s="371">
        <v>0</v>
      </c>
      <c r="BF73" s="371">
        <v>0</v>
      </c>
      <c r="BG73" s="371">
        <v>0</v>
      </c>
      <c r="BH73" s="371">
        <v>0</v>
      </c>
      <c r="BI73" s="371">
        <v>0</v>
      </c>
      <c r="BJ73" s="371">
        <v>0</v>
      </c>
      <c r="BK73" s="371">
        <v>0</v>
      </c>
      <c r="BL73" s="371">
        <v>0</v>
      </c>
      <c r="BM73" s="371">
        <v>0</v>
      </c>
      <c r="BN73" s="371">
        <v>0</v>
      </c>
      <c r="BO73" s="371">
        <v>0</v>
      </c>
      <c r="BP73" s="371">
        <v>0</v>
      </c>
      <c r="BQ73" s="371">
        <v>0</v>
      </c>
      <c r="BR73" s="371">
        <v>0</v>
      </c>
      <c r="BS73" s="371">
        <v>0</v>
      </c>
      <c r="BT73" s="371">
        <v>0</v>
      </c>
      <c r="BU73" s="371">
        <v>0</v>
      </c>
      <c r="BV73" s="371">
        <v>0</v>
      </c>
      <c r="BW73" s="371">
        <v>0</v>
      </c>
      <c r="BX73" s="371">
        <v>0</v>
      </c>
      <c r="BY73" s="371">
        <v>0</v>
      </c>
      <c r="BZ73" s="371">
        <v>0</v>
      </c>
      <c r="CA73" s="371">
        <v>0</v>
      </c>
      <c r="CB73" s="371">
        <v>0</v>
      </c>
      <c r="CC73" s="371">
        <v>0</v>
      </c>
      <c r="CD73" s="371">
        <v>0</v>
      </c>
      <c r="CE73" s="371">
        <v>0</v>
      </c>
      <c r="CF73" s="371">
        <v>0</v>
      </c>
      <c r="CG73" s="371">
        <v>0</v>
      </c>
      <c r="CH73" s="371">
        <v>0</v>
      </c>
      <c r="CI73" s="371">
        <v>0</v>
      </c>
      <c r="CJ73" s="371">
        <v>0</v>
      </c>
      <c r="CK73" s="371">
        <v>0</v>
      </c>
      <c r="CL73" s="371">
        <v>0</v>
      </c>
      <c r="CM73" s="371">
        <v>0</v>
      </c>
      <c r="CN73" s="371">
        <v>0</v>
      </c>
      <c r="CO73" s="371">
        <v>0</v>
      </c>
      <c r="CP73" s="371">
        <v>0</v>
      </c>
      <c r="CQ73" s="371">
        <v>0</v>
      </c>
      <c r="CR73" s="371">
        <v>0</v>
      </c>
      <c r="CS73" s="371">
        <v>0</v>
      </c>
      <c r="CT73" s="371">
        <v>0</v>
      </c>
      <c r="CU73" s="371">
        <v>0</v>
      </c>
      <c r="CV73" s="371">
        <v>0</v>
      </c>
      <c r="CW73" s="371">
        <v>0</v>
      </c>
      <c r="CX73" s="371">
        <v>0</v>
      </c>
      <c r="CY73" s="371">
        <v>0</v>
      </c>
      <c r="CZ73" s="371">
        <v>0</v>
      </c>
      <c r="DA73" s="371">
        <v>0</v>
      </c>
      <c r="DB73" s="371">
        <v>0</v>
      </c>
      <c r="DC73" s="371">
        <v>0</v>
      </c>
      <c r="DD73" s="371">
        <v>0</v>
      </c>
      <c r="DE73" s="371">
        <v>0</v>
      </c>
      <c r="DF73" s="371">
        <v>0</v>
      </c>
      <c r="DG73" s="371">
        <v>0</v>
      </c>
      <c r="DH73" s="371">
        <v>0</v>
      </c>
      <c r="DI73" s="371">
        <v>0</v>
      </c>
      <c r="DJ73" s="371">
        <v>0</v>
      </c>
      <c r="DK73" s="371">
        <v>0</v>
      </c>
      <c r="DL73" s="371">
        <v>0</v>
      </c>
      <c r="DM73" s="371">
        <v>0</v>
      </c>
      <c r="DN73" s="371">
        <v>0</v>
      </c>
      <c r="DO73" s="371">
        <v>0</v>
      </c>
      <c r="DP73" s="371">
        <v>0</v>
      </c>
      <c r="DQ73" s="371">
        <v>0</v>
      </c>
      <c r="DR73" s="371">
        <v>0</v>
      </c>
      <c r="DS73" s="371">
        <v>0</v>
      </c>
      <c r="DT73" s="371">
        <v>0</v>
      </c>
      <c r="DU73" s="371">
        <v>0</v>
      </c>
      <c r="DV73" s="371">
        <v>0</v>
      </c>
      <c r="DW73" s="371">
        <v>0</v>
      </c>
      <c r="DX73" s="371">
        <v>0</v>
      </c>
      <c r="DY73" s="371">
        <v>0</v>
      </c>
      <c r="DZ73" s="371">
        <v>0</v>
      </c>
      <c r="EA73" s="371">
        <v>0</v>
      </c>
      <c r="EB73" s="371">
        <v>0</v>
      </c>
      <c r="EC73" s="371">
        <v>0</v>
      </c>
      <c r="ED73" s="371">
        <v>0</v>
      </c>
      <c r="EE73" s="371">
        <v>0</v>
      </c>
      <c r="EF73" s="371">
        <v>0</v>
      </c>
      <c r="EG73" s="371">
        <v>0</v>
      </c>
      <c r="EH73" s="371">
        <v>0</v>
      </c>
      <c r="EI73" s="371">
        <v>0</v>
      </c>
      <c r="EJ73" s="371">
        <v>0</v>
      </c>
      <c r="EK73" s="371">
        <v>0</v>
      </c>
      <c r="EL73" s="371">
        <v>0</v>
      </c>
      <c r="EM73" s="371">
        <v>0</v>
      </c>
      <c r="EN73" s="371">
        <v>0</v>
      </c>
      <c r="EO73" s="371">
        <v>0</v>
      </c>
      <c r="EP73" s="371">
        <v>0</v>
      </c>
      <c r="EQ73" s="371">
        <v>0</v>
      </c>
      <c r="ER73" s="371">
        <v>0</v>
      </c>
      <c r="ES73" s="371">
        <v>0</v>
      </c>
      <c r="ET73" s="371">
        <v>0</v>
      </c>
      <c r="EU73" s="371">
        <v>0</v>
      </c>
      <c r="EV73" s="371">
        <v>0</v>
      </c>
      <c r="EW73" s="371">
        <v>0</v>
      </c>
      <c r="EX73" s="371">
        <v>0</v>
      </c>
      <c r="EY73" s="371">
        <v>0</v>
      </c>
      <c r="EZ73" s="371">
        <v>0</v>
      </c>
      <c r="FA73" s="371">
        <v>0</v>
      </c>
      <c r="FB73" s="371">
        <v>0</v>
      </c>
      <c r="FC73" s="371">
        <v>0</v>
      </c>
      <c r="FD73" s="371">
        <v>0</v>
      </c>
      <c r="FE73" s="371">
        <v>0</v>
      </c>
      <c r="FF73" s="371">
        <v>0</v>
      </c>
      <c r="FG73" s="371">
        <v>0</v>
      </c>
      <c r="FH73" s="371">
        <v>0</v>
      </c>
      <c r="FI73" s="371">
        <v>0</v>
      </c>
      <c r="FJ73" s="371">
        <v>0</v>
      </c>
      <c r="FK73" s="371">
        <v>0</v>
      </c>
      <c r="FL73" s="371">
        <v>0</v>
      </c>
      <c r="FM73" s="371">
        <v>0</v>
      </c>
      <c r="FN73" s="371">
        <v>0</v>
      </c>
      <c r="FO73" s="371">
        <v>0</v>
      </c>
      <c r="FP73" s="371">
        <v>0</v>
      </c>
      <c r="FQ73" s="371">
        <v>0</v>
      </c>
      <c r="FR73" s="371">
        <v>0</v>
      </c>
      <c r="FS73" s="371">
        <v>0</v>
      </c>
      <c r="FT73" s="371">
        <v>0</v>
      </c>
      <c r="FU73" s="371">
        <v>0</v>
      </c>
      <c r="FV73" s="371">
        <v>0</v>
      </c>
      <c r="FW73" s="371">
        <v>0</v>
      </c>
      <c r="FX73" s="371">
        <v>0</v>
      </c>
      <c r="FY73" s="371">
        <v>0</v>
      </c>
      <c r="FZ73" s="371">
        <v>0</v>
      </c>
      <c r="GA73" s="371">
        <v>0</v>
      </c>
      <c r="GB73" s="371">
        <v>0</v>
      </c>
      <c r="GC73" s="371">
        <v>0</v>
      </c>
      <c r="GD73" s="371">
        <v>0</v>
      </c>
      <c r="GE73" s="371">
        <v>0</v>
      </c>
      <c r="GF73" s="371">
        <v>0</v>
      </c>
      <c r="GG73" s="371">
        <v>0</v>
      </c>
      <c r="GH73" s="371">
        <v>0</v>
      </c>
      <c r="GI73" s="371">
        <v>0</v>
      </c>
      <c r="GJ73" s="371">
        <v>0</v>
      </c>
      <c r="GK73" s="371">
        <v>0</v>
      </c>
      <c r="GL73" s="371">
        <v>0</v>
      </c>
      <c r="GM73" s="371">
        <v>0</v>
      </c>
      <c r="GN73" s="371">
        <v>0</v>
      </c>
      <c r="GO73" s="371">
        <v>0</v>
      </c>
      <c r="GP73" s="371">
        <v>0</v>
      </c>
      <c r="GQ73" s="371">
        <v>0</v>
      </c>
      <c r="GR73" s="371">
        <v>0</v>
      </c>
      <c r="GS73" s="371">
        <v>0</v>
      </c>
      <c r="GT73" s="371">
        <v>0</v>
      </c>
      <c r="GU73" s="371">
        <v>0</v>
      </c>
      <c r="GV73" s="371">
        <v>0</v>
      </c>
      <c r="GW73" s="371">
        <v>0</v>
      </c>
      <c r="GX73" s="371">
        <v>0</v>
      </c>
      <c r="GY73" s="371">
        <v>0</v>
      </c>
      <c r="GZ73" s="371">
        <v>0</v>
      </c>
      <c r="HA73" s="371">
        <v>0</v>
      </c>
      <c r="HB73" s="469">
        <v>0</v>
      </c>
      <c r="HC73" s="347"/>
      <c r="HD73" s="381">
        <f t="shared" si="53"/>
        <v>0</v>
      </c>
      <c r="HE73" s="359">
        <f t="shared" si="53"/>
        <v>0</v>
      </c>
      <c r="HF73" s="359">
        <f t="shared" si="53"/>
        <v>0</v>
      </c>
      <c r="HG73" s="359">
        <f t="shared" si="53"/>
        <v>0</v>
      </c>
      <c r="HH73" s="359">
        <f t="shared" si="53"/>
        <v>0</v>
      </c>
      <c r="HI73" s="359">
        <f t="shared" si="53"/>
        <v>0</v>
      </c>
      <c r="HJ73" s="359">
        <f t="shared" si="53"/>
        <v>0</v>
      </c>
      <c r="HK73" s="419">
        <f t="shared" si="54"/>
        <v>0</v>
      </c>
    </row>
    <row r="74" spans="2:219" collapsed="1" x14ac:dyDescent="0.75">
      <c r="B74" s="347"/>
      <c r="C74" s="347"/>
      <c r="D74" s="347"/>
      <c r="E74" s="347"/>
      <c r="F74" s="347"/>
      <c r="G74" s="347"/>
      <c r="H74" s="347"/>
      <c r="I74" s="347"/>
      <c r="J74" s="347"/>
      <c r="K74" s="347"/>
      <c r="L74" s="347"/>
      <c r="M74" s="347"/>
      <c r="N74" s="390" t="s">
        <v>244</v>
      </c>
      <c r="O74" s="391"/>
      <c r="P74" s="347"/>
      <c r="Q74" s="503"/>
      <c r="R74" s="374"/>
      <c r="S74" s="374"/>
      <c r="T74" s="394"/>
      <c r="U74" s="394">
        <f t="shared" ref="U74:CF74" ca="1" si="55">SUM(U69:U73)</f>
        <v>-71069.075536185323</v>
      </c>
      <c r="V74" s="394">
        <f t="shared" ca="1" si="55"/>
        <v>-70779.07959005532</v>
      </c>
      <c r="W74" s="394">
        <f t="shared" ca="1" si="55"/>
        <v>-69106.692229776192</v>
      </c>
      <c r="X74" s="394">
        <f t="shared" ca="1" si="55"/>
        <v>-69014.620033903062</v>
      </c>
      <c r="Y74" s="394">
        <f t="shared" ca="1" si="55"/>
        <v>-69014.620033903062</v>
      </c>
      <c r="Z74" s="394">
        <f t="shared" ca="1" si="55"/>
        <v>-69014.620033724612</v>
      </c>
      <c r="AA74" s="394">
        <f t="shared" ca="1" si="55"/>
        <v>-69014.620033724612</v>
      </c>
      <c r="AB74" s="394">
        <f t="shared" ca="1" si="55"/>
        <v>-69014.620033724612</v>
      </c>
      <c r="AC74" s="394">
        <f t="shared" ca="1" si="55"/>
        <v>-69014.620033724612</v>
      </c>
      <c r="AD74" s="394">
        <f t="shared" ca="1" si="55"/>
        <v>-67260.797784827722</v>
      </c>
      <c r="AE74" s="394">
        <f t="shared" ca="1" si="55"/>
        <v>-67260.797784827722</v>
      </c>
      <c r="AF74" s="394">
        <f t="shared" ca="1" si="55"/>
        <v>-67260.797784827722</v>
      </c>
      <c r="AG74" s="394">
        <f t="shared" ca="1" si="55"/>
        <v>-65925.844854546944</v>
      </c>
      <c r="AH74" s="394">
        <f t="shared" ca="1" si="55"/>
        <v>-65373.187413046617</v>
      </c>
      <c r="AI74" s="394">
        <f t="shared" ca="1" si="55"/>
        <v>-64975.847387971044</v>
      </c>
      <c r="AJ74" s="394">
        <f t="shared" ca="1" si="55"/>
        <v>-63607.31572271046</v>
      </c>
      <c r="AK74" s="394">
        <f t="shared" ca="1" si="55"/>
        <v>-63579.681207365429</v>
      </c>
      <c r="AL74" s="394">
        <f t="shared" ca="1" si="55"/>
        <v>-62914.00531314523</v>
      </c>
      <c r="AM74" s="394">
        <f t="shared" ca="1" si="55"/>
        <v>-62914.00531314523</v>
      </c>
      <c r="AN74" s="394">
        <f t="shared" ca="1" si="55"/>
        <v>-62877.049430130923</v>
      </c>
      <c r="AO74" s="394">
        <f t="shared" ca="1" si="55"/>
        <v>-55539.877711993962</v>
      </c>
      <c r="AP74" s="394">
        <f t="shared" ca="1" si="55"/>
        <v>-54232.314321682235</v>
      </c>
      <c r="AQ74" s="394">
        <f t="shared" ca="1" si="55"/>
        <v>-52915.133644715403</v>
      </c>
      <c r="AR74" s="394">
        <f t="shared" ca="1" si="55"/>
        <v>-52915.133644715403</v>
      </c>
      <c r="AS74" s="394">
        <f t="shared" ca="1" si="55"/>
        <v>-52562.711350369871</v>
      </c>
      <c r="AT74" s="394">
        <f t="shared" ca="1" si="55"/>
        <v>-52562.711350369871</v>
      </c>
      <c r="AU74" s="394">
        <f t="shared" ca="1" si="55"/>
        <v>-51120.687164133335</v>
      </c>
      <c r="AV74" s="394">
        <f t="shared" ca="1" si="55"/>
        <v>-49221.853421408829</v>
      </c>
      <c r="AW74" s="394">
        <f t="shared" ca="1" si="55"/>
        <v>-49084.56354192429</v>
      </c>
      <c r="AX74" s="394">
        <f t="shared" ca="1" si="55"/>
        <v>-46766.789922694021</v>
      </c>
      <c r="AY74" s="394">
        <f t="shared" ca="1" si="55"/>
        <v>-45846.911306560301</v>
      </c>
      <c r="AZ74" s="394">
        <f t="shared" ca="1" si="55"/>
        <v>-44269.69194988958</v>
      </c>
      <c r="BA74" s="394">
        <f t="shared" ca="1" si="55"/>
        <v>-43732.224097896957</v>
      </c>
      <c r="BB74" s="394">
        <f t="shared" ca="1" si="55"/>
        <v>-40877.733392592963</v>
      </c>
      <c r="BC74" s="394">
        <f t="shared" ca="1" si="55"/>
        <v>-39808.858100181387</v>
      </c>
      <c r="BD74" s="394">
        <f t="shared" ca="1" si="55"/>
        <v>-39657.858673310941</v>
      </c>
      <c r="BE74" s="394">
        <f t="shared" ca="1" si="55"/>
        <v>-39628.933040494019</v>
      </c>
      <c r="BF74" s="394">
        <f t="shared" ca="1" si="55"/>
        <v>-38600.89151184378</v>
      </c>
      <c r="BG74" s="394">
        <f t="shared" ca="1" si="55"/>
        <v>-37931.106950458532</v>
      </c>
      <c r="BH74" s="394">
        <f t="shared" ca="1" si="55"/>
        <v>-37670.610857660198</v>
      </c>
      <c r="BI74" s="394">
        <f t="shared" ca="1" si="55"/>
        <v>-37628.205411278534</v>
      </c>
      <c r="BJ74" s="394">
        <f t="shared" ca="1" si="55"/>
        <v>-37624.715108278077</v>
      </c>
      <c r="BK74" s="394">
        <f t="shared" ca="1" si="55"/>
        <v>-37618.445388139007</v>
      </c>
      <c r="BL74" s="394">
        <f t="shared" ca="1" si="55"/>
        <v>-36929.416727934105</v>
      </c>
      <c r="BM74" s="394">
        <f t="shared" ca="1" si="55"/>
        <v>-34941.504975851465</v>
      </c>
      <c r="BN74" s="394">
        <f t="shared" ca="1" si="55"/>
        <v>-28526.921162426053</v>
      </c>
      <c r="BO74" s="394">
        <f t="shared" ca="1" si="55"/>
        <v>-27569.507365867903</v>
      </c>
      <c r="BP74" s="394">
        <f t="shared" ca="1" si="55"/>
        <v>-26849.228397067534</v>
      </c>
      <c r="BQ74" s="394">
        <f t="shared" ca="1" si="55"/>
        <v>-26094.871217992455</v>
      </c>
      <c r="BR74" s="394">
        <f t="shared" ca="1" si="55"/>
        <v>-25060.317742566069</v>
      </c>
      <c r="BS74" s="394">
        <f t="shared" ca="1" si="55"/>
        <v>-22389.924047424174</v>
      </c>
      <c r="BT74" s="394">
        <f t="shared" ca="1" si="55"/>
        <v>-22158.698645423206</v>
      </c>
      <c r="BU74" s="394">
        <f t="shared" ca="1" si="55"/>
        <v>-20987.557183186807</v>
      </c>
      <c r="BV74" s="394">
        <f t="shared" ca="1" si="55"/>
        <v>-20488.403650300213</v>
      </c>
      <c r="BW74" s="394">
        <f t="shared" ca="1" si="55"/>
        <v>-19807.039470828338</v>
      </c>
      <c r="BX74" s="394">
        <f t="shared" ca="1" si="55"/>
        <v>-19807.039470828338</v>
      </c>
      <c r="BY74" s="394">
        <f t="shared" ca="1" si="55"/>
        <v>-19807.039470828338</v>
      </c>
      <c r="BZ74" s="394">
        <f t="shared" ca="1" si="55"/>
        <v>-19807.039470828338</v>
      </c>
      <c r="CA74" s="394">
        <f t="shared" ca="1" si="55"/>
        <v>-18414.518466682086</v>
      </c>
      <c r="CB74" s="394">
        <f t="shared" ca="1" si="55"/>
        <v>-18032.407135497626</v>
      </c>
      <c r="CC74" s="394">
        <f t="shared" ca="1" si="55"/>
        <v>-47045.960504612987</v>
      </c>
      <c r="CD74" s="394">
        <f t="shared" ca="1" si="55"/>
        <v>-45656.212388945969</v>
      </c>
      <c r="CE74" s="394">
        <f t="shared" ca="1" si="55"/>
        <v>-45656.212388945969</v>
      </c>
      <c r="CF74" s="394">
        <f t="shared" ca="1" si="55"/>
        <v>-45656.212388945969</v>
      </c>
      <c r="CG74" s="394">
        <f t="shared" ref="CG74:ER74" ca="1" si="56">SUM(CG69:CG73)</f>
        <v>0</v>
      </c>
      <c r="CH74" s="394">
        <f t="shared" ca="1" si="56"/>
        <v>0</v>
      </c>
      <c r="CI74" s="394">
        <f t="shared" ca="1" si="56"/>
        <v>0</v>
      </c>
      <c r="CJ74" s="394">
        <f t="shared" ca="1" si="56"/>
        <v>0</v>
      </c>
      <c r="CK74" s="394">
        <f t="shared" ca="1" si="56"/>
        <v>0</v>
      </c>
      <c r="CL74" s="394">
        <f t="shared" ca="1" si="56"/>
        <v>0</v>
      </c>
      <c r="CM74" s="394">
        <f t="shared" ca="1" si="56"/>
        <v>0</v>
      </c>
      <c r="CN74" s="394">
        <f t="shared" ca="1" si="56"/>
        <v>0</v>
      </c>
      <c r="CO74" s="394">
        <f t="shared" ca="1" si="56"/>
        <v>0</v>
      </c>
      <c r="CP74" s="394">
        <f t="shared" ca="1" si="56"/>
        <v>0</v>
      </c>
      <c r="CQ74" s="394">
        <f t="shared" ca="1" si="56"/>
        <v>0</v>
      </c>
      <c r="CR74" s="394">
        <f t="shared" ca="1" si="56"/>
        <v>0</v>
      </c>
      <c r="CS74" s="394">
        <f t="shared" ca="1" si="56"/>
        <v>0</v>
      </c>
      <c r="CT74" s="394">
        <f t="shared" ca="1" si="56"/>
        <v>0</v>
      </c>
      <c r="CU74" s="394">
        <f t="shared" ca="1" si="56"/>
        <v>0</v>
      </c>
      <c r="CV74" s="394">
        <f t="shared" ca="1" si="56"/>
        <v>0</v>
      </c>
      <c r="CW74" s="394">
        <f t="shared" ca="1" si="56"/>
        <v>0</v>
      </c>
      <c r="CX74" s="394">
        <f t="shared" ca="1" si="56"/>
        <v>0</v>
      </c>
      <c r="CY74" s="394">
        <f t="shared" ca="1" si="56"/>
        <v>0</v>
      </c>
      <c r="CZ74" s="394">
        <f t="shared" ca="1" si="56"/>
        <v>0</v>
      </c>
      <c r="DA74" s="394">
        <f t="shared" ca="1" si="56"/>
        <v>0</v>
      </c>
      <c r="DB74" s="394">
        <f t="shared" ca="1" si="56"/>
        <v>0</v>
      </c>
      <c r="DC74" s="394">
        <f t="shared" ca="1" si="56"/>
        <v>0</v>
      </c>
      <c r="DD74" s="394">
        <f t="shared" ca="1" si="56"/>
        <v>0</v>
      </c>
      <c r="DE74" s="394">
        <f t="shared" ca="1" si="56"/>
        <v>0</v>
      </c>
      <c r="DF74" s="394">
        <f t="shared" ca="1" si="56"/>
        <v>0</v>
      </c>
      <c r="DG74" s="394">
        <f t="shared" ca="1" si="56"/>
        <v>0</v>
      </c>
      <c r="DH74" s="394">
        <f t="shared" ca="1" si="56"/>
        <v>0</v>
      </c>
      <c r="DI74" s="394">
        <f t="shared" ca="1" si="56"/>
        <v>0</v>
      </c>
      <c r="DJ74" s="394">
        <f t="shared" ca="1" si="56"/>
        <v>0</v>
      </c>
      <c r="DK74" s="394">
        <f t="shared" ca="1" si="56"/>
        <v>0</v>
      </c>
      <c r="DL74" s="394">
        <f t="shared" ca="1" si="56"/>
        <v>0</v>
      </c>
      <c r="DM74" s="394">
        <f t="shared" ca="1" si="56"/>
        <v>0</v>
      </c>
      <c r="DN74" s="394">
        <f t="shared" ca="1" si="56"/>
        <v>0</v>
      </c>
      <c r="DO74" s="394">
        <f t="shared" ca="1" si="56"/>
        <v>0</v>
      </c>
      <c r="DP74" s="394">
        <f t="shared" ca="1" si="56"/>
        <v>0</v>
      </c>
      <c r="DQ74" s="394">
        <f t="shared" ca="1" si="56"/>
        <v>0</v>
      </c>
      <c r="DR74" s="394">
        <f t="shared" ca="1" si="56"/>
        <v>0</v>
      </c>
      <c r="DS74" s="394">
        <f t="shared" ca="1" si="56"/>
        <v>0</v>
      </c>
      <c r="DT74" s="394">
        <f t="shared" ca="1" si="56"/>
        <v>0</v>
      </c>
      <c r="DU74" s="394">
        <f t="shared" ca="1" si="56"/>
        <v>0</v>
      </c>
      <c r="DV74" s="394">
        <f t="shared" ca="1" si="56"/>
        <v>0</v>
      </c>
      <c r="DW74" s="394">
        <f t="shared" ca="1" si="56"/>
        <v>0</v>
      </c>
      <c r="DX74" s="394">
        <f t="shared" ca="1" si="56"/>
        <v>0</v>
      </c>
      <c r="DY74" s="394">
        <f t="shared" ca="1" si="56"/>
        <v>0</v>
      </c>
      <c r="DZ74" s="394">
        <f t="shared" ca="1" si="56"/>
        <v>0</v>
      </c>
      <c r="EA74" s="394">
        <f t="shared" ca="1" si="56"/>
        <v>0</v>
      </c>
      <c r="EB74" s="394">
        <f t="shared" ca="1" si="56"/>
        <v>0</v>
      </c>
      <c r="EC74" s="394">
        <f t="shared" ca="1" si="56"/>
        <v>0</v>
      </c>
      <c r="ED74" s="394">
        <f t="shared" ca="1" si="56"/>
        <v>0</v>
      </c>
      <c r="EE74" s="394">
        <f t="shared" ca="1" si="56"/>
        <v>0</v>
      </c>
      <c r="EF74" s="394">
        <f t="shared" ca="1" si="56"/>
        <v>0</v>
      </c>
      <c r="EG74" s="394">
        <f t="shared" ca="1" si="56"/>
        <v>0</v>
      </c>
      <c r="EH74" s="394">
        <f t="shared" ca="1" si="56"/>
        <v>0</v>
      </c>
      <c r="EI74" s="394">
        <f t="shared" ca="1" si="56"/>
        <v>0</v>
      </c>
      <c r="EJ74" s="394">
        <f t="shared" ca="1" si="56"/>
        <v>0</v>
      </c>
      <c r="EK74" s="394">
        <f t="shared" ca="1" si="56"/>
        <v>0</v>
      </c>
      <c r="EL74" s="394">
        <f t="shared" ca="1" si="56"/>
        <v>0</v>
      </c>
      <c r="EM74" s="394">
        <f t="shared" ca="1" si="56"/>
        <v>0</v>
      </c>
      <c r="EN74" s="394">
        <f t="shared" ca="1" si="56"/>
        <v>0</v>
      </c>
      <c r="EO74" s="394">
        <f t="shared" ca="1" si="56"/>
        <v>0</v>
      </c>
      <c r="EP74" s="394">
        <f t="shared" ca="1" si="56"/>
        <v>0</v>
      </c>
      <c r="EQ74" s="394">
        <f t="shared" ca="1" si="56"/>
        <v>0</v>
      </c>
      <c r="ER74" s="394">
        <f t="shared" ca="1" si="56"/>
        <v>0</v>
      </c>
      <c r="ES74" s="394">
        <f t="shared" ref="ES74:HB74" ca="1" si="57">SUM(ES69:ES73)</f>
        <v>0</v>
      </c>
      <c r="ET74" s="394">
        <f t="shared" ca="1" si="57"/>
        <v>0</v>
      </c>
      <c r="EU74" s="394">
        <f t="shared" ca="1" si="57"/>
        <v>0</v>
      </c>
      <c r="EV74" s="394">
        <f t="shared" ca="1" si="57"/>
        <v>0</v>
      </c>
      <c r="EW74" s="394">
        <f t="shared" ca="1" si="57"/>
        <v>0</v>
      </c>
      <c r="EX74" s="394">
        <f t="shared" ca="1" si="57"/>
        <v>0</v>
      </c>
      <c r="EY74" s="394">
        <f t="shared" ca="1" si="57"/>
        <v>0</v>
      </c>
      <c r="EZ74" s="394">
        <f t="shared" ca="1" si="57"/>
        <v>0</v>
      </c>
      <c r="FA74" s="394">
        <f t="shared" ca="1" si="57"/>
        <v>0</v>
      </c>
      <c r="FB74" s="394">
        <f t="shared" ca="1" si="57"/>
        <v>0</v>
      </c>
      <c r="FC74" s="394">
        <f t="shared" ca="1" si="57"/>
        <v>0</v>
      </c>
      <c r="FD74" s="394">
        <f t="shared" ca="1" si="57"/>
        <v>0</v>
      </c>
      <c r="FE74" s="394">
        <f t="shared" ca="1" si="57"/>
        <v>0</v>
      </c>
      <c r="FF74" s="394">
        <f t="shared" ca="1" si="57"/>
        <v>0</v>
      </c>
      <c r="FG74" s="394">
        <f t="shared" ca="1" si="57"/>
        <v>0</v>
      </c>
      <c r="FH74" s="394">
        <f t="shared" ca="1" si="57"/>
        <v>0</v>
      </c>
      <c r="FI74" s="394">
        <f t="shared" ca="1" si="57"/>
        <v>0</v>
      </c>
      <c r="FJ74" s="394">
        <f t="shared" ca="1" si="57"/>
        <v>0</v>
      </c>
      <c r="FK74" s="394">
        <f t="shared" ca="1" si="57"/>
        <v>0</v>
      </c>
      <c r="FL74" s="394">
        <f t="shared" ca="1" si="57"/>
        <v>0</v>
      </c>
      <c r="FM74" s="394">
        <f t="shared" ca="1" si="57"/>
        <v>0</v>
      </c>
      <c r="FN74" s="394">
        <f t="shared" ca="1" si="57"/>
        <v>0</v>
      </c>
      <c r="FO74" s="394">
        <f t="shared" ca="1" si="57"/>
        <v>0</v>
      </c>
      <c r="FP74" s="394">
        <f t="shared" ca="1" si="57"/>
        <v>0</v>
      </c>
      <c r="FQ74" s="394">
        <f t="shared" ca="1" si="57"/>
        <v>0</v>
      </c>
      <c r="FR74" s="394">
        <f t="shared" ca="1" si="57"/>
        <v>0</v>
      </c>
      <c r="FS74" s="394">
        <f t="shared" ca="1" si="57"/>
        <v>0</v>
      </c>
      <c r="FT74" s="394">
        <f t="shared" ca="1" si="57"/>
        <v>0</v>
      </c>
      <c r="FU74" s="394">
        <f t="shared" ca="1" si="57"/>
        <v>0</v>
      </c>
      <c r="FV74" s="394">
        <f t="shared" ca="1" si="57"/>
        <v>0</v>
      </c>
      <c r="FW74" s="394">
        <f t="shared" ca="1" si="57"/>
        <v>0</v>
      </c>
      <c r="FX74" s="394">
        <f t="shared" ca="1" si="57"/>
        <v>0</v>
      </c>
      <c r="FY74" s="394">
        <f t="shared" ca="1" si="57"/>
        <v>0</v>
      </c>
      <c r="FZ74" s="394">
        <f t="shared" ca="1" si="57"/>
        <v>0</v>
      </c>
      <c r="GA74" s="394">
        <f t="shared" ca="1" si="57"/>
        <v>0</v>
      </c>
      <c r="GB74" s="394">
        <f t="shared" ca="1" si="57"/>
        <v>0</v>
      </c>
      <c r="GC74" s="394">
        <f t="shared" ca="1" si="57"/>
        <v>0</v>
      </c>
      <c r="GD74" s="394">
        <f t="shared" ca="1" si="57"/>
        <v>0</v>
      </c>
      <c r="GE74" s="394">
        <f t="shared" ca="1" si="57"/>
        <v>0</v>
      </c>
      <c r="GF74" s="394">
        <f t="shared" ca="1" si="57"/>
        <v>0</v>
      </c>
      <c r="GG74" s="394">
        <f t="shared" ca="1" si="57"/>
        <v>0</v>
      </c>
      <c r="GH74" s="394">
        <f t="shared" ca="1" si="57"/>
        <v>0</v>
      </c>
      <c r="GI74" s="394">
        <f t="shared" ca="1" si="57"/>
        <v>0</v>
      </c>
      <c r="GJ74" s="394">
        <f t="shared" ca="1" si="57"/>
        <v>0</v>
      </c>
      <c r="GK74" s="394">
        <f t="shared" ca="1" si="57"/>
        <v>0</v>
      </c>
      <c r="GL74" s="394">
        <f t="shared" ca="1" si="57"/>
        <v>0</v>
      </c>
      <c r="GM74" s="394">
        <f t="shared" ca="1" si="57"/>
        <v>0</v>
      </c>
      <c r="GN74" s="394">
        <f t="shared" ca="1" si="57"/>
        <v>0</v>
      </c>
      <c r="GO74" s="394">
        <f t="shared" ca="1" si="57"/>
        <v>0</v>
      </c>
      <c r="GP74" s="394">
        <f t="shared" ca="1" si="57"/>
        <v>0</v>
      </c>
      <c r="GQ74" s="394">
        <f t="shared" ca="1" si="57"/>
        <v>0</v>
      </c>
      <c r="GR74" s="394">
        <f t="shared" ca="1" si="57"/>
        <v>0</v>
      </c>
      <c r="GS74" s="394">
        <f t="shared" ca="1" si="57"/>
        <v>0</v>
      </c>
      <c r="GT74" s="394">
        <f t="shared" ca="1" si="57"/>
        <v>0</v>
      </c>
      <c r="GU74" s="394">
        <f t="shared" ca="1" si="57"/>
        <v>0</v>
      </c>
      <c r="GV74" s="394">
        <f t="shared" ca="1" si="57"/>
        <v>0</v>
      </c>
      <c r="GW74" s="394">
        <f t="shared" ca="1" si="57"/>
        <v>0</v>
      </c>
      <c r="GX74" s="394">
        <f t="shared" ca="1" si="57"/>
        <v>0</v>
      </c>
      <c r="GY74" s="394">
        <f t="shared" ca="1" si="57"/>
        <v>0</v>
      </c>
      <c r="GZ74" s="394">
        <f t="shared" ca="1" si="57"/>
        <v>0</v>
      </c>
      <c r="HA74" s="394">
        <f t="shared" ca="1" si="57"/>
        <v>0</v>
      </c>
      <c r="HB74" s="472">
        <f t="shared" ca="1" si="57"/>
        <v>0</v>
      </c>
      <c r="HC74" s="347"/>
      <c r="HD74" s="514">
        <f t="shared" si="53"/>
        <v>0</v>
      </c>
      <c r="HE74" s="401">
        <f t="shared" ca="1" si="53"/>
        <v>-826824.96091320459</v>
      </c>
      <c r="HF74" s="401">
        <f t="shared" ca="1" si="53"/>
        <v>-727769.39596516883</v>
      </c>
      <c r="HG74" s="401">
        <f t="shared" ca="1" si="53"/>
        <v>-555512.59427133237</v>
      </c>
      <c r="HH74" s="401">
        <f t="shared" ca="1" si="53"/>
        <v>-421519.48689729918</v>
      </c>
      <c r="HI74" s="401">
        <f t="shared" ca="1" si="53"/>
        <v>-252854.85597238602</v>
      </c>
      <c r="HJ74" s="401">
        <f t="shared" ca="1" si="53"/>
        <v>-184014.5976714509</v>
      </c>
      <c r="HK74" s="422">
        <f t="shared" ca="1" si="54"/>
        <v>-2968495.8916908419</v>
      </c>
    </row>
    <row r="75" spans="2:219" ht="4.95" customHeight="1" x14ac:dyDescent="0.75">
      <c r="B75" s="347"/>
      <c r="C75" s="347"/>
      <c r="D75" s="347"/>
      <c r="E75" s="347"/>
      <c r="F75" s="347"/>
      <c r="G75" s="347"/>
      <c r="H75" s="347"/>
      <c r="I75" s="347"/>
      <c r="J75" s="347"/>
      <c r="K75" s="347"/>
      <c r="L75" s="347"/>
      <c r="M75" s="347"/>
      <c r="N75" s="402"/>
      <c r="O75" s="403"/>
      <c r="P75" s="347"/>
      <c r="Q75" s="501"/>
      <c r="R75" s="347"/>
      <c r="S75" s="347"/>
      <c r="T75" s="359"/>
      <c r="U75" s="359"/>
      <c r="V75" s="359"/>
      <c r="W75" s="359"/>
      <c r="X75" s="359"/>
      <c r="Y75" s="359"/>
      <c r="Z75" s="359"/>
      <c r="AA75" s="359"/>
      <c r="AB75" s="359"/>
      <c r="AC75" s="359"/>
      <c r="AD75" s="359"/>
      <c r="AE75" s="359"/>
      <c r="AF75" s="359"/>
      <c r="AG75" s="359"/>
      <c r="AH75" s="359"/>
      <c r="AI75" s="359"/>
      <c r="AJ75" s="359"/>
      <c r="AK75" s="359"/>
      <c r="AL75" s="359"/>
      <c r="AM75" s="359"/>
      <c r="AN75" s="359"/>
      <c r="AO75" s="359"/>
      <c r="AP75" s="359"/>
      <c r="AQ75" s="359"/>
      <c r="AR75" s="359"/>
      <c r="AS75" s="359"/>
      <c r="AT75" s="359"/>
      <c r="AU75" s="359"/>
      <c r="AV75" s="359"/>
      <c r="AW75" s="359"/>
      <c r="AX75" s="359"/>
      <c r="AY75" s="359"/>
      <c r="AZ75" s="359"/>
      <c r="BA75" s="359"/>
      <c r="BB75" s="359"/>
      <c r="BC75" s="359"/>
      <c r="BD75" s="359"/>
      <c r="BE75" s="359"/>
      <c r="BF75" s="359"/>
      <c r="BG75" s="359"/>
      <c r="BH75" s="359"/>
      <c r="BI75" s="359"/>
      <c r="BJ75" s="359"/>
      <c r="BK75" s="359"/>
      <c r="BL75" s="359"/>
      <c r="BM75" s="359"/>
      <c r="BN75" s="359"/>
      <c r="BO75" s="359"/>
      <c r="BP75" s="359"/>
      <c r="BQ75" s="359"/>
      <c r="BR75" s="359"/>
      <c r="BS75" s="359"/>
      <c r="BT75" s="359"/>
      <c r="BU75" s="359"/>
      <c r="BV75" s="359"/>
      <c r="BW75" s="359"/>
      <c r="BX75" s="359"/>
      <c r="BY75" s="359"/>
      <c r="BZ75" s="359"/>
      <c r="CA75" s="359"/>
      <c r="CB75" s="359"/>
      <c r="CC75" s="359"/>
      <c r="CD75" s="359"/>
      <c r="CE75" s="359"/>
      <c r="CF75" s="359"/>
      <c r="CG75" s="359"/>
      <c r="CH75" s="359"/>
      <c r="CI75" s="359"/>
      <c r="CJ75" s="359"/>
      <c r="CK75" s="359"/>
      <c r="CL75" s="359"/>
      <c r="CM75" s="359"/>
      <c r="CN75" s="359"/>
      <c r="CO75" s="359"/>
      <c r="CP75" s="359"/>
      <c r="CQ75" s="359"/>
      <c r="CR75" s="359"/>
      <c r="CS75" s="359"/>
      <c r="CT75" s="359"/>
      <c r="CU75" s="359"/>
      <c r="CV75" s="359"/>
      <c r="CW75" s="359"/>
      <c r="CX75" s="359"/>
      <c r="CY75" s="359"/>
      <c r="CZ75" s="359"/>
      <c r="DA75" s="359"/>
      <c r="DB75" s="359"/>
      <c r="DC75" s="359"/>
      <c r="DD75" s="359"/>
      <c r="DE75" s="359"/>
      <c r="DF75" s="359"/>
      <c r="DG75" s="359"/>
      <c r="DH75" s="359"/>
      <c r="DI75" s="359"/>
      <c r="DJ75" s="359"/>
      <c r="DK75" s="359"/>
      <c r="DL75" s="359"/>
      <c r="DM75" s="359"/>
      <c r="DN75" s="359"/>
      <c r="DO75" s="359"/>
      <c r="DP75" s="359"/>
      <c r="DQ75" s="359"/>
      <c r="DR75" s="359"/>
      <c r="DS75" s="359"/>
      <c r="DT75" s="359"/>
      <c r="DU75" s="359"/>
      <c r="DV75" s="359"/>
      <c r="DW75" s="359"/>
      <c r="DX75" s="359"/>
      <c r="DY75" s="359"/>
      <c r="DZ75" s="359"/>
      <c r="EA75" s="359"/>
      <c r="EB75" s="359"/>
      <c r="EC75" s="359"/>
      <c r="ED75" s="359"/>
      <c r="EE75" s="359"/>
      <c r="EF75" s="359"/>
      <c r="EG75" s="359"/>
      <c r="EH75" s="359"/>
      <c r="EI75" s="359"/>
      <c r="EJ75" s="359"/>
      <c r="EK75" s="359"/>
      <c r="EL75" s="359"/>
      <c r="EM75" s="359"/>
      <c r="EN75" s="359"/>
      <c r="EO75" s="359"/>
      <c r="EP75" s="359"/>
      <c r="EQ75" s="359"/>
      <c r="ER75" s="359"/>
      <c r="ES75" s="359"/>
      <c r="ET75" s="359"/>
      <c r="EU75" s="359"/>
      <c r="EV75" s="359"/>
      <c r="EW75" s="359"/>
      <c r="EX75" s="359"/>
      <c r="EY75" s="359"/>
      <c r="EZ75" s="359"/>
      <c r="FA75" s="359"/>
      <c r="FB75" s="359"/>
      <c r="FC75" s="359"/>
      <c r="FD75" s="359"/>
      <c r="FE75" s="359"/>
      <c r="FF75" s="359"/>
      <c r="FG75" s="359"/>
      <c r="FH75" s="359"/>
      <c r="FI75" s="359"/>
      <c r="FJ75" s="359"/>
      <c r="FK75" s="359"/>
      <c r="FL75" s="359"/>
      <c r="FM75" s="359"/>
      <c r="FN75" s="359"/>
      <c r="FO75" s="359"/>
      <c r="FP75" s="359"/>
      <c r="FQ75" s="359"/>
      <c r="FR75" s="359"/>
      <c r="FS75" s="359"/>
      <c r="FT75" s="359"/>
      <c r="FU75" s="359"/>
      <c r="FV75" s="359"/>
      <c r="FW75" s="359"/>
      <c r="FX75" s="359"/>
      <c r="FY75" s="359"/>
      <c r="FZ75" s="359"/>
      <c r="GA75" s="359"/>
      <c r="GB75" s="359"/>
      <c r="GC75" s="359"/>
      <c r="GD75" s="359"/>
      <c r="GE75" s="359"/>
      <c r="GF75" s="359"/>
      <c r="GG75" s="359"/>
      <c r="GH75" s="359"/>
      <c r="GI75" s="359"/>
      <c r="GJ75" s="359"/>
      <c r="GK75" s="359"/>
      <c r="GL75" s="359"/>
      <c r="GM75" s="359"/>
      <c r="GN75" s="359"/>
      <c r="GO75" s="359"/>
      <c r="GP75" s="359"/>
      <c r="GQ75" s="359"/>
      <c r="GR75" s="359"/>
      <c r="GS75" s="359"/>
      <c r="GT75" s="359"/>
      <c r="GU75" s="359"/>
      <c r="GV75" s="359"/>
      <c r="GW75" s="359"/>
      <c r="GX75" s="359"/>
      <c r="GY75" s="359"/>
      <c r="GZ75" s="359"/>
      <c r="HA75" s="359"/>
      <c r="HB75" s="381"/>
      <c r="HC75" s="347"/>
      <c r="HD75" s="513"/>
      <c r="HE75" s="395"/>
      <c r="HF75" s="395"/>
      <c r="HG75" s="395"/>
      <c r="HH75" s="395"/>
      <c r="HI75" s="395"/>
      <c r="HJ75" s="395"/>
      <c r="HK75" s="423"/>
    </row>
    <row r="76" spans="2:219" x14ac:dyDescent="0.75">
      <c r="B76" s="347"/>
      <c r="C76" s="372"/>
      <c r="D76" s="372"/>
      <c r="E76" s="372"/>
      <c r="F76" s="372"/>
      <c r="G76" s="372"/>
      <c r="H76" s="372"/>
      <c r="I76" s="372"/>
      <c r="J76" s="372"/>
      <c r="K76" s="372"/>
      <c r="L76" s="372"/>
      <c r="M76" s="372"/>
      <c r="N76" s="404" t="s">
        <v>327</v>
      </c>
      <c r="O76" s="405"/>
      <c r="P76" s="372"/>
      <c r="Q76" s="504"/>
      <c r="R76" s="372"/>
      <c r="S76" s="372"/>
      <c r="T76" s="406">
        <f ca="1">IFERROR(OFFSET('HTM Output'!$J$218,0,MATCH(T$11,'HTM Output'!$K$6:$GS$6,0)),0)</f>
        <v>0</v>
      </c>
      <c r="U76" s="406">
        <f ca="1">IFERROR(OFFSET('HTM Output'!$J$218,0,MATCH(U$11,'HTM Output'!$K$6:$GS$6,0)),0)</f>
        <v>0.9</v>
      </c>
      <c r="V76" s="406">
        <f ca="1">IFERROR(OFFSET('HTM Output'!$J$218,0,MATCH(V$11,'HTM Output'!$K$6:$GS$6,0)),0)</f>
        <v>0.9</v>
      </c>
      <c r="W76" s="406">
        <f ca="1">IFERROR(OFFSET('HTM Output'!$J$218,0,MATCH(W$11,'HTM Output'!$K$6:$GS$6,0)),0)</f>
        <v>0.9</v>
      </c>
      <c r="X76" s="406">
        <f ca="1">IFERROR(OFFSET('HTM Output'!$J$218,0,MATCH(X$11,'HTM Output'!$K$6:$GS$6,0)),0)</f>
        <v>0.9</v>
      </c>
      <c r="Y76" s="406">
        <f ca="1">IFERROR(OFFSET('HTM Output'!$J$218,0,MATCH(Y$11,'HTM Output'!$K$6:$GS$6,0)),0)</f>
        <v>0.9</v>
      </c>
      <c r="Z76" s="406">
        <f ca="1">IFERROR(OFFSET('HTM Output'!$J$218,0,MATCH(Z$11,'HTM Output'!$K$6:$GS$6,0)),0)</f>
        <v>0.9</v>
      </c>
      <c r="AA76" s="406">
        <f ca="1">IFERROR(OFFSET('HTM Output'!$J$218,0,MATCH(AA$11,'HTM Output'!$K$6:$GS$6,0)),0)</f>
        <v>0.9</v>
      </c>
      <c r="AB76" s="406">
        <f ca="1">IFERROR(OFFSET('HTM Output'!$J$218,0,MATCH(AB$11,'HTM Output'!$K$6:$GS$6,0)),0)</f>
        <v>0.9</v>
      </c>
      <c r="AC76" s="406">
        <f ca="1">IFERROR(OFFSET('HTM Output'!$J$218,0,MATCH(AC$11,'HTM Output'!$K$6:$GS$6,0)),0)</f>
        <v>0.9</v>
      </c>
      <c r="AD76" s="406">
        <f ca="1">IFERROR(OFFSET('HTM Output'!$J$218,0,MATCH(AD$11,'HTM Output'!$K$6:$GS$6,0)),0)</f>
        <v>0.9</v>
      </c>
      <c r="AE76" s="406">
        <f ca="1">IFERROR(OFFSET('HTM Output'!$J$218,0,MATCH(AE$11,'HTM Output'!$K$6:$GS$6,0)),0)</f>
        <v>0.9</v>
      </c>
      <c r="AF76" s="406">
        <f ca="1">IFERROR(OFFSET('HTM Output'!$J$218,0,MATCH(AF$11,'HTM Output'!$K$6:$GS$6,0)),0)</f>
        <v>0.9</v>
      </c>
      <c r="AG76" s="406">
        <f ca="1">IFERROR(OFFSET('HTM Output'!$J$218,0,MATCH(AG$11,'HTM Output'!$K$6:$GS$6,0)),0)</f>
        <v>0.9</v>
      </c>
      <c r="AH76" s="406">
        <f ca="1">IFERROR(OFFSET('HTM Output'!$J$218,0,MATCH(AH$11,'HTM Output'!$K$6:$GS$6,0)),0)</f>
        <v>0.9</v>
      </c>
      <c r="AI76" s="406">
        <f ca="1">IFERROR(OFFSET('HTM Output'!$J$218,0,MATCH(AI$11,'HTM Output'!$K$6:$GS$6,0)),0)</f>
        <v>0.9</v>
      </c>
      <c r="AJ76" s="406">
        <f ca="1">IFERROR(OFFSET('HTM Output'!$J$218,0,MATCH(AJ$11,'HTM Output'!$K$6:$GS$6,0)),0)</f>
        <v>0.9</v>
      </c>
      <c r="AK76" s="406">
        <f ca="1">IFERROR(OFFSET('HTM Output'!$J$218,0,MATCH(AK$11,'HTM Output'!$K$6:$GS$6,0)),0)</f>
        <v>0.9</v>
      </c>
      <c r="AL76" s="406">
        <f ca="1">IFERROR(OFFSET('HTM Output'!$J$218,0,MATCH(AL$11,'HTM Output'!$K$6:$GS$6,0)),0)</f>
        <v>0.9</v>
      </c>
      <c r="AM76" s="406">
        <f ca="1">IFERROR(OFFSET('HTM Output'!$J$218,0,MATCH(AM$11,'HTM Output'!$K$6:$GS$6,0)),0)</f>
        <v>0.9</v>
      </c>
      <c r="AN76" s="406">
        <f ca="1">IFERROR(OFFSET('HTM Output'!$J$218,0,MATCH(AN$11,'HTM Output'!$K$6:$GS$6,0)),0)</f>
        <v>0.9</v>
      </c>
      <c r="AO76" s="406">
        <f ca="1">IFERROR(OFFSET('HTM Output'!$J$218,0,MATCH(AO$11,'HTM Output'!$K$6:$GS$6,0)),0)</f>
        <v>0.9</v>
      </c>
      <c r="AP76" s="406">
        <f ca="1">IFERROR(OFFSET('HTM Output'!$J$218,0,MATCH(AP$11,'HTM Output'!$K$6:$GS$6,0)),0)</f>
        <v>0.9</v>
      </c>
      <c r="AQ76" s="406">
        <f ca="1">IFERROR(OFFSET('HTM Output'!$J$218,0,MATCH(AQ$11,'HTM Output'!$K$6:$GS$6,0)),0)</f>
        <v>0.9</v>
      </c>
      <c r="AR76" s="406">
        <f ca="1">IFERROR(OFFSET('HTM Output'!$J$218,0,MATCH(AR$11,'HTM Output'!$K$6:$GS$6,0)),0)</f>
        <v>0.9</v>
      </c>
      <c r="AS76" s="406">
        <f ca="1">IFERROR(OFFSET('HTM Output'!$J$218,0,MATCH(AS$11,'HTM Output'!$K$6:$GS$6,0)),0)</f>
        <v>0.9</v>
      </c>
      <c r="AT76" s="406">
        <f ca="1">IFERROR(OFFSET('HTM Output'!$J$218,0,MATCH(AT$11,'HTM Output'!$K$6:$GS$6,0)),0)</f>
        <v>0.9</v>
      </c>
      <c r="AU76" s="406">
        <f ca="1">IFERROR(OFFSET('HTM Output'!$J$218,0,MATCH(AU$11,'HTM Output'!$K$6:$GS$6,0)),0)</f>
        <v>0.9</v>
      </c>
      <c r="AV76" s="406">
        <f ca="1">IFERROR(OFFSET('HTM Output'!$J$218,0,MATCH(AV$11,'HTM Output'!$K$6:$GS$6,0)),0)</f>
        <v>0.9</v>
      </c>
      <c r="AW76" s="406">
        <f ca="1">IFERROR(OFFSET('HTM Output'!$J$218,0,MATCH(AW$11,'HTM Output'!$K$6:$GS$6,0)),0)</f>
        <v>0.9</v>
      </c>
      <c r="AX76" s="406">
        <f ca="1">IFERROR(OFFSET('HTM Output'!$J$218,0,MATCH(AX$11,'HTM Output'!$K$6:$GS$6,0)),0)</f>
        <v>0.9</v>
      </c>
      <c r="AY76" s="406">
        <f ca="1">IFERROR(OFFSET('HTM Output'!$J$218,0,MATCH(AY$11,'HTM Output'!$K$6:$GS$6,0)),0)</f>
        <v>0.9</v>
      </c>
      <c r="AZ76" s="406">
        <f ca="1">IFERROR(OFFSET('HTM Output'!$J$218,0,MATCH(AZ$11,'HTM Output'!$K$6:$GS$6,0)),0)</f>
        <v>0.9</v>
      </c>
      <c r="BA76" s="406">
        <f ca="1">IFERROR(OFFSET('HTM Output'!$J$218,0,MATCH(BA$11,'HTM Output'!$K$6:$GS$6,0)),0)</f>
        <v>0.9</v>
      </c>
      <c r="BB76" s="406">
        <f ca="1">IFERROR(OFFSET('HTM Output'!$J$218,0,MATCH(BB$11,'HTM Output'!$K$6:$GS$6,0)),0)</f>
        <v>0.9</v>
      </c>
      <c r="BC76" s="406">
        <f ca="1">IFERROR(OFFSET('HTM Output'!$J$218,0,MATCH(BC$11,'HTM Output'!$K$6:$GS$6,0)),0)</f>
        <v>0.9</v>
      </c>
      <c r="BD76" s="406">
        <f ca="1">IFERROR(OFFSET('HTM Output'!$J$218,0,MATCH(BD$11,'HTM Output'!$K$6:$GS$6,0)),0)</f>
        <v>0.9</v>
      </c>
      <c r="BE76" s="406">
        <f ca="1">IFERROR(OFFSET('HTM Output'!$J$218,0,MATCH(BE$11,'HTM Output'!$K$6:$GS$6,0)),0)</f>
        <v>0.9</v>
      </c>
      <c r="BF76" s="406">
        <f ca="1">IFERROR(OFFSET('HTM Output'!$J$218,0,MATCH(BF$11,'HTM Output'!$K$6:$GS$6,0)),0)</f>
        <v>0.9</v>
      </c>
      <c r="BG76" s="406">
        <f ca="1">IFERROR(OFFSET('HTM Output'!$J$218,0,MATCH(BG$11,'HTM Output'!$K$6:$GS$6,0)),0)</f>
        <v>0.9</v>
      </c>
      <c r="BH76" s="406">
        <f ca="1">IFERROR(OFFSET('HTM Output'!$J$218,0,MATCH(BH$11,'HTM Output'!$K$6:$GS$6,0)),0)</f>
        <v>0.9</v>
      </c>
      <c r="BI76" s="406">
        <f ca="1">IFERROR(OFFSET('HTM Output'!$J$218,0,MATCH(BI$11,'HTM Output'!$K$6:$GS$6,0)),0)</f>
        <v>0.9</v>
      </c>
      <c r="BJ76" s="406">
        <f ca="1">IFERROR(OFFSET('HTM Output'!$J$218,0,MATCH(BJ$11,'HTM Output'!$K$6:$GS$6,0)),0)</f>
        <v>0.9</v>
      </c>
      <c r="BK76" s="406">
        <f ca="1">IFERROR(OFFSET('HTM Output'!$J$218,0,MATCH(BK$11,'HTM Output'!$K$6:$GS$6,0)),0)</f>
        <v>0.9</v>
      </c>
      <c r="BL76" s="406">
        <f ca="1">IFERROR(OFFSET('HTM Output'!$J$218,0,MATCH(BL$11,'HTM Output'!$K$6:$GS$6,0)),0)</f>
        <v>0.9</v>
      </c>
      <c r="BM76" s="406">
        <f ca="1">IFERROR(OFFSET('HTM Output'!$J$218,0,MATCH(BM$11,'HTM Output'!$K$6:$GS$6,0)),0)</f>
        <v>0.9</v>
      </c>
      <c r="BN76" s="406">
        <f ca="1">IFERROR(OFFSET('HTM Output'!$J$218,0,MATCH(BN$11,'HTM Output'!$K$6:$GS$6,0)),0)</f>
        <v>0.9</v>
      </c>
      <c r="BO76" s="406">
        <f ca="1">IFERROR(OFFSET('HTM Output'!$J$218,0,MATCH(BO$11,'HTM Output'!$K$6:$GS$6,0)),0)</f>
        <v>0.9</v>
      </c>
      <c r="BP76" s="406">
        <f ca="1">IFERROR(OFFSET('HTM Output'!$J$218,0,MATCH(BP$11,'HTM Output'!$K$6:$GS$6,0)),0)</f>
        <v>0.9</v>
      </c>
      <c r="BQ76" s="406">
        <f ca="1">IFERROR(OFFSET('HTM Output'!$J$218,0,MATCH(BQ$11,'HTM Output'!$K$6:$GS$6,0)),0)</f>
        <v>0.9</v>
      </c>
      <c r="BR76" s="406">
        <f ca="1">IFERROR(OFFSET('HTM Output'!$J$218,0,MATCH(BR$11,'HTM Output'!$K$6:$GS$6,0)),0)</f>
        <v>0.9</v>
      </c>
      <c r="BS76" s="406">
        <f ca="1">IFERROR(OFFSET('HTM Output'!$J$218,0,MATCH(BS$11,'HTM Output'!$K$6:$GS$6,0)),0)</f>
        <v>0.9</v>
      </c>
      <c r="BT76" s="406">
        <f ca="1">IFERROR(OFFSET('HTM Output'!$J$218,0,MATCH(BT$11,'HTM Output'!$K$6:$GS$6,0)),0)</f>
        <v>0.9</v>
      </c>
      <c r="BU76" s="406">
        <f ca="1">IFERROR(OFFSET('HTM Output'!$J$218,0,MATCH(BU$11,'HTM Output'!$K$6:$GS$6,0)),0)</f>
        <v>0.9</v>
      </c>
      <c r="BV76" s="406">
        <f ca="1">IFERROR(OFFSET('HTM Output'!$J$218,0,MATCH(BV$11,'HTM Output'!$K$6:$GS$6,0)),0)</f>
        <v>0.9</v>
      </c>
      <c r="BW76" s="406">
        <f ca="1">IFERROR(OFFSET('HTM Output'!$J$218,0,MATCH(BW$11,'HTM Output'!$K$6:$GS$6,0)),0)</f>
        <v>0.9</v>
      </c>
      <c r="BX76" s="406">
        <f ca="1">IFERROR(OFFSET('HTM Output'!$J$218,0,MATCH(BX$11,'HTM Output'!$K$6:$GS$6,0)),0)</f>
        <v>0.9</v>
      </c>
      <c r="BY76" s="406">
        <f ca="1">IFERROR(OFFSET('HTM Output'!$J$218,0,MATCH(BY$11,'HTM Output'!$K$6:$GS$6,0)),0)</f>
        <v>0.9</v>
      </c>
      <c r="BZ76" s="406">
        <f ca="1">IFERROR(OFFSET('HTM Output'!$J$218,0,MATCH(BZ$11,'HTM Output'!$K$6:$GS$6,0)),0)</f>
        <v>0.9</v>
      </c>
      <c r="CA76" s="406">
        <f ca="1">IFERROR(OFFSET('HTM Output'!$J$218,0,MATCH(CA$11,'HTM Output'!$K$6:$GS$6,0)),0)</f>
        <v>0.9</v>
      </c>
      <c r="CB76" s="406">
        <f ca="1">IFERROR(OFFSET('HTM Output'!$J$218,0,MATCH(CB$11,'HTM Output'!$K$6:$GS$6,0)),0)</f>
        <v>0.9</v>
      </c>
      <c r="CC76" s="406">
        <f ca="1">IFERROR(OFFSET('HTM Output'!$J$218,0,MATCH(CC$11,'HTM Output'!$K$6:$GS$6,0)),0)</f>
        <v>0.9</v>
      </c>
      <c r="CD76" s="406">
        <f ca="1">IFERROR(OFFSET('HTM Output'!$J$218,0,MATCH(CD$11,'HTM Output'!$K$6:$GS$6,0)),0)</f>
        <v>0.9</v>
      </c>
      <c r="CE76" s="406">
        <f ca="1">IFERROR(OFFSET('HTM Output'!$J$218,0,MATCH(CE$11,'HTM Output'!$K$6:$GS$6,0)),0)</f>
        <v>0.9</v>
      </c>
      <c r="CF76" s="406">
        <f ca="1">IFERROR(OFFSET('HTM Output'!$J$218,0,MATCH(CF$11,'HTM Output'!$K$6:$GS$6,0)),0)</f>
        <v>0.9</v>
      </c>
      <c r="CG76" s="406">
        <f ca="1">IFERROR(OFFSET('HTM Output'!$J$218,0,MATCH(CG$11,'HTM Output'!$K$6:$GS$6,0)),0)</f>
        <v>0.9</v>
      </c>
      <c r="CH76" s="406">
        <f ca="1">IFERROR(OFFSET('HTM Output'!$J$218,0,MATCH(CH$11,'HTM Output'!$K$6:$GS$6,0)),0)</f>
        <v>0.9</v>
      </c>
      <c r="CI76" s="406">
        <f ca="1">IFERROR(OFFSET('HTM Output'!$J$218,0,MATCH(CI$11,'HTM Output'!$K$6:$GS$6,0)),0)</f>
        <v>0.9</v>
      </c>
      <c r="CJ76" s="406">
        <f ca="1">IFERROR(OFFSET('HTM Output'!$J$218,0,MATCH(CJ$11,'HTM Output'!$K$6:$GS$6,0)),0)</f>
        <v>0.9</v>
      </c>
      <c r="CK76" s="406">
        <f ca="1">IFERROR(OFFSET('HTM Output'!$J$218,0,MATCH(CK$11,'HTM Output'!$K$6:$GS$6,0)),0)</f>
        <v>0.9</v>
      </c>
      <c r="CL76" s="406">
        <f ca="1">IFERROR(OFFSET('HTM Output'!$J$218,0,MATCH(CL$11,'HTM Output'!$K$6:$GS$6,0)),0)</f>
        <v>0.9</v>
      </c>
      <c r="CM76" s="406">
        <f ca="1">IFERROR(OFFSET('HTM Output'!$J$218,0,MATCH(CM$11,'HTM Output'!$K$6:$GS$6,0)),0)</f>
        <v>0.9</v>
      </c>
      <c r="CN76" s="406">
        <f ca="1">IFERROR(OFFSET('HTM Output'!$J$218,0,MATCH(CN$11,'HTM Output'!$K$6:$GS$6,0)),0)</f>
        <v>0.9</v>
      </c>
      <c r="CO76" s="406">
        <f ca="1">IFERROR(OFFSET('HTM Output'!$J$218,0,MATCH(CO$11,'HTM Output'!$K$6:$GS$6,0)),0)</f>
        <v>0</v>
      </c>
      <c r="CP76" s="406">
        <f ca="1">IFERROR(OFFSET('HTM Output'!$J$218,0,MATCH(CP$11,'HTM Output'!$K$6:$GS$6,0)),0)</f>
        <v>0</v>
      </c>
      <c r="CQ76" s="406">
        <f ca="1">IFERROR(OFFSET('HTM Output'!$J$218,0,MATCH(CQ$11,'HTM Output'!$K$6:$GS$6,0)),0)</f>
        <v>0</v>
      </c>
      <c r="CR76" s="406">
        <f ca="1">IFERROR(OFFSET('HTM Output'!$J$218,0,MATCH(CR$11,'HTM Output'!$K$6:$GS$6,0)),0)</f>
        <v>0</v>
      </c>
      <c r="CS76" s="406">
        <f ca="1">IFERROR(OFFSET('HTM Output'!$J$218,0,MATCH(CS$11,'HTM Output'!$K$6:$GS$6,0)),0)</f>
        <v>0</v>
      </c>
      <c r="CT76" s="406">
        <f ca="1">IFERROR(OFFSET('HTM Output'!$J$218,0,MATCH(CT$11,'HTM Output'!$K$6:$GS$6,0)),0)</f>
        <v>0</v>
      </c>
      <c r="CU76" s="406">
        <f ca="1">IFERROR(OFFSET('HTM Output'!$J$218,0,MATCH(CU$11,'HTM Output'!$K$6:$GS$6,0)),0)</f>
        <v>0</v>
      </c>
      <c r="CV76" s="406">
        <f ca="1">IFERROR(OFFSET('HTM Output'!$J$218,0,MATCH(CV$11,'HTM Output'!$K$6:$GS$6,0)),0)</f>
        <v>0</v>
      </c>
      <c r="CW76" s="406">
        <f ca="1">IFERROR(OFFSET('HTM Output'!$J$218,0,MATCH(CW$11,'HTM Output'!$K$6:$GS$6,0)),0)</f>
        <v>0</v>
      </c>
      <c r="CX76" s="406">
        <f ca="1">IFERROR(OFFSET('HTM Output'!$J$218,0,MATCH(CX$11,'HTM Output'!$K$6:$GS$6,0)),0)</f>
        <v>0</v>
      </c>
      <c r="CY76" s="406">
        <f ca="1">IFERROR(OFFSET('HTM Output'!$J$218,0,MATCH(CY$11,'HTM Output'!$K$6:$GS$6,0)),0)</f>
        <v>0</v>
      </c>
      <c r="CZ76" s="406">
        <f ca="1">IFERROR(OFFSET('HTM Output'!$J$218,0,MATCH(CZ$11,'HTM Output'!$K$6:$GS$6,0)),0)</f>
        <v>0</v>
      </c>
      <c r="DA76" s="406">
        <f ca="1">IFERROR(OFFSET('HTM Output'!$J$218,0,MATCH(DA$11,'HTM Output'!$K$6:$GS$6,0)),0)</f>
        <v>0</v>
      </c>
      <c r="DB76" s="406">
        <f ca="1">IFERROR(OFFSET('HTM Output'!$J$218,0,MATCH(DB$11,'HTM Output'!$K$6:$GS$6,0)),0)</f>
        <v>0</v>
      </c>
      <c r="DC76" s="406">
        <f ca="1">IFERROR(OFFSET('HTM Output'!$J$218,0,MATCH(DC$11,'HTM Output'!$K$6:$GS$6,0)),0)</f>
        <v>0</v>
      </c>
      <c r="DD76" s="406">
        <f ca="1">IFERROR(OFFSET('HTM Output'!$J$218,0,MATCH(DD$11,'HTM Output'!$K$6:$GS$6,0)),0)</f>
        <v>0</v>
      </c>
      <c r="DE76" s="406">
        <f ca="1">IFERROR(OFFSET('HTM Output'!$J$218,0,MATCH(DE$11,'HTM Output'!$K$6:$GS$6,0)),0)</f>
        <v>0</v>
      </c>
      <c r="DF76" s="406">
        <f ca="1">IFERROR(OFFSET('HTM Output'!$J$218,0,MATCH(DF$11,'HTM Output'!$K$6:$GS$6,0)),0)</f>
        <v>0</v>
      </c>
      <c r="DG76" s="406">
        <f ca="1">IFERROR(OFFSET('HTM Output'!$J$218,0,MATCH(DG$11,'HTM Output'!$K$6:$GS$6,0)),0)</f>
        <v>0</v>
      </c>
      <c r="DH76" s="406">
        <f ca="1">IFERROR(OFFSET('HTM Output'!$J$218,0,MATCH(DH$11,'HTM Output'!$K$6:$GS$6,0)),0)</f>
        <v>0</v>
      </c>
      <c r="DI76" s="406">
        <f ca="1">IFERROR(OFFSET('HTM Output'!$J$218,0,MATCH(DI$11,'HTM Output'!$K$6:$GS$6,0)),0)</f>
        <v>0</v>
      </c>
      <c r="DJ76" s="406">
        <f ca="1">IFERROR(OFFSET('HTM Output'!$J$218,0,MATCH(DJ$11,'HTM Output'!$K$6:$GS$6,0)),0)</f>
        <v>0</v>
      </c>
      <c r="DK76" s="406">
        <f ca="1">IFERROR(OFFSET('HTM Output'!$J$218,0,MATCH(DK$11,'HTM Output'!$K$6:$GS$6,0)),0)</f>
        <v>0</v>
      </c>
      <c r="DL76" s="406">
        <f ca="1">IFERROR(OFFSET('HTM Output'!$J$218,0,MATCH(DL$11,'HTM Output'!$K$6:$GS$6,0)),0)</f>
        <v>0</v>
      </c>
      <c r="DM76" s="406">
        <f ca="1">IFERROR(OFFSET('HTM Output'!$J$218,0,MATCH(DM$11,'HTM Output'!$K$6:$GS$6,0)),0)</f>
        <v>0</v>
      </c>
      <c r="DN76" s="406">
        <f ca="1">IFERROR(OFFSET('HTM Output'!$J$218,0,MATCH(DN$11,'HTM Output'!$K$6:$GS$6,0)),0)</f>
        <v>0</v>
      </c>
      <c r="DO76" s="406">
        <f ca="1">IFERROR(OFFSET('HTM Output'!$J$218,0,MATCH(DO$11,'HTM Output'!$K$6:$GS$6,0)),0)</f>
        <v>0</v>
      </c>
      <c r="DP76" s="406">
        <f ca="1">IFERROR(OFFSET('HTM Output'!$J$218,0,MATCH(DP$11,'HTM Output'!$K$6:$GS$6,0)),0)</f>
        <v>0</v>
      </c>
      <c r="DQ76" s="406">
        <f ca="1">IFERROR(OFFSET('HTM Output'!$J$218,0,MATCH(DQ$11,'HTM Output'!$K$6:$GS$6,0)),0)</f>
        <v>0</v>
      </c>
      <c r="DR76" s="406">
        <f ca="1">IFERROR(OFFSET('HTM Output'!$J$218,0,MATCH(DR$11,'HTM Output'!$K$6:$GS$6,0)),0)</f>
        <v>0</v>
      </c>
      <c r="DS76" s="406">
        <f ca="1">IFERROR(OFFSET('HTM Output'!$J$218,0,MATCH(DS$11,'HTM Output'!$K$6:$GS$6,0)),0)</f>
        <v>0</v>
      </c>
      <c r="DT76" s="406">
        <f ca="1">IFERROR(OFFSET('HTM Output'!$J$218,0,MATCH(DT$11,'HTM Output'!$K$6:$GS$6,0)),0)</f>
        <v>0</v>
      </c>
      <c r="DU76" s="406">
        <f ca="1">IFERROR(OFFSET('HTM Output'!$J$218,0,MATCH(DU$11,'HTM Output'!$K$6:$GS$6,0)),0)</f>
        <v>0</v>
      </c>
      <c r="DV76" s="406">
        <f ca="1">IFERROR(OFFSET('HTM Output'!$J$218,0,MATCH(DV$11,'HTM Output'!$K$6:$GS$6,0)),0)</f>
        <v>0</v>
      </c>
      <c r="DW76" s="406">
        <f ca="1">IFERROR(OFFSET('HTM Output'!$J$218,0,MATCH(DW$11,'HTM Output'!$K$6:$GS$6,0)),0)</f>
        <v>0</v>
      </c>
      <c r="DX76" s="406">
        <f ca="1">IFERROR(OFFSET('HTM Output'!$J$218,0,MATCH(DX$11,'HTM Output'!$K$6:$GS$6,0)),0)</f>
        <v>0</v>
      </c>
      <c r="DY76" s="406">
        <f ca="1">IFERROR(OFFSET('HTM Output'!$J$218,0,MATCH(DY$11,'HTM Output'!$K$6:$GS$6,0)),0)</f>
        <v>0</v>
      </c>
      <c r="DZ76" s="406">
        <f ca="1">IFERROR(OFFSET('HTM Output'!$J$218,0,MATCH(DZ$11,'HTM Output'!$K$6:$GS$6,0)),0)</f>
        <v>0</v>
      </c>
      <c r="EA76" s="406">
        <f ca="1">IFERROR(OFFSET('HTM Output'!$J$218,0,MATCH(EA$11,'HTM Output'!$K$6:$GS$6,0)),0)</f>
        <v>0</v>
      </c>
      <c r="EB76" s="406">
        <f ca="1">IFERROR(OFFSET('HTM Output'!$J$218,0,MATCH(EB$11,'HTM Output'!$K$6:$GS$6,0)),0)</f>
        <v>0</v>
      </c>
      <c r="EC76" s="406">
        <f ca="1">IFERROR(OFFSET('HTM Output'!$J$218,0,MATCH(EC$11,'HTM Output'!$K$6:$GS$6,0)),0)</f>
        <v>0</v>
      </c>
      <c r="ED76" s="406">
        <f ca="1">IFERROR(OFFSET('HTM Output'!$J$218,0,MATCH(ED$11,'HTM Output'!$K$6:$GS$6,0)),0)</f>
        <v>0</v>
      </c>
      <c r="EE76" s="406">
        <f ca="1">IFERROR(OFFSET('HTM Output'!$J$218,0,MATCH(EE$11,'HTM Output'!$K$6:$GS$6,0)),0)</f>
        <v>0</v>
      </c>
      <c r="EF76" s="406">
        <f ca="1">IFERROR(OFFSET('HTM Output'!$J$218,0,MATCH(EF$11,'HTM Output'!$K$6:$GS$6,0)),0)</f>
        <v>0</v>
      </c>
      <c r="EG76" s="406">
        <f ca="1">IFERROR(OFFSET('HTM Output'!$J$218,0,MATCH(EG$11,'HTM Output'!$K$6:$GS$6,0)),0)</f>
        <v>0</v>
      </c>
      <c r="EH76" s="406">
        <f ca="1">IFERROR(OFFSET('HTM Output'!$J$218,0,MATCH(EH$11,'HTM Output'!$K$6:$GS$6,0)),0)</f>
        <v>0</v>
      </c>
      <c r="EI76" s="406">
        <f ca="1">IFERROR(OFFSET('HTM Output'!$J$218,0,MATCH(EI$11,'HTM Output'!$K$6:$GS$6,0)),0)</f>
        <v>0</v>
      </c>
      <c r="EJ76" s="406">
        <f ca="1">IFERROR(OFFSET('HTM Output'!$J$218,0,MATCH(EJ$11,'HTM Output'!$K$6:$GS$6,0)),0)</f>
        <v>0</v>
      </c>
      <c r="EK76" s="406">
        <f ca="1">IFERROR(OFFSET('HTM Output'!$J$218,0,MATCH(EK$11,'HTM Output'!$K$6:$GS$6,0)),0)</f>
        <v>0</v>
      </c>
      <c r="EL76" s="406">
        <f ca="1">IFERROR(OFFSET('HTM Output'!$J$218,0,MATCH(EL$11,'HTM Output'!$K$6:$GS$6,0)),0)</f>
        <v>0</v>
      </c>
      <c r="EM76" s="406">
        <f ca="1">IFERROR(OFFSET('HTM Output'!$J$218,0,MATCH(EM$11,'HTM Output'!$K$6:$GS$6,0)),0)</f>
        <v>0</v>
      </c>
      <c r="EN76" s="406">
        <f ca="1">IFERROR(OFFSET('HTM Output'!$J$218,0,MATCH(EN$11,'HTM Output'!$K$6:$GS$6,0)),0)</f>
        <v>0</v>
      </c>
      <c r="EO76" s="406">
        <f ca="1">IFERROR(OFFSET('HTM Output'!$J$218,0,MATCH(EO$11,'HTM Output'!$K$6:$GS$6,0)),0)</f>
        <v>0</v>
      </c>
      <c r="EP76" s="406">
        <f ca="1">IFERROR(OFFSET('HTM Output'!$J$218,0,MATCH(EP$11,'HTM Output'!$K$6:$GS$6,0)),0)</f>
        <v>0</v>
      </c>
      <c r="EQ76" s="406">
        <f ca="1">IFERROR(OFFSET('HTM Output'!$J$218,0,MATCH(EQ$11,'HTM Output'!$K$6:$GS$6,0)),0)</f>
        <v>0</v>
      </c>
      <c r="ER76" s="406">
        <f ca="1">IFERROR(OFFSET('HTM Output'!$J$218,0,MATCH(ER$11,'HTM Output'!$K$6:$GS$6,0)),0)</f>
        <v>0</v>
      </c>
      <c r="ES76" s="406">
        <f ca="1">IFERROR(OFFSET('HTM Output'!$J$218,0,MATCH(ES$11,'HTM Output'!$K$6:$GS$6,0)),0)</f>
        <v>0</v>
      </c>
      <c r="ET76" s="406">
        <f ca="1">IFERROR(OFFSET('HTM Output'!$J$218,0,MATCH(ET$11,'HTM Output'!$K$6:$GS$6,0)),0)</f>
        <v>0</v>
      </c>
      <c r="EU76" s="406">
        <f ca="1">IFERROR(OFFSET('HTM Output'!$J$218,0,MATCH(EU$11,'HTM Output'!$K$6:$GS$6,0)),0)</f>
        <v>0</v>
      </c>
      <c r="EV76" s="406">
        <f ca="1">IFERROR(OFFSET('HTM Output'!$J$218,0,MATCH(EV$11,'HTM Output'!$K$6:$GS$6,0)),0)</f>
        <v>0</v>
      </c>
      <c r="EW76" s="406">
        <f ca="1">IFERROR(OFFSET('HTM Output'!$J$218,0,MATCH(EW$11,'HTM Output'!$K$6:$GS$6,0)),0)</f>
        <v>0</v>
      </c>
      <c r="EX76" s="406">
        <f ca="1">IFERROR(OFFSET('HTM Output'!$J$218,0,MATCH(EX$11,'HTM Output'!$K$6:$GS$6,0)),0)</f>
        <v>0</v>
      </c>
      <c r="EY76" s="406">
        <f ca="1">IFERROR(OFFSET('HTM Output'!$J$218,0,MATCH(EY$11,'HTM Output'!$K$6:$GS$6,0)),0)</f>
        <v>0</v>
      </c>
      <c r="EZ76" s="406">
        <f ca="1">IFERROR(OFFSET('HTM Output'!$J$218,0,MATCH(EZ$11,'HTM Output'!$K$6:$GS$6,0)),0)</f>
        <v>0</v>
      </c>
      <c r="FA76" s="406">
        <f ca="1">IFERROR(OFFSET('HTM Output'!$J$218,0,MATCH(FA$11,'HTM Output'!$K$6:$GS$6,0)),0)</f>
        <v>0</v>
      </c>
      <c r="FB76" s="406">
        <f ca="1">IFERROR(OFFSET('HTM Output'!$J$218,0,MATCH(FB$11,'HTM Output'!$K$6:$GS$6,0)),0)</f>
        <v>0</v>
      </c>
      <c r="FC76" s="406">
        <f ca="1">IFERROR(OFFSET('HTM Output'!$J$218,0,MATCH(FC$11,'HTM Output'!$K$6:$GS$6,0)),0)</f>
        <v>0</v>
      </c>
      <c r="FD76" s="406">
        <f ca="1">IFERROR(OFFSET('HTM Output'!$J$218,0,MATCH(FD$11,'HTM Output'!$K$6:$GS$6,0)),0)</f>
        <v>0</v>
      </c>
      <c r="FE76" s="406">
        <f ca="1">IFERROR(OFFSET('HTM Output'!$J$218,0,MATCH(FE$11,'HTM Output'!$K$6:$GS$6,0)),0)</f>
        <v>0</v>
      </c>
      <c r="FF76" s="406">
        <f ca="1">IFERROR(OFFSET('HTM Output'!$J$218,0,MATCH(FF$11,'HTM Output'!$K$6:$GS$6,0)),0)</f>
        <v>0</v>
      </c>
      <c r="FG76" s="406">
        <f ca="1">IFERROR(OFFSET('HTM Output'!$J$218,0,MATCH(FG$11,'HTM Output'!$K$6:$GS$6,0)),0)</f>
        <v>0</v>
      </c>
      <c r="FH76" s="406">
        <f ca="1">IFERROR(OFFSET('HTM Output'!$J$218,0,MATCH(FH$11,'HTM Output'!$K$6:$GS$6,0)),0)</f>
        <v>0</v>
      </c>
      <c r="FI76" s="406">
        <f ca="1">IFERROR(OFFSET('HTM Output'!$J$218,0,MATCH(FI$11,'HTM Output'!$K$6:$GS$6,0)),0)</f>
        <v>0</v>
      </c>
      <c r="FJ76" s="406">
        <f ca="1">IFERROR(OFFSET('HTM Output'!$J$218,0,MATCH(FJ$11,'HTM Output'!$K$6:$GS$6,0)),0)</f>
        <v>0</v>
      </c>
      <c r="FK76" s="406">
        <f ca="1">IFERROR(OFFSET('HTM Output'!$J$218,0,MATCH(FK$11,'HTM Output'!$K$6:$GS$6,0)),0)</f>
        <v>0</v>
      </c>
      <c r="FL76" s="406">
        <f ca="1">IFERROR(OFFSET('HTM Output'!$J$218,0,MATCH(FL$11,'HTM Output'!$K$6:$GS$6,0)),0)</f>
        <v>0</v>
      </c>
      <c r="FM76" s="406">
        <f ca="1">IFERROR(OFFSET('HTM Output'!$J$218,0,MATCH(FM$11,'HTM Output'!$K$6:$GS$6,0)),0)</f>
        <v>0</v>
      </c>
      <c r="FN76" s="406">
        <f ca="1">IFERROR(OFFSET('HTM Output'!$J$218,0,MATCH(FN$11,'HTM Output'!$K$6:$GS$6,0)),0)</f>
        <v>0</v>
      </c>
      <c r="FO76" s="406">
        <f ca="1">IFERROR(OFFSET('HTM Output'!$J$218,0,MATCH(FO$11,'HTM Output'!$K$6:$GS$6,0)),0)</f>
        <v>0</v>
      </c>
      <c r="FP76" s="406">
        <f ca="1">IFERROR(OFFSET('HTM Output'!$J$218,0,MATCH(FP$11,'HTM Output'!$K$6:$GS$6,0)),0)</f>
        <v>0</v>
      </c>
      <c r="FQ76" s="406">
        <f ca="1">IFERROR(OFFSET('HTM Output'!$J$218,0,MATCH(FQ$11,'HTM Output'!$K$6:$GS$6,0)),0)</f>
        <v>0</v>
      </c>
      <c r="FR76" s="406">
        <f ca="1">IFERROR(OFFSET('HTM Output'!$J$218,0,MATCH(FR$11,'HTM Output'!$K$6:$GS$6,0)),0)</f>
        <v>0</v>
      </c>
      <c r="FS76" s="406">
        <f ca="1">IFERROR(OFFSET('HTM Output'!$J$218,0,MATCH(FS$11,'HTM Output'!$K$6:$GS$6,0)),0)</f>
        <v>0</v>
      </c>
      <c r="FT76" s="406">
        <f ca="1">IFERROR(OFFSET('HTM Output'!$J$218,0,MATCH(FT$11,'HTM Output'!$K$6:$GS$6,0)),0)</f>
        <v>0</v>
      </c>
      <c r="FU76" s="406">
        <f ca="1">IFERROR(OFFSET('HTM Output'!$J$218,0,MATCH(FU$11,'HTM Output'!$K$6:$GS$6,0)),0)</f>
        <v>0</v>
      </c>
      <c r="FV76" s="406">
        <f ca="1">IFERROR(OFFSET('HTM Output'!$J$218,0,MATCH(FV$11,'HTM Output'!$K$6:$GS$6,0)),0)</f>
        <v>0</v>
      </c>
      <c r="FW76" s="406">
        <f ca="1">IFERROR(OFFSET('HTM Output'!$J$218,0,MATCH(FW$11,'HTM Output'!$K$6:$GS$6,0)),0)</f>
        <v>0</v>
      </c>
      <c r="FX76" s="406">
        <f ca="1">IFERROR(OFFSET('HTM Output'!$J$218,0,MATCH(FX$11,'HTM Output'!$K$6:$GS$6,0)),0)</f>
        <v>0</v>
      </c>
      <c r="FY76" s="406">
        <f ca="1">IFERROR(OFFSET('HTM Output'!$J$218,0,MATCH(FY$11,'HTM Output'!$K$6:$GS$6,0)),0)</f>
        <v>0</v>
      </c>
      <c r="FZ76" s="406">
        <f ca="1">IFERROR(OFFSET('HTM Output'!$J$218,0,MATCH(FZ$11,'HTM Output'!$K$6:$GS$6,0)),0)</f>
        <v>0</v>
      </c>
      <c r="GA76" s="406">
        <f ca="1">IFERROR(OFFSET('HTM Output'!$J$218,0,MATCH(GA$11,'HTM Output'!$K$6:$GS$6,0)),0)</f>
        <v>0</v>
      </c>
      <c r="GB76" s="406">
        <f ca="1">IFERROR(OFFSET('HTM Output'!$J$218,0,MATCH(GB$11,'HTM Output'!$K$6:$GS$6,0)),0)</f>
        <v>0</v>
      </c>
      <c r="GC76" s="406">
        <f ca="1">IFERROR(OFFSET('HTM Output'!$J$218,0,MATCH(GC$11,'HTM Output'!$K$6:$GS$6,0)),0)</f>
        <v>0</v>
      </c>
      <c r="GD76" s="406">
        <f ca="1">IFERROR(OFFSET('HTM Output'!$J$218,0,MATCH(GD$11,'HTM Output'!$K$6:$GS$6,0)),0)</f>
        <v>0</v>
      </c>
      <c r="GE76" s="406">
        <f ca="1">IFERROR(OFFSET('HTM Output'!$J$218,0,MATCH(GE$11,'HTM Output'!$K$6:$GS$6,0)),0)</f>
        <v>0</v>
      </c>
      <c r="GF76" s="406">
        <f ca="1">IFERROR(OFFSET('HTM Output'!$J$218,0,MATCH(GF$11,'HTM Output'!$K$6:$GS$6,0)),0)</f>
        <v>0</v>
      </c>
      <c r="GG76" s="406">
        <f ca="1">IFERROR(OFFSET('HTM Output'!$J$218,0,MATCH(GG$11,'HTM Output'!$K$6:$GS$6,0)),0)</f>
        <v>0</v>
      </c>
      <c r="GH76" s="406">
        <f ca="1">IFERROR(OFFSET('HTM Output'!$J$218,0,MATCH(GH$11,'HTM Output'!$K$6:$GS$6,0)),0)</f>
        <v>0</v>
      </c>
      <c r="GI76" s="406">
        <f ca="1">IFERROR(OFFSET('HTM Output'!$J$218,0,MATCH(GI$11,'HTM Output'!$K$6:$GS$6,0)),0)</f>
        <v>0</v>
      </c>
      <c r="GJ76" s="406">
        <f ca="1">IFERROR(OFFSET('HTM Output'!$J$218,0,MATCH(GJ$11,'HTM Output'!$K$6:$GS$6,0)),0)</f>
        <v>0</v>
      </c>
      <c r="GK76" s="406">
        <f ca="1">IFERROR(OFFSET('HTM Output'!$J$218,0,MATCH(GK$11,'HTM Output'!$K$6:$GS$6,0)),0)</f>
        <v>0</v>
      </c>
      <c r="GL76" s="406">
        <f ca="1">IFERROR(OFFSET('HTM Output'!$J$218,0,MATCH(GL$11,'HTM Output'!$K$6:$GS$6,0)),0)</f>
        <v>0</v>
      </c>
      <c r="GM76" s="406">
        <f ca="1">IFERROR(OFFSET('HTM Output'!$J$218,0,MATCH(GM$11,'HTM Output'!$K$6:$GS$6,0)),0)</f>
        <v>0</v>
      </c>
      <c r="GN76" s="406">
        <f ca="1">IFERROR(OFFSET('HTM Output'!$J$218,0,MATCH(GN$11,'HTM Output'!$K$6:$GS$6,0)),0)</f>
        <v>0</v>
      </c>
      <c r="GO76" s="406">
        <f ca="1">IFERROR(OFFSET('HTM Output'!$J$218,0,MATCH(GO$11,'HTM Output'!$K$6:$GS$6,0)),0)</f>
        <v>0</v>
      </c>
      <c r="GP76" s="406">
        <f ca="1">IFERROR(OFFSET('HTM Output'!$J$218,0,MATCH(GP$11,'HTM Output'!$K$6:$GS$6,0)),0)</f>
        <v>0</v>
      </c>
      <c r="GQ76" s="406">
        <f ca="1">IFERROR(OFFSET('HTM Output'!$J$218,0,MATCH(GQ$11,'HTM Output'!$K$6:$GS$6,0)),0)</f>
        <v>0</v>
      </c>
      <c r="GR76" s="406">
        <f ca="1">IFERROR(OFFSET('HTM Output'!$J$218,0,MATCH(GR$11,'HTM Output'!$K$6:$GS$6,0)),0)</f>
        <v>0</v>
      </c>
      <c r="GS76" s="406">
        <f ca="1">IFERROR(OFFSET('HTM Output'!$J$218,0,MATCH(GS$11,'HTM Output'!$K$6:$GS$6,0)),0)</f>
        <v>0</v>
      </c>
      <c r="GT76" s="406">
        <f ca="1">IFERROR(OFFSET('HTM Output'!$J$218,0,MATCH(GT$11,'HTM Output'!$K$6:$GS$6,0)),0)</f>
        <v>0</v>
      </c>
      <c r="GU76" s="406">
        <f ca="1">IFERROR(OFFSET('HTM Output'!$J$218,0,MATCH(GU$11,'HTM Output'!$K$6:$GS$6,0)),0)</f>
        <v>0</v>
      </c>
      <c r="GV76" s="406">
        <f ca="1">IFERROR(OFFSET('HTM Output'!$J$218,0,MATCH(GV$11,'HTM Output'!$K$6:$GS$6,0)),0)</f>
        <v>0</v>
      </c>
      <c r="GW76" s="406">
        <f ca="1">IFERROR(OFFSET('HTM Output'!$J$218,0,MATCH(GW$11,'HTM Output'!$K$6:$GS$6,0)),0)</f>
        <v>0</v>
      </c>
      <c r="GX76" s="406">
        <f ca="1">IFERROR(OFFSET('HTM Output'!$J$218,0,MATCH(GX$11,'HTM Output'!$K$6:$GS$6,0)),0)</f>
        <v>0</v>
      </c>
      <c r="GY76" s="406">
        <f ca="1">IFERROR(OFFSET('HTM Output'!$J$218,0,MATCH(GY$11,'HTM Output'!$K$6:$GS$6,0)),0)</f>
        <v>0</v>
      </c>
      <c r="GZ76" s="406">
        <f ca="1">IFERROR(OFFSET('HTM Output'!$J$218,0,MATCH(GZ$11,'HTM Output'!$K$6:$GS$6,0)),0)</f>
        <v>0</v>
      </c>
      <c r="HA76" s="406">
        <f ca="1">IFERROR(OFFSET('HTM Output'!$J$218,0,MATCH(HA$11,'HTM Output'!$K$6:$GS$6,0)),0)</f>
        <v>0</v>
      </c>
      <c r="HB76" s="473">
        <f ca="1">IFERROR(OFFSET('HTM Output'!$J$218,0,MATCH(HB$11,'HTM Output'!$K$6:$GS$6,0)),0)</f>
        <v>0</v>
      </c>
      <c r="HC76" s="347"/>
      <c r="HD76" s="516"/>
      <c r="HE76" s="407">
        <f t="shared" ref="HE76:HJ76" ca="1" si="58">AVERAGEIFS($T76:$HB76,$T$10:$HB$10,HE$11)</f>
        <v>0.90000000000000024</v>
      </c>
      <c r="HF76" s="407">
        <f t="shared" ca="1" si="58"/>
        <v>0.90000000000000024</v>
      </c>
      <c r="HG76" s="407">
        <f t="shared" ca="1" si="58"/>
        <v>0.90000000000000024</v>
      </c>
      <c r="HH76" s="407">
        <f t="shared" ca="1" si="58"/>
        <v>0.90000000000000024</v>
      </c>
      <c r="HI76" s="407">
        <f t="shared" ca="1" si="58"/>
        <v>0.90000000000000024</v>
      </c>
      <c r="HJ76" s="407">
        <f t="shared" ca="1" si="58"/>
        <v>0.90000000000000024</v>
      </c>
      <c r="HK76" s="424"/>
    </row>
    <row r="77" spans="2:219" ht="4.95" customHeight="1" x14ac:dyDescent="0.75">
      <c r="B77" s="347"/>
      <c r="C77" s="347"/>
      <c r="D77" s="347"/>
      <c r="E77" s="347"/>
      <c r="F77" s="347"/>
      <c r="G77" s="347"/>
      <c r="H77" s="347"/>
      <c r="I77" s="347"/>
      <c r="J77" s="347"/>
      <c r="K77" s="347"/>
      <c r="L77" s="347"/>
      <c r="M77" s="347"/>
      <c r="N77" s="388"/>
      <c r="O77" s="389"/>
      <c r="P77" s="347"/>
      <c r="Q77" s="501"/>
      <c r="R77" s="347"/>
      <c r="S77" s="347"/>
      <c r="T77" s="347"/>
      <c r="U77" s="347"/>
      <c r="V77" s="347"/>
      <c r="W77" s="347"/>
      <c r="X77" s="347"/>
      <c r="Y77" s="347"/>
      <c r="Z77" s="347"/>
      <c r="AA77" s="347"/>
      <c r="AB77" s="347"/>
      <c r="AC77" s="347"/>
      <c r="AD77" s="347"/>
      <c r="AE77" s="347"/>
      <c r="AF77" s="347"/>
      <c r="AG77" s="347"/>
      <c r="AH77" s="347"/>
      <c r="AI77" s="347"/>
      <c r="AJ77" s="347"/>
      <c r="AK77" s="347"/>
      <c r="AL77" s="347"/>
      <c r="AM77" s="347"/>
      <c r="AN77" s="347"/>
      <c r="AO77" s="347"/>
      <c r="AP77" s="347"/>
      <c r="AQ77" s="347"/>
      <c r="AR77" s="347"/>
      <c r="AS77" s="347"/>
      <c r="AT77" s="347"/>
      <c r="AU77" s="347"/>
      <c r="AV77" s="347"/>
      <c r="AW77" s="347"/>
      <c r="AX77" s="347"/>
      <c r="AY77" s="347"/>
      <c r="AZ77" s="347"/>
      <c r="BA77" s="347"/>
      <c r="BB77" s="347"/>
      <c r="BC77" s="347"/>
      <c r="BD77" s="347"/>
      <c r="BE77" s="347"/>
      <c r="BF77" s="347"/>
      <c r="BG77" s="347"/>
      <c r="BH77" s="347"/>
      <c r="BI77" s="347"/>
      <c r="BJ77" s="347"/>
      <c r="BK77" s="347"/>
      <c r="BL77" s="347"/>
      <c r="BM77" s="347"/>
      <c r="BN77" s="347"/>
      <c r="BO77" s="347"/>
      <c r="BP77" s="347"/>
      <c r="BQ77" s="347"/>
      <c r="BR77" s="347"/>
      <c r="BS77" s="347"/>
      <c r="BT77" s="347"/>
      <c r="BU77" s="347"/>
      <c r="BV77" s="347"/>
      <c r="BW77" s="347"/>
      <c r="BX77" s="347"/>
      <c r="BY77" s="347"/>
      <c r="BZ77" s="347"/>
      <c r="CA77" s="347"/>
      <c r="CB77" s="347"/>
      <c r="CC77" s="347"/>
      <c r="CD77" s="347"/>
      <c r="CE77" s="347"/>
      <c r="CF77" s="347"/>
      <c r="CG77" s="347"/>
      <c r="CH77" s="347"/>
      <c r="CI77" s="347"/>
      <c r="CJ77" s="347"/>
      <c r="CK77" s="347"/>
      <c r="CL77" s="347"/>
      <c r="CM77" s="347"/>
      <c r="CN77" s="347"/>
      <c r="CO77" s="347"/>
      <c r="CP77" s="347"/>
      <c r="CQ77" s="347"/>
      <c r="CR77" s="347"/>
      <c r="CS77" s="347"/>
      <c r="CT77" s="347"/>
      <c r="CU77" s="347"/>
      <c r="CV77" s="347"/>
      <c r="CW77" s="347"/>
      <c r="CX77" s="347"/>
      <c r="CY77" s="347"/>
      <c r="CZ77" s="347"/>
      <c r="DA77" s="347"/>
      <c r="DB77" s="347"/>
      <c r="DC77" s="347"/>
      <c r="DD77" s="347"/>
      <c r="DE77" s="347"/>
      <c r="DF77" s="347"/>
      <c r="DG77" s="347"/>
      <c r="DH77" s="347"/>
      <c r="DI77" s="347"/>
      <c r="DJ77" s="347"/>
      <c r="DK77" s="347"/>
      <c r="DL77" s="347"/>
      <c r="DM77" s="347"/>
      <c r="DN77" s="347"/>
      <c r="DO77" s="347"/>
      <c r="DP77" s="347"/>
      <c r="DQ77" s="347"/>
      <c r="DR77" s="347"/>
      <c r="DS77" s="347"/>
      <c r="DT77" s="347"/>
      <c r="DU77" s="347"/>
      <c r="DV77" s="347"/>
      <c r="DW77" s="347"/>
      <c r="DX77" s="347"/>
      <c r="DY77" s="347"/>
      <c r="DZ77" s="347"/>
      <c r="EA77" s="347"/>
      <c r="EB77" s="347"/>
      <c r="EC77" s="347"/>
      <c r="ED77" s="347"/>
      <c r="EE77" s="347"/>
      <c r="EF77" s="347"/>
      <c r="EG77" s="347"/>
      <c r="EH77" s="347"/>
      <c r="EI77" s="347"/>
      <c r="EJ77" s="347"/>
      <c r="EK77" s="347"/>
      <c r="EL77" s="347"/>
      <c r="EM77" s="347"/>
      <c r="EN77" s="347"/>
      <c r="EO77" s="347"/>
      <c r="EP77" s="347"/>
      <c r="EQ77" s="347"/>
      <c r="ER77" s="347"/>
      <c r="ES77" s="347"/>
      <c r="ET77" s="347"/>
      <c r="EU77" s="347"/>
      <c r="EV77" s="347"/>
      <c r="EW77" s="347"/>
      <c r="EX77" s="347"/>
      <c r="EY77" s="347"/>
      <c r="EZ77" s="347"/>
      <c r="FA77" s="347"/>
      <c r="FB77" s="347"/>
      <c r="FC77" s="347"/>
      <c r="FD77" s="347"/>
      <c r="FE77" s="347"/>
      <c r="FF77" s="347"/>
      <c r="FG77" s="347"/>
      <c r="FH77" s="347"/>
      <c r="FI77" s="347"/>
      <c r="FJ77" s="347"/>
      <c r="FK77" s="347"/>
      <c r="FL77" s="347"/>
      <c r="FM77" s="347"/>
      <c r="FN77" s="347"/>
      <c r="FO77" s="347"/>
      <c r="FP77" s="347"/>
      <c r="FQ77" s="347"/>
      <c r="FR77" s="347"/>
      <c r="FS77" s="347"/>
      <c r="FT77" s="347"/>
      <c r="FU77" s="347"/>
      <c r="FV77" s="347"/>
      <c r="FW77" s="347"/>
      <c r="FX77" s="347"/>
      <c r="FY77" s="347"/>
      <c r="FZ77" s="347"/>
      <c r="GA77" s="347"/>
      <c r="GB77" s="347"/>
      <c r="GC77" s="347"/>
      <c r="GD77" s="347"/>
      <c r="GE77" s="347"/>
      <c r="GF77" s="347"/>
      <c r="GG77" s="347"/>
      <c r="GH77" s="347"/>
      <c r="GI77" s="347"/>
      <c r="GJ77" s="347"/>
      <c r="GK77" s="347"/>
      <c r="GL77" s="347"/>
      <c r="GM77" s="347"/>
      <c r="GN77" s="347"/>
      <c r="GO77" s="347"/>
      <c r="GP77" s="347"/>
      <c r="GQ77" s="347"/>
      <c r="GR77" s="347"/>
      <c r="GS77" s="347"/>
      <c r="GT77" s="347"/>
      <c r="GU77" s="347"/>
      <c r="GV77" s="347"/>
      <c r="GW77" s="347"/>
      <c r="GX77" s="347"/>
      <c r="GY77" s="347"/>
      <c r="GZ77" s="347"/>
      <c r="HA77" s="347"/>
      <c r="HB77" s="375"/>
      <c r="HC77" s="347"/>
      <c r="HD77" s="375"/>
      <c r="HE77" s="347"/>
      <c r="HF77" s="347"/>
      <c r="HG77" s="347"/>
      <c r="HH77" s="347"/>
      <c r="HI77" s="347"/>
      <c r="HJ77" s="347"/>
      <c r="HK77" s="382"/>
    </row>
    <row r="78" spans="2:219" x14ac:dyDescent="0.75">
      <c r="B78" s="347"/>
      <c r="C78" s="347"/>
      <c r="D78" s="347"/>
      <c r="E78" s="347"/>
      <c r="F78" s="347"/>
      <c r="G78" s="347"/>
      <c r="H78" s="347"/>
      <c r="I78" s="347"/>
      <c r="J78" s="347"/>
      <c r="K78" s="347"/>
      <c r="L78" s="347"/>
      <c r="M78" s="347"/>
      <c r="N78" s="388" t="s">
        <v>246</v>
      </c>
      <c r="O78" s="389"/>
      <c r="P78" s="347"/>
      <c r="Q78" s="501"/>
      <c r="R78" s="347"/>
      <c r="S78" s="347"/>
      <c r="T78" s="371"/>
      <c r="U78" s="371">
        <f ca="1">IFERROR(OFFSET('HTM Output'!$J$231,0,MATCH(U$11,'HTM Output'!$K$6:$GS$6,0)),0)*$I$8</f>
        <v>0</v>
      </c>
      <c r="V78" s="371">
        <f ca="1">IFERROR(OFFSET('HTM Output'!$J$231,0,MATCH(V$11,'HTM Output'!$K$6:$GS$6,0)),0)*$I$8</f>
        <v>0</v>
      </c>
      <c r="W78" s="371">
        <f ca="1">IFERROR(OFFSET('HTM Output'!$J$231,0,MATCH(W$11,'HTM Output'!$K$6:$GS$6,0)),0)*$I$8</f>
        <v>0</v>
      </c>
      <c r="X78" s="371">
        <f ca="1">IFERROR(OFFSET('HTM Output'!$J$231,0,MATCH(X$11,'HTM Output'!$K$6:$GS$6,0)),0)*$I$8</f>
        <v>0</v>
      </c>
      <c r="Y78" s="371">
        <f ca="1">IFERROR(OFFSET('HTM Output'!$J$231,0,MATCH(Y$11,'HTM Output'!$K$6:$GS$6,0)),0)*$I$8</f>
        <v>0</v>
      </c>
      <c r="Z78" s="371">
        <f ca="1">IFERROR(OFFSET('HTM Output'!$J$231,0,MATCH(Z$11,'HTM Output'!$K$6:$GS$6,0)),0)*$I$8</f>
        <v>0</v>
      </c>
      <c r="AA78" s="371">
        <f ca="1">IFERROR(OFFSET('HTM Output'!$J$231,0,MATCH(AA$11,'HTM Output'!$K$6:$GS$6,0)),0)*$I$8</f>
        <v>0</v>
      </c>
      <c r="AB78" s="371">
        <f ca="1">IFERROR(OFFSET('HTM Output'!$J$231,0,MATCH(AB$11,'HTM Output'!$K$6:$GS$6,0)),0)*$I$8</f>
        <v>0</v>
      </c>
      <c r="AC78" s="371">
        <f ca="1">IFERROR(OFFSET('HTM Output'!$J$231,0,MATCH(AC$11,'HTM Output'!$K$6:$GS$6,0)),0)*$I$8</f>
        <v>0</v>
      </c>
      <c r="AD78" s="371">
        <f ca="1">IFERROR(OFFSET('HTM Output'!$J$231,0,MATCH(AD$11,'HTM Output'!$K$6:$GS$6,0)),0)*$I$8</f>
        <v>0</v>
      </c>
      <c r="AE78" s="371">
        <f ca="1">IFERROR(OFFSET('HTM Output'!$J$231,0,MATCH(AE$11,'HTM Output'!$K$6:$GS$6,0)),0)*$I$8</f>
        <v>0</v>
      </c>
      <c r="AF78" s="371">
        <f ca="1">IFERROR(OFFSET('HTM Output'!$J$231,0,MATCH(AF$11,'HTM Output'!$K$6:$GS$6,0)),0)*$I$8</f>
        <v>0</v>
      </c>
      <c r="AG78" s="371">
        <f ca="1">IFERROR(OFFSET('HTM Output'!$J$231,0,MATCH(AG$11,'HTM Output'!$K$6:$GS$6,0)),0)*$I$8</f>
        <v>0</v>
      </c>
      <c r="AH78" s="371">
        <f ca="1">IFERROR(OFFSET('HTM Output'!$J$231,0,MATCH(AH$11,'HTM Output'!$K$6:$GS$6,0)),0)*$I$8</f>
        <v>0</v>
      </c>
      <c r="AI78" s="371">
        <f ca="1">IFERROR(OFFSET('HTM Output'!$J$231,0,MATCH(AI$11,'HTM Output'!$K$6:$GS$6,0)),0)*$I$8</f>
        <v>0</v>
      </c>
      <c r="AJ78" s="371">
        <f ca="1">IFERROR(OFFSET('HTM Output'!$J$231,0,MATCH(AJ$11,'HTM Output'!$K$6:$GS$6,0)),0)*$I$8</f>
        <v>0</v>
      </c>
      <c r="AK78" s="371">
        <f ca="1">IFERROR(OFFSET('HTM Output'!$J$231,0,MATCH(AK$11,'HTM Output'!$K$6:$GS$6,0)),0)*$I$8</f>
        <v>0</v>
      </c>
      <c r="AL78" s="371">
        <f ca="1">IFERROR(OFFSET('HTM Output'!$J$231,0,MATCH(AL$11,'HTM Output'!$K$6:$GS$6,0)),0)*$I$8</f>
        <v>0</v>
      </c>
      <c r="AM78" s="371">
        <f ca="1">IFERROR(OFFSET('HTM Output'!$J$231,0,MATCH(AM$11,'HTM Output'!$K$6:$GS$6,0)),0)*$I$8</f>
        <v>0</v>
      </c>
      <c r="AN78" s="371">
        <f ca="1">IFERROR(OFFSET('HTM Output'!$J$231,0,MATCH(AN$11,'HTM Output'!$K$6:$GS$6,0)),0)*$I$8</f>
        <v>0</v>
      </c>
      <c r="AO78" s="371">
        <f ca="1">IFERROR(OFFSET('HTM Output'!$J$231,0,MATCH(AO$11,'HTM Output'!$K$6:$GS$6,0)),0)*$I$8</f>
        <v>0</v>
      </c>
      <c r="AP78" s="371">
        <f ca="1">IFERROR(OFFSET('HTM Output'!$J$231,0,MATCH(AP$11,'HTM Output'!$K$6:$GS$6,0)),0)*$I$8</f>
        <v>0</v>
      </c>
      <c r="AQ78" s="371">
        <f ca="1">IFERROR(OFFSET('HTM Output'!$J$231,0,MATCH(AQ$11,'HTM Output'!$K$6:$GS$6,0)),0)*$I$8</f>
        <v>0</v>
      </c>
      <c r="AR78" s="371">
        <f ca="1">IFERROR(OFFSET('HTM Output'!$J$231,0,MATCH(AR$11,'HTM Output'!$K$6:$GS$6,0)),0)*$I$8</f>
        <v>0</v>
      </c>
      <c r="AS78" s="371">
        <f ca="1">IFERROR(OFFSET('HTM Output'!$J$231,0,MATCH(AS$11,'HTM Output'!$K$6:$GS$6,0)),0)*$I$8</f>
        <v>0</v>
      </c>
      <c r="AT78" s="371">
        <f ca="1">IFERROR(OFFSET('HTM Output'!$J$231,0,MATCH(AT$11,'HTM Output'!$K$6:$GS$6,0)),0)*$I$8</f>
        <v>0</v>
      </c>
      <c r="AU78" s="371">
        <f ca="1">IFERROR(OFFSET('HTM Output'!$J$231,0,MATCH(AU$11,'HTM Output'!$K$6:$GS$6,0)),0)*$I$8</f>
        <v>0</v>
      </c>
      <c r="AV78" s="371">
        <f ca="1">IFERROR(OFFSET('HTM Output'!$J$231,0,MATCH(AV$11,'HTM Output'!$K$6:$GS$6,0)),0)*$I$8</f>
        <v>0</v>
      </c>
      <c r="AW78" s="371">
        <f ca="1">IFERROR(OFFSET('HTM Output'!$J$231,0,MATCH(AW$11,'HTM Output'!$K$6:$GS$6,0)),0)*$I$8</f>
        <v>0</v>
      </c>
      <c r="AX78" s="371">
        <f ca="1">IFERROR(OFFSET('HTM Output'!$J$231,0,MATCH(AX$11,'HTM Output'!$K$6:$GS$6,0)),0)*$I$8</f>
        <v>0</v>
      </c>
      <c r="AY78" s="371">
        <f ca="1">IFERROR(OFFSET('HTM Output'!$J$231,0,MATCH(AY$11,'HTM Output'!$K$6:$GS$6,0)),0)*$I$8</f>
        <v>0</v>
      </c>
      <c r="AZ78" s="371">
        <f ca="1">IFERROR(OFFSET('HTM Output'!$J$231,0,MATCH(AZ$11,'HTM Output'!$K$6:$GS$6,0)),0)*$I$8</f>
        <v>0</v>
      </c>
      <c r="BA78" s="371">
        <f ca="1">IFERROR(OFFSET('HTM Output'!$J$231,0,MATCH(BA$11,'HTM Output'!$K$6:$GS$6,0)),0)*$I$8</f>
        <v>0</v>
      </c>
      <c r="BB78" s="371">
        <f ca="1">IFERROR(OFFSET('HTM Output'!$J$231,0,MATCH(BB$11,'HTM Output'!$K$6:$GS$6,0)),0)*$I$8</f>
        <v>0</v>
      </c>
      <c r="BC78" s="371">
        <f ca="1">IFERROR(OFFSET('HTM Output'!$J$231,0,MATCH(BC$11,'HTM Output'!$K$6:$GS$6,0)),0)*$I$8</f>
        <v>0</v>
      </c>
      <c r="BD78" s="371">
        <f ca="1">IFERROR(OFFSET('HTM Output'!$J$231,0,MATCH(BD$11,'HTM Output'!$K$6:$GS$6,0)),0)*$I$8</f>
        <v>0</v>
      </c>
      <c r="BE78" s="371">
        <f ca="1">IFERROR(OFFSET('HTM Output'!$J$231,0,MATCH(BE$11,'HTM Output'!$K$6:$GS$6,0)),0)*$I$8</f>
        <v>0</v>
      </c>
      <c r="BF78" s="371">
        <f ca="1">IFERROR(OFFSET('HTM Output'!$J$231,0,MATCH(BF$11,'HTM Output'!$K$6:$GS$6,0)),0)*$I$8</f>
        <v>0</v>
      </c>
      <c r="BG78" s="371">
        <f ca="1">IFERROR(OFFSET('HTM Output'!$J$231,0,MATCH(BG$11,'HTM Output'!$K$6:$GS$6,0)),0)*$I$8</f>
        <v>0</v>
      </c>
      <c r="BH78" s="371">
        <f ca="1">IFERROR(OFFSET('HTM Output'!$J$231,0,MATCH(BH$11,'HTM Output'!$K$6:$GS$6,0)),0)*$I$8</f>
        <v>0</v>
      </c>
      <c r="BI78" s="371">
        <f ca="1">IFERROR(OFFSET('HTM Output'!$J$231,0,MATCH(BI$11,'HTM Output'!$K$6:$GS$6,0)),0)*$I$8</f>
        <v>0</v>
      </c>
      <c r="BJ78" s="371">
        <f ca="1">IFERROR(OFFSET('HTM Output'!$J$231,0,MATCH(BJ$11,'HTM Output'!$K$6:$GS$6,0)),0)*$I$8</f>
        <v>0</v>
      </c>
      <c r="BK78" s="371">
        <f ca="1">IFERROR(OFFSET('HTM Output'!$J$231,0,MATCH(BK$11,'HTM Output'!$K$6:$GS$6,0)),0)*$I$8</f>
        <v>0</v>
      </c>
      <c r="BL78" s="371">
        <f ca="1">IFERROR(OFFSET('HTM Output'!$J$231,0,MATCH(BL$11,'HTM Output'!$K$6:$GS$6,0)),0)*$I$8</f>
        <v>0</v>
      </c>
      <c r="BM78" s="371">
        <f ca="1">IFERROR(OFFSET('HTM Output'!$J$231,0,MATCH(BM$11,'HTM Output'!$K$6:$GS$6,0)),0)*$I$8</f>
        <v>0</v>
      </c>
      <c r="BN78" s="371">
        <f ca="1">IFERROR(OFFSET('HTM Output'!$J$231,0,MATCH(BN$11,'HTM Output'!$K$6:$GS$6,0)),0)*$I$8</f>
        <v>0</v>
      </c>
      <c r="BO78" s="371">
        <f ca="1">IFERROR(OFFSET('HTM Output'!$J$231,0,MATCH(BO$11,'HTM Output'!$K$6:$GS$6,0)),0)*$I$8</f>
        <v>0</v>
      </c>
      <c r="BP78" s="371">
        <f ca="1">IFERROR(OFFSET('HTM Output'!$J$231,0,MATCH(BP$11,'HTM Output'!$K$6:$GS$6,0)),0)*$I$8</f>
        <v>0</v>
      </c>
      <c r="BQ78" s="371">
        <f ca="1">IFERROR(OFFSET('HTM Output'!$J$231,0,MATCH(BQ$11,'HTM Output'!$K$6:$GS$6,0)),0)*$I$8</f>
        <v>0</v>
      </c>
      <c r="BR78" s="371">
        <f ca="1">IFERROR(OFFSET('HTM Output'!$J$231,0,MATCH(BR$11,'HTM Output'!$K$6:$GS$6,0)),0)*$I$8</f>
        <v>0</v>
      </c>
      <c r="BS78" s="371">
        <f ca="1">IFERROR(OFFSET('HTM Output'!$J$231,0,MATCH(BS$11,'HTM Output'!$K$6:$GS$6,0)),0)*$I$8</f>
        <v>0</v>
      </c>
      <c r="BT78" s="371">
        <f ca="1">IFERROR(OFFSET('HTM Output'!$J$231,0,MATCH(BT$11,'HTM Output'!$K$6:$GS$6,0)),0)*$I$8</f>
        <v>0</v>
      </c>
      <c r="BU78" s="371">
        <f ca="1">IFERROR(OFFSET('HTM Output'!$J$231,0,MATCH(BU$11,'HTM Output'!$K$6:$GS$6,0)),0)*$I$8</f>
        <v>0</v>
      </c>
      <c r="BV78" s="371">
        <f ca="1">IFERROR(OFFSET('HTM Output'!$J$231,0,MATCH(BV$11,'HTM Output'!$K$6:$GS$6,0)),0)*$I$8</f>
        <v>0</v>
      </c>
      <c r="BW78" s="371">
        <f ca="1">IFERROR(OFFSET('HTM Output'!$J$231,0,MATCH(BW$11,'HTM Output'!$K$6:$GS$6,0)),0)*$I$8</f>
        <v>0</v>
      </c>
      <c r="BX78" s="371">
        <f ca="1">IFERROR(OFFSET('HTM Output'!$J$231,0,MATCH(BX$11,'HTM Output'!$K$6:$GS$6,0)),0)*$I$8</f>
        <v>0</v>
      </c>
      <c r="BY78" s="371">
        <f ca="1">IFERROR(OFFSET('HTM Output'!$J$231,0,MATCH(BY$11,'HTM Output'!$K$6:$GS$6,0)),0)*$I$8</f>
        <v>0</v>
      </c>
      <c r="BZ78" s="371">
        <f ca="1">IFERROR(OFFSET('HTM Output'!$J$231,0,MATCH(BZ$11,'HTM Output'!$K$6:$GS$6,0)),0)*$I$8</f>
        <v>0</v>
      </c>
      <c r="CA78" s="371">
        <f ca="1">IFERROR(OFFSET('HTM Output'!$J$231,0,MATCH(CA$11,'HTM Output'!$K$6:$GS$6,0)),0)*$I$8</f>
        <v>0</v>
      </c>
      <c r="CB78" s="371">
        <f ca="1">IFERROR(OFFSET('HTM Output'!$J$231,0,MATCH(CB$11,'HTM Output'!$K$6:$GS$6,0)),0)*$I$8</f>
        <v>0</v>
      </c>
      <c r="CC78" s="371">
        <f ca="1">IFERROR(OFFSET('HTM Output'!$J$231,0,MATCH(CC$11,'HTM Output'!$K$6:$GS$6,0)),0)*$I$8</f>
        <v>0</v>
      </c>
      <c r="CD78" s="371">
        <f ca="1">IFERROR(OFFSET('HTM Output'!$J$231,0,MATCH(CD$11,'HTM Output'!$K$6:$GS$6,0)),0)*$I$8</f>
        <v>0</v>
      </c>
      <c r="CE78" s="371">
        <f ca="1">IFERROR(OFFSET('HTM Output'!$J$231,0,MATCH(CE$11,'HTM Output'!$K$6:$GS$6,0)),0)*$I$8</f>
        <v>0</v>
      </c>
      <c r="CF78" s="371">
        <f ca="1">IFERROR(OFFSET('HTM Output'!$J$231,0,MATCH(CF$11,'HTM Output'!$K$6:$GS$6,0)),0)*$I$8</f>
        <v>0</v>
      </c>
      <c r="CG78" s="371">
        <f ca="1">IFERROR(OFFSET('HTM Output'!$J$231,0,MATCH(CG$11,'HTM Output'!$K$6:$GS$6,0)),0)*$I$8</f>
        <v>0</v>
      </c>
      <c r="CH78" s="371">
        <f ca="1">IFERROR(OFFSET('HTM Output'!$J$231,0,MATCH(CH$11,'HTM Output'!$K$6:$GS$6,0)),0)*$I$8</f>
        <v>0</v>
      </c>
      <c r="CI78" s="371">
        <f ca="1">IFERROR(OFFSET('HTM Output'!$J$231,0,MATCH(CI$11,'HTM Output'!$K$6:$GS$6,0)),0)*$I$8</f>
        <v>0</v>
      </c>
      <c r="CJ78" s="371">
        <f ca="1">IFERROR(OFFSET('HTM Output'!$J$231,0,MATCH(CJ$11,'HTM Output'!$K$6:$GS$6,0)),0)*$I$8</f>
        <v>0</v>
      </c>
      <c r="CK78" s="371">
        <f ca="1">IFERROR(OFFSET('HTM Output'!$J$231,0,MATCH(CK$11,'HTM Output'!$K$6:$GS$6,0)),0)*$I$8</f>
        <v>0</v>
      </c>
      <c r="CL78" s="371">
        <f ca="1">IFERROR(OFFSET('HTM Output'!$J$231,0,MATCH(CL$11,'HTM Output'!$K$6:$GS$6,0)),0)*$I$8</f>
        <v>0</v>
      </c>
      <c r="CM78" s="371">
        <f ca="1">IFERROR(OFFSET('HTM Output'!$J$231,0,MATCH(CM$11,'HTM Output'!$K$6:$GS$6,0)),0)*$I$8</f>
        <v>0</v>
      </c>
      <c r="CN78" s="371">
        <f ca="1">IFERROR(OFFSET('HTM Output'!$J$231,0,MATCH(CN$11,'HTM Output'!$K$6:$GS$6,0)),0)*$I$8</f>
        <v>0</v>
      </c>
      <c r="CO78" s="371">
        <f ca="1">IFERROR(OFFSET('HTM Output'!$J$231,0,MATCH(CO$11,'HTM Output'!$K$6:$GS$6,0)),0)*$I$8</f>
        <v>0</v>
      </c>
      <c r="CP78" s="371">
        <f ca="1">IFERROR(OFFSET('HTM Output'!$J$231,0,MATCH(CP$11,'HTM Output'!$K$6:$GS$6,0)),0)*$I$8</f>
        <v>0</v>
      </c>
      <c r="CQ78" s="371">
        <f ca="1">IFERROR(OFFSET('HTM Output'!$J$231,0,MATCH(CQ$11,'HTM Output'!$K$6:$GS$6,0)),0)*$I$8</f>
        <v>0</v>
      </c>
      <c r="CR78" s="371">
        <f ca="1">IFERROR(OFFSET('HTM Output'!$J$231,0,MATCH(CR$11,'HTM Output'!$K$6:$GS$6,0)),0)*$I$8</f>
        <v>0</v>
      </c>
      <c r="CS78" s="371">
        <f ca="1">IFERROR(OFFSET('HTM Output'!$J$231,0,MATCH(CS$11,'HTM Output'!$K$6:$GS$6,0)),0)*$I$8</f>
        <v>0</v>
      </c>
      <c r="CT78" s="371">
        <f ca="1">IFERROR(OFFSET('HTM Output'!$J$231,0,MATCH(CT$11,'HTM Output'!$K$6:$GS$6,0)),0)*$I$8</f>
        <v>0</v>
      </c>
      <c r="CU78" s="371">
        <f ca="1">IFERROR(OFFSET('HTM Output'!$J$231,0,MATCH(CU$11,'HTM Output'!$K$6:$GS$6,0)),0)*$I$8</f>
        <v>0</v>
      </c>
      <c r="CV78" s="371">
        <f ca="1">IFERROR(OFFSET('HTM Output'!$J$231,0,MATCH(CV$11,'HTM Output'!$K$6:$GS$6,0)),0)*$I$8</f>
        <v>0</v>
      </c>
      <c r="CW78" s="371">
        <f ca="1">IFERROR(OFFSET('HTM Output'!$J$231,0,MATCH(CW$11,'HTM Output'!$K$6:$GS$6,0)),0)*$I$8</f>
        <v>0</v>
      </c>
      <c r="CX78" s="371">
        <f ca="1">IFERROR(OFFSET('HTM Output'!$J$231,0,MATCH(CX$11,'HTM Output'!$K$6:$GS$6,0)),0)*$I$8</f>
        <v>0</v>
      </c>
      <c r="CY78" s="371">
        <f ca="1">IFERROR(OFFSET('HTM Output'!$J$231,0,MATCH(CY$11,'HTM Output'!$K$6:$GS$6,0)),0)*$I$8</f>
        <v>0</v>
      </c>
      <c r="CZ78" s="371">
        <f ca="1">IFERROR(OFFSET('HTM Output'!$J$231,0,MATCH(CZ$11,'HTM Output'!$K$6:$GS$6,0)),0)*$I$8</f>
        <v>0</v>
      </c>
      <c r="DA78" s="371">
        <f ca="1">IFERROR(OFFSET('HTM Output'!$J$231,0,MATCH(DA$11,'HTM Output'!$K$6:$GS$6,0)),0)*$I$8</f>
        <v>0</v>
      </c>
      <c r="DB78" s="371">
        <f ca="1">IFERROR(OFFSET('HTM Output'!$J$231,0,MATCH(DB$11,'HTM Output'!$K$6:$GS$6,0)),0)*$I$8</f>
        <v>0</v>
      </c>
      <c r="DC78" s="371">
        <f ca="1">IFERROR(OFFSET('HTM Output'!$J$231,0,MATCH(DC$11,'HTM Output'!$K$6:$GS$6,0)),0)*$I$8</f>
        <v>0</v>
      </c>
      <c r="DD78" s="371">
        <f ca="1">IFERROR(OFFSET('HTM Output'!$J$231,0,MATCH(DD$11,'HTM Output'!$K$6:$GS$6,0)),0)*$I$8</f>
        <v>0</v>
      </c>
      <c r="DE78" s="371">
        <f ca="1">IFERROR(OFFSET('HTM Output'!$J$231,0,MATCH(DE$11,'HTM Output'!$K$6:$GS$6,0)),0)*$I$8</f>
        <v>0</v>
      </c>
      <c r="DF78" s="371">
        <f ca="1">IFERROR(OFFSET('HTM Output'!$J$231,0,MATCH(DF$11,'HTM Output'!$K$6:$GS$6,0)),0)*$I$8</f>
        <v>0</v>
      </c>
      <c r="DG78" s="371">
        <f ca="1">IFERROR(OFFSET('HTM Output'!$J$231,0,MATCH(DG$11,'HTM Output'!$K$6:$GS$6,0)),0)*$I$8</f>
        <v>0</v>
      </c>
      <c r="DH78" s="371">
        <f ca="1">IFERROR(OFFSET('HTM Output'!$J$231,0,MATCH(DH$11,'HTM Output'!$K$6:$GS$6,0)),0)*$I$8</f>
        <v>0</v>
      </c>
      <c r="DI78" s="371">
        <f ca="1">IFERROR(OFFSET('HTM Output'!$J$231,0,MATCH(DI$11,'HTM Output'!$K$6:$GS$6,0)),0)*$I$8</f>
        <v>0</v>
      </c>
      <c r="DJ78" s="371">
        <f ca="1">IFERROR(OFFSET('HTM Output'!$J$231,0,MATCH(DJ$11,'HTM Output'!$K$6:$GS$6,0)),0)*$I$8</f>
        <v>0</v>
      </c>
      <c r="DK78" s="371">
        <f ca="1">IFERROR(OFFSET('HTM Output'!$J$231,0,MATCH(DK$11,'HTM Output'!$K$6:$GS$6,0)),0)*$I$8</f>
        <v>0</v>
      </c>
      <c r="DL78" s="371">
        <f ca="1">IFERROR(OFFSET('HTM Output'!$J$231,0,MATCH(DL$11,'HTM Output'!$K$6:$GS$6,0)),0)*$I$8</f>
        <v>0</v>
      </c>
      <c r="DM78" s="371">
        <f ca="1">IFERROR(OFFSET('HTM Output'!$J$231,0,MATCH(DM$11,'HTM Output'!$K$6:$GS$6,0)),0)*$I$8</f>
        <v>0</v>
      </c>
      <c r="DN78" s="371">
        <f ca="1">IFERROR(OFFSET('HTM Output'!$J$231,0,MATCH(DN$11,'HTM Output'!$K$6:$GS$6,0)),0)*$I$8</f>
        <v>0</v>
      </c>
      <c r="DO78" s="371">
        <f ca="1">IFERROR(OFFSET('HTM Output'!$J$231,0,MATCH(DO$11,'HTM Output'!$K$6:$GS$6,0)),0)*$I$8</f>
        <v>0</v>
      </c>
      <c r="DP78" s="371">
        <f ca="1">IFERROR(OFFSET('HTM Output'!$J$231,0,MATCH(DP$11,'HTM Output'!$K$6:$GS$6,0)),0)*$I$8</f>
        <v>0</v>
      </c>
      <c r="DQ78" s="371">
        <f ca="1">IFERROR(OFFSET('HTM Output'!$J$231,0,MATCH(DQ$11,'HTM Output'!$K$6:$GS$6,0)),0)*$I$8</f>
        <v>0</v>
      </c>
      <c r="DR78" s="371">
        <f ca="1">IFERROR(OFFSET('HTM Output'!$J$231,0,MATCH(DR$11,'HTM Output'!$K$6:$GS$6,0)),0)*$I$8</f>
        <v>0</v>
      </c>
      <c r="DS78" s="371">
        <f ca="1">IFERROR(OFFSET('HTM Output'!$J$231,0,MATCH(DS$11,'HTM Output'!$K$6:$GS$6,0)),0)*$I$8</f>
        <v>0</v>
      </c>
      <c r="DT78" s="371">
        <f ca="1">IFERROR(OFFSET('HTM Output'!$J$231,0,MATCH(DT$11,'HTM Output'!$K$6:$GS$6,0)),0)*$I$8</f>
        <v>0</v>
      </c>
      <c r="DU78" s="371">
        <f ca="1">IFERROR(OFFSET('HTM Output'!$J$231,0,MATCH(DU$11,'HTM Output'!$K$6:$GS$6,0)),0)*$I$8</f>
        <v>0</v>
      </c>
      <c r="DV78" s="371">
        <f ca="1">IFERROR(OFFSET('HTM Output'!$J$231,0,MATCH(DV$11,'HTM Output'!$K$6:$GS$6,0)),0)*$I$8</f>
        <v>0</v>
      </c>
      <c r="DW78" s="371">
        <f ca="1">IFERROR(OFFSET('HTM Output'!$J$231,0,MATCH(DW$11,'HTM Output'!$K$6:$GS$6,0)),0)*$I$8</f>
        <v>0</v>
      </c>
      <c r="DX78" s="371">
        <f ca="1">IFERROR(OFFSET('HTM Output'!$J$231,0,MATCH(DX$11,'HTM Output'!$K$6:$GS$6,0)),0)*$I$8</f>
        <v>0</v>
      </c>
      <c r="DY78" s="371">
        <f ca="1">IFERROR(OFFSET('HTM Output'!$J$231,0,MATCH(DY$11,'HTM Output'!$K$6:$GS$6,0)),0)*$I$8</f>
        <v>0</v>
      </c>
      <c r="DZ78" s="371">
        <f ca="1">IFERROR(OFFSET('HTM Output'!$J$231,0,MATCH(DZ$11,'HTM Output'!$K$6:$GS$6,0)),0)*$I$8</f>
        <v>0</v>
      </c>
      <c r="EA78" s="371">
        <f ca="1">IFERROR(OFFSET('HTM Output'!$J$231,0,MATCH(EA$11,'HTM Output'!$K$6:$GS$6,0)),0)*$I$8</f>
        <v>0</v>
      </c>
      <c r="EB78" s="371">
        <f ca="1">IFERROR(OFFSET('HTM Output'!$J$231,0,MATCH(EB$11,'HTM Output'!$K$6:$GS$6,0)),0)*$I$8</f>
        <v>0</v>
      </c>
      <c r="EC78" s="371">
        <f ca="1">IFERROR(OFFSET('HTM Output'!$J$231,0,MATCH(EC$11,'HTM Output'!$K$6:$GS$6,0)),0)*$I$8</f>
        <v>0</v>
      </c>
      <c r="ED78" s="371">
        <f ca="1">IFERROR(OFFSET('HTM Output'!$J$231,0,MATCH(ED$11,'HTM Output'!$K$6:$GS$6,0)),0)*$I$8</f>
        <v>0</v>
      </c>
      <c r="EE78" s="371">
        <f ca="1">IFERROR(OFFSET('HTM Output'!$J$231,0,MATCH(EE$11,'HTM Output'!$K$6:$GS$6,0)),0)*$I$8</f>
        <v>0</v>
      </c>
      <c r="EF78" s="371">
        <f ca="1">IFERROR(OFFSET('HTM Output'!$J$231,0,MATCH(EF$11,'HTM Output'!$K$6:$GS$6,0)),0)*$I$8</f>
        <v>0</v>
      </c>
      <c r="EG78" s="371">
        <f ca="1">IFERROR(OFFSET('HTM Output'!$J$231,0,MATCH(EG$11,'HTM Output'!$K$6:$GS$6,0)),0)*$I$8</f>
        <v>0</v>
      </c>
      <c r="EH78" s="371">
        <f ca="1">IFERROR(OFFSET('HTM Output'!$J$231,0,MATCH(EH$11,'HTM Output'!$K$6:$GS$6,0)),0)*$I$8</f>
        <v>0</v>
      </c>
      <c r="EI78" s="371">
        <f ca="1">IFERROR(OFFSET('HTM Output'!$J$231,0,MATCH(EI$11,'HTM Output'!$K$6:$GS$6,0)),0)*$I$8</f>
        <v>0</v>
      </c>
      <c r="EJ78" s="371">
        <f ca="1">IFERROR(OFFSET('HTM Output'!$J$231,0,MATCH(EJ$11,'HTM Output'!$K$6:$GS$6,0)),0)*$I$8</f>
        <v>0</v>
      </c>
      <c r="EK78" s="371">
        <f ca="1">IFERROR(OFFSET('HTM Output'!$J$231,0,MATCH(EK$11,'HTM Output'!$K$6:$GS$6,0)),0)*$I$8</f>
        <v>0</v>
      </c>
      <c r="EL78" s="371">
        <f ca="1">IFERROR(OFFSET('HTM Output'!$J$231,0,MATCH(EL$11,'HTM Output'!$K$6:$GS$6,0)),0)*$I$8</f>
        <v>0</v>
      </c>
      <c r="EM78" s="371">
        <f ca="1">IFERROR(OFFSET('HTM Output'!$J$231,0,MATCH(EM$11,'HTM Output'!$K$6:$GS$6,0)),0)*$I$8</f>
        <v>0</v>
      </c>
      <c r="EN78" s="371">
        <f ca="1">IFERROR(OFFSET('HTM Output'!$J$231,0,MATCH(EN$11,'HTM Output'!$K$6:$GS$6,0)),0)*$I$8</f>
        <v>0</v>
      </c>
      <c r="EO78" s="371">
        <f ca="1">IFERROR(OFFSET('HTM Output'!$J$231,0,MATCH(EO$11,'HTM Output'!$K$6:$GS$6,0)),0)*$I$8</f>
        <v>0</v>
      </c>
      <c r="EP78" s="371">
        <f ca="1">IFERROR(OFFSET('HTM Output'!$J$231,0,MATCH(EP$11,'HTM Output'!$K$6:$GS$6,0)),0)*$I$8</f>
        <v>0</v>
      </c>
      <c r="EQ78" s="371">
        <f ca="1">IFERROR(OFFSET('HTM Output'!$J$231,0,MATCH(EQ$11,'HTM Output'!$K$6:$GS$6,0)),0)*$I$8</f>
        <v>0</v>
      </c>
      <c r="ER78" s="371">
        <f ca="1">IFERROR(OFFSET('HTM Output'!$J$231,0,MATCH(ER$11,'HTM Output'!$K$6:$GS$6,0)),0)*$I$8</f>
        <v>0</v>
      </c>
      <c r="ES78" s="371">
        <f ca="1">IFERROR(OFFSET('HTM Output'!$J$231,0,MATCH(ES$11,'HTM Output'!$K$6:$GS$6,0)),0)*$I$8</f>
        <v>0</v>
      </c>
      <c r="ET78" s="371">
        <f ca="1">IFERROR(OFFSET('HTM Output'!$J$231,0,MATCH(ET$11,'HTM Output'!$K$6:$GS$6,0)),0)*$I$8</f>
        <v>0</v>
      </c>
      <c r="EU78" s="371">
        <f ca="1">IFERROR(OFFSET('HTM Output'!$J$231,0,MATCH(EU$11,'HTM Output'!$K$6:$GS$6,0)),0)*$I$8</f>
        <v>0</v>
      </c>
      <c r="EV78" s="371">
        <f ca="1">IFERROR(OFFSET('HTM Output'!$J$231,0,MATCH(EV$11,'HTM Output'!$K$6:$GS$6,0)),0)*$I$8</f>
        <v>0</v>
      </c>
      <c r="EW78" s="371">
        <f ca="1">IFERROR(OFFSET('HTM Output'!$J$231,0,MATCH(EW$11,'HTM Output'!$K$6:$GS$6,0)),0)*$I$8</f>
        <v>0</v>
      </c>
      <c r="EX78" s="371">
        <f ca="1">IFERROR(OFFSET('HTM Output'!$J$231,0,MATCH(EX$11,'HTM Output'!$K$6:$GS$6,0)),0)*$I$8</f>
        <v>0</v>
      </c>
      <c r="EY78" s="371">
        <f ca="1">IFERROR(OFFSET('HTM Output'!$J$231,0,MATCH(EY$11,'HTM Output'!$K$6:$GS$6,0)),0)*$I$8</f>
        <v>0</v>
      </c>
      <c r="EZ78" s="371">
        <f ca="1">IFERROR(OFFSET('HTM Output'!$J$231,0,MATCH(EZ$11,'HTM Output'!$K$6:$GS$6,0)),0)*$I$8</f>
        <v>0</v>
      </c>
      <c r="FA78" s="371">
        <f ca="1">IFERROR(OFFSET('HTM Output'!$J$231,0,MATCH(FA$11,'HTM Output'!$K$6:$GS$6,0)),0)*$I$8</f>
        <v>0</v>
      </c>
      <c r="FB78" s="371">
        <f ca="1">IFERROR(OFFSET('HTM Output'!$J$231,0,MATCH(FB$11,'HTM Output'!$K$6:$GS$6,0)),0)*$I$8</f>
        <v>0</v>
      </c>
      <c r="FC78" s="371">
        <f ca="1">IFERROR(OFFSET('HTM Output'!$J$231,0,MATCH(FC$11,'HTM Output'!$K$6:$GS$6,0)),0)*$I$8</f>
        <v>0</v>
      </c>
      <c r="FD78" s="371">
        <f ca="1">IFERROR(OFFSET('HTM Output'!$J$231,0,MATCH(FD$11,'HTM Output'!$K$6:$GS$6,0)),0)*$I$8</f>
        <v>0</v>
      </c>
      <c r="FE78" s="371">
        <f ca="1">IFERROR(OFFSET('HTM Output'!$J$231,0,MATCH(FE$11,'HTM Output'!$K$6:$GS$6,0)),0)*$I$8</f>
        <v>0</v>
      </c>
      <c r="FF78" s="371">
        <f ca="1">IFERROR(OFFSET('HTM Output'!$J$231,0,MATCH(FF$11,'HTM Output'!$K$6:$GS$6,0)),0)*$I$8</f>
        <v>0</v>
      </c>
      <c r="FG78" s="371">
        <f ca="1">IFERROR(OFFSET('HTM Output'!$J$231,0,MATCH(FG$11,'HTM Output'!$K$6:$GS$6,0)),0)*$I$8</f>
        <v>0</v>
      </c>
      <c r="FH78" s="371">
        <f ca="1">IFERROR(OFFSET('HTM Output'!$J$231,0,MATCH(FH$11,'HTM Output'!$K$6:$GS$6,0)),0)*$I$8</f>
        <v>0</v>
      </c>
      <c r="FI78" s="371">
        <f ca="1">IFERROR(OFFSET('HTM Output'!$J$231,0,MATCH(FI$11,'HTM Output'!$K$6:$GS$6,0)),0)*$I$8</f>
        <v>0</v>
      </c>
      <c r="FJ78" s="371">
        <f ca="1">IFERROR(OFFSET('HTM Output'!$J$231,0,MATCH(FJ$11,'HTM Output'!$K$6:$GS$6,0)),0)*$I$8</f>
        <v>0</v>
      </c>
      <c r="FK78" s="371">
        <f ca="1">IFERROR(OFFSET('HTM Output'!$J$231,0,MATCH(FK$11,'HTM Output'!$K$6:$GS$6,0)),0)*$I$8</f>
        <v>0</v>
      </c>
      <c r="FL78" s="371">
        <f ca="1">IFERROR(OFFSET('HTM Output'!$J$231,0,MATCH(FL$11,'HTM Output'!$K$6:$GS$6,0)),0)*$I$8</f>
        <v>0</v>
      </c>
      <c r="FM78" s="371">
        <f ca="1">IFERROR(OFFSET('HTM Output'!$J$231,0,MATCH(FM$11,'HTM Output'!$K$6:$GS$6,0)),0)*$I$8</f>
        <v>0</v>
      </c>
      <c r="FN78" s="371">
        <f ca="1">IFERROR(OFFSET('HTM Output'!$J$231,0,MATCH(FN$11,'HTM Output'!$K$6:$GS$6,0)),0)*$I$8</f>
        <v>0</v>
      </c>
      <c r="FO78" s="371">
        <f ca="1">IFERROR(OFFSET('HTM Output'!$J$231,0,MATCH(FO$11,'HTM Output'!$K$6:$GS$6,0)),0)*$I$8</f>
        <v>0</v>
      </c>
      <c r="FP78" s="371">
        <f ca="1">IFERROR(OFFSET('HTM Output'!$J$231,0,MATCH(FP$11,'HTM Output'!$K$6:$GS$6,0)),0)*$I$8</f>
        <v>0</v>
      </c>
      <c r="FQ78" s="371">
        <f ca="1">IFERROR(OFFSET('HTM Output'!$J$231,0,MATCH(FQ$11,'HTM Output'!$K$6:$GS$6,0)),0)*$I$8</f>
        <v>0</v>
      </c>
      <c r="FR78" s="371">
        <f ca="1">IFERROR(OFFSET('HTM Output'!$J$231,0,MATCH(FR$11,'HTM Output'!$K$6:$GS$6,0)),0)*$I$8</f>
        <v>0</v>
      </c>
      <c r="FS78" s="371">
        <f ca="1">IFERROR(OFFSET('HTM Output'!$J$231,0,MATCH(FS$11,'HTM Output'!$K$6:$GS$6,0)),0)*$I$8</f>
        <v>0</v>
      </c>
      <c r="FT78" s="371">
        <f ca="1">IFERROR(OFFSET('HTM Output'!$J$231,0,MATCH(FT$11,'HTM Output'!$K$6:$GS$6,0)),0)*$I$8</f>
        <v>0</v>
      </c>
      <c r="FU78" s="371">
        <f ca="1">IFERROR(OFFSET('HTM Output'!$J$231,0,MATCH(FU$11,'HTM Output'!$K$6:$GS$6,0)),0)*$I$8</f>
        <v>0</v>
      </c>
      <c r="FV78" s="371">
        <f ca="1">IFERROR(OFFSET('HTM Output'!$J$231,0,MATCH(FV$11,'HTM Output'!$K$6:$GS$6,0)),0)*$I$8</f>
        <v>0</v>
      </c>
      <c r="FW78" s="371">
        <f ca="1">IFERROR(OFFSET('HTM Output'!$J$231,0,MATCH(FW$11,'HTM Output'!$K$6:$GS$6,0)),0)*$I$8</f>
        <v>0</v>
      </c>
      <c r="FX78" s="371">
        <f ca="1">IFERROR(OFFSET('HTM Output'!$J$231,0,MATCH(FX$11,'HTM Output'!$K$6:$GS$6,0)),0)*$I$8</f>
        <v>0</v>
      </c>
      <c r="FY78" s="371">
        <f ca="1">IFERROR(OFFSET('HTM Output'!$J$231,0,MATCH(FY$11,'HTM Output'!$K$6:$GS$6,0)),0)*$I$8</f>
        <v>0</v>
      </c>
      <c r="FZ78" s="371">
        <f ca="1">IFERROR(OFFSET('HTM Output'!$J$231,0,MATCH(FZ$11,'HTM Output'!$K$6:$GS$6,0)),0)*$I$8</f>
        <v>0</v>
      </c>
      <c r="GA78" s="371">
        <f ca="1">IFERROR(OFFSET('HTM Output'!$J$231,0,MATCH(GA$11,'HTM Output'!$K$6:$GS$6,0)),0)*$I$8</f>
        <v>0</v>
      </c>
      <c r="GB78" s="371">
        <f ca="1">IFERROR(OFFSET('HTM Output'!$J$231,0,MATCH(GB$11,'HTM Output'!$K$6:$GS$6,0)),0)*$I$8</f>
        <v>0</v>
      </c>
      <c r="GC78" s="371">
        <f ca="1">IFERROR(OFFSET('HTM Output'!$J$231,0,MATCH(GC$11,'HTM Output'!$K$6:$GS$6,0)),0)*$I$8</f>
        <v>0</v>
      </c>
      <c r="GD78" s="371">
        <f ca="1">IFERROR(OFFSET('HTM Output'!$J$231,0,MATCH(GD$11,'HTM Output'!$K$6:$GS$6,0)),0)*$I$8</f>
        <v>0</v>
      </c>
      <c r="GE78" s="371">
        <f ca="1">IFERROR(OFFSET('HTM Output'!$J$231,0,MATCH(GE$11,'HTM Output'!$K$6:$GS$6,0)),0)*$I$8</f>
        <v>0</v>
      </c>
      <c r="GF78" s="371">
        <f ca="1">IFERROR(OFFSET('HTM Output'!$J$231,0,MATCH(GF$11,'HTM Output'!$K$6:$GS$6,0)),0)*$I$8</f>
        <v>0</v>
      </c>
      <c r="GG78" s="371">
        <f ca="1">IFERROR(OFFSET('HTM Output'!$J$231,0,MATCH(GG$11,'HTM Output'!$K$6:$GS$6,0)),0)*$I$8</f>
        <v>0</v>
      </c>
      <c r="GH78" s="371">
        <f ca="1">IFERROR(OFFSET('HTM Output'!$J$231,0,MATCH(GH$11,'HTM Output'!$K$6:$GS$6,0)),0)*$I$8</f>
        <v>0</v>
      </c>
      <c r="GI78" s="371">
        <f ca="1">IFERROR(OFFSET('HTM Output'!$J$231,0,MATCH(GI$11,'HTM Output'!$K$6:$GS$6,0)),0)*$I$8</f>
        <v>0</v>
      </c>
      <c r="GJ78" s="371">
        <f ca="1">IFERROR(OFFSET('HTM Output'!$J$231,0,MATCH(GJ$11,'HTM Output'!$K$6:$GS$6,0)),0)*$I$8</f>
        <v>0</v>
      </c>
      <c r="GK78" s="371">
        <f ca="1">IFERROR(OFFSET('HTM Output'!$J$231,0,MATCH(GK$11,'HTM Output'!$K$6:$GS$6,0)),0)*$I$8</f>
        <v>0</v>
      </c>
      <c r="GL78" s="371">
        <f ca="1">IFERROR(OFFSET('HTM Output'!$J$231,0,MATCH(GL$11,'HTM Output'!$K$6:$GS$6,0)),0)*$I$8</f>
        <v>0</v>
      </c>
      <c r="GM78" s="371">
        <f ca="1">IFERROR(OFFSET('HTM Output'!$J$231,0,MATCH(GM$11,'HTM Output'!$K$6:$GS$6,0)),0)*$I$8</f>
        <v>0</v>
      </c>
      <c r="GN78" s="371">
        <f ca="1">IFERROR(OFFSET('HTM Output'!$J$231,0,MATCH(GN$11,'HTM Output'!$K$6:$GS$6,0)),0)*$I$8</f>
        <v>0</v>
      </c>
      <c r="GO78" s="371">
        <f ca="1">IFERROR(OFFSET('HTM Output'!$J$231,0,MATCH(GO$11,'HTM Output'!$K$6:$GS$6,0)),0)*$I$8</f>
        <v>0</v>
      </c>
      <c r="GP78" s="371">
        <f ca="1">IFERROR(OFFSET('HTM Output'!$J$231,0,MATCH(GP$11,'HTM Output'!$K$6:$GS$6,0)),0)*$I$8</f>
        <v>0</v>
      </c>
      <c r="GQ78" s="371">
        <f ca="1">IFERROR(OFFSET('HTM Output'!$J$231,0,MATCH(GQ$11,'HTM Output'!$K$6:$GS$6,0)),0)*$I$8</f>
        <v>0</v>
      </c>
      <c r="GR78" s="371">
        <f ca="1">IFERROR(OFFSET('HTM Output'!$J$231,0,MATCH(GR$11,'HTM Output'!$K$6:$GS$6,0)),0)*$I$8</f>
        <v>0</v>
      </c>
      <c r="GS78" s="371">
        <f ca="1">IFERROR(OFFSET('HTM Output'!$J$231,0,MATCH(GS$11,'HTM Output'!$K$6:$GS$6,0)),0)*$I$8</f>
        <v>0</v>
      </c>
      <c r="GT78" s="371">
        <f ca="1">IFERROR(OFFSET('HTM Output'!$J$231,0,MATCH(GT$11,'HTM Output'!$K$6:$GS$6,0)),0)*$I$8</f>
        <v>0</v>
      </c>
      <c r="GU78" s="371">
        <f ca="1">IFERROR(OFFSET('HTM Output'!$J$231,0,MATCH(GU$11,'HTM Output'!$K$6:$GS$6,0)),0)*$I$8</f>
        <v>0</v>
      </c>
      <c r="GV78" s="371">
        <f ca="1">IFERROR(OFFSET('HTM Output'!$J$231,0,MATCH(GV$11,'HTM Output'!$K$6:$GS$6,0)),0)*$I$8</f>
        <v>0</v>
      </c>
      <c r="GW78" s="371">
        <f ca="1">IFERROR(OFFSET('HTM Output'!$J$231,0,MATCH(GW$11,'HTM Output'!$K$6:$GS$6,0)),0)*$I$8</f>
        <v>0</v>
      </c>
      <c r="GX78" s="371">
        <f ca="1">IFERROR(OFFSET('HTM Output'!$J$231,0,MATCH(GX$11,'HTM Output'!$K$6:$GS$6,0)),0)*$I$8</f>
        <v>0</v>
      </c>
      <c r="GY78" s="371">
        <f ca="1">IFERROR(OFFSET('HTM Output'!$J$231,0,MATCH(GY$11,'HTM Output'!$K$6:$GS$6,0)),0)*$I$8</f>
        <v>0</v>
      </c>
      <c r="GZ78" s="371">
        <f ca="1">IFERROR(OFFSET('HTM Output'!$J$231,0,MATCH(GZ$11,'HTM Output'!$K$6:$GS$6,0)),0)*$I$8</f>
        <v>0</v>
      </c>
      <c r="HA78" s="371">
        <f ca="1">IFERROR(OFFSET('HTM Output'!$J$231,0,MATCH(HA$11,'HTM Output'!$K$6:$GS$6,0)),0)*$I$8</f>
        <v>0</v>
      </c>
      <c r="HB78" s="469">
        <f ca="1">IFERROR(OFFSET('HTM Output'!$J$231,0,MATCH(HB$11,'HTM Output'!$K$6:$GS$6,0)),0)*$I$8</f>
        <v>0</v>
      </c>
      <c r="HC78" s="347"/>
      <c r="HD78" s="381">
        <f t="shared" ref="HD78:HD79" si="59">T78</f>
        <v>0</v>
      </c>
      <c r="HE78" s="359">
        <f t="shared" ref="HE78:HJ79" ca="1" si="60">SUMIFS($T78:$HB78,$T$10:$HB$10,HE$11)</f>
        <v>0</v>
      </c>
      <c r="HF78" s="359">
        <f t="shared" ca="1" si="60"/>
        <v>0</v>
      </c>
      <c r="HG78" s="359">
        <f t="shared" ca="1" si="60"/>
        <v>0</v>
      </c>
      <c r="HH78" s="359">
        <f t="shared" ca="1" si="60"/>
        <v>0</v>
      </c>
      <c r="HI78" s="359">
        <f t="shared" ca="1" si="60"/>
        <v>0</v>
      </c>
      <c r="HJ78" s="359">
        <f t="shared" ca="1" si="60"/>
        <v>0</v>
      </c>
      <c r="HK78" s="419">
        <f ca="1">SUM(HD78:HJ78)</f>
        <v>0</v>
      </c>
    </row>
    <row r="79" spans="2:219" x14ac:dyDescent="0.75">
      <c r="B79" s="347"/>
      <c r="C79" s="347"/>
      <c r="D79" s="347"/>
      <c r="E79" s="347"/>
      <c r="F79" s="347"/>
      <c r="G79" s="347"/>
      <c r="H79" s="347"/>
      <c r="I79" s="347"/>
      <c r="J79" s="347"/>
      <c r="K79" s="347"/>
      <c r="L79" s="347"/>
      <c r="M79" s="347"/>
      <c r="N79" s="388" t="s">
        <v>348</v>
      </c>
      <c r="O79" s="389"/>
      <c r="P79" s="347"/>
      <c r="Q79" s="501"/>
      <c r="R79" s="347"/>
      <c r="S79" s="347"/>
      <c r="T79" s="371"/>
      <c r="U79" s="371">
        <f ca="1">IFERROR(OFFSET('HTM Output'!$J$232,0,MATCH(U$11,'HTM Output'!$K$6:$GS$6,0)),0)*$I$8</f>
        <v>0</v>
      </c>
      <c r="V79" s="371">
        <f ca="1">IFERROR(OFFSET('HTM Output'!$J$232,0,MATCH(V$11,'HTM Output'!$K$6:$GS$6,0)),0)*$I$8</f>
        <v>0</v>
      </c>
      <c r="W79" s="371">
        <f ca="1">IFERROR(OFFSET('HTM Output'!$J$232,0,MATCH(W$11,'HTM Output'!$K$6:$GS$6,0)),0)*$I$8</f>
        <v>5951799.3802576121</v>
      </c>
      <c r="X79" s="371">
        <f ca="1">IFERROR(OFFSET('HTM Output'!$J$232,0,MATCH(X$11,'HTM Output'!$K$6:$GS$6,0)),0)*$I$8</f>
        <v>0</v>
      </c>
      <c r="Y79" s="371">
        <f ca="1">IFERROR(OFFSET('HTM Output'!$J$232,0,MATCH(Y$11,'HTM Output'!$K$6:$GS$6,0)),0)*$I$8</f>
        <v>0</v>
      </c>
      <c r="Z79" s="371">
        <f ca="1">IFERROR(OFFSET('HTM Output'!$J$232,0,MATCH(Z$11,'HTM Output'!$K$6:$GS$6,0)),0)*$I$8</f>
        <v>5349525.8853620281</v>
      </c>
      <c r="AA79" s="371">
        <f ca="1">IFERROR(OFFSET('HTM Output'!$J$232,0,MATCH(AA$11,'HTM Output'!$K$6:$GS$6,0)),0)*$I$8</f>
        <v>0</v>
      </c>
      <c r="AB79" s="371">
        <f ca="1">IFERROR(OFFSET('HTM Output'!$J$232,0,MATCH(AB$11,'HTM Output'!$K$6:$GS$6,0)),0)*$I$8</f>
        <v>0</v>
      </c>
      <c r="AC79" s="371">
        <f ca="1">IFERROR(OFFSET('HTM Output'!$J$232,0,MATCH(AC$11,'HTM Output'!$K$6:$GS$6,0)),0)*$I$8</f>
        <v>5182228.6365249902</v>
      </c>
      <c r="AD79" s="371">
        <f ca="1">IFERROR(OFFSET('HTM Output'!$J$232,0,MATCH(AD$11,'HTM Output'!$K$6:$GS$6,0)),0)*$I$8</f>
        <v>0</v>
      </c>
      <c r="AE79" s="371">
        <f ca="1">IFERROR(OFFSET('HTM Output'!$J$232,0,MATCH(AE$11,'HTM Output'!$K$6:$GS$6,0)),0)*$I$8</f>
        <v>0</v>
      </c>
      <c r="AF79" s="371">
        <f ca="1">IFERROR(OFFSET('HTM Output'!$J$232,0,MATCH(AF$11,'HTM Output'!$K$6:$GS$6,0)),0)*$I$8</f>
        <v>4730527.2197726257</v>
      </c>
      <c r="AG79" s="371">
        <f ca="1">IFERROR(OFFSET('HTM Output'!$J$232,0,MATCH(AG$11,'HTM Output'!$K$6:$GS$6,0)),0)*$I$8</f>
        <v>0</v>
      </c>
      <c r="AH79" s="371">
        <f ca="1">IFERROR(OFFSET('HTM Output'!$J$232,0,MATCH(AH$11,'HTM Output'!$K$6:$GS$6,0)),0)*$I$8</f>
        <v>0</v>
      </c>
      <c r="AI79" s="371">
        <f ca="1">IFERROR(OFFSET('HTM Output'!$J$232,0,MATCH(AI$11,'HTM Output'!$K$6:$GS$6,0)),0)*$I$8</f>
        <v>4512619.416560946</v>
      </c>
      <c r="AJ79" s="371">
        <f ca="1">IFERROR(OFFSET('HTM Output'!$J$232,0,MATCH(AJ$11,'HTM Output'!$K$6:$GS$6,0)),0)*$I$8</f>
        <v>0</v>
      </c>
      <c r="AK79" s="371">
        <f ca="1">IFERROR(OFFSET('HTM Output'!$J$232,0,MATCH(AK$11,'HTM Output'!$K$6:$GS$6,0)),0)*$I$8</f>
        <v>0</v>
      </c>
      <c r="AL79" s="371">
        <f ca="1">IFERROR(OFFSET('HTM Output'!$J$232,0,MATCH(AL$11,'HTM Output'!$K$6:$GS$6,0)),0)*$I$8</f>
        <v>4228920.7785682641</v>
      </c>
      <c r="AM79" s="371">
        <f ca="1">IFERROR(OFFSET('HTM Output'!$J$232,0,MATCH(AM$11,'HTM Output'!$K$6:$GS$6,0)),0)*$I$8</f>
        <v>0</v>
      </c>
      <c r="AN79" s="371">
        <f ca="1">IFERROR(OFFSET('HTM Output'!$J$232,0,MATCH(AN$11,'HTM Output'!$K$6:$GS$6,0)),0)*$I$8</f>
        <v>0</v>
      </c>
      <c r="AO79" s="371">
        <f ca="1">IFERROR(OFFSET('HTM Output'!$J$232,0,MATCH(AO$11,'HTM Output'!$K$6:$GS$6,0)),0)*$I$8</f>
        <v>4582129.1801937344</v>
      </c>
      <c r="AP79" s="371">
        <f ca="1">IFERROR(OFFSET('HTM Output'!$J$232,0,MATCH(AP$11,'HTM Output'!$K$6:$GS$6,0)),0)*$I$8</f>
        <v>0</v>
      </c>
      <c r="AQ79" s="371">
        <f ca="1">IFERROR(OFFSET('HTM Output'!$J$232,0,MATCH(AQ$11,'HTM Output'!$K$6:$GS$6,0)),0)*$I$8</f>
        <v>0</v>
      </c>
      <c r="AR79" s="371">
        <f ca="1">IFERROR(OFFSET('HTM Output'!$J$232,0,MATCH(AR$11,'HTM Output'!$K$6:$GS$6,0)),0)*$I$8</f>
        <v>3018564.5592930103</v>
      </c>
      <c r="AS79" s="371">
        <f ca="1">IFERROR(OFFSET('HTM Output'!$J$232,0,MATCH(AS$11,'HTM Output'!$K$6:$GS$6,0)),0)*$I$8</f>
        <v>0</v>
      </c>
      <c r="AT79" s="371">
        <f ca="1">IFERROR(OFFSET('HTM Output'!$J$232,0,MATCH(AT$11,'HTM Output'!$K$6:$GS$6,0)),0)*$I$8</f>
        <v>0</v>
      </c>
      <c r="AU79" s="371">
        <f ca="1">IFERROR(OFFSET('HTM Output'!$J$232,0,MATCH(AU$11,'HTM Output'!$K$6:$GS$6,0)),0)*$I$8</f>
        <v>2602648.7775049042</v>
      </c>
      <c r="AV79" s="371">
        <f ca="1">IFERROR(OFFSET('HTM Output'!$J$232,0,MATCH(AV$11,'HTM Output'!$K$6:$GS$6,0)),0)*$I$8</f>
        <v>0</v>
      </c>
      <c r="AW79" s="371">
        <f ca="1">IFERROR(OFFSET('HTM Output'!$J$232,0,MATCH(AW$11,'HTM Output'!$K$6:$GS$6,0)),0)*$I$8</f>
        <v>0</v>
      </c>
      <c r="AX79" s="371">
        <f ca="1">IFERROR(OFFSET('HTM Output'!$J$232,0,MATCH(AX$11,'HTM Output'!$K$6:$GS$6,0)),0)*$I$8</f>
        <v>24886643.15625158</v>
      </c>
      <c r="AY79" s="371">
        <f ca="1">IFERROR(OFFSET('HTM Output'!$J$232,0,MATCH(AY$11,'HTM Output'!$K$6:$GS$6,0)),0)*$I$8</f>
        <v>0</v>
      </c>
      <c r="AZ79" s="371">
        <f ca="1">IFERROR(OFFSET('HTM Output'!$J$232,0,MATCH(AZ$11,'HTM Output'!$K$6:$GS$6,0)),0)*$I$8</f>
        <v>0</v>
      </c>
      <c r="BA79" s="371">
        <f ca="1">IFERROR(OFFSET('HTM Output'!$J$232,0,MATCH(BA$11,'HTM Output'!$K$6:$GS$6,0)),0)*$I$8</f>
        <v>19323085.443013474</v>
      </c>
      <c r="BB79" s="371">
        <f ca="1">IFERROR(OFFSET('HTM Output'!$J$232,0,MATCH(BB$11,'HTM Output'!$K$6:$GS$6,0)),0)*$I$8</f>
        <v>0</v>
      </c>
      <c r="BC79" s="371">
        <f ca="1">IFERROR(OFFSET('HTM Output'!$J$232,0,MATCH(BC$11,'HTM Output'!$K$6:$GS$6,0)),0)*$I$8</f>
        <v>0</v>
      </c>
      <c r="BD79" s="371">
        <f ca="1">IFERROR(OFFSET('HTM Output'!$J$232,0,MATCH(BD$11,'HTM Output'!$K$6:$GS$6,0)),0)*$I$8</f>
        <v>16156618.751577083</v>
      </c>
      <c r="BE79" s="371">
        <f ca="1">IFERROR(OFFSET('HTM Output'!$J$232,0,MATCH(BE$11,'HTM Output'!$K$6:$GS$6,0)),0)*$I$8</f>
        <v>0</v>
      </c>
      <c r="BF79" s="371">
        <f ca="1">IFERROR(OFFSET('HTM Output'!$J$232,0,MATCH(BF$11,'HTM Output'!$K$6:$GS$6,0)),0)*$I$8</f>
        <v>0</v>
      </c>
      <c r="BG79" s="371">
        <f ca="1">IFERROR(OFFSET('HTM Output'!$J$232,0,MATCH(BG$11,'HTM Output'!$K$6:$GS$6,0)),0)*$I$8</f>
        <v>12186773.537764041</v>
      </c>
      <c r="BH79" s="371">
        <f ca="1">IFERROR(OFFSET('HTM Output'!$J$232,0,MATCH(BH$11,'HTM Output'!$K$6:$GS$6,0)),0)*$I$8</f>
        <v>0</v>
      </c>
      <c r="BI79" s="371">
        <f ca="1">IFERROR(OFFSET('HTM Output'!$J$232,0,MATCH(BI$11,'HTM Output'!$K$6:$GS$6,0)),0)*$I$8</f>
        <v>0</v>
      </c>
      <c r="BJ79" s="371">
        <f ca="1">IFERROR(OFFSET('HTM Output'!$J$232,0,MATCH(BJ$11,'HTM Output'!$K$6:$GS$6,0)),0)*$I$8</f>
        <v>1478352.1118794491</v>
      </c>
      <c r="BK79" s="371">
        <f ca="1">IFERROR(OFFSET('HTM Output'!$J$232,0,MATCH(BK$11,'HTM Output'!$K$6:$GS$6,0)),0)*$I$8</f>
        <v>0</v>
      </c>
      <c r="BL79" s="371">
        <f ca="1">IFERROR(OFFSET('HTM Output'!$J$232,0,MATCH(BL$11,'HTM Output'!$K$6:$GS$6,0)),0)*$I$8</f>
        <v>0</v>
      </c>
      <c r="BM79" s="371">
        <f ca="1">IFERROR(OFFSET('HTM Output'!$J$232,0,MATCH(BM$11,'HTM Output'!$K$6:$GS$6,0)),0)*$I$8</f>
        <v>16144682.026905257</v>
      </c>
      <c r="BN79" s="371">
        <f ca="1">IFERROR(OFFSET('HTM Output'!$J$232,0,MATCH(BN$11,'HTM Output'!$K$6:$GS$6,0)),0)*$I$8</f>
        <v>0</v>
      </c>
      <c r="BO79" s="371">
        <f ca="1">IFERROR(OFFSET('HTM Output'!$J$232,0,MATCH(BO$11,'HTM Output'!$K$6:$GS$6,0)),0)*$I$8</f>
        <v>0</v>
      </c>
      <c r="BP79" s="371">
        <f ca="1">IFERROR(OFFSET('HTM Output'!$J$232,0,MATCH(BP$11,'HTM Output'!$K$6:$GS$6,0)),0)*$I$8</f>
        <v>47720631.578435652</v>
      </c>
      <c r="BQ79" s="371">
        <f ca="1">IFERROR(OFFSET('HTM Output'!$J$232,0,MATCH(BQ$11,'HTM Output'!$K$6:$GS$6,0)),0)*$I$8</f>
        <v>0</v>
      </c>
      <c r="BR79" s="371">
        <f ca="1">IFERROR(OFFSET('HTM Output'!$J$232,0,MATCH(BR$11,'HTM Output'!$K$6:$GS$6,0)),0)*$I$8</f>
        <v>0</v>
      </c>
      <c r="BS79" s="371">
        <f ca="1">IFERROR(OFFSET('HTM Output'!$J$232,0,MATCH(BS$11,'HTM Output'!$K$6:$GS$6,0)),0)*$I$8</f>
        <v>28501825.696155287</v>
      </c>
      <c r="BT79" s="371">
        <f ca="1">IFERROR(OFFSET('HTM Output'!$J$232,0,MATCH(BT$11,'HTM Output'!$K$6:$GS$6,0)),0)*$I$8</f>
        <v>0</v>
      </c>
      <c r="BU79" s="371">
        <f ca="1">IFERROR(OFFSET('HTM Output'!$J$232,0,MATCH(BU$11,'HTM Output'!$K$6:$GS$6,0)),0)*$I$8</f>
        <v>0</v>
      </c>
      <c r="BV79" s="371">
        <f ca="1">IFERROR(OFFSET('HTM Output'!$J$232,0,MATCH(BV$11,'HTM Output'!$K$6:$GS$6,0)),0)*$I$8</f>
        <v>17617000.658241846</v>
      </c>
      <c r="BW79" s="371">
        <f ca="1">IFERROR(OFFSET('HTM Output'!$J$232,0,MATCH(BW$11,'HTM Output'!$K$6:$GS$6,0)),0)*$I$8</f>
        <v>0</v>
      </c>
      <c r="BX79" s="371">
        <f ca="1">IFERROR(OFFSET('HTM Output'!$J$232,0,MATCH(BX$11,'HTM Output'!$K$6:$GS$6,0)),0)*$I$8</f>
        <v>0</v>
      </c>
      <c r="BY79" s="371">
        <f ca="1">IFERROR(OFFSET('HTM Output'!$J$232,0,MATCH(BY$11,'HTM Output'!$K$6:$GS$6,0)),0)*$I$8</f>
        <v>4629585.5171719752</v>
      </c>
      <c r="BZ79" s="371">
        <f ca="1">IFERROR(OFFSET('HTM Output'!$J$232,0,MATCH(BZ$11,'HTM Output'!$K$6:$GS$6,0)),0)*$I$8</f>
        <v>0</v>
      </c>
      <c r="CA79" s="371">
        <f ca="1">IFERROR(OFFSET('HTM Output'!$J$232,0,MATCH(CA$11,'HTM Output'!$K$6:$GS$6,0)),0)*$I$8</f>
        <v>0</v>
      </c>
      <c r="CB79" s="371">
        <f ca="1">IFERROR(OFFSET('HTM Output'!$J$232,0,MATCH(CB$11,'HTM Output'!$K$6:$GS$6,0)),0)*$I$8</f>
        <v>9290551.3836603835</v>
      </c>
      <c r="CC79" s="371">
        <f ca="1">IFERROR(OFFSET('HTM Output'!$J$232,0,MATCH(CC$11,'HTM Output'!$K$6:$GS$6,0)),0)*$I$8</f>
        <v>0</v>
      </c>
      <c r="CD79" s="371">
        <f ca="1">IFERROR(OFFSET('HTM Output'!$J$232,0,MATCH(CD$11,'HTM Output'!$K$6:$GS$6,0)),0)*$I$8</f>
        <v>0</v>
      </c>
      <c r="CE79" s="371">
        <f ca="1">IFERROR(OFFSET('HTM Output'!$J$232,0,MATCH(CE$11,'HTM Output'!$K$6:$GS$6,0)),0)*$I$8</f>
        <v>14883982.719412232</v>
      </c>
      <c r="CF79" s="371">
        <f ca="1">IFERROR(OFFSET('HTM Output'!$J$232,0,MATCH(CF$11,'HTM Output'!$K$6:$GS$6,0)),0)*$I$8</f>
        <v>0</v>
      </c>
      <c r="CG79" s="371">
        <f ca="1">IFERROR(OFFSET('HTM Output'!$J$232,0,MATCH(CG$11,'HTM Output'!$K$6:$GS$6,0)),0)*$I$8</f>
        <v>13611145.873773729</v>
      </c>
      <c r="CH79" s="371">
        <f ca="1">IFERROR(OFFSET('HTM Output'!$J$232,0,MATCH(CH$11,'HTM Output'!$K$6:$GS$6,0)),0)*$I$8</f>
        <v>-1.1538509725856105E-9</v>
      </c>
      <c r="CI79" s="371">
        <f ca="1">IFERROR(OFFSET('HTM Output'!$J$232,0,MATCH(CI$11,'HTM Output'!$K$6:$GS$6,0)),0)*$I$8</f>
        <v>0</v>
      </c>
      <c r="CJ79" s="371">
        <f ca="1">IFERROR(OFFSET('HTM Output'!$J$232,0,MATCH(CJ$11,'HTM Output'!$K$6:$GS$6,0)),0)*$I$8</f>
        <v>0</v>
      </c>
      <c r="CK79" s="371">
        <f ca="1">IFERROR(OFFSET('HTM Output'!$J$232,0,MATCH(CK$11,'HTM Output'!$K$6:$GS$6,0)),0)*$I$8</f>
        <v>0</v>
      </c>
      <c r="CL79" s="371">
        <f ca="1">IFERROR(OFFSET('HTM Output'!$J$232,0,MATCH(CL$11,'HTM Output'!$K$6:$GS$6,0)),0)*$I$8</f>
        <v>0</v>
      </c>
      <c r="CM79" s="371">
        <f ca="1">IFERROR(OFFSET('HTM Output'!$J$232,0,MATCH(CM$11,'HTM Output'!$K$6:$GS$6,0)),0)*$I$8</f>
        <v>0</v>
      </c>
      <c r="CN79" s="371">
        <f ca="1">IFERROR(OFFSET('HTM Output'!$J$232,0,MATCH(CN$11,'HTM Output'!$K$6:$GS$6,0)),0)*$I$8</f>
        <v>0</v>
      </c>
      <c r="CO79" s="371">
        <f ca="1">IFERROR(OFFSET('HTM Output'!$J$232,0,MATCH(CO$11,'HTM Output'!$K$6:$GS$6,0)),0)*$I$8</f>
        <v>0</v>
      </c>
      <c r="CP79" s="371">
        <f ca="1">IFERROR(OFFSET('HTM Output'!$J$232,0,MATCH(CP$11,'HTM Output'!$K$6:$GS$6,0)),0)*$I$8</f>
        <v>0</v>
      </c>
      <c r="CQ79" s="371">
        <f ca="1">IFERROR(OFFSET('HTM Output'!$J$232,0,MATCH(CQ$11,'HTM Output'!$K$6:$GS$6,0)),0)*$I$8</f>
        <v>0</v>
      </c>
      <c r="CR79" s="371">
        <f ca="1">IFERROR(OFFSET('HTM Output'!$J$232,0,MATCH(CR$11,'HTM Output'!$K$6:$GS$6,0)),0)*$I$8</f>
        <v>0</v>
      </c>
      <c r="CS79" s="371">
        <f ca="1">IFERROR(OFFSET('HTM Output'!$J$232,0,MATCH(CS$11,'HTM Output'!$K$6:$GS$6,0)),0)*$I$8</f>
        <v>0</v>
      </c>
      <c r="CT79" s="371">
        <f ca="1">IFERROR(OFFSET('HTM Output'!$J$232,0,MATCH(CT$11,'HTM Output'!$K$6:$GS$6,0)),0)*$I$8</f>
        <v>0</v>
      </c>
      <c r="CU79" s="371">
        <f ca="1">IFERROR(OFFSET('HTM Output'!$J$232,0,MATCH(CU$11,'HTM Output'!$K$6:$GS$6,0)),0)*$I$8</f>
        <v>0</v>
      </c>
      <c r="CV79" s="371">
        <f ca="1">IFERROR(OFFSET('HTM Output'!$J$232,0,MATCH(CV$11,'HTM Output'!$K$6:$GS$6,0)),0)*$I$8</f>
        <v>0</v>
      </c>
      <c r="CW79" s="371">
        <f ca="1">IFERROR(OFFSET('HTM Output'!$J$232,0,MATCH(CW$11,'HTM Output'!$K$6:$GS$6,0)),0)*$I$8</f>
        <v>0</v>
      </c>
      <c r="CX79" s="371">
        <f ca="1">IFERROR(OFFSET('HTM Output'!$J$232,0,MATCH(CX$11,'HTM Output'!$K$6:$GS$6,0)),0)*$I$8</f>
        <v>0</v>
      </c>
      <c r="CY79" s="371">
        <f ca="1">IFERROR(OFFSET('HTM Output'!$J$232,0,MATCH(CY$11,'HTM Output'!$K$6:$GS$6,0)),0)*$I$8</f>
        <v>0</v>
      </c>
      <c r="CZ79" s="371">
        <f ca="1">IFERROR(OFFSET('HTM Output'!$J$232,0,MATCH(CZ$11,'HTM Output'!$K$6:$GS$6,0)),0)*$I$8</f>
        <v>0</v>
      </c>
      <c r="DA79" s="371">
        <f ca="1">IFERROR(OFFSET('HTM Output'!$J$232,0,MATCH(DA$11,'HTM Output'!$K$6:$GS$6,0)),0)*$I$8</f>
        <v>0</v>
      </c>
      <c r="DB79" s="371">
        <f ca="1">IFERROR(OFFSET('HTM Output'!$J$232,0,MATCH(DB$11,'HTM Output'!$K$6:$GS$6,0)),0)*$I$8</f>
        <v>0</v>
      </c>
      <c r="DC79" s="371">
        <f ca="1">IFERROR(OFFSET('HTM Output'!$J$232,0,MATCH(DC$11,'HTM Output'!$K$6:$GS$6,0)),0)*$I$8</f>
        <v>0</v>
      </c>
      <c r="DD79" s="371">
        <f ca="1">IFERROR(OFFSET('HTM Output'!$J$232,0,MATCH(DD$11,'HTM Output'!$K$6:$GS$6,0)),0)*$I$8</f>
        <v>0</v>
      </c>
      <c r="DE79" s="371">
        <f ca="1">IFERROR(OFFSET('HTM Output'!$J$232,0,MATCH(DE$11,'HTM Output'!$K$6:$GS$6,0)),0)*$I$8</f>
        <v>0</v>
      </c>
      <c r="DF79" s="371">
        <f ca="1">IFERROR(OFFSET('HTM Output'!$J$232,0,MATCH(DF$11,'HTM Output'!$K$6:$GS$6,0)),0)*$I$8</f>
        <v>0</v>
      </c>
      <c r="DG79" s="371">
        <f ca="1">IFERROR(OFFSET('HTM Output'!$J$232,0,MATCH(DG$11,'HTM Output'!$K$6:$GS$6,0)),0)*$I$8</f>
        <v>0</v>
      </c>
      <c r="DH79" s="371">
        <f ca="1">IFERROR(OFFSET('HTM Output'!$J$232,0,MATCH(DH$11,'HTM Output'!$K$6:$GS$6,0)),0)*$I$8</f>
        <v>0</v>
      </c>
      <c r="DI79" s="371">
        <f ca="1">IFERROR(OFFSET('HTM Output'!$J$232,0,MATCH(DI$11,'HTM Output'!$K$6:$GS$6,0)),0)*$I$8</f>
        <v>0</v>
      </c>
      <c r="DJ79" s="371">
        <f ca="1">IFERROR(OFFSET('HTM Output'!$J$232,0,MATCH(DJ$11,'HTM Output'!$K$6:$GS$6,0)),0)*$I$8</f>
        <v>0</v>
      </c>
      <c r="DK79" s="371">
        <f ca="1">IFERROR(OFFSET('HTM Output'!$J$232,0,MATCH(DK$11,'HTM Output'!$K$6:$GS$6,0)),0)*$I$8</f>
        <v>0</v>
      </c>
      <c r="DL79" s="371">
        <f ca="1">IFERROR(OFFSET('HTM Output'!$J$232,0,MATCH(DL$11,'HTM Output'!$K$6:$GS$6,0)),0)*$I$8</f>
        <v>0</v>
      </c>
      <c r="DM79" s="371">
        <f ca="1">IFERROR(OFFSET('HTM Output'!$J$232,0,MATCH(DM$11,'HTM Output'!$K$6:$GS$6,0)),0)*$I$8</f>
        <v>0</v>
      </c>
      <c r="DN79" s="371">
        <f ca="1">IFERROR(OFFSET('HTM Output'!$J$232,0,MATCH(DN$11,'HTM Output'!$K$6:$GS$6,0)),0)*$I$8</f>
        <v>0</v>
      </c>
      <c r="DO79" s="371">
        <f ca="1">IFERROR(OFFSET('HTM Output'!$J$232,0,MATCH(DO$11,'HTM Output'!$K$6:$GS$6,0)),0)*$I$8</f>
        <v>0</v>
      </c>
      <c r="DP79" s="371">
        <f ca="1">IFERROR(OFFSET('HTM Output'!$J$232,0,MATCH(DP$11,'HTM Output'!$K$6:$GS$6,0)),0)*$I$8</f>
        <v>0</v>
      </c>
      <c r="DQ79" s="371">
        <f ca="1">IFERROR(OFFSET('HTM Output'!$J$232,0,MATCH(DQ$11,'HTM Output'!$K$6:$GS$6,0)),0)*$I$8</f>
        <v>0</v>
      </c>
      <c r="DR79" s="371">
        <f ca="1">IFERROR(OFFSET('HTM Output'!$J$232,0,MATCH(DR$11,'HTM Output'!$K$6:$GS$6,0)),0)*$I$8</f>
        <v>0</v>
      </c>
      <c r="DS79" s="371">
        <f ca="1">IFERROR(OFFSET('HTM Output'!$J$232,0,MATCH(DS$11,'HTM Output'!$K$6:$GS$6,0)),0)*$I$8</f>
        <v>0</v>
      </c>
      <c r="DT79" s="371">
        <f ca="1">IFERROR(OFFSET('HTM Output'!$J$232,0,MATCH(DT$11,'HTM Output'!$K$6:$GS$6,0)),0)*$I$8</f>
        <v>0</v>
      </c>
      <c r="DU79" s="371">
        <f ca="1">IFERROR(OFFSET('HTM Output'!$J$232,0,MATCH(DU$11,'HTM Output'!$K$6:$GS$6,0)),0)*$I$8</f>
        <v>0</v>
      </c>
      <c r="DV79" s="371">
        <f ca="1">IFERROR(OFFSET('HTM Output'!$J$232,0,MATCH(DV$11,'HTM Output'!$K$6:$GS$6,0)),0)*$I$8</f>
        <v>0</v>
      </c>
      <c r="DW79" s="371">
        <f ca="1">IFERROR(OFFSET('HTM Output'!$J$232,0,MATCH(DW$11,'HTM Output'!$K$6:$GS$6,0)),0)*$I$8</f>
        <v>0</v>
      </c>
      <c r="DX79" s="371">
        <f ca="1">IFERROR(OFFSET('HTM Output'!$J$232,0,MATCH(DX$11,'HTM Output'!$K$6:$GS$6,0)),0)*$I$8</f>
        <v>0</v>
      </c>
      <c r="DY79" s="371">
        <f ca="1">IFERROR(OFFSET('HTM Output'!$J$232,0,MATCH(DY$11,'HTM Output'!$K$6:$GS$6,0)),0)*$I$8</f>
        <v>0</v>
      </c>
      <c r="DZ79" s="371">
        <f ca="1">IFERROR(OFFSET('HTM Output'!$J$232,0,MATCH(DZ$11,'HTM Output'!$K$6:$GS$6,0)),0)*$I$8</f>
        <v>0</v>
      </c>
      <c r="EA79" s="371">
        <f ca="1">IFERROR(OFFSET('HTM Output'!$J$232,0,MATCH(EA$11,'HTM Output'!$K$6:$GS$6,0)),0)*$I$8</f>
        <v>0</v>
      </c>
      <c r="EB79" s="371">
        <f ca="1">IFERROR(OFFSET('HTM Output'!$J$232,0,MATCH(EB$11,'HTM Output'!$K$6:$GS$6,0)),0)*$I$8</f>
        <v>0</v>
      </c>
      <c r="EC79" s="371">
        <f ca="1">IFERROR(OFFSET('HTM Output'!$J$232,0,MATCH(EC$11,'HTM Output'!$K$6:$GS$6,0)),0)*$I$8</f>
        <v>0</v>
      </c>
      <c r="ED79" s="371">
        <f ca="1">IFERROR(OFFSET('HTM Output'!$J$232,0,MATCH(ED$11,'HTM Output'!$K$6:$GS$6,0)),0)*$I$8</f>
        <v>0</v>
      </c>
      <c r="EE79" s="371">
        <f ca="1">IFERROR(OFFSET('HTM Output'!$J$232,0,MATCH(EE$11,'HTM Output'!$K$6:$GS$6,0)),0)*$I$8</f>
        <v>0</v>
      </c>
      <c r="EF79" s="371">
        <f ca="1">IFERROR(OFFSET('HTM Output'!$J$232,0,MATCH(EF$11,'HTM Output'!$K$6:$GS$6,0)),0)*$I$8</f>
        <v>0</v>
      </c>
      <c r="EG79" s="371">
        <f ca="1">IFERROR(OFFSET('HTM Output'!$J$232,0,MATCH(EG$11,'HTM Output'!$K$6:$GS$6,0)),0)*$I$8</f>
        <v>0</v>
      </c>
      <c r="EH79" s="371">
        <f ca="1">IFERROR(OFFSET('HTM Output'!$J$232,0,MATCH(EH$11,'HTM Output'!$K$6:$GS$6,0)),0)*$I$8</f>
        <v>0</v>
      </c>
      <c r="EI79" s="371">
        <f ca="1">IFERROR(OFFSET('HTM Output'!$J$232,0,MATCH(EI$11,'HTM Output'!$K$6:$GS$6,0)),0)*$I$8</f>
        <v>0</v>
      </c>
      <c r="EJ79" s="371">
        <f ca="1">IFERROR(OFFSET('HTM Output'!$J$232,0,MATCH(EJ$11,'HTM Output'!$K$6:$GS$6,0)),0)*$I$8</f>
        <v>0</v>
      </c>
      <c r="EK79" s="371">
        <f ca="1">IFERROR(OFFSET('HTM Output'!$J$232,0,MATCH(EK$11,'HTM Output'!$K$6:$GS$6,0)),0)*$I$8</f>
        <v>0</v>
      </c>
      <c r="EL79" s="371">
        <f ca="1">IFERROR(OFFSET('HTM Output'!$J$232,0,MATCH(EL$11,'HTM Output'!$K$6:$GS$6,0)),0)*$I$8</f>
        <v>0</v>
      </c>
      <c r="EM79" s="371">
        <f ca="1">IFERROR(OFFSET('HTM Output'!$J$232,0,MATCH(EM$11,'HTM Output'!$K$6:$GS$6,0)),0)*$I$8</f>
        <v>0</v>
      </c>
      <c r="EN79" s="371">
        <f ca="1">IFERROR(OFFSET('HTM Output'!$J$232,0,MATCH(EN$11,'HTM Output'!$K$6:$GS$6,0)),0)*$I$8</f>
        <v>0</v>
      </c>
      <c r="EO79" s="371">
        <f ca="1">IFERROR(OFFSET('HTM Output'!$J$232,0,MATCH(EO$11,'HTM Output'!$K$6:$GS$6,0)),0)*$I$8</f>
        <v>0</v>
      </c>
      <c r="EP79" s="371">
        <f ca="1">IFERROR(OFFSET('HTM Output'!$J$232,0,MATCH(EP$11,'HTM Output'!$K$6:$GS$6,0)),0)*$I$8</f>
        <v>0</v>
      </c>
      <c r="EQ79" s="371">
        <f ca="1">IFERROR(OFFSET('HTM Output'!$J$232,0,MATCH(EQ$11,'HTM Output'!$K$6:$GS$6,0)),0)*$I$8</f>
        <v>0</v>
      </c>
      <c r="ER79" s="371">
        <f ca="1">IFERROR(OFFSET('HTM Output'!$J$232,0,MATCH(ER$11,'HTM Output'!$K$6:$GS$6,0)),0)*$I$8</f>
        <v>0</v>
      </c>
      <c r="ES79" s="371">
        <f ca="1">IFERROR(OFFSET('HTM Output'!$J$232,0,MATCH(ES$11,'HTM Output'!$K$6:$GS$6,0)),0)*$I$8</f>
        <v>0</v>
      </c>
      <c r="ET79" s="371">
        <f ca="1">IFERROR(OFFSET('HTM Output'!$J$232,0,MATCH(ET$11,'HTM Output'!$K$6:$GS$6,0)),0)*$I$8</f>
        <v>0</v>
      </c>
      <c r="EU79" s="371">
        <f ca="1">IFERROR(OFFSET('HTM Output'!$J$232,0,MATCH(EU$11,'HTM Output'!$K$6:$GS$6,0)),0)*$I$8</f>
        <v>0</v>
      </c>
      <c r="EV79" s="371">
        <f ca="1">IFERROR(OFFSET('HTM Output'!$J$232,0,MATCH(EV$11,'HTM Output'!$K$6:$GS$6,0)),0)*$I$8</f>
        <v>0</v>
      </c>
      <c r="EW79" s="371">
        <f ca="1">IFERROR(OFFSET('HTM Output'!$J$232,0,MATCH(EW$11,'HTM Output'!$K$6:$GS$6,0)),0)*$I$8</f>
        <v>0</v>
      </c>
      <c r="EX79" s="371">
        <f ca="1">IFERROR(OFFSET('HTM Output'!$J$232,0,MATCH(EX$11,'HTM Output'!$K$6:$GS$6,0)),0)*$I$8</f>
        <v>0</v>
      </c>
      <c r="EY79" s="371">
        <f ca="1">IFERROR(OFFSET('HTM Output'!$J$232,0,MATCH(EY$11,'HTM Output'!$K$6:$GS$6,0)),0)*$I$8</f>
        <v>0</v>
      </c>
      <c r="EZ79" s="371">
        <f ca="1">IFERROR(OFFSET('HTM Output'!$J$232,0,MATCH(EZ$11,'HTM Output'!$K$6:$GS$6,0)),0)*$I$8</f>
        <v>0</v>
      </c>
      <c r="FA79" s="371">
        <f ca="1">IFERROR(OFFSET('HTM Output'!$J$232,0,MATCH(FA$11,'HTM Output'!$K$6:$GS$6,0)),0)*$I$8</f>
        <v>0</v>
      </c>
      <c r="FB79" s="371">
        <f ca="1">IFERROR(OFFSET('HTM Output'!$J$232,0,MATCH(FB$11,'HTM Output'!$K$6:$GS$6,0)),0)*$I$8</f>
        <v>0</v>
      </c>
      <c r="FC79" s="371">
        <f ca="1">IFERROR(OFFSET('HTM Output'!$J$232,0,MATCH(FC$11,'HTM Output'!$K$6:$GS$6,0)),0)*$I$8</f>
        <v>0</v>
      </c>
      <c r="FD79" s="371">
        <f ca="1">IFERROR(OFFSET('HTM Output'!$J$232,0,MATCH(FD$11,'HTM Output'!$K$6:$GS$6,0)),0)*$I$8</f>
        <v>0</v>
      </c>
      <c r="FE79" s="371">
        <f ca="1">IFERROR(OFFSET('HTM Output'!$J$232,0,MATCH(FE$11,'HTM Output'!$K$6:$GS$6,0)),0)*$I$8</f>
        <v>0</v>
      </c>
      <c r="FF79" s="371">
        <f ca="1">IFERROR(OFFSET('HTM Output'!$J$232,0,MATCH(FF$11,'HTM Output'!$K$6:$GS$6,0)),0)*$I$8</f>
        <v>0</v>
      </c>
      <c r="FG79" s="371">
        <f ca="1">IFERROR(OFFSET('HTM Output'!$J$232,0,MATCH(FG$11,'HTM Output'!$K$6:$GS$6,0)),0)*$I$8</f>
        <v>0</v>
      </c>
      <c r="FH79" s="371">
        <f ca="1">IFERROR(OFFSET('HTM Output'!$J$232,0,MATCH(FH$11,'HTM Output'!$K$6:$GS$6,0)),0)*$I$8</f>
        <v>0</v>
      </c>
      <c r="FI79" s="371">
        <f ca="1">IFERROR(OFFSET('HTM Output'!$J$232,0,MATCH(FI$11,'HTM Output'!$K$6:$GS$6,0)),0)*$I$8</f>
        <v>0</v>
      </c>
      <c r="FJ79" s="371">
        <f ca="1">IFERROR(OFFSET('HTM Output'!$J$232,0,MATCH(FJ$11,'HTM Output'!$K$6:$GS$6,0)),0)*$I$8</f>
        <v>0</v>
      </c>
      <c r="FK79" s="371">
        <f ca="1">IFERROR(OFFSET('HTM Output'!$J$232,0,MATCH(FK$11,'HTM Output'!$K$6:$GS$6,0)),0)*$I$8</f>
        <v>0</v>
      </c>
      <c r="FL79" s="371">
        <f ca="1">IFERROR(OFFSET('HTM Output'!$J$232,0,MATCH(FL$11,'HTM Output'!$K$6:$GS$6,0)),0)*$I$8</f>
        <v>0</v>
      </c>
      <c r="FM79" s="371">
        <f ca="1">IFERROR(OFFSET('HTM Output'!$J$232,0,MATCH(FM$11,'HTM Output'!$K$6:$GS$6,0)),0)*$I$8</f>
        <v>0</v>
      </c>
      <c r="FN79" s="371">
        <f ca="1">IFERROR(OFFSET('HTM Output'!$J$232,0,MATCH(FN$11,'HTM Output'!$K$6:$GS$6,0)),0)*$I$8</f>
        <v>0</v>
      </c>
      <c r="FO79" s="371">
        <f ca="1">IFERROR(OFFSET('HTM Output'!$J$232,0,MATCH(FO$11,'HTM Output'!$K$6:$GS$6,0)),0)*$I$8</f>
        <v>0</v>
      </c>
      <c r="FP79" s="371">
        <f ca="1">IFERROR(OFFSET('HTM Output'!$J$232,0,MATCH(FP$11,'HTM Output'!$K$6:$GS$6,0)),0)*$I$8</f>
        <v>0</v>
      </c>
      <c r="FQ79" s="371">
        <f ca="1">IFERROR(OFFSET('HTM Output'!$J$232,0,MATCH(FQ$11,'HTM Output'!$K$6:$GS$6,0)),0)*$I$8</f>
        <v>0</v>
      </c>
      <c r="FR79" s="371">
        <f ca="1">IFERROR(OFFSET('HTM Output'!$J$232,0,MATCH(FR$11,'HTM Output'!$K$6:$GS$6,0)),0)*$I$8</f>
        <v>0</v>
      </c>
      <c r="FS79" s="371">
        <f ca="1">IFERROR(OFFSET('HTM Output'!$J$232,0,MATCH(FS$11,'HTM Output'!$K$6:$GS$6,0)),0)*$I$8</f>
        <v>0</v>
      </c>
      <c r="FT79" s="371">
        <f ca="1">IFERROR(OFFSET('HTM Output'!$J$232,0,MATCH(FT$11,'HTM Output'!$K$6:$GS$6,0)),0)*$I$8</f>
        <v>0</v>
      </c>
      <c r="FU79" s="371">
        <f ca="1">IFERROR(OFFSET('HTM Output'!$J$232,0,MATCH(FU$11,'HTM Output'!$K$6:$GS$6,0)),0)*$I$8</f>
        <v>0</v>
      </c>
      <c r="FV79" s="371">
        <f ca="1">IFERROR(OFFSET('HTM Output'!$J$232,0,MATCH(FV$11,'HTM Output'!$K$6:$GS$6,0)),0)*$I$8</f>
        <v>0</v>
      </c>
      <c r="FW79" s="371">
        <f ca="1">IFERROR(OFFSET('HTM Output'!$J$232,0,MATCH(FW$11,'HTM Output'!$K$6:$GS$6,0)),0)*$I$8</f>
        <v>0</v>
      </c>
      <c r="FX79" s="371">
        <f ca="1">IFERROR(OFFSET('HTM Output'!$J$232,0,MATCH(FX$11,'HTM Output'!$K$6:$GS$6,0)),0)*$I$8</f>
        <v>0</v>
      </c>
      <c r="FY79" s="371">
        <f ca="1">IFERROR(OFFSET('HTM Output'!$J$232,0,MATCH(FY$11,'HTM Output'!$K$6:$GS$6,0)),0)*$I$8</f>
        <v>0</v>
      </c>
      <c r="FZ79" s="371">
        <f ca="1">IFERROR(OFFSET('HTM Output'!$J$232,0,MATCH(FZ$11,'HTM Output'!$K$6:$GS$6,0)),0)*$I$8</f>
        <v>0</v>
      </c>
      <c r="GA79" s="371">
        <f ca="1">IFERROR(OFFSET('HTM Output'!$J$232,0,MATCH(GA$11,'HTM Output'!$K$6:$GS$6,0)),0)*$I$8</f>
        <v>0</v>
      </c>
      <c r="GB79" s="371">
        <f ca="1">IFERROR(OFFSET('HTM Output'!$J$232,0,MATCH(GB$11,'HTM Output'!$K$6:$GS$6,0)),0)*$I$8</f>
        <v>0</v>
      </c>
      <c r="GC79" s="371">
        <f ca="1">IFERROR(OFFSET('HTM Output'!$J$232,0,MATCH(GC$11,'HTM Output'!$K$6:$GS$6,0)),0)*$I$8</f>
        <v>0</v>
      </c>
      <c r="GD79" s="371">
        <f ca="1">IFERROR(OFFSET('HTM Output'!$J$232,0,MATCH(GD$11,'HTM Output'!$K$6:$GS$6,0)),0)*$I$8</f>
        <v>0</v>
      </c>
      <c r="GE79" s="371">
        <f ca="1">IFERROR(OFFSET('HTM Output'!$J$232,0,MATCH(GE$11,'HTM Output'!$K$6:$GS$6,0)),0)*$I$8</f>
        <v>0</v>
      </c>
      <c r="GF79" s="371">
        <f ca="1">IFERROR(OFFSET('HTM Output'!$J$232,0,MATCH(GF$11,'HTM Output'!$K$6:$GS$6,0)),0)*$I$8</f>
        <v>0</v>
      </c>
      <c r="GG79" s="371">
        <f ca="1">IFERROR(OFFSET('HTM Output'!$J$232,0,MATCH(GG$11,'HTM Output'!$K$6:$GS$6,0)),0)*$I$8</f>
        <v>0</v>
      </c>
      <c r="GH79" s="371">
        <f ca="1">IFERROR(OFFSET('HTM Output'!$J$232,0,MATCH(GH$11,'HTM Output'!$K$6:$GS$6,0)),0)*$I$8</f>
        <v>0</v>
      </c>
      <c r="GI79" s="371">
        <f ca="1">IFERROR(OFFSET('HTM Output'!$J$232,0,MATCH(GI$11,'HTM Output'!$K$6:$GS$6,0)),0)*$I$8</f>
        <v>0</v>
      </c>
      <c r="GJ79" s="371">
        <f ca="1">IFERROR(OFFSET('HTM Output'!$J$232,0,MATCH(GJ$11,'HTM Output'!$K$6:$GS$6,0)),0)*$I$8</f>
        <v>0</v>
      </c>
      <c r="GK79" s="371">
        <f ca="1">IFERROR(OFFSET('HTM Output'!$J$232,0,MATCH(GK$11,'HTM Output'!$K$6:$GS$6,0)),0)*$I$8</f>
        <v>0</v>
      </c>
      <c r="GL79" s="371">
        <f ca="1">IFERROR(OFFSET('HTM Output'!$J$232,0,MATCH(GL$11,'HTM Output'!$K$6:$GS$6,0)),0)*$I$8</f>
        <v>0</v>
      </c>
      <c r="GM79" s="371">
        <f ca="1">IFERROR(OFFSET('HTM Output'!$J$232,0,MATCH(GM$11,'HTM Output'!$K$6:$GS$6,0)),0)*$I$8</f>
        <v>0</v>
      </c>
      <c r="GN79" s="371">
        <f ca="1">IFERROR(OFFSET('HTM Output'!$J$232,0,MATCH(GN$11,'HTM Output'!$K$6:$GS$6,0)),0)*$I$8</f>
        <v>0</v>
      </c>
      <c r="GO79" s="371">
        <f ca="1">IFERROR(OFFSET('HTM Output'!$J$232,0,MATCH(GO$11,'HTM Output'!$K$6:$GS$6,0)),0)*$I$8</f>
        <v>0</v>
      </c>
      <c r="GP79" s="371">
        <f ca="1">IFERROR(OFFSET('HTM Output'!$J$232,0,MATCH(GP$11,'HTM Output'!$K$6:$GS$6,0)),0)*$I$8</f>
        <v>0</v>
      </c>
      <c r="GQ79" s="371">
        <f ca="1">IFERROR(OFFSET('HTM Output'!$J$232,0,MATCH(GQ$11,'HTM Output'!$K$6:$GS$6,0)),0)*$I$8</f>
        <v>0</v>
      </c>
      <c r="GR79" s="371">
        <f ca="1">IFERROR(OFFSET('HTM Output'!$J$232,0,MATCH(GR$11,'HTM Output'!$K$6:$GS$6,0)),0)*$I$8</f>
        <v>0</v>
      </c>
      <c r="GS79" s="371">
        <f ca="1">IFERROR(OFFSET('HTM Output'!$J$232,0,MATCH(GS$11,'HTM Output'!$K$6:$GS$6,0)),0)*$I$8</f>
        <v>0</v>
      </c>
      <c r="GT79" s="371">
        <f ca="1">IFERROR(OFFSET('HTM Output'!$J$232,0,MATCH(GT$11,'HTM Output'!$K$6:$GS$6,0)),0)*$I$8</f>
        <v>0</v>
      </c>
      <c r="GU79" s="371">
        <f ca="1">IFERROR(OFFSET('HTM Output'!$J$232,0,MATCH(GU$11,'HTM Output'!$K$6:$GS$6,0)),0)*$I$8</f>
        <v>0</v>
      </c>
      <c r="GV79" s="371">
        <f ca="1">IFERROR(OFFSET('HTM Output'!$J$232,0,MATCH(GV$11,'HTM Output'!$K$6:$GS$6,0)),0)*$I$8</f>
        <v>0</v>
      </c>
      <c r="GW79" s="371">
        <f ca="1">IFERROR(OFFSET('HTM Output'!$J$232,0,MATCH(GW$11,'HTM Output'!$K$6:$GS$6,0)),0)*$I$8</f>
        <v>0</v>
      </c>
      <c r="GX79" s="371">
        <f ca="1">IFERROR(OFFSET('HTM Output'!$J$232,0,MATCH(GX$11,'HTM Output'!$K$6:$GS$6,0)),0)*$I$8</f>
        <v>0</v>
      </c>
      <c r="GY79" s="371">
        <f ca="1">IFERROR(OFFSET('HTM Output'!$J$232,0,MATCH(GY$11,'HTM Output'!$K$6:$GS$6,0)),0)*$I$8</f>
        <v>0</v>
      </c>
      <c r="GZ79" s="371">
        <f ca="1">IFERROR(OFFSET('HTM Output'!$J$232,0,MATCH(GZ$11,'HTM Output'!$K$6:$GS$6,0)),0)*$I$8</f>
        <v>0</v>
      </c>
      <c r="HA79" s="371">
        <f ca="1">IFERROR(OFFSET('HTM Output'!$J$232,0,MATCH(HA$11,'HTM Output'!$K$6:$GS$6,0)),0)*$I$8</f>
        <v>0</v>
      </c>
      <c r="HB79" s="469">
        <f ca="1">IFERROR(OFFSET('HTM Output'!$J$232,0,MATCH(HB$11,'HTM Output'!$K$6:$GS$6,0)),0)*$I$8</f>
        <v>0</v>
      </c>
      <c r="HC79" s="347"/>
      <c r="HD79" s="381">
        <f t="shared" si="59"/>
        <v>0</v>
      </c>
      <c r="HE79" s="359">
        <f t="shared" ca="1" si="60"/>
        <v>21214081.121917255</v>
      </c>
      <c r="HF79" s="359">
        <f t="shared" ca="1" si="60"/>
        <v>16342233.934615955</v>
      </c>
      <c r="HG79" s="359">
        <f t="shared" ca="1" si="60"/>
        <v>62968996.128347039</v>
      </c>
      <c r="HH79" s="359">
        <f t="shared" ca="1" si="60"/>
        <v>77530439.254984409</v>
      </c>
      <c r="HI79" s="359">
        <f t="shared" ca="1" si="60"/>
        <v>60038963.255229495</v>
      </c>
      <c r="HJ79" s="359">
        <f t="shared" ca="1" si="60"/>
        <v>28495128.593185961</v>
      </c>
      <c r="HK79" s="419">
        <f ca="1">SUM(HD79:HJ79)</f>
        <v>266589842.28828013</v>
      </c>
    </row>
    <row r="80" spans="2:219" ht="4.95" customHeight="1" x14ac:dyDescent="0.75">
      <c r="B80" s="347"/>
      <c r="C80" s="347"/>
      <c r="D80" s="347"/>
      <c r="E80" s="347"/>
      <c r="F80" s="347"/>
      <c r="G80" s="347"/>
      <c r="H80" s="347"/>
      <c r="I80" s="347"/>
      <c r="J80" s="347"/>
      <c r="K80" s="347"/>
      <c r="L80" s="347"/>
      <c r="M80" s="347"/>
      <c r="N80" s="408"/>
      <c r="O80" s="409"/>
      <c r="P80" s="347"/>
      <c r="Q80" s="501"/>
      <c r="R80" s="347"/>
      <c r="S80" s="347"/>
      <c r="T80" s="347"/>
      <c r="U80" s="347"/>
      <c r="V80" s="347"/>
      <c r="W80" s="347"/>
      <c r="X80" s="347"/>
      <c r="Y80" s="347"/>
      <c r="Z80" s="347"/>
      <c r="AA80" s="347"/>
      <c r="AB80" s="347"/>
      <c r="AC80" s="347"/>
      <c r="AD80" s="347"/>
      <c r="AE80" s="347"/>
      <c r="AF80" s="347"/>
      <c r="AG80" s="347"/>
      <c r="AH80" s="347"/>
      <c r="AI80" s="347"/>
      <c r="AJ80" s="347"/>
      <c r="AK80" s="347"/>
      <c r="AL80" s="347"/>
      <c r="AM80" s="347"/>
      <c r="AN80" s="347"/>
      <c r="AO80" s="347"/>
      <c r="AP80" s="347"/>
      <c r="AQ80" s="347"/>
      <c r="AR80" s="347"/>
      <c r="AS80" s="347"/>
      <c r="AT80" s="347"/>
      <c r="AU80" s="347"/>
      <c r="AV80" s="347"/>
      <c r="AW80" s="347"/>
      <c r="AX80" s="347"/>
      <c r="AY80" s="347"/>
      <c r="AZ80" s="347"/>
      <c r="BA80" s="347"/>
      <c r="BB80" s="347"/>
      <c r="BC80" s="347"/>
      <c r="BD80" s="347"/>
      <c r="BE80" s="347"/>
      <c r="BF80" s="347"/>
      <c r="BG80" s="347"/>
      <c r="BH80" s="347"/>
      <c r="BI80" s="347"/>
      <c r="BJ80" s="347"/>
      <c r="BK80" s="347"/>
      <c r="BL80" s="347"/>
      <c r="BM80" s="347"/>
      <c r="BN80" s="347"/>
      <c r="BO80" s="347"/>
      <c r="BP80" s="347"/>
      <c r="BQ80" s="347"/>
      <c r="BR80" s="347"/>
      <c r="BS80" s="347"/>
      <c r="BT80" s="347"/>
      <c r="BU80" s="347"/>
      <c r="BV80" s="347"/>
      <c r="BW80" s="347"/>
      <c r="BX80" s="347"/>
      <c r="BY80" s="347"/>
      <c r="BZ80" s="347"/>
      <c r="CA80" s="347"/>
      <c r="CB80" s="347"/>
      <c r="CC80" s="347"/>
      <c r="CD80" s="347"/>
      <c r="CE80" s="347"/>
      <c r="CF80" s="347"/>
      <c r="CG80" s="347"/>
      <c r="CH80" s="347"/>
      <c r="CI80" s="347"/>
      <c r="CJ80" s="347"/>
      <c r="CK80" s="347"/>
      <c r="CL80" s="347"/>
      <c r="CM80" s="347"/>
      <c r="CN80" s="347"/>
      <c r="CO80" s="347"/>
      <c r="CP80" s="347"/>
      <c r="CQ80" s="347"/>
      <c r="CR80" s="347"/>
      <c r="CS80" s="347"/>
      <c r="CT80" s="347"/>
      <c r="CU80" s="347"/>
      <c r="CV80" s="347"/>
      <c r="CW80" s="347"/>
      <c r="CX80" s="347"/>
      <c r="CY80" s="347"/>
      <c r="CZ80" s="347"/>
      <c r="DA80" s="347"/>
      <c r="DB80" s="347"/>
      <c r="DC80" s="347"/>
      <c r="DD80" s="347"/>
      <c r="DE80" s="347"/>
      <c r="DF80" s="347"/>
      <c r="DG80" s="347"/>
      <c r="DH80" s="347"/>
      <c r="DI80" s="347"/>
      <c r="DJ80" s="347"/>
      <c r="DK80" s="347"/>
      <c r="DL80" s="347"/>
      <c r="DM80" s="347"/>
      <c r="DN80" s="347"/>
      <c r="DO80" s="347"/>
      <c r="DP80" s="347"/>
      <c r="DQ80" s="347"/>
      <c r="DR80" s="347"/>
      <c r="DS80" s="347"/>
      <c r="DT80" s="347"/>
      <c r="DU80" s="347"/>
      <c r="DV80" s="347"/>
      <c r="DW80" s="347"/>
      <c r="DX80" s="347"/>
      <c r="DY80" s="347"/>
      <c r="DZ80" s="347"/>
      <c r="EA80" s="347"/>
      <c r="EB80" s="347"/>
      <c r="EC80" s="347"/>
      <c r="ED80" s="347"/>
      <c r="EE80" s="347"/>
      <c r="EF80" s="347"/>
      <c r="EG80" s="347"/>
      <c r="EH80" s="347"/>
      <c r="EI80" s="347"/>
      <c r="EJ80" s="347"/>
      <c r="EK80" s="347"/>
      <c r="EL80" s="347"/>
      <c r="EM80" s="347"/>
      <c r="EN80" s="347"/>
      <c r="EO80" s="347"/>
      <c r="EP80" s="347"/>
      <c r="EQ80" s="347"/>
      <c r="ER80" s="347"/>
      <c r="ES80" s="347"/>
      <c r="ET80" s="347"/>
      <c r="EU80" s="347"/>
      <c r="EV80" s="347"/>
      <c r="EW80" s="347"/>
      <c r="EX80" s="347"/>
      <c r="EY80" s="347"/>
      <c r="EZ80" s="347"/>
      <c r="FA80" s="347"/>
      <c r="FB80" s="347"/>
      <c r="FC80" s="347"/>
      <c r="FD80" s="347"/>
      <c r="FE80" s="347"/>
      <c r="FF80" s="347"/>
      <c r="FG80" s="347"/>
      <c r="FH80" s="347"/>
      <c r="FI80" s="347"/>
      <c r="FJ80" s="347"/>
      <c r="FK80" s="347"/>
      <c r="FL80" s="347"/>
      <c r="FM80" s="347"/>
      <c r="FN80" s="347"/>
      <c r="FO80" s="347"/>
      <c r="FP80" s="347"/>
      <c r="FQ80" s="347"/>
      <c r="FR80" s="347"/>
      <c r="FS80" s="347"/>
      <c r="FT80" s="347"/>
      <c r="FU80" s="347"/>
      <c r="FV80" s="347"/>
      <c r="FW80" s="347"/>
      <c r="FX80" s="347"/>
      <c r="FY80" s="347"/>
      <c r="FZ80" s="347"/>
      <c r="GA80" s="347"/>
      <c r="GB80" s="347"/>
      <c r="GC80" s="347"/>
      <c r="GD80" s="347"/>
      <c r="GE80" s="347"/>
      <c r="GF80" s="347"/>
      <c r="GG80" s="347"/>
      <c r="GH80" s="347"/>
      <c r="GI80" s="347"/>
      <c r="GJ80" s="347"/>
      <c r="GK80" s="347"/>
      <c r="GL80" s="347"/>
      <c r="GM80" s="347"/>
      <c r="GN80" s="347"/>
      <c r="GO80" s="347"/>
      <c r="GP80" s="347"/>
      <c r="GQ80" s="347"/>
      <c r="GR80" s="347"/>
      <c r="GS80" s="347"/>
      <c r="GT80" s="347"/>
      <c r="GU80" s="347"/>
      <c r="GV80" s="347"/>
      <c r="GW80" s="347"/>
      <c r="GX80" s="347"/>
      <c r="GY80" s="347"/>
      <c r="GZ80" s="347"/>
      <c r="HA80" s="347"/>
      <c r="HB80" s="375"/>
      <c r="HC80" s="347"/>
      <c r="HD80" s="375"/>
      <c r="HE80" s="347"/>
      <c r="HF80" s="347"/>
      <c r="HG80" s="347"/>
      <c r="HH80" s="347"/>
      <c r="HI80" s="347"/>
      <c r="HJ80" s="347"/>
      <c r="HK80" s="382"/>
    </row>
    <row r="81" spans="2:220" x14ac:dyDescent="0.75">
      <c r="B81" s="347"/>
      <c r="C81" s="346"/>
      <c r="D81" s="346"/>
      <c r="E81" s="346"/>
      <c r="F81" s="346"/>
      <c r="G81" s="373"/>
      <c r="H81" s="373"/>
      <c r="I81" s="373"/>
      <c r="J81" s="373"/>
      <c r="K81" s="373"/>
      <c r="L81" s="373"/>
      <c r="M81" s="373"/>
      <c r="N81" s="494" t="s">
        <v>377</v>
      </c>
      <c r="O81" s="495"/>
      <c r="P81" s="347"/>
      <c r="Q81" s="410">
        <f ca="1">IFERROR(XIRR($T81:$HB81,$T$11:$HB$11),"N/A")</f>
        <v>0.17294510006904606</v>
      </c>
      <c r="R81" s="411">
        <f ca="1">HK79/-T81</f>
        <v>1.700029398918137</v>
      </c>
      <c r="S81" s="412"/>
      <c r="T81" s="425">
        <f ca="1">T42</f>
        <v>-156814842.41268551</v>
      </c>
      <c r="U81" s="412">
        <f ca="1">U79</f>
        <v>0</v>
      </c>
      <c r="V81" s="412">
        <f t="shared" ref="V81:CG81" ca="1" si="61">V79</f>
        <v>0</v>
      </c>
      <c r="W81" s="412">
        <f t="shared" ca="1" si="61"/>
        <v>5951799.3802576121</v>
      </c>
      <c r="X81" s="412">
        <f t="shared" ca="1" si="61"/>
        <v>0</v>
      </c>
      <c r="Y81" s="412">
        <f t="shared" ca="1" si="61"/>
        <v>0</v>
      </c>
      <c r="Z81" s="412">
        <f t="shared" ca="1" si="61"/>
        <v>5349525.8853620281</v>
      </c>
      <c r="AA81" s="412">
        <f t="shared" ca="1" si="61"/>
        <v>0</v>
      </c>
      <c r="AB81" s="412">
        <f t="shared" ca="1" si="61"/>
        <v>0</v>
      </c>
      <c r="AC81" s="412">
        <f t="shared" ca="1" si="61"/>
        <v>5182228.6365249902</v>
      </c>
      <c r="AD81" s="412">
        <f t="shared" ca="1" si="61"/>
        <v>0</v>
      </c>
      <c r="AE81" s="412">
        <f t="shared" ca="1" si="61"/>
        <v>0</v>
      </c>
      <c r="AF81" s="412">
        <f t="shared" ca="1" si="61"/>
        <v>4730527.2197726257</v>
      </c>
      <c r="AG81" s="412">
        <f t="shared" ca="1" si="61"/>
        <v>0</v>
      </c>
      <c r="AH81" s="412">
        <f t="shared" ca="1" si="61"/>
        <v>0</v>
      </c>
      <c r="AI81" s="412">
        <f t="shared" ca="1" si="61"/>
        <v>4512619.416560946</v>
      </c>
      <c r="AJ81" s="412">
        <f t="shared" ca="1" si="61"/>
        <v>0</v>
      </c>
      <c r="AK81" s="412">
        <f t="shared" ca="1" si="61"/>
        <v>0</v>
      </c>
      <c r="AL81" s="412">
        <f t="shared" ca="1" si="61"/>
        <v>4228920.7785682641</v>
      </c>
      <c r="AM81" s="412">
        <f t="shared" ca="1" si="61"/>
        <v>0</v>
      </c>
      <c r="AN81" s="412">
        <f t="shared" ca="1" si="61"/>
        <v>0</v>
      </c>
      <c r="AO81" s="412">
        <f t="shared" ca="1" si="61"/>
        <v>4582129.1801937344</v>
      </c>
      <c r="AP81" s="412">
        <f t="shared" ca="1" si="61"/>
        <v>0</v>
      </c>
      <c r="AQ81" s="412">
        <f t="shared" ca="1" si="61"/>
        <v>0</v>
      </c>
      <c r="AR81" s="412">
        <f t="shared" ca="1" si="61"/>
        <v>3018564.5592930103</v>
      </c>
      <c r="AS81" s="412">
        <f t="shared" ca="1" si="61"/>
        <v>0</v>
      </c>
      <c r="AT81" s="412">
        <f t="shared" ca="1" si="61"/>
        <v>0</v>
      </c>
      <c r="AU81" s="412">
        <f t="shared" ca="1" si="61"/>
        <v>2602648.7775049042</v>
      </c>
      <c r="AV81" s="412">
        <f t="shared" ca="1" si="61"/>
        <v>0</v>
      </c>
      <c r="AW81" s="412">
        <f t="shared" ca="1" si="61"/>
        <v>0</v>
      </c>
      <c r="AX81" s="412">
        <f t="shared" ca="1" si="61"/>
        <v>24886643.15625158</v>
      </c>
      <c r="AY81" s="412">
        <f t="shared" ca="1" si="61"/>
        <v>0</v>
      </c>
      <c r="AZ81" s="412">
        <f t="shared" ca="1" si="61"/>
        <v>0</v>
      </c>
      <c r="BA81" s="412">
        <f t="shared" ca="1" si="61"/>
        <v>19323085.443013474</v>
      </c>
      <c r="BB81" s="412">
        <f t="shared" ca="1" si="61"/>
        <v>0</v>
      </c>
      <c r="BC81" s="412">
        <f t="shared" ca="1" si="61"/>
        <v>0</v>
      </c>
      <c r="BD81" s="412">
        <f t="shared" ca="1" si="61"/>
        <v>16156618.751577083</v>
      </c>
      <c r="BE81" s="412">
        <f t="shared" ca="1" si="61"/>
        <v>0</v>
      </c>
      <c r="BF81" s="412">
        <f t="shared" ca="1" si="61"/>
        <v>0</v>
      </c>
      <c r="BG81" s="412">
        <f t="shared" ca="1" si="61"/>
        <v>12186773.537764041</v>
      </c>
      <c r="BH81" s="412">
        <f t="shared" ca="1" si="61"/>
        <v>0</v>
      </c>
      <c r="BI81" s="412">
        <f t="shared" ca="1" si="61"/>
        <v>0</v>
      </c>
      <c r="BJ81" s="412">
        <f t="shared" ca="1" si="61"/>
        <v>1478352.1118794491</v>
      </c>
      <c r="BK81" s="412">
        <f t="shared" ca="1" si="61"/>
        <v>0</v>
      </c>
      <c r="BL81" s="412">
        <f t="shared" ca="1" si="61"/>
        <v>0</v>
      </c>
      <c r="BM81" s="412">
        <f t="shared" ca="1" si="61"/>
        <v>16144682.026905257</v>
      </c>
      <c r="BN81" s="412">
        <f t="shared" ca="1" si="61"/>
        <v>0</v>
      </c>
      <c r="BO81" s="412">
        <f t="shared" ca="1" si="61"/>
        <v>0</v>
      </c>
      <c r="BP81" s="412">
        <f t="shared" ca="1" si="61"/>
        <v>47720631.578435652</v>
      </c>
      <c r="BQ81" s="412">
        <f t="shared" ca="1" si="61"/>
        <v>0</v>
      </c>
      <c r="BR81" s="412">
        <f t="shared" ca="1" si="61"/>
        <v>0</v>
      </c>
      <c r="BS81" s="412">
        <f t="shared" ca="1" si="61"/>
        <v>28501825.696155287</v>
      </c>
      <c r="BT81" s="412">
        <f t="shared" ca="1" si="61"/>
        <v>0</v>
      </c>
      <c r="BU81" s="412">
        <f t="shared" ca="1" si="61"/>
        <v>0</v>
      </c>
      <c r="BV81" s="412">
        <f t="shared" ca="1" si="61"/>
        <v>17617000.658241846</v>
      </c>
      <c r="BW81" s="412">
        <f t="shared" ca="1" si="61"/>
        <v>0</v>
      </c>
      <c r="BX81" s="412">
        <f t="shared" ca="1" si="61"/>
        <v>0</v>
      </c>
      <c r="BY81" s="412">
        <f t="shared" ca="1" si="61"/>
        <v>4629585.5171719752</v>
      </c>
      <c r="BZ81" s="412">
        <f t="shared" ca="1" si="61"/>
        <v>0</v>
      </c>
      <c r="CA81" s="412">
        <f t="shared" ca="1" si="61"/>
        <v>0</v>
      </c>
      <c r="CB81" s="412">
        <f t="shared" ca="1" si="61"/>
        <v>9290551.3836603835</v>
      </c>
      <c r="CC81" s="412">
        <f t="shared" ca="1" si="61"/>
        <v>0</v>
      </c>
      <c r="CD81" s="412">
        <f t="shared" ca="1" si="61"/>
        <v>0</v>
      </c>
      <c r="CE81" s="412">
        <f t="shared" ca="1" si="61"/>
        <v>14883982.719412232</v>
      </c>
      <c r="CF81" s="412">
        <f t="shared" ca="1" si="61"/>
        <v>0</v>
      </c>
      <c r="CG81" s="412">
        <f t="shared" ca="1" si="61"/>
        <v>13611145.873773729</v>
      </c>
      <c r="CH81" s="412">
        <f t="shared" ref="CH81:ES81" ca="1" si="62">CH79</f>
        <v>-1.1538509725856105E-9</v>
      </c>
      <c r="CI81" s="412">
        <f t="shared" ca="1" si="62"/>
        <v>0</v>
      </c>
      <c r="CJ81" s="412">
        <f t="shared" ca="1" si="62"/>
        <v>0</v>
      </c>
      <c r="CK81" s="412">
        <f t="shared" ca="1" si="62"/>
        <v>0</v>
      </c>
      <c r="CL81" s="412">
        <f t="shared" ca="1" si="62"/>
        <v>0</v>
      </c>
      <c r="CM81" s="412">
        <f t="shared" ca="1" si="62"/>
        <v>0</v>
      </c>
      <c r="CN81" s="412">
        <f t="shared" ca="1" si="62"/>
        <v>0</v>
      </c>
      <c r="CO81" s="412">
        <f t="shared" ca="1" si="62"/>
        <v>0</v>
      </c>
      <c r="CP81" s="412">
        <f t="shared" ca="1" si="62"/>
        <v>0</v>
      </c>
      <c r="CQ81" s="412">
        <f t="shared" ca="1" si="62"/>
        <v>0</v>
      </c>
      <c r="CR81" s="412">
        <f t="shared" ca="1" si="62"/>
        <v>0</v>
      </c>
      <c r="CS81" s="412">
        <f t="shared" ca="1" si="62"/>
        <v>0</v>
      </c>
      <c r="CT81" s="412">
        <f t="shared" ca="1" si="62"/>
        <v>0</v>
      </c>
      <c r="CU81" s="412">
        <f t="shared" ca="1" si="62"/>
        <v>0</v>
      </c>
      <c r="CV81" s="412">
        <f t="shared" ca="1" si="62"/>
        <v>0</v>
      </c>
      <c r="CW81" s="412">
        <f t="shared" ca="1" si="62"/>
        <v>0</v>
      </c>
      <c r="CX81" s="412">
        <f t="shared" ca="1" si="62"/>
        <v>0</v>
      </c>
      <c r="CY81" s="412">
        <f t="shared" ca="1" si="62"/>
        <v>0</v>
      </c>
      <c r="CZ81" s="412">
        <f t="shared" ca="1" si="62"/>
        <v>0</v>
      </c>
      <c r="DA81" s="412">
        <f t="shared" ca="1" si="62"/>
        <v>0</v>
      </c>
      <c r="DB81" s="412">
        <f t="shared" ca="1" si="62"/>
        <v>0</v>
      </c>
      <c r="DC81" s="412">
        <f t="shared" ca="1" si="62"/>
        <v>0</v>
      </c>
      <c r="DD81" s="412">
        <f t="shared" ca="1" si="62"/>
        <v>0</v>
      </c>
      <c r="DE81" s="412">
        <f t="shared" ca="1" si="62"/>
        <v>0</v>
      </c>
      <c r="DF81" s="412">
        <f t="shared" ca="1" si="62"/>
        <v>0</v>
      </c>
      <c r="DG81" s="412">
        <f t="shared" ca="1" si="62"/>
        <v>0</v>
      </c>
      <c r="DH81" s="412">
        <f t="shared" ca="1" si="62"/>
        <v>0</v>
      </c>
      <c r="DI81" s="412">
        <f t="shared" ca="1" si="62"/>
        <v>0</v>
      </c>
      <c r="DJ81" s="412">
        <f t="shared" ca="1" si="62"/>
        <v>0</v>
      </c>
      <c r="DK81" s="412">
        <f t="shared" ca="1" si="62"/>
        <v>0</v>
      </c>
      <c r="DL81" s="412">
        <f t="shared" ca="1" si="62"/>
        <v>0</v>
      </c>
      <c r="DM81" s="412">
        <f t="shared" ca="1" si="62"/>
        <v>0</v>
      </c>
      <c r="DN81" s="412">
        <f t="shared" ca="1" si="62"/>
        <v>0</v>
      </c>
      <c r="DO81" s="412">
        <f t="shared" ca="1" si="62"/>
        <v>0</v>
      </c>
      <c r="DP81" s="412">
        <f t="shared" ca="1" si="62"/>
        <v>0</v>
      </c>
      <c r="DQ81" s="412">
        <f t="shared" ca="1" si="62"/>
        <v>0</v>
      </c>
      <c r="DR81" s="412">
        <f t="shared" ca="1" si="62"/>
        <v>0</v>
      </c>
      <c r="DS81" s="412">
        <f t="shared" ca="1" si="62"/>
        <v>0</v>
      </c>
      <c r="DT81" s="412">
        <f t="shared" ca="1" si="62"/>
        <v>0</v>
      </c>
      <c r="DU81" s="412">
        <f t="shared" ca="1" si="62"/>
        <v>0</v>
      </c>
      <c r="DV81" s="412">
        <f t="shared" ca="1" si="62"/>
        <v>0</v>
      </c>
      <c r="DW81" s="412">
        <f t="shared" ca="1" si="62"/>
        <v>0</v>
      </c>
      <c r="DX81" s="412">
        <f t="shared" ca="1" si="62"/>
        <v>0</v>
      </c>
      <c r="DY81" s="412">
        <f t="shared" ca="1" si="62"/>
        <v>0</v>
      </c>
      <c r="DZ81" s="412">
        <f t="shared" ca="1" si="62"/>
        <v>0</v>
      </c>
      <c r="EA81" s="412">
        <f t="shared" ca="1" si="62"/>
        <v>0</v>
      </c>
      <c r="EB81" s="412">
        <f t="shared" ca="1" si="62"/>
        <v>0</v>
      </c>
      <c r="EC81" s="412">
        <f t="shared" ca="1" si="62"/>
        <v>0</v>
      </c>
      <c r="ED81" s="412">
        <f t="shared" ca="1" si="62"/>
        <v>0</v>
      </c>
      <c r="EE81" s="412">
        <f t="shared" ca="1" si="62"/>
        <v>0</v>
      </c>
      <c r="EF81" s="412">
        <f t="shared" ca="1" si="62"/>
        <v>0</v>
      </c>
      <c r="EG81" s="412">
        <f t="shared" ca="1" si="62"/>
        <v>0</v>
      </c>
      <c r="EH81" s="412">
        <f t="shared" ca="1" si="62"/>
        <v>0</v>
      </c>
      <c r="EI81" s="412">
        <f t="shared" ca="1" si="62"/>
        <v>0</v>
      </c>
      <c r="EJ81" s="412">
        <f t="shared" ca="1" si="62"/>
        <v>0</v>
      </c>
      <c r="EK81" s="412">
        <f t="shared" ca="1" si="62"/>
        <v>0</v>
      </c>
      <c r="EL81" s="412">
        <f t="shared" ca="1" si="62"/>
        <v>0</v>
      </c>
      <c r="EM81" s="412">
        <f t="shared" ca="1" si="62"/>
        <v>0</v>
      </c>
      <c r="EN81" s="412">
        <f t="shared" ca="1" si="62"/>
        <v>0</v>
      </c>
      <c r="EO81" s="412">
        <f t="shared" ca="1" si="62"/>
        <v>0</v>
      </c>
      <c r="EP81" s="412">
        <f t="shared" ca="1" si="62"/>
        <v>0</v>
      </c>
      <c r="EQ81" s="412">
        <f t="shared" ca="1" si="62"/>
        <v>0</v>
      </c>
      <c r="ER81" s="412">
        <f t="shared" ca="1" si="62"/>
        <v>0</v>
      </c>
      <c r="ES81" s="412">
        <f t="shared" ca="1" si="62"/>
        <v>0</v>
      </c>
      <c r="ET81" s="412">
        <f t="shared" ref="ET81:HB81" ca="1" si="63">ET79</f>
        <v>0</v>
      </c>
      <c r="EU81" s="412">
        <f t="shared" ca="1" si="63"/>
        <v>0</v>
      </c>
      <c r="EV81" s="412">
        <f t="shared" ca="1" si="63"/>
        <v>0</v>
      </c>
      <c r="EW81" s="412">
        <f t="shared" ca="1" si="63"/>
        <v>0</v>
      </c>
      <c r="EX81" s="412">
        <f t="shared" ca="1" si="63"/>
        <v>0</v>
      </c>
      <c r="EY81" s="412">
        <f t="shared" ca="1" si="63"/>
        <v>0</v>
      </c>
      <c r="EZ81" s="412">
        <f t="shared" ca="1" si="63"/>
        <v>0</v>
      </c>
      <c r="FA81" s="412">
        <f t="shared" ca="1" si="63"/>
        <v>0</v>
      </c>
      <c r="FB81" s="412">
        <f t="shared" ca="1" si="63"/>
        <v>0</v>
      </c>
      <c r="FC81" s="412">
        <f t="shared" ca="1" si="63"/>
        <v>0</v>
      </c>
      <c r="FD81" s="412">
        <f t="shared" ca="1" si="63"/>
        <v>0</v>
      </c>
      <c r="FE81" s="412">
        <f t="shared" ca="1" si="63"/>
        <v>0</v>
      </c>
      <c r="FF81" s="412">
        <f t="shared" ca="1" si="63"/>
        <v>0</v>
      </c>
      <c r="FG81" s="412">
        <f t="shared" ca="1" si="63"/>
        <v>0</v>
      </c>
      <c r="FH81" s="412">
        <f t="shared" ca="1" si="63"/>
        <v>0</v>
      </c>
      <c r="FI81" s="412">
        <f t="shared" ca="1" si="63"/>
        <v>0</v>
      </c>
      <c r="FJ81" s="412">
        <f t="shared" ca="1" si="63"/>
        <v>0</v>
      </c>
      <c r="FK81" s="412">
        <f t="shared" ca="1" si="63"/>
        <v>0</v>
      </c>
      <c r="FL81" s="412">
        <f t="shared" ca="1" si="63"/>
        <v>0</v>
      </c>
      <c r="FM81" s="412">
        <f t="shared" ca="1" si="63"/>
        <v>0</v>
      </c>
      <c r="FN81" s="412">
        <f t="shared" ca="1" si="63"/>
        <v>0</v>
      </c>
      <c r="FO81" s="412">
        <f t="shared" ca="1" si="63"/>
        <v>0</v>
      </c>
      <c r="FP81" s="412">
        <f t="shared" ca="1" si="63"/>
        <v>0</v>
      </c>
      <c r="FQ81" s="412">
        <f t="shared" ca="1" si="63"/>
        <v>0</v>
      </c>
      <c r="FR81" s="412">
        <f t="shared" ca="1" si="63"/>
        <v>0</v>
      </c>
      <c r="FS81" s="412">
        <f t="shared" ca="1" si="63"/>
        <v>0</v>
      </c>
      <c r="FT81" s="412">
        <f t="shared" ca="1" si="63"/>
        <v>0</v>
      </c>
      <c r="FU81" s="412">
        <f t="shared" ca="1" si="63"/>
        <v>0</v>
      </c>
      <c r="FV81" s="412">
        <f t="shared" ca="1" si="63"/>
        <v>0</v>
      </c>
      <c r="FW81" s="412">
        <f t="shared" ca="1" si="63"/>
        <v>0</v>
      </c>
      <c r="FX81" s="412">
        <f t="shared" ca="1" si="63"/>
        <v>0</v>
      </c>
      <c r="FY81" s="412">
        <f t="shared" ca="1" si="63"/>
        <v>0</v>
      </c>
      <c r="FZ81" s="412">
        <f t="shared" ca="1" si="63"/>
        <v>0</v>
      </c>
      <c r="GA81" s="412">
        <f t="shared" ca="1" si="63"/>
        <v>0</v>
      </c>
      <c r="GB81" s="412">
        <f t="shared" ca="1" si="63"/>
        <v>0</v>
      </c>
      <c r="GC81" s="412">
        <f t="shared" ca="1" si="63"/>
        <v>0</v>
      </c>
      <c r="GD81" s="412">
        <f t="shared" ca="1" si="63"/>
        <v>0</v>
      </c>
      <c r="GE81" s="412">
        <f t="shared" ca="1" si="63"/>
        <v>0</v>
      </c>
      <c r="GF81" s="412">
        <f t="shared" ca="1" si="63"/>
        <v>0</v>
      </c>
      <c r="GG81" s="412">
        <f t="shared" ca="1" si="63"/>
        <v>0</v>
      </c>
      <c r="GH81" s="412">
        <f t="shared" ca="1" si="63"/>
        <v>0</v>
      </c>
      <c r="GI81" s="412">
        <f t="shared" ca="1" si="63"/>
        <v>0</v>
      </c>
      <c r="GJ81" s="412">
        <f t="shared" ca="1" si="63"/>
        <v>0</v>
      </c>
      <c r="GK81" s="412">
        <f t="shared" ca="1" si="63"/>
        <v>0</v>
      </c>
      <c r="GL81" s="412">
        <f t="shared" ca="1" si="63"/>
        <v>0</v>
      </c>
      <c r="GM81" s="412">
        <f t="shared" ca="1" si="63"/>
        <v>0</v>
      </c>
      <c r="GN81" s="412">
        <f t="shared" ca="1" si="63"/>
        <v>0</v>
      </c>
      <c r="GO81" s="412">
        <f t="shared" ca="1" si="63"/>
        <v>0</v>
      </c>
      <c r="GP81" s="412">
        <f t="shared" ca="1" si="63"/>
        <v>0</v>
      </c>
      <c r="GQ81" s="412">
        <f t="shared" ca="1" si="63"/>
        <v>0</v>
      </c>
      <c r="GR81" s="412">
        <f t="shared" ca="1" si="63"/>
        <v>0</v>
      </c>
      <c r="GS81" s="412">
        <f t="shared" ca="1" si="63"/>
        <v>0</v>
      </c>
      <c r="GT81" s="412">
        <f t="shared" ca="1" si="63"/>
        <v>0</v>
      </c>
      <c r="GU81" s="412">
        <f t="shared" ca="1" si="63"/>
        <v>0</v>
      </c>
      <c r="GV81" s="412">
        <f t="shared" ca="1" si="63"/>
        <v>0</v>
      </c>
      <c r="GW81" s="412">
        <f t="shared" ca="1" si="63"/>
        <v>0</v>
      </c>
      <c r="GX81" s="412">
        <f t="shared" ca="1" si="63"/>
        <v>0</v>
      </c>
      <c r="GY81" s="412">
        <f t="shared" ca="1" si="63"/>
        <v>0</v>
      </c>
      <c r="GZ81" s="412">
        <f t="shared" ca="1" si="63"/>
        <v>0</v>
      </c>
      <c r="HA81" s="412">
        <f t="shared" ca="1" si="63"/>
        <v>0</v>
      </c>
      <c r="HB81" s="471">
        <f t="shared" ca="1" si="63"/>
        <v>0</v>
      </c>
      <c r="HC81" s="346"/>
      <c r="HD81" s="471">
        <f t="shared" ref="HD81" ca="1" si="64">T81</f>
        <v>-156814842.41268551</v>
      </c>
      <c r="HE81" s="412">
        <f t="shared" ref="HE81:HJ81" ca="1" si="65">SUMIFS($T81:$HB81,$T$10:$HB$10,HE$11)</f>
        <v>21214081.121917255</v>
      </c>
      <c r="HF81" s="412">
        <f t="shared" ca="1" si="65"/>
        <v>16342233.934615955</v>
      </c>
      <c r="HG81" s="412">
        <f t="shared" ca="1" si="65"/>
        <v>62968996.128347039</v>
      </c>
      <c r="HH81" s="412">
        <f t="shared" ca="1" si="65"/>
        <v>77530439.254984409</v>
      </c>
      <c r="HI81" s="412">
        <f t="shared" ca="1" si="65"/>
        <v>60038963.255229495</v>
      </c>
      <c r="HJ81" s="412">
        <f t="shared" ca="1" si="65"/>
        <v>28495128.593185961</v>
      </c>
      <c r="HK81" s="425">
        <f ca="1">SUM(HD81:HJ81)</f>
        <v>109774999.87559459</v>
      </c>
      <c r="HL81" s="373" t="b">
        <f ca="1">ROUND(HK81,2)=ROUND(HK61+HK74+HK78+HD81,2)</f>
        <v>1</v>
      </c>
    </row>
    <row r="82" spans="2:220" ht="4.95" customHeight="1" x14ac:dyDescent="0.75">
      <c r="B82" s="347"/>
      <c r="C82" s="347"/>
      <c r="D82" s="347"/>
      <c r="E82" s="347"/>
      <c r="F82" s="347"/>
      <c r="G82" s="347"/>
      <c r="H82" s="347"/>
      <c r="I82" s="347"/>
      <c r="J82" s="347"/>
      <c r="K82" s="347"/>
      <c r="L82" s="347"/>
      <c r="M82" s="347"/>
      <c r="N82" s="388"/>
      <c r="O82" s="389"/>
      <c r="P82" s="347"/>
      <c r="Q82" s="501"/>
      <c r="R82" s="347"/>
      <c r="S82" s="347"/>
      <c r="T82" s="347"/>
      <c r="U82" s="347"/>
      <c r="V82" s="347"/>
      <c r="W82" s="347"/>
      <c r="X82" s="347"/>
      <c r="Y82" s="347"/>
      <c r="Z82" s="347"/>
      <c r="AA82" s="347"/>
      <c r="AB82" s="347"/>
      <c r="AC82" s="347"/>
      <c r="AD82" s="347"/>
      <c r="AE82" s="347"/>
      <c r="AF82" s="347"/>
      <c r="AG82" s="347"/>
      <c r="AH82" s="347"/>
      <c r="AI82" s="347"/>
      <c r="AJ82" s="347"/>
      <c r="AK82" s="347"/>
      <c r="AL82" s="347"/>
      <c r="AM82" s="347"/>
      <c r="AN82" s="347"/>
      <c r="AO82" s="347"/>
      <c r="AP82" s="347"/>
      <c r="AQ82" s="347"/>
      <c r="AR82" s="347"/>
      <c r="AS82" s="347"/>
      <c r="AT82" s="347"/>
      <c r="AU82" s="347"/>
      <c r="AV82" s="347"/>
      <c r="AW82" s="347"/>
      <c r="AX82" s="347"/>
      <c r="AY82" s="347"/>
      <c r="AZ82" s="347"/>
      <c r="BA82" s="347"/>
      <c r="BB82" s="347"/>
      <c r="BC82" s="347"/>
      <c r="BD82" s="347"/>
      <c r="BE82" s="347"/>
      <c r="BF82" s="347"/>
      <c r="BG82" s="347"/>
      <c r="BH82" s="347"/>
      <c r="BI82" s="347"/>
      <c r="BJ82" s="347"/>
      <c r="BK82" s="347"/>
      <c r="BL82" s="347"/>
      <c r="BM82" s="347"/>
      <c r="BN82" s="347"/>
      <c r="BO82" s="347"/>
      <c r="BP82" s="347"/>
      <c r="BQ82" s="347"/>
      <c r="BR82" s="347"/>
      <c r="BS82" s="347"/>
      <c r="BT82" s="347"/>
      <c r="BU82" s="347"/>
      <c r="BV82" s="347"/>
      <c r="BW82" s="347"/>
      <c r="BX82" s="347"/>
      <c r="BY82" s="347"/>
      <c r="BZ82" s="347"/>
      <c r="CA82" s="347"/>
      <c r="CB82" s="347"/>
      <c r="CC82" s="347"/>
      <c r="CD82" s="347"/>
      <c r="CE82" s="347"/>
      <c r="CF82" s="347"/>
      <c r="CG82" s="347"/>
      <c r="CH82" s="347"/>
      <c r="CI82" s="347"/>
      <c r="CJ82" s="347"/>
      <c r="CK82" s="347"/>
      <c r="CL82" s="347"/>
      <c r="CM82" s="347"/>
      <c r="CN82" s="347"/>
      <c r="CO82" s="347"/>
      <c r="CP82" s="347"/>
      <c r="CQ82" s="347"/>
      <c r="CR82" s="347"/>
      <c r="CS82" s="347"/>
      <c r="CT82" s="347"/>
      <c r="CU82" s="347"/>
      <c r="CV82" s="347"/>
      <c r="CW82" s="347"/>
      <c r="CX82" s="347"/>
      <c r="CY82" s="347"/>
      <c r="CZ82" s="347"/>
      <c r="DA82" s="347"/>
      <c r="DB82" s="347"/>
      <c r="DC82" s="347"/>
      <c r="DD82" s="347"/>
      <c r="DE82" s="347"/>
      <c r="DF82" s="347"/>
      <c r="DG82" s="347"/>
      <c r="DH82" s="347"/>
      <c r="DI82" s="347"/>
      <c r="DJ82" s="347"/>
      <c r="DK82" s="347"/>
      <c r="DL82" s="347"/>
      <c r="DM82" s="347"/>
      <c r="DN82" s="347"/>
      <c r="DO82" s="347"/>
      <c r="DP82" s="347"/>
      <c r="DQ82" s="347"/>
      <c r="DR82" s="347"/>
      <c r="DS82" s="347"/>
      <c r="DT82" s="347"/>
      <c r="DU82" s="347"/>
      <c r="DV82" s="347"/>
      <c r="DW82" s="347"/>
      <c r="DX82" s="347"/>
      <c r="DY82" s="347"/>
      <c r="DZ82" s="347"/>
      <c r="EA82" s="347"/>
      <c r="EB82" s="347"/>
      <c r="EC82" s="347"/>
      <c r="ED82" s="347"/>
      <c r="EE82" s="347"/>
      <c r="EF82" s="347"/>
      <c r="EG82" s="347"/>
      <c r="EH82" s="347"/>
      <c r="EI82" s="347"/>
      <c r="EJ82" s="347"/>
      <c r="EK82" s="347"/>
      <c r="EL82" s="347"/>
      <c r="EM82" s="347"/>
      <c r="EN82" s="347"/>
      <c r="EO82" s="347"/>
      <c r="EP82" s="347"/>
      <c r="EQ82" s="347"/>
      <c r="ER82" s="347"/>
      <c r="ES82" s="347"/>
      <c r="ET82" s="347"/>
      <c r="EU82" s="347"/>
      <c r="EV82" s="347"/>
      <c r="EW82" s="347"/>
      <c r="EX82" s="347"/>
      <c r="EY82" s="347"/>
      <c r="EZ82" s="347"/>
      <c r="FA82" s="347"/>
      <c r="FB82" s="347"/>
      <c r="FC82" s="347"/>
      <c r="FD82" s="347"/>
      <c r="FE82" s="347"/>
      <c r="FF82" s="347"/>
      <c r="FG82" s="347"/>
      <c r="FH82" s="347"/>
      <c r="FI82" s="347"/>
      <c r="FJ82" s="347"/>
      <c r="FK82" s="347"/>
      <c r="FL82" s="347"/>
      <c r="FM82" s="347"/>
      <c r="FN82" s="347"/>
      <c r="FO82" s="347"/>
      <c r="FP82" s="347"/>
      <c r="FQ82" s="347"/>
      <c r="FR82" s="347"/>
      <c r="FS82" s="347"/>
      <c r="FT82" s="347"/>
      <c r="FU82" s="347"/>
      <c r="FV82" s="347"/>
      <c r="FW82" s="347"/>
      <c r="FX82" s="347"/>
      <c r="FY82" s="347"/>
      <c r="FZ82" s="347"/>
      <c r="GA82" s="347"/>
      <c r="GB82" s="347"/>
      <c r="GC82" s="347"/>
      <c r="GD82" s="347"/>
      <c r="GE82" s="347"/>
      <c r="GF82" s="347"/>
      <c r="GG82" s="347"/>
      <c r="GH82" s="347"/>
      <c r="GI82" s="347"/>
      <c r="GJ82" s="347"/>
      <c r="GK82" s="347"/>
      <c r="GL82" s="347"/>
      <c r="GM82" s="347"/>
      <c r="GN82" s="347"/>
      <c r="GO82" s="347"/>
      <c r="GP82" s="347"/>
      <c r="GQ82" s="347"/>
      <c r="GR82" s="347"/>
      <c r="GS82" s="347"/>
      <c r="GT82" s="347"/>
      <c r="GU82" s="347"/>
      <c r="GV82" s="347"/>
      <c r="GW82" s="347"/>
      <c r="GX82" s="347"/>
      <c r="GY82" s="347"/>
      <c r="GZ82" s="347"/>
      <c r="HA82" s="347"/>
      <c r="HB82" s="375"/>
      <c r="HC82" s="347"/>
      <c r="HD82" s="375"/>
      <c r="HE82" s="347"/>
      <c r="HF82" s="347"/>
      <c r="HG82" s="347"/>
      <c r="HH82" s="347"/>
      <c r="HI82" s="347"/>
      <c r="HJ82" s="347"/>
      <c r="HK82" s="382"/>
    </row>
    <row r="83" spans="2:220" ht="14.65" customHeight="1" x14ac:dyDescent="0.75">
      <c r="B83" s="347"/>
      <c r="C83" s="347"/>
      <c r="D83" s="347"/>
      <c r="E83" s="347"/>
      <c r="F83" s="347"/>
      <c r="G83" s="347"/>
      <c r="H83" s="347"/>
      <c r="I83" s="347"/>
      <c r="J83" s="347"/>
      <c r="K83" s="347"/>
      <c r="L83" s="347"/>
      <c r="M83" s="347"/>
      <c r="N83" s="388" t="s">
        <v>383</v>
      </c>
      <c r="O83" s="389"/>
      <c r="P83" s="347"/>
      <c r="Q83" s="501"/>
      <c r="R83" s="347"/>
      <c r="S83" s="347"/>
      <c r="T83" s="395">
        <f ca="1">-T81</f>
        <v>156814842.41268551</v>
      </c>
      <c r="U83" s="499">
        <f ca="1">-$T$81*U67/$U$67</f>
        <v>156814842.41268551</v>
      </c>
      <c r="V83" s="499">
        <f t="shared" ref="V83:CG83" ca="1" si="66">-$T$81*V67/$U$67</f>
        <v>156007388.23055661</v>
      </c>
      <c r="W83" s="499">
        <f t="shared" ca="1" si="66"/>
        <v>151350853.59199542</v>
      </c>
      <c r="X83" s="499">
        <f t="shared" ca="1" si="66"/>
        <v>151094491.11311364</v>
      </c>
      <c r="Y83" s="499">
        <f t="shared" ca="1" si="66"/>
        <v>151094491.11311364</v>
      </c>
      <c r="Z83" s="499">
        <f t="shared" ca="1" si="66"/>
        <v>151094491.11261666</v>
      </c>
      <c r="AA83" s="499">
        <f t="shared" ca="1" si="66"/>
        <v>151094491.11261666</v>
      </c>
      <c r="AB83" s="499">
        <f t="shared" ca="1" si="66"/>
        <v>151094491.11261666</v>
      </c>
      <c r="AC83" s="499">
        <f t="shared" ca="1" si="66"/>
        <v>151094491.11261666</v>
      </c>
      <c r="AD83" s="499">
        <f t="shared" ca="1" si="66"/>
        <v>146211212.12723589</v>
      </c>
      <c r="AE83" s="499">
        <f t="shared" ca="1" si="66"/>
        <v>146211212.12723589</v>
      </c>
      <c r="AF83" s="499">
        <f t="shared" ca="1" si="66"/>
        <v>146211212.12723589</v>
      </c>
      <c r="AG83" s="499">
        <f t="shared" ca="1" si="66"/>
        <v>142494217.66270944</v>
      </c>
      <c r="AH83" s="499">
        <f t="shared" ca="1" si="66"/>
        <v>140955418.35058406</v>
      </c>
      <c r="AI83" s="499">
        <f t="shared" ca="1" si="66"/>
        <v>139849079.21289635</v>
      </c>
      <c r="AJ83" s="499">
        <f t="shared" ca="1" si="66"/>
        <v>136038589.33799639</v>
      </c>
      <c r="AK83" s="499">
        <f t="shared" ca="1" si="66"/>
        <v>135961644.79692891</v>
      </c>
      <c r="AL83" s="499">
        <f t="shared" ca="1" si="66"/>
        <v>134108161.00895394</v>
      </c>
      <c r="AM83" s="499">
        <f t="shared" ca="1" si="66"/>
        <v>134108161.00895394</v>
      </c>
      <c r="AN83" s="499">
        <f t="shared" ca="1" si="66"/>
        <v>134005262.39022358</v>
      </c>
      <c r="AO83" s="499">
        <f t="shared" ca="1" si="66"/>
        <v>113575907.88417523</v>
      </c>
      <c r="AP83" s="499">
        <f t="shared" ca="1" si="66"/>
        <v>109935175.86017519</v>
      </c>
      <c r="AQ83" s="499">
        <f t="shared" ca="1" si="66"/>
        <v>106267665.81243362</v>
      </c>
      <c r="AR83" s="499">
        <f t="shared" ca="1" si="66"/>
        <v>106267665.81243362</v>
      </c>
      <c r="AS83" s="499">
        <f t="shared" ca="1" si="66"/>
        <v>105286393.97314675</v>
      </c>
      <c r="AT83" s="499">
        <f t="shared" ca="1" si="66"/>
        <v>105286393.97314675</v>
      </c>
      <c r="AU83" s="499">
        <f t="shared" ca="1" si="66"/>
        <v>101271274.19148758</v>
      </c>
      <c r="AV83" s="499">
        <f t="shared" ca="1" si="66"/>
        <v>95984230.468321785</v>
      </c>
      <c r="AW83" s="499">
        <f t="shared" ca="1" si="66"/>
        <v>95601965.513128132</v>
      </c>
      <c r="AX83" s="499">
        <f t="shared" ca="1" si="66"/>
        <v>89148440.810281664</v>
      </c>
      <c r="AY83" s="499">
        <f t="shared" ca="1" si="66"/>
        <v>86587164.19396992</v>
      </c>
      <c r="AZ83" s="499">
        <f t="shared" ca="1" si="66"/>
        <v>82195611.888934121</v>
      </c>
      <c r="BA83" s="499">
        <f t="shared" ca="1" si="66"/>
        <v>80699105.918272376</v>
      </c>
      <c r="BB83" s="499">
        <f t="shared" ca="1" si="66"/>
        <v>72751165.65012747</v>
      </c>
      <c r="BC83" s="499">
        <f t="shared" ca="1" si="66"/>
        <v>69775028.098725423</v>
      </c>
      <c r="BD83" s="499">
        <f t="shared" ca="1" si="66"/>
        <v>69354590.777608752</v>
      </c>
      <c r="BE83" s="499">
        <f t="shared" ca="1" si="66"/>
        <v>69274051.295935169</v>
      </c>
      <c r="BF83" s="499">
        <f t="shared" ca="1" si="66"/>
        <v>66411609.793602683</v>
      </c>
      <c r="BG83" s="499">
        <f t="shared" ca="1" si="66"/>
        <v>64546685.981966488</v>
      </c>
      <c r="BH83" s="499">
        <f t="shared" ca="1" si="66"/>
        <v>63821370.12026152</v>
      </c>
      <c r="BI83" s="499">
        <f t="shared" ca="1" si="66"/>
        <v>63703297.935174704</v>
      </c>
      <c r="BJ83" s="499">
        <f t="shared" ca="1" si="66"/>
        <v>63693579.66223935</v>
      </c>
      <c r="BK83" s="499">
        <f t="shared" ca="1" si="66"/>
        <v>63676122.481148988</v>
      </c>
      <c r="BL83" s="499">
        <f t="shared" ca="1" si="66"/>
        <v>61757616.099547252</v>
      </c>
      <c r="BM83" s="499">
        <f t="shared" ca="1" si="66"/>
        <v>56222546.801707789</v>
      </c>
      <c r="BN83" s="499">
        <f t="shared" ca="1" si="66"/>
        <v>38362012.556708165</v>
      </c>
      <c r="BO83" s="499">
        <f t="shared" ca="1" si="66"/>
        <v>35696224.346992612</v>
      </c>
      <c r="BP83" s="499">
        <f t="shared" ca="1" si="66"/>
        <v>33690705.740892708</v>
      </c>
      <c r="BQ83" s="499">
        <f t="shared" ca="1" si="66"/>
        <v>31590301.003545109</v>
      </c>
      <c r="BR83" s="499">
        <f t="shared" ca="1" si="66"/>
        <v>28709727.873069614</v>
      </c>
      <c r="BS83" s="499">
        <f t="shared" ca="1" si="66"/>
        <v>21274380.635125678</v>
      </c>
      <c r="BT83" s="499">
        <f t="shared" ca="1" si="66"/>
        <v>20630565.022005361</v>
      </c>
      <c r="BU83" s="499">
        <f t="shared" ca="1" si="66"/>
        <v>17369681.2608121</v>
      </c>
      <c r="BV83" s="499">
        <f t="shared" ca="1" si="66"/>
        <v>15979856.289007284</v>
      </c>
      <c r="BW83" s="499">
        <f t="shared" ca="1" si="66"/>
        <v>14082690.609247493</v>
      </c>
      <c r="BX83" s="499">
        <f t="shared" ca="1" si="66"/>
        <v>14082690.609247493</v>
      </c>
      <c r="BY83" s="499">
        <f t="shared" ca="1" si="66"/>
        <v>14082690.609247493</v>
      </c>
      <c r="BZ83" s="499">
        <f t="shared" ca="1" si="66"/>
        <v>14082690.609247493</v>
      </c>
      <c r="CA83" s="499">
        <f t="shared" ca="1" si="66"/>
        <v>10205405.690250687</v>
      </c>
      <c r="CB83" s="499">
        <f t="shared" ca="1" si="66"/>
        <v>9141468.7748519704</v>
      </c>
      <c r="CC83" s="499">
        <f t="shared" ca="1" si="66"/>
        <v>7791131.5133565031</v>
      </c>
      <c r="CD83" s="499">
        <f t="shared" ca="1" si="66"/>
        <v>3921567.3243527235</v>
      </c>
      <c r="CE83" s="499">
        <f t="shared" ca="1" si="66"/>
        <v>3921567.3243527235</v>
      </c>
      <c r="CF83" s="499">
        <f t="shared" ca="1" si="66"/>
        <v>3921567.3243527235</v>
      </c>
      <c r="CG83" s="499">
        <f t="shared" ca="1" si="66"/>
        <v>0</v>
      </c>
      <c r="CH83" s="499">
        <f t="shared" ref="CH83:ES83" ca="1" si="67">-$T$81*CH67/$U$67</f>
        <v>0</v>
      </c>
      <c r="CI83" s="499">
        <f t="shared" ca="1" si="67"/>
        <v>0</v>
      </c>
      <c r="CJ83" s="499">
        <f t="shared" ca="1" si="67"/>
        <v>0</v>
      </c>
      <c r="CK83" s="499">
        <f t="shared" ca="1" si="67"/>
        <v>0</v>
      </c>
      <c r="CL83" s="499">
        <f t="shared" ca="1" si="67"/>
        <v>0</v>
      </c>
      <c r="CM83" s="499">
        <f t="shared" ca="1" si="67"/>
        <v>0</v>
      </c>
      <c r="CN83" s="499">
        <f t="shared" ca="1" si="67"/>
        <v>0</v>
      </c>
      <c r="CO83" s="499">
        <f t="shared" ca="1" si="67"/>
        <v>0</v>
      </c>
      <c r="CP83" s="499">
        <f t="shared" ca="1" si="67"/>
        <v>0</v>
      </c>
      <c r="CQ83" s="499">
        <f t="shared" ca="1" si="67"/>
        <v>0</v>
      </c>
      <c r="CR83" s="499">
        <f t="shared" ca="1" si="67"/>
        <v>0</v>
      </c>
      <c r="CS83" s="499">
        <f t="shared" ca="1" si="67"/>
        <v>0</v>
      </c>
      <c r="CT83" s="499">
        <f t="shared" ca="1" si="67"/>
        <v>0</v>
      </c>
      <c r="CU83" s="499">
        <f t="shared" ca="1" si="67"/>
        <v>0</v>
      </c>
      <c r="CV83" s="499">
        <f t="shared" ca="1" si="67"/>
        <v>0</v>
      </c>
      <c r="CW83" s="499">
        <f t="shared" ca="1" si="67"/>
        <v>0</v>
      </c>
      <c r="CX83" s="499">
        <f t="shared" ca="1" si="67"/>
        <v>0</v>
      </c>
      <c r="CY83" s="499">
        <f t="shared" ca="1" si="67"/>
        <v>0</v>
      </c>
      <c r="CZ83" s="499">
        <f t="shared" ca="1" si="67"/>
        <v>0</v>
      </c>
      <c r="DA83" s="499">
        <f t="shared" ca="1" si="67"/>
        <v>0</v>
      </c>
      <c r="DB83" s="499">
        <f t="shared" ca="1" si="67"/>
        <v>0</v>
      </c>
      <c r="DC83" s="499">
        <f t="shared" ca="1" si="67"/>
        <v>0</v>
      </c>
      <c r="DD83" s="499">
        <f t="shared" ca="1" si="67"/>
        <v>0</v>
      </c>
      <c r="DE83" s="499">
        <f t="shared" ca="1" si="67"/>
        <v>0</v>
      </c>
      <c r="DF83" s="499">
        <f t="shared" ca="1" si="67"/>
        <v>0</v>
      </c>
      <c r="DG83" s="499">
        <f t="shared" ca="1" si="67"/>
        <v>0</v>
      </c>
      <c r="DH83" s="499">
        <f t="shared" ca="1" si="67"/>
        <v>0</v>
      </c>
      <c r="DI83" s="499">
        <f t="shared" ca="1" si="67"/>
        <v>0</v>
      </c>
      <c r="DJ83" s="499">
        <f t="shared" ca="1" si="67"/>
        <v>0</v>
      </c>
      <c r="DK83" s="499">
        <f t="shared" ca="1" si="67"/>
        <v>0</v>
      </c>
      <c r="DL83" s="499">
        <f t="shared" ca="1" si="67"/>
        <v>0</v>
      </c>
      <c r="DM83" s="499">
        <f t="shared" ca="1" si="67"/>
        <v>0</v>
      </c>
      <c r="DN83" s="499">
        <f t="shared" ca="1" si="67"/>
        <v>0</v>
      </c>
      <c r="DO83" s="499">
        <f t="shared" ca="1" si="67"/>
        <v>0</v>
      </c>
      <c r="DP83" s="499">
        <f t="shared" ca="1" si="67"/>
        <v>0</v>
      </c>
      <c r="DQ83" s="499">
        <f t="shared" ca="1" si="67"/>
        <v>0</v>
      </c>
      <c r="DR83" s="499">
        <f t="shared" ca="1" si="67"/>
        <v>0</v>
      </c>
      <c r="DS83" s="499">
        <f t="shared" ca="1" si="67"/>
        <v>0</v>
      </c>
      <c r="DT83" s="499">
        <f t="shared" ca="1" si="67"/>
        <v>0</v>
      </c>
      <c r="DU83" s="499">
        <f t="shared" ca="1" si="67"/>
        <v>0</v>
      </c>
      <c r="DV83" s="499">
        <f t="shared" ca="1" si="67"/>
        <v>0</v>
      </c>
      <c r="DW83" s="499">
        <f t="shared" ca="1" si="67"/>
        <v>0</v>
      </c>
      <c r="DX83" s="499">
        <f t="shared" ca="1" si="67"/>
        <v>0</v>
      </c>
      <c r="DY83" s="499">
        <f t="shared" ca="1" si="67"/>
        <v>0</v>
      </c>
      <c r="DZ83" s="499">
        <f t="shared" ca="1" si="67"/>
        <v>0</v>
      </c>
      <c r="EA83" s="499">
        <f t="shared" ca="1" si="67"/>
        <v>0</v>
      </c>
      <c r="EB83" s="499">
        <f t="shared" ca="1" si="67"/>
        <v>0</v>
      </c>
      <c r="EC83" s="499">
        <f t="shared" ca="1" si="67"/>
        <v>0</v>
      </c>
      <c r="ED83" s="499">
        <f t="shared" ca="1" si="67"/>
        <v>0</v>
      </c>
      <c r="EE83" s="499">
        <f t="shared" ca="1" si="67"/>
        <v>0</v>
      </c>
      <c r="EF83" s="499">
        <f t="shared" ca="1" si="67"/>
        <v>0</v>
      </c>
      <c r="EG83" s="499">
        <f t="shared" ca="1" si="67"/>
        <v>0</v>
      </c>
      <c r="EH83" s="499">
        <f t="shared" ca="1" si="67"/>
        <v>0</v>
      </c>
      <c r="EI83" s="499">
        <f t="shared" ca="1" si="67"/>
        <v>0</v>
      </c>
      <c r="EJ83" s="499">
        <f t="shared" ca="1" si="67"/>
        <v>0</v>
      </c>
      <c r="EK83" s="499">
        <f t="shared" ca="1" si="67"/>
        <v>0</v>
      </c>
      <c r="EL83" s="499">
        <f t="shared" ca="1" si="67"/>
        <v>0</v>
      </c>
      <c r="EM83" s="499">
        <f t="shared" ca="1" si="67"/>
        <v>0</v>
      </c>
      <c r="EN83" s="499">
        <f t="shared" ca="1" si="67"/>
        <v>0</v>
      </c>
      <c r="EO83" s="499">
        <f t="shared" ca="1" si="67"/>
        <v>0</v>
      </c>
      <c r="EP83" s="499">
        <f t="shared" ca="1" si="67"/>
        <v>0</v>
      </c>
      <c r="EQ83" s="499">
        <f t="shared" ca="1" si="67"/>
        <v>0</v>
      </c>
      <c r="ER83" s="499">
        <f t="shared" ca="1" si="67"/>
        <v>0</v>
      </c>
      <c r="ES83" s="499">
        <f t="shared" ca="1" si="67"/>
        <v>0</v>
      </c>
      <c r="ET83" s="499">
        <f t="shared" ref="ET83:HB83" ca="1" si="68">-$T$81*ET67/$U$67</f>
        <v>0</v>
      </c>
      <c r="EU83" s="499">
        <f t="shared" ca="1" si="68"/>
        <v>0</v>
      </c>
      <c r="EV83" s="499">
        <f t="shared" ca="1" si="68"/>
        <v>0</v>
      </c>
      <c r="EW83" s="499">
        <f t="shared" ca="1" si="68"/>
        <v>0</v>
      </c>
      <c r="EX83" s="499">
        <f t="shared" ca="1" si="68"/>
        <v>0</v>
      </c>
      <c r="EY83" s="499">
        <f t="shared" ca="1" si="68"/>
        <v>0</v>
      </c>
      <c r="EZ83" s="499">
        <f t="shared" ca="1" si="68"/>
        <v>0</v>
      </c>
      <c r="FA83" s="499">
        <f t="shared" ca="1" si="68"/>
        <v>0</v>
      </c>
      <c r="FB83" s="499">
        <f t="shared" ca="1" si="68"/>
        <v>0</v>
      </c>
      <c r="FC83" s="499">
        <f t="shared" ca="1" si="68"/>
        <v>0</v>
      </c>
      <c r="FD83" s="499">
        <f t="shared" ca="1" si="68"/>
        <v>0</v>
      </c>
      <c r="FE83" s="499">
        <f t="shared" ca="1" si="68"/>
        <v>0</v>
      </c>
      <c r="FF83" s="499">
        <f t="shared" ca="1" si="68"/>
        <v>0</v>
      </c>
      <c r="FG83" s="499">
        <f t="shared" ca="1" si="68"/>
        <v>0</v>
      </c>
      <c r="FH83" s="499">
        <f t="shared" ca="1" si="68"/>
        <v>0</v>
      </c>
      <c r="FI83" s="499">
        <f t="shared" ca="1" si="68"/>
        <v>0</v>
      </c>
      <c r="FJ83" s="499">
        <f t="shared" ca="1" si="68"/>
        <v>0</v>
      </c>
      <c r="FK83" s="499">
        <f t="shared" ca="1" si="68"/>
        <v>0</v>
      </c>
      <c r="FL83" s="499">
        <f t="shared" ca="1" si="68"/>
        <v>0</v>
      </c>
      <c r="FM83" s="499">
        <f t="shared" ca="1" si="68"/>
        <v>0</v>
      </c>
      <c r="FN83" s="499">
        <f t="shared" ca="1" si="68"/>
        <v>0</v>
      </c>
      <c r="FO83" s="499">
        <f t="shared" ca="1" si="68"/>
        <v>0</v>
      </c>
      <c r="FP83" s="499">
        <f t="shared" ca="1" si="68"/>
        <v>0</v>
      </c>
      <c r="FQ83" s="499">
        <f t="shared" ca="1" si="68"/>
        <v>0</v>
      </c>
      <c r="FR83" s="499">
        <f t="shared" ca="1" si="68"/>
        <v>0</v>
      </c>
      <c r="FS83" s="499">
        <f t="shared" ca="1" si="68"/>
        <v>0</v>
      </c>
      <c r="FT83" s="499">
        <f t="shared" ca="1" si="68"/>
        <v>0</v>
      </c>
      <c r="FU83" s="499">
        <f t="shared" ca="1" si="68"/>
        <v>0</v>
      </c>
      <c r="FV83" s="499">
        <f t="shared" ca="1" si="68"/>
        <v>0</v>
      </c>
      <c r="FW83" s="499">
        <f t="shared" ca="1" si="68"/>
        <v>0</v>
      </c>
      <c r="FX83" s="499">
        <f t="shared" ca="1" si="68"/>
        <v>0</v>
      </c>
      <c r="FY83" s="499">
        <f t="shared" ca="1" si="68"/>
        <v>0</v>
      </c>
      <c r="FZ83" s="499">
        <f t="shared" ca="1" si="68"/>
        <v>0</v>
      </c>
      <c r="GA83" s="499">
        <f t="shared" ca="1" si="68"/>
        <v>0</v>
      </c>
      <c r="GB83" s="499">
        <f t="shared" ca="1" si="68"/>
        <v>0</v>
      </c>
      <c r="GC83" s="499">
        <f t="shared" ca="1" si="68"/>
        <v>0</v>
      </c>
      <c r="GD83" s="499">
        <f t="shared" ca="1" si="68"/>
        <v>0</v>
      </c>
      <c r="GE83" s="499">
        <f t="shared" ca="1" si="68"/>
        <v>0</v>
      </c>
      <c r="GF83" s="499">
        <f t="shared" ca="1" si="68"/>
        <v>0</v>
      </c>
      <c r="GG83" s="499">
        <f t="shared" ca="1" si="68"/>
        <v>0</v>
      </c>
      <c r="GH83" s="499">
        <f t="shared" ca="1" si="68"/>
        <v>0</v>
      </c>
      <c r="GI83" s="499">
        <f t="shared" ca="1" si="68"/>
        <v>0</v>
      </c>
      <c r="GJ83" s="499">
        <f t="shared" ca="1" si="68"/>
        <v>0</v>
      </c>
      <c r="GK83" s="499">
        <f t="shared" ca="1" si="68"/>
        <v>0</v>
      </c>
      <c r="GL83" s="499">
        <f t="shared" ca="1" si="68"/>
        <v>0</v>
      </c>
      <c r="GM83" s="499">
        <f t="shared" ca="1" si="68"/>
        <v>0</v>
      </c>
      <c r="GN83" s="499">
        <f t="shared" ca="1" si="68"/>
        <v>0</v>
      </c>
      <c r="GO83" s="499">
        <f t="shared" ca="1" si="68"/>
        <v>0</v>
      </c>
      <c r="GP83" s="499">
        <f t="shared" ca="1" si="68"/>
        <v>0</v>
      </c>
      <c r="GQ83" s="499">
        <f t="shared" ca="1" si="68"/>
        <v>0</v>
      </c>
      <c r="GR83" s="499">
        <f t="shared" ca="1" si="68"/>
        <v>0</v>
      </c>
      <c r="GS83" s="499">
        <f t="shared" ca="1" si="68"/>
        <v>0</v>
      </c>
      <c r="GT83" s="499">
        <f t="shared" ca="1" si="68"/>
        <v>0</v>
      </c>
      <c r="GU83" s="499">
        <f t="shared" ca="1" si="68"/>
        <v>0</v>
      </c>
      <c r="GV83" s="499">
        <f t="shared" ca="1" si="68"/>
        <v>0</v>
      </c>
      <c r="GW83" s="499">
        <f t="shared" ca="1" si="68"/>
        <v>0</v>
      </c>
      <c r="GX83" s="499">
        <f t="shared" ca="1" si="68"/>
        <v>0</v>
      </c>
      <c r="GY83" s="499">
        <f t="shared" ca="1" si="68"/>
        <v>0</v>
      </c>
      <c r="GZ83" s="499">
        <f t="shared" ca="1" si="68"/>
        <v>0</v>
      </c>
      <c r="HA83" s="499">
        <f t="shared" ca="1" si="68"/>
        <v>0</v>
      </c>
      <c r="HB83" s="381">
        <f t="shared" ca="1" si="68"/>
        <v>0</v>
      </c>
      <c r="HC83" s="347"/>
      <c r="HD83" s="513">
        <f ca="1">T83</f>
        <v>156814842.41268551</v>
      </c>
      <c r="HE83" s="359">
        <f t="shared" ref="HE83:HJ83" ca="1" si="69">AVERAGEIFS($T83:$HB83,$T$10:$HB$10,HE$11)</f>
        <v>150781138.9411366</v>
      </c>
      <c r="HF83" s="359">
        <f t="shared" ca="1" si="69"/>
        <v>127797245.7615387</v>
      </c>
      <c r="HG83" s="359">
        <f t="shared" ca="1" si="69"/>
        <v>87828447.12142922</v>
      </c>
      <c r="HH83" s="359">
        <f t="shared" ca="1" si="69"/>
        <v>56737985.234681465</v>
      </c>
      <c r="HI83" s="359">
        <f t="shared" ca="1" si="69"/>
        <v>17602679.082138155</v>
      </c>
      <c r="HJ83" s="359">
        <f t="shared" ca="1" si="69"/>
        <v>1629652.7905345559</v>
      </c>
      <c r="HK83" s="382"/>
    </row>
    <row r="84" spans="2:220" ht="4.95" customHeight="1" x14ac:dyDescent="0.75">
      <c r="B84" s="347"/>
      <c r="C84" s="347"/>
      <c r="D84" s="347"/>
      <c r="E84" s="347"/>
      <c r="F84" s="347"/>
      <c r="G84" s="347"/>
      <c r="H84" s="347"/>
      <c r="I84" s="347"/>
      <c r="J84" s="347"/>
      <c r="K84" s="347"/>
      <c r="L84" s="347"/>
      <c r="M84" s="347"/>
      <c r="N84" s="388"/>
      <c r="O84" s="389"/>
      <c r="P84" s="347"/>
      <c r="Q84" s="501"/>
      <c r="R84" s="347"/>
      <c r="S84" s="347"/>
      <c r="T84" s="347"/>
      <c r="U84" s="347"/>
      <c r="V84" s="347"/>
      <c r="W84" s="347"/>
      <c r="X84" s="347"/>
      <c r="Y84" s="347"/>
      <c r="Z84" s="347"/>
      <c r="AA84" s="347"/>
      <c r="AB84" s="347"/>
      <c r="AC84" s="347"/>
      <c r="AD84" s="347"/>
      <c r="AE84" s="347"/>
      <c r="AF84" s="347"/>
      <c r="AG84" s="347"/>
      <c r="AH84" s="347"/>
      <c r="AI84" s="347"/>
      <c r="AJ84" s="347"/>
      <c r="AK84" s="347"/>
      <c r="AL84" s="347"/>
      <c r="AM84" s="347"/>
      <c r="AN84" s="347"/>
      <c r="AO84" s="347"/>
      <c r="AP84" s="347"/>
      <c r="AQ84" s="347"/>
      <c r="AR84" s="347"/>
      <c r="AS84" s="347"/>
      <c r="AT84" s="347"/>
      <c r="AU84" s="347"/>
      <c r="AV84" s="347"/>
      <c r="AW84" s="347"/>
      <c r="AX84" s="347"/>
      <c r="AY84" s="347"/>
      <c r="AZ84" s="347"/>
      <c r="BA84" s="347"/>
      <c r="BB84" s="347"/>
      <c r="BC84" s="347"/>
      <c r="BD84" s="347"/>
      <c r="BE84" s="347"/>
      <c r="BF84" s="347"/>
      <c r="BG84" s="347"/>
      <c r="BH84" s="347"/>
      <c r="BI84" s="347"/>
      <c r="BJ84" s="347"/>
      <c r="BK84" s="347"/>
      <c r="BL84" s="347"/>
      <c r="BM84" s="347"/>
      <c r="BN84" s="347"/>
      <c r="BO84" s="347"/>
      <c r="BP84" s="347"/>
      <c r="BQ84" s="347"/>
      <c r="BR84" s="347"/>
      <c r="BS84" s="347"/>
      <c r="BT84" s="347"/>
      <c r="BU84" s="347"/>
      <c r="BV84" s="347"/>
      <c r="BW84" s="347"/>
      <c r="BX84" s="347"/>
      <c r="BY84" s="347"/>
      <c r="BZ84" s="347"/>
      <c r="CA84" s="347"/>
      <c r="CB84" s="347"/>
      <c r="CC84" s="347"/>
      <c r="CD84" s="347"/>
      <c r="CE84" s="347"/>
      <c r="CF84" s="347"/>
      <c r="CG84" s="347"/>
      <c r="CH84" s="347"/>
      <c r="CI84" s="347"/>
      <c r="CJ84" s="347"/>
      <c r="CK84" s="347"/>
      <c r="CL84" s="347"/>
      <c r="CM84" s="347"/>
      <c r="CN84" s="347"/>
      <c r="CO84" s="347"/>
      <c r="CP84" s="347"/>
      <c r="CQ84" s="347"/>
      <c r="CR84" s="347"/>
      <c r="CS84" s="347"/>
      <c r="CT84" s="347"/>
      <c r="CU84" s="347"/>
      <c r="CV84" s="347"/>
      <c r="CW84" s="347"/>
      <c r="CX84" s="347"/>
      <c r="CY84" s="347"/>
      <c r="CZ84" s="347"/>
      <c r="DA84" s="347"/>
      <c r="DB84" s="347"/>
      <c r="DC84" s="347"/>
      <c r="DD84" s="347"/>
      <c r="DE84" s="347"/>
      <c r="DF84" s="347"/>
      <c r="DG84" s="347"/>
      <c r="DH84" s="347"/>
      <c r="DI84" s="347"/>
      <c r="DJ84" s="347"/>
      <c r="DK84" s="347"/>
      <c r="DL84" s="347"/>
      <c r="DM84" s="347"/>
      <c r="DN84" s="347"/>
      <c r="DO84" s="347"/>
      <c r="DP84" s="347"/>
      <c r="DQ84" s="347"/>
      <c r="DR84" s="347"/>
      <c r="DS84" s="347"/>
      <c r="DT84" s="347"/>
      <c r="DU84" s="347"/>
      <c r="DV84" s="347"/>
      <c r="DW84" s="347"/>
      <c r="DX84" s="347"/>
      <c r="DY84" s="347"/>
      <c r="DZ84" s="347"/>
      <c r="EA84" s="347"/>
      <c r="EB84" s="347"/>
      <c r="EC84" s="347"/>
      <c r="ED84" s="347"/>
      <c r="EE84" s="347"/>
      <c r="EF84" s="347"/>
      <c r="EG84" s="347"/>
      <c r="EH84" s="347"/>
      <c r="EI84" s="347"/>
      <c r="EJ84" s="347"/>
      <c r="EK84" s="347"/>
      <c r="EL84" s="347"/>
      <c r="EM84" s="347"/>
      <c r="EN84" s="347"/>
      <c r="EO84" s="347"/>
      <c r="EP84" s="347"/>
      <c r="EQ84" s="347"/>
      <c r="ER84" s="347"/>
      <c r="ES84" s="347"/>
      <c r="ET84" s="347"/>
      <c r="EU84" s="347"/>
      <c r="EV84" s="347"/>
      <c r="EW84" s="347"/>
      <c r="EX84" s="347"/>
      <c r="EY84" s="347"/>
      <c r="EZ84" s="347"/>
      <c r="FA84" s="347"/>
      <c r="FB84" s="347"/>
      <c r="FC84" s="347"/>
      <c r="FD84" s="347"/>
      <c r="FE84" s="347"/>
      <c r="FF84" s="347"/>
      <c r="FG84" s="347"/>
      <c r="FH84" s="347"/>
      <c r="FI84" s="347"/>
      <c r="FJ84" s="347"/>
      <c r="FK84" s="347"/>
      <c r="FL84" s="347"/>
      <c r="FM84" s="347"/>
      <c r="FN84" s="347"/>
      <c r="FO84" s="347"/>
      <c r="FP84" s="347"/>
      <c r="FQ84" s="347"/>
      <c r="FR84" s="347"/>
      <c r="FS84" s="347"/>
      <c r="FT84" s="347"/>
      <c r="FU84" s="347"/>
      <c r="FV84" s="347"/>
      <c r="FW84" s="347"/>
      <c r="FX84" s="347"/>
      <c r="FY84" s="347"/>
      <c r="FZ84" s="347"/>
      <c r="GA84" s="347"/>
      <c r="GB84" s="347"/>
      <c r="GC84" s="347"/>
      <c r="GD84" s="347"/>
      <c r="GE84" s="347"/>
      <c r="GF84" s="347"/>
      <c r="GG84" s="347"/>
      <c r="GH84" s="347"/>
      <c r="GI84" s="347"/>
      <c r="GJ84" s="347"/>
      <c r="GK84" s="347"/>
      <c r="GL84" s="347"/>
      <c r="GM84" s="347"/>
      <c r="GN84" s="347"/>
      <c r="GO84" s="347"/>
      <c r="GP84" s="347"/>
      <c r="GQ84" s="347"/>
      <c r="GR84" s="347"/>
      <c r="GS84" s="347"/>
      <c r="GT84" s="347"/>
      <c r="GU84" s="347"/>
      <c r="GV84" s="347"/>
      <c r="GW84" s="347"/>
      <c r="GX84" s="347"/>
      <c r="GY84" s="347"/>
      <c r="GZ84" s="347"/>
      <c r="HA84" s="347"/>
      <c r="HB84" s="375"/>
      <c r="HC84" s="347"/>
      <c r="HD84" s="375"/>
      <c r="HE84" s="347"/>
      <c r="HF84" s="347"/>
      <c r="HG84" s="347"/>
      <c r="HH84" s="347"/>
      <c r="HI84" s="347"/>
      <c r="HJ84" s="347"/>
      <c r="HK84" s="382"/>
    </row>
    <row r="85" spans="2:220" x14ac:dyDescent="0.75">
      <c r="B85" s="347"/>
      <c r="C85" s="347"/>
      <c r="D85" s="347"/>
      <c r="E85" s="347"/>
      <c r="F85" s="347"/>
      <c r="G85" s="347"/>
      <c r="H85" s="347"/>
      <c r="I85" s="347"/>
      <c r="J85" s="347"/>
      <c r="K85" s="347"/>
      <c r="L85" s="347"/>
      <c r="M85" s="347"/>
      <c r="N85" s="388" t="s">
        <v>381</v>
      </c>
      <c r="O85" s="498">
        <f>Assumptions!$D$35</f>
        <v>7.4999999999999997E-3</v>
      </c>
      <c r="P85" s="347"/>
      <c r="Q85" s="501"/>
      <c r="R85" s="347"/>
      <c r="S85" s="347"/>
      <c r="T85" s="464">
        <f ca="1">-T$83*$O85</f>
        <v>-1176111.3180951413</v>
      </c>
      <c r="U85" s="464"/>
      <c r="V85" s="464"/>
      <c r="W85" s="464"/>
      <c r="X85" s="464"/>
      <c r="Y85" s="464"/>
      <c r="Z85" s="464"/>
      <c r="AA85" s="464"/>
      <c r="AB85" s="464"/>
      <c r="AC85" s="464"/>
      <c r="AD85" s="464"/>
      <c r="AE85" s="464"/>
      <c r="AF85" s="464"/>
      <c r="AG85" s="464"/>
      <c r="AH85" s="464"/>
      <c r="AI85" s="464"/>
      <c r="AJ85" s="464"/>
      <c r="AK85" s="464"/>
      <c r="AL85" s="464"/>
      <c r="AM85" s="464"/>
      <c r="AN85" s="464"/>
      <c r="AO85" s="464"/>
      <c r="AP85" s="464"/>
      <c r="AQ85" s="464"/>
      <c r="AR85" s="464"/>
      <c r="AS85" s="464"/>
      <c r="AT85" s="464"/>
      <c r="AU85" s="464"/>
      <c r="AV85" s="464"/>
      <c r="AW85" s="464"/>
      <c r="AX85" s="464"/>
      <c r="AY85" s="464"/>
      <c r="AZ85" s="464"/>
      <c r="BA85" s="464"/>
      <c r="BB85" s="464"/>
      <c r="BC85" s="464"/>
      <c r="BD85" s="464"/>
      <c r="BE85" s="464"/>
      <c r="BF85" s="464"/>
      <c r="BG85" s="464"/>
      <c r="BH85" s="464"/>
      <c r="BI85" s="464"/>
      <c r="BJ85" s="464"/>
      <c r="BK85" s="464"/>
      <c r="BL85" s="464"/>
      <c r="BM85" s="464"/>
      <c r="BN85" s="464"/>
      <c r="BO85" s="464"/>
      <c r="BP85" s="464"/>
      <c r="BQ85" s="464"/>
      <c r="BR85" s="464"/>
      <c r="BS85" s="464"/>
      <c r="BT85" s="464"/>
      <c r="BU85" s="464"/>
      <c r="BV85" s="464"/>
      <c r="BW85" s="464"/>
      <c r="BX85" s="464"/>
      <c r="BY85" s="464"/>
      <c r="BZ85" s="464"/>
      <c r="CA85" s="464"/>
      <c r="CB85" s="464"/>
      <c r="CC85" s="464"/>
      <c r="CD85" s="464"/>
      <c r="CE85" s="464"/>
      <c r="CF85" s="464"/>
      <c r="CG85" s="464"/>
      <c r="CH85" s="464"/>
      <c r="CI85" s="464"/>
      <c r="CJ85" s="464"/>
      <c r="CK85" s="464"/>
      <c r="CL85" s="464"/>
      <c r="CM85" s="464"/>
      <c r="CN85" s="464"/>
      <c r="CO85" s="464"/>
      <c r="CP85" s="464"/>
      <c r="CQ85" s="464"/>
      <c r="CR85" s="464"/>
      <c r="CS85" s="464"/>
      <c r="CT85" s="464"/>
      <c r="CU85" s="464"/>
      <c r="CV85" s="464"/>
      <c r="CW85" s="464"/>
      <c r="CX85" s="464"/>
      <c r="CY85" s="464"/>
      <c r="CZ85" s="464"/>
      <c r="DA85" s="464"/>
      <c r="DB85" s="464"/>
      <c r="DC85" s="464"/>
      <c r="DD85" s="464"/>
      <c r="DE85" s="464"/>
      <c r="DF85" s="464"/>
      <c r="DG85" s="464"/>
      <c r="DH85" s="464"/>
      <c r="DI85" s="464"/>
      <c r="DJ85" s="464"/>
      <c r="DK85" s="464"/>
      <c r="DL85" s="464"/>
      <c r="DM85" s="464"/>
      <c r="DN85" s="464"/>
      <c r="DO85" s="464"/>
      <c r="DP85" s="464"/>
      <c r="DQ85" s="464"/>
      <c r="DR85" s="464"/>
      <c r="DS85" s="464"/>
      <c r="DT85" s="464"/>
      <c r="DU85" s="464"/>
      <c r="DV85" s="464"/>
      <c r="DW85" s="464"/>
      <c r="DX85" s="464"/>
      <c r="DY85" s="464"/>
      <c r="DZ85" s="464"/>
      <c r="EA85" s="464"/>
      <c r="EB85" s="464"/>
      <c r="EC85" s="464"/>
      <c r="ED85" s="464"/>
      <c r="EE85" s="464"/>
      <c r="EF85" s="464"/>
      <c r="EG85" s="464"/>
      <c r="EH85" s="464"/>
      <c r="EI85" s="464"/>
      <c r="EJ85" s="464"/>
      <c r="EK85" s="464"/>
      <c r="EL85" s="464"/>
      <c r="EM85" s="464"/>
      <c r="EN85" s="464"/>
      <c r="EO85" s="464"/>
      <c r="EP85" s="464"/>
      <c r="EQ85" s="464"/>
      <c r="ER85" s="464"/>
      <c r="ES85" s="464"/>
      <c r="ET85" s="464"/>
      <c r="EU85" s="464"/>
      <c r="EV85" s="464"/>
      <c r="EW85" s="464"/>
      <c r="EX85" s="464"/>
      <c r="EY85" s="464"/>
      <c r="EZ85" s="464"/>
      <c r="FA85" s="464"/>
      <c r="FB85" s="464"/>
      <c r="FC85" s="464"/>
      <c r="FD85" s="464"/>
      <c r="FE85" s="464"/>
      <c r="FF85" s="464"/>
      <c r="FG85" s="464"/>
      <c r="FH85" s="464"/>
      <c r="FI85" s="464"/>
      <c r="FJ85" s="464"/>
      <c r="FK85" s="464"/>
      <c r="FL85" s="464"/>
      <c r="FM85" s="464"/>
      <c r="FN85" s="464"/>
      <c r="FO85" s="464"/>
      <c r="FP85" s="464"/>
      <c r="FQ85" s="464"/>
      <c r="FR85" s="464"/>
      <c r="FS85" s="464"/>
      <c r="FT85" s="464"/>
      <c r="FU85" s="464"/>
      <c r="FV85" s="464"/>
      <c r="FW85" s="464"/>
      <c r="FX85" s="464"/>
      <c r="FY85" s="464"/>
      <c r="FZ85" s="464"/>
      <c r="GA85" s="464"/>
      <c r="GB85" s="464"/>
      <c r="GC85" s="464"/>
      <c r="GD85" s="464"/>
      <c r="GE85" s="464"/>
      <c r="GF85" s="464"/>
      <c r="GG85" s="464"/>
      <c r="GH85" s="464"/>
      <c r="GI85" s="464"/>
      <c r="GJ85" s="464"/>
      <c r="GK85" s="464"/>
      <c r="GL85" s="464"/>
      <c r="GM85" s="464"/>
      <c r="GN85" s="464"/>
      <c r="GO85" s="464"/>
      <c r="GP85" s="464"/>
      <c r="GQ85" s="464"/>
      <c r="GR85" s="464"/>
      <c r="GS85" s="464"/>
      <c r="GT85" s="464"/>
      <c r="GU85" s="464"/>
      <c r="GV85" s="464"/>
      <c r="GW85" s="464"/>
      <c r="GX85" s="464"/>
      <c r="GY85" s="464"/>
      <c r="GZ85" s="464"/>
      <c r="HA85" s="464"/>
      <c r="HB85" s="485"/>
      <c r="HC85" s="347"/>
      <c r="HD85" s="381">
        <f t="shared" ref="HD85:HD86" ca="1" si="70">T85</f>
        <v>-1176111.3180951413</v>
      </c>
      <c r="HE85" s="359">
        <f t="shared" ref="HE85:HJ86" si="71">SUMIFS($T85:$HB85,$T$10:$HB$10,HE$11)</f>
        <v>0</v>
      </c>
      <c r="HF85" s="359">
        <f t="shared" si="71"/>
        <v>0</v>
      </c>
      <c r="HG85" s="359">
        <f t="shared" si="71"/>
        <v>0</v>
      </c>
      <c r="HH85" s="359">
        <f t="shared" si="71"/>
        <v>0</v>
      </c>
      <c r="HI85" s="359">
        <f t="shared" si="71"/>
        <v>0</v>
      </c>
      <c r="HJ85" s="359">
        <f t="shared" si="71"/>
        <v>0</v>
      </c>
      <c r="HK85" s="419">
        <f ca="1">SUM(HD85:HJ85)</f>
        <v>-1176111.3180951413</v>
      </c>
    </row>
    <row r="86" spans="2:220" x14ac:dyDescent="0.75">
      <c r="B86" s="347"/>
      <c r="C86" s="347"/>
      <c r="D86" s="347"/>
      <c r="E86" s="347"/>
      <c r="F86" s="347"/>
      <c r="G86" s="347"/>
      <c r="H86" s="347"/>
      <c r="I86" s="347"/>
      <c r="J86" s="347"/>
      <c r="K86" s="347"/>
      <c r="L86" s="347"/>
      <c r="M86" s="347"/>
      <c r="N86" s="388" t="s">
        <v>380</v>
      </c>
      <c r="O86" s="498">
        <f>Assumptions!$D$36</f>
        <v>1E-3</v>
      </c>
      <c r="P86" s="347"/>
      <c r="Q86" s="501"/>
      <c r="R86" s="347"/>
      <c r="S86" s="347"/>
      <c r="T86" s="371"/>
      <c r="U86" s="464">
        <f ca="1">-U$83*$O86/12</f>
        <v>-13067.90353439046</v>
      </c>
      <c r="V86" s="464">
        <f t="shared" ref="V86:CG86" ca="1" si="72">-V$83*$O86/12</f>
        <v>-13000.615685879719</v>
      </c>
      <c r="W86" s="464">
        <f t="shared" ca="1" si="72"/>
        <v>-12612.571132666286</v>
      </c>
      <c r="X86" s="464">
        <f t="shared" ca="1" si="72"/>
        <v>-12591.207592759471</v>
      </c>
      <c r="Y86" s="464">
        <f t="shared" ca="1" si="72"/>
        <v>-12591.207592759471</v>
      </c>
      <c r="Z86" s="464">
        <f t="shared" ca="1" si="72"/>
        <v>-12591.207592718056</v>
      </c>
      <c r="AA86" s="464">
        <f t="shared" ca="1" si="72"/>
        <v>-12591.207592718056</v>
      </c>
      <c r="AB86" s="464">
        <f t="shared" ca="1" si="72"/>
        <v>-12591.207592718056</v>
      </c>
      <c r="AC86" s="464">
        <f t="shared" ca="1" si="72"/>
        <v>-12591.207592718056</v>
      </c>
      <c r="AD86" s="464">
        <f t="shared" ca="1" si="72"/>
        <v>-12184.267677269658</v>
      </c>
      <c r="AE86" s="464">
        <f t="shared" ca="1" si="72"/>
        <v>-12184.267677269658</v>
      </c>
      <c r="AF86" s="464">
        <f t="shared" ca="1" si="72"/>
        <v>-12184.267677269658</v>
      </c>
      <c r="AG86" s="464">
        <f t="shared" ca="1" si="72"/>
        <v>-11874.51813855912</v>
      </c>
      <c r="AH86" s="464">
        <f t="shared" ca="1" si="72"/>
        <v>-11746.284862548673</v>
      </c>
      <c r="AI86" s="464">
        <f t="shared" ca="1" si="72"/>
        <v>-11654.08993440803</v>
      </c>
      <c r="AJ86" s="464">
        <f t="shared" ca="1" si="72"/>
        <v>-11336.549111499698</v>
      </c>
      <c r="AK86" s="464">
        <f t="shared" ca="1" si="72"/>
        <v>-11330.137066410744</v>
      </c>
      <c r="AL86" s="464">
        <f t="shared" ca="1" si="72"/>
        <v>-11175.680084079497</v>
      </c>
      <c r="AM86" s="464">
        <f t="shared" ca="1" si="72"/>
        <v>-11175.680084079497</v>
      </c>
      <c r="AN86" s="464">
        <f t="shared" ca="1" si="72"/>
        <v>-11167.1051991853</v>
      </c>
      <c r="AO86" s="464">
        <f t="shared" ca="1" si="72"/>
        <v>-9464.6589903479362</v>
      </c>
      <c r="AP86" s="464">
        <f t="shared" ca="1" si="72"/>
        <v>-9161.2646550146001</v>
      </c>
      <c r="AQ86" s="464">
        <f t="shared" ca="1" si="72"/>
        <v>-8855.638817702802</v>
      </c>
      <c r="AR86" s="464">
        <f t="shared" ca="1" si="72"/>
        <v>-8855.638817702802</v>
      </c>
      <c r="AS86" s="464">
        <f t="shared" ca="1" si="72"/>
        <v>-8773.8661644288968</v>
      </c>
      <c r="AT86" s="464">
        <f t="shared" ca="1" si="72"/>
        <v>-8773.8661644288968</v>
      </c>
      <c r="AU86" s="464">
        <f t="shared" ca="1" si="72"/>
        <v>-8439.2728492906317</v>
      </c>
      <c r="AV86" s="464">
        <f t="shared" ca="1" si="72"/>
        <v>-7998.6858723601481</v>
      </c>
      <c r="AW86" s="464">
        <f t="shared" ca="1" si="72"/>
        <v>-7966.8304594273441</v>
      </c>
      <c r="AX86" s="464">
        <f t="shared" ca="1" si="72"/>
        <v>-7429.0367341901392</v>
      </c>
      <c r="AY86" s="464">
        <f t="shared" ca="1" si="72"/>
        <v>-7215.5970161641599</v>
      </c>
      <c r="AZ86" s="464">
        <f t="shared" ca="1" si="72"/>
        <v>-6849.6343240778433</v>
      </c>
      <c r="BA86" s="464">
        <f t="shared" ca="1" si="72"/>
        <v>-6724.9254931893656</v>
      </c>
      <c r="BB86" s="464">
        <f t="shared" ca="1" si="72"/>
        <v>-6062.5971375106228</v>
      </c>
      <c r="BC86" s="464">
        <f t="shared" ca="1" si="72"/>
        <v>-5814.5856748937849</v>
      </c>
      <c r="BD86" s="464">
        <f t="shared" ca="1" si="72"/>
        <v>-5779.5492314673966</v>
      </c>
      <c r="BE86" s="464">
        <f t="shared" ca="1" si="72"/>
        <v>-5772.8376079945983</v>
      </c>
      <c r="BF86" s="464">
        <f t="shared" ca="1" si="72"/>
        <v>-5534.3008161335565</v>
      </c>
      <c r="BG86" s="464">
        <f t="shared" ca="1" si="72"/>
        <v>-5378.8904984972078</v>
      </c>
      <c r="BH86" s="464">
        <f t="shared" ca="1" si="72"/>
        <v>-5318.4475100217933</v>
      </c>
      <c r="BI86" s="464">
        <f t="shared" ca="1" si="72"/>
        <v>-5308.6081612645585</v>
      </c>
      <c r="BJ86" s="464">
        <f t="shared" ca="1" si="72"/>
        <v>-5307.7983051866131</v>
      </c>
      <c r="BK86" s="464">
        <f t="shared" ca="1" si="72"/>
        <v>-5306.3435400957487</v>
      </c>
      <c r="BL86" s="464">
        <f t="shared" ca="1" si="72"/>
        <v>-5146.4680082956047</v>
      </c>
      <c r="BM86" s="464">
        <f t="shared" ca="1" si="72"/>
        <v>-4685.2122334756486</v>
      </c>
      <c r="BN86" s="464">
        <f t="shared" ca="1" si="72"/>
        <v>-3196.8343797256803</v>
      </c>
      <c r="BO86" s="464">
        <f t="shared" ca="1" si="72"/>
        <v>-2974.6853622493841</v>
      </c>
      <c r="BP86" s="464">
        <f t="shared" ca="1" si="72"/>
        <v>-2807.5588117410589</v>
      </c>
      <c r="BQ86" s="464">
        <f t="shared" ca="1" si="72"/>
        <v>-2632.5250836287591</v>
      </c>
      <c r="BR86" s="464">
        <f t="shared" ca="1" si="72"/>
        <v>-2392.4773227558012</v>
      </c>
      <c r="BS86" s="464">
        <f t="shared" ca="1" si="72"/>
        <v>-1772.8650529271399</v>
      </c>
      <c r="BT86" s="464">
        <f t="shared" ca="1" si="72"/>
        <v>-1719.2137518337802</v>
      </c>
      <c r="BU86" s="464">
        <f t="shared" ca="1" si="72"/>
        <v>-1447.4734384010083</v>
      </c>
      <c r="BV86" s="464">
        <f t="shared" ca="1" si="72"/>
        <v>-1331.654690750607</v>
      </c>
      <c r="BW86" s="464">
        <f t="shared" ca="1" si="72"/>
        <v>-1173.5575507706244</v>
      </c>
      <c r="BX86" s="464">
        <f t="shared" ca="1" si="72"/>
        <v>-1173.5575507706244</v>
      </c>
      <c r="BY86" s="464">
        <f t="shared" ca="1" si="72"/>
        <v>-1173.5575507706244</v>
      </c>
      <c r="BZ86" s="464">
        <f t="shared" ca="1" si="72"/>
        <v>-1173.5575507706244</v>
      </c>
      <c r="CA86" s="464">
        <f t="shared" ca="1" si="72"/>
        <v>-850.45047418755723</v>
      </c>
      <c r="CB86" s="464">
        <f t="shared" ca="1" si="72"/>
        <v>-761.78906457099754</v>
      </c>
      <c r="CC86" s="464">
        <f t="shared" ca="1" si="72"/>
        <v>-649.2609594463753</v>
      </c>
      <c r="CD86" s="464">
        <f t="shared" ca="1" si="72"/>
        <v>-326.79727702939363</v>
      </c>
      <c r="CE86" s="464">
        <f t="shared" ca="1" si="72"/>
        <v>-326.79727702939363</v>
      </c>
      <c r="CF86" s="464">
        <f t="shared" ca="1" si="72"/>
        <v>-326.79727702939363</v>
      </c>
      <c r="CG86" s="464">
        <f t="shared" ca="1" si="72"/>
        <v>0</v>
      </c>
      <c r="CH86" s="464">
        <f t="shared" ref="CH86:ES86" ca="1" si="73">-CH$83*$O86/12</f>
        <v>0</v>
      </c>
      <c r="CI86" s="464">
        <f t="shared" ca="1" si="73"/>
        <v>0</v>
      </c>
      <c r="CJ86" s="464">
        <f t="shared" ca="1" si="73"/>
        <v>0</v>
      </c>
      <c r="CK86" s="464">
        <f t="shared" ca="1" si="73"/>
        <v>0</v>
      </c>
      <c r="CL86" s="464">
        <f t="shared" ca="1" si="73"/>
        <v>0</v>
      </c>
      <c r="CM86" s="464">
        <f t="shared" ca="1" si="73"/>
        <v>0</v>
      </c>
      <c r="CN86" s="464">
        <f t="shared" ca="1" si="73"/>
        <v>0</v>
      </c>
      <c r="CO86" s="464">
        <f t="shared" ca="1" si="73"/>
        <v>0</v>
      </c>
      <c r="CP86" s="464">
        <f t="shared" ca="1" si="73"/>
        <v>0</v>
      </c>
      <c r="CQ86" s="464">
        <f t="shared" ca="1" si="73"/>
        <v>0</v>
      </c>
      <c r="CR86" s="464">
        <f t="shared" ca="1" si="73"/>
        <v>0</v>
      </c>
      <c r="CS86" s="464">
        <f t="shared" ca="1" si="73"/>
        <v>0</v>
      </c>
      <c r="CT86" s="464">
        <f t="shared" ca="1" si="73"/>
        <v>0</v>
      </c>
      <c r="CU86" s="464">
        <f t="shared" ca="1" si="73"/>
        <v>0</v>
      </c>
      <c r="CV86" s="464">
        <f t="shared" ca="1" si="73"/>
        <v>0</v>
      </c>
      <c r="CW86" s="464">
        <f t="shared" ca="1" si="73"/>
        <v>0</v>
      </c>
      <c r="CX86" s="464">
        <f t="shared" ca="1" si="73"/>
        <v>0</v>
      </c>
      <c r="CY86" s="464">
        <f t="shared" ca="1" si="73"/>
        <v>0</v>
      </c>
      <c r="CZ86" s="464">
        <f t="shared" ca="1" si="73"/>
        <v>0</v>
      </c>
      <c r="DA86" s="464">
        <f t="shared" ca="1" si="73"/>
        <v>0</v>
      </c>
      <c r="DB86" s="464">
        <f t="shared" ca="1" si="73"/>
        <v>0</v>
      </c>
      <c r="DC86" s="464">
        <f t="shared" ca="1" si="73"/>
        <v>0</v>
      </c>
      <c r="DD86" s="464">
        <f t="shared" ca="1" si="73"/>
        <v>0</v>
      </c>
      <c r="DE86" s="464">
        <f t="shared" ca="1" si="73"/>
        <v>0</v>
      </c>
      <c r="DF86" s="464">
        <f t="shared" ca="1" si="73"/>
        <v>0</v>
      </c>
      <c r="DG86" s="464">
        <f t="shared" ca="1" si="73"/>
        <v>0</v>
      </c>
      <c r="DH86" s="464">
        <f t="shared" ca="1" si="73"/>
        <v>0</v>
      </c>
      <c r="DI86" s="464">
        <f t="shared" ca="1" si="73"/>
        <v>0</v>
      </c>
      <c r="DJ86" s="464">
        <f t="shared" ca="1" si="73"/>
        <v>0</v>
      </c>
      <c r="DK86" s="464">
        <f t="shared" ca="1" si="73"/>
        <v>0</v>
      </c>
      <c r="DL86" s="464">
        <f t="shared" ca="1" si="73"/>
        <v>0</v>
      </c>
      <c r="DM86" s="464">
        <f t="shared" ca="1" si="73"/>
        <v>0</v>
      </c>
      <c r="DN86" s="464">
        <f t="shared" ca="1" si="73"/>
        <v>0</v>
      </c>
      <c r="DO86" s="464">
        <f t="shared" ca="1" si="73"/>
        <v>0</v>
      </c>
      <c r="DP86" s="464">
        <f t="shared" ca="1" si="73"/>
        <v>0</v>
      </c>
      <c r="DQ86" s="464">
        <f t="shared" ca="1" si="73"/>
        <v>0</v>
      </c>
      <c r="DR86" s="464">
        <f t="shared" ca="1" si="73"/>
        <v>0</v>
      </c>
      <c r="DS86" s="464">
        <f t="shared" ca="1" si="73"/>
        <v>0</v>
      </c>
      <c r="DT86" s="464">
        <f t="shared" ca="1" si="73"/>
        <v>0</v>
      </c>
      <c r="DU86" s="464">
        <f t="shared" ca="1" si="73"/>
        <v>0</v>
      </c>
      <c r="DV86" s="464">
        <f t="shared" ca="1" si="73"/>
        <v>0</v>
      </c>
      <c r="DW86" s="464">
        <f t="shared" ca="1" si="73"/>
        <v>0</v>
      </c>
      <c r="DX86" s="464">
        <f t="shared" ca="1" si="73"/>
        <v>0</v>
      </c>
      <c r="DY86" s="464">
        <f t="shared" ca="1" si="73"/>
        <v>0</v>
      </c>
      <c r="DZ86" s="464">
        <f t="shared" ca="1" si="73"/>
        <v>0</v>
      </c>
      <c r="EA86" s="464">
        <f t="shared" ca="1" si="73"/>
        <v>0</v>
      </c>
      <c r="EB86" s="464">
        <f t="shared" ca="1" si="73"/>
        <v>0</v>
      </c>
      <c r="EC86" s="464">
        <f t="shared" ca="1" si="73"/>
        <v>0</v>
      </c>
      <c r="ED86" s="464">
        <f t="shared" ca="1" si="73"/>
        <v>0</v>
      </c>
      <c r="EE86" s="464">
        <f t="shared" ca="1" si="73"/>
        <v>0</v>
      </c>
      <c r="EF86" s="464">
        <f t="shared" ca="1" si="73"/>
        <v>0</v>
      </c>
      <c r="EG86" s="464">
        <f t="shared" ca="1" si="73"/>
        <v>0</v>
      </c>
      <c r="EH86" s="464">
        <f t="shared" ca="1" si="73"/>
        <v>0</v>
      </c>
      <c r="EI86" s="464">
        <f t="shared" ca="1" si="73"/>
        <v>0</v>
      </c>
      <c r="EJ86" s="464">
        <f t="shared" ca="1" si="73"/>
        <v>0</v>
      </c>
      <c r="EK86" s="464">
        <f t="shared" ca="1" si="73"/>
        <v>0</v>
      </c>
      <c r="EL86" s="464">
        <f t="shared" ca="1" si="73"/>
        <v>0</v>
      </c>
      <c r="EM86" s="464">
        <f t="shared" ca="1" si="73"/>
        <v>0</v>
      </c>
      <c r="EN86" s="464">
        <f t="shared" ca="1" si="73"/>
        <v>0</v>
      </c>
      <c r="EO86" s="464">
        <f t="shared" ca="1" si="73"/>
        <v>0</v>
      </c>
      <c r="EP86" s="464">
        <f t="shared" ca="1" si="73"/>
        <v>0</v>
      </c>
      <c r="EQ86" s="464">
        <f t="shared" ca="1" si="73"/>
        <v>0</v>
      </c>
      <c r="ER86" s="464">
        <f t="shared" ca="1" si="73"/>
        <v>0</v>
      </c>
      <c r="ES86" s="464">
        <f t="shared" ca="1" si="73"/>
        <v>0</v>
      </c>
      <c r="ET86" s="464">
        <f t="shared" ref="ET86:HB86" ca="1" si="74">-ET$83*$O86/12</f>
        <v>0</v>
      </c>
      <c r="EU86" s="464">
        <f t="shared" ca="1" si="74"/>
        <v>0</v>
      </c>
      <c r="EV86" s="464">
        <f t="shared" ca="1" si="74"/>
        <v>0</v>
      </c>
      <c r="EW86" s="464">
        <f t="shared" ca="1" si="74"/>
        <v>0</v>
      </c>
      <c r="EX86" s="464">
        <f t="shared" ca="1" si="74"/>
        <v>0</v>
      </c>
      <c r="EY86" s="464">
        <f t="shared" ca="1" si="74"/>
        <v>0</v>
      </c>
      <c r="EZ86" s="464">
        <f t="shared" ca="1" si="74"/>
        <v>0</v>
      </c>
      <c r="FA86" s="464">
        <f t="shared" ca="1" si="74"/>
        <v>0</v>
      </c>
      <c r="FB86" s="464">
        <f t="shared" ca="1" si="74"/>
        <v>0</v>
      </c>
      <c r="FC86" s="464">
        <f t="shared" ca="1" si="74"/>
        <v>0</v>
      </c>
      <c r="FD86" s="464">
        <f t="shared" ca="1" si="74"/>
        <v>0</v>
      </c>
      <c r="FE86" s="464">
        <f t="shared" ca="1" si="74"/>
        <v>0</v>
      </c>
      <c r="FF86" s="464">
        <f t="shared" ca="1" si="74"/>
        <v>0</v>
      </c>
      <c r="FG86" s="464">
        <f t="shared" ca="1" si="74"/>
        <v>0</v>
      </c>
      <c r="FH86" s="464">
        <f t="shared" ca="1" si="74"/>
        <v>0</v>
      </c>
      <c r="FI86" s="464">
        <f t="shared" ca="1" si="74"/>
        <v>0</v>
      </c>
      <c r="FJ86" s="464">
        <f t="shared" ca="1" si="74"/>
        <v>0</v>
      </c>
      <c r="FK86" s="464">
        <f t="shared" ca="1" si="74"/>
        <v>0</v>
      </c>
      <c r="FL86" s="464">
        <f t="shared" ca="1" si="74"/>
        <v>0</v>
      </c>
      <c r="FM86" s="464">
        <f t="shared" ca="1" si="74"/>
        <v>0</v>
      </c>
      <c r="FN86" s="464">
        <f t="shared" ca="1" si="74"/>
        <v>0</v>
      </c>
      <c r="FO86" s="464">
        <f t="shared" ca="1" si="74"/>
        <v>0</v>
      </c>
      <c r="FP86" s="464">
        <f t="shared" ca="1" si="74"/>
        <v>0</v>
      </c>
      <c r="FQ86" s="464">
        <f t="shared" ca="1" si="74"/>
        <v>0</v>
      </c>
      <c r="FR86" s="464">
        <f t="shared" ca="1" si="74"/>
        <v>0</v>
      </c>
      <c r="FS86" s="464">
        <f t="shared" ca="1" si="74"/>
        <v>0</v>
      </c>
      <c r="FT86" s="464">
        <f t="shared" ca="1" si="74"/>
        <v>0</v>
      </c>
      <c r="FU86" s="464">
        <f t="shared" ca="1" si="74"/>
        <v>0</v>
      </c>
      <c r="FV86" s="464">
        <f t="shared" ca="1" si="74"/>
        <v>0</v>
      </c>
      <c r="FW86" s="464">
        <f t="shared" ca="1" si="74"/>
        <v>0</v>
      </c>
      <c r="FX86" s="464">
        <f t="shared" ca="1" si="74"/>
        <v>0</v>
      </c>
      <c r="FY86" s="464">
        <f t="shared" ca="1" si="74"/>
        <v>0</v>
      </c>
      <c r="FZ86" s="464">
        <f t="shared" ca="1" si="74"/>
        <v>0</v>
      </c>
      <c r="GA86" s="464">
        <f t="shared" ca="1" si="74"/>
        <v>0</v>
      </c>
      <c r="GB86" s="464">
        <f t="shared" ca="1" si="74"/>
        <v>0</v>
      </c>
      <c r="GC86" s="464">
        <f t="shared" ca="1" si="74"/>
        <v>0</v>
      </c>
      <c r="GD86" s="464">
        <f t="shared" ca="1" si="74"/>
        <v>0</v>
      </c>
      <c r="GE86" s="464">
        <f t="shared" ca="1" si="74"/>
        <v>0</v>
      </c>
      <c r="GF86" s="464">
        <f t="shared" ca="1" si="74"/>
        <v>0</v>
      </c>
      <c r="GG86" s="464">
        <f t="shared" ca="1" si="74"/>
        <v>0</v>
      </c>
      <c r="GH86" s="464">
        <f t="shared" ca="1" si="74"/>
        <v>0</v>
      </c>
      <c r="GI86" s="464">
        <f t="shared" ca="1" si="74"/>
        <v>0</v>
      </c>
      <c r="GJ86" s="464">
        <f t="shared" ca="1" si="74"/>
        <v>0</v>
      </c>
      <c r="GK86" s="464">
        <f t="shared" ca="1" si="74"/>
        <v>0</v>
      </c>
      <c r="GL86" s="464">
        <f t="shared" ca="1" si="74"/>
        <v>0</v>
      </c>
      <c r="GM86" s="464">
        <f t="shared" ca="1" si="74"/>
        <v>0</v>
      </c>
      <c r="GN86" s="464">
        <f t="shared" ca="1" si="74"/>
        <v>0</v>
      </c>
      <c r="GO86" s="464">
        <f t="shared" ca="1" si="74"/>
        <v>0</v>
      </c>
      <c r="GP86" s="464">
        <f t="shared" ca="1" si="74"/>
        <v>0</v>
      </c>
      <c r="GQ86" s="464">
        <f t="shared" ca="1" si="74"/>
        <v>0</v>
      </c>
      <c r="GR86" s="464">
        <f t="shared" ca="1" si="74"/>
        <v>0</v>
      </c>
      <c r="GS86" s="464">
        <f t="shared" ca="1" si="74"/>
        <v>0</v>
      </c>
      <c r="GT86" s="464">
        <f t="shared" ca="1" si="74"/>
        <v>0</v>
      </c>
      <c r="GU86" s="464">
        <f t="shared" ca="1" si="74"/>
        <v>0</v>
      </c>
      <c r="GV86" s="464">
        <f t="shared" ca="1" si="74"/>
        <v>0</v>
      </c>
      <c r="GW86" s="464">
        <f t="shared" ca="1" si="74"/>
        <v>0</v>
      </c>
      <c r="GX86" s="464">
        <f t="shared" ca="1" si="74"/>
        <v>0</v>
      </c>
      <c r="GY86" s="464">
        <f t="shared" ca="1" si="74"/>
        <v>0</v>
      </c>
      <c r="GZ86" s="464">
        <f t="shared" ca="1" si="74"/>
        <v>0</v>
      </c>
      <c r="HA86" s="464">
        <f t="shared" ca="1" si="74"/>
        <v>0</v>
      </c>
      <c r="HB86" s="464">
        <f t="shared" ca="1" si="74"/>
        <v>0</v>
      </c>
      <c r="HC86" s="347"/>
      <c r="HD86" s="381">
        <f t="shared" si="70"/>
        <v>0</v>
      </c>
      <c r="HE86" s="359">
        <f t="shared" ca="1" si="71"/>
        <v>-150781.1389411366</v>
      </c>
      <c r="HF86" s="359">
        <f t="shared" ca="1" si="71"/>
        <v>-127797.24576153871</v>
      </c>
      <c r="HG86" s="359">
        <f t="shared" ca="1" si="71"/>
        <v>-87828.447121429213</v>
      </c>
      <c r="HH86" s="359">
        <f t="shared" ca="1" si="71"/>
        <v>-56737.985234681459</v>
      </c>
      <c r="HI86" s="359">
        <f t="shared" ca="1" si="71"/>
        <v>-17602.679082138144</v>
      </c>
      <c r="HJ86" s="359">
        <f t="shared" ca="1" si="71"/>
        <v>-1629.6527905345561</v>
      </c>
      <c r="HK86" s="419">
        <f ca="1">SUM(HD86:HJ86)</f>
        <v>-442377.14893145859</v>
      </c>
    </row>
    <row r="87" spans="2:220" ht="4.95" customHeight="1" x14ac:dyDescent="0.75">
      <c r="B87" s="347"/>
      <c r="C87" s="347"/>
      <c r="D87" s="347"/>
      <c r="E87" s="347"/>
      <c r="F87" s="347"/>
      <c r="G87" s="347"/>
      <c r="H87" s="347"/>
      <c r="I87" s="347"/>
      <c r="J87" s="347"/>
      <c r="K87" s="347"/>
      <c r="L87" s="347"/>
      <c r="M87" s="347"/>
      <c r="N87" s="408"/>
      <c r="O87" s="409"/>
      <c r="P87" s="347"/>
      <c r="Q87" s="501"/>
      <c r="R87" s="347"/>
      <c r="S87" s="347"/>
      <c r="T87" s="347"/>
      <c r="U87" s="347"/>
      <c r="V87" s="347"/>
      <c r="W87" s="347"/>
      <c r="X87" s="347"/>
      <c r="Y87" s="347"/>
      <c r="Z87" s="347"/>
      <c r="AA87" s="347"/>
      <c r="AB87" s="347"/>
      <c r="AC87" s="347"/>
      <c r="AD87" s="347"/>
      <c r="AE87" s="347"/>
      <c r="AF87" s="347"/>
      <c r="AG87" s="347"/>
      <c r="AH87" s="347"/>
      <c r="AI87" s="347"/>
      <c r="AJ87" s="347"/>
      <c r="AK87" s="347"/>
      <c r="AL87" s="347"/>
      <c r="AM87" s="347"/>
      <c r="AN87" s="347"/>
      <c r="AO87" s="347"/>
      <c r="AP87" s="347"/>
      <c r="AQ87" s="347"/>
      <c r="AR87" s="347"/>
      <c r="AS87" s="347"/>
      <c r="AT87" s="347"/>
      <c r="AU87" s="347"/>
      <c r="AV87" s="347"/>
      <c r="AW87" s="347"/>
      <c r="AX87" s="347"/>
      <c r="AY87" s="347"/>
      <c r="AZ87" s="347"/>
      <c r="BA87" s="347"/>
      <c r="BB87" s="347"/>
      <c r="BC87" s="347"/>
      <c r="BD87" s="347"/>
      <c r="BE87" s="347"/>
      <c r="BF87" s="347"/>
      <c r="BG87" s="347"/>
      <c r="BH87" s="347"/>
      <c r="BI87" s="347"/>
      <c r="BJ87" s="347"/>
      <c r="BK87" s="347"/>
      <c r="BL87" s="347"/>
      <c r="BM87" s="347"/>
      <c r="BN87" s="347"/>
      <c r="BO87" s="347"/>
      <c r="BP87" s="347"/>
      <c r="BQ87" s="347"/>
      <c r="BR87" s="347"/>
      <c r="BS87" s="347"/>
      <c r="BT87" s="347"/>
      <c r="BU87" s="347"/>
      <c r="BV87" s="347"/>
      <c r="BW87" s="347"/>
      <c r="BX87" s="347"/>
      <c r="BY87" s="347"/>
      <c r="BZ87" s="347"/>
      <c r="CA87" s="347"/>
      <c r="CB87" s="347"/>
      <c r="CC87" s="347"/>
      <c r="CD87" s="347"/>
      <c r="CE87" s="347"/>
      <c r="CF87" s="347"/>
      <c r="CG87" s="347"/>
      <c r="CH87" s="347"/>
      <c r="CI87" s="347"/>
      <c r="CJ87" s="347"/>
      <c r="CK87" s="347"/>
      <c r="CL87" s="347"/>
      <c r="CM87" s="347"/>
      <c r="CN87" s="347"/>
      <c r="CO87" s="347"/>
      <c r="CP87" s="347"/>
      <c r="CQ87" s="347"/>
      <c r="CR87" s="347"/>
      <c r="CS87" s="347"/>
      <c r="CT87" s="347"/>
      <c r="CU87" s="347"/>
      <c r="CV87" s="347"/>
      <c r="CW87" s="347"/>
      <c r="CX87" s="347"/>
      <c r="CY87" s="347"/>
      <c r="CZ87" s="347"/>
      <c r="DA87" s="347"/>
      <c r="DB87" s="347"/>
      <c r="DC87" s="347"/>
      <c r="DD87" s="347"/>
      <c r="DE87" s="347"/>
      <c r="DF87" s="347"/>
      <c r="DG87" s="347"/>
      <c r="DH87" s="347"/>
      <c r="DI87" s="347"/>
      <c r="DJ87" s="347"/>
      <c r="DK87" s="347"/>
      <c r="DL87" s="347"/>
      <c r="DM87" s="347"/>
      <c r="DN87" s="347"/>
      <c r="DO87" s="347"/>
      <c r="DP87" s="347"/>
      <c r="DQ87" s="347"/>
      <c r="DR87" s="347"/>
      <c r="DS87" s="347"/>
      <c r="DT87" s="347"/>
      <c r="DU87" s="347"/>
      <c r="DV87" s="347"/>
      <c r="DW87" s="347"/>
      <c r="DX87" s="347"/>
      <c r="DY87" s="347"/>
      <c r="DZ87" s="347"/>
      <c r="EA87" s="347"/>
      <c r="EB87" s="347"/>
      <c r="EC87" s="347"/>
      <c r="ED87" s="347"/>
      <c r="EE87" s="347"/>
      <c r="EF87" s="347"/>
      <c r="EG87" s="347"/>
      <c r="EH87" s="347"/>
      <c r="EI87" s="347"/>
      <c r="EJ87" s="347"/>
      <c r="EK87" s="347"/>
      <c r="EL87" s="347"/>
      <c r="EM87" s="347"/>
      <c r="EN87" s="347"/>
      <c r="EO87" s="347"/>
      <c r="EP87" s="347"/>
      <c r="EQ87" s="347"/>
      <c r="ER87" s="347"/>
      <c r="ES87" s="347"/>
      <c r="ET87" s="347"/>
      <c r="EU87" s="347"/>
      <c r="EV87" s="347"/>
      <c r="EW87" s="347"/>
      <c r="EX87" s="347"/>
      <c r="EY87" s="347"/>
      <c r="EZ87" s="347"/>
      <c r="FA87" s="347"/>
      <c r="FB87" s="347"/>
      <c r="FC87" s="347"/>
      <c r="FD87" s="347"/>
      <c r="FE87" s="347"/>
      <c r="FF87" s="347"/>
      <c r="FG87" s="347"/>
      <c r="FH87" s="347"/>
      <c r="FI87" s="347"/>
      <c r="FJ87" s="347"/>
      <c r="FK87" s="347"/>
      <c r="FL87" s="347"/>
      <c r="FM87" s="347"/>
      <c r="FN87" s="347"/>
      <c r="FO87" s="347"/>
      <c r="FP87" s="347"/>
      <c r="FQ87" s="347"/>
      <c r="FR87" s="347"/>
      <c r="FS87" s="347"/>
      <c r="FT87" s="347"/>
      <c r="FU87" s="347"/>
      <c r="FV87" s="347"/>
      <c r="FW87" s="347"/>
      <c r="FX87" s="347"/>
      <c r="FY87" s="347"/>
      <c r="FZ87" s="347"/>
      <c r="GA87" s="347"/>
      <c r="GB87" s="347"/>
      <c r="GC87" s="347"/>
      <c r="GD87" s="347"/>
      <c r="GE87" s="347"/>
      <c r="GF87" s="347"/>
      <c r="GG87" s="347"/>
      <c r="GH87" s="347"/>
      <c r="GI87" s="347"/>
      <c r="GJ87" s="347"/>
      <c r="GK87" s="347"/>
      <c r="GL87" s="347"/>
      <c r="GM87" s="347"/>
      <c r="GN87" s="347"/>
      <c r="GO87" s="347"/>
      <c r="GP87" s="347"/>
      <c r="GQ87" s="347"/>
      <c r="GR87" s="347"/>
      <c r="GS87" s="347"/>
      <c r="GT87" s="347"/>
      <c r="GU87" s="347"/>
      <c r="GV87" s="347"/>
      <c r="GW87" s="347"/>
      <c r="GX87" s="347"/>
      <c r="GY87" s="347"/>
      <c r="GZ87" s="347"/>
      <c r="HA87" s="347"/>
      <c r="HB87" s="375"/>
      <c r="HC87" s="347"/>
      <c r="HD87" s="375"/>
      <c r="HE87" s="347"/>
      <c r="HF87" s="347"/>
      <c r="HG87" s="347"/>
      <c r="HH87" s="347"/>
      <c r="HI87" s="347"/>
      <c r="HJ87" s="347"/>
      <c r="HK87" s="382"/>
    </row>
    <row r="88" spans="2:220" x14ac:dyDescent="0.75">
      <c r="B88" s="347"/>
      <c r="C88" s="346"/>
      <c r="D88" s="346"/>
      <c r="E88" s="346"/>
      <c r="F88" s="346"/>
      <c r="G88" s="373"/>
      <c r="H88" s="373"/>
      <c r="I88" s="373"/>
      <c r="J88" s="373"/>
      <c r="K88" s="373"/>
      <c r="L88" s="373"/>
      <c r="M88" s="373"/>
      <c r="N88" s="494" t="s">
        <v>412</v>
      </c>
      <c r="O88" s="495"/>
      <c r="P88" s="347"/>
      <c r="Q88" s="410">
        <f ca="1">IFERROR(XIRR($T88:$HB88,$T$11:$HB$11),"N/A")</f>
        <v>0.16939821839332586</v>
      </c>
      <c r="R88" s="411">
        <f ca="1">-(HK79+HK85+HK86)/T81</f>
        <v>1.6897083831129669</v>
      </c>
      <c r="S88" s="412"/>
      <c r="T88" s="425">
        <f ca="1">T81+T85+T86</f>
        <v>-157990953.73078066</v>
      </c>
      <c r="U88" s="412">
        <f ca="1">U81+U85+U86</f>
        <v>-13067.90353439046</v>
      </c>
      <c r="V88" s="412">
        <f t="shared" ref="V88:CG88" ca="1" si="75">V81+V85+V86</f>
        <v>-13000.615685879719</v>
      </c>
      <c r="W88" s="412">
        <f t="shared" ca="1" si="75"/>
        <v>5939186.8091249457</v>
      </c>
      <c r="X88" s="412">
        <f t="shared" ca="1" si="75"/>
        <v>-12591.207592759471</v>
      </c>
      <c r="Y88" s="412">
        <f t="shared" ca="1" si="75"/>
        <v>-12591.207592759471</v>
      </c>
      <c r="Z88" s="412">
        <f t="shared" ca="1" si="75"/>
        <v>5336934.6777693098</v>
      </c>
      <c r="AA88" s="412">
        <f t="shared" ca="1" si="75"/>
        <v>-12591.207592718056</v>
      </c>
      <c r="AB88" s="412">
        <f t="shared" ca="1" si="75"/>
        <v>-12591.207592718056</v>
      </c>
      <c r="AC88" s="412">
        <f t="shared" ca="1" si="75"/>
        <v>5169637.4289322719</v>
      </c>
      <c r="AD88" s="412">
        <f t="shared" ca="1" si="75"/>
        <v>-12184.267677269658</v>
      </c>
      <c r="AE88" s="412">
        <f t="shared" ca="1" si="75"/>
        <v>-12184.267677269658</v>
      </c>
      <c r="AF88" s="412">
        <f t="shared" ca="1" si="75"/>
        <v>4718342.9520953558</v>
      </c>
      <c r="AG88" s="412">
        <f t="shared" ca="1" si="75"/>
        <v>-11874.51813855912</v>
      </c>
      <c r="AH88" s="412">
        <f t="shared" ca="1" si="75"/>
        <v>-11746.284862548673</v>
      </c>
      <c r="AI88" s="412">
        <f t="shared" ca="1" si="75"/>
        <v>4500965.3266265383</v>
      </c>
      <c r="AJ88" s="412">
        <f t="shared" ca="1" si="75"/>
        <v>-11336.549111499698</v>
      </c>
      <c r="AK88" s="412">
        <f t="shared" ca="1" si="75"/>
        <v>-11330.137066410744</v>
      </c>
      <c r="AL88" s="412">
        <f t="shared" ca="1" si="75"/>
        <v>4217745.0984841846</v>
      </c>
      <c r="AM88" s="412">
        <f t="shared" ca="1" si="75"/>
        <v>-11175.680084079497</v>
      </c>
      <c r="AN88" s="412">
        <f t="shared" ca="1" si="75"/>
        <v>-11167.1051991853</v>
      </c>
      <c r="AO88" s="412">
        <f t="shared" ca="1" si="75"/>
        <v>4572664.5212033866</v>
      </c>
      <c r="AP88" s="412">
        <f t="shared" ca="1" si="75"/>
        <v>-9161.2646550146001</v>
      </c>
      <c r="AQ88" s="412">
        <f t="shared" ca="1" si="75"/>
        <v>-8855.638817702802</v>
      </c>
      <c r="AR88" s="412">
        <f t="shared" ca="1" si="75"/>
        <v>3009708.9204753074</v>
      </c>
      <c r="AS88" s="412">
        <f t="shared" ca="1" si="75"/>
        <v>-8773.8661644288968</v>
      </c>
      <c r="AT88" s="412">
        <f t="shared" ca="1" si="75"/>
        <v>-8773.8661644288968</v>
      </c>
      <c r="AU88" s="412">
        <f t="shared" ca="1" si="75"/>
        <v>2594209.5046556136</v>
      </c>
      <c r="AV88" s="412">
        <f t="shared" ca="1" si="75"/>
        <v>-7998.6858723601481</v>
      </c>
      <c r="AW88" s="412">
        <f t="shared" ca="1" si="75"/>
        <v>-7966.8304594273441</v>
      </c>
      <c r="AX88" s="412">
        <f t="shared" ca="1" si="75"/>
        <v>24879214.11951739</v>
      </c>
      <c r="AY88" s="412">
        <f t="shared" ca="1" si="75"/>
        <v>-7215.5970161641599</v>
      </c>
      <c r="AZ88" s="412">
        <f t="shared" ca="1" si="75"/>
        <v>-6849.6343240778433</v>
      </c>
      <c r="BA88" s="412">
        <f t="shared" ca="1" si="75"/>
        <v>19316360.517520286</v>
      </c>
      <c r="BB88" s="412">
        <f t="shared" ca="1" si="75"/>
        <v>-6062.5971375106228</v>
      </c>
      <c r="BC88" s="412">
        <f t="shared" ca="1" si="75"/>
        <v>-5814.5856748937849</v>
      </c>
      <c r="BD88" s="412">
        <f t="shared" ca="1" si="75"/>
        <v>16150839.202345615</v>
      </c>
      <c r="BE88" s="412">
        <f t="shared" ca="1" si="75"/>
        <v>-5772.8376079945983</v>
      </c>
      <c r="BF88" s="412">
        <f t="shared" ca="1" si="75"/>
        <v>-5534.3008161335565</v>
      </c>
      <c r="BG88" s="412">
        <f t="shared" ca="1" si="75"/>
        <v>12181394.647265544</v>
      </c>
      <c r="BH88" s="412">
        <f t="shared" ca="1" si="75"/>
        <v>-5318.4475100217933</v>
      </c>
      <c r="BI88" s="412">
        <f t="shared" ca="1" si="75"/>
        <v>-5308.6081612645585</v>
      </c>
      <c r="BJ88" s="412">
        <f t="shared" ca="1" si="75"/>
        <v>1473044.3135742624</v>
      </c>
      <c r="BK88" s="412">
        <f t="shared" ca="1" si="75"/>
        <v>-5306.3435400957487</v>
      </c>
      <c r="BL88" s="412">
        <f t="shared" ca="1" si="75"/>
        <v>-5146.4680082956047</v>
      </c>
      <c r="BM88" s="412">
        <f t="shared" ca="1" si="75"/>
        <v>16139996.814671781</v>
      </c>
      <c r="BN88" s="412">
        <f t="shared" ca="1" si="75"/>
        <v>-3196.8343797256803</v>
      </c>
      <c r="BO88" s="412">
        <f t="shared" ca="1" si="75"/>
        <v>-2974.6853622493841</v>
      </c>
      <c r="BP88" s="412">
        <f t="shared" ca="1" si="75"/>
        <v>47717824.019623913</v>
      </c>
      <c r="BQ88" s="412">
        <f t="shared" ca="1" si="75"/>
        <v>-2632.5250836287591</v>
      </c>
      <c r="BR88" s="412">
        <f t="shared" ca="1" si="75"/>
        <v>-2392.4773227558012</v>
      </c>
      <c r="BS88" s="412">
        <f t="shared" ca="1" si="75"/>
        <v>28500052.83110236</v>
      </c>
      <c r="BT88" s="412">
        <f t="shared" ca="1" si="75"/>
        <v>-1719.2137518337802</v>
      </c>
      <c r="BU88" s="412">
        <f t="shared" ca="1" si="75"/>
        <v>-1447.4734384010083</v>
      </c>
      <c r="BV88" s="412">
        <f t="shared" ca="1" si="75"/>
        <v>17615669.003551096</v>
      </c>
      <c r="BW88" s="412">
        <f t="shared" ca="1" si="75"/>
        <v>-1173.5575507706244</v>
      </c>
      <c r="BX88" s="412">
        <f t="shared" ca="1" si="75"/>
        <v>-1173.5575507706244</v>
      </c>
      <c r="BY88" s="412">
        <f t="shared" ca="1" si="75"/>
        <v>4628411.959621205</v>
      </c>
      <c r="BZ88" s="412">
        <f t="shared" ca="1" si="75"/>
        <v>-1173.5575507706244</v>
      </c>
      <c r="CA88" s="412">
        <f t="shared" ca="1" si="75"/>
        <v>-850.45047418755723</v>
      </c>
      <c r="CB88" s="412">
        <f t="shared" ca="1" si="75"/>
        <v>9289789.5945958123</v>
      </c>
      <c r="CC88" s="412">
        <f t="shared" ca="1" si="75"/>
        <v>-649.2609594463753</v>
      </c>
      <c r="CD88" s="412">
        <f t="shared" ca="1" si="75"/>
        <v>-326.79727702939363</v>
      </c>
      <c r="CE88" s="412">
        <f t="shared" ca="1" si="75"/>
        <v>14883655.922135202</v>
      </c>
      <c r="CF88" s="412">
        <f t="shared" ca="1" si="75"/>
        <v>-326.79727702939363</v>
      </c>
      <c r="CG88" s="412">
        <f t="shared" ca="1" si="75"/>
        <v>13611145.873773729</v>
      </c>
      <c r="CH88" s="412">
        <f t="shared" ref="CH88:ES88" ca="1" si="76">CH81+CH85+CH86</f>
        <v>-1.1538509725856105E-9</v>
      </c>
      <c r="CI88" s="412">
        <f t="shared" ca="1" si="76"/>
        <v>0</v>
      </c>
      <c r="CJ88" s="412">
        <f t="shared" ca="1" si="76"/>
        <v>0</v>
      </c>
      <c r="CK88" s="412">
        <f t="shared" ca="1" si="76"/>
        <v>0</v>
      </c>
      <c r="CL88" s="412">
        <f t="shared" ca="1" si="76"/>
        <v>0</v>
      </c>
      <c r="CM88" s="412">
        <f t="shared" ca="1" si="76"/>
        <v>0</v>
      </c>
      <c r="CN88" s="412">
        <f t="shared" ca="1" si="76"/>
        <v>0</v>
      </c>
      <c r="CO88" s="412">
        <f t="shared" ca="1" si="76"/>
        <v>0</v>
      </c>
      <c r="CP88" s="412">
        <f t="shared" ca="1" si="76"/>
        <v>0</v>
      </c>
      <c r="CQ88" s="412">
        <f t="shared" ca="1" si="76"/>
        <v>0</v>
      </c>
      <c r="CR88" s="412">
        <f t="shared" ca="1" si="76"/>
        <v>0</v>
      </c>
      <c r="CS88" s="412">
        <f t="shared" ca="1" si="76"/>
        <v>0</v>
      </c>
      <c r="CT88" s="412">
        <f t="shared" ca="1" si="76"/>
        <v>0</v>
      </c>
      <c r="CU88" s="412">
        <f t="shared" ca="1" si="76"/>
        <v>0</v>
      </c>
      <c r="CV88" s="412">
        <f t="shared" ca="1" si="76"/>
        <v>0</v>
      </c>
      <c r="CW88" s="412">
        <f t="shared" ca="1" si="76"/>
        <v>0</v>
      </c>
      <c r="CX88" s="412">
        <f t="shared" ca="1" si="76"/>
        <v>0</v>
      </c>
      <c r="CY88" s="412">
        <f t="shared" ca="1" si="76"/>
        <v>0</v>
      </c>
      <c r="CZ88" s="412">
        <f t="shared" ca="1" si="76"/>
        <v>0</v>
      </c>
      <c r="DA88" s="412">
        <f t="shared" ca="1" si="76"/>
        <v>0</v>
      </c>
      <c r="DB88" s="412">
        <f t="shared" ca="1" si="76"/>
        <v>0</v>
      </c>
      <c r="DC88" s="412">
        <f t="shared" ca="1" si="76"/>
        <v>0</v>
      </c>
      <c r="DD88" s="412">
        <f t="shared" ca="1" si="76"/>
        <v>0</v>
      </c>
      <c r="DE88" s="412">
        <f t="shared" ca="1" si="76"/>
        <v>0</v>
      </c>
      <c r="DF88" s="412">
        <f t="shared" ca="1" si="76"/>
        <v>0</v>
      </c>
      <c r="DG88" s="412">
        <f t="shared" ca="1" si="76"/>
        <v>0</v>
      </c>
      <c r="DH88" s="412">
        <f t="shared" ca="1" si="76"/>
        <v>0</v>
      </c>
      <c r="DI88" s="412">
        <f t="shared" ca="1" si="76"/>
        <v>0</v>
      </c>
      <c r="DJ88" s="412">
        <f t="shared" ca="1" si="76"/>
        <v>0</v>
      </c>
      <c r="DK88" s="412">
        <f t="shared" ca="1" si="76"/>
        <v>0</v>
      </c>
      <c r="DL88" s="412">
        <f t="shared" ca="1" si="76"/>
        <v>0</v>
      </c>
      <c r="DM88" s="412">
        <f t="shared" ca="1" si="76"/>
        <v>0</v>
      </c>
      <c r="DN88" s="412">
        <f t="shared" ca="1" si="76"/>
        <v>0</v>
      </c>
      <c r="DO88" s="412">
        <f t="shared" ca="1" si="76"/>
        <v>0</v>
      </c>
      <c r="DP88" s="412">
        <f t="shared" ca="1" si="76"/>
        <v>0</v>
      </c>
      <c r="DQ88" s="412">
        <f t="shared" ca="1" si="76"/>
        <v>0</v>
      </c>
      <c r="DR88" s="412">
        <f t="shared" ca="1" si="76"/>
        <v>0</v>
      </c>
      <c r="DS88" s="412">
        <f t="shared" ca="1" si="76"/>
        <v>0</v>
      </c>
      <c r="DT88" s="412">
        <f t="shared" ca="1" si="76"/>
        <v>0</v>
      </c>
      <c r="DU88" s="412">
        <f t="shared" ca="1" si="76"/>
        <v>0</v>
      </c>
      <c r="DV88" s="412">
        <f t="shared" ca="1" si="76"/>
        <v>0</v>
      </c>
      <c r="DW88" s="412">
        <f t="shared" ca="1" si="76"/>
        <v>0</v>
      </c>
      <c r="DX88" s="412">
        <f t="shared" ca="1" si="76"/>
        <v>0</v>
      </c>
      <c r="DY88" s="412">
        <f t="shared" ca="1" si="76"/>
        <v>0</v>
      </c>
      <c r="DZ88" s="412">
        <f t="shared" ca="1" si="76"/>
        <v>0</v>
      </c>
      <c r="EA88" s="412">
        <f t="shared" ca="1" si="76"/>
        <v>0</v>
      </c>
      <c r="EB88" s="412">
        <f t="shared" ca="1" si="76"/>
        <v>0</v>
      </c>
      <c r="EC88" s="412">
        <f t="shared" ca="1" si="76"/>
        <v>0</v>
      </c>
      <c r="ED88" s="412">
        <f t="shared" ca="1" si="76"/>
        <v>0</v>
      </c>
      <c r="EE88" s="412">
        <f t="shared" ca="1" si="76"/>
        <v>0</v>
      </c>
      <c r="EF88" s="412">
        <f t="shared" ca="1" si="76"/>
        <v>0</v>
      </c>
      <c r="EG88" s="412">
        <f t="shared" ca="1" si="76"/>
        <v>0</v>
      </c>
      <c r="EH88" s="412">
        <f t="shared" ca="1" si="76"/>
        <v>0</v>
      </c>
      <c r="EI88" s="412">
        <f t="shared" ca="1" si="76"/>
        <v>0</v>
      </c>
      <c r="EJ88" s="412">
        <f t="shared" ca="1" si="76"/>
        <v>0</v>
      </c>
      <c r="EK88" s="412">
        <f t="shared" ca="1" si="76"/>
        <v>0</v>
      </c>
      <c r="EL88" s="412">
        <f t="shared" ca="1" si="76"/>
        <v>0</v>
      </c>
      <c r="EM88" s="412">
        <f t="shared" ca="1" si="76"/>
        <v>0</v>
      </c>
      <c r="EN88" s="412">
        <f t="shared" ca="1" si="76"/>
        <v>0</v>
      </c>
      <c r="EO88" s="412">
        <f t="shared" ca="1" si="76"/>
        <v>0</v>
      </c>
      <c r="EP88" s="412">
        <f t="shared" ca="1" si="76"/>
        <v>0</v>
      </c>
      <c r="EQ88" s="412">
        <f t="shared" ca="1" si="76"/>
        <v>0</v>
      </c>
      <c r="ER88" s="412">
        <f t="shared" ca="1" si="76"/>
        <v>0</v>
      </c>
      <c r="ES88" s="412">
        <f t="shared" ca="1" si="76"/>
        <v>0</v>
      </c>
      <c r="ET88" s="412">
        <f t="shared" ref="ET88:HB88" ca="1" si="77">ET81+ET85+ET86</f>
        <v>0</v>
      </c>
      <c r="EU88" s="412">
        <f t="shared" ca="1" si="77"/>
        <v>0</v>
      </c>
      <c r="EV88" s="412">
        <f t="shared" ca="1" si="77"/>
        <v>0</v>
      </c>
      <c r="EW88" s="412">
        <f t="shared" ca="1" si="77"/>
        <v>0</v>
      </c>
      <c r="EX88" s="412">
        <f t="shared" ca="1" si="77"/>
        <v>0</v>
      </c>
      <c r="EY88" s="412">
        <f t="shared" ca="1" si="77"/>
        <v>0</v>
      </c>
      <c r="EZ88" s="412">
        <f t="shared" ca="1" si="77"/>
        <v>0</v>
      </c>
      <c r="FA88" s="412">
        <f t="shared" ca="1" si="77"/>
        <v>0</v>
      </c>
      <c r="FB88" s="412">
        <f t="shared" ca="1" si="77"/>
        <v>0</v>
      </c>
      <c r="FC88" s="412">
        <f t="shared" ca="1" si="77"/>
        <v>0</v>
      </c>
      <c r="FD88" s="412">
        <f t="shared" ca="1" si="77"/>
        <v>0</v>
      </c>
      <c r="FE88" s="412">
        <f t="shared" ca="1" si="77"/>
        <v>0</v>
      </c>
      <c r="FF88" s="412">
        <f t="shared" ca="1" si="77"/>
        <v>0</v>
      </c>
      <c r="FG88" s="412">
        <f t="shared" ca="1" si="77"/>
        <v>0</v>
      </c>
      <c r="FH88" s="412">
        <f t="shared" ca="1" si="77"/>
        <v>0</v>
      </c>
      <c r="FI88" s="412">
        <f t="shared" ca="1" si="77"/>
        <v>0</v>
      </c>
      <c r="FJ88" s="412">
        <f t="shared" ca="1" si="77"/>
        <v>0</v>
      </c>
      <c r="FK88" s="412">
        <f t="shared" ca="1" si="77"/>
        <v>0</v>
      </c>
      <c r="FL88" s="412">
        <f t="shared" ca="1" si="77"/>
        <v>0</v>
      </c>
      <c r="FM88" s="412">
        <f t="shared" ca="1" si="77"/>
        <v>0</v>
      </c>
      <c r="FN88" s="412">
        <f t="shared" ca="1" si="77"/>
        <v>0</v>
      </c>
      <c r="FO88" s="412">
        <f t="shared" ca="1" si="77"/>
        <v>0</v>
      </c>
      <c r="FP88" s="412">
        <f t="shared" ca="1" si="77"/>
        <v>0</v>
      </c>
      <c r="FQ88" s="412">
        <f t="shared" ca="1" si="77"/>
        <v>0</v>
      </c>
      <c r="FR88" s="412">
        <f t="shared" ca="1" si="77"/>
        <v>0</v>
      </c>
      <c r="FS88" s="412">
        <f t="shared" ca="1" si="77"/>
        <v>0</v>
      </c>
      <c r="FT88" s="412">
        <f t="shared" ca="1" si="77"/>
        <v>0</v>
      </c>
      <c r="FU88" s="412">
        <f t="shared" ca="1" si="77"/>
        <v>0</v>
      </c>
      <c r="FV88" s="412">
        <f t="shared" ca="1" si="77"/>
        <v>0</v>
      </c>
      <c r="FW88" s="412">
        <f t="shared" ca="1" si="77"/>
        <v>0</v>
      </c>
      <c r="FX88" s="412">
        <f t="shared" ca="1" si="77"/>
        <v>0</v>
      </c>
      <c r="FY88" s="412">
        <f t="shared" ca="1" si="77"/>
        <v>0</v>
      </c>
      <c r="FZ88" s="412">
        <f t="shared" ca="1" si="77"/>
        <v>0</v>
      </c>
      <c r="GA88" s="412">
        <f t="shared" ca="1" si="77"/>
        <v>0</v>
      </c>
      <c r="GB88" s="412">
        <f t="shared" ca="1" si="77"/>
        <v>0</v>
      </c>
      <c r="GC88" s="412">
        <f t="shared" ca="1" si="77"/>
        <v>0</v>
      </c>
      <c r="GD88" s="412">
        <f t="shared" ca="1" si="77"/>
        <v>0</v>
      </c>
      <c r="GE88" s="412">
        <f t="shared" ca="1" si="77"/>
        <v>0</v>
      </c>
      <c r="GF88" s="412">
        <f t="shared" ca="1" si="77"/>
        <v>0</v>
      </c>
      <c r="GG88" s="412">
        <f t="shared" ca="1" si="77"/>
        <v>0</v>
      </c>
      <c r="GH88" s="412">
        <f t="shared" ca="1" si="77"/>
        <v>0</v>
      </c>
      <c r="GI88" s="412">
        <f t="shared" ca="1" si="77"/>
        <v>0</v>
      </c>
      <c r="GJ88" s="412">
        <f t="shared" ca="1" si="77"/>
        <v>0</v>
      </c>
      <c r="GK88" s="412">
        <f t="shared" ca="1" si="77"/>
        <v>0</v>
      </c>
      <c r="GL88" s="412">
        <f t="shared" ca="1" si="77"/>
        <v>0</v>
      </c>
      <c r="GM88" s="412">
        <f t="shared" ca="1" si="77"/>
        <v>0</v>
      </c>
      <c r="GN88" s="412">
        <f t="shared" ca="1" si="77"/>
        <v>0</v>
      </c>
      <c r="GO88" s="412">
        <f t="shared" ca="1" si="77"/>
        <v>0</v>
      </c>
      <c r="GP88" s="412">
        <f t="shared" ca="1" si="77"/>
        <v>0</v>
      </c>
      <c r="GQ88" s="412">
        <f t="shared" ca="1" si="77"/>
        <v>0</v>
      </c>
      <c r="GR88" s="412">
        <f t="shared" ca="1" si="77"/>
        <v>0</v>
      </c>
      <c r="GS88" s="412">
        <f t="shared" ca="1" si="77"/>
        <v>0</v>
      </c>
      <c r="GT88" s="412">
        <f t="shared" ca="1" si="77"/>
        <v>0</v>
      </c>
      <c r="GU88" s="412">
        <f t="shared" ca="1" si="77"/>
        <v>0</v>
      </c>
      <c r="GV88" s="412">
        <f t="shared" ca="1" si="77"/>
        <v>0</v>
      </c>
      <c r="GW88" s="412">
        <f t="shared" ca="1" si="77"/>
        <v>0</v>
      </c>
      <c r="GX88" s="412">
        <f t="shared" ca="1" si="77"/>
        <v>0</v>
      </c>
      <c r="GY88" s="412">
        <f t="shared" ca="1" si="77"/>
        <v>0</v>
      </c>
      <c r="GZ88" s="412">
        <f t="shared" ca="1" si="77"/>
        <v>0</v>
      </c>
      <c r="HA88" s="412">
        <f t="shared" ca="1" si="77"/>
        <v>0</v>
      </c>
      <c r="HB88" s="471">
        <f t="shared" ca="1" si="77"/>
        <v>0</v>
      </c>
      <c r="HC88" s="346"/>
      <c r="HD88" s="471">
        <f t="shared" ref="HD88" ca="1" si="78">T88</f>
        <v>-157990953.73078066</v>
      </c>
      <c r="HE88" s="412">
        <f t="shared" ref="HE88:HJ88" ca="1" si="79">SUMIFS($T88:$HB88,$T$10:$HB$10,HE$11)</f>
        <v>21063299.982976116</v>
      </c>
      <c r="HF88" s="412">
        <f t="shared" ca="1" si="79"/>
        <v>16214436.688854415</v>
      </c>
      <c r="HG88" s="412">
        <f t="shared" ca="1" si="79"/>
        <v>62881167.681225613</v>
      </c>
      <c r="HH88" s="412">
        <f t="shared" ca="1" si="79"/>
        <v>77473701.269749716</v>
      </c>
      <c r="HI88" s="412">
        <f t="shared" ca="1" si="79"/>
        <v>60021360.576147348</v>
      </c>
      <c r="HJ88" s="412">
        <f t="shared" ca="1" si="79"/>
        <v>28493498.940395426</v>
      </c>
      <c r="HK88" s="425">
        <f ca="1">SUM(HD88:HJ88)</f>
        <v>108156511.40856797</v>
      </c>
      <c r="HL88" s="373" t="b">
        <f ca="1">HK81+HK85+HK86=HK88</f>
        <v>1</v>
      </c>
    </row>
    <row r="89" spans="2:220" x14ac:dyDescent="0.75">
      <c r="B89" s="347"/>
      <c r="C89" s="347"/>
      <c r="D89" s="347"/>
      <c r="E89" s="347"/>
      <c r="F89" s="347"/>
      <c r="G89" s="347"/>
      <c r="H89" s="347"/>
      <c r="I89" s="347"/>
      <c r="J89" s="347"/>
      <c r="K89" s="347"/>
      <c r="L89" s="347"/>
      <c r="M89" s="347"/>
      <c r="N89" s="448" t="s">
        <v>363</v>
      </c>
      <c r="O89" s="347"/>
      <c r="P89" s="347"/>
      <c r="Q89" s="348"/>
      <c r="R89" s="347"/>
      <c r="S89" s="347"/>
      <c r="T89" s="347"/>
      <c r="U89" s="347" t="b">
        <f ca="1">SUMIFS('HTM Output'!$K$236:$GS$236,'HTM Output'!$K$6:$GS$6,"&gt;"&amp;'HTM Output'!$G$3)*$I$8=SUM(U81:HB81)</f>
        <v>1</v>
      </c>
      <c r="V89" s="347"/>
      <c r="W89" s="347"/>
      <c r="X89" s="347"/>
      <c r="Y89" s="347"/>
      <c r="Z89" s="347"/>
      <c r="AA89" s="347"/>
      <c r="AB89" s="347"/>
      <c r="AC89" s="347"/>
      <c r="AD89" s="347"/>
      <c r="AE89" s="347"/>
      <c r="AF89" s="347"/>
      <c r="AG89" s="347"/>
      <c r="AH89" s="347"/>
      <c r="AI89" s="347"/>
      <c r="AJ89" s="347"/>
      <c r="AK89" s="347"/>
      <c r="AL89" s="347"/>
      <c r="AM89" s="347"/>
      <c r="AN89" s="347"/>
      <c r="AO89" s="347"/>
      <c r="AP89" s="347"/>
      <c r="AQ89" s="347"/>
      <c r="AR89" s="347"/>
      <c r="AS89" s="347"/>
      <c r="AT89" s="347"/>
      <c r="AU89" s="347"/>
      <c r="AV89" s="347"/>
      <c r="AW89" s="347"/>
      <c r="AX89" s="347"/>
      <c r="AY89" s="347"/>
      <c r="AZ89" s="347"/>
      <c r="BA89" s="347"/>
      <c r="BB89" s="347"/>
      <c r="BC89" s="347"/>
      <c r="BD89" s="347"/>
      <c r="BE89" s="347"/>
      <c r="BF89" s="347"/>
      <c r="BG89" s="347"/>
      <c r="BH89" s="347"/>
      <c r="BI89" s="347"/>
      <c r="BJ89" s="347"/>
      <c r="BK89" s="347"/>
      <c r="BL89" s="347"/>
      <c r="BM89" s="347"/>
      <c r="BN89" s="347"/>
      <c r="BO89" s="347"/>
      <c r="BP89" s="347"/>
      <c r="BQ89" s="347"/>
      <c r="BR89" s="347"/>
      <c r="BS89" s="347"/>
      <c r="BT89" s="347"/>
      <c r="BU89" s="347"/>
      <c r="BV89" s="347"/>
      <c r="BW89" s="347"/>
      <c r="BX89" s="347"/>
      <c r="BY89" s="347"/>
      <c r="BZ89" s="347"/>
      <c r="CA89" s="347"/>
      <c r="CB89" s="347"/>
      <c r="CC89" s="347"/>
      <c r="CD89" s="347"/>
      <c r="CE89" s="347"/>
      <c r="CF89" s="347"/>
      <c r="CG89" s="347"/>
      <c r="CH89" s="347"/>
      <c r="CI89" s="347"/>
      <c r="CJ89" s="347"/>
      <c r="CK89" s="347"/>
      <c r="CL89" s="347"/>
      <c r="CM89" s="347"/>
      <c r="CN89" s="347"/>
      <c r="CO89" s="347"/>
      <c r="CP89" s="347"/>
      <c r="CQ89" s="347"/>
      <c r="CR89" s="347"/>
      <c r="CS89" s="347"/>
      <c r="CT89" s="347"/>
      <c r="CU89" s="347"/>
      <c r="CV89" s="347"/>
      <c r="CW89" s="347"/>
      <c r="CX89" s="347"/>
      <c r="CY89" s="347"/>
      <c r="CZ89" s="347"/>
      <c r="DA89" s="347"/>
      <c r="DB89" s="347"/>
      <c r="DC89" s="347"/>
      <c r="DD89" s="347"/>
      <c r="DE89" s="347"/>
      <c r="DF89" s="347"/>
      <c r="DG89" s="347"/>
      <c r="DH89" s="347"/>
      <c r="DI89" s="347"/>
      <c r="DJ89" s="347"/>
      <c r="DK89" s="347"/>
      <c r="DL89" s="347"/>
      <c r="DM89" s="347"/>
      <c r="DN89" s="347"/>
      <c r="DO89" s="347"/>
      <c r="DP89" s="347"/>
      <c r="DQ89" s="347"/>
      <c r="DR89" s="347"/>
      <c r="DS89" s="347"/>
      <c r="DT89" s="347"/>
      <c r="DU89" s="347"/>
      <c r="DV89" s="347"/>
      <c r="DW89" s="347"/>
      <c r="DX89" s="347"/>
      <c r="DY89" s="347"/>
      <c r="DZ89" s="347"/>
      <c r="EA89" s="347"/>
      <c r="EB89" s="347"/>
      <c r="EC89" s="347"/>
      <c r="ED89" s="347"/>
      <c r="EE89" s="347"/>
      <c r="EF89" s="347"/>
      <c r="EG89" s="347"/>
      <c r="EH89" s="347"/>
      <c r="EI89" s="347"/>
      <c r="EJ89" s="347"/>
      <c r="EK89" s="347"/>
      <c r="EL89" s="347"/>
      <c r="EM89" s="347"/>
      <c r="EN89" s="347"/>
      <c r="EO89" s="347"/>
      <c r="EP89" s="347"/>
      <c r="EQ89" s="347"/>
      <c r="ER89" s="347"/>
      <c r="ES89" s="347"/>
      <c r="ET89" s="347"/>
      <c r="EU89" s="347"/>
      <c r="EV89" s="347"/>
      <c r="EW89" s="347"/>
      <c r="EX89" s="347"/>
      <c r="EY89" s="347"/>
      <c r="EZ89" s="347"/>
      <c r="FA89" s="347"/>
      <c r="FB89" s="347"/>
      <c r="FC89" s="347"/>
      <c r="FD89" s="347"/>
      <c r="FE89" s="347"/>
      <c r="FF89" s="347"/>
      <c r="FG89" s="347"/>
      <c r="FH89" s="347"/>
      <c r="FI89" s="347"/>
      <c r="FJ89" s="347"/>
      <c r="FK89" s="347"/>
      <c r="FL89" s="347"/>
      <c r="FM89" s="347"/>
      <c r="FN89" s="347"/>
      <c r="FO89" s="347"/>
      <c r="FP89" s="347"/>
      <c r="FQ89" s="347"/>
      <c r="FR89" s="347"/>
      <c r="FS89" s="347"/>
      <c r="FT89" s="347"/>
      <c r="FU89" s="347"/>
      <c r="FV89" s="347"/>
      <c r="FW89" s="347"/>
      <c r="FX89" s="347"/>
      <c r="FY89" s="347"/>
      <c r="FZ89" s="347"/>
      <c r="GA89" s="347"/>
      <c r="GB89" s="347"/>
      <c r="GC89" s="347"/>
      <c r="GD89" s="347"/>
      <c r="GE89" s="347"/>
      <c r="GF89" s="347"/>
      <c r="GG89" s="347"/>
      <c r="GH89" s="347"/>
      <c r="GI89" s="347"/>
      <c r="GJ89" s="347"/>
      <c r="GK89" s="347"/>
      <c r="GL89" s="347"/>
      <c r="GM89" s="347"/>
      <c r="GN89" s="347"/>
      <c r="GO89" s="347"/>
      <c r="GP89" s="347"/>
      <c r="GQ89" s="347"/>
      <c r="GR89" s="347"/>
      <c r="GS89" s="347"/>
      <c r="GT89" s="347"/>
      <c r="GU89" s="347"/>
      <c r="GV89" s="347"/>
      <c r="GW89" s="347"/>
      <c r="GX89" s="347"/>
      <c r="GY89" s="347"/>
      <c r="GZ89" s="347"/>
      <c r="HA89" s="347"/>
      <c r="HB89" s="347"/>
      <c r="HC89" s="347"/>
      <c r="HD89" s="347"/>
      <c r="HE89" s="347"/>
      <c r="HF89" s="347"/>
      <c r="HG89" s="347"/>
      <c r="HH89" s="347"/>
      <c r="HI89" s="347"/>
      <c r="HJ89" s="347"/>
      <c r="HK89" s="347"/>
    </row>
    <row r="90" spans="2:220" x14ac:dyDescent="0.75">
      <c r="B90" s="347"/>
      <c r="C90" s="347"/>
      <c r="D90" s="347"/>
      <c r="E90" s="347"/>
      <c r="F90" s="347"/>
      <c r="G90" s="347"/>
      <c r="H90" s="347"/>
      <c r="I90" s="347"/>
      <c r="J90" s="347"/>
      <c r="K90" s="347"/>
      <c r="L90" s="347"/>
      <c r="M90" s="347"/>
      <c r="N90" s="347"/>
      <c r="O90" s="347"/>
      <c r="P90" s="347"/>
      <c r="Q90" s="348"/>
      <c r="R90" s="347"/>
      <c r="S90" s="347"/>
      <c r="T90" s="347"/>
      <c r="U90" s="347"/>
      <c r="V90" s="347"/>
      <c r="W90" s="347"/>
      <c r="X90" s="347"/>
      <c r="Y90" s="347"/>
      <c r="Z90" s="347"/>
      <c r="AA90" s="347"/>
      <c r="AB90" s="347"/>
      <c r="AC90" s="347"/>
      <c r="AD90" s="347"/>
      <c r="AE90" s="347"/>
      <c r="AF90" s="347"/>
      <c r="AG90" s="347"/>
      <c r="AH90" s="347"/>
      <c r="AI90" s="347"/>
      <c r="AJ90" s="347"/>
      <c r="AK90" s="347"/>
      <c r="AL90" s="347"/>
      <c r="AM90" s="347"/>
      <c r="AN90" s="347"/>
      <c r="AO90" s="347"/>
      <c r="AP90" s="347"/>
      <c r="AQ90" s="347"/>
      <c r="AR90" s="347"/>
      <c r="AS90" s="347"/>
      <c r="AT90" s="347"/>
      <c r="AU90" s="347"/>
      <c r="AV90" s="347"/>
      <c r="AW90" s="347"/>
      <c r="AX90" s="347"/>
      <c r="AY90" s="347"/>
      <c r="AZ90" s="347"/>
      <c r="BA90" s="347"/>
      <c r="BB90" s="347"/>
      <c r="BC90" s="347"/>
      <c r="BD90" s="347"/>
      <c r="BE90" s="347"/>
      <c r="BF90" s="347"/>
      <c r="BG90" s="347"/>
      <c r="BH90" s="347"/>
      <c r="BI90" s="347"/>
      <c r="BJ90" s="347"/>
      <c r="BK90" s="347"/>
      <c r="BL90" s="347"/>
      <c r="BM90" s="347"/>
      <c r="BN90" s="347"/>
      <c r="BO90" s="347"/>
      <c r="BP90" s="347"/>
      <c r="BQ90" s="347"/>
      <c r="BR90" s="347"/>
      <c r="BS90" s="347"/>
      <c r="BT90" s="347"/>
      <c r="BU90" s="347"/>
      <c r="BV90" s="347"/>
      <c r="BW90" s="347"/>
      <c r="BX90" s="347"/>
      <c r="BY90" s="347"/>
      <c r="BZ90" s="347"/>
      <c r="CA90" s="347"/>
      <c r="CB90" s="347"/>
      <c r="CC90" s="347"/>
      <c r="CD90" s="347"/>
      <c r="CE90" s="347"/>
      <c r="CF90" s="347"/>
      <c r="CG90" s="347"/>
      <c r="CH90" s="347"/>
      <c r="CI90" s="347"/>
      <c r="CJ90" s="347"/>
      <c r="CK90" s="347"/>
      <c r="CL90" s="347"/>
      <c r="CM90" s="347"/>
      <c r="CN90" s="347"/>
      <c r="CO90" s="347"/>
      <c r="CP90" s="347"/>
      <c r="CQ90" s="347"/>
      <c r="CR90" s="347"/>
      <c r="CS90" s="347"/>
      <c r="CT90" s="347"/>
      <c r="CU90" s="347"/>
      <c r="CV90" s="347"/>
      <c r="CW90" s="347"/>
      <c r="CX90" s="347"/>
      <c r="CY90" s="347"/>
      <c r="CZ90" s="347"/>
      <c r="DA90" s="347"/>
      <c r="DB90" s="347"/>
      <c r="DC90" s="347"/>
      <c r="DD90" s="347"/>
      <c r="DE90" s="347"/>
      <c r="DF90" s="347"/>
      <c r="DG90" s="347"/>
      <c r="DH90" s="347"/>
      <c r="DI90" s="347"/>
      <c r="DJ90" s="347"/>
      <c r="DK90" s="347"/>
      <c r="DL90" s="347"/>
      <c r="DM90" s="347"/>
      <c r="DN90" s="347"/>
      <c r="DO90" s="347"/>
      <c r="DP90" s="347"/>
      <c r="DQ90" s="347"/>
      <c r="DR90" s="347"/>
      <c r="DS90" s="347"/>
      <c r="DT90" s="347"/>
      <c r="DU90" s="347"/>
      <c r="DV90" s="347"/>
      <c r="DW90" s="347"/>
      <c r="DX90" s="347"/>
      <c r="DY90" s="347"/>
      <c r="DZ90" s="347"/>
      <c r="EA90" s="347"/>
      <c r="EB90" s="347"/>
      <c r="EC90" s="347"/>
      <c r="ED90" s="347"/>
      <c r="EE90" s="347"/>
      <c r="EF90" s="347"/>
      <c r="EG90" s="347"/>
      <c r="EH90" s="347"/>
      <c r="EI90" s="347"/>
      <c r="EJ90" s="347"/>
      <c r="EK90" s="347"/>
      <c r="EL90" s="347"/>
      <c r="EM90" s="347"/>
      <c r="EN90" s="347"/>
      <c r="EO90" s="347"/>
      <c r="EP90" s="347"/>
      <c r="EQ90" s="347"/>
      <c r="ER90" s="347"/>
      <c r="ES90" s="347"/>
      <c r="ET90" s="347"/>
      <c r="EU90" s="347"/>
      <c r="EV90" s="347"/>
      <c r="EW90" s="347"/>
      <c r="EX90" s="347"/>
      <c r="EY90" s="347"/>
      <c r="EZ90" s="347"/>
      <c r="FA90" s="347"/>
      <c r="FB90" s="347"/>
      <c r="FC90" s="347"/>
      <c r="FD90" s="347"/>
      <c r="FE90" s="347"/>
      <c r="FF90" s="347"/>
      <c r="FG90" s="347"/>
      <c r="FH90" s="347"/>
      <c r="FI90" s="347"/>
      <c r="FJ90" s="347"/>
      <c r="FK90" s="347"/>
      <c r="FL90" s="347"/>
      <c r="FM90" s="347"/>
      <c r="FN90" s="347"/>
      <c r="FO90" s="347"/>
      <c r="FP90" s="347"/>
      <c r="FQ90" s="347"/>
      <c r="FR90" s="347"/>
      <c r="FS90" s="347"/>
      <c r="FT90" s="347"/>
      <c r="FU90" s="347"/>
      <c r="FV90" s="347"/>
      <c r="FW90" s="347"/>
      <c r="FX90" s="347"/>
      <c r="FY90" s="347"/>
      <c r="FZ90" s="347"/>
      <c r="GA90" s="347"/>
      <c r="GB90" s="347"/>
      <c r="GC90" s="347"/>
      <c r="GD90" s="347"/>
      <c r="GE90" s="347"/>
      <c r="GF90" s="347"/>
      <c r="GG90" s="347"/>
      <c r="GH90" s="347"/>
      <c r="GI90" s="347"/>
      <c r="GJ90" s="347"/>
      <c r="GK90" s="347"/>
      <c r="GL90" s="347"/>
      <c r="GM90" s="347"/>
      <c r="GN90" s="347"/>
      <c r="GO90" s="347"/>
      <c r="GP90" s="347"/>
      <c r="GQ90" s="347"/>
      <c r="GR90" s="347"/>
      <c r="GS90" s="347"/>
      <c r="GT90" s="347"/>
      <c r="GU90" s="347"/>
      <c r="GV90" s="347"/>
      <c r="GW90" s="347"/>
      <c r="GX90" s="347"/>
      <c r="GY90" s="347"/>
      <c r="GZ90" s="347"/>
      <c r="HA90" s="347"/>
      <c r="HB90" s="347"/>
      <c r="HC90" s="347"/>
      <c r="HD90" s="347"/>
      <c r="HE90" s="347"/>
      <c r="HF90" s="347"/>
      <c r="HG90" s="347"/>
      <c r="HH90" s="347"/>
      <c r="HI90" s="347"/>
      <c r="HJ90" s="347"/>
      <c r="HK90" s="347"/>
    </row>
    <row r="91" spans="2:220" x14ac:dyDescent="0.75">
      <c r="B91" s="546"/>
      <c r="C91" s="547"/>
      <c r="D91" s="547"/>
      <c r="E91" s="547"/>
      <c r="F91" s="547"/>
      <c r="G91" s="547"/>
      <c r="H91" s="347"/>
      <c r="I91" s="347"/>
      <c r="J91" s="347"/>
      <c r="K91" s="347"/>
      <c r="L91" s="347"/>
      <c r="M91" s="347"/>
      <c r="N91" s="546" t="s">
        <v>411</v>
      </c>
      <c r="O91" s="347"/>
      <c r="P91" s="347"/>
      <c r="Q91" s="348"/>
      <c r="R91" s="347"/>
      <c r="S91" s="347"/>
      <c r="T91" s="347"/>
      <c r="U91" s="347"/>
      <c r="V91" s="347"/>
      <c r="W91" s="347"/>
      <c r="X91" s="347"/>
      <c r="Y91" s="347"/>
      <c r="Z91" s="347"/>
      <c r="AA91" s="347"/>
      <c r="AB91" s="347"/>
      <c r="AC91" s="347"/>
      <c r="AD91" s="347"/>
      <c r="AE91" s="347"/>
      <c r="AF91" s="347"/>
      <c r="AG91" s="347"/>
      <c r="AH91" s="347"/>
      <c r="AI91" s="347"/>
      <c r="AJ91" s="347"/>
      <c r="AK91" s="347"/>
      <c r="AL91" s="347"/>
      <c r="AM91" s="347"/>
      <c r="AN91" s="347"/>
      <c r="AO91" s="347"/>
      <c r="AP91" s="347"/>
      <c r="AQ91" s="347"/>
      <c r="AR91" s="347"/>
      <c r="AS91" s="347"/>
      <c r="AT91" s="347"/>
      <c r="AU91" s="347"/>
      <c r="AV91" s="347"/>
      <c r="AW91" s="347"/>
      <c r="AX91" s="347"/>
      <c r="AY91" s="347"/>
      <c r="AZ91" s="347"/>
      <c r="BA91" s="347"/>
      <c r="BB91" s="347"/>
      <c r="BC91" s="347"/>
      <c r="BD91" s="347"/>
      <c r="BE91" s="347"/>
      <c r="BF91" s="347"/>
      <c r="BG91" s="347"/>
      <c r="BH91" s="347"/>
      <c r="BI91" s="347"/>
      <c r="BJ91" s="347"/>
      <c r="BK91" s="347"/>
      <c r="BL91" s="347"/>
      <c r="BM91" s="347"/>
      <c r="BN91" s="347"/>
      <c r="BO91" s="347"/>
      <c r="BP91" s="347"/>
      <c r="BQ91" s="347"/>
      <c r="BR91" s="347"/>
      <c r="BS91" s="347"/>
      <c r="BT91" s="347"/>
      <c r="BU91" s="347"/>
      <c r="BV91" s="347"/>
      <c r="BW91" s="347"/>
      <c r="BX91" s="347"/>
      <c r="BY91" s="347"/>
      <c r="BZ91" s="347"/>
      <c r="CA91" s="347"/>
      <c r="CB91" s="347"/>
      <c r="CC91" s="347"/>
      <c r="CD91" s="347"/>
      <c r="CE91" s="347"/>
      <c r="CF91" s="347"/>
      <c r="CG91" s="347"/>
      <c r="CH91" s="347"/>
      <c r="CI91" s="347"/>
      <c r="CJ91" s="347"/>
      <c r="CK91" s="347"/>
      <c r="CL91" s="347"/>
      <c r="CM91" s="347"/>
      <c r="CN91" s="347"/>
      <c r="CO91" s="347"/>
      <c r="CP91" s="347"/>
      <c r="CQ91" s="347"/>
      <c r="CR91" s="347"/>
      <c r="CS91" s="347"/>
      <c r="CT91" s="347"/>
      <c r="CU91" s="347"/>
      <c r="CV91" s="347"/>
      <c r="CW91" s="347"/>
      <c r="CX91" s="347"/>
      <c r="CY91" s="347"/>
      <c r="CZ91" s="347"/>
      <c r="DA91" s="347"/>
      <c r="DB91" s="347"/>
      <c r="DC91" s="347"/>
      <c r="DD91" s="347"/>
      <c r="DE91" s="347"/>
      <c r="DF91" s="347"/>
      <c r="DG91" s="347"/>
      <c r="DH91" s="347"/>
      <c r="DI91" s="347"/>
      <c r="DJ91" s="347"/>
      <c r="DK91" s="347"/>
      <c r="DL91" s="347"/>
      <c r="DM91" s="347"/>
      <c r="DN91" s="347"/>
      <c r="DO91" s="347"/>
      <c r="DP91" s="347"/>
      <c r="DQ91" s="347"/>
      <c r="DR91" s="347"/>
      <c r="DS91" s="347"/>
      <c r="DT91" s="347"/>
      <c r="DU91" s="347"/>
      <c r="DV91" s="347"/>
      <c r="DW91" s="347"/>
      <c r="DX91" s="347"/>
      <c r="DY91" s="347"/>
      <c r="DZ91" s="347"/>
      <c r="EA91" s="347"/>
      <c r="EB91" s="347"/>
      <c r="EC91" s="347"/>
      <c r="ED91" s="347"/>
      <c r="EE91" s="347"/>
      <c r="EF91" s="347"/>
      <c r="EG91" s="347"/>
      <c r="EH91" s="347"/>
      <c r="EI91" s="347"/>
      <c r="EJ91" s="347"/>
      <c r="EK91" s="347"/>
      <c r="EL91" s="347"/>
      <c r="EM91" s="347"/>
      <c r="EN91" s="347"/>
      <c r="EO91" s="347"/>
      <c r="EP91" s="347"/>
      <c r="EQ91" s="347"/>
      <c r="ER91" s="347"/>
      <c r="ES91" s="347"/>
      <c r="ET91" s="347"/>
      <c r="EU91" s="347"/>
      <c r="EV91" s="347"/>
      <c r="EW91" s="347"/>
      <c r="EX91" s="347"/>
      <c r="EY91" s="347"/>
      <c r="EZ91" s="347"/>
      <c r="FA91" s="347"/>
      <c r="FB91" s="347"/>
      <c r="FC91" s="347"/>
      <c r="FD91" s="347"/>
      <c r="FE91" s="347"/>
      <c r="FF91" s="347"/>
      <c r="FG91" s="347"/>
      <c r="FH91" s="347"/>
      <c r="FI91" s="347"/>
      <c r="FJ91" s="347"/>
      <c r="FK91" s="347"/>
      <c r="FL91" s="347"/>
      <c r="FM91" s="347"/>
      <c r="FN91" s="347"/>
      <c r="FO91" s="347"/>
      <c r="FP91" s="347"/>
      <c r="FQ91" s="347"/>
      <c r="FR91" s="347"/>
      <c r="FS91" s="347"/>
      <c r="FT91" s="347"/>
      <c r="FU91" s="347"/>
      <c r="FV91" s="347"/>
      <c r="FW91" s="347"/>
      <c r="FX91" s="347"/>
      <c r="FY91" s="347"/>
      <c r="FZ91" s="347"/>
      <c r="GA91" s="347"/>
      <c r="GB91" s="347"/>
      <c r="GC91" s="347"/>
      <c r="GD91" s="347"/>
      <c r="GE91" s="347"/>
      <c r="GF91" s="347"/>
      <c r="GG91" s="347"/>
      <c r="GH91" s="347"/>
      <c r="GI91" s="347"/>
      <c r="GJ91" s="347"/>
      <c r="GK91" s="347"/>
      <c r="GL91" s="347"/>
      <c r="GM91" s="347"/>
      <c r="GN91" s="347"/>
      <c r="GO91" s="347"/>
      <c r="GP91" s="347"/>
      <c r="GQ91" s="347"/>
      <c r="GR91" s="347"/>
      <c r="GS91" s="347"/>
      <c r="GT91" s="347"/>
      <c r="GU91" s="347"/>
      <c r="GV91" s="347"/>
      <c r="GW91" s="347"/>
      <c r="GX91" s="347"/>
      <c r="GY91" s="347"/>
      <c r="GZ91" s="347"/>
      <c r="HA91" s="347"/>
      <c r="HB91" s="347"/>
      <c r="HC91" s="347"/>
      <c r="HD91" s="347"/>
      <c r="HE91" s="347"/>
      <c r="HF91" s="347"/>
      <c r="HG91" s="347"/>
      <c r="HH91" s="347"/>
      <c r="HI91" s="347"/>
      <c r="HJ91" s="347"/>
      <c r="HK91" s="347"/>
    </row>
    <row r="92" spans="2:220" x14ac:dyDescent="0.75">
      <c r="HE92" s="86"/>
      <c r="HF92" s="86"/>
      <c r="HG92" s="86"/>
      <c r="HH92" s="86"/>
      <c r="HI92" s="86"/>
      <c r="HJ92" s="86"/>
    </row>
    <row r="93" spans="2:220" x14ac:dyDescent="0.75">
      <c r="C93" s="85"/>
    </row>
    <row r="94" spans="2:220" x14ac:dyDescent="0.75">
      <c r="T94" s="89"/>
      <c r="U94" s="89"/>
      <c r="V94" s="89"/>
      <c r="W94" s="89"/>
      <c r="X94" s="89"/>
      <c r="Y94" s="89"/>
      <c r="Z94" s="89"/>
      <c r="AA94" s="89"/>
      <c r="AB94" s="89"/>
      <c r="AC94" s="89"/>
      <c r="AD94" s="89"/>
      <c r="AE94" s="89"/>
      <c r="AF94" s="89"/>
      <c r="AG94" s="89"/>
      <c r="AH94" s="89"/>
      <c r="AI94" s="89"/>
      <c r="AJ94" s="89"/>
      <c r="AK94" s="89"/>
      <c r="AL94" s="89"/>
      <c r="AM94" s="89"/>
      <c r="AN94" s="89"/>
      <c r="AO94" s="89"/>
      <c r="AP94" s="89"/>
      <c r="AQ94" s="89"/>
      <c r="AR94" s="89"/>
      <c r="AS94" s="89"/>
      <c r="AT94" s="89"/>
      <c r="AU94" s="89"/>
      <c r="AV94" s="89"/>
      <c r="AW94" s="89"/>
      <c r="AX94" s="89"/>
      <c r="AY94" s="89"/>
      <c r="AZ94" s="89"/>
      <c r="BA94" s="89"/>
      <c r="BB94" s="89"/>
      <c r="BC94" s="89"/>
      <c r="BD94" s="89"/>
      <c r="BE94" s="89"/>
      <c r="BF94" s="89"/>
      <c r="BG94" s="89"/>
      <c r="BH94" s="89"/>
      <c r="BI94" s="89"/>
      <c r="BJ94" s="89"/>
      <c r="BK94" s="89"/>
      <c r="BL94" s="89"/>
      <c r="BM94" s="89"/>
      <c r="BN94" s="89"/>
      <c r="BO94" s="89"/>
      <c r="BP94" s="89"/>
      <c r="BQ94" s="89"/>
      <c r="BR94" s="89"/>
      <c r="BS94" s="89"/>
      <c r="BT94" s="89"/>
      <c r="BU94" s="89"/>
      <c r="BV94" s="89"/>
      <c r="BW94" s="89"/>
      <c r="BX94" s="89"/>
      <c r="BY94" s="89"/>
      <c r="BZ94" s="89"/>
      <c r="CA94" s="89"/>
      <c r="CB94" s="89"/>
      <c r="CC94" s="89"/>
      <c r="CD94" s="89"/>
      <c r="CE94" s="89"/>
      <c r="CF94" s="89"/>
      <c r="CG94" s="89"/>
      <c r="CH94" s="89"/>
      <c r="CI94" s="89"/>
      <c r="CJ94" s="89"/>
      <c r="CK94" s="89"/>
      <c r="CL94" s="89"/>
      <c r="CM94" s="89"/>
      <c r="CN94" s="89"/>
      <c r="CO94" s="89"/>
      <c r="CP94" s="89"/>
      <c r="CQ94" s="89"/>
      <c r="CR94" s="89"/>
      <c r="CS94" s="89"/>
      <c r="CT94" s="89"/>
      <c r="CU94" s="89"/>
      <c r="CV94" s="89"/>
      <c r="CW94" s="89"/>
      <c r="CX94" s="89"/>
      <c r="CY94" s="89"/>
      <c r="CZ94" s="89"/>
      <c r="DA94" s="89"/>
      <c r="DB94" s="89"/>
      <c r="DC94" s="89"/>
      <c r="DD94" s="89"/>
      <c r="DE94" s="89"/>
      <c r="DF94" s="89"/>
      <c r="DG94" s="89"/>
      <c r="DH94" s="89"/>
      <c r="DI94" s="89"/>
      <c r="DJ94" s="89"/>
      <c r="DK94" s="89"/>
      <c r="DL94" s="89"/>
      <c r="DM94" s="89"/>
      <c r="DN94" s="89"/>
      <c r="DO94" s="89"/>
      <c r="DP94" s="89"/>
      <c r="DQ94" s="89"/>
      <c r="DR94" s="89"/>
      <c r="DS94" s="89"/>
      <c r="DT94" s="89"/>
      <c r="DU94" s="89"/>
      <c r="DV94" s="89"/>
      <c r="DW94" s="89"/>
      <c r="DX94" s="89"/>
      <c r="DY94" s="89"/>
      <c r="DZ94" s="89"/>
      <c r="EA94" s="89"/>
      <c r="EB94" s="89"/>
      <c r="EC94" s="89"/>
      <c r="ED94" s="89"/>
      <c r="EE94" s="89"/>
      <c r="EF94" s="89"/>
      <c r="EG94" s="89"/>
      <c r="EH94" s="89"/>
      <c r="EI94" s="89"/>
      <c r="EJ94" s="89"/>
      <c r="EK94" s="89"/>
      <c r="EL94" s="89"/>
      <c r="EM94" s="89"/>
      <c r="EN94" s="89"/>
      <c r="EO94" s="89"/>
      <c r="EP94" s="89"/>
      <c r="EQ94" s="89"/>
      <c r="ER94" s="89"/>
      <c r="ES94" s="89"/>
      <c r="ET94" s="89"/>
      <c r="EU94" s="89"/>
      <c r="EV94" s="89"/>
      <c r="EW94" s="89"/>
      <c r="EX94" s="89"/>
      <c r="EY94" s="89"/>
      <c r="EZ94" s="89"/>
      <c r="FA94" s="89"/>
      <c r="FB94" s="89"/>
      <c r="FC94" s="89"/>
      <c r="FD94" s="89"/>
      <c r="FE94" s="89"/>
      <c r="FF94" s="89"/>
      <c r="FG94" s="89"/>
      <c r="FH94" s="89"/>
      <c r="FI94" s="89"/>
      <c r="FJ94" s="89"/>
      <c r="FK94" s="89"/>
      <c r="FL94" s="89"/>
      <c r="FM94" s="89"/>
      <c r="FN94" s="89"/>
      <c r="FO94" s="89"/>
      <c r="FP94" s="89"/>
      <c r="FQ94" s="89"/>
      <c r="FR94" s="89"/>
      <c r="FS94" s="89"/>
      <c r="FT94" s="89"/>
      <c r="FU94" s="89"/>
      <c r="FV94" s="89"/>
      <c r="FW94" s="89"/>
      <c r="FX94" s="89"/>
      <c r="FY94" s="89"/>
      <c r="FZ94" s="89"/>
      <c r="GA94" s="89"/>
      <c r="GB94" s="89"/>
      <c r="GC94" s="89"/>
      <c r="GD94" s="89"/>
      <c r="GE94" s="89"/>
      <c r="GF94" s="89"/>
      <c r="GG94" s="89"/>
      <c r="GH94" s="89"/>
      <c r="GI94" s="89"/>
      <c r="GJ94" s="89"/>
      <c r="GK94" s="89"/>
      <c r="GL94" s="89"/>
      <c r="GM94" s="89"/>
      <c r="GN94" s="89"/>
      <c r="GO94" s="89"/>
      <c r="GP94" s="89"/>
      <c r="GQ94" s="89"/>
      <c r="GR94" s="89"/>
      <c r="GS94" s="89"/>
      <c r="GT94" s="89"/>
      <c r="GU94" s="89"/>
      <c r="GV94" s="89"/>
      <c r="GW94" s="89"/>
      <c r="GX94" s="89"/>
      <c r="GY94" s="89"/>
      <c r="GZ94" s="89"/>
      <c r="HA94" s="89"/>
      <c r="HB94" s="89"/>
    </row>
    <row r="95" spans="2:220" x14ac:dyDescent="0.75">
      <c r="T95" s="89"/>
      <c r="U95" s="89"/>
      <c r="V95" s="89"/>
      <c r="W95" s="89"/>
      <c r="X95" s="89"/>
      <c r="Y95" s="89"/>
      <c r="Z95" s="89"/>
      <c r="AA95" s="89"/>
      <c r="AB95" s="89"/>
      <c r="AC95" s="89"/>
      <c r="AD95" s="89"/>
      <c r="AE95" s="89"/>
      <c r="AF95" s="89"/>
      <c r="AG95" s="89"/>
      <c r="AH95" s="89"/>
      <c r="AI95" s="89"/>
      <c r="AJ95" s="89"/>
      <c r="AK95" s="89"/>
      <c r="AL95" s="89"/>
      <c r="AM95" s="89"/>
      <c r="AN95" s="89"/>
      <c r="AO95" s="89"/>
      <c r="AP95" s="89"/>
      <c r="AQ95" s="89"/>
      <c r="AR95" s="89"/>
      <c r="AS95" s="89"/>
      <c r="AT95" s="89"/>
      <c r="AU95" s="89"/>
      <c r="AV95" s="89"/>
      <c r="AW95" s="89"/>
      <c r="AX95" s="89"/>
      <c r="AY95" s="89"/>
      <c r="AZ95" s="89"/>
      <c r="BA95" s="89"/>
      <c r="BB95" s="89"/>
      <c r="BC95" s="89"/>
      <c r="BD95" s="89"/>
      <c r="BE95" s="89"/>
      <c r="BF95" s="89"/>
      <c r="BG95" s="89"/>
      <c r="BH95" s="89"/>
      <c r="BI95" s="89"/>
      <c r="BJ95" s="89"/>
      <c r="BK95" s="89"/>
      <c r="BL95" s="89"/>
      <c r="BM95" s="89"/>
      <c r="BN95" s="89"/>
      <c r="BO95" s="89"/>
      <c r="BP95" s="89"/>
      <c r="BQ95" s="89"/>
      <c r="BR95" s="89"/>
      <c r="BS95" s="89"/>
      <c r="BT95" s="89"/>
      <c r="BU95" s="89"/>
      <c r="BV95" s="89"/>
      <c r="BW95" s="89"/>
      <c r="BX95" s="89"/>
      <c r="BY95" s="89"/>
      <c r="BZ95" s="89"/>
      <c r="CA95" s="89"/>
      <c r="CB95" s="89"/>
      <c r="CC95" s="89"/>
      <c r="CD95" s="89"/>
      <c r="CE95" s="89"/>
      <c r="CF95" s="89"/>
      <c r="CG95" s="89"/>
      <c r="CH95" s="89"/>
      <c r="CI95" s="89"/>
      <c r="CJ95" s="89"/>
      <c r="CK95" s="89"/>
      <c r="CL95" s="89"/>
      <c r="CM95" s="89"/>
      <c r="CN95" s="89"/>
      <c r="CO95" s="89"/>
      <c r="CP95" s="89"/>
      <c r="CQ95" s="89"/>
      <c r="CR95" s="89"/>
      <c r="CS95" s="89"/>
      <c r="CT95" s="89"/>
      <c r="CU95" s="89"/>
      <c r="CV95" s="89"/>
      <c r="CW95" s="89"/>
      <c r="CX95" s="89"/>
      <c r="CY95" s="89"/>
      <c r="CZ95" s="89"/>
      <c r="DA95" s="89"/>
      <c r="DB95" s="89"/>
      <c r="DC95" s="89"/>
      <c r="DD95" s="89"/>
      <c r="DE95" s="89"/>
      <c r="DF95" s="89"/>
      <c r="DG95" s="89"/>
      <c r="DH95" s="89"/>
      <c r="DI95" s="89"/>
      <c r="DJ95" s="89"/>
      <c r="DK95" s="89"/>
      <c r="DL95" s="89"/>
      <c r="DM95" s="89"/>
      <c r="DN95" s="89"/>
      <c r="DO95" s="89"/>
      <c r="DP95" s="89"/>
      <c r="DQ95" s="89"/>
      <c r="DR95" s="89"/>
      <c r="DS95" s="89"/>
      <c r="DT95" s="89"/>
      <c r="DU95" s="89"/>
      <c r="DV95" s="89"/>
      <c r="DW95" s="89"/>
      <c r="DX95" s="89"/>
      <c r="DY95" s="89"/>
      <c r="DZ95" s="89"/>
      <c r="EA95" s="89"/>
      <c r="EB95" s="89"/>
      <c r="EC95" s="89"/>
      <c r="ED95" s="89"/>
      <c r="EE95" s="89"/>
      <c r="EF95" s="89"/>
      <c r="EG95" s="89"/>
      <c r="EH95" s="89"/>
      <c r="EI95" s="89"/>
      <c r="EJ95" s="89"/>
      <c r="EK95" s="89"/>
      <c r="EL95" s="89"/>
      <c r="EM95" s="89"/>
      <c r="EN95" s="89"/>
      <c r="EO95" s="89"/>
      <c r="EP95" s="89"/>
      <c r="EQ95" s="89"/>
      <c r="ER95" s="89"/>
      <c r="ES95" s="89"/>
      <c r="ET95" s="89"/>
      <c r="EU95" s="89"/>
      <c r="EV95" s="89"/>
      <c r="EW95" s="89"/>
      <c r="EX95" s="89"/>
      <c r="EY95" s="89"/>
      <c r="EZ95" s="89"/>
      <c r="FA95" s="89"/>
      <c r="FB95" s="89"/>
      <c r="FC95" s="89"/>
      <c r="FD95" s="89"/>
      <c r="FE95" s="89"/>
      <c r="FF95" s="89"/>
      <c r="FG95" s="89"/>
      <c r="FH95" s="89"/>
      <c r="FI95" s="89"/>
      <c r="FJ95" s="89"/>
      <c r="FK95" s="89"/>
      <c r="FL95" s="89"/>
      <c r="FM95" s="89"/>
      <c r="FN95" s="89"/>
      <c r="FO95" s="89"/>
      <c r="FP95" s="89"/>
      <c r="FQ95" s="89"/>
      <c r="FR95" s="89"/>
      <c r="FS95" s="89"/>
      <c r="FT95" s="89"/>
      <c r="FU95" s="89"/>
      <c r="FV95" s="89"/>
      <c r="FW95" s="89"/>
      <c r="FX95" s="89"/>
      <c r="FY95" s="89"/>
      <c r="FZ95" s="89"/>
      <c r="GA95" s="89"/>
      <c r="GB95" s="89"/>
      <c r="GC95" s="89"/>
      <c r="GD95" s="89"/>
      <c r="GE95" s="89"/>
      <c r="GF95" s="89"/>
      <c r="GG95" s="89"/>
      <c r="GH95" s="89"/>
      <c r="GI95" s="89"/>
      <c r="GJ95" s="89"/>
      <c r="GK95" s="89"/>
      <c r="GL95" s="89"/>
      <c r="GM95" s="89"/>
      <c r="GN95" s="89"/>
      <c r="GO95" s="89"/>
      <c r="GP95" s="89"/>
      <c r="GQ95" s="89"/>
      <c r="GR95" s="89"/>
      <c r="GS95" s="89"/>
      <c r="GT95" s="89"/>
      <c r="GU95" s="89"/>
      <c r="GV95" s="89"/>
      <c r="GW95" s="89"/>
      <c r="GX95" s="89"/>
      <c r="GY95" s="89"/>
      <c r="GZ95" s="89"/>
      <c r="HA95" s="89"/>
      <c r="HB95" s="89"/>
    </row>
    <row r="105" spans="20:210" x14ac:dyDescent="0.75">
      <c r="T105" s="94"/>
      <c r="U105" s="94"/>
      <c r="V105" s="94"/>
      <c r="W105" s="94"/>
      <c r="X105" s="94"/>
      <c r="Y105" s="94"/>
      <c r="Z105" s="94"/>
      <c r="AA105" s="94"/>
      <c r="AB105" s="94"/>
      <c r="AC105" s="94"/>
      <c r="AD105" s="94"/>
      <c r="AE105" s="94"/>
      <c r="AF105" s="94"/>
      <c r="AG105" s="94"/>
      <c r="AH105" s="94"/>
      <c r="AI105" s="94"/>
      <c r="AJ105" s="94"/>
      <c r="AK105" s="94"/>
      <c r="AL105" s="94"/>
      <c r="AM105" s="94"/>
      <c r="AN105" s="94"/>
      <c r="AO105" s="94"/>
      <c r="AP105" s="94"/>
      <c r="AQ105" s="94"/>
      <c r="AR105" s="94"/>
      <c r="AS105" s="94"/>
      <c r="AT105" s="94"/>
      <c r="AU105" s="94"/>
      <c r="AV105" s="94"/>
      <c r="AW105" s="94"/>
      <c r="AX105" s="94"/>
      <c r="AY105" s="94"/>
      <c r="AZ105" s="94"/>
      <c r="BA105" s="94"/>
      <c r="BB105" s="94"/>
      <c r="BC105" s="94"/>
      <c r="BD105" s="94"/>
      <c r="BE105" s="94"/>
      <c r="BF105" s="94"/>
      <c r="BG105" s="94"/>
      <c r="BH105" s="94"/>
      <c r="BI105" s="94"/>
      <c r="BJ105" s="94"/>
      <c r="BK105" s="94"/>
      <c r="BL105" s="94"/>
      <c r="BM105" s="94"/>
      <c r="BN105" s="94"/>
      <c r="BO105" s="94"/>
      <c r="BP105" s="94"/>
      <c r="BQ105" s="94"/>
      <c r="BR105" s="94"/>
      <c r="BS105" s="94"/>
      <c r="BT105" s="94"/>
      <c r="BU105" s="94"/>
      <c r="BV105" s="94"/>
      <c r="BW105" s="94"/>
      <c r="BX105" s="94"/>
      <c r="BY105" s="94"/>
      <c r="BZ105" s="94"/>
      <c r="CA105" s="94"/>
      <c r="CB105" s="94"/>
      <c r="CC105" s="94"/>
      <c r="CD105" s="94"/>
      <c r="CE105" s="94"/>
      <c r="CF105" s="94"/>
      <c r="CG105" s="94"/>
      <c r="CH105" s="94"/>
      <c r="CI105" s="94"/>
      <c r="CJ105" s="94"/>
      <c r="CK105" s="94"/>
      <c r="CL105" s="94"/>
      <c r="CM105" s="94"/>
      <c r="CN105" s="94"/>
      <c r="CO105" s="94"/>
      <c r="CP105" s="94"/>
      <c r="CQ105" s="94"/>
      <c r="CR105" s="94"/>
      <c r="CS105" s="94"/>
      <c r="CT105" s="94"/>
      <c r="CU105" s="94"/>
      <c r="CV105" s="94"/>
      <c r="CW105" s="94"/>
      <c r="CX105" s="94"/>
      <c r="CY105" s="94"/>
      <c r="CZ105" s="94"/>
      <c r="DA105" s="94"/>
      <c r="DB105" s="94"/>
      <c r="DC105" s="94"/>
      <c r="DD105" s="94"/>
      <c r="DE105" s="94"/>
      <c r="DF105" s="94"/>
      <c r="DG105" s="94"/>
      <c r="DH105" s="94"/>
      <c r="DI105" s="94"/>
      <c r="DJ105" s="94"/>
      <c r="DK105" s="94"/>
      <c r="DL105" s="94"/>
      <c r="DM105" s="94"/>
      <c r="DN105" s="94"/>
      <c r="DO105" s="94"/>
      <c r="DP105" s="94"/>
      <c r="DQ105" s="94"/>
      <c r="DR105" s="94"/>
      <c r="DS105" s="94"/>
      <c r="DT105" s="94"/>
      <c r="DU105" s="94"/>
      <c r="DV105" s="94"/>
      <c r="DW105" s="94"/>
      <c r="DX105" s="94"/>
      <c r="DY105" s="94"/>
      <c r="DZ105" s="94"/>
      <c r="EA105" s="94"/>
      <c r="EB105" s="94"/>
      <c r="EC105" s="94"/>
      <c r="ED105" s="94"/>
      <c r="EE105" s="94"/>
      <c r="EF105" s="94"/>
      <c r="EG105" s="94"/>
      <c r="EH105" s="94"/>
      <c r="EI105" s="94"/>
      <c r="EJ105" s="94"/>
      <c r="EK105" s="94"/>
      <c r="EL105" s="94"/>
      <c r="EM105" s="94"/>
      <c r="EN105" s="94"/>
      <c r="EO105" s="94"/>
      <c r="EP105" s="94"/>
      <c r="EQ105" s="94"/>
      <c r="ER105" s="94"/>
      <c r="ES105" s="94"/>
      <c r="ET105" s="94"/>
      <c r="EU105" s="94"/>
      <c r="EV105" s="94"/>
      <c r="EW105" s="94"/>
      <c r="EX105" s="94"/>
      <c r="EY105" s="94"/>
      <c r="EZ105" s="94"/>
      <c r="FA105" s="94"/>
      <c r="FB105" s="94"/>
      <c r="FC105" s="94"/>
      <c r="FD105" s="94"/>
      <c r="FE105" s="94"/>
      <c r="FF105" s="94"/>
      <c r="FG105" s="94"/>
      <c r="FH105" s="94"/>
      <c r="FI105" s="94"/>
      <c r="FJ105" s="94"/>
      <c r="FK105" s="94"/>
      <c r="FL105" s="94"/>
      <c r="FM105" s="94"/>
      <c r="FN105" s="94"/>
      <c r="FO105" s="94"/>
      <c r="FP105" s="94"/>
      <c r="FQ105" s="94"/>
      <c r="FR105" s="94"/>
      <c r="FS105" s="94"/>
      <c r="FT105" s="94"/>
      <c r="FU105" s="94"/>
      <c r="FV105" s="94"/>
      <c r="FW105" s="94"/>
      <c r="FX105" s="94"/>
      <c r="FY105" s="94"/>
      <c r="FZ105" s="94"/>
      <c r="GA105" s="94"/>
      <c r="GB105" s="94"/>
      <c r="GC105" s="94"/>
      <c r="GD105" s="94"/>
      <c r="GE105" s="94"/>
      <c r="GF105" s="94"/>
      <c r="GG105" s="94"/>
      <c r="GH105" s="94"/>
      <c r="GI105" s="94"/>
      <c r="GJ105" s="94"/>
      <c r="GK105" s="94"/>
      <c r="GL105" s="94"/>
      <c r="GM105" s="94"/>
      <c r="GN105" s="94"/>
      <c r="GO105" s="94"/>
      <c r="GP105" s="94"/>
      <c r="GQ105" s="94"/>
      <c r="GR105" s="94"/>
      <c r="GS105" s="94"/>
      <c r="GT105" s="94"/>
      <c r="GU105" s="94"/>
      <c r="GV105" s="94"/>
      <c r="GW105" s="94"/>
      <c r="GX105" s="94"/>
      <c r="GY105" s="94"/>
      <c r="GZ105" s="94"/>
      <c r="HA105" s="94"/>
      <c r="HB105" s="94"/>
    </row>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EE1D8-55DA-4E67-973A-9180AAFAFE0F}">
  <sheetPr>
    <tabColor theme="3" tint="9.9978637043366805E-2"/>
  </sheetPr>
  <dimension ref="C1:E36"/>
  <sheetViews>
    <sheetView topLeftCell="B1" zoomScale="72" workbookViewId="0">
      <selection activeCell="P7" sqref="P7"/>
    </sheetView>
  </sheetViews>
  <sheetFormatPr defaultRowHeight="14.75" x14ac:dyDescent="0.75"/>
  <cols>
    <col min="1" max="1" width="0" hidden="1" customWidth="1"/>
    <col min="3" max="3" width="28.08984375" bestFit="1" customWidth="1"/>
    <col min="4" max="4" width="14.86328125" bestFit="1" customWidth="1"/>
    <col min="5" max="5" width="15.2265625" bestFit="1" customWidth="1"/>
  </cols>
  <sheetData>
    <row r="1" spans="3:5" x14ac:dyDescent="0.75">
      <c r="C1" s="443" t="s">
        <v>359</v>
      </c>
      <c r="D1" s="444">
        <v>358713131</v>
      </c>
    </row>
    <row r="2" spans="3:5" x14ac:dyDescent="0.75">
      <c r="C2" s="272" t="s">
        <v>360</v>
      </c>
      <c r="D2" s="300">
        <v>-1956490</v>
      </c>
    </row>
    <row r="3" spans="3:5" x14ac:dyDescent="0.75">
      <c r="C3" s="271" t="s">
        <v>361</v>
      </c>
      <c r="D3" s="442">
        <f>SUM(D1:D2)</f>
        <v>356756641</v>
      </c>
    </row>
    <row r="4" spans="3:5" x14ac:dyDescent="0.75">
      <c r="C4" s="271" t="s">
        <v>336</v>
      </c>
      <c r="D4" s="445">
        <v>1007837515.0299</v>
      </c>
    </row>
    <row r="5" spans="3:5" x14ac:dyDescent="0.75">
      <c r="C5" s="107" t="s">
        <v>329</v>
      </c>
      <c r="D5" s="446">
        <f>D3/D4</f>
        <v>0.35398229940807069</v>
      </c>
    </row>
    <row r="7" spans="3:5" x14ac:dyDescent="0.75">
      <c r="C7" s="271" t="s">
        <v>330</v>
      </c>
      <c r="D7" s="294" t="s">
        <v>331</v>
      </c>
      <c r="E7" s="295" t="s">
        <v>332</v>
      </c>
    </row>
    <row r="8" spans="3:5" x14ac:dyDescent="0.75">
      <c r="C8" s="272" t="s">
        <v>239</v>
      </c>
      <c r="D8" s="296">
        <v>0</v>
      </c>
      <c r="E8" s="297">
        <v>0</v>
      </c>
    </row>
    <row r="9" spans="3:5" x14ac:dyDescent="0.75">
      <c r="C9" s="272" t="s">
        <v>241</v>
      </c>
      <c r="D9" s="298">
        <v>0</v>
      </c>
      <c r="E9" s="299">
        <v>0</v>
      </c>
    </row>
    <row r="10" spans="3:5" x14ac:dyDescent="0.75">
      <c r="C10" s="272" t="s">
        <v>310</v>
      </c>
      <c r="D10" s="283">
        <v>0</v>
      </c>
      <c r="E10" s="300">
        <v>0</v>
      </c>
    </row>
    <row r="11" spans="3:5" x14ac:dyDescent="0.75">
      <c r="C11" s="273" t="s">
        <v>309</v>
      </c>
      <c r="D11" s="301">
        <v>0</v>
      </c>
      <c r="E11" s="302"/>
    </row>
    <row r="14" spans="3:5" x14ac:dyDescent="0.75">
      <c r="C14" s="416" t="s">
        <v>328</v>
      </c>
      <c r="D14" s="436"/>
    </row>
    <row r="15" spans="3:5" x14ac:dyDescent="0.75">
      <c r="C15" s="437">
        <v>42794</v>
      </c>
      <c r="D15" s="438">
        <v>0</v>
      </c>
    </row>
    <row r="16" spans="3:5" x14ac:dyDescent="0.75">
      <c r="C16" s="437">
        <v>43830</v>
      </c>
      <c r="D16" s="438">
        <v>0</v>
      </c>
    </row>
    <row r="17" spans="3:5" x14ac:dyDescent="0.75">
      <c r="C17" s="437">
        <f>EOMONTH(C16,12)</f>
        <v>44196</v>
      </c>
      <c r="D17" s="439">
        <v>0.1</v>
      </c>
    </row>
    <row r="18" spans="3:5" x14ac:dyDescent="0.75">
      <c r="C18" s="437">
        <f>EOMONTH(C17,12)</f>
        <v>44561</v>
      </c>
      <c r="D18" s="439">
        <v>0.2</v>
      </c>
    </row>
    <row r="19" spans="3:5" x14ac:dyDescent="0.75">
      <c r="C19" s="437">
        <f t="shared" ref="C19:C21" si="0">EOMONTH(C18,12)</f>
        <v>44926</v>
      </c>
      <c r="D19" s="439">
        <v>0.3</v>
      </c>
    </row>
    <row r="20" spans="3:5" x14ac:dyDescent="0.75">
      <c r="C20" s="437">
        <f t="shared" si="0"/>
        <v>45291</v>
      </c>
      <c r="D20" s="439">
        <v>0.4</v>
      </c>
    </row>
    <row r="21" spans="3:5" x14ac:dyDescent="0.75">
      <c r="C21" s="437">
        <f t="shared" si="0"/>
        <v>45657</v>
      </c>
      <c r="D21" s="439">
        <v>0.5</v>
      </c>
    </row>
    <row r="22" spans="3:5" x14ac:dyDescent="0.75">
      <c r="C22" s="437">
        <f t="shared" ref="C22:C29" si="1">EOMONTH(C21,12)</f>
        <v>46022</v>
      </c>
      <c r="D22" s="439">
        <v>0.9</v>
      </c>
    </row>
    <row r="23" spans="3:5" x14ac:dyDescent="0.75">
      <c r="C23" s="437">
        <f t="shared" si="1"/>
        <v>46387</v>
      </c>
      <c r="D23" s="439">
        <v>0.9</v>
      </c>
    </row>
    <row r="24" spans="3:5" x14ac:dyDescent="0.75">
      <c r="C24" s="437">
        <f t="shared" si="1"/>
        <v>46752</v>
      </c>
      <c r="D24" s="439">
        <v>0.9</v>
      </c>
    </row>
    <row r="25" spans="3:5" x14ac:dyDescent="0.75">
      <c r="C25" s="437">
        <f t="shared" si="1"/>
        <v>47118</v>
      </c>
      <c r="D25" s="439">
        <v>0.9</v>
      </c>
    </row>
    <row r="26" spans="3:5" x14ac:dyDescent="0.75">
      <c r="C26" s="437">
        <f t="shared" si="1"/>
        <v>47483</v>
      </c>
      <c r="D26" s="439">
        <v>0.9</v>
      </c>
    </row>
    <row r="27" spans="3:5" x14ac:dyDescent="0.75">
      <c r="C27" s="437">
        <f t="shared" si="1"/>
        <v>47848</v>
      </c>
      <c r="D27" s="439">
        <v>0.9</v>
      </c>
    </row>
    <row r="28" spans="3:5" x14ac:dyDescent="0.75">
      <c r="C28" s="437">
        <f t="shared" si="1"/>
        <v>48213</v>
      </c>
      <c r="D28" s="439">
        <v>0.9</v>
      </c>
    </row>
    <row r="29" spans="3:5" x14ac:dyDescent="0.75">
      <c r="C29" s="440">
        <f t="shared" si="1"/>
        <v>48579</v>
      </c>
      <c r="D29" s="441">
        <v>0.9</v>
      </c>
    </row>
    <row r="32" spans="3:5" x14ac:dyDescent="0.75">
      <c r="C32" s="271" t="s">
        <v>370</v>
      </c>
      <c r="D32" s="457">
        <v>15332621.861884873</v>
      </c>
      <c r="E32" s="458"/>
    </row>
    <row r="33" spans="3:5" x14ac:dyDescent="0.75">
      <c r="C33" s="271" t="s">
        <v>371</v>
      </c>
      <c r="D33" s="493">
        <v>1.7500000000000002E-2</v>
      </c>
      <c r="E33" s="458"/>
    </row>
    <row r="34" spans="3:5" x14ac:dyDescent="0.75">
      <c r="D34" s="5"/>
    </row>
    <row r="35" spans="3:5" x14ac:dyDescent="0.75">
      <c r="C35" s="443" t="s">
        <v>378</v>
      </c>
      <c r="D35" s="496">
        <v>0</v>
      </c>
    </row>
    <row r="36" spans="3:5" x14ac:dyDescent="0.75">
      <c r="C36" s="273" t="s">
        <v>379</v>
      </c>
      <c r="D36" s="497">
        <v>0</v>
      </c>
    </row>
  </sheetData>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89DC8-2E72-4428-BA42-DE5D417BA4A8}">
  <sheetPr>
    <tabColor theme="3" tint="9.9978637043366805E-2"/>
  </sheetPr>
  <dimension ref="B1:C21"/>
  <sheetViews>
    <sheetView view="pageBreakPreview" topLeftCell="B14" zoomScale="60" zoomScaleNormal="70" workbookViewId="0">
      <selection activeCell="C5" sqref="C5"/>
    </sheetView>
  </sheetViews>
  <sheetFormatPr defaultColWidth="8.86328125" defaultRowHeight="14.75" x14ac:dyDescent="0.75"/>
  <cols>
    <col min="1" max="2" width="8.86328125" style="519"/>
    <col min="3" max="3" width="214.6796875" style="519" customWidth="1"/>
    <col min="4" max="16384" width="8.86328125" style="519"/>
  </cols>
  <sheetData>
    <row r="1" spans="2:3" x14ac:dyDescent="0.75">
      <c r="B1" s="518" t="s">
        <v>384</v>
      </c>
    </row>
    <row r="3" spans="2:3" x14ac:dyDescent="0.75">
      <c r="B3" s="520" t="s">
        <v>385</v>
      </c>
    </row>
    <row r="4" spans="2:3" x14ac:dyDescent="0.75">
      <c r="B4" s="520"/>
    </row>
    <row r="5" spans="2:3" ht="199.95" customHeight="1" x14ac:dyDescent="0.75">
      <c r="B5" s="521" t="s">
        <v>386</v>
      </c>
      <c r="C5" s="522" t="s">
        <v>387</v>
      </c>
    </row>
    <row r="6" spans="2:3" ht="45" customHeight="1" x14ac:dyDescent="0.75">
      <c r="B6" s="521" t="s">
        <v>388</v>
      </c>
      <c r="C6" s="522" t="s">
        <v>407</v>
      </c>
    </row>
    <row r="7" spans="2:3" ht="45" customHeight="1" x14ac:dyDescent="0.75">
      <c r="B7" s="521" t="s">
        <v>389</v>
      </c>
      <c r="C7" s="522" t="s">
        <v>408</v>
      </c>
    </row>
    <row r="8" spans="2:3" ht="45" customHeight="1" x14ac:dyDescent="0.75">
      <c r="B8" s="521" t="s">
        <v>390</v>
      </c>
      <c r="C8" s="522" t="s">
        <v>391</v>
      </c>
    </row>
    <row r="9" spans="2:3" ht="60" customHeight="1" x14ac:dyDescent="0.75">
      <c r="B9" s="521" t="s">
        <v>392</v>
      </c>
      <c r="C9" s="522" t="s">
        <v>393</v>
      </c>
    </row>
    <row r="10" spans="2:3" x14ac:dyDescent="0.75">
      <c r="B10" s="521"/>
      <c r="C10" s="522"/>
    </row>
    <row r="11" spans="2:3" x14ac:dyDescent="0.75">
      <c r="B11" s="520" t="s">
        <v>394</v>
      </c>
      <c r="C11" s="522"/>
    </row>
    <row r="12" spans="2:3" ht="85.2" customHeight="1" x14ac:dyDescent="0.75">
      <c r="B12" s="521"/>
      <c r="C12" s="523" t="s">
        <v>395</v>
      </c>
    </row>
    <row r="13" spans="2:3" ht="75" customHeight="1" x14ac:dyDescent="0.75">
      <c r="C13" s="523" t="s">
        <v>396</v>
      </c>
    </row>
    <row r="14" spans="2:3" ht="115.2" customHeight="1" x14ac:dyDescent="0.75">
      <c r="C14" s="523" t="s">
        <v>397</v>
      </c>
    </row>
    <row r="15" spans="2:3" ht="30" customHeight="1" x14ac:dyDescent="0.75">
      <c r="C15" s="523" t="s">
        <v>398</v>
      </c>
    </row>
    <row r="16" spans="2:3" ht="60" customHeight="1" x14ac:dyDescent="0.75">
      <c r="C16" s="523" t="s">
        <v>399</v>
      </c>
    </row>
    <row r="17" spans="3:3" ht="145.19999999999999" customHeight="1" x14ac:dyDescent="0.75">
      <c r="C17" s="523" t="s">
        <v>400</v>
      </c>
    </row>
    <row r="18" spans="3:3" ht="30" customHeight="1" x14ac:dyDescent="0.75">
      <c r="C18" s="523" t="s">
        <v>401</v>
      </c>
    </row>
    <row r="19" spans="3:3" ht="60" customHeight="1" x14ac:dyDescent="0.75">
      <c r="C19" s="523" t="s">
        <v>402</v>
      </c>
    </row>
    <row r="20" spans="3:3" ht="45" customHeight="1" x14ac:dyDescent="0.75">
      <c r="C20" s="523" t="s">
        <v>403</v>
      </c>
    </row>
    <row r="21" spans="3:3" ht="45" customHeight="1" x14ac:dyDescent="0.75">
      <c r="C21" s="523" t="s">
        <v>404</v>
      </c>
    </row>
  </sheetData>
  <pageMargins left="0.25" right="0.25" top="0.75" bottom="0.75" header="0.3" footer="0.3"/>
  <pageSetup scale="60" fitToWidth="0" fitToHeight="0" orientation="landscape" horizontalDpi="1200" verticalDpi="1200" r:id="rId1"/>
  <rowBreaks count="1" manualBreakCount="1">
    <brk id="10"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BDF77-F2A8-477D-824F-18364C7CEC6D}">
  <sheetPr>
    <tabColor theme="5" tint="-0.249977111117893"/>
  </sheetPr>
  <dimension ref="A1"/>
  <sheetViews>
    <sheetView workbookViewId="0"/>
  </sheetViews>
  <sheetFormatPr defaultRowHeight="14.75" x14ac:dyDescent="0.7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E7E58-D60D-4685-A214-4C1FD01330D7}">
  <sheetPr>
    <tabColor theme="5" tint="0.39997558519241921"/>
  </sheetPr>
  <dimension ref="A1:HL288"/>
  <sheetViews>
    <sheetView zoomScale="70" zoomScaleNormal="70" workbookViewId="0">
      <pane xSplit="2" ySplit="6" topLeftCell="C222" activePane="bottomRight" state="frozen"/>
      <selection activeCell="GG57" sqref="GG57"/>
      <selection pane="topRight" activeCell="GG57" sqref="GG57"/>
      <selection pane="bottomLeft" activeCell="GG57" sqref="GG57"/>
      <selection pane="bottomRight" activeCell="GG57" sqref="GG57"/>
    </sheetView>
  </sheetViews>
  <sheetFormatPr defaultRowHeight="14.75" outlineLevelRow="3" outlineLevelCol="1" x14ac:dyDescent="0.75"/>
  <cols>
    <col min="1" max="1" width="30.453125" hidden="1" customWidth="1" outlineLevel="1"/>
    <col min="2" max="2" width="36.453125" bestFit="1" customWidth="1" collapsed="1"/>
    <col min="3" max="3" width="11.2265625" customWidth="1" outlineLevel="1"/>
    <col min="4" max="4" width="15" customWidth="1" outlineLevel="1"/>
    <col min="5" max="5" width="8.86328125" customWidth="1" outlineLevel="1"/>
    <col min="6" max="6" width="17.2265625" customWidth="1" outlineLevel="1"/>
    <col min="7" max="7" width="17.453125" bestFit="1" customWidth="1"/>
    <col min="8" max="9" width="11.76953125" customWidth="1"/>
    <col min="10" max="10" width="1.76953125" customWidth="1"/>
    <col min="11" max="122" width="12.76953125" hidden="1" customWidth="1" outlineLevel="1"/>
    <col min="123" max="123" width="14.86328125" hidden="1" customWidth="1" outlineLevel="1"/>
    <col min="124" max="193" width="12.76953125" hidden="1" customWidth="1" outlineLevel="1"/>
    <col min="194" max="194" width="16.08984375" hidden="1" customWidth="1" outlineLevel="1"/>
    <col min="195" max="201" width="12.76953125" hidden="1" customWidth="1" outlineLevel="1"/>
    <col min="202" max="202" width="1.76953125" hidden="1" customWidth="1" outlineLevel="1"/>
    <col min="203" max="203" width="15.76953125" customWidth="1" collapsed="1"/>
    <col min="204" max="219" width="15.76953125" customWidth="1"/>
    <col min="220" max="220" width="15" bestFit="1" customWidth="1"/>
  </cols>
  <sheetData>
    <row r="1" spans="1:219" x14ac:dyDescent="0.75">
      <c r="B1" t="s">
        <v>42</v>
      </c>
      <c r="G1" s="8">
        <v>42794</v>
      </c>
    </row>
    <row r="2" spans="1:219" x14ac:dyDescent="0.75">
      <c r="B2" t="s">
        <v>43</v>
      </c>
      <c r="G2" s="8">
        <v>46203</v>
      </c>
    </row>
    <row r="3" spans="1:219" x14ac:dyDescent="0.75">
      <c r="B3" t="s">
        <v>311</v>
      </c>
      <c r="G3" s="8">
        <v>46388</v>
      </c>
    </row>
    <row r="5" spans="1:219" hidden="1" outlineLevel="3" x14ac:dyDescent="0.75">
      <c r="C5" s="93" t="s">
        <v>65</v>
      </c>
      <c r="D5" s="93" t="s">
        <v>68</v>
      </c>
      <c r="E5" s="93" t="s">
        <v>69</v>
      </c>
      <c r="K5">
        <f t="shared" ref="K5:AP5" si="0">YEAR(K6)</f>
        <v>2017</v>
      </c>
      <c r="L5">
        <f t="shared" si="0"/>
        <v>2017</v>
      </c>
      <c r="M5">
        <f t="shared" si="0"/>
        <v>2017</v>
      </c>
      <c r="N5">
        <f t="shared" si="0"/>
        <v>2017</v>
      </c>
      <c r="O5">
        <f t="shared" si="0"/>
        <v>2017</v>
      </c>
      <c r="P5">
        <f t="shared" si="0"/>
        <v>2017</v>
      </c>
      <c r="Q5">
        <f t="shared" si="0"/>
        <v>2017</v>
      </c>
      <c r="R5">
        <f t="shared" si="0"/>
        <v>2017</v>
      </c>
      <c r="S5">
        <f t="shared" si="0"/>
        <v>2017</v>
      </c>
      <c r="T5">
        <f t="shared" si="0"/>
        <v>2017</v>
      </c>
      <c r="U5">
        <f t="shared" si="0"/>
        <v>2017</v>
      </c>
      <c r="V5">
        <f t="shared" si="0"/>
        <v>2018</v>
      </c>
      <c r="W5">
        <f t="shared" si="0"/>
        <v>2018</v>
      </c>
      <c r="X5">
        <f t="shared" si="0"/>
        <v>2018</v>
      </c>
      <c r="Y5">
        <f t="shared" si="0"/>
        <v>2018</v>
      </c>
      <c r="Z5">
        <f t="shared" si="0"/>
        <v>2018</v>
      </c>
      <c r="AA5">
        <f t="shared" si="0"/>
        <v>2018</v>
      </c>
      <c r="AB5">
        <f t="shared" si="0"/>
        <v>2018</v>
      </c>
      <c r="AC5">
        <f t="shared" si="0"/>
        <v>2018</v>
      </c>
      <c r="AD5">
        <f t="shared" si="0"/>
        <v>2018</v>
      </c>
      <c r="AE5">
        <f t="shared" si="0"/>
        <v>2018</v>
      </c>
      <c r="AF5">
        <f t="shared" si="0"/>
        <v>2018</v>
      </c>
      <c r="AG5">
        <f t="shared" si="0"/>
        <v>2018</v>
      </c>
      <c r="AH5">
        <f t="shared" si="0"/>
        <v>2019</v>
      </c>
      <c r="AI5">
        <f t="shared" si="0"/>
        <v>2019</v>
      </c>
      <c r="AJ5">
        <f t="shared" si="0"/>
        <v>2019</v>
      </c>
      <c r="AK5">
        <f t="shared" si="0"/>
        <v>2019</v>
      </c>
      <c r="AL5">
        <f t="shared" si="0"/>
        <v>2019</v>
      </c>
      <c r="AM5">
        <f t="shared" si="0"/>
        <v>2019</v>
      </c>
      <c r="AN5">
        <f t="shared" si="0"/>
        <v>2019</v>
      </c>
      <c r="AO5">
        <f t="shared" si="0"/>
        <v>2019</v>
      </c>
      <c r="AP5">
        <f t="shared" si="0"/>
        <v>2019</v>
      </c>
      <c r="AQ5">
        <f t="shared" ref="AQ5:BV5" si="1">YEAR(AQ6)</f>
        <v>2019</v>
      </c>
      <c r="AR5">
        <f t="shared" si="1"/>
        <v>2019</v>
      </c>
      <c r="AS5">
        <f t="shared" si="1"/>
        <v>2019</v>
      </c>
      <c r="AT5">
        <f t="shared" si="1"/>
        <v>2020</v>
      </c>
      <c r="AU5">
        <f t="shared" si="1"/>
        <v>2020</v>
      </c>
      <c r="AV5">
        <f t="shared" si="1"/>
        <v>2020</v>
      </c>
      <c r="AW5">
        <f t="shared" si="1"/>
        <v>2020</v>
      </c>
      <c r="AX5">
        <f t="shared" si="1"/>
        <v>2020</v>
      </c>
      <c r="AY5">
        <f t="shared" si="1"/>
        <v>2020</v>
      </c>
      <c r="AZ5">
        <f t="shared" si="1"/>
        <v>2020</v>
      </c>
      <c r="BA5">
        <f t="shared" si="1"/>
        <v>2020</v>
      </c>
      <c r="BB5">
        <f t="shared" si="1"/>
        <v>2020</v>
      </c>
      <c r="BC5">
        <f t="shared" si="1"/>
        <v>2020</v>
      </c>
      <c r="BD5">
        <f t="shared" si="1"/>
        <v>2020</v>
      </c>
      <c r="BE5">
        <f t="shared" si="1"/>
        <v>2020</v>
      </c>
      <c r="BF5">
        <f t="shared" si="1"/>
        <v>2021</v>
      </c>
      <c r="BG5">
        <f t="shared" si="1"/>
        <v>2021</v>
      </c>
      <c r="BH5">
        <f t="shared" si="1"/>
        <v>2021</v>
      </c>
      <c r="BI5">
        <f t="shared" si="1"/>
        <v>2021</v>
      </c>
      <c r="BJ5">
        <f t="shared" si="1"/>
        <v>2021</v>
      </c>
      <c r="BK5">
        <f t="shared" si="1"/>
        <v>2021</v>
      </c>
      <c r="BL5">
        <f t="shared" si="1"/>
        <v>2021</v>
      </c>
      <c r="BM5">
        <f t="shared" si="1"/>
        <v>2021</v>
      </c>
      <c r="BN5">
        <f t="shared" si="1"/>
        <v>2021</v>
      </c>
      <c r="BO5">
        <f t="shared" si="1"/>
        <v>2021</v>
      </c>
      <c r="BP5">
        <f t="shared" si="1"/>
        <v>2021</v>
      </c>
      <c r="BQ5">
        <f t="shared" si="1"/>
        <v>2021</v>
      </c>
      <c r="BR5">
        <f t="shared" si="1"/>
        <v>2022</v>
      </c>
      <c r="BS5">
        <f t="shared" si="1"/>
        <v>2022</v>
      </c>
      <c r="BT5">
        <f t="shared" si="1"/>
        <v>2022</v>
      </c>
      <c r="BU5">
        <f t="shared" si="1"/>
        <v>2022</v>
      </c>
      <c r="BV5">
        <f t="shared" si="1"/>
        <v>2022</v>
      </c>
      <c r="BW5">
        <f t="shared" ref="BW5:DB5" si="2">YEAR(BW6)</f>
        <v>2022</v>
      </c>
      <c r="BX5">
        <f t="shared" si="2"/>
        <v>2022</v>
      </c>
      <c r="BY5">
        <f t="shared" si="2"/>
        <v>2022</v>
      </c>
      <c r="BZ5">
        <f t="shared" si="2"/>
        <v>2022</v>
      </c>
      <c r="CA5">
        <f t="shared" si="2"/>
        <v>2022</v>
      </c>
      <c r="CB5">
        <f t="shared" si="2"/>
        <v>2022</v>
      </c>
      <c r="CC5">
        <f t="shared" si="2"/>
        <v>2022</v>
      </c>
      <c r="CD5">
        <f t="shared" si="2"/>
        <v>2023</v>
      </c>
      <c r="CE5">
        <f t="shared" si="2"/>
        <v>2023</v>
      </c>
      <c r="CF5">
        <f t="shared" si="2"/>
        <v>2023</v>
      </c>
      <c r="CG5">
        <f t="shared" si="2"/>
        <v>2023</v>
      </c>
      <c r="CH5">
        <f t="shared" si="2"/>
        <v>2023</v>
      </c>
      <c r="CI5">
        <f t="shared" si="2"/>
        <v>2023</v>
      </c>
      <c r="CJ5">
        <f t="shared" si="2"/>
        <v>2023</v>
      </c>
      <c r="CK5">
        <f t="shared" si="2"/>
        <v>2023</v>
      </c>
      <c r="CL5">
        <f t="shared" si="2"/>
        <v>2023</v>
      </c>
      <c r="CM5">
        <f t="shared" si="2"/>
        <v>2023</v>
      </c>
      <c r="CN5">
        <f t="shared" si="2"/>
        <v>2023</v>
      </c>
      <c r="CO5">
        <f t="shared" si="2"/>
        <v>2023</v>
      </c>
      <c r="CP5">
        <f t="shared" si="2"/>
        <v>2024</v>
      </c>
      <c r="CQ5">
        <f t="shared" si="2"/>
        <v>2024</v>
      </c>
      <c r="CR5">
        <f t="shared" si="2"/>
        <v>2024</v>
      </c>
      <c r="CS5">
        <f t="shared" si="2"/>
        <v>2024</v>
      </c>
      <c r="CT5">
        <f t="shared" si="2"/>
        <v>2024</v>
      </c>
      <c r="CU5">
        <f t="shared" si="2"/>
        <v>2024</v>
      </c>
      <c r="CV5">
        <f t="shared" si="2"/>
        <v>2024</v>
      </c>
      <c r="CW5">
        <f t="shared" si="2"/>
        <v>2024</v>
      </c>
      <c r="CX5">
        <f t="shared" si="2"/>
        <v>2024</v>
      </c>
      <c r="CY5">
        <f t="shared" si="2"/>
        <v>2024</v>
      </c>
      <c r="CZ5">
        <f t="shared" si="2"/>
        <v>2024</v>
      </c>
      <c r="DA5">
        <f t="shared" si="2"/>
        <v>2024</v>
      </c>
      <c r="DB5">
        <f t="shared" si="2"/>
        <v>2025</v>
      </c>
      <c r="DC5">
        <f t="shared" ref="DC5:EH5" si="3">YEAR(DC6)</f>
        <v>2025</v>
      </c>
      <c r="DD5">
        <f t="shared" si="3"/>
        <v>2025</v>
      </c>
      <c r="DE5">
        <f t="shared" si="3"/>
        <v>2025</v>
      </c>
      <c r="DF5">
        <f t="shared" si="3"/>
        <v>2025</v>
      </c>
      <c r="DG5">
        <f t="shared" si="3"/>
        <v>2025</v>
      </c>
      <c r="DH5">
        <f t="shared" si="3"/>
        <v>2025</v>
      </c>
      <c r="DI5">
        <f t="shared" si="3"/>
        <v>2025</v>
      </c>
      <c r="DJ5">
        <f t="shared" si="3"/>
        <v>2025</v>
      </c>
      <c r="DK5">
        <f t="shared" si="3"/>
        <v>2025</v>
      </c>
      <c r="DL5">
        <f t="shared" si="3"/>
        <v>2025</v>
      </c>
      <c r="DM5">
        <f t="shared" si="3"/>
        <v>2025</v>
      </c>
      <c r="DN5">
        <f t="shared" si="3"/>
        <v>2026</v>
      </c>
      <c r="DO5">
        <f t="shared" si="3"/>
        <v>2026</v>
      </c>
      <c r="DP5">
        <f t="shared" si="3"/>
        <v>2026</v>
      </c>
      <c r="DQ5">
        <f t="shared" si="3"/>
        <v>2026</v>
      </c>
      <c r="DR5">
        <f t="shared" si="3"/>
        <v>2026</v>
      </c>
      <c r="DS5">
        <f t="shared" si="3"/>
        <v>2026</v>
      </c>
      <c r="DT5">
        <f t="shared" si="3"/>
        <v>2026</v>
      </c>
      <c r="DU5">
        <f t="shared" si="3"/>
        <v>2026</v>
      </c>
      <c r="DV5">
        <f t="shared" si="3"/>
        <v>2026</v>
      </c>
      <c r="DW5">
        <f t="shared" si="3"/>
        <v>2026</v>
      </c>
      <c r="DX5">
        <f t="shared" si="3"/>
        <v>2026</v>
      </c>
      <c r="DY5">
        <f t="shared" si="3"/>
        <v>2026</v>
      </c>
      <c r="DZ5">
        <f t="shared" si="3"/>
        <v>2027</v>
      </c>
      <c r="EA5">
        <f t="shared" si="3"/>
        <v>2027</v>
      </c>
      <c r="EB5">
        <f t="shared" si="3"/>
        <v>2027</v>
      </c>
      <c r="EC5">
        <f t="shared" si="3"/>
        <v>2027</v>
      </c>
      <c r="ED5">
        <f t="shared" si="3"/>
        <v>2027</v>
      </c>
      <c r="EE5">
        <f t="shared" si="3"/>
        <v>2027</v>
      </c>
      <c r="EF5">
        <f t="shared" si="3"/>
        <v>2027</v>
      </c>
      <c r="EG5">
        <f t="shared" si="3"/>
        <v>2027</v>
      </c>
      <c r="EH5">
        <f t="shared" si="3"/>
        <v>2027</v>
      </c>
      <c r="EI5">
        <f t="shared" ref="EI5:FN5" si="4">YEAR(EI6)</f>
        <v>2027</v>
      </c>
      <c r="EJ5">
        <f t="shared" si="4"/>
        <v>2027</v>
      </c>
      <c r="EK5">
        <f t="shared" si="4"/>
        <v>2027</v>
      </c>
      <c r="EL5">
        <f t="shared" si="4"/>
        <v>2028</v>
      </c>
      <c r="EM5">
        <f t="shared" si="4"/>
        <v>2028</v>
      </c>
      <c r="EN5">
        <f t="shared" si="4"/>
        <v>2028</v>
      </c>
      <c r="EO5">
        <f t="shared" si="4"/>
        <v>2028</v>
      </c>
      <c r="EP5">
        <f t="shared" si="4"/>
        <v>2028</v>
      </c>
      <c r="EQ5">
        <f t="shared" si="4"/>
        <v>2028</v>
      </c>
      <c r="ER5">
        <f t="shared" si="4"/>
        <v>2028</v>
      </c>
      <c r="ES5">
        <f t="shared" si="4"/>
        <v>2028</v>
      </c>
      <c r="ET5">
        <f t="shared" si="4"/>
        <v>2028</v>
      </c>
      <c r="EU5">
        <f t="shared" si="4"/>
        <v>2028</v>
      </c>
      <c r="EV5">
        <f t="shared" si="4"/>
        <v>2028</v>
      </c>
      <c r="EW5">
        <f t="shared" si="4"/>
        <v>2028</v>
      </c>
      <c r="EX5">
        <f t="shared" si="4"/>
        <v>2029</v>
      </c>
      <c r="EY5">
        <f t="shared" si="4"/>
        <v>2029</v>
      </c>
      <c r="EZ5">
        <f t="shared" si="4"/>
        <v>2029</v>
      </c>
      <c r="FA5">
        <f t="shared" si="4"/>
        <v>2029</v>
      </c>
      <c r="FB5">
        <f t="shared" si="4"/>
        <v>2029</v>
      </c>
      <c r="FC5">
        <f t="shared" si="4"/>
        <v>2029</v>
      </c>
      <c r="FD5">
        <f t="shared" si="4"/>
        <v>2029</v>
      </c>
      <c r="FE5">
        <f t="shared" si="4"/>
        <v>2029</v>
      </c>
      <c r="FF5">
        <f t="shared" si="4"/>
        <v>2029</v>
      </c>
      <c r="FG5">
        <f t="shared" si="4"/>
        <v>2029</v>
      </c>
      <c r="FH5">
        <f t="shared" si="4"/>
        <v>2029</v>
      </c>
      <c r="FI5">
        <f t="shared" si="4"/>
        <v>2029</v>
      </c>
      <c r="FJ5">
        <f t="shared" si="4"/>
        <v>2030</v>
      </c>
      <c r="FK5">
        <f t="shared" si="4"/>
        <v>2030</v>
      </c>
      <c r="FL5">
        <f t="shared" si="4"/>
        <v>2030</v>
      </c>
      <c r="FM5">
        <f t="shared" si="4"/>
        <v>2030</v>
      </c>
      <c r="FN5">
        <f t="shared" si="4"/>
        <v>2030</v>
      </c>
      <c r="FO5">
        <f t="shared" ref="FO5:GS5" si="5">YEAR(FO6)</f>
        <v>2030</v>
      </c>
      <c r="FP5">
        <f t="shared" si="5"/>
        <v>2030</v>
      </c>
      <c r="FQ5">
        <f t="shared" si="5"/>
        <v>2030</v>
      </c>
      <c r="FR5">
        <f t="shared" si="5"/>
        <v>2030</v>
      </c>
      <c r="FS5">
        <f t="shared" si="5"/>
        <v>2030</v>
      </c>
      <c r="FT5">
        <f t="shared" si="5"/>
        <v>2030</v>
      </c>
      <c r="FU5">
        <f t="shared" si="5"/>
        <v>2030</v>
      </c>
      <c r="FV5">
        <f t="shared" si="5"/>
        <v>2031</v>
      </c>
      <c r="FW5">
        <f t="shared" si="5"/>
        <v>2031</v>
      </c>
      <c r="FX5">
        <f t="shared" si="5"/>
        <v>2031</v>
      </c>
      <c r="FY5">
        <f t="shared" si="5"/>
        <v>2031</v>
      </c>
      <c r="FZ5">
        <f t="shared" si="5"/>
        <v>2031</v>
      </c>
      <c r="GA5">
        <f t="shared" si="5"/>
        <v>2031</v>
      </c>
      <c r="GB5">
        <f t="shared" si="5"/>
        <v>2031</v>
      </c>
      <c r="GC5">
        <f t="shared" si="5"/>
        <v>2031</v>
      </c>
      <c r="GD5">
        <f t="shared" si="5"/>
        <v>2031</v>
      </c>
      <c r="GE5">
        <f t="shared" si="5"/>
        <v>2031</v>
      </c>
      <c r="GF5">
        <f t="shared" si="5"/>
        <v>2031</v>
      </c>
      <c r="GG5">
        <f t="shared" si="5"/>
        <v>2031</v>
      </c>
      <c r="GH5">
        <f t="shared" si="5"/>
        <v>2032</v>
      </c>
      <c r="GI5">
        <f t="shared" si="5"/>
        <v>2032</v>
      </c>
      <c r="GJ5">
        <f t="shared" si="5"/>
        <v>2032</v>
      </c>
      <c r="GK5">
        <f t="shared" si="5"/>
        <v>2032</v>
      </c>
      <c r="GL5">
        <f t="shared" si="5"/>
        <v>2032</v>
      </c>
      <c r="GM5">
        <f t="shared" si="5"/>
        <v>2032</v>
      </c>
      <c r="GN5">
        <f t="shared" si="5"/>
        <v>2032</v>
      </c>
      <c r="GO5">
        <f t="shared" si="5"/>
        <v>2032</v>
      </c>
      <c r="GP5">
        <f t="shared" si="5"/>
        <v>2032</v>
      </c>
      <c r="GQ5">
        <f t="shared" si="5"/>
        <v>2032</v>
      </c>
      <c r="GR5">
        <f t="shared" si="5"/>
        <v>2032</v>
      </c>
      <c r="GS5">
        <f t="shared" si="5"/>
        <v>2032</v>
      </c>
    </row>
    <row r="6" spans="1:219" ht="29.5" collapsed="1" x14ac:dyDescent="0.75">
      <c r="B6" s="101" t="s">
        <v>233</v>
      </c>
      <c r="C6" s="102" t="s">
        <v>234</v>
      </c>
      <c r="D6" s="102" t="s">
        <v>44</v>
      </c>
      <c r="E6" s="102" t="s">
        <v>45</v>
      </c>
      <c r="F6" s="102" t="s">
        <v>334</v>
      </c>
      <c r="G6" s="322" t="s">
        <v>353</v>
      </c>
      <c r="H6" s="322" t="s">
        <v>351</v>
      </c>
      <c r="I6" s="322" t="s">
        <v>352</v>
      </c>
      <c r="J6" s="101"/>
      <c r="K6" s="103">
        <f>$G$1</f>
        <v>42794</v>
      </c>
      <c r="L6" s="103">
        <f t="shared" ref="L6:AQ6" si="6">EOMONTH(K6,1)</f>
        <v>42825</v>
      </c>
      <c r="M6" s="103">
        <f t="shared" si="6"/>
        <v>42855</v>
      </c>
      <c r="N6" s="103">
        <f t="shared" si="6"/>
        <v>42886</v>
      </c>
      <c r="O6" s="103">
        <f t="shared" si="6"/>
        <v>42916</v>
      </c>
      <c r="P6" s="103">
        <f t="shared" si="6"/>
        <v>42947</v>
      </c>
      <c r="Q6" s="103">
        <f t="shared" si="6"/>
        <v>42978</v>
      </c>
      <c r="R6" s="103">
        <f t="shared" si="6"/>
        <v>43008</v>
      </c>
      <c r="S6" s="103">
        <f t="shared" si="6"/>
        <v>43039</v>
      </c>
      <c r="T6" s="103">
        <f t="shared" si="6"/>
        <v>43069</v>
      </c>
      <c r="U6" s="103">
        <f t="shared" si="6"/>
        <v>43100</v>
      </c>
      <c r="V6" s="103">
        <f t="shared" si="6"/>
        <v>43131</v>
      </c>
      <c r="W6" s="103">
        <f t="shared" si="6"/>
        <v>43159</v>
      </c>
      <c r="X6" s="103">
        <f t="shared" si="6"/>
        <v>43190</v>
      </c>
      <c r="Y6" s="103">
        <f t="shared" si="6"/>
        <v>43220</v>
      </c>
      <c r="Z6" s="103">
        <f t="shared" si="6"/>
        <v>43251</v>
      </c>
      <c r="AA6" s="103">
        <f t="shared" si="6"/>
        <v>43281</v>
      </c>
      <c r="AB6" s="103">
        <f t="shared" si="6"/>
        <v>43312</v>
      </c>
      <c r="AC6" s="103">
        <f t="shared" si="6"/>
        <v>43343</v>
      </c>
      <c r="AD6" s="103">
        <f t="shared" si="6"/>
        <v>43373</v>
      </c>
      <c r="AE6" s="103">
        <f t="shared" si="6"/>
        <v>43404</v>
      </c>
      <c r="AF6" s="103">
        <f t="shared" si="6"/>
        <v>43434</v>
      </c>
      <c r="AG6" s="103">
        <f t="shared" si="6"/>
        <v>43465</v>
      </c>
      <c r="AH6" s="103">
        <f t="shared" si="6"/>
        <v>43496</v>
      </c>
      <c r="AI6" s="103">
        <f t="shared" si="6"/>
        <v>43524</v>
      </c>
      <c r="AJ6" s="103">
        <f t="shared" si="6"/>
        <v>43555</v>
      </c>
      <c r="AK6" s="103">
        <f t="shared" si="6"/>
        <v>43585</v>
      </c>
      <c r="AL6" s="103">
        <f t="shared" si="6"/>
        <v>43616</v>
      </c>
      <c r="AM6" s="103">
        <f t="shared" si="6"/>
        <v>43646</v>
      </c>
      <c r="AN6" s="103">
        <f t="shared" si="6"/>
        <v>43677</v>
      </c>
      <c r="AO6" s="103">
        <f t="shared" si="6"/>
        <v>43708</v>
      </c>
      <c r="AP6" s="103">
        <f t="shared" si="6"/>
        <v>43738</v>
      </c>
      <c r="AQ6" s="103">
        <f t="shared" si="6"/>
        <v>43769</v>
      </c>
      <c r="AR6" s="103">
        <f t="shared" ref="AR6:BW6" si="7">EOMONTH(AQ6,1)</f>
        <v>43799</v>
      </c>
      <c r="AS6" s="103">
        <f t="shared" si="7"/>
        <v>43830</v>
      </c>
      <c r="AT6" s="103">
        <f t="shared" si="7"/>
        <v>43861</v>
      </c>
      <c r="AU6" s="103">
        <f t="shared" si="7"/>
        <v>43890</v>
      </c>
      <c r="AV6" s="103">
        <f t="shared" si="7"/>
        <v>43921</v>
      </c>
      <c r="AW6" s="103">
        <f t="shared" si="7"/>
        <v>43951</v>
      </c>
      <c r="AX6" s="103">
        <f t="shared" si="7"/>
        <v>43982</v>
      </c>
      <c r="AY6" s="103">
        <f t="shared" si="7"/>
        <v>44012</v>
      </c>
      <c r="AZ6" s="103">
        <f t="shared" si="7"/>
        <v>44043</v>
      </c>
      <c r="BA6" s="103">
        <f t="shared" si="7"/>
        <v>44074</v>
      </c>
      <c r="BB6" s="103">
        <f t="shared" si="7"/>
        <v>44104</v>
      </c>
      <c r="BC6" s="103">
        <f t="shared" si="7"/>
        <v>44135</v>
      </c>
      <c r="BD6" s="103">
        <f t="shared" si="7"/>
        <v>44165</v>
      </c>
      <c r="BE6" s="103">
        <f t="shared" si="7"/>
        <v>44196</v>
      </c>
      <c r="BF6" s="103">
        <f t="shared" si="7"/>
        <v>44227</v>
      </c>
      <c r="BG6" s="103">
        <f t="shared" si="7"/>
        <v>44255</v>
      </c>
      <c r="BH6" s="103">
        <f t="shared" si="7"/>
        <v>44286</v>
      </c>
      <c r="BI6" s="103">
        <f t="shared" si="7"/>
        <v>44316</v>
      </c>
      <c r="BJ6" s="103">
        <f t="shared" si="7"/>
        <v>44347</v>
      </c>
      <c r="BK6" s="103">
        <f t="shared" si="7"/>
        <v>44377</v>
      </c>
      <c r="BL6" s="103">
        <f t="shared" si="7"/>
        <v>44408</v>
      </c>
      <c r="BM6" s="103">
        <f t="shared" si="7"/>
        <v>44439</v>
      </c>
      <c r="BN6" s="103">
        <f t="shared" si="7"/>
        <v>44469</v>
      </c>
      <c r="BO6" s="103">
        <f t="shared" si="7"/>
        <v>44500</v>
      </c>
      <c r="BP6" s="103">
        <f t="shared" si="7"/>
        <v>44530</v>
      </c>
      <c r="BQ6" s="103">
        <f t="shared" si="7"/>
        <v>44561</v>
      </c>
      <c r="BR6" s="103">
        <f t="shared" si="7"/>
        <v>44592</v>
      </c>
      <c r="BS6" s="103">
        <f t="shared" si="7"/>
        <v>44620</v>
      </c>
      <c r="BT6" s="103">
        <f t="shared" si="7"/>
        <v>44651</v>
      </c>
      <c r="BU6" s="103">
        <f t="shared" si="7"/>
        <v>44681</v>
      </c>
      <c r="BV6" s="103">
        <f t="shared" si="7"/>
        <v>44712</v>
      </c>
      <c r="BW6" s="103">
        <f t="shared" si="7"/>
        <v>44742</v>
      </c>
      <c r="BX6" s="103">
        <f t="shared" ref="BX6:DC6" si="8">EOMONTH(BW6,1)</f>
        <v>44773</v>
      </c>
      <c r="BY6" s="103">
        <f t="shared" si="8"/>
        <v>44804</v>
      </c>
      <c r="BZ6" s="103">
        <f t="shared" si="8"/>
        <v>44834</v>
      </c>
      <c r="CA6" s="103">
        <f t="shared" si="8"/>
        <v>44865</v>
      </c>
      <c r="CB6" s="103">
        <f t="shared" si="8"/>
        <v>44895</v>
      </c>
      <c r="CC6" s="103">
        <f t="shared" si="8"/>
        <v>44926</v>
      </c>
      <c r="CD6" s="103">
        <f t="shared" si="8"/>
        <v>44957</v>
      </c>
      <c r="CE6" s="103">
        <f t="shared" si="8"/>
        <v>44985</v>
      </c>
      <c r="CF6" s="103">
        <f t="shared" si="8"/>
        <v>45016</v>
      </c>
      <c r="CG6" s="103">
        <f t="shared" si="8"/>
        <v>45046</v>
      </c>
      <c r="CH6" s="103">
        <f t="shared" si="8"/>
        <v>45077</v>
      </c>
      <c r="CI6" s="103">
        <f t="shared" si="8"/>
        <v>45107</v>
      </c>
      <c r="CJ6" s="103">
        <f t="shared" si="8"/>
        <v>45138</v>
      </c>
      <c r="CK6" s="103">
        <f t="shared" si="8"/>
        <v>45169</v>
      </c>
      <c r="CL6" s="103">
        <f t="shared" si="8"/>
        <v>45199</v>
      </c>
      <c r="CM6" s="103">
        <f t="shared" si="8"/>
        <v>45230</v>
      </c>
      <c r="CN6" s="103">
        <f t="shared" si="8"/>
        <v>45260</v>
      </c>
      <c r="CO6" s="103">
        <f t="shared" si="8"/>
        <v>45291</v>
      </c>
      <c r="CP6" s="103">
        <f t="shared" si="8"/>
        <v>45322</v>
      </c>
      <c r="CQ6" s="103">
        <f t="shared" si="8"/>
        <v>45351</v>
      </c>
      <c r="CR6" s="103">
        <f t="shared" si="8"/>
        <v>45382</v>
      </c>
      <c r="CS6" s="103">
        <f t="shared" si="8"/>
        <v>45412</v>
      </c>
      <c r="CT6" s="103">
        <f t="shared" si="8"/>
        <v>45443</v>
      </c>
      <c r="CU6" s="103">
        <f t="shared" si="8"/>
        <v>45473</v>
      </c>
      <c r="CV6" s="103">
        <f t="shared" si="8"/>
        <v>45504</v>
      </c>
      <c r="CW6" s="103">
        <f t="shared" si="8"/>
        <v>45535</v>
      </c>
      <c r="CX6" s="103">
        <f t="shared" si="8"/>
        <v>45565</v>
      </c>
      <c r="CY6" s="103">
        <f t="shared" si="8"/>
        <v>45596</v>
      </c>
      <c r="CZ6" s="103">
        <f t="shared" si="8"/>
        <v>45626</v>
      </c>
      <c r="DA6" s="103">
        <f t="shared" si="8"/>
        <v>45657</v>
      </c>
      <c r="DB6" s="103">
        <f t="shared" si="8"/>
        <v>45688</v>
      </c>
      <c r="DC6" s="103">
        <f t="shared" si="8"/>
        <v>45716</v>
      </c>
      <c r="DD6" s="103">
        <f t="shared" ref="DD6:EI6" si="9">EOMONTH(DC6,1)</f>
        <v>45747</v>
      </c>
      <c r="DE6" s="103">
        <f t="shared" si="9"/>
        <v>45777</v>
      </c>
      <c r="DF6" s="103">
        <f t="shared" si="9"/>
        <v>45808</v>
      </c>
      <c r="DG6" s="103">
        <f t="shared" si="9"/>
        <v>45838</v>
      </c>
      <c r="DH6" s="103">
        <f t="shared" si="9"/>
        <v>45869</v>
      </c>
      <c r="DI6" s="103">
        <f t="shared" si="9"/>
        <v>45900</v>
      </c>
      <c r="DJ6" s="103">
        <f t="shared" si="9"/>
        <v>45930</v>
      </c>
      <c r="DK6" s="103">
        <f t="shared" si="9"/>
        <v>45961</v>
      </c>
      <c r="DL6" s="103">
        <f t="shared" si="9"/>
        <v>45991</v>
      </c>
      <c r="DM6" s="103">
        <f t="shared" si="9"/>
        <v>46022</v>
      </c>
      <c r="DN6" s="103">
        <f t="shared" si="9"/>
        <v>46053</v>
      </c>
      <c r="DO6" s="103">
        <f t="shared" si="9"/>
        <v>46081</v>
      </c>
      <c r="DP6" s="103">
        <f t="shared" si="9"/>
        <v>46112</v>
      </c>
      <c r="DQ6" s="103">
        <f t="shared" si="9"/>
        <v>46142</v>
      </c>
      <c r="DR6" s="103">
        <f t="shared" si="9"/>
        <v>46173</v>
      </c>
      <c r="DS6" s="103">
        <f t="shared" si="9"/>
        <v>46203</v>
      </c>
      <c r="DT6" s="103">
        <f t="shared" si="9"/>
        <v>46234</v>
      </c>
      <c r="DU6" s="103">
        <f t="shared" si="9"/>
        <v>46265</v>
      </c>
      <c r="DV6" s="103">
        <f t="shared" si="9"/>
        <v>46295</v>
      </c>
      <c r="DW6" s="103">
        <f t="shared" si="9"/>
        <v>46326</v>
      </c>
      <c r="DX6" s="103">
        <f t="shared" si="9"/>
        <v>46356</v>
      </c>
      <c r="DY6" s="103">
        <f t="shared" si="9"/>
        <v>46387</v>
      </c>
      <c r="DZ6" s="103">
        <f t="shared" si="9"/>
        <v>46418</v>
      </c>
      <c r="EA6" s="103">
        <f t="shared" si="9"/>
        <v>46446</v>
      </c>
      <c r="EB6" s="103">
        <f t="shared" si="9"/>
        <v>46477</v>
      </c>
      <c r="EC6" s="103">
        <f t="shared" si="9"/>
        <v>46507</v>
      </c>
      <c r="ED6" s="103">
        <f t="shared" si="9"/>
        <v>46538</v>
      </c>
      <c r="EE6" s="103">
        <f t="shared" si="9"/>
        <v>46568</v>
      </c>
      <c r="EF6" s="103">
        <f t="shared" si="9"/>
        <v>46599</v>
      </c>
      <c r="EG6" s="103">
        <f t="shared" si="9"/>
        <v>46630</v>
      </c>
      <c r="EH6" s="103">
        <f t="shared" si="9"/>
        <v>46660</v>
      </c>
      <c r="EI6" s="103">
        <f t="shared" si="9"/>
        <v>46691</v>
      </c>
      <c r="EJ6" s="103">
        <f t="shared" ref="EJ6:FO6" si="10">EOMONTH(EI6,1)</f>
        <v>46721</v>
      </c>
      <c r="EK6" s="103">
        <f t="shared" si="10"/>
        <v>46752</v>
      </c>
      <c r="EL6" s="103">
        <f t="shared" si="10"/>
        <v>46783</v>
      </c>
      <c r="EM6" s="103">
        <f t="shared" si="10"/>
        <v>46812</v>
      </c>
      <c r="EN6" s="103">
        <f t="shared" si="10"/>
        <v>46843</v>
      </c>
      <c r="EO6" s="103">
        <f t="shared" si="10"/>
        <v>46873</v>
      </c>
      <c r="EP6" s="103">
        <f t="shared" si="10"/>
        <v>46904</v>
      </c>
      <c r="EQ6" s="103">
        <f t="shared" si="10"/>
        <v>46934</v>
      </c>
      <c r="ER6" s="103">
        <f t="shared" si="10"/>
        <v>46965</v>
      </c>
      <c r="ES6" s="103">
        <f t="shared" si="10"/>
        <v>46996</v>
      </c>
      <c r="ET6" s="103">
        <f t="shared" si="10"/>
        <v>47026</v>
      </c>
      <c r="EU6" s="103">
        <f t="shared" si="10"/>
        <v>47057</v>
      </c>
      <c r="EV6" s="103">
        <f t="shared" si="10"/>
        <v>47087</v>
      </c>
      <c r="EW6" s="103">
        <f t="shared" si="10"/>
        <v>47118</v>
      </c>
      <c r="EX6" s="103">
        <f t="shared" si="10"/>
        <v>47149</v>
      </c>
      <c r="EY6" s="103">
        <f t="shared" si="10"/>
        <v>47177</v>
      </c>
      <c r="EZ6" s="103">
        <f t="shared" si="10"/>
        <v>47208</v>
      </c>
      <c r="FA6" s="103">
        <f t="shared" si="10"/>
        <v>47238</v>
      </c>
      <c r="FB6" s="103">
        <f t="shared" si="10"/>
        <v>47269</v>
      </c>
      <c r="FC6" s="103">
        <f t="shared" si="10"/>
        <v>47299</v>
      </c>
      <c r="FD6" s="103">
        <f t="shared" si="10"/>
        <v>47330</v>
      </c>
      <c r="FE6" s="103">
        <f t="shared" si="10"/>
        <v>47361</v>
      </c>
      <c r="FF6" s="103">
        <f t="shared" si="10"/>
        <v>47391</v>
      </c>
      <c r="FG6" s="103">
        <f t="shared" si="10"/>
        <v>47422</v>
      </c>
      <c r="FH6" s="103">
        <f t="shared" si="10"/>
        <v>47452</v>
      </c>
      <c r="FI6" s="103">
        <f t="shared" si="10"/>
        <v>47483</v>
      </c>
      <c r="FJ6" s="103">
        <f t="shared" si="10"/>
        <v>47514</v>
      </c>
      <c r="FK6" s="103">
        <f t="shared" si="10"/>
        <v>47542</v>
      </c>
      <c r="FL6" s="103">
        <f t="shared" si="10"/>
        <v>47573</v>
      </c>
      <c r="FM6" s="103">
        <f t="shared" si="10"/>
        <v>47603</v>
      </c>
      <c r="FN6" s="103">
        <f t="shared" si="10"/>
        <v>47634</v>
      </c>
      <c r="FO6" s="103">
        <f t="shared" si="10"/>
        <v>47664</v>
      </c>
      <c r="FP6" s="103">
        <f t="shared" ref="FP6:GS6" si="11">EOMONTH(FO6,1)</f>
        <v>47695</v>
      </c>
      <c r="FQ6" s="103">
        <f t="shared" si="11"/>
        <v>47726</v>
      </c>
      <c r="FR6" s="103">
        <f t="shared" si="11"/>
        <v>47756</v>
      </c>
      <c r="FS6" s="103">
        <f t="shared" si="11"/>
        <v>47787</v>
      </c>
      <c r="FT6" s="103">
        <f t="shared" si="11"/>
        <v>47817</v>
      </c>
      <c r="FU6" s="103">
        <f t="shared" si="11"/>
        <v>47848</v>
      </c>
      <c r="FV6" s="103">
        <f t="shared" si="11"/>
        <v>47879</v>
      </c>
      <c r="FW6" s="103">
        <f t="shared" si="11"/>
        <v>47907</v>
      </c>
      <c r="FX6" s="103">
        <f t="shared" si="11"/>
        <v>47938</v>
      </c>
      <c r="FY6" s="103">
        <f t="shared" si="11"/>
        <v>47968</v>
      </c>
      <c r="FZ6" s="103">
        <f t="shared" si="11"/>
        <v>47999</v>
      </c>
      <c r="GA6" s="103">
        <f t="shared" si="11"/>
        <v>48029</v>
      </c>
      <c r="GB6" s="103">
        <f t="shared" si="11"/>
        <v>48060</v>
      </c>
      <c r="GC6" s="103">
        <f t="shared" si="11"/>
        <v>48091</v>
      </c>
      <c r="GD6" s="103">
        <f t="shared" si="11"/>
        <v>48121</v>
      </c>
      <c r="GE6" s="103">
        <f t="shared" si="11"/>
        <v>48152</v>
      </c>
      <c r="GF6" s="103">
        <f t="shared" si="11"/>
        <v>48182</v>
      </c>
      <c r="GG6" s="103">
        <f t="shared" si="11"/>
        <v>48213</v>
      </c>
      <c r="GH6" s="103">
        <f t="shared" si="11"/>
        <v>48244</v>
      </c>
      <c r="GI6" s="103">
        <f t="shared" si="11"/>
        <v>48273</v>
      </c>
      <c r="GJ6" s="103">
        <f t="shared" si="11"/>
        <v>48304</v>
      </c>
      <c r="GK6" s="103">
        <f t="shared" si="11"/>
        <v>48334</v>
      </c>
      <c r="GL6" s="103">
        <f t="shared" si="11"/>
        <v>48365</v>
      </c>
      <c r="GM6" s="103">
        <f t="shared" si="11"/>
        <v>48395</v>
      </c>
      <c r="GN6" s="103">
        <f t="shared" si="11"/>
        <v>48426</v>
      </c>
      <c r="GO6" s="103">
        <f t="shared" si="11"/>
        <v>48457</v>
      </c>
      <c r="GP6" s="103">
        <f t="shared" si="11"/>
        <v>48487</v>
      </c>
      <c r="GQ6" s="103">
        <f t="shared" si="11"/>
        <v>48518</v>
      </c>
      <c r="GR6" s="103">
        <f t="shared" si="11"/>
        <v>48548</v>
      </c>
      <c r="GS6" s="103">
        <f t="shared" si="11"/>
        <v>48579</v>
      </c>
      <c r="GU6" s="101">
        <f>YEAR($G$1)</f>
        <v>2017</v>
      </c>
      <c r="GV6" s="101">
        <f t="shared" ref="GV6:HJ6" si="12">GU6+1</f>
        <v>2018</v>
      </c>
      <c r="GW6" s="101">
        <f t="shared" si="12"/>
        <v>2019</v>
      </c>
      <c r="GX6" s="101">
        <f t="shared" si="12"/>
        <v>2020</v>
      </c>
      <c r="GY6" s="101">
        <f t="shared" si="12"/>
        <v>2021</v>
      </c>
      <c r="GZ6" s="101">
        <f t="shared" si="12"/>
        <v>2022</v>
      </c>
      <c r="HA6" s="101">
        <f t="shared" si="12"/>
        <v>2023</v>
      </c>
      <c r="HB6" s="101">
        <f t="shared" si="12"/>
        <v>2024</v>
      </c>
      <c r="HC6" s="101">
        <f t="shared" si="12"/>
        <v>2025</v>
      </c>
      <c r="HD6" s="101">
        <f t="shared" si="12"/>
        <v>2026</v>
      </c>
      <c r="HE6" s="101">
        <f t="shared" si="12"/>
        <v>2027</v>
      </c>
      <c r="HF6" s="101">
        <f t="shared" si="12"/>
        <v>2028</v>
      </c>
      <c r="HG6" s="101">
        <f t="shared" si="12"/>
        <v>2029</v>
      </c>
      <c r="HH6" s="101">
        <f t="shared" si="12"/>
        <v>2030</v>
      </c>
      <c r="HI6" s="101">
        <f t="shared" si="12"/>
        <v>2031</v>
      </c>
      <c r="HJ6" s="101">
        <f t="shared" si="12"/>
        <v>2032</v>
      </c>
      <c r="HK6" s="102" t="s">
        <v>232</v>
      </c>
    </row>
    <row r="7" spans="1:219" ht="15" customHeight="1" x14ac:dyDescent="0.75">
      <c r="B7" s="239" t="s">
        <v>317</v>
      </c>
      <c r="C7" s="240"/>
      <c r="D7" s="240"/>
      <c r="E7" s="240"/>
      <c r="F7" s="240"/>
      <c r="G7" s="240"/>
      <c r="H7" s="240"/>
      <c r="I7" s="240"/>
      <c r="J7" s="241"/>
      <c r="K7" s="239"/>
      <c r="L7" s="242"/>
      <c r="M7" s="242"/>
      <c r="N7" s="242"/>
      <c r="O7" s="242"/>
      <c r="P7" s="242"/>
      <c r="Q7" s="242"/>
      <c r="R7" s="242"/>
      <c r="S7" s="242"/>
      <c r="T7" s="242"/>
      <c r="U7" s="242"/>
      <c r="V7" s="242"/>
      <c r="W7" s="242"/>
      <c r="X7" s="242"/>
      <c r="Y7" s="242"/>
      <c r="Z7" s="242"/>
      <c r="AA7" s="242"/>
      <c r="AB7" s="242"/>
      <c r="AC7" s="242"/>
      <c r="AD7" s="242"/>
      <c r="AE7" s="242"/>
      <c r="AF7" s="242"/>
      <c r="AG7" s="242"/>
      <c r="AH7" s="242"/>
      <c r="AI7" s="242"/>
      <c r="AJ7" s="242"/>
      <c r="AK7" s="242"/>
      <c r="AL7" s="242"/>
      <c r="AM7" s="242"/>
      <c r="AN7" s="242"/>
      <c r="AO7" s="242"/>
      <c r="AP7" s="242"/>
      <c r="AQ7" s="242"/>
      <c r="AR7" s="242"/>
      <c r="AS7" s="242"/>
      <c r="AT7" s="242"/>
      <c r="AU7" s="242"/>
      <c r="AV7" s="242"/>
      <c r="AW7" s="242"/>
      <c r="AX7" s="242"/>
      <c r="AY7" s="242"/>
      <c r="AZ7" s="242"/>
      <c r="BA7" s="242"/>
      <c r="BB7" s="242"/>
      <c r="BC7" s="242"/>
      <c r="BD7" s="242"/>
      <c r="BE7" s="242"/>
      <c r="BF7" s="242"/>
      <c r="BG7" s="242"/>
      <c r="BH7" s="242"/>
      <c r="BI7" s="242"/>
      <c r="BJ7" s="242"/>
      <c r="BK7" s="242"/>
      <c r="BL7" s="242"/>
      <c r="BM7" s="242"/>
      <c r="BN7" s="242"/>
      <c r="BO7" s="242"/>
      <c r="BP7" s="242"/>
      <c r="BQ7" s="242"/>
      <c r="BR7" s="242"/>
      <c r="BS7" s="242"/>
      <c r="BT7" s="242"/>
      <c r="BU7" s="242"/>
      <c r="BV7" s="242"/>
      <c r="BW7" s="242"/>
      <c r="BX7" s="242"/>
      <c r="BY7" s="242"/>
      <c r="BZ7" s="242"/>
      <c r="CA7" s="242"/>
      <c r="CB7" s="242"/>
      <c r="CC7" s="242"/>
      <c r="CD7" s="242"/>
      <c r="CE7" s="242"/>
      <c r="CF7" s="242"/>
      <c r="CG7" s="242"/>
      <c r="CH7" s="242"/>
      <c r="CI7" s="242"/>
      <c r="CJ7" s="242"/>
      <c r="CK7" s="242"/>
      <c r="CL7" s="242"/>
      <c r="CM7" s="242"/>
      <c r="CN7" s="242"/>
      <c r="CO7" s="242"/>
      <c r="CP7" s="242"/>
      <c r="CQ7" s="242"/>
      <c r="CR7" s="242"/>
      <c r="CS7" s="242"/>
      <c r="CT7" s="242"/>
      <c r="CU7" s="242"/>
      <c r="CV7" s="242"/>
      <c r="CW7" s="242"/>
      <c r="CX7" s="242"/>
      <c r="CY7" s="242"/>
      <c r="CZ7" s="242"/>
      <c r="DA7" s="242"/>
      <c r="DB7" s="242"/>
      <c r="DC7" s="242"/>
      <c r="DD7" s="242"/>
      <c r="DE7" s="242"/>
      <c r="DF7" s="242"/>
      <c r="DG7" s="242"/>
      <c r="DH7" s="242"/>
      <c r="DI7" s="242"/>
      <c r="DJ7" s="242"/>
      <c r="DK7" s="242"/>
      <c r="DL7" s="242"/>
      <c r="DM7" s="242"/>
      <c r="DN7" s="242"/>
      <c r="DO7" s="242"/>
      <c r="DP7" s="242"/>
      <c r="DQ7" s="242"/>
      <c r="DR7" s="242"/>
      <c r="DS7" s="242"/>
      <c r="DT7" s="242"/>
      <c r="DU7" s="242"/>
      <c r="DV7" s="242"/>
      <c r="DW7" s="242"/>
      <c r="DX7" s="242"/>
      <c r="DY7" s="242"/>
      <c r="DZ7" s="242"/>
      <c r="EA7" s="242"/>
      <c r="EB7" s="242"/>
      <c r="EC7" s="242"/>
      <c r="ED7" s="242"/>
      <c r="EE7" s="242"/>
      <c r="EF7" s="242"/>
      <c r="EG7" s="242"/>
      <c r="EH7" s="242"/>
      <c r="EI7" s="242"/>
      <c r="EJ7" s="242"/>
      <c r="EK7" s="242"/>
      <c r="EL7" s="242"/>
      <c r="EM7" s="242"/>
      <c r="EN7" s="242"/>
      <c r="EO7" s="242"/>
      <c r="EP7" s="242"/>
      <c r="EQ7" s="242"/>
      <c r="ER7" s="242"/>
      <c r="ES7" s="242"/>
      <c r="ET7" s="242"/>
      <c r="EU7" s="242"/>
      <c r="EV7" s="242"/>
      <c r="EW7" s="242"/>
      <c r="EX7" s="242"/>
      <c r="EY7" s="242"/>
      <c r="EZ7" s="242"/>
      <c r="FA7" s="242"/>
      <c r="FB7" s="242"/>
      <c r="FC7" s="242"/>
      <c r="FD7" s="242"/>
      <c r="FE7" s="242"/>
      <c r="FF7" s="242"/>
      <c r="FG7" s="242"/>
      <c r="FH7" s="242"/>
      <c r="FI7" s="242"/>
      <c r="FJ7" s="242"/>
      <c r="FK7" s="242"/>
      <c r="FL7" s="242"/>
      <c r="FM7" s="242"/>
      <c r="FN7" s="242"/>
      <c r="FO7" s="242"/>
      <c r="FP7" s="242"/>
      <c r="FQ7" s="242"/>
      <c r="FR7" s="242"/>
      <c r="FS7" s="242"/>
      <c r="FT7" s="242"/>
      <c r="FU7" s="242"/>
      <c r="FV7" s="242"/>
      <c r="FW7" s="242"/>
      <c r="FX7" s="242"/>
      <c r="FY7" s="242"/>
      <c r="FZ7" s="242"/>
      <c r="GA7" s="242"/>
      <c r="GB7" s="242"/>
      <c r="GC7" s="242"/>
      <c r="GD7" s="242"/>
      <c r="GE7" s="242"/>
      <c r="GF7" s="242"/>
      <c r="GG7" s="242"/>
      <c r="GH7" s="242"/>
      <c r="GI7" s="242"/>
      <c r="GJ7" s="242"/>
      <c r="GK7" s="242"/>
      <c r="GL7" s="242"/>
      <c r="GM7" s="242"/>
      <c r="GN7" s="242"/>
      <c r="GO7" s="242"/>
      <c r="GP7" s="242"/>
      <c r="GQ7" s="242"/>
      <c r="GR7" s="242"/>
      <c r="GS7" s="242"/>
      <c r="GT7" s="241"/>
      <c r="GU7" s="239"/>
      <c r="GV7" s="241"/>
      <c r="GW7" s="241"/>
      <c r="GX7" s="241"/>
      <c r="GY7" s="241"/>
      <c r="GZ7" s="241"/>
      <c r="HA7" s="241"/>
      <c r="HB7" s="241"/>
      <c r="HC7" s="241"/>
      <c r="HD7" s="241"/>
      <c r="HE7" s="241"/>
      <c r="HF7" s="241"/>
      <c r="HG7" s="241"/>
      <c r="HH7" s="241"/>
      <c r="HI7" s="241"/>
      <c r="HJ7" s="241"/>
      <c r="HK7" s="241"/>
    </row>
    <row r="8" spans="1:219" ht="4.95" customHeight="1" x14ac:dyDescent="0.75">
      <c r="C8" s="41"/>
      <c r="D8" s="41"/>
      <c r="E8" s="41"/>
      <c r="F8" s="41"/>
      <c r="G8" s="41"/>
      <c r="H8" s="41"/>
      <c r="I8" s="41"/>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c r="GS8" s="3"/>
    </row>
    <row r="9" spans="1:219" hidden="1" outlineLevel="1" x14ac:dyDescent="0.75">
      <c r="A9" s="7" t="s">
        <v>14</v>
      </c>
      <c r="B9" s="112" t="s">
        <v>125</v>
      </c>
      <c r="C9" s="104">
        <f ca="1">EOMONTH(OFFSET(Strats!$B$3,MATCH($B9,Strats!$B$4:$B$31,0),MATCH(C$5,Strats!$C$3:$BS$3,0)),0)</f>
        <v>42978</v>
      </c>
      <c r="D9" s="87">
        <f ca="1">OFFSET(Strats!$B$3,MATCH($B9,Strats!$B$4:$B$31,0),MATCH(D$5,Strats!$C$3:$BS$3,0))</f>
        <v>94272591</v>
      </c>
      <c r="E9" s="88">
        <f ca="1">OFFSET(Strats!$B$3,MATCH($B9,Strats!$B$4:$B$31,0),MATCH(E$5,Strats!$C$3:$BS$3,0))</f>
        <v>0.49654969999999998</v>
      </c>
      <c r="F9" s="85">
        <f t="shared" ref="F9:F35" ca="1" si="13">D9*E9</f>
        <v>46811026.779272698</v>
      </c>
      <c r="G9" s="85">
        <f t="shared" ref="G9:G35" ca="1" si="14">SUMIFS($K9:$GS9,$K$6:$GS$6,"&lt;="&amp;$G$2)+F9</f>
        <v>36957949.5</v>
      </c>
      <c r="H9" s="86">
        <f ca="1">IFERROR(XIRR(OFFSET($J9,0,MATCH($C9,$K$6:$GS$6,0)):$GS9,OFFSET($J$6,0,MATCH($C9,$K$6:$GS$6,0)):$GS$6),"N/A")</f>
        <v>0.12011396288871765</v>
      </c>
      <c r="I9" s="95">
        <f t="shared" ref="I9:I35" ca="1" si="15">(HK9+F9)/F9</f>
        <v>2.6949986587960373</v>
      </c>
      <c r="K9" s="100">
        <f>SUMIFS('Pooled CF'!$E:$E,'Pooled CF'!$A:$A,$A9,'Pooled CF'!$G:$G,K$6)</f>
        <v>0</v>
      </c>
      <c r="L9" s="100">
        <f>SUMIFS('Pooled CF'!$E:$E,'Pooled CF'!$A:$A,$A9,'Pooled CF'!$G:$G,L$6)</f>
        <v>0</v>
      </c>
      <c r="M9" s="100">
        <f>SUMIFS('Pooled CF'!$E:$E,'Pooled CF'!$A:$A,$A9,'Pooled CF'!$G:$G,M$6)</f>
        <v>0</v>
      </c>
      <c r="N9" s="100">
        <f>SUMIFS('Pooled CF'!$E:$E,'Pooled CF'!$A:$A,$A9,'Pooled CF'!$G:$G,N$6)</f>
        <v>0</v>
      </c>
      <c r="O9" s="100">
        <f>SUMIFS('Pooled CF'!$E:$E,'Pooled CF'!$A:$A,$A9,'Pooled CF'!$G:$G,O$6)</f>
        <v>0</v>
      </c>
      <c r="P9" s="100">
        <f>SUMIFS('Pooled CF'!$E:$E,'Pooled CF'!$A:$A,$A9,'Pooled CF'!$G:$G,P$6)</f>
        <v>0</v>
      </c>
      <c r="Q9" s="100">
        <f>SUMIFS('Pooled CF'!$E:$E,'Pooled CF'!$A:$A,$A9,'Pooled CF'!$G:$G,Q$6)</f>
        <v>-46811026.779272698</v>
      </c>
      <c r="R9" s="100">
        <f>SUMIFS('Pooled CF'!$E:$E,'Pooled CF'!$A:$A,$A9,'Pooled CF'!$G:$G,R$6)</f>
        <v>357876.26</v>
      </c>
      <c r="S9" s="100">
        <f>SUMIFS('Pooled CF'!$E:$E,'Pooled CF'!$A:$A,$A9,'Pooled CF'!$G:$G,S$6)</f>
        <v>346319.24</v>
      </c>
      <c r="T9" s="100">
        <f>SUMIFS('Pooled CF'!$E:$E,'Pooled CF'!$A:$A,$A9,'Pooled CF'!$G:$G,T$6)</f>
        <v>357848.35</v>
      </c>
      <c r="U9" s="100">
        <f>SUMIFS('Pooled CF'!$E:$E,'Pooled CF'!$A:$A,$A9,'Pooled CF'!$G:$G,U$6)</f>
        <v>346292.09</v>
      </c>
      <c r="V9" s="100">
        <f>SUMIFS('Pooled CF'!$E:$E,'Pooled CF'!$A:$A,$A9,'Pooled CF'!$G:$G,V$6)</f>
        <v>346277.56</v>
      </c>
      <c r="W9" s="100">
        <f>SUMIFS('Pooled CF'!$E:$E,'Pooled CF'!$A:$A,$A9,'Pooled CF'!$G:$G,W$6)</f>
        <v>346264.64</v>
      </c>
      <c r="X9" s="100">
        <f>SUMIFS('Pooled CF'!$E:$E,'Pooled CF'!$A:$A,$A9,'Pooled CF'!$G:$G,X$6)</f>
        <v>346218.98</v>
      </c>
      <c r="Y9" s="100">
        <f>SUMIFS('Pooled CF'!$E:$E,'Pooled CF'!$A:$A,$A9,'Pooled CF'!$G:$G,Y$6)</f>
        <v>357686.02</v>
      </c>
      <c r="Z9" s="100">
        <f>SUMIFS('Pooled CF'!$E:$E,'Pooled CF'!$A:$A,$A9,'Pooled CF'!$G:$G,Z$6)</f>
        <v>346144.67</v>
      </c>
      <c r="AA9" s="100">
        <f>SUMIFS('Pooled CF'!$E:$E,'Pooled CF'!$A:$A,$A9,'Pooled CF'!$G:$G,AA$6)</f>
        <v>357706.19</v>
      </c>
      <c r="AB9" s="100">
        <f>SUMIFS('Pooled CF'!$E:$E,'Pooled CF'!$A:$A,$A9,'Pooled CF'!$G:$G,AB$6)</f>
        <v>346140.67</v>
      </c>
      <c r="AC9" s="100">
        <f>SUMIFS('Pooled CF'!$E:$E,'Pooled CF'!$A:$A,$A9,'Pooled CF'!$G:$G,AC$6)</f>
        <v>357863.96</v>
      </c>
      <c r="AD9" s="100">
        <f>SUMIFS('Pooled CF'!$E:$E,'Pooled CF'!$A:$A,$A9,'Pooled CF'!$G:$G,AD$6)</f>
        <v>357697.51</v>
      </c>
      <c r="AE9" s="100">
        <f>SUMIFS('Pooled CF'!$E:$E,'Pooled CF'!$A:$A,$A9,'Pooled CF'!$G:$G,AE$6)</f>
        <v>346074.04</v>
      </c>
      <c r="AF9" s="100">
        <f>SUMIFS('Pooled CF'!$E:$E,'Pooled CF'!$A:$A,$A9,'Pooled CF'!$G:$G,AF$6)</f>
        <v>354164.27</v>
      </c>
      <c r="AG9" s="100">
        <f>SUMIFS('Pooled CF'!$E:$E,'Pooled CF'!$A:$A,$A9,'Pooled CF'!$G:$G,AG$6)</f>
        <v>329006.43</v>
      </c>
      <c r="AH9" s="100">
        <f>SUMIFS('Pooled CF'!$E:$E,'Pooled CF'!$A:$A,$A9,'Pooled CF'!$G:$G,AH$6)</f>
        <v>328894.08000000002</v>
      </c>
      <c r="AI9" s="100">
        <f>SUMIFS('Pooled CF'!$E:$E,'Pooled CF'!$A:$A,$A9,'Pooled CF'!$G:$G,AI$6)</f>
        <v>329208.11</v>
      </c>
      <c r="AJ9" s="100">
        <f>SUMIFS('Pooled CF'!$E:$E,'Pooled CF'!$A:$A,$A9,'Pooled CF'!$G:$G,AJ$6)</f>
        <v>365324.29</v>
      </c>
      <c r="AK9" s="100">
        <f>SUMIFS('Pooled CF'!$E:$E,'Pooled CF'!$A:$A,$A9,'Pooled CF'!$G:$G,AK$6)</f>
        <v>347554.73</v>
      </c>
      <c r="AL9" s="100">
        <f>SUMIFS('Pooled CF'!$E:$E,'Pooled CF'!$A:$A,$A9,'Pooled CF'!$G:$G,AL$6)</f>
        <v>355851.04</v>
      </c>
      <c r="AM9" s="100">
        <f>SUMIFS('Pooled CF'!$E:$E,'Pooled CF'!$A:$A,$A9,'Pooled CF'!$G:$G,AM$6)</f>
        <v>353467.72</v>
      </c>
      <c r="AN9" s="100">
        <f>SUMIFS('Pooled CF'!$E:$E,'Pooled CF'!$A:$A,$A9,'Pooled CF'!$G:$G,AN$6)</f>
        <v>339410.55</v>
      </c>
      <c r="AO9" s="100">
        <f>SUMIFS('Pooled CF'!$E:$E,'Pooled CF'!$A:$A,$A9,'Pooled CF'!$G:$G,AO$6)</f>
        <v>336945.42</v>
      </c>
      <c r="AP9" s="100">
        <f>SUMIFS('Pooled CF'!$E:$E,'Pooled CF'!$A:$A,$A9,'Pooled CF'!$G:$G,AP$6)</f>
        <v>337558.04</v>
      </c>
      <c r="AQ9" s="100">
        <f>SUMIFS('Pooled CF'!$E:$E,'Pooled CF'!$A:$A,$A9,'Pooled CF'!$G:$G,AQ$6)</f>
        <v>326616.68</v>
      </c>
      <c r="AR9" s="100">
        <f>SUMIFS('Pooled CF'!$E:$E,'Pooled CF'!$A:$A,$A9,'Pooled CF'!$G:$G,AR$6)</f>
        <v>309606.14</v>
      </c>
      <c r="AS9" s="100">
        <f>SUMIFS('Pooled CF'!$E:$E,'Pooled CF'!$A:$A,$A9,'Pooled CF'!$G:$G,AS$6)</f>
        <v>284597.2</v>
      </c>
      <c r="AT9" s="100">
        <f>SUMIFS('Pooled CF'!$E:$E,'Pooled CF'!$A:$A,$A9,'Pooled CF'!$G:$G,AT$6)</f>
        <v>415851.13</v>
      </c>
      <c r="AU9" s="100">
        <f>SUMIFS('Pooled CF'!$E:$E,'Pooled CF'!$A:$A,$A9,'Pooled CF'!$G:$G,AU$6)</f>
        <v>363883.56</v>
      </c>
      <c r="AV9" s="100">
        <f>SUMIFS('Pooled CF'!$E:$E,'Pooled CF'!$A:$A,$A9,'Pooled CF'!$G:$G,AV$6)</f>
        <v>339670.42</v>
      </c>
      <c r="AW9" s="100">
        <f>SUMIFS('Pooled CF'!$E:$E,'Pooled CF'!$A:$A,$A9,'Pooled CF'!$G:$G,AW$6)</f>
        <v>352682.93</v>
      </c>
      <c r="AX9" s="100">
        <f>SUMIFS('Pooled CF'!$E:$E,'Pooled CF'!$A:$A,$A9,'Pooled CF'!$G:$G,AX$6)</f>
        <v>340992.9</v>
      </c>
      <c r="AY9" s="100">
        <f>SUMIFS('Pooled CF'!$E:$E,'Pooled CF'!$A:$A,$A9,'Pooled CF'!$G:$G,AY$6)</f>
        <v>351703.73</v>
      </c>
      <c r="AZ9" s="100">
        <f>SUMIFS('Pooled CF'!$E:$E,'Pooled CF'!$A:$A,$A9,'Pooled CF'!$G:$G,AZ$6)</f>
        <v>312821.55</v>
      </c>
      <c r="BA9" s="100">
        <f>SUMIFS('Pooled CF'!$E:$E,'Pooled CF'!$A:$A,$A9,'Pooled CF'!$G:$G,BA$6)</f>
        <v>368856.99</v>
      </c>
      <c r="BB9" s="100">
        <f>SUMIFS('Pooled CF'!$E:$E,'Pooled CF'!$A:$A,$A9,'Pooled CF'!$G:$G,BB$6)</f>
        <v>319975.96999999997</v>
      </c>
      <c r="BC9" s="100">
        <f>SUMIFS('Pooled CF'!$E:$E,'Pooled CF'!$A:$A,$A9,'Pooled CF'!$G:$G,BC$6)</f>
        <v>317977.86</v>
      </c>
      <c r="BD9" s="100">
        <f>SUMIFS('Pooled CF'!$E:$E,'Pooled CF'!$A:$A,$A9,'Pooled CF'!$G:$G,BD$6)</f>
        <v>300300.63</v>
      </c>
      <c r="BE9" s="100">
        <f>SUMIFS('Pooled CF'!$E:$E,'Pooled CF'!$A:$A,$A9,'Pooled CF'!$G:$G,BE$6)</f>
        <v>317200.99</v>
      </c>
      <c r="BF9" s="100">
        <f>SUMIFS('Pooled CF'!$E:$E,'Pooled CF'!$A:$A,$A9,'Pooled CF'!$G:$G,BF$6)</f>
        <v>319518.03000000003</v>
      </c>
      <c r="BG9" s="100">
        <f>SUMIFS('Pooled CF'!$E:$E,'Pooled CF'!$A:$A,$A9,'Pooled CF'!$G:$G,BG$6)</f>
        <v>286594.84999999998</v>
      </c>
      <c r="BH9" s="100">
        <f>SUMIFS('Pooled CF'!$E:$E,'Pooled CF'!$A:$A,$A9,'Pooled CF'!$G:$G,BH$6)</f>
        <v>409246.46</v>
      </c>
      <c r="BI9" s="100">
        <f>SUMIFS('Pooled CF'!$E:$E,'Pooled CF'!$A:$A,$A9,'Pooled CF'!$G:$G,BI$6)</f>
        <v>310694.5</v>
      </c>
      <c r="BJ9" s="100">
        <f>SUMIFS('Pooled CF'!$E:$E,'Pooled CF'!$A:$A,$A9,'Pooled CF'!$G:$G,BJ$6)</f>
        <v>359693.31</v>
      </c>
      <c r="BK9" s="100">
        <f>SUMIFS('Pooled CF'!$E:$E,'Pooled CF'!$A:$A,$A9,'Pooled CF'!$G:$G,BK$6)</f>
        <v>312422.38</v>
      </c>
      <c r="BL9" s="100">
        <f>SUMIFS('Pooled CF'!$E:$E,'Pooled CF'!$A:$A,$A9,'Pooled CF'!$G:$G,BL$6)</f>
        <v>326413.48</v>
      </c>
      <c r="BM9" s="100">
        <f>SUMIFS('Pooled CF'!$E:$E,'Pooled CF'!$A:$A,$A9,'Pooled CF'!$G:$G,BM$6)</f>
        <v>363437.32</v>
      </c>
      <c r="BN9" s="100">
        <f>SUMIFS('Pooled CF'!$E:$E,'Pooled CF'!$A:$A,$A9,'Pooled CF'!$G:$G,BN$6)</f>
        <v>371005.18</v>
      </c>
      <c r="BO9" s="100">
        <f>SUMIFS('Pooled CF'!$E:$E,'Pooled CF'!$A:$A,$A9,'Pooled CF'!$G:$G,BO$6)</f>
        <v>327023.64</v>
      </c>
      <c r="BP9" s="100">
        <f>SUMIFS('Pooled CF'!$E:$E,'Pooled CF'!$A:$A,$A9,'Pooled CF'!$G:$G,BP$6)</f>
        <v>363699.11</v>
      </c>
      <c r="BQ9" s="100">
        <f>SUMIFS('Pooled CF'!$E:$E,'Pooled CF'!$A:$A,$A9,'Pooled CF'!$G:$G,BQ$6)</f>
        <v>325350.49</v>
      </c>
      <c r="BR9" s="100">
        <f>SUMIFS('Pooled CF'!$E:$E,'Pooled CF'!$A:$A,$A9,'Pooled CF'!$G:$G,BR$6)</f>
        <v>277925.40999999997</v>
      </c>
      <c r="BS9" s="100">
        <f>SUMIFS('Pooled CF'!$E:$E,'Pooled CF'!$A:$A,$A9,'Pooled CF'!$G:$G,BS$6)</f>
        <v>325759.01</v>
      </c>
      <c r="BT9" s="100">
        <f>SUMIFS('Pooled CF'!$E:$E,'Pooled CF'!$A:$A,$A9,'Pooled CF'!$G:$G,BT$6)</f>
        <v>327417.77</v>
      </c>
      <c r="BU9" s="100">
        <f>SUMIFS('Pooled CF'!$E:$E,'Pooled CF'!$A:$A,$A9,'Pooled CF'!$G:$G,BU$6)</f>
        <v>329037.94</v>
      </c>
      <c r="BV9" s="100">
        <f>SUMIFS('Pooled CF'!$E:$E,'Pooled CF'!$A:$A,$A9,'Pooled CF'!$G:$G,BV$6)</f>
        <v>573359.35999999999</v>
      </c>
      <c r="BW9" s="100">
        <f>SUMIFS('Pooled CF'!$E:$E,'Pooled CF'!$A:$A,$A9,'Pooled CF'!$G:$G,BW$6)</f>
        <v>361945.78</v>
      </c>
      <c r="BX9" s="100">
        <f>SUMIFS('Pooled CF'!$E:$E,'Pooled CF'!$A:$A,$A9,'Pooled CF'!$G:$G,BX$6)</f>
        <v>472565.89</v>
      </c>
      <c r="BY9" s="100">
        <f>SUMIFS('Pooled CF'!$E:$E,'Pooled CF'!$A:$A,$A9,'Pooled CF'!$G:$G,BY$6)</f>
        <v>343095.03</v>
      </c>
      <c r="BZ9" s="100">
        <f>SUMIFS('Pooled CF'!$E:$E,'Pooled CF'!$A:$A,$A9,'Pooled CF'!$G:$G,BZ$6)</f>
        <v>353050.68</v>
      </c>
      <c r="CA9" s="100">
        <f>SUMIFS('Pooled CF'!$E:$E,'Pooled CF'!$A:$A,$A9,'Pooled CF'!$G:$G,CA$6)</f>
        <v>341487.52</v>
      </c>
      <c r="CB9" s="100">
        <f>SUMIFS('Pooled CF'!$E:$E,'Pooled CF'!$A:$A,$A9,'Pooled CF'!$G:$G,CB$6)</f>
        <v>433181.43</v>
      </c>
      <c r="CC9" s="100">
        <f>SUMIFS('Pooled CF'!$E:$E,'Pooled CF'!$A:$A,$A9,'Pooled CF'!$G:$G,CC$6)</f>
        <v>344182.9</v>
      </c>
      <c r="CD9" s="100">
        <f>SUMIFS('Pooled CF'!$E:$E,'Pooled CF'!$A:$A,$A9,'Pooled CF'!$G:$G,CD$6)</f>
        <v>343885.35</v>
      </c>
      <c r="CE9" s="100">
        <f>SUMIFS('Pooled CF'!$E:$E,'Pooled CF'!$A:$A,$A9,'Pooled CF'!$G:$G,CE$6)</f>
        <v>344359.86</v>
      </c>
      <c r="CF9" s="100">
        <f>SUMIFS('Pooled CF'!$E:$E,'Pooled CF'!$A:$A,$A9,'Pooled CF'!$G:$G,CF$6)</f>
        <v>344055.19</v>
      </c>
      <c r="CG9" s="100">
        <f>SUMIFS('Pooled CF'!$E:$E,'Pooled CF'!$A:$A,$A9,'Pooled CF'!$G:$G,CG$6)</f>
        <v>347228.04</v>
      </c>
      <c r="CH9" s="100">
        <f>SUMIFS('Pooled CF'!$E:$E,'Pooled CF'!$A:$A,$A9,'Pooled CF'!$G:$G,CH$6)</f>
        <v>344001.15</v>
      </c>
      <c r="CI9" s="100">
        <f>SUMIFS('Pooled CF'!$E:$E,'Pooled CF'!$A:$A,$A9,'Pooled CF'!$G:$G,CI$6)</f>
        <v>354888.83</v>
      </c>
      <c r="CJ9" s="100">
        <f>SUMIFS('Pooled CF'!$E:$E,'Pooled CF'!$A:$A,$A9,'Pooled CF'!$G:$G,CJ$6)</f>
        <v>343987.09</v>
      </c>
      <c r="CK9" s="100">
        <f>SUMIFS('Pooled CF'!$E:$E,'Pooled CF'!$A:$A,$A9,'Pooled CF'!$G:$G,CK$6)</f>
        <v>354436.15</v>
      </c>
      <c r="CL9" s="100">
        <f>SUMIFS('Pooled CF'!$E:$E,'Pooled CF'!$A:$A,$A9,'Pooled CF'!$G:$G,CL$6)</f>
        <v>354942.86</v>
      </c>
      <c r="CM9" s="100">
        <f>SUMIFS('Pooled CF'!$E:$E,'Pooled CF'!$A:$A,$A9,'Pooled CF'!$G:$G,CM$6)</f>
        <v>343575.79</v>
      </c>
      <c r="CN9" s="100">
        <f>SUMIFS('Pooled CF'!$E:$E,'Pooled CF'!$A:$A,$A9,'Pooled CF'!$G:$G,CN$6)</f>
        <v>357843.9</v>
      </c>
      <c r="CO9" s="100">
        <f>SUMIFS('Pooled CF'!$E:$E,'Pooled CF'!$A:$A,$A9,'Pooled CF'!$G:$G,CO$6)</f>
        <v>346566.39</v>
      </c>
      <c r="CP9" s="100">
        <f>SUMIFS('Pooled CF'!$E:$E,'Pooled CF'!$A:$A,$A9,'Pooled CF'!$G:$G,CP$6)</f>
        <v>358918.71</v>
      </c>
      <c r="CQ9" s="100">
        <f>SUMIFS('Pooled CF'!$E:$E,'Pooled CF'!$A:$A,$A9,'Pooled CF'!$G:$G,CQ$6)</f>
        <v>343194.79</v>
      </c>
      <c r="CR9" s="100">
        <f>SUMIFS('Pooled CF'!$E:$E,'Pooled CF'!$A:$A,$A9,'Pooled CF'!$G:$G,CR$6)</f>
        <v>339998.76</v>
      </c>
      <c r="CS9" s="100">
        <f>SUMIFS('Pooled CF'!$E:$E,'Pooled CF'!$A:$A,$A9,'Pooled CF'!$G:$G,CS$6)</f>
        <v>351230.94</v>
      </c>
      <c r="CT9" s="100">
        <f>SUMIFS('Pooled CF'!$E:$E,'Pooled CF'!$A:$A,$A9,'Pooled CF'!$G:$G,CT$6)</f>
        <v>340264.84</v>
      </c>
      <c r="CU9" s="100">
        <f>SUMIFS('Pooled CF'!$E:$E,'Pooled CF'!$A:$A,$A9,'Pooled CF'!$G:$G,CU$6)</f>
        <v>351225.92</v>
      </c>
      <c r="CV9" s="100">
        <f>SUMIFS('Pooled CF'!$E:$E,'Pooled CF'!$A:$A,$A9,'Pooled CF'!$G:$G,CV$6)</f>
        <v>338131.51</v>
      </c>
      <c r="CW9" s="100">
        <f>SUMIFS('Pooled CF'!$E:$E,'Pooled CF'!$A:$A,$A9,'Pooled CF'!$G:$G,CW$6)</f>
        <v>350465.02</v>
      </c>
      <c r="CX9" s="100">
        <f>SUMIFS('Pooled CF'!$E:$E,'Pooled CF'!$A:$A,$A9,'Pooled CF'!$G:$G,CX$6)</f>
        <v>350631.88</v>
      </c>
      <c r="CY9" s="100">
        <f>SUMIFS('Pooled CF'!$E:$E,'Pooled CF'!$A:$A,$A9,'Pooled CF'!$G:$G,CY$6)</f>
        <v>279422.98</v>
      </c>
      <c r="CZ9" s="100">
        <f>SUMIFS('Pooled CF'!$E:$E,'Pooled CF'!$A:$A,$A9,'Pooled CF'!$G:$G,CZ$6)</f>
        <v>349358.73</v>
      </c>
      <c r="DA9" s="100">
        <f>SUMIFS('Pooled CF'!$E:$E,'Pooled CF'!$A:$A,$A9,'Pooled CF'!$G:$G,DA$6)</f>
        <v>338930.92</v>
      </c>
      <c r="DB9" s="100">
        <f>SUMIFS('Pooled CF'!$E:$E,'Pooled CF'!$A:$A,$A9,'Pooled CF'!$G:$G,DB$6)</f>
        <v>341047.47</v>
      </c>
      <c r="DC9" s="100">
        <f>SUMIFS('Pooled CF'!$E:$E,'Pooled CF'!$A:$A,$A9,'Pooled CF'!$G:$G,DC$6)</f>
        <v>339902.57</v>
      </c>
      <c r="DD9" s="100">
        <f>SUMIFS('Pooled CF'!$E:$E,'Pooled CF'!$A:$A,$A9,'Pooled CF'!$G:$G,DD$6)</f>
        <v>337740.51</v>
      </c>
      <c r="DE9" s="100">
        <f>SUMIFS('Pooled CF'!$E:$E,'Pooled CF'!$A:$A,$A9,'Pooled CF'!$G:$G,DE$6)</f>
        <v>343471.29</v>
      </c>
      <c r="DF9" s="100">
        <f>SUMIFS('Pooled CF'!$E:$E,'Pooled CF'!$A:$A,$A9,'Pooled CF'!$G:$G,DF$6)</f>
        <v>332011.42</v>
      </c>
      <c r="DG9" s="100">
        <f>SUMIFS('Pooled CF'!$E:$E,'Pooled CF'!$A:$A,$A9,'Pooled CF'!$G:$G,DG$6)</f>
        <v>344616.61</v>
      </c>
      <c r="DH9" s="100">
        <f>SUMIFS('Pooled CF'!$E:$E,'Pooled CF'!$A:$A,$A9,'Pooled CF'!$G:$G,DH$6)</f>
        <v>332047.64</v>
      </c>
      <c r="DI9" s="100">
        <f>SUMIFS('Pooled CF'!$E:$E,'Pooled CF'!$A:$A,$A9,'Pooled CF'!$G:$G,DI$6)</f>
        <v>336458.64</v>
      </c>
      <c r="DJ9" s="100">
        <f>SUMIFS('Pooled CF'!$E:$E,'Pooled CF'!$A:$A,$A9,'Pooled CF'!$G:$G,DJ$6)</f>
        <v>311139.17</v>
      </c>
      <c r="DK9" s="100">
        <f>SUMIFS('Pooled CF'!$E:$E,'Pooled CF'!$A:$A,$A9,'Pooled CF'!$G:$G,DK$6)</f>
        <v>297426.83</v>
      </c>
      <c r="DL9" s="100">
        <f>SUMIFS('Pooled CF'!$E:$E,'Pooled CF'!$A:$A,$A9,'Pooled CF'!$G:$G,DL$6)</f>
        <v>685138.48</v>
      </c>
      <c r="DM9" s="100">
        <f>SUMIFS('Pooled CF'!$E:$E,'Pooled CF'!$A:$A,$A9,'Pooled CF'!$G:$G,DM$6)</f>
        <v>336509.9</v>
      </c>
      <c r="DN9" s="100">
        <f>SUMIFS('Pooled CF'!$E:$E,'Pooled CF'!$A:$A,$A9,'Pooled CF'!$G:$G,DN$6)</f>
        <v>331402.84000000003</v>
      </c>
      <c r="DO9" s="100">
        <f>SUMIFS('Pooled CF'!$E:$E,'Pooled CF'!$A:$A,$A9,'Pooled CF'!$G:$G,DO$6)</f>
        <v>492380.39</v>
      </c>
      <c r="DP9" s="100">
        <f>SUMIFS('Pooled CF'!$E:$E,'Pooled CF'!$A:$A,$A9,'Pooled CF'!$G:$G,DP$6)</f>
        <v>308562.34000000003</v>
      </c>
      <c r="DQ9" s="100">
        <f>SUMIFS('Pooled CF'!$E:$E,'Pooled CF'!$A:$A,$A9,'Pooled CF'!$G:$G,DQ$6)</f>
        <v>317194.05</v>
      </c>
      <c r="DR9" s="100">
        <f>SUMIFS('Pooled CF'!$E:$E,'Pooled CF'!$A:$A,$A9,'Pooled CF'!$G:$G,DR$6)</f>
        <v>307263.46000000002</v>
      </c>
      <c r="DS9" s="100">
        <f>SUMIFS('Pooled CF'!$E:$E,'Pooled CF'!$A:$A,$A9,'Pooled CF'!$G:$G,DS$6)</f>
        <v>317449.28000000003</v>
      </c>
      <c r="DT9" s="100">
        <f>SUMIFS('Pooled CF'!$E:$E,'Pooled CF'!$A:$A,$A9,'Pooled CF'!$G:$G,DT$6)</f>
        <v>310170.98</v>
      </c>
      <c r="DU9" s="100">
        <f>SUMIFS('Pooled CF'!$E:$E,'Pooled CF'!$A:$A,$A9,'Pooled CF'!$G:$G,DU$6)</f>
        <v>320353.36</v>
      </c>
      <c r="DV9" s="100">
        <f>SUMIFS('Pooled CF'!$E:$E,'Pooled CF'!$A:$A,$A9,'Pooled CF'!$G:$G,DV$6)</f>
        <v>319603.89</v>
      </c>
      <c r="DW9" s="100">
        <f>SUMIFS('Pooled CF'!$E:$E,'Pooled CF'!$A:$A,$A9,'Pooled CF'!$G:$G,DW$6)</f>
        <v>316400.83478165499</v>
      </c>
      <c r="DX9" s="100">
        <f>SUMIFS('Pooled CF'!$E:$E,'Pooled CF'!$A:$A,$A9,'Pooled CF'!$G:$G,DX$6)</f>
        <v>326906.39633434301</v>
      </c>
      <c r="DY9" s="100">
        <f>SUMIFS('Pooled CF'!$E:$E,'Pooled CF'!$A:$A,$A9,'Pooled CF'!$G:$G,DY$6)</f>
        <v>316323.47513745999</v>
      </c>
      <c r="DZ9" s="100">
        <f>SUMIFS('Pooled CF'!$E:$E,'Pooled CF'!$A:$A,$A9,'Pooled CF'!$G:$G,DZ$6)</f>
        <v>316283.10135402001</v>
      </c>
      <c r="EA9" s="100">
        <f>SUMIFS('Pooled CF'!$E:$E,'Pooled CF'!$A:$A,$A9,'Pooled CF'!$G:$G,EA$6)</f>
        <v>316244.97359076102</v>
      </c>
      <c r="EB9" s="100">
        <f>SUMIFS('Pooled CF'!$E:$E,'Pooled CF'!$A:$A,$A9,'Pooled CF'!$G:$G,EB$6)</f>
        <v>315996.27816359501</v>
      </c>
      <c r="EC9" s="100">
        <f>SUMIFS('Pooled CF'!$E:$E,'Pooled CF'!$A:$A,$A9,'Pooled CF'!$G:$G,EC$6)</f>
        <v>325054.68348578399</v>
      </c>
      <c r="ED9" s="100">
        <f>SUMIFS('Pooled CF'!$E:$E,'Pooled CF'!$A:$A,$A9,'Pooled CF'!$G:$G,ED$6)</f>
        <v>314531.02052839799</v>
      </c>
      <c r="EE9" s="100">
        <f>SUMIFS('Pooled CF'!$E:$E,'Pooled CF'!$A:$A,$A9,'Pooled CF'!$G:$G,EE$6)</f>
        <v>302922.91087808902</v>
      </c>
      <c r="EF9" s="100">
        <f>SUMIFS('Pooled CF'!$E:$E,'Pooled CF'!$A:$A,$A9,'Pooled CF'!$G:$G,EF$6)</f>
        <v>311074.95917591301</v>
      </c>
      <c r="EG9" s="100">
        <f>SUMIFS('Pooled CF'!$E:$E,'Pooled CF'!$A:$A,$A9,'Pooled CF'!$G:$G,EG$6)</f>
        <v>314069.71909216</v>
      </c>
      <c r="EH9" s="100">
        <f>SUMIFS('Pooled CF'!$E:$E,'Pooled CF'!$A:$A,$A9,'Pooled CF'!$G:$G,EH$6)</f>
        <v>286802.05582849501</v>
      </c>
      <c r="EI9" s="100">
        <f>SUMIFS('Pooled CF'!$E:$E,'Pooled CF'!$A:$A,$A9,'Pooled CF'!$G:$G,EI$6)</f>
        <v>277550.37660822098</v>
      </c>
      <c r="EJ9" s="100">
        <f>SUMIFS('Pooled CF'!$E:$E,'Pooled CF'!$A:$A,$A9,'Pooled CF'!$G:$G,EJ$6)</f>
        <v>286802.05582849501</v>
      </c>
      <c r="EK9" s="100">
        <f>SUMIFS('Pooled CF'!$E:$E,'Pooled CF'!$A:$A,$A9,'Pooled CF'!$G:$G,EK$6)</f>
        <v>277550.37660822098</v>
      </c>
      <c r="EL9" s="100">
        <f>SUMIFS('Pooled CF'!$E:$E,'Pooled CF'!$A:$A,$A9,'Pooled CF'!$G:$G,EL$6)</f>
        <v>286802.05582849501</v>
      </c>
      <c r="EM9" s="100">
        <f>SUMIFS('Pooled CF'!$E:$E,'Pooled CF'!$A:$A,$A9,'Pooled CF'!$G:$G,EM$6)</f>
        <v>276839.07376018801</v>
      </c>
      <c r="EN9" s="100">
        <f>SUMIFS('Pooled CF'!$E:$E,'Pooled CF'!$A:$A,$A9,'Pooled CF'!$G:$G,EN$6)</f>
        <v>278261.679456254</v>
      </c>
      <c r="EO9" s="100">
        <f>SUMIFS('Pooled CF'!$E:$E,'Pooled CF'!$A:$A,$A9,'Pooled CF'!$G:$G,EO$6)</f>
        <v>286802.05582849501</v>
      </c>
      <c r="EP9" s="100">
        <f>SUMIFS('Pooled CF'!$E:$E,'Pooled CF'!$A:$A,$A9,'Pooled CF'!$G:$G,EP$6)</f>
        <v>277550.37660822098</v>
      </c>
      <c r="EQ9" s="100">
        <f>SUMIFS('Pooled CF'!$E:$E,'Pooled CF'!$A:$A,$A9,'Pooled CF'!$G:$G,EQ$6)</f>
        <v>286802.05582848802</v>
      </c>
      <c r="ER9" s="100">
        <f>SUMIFS('Pooled CF'!$E:$E,'Pooled CF'!$A:$A,$A9,'Pooled CF'!$G:$G,ER$6)</f>
        <v>274972.35926619498</v>
      </c>
      <c r="ES9" s="100">
        <f>SUMIFS('Pooled CF'!$E:$E,'Pooled CF'!$A:$A,$A9,'Pooled CF'!$G:$G,ES$6)</f>
        <v>284138.10457506799</v>
      </c>
      <c r="ET9" s="100">
        <f>SUMIFS('Pooled CF'!$E:$E,'Pooled CF'!$A:$A,$A9,'Pooled CF'!$G:$G,ET$6)</f>
        <v>274867.05963948299</v>
      </c>
      <c r="EU9" s="100">
        <f>SUMIFS('Pooled CF'!$E:$E,'Pooled CF'!$A:$A,$A9,'Pooled CF'!$G:$G,EU$6)</f>
        <v>266000.38029627397</v>
      </c>
      <c r="EV9" s="100">
        <f>SUMIFS('Pooled CF'!$E:$E,'Pooled CF'!$A:$A,$A9,'Pooled CF'!$G:$G,EV$6)</f>
        <v>274867.05963948299</v>
      </c>
      <c r="EW9" s="100">
        <f>SUMIFS('Pooled CF'!$E:$E,'Pooled CF'!$A:$A,$A9,'Pooled CF'!$G:$G,EW$6)</f>
        <v>266000.38029627397</v>
      </c>
      <c r="EX9" s="100">
        <f>SUMIFS('Pooled CF'!$E:$E,'Pooled CF'!$A:$A,$A9,'Pooled CF'!$G:$G,EX$6)</f>
        <v>266000.38029627397</v>
      </c>
      <c r="EY9" s="100">
        <f>SUMIFS('Pooled CF'!$E:$E,'Pooled CF'!$A:$A,$A9,'Pooled CF'!$G:$G,EY$6)</f>
        <v>266000.38029627397</v>
      </c>
      <c r="EZ9" s="100">
        <f>SUMIFS('Pooled CF'!$E:$E,'Pooled CF'!$A:$A,$A9,'Pooled CF'!$G:$G,EZ$6)</f>
        <v>266000.380296271</v>
      </c>
      <c r="FA9" s="100">
        <f>SUMIFS('Pooled CF'!$E:$E,'Pooled CF'!$A:$A,$A9,'Pooled CF'!$G:$G,FA$6)</f>
        <v>267056.16897812998</v>
      </c>
      <c r="FB9" s="100">
        <f>SUMIFS('Pooled CF'!$E:$E,'Pooled CF'!$A:$A,$A9,'Pooled CF'!$G:$G,FB$6)</f>
        <v>258441.45384980299</v>
      </c>
      <c r="FC9" s="100">
        <f>SUMIFS('Pooled CF'!$E:$E,'Pooled CF'!$A:$A,$A9,'Pooled CF'!$G:$G,FC$6)</f>
        <v>30264092.466506161</v>
      </c>
      <c r="FD9" s="100">
        <f>SUMIFS('Pooled CF'!$E:$E,'Pooled CF'!$A:$A,$A9,'Pooled CF'!$G:$G,FD$6)</f>
        <v>25735188.288011711</v>
      </c>
      <c r="FE9" s="100">
        <f>SUMIFS('Pooled CF'!$E:$E,'Pooled CF'!$A:$A,$A9,'Pooled CF'!$G:$G,FE$6)</f>
        <v>22986381.280352142</v>
      </c>
      <c r="FF9" s="100">
        <f>SUMIFS('Pooled CF'!$E:$E,'Pooled CF'!$A:$A,$A9,'Pooled CF'!$G:$G,FF$6)</f>
        <v>0</v>
      </c>
      <c r="FG9" s="100">
        <f>SUMIFS('Pooled CF'!$E:$E,'Pooled CF'!$A:$A,$A9,'Pooled CF'!$G:$G,FG$6)</f>
        <v>0</v>
      </c>
      <c r="FH9" s="100">
        <f>SUMIFS('Pooled CF'!$E:$E,'Pooled CF'!$A:$A,$A9,'Pooled CF'!$G:$G,FH$6)</f>
        <v>0</v>
      </c>
      <c r="FI9" s="100">
        <f>SUMIFS('Pooled CF'!$E:$E,'Pooled CF'!$A:$A,$A9,'Pooled CF'!$G:$G,FI$6)</f>
        <v>0</v>
      </c>
      <c r="FJ9" s="100">
        <f>SUMIFS('Pooled CF'!$E:$E,'Pooled CF'!$A:$A,$A9,'Pooled CF'!$G:$G,FJ$6)</f>
        <v>0</v>
      </c>
      <c r="FK9" s="100">
        <f>SUMIFS('Pooled CF'!$E:$E,'Pooled CF'!$A:$A,$A9,'Pooled CF'!$G:$G,FK$6)</f>
        <v>0</v>
      </c>
      <c r="FL9" s="100">
        <f>SUMIFS('Pooled CF'!$E:$E,'Pooled CF'!$A:$A,$A9,'Pooled CF'!$G:$G,FL$6)</f>
        <v>0</v>
      </c>
      <c r="FM9" s="100">
        <f>SUMIFS('Pooled CF'!$E:$E,'Pooled CF'!$A:$A,$A9,'Pooled CF'!$G:$G,FM$6)</f>
        <v>0</v>
      </c>
      <c r="FN9" s="100">
        <f>SUMIFS('Pooled CF'!$E:$E,'Pooled CF'!$A:$A,$A9,'Pooled CF'!$G:$G,FN$6)</f>
        <v>0</v>
      </c>
      <c r="FO9" s="100">
        <f>SUMIFS('Pooled CF'!$E:$E,'Pooled CF'!$A:$A,$A9,'Pooled CF'!$G:$G,FO$6)</f>
        <v>0</v>
      </c>
      <c r="FP9" s="100">
        <f>SUMIFS('Pooled CF'!$E:$E,'Pooled CF'!$A:$A,$A9,'Pooled CF'!$G:$G,FP$6)</f>
        <v>0</v>
      </c>
      <c r="FQ9" s="100">
        <f>SUMIFS('Pooled CF'!$E:$E,'Pooled CF'!$A:$A,$A9,'Pooled CF'!$G:$G,FQ$6)</f>
        <v>0</v>
      </c>
      <c r="FR9" s="100">
        <f>SUMIFS('Pooled CF'!$E:$E,'Pooled CF'!$A:$A,$A9,'Pooled CF'!$G:$G,FR$6)</f>
        <v>0</v>
      </c>
      <c r="FS9" s="100">
        <f>SUMIFS('Pooled CF'!$E:$E,'Pooled CF'!$A:$A,$A9,'Pooled CF'!$G:$G,FS$6)</f>
        <v>0</v>
      </c>
      <c r="FT9" s="100">
        <f>SUMIFS('Pooled CF'!$E:$E,'Pooled CF'!$A:$A,$A9,'Pooled CF'!$G:$G,FT$6)</f>
        <v>0</v>
      </c>
      <c r="FU9" s="100">
        <f>SUMIFS('Pooled CF'!$E:$E,'Pooled CF'!$A:$A,$A9,'Pooled CF'!$G:$G,FU$6)</f>
        <v>0</v>
      </c>
      <c r="FV9" s="100">
        <f>SUMIFS('Pooled CF'!$E:$E,'Pooled CF'!$A:$A,$A9,'Pooled CF'!$G:$G,FV$6)</f>
        <v>0</v>
      </c>
      <c r="FW9" s="100">
        <f>SUMIFS('Pooled CF'!$E:$E,'Pooled CF'!$A:$A,$A9,'Pooled CF'!$G:$G,FW$6)</f>
        <v>0</v>
      </c>
      <c r="FX9" s="100">
        <f>SUMIFS('Pooled CF'!$E:$E,'Pooled CF'!$A:$A,$A9,'Pooled CF'!$G:$G,FX$6)</f>
        <v>0</v>
      </c>
      <c r="FY9" s="100">
        <f>SUMIFS('Pooled CF'!$E:$E,'Pooled CF'!$A:$A,$A9,'Pooled CF'!$G:$G,FY$6)</f>
        <v>0</v>
      </c>
      <c r="FZ9" s="100">
        <f>SUMIFS('Pooled CF'!$E:$E,'Pooled CF'!$A:$A,$A9,'Pooled CF'!$G:$G,FZ$6)</f>
        <v>0</v>
      </c>
      <c r="GA9" s="100">
        <f>SUMIFS('Pooled CF'!$E:$E,'Pooled CF'!$A:$A,$A9,'Pooled CF'!$G:$G,GA$6)</f>
        <v>0</v>
      </c>
      <c r="GB9" s="100">
        <f>SUMIFS('Pooled CF'!$E:$E,'Pooled CF'!$A:$A,$A9,'Pooled CF'!$G:$G,GB$6)</f>
        <v>0</v>
      </c>
      <c r="GC9" s="100">
        <f>SUMIFS('Pooled CF'!$E:$E,'Pooled CF'!$A:$A,$A9,'Pooled CF'!$G:$G,GC$6)</f>
        <v>0</v>
      </c>
      <c r="GD9" s="100">
        <f>SUMIFS('Pooled CF'!$E:$E,'Pooled CF'!$A:$A,$A9,'Pooled CF'!$G:$G,GD$6)</f>
        <v>0</v>
      </c>
      <c r="GE9" s="100">
        <f>SUMIFS('Pooled CF'!$E:$E,'Pooled CF'!$A:$A,$A9,'Pooled CF'!$G:$G,GE$6)</f>
        <v>0</v>
      </c>
      <c r="GF9" s="100">
        <f>SUMIFS('Pooled CF'!$E:$E,'Pooled CF'!$A:$A,$A9,'Pooled CF'!$G:$G,GF$6)</f>
        <v>0</v>
      </c>
      <c r="GG9" s="100">
        <f>SUMIFS('Pooled CF'!$E:$E,'Pooled CF'!$A:$A,$A9,'Pooled CF'!$G:$G,GG$6)</f>
        <v>0</v>
      </c>
      <c r="GH9" s="100">
        <f>SUMIFS('Pooled CF'!$E:$E,'Pooled CF'!$A:$A,$A9,'Pooled CF'!$G:$G,GH$6)</f>
        <v>0</v>
      </c>
      <c r="GI9" s="100">
        <f>SUMIFS('Pooled CF'!$E:$E,'Pooled CF'!$A:$A,$A9,'Pooled CF'!$G:$G,GI$6)</f>
        <v>0</v>
      </c>
      <c r="GJ9" s="100">
        <f>SUMIFS('Pooled CF'!$E:$E,'Pooled CF'!$A:$A,$A9,'Pooled CF'!$G:$G,GJ$6)</f>
        <v>0</v>
      </c>
      <c r="GK9" s="100">
        <f>SUMIFS('Pooled CF'!$E:$E,'Pooled CF'!$A:$A,$A9,'Pooled CF'!$G:$G,GK$6)</f>
        <v>0</v>
      </c>
      <c r="GL9" s="100">
        <f>SUMIFS('Pooled CF'!$E:$E,'Pooled CF'!$A:$A,$A9,'Pooled CF'!$G:$G,GL$6)</f>
        <v>0</v>
      </c>
      <c r="GM9" s="100">
        <f>SUMIFS('Pooled CF'!$E:$E,'Pooled CF'!$A:$A,$A9,'Pooled CF'!$G:$G,GM$6)</f>
        <v>0</v>
      </c>
      <c r="GN9" s="100">
        <f>SUMIFS('Pooled CF'!$E:$E,'Pooled CF'!$A:$A,$A9,'Pooled CF'!$G:$G,GN$6)</f>
        <v>0</v>
      </c>
      <c r="GO9" s="100">
        <f>SUMIFS('Pooled CF'!$E:$E,'Pooled CF'!$A:$A,$A9,'Pooled CF'!$G:$G,GO$6)</f>
        <v>0</v>
      </c>
      <c r="GP9" s="100">
        <f>SUMIFS('Pooled CF'!$E:$E,'Pooled CF'!$A:$A,$A9,'Pooled CF'!$G:$G,GP$6)</f>
        <v>0</v>
      </c>
      <c r="GQ9" s="100">
        <f>SUMIFS('Pooled CF'!$E:$E,'Pooled CF'!$A:$A,$A9,'Pooled CF'!$G:$G,GQ$6)</f>
        <v>0</v>
      </c>
      <c r="GR9" s="100">
        <f>SUMIFS('Pooled CF'!$E:$E,'Pooled CF'!$A:$A,$A9,'Pooled CF'!$G:$G,GR$6)</f>
        <v>0</v>
      </c>
      <c r="GS9" s="100">
        <f>SUMIFS('Pooled CF'!$E:$E,'Pooled CF'!$A:$A,$A9,'Pooled CF'!$G:$G,GS$6)</f>
        <v>0</v>
      </c>
      <c r="GU9" s="85">
        <f t="shared" ref="GU9:HJ18" si="16">SUMIFS($K9:$GS9,$K$5:$GS$5,GU$6)</f>
        <v>-45402690.839272693</v>
      </c>
      <c r="GV9" s="85">
        <f t="shared" si="16"/>
        <v>4191244.9400000004</v>
      </c>
      <c r="GW9" s="85">
        <f t="shared" si="16"/>
        <v>4015034.0000000005</v>
      </c>
      <c r="GX9" s="85">
        <f t="shared" si="16"/>
        <v>4101918.6599999992</v>
      </c>
      <c r="GY9" s="85">
        <f t="shared" si="16"/>
        <v>4075098.75</v>
      </c>
      <c r="GZ9" s="85">
        <f t="shared" si="16"/>
        <v>4483008.72</v>
      </c>
      <c r="HA9" s="85">
        <f t="shared" si="16"/>
        <v>4179770.5999999996</v>
      </c>
      <c r="HB9" s="85">
        <f t="shared" si="16"/>
        <v>4091774.9999999995</v>
      </c>
      <c r="HC9" s="85">
        <f t="shared" si="16"/>
        <v>4337510.53</v>
      </c>
      <c r="HD9" s="85">
        <f t="shared" si="16"/>
        <v>3984011.2962534581</v>
      </c>
      <c r="HE9" s="85">
        <f t="shared" si="16"/>
        <v>3644882.5111421514</v>
      </c>
      <c r="HF9" s="85">
        <f t="shared" si="16"/>
        <v>3333902.6410229178</v>
      </c>
      <c r="HG9" s="85">
        <f t="shared" si="16"/>
        <v>80309160.798586771</v>
      </c>
      <c r="HH9" s="85">
        <f t="shared" si="16"/>
        <v>0</v>
      </c>
      <c r="HI9" s="85">
        <f t="shared" si="16"/>
        <v>0</v>
      </c>
      <c r="HJ9" s="85">
        <f t="shared" si="16"/>
        <v>0</v>
      </c>
      <c r="HK9" s="85">
        <f t="shared" ref="HK9:HK35" si="17">SUM(GU9:HJ9)</f>
        <v>79344627.607732594</v>
      </c>
    </row>
    <row r="10" spans="1:219" hidden="1" outlineLevel="1" x14ac:dyDescent="0.75">
      <c r="A10" s="7" t="s">
        <v>16</v>
      </c>
      <c r="B10" s="112" t="s">
        <v>130</v>
      </c>
      <c r="C10" s="104">
        <f ca="1">EOMONTH(OFFSET(Strats!$B$3,MATCH($B10,Strats!$B$4:$B$31,0),MATCH(C$5,Strats!$C$3:$BS$3,0)),0)</f>
        <v>43039</v>
      </c>
      <c r="D10" s="87">
        <f ca="1">OFFSET(Strats!$B$3,MATCH($B10,Strats!$B$4:$B$31,0),MATCH(D$5,Strats!$C$3:$BS$3,0))</f>
        <v>105034893</v>
      </c>
      <c r="E10" s="88">
        <f ca="1">OFFSET(Strats!$B$3,MATCH($B10,Strats!$B$4:$B$31,0),MATCH(E$5,Strats!$C$3:$BS$3,0))</f>
        <v>0.47738816661621197</v>
      </c>
      <c r="F10" s="85">
        <f t="shared" ca="1" si="13"/>
        <v>50142415</v>
      </c>
      <c r="G10" s="85">
        <f t="shared" ca="1" si="14"/>
        <v>40597940.009999968</v>
      </c>
      <c r="H10" s="86">
        <f ca="1">IFERROR(XIRR(OFFSET($J10,0,MATCH($C10,$K$6:$GS$6,0)):$GS10,OFFSET($J$6,0,MATCH($C10,$K$6:$GS$6,0)):$GS$6),"N/A")</f>
        <v>9.5026019215583776E-2</v>
      </c>
      <c r="I10" s="95">
        <f t="shared" ca="1" si="15"/>
        <v>2.1812073048805933</v>
      </c>
      <c r="K10" s="100">
        <f>SUMIFS('Pooled CF'!$E:$E,'Pooled CF'!$A:$A,$A10,'Pooled CF'!$G:$G,K$6)</f>
        <v>0</v>
      </c>
      <c r="L10" s="100">
        <f>SUMIFS('Pooled CF'!$E:$E,'Pooled CF'!$A:$A,$A10,'Pooled CF'!$G:$G,L$6)</f>
        <v>0</v>
      </c>
      <c r="M10" s="100">
        <f>SUMIFS('Pooled CF'!$E:$E,'Pooled CF'!$A:$A,$A10,'Pooled CF'!$G:$G,M$6)</f>
        <v>0</v>
      </c>
      <c r="N10" s="100">
        <f>SUMIFS('Pooled CF'!$E:$E,'Pooled CF'!$A:$A,$A10,'Pooled CF'!$G:$G,N$6)</f>
        <v>0</v>
      </c>
      <c r="O10" s="100">
        <f>SUMIFS('Pooled CF'!$E:$E,'Pooled CF'!$A:$A,$A10,'Pooled CF'!$G:$G,O$6)</f>
        <v>0</v>
      </c>
      <c r="P10" s="100">
        <f>SUMIFS('Pooled CF'!$E:$E,'Pooled CF'!$A:$A,$A10,'Pooled CF'!$G:$G,P$6)</f>
        <v>0</v>
      </c>
      <c r="Q10" s="100">
        <f>SUMIFS('Pooled CF'!$E:$E,'Pooled CF'!$A:$A,$A10,'Pooled CF'!$G:$G,Q$6)</f>
        <v>0</v>
      </c>
      <c r="R10" s="100">
        <f>SUMIFS('Pooled CF'!$E:$E,'Pooled CF'!$A:$A,$A10,'Pooled CF'!$G:$G,R$6)</f>
        <v>0</v>
      </c>
      <c r="S10" s="100">
        <f>SUMIFS('Pooled CF'!$E:$E,'Pooled CF'!$A:$A,$A10,'Pooled CF'!$G:$G,S$6)</f>
        <v>-50142415</v>
      </c>
      <c r="T10" s="100">
        <f>SUMIFS('Pooled CF'!$E:$E,'Pooled CF'!$A:$A,$A10,'Pooled CF'!$G:$G,T$6)</f>
        <v>402135.96</v>
      </c>
      <c r="U10" s="100">
        <f>SUMIFS('Pooled CF'!$E:$E,'Pooled CF'!$A:$A,$A10,'Pooled CF'!$G:$G,U$6)</f>
        <v>389153.61</v>
      </c>
      <c r="V10" s="100">
        <f>SUMIFS('Pooled CF'!$E:$E,'Pooled CF'!$A:$A,$A10,'Pooled CF'!$G:$G,V$6)</f>
        <v>389142</v>
      </c>
      <c r="W10" s="100">
        <f>SUMIFS('Pooled CF'!$E:$E,'Pooled CF'!$A:$A,$A10,'Pooled CF'!$G:$G,W$6)</f>
        <v>389131.66</v>
      </c>
      <c r="X10" s="100">
        <f>SUMIFS('Pooled CF'!$E:$E,'Pooled CF'!$A:$A,$A10,'Pooled CF'!$G:$G,X$6)</f>
        <v>389134.18</v>
      </c>
      <c r="Y10" s="100">
        <f>SUMIFS('Pooled CF'!$E:$E,'Pooled CF'!$A:$A,$A10,'Pooled CF'!$G:$G,Y$6)</f>
        <v>402077.05</v>
      </c>
      <c r="Z10" s="100">
        <f>SUMIFS('Pooled CF'!$E:$E,'Pooled CF'!$A:$A,$A10,'Pooled CF'!$G:$G,Z$6)</f>
        <v>389093.6</v>
      </c>
      <c r="AA10" s="100">
        <f>SUMIFS('Pooled CF'!$E:$E,'Pooled CF'!$A:$A,$A10,'Pooled CF'!$G:$G,AA$6)</f>
        <v>402053.88</v>
      </c>
      <c r="AB10" s="100">
        <f>SUMIFS('Pooled CF'!$E:$E,'Pooled CF'!$A:$A,$A10,'Pooled CF'!$G:$G,AB$6)</f>
        <v>389073.74</v>
      </c>
      <c r="AC10" s="100">
        <f>SUMIFS('Pooled CF'!$E:$E,'Pooled CF'!$A:$A,$A10,'Pooled CF'!$G:$G,AC$6)</f>
        <v>402030.55</v>
      </c>
      <c r="AD10" s="100">
        <f>SUMIFS('Pooled CF'!$E:$E,'Pooled CF'!$A:$A,$A10,'Pooled CF'!$G:$G,AD$6)</f>
        <v>402019.37</v>
      </c>
      <c r="AE10" s="100">
        <f>SUMIFS('Pooled CF'!$E:$E,'Pooled CF'!$A:$A,$A10,'Pooled CF'!$G:$G,AE$6)</f>
        <v>389040.24</v>
      </c>
      <c r="AF10" s="100">
        <f>SUMIFS('Pooled CF'!$E:$E,'Pooled CF'!$A:$A,$A10,'Pooled CF'!$G:$G,AF$6)</f>
        <v>401993.8</v>
      </c>
      <c r="AG10" s="100">
        <f>SUMIFS('Pooled CF'!$E:$E,'Pooled CF'!$A:$A,$A10,'Pooled CF'!$G:$G,AG$6)</f>
        <v>388963.79</v>
      </c>
      <c r="AH10" s="100">
        <f>SUMIFS('Pooled CF'!$E:$E,'Pooled CF'!$A:$A,$A10,'Pooled CF'!$G:$G,AH$6)</f>
        <v>389006.3</v>
      </c>
      <c r="AI10" s="100">
        <f>SUMIFS('Pooled CF'!$E:$E,'Pooled CF'!$A:$A,$A10,'Pooled CF'!$G:$G,AI$6)</f>
        <v>388777.64</v>
      </c>
      <c r="AJ10" s="100">
        <f>SUMIFS('Pooled CF'!$E:$E,'Pooled CF'!$A:$A,$A10,'Pooled CF'!$G:$G,AJ$6)</f>
        <v>388959.32</v>
      </c>
      <c r="AK10" s="100">
        <f>SUMIFS('Pooled CF'!$E:$E,'Pooled CF'!$A:$A,$A10,'Pooled CF'!$G:$G,AK$6)</f>
        <v>401543.65</v>
      </c>
      <c r="AL10" s="100">
        <f>SUMIFS('Pooled CF'!$E:$E,'Pooled CF'!$A:$A,$A10,'Pooled CF'!$G:$G,AL$6)</f>
        <v>388279.99</v>
      </c>
      <c r="AM10" s="100">
        <f>SUMIFS('Pooled CF'!$E:$E,'Pooled CF'!$A:$A,$A10,'Pooled CF'!$G:$G,AM$6)</f>
        <v>401924.78</v>
      </c>
      <c r="AN10" s="100">
        <f>SUMIFS('Pooled CF'!$E:$E,'Pooled CF'!$A:$A,$A10,'Pooled CF'!$G:$G,AN$6)</f>
        <v>388934.75</v>
      </c>
      <c r="AO10" s="100">
        <f>SUMIFS('Pooled CF'!$E:$E,'Pooled CF'!$A:$A,$A10,'Pooled CF'!$G:$G,AO$6)</f>
        <v>401556.54</v>
      </c>
      <c r="AP10" s="100">
        <f>SUMIFS('Pooled CF'!$E:$E,'Pooled CF'!$A:$A,$A10,'Pooled CF'!$G:$G,AP$6)</f>
        <v>401874.12</v>
      </c>
      <c r="AQ10" s="100">
        <f>SUMIFS('Pooled CF'!$E:$E,'Pooled CF'!$A:$A,$A10,'Pooled CF'!$G:$G,AQ$6)</f>
        <v>388897.06</v>
      </c>
      <c r="AR10" s="100">
        <f>SUMIFS('Pooled CF'!$E:$E,'Pooled CF'!$A:$A,$A10,'Pooled CF'!$G:$G,AR$6)</f>
        <v>401829.24</v>
      </c>
      <c r="AS10" s="100">
        <f>SUMIFS('Pooled CF'!$E:$E,'Pooled CF'!$A:$A,$A10,'Pooled CF'!$G:$G,AS$6)</f>
        <v>388876.33</v>
      </c>
      <c r="AT10" s="100">
        <f>SUMIFS('Pooled CF'!$E:$E,'Pooled CF'!$A:$A,$A10,'Pooled CF'!$G:$G,AT$6)</f>
        <v>401714.21</v>
      </c>
      <c r="AU10" s="100">
        <f>SUMIFS('Pooled CF'!$E:$E,'Pooled CF'!$A:$A,$A10,'Pooled CF'!$G:$G,AU$6)</f>
        <v>388858.33</v>
      </c>
      <c r="AV10" s="100">
        <f>SUMIFS('Pooled CF'!$E:$E,'Pooled CF'!$A:$A,$A10,'Pooled CF'!$G:$G,AV$6)</f>
        <v>388819.24</v>
      </c>
      <c r="AW10" s="100">
        <f>SUMIFS('Pooled CF'!$E:$E,'Pooled CF'!$A:$A,$A10,'Pooled CF'!$G:$G,AW$6)</f>
        <v>401781.65</v>
      </c>
      <c r="AX10" s="100">
        <f>SUMIFS('Pooled CF'!$E:$E,'Pooled CF'!$A:$A,$A10,'Pooled CF'!$G:$G,AX$6)</f>
        <v>388287.01</v>
      </c>
      <c r="AY10" s="100">
        <f>SUMIFS('Pooled CF'!$E:$E,'Pooled CF'!$A:$A,$A10,'Pooled CF'!$G:$G,AY$6)</f>
        <v>400438.83</v>
      </c>
      <c r="AZ10" s="100">
        <f>SUMIFS('Pooled CF'!$E:$E,'Pooled CF'!$A:$A,$A10,'Pooled CF'!$G:$G,AZ$6)</f>
        <v>384876.47</v>
      </c>
      <c r="BA10" s="100">
        <f>SUMIFS('Pooled CF'!$E:$E,'Pooled CF'!$A:$A,$A10,'Pooled CF'!$G:$G,BA$6)</f>
        <v>392943.94</v>
      </c>
      <c r="BB10" s="100">
        <f>SUMIFS('Pooled CF'!$E:$E,'Pooled CF'!$A:$A,$A10,'Pooled CF'!$G:$G,BB$6)</f>
        <v>391536.47</v>
      </c>
      <c r="BC10" s="100">
        <f>SUMIFS('Pooled CF'!$E:$E,'Pooled CF'!$A:$A,$A10,'Pooled CF'!$G:$G,BC$6)</f>
        <v>375791.54</v>
      </c>
      <c r="BD10" s="100">
        <f>SUMIFS('Pooled CF'!$E:$E,'Pooled CF'!$A:$A,$A10,'Pooled CF'!$G:$G,BD$6)</f>
        <v>383457.94</v>
      </c>
      <c r="BE10" s="100">
        <f>SUMIFS('Pooled CF'!$E:$E,'Pooled CF'!$A:$A,$A10,'Pooled CF'!$G:$G,BE$6)</f>
        <v>382311.08</v>
      </c>
      <c r="BF10" s="100">
        <f>SUMIFS('Pooled CF'!$E:$E,'Pooled CF'!$A:$A,$A10,'Pooled CF'!$G:$G,BF$6)</f>
        <v>370644.29</v>
      </c>
      <c r="BG10" s="100">
        <f>SUMIFS('Pooled CF'!$E:$E,'Pooled CF'!$A:$A,$A10,'Pooled CF'!$G:$G,BG$6)</f>
        <v>367591.79</v>
      </c>
      <c r="BH10" s="100">
        <f>SUMIFS('Pooled CF'!$E:$E,'Pooled CF'!$A:$A,$A10,'Pooled CF'!$G:$G,BH$6)</f>
        <v>368265.37</v>
      </c>
      <c r="BI10" s="100">
        <f>SUMIFS('Pooled CF'!$E:$E,'Pooled CF'!$A:$A,$A10,'Pooled CF'!$G:$G,BI$6)</f>
        <v>378313.57</v>
      </c>
      <c r="BJ10" s="100">
        <f>SUMIFS('Pooled CF'!$E:$E,'Pooled CF'!$A:$A,$A10,'Pooled CF'!$G:$G,BJ$6)</f>
        <v>368896.46</v>
      </c>
      <c r="BK10" s="100">
        <f>SUMIFS('Pooled CF'!$E:$E,'Pooled CF'!$A:$A,$A10,'Pooled CF'!$G:$G,BK$6)</f>
        <v>381326.61</v>
      </c>
      <c r="BL10" s="100">
        <f>SUMIFS('Pooled CF'!$E:$E,'Pooled CF'!$A:$A,$A10,'Pooled CF'!$G:$G,BL$6)</f>
        <v>379109.45</v>
      </c>
      <c r="BM10" s="100">
        <f>SUMIFS('Pooled CF'!$E:$E,'Pooled CF'!$A:$A,$A10,'Pooled CF'!$G:$G,BM$6)</f>
        <v>381172.95</v>
      </c>
      <c r="BN10" s="100">
        <f>SUMIFS('Pooled CF'!$E:$E,'Pooled CF'!$A:$A,$A10,'Pooled CF'!$G:$G,BN$6)</f>
        <v>349202.33</v>
      </c>
      <c r="BO10" s="100">
        <f>SUMIFS('Pooled CF'!$E:$E,'Pooled CF'!$A:$A,$A10,'Pooled CF'!$G:$G,BO$6)</f>
        <v>365390.17</v>
      </c>
      <c r="BP10" s="100">
        <f>SUMIFS('Pooled CF'!$E:$E,'Pooled CF'!$A:$A,$A10,'Pooled CF'!$G:$G,BP$6)</f>
        <v>479090.31</v>
      </c>
      <c r="BQ10" s="100">
        <f>SUMIFS('Pooled CF'!$E:$E,'Pooled CF'!$A:$A,$A10,'Pooled CF'!$G:$G,BQ$6)</f>
        <v>371265.52</v>
      </c>
      <c r="BR10" s="100">
        <f>SUMIFS('Pooled CF'!$E:$E,'Pooled CF'!$A:$A,$A10,'Pooled CF'!$G:$G,BR$6)</f>
        <v>374477.57</v>
      </c>
      <c r="BS10" s="100">
        <f>SUMIFS('Pooled CF'!$E:$E,'Pooled CF'!$A:$A,$A10,'Pooled CF'!$G:$G,BS$6)</f>
        <v>380641.19</v>
      </c>
      <c r="BT10" s="100">
        <f>SUMIFS('Pooled CF'!$E:$E,'Pooled CF'!$A:$A,$A10,'Pooled CF'!$G:$G,BT$6)</f>
        <v>371737.59</v>
      </c>
      <c r="BU10" s="100">
        <f>SUMIFS('Pooled CF'!$E:$E,'Pooled CF'!$A:$A,$A10,'Pooled CF'!$G:$G,BU$6)</f>
        <v>503227.66</v>
      </c>
      <c r="BV10" s="100">
        <f>SUMIFS('Pooled CF'!$E:$E,'Pooled CF'!$A:$A,$A10,'Pooled CF'!$G:$G,BV$6)</f>
        <v>374740.54</v>
      </c>
      <c r="BW10" s="100">
        <f>SUMIFS('Pooled CF'!$E:$E,'Pooled CF'!$A:$A,$A10,'Pooled CF'!$G:$G,BW$6)</f>
        <v>394357.81</v>
      </c>
      <c r="BX10" s="100">
        <f>SUMIFS('Pooled CF'!$E:$E,'Pooled CF'!$A:$A,$A10,'Pooled CF'!$G:$G,BX$6)</f>
        <v>402288.99</v>
      </c>
      <c r="BY10" s="100">
        <f>SUMIFS('Pooled CF'!$E:$E,'Pooled CF'!$A:$A,$A10,'Pooled CF'!$G:$G,BY$6)</f>
        <v>398820.67</v>
      </c>
      <c r="BZ10" s="100">
        <f>SUMIFS('Pooled CF'!$E:$E,'Pooled CF'!$A:$A,$A10,'Pooled CF'!$G:$G,BZ$6)</f>
        <v>380675.83</v>
      </c>
      <c r="CA10" s="100">
        <f>SUMIFS('Pooled CF'!$E:$E,'Pooled CF'!$A:$A,$A10,'Pooled CF'!$G:$G,CA$6)</f>
        <v>387924.65</v>
      </c>
      <c r="CB10" s="100">
        <f>SUMIFS('Pooled CF'!$E:$E,'Pooled CF'!$A:$A,$A10,'Pooled CF'!$G:$G,CB$6)</f>
        <v>393391.63</v>
      </c>
      <c r="CC10" s="100">
        <f>SUMIFS('Pooled CF'!$E:$E,'Pooled CF'!$A:$A,$A10,'Pooled CF'!$G:$G,CC$6)</f>
        <v>387415.46</v>
      </c>
      <c r="CD10" s="100">
        <f>SUMIFS('Pooled CF'!$E:$E,'Pooled CF'!$A:$A,$A10,'Pooled CF'!$G:$G,CD$6)</f>
        <v>382976.72</v>
      </c>
      <c r="CE10" s="100">
        <f>SUMIFS('Pooled CF'!$E:$E,'Pooled CF'!$A:$A,$A10,'Pooled CF'!$G:$G,CE$6)</f>
        <v>386289.58</v>
      </c>
      <c r="CF10" s="100">
        <f>SUMIFS('Pooled CF'!$E:$E,'Pooled CF'!$A:$A,$A10,'Pooled CF'!$G:$G,CF$6)</f>
        <v>383154.13</v>
      </c>
      <c r="CG10" s="100">
        <f>SUMIFS('Pooled CF'!$E:$E,'Pooled CF'!$A:$A,$A10,'Pooled CF'!$G:$G,CG$6)</f>
        <v>396093.74</v>
      </c>
      <c r="CH10" s="100">
        <f>SUMIFS('Pooled CF'!$E:$E,'Pooled CF'!$A:$A,$A10,'Pooled CF'!$G:$G,CH$6)</f>
        <v>383202.14</v>
      </c>
      <c r="CI10" s="100">
        <f>SUMIFS('Pooled CF'!$E:$E,'Pooled CF'!$A:$A,$A10,'Pooled CF'!$G:$G,CI$6)</f>
        <v>395852.58</v>
      </c>
      <c r="CJ10" s="100">
        <f>SUMIFS('Pooled CF'!$E:$E,'Pooled CF'!$A:$A,$A10,'Pooled CF'!$G:$G,CJ$6)</f>
        <v>383113.38</v>
      </c>
      <c r="CK10" s="100">
        <f>SUMIFS('Pooled CF'!$E:$E,'Pooled CF'!$A:$A,$A10,'Pooled CF'!$G:$G,CK$6)</f>
        <v>410732.6</v>
      </c>
      <c r="CL10" s="100">
        <f>SUMIFS('Pooled CF'!$E:$E,'Pooled CF'!$A:$A,$A10,'Pooled CF'!$G:$G,CL$6)</f>
        <v>392225.19</v>
      </c>
      <c r="CM10" s="100">
        <f>SUMIFS('Pooled CF'!$E:$E,'Pooled CF'!$A:$A,$A10,'Pooled CF'!$G:$G,CM$6)</f>
        <v>382262.02</v>
      </c>
      <c r="CN10" s="100">
        <f>SUMIFS('Pooled CF'!$E:$E,'Pooled CF'!$A:$A,$A10,'Pooled CF'!$G:$G,CN$6)</f>
        <v>393446.76</v>
      </c>
      <c r="CO10" s="100">
        <f>SUMIFS('Pooled CF'!$E:$E,'Pooled CF'!$A:$A,$A10,'Pooled CF'!$G:$G,CO$6)</f>
        <v>380436.12</v>
      </c>
      <c r="CP10" s="100">
        <f>SUMIFS('Pooled CF'!$E:$E,'Pooled CF'!$A:$A,$A10,'Pooled CF'!$G:$G,CP$6)</f>
        <v>389975.81</v>
      </c>
      <c r="CQ10" s="100">
        <f>SUMIFS('Pooled CF'!$E:$E,'Pooled CF'!$A:$A,$A10,'Pooled CF'!$G:$G,CQ$6)</f>
        <v>378846.69</v>
      </c>
      <c r="CR10" s="100">
        <f>SUMIFS('Pooled CF'!$E:$E,'Pooled CF'!$A:$A,$A10,'Pooled CF'!$G:$G,CR$6)</f>
        <v>380115.17</v>
      </c>
      <c r="CS10" s="100">
        <f>SUMIFS('Pooled CF'!$E:$E,'Pooled CF'!$A:$A,$A10,'Pooled CF'!$G:$G,CS$6)</f>
        <v>455297.95</v>
      </c>
      <c r="CT10" s="100">
        <f>SUMIFS('Pooled CF'!$E:$E,'Pooled CF'!$A:$A,$A10,'Pooled CF'!$G:$G,CT$6)</f>
        <v>380093.37</v>
      </c>
      <c r="CU10" s="100">
        <f>SUMIFS('Pooled CF'!$E:$E,'Pooled CF'!$A:$A,$A10,'Pooled CF'!$G:$G,CU$6)</f>
        <v>392827.38</v>
      </c>
      <c r="CV10" s="100">
        <f>SUMIFS('Pooled CF'!$E:$E,'Pooled CF'!$A:$A,$A10,'Pooled CF'!$G:$G,CV$6)</f>
        <v>380213.04</v>
      </c>
      <c r="CW10" s="100">
        <f>SUMIFS('Pooled CF'!$E:$E,'Pooled CF'!$A:$A,$A10,'Pooled CF'!$G:$G,CW$6)</f>
        <v>415553.18</v>
      </c>
      <c r="CX10" s="100">
        <f>SUMIFS('Pooled CF'!$E:$E,'Pooled CF'!$A:$A,$A10,'Pooled CF'!$G:$G,CX$6)</f>
        <v>397100.3</v>
      </c>
      <c r="CY10" s="100">
        <f>SUMIFS('Pooled CF'!$E:$E,'Pooled CF'!$A:$A,$A10,'Pooled CF'!$G:$G,CY$6)</f>
        <v>383659.85</v>
      </c>
      <c r="CZ10" s="100">
        <f>SUMIFS('Pooled CF'!$E:$E,'Pooled CF'!$A:$A,$A10,'Pooled CF'!$G:$G,CZ$6)</f>
        <v>396863.93</v>
      </c>
      <c r="DA10" s="100">
        <f>SUMIFS('Pooled CF'!$E:$E,'Pooled CF'!$A:$A,$A10,'Pooled CF'!$G:$G,DA$6)</f>
        <v>383346.75</v>
      </c>
      <c r="DB10" s="100">
        <f>SUMIFS('Pooled CF'!$E:$E,'Pooled CF'!$A:$A,$A10,'Pooled CF'!$G:$G,DB$6)</f>
        <v>382744.43</v>
      </c>
      <c r="DC10" s="100">
        <f>SUMIFS('Pooled CF'!$E:$E,'Pooled CF'!$A:$A,$A10,'Pooled CF'!$G:$G,DC$6)</f>
        <v>383086.67</v>
      </c>
      <c r="DD10" s="100">
        <f>SUMIFS('Pooled CF'!$E:$E,'Pooled CF'!$A:$A,$A10,'Pooled CF'!$G:$G,DD$6)</f>
        <v>384947.43</v>
      </c>
      <c r="DE10" s="100">
        <f>SUMIFS('Pooled CF'!$E:$E,'Pooled CF'!$A:$A,$A10,'Pooled CF'!$G:$G,DE$6)</f>
        <v>396639.79</v>
      </c>
      <c r="DF10" s="100">
        <f>SUMIFS('Pooled CF'!$E:$E,'Pooled CF'!$A:$A,$A10,'Pooled CF'!$G:$G,DF$6)</f>
        <v>383181.56</v>
      </c>
      <c r="DG10" s="100">
        <f>SUMIFS('Pooled CF'!$E:$E,'Pooled CF'!$A:$A,$A10,'Pooled CF'!$G:$G,DG$6)</f>
        <v>396868.06</v>
      </c>
      <c r="DH10" s="100">
        <f>SUMIFS('Pooled CF'!$E:$E,'Pooled CF'!$A:$A,$A10,'Pooled CF'!$G:$G,DH$6)</f>
        <v>383201.07</v>
      </c>
      <c r="DI10" s="100">
        <f>SUMIFS('Pooled CF'!$E:$E,'Pooled CF'!$A:$A,$A10,'Pooled CF'!$G:$G,DI$6)</f>
        <v>396601.12</v>
      </c>
      <c r="DJ10" s="100">
        <f>SUMIFS('Pooled CF'!$E:$E,'Pooled CF'!$A:$A,$A10,'Pooled CF'!$G:$G,DJ$6)</f>
        <v>396002.11</v>
      </c>
      <c r="DK10" s="100">
        <f>SUMIFS('Pooled CF'!$E:$E,'Pooled CF'!$A:$A,$A10,'Pooled CF'!$G:$G,DK$6)</f>
        <v>370802.18</v>
      </c>
      <c r="DL10" s="100">
        <f>SUMIFS('Pooled CF'!$E:$E,'Pooled CF'!$A:$A,$A10,'Pooled CF'!$G:$G,DL$6)</f>
        <v>384155.91</v>
      </c>
      <c r="DM10" s="100">
        <f>SUMIFS('Pooled CF'!$E:$E,'Pooled CF'!$A:$A,$A10,'Pooled CF'!$G:$G,DM$6)</f>
        <v>380085.13</v>
      </c>
      <c r="DN10" s="100">
        <f>SUMIFS('Pooled CF'!$E:$E,'Pooled CF'!$A:$A,$A10,'Pooled CF'!$G:$G,DN$6)</f>
        <v>370232.06</v>
      </c>
      <c r="DO10" s="100">
        <f>SUMIFS('Pooled CF'!$E:$E,'Pooled CF'!$A:$A,$A10,'Pooled CF'!$G:$G,DO$6)</f>
        <v>380293.07</v>
      </c>
      <c r="DP10" s="100">
        <f>SUMIFS('Pooled CF'!$E:$E,'Pooled CF'!$A:$A,$A10,'Pooled CF'!$G:$G,DP$6)</f>
        <v>379139.63</v>
      </c>
      <c r="DQ10" s="100">
        <f>SUMIFS('Pooled CF'!$E:$E,'Pooled CF'!$A:$A,$A10,'Pooled CF'!$G:$G,DQ$6)</f>
        <v>392344.63</v>
      </c>
      <c r="DR10" s="100">
        <f>SUMIFS('Pooled CF'!$E:$E,'Pooled CF'!$A:$A,$A10,'Pooled CF'!$G:$G,DR$6)</f>
        <v>381105.75</v>
      </c>
      <c r="DS10" s="100">
        <f>SUMIFS('Pooled CF'!$E:$E,'Pooled CF'!$A:$A,$A10,'Pooled CF'!$G:$G,DS$6)</f>
        <v>406542.76</v>
      </c>
      <c r="DT10" s="100">
        <f>SUMIFS('Pooled CF'!$E:$E,'Pooled CF'!$A:$A,$A10,'Pooled CF'!$G:$G,DT$6)</f>
        <v>384389.83</v>
      </c>
      <c r="DU10" s="100">
        <f>SUMIFS('Pooled CF'!$E:$E,'Pooled CF'!$A:$A,$A10,'Pooled CF'!$G:$G,DU$6)</f>
        <v>437191.28</v>
      </c>
      <c r="DV10" s="100">
        <f>SUMIFS('Pooled CF'!$E:$E,'Pooled CF'!$A:$A,$A10,'Pooled CF'!$G:$G,DV$6)</f>
        <v>398665.43</v>
      </c>
      <c r="DW10" s="100">
        <f>SUMIFS('Pooled CF'!$E:$E,'Pooled CF'!$A:$A,$A10,'Pooled CF'!$G:$G,DW$6)</f>
        <v>382625.38794661697</v>
      </c>
      <c r="DX10" s="100">
        <f>SUMIFS('Pooled CF'!$E:$E,'Pooled CF'!$A:$A,$A10,'Pooled CF'!$G:$G,DX$6)</f>
        <v>395363.133716157</v>
      </c>
      <c r="DY10" s="100">
        <f>SUMIFS('Pooled CF'!$E:$E,'Pooled CF'!$A:$A,$A10,'Pooled CF'!$G:$G,DY$6)</f>
        <v>382594.52939792798</v>
      </c>
      <c r="DZ10" s="100">
        <f>SUMIFS('Pooled CF'!$E:$E,'Pooled CF'!$A:$A,$A10,'Pooled CF'!$G:$G,DZ$6)</f>
        <v>382578.41628881998</v>
      </c>
      <c r="EA10" s="100">
        <f>SUMIFS('Pooled CF'!$E:$E,'Pooled CF'!$A:$A,$A10,'Pooled CF'!$G:$G,EA$6)</f>
        <v>382563.24957821699</v>
      </c>
      <c r="EB10" s="100">
        <f>SUMIFS('Pooled CF'!$E:$E,'Pooled CF'!$A:$A,$A10,'Pooled CF'!$G:$G,EB$6)</f>
        <v>356348.26876918098</v>
      </c>
      <c r="EC10" s="100">
        <f>SUMIFS('Pooled CF'!$E:$E,'Pooled CF'!$A:$A,$A10,'Pooled CF'!$G:$G,EC$6)</f>
        <v>366237.49375392799</v>
      </c>
      <c r="ED10" s="100">
        <f>SUMIFS('Pooled CF'!$E:$E,'Pooled CF'!$A:$A,$A10,'Pooled CF'!$G:$G,ED$6)</f>
        <v>354414.21497298102</v>
      </c>
      <c r="EE10" s="100">
        <f>SUMIFS('Pooled CF'!$E:$E,'Pooled CF'!$A:$A,$A10,'Pooled CF'!$G:$G,EE$6)</f>
        <v>366217.82116962702</v>
      </c>
      <c r="EF10" s="100">
        <f>SUMIFS('Pooled CF'!$E:$E,'Pooled CF'!$A:$A,$A10,'Pooled CF'!$G:$G,EF$6)</f>
        <v>357842.71034999099</v>
      </c>
      <c r="EG10" s="100">
        <f>SUMIFS('Pooled CF'!$E:$E,'Pooled CF'!$A:$A,$A10,'Pooled CF'!$G:$G,EG$6)</f>
        <v>371687.87491695402</v>
      </c>
      <c r="EH10" s="100">
        <f>SUMIFS('Pooled CF'!$E:$E,'Pooled CF'!$A:$A,$A10,'Pooled CF'!$G:$G,EH$6)</f>
        <v>282047.41057078401</v>
      </c>
      <c r="EI10" s="100">
        <f>SUMIFS('Pooled CF'!$E:$E,'Pooled CF'!$A:$A,$A10,'Pooled CF'!$G:$G,EI$6)</f>
        <v>244303.26047679401</v>
      </c>
      <c r="EJ10" s="100">
        <f>SUMIFS('Pooled CF'!$E:$E,'Pooled CF'!$A:$A,$A10,'Pooled CF'!$G:$G,EJ$6)</f>
        <v>252531.98684749199</v>
      </c>
      <c r="EK10" s="100">
        <f>SUMIFS('Pooled CF'!$E:$E,'Pooled CF'!$A:$A,$A10,'Pooled CF'!$G:$G,EK$6)</f>
        <v>244385.79372337999</v>
      </c>
      <c r="EL10" s="100">
        <f>SUMIFS('Pooled CF'!$E:$E,'Pooled CF'!$A:$A,$A10,'Pooled CF'!$G:$G,EL$6)</f>
        <v>252531.98684749199</v>
      </c>
      <c r="EM10" s="100">
        <f>SUMIFS('Pooled CF'!$E:$E,'Pooled CF'!$A:$A,$A10,'Pooled CF'!$G:$G,EM$6)</f>
        <v>239448.67173241</v>
      </c>
      <c r="EN10" s="100">
        <f>SUMIFS('Pooled CF'!$E:$E,'Pooled CF'!$A:$A,$A10,'Pooled CF'!$G:$G,EN$6)</f>
        <v>249322.90894772499</v>
      </c>
      <c r="EO10" s="100">
        <f>SUMIFS('Pooled CF'!$E:$E,'Pooled CF'!$A:$A,$A10,'Pooled CF'!$G:$G,EO$6)</f>
        <v>252531.98684749601</v>
      </c>
      <c r="EP10" s="100">
        <f>SUMIFS('Pooled CF'!$E:$E,'Pooled CF'!$A:$A,$A10,'Pooled CF'!$G:$G,EP$6)</f>
        <v>238603.29898891001</v>
      </c>
      <c r="EQ10" s="100">
        <f>SUMIFS('Pooled CF'!$E:$E,'Pooled CF'!$A:$A,$A10,'Pooled CF'!$G:$G,EQ$6)</f>
        <v>246556.74228854099</v>
      </c>
      <c r="ER10" s="100">
        <f>SUMIFS('Pooled CF'!$E:$E,'Pooled CF'!$A:$A,$A10,'Pooled CF'!$G:$G,ER$6)</f>
        <v>238603.29898891001</v>
      </c>
      <c r="ES10" s="100">
        <f>SUMIFS('Pooled CF'!$E:$E,'Pooled CF'!$A:$A,$A10,'Pooled CF'!$G:$G,ES$6)</f>
        <v>246556.74228854099</v>
      </c>
      <c r="ET10" s="100">
        <f>SUMIFS('Pooled CF'!$E:$E,'Pooled CF'!$A:$A,$A10,'Pooled CF'!$G:$G,ET$6)</f>
        <v>246556.74228854099</v>
      </c>
      <c r="EU10" s="100">
        <f>SUMIFS('Pooled CF'!$E:$E,'Pooled CF'!$A:$A,$A10,'Pooled CF'!$G:$G,EU$6)</f>
        <v>0</v>
      </c>
      <c r="EV10" s="100">
        <f>SUMIFS('Pooled CF'!$E:$E,'Pooled CF'!$A:$A,$A10,'Pooled CF'!$G:$G,EV$6)</f>
        <v>0</v>
      </c>
      <c r="EW10" s="100">
        <f>SUMIFS('Pooled CF'!$E:$E,'Pooled CF'!$A:$A,$A10,'Pooled CF'!$G:$G,EW$6)</f>
        <v>0</v>
      </c>
      <c r="EX10" s="100">
        <f>SUMIFS('Pooled CF'!$E:$E,'Pooled CF'!$A:$A,$A10,'Pooled CF'!$G:$G,EX$6)</f>
        <v>0</v>
      </c>
      <c r="EY10" s="100">
        <f>SUMIFS('Pooled CF'!$E:$E,'Pooled CF'!$A:$A,$A10,'Pooled CF'!$G:$G,EY$6)</f>
        <v>0</v>
      </c>
      <c r="EZ10" s="100">
        <f>SUMIFS('Pooled CF'!$E:$E,'Pooled CF'!$A:$A,$A10,'Pooled CF'!$G:$G,EZ$6)</f>
        <v>0</v>
      </c>
      <c r="FA10" s="100">
        <f>SUMIFS('Pooled CF'!$E:$E,'Pooled CF'!$A:$A,$A10,'Pooled CF'!$G:$G,FA$6)</f>
        <v>0</v>
      </c>
      <c r="FB10" s="100">
        <f>SUMIFS('Pooled CF'!$E:$E,'Pooled CF'!$A:$A,$A10,'Pooled CF'!$G:$G,FB$6)</f>
        <v>0</v>
      </c>
      <c r="FC10" s="100">
        <f>SUMIFS('Pooled CF'!$E:$E,'Pooled CF'!$A:$A,$A10,'Pooled CF'!$G:$G,FC$6)</f>
        <v>0</v>
      </c>
      <c r="FD10" s="100">
        <f>SUMIFS('Pooled CF'!$E:$E,'Pooled CF'!$A:$A,$A10,'Pooled CF'!$G:$G,FD$6)</f>
        <v>0</v>
      </c>
      <c r="FE10" s="100">
        <f>SUMIFS('Pooled CF'!$E:$E,'Pooled CF'!$A:$A,$A10,'Pooled CF'!$G:$G,FE$6)</f>
        <v>0</v>
      </c>
      <c r="FF10" s="100">
        <f>SUMIFS('Pooled CF'!$E:$E,'Pooled CF'!$A:$A,$A10,'Pooled CF'!$G:$G,FF$6)</f>
        <v>0</v>
      </c>
      <c r="FG10" s="100">
        <f>SUMIFS('Pooled CF'!$E:$E,'Pooled CF'!$A:$A,$A10,'Pooled CF'!$G:$G,FG$6)</f>
        <v>9423847.6868416816</v>
      </c>
      <c r="FH10" s="100">
        <f>SUMIFS('Pooled CF'!$E:$E,'Pooled CF'!$A:$A,$A10,'Pooled CF'!$G:$G,FH$6)</f>
        <v>157670.78721979901</v>
      </c>
      <c r="FI10" s="100">
        <f>SUMIFS('Pooled CF'!$E:$E,'Pooled CF'!$A:$A,$A10,'Pooled CF'!$G:$G,FI$6)</f>
        <v>152584.63279335399</v>
      </c>
      <c r="FJ10" s="100">
        <f>SUMIFS('Pooled CF'!$E:$E,'Pooled CF'!$A:$A,$A10,'Pooled CF'!$G:$G,FJ$6)</f>
        <v>150098.195511403</v>
      </c>
      <c r="FK10" s="100">
        <f>SUMIFS('Pooled CF'!$E:$E,'Pooled CF'!$A:$A,$A10,'Pooled CF'!$G:$G,FK$6)</f>
        <v>150098.195511403</v>
      </c>
      <c r="FL10" s="100">
        <f>SUMIFS('Pooled CF'!$E:$E,'Pooled CF'!$A:$A,$A10,'Pooled CF'!$G:$G,FL$6)</f>
        <v>157557.507357255</v>
      </c>
      <c r="FM10" s="100">
        <f>SUMIFS('Pooled CF'!$E:$E,'Pooled CF'!$A:$A,$A10,'Pooled CF'!$G:$G,FM$6)</f>
        <v>157670.78721979901</v>
      </c>
      <c r="FN10" s="100">
        <f>SUMIFS('Pooled CF'!$E:$E,'Pooled CF'!$A:$A,$A10,'Pooled CF'!$G:$G,FN$6)</f>
        <v>152584.63279335399</v>
      </c>
      <c r="FO10" s="100">
        <f>SUMIFS('Pooled CF'!$E:$E,'Pooled CF'!$A:$A,$A10,'Pooled CF'!$G:$G,FO$6)</f>
        <v>157670.78721979901</v>
      </c>
      <c r="FP10" s="100">
        <f>SUMIFS('Pooled CF'!$E:$E,'Pooled CF'!$A:$A,$A10,'Pooled CF'!$G:$G,FP$6)</f>
        <v>152584.63279335399</v>
      </c>
      <c r="FQ10" s="100">
        <f>SUMIFS('Pooled CF'!$E:$E,'Pooled CF'!$A:$A,$A10,'Pooled CF'!$G:$G,FQ$6)</f>
        <v>157670.78721979901</v>
      </c>
      <c r="FR10" s="100">
        <f>SUMIFS('Pooled CF'!$E:$E,'Pooled CF'!$A:$A,$A10,'Pooled CF'!$G:$G,FR$6)</f>
        <v>24653226.996286921</v>
      </c>
      <c r="FS10" s="100">
        <f>SUMIFS('Pooled CF'!$E:$E,'Pooled CF'!$A:$A,$A10,'Pooled CF'!$G:$G,FS$6)</f>
        <v>56700.956666667</v>
      </c>
      <c r="FT10" s="100">
        <f>SUMIFS('Pooled CF'!$E:$E,'Pooled CF'!$A:$A,$A10,'Pooled CF'!$G:$G,FT$6)</f>
        <v>58590.988555556003</v>
      </c>
      <c r="FU10" s="100">
        <f>SUMIFS('Pooled CF'!$E:$E,'Pooled CF'!$A:$A,$A10,'Pooled CF'!$G:$G,FU$6)</f>
        <v>56700.956666667</v>
      </c>
      <c r="FV10" s="100">
        <f>SUMIFS('Pooled CF'!$E:$E,'Pooled CF'!$A:$A,$A10,'Pooled CF'!$G:$G,FV$6)</f>
        <v>54569.644111111003</v>
      </c>
      <c r="FW10" s="100">
        <f>SUMIFS('Pooled CF'!$E:$E,'Pooled CF'!$A:$A,$A10,'Pooled CF'!$G:$G,FW$6)</f>
        <v>54569.644111111003</v>
      </c>
      <c r="FX10" s="100">
        <f>SUMIFS('Pooled CF'!$E:$E,'Pooled CF'!$A:$A,$A10,'Pooled CF'!$G:$G,FX$6)</f>
        <v>24315963.581777781</v>
      </c>
      <c r="FY10" s="100">
        <f>SUMIFS('Pooled CF'!$E:$E,'Pooled CF'!$A:$A,$A10,'Pooled CF'!$G:$G,FY$6)</f>
        <v>0</v>
      </c>
      <c r="FZ10" s="100">
        <f>SUMIFS('Pooled CF'!$E:$E,'Pooled CF'!$A:$A,$A10,'Pooled CF'!$G:$G,FZ$6)</f>
        <v>0</v>
      </c>
      <c r="GA10" s="100">
        <f>SUMIFS('Pooled CF'!$E:$E,'Pooled CF'!$A:$A,$A10,'Pooled CF'!$G:$G,GA$6)</f>
        <v>0</v>
      </c>
      <c r="GB10" s="100">
        <f>SUMIFS('Pooled CF'!$E:$E,'Pooled CF'!$A:$A,$A10,'Pooled CF'!$G:$G,GB$6)</f>
        <v>0</v>
      </c>
      <c r="GC10" s="100">
        <f>SUMIFS('Pooled CF'!$E:$E,'Pooled CF'!$A:$A,$A10,'Pooled CF'!$G:$G,GC$6)</f>
        <v>0</v>
      </c>
      <c r="GD10" s="100">
        <f>SUMIFS('Pooled CF'!$E:$E,'Pooled CF'!$A:$A,$A10,'Pooled CF'!$G:$G,GD$6)</f>
        <v>0</v>
      </c>
      <c r="GE10" s="100">
        <f>SUMIFS('Pooled CF'!$E:$E,'Pooled CF'!$A:$A,$A10,'Pooled CF'!$G:$G,GE$6)</f>
        <v>0</v>
      </c>
      <c r="GF10" s="100">
        <f>SUMIFS('Pooled CF'!$E:$E,'Pooled CF'!$A:$A,$A10,'Pooled CF'!$G:$G,GF$6)</f>
        <v>0</v>
      </c>
      <c r="GG10" s="100">
        <f>SUMIFS('Pooled CF'!$E:$E,'Pooled CF'!$A:$A,$A10,'Pooled CF'!$G:$G,GG$6)</f>
        <v>0</v>
      </c>
      <c r="GH10" s="100">
        <f>SUMIFS('Pooled CF'!$E:$E,'Pooled CF'!$A:$A,$A10,'Pooled CF'!$G:$G,GH$6)</f>
        <v>0</v>
      </c>
      <c r="GI10" s="100">
        <f>SUMIFS('Pooled CF'!$E:$E,'Pooled CF'!$A:$A,$A10,'Pooled CF'!$G:$G,GI$6)</f>
        <v>0</v>
      </c>
      <c r="GJ10" s="100">
        <f>SUMIFS('Pooled CF'!$E:$E,'Pooled CF'!$A:$A,$A10,'Pooled CF'!$G:$G,GJ$6)</f>
        <v>0</v>
      </c>
      <c r="GK10" s="100">
        <f>SUMIFS('Pooled CF'!$E:$E,'Pooled CF'!$A:$A,$A10,'Pooled CF'!$G:$G,GK$6)</f>
        <v>0</v>
      </c>
      <c r="GL10" s="100">
        <f>SUMIFS('Pooled CF'!$E:$E,'Pooled CF'!$A:$A,$A10,'Pooled CF'!$G:$G,GL$6)</f>
        <v>0</v>
      </c>
      <c r="GM10" s="100">
        <f>SUMIFS('Pooled CF'!$E:$E,'Pooled CF'!$A:$A,$A10,'Pooled CF'!$G:$G,GM$6)</f>
        <v>0</v>
      </c>
      <c r="GN10" s="100">
        <f>SUMIFS('Pooled CF'!$E:$E,'Pooled CF'!$A:$A,$A10,'Pooled CF'!$G:$G,GN$6)</f>
        <v>0</v>
      </c>
      <c r="GO10" s="100">
        <f>SUMIFS('Pooled CF'!$E:$E,'Pooled CF'!$A:$A,$A10,'Pooled CF'!$G:$G,GO$6)</f>
        <v>0</v>
      </c>
      <c r="GP10" s="100">
        <f>SUMIFS('Pooled CF'!$E:$E,'Pooled CF'!$A:$A,$A10,'Pooled CF'!$G:$G,GP$6)</f>
        <v>0</v>
      </c>
      <c r="GQ10" s="100">
        <f>SUMIFS('Pooled CF'!$E:$E,'Pooled CF'!$A:$A,$A10,'Pooled CF'!$G:$G,GQ$6)</f>
        <v>0</v>
      </c>
      <c r="GR10" s="100">
        <f>SUMIFS('Pooled CF'!$E:$E,'Pooled CF'!$A:$A,$A10,'Pooled CF'!$G:$G,GR$6)</f>
        <v>0</v>
      </c>
      <c r="GS10" s="100">
        <f>SUMIFS('Pooled CF'!$E:$E,'Pooled CF'!$A:$A,$A10,'Pooled CF'!$G:$G,GS$6)</f>
        <v>0</v>
      </c>
      <c r="GU10" s="85">
        <f t="shared" si="16"/>
        <v>-49351125.43</v>
      </c>
      <c r="GV10" s="85">
        <f t="shared" si="16"/>
        <v>4733753.8599999994</v>
      </c>
      <c r="GW10" s="85">
        <f t="shared" si="16"/>
        <v>4730459.7200000007</v>
      </c>
      <c r="GX10" s="85">
        <f t="shared" si="16"/>
        <v>4680816.7100000009</v>
      </c>
      <c r="GY10" s="85">
        <f t="shared" si="16"/>
        <v>4560268.82</v>
      </c>
      <c r="GZ10" s="85">
        <f t="shared" si="16"/>
        <v>4749699.59</v>
      </c>
      <c r="HA10" s="85">
        <f t="shared" si="16"/>
        <v>4669784.96</v>
      </c>
      <c r="HB10" s="85">
        <f t="shared" si="16"/>
        <v>4733893.42</v>
      </c>
      <c r="HC10" s="85">
        <f t="shared" si="16"/>
        <v>4638315.46</v>
      </c>
      <c r="HD10" s="85">
        <f t="shared" si="16"/>
        <v>4690487.4910607031</v>
      </c>
      <c r="HE10" s="85">
        <f t="shared" si="16"/>
        <v>3961158.5014181491</v>
      </c>
      <c r="HF10" s="85">
        <f t="shared" si="16"/>
        <v>2210712.3792185658</v>
      </c>
      <c r="HG10" s="85">
        <f t="shared" si="16"/>
        <v>9734103.1068548337</v>
      </c>
      <c r="HH10" s="85">
        <f t="shared" si="16"/>
        <v>26061155.423801977</v>
      </c>
      <c r="HI10" s="85">
        <f t="shared" si="16"/>
        <v>24425102.870000005</v>
      </c>
      <c r="HJ10" s="85">
        <f t="shared" si="16"/>
        <v>0</v>
      </c>
      <c r="HK10" s="85">
        <f t="shared" si="17"/>
        <v>59228586.88235423</v>
      </c>
    </row>
    <row r="11" spans="1:219" hidden="1" outlineLevel="1" x14ac:dyDescent="0.75">
      <c r="A11" s="7" t="s">
        <v>17</v>
      </c>
      <c r="B11" s="112" t="s">
        <v>134</v>
      </c>
      <c r="C11" s="104">
        <f ca="1">EOMONTH(OFFSET(Strats!$B$3,MATCH($B11,Strats!$B$4:$B$31,0),MATCH(C$5,Strats!$C$3:$BS$3,0)),0)</f>
        <v>43404</v>
      </c>
      <c r="D11" s="87">
        <f ca="1">OFFSET(Strats!$B$3,MATCH($B11,Strats!$B$4:$B$31,0),MATCH(D$5,Strats!$C$3:$BS$3,0))</f>
        <v>93057654</v>
      </c>
      <c r="E11" s="88">
        <f ca="1">OFFSET(Strats!$B$3,MATCH($B11,Strats!$B$4:$B$31,0),MATCH(E$5,Strats!$C$3:$BS$3,0))</f>
        <v>0.52284299999999995</v>
      </c>
      <c r="F11" s="85">
        <f t="shared" ca="1" si="13"/>
        <v>48654542.990321994</v>
      </c>
      <c r="G11" s="85">
        <f t="shared" ca="1" si="14"/>
        <v>35131826.250000015</v>
      </c>
      <c r="H11" s="86">
        <f ca="1">IFERROR(XIRR(OFFSET($J11,0,MATCH($C11,$K$6:$GS$6,0)):$GS11,OFFSET($J$6,0,MATCH($C11,$K$6:$GS$6,0)):$GS$6),"N/A")</f>
        <v>8.3670142292976382E-2</v>
      </c>
      <c r="I11" s="95">
        <f t="shared" ca="1" si="15"/>
        <v>1.8716236476212254</v>
      </c>
      <c r="K11" s="100">
        <f>SUMIFS('Pooled CF'!$E:$E,'Pooled CF'!$A:$A,$A11,'Pooled CF'!$G:$G,K$6)</f>
        <v>0</v>
      </c>
      <c r="L11" s="100">
        <f>SUMIFS('Pooled CF'!$E:$E,'Pooled CF'!$A:$A,$A11,'Pooled CF'!$G:$G,L$6)</f>
        <v>0</v>
      </c>
      <c r="M11" s="100">
        <f>SUMIFS('Pooled CF'!$E:$E,'Pooled CF'!$A:$A,$A11,'Pooled CF'!$G:$G,M$6)</f>
        <v>0</v>
      </c>
      <c r="N11" s="100">
        <f>SUMIFS('Pooled CF'!$E:$E,'Pooled CF'!$A:$A,$A11,'Pooled CF'!$G:$G,N$6)</f>
        <v>0</v>
      </c>
      <c r="O11" s="100">
        <f>SUMIFS('Pooled CF'!$E:$E,'Pooled CF'!$A:$A,$A11,'Pooled CF'!$G:$G,O$6)</f>
        <v>0</v>
      </c>
      <c r="P11" s="100">
        <f>SUMIFS('Pooled CF'!$E:$E,'Pooled CF'!$A:$A,$A11,'Pooled CF'!$G:$G,P$6)</f>
        <v>0</v>
      </c>
      <c r="Q11" s="100">
        <f>SUMIFS('Pooled CF'!$E:$E,'Pooled CF'!$A:$A,$A11,'Pooled CF'!$G:$G,Q$6)</f>
        <v>0</v>
      </c>
      <c r="R11" s="100">
        <f>SUMIFS('Pooled CF'!$E:$E,'Pooled CF'!$A:$A,$A11,'Pooled CF'!$G:$G,R$6)</f>
        <v>0</v>
      </c>
      <c r="S11" s="100">
        <f>SUMIFS('Pooled CF'!$E:$E,'Pooled CF'!$A:$A,$A11,'Pooled CF'!$G:$G,S$6)</f>
        <v>0</v>
      </c>
      <c r="T11" s="100">
        <f>SUMIFS('Pooled CF'!$E:$E,'Pooled CF'!$A:$A,$A11,'Pooled CF'!$G:$G,T$6)</f>
        <v>0</v>
      </c>
      <c r="U11" s="100">
        <f>SUMIFS('Pooled CF'!$E:$E,'Pooled CF'!$A:$A,$A11,'Pooled CF'!$G:$G,U$6)</f>
        <v>0</v>
      </c>
      <c r="V11" s="100">
        <f>SUMIFS('Pooled CF'!$E:$E,'Pooled CF'!$A:$A,$A11,'Pooled CF'!$G:$G,V$6)</f>
        <v>0</v>
      </c>
      <c r="W11" s="100">
        <f>SUMIFS('Pooled CF'!$E:$E,'Pooled CF'!$A:$A,$A11,'Pooled CF'!$G:$G,W$6)</f>
        <v>0</v>
      </c>
      <c r="X11" s="100">
        <f>SUMIFS('Pooled CF'!$E:$E,'Pooled CF'!$A:$A,$A11,'Pooled CF'!$G:$G,X$6)</f>
        <v>0</v>
      </c>
      <c r="Y11" s="100">
        <f>SUMIFS('Pooled CF'!$E:$E,'Pooled CF'!$A:$A,$A11,'Pooled CF'!$G:$G,Y$6)</f>
        <v>0</v>
      </c>
      <c r="Z11" s="100">
        <f>SUMIFS('Pooled CF'!$E:$E,'Pooled CF'!$A:$A,$A11,'Pooled CF'!$G:$G,Z$6)</f>
        <v>0</v>
      </c>
      <c r="AA11" s="100">
        <f>SUMIFS('Pooled CF'!$E:$E,'Pooled CF'!$A:$A,$A11,'Pooled CF'!$G:$G,AA$6)</f>
        <v>0</v>
      </c>
      <c r="AB11" s="100">
        <f>SUMIFS('Pooled CF'!$E:$E,'Pooled CF'!$A:$A,$A11,'Pooled CF'!$G:$G,AB$6)</f>
        <v>0</v>
      </c>
      <c r="AC11" s="100">
        <f>SUMIFS('Pooled CF'!$E:$E,'Pooled CF'!$A:$A,$A11,'Pooled CF'!$G:$G,AC$6)</f>
        <v>0</v>
      </c>
      <c r="AD11" s="100">
        <f>SUMIFS('Pooled CF'!$E:$E,'Pooled CF'!$A:$A,$A11,'Pooled CF'!$G:$G,AD$6)</f>
        <v>0</v>
      </c>
      <c r="AE11" s="100">
        <f>SUMIFS('Pooled CF'!$E:$E,'Pooled CF'!$A:$A,$A11,'Pooled CF'!$G:$G,AE$6)</f>
        <v>-48654542.990321986</v>
      </c>
      <c r="AF11" s="100">
        <f>SUMIFS('Pooled CF'!$E:$E,'Pooled CF'!$A:$A,$A11,'Pooled CF'!$G:$G,AF$6)</f>
        <v>395630.54</v>
      </c>
      <c r="AG11" s="100">
        <f>SUMIFS('Pooled CF'!$E:$E,'Pooled CF'!$A:$A,$A11,'Pooled CF'!$G:$G,AG$6)</f>
        <v>382862.77</v>
      </c>
      <c r="AH11" s="100">
        <f>SUMIFS('Pooled CF'!$E:$E,'Pooled CF'!$A:$A,$A11,'Pooled CF'!$G:$G,AH$6)</f>
        <v>382856.48</v>
      </c>
      <c r="AI11" s="100">
        <f>SUMIFS('Pooled CF'!$E:$E,'Pooled CF'!$A:$A,$A11,'Pooled CF'!$G:$G,AI$6)</f>
        <v>382850.93</v>
      </c>
      <c r="AJ11" s="100">
        <f>SUMIFS('Pooled CF'!$E:$E,'Pooled CF'!$A:$A,$A11,'Pooled CF'!$G:$G,AJ$6)</f>
        <v>382854.56</v>
      </c>
      <c r="AK11" s="100">
        <f>SUMIFS('Pooled CF'!$E:$E,'Pooled CF'!$A:$A,$A11,'Pooled CF'!$G:$G,AK$6)</f>
        <v>395598.68</v>
      </c>
      <c r="AL11" s="100">
        <f>SUMIFS('Pooled CF'!$E:$E,'Pooled CF'!$A:$A,$A11,'Pooled CF'!$G:$G,AL$6)</f>
        <v>382831.79</v>
      </c>
      <c r="AM11" s="100">
        <f>SUMIFS('Pooled CF'!$E:$E,'Pooled CF'!$A:$A,$A11,'Pooled CF'!$G:$G,AM$6)</f>
        <v>395586.19</v>
      </c>
      <c r="AN11" s="100">
        <f>SUMIFS('Pooled CF'!$E:$E,'Pooled CF'!$A:$A,$A11,'Pooled CF'!$G:$G,AN$6)</f>
        <v>382819.61</v>
      </c>
      <c r="AO11" s="100">
        <f>SUMIFS('Pooled CF'!$E:$E,'Pooled CF'!$A:$A,$A11,'Pooled CF'!$G:$G,AO$6)</f>
        <v>395573.5</v>
      </c>
      <c r="AP11" s="100">
        <f>SUMIFS('Pooled CF'!$E:$E,'Pooled CF'!$A:$A,$A11,'Pooled CF'!$G:$G,AP$6)</f>
        <v>395567.3</v>
      </c>
      <c r="AQ11" s="100">
        <f>SUMIFS('Pooled CF'!$E:$E,'Pooled CF'!$A:$A,$A11,'Pooled CF'!$G:$G,AQ$6)</f>
        <v>382801.04</v>
      </c>
      <c r="AR11" s="100">
        <f>SUMIFS('Pooled CF'!$E:$E,'Pooled CF'!$A:$A,$A11,'Pooled CF'!$G:$G,AR$6)</f>
        <v>395553.99</v>
      </c>
      <c r="AS11" s="100">
        <f>SUMIFS('Pooled CF'!$E:$E,'Pooled CF'!$A:$A,$A11,'Pooled CF'!$G:$G,AS$6)</f>
        <v>382787.78</v>
      </c>
      <c r="AT11" s="100">
        <f>SUMIFS('Pooled CF'!$E:$E,'Pooled CF'!$A:$A,$A11,'Pooled CF'!$G:$G,AT$6)</f>
        <v>395539.84</v>
      </c>
      <c r="AU11" s="100">
        <f>SUMIFS('Pooled CF'!$E:$E,'Pooled CF'!$A:$A,$A11,'Pooled CF'!$G:$G,AU$6)</f>
        <v>382774.02</v>
      </c>
      <c r="AV11" s="100">
        <f>SUMIFS('Pooled CF'!$E:$E,'Pooled CF'!$A:$A,$A11,'Pooled CF'!$G:$G,AV$6)</f>
        <v>382771.09</v>
      </c>
      <c r="AW11" s="100">
        <f>SUMIFS('Pooled CF'!$E:$E,'Pooled CF'!$A:$A,$A11,'Pooled CF'!$G:$G,AW$6)</f>
        <v>395517.92</v>
      </c>
      <c r="AX11" s="100">
        <f>SUMIFS('Pooled CF'!$E:$E,'Pooled CF'!$A:$A,$A11,'Pooled CF'!$G:$G,AX$6)</f>
        <v>382752.71</v>
      </c>
      <c r="AY11" s="100">
        <f>SUMIFS('Pooled CF'!$E:$E,'Pooled CF'!$A:$A,$A11,'Pooled CF'!$G:$G,AY$6)</f>
        <v>391024.13</v>
      </c>
      <c r="AZ11" s="100">
        <f>SUMIFS('Pooled CF'!$E:$E,'Pooled CF'!$A:$A,$A11,'Pooled CF'!$G:$G,AZ$6)</f>
        <v>373633.8</v>
      </c>
      <c r="BA11" s="100">
        <f>SUMIFS('Pooled CF'!$E:$E,'Pooled CF'!$A:$A,$A11,'Pooled CF'!$G:$G,BA$6)</f>
        <v>384225.8</v>
      </c>
      <c r="BB11" s="100">
        <f>SUMIFS('Pooled CF'!$E:$E,'Pooled CF'!$A:$A,$A11,'Pooled CF'!$G:$G,BB$6)</f>
        <v>382743.53</v>
      </c>
      <c r="BC11" s="100">
        <f>SUMIFS('Pooled CF'!$E:$E,'Pooled CF'!$A:$A,$A11,'Pooled CF'!$G:$G,BC$6)</f>
        <v>371537.21</v>
      </c>
      <c r="BD11" s="100">
        <f>SUMIFS('Pooled CF'!$E:$E,'Pooled CF'!$A:$A,$A11,'Pooled CF'!$G:$G,BD$6)</f>
        <v>384431.57</v>
      </c>
      <c r="BE11" s="100">
        <f>SUMIFS('Pooled CF'!$E:$E,'Pooled CF'!$A:$A,$A11,'Pooled CF'!$G:$G,BE$6)</f>
        <v>371910.23</v>
      </c>
      <c r="BF11" s="100">
        <f>SUMIFS('Pooled CF'!$E:$E,'Pooled CF'!$A:$A,$A11,'Pooled CF'!$G:$G,BF$6)</f>
        <v>371536.38</v>
      </c>
      <c r="BG11" s="100">
        <f>SUMIFS('Pooled CF'!$E:$E,'Pooled CF'!$A:$A,$A11,'Pooled CF'!$G:$G,BG$6)</f>
        <v>370826.62</v>
      </c>
      <c r="BH11" s="100">
        <f>SUMIFS('Pooled CF'!$E:$E,'Pooled CF'!$A:$A,$A11,'Pooled CF'!$G:$G,BH$6)</f>
        <v>372388.74</v>
      </c>
      <c r="BI11" s="100">
        <f>SUMIFS('Pooled CF'!$E:$E,'Pooled CF'!$A:$A,$A11,'Pooled CF'!$G:$G,BI$6)</f>
        <v>384306.2</v>
      </c>
      <c r="BJ11" s="100">
        <f>SUMIFS('Pooled CF'!$E:$E,'Pooled CF'!$A:$A,$A11,'Pooled CF'!$G:$G,BJ$6)</f>
        <v>371340.08</v>
      </c>
      <c r="BK11" s="100">
        <f>SUMIFS('Pooled CF'!$E:$E,'Pooled CF'!$A:$A,$A11,'Pooled CF'!$G:$G,BK$6)</f>
        <v>384235.32</v>
      </c>
      <c r="BL11" s="100">
        <f>SUMIFS('Pooled CF'!$E:$E,'Pooled CF'!$A:$A,$A11,'Pooled CF'!$G:$G,BL$6)</f>
        <v>371624.06</v>
      </c>
      <c r="BM11" s="100">
        <f>SUMIFS('Pooled CF'!$E:$E,'Pooled CF'!$A:$A,$A11,'Pooled CF'!$G:$G,BM$6)</f>
        <v>384198.64</v>
      </c>
      <c r="BN11" s="100">
        <f>SUMIFS('Pooled CF'!$E:$E,'Pooled CF'!$A:$A,$A11,'Pooled CF'!$G:$G,BN$6)</f>
        <v>384346.93</v>
      </c>
      <c r="BO11" s="100">
        <f>SUMIFS('Pooled CF'!$E:$E,'Pooled CF'!$A:$A,$A11,'Pooled CF'!$G:$G,BO$6)</f>
        <v>371827.55</v>
      </c>
      <c r="BP11" s="100">
        <f>SUMIFS('Pooled CF'!$E:$E,'Pooled CF'!$A:$A,$A11,'Pooled CF'!$G:$G,BP$6)</f>
        <v>377251.78</v>
      </c>
      <c r="BQ11" s="100">
        <f>SUMIFS('Pooled CF'!$E:$E,'Pooled CF'!$A:$A,$A11,'Pooled CF'!$G:$G,BQ$6)</f>
        <v>368292.34</v>
      </c>
      <c r="BR11" s="100">
        <f>SUMIFS('Pooled CF'!$E:$E,'Pooled CF'!$A:$A,$A11,'Pooled CF'!$G:$G,BR$6)</f>
        <v>368044.98</v>
      </c>
      <c r="BS11" s="100">
        <f>SUMIFS('Pooled CF'!$E:$E,'Pooled CF'!$A:$A,$A11,'Pooled CF'!$G:$G,BS$6)</f>
        <v>457832.94</v>
      </c>
      <c r="BT11" s="100">
        <f>SUMIFS('Pooled CF'!$E:$E,'Pooled CF'!$A:$A,$A11,'Pooled CF'!$G:$G,BT$6)</f>
        <v>368779.88</v>
      </c>
      <c r="BU11" s="100">
        <f>SUMIFS('Pooled CF'!$E:$E,'Pooled CF'!$A:$A,$A11,'Pooled CF'!$G:$G,BU$6)</f>
        <v>380328.24</v>
      </c>
      <c r="BV11" s="100">
        <f>SUMIFS('Pooled CF'!$E:$E,'Pooled CF'!$A:$A,$A11,'Pooled CF'!$G:$G,BV$6)</f>
        <v>368090.72</v>
      </c>
      <c r="BW11" s="100">
        <f>SUMIFS('Pooled CF'!$E:$E,'Pooled CF'!$A:$A,$A11,'Pooled CF'!$G:$G,BW$6)</f>
        <v>380444.41</v>
      </c>
      <c r="BX11" s="100">
        <f>SUMIFS('Pooled CF'!$E:$E,'Pooled CF'!$A:$A,$A11,'Pooled CF'!$G:$G,BX$6)</f>
        <v>403072.03</v>
      </c>
      <c r="BY11" s="100">
        <f>SUMIFS('Pooled CF'!$E:$E,'Pooled CF'!$A:$A,$A11,'Pooled CF'!$G:$G,BY$6)</f>
        <v>380564.18</v>
      </c>
      <c r="BZ11" s="100">
        <f>SUMIFS('Pooled CF'!$E:$E,'Pooled CF'!$A:$A,$A11,'Pooled CF'!$G:$G,BZ$6)</f>
        <v>380554.91</v>
      </c>
      <c r="CA11" s="100">
        <f>SUMIFS('Pooled CF'!$E:$E,'Pooled CF'!$A:$A,$A11,'Pooled CF'!$G:$G,CA$6)</f>
        <v>368012.48</v>
      </c>
      <c r="CB11" s="100">
        <f>SUMIFS('Pooled CF'!$E:$E,'Pooled CF'!$A:$A,$A11,'Pooled CF'!$G:$G,CB$6)</f>
        <v>380523.18</v>
      </c>
      <c r="CC11" s="100">
        <f>SUMIFS('Pooled CF'!$E:$E,'Pooled CF'!$A:$A,$A11,'Pooled CF'!$G:$G,CC$6)</f>
        <v>368024.8</v>
      </c>
      <c r="CD11" s="100">
        <f>SUMIFS('Pooled CF'!$E:$E,'Pooled CF'!$A:$A,$A11,'Pooled CF'!$G:$G,CD$6)</f>
        <v>469161.68</v>
      </c>
      <c r="CE11" s="100">
        <f>SUMIFS('Pooled CF'!$E:$E,'Pooled CF'!$A:$A,$A11,'Pooled CF'!$G:$G,CE$6)</f>
        <v>366595.45</v>
      </c>
      <c r="CF11" s="100">
        <f>SUMIFS('Pooled CF'!$E:$E,'Pooled CF'!$A:$A,$A11,'Pooled CF'!$G:$G,CF$6)</f>
        <v>367698.15</v>
      </c>
      <c r="CG11" s="100">
        <f>SUMIFS('Pooled CF'!$E:$E,'Pooled CF'!$A:$A,$A11,'Pooled CF'!$G:$G,CG$6)</f>
        <v>394538.35</v>
      </c>
      <c r="CH11" s="100">
        <f>SUMIFS('Pooled CF'!$E:$E,'Pooled CF'!$A:$A,$A11,'Pooled CF'!$G:$G,CH$6)</f>
        <v>369194.28</v>
      </c>
      <c r="CI11" s="100">
        <f>SUMIFS('Pooled CF'!$E:$E,'Pooled CF'!$A:$A,$A11,'Pooled CF'!$G:$G,CI$6)</f>
        <v>383900.97</v>
      </c>
      <c r="CJ11" s="100">
        <f>SUMIFS('Pooled CF'!$E:$E,'Pooled CF'!$A:$A,$A11,'Pooled CF'!$G:$G,CJ$6)</f>
        <v>368767.13</v>
      </c>
      <c r="CK11" s="100">
        <f>SUMIFS('Pooled CF'!$E:$E,'Pooled CF'!$A:$A,$A11,'Pooled CF'!$G:$G,CK$6)</f>
        <v>383969.87</v>
      </c>
      <c r="CL11" s="100">
        <f>SUMIFS('Pooled CF'!$E:$E,'Pooled CF'!$A:$A,$A11,'Pooled CF'!$G:$G,CL$6)</f>
        <v>387086.35</v>
      </c>
      <c r="CM11" s="100">
        <f>SUMIFS('Pooled CF'!$E:$E,'Pooled CF'!$A:$A,$A11,'Pooled CF'!$G:$G,CM$6)</f>
        <v>367290.25</v>
      </c>
      <c r="CN11" s="100">
        <f>SUMIFS('Pooled CF'!$E:$E,'Pooled CF'!$A:$A,$A11,'Pooled CF'!$G:$G,CN$6)</f>
        <v>383031.19</v>
      </c>
      <c r="CO11" s="100">
        <f>SUMIFS('Pooled CF'!$E:$E,'Pooled CF'!$A:$A,$A11,'Pooled CF'!$G:$G,CO$6)</f>
        <v>370691.12</v>
      </c>
      <c r="CP11" s="100">
        <f>SUMIFS('Pooled CF'!$E:$E,'Pooled CF'!$A:$A,$A11,'Pooled CF'!$G:$G,CP$6)</f>
        <v>383242.32</v>
      </c>
      <c r="CQ11" s="100">
        <f>SUMIFS('Pooled CF'!$E:$E,'Pooled CF'!$A:$A,$A11,'Pooled CF'!$G:$G,CQ$6)</f>
        <v>370552.68</v>
      </c>
      <c r="CR11" s="100">
        <f>SUMIFS('Pooled CF'!$E:$E,'Pooled CF'!$A:$A,$A11,'Pooled CF'!$G:$G,CR$6)</f>
        <v>370643.52</v>
      </c>
      <c r="CS11" s="100">
        <f>SUMIFS('Pooled CF'!$E:$E,'Pooled CF'!$A:$A,$A11,'Pooled CF'!$G:$G,CS$6)</f>
        <v>379681.33</v>
      </c>
      <c r="CT11" s="100">
        <f>SUMIFS('Pooled CF'!$E:$E,'Pooled CF'!$A:$A,$A11,'Pooled CF'!$G:$G,CT$6)</f>
        <v>366639.71</v>
      </c>
      <c r="CU11" s="100">
        <f>SUMIFS('Pooled CF'!$E:$E,'Pooled CF'!$A:$A,$A11,'Pooled CF'!$G:$G,CU$6)</f>
        <v>379141.01</v>
      </c>
      <c r="CV11" s="100">
        <f>SUMIFS('Pooled CF'!$E:$E,'Pooled CF'!$A:$A,$A11,'Pooled CF'!$G:$G,CV$6)</f>
        <v>366992.21</v>
      </c>
      <c r="CW11" s="100">
        <f>SUMIFS('Pooled CF'!$E:$E,'Pooled CF'!$A:$A,$A11,'Pooled CF'!$G:$G,CW$6)</f>
        <v>378762.08</v>
      </c>
      <c r="CX11" s="100">
        <f>SUMIFS('Pooled CF'!$E:$E,'Pooled CF'!$A:$A,$A11,'Pooled CF'!$G:$G,CX$6)</f>
        <v>379680.38</v>
      </c>
      <c r="CY11" s="100">
        <f>SUMIFS('Pooled CF'!$E:$E,'Pooled CF'!$A:$A,$A11,'Pooled CF'!$G:$G,CY$6)</f>
        <v>363699.7</v>
      </c>
      <c r="CZ11" s="100">
        <f>SUMIFS('Pooled CF'!$E:$E,'Pooled CF'!$A:$A,$A11,'Pooled CF'!$G:$G,CZ$6)</f>
        <v>375964.24</v>
      </c>
      <c r="DA11" s="100">
        <f>SUMIFS('Pooled CF'!$E:$E,'Pooled CF'!$A:$A,$A11,'Pooled CF'!$G:$G,DA$6)</f>
        <v>363664.19</v>
      </c>
      <c r="DB11" s="100">
        <f>SUMIFS('Pooled CF'!$E:$E,'Pooled CF'!$A:$A,$A11,'Pooled CF'!$G:$G,DB$6)</f>
        <v>363433.6</v>
      </c>
      <c r="DC11" s="100">
        <f>SUMIFS('Pooled CF'!$E:$E,'Pooled CF'!$A:$A,$A11,'Pooled CF'!$G:$G,DC$6)</f>
        <v>363426.28</v>
      </c>
      <c r="DD11" s="100">
        <f>SUMIFS('Pooled CF'!$E:$E,'Pooled CF'!$A:$A,$A11,'Pooled CF'!$G:$G,DD$6)</f>
        <v>364181.97</v>
      </c>
      <c r="DE11" s="100">
        <f>SUMIFS('Pooled CF'!$E:$E,'Pooled CF'!$A:$A,$A11,'Pooled CF'!$G:$G,DE$6)</f>
        <v>373785.57</v>
      </c>
      <c r="DF11" s="100">
        <f>SUMIFS('Pooled CF'!$E:$E,'Pooled CF'!$A:$A,$A11,'Pooled CF'!$G:$G,DF$6)</f>
        <v>94853.89</v>
      </c>
      <c r="DG11" s="100">
        <f>SUMIFS('Pooled CF'!$E:$E,'Pooled CF'!$A:$A,$A11,'Pooled CF'!$G:$G,DG$6)</f>
        <v>373745.74</v>
      </c>
      <c r="DH11" s="100">
        <f>SUMIFS('Pooled CF'!$E:$E,'Pooled CF'!$A:$A,$A11,'Pooled CF'!$G:$G,DH$6)</f>
        <v>271240.65999999997</v>
      </c>
      <c r="DI11" s="100">
        <f>SUMIFS('Pooled CF'!$E:$E,'Pooled CF'!$A:$A,$A11,'Pooled CF'!$G:$G,DI$6)</f>
        <v>350013.52</v>
      </c>
      <c r="DJ11" s="100">
        <f>SUMIFS('Pooled CF'!$E:$E,'Pooled CF'!$A:$A,$A11,'Pooled CF'!$G:$G,DJ$6)</f>
        <v>1029823.39</v>
      </c>
      <c r="DK11" s="100">
        <f>SUMIFS('Pooled CF'!$E:$E,'Pooled CF'!$A:$A,$A11,'Pooled CF'!$G:$G,DK$6)</f>
        <v>480569.98</v>
      </c>
      <c r="DL11" s="100">
        <f>SUMIFS('Pooled CF'!$E:$E,'Pooled CF'!$A:$A,$A11,'Pooled CF'!$G:$G,DL$6)</f>
        <v>387088.77</v>
      </c>
      <c r="DM11" s="100">
        <f>SUMIFS('Pooled CF'!$E:$E,'Pooled CF'!$A:$A,$A11,'Pooled CF'!$G:$G,DM$6)</f>
        <v>373483.03</v>
      </c>
      <c r="DN11" s="100">
        <f>SUMIFS('Pooled CF'!$E:$E,'Pooled CF'!$A:$A,$A11,'Pooled CF'!$G:$G,DN$6)</f>
        <v>275971.34999999998</v>
      </c>
      <c r="DO11" s="100">
        <f>SUMIFS('Pooled CF'!$E:$E,'Pooled CF'!$A:$A,$A11,'Pooled CF'!$G:$G,DO$6)</f>
        <v>351042.4</v>
      </c>
      <c r="DP11" s="100">
        <f>SUMIFS('Pooled CF'!$E:$E,'Pooled CF'!$A:$A,$A11,'Pooled CF'!$G:$G,DP$6)</f>
        <v>345874.39</v>
      </c>
      <c r="DQ11" s="100">
        <f>SUMIFS('Pooled CF'!$E:$E,'Pooled CF'!$A:$A,$A11,'Pooled CF'!$G:$G,DQ$6)</f>
        <v>357722.75</v>
      </c>
      <c r="DR11" s="100">
        <f>SUMIFS('Pooled CF'!$E:$E,'Pooled CF'!$A:$A,$A11,'Pooled CF'!$G:$G,DR$6)</f>
        <v>368153.94</v>
      </c>
      <c r="DS11" s="100">
        <f>SUMIFS('Pooled CF'!$E:$E,'Pooled CF'!$A:$A,$A11,'Pooled CF'!$G:$G,DS$6)</f>
        <v>365342.46</v>
      </c>
      <c r="DT11" s="100">
        <f>SUMIFS('Pooled CF'!$E:$E,'Pooled CF'!$A:$A,$A11,'Pooled CF'!$G:$G,DT$6)</f>
        <v>346151.67999999999</v>
      </c>
      <c r="DU11" s="100">
        <f>SUMIFS('Pooled CF'!$E:$E,'Pooled CF'!$A:$A,$A11,'Pooled CF'!$G:$G,DU$6)</f>
        <v>355885.83</v>
      </c>
      <c r="DV11" s="100">
        <f>SUMIFS('Pooled CF'!$E:$E,'Pooled CF'!$A:$A,$A11,'Pooled CF'!$G:$G,DV$6)</f>
        <v>357804.25</v>
      </c>
      <c r="DW11" s="100">
        <f>SUMIFS('Pooled CF'!$E:$E,'Pooled CF'!$A:$A,$A11,'Pooled CF'!$G:$G,DW$6)</f>
        <v>357616.97317021003</v>
      </c>
      <c r="DX11" s="100">
        <f>SUMIFS('Pooled CF'!$E:$E,'Pooled CF'!$A:$A,$A11,'Pooled CF'!$G:$G,DX$6)</f>
        <v>369529.708056623</v>
      </c>
      <c r="DY11" s="100">
        <f>SUMIFS('Pooled CF'!$E:$E,'Pooled CF'!$A:$A,$A11,'Pooled CF'!$G:$G,DY$6)</f>
        <v>357602.33341272199</v>
      </c>
      <c r="DZ11" s="100">
        <f>SUMIFS('Pooled CF'!$E:$E,'Pooled CF'!$A:$A,$A11,'Pooled CF'!$G:$G,DZ$6)</f>
        <v>357043.03044670302</v>
      </c>
      <c r="EA11" s="100">
        <f>SUMIFS('Pooled CF'!$E:$E,'Pooled CF'!$A:$A,$A11,'Pooled CF'!$G:$G,EA$6)</f>
        <v>357035.866630595</v>
      </c>
      <c r="EB11" s="100">
        <f>SUMIFS('Pooled CF'!$E:$E,'Pooled CF'!$A:$A,$A11,'Pooled CF'!$G:$G,EB$6)</f>
        <v>358717.71837861103</v>
      </c>
      <c r="EC11" s="100">
        <f>SUMIFS('Pooled CF'!$E:$E,'Pooled CF'!$A:$A,$A11,'Pooled CF'!$G:$G,EC$6)</f>
        <v>369490.35047703498</v>
      </c>
      <c r="ED11" s="100">
        <f>SUMIFS('Pooled CF'!$E:$E,'Pooled CF'!$A:$A,$A11,'Pooled CF'!$G:$G,ED$6)</f>
        <v>357563.98052243597</v>
      </c>
      <c r="EE11" s="100">
        <f>SUMIFS('Pooled CF'!$E:$E,'Pooled CF'!$A:$A,$A11,'Pooled CF'!$G:$G,EE$6)</f>
        <v>369474.56936038798</v>
      </c>
      <c r="EF11" s="100">
        <f>SUMIFS('Pooled CF'!$E:$E,'Pooled CF'!$A:$A,$A11,'Pooled CF'!$G:$G,EF$6)</f>
        <v>357548.60179310601</v>
      </c>
      <c r="EG11" s="100">
        <f>SUMIFS('Pooled CF'!$E:$E,'Pooled CF'!$A:$A,$A11,'Pooled CF'!$G:$G,EG$6)</f>
        <v>369458.56723681203</v>
      </c>
      <c r="EH11" s="100">
        <f>SUMIFS('Pooled CF'!$E:$E,'Pooled CF'!$A:$A,$A11,'Pooled CF'!$G:$G,EH$6)</f>
        <v>369450.77433817601</v>
      </c>
      <c r="EI11" s="100">
        <f>SUMIFS('Pooled CF'!$E:$E,'Pooled CF'!$A:$A,$A11,'Pooled CF'!$G:$G,EI$6)</f>
        <v>339120.08446620102</v>
      </c>
      <c r="EJ11" s="100">
        <f>SUMIFS('Pooled CF'!$E:$E,'Pooled CF'!$A:$A,$A11,'Pooled CF'!$G:$G,EJ$6)</f>
        <v>350415.59846675</v>
      </c>
      <c r="EK11" s="100">
        <f>SUMIFS('Pooled CF'!$E:$E,'Pooled CF'!$A:$A,$A11,'Pooled CF'!$G:$G,EK$6)</f>
        <v>339104.16394094098</v>
      </c>
      <c r="EL11" s="100">
        <f>SUMIFS('Pooled CF'!$E:$E,'Pooled CF'!$A:$A,$A11,'Pooled CF'!$G:$G,EL$6)</f>
        <v>350399.03187935503</v>
      </c>
      <c r="EM11" s="100">
        <f>SUMIFS('Pooled CF'!$E:$E,'Pooled CF'!$A:$A,$A11,'Pooled CF'!$G:$G,EM$6)</f>
        <v>337922.884329163</v>
      </c>
      <c r="EN11" s="100">
        <f>SUMIFS('Pooled CF'!$E:$E,'Pooled CF'!$A:$A,$A11,'Pooled CF'!$G:$G,EN$6)</f>
        <v>275100.36286854901</v>
      </c>
      <c r="EO11" s="100">
        <f>SUMIFS('Pooled CF'!$E:$E,'Pooled CF'!$A:$A,$A11,'Pooled CF'!$G:$G,EO$6)</f>
        <v>282729.02312765701</v>
      </c>
      <c r="EP11" s="100">
        <f>SUMIFS('Pooled CF'!$E:$E,'Pooled CF'!$A:$A,$A11,'Pooled CF'!$G:$G,EP$6)</f>
        <v>273601.66851851001</v>
      </c>
      <c r="EQ11" s="100">
        <f>SUMIFS('Pooled CF'!$E:$E,'Pooled CF'!$A:$A,$A11,'Pooled CF'!$G:$G,EQ$6)</f>
        <v>282621.647908015</v>
      </c>
      <c r="ER11" s="100">
        <f>SUMIFS('Pooled CF'!$E:$E,'Pooled CF'!$A:$A,$A11,'Pooled CF'!$G:$G,ER$6)</f>
        <v>274012.87843324902</v>
      </c>
      <c r="ES11" s="100">
        <f>SUMIFS('Pooled CF'!$E:$E,'Pooled CF'!$A:$A,$A11,'Pooled CF'!$G:$G,ES$6)</f>
        <v>286346.17849862098</v>
      </c>
      <c r="ET11" s="100">
        <f>SUMIFS('Pooled CF'!$E:$E,'Pooled CF'!$A:$A,$A11,'Pooled CF'!$G:$G,ET$6)</f>
        <v>207755.162217743</v>
      </c>
      <c r="EU11" s="100">
        <f>SUMIFS('Pooled CF'!$E:$E,'Pooled CF'!$A:$A,$A11,'Pooled CF'!$G:$G,EU$6)</f>
        <v>174102.310072778</v>
      </c>
      <c r="EV11" s="100">
        <f>SUMIFS('Pooled CF'!$E:$E,'Pooled CF'!$A:$A,$A11,'Pooled CF'!$G:$G,EV$6)</f>
        <v>168052.77674324199</v>
      </c>
      <c r="EW11" s="100">
        <f>SUMIFS('Pooled CF'!$E:$E,'Pooled CF'!$A:$A,$A11,'Pooled CF'!$G:$G,EW$6)</f>
        <v>160829.661346229</v>
      </c>
      <c r="EX11" s="100">
        <f>SUMIFS('Pooled CF'!$E:$E,'Pooled CF'!$A:$A,$A11,'Pooled CF'!$G:$G,EX$6)</f>
        <v>156493.02571488699</v>
      </c>
      <c r="EY11" s="100">
        <f>SUMIFS('Pooled CF'!$E:$E,'Pooled CF'!$A:$A,$A11,'Pooled CF'!$G:$G,EY$6)</f>
        <v>156493.02571488699</v>
      </c>
      <c r="EZ11" s="100">
        <f>SUMIFS('Pooled CF'!$E:$E,'Pooled CF'!$A:$A,$A11,'Pooled CF'!$G:$G,EZ$6)</f>
        <v>169502.932608912</v>
      </c>
      <c r="FA11" s="100">
        <f>SUMIFS('Pooled CF'!$E:$E,'Pooled CF'!$A:$A,$A11,'Pooled CF'!$G:$G,FA$6)</f>
        <v>168052.77674324199</v>
      </c>
      <c r="FB11" s="100">
        <f>SUMIFS('Pooled CF'!$E:$E,'Pooled CF'!$A:$A,$A11,'Pooled CF'!$G:$G,FB$6)</f>
        <v>160829.661346229</v>
      </c>
      <c r="FC11" s="100">
        <f>SUMIFS('Pooled CF'!$E:$E,'Pooled CF'!$A:$A,$A11,'Pooled CF'!$G:$G,FC$6)</f>
        <v>168052.77674324199</v>
      </c>
      <c r="FD11" s="100">
        <f>SUMIFS('Pooled CF'!$E:$E,'Pooled CF'!$A:$A,$A11,'Pooled CF'!$G:$G,FD$6)</f>
        <v>160829.661346229</v>
      </c>
      <c r="FE11" s="100">
        <f>SUMIFS('Pooled CF'!$E:$E,'Pooled CF'!$A:$A,$A11,'Pooled CF'!$G:$G,FE$6)</f>
        <v>168052.77674324301</v>
      </c>
      <c r="FF11" s="100">
        <f>SUMIFS('Pooled CF'!$E:$E,'Pooled CF'!$A:$A,$A11,'Pooled CF'!$G:$G,FF$6)</f>
        <v>174755.88594060199</v>
      </c>
      <c r="FG11" s="100">
        <f>SUMIFS('Pooled CF'!$E:$E,'Pooled CF'!$A:$A,$A11,'Pooled CF'!$G:$G,FG$6)</f>
        <v>169118.599297357</v>
      </c>
      <c r="FH11" s="100">
        <f>SUMIFS('Pooled CF'!$E:$E,'Pooled CF'!$A:$A,$A11,'Pooled CF'!$G:$G,FH$6)</f>
        <v>180278.61258642</v>
      </c>
      <c r="FI11" s="100">
        <f>SUMIFS('Pooled CF'!$E:$E,'Pooled CF'!$A:$A,$A11,'Pooled CF'!$G:$G,FI$6)</f>
        <v>174463.173470729</v>
      </c>
      <c r="FJ11" s="100">
        <f>SUMIFS('Pooled CF'!$E:$E,'Pooled CF'!$A:$A,$A11,'Pooled CF'!$G:$G,FJ$6)</f>
        <v>171967.07069295101</v>
      </c>
      <c r="FK11" s="100">
        <f>SUMIFS('Pooled CF'!$E:$E,'Pooled CF'!$A:$A,$A11,'Pooled CF'!$G:$G,FK$6)</f>
        <v>171967.07069295101</v>
      </c>
      <c r="FL11" s="100">
        <f>SUMIFS('Pooled CF'!$E:$E,'Pooled CF'!$A:$A,$A11,'Pooled CF'!$G:$G,FL$6)</f>
        <v>179455.37902628499</v>
      </c>
      <c r="FM11" s="100">
        <f>SUMIFS('Pooled CF'!$E:$E,'Pooled CF'!$A:$A,$A11,'Pooled CF'!$G:$G,FM$6)</f>
        <v>180278.61258642</v>
      </c>
      <c r="FN11" s="100">
        <f>SUMIFS('Pooled CF'!$E:$E,'Pooled CF'!$A:$A,$A11,'Pooled CF'!$G:$G,FN$6)</f>
        <v>174463.173470724</v>
      </c>
      <c r="FO11" s="100">
        <f>SUMIFS('Pooled CF'!$E:$E,'Pooled CF'!$A:$A,$A11,'Pooled CF'!$G:$G,FO$6)</f>
        <v>174215.20714679899</v>
      </c>
      <c r="FP11" s="100">
        <f>SUMIFS('Pooled CF'!$E:$E,'Pooled CF'!$A:$A,$A11,'Pooled CF'!$G:$G,FP$6)</f>
        <v>167326.82953496999</v>
      </c>
      <c r="FQ11" s="100">
        <f>SUMIFS('Pooled CF'!$E:$E,'Pooled CF'!$A:$A,$A11,'Pooled CF'!$G:$G,FQ$6)</f>
        <v>174215.20714680001</v>
      </c>
      <c r="FR11" s="100">
        <f>SUMIFS('Pooled CF'!$E:$E,'Pooled CF'!$A:$A,$A11,'Pooled CF'!$G:$G,FR$6)</f>
        <v>7841837.7010292113</v>
      </c>
      <c r="FS11" s="100">
        <f>SUMIFS('Pooled CF'!$E:$E,'Pooled CF'!$A:$A,$A11,'Pooled CF'!$G:$G,FS$6)</f>
        <v>35176030.148666658</v>
      </c>
      <c r="FT11" s="100">
        <f>SUMIFS('Pooled CF'!$E:$E,'Pooled CF'!$A:$A,$A11,'Pooled CF'!$G:$G,FT$6)</f>
        <v>0</v>
      </c>
      <c r="FU11" s="100">
        <f>SUMIFS('Pooled CF'!$E:$E,'Pooled CF'!$A:$A,$A11,'Pooled CF'!$G:$G,FU$6)</f>
        <v>0</v>
      </c>
      <c r="FV11" s="100">
        <f>SUMIFS('Pooled CF'!$E:$E,'Pooled CF'!$A:$A,$A11,'Pooled CF'!$G:$G,FV$6)</f>
        <v>0</v>
      </c>
      <c r="FW11" s="100">
        <f>SUMIFS('Pooled CF'!$E:$E,'Pooled CF'!$A:$A,$A11,'Pooled CF'!$G:$G,FW$6)</f>
        <v>0</v>
      </c>
      <c r="FX11" s="100">
        <f>SUMIFS('Pooled CF'!$E:$E,'Pooled CF'!$A:$A,$A11,'Pooled CF'!$G:$G,FX$6)</f>
        <v>0</v>
      </c>
      <c r="FY11" s="100">
        <f>SUMIFS('Pooled CF'!$E:$E,'Pooled CF'!$A:$A,$A11,'Pooled CF'!$G:$G,FY$6)</f>
        <v>0</v>
      </c>
      <c r="FZ11" s="100">
        <f>SUMIFS('Pooled CF'!$E:$E,'Pooled CF'!$A:$A,$A11,'Pooled CF'!$G:$G,FZ$6)</f>
        <v>0</v>
      </c>
      <c r="GA11" s="100">
        <f>SUMIFS('Pooled CF'!$E:$E,'Pooled CF'!$A:$A,$A11,'Pooled CF'!$G:$G,GA$6)</f>
        <v>0</v>
      </c>
      <c r="GB11" s="100">
        <f>SUMIFS('Pooled CF'!$E:$E,'Pooled CF'!$A:$A,$A11,'Pooled CF'!$G:$G,GB$6)</f>
        <v>0</v>
      </c>
      <c r="GC11" s="100">
        <f>SUMIFS('Pooled CF'!$E:$E,'Pooled CF'!$A:$A,$A11,'Pooled CF'!$G:$G,GC$6)</f>
        <v>0</v>
      </c>
      <c r="GD11" s="100">
        <f>SUMIFS('Pooled CF'!$E:$E,'Pooled CF'!$A:$A,$A11,'Pooled CF'!$G:$G,GD$6)</f>
        <v>0</v>
      </c>
      <c r="GE11" s="100">
        <f>SUMIFS('Pooled CF'!$E:$E,'Pooled CF'!$A:$A,$A11,'Pooled CF'!$G:$G,GE$6)</f>
        <v>0</v>
      </c>
      <c r="GF11" s="100">
        <f>SUMIFS('Pooled CF'!$E:$E,'Pooled CF'!$A:$A,$A11,'Pooled CF'!$G:$G,GF$6)</f>
        <v>0</v>
      </c>
      <c r="GG11" s="100">
        <f>SUMIFS('Pooled CF'!$E:$E,'Pooled CF'!$A:$A,$A11,'Pooled CF'!$G:$G,GG$6)</f>
        <v>0</v>
      </c>
      <c r="GH11" s="100">
        <f>SUMIFS('Pooled CF'!$E:$E,'Pooled CF'!$A:$A,$A11,'Pooled CF'!$G:$G,GH$6)</f>
        <v>0</v>
      </c>
      <c r="GI11" s="100">
        <f>SUMIFS('Pooled CF'!$E:$E,'Pooled CF'!$A:$A,$A11,'Pooled CF'!$G:$G,GI$6)</f>
        <v>0</v>
      </c>
      <c r="GJ11" s="100">
        <f>SUMIFS('Pooled CF'!$E:$E,'Pooled CF'!$A:$A,$A11,'Pooled CF'!$G:$G,GJ$6)</f>
        <v>0</v>
      </c>
      <c r="GK11" s="100">
        <f>SUMIFS('Pooled CF'!$E:$E,'Pooled CF'!$A:$A,$A11,'Pooled CF'!$G:$G,GK$6)</f>
        <v>0</v>
      </c>
      <c r="GL11" s="100">
        <f>SUMIFS('Pooled CF'!$E:$E,'Pooled CF'!$A:$A,$A11,'Pooled CF'!$G:$G,GL$6)</f>
        <v>0</v>
      </c>
      <c r="GM11" s="100">
        <f>SUMIFS('Pooled CF'!$E:$E,'Pooled CF'!$A:$A,$A11,'Pooled CF'!$G:$G,GM$6)</f>
        <v>0</v>
      </c>
      <c r="GN11" s="100">
        <f>SUMIFS('Pooled CF'!$E:$E,'Pooled CF'!$A:$A,$A11,'Pooled CF'!$G:$G,GN$6)</f>
        <v>0</v>
      </c>
      <c r="GO11" s="100">
        <f>SUMIFS('Pooled CF'!$E:$E,'Pooled CF'!$A:$A,$A11,'Pooled CF'!$G:$G,GO$6)</f>
        <v>0</v>
      </c>
      <c r="GP11" s="100">
        <f>SUMIFS('Pooled CF'!$E:$E,'Pooled CF'!$A:$A,$A11,'Pooled CF'!$G:$G,GP$6)</f>
        <v>0</v>
      </c>
      <c r="GQ11" s="100">
        <f>SUMIFS('Pooled CF'!$E:$E,'Pooled CF'!$A:$A,$A11,'Pooled CF'!$G:$G,GQ$6)</f>
        <v>0</v>
      </c>
      <c r="GR11" s="100">
        <f>SUMIFS('Pooled CF'!$E:$E,'Pooled CF'!$A:$A,$A11,'Pooled CF'!$G:$G,GR$6)</f>
        <v>0</v>
      </c>
      <c r="GS11" s="100">
        <f>SUMIFS('Pooled CF'!$E:$E,'Pooled CF'!$A:$A,$A11,'Pooled CF'!$G:$G,GS$6)</f>
        <v>0</v>
      </c>
      <c r="GU11" s="85">
        <f t="shared" si="16"/>
        <v>0</v>
      </c>
      <c r="GV11" s="85">
        <f t="shared" si="16"/>
        <v>-47876049.680321984</v>
      </c>
      <c r="GW11" s="85">
        <f t="shared" si="16"/>
        <v>4657681.8499999996</v>
      </c>
      <c r="GX11" s="85">
        <f t="shared" si="16"/>
        <v>4598861.8499999996</v>
      </c>
      <c r="GY11" s="85">
        <f t="shared" si="16"/>
        <v>4512174.6399999997</v>
      </c>
      <c r="GZ11" s="85">
        <f t="shared" si="16"/>
        <v>4604272.75</v>
      </c>
      <c r="HA11" s="85">
        <f t="shared" si="16"/>
        <v>4611924.79</v>
      </c>
      <c r="HB11" s="85">
        <f t="shared" si="16"/>
        <v>4478663.370000001</v>
      </c>
      <c r="HC11" s="85">
        <f t="shared" si="16"/>
        <v>4825646.4000000004</v>
      </c>
      <c r="HD11" s="85">
        <f t="shared" si="16"/>
        <v>4208698.0646395553</v>
      </c>
      <c r="HE11" s="85">
        <f t="shared" si="16"/>
        <v>4294423.306057754</v>
      </c>
      <c r="HF11" s="85">
        <f t="shared" si="16"/>
        <v>3073473.5859431108</v>
      </c>
      <c r="HG11" s="85">
        <f t="shared" si="16"/>
        <v>2006922.9082559792</v>
      </c>
      <c r="HH11" s="85">
        <f t="shared" si="16"/>
        <v>44411756.39999377</v>
      </c>
      <c r="HI11" s="85">
        <f t="shared" si="16"/>
        <v>0</v>
      </c>
      <c r="HJ11" s="85">
        <f t="shared" si="16"/>
        <v>0</v>
      </c>
      <c r="HK11" s="85">
        <f t="shared" si="17"/>
        <v>42408450.234568186</v>
      </c>
    </row>
    <row r="12" spans="1:219" hidden="1" outlineLevel="1" x14ac:dyDescent="0.75">
      <c r="A12" s="7" t="s">
        <v>18</v>
      </c>
      <c r="B12" s="112" t="s">
        <v>137</v>
      </c>
      <c r="C12" s="104">
        <f ca="1">EOMONTH(OFFSET(Strats!$B$3,MATCH($B12,Strats!$B$4:$B$31,0),MATCH(C$5,Strats!$C$3:$BS$3,0)),0)</f>
        <v>43646</v>
      </c>
      <c r="D12" s="87">
        <f ca="1">OFFSET(Strats!$B$3,MATCH($B12,Strats!$B$4:$B$31,0),MATCH(D$5,Strats!$C$3:$BS$3,0))</f>
        <v>95220542</v>
      </c>
      <c r="E12" s="88">
        <f ca="1">OFFSET(Strats!$B$3,MATCH($B12,Strats!$B$4:$B$31,0),MATCH(E$5,Strats!$C$3:$BS$3,0))</f>
        <v>0.52068800000000004</v>
      </c>
      <c r="F12" s="85">
        <f t="shared" ca="1" si="13"/>
        <v>49580193.572896004</v>
      </c>
      <c r="G12" s="85">
        <f t="shared" ca="1" si="14"/>
        <v>31550771.189999986</v>
      </c>
      <c r="H12" s="86">
        <f ca="1">IFERROR(XIRR(OFFSET($J12,0,MATCH($C12,$K$6:$GS$6,0)):$GS12,OFFSET($J$6,0,MATCH($C12,$K$6:$GS$6,0)):$GS$6),"N/A")</f>
        <v>7.8626260161399841E-2</v>
      </c>
      <c r="I12" s="95">
        <f t="shared" ca="1" si="15"/>
        <v>1.8703228946012862</v>
      </c>
      <c r="K12" s="100">
        <f>SUMIFS('Pooled CF'!$E:$E,'Pooled CF'!$A:$A,$A12,'Pooled CF'!$G:$G,K$6)</f>
        <v>0</v>
      </c>
      <c r="L12" s="100">
        <f>SUMIFS('Pooled CF'!$E:$E,'Pooled CF'!$A:$A,$A12,'Pooled CF'!$G:$G,L$6)</f>
        <v>0</v>
      </c>
      <c r="M12" s="100">
        <f>SUMIFS('Pooled CF'!$E:$E,'Pooled CF'!$A:$A,$A12,'Pooled CF'!$G:$G,M$6)</f>
        <v>0</v>
      </c>
      <c r="N12" s="100">
        <f>SUMIFS('Pooled CF'!$E:$E,'Pooled CF'!$A:$A,$A12,'Pooled CF'!$G:$G,N$6)</f>
        <v>0</v>
      </c>
      <c r="O12" s="100">
        <f>SUMIFS('Pooled CF'!$E:$E,'Pooled CF'!$A:$A,$A12,'Pooled CF'!$G:$G,O$6)</f>
        <v>0</v>
      </c>
      <c r="P12" s="100">
        <f>SUMIFS('Pooled CF'!$E:$E,'Pooled CF'!$A:$A,$A12,'Pooled CF'!$G:$G,P$6)</f>
        <v>0</v>
      </c>
      <c r="Q12" s="100">
        <f>SUMIFS('Pooled CF'!$E:$E,'Pooled CF'!$A:$A,$A12,'Pooled CF'!$G:$G,Q$6)</f>
        <v>0</v>
      </c>
      <c r="R12" s="100">
        <f>SUMIFS('Pooled CF'!$E:$E,'Pooled CF'!$A:$A,$A12,'Pooled CF'!$G:$G,R$6)</f>
        <v>0</v>
      </c>
      <c r="S12" s="100">
        <f>SUMIFS('Pooled CF'!$E:$E,'Pooled CF'!$A:$A,$A12,'Pooled CF'!$G:$G,S$6)</f>
        <v>0</v>
      </c>
      <c r="T12" s="100">
        <f>SUMIFS('Pooled CF'!$E:$E,'Pooled CF'!$A:$A,$A12,'Pooled CF'!$G:$G,T$6)</f>
        <v>0</v>
      </c>
      <c r="U12" s="100">
        <f>SUMIFS('Pooled CF'!$E:$E,'Pooled CF'!$A:$A,$A12,'Pooled CF'!$G:$G,U$6)</f>
        <v>0</v>
      </c>
      <c r="V12" s="100">
        <f>SUMIFS('Pooled CF'!$E:$E,'Pooled CF'!$A:$A,$A12,'Pooled CF'!$G:$G,V$6)</f>
        <v>0</v>
      </c>
      <c r="W12" s="100">
        <f>SUMIFS('Pooled CF'!$E:$E,'Pooled CF'!$A:$A,$A12,'Pooled CF'!$G:$G,W$6)</f>
        <v>0</v>
      </c>
      <c r="X12" s="100">
        <f>SUMIFS('Pooled CF'!$E:$E,'Pooled CF'!$A:$A,$A12,'Pooled CF'!$G:$G,X$6)</f>
        <v>0</v>
      </c>
      <c r="Y12" s="100">
        <f>SUMIFS('Pooled CF'!$E:$E,'Pooled CF'!$A:$A,$A12,'Pooled CF'!$G:$G,Y$6)</f>
        <v>0</v>
      </c>
      <c r="Z12" s="100">
        <f>SUMIFS('Pooled CF'!$E:$E,'Pooled CF'!$A:$A,$A12,'Pooled CF'!$G:$G,Z$6)</f>
        <v>0</v>
      </c>
      <c r="AA12" s="100">
        <f>SUMIFS('Pooled CF'!$E:$E,'Pooled CF'!$A:$A,$A12,'Pooled CF'!$G:$G,AA$6)</f>
        <v>0</v>
      </c>
      <c r="AB12" s="100">
        <f>SUMIFS('Pooled CF'!$E:$E,'Pooled CF'!$A:$A,$A12,'Pooled CF'!$G:$G,AB$6)</f>
        <v>0</v>
      </c>
      <c r="AC12" s="100">
        <f>SUMIFS('Pooled CF'!$E:$E,'Pooled CF'!$A:$A,$A12,'Pooled CF'!$G:$G,AC$6)</f>
        <v>0</v>
      </c>
      <c r="AD12" s="100">
        <f>SUMIFS('Pooled CF'!$E:$E,'Pooled CF'!$A:$A,$A12,'Pooled CF'!$G:$G,AD$6)</f>
        <v>0</v>
      </c>
      <c r="AE12" s="100">
        <f>SUMIFS('Pooled CF'!$E:$E,'Pooled CF'!$A:$A,$A12,'Pooled CF'!$G:$G,AE$6)</f>
        <v>0</v>
      </c>
      <c r="AF12" s="100">
        <f>SUMIFS('Pooled CF'!$E:$E,'Pooled CF'!$A:$A,$A12,'Pooled CF'!$G:$G,AF$6)</f>
        <v>0</v>
      </c>
      <c r="AG12" s="100">
        <f>SUMIFS('Pooled CF'!$E:$E,'Pooled CF'!$A:$A,$A12,'Pooled CF'!$G:$G,AG$6)</f>
        <v>0</v>
      </c>
      <c r="AH12" s="100">
        <f>SUMIFS('Pooled CF'!$E:$E,'Pooled CF'!$A:$A,$A12,'Pooled CF'!$G:$G,AH$6)</f>
        <v>0</v>
      </c>
      <c r="AI12" s="100">
        <f>SUMIFS('Pooled CF'!$E:$E,'Pooled CF'!$A:$A,$A12,'Pooled CF'!$G:$G,AI$6)</f>
        <v>0</v>
      </c>
      <c r="AJ12" s="100">
        <f>SUMIFS('Pooled CF'!$E:$E,'Pooled CF'!$A:$A,$A12,'Pooled CF'!$G:$G,AJ$6)</f>
        <v>0</v>
      </c>
      <c r="AK12" s="100">
        <f>SUMIFS('Pooled CF'!$E:$E,'Pooled CF'!$A:$A,$A12,'Pooled CF'!$G:$G,AK$6)</f>
        <v>0</v>
      </c>
      <c r="AL12" s="100">
        <f>SUMIFS('Pooled CF'!$E:$E,'Pooled CF'!$A:$A,$A12,'Pooled CF'!$G:$G,AL$6)</f>
        <v>0</v>
      </c>
      <c r="AM12" s="100">
        <f>SUMIFS('Pooled CF'!$E:$E,'Pooled CF'!$A:$A,$A12,'Pooled CF'!$G:$G,AM$6)</f>
        <v>-49580193.572896004</v>
      </c>
      <c r="AN12" s="100">
        <f>SUMIFS('Pooled CF'!$E:$E,'Pooled CF'!$A:$A,$A12,'Pooled CF'!$G:$G,AN$6)</f>
        <v>379767.21</v>
      </c>
      <c r="AO12" s="100">
        <f>SUMIFS('Pooled CF'!$E:$E,'Pooled CF'!$A:$A,$A12,'Pooled CF'!$G:$G,AO$6)</f>
        <v>392421.66</v>
      </c>
      <c r="AP12" s="100">
        <f>SUMIFS('Pooled CF'!$E:$E,'Pooled CF'!$A:$A,$A12,'Pooled CF'!$G:$G,AP$6)</f>
        <v>392417.75</v>
      </c>
      <c r="AQ12" s="100">
        <f>SUMIFS('Pooled CF'!$E:$E,'Pooled CF'!$A:$A,$A12,'Pooled CF'!$G:$G,AQ$6)</f>
        <v>379755.32</v>
      </c>
      <c r="AR12" s="100">
        <f>SUMIFS('Pooled CF'!$E:$E,'Pooled CF'!$A:$A,$A12,'Pooled CF'!$G:$G,AR$6)</f>
        <v>392409.3</v>
      </c>
      <c r="AS12" s="100">
        <f>SUMIFS('Pooled CF'!$E:$E,'Pooled CF'!$A:$A,$A12,'Pooled CF'!$G:$G,AS$6)</f>
        <v>379747.1</v>
      </c>
      <c r="AT12" s="100">
        <f>SUMIFS('Pooled CF'!$E:$E,'Pooled CF'!$A:$A,$A12,'Pooled CF'!$G:$G,AT$6)</f>
        <v>392400.78</v>
      </c>
      <c r="AU12" s="100">
        <f>SUMIFS('Pooled CF'!$E:$E,'Pooled CF'!$A:$A,$A12,'Pooled CF'!$G:$G,AU$6)</f>
        <v>379728.37</v>
      </c>
      <c r="AV12" s="100">
        <f>SUMIFS('Pooled CF'!$E:$E,'Pooled CF'!$A:$A,$A12,'Pooled CF'!$G:$G,AV$6)</f>
        <v>379260.46</v>
      </c>
      <c r="AW12" s="100">
        <f>SUMIFS('Pooled CF'!$E:$E,'Pooled CF'!$A:$A,$A12,'Pooled CF'!$G:$G,AW$6)</f>
        <v>392860.98</v>
      </c>
      <c r="AX12" s="100">
        <f>SUMIFS('Pooled CF'!$E:$E,'Pooled CF'!$A:$A,$A12,'Pooled CF'!$G:$G,AX$6)</f>
        <v>379718.67</v>
      </c>
      <c r="AY12" s="100">
        <f>SUMIFS('Pooled CF'!$E:$E,'Pooled CF'!$A:$A,$A12,'Pooled CF'!$G:$G,AY$6)</f>
        <v>388492.98</v>
      </c>
      <c r="AZ12" s="100">
        <f>SUMIFS('Pooled CF'!$E:$E,'Pooled CF'!$A:$A,$A12,'Pooled CF'!$G:$G,AZ$6)</f>
        <v>372466.79</v>
      </c>
      <c r="BA12" s="100">
        <f>SUMIFS('Pooled CF'!$E:$E,'Pooled CF'!$A:$A,$A12,'Pooled CF'!$G:$G,BA$6)</f>
        <v>389057.66</v>
      </c>
      <c r="BB12" s="100">
        <f>SUMIFS('Pooled CF'!$E:$E,'Pooled CF'!$A:$A,$A12,'Pooled CF'!$G:$G,BB$6)</f>
        <v>388503.6</v>
      </c>
      <c r="BC12" s="100">
        <f>SUMIFS('Pooled CF'!$E:$E,'Pooled CF'!$A:$A,$A12,'Pooled CF'!$G:$G,BC$6)</f>
        <v>376260.16</v>
      </c>
      <c r="BD12" s="100">
        <f>SUMIFS('Pooled CF'!$E:$E,'Pooled CF'!$A:$A,$A12,'Pooled CF'!$G:$G,BD$6)</f>
        <v>388852.54</v>
      </c>
      <c r="BE12" s="100">
        <f>SUMIFS('Pooled CF'!$E:$E,'Pooled CF'!$A:$A,$A12,'Pooled CF'!$G:$G,BE$6)</f>
        <v>376196.35</v>
      </c>
      <c r="BF12" s="100">
        <f>SUMIFS('Pooled CF'!$E:$E,'Pooled CF'!$A:$A,$A12,'Pooled CF'!$G:$G,BF$6)</f>
        <v>375236.45</v>
      </c>
      <c r="BG12" s="100">
        <f>SUMIFS('Pooled CF'!$E:$E,'Pooled CF'!$A:$A,$A12,'Pooled CF'!$G:$G,BG$6)</f>
        <v>375604.19</v>
      </c>
      <c r="BH12" s="100">
        <f>SUMIFS('Pooled CF'!$E:$E,'Pooled CF'!$A:$A,$A12,'Pooled CF'!$G:$G,BH$6)</f>
        <v>414668.1</v>
      </c>
      <c r="BI12" s="100">
        <f>SUMIFS('Pooled CF'!$E:$E,'Pooled CF'!$A:$A,$A12,'Pooled CF'!$G:$G,BI$6)</f>
        <v>392324.44</v>
      </c>
      <c r="BJ12" s="100">
        <f>SUMIFS('Pooled CF'!$E:$E,'Pooled CF'!$A:$A,$A12,'Pooled CF'!$G:$G,BJ$6)</f>
        <v>379679.86</v>
      </c>
      <c r="BK12" s="100">
        <f>SUMIFS('Pooled CF'!$E:$E,'Pooled CF'!$A:$A,$A12,'Pooled CF'!$G:$G,BK$6)</f>
        <v>391568.57</v>
      </c>
      <c r="BL12" s="100">
        <f>SUMIFS('Pooled CF'!$E:$E,'Pooled CF'!$A:$A,$A12,'Pooled CF'!$G:$G,BL$6)</f>
        <v>379613.59</v>
      </c>
      <c r="BM12" s="100">
        <f>SUMIFS('Pooled CF'!$E:$E,'Pooled CF'!$A:$A,$A12,'Pooled CF'!$G:$G,BM$6)</f>
        <v>392333.68</v>
      </c>
      <c r="BN12" s="100">
        <f>SUMIFS('Pooled CF'!$E:$E,'Pooled CF'!$A:$A,$A12,'Pooled CF'!$G:$G,BN$6)</f>
        <v>392185.8</v>
      </c>
      <c r="BO12" s="100">
        <f>SUMIFS('Pooled CF'!$E:$E,'Pooled CF'!$A:$A,$A12,'Pooled CF'!$G:$G,BO$6)</f>
        <v>379643.67</v>
      </c>
      <c r="BP12" s="100">
        <f>SUMIFS('Pooled CF'!$E:$E,'Pooled CF'!$A:$A,$A12,'Pooled CF'!$G:$G,BP$6)</f>
        <v>392292.03</v>
      </c>
      <c r="BQ12" s="100">
        <f>SUMIFS('Pooled CF'!$E:$E,'Pooled CF'!$A:$A,$A12,'Pooled CF'!$G:$G,BQ$6)</f>
        <v>379591.03</v>
      </c>
      <c r="BR12" s="100">
        <f>SUMIFS('Pooled CF'!$E:$E,'Pooled CF'!$A:$A,$A12,'Pooled CF'!$G:$G,BR$6)</f>
        <v>379596.89</v>
      </c>
      <c r="BS12" s="100">
        <f>SUMIFS('Pooled CF'!$E:$E,'Pooled CF'!$A:$A,$A12,'Pooled CF'!$G:$G,BS$6)</f>
        <v>379619.82</v>
      </c>
      <c r="BT12" s="100">
        <f>SUMIFS('Pooled CF'!$E:$E,'Pooled CF'!$A:$A,$A12,'Pooled CF'!$G:$G,BT$6)</f>
        <v>379582.71999999997</v>
      </c>
      <c r="BU12" s="100">
        <f>SUMIFS('Pooled CF'!$E:$E,'Pooled CF'!$A:$A,$A12,'Pooled CF'!$G:$G,BU$6)</f>
        <v>392247.13</v>
      </c>
      <c r="BV12" s="100">
        <f>SUMIFS('Pooled CF'!$E:$E,'Pooled CF'!$A:$A,$A12,'Pooled CF'!$G:$G,BV$6)</f>
        <v>379593.22</v>
      </c>
      <c r="BW12" s="100">
        <f>SUMIFS('Pooled CF'!$E:$E,'Pooled CF'!$A:$A,$A12,'Pooled CF'!$G:$G,BW$6)</f>
        <v>392257.87</v>
      </c>
      <c r="BX12" s="100">
        <f>SUMIFS('Pooled CF'!$E:$E,'Pooled CF'!$A:$A,$A12,'Pooled CF'!$G:$G,BX$6)</f>
        <v>379588.03</v>
      </c>
      <c r="BY12" s="100">
        <f>SUMIFS('Pooled CF'!$E:$E,'Pooled CF'!$A:$A,$A12,'Pooled CF'!$G:$G,BY$6)</f>
        <v>392218.06</v>
      </c>
      <c r="BZ12" s="100">
        <f>SUMIFS('Pooled CF'!$E:$E,'Pooled CF'!$A:$A,$A12,'Pooled CF'!$G:$G,BZ$6)</f>
        <v>392243.6</v>
      </c>
      <c r="CA12" s="100">
        <f>SUMIFS('Pooled CF'!$E:$E,'Pooled CF'!$A:$A,$A12,'Pooled CF'!$G:$G,CA$6)</f>
        <v>379569.05</v>
      </c>
      <c r="CB12" s="100">
        <f>SUMIFS('Pooled CF'!$E:$E,'Pooled CF'!$A:$A,$A12,'Pooled CF'!$G:$G,CB$6)</f>
        <v>392214.26</v>
      </c>
      <c r="CC12" s="100">
        <f>SUMIFS('Pooled CF'!$E:$E,'Pooled CF'!$A:$A,$A12,'Pooled CF'!$G:$G,CC$6)</f>
        <v>378476.21</v>
      </c>
      <c r="CD12" s="100">
        <f>SUMIFS('Pooled CF'!$E:$E,'Pooled CF'!$A:$A,$A12,'Pooled CF'!$G:$G,CD$6)</f>
        <v>378469.9</v>
      </c>
      <c r="CE12" s="100">
        <f>SUMIFS('Pooled CF'!$E:$E,'Pooled CF'!$A:$A,$A12,'Pooled CF'!$G:$G,CE$6)</f>
        <v>378464.18</v>
      </c>
      <c r="CF12" s="100">
        <f>SUMIFS('Pooled CF'!$E:$E,'Pooled CF'!$A:$A,$A12,'Pooled CF'!$G:$G,CF$6)</f>
        <v>378474.62</v>
      </c>
      <c r="CG12" s="100">
        <f>SUMIFS('Pooled CF'!$E:$E,'Pooled CF'!$A:$A,$A12,'Pooled CF'!$G:$G,CG$6)</f>
        <v>391060.66</v>
      </c>
      <c r="CH12" s="100">
        <f>SUMIFS('Pooled CF'!$E:$E,'Pooled CF'!$A:$A,$A12,'Pooled CF'!$G:$G,CH$6)</f>
        <v>378440.31</v>
      </c>
      <c r="CI12" s="100">
        <f>SUMIFS('Pooled CF'!$E:$E,'Pooled CF'!$A:$A,$A12,'Pooled CF'!$G:$G,CI$6)</f>
        <v>391010.83</v>
      </c>
      <c r="CJ12" s="100">
        <f>SUMIFS('Pooled CF'!$E:$E,'Pooled CF'!$A:$A,$A12,'Pooled CF'!$G:$G,CJ$6)</f>
        <v>373496.88</v>
      </c>
      <c r="CK12" s="100">
        <f>SUMIFS('Pooled CF'!$E:$E,'Pooled CF'!$A:$A,$A12,'Pooled CF'!$G:$G,CK$6)</f>
        <v>385739.01</v>
      </c>
      <c r="CL12" s="100">
        <f>SUMIFS('Pooled CF'!$E:$E,'Pooled CF'!$A:$A,$A12,'Pooled CF'!$G:$G,CL$6)</f>
        <v>377359.86</v>
      </c>
      <c r="CM12" s="100">
        <f>SUMIFS('Pooled CF'!$E:$E,'Pooled CF'!$A:$A,$A12,'Pooled CF'!$G:$G,CM$6)</f>
        <v>366745.58</v>
      </c>
      <c r="CN12" s="100">
        <f>SUMIFS('Pooled CF'!$E:$E,'Pooled CF'!$A:$A,$A12,'Pooled CF'!$G:$G,CN$6)</f>
        <v>401324.02</v>
      </c>
      <c r="CO12" s="100">
        <f>SUMIFS('Pooled CF'!$E:$E,'Pooled CF'!$A:$A,$A12,'Pooled CF'!$G:$G,CO$6)</f>
        <v>372172.93</v>
      </c>
      <c r="CP12" s="100">
        <f>SUMIFS('Pooled CF'!$E:$E,'Pooled CF'!$A:$A,$A12,'Pooled CF'!$G:$G,CP$6)</f>
        <v>386272.89</v>
      </c>
      <c r="CQ12" s="100">
        <f>SUMIFS('Pooled CF'!$E:$E,'Pooled CF'!$A:$A,$A12,'Pooled CF'!$G:$G,CQ$6)</f>
        <v>373888.74</v>
      </c>
      <c r="CR12" s="100">
        <f>SUMIFS('Pooled CF'!$E:$E,'Pooled CF'!$A:$A,$A12,'Pooled CF'!$G:$G,CR$6)</f>
        <v>373876.14</v>
      </c>
      <c r="CS12" s="100">
        <f>SUMIFS('Pooled CF'!$E:$E,'Pooled CF'!$A:$A,$A12,'Pooled CF'!$G:$G,CS$6)</f>
        <v>352174.41</v>
      </c>
      <c r="CT12" s="100">
        <f>SUMIFS('Pooled CF'!$E:$E,'Pooled CF'!$A:$A,$A12,'Pooled CF'!$G:$G,CT$6)</f>
        <v>337599.74</v>
      </c>
      <c r="CU12" s="100">
        <f>SUMIFS('Pooled CF'!$E:$E,'Pooled CF'!$A:$A,$A12,'Pooled CF'!$G:$G,CU$6)</f>
        <v>458686.05</v>
      </c>
      <c r="CV12" s="100">
        <f>SUMIFS('Pooled CF'!$E:$E,'Pooled CF'!$A:$A,$A12,'Pooled CF'!$G:$G,CV$6)</f>
        <v>344083.7</v>
      </c>
      <c r="CW12" s="100">
        <f>SUMIFS('Pooled CF'!$E:$E,'Pooled CF'!$A:$A,$A12,'Pooled CF'!$G:$G,CW$6)</f>
        <v>391807.38</v>
      </c>
      <c r="CX12" s="100">
        <f>SUMIFS('Pooled CF'!$E:$E,'Pooled CF'!$A:$A,$A12,'Pooled CF'!$G:$G,CX$6)</f>
        <v>354969.46</v>
      </c>
      <c r="CY12" s="100">
        <f>SUMIFS('Pooled CF'!$E:$E,'Pooled CF'!$A:$A,$A12,'Pooled CF'!$G:$G,CY$6)</f>
        <v>340730.65</v>
      </c>
      <c r="CZ12" s="100">
        <f>SUMIFS('Pooled CF'!$E:$E,'Pooled CF'!$A:$A,$A12,'Pooled CF'!$G:$G,CZ$6)</f>
        <v>345676.57</v>
      </c>
      <c r="DA12" s="100">
        <f>SUMIFS('Pooled CF'!$E:$E,'Pooled CF'!$A:$A,$A12,'Pooled CF'!$G:$G,DA$6)</f>
        <v>334606.40999999997</v>
      </c>
      <c r="DB12" s="100">
        <f>SUMIFS('Pooled CF'!$E:$E,'Pooled CF'!$A:$A,$A12,'Pooled CF'!$G:$G,DB$6)</f>
        <v>430359.89</v>
      </c>
      <c r="DC12" s="100">
        <f>SUMIFS('Pooled CF'!$E:$E,'Pooled CF'!$A:$A,$A12,'Pooled CF'!$G:$G,DC$6)</f>
        <v>323774.03000000003</v>
      </c>
      <c r="DD12" s="100">
        <f>SUMIFS('Pooled CF'!$E:$E,'Pooled CF'!$A:$A,$A12,'Pooled CF'!$G:$G,DD$6)</f>
        <v>364821.46</v>
      </c>
      <c r="DE12" s="100">
        <f>SUMIFS('Pooled CF'!$E:$E,'Pooled CF'!$A:$A,$A12,'Pooled CF'!$G:$G,DE$6)</f>
        <v>350954.37</v>
      </c>
      <c r="DF12" s="100">
        <f>SUMIFS('Pooled CF'!$E:$E,'Pooled CF'!$A:$A,$A12,'Pooled CF'!$G:$G,DF$6)</f>
        <v>324936.26</v>
      </c>
      <c r="DG12" s="100">
        <f>SUMIFS('Pooled CF'!$E:$E,'Pooled CF'!$A:$A,$A12,'Pooled CF'!$G:$G,DG$6)</f>
        <v>341551.08</v>
      </c>
      <c r="DH12" s="100">
        <f>SUMIFS('Pooled CF'!$E:$E,'Pooled CF'!$A:$A,$A12,'Pooled CF'!$G:$G,DH$6)</f>
        <v>564857.93999999994</v>
      </c>
      <c r="DI12" s="100">
        <f>SUMIFS('Pooled CF'!$E:$E,'Pooled CF'!$A:$A,$A12,'Pooled CF'!$G:$G,DI$6)</f>
        <v>343202.01</v>
      </c>
      <c r="DJ12" s="100">
        <f>SUMIFS('Pooled CF'!$E:$E,'Pooled CF'!$A:$A,$A12,'Pooled CF'!$G:$G,DJ$6)</f>
        <v>335761.59</v>
      </c>
      <c r="DK12" s="100">
        <f>SUMIFS('Pooled CF'!$E:$E,'Pooled CF'!$A:$A,$A12,'Pooled CF'!$G:$G,DK$6)</f>
        <v>324869.28000000003</v>
      </c>
      <c r="DL12" s="100">
        <f>SUMIFS('Pooled CF'!$E:$E,'Pooled CF'!$A:$A,$A12,'Pooled CF'!$G:$G,DL$6)</f>
        <v>335926.93</v>
      </c>
      <c r="DM12" s="100">
        <f>SUMIFS('Pooled CF'!$E:$E,'Pooled CF'!$A:$A,$A12,'Pooled CF'!$G:$G,DM$6)</f>
        <v>394742.05</v>
      </c>
      <c r="DN12" s="100">
        <f>SUMIFS('Pooled CF'!$E:$E,'Pooled CF'!$A:$A,$A12,'Pooled CF'!$G:$G,DN$6)</f>
        <v>337994.75</v>
      </c>
      <c r="DO12" s="100">
        <f>SUMIFS('Pooled CF'!$E:$E,'Pooled CF'!$A:$A,$A12,'Pooled CF'!$G:$G,DO$6)</f>
        <v>325047.69</v>
      </c>
      <c r="DP12" s="100">
        <f>SUMIFS('Pooled CF'!$E:$E,'Pooled CF'!$A:$A,$A12,'Pooled CF'!$G:$G,DP$6)</f>
        <v>327680.01</v>
      </c>
      <c r="DQ12" s="100">
        <f>SUMIFS('Pooled CF'!$E:$E,'Pooled CF'!$A:$A,$A12,'Pooled CF'!$G:$G,DQ$6)</f>
        <v>312378.21999999997</v>
      </c>
      <c r="DR12" s="100">
        <f>SUMIFS('Pooled CF'!$E:$E,'Pooled CF'!$A:$A,$A12,'Pooled CF'!$G:$G,DR$6)</f>
        <v>310525.33</v>
      </c>
      <c r="DS12" s="100">
        <f>SUMIFS('Pooled CF'!$E:$E,'Pooled CF'!$A:$A,$A12,'Pooled CF'!$G:$G,DS$6)</f>
        <v>351991.43</v>
      </c>
      <c r="DT12" s="100">
        <f>SUMIFS('Pooled CF'!$E:$E,'Pooled CF'!$A:$A,$A12,'Pooled CF'!$G:$G,DT$6)</f>
        <v>315425.37</v>
      </c>
      <c r="DU12" s="100">
        <f>SUMIFS('Pooled CF'!$E:$E,'Pooled CF'!$A:$A,$A12,'Pooled CF'!$G:$G,DU$6)</f>
        <v>317967.43</v>
      </c>
      <c r="DV12" s="100">
        <f>SUMIFS('Pooled CF'!$E:$E,'Pooled CF'!$A:$A,$A12,'Pooled CF'!$G:$G,DV$6)</f>
        <v>317659.33</v>
      </c>
      <c r="DW12" s="100">
        <f>SUMIFS('Pooled CF'!$E:$E,'Pooled CF'!$A:$A,$A12,'Pooled CF'!$G:$G,DW$6)</f>
        <v>318162.22108089901</v>
      </c>
      <c r="DX12" s="100">
        <f>SUMIFS('Pooled CF'!$E:$E,'Pooled CF'!$A:$A,$A12,'Pooled CF'!$G:$G,DX$6)</f>
        <v>328763.55449503899</v>
      </c>
      <c r="DY12" s="100">
        <f>SUMIFS('Pooled CF'!$E:$E,'Pooled CF'!$A:$A,$A12,'Pooled CF'!$G:$G,DY$6)</f>
        <v>318154.607794957</v>
      </c>
      <c r="DZ12" s="100">
        <f>SUMIFS('Pooled CF'!$E:$E,'Pooled CF'!$A:$A,$A12,'Pooled CF'!$G:$G,DZ$6)</f>
        <v>316236.95410906302</v>
      </c>
      <c r="EA12" s="100">
        <f>SUMIFS('Pooled CF'!$E:$E,'Pooled CF'!$A:$A,$A12,'Pooled CF'!$G:$G,EA$6)</f>
        <v>316233.22959109402</v>
      </c>
      <c r="EB12" s="100">
        <f>SUMIFS('Pooled CF'!$E:$E,'Pooled CF'!$A:$A,$A12,'Pooled CF'!$G:$G,EB$6)</f>
        <v>321998.41129677801</v>
      </c>
      <c r="EC12" s="100">
        <f>SUMIFS('Pooled CF'!$E:$E,'Pooled CF'!$A:$A,$A12,'Pooled CF'!$G:$G,EC$6)</f>
        <v>328743.08085801703</v>
      </c>
      <c r="ED12" s="100">
        <f>SUMIFS('Pooled CF'!$E:$E,'Pooled CF'!$A:$A,$A12,'Pooled CF'!$G:$G,ED$6)</f>
        <v>318134.65551758098</v>
      </c>
      <c r="EE12" s="100">
        <f>SUMIFS('Pooled CF'!$E:$E,'Pooled CF'!$A:$A,$A12,'Pooled CF'!$G:$G,EE$6)</f>
        <v>328734.871879288</v>
      </c>
      <c r="EF12" s="100">
        <f>SUMIFS('Pooled CF'!$E:$E,'Pooled CF'!$A:$A,$A12,'Pooled CF'!$G:$G,EF$6)</f>
        <v>318126.655434118</v>
      </c>
      <c r="EG12" s="100">
        <f>SUMIFS('Pooled CF'!$E:$E,'Pooled CF'!$A:$A,$A12,'Pooled CF'!$G:$G,EG$6)</f>
        <v>328726.547422843</v>
      </c>
      <c r="EH12" s="100">
        <f>SUMIFS('Pooled CF'!$E:$E,'Pooled CF'!$A:$A,$A12,'Pooled CF'!$G:$G,EH$6)</f>
        <v>328722.49415734003</v>
      </c>
      <c r="EI12" s="100">
        <f>SUMIFS('Pooled CF'!$E:$E,'Pooled CF'!$A:$A,$A12,'Pooled CF'!$G:$G,EI$6)</f>
        <v>318114.59253698197</v>
      </c>
      <c r="EJ12" s="100">
        <f>SUMIFS('Pooled CF'!$E:$E,'Pooled CF'!$A:$A,$A12,'Pooled CF'!$G:$G,EJ$6)</f>
        <v>328713.99526499701</v>
      </c>
      <c r="EK12" s="100">
        <f>SUMIFS('Pooled CF'!$E:$E,'Pooled CF'!$A:$A,$A12,'Pooled CF'!$G:$G,EK$6)</f>
        <v>318106.30971505097</v>
      </c>
      <c r="EL12" s="100">
        <f>SUMIFS('Pooled CF'!$E:$E,'Pooled CF'!$A:$A,$A12,'Pooled CF'!$G:$G,EL$6)</f>
        <v>328705.37639923202</v>
      </c>
      <c r="EM12" s="100">
        <f>SUMIFS('Pooled CF'!$E:$E,'Pooled CF'!$A:$A,$A12,'Pooled CF'!$G:$G,EM$6)</f>
        <v>316184.25162998599</v>
      </c>
      <c r="EN12" s="100">
        <f>SUMIFS('Pooled CF'!$E:$E,'Pooled CF'!$A:$A,$A12,'Pooled CF'!$G:$G,EN$6)</f>
        <v>320017.40118463198</v>
      </c>
      <c r="EO12" s="100">
        <f>SUMIFS('Pooled CF'!$E:$E,'Pooled CF'!$A:$A,$A12,'Pooled CF'!$G:$G,EO$6)</f>
        <v>328692.06834112899</v>
      </c>
      <c r="EP12" s="100">
        <f>SUMIFS('Pooled CF'!$E:$E,'Pooled CF'!$A:$A,$A12,'Pooled CF'!$G:$G,EP$6)</f>
        <v>318084.93986134499</v>
      </c>
      <c r="EQ12" s="100">
        <f>SUMIFS('Pooled CF'!$E:$E,'Pooled CF'!$A:$A,$A12,'Pooled CF'!$G:$G,EQ$6)</f>
        <v>328683.13915092102</v>
      </c>
      <c r="ER12" s="100">
        <f>SUMIFS('Pooled CF'!$E:$E,'Pooled CF'!$A:$A,$A12,'Pooled CF'!$G:$G,ER$6)</f>
        <v>318076.237361281</v>
      </c>
      <c r="ES12" s="100">
        <f>SUMIFS('Pooled CF'!$E:$E,'Pooled CF'!$A:$A,$A12,'Pooled CF'!$G:$G,ES$6)</f>
        <v>328674.08325321297</v>
      </c>
      <c r="ET12" s="100">
        <f>SUMIFS('Pooled CF'!$E:$E,'Pooled CF'!$A:$A,$A12,'Pooled CF'!$G:$G,ET$6)</f>
        <v>328669.65831688</v>
      </c>
      <c r="EU12" s="100">
        <f>SUMIFS('Pooled CF'!$E:$E,'Pooled CF'!$A:$A,$A12,'Pooled CF'!$G:$G,EU$6)</f>
        <v>318063.09859389398</v>
      </c>
      <c r="EV12" s="100">
        <f>SUMIFS('Pooled CF'!$E:$E,'Pooled CF'!$A:$A,$A12,'Pooled CF'!$G:$G,EV$6)</f>
        <v>293365.99570525798</v>
      </c>
      <c r="EW12" s="100">
        <f>SUMIFS('Pooled CF'!$E:$E,'Pooled CF'!$A:$A,$A12,'Pooled CF'!$G:$G,EW$6)</f>
        <v>283689.55369685899</v>
      </c>
      <c r="EX12" s="100">
        <f>SUMIFS('Pooled CF'!$E:$E,'Pooled CF'!$A:$A,$A12,'Pooled CF'!$G:$G,EX$6)</f>
        <v>282575.07660425297</v>
      </c>
      <c r="EY12" s="100">
        <f>SUMIFS('Pooled CF'!$E:$E,'Pooled CF'!$A:$A,$A12,'Pooled CF'!$G:$G,EY$6)</f>
        <v>282571.46181465499</v>
      </c>
      <c r="EZ12" s="100">
        <f>SUMIFS('Pooled CF'!$E:$E,'Pooled CF'!$A:$A,$A12,'Pooled CF'!$G:$G,EZ$6)</f>
        <v>276692.912747567</v>
      </c>
      <c r="FA12" s="100">
        <f>SUMIFS('Pooled CF'!$E:$E,'Pooled CF'!$A:$A,$A12,'Pooled CF'!$G:$G,FA$6)</f>
        <v>250773.07661045899</v>
      </c>
      <c r="FB12" s="100">
        <f>SUMIFS('Pooled CF'!$E:$E,'Pooled CF'!$A:$A,$A12,'Pooled CF'!$G:$G,FB$6)</f>
        <v>195014.043602897</v>
      </c>
      <c r="FC12" s="100">
        <f>SUMIFS('Pooled CF'!$E:$E,'Pooled CF'!$A:$A,$A12,'Pooled CF'!$G:$G,FC$6)</f>
        <v>220167.341705817</v>
      </c>
      <c r="FD12" s="100">
        <f>SUMIFS('Pooled CF'!$E:$E,'Pooled CF'!$A:$A,$A12,'Pooled CF'!$G:$G,FD$6)</f>
        <v>213065.169392727</v>
      </c>
      <c r="FE12" s="100">
        <f>SUMIFS('Pooled CF'!$E:$E,'Pooled CF'!$A:$A,$A12,'Pooled CF'!$G:$G,FE$6)</f>
        <v>220167.341705817</v>
      </c>
      <c r="FF12" s="100">
        <f>SUMIFS('Pooled CF'!$E:$E,'Pooled CF'!$A:$A,$A12,'Pooled CF'!$G:$G,FF$6)</f>
        <v>220167.341705817</v>
      </c>
      <c r="FG12" s="100">
        <f>SUMIFS('Pooled CF'!$E:$E,'Pooled CF'!$A:$A,$A12,'Pooled CF'!$G:$G,FG$6)</f>
        <v>213065.169392727</v>
      </c>
      <c r="FH12" s="100">
        <f>SUMIFS('Pooled CF'!$E:$E,'Pooled CF'!$A:$A,$A12,'Pooled CF'!$G:$G,FH$6)</f>
        <v>220167.341705817</v>
      </c>
      <c r="FI12" s="100">
        <f>SUMIFS('Pooled CF'!$E:$E,'Pooled CF'!$A:$A,$A12,'Pooled CF'!$G:$G,FI$6)</f>
        <v>213065.169392727</v>
      </c>
      <c r="FJ12" s="100">
        <f>SUMIFS('Pooled CF'!$E:$E,'Pooled CF'!$A:$A,$A12,'Pooled CF'!$G:$G,FJ$6)</f>
        <v>209955.83219402199</v>
      </c>
      <c r="FK12" s="100">
        <f>SUMIFS('Pooled CF'!$E:$E,'Pooled CF'!$A:$A,$A12,'Pooled CF'!$G:$G,FK$6)</f>
        <v>209955.83219402199</v>
      </c>
      <c r="FL12" s="100">
        <f>SUMIFS('Pooled CF'!$E:$E,'Pooled CF'!$A:$A,$A12,'Pooled CF'!$G:$G,FL$6)</f>
        <v>219283.84379013599</v>
      </c>
      <c r="FM12" s="100">
        <f>SUMIFS('Pooled CF'!$E:$E,'Pooled CF'!$A:$A,$A12,'Pooled CF'!$G:$G,FM$6)</f>
        <v>220167.34170579701</v>
      </c>
      <c r="FN12" s="100">
        <f>SUMIFS('Pooled CF'!$E:$E,'Pooled CF'!$A:$A,$A12,'Pooled CF'!$G:$G,FN$6)</f>
        <v>199237.853460046</v>
      </c>
      <c r="FO12" s="100">
        <f>SUMIFS('Pooled CF'!$E:$E,'Pooled CF'!$A:$A,$A12,'Pooled CF'!$G:$G,FO$6)</f>
        <v>205879.11524204799</v>
      </c>
      <c r="FP12" s="100">
        <f>SUMIFS('Pooled CF'!$E:$E,'Pooled CF'!$A:$A,$A12,'Pooled CF'!$G:$G,FP$6)</f>
        <v>199237.853460046</v>
      </c>
      <c r="FQ12" s="100">
        <f>SUMIFS('Pooled CF'!$E:$E,'Pooled CF'!$A:$A,$A12,'Pooled CF'!$G:$G,FQ$6)</f>
        <v>205879.115242047</v>
      </c>
      <c r="FR12" s="100">
        <f>SUMIFS('Pooled CF'!$E:$E,'Pooled CF'!$A:$A,$A12,'Pooled CF'!$G:$G,FR$6)</f>
        <v>206435.33240212101</v>
      </c>
      <c r="FS12" s="100">
        <f>SUMIFS('Pooled CF'!$E:$E,'Pooled CF'!$A:$A,$A12,'Pooled CF'!$G:$G,FS$6)</f>
        <v>199776.12813108601</v>
      </c>
      <c r="FT12" s="100">
        <f>SUMIFS('Pooled CF'!$E:$E,'Pooled CF'!$A:$A,$A12,'Pooled CF'!$G:$G,FT$6)</f>
        <v>207850.44954222001</v>
      </c>
      <c r="FU12" s="100">
        <f>SUMIFS('Pooled CF'!$E:$E,'Pooled CF'!$A:$A,$A12,'Pooled CF'!$G:$G,FU$6)</f>
        <v>201416.227510419</v>
      </c>
      <c r="FV12" s="100">
        <f>SUMIFS('Pooled CF'!$E:$E,'Pooled CF'!$A:$A,$A12,'Pooled CF'!$G:$G,FV$6)</f>
        <v>198875.43152074199</v>
      </c>
      <c r="FW12" s="100">
        <f>SUMIFS('Pooled CF'!$E:$E,'Pooled CF'!$A:$A,$A12,'Pooled CF'!$G:$G,FW$6)</f>
        <v>198875.43152074199</v>
      </c>
      <c r="FX12" s="100">
        <f>SUMIFS('Pooled CF'!$E:$E,'Pooled CF'!$A:$A,$A12,'Pooled CF'!$G:$G,FX$6)</f>
        <v>206497.81948976699</v>
      </c>
      <c r="FY12" s="100">
        <f>SUMIFS('Pooled CF'!$E:$E,'Pooled CF'!$A:$A,$A12,'Pooled CF'!$G:$G,FY$6)</f>
        <v>205384.75908331</v>
      </c>
      <c r="FZ12" s="100">
        <f>SUMIFS('Pooled CF'!$E:$E,'Pooled CF'!$A:$A,$A12,'Pooled CF'!$G:$G,FZ$6)</f>
        <v>189132.96532751599</v>
      </c>
      <c r="GA12" s="100">
        <f>SUMIFS('Pooled CF'!$E:$E,'Pooled CF'!$A:$A,$A12,'Pooled CF'!$G:$G,GA$6)</f>
        <v>194935.600454764</v>
      </c>
      <c r="GB12" s="100">
        <f>SUMIFS('Pooled CF'!$E:$E,'Pooled CF'!$A:$A,$A12,'Pooled CF'!$G:$G,GB$6)</f>
        <v>188647.355278804</v>
      </c>
      <c r="GC12" s="100">
        <f>SUMIFS('Pooled CF'!$E:$E,'Pooled CF'!$A:$A,$A12,'Pooled CF'!$G:$G,GC$6)</f>
        <v>194935.600454764</v>
      </c>
      <c r="GD12" s="100">
        <f>SUMIFS('Pooled CF'!$E:$E,'Pooled CF'!$A:$A,$A12,'Pooled CF'!$G:$G,GD$6)</f>
        <v>194935.600454764</v>
      </c>
      <c r="GE12" s="100">
        <f>SUMIFS('Pooled CF'!$E:$E,'Pooled CF'!$A:$A,$A12,'Pooled CF'!$G:$G,GE$6)</f>
        <v>188647.355278804</v>
      </c>
      <c r="GF12" s="100">
        <f>SUMIFS('Pooled CF'!$E:$E,'Pooled CF'!$A:$A,$A12,'Pooled CF'!$G:$G,GF$6)</f>
        <v>5482990.9421330318</v>
      </c>
      <c r="GG12" s="100">
        <f>SUMIFS('Pooled CF'!$E:$E,'Pooled CF'!$A:$A,$A12,'Pooled CF'!$G:$G,GG$6)</f>
        <v>157606.25625000001</v>
      </c>
      <c r="GH12" s="100">
        <f>SUMIFS('Pooled CF'!$E:$E,'Pooled CF'!$A:$A,$A12,'Pooled CF'!$G:$G,GH$6)</f>
        <v>162859.798125</v>
      </c>
      <c r="GI12" s="100">
        <f>SUMIFS('Pooled CF'!$E:$E,'Pooled CF'!$A:$A,$A12,'Pooled CF'!$G:$G,GI$6)</f>
        <v>156679.16062499999</v>
      </c>
      <c r="GJ12" s="100">
        <f>SUMIFS('Pooled CF'!$E:$E,'Pooled CF'!$A:$A,$A12,'Pooled CF'!$G:$G,GJ$6)</f>
        <v>158533.35187499999</v>
      </c>
      <c r="GK12" s="100">
        <f>SUMIFS('Pooled CF'!$E:$E,'Pooled CF'!$A:$A,$A12,'Pooled CF'!$G:$G,GK$6)</f>
        <v>162859.798125</v>
      </c>
      <c r="GL12" s="100">
        <f>SUMIFS('Pooled CF'!$E:$E,'Pooled CF'!$A:$A,$A12,'Pooled CF'!$G:$G,GL$6)</f>
        <v>38047606.256249987</v>
      </c>
      <c r="GM12" s="100">
        <f>SUMIFS('Pooled CF'!$E:$E,'Pooled CF'!$A:$A,$A12,'Pooled CF'!$G:$G,GM$6)</f>
        <v>0</v>
      </c>
      <c r="GN12" s="100">
        <f>SUMIFS('Pooled CF'!$E:$E,'Pooled CF'!$A:$A,$A12,'Pooled CF'!$G:$G,GN$6)</f>
        <v>0</v>
      </c>
      <c r="GO12" s="100">
        <f>SUMIFS('Pooled CF'!$E:$E,'Pooled CF'!$A:$A,$A12,'Pooled CF'!$G:$G,GO$6)</f>
        <v>0</v>
      </c>
      <c r="GP12" s="100">
        <f>SUMIFS('Pooled CF'!$E:$E,'Pooled CF'!$A:$A,$A12,'Pooled CF'!$G:$G,GP$6)</f>
        <v>0</v>
      </c>
      <c r="GQ12" s="100">
        <f>SUMIFS('Pooled CF'!$E:$E,'Pooled CF'!$A:$A,$A12,'Pooled CF'!$G:$G,GQ$6)</f>
        <v>0</v>
      </c>
      <c r="GR12" s="100">
        <f>SUMIFS('Pooled CF'!$E:$E,'Pooled CF'!$A:$A,$A12,'Pooled CF'!$G:$G,GR$6)</f>
        <v>0</v>
      </c>
      <c r="GS12" s="100">
        <f>SUMIFS('Pooled CF'!$E:$E,'Pooled CF'!$A:$A,$A12,'Pooled CF'!$G:$G,GS$6)</f>
        <v>0</v>
      </c>
      <c r="GU12" s="85">
        <f t="shared" si="16"/>
        <v>0</v>
      </c>
      <c r="GV12" s="85">
        <f t="shared" si="16"/>
        <v>0</v>
      </c>
      <c r="GW12" s="85">
        <f t="shared" si="16"/>
        <v>-47263675.232896008</v>
      </c>
      <c r="GX12" s="85">
        <f t="shared" si="16"/>
        <v>4603799.34</v>
      </c>
      <c r="GY12" s="85">
        <f t="shared" si="16"/>
        <v>4644741.41</v>
      </c>
      <c r="GZ12" s="85">
        <f t="shared" si="16"/>
        <v>4617206.8599999994</v>
      </c>
      <c r="HA12" s="85">
        <f t="shared" si="16"/>
        <v>4572758.7799999993</v>
      </c>
      <c r="HB12" s="85">
        <f t="shared" si="16"/>
        <v>4394372.1399999997</v>
      </c>
      <c r="HC12" s="85">
        <f t="shared" si="16"/>
        <v>4435756.8900000006</v>
      </c>
      <c r="HD12" s="85">
        <f t="shared" si="16"/>
        <v>3881749.9433708945</v>
      </c>
      <c r="HE12" s="85">
        <f t="shared" si="16"/>
        <v>3870591.7977831522</v>
      </c>
      <c r="HF12" s="85">
        <f t="shared" si="16"/>
        <v>3810905.8034946299</v>
      </c>
      <c r="HG12" s="85">
        <f t="shared" si="16"/>
        <v>2807491.4463812797</v>
      </c>
      <c r="HH12" s="85">
        <f t="shared" si="16"/>
        <v>2485074.92487401</v>
      </c>
      <c r="HI12" s="85">
        <f t="shared" si="16"/>
        <v>7601465.1172470078</v>
      </c>
      <c r="HJ12" s="85">
        <f t="shared" si="16"/>
        <v>38688538.364999987</v>
      </c>
      <c r="HK12" s="85">
        <f t="shared" si="17"/>
        <v>43150777.585254945</v>
      </c>
    </row>
    <row r="13" spans="1:219" hidden="1" outlineLevel="1" x14ac:dyDescent="0.75">
      <c r="A13" s="7" t="s">
        <v>19</v>
      </c>
      <c r="B13" s="112" t="s">
        <v>140</v>
      </c>
      <c r="C13" s="104">
        <f ca="1">EOMONTH(OFFSET(Strats!$B$3,MATCH($B13,Strats!$B$4:$B$31,0),MATCH(C$5,Strats!$C$3:$BS$3,0)),0)</f>
        <v>43524</v>
      </c>
      <c r="D13" s="87">
        <f ca="1">OFFSET(Strats!$B$3,MATCH($B13,Strats!$B$4:$B$31,0),MATCH(D$5,Strats!$C$3:$BS$3,0))</f>
        <v>73640365</v>
      </c>
      <c r="E13" s="88">
        <f ca="1">OFFSET(Strats!$B$3,MATCH($B13,Strats!$B$4:$B$31,0),MATCH(E$5,Strats!$C$3:$BS$3,0))</f>
        <v>0.53415699392581772</v>
      </c>
      <c r="F13" s="85">
        <f t="shared" ca="1" si="13"/>
        <v>39335516</v>
      </c>
      <c r="G13" s="85">
        <f t="shared" ca="1" si="14"/>
        <v>26432555.99000001</v>
      </c>
      <c r="H13" s="86">
        <f ca="1">IFERROR(XIRR(OFFSET($J13,0,MATCH($C13,$K$6:$GS$6,0)):$GS13,OFFSET($J$6,0,MATCH($C13,$K$6:$GS$6,0)):$GS$6),"N/A")</f>
        <v>7.8893694281578067E-2</v>
      </c>
      <c r="I13" s="95">
        <f t="shared" ca="1" si="15"/>
        <v>1.8663226628716967</v>
      </c>
      <c r="K13" s="100">
        <f>SUMIFS('Pooled CF'!$E:$E,'Pooled CF'!$A:$A,$A13,'Pooled CF'!$G:$G,K$6)</f>
        <v>0</v>
      </c>
      <c r="L13" s="100">
        <f>SUMIFS('Pooled CF'!$E:$E,'Pooled CF'!$A:$A,$A13,'Pooled CF'!$G:$G,L$6)</f>
        <v>0</v>
      </c>
      <c r="M13" s="100">
        <f>SUMIFS('Pooled CF'!$E:$E,'Pooled CF'!$A:$A,$A13,'Pooled CF'!$G:$G,M$6)</f>
        <v>0</v>
      </c>
      <c r="N13" s="100">
        <f>SUMIFS('Pooled CF'!$E:$E,'Pooled CF'!$A:$A,$A13,'Pooled CF'!$G:$G,N$6)</f>
        <v>0</v>
      </c>
      <c r="O13" s="100">
        <f>SUMIFS('Pooled CF'!$E:$E,'Pooled CF'!$A:$A,$A13,'Pooled CF'!$G:$G,O$6)</f>
        <v>0</v>
      </c>
      <c r="P13" s="100">
        <f>SUMIFS('Pooled CF'!$E:$E,'Pooled CF'!$A:$A,$A13,'Pooled CF'!$G:$G,P$6)</f>
        <v>0</v>
      </c>
      <c r="Q13" s="100">
        <f>SUMIFS('Pooled CF'!$E:$E,'Pooled CF'!$A:$A,$A13,'Pooled CF'!$G:$G,Q$6)</f>
        <v>0</v>
      </c>
      <c r="R13" s="100">
        <f>SUMIFS('Pooled CF'!$E:$E,'Pooled CF'!$A:$A,$A13,'Pooled CF'!$G:$G,R$6)</f>
        <v>0</v>
      </c>
      <c r="S13" s="100">
        <f>SUMIFS('Pooled CF'!$E:$E,'Pooled CF'!$A:$A,$A13,'Pooled CF'!$G:$G,S$6)</f>
        <v>0</v>
      </c>
      <c r="T13" s="100">
        <f>SUMIFS('Pooled CF'!$E:$E,'Pooled CF'!$A:$A,$A13,'Pooled CF'!$G:$G,T$6)</f>
        <v>0</v>
      </c>
      <c r="U13" s="100">
        <f>SUMIFS('Pooled CF'!$E:$E,'Pooled CF'!$A:$A,$A13,'Pooled CF'!$G:$G,U$6)</f>
        <v>0</v>
      </c>
      <c r="V13" s="100">
        <f>SUMIFS('Pooled CF'!$E:$E,'Pooled CF'!$A:$A,$A13,'Pooled CF'!$G:$G,V$6)</f>
        <v>0</v>
      </c>
      <c r="W13" s="100">
        <f>SUMIFS('Pooled CF'!$E:$E,'Pooled CF'!$A:$A,$A13,'Pooled CF'!$G:$G,W$6)</f>
        <v>0</v>
      </c>
      <c r="X13" s="100">
        <f>SUMIFS('Pooled CF'!$E:$E,'Pooled CF'!$A:$A,$A13,'Pooled CF'!$G:$G,X$6)</f>
        <v>0</v>
      </c>
      <c r="Y13" s="100">
        <f>SUMIFS('Pooled CF'!$E:$E,'Pooled CF'!$A:$A,$A13,'Pooled CF'!$G:$G,Y$6)</f>
        <v>0</v>
      </c>
      <c r="Z13" s="100">
        <f>SUMIFS('Pooled CF'!$E:$E,'Pooled CF'!$A:$A,$A13,'Pooled CF'!$G:$G,Z$6)</f>
        <v>0</v>
      </c>
      <c r="AA13" s="100">
        <f>SUMIFS('Pooled CF'!$E:$E,'Pooled CF'!$A:$A,$A13,'Pooled CF'!$G:$G,AA$6)</f>
        <v>0</v>
      </c>
      <c r="AB13" s="100">
        <f>SUMIFS('Pooled CF'!$E:$E,'Pooled CF'!$A:$A,$A13,'Pooled CF'!$G:$G,AB$6)</f>
        <v>0</v>
      </c>
      <c r="AC13" s="100">
        <f>SUMIFS('Pooled CF'!$E:$E,'Pooled CF'!$A:$A,$A13,'Pooled CF'!$G:$G,AC$6)</f>
        <v>0</v>
      </c>
      <c r="AD13" s="100">
        <f>SUMIFS('Pooled CF'!$E:$E,'Pooled CF'!$A:$A,$A13,'Pooled CF'!$G:$G,AD$6)</f>
        <v>0</v>
      </c>
      <c r="AE13" s="100">
        <f>SUMIFS('Pooled CF'!$E:$E,'Pooled CF'!$A:$A,$A13,'Pooled CF'!$G:$G,AE$6)</f>
        <v>0</v>
      </c>
      <c r="AF13" s="100">
        <f>SUMIFS('Pooled CF'!$E:$E,'Pooled CF'!$A:$A,$A13,'Pooled CF'!$G:$G,AF$6)</f>
        <v>0</v>
      </c>
      <c r="AG13" s="100">
        <f>SUMIFS('Pooled CF'!$E:$E,'Pooled CF'!$A:$A,$A13,'Pooled CF'!$G:$G,AG$6)</f>
        <v>0</v>
      </c>
      <c r="AH13" s="100">
        <f>SUMIFS('Pooled CF'!$E:$E,'Pooled CF'!$A:$A,$A13,'Pooled CF'!$G:$G,AH$6)</f>
        <v>0</v>
      </c>
      <c r="AI13" s="100">
        <f>SUMIFS('Pooled CF'!$E:$E,'Pooled CF'!$A:$A,$A13,'Pooled CF'!$G:$G,AI$6)</f>
        <v>-39335516</v>
      </c>
      <c r="AJ13" s="100">
        <f>SUMIFS('Pooled CF'!$E:$E,'Pooled CF'!$A:$A,$A13,'Pooled CF'!$G:$G,AJ$6)</f>
        <v>296806.42</v>
      </c>
      <c r="AK13" s="100">
        <f>SUMIFS('Pooled CF'!$E:$E,'Pooled CF'!$A:$A,$A13,'Pooled CF'!$G:$G,AK$6)</f>
        <v>306693.57</v>
      </c>
      <c r="AL13" s="100">
        <f>SUMIFS('Pooled CF'!$E:$E,'Pooled CF'!$A:$A,$A13,'Pooled CF'!$G:$G,AL$6)</f>
        <v>296795.96000000002</v>
      </c>
      <c r="AM13" s="100">
        <f>SUMIFS('Pooled CF'!$E:$E,'Pooled CF'!$A:$A,$A13,'Pooled CF'!$G:$G,AM$6)</f>
        <v>306684.07</v>
      </c>
      <c r="AN13" s="100">
        <f>SUMIFS('Pooled CF'!$E:$E,'Pooled CF'!$A:$A,$A13,'Pooled CF'!$G:$G,AN$6)</f>
        <v>296786.73</v>
      </c>
      <c r="AO13" s="100">
        <f>SUMIFS('Pooled CF'!$E:$E,'Pooled CF'!$A:$A,$A13,'Pooled CF'!$G:$G,AO$6)</f>
        <v>306674.46999999997</v>
      </c>
      <c r="AP13" s="100">
        <f>SUMIFS('Pooled CF'!$E:$E,'Pooled CF'!$A:$A,$A13,'Pooled CF'!$G:$G,AP$6)</f>
        <v>306669.96999999997</v>
      </c>
      <c r="AQ13" s="100">
        <f>SUMIFS('Pooled CF'!$E:$E,'Pooled CF'!$A:$A,$A13,'Pooled CF'!$G:$G,AQ$6)</f>
        <v>296773.01</v>
      </c>
      <c r="AR13" s="100">
        <f>SUMIFS('Pooled CF'!$E:$E,'Pooled CF'!$A:$A,$A13,'Pooled CF'!$G:$G,AR$6)</f>
        <v>306660.23</v>
      </c>
      <c r="AS13" s="100">
        <f>SUMIFS('Pooled CF'!$E:$E,'Pooled CF'!$A:$A,$A13,'Pooled CF'!$G:$G,AS$6)</f>
        <v>296763.55</v>
      </c>
      <c r="AT13" s="100">
        <f>SUMIFS('Pooled CF'!$E:$E,'Pooled CF'!$A:$A,$A13,'Pooled CF'!$G:$G,AT$6)</f>
        <v>306650.40999999997</v>
      </c>
      <c r="AU13" s="100">
        <f>SUMIFS('Pooled CF'!$E:$E,'Pooled CF'!$A:$A,$A13,'Pooled CF'!$G:$G,AU$6)</f>
        <v>296754</v>
      </c>
      <c r="AV13" s="100">
        <f>SUMIFS('Pooled CF'!$E:$E,'Pooled CF'!$A:$A,$A13,'Pooled CF'!$G:$G,AV$6)</f>
        <v>296751.28000000003</v>
      </c>
      <c r="AW13" s="100">
        <f>SUMIFS('Pooled CF'!$E:$E,'Pooled CF'!$A:$A,$A13,'Pooled CF'!$G:$G,AW$6)</f>
        <v>306635.14</v>
      </c>
      <c r="AX13" s="100">
        <f>SUMIFS('Pooled CF'!$E:$E,'Pooled CF'!$A:$A,$A13,'Pooled CF'!$G:$G,AX$6)</f>
        <v>296605.78000000003</v>
      </c>
      <c r="AY13" s="100">
        <f>SUMIFS('Pooled CF'!$E:$E,'Pooled CF'!$A:$A,$A13,'Pooled CF'!$G:$G,AY$6)</f>
        <v>306625.07</v>
      </c>
      <c r="AZ13" s="100">
        <f>SUMIFS('Pooled CF'!$E:$E,'Pooled CF'!$A:$A,$A13,'Pooled CF'!$G:$G,AZ$6)</f>
        <v>296729.34000000003</v>
      </c>
      <c r="BA13" s="100">
        <f>SUMIFS('Pooled CF'!$E:$E,'Pooled CF'!$A:$A,$A13,'Pooled CF'!$G:$G,BA$6)</f>
        <v>305788.67</v>
      </c>
      <c r="BB13" s="100">
        <f>SUMIFS('Pooled CF'!$E:$E,'Pooled CF'!$A:$A,$A13,'Pooled CF'!$G:$G,BB$6)</f>
        <v>305991.45</v>
      </c>
      <c r="BC13" s="100">
        <f>SUMIFS('Pooled CF'!$E:$E,'Pooled CF'!$A:$A,$A13,'Pooled CF'!$G:$G,BC$6)</f>
        <v>296318.84999999998</v>
      </c>
      <c r="BD13" s="100">
        <f>SUMIFS('Pooled CF'!$E:$E,'Pooled CF'!$A:$A,$A13,'Pooled CF'!$G:$G,BD$6)</f>
        <v>305459.40999999997</v>
      </c>
      <c r="BE13" s="100">
        <f>SUMIFS('Pooled CF'!$E:$E,'Pooled CF'!$A:$A,$A13,'Pooled CF'!$G:$G,BE$6)</f>
        <v>296704.74</v>
      </c>
      <c r="BF13" s="100">
        <f>SUMIFS('Pooled CF'!$E:$E,'Pooled CF'!$A:$A,$A13,'Pooled CF'!$G:$G,BF$6)</f>
        <v>296699.36</v>
      </c>
      <c r="BG13" s="100">
        <f>SUMIFS('Pooled CF'!$E:$E,'Pooled CF'!$A:$A,$A13,'Pooled CF'!$G:$G,BG$6)</f>
        <v>296694.27</v>
      </c>
      <c r="BH13" s="100">
        <f>SUMIFS('Pooled CF'!$E:$E,'Pooled CF'!$A:$A,$A13,'Pooled CF'!$G:$G,BH$6)</f>
        <v>296696</v>
      </c>
      <c r="BI13" s="100">
        <f>SUMIFS('Pooled CF'!$E:$E,'Pooled CF'!$A:$A,$A13,'Pooled CF'!$G:$G,BI$6)</f>
        <v>305866.15000000002</v>
      </c>
      <c r="BJ13" s="100">
        <f>SUMIFS('Pooled CF'!$E:$E,'Pooled CF'!$A:$A,$A13,'Pooled CF'!$G:$G,BJ$6)</f>
        <v>296676.84999999998</v>
      </c>
      <c r="BK13" s="100">
        <f>SUMIFS('Pooled CF'!$E:$E,'Pooled CF'!$A:$A,$A13,'Pooled CF'!$G:$G,BK$6)</f>
        <v>306560.02</v>
      </c>
      <c r="BL13" s="100">
        <f>SUMIFS('Pooled CF'!$E:$E,'Pooled CF'!$A:$A,$A13,'Pooled CF'!$G:$G,BL$6)</f>
        <v>294598.67</v>
      </c>
      <c r="BM13" s="100">
        <f>SUMIFS('Pooled CF'!$E:$E,'Pooled CF'!$A:$A,$A13,'Pooled CF'!$G:$G,BM$6)</f>
        <v>305855.61</v>
      </c>
      <c r="BN13" s="100">
        <f>SUMIFS('Pooled CF'!$E:$E,'Pooled CF'!$A:$A,$A13,'Pooled CF'!$G:$G,BN$6)</f>
        <v>305896.46999999997</v>
      </c>
      <c r="BO13" s="100">
        <f>SUMIFS('Pooled CF'!$E:$E,'Pooled CF'!$A:$A,$A13,'Pooled CF'!$G:$G,BO$6)</f>
        <v>295981.12</v>
      </c>
      <c r="BP13" s="100">
        <f>SUMIFS('Pooled CF'!$E:$E,'Pooled CF'!$A:$A,$A13,'Pooled CF'!$G:$G,BP$6)</f>
        <v>306531.37</v>
      </c>
      <c r="BQ13" s="100">
        <f>SUMIFS('Pooled CF'!$E:$E,'Pooled CF'!$A:$A,$A13,'Pooled CF'!$G:$G,BQ$6)</f>
        <v>295196.65999999997</v>
      </c>
      <c r="BR13" s="100">
        <f>SUMIFS('Pooled CF'!$E:$E,'Pooled CF'!$A:$A,$A13,'Pooled CF'!$G:$G,BR$6)</f>
        <v>296631.84999999998</v>
      </c>
      <c r="BS13" s="100">
        <f>SUMIFS('Pooled CF'!$E:$E,'Pooled CF'!$A:$A,$A13,'Pooled CF'!$G:$G,BS$6)</f>
        <v>296626.45</v>
      </c>
      <c r="BT13" s="100">
        <f>SUMIFS('Pooled CF'!$E:$E,'Pooled CF'!$A:$A,$A13,'Pooled CF'!$G:$G,BT$6)</f>
        <v>296529.26</v>
      </c>
      <c r="BU13" s="100">
        <f>SUMIFS('Pooled CF'!$E:$E,'Pooled CF'!$A:$A,$A13,'Pooled CF'!$G:$G,BU$6)</f>
        <v>306500.46000000002</v>
      </c>
      <c r="BV13" s="100">
        <f>SUMIFS('Pooled CF'!$E:$E,'Pooled CF'!$A:$A,$A13,'Pooled CF'!$G:$G,BV$6)</f>
        <v>296512.93</v>
      </c>
      <c r="BW13" s="100">
        <f>SUMIFS('Pooled CF'!$E:$E,'Pooled CF'!$A:$A,$A13,'Pooled CF'!$G:$G,BW$6)</f>
        <v>306488.14</v>
      </c>
      <c r="BX13" s="100">
        <f>SUMIFS('Pooled CF'!$E:$E,'Pooled CF'!$A:$A,$A13,'Pooled CF'!$G:$G,BX$6)</f>
        <v>296595.76</v>
      </c>
      <c r="BY13" s="100">
        <f>SUMIFS('Pooled CF'!$E:$E,'Pooled CF'!$A:$A,$A13,'Pooled CF'!$G:$G,BY$6)</f>
        <v>306451.93</v>
      </c>
      <c r="BZ13" s="100">
        <f>SUMIFS('Pooled CF'!$E:$E,'Pooled CF'!$A:$A,$A13,'Pooled CF'!$G:$G,BZ$6)</f>
        <v>306386.02</v>
      </c>
      <c r="CA13" s="100">
        <f>SUMIFS('Pooled CF'!$E:$E,'Pooled CF'!$A:$A,$A13,'Pooled CF'!$G:$G,CA$6)</f>
        <v>295347.48</v>
      </c>
      <c r="CB13" s="100">
        <f>SUMIFS('Pooled CF'!$E:$E,'Pooled CF'!$A:$A,$A13,'Pooled CF'!$G:$G,CB$6)</f>
        <v>306457.14</v>
      </c>
      <c r="CC13" s="100">
        <f>SUMIFS('Pooled CF'!$E:$E,'Pooled CF'!$A:$A,$A13,'Pooled CF'!$G:$G,CC$6)</f>
        <v>296565.61</v>
      </c>
      <c r="CD13" s="100">
        <f>SUMIFS('Pooled CF'!$E:$E,'Pooled CF'!$A:$A,$A13,'Pooled CF'!$G:$G,CD$6)</f>
        <v>296559.08</v>
      </c>
      <c r="CE13" s="100">
        <f>SUMIFS('Pooled CF'!$E:$E,'Pooled CF'!$A:$A,$A13,'Pooled CF'!$G:$G,CE$6)</f>
        <v>295678.19</v>
      </c>
      <c r="CF13" s="100">
        <f>SUMIFS('Pooled CF'!$E:$E,'Pooled CF'!$A:$A,$A13,'Pooled CF'!$G:$G,CF$6)</f>
        <v>296555.06</v>
      </c>
      <c r="CG13" s="100">
        <f>SUMIFS('Pooled CF'!$E:$E,'Pooled CF'!$A:$A,$A13,'Pooled CF'!$G:$G,CG$6)</f>
        <v>306423.92</v>
      </c>
      <c r="CH13" s="100">
        <f>SUMIFS('Pooled CF'!$E:$E,'Pooled CF'!$A:$A,$A13,'Pooled CF'!$G:$G,CH$6)</f>
        <v>296533.28999999998</v>
      </c>
      <c r="CI13" s="100">
        <f>SUMIFS('Pooled CF'!$E:$E,'Pooled CF'!$A:$A,$A13,'Pooled CF'!$G:$G,CI$6)</f>
        <v>306410.82</v>
      </c>
      <c r="CJ13" s="100">
        <f>SUMIFS('Pooled CF'!$E:$E,'Pooled CF'!$A:$A,$A13,'Pooled CF'!$G:$G,CJ$6)</f>
        <v>294787.37</v>
      </c>
      <c r="CK13" s="100">
        <f>SUMIFS('Pooled CF'!$E:$E,'Pooled CF'!$A:$A,$A13,'Pooled CF'!$G:$G,CK$6)</f>
        <v>306397.58</v>
      </c>
      <c r="CL13" s="100">
        <f>SUMIFS('Pooled CF'!$E:$E,'Pooled CF'!$A:$A,$A13,'Pooled CF'!$G:$G,CL$6)</f>
        <v>306391.26</v>
      </c>
      <c r="CM13" s="100">
        <f>SUMIFS('Pooled CF'!$E:$E,'Pooled CF'!$A:$A,$A13,'Pooled CF'!$G:$G,CM$6)</f>
        <v>296501.52</v>
      </c>
      <c r="CN13" s="100">
        <f>SUMIFS('Pooled CF'!$E:$E,'Pooled CF'!$A:$A,$A13,'Pooled CF'!$G:$G,CN$6)</f>
        <v>304574.89</v>
      </c>
      <c r="CO13" s="100">
        <f>SUMIFS('Pooled CF'!$E:$E,'Pooled CF'!$A:$A,$A13,'Pooled CF'!$G:$G,CO$6)</f>
        <v>295545.42</v>
      </c>
      <c r="CP13" s="100">
        <f>SUMIFS('Pooled CF'!$E:$E,'Pooled CF'!$A:$A,$A13,'Pooled CF'!$G:$G,CP$6)</f>
        <v>310377.39</v>
      </c>
      <c r="CQ13" s="100">
        <f>SUMIFS('Pooled CF'!$E:$E,'Pooled CF'!$A:$A,$A13,'Pooled CF'!$G:$G,CQ$6)</f>
        <v>300230.89</v>
      </c>
      <c r="CR13" s="100">
        <f>SUMIFS('Pooled CF'!$E:$E,'Pooled CF'!$A:$A,$A13,'Pooled CF'!$G:$G,CR$6)</f>
        <v>300358.78000000003</v>
      </c>
      <c r="CS13" s="100">
        <f>SUMIFS('Pooled CF'!$E:$E,'Pooled CF'!$A:$A,$A13,'Pooled CF'!$G:$G,CS$6)</f>
        <v>310249.42</v>
      </c>
      <c r="CT13" s="100">
        <f>SUMIFS('Pooled CF'!$E:$E,'Pooled CF'!$A:$A,$A13,'Pooled CF'!$G:$G,CT$6)</f>
        <v>300026.71000000002</v>
      </c>
      <c r="CU13" s="100">
        <f>SUMIFS('Pooled CF'!$E:$E,'Pooled CF'!$A:$A,$A13,'Pooled CF'!$G:$G,CU$6)</f>
        <v>309812.24</v>
      </c>
      <c r="CV13" s="100">
        <f>SUMIFS('Pooled CF'!$E:$E,'Pooled CF'!$A:$A,$A13,'Pooled CF'!$G:$G,CV$6)</f>
        <v>300332.53999999998</v>
      </c>
      <c r="CW13" s="100">
        <f>SUMIFS('Pooled CF'!$E:$E,'Pooled CF'!$A:$A,$A13,'Pooled CF'!$G:$G,CW$6)</f>
        <v>310337.51</v>
      </c>
      <c r="CX13" s="100">
        <f>SUMIFS('Pooled CF'!$E:$E,'Pooled CF'!$A:$A,$A13,'Pooled CF'!$G:$G,CX$6)</f>
        <v>310331.94</v>
      </c>
      <c r="CY13" s="100">
        <f>SUMIFS('Pooled CF'!$E:$E,'Pooled CF'!$A:$A,$A13,'Pooled CF'!$G:$G,CY$6)</f>
        <v>296065.82</v>
      </c>
      <c r="CZ13" s="100">
        <f>SUMIFS('Pooled CF'!$E:$E,'Pooled CF'!$A:$A,$A13,'Pooled CF'!$G:$G,CZ$6)</f>
        <v>302527.46000000002</v>
      </c>
      <c r="DA13" s="100">
        <f>SUMIFS('Pooled CF'!$E:$E,'Pooled CF'!$A:$A,$A13,'Pooled CF'!$G:$G,DA$6)</f>
        <v>293200.58</v>
      </c>
      <c r="DB13" s="100">
        <f>SUMIFS('Pooled CF'!$E:$E,'Pooled CF'!$A:$A,$A13,'Pooled CF'!$G:$G,DB$6)</f>
        <v>292978.84999999998</v>
      </c>
      <c r="DC13" s="100">
        <f>SUMIFS('Pooled CF'!$E:$E,'Pooled CF'!$A:$A,$A13,'Pooled CF'!$G:$G,DC$6)</f>
        <v>292973.31</v>
      </c>
      <c r="DD13" s="100">
        <f>SUMIFS('Pooled CF'!$E:$E,'Pooled CF'!$A:$A,$A13,'Pooled CF'!$G:$G,DD$6)</f>
        <v>293688.38</v>
      </c>
      <c r="DE13" s="100">
        <f>SUMIFS('Pooled CF'!$E:$E,'Pooled CF'!$A:$A,$A13,'Pooled CF'!$G:$G,DE$6)</f>
        <v>302812.82</v>
      </c>
      <c r="DF13" s="100">
        <f>SUMIFS('Pooled CF'!$E:$E,'Pooled CF'!$A:$A,$A13,'Pooled CF'!$G:$G,DF$6)</f>
        <v>293190.94</v>
      </c>
      <c r="DG13" s="100">
        <f>SUMIFS('Pooled CF'!$E:$E,'Pooled CF'!$A:$A,$A13,'Pooled CF'!$G:$G,DG$6)</f>
        <v>302957.55</v>
      </c>
      <c r="DH13" s="100">
        <f>SUMIFS('Pooled CF'!$E:$E,'Pooled CF'!$A:$A,$A13,'Pooled CF'!$G:$G,DH$6)</f>
        <v>293179.02</v>
      </c>
      <c r="DI13" s="100">
        <f>SUMIFS('Pooled CF'!$E:$E,'Pooled CF'!$A:$A,$A13,'Pooled CF'!$G:$G,DI$6)</f>
        <v>302674.46000000002</v>
      </c>
      <c r="DJ13" s="100">
        <f>SUMIFS('Pooled CF'!$E:$E,'Pooled CF'!$A:$A,$A13,'Pooled CF'!$G:$G,DJ$6)</f>
        <v>302850.95</v>
      </c>
      <c r="DK13" s="100">
        <f>SUMIFS('Pooled CF'!$E:$E,'Pooled CF'!$A:$A,$A13,'Pooled CF'!$G:$G,DK$6)</f>
        <v>293161.18</v>
      </c>
      <c r="DL13" s="100">
        <f>SUMIFS('Pooled CF'!$E:$E,'Pooled CF'!$A:$A,$A13,'Pooled CF'!$G:$G,DL$6)</f>
        <v>302926.63</v>
      </c>
      <c r="DM13" s="100">
        <f>SUMIFS('Pooled CF'!$E:$E,'Pooled CF'!$A:$A,$A13,'Pooled CF'!$G:$G,DM$6)</f>
        <v>291650.42</v>
      </c>
      <c r="DN13" s="100">
        <f>SUMIFS('Pooled CF'!$E:$E,'Pooled CF'!$A:$A,$A13,'Pooled CF'!$G:$G,DN$6)</f>
        <v>292859.19</v>
      </c>
      <c r="DO13" s="100">
        <f>SUMIFS('Pooled CF'!$E:$E,'Pooled CF'!$A:$A,$A13,'Pooled CF'!$G:$G,DO$6)</f>
        <v>291864.7</v>
      </c>
      <c r="DP13" s="100">
        <f>SUMIFS('Pooled CF'!$E:$E,'Pooled CF'!$A:$A,$A13,'Pooled CF'!$G:$G,DP$6)</f>
        <v>293615.90000000002</v>
      </c>
      <c r="DQ13" s="100">
        <f>SUMIFS('Pooled CF'!$E:$E,'Pooled CF'!$A:$A,$A13,'Pooled CF'!$G:$G,DQ$6)</f>
        <v>302363.03999999998</v>
      </c>
      <c r="DR13" s="100">
        <f>SUMIFS('Pooled CF'!$E:$E,'Pooled CF'!$A:$A,$A13,'Pooled CF'!$G:$G,DR$6)</f>
        <v>293094.33</v>
      </c>
      <c r="DS13" s="100">
        <f>SUMIFS('Pooled CF'!$E:$E,'Pooled CF'!$A:$A,$A13,'Pooled CF'!$G:$G,DS$6)</f>
        <v>302836.94</v>
      </c>
      <c r="DT13" s="100">
        <f>SUMIFS('Pooled CF'!$E:$E,'Pooled CF'!$A:$A,$A13,'Pooled CF'!$G:$G,DT$6)</f>
        <v>440909.68</v>
      </c>
      <c r="DU13" s="100">
        <f>SUMIFS('Pooled CF'!$E:$E,'Pooled CF'!$A:$A,$A13,'Pooled CF'!$G:$G,DU$6)</f>
        <v>316616.36</v>
      </c>
      <c r="DV13" s="100">
        <f>SUMIFS('Pooled CF'!$E:$E,'Pooled CF'!$A:$A,$A13,'Pooled CF'!$G:$G,DV$6)</f>
        <v>307319.95</v>
      </c>
      <c r="DW13" s="100">
        <f>SUMIFS('Pooled CF'!$E:$E,'Pooled CF'!$A:$A,$A13,'Pooled CF'!$G:$G,DW$6)</f>
        <v>300168.47609210003</v>
      </c>
      <c r="DX13" s="100">
        <f>SUMIFS('Pooled CF'!$E:$E,'Pooled CF'!$A:$A,$A13,'Pooled CF'!$G:$G,DX$6)</f>
        <v>310167.07701005798</v>
      </c>
      <c r="DY13" s="100">
        <f>SUMIFS('Pooled CF'!$E:$E,'Pooled CF'!$A:$A,$A13,'Pooled CF'!$G:$G,DY$6)</f>
        <v>300155.41442497098</v>
      </c>
      <c r="DZ13" s="100">
        <f>SUMIFS('Pooled CF'!$E:$E,'Pooled CF'!$A:$A,$A13,'Pooled CF'!$G:$G,DZ$6)</f>
        <v>300148.55554824998</v>
      </c>
      <c r="EA13" s="100">
        <f>SUMIFS('Pooled CF'!$E:$E,'Pooled CF'!$A:$A,$A13,'Pooled CF'!$G:$G,EA$6)</f>
        <v>300142.21098097297</v>
      </c>
      <c r="EB13" s="100">
        <f>SUMIFS('Pooled CF'!$E:$E,'Pooled CF'!$A:$A,$A13,'Pooled CF'!$G:$G,EB$6)</f>
        <v>300149.73945562501</v>
      </c>
      <c r="EC13" s="100">
        <f>SUMIFS('Pooled CF'!$E:$E,'Pooled CF'!$A:$A,$A13,'Pooled CF'!$G:$G,EC$6)</f>
        <v>310132.02552621003</v>
      </c>
      <c r="ED13" s="100">
        <f>SUMIFS('Pooled CF'!$E:$E,'Pooled CF'!$A:$A,$A13,'Pooled CF'!$G:$G,ED$6)</f>
        <v>300121.30853518803</v>
      </c>
      <c r="EE13" s="100">
        <f>SUMIFS('Pooled CF'!$E:$E,'Pooled CF'!$A:$A,$A13,'Pooled CF'!$G:$G,EE$6)</f>
        <v>310118.07464146701</v>
      </c>
      <c r="EF13" s="100">
        <f>SUMIFS('Pooled CF'!$E:$E,'Pooled CF'!$A:$A,$A13,'Pooled CF'!$G:$G,EF$6)</f>
        <v>300107.73379434901</v>
      </c>
      <c r="EG13" s="100">
        <f>SUMIFS('Pooled CF'!$E:$E,'Pooled CF'!$A:$A,$A13,'Pooled CF'!$G:$G,EG$6)</f>
        <v>310103.971566475</v>
      </c>
      <c r="EH13" s="100">
        <f>SUMIFS('Pooled CF'!$E:$E,'Pooled CF'!$A:$A,$A13,'Pooled CF'!$G:$G,EH$6)</f>
        <v>310097.14453642903</v>
      </c>
      <c r="EI13" s="100">
        <f>SUMIFS('Pooled CF'!$E:$E,'Pooled CF'!$A:$A,$A13,'Pooled CF'!$G:$G,EI$6)</f>
        <v>300087.36777912901</v>
      </c>
      <c r="EJ13" s="100">
        <f>SUMIFS('Pooled CF'!$E:$E,'Pooled CF'!$A:$A,$A13,'Pooled CF'!$G:$G,EJ$6)</f>
        <v>310082.81266577402</v>
      </c>
      <c r="EK13" s="100">
        <f>SUMIFS('Pooled CF'!$E:$E,'Pooled CF'!$A:$A,$A13,'Pooled CF'!$G:$G,EK$6)</f>
        <v>300073.42200725898</v>
      </c>
      <c r="EL13" s="100">
        <f>SUMIFS('Pooled CF'!$E:$E,'Pooled CF'!$A:$A,$A13,'Pooled CF'!$G:$G,EL$6)</f>
        <v>310068.32379520801</v>
      </c>
      <c r="EM13" s="100">
        <f>SUMIFS('Pooled CF'!$E:$E,'Pooled CF'!$A:$A,$A13,'Pooled CF'!$G:$G,EM$6)</f>
        <v>300059.323333279</v>
      </c>
      <c r="EN13" s="100">
        <f>SUMIFS('Pooled CF'!$E:$E,'Pooled CF'!$A:$A,$A13,'Pooled CF'!$G:$G,EN$6)</f>
        <v>300057.426188368</v>
      </c>
      <c r="EO13" s="100">
        <f>SUMIFS('Pooled CF'!$E:$E,'Pooled CF'!$A:$A,$A13,'Pooled CF'!$G:$G,EO$6)</f>
        <v>310046.01309691899</v>
      </c>
      <c r="EP13" s="100">
        <f>SUMIFS('Pooled CF'!$E:$E,'Pooled CF'!$A:$A,$A13,'Pooled CF'!$G:$G,EP$6)</f>
        <v>300037.61321767099</v>
      </c>
      <c r="EQ13" s="100">
        <f>SUMIFS('Pooled CF'!$E:$E,'Pooled CF'!$A:$A,$A13,'Pooled CF'!$G:$G,EQ$6)</f>
        <v>310031.11987279402</v>
      </c>
      <c r="ER13" s="100">
        <f>SUMIFS('Pooled CF'!$E:$E,'Pooled CF'!$A:$A,$A13,'Pooled CF'!$G:$G,ER$6)</f>
        <v>300023.12073202099</v>
      </c>
      <c r="ES13" s="100">
        <f>SUMIFS('Pooled CF'!$E:$E,'Pooled CF'!$A:$A,$A13,'Pooled CF'!$G:$G,ES$6)</f>
        <v>310016.06250419898</v>
      </c>
      <c r="ET13" s="100">
        <f>SUMIFS('Pooled CF'!$E:$E,'Pooled CF'!$A:$A,$A13,'Pooled CF'!$G:$G,ET$6)</f>
        <v>310320.71151627298</v>
      </c>
      <c r="EU13" s="100">
        <f>SUMIFS('Pooled CF'!$E:$E,'Pooled CF'!$A:$A,$A13,'Pooled CF'!$G:$G,EU$6)</f>
        <v>300303.17796562897</v>
      </c>
      <c r="EV13" s="100">
        <f>SUMIFS('Pooled CF'!$E:$E,'Pooled CF'!$A:$A,$A13,'Pooled CF'!$G:$G,EV$6)</f>
        <v>310462.89224837598</v>
      </c>
      <c r="EW13" s="100">
        <f>SUMIFS('Pooled CF'!$E:$E,'Pooled CF'!$A:$A,$A13,'Pooled CF'!$G:$G,EW$6)</f>
        <v>286396.90254518198</v>
      </c>
      <c r="EX13" s="100">
        <f>SUMIFS('Pooled CF'!$E:$E,'Pooled CF'!$A:$A,$A13,'Pooled CF'!$G:$G,EX$6)</f>
        <v>284506.04215556599</v>
      </c>
      <c r="EY13" s="100">
        <f>SUMIFS('Pooled CF'!$E:$E,'Pooled CF'!$A:$A,$A13,'Pooled CF'!$G:$G,EY$6)</f>
        <v>238966.25773375799</v>
      </c>
      <c r="EZ13" s="100">
        <f>SUMIFS('Pooled CF'!$E:$E,'Pooled CF'!$A:$A,$A13,'Pooled CF'!$G:$G,EZ$6)</f>
        <v>259498.717370364</v>
      </c>
      <c r="FA13" s="100">
        <f>SUMIFS('Pooled CF'!$E:$E,'Pooled CF'!$A:$A,$A13,'Pooled CF'!$G:$G,FA$6)</f>
        <v>249965.01904147901</v>
      </c>
      <c r="FB13" s="100">
        <f>SUMIFS('Pooled CF'!$E:$E,'Pooled CF'!$A:$A,$A13,'Pooled CF'!$G:$G,FB$6)</f>
        <v>241901.63133046299</v>
      </c>
      <c r="FC13" s="100">
        <f>SUMIFS('Pooled CF'!$E:$E,'Pooled CF'!$A:$A,$A13,'Pooled CF'!$G:$G,FC$6)</f>
        <v>249965.01904147901</v>
      </c>
      <c r="FD13" s="100">
        <f>SUMIFS('Pooled CF'!$E:$E,'Pooled CF'!$A:$A,$A13,'Pooled CF'!$G:$G,FD$6)</f>
        <v>241901.63133046299</v>
      </c>
      <c r="FE13" s="100">
        <f>SUMIFS('Pooled CF'!$E:$E,'Pooled CF'!$A:$A,$A13,'Pooled CF'!$G:$G,FE$6)</f>
        <v>249965.01904147901</v>
      </c>
      <c r="FF13" s="100">
        <f>SUMIFS('Pooled CF'!$E:$E,'Pooled CF'!$A:$A,$A13,'Pooled CF'!$G:$G,FF$6)</f>
        <v>249965.01904147901</v>
      </c>
      <c r="FG13" s="100">
        <f>SUMIFS('Pooled CF'!$E:$E,'Pooled CF'!$A:$A,$A13,'Pooled CF'!$G:$G,FG$6)</f>
        <v>81495.693830463002</v>
      </c>
      <c r="FH13" s="100">
        <f>SUMIFS('Pooled CF'!$E:$E,'Pooled CF'!$A:$A,$A13,'Pooled CF'!$G:$G,FH$6)</f>
        <v>84212.216958146004</v>
      </c>
      <c r="FI13" s="100">
        <f>SUMIFS('Pooled CF'!$E:$E,'Pooled CF'!$A:$A,$A13,'Pooled CF'!$G:$G,FI$6)</f>
        <v>81495.693830461998</v>
      </c>
      <c r="FJ13" s="100">
        <f>SUMIFS('Pooled CF'!$E:$E,'Pooled CF'!$A:$A,$A13,'Pooled CF'!$G:$G,FJ$6)</f>
        <v>77065.968706949003</v>
      </c>
      <c r="FK13" s="100">
        <f>SUMIFS('Pooled CF'!$E:$E,'Pooled CF'!$A:$A,$A13,'Pooled CF'!$G:$G,FK$6)</f>
        <v>77065.968706949003</v>
      </c>
      <c r="FL13" s="100">
        <f>SUMIFS('Pooled CF'!$E:$E,'Pooled CF'!$A:$A,$A13,'Pooled CF'!$G:$G,FL$6)</f>
        <v>91265.115386752994</v>
      </c>
      <c r="FM13" s="100">
        <f>SUMIFS('Pooled CF'!$E:$E,'Pooled CF'!$A:$A,$A13,'Pooled CF'!$G:$G,FM$6)</f>
        <v>84525.651866037995</v>
      </c>
      <c r="FN13" s="100">
        <f>SUMIFS('Pooled CF'!$E:$E,'Pooled CF'!$A:$A,$A13,'Pooled CF'!$G:$G,FN$6)</f>
        <v>81799.017934875999</v>
      </c>
      <c r="FO13" s="100">
        <f>SUMIFS('Pooled CF'!$E:$E,'Pooled CF'!$A:$A,$A13,'Pooled CF'!$G:$G,FO$6)</f>
        <v>84525.651866037995</v>
      </c>
      <c r="FP13" s="100">
        <f>SUMIFS('Pooled CF'!$E:$E,'Pooled CF'!$A:$A,$A13,'Pooled CF'!$G:$G,FP$6)</f>
        <v>81799.017934875999</v>
      </c>
      <c r="FQ13" s="100">
        <f>SUMIFS('Pooled CF'!$E:$E,'Pooled CF'!$A:$A,$A13,'Pooled CF'!$G:$G,FQ$6)</f>
        <v>84525.651866037995</v>
      </c>
      <c r="FR13" s="100">
        <f>SUMIFS('Pooled CF'!$E:$E,'Pooled CF'!$A:$A,$A13,'Pooled CF'!$G:$G,FR$6)</f>
        <v>84525.651866037995</v>
      </c>
      <c r="FS13" s="100">
        <f>SUMIFS('Pooled CF'!$E:$E,'Pooled CF'!$A:$A,$A13,'Pooled CF'!$G:$G,FS$6)</f>
        <v>81799.017934875999</v>
      </c>
      <c r="FT13" s="100">
        <f>SUMIFS('Pooled CF'!$E:$E,'Pooled CF'!$A:$A,$A13,'Pooled CF'!$G:$G,FT$6)</f>
        <v>84525.651866037995</v>
      </c>
      <c r="FU13" s="100">
        <f>SUMIFS('Pooled CF'!$E:$E,'Pooled CF'!$A:$A,$A13,'Pooled CF'!$G:$G,FU$6)</f>
        <v>57379.136938691998</v>
      </c>
      <c r="FV13" s="100">
        <f>SUMIFS('Pooled CF'!$E:$E,'Pooled CF'!$A:$A,$A13,'Pooled CF'!$G:$G,FV$6)</f>
        <v>21199.885120047002</v>
      </c>
      <c r="FW13" s="100">
        <f>SUMIFS('Pooled CF'!$E:$E,'Pooled CF'!$A:$A,$A13,'Pooled CF'!$G:$G,FW$6)</f>
        <v>0</v>
      </c>
      <c r="FX13" s="100">
        <f>SUMIFS('Pooled CF'!$E:$E,'Pooled CF'!$A:$A,$A13,'Pooled CF'!$G:$G,FX$6)</f>
        <v>0</v>
      </c>
      <c r="FY13" s="100">
        <f>SUMIFS('Pooled CF'!$E:$E,'Pooled CF'!$A:$A,$A13,'Pooled CF'!$G:$G,FY$6)</f>
        <v>0</v>
      </c>
      <c r="FZ13" s="100">
        <f>SUMIFS('Pooled CF'!$E:$E,'Pooled CF'!$A:$A,$A13,'Pooled CF'!$G:$G,FZ$6)</f>
        <v>0</v>
      </c>
      <c r="GA13" s="100">
        <f>SUMIFS('Pooled CF'!$E:$E,'Pooled CF'!$A:$A,$A13,'Pooled CF'!$G:$G,GA$6)</f>
        <v>0</v>
      </c>
      <c r="GB13" s="100">
        <f>SUMIFS('Pooled CF'!$E:$E,'Pooled CF'!$A:$A,$A13,'Pooled CF'!$G:$G,GB$6)</f>
        <v>0</v>
      </c>
      <c r="GC13" s="100">
        <f>SUMIFS('Pooled CF'!$E:$E,'Pooled CF'!$A:$A,$A13,'Pooled CF'!$G:$G,GC$6)</f>
        <v>0</v>
      </c>
      <c r="GD13" s="100">
        <f>SUMIFS('Pooled CF'!$E:$E,'Pooled CF'!$A:$A,$A13,'Pooled CF'!$G:$G,GD$6)</f>
        <v>0</v>
      </c>
      <c r="GE13" s="100">
        <f>SUMIFS('Pooled CF'!$E:$E,'Pooled CF'!$A:$A,$A13,'Pooled CF'!$G:$G,GE$6)</f>
        <v>0</v>
      </c>
      <c r="GF13" s="100">
        <f>SUMIFS('Pooled CF'!$E:$E,'Pooled CF'!$A:$A,$A13,'Pooled CF'!$G:$G,GF$6)</f>
        <v>0</v>
      </c>
      <c r="GG13" s="100">
        <f>SUMIFS('Pooled CF'!$E:$E,'Pooled CF'!$A:$A,$A13,'Pooled CF'!$G:$G,GG$6)</f>
        <v>0</v>
      </c>
      <c r="GH13" s="100">
        <f>SUMIFS('Pooled CF'!$E:$E,'Pooled CF'!$A:$A,$A13,'Pooled CF'!$G:$G,GH$6)</f>
        <v>0</v>
      </c>
      <c r="GI13" s="100">
        <f>SUMIFS('Pooled CF'!$E:$E,'Pooled CF'!$A:$A,$A13,'Pooled CF'!$G:$G,GI$6)</f>
        <v>34199845.616272248</v>
      </c>
      <c r="GJ13" s="100">
        <f>SUMIFS('Pooled CF'!$E:$E,'Pooled CF'!$A:$A,$A13,'Pooled CF'!$G:$G,GJ$6)</f>
        <v>0</v>
      </c>
      <c r="GK13" s="100">
        <f>SUMIFS('Pooled CF'!$E:$E,'Pooled CF'!$A:$A,$A13,'Pooled CF'!$G:$G,GK$6)</f>
        <v>0</v>
      </c>
      <c r="GL13" s="100">
        <f>SUMIFS('Pooled CF'!$E:$E,'Pooled CF'!$A:$A,$A13,'Pooled CF'!$G:$G,GL$6)</f>
        <v>0</v>
      </c>
      <c r="GM13" s="100">
        <f>SUMIFS('Pooled CF'!$E:$E,'Pooled CF'!$A:$A,$A13,'Pooled CF'!$G:$G,GM$6)</f>
        <v>0</v>
      </c>
      <c r="GN13" s="100">
        <f>SUMIFS('Pooled CF'!$E:$E,'Pooled CF'!$A:$A,$A13,'Pooled CF'!$G:$G,GN$6)</f>
        <v>0</v>
      </c>
      <c r="GO13" s="100">
        <f>SUMIFS('Pooled CF'!$E:$E,'Pooled CF'!$A:$A,$A13,'Pooled CF'!$G:$G,GO$6)</f>
        <v>0</v>
      </c>
      <c r="GP13" s="100">
        <f>SUMIFS('Pooled CF'!$E:$E,'Pooled CF'!$A:$A,$A13,'Pooled CF'!$G:$G,GP$6)</f>
        <v>0</v>
      </c>
      <c r="GQ13" s="100">
        <f>SUMIFS('Pooled CF'!$E:$E,'Pooled CF'!$A:$A,$A13,'Pooled CF'!$G:$G,GQ$6)</f>
        <v>0</v>
      </c>
      <c r="GR13" s="100">
        <f>SUMIFS('Pooled CF'!$E:$E,'Pooled CF'!$A:$A,$A13,'Pooled CF'!$G:$G,GR$6)</f>
        <v>0</v>
      </c>
      <c r="GS13" s="100">
        <f>SUMIFS('Pooled CF'!$E:$E,'Pooled CF'!$A:$A,$A13,'Pooled CF'!$G:$G,GS$6)</f>
        <v>0</v>
      </c>
      <c r="GU13" s="85">
        <f t="shared" si="16"/>
        <v>0</v>
      </c>
      <c r="GV13" s="85">
        <f t="shared" si="16"/>
        <v>0</v>
      </c>
      <c r="GW13" s="85">
        <f t="shared" si="16"/>
        <v>-36318208.020000011</v>
      </c>
      <c r="GX13" s="85">
        <f t="shared" si="16"/>
        <v>3617014.1400000006</v>
      </c>
      <c r="GY13" s="85">
        <f t="shared" si="16"/>
        <v>3603252.55</v>
      </c>
      <c r="GZ13" s="85">
        <f t="shared" si="16"/>
        <v>3607093.03</v>
      </c>
      <c r="HA13" s="85">
        <f t="shared" si="16"/>
        <v>3602358.4000000004</v>
      </c>
      <c r="HB13" s="85">
        <f t="shared" si="16"/>
        <v>3643851.2799999993</v>
      </c>
      <c r="HC13" s="85">
        <f t="shared" si="16"/>
        <v>3565044.5100000002</v>
      </c>
      <c r="HD13" s="85">
        <f t="shared" si="16"/>
        <v>3751971.0575271295</v>
      </c>
      <c r="HE13" s="85">
        <f t="shared" si="16"/>
        <v>3651364.3670371282</v>
      </c>
      <c r="HF13" s="85">
        <f t="shared" si="16"/>
        <v>3647822.6870159185</v>
      </c>
      <c r="HG13" s="85">
        <f t="shared" si="16"/>
        <v>2513837.9607056016</v>
      </c>
      <c r="HH13" s="85">
        <f t="shared" si="16"/>
        <v>970801.50287416088</v>
      </c>
      <c r="HI13" s="85">
        <f t="shared" si="16"/>
        <v>21199.885120047002</v>
      </c>
      <c r="HJ13" s="85">
        <f t="shared" si="16"/>
        <v>34199845.616272248</v>
      </c>
      <c r="HK13" s="85">
        <f t="shared" si="17"/>
        <v>34077248.966552228</v>
      </c>
    </row>
    <row r="14" spans="1:219" hidden="1" outlineLevel="1" x14ac:dyDescent="0.75">
      <c r="A14" s="7" t="s">
        <v>20</v>
      </c>
      <c r="B14" s="112" t="s">
        <v>144</v>
      </c>
      <c r="C14" s="104">
        <f ca="1">EOMONTH(OFFSET(Strats!$B$3,MATCH($B14,Strats!$B$4:$B$31,0),MATCH(C$5,Strats!$C$3:$BS$3,0)),0)</f>
        <v>43069</v>
      </c>
      <c r="D14" s="87">
        <f ca="1">OFFSET(Strats!$B$3,MATCH($B14,Strats!$B$4:$B$31,0),MATCH(D$5,Strats!$C$3:$BS$3,0))</f>
        <v>106223386</v>
      </c>
      <c r="E14" s="88">
        <f ca="1">OFFSET(Strats!$B$3,MATCH($B14,Strats!$B$4:$B$31,0),MATCH(E$5,Strats!$C$3:$BS$3,0))</f>
        <v>0.49305070165999038</v>
      </c>
      <c r="F14" s="85">
        <f t="shared" ca="1" si="13"/>
        <v>52373515</v>
      </c>
      <c r="G14" s="85">
        <f t="shared" ca="1" si="14"/>
        <v>39237816.519999988</v>
      </c>
      <c r="H14" s="86">
        <f ca="1">IFERROR(XIRR(OFFSET($J14,0,MATCH($C14,$K$6:$GS$6,0)):$GS14,OFFSET($J$6,0,MATCH($C14,$K$6:$GS$6,0)):$GS$6),"N/A")</f>
        <v>6.6182342171669017E-2</v>
      </c>
      <c r="I14" s="95">
        <f t="shared" ca="1" si="15"/>
        <v>1.6904950538186037</v>
      </c>
      <c r="K14" s="100">
        <f>SUMIFS('Pooled CF'!$E:$E,'Pooled CF'!$A:$A,$A14,'Pooled CF'!$G:$G,K$6)</f>
        <v>0</v>
      </c>
      <c r="L14" s="100">
        <f>SUMIFS('Pooled CF'!$E:$E,'Pooled CF'!$A:$A,$A14,'Pooled CF'!$G:$G,L$6)</f>
        <v>0</v>
      </c>
      <c r="M14" s="100">
        <f>SUMIFS('Pooled CF'!$E:$E,'Pooled CF'!$A:$A,$A14,'Pooled CF'!$G:$G,M$6)</f>
        <v>0</v>
      </c>
      <c r="N14" s="100">
        <f>SUMIFS('Pooled CF'!$E:$E,'Pooled CF'!$A:$A,$A14,'Pooled CF'!$G:$G,N$6)</f>
        <v>0</v>
      </c>
      <c r="O14" s="100">
        <f>SUMIFS('Pooled CF'!$E:$E,'Pooled CF'!$A:$A,$A14,'Pooled CF'!$G:$G,O$6)</f>
        <v>0</v>
      </c>
      <c r="P14" s="100">
        <f>SUMIFS('Pooled CF'!$E:$E,'Pooled CF'!$A:$A,$A14,'Pooled CF'!$G:$G,P$6)</f>
        <v>0</v>
      </c>
      <c r="Q14" s="100">
        <f>SUMIFS('Pooled CF'!$E:$E,'Pooled CF'!$A:$A,$A14,'Pooled CF'!$G:$G,Q$6)</f>
        <v>0</v>
      </c>
      <c r="R14" s="100">
        <f>SUMIFS('Pooled CF'!$E:$E,'Pooled CF'!$A:$A,$A14,'Pooled CF'!$G:$G,R$6)</f>
        <v>0</v>
      </c>
      <c r="S14" s="100">
        <f>SUMIFS('Pooled CF'!$E:$E,'Pooled CF'!$A:$A,$A14,'Pooled CF'!$G:$G,S$6)</f>
        <v>0</v>
      </c>
      <c r="T14" s="100">
        <f>SUMIFS('Pooled CF'!$E:$E,'Pooled CF'!$A:$A,$A14,'Pooled CF'!$G:$G,T$6)</f>
        <v>-52373515</v>
      </c>
      <c r="U14" s="100">
        <f>SUMIFS('Pooled CF'!$E:$E,'Pooled CF'!$A:$A,$A14,'Pooled CF'!$G:$G,U$6)</f>
        <v>383958.24</v>
      </c>
      <c r="V14" s="100">
        <f>SUMIFS('Pooled CF'!$E:$E,'Pooled CF'!$A:$A,$A14,'Pooled CF'!$G:$G,V$6)</f>
        <v>383956.63</v>
      </c>
      <c r="W14" s="100">
        <f>SUMIFS('Pooled CF'!$E:$E,'Pooled CF'!$A:$A,$A14,'Pooled CF'!$G:$G,W$6)</f>
        <v>383955.16</v>
      </c>
      <c r="X14" s="100">
        <f>SUMIFS('Pooled CF'!$E:$E,'Pooled CF'!$A:$A,$A14,'Pooled CF'!$G:$G,X$6)</f>
        <v>383955.54</v>
      </c>
      <c r="Y14" s="100">
        <f>SUMIFS('Pooled CF'!$E:$E,'Pooled CF'!$A:$A,$A14,'Pooled CF'!$G:$G,Y$6)</f>
        <v>396750.17</v>
      </c>
      <c r="Z14" s="100">
        <f>SUMIFS('Pooled CF'!$E:$E,'Pooled CF'!$A:$A,$A14,'Pooled CF'!$G:$G,Z$6)</f>
        <v>383950.3</v>
      </c>
      <c r="AA14" s="100">
        <f>SUMIFS('Pooled CF'!$E:$E,'Pooled CF'!$A:$A,$A14,'Pooled CF'!$G:$G,AA$6)</f>
        <v>396746.93</v>
      </c>
      <c r="AB14" s="100">
        <f>SUMIFS('Pooled CF'!$E:$E,'Pooled CF'!$A:$A,$A14,'Pooled CF'!$G:$G,AB$6)</f>
        <v>383947.14</v>
      </c>
      <c r="AC14" s="100">
        <f>SUMIFS('Pooled CF'!$E:$E,'Pooled CF'!$A:$A,$A14,'Pooled CF'!$G:$G,AC$6)</f>
        <v>396743.67999999999</v>
      </c>
      <c r="AD14" s="100">
        <f>SUMIFS('Pooled CF'!$E:$E,'Pooled CF'!$A:$A,$A14,'Pooled CF'!$G:$G,AD$6)</f>
        <v>396742.12</v>
      </c>
      <c r="AE14" s="100">
        <f>SUMIFS('Pooled CF'!$E:$E,'Pooled CF'!$A:$A,$A14,'Pooled CF'!$G:$G,AE$6)</f>
        <v>383940.6</v>
      </c>
      <c r="AF14" s="100">
        <f>SUMIFS('Pooled CF'!$E:$E,'Pooled CF'!$A:$A,$A14,'Pooled CF'!$G:$G,AF$6)</f>
        <v>396734.76</v>
      </c>
      <c r="AG14" s="100">
        <f>SUMIFS('Pooled CF'!$E:$E,'Pooled CF'!$A:$A,$A14,'Pooled CF'!$G:$G,AG$6)</f>
        <v>383933.21</v>
      </c>
      <c r="AH14" s="100">
        <f>SUMIFS('Pooled CF'!$E:$E,'Pooled CF'!$A:$A,$A14,'Pooled CF'!$G:$G,AH$6)</f>
        <v>383929.15</v>
      </c>
      <c r="AI14" s="100">
        <f>SUMIFS('Pooled CF'!$E:$E,'Pooled CF'!$A:$A,$A14,'Pooled CF'!$G:$G,AI$6)</f>
        <v>383925.46</v>
      </c>
      <c r="AJ14" s="100">
        <f>SUMIFS('Pooled CF'!$E:$E,'Pooled CF'!$A:$A,$A14,'Pooled CF'!$G:$G,AJ$6)</f>
        <v>383927.75</v>
      </c>
      <c r="AK14" s="100">
        <f>SUMIFS('Pooled CF'!$E:$E,'Pooled CF'!$A:$A,$A14,'Pooled CF'!$G:$G,AK$6)</f>
        <v>396714.14</v>
      </c>
      <c r="AL14" s="100">
        <f>SUMIFS('Pooled CF'!$E:$E,'Pooled CF'!$A:$A,$A14,'Pooled CF'!$G:$G,AL$6)</f>
        <v>383913.15</v>
      </c>
      <c r="AM14" s="100">
        <f>SUMIFS('Pooled CF'!$E:$E,'Pooled CF'!$A:$A,$A14,'Pooled CF'!$G:$G,AM$6)</f>
        <v>396706</v>
      </c>
      <c r="AN14" s="100">
        <f>SUMIFS('Pooled CF'!$E:$E,'Pooled CF'!$A:$A,$A14,'Pooled CF'!$G:$G,AN$6)</f>
        <v>383905.25</v>
      </c>
      <c r="AO14" s="100">
        <f>SUMIFS('Pooled CF'!$E:$E,'Pooled CF'!$A:$A,$A14,'Pooled CF'!$G:$G,AO$6)</f>
        <v>396697.12</v>
      </c>
      <c r="AP14" s="100">
        <f>SUMIFS('Pooled CF'!$E:$E,'Pooled CF'!$A:$A,$A14,'Pooled CF'!$G:$G,AP$6)</f>
        <v>396692.6</v>
      </c>
      <c r="AQ14" s="100">
        <f>SUMIFS('Pooled CF'!$E:$E,'Pooled CF'!$A:$A,$A14,'Pooled CF'!$G:$G,AQ$6)</f>
        <v>383891.67</v>
      </c>
      <c r="AR14" s="100">
        <f>SUMIFS('Pooled CF'!$E:$E,'Pooled CF'!$A:$A,$A14,'Pooled CF'!$G:$G,AR$6)</f>
        <v>396683.33</v>
      </c>
      <c r="AS14" s="100">
        <f>SUMIFS('Pooled CF'!$E:$E,'Pooled CF'!$A:$A,$A14,'Pooled CF'!$G:$G,AS$6)</f>
        <v>383882.9</v>
      </c>
      <c r="AT14" s="100">
        <f>SUMIFS('Pooled CF'!$E:$E,'Pooled CF'!$A:$A,$A14,'Pooled CF'!$G:$G,AT$6)</f>
        <v>396673.26</v>
      </c>
      <c r="AU14" s="100">
        <f>SUMIFS('Pooled CF'!$E:$E,'Pooled CF'!$A:$A,$A14,'Pooled CF'!$G:$G,AU$6)</f>
        <v>383872.28</v>
      </c>
      <c r="AV14" s="100">
        <f>SUMIFS('Pooled CF'!$E:$E,'Pooled CF'!$A:$A,$A14,'Pooled CF'!$G:$G,AV$6)</f>
        <v>383870.23</v>
      </c>
      <c r="AW14" s="100">
        <f>SUMIFS('Pooled CF'!$E:$E,'Pooled CF'!$A:$A,$A14,'Pooled CF'!$G:$G,AW$6)</f>
        <v>396656.43</v>
      </c>
      <c r="AX14" s="100">
        <f>SUMIFS('Pooled CF'!$E:$E,'Pooled CF'!$A:$A,$A14,'Pooled CF'!$G:$G,AX$6)</f>
        <v>383855.92</v>
      </c>
      <c r="AY14" s="100">
        <f>SUMIFS('Pooled CF'!$E:$E,'Pooled CF'!$A:$A,$A14,'Pooled CF'!$G:$G,AY$6)</f>
        <v>396645.25</v>
      </c>
      <c r="AZ14" s="100">
        <f>SUMIFS('Pooled CF'!$E:$E,'Pooled CF'!$A:$A,$A14,'Pooled CF'!$G:$G,AZ$6)</f>
        <v>376553.4</v>
      </c>
      <c r="BA14" s="100">
        <f>SUMIFS('Pooled CF'!$E:$E,'Pooled CF'!$A:$A,$A14,'Pooled CF'!$G:$G,BA$6)</f>
        <v>389099.27</v>
      </c>
      <c r="BB14" s="100">
        <f>SUMIFS('Pooled CF'!$E:$E,'Pooled CF'!$A:$A,$A14,'Pooled CF'!$G:$G,BB$6)</f>
        <v>389093.87</v>
      </c>
      <c r="BC14" s="100">
        <f>SUMIFS('Pooled CF'!$E:$E,'Pooled CF'!$A:$A,$A14,'Pooled CF'!$G:$G,BC$6)</f>
        <v>376537.17</v>
      </c>
      <c r="BD14" s="100">
        <f>SUMIFS('Pooled CF'!$E:$E,'Pooled CF'!$A:$A,$A14,'Pooled CF'!$G:$G,BD$6)</f>
        <v>389082.43</v>
      </c>
      <c r="BE14" s="100">
        <f>SUMIFS('Pooled CF'!$E:$E,'Pooled CF'!$A:$A,$A14,'Pooled CF'!$G:$G,BE$6)</f>
        <v>376526.21</v>
      </c>
      <c r="BF14" s="100">
        <f>SUMIFS('Pooled CF'!$E:$E,'Pooled CF'!$A:$A,$A14,'Pooled CF'!$G:$G,BF$6)</f>
        <v>372834.48</v>
      </c>
      <c r="BG14" s="100">
        <f>SUMIFS('Pooled CF'!$E:$E,'Pooled CF'!$A:$A,$A14,'Pooled CF'!$G:$G,BG$6)</f>
        <v>376044.09</v>
      </c>
      <c r="BH14" s="100">
        <f>SUMIFS('Pooled CF'!$E:$E,'Pooled CF'!$A:$A,$A14,'Pooled CF'!$G:$G,BH$6)</f>
        <v>377007.39</v>
      </c>
      <c r="BI14" s="100">
        <f>SUMIFS('Pooled CF'!$E:$E,'Pooled CF'!$A:$A,$A14,'Pooled CF'!$G:$G,BI$6)</f>
        <v>462940.3</v>
      </c>
      <c r="BJ14" s="100">
        <f>SUMIFS('Pooled CF'!$E:$E,'Pooled CF'!$A:$A,$A14,'Pooled CF'!$G:$G,BJ$6)</f>
        <v>383587.32</v>
      </c>
      <c r="BK14" s="100">
        <f>SUMIFS('Pooled CF'!$E:$E,'Pooled CF'!$A:$A,$A14,'Pooled CF'!$G:$G,BK$6)</f>
        <v>396573.66</v>
      </c>
      <c r="BL14" s="100">
        <f>SUMIFS('Pooled CF'!$E:$E,'Pooled CF'!$A:$A,$A14,'Pooled CF'!$G:$G,BL$6)</f>
        <v>387217.67</v>
      </c>
      <c r="BM14" s="100">
        <f>SUMIFS('Pooled CF'!$E:$E,'Pooled CF'!$A:$A,$A14,'Pooled CF'!$G:$G,BM$6)</f>
        <v>396509.22</v>
      </c>
      <c r="BN14" s="100">
        <f>SUMIFS('Pooled CF'!$E:$E,'Pooled CF'!$A:$A,$A14,'Pooled CF'!$G:$G,BN$6)</f>
        <v>396555</v>
      </c>
      <c r="BO14" s="100">
        <f>SUMIFS('Pooled CF'!$E:$E,'Pooled CF'!$A:$A,$A14,'Pooled CF'!$G:$G,BO$6)</f>
        <v>383757.01</v>
      </c>
      <c r="BP14" s="100">
        <f>SUMIFS('Pooled CF'!$E:$E,'Pooled CF'!$A:$A,$A14,'Pooled CF'!$G:$G,BP$6)</f>
        <v>396542.23</v>
      </c>
      <c r="BQ14" s="100">
        <f>SUMIFS('Pooled CF'!$E:$E,'Pooled CF'!$A:$A,$A14,'Pooled CF'!$G:$G,BQ$6)</f>
        <v>383744.6</v>
      </c>
      <c r="BR14" s="100">
        <f>SUMIFS('Pooled CF'!$E:$E,'Pooled CF'!$A:$A,$A14,'Pooled CF'!$G:$G,BR$6)</f>
        <v>383736.64</v>
      </c>
      <c r="BS14" s="100">
        <f>SUMIFS('Pooled CF'!$E:$E,'Pooled CF'!$A:$A,$A14,'Pooled CF'!$G:$G,BS$6)</f>
        <v>383666.73</v>
      </c>
      <c r="BT14" s="100">
        <f>SUMIFS('Pooled CF'!$E:$E,'Pooled CF'!$A:$A,$A14,'Pooled CF'!$G:$G,BT$6)</f>
        <v>383736.84</v>
      </c>
      <c r="BU14" s="100">
        <f>SUMIFS('Pooled CF'!$E:$E,'Pooled CF'!$A:$A,$A14,'Pooled CF'!$G:$G,BU$6)</f>
        <v>396497.2</v>
      </c>
      <c r="BV14" s="100">
        <f>SUMIFS('Pooled CF'!$E:$E,'Pooled CF'!$A:$A,$A14,'Pooled CF'!$G:$G,BV$6)</f>
        <v>383701.58</v>
      </c>
      <c r="BW14" s="100">
        <f>SUMIFS('Pooled CF'!$E:$E,'Pooled CF'!$A:$A,$A14,'Pooled CF'!$G:$G,BW$6)</f>
        <v>396481.47</v>
      </c>
      <c r="BX14" s="100">
        <f>SUMIFS('Pooled CF'!$E:$E,'Pooled CF'!$A:$A,$A14,'Pooled CF'!$G:$G,BX$6)</f>
        <v>383682.7</v>
      </c>
      <c r="BY14" s="100">
        <f>SUMIFS('Pooled CF'!$E:$E,'Pooled CF'!$A:$A,$A14,'Pooled CF'!$G:$G,BY$6)</f>
        <v>396580.32</v>
      </c>
      <c r="BZ14" s="100">
        <f>SUMIFS('Pooled CF'!$E:$E,'Pooled CF'!$A:$A,$A14,'Pooled CF'!$G:$G,BZ$6)</f>
        <v>396570.54</v>
      </c>
      <c r="CA14" s="100">
        <f>SUMIFS('Pooled CF'!$E:$E,'Pooled CF'!$A:$A,$A14,'Pooled CF'!$G:$G,CA$6)</f>
        <v>383768.46</v>
      </c>
      <c r="CB14" s="100">
        <f>SUMIFS('Pooled CF'!$E:$E,'Pooled CF'!$A:$A,$A14,'Pooled CF'!$G:$G,CB$6)</f>
        <v>396549.97</v>
      </c>
      <c r="CC14" s="100">
        <f>SUMIFS('Pooled CF'!$E:$E,'Pooled CF'!$A:$A,$A14,'Pooled CF'!$G:$G,CC$6)</f>
        <v>383615.02</v>
      </c>
      <c r="CD14" s="100">
        <f>SUMIFS('Pooled CF'!$E:$E,'Pooled CF'!$A:$A,$A14,'Pooled CF'!$G:$G,CD$6)</f>
        <v>383111.94</v>
      </c>
      <c r="CE14" s="100">
        <f>SUMIFS('Pooled CF'!$E:$E,'Pooled CF'!$A:$A,$A14,'Pooled CF'!$G:$G,CE$6)</f>
        <v>383039.44</v>
      </c>
      <c r="CF14" s="100">
        <f>SUMIFS('Pooled CF'!$E:$E,'Pooled CF'!$A:$A,$A14,'Pooled CF'!$G:$G,CF$6)</f>
        <v>383092.51</v>
      </c>
      <c r="CG14" s="100">
        <f>SUMIFS('Pooled CF'!$E:$E,'Pooled CF'!$A:$A,$A14,'Pooled CF'!$G:$G,CG$6)</f>
        <v>395637.52</v>
      </c>
      <c r="CH14" s="100">
        <f>SUMIFS('Pooled CF'!$E:$E,'Pooled CF'!$A:$A,$A14,'Pooled CF'!$G:$G,CH$6)</f>
        <v>382799.7</v>
      </c>
      <c r="CI14" s="100">
        <f>SUMIFS('Pooled CF'!$E:$E,'Pooled CF'!$A:$A,$A14,'Pooled CF'!$G:$G,CI$6)</f>
        <v>394697.73</v>
      </c>
      <c r="CJ14" s="100">
        <f>SUMIFS('Pooled CF'!$E:$E,'Pooled CF'!$A:$A,$A14,'Pooled CF'!$G:$G,CJ$6)</f>
        <v>382518.67</v>
      </c>
      <c r="CK14" s="100">
        <f>SUMIFS('Pooled CF'!$E:$E,'Pooled CF'!$A:$A,$A14,'Pooled CF'!$G:$G,CK$6)</f>
        <v>395503.66</v>
      </c>
      <c r="CL14" s="100">
        <f>SUMIFS('Pooled CF'!$E:$E,'Pooled CF'!$A:$A,$A14,'Pooled CF'!$G:$G,CL$6)</f>
        <v>395485.77</v>
      </c>
      <c r="CM14" s="100">
        <f>SUMIFS('Pooled CF'!$E:$E,'Pooled CF'!$A:$A,$A14,'Pooled CF'!$G:$G,CM$6)</f>
        <v>382710.76</v>
      </c>
      <c r="CN14" s="100">
        <f>SUMIFS('Pooled CF'!$E:$E,'Pooled CF'!$A:$A,$A14,'Pooled CF'!$G:$G,CN$6)</f>
        <v>395417.11</v>
      </c>
      <c r="CO14" s="100">
        <f>SUMIFS('Pooled CF'!$E:$E,'Pooled CF'!$A:$A,$A14,'Pooled CF'!$G:$G,CO$6)</f>
        <v>382674.26</v>
      </c>
      <c r="CP14" s="100">
        <f>SUMIFS('Pooled CF'!$E:$E,'Pooled CF'!$A:$A,$A14,'Pooled CF'!$G:$G,CP$6)</f>
        <v>395410.32</v>
      </c>
      <c r="CQ14" s="100">
        <f>SUMIFS('Pooled CF'!$E:$E,'Pooled CF'!$A:$A,$A14,'Pooled CF'!$G:$G,CQ$6)</f>
        <v>382637.38</v>
      </c>
      <c r="CR14" s="100">
        <f>SUMIFS('Pooled CF'!$E:$E,'Pooled CF'!$A:$A,$A14,'Pooled CF'!$G:$G,CR$6)</f>
        <v>382543.06</v>
      </c>
      <c r="CS14" s="100">
        <f>SUMIFS('Pooled CF'!$E:$E,'Pooled CF'!$A:$A,$A14,'Pooled CF'!$G:$G,CS$6)</f>
        <v>388105.48</v>
      </c>
      <c r="CT14" s="100">
        <f>SUMIFS('Pooled CF'!$E:$E,'Pooled CF'!$A:$A,$A14,'Pooled CF'!$G:$G,CT$6)</f>
        <v>370652.6</v>
      </c>
      <c r="CU14" s="100">
        <f>SUMIFS('Pooled CF'!$E:$E,'Pooled CF'!$A:$A,$A14,'Pooled CF'!$G:$G,CU$6)</f>
        <v>387489.83</v>
      </c>
      <c r="CV14" s="100">
        <f>SUMIFS('Pooled CF'!$E:$E,'Pooled CF'!$A:$A,$A14,'Pooled CF'!$G:$G,CV$6)</f>
        <v>375298.07</v>
      </c>
      <c r="CW14" s="100">
        <f>SUMIFS('Pooled CF'!$E:$E,'Pooled CF'!$A:$A,$A14,'Pooled CF'!$G:$G,CW$6)</f>
        <v>387705.79</v>
      </c>
      <c r="CX14" s="100">
        <f>SUMIFS('Pooled CF'!$E:$E,'Pooled CF'!$A:$A,$A14,'Pooled CF'!$G:$G,CX$6)</f>
        <v>387673.77</v>
      </c>
      <c r="CY14" s="100">
        <f>SUMIFS('Pooled CF'!$E:$E,'Pooled CF'!$A:$A,$A14,'Pooled CF'!$G:$G,CY$6)</f>
        <v>362650.76</v>
      </c>
      <c r="CZ14" s="100">
        <f>SUMIFS('Pooled CF'!$E:$E,'Pooled CF'!$A:$A,$A14,'Pooled CF'!$G:$G,CZ$6)</f>
        <v>366108.37</v>
      </c>
      <c r="DA14" s="100">
        <f>SUMIFS('Pooled CF'!$E:$E,'Pooled CF'!$A:$A,$A14,'Pooled CF'!$G:$G,DA$6)</f>
        <v>354260.38</v>
      </c>
      <c r="DB14" s="100">
        <f>SUMIFS('Pooled CF'!$E:$E,'Pooled CF'!$A:$A,$A14,'Pooled CF'!$G:$G,DB$6)</f>
        <v>350549.95</v>
      </c>
      <c r="DC14" s="100">
        <f>SUMIFS('Pooled CF'!$E:$E,'Pooled CF'!$A:$A,$A14,'Pooled CF'!$G:$G,DC$6)</f>
        <v>353314.99</v>
      </c>
      <c r="DD14" s="100">
        <f>SUMIFS('Pooled CF'!$E:$E,'Pooled CF'!$A:$A,$A14,'Pooled CF'!$G:$G,DD$6)</f>
        <v>356113.46</v>
      </c>
      <c r="DE14" s="100">
        <f>SUMIFS('Pooled CF'!$E:$E,'Pooled CF'!$A:$A,$A14,'Pooled CF'!$G:$G,DE$6)</f>
        <v>425283.3</v>
      </c>
      <c r="DF14" s="100">
        <f>SUMIFS('Pooled CF'!$E:$E,'Pooled CF'!$A:$A,$A14,'Pooled CF'!$G:$G,DF$6)</f>
        <v>353649.19</v>
      </c>
      <c r="DG14" s="100">
        <f>SUMIFS('Pooled CF'!$E:$E,'Pooled CF'!$A:$A,$A14,'Pooled CF'!$G:$G,DG$6)</f>
        <v>408332.16</v>
      </c>
      <c r="DH14" s="100">
        <f>SUMIFS('Pooled CF'!$E:$E,'Pooled CF'!$A:$A,$A14,'Pooled CF'!$G:$G,DH$6)</f>
        <v>375674.96</v>
      </c>
      <c r="DI14" s="100">
        <f>SUMIFS('Pooled CF'!$E:$E,'Pooled CF'!$A:$A,$A14,'Pooled CF'!$G:$G,DI$6)</f>
        <v>386764.82</v>
      </c>
      <c r="DJ14" s="100">
        <f>SUMIFS('Pooled CF'!$E:$E,'Pooled CF'!$A:$A,$A14,'Pooled CF'!$G:$G,DJ$6)</f>
        <v>387440.08</v>
      </c>
      <c r="DK14" s="100">
        <f>SUMIFS('Pooled CF'!$E:$E,'Pooled CF'!$A:$A,$A14,'Pooled CF'!$G:$G,DK$6)</f>
        <v>372988.29</v>
      </c>
      <c r="DL14" s="100">
        <f>SUMIFS('Pooled CF'!$E:$E,'Pooled CF'!$A:$A,$A14,'Pooled CF'!$G:$G,DL$6)</f>
        <v>365742.88</v>
      </c>
      <c r="DM14" s="100">
        <f>SUMIFS('Pooled CF'!$E:$E,'Pooled CF'!$A:$A,$A14,'Pooled CF'!$G:$G,DM$6)</f>
        <v>375578.66</v>
      </c>
      <c r="DN14" s="100">
        <f>SUMIFS('Pooled CF'!$E:$E,'Pooled CF'!$A:$A,$A14,'Pooled CF'!$G:$G,DN$6)</f>
        <v>373934.91</v>
      </c>
      <c r="DO14" s="100">
        <f>SUMIFS('Pooled CF'!$E:$E,'Pooled CF'!$A:$A,$A14,'Pooled CF'!$G:$G,DO$6)</f>
        <v>385074.46</v>
      </c>
      <c r="DP14" s="100">
        <f>SUMIFS('Pooled CF'!$E:$E,'Pooled CF'!$A:$A,$A14,'Pooled CF'!$G:$G,DP$6)</f>
        <v>256704.34</v>
      </c>
      <c r="DQ14" s="100">
        <f>SUMIFS('Pooled CF'!$E:$E,'Pooled CF'!$A:$A,$A14,'Pooled CF'!$G:$G,DQ$6)</f>
        <v>258442.58</v>
      </c>
      <c r="DR14" s="100">
        <f>SUMIFS('Pooled CF'!$E:$E,'Pooled CF'!$A:$A,$A14,'Pooled CF'!$G:$G,DR$6)</f>
        <v>250096.05</v>
      </c>
      <c r="DS14" s="100">
        <f>SUMIFS('Pooled CF'!$E:$E,'Pooled CF'!$A:$A,$A14,'Pooled CF'!$G:$G,DS$6)</f>
        <v>258357.4</v>
      </c>
      <c r="DT14" s="100">
        <f>SUMIFS('Pooled CF'!$E:$E,'Pooled CF'!$A:$A,$A14,'Pooled CF'!$G:$G,DT$6)</f>
        <v>212916.18</v>
      </c>
      <c r="DU14" s="100">
        <f>SUMIFS('Pooled CF'!$E:$E,'Pooled CF'!$A:$A,$A14,'Pooled CF'!$G:$G,DU$6)</f>
        <v>224445.39</v>
      </c>
      <c r="DV14" s="100">
        <f>SUMIFS('Pooled CF'!$E:$E,'Pooled CF'!$A:$A,$A14,'Pooled CF'!$G:$G,DV$6)</f>
        <v>224587.13</v>
      </c>
      <c r="DW14" s="100">
        <f>SUMIFS('Pooled CF'!$E:$E,'Pooled CF'!$A:$A,$A14,'Pooled CF'!$G:$G,DW$6)</f>
        <v>201893.59484027201</v>
      </c>
      <c r="DX14" s="100">
        <f>SUMIFS('Pooled CF'!$E:$E,'Pooled CF'!$A:$A,$A14,'Pooled CF'!$G:$G,DX$6)</f>
        <v>208601.02306742</v>
      </c>
      <c r="DY14" s="100">
        <f>SUMIFS('Pooled CF'!$E:$E,'Pooled CF'!$A:$A,$A14,'Pooled CF'!$G:$G,DY$6)</f>
        <v>201851.69833434699</v>
      </c>
      <c r="DZ14" s="100">
        <f>SUMIFS('Pooled CF'!$E:$E,'Pooled CF'!$A:$A,$A14,'Pooled CF'!$G:$G,DZ$6)</f>
        <v>195835.894199178</v>
      </c>
      <c r="EA14" s="100">
        <f>SUMIFS('Pooled CF'!$E:$E,'Pooled CF'!$A:$A,$A14,'Pooled CF'!$G:$G,EA$6)</f>
        <v>195815.393944034</v>
      </c>
      <c r="EB14" s="100">
        <f>SUMIFS('Pooled CF'!$E:$E,'Pooled CF'!$A:$A,$A14,'Pooled CF'!$G:$G,EB$6)</f>
        <v>213476.41099222901</v>
      </c>
      <c r="EC14" s="100">
        <f>SUMIFS('Pooled CF'!$E:$E,'Pooled CF'!$A:$A,$A14,'Pooled CF'!$G:$G,EC$6)</f>
        <v>206915.77441388401</v>
      </c>
      <c r="ED14" s="100">
        <f>SUMIFS('Pooled CF'!$E:$E,'Pooled CF'!$A:$A,$A14,'Pooled CF'!$G:$G,ED$6)</f>
        <v>224367.42770168799</v>
      </c>
      <c r="EE14" s="100">
        <f>SUMIFS('Pooled CF'!$E:$E,'Pooled CF'!$A:$A,$A14,'Pooled CF'!$G:$G,EE$6)</f>
        <v>229644.99635054701</v>
      </c>
      <c r="EF14" s="100">
        <f>SUMIFS('Pooled CF'!$E:$E,'Pooled CF'!$A:$A,$A14,'Pooled CF'!$G:$G,EF$6)</f>
        <v>222852.39657790901</v>
      </c>
      <c r="EG14" s="100">
        <f>SUMIFS('Pooled CF'!$E:$E,'Pooled CF'!$A:$A,$A14,'Pooled CF'!$G:$G,EG$6)</f>
        <v>234599.98326852199</v>
      </c>
      <c r="EH14" s="100">
        <f>SUMIFS('Pooled CF'!$E:$E,'Pooled CF'!$A:$A,$A14,'Pooled CF'!$G:$G,EH$6)</f>
        <v>233449.66019484901</v>
      </c>
      <c r="EI14" s="100">
        <f>SUMIFS('Pooled CF'!$E:$E,'Pooled CF'!$A:$A,$A14,'Pooled CF'!$G:$G,EI$6)</f>
        <v>225902.068525148</v>
      </c>
      <c r="EJ14" s="100">
        <f>SUMIFS('Pooled CF'!$E:$E,'Pooled CF'!$A:$A,$A14,'Pooled CF'!$G:$G,EJ$6)</f>
        <v>233279.05137814701</v>
      </c>
      <c r="EK14" s="100">
        <f>SUMIFS('Pooled CF'!$E:$E,'Pooled CF'!$A:$A,$A14,'Pooled CF'!$G:$G,EK$6)</f>
        <v>215553.232473993</v>
      </c>
      <c r="EL14" s="100">
        <f>SUMIFS('Pooled CF'!$E:$E,'Pooled CF'!$A:$A,$A14,'Pooled CF'!$G:$G,EL$6)</f>
        <v>222738.34022318901</v>
      </c>
      <c r="EM14" s="100">
        <f>SUMIFS('Pooled CF'!$E:$E,'Pooled CF'!$A:$A,$A14,'Pooled CF'!$G:$G,EM$6)</f>
        <v>210565.35399356301</v>
      </c>
      <c r="EN14" s="100">
        <f>SUMIFS('Pooled CF'!$E:$E,'Pooled CF'!$A:$A,$A14,'Pooled CF'!$G:$G,EN$6)</f>
        <v>220541.10402260299</v>
      </c>
      <c r="EO14" s="100">
        <f>SUMIFS('Pooled CF'!$E:$E,'Pooled CF'!$A:$A,$A14,'Pooled CF'!$G:$G,EO$6)</f>
        <v>222738.34022338199</v>
      </c>
      <c r="EP14" s="100">
        <f>SUMIFS('Pooled CF'!$E:$E,'Pooled CF'!$A:$A,$A14,'Pooled CF'!$G:$G,EP$6)</f>
        <v>215553.232474305</v>
      </c>
      <c r="EQ14" s="100">
        <f>SUMIFS('Pooled CF'!$E:$E,'Pooled CF'!$A:$A,$A14,'Pooled CF'!$G:$G,EQ$6)</f>
        <v>225485.846487609</v>
      </c>
      <c r="ER14" s="100">
        <f>SUMIFS('Pooled CF'!$E:$E,'Pooled CF'!$A:$A,$A14,'Pooled CF'!$G:$G,ER$6)</f>
        <v>218212.10950413701</v>
      </c>
      <c r="ES14" s="100">
        <f>SUMIFS('Pooled CF'!$E:$E,'Pooled CF'!$A:$A,$A14,'Pooled CF'!$G:$G,ES$6)</f>
        <v>225485.846487609</v>
      </c>
      <c r="ET14" s="100">
        <f>SUMIFS('Pooled CF'!$E:$E,'Pooled CF'!$A:$A,$A14,'Pooled CF'!$G:$G,ET$6)</f>
        <v>225485.846487609</v>
      </c>
      <c r="EU14" s="100">
        <f>SUMIFS('Pooled CF'!$E:$E,'Pooled CF'!$A:$A,$A14,'Pooled CF'!$G:$G,EU$6)</f>
        <v>68575.751170795993</v>
      </c>
      <c r="EV14" s="100">
        <f>SUMIFS('Pooled CF'!$E:$E,'Pooled CF'!$A:$A,$A14,'Pooled CF'!$G:$G,EV$6)</f>
        <v>47203.549554928999</v>
      </c>
      <c r="EW14" s="100">
        <f>SUMIFS('Pooled CF'!$E:$E,'Pooled CF'!$A:$A,$A14,'Pooled CF'!$G:$G,EW$6)</f>
        <v>45680.854407995997</v>
      </c>
      <c r="EX14" s="100">
        <f>SUMIFS('Pooled CF'!$E:$E,'Pooled CF'!$A:$A,$A14,'Pooled CF'!$G:$G,EX$6)</f>
        <v>45680.854407995997</v>
      </c>
      <c r="EY14" s="100">
        <f>SUMIFS('Pooled CF'!$E:$E,'Pooled CF'!$A:$A,$A14,'Pooled CF'!$G:$G,EY$6)</f>
        <v>45680.854407995997</v>
      </c>
      <c r="EZ14" s="100">
        <f>SUMIFS('Pooled CF'!$E:$E,'Pooled CF'!$A:$A,$A14,'Pooled CF'!$G:$G,EZ$6)</f>
        <v>45680.848611162997</v>
      </c>
      <c r="FA14" s="100">
        <f>SUMIFS('Pooled CF'!$E:$E,'Pooled CF'!$A:$A,$A14,'Pooled CF'!$G:$G,FA$6)</f>
        <v>47203.549554928999</v>
      </c>
      <c r="FB14" s="100">
        <f>SUMIFS('Pooled CF'!$E:$E,'Pooled CF'!$A:$A,$A14,'Pooled CF'!$G:$G,FB$6)</f>
        <v>45680.854407995997</v>
      </c>
      <c r="FC14" s="100">
        <f>SUMIFS('Pooled CF'!$E:$E,'Pooled CF'!$A:$A,$A14,'Pooled CF'!$G:$G,FC$6)</f>
        <v>47203.549554931997</v>
      </c>
      <c r="FD14" s="100">
        <f>SUMIFS('Pooled CF'!$E:$E,'Pooled CF'!$A:$A,$A14,'Pooled CF'!$G:$G,FD$6)</f>
        <v>26380.340865459999</v>
      </c>
      <c r="FE14" s="100">
        <f>SUMIFS('Pooled CF'!$E:$E,'Pooled CF'!$A:$A,$A14,'Pooled CF'!$G:$G,FE$6)</f>
        <v>27259.685560973001</v>
      </c>
      <c r="FF14" s="100">
        <f>SUMIFS('Pooled CF'!$E:$E,'Pooled CF'!$A:$A,$A14,'Pooled CF'!$G:$G,FF$6)</f>
        <v>24066.097609099001</v>
      </c>
      <c r="FG14" s="100">
        <f>SUMIFS('Pooled CF'!$E:$E,'Pooled CF'!$A:$A,$A14,'Pooled CF'!$G:$G,FG$6)</f>
        <v>23289.771879764001</v>
      </c>
      <c r="FH14" s="100">
        <f>SUMIFS('Pooled CF'!$E:$E,'Pooled CF'!$A:$A,$A14,'Pooled CF'!$G:$G,FH$6)</f>
        <v>7490.3596250379996</v>
      </c>
      <c r="FI14" s="100">
        <f>SUMIFS('Pooled CF'!$E:$E,'Pooled CF'!$A:$A,$A14,'Pooled CF'!$G:$G,FI$6)</f>
        <v>0</v>
      </c>
      <c r="FJ14" s="100">
        <f>SUMIFS('Pooled CF'!$E:$E,'Pooled CF'!$A:$A,$A14,'Pooled CF'!$G:$G,FJ$6)</f>
        <v>0</v>
      </c>
      <c r="FK14" s="100">
        <f>SUMIFS('Pooled CF'!$E:$E,'Pooled CF'!$A:$A,$A14,'Pooled CF'!$G:$G,FK$6)</f>
        <v>0</v>
      </c>
      <c r="FL14" s="100">
        <f>SUMIFS('Pooled CF'!$E:$E,'Pooled CF'!$A:$A,$A14,'Pooled CF'!$G:$G,FL$6)</f>
        <v>0</v>
      </c>
      <c r="FM14" s="100">
        <f>SUMIFS('Pooled CF'!$E:$E,'Pooled CF'!$A:$A,$A14,'Pooled CF'!$G:$G,FM$6)</f>
        <v>0</v>
      </c>
      <c r="FN14" s="100">
        <f>SUMIFS('Pooled CF'!$E:$E,'Pooled CF'!$A:$A,$A14,'Pooled CF'!$G:$G,FN$6)</f>
        <v>0</v>
      </c>
      <c r="FO14" s="100">
        <f>SUMIFS('Pooled CF'!$E:$E,'Pooled CF'!$A:$A,$A14,'Pooled CF'!$G:$G,FO$6)</f>
        <v>0</v>
      </c>
      <c r="FP14" s="100">
        <f>SUMIFS('Pooled CF'!$E:$E,'Pooled CF'!$A:$A,$A14,'Pooled CF'!$G:$G,FP$6)</f>
        <v>0</v>
      </c>
      <c r="FQ14" s="100">
        <f>SUMIFS('Pooled CF'!$E:$E,'Pooled CF'!$A:$A,$A14,'Pooled CF'!$G:$G,FQ$6)</f>
        <v>0</v>
      </c>
      <c r="FR14" s="100">
        <f>SUMIFS('Pooled CF'!$E:$E,'Pooled CF'!$A:$A,$A14,'Pooled CF'!$G:$G,FR$6)</f>
        <v>0</v>
      </c>
      <c r="FS14" s="100">
        <f>SUMIFS('Pooled CF'!$E:$E,'Pooled CF'!$A:$A,$A14,'Pooled CF'!$G:$G,FS$6)</f>
        <v>42859481.290809207</v>
      </c>
      <c r="FT14" s="100">
        <f>SUMIFS('Pooled CF'!$E:$E,'Pooled CF'!$A:$A,$A14,'Pooled CF'!$G:$G,FT$6)</f>
        <v>0</v>
      </c>
      <c r="FU14" s="100">
        <f>SUMIFS('Pooled CF'!$E:$E,'Pooled CF'!$A:$A,$A14,'Pooled CF'!$G:$G,FU$6)</f>
        <v>0</v>
      </c>
      <c r="FV14" s="100">
        <f>SUMIFS('Pooled CF'!$E:$E,'Pooled CF'!$A:$A,$A14,'Pooled CF'!$G:$G,FV$6)</f>
        <v>0</v>
      </c>
      <c r="FW14" s="100">
        <f>SUMIFS('Pooled CF'!$E:$E,'Pooled CF'!$A:$A,$A14,'Pooled CF'!$G:$G,FW$6)</f>
        <v>0</v>
      </c>
      <c r="FX14" s="100">
        <f>SUMIFS('Pooled CF'!$E:$E,'Pooled CF'!$A:$A,$A14,'Pooled CF'!$G:$G,FX$6)</f>
        <v>0</v>
      </c>
      <c r="FY14" s="100">
        <f>SUMIFS('Pooled CF'!$E:$E,'Pooled CF'!$A:$A,$A14,'Pooled CF'!$G:$G,FY$6)</f>
        <v>0</v>
      </c>
      <c r="FZ14" s="100">
        <f>SUMIFS('Pooled CF'!$E:$E,'Pooled CF'!$A:$A,$A14,'Pooled CF'!$G:$G,FZ$6)</f>
        <v>0</v>
      </c>
      <c r="GA14" s="100">
        <f>SUMIFS('Pooled CF'!$E:$E,'Pooled CF'!$A:$A,$A14,'Pooled CF'!$G:$G,GA$6)</f>
        <v>0</v>
      </c>
      <c r="GB14" s="100">
        <f>SUMIFS('Pooled CF'!$E:$E,'Pooled CF'!$A:$A,$A14,'Pooled CF'!$G:$G,GB$6)</f>
        <v>0</v>
      </c>
      <c r="GC14" s="100">
        <f>SUMIFS('Pooled CF'!$E:$E,'Pooled CF'!$A:$A,$A14,'Pooled CF'!$G:$G,GC$6)</f>
        <v>0</v>
      </c>
      <c r="GD14" s="100">
        <f>SUMIFS('Pooled CF'!$E:$E,'Pooled CF'!$A:$A,$A14,'Pooled CF'!$G:$G,GD$6)</f>
        <v>0</v>
      </c>
      <c r="GE14" s="100">
        <f>SUMIFS('Pooled CF'!$E:$E,'Pooled CF'!$A:$A,$A14,'Pooled CF'!$G:$G,GE$6)</f>
        <v>0</v>
      </c>
      <c r="GF14" s="100">
        <f>SUMIFS('Pooled CF'!$E:$E,'Pooled CF'!$A:$A,$A14,'Pooled CF'!$G:$G,GF$6)</f>
        <v>0</v>
      </c>
      <c r="GG14" s="100">
        <f>SUMIFS('Pooled CF'!$E:$E,'Pooled CF'!$A:$A,$A14,'Pooled CF'!$G:$G,GG$6)</f>
        <v>0</v>
      </c>
      <c r="GH14" s="100">
        <f>SUMIFS('Pooled CF'!$E:$E,'Pooled CF'!$A:$A,$A14,'Pooled CF'!$G:$G,GH$6)</f>
        <v>0</v>
      </c>
      <c r="GI14" s="100">
        <f>SUMIFS('Pooled CF'!$E:$E,'Pooled CF'!$A:$A,$A14,'Pooled CF'!$G:$G,GI$6)</f>
        <v>0</v>
      </c>
      <c r="GJ14" s="100">
        <f>SUMIFS('Pooled CF'!$E:$E,'Pooled CF'!$A:$A,$A14,'Pooled CF'!$G:$G,GJ$6)</f>
        <v>0</v>
      </c>
      <c r="GK14" s="100">
        <f>SUMIFS('Pooled CF'!$E:$E,'Pooled CF'!$A:$A,$A14,'Pooled CF'!$G:$G,GK$6)</f>
        <v>0</v>
      </c>
      <c r="GL14" s="100">
        <f>SUMIFS('Pooled CF'!$E:$E,'Pooled CF'!$A:$A,$A14,'Pooled CF'!$G:$G,GL$6)</f>
        <v>0</v>
      </c>
      <c r="GM14" s="100">
        <f>SUMIFS('Pooled CF'!$E:$E,'Pooled CF'!$A:$A,$A14,'Pooled CF'!$G:$G,GM$6)</f>
        <v>0</v>
      </c>
      <c r="GN14" s="100">
        <f>SUMIFS('Pooled CF'!$E:$E,'Pooled CF'!$A:$A,$A14,'Pooled CF'!$G:$G,GN$6)</f>
        <v>0</v>
      </c>
      <c r="GO14" s="100">
        <f>SUMIFS('Pooled CF'!$E:$E,'Pooled CF'!$A:$A,$A14,'Pooled CF'!$G:$G,GO$6)</f>
        <v>0</v>
      </c>
      <c r="GP14" s="100">
        <f>SUMIFS('Pooled CF'!$E:$E,'Pooled CF'!$A:$A,$A14,'Pooled CF'!$G:$G,GP$6)</f>
        <v>0</v>
      </c>
      <c r="GQ14" s="100">
        <f>SUMIFS('Pooled CF'!$E:$E,'Pooled CF'!$A:$A,$A14,'Pooled CF'!$G:$G,GQ$6)</f>
        <v>0</v>
      </c>
      <c r="GR14" s="100">
        <f>SUMIFS('Pooled CF'!$E:$E,'Pooled CF'!$A:$A,$A14,'Pooled CF'!$G:$G,GR$6)</f>
        <v>0</v>
      </c>
      <c r="GS14" s="100">
        <f>SUMIFS('Pooled CF'!$E:$E,'Pooled CF'!$A:$A,$A14,'Pooled CF'!$G:$G,GS$6)</f>
        <v>0</v>
      </c>
      <c r="GU14" s="85">
        <f t="shared" si="16"/>
        <v>-51989556.759999998</v>
      </c>
      <c r="GV14" s="85">
        <f t="shared" si="16"/>
        <v>4671356.24</v>
      </c>
      <c r="GW14" s="85">
        <f t="shared" si="16"/>
        <v>4670868.5200000005</v>
      </c>
      <c r="GX14" s="85">
        <f t="shared" si="16"/>
        <v>4638465.72</v>
      </c>
      <c r="GY14" s="85">
        <f t="shared" si="16"/>
        <v>4713312.9699999988</v>
      </c>
      <c r="GZ14" s="85">
        <f t="shared" si="16"/>
        <v>4668587.4700000007</v>
      </c>
      <c r="HA14" s="85">
        <f t="shared" si="16"/>
        <v>4656689.07</v>
      </c>
      <c r="HB14" s="85">
        <f t="shared" si="16"/>
        <v>4540535.8099999996</v>
      </c>
      <c r="HC14" s="85">
        <f t="shared" si="16"/>
        <v>4511432.7399999993</v>
      </c>
      <c r="HD14" s="85">
        <f t="shared" si="16"/>
        <v>3056904.7562420387</v>
      </c>
      <c r="HE14" s="85">
        <f t="shared" si="16"/>
        <v>2631692.2900201282</v>
      </c>
      <c r="HF14" s="85">
        <f t="shared" si="16"/>
        <v>2148266.1750377268</v>
      </c>
      <c r="HG14" s="85">
        <f t="shared" si="16"/>
        <v>385616.76648534596</v>
      </c>
      <c r="HH14" s="85">
        <f t="shared" si="16"/>
        <v>42859481.290809207</v>
      </c>
      <c r="HI14" s="85">
        <f t="shared" si="16"/>
        <v>0</v>
      </c>
      <c r="HJ14" s="85">
        <f t="shared" si="16"/>
        <v>0</v>
      </c>
      <c r="HK14" s="85">
        <f t="shared" si="17"/>
        <v>36163653.05859445</v>
      </c>
    </row>
    <row r="15" spans="1:219" hidden="1" outlineLevel="1" x14ac:dyDescent="0.75">
      <c r="A15" s="7" t="s">
        <v>21</v>
      </c>
      <c r="B15" s="112" t="s">
        <v>148</v>
      </c>
      <c r="C15" s="104">
        <f ca="1">EOMONTH(OFFSET(Strats!$B$3,MATCH($B15,Strats!$B$4:$B$31,0),MATCH(C$5,Strats!$C$3:$BS$3,0)),0)</f>
        <v>43159</v>
      </c>
      <c r="D15" s="87">
        <f ca="1">OFFSET(Strats!$B$3,MATCH($B15,Strats!$B$4:$B$31,0),MATCH(D$5,Strats!$C$3:$BS$3,0))</f>
        <v>107046891</v>
      </c>
      <c r="E15" s="88">
        <f ca="1">OFFSET(Strats!$B$3,MATCH($B15,Strats!$B$4:$B$31,0),MATCH(E$5,Strats!$C$3:$BS$3,0))</f>
        <v>0.49701659999999998</v>
      </c>
      <c r="F15" s="85">
        <f t="shared" ca="1" si="13"/>
        <v>53204081.805390596</v>
      </c>
      <c r="G15" s="85">
        <f t="shared" ca="1" si="14"/>
        <v>41900237.139999993</v>
      </c>
      <c r="H15" s="86">
        <f ca="1">IFERROR(XIRR(OFFSET($J15,0,MATCH($C15,$K$6:$GS$6,0)):$GS15,OFFSET($J$6,0,MATCH($C15,$K$6:$GS$6,0)):$GS$6),"N/A")</f>
        <v>-8.3879441022872946E-3</v>
      </c>
      <c r="I15" s="95">
        <f t="shared" ca="1" si="15"/>
        <v>0.95771372710294311</v>
      </c>
      <c r="K15" s="100">
        <f>SUMIFS('Pooled CF'!$E:$E,'Pooled CF'!$A:$A,$A15,'Pooled CF'!$G:$G,K$6)</f>
        <v>0</v>
      </c>
      <c r="L15" s="100">
        <f>SUMIFS('Pooled CF'!$E:$E,'Pooled CF'!$A:$A,$A15,'Pooled CF'!$G:$G,L$6)</f>
        <v>0</v>
      </c>
      <c r="M15" s="100">
        <f>SUMIFS('Pooled CF'!$E:$E,'Pooled CF'!$A:$A,$A15,'Pooled CF'!$G:$G,M$6)</f>
        <v>0</v>
      </c>
      <c r="N15" s="100">
        <f>SUMIFS('Pooled CF'!$E:$E,'Pooled CF'!$A:$A,$A15,'Pooled CF'!$G:$G,N$6)</f>
        <v>0</v>
      </c>
      <c r="O15" s="100">
        <f>SUMIFS('Pooled CF'!$E:$E,'Pooled CF'!$A:$A,$A15,'Pooled CF'!$G:$G,O$6)</f>
        <v>0</v>
      </c>
      <c r="P15" s="100">
        <f>SUMIFS('Pooled CF'!$E:$E,'Pooled CF'!$A:$A,$A15,'Pooled CF'!$G:$G,P$6)</f>
        <v>0</v>
      </c>
      <c r="Q15" s="100">
        <f>SUMIFS('Pooled CF'!$E:$E,'Pooled CF'!$A:$A,$A15,'Pooled CF'!$G:$G,Q$6)</f>
        <v>0</v>
      </c>
      <c r="R15" s="100">
        <f>SUMIFS('Pooled CF'!$E:$E,'Pooled CF'!$A:$A,$A15,'Pooled CF'!$G:$G,R$6)</f>
        <v>0</v>
      </c>
      <c r="S15" s="100">
        <f>SUMIFS('Pooled CF'!$E:$E,'Pooled CF'!$A:$A,$A15,'Pooled CF'!$G:$G,S$6)</f>
        <v>0</v>
      </c>
      <c r="T15" s="100">
        <f>SUMIFS('Pooled CF'!$E:$E,'Pooled CF'!$A:$A,$A15,'Pooled CF'!$G:$G,T$6)</f>
        <v>0</v>
      </c>
      <c r="U15" s="100">
        <f>SUMIFS('Pooled CF'!$E:$E,'Pooled CF'!$A:$A,$A15,'Pooled CF'!$G:$G,U$6)</f>
        <v>0</v>
      </c>
      <c r="V15" s="100">
        <f>SUMIFS('Pooled CF'!$E:$E,'Pooled CF'!$A:$A,$A15,'Pooled CF'!$G:$G,V$6)</f>
        <v>0</v>
      </c>
      <c r="W15" s="100">
        <f>SUMIFS('Pooled CF'!$E:$E,'Pooled CF'!$A:$A,$A15,'Pooled CF'!$G:$G,W$6)</f>
        <v>-53204081.805390596</v>
      </c>
      <c r="X15" s="100">
        <f>SUMIFS('Pooled CF'!$E:$E,'Pooled CF'!$A:$A,$A15,'Pooled CF'!$G:$G,X$6)</f>
        <v>419742.35</v>
      </c>
      <c r="Y15" s="100">
        <f>SUMIFS('Pooled CF'!$E:$E,'Pooled CF'!$A:$A,$A15,'Pooled CF'!$G:$G,Y$6)</f>
        <v>433721.97</v>
      </c>
      <c r="Z15" s="100">
        <f>SUMIFS('Pooled CF'!$E:$E,'Pooled CF'!$A:$A,$A15,'Pooled CF'!$G:$G,Z$6)</f>
        <v>419722.86</v>
      </c>
      <c r="AA15" s="100">
        <f>SUMIFS('Pooled CF'!$E:$E,'Pooled CF'!$A:$A,$A15,'Pooled CF'!$G:$G,AA$6)</f>
        <v>433704.05</v>
      </c>
      <c r="AB15" s="100">
        <f>SUMIFS('Pooled CF'!$E:$E,'Pooled CF'!$A:$A,$A15,'Pooled CF'!$G:$G,AB$6)</f>
        <v>419705.43</v>
      </c>
      <c r="AC15" s="100">
        <f>SUMIFS('Pooled CF'!$E:$E,'Pooled CF'!$A:$A,$A15,'Pooled CF'!$G:$G,AC$6)</f>
        <v>433685.96</v>
      </c>
      <c r="AD15" s="100">
        <f>SUMIFS('Pooled CF'!$E:$E,'Pooled CF'!$A:$A,$A15,'Pooled CF'!$G:$G,AD$6)</f>
        <v>433677.41</v>
      </c>
      <c r="AE15" s="100">
        <f>SUMIFS('Pooled CF'!$E:$E,'Pooled CF'!$A:$A,$A15,'Pooled CF'!$G:$G,AE$6)</f>
        <v>419679.52</v>
      </c>
      <c r="AF15" s="100">
        <f>SUMIFS('Pooled CF'!$E:$E,'Pooled CF'!$A:$A,$A15,'Pooled CF'!$G:$G,AF$6)</f>
        <v>433658.72</v>
      </c>
      <c r="AG15" s="100">
        <f>SUMIFS('Pooled CF'!$E:$E,'Pooled CF'!$A:$A,$A15,'Pooled CF'!$G:$G,AG$6)</f>
        <v>419661.04</v>
      </c>
      <c r="AH15" s="100">
        <f>SUMIFS('Pooled CF'!$E:$E,'Pooled CF'!$A:$A,$A15,'Pooled CF'!$G:$G,AH$6)</f>
        <v>419651.16</v>
      </c>
      <c r="AI15" s="100">
        <f>SUMIFS('Pooled CF'!$E:$E,'Pooled CF'!$A:$A,$A15,'Pooled CF'!$G:$G,AI$6)</f>
        <v>419642.36</v>
      </c>
      <c r="AJ15" s="100">
        <f>SUMIFS('Pooled CF'!$E:$E,'Pooled CF'!$A:$A,$A15,'Pooled CF'!$G:$G,AJ$6)</f>
        <v>419644.51</v>
      </c>
      <c r="AK15" s="100">
        <f>SUMIFS('Pooled CF'!$E:$E,'Pooled CF'!$A:$A,$A15,'Pooled CF'!$G:$G,AK$6)</f>
        <v>433562.24</v>
      </c>
      <c r="AL15" s="100">
        <f>SUMIFS('Pooled CF'!$E:$E,'Pooled CF'!$A:$A,$A15,'Pooled CF'!$G:$G,AL$6)</f>
        <v>419611.32</v>
      </c>
      <c r="AM15" s="100">
        <f>SUMIFS('Pooled CF'!$E:$E,'Pooled CF'!$A:$A,$A15,'Pooled CF'!$G:$G,AM$6)</f>
        <v>433404.26</v>
      </c>
      <c r="AN15" s="100">
        <f>SUMIFS('Pooled CF'!$E:$E,'Pooled CF'!$A:$A,$A15,'Pooled CF'!$G:$G,AN$6)</f>
        <v>419593.1</v>
      </c>
      <c r="AO15" s="100">
        <f>SUMIFS('Pooled CF'!$E:$E,'Pooled CF'!$A:$A,$A15,'Pooled CF'!$G:$G,AO$6)</f>
        <v>433565.66</v>
      </c>
      <c r="AP15" s="100">
        <f>SUMIFS('Pooled CF'!$E:$E,'Pooled CF'!$A:$A,$A15,'Pooled CF'!$G:$G,AP$6)</f>
        <v>433556.59</v>
      </c>
      <c r="AQ15" s="100">
        <f>SUMIFS('Pooled CF'!$E:$E,'Pooled CF'!$A:$A,$A15,'Pooled CF'!$G:$G,AQ$6)</f>
        <v>419429.76</v>
      </c>
      <c r="AR15" s="100">
        <f>SUMIFS('Pooled CF'!$E:$E,'Pooled CF'!$A:$A,$A15,'Pooled CF'!$G:$G,AR$6)</f>
        <v>433468.88</v>
      </c>
      <c r="AS15" s="100">
        <f>SUMIFS('Pooled CF'!$E:$E,'Pooled CF'!$A:$A,$A15,'Pooled CF'!$G:$G,AS$6)</f>
        <v>419583.63</v>
      </c>
      <c r="AT15" s="100">
        <f>SUMIFS('Pooled CF'!$E:$E,'Pooled CF'!$A:$A,$A15,'Pooled CF'!$G:$G,AT$6)</f>
        <v>433489.64</v>
      </c>
      <c r="AU15" s="100">
        <f>SUMIFS('Pooled CF'!$E:$E,'Pooled CF'!$A:$A,$A15,'Pooled CF'!$G:$G,AU$6)</f>
        <v>412545.42</v>
      </c>
      <c r="AV15" s="100">
        <f>SUMIFS('Pooled CF'!$E:$E,'Pooled CF'!$A:$A,$A15,'Pooled CF'!$G:$G,AV$6)</f>
        <v>415580.42</v>
      </c>
      <c r="AW15" s="100">
        <f>SUMIFS('Pooled CF'!$E:$E,'Pooled CF'!$A:$A,$A15,'Pooled CF'!$G:$G,AW$6)</f>
        <v>430200.71</v>
      </c>
      <c r="AX15" s="100">
        <f>SUMIFS('Pooled CF'!$E:$E,'Pooled CF'!$A:$A,$A15,'Pooled CF'!$G:$G,AX$6)</f>
        <v>412448.28</v>
      </c>
      <c r="AY15" s="100">
        <f>SUMIFS('Pooled CF'!$E:$E,'Pooled CF'!$A:$A,$A15,'Pooled CF'!$G:$G,AY$6)</f>
        <v>429752.08</v>
      </c>
      <c r="AZ15" s="100">
        <f>SUMIFS('Pooled CF'!$E:$E,'Pooled CF'!$A:$A,$A15,'Pooled CF'!$G:$G,AZ$6)</f>
        <v>412525.9</v>
      </c>
      <c r="BA15" s="100">
        <f>SUMIFS('Pooled CF'!$E:$E,'Pooled CF'!$A:$A,$A15,'Pooled CF'!$G:$G,BA$6)</f>
        <v>425859.56</v>
      </c>
      <c r="BB15" s="100">
        <f>SUMIFS('Pooled CF'!$E:$E,'Pooled CF'!$A:$A,$A15,'Pooled CF'!$G:$G,BB$6)</f>
        <v>426480.38</v>
      </c>
      <c r="BC15" s="100">
        <f>SUMIFS('Pooled CF'!$E:$E,'Pooled CF'!$A:$A,$A15,'Pooled CF'!$G:$G,BC$6)</f>
        <v>412408.95</v>
      </c>
      <c r="BD15" s="100">
        <f>SUMIFS('Pooled CF'!$E:$E,'Pooled CF'!$A:$A,$A15,'Pooled CF'!$G:$G,BD$6)</f>
        <v>424593.76</v>
      </c>
      <c r="BE15" s="100">
        <f>SUMIFS('Pooled CF'!$E:$E,'Pooled CF'!$A:$A,$A15,'Pooled CF'!$G:$G,BE$6)</f>
        <v>410508.72</v>
      </c>
      <c r="BF15" s="100">
        <f>SUMIFS('Pooled CF'!$E:$E,'Pooled CF'!$A:$A,$A15,'Pooled CF'!$G:$G,BF$6)</f>
        <v>410666.19</v>
      </c>
      <c r="BG15" s="100">
        <f>SUMIFS('Pooled CF'!$E:$E,'Pooled CF'!$A:$A,$A15,'Pooled CF'!$G:$G,BG$6)</f>
        <v>410535.91</v>
      </c>
      <c r="BH15" s="100">
        <f>SUMIFS('Pooled CF'!$E:$E,'Pooled CF'!$A:$A,$A15,'Pooled CF'!$G:$G,BH$6)</f>
        <v>406945.03</v>
      </c>
      <c r="BI15" s="100">
        <f>SUMIFS('Pooled CF'!$E:$E,'Pooled CF'!$A:$A,$A15,'Pooled CF'!$G:$G,BI$6)</f>
        <v>421075.78</v>
      </c>
      <c r="BJ15" s="100">
        <f>SUMIFS('Pooled CF'!$E:$E,'Pooled CF'!$A:$A,$A15,'Pooled CF'!$G:$G,BJ$6)</f>
        <v>395552.87</v>
      </c>
      <c r="BK15" s="100">
        <f>SUMIFS('Pooled CF'!$E:$E,'Pooled CF'!$A:$A,$A15,'Pooled CF'!$G:$G,BK$6)</f>
        <v>418849.48</v>
      </c>
      <c r="BL15" s="100">
        <f>SUMIFS('Pooled CF'!$E:$E,'Pooled CF'!$A:$A,$A15,'Pooled CF'!$G:$G,BL$6)</f>
        <v>407178.84</v>
      </c>
      <c r="BM15" s="100">
        <f>SUMIFS('Pooled CF'!$E:$E,'Pooled CF'!$A:$A,$A15,'Pooled CF'!$G:$G,BM$6)</f>
        <v>421055.82</v>
      </c>
      <c r="BN15" s="100">
        <f>SUMIFS('Pooled CF'!$E:$E,'Pooled CF'!$A:$A,$A15,'Pooled CF'!$G:$G,BN$6)</f>
        <v>420390.85</v>
      </c>
      <c r="BO15" s="100">
        <f>SUMIFS('Pooled CF'!$E:$E,'Pooled CF'!$A:$A,$A15,'Pooled CF'!$G:$G,BO$6)</f>
        <v>407145.23</v>
      </c>
      <c r="BP15" s="100">
        <f>SUMIFS('Pooled CF'!$E:$E,'Pooled CF'!$A:$A,$A15,'Pooled CF'!$G:$G,BP$6)</f>
        <v>420844.66</v>
      </c>
      <c r="BQ15" s="100">
        <f>SUMIFS('Pooled CF'!$E:$E,'Pooled CF'!$A:$A,$A15,'Pooled CF'!$G:$G,BQ$6)</f>
        <v>407115.08</v>
      </c>
      <c r="BR15" s="100">
        <f>SUMIFS('Pooled CF'!$E:$E,'Pooled CF'!$A:$A,$A15,'Pooled CF'!$G:$G,BR$6)</f>
        <v>482339.98</v>
      </c>
      <c r="BS15" s="100">
        <f>SUMIFS('Pooled CF'!$E:$E,'Pooled CF'!$A:$A,$A15,'Pooled CF'!$G:$G,BS$6)</f>
        <v>409071.42</v>
      </c>
      <c r="BT15" s="100">
        <f>SUMIFS('Pooled CF'!$E:$E,'Pooled CF'!$A:$A,$A15,'Pooled CF'!$G:$G,BT$6)</f>
        <v>482659.01</v>
      </c>
      <c r="BU15" s="100">
        <f>SUMIFS('Pooled CF'!$E:$E,'Pooled CF'!$A:$A,$A15,'Pooled CF'!$G:$G,BU$6)</f>
        <v>423051.41</v>
      </c>
      <c r="BV15" s="100">
        <f>SUMIFS('Pooled CF'!$E:$E,'Pooled CF'!$A:$A,$A15,'Pooled CF'!$G:$G,BV$6)</f>
        <v>412652.42</v>
      </c>
      <c r="BW15" s="100">
        <f>SUMIFS('Pooled CF'!$E:$E,'Pooled CF'!$A:$A,$A15,'Pooled CF'!$G:$G,BW$6)</f>
        <v>424645.81</v>
      </c>
      <c r="BX15" s="100">
        <f>SUMIFS('Pooled CF'!$E:$E,'Pooled CF'!$A:$A,$A15,'Pooled CF'!$G:$G,BX$6)</f>
        <v>413535.31</v>
      </c>
      <c r="BY15" s="100">
        <f>SUMIFS('Pooled CF'!$E:$E,'Pooled CF'!$A:$A,$A15,'Pooled CF'!$G:$G,BY$6)</f>
        <v>427320.94</v>
      </c>
      <c r="BZ15" s="100">
        <f>SUMIFS('Pooled CF'!$E:$E,'Pooled CF'!$A:$A,$A15,'Pooled CF'!$G:$G,BZ$6)</f>
        <v>427413.44</v>
      </c>
      <c r="CA15" s="100">
        <f>SUMIFS('Pooled CF'!$E:$E,'Pooled CF'!$A:$A,$A15,'Pooled CF'!$G:$G,CA$6)</f>
        <v>402063.35999999999</v>
      </c>
      <c r="CB15" s="100">
        <f>SUMIFS('Pooled CF'!$E:$E,'Pooled CF'!$A:$A,$A15,'Pooled CF'!$G:$G,CB$6)</f>
        <v>517558.44</v>
      </c>
      <c r="CC15" s="100">
        <f>SUMIFS('Pooled CF'!$E:$E,'Pooled CF'!$A:$A,$A15,'Pooled CF'!$G:$G,CC$6)</f>
        <v>413604.9</v>
      </c>
      <c r="CD15" s="100">
        <f>SUMIFS('Pooled CF'!$E:$E,'Pooled CF'!$A:$A,$A15,'Pooled CF'!$G:$G,CD$6)</f>
        <v>419279.3</v>
      </c>
      <c r="CE15" s="100">
        <f>SUMIFS('Pooled CF'!$E:$E,'Pooled CF'!$A:$A,$A15,'Pooled CF'!$G:$G,CE$6)</f>
        <v>415035</v>
      </c>
      <c r="CF15" s="100">
        <f>SUMIFS('Pooled CF'!$E:$E,'Pooled CF'!$A:$A,$A15,'Pooled CF'!$G:$G,CF$6)</f>
        <v>414838.19</v>
      </c>
      <c r="CG15" s="100">
        <f>SUMIFS('Pooled CF'!$E:$E,'Pooled CF'!$A:$A,$A15,'Pooled CF'!$G:$G,CG$6)</f>
        <v>428542.45</v>
      </c>
      <c r="CH15" s="100">
        <f>SUMIFS('Pooled CF'!$E:$E,'Pooled CF'!$A:$A,$A15,'Pooled CF'!$G:$G,CH$6)</f>
        <v>412854.76</v>
      </c>
      <c r="CI15" s="100">
        <f>SUMIFS('Pooled CF'!$E:$E,'Pooled CF'!$A:$A,$A15,'Pooled CF'!$G:$G,CI$6)</f>
        <v>428937.71</v>
      </c>
      <c r="CJ15" s="100">
        <f>SUMIFS('Pooled CF'!$E:$E,'Pooled CF'!$A:$A,$A15,'Pooled CF'!$G:$G,CJ$6)</f>
        <v>384603.93</v>
      </c>
      <c r="CK15" s="100">
        <f>SUMIFS('Pooled CF'!$E:$E,'Pooled CF'!$A:$A,$A15,'Pooled CF'!$G:$G,CK$6)</f>
        <v>419091.25</v>
      </c>
      <c r="CL15" s="100">
        <f>SUMIFS('Pooled CF'!$E:$E,'Pooled CF'!$A:$A,$A15,'Pooled CF'!$G:$G,CL$6)</f>
        <v>418055.71</v>
      </c>
      <c r="CM15" s="100">
        <f>SUMIFS('Pooled CF'!$E:$E,'Pooled CF'!$A:$A,$A15,'Pooled CF'!$G:$G,CM$6)</f>
        <v>405534.49</v>
      </c>
      <c r="CN15" s="100">
        <f>SUMIFS('Pooled CF'!$E:$E,'Pooled CF'!$A:$A,$A15,'Pooled CF'!$G:$G,CN$6)</f>
        <v>408098.01</v>
      </c>
      <c r="CO15" s="100">
        <f>SUMIFS('Pooled CF'!$E:$E,'Pooled CF'!$A:$A,$A15,'Pooled CF'!$G:$G,CO$6)</f>
        <v>416435.84</v>
      </c>
      <c r="CP15" s="100">
        <f>SUMIFS('Pooled CF'!$E:$E,'Pooled CF'!$A:$A,$A15,'Pooled CF'!$G:$G,CP$6)</f>
        <v>419044.63</v>
      </c>
      <c r="CQ15" s="100">
        <f>SUMIFS('Pooled CF'!$E:$E,'Pooled CF'!$A:$A,$A15,'Pooled CF'!$G:$G,CQ$6)</f>
        <v>405087.49</v>
      </c>
      <c r="CR15" s="100">
        <f>SUMIFS('Pooled CF'!$E:$E,'Pooled CF'!$A:$A,$A15,'Pooled CF'!$G:$G,CR$6)</f>
        <v>405850.87</v>
      </c>
      <c r="CS15" s="100">
        <f>SUMIFS('Pooled CF'!$E:$E,'Pooled CF'!$A:$A,$A15,'Pooled CF'!$G:$G,CS$6)</f>
        <v>510322.78</v>
      </c>
      <c r="CT15" s="100">
        <f>SUMIFS('Pooled CF'!$E:$E,'Pooled CF'!$A:$A,$A15,'Pooled CF'!$G:$G,CT$6)</f>
        <v>404534.47</v>
      </c>
      <c r="CU15" s="100">
        <f>SUMIFS('Pooled CF'!$E:$E,'Pooled CF'!$A:$A,$A15,'Pooled CF'!$G:$G,CU$6)</f>
        <v>418963.44</v>
      </c>
      <c r="CV15" s="100">
        <f>SUMIFS('Pooled CF'!$E:$E,'Pooled CF'!$A:$A,$A15,'Pooled CF'!$G:$G,CV$6)</f>
        <v>405432.88</v>
      </c>
      <c r="CW15" s="100">
        <f>SUMIFS('Pooled CF'!$E:$E,'Pooled CF'!$A:$A,$A15,'Pooled CF'!$G:$G,CW$6)</f>
        <v>427875.28</v>
      </c>
      <c r="CX15" s="100">
        <f>SUMIFS('Pooled CF'!$E:$E,'Pooled CF'!$A:$A,$A15,'Pooled CF'!$G:$G,CX$6)</f>
        <v>422350.33</v>
      </c>
      <c r="CY15" s="100">
        <f>SUMIFS('Pooled CF'!$E:$E,'Pooled CF'!$A:$A,$A15,'Pooled CF'!$G:$G,CY$6)</f>
        <v>404303.19</v>
      </c>
      <c r="CZ15" s="100">
        <f>SUMIFS('Pooled CF'!$E:$E,'Pooled CF'!$A:$A,$A15,'Pooled CF'!$G:$G,CZ$6)</f>
        <v>417774.3</v>
      </c>
      <c r="DA15" s="100">
        <f>SUMIFS('Pooled CF'!$E:$E,'Pooled CF'!$A:$A,$A15,'Pooled CF'!$G:$G,DA$6)</f>
        <v>404065.18</v>
      </c>
      <c r="DB15" s="100">
        <f>SUMIFS('Pooled CF'!$E:$E,'Pooled CF'!$A:$A,$A15,'Pooled CF'!$G:$G,DB$6)</f>
        <v>402720.97</v>
      </c>
      <c r="DC15" s="100">
        <f>SUMIFS('Pooled CF'!$E:$E,'Pooled CF'!$A:$A,$A15,'Pooled CF'!$G:$G,DC$6)</f>
        <v>403975.15</v>
      </c>
      <c r="DD15" s="100">
        <f>SUMIFS('Pooled CF'!$E:$E,'Pooled CF'!$A:$A,$A15,'Pooled CF'!$G:$G,DD$6)</f>
        <v>405079.93</v>
      </c>
      <c r="DE15" s="100">
        <f>SUMIFS('Pooled CF'!$E:$E,'Pooled CF'!$A:$A,$A15,'Pooled CF'!$G:$G,DE$6)</f>
        <v>417795.61</v>
      </c>
      <c r="DF15" s="100">
        <f>SUMIFS('Pooled CF'!$E:$E,'Pooled CF'!$A:$A,$A15,'Pooled CF'!$G:$G,DF$6)</f>
        <v>404432.66</v>
      </c>
      <c r="DG15" s="100">
        <f>SUMIFS('Pooled CF'!$E:$E,'Pooled CF'!$A:$A,$A15,'Pooled CF'!$G:$G,DG$6)</f>
        <v>417860.5</v>
      </c>
      <c r="DH15" s="100">
        <f>SUMIFS('Pooled CF'!$E:$E,'Pooled CF'!$A:$A,$A15,'Pooled CF'!$G:$G,DH$6)</f>
        <v>404379.07</v>
      </c>
      <c r="DI15" s="100">
        <f>SUMIFS('Pooled CF'!$E:$E,'Pooled CF'!$A:$A,$A15,'Pooled CF'!$G:$G,DI$6)</f>
        <v>417881.92</v>
      </c>
      <c r="DJ15" s="100">
        <f>SUMIFS('Pooled CF'!$E:$E,'Pooled CF'!$A:$A,$A15,'Pooled CF'!$G:$G,DJ$6)</f>
        <v>414041</v>
      </c>
      <c r="DK15" s="100">
        <f>SUMIFS('Pooled CF'!$E:$E,'Pooled CF'!$A:$A,$A15,'Pooled CF'!$G:$G,DK$6)</f>
        <v>400566.1</v>
      </c>
      <c r="DL15" s="100">
        <f>SUMIFS('Pooled CF'!$E:$E,'Pooled CF'!$A:$A,$A15,'Pooled CF'!$G:$G,DL$6)</f>
        <v>414346.87</v>
      </c>
      <c r="DM15" s="100">
        <f>SUMIFS('Pooled CF'!$E:$E,'Pooled CF'!$A:$A,$A15,'Pooled CF'!$G:$G,DM$6)</f>
        <v>400912.09</v>
      </c>
      <c r="DN15" s="100">
        <f>SUMIFS('Pooled CF'!$E:$E,'Pooled CF'!$A:$A,$A15,'Pooled CF'!$G:$G,DN$6)</f>
        <v>393363.05</v>
      </c>
      <c r="DO15" s="100">
        <f>SUMIFS('Pooled CF'!$E:$E,'Pooled CF'!$A:$A,$A15,'Pooled CF'!$G:$G,DO$6)</f>
        <v>390725.72</v>
      </c>
      <c r="DP15" s="100">
        <f>SUMIFS('Pooled CF'!$E:$E,'Pooled CF'!$A:$A,$A15,'Pooled CF'!$G:$G,DP$6)</f>
        <v>392925.31</v>
      </c>
      <c r="DQ15" s="100">
        <f>SUMIFS('Pooled CF'!$E:$E,'Pooled CF'!$A:$A,$A15,'Pooled CF'!$G:$G,DQ$6)</f>
        <v>404585.2</v>
      </c>
      <c r="DR15" s="100">
        <f>SUMIFS('Pooled CF'!$E:$E,'Pooled CF'!$A:$A,$A15,'Pooled CF'!$G:$G,DR$6)</f>
        <v>391622.83</v>
      </c>
      <c r="DS15" s="100">
        <f>SUMIFS('Pooled CF'!$E:$E,'Pooled CF'!$A:$A,$A15,'Pooled CF'!$G:$G,DS$6)</f>
        <v>404772.9</v>
      </c>
      <c r="DT15" s="100">
        <f>SUMIFS('Pooled CF'!$E:$E,'Pooled CF'!$A:$A,$A15,'Pooled CF'!$G:$G,DT$6)</f>
        <v>391561.68</v>
      </c>
      <c r="DU15" s="100">
        <f>SUMIFS('Pooled CF'!$E:$E,'Pooled CF'!$A:$A,$A15,'Pooled CF'!$G:$G,DU$6)</f>
        <v>404779.29</v>
      </c>
      <c r="DV15" s="100">
        <f>SUMIFS('Pooled CF'!$E:$E,'Pooled CF'!$A:$A,$A15,'Pooled CF'!$G:$G,DV$6)</f>
        <v>404800.59</v>
      </c>
      <c r="DW15" s="100">
        <f>SUMIFS('Pooled CF'!$E:$E,'Pooled CF'!$A:$A,$A15,'Pooled CF'!$G:$G,DW$6)</f>
        <v>414564.65897011198</v>
      </c>
      <c r="DX15" s="100">
        <f>SUMIFS('Pooled CF'!$E:$E,'Pooled CF'!$A:$A,$A15,'Pooled CF'!$G:$G,DX$6)</f>
        <v>428375.65114144102</v>
      </c>
      <c r="DY15" s="100">
        <f>SUMIFS('Pooled CF'!$E:$E,'Pooled CF'!$A:$A,$A15,'Pooled CF'!$G:$G,DY$6)</f>
        <v>414550.02219771303</v>
      </c>
      <c r="DZ15" s="100">
        <f>SUMIFS('Pooled CF'!$E:$E,'Pooled CF'!$A:$A,$A15,'Pooled CF'!$G:$G,DZ$6)</f>
        <v>414542.35717588902</v>
      </c>
      <c r="EA15" s="100">
        <f>SUMIFS('Pooled CF'!$E:$E,'Pooled CF'!$A:$A,$A15,'Pooled CF'!$G:$G,EA$6)</f>
        <v>414535.20824015298</v>
      </c>
      <c r="EB15" s="100">
        <f>SUMIFS('Pooled CF'!$E:$E,'Pooled CF'!$A:$A,$A15,'Pooled CF'!$G:$G,EB$6)</f>
        <v>414553.80791152699</v>
      </c>
      <c r="EC15" s="100">
        <f>SUMIFS('Pooled CF'!$E:$E,'Pooled CF'!$A:$A,$A15,'Pooled CF'!$G:$G,EC$6)</f>
        <v>428336.39926667901</v>
      </c>
      <c r="ED15" s="100">
        <f>SUMIFS('Pooled CF'!$E:$E,'Pooled CF'!$A:$A,$A15,'Pooled CF'!$G:$G,ED$6)</f>
        <v>414511.80573812901</v>
      </c>
      <c r="EE15" s="100">
        <f>SUMIFS('Pooled CF'!$E:$E,'Pooled CF'!$A:$A,$A15,'Pooled CF'!$G:$G,EE$6)</f>
        <v>428320.70793147897</v>
      </c>
      <c r="EF15" s="100">
        <f>SUMIFS('Pooled CF'!$E:$E,'Pooled CF'!$A:$A,$A15,'Pooled CF'!$G:$G,EF$6)</f>
        <v>414306.40810085199</v>
      </c>
      <c r="EG15" s="100">
        <f>SUMIFS('Pooled CF'!$E:$E,'Pooled CF'!$A:$A,$A15,'Pooled CF'!$G:$G,EG$6)</f>
        <v>428108.65735538502</v>
      </c>
      <c r="EH15" s="100">
        <f>SUMIFS('Pooled CF'!$E:$E,'Pooled CF'!$A:$A,$A15,'Pooled CF'!$G:$G,EH$6)</f>
        <v>428101.20386000897</v>
      </c>
      <c r="EI15" s="100">
        <f>SUMIFS('Pooled CF'!$E:$E,'Pooled CF'!$A:$A,$A15,'Pooled CF'!$G:$G,EI$6)</f>
        <v>414280.280410229</v>
      </c>
      <c r="EJ15" s="100">
        <f>SUMIFS('Pooled CF'!$E:$E,'Pooled CF'!$A:$A,$A15,'Pooled CF'!$G:$G,EJ$6)</f>
        <v>428080.973732293</v>
      </c>
      <c r="EK15" s="100">
        <f>SUMIFS('Pooled CF'!$E:$E,'Pooled CF'!$A:$A,$A15,'Pooled CF'!$G:$G,EK$6)</f>
        <v>414164.863791582</v>
      </c>
      <c r="EL15" s="100">
        <f>SUMIFS('Pooled CF'!$E:$E,'Pooled CF'!$A:$A,$A15,'Pooled CF'!$G:$G,EL$6)</f>
        <v>427318.20191514899</v>
      </c>
      <c r="EM15" s="100">
        <f>SUMIFS('Pooled CF'!$E:$E,'Pooled CF'!$A:$A,$A15,'Pooled CF'!$G:$G,EM$6)</f>
        <v>186850.86074571399</v>
      </c>
      <c r="EN15" s="100">
        <f>SUMIFS('Pooled CF'!$E:$E,'Pooled CF'!$A:$A,$A15,'Pooled CF'!$G:$G,EN$6)</f>
        <v>199624.837924102</v>
      </c>
      <c r="EO15" s="100">
        <f>SUMIFS('Pooled CF'!$E:$E,'Pooled CF'!$A:$A,$A15,'Pooled CF'!$G:$G,EO$6)</f>
        <v>124635.816153176</v>
      </c>
      <c r="EP15" s="100">
        <f>SUMIFS('Pooled CF'!$E:$E,'Pooled CF'!$A:$A,$A15,'Pooled CF'!$G:$G,EP$6)</f>
        <v>120615.305954686</v>
      </c>
      <c r="EQ15" s="100">
        <f>SUMIFS('Pooled CF'!$E:$E,'Pooled CF'!$A:$A,$A15,'Pooled CF'!$G:$G,EQ$6)</f>
        <v>124635.816153176</v>
      </c>
      <c r="ER15" s="100">
        <f>SUMIFS('Pooled CF'!$E:$E,'Pooled CF'!$A:$A,$A15,'Pooled CF'!$G:$G,ER$6)</f>
        <v>120615.305954686</v>
      </c>
      <c r="ES15" s="100">
        <f>SUMIFS('Pooled CF'!$E:$E,'Pooled CF'!$A:$A,$A15,'Pooled CF'!$G:$G,ES$6)</f>
        <v>124635.816153176</v>
      </c>
      <c r="ET15" s="100">
        <f>SUMIFS('Pooled CF'!$E:$E,'Pooled CF'!$A:$A,$A15,'Pooled CF'!$G:$G,ET$6)</f>
        <v>124635.816153176</v>
      </c>
      <c r="EU15" s="100">
        <f>SUMIFS('Pooled CF'!$E:$E,'Pooled CF'!$A:$A,$A15,'Pooled CF'!$G:$G,EU$6)</f>
        <v>0</v>
      </c>
      <c r="EV15" s="100">
        <f>SUMIFS('Pooled CF'!$E:$E,'Pooled CF'!$A:$A,$A15,'Pooled CF'!$G:$G,EV$6)</f>
        <v>0</v>
      </c>
      <c r="EW15" s="100">
        <f>SUMIFS('Pooled CF'!$E:$E,'Pooled CF'!$A:$A,$A15,'Pooled CF'!$G:$G,EW$6)</f>
        <v>0</v>
      </c>
      <c r="EX15" s="100">
        <f>SUMIFS('Pooled CF'!$E:$E,'Pooled CF'!$A:$A,$A15,'Pooled CF'!$G:$G,EX$6)</f>
        <v>0</v>
      </c>
      <c r="EY15" s="100">
        <f>SUMIFS('Pooled CF'!$E:$E,'Pooled CF'!$A:$A,$A15,'Pooled CF'!$G:$G,EY$6)</f>
        <v>0</v>
      </c>
      <c r="EZ15" s="100">
        <f>SUMIFS('Pooled CF'!$E:$E,'Pooled CF'!$A:$A,$A15,'Pooled CF'!$G:$G,EZ$6)</f>
        <v>0</v>
      </c>
      <c r="FA15" s="100">
        <f>SUMIFS('Pooled CF'!$E:$E,'Pooled CF'!$A:$A,$A15,'Pooled CF'!$G:$G,FA$6)</f>
        <v>0</v>
      </c>
      <c r="FB15" s="100">
        <f>SUMIFS('Pooled CF'!$E:$E,'Pooled CF'!$A:$A,$A15,'Pooled CF'!$G:$G,FB$6)</f>
        <v>0</v>
      </c>
      <c r="FC15" s="100">
        <f>SUMIFS('Pooled CF'!$E:$E,'Pooled CF'!$A:$A,$A15,'Pooled CF'!$G:$G,FC$6)</f>
        <v>0</v>
      </c>
      <c r="FD15" s="100">
        <f>SUMIFS('Pooled CF'!$E:$E,'Pooled CF'!$A:$A,$A15,'Pooled CF'!$G:$G,FD$6)</f>
        <v>0</v>
      </c>
      <c r="FE15" s="100">
        <f>SUMIFS('Pooled CF'!$E:$E,'Pooled CF'!$A:$A,$A15,'Pooled CF'!$G:$G,FE$6)</f>
        <v>0</v>
      </c>
      <c r="FF15" s="100">
        <f>SUMIFS('Pooled CF'!$E:$E,'Pooled CF'!$A:$A,$A15,'Pooled CF'!$G:$G,FF$6)</f>
        <v>0</v>
      </c>
      <c r="FG15" s="100">
        <f>SUMIFS('Pooled CF'!$E:$E,'Pooled CF'!$A:$A,$A15,'Pooled CF'!$G:$G,FG$6)</f>
        <v>0</v>
      </c>
      <c r="FH15" s="100">
        <f>SUMIFS('Pooled CF'!$E:$E,'Pooled CF'!$A:$A,$A15,'Pooled CF'!$G:$G,FH$6)</f>
        <v>0</v>
      </c>
      <c r="FI15" s="100">
        <f>SUMIFS('Pooled CF'!$E:$E,'Pooled CF'!$A:$A,$A15,'Pooled CF'!$G:$G,FI$6)</f>
        <v>0</v>
      </c>
      <c r="FJ15" s="100">
        <f>SUMIFS('Pooled CF'!$E:$E,'Pooled CF'!$A:$A,$A15,'Pooled CF'!$G:$G,FJ$6)</f>
        <v>0</v>
      </c>
      <c r="FK15" s="100">
        <f>SUMIFS('Pooled CF'!$E:$E,'Pooled CF'!$A:$A,$A15,'Pooled CF'!$G:$G,FK$6)</f>
        <v>0</v>
      </c>
      <c r="FL15" s="100">
        <f>SUMIFS('Pooled CF'!$E:$E,'Pooled CF'!$A:$A,$A15,'Pooled CF'!$G:$G,FL$6)</f>
        <v>0</v>
      </c>
      <c r="FM15" s="100">
        <f>SUMIFS('Pooled CF'!$E:$E,'Pooled CF'!$A:$A,$A15,'Pooled CF'!$G:$G,FM$6)</f>
        <v>0</v>
      </c>
      <c r="FN15" s="100">
        <f>SUMIFS('Pooled CF'!$E:$E,'Pooled CF'!$A:$A,$A15,'Pooled CF'!$G:$G,FN$6)</f>
        <v>0</v>
      </c>
      <c r="FO15" s="100">
        <f>SUMIFS('Pooled CF'!$E:$E,'Pooled CF'!$A:$A,$A15,'Pooled CF'!$G:$G,FO$6)</f>
        <v>0</v>
      </c>
      <c r="FP15" s="100">
        <f>SUMIFS('Pooled CF'!$E:$E,'Pooled CF'!$A:$A,$A15,'Pooled CF'!$G:$G,FP$6)</f>
        <v>0</v>
      </c>
      <c r="FQ15" s="100">
        <f>SUMIFS('Pooled CF'!$E:$E,'Pooled CF'!$A:$A,$A15,'Pooled CF'!$G:$G,FQ$6)</f>
        <v>0</v>
      </c>
      <c r="FR15" s="100">
        <f>SUMIFS('Pooled CF'!$E:$E,'Pooled CF'!$A:$A,$A15,'Pooled CF'!$G:$G,FR$6)</f>
        <v>0</v>
      </c>
      <c r="FS15" s="100">
        <f>SUMIFS('Pooled CF'!$E:$E,'Pooled CF'!$A:$A,$A15,'Pooled CF'!$G:$G,FS$6)</f>
        <v>0</v>
      </c>
      <c r="FT15" s="100">
        <f>SUMIFS('Pooled CF'!$E:$E,'Pooled CF'!$A:$A,$A15,'Pooled CF'!$G:$G,FT$6)</f>
        <v>0</v>
      </c>
      <c r="FU15" s="100">
        <f>SUMIFS('Pooled CF'!$E:$E,'Pooled CF'!$A:$A,$A15,'Pooled CF'!$G:$G,FU$6)</f>
        <v>0</v>
      </c>
      <c r="FV15" s="100">
        <f>SUMIFS('Pooled CF'!$E:$E,'Pooled CF'!$A:$A,$A15,'Pooled CF'!$G:$G,FV$6)</f>
        <v>0</v>
      </c>
      <c r="FW15" s="100">
        <f>SUMIFS('Pooled CF'!$E:$E,'Pooled CF'!$A:$A,$A15,'Pooled CF'!$G:$G,FW$6)</f>
        <v>0</v>
      </c>
      <c r="FX15" s="100">
        <f>SUMIFS('Pooled CF'!$E:$E,'Pooled CF'!$A:$A,$A15,'Pooled CF'!$G:$G,FX$6)</f>
        <v>0</v>
      </c>
      <c r="FY15" s="100">
        <f>SUMIFS('Pooled CF'!$E:$E,'Pooled CF'!$A:$A,$A15,'Pooled CF'!$G:$G,FY$6)</f>
        <v>0</v>
      </c>
      <c r="FZ15" s="100">
        <f>SUMIFS('Pooled CF'!$E:$E,'Pooled CF'!$A:$A,$A15,'Pooled CF'!$G:$G,FZ$6)</f>
        <v>0</v>
      </c>
      <c r="GA15" s="100">
        <f>SUMIFS('Pooled CF'!$E:$E,'Pooled CF'!$A:$A,$A15,'Pooled CF'!$G:$G,GA$6)</f>
        <v>0</v>
      </c>
      <c r="GB15" s="100">
        <f>SUMIFS('Pooled CF'!$E:$E,'Pooled CF'!$A:$A,$A15,'Pooled CF'!$G:$G,GB$6)</f>
        <v>0</v>
      </c>
      <c r="GC15" s="100">
        <f>SUMIFS('Pooled CF'!$E:$E,'Pooled CF'!$A:$A,$A15,'Pooled CF'!$G:$G,GC$6)</f>
        <v>0</v>
      </c>
      <c r="GD15" s="100">
        <f>SUMIFS('Pooled CF'!$E:$E,'Pooled CF'!$A:$A,$A15,'Pooled CF'!$G:$G,GD$6)</f>
        <v>0</v>
      </c>
      <c r="GE15" s="100">
        <f>SUMIFS('Pooled CF'!$E:$E,'Pooled CF'!$A:$A,$A15,'Pooled CF'!$G:$G,GE$6)</f>
        <v>0</v>
      </c>
      <c r="GF15" s="100">
        <f>SUMIFS('Pooled CF'!$E:$E,'Pooled CF'!$A:$A,$A15,'Pooled CF'!$G:$G,GF$6)</f>
        <v>0</v>
      </c>
      <c r="GG15" s="100">
        <f>SUMIFS('Pooled CF'!$E:$E,'Pooled CF'!$A:$A,$A15,'Pooled CF'!$G:$G,GG$6)</f>
        <v>0</v>
      </c>
      <c r="GH15" s="100">
        <f>SUMIFS('Pooled CF'!$E:$E,'Pooled CF'!$A:$A,$A15,'Pooled CF'!$G:$G,GH$6)</f>
        <v>0</v>
      </c>
      <c r="GI15" s="100">
        <f>SUMIFS('Pooled CF'!$E:$E,'Pooled CF'!$A:$A,$A15,'Pooled CF'!$G:$G,GI$6)</f>
        <v>0</v>
      </c>
      <c r="GJ15" s="100">
        <f>SUMIFS('Pooled CF'!$E:$E,'Pooled CF'!$A:$A,$A15,'Pooled CF'!$G:$G,GJ$6)</f>
        <v>0</v>
      </c>
      <c r="GK15" s="100">
        <f>SUMIFS('Pooled CF'!$E:$E,'Pooled CF'!$A:$A,$A15,'Pooled CF'!$G:$G,GK$6)</f>
        <v>0</v>
      </c>
      <c r="GL15" s="100">
        <f>SUMIFS('Pooled CF'!$E:$E,'Pooled CF'!$A:$A,$A15,'Pooled CF'!$G:$G,GL$6)</f>
        <v>0</v>
      </c>
      <c r="GM15" s="100">
        <f>SUMIFS('Pooled CF'!$E:$E,'Pooled CF'!$A:$A,$A15,'Pooled CF'!$G:$G,GM$6)</f>
        <v>0</v>
      </c>
      <c r="GN15" s="100">
        <f>SUMIFS('Pooled CF'!$E:$E,'Pooled CF'!$A:$A,$A15,'Pooled CF'!$G:$G,GN$6)</f>
        <v>0</v>
      </c>
      <c r="GO15" s="100">
        <f>SUMIFS('Pooled CF'!$E:$E,'Pooled CF'!$A:$A,$A15,'Pooled CF'!$G:$G,GO$6)</f>
        <v>0</v>
      </c>
      <c r="GP15" s="100">
        <f>SUMIFS('Pooled CF'!$E:$E,'Pooled CF'!$A:$A,$A15,'Pooled CF'!$G:$G,GP$6)</f>
        <v>0</v>
      </c>
      <c r="GQ15" s="100">
        <f>SUMIFS('Pooled CF'!$E:$E,'Pooled CF'!$A:$A,$A15,'Pooled CF'!$G:$G,GQ$6)</f>
        <v>0</v>
      </c>
      <c r="GR15" s="100">
        <f>SUMIFS('Pooled CF'!$E:$E,'Pooled CF'!$A:$A,$A15,'Pooled CF'!$G:$G,GR$6)</f>
        <v>0</v>
      </c>
      <c r="GS15" s="100">
        <f>SUMIFS('Pooled CF'!$E:$E,'Pooled CF'!$A:$A,$A15,'Pooled CF'!$G:$G,GS$6)</f>
        <v>0</v>
      </c>
      <c r="GU15" s="85">
        <f t="shared" si="16"/>
        <v>0</v>
      </c>
      <c r="GV15" s="85">
        <f t="shared" si="16"/>
        <v>-48937122.495390601</v>
      </c>
      <c r="GW15" s="85">
        <f t="shared" si="16"/>
        <v>5104713.47</v>
      </c>
      <c r="GX15" s="85">
        <f t="shared" si="16"/>
        <v>5046393.8199999994</v>
      </c>
      <c r="GY15" s="85">
        <f t="shared" si="16"/>
        <v>4947355.7399999993</v>
      </c>
      <c r="GZ15" s="85">
        <f t="shared" si="16"/>
        <v>5235916.4400000004</v>
      </c>
      <c r="HA15" s="85">
        <f t="shared" si="16"/>
        <v>4971306.6399999997</v>
      </c>
      <c r="HB15" s="85">
        <f t="shared" si="16"/>
        <v>5045604.84</v>
      </c>
      <c r="HC15" s="85">
        <f t="shared" si="16"/>
        <v>4903991.87</v>
      </c>
      <c r="HD15" s="85">
        <f t="shared" si="16"/>
        <v>4836626.9023092669</v>
      </c>
      <c r="HE15" s="85">
        <f t="shared" si="16"/>
        <v>5041842.673514206</v>
      </c>
      <c r="HF15" s="85">
        <f t="shared" si="16"/>
        <v>1553567.7771070404</v>
      </c>
      <c r="HG15" s="85">
        <f t="shared" si="16"/>
        <v>0</v>
      </c>
      <c r="HH15" s="85">
        <f t="shared" si="16"/>
        <v>0</v>
      </c>
      <c r="HI15" s="85">
        <f t="shared" si="16"/>
        <v>0</v>
      </c>
      <c r="HJ15" s="85">
        <f t="shared" si="16"/>
        <v>0</v>
      </c>
      <c r="HK15" s="85">
        <f t="shared" si="17"/>
        <v>-2249802.3224600842</v>
      </c>
    </row>
    <row r="16" spans="1:219" hidden="1" outlineLevel="1" x14ac:dyDescent="0.75">
      <c r="A16" s="7" t="s">
        <v>22</v>
      </c>
      <c r="B16" s="112" t="s">
        <v>152</v>
      </c>
      <c r="C16" s="104">
        <f ca="1">EOMONTH(OFFSET(Strats!$B$3,MATCH($B16,Strats!$B$4:$B$31,0),MATCH(C$5,Strats!$C$3:$BS$3,0)),0)</f>
        <v>42978</v>
      </c>
      <c r="D16" s="87">
        <f ca="1">OFFSET(Strats!$B$3,MATCH($B16,Strats!$B$4:$B$31,0),MATCH(D$5,Strats!$C$3:$BS$3,0))</f>
        <v>77063195</v>
      </c>
      <c r="E16" s="88">
        <f ca="1">OFFSET(Strats!$B$3,MATCH($B16,Strats!$B$4:$B$31,0),MATCH(E$5,Strats!$C$3:$BS$3,0))</f>
        <v>0.49514540000000001</v>
      </c>
      <c r="F16" s="85">
        <f t="shared" ca="1" si="13"/>
        <v>38157486.513553001</v>
      </c>
      <c r="G16" s="85">
        <f t="shared" ca="1" si="14"/>
        <v>28663916.790000014</v>
      </c>
      <c r="H16" s="86">
        <f ca="1">IFERROR(XIRR(OFFSET($J16,0,MATCH($C16,$K$6:$GS$6,0)):$GS16,OFFSET($J$6,0,MATCH($C16,$K$6:$GS$6,0)):$GS$6),"N/A")</f>
        <v>7.0259782671928409E-2</v>
      </c>
      <c r="I16" s="95">
        <f t="shared" ca="1" si="15"/>
        <v>1.7728872240218145</v>
      </c>
      <c r="K16" s="100">
        <f>SUMIFS('Pooled CF'!$E:$E,'Pooled CF'!$A:$A,$A16,'Pooled CF'!$G:$G,K$6)</f>
        <v>0</v>
      </c>
      <c r="L16" s="100">
        <f>SUMIFS('Pooled CF'!$E:$E,'Pooled CF'!$A:$A,$A16,'Pooled CF'!$G:$G,L$6)</f>
        <v>0</v>
      </c>
      <c r="M16" s="100">
        <f>SUMIFS('Pooled CF'!$E:$E,'Pooled CF'!$A:$A,$A16,'Pooled CF'!$G:$G,M$6)</f>
        <v>0</v>
      </c>
      <c r="N16" s="100">
        <f>SUMIFS('Pooled CF'!$E:$E,'Pooled CF'!$A:$A,$A16,'Pooled CF'!$G:$G,N$6)</f>
        <v>0</v>
      </c>
      <c r="O16" s="100">
        <f>SUMIFS('Pooled CF'!$E:$E,'Pooled CF'!$A:$A,$A16,'Pooled CF'!$G:$G,O$6)</f>
        <v>0</v>
      </c>
      <c r="P16" s="100">
        <f>SUMIFS('Pooled CF'!$E:$E,'Pooled CF'!$A:$A,$A16,'Pooled CF'!$G:$G,P$6)</f>
        <v>0</v>
      </c>
      <c r="Q16" s="100">
        <f>SUMIFS('Pooled CF'!$E:$E,'Pooled CF'!$A:$A,$A16,'Pooled CF'!$G:$G,Q$6)</f>
        <v>-38157486.513553001</v>
      </c>
      <c r="R16" s="100">
        <f>SUMIFS('Pooled CF'!$E:$E,'Pooled CF'!$A:$A,$A16,'Pooled CF'!$G:$G,R$6)</f>
        <v>286626.28000000003</v>
      </c>
      <c r="S16" s="100">
        <f>SUMIFS('Pooled CF'!$E:$E,'Pooled CF'!$A:$A,$A16,'Pooled CF'!$G:$G,S$6)</f>
        <v>277369.56</v>
      </c>
      <c r="T16" s="100">
        <f>SUMIFS('Pooled CF'!$E:$E,'Pooled CF'!$A:$A,$A16,'Pooled CF'!$G:$G,T$6)</f>
        <v>286602.88</v>
      </c>
      <c r="U16" s="100">
        <f>SUMIFS('Pooled CF'!$E:$E,'Pooled CF'!$A:$A,$A16,'Pooled CF'!$G:$G,U$6)</f>
        <v>277346.78000000003</v>
      </c>
      <c r="V16" s="100">
        <f>SUMIFS('Pooled CF'!$E:$E,'Pooled CF'!$A:$A,$A16,'Pooled CF'!$G:$G,V$6)</f>
        <v>277334.76</v>
      </c>
      <c r="W16" s="100">
        <f>SUMIFS('Pooled CF'!$E:$E,'Pooled CF'!$A:$A,$A16,'Pooled CF'!$G:$G,W$6)</f>
        <v>277323.78000000003</v>
      </c>
      <c r="X16" s="100">
        <f>SUMIFS('Pooled CF'!$E:$E,'Pooled CF'!$A:$A,$A16,'Pooled CF'!$G:$G,X$6)</f>
        <v>277326.7</v>
      </c>
      <c r="Y16" s="100">
        <f>SUMIFS('Pooled CF'!$E:$E,'Pooled CF'!$A:$A,$A16,'Pooled CF'!$G:$G,Y$6)</f>
        <v>286541.55</v>
      </c>
      <c r="Z16" s="100">
        <f>SUMIFS('Pooled CF'!$E:$E,'Pooled CF'!$A:$A,$A16,'Pooled CF'!$G:$G,Z$6)</f>
        <v>277287.14</v>
      </c>
      <c r="AA16" s="100">
        <f>SUMIFS('Pooled CF'!$E:$E,'Pooled CF'!$A:$A,$A16,'Pooled CF'!$G:$G,AA$6)</f>
        <v>286517.27</v>
      </c>
      <c r="AB16" s="100">
        <f>SUMIFS('Pooled CF'!$E:$E,'Pooled CF'!$A:$A,$A16,'Pooled CF'!$G:$G,AB$6)</f>
        <v>277263.52</v>
      </c>
      <c r="AC16" s="100">
        <f>SUMIFS('Pooled CF'!$E:$E,'Pooled CF'!$A:$A,$A16,'Pooled CF'!$G:$G,AC$6)</f>
        <v>286492.75</v>
      </c>
      <c r="AD16" s="100">
        <f>SUMIFS('Pooled CF'!$E:$E,'Pooled CF'!$A:$A,$A16,'Pooled CF'!$G:$G,AD$6)</f>
        <v>286480.98</v>
      </c>
      <c r="AE16" s="100">
        <f>SUMIFS('Pooled CF'!$E:$E,'Pooled CF'!$A:$A,$A16,'Pooled CF'!$G:$G,AE$6)</f>
        <v>277228.21000000002</v>
      </c>
      <c r="AF16" s="100">
        <f>SUMIFS('Pooled CF'!$E:$E,'Pooled CF'!$A:$A,$A16,'Pooled CF'!$G:$G,AF$6)</f>
        <v>286455.90000000002</v>
      </c>
      <c r="AG16" s="100">
        <f>SUMIFS('Pooled CF'!$E:$E,'Pooled CF'!$A:$A,$A16,'Pooled CF'!$G:$G,AG$6)</f>
        <v>277203.99</v>
      </c>
      <c r="AH16" s="100">
        <f>SUMIFS('Pooled CF'!$E:$E,'Pooled CF'!$A:$A,$A16,'Pooled CF'!$G:$G,AH$6)</f>
        <v>277189.59999999998</v>
      </c>
      <c r="AI16" s="100">
        <f>SUMIFS('Pooled CF'!$E:$E,'Pooled CF'!$A:$A,$A16,'Pooled CF'!$G:$G,AI$6)</f>
        <v>277179.5</v>
      </c>
      <c r="AJ16" s="100">
        <f>SUMIFS('Pooled CF'!$E:$E,'Pooled CF'!$A:$A,$A16,'Pooled CF'!$G:$G,AJ$6)</f>
        <v>277182.48</v>
      </c>
      <c r="AK16" s="100">
        <f>SUMIFS('Pooled CF'!$E:$E,'Pooled CF'!$A:$A,$A16,'Pooled CF'!$G:$G,AK$6)</f>
        <v>286376.24</v>
      </c>
      <c r="AL16" s="100">
        <f>SUMIFS('Pooled CF'!$E:$E,'Pooled CF'!$A:$A,$A16,'Pooled CF'!$G:$G,AL$6)</f>
        <v>277140.61</v>
      </c>
      <c r="AM16" s="100">
        <f>SUMIFS('Pooled CF'!$E:$E,'Pooled CF'!$A:$A,$A16,'Pooled CF'!$G:$G,AM$6)</f>
        <v>286363.8</v>
      </c>
      <c r="AN16" s="100">
        <f>SUMIFS('Pooled CF'!$E:$E,'Pooled CF'!$A:$A,$A16,'Pooled CF'!$G:$G,AN$6)</f>
        <v>273615.05</v>
      </c>
      <c r="AO16" s="100">
        <f>SUMIFS('Pooled CF'!$E:$E,'Pooled CF'!$A:$A,$A16,'Pooled CF'!$G:$G,AO$6)</f>
        <v>253573.7</v>
      </c>
      <c r="AP16" s="100">
        <f>SUMIFS('Pooled CF'!$E:$E,'Pooled CF'!$A:$A,$A16,'Pooled CF'!$G:$G,AP$6)</f>
        <v>253602.82</v>
      </c>
      <c r="AQ16" s="100">
        <f>SUMIFS('Pooled CF'!$E:$E,'Pooled CF'!$A:$A,$A16,'Pooled CF'!$G:$G,AQ$6)</f>
        <v>245365.97</v>
      </c>
      <c r="AR16" s="100">
        <f>SUMIFS('Pooled CF'!$E:$E,'Pooled CF'!$A:$A,$A16,'Pooled CF'!$G:$G,AR$6)</f>
        <v>244582.61</v>
      </c>
      <c r="AS16" s="100">
        <f>SUMIFS('Pooled CF'!$E:$E,'Pooled CF'!$A:$A,$A16,'Pooled CF'!$G:$G,AS$6)</f>
        <v>227942.16</v>
      </c>
      <c r="AT16" s="100">
        <f>SUMIFS('Pooled CF'!$E:$E,'Pooled CF'!$A:$A,$A16,'Pooled CF'!$G:$G,AT$6)</f>
        <v>353077.37</v>
      </c>
      <c r="AU16" s="100">
        <f>SUMIFS('Pooled CF'!$E:$E,'Pooled CF'!$A:$A,$A16,'Pooled CF'!$G:$G,AU$6)</f>
        <v>271190.65000000002</v>
      </c>
      <c r="AV16" s="100">
        <f>SUMIFS('Pooled CF'!$E:$E,'Pooled CF'!$A:$A,$A16,'Pooled CF'!$G:$G,AV$6)</f>
        <v>271318.61</v>
      </c>
      <c r="AW16" s="100">
        <f>SUMIFS('Pooled CF'!$E:$E,'Pooled CF'!$A:$A,$A16,'Pooled CF'!$G:$G,AW$6)</f>
        <v>280396.01</v>
      </c>
      <c r="AX16" s="100">
        <f>SUMIFS('Pooled CF'!$E:$E,'Pooled CF'!$A:$A,$A16,'Pooled CF'!$G:$G,AX$6)</f>
        <v>267841.73</v>
      </c>
      <c r="AY16" s="100">
        <f>SUMIFS('Pooled CF'!$E:$E,'Pooled CF'!$A:$A,$A16,'Pooled CF'!$G:$G,AY$6)</f>
        <v>282111.81</v>
      </c>
      <c r="AZ16" s="100">
        <f>SUMIFS('Pooled CF'!$E:$E,'Pooled CF'!$A:$A,$A16,'Pooled CF'!$G:$G,AZ$6)</f>
        <v>271192.62</v>
      </c>
      <c r="BA16" s="100">
        <f>SUMIFS('Pooled CF'!$E:$E,'Pooled CF'!$A:$A,$A16,'Pooled CF'!$G:$G,BA$6)</f>
        <v>251275.34</v>
      </c>
      <c r="BB16" s="100">
        <f>SUMIFS('Pooled CF'!$E:$E,'Pooled CF'!$A:$A,$A16,'Pooled CF'!$G:$G,BB$6)</f>
        <v>263428.03000000003</v>
      </c>
      <c r="BC16" s="100">
        <f>SUMIFS('Pooled CF'!$E:$E,'Pooled CF'!$A:$A,$A16,'Pooled CF'!$G:$G,BC$6)</f>
        <v>230499.41</v>
      </c>
      <c r="BD16" s="100">
        <f>SUMIFS('Pooled CF'!$E:$E,'Pooled CF'!$A:$A,$A16,'Pooled CF'!$G:$G,BD$6)</f>
        <v>234127.59</v>
      </c>
      <c r="BE16" s="100">
        <f>SUMIFS('Pooled CF'!$E:$E,'Pooled CF'!$A:$A,$A16,'Pooled CF'!$G:$G,BE$6)</f>
        <v>250704.01</v>
      </c>
      <c r="BF16" s="100">
        <f>SUMIFS('Pooled CF'!$E:$E,'Pooled CF'!$A:$A,$A16,'Pooled CF'!$G:$G,BF$6)</f>
        <v>252331.85</v>
      </c>
      <c r="BG16" s="100">
        <f>SUMIFS('Pooled CF'!$E:$E,'Pooled CF'!$A:$A,$A16,'Pooled CF'!$G:$G,BG$6)</f>
        <v>208092.26</v>
      </c>
      <c r="BH16" s="100">
        <f>SUMIFS('Pooled CF'!$E:$E,'Pooled CF'!$A:$A,$A16,'Pooled CF'!$G:$G,BH$6)</f>
        <v>335220.24</v>
      </c>
      <c r="BI16" s="100">
        <f>SUMIFS('Pooled CF'!$E:$E,'Pooled CF'!$A:$A,$A16,'Pooled CF'!$G:$G,BI$6)</f>
        <v>234497.3</v>
      </c>
      <c r="BJ16" s="100">
        <f>SUMIFS('Pooled CF'!$E:$E,'Pooled CF'!$A:$A,$A16,'Pooled CF'!$G:$G,BJ$6)</f>
        <v>239892.15</v>
      </c>
      <c r="BK16" s="100">
        <f>SUMIFS('Pooled CF'!$E:$E,'Pooled CF'!$A:$A,$A16,'Pooled CF'!$G:$G,BK$6)</f>
        <v>331543.37</v>
      </c>
      <c r="BL16" s="100">
        <f>SUMIFS('Pooled CF'!$E:$E,'Pooled CF'!$A:$A,$A16,'Pooled CF'!$G:$G,BL$6)</f>
        <v>283992.83</v>
      </c>
      <c r="BM16" s="100">
        <f>SUMIFS('Pooled CF'!$E:$E,'Pooled CF'!$A:$A,$A16,'Pooled CF'!$G:$G,BM$6)</f>
        <v>303112.64</v>
      </c>
      <c r="BN16" s="100">
        <f>SUMIFS('Pooled CF'!$E:$E,'Pooled CF'!$A:$A,$A16,'Pooled CF'!$G:$G,BN$6)</f>
        <v>284513.49</v>
      </c>
      <c r="BO16" s="100">
        <f>SUMIFS('Pooled CF'!$E:$E,'Pooled CF'!$A:$A,$A16,'Pooled CF'!$G:$G,BO$6)</f>
        <v>265075.36</v>
      </c>
      <c r="BP16" s="100">
        <f>SUMIFS('Pooled CF'!$E:$E,'Pooled CF'!$A:$A,$A16,'Pooled CF'!$G:$G,BP$6)</f>
        <v>302913.01</v>
      </c>
      <c r="BQ16" s="100">
        <f>SUMIFS('Pooled CF'!$E:$E,'Pooled CF'!$A:$A,$A16,'Pooled CF'!$G:$G,BQ$6)</f>
        <v>299998.46999999997</v>
      </c>
      <c r="BR16" s="100">
        <f>SUMIFS('Pooled CF'!$E:$E,'Pooled CF'!$A:$A,$A16,'Pooled CF'!$G:$G,BR$6)</f>
        <v>247984.35</v>
      </c>
      <c r="BS16" s="100">
        <f>SUMIFS('Pooled CF'!$E:$E,'Pooled CF'!$A:$A,$A16,'Pooled CF'!$G:$G,BS$6)</f>
        <v>263811.18</v>
      </c>
      <c r="BT16" s="100">
        <f>SUMIFS('Pooled CF'!$E:$E,'Pooled CF'!$A:$A,$A16,'Pooled CF'!$G:$G,BT$6)</f>
        <v>262731.63</v>
      </c>
      <c r="BU16" s="100">
        <f>SUMIFS('Pooled CF'!$E:$E,'Pooled CF'!$A:$A,$A16,'Pooled CF'!$G:$G,BU$6)</f>
        <v>447306.74</v>
      </c>
      <c r="BV16" s="100">
        <f>SUMIFS('Pooled CF'!$E:$E,'Pooled CF'!$A:$A,$A16,'Pooled CF'!$G:$G,BV$6)</f>
        <v>262849.26</v>
      </c>
      <c r="BW16" s="100">
        <f>SUMIFS('Pooled CF'!$E:$E,'Pooled CF'!$A:$A,$A16,'Pooled CF'!$G:$G,BW$6)</f>
        <v>262199.95</v>
      </c>
      <c r="BX16" s="100">
        <f>SUMIFS('Pooled CF'!$E:$E,'Pooled CF'!$A:$A,$A16,'Pooled CF'!$G:$G,BX$6)</f>
        <v>333778.75</v>
      </c>
      <c r="BY16" s="100">
        <f>SUMIFS('Pooled CF'!$E:$E,'Pooled CF'!$A:$A,$A16,'Pooled CF'!$G:$G,BY$6)</f>
        <v>261793.03</v>
      </c>
      <c r="BZ16" s="100">
        <f>SUMIFS('Pooled CF'!$E:$E,'Pooled CF'!$A:$A,$A16,'Pooled CF'!$G:$G,BZ$6)</f>
        <v>234680.36</v>
      </c>
      <c r="CA16" s="100">
        <f>SUMIFS('Pooled CF'!$E:$E,'Pooled CF'!$A:$A,$A16,'Pooled CF'!$G:$G,CA$6)</f>
        <v>260448.82</v>
      </c>
      <c r="CB16" s="100">
        <f>SUMIFS('Pooled CF'!$E:$E,'Pooled CF'!$A:$A,$A16,'Pooled CF'!$G:$G,CB$6)</f>
        <v>296089.78999999998</v>
      </c>
      <c r="CC16" s="100">
        <f>SUMIFS('Pooled CF'!$E:$E,'Pooled CF'!$A:$A,$A16,'Pooled CF'!$G:$G,CC$6)</f>
        <v>258686.95</v>
      </c>
      <c r="CD16" s="100">
        <f>SUMIFS('Pooled CF'!$E:$E,'Pooled CF'!$A:$A,$A16,'Pooled CF'!$G:$G,CD$6)</f>
        <v>259603.5</v>
      </c>
      <c r="CE16" s="100">
        <f>SUMIFS('Pooled CF'!$E:$E,'Pooled CF'!$A:$A,$A16,'Pooled CF'!$G:$G,CE$6)</f>
        <v>260022.88</v>
      </c>
      <c r="CF16" s="100">
        <f>SUMIFS('Pooled CF'!$E:$E,'Pooled CF'!$A:$A,$A16,'Pooled CF'!$G:$G,CF$6)</f>
        <v>260431.47</v>
      </c>
      <c r="CG16" s="100">
        <f>SUMIFS('Pooled CF'!$E:$E,'Pooled CF'!$A:$A,$A16,'Pooled CF'!$G:$G,CG$6)</f>
        <v>56193.440000000002</v>
      </c>
      <c r="CH16" s="100">
        <f>SUMIFS('Pooled CF'!$E:$E,'Pooled CF'!$A:$A,$A16,'Pooled CF'!$G:$G,CH$6)</f>
        <v>723150.36</v>
      </c>
      <c r="CI16" s="100">
        <f>SUMIFS('Pooled CF'!$E:$E,'Pooled CF'!$A:$A,$A16,'Pooled CF'!$G:$G,CI$6)</f>
        <v>236342.65</v>
      </c>
      <c r="CJ16" s="100">
        <f>SUMIFS('Pooled CF'!$E:$E,'Pooled CF'!$A:$A,$A16,'Pooled CF'!$G:$G,CJ$6)</f>
        <v>264955.51</v>
      </c>
      <c r="CK16" s="100">
        <f>SUMIFS('Pooled CF'!$E:$E,'Pooled CF'!$A:$A,$A16,'Pooled CF'!$G:$G,CK$6)</f>
        <v>409751.15</v>
      </c>
      <c r="CL16" s="100">
        <f>SUMIFS('Pooled CF'!$E:$E,'Pooled CF'!$A:$A,$A16,'Pooled CF'!$G:$G,CL$6)</f>
        <v>270672.68</v>
      </c>
      <c r="CM16" s="100">
        <f>SUMIFS('Pooled CF'!$E:$E,'Pooled CF'!$A:$A,$A16,'Pooled CF'!$G:$G,CM$6)</f>
        <v>287354.88</v>
      </c>
      <c r="CN16" s="100">
        <f>SUMIFS('Pooled CF'!$E:$E,'Pooled CF'!$A:$A,$A16,'Pooled CF'!$G:$G,CN$6)</f>
        <v>281516.28000000003</v>
      </c>
      <c r="CO16" s="100">
        <f>SUMIFS('Pooled CF'!$E:$E,'Pooled CF'!$A:$A,$A16,'Pooled CF'!$G:$G,CO$6)</f>
        <v>272292.44</v>
      </c>
      <c r="CP16" s="100">
        <f>SUMIFS('Pooled CF'!$E:$E,'Pooled CF'!$A:$A,$A16,'Pooled CF'!$G:$G,CP$6)</f>
        <v>280625.12</v>
      </c>
      <c r="CQ16" s="100">
        <f>SUMIFS('Pooled CF'!$E:$E,'Pooled CF'!$A:$A,$A16,'Pooled CF'!$G:$G,CQ$6)</f>
        <v>258982.19</v>
      </c>
      <c r="CR16" s="100">
        <f>SUMIFS('Pooled CF'!$E:$E,'Pooled CF'!$A:$A,$A16,'Pooled CF'!$G:$G,CR$6)</f>
        <v>265261.74</v>
      </c>
      <c r="CS16" s="100">
        <f>SUMIFS('Pooled CF'!$E:$E,'Pooled CF'!$A:$A,$A16,'Pooled CF'!$G:$G,CS$6)</f>
        <v>273802.62</v>
      </c>
      <c r="CT16" s="100">
        <f>SUMIFS('Pooled CF'!$E:$E,'Pooled CF'!$A:$A,$A16,'Pooled CF'!$G:$G,CT$6)</f>
        <v>265785.57</v>
      </c>
      <c r="CU16" s="100">
        <f>SUMIFS('Pooled CF'!$E:$E,'Pooled CF'!$A:$A,$A16,'Pooled CF'!$G:$G,CU$6)</f>
        <v>270872.95</v>
      </c>
      <c r="CV16" s="100">
        <f>SUMIFS('Pooled CF'!$E:$E,'Pooled CF'!$A:$A,$A16,'Pooled CF'!$G:$G,CV$6)</f>
        <v>261964.69</v>
      </c>
      <c r="CW16" s="100">
        <f>SUMIFS('Pooled CF'!$E:$E,'Pooled CF'!$A:$A,$A16,'Pooled CF'!$G:$G,CW$6)</f>
        <v>270270.40999999997</v>
      </c>
      <c r="CX16" s="100">
        <f>SUMIFS('Pooled CF'!$E:$E,'Pooled CF'!$A:$A,$A16,'Pooled CF'!$G:$G,CX$6)</f>
        <v>270503.17</v>
      </c>
      <c r="CY16" s="100">
        <f>SUMIFS('Pooled CF'!$E:$E,'Pooled CF'!$A:$A,$A16,'Pooled CF'!$G:$G,CY$6)</f>
        <v>262136.56</v>
      </c>
      <c r="CZ16" s="100">
        <f>SUMIFS('Pooled CF'!$E:$E,'Pooled CF'!$A:$A,$A16,'Pooled CF'!$G:$G,CZ$6)</f>
        <v>236839.08</v>
      </c>
      <c r="DA16" s="100">
        <f>SUMIFS('Pooled CF'!$E:$E,'Pooled CF'!$A:$A,$A16,'Pooled CF'!$G:$G,DA$6)</f>
        <v>228518.96</v>
      </c>
      <c r="DB16" s="100">
        <f>SUMIFS('Pooled CF'!$E:$E,'Pooled CF'!$A:$A,$A16,'Pooled CF'!$G:$G,DB$6)</f>
        <v>225154</v>
      </c>
      <c r="DC16" s="100">
        <f>SUMIFS('Pooled CF'!$E:$E,'Pooled CF'!$A:$A,$A16,'Pooled CF'!$G:$G,DC$6)</f>
        <v>222634.55</v>
      </c>
      <c r="DD16" s="100">
        <f>SUMIFS('Pooled CF'!$E:$E,'Pooled CF'!$A:$A,$A16,'Pooled CF'!$G:$G,DD$6)</f>
        <v>331337.95</v>
      </c>
      <c r="DE16" s="100">
        <f>SUMIFS('Pooled CF'!$E:$E,'Pooled CF'!$A:$A,$A16,'Pooled CF'!$G:$G,DE$6)</f>
        <v>229677.81</v>
      </c>
      <c r="DF16" s="100">
        <f>SUMIFS('Pooled CF'!$E:$E,'Pooled CF'!$A:$A,$A16,'Pooled CF'!$G:$G,DF$6)</f>
        <v>224175.8</v>
      </c>
      <c r="DG16" s="100">
        <f>SUMIFS('Pooled CF'!$E:$E,'Pooled CF'!$A:$A,$A16,'Pooled CF'!$G:$G,DG$6)</f>
        <v>230614.67</v>
      </c>
      <c r="DH16" s="100">
        <f>SUMIFS('Pooled CF'!$E:$E,'Pooled CF'!$A:$A,$A16,'Pooled CF'!$G:$G,DH$6)</f>
        <v>223049.59</v>
      </c>
      <c r="DI16" s="100">
        <f>SUMIFS('Pooled CF'!$E:$E,'Pooled CF'!$A:$A,$A16,'Pooled CF'!$G:$G,DI$6)</f>
        <v>230689.57</v>
      </c>
      <c r="DJ16" s="100">
        <f>SUMIFS('Pooled CF'!$E:$E,'Pooled CF'!$A:$A,$A16,'Pooled CF'!$G:$G,DJ$6)</f>
        <v>237592.77</v>
      </c>
      <c r="DK16" s="100">
        <f>SUMIFS('Pooled CF'!$E:$E,'Pooled CF'!$A:$A,$A16,'Pooled CF'!$G:$G,DK$6)</f>
        <v>229142.74</v>
      </c>
      <c r="DL16" s="100">
        <f>SUMIFS('Pooled CF'!$E:$E,'Pooled CF'!$A:$A,$A16,'Pooled CF'!$G:$G,DL$6)</f>
        <v>239148.83</v>
      </c>
      <c r="DM16" s="100">
        <f>SUMIFS('Pooled CF'!$E:$E,'Pooled CF'!$A:$A,$A16,'Pooled CF'!$G:$G,DM$6)</f>
        <v>227793.68</v>
      </c>
      <c r="DN16" s="100">
        <f>SUMIFS('Pooled CF'!$E:$E,'Pooled CF'!$A:$A,$A16,'Pooled CF'!$G:$G,DN$6)</f>
        <v>258313.28</v>
      </c>
      <c r="DO16" s="100">
        <f>SUMIFS('Pooled CF'!$E:$E,'Pooled CF'!$A:$A,$A16,'Pooled CF'!$G:$G,DO$6)</f>
        <v>225415.55</v>
      </c>
      <c r="DP16" s="100">
        <f>SUMIFS('Pooled CF'!$E:$E,'Pooled CF'!$A:$A,$A16,'Pooled CF'!$G:$G,DP$6)</f>
        <v>230268.72</v>
      </c>
      <c r="DQ16" s="100">
        <f>SUMIFS('Pooled CF'!$E:$E,'Pooled CF'!$A:$A,$A16,'Pooled CF'!$G:$G,DQ$6)</f>
        <v>233335.9</v>
      </c>
      <c r="DR16" s="100">
        <f>SUMIFS('Pooled CF'!$E:$E,'Pooled CF'!$A:$A,$A16,'Pooled CF'!$G:$G,DR$6)</f>
        <v>318416.14</v>
      </c>
      <c r="DS16" s="100">
        <f>SUMIFS('Pooled CF'!$E:$E,'Pooled CF'!$A:$A,$A16,'Pooled CF'!$G:$G,DS$6)</f>
        <v>177081.39</v>
      </c>
      <c r="DT16" s="100">
        <f>SUMIFS('Pooled CF'!$E:$E,'Pooled CF'!$A:$A,$A16,'Pooled CF'!$G:$G,DT$6)</f>
        <v>105215.23</v>
      </c>
      <c r="DU16" s="100">
        <f>SUMIFS('Pooled CF'!$E:$E,'Pooled CF'!$A:$A,$A16,'Pooled CF'!$G:$G,DU$6)</f>
        <v>97903.29</v>
      </c>
      <c r="DV16" s="100">
        <f>SUMIFS('Pooled CF'!$E:$E,'Pooled CF'!$A:$A,$A16,'Pooled CF'!$G:$G,DV$6)</f>
        <v>305634.23</v>
      </c>
      <c r="DW16" s="100">
        <f>SUMIFS('Pooled CF'!$E:$E,'Pooled CF'!$A:$A,$A16,'Pooled CF'!$G:$G,DW$6)</f>
        <v>190859.76071877399</v>
      </c>
      <c r="DX16" s="100">
        <f>SUMIFS('Pooled CF'!$E:$E,'Pooled CF'!$A:$A,$A16,'Pooled CF'!$G:$G,DX$6)</f>
        <v>197264.89457977799</v>
      </c>
      <c r="DY16" s="100">
        <f>SUMIFS('Pooled CF'!$E:$E,'Pooled CF'!$A:$A,$A16,'Pooled CF'!$G:$G,DY$6)</f>
        <v>190938.25942407799</v>
      </c>
      <c r="DZ16" s="100">
        <f>SUMIFS('Pooled CF'!$E:$E,'Pooled CF'!$A:$A,$A16,'Pooled CF'!$G:$G,DZ$6)</f>
        <v>189230.927547653</v>
      </c>
      <c r="EA16" s="100">
        <f>SUMIFS('Pooled CF'!$E:$E,'Pooled CF'!$A:$A,$A16,'Pooled CF'!$G:$G,EA$6)</f>
        <v>189270.26619224501</v>
      </c>
      <c r="EB16" s="100">
        <f>SUMIFS('Pooled CF'!$E:$E,'Pooled CF'!$A:$A,$A16,'Pooled CF'!$G:$G,EB$6)</f>
        <v>194583.81536955599</v>
      </c>
      <c r="EC16" s="100">
        <f>SUMIFS('Pooled CF'!$E:$E,'Pooled CF'!$A:$A,$A16,'Pooled CF'!$G:$G,EC$6)</f>
        <v>197476.31103423401</v>
      </c>
      <c r="ED16" s="100">
        <f>SUMIFS('Pooled CF'!$E:$E,'Pooled CF'!$A:$A,$A16,'Pooled CF'!$G:$G,ED$6)</f>
        <v>191143.261068552</v>
      </c>
      <c r="EE16" s="100">
        <f>SUMIFS('Pooled CF'!$E:$E,'Pooled CF'!$A:$A,$A16,'Pooled CF'!$G:$G,EE$6)</f>
        <v>197128.20974474199</v>
      </c>
      <c r="EF16" s="100">
        <f>SUMIFS('Pooled CF'!$E:$E,'Pooled CF'!$A:$A,$A16,'Pooled CF'!$G:$G,EF$6)</f>
        <v>198820.29542543201</v>
      </c>
      <c r="EG16" s="100">
        <f>SUMIFS('Pooled CF'!$E:$E,'Pooled CF'!$A:$A,$A16,'Pooled CF'!$G:$G,EG$6)</f>
        <v>180712.66467666699</v>
      </c>
      <c r="EH16" s="100">
        <f>SUMIFS('Pooled CF'!$E:$E,'Pooled CF'!$A:$A,$A16,'Pooled CF'!$G:$G,EH$6)</f>
        <v>244281.406508524</v>
      </c>
      <c r="EI16" s="100">
        <f>SUMIFS('Pooled CF'!$E:$E,'Pooled CF'!$A:$A,$A16,'Pooled CF'!$G:$G,EI$6)</f>
        <v>236401.361137281</v>
      </c>
      <c r="EJ16" s="100">
        <f>SUMIFS('Pooled CF'!$E:$E,'Pooled CF'!$A:$A,$A16,'Pooled CF'!$G:$G,EJ$6)</f>
        <v>244281.406508524</v>
      </c>
      <c r="EK16" s="100">
        <f>SUMIFS('Pooled CF'!$E:$E,'Pooled CF'!$A:$A,$A16,'Pooled CF'!$G:$G,EK$6)</f>
        <v>236401.361137281</v>
      </c>
      <c r="EL16" s="100">
        <f>SUMIFS('Pooled CF'!$E:$E,'Pooled CF'!$A:$A,$A16,'Pooled CF'!$G:$G,EL$6)</f>
        <v>244281.406508524</v>
      </c>
      <c r="EM16" s="100">
        <f>SUMIFS('Pooled CF'!$E:$E,'Pooled CF'!$A:$A,$A16,'Pooled CF'!$G:$G,EM$6)</f>
        <v>237533.73593529899</v>
      </c>
      <c r="EN16" s="100">
        <f>SUMIFS('Pooled CF'!$E:$E,'Pooled CF'!$A:$A,$A16,'Pooled CF'!$G:$G,EN$6)</f>
        <v>235268.986339264</v>
      </c>
      <c r="EO16" s="100">
        <f>SUMIFS('Pooled CF'!$E:$E,'Pooled CF'!$A:$A,$A16,'Pooled CF'!$G:$G,EO$6)</f>
        <v>244281.40650852301</v>
      </c>
      <c r="EP16" s="100">
        <f>SUMIFS('Pooled CF'!$E:$E,'Pooled CF'!$A:$A,$A16,'Pooled CF'!$G:$G,EP$6)</f>
        <v>234526.622210006</v>
      </c>
      <c r="EQ16" s="100">
        <f>SUMIFS('Pooled CF'!$E:$E,'Pooled CF'!$A:$A,$A16,'Pooled CF'!$G:$G,EQ$6)</f>
        <v>242344.176283673</v>
      </c>
      <c r="ER16" s="100">
        <f>SUMIFS('Pooled CF'!$E:$E,'Pooled CF'!$A:$A,$A16,'Pooled CF'!$G:$G,ER$6)</f>
        <v>234526.622210006</v>
      </c>
      <c r="ES16" s="100">
        <f>SUMIFS('Pooled CF'!$E:$E,'Pooled CF'!$A:$A,$A16,'Pooled CF'!$G:$G,ES$6)</f>
        <v>190034.63480010099</v>
      </c>
      <c r="ET16" s="100">
        <f>SUMIFS('Pooled CF'!$E:$E,'Pooled CF'!$A:$A,$A16,'Pooled CF'!$G:$G,ET$6)</f>
        <v>182123.94555676199</v>
      </c>
      <c r="EU16" s="100">
        <f>SUMIFS('Pooled CF'!$E:$E,'Pooled CF'!$A:$A,$A16,'Pooled CF'!$G:$G,EU$6)</f>
        <v>176248.97957105801</v>
      </c>
      <c r="EV16" s="100">
        <f>SUMIFS('Pooled CF'!$E:$E,'Pooled CF'!$A:$A,$A16,'Pooled CF'!$G:$G,EV$6)</f>
        <v>175090.708370548</v>
      </c>
      <c r="EW16" s="100">
        <f>SUMIFS('Pooled CF'!$E:$E,'Pooled CF'!$A:$A,$A16,'Pooled CF'!$G:$G,EW$6)</f>
        <v>169442.62100375601</v>
      </c>
      <c r="EX16" s="100">
        <f>SUMIFS('Pooled CF'!$E:$E,'Pooled CF'!$A:$A,$A16,'Pooled CF'!$G:$G,EX$6)</f>
        <v>168747.514577166</v>
      </c>
      <c r="EY16" s="100">
        <f>SUMIFS('Pooled CF'!$E:$E,'Pooled CF'!$A:$A,$A16,'Pooled CF'!$G:$G,EY$6)</f>
        <v>168747.514577166</v>
      </c>
      <c r="EZ16" s="100">
        <f>SUMIFS('Pooled CF'!$E:$E,'Pooled CF'!$A:$A,$A16,'Pooled CF'!$G:$G,EZ$6)</f>
        <v>170832.83385693599</v>
      </c>
      <c r="FA16" s="100">
        <f>SUMIFS('Pooled CF'!$E:$E,'Pooled CF'!$A:$A,$A16,'Pooled CF'!$G:$G,FA$6)</f>
        <v>175090.708370548</v>
      </c>
      <c r="FB16" s="100">
        <f>SUMIFS('Pooled CF'!$E:$E,'Pooled CF'!$A:$A,$A16,'Pooled CF'!$G:$G,FB$6)</f>
        <v>169442.62100375601</v>
      </c>
      <c r="FC16" s="100">
        <f>SUMIFS('Pooled CF'!$E:$E,'Pooled CF'!$A:$A,$A16,'Pooled CF'!$G:$G,FC$6)</f>
        <v>175090.708370548</v>
      </c>
      <c r="FD16" s="100">
        <f>SUMIFS('Pooled CF'!$E:$E,'Pooled CF'!$A:$A,$A16,'Pooled CF'!$G:$G,FD$6)</f>
        <v>169442.62100375601</v>
      </c>
      <c r="FE16" s="100">
        <f>SUMIFS('Pooled CF'!$E:$E,'Pooled CF'!$A:$A,$A16,'Pooled CF'!$G:$G,FE$6)</f>
        <v>175090.70837054701</v>
      </c>
      <c r="FF16" s="100">
        <f>SUMIFS('Pooled CF'!$E:$E,'Pooled CF'!$A:$A,$A16,'Pooled CF'!$G:$G,FF$6)</f>
        <v>167821.86867110399</v>
      </c>
      <c r="FG16" s="100">
        <f>SUMIFS('Pooled CF'!$E:$E,'Pooled CF'!$A:$A,$A16,'Pooled CF'!$G:$G,FG$6)</f>
        <v>162408.260004293</v>
      </c>
      <c r="FH16" s="100">
        <f>SUMIFS('Pooled CF'!$E:$E,'Pooled CF'!$A:$A,$A16,'Pooled CF'!$G:$G,FH$6)</f>
        <v>184796.850499383</v>
      </c>
      <c r="FI16" s="100">
        <f>SUMIFS('Pooled CF'!$E:$E,'Pooled CF'!$A:$A,$A16,'Pooled CF'!$G:$G,FI$6)</f>
        <v>178835.66177359599</v>
      </c>
      <c r="FJ16" s="100">
        <f>SUMIFS('Pooled CF'!$E:$E,'Pooled CF'!$A:$A,$A16,'Pooled CF'!$G:$G,FJ$6)</f>
        <v>178140.55534700601</v>
      </c>
      <c r="FK16" s="100">
        <f>SUMIFS('Pooled CF'!$E:$E,'Pooled CF'!$A:$A,$A16,'Pooled CF'!$G:$G,FK$6)</f>
        <v>8417895.2274277322</v>
      </c>
      <c r="FL16" s="100">
        <f>SUMIFS('Pooled CF'!$E:$E,'Pooled CF'!$A:$A,$A16,'Pooled CF'!$G:$G,FL$6)</f>
        <v>139640.74405169499</v>
      </c>
      <c r="FM16" s="100">
        <f>SUMIFS('Pooled CF'!$E:$E,'Pooled CF'!$A:$A,$A16,'Pooled CF'!$G:$G,FM$6)</f>
        <v>133823.621339648</v>
      </c>
      <c r="FN16" s="100">
        <f>SUMIFS('Pooled CF'!$E:$E,'Pooled CF'!$A:$A,$A16,'Pooled CF'!$G:$G,FN$6)</f>
        <v>129506.730328691</v>
      </c>
      <c r="FO16" s="100">
        <f>SUMIFS('Pooled CF'!$E:$E,'Pooled CF'!$A:$A,$A16,'Pooled CF'!$G:$G,FO$6)</f>
        <v>133823.621339648</v>
      </c>
      <c r="FP16" s="100">
        <f>SUMIFS('Pooled CF'!$E:$E,'Pooled CF'!$A:$A,$A16,'Pooled CF'!$G:$G,FP$6)</f>
        <v>129506.730328691</v>
      </c>
      <c r="FQ16" s="100">
        <f>SUMIFS('Pooled CF'!$E:$E,'Pooled CF'!$A:$A,$A16,'Pooled CF'!$G:$G,FQ$6)</f>
        <v>8673344.9796763547</v>
      </c>
      <c r="FR16" s="100">
        <f>SUMIFS('Pooled CF'!$E:$E,'Pooled CF'!$A:$A,$A16,'Pooled CF'!$G:$G,FR$6)</f>
        <v>69178.723666749007</v>
      </c>
      <c r="FS16" s="100">
        <f>SUMIFS('Pooled CF'!$E:$E,'Pooled CF'!$A:$A,$A16,'Pooled CF'!$G:$G,FS$6)</f>
        <v>66947.151935563001</v>
      </c>
      <c r="FT16" s="100">
        <f>SUMIFS('Pooled CF'!$E:$E,'Pooled CF'!$A:$A,$A16,'Pooled CF'!$G:$G,FT$6)</f>
        <v>69178.723666749007</v>
      </c>
      <c r="FU16" s="100">
        <f>SUMIFS('Pooled CF'!$E:$E,'Pooled CF'!$A:$A,$A16,'Pooled CF'!$G:$G,FU$6)</f>
        <v>66947.151935563001</v>
      </c>
      <c r="FV16" s="100">
        <f>SUMIFS('Pooled CF'!$E:$E,'Pooled CF'!$A:$A,$A16,'Pooled CF'!$G:$G,FV$6)</f>
        <v>66947.151935563001</v>
      </c>
      <c r="FW16" s="100">
        <f>SUMIFS('Pooled CF'!$E:$E,'Pooled CF'!$A:$A,$A16,'Pooled CF'!$G:$G,FW$6)</f>
        <v>66947.151935563001</v>
      </c>
      <c r="FX16" s="100">
        <f>SUMIFS('Pooled CF'!$E:$E,'Pooled CF'!$A:$A,$A16,'Pooled CF'!$G:$G,FX$6)</f>
        <v>66947.151935563001</v>
      </c>
      <c r="FY16" s="100">
        <f>SUMIFS('Pooled CF'!$E:$E,'Pooled CF'!$A:$A,$A16,'Pooled CF'!$G:$G,FY$6)</f>
        <v>69178.723666749007</v>
      </c>
      <c r="FZ16" s="100">
        <f>SUMIFS('Pooled CF'!$E:$E,'Pooled CF'!$A:$A,$A16,'Pooled CF'!$G:$G,FZ$6)</f>
        <v>66947.151935563001</v>
      </c>
      <c r="GA16" s="100">
        <f>SUMIFS('Pooled CF'!$E:$E,'Pooled CF'!$A:$A,$A16,'Pooled CF'!$G:$G,GA$6)</f>
        <v>69178.723666749007</v>
      </c>
      <c r="GB16" s="100">
        <f>SUMIFS('Pooled CF'!$E:$E,'Pooled CF'!$A:$A,$A16,'Pooled CF'!$G:$G,GB$6)</f>
        <v>12151324.86709333</v>
      </c>
      <c r="GC16" s="100">
        <f>SUMIFS('Pooled CF'!$E:$E,'Pooled CF'!$A:$A,$A16,'Pooled CF'!$G:$G,GC$6)</f>
        <v>0</v>
      </c>
      <c r="GD16" s="100">
        <f>SUMIFS('Pooled CF'!$E:$E,'Pooled CF'!$A:$A,$A16,'Pooled CF'!$G:$G,GD$6)</f>
        <v>0</v>
      </c>
      <c r="GE16" s="100">
        <f>SUMIFS('Pooled CF'!$E:$E,'Pooled CF'!$A:$A,$A16,'Pooled CF'!$G:$G,GE$6)</f>
        <v>0</v>
      </c>
      <c r="GF16" s="100">
        <f>SUMIFS('Pooled CF'!$E:$E,'Pooled CF'!$A:$A,$A16,'Pooled CF'!$G:$G,GF$6)</f>
        <v>0</v>
      </c>
      <c r="GG16" s="100">
        <f>SUMIFS('Pooled CF'!$E:$E,'Pooled CF'!$A:$A,$A16,'Pooled CF'!$G:$G,GG$6)</f>
        <v>0</v>
      </c>
      <c r="GH16" s="100">
        <f>SUMIFS('Pooled CF'!$E:$E,'Pooled CF'!$A:$A,$A16,'Pooled CF'!$G:$G,GH$6)</f>
        <v>0</v>
      </c>
      <c r="GI16" s="100">
        <f>SUMIFS('Pooled CF'!$E:$E,'Pooled CF'!$A:$A,$A16,'Pooled CF'!$G:$G,GI$6)</f>
        <v>0</v>
      </c>
      <c r="GJ16" s="100">
        <f>SUMIFS('Pooled CF'!$E:$E,'Pooled CF'!$A:$A,$A16,'Pooled CF'!$G:$G,GJ$6)</f>
        <v>0</v>
      </c>
      <c r="GK16" s="100">
        <f>SUMIFS('Pooled CF'!$E:$E,'Pooled CF'!$A:$A,$A16,'Pooled CF'!$G:$G,GK$6)</f>
        <v>0</v>
      </c>
      <c r="GL16" s="100">
        <f>SUMIFS('Pooled CF'!$E:$E,'Pooled CF'!$A:$A,$A16,'Pooled CF'!$G:$G,GL$6)</f>
        <v>0</v>
      </c>
      <c r="GM16" s="100">
        <f>SUMIFS('Pooled CF'!$E:$E,'Pooled CF'!$A:$A,$A16,'Pooled CF'!$G:$G,GM$6)</f>
        <v>0</v>
      </c>
      <c r="GN16" s="100">
        <f>SUMIFS('Pooled CF'!$E:$E,'Pooled CF'!$A:$A,$A16,'Pooled CF'!$G:$G,GN$6)</f>
        <v>0</v>
      </c>
      <c r="GO16" s="100">
        <f>SUMIFS('Pooled CF'!$E:$E,'Pooled CF'!$A:$A,$A16,'Pooled CF'!$G:$G,GO$6)</f>
        <v>0</v>
      </c>
      <c r="GP16" s="100">
        <f>SUMIFS('Pooled CF'!$E:$E,'Pooled CF'!$A:$A,$A16,'Pooled CF'!$G:$G,GP$6)</f>
        <v>0</v>
      </c>
      <c r="GQ16" s="100">
        <f>SUMIFS('Pooled CF'!$E:$E,'Pooled CF'!$A:$A,$A16,'Pooled CF'!$G:$G,GQ$6)</f>
        <v>0</v>
      </c>
      <c r="GR16" s="100">
        <f>SUMIFS('Pooled CF'!$E:$E,'Pooled CF'!$A:$A,$A16,'Pooled CF'!$G:$G,GR$6)</f>
        <v>0</v>
      </c>
      <c r="GS16" s="100">
        <f>SUMIFS('Pooled CF'!$E:$E,'Pooled CF'!$A:$A,$A16,'Pooled CF'!$G:$G,GS$6)</f>
        <v>0</v>
      </c>
      <c r="GU16" s="85">
        <f t="shared" si="16"/>
        <v>-37029541.013552994</v>
      </c>
      <c r="GV16" s="85">
        <f t="shared" si="16"/>
        <v>3373456.55</v>
      </c>
      <c r="GW16" s="85">
        <f t="shared" si="16"/>
        <v>3180114.54</v>
      </c>
      <c r="GX16" s="85">
        <f t="shared" si="16"/>
        <v>3227163.1799999997</v>
      </c>
      <c r="GY16" s="85">
        <f t="shared" si="16"/>
        <v>3341182.9699999997</v>
      </c>
      <c r="GZ16" s="85">
        <f t="shared" si="16"/>
        <v>3392360.8099999996</v>
      </c>
      <c r="HA16" s="85">
        <f t="shared" si="16"/>
        <v>3582287.2399999998</v>
      </c>
      <c r="HB16" s="85">
        <f t="shared" si="16"/>
        <v>3145563.06</v>
      </c>
      <c r="HC16" s="85">
        <f t="shared" si="16"/>
        <v>2851011.9600000004</v>
      </c>
      <c r="HD16" s="85">
        <f t="shared" si="16"/>
        <v>2530646.6447226298</v>
      </c>
      <c r="HE16" s="85">
        <f t="shared" si="16"/>
        <v>2499731.2863506912</v>
      </c>
      <c r="HF16" s="85">
        <f t="shared" si="16"/>
        <v>2565703.84529752</v>
      </c>
      <c r="HG16" s="85">
        <f t="shared" si="16"/>
        <v>2066347.871078799</v>
      </c>
      <c r="HH16" s="85">
        <f t="shared" si="16"/>
        <v>18207933.961044088</v>
      </c>
      <c r="HI16" s="85">
        <f t="shared" si="16"/>
        <v>12557470.92216908</v>
      </c>
      <c r="HJ16" s="85">
        <f t="shared" si="16"/>
        <v>0</v>
      </c>
      <c r="HK16" s="85">
        <f t="shared" si="17"/>
        <v>29491433.827109806</v>
      </c>
    </row>
    <row r="17" spans="1:219" hidden="1" outlineLevel="1" x14ac:dyDescent="0.75">
      <c r="A17" s="7" t="s">
        <v>23</v>
      </c>
      <c r="B17" s="112" t="s">
        <v>156</v>
      </c>
      <c r="C17" s="104">
        <f ca="1">EOMONTH(OFFSET(Strats!$B$3,MATCH($B17,Strats!$B$4:$B$31,0),MATCH(C$5,Strats!$C$3:$BS$3,0)),0)</f>
        <v>43069</v>
      </c>
      <c r="D17" s="87">
        <f ca="1">OFFSET(Strats!$B$3,MATCH($B17,Strats!$B$4:$B$31,0),MATCH(D$5,Strats!$C$3:$BS$3,0))</f>
        <v>78392651</v>
      </c>
      <c r="E17" s="88">
        <f ca="1">OFFSET(Strats!$B$3,MATCH($B17,Strats!$B$4:$B$31,0),MATCH(E$5,Strats!$C$3:$BS$3,0))</f>
        <v>0.4885777</v>
      </c>
      <c r="F17" s="85">
        <f t="shared" ca="1" si="13"/>
        <v>38300901.122482702</v>
      </c>
      <c r="G17" s="85">
        <f t="shared" ca="1" si="14"/>
        <v>28502802.110000014</v>
      </c>
      <c r="H17" s="86">
        <f ca="1">IFERROR(XIRR(OFFSET($J17,0,MATCH($C17,$K$6:$GS$6,0)):$GS17,OFFSET($J$6,0,MATCH($C17,$K$6:$GS$6,0)):$GS$6),"N/A")</f>
        <v>6.706989705562591E-2</v>
      </c>
      <c r="I17" s="95">
        <f t="shared" ca="1" si="15"/>
        <v>1.6861527413339712</v>
      </c>
      <c r="K17" s="100">
        <f>SUMIFS('Pooled CF'!$E:$E,'Pooled CF'!$A:$A,$A17,'Pooled CF'!$G:$G,K$6)</f>
        <v>0</v>
      </c>
      <c r="L17" s="100">
        <f>SUMIFS('Pooled CF'!$E:$E,'Pooled CF'!$A:$A,$A17,'Pooled CF'!$G:$G,L$6)</f>
        <v>0</v>
      </c>
      <c r="M17" s="100">
        <f>SUMIFS('Pooled CF'!$E:$E,'Pooled CF'!$A:$A,$A17,'Pooled CF'!$G:$G,M$6)</f>
        <v>0</v>
      </c>
      <c r="N17" s="100">
        <f>SUMIFS('Pooled CF'!$E:$E,'Pooled CF'!$A:$A,$A17,'Pooled CF'!$G:$G,N$6)</f>
        <v>0</v>
      </c>
      <c r="O17" s="100">
        <f>SUMIFS('Pooled CF'!$E:$E,'Pooled CF'!$A:$A,$A17,'Pooled CF'!$G:$G,O$6)</f>
        <v>0</v>
      </c>
      <c r="P17" s="100">
        <f>SUMIFS('Pooled CF'!$E:$E,'Pooled CF'!$A:$A,$A17,'Pooled CF'!$G:$G,P$6)</f>
        <v>0</v>
      </c>
      <c r="Q17" s="100">
        <f>SUMIFS('Pooled CF'!$E:$E,'Pooled CF'!$A:$A,$A17,'Pooled CF'!$G:$G,Q$6)</f>
        <v>0</v>
      </c>
      <c r="R17" s="100">
        <f>SUMIFS('Pooled CF'!$E:$E,'Pooled CF'!$A:$A,$A17,'Pooled CF'!$G:$G,R$6)</f>
        <v>0</v>
      </c>
      <c r="S17" s="100">
        <f>SUMIFS('Pooled CF'!$E:$E,'Pooled CF'!$A:$A,$A17,'Pooled CF'!$G:$G,S$6)</f>
        <v>0</v>
      </c>
      <c r="T17" s="100">
        <f>SUMIFS('Pooled CF'!$E:$E,'Pooled CF'!$A:$A,$A17,'Pooled CF'!$G:$G,T$6)</f>
        <v>-38300901.122482702</v>
      </c>
      <c r="U17" s="100">
        <f>SUMIFS('Pooled CF'!$E:$E,'Pooled CF'!$A:$A,$A17,'Pooled CF'!$G:$G,U$6)</f>
        <v>282341.67</v>
      </c>
      <c r="V17" s="100">
        <f>SUMIFS('Pooled CF'!$E:$E,'Pooled CF'!$A:$A,$A17,'Pooled CF'!$G:$G,V$6)</f>
        <v>282329.13</v>
      </c>
      <c r="W17" s="100">
        <f>SUMIFS('Pooled CF'!$E:$E,'Pooled CF'!$A:$A,$A17,'Pooled CF'!$G:$G,W$6)</f>
        <v>282317.95</v>
      </c>
      <c r="X17" s="100">
        <f>SUMIFS('Pooled CF'!$E:$E,'Pooled CF'!$A:$A,$A17,'Pooled CF'!$G:$G,X$6)</f>
        <v>282317.56</v>
      </c>
      <c r="Y17" s="100">
        <f>SUMIFS('Pooled CF'!$E:$E,'Pooled CF'!$A:$A,$A17,'Pooled CF'!$G:$G,Y$6)</f>
        <v>291700.86</v>
      </c>
      <c r="Z17" s="100">
        <f>SUMIFS('Pooled CF'!$E:$E,'Pooled CF'!$A:$A,$A17,'Pooled CF'!$G:$G,Z$6)</f>
        <v>282279.8</v>
      </c>
      <c r="AA17" s="100">
        <f>SUMIFS('Pooled CF'!$E:$E,'Pooled CF'!$A:$A,$A17,'Pooled CF'!$G:$G,AA$6)</f>
        <v>291658.65999999997</v>
      </c>
      <c r="AB17" s="100">
        <f>SUMIFS('Pooled CF'!$E:$E,'Pooled CF'!$A:$A,$A17,'Pooled CF'!$G:$G,AB$6)</f>
        <v>282255.46000000002</v>
      </c>
      <c r="AC17" s="100">
        <f>SUMIFS('Pooled CF'!$E:$E,'Pooled CF'!$A:$A,$A17,'Pooled CF'!$G:$G,AC$6)</f>
        <v>291647.46000000002</v>
      </c>
      <c r="AD17" s="100">
        <f>SUMIFS('Pooled CF'!$E:$E,'Pooled CF'!$A:$A,$A17,'Pooled CF'!$G:$G,AD$6)</f>
        <v>291641.65000000002</v>
      </c>
      <c r="AE17" s="100">
        <f>SUMIFS('Pooled CF'!$E:$E,'Pooled CF'!$A:$A,$A17,'Pooled CF'!$G:$G,AE$6)</f>
        <v>282219.19</v>
      </c>
      <c r="AF17" s="100">
        <f>SUMIFS('Pooled CF'!$E:$E,'Pooled CF'!$A:$A,$A17,'Pooled CF'!$G:$G,AF$6)</f>
        <v>291592.52</v>
      </c>
      <c r="AG17" s="100">
        <f>SUMIFS('Pooled CF'!$E:$E,'Pooled CF'!$A:$A,$A17,'Pooled CF'!$G:$G,AG$6)</f>
        <v>282179.78999999998</v>
      </c>
      <c r="AH17" s="100">
        <f>SUMIFS('Pooled CF'!$E:$E,'Pooled CF'!$A:$A,$A17,'Pooled CF'!$G:$G,AH$6)</f>
        <v>282125.61</v>
      </c>
      <c r="AI17" s="100">
        <f>SUMIFS('Pooled CF'!$E:$E,'Pooled CF'!$A:$A,$A17,'Pooled CF'!$G:$G,AI$6)</f>
        <v>282013.07</v>
      </c>
      <c r="AJ17" s="100">
        <f>SUMIFS('Pooled CF'!$E:$E,'Pooled CF'!$A:$A,$A17,'Pooled CF'!$G:$G,AJ$6)</f>
        <v>282033.77</v>
      </c>
      <c r="AK17" s="100">
        <f>SUMIFS('Pooled CF'!$E:$E,'Pooled CF'!$A:$A,$A17,'Pooled CF'!$G:$G,AK$6)</f>
        <v>291511.09999999998</v>
      </c>
      <c r="AL17" s="100">
        <f>SUMIFS('Pooled CF'!$E:$E,'Pooled CF'!$A:$A,$A17,'Pooled CF'!$G:$G,AL$6)</f>
        <v>282121.67</v>
      </c>
      <c r="AM17" s="100">
        <f>SUMIFS('Pooled CF'!$E:$E,'Pooled CF'!$A:$A,$A17,'Pooled CF'!$G:$G,AM$6)</f>
        <v>291509.62</v>
      </c>
      <c r="AN17" s="100">
        <f>SUMIFS('Pooled CF'!$E:$E,'Pooled CF'!$A:$A,$A17,'Pooled CF'!$G:$G,AN$6)</f>
        <v>282081.03000000003</v>
      </c>
      <c r="AO17" s="100">
        <f>SUMIFS('Pooled CF'!$E:$E,'Pooled CF'!$A:$A,$A17,'Pooled CF'!$G:$G,AO$6)</f>
        <v>291403.73</v>
      </c>
      <c r="AP17" s="100">
        <f>SUMIFS('Pooled CF'!$E:$E,'Pooled CF'!$A:$A,$A17,'Pooled CF'!$G:$G,AP$6)</f>
        <v>291420.77</v>
      </c>
      <c r="AQ17" s="100">
        <f>SUMIFS('Pooled CF'!$E:$E,'Pooled CF'!$A:$A,$A17,'Pooled CF'!$G:$G,AQ$6)</f>
        <v>282047.90999999997</v>
      </c>
      <c r="AR17" s="100">
        <f>SUMIFS('Pooled CF'!$E:$E,'Pooled CF'!$A:$A,$A17,'Pooled CF'!$G:$G,AR$6)</f>
        <v>291433.02</v>
      </c>
      <c r="AS17" s="100">
        <f>SUMIFS('Pooled CF'!$E:$E,'Pooled CF'!$A:$A,$A17,'Pooled CF'!$G:$G,AS$6)</f>
        <v>281930.76</v>
      </c>
      <c r="AT17" s="100">
        <f>SUMIFS('Pooled CF'!$E:$E,'Pooled CF'!$A:$A,$A17,'Pooled CF'!$G:$G,AT$6)</f>
        <v>291477.38</v>
      </c>
      <c r="AU17" s="100">
        <f>SUMIFS('Pooled CF'!$E:$E,'Pooled CF'!$A:$A,$A17,'Pooled CF'!$G:$G,AU$6)</f>
        <v>281986.62</v>
      </c>
      <c r="AV17" s="100">
        <f>SUMIFS('Pooled CF'!$E:$E,'Pooled CF'!$A:$A,$A17,'Pooled CF'!$G:$G,AV$6)</f>
        <v>281976.18</v>
      </c>
      <c r="AW17" s="100">
        <f>SUMIFS('Pooled CF'!$E:$E,'Pooled CF'!$A:$A,$A17,'Pooled CF'!$G:$G,AW$6)</f>
        <v>291351.05</v>
      </c>
      <c r="AX17" s="100">
        <f>SUMIFS('Pooled CF'!$E:$E,'Pooled CF'!$A:$A,$A17,'Pooled CF'!$G:$G,AX$6)</f>
        <v>281914.23</v>
      </c>
      <c r="AY17" s="100">
        <f>SUMIFS('Pooled CF'!$E:$E,'Pooled CF'!$A:$A,$A17,'Pooled CF'!$G:$G,AY$6)</f>
        <v>290464.08</v>
      </c>
      <c r="AZ17" s="100">
        <f>SUMIFS('Pooled CF'!$E:$E,'Pooled CF'!$A:$A,$A17,'Pooled CF'!$G:$G,AZ$6)</f>
        <v>281970.77</v>
      </c>
      <c r="BA17" s="100">
        <f>SUMIFS('Pooled CF'!$E:$E,'Pooled CF'!$A:$A,$A17,'Pooled CF'!$G:$G,BA$6)</f>
        <v>287783.67</v>
      </c>
      <c r="BB17" s="100">
        <f>SUMIFS('Pooled CF'!$E:$E,'Pooled CF'!$A:$A,$A17,'Pooled CF'!$G:$G,BB$6)</f>
        <v>286300.96999999997</v>
      </c>
      <c r="BC17" s="100">
        <f>SUMIFS('Pooled CF'!$E:$E,'Pooled CF'!$A:$A,$A17,'Pooled CF'!$G:$G,BC$6)</f>
        <v>277008.59999999998</v>
      </c>
      <c r="BD17" s="100">
        <f>SUMIFS('Pooled CF'!$E:$E,'Pooled CF'!$A:$A,$A17,'Pooled CF'!$G:$G,BD$6)</f>
        <v>286160.62</v>
      </c>
      <c r="BE17" s="100">
        <f>SUMIFS('Pooled CF'!$E:$E,'Pooled CF'!$A:$A,$A17,'Pooled CF'!$G:$G,BE$6)</f>
        <v>276992.15000000002</v>
      </c>
      <c r="BF17" s="100">
        <f>SUMIFS('Pooled CF'!$E:$E,'Pooled CF'!$A:$A,$A17,'Pooled CF'!$G:$G,BF$6)</f>
        <v>276652</v>
      </c>
      <c r="BG17" s="100">
        <f>SUMIFS('Pooled CF'!$E:$E,'Pooled CF'!$A:$A,$A17,'Pooled CF'!$G:$G,BG$6)</f>
        <v>271741.34999999998</v>
      </c>
      <c r="BH17" s="100">
        <f>SUMIFS('Pooled CF'!$E:$E,'Pooled CF'!$A:$A,$A17,'Pooled CF'!$G:$G,BH$6)</f>
        <v>273266.7</v>
      </c>
      <c r="BI17" s="100">
        <f>SUMIFS('Pooled CF'!$E:$E,'Pooled CF'!$A:$A,$A17,'Pooled CF'!$G:$G,BI$6)</f>
        <v>282777.27</v>
      </c>
      <c r="BJ17" s="100">
        <f>SUMIFS('Pooled CF'!$E:$E,'Pooled CF'!$A:$A,$A17,'Pooled CF'!$G:$G,BJ$6)</f>
        <v>269291.81</v>
      </c>
      <c r="BK17" s="100">
        <f>SUMIFS('Pooled CF'!$E:$E,'Pooled CF'!$A:$A,$A17,'Pooled CF'!$G:$G,BK$6)</f>
        <v>278402.18</v>
      </c>
      <c r="BL17" s="100">
        <f>SUMIFS('Pooled CF'!$E:$E,'Pooled CF'!$A:$A,$A17,'Pooled CF'!$G:$G,BL$6)</f>
        <v>261914.53</v>
      </c>
      <c r="BM17" s="100">
        <f>SUMIFS('Pooled CF'!$E:$E,'Pooled CF'!$A:$A,$A17,'Pooled CF'!$G:$G,BM$6)</f>
        <v>279157.15999999997</v>
      </c>
      <c r="BN17" s="100">
        <f>SUMIFS('Pooled CF'!$E:$E,'Pooled CF'!$A:$A,$A17,'Pooled CF'!$G:$G,BN$6)</f>
        <v>279124.2</v>
      </c>
      <c r="BO17" s="100">
        <f>SUMIFS('Pooled CF'!$E:$E,'Pooled CF'!$A:$A,$A17,'Pooled CF'!$G:$G,BO$6)</f>
        <v>268902.63</v>
      </c>
      <c r="BP17" s="100">
        <f>SUMIFS('Pooled CF'!$E:$E,'Pooled CF'!$A:$A,$A17,'Pooled CF'!$G:$G,BP$6)</f>
        <v>285338.93</v>
      </c>
      <c r="BQ17" s="100">
        <f>SUMIFS('Pooled CF'!$E:$E,'Pooled CF'!$A:$A,$A17,'Pooled CF'!$G:$G,BQ$6)</f>
        <v>269775.25</v>
      </c>
      <c r="BR17" s="100">
        <f>SUMIFS('Pooled CF'!$E:$E,'Pooled CF'!$A:$A,$A17,'Pooled CF'!$G:$G,BR$6)</f>
        <v>272153.36</v>
      </c>
      <c r="BS17" s="100">
        <f>SUMIFS('Pooled CF'!$E:$E,'Pooled CF'!$A:$A,$A17,'Pooled CF'!$G:$G,BS$6)</f>
        <v>266918.28999999998</v>
      </c>
      <c r="BT17" s="100">
        <f>SUMIFS('Pooled CF'!$E:$E,'Pooled CF'!$A:$A,$A17,'Pooled CF'!$G:$G,BT$6)</f>
        <v>349253.87</v>
      </c>
      <c r="BU17" s="100">
        <f>SUMIFS('Pooled CF'!$E:$E,'Pooled CF'!$A:$A,$A17,'Pooled CF'!$G:$G,BU$6)</f>
        <v>280372.78999999998</v>
      </c>
      <c r="BV17" s="100">
        <f>SUMIFS('Pooled CF'!$E:$E,'Pooled CF'!$A:$A,$A17,'Pooled CF'!$G:$G,BV$6)</f>
        <v>319980.19</v>
      </c>
      <c r="BW17" s="100">
        <f>SUMIFS('Pooled CF'!$E:$E,'Pooled CF'!$A:$A,$A17,'Pooled CF'!$G:$G,BW$6)</f>
        <v>287056.65000000002</v>
      </c>
      <c r="BX17" s="100">
        <f>SUMIFS('Pooled CF'!$E:$E,'Pooled CF'!$A:$A,$A17,'Pooled CF'!$G:$G,BX$6)</f>
        <v>283171.95</v>
      </c>
      <c r="BY17" s="100">
        <f>SUMIFS('Pooled CF'!$E:$E,'Pooled CF'!$A:$A,$A17,'Pooled CF'!$G:$G,BY$6)</f>
        <v>271671.82</v>
      </c>
      <c r="BZ17" s="100">
        <f>SUMIFS('Pooled CF'!$E:$E,'Pooled CF'!$A:$A,$A17,'Pooled CF'!$G:$G,BZ$6)</f>
        <v>271403.46000000002</v>
      </c>
      <c r="CA17" s="100">
        <f>SUMIFS('Pooled CF'!$E:$E,'Pooled CF'!$A:$A,$A17,'Pooled CF'!$G:$G,CA$6)</f>
        <v>265285.39</v>
      </c>
      <c r="CB17" s="100">
        <f>SUMIFS('Pooled CF'!$E:$E,'Pooled CF'!$A:$A,$A17,'Pooled CF'!$G:$G,CB$6)</f>
        <v>274353.28000000003</v>
      </c>
      <c r="CC17" s="100">
        <f>SUMIFS('Pooled CF'!$E:$E,'Pooled CF'!$A:$A,$A17,'Pooled CF'!$G:$G,CC$6)</f>
        <v>265396.83</v>
      </c>
      <c r="CD17" s="100">
        <f>SUMIFS('Pooled CF'!$E:$E,'Pooled CF'!$A:$A,$A17,'Pooled CF'!$G:$G,CD$6)</f>
        <v>264289.01</v>
      </c>
      <c r="CE17" s="100">
        <f>SUMIFS('Pooled CF'!$E:$E,'Pooled CF'!$A:$A,$A17,'Pooled CF'!$G:$G,CE$6)</f>
        <v>282856.69</v>
      </c>
      <c r="CF17" s="100">
        <f>SUMIFS('Pooled CF'!$E:$E,'Pooled CF'!$A:$A,$A17,'Pooled CF'!$G:$G,CF$6)</f>
        <v>271505.76</v>
      </c>
      <c r="CG17" s="100">
        <f>SUMIFS('Pooled CF'!$E:$E,'Pooled CF'!$A:$A,$A17,'Pooled CF'!$G:$G,CG$6)</f>
        <v>275168.75</v>
      </c>
      <c r="CH17" s="100">
        <f>SUMIFS('Pooled CF'!$E:$E,'Pooled CF'!$A:$A,$A17,'Pooled CF'!$G:$G,CH$6)</f>
        <v>295997.03999999998</v>
      </c>
      <c r="CI17" s="100">
        <f>SUMIFS('Pooled CF'!$E:$E,'Pooled CF'!$A:$A,$A17,'Pooled CF'!$G:$G,CI$6)</f>
        <v>266588.36</v>
      </c>
      <c r="CJ17" s="100">
        <f>SUMIFS('Pooled CF'!$E:$E,'Pooled CF'!$A:$A,$A17,'Pooled CF'!$G:$G,CJ$6)</f>
        <v>268257.62</v>
      </c>
      <c r="CK17" s="100">
        <f>SUMIFS('Pooled CF'!$E:$E,'Pooled CF'!$A:$A,$A17,'Pooled CF'!$G:$G,CK$6)</f>
        <v>267594.2</v>
      </c>
      <c r="CL17" s="100">
        <f>SUMIFS('Pooled CF'!$E:$E,'Pooled CF'!$A:$A,$A17,'Pooled CF'!$G:$G,CL$6)</f>
        <v>268990.89</v>
      </c>
      <c r="CM17" s="100">
        <f>SUMIFS('Pooled CF'!$E:$E,'Pooled CF'!$A:$A,$A17,'Pooled CF'!$G:$G,CM$6)</f>
        <v>259038.52</v>
      </c>
      <c r="CN17" s="100">
        <f>SUMIFS('Pooled CF'!$E:$E,'Pooled CF'!$A:$A,$A17,'Pooled CF'!$G:$G,CN$6)</f>
        <v>267692.57</v>
      </c>
      <c r="CO17" s="100">
        <f>SUMIFS('Pooled CF'!$E:$E,'Pooled CF'!$A:$A,$A17,'Pooled CF'!$G:$G,CO$6)</f>
        <v>258932.94</v>
      </c>
      <c r="CP17" s="100">
        <f>SUMIFS('Pooled CF'!$E:$E,'Pooled CF'!$A:$A,$A17,'Pooled CF'!$G:$G,CP$6)</f>
        <v>267802.17</v>
      </c>
      <c r="CQ17" s="100">
        <f>SUMIFS('Pooled CF'!$E:$E,'Pooled CF'!$A:$A,$A17,'Pooled CF'!$G:$G,CQ$6)</f>
        <v>256621.68</v>
      </c>
      <c r="CR17" s="100">
        <f>SUMIFS('Pooled CF'!$E:$E,'Pooled CF'!$A:$A,$A17,'Pooled CF'!$G:$G,CR$6)</f>
        <v>255986.13</v>
      </c>
      <c r="CS17" s="100">
        <f>SUMIFS('Pooled CF'!$E:$E,'Pooled CF'!$A:$A,$A17,'Pooled CF'!$G:$G,CS$6)</f>
        <v>263438.52</v>
      </c>
      <c r="CT17" s="100">
        <f>SUMIFS('Pooled CF'!$E:$E,'Pooled CF'!$A:$A,$A17,'Pooled CF'!$G:$G,CT$6)</f>
        <v>255006.29</v>
      </c>
      <c r="CU17" s="100">
        <f>SUMIFS('Pooled CF'!$E:$E,'Pooled CF'!$A:$A,$A17,'Pooled CF'!$G:$G,CU$6)</f>
        <v>231483.42</v>
      </c>
      <c r="CV17" s="100">
        <f>SUMIFS('Pooled CF'!$E:$E,'Pooled CF'!$A:$A,$A17,'Pooled CF'!$G:$G,CV$6)</f>
        <v>222508.1</v>
      </c>
      <c r="CW17" s="100">
        <f>SUMIFS('Pooled CF'!$E:$E,'Pooled CF'!$A:$A,$A17,'Pooled CF'!$G:$G,CW$6)</f>
        <v>465218.67</v>
      </c>
      <c r="CX17" s="100">
        <f>SUMIFS('Pooled CF'!$E:$E,'Pooled CF'!$A:$A,$A17,'Pooled CF'!$G:$G,CX$6)</f>
        <v>238224.64000000001</v>
      </c>
      <c r="CY17" s="100">
        <f>SUMIFS('Pooled CF'!$E:$E,'Pooled CF'!$A:$A,$A17,'Pooled CF'!$G:$G,CY$6)</f>
        <v>226548.22</v>
      </c>
      <c r="CZ17" s="100">
        <f>SUMIFS('Pooled CF'!$E:$E,'Pooled CF'!$A:$A,$A17,'Pooled CF'!$G:$G,CZ$6)</f>
        <v>246579.13</v>
      </c>
      <c r="DA17" s="100">
        <f>SUMIFS('Pooled CF'!$E:$E,'Pooled CF'!$A:$A,$A17,'Pooled CF'!$G:$G,DA$6)</f>
        <v>234164.9</v>
      </c>
      <c r="DB17" s="100">
        <f>SUMIFS('Pooled CF'!$E:$E,'Pooled CF'!$A:$A,$A17,'Pooled CF'!$G:$G,DB$6)</f>
        <v>233755.63</v>
      </c>
      <c r="DC17" s="100">
        <f>SUMIFS('Pooled CF'!$E:$E,'Pooled CF'!$A:$A,$A17,'Pooled CF'!$G:$G,DC$6)</f>
        <v>233632.38</v>
      </c>
      <c r="DD17" s="100">
        <f>SUMIFS('Pooled CF'!$E:$E,'Pooled CF'!$A:$A,$A17,'Pooled CF'!$G:$G,DD$6)</f>
        <v>235740.04</v>
      </c>
      <c r="DE17" s="100">
        <f>SUMIFS('Pooled CF'!$E:$E,'Pooled CF'!$A:$A,$A17,'Pooled CF'!$G:$G,DE$6)</f>
        <v>236889.92</v>
      </c>
      <c r="DF17" s="100">
        <f>SUMIFS('Pooled CF'!$E:$E,'Pooled CF'!$A:$A,$A17,'Pooled CF'!$G:$G,DF$6)</f>
        <v>229735.22</v>
      </c>
      <c r="DG17" s="100">
        <f>SUMIFS('Pooled CF'!$E:$E,'Pooled CF'!$A:$A,$A17,'Pooled CF'!$G:$G,DG$6)</f>
        <v>237269.77</v>
      </c>
      <c r="DH17" s="100">
        <f>SUMIFS('Pooled CF'!$E:$E,'Pooled CF'!$A:$A,$A17,'Pooled CF'!$G:$G,DH$6)</f>
        <v>650529.62</v>
      </c>
      <c r="DI17" s="100">
        <f>SUMIFS('Pooled CF'!$E:$E,'Pooled CF'!$A:$A,$A17,'Pooled CF'!$G:$G,DI$6)</f>
        <v>253475.85</v>
      </c>
      <c r="DJ17" s="100">
        <f>SUMIFS('Pooled CF'!$E:$E,'Pooled CF'!$A:$A,$A17,'Pooled CF'!$G:$G,DJ$6)</f>
        <v>253104.08</v>
      </c>
      <c r="DK17" s="100">
        <f>SUMIFS('Pooled CF'!$E:$E,'Pooled CF'!$A:$A,$A17,'Pooled CF'!$G:$G,DK$6)</f>
        <v>235030.89</v>
      </c>
      <c r="DL17" s="100">
        <f>SUMIFS('Pooled CF'!$E:$E,'Pooled CF'!$A:$A,$A17,'Pooled CF'!$G:$G,DL$6)</f>
        <v>258791.06</v>
      </c>
      <c r="DM17" s="100">
        <f>SUMIFS('Pooled CF'!$E:$E,'Pooled CF'!$A:$A,$A17,'Pooled CF'!$G:$G,DM$6)</f>
        <v>246724.23</v>
      </c>
      <c r="DN17" s="100">
        <f>SUMIFS('Pooled CF'!$E:$E,'Pooled CF'!$A:$A,$A17,'Pooled CF'!$G:$G,DN$6)</f>
        <v>242000.28</v>
      </c>
      <c r="DO17" s="100">
        <f>SUMIFS('Pooled CF'!$E:$E,'Pooled CF'!$A:$A,$A17,'Pooled CF'!$G:$G,DO$6)</f>
        <v>348310.2</v>
      </c>
      <c r="DP17" s="100">
        <f>SUMIFS('Pooled CF'!$E:$E,'Pooled CF'!$A:$A,$A17,'Pooled CF'!$G:$G,DP$6)</f>
        <v>228995.84</v>
      </c>
      <c r="DQ17" s="100">
        <f>SUMIFS('Pooled CF'!$E:$E,'Pooled CF'!$A:$A,$A17,'Pooled CF'!$G:$G,DQ$6)</f>
        <v>236455.52</v>
      </c>
      <c r="DR17" s="100">
        <f>SUMIFS('Pooled CF'!$E:$E,'Pooled CF'!$A:$A,$A17,'Pooled CF'!$G:$G,DR$6)</f>
        <v>228611.69</v>
      </c>
      <c r="DS17" s="100">
        <f>SUMIFS('Pooled CF'!$E:$E,'Pooled CF'!$A:$A,$A17,'Pooled CF'!$G:$G,DS$6)</f>
        <v>236393.7</v>
      </c>
      <c r="DT17" s="100">
        <f>SUMIFS('Pooled CF'!$E:$E,'Pooled CF'!$A:$A,$A17,'Pooled CF'!$G:$G,DT$6)</f>
        <v>230069.39</v>
      </c>
      <c r="DU17" s="100">
        <f>SUMIFS('Pooled CF'!$E:$E,'Pooled CF'!$A:$A,$A17,'Pooled CF'!$G:$G,DU$6)</f>
        <v>238170.52</v>
      </c>
      <c r="DV17" s="100">
        <f>SUMIFS('Pooled CF'!$E:$E,'Pooled CF'!$A:$A,$A17,'Pooled CF'!$G:$G,DV$6)</f>
        <v>238089.01</v>
      </c>
      <c r="DW17" s="100">
        <f>SUMIFS('Pooled CF'!$E:$E,'Pooled CF'!$A:$A,$A17,'Pooled CF'!$G:$G,DW$6)</f>
        <v>193074.380892933</v>
      </c>
      <c r="DX17" s="100">
        <f>SUMIFS('Pooled CF'!$E:$E,'Pooled CF'!$A:$A,$A17,'Pooled CF'!$G:$G,DX$6)</f>
        <v>199494.968960036</v>
      </c>
      <c r="DY17" s="100">
        <f>SUMIFS('Pooled CF'!$E:$E,'Pooled CF'!$A:$A,$A17,'Pooled CF'!$G:$G,DY$6)</f>
        <v>193045.770198985</v>
      </c>
      <c r="DZ17" s="100">
        <f>SUMIFS('Pooled CF'!$E:$E,'Pooled CF'!$A:$A,$A17,'Pooled CF'!$G:$G,DZ$6)</f>
        <v>191625.55988864001</v>
      </c>
      <c r="EA17" s="100">
        <f>SUMIFS('Pooled CF'!$E:$E,'Pooled CF'!$A:$A,$A17,'Pooled CF'!$G:$G,EA$6)</f>
        <v>191611.48010092301</v>
      </c>
      <c r="EB17" s="100">
        <f>SUMIFS('Pooled CF'!$E:$E,'Pooled CF'!$A:$A,$A17,'Pooled CF'!$G:$G,EB$6)</f>
        <v>195842.05541952199</v>
      </c>
      <c r="EC17" s="100">
        <f>SUMIFS('Pooled CF'!$E:$E,'Pooled CF'!$A:$A,$A17,'Pooled CF'!$G:$G,EC$6)</f>
        <v>199418.264991114</v>
      </c>
      <c r="ED17" s="100">
        <f>SUMIFS('Pooled CF'!$E:$E,'Pooled CF'!$A:$A,$A17,'Pooled CF'!$G:$G,ED$6)</f>
        <v>192971.01738164399</v>
      </c>
      <c r="EE17" s="100">
        <f>SUMIFS('Pooled CF'!$E:$E,'Pooled CF'!$A:$A,$A17,'Pooled CF'!$G:$G,EE$6)</f>
        <v>199387.40689444501</v>
      </c>
      <c r="EF17" s="100">
        <f>SUMIFS('Pooled CF'!$E:$E,'Pooled CF'!$A:$A,$A17,'Pooled CF'!$G:$G,EF$6)</f>
        <v>193932.40239226399</v>
      </c>
      <c r="EG17" s="100">
        <f>SUMIFS('Pooled CF'!$E:$E,'Pooled CF'!$A:$A,$A17,'Pooled CF'!$G:$G,EG$6)</f>
        <v>200378.41217438501</v>
      </c>
      <c r="EH17" s="100">
        <f>SUMIFS('Pooled CF'!$E:$E,'Pooled CF'!$A:$A,$A17,'Pooled CF'!$G:$G,EH$6)</f>
        <v>167583.783445868</v>
      </c>
      <c r="EI17" s="100">
        <f>SUMIFS('Pooled CF'!$E:$E,'Pooled CF'!$A:$A,$A17,'Pooled CF'!$G:$G,EI$6)</f>
        <v>55346.162034221001</v>
      </c>
      <c r="EJ17" s="100">
        <f>SUMIFS('Pooled CF'!$E:$E,'Pooled CF'!$A:$A,$A17,'Pooled CF'!$G:$G,EJ$6)</f>
        <v>57882.102311490002</v>
      </c>
      <c r="EK17" s="100">
        <f>SUMIFS('Pooled CF'!$E:$E,'Pooled CF'!$A:$A,$A17,'Pooled CF'!$G:$G,EK$6)</f>
        <v>56873.143156744998</v>
      </c>
      <c r="EL17" s="100">
        <f>SUMIFS('Pooled CF'!$E:$E,'Pooled CF'!$A:$A,$A17,'Pooled CF'!$G:$G,EL$6)</f>
        <v>58756.932119787001</v>
      </c>
      <c r="EM17" s="100">
        <f>SUMIFS('Pooled CF'!$E:$E,'Pooled CF'!$A:$A,$A17,'Pooled CF'!$G:$G,EM$6)</f>
        <v>50755.601854793997</v>
      </c>
      <c r="EN17" s="100">
        <f>SUMIFS('Pooled CF'!$E:$E,'Pooled CF'!$A:$A,$A17,'Pooled CF'!$G:$G,EN$6)</f>
        <v>62942.275757766998</v>
      </c>
      <c r="EO17" s="100">
        <f>SUMIFS('Pooled CF'!$E:$E,'Pooled CF'!$A:$A,$A17,'Pooled CF'!$G:$G,EO$6)</f>
        <v>58721.212352133</v>
      </c>
      <c r="EP17" s="100">
        <f>SUMIFS('Pooled CF'!$E:$E,'Pooled CF'!$A:$A,$A17,'Pooled CF'!$G:$G,EP$6)</f>
        <v>56815.745818429998</v>
      </c>
      <c r="EQ17" s="100">
        <f>SUMIFS('Pooled CF'!$E:$E,'Pooled CF'!$A:$A,$A17,'Pooled CF'!$G:$G,EQ$6)</f>
        <v>58697.231662926002</v>
      </c>
      <c r="ER17" s="100">
        <f>SUMIFS('Pooled CF'!$E:$E,'Pooled CF'!$A:$A,$A17,'Pooled CF'!$G:$G,ER$6)</f>
        <v>56792.384509005999</v>
      </c>
      <c r="ES17" s="100">
        <f>SUMIFS('Pooled CF'!$E:$E,'Pooled CF'!$A:$A,$A17,'Pooled CF'!$G:$G,ES$6)</f>
        <v>58672.931938444999</v>
      </c>
      <c r="ET17" s="100">
        <f>SUMIFS('Pooled CF'!$E:$E,'Pooled CF'!$A:$A,$A17,'Pooled CF'!$G:$G,ET$6)</f>
        <v>58661.002344772998</v>
      </c>
      <c r="EU17" s="100">
        <f>SUMIFS('Pooled CF'!$E:$E,'Pooled CF'!$A:$A,$A17,'Pooled CF'!$G:$G,EU$6)</f>
        <v>56757.089530470999</v>
      </c>
      <c r="EV17" s="100">
        <f>SUMIFS('Pooled CF'!$E:$E,'Pooled CF'!$A:$A,$A17,'Pooled CF'!$G:$G,EV$6)</f>
        <v>156632.61725738301</v>
      </c>
      <c r="EW17" s="100">
        <f>SUMIFS('Pooled CF'!$E:$E,'Pooled CF'!$A:$A,$A17,'Pooled CF'!$G:$G,EW$6)</f>
        <v>109424.115139374</v>
      </c>
      <c r="EX17" s="100">
        <f>SUMIFS('Pooled CF'!$E:$E,'Pooled CF'!$A:$A,$A17,'Pooled CF'!$G:$G,EX$6)</f>
        <v>106946.91675711201</v>
      </c>
      <c r="EY17" s="100">
        <f>SUMIFS('Pooled CF'!$E:$E,'Pooled CF'!$A:$A,$A17,'Pooled CF'!$G:$G,EY$6)</f>
        <v>109023.377023924</v>
      </c>
      <c r="EZ17" s="100">
        <f>SUMIFS('Pooled CF'!$E:$E,'Pooled CF'!$A:$A,$A17,'Pooled CF'!$G:$G,EZ$6)</f>
        <v>112566.704001397</v>
      </c>
      <c r="FA17" s="100">
        <f>SUMIFS('Pooled CF'!$E:$E,'Pooled CF'!$A:$A,$A17,'Pooled CF'!$G:$G,FA$6)</f>
        <v>113721.74622263201</v>
      </c>
      <c r="FB17" s="100">
        <f>SUMIFS('Pooled CF'!$E:$E,'Pooled CF'!$A:$A,$A17,'Pooled CF'!$G:$G,FB$6)</f>
        <v>110040.49221929599</v>
      </c>
      <c r="FC17" s="100">
        <f>SUMIFS('Pooled CF'!$E:$E,'Pooled CF'!$A:$A,$A17,'Pooled CF'!$G:$G,FC$6)</f>
        <v>113694.453619373</v>
      </c>
      <c r="FD17" s="100">
        <f>SUMIFS('Pooled CF'!$E:$E,'Pooled CF'!$A:$A,$A17,'Pooled CF'!$G:$G,FD$6)</f>
        <v>109676.17458629201</v>
      </c>
      <c r="FE17" s="100">
        <f>SUMIFS('Pooled CF'!$E:$E,'Pooled CF'!$A:$A,$A17,'Pooled CF'!$G:$G,FE$6)</f>
        <v>111893.315613367</v>
      </c>
      <c r="FF17" s="100">
        <f>SUMIFS('Pooled CF'!$E:$E,'Pooled CF'!$A:$A,$A17,'Pooled CF'!$G:$G,FF$6)</f>
        <v>113383.459630219</v>
      </c>
      <c r="FG17" s="100">
        <f>SUMIFS('Pooled CF'!$E:$E,'Pooled CF'!$A:$A,$A17,'Pooled CF'!$G:$G,FG$6)</f>
        <v>106998.06029974201</v>
      </c>
      <c r="FH17" s="100">
        <f>SUMIFS('Pooled CF'!$E:$E,'Pooled CF'!$A:$A,$A17,'Pooled CF'!$G:$G,FH$6)</f>
        <v>18425976.74822114</v>
      </c>
      <c r="FI17" s="100">
        <f>SUMIFS('Pooled CF'!$E:$E,'Pooled CF'!$A:$A,$A17,'Pooled CF'!$G:$G,FI$6)</f>
        <v>28128.921310056001</v>
      </c>
      <c r="FJ17" s="100">
        <f>SUMIFS('Pooled CF'!$E:$E,'Pooled CF'!$A:$A,$A17,'Pooled CF'!$G:$G,FJ$6)</f>
        <v>27071.593062231001</v>
      </c>
      <c r="FK17" s="100">
        <f>SUMIFS('Pooled CF'!$E:$E,'Pooled CF'!$A:$A,$A17,'Pooled CF'!$G:$G,FK$6)</f>
        <v>27071.593062231001</v>
      </c>
      <c r="FL17" s="100">
        <f>SUMIFS('Pooled CF'!$E:$E,'Pooled CF'!$A:$A,$A17,'Pooled CF'!$G:$G,FL$6)</f>
        <v>30243.577805706002</v>
      </c>
      <c r="FM17" s="100">
        <f>SUMIFS('Pooled CF'!$E:$E,'Pooled CF'!$A:$A,$A17,'Pooled CF'!$G:$G,FM$6)</f>
        <v>29066.552020390998</v>
      </c>
      <c r="FN17" s="100">
        <f>SUMIFS('Pooled CF'!$E:$E,'Pooled CF'!$A:$A,$A17,'Pooled CF'!$G:$G,FN$6)</f>
        <v>28128.921310056001</v>
      </c>
      <c r="FO17" s="100">
        <f>SUMIFS('Pooled CF'!$E:$E,'Pooled CF'!$A:$A,$A17,'Pooled CF'!$G:$G,FO$6)</f>
        <v>29066.552020390998</v>
      </c>
      <c r="FP17" s="100">
        <f>SUMIFS('Pooled CF'!$E:$E,'Pooled CF'!$A:$A,$A17,'Pooled CF'!$G:$G,FP$6)</f>
        <v>28128.921310056001</v>
      </c>
      <c r="FQ17" s="100">
        <f>SUMIFS('Pooled CF'!$E:$E,'Pooled CF'!$A:$A,$A17,'Pooled CF'!$G:$G,FQ$6)</f>
        <v>29066.552020390998</v>
      </c>
      <c r="FR17" s="100">
        <f>SUMIFS('Pooled CF'!$E:$E,'Pooled CF'!$A:$A,$A17,'Pooled CF'!$G:$G,FR$6)</f>
        <v>29066.552020390998</v>
      </c>
      <c r="FS17" s="100">
        <f>SUMIFS('Pooled CF'!$E:$E,'Pooled CF'!$A:$A,$A17,'Pooled CF'!$G:$G,FS$6)</f>
        <v>28128.921310056001</v>
      </c>
      <c r="FT17" s="100">
        <f>SUMIFS('Pooled CF'!$E:$E,'Pooled CF'!$A:$A,$A17,'Pooled CF'!$G:$G,FT$6)</f>
        <v>29066.552020390998</v>
      </c>
      <c r="FU17" s="100">
        <f>SUMIFS('Pooled CF'!$E:$E,'Pooled CF'!$A:$A,$A17,'Pooled CF'!$G:$G,FU$6)</f>
        <v>28128.921310056001</v>
      </c>
      <c r="FV17" s="100">
        <f>SUMIFS('Pooled CF'!$E:$E,'Pooled CF'!$A:$A,$A17,'Pooled CF'!$G:$G,FV$6)</f>
        <v>27071.593062231001</v>
      </c>
      <c r="FW17" s="100">
        <f>SUMIFS('Pooled CF'!$E:$E,'Pooled CF'!$A:$A,$A17,'Pooled CF'!$G:$G,FW$6)</f>
        <v>27071.593062231001</v>
      </c>
      <c r="FX17" s="100">
        <f>SUMIFS('Pooled CF'!$E:$E,'Pooled CF'!$A:$A,$A17,'Pooled CF'!$G:$G,FX$6)</f>
        <v>12081513.577805709</v>
      </c>
      <c r="FY17" s="100">
        <f>SUMIFS('Pooled CF'!$E:$E,'Pooled CF'!$A:$A,$A17,'Pooled CF'!$G:$G,FY$6)</f>
        <v>0</v>
      </c>
      <c r="FZ17" s="100">
        <f>SUMIFS('Pooled CF'!$E:$E,'Pooled CF'!$A:$A,$A17,'Pooled CF'!$G:$G,FZ$6)</f>
        <v>0</v>
      </c>
      <c r="GA17" s="100">
        <f>SUMIFS('Pooled CF'!$E:$E,'Pooled CF'!$A:$A,$A17,'Pooled CF'!$G:$G,GA$6)</f>
        <v>0</v>
      </c>
      <c r="GB17" s="100">
        <f>SUMIFS('Pooled CF'!$E:$E,'Pooled CF'!$A:$A,$A17,'Pooled CF'!$G:$G,GB$6)</f>
        <v>0</v>
      </c>
      <c r="GC17" s="100">
        <f>SUMIFS('Pooled CF'!$E:$E,'Pooled CF'!$A:$A,$A17,'Pooled CF'!$G:$G,GC$6)</f>
        <v>0</v>
      </c>
      <c r="GD17" s="100">
        <f>SUMIFS('Pooled CF'!$E:$E,'Pooled CF'!$A:$A,$A17,'Pooled CF'!$G:$G,GD$6)</f>
        <v>0</v>
      </c>
      <c r="GE17" s="100">
        <f>SUMIFS('Pooled CF'!$E:$E,'Pooled CF'!$A:$A,$A17,'Pooled CF'!$G:$G,GE$6)</f>
        <v>0</v>
      </c>
      <c r="GF17" s="100">
        <f>SUMIFS('Pooled CF'!$E:$E,'Pooled CF'!$A:$A,$A17,'Pooled CF'!$G:$G,GF$6)</f>
        <v>0</v>
      </c>
      <c r="GG17" s="100">
        <f>SUMIFS('Pooled CF'!$E:$E,'Pooled CF'!$A:$A,$A17,'Pooled CF'!$G:$G,GG$6)</f>
        <v>0</v>
      </c>
      <c r="GH17" s="100">
        <f>SUMIFS('Pooled CF'!$E:$E,'Pooled CF'!$A:$A,$A17,'Pooled CF'!$G:$G,GH$6)</f>
        <v>0</v>
      </c>
      <c r="GI17" s="100">
        <f>SUMIFS('Pooled CF'!$E:$E,'Pooled CF'!$A:$A,$A17,'Pooled CF'!$G:$G,GI$6)</f>
        <v>0</v>
      </c>
      <c r="GJ17" s="100">
        <f>SUMIFS('Pooled CF'!$E:$E,'Pooled CF'!$A:$A,$A17,'Pooled CF'!$G:$G,GJ$6)</f>
        <v>0</v>
      </c>
      <c r="GK17" s="100">
        <f>SUMIFS('Pooled CF'!$E:$E,'Pooled CF'!$A:$A,$A17,'Pooled CF'!$G:$G,GK$6)</f>
        <v>0</v>
      </c>
      <c r="GL17" s="100">
        <f>SUMIFS('Pooled CF'!$E:$E,'Pooled CF'!$A:$A,$A17,'Pooled CF'!$G:$G,GL$6)</f>
        <v>0</v>
      </c>
      <c r="GM17" s="100">
        <f>SUMIFS('Pooled CF'!$E:$E,'Pooled CF'!$A:$A,$A17,'Pooled CF'!$G:$G,GM$6)</f>
        <v>0</v>
      </c>
      <c r="GN17" s="100">
        <f>SUMIFS('Pooled CF'!$E:$E,'Pooled CF'!$A:$A,$A17,'Pooled CF'!$G:$G,GN$6)</f>
        <v>0</v>
      </c>
      <c r="GO17" s="100">
        <f>SUMIFS('Pooled CF'!$E:$E,'Pooled CF'!$A:$A,$A17,'Pooled CF'!$G:$G,GO$6)</f>
        <v>0</v>
      </c>
      <c r="GP17" s="100">
        <f>SUMIFS('Pooled CF'!$E:$E,'Pooled CF'!$A:$A,$A17,'Pooled CF'!$G:$G,GP$6)</f>
        <v>0</v>
      </c>
      <c r="GQ17" s="100">
        <f>SUMIFS('Pooled CF'!$E:$E,'Pooled CF'!$A:$A,$A17,'Pooled CF'!$G:$G,GQ$6)</f>
        <v>0</v>
      </c>
      <c r="GR17" s="100">
        <f>SUMIFS('Pooled CF'!$E:$E,'Pooled CF'!$A:$A,$A17,'Pooled CF'!$G:$G,GR$6)</f>
        <v>0</v>
      </c>
      <c r="GS17" s="100">
        <f>SUMIFS('Pooled CF'!$E:$E,'Pooled CF'!$A:$A,$A17,'Pooled CF'!$G:$G,GS$6)</f>
        <v>0</v>
      </c>
      <c r="GU17" s="85">
        <f t="shared" si="16"/>
        <v>-38018559.4524827</v>
      </c>
      <c r="GV17" s="85">
        <f t="shared" si="16"/>
        <v>3434140.03</v>
      </c>
      <c r="GW17" s="85">
        <f t="shared" si="16"/>
        <v>3431632.0599999996</v>
      </c>
      <c r="GX17" s="85">
        <f t="shared" si="16"/>
        <v>3415386.3200000003</v>
      </c>
      <c r="GY17" s="85">
        <f t="shared" si="16"/>
        <v>3296344.0100000002</v>
      </c>
      <c r="GZ17" s="85">
        <f t="shared" si="16"/>
        <v>3407017.88</v>
      </c>
      <c r="HA17" s="85">
        <f t="shared" si="16"/>
        <v>3246912.35</v>
      </c>
      <c r="HB17" s="85">
        <f t="shared" si="16"/>
        <v>3163581.87</v>
      </c>
      <c r="HC17" s="85">
        <f t="shared" si="16"/>
        <v>3304678.6900000004</v>
      </c>
      <c r="HD17" s="85">
        <f t="shared" si="16"/>
        <v>2812711.2700519534</v>
      </c>
      <c r="HE17" s="85">
        <f t="shared" si="16"/>
        <v>1902851.7901912611</v>
      </c>
      <c r="HF17" s="85">
        <f t="shared" si="16"/>
        <v>843629.14028528892</v>
      </c>
      <c r="HG17" s="85">
        <f t="shared" si="16"/>
        <v>19562050.369504552</v>
      </c>
      <c r="HH17" s="85">
        <f t="shared" si="16"/>
        <v>342235.20927234692</v>
      </c>
      <c r="HI17" s="85">
        <f t="shared" si="16"/>
        <v>12135656.763930172</v>
      </c>
      <c r="HJ17" s="85">
        <f t="shared" si="16"/>
        <v>0</v>
      </c>
      <c r="HK17" s="85">
        <f t="shared" si="17"/>
        <v>26280268.300752878</v>
      </c>
    </row>
    <row r="18" spans="1:219" hidden="1" outlineLevel="1" x14ac:dyDescent="0.75">
      <c r="A18" s="7" t="s">
        <v>24</v>
      </c>
      <c r="B18" s="112" t="s">
        <v>159</v>
      </c>
      <c r="C18" s="104">
        <f ca="1">EOMONTH(OFFSET(Strats!$B$3,MATCH($B18,Strats!$B$4:$B$31,0),MATCH(C$5,Strats!$C$3:$BS$3,0)),0)</f>
        <v>43646</v>
      </c>
      <c r="D18" s="87">
        <f ca="1">OFFSET(Strats!$B$3,MATCH($B18,Strats!$B$4:$B$31,0),MATCH(D$5,Strats!$C$3:$BS$3,0))</f>
        <v>70915759</v>
      </c>
      <c r="E18" s="88">
        <f ca="1">OFFSET(Strats!$B$3,MATCH($B18,Strats!$B$4:$B$31,0),MATCH(E$5,Strats!$C$3:$BS$3,0))</f>
        <v>0.51111450000000003</v>
      </c>
      <c r="F18" s="85">
        <f t="shared" ca="1" si="13"/>
        <v>36246072.703405499</v>
      </c>
      <c r="G18" s="85">
        <f t="shared" ca="1" si="14"/>
        <v>21688742.570000008</v>
      </c>
      <c r="H18" s="86">
        <f ca="1">IFERROR(XIRR(OFFSET($J18,0,MATCH($C18,$K$6:$GS$6,0)):$GS18,OFFSET($J$6,0,MATCH($C18,$K$6:$GS$6,0)):$GS$6),"N/A")</f>
        <v>0.10091995596885681</v>
      </c>
      <c r="I18" s="95">
        <f t="shared" ca="1" si="15"/>
        <v>2.2691565531439917</v>
      </c>
      <c r="K18" s="100">
        <f>SUMIFS('Pooled CF'!$E:$E,'Pooled CF'!$A:$A,$A18,'Pooled CF'!$G:$G,K$6)</f>
        <v>0</v>
      </c>
      <c r="L18" s="100">
        <f>SUMIFS('Pooled CF'!$E:$E,'Pooled CF'!$A:$A,$A18,'Pooled CF'!$G:$G,L$6)</f>
        <v>0</v>
      </c>
      <c r="M18" s="100">
        <f>SUMIFS('Pooled CF'!$E:$E,'Pooled CF'!$A:$A,$A18,'Pooled CF'!$G:$G,M$6)</f>
        <v>0</v>
      </c>
      <c r="N18" s="100">
        <f>SUMIFS('Pooled CF'!$E:$E,'Pooled CF'!$A:$A,$A18,'Pooled CF'!$G:$G,N$6)</f>
        <v>0</v>
      </c>
      <c r="O18" s="100">
        <f>SUMIFS('Pooled CF'!$E:$E,'Pooled CF'!$A:$A,$A18,'Pooled CF'!$G:$G,O$6)</f>
        <v>0</v>
      </c>
      <c r="P18" s="100">
        <f>SUMIFS('Pooled CF'!$E:$E,'Pooled CF'!$A:$A,$A18,'Pooled CF'!$G:$G,P$6)</f>
        <v>0</v>
      </c>
      <c r="Q18" s="100">
        <f>SUMIFS('Pooled CF'!$E:$E,'Pooled CF'!$A:$A,$A18,'Pooled CF'!$G:$G,Q$6)</f>
        <v>0</v>
      </c>
      <c r="R18" s="100">
        <f>SUMIFS('Pooled CF'!$E:$E,'Pooled CF'!$A:$A,$A18,'Pooled CF'!$G:$G,R$6)</f>
        <v>0</v>
      </c>
      <c r="S18" s="100">
        <f>SUMIFS('Pooled CF'!$E:$E,'Pooled CF'!$A:$A,$A18,'Pooled CF'!$G:$G,S$6)</f>
        <v>0</v>
      </c>
      <c r="T18" s="100">
        <f>SUMIFS('Pooled CF'!$E:$E,'Pooled CF'!$A:$A,$A18,'Pooled CF'!$G:$G,T$6)</f>
        <v>0</v>
      </c>
      <c r="U18" s="100">
        <f>SUMIFS('Pooled CF'!$E:$E,'Pooled CF'!$A:$A,$A18,'Pooled CF'!$G:$G,U$6)</f>
        <v>0</v>
      </c>
      <c r="V18" s="100">
        <f>SUMIFS('Pooled CF'!$E:$E,'Pooled CF'!$A:$A,$A18,'Pooled CF'!$G:$G,V$6)</f>
        <v>0</v>
      </c>
      <c r="W18" s="100">
        <f>SUMIFS('Pooled CF'!$E:$E,'Pooled CF'!$A:$A,$A18,'Pooled CF'!$G:$G,W$6)</f>
        <v>0</v>
      </c>
      <c r="X18" s="100">
        <f>SUMIFS('Pooled CF'!$E:$E,'Pooled CF'!$A:$A,$A18,'Pooled CF'!$G:$G,X$6)</f>
        <v>0</v>
      </c>
      <c r="Y18" s="100">
        <f>SUMIFS('Pooled CF'!$E:$E,'Pooled CF'!$A:$A,$A18,'Pooled CF'!$G:$G,Y$6)</f>
        <v>0</v>
      </c>
      <c r="Z18" s="100">
        <f>SUMIFS('Pooled CF'!$E:$E,'Pooled CF'!$A:$A,$A18,'Pooled CF'!$G:$G,Z$6)</f>
        <v>0</v>
      </c>
      <c r="AA18" s="100">
        <f>SUMIFS('Pooled CF'!$E:$E,'Pooled CF'!$A:$A,$A18,'Pooled CF'!$G:$G,AA$6)</f>
        <v>0</v>
      </c>
      <c r="AB18" s="100">
        <f>SUMIFS('Pooled CF'!$E:$E,'Pooled CF'!$A:$A,$A18,'Pooled CF'!$G:$G,AB$6)</f>
        <v>0</v>
      </c>
      <c r="AC18" s="100">
        <f>SUMIFS('Pooled CF'!$E:$E,'Pooled CF'!$A:$A,$A18,'Pooled CF'!$G:$G,AC$6)</f>
        <v>0</v>
      </c>
      <c r="AD18" s="100">
        <f>SUMIFS('Pooled CF'!$E:$E,'Pooled CF'!$A:$A,$A18,'Pooled CF'!$G:$G,AD$6)</f>
        <v>0</v>
      </c>
      <c r="AE18" s="100">
        <f>SUMIFS('Pooled CF'!$E:$E,'Pooled CF'!$A:$A,$A18,'Pooled CF'!$G:$G,AE$6)</f>
        <v>0</v>
      </c>
      <c r="AF18" s="100">
        <f>SUMIFS('Pooled CF'!$E:$E,'Pooled CF'!$A:$A,$A18,'Pooled CF'!$G:$G,AF$6)</f>
        <v>0</v>
      </c>
      <c r="AG18" s="100">
        <f>SUMIFS('Pooled CF'!$E:$E,'Pooled CF'!$A:$A,$A18,'Pooled CF'!$G:$G,AG$6)</f>
        <v>0</v>
      </c>
      <c r="AH18" s="100">
        <f>SUMIFS('Pooled CF'!$E:$E,'Pooled CF'!$A:$A,$A18,'Pooled CF'!$G:$G,AH$6)</f>
        <v>0</v>
      </c>
      <c r="AI18" s="100">
        <f>SUMIFS('Pooled CF'!$E:$E,'Pooled CF'!$A:$A,$A18,'Pooled CF'!$G:$G,AI$6)</f>
        <v>0</v>
      </c>
      <c r="AJ18" s="100">
        <f>SUMIFS('Pooled CF'!$E:$E,'Pooled CF'!$A:$A,$A18,'Pooled CF'!$G:$G,AJ$6)</f>
        <v>0</v>
      </c>
      <c r="AK18" s="100">
        <f>SUMIFS('Pooled CF'!$E:$E,'Pooled CF'!$A:$A,$A18,'Pooled CF'!$G:$G,AK$6)</f>
        <v>0</v>
      </c>
      <c r="AL18" s="100">
        <f>SUMIFS('Pooled CF'!$E:$E,'Pooled CF'!$A:$A,$A18,'Pooled CF'!$G:$G,AL$6)</f>
        <v>0</v>
      </c>
      <c r="AM18" s="100">
        <f>SUMIFS('Pooled CF'!$E:$E,'Pooled CF'!$A:$A,$A18,'Pooled CF'!$G:$G,AM$6)</f>
        <v>-36246072.703405499</v>
      </c>
      <c r="AN18" s="100">
        <f>SUMIFS('Pooled CF'!$E:$E,'Pooled CF'!$A:$A,$A18,'Pooled CF'!$G:$G,AN$6)</f>
        <v>270677.90000000002</v>
      </c>
      <c r="AO18" s="100">
        <f>SUMIFS('Pooled CF'!$E:$E,'Pooled CF'!$A:$A,$A18,'Pooled CF'!$G:$G,AO$6)</f>
        <v>279694.27</v>
      </c>
      <c r="AP18" s="100">
        <f>SUMIFS('Pooled CF'!$E:$E,'Pooled CF'!$A:$A,$A18,'Pooled CF'!$G:$G,AP$6)</f>
        <v>279688.78000000003</v>
      </c>
      <c r="AQ18" s="100">
        <f>SUMIFS('Pooled CF'!$E:$E,'Pooled CF'!$A:$A,$A18,'Pooled CF'!$G:$G,AQ$6)</f>
        <v>270661.2</v>
      </c>
      <c r="AR18" s="100">
        <f>SUMIFS('Pooled CF'!$E:$E,'Pooled CF'!$A:$A,$A18,'Pooled CF'!$G:$G,AR$6)</f>
        <v>279676.94</v>
      </c>
      <c r="AS18" s="100">
        <f>SUMIFS('Pooled CF'!$E:$E,'Pooled CF'!$A:$A,$A18,'Pooled CF'!$G:$G,AS$6)</f>
        <v>270649.18</v>
      </c>
      <c r="AT18" s="100">
        <f>SUMIFS('Pooled CF'!$E:$E,'Pooled CF'!$A:$A,$A18,'Pooled CF'!$G:$G,AT$6)</f>
        <v>279663.81</v>
      </c>
      <c r="AU18" s="100">
        <f>SUMIFS('Pooled CF'!$E:$E,'Pooled CF'!$A:$A,$A18,'Pooled CF'!$G:$G,AU$6)</f>
        <v>270589.07</v>
      </c>
      <c r="AV18" s="100">
        <f>SUMIFS('Pooled CF'!$E:$E,'Pooled CF'!$A:$A,$A18,'Pooled CF'!$G:$G,AV$6)</f>
        <v>270594.32</v>
      </c>
      <c r="AW18" s="100">
        <f>SUMIFS('Pooled CF'!$E:$E,'Pooled CF'!$A:$A,$A18,'Pooled CF'!$G:$G,AW$6)</f>
        <v>279637.64</v>
      </c>
      <c r="AX18" s="100">
        <f>SUMIFS('Pooled CF'!$E:$E,'Pooled CF'!$A:$A,$A18,'Pooled CF'!$G:$G,AX$6)</f>
        <v>270088.26</v>
      </c>
      <c r="AY18" s="100">
        <f>SUMIFS('Pooled CF'!$E:$E,'Pooled CF'!$A:$A,$A18,'Pooled CF'!$G:$G,AY$6)</f>
        <v>279666.33</v>
      </c>
      <c r="AZ18" s="100">
        <f>SUMIFS('Pooled CF'!$E:$E,'Pooled CF'!$A:$A,$A18,'Pooled CF'!$G:$G,AZ$6)</f>
        <v>269659.34999999998</v>
      </c>
      <c r="BA18" s="100">
        <f>SUMIFS('Pooled CF'!$E:$E,'Pooled CF'!$A:$A,$A18,'Pooled CF'!$G:$G,BA$6)</f>
        <v>280464.33</v>
      </c>
      <c r="BB18" s="100">
        <f>SUMIFS('Pooled CF'!$E:$E,'Pooled CF'!$A:$A,$A18,'Pooled CF'!$G:$G,BB$6)</f>
        <v>279637.24</v>
      </c>
      <c r="BC18" s="100">
        <f>SUMIFS('Pooled CF'!$E:$E,'Pooled CF'!$A:$A,$A18,'Pooled CF'!$G:$G,BC$6)</f>
        <v>270533.67</v>
      </c>
      <c r="BD18" s="100">
        <f>SUMIFS('Pooled CF'!$E:$E,'Pooled CF'!$A:$A,$A18,'Pooled CF'!$G:$G,BD$6)</f>
        <v>279588.81</v>
      </c>
      <c r="BE18" s="100">
        <f>SUMIFS('Pooled CF'!$E:$E,'Pooled CF'!$A:$A,$A18,'Pooled CF'!$G:$G,BE$6)</f>
        <v>270562.78000000003</v>
      </c>
      <c r="BF18" s="100">
        <f>SUMIFS('Pooled CF'!$E:$E,'Pooled CF'!$A:$A,$A18,'Pooled CF'!$G:$G,BF$6)</f>
        <v>270550.06</v>
      </c>
      <c r="BG18" s="100">
        <f>SUMIFS('Pooled CF'!$E:$E,'Pooled CF'!$A:$A,$A18,'Pooled CF'!$G:$G,BG$6)</f>
        <v>270548.05</v>
      </c>
      <c r="BH18" s="100">
        <f>SUMIFS('Pooled CF'!$E:$E,'Pooled CF'!$A:$A,$A18,'Pooled CF'!$G:$G,BH$6)</f>
        <v>266945.68</v>
      </c>
      <c r="BI18" s="100">
        <f>SUMIFS('Pooled CF'!$E:$E,'Pooled CF'!$A:$A,$A18,'Pooled CF'!$G:$G,BI$6)</f>
        <v>276091.46999999997</v>
      </c>
      <c r="BJ18" s="100">
        <f>SUMIFS('Pooled CF'!$E:$E,'Pooled CF'!$A:$A,$A18,'Pooled CF'!$G:$G,BJ$6)</f>
        <v>266835.49</v>
      </c>
      <c r="BK18" s="100">
        <f>SUMIFS('Pooled CF'!$E:$E,'Pooled CF'!$A:$A,$A18,'Pooled CF'!$G:$G,BK$6)</f>
        <v>276217.78000000003</v>
      </c>
      <c r="BL18" s="100">
        <f>SUMIFS('Pooled CF'!$E:$E,'Pooled CF'!$A:$A,$A18,'Pooled CF'!$G:$G,BL$6)</f>
        <v>263571.15000000002</v>
      </c>
      <c r="BM18" s="100">
        <f>SUMIFS('Pooled CF'!$E:$E,'Pooled CF'!$A:$A,$A18,'Pooled CF'!$G:$G,BM$6)</f>
        <v>272463.90000000002</v>
      </c>
      <c r="BN18" s="100">
        <f>SUMIFS('Pooled CF'!$E:$E,'Pooled CF'!$A:$A,$A18,'Pooled CF'!$G:$G,BN$6)</f>
        <v>272455.28999999998</v>
      </c>
      <c r="BO18" s="100">
        <f>SUMIFS('Pooled CF'!$E:$E,'Pooled CF'!$A:$A,$A18,'Pooled CF'!$G:$G,BO$6)</f>
        <v>263533.31</v>
      </c>
      <c r="BP18" s="100">
        <f>SUMIFS('Pooled CF'!$E:$E,'Pooled CF'!$A:$A,$A18,'Pooled CF'!$G:$G,BP$6)</f>
        <v>272436.87</v>
      </c>
      <c r="BQ18" s="100">
        <f>SUMIFS('Pooled CF'!$E:$E,'Pooled CF'!$A:$A,$A18,'Pooled CF'!$G:$G,BQ$6)</f>
        <v>263520.69</v>
      </c>
      <c r="BR18" s="100">
        <f>SUMIFS('Pooled CF'!$E:$E,'Pooled CF'!$A:$A,$A18,'Pooled CF'!$G:$G,BR$6)</f>
        <v>263403.21000000002</v>
      </c>
      <c r="BS18" s="100">
        <f>SUMIFS('Pooled CF'!$E:$E,'Pooled CF'!$A:$A,$A18,'Pooled CF'!$G:$G,BS$6)</f>
        <v>263394.63</v>
      </c>
      <c r="BT18" s="100">
        <f>SUMIFS('Pooled CF'!$E:$E,'Pooled CF'!$A:$A,$A18,'Pooled CF'!$G:$G,BT$6)</f>
        <v>263731.87</v>
      </c>
      <c r="BU18" s="100">
        <f>SUMIFS('Pooled CF'!$E:$E,'Pooled CF'!$A:$A,$A18,'Pooled CF'!$G:$G,BU$6)</f>
        <v>272238.53000000003</v>
      </c>
      <c r="BV18" s="100">
        <f>SUMIFS('Pooled CF'!$E:$E,'Pooled CF'!$A:$A,$A18,'Pooled CF'!$G:$G,BV$6)</f>
        <v>263479.18</v>
      </c>
      <c r="BW18" s="100">
        <f>SUMIFS('Pooled CF'!$E:$E,'Pooled CF'!$A:$A,$A18,'Pooled CF'!$G:$G,BW$6)</f>
        <v>272372.34999999998</v>
      </c>
      <c r="BX18" s="100">
        <f>SUMIFS('Pooled CF'!$E:$E,'Pooled CF'!$A:$A,$A18,'Pooled CF'!$G:$G,BX$6)</f>
        <v>263466.95</v>
      </c>
      <c r="BY18" s="100">
        <f>SUMIFS('Pooled CF'!$E:$E,'Pooled CF'!$A:$A,$A18,'Pooled CF'!$G:$G,BY$6)</f>
        <v>273442.51</v>
      </c>
      <c r="BZ18" s="100">
        <f>SUMIFS('Pooled CF'!$E:$E,'Pooled CF'!$A:$A,$A18,'Pooled CF'!$G:$G,BZ$6)</f>
        <v>274032.05</v>
      </c>
      <c r="CA18" s="100">
        <f>SUMIFS('Pooled CF'!$E:$E,'Pooled CF'!$A:$A,$A18,'Pooled CF'!$G:$G,CA$6)</f>
        <v>264784.46999999997</v>
      </c>
      <c r="CB18" s="100">
        <f>SUMIFS('Pooled CF'!$E:$E,'Pooled CF'!$A:$A,$A18,'Pooled CF'!$G:$G,CB$6)</f>
        <v>273789.56</v>
      </c>
      <c r="CC18" s="100">
        <f>SUMIFS('Pooled CF'!$E:$E,'Pooled CF'!$A:$A,$A18,'Pooled CF'!$G:$G,CC$6)</f>
        <v>264762.39</v>
      </c>
      <c r="CD18" s="100">
        <f>SUMIFS('Pooled CF'!$E:$E,'Pooled CF'!$A:$A,$A18,'Pooled CF'!$G:$G,CD$6)</f>
        <v>264693.21999999997</v>
      </c>
      <c r="CE18" s="100">
        <f>SUMIFS('Pooled CF'!$E:$E,'Pooled CF'!$A:$A,$A18,'Pooled CF'!$G:$G,CE$6)</f>
        <v>264638.98</v>
      </c>
      <c r="CF18" s="100">
        <f>SUMIFS('Pooled CF'!$E:$E,'Pooled CF'!$A:$A,$A18,'Pooled CF'!$G:$G,CF$6)</f>
        <v>264883.46999999997</v>
      </c>
      <c r="CG18" s="100">
        <f>SUMIFS('Pooled CF'!$E:$E,'Pooled CF'!$A:$A,$A18,'Pooled CF'!$G:$G,CG$6)</f>
        <v>273589.36</v>
      </c>
      <c r="CH18" s="100">
        <f>SUMIFS('Pooled CF'!$E:$E,'Pooled CF'!$A:$A,$A18,'Pooled CF'!$G:$G,CH$6)</f>
        <v>264763.77</v>
      </c>
      <c r="CI18" s="100">
        <f>SUMIFS('Pooled CF'!$E:$E,'Pooled CF'!$A:$A,$A18,'Pooled CF'!$G:$G,CI$6)</f>
        <v>273662.67</v>
      </c>
      <c r="CJ18" s="100">
        <f>SUMIFS('Pooled CF'!$E:$E,'Pooled CF'!$A:$A,$A18,'Pooled CF'!$G:$G,CJ$6)</f>
        <v>264723.40999999997</v>
      </c>
      <c r="CK18" s="100">
        <f>SUMIFS('Pooled CF'!$E:$E,'Pooled CF'!$A:$A,$A18,'Pooled CF'!$G:$G,CK$6)</f>
        <v>273633.26</v>
      </c>
      <c r="CL18" s="100">
        <f>SUMIFS('Pooled CF'!$E:$E,'Pooled CF'!$A:$A,$A18,'Pooled CF'!$G:$G,CL$6)</f>
        <v>272808.96999999997</v>
      </c>
      <c r="CM18" s="100">
        <f>SUMIFS('Pooled CF'!$E:$E,'Pooled CF'!$A:$A,$A18,'Pooled CF'!$G:$G,CM$6)</f>
        <v>260426.65</v>
      </c>
      <c r="CN18" s="100">
        <f>SUMIFS('Pooled CF'!$E:$E,'Pooled CF'!$A:$A,$A18,'Pooled CF'!$G:$G,CN$6)</f>
        <v>269214.37</v>
      </c>
      <c r="CO18" s="100">
        <f>SUMIFS('Pooled CF'!$E:$E,'Pooled CF'!$A:$A,$A18,'Pooled CF'!$G:$G,CO$6)</f>
        <v>260411.68</v>
      </c>
      <c r="CP18" s="100">
        <f>SUMIFS('Pooled CF'!$E:$E,'Pooled CF'!$A:$A,$A18,'Pooled CF'!$G:$G,CP$6)</f>
        <v>269200.46000000002</v>
      </c>
      <c r="CQ18" s="100">
        <f>SUMIFS('Pooled CF'!$E:$E,'Pooled CF'!$A:$A,$A18,'Pooled CF'!$G:$G,CQ$6)</f>
        <v>260057.26</v>
      </c>
      <c r="CR18" s="100">
        <f>SUMIFS('Pooled CF'!$E:$E,'Pooled CF'!$A:$A,$A18,'Pooled CF'!$G:$G,CR$6)</f>
        <v>253677.6</v>
      </c>
      <c r="CS18" s="100">
        <f>SUMIFS('Pooled CF'!$E:$E,'Pooled CF'!$A:$A,$A18,'Pooled CF'!$G:$G,CS$6)</f>
        <v>265515.15000000002</v>
      </c>
      <c r="CT18" s="100">
        <f>SUMIFS('Pooled CF'!$E:$E,'Pooled CF'!$A:$A,$A18,'Pooled CF'!$G:$G,CT$6)</f>
        <v>256443.75</v>
      </c>
      <c r="CU18" s="100">
        <f>SUMIFS('Pooled CF'!$E:$E,'Pooled CF'!$A:$A,$A18,'Pooled CF'!$G:$G,CU$6)</f>
        <v>261217.51</v>
      </c>
      <c r="CV18" s="100">
        <f>SUMIFS('Pooled CF'!$E:$E,'Pooled CF'!$A:$A,$A18,'Pooled CF'!$G:$G,CV$6)</f>
        <v>292941.33</v>
      </c>
      <c r="CW18" s="100">
        <f>SUMIFS('Pooled CF'!$E:$E,'Pooled CF'!$A:$A,$A18,'Pooled CF'!$G:$G,CW$6)</f>
        <v>261847.67999999999</v>
      </c>
      <c r="CX18" s="100">
        <f>SUMIFS('Pooled CF'!$E:$E,'Pooled CF'!$A:$A,$A18,'Pooled CF'!$G:$G,CX$6)</f>
        <v>273152.01</v>
      </c>
      <c r="CY18" s="100">
        <f>SUMIFS('Pooled CF'!$E:$E,'Pooled CF'!$A:$A,$A18,'Pooled CF'!$G:$G,CY$6)</f>
        <v>225639.99</v>
      </c>
      <c r="CZ18" s="100">
        <f>SUMIFS('Pooled CF'!$E:$E,'Pooled CF'!$A:$A,$A18,'Pooled CF'!$G:$G,CZ$6)</f>
        <v>233569.23</v>
      </c>
      <c r="DA18" s="100">
        <f>SUMIFS('Pooled CF'!$E:$E,'Pooled CF'!$A:$A,$A18,'Pooled CF'!$G:$G,DA$6)</f>
        <v>225520.35</v>
      </c>
      <c r="DB18" s="100">
        <f>SUMIFS('Pooled CF'!$E:$E,'Pooled CF'!$A:$A,$A18,'Pooled CF'!$G:$G,DB$6)</f>
        <v>225700.04</v>
      </c>
      <c r="DC18" s="100">
        <f>SUMIFS('Pooled CF'!$E:$E,'Pooled CF'!$A:$A,$A18,'Pooled CF'!$G:$G,DC$6)</f>
        <v>225510.78</v>
      </c>
      <c r="DD18" s="100">
        <f>SUMIFS('Pooled CF'!$E:$E,'Pooled CF'!$A:$A,$A18,'Pooled CF'!$G:$G,DD$6)</f>
        <v>225096.12</v>
      </c>
      <c r="DE18" s="100">
        <f>SUMIFS('Pooled CF'!$E:$E,'Pooled CF'!$A:$A,$A18,'Pooled CF'!$G:$G,DE$6)</f>
        <v>230830.14</v>
      </c>
      <c r="DF18" s="100">
        <f>SUMIFS('Pooled CF'!$E:$E,'Pooled CF'!$A:$A,$A18,'Pooled CF'!$G:$G,DF$6)</f>
        <v>222457</v>
      </c>
      <c r="DG18" s="100">
        <f>SUMIFS('Pooled CF'!$E:$E,'Pooled CF'!$A:$A,$A18,'Pooled CF'!$G:$G,DG$6)</f>
        <v>229261.41</v>
      </c>
      <c r="DH18" s="100">
        <f>SUMIFS('Pooled CF'!$E:$E,'Pooled CF'!$A:$A,$A18,'Pooled CF'!$G:$G,DH$6)</f>
        <v>222844.43</v>
      </c>
      <c r="DI18" s="100">
        <f>SUMIFS('Pooled CF'!$E:$E,'Pooled CF'!$A:$A,$A18,'Pooled CF'!$G:$G,DI$6)</f>
        <v>230079.41</v>
      </c>
      <c r="DJ18" s="100">
        <f>SUMIFS('Pooled CF'!$E:$E,'Pooled CF'!$A:$A,$A18,'Pooled CF'!$G:$G,DJ$6)</f>
        <v>208802.95</v>
      </c>
      <c r="DK18" s="100">
        <f>SUMIFS('Pooled CF'!$E:$E,'Pooled CF'!$A:$A,$A18,'Pooled CF'!$G:$G,DK$6)</f>
        <v>201696.31</v>
      </c>
      <c r="DL18" s="100">
        <f>SUMIFS('Pooled CF'!$E:$E,'Pooled CF'!$A:$A,$A18,'Pooled CF'!$G:$G,DL$6)</f>
        <v>205681.48</v>
      </c>
      <c r="DM18" s="100">
        <f>SUMIFS('Pooled CF'!$E:$E,'Pooled CF'!$A:$A,$A18,'Pooled CF'!$G:$G,DM$6)</f>
        <v>198392.28</v>
      </c>
      <c r="DN18" s="100">
        <f>SUMIFS('Pooled CF'!$E:$E,'Pooled CF'!$A:$A,$A18,'Pooled CF'!$G:$G,DN$6)</f>
        <v>267679.35999999999</v>
      </c>
      <c r="DO18" s="100">
        <f>SUMIFS('Pooled CF'!$E:$E,'Pooled CF'!$A:$A,$A18,'Pooled CF'!$G:$G,DO$6)</f>
        <v>204880.41</v>
      </c>
      <c r="DP18" s="100">
        <f>SUMIFS('Pooled CF'!$E:$E,'Pooled CF'!$A:$A,$A18,'Pooled CF'!$G:$G,DP$6)</f>
        <v>211289.01</v>
      </c>
      <c r="DQ18" s="100">
        <f>SUMIFS('Pooled CF'!$E:$E,'Pooled CF'!$A:$A,$A18,'Pooled CF'!$G:$G,DQ$6)</f>
        <v>220213.38</v>
      </c>
      <c r="DR18" s="100">
        <f>SUMIFS('Pooled CF'!$E:$E,'Pooled CF'!$A:$A,$A18,'Pooled CF'!$G:$G,DR$6)</f>
        <v>202817.8</v>
      </c>
      <c r="DS18" s="100">
        <f>SUMIFS('Pooled CF'!$E:$E,'Pooled CF'!$A:$A,$A18,'Pooled CF'!$G:$G,DS$6)</f>
        <v>269476.81</v>
      </c>
      <c r="DT18" s="100">
        <f>SUMIFS('Pooled CF'!$E:$E,'Pooled CF'!$A:$A,$A18,'Pooled CF'!$G:$G,DT$6)</f>
        <v>206421.62</v>
      </c>
      <c r="DU18" s="100">
        <f>SUMIFS('Pooled CF'!$E:$E,'Pooled CF'!$A:$A,$A18,'Pooled CF'!$G:$G,DU$6)</f>
        <v>213386.35</v>
      </c>
      <c r="DV18" s="100">
        <f>SUMIFS('Pooled CF'!$E:$E,'Pooled CF'!$A:$A,$A18,'Pooled CF'!$G:$G,DV$6)</f>
        <v>213176.2</v>
      </c>
      <c r="DW18" s="100">
        <f>SUMIFS('Pooled CF'!$E:$E,'Pooled CF'!$A:$A,$A18,'Pooled CF'!$G:$G,DW$6)</f>
        <v>229167.16755247</v>
      </c>
      <c r="DX18" s="100">
        <f>SUMIFS('Pooled CF'!$E:$E,'Pooled CF'!$A:$A,$A18,'Pooled CF'!$G:$G,DX$6)</f>
        <v>236798.05639976999</v>
      </c>
      <c r="DY18" s="100">
        <f>SUMIFS('Pooled CF'!$E:$E,'Pooled CF'!$A:$A,$A18,'Pooled CF'!$G:$G,DY$6)</f>
        <v>229152.29347156201</v>
      </c>
      <c r="DZ18" s="100">
        <f>SUMIFS('Pooled CF'!$E:$E,'Pooled CF'!$A:$A,$A18,'Pooled CF'!$G:$G,DZ$6)</f>
        <v>228885.363261219</v>
      </c>
      <c r="EA18" s="100">
        <f>SUMIFS('Pooled CF'!$E:$E,'Pooled CF'!$A:$A,$A18,'Pooled CF'!$G:$G,EA$6)</f>
        <v>228878.22074359099</v>
      </c>
      <c r="EB18" s="100">
        <f>SUMIFS('Pooled CF'!$E:$E,'Pooled CF'!$A:$A,$A18,'Pooled CF'!$G:$G,EB$6)</f>
        <v>229667.25699662999</v>
      </c>
      <c r="EC18" s="100">
        <f>SUMIFS('Pooled CF'!$E:$E,'Pooled CF'!$A:$A,$A18,'Pooled CF'!$G:$G,EC$6)</f>
        <v>236757.924568847</v>
      </c>
      <c r="ED18" s="100">
        <f>SUMIFS('Pooled CF'!$E:$E,'Pooled CF'!$A:$A,$A18,'Pooled CF'!$G:$G,ED$6)</f>
        <v>229113.199469632</v>
      </c>
      <c r="EE18" s="100">
        <f>SUMIFS('Pooled CF'!$E:$E,'Pooled CF'!$A:$A,$A18,'Pooled CF'!$G:$G,EE$6)</f>
        <v>236741.922385674</v>
      </c>
      <c r="EF18" s="100">
        <f>SUMIFS('Pooled CF'!$E:$E,'Pooled CF'!$A:$A,$A18,'Pooled CF'!$G:$G,EF$6)</f>
        <v>229097.61058986501</v>
      </c>
      <c r="EG18" s="100">
        <f>SUMIFS('Pooled CF'!$E:$E,'Pooled CF'!$A:$A,$A18,'Pooled CF'!$G:$G,EG$6)</f>
        <v>236725.70728694301</v>
      </c>
      <c r="EH18" s="100">
        <f>SUMIFS('Pooled CF'!$E:$E,'Pooled CF'!$A:$A,$A18,'Pooled CF'!$G:$G,EH$6)</f>
        <v>236717.87456227699</v>
      </c>
      <c r="EI18" s="100">
        <f>SUMIFS('Pooled CF'!$E:$E,'Pooled CF'!$A:$A,$A18,'Pooled CF'!$G:$G,EI$6)</f>
        <v>229074.18335158</v>
      </c>
      <c r="EJ18" s="100">
        <f>SUMIFS('Pooled CF'!$E:$E,'Pooled CF'!$A:$A,$A18,'Pooled CF'!$G:$G,EJ$6)</f>
        <v>236701.33841825399</v>
      </c>
      <c r="EK18" s="100">
        <f>SUMIFS('Pooled CF'!$E:$E,'Pooled CF'!$A:$A,$A18,'Pooled CF'!$G:$G,EK$6)</f>
        <v>229058.07378615401</v>
      </c>
      <c r="EL18" s="100">
        <f>SUMIFS('Pooled CF'!$E:$E,'Pooled CF'!$A:$A,$A18,'Pooled CF'!$G:$G,EL$6)</f>
        <v>236684.58119014301</v>
      </c>
      <c r="EM18" s="100">
        <f>SUMIFS('Pooled CF'!$E:$E,'Pooled CF'!$A:$A,$A18,'Pooled CF'!$G:$G,EM$6)</f>
        <v>228783.687096882</v>
      </c>
      <c r="EN18" s="100">
        <f>SUMIFS('Pooled CF'!$E:$E,'Pooled CF'!$A:$A,$A18,'Pooled CF'!$G:$G,EN$6)</f>
        <v>229298.73224460101</v>
      </c>
      <c r="EO18" s="100">
        <f>SUMIFS('Pooled CF'!$E:$E,'Pooled CF'!$A:$A,$A18,'Pooled CF'!$G:$G,EO$6)</f>
        <v>236658.670968586</v>
      </c>
      <c r="EP18" s="100">
        <f>SUMIFS('Pooled CF'!$E:$E,'Pooled CF'!$A:$A,$A18,'Pooled CF'!$G:$G,EP$6)</f>
        <v>220756.077188419</v>
      </c>
      <c r="EQ18" s="100">
        <f>SUMIFS('Pooled CF'!$E:$E,'Pooled CF'!$A:$A,$A18,'Pooled CF'!$G:$G,EQ$6)</f>
        <v>228105.35954782</v>
      </c>
      <c r="ER18" s="100">
        <f>SUMIFS('Pooled CF'!$E:$E,'Pooled CF'!$A:$A,$A18,'Pooled CF'!$G:$G,ER$6)</f>
        <v>220738.801633266</v>
      </c>
      <c r="ES18" s="100">
        <f>SUMIFS('Pooled CF'!$E:$E,'Pooled CF'!$A:$A,$A18,'Pooled CF'!$G:$G,ES$6)</f>
        <v>228087.38814727499</v>
      </c>
      <c r="ET18" s="100">
        <f>SUMIFS('Pooled CF'!$E:$E,'Pooled CF'!$A:$A,$A18,'Pooled CF'!$G:$G,ET$6)</f>
        <v>228078.668816288</v>
      </c>
      <c r="EU18" s="100">
        <f>SUMIFS('Pooled CF'!$E:$E,'Pooled CF'!$A:$A,$A18,'Pooled CF'!$G:$G,EU$6)</f>
        <v>220712.797073208</v>
      </c>
      <c r="EV18" s="100">
        <f>SUMIFS('Pooled CF'!$E:$E,'Pooled CF'!$A:$A,$A18,'Pooled CF'!$G:$G,EV$6)</f>
        <v>228060.33549863499</v>
      </c>
      <c r="EW18" s="100">
        <f>SUMIFS('Pooled CF'!$E:$E,'Pooled CF'!$A:$A,$A18,'Pooled CF'!$G:$G,EW$6)</f>
        <v>220694.93482566101</v>
      </c>
      <c r="EX18" s="100">
        <f>SUMIFS('Pooled CF'!$E:$E,'Pooled CF'!$A:$A,$A18,'Pooled CF'!$G:$G,EX$6)</f>
        <v>220685.567497696</v>
      </c>
      <c r="EY18" s="100">
        <f>SUMIFS('Pooled CF'!$E:$E,'Pooled CF'!$A:$A,$A18,'Pooled CF'!$G:$G,EY$6)</f>
        <v>220676.829595666</v>
      </c>
      <c r="EZ18" s="100">
        <f>SUMIFS('Pooled CF'!$E:$E,'Pooled CF'!$A:$A,$A18,'Pooled CF'!$G:$G,EZ$6)</f>
        <v>206899.63327971299</v>
      </c>
      <c r="FA18" s="100">
        <f>SUMIFS('Pooled CF'!$E:$E,'Pooled CF'!$A:$A,$A18,'Pooled CF'!$G:$G,FA$6)</f>
        <v>198681.94895691201</v>
      </c>
      <c r="FB18" s="100">
        <f>SUMIFS('Pooled CF'!$E:$E,'Pooled CF'!$A:$A,$A18,'Pooled CF'!$G:$G,FB$6)</f>
        <v>189772.38297348301</v>
      </c>
      <c r="FC18" s="100">
        <f>SUMIFS('Pooled CF'!$E:$E,'Pooled CF'!$A:$A,$A18,'Pooled CF'!$G:$G,FC$6)</f>
        <v>201516.823394796</v>
      </c>
      <c r="FD18" s="100">
        <f>SUMIFS('Pooled CF'!$E:$E,'Pooled CF'!$A:$A,$A18,'Pooled CF'!$G:$G,FD$6)</f>
        <v>197262.639866963</v>
      </c>
      <c r="FE18" s="100">
        <f>SUMIFS('Pooled CF'!$E:$E,'Pooled CF'!$A:$A,$A18,'Pooled CF'!$G:$G,FE$6)</f>
        <v>203833.673266995</v>
      </c>
      <c r="FF18" s="100">
        <f>SUMIFS('Pooled CF'!$E:$E,'Pooled CF'!$A:$A,$A18,'Pooled CF'!$G:$G,FF$6)</f>
        <v>203829.56414959001</v>
      </c>
      <c r="FG18" s="100">
        <f>SUMIFS('Pooled CF'!$E:$E,'Pooled CF'!$A:$A,$A18,'Pooled CF'!$G:$G,FG$6)</f>
        <v>197250.41677763601</v>
      </c>
      <c r="FH18" s="100">
        <f>SUMIFS('Pooled CF'!$E:$E,'Pooled CF'!$A:$A,$A18,'Pooled CF'!$G:$G,FH$6)</f>
        <v>203820.97085330699</v>
      </c>
      <c r="FI18" s="100">
        <f>SUMIFS('Pooled CF'!$E:$E,'Pooled CF'!$A:$A,$A18,'Pooled CF'!$G:$G,FI$6)</f>
        <v>197242.05319365801</v>
      </c>
      <c r="FJ18" s="100">
        <f>SUMIFS('Pooled CF'!$E:$E,'Pooled CF'!$A:$A,$A18,'Pooled CF'!$G:$G,FJ$6)</f>
        <v>195334.75833710999</v>
      </c>
      <c r="FK18" s="100">
        <f>SUMIFS('Pooled CF'!$E:$E,'Pooled CF'!$A:$A,$A18,'Pooled CF'!$G:$G,FK$6)</f>
        <v>195329.83055712201</v>
      </c>
      <c r="FL18" s="100">
        <f>SUMIFS('Pooled CF'!$E:$E,'Pooled CF'!$A:$A,$A18,'Pooled CF'!$G:$G,FL$6)</f>
        <v>198245.12514329801</v>
      </c>
      <c r="FM18" s="100">
        <f>SUMIFS('Pooled CF'!$E:$E,'Pooled CF'!$A:$A,$A18,'Pooled CF'!$G:$G,FM$6)</f>
        <v>202831.34798036999</v>
      </c>
      <c r="FN18" s="100">
        <f>SUMIFS('Pooled CF'!$E:$E,'Pooled CF'!$A:$A,$A18,'Pooled CF'!$G:$G,FN$6)</f>
        <v>196283.38483880201</v>
      </c>
      <c r="FO18" s="100">
        <f>SUMIFS('Pooled CF'!$E:$E,'Pooled CF'!$A:$A,$A18,'Pooled CF'!$G:$G,FO$6)</f>
        <v>202820.59208546299</v>
      </c>
      <c r="FP18" s="100">
        <f>SUMIFS('Pooled CF'!$E:$E,'Pooled CF'!$A:$A,$A18,'Pooled CF'!$G:$G,FP$6)</f>
        <v>196272.91574935001</v>
      </c>
      <c r="FQ18" s="100">
        <f>SUMIFS('Pooled CF'!$E:$E,'Pooled CF'!$A:$A,$A18,'Pooled CF'!$G:$G,FQ$6)</f>
        <v>202809.712339269</v>
      </c>
      <c r="FR18" s="100">
        <f>SUMIFS('Pooled CF'!$E:$E,'Pooled CF'!$A:$A,$A18,'Pooled CF'!$G:$G,FR$6)</f>
        <v>202804.40356085199</v>
      </c>
      <c r="FS18" s="100">
        <f>SUMIFS('Pooled CF'!$E:$E,'Pooled CF'!$A:$A,$A18,'Pooled CF'!$G:$G,FS$6)</f>
        <v>196257.15767571199</v>
      </c>
      <c r="FT18" s="100">
        <f>SUMIFS('Pooled CF'!$E:$E,'Pooled CF'!$A:$A,$A18,'Pooled CF'!$G:$G,FT$6)</f>
        <v>202793.33489064101</v>
      </c>
      <c r="FU18" s="100">
        <f>SUMIFS('Pooled CF'!$E:$E,'Pooled CF'!$A:$A,$A18,'Pooled CF'!$G:$G,FU$6)</f>
        <v>196246.383933342</v>
      </c>
      <c r="FV18" s="100">
        <f>SUMIFS('Pooled CF'!$E:$E,'Pooled CF'!$A:$A,$A18,'Pooled CF'!$G:$G,FV$6)</f>
        <v>189417.75853707199</v>
      </c>
      <c r="FW18" s="100">
        <f>SUMIFS('Pooled CF'!$E:$E,'Pooled CF'!$A:$A,$A18,'Pooled CF'!$G:$G,FW$6)</f>
        <v>189410.17598062399</v>
      </c>
      <c r="FX18" s="100">
        <f>SUMIFS('Pooled CF'!$E:$E,'Pooled CF'!$A:$A,$A18,'Pooled CF'!$G:$G,FX$6)</f>
        <v>192324.36886802199</v>
      </c>
      <c r="FY18" s="100">
        <f>SUMIFS('Pooled CF'!$E:$E,'Pooled CF'!$A:$A,$A18,'Pooled CF'!$G:$G,FY$6)</f>
        <v>197092.38552946199</v>
      </c>
      <c r="FZ18" s="100">
        <f>SUMIFS('Pooled CF'!$E:$E,'Pooled CF'!$A:$A,$A18,'Pooled CF'!$G:$G,FZ$6)</f>
        <v>32728286.24809679</v>
      </c>
      <c r="GA18" s="100">
        <f>SUMIFS('Pooled CF'!$E:$E,'Pooled CF'!$A:$A,$A18,'Pooled CF'!$G:$G,GA$6)</f>
        <v>15391058.04568118</v>
      </c>
      <c r="GB18" s="100">
        <f>SUMIFS('Pooled CF'!$E:$E,'Pooled CF'!$A:$A,$A18,'Pooled CF'!$G:$G,GB$6)</f>
        <v>0</v>
      </c>
      <c r="GC18" s="100">
        <f>SUMIFS('Pooled CF'!$E:$E,'Pooled CF'!$A:$A,$A18,'Pooled CF'!$G:$G,GC$6)</f>
        <v>0</v>
      </c>
      <c r="GD18" s="100">
        <f>SUMIFS('Pooled CF'!$E:$E,'Pooled CF'!$A:$A,$A18,'Pooled CF'!$G:$G,GD$6)</f>
        <v>0</v>
      </c>
      <c r="GE18" s="100">
        <f>SUMIFS('Pooled CF'!$E:$E,'Pooled CF'!$A:$A,$A18,'Pooled CF'!$G:$G,GE$6)</f>
        <v>0</v>
      </c>
      <c r="GF18" s="100">
        <f>SUMIFS('Pooled CF'!$E:$E,'Pooled CF'!$A:$A,$A18,'Pooled CF'!$G:$G,GF$6)</f>
        <v>0</v>
      </c>
      <c r="GG18" s="100">
        <f>SUMIFS('Pooled CF'!$E:$E,'Pooled CF'!$A:$A,$A18,'Pooled CF'!$G:$G,GG$6)</f>
        <v>0</v>
      </c>
      <c r="GH18" s="100">
        <f>SUMIFS('Pooled CF'!$E:$E,'Pooled CF'!$A:$A,$A18,'Pooled CF'!$G:$G,GH$6)</f>
        <v>0</v>
      </c>
      <c r="GI18" s="100">
        <f>SUMIFS('Pooled CF'!$E:$E,'Pooled CF'!$A:$A,$A18,'Pooled CF'!$G:$G,GI$6)</f>
        <v>0</v>
      </c>
      <c r="GJ18" s="100">
        <f>SUMIFS('Pooled CF'!$E:$E,'Pooled CF'!$A:$A,$A18,'Pooled CF'!$G:$G,GJ$6)</f>
        <v>0</v>
      </c>
      <c r="GK18" s="100">
        <f>SUMIFS('Pooled CF'!$E:$E,'Pooled CF'!$A:$A,$A18,'Pooled CF'!$G:$G,GK$6)</f>
        <v>0</v>
      </c>
      <c r="GL18" s="100">
        <f>SUMIFS('Pooled CF'!$E:$E,'Pooled CF'!$A:$A,$A18,'Pooled CF'!$G:$G,GL$6)</f>
        <v>0</v>
      </c>
      <c r="GM18" s="100">
        <f>SUMIFS('Pooled CF'!$E:$E,'Pooled CF'!$A:$A,$A18,'Pooled CF'!$G:$G,GM$6)</f>
        <v>0</v>
      </c>
      <c r="GN18" s="100">
        <f>SUMIFS('Pooled CF'!$E:$E,'Pooled CF'!$A:$A,$A18,'Pooled CF'!$G:$G,GN$6)</f>
        <v>0</v>
      </c>
      <c r="GO18" s="100">
        <f>SUMIFS('Pooled CF'!$E:$E,'Pooled CF'!$A:$A,$A18,'Pooled CF'!$G:$G,GO$6)</f>
        <v>0</v>
      </c>
      <c r="GP18" s="100">
        <f>SUMIFS('Pooled CF'!$E:$E,'Pooled CF'!$A:$A,$A18,'Pooled CF'!$G:$G,GP$6)</f>
        <v>0</v>
      </c>
      <c r="GQ18" s="100">
        <f>SUMIFS('Pooled CF'!$E:$E,'Pooled CF'!$A:$A,$A18,'Pooled CF'!$G:$G,GQ$6)</f>
        <v>0</v>
      </c>
      <c r="GR18" s="100">
        <f>SUMIFS('Pooled CF'!$E:$E,'Pooled CF'!$A:$A,$A18,'Pooled CF'!$G:$G,GR$6)</f>
        <v>0</v>
      </c>
      <c r="GS18" s="100">
        <f>SUMIFS('Pooled CF'!$E:$E,'Pooled CF'!$A:$A,$A18,'Pooled CF'!$G:$G,GS$6)</f>
        <v>0</v>
      </c>
      <c r="GU18" s="85">
        <f t="shared" si="16"/>
        <v>0</v>
      </c>
      <c r="GV18" s="85">
        <f t="shared" si="16"/>
        <v>0</v>
      </c>
      <c r="GW18" s="85">
        <f t="shared" si="16"/>
        <v>-34595024.433405496</v>
      </c>
      <c r="GX18" s="85">
        <f t="shared" si="16"/>
        <v>3300685.6099999994</v>
      </c>
      <c r="GY18" s="85">
        <f t="shared" si="16"/>
        <v>3235169.74</v>
      </c>
      <c r="GZ18" s="85">
        <f t="shared" si="16"/>
        <v>3212897.7</v>
      </c>
      <c r="HA18" s="85">
        <f t="shared" si="16"/>
        <v>3207449.8099999996</v>
      </c>
      <c r="HB18" s="85">
        <f t="shared" si="16"/>
        <v>3078782.3200000003</v>
      </c>
      <c r="HC18" s="85">
        <f t="shared" si="16"/>
        <v>2626352.3499999996</v>
      </c>
      <c r="HD18" s="85">
        <f t="shared" si="16"/>
        <v>2704458.4574238025</v>
      </c>
      <c r="HE18" s="85">
        <f t="shared" si="16"/>
        <v>2787418.6754206656</v>
      </c>
      <c r="HF18" s="85">
        <f t="shared" si="16"/>
        <v>2726660.034230784</v>
      </c>
      <c r="HG18" s="85">
        <f t="shared" si="16"/>
        <v>2441472.503806415</v>
      </c>
      <c r="HH18" s="85">
        <f t="shared" si="16"/>
        <v>2388028.9470913308</v>
      </c>
      <c r="HI18" s="85">
        <f t="shared" si="16"/>
        <v>48887588.982693151</v>
      </c>
      <c r="HJ18" s="85">
        <f t="shared" si="16"/>
        <v>0</v>
      </c>
      <c r="HK18" s="85">
        <f t="shared" si="17"/>
        <v>46001940.697260648</v>
      </c>
    </row>
    <row r="19" spans="1:219" hidden="1" outlineLevel="1" x14ac:dyDescent="0.75">
      <c r="A19" s="7" t="s">
        <v>25</v>
      </c>
      <c r="B19" s="112" t="s">
        <v>163</v>
      </c>
      <c r="C19" s="104">
        <f ca="1">EOMONTH(OFFSET(Strats!$B$3,MATCH($B19,Strats!$B$4:$B$31,0),MATCH(C$5,Strats!$C$3:$BS$3,0)),0)</f>
        <v>43555</v>
      </c>
      <c r="D19" s="87">
        <f ca="1">OFFSET(Strats!$B$3,MATCH($B19,Strats!$B$4:$B$31,0),MATCH(D$5,Strats!$C$3:$BS$3,0))</f>
        <v>80442767</v>
      </c>
      <c r="E19" s="88">
        <f ca="1">OFFSET(Strats!$B$3,MATCH($B19,Strats!$B$4:$B$31,0),MATCH(E$5,Strats!$C$3:$BS$3,0))</f>
        <v>0.50383900000000004</v>
      </c>
      <c r="F19" s="85">
        <f t="shared" ca="1" si="13"/>
        <v>40530203.282513</v>
      </c>
      <c r="G19" s="85">
        <f t="shared" ca="1" si="14"/>
        <v>28498619.70999999</v>
      </c>
      <c r="H19" s="86">
        <f ca="1">IFERROR(XIRR(OFFSET($J19,0,MATCH($C19,$K$6:$GS$6,0)):$GS19,OFFSET($J$6,0,MATCH($C19,$K$6:$GS$6,0)):$GS$6),"N/A")</f>
        <v>8.4309992194175731E-2</v>
      </c>
      <c r="I19" s="95">
        <f t="shared" ca="1" si="15"/>
        <v>1.8750085069060958</v>
      </c>
      <c r="K19" s="100">
        <f>SUMIFS('Pooled CF'!$E:$E,'Pooled CF'!$A:$A,$A19,'Pooled CF'!$G:$G,K$6)</f>
        <v>0</v>
      </c>
      <c r="L19" s="100">
        <f>SUMIFS('Pooled CF'!$E:$E,'Pooled CF'!$A:$A,$A19,'Pooled CF'!$G:$G,L$6)</f>
        <v>0</v>
      </c>
      <c r="M19" s="100">
        <f>SUMIFS('Pooled CF'!$E:$E,'Pooled CF'!$A:$A,$A19,'Pooled CF'!$G:$G,M$6)</f>
        <v>0</v>
      </c>
      <c r="N19" s="100">
        <f>SUMIFS('Pooled CF'!$E:$E,'Pooled CF'!$A:$A,$A19,'Pooled CF'!$G:$G,N$6)</f>
        <v>0</v>
      </c>
      <c r="O19" s="100">
        <f>SUMIFS('Pooled CF'!$E:$E,'Pooled CF'!$A:$A,$A19,'Pooled CF'!$G:$G,O$6)</f>
        <v>0</v>
      </c>
      <c r="P19" s="100">
        <f>SUMIFS('Pooled CF'!$E:$E,'Pooled CF'!$A:$A,$A19,'Pooled CF'!$G:$G,P$6)</f>
        <v>0</v>
      </c>
      <c r="Q19" s="100">
        <f>SUMIFS('Pooled CF'!$E:$E,'Pooled CF'!$A:$A,$A19,'Pooled CF'!$G:$G,Q$6)</f>
        <v>0</v>
      </c>
      <c r="R19" s="100">
        <f>SUMIFS('Pooled CF'!$E:$E,'Pooled CF'!$A:$A,$A19,'Pooled CF'!$G:$G,R$6)</f>
        <v>0</v>
      </c>
      <c r="S19" s="100">
        <f>SUMIFS('Pooled CF'!$E:$E,'Pooled CF'!$A:$A,$A19,'Pooled CF'!$G:$G,S$6)</f>
        <v>0</v>
      </c>
      <c r="T19" s="100">
        <f>SUMIFS('Pooled CF'!$E:$E,'Pooled CF'!$A:$A,$A19,'Pooled CF'!$G:$G,T$6)</f>
        <v>0</v>
      </c>
      <c r="U19" s="100">
        <f>SUMIFS('Pooled CF'!$E:$E,'Pooled CF'!$A:$A,$A19,'Pooled CF'!$G:$G,U$6)</f>
        <v>0</v>
      </c>
      <c r="V19" s="100">
        <f>SUMIFS('Pooled CF'!$E:$E,'Pooled CF'!$A:$A,$A19,'Pooled CF'!$G:$G,V$6)</f>
        <v>0</v>
      </c>
      <c r="W19" s="100">
        <f>SUMIFS('Pooled CF'!$E:$E,'Pooled CF'!$A:$A,$A19,'Pooled CF'!$G:$G,W$6)</f>
        <v>0</v>
      </c>
      <c r="X19" s="100">
        <f>SUMIFS('Pooled CF'!$E:$E,'Pooled CF'!$A:$A,$A19,'Pooled CF'!$G:$G,X$6)</f>
        <v>0</v>
      </c>
      <c r="Y19" s="100">
        <f>SUMIFS('Pooled CF'!$E:$E,'Pooled CF'!$A:$A,$A19,'Pooled CF'!$G:$G,Y$6)</f>
        <v>0</v>
      </c>
      <c r="Z19" s="100">
        <f>SUMIFS('Pooled CF'!$E:$E,'Pooled CF'!$A:$A,$A19,'Pooled CF'!$G:$G,Z$6)</f>
        <v>0</v>
      </c>
      <c r="AA19" s="100">
        <f>SUMIFS('Pooled CF'!$E:$E,'Pooled CF'!$A:$A,$A19,'Pooled CF'!$G:$G,AA$6)</f>
        <v>0</v>
      </c>
      <c r="AB19" s="100">
        <f>SUMIFS('Pooled CF'!$E:$E,'Pooled CF'!$A:$A,$A19,'Pooled CF'!$G:$G,AB$6)</f>
        <v>0</v>
      </c>
      <c r="AC19" s="100">
        <f>SUMIFS('Pooled CF'!$E:$E,'Pooled CF'!$A:$A,$A19,'Pooled CF'!$G:$G,AC$6)</f>
        <v>0</v>
      </c>
      <c r="AD19" s="100">
        <f>SUMIFS('Pooled CF'!$E:$E,'Pooled CF'!$A:$A,$A19,'Pooled CF'!$G:$G,AD$6)</f>
        <v>0</v>
      </c>
      <c r="AE19" s="100">
        <f>SUMIFS('Pooled CF'!$E:$E,'Pooled CF'!$A:$A,$A19,'Pooled CF'!$G:$G,AE$6)</f>
        <v>0</v>
      </c>
      <c r="AF19" s="100">
        <f>SUMIFS('Pooled CF'!$E:$E,'Pooled CF'!$A:$A,$A19,'Pooled CF'!$G:$G,AF$6)</f>
        <v>0</v>
      </c>
      <c r="AG19" s="100">
        <f>SUMIFS('Pooled CF'!$E:$E,'Pooled CF'!$A:$A,$A19,'Pooled CF'!$G:$G,AG$6)</f>
        <v>0</v>
      </c>
      <c r="AH19" s="100">
        <f>SUMIFS('Pooled CF'!$E:$E,'Pooled CF'!$A:$A,$A19,'Pooled CF'!$G:$G,AH$6)</f>
        <v>0</v>
      </c>
      <c r="AI19" s="100">
        <f>SUMIFS('Pooled CF'!$E:$E,'Pooled CF'!$A:$A,$A19,'Pooled CF'!$G:$G,AI$6)</f>
        <v>0</v>
      </c>
      <c r="AJ19" s="100">
        <f>SUMIFS('Pooled CF'!$E:$E,'Pooled CF'!$A:$A,$A19,'Pooled CF'!$G:$G,AJ$6)</f>
        <v>-40530203.282513</v>
      </c>
      <c r="AK19" s="100">
        <f>SUMIFS('Pooled CF'!$E:$E,'Pooled CF'!$A:$A,$A19,'Pooled CF'!$G:$G,AK$6)</f>
        <v>355856.91</v>
      </c>
      <c r="AL19" s="100">
        <f>SUMIFS('Pooled CF'!$E:$E,'Pooled CF'!$A:$A,$A19,'Pooled CF'!$G:$G,AL$6)</f>
        <v>344374.76</v>
      </c>
      <c r="AM19" s="100">
        <f>SUMIFS('Pooled CF'!$E:$E,'Pooled CF'!$A:$A,$A19,'Pooled CF'!$G:$G,AM$6)</f>
        <v>355850.47</v>
      </c>
      <c r="AN19" s="100">
        <f>SUMIFS('Pooled CF'!$E:$E,'Pooled CF'!$A:$A,$A19,'Pooled CF'!$G:$G,AN$6)</f>
        <v>344368.51</v>
      </c>
      <c r="AO19" s="100">
        <f>SUMIFS('Pooled CF'!$E:$E,'Pooled CF'!$A:$A,$A19,'Pooled CF'!$G:$G,AO$6)</f>
        <v>355843.96</v>
      </c>
      <c r="AP19" s="100">
        <f>SUMIFS('Pooled CF'!$E:$E,'Pooled CF'!$A:$A,$A19,'Pooled CF'!$G:$G,AP$6)</f>
        <v>355840.91</v>
      </c>
      <c r="AQ19" s="100">
        <f>SUMIFS('Pooled CF'!$E:$E,'Pooled CF'!$A:$A,$A19,'Pooled CF'!$G:$G,AQ$6)</f>
        <v>344359.21</v>
      </c>
      <c r="AR19" s="100">
        <f>SUMIFS('Pooled CF'!$E:$E,'Pooled CF'!$A:$A,$A19,'Pooled CF'!$G:$G,AR$6)</f>
        <v>355834.28</v>
      </c>
      <c r="AS19" s="100">
        <f>SUMIFS('Pooled CF'!$E:$E,'Pooled CF'!$A:$A,$A19,'Pooled CF'!$G:$G,AS$6)</f>
        <v>344352.76</v>
      </c>
      <c r="AT19" s="100">
        <f>SUMIFS('Pooled CF'!$E:$E,'Pooled CF'!$A:$A,$A19,'Pooled CF'!$G:$G,AT$6)</f>
        <v>355827.61</v>
      </c>
      <c r="AU19" s="100">
        <f>SUMIFS('Pooled CF'!$E:$E,'Pooled CF'!$A:$A,$A19,'Pooled CF'!$G:$G,AU$6)</f>
        <v>344346.24</v>
      </c>
      <c r="AV19" s="100">
        <f>SUMIFS('Pooled CF'!$E:$E,'Pooled CF'!$A:$A,$A19,'Pooled CF'!$G:$G,AV$6)</f>
        <v>344346.59</v>
      </c>
      <c r="AW19" s="100">
        <f>SUMIFS('Pooled CF'!$E:$E,'Pooled CF'!$A:$A,$A19,'Pooled CF'!$G:$G,AW$6)</f>
        <v>355816.92</v>
      </c>
      <c r="AX19" s="100">
        <f>SUMIFS('Pooled CF'!$E:$E,'Pooled CF'!$A:$A,$A19,'Pooled CF'!$G:$G,AX$6)</f>
        <v>340835.67</v>
      </c>
      <c r="AY19" s="100">
        <f>SUMIFS('Pooled CF'!$E:$E,'Pooled CF'!$A:$A,$A19,'Pooled CF'!$G:$G,AY$6)</f>
        <v>352309.61</v>
      </c>
      <c r="AZ19" s="100">
        <f>SUMIFS('Pooled CF'!$E:$E,'Pooled CF'!$A:$A,$A19,'Pooled CF'!$G:$G,AZ$6)</f>
        <v>337328.54</v>
      </c>
      <c r="BA19" s="100">
        <f>SUMIFS('Pooled CF'!$E:$E,'Pooled CF'!$A:$A,$A19,'Pooled CF'!$G:$G,BA$6)</f>
        <v>345302.18</v>
      </c>
      <c r="BB19" s="100">
        <f>SUMIFS('Pooled CF'!$E:$E,'Pooled CF'!$A:$A,$A19,'Pooled CF'!$G:$G,BB$6)</f>
        <v>334821.46000000002</v>
      </c>
      <c r="BC19" s="100">
        <f>SUMIFS('Pooled CF'!$E:$E,'Pooled CF'!$A:$A,$A19,'Pooled CF'!$G:$G,BC$6)</f>
        <v>323565.76</v>
      </c>
      <c r="BD19" s="100">
        <f>SUMIFS('Pooled CF'!$E:$E,'Pooled CF'!$A:$A,$A19,'Pooled CF'!$G:$G,BD$6)</f>
        <v>342291.17</v>
      </c>
      <c r="BE19" s="100">
        <f>SUMIFS('Pooled CF'!$E:$E,'Pooled CF'!$A:$A,$A19,'Pooled CF'!$G:$G,BE$6)</f>
        <v>330310.59000000003</v>
      </c>
      <c r="BF19" s="100">
        <f>SUMIFS('Pooled CF'!$E:$E,'Pooled CF'!$A:$A,$A19,'Pooled CF'!$G:$G,BF$6)</f>
        <v>305151.90000000002</v>
      </c>
      <c r="BG19" s="100">
        <f>SUMIFS('Pooled CF'!$E:$E,'Pooled CF'!$A:$A,$A19,'Pooled CF'!$G:$G,BG$6)</f>
        <v>326092.12</v>
      </c>
      <c r="BH19" s="100">
        <f>SUMIFS('Pooled CF'!$E:$E,'Pooled CF'!$A:$A,$A19,'Pooled CF'!$G:$G,BH$6)</f>
        <v>293623.08</v>
      </c>
      <c r="BI19" s="100">
        <f>SUMIFS('Pooled CF'!$E:$E,'Pooled CF'!$A:$A,$A19,'Pooled CF'!$G:$G,BI$6)</f>
        <v>335294.46999999997</v>
      </c>
      <c r="BJ19" s="100">
        <f>SUMIFS('Pooled CF'!$E:$E,'Pooled CF'!$A:$A,$A19,'Pooled CF'!$G:$G,BJ$6)</f>
        <v>301743.43</v>
      </c>
      <c r="BK19" s="100">
        <f>SUMIFS('Pooled CF'!$E:$E,'Pooled CF'!$A:$A,$A19,'Pooled CF'!$G:$G,BK$6)</f>
        <v>341223.67999999999</v>
      </c>
      <c r="BL19" s="100">
        <f>SUMIFS('Pooled CF'!$E:$E,'Pooled CF'!$A:$A,$A19,'Pooled CF'!$G:$G,BL$6)</f>
        <v>323709.09000000003</v>
      </c>
      <c r="BM19" s="100">
        <f>SUMIFS('Pooled CF'!$E:$E,'Pooled CF'!$A:$A,$A19,'Pooled CF'!$G:$G,BM$6)</f>
        <v>334851.59000000003</v>
      </c>
      <c r="BN19" s="100">
        <f>SUMIFS('Pooled CF'!$E:$E,'Pooled CF'!$A:$A,$A19,'Pooled CF'!$G:$G,BN$6)</f>
        <v>334681.18</v>
      </c>
      <c r="BO19" s="100">
        <f>SUMIFS('Pooled CF'!$E:$E,'Pooled CF'!$A:$A,$A19,'Pooled CF'!$G:$G,BO$6)</f>
        <v>323296.06</v>
      </c>
      <c r="BP19" s="100">
        <f>SUMIFS('Pooled CF'!$E:$E,'Pooled CF'!$A:$A,$A19,'Pooled CF'!$G:$G,BP$6)</f>
        <v>313761.8</v>
      </c>
      <c r="BQ19" s="100">
        <f>SUMIFS('Pooled CF'!$E:$E,'Pooled CF'!$A:$A,$A19,'Pooled CF'!$G:$G,BQ$6)</f>
        <v>303184.90000000002</v>
      </c>
      <c r="BR19" s="100">
        <f>SUMIFS('Pooled CF'!$E:$E,'Pooled CF'!$A:$A,$A19,'Pooled CF'!$G:$G,BR$6)</f>
        <v>302110.45</v>
      </c>
      <c r="BS19" s="100">
        <f>SUMIFS('Pooled CF'!$E:$E,'Pooled CF'!$A:$A,$A19,'Pooled CF'!$G:$G,BS$6)</f>
        <v>324029.26</v>
      </c>
      <c r="BT19" s="100">
        <f>SUMIFS('Pooled CF'!$E:$E,'Pooled CF'!$A:$A,$A19,'Pooled CF'!$G:$G,BT$6)</f>
        <v>324643.3</v>
      </c>
      <c r="BU19" s="100">
        <f>SUMIFS('Pooled CF'!$E:$E,'Pooled CF'!$A:$A,$A19,'Pooled CF'!$G:$G,BU$6)</f>
        <v>333829.03000000003</v>
      </c>
      <c r="BV19" s="100">
        <f>SUMIFS('Pooled CF'!$E:$E,'Pooled CF'!$A:$A,$A19,'Pooled CF'!$G:$G,BV$6)</f>
        <v>301078.23</v>
      </c>
      <c r="BW19" s="100">
        <f>SUMIFS('Pooled CF'!$E:$E,'Pooled CF'!$A:$A,$A19,'Pooled CF'!$G:$G,BW$6)</f>
        <v>311575.81</v>
      </c>
      <c r="BX19" s="100">
        <f>SUMIFS('Pooled CF'!$E:$E,'Pooled CF'!$A:$A,$A19,'Pooled CF'!$G:$G,BX$6)</f>
        <v>299639.62</v>
      </c>
      <c r="BY19" s="100">
        <f>SUMIFS('Pooled CF'!$E:$E,'Pooled CF'!$A:$A,$A19,'Pooled CF'!$G:$G,BY$6)</f>
        <v>310089.21000000002</v>
      </c>
      <c r="BZ19" s="100">
        <f>SUMIFS('Pooled CF'!$E:$E,'Pooled CF'!$A:$A,$A19,'Pooled CF'!$G:$G,BZ$6)</f>
        <v>310084.65000000002</v>
      </c>
      <c r="CA19" s="100">
        <f>SUMIFS('Pooled CF'!$E:$E,'Pooled CF'!$A:$A,$A19,'Pooled CF'!$G:$G,CA$6)</f>
        <v>303069.84000000003</v>
      </c>
      <c r="CB19" s="100">
        <f>SUMIFS('Pooled CF'!$E:$E,'Pooled CF'!$A:$A,$A19,'Pooled CF'!$G:$G,CB$6)</f>
        <v>313516.99</v>
      </c>
      <c r="CC19" s="100">
        <f>SUMIFS('Pooled CF'!$E:$E,'Pooled CF'!$A:$A,$A19,'Pooled CF'!$G:$G,CC$6)</f>
        <v>303060.34999999998</v>
      </c>
      <c r="CD19" s="100">
        <f>SUMIFS('Pooled CF'!$E:$E,'Pooled CF'!$A:$A,$A19,'Pooled CF'!$G:$G,CD$6)</f>
        <v>301999.24</v>
      </c>
      <c r="CE19" s="100">
        <f>SUMIFS('Pooled CF'!$E:$E,'Pooled CF'!$A:$A,$A19,'Pooled CF'!$G:$G,CE$6)</f>
        <v>302029.21000000002</v>
      </c>
      <c r="CF19" s="100">
        <f>SUMIFS('Pooled CF'!$E:$E,'Pooled CF'!$A:$A,$A19,'Pooled CF'!$G:$G,CF$6)</f>
        <v>305108.5</v>
      </c>
      <c r="CG19" s="100">
        <f>SUMIFS('Pooled CF'!$E:$E,'Pooled CF'!$A:$A,$A19,'Pooled CF'!$G:$G,CG$6)</f>
        <v>313491.24</v>
      </c>
      <c r="CH19" s="100">
        <f>SUMIFS('Pooled CF'!$E:$E,'Pooled CF'!$A:$A,$A19,'Pooled CF'!$G:$G,CH$6)</f>
        <v>414764.92</v>
      </c>
      <c r="CI19" s="100">
        <f>SUMIFS('Pooled CF'!$E:$E,'Pooled CF'!$A:$A,$A19,'Pooled CF'!$G:$G,CI$6)</f>
        <v>347929.29</v>
      </c>
      <c r="CJ19" s="100">
        <f>SUMIFS('Pooled CF'!$E:$E,'Pooled CF'!$A:$A,$A19,'Pooled CF'!$G:$G,CJ$6)</f>
        <v>351319.69</v>
      </c>
      <c r="CK19" s="100">
        <f>SUMIFS('Pooled CF'!$E:$E,'Pooled CF'!$A:$A,$A19,'Pooled CF'!$G:$G,CK$6)</f>
        <v>316970.73</v>
      </c>
      <c r="CL19" s="100">
        <f>SUMIFS('Pooled CF'!$E:$E,'Pooled CF'!$A:$A,$A19,'Pooled CF'!$G:$G,CL$6)</f>
        <v>316686.49</v>
      </c>
      <c r="CM19" s="100">
        <f>SUMIFS('Pooled CF'!$E:$E,'Pooled CF'!$A:$A,$A19,'Pooled CF'!$G:$G,CM$6)</f>
        <v>306789.86</v>
      </c>
      <c r="CN19" s="100">
        <f>SUMIFS('Pooled CF'!$E:$E,'Pooled CF'!$A:$A,$A19,'Pooled CF'!$G:$G,CN$6)</f>
        <v>316198.8</v>
      </c>
      <c r="CO19" s="100">
        <f>SUMIFS('Pooled CF'!$E:$E,'Pooled CF'!$A:$A,$A19,'Pooled CF'!$G:$G,CO$6)</f>
        <v>305999.26</v>
      </c>
      <c r="CP19" s="100">
        <f>SUMIFS('Pooled CF'!$E:$E,'Pooled CF'!$A:$A,$A19,'Pooled CF'!$G:$G,CP$6)</f>
        <v>327656.83</v>
      </c>
      <c r="CQ19" s="100">
        <f>SUMIFS('Pooled CF'!$E:$E,'Pooled CF'!$A:$A,$A19,'Pooled CF'!$G:$G,CQ$6)</f>
        <v>311176.42</v>
      </c>
      <c r="CR19" s="100">
        <f>SUMIFS('Pooled CF'!$E:$E,'Pooled CF'!$A:$A,$A19,'Pooled CF'!$G:$G,CR$6)</f>
        <v>299501.8</v>
      </c>
      <c r="CS19" s="100">
        <f>SUMIFS('Pooled CF'!$E:$E,'Pooled CF'!$A:$A,$A19,'Pooled CF'!$G:$G,CS$6)</f>
        <v>308363.68</v>
      </c>
      <c r="CT19" s="100">
        <f>SUMIFS('Pooled CF'!$E:$E,'Pooled CF'!$A:$A,$A19,'Pooled CF'!$G:$G,CT$6)</f>
        <v>298186.06</v>
      </c>
      <c r="CU19" s="100">
        <f>SUMIFS('Pooled CF'!$E:$E,'Pooled CF'!$A:$A,$A19,'Pooled CF'!$G:$G,CU$6)</f>
        <v>308353.61</v>
      </c>
      <c r="CV19" s="100">
        <f>SUMIFS('Pooled CF'!$E:$E,'Pooled CF'!$A:$A,$A19,'Pooled CF'!$G:$G,CV$6)</f>
        <v>298116.96999999997</v>
      </c>
      <c r="CW19" s="100">
        <f>SUMIFS('Pooled CF'!$E:$E,'Pooled CF'!$A:$A,$A19,'Pooled CF'!$G:$G,CW$6)</f>
        <v>308343.40999999997</v>
      </c>
      <c r="CX19" s="100">
        <f>SUMIFS('Pooled CF'!$E:$E,'Pooled CF'!$A:$A,$A19,'Pooled CF'!$G:$G,CX$6)</f>
        <v>308338.51</v>
      </c>
      <c r="CY19" s="100">
        <f>SUMIFS('Pooled CF'!$E:$E,'Pooled CF'!$A:$A,$A19,'Pooled CF'!$G:$G,CY$6)</f>
        <v>298161.57</v>
      </c>
      <c r="CZ19" s="100">
        <f>SUMIFS('Pooled CF'!$E:$E,'Pooled CF'!$A:$A,$A19,'Pooled CF'!$G:$G,CZ$6)</f>
        <v>308048.8</v>
      </c>
      <c r="DA19" s="100">
        <f>SUMIFS('Pooled CF'!$E:$E,'Pooled CF'!$A:$A,$A19,'Pooled CF'!$G:$G,DA$6)</f>
        <v>294910.33</v>
      </c>
      <c r="DB19" s="100">
        <f>SUMIFS('Pooled CF'!$E:$E,'Pooled CF'!$A:$A,$A19,'Pooled CF'!$G:$G,DB$6)</f>
        <v>289848.2</v>
      </c>
      <c r="DC19" s="100">
        <f>SUMIFS('Pooled CF'!$E:$E,'Pooled CF'!$A:$A,$A19,'Pooled CF'!$G:$G,DC$6)</f>
        <v>300463.73</v>
      </c>
      <c r="DD19" s="100">
        <f>SUMIFS('Pooled CF'!$E:$E,'Pooled CF'!$A:$A,$A19,'Pooled CF'!$G:$G,DD$6)</f>
        <v>297399.83</v>
      </c>
      <c r="DE19" s="100">
        <f>SUMIFS('Pooled CF'!$E:$E,'Pooled CF'!$A:$A,$A19,'Pooled CF'!$G:$G,DE$6)</f>
        <v>253731.59</v>
      </c>
      <c r="DF19" s="100">
        <f>SUMIFS('Pooled CF'!$E:$E,'Pooled CF'!$A:$A,$A19,'Pooled CF'!$G:$G,DF$6)</f>
        <v>542609.30000000005</v>
      </c>
      <c r="DG19" s="100">
        <f>SUMIFS('Pooled CF'!$E:$E,'Pooled CF'!$A:$A,$A19,'Pooled CF'!$G:$G,DG$6)</f>
        <v>321213.40999999997</v>
      </c>
      <c r="DH19" s="100">
        <f>SUMIFS('Pooled CF'!$E:$E,'Pooled CF'!$A:$A,$A19,'Pooled CF'!$G:$G,DH$6)</f>
        <v>308628.11</v>
      </c>
      <c r="DI19" s="100">
        <f>SUMIFS('Pooled CF'!$E:$E,'Pooled CF'!$A:$A,$A19,'Pooled CF'!$G:$G,DI$6)</f>
        <v>316233.08</v>
      </c>
      <c r="DJ19" s="100">
        <f>SUMIFS('Pooled CF'!$E:$E,'Pooled CF'!$A:$A,$A19,'Pooled CF'!$G:$G,DJ$6)</f>
        <v>327176.39</v>
      </c>
      <c r="DK19" s="100">
        <f>SUMIFS('Pooled CF'!$E:$E,'Pooled CF'!$A:$A,$A19,'Pooled CF'!$G:$G,DK$6)</f>
        <v>314245.3</v>
      </c>
      <c r="DL19" s="100">
        <f>SUMIFS('Pooled CF'!$E:$E,'Pooled CF'!$A:$A,$A19,'Pooled CF'!$G:$G,DL$6)</f>
        <v>312883.81</v>
      </c>
      <c r="DM19" s="100">
        <f>SUMIFS('Pooled CF'!$E:$E,'Pooled CF'!$A:$A,$A19,'Pooled CF'!$G:$G,DM$6)</f>
        <v>312983.40000000002</v>
      </c>
      <c r="DN19" s="100">
        <f>SUMIFS('Pooled CF'!$E:$E,'Pooled CF'!$A:$A,$A19,'Pooled CF'!$G:$G,DN$6)</f>
        <v>307300.12</v>
      </c>
      <c r="DO19" s="100">
        <f>SUMIFS('Pooled CF'!$E:$E,'Pooled CF'!$A:$A,$A19,'Pooled CF'!$G:$G,DO$6)</f>
        <v>313453.36</v>
      </c>
      <c r="DP19" s="100">
        <f>SUMIFS('Pooled CF'!$E:$E,'Pooled CF'!$A:$A,$A19,'Pooled CF'!$G:$G,DP$6)</f>
        <v>309833.81</v>
      </c>
      <c r="DQ19" s="100">
        <f>SUMIFS('Pooled CF'!$E:$E,'Pooled CF'!$A:$A,$A19,'Pooled CF'!$G:$G,DQ$6)</f>
        <v>602217.62</v>
      </c>
      <c r="DR19" s="100">
        <f>SUMIFS('Pooled CF'!$E:$E,'Pooled CF'!$A:$A,$A19,'Pooled CF'!$G:$G,DR$6)</f>
        <v>294824.88</v>
      </c>
      <c r="DS19" s="100">
        <f>SUMIFS('Pooled CF'!$E:$E,'Pooled CF'!$A:$A,$A19,'Pooled CF'!$G:$G,DS$6)</f>
        <v>368004.4</v>
      </c>
      <c r="DT19" s="100">
        <f>SUMIFS('Pooled CF'!$E:$E,'Pooled CF'!$A:$A,$A19,'Pooled CF'!$G:$G,DT$6)</f>
        <v>289515.33</v>
      </c>
      <c r="DU19" s="100">
        <f>SUMIFS('Pooled CF'!$E:$E,'Pooled CF'!$A:$A,$A19,'Pooled CF'!$G:$G,DU$6)</f>
        <v>302269.08</v>
      </c>
      <c r="DV19" s="100">
        <f>SUMIFS('Pooled CF'!$E:$E,'Pooled CF'!$A:$A,$A19,'Pooled CF'!$G:$G,DV$6)</f>
        <v>312822.46999999997</v>
      </c>
      <c r="DW19" s="100">
        <f>SUMIFS('Pooled CF'!$E:$E,'Pooled CF'!$A:$A,$A19,'Pooled CF'!$G:$G,DW$6)</f>
        <v>276815.23407448799</v>
      </c>
      <c r="DX19" s="100">
        <f>SUMIFS('Pooled CF'!$E:$E,'Pooled CF'!$A:$A,$A19,'Pooled CF'!$G:$G,DX$6)</f>
        <v>286035.67447549099</v>
      </c>
      <c r="DY19" s="100">
        <f>SUMIFS('Pooled CF'!$E:$E,'Pooled CF'!$A:$A,$A19,'Pooled CF'!$G:$G,DY$6)</f>
        <v>276802.66658103903</v>
      </c>
      <c r="DZ19" s="100">
        <f>SUMIFS('Pooled CF'!$E:$E,'Pooled CF'!$A:$A,$A19,'Pooled CF'!$G:$G,DZ$6)</f>
        <v>275748.25552117999</v>
      </c>
      <c r="EA19" s="100">
        <f>SUMIFS('Pooled CF'!$E:$E,'Pooled CF'!$A:$A,$A19,'Pooled CF'!$G:$G,EA$6)</f>
        <v>275742.11844518199</v>
      </c>
      <c r="EB19" s="100">
        <f>SUMIFS('Pooled CF'!$E:$E,'Pooled CF'!$A:$A,$A19,'Pooled CF'!$G:$G,EB$6)</f>
        <v>278904.83120130002</v>
      </c>
      <c r="EC19" s="100">
        <f>SUMIFS('Pooled CF'!$E:$E,'Pooled CF'!$A:$A,$A19,'Pooled CF'!$G:$G,EC$6)</f>
        <v>286001.86510539701</v>
      </c>
      <c r="ED19" s="100">
        <f>SUMIFS('Pooled CF'!$E:$E,'Pooled CF'!$A:$A,$A19,'Pooled CF'!$G:$G,ED$6)</f>
        <v>276769.72394807398</v>
      </c>
      <c r="EE19" s="100">
        <f>SUMIFS('Pooled CF'!$E:$E,'Pooled CF'!$A:$A,$A19,'Pooled CF'!$G:$G,EE$6)</f>
        <v>285988.32735654199</v>
      </c>
      <c r="EF19" s="100">
        <f>SUMIFS('Pooled CF'!$E:$E,'Pooled CF'!$A:$A,$A19,'Pooled CF'!$G:$G,EF$6)</f>
        <v>276756.53286751203</v>
      </c>
      <c r="EG19" s="100">
        <f>SUMIFS('Pooled CF'!$E:$E,'Pooled CF'!$A:$A,$A19,'Pooled CF'!$G:$G,EG$6)</f>
        <v>285974.60332328698</v>
      </c>
      <c r="EH19" s="100">
        <f>SUMIFS('Pooled CF'!$E:$E,'Pooled CF'!$A:$A,$A19,'Pooled CF'!$G:$G,EH$6)</f>
        <v>285967.93205172202</v>
      </c>
      <c r="EI19" s="100">
        <f>SUMIFS('Pooled CF'!$E:$E,'Pooled CF'!$A:$A,$A19,'Pooled CF'!$G:$G,EI$6)</f>
        <v>276736.65942184598</v>
      </c>
      <c r="EJ19" s="100">
        <f>SUMIFS('Pooled CF'!$E:$E,'Pooled CF'!$A:$A,$A19,'Pooled CF'!$G:$G,EJ$6)</f>
        <v>285953.92651490599</v>
      </c>
      <c r="EK19" s="100">
        <f>SUMIFS('Pooled CF'!$E:$E,'Pooled CF'!$A:$A,$A19,'Pooled CF'!$G:$G,EK$6)</f>
        <v>276723.01196233899</v>
      </c>
      <c r="EL19" s="100">
        <f>SUMIFS('Pooled CF'!$E:$E,'Pooled CF'!$A:$A,$A19,'Pooled CF'!$G:$G,EL$6)</f>
        <v>285939.72707948799</v>
      </c>
      <c r="EM19" s="100">
        <f>SUMIFS('Pooled CF'!$E:$E,'Pooled CF'!$A:$A,$A19,'Pooled CF'!$G:$G,EM$6)</f>
        <v>275661.36636301997</v>
      </c>
      <c r="EN19" s="100">
        <f>SUMIFS('Pooled CF'!$E:$E,'Pooled CF'!$A:$A,$A19,'Pooled CF'!$G:$G,EN$6)</f>
        <v>277759.342575096</v>
      </c>
      <c r="EO19" s="100">
        <f>SUMIFS('Pooled CF'!$E:$E,'Pooled CF'!$A:$A,$A19,'Pooled CF'!$G:$G,EO$6)</f>
        <v>285917.79873678699</v>
      </c>
      <c r="EP19" s="100">
        <f>SUMIFS('Pooled CF'!$E:$E,'Pooled CF'!$A:$A,$A19,'Pooled CF'!$G:$G,EP$6)</f>
        <v>276687.80677970097</v>
      </c>
      <c r="EQ19" s="100">
        <f>SUMIFS('Pooled CF'!$E:$E,'Pooled CF'!$A:$A,$A19,'Pooled CF'!$G:$G,EQ$6)</f>
        <v>285903.09690746397</v>
      </c>
      <c r="ER19" s="100">
        <f>SUMIFS('Pooled CF'!$E:$E,'Pooled CF'!$A:$A,$A19,'Pooled CF'!$G:$G,ER$6)</f>
        <v>276673.47994690097</v>
      </c>
      <c r="ES19" s="100">
        <f>SUMIFS('Pooled CF'!$E:$E,'Pooled CF'!$A:$A,$A19,'Pooled CF'!$G:$G,ES$6)</f>
        <v>285888.18971572502</v>
      </c>
      <c r="ET19" s="100">
        <f>SUMIFS('Pooled CF'!$E:$E,'Pooled CF'!$A:$A,$A19,'Pooled CF'!$G:$G,ET$6)</f>
        <v>285880.91781838599</v>
      </c>
      <c r="EU19" s="100">
        <f>SUMIFS('Pooled CF'!$E:$E,'Pooled CF'!$A:$A,$A19,'Pooled CF'!$G:$G,EU$6)</f>
        <v>276445.937204268</v>
      </c>
      <c r="EV19" s="100">
        <f>SUMIFS('Pooled CF'!$E:$E,'Pooled CF'!$A:$A,$A19,'Pooled CF'!$G:$G,EV$6)</f>
        <v>286026.21141443303</v>
      </c>
      <c r="EW19" s="100">
        <f>SUMIFS('Pooled CF'!$E:$E,'Pooled CF'!$A:$A,$A19,'Pooled CF'!$G:$G,EW$6)</f>
        <v>276420.70136557397</v>
      </c>
      <c r="EX19" s="100">
        <f>SUMIFS('Pooled CF'!$E:$E,'Pooled CF'!$A:$A,$A19,'Pooled CF'!$G:$G,EX$6)</f>
        <v>101401.595908991</v>
      </c>
      <c r="EY19" s="100">
        <f>SUMIFS('Pooled CF'!$E:$E,'Pooled CF'!$A:$A,$A19,'Pooled CF'!$G:$G,EY$6)</f>
        <v>100972.68584974699</v>
      </c>
      <c r="EZ19" s="100">
        <f>SUMIFS('Pooled CF'!$E:$E,'Pooled CF'!$A:$A,$A19,'Pooled CF'!$G:$G,EZ$6)</f>
        <v>144075.99792877</v>
      </c>
      <c r="FA19" s="100">
        <f>SUMIFS('Pooled CF'!$E:$E,'Pooled CF'!$A:$A,$A19,'Pooled CF'!$G:$G,FA$6)</f>
        <v>107838.213336278</v>
      </c>
      <c r="FB19" s="100">
        <f>SUMIFS('Pooled CF'!$E:$E,'Pooled CF'!$A:$A,$A19,'Pooled CF'!$G:$G,FB$6)</f>
        <v>89750.613944843004</v>
      </c>
      <c r="FC19" s="100">
        <f>SUMIFS('Pooled CF'!$E:$E,'Pooled CF'!$A:$A,$A19,'Pooled CF'!$G:$G,FC$6)</f>
        <v>92737.451934373996</v>
      </c>
      <c r="FD19" s="100">
        <f>SUMIFS('Pooled CF'!$E:$E,'Pooled CF'!$A:$A,$A19,'Pooled CF'!$G:$G,FD$6)</f>
        <v>89741.491380976993</v>
      </c>
      <c r="FE19" s="100">
        <f>SUMIFS('Pooled CF'!$E:$E,'Pooled CF'!$A:$A,$A19,'Pooled CF'!$G:$G,FE$6)</f>
        <v>92727.971788145995</v>
      </c>
      <c r="FF19" s="100">
        <f>SUMIFS('Pooled CF'!$E:$E,'Pooled CF'!$A:$A,$A19,'Pooled CF'!$G:$G,FF$6)</f>
        <v>92723.339620514002</v>
      </c>
      <c r="FG19" s="100">
        <f>SUMIFS('Pooled CF'!$E:$E,'Pooled CF'!$A:$A,$A19,'Pooled CF'!$G:$G,FG$6)</f>
        <v>77837.490049316999</v>
      </c>
      <c r="FH19" s="100">
        <f>SUMIFS('Pooled CF'!$E:$E,'Pooled CF'!$A:$A,$A19,'Pooled CF'!$G:$G,FH$6)</f>
        <v>80427.088988328003</v>
      </c>
      <c r="FI19" s="100">
        <f>SUMIFS('Pooled CF'!$E:$E,'Pooled CF'!$A:$A,$A19,'Pooled CF'!$G:$G,FI$6)</f>
        <v>77828.103515957002</v>
      </c>
      <c r="FJ19" s="100">
        <f>SUMIFS('Pooled CF'!$E:$E,'Pooled CF'!$A:$A,$A19,'Pooled CF'!$G:$G,FJ$6)</f>
        <v>72476.782477831002</v>
      </c>
      <c r="FK19" s="100">
        <f>SUMIFS('Pooled CF'!$E:$E,'Pooled CF'!$A:$A,$A19,'Pooled CF'!$G:$G,FK$6)</f>
        <v>72472.486161401001</v>
      </c>
      <c r="FL19" s="100">
        <f>SUMIFS('Pooled CF'!$E:$E,'Pooled CF'!$A:$A,$A19,'Pooled CF'!$G:$G,FL$6)</f>
        <v>86566.755835422999</v>
      </c>
      <c r="FM19" s="100">
        <f>SUMIFS('Pooled CF'!$E:$E,'Pooled CF'!$A:$A,$A19,'Pooled CF'!$G:$G,FM$6)</f>
        <v>76494.910239275006</v>
      </c>
      <c r="FN19" s="100">
        <f>SUMIFS('Pooled CF'!$E:$E,'Pooled CF'!$A:$A,$A19,'Pooled CF'!$G:$G,FN$6)</f>
        <v>74022.337424836995</v>
      </c>
      <c r="FO19" s="100">
        <f>SUMIFS('Pooled CF'!$E:$E,'Pooled CF'!$A:$A,$A19,'Pooled CF'!$G:$G,FO$6)</f>
        <v>76484.244242143002</v>
      </c>
      <c r="FP19" s="100">
        <f>SUMIFS('Pooled CF'!$E:$E,'Pooled CF'!$A:$A,$A19,'Pooled CF'!$G:$G,FP$6)</f>
        <v>74011.954243911998</v>
      </c>
      <c r="FQ19" s="100">
        <f>SUMIFS('Pooled CF'!$E:$E,'Pooled CF'!$A:$A,$A19,'Pooled CF'!$G:$G,FQ$6)</f>
        <v>76473.452098434005</v>
      </c>
      <c r="FR19" s="100">
        <f>SUMIFS('Pooled CF'!$E:$E,'Pooled CF'!$A:$A,$A19,'Pooled CF'!$G:$G,FR$6)</f>
        <v>76468.163087542998</v>
      </c>
      <c r="FS19" s="100">
        <f>SUMIFS('Pooled CF'!$E:$E,'Pooled CF'!$A:$A,$A19,'Pooled CF'!$G:$G,FS$6)</f>
        <v>73996.298537099006</v>
      </c>
      <c r="FT19" s="100">
        <f>SUMIFS('Pooled CF'!$E:$E,'Pooled CF'!$A:$A,$A19,'Pooled CF'!$G:$G,FT$6)</f>
        <v>76457.178774964006</v>
      </c>
      <c r="FU19" s="100">
        <f>SUMIFS('Pooled CF'!$E:$E,'Pooled CF'!$A:$A,$A19,'Pooled CF'!$G:$G,FU$6)</f>
        <v>74272.464716974995</v>
      </c>
      <c r="FV19" s="100">
        <f>SUMIFS('Pooled CF'!$E:$E,'Pooled CF'!$A:$A,$A19,'Pooled CF'!$G:$G,FV$6)</f>
        <v>64856.711274054003</v>
      </c>
      <c r="FW19" s="100">
        <f>SUMIFS('Pooled CF'!$E:$E,'Pooled CF'!$A:$A,$A19,'Pooled CF'!$G:$G,FW$6)</f>
        <v>29604101.633723229</v>
      </c>
      <c r="FX19" s="100">
        <f>SUMIFS('Pooled CF'!$E:$E,'Pooled CF'!$A:$A,$A19,'Pooled CF'!$G:$G,FX$6)</f>
        <v>21710.124579055999</v>
      </c>
      <c r="FY19" s="100">
        <f>SUMIFS('Pooled CF'!$E:$E,'Pooled CF'!$A:$A,$A19,'Pooled CF'!$G:$G,FY$6)</f>
        <v>0</v>
      </c>
      <c r="FZ19" s="100">
        <f>SUMIFS('Pooled CF'!$E:$E,'Pooled CF'!$A:$A,$A19,'Pooled CF'!$G:$G,FZ$6)</f>
        <v>0</v>
      </c>
      <c r="GA19" s="100">
        <f>SUMIFS('Pooled CF'!$E:$E,'Pooled CF'!$A:$A,$A19,'Pooled CF'!$G:$G,GA$6)</f>
        <v>0</v>
      </c>
      <c r="GB19" s="100">
        <f>SUMIFS('Pooled CF'!$E:$E,'Pooled CF'!$A:$A,$A19,'Pooled CF'!$G:$G,GB$6)</f>
        <v>0</v>
      </c>
      <c r="GC19" s="100">
        <f>SUMIFS('Pooled CF'!$E:$E,'Pooled CF'!$A:$A,$A19,'Pooled CF'!$G:$G,GC$6)</f>
        <v>0</v>
      </c>
      <c r="GD19" s="100">
        <f>SUMIFS('Pooled CF'!$E:$E,'Pooled CF'!$A:$A,$A19,'Pooled CF'!$G:$G,GD$6)</f>
        <v>0</v>
      </c>
      <c r="GE19" s="100">
        <f>SUMIFS('Pooled CF'!$E:$E,'Pooled CF'!$A:$A,$A19,'Pooled CF'!$G:$G,GE$6)</f>
        <v>0</v>
      </c>
      <c r="GF19" s="100">
        <f>SUMIFS('Pooled CF'!$E:$E,'Pooled CF'!$A:$A,$A19,'Pooled CF'!$G:$G,GF$6)</f>
        <v>0</v>
      </c>
      <c r="GG19" s="100">
        <f>SUMIFS('Pooled CF'!$E:$E,'Pooled CF'!$A:$A,$A19,'Pooled CF'!$G:$G,GG$6)</f>
        <v>0</v>
      </c>
      <c r="GH19" s="100">
        <f>SUMIFS('Pooled CF'!$E:$E,'Pooled CF'!$A:$A,$A19,'Pooled CF'!$G:$G,GH$6)</f>
        <v>7260195.8709257003</v>
      </c>
      <c r="GI19" s="100">
        <f>SUMIFS('Pooled CF'!$E:$E,'Pooled CF'!$A:$A,$A19,'Pooled CF'!$G:$G,GI$6)</f>
        <v>0</v>
      </c>
      <c r="GJ19" s="100">
        <f>SUMIFS('Pooled CF'!$E:$E,'Pooled CF'!$A:$A,$A19,'Pooled CF'!$G:$G,GJ$6)</f>
        <v>0</v>
      </c>
      <c r="GK19" s="100">
        <f>SUMIFS('Pooled CF'!$E:$E,'Pooled CF'!$A:$A,$A19,'Pooled CF'!$G:$G,GK$6)</f>
        <v>0</v>
      </c>
      <c r="GL19" s="100">
        <f>SUMIFS('Pooled CF'!$E:$E,'Pooled CF'!$A:$A,$A19,'Pooled CF'!$G:$G,GL$6)</f>
        <v>0</v>
      </c>
      <c r="GM19" s="100">
        <f>SUMIFS('Pooled CF'!$E:$E,'Pooled CF'!$A:$A,$A19,'Pooled CF'!$G:$G,GM$6)</f>
        <v>0</v>
      </c>
      <c r="GN19" s="100">
        <f>SUMIFS('Pooled CF'!$E:$E,'Pooled CF'!$A:$A,$A19,'Pooled CF'!$G:$G,GN$6)</f>
        <v>0</v>
      </c>
      <c r="GO19" s="100">
        <f>SUMIFS('Pooled CF'!$E:$E,'Pooled CF'!$A:$A,$A19,'Pooled CF'!$G:$G,GO$6)</f>
        <v>0</v>
      </c>
      <c r="GP19" s="100">
        <f>SUMIFS('Pooled CF'!$E:$E,'Pooled CF'!$A:$A,$A19,'Pooled CF'!$G:$G,GP$6)</f>
        <v>0</v>
      </c>
      <c r="GQ19" s="100">
        <f>SUMIFS('Pooled CF'!$E:$E,'Pooled CF'!$A:$A,$A19,'Pooled CF'!$G:$G,GQ$6)</f>
        <v>0</v>
      </c>
      <c r="GR19" s="100">
        <f>SUMIFS('Pooled CF'!$E:$E,'Pooled CF'!$A:$A,$A19,'Pooled CF'!$G:$G,GR$6)</f>
        <v>0</v>
      </c>
      <c r="GS19" s="100">
        <f>SUMIFS('Pooled CF'!$E:$E,'Pooled CF'!$A:$A,$A19,'Pooled CF'!$G:$G,GS$6)</f>
        <v>0</v>
      </c>
      <c r="GU19" s="85">
        <f t="shared" ref="GU19:HJ28" si="18">SUMIFS($K19:$GS19,$K$5:$GS$5,GU$6)</f>
        <v>0</v>
      </c>
      <c r="GV19" s="85">
        <f t="shared" si="18"/>
        <v>0</v>
      </c>
      <c r="GW19" s="85">
        <f t="shared" si="18"/>
        <v>-37373521.512513012</v>
      </c>
      <c r="GX19" s="85">
        <f t="shared" si="18"/>
        <v>4107102.34</v>
      </c>
      <c r="GY19" s="85">
        <f t="shared" si="18"/>
        <v>3836613.3</v>
      </c>
      <c r="GZ19" s="85">
        <f t="shared" si="18"/>
        <v>3736726.7399999998</v>
      </c>
      <c r="HA19" s="85">
        <f t="shared" si="18"/>
        <v>3899287.2299999995</v>
      </c>
      <c r="HB19" s="85">
        <f t="shared" si="18"/>
        <v>3669157.9899999998</v>
      </c>
      <c r="HC19" s="85">
        <f t="shared" si="18"/>
        <v>3897416.15</v>
      </c>
      <c r="HD19" s="85">
        <f t="shared" si="18"/>
        <v>3939894.645131018</v>
      </c>
      <c r="HE19" s="85">
        <f t="shared" si="18"/>
        <v>3367267.7877192865</v>
      </c>
      <c r="HF19" s="85">
        <f t="shared" si="18"/>
        <v>3375204.5759068429</v>
      </c>
      <c r="HG19" s="85">
        <f t="shared" si="18"/>
        <v>1148062.0442462419</v>
      </c>
      <c r="HH19" s="85">
        <f t="shared" si="18"/>
        <v>910197.02783983701</v>
      </c>
      <c r="HI19" s="85">
        <f t="shared" si="18"/>
        <v>29690668.46957634</v>
      </c>
      <c r="HJ19" s="85">
        <f t="shared" si="18"/>
        <v>7260195.8709257003</v>
      </c>
      <c r="HK19" s="85">
        <f t="shared" si="17"/>
        <v>35464272.658832252</v>
      </c>
    </row>
    <row r="20" spans="1:219" hidden="1" outlineLevel="1" x14ac:dyDescent="0.75">
      <c r="A20" s="7" t="s">
        <v>26</v>
      </c>
      <c r="B20" s="112" t="s">
        <v>166</v>
      </c>
      <c r="C20" s="104">
        <f ca="1">EOMONTH(OFFSET(Strats!$B$3,MATCH($B20,Strats!$B$4:$B$31,0),MATCH(C$5,Strats!$C$3:$BS$3,0)),0)</f>
        <v>43404</v>
      </c>
      <c r="D20" s="87">
        <f ca="1">OFFSET(Strats!$B$3,MATCH($B20,Strats!$B$4:$B$31,0),MATCH(D$5,Strats!$C$3:$BS$3,0))</f>
        <v>69344367</v>
      </c>
      <c r="E20" s="88">
        <f ca="1">OFFSET(Strats!$B$3,MATCH($B20,Strats!$B$4:$B$31,0),MATCH(E$5,Strats!$C$3:$BS$3,0))</f>
        <v>0.52909410000000001</v>
      </c>
      <c r="F20" s="85">
        <f t="shared" ca="1" si="13"/>
        <v>36689695.447934702</v>
      </c>
      <c r="G20" s="85">
        <f t="shared" ca="1" si="14"/>
        <v>26144941.06000001</v>
      </c>
      <c r="H20" s="86">
        <f ca="1">IFERROR(XIRR(OFFSET($J20,0,MATCH($C20,$K$6:$GS$6,0)):$GS20,OFFSET($J$6,0,MATCH($C20,$K$6:$GS$6,0)):$GS$6),"N/A")</f>
        <v>8.1026759743690502E-2</v>
      </c>
      <c r="I20" s="95">
        <f t="shared" ca="1" si="15"/>
        <v>1.8396827635026363</v>
      </c>
      <c r="K20" s="100">
        <f>SUMIFS('Pooled CF'!$E:$E,'Pooled CF'!$A:$A,$A20,'Pooled CF'!$G:$G,K$6)</f>
        <v>0</v>
      </c>
      <c r="L20" s="100">
        <f>SUMIFS('Pooled CF'!$E:$E,'Pooled CF'!$A:$A,$A20,'Pooled CF'!$G:$G,L$6)</f>
        <v>0</v>
      </c>
      <c r="M20" s="100">
        <f>SUMIFS('Pooled CF'!$E:$E,'Pooled CF'!$A:$A,$A20,'Pooled CF'!$G:$G,M$6)</f>
        <v>0</v>
      </c>
      <c r="N20" s="100">
        <f>SUMIFS('Pooled CF'!$E:$E,'Pooled CF'!$A:$A,$A20,'Pooled CF'!$G:$G,N$6)</f>
        <v>0</v>
      </c>
      <c r="O20" s="100">
        <f>SUMIFS('Pooled CF'!$E:$E,'Pooled CF'!$A:$A,$A20,'Pooled CF'!$G:$G,O$6)</f>
        <v>0</v>
      </c>
      <c r="P20" s="100">
        <f>SUMIFS('Pooled CF'!$E:$E,'Pooled CF'!$A:$A,$A20,'Pooled CF'!$G:$G,P$6)</f>
        <v>0</v>
      </c>
      <c r="Q20" s="100">
        <f>SUMIFS('Pooled CF'!$E:$E,'Pooled CF'!$A:$A,$A20,'Pooled CF'!$G:$G,Q$6)</f>
        <v>0</v>
      </c>
      <c r="R20" s="100">
        <f>SUMIFS('Pooled CF'!$E:$E,'Pooled CF'!$A:$A,$A20,'Pooled CF'!$G:$G,R$6)</f>
        <v>0</v>
      </c>
      <c r="S20" s="100">
        <f>SUMIFS('Pooled CF'!$E:$E,'Pooled CF'!$A:$A,$A20,'Pooled CF'!$G:$G,S$6)</f>
        <v>0</v>
      </c>
      <c r="T20" s="100">
        <f>SUMIFS('Pooled CF'!$E:$E,'Pooled CF'!$A:$A,$A20,'Pooled CF'!$G:$G,T$6)</f>
        <v>0</v>
      </c>
      <c r="U20" s="100">
        <f>SUMIFS('Pooled CF'!$E:$E,'Pooled CF'!$A:$A,$A20,'Pooled CF'!$G:$G,U$6)</f>
        <v>0</v>
      </c>
      <c r="V20" s="100">
        <f>SUMIFS('Pooled CF'!$E:$E,'Pooled CF'!$A:$A,$A20,'Pooled CF'!$G:$G,V$6)</f>
        <v>0</v>
      </c>
      <c r="W20" s="100">
        <f>SUMIFS('Pooled CF'!$E:$E,'Pooled CF'!$A:$A,$A20,'Pooled CF'!$G:$G,W$6)</f>
        <v>0</v>
      </c>
      <c r="X20" s="100">
        <f>SUMIFS('Pooled CF'!$E:$E,'Pooled CF'!$A:$A,$A20,'Pooled CF'!$G:$G,X$6)</f>
        <v>0</v>
      </c>
      <c r="Y20" s="100">
        <f>SUMIFS('Pooled CF'!$E:$E,'Pooled CF'!$A:$A,$A20,'Pooled CF'!$G:$G,Y$6)</f>
        <v>0</v>
      </c>
      <c r="Z20" s="100">
        <f>SUMIFS('Pooled CF'!$E:$E,'Pooled CF'!$A:$A,$A20,'Pooled CF'!$G:$G,Z$6)</f>
        <v>0</v>
      </c>
      <c r="AA20" s="100">
        <f>SUMIFS('Pooled CF'!$E:$E,'Pooled CF'!$A:$A,$A20,'Pooled CF'!$G:$G,AA$6)</f>
        <v>0</v>
      </c>
      <c r="AB20" s="100">
        <f>SUMIFS('Pooled CF'!$E:$E,'Pooled CF'!$A:$A,$A20,'Pooled CF'!$G:$G,AB$6)</f>
        <v>0</v>
      </c>
      <c r="AC20" s="100">
        <f>SUMIFS('Pooled CF'!$E:$E,'Pooled CF'!$A:$A,$A20,'Pooled CF'!$G:$G,AC$6)</f>
        <v>0</v>
      </c>
      <c r="AD20" s="100">
        <f>SUMIFS('Pooled CF'!$E:$E,'Pooled CF'!$A:$A,$A20,'Pooled CF'!$G:$G,AD$6)</f>
        <v>0</v>
      </c>
      <c r="AE20" s="100">
        <f>SUMIFS('Pooled CF'!$E:$E,'Pooled CF'!$A:$A,$A20,'Pooled CF'!$G:$G,AE$6)</f>
        <v>-36689695.447934702</v>
      </c>
      <c r="AF20" s="100">
        <f>SUMIFS('Pooled CF'!$E:$E,'Pooled CF'!$A:$A,$A20,'Pooled CF'!$G:$G,AF$6)</f>
        <v>298691.28999999998</v>
      </c>
      <c r="AG20" s="100">
        <f>SUMIFS('Pooled CF'!$E:$E,'Pooled CF'!$A:$A,$A20,'Pooled CF'!$G:$G,AG$6)</f>
        <v>289049.46000000002</v>
      </c>
      <c r="AH20" s="100">
        <f>SUMIFS('Pooled CF'!$E:$E,'Pooled CF'!$A:$A,$A20,'Pooled CF'!$G:$G,AH$6)</f>
        <v>289041.75</v>
      </c>
      <c r="AI20" s="100">
        <f>SUMIFS('Pooled CF'!$E:$E,'Pooled CF'!$A:$A,$A20,'Pooled CF'!$G:$G,AI$6)</f>
        <v>289035.05</v>
      </c>
      <c r="AJ20" s="100">
        <f>SUMIFS('Pooled CF'!$E:$E,'Pooled CF'!$A:$A,$A20,'Pooled CF'!$G:$G,AJ$6)</f>
        <v>289036.56</v>
      </c>
      <c r="AK20" s="100">
        <f>SUMIFS('Pooled CF'!$E:$E,'Pooled CF'!$A:$A,$A20,'Pooled CF'!$G:$G,AK$6)</f>
        <v>298652.31</v>
      </c>
      <c r="AL20" s="100">
        <f>SUMIFS('Pooled CF'!$E:$E,'Pooled CF'!$A:$A,$A20,'Pooled CF'!$G:$G,AL$6)</f>
        <v>289011.56</v>
      </c>
      <c r="AM20" s="100">
        <f>SUMIFS('Pooled CF'!$E:$E,'Pooled CF'!$A:$A,$A20,'Pooled CF'!$G:$G,AM$6)</f>
        <v>298637.08</v>
      </c>
      <c r="AN20" s="100">
        <f>SUMIFS('Pooled CF'!$E:$E,'Pooled CF'!$A:$A,$A20,'Pooled CF'!$G:$G,AN$6)</f>
        <v>288996.71999999997</v>
      </c>
      <c r="AO20" s="100">
        <f>SUMIFS('Pooled CF'!$E:$E,'Pooled CF'!$A:$A,$A20,'Pooled CF'!$G:$G,AO$6)</f>
        <v>298552.71000000002</v>
      </c>
      <c r="AP20" s="100">
        <f>SUMIFS('Pooled CF'!$E:$E,'Pooled CF'!$A:$A,$A20,'Pooled CF'!$G:$G,AP$6)</f>
        <v>297208.88</v>
      </c>
      <c r="AQ20" s="100">
        <f>SUMIFS('Pooled CF'!$E:$E,'Pooled CF'!$A:$A,$A20,'Pooled CF'!$G:$G,AQ$6)</f>
        <v>287580.69</v>
      </c>
      <c r="AR20" s="100">
        <f>SUMIFS('Pooled CF'!$E:$E,'Pooled CF'!$A:$A,$A20,'Pooled CF'!$G:$G,AR$6)</f>
        <v>297170.31</v>
      </c>
      <c r="AS20" s="100">
        <f>SUMIFS('Pooled CF'!$E:$E,'Pooled CF'!$A:$A,$A20,'Pooled CF'!$G:$G,AS$6)</f>
        <v>287569.82</v>
      </c>
      <c r="AT20" s="100">
        <f>SUMIFS('Pooled CF'!$E:$E,'Pooled CF'!$A:$A,$A20,'Pooled CF'!$G:$G,AT$6)</f>
        <v>297146.93</v>
      </c>
      <c r="AU20" s="100">
        <f>SUMIFS('Pooled CF'!$E:$E,'Pooled CF'!$A:$A,$A20,'Pooled CF'!$G:$G,AU$6)</f>
        <v>287333.33</v>
      </c>
      <c r="AV20" s="100">
        <f>SUMIFS('Pooled CF'!$E:$E,'Pooled CF'!$A:$A,$A20,'Pooled CF'!$G:$G,AV$6)</f>
        <v>287627.37</v>
      </c>
      <c r="AW20" s="100">
        <f>SUMIFS('Pooled CF'!$E:$E,'Pooled CF'!$A:$A,$A20,'Pooled CF'!$G:$G,AW$6)</f>
        <v>289582.86</v>
      </c>
      <c r="AX20" s="100">
        <f>SUMIFS('Pooled CF'!$E:$E,'Pooled CF'!$A:$A,$A20,'Pooled CF'!$G:$G,AX$6)</f>
        <v>272912.01</v>
      </c>
      <c r="AY20" s="100">
        <f>SUMIFS('Pooled CF'!$E:$E,'Pooled CF'!$A:$A,$A20,'Pooled CF'!$G:$G,AY$6)</f>
        <v>280807.18</v>
      </c>
      <c r="AZ20" s="100">
        <f>SUMIFS('Pooled CF'!$E:$E,'Pooled CF'!$A:$A,$A20,'Pooled CF'!$G:$G,AZ$6)</f>
        <v>272494.38</v>
      </c>
      <c r="BA20" s="100">
        <f>SUMIFS('Pooled CF'!$E:$E,'Pooled CF'!$A:$A,$A20,'Pooled CF'!$G:$G,BA$6)</f>
        <v>267852.06</v>
      </c>
      <c r="BB20" s="100">
        <f>SUMIFS('Pooled CF'!$E:$E,'Pooled CF'!$A:$A,$A20,'Pooled CF'!$G:$G,BB$6)</f>
        <v>286209.21999999997</v>
      </c>
      <c r="BC20" s="100">
        <f>SUMIFS('Pooled CF'!$E:$E,'Pooled CF'!$A:$A,$A20,'Pooled CF'!$G:$G,BC$6)</f>
        <v>257601.18</v>
      </c>
      <c r="BD20" s="100">
        <f>SUMIFS('Pooled CF'!$E:$E,'Pooled CF'!$A:$A,$A20,'Pooled CF'!$G:$G,BD$6)</f>
        <v>264097.14</v>
      </c>
      <c r="BE20" s="100">
        <f>SUMIFS('Pooled CF'!$E:$E,'Pooled CF'!$A:$A,$A20,'Pooled CF'!$G:$G,BE$6)</f>
        <v>256372.97</v>
      </c>
      <c r="BF20" s="100">
        <f>SUMIFS('Pooled CF'!$E:$E,'Pooled CF'!$A:$A,$A20,'Pooled CF'!$G:$G,BF$6)</f>
        <v>254569.43</v>
      </c>
      <c r="BG20" s="100">
        <f>SUMIFS('Pooled CF'!$E:$E,'Pooled CF'!$A:$A,$A20,'Pooled CF'!$G:$G,BG$6)</f>
        <v>354782.39</v>
      </c>
      <c r="BH20" s="100">
        <f>SUMIFS('Pooled CF'!$E:$E,'Pooled CF'!$A:$A,$A20,'Pooled CF'!$G:$G,BH$6)</f>
        <v>271209.55</v>
      </c>
      <c r="BI20" s="100">
        <f>SUMIFS('Pooled CF'!$E:$E,'Pooled CF'!$A:$A,$A20,'Pooled CF'!$G:$G,BI$6)</f>
        <v>275936.23</v>
      </c>
      <c r="BJ20" s="100">
        <f>SUMIFS('Pooled CF'!$E:$E,'Pooled CF'!$A:$A,$A20,'Pooled CF'!$G:$G,BJ$6)</f>
        <v>263072.28999999998</v>
      </c>
      <c r="BK20" s="100">
        <f>SUMIFS('Pooled CF'!$E:$E,'Pooled CF'!$A:$A,$A20,'Pooled CF'!$G:$G,BK$6)</f>
        <v>272808.89</v>
      </c>
      <c r="BL20" s="100">
        <f>SUMIFS('Pooled CF'!$E:$E,'Pooled CF'!$A:$A,$A20,'Pooled CF'!$G:$G,BL$6)</f>
        <v>261563.71</v>
      </c>
      <c r="BM20" s="100">
        <f>SUMIFS('Pooled CF'!$E:$E,'Pooled CF'!$A:$A,$A20,'Pooled CF'!$G:$G,BM$6)</f>
        <v>272953.36</v>
      </c>
      <c r="BN20" s="100">
        <f>SUMIFS('Pooled CF'!$E:$E,'Pooled CF'!$A:$A,$A20,'Pooled CF'!$G:$G,BN$6)</f>
        <v>344327.87</v>
      </c>
      <c r="BO20" s="100">
        <f>SUMIFS('Pooled CF'!$E:$E,'Pooled CF'!$A:$A,$A20,'Pooled CF'!$G:$G,BO$6)</f>
        <v>264863.67</v>
      </c>
      <c r="BP20" s="100">
        <f>SUMIFS('Pooled CF'!$E:$E,'Pooled CF'!$A:$A,$A20,'Pooled CF'!$G:$G,BP$6)</f>
        <v>320473.51</v>
      </c>
      <c r="BQ20" s="100">
        <f>SUMIFS('Pooled CF'!$E:$E,'Pooled CF'!$A:$A,$A20,'Pooled CF'!$G:$G,BQ$6)</f>
        <v>178150.86</v>
      </c>
      <c r="BR20" s="100">
        <f>SUMIFS('Pooled CF'!$E:$E,'Pooled CF'!$A:$A,$A20,'Pooled CF'!$G:$G,BR$6)</f>
        <v>445308.14</v>
      </c>
      <c r="BS20" s="100">
        <f>SUMIFS('Pooled CF'!$E:$E,'Pooled CF'!$A:$A,$A20,'Pooled CF'!$G:$G,BS$6)</f>
        <v>393715.21</v>
      </c>
      <c r="BT20" s="100">
        <f>SUMIFS('Pooled CF'!$E:$E,'Pooled CF'!$A:$A,$A20,'Pooled CF'!$G:$G,BT$6)</f>
        <v>276589.32</v>
      </c>
      <c r="BU20" s="100">
        <f>SUMIFS('Pooled CF'!$E:$E,'Pooled CF'!$A:$A,$A20,'Pooled CF'!$G:$G,BU$6)</f>
        <v>302596.77</v>
      </c>
      <c r="BV20" s="100">
        <f>SUMIFS('Pooled CF'!$E:$E,'Pooled CF'!$A:$A,$A20,'Pooled CF'!$G:$G,BV$6)</f>
        <v>283145.18</v>
      </c>
      <c r="BW20" s="100">
        <f>SUMIFS('Pooled CF'!$E:$E,'Pooled CF'!$A:$A,$A20,'Pooled CF'!$G:$G,BW$6)</f>
        <v>296103.63</v>
      </c>
      <c r="BX20" s="100">
        <f>SUMIFS('Pooled CF'!$E:$E,'Pooled CF'!$A:$A,$A20,'Pooled CF'!$G:$G,BX$6)</f>
        <v>293653.26</v>
      </c>
      <c r="BY20" s="100">
        <f>SUMIFS('Pooled CF'!$E:$E,'Pooled CF'!$A:$A,$A20,'Pooled CF'!$G:$G,BY$6)</f>
        <v>295497.95</v>
      </c>
      <c r="BZ20" s="100">
        <f>SUMIFS('Pooled CF'!$E:$E,'Pooled CF'!$A:$A,$A20,'Pooled CF'!$G:$G,BZ$6)</f>
        <v>295488.71000000002</v>
      </c>
      <c r="CA20" s="100">
        <f>SUMIFS('Pooled CF'!$E:$E,'Pooled CF'!$A:$A,$A20,'Pooled CF'!$G:$G,CA$6)</f>
        <v>285651.02</v>
      </c>
      <c r="CB20" s="100">
        <f>SUMIFS('Pooled CF'!$E:$E,'Pooled CF'!$A:$A,$A20,'Pooled CF'!$G:$G,CB$6)</f>
        <v>294535.90999999997</v>
      </c>
      <c r="CC20" s="100">
        <f>SUMIFS('Pooled CF'!$E:$E,'Pooled CF'!$A:$A,$A20,'Pooled CF'!$G:$G,CC$6)</f>
        <v>278133.24</v>
      </c>
      <c r="CD20" s="100">
        <f>SUMIFS('Pooled CF'!$E:$E,'Pooled CF'!$A:$A,$A20,'Pooled CF'!$G:$G,CD$6)</f>
        <v>279996.14</v>
      </c>
      <c r="CE20" s="100">
        <f>SUMIFS('Pooled CF'!$E:$E,'Pooled CF'!$A:$A,$A20,'Pooled CF'!$G:$G,CE$6)</f>
        <v>281431.12</v>
      </c>
      <c r="CF20" s="100">
        <f>SUMIFS('Pooled CF'!$E:$E,'Pooled CF'!$A:$A,$A20,'Pooled CF'!$G:$G,CF$6)</f>
        <v>282575.93</v>
      </c>
      <c r="CG20" s="100">
        <f>SUMIFS('Pooled CF'!$E:$E,'Pooled CF'!$A:$A,$A20,'Pooled CF'!$G:$G,CG$6)</f>
        <v>291289.05</v>
      </c>
      <c r="CH20" s="100">
        <f>SUMIFS('Pooled CF'!$E:$E,'Pooled CF'!$A:$A,$A20,'Pooled CF'!$G:$G,CH$6)</f>
        <v>298304.93</v>
      </c>
      <c r="CI20" s="100">
        <f>SUMIFS('Pooled CF'!$E:$E,'Pooled CF'!$A:$A,$A20,'Pooled CF'!$G:$G,CI$6)</f>
        <v>291708.38</v>
      </c>
      <c r="CJ20" s="100">
        <f>SUMIFS('Pooled CF'!$E:$E,'Pooled CF'!$A:$A,$A20,'Pooled CF'!$G:$G,CJ$6)</f>
        <v>282245.84999999998</v>
      </c>
      <c r="CK20" s="100">
        <f>SUMIFS('Pooled CF'!$E:$E,'Pooled CF'!$A:$A,$A20,'Pooled CF'!$G:$G,CK$6)</f>
        <v>294909.21999999997</v>
      </c>
      <c r="CL20" s="100">
        <f>SUMIFS('Pooled CF'!$E:$E,'Pooled CF'!$A:$A,$A20,'Pooled CF'!$G:$G,CL$6)</f>
        <v>294899.86</v>
      </c>
      <c r="CM20" s="100">
        <f>SUMIFS('Pooled CF'!$E:$E,'Pooled CF'!$A:$A,$A20,'Pooled CF'!$G:$G,CM$6)</f>
        <v>273981.52</v>
      </c>
      <c r="CN20" s="100">
        <f>SUMIFS('Pooled CF'!$E:$E,'Pooled CF'!$A:$A,$A20,'Pooled CF'!$G:$G,CN$6)</f>
        <v>283412.94</v>
      </c>
      <c r="CO20" s="100">
        <f>SUMIFS('Pooled CF'!$E:$E,'Pooled CF'!$A:$A,$A20,'Pooled CF'!$G:$G,CO$6)</f>
        <v>222559.81</v>
      </c>
      <c r="CP20" s="100">
        <f>SUMIFS('Pooled CF'!$E:$E,'Pooled CF'!$A:$A,$A20,'Pooled CF'!$G:$G,CP$6)</f>
        <v>283392</v>
      </c>
      <c r="CQ20" s="100">
        <f>SUMIFS('Pooled CF'!$E:$E,'Pooled CF'!$A:$A,$A20,'Pooled CF'!$G:$G,CQ$6)</f>
        <v>260002.85</v>
      </c>
      <c r="CR20" s="100">
        <f>SUMIFS('Pooled CF'!$E:$E,'Pooled CF'!$A:$A,$A20,'Pooled CF'!$G:$G,CR$6)</f>
        <v>274596.23</v>
      </c>
      <c r="CS20" s="100">
        <f>SUMIFS('Pooled CF'!$E:$E,'Pooled CF'!$A:$A,$A20,'Pooled CF'!$G:$G,CS$6)</f>
        <v>282811.44</v>
      </c>
      <c r="CT20" s="100">
        <f>SUMIFS('Pooled CF'!$E:$E,'Pooled CF'!$A:$A,$A20,'Pooled CF'!$G:$G,CT$6)</f>
        <v>267432.42</v>
      </c>
      <c r="CU20" s="100">
        <f>SUMIFS('Pooled CF'!$E:$E,'Pooled CF'!$A:$A,$A20,'Pooled CF'!$G:$G,CU$6)</f>
        <v>281683.08</v>
      </c>
      <c r="CV20" s="100">
        <f>SUMIFS('Pooled CF'!$E:$E,'Pooled CF'!$A:$A,$A20,'Pooled CF'!$G:$G,CV$6)</f>
        <v>272930.96000000002</v>
      </c>
      <c r="CW20" s="100">
        <f>SUMIFS('Pooled CF'!$E:$E,'Pooled CF'!$A:$A,$A20,'Pooled CF'!$G:$G,CW$6)</f>
        <v>284332.31</v>
      </c>
      <c r="CX20" s="100">
        <f>SUMIFS('Pooled CF'!$E:$E,'Pooled CF'!$A:$A,$A20,'Pooled CF'!$G:$G,CX$6)</f>
        <v>391314.63</v>
      </c>
      <c r="CY20" s="100">
        <f>SUMIFS('Pooled CF'!$E:$E,'Pooled CF'!$A:$A,$A20,'Pooled CF'!$G:$G,CY$6)</f>
        <v>271855.34999999998</v>
      </c>
      <c r="CZ20" s="100">
        <f>SUMIFS('Pooled CF'!$E:$E,'Pooled CF'!$A:$A,$A20,'Pooled CF'!$G:$G,CZ$6)</f>
        <v>284950.55</v>
      </c>
      <c r="DA20" s="100">
        <f>SUMIFS('Pooled CF'!$E:$E,'Pooled CF'!$A:$A,$A20,'Pooled CF'!$G:$G,DA$6)</f>
        <v>275579.82</v>
      </c>
      <c r="DB20" s="100">
        <f>SUMIFS('Pooled CF'!$E:$E,'Pooled CF'!$A:$A,$A20,'Pooled CF'!$G:$G,DB$6)</f>
        <v>276406.51</v>
      </c>
      <c r="DC20" s="100">
        <f>SUMIFS('Pooled CF'!$E:$E,'Pooled CF'!$A:$A,$A20,'Pooled CF'!$G:$G,DC$6)</f>
        <v>274641.64</v>
      </c>
      <c r="DD20" s="100">
        <f>SUMIFS('Pooled CF'!$E:$E,'Pooled CF'!$A:$A,$A20,'Pooled CF'!$G:$G,DD$6)</f>
        <v>273613.07</v>
      </c>
      <c r="DE20" s="100">
        <f>SUMIFS('Pooled CF'!$E:$E,'Pooled CF'!$A:$A,$A20,'Pooled CF'!$G:$G,DE$6)</f>
        <v>315055.33</v>
      </c>
      <c r="DF20" s="100">
        <f>SUMIFS('Pooled CF'!$E:$E,'Pooled CF'!$A:$A,$A20,'Pooled CF'!$G:$G,DF$6)</f>
        <v>272662.77</v>
      </c>
      <c r="DG20" s="100">
        <f>SUMIFS('Pooled CF'!$E:$E,'Pooled CF'!$A:$A,$A20,'Pooled CF'!$G:$G,DG$6)</f>
        <v>286505.63</v>
      </c>
      <c r="DH20" s="100">
        <f>SUMIFS('Pooled CF'!$E:$E,'Pooled CF'!$A:$A,$A20,'Pooled CF'!$G:$G,DH$6)</f>
        <v>270239.68</v>
      </c>
      <c r="DI20" s="100">
        <f>SUMIFS('Pooled CF'!$E:$E,'Pooled CF'!$A:$A,$A20,'Pooled CF'!$G:$G,DI$6)</f>
        <v>281604.57</v>
      </c>
      <c r="DJ20" s="100">
        <f>SUMIFS('Pooled CF'!$E:$E,'Pooled CF'!$A:$A,$A20,'Pooled CF'!$G:$G,DJ$6)</f>
        <v>277869.01</v>
      </c>
      <c r="DK20" s="100">
        <f>SUMIFS('Pooled CF'!$E:$E,'Pooled CF'!$A:$A,$A20,'Pooled CF'!$G:$G,DK$6)</f>
        <v>250357.58</v>
      </c>
      <c r="DL20" s="100">
        <f>SUMIFS('Pooled CF'!$E:$E,'Pooled CF'!$A:$A,$A20,'Pooled CF'!$G:$G,DL$6)</f>
        <v>188265.64</v>
      </c>
      <c r="DM20" s="100">
        <f>SUMIFS('Pooled CF'!$E:$E,'Pooled CF'!$A:$A,$A20,'Pooled CF'!$G:$G,DM$6)</f>
        <v>175878.82</v>
      </c>
      <c r="DN20" s="100">
        <f>SUMIFS('Pooled CF'!$E:$E,'Pooled CF'!$A:$A,$A20,'Pooled CF'!$G:$G,DN$6)</f>
        <v>141454.09</v>
      </c>
      <c r="DO20" s="100">
        <f>SUMIFS('Pooled CF'!$E:$E,'Pooled CF'!$A:$A,$A20,'Pooled CF'!$G:$G,DO$6)</f>
        <v>363279.9</v>
      </c>
      <c r="DP20" s="100">
        <f>SUMIFS('Pooled CF'!$E:$E,'Pooled CF'!$A:$A,$A20,'Pooled CF'!$G:$G,DP$6)</f>
        <v>231792.32</v>
      </c>
      <c r="DQ20" s="100">
        <f>SUMIFS('Pooled CF'!$E:$E,'Pooled CF'!$A:$A,$A20,'Pooled CF'!$G:$G,DQ$6)</f>
        <v>352544.33</v>
      </c>
      <c r="DR20" s="100">
        <f>SUMIFS('Pooled CF'!$E:$E,'Pooled CF'!$A:$A,$A20,'Pooled CF'!$G:$G,DR$6)</f>
        <v>373063.5</v>
      </c>
      <c r="DS20" s="100">
        <f>SUMIFS('Pooled CF'!$E:$E,'Pooled CF'!$A:$A,$A20,'Pooled CF'!$G:$G,DS$6)</f>
        <v>238109.36</v>
      </c>
      <c r="DT20" s="100">
        <f>SUMIFS('Pooled CF'!$E:$E,'Pooled CF'!$A:$A,$A20,'Pooled CF'!$G:$G,DT$6)</f>
        <v>226806.19</v>
      </c>
      <c r="DU20" s="100">
        <f>SUMIFS('Pooled CF'!$E:$E,'Pooled CF'!$A:$A,$A20,'Pooled CF'!$G:$G,DU$6)</f>
        <v>255200.45</v>
      </c>
      <c r="DV20" s="100">
        <f>SUMIFS('Pooled CF'!$E:$E,'Pooled CF'!$A:$A,$A20,'Pooled CF'!$G:$G,DV$6)</f>
        <v>241579.34</v>
      </c>
      <c r="DW20" s="100">
        <f>SUMIFS('Pooled CF'!$E:$E,'Pooled CF'!$A:$A,$A20,'Pooled CF'!$G:$G,DW$6)</f>
        <v>243745.59612902399</v>
      </c>
      <c r="DX20" s="100">
        <f>SUMIFS('Pooled CF'!$E:$E,'Pooled CF'!$A:$A,$A20,'Pooled CF'!$G:$G,DX$6)</f>
        <v>251863.18310465201</v>
      </c>
      <c r="DY20" s="100">
        <f>SUMIFS('Pooled CF'!$E:$E,'Pooled CF'!$A:$A,$A20,'Pooled CF'!$G:$G,DY$6)</f>
        <v>243731.97972445999</v>
      </c>
      <c r="DZ20" s="100">
        <f>SUMIFS('Pooled CF'!$E:$E,'Pooled CF'!$A:$A,$A20,'Pooled CF'!$G:$G,DZ$6)</f>
        <v>242074.715972493</v>
      </c>
      <c r="EA20" s="100">
        <f>SUMIFS('Pooled CF'!$E:$E,'Pooled CF'!$A:$A,$A20,'Pooled CF'!$G:$G,EA$6)</f>
        <v>242068.03018779401</v>
      </c>
      <c r="EB20" s="100">
        <f>SUMIFS('Pooled CF'!$E:$E,'Pooled CF'!$A:$A,$A20,'Pooled CF'!$G:$G,EB$6)</f>
        <v>247040.72504215501</v>
      </c>
      <c r="EC20" s="100">
        <f>SUMIFS('Pooled CF'!$E:$E,'Pooled CF'!$A:$A,$A20,'Pooled CF'!$G:$G,EC$6)</f>
        <v>251826.584896029</v>
      </c>
      <c r="ED20" s="100">
        <f>SUMIFS('Pooled CF'!$E:$E,'Pooled CF'!$A:$A,$A20,'Pooled CF'!$G:$G,ED$6)</f>
        <v>243696.300053065</v>
      </c>
      <c r="EE20" s="100">
        <f>SUMIFS('Pooled CF'!$E:$E,'Pooled CF'!$A:$A,$A20,'Pooled CF'!$G:$G,EE$6)</f>
        <v>251811.86814817501</v>
      </c>
      <c r="EF20" s="100">
        <f>SUMIFS('Pooled CF'!$E:$E,'Pooled CF'!$A:$A,$A20,'Pooled CF'!$G:$G,EF$6)</f>
        <v>243681.95223744199</v>
      </c>
      <c r="EG20" s="100">
        <f>SUMIFS('Pooled CF'!$E:$E,'Pooled CF'!$A:$A,$A20,'Pooled CF'!$G:$G,EG$6)</f>
        <v>251796.93213518901</v>
      </c>
      <c r="EH20" s="100">
        <f>SUMIFS('Pooled CF'!$E:$E,'Pooled CF'!$A:$A,$A20,'Pooled CF'!$G:$G,EH$6)</f>
        <v>251789.63671058</v>
      </c>
      <c r="EI20" s="100">
        <f>SUMIFS('Pooled CF'!$E:$E,'Pooled CF'!$A:$A,$A20,'Pooled CF'!$G:$G,EI$6)</f>
        <v>228326.31056242701</v>
      </c>
      <c r="EJ20" s="100">
        <f>SUMIFS('Pooled CF'!$E:$E,'Pooled CF'!$A:$A,$A20,'Pooled CF'!$G:$G,EJ$6)</f>
        <v>206450.273389932</v>
      </c>
      <c r="EK20" s="100">
        <f>SUMIFS('Pooled CF'!$E:$E,'Pooled CF'!$A:$A,$A20,'Pooled CF'!$G:$G,EK$6)</f>
        <v>199783.28636807701</v>
      </c>
      <c r="EL20" s="100">
        <f>SUMIFS('Pooled CF'!$E:$E,'Pooled CF'!$A:$A,$A20,'Pooled CF'!$G:$G,EL$6)</f>
        <v>206434.59857795999</v>
      </c>
      <c r="EM20" s="100">
        <f>SUMIFS('Pooled CF'!$E:$E,'Pooled CF'!$A:$A,$A20,'Pooled CF'!$G:$G,EM$6)</f>
        <v>198572.08031846699</v>
      </c>
      <c r="EN20" s="100">
        <f>SUMIFS('Pooled CF'!$E:$E,'Pooled CF'!$A:$A,$A20,'Pooled CF'!$G:$G,EN$6)</f>
        <v>200965.29437782499</v>
      </c>
      <c r="EO20" s="100">
        <f>SUMIFS('Pooled CF'!$E:$E,'Pooled CF'!$A:$A,$A20,'Pooled CF'!$G:$G,EO$6)</f>
        <v>206410.38277239501</v>
      </c>
      <c r="EP20" s="100">
        <f>SUMIFS('Pooled CF'!$E:$E,'Pooled CF'!$A:$A,$A20,'Pooled CF'!$G:$G,EP$6)</f>
        <v>199744.393772223</v>
      </c>
      <c r="EQ20" s="100">
        <f>SUMIFS('Pooled CF'!$E:$E,'Pooled CF'!$A:$A,$A20,'Pooled CF'!$G:$G,EQ$6)</f>
        <v>206394.108893778</v>
      </c>
      <c r="ER20" s="100">
        <f>SUMIFS('Pooled CF'!$E:$E,'Pooled CF'!$A:$A,$A20,'Pooled CF'!$G:$G,ER$6)</f>
        <v>199728.79255645399</v>
      </c>
      <c r="ES20" s="100">
        <f>SUMIFS('Pooled CF'!$E:$E,'Pooled CF'!$A:$A,$A20,'Pooled CF'!$G:$G,ES$6)</f>
        <v>206378.165419442</v>
      </c>
      <c r="ET20" s="100">
        <f>SUMIFS('Pooled CF'!$E:$E,'Pooled CF'!$A:$A,$A20,'Pooled CF'!$G:$G,ET$6)</f>
        <v>207198.90687541399</v>
      </c>
      <c r="EU20" s="100">
        <f>SUMIFS('Pooled CF'!$E:$E,'Pooled CF'!$A:$A,$A20,'Pooled CF'!$G:$G,EU$6)</f>
        <v>122568.40482358899</v>
      </c>
      <c r="EV20" s="100">
        <f>SUMIFS('Pooled CF'!$E:$E,'Pooled CF'!$A:$A,$A20,'Pooled CF'!$G:$G,EV$6)</f>
        <v>111519.966706402</v>
      </c>
      <c r="EW20" s="100">
        <f>SUMIFS('Pooled CF'!$E:$E,'Pooled CF'!$A:$A,$A20,'Pooled CF'!$G:$G,EW$6)</f>
        <v>107910.114821044</v>
      </c>
      <c r="EX20" s="100">
        <f>SUMIFS('Pooled CF'!$E:$E,'Pooled CF'!$A:$A,$A20,'Pooled CF'!$G:$G,EX$6)</f>
        <v>104058.421564164</v>
      </c>
      <c r="EY20" s="100">
        <f>SUMIFS('Pooled CF'!$E:$E,'Pooled CF'!$A:$A,$A20,'Pooled CF'!$G:$G,EY$6)</f>
        <v>104045.81192231701</v>
      </c>
      <c r="EZ20" s="100">
        <f>SUMIFS('Pooled CF'!$E:$E,'Pooled CF'!$A:$A,$A20,'Pooled CF'!$G:$G,EZ$6)</f>
        <v>115568.820785438</v>
      </c>
      <c r="FA20" s="100">
        <f>SUMIFS('Pooled CF'!$E:$E,'Pooled CF'!$A:$A,$A20,'Pooled CF'!$G:$G,FA$6)</f>
        <v>111451.32741083601</v>
      </c>
      <c r="FB20" s="100">
        <f>SUMIFS('Pooled CF'!$E:$E,'Pooled CF'!$A:$A,$A20,'Pooled CF'!$G:$G,FB$6)</f>
        <v>107843.236193768</v>
      </c>
      <c r="FC20" s="100">
        <f>SUMIFS('Pooled CF'!$E:$E,'Pooled CF'!$A:$A,$A20,'Pooled CF'!$G:$G,FC$6)</f>
        <v>111423.730049012</v>
      </c>
      <c r="FD20" s="100">
        <f>SUMIFS('Pooled CF'!$E:$E,'Pooled CF'!$A:$A,$A20,'Pooled CF'!$G:$G,FD$6)</f>
        <v>107816.34551336301</v>
      </c>
      <c r="FE20" s="100">
        <f>SUMIFS('Pooled CF'!$E:$E,'Pooled CF'!$A:$A,$A20,'Pooled CF'!$G:$G,FE$6)</f>
        <v>111395.78011382</v>
      </c>
      <c r="FF20" s="100">
        <f>SUMIFS('Pooled CF'!$E:$E,'Pooled CF'!$A:$A,$A20,'Pooled CF'!$G:$G,FF$6)</f>
        <v>115480.06418095301</v>
      </c>
      <c r="FG20" s="100">
        <f>SUMIFS('Pooled CF'!$E:$E,'Pooled CF'!$A:$A,$A20,'Pooled CF'!$G:$G,FG$6)</f>
        <v>104689.886329973</v>
      </c>
      <c r="FH20" s="100">
        <f>SUMIFS('Pooled CF'!$E:$E,'Pooled CF'!$A:$A,$A20,'Pooled CF'!$G:$G,FH$6)</f>
        <v>103610.57302526401</v>
      </c>
      <c r="FI20" s="100">
        <f>SUMIFS('Pooled CF'!$E:$E,'Pooled CF'!$A:$A,$A20,'Pooled CF'!$G:$G,FI$6)</f>
        <v>100261.28850887</v>
      </c>
      <c r="FJ20" s="100">
        <f>SUMIFS('Pooled CF'!$E:$E,'Pooled CF'!$A:$A,$A20,'Pooled CF'!$G:$G,FJ$6)</f>
        <v>98250.309712878996</v>
      </c>
      <c r="FK20" s="100">
        <f>SUMIFS('Pooled CF'!$E:$E,'Pooled CF'!$A:$A,$A20,'Pooled CF'!$G:$G,FK$6)</f>
        <v>98243.182367283007</v>
      </c>
      <c r="FL20" s="100">
        <f>SUMIFS('Pooled CF'!$E:$E,'Pooled CF'!$A:$A,$A20,'Pooled CF'!$G:$G,FL$6)</f>
        <v>104269.531143543</v>
      </c>
      <c r="FM20" s="100">
        <f>SUMIFS('Pooled CF'!$E:$E,'Pooled CF'!$A:$A,$A20,'Pooled CF'!$G:$G,FM$6)</f>
        <v>103571.997104572</v>
      </c>
      <c r="FN20" s="100">
        <f>SUMIFS('Pooled CF'!$E:$E,'Pooled CF'!$A:$A,$A20,'Pooled CF'!$G:$G,FN$6)</f>
        <v>100223.64744727399</v>
      </c>
      <c r="FO20" s="100">
        <f>SUMIFS('Pooled CF'!$E:$E,'Pooled CF'!$A:$A,$A20,'Pooled CF'!$G:$G,FO$6)</f>
        <v>103556.37284017399</v>
      </c>
      <c r="FP20" s="100">
        <f>SUMIFS('Pooled CF'!$E:$E,'Pooled CF'!$A:$A,$A20,'Pooled CF'!$G:$G,FP$6)</f>
        <v>160349.68514743101</v>
      </c>
      <c r="FQ20" s="100">
        <f>SUMIFS('Pooled CF'!$E:$E,'Pooled CF'!$A:$A,$A20,'Pooled CF'!$G:$G,FQ$6)</f>
        <v>165375.85155608601</v>
      </c>
      <c r="FR20" s="100">
        <f>SUMIFS('Pooled CF'!$E:$E,'Pooled CF'!$A:$A,$A20,'Pooled CF'!$G:$G,FR$6)</f>
        <v>162413.373885348</v>
      </c>
      <c r="FS20" s="100">
        <f>SUMIFS('Pooled CF'!$E:$E,'Pooled CF'!$A:$A,$A20,'Pooled CF'!$G:$G,FS$6)</f>
        <v>32461461.452347759</v>
      </c>
      <c r="FT20" s="100">
        <f>SUMIFS('Pooled CF'!$E:$E,'Pooled CF'!$A:$A,$A20,'Pooled CF'!$G:$G,FT$6)</f>
        <v>0</v>
      </c>
      <c r="FU20" s="100">
        <f>SUMIFS('Pooled CF'!$E:$E,'Pooled CF'!$A:$A,$A20,'Pooled CF'!$G:$G,FU$6)</f>
        <v>0</v>
      </c>
      <c r="FV20" s="100">
        <f>SUMIFS('Pooled CF'!$E:$E,'Pooled CF'!$A:$A,$A20,'Pooled CF'!$G:$G,FV$6)</f>
        <v>0</v>
      </c>
      <c r="FW20" s="100">
        <f>SUMIFS('Pooled CF'!$E:$E,'Pooled CF'!$A:$A,$A20,'Pooled CF'!$G:$G,FW$6)</f>
        <v>0</v>
      </c>
      <c r="FX20" s="100">
        <f>SUMIFS('Pooled CF'!$E:$E,'Pooled CF'!$A:$A,$A20,'Pooled CF'!$G:$G,FX$6)</f>
        <v>0</v>
      </c>
      <c r="FY20" s="100">
        <f>SUMIFS('Pooled CF'!$E:$E,'Pooled CF'!$A:$A,$A20,'Pooled CF'!$G:$G,FY$6)</f>
        <v>0</v>
      </c>
      <c r="FZ20" s="100">
        <f>SUMIFS('Pooled CF'!$E:$E,'Pooled CF'!$A:$A,$A20,'Pooled CF'!$G:$G,FZ$6)</f>
        <v>0</v>
      </c>
      <c r="GA20" s="100">
        <f>SUMIFS('Pooled CF'!$E:$E,'Pooled CF'!$A:$A,$A20,'Pooled CF'!$G:$G,GA$6)</f>
        <v>0</v>
      </c>
      <c r="GB20" s="100">
        <f>SUMIFS('Pooled CF'!$E:$E,'Pooled CF'!$A:$A,$A20,'Pooled CF'!$G:$G,GB$6)</f>
        <v>0</v>
      </c>
      <c r="GC20" s="100">
        <f>SUMIFS('Pooled CF'!$E:$E,'Pooled CF'!$A:$A,$A20,'Pooled CF'!$G:$G,GC$6)</f>
        <v>0</v>
      </c>
      <c r="GD20" s="100">
        <f>SUMIFS('Pooled CF'!$E:$E,'Pooled CF'!$A:$A,$A20,'Pooled CF'!$G:$G,GD$6)</f>
        <v>0</v>
      </c>
      <c r="GE20" s="100">
        <f>SUMIFS('Pooled CF'!$E:$E,'Pooled CF'!$A:$A,$A20,'Pooled CF'!$G:$G,GE$6)</f>
        <v>0</v>
      </c>
      <c r="GF20" s="100">
        <f>SUMIFS('Pooled CF'!$E:$E,'Pooled CF'!$A:$A,$A20,'Pooled CF'!$G:$G,GF$6)</f>
        <v>0</v>
      </c>
      <c r="GG20" s="100">
        <f>SUMIFS('Pooled CF'!$E:$E,'Pooled CF'!$A:$A,$A20,'Pooled CF'!$G:$G,GG$6)</f>
        <v>0</v>
      </c>
      <c r="GH20" s="100">
        <f>SUMIFS('Pooled CF'!$E:$E,'Pooled CF'!$A:$A,$A20,'Pooled CF'!$G:$G,GH$6)</f>
        <v>0</v>
      </c>
      <c r="GI20" s="100">
        <f>SUMIFS('Pooled CF'!$E:$E,'Pooled CF'!$A:$A,$A20,'Pooled CF'!$G:$G,GI$6)</f>
        <v>0</v>
      </c>
      <c r="GJ20" s="100">
        <f>SUMIFS('Pooled CF'!$E:$E,'Pooled CF'!$A:$A,$A20,'Pooled CF'!$G:$G,GJ$6)</f>
        <v>0</v>
      </c>
      <c r="GK20" s="100">
        <f>SUMIFS('Pooled CF'!$E:$E,'Pooled CF'!$A:$A,$A20,'Pooled CF'!$G:$G,GK$6)</f>
        <v>0</v>
      </c>
      <c r="GL20" s="100">
        <f>SUMIFS('Pooled CF'!$E:$E,'Pooled CF'!$A:$A,$A20,'Pooled CF'!$G:$G,GL$6)</f>
        <v>0</v>
      </c>
      <c r="GM20" s="100">
        <f>SUMIFS('Pooled CF'!$E:$E,'Pooled CF'!$A:$A,$A20,'Pooled CF'!$G:$G,GM$6)</f>
        <v>0</v>
      </c>
      <c r="GN20" s="100">
        <f>SUMIFS('Pooled CF'!$E:$E,'Pooled CF'!$A:$A,$A20,'Pooled CF'!$G:$G,GN$6)</f>
        <v>0</v>
      </c>
      <c r="GO20" s="100">
        <f>SUMIFS('Pooled CF'!$E:$E,'Pooled CF'!$A:$A,$A20,'Pooled CF'!$G:$G,GO$6)</f>
        <v>0</v>
      </c>
      <c r="GP20" s="100">
        <f>SUMIFS('Pooled CF'!$E:$E,'Pooled CF'!$A:$A,$A20,'Pooled CF'!$G:$G,GP$6)</f>
        <v>0</v>
      </c>
      <c r="GQ20" s="100">
        <f>SUMIFS('Pooled CF'!$E:$E,'Pooled CF'!$A:$A,$A20,'Pooled CF'!$G:$G,GQ$6)</f>
        <v>0</v>
      </c>
      <c r="GR20" s="100">
        <f>SUMIFS('Pooled CF'!$E:$E,'Pooled CF'!$A:$A,$A20,'Pooled CF'!$G:$G,GR$6)</f>
        <v>0</v>
      </c>
      <c r="GS20" s="100">
        <f>SUMIFS('Pooled CF'!$E:$E,'Pooled CF'!$A:$A,$A20,'Pooled CF'!$G:$G,GS$6)</f>
        <v>0</v>
      </c>
      <c r="GU20" s="85">
        <f t="shared" si="18"/>
        <v>0</v>
      </c>
      <c r="GV20" s="85">
        <f t="shared" si="18"/>
        <v>-36101954.697934702</v>
      </c>
      <c r="GW20" s="85">
        <f t="shared" si="18"/>
        <v>3510493.44</v>
      </c>
      <c r="GX20" s="85">
        <f t="shared" si="18"/>
        <v>3320036.6300000004</v>
      </c>
      <c r="GY20" s="85">
        <f t="shared" si="18"/>
        <v>3334711.7600000002</v>
      </c>
      <c r="GZ20" s="85">
        <f t="shared" si="18"/>
        <v>3740418.34</v>
      </c>
      <c r="HA20" s="85">
        <f t="shared" si="18"/>
        <v>3377314.75</v>
      </c>
      <c r="HB20" s="85">
        <f t="shared" si="18"/>
        <v>3430881.6399999997</v>
      </c>
      <c r="HC20" s="85">
        <f t="shared" si="18"/>
        <v>3143100.25</v>
      </c>
      <c r="HD20" s="85">
        <f t="shared" si="18"/>
        <v>3163170.2389581357</v>
      </c>
      <c r="HE20" s="85">
        <f t="shared" si="18"/>
        <v>2860346.6157033578</v>
      </c>
      <c r="HF20" s="85">
        <f t="shared" si="18"/>
        <v>2173825.209914993</v>
      </c>
      <c r="HG20" s="85">
        <f t="shared" si="18"/>
        <v>1297645.2855977779</v>
      </c>
      <c r="HH20" s="85">
        <f t="shared" si="18"/>
        <v>33557715.403552346</v>
      </c>
      <c r="HI20" s="85">
        <f t="shared" si="18"/>
        <v>0</v>
      </c>
      <c r="HJ20" s="85">
        <f t="shared" si="18"/>
        <v>0</v>
      </c>
      <c r="HK20" s="85">
        <f t="shared" si="17"/>
        <v>30807704.865791909</v>
      </c>
    </row>
    <row r="21" spans="1:219" hidden="1" outlineLevel="1" x14ac:dyDescent="0.75">
      <c r="A21" s="7" t="s">
        <v>27</v>
      </c>
      <c r="B21" s="112" t="s">
        <v>169</v>
      </c>
      <c r="C21" s="104">
        <f ca="1">EOMONTH(OFFSET(Strats!$B$3,MATCH($B21,Strats!$B$4:$B$31,0),MATCH(C$5,Strats!$C$3:$BS$3,0)),0)</f>
        <v>43465</v>
      </c>
      <c r="D21" s="87">
        <f ca="1">OFFSET(Strats!$B$3,MATCH($B21,Strats!$B$4:$B$31,0),MATCH(D$5,Strats!$C$3:$BS$3,0))</f>
        <v>75481173</v>
      </c>
      <c r="E21" s="88">
        <f ca="1">OFFSET(Strats!$B$3,MATCH($B21,Strats!$B$4:$B$31,0),MATCH(E$5,Strats!$C$3:$BS$3,0))</f>
        <v>0.51126420001448569</v>
      </c>
      <c r="F21" s="85">
        <f t="shared" ca="1" si="13"/>
        <v>38590821.529999994</v>
      </c>
      <c r="G21" s="85">
        <f t="shared" ca="1" si="14"/>
        <v>28638588.520000011</v>
      </c>
      <c r="H21" s="86">
        <f ca="1">IFERROR(XIRR(OFFSET($J21,0,MATCH($C21,$K$6:$GS$6,0)):$GS21,OFFSET($J$6,0,MATCH($C21,$K$6:$GS$6,0)):$GS$6),"N/A")</f>
        <v>6.4492687582969666E-2</v>
      </c>
      <c r="I21" s="95">
        <f t="shared" ca="1" si="15"/>
        <v>1.5888417458906661</v>
      </c>
      <c r="K21" s="100">
        <f>SUMIFS('Pooled CF'!$E:$E,'Pooled CF'!$A:$A,$A21,'Pooled CF'!$G:$G,K$6)</f>
        <v>0</v>
      </c>
      <c r="L21" s="100">
        <f>SUMIFS('Pooled CF'!$E:$E,'Pooled CF'!$A:$A,$A21,'Pooled CF'!$G:$G,L$6)</f>
        <v>0</v>
      </c>
      <c r="M21" s="100">
        <f>SUMIFS('Pooled CF'!$E:$E,'Pooled CF'!$A:$A,$A21,'Pooled CF'!$G:$G,M$6)</f>
        <v>0</v>
      </c>
      <c r="N21" s="100">
        <f>SUMIFS('Pooled CF'!$E:$E,'Pooled CF'!$A:$A,$A21,'Pooled CF'!$G:$G,N$6)</f>
        <v>0</v>
      </c>
      <c r="O21" s="100">
        <f>SUMIFS('Pooled CF'!$E:$E,'Pooled CF'!$A:$A,$A21,'Pooled CF'!$G:$G,O$6)</f>
        <v>0</v>
      </c>
      <c r="P21" s="100">
        <f>SUMIFS('Pooled CF'!$E:$E,'Pooled CF'!$A:$A,$A21,'Pooled CF'!$G:$G,P$6)</f>
        <v>0</v>
      </c>
      <c r="Q21" s="100">
        <f>SUMIFS('Pooled CF'!$E:$E,'Pooled CF'!$A:$A,$A21,'Pooled CF'!$G:$G,Q$6)</f>
        <v>0</v>
      </c>
      <c r="R21" s="100">
        <f>SUMIFS('Pooled CF'!$E:$E,'Pooled CF'!$A:$A,$A21,'Pooled CF'!$G:$G,R$6)</f>
        <v>0</v>
      </c>
      <c r="S21" s="100">
        <f>SUMIFS('Pooled CF'!$E:$E,'Pooled CF'!$A:$A,$A21,'Pooled CF'!$G:$G,S$6)</f>
        <v>0</v>
      </c>
      <c r="T21" s="100">
        <f>SUMIFS('Pooled CF'!$E:$E,'Pooled CF'!$A:$A,$A21,'Pooled CF'!$G:$G,T$6)</f>
        <v>0</v>
      </c>
      <c r="U21" s="100">
        <f>SUMIFS('Pooled CF'!$E:$E,'Pooled CF'!$A:$A,$A21,'Pooled CF'!$G:$G,U$6)</f>
        <v>0</v>
      </c>
      <c r="V21" s="100">
        <f>SUMIFS('Pooled CF'!$E:$E,'Pooled CF'!$A:$A,$A21,'Pooled CF'!$G:$G,V$6)</f>
        <v>0</v>
      </c>
      <c r="W21" s="100">
        <f>SUMIFS('Pooled CF'!$E:$E,'Pooled CF'!$A:$A,$A21,'Pooled CF'!$G:$G,W$6)</f>
        <v>0</v>
      </c>
      <c r="X21" s="100">
        <f>SUMIFS('Pooled CF'!$E:$E,'Pooled CF'!$A:$A,$A21,'Pooled CF'!$G:$G,X$6)</f>
        <v>0</v>
      </c>
      <c r="Y21" s="100">
        <f>SUMIFS('Pooled CF'!$E:$E,'Pooled CF'!$A:$A,$A21,'Pooled CF'!$G:$G,Y$6)</f>
        <v>0</v>
      </c>
      <c r="Z21" s="100">
        <f>SUMIFS('Pooled CF'!$E:$E,'Pooled CF'!$A:$A,$A21,'Pooled CF'!$G:$G,Z$6)</f>
        <v>0</v>
      </c>
      <c r="AA21" s="100">
        <f>SUMIFS('Pooled CF'!$E:$E,'Pooled CF'!$A:$A,$A21,'Pooled CF'!$G:$G,AA$6)</f>
        <v>0</v>
      </c>
      <c r="AB21" s="100">
        <f>SUMIFS('Pooled CF'!$E:$E,'Pooled CF'!$A:$A,$A21,'Pooled CF'!$G:$G,AB$6)</f>
        <v>0</v>
      </c>
      <c r="AC21" s="100">
        <f>SUMIFS('Pooled CF'!$E:$E,'Pooled CF'!$A:$A,$A21,'Pooled CF'!$G:$G,AC$6)</f>
        <v>0</v>
      </c>
      <c r="AD21" s="100">
        <f>SUMIFS('Pooled CF'!$E:$E,'Pooled CF'!$A:$A,$A21,'Pooled CF'!$G:$G,AD$6)</f>
        <v>0</v>
      </c>
      <c r="AE21" s="100">
        <f>SUMIFS('Pooled CF'!$E:$E,'Pooled CF'!$A:$A,$A21,'Pooled CF'!$G:$G,AE$6)</f>
        <v>0</v>
      </c>
      <c r="AF21" s="100">
        <f>SUMIFS('Pooled CF'!$E:$E,'Pooled CF'!$A:$A,$A21,'Pooled CF'!$G:$G,AF$6)</f>
        <v>0</v>
      </c>
      <c r="AG21" s="100">
        <f>SUMIFS('Pooled CF'!$E:$E,'Pooled CF'!$A:$A,$A21,'Pooled CF'!$G:$G,AG$6)</f>
        <v>-38590821.529999986</v>
      </c>
      <c r="AH21" s="100">
        <f>SUMIFS('Pooled CF'!$E:$E,'Pooled CF'!$A:$A,$A21,'Pooled CF'!$G:$G,AH$6)</f>
        <v>318717.42</v>
      </c>
      <c r="AI21" s="100">
        <f>SUMIFS('Pooled CF'!$E:$E,'Pooled CF'!$A:$A,$A21,'Pooled CF'!$G:$G,AI$6)</f>
        <v>318715.84999999998</v>
      </c>
      <c r="AJ21" s="100">
        <f>SUMIFS('Pooled CF'!$E:$E,'Pooled CF'!$A:$A,$A21,'Pooled CF'!$G:$G,AJ$6)</f>
        <v>318722.15000000002</v>
      </c>
      <c r="AK21" s="100">
        <f>SUMIFS('Pooled CF'!$E:$E,'Pooled CF'!$A:$A,$A21,'Pooled CF'!$G:$G,AK$6)</f>
        <v>329335.5</v>
      </c>
      <c r="AL21" s="100">
        <f>SUMIFS('Pooled CF'!$E:$E,'Pooled CF'!$A:$A,$A21,'Pooled CF'!$G:$G,AL$6)</f>
        <v>318710.26</v>
      </c>
      <c r="AM21" s="100">
        <f>SUMIFS('Pooled CF'!$E:$E,'Pooled CF'!$A:$A,$A21,'Pooled CF'!$G:$G,AM$6)</f>
        <v>329331.96000000002</v>
      </c>
      <c r="AN21" s="100">
        <f>SUMIFS('Pooled CF'!$E:$E,'Pooled CF'!$A:$A,$A21,'Pooled CF'!$G:$G,AN$6)</f>
        <v>318706.76</v>
      </c>
      <c r="AO21" s="100">
        <f>SUMIFS('Pooled CF'!$E:$E,'Pooled CF'!$A:$A,$A21,'Pooled CF'!$G:$G,AO$6)</f>
        <v>329328.32</v>
      </c>
      <c r="AP21" s="100">
        <f>SUMIFS('Pooled CF'!$E:$E,'Pooled CF'!$A:$A,$A21,'Pooled CF'!$G:$G,AP$6)</f>
        <v>329326.57</v>
      </c>
      <c r="AQ21" s="100">
        <f>SUMIFS('Pooled CF'!$E:$E,'Pooled CF'!$A:$A,$A21,'Pooled CF'!$G:$G,AQ$6)</f>
        <v>318701.61</v>
      </c>
      <c r="AR21" s="100">
        <f>SUMIFS('Pooled CF'!$E:$E,'Pooled CF'!$A:$A,$A21,'Pooled CF'!$G:$G,AR$6)</f>
        <v>329322.86</v>
      </c>
      <c r="AS21" s="100">
        <f>SUMIFS('Pooled CF'!$E:$E,'Pooled CF'!$A:$A,$A21,'Pooled CF'!$G:$G,AS$6)</f>
        <v>318697.06</v>
      </c>
      <c r="AT21" s="100">
        <f>SUMIFS('Pooled CF'!$E:$E,'Pooled CF'!$A:$A,$A21,'Pooled CF'!$G:$G,AT$6)</f>
        <v>329317.06</v>
      </c>
      <c r="AU21" s="100">
        <f>SUMIFS('Pooled CF'!$E:$E,'Pooled CF'!$A:$A,$A21,'Pooled CF'!$G:$G,AU$6)</f>
        <v>318100.76</v>
      </c>
      <c r="AV21" s="100">
        <f>SUMIFS('Pooled CF'!$E:$E,'Pooled CF'!$A:$A,$A21,'Pooled CF'!$G:$G,AV$6)</f>
        <v>318502.86</v>
      </c>
      <c r="AW21" s="100">
        <f>SUMIFS('Pooled CF'!$E:$E,'Pooled CF'!$A:$A,$A21,'Pooled CF'!$G:$G,AW$6)</f>
        <v>329307.98</v>
      </c>
      <c r="AX21" s="100">
        <f>SUMIFS('Pooled CF'!$E:$E,'Pooled CF'!$A:$A,$A21,'Pooled CF'!$G:$G,AX$6)</f>
        <v>318682.53000000003</v>
      </c>
      <c r="AY21" s="100">
        <f>SUMIFS('Pooled CF'!$E:$E,'Pooled CF'!$A:$A,$A21,'Pooled CF'!$G:$G,AY$6)</f>
        <v>322941.09999999998</v>
      </c>
      <c r="AZ21" s="100">
        <f>SUMIFS('Pooled CF'!$E:$E,'Pooled CF'!$A:$A,$A21,'Pooled CF'!$G:$G,AZ$6)</f>
        <v>301244.69</v>
      </c>
      <c r="BA21" s="100">
        <f>SUMIFS('Pooled CF'!$E:$E,'Pooled CF'!$A:$A,$A21,'Pooled CF'!$G:$G,BA$6)</f>
        <v>310413.40999999997</v>
      </c>
      <c r="BB21" s="100">
        <f>SUMIFS('Pooled CF'!$E:$E,'Pooled CF'!$A:$A,$A21,'Pooled CF'!$G:$G,BB$6)</f>
        <v>312339.08</v>
      </c>
      <c r="BC21" s="100">
        <f>SUMIFS('Pooled CF'!$E:$E,'Pooled CF'!$A:$A,$A21,'Pooled CF'!$G:$G,BC$6)</f>
        <v>302406.7</v>
      </c>
      <c r="BD21" s="100">
        <f>SUMIFS('Pooled CF'!$E:$E,'Pooled CF'!$A:$A,$A21,'Pooled CF'!$G:$G,BD$6)</f>
        <v>312479.55</v>
      </c>
      <c r="BE21" s="100">
        <f>SUMIFS('Pooled CF'!$E:$E,'Pooled CF'!$A:$A,$A21,'Pooled CF'!$G:$G,BE$6)</f>
        <v>302380.56</v>
      </c>
      <c r="BF21" s="100">
        <f>SUMIFS('Pooled CF'!$E:$E,'Pooled CF'!$A:$A,$A21,'Pooled CF'!$G:$G,BF$6)</f>
        <v>302076.33</v>
      </c>
      <c r="BG21" s="100">
        <f>SUMIFS('Pooled CF'!$E:$E,'Pooled CF'!$A:$A,$A21,'Pooled CF'!$G:$G,BG$6)</f>
        <v>301855.78000000003</v>
      </c>
      <c r="BH21" s="100">
        <f>SUMIFS('Pooled CF'!$E:$E,'Pooled CF'!$A:$A,$A21,'Pooled CF'!$G:$G,BH$6)</f>
        <v>303685.34000000003</v>
      </c>
      <c r="BI21" s="100">
        <f>SUMIFS('Pooled CF'!$E:$E,'Pooled CF'!$A:$A,$A21,'Pooled CF'!$G:$G,BI$6)</f>
        <v>312687.08</v>
      </c>
      <c r="BJ21" s="100">
        <f>SUMIFS('Pooled CF'!$E:$E,'Pooled CF'!$A:$A,$A21,'Pooled CF'!$G:$G,BJ$6)</f>
        <v>302597.25</v>
      </c>
      <c r="BK21" s="100">
        <f>SUMIFS('Pooled CF'!$E:$E,'Pooled CF'!$A:$A,$A21,'Pooled CF'!$G:$G,BK$6)</f>
        <v>312614.90000000002</v>
      </c>
      <c r="BL21" s="100">
        <f>SUMIFS('Pooled CF'!$E:$E,'Pooled CF'!$A:$A,$A21,'Pooled CF'!$G:$G,BL$6)</f>
        <v>302590.40999999997</v>
      </c>
      <c r="BM21" s="100">
        <f>SUMIFS('Pooled CF'!$E:$E,'Pooled CF'!$A:$A,$A21,'Pooled CF'!$G:$G,BM$6)</f>
        <v>290661.11</v>
      </c>
      <c r="BN21" s="100">
        <f>SUMIFS('Pooled CF'!$E:$E,'Pooled CF'!$A:$A,$A21,'Pooled CF'!$G:$G,BN$6)</f>
        <v>312665.87</v>
      </c>
      <c r="BO21" s="100">
        <f>SUMIFS('Pooled CF'!$E:$E,'Pooled CF'!$A:$A,$A21,'Pooled CF'!$G:$G,BO$6)</f>
        <v>302580.21000000002</v>
      </c>
      <c r="BP21" s="100">
        <f>SUMIFS('Pooled CF'!$E:$E,'Pooled CF'!$A:$A,$A21,'Pooled CF'!$G:$G,BP$6)</f>
        <v>312577.44</v>
      </c>
      <c r="BQ21" s="100">
        <f>SUMIFS('Pooled CF'!$E:$E,'Pooled CF'!$A:$A,$A21,'Pooled CF'!$G:$G,BQ$6)</f>
        <v>302573.14</v>
      </c>
      <c r="BR21" s="100">
        <f>SUMIFS('Pooled CF'!$E:$E,'Pooled CF'!$A:$A,$A21,'Pooled CF'!$G:$G,BR$6)</f>
        <v>302032.59000000003</v>
      </c>
      <c r="BS21" s="100">
        <f>SUMIFS('Pooled CF'!$E:$E,'Pooled CF'!$A:$A,$A21,'Pooled CF'!$G:$G,BS$6)</f>
        <v>371662.76</v>
      </c>
      <c r="BT21" s="100">
        <f>SUMIFS('Pooled CF'!$E:$E,'Pooled CF'!$A:$A,$A21,'Pooled CF'!$G:$G,BT$6)</f>
        <v>303515.46000000002</v>
      </c>
      <c r="BU21" s="100">
        <f>SUMIFS('Pooled CF'!$E:$E,'Pooled CF'!$A:$A,$A21,'Pooled CF'!$G:$G,BU$6)</f>
        <v>312471.89</v>
      </c>
      <c r="BV21" s="100">
        <f>SUMIFS('Pooled CF'!$E:$E,'Pooled CF'!$A:$A,$A21,'Pooled CF'!$G:$G,BV$6)</f>
        <v>302391.21999999997</v>
      </c>
      <c r="BW21" s="100">
        <f>SUMIFS('Pooled CF'!$E:$E,'Pooled CF'!$A:$A,$A21,'Pooled CF'!$G:$G,BW$6)</f>
        <v>312579.90000000002</v>
      </c>
      <c r="BX21" s="100">
        <f>SUMIFS('Pooled CF'!$E:$E,'Pooled CF'!$A:$A,$A21,'Pooled CF'!$G:$G,BX$6)</f>
        <v>302403.28000000003</v>
      </c>
      <c r="BY21" s="100">
        <f>SUMIFS('Pooled CF'!$E:$E,'Pooled CF'!$A:$A,$A21,'Pooled CF'!$G:$G,BY$6)</f>
        <v>312507.46999999997</v>
      </c>
      <c r="BZ21" s="100">
        <f>SUMIFS('Pooled CF'!$E:$E,'Pooled CF'!$A:$A,$A21,'Pooled CF'!$G:$G,BZ$6)</f>
        <v>312480.78999999998</v>
      </c>
      <c r="CA21" s="100">
        <f>SUMIFS('Pooled CF'!$E:$E,'Pooled CF'!$A:$A,$A21,'Pooled CF'!$G:$G,CA$6)</f>
        <v>302474.15999999997</v>
      </c>
      <c r="CB21" s="100">
        <f>SUMIFS('Pooled CF'!$E:$E,'Pooled CF'!$A:$A,$A21,'Pooled CF'!$G:$G,CB$6)</f>
        <v>312595.98</v>
      </c>
      <c r="CC21" s="100">
        <f>SUMIFS('Pooled CF'!$E:$E,'Pooled CF'!$A:$A,$A21,'Pooled CF'!$G:$G,CC$6)</f>
        <v>302573.21999999997</v>
      </c>
      <c r="CD21" s="100">
        <f>SUMIFS('Pooled CF'!$E:$E,'Pooled CF'!$A:$A,$A21,'Pooled CF'!$G:$G,CD$6)</f>
        <v>301830.84999999998</v>
      </c>
      <c r="CE21" s="100">
        <f>SUMIFS('Pooled CF'!$E:$E,'Pooled CF'!$A:$A,$A21,'Pooled CF'!$G:$G,CE$6)</f>
        <v>294657.45</v>
      </c>
      <c r="CF21" s="100">
        <f>SUMIFS('Pooled CF'!$E:$E,'Pooled CF'!$A:$A,$A21,'Pooled CF'!$G:$G,CF$6)</f>
        <v>286653.84000000003</v>
      </c>
      <c r="CG21" s="100">
        <f>SUMIFS('Pooled CF'!$E:$E,'Pooled CF'!$A:$A,$A21,'Pooled CF'!$G:$G,CG$6)</f>
        <v>302606.98</v>
      </c>
      <c r="CH21" s="100">
        <f>SUMIFS('Pooled CF'!$E:$E,'Pooled CF'!$A:$A,$A21,'Pooled CF'!$G:$G,CH$6)</f>
        <v>292514.64</v>
      </c>
      <c r="CI21" s="100">
        <f>SUMIFS('Pooled CF'!$E:$E,'Pooled CF'!$A:$A,$A21,'Pooled CF'!$G:$G,CI$6)</f>
        <v>302559.55</v>
      </c>
      <c r="CJ21" s="100">
        <f>SUMIFS('Pooled CF'!$E:$E,'Pooled CF'!$A:$A,$A21,'Pooled CF'!$G:$G,CJ$6)</f>
        <v>292499.09000000003</v>
      </c>
      <c r="CK21" s="100">
        <f>SUMIFS('Pooled CF'!$E:$E,'Pooled CF'!$A:$A,$A21,'Pooled CF'!$G:$G,CK$6)</f>
        <v>302582.86</v>
      </c>
      <c r="CL21" s="100">
        <f>SUMIFS('Pooled CF'!$E:$E,'Pooled CF'!$A:$A,$A21,'Pooled CF'!$G:$G,CL$6)</f>
        <v>302577.14</v>
      </c>
      <c r="CM21" s="100">
        <f>SUMIFS('Pooled CF'!$E:$E,'Pooled CF'!$A:$A,$A21,'Pooled CF'!$G:$G,CM$6)</f>
        <v>277454.02</v>
      </c>
      <c r="CN21" s="100">
        <f>SUMIFS('Pooled CF'!$E:$E,'Pooled CF'!$A:$A,$A21,'Pooled CF'!$G:$G,CN$6)</f>
        <v>287204.02</v>
      </c>
      <c r="CO21" s="100">
        <f>SUMIFS('Pooled CF'!$E:$E,'Pooled CF'!$A:$A,$A21,'Pooled CF'!$G:$G,CO$6)</f>
        <v>276678.09000000003</v>
      </c>
      <c r="CP21" s="100">
        <f>SUMIFS('Pooled CF'!$E:$E,'Pooled CF'!$A:$A,$A21,'Pooled CF'!$G:$G,CP$6)</f>
        <v>286080.34999999998</v>
      </c>
      <c r="CQ21" s="100">
        <f>SUMIFS('Pooled CF'!$E:$E,'Pooled CF'!$A:$A,$A21,'Pooled CF'!$G:$G,CQ$6)</f>
        <v>276577.93</v>
      </c>
      <c r="CR21" s="100">
        <f>SUMIFS('Pooled CF'!$E:$E,'Pooled CF'!$A:$A,$A21,'Pooled CF'!$G:$G,CR$6)</f>
        <v>279036.3</v>
      </c>
      <c r="CS21" s="100">
        <f>SUMIFS('Pooled CF'!$E:$E,'Pooled CF'!$A:$A,$A21,'Pooled CF'!$G:$G,CS$6)</f>
        <v>286332.21999999997</v>
      </c>
      <c r="CT21" s="100">
        <f>SUMIFS('Pooled CF'!$E:$E,'Pooled CF'!$A:$A,$A21,'Pooled CF'!$G:$G,CT$6)</f>
        <v>277654.11</v>
      </c>
      <c r="CU21" s="100">
        <f>SUMIFS('Pooled CF'!$E:$E,'Pooled CF'!$A:$A,$A21,'Pooled CF'!$G:$G,CU$6)</f>
        <v>287007.87</v>
      </c>
      <c r="CV21" s="100">
        <f>SUMIFS('Pooled CF'!$E:$E,'Pooled CF'!$A:$A,$A21,'Pooled CF'!$G:$G,CV$6)</f>
        <v>257889.47</v>
      </c>
      <c r="CW21" s="100">
        <f>SUMIFS('Pooled CF'!$E:$E,'Pooled CF'!$A:$A,$A21,'Pooled CF'!$G:$G,CW$6)</f>
        <v>434155.63</v>
      </c>
      <c r="CX21" s="100">
        <f>SUMIFS('Pooled CF'!$E:$E,'Pooled CF'!$A:$A,$A21,'Pooled CF'!$G:$G,CX$6)</f>
        <v>307455.59999999998</v>
      </c>
      <c r="CY21" s="100">
        <f>SUMIFS('Pooled CF'!$E:$E,'Pooled CF'!$A:$A,$A21,'Pooled CF'!$G:$G,CY$6)</f>
        <v>292912.3</v>
      </c>
      <c r="CZ21" s="100">
        <f>SUMIFS('Pooled CF'!$E:$E,'Pooled CF'!$A:$A,$A21,'Pooled CF'!$G:$G,CZ$6)</f>
        <v>302784.95</v>
      </c>
      <c r="DA21" s="100">
        <f>SUMIFS('Pooled CF'!$E:$E,'Pooled CF'!$A:$A,$A21,'Pooled CF'!$G:$G,DA$6)</f>
        <v>292561.14</v>
      </c>
      <c r="DB21" s="100">
        <f>SUMIFS('Pooled CF'!$E:$E,'Pooled CF'!$A:$A,$A21,'Pooled CF'!$G:$G,DB$6)</f>
        <v>40232.92</v>
      </c>
      <c r="DC21" s="100">
        <f>SUMIFS('Pooled CF'!$E:$E,'Pooled CF'!$A:$A,$A21,'Pooled CF'!$G:$G,DC$6)</f>
        <v>270861.57</v>
      </c>
      <c r="DD21" s="100">
        <f>SUMIFS('Pooled CF'!$E:$E,'Pooled CF'!$A:$A,$A21,'Pooled CF'!$G:$G,DD$6)</f>
        <v>275605.83</v>
      </c>
      <c r="DE21" s="100">
        <f>SUMIFS('Pooled CF'!$E:$E,'Pooled CF'!$A:$A,$A21,'Pooled CF'!$G:$G,DE$6)</f>
        <v>282345.94</v>
      </c>
      <c r="DF21" s="100">
        <f>SUMIFS('Pooled CF'!$E:$E,'Pooled CF'!$A:$A,$A21,'Pooled CF'!$G:$G,DF$6)</f>
        <v>273996.53999999998</v>
      </c>
      <c r="DG21" s="100">
        <f>SUMIFS('Pooled CF'!$E:$E,'Pooled CF'!$A:$A,$A21,'Pooled CF'!$G:$G,DG$6)</f>
        <v>282458.40000000002</v>
      </c>
      <c r="DH21" s="100">
        <f>SUMIFS('Pooled CF'!$E:$E,'Pooled CF'!$A:$A,$A21,'Pooled CF'!$G:$G,DH$6)</f>
        <v>273828.86</v>
      </c>
      <c r="DI21" s="100">
        <f>SUMIFS('Pooled CF'!$E:$E,'Pooled CF'!$A:$A,$A21,'Pooled CF'!$G:$G,DI$6)</f>
        <v>275067.3</v>
      </c>
      <c r="DJ21" s="100">
        <f>SUMIFS('Pooled CF'!$E:$E,'Pooled CF'!$A:$A,$A21,'Pooled CF'!$G:$G,DJ$6)</f>
        <v>619583.97</v>
      </c>
      <c r="DK21" s="100">
        <f>SUMIFS('Pooled CF'!$E:$E,'Pooled CF'!$A:$A,$A21,'Pooled CF'!$G:$G,DK$6)</f>
        <v>272008.87</v>
      </c>
      <c r="DL21" s="100">
        <f>SUMIFS('Pooled CF'!$E:$E,'Pooled CF'!$A:$A,$A21,'Pooled CF'!$G:$G,DL$6)</f>
        <v>1306719.3999999999</v>
      </c>
      <c r="DM21" s="100">
        <f>SUMIFS('Pooled CF'!$E:$E,'Pooled CF'!$A:$A,$A21,'Pooled CF'!$G:$G,DM$6)</f>
        <v>290383.42</v>
      </c>
      <c r="DN21" s="100">
        <f>SUMIFS('Pooled CF'!$E:$E,'Pooled CF'!$A:$A,$A21,'Pooled CF'!$G:$G,DN$6)</f>
        <v>289244.42</v>
      </c>
      <c r="DO21" s="100">
        <f>SUMIFS('Pooled CF'!$E:$E,'Pooled CF'!$A:$A,$A21,'Pooled CF'!$G:$G,DO$6)</f>
        <v>273190.59999999998</v>
      </c>
      <c r="DP21" s="100">
        <f>SUMIFS('Pooled CF'!$E:$E,'Pooled CF'!$A:$A,$A21,'Pooled CF'!$G:$G,DP$6)</f>
        <v>520879.06</v>
      </c>
      <c r="DQ21" s="100">
        <f>SUMIFS('Pooled CF'!$E:$E,'Pooled CF'!$A:$A,$A21,'Pooled CF'!$G:$G,DQ$6)</f>
        <v>287349.37</v>
      </c>
      <c r="DR21" s="100">
        <f>SUMIFS('Pooled CF'!$E:$E,'Pooled CF'!$A:$A,$A21,'Pooled CF'!$G:$G,DR$6)</f>
        <v>337349.57</v>
      </c>
      <c r="DS21" s="100">
        <f>SUMIFS('Pooled CF'!$E:$E,'Pooled CF'!$A:$A,$A21,'Pooled CF'!$G:$G,DS$6)</f>
        <v>302629.90000000002</v>
      </c>
      <c r="DT21" s="100">
        <f>SUMIFS('Pooled CF'!$E:$E,'Pooled CF'!$A:$A,$A21,'Pooled CF'!$G:$G,DT$6)</f>
        <v>261625.04</v>
      </c>
      <c r="DU21" s="100">
        <f>SUMIFS('Pooled CF'!$E:$E,'Pooled CF'!$A:$A,$A21,'Pooled CF'!$G:$G,DU$6)</f>
        <v>283849.83</v>
      </c>
      <c r="DV21" s="100">
        <f>SUMIFS('Pooled CF'!$E:$E,'Pooled CF'!$A:$A,$A21,'Pooled CF'!$G:$G,DV$6)</f>
        <v>274431.96000000002</v>
      </c>
      <c r="DW21" s="100">
        <f>SUMIFS('Pooled CF'!$E:$E,'Pooled CF'!$A:$A,$A21,'Pooled CF'!$G:$G,DW$6)</f>
        <v>291167.45181381301</v>
      </c>
      <c r="DX21" s="100">
        <f>SUMIFS('Pooled CF'!$E:$E,'Pooled CF'!$A:$A,$A21,'Pooled CF'!$G:$G,DX$6)</f>
        <v>300862.59141784097</v>
      </c>
      <c r="DY21" s="100">
        <f>SUMIFS('Pooled CF'!$E:$E,'Pooled CF'!$A:$A,$A21,'Pooled CF'!$G:$G,DY$6)</f>
        <v>291148.17786023801</v>
      </c>
      <c r="DZ21" s="100">
        <f>SUMIFS('Pooled CF'!$E:$E,'Pooled CF'!$A:$A,$A21,'Pooled CF'!$G:$G,DZ$6)</f>
        <v>291041.153386224</v>
      </c>
      <c r="EA21" s="100">
        <f>SUMIFS('Pooled CF'!$E:$E,'Pooled CF'!$A:$A,$A21,'Pooled CF'!$G:$G,EA$6)</f>
        <v>291031.86141628202</v>
      </c>
      <c r="EB21" s="100">
        <f>SUMIFS('Pooled CF'!$E:$E,'Pooled CF'!$A:$A,$A21,'Pooled CF'!$G:$G,EB$6)</f>
        <v>291335.06122757</v>
      </c>
      <c r="EC21" s="100">
        <f>SUMIFS('Pooled CF'!$E:$E,'Pooled CF'!$A:$A,$A21,'Pooled CF'!$G:$G,EC$6)</f>
        <v>300810.45936316502</v>
      </c>
      <c r="ED21" s="100">
        <f>SUMIFS('Pooled CF'!$E:$E,'Pooled CF'!$A:$A,$A21,'Pooled CF'!$G:$G,ED$6)</f>
        <v>291097.406406008</v>
      </c>
      <c r="EE21" s="100">
        <f>SUMIFS('Pooled CF'!$E:$E,'Pooled CF'!$A:$A,$A21,'Pooled CF'!$G:$G,EE$6)</f>
        <v>300789.75153761602</v>
      </c>
      <c r="EF21" s="100">
        <f>SUMIFS('Pooled CF'!$E:$E,'Pooled CF'!$A:$A,$A21,'Pooled CF'!$G:$G,EF$6)</f>
        <v>291077.23840443802</v>
      </c>
      <c r="EG21" s="100">
        <f>SUMIFS('Pooled CF'!$E:$E,'Pooled CF'!$A:$A,$A21,'Pooled CF'!$G:$G,EG$6)</f>
        <v>300768.77815093199</v>
      </c>
      <c r="EH21" s="100">
        <f>SUMIFS('Pooled CF'!$E:$E,'Pooled CF'!$A:$A,$A21,'Pooled CF'!$G:$G,EH$6)</f>
        <v>300758.70516382903</v>
      </c>
      <c r="EI21" s="100">
        <f>SUMIFS('Pooled CF'!$E:$E,'Pooled CF'!$A:$A,$A21,'Pooled CF'!$G:$G,EI$6)</f>
        <v>291047.000709777</v>
      </c>
      <c r="EJ21" s="100">
        <f>SUMIFS('Pooled CF'!$E:$E,'Pooled CF'!$A:$A,$A21,'Pooled CF'!$G:$G,EJ$6)</f>
        <v>300737.332270674</v>
      </c>
      <c r="EK21" s="100">
        <f>SUMIFS('Pooled CF'!$E:$E,'Pooled CF'!$A:$A,$A21,'Pooled CF'!$G:$G,EK$6)</f>
        <v>291026.18417283997</v>
      </c>
      <c r="EL21" s="100">
        <f>SUMIFS('Pooled CF'!$E:$E,'Pooled CF'!$A:$A,$A21,'Pooled CF'!$G:$G,EL$6)</f>
        <v>300715.68362369802</v>
      </c>
      <c r="EM21" s="100">
        <f>SUMIFS('Pooled CF'!$E:$E,'Pooled CF'!$A:$A,$A21,'Pooled CF'!$G:$G,EM$6)</f>
        <v>290908.30161974998</v>
      </c>
      <c r="EN21" s="100">
        <f>SUMIFS('Pooled CF'!$E:$E,'Pooled CF'!$A:$A,$A21,'Pooled CF'!$G:$G,EN$6)</f>
        <v>291099.66085876001</v>
      </c>
      <c r="EO21" s="100">
        <f>SUMIFS('Pooled CF'!$E:$E,'Pooled CF'!$A:$A,$A21,'Pooled CF'!$G:$G,EO$6)</f>
        <v>300682.17356385803</v>
      </c>
      <c r="EP21" s="100">
        <f>SUMIFS('Pooled CF'!$E:$E,'Pooled CF'!$A:$A,$A21,'Pooled CF'!$G:$G,EP$6)</f>
        <v>290972.459851694</v>
      </c>
      <c r="EQ21" s="100">
        <f>SUMIFS('Pooled CF'!$E:$E,'Pooled CF'!$A:$A,$A21,'Pooled CF'!$G:$G,EQ$6)</f>
        <v>300659.81027222303</v>
      </c>
      <c r="ER21" s="100">
        <f>SUMIFS('Pooled CF'!$E:$E,'Pooled CF'!$A:$A,$A21,'Pooled CF'!$G:$G,ER$6)</f>
        <v>290950.67745587102</v>
      </c>
      <c r="ES21" s="100">
        <f>SUMIFS('Pooled CF'!$E:$E,'Pooled CF'!$A:$A,$A21,'Pooled CF'!$G:$G,ES$6)</f>
        <v>300223.54828104301</v>
      </c>
      <c r="ET21" s="100">
        <f>SUMIFS('Pooled CF'!$E:$E,'Pooled CF'!$A:$A,$A21,'Pooled CF'!$G:$G,ET$6)</f>
        <v>300212.92852878902</v>
      </c>
      <c r="EU21" s="100">
        <f>SUMIFS('Pooled CF'!$E:$E,'Pooled CF'!$A:$A,$A21,'Pooled CF'!$G:$G,EU$6)</f>
        <v>280096.65678261803</v>
      </c>
      <c r="EV21" s="100">
        <f>SUMIFS('Pooled CF'!$E:$E,'Pooled CF'!$A:$A,$A21,'Pooled CF'!$G:$G,EV$6)</f>
        <v>181308.913506321</v>
      </c>
      <c r="EW21" s="100">
        <f>SUMIFS('Pooled CF'!$E:$E,'Pooled CF'!$A:$A,$A21,'Pooled CF'!$G:$G,EW$6)</f>
        <v>119848.39738604199</v>
      </c>
      <c r="EX21" s="100">
        <f>SUMIFS('Pooled CF'!$E:$E,'Pooled CF'!$A:$A,$A21,'Pooled CF'!$G:$G,EX$6)</f>
        <v>118440.61398157899</v>
      </c>
      <c r="EY21" s="100">
        <f>SUMIFS('Pooled CF'!$E:$E,'Pooled CF'!$A:$A,$A21,'Pooled CF'!$G:$G,EY$6)</f>
        <v>118481.338230512</v>
      </c>
      <c r="EZ21" s="100">
        <f>SUMIFS('Pooled CF'!$E:$E,'Pooled CF'!$A:$A,$A21,'Pooled CF'!$G:$G,EZ$6)</f>
        <v>122869.32620388101</v>
      </c>
      <c r="FA21" s="100">
        <f>SUMIFS('Pooled CF'!$E:$E,'Pooled CF'!$A:$A,$A21,'Pooled CF'!$G:$G,FA$6)</f>
        <v>124017.208887727</v>
      </c>
      <c r="FB21" s="100">
        <f>SUMIFS('Pooled CF'!$E:$E,'Pooled CF'!$A:$A,$A21,'Pooled CF'!$G:$G,FB$6)</f>
        <v>120056.38252290001</v>
      </c>
      <c r="FC21" s="100">
        <f>SUMIFS('Pooled CF'!$E:$E,'Pooled CF'!$A:$A,$A21,'Pooled CF'!$G:$G,FC$6)</f>
        <v>124102.37280218099</v>
      </c>
      <c r="FD21" s="100">
        <f>SUMIFS('Pooled CF'!$E:$E,'Pooled CF'!$A:$A,$A21,'Pooled CF'!$G:$G,FD$6)</f>
        <v>120139.161351387</v>
      </c>
      <c r="FE21" s="100">
        <f>SUMIFS('Pooled CF'!$E:$E,'Pooled CF'!$A:$A,$A21,'Pooled CF'!$G:$G,FE$6)</f>
        <v>124188.27328209</v>
      </c>
      <c r="FF21" s="100">
        <f>SUMIFS('Pooled CF'!$E:$E,'Pooled CF'!$A:$A,$A21,'Pooled CF'!$G:$G,FF$6)</f>
        <v>124230.077789598</v>
      </c>
      <c r="FG21" s="100">
        <f>SUMIFS('Pooled CF'!$E:$E,'Pooled CF'!$A:$A,$A21,'Pooled CF'!$G:$G,FG$6)</f>
        <v>120263.291119652</v>
      </c>
      <c r="FH21" s="100">
        <f>SUMIFS('Pooled CF'!$E:$E,'Pooled CF'!$A:$A,$A21,'Pooled CF'!$G:$G,FH$6)</f>
        <v>135821.33907625001</v>
      </c>
      <c r="FI21" s="100">
        <f>SUMIFS('Pooled CF'!$E:$E,'Pooled CF'!$A:$A,$A21,'Pooled CF'!$G:$G,FI$6)</f>
        <v>131485.327709448</v>
      </c>
      <c r="FJ21" s="100">
        <f>SUMIFS('Pooled CF'!$E:$E,'Pooled CF'!$A:$A,$A21,'Pooled CF'!$G:$G,FJ$6)</f>
        <v>130200.902900317</v>
      </c>
      <c r="FK21" s="100">
        <f>SUMIFS('Pooled CF'!$E:$E,'Pooled CF'!$A:$A,$A21,'Pooled CF'!$G:$G,FK$6)</f>
        <v>130248.279237137</v>
      </c>
      <c r="FL21" s="100">
        <f>SUMIFS('Pooled CF'!$E:$E,'Pooled CF'!$A:$A,$A21,'Pooled CF'!$G:$G,FL$6)</f>
        <v>134297.392003157</v>
      </c>
      <c r="FM21" s="100">
        <f>SUMIFS('Pooled CF'!$E:$E,'Pooled CF'!$A:$A,$A21,'Pooled CF'!$G:$G,FM$6)</f>
        <v>136070.09874268001</v>
      </c>
      <c r="FN21" s="100">
        <f>SUMIFS('Pooled CF'!$E:$E,'Pooled CF'!$A:$A,$A21,'Pooled CF'!$G:$G,FN$6)</f>
        <v>131727.127149837</v>
      </c>
      <c r="FO21" s="100">
        <f>SUMIFS('Pooled CF'!$E:$E,'Pooled CF'!$A:$A,$A21,'Pooled CF'!$G:$G,FO$6)</f>
        <v>136169.27099252699</v>
      </c>
      <c r="FP21" s="100">
        <f>SUMIFS('Pooled CF'!$E:$E,'Pooled CF'!$A:$A,$A21,'Pooled CF'!$G:$G,FP$6)</f>
        <v>131823.526527526</v>
      </c>
      <c r="FQ21" s="100">
        <f>SUMIFS('Pooled CF'!$E:$E,'Pooled CF'!$A:$A,$A21,'Pooled CF'!$G:$G,FQ$6)</f>
        <v>136269.31083331999</v>
      </c>
      <c r="FR21" s="100">
        <f>SUMIFS('Pooled CF'!$E:$E,'Pooled CF'!$A:$A,$A21,'Pooled CF'!$G:$G,FR$6)</f>
        <v>136318.12802693099</v>
      </c>
      <c r="FS21" s="100">
        <f>SUMIFS('Pooled CF'!$E:$E,'Pooled CF'!$A:$A,$A21,'Pooled CF'!$G:$G,FS$6)</f>
        <v>131968.22303969899</v>
      </c>
      <c r="FT21" s="100">
        <f>SUMIFS('Pooled CF'!$E:$E,'Pooled CF'!$A:$A,$A21,'Pooled CF'!$G:$G,FT$6)</f>
        <v>136922.175272897</v>
      </c>
      <c r="FU21" s="100">
        <f>SUMIFS('Pooled CF'!$E:$E,'Pooled CF'!$A:$A,$A21,'Pooled CF'!$G:$G,FU$6)</f>
        <v>109760.992666712</v>
      </c>
      <c r="FV21" s="100">
        <f>SUMIFS('Pooled CF'!$E:$E,'Pooled CF'!$A:$A,$A21,'Pooled CF'!$G:$G,FV$6)</f>
        <v>109760.992666712</v>
      </c>
      <c r="FW21" s="100">
        <f>SUMIFS('Pooled CF'!$E:$E,'Pooled CF'!$A:$A,$A21,'Pooled CF'!$G:$G,FW$6)</f>
        <v>109760.992666712</v>
      </c>
      <c r="FX21" s="100">
        <f>SUMIFS('Pooled CF'!$E:$E,'Pooled CF'!$A:$A,$A21,'Pooled CF'!$G:$G,FX$6)</f>
        <v>109760.992666712</v>
      </c>
      <c r="FY21" s="100">
        <f>SUMIFS('Pooled CF'!$E:$E,'Pooled CF'!$A:$A,$A21,'Pooled CF'!$G:$G,FY$6)</f>
        <v>113419.69242227</v>
      </c>
      <c r="FZ21" s="100">
        <f>SUMIFS('Pooled CF'!$E:$E,'Pooled CF'!$A:$A,$A21,'Pooled CF'!$G:$G,FZ$6)</f>
        <v>109760.992666712</v>
      </c>
      <c r="GA21" s="100">
        <f>SUMIFS('Pooled CF'!$E:$E,'Pooled CF'!$A:$A,$A21,'Pooled CF'!$G:$G,GA$6)</f>
        <v>113419.69242227</v>
      </c>
      <c r="GB21" s="100">
        <f>SUMIFS('Pooled CF'!$E:$E,'Pooled CF'!$A:$A,$A21,'Pooled CF'!$G:$G,GB$6)</f>
        <v>109760.992666712</v>
      </c>
      <c r="GC21" s="100">
        <f>SUMIFS('Pooled CF'!$E:$E,'Pooled CF'!$A:$A,$A21,'Pooled CF'!$G:$G,GC$6)</f>
        <v>113419.69242227</v>
      </c>
      <c r="GD21" s="100">
        <f>SUMIFS('Pooled CF'!$E:$E,'Pooled CF'!$A:$A,$A21,'Pooled CF'!$G:$G,GD$6)</f>
        <v>113419.69242227</v>
      </c>
      <c r="GE21" s="100">
        <f>SUMIFS('Pooled CF'!$E:$E,'Pooled CF'!$A:$A,$A21,'Pooled CF'!$G:$G,GE$6)</f>
        <v>109760.992666712</v>
      </c>
      <c r="GF21" s="100">
        <f>SUMIFS('Pooled CF'!$E:$E,'Pooled CF'!$A:$A,$A21,'Pooled CF'!$G:$G,GF$6)</f>
        <v>20005719.674009081</v>
      </c>
      <c r="GG21" s="100">
        <f>SUMIFS('Pooled CF'!$E:$E,'Pooled CF'!$A:$A,$A21,'Pooled CF'!$G:$G,GG$6)</f>
        <v>0</v>
      </c>
      <c r="GH21" s="100">
        <f>SUMIFS('Pooled CF'!$E:$E,'Pooled CF'!$A:$A,$A21,'Pooled CF'!$G:$G,GH$6)</f>
        <v>0</v>
      </c>
      <c r="GI21" s="100">
        <f>SUMIFS('Pooled CF'!$E:$E,'Pooled CF'!$A:$A,$A21,'Pooled CF'!$G:$G,GI$6)</f>
        <v>0</v>
      </c>
      <c r="GJ21" s="100">
        <f>SUMIFS('Pooled CF'!$E:$E,'Pooled CF'!$A:$A,$A21,'Pooled CF'!$G:$G,GJ$6)</f>
        <v>0</v>
      </c>
      <c r="GK21" s="100">
        <f>SUMIFS('Pooled CF'!$E:$E,'Pooled CF'!$A:$A,$A21,'Pooled CF'!$G:$G,GK$6)</f>
        <v>0</v>
      </c>
      <c r="GL21" s="100">
        <f>SUMIFS('Pooled CF'!$E:$E,'Pooled CF'!$A:$A,$A21,'Pooled CF'!$G:$G,GL$6)</f>
        <v>0</v>
      </c>
      <c r="GM21" s="100">
        <f>SUMIFS('Pooled CF'!$E:$E,'Pooled CF'!$A:$A,$A21,'Pooled CF'!$G:$G,GM$6)</f>
        <v>0</v>
      </c>
      <c r="GN21" s="100">
        <f>SUMIFS('Pooled CF'!$E:$E,'Pooled CF'!$A:$A,$A21,'Pooled CF'!$G:$G,GN$6)</f>
        <v>0</v>
      </c>
      <c r="GO21" s="100">
        <f>SUMIFS('Pooled CF'!$E:$E,'Pooled CF'!$A:$A,$A21,'Pooled CF'!$G:$G,GO$6)</f>
        <v>0</v>
      </c>
      <c r="GP21" s="100">
        <f>SUMIFS('Pooled CF'!$E:$E,'Pooled CF'!$A:$A,$A21,'Pooled CF'!$G:$G,GP$6)</f>
        <v>0</v>
      </c>
      <c r="GQ21" s="100">
        <f>SUMIFS('Pooled CF'!$E:$E,'Pooled CF'!$A:$A,$A21,'Pooled CF'!$G:$G,GQ$6)</f>
        <v>0</v>
      </c>
      <c r="GR21" s="100">
        <f>SUMIFS('Pooled CF'!$E:$E,'Pooled CF'!$A:$A,$A21,'Pooled CF'!$G:$G,GR$6)</f>
        <v>0</v>
      </c>
      <c r="GS21" s="100">
        <f>SUMIFS('Pooled CF'!$E:$E,'Pooled CF'!$A:$A,$A21,'Pooled CF'!$G:$G,GS$6)</f>
        <v>0</v>
      </c>
      <c r="GU21" s="85">
        <f t="shared" si="18"/>
        <v>0</v>
      </c>
      <c r="GV21" s="85">
        <f t="shared" si="18"/>
        <v>-38590821.529999986</v>
      </c>
      <c r="GW21" s="85">
        <f t="shared" si="18"/>
        <v>3877616.3199999994</v>
      </c>
      <c r="GX21" s="85">
        <f t="shared" si="18"/>
        <v>3778116.2800000003</v>
      </c>
      <c r="GY21" s="85">
        <f t="shared" si="18"/>
        <v>3659164.8600000003</v>
      </c>
      <c r="GZ21" s="85">
        <f t="shared" si="18"/>
        <v>3749688.7200000007</v>
      </c>
      <c r="HA21" s="85">
        <f t="shared" si="18"/>
        <v>3519818.5300000003</v>
      </c>
      <c r="HB21" s="85">
        <f t="shared" si="18"/>
        <v>3580447.8700000006</v>
      </c>
      <c r="HC21" s="85">
        <f t="shared" si="18"/>
        <v>4463093.0200000005</v>
      </c>
      <c r="HD21" s="85">
        <f t="shared" si="18"/>
        <v>3713727.9710918926</v>
      </c>
      <c r="HE21" s="85">
        <f t="shared" si="18"/>
        <v>3541520.9322093544</v>
      </c>
      <c r="HF21" s="85">
        <f t="shared" si="18"/>
        <v>3247679.2117306674</v>
      </c>
      <c r="HG21" s="85">
        <f t="shared" si="18"/>
        <v>1484094.7129572053</v>
      </c>
      <c r="HH21" s="85">
        <f t="shared" si="18"/>
        <v>1581775.4273927403</v>
      </c>
      <c r="HI21" s="85">
        <f t="shared" si="18"/>
        <v>21117964.399698433</v>
      </c>
      <c r="HJ21" s="85">
        <f t="shared" si="18"/>
        <v>0</v>
      </c>
      <c r="HK21" s="85">
        <f t="shared" si="17"/>
        <v>22723886.725080308</v>
      </c>
    </row>
    <row r="22" spans="1:219" hidden="1" outlineLevel="1" x14ac:dyDescent="0.75">
      <c r="A22" s="7" t="s">
        <v>28</v>
      </c>
      <c r="B22" s="112" t="s">
        <v>172</v>
      </c>
      <c r="C22" s="104">
        <f ca="1">EOMONTH(OFFSET(Strats!$B$3,MATCH($B22,Strats!$B$4:$B$31,0),MATCH(C$5,Strats!$C$3:$BS$3,0)),0)</f>
        <v>43585</v>
      </c>
      <c r="D22" s="87">
        <f ca="1">OFFSET(Strats!$B$3,MATCH($B22,Strats!$B$4:$B$31,0),MATCH(D$5,Strats!$C$3:$BS$3,0))</f>
        <v>68309051</v>
      </c>
      <c r="E22" s="88">
        <f ca="1">OFFSET(Strats!$B$3,MATCH($B22,Strats!$B$4:$B$31,0),MATCH(E$5,Strats!$C$3:$BS$3,0))</f>
        <v>0.53636944036153433</v>
      </c>
      <c r="F22" s="85">
        <f t="shared" ca="1" si="13"/>
        <v>36638887.456497505</v>
      </c>
      <c r="G22" s="85">
        <f t="shared" ca="1" si="14"/>
        <v>24158464.679999985</v>
      </c>
      <c r="H22" s="86">
        <f ca="1">IFERROR(XIRR(OFFSET($J22,0,MATCH($C22,$K$6:$GS$6,0)):$GS22,OFFSET($J$6,0,MATCH($C22,$K$6:$GS$6,0)):$GS$6),"N/A")</f>
        <v>2.206120789051056E-2</v>
      </c>
      <c r="I22" s="95">
        <f t="shared" ca="1" si="15"/>
        <v>1.1522245247793956</v>
      </c>
      <c r="K22" s="100">
        <f>SUMIFS('Pooled CF'!$E:$E,'Pooled CF'!$A:$A,$A22,'Pooled CF'!$G:$G,K$6)</f>
        <v>0</v>
      </c>
      <c r="L22" s="100">
        <f>SUMIFS('Pooled CF'!$E:$E,'Pooled CF'!$A:$A,$A22,'Pooled CF'!$G:$G,L$6)</f>
        <v>0</v>
      </c>
      <c r="M22" s="100">
        <f>SUMIFS('Pooled CF'!$E:$E,'Pooled CF'!$A:$A,$A22,'Pooled CF'!$G:$G,M$6)</f>
        <v>0</v>
      </c>
      <c r="N22" s="100">
        <f>SUMIFS('Pooled CF'!$E:$E,'Pooled CF'!$A:$A,$A22,'Pooled CF'!$G:$G,N$6)</f>
        <v>0</v>
      </c>
      <c r="O22" s="100">
        <f>SUMIFS('Pooled CF'!$E:$E,'Pooled CF'!$A:$A,$A22,'Pooled CF'!$G:$G,O$6)</f>
        <v>0</v>
      </c>
      <c r="P22" s="100">
        <f>SUMIFS('Pooled CF'!$E:$E,'Pooled CF'!$A:$A,$A22,'Pooled CF'!$G:$G,P$6)</f>
        <v>0</v>
      </c>
      <c r="Q22" s="100">
        <f>SUMIFS('Pooled CF'!$E:$E,'Pooled CF'!$A:$A,$A22,'Pooled CF'!$G:$G,Q$6)</f>
        <v>0</v>
      </c>
      <c r="R22" s="100">
        <f>SUMIFS('Pooled CF'!$E:$E,'Pooled CF'!$A:$A,$A22,'Pooled CF'!$G:$G,R$6)</f>
        <v>0</v>
      </c>
      <c r="S22" s="100">
        <f>SUMIFS('Pooled CF'!$E:$E,'Pooled CF'!$A:$A,$A22,'Pooled CF'!$G:$G,S$6)</f>
        <v>0</v>
      </c>
      <c r="T22" s="100">
        <f>SUMIFS('Pooled CF'!$E:$E,'Pooled CF'!$A:$A,$A22,'Pooled CF'!$G:$G,T$6)</f>
        <v>0</v>
      </c>
      <c r="U22" s="100">
        <f>SUMIFS('Pooled CF'!$E:$E,'Pooled CF'!$A:$A,$A22,'Pooled CF'!$G:$G,U$6)</f>
        <v>0</v>
      </c>
      <c r="V22" s="100">
        <f>SUMIFS('Pooled CF'!$E:$E,'Pooled CF'!$A:$A,$A22,'Pooled CF'!$G:$G,V$6)</f>
        <v>0</v>
      </c>
      <c r="W22" s="100">
        <f>SUMIFS('Pooled CF'!$E:$E,'Pooled CF'!$A:$A,$A22,'Pooled CF'!$G:$G,W$6)</f>
        <v>0</v>
      </c>
      <c r="X22" s="100">
        <f>SUMIFS('Pooled CF'!$E:$E,'Pooled CF'!$A:$A,$A22,'Pooled CF'!$G:$G,X$6)</f>
        <v>0</v>
      </c>
      <c r="Y22" s="100">
        <f>SUMIFS('Pooled CF'!$E:$E,'Pooled CF'!$A:$A,$A22,'Pooled CF'!$G:$G,Y$6)</f>
        <v>0</v>
      </c>
      <c r="Z22" s="100">
        <f>SUMIFS('Pooled CF'!$E:$E,'Pooled CF'!$A:$A,$A22,'Pooled CF'!$G:$G,Z$6)</f>
        <v>0</v>
      </c>
      <c r="AA22" s="100">
        <f>SUMIFS('Pooled CF'!$E:$E,'Pooled CF'!$A:$A,$A22,'Pooled CF'!$G:$G,AA$6)</f>
        <v>0</v>
      </c>
      <c r="AB22" s="100">
        <f>SUMIFS('Pooled CF'!$E:$E,'Pooled CF'!$A:$A,$A22,'Pooled CF'!$G:$G,AB$6)</f>
        <v>0</v>
      </c>
      <c r="AC22" s="100">
        <f>SUMIFS('Pooled CF'!$E:$E,'Pooled CF'!$A:$A,$A22,'Pooled CF'!$G:$G,AC$6)</f>
        <v>0</v>
      </c>
      <c r="AD22" s="100">
        <f>SUMIFS('Pooled CF'!$E:$E,'Pooled CF'!$A:$A,$A22,'Pooled CF'!$G:$G,AD$6)</f>
        <v>0</v>
      </c>
      <c r="AE22" s="100">
        <f>SUMIFS('Pooled CF'!$E:$E,'Pooled CF'!$A:$A,$A22,'Pooled CF'!$G:$G,AE$6)</f>
        <v>0</v>
      </c>
      <c r="AF22" s="100">
        <f>SUMIFS('Pooled CF'!$E:$E,'Pooled CF'!$A:$A,$A22,'Pooled CF'!$G:$G,AF$6)</f>
        <v>0</v>
      </c>
      <c r="AG22" s="100">
        <f>SUMIFS('Pooled CF'!$E:$E,'Pooled CF'!$A:$A,$A22,'Pooled CF'!$G:$G,AG$6)</f>
        <v>0</v>
      </c>
      <c r="AH22" s="100">
        <f>SUMIFS('Pooled CF'!$E:$E,'Pooled CF'!$A:$A,$A22,'Pooled CF'!$G:$G,AH$6)</f>
        <v>0</v>
      </c>
      <c r="AI22" s="100">
        <f>SUMIFS('Pooled CF'!$E:$E,'Pooled CF'!$A:$A,$A22,'Pooled CF'!$G:$G,AI$6)</f>
        <v>0</v>
      </c>
      <c r="AJ22" s="100">
        <f>SUMIFS('Pooled CF'!$E:$E,'Pooled CF'!$A:$A,$A22,'Pooled CF'!$G:$G,AJ$6)</f>
        <v>0</v>
      </c>
      <c r="AK22" s="100">
        <f>SUMIFS('Pooled CF'!$E:$E,'Pooled CF'!$A:$A,$A22,'Pooled CF'!$G:$G,AK$6)</f>
        <v>-36638887.456497513</v>
      </c>
      <c r="AL22" s="100">
        <f>SUMIFS('Pooled CF'!$E:$E,'Pooled CF'!$A:$A,$A22,'Pooled CF'!$G:$G,AL$6)</f>
        <v>285821.03000000003</v>
      </c>
      <c r="AM22" s="100">
        <f>SUMIFS('Pooled CF'!$E:$E,'Pooled CF'!$A:$A,$A22,'Pooled CF'!$G:$G,AM$6)</f>
        <v>295343.84000000003</v>
      </c>
      <c r="AN22" s="100">
        <f>SUMIFS('Pooled CF'!$E:$E,'Pooled CF'!$A:$A,$A22,'Pooled CF'!$G:$G,AN$6)</f>
        <v>285812.8</v>
      </c>
      <c r="AO22" s="100">
        <f>SUMIFS('Pooled CF'!$E:$E,'Pooled CF'!$A:$A,$A22,'Pooled CF'!$G:$G,AO$6)</f>
        <v>295335.26</v>
      </c>
      <c r="AP22" s="100">
        <f>SUMIFS('Pooled CF'!$E:$E,'Pooled CF'!$A:$A,$A22,'Pooled CF'!$G:$G,AP$6)</f>
        <v>295331.26</v>
      </c>
      <c r="AQ22" s="100">
        <f>SUMIFS('Pooled CF'!$E:$E,'Pooled CF'!$A:$A,$A22,'Pooled CF'!$G:$G,AQ$6)</f>
        <v>285800.58</v>
      </c>
      <c r="AR22" s="100">
        <f>SUMIFS('Pooled CF'!$E:$E,'Pooled CF'!$A:$A,$A22,'Pooled CF'!$G:$G,AR$6)</f>
        <v>295322.56</v>
      </c>
      <c r="AS22" s="100">
        <f>SUMIFS('Pooled CF'!$E:$E,'Pooled CF'!$A:$A,$A22,'Pooled CF'!$G:$G,AS$6)</f>
        <v>285444.38</v>
      </c>
      <c r="AT22" s="100">
        <f>SUMIFS('Pooled CF'!$E:$E,'Pooled CF'!$A:$A,$A22,'Pooled CF'!$G:$G,AT$6)</f>
        <v>295553.78999999998</v>
      </c>
      <c r="AU22" s="100">
        <f>SUMIFS('Pooled CF'!$E:$E,'Pooled CF'!$A:$A,$A22,'Pooled CF'!$G:$G,AU$6)</f>
        <v>285784.23</v>
      </c>
      <c r="AV22" s="100">
        <f>SUMIFS('Pooled CF'!$E:$E,'Pooled CF'!$A:$A,$A22,'Pooled CF'!$G:$G,AV$6)</f>
        <v>284775.83</v>
      </c>
      <c r="AW22" s="100">
        <f>SUMIFS('Pooled CF'!$E:$E,'Pooled CF'!$A:$A,$A22,'Pooled CF'!$G:$G,AW$6)</f>
        <v>295787.49</v>
      </c>
      <c r="AX22" s="100">
        <f>SUMIFS('Pooled CF'!$E:$E,'Pooled CF'!$A:$A,$A22,'Pooled CF'!$G:$G,AX$6)</f>
        <v>285630.15000000002</v>
      </c>
      <c r="AY22" s="100">
        <f>SUMIFS('Pooled CF'!$E:$E,'Pooled CF'!$A:$A,$A22,'Pooled CF'!$G:$G,AY$6)</f>
        <v>295409.74</v>
      </c>
      <c r="AZ22" s="100">
        <f>SUMIFS('Pooled CF'!$E:$E,'Pooled CF'!$A:$A,$A22,'Pooled CF'!$G:$G,AZ$6)</f>
        <v>282244.12</v>
      </c>
      <c r="BA22" s="100">
        <f>SUMIFS('Pooled CF'!$E:$E,'Pooled CF'!$A:$A,$A22,'Pooled CF'!$G:$G,BA$6)</f>
        <v>291091.99</v>
      </c>
      <c r="BB22" s="100">
        <f>SUMIFS('Pooled CF'!$E:$E,'Pooled CF'!$A:$A,$A22,'Pooled CF'!$G:$G,BB$6)</f>
        <v>291690.15999999997</v>
      </c>
      <c r="BC22" s="100">
        <f>SUMIFS('Pooled CF'!$E:$E,'Pooled CF'!$A:$A,$A22,'Pooled CF'!$G:$G,BC$6)</f>
        <v>278616.89</v>
      </c>
      <c r="BD22" s="100">
        <f>SUMIFS('Pooled CF'!$E:$E,'Pooled CF'!$A:$A,$A22,'Pooled CF'!$G:$G,BD$6)</f>
        <v>287854.18</v>
      </c>
      <c r="BE22" s="100">
        <f>SUMIFS('Pooled CF'!$E:$E,'Pooled CF'!$A:$A,$A22,'Pooled CF'!$G:$G,BE$6)</f>
        <v>278531.49</v>
      </c>
      <c r="BF22" s="100">
        <f>SUMIFS('Pooled CF'!$E:$E,'Pooled CF'!$A:$A,$A22,'Pooled CF'!$G:$G,BF$6)</f>
        <v>278803.65000000002</v>
      </c>
      <c r="BG22" s="100">
        <f>SUMIFS('Pooled CF'!$E:$E,'Pooled CF'!$A:$A,$A22,'Pooled CF'!$G:$G,BG$6)</f>
        <v>268893.51</v>
      </c>
      <c r="BH22" s="100">
        <f>SUMIFS('Pooled CF'!$E:$E,'Pooled CF'!$A:$A,$A22,'Pooled CF'!$G:$G,BH$6)</f>
        <v>270162.68</v>
      </c>
      <c r="BI22" s="100">
        <f>SUMIFS('Pooled CF'!$E:$E,'Pooled CF'!$A:$A,$A22,'Pooled CF'!$G:$G,BI$6)</f>
        <v>288218.07</v>
      </c>
      <c r="BJ22" s="100">
        <f>SUMIFS('Pooled CF'!$E:$E,'Pooled CF'!$A:$A,$A22,'Pooled CF'!$G:$G,BJ$6)</f>
        <v>295880.40000000002</v>
      </c>
      <c r="BK22" s="100">
        <f>SUMIFS('Pooled CF'!$E:$E,'Pooled CF'!$A:$A,$A22,'Pooled CF'!$G:$G,BK$6)</f>
        <v>279232.03999999998</v>
      </c>
      <c r="BL22" s="100">
        <f>SUMIFS('Pooled CF'!$E:$E,'Pooled CF'!$A:$A,$A22,'Pooled CF'!$G:$G,BL$6)</f>
        <v>282074.90999999997</v>
      </c>
      <c r="BM22" s="100">
        <f>SUMIFS('Pooled CF'!$E:$E,'Pooled CF'!$A:$A,$A22,'Pooled CF'!$G:$G,BM$6)</f>
        <v>317236.65999999997</v>
      </c>
      <c r="BN22" s="100">
        <f>SUMIFS('Pooled CF'!$E:$E,'Pooled CF'!$A:$A,$A22,'Pooled CF'!$G:$G,BN$6)</f>
        <v>287612.45</v>
      </c>
      <c r="BO22" s="100">
        <f>SUMIFS('Pooled CF'!$E:$E,'Pooled CF'!$A:$A,$A22,'Pooled CF'!$G:$G,BO$6)</f>
        <v>274800.26</v>
      </c>
      <c r="BP22" s="100">
        <f>SUMIFS('Pooled CF'!$E:$E,'Pooled CF'!$A:$A,$A22,'Pooled CF'!$G:$G,BP$6)</f>
        <v>289242.78000000003</v>
      </c>
      <c r="BQ22" s="100">
        <f>SUMIFS('Pooled CF'!$E:$E,'Pooled CF'!$A:$A,$A22,'Pooled CF'!$G:$G,BQ$6)</f>
        <v>272408.56</v>
      </c>
      <c r="BR22" s="100">
        <f>SUMIFS('Pooled CF'!$E:$E,'Pooled CF'!$A:$A,$A22,'Pooled CF'!$G:$G,BR$6)</f>
        <v>267949.44</v>
      </c>
      <c r="BS22" s="100">
        <f>SUMIFS('Pooled CF'!$E:$E,'Pooled CF'!$A:$A,$A22,'Pooled CF'!$G:$G,BS$6)</f>
        <v>258996.8</v>
      </c>
      <c r="BT22" s="100">
        <f>SUMIFS('Pooled CF'!$E:$E,'Pooled CF'!$A:$A,$A22,'Pooled CF'!$G:$G,BT$6)</f>
        <v>318585.08</v>
      </c>
      <c r="BU22" s="100">
        <f>SUMIFS('Pooled CF'!$E:$E,'Pooled CF'!$A:$A,$A22,'Pooled CF'!$G:$G,BU$6)</f>
        <v>282122.34999999998</v>
      </c>
      <c r="BV22" s="100">
        <f>SUMIFS('Pooled CF'!$E:$E,'Pooled CF'!$A:$A,$A22,'Pooled CF'!$G:$G,BV$6)</f>
        <v>276925.48</v>
      </c>
      <c r="BW22" s="100">
        <f>SUMIFS('Pooled CF'!$E:$E,'Pooled CF'!$A:$A,$A22,'Pooled CF'!$G:$G,BW$6)</f>
        <v>286142.24</v>
      </c>
      <c r="BX22" s="100">
        <f>SUMIFS('Pooled CF'!$E:$E,'Pooled CF'!$A:$A,$A22,'Pooled CF'!$G:$G,BX$6)</f>
        <v>276973.93</v>
      </c>
      <c r="BY22" s="100">
        <f>SUMIFS('Pooled CF'!$E:$E,'Pooled CF'!$A:$A,$A22,'Pooled CF'!$G:$G,BY$6)</f>
        <v>286312.7</v>
      </c>
      <c r="BZ22" s="100">
        <f>SUMIFS('Pooled CF'!$E:$E,'Pooled CF'!$A:$A,$A22,'Pooled CF'!$G:$G,BZ$6)</f>
        <v>286183.77</v>
      </c>
      <c r="CA22" s="100">
        <f>SUMIFS('Pooled CF'!$E:$E,'Pooled CF'!$A:$A,$A22,'Pooled CF'!$G:$G,CA$6)</f>
        <v>273906.48</v>
      </c>
      <c r="CB22" s="100">
        <f>SUMIFS('Pooled CF'!$E:$E,'Pooled CF'!$A:$A,$A22,'Pooled CF'!$G:$G,CB$6)</f>
        <v>388163.51</v>
      </c>
      <c r="CC22" s="100">
        <f>SUMIFS('Pooled CF'!$E:$E,'Pooled CF'!$A:$A,$A22,'Pooled CF'!$G:$G,CC$6)</f>
        <v>278985.76</v>
      </c>
      <c r="CD22" s="100">
        <f>SUMIFS('Pooled CF'!$E:$E,'Pooled CF'!$A:$A,$A22,'Pooled CF'!$G:$G,CD$6)</f>
        <v>381669.89</v>
      </c>
      <c r="CE22" s="100">
        <f>SUMIFS('Pooled CF'!$E:$E,'Pooled CF'!$A:$A,$A22,'Pooled CF'!$G:$G,CE$6)</f>
        <v>286264.71000000002</v>
      </c>
      <c r="CF22" s="100">
        <f>SUMIFS('Pooled CF'!$E:$E,'Pooled CF'!$A:$A,$A22,'Pooled CF'!$G:$G,CF$6)</f>
        <v>285342.14</v>
      </c>
      <c r="CG22" s="100">
        <f>SUMIFS('Pooled CF'!$E:$E,'Pooled CF'!$A:$A,$A22,'Pooled CF'!$G:$G,CG$6)</f>
        <v>291801.18</v>
      </c>
      <c r="CH22" s="100">
        <f>SUMIFS('Pooled CF'!$E:$E,'Pooled CF'!$A:$A,$A22,'Pooled CF'!$G:$G,CH$6)</f>
        <v>282662.39</v>
      </c>
      <c r="CI22" s="100">
        <f>SUMIFS('Pooled CF'!$E:$E,'Pooled CF'!$A:$A,$A22,'Pooled CF'!$G:$G,CI$6)</f>
        <v>291149.40999999997</v>
      </c>
      <c r="CJ22" s="100">
        <f>SUMIFS('Pooled CF'!$E:$E,'Pooled CF'!$A:$A,$A22,'Pooled CF'!$G:$G,CJ$6)</f>
        <v>297394.03999999998</v>
      </c>
      <c r="CK22" s="100">
        <f>SUMIFS('Pooled CF'!$E:$E,'Pooled CF'!$A:$A,$A22,'Pooled CF'!$G:$G,CK$6)</f>
        <v>295362.83</v>
      </c>
      <c r="CL22" s="100">
        <f>SUMIFS('Pooled CF'!$E:$E,'Pooled CF'!$A:$A,$A22,'Pooled CF'!$G:$G,CL$6)</f>
        <v>294578.27</v>
      </c>
      <c r="CM22" s="100">
        <f>SUMIFS('Pooled CF'!$E:$E,'Pooled CF'!$A:$A,$A22,'Pooled CF'!$G:$G,CM$6)</f>
        <v>285460.26</v>
      </c>
      <c r="CN22" s="100">
        <f>SUMIFS('Pooled CF'!$E:$E,'Pooled CF'!$A:$A,$A22,'Pooled CF'!$G:$G,CN$6)</f>
        <v>212371.58</v>
      </c>
      <c r="CO22" s="100">
        <f>SUMIFS('Pooled CF'!$E:$E,'Pooled CF'!$A:$A,$A22,'Pooled CF'!$G:$G,CO$6)</f>
        <v>316793.27</v>
      </c>
      <c r="CP22" s="100">
        <f>SUMIFS('Pooled CF'!$E:$E,'Pooled CF'!$A:$A,$A22,'Pooled CF'!$G:$G,CP$6)</f>
        <v>289576.61</v>
      </c>
      <c r="CQ22" s="100">
        <f>SUMIFS('Pooled CF'!$E:$E,'Pooled CF'!$A:$A,$A22,'Pooled CF'!$G:$G,CQ$6)</f>
        <v>312936.43</v>
      </c>
      <c r="CR22" s="100">
        <f>SUMIFS('Pooled CF'!$E:$E,'Pooled CF'!$A:$A,$A22,'Pooled CF'!$G:$G,CR$6)</f>
        <v>282197.65000000002</v>
      </c>
      <c r="CS22" s="100">
        <f>SUMIFS('Pooled CF'!$E:$E,'Pooled CF'!$A:$A,$A22,'Pooled CF'!$G:$G,CS$6)</f>
        <v>310594.3</v>
      </c>
      <c r="CT22" s="100">
        <f>SUMIFS('Pooled CF'!$E:$E,'Pooled CF'!$A:$A,$A22,'Pooled CF'!$G:$G,CT$6)</f>
        <v>275826.32</v>
      </c>
      <c r="CU22" s="100">
        <f>SUMIFS('Pooled CF'!$E:$E,'Pooled CF'!$A:$A,$A22,'Pooled CF'!$G:$G,CU$6)</f>
        <v>282738.44</v>
      </c>
      <c r="CV22" s="100">
        <f>SUMIFS('Pooled CF'!$E:$E,'Pooled CF'!$A:$A,$A22,'Pooled CF'!$G:$G,CV$6)</f>
        <v>261987.94</v>
      </c>
      <c r="CW22" s="100">
        <f>SUMIFS('Pooled CF'!$E:$E,'Pooled CF'!$A:$A,$A22,'Pooled CF'!$G:$G,CW$6)</f>
        <v>270271.35999999999</v>
      </c>
      <c r="CX22" s="100">
        <f>SUMIFS('Pooled CF'!$E:$E,'Pooled CF'!$A:$A,$A22,'Pooled CF'!$G:$G,CX$6)</f>
        <v>269037.07</v>
      </c>
      <c r="CY22" s="100">
        <f>SUMIFS('Pooled CF'!$E:$E,'Pooled CF'!$A:$A,$A22,'Pooled CF'!$G:$G,CY$6)</f>
        <v>261970.38</v>
      </c>
      <c r="CZ22" s="100">
        <f>SUMIFS('Pooled CF'!$E:$E,'Pooled CF'!$A:$A,$A22,'Pooled CF'!$G:$G,CZ$6)</f>
        <v>270006.34999999998</v>
      </c>
      <c r="DA22" s="100">
        <f>SUMIFS('Pooled CF'!$E:$E,'Pooled CF'!$A:$A,$A22,'Pooled CF'!$G:$G,DA$6)</f>
        <v>261147.87</v>
      </c>
      <c r="DB22" s="100">
        <f>SUMIFS('Pooled CF'!$E:$E,'Pooled CF'!$A:$A,$A22,'Pooled CF'!$G:$G,DB$6)</f>
        <v>260461.23</v>
      </c>
      <c r="DC22" s="100">
        <f>SUMIFS('Pooled CF'!$E:$E,'Pooled CF'!$A:$A,$A22,'Pooled CF'!$G:$G,DC$6)</f>
        <v>260480.31</v>
      </c>
      <c r="DD22" s="100">
        <f>SUMIFS('Pooled CF'!$E:$E,'Pooled CF'!$A:$A,$A22,'Pooled CF'!$G:$G,DD$6)</f>
        <v>261324.44</v>
      </c>
      <c r="DE22" s="100">
        <f>SUMIFS('Pooled CF'!$E:$E,'Pooled CF'!$A:$A,$A22,'Pooled CF'!$G:$G,DE$6)</f>
        <v>270654.01</v>
      </c>
      <c r="DF22" s="100">
        <f>SUMIFS('Pooled CF'!$E:$E,'Pooled CF'!$A:$A,$A22,'Pooled CF'!$G:$G,DF$6)</f>
        <v>238625.24</v>
      </c>
      <c r="DG22" s="100">
        <f>SUMIFS('Pooled CF'!$E:$E,'Pooled CF'!$A:$A,$A22,'Pooled CF'!$G:$G,DG$6)</f>
        <v>249041.39</v>
      </c>
      <c r="DH22" s="100">
        <f>SUMIFS('Pooled CF'!$E:$E,'Pooled CF'!$A:$A,$A22,'Pooled CF'!$G:$G,DH$6)</f>
        <v>239743.25</v>
      </c>
      <c r="DI22" s="100">
        <f>SUMIFS('Pooled CF'!$E:$E,'Pooled CF'!$A:$A,$A22,'Pooled CF'!$G:$G,DI$6)</f>
        <v>249259.66</v>
      </c>
      <c r="DJ22" s="100">
        <f>SUMIFS('Pooled CF'!$E:$E,'Pooled CF'!$A:$A,$A22,'Pooled CF'!$G:$G,DJ$6)</f>
        <v>246167.85</v>
      </c>
      <c r="DK22" s="100">
        <f>SUMIFS('Pooled CF'!$E:$E,'Pooled CF'!$A:$A,$A22,'Pooled CF'!$G:$G,DK$6)</f>
        <v>228565.08</v>
      </c>
      <c r="DL22" s="100">
        <f>SUMIFS('Pooled CF'!$E:$E,'Pooled CF'!$A:$A,$A22,'Pooled CF'!$G:$G,DL$6)</f>
        <v>233958.48</v>
      </c>
      <c r="DM22" s="100">
        <f>SUMIFS('Pooled CF'!$E:$E,'Pooled CF'!$A:$A,$A22,'Pooled CF'!$G:$G,DM$6)</f>
        <v>225954</v>
      </c>
      <c r="DN22" s="100">
        <f>SUMIFS('Pooled CF'!$E:$E,'Pooled CF'!$A:$A,$A22,'Pooled CF'!$G:$G,DN$6)</f>
        <v>421630.23</v>
      </c>
      <c r="DO22" s="100">
        <f>SUMIFS('Pooled CF'!$E:$E,'Pooled CF'!$A:$A,$A22,'Pooled CF'!$G:$G,DO$6)</f>
        <v>253618.1</v>
      </c>
      <c r="DP22" s="100">
        <f>SUMIFS('Pooled CF'!$E:$E,'Pooled CF'!$A:$A,$A22,'Pooled CF'!$G:$G,DP$6)</f>
        <v>249206.86</v>
      </c>
      <c r="DQ22" s="100">
        <f>SUMIFS('Pooled CF'!$E:$E,'Pooled CF'!$A:$A,$A22,'Pooled CF'!$G:$G,DQ$6)</f>
        <v>258170.32</v>
      </c>
      <c r="DR22" s="100">
        <f>SUMIFS('Pooled CF'!$E:$E,'Pooled CF'!$A:$A,$A22,'Pooled CF'!$G:$G,DR$6)</f>
        <v>240707.42</v>
      </c>
      <c r="DS22" s="100">
        <f>SUMIFS('Pooled CF'!$E:$E,'Pooled CF'!$A:$A,$A22,'Pooled CF'!$G:$G,DS$6)</f>
        <v>238760.84</v>
      </c>
      <c r="DT22" s="100">
        <f>SUMIFS('Pooled CF'!$E:$E,'Pooled CF'!$A:$A,$A22,'Pooled CF'!$G:$G,DT$6)</f>
        <v>233666.74</v>
      </c>
      <c r="DU22" s="100">
        <f>SUMIFS('Pooled CF'!$E:$E,'Pooled CF'!$A:$A,$A22,'Pooled CF'!$G:$G,DU$6)</f>
        <v>240379.6</v>
      </c>
      <c r="DV22" s="100">
        <f>SUMIFS('Pooled CF'!$E:$E,'Pooled CF'!$A:$A,$A22,'Pooled CF'!$G:$G,DV$6)</f>
        <v>236816</v>
      </c>
      <c r="DW22" s="100">
        <f>SUMIFS('Pooled CF'!$E:$E,'Pooled CF'!$A:$A,$A22,'Pooled CF'!$G:$G,DW$6)</f>
        <v>156754.670145362</v>
      </c>
      <c r="DX22" s="100">
        <f>SUMIFS('Pooled CF'!$E:$E,'Pooled CF'!$A:$A,$A22,'Pooled CF'!$G:$G,DX$6)</f>
        <v>161971.92751233099</v>
      </c>
      <c r="DY22" s="100">
        <f>SUMIFS('Pooled CF'!$E:$E,'Pooled CF'!$A:$A,$A22,'Pooled CF'!$G:$G,DY$6)</f>
        <v>156740.03961275399</v>
      </c>
      <c r="DZ22" s="100">
        <f>SUMIFS('Pooled CF'!$E:$E,'Pooled CF'!$A:$A,$A22,'Pooled CF'!$G:$G,DZ$6)</f>
        <v>152829.36127479901</v>
      </c>
      <c r="EA22" s="100">
        <f>SUMIFS('Pooled CF'!$E:$E,'Pooled CF'!$A:$A,$A22,'Pooled CF'!$G:$G,EA$6)</f>
        <v>152822.275120893</v>
      </c>
      <c r="EB22" s="100">
        <f>SUMIFS('Pooled CF'!$E:$E,'Pooled CF'!$A:$A,$A22,'Pooled CF'!$G:$G,EB$6)</f>
        <v>164546.77396001201</v>
      </c>
      <c r="EC22" s="100">
        <f>SUMIFS('Pooled CF'!$E:$E,'Pooled CF'!$A:$A,$A22,'Pooled CF'!$G:$G,EC$6)</f>
        <v>161932.39897820799</v>
      </c>
      <c r="ED22" s="100">
        <f>SUMIFS('Pooled CF'!$E:$E,'Pooled CF'!$A:$A,$A22,'Pooled CF'!$G:$G,ED$6)</f>
        <v>156701.52840653699</v>
      </c>
      <c r="EE22" s="100">
        <f>SUMIFS('Pooled CF'!$E:$E,'Pooled CF'!$A:$A,$A22,'Pooled CF'!$G:$G,EE$6)</f>
        <v>161916.64496987799</v>
      </c>
      <c r="EF22" s="100">
        <f>SUMIFS('Pooled CF'!$E:$E,'Pooled CF'!$A:$A,$A22,'Pooled CF'!$G:$G,EF$6)</f>
        <v>156686.179333559</v>
      </c>
      <c r="EG22" s="100">
        <f>SUMIFS('Pooled CF'!$E:$E,'Pooled CF'!$A:$A,$A22,'Pooled CF'!$G:$G,EG$6)</f>
        <v>161900.67692681699</v>
      </c>
      <c r="EH22" s="100">
        <f>SUMIFS('Pooled CF'!$E:$E,'Pooled CF'!$A:$A,$A22,'Pooled CF'!$G:$G,EH$6)</f>
        <v>161892.97551834799</v>
      </c>
      <c r="EI22" s="100">
        <f>SUMIFS('Pooled CF'!$E:$E,'Pooled CF'!$A:$A,$A22,'Pooled CF'!$G:$G,EI$6)</f>
        <v>156663.11773410899</v>
      </c>
      <c r="EJ22" s="100">
        <f>SUMIFS('Pooled CF'!$E:$E,'Pooled CF'!$A:$A,$A22,'Pooled CF'!$G:$G,EJ$6)</f>
        <v>161876.68478494501</v>
      </c>
      <c r="EK22" s="100">
        <f>SUMIFS('Pooled CF'!$E:$E,'Pooled CF'!$A:$A,$A22,'Pooled CF'!$G:$G,EK$6)</f>
        <v>156647.24507260299</v>
      </c>
      <c r="EL22" s="100">
        <f>SUMIFS('Pooled CF'!$E:$E,'Pooled CF'!$A:$A,$A22,'Pooled CF'!$G:$G,EL$6)</f>
        <v>161860.17136230701</v>
      </c>
      <c r="EM22" s="100">
        <f>SUMIFS('Pooled CF'!$E:$E,'Pooled CF'!$A:$A,$A22,'Pooled CF'!$G:$G,EM$6)</f>
        <v>152728.21852143301</v>
      </c>
      <c r="EN22" s="100">
        <f>SUMIFS('Pooled CF'!$E:$E,'Pooled CF'!$A:$A,$A22,'Pooled CF'!$G:$G,EN$6)</f>
        <v>160534.46594304999</v>
      </c>
      <c r="EO22" s="100">
        <f>SUMIFS('Pooled CF'!$E:$E,'Pooled CF'!$A:$A,$A22,'Pooled CF'!$G:$G,EO$6)</f>
        <v>161834.61462693501</v>
      </c>
      <c r="EP22" s="100">
        <f>SUMIFS('Pooled CF'!$E:$E,'Pooled CF'!$A:$A,$A22,'Pooled CF'!$G:$G,EP$6)</f>
        <v>156606.25338109201</v>
      </c>
      <c r="EQ22" s="100">
        <f>SUMIFS('Pooled CF'!$E:$E,'Pooled CF'!$A:$A,$A22,'Pooled CF'!$G:$G,EQ$6)</f>
        <v>161817.52366593701</v>
      </c>
      <c r="ER22" s="100">
        <f>SUMIFS('Pooled CF'!$E:$E,'Pooled CF'!$A:$A,$A22,'Pooled CF'!$G:$G,ER$6)</f>
        <v>156589.6000075</v>
      </c>
      <c r="ES22" s="100">
        <f>SUMIFS('Pooled CF'!$E:$E,'Pooled CF'!$A:$A,$A22,'Pooled CF'!$G:$G,ES$6)</f>
        <v>161800.19696632601</v>
      </c>
      <c r="ET22" s="100">
        <f>SUMIFS('Pooled CF'!$E:$E,'Pooled CF'!$A:$A,$A22,'Pooled CF'!$G:$G,ET$6)</f>
        <v>161791.80718216699</v>
      </c>
      <c r="EU22" s="100">
        <f>SUMIFS('Pooled CF'!$E:$E,'Pooled CF'!$A:$A,$A22,'Pooled CF'!$G:$G,EU$6)</f>
        <v>156564.541333462</v>
      </c>
      <c r="EV22" s="100">
        <f>SUMIFS('Pooled CF'!$E:$E,'Pooled CF'!$A:$A,$A22,'Pooled CF'!$G:$G,EV$6)</f>
        <v>157167.838604641</v>
      </c>
      <c r="EW22" s="100">
        <f>SUMIFS('Pooled CF'!$E:$E,'Pooled CF'!$A:$A,$A22,'Pooled CF'!$G:$G,EW$6)</f>
        <v>149887.635142007</v>
      </c>
      <c r="EX22" s="100">
        <f>SUMIFS('Pooled CF'!$E:$E,'Pooled CF'!$A:$A,$A22,'Pooled CF'!$G:$G,EX$6)</f>
        <v>146671.226653702</v>
      </c>
      <c r="EY22" s="100">
        <f>SUMIFS('Pooled CF'!$E:$E,'Pooled CF'!$A:$A,$A22,'Pooled CF'!$G:$G,EY$6)</f>
        <v>140598.18672626701</v>
      </c>
      <c r="EZ22" s="100">
        <f>SUMIFS('Pooled CF'!$E:$E,'Pooled CF'!$A:$A,$A22,'Pooled CF'!$G:$G,EZ$6)</f>
        <v>131092.09096094299</v>
      </c>
      <c r="FA22" s="100">
        <f>SUMIFS('Pooled CF'!$E:$E,'Pooled CF'!$A:$A,$A22,'Pooled CF'!$G:$G,FA$6)</f>
        <v>91261.894000957007</v>
      </c>
      <c r="FB22" s="100">
        <f>SUMIFS('Pooled CF'!$E:$E,'Pooled CF'!$A:$A,$A22,'Pooled CF'!$G:$G,FB$6)</f>
        <v>48223.861985891999</v>
      </c>
      <c r="FC22" s="100">
        <f>SUMIFS('Pooled CF'!$E:$E,'Pooled CF'!$A:$A,$A22,'Pooled CF'!$G:$G,FC$6)</f>
        <v>49855.778593695002</v>
      </c>
      <c r="FD22" s="100">
        <f>SUMIFS('Pooled CF'!$E:$E,'Pooled CF'!$A:$A,$A22,'Pooled CF'!$G:$G,FD$6)</f>
        <v>48269.907776592001</v>
      </c>
      <c r="FE22" s="100">
        <f>SUMIFS('Pooled CF'!$E:$E,'Pooled CF'!$A:$A,$A22,'Pooled CF'!$G:$G,FE$6)</f>
        <v>49903.560029619999</v>
      </c>
      <c r="FF22" s="100">
        <f>SUMIFS('Pooled CF'!$E:$E,'Pooled CF'!$A:$A,$A22,'Pooled CF'!$G:$G,FF$6)</f>
        <v>49926.896538526998</v>
      </c>
      <c r="FG22" s="100">
        <f>SUMIFS('Pooled CF'!$E:$E,'Pooled CF'!$A:$A,$A22,'Pooled CF'!$G:$G,FG$6)</f>
        <v>48339.034536357001</v>
      </c>
      <c r="FH22" s="100">
        <f>SUMIFS('Pooled CF'!$E:$E,'Pooled CF'!$A:$A,$A22,'Pooled CF'!$G:$G,FH$6)</f>
        <v>49975.291814907003</v>
      </c>
      <c r="FI22" s="100">
        <f>SUMIFS('Pooled CF'!$E:$E,'Pooled CF'!$A:$A,$A22,'Pooled CF'!$G:$G,FI$6)</f>
        <v>48386.074399120997</v>
      </c>
      <c r="FJ22" s="100">
        <f>SUMIFS('Pooled CF'!$E:$E,'Pooled CF'!$A:$A,$A22,'Pooled CF'!$G:$G,FJ$6)</f>
        <v>47331.169068536001</v>
      </c>
      <c r="FK22" s="100">
        <f>SUMIFS('Pooled CF'!$E:$E,'Pooled CF'!$A:$A,$A22,'Pooled CF'!$G:$G,FK$6)</f>
        <v>47355.341884207002</v>
      </c>
      <c r="FL22" s="100">
        <f>SUMIFS('Pooled CF'!$E:$E,'Pooled CF'!$A:$A,$A22,'Pooled CF'!$G:$G,FL$6)</f>
        <v>50616.963791143004</v>
      </c>
      <c r="FM22" s="100">
        <f>SUMIFS('Pooled CF'!$E:$E,'Pooled CF'!$A:$A,$A22,'Pooled CF'!$G:$G,FM$6)</f>
        <v>50100.188740851998</v>
      </c>
      <c r="FN22" s="100">
        <f>SUMIFS('Pooled CF'!$E:$E,'Pooled CF'!$A:$A,$A22,'Pooled CF'!$G:$G,FN$6)</f>
        <v>48507.471695168999</v>
      </c>
      <c r="FO22" s="100">
        <f>SUMIFS('Pooled CF'!$E:$E,'Pooled CF'!$A:$A,$A22,'Pooled CF'!$G:$G,FO$6)</f>
        <v>50150.073199662002</v>
      </c>
      <c r="FP22" s="100">
        <f>SUMIFS('Pooled CF'!$E:$E,'Pooled CF'!$A:$A,$A22,'Pooled CF'!$G:$G,FP$6)</f>
        <v>48555.957732362003</v>
      </c>
      <c r="FQ22" s="100">
        <f>SUMIFS('Pooled CF'!$E:$E,'Pooled CF'!$A:$A,$A22,'Pooled CF'!$G:$G,FQ$6)</f>
        <v>50200.384603828999</v>
      </c>
      <c r="FR22" s="100">
        <f>SUMIFS('Pooled CF'!$E:$E,'Pooled CF'!$A:$A,$A22,'Pooled CF'!$G:$G,FR$6)</f>
        <v>50225.020305097998</v>
      </c>
      <c r="FS22" s="100">
        <f>SUMIFS('Pooled CF'!$E:$E,'Pooled CF'!$A:$A,$A22,'Pooled CF'!$G:$G,FS$6)</f>
        <v>48628.803116317999</v>
      </c>
      <c r="FT22" s="100">
        <f>SUMIFS('Pooled CF'!$E:$E,'Pooled CF'!$A:$A,$A22,'Pooled CF'!$G:$G,FT$6)</f>
        <v>53039.167429034998</v>
      </c>
      <c r="FU22" s="100">
        <f>SUMIFS('Pooled CF'!$E:$E,'Pooled CF'!$A:$A,$A22,'Pooled CF'!$G:$G,FU$6)</f>
        <v>51348.491999266997</v>
      </c>
      <c r="FV22" s="100">
        <f>SUMIFS('Pooled CF'!$E:$E,'Pooled CF'!$A:$A,$A22,'Pooled CF'!$G:$G,FV$6)</f>
        <v>49934.511571811003</v>
      </c>
      <c r="FW22" s="100">
        <f>SUMIFS('Pooled CF'!$E:$E,'Pooled CF'!$A:$A,$A22,'Pooled CF'!$G:$G,FW$6)</f>
        <v>49950.071367185999</v>
      </c>
      <c r="FX22" s="100">
        <f>SUMIFS('Pooled CF'!$E:$E,'Pooled CF'!$A:$A,$A22,'Pooled CF'!$G:$G,FX$6)</f>
        <v>11467384.88139954</v>
      </c>
      <c r="FY22" s="100">
        <f>SUMIFS('Pooled CF'!$E:$E,'Pooled CF'!$A:$A,$A22,'Pooled CF'!$G:$G,FY$6)</f>
        <v>0</v>
      </c>
      <c r="FZ22" s="100">
        <f>SUMIFS('Pooled CF'!$E:$E,'Pooled CF'!$A:$A,$A22,'Pooled CF'!$G:$G,FZ$6)</f>
        <v>0</v>
      </c>
      <c r="GA22" s="100">
        <f>SUMIFS('Pooled CF'!$E:$E,'Pooled CF'!$A:$A,$A22,'Pooled CF'!$G:$G,GA$6)</f>
        <v>0</v>
      </c>
      <c r="GB22" s="100">
        <f>SUMIFS('Pooled CF'!$E:$E,'Pooled CF'!$A:$A,$A22,'Pooled CF'!$G:$G,GB$6)</f>
        <v>0</v>
      </c>
      <c r="GC22" s="100">
        <f>SUMIFS('Pooled CF'!$E:$E,'Pooled CF'!$A:$A,$A22,'Pooled CF'!$G:$G,GC$6)</f>
        <v>0</v>
      </c>
      <c r="GD22" s="100">
        <f>SUMIFS('Pooled CF'!$E:$E,'Pooled CF'!$A:$A,$A22,'Pooled CF'!$G:$G,GD$6)</f>
        <v>0</v>
      </c>
      <c r="GE22" s="100">
        <f>SUMIFS('Pooled CF'!$E:$E,'Pooled CF'!$A:$A,$A22,'Pooled CF'!$G:$G,GE$6)</f>
        <v>0</v>
      </c>
      <c r="GF22" s="100">
        <f>SUMIFS('Pooled CF'!$E:$E,'Pooled CF'!$A:$A,$A22,'Pooled CF'!$G:$G,GF$6)</f>
        <v>0</v>
      </c>
      <c r="GG22" s="100">
        <f>SUMIFS('Pooled CF'!$E:$E,'Pooled CF'!$A:$A,$A22,'Pooled CF'!$G:$G,GG$6)</f>
        <v>0</v>
      </c>
      <c r="GH22" s="100">
        <f>SUMIFS('Pooled CF'!$E:$E,'Pooled CF'!$A:$A,$A22,'Pooled CF'!$G:$G,GH$6)</f>
        <v>0</v>
      </c>
      <c r="GI22" s="100">
        <f>SUMIFS('Pooled CF'!$E:$E,'Pooled CF'!$A:$A,$A22,'Pooled CF'!$G:$G,GI$6)</f>
        <v>0</v>
      </c>
      <c r="GJ22" s="100">
        <f>SUMIFS('Pooled CF'!$E:$E,'Pooled CF'!$A:$A,$A22,'Pooled CF'!$G:$G,GJ$6)</f>
        <v>0</v>
      </c>
      <c r="GK22" s="100">
        <f>SUMIFS('Pooled CF'!$E:$E,'Pooled CF'!$A:$A,$A22,'Pooled CF'!$G:$G,GK$6)</f>
        <v>0</v>
      </c>
      <c r="GL22" s="100">
        <f>SUMIFS('Pooled CF'!$E:$E,'Pooled CF'!$A:$A,$A22,'Pooled CF'!$G:$G,GL$6)</f>
        <v>0</v>
      </c>
      <c r="GM22" s="100">
        <f>SUMIFS('Pooled CF'!$E:$E,'Pooled CF'!$A:$A,$A22,'Pooled CF'!$G:$G,GM$6)</f>
        <v>0</v>
      </c>
      <c r="GN22" s="100">
        <f>SUMIFS('Pooled CF'!$E:$E,'Pooled CF'!$A:$A,$A22,'Pooled CF'!$G:$G,GN$6)</f>
        <v>0</v>
      </c>
      <c r="GO22" s="100">
        <f>SUMIFS('Pooled CF'!$E:$E,'Pooled CF'!$A:$A,$A22,'Pooled CF'!$G:$G,GO$6)</f>
        <v>0</v>
      </c>
      <c r="GP22" s="100">
        <f>SUMIFS('Pooled CF'!$E:$E,'Pooled CF'!$A:$A,$A22,'Pooled CF'!$G:$G,GP$6)</f>
        <v>0</v>
      </c>
      <c r="GQ22" s="100">
        <f>SUMIFS('Pooled CF'!$E:$E,'Pooled CF'!$A:$A,$A22,'Pooled CF'!$G:$G,GQ$6)</f>
        <v>0</v>
      </c>
      <c r="GR22" s="100">
        <f>SUMIFS('Pooled CF'!$E:$E,'Pooled CF'!$A:$A,$A22,'Pooled CF'!$G:$G,GR$6)</f>
        <v>0</v>
      </c>
      <c r="GS22" s="100">
        <f>SUMIFS('Pooled CF'!$E:$E,'Pooled CF'!$A:$A,$A22,'Pooled CF'!$G:$G,GS$6)</f>
        <v>0</v>
      </c>
      <c r="GU22" s="85">
        <f t="shared" si="18"/>
        <v>0</v>
      </c>
      <c r="GV22" s="85">
        <f t="shared" si="18"/>
        <v>0</v>
      </c>
      <c r="GW22" s="85">
        <f t="shared" si="18"/>
        <v>-34314675.746497512</v>
      </c>
      <c r="GX22" s="85">
        <f t="shared" si="18"/>
        <v>3452970.0600000005</v>
      </c>
      <c r="GY22" s="85">
        <f t="shared" si="18"/>
        <v>3404565.97</v>
      </c>
      <c r="GZ22" s="85">
        <f t="shared" si="18"/>
        <v>3481247.54</v>
      </c>
      <c r="HA22" s="85">
        <f t="shared" si="18"/>
        <v>3520849.97</v>
      </c>
      <c r="HB22" s="85">
        <f t="shared" si="18"/>
        <v>3348290.7199999997</v>
      </c>
      <c r="HC22" s="85">
        <f t="shared" si="18"/>
        <v>2964234.94</v>
      </c>
      <c r="HD22" s="85">
        <f t="shared" si="18"/>
        <v>2848422.7472704467</v>
      </c>
      <c r="HE22" s="85">
        <f t="shared" si="18"/>
        <v>1906415.8620807081</v>
      </c>
      <c r="HF22" s="85">
        <f t="shared" si="18"/>
        <v>1899182.866736857</v>
      </c>
      <c r="HG22" s="85">
        <f t="shared" si="18"/>
        <v>902503.80401657999</v>
      </c>
      <c r="HH22" s="85">
        <f t="shared" si="18"/>
        <v>596059.03356547793</v>
      </c>
      <c r="HI22" s="85">
        <f t="shared" si="18"/>
        <v>11567269.464338537</v>
      </c>
      <c r="HJ22" s="85">
        <f t="shared" si="18"/>
        <v>0</v>
      </c>
      <c r="HK22" s="85">
        <f t="shared" si="17"/>
        <v>5577337.2315110918</v>
      </c>
    </row>
    <row r="23" spans="1:219" hidden="1" outlineLevel="1" x14ac:dyDescent="0.75">
      <c r="A23" s="7" t="s">
        <v>29</v>
      </c>
      <c r="B23" s="112" t="s">
        <v>175</v>
      </c>
      <c r="C23" s="104">
        <f ca="1">EOMONTH(OFFSET(Strats!$B$3,MATCH($B23,Strats!$B$4:$B$31,0),MATCH(C$5,Strats!$C$3:$BS$3,0)),0)</f>
        <v>43465</v>
      </c>
      <c r="D23" s="87">
        <f ca="1">OFFSET(Strats!$B$3,MATCH($B23,Strats!$B$4:$B$31,0),MATCH(D$5,Strats!$C$3:$BS$3,0))</f>
        <v>63465345</v>
      </c>
      <c r="E23" s="88">
        <f ca="1">OFFSET(Strats!$B$3,MATCH($B23,Strats!$B$4:$B$31,0),MATCH(E$5,Strats!$C$3:$BS$3,0))</f>
        <v>0.52250895077658521</v>
      </c>
      <c r="F23" s="85">
        <f t="shared" ca="1" si="13"/>
        <v>33161210.826623999</v>
      </c>
      <c r="G23" s="85">
        <f t="shared" ca="1" si="14"/>
        <v>24236187.93</v>
      </c>
      <c r="H23" s="86">
        <f ca="1">IFERROR(XIRR(OFFSET($J23,0,MATCH($C23,$K$6:$GS$6,0)):$GS23,OFFSET($J$6,0,MATCH($C23,$K$6:$GS$6,0)):$GS$6),"N/A")</f>
        <v>6.5108624100685131E-2</v>
      </c>
      <c r="I23" s="95">
        <f t="shared" ca="1" si="15"/>
        <v>1.5761310180542207</v>
      </c>
      <c r="K23" s="100">
        <f>SUMIFS('Pooled CF'!$E:$E,'Pooled CF'!$A:$A,$A23,'Pooled CF'!$G:$G,K$6)</f>
        <v>0</v>
      </c>
      <c r="L23" s="100">
        <f>SUMIFS('Pooled CF'!$E:$E,'Pooled CF'!$A:$A,$A23,'Pooled CF'!$G:$G,L$6)</f>
        <v>0</v>
      </c>
      <c r="M23" s="100">
        <f>SUMIFS('Pooled CF'!$E:$E,'Pooled CF'!$A:$A,$A23,'Pooled CF'!$G:$G,M$6)</f>
        <v>0</v>
      </c>
      <c r="N23" s="100">
        <f>SUMIFS('Pooled CF'!$E:$E,'Pooled CF'!$A:$A,$A23,'Pooled CF'!$G:$G,N$6)</f>
        <v>0</v>
      </c>
      <c r="O23" s="100">
        <f>SUMIFS('Pooled CF'!$E:$E,'Pooled CF'!$A:$A,$A23,'Pooled CF'!$G:$G,O$6)</f>
        <v>0</v>
      </c>
      <c r="P23" s="100">
        <f>SUMIFS('Pooled CF'!$E:$E,'Pooled CF'!$A:$A,$A23,'Pooled CF'!$G:$G,P$6)</f>
        <v>0</v>
      </c>
      <c r="Q23" s="100">
        <f>SUMIFS('Pooled CF'!$E:$E,'Pooled CF'!$A:$A,$A23,'Pooled CF'!$G:$G,Q$6)</f>
        <v>0</v>
      </c>
      <c r="R23" s="100">
        <f>SUMIFS('Pooled CF'!$E:$E,'Pooled CF'!$A:$A,$A23,'Pooled CF'!$G:$G,R$6)</f>
        <v>0</v>
      </c>
      <c r="S23" s="100">
        <f>SUMIFS('Pooled CF'!$E:$E,'Pooled CF'!$A:$A,$A23,'Pooled CF'!$G:$G,S$6)</f>
        <v>0</v>
      </c>
      <c r="T23" s="100">
        <f>SUMIFS('Pooled CF'!$E:$E,'Pooled CF'!$A:$A,$A23,'Pooled CF'!$G:$G,T$6)</f>
        <v>0</v>
      </c>
      <c r="U23" s="100">
        <f>SUMIFS('Pooled CF'!$E:$E,'Pooled CF'!$A:$A,$A23,'Pooled CF'!$G:$G,U$6)</f>
        <v>0</v>
      </c>
      <c r="V23" s="100">
        <f>SUMIFS('Pooled CF'!$E:$E,'Pooled CF'!$A:$A,$A23,'Pooled CF'!$G:$G,V$6)</f>
        <v>0</v>
      </c>
      <c r="W23" s="100">
        <f>SUMIFS('Pooled CF'!$E:$E,'Pooled CF'!$A:$A,$A23,'Pooled CF'!$G:$G,W$6)</f>
        <v>0</v>
      </c>
      <c r="X23" s="100">
        <f>SUMIFS('Pooled CF'!$E:$E,'Pooled CF'!$A:$A,$A23,'Pooled CF'!$G:$G,X$6)</f>
        <v>0</v>
      </c>
      <c r="Y23" s="100">
        <f>SUMIFS('Pooled CF'!$E:$E,'Pooled CF'!$A:$A,$A23,'Pooled CF'!$G:$G,Y$6)</f>
        <v>0</v>
      </c>
      <c r="Z23" s="100">
        <f>SUMIFS('Pooled CF'!$E:$E,'Pooled CF'!$A:$A,$A23,'Pooled CF'!$G:$G,Z$6)</f>
        <v>0</v>
      </c>
      <c r="AA23" s="100">
        <f>SUMIFS('Pooled CF'!$E:$E,'Pooled CF'!$A:$A,$A23,'Pooled CF'!$G:$G,AA$6)</f>
        <v>0</v>
      </c>
      <c r="AB23" s="100">
        <f>SUMIFS('Pooled CF'!$E:$E,'Pooled CF'!$A:$A,$A23,'Pooled CF'!$G:$G,AB$6)</f>
        <v>0</v>
      </c>
      <c r="AC23" s="100">
        <f>SUMIFS('Pooled CF'!$E:$E,'Pooled CF'!$A:$A,$A23,'Pooled CF'!$G:$G,AC$6)</f>
        <v>0</v>
      </c>
      <c r="AD23" s="100">
        <f>SUMIFS('Pooled CF'!$E:$E,'Pooled CF'!$A:$A,$A23,'Pooled CF'!$G:$G,AD$6)</f>
        <v>0</v>
      </c>
      <c r="AE23" s="100">
        <f>SUMIFS('Pooled CF'!$E:$E,'Pooled CF'!$A:$A,$A23,'Pooled CF'!$G:$G,AE$6)</f>
        <v>0</v>
      </c>
      <c r="AF23" s="100">
        <f>SUMIFS('Pooled CF'!$E:$E,'Pooled CF'!$A:$A,$A23,'Pooled CF'!$G:$G,AF$6)</f>
        <v>0</v>
      </c>
      <c r="AG23" s="100">
        <f>SUMIFS('Pooled CF'!$E:$E,'Pooled CF'!$A:$A,$A23,'Pooled CF'!$G:$G,AG$6)</f>
        <v>-33161210.826623999</v>
      </c>
      <c r="AH23" s="100">
        <f>SUMIFS('Pooled CF'!$E:$E,'Pooled CF'!$A:$A,$A23,'Pooled CF'!$G:$G,AH$6)</f>
        <v>270451.34000000003</v>
      </c>
      <c r="AI23" s="100">
        <f>SUMIFS('Pooled CF'!$E:$E,'Pooled CF'!$A:$A,$A23,'Pooled CF'!$G:$G,AI$6)</f>
        <v>270444.40000000002</v>
      </c>
      <c r="AJ23" s="100">
        <f>SUMIFS('Pooled CF'!$E:$E,'Pooled CF'!$A:$A,$A23,'Pooled CF'!$G:$G,AJ$6)</f>
        <v>270448.58</v>
      </c>
      <c r="AK23" s="100">
        <f>SUMIFS('Pooled CF'!$E:$E,'Pooled CF'!$A:$A,$A23,'Pooled CF'!$G:$G,AK$6)</f>
        <v>279440.96000000002</v>
      </c>
      <c r="AL23" s="100">
        <f>SUMIFS('Pooled CF'!$E:$E,'Pooled CF'!$A:$A,$A23,'Pooled CF'!$G:$G,AL$6)</f>
        <v>270419.5</v>
      </c>
      <c r="AM23" s="100">
        <f>SUMIFS('Pooled CF'!$E:$E,'Pooled CF'!$A:$A,$A23,'Pooled CF'!$G:$G,AM$6)</f>
        <v>279424.81</v>
      </c>
      <c r="AN23" s="100">
        <f>SUMIFS('Pooled CF'!$E:$E,'Pooled CF'!$A:$A,$A23,'Pooled CF'!$G:$G,AN$6)</f>
        <v>270226.63</v>
      </c>
      <c r="AO23" s="100">
        <f>SUMIFS('Pooled CF'!$E:$E,'Pooled CF'!$A:$A,$A23,'Pooled CF'!$G:$G,AO$6)</f>
        <v>279585.64</v>
      </c>
      <c r="AP23" s="100">
        <f>SUMIFS('Pooled CF'!$E:$E,'Pooled CF'!$A:$A,$A23,'Pooled CF'!$G:$G,AP$6)</f>
        <v>279353.23</v>
      </c>
      <c r="AQ23" s="100">
        <f>SUMIFS('Pooled CF'!$E:$E,'Pooled CF'!$A:$A,$A23,'Pooled CF'!$G:$G,AQ$6)</f>
        <v>270414.27</v>
      </c>
      <c r="AR23" s="100">
        <f>SUMIFS('Pooled CF'!$E:$E,'Pooled CF'!$A:$A,$A23,'Pooled CF'!$G:$G,AR$6)</f>
        <v>279397.95</v>
      </c>
      <c r="AS23" s="100">
        <f>SUMIFS('Pooled CF'!$E:$E,'Pooled CF'!$A:$A,$A23,'Pooled CF'!$G:$G,AS$6)</f>
        <v>266430.76</v>
      </c>
      <c r="AT23" s="100">
        <f>SUMIFS('Pooled CF'!$E:$E,'Pooled CF'!$A:$A,$A23,'Pooled CF'!$G:$G,AT$6)</f>
        <v>276102.62</v>
      </c>
      <c r="AU23" s="100">
        <f>SUMIFS('Pooled CF'!$E:$E,'Pooled CF'!$A:$A,$A23,'Pooled CF'!$G:$G,AU$6)</f>
        <v>266982.82</v>
      </c>
      <c r="AV23" s="100">
        <f>SUMIFS('Pooled CF'!$E:$E,'Pooled CF'!$A:$A,$A23,'Pooled CF'!$G:$G,AV$6)</f>
        <v>265846.03999999998</v>
      </c>
      <c r="AW23" s="100">
        <f>SUMIFS('Pooled CF'!$E:$E,'Pooled CF'!$A:$A,$A23,'Pooled CF'!$G:$G,AW$6)</f>
        <v>283784.84000000003</v>
      </c>
      <c r="AX23" s="100">
        <f>SUMIFS('Pooled CF'!$E:$E,'Pooled CF'!$A:$A,$A23,'Pooled CF'!$G:$G,AX$6)</f>
        <v>256075.13</v>
      </c>
      <c r="AY23" s="100">
        <f>SUMIFS('Pooled CF'!$E:$E,'Pooled CF'!$A:$A,$A23,'Pooled CF'!$G:$G,AY$6)</f>
        <v>261458.46</v>
      </c>
      <c r="AZ23" s="100">
        <f>SUMIFS('Pooled CF'!$E:$E,'Pooled CF'!$A:$A,$A23,'Pooled CF'!$G:$G,AZ$6)</f>
        <v>247214.07999999999</v>
      </c>
      <c r="BA23" s="100">
        <f>SUMIFS('Pooled CF'!$E:$E,'Pooled CF'!$A:$A,$A23,'Pooled CF'!$G:$G,BA$6)</f>
        <v>256804.31</v>
      </c>
      <c r="BB23" s="100">
        <f>SUMIFS('Pooled CF'!$E:$E,'Pooled CF'!$A:$A,$A23,'Pooled CF'!$G:$G,BB$6)</f>
        <v>256727.69</v>
      </c>
      <c r="BC23" s="100">
        <f>SUMIFS('Pooled CF'!$E:$E,'Pooled CF'!$A:$A,$A23,'Pooled CF'!$G:$G,BC$6)</f>
        <v>237074.34</v>
      </c>
      <c r="BD23" s="100">
        <f>SUMIFS('Pooled CF'!$E:$E,'Pooled CF'!$A:$A,$A23,'Pooled CF'!$G:$G,BD$6)</f>
        <v>244599.54</v>
      </c>
      <c r="BE23" s="100">
        <f>SUMIFS('Pooled CF'!$E:$E,'Pooled CF'!$A:$A,$A23,'Pooled CF'!$G:$G,BE$6)</f>
        <v>236675.65</v>
      </c>
      <c r="BF23" s="100">
        <f>SUMIFS('Pooled CF'!$E:$E,'Pooled CF'!$A:$A,$A23,'Pooled CF'!$G:$G,BF$6)</f>
        <v>235456.52</v>
      </c>
      <c r="BG23" s="100">
        <f>SUMIFS('Pooled CF'!$E:$E,'Pooled CF'!$A:$A,$A23,'Pooled CF'!$G:$G,BG$6)</f>
        <v>391223</v>
      </c>
      <c r="BH23" s="100">
        <f>SUMIFS('Pooled CF'!$E:$E,'Pooled CF'!$A:$A,$A23,'Pooled CF'!$G:$G,BH$6)</f>
        <v>252599.19</v>
      </c>
      <c r="BI23" s="100">
        <f>SUMIFS('Pooled CF'!$E:$E,'Pooled CF'!$A:$A,$A23,'Pooled CF'!$G:$G,BI$6)</f>
        <v>259618.41</v>
      </c>
      <c r="BJ23" s="100">
        <f>SUMIFS('Pooled CF'!$E:$E,'Pooled CF'!$A:$A,$A23,'Pooled CF'!$G:$G,BJ$6)</f>
        <v>251091.97</v>
      </c>
      <c r="BK23" s="100">
        <f>SUMIFS('Pooled CF'!$E:$E,'Pooled CF'!$A:$A,$A23,'Pooled CF'!$G:$G,BK$6)</f>
        <v>285419.02</v>
      </c>
      <c r="BL23" s="100">
        <f>SUMIFS('Pooled CF'!$E:$E,'Pooled CF'!$A:$A,$A23,'Pooled CF'!$G:$G,BL$6)</f>
        <v>271650.06</v>
      </c>
      <c r="BM23" s="100">
        <f>SUMIFS('Pooled CF'!$E:$E,'Pooled CF'!$A:$A,$A23,'Pooled CF'!$G:$G,BM$6)</f>
        <v>248472.83</v>
      </c>
      <c r="BN23" s="100">
        <f>SUMIFS('Pooled CF'!$E:$E,'Pooled CF'!$A:$A,$A23,'Pooled CF'!$G:$G,BN$6)</f>
        <v>246673.51</v>
      </c>
      <c r="BO23" s="100">
        <f>SUMIFS('Pooled CF'!$E:$E,'Pooled CF'!$A:$A,$A23,'Pooled CF'!$G:$G,BO$6)</f>
        <v>238197.15</v>
      </c>
      <c r="BP23" s="100">
        <f>SUMIFS('Pooled CF'!$E:$E,'Pooled CF'!$A:$A,$A23,'Pooled CF'!$G:$G,BP$6)</f>
        <v>246275.72</v>
      </c>
      <c r="BQ23" s="100">
        <f>SUMIFS('Pooled CF'!$E:$E,'Pooled CF'!$A:$A,$A23,'Pooled CF'!$G:$G,BQ$6)</f>
        <v>237703.1</v>
      </c>
      <c r="BR23" s="100">
        <f>SUMIFS('Pooled CF'!$E:$E,'Pooled CF'!$A:$A,$A23,'Pooled CF'!$G:$G,BR$6)</f>
        <v>465064.49</v>
      </c>
      <c r="BS23" s="100">
        <f>SUMIFS('Pooled CF'!$E:$E,'Pooled CF'!$A:$A,$A23,'Pooled CF'!$G:$G,BS$6)</f>
        <v>277456</v>
      </c>
      <c r="BT23" s="100">
        <f>SUMIFS('Pooled CF'!$E:$E,'Pooled CF'!$A:$A,$A23,'Pooled CF'!$G:$G,BT$6)</f>
        <v>326809.57</v>
      </c>
      <c r="BU23" s="100">
        <f>SUMIFS('Pooled CF'!$E:$E,'Pooled CF'!$A:$A,$A23,'Pooled CF'!$G:$G,BU$6)</f>
        <v>272449.17</v>
      </c>
      <c r="BV23" s="100">
        <f>SUMIFS('Pooled CF'!$E:$E,'Pooled CF'!$A:$A,$A23,'Pooled CF'!$G:$G,BV$6)</f>
        <v>263227.03000000003</v>
      </c>
      <c r="BW23" s="100">
        <f>SUMIFS('Pooled CF'!$E:$E,'Pooled CF'!$A:$A,$A23,'Pooled CF'!$G:$G,BW$6)</f>
        <v>271993.58</v>
      </c>
      <c r="BX23" s="100">
        <f>SUMIFS('Pooled CF'!$E:$E,'Pooled CF'!$A:$A,$A23,'Pooled CF'!$G:$G,BX$6)</f>
        <v>262931.21000000002</v>
      </c>
      <c r="BY23" s="100">
        <f>SUMIFS('Pooled CF'!$E:$E,'Pooled CF'!$A:$A,$A23,'Pooled CF'!$G:$G,BY$6)</f>
        <v>281814.92</v>
      </c>
      <c r="BZ23" s="100">
        <f>SUMIFS('Pooled CF'!$E:$E,'Pooled CF'!$A:$A,$A23,'Pooled CF'!$G:$G,BZ$6)</f>
        <v>274487.98</v>
      </c>
      <c r="CA23" s="100">
        <f>SUMIFS('Pooled CF'!$E:$E,'Pooled CF'!$A:$A,$A23,'Pooled CF'!$G:$G,CA$6)</f>
        <v>265479.71000000002</v>
      </c>
      <c r="CB23" s="100">
        <f>SUMIFS('Pooled CF'!$E:$E,'Pooled CF'!$A:$A,$A23,'Pooled CF'!$G:$G,CB$6)</f>
        <v>274424.69</v>
      </c>
      <c r="CC23" s="100">
        <f>SUMIFS('Pooled CF'!$E:$E,'Pooled CF'!$A:$A,$A23,'Pooled CF'!$G:$G,CC$6)</f>
        <v>256560.69</v>
      </c>
      <c r="CD23" s="100">
        <f>SUMIFS('Pooled CF'!$E:$E,'Pooled CF'!$A:$A,$A23,'Pooled CF'!$G:$G,CD$6)</f>
        <v>262793.84000000003</v>
      </c>
      <c r="CE23" s="100">
        <f>SUMIFS('Pooled CF'!$E:$E,'Pooled CF'!$A:$A,$A23,'Pooled CF'!$G:$G,CE$6)</f>
        <v>263240.17</v>
      </c>
      <c r="CF23" s="100">
        <f>SUMIFS('Pooled CF'!$E:$E,'Pooled CF'!$A:$A,$A23,'Pooled CF'!$G:$G,CF$6)</f>
        <v>263431.15000000002</v>
      </c>
      <c r="CG23" s="100">
        <f>SUMIFS('Pooled CF'!$E:$E,'Pooled CF'!$A:$A,$A23,'Pooled CF'!$G:$G,CG$6)</f>
        <v>222374.33</v>
      </c>
      <c r="CH23" s="100">
        <f>SUMIFS('Pooled CF'!$E:$E,'Pooled CF'!$A:$A,$A23,'Pooled CF'!$G:$G,CH$6)</f>
        <v>263311.78999999998</v>
      </c>
      <c r="CI23" s="100">
        <f>SUMIFS('Pooled CF'!$E:$E,'Pooled CF'!$A:$A,$A23,'Pooled CF'!$G:$G,CI$6)</f>
        <v>407351.45</v>
      </c>
      <c r="CJ23" s="100">
        <f>SUMIFS('Pooled CF'!$E:$E,'Pooled CF'!$A:$A,$A23,'Pooled CF'!$G:$G,CJ$6)</f>
        <v>266187.87</v>
      </c>
      <c r="CK23" s="100">
        <f>SUMIFS('Pooled CF'!$E:$E,'Pooled CF'!$A:$A,$A23,'Pooled CF'!$G:$G,CK$6)</f>
        <v>274788.42</v>
      </c>
      <c r="CL23" s="100">
        <f>SUMIFS('Pooled CF'!$E:$E,'Pooled CF'!$A:$A,$A23,'Pooled CF'!$G:$G,CL$6)</f>
        <v>275048.51</v>
      </c>
      <c r="CM23" s="100">
        <f>SUMIFS('Pooled CF'!$E:$E,'Pooled CF'!$A:$A,$A23,'Pooled CF'!$G:$G,CM$6)</f>
        <v>266169.13</v>
      </c>
      <c r="CN23" s="100">
        <f>SUMIFS('Pooled CF'!$E:$E,'Pooled CF'!$A:$A,$A23,'Pooled CF'!$G:$G,CN$6)</f>
        <v>274950.03999999998</v>
      </c>
      <c r="CO23" s="100">
        <f>SUMIFS('Pooled CF'!$E:$E,'Pooled CF'!$A:$A,$A23,'Pooled CF'!$G:$G,CO$6)</f>
        <v>265516.21000000002</v>
      </c>
      <c r="CP23" s="100">
        <f>SUMIFS('Pooled CF'!$E:$E,'Pooled CF'!$A:$A,$A23,'Pooled CF'!$G:$G,CP$6)</f>
        <v>274342.01</v>
      </c>
      <c r="CQ23" s="100">
        <f>SUMIFS('Pooled CF'!$E:$E,'Pooled CF'!$A:$A,$A23,'Pooled CF'!$G:$G,CQ$6)</f>
        <v>265500.71000000002</v>
      </c>
      <c r="CR23" s="100">
        <f>SUMIFS('Pooled CF'!$E:$E,'Pooled CF'!$A:$A,$A23,'Pooled CF'!$G:$G,CR$6)</f>
        <v>265500.57</v>
      </c>
      <c r="CS23" s="100">
        <f>SUMIFS('Pooled CF'!$E:$E,'Pooled CF'!$A:$A,$A23,'Pooled CF'!$G:$G,CS$6)</f>
        <v>274335.35999999999</v>
      </c>
      <c r="CT23" s="100">
        <f>SUMIFS('Pooled CF'!$E:$E,'Pooled CF'!$A:$A,$A23,'Pooled CF'!$G:$G,CT$6)</f>
        <v>265492.15999999997</v>
      </c>
      <c r="CU23" s="100">
        <f>SUMIFS('Pooled CF'!$E:$E,'Pooled CF'!$A:$A,$A23,'Pooled CF'!$G:$G,CU$6)</f>
        <v>170208.69</v>
      </c>
      <c r="CV23" s="100">
        <f>SUMIFS('Pooled CF'!$E:$E,'Pooled CF'!$A:$A,$A23,'Pooled CF'!$G:$G,CV$6)</f>
        <v>265460.31</v>
      </c>
      <c r="CW23" s="100">
        <f>SUMIFS('Pooled CF'!$E:$E,'Pooled CF'!$A:$A,$A23,'Pooled CF'!$G:$G,CW$6)</f>
        <v>274320.05</v>
      </c>
      <c r="CX23" s="100">
        <f>SUMIFS('Pooled CF'!$E:$E,'Pooled CF'!$A:$A,$A23,'Pooled CF'!$G:$G,CX$6)</f>
        <v>274281.2</v>
      </c>
      <c r="CY23" s="100">
        <f>SUMIFS('Pooled CF'!$E:$E,'Pooled CF'!$A:$A,$A23,'Pooled CF'!$G:$G,CY$6)</f>
        <v>265466.96000000002</v>
      </c>
      <c r="CZ23" s="100">
        <f>SUMIFS('Pooled CF'!$E:$E,'Pooled CF'!$A:$A,$A23,'Pooled CF'!$G:$G,CZ$6)</f>
        <v>274294.90999999997</v>
      </c>
      <c r="DA23" s="100">
        <f>SUMIFS('Pooled CF'!$E:$E,'Pooled CF'!$A:$A,$A23,'Pooled CF'!$G:$G,DA$6)</f>
        <v>265399.01</v>
      </c>
      <c r="DB23" s="100">
        <f>SUMIFS('Pooled CF'!$E:$E,'Pooled CF'!$A:$A,$A23,'Pooled CF'!$G:$G,DB$6)</f>
        <v>265408.40000000002</v>
      </c>
      <c r="DC23" s="100">
        <f>SUMIFS('Pooled CF'!$E:$E,'Pooled CF'!$A:$A,$A23,'Pooled CF'!$G:$G,DC$6)</f>
        <v>265354.96999999997</v>
      </c>
      <c r="DD23" s="100">
        <f>SUMIFS('Pooled CF'!$E:$E,'Pooled CF'!$A:$A,$A23,'Pooled CF'!$G:$G,DD$6)</f>
        <v>265463.33</v>
      </c>
      <c r="DE23" s="100">
        <f>SUMIFS('Pooled CF'!$E:$E,'Pooled CF'!$A:$A,$A23,'Pooled CF'!$G:$G,DE$6)</f>
        <v>266994.68</v>
      </c>
      <c r="DF23" s="100">
        <f>SUMIFS('Pooled CF'!$E:$E,'Pooled CF'!$A:$A,$A23,'Pooled CF'!$G:$G,DF$6)</f>
        <v>265208.06</v>
      </c>
      <c r="DG23" s="100">
        <f>SUMIFS('Pooled CF'!$E:$E,'Pooled CF'!$A:$A,$A23,'Pooled CF'!$G:$G,DG$6)</f>
        <v>274172.92</v>
      </c>
      <c r="DH23" s="100">
        <f>SUMIFS('Pooled CF'!$E:$E,'Pooled CF'!$A:$A,$A23,'Pooled CF'!$G:$G,DH$6)</f>
        <v>265417.09000000003</v>
      </c>
      <c r="DI23" s="100">
        <f>SUMIFS('Pooled CF'!$E:$E,'Pooled CF'!$A:$A,$A23,'Pooled CF'!$G:$G,DI$6)</f>
        <v>274213.13</v>
      </c>
      <c r="DJ23" s="100">
        <f>SUMIFS('Pooled CF'!$E:$E,'Pooled CF'!$A:$A,$A23,'Pooled CF'!$G:$G,DJ$6)</f>
        <v>273054.90000000002</v>
      </c>
      <c r="DK23" s="100">
        <f>SUMIFS('Pooled CF'!$E:$E,'Pooled CF'!$A:$A,$A23,'Pooled CF'!$G:$G,DK$6)</f>
        <v>265257.13</v>
      </c>
      <c r="DL23" s="100">
        <f>SUMIFS('Pooled CF'!$E:$E,'Pooled CF'!$A:$A,$A23,'Pooled CF'!$G:$G,DL$6)</f>
        <v>271981.46999999997</v>
      </c>
      <c r="DM23" s="100">
        <f>SUMIFS('Pooled CF'!$E:$E,'Pooled CF'!$A:$A,$A23,'Pooled CF'!$G:$G,DM$6)</f>
        <v>259797.85</v>
      </c>
      <c r="DN23" s="100">
        <f>SUMIFS('Pooled CF'!$E:$E,'Pooled CF'!$A:$A,$A23,'Pooled CF'!$G:$G,DN$6)</f>
        <v>259976.18</v>
      </c>
      <c r="DO23" s="100">
        <f>SUMIFS('Pooled CF'!$E:$E,'Pooled CF'!$A:$A,$A23,'Pooled CF'!$G:$G,DO$6)</f>
        <v>259678.28</v>
      </c>
      <c r="DP23" s="100">
        <f>SUMIFS('Pooled CF'!$E:$E,'Pooled CF'!$A:$A,$A23,'Pooled CF'!$G:$G,DP$6)</f>
        <v>259346.34</v>
      </c>
      <c r="DQ23" s="100">
        <f>SUMIFS('Pooled CF'!$E:$E,'Pooled CF'!$A:$A,$A23,'Pooled CF'!$G:$G,DQ$6)</f>
        <v>264418.06</v>
      </c>
      <c r="DR23" s="100">
        <f>SUMIFS('Pooled CF'!$E:$E,'Pooled CF'!$A:$A,$A23,'Pooled CF'!$G:$G,DR$6)</f>
        <v>251615.2</v>
      </c>
      <c r="DS23" s="100">
        <f>SUMIFS('Pooled CF'!$E:$E,'Pooled CF'!$A:$A,$A23,'Pooled CF'!$G:$G,DS$6)</f>
        <v>256601.98</v>
      </c>
      <c r="DT23" s="100">
        <f>SUMIFS('Pooled CF'!$E:$E,'Pooled CF'!$A:$A,$A23,'Pooled CF'!$G:$G,DT$6)</f>
        <v>271665.21000000002</v>
      </c>
      <c r="DU23" s="100">
        <f>SUMIFS('Pooled CF'!$E:$E,'Pooled CF'!$A:$A,$A23,'Pooled CF'!$G:$G,DU$6)</f>
        <v>256120.68</v>
      </c>
      <c r="DV23" s="100">
        <f>SUMIFS('Pooled CF'!$E:$E,'Pooled CF'!$A:$A,$A23,'Pooled CF'!$G:$G,DV$6)</f>
        <v>257114.46</v>
      </c>
      <c r="DW23" s="100">
        <f>SUMIFS('Pooled CF'!$E:$E,'Pooled CF'!$A:$A,$A23,'Pooled CF'!$G:$G,DW$6)</f>
        <v>206682.93975281401</v>
      </c>
      <c r="DX23" s="100">
        <f>SUMIFS('Pooled CF'!$E:$E,'Pooled CF'!$A:$A,$A23,'Pooled CF'!$G:$G,DX$6)</f>
        <v>213560.33930509799</v>
      </c>
      <c r="DY23" s="100">
        <f>SUMIFS('Pooled CF'!$E:$E,'Pooled CF'!$A:$A,$A23,'Pooled CF'!$G:$G,DY$6)</f>
        <v>206660.56243679099</v>
      </c>
      <c r="DZ23" s="100">
        <f>SUMIFS('Pooled CF'!$E:$E,'Pooled CF'!$A:$A,$A23,'Pooled CF'!$G:$G,DZ$6)</f>
        <v>204677.649940323</v>
      </c>
      <c r="EA23" s="100">
        <f>SUMIFS('Pooled CF'!$E:$E,'Pooled CF'!$A:$A,$A23,'Pooled CF'!$G:$G,EA$6)</f>
        <v>204666.77263695901</v>
      </c>
      <c r="EB23" s="100">
        <f>SUMIFS('Pooled CF'!$E:$E,'Pooled CF'!$A:$A,$A23,'Pooled CF'!$G:$G,EB$6)</f>
        <v>210590.74162936001</v>
      </c>
      <c r="EC23" s="100">
        <f>SUMIFS('Pooled CF'!$E:$E,'Pooled CF'!$A:$A,$A23,'Pooled CF'!$G:$G,EC$6)</f>
        <v>213500.08641230999</v>
      </c>
      <c r="ED23" s="100">
        <f>SUMIFS('Pooled CF'!$E:$E,'Pooled CF'!$A:$A,$A23,'Pooled CF'!$G:$G,ED$6)</f>
        <v>206601.88054125101</v>
      </c>
      <c r="EE23" s="100">
        <f>SUMIFS('Pooled CF'!$E:$E,'Pooled CF'!$A:$A,$A23,'Pooled CF'!$G:$G,EE$6)</f>
        <v>213476.044719614</v>
      </c>
      <c r="EF23" s="100">
        <f>SUMIFS('Pooled CF'!$E:$E,'Pooled CF'!$A:$A,$A23,'Pooled CF'!$G:$G,EF$6)</f>
        <v>206578.46495052101</v>
      </c>
      <c r="EG23" s="100">
        <f>SUMIFS('Pooled CF'!$E:$E,'Pooled CF'!$A:$A,$A23,'Pooled CF'!$G:$G,EG$6)</f>
        <v>213451.69356190701</v>
      </c>
      <c r="EH23" s="100">
        <f>SUMIFS('Pooled CF'!$E:$E,'Pooled CF'!$A:$A,$A23,'Pooled CF'!$G:$G,EH$6)</f>
        <v>213439.905786602</v>
      </c>
      <c r="EI23" s="100">
        <f>SUMIFS('Pooled CF'!$E:$E,'Pooled CF'!$A:$A,$A23,'Pooled CF'!$G:$G,EI$6)</f>
        <v>163288.4817841</v>
      </c>
      <c r="EJ23" s="100">
        <f>SUMIFS('Pooled CF'!$E:$E,'Pooled CF'!$A:$A,$A23,'Pooled CF'!$G:$G,EJ$6)</f>
        <v>168718.47706595401</v>
      </c>
      <c r="EK23" s="100">
        <f>SUMIFS('Pooled CF'!$E:$E,'Pooled CF'!$A:$A,$A23,'Pooled CF'!$G:$G,EK$6)</f>
        <v>163264.30904611299</v>
      </c>
      <c r="EL23" s="100">
        <f>SUMIFS('Pooled CF'!$E:$E,'Pooled CF'!$A:$A,$A23,'Pooled CF'!$G:$G,EL$6)</f>
        <v>168693.33741069899</v>
      </c>
      <c r="EM23" s="100">
        <f>SUMIFS('Pooled CF'!$E:$E,'Pooled CF'!$A:$A,$A23,'Pooled CF'!$G:$G,EM$6)</f>
        <v>159826.86959349201</v>
      </c>
      <c r="EN23" s="100">
        <f>SUMIFS('Pooled CF'!$E:$E,'Pooled CF'!$A:$A,$A23,'Pooled CF'!$G:$G,EN$6)</f>
        <v>166648.60496541599</v>
      </c>
      <c r="EO23" s="100">
        <f>SUMIFS('Pooled CF'!$E:$E,'Pooled CF'!$A:$A,$A23,'Pooled CF'!$G:$G,EO$6)</f>
        <v>168654.512631372</v>
      </c>
      <c r="EP23" s="100">
        <f>SUMIFS('Pooled CF'!$E:$E,'Pooled CF'!$A:$A,$A23,'Pooled CF'!$G:$G,EP$6)</f>
        <v>163202.00565043301</v>
      </c>
      <c r="EQ23" s="100">
        <f>SUMIFS('Pooled CF'!$E:$E,'Pooled CF'!$A:$A,$A23,'Pooled CF'!$G:$G,EQ$6)</f>
        <v>168628.539813643</v>
      </c>
      <c r="ER23" s="100">
        <f>SUMIFS('Pooled CF'!$E:$E,'Pooled CF'!$A:$A,$A23,'Pooled CF'!$G:$G,ER$6)</f>
        <v>163176.706461083</v>
      </c>
      <c r="ES23" s="100">
        <f>SUMIFS('Pooled CF'!$E:$E,'Pooled CF'!$A:$A,$A23,'Pooled CF'!$G:$G,ES$6)</f>
        <v>168602.22695485799</v>
      </c>
      <c r="ET23" s="100">
        <f>SUMIFS('Pooled CF'!$E:$E,'Pooled CF'!$A:$A,$A23,'Pooled CF'!$G:$G,ET$6)</f>
        <v>169694.31940460799</v>
      </c>
      <c r="EU23" s="100">
        <f>SUMIFS('Pooled CF'!$E:$E,'Pooled CF'!$A:$A,$A23,'Pooled CF'!$G:$G,EU$6)</f>
        <v>136832.73725256301</v>
      </c>
      <c r="EV23" s="100">
        <f>SUMIFS('Pooled CF'!$E:$E,'Pooled CF'!$A:$A,$A23,'Pooled CF'!$G:$G,EV$6)</f>
        <v>138497.504408443</v>
      </c>
      <c r="EW23" s="100">
        <f>SUMIFS('Pooled CF'!$E:$E,'Pooled CF'!$A:$A,$A23,'Pooled CF'!$G:$G,EW$6)</f>
        <v>115942.81018667499</v>
      </c>
      <c r="EX23" s="100">
        <f>SUMIFS('Pooled CF'!$E:$E,'Pooled CF'!$A:$A,$A23,'Pooled CF'!$G:$G,EX$6)</f>
        <v>115775.771944665</v>
      </c>
      <c r="EY23" s="100">
        <f>SUMIFS('Pooled CF'!$E:$E,'Pooled CF'!$A:$A,$A23,'Pooled CF'!$G:$G,EY$6)</f>
        <v>115666.660697278</v>
      </c>
      <c r="EZ23" s="100">
        <f>SUMIFS('Pooled CF'!$E:$E,'Pooled CF'!$A:$A,$A23,'Pooled CF'!$G:$G,EZ$6)</f>
        <v>131138.23935025401</v>
      </c>
      <c r="FA23" s="100">
        <f>SUMIFS('Pooled CF'!$E:$E,'Pooled CF'!$A:$A,$A23,'Pooled CF'!$G:$G,FA$6)</f>
        <v>124609.66504349301</v>
      </c>
      <c r="FB23" s="100">
        <f>SUMIFS('Pooled CF'!$E:$E,'Pooled CF'!$A:$A,$A23,'Pooled CF'!$G:$G,FB$6)</f>
        <v>120612.878002799</v>
      </c>
      <c r="FC23" s="100">
        <f>SUMIFS('Pooled CF'!$E:$E,'Pooled CF'!$A:$A,$A23,'Pooled CF'!$G:$G,FC$6)</f>
        <v>124657.73688378</v>
      </c>
      <c r="FD23" s="100">
        <f>SUMIFS('Pooled CF'!$E:$E,'Pooled CF'!$A:$A,$A23,'Pooled CF'!$G:$G,FD$6)</f>
        <v>120659.56554094399</v>
      </c>
      <c r="FE23" s="100">
        <f>SUMIFS('Pooled CF'!$E:$E,'Pooled CF'!$A:$A,$A23,'Pooled CF'!$G:$G,FE$6)</f>
        <v>124706.144504091</v>
      </c>
      <c r="FF23" s="100">
        <f>SUMIFS('Pooled CF'!$E:$E,'Pooled CF'!$A:$A,$A23,'Pooled CF'!$G:$G,FF$6)</f>
        <v>124730.131298023</v>
      </c>
      <c r="FG23" s="100">
        <f>SUMIFS('Pooled CF'!$E:$E,'Pooled CF'!$A:$A,$A23,'Pooled CF'!$G:$G,FG$6)</f>
        <v>120729.87451649499</v>
      </c>
      <c r="FH23" s="100">
        <f>SUMIFS('Pooled CF'!$E:$E,'Pooled CF'!$A:$A,$A23,'Pooled CF'!$G:$G,FH$6)</f>
        <v>126766.422379205</v>
      </c>
      <c r="FI23" s="100">
        <f>SUMIFS('Pooled CF'!$E:$E,'Pooled CF'!$A:$A,$A23,'Pooled CF'!$G:$G,FI$6)</f>
        <v>122701.544880456</v>
      </c>
      <c r="FJ23" s="100">
        <f>SUMIFS('Pooled CF'!$E:$E,'Pooled CF'!$A:$A,$A23,'Pooled CF'!$G:$G,FJ$6)</f>
        <v>116645.74845448699</v>
      </c>
      <c r="FK23" s="100">
        <f>SUMIFS('Pooled CF'!$E:$E,'Pooled CF'!$A:$A,$A23,'Pooled CF'!$G:$G,FK$6)</f>
        <v>116667.785216349</v>
      </c>
      <c r="FL23" s="100">
        <f>SUMIFS('Pooled CF'!$E:$E,'Pooled CF'!$A:$A,$A23,'Pooled CF'!$G:$G,FL$6)</f>
        <v>128380.13411848601</v>
      </c>
      <c r="FM23" s="100">
        <f>SUMIFS('Pooled CF'!$E:$E,'Pooled CF'!$A:$A,$A23,'Pooled CF'!$G:$G,FM$6)</f>
        <v>124620.45128934</v>
      </c>
      <c r="FN23" s="100">
        <f>SUMIFS('Pooled CF'!$E:$E,'Pooled CF'!$A:$A,$A23,'Pooled CF'!$G:$G,FN$6)</f>
        <v>120621.622779235</v>
      </c>
      <c r="FO23" s="100">
        <f>SUMIFS('Pooled CF'!$E:$E,'Pooled CF'!$A:$A,$A23,'Pooled CF'!$G:$G,FO$6)</f>
        <v>124664.741292818</v>
      </c>
      <c r="FP23" s="100">
        <f>SUMIFS('Pooled CF'!$E:$E,'Pooled CF'!$A:$A,$A23,'Pooled CF'!$G:$G,FP$6)</f>
        <v>120664.606966921</v>
      </c>
      <c r="FQ23" s="100">
        <f>SUMIFS('Pooled CF'!$E:$E,'Pooled CF'!$A:$A,$A23,'Pooled CF'!$G:$G,FQ$6)</f>
        <v>124709.275701569</v>
      </c>
      <c r="FR23" s="100">
        <f>SUMIFS('Pooled CF'!$E:$E,'Pooled CF'!$A:$A,$A23,'Pooled CF'!$G:$G,FR$6)</f>
        <v>124731.421450639</v>
      </c>
      <c r="FS23" s="100">
        <f>SUMIFS('Pooled CF'!$E:$E,'Pooled CF'!$A:$A,$A23,'Pooled CF'!$G:$G,FS$6)</f>
        <v>121225.848163772</v>
      </c>
      <c r="FT23" s="100">
        <f>SUMIFS('Pooled CF'!$E:$E,'Pooled CF'!$A:$A,$A23,'Pooled CF'!$G:$G,FT$6)</f>
        <v>10761392.82959334</v>
      </c>
      <c r="FU23" s="100">
        <f>SUMIFS('Pooled CF'!$E:$E,'Pooled CF'!$A:$A,$A23,'Pooled CF'!$G:$G,FU$6)</f>
        <v>8890687.0757060871</v>
      </c>
      <c r="FV23" s="100">
        <f>SUMIFS('Pooled CF'!$E:$E,'Pooled CF'!$A:$A,$A23,'Pooled CF'!$G:$G,FV$6)</f>
        <v>0</v>
      </c>
      <c r="FW23" s="100">
        <f>SUMIFS('Pooled CF'!$E:$E,'Pooled CF'!$A:$A,$A23,'Pooled CF'!$G:$G,FW$6)</f>
        <v>0</v>
      </c>
      <c r="FX23" s="100">
        <f>SUMIFS('Pooled CF'!$E:$E,'Pooled CF'!$A:$A,$A23,'Pooled CF'!$G:$G,FX$6)</f>
        <v>0</v>
      </c>
      <c r="FY23" s="100">
        <f>SUMIFS('Pooled CF'!$E:$E,'Pooled CF'!$A:$A,$A23,'Pooled CF'!$G:$G,FY$6)</f>
        <v>0</v>
      </c>
      <c r="FZ23" s="100">
        <f>SUMIFS('Pooled CF'!$E:$E,'Pooled CF'!$A:$A,$A23,'Pooled CF'!$G:$G,FZ$6)</f>
        <v>0</v>
      </c>
      <c r="GA23" s="100">
        <f>SUMIFS('Pooled CF'!$E:$E,'Pooled CF'!$A:$A,$A23,'Pooled CF'!$G:$G,GA$6)</f>
        <v>0</v>
      </c>
      <c r="GB23" s="100">
        <f>SUMIFS('Pooled CF'!$E:$E,'Pooled CF'!$A:$A,$A23,'Pooled CF'!$G:$G,GB$6)</f>
        <v>0</v>
      </c>
      <c r="GC23" s="100">
        <f>SUMIFS('Pooled CF'!$E:$E,'Pooled CF'!$A:$A,$A23,'Pooled CF'!$G:$G,GC$6)</f>
        <v>0</v>
      </c>
      <c r="GD23" s="100">
        <f>SUMIFS('Pooled CF'!$E:$E,'Pooled CF'!$A:$A,$A23,'Pooled CF'!$G:$G,GD$6)</f>
        <v>0</v>
      </c>
      <c r="GE23" s="100">
        <f>SUMIFS('Pooled CF'!$E:$E,'Pooled CF'!$A:$A,$A23,'Pooled CF'!$G:$G,GE$6)</f>
        <v>0</v>
      </c>
      <c r="GF23" s="100">
        <f>SUMIFS('Pooled CF'!$E:$E,'Pooled CF'!$A:$A,$A23,'Pooled CF'!$G:$G,GF$6)</f>
        <v>0</v>
      </c>
      <c r="GG23" s="100">
        <f>SUMIFS('Pooled CF'!$E:$E,'Pooled CF'!$A:$A,$A23,'Pooled CF'!$G:$G,GG$6)</f>
        <v>0</v>
      </c>
      <c r="GH23" s="100">
        <f>SUMIFS('Pooled CF'!$E:$E,'Pooled CF'!$A:$A,$A23,'Pooled CF'!$G:$G,GH$6)</f>
        <v>0</v>
      </c>
      <c r="GI23" s="100">
        <f>SUMIFS('Pooled CF'!$E:$E,'Pooled CF'!$A:$A,$A23,'Pooled CF'!$G:$G,GI$6)</f>
        <v>0</v>
      </c>
      <c r="GJ23" s="100">
        <f>SUMIFS('Pooled CF'!$E:$E,'Pooled CF'!$A:$A,$A23,'Pooled CF'!$G:$G,GJ$6)</f>
        <v>0</v>
      </c>
      <c r="GK23" s="100">
        <f>SUMIFS('Pooled CF'!$E:$E,'Pooled CF'!$A:$A,$A23,'Pooled CF'!$G:$G,GK$6)</f>
        <v>0</v>
      </c>
      <c r="GL23" s="100">
        <f>SUMIFS('Pooled CF'!$E:$E,'Pooled CF'!$A:$A,$A23,'Pooled CF'!$G:$G,GL$6)</f>
        <v>0</v>
      </c>
      <c r="GM23" s="100">
        <f>SUMIFS('Pooled CF'!$E:$E,'Pooled CF'!$A:$A,$A23,'Pooled CF'!$G:$G,GM$6)</f>
        <v>0</v>
      </c>
      <c r="GN23" s="100">
        <f>SUMIFS('Pooled CF'!$E:$E,'Pooled CF'!$A:$A,$A23,'Pooled CF'!$G:$G,GN$6)</f>
        <v>0</v>
      </c>
      <c r="GO23" s="100">
        <f>SUMIFS('Pooled CF'!$E:$E,'Pooled CF'!$A:$A,$A23,'Pooled CF'!$G:$G,GO$6)</f>
        <v>0</v>
      </c>
      <c r="GP23" s="100">
        <f>SUMIFS('Pooled CF'!$E:$E,'Pooled CF'!$A:$A,$A23,'Pooled CF'!$G:$G,GP$6)</f>
        <v>0</v>
      </c>
      <c r="GQ23" s="100">
        <f>SUMIFS('Pooled CF'!$E:$E,'Pooled CF'!$A:$A,$A23,'Pooled CF'!$G:$G,GQ$6)</f>
        <v>0</v>
      </c>
      <c r="GR23" s="100">
        <f>SUMIFS('Pooled CF'!$E:$E,'Pooled CF'!$A:$A,$A23,'Pooled CF'!$G:$G,GR$6)</f>
        <v>0</v>
      </c>
      <c r="GS23" s="100">
        <f>SUMIFS('Pooled CF'!$E:$E,'Pooled CF'!$A:$A,$A23,'Pooled CF'!$G:$G,GS$6)</f>
        <v>0</v>
      </c>
      <c r="GU23" s="85">
        <f t="shared" si="18"/>
        <v>0</v>
      </c>
      <c r="GV23" s="85">
        <f t="shared" si="18"/>
        <v>-33161210.826623999</v>
      </c>
      <c r="GW23" s="85">
        <f t="shared" si="18"/>
        <v>3286038.0700000003</v>
      </c>
      <c r="GX23" s="85">
        <f t="shared" si="18"/>
        <v>3089345.52</v>
      </c>
      <c r="GY23" s="85">
        <f t="shared" si="18"/>
        <v>3164380.48</v>
      </c>
      <c r="GZ23" s="85">
        <f t="shared" si="18"/>
        <v>3492699.04</v>
      </c>
      <c r="HA23" s="85">
        <f t="shared" si="18"/>
        <v>3305162.91</v>
      </c>
      <c r="HB23" s="85">
        <f t="shared" si="18"/>
        <v>3134601.9400000004</v>
      </c>
      <c r="HC23" s="85">
        <f t="shared" si="18"/>
        <v>3212323.93</v>
      </c>
      <c r="HD23" s="85">
        <f t="shared" si="18"/>
        <v>2963440.2314947029</v>
      </c>
      <c r="HE23" s="85">
        <f t="shared" si="18"/>
        <v>2382254.5080750138</v>
      </c>
      <c r="HF23" s="85">
        <f t="shared" si="18"/>
        <v>1888400.1747332851</v>
      </c>
      <c r="HG23" s="85">
        <f t="shared" si="18"/>
        <v>1472754.635041483</v>
      </c>
      <c r="HH23" s="85">
        <f t="shared" si="18"/>
        <v>20875011.540733043</v>
      </c>
      <c r="HI23" s="85">
        <f t="shared" si="18"/>
        <v>0</v>
      </c>
      <c r="HJ23" s="85">
        <f t="shared" si="18"/>
        <v>0</v>
      </c>
      <c r="HK23" s="85">
        <f t="shared" si="17"/>
        <v>19105202.153453529</v>
      </c>
    </row>
    <row r="24" spans="1:219" hidden="1" outlineLevel="1" x14ac:dyDescent="0.75">
      <c r="A24" s="7" t="s">
        <v>30</v>
      </c>
      <c r="B24" s="112" t="s">
        <v>178</v>
      </c>
      <c r="C24" s="104">
        <f ca="1">EOMONTH(OFFSET(Strats!$B$3,MATCH($B24,Strats!$B$4:$B$31,0),MATCH(C$5,Strats!$C$3:$BS$3,0)),0)</f>
        <v>43220</v>
      </c>
      <c r="D24" s="87">
        <f ca="1">OFFSET(Strats!$B$3,MATCH($B24,Strats!$B$4:$B$31,0),MATCH(D$5,Strats!$C$3:$BS$3,0))</f>
        <v>106595710.78</v>
      </c>
      <c r="E24" s="88">
        <f ca="1">OFFSET(Strats!$B$3,MATCH($B24,Strats!$B$4:$B$31,0),MATCH(E$5,Strats!$C$3:$BS$3,0))</f>
        <v>0.51714887215302685</v>
      </c>
      <c r="F24" s="85">
        <f t="shared" ca="1" si="13"/>
        <v>55125851.606227249</v>
      </c>
      <c r="G24" s="85">
        <f t="shared" ca="1" si="14"/>
        <v>36752164.530000001</v>
      </c>
      <c r="H24" s="86">
        <f ca="1">IFERROR(XIRR(OFFSET($J24,0,MATCH($C24,$K$6:$GS$6,0)):$GS24,OFFSET($J$6,0,MATCH($C24,$K$6:$GS$6,0)):$GS$6),"N/A")</f>
        <v>-7.1610942482948303E-2</v>
      </c>
      <c r="I24" s="95">
        <f t="shared" ca="1" si="15"/>
        <v>0.71711604254682559</v>
      </c>
      <c r="K24" s="100">
        <f>SUMIFS('Pooled CF'!$E:$E,'Pooled CF'!$A:$A,$A24,'Pooled CF'!$G:$G,K$6)</f>
        <v>0</v>
      </c>
      <c r="L24" s="100">
        <f>SUMIFS('Pooled CF'!$E:$E,'Pooled CF'!$A:$A,$A24,'Pooled CF'!$G:$G,L$6)</f>
        <v>0</v>
      </c>
      <c r="M24" s="100">
        <f>SUMIFS('Pooled CF'!$E:$E,'Pooled CF'!$A:$A,$A24,'Pooled CF'!$G:$G,M$6)</f>
        <v>0</v>
      </c>
      <c r="N24" s="100">
        <f>SUMIFS('Pooled CF'!$E:$E,'Pooled CF'!$A:$A,$A24,'Pooled CF'!$G:$G,N$6)</f>
        <v>0</v>
      </c>
      <c r="O24" s="100">
        <f>SUMIFS('Pooled CF'!$E:$E,'Pooled CF'!$A:$A,$A24,'Pooled CF'!$G:$G,O$6)</f>
        <v>0</v>
      </c>
      <c r="P24" s="100">
        <f>SUMIFS('Pooled CF'!$E:$E,'Pooled CF'!$A:$A,$A24,'Pooled CF'!$G:$G,P$6)</f>
        <v>0</v>
      </c>
      <c r="Q24" s="100">
        <f>SUMIFS('Pooled CF'!$E:$E,'Pooled CF'!$A:$A,$A24,'Pooled CF'!$G:$G,Q$6)</f>
        <v>0</v>
      </c>
      <c r="R24" s="100">
        <f>SUMIFS('Pooled CF'!$E:$E,'Pooled CF'!$A:$A,$A24,'Pooled CF'!$G:$G,R$6)</f>
        <v>0</v>
      </c>
      <c r="S24" s="100">
        <f>SUMIFS('Pooled CF'!$E:$E,'Pooled CF'!$A:$A,$A24,'Pooled CF'!$G:$G,S$6)</f>
        <v>0</v>
      </c>
      <c r="T24" s="100">
        <f>SUMIFS('Pooled CF'!$E:$E,'Pooled CF'!$A:$A,$A24,'Pooled CF'!$G:$G,T$6)</f>
        <v>0</v>
      </c>
      <c r="U24" s="100">
        <f>SUMIFS('Pooled CF'!$E:$E,'Pooled CF'!$A:$A,$A24,'Pooled CF'!$G:$G,U$6)</f>
        <v>0</v>
      </c>
      <c r="V24" s="100">
        <f>SUMIFS('Pooled CF'!$E:$E,'Pooled CF'!$A:$A,$A24,'Pooled CF'!$G:$G,V$6)</f>
        <v>0</v>
      </c>
      <c r="W24" s="100">
        <f>SUMIFS('Pooled CF'!$E:$E,'Pooled CF'!$A:$A,$A24,'Pooled CF'!$G:$G,W$6)</f>
        <v>0</v>
      </c>
      <c r="X24" s="100">
        <f>SUMIFS('Pooled CF'!$E:$E,'Pooled CF'!$A:$A,$A24,'Pooled CF'!$G:$G,X$6)</f>
        <v>0</v>
      </c>
      <c r="Y24" s="100">
        <f>SUMIFS('Pooled CF'!$E:$E,'Pooled CF'!$A:$A,$A24,'Pooled CF'!$G:$G,Y$6)</f>
        <v>-55125851.606227249</v>
      </c>
      <c r="Z24" s="100">
        <f>SUMIFS('Pooled CF'!$E:$E,'Pooled CF'!$A:$A,$A24,'Pooled CF'!$G:$G,Z$6)</f>
        <v>404811.71</v>
      </c>
      <c r="AA24" s="100">
        <f>SUMIFS('Pooled CF'!$E:$E,'Pooled CF'!$A:$A,$A24,'Pooled CF'!$G:$G,AA$6)</f>
        <v>418303.26</v>
      </c>
      <c r="AB24" s="100">
        <f>SUMIFS('Pooled CF'!$E:$E,'Pooled CF'!$A:$A,$A24,'Pooled CF'!$G:$G,AB$6)</f>
        <v>404807.99</v>
      </c>
      <c r="AC24" s="100">
        <f>SUMIFS('Pooled CF'!$E:$E,'Pooled CF'!$A:$A,$A24,'Pooled CF'!$G:$G,AC$6)</f>
        <v>418299.42</v>
      </c>
      <c r="AD24" s="100">
        <f>SUMIFS('Pooled CF'!$E:$E,'Pooled CF'!$A:$A,$A24,'Pooled CF'!$G:$G,AD$6)</f>
        <v>418297.65</v>
      </c>
      <c r="AE24" s="100">
        <f>SUMIFS('Pooled CF'!$E:$E,'Pooled CF'!$A:$A,$A24,'Pooled CF'!$G:$G,AE$6)</f>
        <v>404802.44</v>
      </c>
      <c r="AF24" s="100">
        <f>SUMIFS('Pooled CF'!$E:$E,'Pooled CF'!$A:$A,$A24,'Pooled CF'!$G:$G,AF$6)</f>
        <v>418293.69</v>
      </c>
      <c r="AG24" s="100">
        <f>SUMIFS('Pooled CF'!$E:$E,'Pooled CF'!$A:$A,$A24,'Pooled CF'!$G:$G,AG$6)</f>
        <v>404798.63</v>
      </c>
      <c r="AH24" s="100">
        <f>SUMIFS('Pooled CF'!$E:$E,'Pooled CF'!$A:$A,$A24,'Pooled CF'!$G:$G,AH$6)</f>
        <v>404796.39</v>
      </c>
      <c r="AI24" s="100">
        <f>SUMIFS('Pooled CF'!$E:$E,'Pooled CF'!$A:$A,$A24,'Pooled CF'!$G:$G,AI$6)</f>
        <v>404794.64</v>
      </c>
      <c r="AJ24" s="100">
        <f>SUMIFS('Pooled CF'!$E:$E,'Pooled CF'!$A:$A,$A24,'Pooled CF'!$G:$G,AJ$6)</f>
        <v>404066.24</v>
      </c>
      <c r="AK24" s="100">
        <f>SUMIFS('Pooled CF'!$E:$E,'Pooled CF'!$A:$A,$A24,'Pooled CF'!$G:$G,AK$6)</f>
        <v>418270.48</v>
      </c>
      <c r="AL24" s="100">
        <f>SUMIFS('Pooled CF'!$E:$E,'Pooled CF'!$A:$A,$A24,'Pooled CF'!$G:$G,AL$6)</f>
        <v>403947.66</v>
      </c>
      <c r="AM24" s="100">
        <f>SUMIFS('Pooled CF'!$E:$E,'Pooled CF'!$A:$A,$A24,'Pooled CF'!$G:$G,AM$6)</f>
        <v>418272.82</v>
      </c>
      <c r="AN24" s="100">
        <f>SUMIFS('Pooled CF'!$E:$E,'Pooled CF'!$A:$A,$A24,'Pooled CF'!$G:$G,AN$6)</f>
        <v>404246.87</v>
      </c>
      <c r="AO24" s="100">
        <f>SUMIFS('Pooled CF'!$E:$E,'Pooled CF'!$A:$A,$A24,'Pooled CF'!$G:$G,AO$6)</f>
        <v>418186</v>
      </c>
      <c r="AP24" s="100">
        <f>SUMIFS('Pooled CF'!$E:$E,'Pooled CF'!$A:$A,$A24,'Pooled CF'!$G:$G,AP$6)</f>
        <v>418269.98</v>
      </c>
      <c r="AQ24" s="100">
        <f>SUMIFS('Pooled CF'!$E:$E,'Pooled CF'!$A:$A,$A24,'Pooled CF'!$G:$G,AQ$6)</f>
        <v>404772.53</v>
      </c>
      <c r="AR24" s="100">
        <f>SUMIFS('Pooled CF'!$E:$E,'Pooled CF'!$A:$A,$A24,'Pooled CF'!$G:$G,AR$6)</f>
        <v>418248.11</v>
      </c>
      <c r="AS24" s="100">
        <f>SUMIFS('Pooled CF'!$E:$E,'Pooled CF'!$A:$A,$A24,'Pooled CF'!$G:$G,AS$6)</f>
        <v>404758.99</v>
      </c>
      <c r="AT24" s="100">
        <f>SUMIFS('Pooled CF'!$E:$E,'Pooled CF'!$A:$A,$A24,'Pooled CF'!$G:$G,AT$6)</f>
        <v>417764.64</v>
      </c>
      <c r="AU24" s="100">
        <f>SUMIFS('Pooled CF'!$E:$E,'Pooled CF'!$A:$A,$A24,'Pooled CF'!$G:$G,AU$6)</f>
        <v>404726.48</v>
      </c>
      <c r="AV24" s="100">
        <f>SUMIFS('Pooled CF'!$E:$E,'Pooled CF'!$A:$A,$A24,'Pooled CF'!$G:$G,AV$6)</f>
        <v>404760.16</v>
      </c>
      <c r="AW24" s="100">
        <f>SUMIFS('Pooled CF'!$E:$E,'Pooled CF'!$A:$A,$A24,'Pooled CF'!$G:$G,AW$6)</f>
        <v>418250.84</v>
      </c>
      <c r="AX24" s="100">
        <f>SUMIFS('Pooled CF'!$E:$E,'Pooled CF'!$A:$A,$A24,'Pooled CF'!$G:$G,AX$6)</f>
        <v>404666.74</v>
      </c>
      <c r="AY24" s="100">
        <f>SUMIFS('Pooled CF'!$E:$E,'Pooled CF'!$A:$A,$A24,'Pooled CF'!$G:$G,AY$6)</f>
        <v>418227.54</v>
      </c>
      <c r="AZ24" s="100">
        <f>SUMIFS('Pooled CF'!$E:$E,'Pooled CF'!$A:$A,$A24,'Pooled CF'!$G:$G,AZ$6)</f>
        <v>396924.14</v>
      </c>
      <c r="BA24" s="100">
        <f>SUMIFS('Pooled CF'!$E:$E,'Pooled CF'!$A:$A,$A24,'Pooled CF'!$G:$G,BA$6)</f>
        <v>408664.13</v>
      </c>
      <c r="BB24" s="100">
        <f>SUMIFS('Pooled CF'!$E:$E,'Pooled CF'!$A:$A,$A24,'Pooled CF'!$G:$G,BB$6)</f>
        <v>408630.54</v>
      </c>
      <c r="BC24" s="100">
        <f>SUMIFS('Pooled CF'!$E:$E,'Pooled CF'!$A:$A,$A24,'Pooled CF'!$G:$G,BC$6)</f>
        <v>395429.04</v>
      </c>
      <c r="BD24" s="100">
        <f>SUMIFS('Pooled CF'!$E:$E,'Pooled CF'!$A:$A,$A24,'Pooled CF'!$G:$G,BD$6)</f>
        <v>404431.39</v>
      </c>
      <c r="BE24" s="100">
        <f>SUMIFS('Pooled CF'!$E:$E,'Pooled CF'!$A:$A,$A24,'Pooled CF'!$G:$G,BE$6)</f>
        <v>391258.67</v>
      </c>
      <c r="BF24" s="100">
        <f>SUMIFS('Pooled CF'!$E:$E,'Pooled CF'!$A:$A,$A24,'Pooled CF'!$G:$G,BF$6)</f>
        <v>390942.63</v>
      </c>
      <c r="BG24" s="100">
        <f>SUMIFS('Pooled CF'!$E:$E,'Pooled CF'!$A:$A,$A24,'Pooled CF'!$G:$G,BG$6)</f>
        <v>390943.19</v>
      </c>
      <c r="BH24" s="100">
        <f>SUMIFS('Pooled CF'!$E:$E,'Pooled CF'!$A:$A,$A24,'Pooled CF'!$G:$G,BH$6)</f>
        <v>389832.84</v>
      </c>
      <c r="BI24" s="100">
        <f>SUMIFS('Pooled CF'!$E:$E,'Pooled CF'!$A:$A,$A24,'Pooled CF'!$G:$G,BI$6)</f>
        <v>404430.57</v>
      </c>
      <c r="BJ24" s="100">
        <f>SUMIFS('Pooled CF'!$E:$E,'Pooled CF'!$A:$A,$A24,'Pooled CF'!$G:$G,BJ$6)</f>
        <v>387663.28</v>
      </c>
      <c r="BK24" s="100">
        <f>SUMIFS('Pooled CF'!$E:$E,'Pooled CF'!$A:$A,$A24,'Pooled CF'!$G:$G,BK$6)</f>
        <v>404422.29</v>
      </c>
      <c r="BL24" s="100">
        <f>SUMIFS('Pooled CF'!$E:$E,'Pooled CF'!$A:$A,$A24,'Pooled CF'!$G:$G,BL$6)</f>
        <v>463896.33</v>
      </c>
      <c r="BM24" s="100">
        <f>SUMIFS('Pooled CF'!$E:$E,'Pooled CF'!$A:$A,$A24,'Pooled CF'!$G:$G,BM$6)</f>
        <v>413582.42</v>
      </c>
      <c r="BN24" s="100">
        <f>SUMIFS('Pooled CF'!$E:$E,'Pooled CF'!$A:$A,$A24,'Pooled CF'!$G:$G,BN$6)</f>
        <v>417106.47</v>
      </c>
      <c r="BO24" s="100">
        <f>SUMIFS('Pooled CF'!$E:$E,'Pooled CF'!$A:$A,$A24,'Pooled CF'!$G:$G,BO$6)</f>
        <v>401204.07</v>
      </c>
      <c r="BP24" s="100">
        <f>SUMIFS('Pooled CF'!$E:$E,'Pooled CF'!$A:$A,$A24,'Pooled CF'!$G:$G,BP$6)</f>
        <v>420303.48</v>
      </c>
      <c r="BQ24" s="100">
        <f>SUMIFS('Pooled CF'!$E:$E,'Pooled CF'!$A:$A,$A24,'Pooled CF'!$G:$G,BQ$6)</f>
        <v>399530.77</v>
      </c>
      <c r="BR24" s="100">
        <f>SUMIFS('Pooled CF'!$E:$E,'Pooled CF'!$A:$A,$A24,'Pooled CF'!$G:$G,BR$6)</f>
        <v>399358.36</v>
      </c>
      <c r="BS24" s="100">
        <f>SUMIFS('Pooled CF'!$E:$E,'Pooled CF'!$A:$A,$A24,'Pooled CF'!$G:$G,BS$6)</f>
        <v>399457.4</v>
      </c>
      <c r="BT24" s="100">
        <f>SUMIFS('Pooled CF'!$E:$E,'Pooled CF'!$A:$A,$A24,'Pooled CF'!$G:$G,BT$6)</f>
        <v>399358.9</v>
      </c>
      <c r="BU24" s="100">
        <f>SUMIFS('Pooled CF'!$E:$E,'Pooled CF'!$A:$A,$A24,'Pooled CF'!$G:$G,BU$6)</f>
        <v>412863.29</v>
      </c>
      <c r="BV24" s="100">
        <f>SUMIFS('Pooled CF'!$E:$E,'Pooled CF'!$A:$A,$A24,'Pooled CF'!$G:$G,BV$6)</f>
        <v>399415.64</v>
      </c>
      <c r="BW24" s="100">
        <f>SUMIFS('Pooled CF'!$E:$E,'Pooled CF'!$A:$A,$A24,'Pooled CF'!$G:$G,BW$6)</f>
        <v>412845.68</v>
      </c>
      <c r="BX24" s="100">
        <f>SUMIFS('Pooled CF'!$E:$E,'Pooled CF'!$A:$A,$A24,'Pooled CF'!$G:$G,BX$6)</f>
        <v>399455.4</v>
      </c>
      <c r="BY24" s="100">
        <f>SUMIFS('Pooled CF'!$E:$E,'Pooled CF'!$A:$A,$A24,'Pooled CF'!$G:$G,BY$6)</f>
        <v>412908.42</v>
      </c>
      <c r="BZ24" s="100">
        <f>SUMIFS('Pooled CF'!$E:$E,'Pooled CF'!$A:$A,$A24,'Pooled CF'!$G:$G,BZ$6)</f>
        <v>412885.85</v>
      </c>
      <c r="CA24" s="100">
        <f>SUMIFS('Pooled CF'!$E:$E,'Pooled CF'!$A:$A,$A24,'Pooled CF'!$G:$G,CA$6)</f>
        <v>399438.78</v>
      </c>
      <c r="CB24" s="100">
        <f>SUMIFS('Pooled CF'!$E:$E,'Pooled CF'!$A:$A,$A24,'Pooled CF'!$G:$G,CB$6)</f>
        <v>412856.72</v>
      </c>
      <c r="CC24" s="100">
        <f>SUMIFS('Pooled CF'!$E:$E,'Pooled CF'!$A:$A,$A24,'Pooled CF'!$G:$G,CC$6)</f>
        <v>399414.28</v>
      </c>
      <c r="CD24" s="100">
        <f>SUMIFS('Pooled CF'!$E:$E,'Pooled CF'!$A:$A,$A24,'Pooled CF'!$G:$G,CD$6)</f>
        <v>398777.92</v>
      </c>
      <c r="CE24" s="100">
        <f>SUMIFS('Pooled CF'!$E:$E,'Pooled CF'!$A:$A,$A24,'Pooled CF'!$G:$G,CE$6)</f>
        <v>398614.03</v>
      </c>
      <c r="CF24" s="100">
        <f>SUMIFS('Pooled CF'!$E:$E,'Pooled CF'!$A:$A,$A24,'Pooled CF'!$G:$G,CF$6)</f>
        <v>398875.43</v>
      </c>
      <c r="CG24" s="100">
        <f>SUMIFS('Pooled CF'!$E:$E,'Pooled CF'!$A:$A,$A24,'Pooled CF'!$G:$G,CG$6)</f>
        <v>410564.37</v>
      </c>
      <c r="CH24" s="100">
        <f>SUMIFS('Pooled CF'!$E:$E,'Pooled CF'!$A:$A,$A24,'Pooled CF'!$G:$G,CH$6)</f>
        <v>390551.38</v>
      </c>
      <c r="CI24" s="100">
        <f>SUMIFS('Pooled CF'!$E:$E,'Pooled CF'!$A:$A,$A24,'Pooled CF'!$G:$G,CI$6)</f>
        <v>403682.76</v>
      </c>
      <c r="CJ24" s="100">
        <f>SUMIFS('Pooled CF'!$E:$E,'Pooled CF'!$A:$A,$A24,'Pooled CF'!$G:$G,CJ$6)</f>
        <v>384608.07</v>
      </c>
      <c r="CK24" s="100">
        <f>SUMIFS('Pooled CF'!$E:$E,'Pooled CF'!$A:$A,$A24,'Pooled CF'!$G:$G,CK$6)</f>
        <v>393454.03</v>
      </c>
      <c r="CL24" s="100">
        <f>SUMIFS('Pooled CF'!$E:$E,'Pooled CF'!$A:$A,$A24,'Pooled CF'!$G:$G,CL$6)</f>
        <v>399368.84</v>
      </c>
      <c r="CM24" s="100">
        <f>SUMIFS('Pooled CF'!$E:$E,'Pooled CF'!$A:$A,$A24,'Pooled CF'!$G:$G,CM$6)</f>
        <v>325974.26</v>
      </c>
      <c r="CN24" s="100">
        <f>SUMIFS('Pooled CF'!$E:$E,'Pooled CF'!$A:$A,$A24,'Pooled CF'!$G:$G,CN$6)</f>
        <v>392533.06</v>
      </c>
      <c r="CO24" s="100">
        <f>SUMIFS('Pooled CF'!$E:$E,'Pooled CF'!$A:$A,$A24,'Pooled CF'!$G:$G,CO$6)</f>
        <v>361147.74</v>
      </c>
      <c r="CP24" s="100">
        <f>SUMIFS('Pooled CF'!$E:$E,'Pooled CF'!$A:$A,$A24,'Pooled CF'!$G:$G,CP$6)</f>
        <v>380369.32</v>
      </c>
      <c r="CQ24" s="100">
        <f>SUMIFS('Pooled CF'!$E:$E,'Pooled CF'!$A:$A,$A24,'Pooled CF'!$G:$G,CQ$6)</f>
        <v>366991.35</v>
      </c>
      <c r="CR24" s="100">
        <f>SUMIFS('Pooled CF'!$E:$E,'Pooled CF'!$A:$A,$A24,'Pooled CF'!$G:$G,CR$6)</f>
        <v>365658.86</v>
      </c>
      <c r="CS24" s="100">
        <f>SUMIFS('Pooled CF'!$E:$E,'Pooled CF'!$A:$A,$A24,'Pooled CF'!$G:$G,CS$6)</f>
        <v>375976.06</v>
      </c>
      <c r="CT24" s="100">
        <f>SUMIFS('Pooled CF'!$E:$E,'Pooled CF'!$A:$A,$A24,'Pooled CF'!$G:$G,CT$6)</f>
        <v>444777.47</v>
      </c>
      <c r="CU24" s="100">
        <f>SUMIFS('Pooled CF'!$E:$E,'Pooled CF'!$A:$A,$A24,'Pooled CF'!$G:$G,CU$6)</f>
        <v>306354.34000000003</v>
      </c>
      <c r="CV24" s="100">
        <f>SUMIFS('Pooled CF'!$E:$E,'Pooled CF'!$A:$A,$A24,'Pooled CF'!$G:$G,CV$6)</f>
        <v>295792.08</v>
      </c>
      <c r="CW24" s="100">
        <f>SUMIFS('Pooled CF'!$E:$E,'Pooled CF'!$A:$A,$A24,'Pooled CF'!$G:$G,CW$6)</f>
        <v>323854.52</v>
      </c>
      <c r="CX24" s="100">
        <f>SUMIFS('Pooled CF'!$E:$E,'Pooled CF'!$A:$A,$A24,'Pooled CF'!$G:$G,CX$6)</f>
        <v>312875.8</v>
      </c>
      <c r="CY24" s="100">
        <f>SUMIFS('Pooled CF'!$E:$E,'Pooled CF'!$A:$A,$A24,'Pooled CF'!$G:$G,CY$6)</f>
        <v>301571.86</v>
      </c>
      <c r="CZ24" s="100">
        <f>SUMIFS('Pooled CF'!$E:$E,'Pooled CF'!$A:$A,$A24,'Pooled CF'!$G:$G,CZ$6)</f>
        <v>311445.90000000002</v>
      </c>
      <c r="DA24" s="100">
        <f>SUMIFS('Pooled CF'!$E:$E,'Pooled CF'!$A:$A,$A24,'Pooled CF'!$G:$G,DA$6)</f>
        <v>301532.84999999998</v>
      </c>
      <c r="DB24" s="100">
        <f>SUMIFS('Pooled CF'!$E:$E,'Pooled CF'!$A:$A,$A24,'Pooled CF'!$G:$G,DB$6)</f>
        <v>295546.2</v>
      </c>
      <c r="DC24" s="100">
        <f>SUMIFS('Pooled CF'!$E:$E,'Pooled CF'!$A:$A,$A24,'Pooled CF'!$G:$G,DC$6)</f>
        <v>274628.49</v>
      </c>
      <c r="DD24" s="100">
        <f>SUMIFS('Pooled CF'!$E:$E,'Pooled CF'!$A:$A,$A24,'Pooled CF'!$G:$G,DD$6)</f>
        <v>285292.89</v>
      </c>
      <c r="DE24" s="100">
        <f>SUMIFS('Pooled CF'!$E:$E,'Pooled CF'!$A:$A,$A24,'Pooled CF'!$G:$G,DE$6)</f>
        <v>284271.05</v>
      </c>
      <c r="DF24" s="100">
        <f>SUMIFS('Pooled CF'!$E:$E,'Pooled CF'!$A:$A,$A24,'Pooled CF'!$G:$G,DF$6)</f>
        <v>279657.67</v>
      </c>
      <c r="DG24" s="100">
        <f>SUMIFS('Pooled CF'!$E:$E,'Pooled CF'!$A:$A,$A24,'Pooled CF'!$G:$G,DG$6)</f>
        <v>818358.85</v>
      </c>
      <c r="DH24" s="100">
        <f>SUMIFS('Pooled CF'!$E:$E,'Pooled CF'!$A:$A,$A24,'Pooled CF'!$G:$G,DH$6)</f>
        <v>295139.63</v>
      </c>
      <c r="DI24" s="100">
        <f>SUMIFS('Pooled CF'!$E:$E,'Pooled CF'!$A:$A,$A24,'Pooled CF'!$G:$G,DI$6)</f>
        <v>304409.14</v>
      </c>
      <c r="DJ24" s="100">
        <f>SUMIFS('Pooled CF'!$E:$E,'Pooled CF'!$A:$A,$A24,'Pooled CF'!$G:$G,DJ$6)</f>
        <v>298743.7</v>
      </c>
      <c r="DK24" s="100">
        <f>SUMIFS('Pooled CF'!$E:$E,'Pooled CF'!$A:$A,$A24,'Pooled CF'!$G:$G,DK$6)</f>
        <v>253751.64</v>
      </c>
      <c r="DL24" s="100">
        <f>SUMIFS('Pooled CF'!$E:$E,'Pooled CF'!$A:$A,$A24,'Pooled CF'!$G:$G,DL$6)</f>
        <v>271242.98</v>
      </c>
      <c r="DM24" s="100">
        <f>SUMIFS('Pooled CF'!$E:$E,'Pooled CF'!$A:$A,$A24,'Pooled CF'!$G:$G,DM$6)</f>
        <v>262268.56</v>
      </c>
      <c r="DN24" s="100">
        <f>SUMIFS('Pooled CF'!$E:$E,'Pooled CF'!$A:$A,$A24,'Pooled CF'!$G:$G,DN$6)</f>
        <v>258537.87</v>
      </c>
      <c r="DO24" s="100">
        <f>SUMIFS('Pooled CF'!$E:$E,'Pooled CF'!$A:$A,$A24,'Pooled CF'!$G:$G,DO$6)</f>
        <v>194225.45</v>
      </c>
      <c r="DP24" s="100">
        <f>SUMIFS('Pooled CF'!$E:$E,'Pooled CF'!$A:$A,$A24,'Pooled CF'!$G:$G,DP$6)</f>
        <v>213571.14</v>
      </c>
      <c r="DQ24" s="100">
        <f>SUMIFS('Pooled CF'!$E:$E,'Pooled CF'!$A:$A,$A24,'Pooled CF'!$G:$G,DQ$6)</f>
        <v>200259.95</v>
      </c>
      <c r="DR24" s="100">
        <f>SUMIFS('Pooled CF'!$E:$E,'Pooled CF'!$A:$A,$A24,'Pooled CF'!$G:$G,DR$6)</f>
        <v>183728.2</v>
      </c>
      <c r="DS24" s="100">
        <f>SUMIFS('Pooled CF'!$E:$E,'Pooled CF'!$A:$A,$A24,'Pooled CF'!$G:$G,DS$6)</f>
        <v>200281.95</v>
      </c>
      <c r="DT24" s="100">
        <f>SUMIFS('Pooled CF'!$E:$E,'Pooled CF'!$A:$A,$A24,'Pooled CF'!$G:$G,DT$6)</f>
        <v>193755.2</v>
      </c>
      <c r="DU24" s="100">
        <f>SUMIFS('Pooled CF'!$E:$E,'Pooled CF'!$A:$A,$A24,'Pooled CF'!$G:$G,DU$6)</f>
        <v>197496.48</v>
      </c>
      <c r="DV24" s="100">
        <f>SUMIFS('Pooled CF'!$E:$E,'Pooled CF'!$A:$A,$A24,'Pooled CF'!$G:$G,DV$6)</f>
        <v>196364.87</v>
      </c>
      <c r="DW24" s="100">
        <f>SUMIFS('Pooled CF'!$E:$E,'Pooled CF'!$A:$A,$A24,'Pooled CF'!$G:$G,DW$6)</f>
        <v>120166.63570044099</v>
      </c>
      <c r="DX24" s="100">
        <f>SUMIFS('Pooled CF'!$E:$E,'Pooled CF'!$A:$A,$A24,'Pooled CF'!$G:$G,DX$6)</f>
        <v>124157.52556866599</v>
      </c>
      <c r="DY24" s="100">
        <f>SUMIFS('Pooled CF'!$E:$E,'Pooled CF'!$A:$A,$A24,'Pooled CF'!$G:$G,DY$6)</f>
        <v>120139.425897856</v>
      </c>
      <c r="DZ24" s="100">
        <f>SUMIFS('Pooled CF'!$E:$E,'Pooled CF'!$A:$A,$A24,'Pooled CF'!$G:$G,DZ$6)</f>
        <v>111731.387971951</v>
      </c>
      <c r="EA24" s="100">
        <f>SUMIFS('Pooled CF'!$E:$E,'Pooled CF'!$A:$A,$A24,'Pooled CF'!$G:$G,EA$6)</f>
        <v>111718.688000422</v>
      </c>
      <c r="EB24" s="100">
        <f>SUMIFS('Pooled CF'!$E:$E,'Pooled CF'!$A:$A,$A24,'Pooled CF'!$G:$G,EB$6)</f>
        <v>136925.70818504499</v>
      </c>
      <c r="EC24" s="100">
        <f>SUMIFS('Pooled CF'!$E:$E,'Pooled CF'!$A:$A,$A24,'Pooled CF'!$G:$G,EC$6)</f>
        <v>124084.0485058</v>
      </c>
      <c r="ED24" s="100">
        <f>SUMIFS('Pooled CF'!$E:$E,'Pooled CF'!$A:$A,$A24,'Pooled CF'!$G:$G,ED$6)</f>
        <v>120067.82984517</v>
      </c>
      <c r="EE24" s="100">
        <f>SUMIFS('Pooled CF'!$E:$E,'Pooled CF'!$A:$A,$A24,'Pooled CF'!$G:$G,EE$6)</f>
        <v>124054.721996917</v>
      </c>
      <c r="EF24" s="100">
        <f>SUMIFS('Pooled CF'!$E:$E,'Pooled CF'!$A:$A,$A24,'Pooled CF'!$G:$G,EF$6)</f>
        <v>120039.252665098</v>
      </c>
      <c r="EG24" s="100">
        <f>SUMIFS('Pooled CF'!$E:$E,'Pooled CF'!$A:$A,$A24,'Pooled CF'!$G:$G,EG$6)</f>
        <v>124024.986925577</v>
      </c>
      <c r="EH24" s="100">
        <f>SUMIFS('Pooled CF'!$E:$E,'Pooled CF'!$A:$A,$A24,'Pooled CF'!$G:$G,EH$6)</f>
        <v>124010.619326951</v>
      </c>
      <c r="EI24" s="100">
        <f>SUMIFS('Pooled CF'!$E:$E,'Pooled CF'!$A:$A,$A24,'Pooled CF'!$G:$G,EI$6)</f>
        <v>119996.275421536</v>
      </c>
      <c r="EJ24" s="100">
        <f>SUMIFS('Pooled CF'!$E:$E,'Pooled CF'!$A:$A,$A24,'Pooled CF'!$G:$G,EJ$6)</f>
        <v>103605.51447577401</v>
      </c>
      <c r="EK24" s="100">
        <f>SUMIFS('Pooled CF'!$E:$E,'Pooled CF'!$A:$A,$A24,'Pooled CF'!$G:$G,EK$6)</f>
        <v>100251.06740419701</v>
      </c>
      <c r="EL24" s="100">
        <f>SUMIFS('Pooled CF'!$E:$E,'Pooled CF'!$A:$A,$A24,'Pooled CF'!$G:$G,EL$6)</f>
        <v>89478.415976585995</v>
      </c>
      <c r="EM24" s="100">
        <f>SUMIFS('Pooled CF'!$E:$E,'Pooled CF'!$A:$A,$A24,'Pooled CF'!$G:$G,EM$6)</f>
        <v>33441.265959197997</v>
      </c>
      <c r="EN24" s="100">
        <f>SUMIFS('Pooled CF'!$E:$E,'Pooled CF'!$A:$A,$A24,'Pooled CF'!$G:$G,EN$6)</f>
        <v>53817.659046950001</v>
      </c>
      <c r="EO24" s="100">
        <f>SUMIFS('Pooled CF'!$E:$E,'Pooled CF'!$A:$A,$A24,'Pooled CF'!$G:$G,EO$6)</f>
        <v>40381.646878332998</v>
      </c>
      <c r="EP24" s="100">
        <f>SUMIFS('Pooled CF'!$E:$E,'Pooled CF'!$A:$A,$A24,'Pooled CF'!$G:$G,EP$6)</f>
        <v>37207.605907603</v>
      </c>
      <c r="EQ24" s="100">
        <f>SUMIFS('Pooled CF'!$E:$E,'Pooled CF'!$A:$A,$A24,'Pooled CF'!$G:$G,EQ$6)</f>
        <v>38447.859437856998</v>
      </c>
      <c r="ER24" s="100">
        <f>SUMIFS('Pooled CF'!$E:$E,'Pooled CF'!$A:$A,$A24,'Pooled CF'!$G:$G,ER$6)</f>
        <v>37207.605907603</v>
      </c>
      <c r="ES24" s="100">
        <f>SUMIFS('Pooled CF'!$E:$E,'Pooled CF'!$A:$A,$A24,'Pooled CF'!$G:$G,ES$6)</f>
        <v>38447.859437856998</v>
      </c>
      <c r="ET24" s="100">
        <f>SUMIFS('Pooled CF'!$E:$E,'Pooled CF'!$A:$A,$A24,'Pooled CF'!$G:$G,ET$6)</f>
        <v>38447.859437856998</v>
      </c>
      <c r="EU24" s="100">
        <f>SUMIFS('Pooled CF'!$E:$E,'Pooled CF'!$A:$A,$A24,'Pooled CF'!$G:$G,EU$6)</f>
        <v>0</v>
      </c>
      <c r="EV24" s="100">
        <f>SUMIFS('Pooled CF'!$E:$E,'Pooled CF'!$A:$A,$A24,'Pooled CF'!$G:$G,EV$6)</f>
        <v>0</v>
      </c>
      <c r="EW24" s="100">
        <f>SUMIFS('Pooled CF'!$E:$E,'Pooled CF'!$A:$A,$A24,'Pooled CF'!$G:$G,EW$6)</f>
        <v>0</v>
      </c>
      <c r="EX24" s="100">
        <f>SUMIFS('Pooled CF'!$E:$E,'Pooled CF'!$A:$A,$A24,'Pooled CF'!$G:$G,EX$6)</f>
        <v>0</v>
      </c>
      <c r="EY24" s="100">
        <f>SUMIFS('Pooled CF'!$E:$E,'Pooled CF'!$A:$A,$A24,'Pooled CF'!$G:$G,EY$6)</f>
        <v>0</v>
      </c>
      <c r="EZ24" s="100">
        <f>SUMIFS('Pooled CF'!$E:$E,'Pooled CF'!$A:$A,$A24,'Pooled CF'!$G:$G,EZ$6)</f>
        <v>0</v>
      </c>
      <c r="FA24" s="100">
        <f>SUMIFS('Pooled CF'!$E:$E,'Pooled CF'!$A:$A,$A24,'Pooled CF'!$G:$G,FA$6)</f>
        <v>0</v>
      </c>
      <c r="FB24" s="100">
        <f>SUMIFS('Pooled CF'!$E:$E,'Pooled CF'!$A:$A,$A24,'Pooled CF'!$G:$G,FB$6)</f>
        <v>0</v>
      </c>
      <c r="FC24" s="100">
        <f>SUMIFS('Pooled CF'!$E:$E,'Pooled CF'!$A:$A,$A24,'Pooled CF'!$G:$G,FC$6)</f>
        <v>0</v>
      </c>
      <c r="FD24" s="100">
        <f>SUMIFS('Pooled CF'!$E:$E,'Pooled CF'!$A:$A,$A24,'Pooled CF'!$G:$G,FD$6)</f>
        <v>0</v>
      </c>
      <c r="FE24" s="100">
        <f>SUMIFS('Pooled CF'!$E:$E,'Pooled CF'!$A:$A,$A24,'Pooled CF'!$G:$G,FE$6)</f>
        <v>0</v>
      </c>
      <c r="FF24" s="100">
        <f>SUMIFS('Pooled CF'!$E:$E,'Pooled CF'!$A:$A,$A24,'Pooled CF'!$G:$G,FF$6)</f>
        <v>0</v>
      </c>
      <c r="FG24" s="100">
        <f>SUMIFS('Pooled CF'!$E:$E,'Pooled CF'!$A:$A,$A24,'Pooled CF'!$G:$G,FG$6)</f>
        <v>0</v>
      </c>
      <c r="FH24" s="100">
        <f>SUMIFS('Pooled CF'!$E:$E,'Pooled CF'!$A:$A,$A24,'Pooled CF'!$G:$G,FH$6)</f>
        <v>0</v>
      </c>
      <c r="FI24" s="100">
        <f>SUMIFS('Pooled CF'!$E:$E,'Pooled CF'!$A:$A,$A24,'Pooled CF'!$G:$G,FI$6)</f>
        <v>0</v>
      </c>
      <c r="FJ24" s="100">
        <f>SUMIFS('Pooled CF'!$E:$E,'Pooled CF'!$A:$A,$A24,'Pooled CF'!$G:$G,FJ$6)</f>
        <v>0</v>
      </c>
      <c r="FK24" s="100">
        <f>SUMIFS('Pooled CF'!$E:$E,'Pooled CF'!$A:$A,$A24,'Pooled CF'!$G:$G,FK$6)</f>
        <v>0</v>
      </c>
      <c r="FL24" s="100">
        <f>SUMIFS('Pooled CF'!$E:$E,'Pooled CF'!$A:$A,$A24,'Pooled CF'!$G:$G,FL$6)</f>
        <v>0</v>
      </c>
      <c r="FM24" s="100">
        <f>SUMIFS('Pooled CF'!$E:$E,'Pooled CF'!$A:$A,$A24,'Pooled CF'!$G:$G,FM$6)</f>
        <v>0</v>
      </c>
      <c r="FN24" s="100">
        <f>SUMIFS('Pooled CF'!$E:$E,'Pooled CF'!$A:$A,$A24,'Pooled CF'!$G:$G,FN$6)</f>
        <v>0</v>
      </c>
      <c r="FO24" s="100">
        <f>SUMIFS('Pooled CF'!$E:$E,'Pooled CF'!$A:$A,$A24,'Pooled CF'!$G:$G,FO$6)</f>
        <v>0</v>
      </c>
      <c r="FP24" s="100">
        <f>SUMIFS('Pooled CF'!$E:$E,'Pooled CF'!$A:$A,$A24,'Pooled CF'!$G:$G,FP$6)</f>
        <v>0</v>
      </c>
      <c r="FQ24" s="100">
        <f>SUMIFS('Pooled CF'!$E:$E,'Pooled CF'!$A:$A,$A24,'Pooled CF'!$G:$G,FQ$6)</f>
        <v>0</v>
      </c>
      <c r="FR24" s="100">
        <f>SUMIFS('Pooled CF'!$E:$E,'Pooled CF'!$A:$A,$A24,'Pooled CF'!$G:$G,FR$6)</f>
        <v>0</v>
      </c>
      <c r="FS24" s="100">
        <f>SUMIFS('Pooled CF'!$E:$E,'Pooled CF'!$A:$A,$A24,'Pooled CF'!$G:$G,FS$6)</f>
        <v>0</v>
      </c>
      <c r="FT24" s="100">
        <f>SUMIFS('Pooled CF'!$E:$E,'Pooled CF'!$A:$A,$A24,'Pooled CF'!$G:$G,FT$6)</f>
        <v>0</v>
      </c>
      <c r="FU24" s="100">
        <f>SUMIFS('Pooled CF'!$E:$E,'Pooled CF'!$A:$A,$A24,'Pooled CF'!$G:$G,FU$6)</f>
        <v>0</v>
      </c>
      <c r="FV24" s="100">
        <f>SUMIFS('Pooled CF'!$E:$E,'Pooled CF'!$A:$A,$A24,'Pooled CF'!$G:$G,FV$6)</f>
        <v>0</v>
      </c>
      <c r="FW24" s="100">
        <f>SUMIFS('Pooled CF'!$E:$E,'Pooled CF'!$A:$A,$A24,'Pooled CF'!$G:$G,FW$6)</f>
        <v>0</v>
      </c>
      <c r="FX24" s="100">
        <f>SUMIFS('Pooled CF'!$E:$E,'Pooled CF'!$A:$A,$A24,'Pooled CF'!$G:$G,FX$6)</f>
        <v>0</v>
      </c>
      <c r="FY24" s="100">
        <f>SUMIFS('Pooled CF'!$E:$E,'Pooled CF'!$A:$A,$A24,'Pooled CF'!$G:$G,FY$6)</f>
        <v>0</v>
      </c>
      <c r="FZ24" s="100">
        <f>SUMIFS('Pooled CF'!$E:$E,'Pooled CF'!$A:$A,$A24,'Pooled CF'!$G:$G,FZ$6)</f>
        <v>0</v>
      </c>
      <c r="GA24" s="100">
        <f>SUMIFS('Pooled CF'!$E:$E,'Pooled CF'!$A:$A,$A24,'Pooled CF'!$G:$G,GA$6)</f>
        <v>0</v>
      </c>
      <c r="GB24" s="100">
        <f>SUMIFS('Pooled CF'!$E:$E,'Pooled CF'!$A:$A,$A24,'Pooled CF'!$G:$G,GB$6)</f>
        <v>0</v>
      </c>
      <c r="GC24" s="100">
        <f>SUMIFS('Pooled CF'!$E:$E,'Pooled CF'!$A:$A,$A24,'Pooled CF'!$G:$G,GC$6)</f>
        <v>0</v>
      </c>
      <c r="GD24" s="100">
        <f>SUMIFS('Pooled CF'!$E:$E,'Pooled CF'!$A:$A,$A24,'Pooled CF'!$G:$G,GD$6)</f>
        <v>0</v>
      </c>
      <c r="GE24" s="100">
        <f>SUMIFS('Pooled CF'!$E:$E,'Pooled CF'!$A:$A,$A24,'Pooled CF'!$G:$G,GE$6)</f>
        <v>0</v>
      </c>
      <c r="GF24" s="100">
        <f>SUMIFS('Pooled CF'!$E:$E,'Pooled CF'!$A:$A,$A24,'Pooled CF'!$G:$G,GF$6)</f>
        <v>0</v>
      </c>
      <c r="GG24" s="100">
        <f>SUMIFS('Pooled CF'!$E:$E,'Pooled CF'!$A:$A,$A24,'Pooled CF'!$G:$G,GG$6)</f>
        <v>0</v>
      </c>
      <c r="GH24" s="100">
        <f>SUMIFS('Pooled CF'!$E:$E,'Pooled CF'!$A:$A,$A24,'Pooled CF'!$G:$G,GH$6)</f>
        <v>0</v>
      </c>
      <c r="GI24" s="100">
        <f>SUMIFS('Pooled CF'!$E:$E,'Pooled CF'!$A:$A,$A24,'Pooled CF'!$G:$G,GI$6)</f>
        <v>0</v>
      </c>
      <c r="GJ24" s="100">
        <f>SUMIFS('Pooled CF'!$E:$E,'Pooled CF'!$A:$A,$A24,'Pooled CF'!$G:$G,GJ$6)</f>
        <v>0</v>
      </c>
      <c r="GK24" s="100">
        <f>SUMIFS('Pooled CF'!$E:$E,'Pooled CF'!$A:$A,$A24,'Pooled CF'!$G:$G,GK$6)</f>
        <v>0</v>
      </c>
      <c r="GL24" s="100">
        <f>SUMIFS('Pooled CF'!$E:$E,'Pooled CF'!$A:$A,$A24,'Pooled CF'!$G:$G,GL$6)</f>
        <v>0</v>
      </c>
      <c r="GM24" s="100">
        <f>SUMIFS('Pooled CF'!$E:$E,'Pooled CF'!$A:$A,$A24,'Pooled CF'!$G:$G,GM$6)</f>
        <v>0</v>
      </c>
      <c r="GN24" s="100">
        <f>SUMIFS('Pooled CF'!$E:$E,'Pooled CF'!$A:$A,$A24,'Pooled CF'!$G:$G,GN$6)</f>
        <v>0</v>
      </c>
      <c r="GO24" s="100">
        <f>SUMIFS('Pooled CF'!$E:$E,'Pooled CF'!$A:$A,$A24,'Pooled CF'!$G:$G,GO$6)</f>
        <v>0</v>
      </c>
      <c r="GP24" s="100">
        <f>SUMIFS('Pooled CF'!$E:$E,'Pooled CF'!$A:$A,$A24,'Pooled CF'!$G:$G,GP$6)</f>
        <v>0</v>
      </c>
      <c r="GQ24" s="100">
        <f>SUMIFS('Pooled CF'!$E:$E,'Pooled CF'!$A:$A,$A24,'Pooled CF'!$G:$G,GQ$6)</f>
        <v>0</v>
      </c>
      <c r="GR24" s="100">
        <f>SUMIFS('Pooled CF'!$E:$E,'Pooled CF'!$A:$A,$A24,'Pooled CF'!$G:$G,GR$6)</f>
        <v>0</v>
      </c>
      <c r="GS24" s="100">
        <f>SUMIFS('Pooled CF'!$E:$E,'Pooled CF'!$A:$A,$A24,'Pooled CF'!$G:$G,GS$6)</f>
        <v>0</v>
      </c>
      <c r="GU24" s="85">
        <f t="shared" si="18"/>
        <v>0</v>
      </c>
      <c r="GV24" s="85">
        <f t="shared" si="18"/>
        <v>-51833436.81622725</v>
      </c>
      <c r="GW24" s="85">
        <f t="shared" si="18"/>
        <v>4922630.7100000009</v>
      </c>
      <c r="GX24" s="85">
        <f t="shared" si="18"/>
        <v>4873734.3099999996</v>
      </c>
      <c r="GY24" s="85">
        <f t="shared" si="18"/>
        <v>4883858.34</v>
      </c>
      <c r="GZ24" s="85">
        <f t="shared" si="18"/>
        <v>4860258.7200000007</v>
      </c>
      <c r="HA24" s="85">
        <f t="shared" si="18"/>
        <v>4658151.8899999987</v>
      </c>
      <c r="HB24" s="85">
        <f t="shared" si="18"/>
        <v>4087200.4099999997</v>
      </c>
      <c r="HC24" s="85">
        <f t="shared" si="18"/>
        <v>3923310.8000000003</v>
      </c>
      <c r="HD24" s="85">
        <f t="shared" si="18"/>
        <v>2202684.6971669625</v>
      </c>
      <c r="HE24" s="85">
        <f t="shared" si="18"/>
        <v>1420510.1007244382</v>
      </c>
      <c r="HF24" s="85">
        <f t="shared" si="18"/>
        <v>406877.77798984398</v>
      </c>
      <c r="HG24" s="85">
        <f t="shared" si="18"/>
        <v>0</v>
      </c>
      <c r="HH24" s="85">
        <f t="shared" si="18"/>
        <v>0</v>
      </c>
      <c r="HI24" s="85">
        <f t="shared" si="18"/>
        <v>0</v>
      </c>
      <c r="HJ24" s="85">
        <f t="shared" si="18"/>
        <v>0</v>
      </c>
      <c r="HK24" s="85">
        <f t="shared" si="17"/>
        <v>-15594219.060345996</v>
      </c>
    </row>
    <row r="25" spans="1:219" hidden="1" outlineLevel="1" x14ac:dyDescent="0.75">
      <c r="A25" s="7" t="s">
        <v>31</v>
      </c>
      <c r="B25" s="112" t="s">
        <v>182</v>
      </c>
      <c r="C25" s="104">
        <f ca="1">EOMONTH(OFFSET(Strats!$B$3,MATCH($B25,Strats!$B$4:$B$31,0),MATCH(C$5,Strats!$C$3:$BS$3,0)),0)</f>
        <v>42916</v>
      </c>
      <c r="D25" s="87">
        <f ca="1">OFFSET(Strats!$B$3,MATCH($B25,Strats!$B$4:$B$31,0),MATCH(D$5,Strats!$C$3:$BS$3,0))</f>
        <v>74373594</v>
      </c>
      <c r="E25" s="88">
        <f ca="1">OFFSET(Strats!$B$3,MATCH($B25,Strats!$B$4:$B$31,0),MATCH(E$5,Strats!$C$3:$BS$3,0))</f>
        <v>0.38567204376327441</v>
      </c>
      <c r="F25" s="85">
        <f t="shared" ca="1" si="13"/>
        <v>28683816.000000004</v>
      </c>
      <c r="G25" s="85">
        <f t="shared" ca="1" si="14"/>
        <v>26194498.910000011</v>
      </c>
      <c r="H25" s="86">
        <f ca="1">IFERROR(XIRR(OFFSET($J25,0,MATCH($C25,$K$6:$GS$6,0)):$GS25,OFFSET($J$6,0,MATCH($C25,$K$6:$GS$6,0)):$GS$6),"N/A")</f>
        <v>0.10858590006828306</v>
      </c>
      <c r="I25" s="95">
        <f t="shared" ca="1" si="15"/>
        <v>2.2459730273249168</v>
      </c>
      <c r="K25" s="100">
        <f>SUMIFS('Pooled CF'!$E:$E,'Pooled CF'!$A:$A,$A25,'Pooled CF'!$G:$G,K$6)</f>
        <v>0</v>
      </c>
      <c r="L25" s="100">
        <f>SUMIFS('Pooled CF'!$E:$E,'Pooled CF'!$A:$A,$A25,'Pooled CF'!$G:$G,L$6)</f>
        <v>0</v>
      </c>
      <c r="M25" s="100">
        <f>SUMIFS('Pooled CF'!$E:$E,'Pooled CF'!$A:$A,$A25,'Pooled CF'!$G:$G,M$6)</f>
        <v>0</v>
      </c>
      <c r="N25" s="100">
        <f>SUMIFS('Pooled CF'!$E:$E,'Pooled CF'!$A:$A,$A25,'Pooled CF'!$G:$G,N$6)</f>
        <v>0</v>
      </c>
      <c r="O25" s="100">
        <f>SUMIFS('Pooled CF'!$E:$E,'Pooled CF'!$A:$A,$A25,'Pooled CF'!$G:$G,O$6)</f>
        <v>-28683816</v>
      </c>
      <c r="P25" s="100">
        <f>SUMIFS('Pooled CF'!$E:$E,'Pooled CF'!$A:$A,$A25,'Pooled CF'!$G:$G,P$6)</f>
        <v>262728.93</v>
      </c>
      <c r="Q25" s="100">
        <f>SUMIFS('Pooled CF'!$E:$E,'Pooled CF'!$A:$A,$A25,'Pooled CF'!$G:$G,Q$6)</f>
        <v>271480.03000000003</v>
      </c>
      <c r="R25" s="100">
        <f>SUMIFS('Pooled CF'!$E:$E,'Pooled CF'!$A:$A,$A25,'Pooled CF'!$G:$G,R$6)</f>
        <v>271474.18</v>
      </c>
      <c r="S25" s="100">
        <f>SUMIFS('Pooled CF'!$E:$E,'Pooled CF'!$A:$A,$A25,'Pooled CF'!$G:$G,S$6)</f>
        <v>262711.26</v>
      </c>
      <c r="T25" s="100">
        <f>SUMIFS('Pooled CF'!$E:$E,'Pooled CF'!$A:$A,$A25,'Pooled CF'!$G:$G,T$6)</f>
        <v>271461.7</v>
      </c>
      <c r="U25" s="100">
        <f>SUMIFS('Pooled CF'!$E:$E,'Pooled CF'!$A:$A,$A25,'Pooled CF'!$G:$G,U$6)</f>
        <v>262699.13</v>
      </c>
      <c r="V25" s="100">
        <f>SUMIFS('Pooled CF'!$E:$E,'Pooled CF'!$A:$A,$A25,'Pooled CF'!$G:$G,V$6)</f>
        <v>262387.53000000003</v>
      </c>
      <c r="W25" s="100">
        <f>SUMIFS('Pooled CF'!$E:$E,'Pooled CF'!$A:$A,$A25,'Pooled CF'!$G:$G,W$6)</f>
        <v>262992.02</v>
      </c>
      <c r="X25" s="100">
        <f>SUMIFS('Pooled CF'!$E:$E,'Pooled CF'!$A:$A,$A25,'Pooled CF'!$G:$G,X$6)</f>
        <v>262571.39</v>
      </c>
      <c r="Y25" s="100">
        <f>SUMIFS('Pooled CF'!$E:$E,'Pooled CF'!$A:$A,$A25,'Pooled CF'!$G:$G,Y$6)</f>
        <v>271544.7</v>
      </c>
      <c r="Z25" s="100">
        <f>SUMIFS('Pooled CF'!$E:$E,'Pooled CF'!$A:$A,$A25,'Pooled CF'!$G:$G,Z$6)</f>
        <v>262531.19</v>
      </c>
      <c r="AA25" s="100">
        <f>SUMIFS('Pooled CF'!$E:$E,'Pooled CF'!$A:$A,$A25,'Pooled CF'!$G:$G,AA$6)</f>
        <v>271401.89</v>
      </c>
      <c r="AB25" s="100">
        <f>SUMIFS('Pooled CF'!$E:$E,'Pooled CF'!$A:$A,$A25,'Pooled CF'!$G:$G,AB$6)</f>
        <v>262654.71999999997</v>
      </c>
      <c r="AC25" s="100">
        <f>SUMIFS('Pooled CF'!$E:$E,'Pooled CF'!$A:$A,$A25,'Pooled CF'!$G:$G,AC$6)</f>
        <v>270604.21000000002</v>
      </c>
      <c r="AD25" s="100">
        <f>SUMIFS('Pooled CF'!$E:$E,'Pooled CF'!$A:$A,$A25,'Pooled CF'!$G:$G,AD$6)</f>
        <v>272188.42</v>
      </c>
      <c r="AE25" s="100">
        <f>SUMIFS('Pooled CF'!$E:$E,'Pooled CF'!$A:$A,$A25,'Pooled CF'!$G:$G,AE$6)</f>
        <v>262593.07</v>
      </c>
      <c r="AF25" s="100">
        <f>SUMIFS('Pooled CF'!$E:$E,'Pooled CF'!$A:$A,$A25,'Pooled CF'!$G:$G,AF$6)</f>
        <v>271432.23</v>
      </c>
      <c r="AG25" s="100">
        <f>SUMIFS('Pooled CF'!$E:$E,'Pooled CF'!$A:$A,$A25,'Pooled CF'!$G:$G,AG$6)</f>
        <v>262480.88</v>
      </c>
      <c r="AH25" s="100">
        <f>SUMIFS('Pooled CF'!$E:$E,'Pooled CF'!$A:$A,$A25,'Pooled CF'!$G:$G,AH$6)</f>
        <v>262692.55</v>
      </c>
      <c r="AI25" s="100">
        <f>SUMIFS('Pooled CF'!$E:$E,'Pooled CF'!$A:$A,$A25,'Pooled CF'!$G:$G,AI$6)</f>
        <v>262516.27</v>
      </c>
      <c r="AJ25" s="100">
        <f>SUMIFS('Pooled CF'!$E:$E,'Pooled CF'!$A:$A,$A25,'Pooled CF'!$G:$G,AJ$6)</f>
        <v>262183.65999999997</v>
      </c>
      <c r="AK25" s="100">
        <f>SUMIFS('Pooled CF'!$E:$E,'Pooled CF'!$A:$A,$A25,'Pooled CF'!$G:$G,AK$6)</f>
        <v>271152.51</v>
      </c>
      <c r="AL25" s="100">
        <f>SUMIFS('Pooled CF'!$E:$E,'Pooled CF'!$A:$A,$A25,'Pooled CF'!$G:$G,AL$6)</f>
        <v>261994.99</v>
      </c>
      <c r="AM25" s="100">
        <f>SUMIFS('Pooled CF'!$E:$E,'Pooled CF'!$A:$A,$A25,'Pooled CF'!$G:$G,AM$6)</f>
        <v>270829.01</v>
      </c>
      <c r="AN25" s="100">
        <f>SUMIFS('Pooled CF'!$E:$E,'Pooled CF'!$A:$A,$A25,'Pooled CF'!$G:$G,AN$6)</f>
        <v>262532.25</v>
      </c>
      <c r="AO25" s="100">
        <f>SUMIFS('Pooled CF'!$E:$E,'Pooled CF'!$A:$A,$A25,'Pooled CF'!$G:$G,AO$6)</f>
        <v>271353.93</v>
      </c>
      <c r="AP25" s="100">
        <f>SUMIFS('Pooled CF'!$E:$E,'Pooled CF'!$A:$A,$A25,'Pooled CF'!$G:$G,AP$6)</f>
        <v>271214.15000000002</v>
      </c>
      <c r="AQ25" s="100">
        <f>SUMIFS('Pooled CF'!$E:$E,'Pooled CF'!$A:$A,$A25,'Pooled CF'!$G:$G,AQ$6)</f>
        <v>262513.96000000002</v>
      </c>
      <c r="AR25" s="100">
        <f>SUMIFS('Pooled CF'!$E:$E,'Pooled CF'!$A:$A,$A25,'Pooled CF'!$G:$G,AR$6)</f>
        <v>271314.27</v>
      </c>
      <c r="AS25" s="100">
        <f>SUMIFS('Pooled CF'!$E:$E,'Pooled CF'!$A:$A,$A25,'Pooled CF'!$G:$G,AS$6)</f>
        <v>260365.17</v>
      </c>
      <c r="AT25" s="100">
        <f>SUMIFS('Pooled CF'!$E:$E,'Pooled CF'!$A:$A,$A25,'Pooled CF'!$G:$G,AT$6)</f>
        <v>272888.03000000003</v>
      </c>
      <c r="AU25" s="100">
        <f>SUMIFS('Pooled CF'!$E:$E,'Pooled CF'!$A:$A,$A25,'Pooled CF'!$G:$G,AU$6)</f>
        <v>262836.68</v>
      </c>
      <c r="AV25" s="100">
        <f>SUMIFS('Pooled CF'!$E:$E,'Pooled CF'!$A:$A,$A25,'Pooled CF'!$G:$G,AV$6)</f>
        <v>261057.54</v>
      </c>
      <c r="AW25" s="100">
        <f>SUMIFS('Pooled CF'!$E:$E,'Pooled CF'!$A:$A,$A25,'Pooled CF'!$G:$G,AW$6)</f>
        <v>271454.21999999997</v>
      </c>
      <c r="AX25" s="100">
        <f>SUMIFS('Pooled CF'!$E:$E,'Pooled CF'!$A:$A,$A25,'Pooled CF'!$G:$G,AX$6)</f>
        <v>259293.23</v>
      </c>
      <c r="AY25" s="100">
        <f>SUMIFS('Pooled CF'!$E:$E,'Pooled CF'!$A:$A,$A25,'Pooled CF'!$G:$G,AY$6)</f>
        <v>263408.78999999998</v>
      </c>
      <c r="AZ25" s="100">
        <f>SUMIFS('Pooled CF'!$E:$E,'Pooled CF'!$A:$A,$A25,'Pooled CF'!$G:$G,AZ$6)</f>
        <v>252462.49</v>
      </c>
      <c r="BA25" s="100">
        <f>SUMIFS('Pooled CF'!$E:$E,'Pooled CF'!$A:$A,$A25,'Pooled CF'!$G:$G,BA$6)</f>
        <v>256323.24</v>
      </c>
      <c r="BB25" s="100">
        <f>SUMIFS('Pooled CF'!$E:$E,'Pooled CF'!$A:$A,$A25,'Pooled CF'!$G:$G,BB$6)</f>
        <v>256044.96</v>
      </c>
      <c r="BC25" s="100">
        <f>SUMIFS('Pooled CF'!$E:$E,'Pooled CF'!$A:$A,$A25,'Pooled CF'!$G:$G,BC$6)</f>
        <v>231733.01</v>
      </c>
      <c r="BD25" s="100">
        <f>SUMIFS('Pooled CF'!$E:$E,'Pooled CF'!$A:$A,$A25,'Pooled CF'!$G:$G,BD$6)</f>
        <v>185524.31</v>
      </c>
      <c r="BE25" s="100">
        <f>SUMIFS('Pooled CF'!$E:$E,'Pooled CF'!$A:$A,$A25,'Pooled CF'!$G:$G,BE$6)</f>
        <v>179874.93</v>
      </c>
      <c r="BF25" s="100">
        <f>SUMIFS('Pooled CF'!$E:$E,'Pooled CF'!$A:$A,$A25,'Pooled CF'!$G:$G,BF$6)</f>
        <v>201153.6</v>
      </c>
      <c r="BG25" s="100">
        <f>SUMIFS('Pooled CF'!$E:$E,'Pooled CF'!$A:$A,$A25,'Pooled CF'!$G:$G,BG$6)</f>
        <v>200339.64</v>
      </c>
      <c r="BH25" s="100">
        <f>SUMIFS('Pooled CF'!$E:$E,'Pooled CF'!$A:$A,$A25,'Pooled CF'!$G:$G,BH$6)</f>
        <v>215254.08</v>
      </c>
      <c r="BI25" s="100">
        <f>SUMIFS('Pooled CF'!$E:$E,'Pooled CF'!$A:$A,$A25,'Pooled CF'!$G:$G,BI$6)</f>
        <v>218482.55</v>
      </c>
      <c r="BJ25" s="100">
        <f>SUMIFS('Pooled CF'!$E:$E,'Pooled CF'!$A:$A,$A25,'Pooled CF'!$G:$G,BJ$6)</f>
        <v>188065.9</v>
      </c>
      <c r="BK25" s="100">
        <f>SUMIFS('Pooled CF'!$E:$E,'Pooled CF'!$A:$A,$A25,'Pooled CF'!$G:$G,BK$6)</f>
        <v>216294.65</v>
      </c>
      <c r="BL25" s="100">
        <f>SUMIFS('Pooled CF'!$E:$E,'Pooled CF'!$A:$A,$A25,'Pooled CF'!$G:$G,BL$6)</f>
        <v>211402.72</v>
      </c>
      <c r="BM25" s="100">
        <f>SUMIFS('Pooled CF'!$E:$E,'Pooled CF'!$A:$A,$A25,'Pooled CF'!$G:$G,BM$6)</f>
        <v>218502.14</v>
      </c>
      <c r="BN25" s="100">
        <f>SUMIFS('Pooled CF'!$E:$E,'Pooled CF'!$A:$A,$A25,'Pooled CF'!$G:$G,BN$6)</f>
        <v>218506.8</v>
      </c>
      <c r="BO25" s="100">
        <f>SUMIFS('Pooled CF'!$E:$E,'Pooled CF'!$A:$A,$A25,'Pooled CF'!$G:$G,BO$6)</f>
        <v>466007.54</v>
      </c>
      <c r="BP25" s="100">
        <f>SUMIFS('Pooled CF'!$E:$E,'Pooled CF'!$A:$A,$A25,'Pooled CF'!$G:$G,BP$6)</f>
        <v>234831.82</v>
      </c>
      <c r="BQ25" s="100">
        <f>SUMIFS('Pooled CF'!$E:$E,'Pooled CF'!$A:$A,$A25,'Pooled CF'!$G:$G,BQ$6)</f>
        <v>222524.9</v>
      </c>
      <c r="BR25" s="100">
        <f>SUMIFS('Pooled CF'!$E:$E,'Pooled CF'!$A:$A,$A25,'Pooled CF'!$G:$G,BR$6)</f>
        <v>219558.53</v>
      </c>
      <c r="BS25" s="100">
        <f>SUMIFS('Pooled CF'!$E:$E,'Pooled CF'!$A:$A,$A25,'Pooled CF'!$G:$G,BS$6)</f>
        <v>220952.75</v>
      </c>
      <c r="BT25" s="100">
        <f>SUMIFS('Pooled CF'!$E:$E,'Pooled CF'!$A:$A,$A25,'Pooled CF'!$G:$G,BT$6)</f>
        <v>224315.65</v>
      </c>
      <c r="BU25" s="100">
        <f>SUMIFS('Pooled CF'!$E:$E,'Pooled CF'!$A:$A,$A25,'Pooled CF'!$G:$G,BU$6)</f>
        <v>357676.99</v>
      </c>
      <c r="BV25" s="100">
        <f>SUMIFS('Pooled CF'!$E:$E,'Pooled CF'!$A:$A,$A25,'Pooled CF'!$G:$G,BV$6)</f>
        <v>333085.37</v>
      </c>
      <c r="BW25" s="100">
        <f>SUMIFS('Pooled CF'!$E:$E,'Pooled CF'!$A:$A,$A25,'Pooled CF'!$G:$G,BW$6)</f>
        <v>247695.63</v>
      </c>
      <c r="BX25" s="100">
        <f>SUMIFS('Pooled CF'!$E:$E,'Pooled CF'!$A:$A,$A25,'Pooled CF'!$G:$G,BX$6)</f>
        <v>237643.34</v>
      </c>
      <c r="BY25" s="100">
        <f>SUMIFS('Pooled CF'!$E:$E,'Pooled CF'!$A:$A,$A25,'Pooled CF'!$G:$G,BY$6)</f>
        <v>242422.54</v>
      </c>
      <c r="BZ25" s="100">
        <f>SUMIFS('Pooled CF'!$E:$E,'Pooled CF'!$A:$A,$A25,'Pooled CF'!$G:$G,BZ$6)</f>
        <v>227910.6</v>
      </c>
      <c r="CA25" s="100">
        <f>SUMIFS('Pooled CF'!$E:$E,'Pooled CF'!$A:$A,$A25,'Pooled CF'!$G:$G,CA$6)</f>
        <v>211066.01</v>
      </c>
      <c r="CB25" s="100">
        <f>SUMIFS('Pooled CF'!$E:$E,'Pooled CF'!$A:$A,$A25,'Pooled CF'!$G:$G,CB$6)</f>
        <v>280903.73</v>
      </c>
      <c r="CC25" s="100">
        <f>SUMIFS('Pooled CF'!$E:$E,'Pooled CF'!$A:$A,$A25,'Pooled CF'!$G:$G,CC$6)</f>
        <v>227587.92</v>
      </c>
      <c r="CD25" s="100">
        <f>SUMIFS('Pooled CF'!$E:$E,'Pooled CF'!$A:$A,$A25,'Pooled CF'!$G:$G,CD$6)</f>
        <v>227130.82</v>
      </c>
      <c r="CE25" s="100">
        <f>SUMIFS('Pooled CF'!$E:$E,'Pooled CF'!$A:$A,$A25,'Pooled CF'!$G:$G,CE$6)</f>
        <v>227843.69</v>
      </c>
      <c r="CF25" s="100">
        <f>SUMIFS('Pooled CF'!$E:$E,'Pooled CF'!$A:$A,$A25,'Pooled CF'!$G:$G,CF$6)</f>
        <v>228983.83</v>
      </c>
      <c r="CG25" s="100">
        <f>SUMIFS('Pooled CF'!$E:$E,'Pooled CF'!$A:$A,$A25,'Pooled CF'!$G:$G,CG$6)</f>
        <v>235857.11</v>
      </c>
      <c r="CH25" s="100">
        <f>SUMIFS('Pooled CF'!$E:$E,'Pooled CF'!$A:$A,$A25,'Pooled CF'!$G:$G,CH$6)</f>
        <v>213683.22</v>
      </c>
      <c r="CI25" s="100">
        <f>SUMIFS('Pooled CF'!$E:$E,'Pooled CF'!$A:$A,$A25,'Pooled CF'!$G:$G,CI$6)</f>
        <v>233836.82</v>
      </c>
      <c r="CJ25" s="100">
        <f>SUMIFS('Pooled CF'!$E:$E,'Pooled CF'!$A:$A,$A25,'Pooled CF'!$G:$G,CJ$6)</f>
        <v>226584.42</v>
      </c>
      <c r="CK25" s="100">
        <f>SUMIFS('Pooled CF'!$E:$E,'Pooled CF'!$A:$A,$A25,'Pooled CF'!$G:$G,CK$6)</f>
        <v>238269.23</v>
      </c>
      <c r="CL25" s="100">
        <f>SUMIFS('Pooled CF'!$E:$E,'Pooled CF'!$A:$A,$A25,'Pooled CF'!$G:$G,CL$6)</f>
        <v>230957.97</v>
      </c>
      <c r="CM25" s="100">
        <f>SUMIFS('Pooled CF'!$E:$E,'Pooled CF'!$A:$A,$A25,'Pooled CF'!$G:$G,CM$6)</f>
        <v>223509.87</v>
      </c>
      <c r="CN25" s="100">
        <f>SUMIFS('Pooled CF'!$E:$E,'Pooled CF'!$A:$A,$A25,'Pooled CF'!$G:$G,CN$6)</f>
        <v>229582.65</v>
      </c>
      <c r="CO25" s="100">
        <f>SUMIFS('Pooled CF'!$E:$E,'Pooled CF'!$A:$A,$A25,'Pooled CF'!$G:$G,CO$6)</f>
        <v>222261.58</v>
      </c>
      <c r="CP25" s="100">
        <f>SUMIFS('Pooled CF'!$E:$E,'Pooled CF'!$A:$A,$A25,'Pooled CF'!$G:$G,CP$6)</f>
        <v>229109.77</v>
      </c>
      <c r="CQ25" s="100">
        <f>SUMIFS('Pooled CF'!$E:$E,'Pooled CF'!$A:$A,$A25,'Pooled CF'!$G:$G,CQ$6)</f>
        <v>223341.89</v>
      </c>
      <c r="CR25" s="100">
        <f>SUMIFS('Pooled CF'!$E:$E,'Pooled CF'!$A:$A,$A25,'Pooled CF'!$G:$G,CR$6)</f>
        <v>225197.05</v>
      </c>
      <c r="CS25" s="100">
        <f>SUMIFS('Pooled CF'!$E:$E,'Pooled CF'!$A:$A,$A25,'Pooled CF'!$G:$G,CS$6)</f>
        <v>213455.19</v>
      </c>
      <c r="CT25" s="100">
        <f>SUMIFS('Pooled CF'!$E:$E,'Pooled CF'!$A:$A,$A25,'Pooled CF'!$G:$G,CT$6)</f>
        <v>206868.2</v>
      </c>
      <c r="CU25" s="100">
        <f>SUMIFS('Pooled CF'!$E:$E,'Pooled CF'!$A:$A,$A25,'Pooled CF'!$G:$G,CU$6)</f>
        <v>212589.5</v>
      </c>
      <c r="CV25" s="100">
        <f>SUMIFS('Pooled CF'!$E:$E,'Pooled CF'!$A:$A,$A25,'Pooled CF'!$G:$G,CV$6)</f>
        <v>187001.67</v>
      </c>
      <c r="CW25" s="100">
        <f>SUMIFS('Pooled CF'!$E:$E,'Pooled CF'!$A:$A,$A25,'Pooled CF'!$G:$G,CW$6)</f>
        <v>212452.67</v>
      </c>
      <c r="CX25" s="100">
        <f>SUMIFS('Pooled CF'!$E:$E,'Pooled CF'!$A:$A,$A25,'Pooled CF'!$G:$G,CX$6)</f>
        <v>556755.43000000005</v>
      </c>
      <c r="CY25" s="100">
        <f>SUMIFS('Pooled CF'!$E:$E,'Pooled CF'!$A:$A,$A25,'Pooled CF'!$G:$G,CY$6)</f>
        <v>156101.45000000001</v>
      </c>
      <c r="CZ25" s="100">
        <f>SUMIFS('Pooled CF'!$E:$E,'Pooled CF'!$A:$A,$A25,'Pooled CF'!$G:$G,CZ$6)</f>
        <v>221628.76</v>
      </c>
      <c r="DA25" s="100">
        <f>SUMIFS('Pooled CF'!$E:$E,'Pooled CF'!$A:$A,$A25,'Pooled CF'!$G:$G,DA$6)</f>
        <v>214760.8</v>
      </c>
      <c r="DB25" s="100">
        <f>SUMIFS('Pooled CF'!$E:$E,'Pooled CF'!$A:$A,$A25,'Pooled CF'!$G:$G,DB$6)</f>
        <v>215423.44</v>
      </c>
      <c r="DC25" s="100">
        <f>SUMIFS('Pooled CF'!$E:$E,'Pooled CF'!$A:$A,$A25,'Pooled CF'!$G:$G,DC$6)</f>
        <v>215295.49</v>
      </c>
      <c r="DD25" s="100">
        <f>SUMIFS('Pooled CF'!$E:$E,'Pooled CF'!$A:$A,$A25,'Pooled CF'!$G:$G,DD$6)</f>
        <v>214457.45</v>
      </c>
      <c r="DE25" s="100">
        <f>SUMIFS('Pooled CF'!$E:$E,'Pooled CF'!$A:$A,$A25,'Pooled CF'!$G:$G,DE$6)</f>
        <v>206587.92</v>
      </c>
      <c r="DF25" s="100">
        <f>SUMIFS('Pooled CF'!$E:$E,'Pooled CF'!$A:$A,$A25,'Pooled CF'!$G:$G,DF$6)</f>
        <v>200817.05</v>
      </c>
      <c r="DG25" s="100">
        <f>SUMIFS('Pooled CF'!$E:$E,'Pooled CF'!$A:$A,$A25,'Pooled CF'!$G:$G,DG$6)</f>
        <v>207002.04</v>
      </c>
      <c r="DH25" s="100">
        <f>SUMIFS('Pooled CF'!$E:$E,'Pooled CF'!$A:$A,$A25,'Pooled CF'!$G:$G,DH$6)</f>
        <v>198093.53</v>
      </c>
      <c r="DI25" s="100">
        <f>SUMIFS('Pooled CF'!$E:$E,'Pooled CF'!$A:$A,$A25,'Pooled CF'!$G:$G,DI$6)</f>
        <v>207447.59</v>
      </c>
      <c r="DJ25" s="100">
        <f>SUMIFS('Pooled CF'!$E:$E,'Pooled CF'!$A:$A,$A25,'Pooled CF'!$G:$G,DJ$6)</f>
        <v>202689.97</v>
      </c>
      <c r="DK25" s="100">
        <f>SUMIFS('Pooled CF'!$E:$E,'Pooled CF'!$A:$A,$A25,'Pooled CF'!$G:$G,DK$6)</f>
        <v>200947.08</v>
      </c>
      <c r="DL25" s="100">
        <f>SUMIFS('Pooled CF'!$E:$E,'Pooled CF'!$A:$A,$A25,'Pooled CF'!$G:$G,DL$6)</f>
        <v>223485.6</v>
      </c>
      <c r="DM25" s="100">
        <f>SUMIFS('Pooled CF'!$E:$E,'Pooled CF'!$A:$A,$A25,'Pooled CF'!$G:$G,DM$6)</f>
        <v>215364.08</v>
      </c>
      <c r="DN25" s="100">
        <f>SUMIFS('Pooled CF'!$E:$E,'Pooled CF'!$A:$A,$A25,'Pooled CF'!$G:$G,DN$6)</f>
        <v>215168.69</v>
      </c>
      <c r="DO25" s="100">
        <f>SUMIFS('Pooled CF'!$E:$E,'Pooled CF'!$A:$A,$A25,'Pooled CF'!$G:$G,DO$6)</f>
        <v>215378.78</v>
      </c>
      <c r="DP25" s="100">
        <f>SUMIFS('Pooled CF'!$E:$E,'Pooled CF'!$A:$A,$A25,'Pooled CF'!$G:$G,DP$6)</f>
        <v>215326.34</v>
      </c>
      <c r="DQ25" s="100">
        <f>SUMIFS('Pooled CF'!$E:$E,'Pooled CF'!$A:$A,$A25,'Pooled CF'!$G:$G,DQ$6)</f>
        <v>222285.08</v>
      </c>
      <c r="DR25" s="100">
        <f>SUMIFS('Pooled CF'!$E:$E,'Pooled CF'!$A:$A,$A25,'Pooled CF'!$G:$G,DR$6)</f>
        <v>215072.58</v>
      </c>
      <c r="DS25" s="100">
        <f>SUMIFS('Pooled CF'!$E:$E,'Pooled CF'!$A:$A,$A25,'Pooled CF'!$G:$G,DS$6)</f>
        <v>222205.58</v>
      </c>
      <c r="DT25" s="100">
        <f>SUMIFS('Pooled CF'!$E:$E,'Pooled CF'!$A:$A,$A25,'Pooled CF'!$G:$G,DT$6)</f>
        <v>214910.39</v>
      </c>
      <c r="DU25" s="100">
        <f>SUMIFS('Pooled CF'!$E:$E,'Pooled CF'!$A:$A,$A25,'Pooled CF'!$G:$G,DU$6)</f>
        <v>222094.6</v>
      </c>
      <c r="DV25" s="100">
        <f>SUMIFS('Pooled CF'!$E:$E,'Pooled CF'!$A:$A,$A25,'Pooled CF'!$G:$G,DV$6)</f>
        <v>221974.19</v>
      </c>
      <c r="DW25" s="100">
        <f>SUMIFS('Pooled CF'!$E:$E,'Pooled CF'!$A:$A,$A25,'Pooled CF'!$G:$G,DW$6)</f>
        <v>216151.350989272</v>
      </c>
      <c r="DX25" s="100">
        <f>SUMIFS('Pooled CF'!$E:$E,'Pooled CF'!$A:$A,$A25,'Pooled CF'!$G:$G,DX$6)</f>
        <v>223342.97252839801</v>
      </c>
      <c r="DY25" s="100">
        <f>SUMIFS('Pooled CF'!$E:$E,'Pooled CF'!$A:$A,$A25,'Pooled CF'!$G:$G,DY$6)</f>
        <v>216126.11246985299</v>
      </c>
      <c r="DZ25" s="100">
        <f>SUMIFS('Pooled CF'!$E:$E,'Pooled CF'!$A:$A,$A25,'Pooled CF'!$G:$G,DZ$6)</f>
        <v>216112.96780719599</v>
      </c>
      <c r="EA25" s="100">
        <f>SUMIFS('Pooled CF'!$E:$E,'Pooled CF'!$A:$A,$A25,'Pooled CF'!$G:$G,EA$6)</f>
        <v>216100.563708698</v>
      </c>
      <c r="EB25" s="100">
        <f>SUMIFS('Pooled CF'!$E:$E,'Pooled CF'!$A:$A,$A25,'Pooled CF'!$G:$G,EB$6)</f>
        <v>216010.45369716399</v>
      </c>
      <c r="EC25" s="100">
        <f>SUMIFS('Pooled CF'!$E:$E,'Pooled CF'!$A:$A,$A25,'Pooled CF'!$G:$G,EC$6)</f>
        <v>223079.69568590401</v>
      </c>
      <c r="ED25" s="100">
        <f>SUMIFS('Pooled CF'!$E:$E,'Pooled CF'!$A:$A,$A25,'Pooled CF'!$G:$G,ED$6)</f>
        <v>194214.63319972099</v>
      </c>
      <c r="EE25" s="100">
        <f>SUMIFS('Pooled CF'!$E:$E,'Pooled CF'!$A:$A,$A25,'Pooled CF'!$G:$G,EE$6)</f>
        <v>124163.660804529</v>
      </c>
      <c r="EF25" s="100">
        <f>SUMIFS('Pooled CF'!$E:$E,'Pooled CF'!$A:$A,$A25,'Pooled CF'!$G:$G,EF$6)</f>
        <v>119689.348639608</v>
      </c>
      <c r="EG25" s="100">
        <f>SUMIFS('Pooled CF'!$E:$E,'Pooled CF'!$A:$A,$A25,'Pooled CF'!$G:$G,EG$6)</f>
        <v>123730.98005457201</v>
      </c>
      <c r="EH25" s="100">
        <f>SUMIFS('Pooled CF'!$E:$E,'Pooled CF'!$A:$A,$A25,'Pooled CF'!$G:$G,EH$6)</f>
        <v>123780.08870232401</v>
      </c>
      <c r="EI25" s="100">
        <f>SUMIFS('Pooled CF'!$E:$E,'Pooled CF'!$A:$A,$A25,'Pooled CF'!$G:$G,EI$6)</f>
        <v>119834.89794110099</v>
      </c>
      <c r="EJ25" s="100">
        <f>SUMIFS('Pooled CF'!$E:$E,'Pooled CF'!$A:$A,$A25,'Pooled CF'!$G:$G,EJ$6)</f>
        <v>123881.95943103899</v>
      </c>
      <c r="EK25" s="100">
        <f>SUMIFS('Pooled CF'!$E:$E,'Pooled CF'!$A:$A,$A25,'Pooled CF'!$G:$G,EK$6)</f>
        <v>119933.87116602399</v>
      </c>
      <c r="EL25" s="100">
        <f>SUMIFS('Pooled CF'!$E:$E,'Pooled CF'!$A:$A,$A25,'Pooled CF'!$G:$G,EL$6)</f>
        <v>123984.62261429</v>
      </c>
      <c r="EM25" s="100">
        <f>SUMIFS('Pooled CF'!$E:$E,'Pooled CF'!$A:$A,$A25,'Pooled CF'!$G:$G,EM$6)</f>
        <v>117077.13462096499</v>
      </c>
      <c r="EN25" s="100">
        <f>SUMIFS('Pooled CF'!$E:$E,'Pooled CF'!$A:$A,$A25,'Pooled CF'!$G:$G,EN$6)</f>
        <v>123041.658578919</v>
      </c>
      <c r="EO25" s="100">
        <f>SUMIFS('Pooled CF'!$E:$E,'Pooled CF'!$A:$A,$A25,'Pooled CF'!$G:$G,EO$6)</f>
        <v>124141.623701805</v>
      </c>
      <c r="EP25" s="100">
        <f>SUMIFS('Pooled CF'!$E:$E,'Pooled CF'!$A:$A,$A25,'Pooled CF'!$G:$G,EP$6)</f>
        <v>120175.68453023399</v>
      </c>
      <c r="EQ25" s="100">
        <f>SUMIFS('Pooled CF'!$E:$E,'Pooled CF'!$A:$A,$A25,'Pooled CF'!$G:$G,EQ$6)</f>
        <v>123085.48401468901</v>
      </c>
      <c r="ER25" s="100">
        <f>SUMIFS('Pooled CF'!$E:$E,'Pooled CF'!$A:$A,$A25,'Pooled CF'!$G:$G,ER$6)</f>
        <v>118121.69807888901</v>
      </c>
      <c r="ES25" s="100">
        <f>SUMIFS('Pooled CF'!$E:$E,'Pooled CF'!$A:$A,$A25,'Pooled CF'!$G:$G,ES$6)</f>
        <v>122095.124362431</v>
      </c>
      <c r="ET25" s="100">
        <f>SUMIFS('Pooled CF'!$E:$E,'Pooled CF'!$A:$A,$A25,'Pooled CF'!$G:$G,ET$6)</f>
        <v>122129.215233863</v>
      </c>
      <c r="EU25" s="100">
        <f>SUMIFS('Pooled CF'!$E:$E,'Pooled CF'!$A:$A,$A25,'Pooled CF'!$G:$G,EU$6)</f>
        <v>118222.674095386</v>
      </c>
      <c r="EV25" s="100">
        <f>SUMIFS('Pooled CF'!$E:$E,'Pooled CF'!$A:$A,$A25,'Pooled CF'!$G:$G,EV$6)</f>
        <v>122199.82153233601</v>
      </c>
      <c r="EW25" s="100">
        <f>SUMIFS('Pooled CF'!$E:$E,'Pooled CF'!$A:$A,$A25,'Pooled CF'!$G:$G,EW$6)</f>
        <v>118291.24384030901</v>
      </c>
      <c r="EX25" s="100">
        <f>SUMIFS('Pooled CF'!$E:$E,'Pooled CF'!$A:$A,$A25,'Pooled CF'!$G:$G,EX$6)</f>
        <v>116864.418697342</v>
      </c>
      <c r="EY25" s="100">
        <f>SUMIFS('Pooled CF'!$E:$E,'Pooled CF'!$A:$A,$A25,'Pooled CF'!$G:$G,EY$6)</f>
        <v>116899.635738825</v>
      </c>
      <c r="EZ25" s="100">
        <f>SUMIFS('Pooled CF'!$E:$E,'Pooled CF'!$A:$A,$A25,'Pooled CF'!$G:$G,EZ$6)</f>
        <v>121324.041416801</v>
      </c>
      <c r="FA25" s="100">
        <f>SUMIFS('Pooled CF'!$E:$E,'Pooled CF'!$A:$A,$A25,'Pooled CF'!$G:$G,FA$6)</f>
        <v>122381.50615681001</v>
      </c>
      <c r="FB25" s="100">
        <f>SUMIFS('Pooled CF'!$E:$E,'Pooled CF'!$A:$A,$A25,'Pooled CF'!$G:$G,FB$6)</f>
        <v>122080.567810982</v>
      </c>
      <c r="FC25" s="100">
        <f>SUMIFS('Pooled CF'!$E:$E,'Pooled CF'!$A:$A,$A25,'Pooled CF'!$G:$G,FC$6)</f>
        <v>32941329.254900608</v>
      </c>
      <c r="FD25" s="100">
        <f>SUMIFS('Pooled CF'!$E:$E,'Pooled CF'!$A:$A,$A25,'Pooled CF'!$G:$G,FD$6)</f>
        <v>0</v>
      </c>
      <c r="FE25" s="100">
        <f>SUMIFS('Pooled CF'!$E:$E,'Pooled CF'!$A:$A,$A25,'Pooled CF'!$G:$G,FE$6)</f>
        <v>0</v>
      </c>
      <c r="FF25" s="100">
        <f>SUMIFS('Pooled CF'!$E:$E,'Pooled CF'!$A:$A,$A25,'Pooled CF'!$G:$G,FF$6)</f>
        <v>0</v>
      </c>
      <c r="FG25" s="100">
        <f>SUMIFS('Pooled CF'!$E:$E,'Pooled CF'!$A:$A,$A25,'Pooled CF'!$G:$G,FG$6)</f>
        <v>0</v>
      </c>
      <c r="FH25" s="100">
        <f>SUMIFS('Pooled CF'!$E:$E,'Pooled CF'!$A:$A,$A25,'Pooled CF'!$G:$G,FH$6)</f>
        <v>0</v>
      </c>
      <c r="FI25" s="100">
        <f>SUMIFS('Pooled CF'!$E:$E,'Pooled CF'!$A:$A,$A25,'Pooled CF'!$G:$G,FI$6)</f>
        <v>0</v>
      </c>
      <c r="FJ25" s="100">
        <f>SUMIFS('Pooled CF'!$E:$E,'Pooled CF'!$A:$A,$A25,'Pooled CF'!$G:$G,FJ$6)</f>
        <v>0</v>
      </c>
      <c r="FK25" s="100">
        <f>SUMIFS('Pooled CF'!$E:$E,'Pooled CF'!$A:$A,$A25,'Pooled CF'!$G:$G,FK$6)</f>
        <v>0</v>
      </c>
      <c r="FL25" s="100">
        <f>SUMIFS('Pooled CF'!$E:$E,'Pooled CF'!$A:$A,$A25,'Pooled CF'!$G:$G,FL$6)</f>
        <v>0</v>
      </c>
      <c r="FM25" s="100">
        <f>SUMIFS('Pooled CF'!$E:$E,'Pooled CF'!$A:$A,$A25,'Pooled CF'!$G:$G,FM$6)</f>
        <v>0</v>
      </c>
      <c r="FN25" s="100">
        <f>SUMIFS('Pooled CF'!$E:$E,'Pooled CF'!$A:$A,$A25,'Pooled CF'!$G:$G,FN$6)</f>
        <v>0</v>
      </c>
      <c r="FO25" s="100">
        <f>SUMIFS('Pooled CF'!$E:$E,'Pooled CF'!$A:$A,$A25,'Pooled CF'!$G:$G,FO$6)</f>
        <v>0</v>
      </c>
      <c r="FP25" s="100">
        <f>SUMIFS('Pooled CF'!$E:$E,'Pooled CF'!$A:$A,$A25,'Pooled CF'!$G:$G,FP$6)</f>
        <v>0</v>
      </c>
      <c r="FQ25" s="100">
        <f>SUMIFS('Pooled CF'!$E:$E,'Pooled CF'!$A:$A,$A25,'Pooled CF'!$G:$G,FQ$6)</f>
        <v>0</v>
      </c>
      <c r="FR25" s="100">
        <f>SUMIFS('Pooled CF'!$E:$E,'Pooled CF'!$A:$A,$A25,'Pooled CF'!$G:$G,FR$6)</f>
        <v>0</v>
      </c>
      <c r="FS25" s="100">
        <f>SUMIFS('Pooled CF'!$E:$E,'Pooled CF'!$A:$A,$A25,'Pooled CF'!$G:$G,FS$6)</f>
        <v>0</v>
      </c>
      <c r="FT25" s="100">
        <f>SUMIFS('Pooled CF'!$E:$E,'Pooled CF'!$A:$A,$A25,'Pooled CF'!$G:$G,FT$6)</f>
        <v>0</v>
      </c>
      <c r="FU25" s="100">
        <f>SUMIFS('Pooled CF'!$E:$E,'Pooled CF'!$A:$A,$A25,'Pooled CF'!$G:$G,FU$6)</f>
        <v>0</v>
      </c>
      <c r="FV25" s="100">
        <f>SUMIFS('Pooled CF'!$E:$E,'Pooled CF'!$A:$A,$A25,'Pooled CF'!$G:$G,FV$6)</f>
        <v>0</v>
      </c>
      <c r="FW25" s="100">
        <f>SUMIFS('Pooled CF'!$E:$E,'Pooled CF'!$A:$A,$A25,'Pooled CF'!$G:$G,FW$6)</f>
        <v>0</v>
      </c>
      <c r="FX25" s="100">
        <f>SUMIFS('Pooled CF'!$E:$E,'Pooled CF'!$A:$A,$A25,'Pooled CF'!$G:$G,FX$6)</f>
        <v>0</v>
      </c>
      <c r="FY25" s="100">
        <f>SUMIFS('Pooled CF'!$E:$E,'Pooled CF'!$A:$A,$A25,'Pooled CF'!$G:$G,FY$6)</f>
        <v>0</v>
      </c>
      <c r="FZ25" s="100">
        <f>SUMIFS('Pooled CF'!$E:$E,'Pooled CF'!$A:$A,$A25,'Pooled CF'!$G:$G,FZ$6)</f>
        <v>0</v>
      </c>
      <c r="GA25" s="100">
        <f>SUMIFS('Pooled CF'!$E:$E,'Pooled CF'!$A:$A,$A25,'Pooled CF'!$G:$G,GA$6)</f>
        <v>0</v>
      </c>
      <c r="GB25" s="100">
        <f>SUMIFS('Pooled CF'!$E:$E,'Pooled CF'!$A:$A,$A25,'Pooled CF'!$G:$G,GB$6)</f>
        <v>0</v>
      </c>
      <c r="GC25" s="100">
        <f>SUMIFS('Pooled CF'!$E:$E,'Pooled CF'!$A:$A,$A25,'Pooled CF'!$G:$G,GC$6)</f>
        <v>0</v>
      </c>
      <c r="GD25" s="100">
        <f>SUMIFS('Pooled CF'!$E:$E,'Pooled CF'!$A:$A,$A25,'Pooled CF'!$G:$G,GD$6)</f>
        <v>0</v>
      </c>
      <c r="GE25" s="100">
        <f>SUMIFS('Pooled CF'!$E:$E,'Pooled CF'!$A:$A,$A25,'Pooled CF'!$G:$G,GE$6)</f>
        <v>0</v>
      </c>
      <c r="GF25" s="100">
        <f>SUMIFS('Pooled CF'!$E:$E,'Pooled CF'!$A:$A,$A25,'Pooled CF'!$G:$G,GF$6)</f>
        <v>0</v>
      </c>
      <c r="GG25" s="100">
        <f>SUMIFS('Pooled CF'!$E:$E,'Pooled CF'!$A:$A,$A25,'Pooled CF'!$G:$G,GG$6)</f>
        <v>0</v>
      </c>
      <c r="GH25" s="100">
        <f>SUMIFS('Pooled CF'!$E:$E,'Pooled CF'!$A:$A,$A25,'Pooled CF'!$G:$G,GH$6)</f>
        <v>0</v>
      </c>
      <c r="GI25" s="100">
        <f>SUMIFS('Pooled CF'!$E:$E,'Pooled CF'!$A:$A,$A25,'Pooled CF'!$G:$G,GI$6)</f>
        <v>0</v>
      </c>
      <c r="GJ25" s="100">
        <f>SUMIFS('Pooled CF'!$E:$E,'Pooled CF'!$A:$A,$A25,'Pooled CF'!$G:$G,GJ$6)</f>
        <v>0</v>
      </c>
      <c r="GK25" s="100">
        <f>SUMIFS('Pooled CF'!$E:$E,'Pooled CF'!$A:$A,$A25,'Pooled CF'!$G:$G,GK$6)</f>
        <v>0</v>
      </c>
      <c r="GL25" s="100">
        <f>SUMIFS('Pooled CF'!$E:$E,'Pooled CF'!$A:$A,$A25,'Pooled CF'!$G:$G,GL$6)</f>
        <v>0</v>
      </c>
      <c r="GM25" s="100">
        <f>SUMIFS('Pooled CF'!$E:$E,'Pooled CF'!$A:$A,$A25,'Pooled CF'!$G:$G,GM$6)</f>
        <v>0</v>
      </c>
      <c r="GN25" s="100">
        <f>SUMIFS('Pooled CF'!$E:$E,'Pooled CF'!$A:$A,$A25,'Pooled CF'!$G:$G,GN$6)</f>
        <v>0</v>
      </c>
      <c r="GO25" s="100">
        <f>SUMIFS('Pooled CF'!$E:$E,'Pooled CF'!$A:$A,$A25,'Pooled CF'!$G:$G,GO$6)</f>
        <v>0</v>
      </c>
      <c r="GP25" s="100">
        <f>SUMIFS('Pooled CF'!$E:$E,'Pooled CF'!$A:$A,$A25,'Pooled CF'!$G:$G,GP$6)</f>
        <v>0</v>
      </c>
      <c r="GQ25" s="100">
        <f>SUMIFS('Pooled CF'!$E:$E,'Pooled CF'!$A:$A,$A25,'Pooled CF'!$G:$G,GQ$6)</f>
        <v>0</v>
      </c>
      <c r="GR25" s="100">
        <f>SUMIFS('Pooled CF'!$E:$E,'Pooled CF'!$A:$A,$A25,'Pooled CF'!$G:$G,GR$6)</f>
        <v>0</v>
      </c>
      <c r="GS25" s="100">
        <f>SUMIFS('Pooled CF'!$E:$E,'Pooled CF'!$A:$A,$A25,'Pooled CF'!$G:$G,GS$6)</f>
        <v>0</v>
      </c>
      <c r="GU25" s="85">
        <f t="shared" si="18"/>
        <v>-27081260.77</v>
      </c>
      <c r="GV25" s="85">
        <f t="shared" si="18"/>
        <v>3195382.25</v>
      </c>
      <c r="GW25" s="85">
        <f t="shared" si="18"/>
        <v>3190662.7199999997</v>
      </c>
      <c r="GX25" s="85">
        <f t="shared" si="18"/>
        <v>2952901.4299999997</v>
      </c>
      <c r="GY25" s="85">
        <f t="shared" si="18"/>
        <v>2811366.3399999994</v>
      </c>
      <c r="GZ25" s="85">
        <f t="shared" si="18"/>
        <v>3030819.06</v>
      </c>
      <c r="HA25" s="85">
        <f t="shared" si="18"/>
        <v>2738501.21</v>
      </c>
      <c r="HB25" s="85">
        <f t="shared" si="18"/>
        <v>2859262.38</v>
      </c>
      <c r="HC25" s="85">
        <f t="shared" si="18"/>
        <v>2507611.2400000002</v>
      </c>
      <c r="HD25" s="85">
        <f t="shared" si="18"/>
        <v>2620036.6659875228</v>
      </c>
      <c r="HE25" s="85">
        <f t="shared" si="18"/>
        <v>1920533.1208378796</v>
      </c>
      <c r="HF25" s="85">
        <f t="shared" si="18"/>
        <v>1452565.9852041162</v>
      </c>
      <c r="HG25" s="85">
        <f t="shared" si="18"/>
        <v>33540879.424721368</v>
      </c>
      <c r="HH25" s="85">
        <f t="shared" si="18"/>
        <v>0</v>
      </c>
      <c r="HI25" s="85">
        <f t="shared" si="18"/>
        <v>0</v>
      </c>
      <c r="HJ25" s="85">
        <f t="shared" si="18"/>
        <v>0</v>
      </c>
      <c r="HK25" s="85">
        <f t="shared" si="17"/>
        <v>35739261.056750886</v>
      </c>
    </row>
    <row r="26" spans="1:219" hidden="1" outlineLevel="1" x14ac:dyDescent="0.75">
      <c r="A26" s="7" t="s">
        <v>32</v>
      </c>
      <c r="B26" s="112" t="s">
        <v>187</v>
      </c>
      <c r="C26" s="104">
        <f ca="1">EOMONTH(OFFSET(Strats!$B$3,MATCH($B26,Strats!$B$4:$B$31,0),MATCH(C$5,Strats!$C$3:$BS$3,0)),0)</f>
        <v>43404</v>
      </c>
      <c r="D26" s="87">
        <f ca="1">OFFSET(Strats!$B$3,MATCH($B26,Strats!$B$4:$B$31,0),MATCH(D$5,Strats!$C$3:$BS$3,0))</f>
        <v>57157579</v>
      </c>
      <c r="E26" s="88">
        <f ca="1">OFFSET(Strats!$B$3,MATCH($B26,Strats!$B$4:$B$31,0),MATCH(E$5,Strats!$C$3:$BS$3,0))</f>
        <v>0.4335813</v>
      </c>
      <c r="F26" s="85">
        <f t="shared" ca="1" si="13"/>
        <v>24782457.4076727</v>
      </c>
      <c r="G26" s="85">
        <f t="shared" ca="1" si="14"/>
        <v>20876728.060000006</v>
      </c>
      <c r="H26" s="86">
        <f ca="1">IFERROR(XIRR(OFFSET($J26,0,MATCH($C26,$K$6:$GS$6,0)):$GS26,OFFSET($J$6,0,MATCH($C26,$K$6:$GS$6,0)):$GS$6),"N/A")</f>
        <v>5.8561831712722785E-3</v>
      </c>
      <c r="I26" s="95">
        <f t="shared" ca="1" si="15"/>
        <v>1.0279887314211837</v>
      </c>
      <c r="K26" s="100">
        <f>SUMIFS('Pooled CF'!$E:$E,'Pooled CF'!$A:$A,$A26,'Pooled CF'!$G:$G,K$6)</f>
        <v>0</v>
      </c>
      <c r="L26" s="100">
        <f>SUMIFS('Pooled CF'!$E:$E,'Pooled CF'!$A:$A,$A26,'Pooled CF'!$G:$G,L$6)</f>
        <v>0</v>
      </c>
      <c r="M26" s="100">
        <f>SUMIFS('Pooled CF'!$E:$E,'Pooled CF'!$A:$A,$A26,'Pooled CF'!$G:$G,M$6)</f>
        <v>0</v>
      </c>
      <c r="N26" s="100">
        <f>SUMIFS('Pooled CF'!$E:$E,'Pooled CF'!$A:$A,$A26,'Pooled CF'!$G:$G,N$6)</f>
        <v>0</v>
      </c>
      <c r="O26" s="100">
        <f>SUMIFS('Pooled CF'!$E:$E,'Pooled CF'!$A:$A,$A26,'Pooled CF'!$G:$G,O$6)</f>
        <v>0</v>
      </c>
      <c r="P26" s="100">
        <f>SUMIFS('Pooled CF'!$E:$E,'Pooled CF'!$A:$A,$A26,'Pooled CF'!$G:$G,P$6)</f>
        <v>0</v>
      </c>
      <c r="Q26" s="100">
        <f>SUMIFS('Pooled CF'!$E:$E,'Pooled CF'!$A:$A,$A26,'Pooled CF'!$G:$G,Q$6)</f>
        <v>0</v>
      </c>
      <c r="R26" s="100">
        <f>SUMIFS('Pooled CF'!$E:$E,'Pooled CF'!$A:$A,$A26,'Pooled CF'!$G:$G,R$6)</f>
        <v>0</v>
      </c>
      <c r="S26" s="100">
        <f>SUMIFS('Pooled CF'!$E:$E,'Pooled CF'!$A:$A,$A26,'Pooled CF'!$G:$G,S$6)</f>
        <v>0</v>
      </c>
      <c r="T26" s="100">
        <f>SUMIFS('Pooled CF'!$E:$E,'Pooled CF'!$A:$A,$A26,'Pooled CF'!$G:$G,T$6)</f>
        <v>0</v>
      </c>
      <c r="U26" s="100">
        <f>SUMIFS('Pooled CF'!$E:$E,'Pooled CF'!$A:$A,$A26,'Pooled CF'!$G:$G,U$6)</f>
        <v>0</v>
      </c>
      <c r="V26" s="100">
        <f>SUMIFS('Pooled CF'!$E:$E,'Pooled CF'!$A:$A,$A26,'Pooled CF'!$G:$G,V$6)</f>
        <v>0</v>
      </c>
      <c r="W26" s="100">
        <f>SUMIFS('Pooled CF'!$E:$E,'Pooled CF'!$A:$A,$A26,'Pooled CF'!$G:$G,W$6)</f>
        <v>0</v>
      </c>
      <c r="X26" s="100">
        <f>SUMIFS('Pooled CF'!$E:$E,'Pooled CF'!$A:$A,$A26,'Pooled CF'!$G:$G,X$6)</f>
        <v>0</v>
      </c>
      <c r="Y26" s="100">
        <f>SUMIFS('Pooled CF'!$E:$E,'Pooled CF'!$A:$A,$A26,'Pooled CF'!$G:$G,Y$6)</f>
        <v>0</v>
      </c>
      <c r="Z26" s="100">
        <f>SUMIFS('Pooled CF'!$E:$E,'Pooled CF'!$A:$A,$A26,'Pooled CF'!$G:$G,Z$6)</f>
        <v>0</v>
      </c>
      <c r="AA26" s="100">
        <f>SUMIFS('Pooled CF'!$E:$E,'Pooled CF'!$A:$A,$A26,'Pooled CF'!$G:$G,AA$6)</f>
        <v>0</v>
      </c>
      <c r="AB26" s="100">
        <f>SUMIFS('Pooled CF'!$E:$E,'Pooled CF'!$A:$A,$A26,'Pooled CF'!$G:$G,AB$6)</f>
        <v>0</v>
      </c>
      <c r="AC26" s="100">
        <f>SUMIFS('Pooled CF'!$E:$E,'Pooled CF'!$A:$A,$A26,'Pooled CF'!$G:$G,AC$6)</f>
        <v>0</v>
      </c>
      <c r="AD26" s="100">
        <f>SUMIFS('Pooled CF'!$E:$E,'Pooled CF'!$A:$A,$A26,'Pooled CF'!$G:$G,AD$6)</f>
        <v>0</v>
      </c>
      <c r="AE26" s="100">
        <f>SUMIFS('Pooled CF'!$E:$E,'Pooled CF'!$A:$A,$A26,'Pooled CF'!$G:$G,AE$6)</f>
        <v>-24782457.4076727</v>
      </c>
      <c r="AF26" s="100">
        <f>SUMIFS('Pooled CF'!$E:$E,'Pooled CF'!$A:$A,$A26,'Pooled CF'!$G:$G,AF$6)</f>
        <v>236087.21</v>
      </c>
      <c r="AG26" s="100">
        <f>SUMIFS('Pooled CF'!$E:$E,'Pooled CF'!$A:$A,$A26,'Pooled CF'!$G:$G,AG$6)</f>
        <v>228469.11</v>
      </c>
      <c r="AH26" s="100">
        <f>SUMIFS('Pooled CF'!$E:$E,'Pooled CF'!$A:$A,$A26,'Pooled CF'!$G:$G,AH$6)</f>
        <v>228466.37</v>
      </c>
      <c r="AI26" s="100">
        <f>SUMIFS('Pooled CF'!$E:$E,'Pooled CF'!$A:$A,$A26,'Pooled CF'!$G:$G,AI$6)</f>
        <v>228463.95</v>
      </c>
      <c r="AJ26" s="100">
        <f>SUMIFS('Pooled CF'!$E:$E,'Pooled CF'!$A:$A,$A26,'Pooled CF'!$G:$G,AJ$6)</f>
        <v>228465.89</v>
      </c>
      <c r="AK26" s="100">
        <f>SUMIFS('Pooled CF'!$E:$E,'Pooled CF'!$A:$A,$A26,'Pooled CF'!$G:$G,AK$6)</f>
        <v>236073.34</v>
      </c>
      <c r="AL26" s="100">
        <f>SUMIFS('Pooled CF'!$E:$E,'Pooled CF'!$A:$A,$A26,'Pooled CF'!$G:$G,AL$6)</f>
        <v>228455.62</v>
      </c>
      <c r="AM26" s="100">
        <f>SUMIFS('Pooled CF'!$E:$E,'Pooled CF'!$A:$A,$A26,'Pooled CF'!$G:$G,AM$6)</f>
        <v>236067.9</v>
      </c>
      <c r="AN26" s="100">
        <f>SUMIFS('Pooled CF'!$E:$E,'Pooled CF'!$A:$A,$A26,'Pooled CF'!$G:$G,AN$6)</f>
        <v>228450.33</v>
      </c>
      <c r="AO26" s="100">
        <f>SUMIFS('Pooled CF'!$E:$E,'Pooled CF'!$A:$A,$A26,'Pooled CF'!$G:$G,AO$6)</f>
        <v>236062.42</v>
      </c>
      <c r="AP26" s="100">
        <f>SUMIFS('Pooled CF'!$E:$E,'Pooled CF'!$A:$A,$A26,'Pooled CF'!$G:$G,AP$6)</f>
        <v>236059.82</v>
      </c>
      <c r="AQ26" s="100">
        <f>SUMIFS('Pooled CF'!$E:$E,'Pooled CF'!$A:$A,$A26,'Pooled CF'!$G:$G,AQ$6)</f>
        <v>228442.46</v>
      </c>
      <c r="AR26" s="100">
        <f>SUMIFS('Pooled CF'!$E:$E,'Pooled CF'!$A:$A,$A26,'Pooled CF'!$G:$G,AR$6)</f>
        <v>236038.38</v>
      </c>
      <c r="AS26" s="100">
        <f>SUMIFS('Pooled CF'!$E:$E,'Pooled CF'!$A:$A,$A26,'Pooled CF'!$G:$G,AS$6)</f>
        <v>228404.16</v>
      </c>
      <c r="AT26" s="100">
        <f>SUMIFS('Pooled CF'!$E:$E,'Pooled CF'!$A:$A,$A26,'Pooled CF'!$G:$G,AT$6)</f>
        <v>236041.32</v>
      </c>
      <c r="AU26" s="100">
        <f>SUMIFS('Pooled CF'!$E:$E,'Pooled CF'!$A:$A,$A26,'Pooled CF'!$G:$G,AU$6)</f>
        <v>228430.3</v>
      </c>
      <c r="AV26" s="100">
        <f>SUMIFS('Pooled CF'!$E:$E,'Pooled CF'!$A:$A,$A26,'Pooled CF'!$G:$G,AV$6)</f>
        <v>227991.59</v>
      </c>
      <c r="AW26" s="100">
        <f>SUMIFS('Pooled CF'!$E:$E,'Pooled CF'!$A:$A,$A26,'Pooled CF'!$G:$G,AW$6)</f>
        <v>236009.32</v>
      </c>
      <c r="AX26" s="100">
        <f>SUMIFS('Pooled CF'!$E:$E,'Pooled CF'!$A:$A,$A26,'Pooled CF'!$G:$G,AX$6)</f>
        <v>228175.38</v>
      </c>
      <c r="AY26" s="100">
        <f>SUMIFS('Pooled CF'!$E:$E,'Pooled CF'!$A:$A,$A26,'Pooled CF'!$G:$G,AY$6)</f>
        <v>235923.32</v>
      </c>
      <c r="AZ26" s="100">
        <f>SUMIFS('Pooled CF'!$E:$E,'Pooled CF'!$A:$A,$A26,'Pooled CF'!$G:$G,AZ$6)</f>
        <v>225968.1</v>
      </c>
      <c r="BA26" s="100">
        <f>SUMIFS('Pooled CF'!$E:$E,'Pooled CF'!$A:$A,$A26,'Pooled CF'!$G:$G,BA$6)</f>
        <v>236024.36</v>
      </c>
      <c r="BB26" s="100">
        <f>SUMIFS('Pooled CF'!$E:$E,'Pooled CF'!$A:$A,$A26,'Pooled CF'!$G:$G,BB$6)</f>
        <v>236020.81</v>
      </c>
      <c r="BC26" s="100">
        <f>SUMIFS('Pooled CF'!$E:$E,'Pooled CF'!$A:$A,$A26,'Pooled CF'!$G:$G,BC$6)</f>
        <v>228403.79</v>
      </c>
      <c r="BD26" s="100">
        <f>SUMIFS('Pooled CF'!$E:$E,'Pooled CF'!$A:$A,$A26,'Pooled CF'!$G:$G,BD$6)</f>
        <v>235909.02</v>
      </c>
      <c r="BE26" s="100">
        <f>SUMIFS('Pooled CF'!$E:$E,'Pooled CF'!$A:$A,$A26,'Pooled CF'!$G:$G,BE$6)</f>
        <v>228285.52</v>
      </c>
      <c r="BF26" s="100">
        <f>SUMIFS('Pooled CF'!$E:$E,'Pooled CF'!$A:$A,$A26,'Pooled CF'!$G:$G,BF$6)</f>
        <v>228390.14</v>
      </c>
      <c r="BG26" s="100">
        <f>SUMIFS('Pooled CF'!$E:$E,'Pooled CF'!$A:$A,$A26,'Pooled CF'!$G:$G,BG$6)</f>
        <v>223389.52</v>
      </c>
      <c r="BH26" s="100">
        <f>SUMIFS('Pooled CF'!$E:$E,'Pooled CF'!$A:$A,$A26,'Pooled CF'!$G:$G,BH$6)</f>
        <v>228409.88</v>
      </c>
      <c r="BI26" s="100">
        <f>SUMIFS('Pooled CF'!$E:$E,'Pooled CF'!$A:$A,$A26,'Pooled CF'!$G:$G,BI$6)</f>
        <v>228878.03</v>
      </c>
      <c r="BJ26" s="100">
        <f>SUMIFS('Pooled CF'!$E:$E,'Pooled CF'!$A:$A,$A26,'Pooled CF'!$G:$G,BJ$6)</f>
        <v>219400.63</v>
      </c>
      <c r="BK26" s="100">
        <f>SUMIFS('Pooled CF'!$E:$E,'Pooled CF'!$A:$A,$A26,'Pooled CF'!$G:$G,BK$6)</f>
        <v>226714.12</v>
      </c>
      <c r="BL26" s="100">
        <f>SUMIFS('Pooled CF'!$E:$E,'Pooled CF'!$A:$A,$A26,'Pooled CF'!$G:$G,BL$6)</f>
        <v>219409.39</v>
      </c>
      <c r="BM26" s="100">
        <f>SUMIFS('Pooled CF'!$E:$E,'Pooled CF'!$A:$A,$A26,'Pooled CF'!$G:$G,BM$6)</f>
        <v>226732.78</v>
      </c>
      <c r="BN26" s="100">
        <f>SUMIFS('Pooled CF'!$E:$E,'Pooled CF'!$A:$A,$A26,'Pooled CF'!$G:$G,BN$6)</f>
        <v>226741.75</v>
      </c>
      <c r="BO26" s="100">
        <f>SUMIFS('Pooled CF'!$E:$E,'Pooled CF'!$A:$A,$A26,'Pooled CF'!$G:$G,BO$6)</f>
        <v>204998.19</v>
      </c>
      <c r="BP26" s="100">
        <f>SUMIFS('Pooled CF'!$E:$E,'Pooled CF'!$A:$A,$A26,'Pooled CF'!$G:$G,BP$6)</f>
        <v>226757.53</v>
      </c>
      <c r="BQ26" s="100">
        <f>SUMIFS('Pooled CF'!$E:$E,'Pooled CF'!$A:$A,$A26,'Pooled CF'!$G:$G,BQ$6)</f>
        <v>219449.64</v>
      </c>
      <c r="BR26" s="100">
        <f>SUMIFS('Pooled CF'!$E:$E,'Pooled CF'!$A:$A,$A26,'Pooled CF'!$G:$G,BR$6)</f>
        <v>219157.19</v>
      </c>
      <c r="BS26" s="100">
        <f>SUMIFS('Pooled CF'!$E:$E,'Pooled CF'!$A:$A,$A26,'Pooled CF'!$G:$G,BS$6)</f>
        <v>219168.16</v>
      </c>
      <c r="BT26" s="100">
        <f>SUMIFS('Pooled CF'!$E:$E,'Pooled CF'!$A:$A,$A26,'Pooled CF'!$G:$G,BT$6)</f>
        <v>220071.56</v>
      </c>
      <c r="BU26" s="100">
        <f>SUMIFS('Pooled CF'!$E:$E,'Pooled CF'!$A:$A,$A26,'Pooled CF'!$G:$G,BU$6)</f>
        <v>193136.85</v>
      </c>
      <c r="BV26" s="100">
        <f>SUMIFS('Pooled CF'!$E:$E,'Pooled CF'!$A:$A,$A26,'Pooled CF'!$G:$G,BV$6)</f>
        <v>219486.17</v>
      </c>
      <c r="BW26" s="100">
        <f>SUMIFS('Pooled CF'!$E:$E,'Pooled CF'!$A:$A,$A26,'Pooled CF'!$G:$G,BW$6)</f>
        <v>226810.09</v>
      </c>
      <c r="BX26" s="100">
        <f>SUMIFS('Pooled CF'!$E:$E,'Pooled CF'!$A:$A,$A26,'Pooled CF'!$G:$G,BX$6)</f>
        <v>219500.65</v>
      </c>
      <c r="BY26" s="100">
        <f>SUMIFS('Pooled CF'!$E:$E,'Pooled CF'!$A:$A,$A26,'Pooled CF'!$G:$G,BY$6)</f>
        <v>226825.09</v>
      </c>
      <c r="BZ26" s="100">
        <f>SUMIFS('Pooled CF'!$E:$E,'Pooled CF'!$A:$A,$A26,'Pooled CF'!$G:$G,BZ$6)</f>
        <v>221497.81</v>
      </c>
      <c r="CA26" s="100">
        <f>SUMIFS('Pooled CF'!$E:$E,'Pooled CF'!$A:$A,$A26,'Pooled CF'!$G:$G,CA$6)</f>
        <v>137347.99</v>
      </c>
      <c r="CB26" s="100">
        <f>SUMIFS('Pooled CF'!$E:$E,'Pooled CF'!$A:$A,$A26,'Pooled CF'!$G:$G,CB$6)</f>
        <v>214254.19</v>
      </c>
      <c r="CC26" s="100">
        <f>SUMIFS('Pooled CF'!$E:$E,'Pooled CF'!$A:$A,$A26,'Pooled CF'!$G:$G,CC$6)</f>
        <v>219301.92</v>
      </c>
      <c r="CD26" s="100">
        <f>SUMIFS('Pooled CF'!$E:$E,'Pooled CF'!$A:$A,$A26,'Pooled CF'!$G:$G,CD$6)</f>
        <v>211349.05</v>
      </c>
      <c r="CE26" s="100">
        <f>SUMIFS('Pooled CF'!$E:$E,'Pooled CF'!$A:$A,$A26,'Pooled CF'!$G:$G,CE$6)</f>
        <v>213692.69</v>
      </c>
      <c r="CF26" s="100">
        <f>SUMIFS('Pooled CF'!$E:$E,'Pooled CF'!$A:$A,$A26,'Pooled CF'!$G:$G,CF$6)</f>
        <v>215402.31</v>
      </c>
      <c r="CG26" s="100">
        <f>SUMIFS('Pooled CF'!$E:$E,'Pooled CF'!$A:$A,$A26,'Pooled CF'!$G:$G,CG$6)</f>
        <v>221608.88</v>
      </c>
      <c r="CH26" s="100">
        <f>SUMIFS('Pooled CF'!$E:$E,'Pooled CF'!$A:$A,$A26,'Pooled CF'!$G:$G,CH$6)</f>
        <v>454017.84</v>
      </c>
      <c r="CI26" s="100">
        <f>SUMIFS('Pooled CF'!$E:$E,'Pooled CF'!$A:$A,$A26,'Pooled CF'!$G:$G,CI$6)</f>
        <v>230283.1</v>
      </c>
      <c r="CJ26" s="100">
        <f>SUMIFS('Pooled CF'!$E:$E,'Pooled CF'!$A:$A,$A26,'Pooled CF'!$G:$G,CJ$6)</f>
        <v>223006.78</v>
      </c>
      <c r="CK26" s="100">
        <f>SUMIFS('Pooled CF'!$E:$E,'Pooled CF'!$A:$A,$A26,'Pooled CF'!$G:$G,CK$6)</f>
        <v>224285.56</v>
      </c>
      <c r="CL26" s="100">
        <f>SUMIFS('Pooled CF'!$E:$E,'Pooled CF'!$A:$A,$A26,'Pooled CF'!$G:$G,CL$6)</f>
        <v>230139.76</v>
      </c>
      <c r="CM26" s="100">
        <f>SUMIFS('Pooled CF'!$E:$E,'Pooled CF'!$A:$A,$A26,'Pooled CF'!$G:$G,CM$6)</f>
        <v>222364.44</v>
      </c>
      <c r="CN26" s="100">
        <f>SUMIFS('Pooled CF'!$E:$E,'Pooled CF'!$A:$A,$A26,'Pooled CF'!$G:$G,CN$6)</f>
        <v>230081.14</v>
      </c>
      <c r="CO26" s="100">
        <f>SUMIFS('Pooled CF'!$E:$E,'Pooled CF'!$A:$A,$A26,'Pooled CF'!$G:$G,CO$6)</f>
        <v>222694.73</v>
      </c>
      <c r="CP26" s="100">
        <f>SUMIFS('Pooled CF'!$E:$E,'Pooled CF'!$A:$A,$A26,'Pooled CF'!$G:$G,CP$6)</f>
        <v>226692.46</v>
      </c>
      <c r="CQ26" s="100">
        <f>SUMIFS('Pooled CF'!$E:$E,'Pooled CF'!$A:$A,$A26,'Pooled CF'!$G:$G,CQ$6)</f>
        <v>219092.99</v>
      </c>
      <c r="CR26" s="100">
        <f>SUMIFS('Pooled CF'!$E:$E,'Pooled CF'!$A:$A,$A26,'Pooled CF'!$G:$G,CR$6)</f>
        <v>211485.25</v>
      </c>
      <c r="CS26" s="100">
        <f>SUMIFS('Pooled CF'!$E:$E,'Pooled CF'!$A:$A,$A26,'Pooled CF'!$G:$G,CS$6)</f>
        <v>223824.31</v>
      </c>
      <c r="CT26" s="100">
        <f>SUMIFS('Pooled CF'!$E:$E,'Pooled CF'!$A:$A,$A26,'Pooled CF'!$G:$G,CT$6)</f>
        <v>233254.88</v>
      </c>
      <c r="CU26" s="100">
        <f>SUMIFS('Pooled CF'!$E:$E,'Pooled CF'!$A:$A,$A26,'Pooled CF'!$G:$G,CU$6)</f>
        <v>226653.27</v>
      </c>
      <c r="CV26" s="100">
        <f>SUMIFS('Pooled CF'!$E:$E,'Pooled CF'!$A:$A,$A26,'Pooled CF'!$G:$G,CV$6)</f>
        <v>222362.23999999999</v>
      </c>
      <c r="CW26" s="100">
        <f>SUMIFS('Pooled CF'!$E:$E,'Pooled CF'!$A:$A,$A26,'Pooled CF'!$G:$G,CW$6)</f>
        <v>230334.03</v>
      </c>
      <c r="CX26" s="100">
        <f>SUMIFS('Pooled CF'!$E:$E,'Pooled CF'!$A:$A,$A26,'Pooled CF'!$G:$G,CX$6)</f>
        <v>230046.73</v>
      </c>
      <c r="CY26" s="100">
        <f>SUMIFS('Pooled CF'!$E:$E,'Pooled CF'!$A:$A,$A26,'Pooled CF'!$G:$G,CY$6)</f>
        <v>141252.31</v>
      </c>
      <c r="CZ26" s="100">
        <f>SUMIFS('Pooled CF'!$E:$E,'Pooled CF'!$A:$A,$A26,'Pooled CF'!$G:$G,CZ$6)</f>
        <v>223725.19</v>
      </c>
      <c r="DA26" s="100">
        <f>SUMIFS('Pooled CF'!$E:$E,'Pooled CF'!$A:$A,$A26,'Pooled CF'!$G:$G,DA$6)</f>
        <v>219898.2</v>
      </c>
      <c r="DB26" s="100">
        <f>SUMIFS('Pooled CF'!$E:$E,'Pooled CF'!$A:$A,$A26,'Pooled CF'!$G:$G,DB$6)</f>
        <v>218645.58</v>
      </c>
      <c r="DC26" s="100">
        <f>SUMIFS('Pooled CF'!$E:$E,'Pooled CF'!$A:$A,$A26,'Pooled CF'!$G:$G,DC$6)</f>
        <v>211298.28</v>
      </c>
      <c r="DD26" s="100">
        <f>SUMIFS('Pooled CF'!$E:$E,'Pooled CF'!$A:$A,$A26,'Pooled CF'!$G:$G,DD$6)</f>
        <v>215522.22</v>
      </c>
      <c r="DE26" s="100">
        <f>SUMIFS('Pooled CF'!$E:$E,'Pooled CF'!$A:$A,$A26,'Pooled CF'!$G:$G,DE$6)</f>
        <v>223151.76</v>
      </c>
      <c r="DF26" s="100">
        <f>SUMIFS('Pooled CF'!$E:$E,'Pooled CF'!$A:$A,$A26,'Pooled CF'!$G:$G,DF$6)</f>
        <v>206120.86</v>
      </c>
      <c r="DG26" s="100">
        <f>SUMIFS('Pooled CF'!$E:$E,'Pooled CF'!$A:$A,$A26,'Pooled CF'!$G:$G,DG$6)</f>
        <v>226933.2</v>
      </c>
      <c r="DH26" s="100">
        <f>SUMIFS('Pooled CF'!$E:$E,'Pooled CF'!$A:$A,$A26,'Pooled CF'!$G:$G,DH$6)</f>
        <v>213232.49</v>
      </c>
      <c r="DI26" s="100">
        <f>SUMIFS('Pooled CF'!$E:$E,'Pooled CF'!$A:$A,$A26,'Pooled CF'!$G:$G,DI$6)</f>
        <v>220097.9</v>
      </c>
      <c r="DJ26" s="100">
        <f>SUMIFS('Pooled CF'!$E:$E,'Pooled CF'!$A:$A,$A26,'Pooled CF'!$G:$G,DJ$6)</f>
        <v>220108.91</v>
      </c>
      <c r="DK26" s="100">
        <f>SUMIFS('Pooled CF'!$E:$E,'Pooled CF'!$A:$A,$A26,'Pooled CF'!$G:$G,DK$6)</f>
        <v>213681.58</v>
      </c>
      <c r="DL26" s="100">
        <f>SUMIFS('Pooled CF'!$E:$E,'Pooled CF'!$A:$A,$A26,'Pooled CF'!$G:$G,DL$6)</f>
        <v>220717.34</v>
      </c>
      <c r="DM26" s="100">
        <f>SUMIFS('Pooled CF'!$E:$E,'Pooled CF'!$A:$A,$A26,'Pooled CF'!$G:$G,DM$6)</f>
        <v>209686.89</v>
      </c>
      <c r="DN26" s="100">
        <f>SUMIFS('Pooled CF'!$E:$E,'Pooled CF'!$A:$A,$A26,'Pooled CF'!$G:$G,DN$6)</f>
        <v>209111.57</v>
      </c>
      <c r="DO26" s="100">
        <f>SUMIFS('Pooled CF'!$E:$E,'Pooled CF'!$A:$A,$A26,'Pooled CF'!$G:$G,DO$6)</f>
        <v>406809.23</v>
      </c>
      <c r="DP26" s="100">
        <f>SUMIFS('Pooled CF'!$E:$E,'Pooled CF'!$A:$A,$A26,'Pooled CF'!$G:$G,DP$6)</f>
        <v>215205.33</v>
      </c>
      <c r="DQ26" s="100">
        <f>SUMIFS('Pooled CF'!$E:$E,'Pooled CF'!$A:$A,$A26,'Pooled CF'!$G:$G,DQ$6)</f>
        <v>220120.61</v>
      </c>
      <c r="DR26" s="100">
        <f>SUMIFS('Pooled CF'!$E:$E,'Pooled CF'!$A:$A,$A26,'Pooled CF'!$G:$G,DR$6)</f>
        <v>207741.94</v>
      </c>
      <c r="DS26" s="100">
        <f>SUMIFS('Pooled CF'!$E:$E,'Pooled CF'!$A:$A,$A26,'Pooled CF'!$G:$G,DS$6)</f>
        <v>267975.17</v>
      </c>
      <c r="DT26" s="100">
        <f>SUMIFS('Pooled CF'!$E:$E,'Pooled CF'!$A:$A,$A26,'Pooled CF'!$G:$G,DT$6)</f>
        <v>211816.17</v>
      </c>
      <c r="DU26" s="100">
        <f>SUMIFS('Pooled CF'!$E:$E,'Pooled CF'!$A:$A,$A26,'Pooled CF'!$G:$G,DU$6)</f>
        <v>218928.8</v>
      </c>
      <c r="DV26" s="100">
        <f>SUMIFS('Pooled CF'!$E:$E,'Pooled CF'!$A:$A,$A26,'Pooled CF'!$G:$G,DV$6)</f>
        <v>196105.99</v>
      </c>
      <c r="DW26" s="100">
        <f>SUMIFS('Pooled CF'!$E:$E,'Pooled CF'!$A:$A,$A26,'Pooled CF'!$G:$G,DW$6)</f>
        <v>185921.65766197501</v>
      </c>
      <c r="DX26" s="100">
        <f>SUMIFS('Pooled CF'!$E:$E,'Pooled CF'!$A:$A,$A26,'Pooled CF'!$G:$G,DX$6)</f>
        <v>192108.36151457799</v>
      </c>
      <c r="DY26" s="100">
        <f>SUMIFS('Pooled CF'!$E:$E,'Pooled CF'!$A:$A,$A26,'Pooled CF'!$G:$G,DY$6)</f>
        <v>185901.747720977</v>
      </c>
      <c r="DZ26" s="100">
        <f>SUMIFS('Pooled CF'!$E:$E,'Pooled CF'!$A:$A,$A26,'Pooled CF'!$G:$G,DZ$6)</f>
        <v>184501.028591351</v>
      </c>
      <c r="EA26" s="100">
        <f>SUMIFS('Pooled CF'!$E:$E,'Pooled CF'!$A:$A,$A26,'Pooled CF'!$G:$G,EA$6)</f>
        <v>184491.33378877601</v>
      </c>
      <c r="EB26" s="100">
        <f>SUMIFS('Pooled CF'!$E:$E,'Pooled CF'!$A:$A,$A26,'Pooled CF'!$G:$G,EB$6)</f>
        <v>188672.057486284</v>
      </c>
      <c r="EC26" s="100">
        <f>SUMIFS('Pooled CF'!$E:$E,'Pooled CF'!$A:$A,$A26,'Pooled CF'!$G:$G,EC$6)</f>
        <v>173584.29755058599</v>
      </c>
      <c r="ED26" s="100">
        <f>SUMIFS('Pooled CF'!$E:$E,'Pooled CF'!$A:$A,$A26,'Pooled CF'!$G:$G,ED$6)</f>
        <v>167974.910521035</v>
      </c>
      <c r="EE26" s="100">
        <f>SUMIFS('Pooled CF'!$E:$E,'Pooled CF'!$A:$A,$A26,'Pooled CF'!$G:$G,EE$6)</f>
        <v>173562.92509009701</v>
      </c>
      <c r="EF26" s="100">
        <f>SUMIFS('Pooled CF'!$E:$E,'Pooled CF'!$A:$A,$A26,'Pooled CF'!$G:$G,EF$6)</f>
        <v>167954.097587992</v>
      </c>
      <c r="EG26" s="100">
        <f>SUMIFS('Pooled CF'!$E:$E,'Pooled CF'!$A:$A,$A26,'Pooled CF'!$G:$G,EG$6)</f>
        <v>173541.28335762501</v>
      </c>
      <c r="EH26" s="100">
        <f>SUMIFS('Pooled CF'!$E:$E,'Pooled CF'!$A:$A,$A26,'Pooled CF'!$G:$G,EH$6)</f>
        <v>173530.78945841701</v>
      </c>
      <c r="EI26" s="100">
        <f>SUMIFS('Pooled CF'!$E:$E,'Pooled CF'!$A:$A,$A26,'Pooled CF'!$G:$G,EI$6)</f>
        <v>167922.802546928</v>
      </c>
      <c r="EJ26" s="100">
        <f>SUMIFS('Pooled CF'!$E:$E,'Pooled CF'!$A:$A,$A26,'Pooled CF'!$G:$G,EJ$6)</f>
        <v>173508.741368494</v>
      </c>
      <c r="EK26" s="100">
        <f>SUMIFS('Pooled CF'!$E:$E,'Pooled CF'!$A:$A,$A26,'Pooled CF'!$G:$G,EK$6)</f>
        <v>167901.33071356799</v>
      </c>
      <c r="EL26" s="100">
        <f>SUMIFS('Pooled CF'!$E:$E,'Pooled CF'!$A:$A,$A26,'Pooled CF'!$G:$G,EL$6)</f>
        <v>173486.413510771</v>
      </c>
      <c r="EM26" s="100">
        <f>SUMIFS('Pooled CF'!$E:$E,'Pooled CF'!$A:$A,$A26,'Pooled CF'!$G:$G,EM$6)</f>
        <v>165893.507058399</v>
      </c>
      <c r="EN26" s="100">
        <f>SUMIFS('Pooled CF'!$E:$E,'Pooled CF'!$A:$A,$A26,'Pooled CF'!$G:$G,EN$6)</f>
        <v>169862.12364169699</v>
      </c>
      <c r="EO26" s="100">
        <f>SUMIFS('Pooled CF'!$E:$E,'Pooled CF'!$A:$A,$A26,'Pooled CF'!$G:$G,EO$6)</f>
        <v>161138.299651796</v>
      </c>
      <c r="EP26" s="100">
        <f>SUMIFS('Pooled CF'!$E:$E,'Pooled CF'!$A:$A,$A26,'Pooled CF'!$G:$G,EP$6)</f>
        <v>158777.80549348</v>
      </c>
      <c r="EQ26" s="100">
        <f>SUMIFS('Pooled CF'!$E:$E,'Pooled CF'!$A:$A,$A26,'Pooled CF'!$G:$G,EQ$6)</f>
        <v>164060.724186904</v>
      </c>
      <c r="ER26" s="100">
        <f>SUMIFS('Pooled CF'!$E:$E,'Pooled CF'!$A:$A,$A26,'Pooled CF'!$G:$G,ER$6)</f>
        <v>158759.69814859601</v>
      </c>
      <c r="ES26" s="100">
        <f>SUMIFS('Pooled CF'!$E:$E,'Pooled CF'!$A:$A,$A26,'Pooled CF'!$G:$G,ES$6)</f>
        <v>101039.851842615</v>
      </c>
      <c r="ET26" s="100">
        <f>SUMIFS('Pooled CF'!$E:$E,'Pooled CF'!$A:$A,$A26,'Pooled CF'!$G:$G,ET$6)</f>
        <v>58412.143520033998</v>
      </c>
      <c r="EU26" s="100">
        <f>SUMIFS('Pooled CF'!$E:$E,'Pooled CF'!$A:$A,$A26,'Pooled CF'!$G:$G,EU$6)</f>
        <v>0</v>
      </c>
      <c r="EV26" s="100">
        <f>SUMIFS('Pooled CF'!$E:$E,'Pooled CF'!$A:$A,$A26,'Pooled CF'!$G:$G,EV$6)</f>
        <v>0</v>
      </c>
      <c r="EW26" s="100">
        <f>SUMIFS('Pooled CF'!$E:$E,'Pooled CF'!$A:$A,$A26,'Pooled CF'!$G:$G,EW$6)</f>
        <v>0</v>
      </c>
      <c r="EX26" s="100">
        <f>SUMIFS('Pooled CF'!$E:$E,'Pooled CF'!$A:$A,$A26,'Pooled CF'!$G:$G,EX$6)</f>
        <v>0</v>
      </c>
      <c r="EY26" s="100">
        <f>SUMIFS('Pooled CF'!$E:$E,'Pooled CF'!$A:$A,$A26,'Pooled CF'!$G:$G,EY$6)</f>
        <v>0</v>
      </c>
      <c r="EZ26" s="100">
        <f>SUMIFS('Pooled CF'!$E:$E,'Pooled CF'!$A:$A,$A26,'Pooled CF'!$G:$G,EZ$6)</f>
        <v>0</v>
      </c>
      <c r="FA26" s="100">
        <f>SUMIFS('Pooled CF'!$E:$E,'Pooled CF'!$A:$A,$A26,'Pooled CF'!$G:$G,FA$6)</f>
        <v>0</v>
      </c>
      <c r="FB26" s="100">
        <f>SUMIFS('Pooled CF'!$E:$E,'Pooled CF'!$A:$A,$A26,'Pooled CF'!$G:$G,FB$6)</f>
        <v>0</v>
      </c>
      <c r="FC26" s="100">
        <f>SUMIFS('Pooled CF'!$E:$E,'Pooled CF'!$A:$A,$A26,'Pooled CF'!$G:$G,FC$6)</f>
        <v>0</v>
      </c>
      <c r="FD26" s="100">
        <f>SUMIFS('Pooled CF'!$E:$E,'Pooled CF'!$A:$A,$A26,'Pooled CF'!$G:$G,FD$6)</f>
        <v>0</v>
      </c>
      <c r="FE26" s="100">
        <f>SUMIFS('Pooled CF'!$E:$E,'Pooled CF'!$A:$A,$A26,'Pooled CF'!$G:$G,FE$6)</f>
        <v>0</v>
      </c>
      <c r="FF26" s="100">
        <f>SUMIFS('Pooled CF'!$E:$E,'Pooled CF'!$A:$A,$A26,'Pooled CF'!$G:$G,FF$6)</f>
        <v>0</v>
      </c>
      <c r="FG26" s="100">
        <f>SUMIFS('Pooled CF'!$E:$E,'Pooled CF'!$A:$A,$A26,'Pooled CF'!$G:$G,FG$6)</f>
        <v>0</v>
      </c>
      <c r="FH26" s="100">
        <f>SUMIFS('Pooled CF'!$E:$E,'Pooled CF'!$A:$A,$A26,'Pooled CF'!$G:$G,FH$6)</f>
        <v>0</v>
      </c>
      <c r="FI26" s="100">
        <f>SUMIFS('Pooled CF'!$E:$E,'Pooled CF'!$A:$A,$A26,'Pooled CF'!$G:$G,FI$6)</f>
        <v>0</v>
      </c>
      <c r="FJ26" s="100">
        <f>SUMIFS('Pooled CF'!$E:$E,'Pooled CF'!$A:$A,$A26,'Pooled CF'!$G:$G,FJ$6)</f>
        <v>0</v>
      </c>
      <c r="FK26" s="100">
        <f>SUMIFS('Pooled CF'!$E:$E,'Pooled CF'!$A:$A,$A26,'Pooled CF'!$G:$G,FK$6)</f>
        <v>0</v>
      </c>
      <c r="FL26" s="100">
        <f>SUMIFS('Pooled CF'!$E:$E,'Pooled CF'!$A:$A,$A26,'Pooled CF'!$G:$G,FL$6)</f>
        <v>0</v>
      </c>
      <c r="FM26" s="100">
        <f>SUMIFS('Pooled CF'!$E:$E,'Pooled CF'!$A:$A,$A26,'Pooled CF'!$G:$G,FM$6)</f>
        <v>0</v>
      </c>
      <c r="FN26" s="100">
        <f>SUMIFS('Pooled CF'!$E:$E,'Pooled CF'!$A:$A,$A26,'Pooled CF'!$G:$G,FN$6)</f>
        <v>0</v>
      </c>
      <c r="FO26" s="100">
        <f>SUMIFS('Pooled CF'!$E:$E,'Pooled CF'!$A:$A,$A26,'Pooled CF'!$G:$G,FO$6)</f>
        <v>0</v>
      </c>
      <c r="FP26" s="100">
        <f>SUMIFS('Pooled CF'!$E:$E,'Pooled CF'!$A:$A,$A26,'Pooled CF'!$G:$G,FP$6)</f>
        <v>0</v>
      </c>
      <c r="FQ26" s="100">
        <f>SUMIFS('Pooled CF'!$E:$E,'Pooled CF'!$A:$A,$A26,'Pooled CF'!$G:$G,FQ$6)</f>
        <v>0</v>
      </c>
      <c r="FR26" s="100">
        <f>SUMIFS('Pooled CF'!$E:$E,'Pooled CF'!$A:$A,$A26,'Pooled CF'!$G:$G,FR$6)</f>
        <v>0</v>
      </c>
      <c r="FS26" s="100">
        <f>SUMIFS('Pooled CF'!$E:$E,'Pooled CF'!$A:$A,$A26,'Pooled CF'!$G:$G,FS$6)</f>
        <v>0</v>
      </c>
      <c r="FT26" s="100">
        <f>SUMIFS('Pooled CF'!$E:$E,'Pooled CF'!$A:$A,$A26,'Pooled CF'!$G:$G,FT$6)</f>
        <v>0</v>
      </c>
      <c r="FU26" s="100">
        <f>SUMIFS('Pooled CF'!$E:$E,'Pooled CF'!$A:$A,$A26,'Pooled CF'!$G:$G,FU$6)</f>
        <v>0</v>
      </c>
      <c r="FV26" s="100">
        <f>SUMIFS('Pooled CF'!$E:$E,'Pooled CF'!$A:$A,$A26,'Pooled CF'!$G:$G,FV$6)</f>
        <v>0</v>
      </c>
      <c r="FW26" s="100">
        <f>SUMIFS('Pooled CF'!$E:$E,'Pooled CF'!$A:$A,$A26,'Pooled CF'!$G:$G,FW$6)</f>
        <v>0</v>
      </c>
      <c r="FX26" s="100">
        <f>SUMIFS('Pooled CF'!$E:$E,'Pooled CF'!$A:$A,$A26,'Pooled CF'!$G:$G,FX$6)</f>
        <v>0</v>
      </c>
      <c r="FY26" s="100">
        <f>SUMIFS('Pooled CF'!$E:$E,'Pooled CF'!$A:$A,$A26,'Pooled CF'!$G:$G,FY$6)</f>
        <v>0</v>
      </c>
      <c r="FZ26" s="100">
        <f>SUMIFS('Pooled CF'!$E:$E,'Pooled CF'!$A:$A,$A26,'Pooled CF'!$G:$G,FZ$6)</f>
        <v>0</v>
      </c>
      <c r="GA26" s="100">
        <f>SUMIFS('Pooled CF'!$E:$E,'Pooled CF'!$A:$A,$A26,'Pooled CF'!$G:$G,GA$6)</f>
        <v>0</v>
      </c>
      <c r="GB26" s="100">
        <f>SUMIFS('Pooled CF'!$E:$E,'Pooled CF'!$A:$A,$A26,'Pooled CF'!$G:$G,GB$6)</f>
        <v>0</v>
      </c>
      <c r="GC26" s="100">
        <f>SUMIFS('Pooled CF'!$E:$E,'Pooled CF'!$A:$A,$A26,'Pooled CF'!$G:$G,GC$6)</f>
        <v>0</v>
      </c>
      <c r="GD26" s="100">
        <f>SUMIFS('Pooled CF'!$E:$E,'Pooled CF'!$A:$A,$A26,'Pooled CF'!$G:$G,GD$6)</f>
        <v>0</v>
      </c>
      <c r="GE26" s="100">
        <f>SUMIFS('Pooled CF'!$E:$E,'Pooled CF'!$A:$A,$A26,'Pooled CF'!$G:$G,GE$6)</f>
        <v>0</v>
      </c>
      <c r="GF26" s="100">
        <f>SUMIFS('Pooled CF'!$E:$E,'Pooled CF'!$A:$A,$A26,'Pooled CF'!$G:$G,GF$6)</f>
        <v>0</v>
      </c>
      <c r="GG26" s="100">
        <f>SUMIFS('Pooled CF'!$E:$E,'Pooled CF'!$A:$A,$A26,'Pooled CF'!$G:$G,GG$6)</f>
        <v>0</v>
      </c>
      <c r="GH26" s="100">
        <f>SUMIFS('Pooled CF'!$E:$E,'Pooled CF'!$A:$A,$A26,'Pooled CF'!$G:$G,GH$6)</f>
        <v>0</v>
      </c>
      <c r="GI26" s="100">
        <f>SUMIFS('Pooled CF'!$E:$E,'Pooled CF'!$A:$A,$A26,'Pooled CF'!$G:$G,GI$6)</f>
        <v>0</v>
      </c>
      <c r="GJ26" s="100">
        <f>SUMIFS('Pooled CF'!$E:$E,'Pooled CF'!$A:$A,$A26,'Pooled CF'!$G:$G,GJ$6)</f>
        <v>0</v>
      </c>
      <c r="GK26" s="100">
        <f>SUMIFS('Pooled CF'!$E:$E,'Pooled CF'!$A:$A,$A26,'Pooled CF'!$G:$G,GK$6)</f>
        <v>0</v>
      </c>
      <c r="GL26" s="100">
        <f>SUMIFS('Pooled CF'!$E:$E,'Pooled CF'!$A:$A,$A26,'Pooled CF'!$G:$G,GL$6)</f>
        <v>0</v>
      </c>
      <c r="GM26" s="100">
        <f>SUMIFS('Pooled CF'!$E:$E,'Pooled CF'!$A:$A,$A26,'Pooled CF'!$G:$G,GM$6)</f>
        <v>0</v>
      </c>
      <c r="GN26" s="100">
        <f>SUMIFS('Pooled CF'!$E:$E,'Pooled CF'!$A:$A,$A26,'Pooled CF'!$G:$G,GN$6)</f>
        <v>0</v>
      </c>
      <c r="GO26" s="100">
        <f>SUMIFS('Pooled CF'!$E:$E,'Pooled CF'!$A:$A,$A26,'Pooled CF'!$G:$G,GO$6)</f>
        <v>0</v>
      </c>
      <c r="GP26" s="100">
        <f>SUMIFS('Pooled CF'!$E:$E,'Pooled CF'!$A:$A,$A26,'Pooled CF'!$G:$G,GP$6)</f>
        <v>0</v>
      </c>
      <c r="GQ26" s="100">
        <f>SUMIFS('Pooled CF'!$E:$E,'Pooled CF'!$A:$A,$A26,'Pooled CF'!$G:$G,GQ$6)</f>
        <v>0</v>
      </c>
      <c r="GR26" s="100">
        <f>SUMIFS('Pooled CF'!$E:$E,'Pooled CF'!$A:$A,$A26,'Pooled CF'!$G:$G,GR$6)</f>
        <v>0</v>
      </c>
      <c r="GS26" s="100">
        <f>SUMIFS('Pooled CF'!$E:$E,'Pooled CF'!$A:$A,$A26,'Pooled CF'!$G:$G,GS$6)</f>
        <v>0</v>
      </c>
      <c r="GU26" s="85">
        <f t="shared" si="18"/>
        <v>0</v>
      </c>
      <c r="GV26" s="85">
        <f t="shared" si="18"/>
        <v>-24317901.087672699</v>
      </c>
      <c r="GW26" s="85">
        <f t="shared" si="18"/>
        <v>2779450.64</v>
      </c>
      <c r="GX26" s="85">
        <f t="shared" si="18"/>
        <v>2783182.8300000005</v>
      </c>
      <c r="GY26" s="85">
        <f t="shared" si="18"/>
        <v>2679271.6000000006</v>
      </c>
      <c r="GZ26" s="85">
        <f t="shared" si="18"/>
        <v>2536557.67</v>
      </c>
      <c r="HA26" s="85">
        <f t="shared" si="18"/>
        <v>2898926.2800000003</v>
      </c>
      <c r="HB26" s="85">
        <f t="shared" si="18"/>
        <v>2608621.8600000003</v>
      </c>
      <c r="HC26" s="85">
        <f t="shared" si="18"/>
        <v>2599197.0099999998</v>
      </c>
      <c r="HD26" s="85">
        <f t="shared" si="18"/>
        <v>2717746.5768975294</v>
      </c>
      <c r="HE26" s="85">
        <f t="shared" si="18"/>
        <v>2097145.598061153</v>
      </c>
      <c r="HF26" s="85">
        <f t="shared" si="18"/>
        <v>1311430.5670542922</v>
      </c>
      <c r="HG26" s="85">
        <f t="shared" si="18"/>
        <v>0</v>
      </c>
      <c r="HH26" s="85">
        <f t="shared" si="18"/>
        <v>0</v>
      </c>
      <c r="HI26" s="85">
        <f t="shared" si="18"/>
        <v>0</v>
      </c>
      <c r="HJ26" s="85">
        <f t="shared" si="18"/>
        <v>0</v>
      </c>
      <c r="HK26" s="85">
        <f t="shared" si="17"/>
        <v>693629.54434027872</v>
      </c>
    </row>
    <row r="27" spans="1:219" hidden="1" outlineLevel="1" x14ac:dyDescent="0.75">
      <c r="A27" s="7" t="s">
        <v>33</v>
      </c>
      <c r="B27" s="112" t="s">
        <v>192</v>
      </c>
      <c r="C27" s="104">
        <f ca="1">EOMONTH(OFFSET(Strats!$B$3,MATCH($B27,Strats!$B$4:$B$31,0),MATCH(C$5,Strats!$C$3:$BS$3,0)),0)</f>
        <v>43069</v>
      </c>
      <c r="D27" s="87">
        <f ca="1">OFFSET(Strats!$B$3,MATCH($B27,Strats!$B$4:$B$31,0),MATCH(D$5,Strats!$C$3:$BS$3,0))</f>
        <v>72392121</v>
      </c>
      <c r="E27" s="88">
        <f ca="1">OFFSET(Strats!$B$3,MATCH($B27,Strats!$B$4:$B$31,0),MATCH(E$5,Strats!$C$3:$BS$3,0))</f>
        <v>0.49134481847048112</v>
      </c>
      <c r="F27" s="85">
        <f t="shared" ca="1" si="13"/>
        <v>35569493.551438101</v>
      </c>
      <c r="G27" s="85">
        <f t="shared" ca="1" si="14"/>
        <v>25082842.19000002</v>
      </c>
      <c r="H27" s="86">
        <f ca="1">IFERROR(XIRR(OFFSET($J27,0,MATCH($C27,$K$6:$GS$6,0)):$GS27,OFFSET($J$6,0,MATCH($C27,$K$6:$GS$6,0)):$GS$6),"N/A")</f>
        <v>1.7209729552268981E-2</v>
      </c>
      <c r="I27" s="95">
        <f t="shared" ca="1" si="15"/>
        <v>1.121160974613552</v>
      </c>
      <c r="K27" s="100">
        <f>SUMIFS('Pooled CF'!$E:$E,'Pooled CF'!$A:$A,$A27,'Pooled CF'!$G:$G,K$6)</f>
        <v>0</v>
      </c>
      <c r="L27" s="100">
        <f>SUMIFS('Pooled CF'!$E:$E,'Pooled CF'!$A:$A,$A27,'Pooled CF'!$G:$G,L$6)</f>
        <v>0</v>
      </c>
      <c r="M27" s="100">
        <f>SUMIFS('Pooled CF'!$E:$E,'Pooled CF'!$A:$A,$A27,'Pooled CF'!$G:$G,M$6)</f>
        <v>0</v>
      </c>
      <c r="N27" s="100">
        <f>SUMIFS('Pooled CF'!$E:$E,'Pooled CF'!$A:$A,$A27,'Pooled CF'!$G:$G,N$6)</f>
        <v>0</v>
      </c>
      <c r="O27" s="100">
        <f>SUMIFS('Pooled CF'!$E:$E,'Pooled CF'!$A:$A,$A27,'Pooled CF'!$G:$G,O$6)</f>
        <v>0</v>
      </c>
      <c r="P27" s="100">
        <f>SUMIFS('Pooled CF'!$E:$E,'Pooled CF'!$A:$A,$A27,'Pooled CF'!$G:$G,P$6)</f>
        <v>0</v>
      </c>
      <c r="Q27" s="100">
        <f>SUMIFS('Pooled CF'!$E:$E,'Pooled CF'!$A:$A,$A27,'Pooled CF'!$G:$G,Q$6)</f>
        <v>0</v>
      </c>
      <c r="R27" s="100">
        <f>SUMIFS('Pooled CF'!$E:$E,'Pooled CF'!$A:$A,$A27,'Pooled CF'!$G:$G,R$6)</f>
        <v>0</v>
      </c>
      <c r="S27" s="100">
        <f>SUMIFS('Pooled CF'!$E:$E,'Pooled CF'!$A:$A,$A27,'Pooled CF'!$G:$G,S$6)</f>
        <v>0</v>
      </c>
      <c r="T27" s="100">
        <f>SUMIFS('Pooled CF'!$E:$E,'Pooled CF'!$A:$A,$A27,'Pooled CF'!$G:$G,T$6)</f>
        <v>-35569493.551438101</v>
      </c>
      <c r="U27" s="100">
        <f>SUMIFS('Pooled CF'!$E:$E,'Pooled CF'!$A:$A,$A27,'Pooled CF'!$G:$G,U$6)</f>
        <v>265103.88</v>
      </c>
      <c r="V27" s="100">
        <f>SUMIFS('Pooled CF'!$E:$E,'Pooled CF'!$A:$A,$A27,'Pooled CF'!$G:$G,V$6)</f>
        <v>265100</v>
      </c>
      <c r="W27" s="100">
        <f>SUMIFS('Pooled CF'!$E:$E,'Pooled CF'!$A:$A,$A27,'Pooled CF'!$G:$G,W$6)</f>
        <v>265096.21000000002</v>
      </c>
      <c r="X27" s="100">
        <f>SUMIFS('Pooled CF'!$E:$E,'Pooled CF'!$A:$A,$A27,'Pooled CF'!$G:$G,X$6)</f>
        <v>265098.28000000003</v>
      </c>
      <c r="Y27" s="100">
        <f>SUMIFS('Pooled CF'!$E:$E,'Pooled CF'!$A:$A,$A27,'Pooled CF'!$G:$G,Y$6)</f>
        <v>273924.46999999997</v>
      </c>
      <c r="Z27" s="100">
        <f>SUMIFS('Pooled CF'!$E:$E,'Pooled CF'!$A:$A,$A27,'Pooled CF'!$G:$G,Z$6)</f>
        <v>265084.71000000002</v>
      </c>
      <c r="AA27" s="100">
        <f>SUMIFS('Pooled CF'!$E:$E,'Pooled CF'!$A:$A,$A27,'Pooled CF'!$G:$G,AA$6)</f>
        <v>273916.74</v>
      </c>
      <c r="AB27" s="100">
        <f>SUMIFS('Pooled CF'!$E:$E,'Pooled CF'!$A:$A,$A27,'Pooled CF'!$G:$G,AB$6)</f>
        <v>265077.19</v>
      </c>
      <c r="AC27" s="100">
        <f>SUMIFS('Pooled CF'!$E:$E,'Pooled CF'!$A:$A,$A27,'Pooled CF'!$G:$G,AC$6)</f>
        <v>273908.95</v>
      </c>
      <c r="AD27" s="100">
        <f>SUMIFS('Pooled CF'!$E:$E,'Pooled CF'!$A:$A,$A27,'Pooled CF'!$G:$G,AD$6)</f>
        <v>273658.83</v>
      </c>
      <c r="AE27" s="100">
        <f>SUMIFS('Pooled CF'!$E:$E,'Pooled CF'!$A:$A,$A27,'Pooled CF'!$G:$G,AE$6)</f>
        <v>264970.44</v>
      </c>
      <c r="AF27" s="100">
        <f>SUMIFS('Pooled CF'!$E:$E,'Pooled CF'!$A:$A,$A27,'Pooled CF'!$G:$G,AF$6)</f>
        <v>273927.36</v>
      </c>
      <c r="AG27" s="100">
        <f>SUMIFS('Pooled CF'!$E:$E,'Pooled CF'!$A:$A,$A27,'Pooled CF'!$G:$G,AG$6)</f>
        <v>265153.78000000003</v>
      </c>
      <c r="AH27" s="100">
        <f>SUMIFS('Pooled CF'!$E:$E,'Pooled CF'!$A:$A,$A27,'Pooled CF'!$G:$G,AH$6)</f>
        <v>265054.23</v>
      </c>
      <c r="AI27" s="100">
        <f>SUMIFS('Pooled CF'!$E:$E,'Pooled CF'!$A:$A,$A27,'Pooled CF'!$G:$G,AI$6)</f>
        <v>264952.93</v>
      </c>
      <c r="AJ27" s="100">
        <f>SUMIFS('Pooled CF'!$E:$E,'Pooled CF'!$A:$A,$A27,'Pooled CF'!$G:$G,AJ$6)</f>
        <v>265052.34000000003</v>
      </c>
      <c r="AK27" s="100">
        <f>SUMIFS('Pooled CF'!$E:$E,'Pooled CF'!$A:$A,$A27,'Pooled CF'!$G:$G,AK$6)</f>
        <v>273740.46000000002</v>
      </c>
      <c r="AL27" s="100">
        <f>SUMIFS('Pooled CF'!$E:$E,'Pooled CF'!$A:$A,$A27,'Pooled CF'!$G:$G,AL$6)</f>
        <v>264940.40000000002</v>
      </c>
      <c r="AM27" s="100">
        <f>SUMIFS('Pooled CF'!$E:$E,'Pooled CF'!$A:$A,$A27,'Pooled CF'!$G:$G,AM$6)</f>
        <v>273862.67</v>
      </c>
      <c r="AN27" s="100">
        <f>SUMIFS('Pooled CF'!$E:$E,'Pooled CF'!$A:$A,$A27,'Pooled CF'!$G:$G,AN$6)</f>
        <v>264958.18</v>
      </c>
      <c r="AO27" s="100">
        <f>SUMIFS('Pooled CF'!$E:$E,'Pooled CF'!$A:$A,$A27,'Pooled CF'!$G:$G,AO$6)</f>
        <v>273861.48</v>
      </c>
      <c r="AP27" s="100">
        <f>SUMIFS('Pooled CF'!$E:$E,'Pooled CF'!$A:$A,$A27,'Pooled CF'!$G:$G,AP$6)</f>
        <v>273698.39</v>
      </c>
      <c r="AQ27" s="100">
        <f>SUMIFS('Pooled CF'!$E:$E,'Pooled CF'!$A:$A,$A27,'Pooled CF'!$G:$G,AQ$6)</f>
        <v>264747.99</v>
      </c>
      <c r="AR27" s="100">
        <f>SUMIFS('Pooled CF'!$E:$E,'Pooled CF'!$A:$A,$A27,'Pooled CF'!$G:$G,AR$6)</f>
        <v>273908.02</v>
      </c>
      <c r="AS27" s="100">
        <f>SUMIFS('Pooled CF'!$E:$E,'Pooled CF'!$A:$A,$A27,'Pooled CF'!$G:$G,AS$6)</f>
        <v>265010.08</v>
      </c>
      <c r="AT27" s="100">
        <f>SUMIFS('Pooled CF'!$E:$E,'Pooled CF'!$A:$A,$A27,'Pooled CF'!$G:$G,AT$6)</f>
        <v>273838.67</v>
      </c>
      <c r="AU27" s="100">
        <f>SUMIFS('Pooled CF'!$E:$E,'Pooled CF'!$A:$A,$A27,'Pooled CF'!$G:$G,AU$6)</f>
        <v>265000.78000000003</v>
      </c>
      <c r="AV27" s="100">
        <f>SUMIFS('Pooled CF'!$E:$E,'Pooled CF'!$A:$A,$A27,'Pooled CF'!$G:$G,AV$6)</f>
        <v>264998.57</v>
      </c>
      <c r="AW27" s="100">
        <f>SUMIFS('Pooled CF'!$E:$E,'Pooled CF'!$A:$A,$A27,'Pooled CF'!$G:$G,AW$6)</f>
        <v>273823.87</v>
      </c>
      <c r="AX27" s="100">
        <f>SUMIFS('Pooled CF'!$E:$E,'Pooled CF'!$A:$A,$A27,'Pooled CF'!$G:$G,AX$6)</f>
        <v>264840.61</v>
      </c>
      <c r="AY27" s="100">
        <f>SUMIFS('Pooled CF'!$E:$E,'Pooled CF'!$A:$A,$A27,'Pooled CF'!$G:$G,AY$6)</f>
        <v>273354.78000000003</v>
      </c>
      <c r="AZ27" s="100">
        <f>SUMIFS('Pooled CF'!$E:$E,'Pooled CF'!$A:$A,$A27,'Pooled CF'!$G:$G,AZ$6)</f>
        <v>260457.99</v>
      </c>
      <c r="BA27" s="100">
        <f>SUMIFS('Pooled CF'!$E:$E,'Pooled CF'!$A:$A,$A27,'Pooled CF'!$G:$G,BA$6)</f>
        <v>264863.92</v>
      </c>
      <c r="BB27" s="100">
        <f>SUMIFS('Pooled CF'!$E:$E,'Pooled CF'!$A:$A,$A27,'Pooled CF'!$G:$G,BB$6)</f>
        <v>258999.77</v>
      </c>
      <c r="BC27" s="100">
        <f>SUMIFS('Pooled CF'!$E:$E,'Pooled CF'!$A:$A,$A27,'Pooled CF'!$G:$G,BC$6)</f>
        <v>251145.98</v>
      </c>
      <c r="BD27" s="100">
        <f>SUMIFS('Pooled CF'!$E:$E,'Pooled CF'!$A:$A,$A27,'Pooled CF'!$G:$G,BD$6)</f>
        <v>260636.74</v>
      </c>
      <c r="BE27" s="100">
        <f>SUMIFS('Pooled CF'!$E:$E,'Pooled CF'!$A:$A,$A27,'Pooled CF'!$G:$G,BE$6)</f>
        <v>252542.03</v>
      </c>
      <c r="BF27" s="100">
        <f>SUMIFS('Pooled CF'!$E:$E,'Pooled CF'!$A:$A,$A27,'Pooled CF'!$G:$G,BF$6)</f>
        <v>249339.81</v>
      </c>
      <c r="BG27" s="100">
        <f>SUMIFS('Pooled CF'!$E:$E,'Pooled CF'!$A:$A,$A27,'Pooled CF'!$G:$G,BG$6)</f>
        <v>250166.51</v>
      </c>
      <c r="BH27" s="100">
        <f>SUMIFS('Pooled CF'!$E:$E,'Pooled CF'!$A:$A,$A27,'Pooled CF'!$G:$G,BH$6)</f>
        <v>250986.45</v>
      </c>
      <c r="BI27" s="100">
        <f>SUMIFS('Pooled CF'!$E:$E,'Pooled CF'!$A:$A,$A27,'Pooled CF'!$G:$G,BI$6)</f>
        <v>259642.71</v>
      </c>
      <c r="BJ27" s="100">
        <f>SUMIFS('Pooled CF'!$E:$E,'Pooled CF'!$A:$A,$A27,'Pooled CF'!$G:$G,BJ$6)</f>
        <v>261647.27</v>
      </c>
      <c r="BK27" s="100">
        <f>SUMIFS('Pooled CF'!$E:$E,'Pooled CF'!$A:$A,$A27,'Pooled CF'!$G:$G,BK$6)</f>
        <v>309321.89</v>
      </c>
      <c r="BL27" s="100">
        <f>SUMIFS('Pooled CF'!$E:$E,'Pooled CF'!$A:$A,$A27,'Pooled CF'!$G:$G,BL$6)</f>
        <v>250792.85</v>
      </c>
      <c r="BM27" s="100">
        <f>SUMIFS('Pooled CF'!$E:$E,'Pooled CF'!$A:$A,$A27,'Pooled CF'!$G:$G,BM$6)</f>
        <v>261358.2</v>
      </c>
      <c r="BN27" s="100">
        <f>SUMIFS('Pooled CF'!$E:$E,'Pooled CF'!$A:$A,$A27,'Pooled CF'!$G:$G,BN$6)</f>
        <v>261351.88</v>
      </c>
      <c r="BO27" s="100">
        <f>SUMIFS('Pooled CF'!$E:$E,'Pooled CF'!$A:$A,$A27,'Pooled CF'!$G:$G,BO$6)</f>
        <v>330568.77</v>
      </c>
      <c r="BP27" s="100">
        <f>SUMIFS('Pooled CF'!$E:$E,'Pooled CF'!$A:$A,$A27,'Pooled CF'!$G:$G,BP$6)</f>
        <v>261339.42</v>
      </c>
      <c r="BQ27" s="100">
        <f>SUMIFS('Pooled CF'!$E:$E,'Pooled CF'!$A:$A,$A27,'Pooled CF'!$G:$G,BQ$6)</f>
        <v>252680.44</v>
      </c>
      <c r="BR27" s="100">
        <f>SUMIFS('Pooled CF'!$E:$E,'Pooled CF'!$A:$A,$A27,'Pooled CF'!$G:$G,BR$6)</f>
        <v>252496.19</v>
      </c>
      <c r="BS27" s="100">
        <f>SUMIFS('Pooled CF'!$E:$E,'Pooled CF'!$A:$A,$A27,'Pooled CF'!$G:$G,BS$6)</f>
        <v>291668.40999999997</v>
      </c>
      <c r="BT27" s="100">
        <f>SUMIFS('Pooled CF'!$E:$E,'Pooled CF'!$A:$A,$A27,'Pooled CF'!$G:$G,BT$6)</f>
        <v>256942.82</v>
      </c>
      <c r="BU27" s="100">
        <f>SUMIFS('Pooled CF'!$E:$E,'Pooled CF'!$A:$A,$A27,'Pooled CF'!$G:$G,BU$6)</f>
        <v>269371.46000000002</v>
      </c>
      <c r="BV27" s="100">
        <f>SUMIFS('Pooled CF'!$E:$E,'Pooled CF'!$A:$A,$A27,'Pooled CF'!$G:$G,BV$6)</f>
        <v>260476</v>
      </c>
      <c r="BW27" s="100">
        <f>SUMIFS('Pooled CF'!$E:$E,'Pooled CF'!$A:$A,$A27,'Pooled CF'!$G:$G,BW$6)</f>
        <v>192329.15</v>
      </c>
      <c r="BX27" s="100">
        <f>SUMIFS('Pooled CF'!$E:$E,'Pooled CF'!$A:$A,$A27,'Pooled CF'!$G:$G,BX$6)</f>
        <v>263361.90000000002</v>
      </c>
      <c r="BY27" s="100">
        <f>SUMIFS('Pooled CF'!$E:$E,'Pooled CF'!$A:$A,$A27,'Pooled CF'!$G:$G,BY$6)</f>
        <v>266983.18</v>
      </c>
      <c r="BZ27" s="100">
        <f>SUMIFS('Pooled CF'!$E:$E,'Pooled CF'!$A:$A,$A27,'Pooled CF'!$G:$G,BZ$6)</f>
        <v>266926.17</v>
      </c>
      <c r="CA27" s="100">
        <f>SUMIFS('Pooled CF'!$E:$E,'Pooled CF'!$A:$A,$A27,'Pooled CF'!$G:$G,CA$6)</f>
        <v>258600.67</v>
      </c>
      <c r="CB27" s="100">
        <f>SUMIFS('Pooled CF'!$E:$E,'Pooled CF'!$A:$A,$A27,'Pooled CF'!$G:$G,CB$6)</f>
        <v>267995.78999999998</v>
      </c>
      <c r="CC27" s="100">
        <f>SUMIFS('Pooled CF'!$E:$E,'Pooled CF'!$A:$A,$A27,'Pooled CF'!$G:$G,CC$6)</f>
        <v>239026.57</v>
      </c>
      <c r="CD27" s="100">
        <f>SUMIFS('Pooled CF'!$E:$E,'Pooled CF'!$A:$A,$A27,'Pooled CF'!$G:$G,CD$6)</f>
        <v>229965.18</v>
      </c>
      <c r="CE27" s="100">
        <f>SUMIFS('Pooled CF'!$E:$E,'Pooled CF'!$A:$A,$A27,'Pooled CF'!$G:$G,CE$6)</f>
        <v>257045.83</v>
      </c>
      <c r="CF27" s="100">
        <f>SUMIFS('Pooled CF'!$E:$E,'Pooled CF'!$A:$A,$A27,'Pooled CF'!$G:$G,CF$6)</f>
        <v>258732.04</v>
      </c>
      <c r="CG27" s="100">
        <f>SUMIFS('Pooled CF'!$E:$E,'Pooled CF'!$A:$A,$A27,'Pooled CF'!$G:$G,CG$6)</f>
        <v>266202.51</v>
      </c>
      <c r="CH27" s="100">
        <f>SUMIFS('Pooled CF'!$E:$E,'Pooled CF'!$A:$A,$A27,'Pooled CF'!$G:$G,CH$6)</f>
        <v>267021.26</v>
      </c>
      <c r="CI27" s="100">
        <f>SUMIFS('Pooled CF'!$E:$E,'Pooled CF'!$A:$A,$A27,'Pooled CF'!$G:$G,CI$6)</f>
        <v>267084.15999999997</v>
      </c>
      <c r="CJ27" s="100">
        <f>SUMIFS('Pooled CF'!$E:$E,'Pooled CF'!$A:$A,$A27,'Pooled CF'!$G:$G,CJ$6)</f>
        <v>267584.59999999998</v>
      </c>
      <c r="CK27" s="100">
        <f>SUMIFS('Pooled CF'!$E:$E,'Pooled CF'!$A:$A,$A27,'Pooled CF'!$G:$G,CK$6)</f>
        <v>267086.5</v>
      </c>
      <c r="CL27" s="100">
        <f>SUMIFS('Pooled CF'!$E:$E,'Pooled CF'!$A:$A,$A27,'Pooled CF'!$G:$G,CL$6)</f>
        <v>267082</v>
      </c>
      <c r="CM27" s="100">
        <f>SUMIFS('Pooled CF'!$E:$E,'Pooled CF'!$A:$A,$A27,'Pooled CF'!$G:$G,CM$6)</f>
        <v>258256.7</v>
      </c>
      <c r="CN27" s="100">
        <f>SUMIFS('Pooled CF'!$E:$E,'Pooled CF'!$A:$A,$A27,'Pooled CF'!$G:$G,CN$6)</f>
        <v>267089.90999999997</v>
      </c>
      <c r="CO27" s="100">
        <f>SUMIFS('Pooled CF'!$E:$E,'Pooled CF'!$A:$A,$A27,'Pooled CF'!$G:$G,CO$6)</f>
        <v>255425.84</v>
      </c>
      <c r="CP27" s="100">
        <f>SUMIFS('Pooled CF'!$E:$E,'Pooled CF'!$A:$A,$A27,'Pooled CF'!$G:$G,CP$6)</f>
        <v>267058.90000000002</v>
      </c>
      <c r="CQ27" s="100">
        <f>SUMIFS('Pooled CF'!$E:$E,'Pooled CF'!$A:$A,$A27,'Pooled CF'!$G:$G,CQ$6)</f>
        <v>258183.8</v>
      </c>
      <c r="CR27" s="100">
        <f>SUMIFS('Pooled CF'!$E:$E,'Pooled CF'!$A:$A,$A27,'Pooled CF'!$G:$G,CR$6)</f>
        <v>255597.37</v>
      </c>
      <c r="CS27" s="100">
        <f>SUMIFS('Pooled CF'!$E:$E,'Pooled CF'!$A:$A,$A27,'Pooled CF'!$G:$G,CS$6)</f>
        <v>263938.71000000002</v>
      </c>
      <c r="CT27" s="100">
        <f>SUMIFS('Pooled CF'!$E:$E,'Pooled CF'!$A:$A,$A27,'Pooled CF'!$G:$G,CT$6)</f>
        <v>255312.72</v>
      </c>
      <c r="CU27" s="100">
        <f>SUMIFS('Pooled CF'!$E:$E,'Pooled CF'!$A:$A,$A27,'Pooled CF'!$G:$G,CU$6)</f>
        <v>263941.03999999998</v>
      </c>
      <c r="CV27" s="100">
        <f>SUMIFS('Pooled CF'!$E:$E,'Pooled CF'!$A:$A,$A27,'Pooled CF'!$G:$G,CV$6)</f>
        <v>255231.4</v>
      </c>
      <c r="CW27" s="100">
        <f>SUMIFS('Pooled CF'!$E:$E,'Pooled CF'!$A:$A,$A27,'Pooled CF'!$G:$G,CW$6)</f>
        <v>96404.64</v>
      </c>
      <c r="CX27" s="100">
        <f>SUMIFS('Pooled CF'!$E:$E,'Pooled CF'!$A:$A,$A27,'Pooled CF'!$G:$G,CX$6)</f>
        <v>254878.71</v>
      </c>
      <c r="CY27" s="100">
        <f>SUMIFS('Pooled CF'!$E:$E,'Pooled CF'!$A:$A,$A27,'Pooled CF'!$G:$G,CY$6)</f>
        <v>236759.98</v>
      </c>
      <c r="CZ27" s="100">
        <f>SUMIFS('Pooled CF'!$E:$E,'Pooled CF'!$A:$A,$A27,'Pooled CF'!$G:$G,CZ$6)</f>
        <v>242179.39</v>
      </c>
      <c r="DA27" s="100">
        <f>SUMIFS('Pooled CF'!$E:$E,'Pooled CF'!$A:$A,$A27,'Pooled CF'!$G:$G,DA$6)</f>
        <v>239445.32</v>
      </c>
      <c r="DB27" s="100">
        <f>SUMIFS('Pooled CF'!$E:$E,'Pooled CF'!$A:$A,$A27,'Pooled CF'!$G:$G,DB$6)</f>
        <v>150384.01999999999</v>
      </c>
      <c r="DC27" s="100">
        <f>SUMIFS('Pooled CF'!$E:$E,'Pooled CF'!$A:$A,$A27,'Pooled CF'!$G:$G,DC$6)</f>
        <v>150252.51999999999</v>
      </c>
      <c r="DD27" s="100">
        <f>SUMIFS('Pooled CF'!$E:$E,'Pooled CF'!$A:$A,$A27,'Pooled CF'!$G:$G,DD$6)</f>
        <v>161474.48000000001</v>
      </c>
      <c r="DE27" s="100">
        <f>SUMIFS('Pooled CF'!$E:$E,'Pooled CF'!$A:$A,$A27,'Pooled CF'!$G:$G,DE$6)</f>
        <v>159441.45000000001</v>
      </c>
      <c r="DF27" s="100">
        <f>SUMIFS('Pooled CF'!$E:$E,'Pooled CF'!$A:$A,$A27,'Pooled CF'!$G:$G,DF$6)</f>
        <v>151779.29999999999</v>
      </c>
      <c r="DG27" s="100">
        <f>SUMIFS('Pooled CF'!$E:$E,'Pooled CF'!$A:$A,$A27,'Pooled CF'!$G:$G,DG$6)</f>
        <v>158946.54</v>
      </c>
      <c r="DH27" s="100">
        <f>SUMIFS('Pooled CF'!$E:$E,'Pooled CF'!$A:$A,$A27,'Pooled CF'!$G:$G,DH$6)</f>
        <v>205097.60000000001</v>
      </c>
      <c r="DI27" s="100">
        <f>SUMIFS('Pooled CF'!$E:$E,'Pooled CF'!$A:$A,$A27,'Pooled CF'!$G:$G,DI$6)</f>
        <v>612366.15</v>
      </c>
      <c r="DJ27" s="100">
        <f>SUMIFS('Pooled CF'!$E:$E,'Pooled CF'!$A:$A,$A27,'Pooled CF'!$G:$G,DJ$6)</f>
        <v>166020.03</v>
      </c>
      <c r="DK27" s="100">
        <f>SUMIFS('Pooled CF'!$E:$E,'Pooled CF'!$A:$A,$A27,'Pooled CF'!$G:$G,DK$6)</f>
        <v>160671.41</v>
      </c>
      <c r="DL27" s="100">
        <f>SUMIFS('Pooled CF'!$E:$E,'Pooled CF'!$A:$A,$A27,'Pooled CF'!$G:$G,DL$6)</f>
        <v>93449.67</v>
      </c>
      <c r="DM27" s="100">
        <f>SUMIFS('Pooled CF'!$E:$E,'Pooled CF'!$A:$A,$A27,'Pooled CF'!$G:$G,DM$6)</f>
        <v>104366.26</v>
      </c>
      <c r="DN27" s="100">
        <f>SUMIFS('Pooled CF'!$E:$E,'Pooled CF'!$A:$A,$A27,'Pooled CF'!$G:$G,DN$6)</f>
        <v>98655.76</v>
      </c>
      <c r="DO27" s="100">
        <f>SUMIFS('Pooled CF'!$E:$E,'Pooled CF'!$A:$A,$A27,'Pooled CF'!$G:$G,DO$6)</f>
        <v>93599.09</v>
      </c>
      <c r="DP27" s="100">
        <f>SUMIFS('Pooled CF'!$E:$E,'Pooled CF'!$A:$A,$A27,'Pooled CF'!$G:$G,DP$6)</f>
        <v>114873.76</v>
      </c>
      <c r="DQ27" s="100">
        <f>SUMIFS('Pooled CF'!$E:$E,'Pooled CF'!$A:$A,$A27,'Pooled CF'!$G:$G,DQ$6)</f>
        <v>107970.47</v>
      </c>
      <c r="DR27" s="100">
        <f>SUMIFS('Pooled CF'!$E:$E,'Pooled CF'!$A:$A,$A27,'Pooled CF'!$G:$G,DR$6)</f>
        <v>104405.93</v>
      </c>
      <c r="DS27" s="100">
        <f>SUMIFS('Pooled CF'!$E:$E,'Pooled CF'!$A:$A,$A27,'Pooled CF'!$G:$G,DS$6)</f>
        <v>107893.01</v>
      </c>
      <c r="DT27" s="100">
        <f>SUMIFS('Pooled CF'!$E:$E,'Pooled CF'!$A:$A,$A27,'Pooled CF'!$G:$G,DT$6)</f>
        <v>0</v>
      </c>
      <c r="DU27" s="100">
        <f>SUMIFS('Pooled CF'!$E:$E,'Pooled CF'!$A:$A,$A27,'Pooled CF'!$G:$G,DU$6)</f>
        <v>126467.44</v>
      </c>
      <c r="DV27" s="100">
        <f>SUMIFS('Pooled CF'!$E:$E,'Pooled CF'!$A:$A,$A27,'Pooled CF'!$G:$G,DV$6)</f>
        <v>64259.25</v>
      </c>
      <c r="DW27" s="100">
        <f>SUMIFS('Pooled CF'!$E:$E,'Pooled CF'!$A:$A,$A27,'Pooled CF'!$G:$G,DW$6)</f>
        <v>117932.718851112</v>
      </c>
      <c r="DX27" s="100">
        <f>SUMIFS('Pooled CF'!$E:$E,'Pooled CF'!$A:$A,$A27,'Pooled CF'!$G:$G,DX$6)</f>
        <v>121858.527710225</v>
      </c>
      <c r="DY27" s="100">
        <f>SUMIFS('Pooled CF'!$E:$E,'Pooled CF'!$A:$A,$A27,'Pooled CF'!$G:$G,DY$6)</f>
        <v>117922.795759614</v>
      </c>
      <c r="DZ27" s="100">
        <f>SUMIFS('Pooled CF'!$E:$E,'Pooled CF'!$A:$A,$A27,'Pooled CF'!$G:$G,DZ$6)</f>
        <v>113635.505543679</v>
      </c>
      <c r="EA27" s="100">
        <f>SUMIFS('Pooled CF'!$E:$E,'Pooled CF'!$A:$A,$A27,'Pooled CF'!$G:$G,EA$6)</f>
        <v>113630.878675056</v>
      </c>
      <c r="EB27" s="100">
        <f>SUMIFS('Pooled CF'!$E:$E,'Pooled CF'!$A:$A,$A27,'Pooled CF'!$G:$G,EB$6)</f>
        <v>126483.02081339499</v>
      </c>
      <c r="EC27" s="100">
        <f>SUMIFS('Pooled CF'!$E:$E,'Pooled CF'!$A:$A,$A27,'Pooled CF'!$G:$G,EC$6)</f>
        <v>121832.07538232001</v>
      </c>
      <c r="ED27" s="100">
        <f>SUMIFS('Pooled CF'!$E:$E,'Pooled CF'!$A:$A,$A27,'Pooled CF'!$G:$G,ED$6)</f>
        <v>117897.068837093</v>
      </c>
      <c r="EE27" s="100">
        <f>SUMIFS('Pooled CF'!$E:$E,'Pooled CF'!$A:$A,$A27,'Pooled CF'!$G:$G,EE$6)</f>
        <v>121821.50814798501</v>
      </c>
      <c r="EF27" s="100">
        <f>SUMIFS('Pooled CF'!$E:$E,'Pooled CF'!$A:$A,$A27,'Pooled CF'!$G:$G,EF$6)</f>
        <v>124056.53096132301</v>
      </c>
      <c r="EG27" s="100">
        <f>SUMIFS('Pooled CF'!$E:$E,'Pooled CF'!$A:$A,$A27,'Pooled CF'!$G:$G,EG$6)</f>
        <v>128188.956622582</v>
      </c>
      <c r="EH27" s="100">
        <f>SUMIFS('Pooled CF'!$E:$E,'Pooled CF'!$A:$A,$A27,'Pooled CF'!$G:$G,EH$6)</f>
        <v>128238.18696576499</v>
      </c>
      <c r="EI27" s="100">
        <f>SUMIFS('Pooled CF'!$E:$E,'Pooled CF'!$A:$A,$A27,'Pooled CF'!$G:$G,EI$6)</f>
        <v>46306.787892774999</v>
      </c>
      <c r="EJ27" s="100">
        <f>SUMIFS('Pooled CF'!$E:$E,'Pooled CF'!$A:$A,$A27,'Pooled CF'!$G:$G,EJ$6)</f>
        <v>47723.492372182998</v>
      </c>
      <c r="EK27" s="100">
        <f>SUMIFS('Pooled CF'!$E:$E,'Pooled CF'!$A:$A,$A27,'Pooled CF'!$G:$G,EK$6)</f>
        <v>42674.633784988997</v>
      </c>
      <c r="EL27" s="100">
        <f>SUMIFS('Pooled CF'!$E:$E,'Pooled CF'!$A:$A,$A27,'Pooled CF'!$G:$G,EL$6)</f>
        <v>45841.844201278996</v>
      </c>
      <c r="EM27" s="100">
        <f>SUMIFS('Pooled CF'!$E:$E,'Pooled CF'!$A:$A,$A27,'Pooled CF'!$G:$G,EM$6)</f>
        <v>38062.034801547998</v>
      </c>
      <c r="EN27" s="100">
        <f>SUMIFS('Pooled CF'!$E:$E,'Pooled CF'!$A:$A,$A27,'Pooled CF'!$G:$G,EN$6)</f>
        <v>50659.793952346001</v>
      </c>
      <c r="EO27" s="100">
        <f>SUMIFS('Pooled CF'!$E:$E,'Pooled CF'!$A:$A,$A27,'Pooled CF'!$G:$G,EO$6)</f>
        <v>45832.279641387002</v>
      </c>
      <c r="EP27" s="100">
        <f>SUMIFS('Pooled CF'!$E:$E,'Pooled CF'!$A:$A,$A27,'Pooled CF'!$G:$G,EP$6)</f>
        <v>0</v>
      </c>
      <c r="EQ27" s="100">
        <f>SUMIFS('Pooled CF'!$E:$E,'Pooled CF'!$A:$A,$A27,'Pooled CF'!$G:$G,EQ$6)</f>
        <v>0</v>
      </c>
      <c r="ER27" s="100">
        <f>SUMIFS('Pooled CF'!$E:$E,'Pooled CF'!$A:$A,$A27,'Pooled CF'!$G:$G,ER$6)</f>
        <v>0</v>
      </c>
      <c r="ES27" s="100">
        <f>SUMIFS('Pooled CF'!$E:$E,'Pooled CF'!$A:$A,$A27,'Pooled CF'!$G:$G,ES$6)</f>
        <v>0</v>
      </c>
      <c r="ET27" s="100">
        <f>SUMIFS('Pooled CF'!$E:$E,'Pooled CF'!$A:$A,$A27,'Pooled CF'!$G:$G,ET$6)</f>
        <v>0</v>
      </c>
      <c r="EU27" s="100">
        <f>SUMIFS('Pooled CF'!$E:$E,'Pooled CF'!$A:$A,$A27,'Pooled CF'!$G:$G,EU$6)</f>
        <v>0</v>
      </c>
      <c r="EV27" s="100">
        <f>SUMIFS('Pooled CF'!$E:$E,'Pooled CF'!$A:$A,$A27,'Pooled CF'!$G:$G,EV$6)</f>
        <v>6068.1585567789998</v>
      </c>
      <c r="EW27" s="100">
        <f>SUMIFS('Pooled CF'!$E:$E,'Pooled CF'!$A:$A,$A27,'Pooled CF'!$G:$G,EW$6)</f>
        <v>57334.671395974001</v>
      </c>
      <c r="EX27" s="100">
        <f>SUMIFS('Pooled CF'!$E:$E,'Pooled CF'!$A:$A,$A27,'Pooled CF'!$G:$G,EX$6)</f>
        <v>55897.245385440001</v>
      </c>
      <c r="EY27" s="100">
        <f>SUMIFS('Pooled CF'!$E:$E,'Pooled CF'!$A:$A,$A27,'Pooled CF'!$G:$G,EY$6)</f>
        <v>55897.958381880002</v>
      </c>
      <c r="EZ27" s="100">
        <f>SUMIFS('Pooled CF'!$E:$E,'Pooled CF'!$A:$A,$A27,'Pooled CF'!$G:$G,EZ$6)</f>
        <v>60217.896262078997</v>
      </c>
      <c r="FA27" s="100">
        <f>SUMIFS('Pooled CF'!$E:$E,'Pooled CF'!$A:$A,$A27,'Pooled CF'!$G:$G,FA$6)</f>
        <v>59245.441519373999</v>
      </c>
      <c r="FB27" s="100">
        <f>SUMIFS('Pooled CF'!$E:$E,'Pooled CF'!$A:$A,$A27,'Pooled CF'!$G:$G,FB$6)</f>
        <v>57334.218196658003</v>
      </c>
      <c r="FC27" s="100">
        <f>SUMIFS('Pooled CF'!$E:$E,'Pooled CF'!$A:$A,$A27,'Pooled CF'!$G:$G,FC$6)</f>
        <v>59245.256690381997</v>
      </c>
      <c r="FD27" s="100">
        <f>SUMIFS('Pooled CF'!$E:$E,'Pooled CF'!$A:$A,$A27,'Pooled CF'!$G:$G,FD$6)</f>
        <v>57626.013818594001</v>
      </c>
      <c r="FE27" s="100">
        <f>SUMIFS('Pooled CF'!$E:$E,'Pooled CF'!$A:$A,$A27,'Pooled CF'!$G:$G,FE$6)</f>
        <v>56451.157472838</v>
      </c>
      <c r="FF27" s="100">
        <f>SUMIFS('Pooled CF'!$E:$E,'Pooled CF'!$A:$A,$A27,'Pooled CF'!$G:$G,FF$6)</f>
        <v>56451.348492787001</v>
      </c>
      <c r="FG27" s="100">
        <f>SUMIFS('Pooled CF'!$E:$E,'Pooled CF'!$A:$A,$A27,'Pooled CF'!$G:$G,FG$6)</f>
        <v>49085.823548574001</v>
      </c>
      <c r="FH27" s="100">
        <f>SUMIFS('Pooled CF'!$E:$E,'Pooled CF'!$A:$A,$A27,'Pooled CF'!$G:$G,FH$6)</f>
        <v>12204105.34600278</v>
      </c>
      <c r="FI27" s="100">
        <f>SUMIFS('Pooled CF'!$E:$E,'Pooled CF'!$A:$A,$A27,'Pooled CF'!$G:$G,FI$6)</f>
        <v>0</v>
      </c>
      <c r="FJ27" s="100">
        <f>SUMIFS('Pooled CF'!$E:$E,'Pooled CF'!$A:$A,$A27,'Pooled CF'!$G:$G,FJ$6)</f>
        <v>0</v>
      </c>
      <c r="FK27" s="100">
        <f>SUMIFS('Pooled CF'!$E:$E,'Pooled CF'!$A:$A,$A27,'Pooled CF'!$G:$G,FK$6)</f>
        <v>0</v>
      </c>
      <c r="FL27" s="100">
        <f>SUMIFS('Pooled CF'!$E:$E,'Pooled CF'!$A:$A,$A27,'Pooled CF'!$G:$G,FL$6)</f>
        <v>0</v>
      </c>
      <c r="FM27" s="100">
        <f>SUMIFS('Pooled CF'!$E:$E,'Pooled CF'!$A:$A,$A27,'Pooled CF'!$G:$G,FM$6)</f>
        <v>0</v>
      </c>
      <c r="FN27" s="100">
        <f>SUMIFS('Pooled CF'!$E:$E,'Pooled CF'!$A:$A,$A27,'Pooled CF'!$G:$G,FN$6)</f>
        <v>0</v>
      </c>
      <c r="FO27" s="100">
        <f>SUMIFS('Pooled CF'!$E:$E,'Pooled CF'!$A:$A,$A27,'Pooled CF'!$G:$G,FO$6)</f>
        <v>0</v>
      </c>
      <c r="FP27" s="100">
        <f>SUMIFS('Pooled CF'!$E:$E,'Pooled CF'!$A:$A,$A27,'Pooled CF'!$G:$G,FP$6)</f>
        <v>0</v>
      </c>
      <c r="FQ27" s="100">
        <f>SUMIFS('Pooled CF'!$E:$E,'Pooled CF'!$A:$A,$A27,'Pooled CF'!$G:$G,FQ$6)</f>
        <v>0</v>
      </c>
      <c r="FR27" s="100">
        <f>SUMIFS('Pooled CF'!$E:$E,'Pooled CF'!$A:$A,$A27,'Pooled CF'!$G:$G,FR$6)</f>
        <v>0</v>
      </c>
      <c r="FS27" s="100">
        <f>SUMIFS('Pooled CF'!$E:$E,'Pooled CF'!$A:$A,$A27,'Pooled CF'!$G:$G,FS$6)</f>
        <v>0</v>
      </c>
      <c r="FT27" s="100">
        <f>SUMIFS('Pooled CF'!$E:$E,'Pooled CF'!$A:$A,$A27,'Pooled CF'!$G:$G,FT$6)</f>
        <v>0</v>
      </c>
      <c r="FU27" s="100">
        <f>SUMIFS('Pooled CF'!$E:$E,'Pooled CF'!$A:$A,$A27,'Pooled CF'!$G:$G,FU$6)</f>
        <v>0</v>
      </c>
      <c r="FV27" s="100">
        <f>SUMIFS('Pooled CF'!$E:$E,'Pooled CF'!$A:$A,$A27,'Pooled CF'!$G:$G,FV$6)</f>
        <v>0</v>
      </c>
      <c r="FW27" s="100">
        <f>SUMIFS('Pooled CF'!$E:$E,'Pooled CF'!$A:$A,$A27,'Pooled CF'!$G:$G,FW$6)</f>
        <v>0</v>
      </c>
      <c r="FX27" s="100">
        <f>SUMIFS('Pooled CF'!$E:$E,'Pooled CF'!$A:$A,$A27,'Pooled CF'!$G:$G,FX$6)</f>
        <v>0</v>
      </c>
      <c r="FY27" s="100">
        <f>SUMIFS('Pooled CF'!$E:$E,'Pooled CF'!$A:$A,$A27,'Pooled CF'!$G:$G,FY$6)</f>
        <v>0</v>
      </c>
      <c r="FZ27" s="100">
        <f>SUMIFS('Pooled CF'!$E:$E,'Pooled CF'!$A:$A,$A27,'Pooled CF'!$G:$G,FZ$6)</f>
        <v>0</v>
      </c>
      <c r="GA27" s="100">
        <f>SUMIFS('Pooled CF'!$E:$E,'Pooled CF'!$A:$A,$A27,'Pooled CF'!$G:$G,GA$6)</f>
        <v>0</v>
      </c>
      <c r="GB27" s="100">
        <f>SUMIFS('Pooled CF'!$E:$E,'Pooled CF'!$A:$A,$A27,'Pooled CF'!$G:$G,GB$6)</f>
        <v>0</v>
      </c>
      <c r="GC27" s="100">
        <f>SUMIFS('Pooled CF'!$E:$E,'Pooled CF'!$A:$A,$A27,'Pooled CF'!$G:$G,GC$6)</f>
        <v>0</v>
      </c>
      <c r="GD27" s="100">
        <f>SUMIFS('Pooled CF'!$E:$E,'Pooled CF'!$A:$A,$A27,'Pooled CF'!$G:$G,GD$6)</f>
        <v>0</v>
      </c>
      <c r="GE27" s="100">
        <f>SUMIFS('Pooled CF'!$E:$E,'Pooled CF'!$A:$A,$A27,'Pooled CF'!$G:$G,GE$6)</f>
        <v>0</v>
      </c>
      <c r="GF27" s="100">
        <f>SUMIFS('Pooled CF'!$E:$E,'Pooled CF'!$A:$A,$A27,'Pooled CF'!$G:$G,GF$6)</f>
        <v>0</v>
      </c>
      <c r="GG27" s="100">
        <f>SUMIFS('Pooled CF'!$E:$E,'Pooled CF'!$A:$A,$A27,'Pooled CF'!$G:$G,GG$6)</f>
        <v>0</v>
      </c>
      <c r="GH27" s="100">
        <f>SUMIFS('Pooled CF'!$E:$E,'Pooled CF'!$A:$A,$A27,'Pooled CF'!$G:$G,GH$6)</f>
        <v>0</v>
      </c>
      <c r="GI27" s="100">
        <f>SUMIFS('Pooled CF'!$E:$E,'Pooled CF'!$A:$A,$A27,'Pooled CF'!$G:$G,GI$6)</f>
        <v>0</v>
      </c>
      <c r="GJ27" s="100">
        <f>SUMIFS('Pooled CF'!$E:$E,'Pooled CF'!$A:$A,$A27,'Pooled CF'!$G:$G,GJ$6)</f>
        <v>0</v>
      </c>
      <c r="GK27" s="100">
        <f>SUMIFS('Pooled CF'!$E:$E,'Pooled CF'!$A:$A,$A27,'Pooled CF'!$G:$G,GK$6)</f>
        <v>0</v>
      </c>
      <c r="GL27" s="100">
        <f>SUMIFS('Pooled CF'!$E:$E,'Pooled CF'!$A:$A,$A27,'Pooled CF'!$G:$G,GL$6)</f>
        <v>0</v>
      </c>
      <c r="GM27" s="100">
        <f>SUMIFS('Pooled CF'!$E:$E,'Pooled CF'!$A:$A,$A27,'Pooled CF'!$G:$G,GM$6)</f>
        <v>0</v>
      </c>
      <c r="GN27" s="100">
        <f>SUMIFS('Pooled CF'!$E:$E,'Pooled CF'!$A:$A,$A27,'Pooled CF'!$G:$G,GN$6)</f>
        <v>0</v>
      </c>
      <c r="GO27" s="100">
        <f>SUMIFS('Pooled CF'!$E:$E,'Pooled CF'!$A:$A,$A27,'Pooled CF'!$G:$G,GO$6)</f>
        <v>0</v>
      </c>
      <c r="GP27" s="100">
        <f>SUMIFS('Pooled CF'!$E:$E,'Pooled CF'!$A:$A,$A27,'Pooled CF'!$G:$G,GP$6)</f>
        <v>0</v>
      </c>
      <c r="GQ27" s="100">
        <f>SUMIFS('Pooled CF'!$E:$E,'Pooled CF'!$A:$A,$A27,'Pooled CF'!$G:$G,GQ$6)</f>
        <v>0</v>
      </c>
      <c r="GR27" s="100">
        <f>SUMIFS('Pooled CF'!$E:$E,'Pooled CF'!$A:$A,$A27,'Pooled CF'!$G:$G,GR$6)</f>
        <v>0</v>
      </c>
      <c r="GS27" s="100">
        <f>SUMIFS('Pooled CF'!$E:$E,'Pooled CF'!$A:$A,$A27,'Pooled CF'!$G:$G,GS$6)</f>
        <v>0</v>
      </c>
      <c r="GU27" s="85">
        <f t="shared" si="18"/>
        <v>-35304389.671438098</v>
      </c>
      <c r="GV27" s="85">
        <f t="shared" si="18"/>
        <v>3224916.96</v>
      </c>
      <c r="GW27" s="85">
        <f t="shared" si="18"/>
        <v>3223787.1699999995</v>
      </c>
      <c r="GX27" s="85">
        <f t="shared" si="18"/>
        <v>3164503.7099999995</v>
      </c>
      <c r="GY27" s="85">
        <f t="shared" si="18"/>
        <v>3199196.2</v>
      </c>
      <c r="GZ27" s="85">
        <f t="shared" si="18"/>
        <v>3086178.3099999996</v>
      </c>
      <c r="HA27" s="85">
        <f t="shared" si="18"/>
        <v>3128576.5300000003</v>
      </c>
      <c r="HB27" s="85">
        <f t="shared" si="18"/>
        <v>2888931.98</v>
      </c>
      <c r="HC27" s="85">
        <f t="shared" si="18"/>
        <v>2274249.4299999997</v>
      </c>
      <c r="HD27" s="85">
        <f t="shared" si="18"/>
        <v>1175838.7523209511</v>
      </c>
      <c r="HE27" s="85">
        <f t="shared" si="18"/>
        <v>1232488.6459991448</v>
      </c>
      <c r="HF27" s="85">
        <f t="shared" si="18"/>
        <v>243798.78254931298</v>
      </c>
      <c r="HG27" s="85">
        <f t="shared" si="18"/>
        <v>12771557.705771387</v>
      </c>
      <c r="HH27" s="85">
        <f t="shared" si="18"/>
        <v>0</v>
      </c>
      <c r="HI27" s="85">
        <f t="shared" si="18"/>
        <v>0</v>
      </c>
      <c r="HJ27" s="85">
        <f t="shared" si="18"/>
        <v>0</v>
      </c>
      <c r="HK27" s="85">
        <f t="shared" si="17"/>
        <v>4309634.5052026957</v>
      </c>
    </row>
    <row r="28" spans="1:219" hidden="1" outlineLevel="1" x14ac:dyDescent="0.75">
      <c r="A28" s="7" t="s">
        <v>34</v>
      </c>
      <c r="B28" s="112" t="s">
        <v>194</v>
      </c>
      <c r="C28" s="104">
        <f ca="1">EOMONTH(OFFSET(Strats!$B$3,MATCH($B28,Strats!$B$4:$B$31,0),MATCH(C$5,Strats!$C$3:$BS$3,0)),0)</f>
        <v>43190</v>
      </c>
      <c r="D28" s="87">
        <f ca="1">OFFSET(Strats!$B$3,MATCH($B28,Strats!$B$4:$B$31,0),MATCH(D$5,Strats!$C$3:$BS$3,0))</f>
        <v>49383433</v>
      </c>
      <c r="E28" s="88">
        <f ca="1">OFFSET(Strats!$B$3,MATCH($B28,Strats!$B$4:$B$31,0),MATCH(E$5,Strats!$C$3:$BS$3,0))</f>
        <v>0.40634100000000001</v>
      </c>
      <c r="F28" s="85">
        <f t="shared" ca="1" si="13"/>
        <v>20066513.548652999</v>
      </c>
      <c r="G28" s="85">
        <f t="shared" ca="1" si="14"/>
        <v>18835230.980000008</v>
      </c>
      <c r="H28" s="86">
        <f ca="1">IFERROR(XIRR(OFFSET($J28,0,MATCH($C28,$K$6:$GS$6,0)):$GS28,OFFSET($J$6,0,MATCH($C28,$K$6:$GS$6,0)):$GS$6),"N/A")</f>
        <v>0.11922584176063536</v>
      </c>
      <c r="I28" s="95">
        <f t="shared" ca="1" si="15"/>
        <v>2.3539056261397069</v>
      </c>
      <c r="K28" s="100">
        <f>SUMIFS('Pooled CF'!$E:$E,'Pooled CF'!$A:$A,$A28,'Pooled CF'!$G:$G,K$6)</f>
        <v>0</v>
      </c>
      <c r="L28" s="100">
        <f>SUMIFS('Pooled CF'!$E:$E,'Pooled CF'!$A:$A,$A28,'Pooled CF'!$G:$G,L$6)</f>
        <v>0</v>
      </c>
      <c r="M28" s="100">
        <f>SUMIFS('Pooled CF'!$E:$E,'Pooled CF'!$A:$A,$A28,'Pooled CF'!$G:$G,M$6)</f>
        <v>0</v>
      </c>
      <c r="N28" s="100">
        <f>SUMIFS('Pooled CF'!$E:$E,'Pooled CF'!$A:$A,$A28,'Pooled CF'!$G:$G,N$6)</f>
        <v>0</v>
      </c>
      <c r="O28" s="100">
        <f>SUMIFS('Pooled CF'!$E:$E,'Pooled CF'!$A:$A,$A28,'Pooled CF'!$G:$G,O$6)</f>
        <v>0</v>
      </c>
      <c r="P28" s="100">
        <f>SUMIFS('Pooled CF'!$E:$E,'Pooled CF'!$A:$A,$A28,'Pooled CF'!$G:$G,P$6)</f>
        <v>0</v>
      </c>
      <c r="Q28" s="100">
        <f>SUMIFS('Pooled CF'!$E:$E,'Pooled CF'!$A:$A,$A28,'Pooled CF'!$G:$G,Q$6)</f>
        <v>0</v>
      </c>
      <c r="R28" s="100">
        <f>SUMIFS('Pooled CF'!$E:$E,'Pooled CF'!$A:$A,$A28,'Pooled CF'!$G:$G,R$6)</f>
        <v>0</v>
      </c>
      <c r="S28" s="100">
        <f>SUMIFS('Pooled CF'!$E:$E,'Pooled CF'!$A:$A,$A28,'Pooled CF'!$G:$G,S$6)</f>
        <v>0</v>
      </c>
      <c r="T28" s="100">
        <f>SUMIFS('Pooled CF'!$E:$E,'Pooled CF'!$A:$A,$A28,'Pooled CF'!$G:$G,T$6)</f>
        <v>0</v>
      </c>
      <c r="U28" s="100">
        <f>SUMIFS('Pooled CF'!$E:$E,'Pooled CF'!$A:$A,$A28,'Pooled CF'!$G:$G,U$6)</f>
        <v>0</v>
      </c>
      <c r="V28" s="100">
        <f>SUMIFS('Pooled CF'!$E:$E,'Pooled CF'!$A:$A,$A28,'Pooled CF'!$G:$G,V$6)</f>
        <v>0</v>
      </c>
      <c r="W28" s="100">
        <f>SUMIFS('Pooled CF'!$E:$E,'Pooled CF'!$A:$A,$A28,'Pooled CF'!$G:$G,W$6)</f>
        <v>0</v>
      </c>
      <c r="X28" s="100">
        <f>SUMIFS('Pooled CF'!$E:$E,'Pooled CF'!$A:$A,$A28,'Pooled CF'!$G:$G,X$6)</f>
        <v>-20066513.548652999</v>
      </c>
      <c r="Y28" s="100">
        <f>SUMIFS('Pooled CF'!$E:$E,'Pooled CF'!$A:$A,$A28,'Pooled CF'!$G:$G,Y$6)</f>
        <v>196721.85</v>
      </c>
      <c r="Z28" s="100">
        <f>SUMIFS('Pooled CF'!$E:$E,'Pooled CF'!$A:$A,$A28,'Pooled CF'!$G:$G,Z$6)</f>
        <v>190370.05</v>
      </c>
      <c r="AA28" s="100">
        <f>SUMIFS('Pooled CF'!$E:$E,'Pooled CF'!$A:$A,$A28,'Pooled CF'!$G:$G,AA$6)</f>
        <v>196708.72</v>
      </c>
      <c r="AB28" s="100">
        <f>SUMIFS('Pooled CF'!$E:$E,'Pooled CF'!$A:$A,$A28,'Pooled CF'!$G:$G,AB$6)</f>
        <v>190357.28</v>
      </c>
      <c r="AC28" s="100">
        <f>SUMIFS('Pooled CF'!$E:$E,'Pooled CF'!$A:$A,$A28,'Pooled CF'!$G:$G,AC$6)</f>
        <v>196695.29</v>
      </c>
      <c r="AD28" s="100">
        <f>SUMIFS('Pooled CF'!$E:$E,'Pooled CF'!$A:$A,$A28,'Pooled CF'!$G:$G,AD$6)</f>
        <v>196688.88</v>
      </c>
      <c r="AE28" s="100">
        <f>SUMIFS('Pooled CF'!$E:$E,'Pooled CF'!$A:$A,$A28,'Pooled CF'!$G:$G,AE$6)</f>
        <v>190337.85</v>
      </c>
      <c r="AF28" s="100">
        <f>SUMIFS('Pooled CF'!$E:$E,'Pooled CF'!$A:$A,$A28,'Pooled CF'!$G:$G,AF$6)</f>
        <v>196675.12</v>
      </c>
      <c r="AG28" s="100">
        <f>SUMIFS('Pooled CF'!$E:$E,'Pooled CF'!$A:$A,$A28,'Pooled CF'!$G:$G,AG$6)</f>
        <v>190324.46</v>
      </c>
      <c r="AH28" s="100">
        <f>SUMIFS('Pooled CF'!$E:$E,'Pooled CF'!$A:$A,$A28,'Pooled CF'!$G:$G,AH$6)</f>
        <v>190317.3</v>
      </c>
      <c r="AI28" s="100">
        <f>SUMIFS('Pooled CF'!$E:$E,'Pooled CF'!$A:$A,$A28,'Pooled CF'!$G:$G,AI$6)</f>
        <v>190310.91</v>
      </c>
      <c r="AJ28" s="100">
        <f>SUMIFS('Pooled CF'!$E:$E,'Pooled CF'!$A:$A,$A28,'Pooled CF'!$G:$G,AJ$6)</f>
        <v>190311.09</v>
      </c>
      <c r="AK28" s="100">
        <f>SUMIFS('Pooled CF'!$E:$E,'Pooled CF'!$A:$A,$A28,'Pooled CF'!$G:$G,AK$6)</f>
        <v>196638.59</v>
      </c>
      <c r="AL28" s="100">
        <f>SUMIFS('Pooled CF'!$E:$E,'Pooled CF'!$A:$A,$A28,'Pooled CF'!$G:$G,AL$6)</f>
        <v>190288.34</v>
      </c>
      <c r="AM28" s="100">
        <f>SUMIFS('Pooled CF'!$E:$E,'Pooled CF'!$A:$A,$A28,'Pooled CF'!$G:$G,AM$6)</f>
        <v>196623.02</v>
      </c>
      <c r="AN28" s="100">
        <f>SUMIFS('Pooled CF'!$E:$E,'Pooled CF'!$A:$A,$A28,'Pooled CF'!$G:$G,AN$6)</f>
        <v>190273.18</v>
      </c>
      <c r="AO28" s="100">
        <f>SUMIFS('Pooled CF'!$E:$E,'Pooled CF'!$A:$A,$A28,'Pooled CF'!$G:$G,AO$6)</f>
        <v>196607.27</v>
      </c>
      <c r="AP28" s="100">
        <f>SUMIFS('Pooled CF'!$E:$E,'Pooled CF'!$A:$A,$A28,'Pooled CF'!$G:$G,AP$6)</f>
        <v>196599.79</v>
      </c>
      <c r="AQ28" s="100">
        <f>SUMIFS('Pooled CF'!$E:$E,'Pooled CF'!$A:$A,$A28,'Pooled CF'!$G:$G,AQ$6)</f>
        <v>190250.59</v>
      </c>
      <c r="AR28" s="100">
        <f>SUMIFS('Pooled CF'!$E:$E,'Pooled CF'!$A:$A,$A28,'Pooled CF'!$G:$G,AR$6)</f>
        <v>196583.8</v>
      </c>
      <c r="AS28" s="100">
        <f>SUMIFS('Pooled CF'!$E:$E,'Pooled CF'!$A:$A,$A28,'Pooled CF'!$G:$G,AS$6)</f>
        <v>190235.04</v>
      </c>
      <c r="AT28" s="100">
        <f>SUMIFS('Pooled CF'!$E:$E,'Pooled CF'!$A:$A,$A28,'Pooled CF'!$G:$G,AT$6)</f>
        <v>196567.64</v>
      </c>
      <c r="AU28" s="100">
        <f>SUMIFS('Pooled CF'!$E:$E,'Pooled CF'!$A:$A,$A28,'Pooled CF'!$G:$G,AU$6)</f>
        <v>190219.25</v>
      </c>
      <c r="AV28" s="100">
        <f>SUMIFS('Pooled CF'!$E:$E,'Pooled CF'!$A:$A,$A28,'Pooled CF'!$G:$G,AV$6)</f>
        <v>190214.26</v>
      </c>
      <c r="AW28" s="100">
        <f>SUMIFS('Pooled CF'!$E:$E,'Pooled CF'!$A:$A,$A28,'Pooled CF'!$G:$G,AW$6)</f>
        <v>196541.46</v>
      </c>
      <c r="AX28" s="100">
        <f>SUMIFS('Pooled CF'!$E:$E,'Pooled CF'!$A:$A,$A28,'Pooled CF'!$G:$G,AX$6)</f>
        <v>186774.98</v>
      </c>
      <c r="AY28" s="100">
        <f>SUMIFS('Pooled CF'!$E:$E,'Pooled CF'!$A:$A,$A28,'Pooled CF'!$G:$G,AY$6)</f>
        <v>193104.58</v>
      </c>
      <c r="AZ28" s="100">
        <f>SUMIFS('Pooled CF'!$E:$E,'Pooled CF'!$A:$A,$A28,'Pooled CF'!$G:$G,AZ$6)</f>
        <v>183242.18</v>
      </c>
      <c r="BA28" s="100">
        <f>SUMIFS('Pooled CF'!$E:$E,'Pooled CF'!$A:$A,$A28,'Pooled CF'!$G:$G,BA$6)</f>
        <v>189567.68</v>
      </c>
      <c r="BB28" s="100">
        <f>SUMIFS('Pooled CF'!$E:$E,'Pooled CF'!$A:$A,$A28,'Pooled CF'!$G:$G,BB$6)</f>
        <v>189558.33</v>
      </c>
      <c r="BC28" s="100">
        <f>SUMIFS('Pooled CF'!$E:$E,'Pooled CF'!$A:$A,$A28,'Pooled CF'!$G:$G,BC$6)</f>
        <v>183213.94</v>
      </c>
      <c r="BD28" s="100">
        <f>SUMIFS('Pooled CF'!$E:$E,'Pooled CF'!$A:$A,$A28,'Pooled CF'!$G:$G,BD$6)</f>
        <v>189538.32</v>
      </c>
      <c r="BE28" s="100">
        <f>SUMIFS('Pooled CF'!$E:$E,'Pooled CF'!$A:$A,$A28,'Pooled CF'!$G:$G,BE$6)</f>
        <v>170948.74</v>
      </c>
      <c r="BF28" s="100">
        <f>SUMIFS('Pooled CF'!$E:$E,'Pooled CF'!$A:$A,$A28,'Pooled CF'!$G:$G,BF$6)</f>
        <v>183184.09</v>
      </c>
      <c r="BG28" s="100">
        <f>SUMIFS('Pooled CF'!$E:$E,'Pooled CF'!$A:$A,$A28,'Pooled CF'!$G:$G,BG$6)</f>
        <v>182814.25</v>
      </c>
      <c r="BH28" s="100">
        <f>SUMIFS('Pooled CF'!$E:$E,'Pooled CF'!$A:$A,$A28,'Pooled CF'!$G:$G,BH$6)</f>
        <v>182852.47</v>
      </c>
      <c r="BI28" s="100">
        <f>SUMIFS('Pooled CF'!$E:$E,'Pooled CF'!$A:$A,$A28,'Pooled CF'!$G:$G,BI$6)</f>
        <v>187120.34</v>
      </c>
      <c r="BJ28" s="100">
        <f>SUMIFS('Pooled CF'!$E:$E,'Pooled CF'!$A:$A,$A28,'Pooled CF'!$G:$G,BJ$6)</f>
        <v>181722.58</v>
      </c>
      <c r="BK28" s="100">
        <f>SUMIFS('Pooled CF'!$E:$E,'Pooled CF'!$A:$A,$A28,'Pooled CF'!$G:$G,BK$6)</f>
        <v>171918.76</v>
      </c>
      <c r="BL28" s="100">
        <f>SUMIFS('Pooled CF'!$E:$E,'Pooled CF'!$A:$A,$A28,'Pooled CF'!$G:$G,BL$6)</f>
        <v>165999.45000000001</v>
      </c>
      <c r="BM28" s="100">
        <f>SUMIFS('Pooled CF'!$E:$E,'Pooled CF'!$A:$A,$A28,'Pooled CF'!$G:$G,BM$6)</f>
        <v>187961.51</v>
      </c>
      <c r="BN28" s="100">
        <f>SUMIFS('Pooled CF'!$E:$E,'Pooled CF'!$A:$A,$A28,'Pooled CF'!$G:$G,BN$6)</f>
        <v>187951.3</v>
      </c>
      <c r="BO28" s="100">
        <f>SUMIFS('Pooled CF'!$E:$E,'Pooled CF'!$A:$A,$A28,'Pooled CF'!$G:$G,BO$6)</f>
        <v>181657.89</v>
      </c>
      <c r="BP28" s="100">
        <f>SUMIFS('Pooled CF'!$E:$E,'Pooled CF'!$A:$A,$A28,'Pooled CF'!$G:$G,BP$6)</f>
        <v>187107.14</v>
      </c>
      <c r="BQ28" s="100">
        <f>SUMIFS('Pooled CF'!$E:$E,'Pooled CF'!$A:$A,$A28,'Pooled CF'!$G:$G,BQ$6)</f>
        <v>180696.39</v>
      </c>
      <c r="BR28" s="100">
        <f>SUMIFS('Pooled CF'!$E:$E,'Pooled CF'!$A:$A,$A28,'Pooled CF'!$G:$G,BR$6)</f>
        <v>180414.75</v>
      </c>
      <c r="BS28" s="100">
        <f>SUMIFS('Pooled CF'!$E:$E,'Pooled CF'!$A:$A,$A28,'Pooled CF'!$G:$G,BS$6)</f>
        <v>180259.84</v>
      </c>
      <c r="BT28" s="100">
        <f>SUMIFS('Pooled CF'!$E:$E,'Pooled CF'!$A:$A,$A28,'Pooled CF'!$G:$G,BT$6)</f>
        <v>180403.57</v>
      </c>
      <c r="BU28" s="100">
        <f>SUMIFS('Pooled CF'!$E:$E,'Pooled CF'!$A:$A,$A28,'Pooled CF'!$G:$G,BU$6)</f>
        <v>186123.66</v>
      </c>
      <c r="BV28" s="100">
        <f>SUMIFS('Pooled CF'!$E:$E,'Pooled CF'!$A:$A,$A28,'Pooled CF'!$G:$G,BV$6)</f>
        <v>261473.89</v>
      </c>
      <c r="BW28" s="100">
        <f>SUMIFS('Pooled CF'!$E:$E,'Pooled CF'!$A:$A,$A28,'Pooled CF'!$G:$G,BW$6)</f>
        <v>191292.28</v>
      </c>
      <c r="BX28" s="100">
        <f>SUMIFS('Pooled CF'!$E:$E,'Pooled CF'!$A:$A,$A28,'Pooled CF'!$G:$G,BX$6)</f>
        <v>185001.51</v>
      </c>
      <c r="BY28" s="100">
        <f>SUMIFS('Pooled CF'!$E:$E,'Pooled CF'!$A:$A,$A28,'Pooled CF'!$G:$G,BY$6)</f>
        <v>191270.82</v>
      </c>
      <c r="BZ28" s="100">
        <f>SUMIFS('Pooled CF'!$E:$E,'Pooled CF'!$A:$A,$A28,'Pooled CF'!$G:$G,BZ$6)</f>
        <v>191260.57</v>
      </c>
      <c r="CA28" s="100">
        <f>SUMIFS('Pooled CF'!$E:$E,'Pooled CF'!$A:$A,$A28,'Pooled CF'!$G:$G,CA$6)</f>
        <v>184970.63</v>
      </c>
      <c r="CB28" s="100">
        <f>SUMIFS('Pooled CF'!$E:$E,'Pooled CF'!$A:$A,$A28,'Pooled CF'!$G:$G,CB$6)</f>
        <v>191238.73</v>
      </c>
      <c r="CC28" s="100">
        <f>SUMIFS('Pooled CF'!$E:$E,'Pooled CF'!$A:$A,$A28,'Pooled CF'!$G:$G,CC$6)</f>
        <v>184949.37</v>
      </c>
      <c r="CD28" s="100">
        <f>SUMIFS('Pooled CF'!$E:$E,'Pooled CF'!$A:$A,$A28,'Pooled CF'!$G:$G,CD$6)</f>
        <v>184938.11</v>
      </c>
      <c r="CE28" s="100">
        <f>SUMIFS('Pooled CF'!$E:$E,'Pooled CF'!$A:$A,$A28,'Pooled CF'!$G:$G,CE$6)</f>
        <v>184812.28</v>
      </c>
      <c r="CF28" s="100">
        <f>SUMIFS('Pooled CF'!$E:$E,'Pooled CF'!$A:$A,$A28,'Pooled CF'!$G:$G,CF$6)</f>
        <v>184740.4</v>
      </c>
      <c r="CG28" s="100">
        <f>SUMIFS('Pooled CF'!$E:$E,'Pooled CF'!$A:$A,$A28,'Pooled CF'!$G:$G,CG$6)</f>
        <v>190855.81</v>
      </c>
      <c r="CH28" s="100">
        <f>SUMIFS('Pooled CF'!$E:$E,'Pooled CF'!$A:$A,$A28,'Pooled CF'!$G:$G,CH$6)</f>
        <v>184582.04</v>
      </c>
      <c r="CI28" s="100">
        <f>SUMIFS('Pooled CF'!$E:$E,'Pooled CF'!$A:$A,$A28,'Pooled CF'!$G:$G,CI$6)</f>
        <v>320715.08</v>
      </c>
      <c r="CJ28" s="100">
        <f>SUMIFS('Pooled CF'!$E:$E,'Pooled CF'!$A:$A,$A28,'Pooled CF'!$G:$G,CJ$6)</f>
        <v>187984.94</v>
      </c>
      <c r="CK28" s="100">
        <f>SUMIFS('Pooled CF'!$E:$E,'Pooled CF'!$A:$A,$A28,'Pooled CF'!$G:$G,CK$6)</f>
        <v>194242.87</v>
      </c>
      <c r="CL28" s="100">
        <f>SUMIFS('Pooled CF'!$E:$E,'Pooled CF'!$A:$A,$A28,'Pooled CF'!$G:$G,CL$6)</f>
        <v>194235.54</v>
      </c>
      <c r="CM28" s="100">
        <f>SUMIFS('Pooled CF'!$E:$E,'Pooled CF'!$A:$A,$A28,'Pooled CF'!$G:$G,CM$6)</f>
        <v>187962.72</v>
      </c>
      <c r="CN28" s="100">
        <f>SUMIFS('Pooled CF'!$E:$E,'Pooled CF'!$A:$A,$A28,'Pooled CF'!$G:$G,CN$6)</f>
        <v>194147.43</v>
      </c>
      <c r="CO28" s="100">
        <f>SUMIFS('Pooled CF'!$E:$E,'Pooled CF'!$A:$A,$A28,'Pooled CF'!$G:$G,CO$6)</f>
        <v>187947.32</v>
      </c>
      <c r="CP28" s="100">
        <f>SUMIFS('Pooled CF'!$E:$E,'Pooled CF'!$A:$A,$A28,'Pooled CF'!$G:$G,CP$6)</f>
        <v>194203.7</v>
      </c>
      <c r="CQ28" s="100">
        <f>SUMIFS('Pooled CF'!$E:$E,'Pooled CF'!$A:$A,$A28,'Pooled CF'!$G:$G,CQ$6)</f>
        <v>187931.69</v>
      </c>
      <c r="CR28" s="100">
        <f>SUMIFS('Pooled CF'!$E:$E,'Pooled CF'!$A:$A,$A28,'Pooled CF'!$G:$G,CR$6)</f>
        <v>187930.44</v>
      </c>
      <c r="CS28" s="100">
        <f>SUMIFS('Pooled CF'!$E:$E,'Pooled CF'!$A:$A,$A28,'Pooled CF'!$G:$G,CS$6)</f>
        <v>194178.73</v>
      </c>
      <c r="CT28" s="100">
        <f>SUMIFS('Pooled CF'!$E:$E,'Pooled CF'!$A:$A,$A28,'Pooled CF'!$G:$G,CT$6)</f>
        <v>187907.34</v>
      </c>
      <c r="CU28" s="100">
        <f>SUMIFS('Pooled CF'!$E:$E,'Pooled CF'!$A:$A,$A28,'Pooled CF'!$G:$G,CU$6)</f>
        <v>194162.08</v>
      </c>
      <c r="CV28" s="100">
        <f>SUMIFS('Pooled CF'!$E:$E,'Pooled CF'!$A:$A,$A28,'Pooled CF'!$G:$G,CV$6)</f>
        <v>187712.25</v>
      </c>
      <c r="CW28" s="100">
        <f>SUMIFS('Pooled CF'!$E:$E,'Pooled CF'!$A:$A,$A28,'Pooled CF'!$G:$G,CW$6)</f>
        <v>193960.23</v>
      </c>
      <c r="CX28" s="100">
        <f>SUMIFS('Pooled CF'!$E:$E,'Pooled CF'!$A:$A,$A28,'Pooled CF'!$G:$G,CX$6)</f>
        <v>225853.5</v>
      </c>
      <c r="CY28" s="100">
        <f>SUMIFS('Pooled CF'!$E:$E,'Pooled CF'!$A:$A,$A28,'Pooled CF'!$G:$G,CY$6)</f>
        <v>187687.54</v>
      </c>
      <c r="CZ28" s="100">
        <f>SUMIFS('Pooled CF'!$E:$E,'Pooled CF'!$A:$A,$A28,'Pooled CF'!$G:$G,CZ$6)</f>
        <v>193934.5</v>
      </c>
      <c r="DA28" s="100">
        <f>SUMIFS('Pooled CF'!$E:$E,'Pooled CF'!$A:$A,$A28,'Pooled CF'!$G:$G,DA$6)</f>
        <v>187638.52</v>
      </c>
      <c r="DB28" s="100">
        <f>SUMIFS('Pooled CF'!$E:$E,'Pooled CF'!$A:$A,$A28,'Pooled CF'!$G:$G,DB$6)</f>
        <v>187635.66</v>
      </c>
      <c r="DC28" s="100">
        <f>SUMIFS('Pooled CF'!$E:$E,'Pooled CF'!$A:$A,$A28,'Pooled CF'!$G:$G,DC$6)</f>
        <v>187618.69</v>
      </c>
      <c r="DD28" s="100">
        <f>SUMIFS('Pooled CF'!$E:$E,'Pooled CF'!$A:$A,$A28,'Pooled CF'!$G:$G,DD$6)</f>
        <v>187664.44</v>
      </c>
      <c r="DE28" s="100">
        <f>SUMIFS('Pooled CF'!$E:$E,'Pooled CF'!$A:$A,$A28,'Pooled CF'!$G:$G,DE$6)</f>
        <v>193810.62</v>
      </c>
      <c r="DF28" s="100">
        <f>SUMIFS('Pooled CF'!$E:$E,'Pooled CF'!$A:$A,$A28,'Pooled CF'!$G:$G,DF$6)</f>
        <v>184207.38</v>
      </c>
      <c r="DG28" s="100">
        <f>SUMIFS('Pooled CF'!$E:$E,'Pooled CF'!$A:$A,$A28,'Pooled CF'!$G:$G,DG$6)</f>
        <v>190450.69</v>
      </c>
      <c r="DH28" s="100">
        <f>SUMIFS('Pooled CF'!$E:$E,'Pooled CF'!$A:$A,$A28,'Pooled CF'!$G:$G,DH$6)</f>
        <v>184189.35</v>
      </c>
      <c r="DI28" s="100">
        <f>SUMIFS('Pooled CF'!$E:$E,'Pooled CF'!$A:$A,$A28,'Pooled CF'!$G:$G,DI$6)</f>
        <v>190432.99</v>
      </c>
      <c r="DJ28" s="100">
        <f>SUMIFS('Pooled CF'!$E:$E,'Pooled CF'!$A:$A,$A28,'Pooled CF'!$G:$G,DJ$6)</f>
        <v>190423.98</v>
      </c>
      <c r="DK28" s="100">
        <f>SUMIFS('Pooled CF'!$E:$E,'Pooled CF'!$A:$A,$A28,'Pooled CF'!$G:$G,DK$6)</f>
        <v>184162.24</v>
      </c>
      <c r="DL28" s="100">
        <f>SUMIFS('Pooled CF'!$E:$E,'Pooled CF'!$A:$A,$A28,'Pooled CF'!$G:$G,DL$6)</f>
        <v>190404.78</v>
      </c>
      <c r="DM28" s="100">
        <f>SUMIFS('Pooled CF'!$E:$E,'Pooled CF'!$A:$A,$A28,'Pooled CF'!$G:$G,DM$6)</f>
        <v>183004.26</v>
      </c>
      <c r="DN28" s="100">
        <f>SUMIFS('Pooled CF'!$E:$E,'Pooled CF'!$A:$A,$A28,'Pooled CF'!$G:$G,DN$6)</f>
        <v>180149.65</v>
      </c>
      <c r="DO28" s="100">
        <f>SUMIFS('Pooled CF'!$E:$E,'Pooled CF'!$A:$A,$A28,'Pooled CF'!$G:$G,DO$6)</f>
        <v>180681.95</v>
      </c>
      <c r="DP28" s="100">
        <f>SUMIFS('Pooled CF'!$E:$E,'Pooled CF'!$A:$A,$A28,'Pooled CF'!$G:$G,DP$6)</f>
        <v>180718.59</v>
      </c>
      <c r="DQ28" s="100">
        <f>SUMIFS('Pooled CF'!$E:$E,'Pooled CF'!$A:$A,$A28,'Pooled CF'!$G:$G,DQ$6)</f>
        <v>171598.64</v>
      </c>
      <c r="DR28" s="100">
        <f>SUMIFS('Pooled CF'!$E:$E,'Pooled CF'!$A:$A,$A28,'Pooled CF'!$G:$G,DR$6)</f>
        <v>166504.75</v>
      </c>
      <c r="DS28" s="100">
        <f>SUMIFS('Pooled CF'!$E:$E,'Pooled CF'!$A:$A,$A28,'Pooled CF'!$G:$G,DS$6)</f>
        <v>172251.69</v>
      </c>
      <c r="DT28" s="100">
        <f>SUMIFS('Pooled CF'!$E:$E,'Pooled CF'!$A:$A,$A28,'Pooled CF'!$G:$G,DT$6)</f>
        <v>166366.01999999999</v>
      </c>
      <c r="DU28" s="100">
        <f>SUMIFS('Pooled CF'!$E:$E,'Pooled CF'!$A:$A,$A28,'Pooled CF'!$G:$G,DU$6)</f>
        <v>172262.99</v>
      </c>
      <c r="DV28" s="100">
        <f>SUMIFS('Pooled CF'!$E:$E,'Pooled CF'!$A:$A,$A28,'Pooled CF'!$G:$G,DV$6)</f>
        <v>313201.46000000002</v>
      </c>
      <c r="DW28" s="100">
        <f>SUMIFS('Pooled CF'!$E:$E,'Pooled CF'!$A:$A,$A28,'Pooled CF'!$G:$G,DW$6)</f>
        <v>184800.501755637</v>
      </c>
      <c r="DX28" s="100">
        <f>SUMIFS('Pooled CF'!$E:$E,'Pooled CF'!$A:$A,$A28,'Pooled CF'!$G:$G,DX$6)</f>
        <v>190949.635357116</v>
      </c>
      <c r="DY28" s="100">
        <f>SUMIFS('Pooled CF'!$E:$E,'Pooled CF'!$A:$A,$A28,'Pooled CF'!$G:$G,DY$6)</f>
        <v>184780.30507523901</v>
      </c>
      <c r="DZ28" s="100">
        <f>SUMIFS('Pooled CF'!$E:$E,'Pooled CF'!$A:$A,$A28,'Pooled CF'!$G:$G,DZ$6)</f>
        <v>184695.74800733</v>
      </c>
      <c r="EA28" s="100">
        <f>SUMIFS('Pooled CF'!$E:$E,'Pooled CF'!$A:$A,$A28,'Pooled CF'!$G:$G,EA$6)</f>
        <v>184685.92679962999</v>
      </c>
      <c r="EB28" s="100">
        <f>SUMIFS('Pooled CF'!$E:$E,'Pooled CF'!$A:$A,$A28,'Pooled CF'!$G:$G,EB$6)</f>
        <v>184919.599794679</v>
      </c>
      <c r="EC28" s="100">
        <f>SUMIFS('Pooled CF'!$E:$E,'Pooled CF'!$A:$A,$A28,'Pooled CF'!$G:$G,EC$6)</f>
        <v>190894.98170551201</v>
      </c>
      <c r="ED28" s="100">
        <f>SUMIFS('Pooled CF'!$E:$E,'Pooled CF'!$A:$A,$A28,'Pooled CF'!$G:$G,ED$6)</f>
        <v>184727.00766116101</v>
      </c>
      <c r="EE28" s="100">
        <f>SUMIFS('Pooled CF'!$E:$E,'Pooled CF'!$A:$A,$A28,'Pooled CF'!$G:$G,EE$6)</f>
        <v>190873.10622216301</v>
      </c>
      <c r="EF28" s="100">
        <f>SUMIFS('Pooled CF'!$E:$E,'Pooled CF'!$A:$A,$A28,'Pooled CF'!$G:$G,EF$6)</f>
        <v>184705.674008442</v>
      </c>
      <c r="EG28" s="100">
        <f>SUMIFS('Pooled CF'!$E:$E,'Pooled CF'!$A:$A,$A28,'Pooled CF'!$G:$G,EG$6)</f>
        <v>190850.89043018699</v>
      </c>
      <c r="EH28" s="100">
        <f>SUMIFS('Pooled CF'!$E:$E,'Pooled CF'!$A:$A,$A28,'Pooled CF'!$G:$G,EH$6)</f>
        <v>190729.563570211</v>
      </c>
      <c r="EI28" s="100">
        <f>SUMIFS('Pooled CF'!$E:$E,'Pooled CF'!$A:$A,$A28,'Pooled CF'!$G:$G,EI$6)</f>
        <v>184566.571868283</v>
      </c>
      <c r="EJ28" s="100">
        <f>SUMIFS('Pooled CF'!$E:$E,'Pooled CF'!$A:$A,$A28,'Pooled CF'!$G:$G,EJ$6)</f>
        <v>190654.44274935499</v>
      </c>
      <c r="EK28" s="100">
        <f>SUMIFS('Pooled CF'!$E:$E,'Pooled CF'!$A:$A,$A28,'Pooled CF'!$G:$G,EK$6)</f>
        <v>183647.62927360399</v>
      </c>
      <c r="EL28" s="100">
        <f>SUMIFS('Pooled CF'!$E:$E,'Pooled CF'!$A:$A,$A28,'Pooled CF'!$G:$G,EL$6)</f>
        <v>192154.67013254101</v>
      </c>
      <c r="EM28" s="100">
        <f>SUMIFS('Pooled CF'!$E:$E,'Pooled CF'!$A:$A,$A28,'Pooled CF'!$G:$G,EM$6)</f>
        <v>190859.520627727</v>
      </c>
      <c r="EN28" s="100">
        <f>SUMIFS('Pooled CF'!$E:$E,'Pooled CF'!$A:$A,$A28,'Pooled CF'!$G:$G,EN$6)</f>
        <v>185826.686171601</v>
      </c>
      <c r="EO28" s="100">
        <f>SUMIFS('Pooled CF'!$E:$E,'Pooled CF'!$A:$A,$A28,'Pooled CF'!$G:$G,EO$6)</f>
        <v>180937.51202263299</v>
      </c>
      <c r="EP28" s="100">
        <f>SUMIFS('Pooled CF'!$E:$E,'Pooled CF'!$A:$A,$A28,'Pooled CF'!$G:$G,EP$6)</f>
        <v>175090.18668297201</v>
      </c>
      <c r="EQ28" s="100">
        <f>SUMIFS('Pooled CF'!$E:$E,'Pooled CF'!$A:$A,$A28,'Pooled CF'!$G:$G,EQ$6)</f>
        <v>180914.60889113799</v>
      </c>
      <c r="ER28" s="100">
        <f>SUMIFS('Pooled CF'!$E:$E,'Pooled CF'!$A:$A,$A28,'Pooled CF'!$G:$G,ER$6)</f>
        <v>175067.88877849799</v>
      </c>
      <c r="ES28" s="100">
        <f>SUMIFS('Pooled CF'!$E:$E,'Pooled CF'!$A:$A,$A28,'Pooled CF'!$G:$G,ES$6)</f>
        <v>180891.42989564399</v>
      </c>
      <c r="ET28" s="100">
        <f>SUMIFS('Pooled CF'!$E:$E,'Pooled CF'!$A:$A,$A28,'Pooled CF'!$G:$G,ET$6)</f>
        <v>180880.16609433101</v>
      </c>
      <c r="EU28" s="100">
        <f>SUMIFS('Pooled CF'!$E:$E,'Pooled CF'!$A:$A,$A28,'Pooled CF'!$G:$G,EU$6)</f>
        <v>112854.290206335</v>
      </c>
      <c r="EV28" s="100">
        <f>SUMIFS('Pooled CF'!$E:$E,'Pooled CF'!$A:$A,$A28,'Pooled CF'!$G:$G,EV$6)</f>
        <v>115557.062054871</v>
      </c>
      <c r="EW28" s="100">
        <f>SUMIFS('Pooled CF'!$E:$E,'Pooled CF'!$A:$A,$A28,'Pooled CF'!$G:$G,EW$6)</f>
        <v>111818.196065832</v>
      </c>
      <c r="EX28" s="100">
        <f>SUMIFS('Pooled CF'!$E:$E,'Pooled CF'!$A:$A,$A28,'Pooled CF'!$G:$G,EX$6)</f>
        <v>109367.63164913301</v>
      </c>
      <c r="EY28" s="100">
        <f>SUMIFS('Pooled CF'!$E:$E,'Pooled CF'!$A:$A,$A28,'Pooled CF'!$G:$G,EY$6)</f>
        <v>109356.269744859</v>
      </c>
      <c r="EZ28" s="100">
        <f>SUMIFS('Pooled CF'!$E:$E,'Pooled CF'!$A:$A,$A28,'Pooled CF'!$G:$G,EZ$6)</f>
        <v>116674.407821706</v>
      </c>
      <c r="FA28" s="100">
        <f>SUMIFS('Pooled CF'!$E:$E,'Pooled CF'!$A:$A,$A28,'Pooled CF'!$G:$G,FA$6)</f>
        <v>116861.277997582</v>
      </c>
      <c r="FB28" s="100">
        <f>SUMIFS('Pooled CF'!$E:$E,'Pooled CF'!$A:$A,$A28,'Pooled CF'!$G:$G,FB$6)</f>
        <v>113078.680037043</v>
      </c>
      <c r="FC28" s="100">
        <f>SUMIFS('Pooled CF'!$E:$E,'Pooled CF'!$A:$A,$A28,'Pooled CF'!$G:$G,FC$6)</f>
        <v>116833.598289783</v>
      </c>
      <c r="FD28" s="100">
        <f>SUMIFS('Pooled CF'!$E:$E,'Pooled CF'!$A:$A,$A28,'Pooled CF'!$G:$G,FD$6)</f>
        <v>113051.719288548</v>
      </c>
      <c r="FE28" s="100">
        <f>SUMIFS('Pooled CF'!$E:$E,'Pooled CF'!$A:$A,$A28,'Pooled CF'!$G:$G,FE$6)</f>
        <v>116805.558504377</v>
      </c>
      <c r="FF28" s="100">
        <f>SUMIFS('Pooled CF'!$E:$E,'Pooled CF'!$A:$A,$A28,'Pooled CF'!$G:$G,FF$6)</f>
        <v>116791.887583616</v>
      </c>
      <c r="FG28" s="100">
        <f>SUMIFS('Pooled CF'!$E:$E,'Pooled CF'!$A:$A,$A28,'Pooled CF'!$G:$G,FG$6)</f>
        <v>113011.088819906</v>
      </c>
      <c r="FH28" s="100">
        <f>SUMIFS('Pooled CF'!$E:$E,'Pooled CF'!$A:$A,$A28,'Pooled CF'!$G:$G,FH$6)</f>
        <v>116763.298627589</v>
      </c>
      <c r="FI28" s="100">
        <f>SUMIFS('Pooled CF'!$E:$E,'Pooled CF'!$A:$A,$A28,'Pooled CF'!$G:$G,FI$6)</f>
        <v>112630.197166582</v>
      </c>
      <c r="FJ28" s="100">
        <f>SUMIFS('Pooled CF'!$E:$E,'Pooled CF'!$A:$A,$A28,'Pooled CF'!$G:$G,FJ$6)</f>
        <v>110093.80871333901</v>
      </c>
      <c r="FK28" s="100">
        <f>SUMIFS('Pooled CF'!$E:$E,'Pooled CF'!$A:$A,$A28,'Pooled CF'!$G:$G,FK$6)</f>
        <v>112400.14397883401</v>
      </c>
      <c r="FL28" s="100">
        <f>SUMIFS('Pooled CF'!$E:$E,'Pooled CF'!$A:$A,$A28,'Pooled CF'!$G:$G,FL$6)</f>
        <v>21364564.319057371</v>
      </c>
      <c r="FM28" s="100">
        <f>SUMIFS('Pooled CF'!$E:$E,'Pooled CF'!$A:$A,$A28,'Pooled CF'!$G:$G,FM$6)</f>
        <v>0</v>
      </c>
      <c r="FN28" s="100">
        <f>SUMIFS('Pooled CF'!$E:$E,'Pooled CF'!$A:$A,$A28,'Pooled CF'!$G:$G,FN$6)</f>
        <v>0</v>
      </c>
      <c r="FO28" s="100">
        <f>SUMIFS('Pooled CF'!$E:$E,'Pooled CF'!$A:$A,$A28,'Pooled CF'!$G:$G,FO$6)</f>
        <v>0</v>
      </c>
      <c r="FP28" s="100">
        <f>SUMIFS('Pooled CF'!$E:$E,'Pooled CF'!$A:$A,$A28,'Pooled CF'!$G:$G,FP$6)</f>
        <v>0</v>
      </c>
      <c r="FQ28" s="100">
        <f>SUMIFS('Pooled CF'!$E:$E,'Pooled CF'!$A:$A,$A28,'Pooled CF'!$G:$G,FQ$6)</f>
        <v>0</v>
      </c>
      <c r="FR28" s="100">
        <f>SUMIFS('Pooled CF'!$E:$E,'Pooled CF'!$A:$A,$A28,'Pooled CF'!$G:$G,FR$6)</f>
        <v>0</v>
      </c>
      <c r="FS28" s="100">
        <f>SUMIFS('Pooled CF'!$E:$E,'Pooled CF'!$A:$A,$A28,'Pooled CF'!$G:$G,FS$6)</f>
        <v>0</v>
      </c>
      <c r="FT28" s="100">
        <f>SUMIFS('Pooled CF'!$E:$E,'Pooled CF'!$A:$A,$A28,'Pooled CF'!$G:$G,FT$6)</f>
        <v>0</v>
      </c>
      <c r="FU28" s="100">
        <f>SUMIFS('Pooled CF'!$E:$E,'Pooled CF'!$A:$A,$A28,'Pooled CF'!$G:$G,FU$6)</f>
        <v>0</v>
      </c>
      <c r="FV28" s="100">
        <f>SUMIFS('Pooled CF'!$E:$E,'Pooled CF'!$A:$A,$A28,'Pooled CF'!$G:$G,FV$6)</f>
        <v>0</v>
      </c>
      <c r="FW28" s="100">
        <f>SUMIFS('Pooled CF'!$E:$E,'Pooled CF'!$A:$A,$A28,'Pooled CF'!$G:$G,FW$6)</f>
        <v>0</v>
      </c>
      <c r="FX28" s="100">
        <f>SUMIFS('Pooled CF'!$E:$E,'Pooled CF'!$A:$A,$A28,'Pooled CF'!$G:$G,FX$6)</f>
        <v>0</v>
      </c>
      <c r="FY28" s="100">
        <f>SUMIFS('Pooled CF'!$E:$E,'Pooled CF'!$A:$A,$A28,'Pooled CF'!$G:$G,FY$6)</f>
        <v>0</v>
      </c>
      <c r="FZ28" s="100">
        <f>SUMIFS('Pooled CF'!$E:$E,'Pooled CF'!$A:$A,$A28,'Pooled CF'!$G:$G,FZ$6)</f>
        <v>0</v>
      </c>
      <c r="GA28" s="100">
        <f>SUMIFS('Pooled CF'!$E:$E,'Pooled CF'!$A:$A,$A28,'Pooled CF'!$G:$G,GA$6)</f>
        <v>0</v>
      </c>
      <c r="GB28" s="100">
        <f>SUMIFS('Pooled CF'!$E:$E,'Pooled CF'!$A:$A,$A28,'Pooled CF'!$G:$G,GB$6)</f>
        <v>0</v>
      </c>
      <c r="GC28" s="100">
        <f>SUMIFS('Pooled CF'!$E:$E,'Pooled CF'!$A:$A,$A28,'Pooled CF'!$G:$G,GC$6)</f>
        <v>0</v>
      </c>
      <c r="GD28" s="100">
        <f>SUMIFS('Pooled CF'!$E:$E,'Pooled CF'!$A:$A,$A28,'Pooled CF'!$G:$G,GD$6)</f>
        <v>0</v>
      </c>
      <c r="GE28" s="100">
        <f>SUMIFS('Pooled CF'!$E:$E,'Pooled CF'!$A:$A,$A28,'Pooled CF'!$G:$G,GE$6)</f>
        <v>0</v>
      </c>
      <c r="GF28" s="100">
        <f>SUMIFS('Pooled CF'!$E:$E,'Pooled CF'!$A:$A,$A28,'Pooled CF'!$G:$G,GF$6)</f>
        <v>0</v>
      </c>
      <c r="GG28" s="100">
        <f>SUMIFS('Pooled CF'!$E:$E,'Pooled CF'!$A:$A,$A28,'Pooled CF'!$G:$G,GG$6)</f>
        <v>0</v>
      </c>
      <c r="GH28" s="100">
        <f>SUMIFS('Pooled CF'!$E:$E,'Pooled CF'!$A:$A,$A28,'Pooled CF'!$G:$G,GH$6)</f>
        <v>0</v>
      </c>
      <c r="GI28" s="100">
        <f>SUMIFS('Pooled CF'!$E:$E,'Pooled CF'!$A:$A,$A28,'Pooled CF'!$G:$G,GI$6)</f>
        <v>0</v>
      </c>
      <c r="GJ28" s="100">
        <f>SUMIFS('Pooled CF'!$E:$E,'Pooled CF'!$A:$A,$A28,'Pooled CF'!$G:$G,GJ$6)</f>
        <v>0</v>
      </c>
      <c r="GK28" s="100">
        <f>SUMIFS('Pooled CF'!$E:$E,'Pooled CF'!$A:$A,$A28,'Pooled CF'!$G:$G,GK$6)</f>
        <v>0</v>
      </c>
      <c r="GL28" s="100">
        <f>SUMIFS('Pooled CF'!$E:$E,'Pooled CF'!$A:$A,$A28,'Pooled CF'!$G:$G,GL$6)</f>
        <v>0</v>
      </c>
      <c r="GM28" s="100">
        <f>SUMIFS('Pooled CF'!$E:$E,'Pooled CF'!$A:$A,$A28,'Pooled CF'!$G:$G,GM$6)</f>
        <v>0</v>
      </c>
      <c r="GN28" s="100">
        <f>SUMIFS('Pooled CF'!$E:$E,'Pooled CF'!$A:$A,$A28,'Pooled CF'!$G:$G,GN$6)</f>
        <v>0</v>
      </c>
      <c r="GO28" s="100">
        <f>SUMIFS('Pooled CF'!$E:$E,'Pooled CF'!$A:$A,$A28,'Pooled CF'!$G:$G,GO$6)</f>
        <v>0</v>
      </c>
      <c r="GP28" s="100">
        <f>SUMIFS('Pooled CF'!$E:$E,'Pooled CF'!$A:$A,$A28,'Pooled CF'!$G:$G,GP$6)</f>
        <v>0</v>
      </c>
      <c r="GQ28" s="100">
        <f>SUMIFS('Pooled CF'!$E:$E,'Pooled CF'!$A:$A,$A28,'Pooled CF'!$G:$G,GQ$6)</f>
        <v>0</v>
      </c>
      <c r="GR28" s="100">
        <f>SUMIFS('Pooled CF'!$E:$E,'Pooled CF'!$A:$A,$A28,'Pooled CF'!$G:$G,GR$6)</f>
        <v>0</v>
      </c>
      <c r="GS28" s="100">
        <f>SUMIFS('Pooled CF'!$E:$E,'Pooled CF'!$A:$A,$A28,'Pooled CF'!$G:$G,GS$6)</f>
        <v>0</v>
      </c>
      <c r="GU28" s="85">
        <f t="shared" si="18"/>
        <v>0</v>
      </c>
      <c r="GV28" s="85">
        <f t="shared" si="18"/>
        <v>-18321634.048652995</v>
      </c>
      <c r="GW28" s="85">
        <f t="shared" si="18"/>
        <v>2315038.92</v>
      </c>
      <c r="GX28" s="85">
        <f t="shared" si="18"/>
        <v>2259491.36</v>
      </c>
      <c r="GY28" s="85">
        <f t="shared" si="18"/>
        <v>2180986.17</v>
      </c>
      <c r="GZ28" s="85">
        <f t="shared" si="18"/>
        <v>2308659.62</v>
      </c>
      <c r="HA28" s="85">
        <f t="shared" si="18"/>
        <v>2397164.54</v>
      </c>
      <c r="HB28" s="85">
        <f t="shared" si="18"/>
        <v>2323100.52</v>
      </c>
      <c r="HC28" s="85">
        <f t="shared" si="18"/>
        <v>2254005.08</v>
      </c>
      <c r="HD28" s="85">
        <f t="shared" si="18"/>
        <v>2264266.1821879917</v>
      </c>
      <c r="HE28" s="85">
        <f t="shared" si="18"/>
        <v>2245951.1420905571</v>
      </c>
      <c r="HF28" s="85">
        <f t="shared" si="18"/>
        <v>1982852.2176241232</v>
      </c>
      <c r="HG28" s="85">
        <f t="shared" si="18"/>
        <v>1371225.6155307239</v>
      </c>
      <c r="HH28" s="85">
        <f t="shared" si="18"/>
        <v>21587058.271749545</v>
      </c>
      <c r="HI28" s="85">
        <f t="shared" si="18"/>
        <v>0</v>
      </c>
      <c r="HJ28" s="85">
        <f t="shared" si="18"/>
        <v>0</v>
      </c>
      <c r="HK28" s="85">
        <f t="shared" si="17"/>
        <v>27168165.590529948</v>
      </c>
    </row>
    <row r="29" spans="1:219" hidden="1" outlineLevel="1" x14ac:dyDescent="0.75">
      <c r="A29" s="7" t="s">
        <v>35</v>
      </c>
      <c r="B29" s="112" t="s">
        <v>199</v>
      </c>
      <c r="C29" s="104">
        <f ca="1">EOMONTH(OFFSET(Strats!$B$3,MATCH($B29,Strats!$B$4:$B$31,0),MATCH(C$5,Strats!$C$3:$BS$3,0)),0)</f>
        <v>42886</v>
      </c>
      <c r="D29" s="87">
        <f ca="1">OFFSET(Strats!$B$3,MATCH($B29,Strats!$B$4:$B$31,0),MATCH(D$5,Strats!$C$3:$BS$3,0))</f>
        <v>47975919</v>
      </c>
      <c r="E29" s="88">
        <f ca="1">OFFSET(Strats!$B$3,MATCH($B29,Strats!$B$4:$B$31,0),MATCH(E$5,Strats!$C$3:$BS$3,0))</f>
        <v>0.41665190405211422</v>
      </c>
      <c r="F29" s="85">
        <f t="shared" ca="1" si="13"/>
        <v>19989258.000000004</v>
      </c>
      <c r="G29" s="85">
        <f t="shared" ca="1" si="14"/>
        <v>19905786.720000006</v>
      </c>
      <c r="H29" s="86">
        <f ca="1">IFERROR(XIRR(OFFSET($J29,0,MATCH($C29,$K$6:$GS$6,0)):$GS29,OFFSET($J$6,0,MATCH($C29,$K$6:$GS$6,0)):$GS$6),"N/A")</f>
        <v>1.9546476006507878E-2</v>
      </c>
      <c r="I29" s="95">
        <f t="shared" ca="1" si="15"/>
        <v>1.0989185392670069</v>
      </c>
      <c r="K29" s="100">
        <f>SUMIFS('Pooled CF'!$E:$E,'Pooled CF'!$A:$A,$A29,'Pooled CF'!$G:$G,K$6)</f>
        <v>0</v>
      </c>
      <c r="L29" s="100">
        <f>SUMIFS('Pooled CF'!$E:$E,'Pooled CF'!$A:$A,$A29,'Pooled CF'!$G:$G,L$6)</f>
        <v>0</v>
      </c>
      <c r="M29" s="100">
        <f>SUMIFS('Pooled CF'!$E:$E,'Pooled CF'!$A:$A,$A29,'Pooled CF'!$G:$G,M$6)</f>
        <v>0</v>
      </c>
      <c r="N29" s="100">
        <f>SUMIFS('Pooled CF'!$E:$E,'Pooled CF'!$A:$A,$A29,'Pooled CF'!$G:$G,N$6)</f>
        <v>-19989258</v>
      </c>
      <c r="O29" s="100">
        <f>SUMIFS('Pooled CF'!$E:$E,'Pooled CF'!$A:$A,$A29,'Pooled CF'!$G:$G,O$6)</f>
        <v>197040.33</v>
      </c>
      <c r="P29" s="100">
        <f>SUMIFS('Pooled CF'!$E:$E,'Pooled CF'!$A:$A,$A29,'Pooled CF'!$G:$G,P$6)</f>
        <v>190683.85</v>
      </c>
      <c r="Q29" s="100">
        <f>SUMIFS('Pooled CF'!$E:$E,'Pooled CF'!$A:$A,$A29,'Pooled CF'!$G:$G,Q$6)</f>
        <v>197039.54</v>
      </c>
      <c r="R29" s="100">
        <f>SUMIFS('Pooled CF'!$E:$E,'Pooled CF'!$A:$A,$A29,'Pooled CF'!$G:$G,R$6)</f>
        <v>197039.17</v>
      </c>
      <c r="S29" s="100">
        <f>SUMIFS('Pooled CF'!$E:$E,'Pooled CF'!$A:$A,$A29,'Pooled CF'!$G:$G,S$6)</f>
        <v>190682.71</v>
      </c>
      <c r="T29" s="100">
        <f>SUMIFS('Pooled CF'!$E:$E,'Pooled CF'!$A:$A,$A29,'Pooled CF'!$G:$G,T$6)</f>
        <v>197038.32</v>
      </c>
      <c r="U29" s="100">
        <f>SUMIFS('Pooled CF'!$E:$E,'Pooled CF'!$A:$A,$A29,'Pooled CF'!$G:$G,U$6)</f>
        <v>190681.88</v>
      </c>
      <c r="V29" s="100">
        <f>SUMIFS('Pooled CF'!$E:$E,'Pooled CF'!$A:$A,$A29,'Pooled CF'!$G:$G,V$6)</f>
        <v>190681.4</v>
      </c>
      <c r="W29" s="100">
        <f>SUMIFS('Pooled CF'!$E:$E,'Pooled CF'!$A:$A,$A29,'Pooled CF'!$G:$G,W$6)</f>
        <v>190681.02</v>
      </c>
      <c r="X29" s="100">
        <f>SUMIFS('Pooled CF'!$E:$E,'Pooled CF'!$A:$A,$A29,'Pooled CF'!$G:$G,X$6)</f>
        <v>190688.34</v>
      </c>
      <c r="Y29" s="100">
        <f>SUMIFS('Pooled CF'!$E:$E,'Pooled CF'!$A:$A,$A29,'Pooled CF'!$G:$G,Y$6)</f>
        <v>197035.92</v>
      </c>
      <c r="Z29" s="100">
        <f>SUMIFS('Pooled CF'!$E:$E,'Pooled CF'!$A:$A,$A29,'Pooled CF'!$G:$G,Z$6)</f>
        <v>190679.41</v>
      </c>
      <c r="AA29" s="100">
        <f>SUMIFS('Pooled CF'!$E:$E,'Pooled CF'!$A:$A,$A29,'Pooled CF'!$G:$G,AA$6)</f>
        <v>197034.73</v>
      </c>
      <c r="AB29" s="100">
        <f>SUMIFS('Pooled CF'!$E:$E,'Pooled CF'!$A:$A,$A29,'Pooled CF'!$G:$G,AB$6)</f>
        <v>190678.24</v>
      </c>
      <c r="AC29" s="100">
        <f>SUMIFS('Pooled CF'!$E:$E,'Pooled CF'!$A:$A,$A29,'Pooled CF'!$G:$G,AC$6)</f>
        <v>197033.52</v>
      </c>
      <c r="AD29" s="100">
        <f>SUMIFS('Pooled CF'!$E:$E,'Pooled CF'!$A:$A,$A29,'Pooled CF'!$G:$G,AD$6)</f>
        <v>197032.93</v>
      </c>
      <c r="AE29" s="100">
        <f>SUMIFS('Pooled CF'!$E:$E,'Pooled CF'!$A:$A,$A29,'Pooled CF'!$G:$G,AE$6)</f>
        <v>190676.48000000001</v>
      </c>
      <c r="AF29" s="100">
        <f>SUMIFS('Pooled CF'!$E:$E,'Pooled CF'!$A:$A,$A29,'Pooled CF'!$G:$G,AF$6)</f>
        <v>197031.66</v>
      </c>
      <c r="AG29" s="100">
        <f>SUMIFS('Pooled CF'!$E:$E,'Pooled CF'!$A:$A,$A29,'Pooled CF'!$G:$G,AG$6)</f>
        <v>190675.29</v>
      </c>
      <c r="AH29" s="100">
        <f>SUMIFS('Pooled CF'!$E:$E,'Pooled CF'!$A:$A,$A29,'Pooled CF'!$G:$G,AH$6)</f>
        <v>190674.66</v>
      </c>
      <c r="AI29" s="100">
        <f>SUMIFS('Pooled CF'!$E:$E,'Pooled CF'!$A:$A,$A29,'Pooled CF'!$G:$G,AI$6)</f>
        <v>190674.13</v>
      </c>
      <c r="AJ29" s="100">
        <f>SUMIFS('Pooled CF'!$E:$E,'Pooled CF'!$A:$A,$A29,'Pooled CF'!$G:$G,AJ$6)</f>
        <v>190682.89</v>
      </c>
      <c r="AK29" s="100">
        <f>SUMIFS('Pooled CF'!$E:$E,'Pooled CF'!$A:$A,$A29,'Pooled CF'!$G:$G,AK$6)</f>
        <v>197025.48</v>
      </c>
      <c r="AL29" s="100">
        <f>SUMIFS('Pooled CF'!$E:$E,'Pooled CF'!$A:$A,$A29,'Pooled CF'!$G:$G,AL$6)</f>
        <v>190667.18</v>
      </c>
      <c r="AM29" s="100">
        <f>SUMIFS('Pooled CF'!$E:$E,'Pooled CF'!$A:$A,$A29,'Pooled CF'!$G:$G,AM$6)</f>
        <v>197022.28</v>
      </c>
      <c r="AN29" s="100">
        <f>SUMIFS('Pooled CF'!$E:$E,'Pooled CF'!$A:$A,$A29,'Pooled CF'!$G:$G,AN$6)</f>
        <v>190666.07</v>
      </c>
      <c r="AO29" s="100">
        <f>SUMIFS('Pooled CF'!$E:$E,'Pooled CF'!$A:$A,$A29,'Pooled CF'!$G:$G,AO$6)</f>
        <v>197020.74</v>
      </c>
      <c r="AP29" s="100">
        <f>SUMIFS('Pooled CF'!$E:$E,'Pooled CF'!$A:$A,$A29,'Pooled CF'!$G:$G,AP$6)</f>
        <v>197020.04</v>
      </c>
      <c r="AQ29" s="100">
        <f>SUMIFS('Pooled CF'!$E:$E,'Pooled CF'!$A:$A,$A29,'Pooled CF'!$G:$G,AQ$6)</f>
        <v>190663.84</v>
      </c>
      <c r="AR29" s="100">
        <f>SUMIFS('Pooled CF'!$E:$E,'Pooled CF'!$A:$A,$A29,'Pooled CF'!$G:$G,AR$6)</f>
        <v>197018.4</v>
      </c>
      <c r="AS29" s="100">
        <f>SUMIFS('Pooled CF'!$E:$E,'Pooled CF'!$A:$A,$A29,'Pooled CF'!$G:$G,AS$6)</f>
        <v>190662.24</v>
      </c>
      <c r="AT29" s="100">
        <f>SUMIFS('Pooled CF'!$E:$E,'Pooled CF'!$A:$A,$A29,'Pooled CF'!$G:$G,AT$6)</f>
        <v>197016.72</v>
      </c>
      <c r="AU29" s="100">
        <f>SUMIFS('Pooled CF'!$E:$E,'Pooled CF'!$A:$A,$A29,'Pooled CF'!$G:$G,AU$6)</f>
        <v>190660.58</v>
      </c>
      <c r="AV29" s="100">
        <f>SUMIFS('Pooled CF'!$E:$E,'Pooled CF'!$A:$A,$A29,'Pooled CF'!$G:$G,AV$6)</f>
        <v>190664.99</v>
      </c>
      <c r="AW29" s="100">
        <f>SUMIFS('Pooled CF'!$E:$E,'Pooled CF'!$A:$A,$A29,'Pooled CF'!$G:$G,AW$6)</f>
        <v>197013.99</v>
      </c>
      <c r="AX29" s="100">
        <f>SUMIFS('Pooled CF'!$E:$E,'Pooled CF'!$A:$A,$A29,'Pooled CF'!$G:$G,AX$6)</f>
        <v>190657.89</v>
      </c>
      <c r="AY29" s="100">
        <f>SUMIFS('Pooled CF'!$E:$E,'Pooled CF'!$A:$A,$A29,'Pooled CF'!$G:$G,AY$6)</f>
        <v>197012.5</v>
      </c>
      <c r="AZ29" s="100">
        <f>SUMIFS('Pooled CF'!$E:$E,'Pooled CF'!$A:$A,$A29,'Pooled CF'!$G:$G,AZ$6)</f>
        <v>187798.26</v>
      </c>
      <c r="BA29" s="100">
        <f>SUMIFS('Pooled CF'!$E:$E,'Pooled CF'!$A:$A,$A29,'Pooled CF'!$G:$G,BA$6)</f>
        <v>190647.76</v>
      </c>
      <c r="BB29" s="100">
        <f>SUMIFS('Pooled CF'!$E:$E,'Pooled CF'!$A:$A,$A29,'Pooled CF'!$G:$G,BB$6)</f>
        <v>182923.51</v>
      </c>
      <c r="BC29" s="100">
        <f>SUMIFS('Pooled CF'!$E:$E,'Pooled CF'!$A:$A,$A29,'Pooled CF'!$G:$G,BC$6)</f>
        <v>172213.35</v>
      </c>
      <c r="BD29" s="100">
        <f>SUMIFS('Pooled CF'!$E:$E,'Pooled CF'!$A:$A,$A29,'Pooled CF'!$G:$G,BD$6)</f>
        <v>178367.57</v>
      </c>
      <c r="BE29" s="100">
        <f>SUMIFS('Pooled CF'!$E:$E,'Pooled CF'!$A:$A,$A29,'Pooled CF'!$G:$G,BE$6)</f>
        <v>164743.21</v>
      </c>
      <c r="BF29" s="100">
        <f>SUMIFS('Pooled CF'!$E:$E,'Pooled CF'!$A:$A,$A29,'Pooled CF'!$G:$G,BF$6)</f>
        <v>166530.54</v>
      </c>
      <c r="BG29" s="100">
        <f>SUMIFS('Pooled CF'!$E:$E,'Pooled CF'!$A:$A,$A29,'Pooled CF'!$G:$G,BG$6)</f>
        <v>181042.51</v>
      </c>
      <c r="BH29" s="100">
        <f>SUMIFS('Pooled CF'!$E:$E,'Pooled CF'!$A:$A,$A29,'Pooled CF'!$G:$G,BH$6)</f>
        <v>168573.27</v>
      </c>
      <c r="BI29" s="100">
        <f>SUMIFS('Pooled CF'!$E:$E,'Pooled CF'!$A:$A,$A29,'Pooled CF'!$G:$G,BI$6)</f>
        <v>266816.15000000002</v>
      </c>
      <c r="BJ29" s="100">
        <f>SUMIFS('Pooled CF'!$E:$E,'Pooled CF'!$A:$A,$A29,'Pooled CF'!$G:$G,BJ$6)</f>
        <v>173924.28</v>
      </c>
      <c r="BK29" s="100">
        <f>SUMIFS('Pooled CF'!$E:$E,'Pooled CF'!$A:$A,$A29,'Pooled CF'!$G:$G,BK$6)</f>
        <v>182504.21</v>
      </c>
      <c r="BL29" s="100">
        <f>SUMIFS('Pooled CF'!$E:$E,'Pooled CF'!$A:$A,$A29,'Pooled CF'!$G:$G,BL$6)</f>
        <v>176965.29</v>
      </c>
      <c r="BM29" s="100">
        <f>SUMIFS('Pooled CF'!$E:$E,'Pooled CF'!$A:$A,$A29,'Pooled CF'!$G:$G,BM$6)</f>
        <v>179724.46</v>
      </c>
      <c r="BN29" s="100">
        <f>SUMIFS('Pooled CF'!$E:$E,'Pooled CF'!$A:$A,$A29,'Pooled CF'!$G:$G,BN$6)</f>
        <v>182589.16</v>
      </c>
      <c r="BO29" s="100">
        <f>SUMIFS('Pooled CF'!$E:$E,'Pooled CF'!$A:$A,$A29,'Pooled CF'!$G:$G,BO$6)</f>
        <v>176584.85</v>
      </c>
      <c r="BP29" s="100">
        <f>SUMIFS('Pooled CF'!$E:$E,'Pooled CF'!$A:$A,$A29,'Pooled CF'!$G:$G,BP$6)</f>
        <v>182608.37</v>
      </c>
      <c r="BQ29" s="100">
        <f>SUMIFS('Pooled CF'!$E:$E,'Pooled CF'!$A:$A,$A29,'Pooled CF'!$G:$G,BQ$6)</f>
        <v>176603.49</v>
      </c>
      <c r="BR29" s="100">
        <f>SUMIFS('Pooled CF'!$E:$E,'Pooled CF'!$A:$A,$A29,'Pooled CF'!$G:$G,BR$6)</f>
        <v>176396.79</v>
      </c>
      <c r="BS29" s="100">
        <f>SUMIFS('Pooled CF'!$E:$E,'Pooled CF'!$A:$A,$A29,'Pooled CF'!$G:$G,BS$6)</f>
        <v>176406.21</v>
      </c>
      <c r="BT29" s="100">
        <f>SUMIFS('Pooled CF'!$E:$E,'Pooled CF'!$A:$A,$A29,'Pooled CF'!$G:$G,BT$6)</f>
        <v>177200.94</v>
      </c>
      <c r="BU29" s="100">
        <f>SUMIFS('Pooled CF'!$E:$E,'Pooled CF'!$A:$A,$A29,'Pooled CF'!$G:$G,BU$6)</f>
        <v>182698.1</v>
      </c>
      <c r="BV29" s="100">
        <f>SUMIFS('Pooled CF'!$E:$E,'Pooled CF'!$A:$A,$A29,'Pooled CF'!$G:$G,BV$6)</f>
        <v>251822.91</v>
      </c>
      <c r="BW29" s="100">
        <f>SUMIFS('Pooled CF'!$E:$E,'Pooled CF'!$A:$A,$A29,'Pooled CF'!$G:$G,BW$6)</f>
        <v>186151.25</v>
      </c>
      <c r="BX29" s="100">
        <f>SUMIFS('Pooled CF'!$E:$E,'Pooled CF'!$A:$A,$A29,'Pooled CF'!$G:$G,BX$6)</f>
        <v>180142.5</v>
      </c>
      <c r="BY29" s="100">
        <f>SUMIFS('Pooled CF'!$E:$E,'Pooled CF'!$A:$A,$A29,'Pooled CF'!$G:$G,BY$6)</f>
        <v>182756.87</v>
      </c>
      <c r="BZ29" s="100">
        <f>SUMIFS('Pooled CF'!$E:$E,'Pooled CF'!$A:$A,$A29,'Pooled CF'!$G:$G,BZ$6)</f>
        <v>186180.76</v>
      </c>
      <c r="CA29" s="100">
        <f>SUMIFS('Pooled CF'!$E:$E,'Pooled CF'!$A:$A,$A29,'Pooled CF'!$G:$G,CA$6)</f>
        <v>180171.11</v>
      </c>
      <c r="CB29" s="100">
        <f>SUMIFS('Pooled CF'!$E:$E,'Pooled CF'!$A:$A,$A29,'Pooled CF'!$G:$G,CB$6)</f>
        <v>186200.73</v>
      </c>
      <c r="CC29" s="100">
        <f>SUMIFS('Pooled CF'!$E:$E,'Pooled CF'!$A:$A,$A29,'Pooled CF'!$G:$G,CC$6)</f>
        <v>180190.48</v>
      </c>
      <c r="CD29" s="100">
        <f>SUMIFS('Pooled CF'!$E:$E,'Pooled CF'!$A:$A,$A29,'Pooled CF'!$G:$G,CD$6)</f>
        <v>179950.84</v>
      </c>
      <c r="CE29" s="100">
        <f>SUMIFS('Pooled CF'!$E:$E,'Pooled CF'!$A:$A,$A29,'Pooled CF'!$G:$G,CE$6)</f>
        <v>179960.74</v>
      </c>
      <c r="CF29" s="100">
        <f>SUMIFS('Pooled CF'!$E:$E,'Pooled CF'!$A:$A,$A29,'Pooled CF'!$G:$G,CF$6)</f>
        <v>180742.11</v>
      </c>
      <c r="CG29" s="100">
        <f>SUMIFS('Pooled CF'!$E:$E,'Pooled CF'!$A:$A,$A29,'Pooled CF'!$G:$G,CG$6)</f>
        <v>186251.98</v>
      </c>
      <c r="CH29" s="100">
        <f>SUMIFS('Pooled CF'!$E:$E,'Pooled CF'!$A:$A,$A29,'Pooled CF'!$G:$G,CH$6)</f>
        <v>180240.14</v>
      </c>
      <c r="CI29" s="100">
        <f>SUMIFS('Pooled CF'!$E:$E,'Pooled CF'!$A:$A,$A29,'Pooled CF'!$G:$G,CI$6)</f>
        <v>186272.2</v>
      </c>
      <c r="CJ29" s="100">
        <f>SUMIFS('Pooled CF'!$E:$E,'Pooled CF'!$A:$A,$A29,'Pooled CF'!$G:$G,CJ$6)</f>
        <v>180256.28</v>
      </c>
      <c r="CK29" s="100">
        <f>SUMIFS('Pooled CF'!$E:$E,'Pooled CF'!$A:$A,$A29,'Pooled CF'!$G:$G,CK$6)</f>
        <v>186288.88</v>
      </c>
      <c r="CL29" s="100">
        <f>SUMIFS('Pooled CF'!$E:$E,'Pooled CF'!$A:$A,$A29,'Pooled CF'!$G:$G,CL$6)</f>
        <v>186298.74</v>
      </c>
      <c r="CM29" s="100">
        <f>SUMIFS('Pooled CF'!$E:$E,'Pooled CF'!$A:$A,$A29,'Pooled CF'!$G:$G,CM$6)</f>
        <v>180285.48</v>
      </c>
      <c r="CN29" s="100">
        <f>SUMIFS('Pooled CF'!$E:$E,'Pooled CF'!$A:$A,$A29,'Pooled CF'!$G:$G,CN$6)</f>
        <v>186319.1</v>
      </c>
      <c r="CO29" s="100">
        <f>SUMIFS('Pooled CF'!$E:$E,'Pooled CF'!$A:$A,$A29,'Pooled CF'!$G:$G,CO$6)</f>
        <v>180305.22</v>
      </c>
      <c r="CP29" s="100">
        <f>SUMIFS('Pooled CF'!$E:$E,'Pooled CF'!$A:$A,$A29,'Pooled CF'!$G:$G,CP$6)</f>
        <v>186339.53</v>
      </c>
      <c r="CQ29" s="100">
        <f>SUMIFS('Pooled CF'!$E:$E,'Pooled CF'!$A:$A,$A29,'Pooled CF'!$G:$G,CQ$6)</f>
        <v>180082.19</v>
      </c>
      <c r="CR29" s="100">
        <f>SUMIFS('Pooled CF'!$E:$E,'Pooled CF'!$A:$A,$A29,'Pooled CF'!$G:$G,CR$6)</f>
        <v>180586.03</v>
      </c>
      <c r="CS29" s="100">
        <f>SUMIFS('Pooled CF'!$E:$E,'Pooled CF'!$A:$A,$A29,'Pooled CF'!$G:$G,CS$6)</f>
        <v>184743.55</v>
      </c>
      <c r="CT29" s="100">
        <f>SUMIFS('Pooled CF'!$E:$E,'Pooled CF'!$A:$A,$A29,'Pooled CF'!$G:$G,CT$6)</f>
        <v>180020.18</v>
      </c>
      <c r="CU29" s="100">
        <f>SUMIFS('Pooled CF'!$E:$E,'Pooled CF'!$A:$A,$A29,'Pooled CF'!$G:$G,CU$6)</f>
        <v>181673.67</v>
      </c>
      <c r="CV29" s="100">
        <f>SUMIFS('Pooled CF'!$E:$E,'Pooled CF'!$A:$A,$A29,'Pooled CF'!$G:$G,CV$6)</f>
        <v>180039.87</v>
      </c>
      <c r="CW29" s="100">
        <f>SUMIFS('Pooled CF'!$E:$E,'Pooled CF'!$A:$A,$A29,'Pooled CF'!$G:$G,CW$6)</f>
        <v>186065.29</v>
      </c>
      <c r="CX29" s="100">
        <f>SUMIFS('Pooled CF'!$E:$E,'Pooled CF'!$A:$A,$A29,'Pooled CF'!$G:$G,CX$6)</f>
        <v>186075.16</v>
      </c>
      <c r="CY29" s="100">
        <f>SUMIFS('Pooled CF'!$E:$E,'Pooled CF'!$A:$A,$A29,'Pooled CF'!$G:$G,CY$6)</f>
        <v>180069.15</v>
      </c>
      <c r="CZ29" s="100">
        <f>SUMIFS('Pooled CF'!$E:$E,'Pooled CF'!$A:$A,$A29,'Pooled CF'!$G:$G,CZ$6)</f>
        <v>186095.58</v>
      </c>
      <c r="DA29" s="100">
        <f>SUMIFS('Pooled CF'!$E:$E,'Pooled CF'!$A:$A,$A29,'Pooled CF'!$G:$G,DA$6)</f>
        <v>180068.99</v>
      </c>
      <c r="DB29" s="100">
        <f>SUMIFS('Pooled CF'!$E:$E,'Pooled CF'!$A:$A,$A29,'Pooled CF'!$G:$G,DB$6)</f>
        <v>179862.39</v>
      </c>
      <c r="DC29" s="100">
        <f>SUMIFS('Pooled CF'!$E:$E,'Pooled CF'!$A:$A,$A29,'Pooled CF'!$G:$G,DC$6)</f>
        <v>179872.56</v>
      </c>
      <c r="DD29" s="100">
        <f>SUMIFS('Pooled CF'!$E:$E,'Pooled CF'!$A:$A,$A29,'Pooled CF'!$G:$G,DD$6)</f>
        <v>180618.84</v>
      </c>
      <c r="DE29" s="100">
        <f>SUMIFS('Pooled CF'!$E:$E,'Pooled CF'!$A:$A,$A29,'Pooled CF'!$G:$G,DE$6)</f>
        <v>186147.66</v>
      </c>
      <c r="DF29" s="100">
        <f>SUMIFS('Pooled CF'!$E:$E,'Pooled CF'!$A:$A,$A29,'Pooled CF'!$G:$G,DF$6)</f>
        <v>180139.39</v>
      </c>
      <c r="DG29" s="100">
        <f>SUMIFS('Pooled CF'!$E:$E,'Pooled CF'!$A:$A,$A29,'Pooled CF'!$G:$G,DG$6)</f>
        <v>174432.36</v>
      </c>
      <c r="DH29" s="100">
        <f>SUMIFS('Pooled CF'!$E:$E,'Pooled CF'!$A:$A,$A29,'Pooled CF'!$G:$G,DH$6)</f>
        <v>165414.34</v>
      </c>
      <c r="DI29" s="100">
        <f>SUMIFS('Pooled CF'!$E:$E,'Pooled CF'!$A:$A,$A29,'Pooled CF'!$G:$G,DI$6)</f>
        <v>170968.8</v>
      </c>
      <c r="DJ29" s="100">
        <f>SUMIFS('Pooled CF'!$E:$E,'Pooled CF'!$A:$A,$A29,'Pooled CF'!$G:$G,DJ$6)</f>
        <v>163203.94</v>
      </c>
      <c r="DK29" s="100">
        <f>SUMIFS('Pooled CF'!$E:$E,'Pooled CF'!$A:$A,$A29,'Pooled CF'!$G:$G,DK$6)</f>
        <v>160409.38</v>
      </c>
      <c r="DL29" s="100">
        <f>SUMIFS('Pooled CF'!$E:$E,'Pooled CF'!$A:$A,$A29,'Pooled CF'!$G:$G,DL$6)</f>
        <v>155562.49</v>
      </c>
      <c r="DM29" s="100">
        <f>SUMIFS('Pooled CF'!$E:$E,'Pooled CF'!$A:$A,$A29,'Pooled CF'!$G:$G,DM$6)</f>
        <v>124528.03</v>
      </c>
      <c r="DN29" s="100">
        <f>SUMIFS('Pooled CF'!$E:$E,'Pooled CF'!$A:$A,$A29,'Pooled CF'!$G:$G,DN$6)</f>
        <v>130158</v>
      </c>
      <c r="DO29" s="100">
        <f>SUMIFS('Pooled CF'!$E:$E,'Pooled CF'!$A:$A,$A29,'Pooled CF'!$G:$G,DO$6)</f>
        <v>129988.64</v>
      </c>
      <c r="DP29" s="100">
        <f>SUMIFS('Pooled CF'!$E:$E,'Pooled CF'!$A:$A,$A29,'Pooled CF'!$G:$G,DP$6)</f>
        <v>136714.45000000001</v>
      </c>
      <c r="DQ29" s="100">
        <f>SUMIFS('Pooled CF'!$E:$E,'Pooled CF'!$A:$A,$A29,'Pooled CF'!$G:$G,DQ$6)</f>
        <v>133296.95999999999</v>
      </c>
      <c r="DR29" s="100">
        <f>SUMIFS('Pooled CF'!$E:$E,'Pooled CF'!$A:$A,$A29,'Pooled CF'!$G:$G,DR$6)</f>
        <v>132537.13</v>
      </c>
      <c r="DS29" s="100">
        <f>SUMIFS('Pooled CF'!$E:$E,'Pooled CF'!$A:$A,$A29,'Pooled CF'!$G:$G,DS$6)</f>
        <v>136462.21</v>
      </c>
      <c r="DT29" s="100">
        <f>SUMIFS('Pooled CF'!$E:$E,'Pooled CF'!$A:$A,$A29,'Pooled CF'!$G:$G,DT$6)</f>
        <v>132556.16</v>
      </c>
      <c r="DU29" s="100">
        <f>SUMIFS('Pooled CF'!$E:$E,'Pooled CF'!$A:$A,$A29,'Pooled CF'!$G:$G,DU$6)</f>
        <v>136485.82</v>
      </c>
      <c r="DV29" s="100">
        <f>SUMIFS('Pooled CF'!$E:$E,'Pooled CF'!$A:$A,$A29,'Pooled CF'!$G:$G,DV$6)</f>
        <v>135298.35999999999</v>
      </c>
      <c r="DW29" s="100">
        <f>SUMIFS('Pooled CF'!$E:$E,'Pooled CF'!$A:$A,$A29,'Pooled CF'!$G:$G,DW$6)</f>
        <v>150765.16040767901</v>
      </c>
      <c r="DX29" s="100">
        <f>SUMIFS('Pooled CF'!$E:$E,'Pooled CF'!$A:$A,$A29,'Pooled CF'!$G:$G,DX$6)</f>
        <v>155842.08937346001</v>
      </c>
      <c r="DY29" s="100">
        <f>SUMIFS('Pooled CF'!$E:$E,'Pooled CF'!$A:$A,$A29,'Pooled CF'!$G:$G,DY$6)</f>
        <v>150807.503722325</v>
      </c>
      <c r="DZ29" s="100">
        <f>SUMIFS('Pooled CF'!$E:$E,'Pooled CF'!$A:$A,$A29,'Pooled CF'!$G:$G,DZ$6)</f>
        <v>149143.954427413</v>
      </c>
      <c r="EA29" s="100">
        <f>SUMIFS('Pooled CF'!$E:$E,'Pooled CF'!$A:$A,$A29,'Pooled CF'!$G:$G,EA$6)</f>
        <v>149137.03256217801</v>
      </c>
      <c r="EB29" s="100">
        <f>SUMIFS('Pooled CF'!$E:$E,'Pooled CF'!$A:$A,$A29,'Pooled CF'!$G:$G,EB$6)</f>
        <v>52471.444778662</v>
      </c>
      <c r="EC29" s="100">
        <f>SUMIFS('Pooled CF'!$E:$E,'Pooled CF'!$A:$A,$A29,'Pooled CF'!$G:$G,EC$6)</f>
        <v>43212.409624170999</v>
      </c>
      <c r="ED29" s="100">
        <f>SUMIFS('Pooled CF'!$E:$E,'Pooled CF'!$A:$A,$A29,'Pooled CF'!$G:$G,ED$6)</f>
        <v>39420.374619572001</v>
      </c>
      <c r="EE29" s="100">
        <f>SUMIFS('Pooled CF'!$E:$E,'Pooled CF'!$A:$A,$A29,'Pooled CF'!$G:$G,EE$6)</f>
        <v>38200.278455321</v>
      </c>
      <c r="EF29" s="100">
        <f>SUMIFS('Pooled CF'!$E:$E,'Pooled CF'!$A:$A,$A29,'Pooled CF'!$G:$G,EF$6)</f>
        <v>36967.247691671</v>
      </c>
      <c r="EG29" s="100">
        <f>SUMIFS('Pooled CF'!$E:$E,'Pooled CF'!$A:$A,$A29,'Pooled CF'!$G:$G,EG$6)</f>
        <v>38198.651883421</v>
      </c>
      <c r="EH29" s="100">
        <f>SUMIFS('Pooled CF'!$E:$E,'Pooled CF'!$A:$A,$A29,'Pooled CF'!$G:$G,EH$6)</f>
        <v>38197.855814256996</v>
      </c>
      <c r="EI29" s="100">
        <f>SUMIFS('Pooled CF'!$E:$E,'Pooled CF'!$A:$A,$A29,'Pooled CF'!$G:$G,EI$6)</f>
        <v>36964.893260940997</v>
      </c>
      <c r="EJ29" s="100">
        <f>SUMIFS('Pooled CF'!$E:$E,'Pooled CF'!$A:$A,$A29,'Pooled CF'!$G:$G,EJ$6)</f>
        <v>38196.208954620997</v>
      </c>
      <c r="EK29" s="100">
        <f>SUMIFS('Pooled CF'!$E:$E,'Pooled CF'!$A:$A,$A29,'Pooled CF'!$G:$G,EK$6)</f>
        <v>36963.292766541999</v>
      </c>
      <c r="EL29" s="100">
        <f>SUMIFS('Pooled CF'!$E:$E,'Pooled CF'!$A:$A,$A29,'Pooled CF'!$G:$G,EL$6)</f>
        <v>38194.548298326001</v>
      </c>
      <c r="EM29" s="100">
        <f>SUMIFS('Pooled CF'!$E:$E,'Pooled CF'!$A:$A,$A29,'Pooled CF'!$G:$G,EM$6)</f>
        <v>29384.708899558002</v>
      </c>
      <c r="EN29" s="100">
        <f>SUMIFS('Pooled CF'!$E:$E,'Pooled CF'!$A:$A,$A29,'Pooled CF'!$G:$G,EN$6)</f>
        <v>36099.765694389003</v>
      </c>
      <c r="EO29" s="100">
        <f>SUMIFS('Pooled CF'!$E:$E,'Pooled CF'!$A:$A,$A29,'Pooled CF'!$G:$G,EO$6)</f>
        <v>33831.726804733</v>
      </c>
      <c r="EP29" s="100">
        <f>SUMIFS('Pooled CF'!$E:$E,'Pooled CF'!$A:$A,$A29,'Pooled CF'!$G:$G,EP$6)</f>
        <v>32739.352319925001</v>
      </c>
      <c r="EQ29" s="100">
        <f>SUMIFS('Pooled CF'!$E:$E,'Pooled CF'!$A:$A,$A29,'Pooled CF'!$G:$G,EQ$6)</f>
        <v>33829.540244862997</v>
      </c>
      <c r="ER29" s="100">
        <f>SUMIFS('Pooled CF'!$E:$E,'Pooled CF'!$A:$A,$A29,'Pooled CF'!$G:$G,ER$6)</f>
        <v>32737.227277047001</v>
      </c>
      <c r="ES29" s="100">
        <f>SUMIFS('Pooled CF'!$E:$E,'Pooled CF'!$A:$A,$A29,'Pooled CF'!$G:$G,ES$6)</f>
        <v>33827.335276397003</v>
      </c>
      <c r="ET29" s="100">
        <f>SUMIFS('Pooled CF'!$E:$E,'Pooled CF'!$A:$A,$A29,'Pooled CF'!$G:$G,ET$6)</f>
        <v>33826.253818199002</v>
      </c>
      <c r="EU29" s="100">
        <f>SUMIFS('Pooled CF'!$E:$E,'Pooled CF'!$A:$A,$A29,'Pooled CF'!$G:$G,EU$6)</f>
        <v>32734.033305057001</v>
      </c>
      <c r="EV29" s="100">
        <f>SUMIFS('Pooled CF'!$E:$E,'Pooled CF'!$A:$A,$A29,'Pooled CF'!$G:$G,EV$6)</f>
        <v>33824.021168869003</v>
      </c>
      <c r="EW29" s="100">
        <f>SUMIFS('Pooled CF'!$E:$E,'Pooled CF'!$A:$A,$A29,'Pooled CF'!$G:$G,EW$6)</f>
        <v>32731.863461072</v>
      </c>
      <c r="EX29" s="100">
        <f>SUMIFS('Pooled CF'!$E:$E,'Pooled CF'!$A:$A,$A29,'Pooled CF'!$G:$G,EX$6)</f>
        <v>29372.920099954001</v>
      </c>
      <c r="EY29" s="100">
        <f>SUMIFS('Pooled CF'!$E:$E,'Pooled CF'!$A:$A,$A29,'Pooled CF'!$G:$G,EY$6)</f>
        <v>29371.850552507</v>
      </c>
      <c r="EZ29" s="100">
        <f>SUMIFS('Pooled CF'!$E:$E,'Pooled CF'!$A:$A,$A29,'Pooled CF'!$G:$G,EZ$6)</f>
        <v>39445.596828201</v>
      </c>
      <c r="FA29" s="100">
        <f>SUMIFS('Pooled CF'!$E:$E,'Pooled CF'!$A:$A,$A29,'Pooled CF'!$G:$G,FA$6)</f>
        <v>0</v>
      </c>
      <c r="FB29" s="100">
        <f>SUMIFS('Pooled CF'!$E:$E,'Pooled CF'!$A:$A,$A29,'Pooled CF'!$G:$G,FB$6)</f>
        <v>0</v>
      </c>
      <c r="FC29" s="100">
        <f>SUMIFS('Pooled CF'!$E:$E,'Pooled CF'!$A:$A,$A29,'Pooled CF'!$G:$G,FC$6)</f>
        <v>0</v>
      </c>
      <c r="FD29" s="100">
        <f>SUMIFS('Pooled CF'!$E:$E,'Pooled CF'!$A:$A,$A29,'Pooled CF'!$G:$G,FD$6)</f>
        <v>0</v>
      </c>
      <c r="FE29" s="100">
        <f>SUMIFS('Pooled CF'!$E:$E,'Pooled CF'!$A:$A,$A29,'Pooled CF'!$G:$G,FE$6)</f>
        <v>0</v>
      </c>
      <c r="FF29" s="100">
        <f>SUMIFS('Pooled CF'!$E:$E,'Pooled CF'!$A:$A,$A29,'Pooled CF'!$G:$G,FF$6)</f>
        <v>0</v>
      </c>
      <c r="FG29" s="100">
        <f>SUMIFS('Pooled CF'!$E:$E,'Pooled CF'!$A:$A,$A29,'Pooled CF'!$G:$G,FG$6)</f>
        <v>0</v>
      </c>
      <c r="FH29" s="100">
        <f>SUMIFS('Pooled CF'!$E:$E,'Pooled CF'!$A:$A,$A29,'Pooled CF'!$G:$G,FH$6)</f>
        <v>0</v>
      </c>
      <c r="FI29" s="100">
        <f>SUMIFS('Pooled CF'!$E:$E,'Pooled CF'!$A:$A,$A29,'Pooled CF'!$G:$G,FI$6)</f>
        <v>0</v>
      </c>
      <c r="FJ29" s="100">
        <f>SUMIFS('Pooled CF'!$E:$E,'Pooled CF'!$A:$A,$A29,'Pooled CF'!$G:$G,FJ$6)</f>
        <v>0</v>
      </c>
      <c r="FK29" s="100">
        <f>SUMIFS('Pooled CF'!$E:$E,'Pooled CF'!$A:$A,$A29,'Pooled CF'!$G:$G,FK$6)</f>
        <v>0</v>
      </c>
      <c r="FL29" s="100">
        <f>SUMIFS('Pooled CF'!$E:$E,'Pooled CF'!$A:$A,$A29,'Pooled CF'!$G:$G,FL$6)</f>
        <v>0</v>
      </c>
      <c r="FM29" s="100">
        <f>SUMIFS('Pooled CF'!$E:$E,'Pooled CF'!$A:$A,$A29,'Pooled CF'!$G:$G,FM$6)</f>
        <v>0</v>
      </c>
      <c r="FN29" s="100">
        <f>SUMIFS('Pooled CF'!$E:$E,'Pooled CF'!$A:$A,$A29,'Pooled CF'!$G:$G,FN$6)</f>
        <v>0</v>
      </c>
      <c r="FO29" s="100">
        <f>SUMIFS('Pooled CF'!$E:$E,'Pooled CF'!$A:$A,$A29,'Pooled CF'!$G:$G,FO$6)</f>
        <v>0</v>
      </c>
      <c r="FP29" s="100">
        <f>SUMIFS('Pooled CF'!$E:$E,'Pooled CF'!$A:$A,$A29,'Pooled CF'!$G:$G,FP$6)</f>
        <v>0</v>
      </c>
      <c r="FQ29" s="100">
        <f>SUMIFS('Pooled CF'!$E:$E,'Pooled CF'!$A:$A,$A29,'Pooled CF'!$G:$G,FQ$6)</f>
        <v>0</v>
      </c>
      <c r="FR29" s="100">
        <f>SUMIFS('Pooled CF'!$E:$E,'Pooled CF'!$A:$A,$A29,'Pooled CF'!$G:$G,FR$6)</f>
        <v>0</v>
      </c>
      <c r="FS29" s="100">
        <f>SUMIFS('Pooled CF'!$E:$E,'Pooled CF'!$A:$A,$A29,'Pooled CF'!$G:$G,FS$6)</f>
        <v>0</v>
      </c>
      <c r="FT29" s="100">
        <f>SUMIFS('Pooled CF'!$E:$E,'Pooled CF'!$A:$A,$A29,'Pooled CF'!$G:$G,FT$6)</f>
        <v>0</v>
      </c>
      <c r="FU29" s="100">
        <f>SUMIFS('Pooled CF'!$E:$E,'Pooled CF'!$A:$A,$A29,'Pooled CF'!$G:$G,FU$6)</f>
        <v>0</v>
      </c>
      <c r="FV29" s="100">
        <f>SUMIFS('Pooled CF'!$E:$E,'Pooled CF'!$A:$A,$A29,'Pooled CF'!$G:$G,FV$6)</f>
        <v>0</v>
      </c>
      <c r="FW29" s="100">
        <f>SUMIFS('Pooled CF'!$E:$E,'Pooled CF'!$A:$A,$A29,'Pooled CF'!$G:$G,FW$6)</f>
        <v>0</v>
      </c>
      <c r="FX29" s="100">
        <f>SUMIFS('Pooled CF'!$E:$E,'Pooled CF'!$A:$A,$A29,'Pooled CF'!$G:$G,FX$6)</f>
        <v>0</v>
      </c>
      <c r="FY29" s="100">
        <f>SUMIFS('Pooled CF'!$E:$E,'Pooled CF'!$A:$A,$A29,'Pooled CF'!$G:$G,FY$6)</f>
        <v>0</v>
      </c>
      <c r="FZ29" s="100">
        <f>SUMIFS('Pooled CF'!$E:$E,'Pooled CF'!$A:$A,$A29,'Pooled CF'!$G:$G,FZ$6)</f>
        <v>0</v>
      </c>
      <c r="GA29" s="100">
        <f>SUMIFS('Pooled CF'!$E:$E,'Pooled CF'!$A:$A,$A29,'Pooled CF'!$G:$G,GA$6)</f>
        <v>0</v>
      </c>
      <c r="GB29" s="100">
        <f>SUMIFS('Pooled CF'!$E:$E,'Pooled CF'!$A:$A,$A29,'Pooled CF'!$G:$G,GB$6)</f>
        <v>0</v>
      </c>
      <c r="GC29" s="100">
        <f>SUMIFS('Pooled CF'!$E:$E,'Pooled CF'!$A:$A,$A29,'Pooled CF'!$G:$G,GC$6)</f>
        <v>0</v>
      </c>
      <c r="GD29" s="100">
        <f>SUMIFS('Pooled CF'!$E:$E,'Pooled CF'!$A:$A,$A29,'Pooled CF'!$G:$G,GD$6)</f>
        <v>0</v>
      </c>
      <c r="GE29" s="100">
        <f>SUMIFS('Pooled CF'!$E:$E,'Pooled CF'!$A:$A,$A29,'Pooled CF'!$G:$G,GE$6)</f>
        <v>0</v>
      </c>
      <c r="GF29" s="100">
        <f>SUMIFS('Pooled CF'!$E:$E,'Pooled CF'!$A:$A,$A29,'Pooled CF'!$G:$G,GF$6)</f>
        <v>0</v>
      </c>
      <c r="GG29" s="100">
        <f>SUMIFS('Pooled CF'!$E:$E,'Pooled CF'!$A:$A,$A29,'Pooled CF'!$G:$G,GG$6)</f>
        <v>0</v>
      </c>
      <c r="GH29" s="100">
        <f>SUMIFS('Pooled CF'!$E:$E,'Pooled CF'!$A:$A,$A29,'Pooled CF'!$G:$G,GH$6)</f>
        <v>0</v>
      </c>
      <c r="GI29" s="100">
        <f>SUMIFS('Pooled CF'!$E:$E,'Pooled CF'!$A:$A,$A29,'Pooled CF'!$G:$G,GI$6)</f>
        <v>0</v>
      </c>
      <c r="GJ29" s="100">
        <f>SUMIFS('Pooled CF'!$E:$E,'Pooled CF'!$A:$A,$A29,'Pooled CF'!$G:$G,GJ$6)</f>
        <v>0</v>
      </c>
      <c r="GK29" s="100">
        <f>SUMIFS('Pooled CF'!$E:$E,'Pooled CF'!$A:$A,$A29,'Pooled CF'!$G:$G,GK$6)</f>
        <v>0</v>
      </c>
      <c r="GL29" s="100">
        <f>SUMIFS('Pooled CF'!$E:$E,'Pooled CF'!$A:$A,$A29,'Pooled CF'!$G:$G,GL$6)</f>
        <v>0</v>
      </c>
      <c r="GM29" s="100">
        <f>SUMIFS('Pooled CF'!$E:$E,'Pooled CF'!$A:$A,$A29,'Pooled CF'!$G:$G,GM$6)</f>
        <v>0</v>
      </c>
      <c r="GN29" s="100">
        <f>SUMIFS('Pooled CF'!$E:$E,'Pooled CF'!$A:$A,$A29,'Pooled CF'!$G:$G,GN$6)</f>
        <v>0</v>
      </c>
      <c r="GO29" s="100">
        <f>SUMIFS('Pooled CF'!$E:$E,'Pooled CF'!$A:$A,$A29,'Pooled CF'!$G:$G,GO$6)</f>
        <v>0</v>
      </c>
      <c r="GP29" s="100">
        <f>SUMIFS('Pooled CF'!$E:$E,'Pooled CF'!$A:$A,$A29,'Pooled CF'!$G:$G,GP$6)</f>
        <v>0</v>
      </c>
      <c r="GQ29" s="100">
        <f>SUMIFS('Pooled CF'!$E:$E,'Pooled CF'!$A:$A,$A29,'Pooled CF'!$G:$G,GQ$6)</f>
        <v>0</v>
      </c>
      <c r="GR29" s="100">
        <f>SUMIFS('Pooled CF'!$E:$E,'Pooled CF'!$A:$A,$A29,'Pooled CF'!$G:$G,GR$6)</f>
        <v>0</v>
      </c>
      <c r="GS29" s="100">
        <f>SUMIFS('Pooled CF'!$E:$E,'Pooled CF'!$A:$A,$A29,'Pooled CF'!$G:$G,GS$6)</f>
        <v>0</v>
      </c>
      <c r="GU29" s="85">
        <f t="shared" ref="GU29:HJ35" si="19">SUMIFS($K29:$GS29,$K$5:$GS$5,GU$6)</f>
        <v>-18629052.199999999</v>
      </c>
      <c r="GV29" s="85">
        <f t="shared" si="19"/>
        <v>2319928.94</v>
      </c>
      <c r="GW29" s="85">
        <f t="shared" si="19"/>
        <v>2319797.9500000002</v>
      </c>
      <c r="GX29" s="85">
        <f t="shared" si="19"/>
        <v>2239720.33</v>
      </c>
      <c r="GY29" s="85">
        <f t="shared" si="19"/>
        <v>2214466.58</v>
      </c>
      <c r="GZ29" s="85">
        <f t="shared" si="19"/>
        <v>2246318.65</v>
      </c>
      <c r="HA29" s="85">
        <f t="shared" si="19"/>
        <v>2193171.71</v>
      </c>
      <c r="HB29" s="85">
        <f t="shared" si="19"/>
        <v>2191859.19</v>
      </c>
      <c r="HC29" s="85">
        <f t="shared" si="19"/>
        <v>2021160.1800000002</v>
      </c>
      <c r="HD29" s="85">
        <f t="shared" si="19"/>
        <v>1660912.4835034639</v>
      </c>
      <c r="HE29" s="85">
        <f t="shared" si="19"/>
        <v>697073.64483876992</v>
      </c>
      <c r="HF29" s="85">
        <f t="shared" si="19"/>
        <v>403760.37656843493</v>
      </c>
      <c r="HG29" s="85">
        <f t="shared" si="19"/>
        <v>98190.367480661997</v>
      </c>
      <c r="HH29" s="85">
        <f t="shared" si="19"/>
        <v>0</v>
      </c>
      <c r="HI29" s="85">
        <f t="shared" si="19"/>
        <v>0</v>
      </c>
      <c r="HJ29" s="85">
        <f t="shared" si="19"/>
        <v>0</v>
      </c>
      <c r="HK29" s="85">
        <f t="shared" si="17"/>
        <v>1977308.2023913327</v>
      </c>
    </row>
    <row r="30" spans="1:219" hidden="1" outlineLevel="1" x14ac:dyDescent="0.75">
      <c r="A30" s="7" t="s">
        <v>36</v>
      </c>
      <c r="B30" s="112" t="s">
        <v>203</v>
      </c>
      <c r="C30" s="104">
        <f ca="1">EOMONTH(OFFSET(Strats!$B$3,MATCH($B30,Strats!$B$4:$B$31,0),MATCH(C$5,Strats!$C$3:$BS$3,0)),0)</f>
        <v>42886</v>
      </c>
      <c r="D30" s="87">
        <f ca="1">OFFSET(Strats!$B$3,MATCH($B30,Strats!$B$4:$B$31,0),MATCH(D$5,Strats!$C$3:$BS$3,0))</f>
        <v>61941308</v>
      </c>
      <c r="E30" s="88">
        <f ca="1">OFFSET(Strats!$B$3,MATCH($B30,Strats!$B$4:$B$31,0),MATCH(E$5,Strats!$C$3:$BS$3,0))</f>
        <v>0.40679320171927918</v>
      </c>
      <c r="F30" s="85">
        <f t="shared" ca="1" si="13"/>
        <v>25197303</v>
      </c>
      <c r="G30" s="85">
        <f t="shared" ca="1" si="14"/>
        <v>24457793.45999999</v>
      </c>
      <c r="H30" s="86">
        <f ca="1">IFERROR(XIRR(OFFSET($J30,0,MATCH($C30,$K$6:$GS$6,0)):$GS30,OFFSET($J$6,0,MATCH($C30,$K$6:$GS$6,0)):$GS$6),"N/A")</f>
        <v>6.3157707452774041E-3</v>
      </c>
      <c r="I30" s="95">
        <f t="shared" ca="1" si="15"/>
        <v>1.0305211867881541</v>
      </c>
      <c r="K30" s="100">
        <f>SUMIFS('Pooled CF'!$E:$E,'Pooled CF'!$A:$A,$A30,'Pooled CF'!$G:$G,K$6)</f>
        <v>0</v>
      </c>
      <c r="L30" s="100">
        <f>SUMIFS('Pooled CF'!$E:$E,'Pooled CF'!$A:$A,$A30,'Pooled CF'!$G:$G,L$6)</f>
        <v>0</v>
      </c>
      <c r="M30" s="100">
        <f>SUMIFS('Pooled CF'!$E:$E,'Pooled CF'!$A:$A,$A30,'Pooled CF'!$G:$G,M$6)</f>
        <v>0</v>
      </c>
      <c r="N30" s="100">
        <f>SUMIFS('Pooled CF'!$E:$E,'Pooled CF'!$A:$A,$A30,'Pooled CF'!$G:$G,N$6)</f>
        <v>-25197303</v>
      </c>
      <c r="O30" s="100">
        <f>SUMIFS('Pooled CF'!$E:$E,'Pooled CF'!$A:$A,$A30,'Pooled CF'!$G:$G,O$6)</f>
        <v>233595.48</v>
      </c>
      <c r="P30" s="100">
        <f>SUMIFS('Pooled CF'!$E:$E,'Pooled CF'!$A:$A,$A30,'Pooled CF'!$G:$G,P$6)</f>
        <v>226058.56</v>
      </c>
      <c r="Q30" s="100">
        <f>SUMIFS('Pooled CF'!$E:$E,'Pooled CF'!$A:$A,$A30,'Pooled CF'!$G:$G,Q$6)</f>
        <v>233591.88</v>
      </c>
      <c r="R30" s="100">
        <f>SUMIFS('Pooled CF'!$E:$E,'Pooled CF'!$A:$A,$A30,'Pooled CF'!$G:$G,R$6)</f>
        <v>233590.22</v>
      </c>
      <c r="S30" s="100">
        <f>SUMIFS('Pooled CF'!$E:$E,'Pooled CF'!$A:$A,$A30,'Pooled CF'!$G:$G,S$6)</f>
        <v>226053.43</v>
      </c>
      <c r="T30" s="100">
        <f>SUMIFS('Pooled CF'!$E:$E,'Pooled CF'!$A:$A,$A30,'Pooled CF'!$G:$G,T$6)</f>
        <v>233586.57</v>
      </c>
      <c r="U30" s="100">
        <f>SUMIFS('Pooled CF'!$E:$E,'Pooled CF'!$A:$A,$A30,'Pooled CF'!$G:$G,U$6)</f>
        <v>226049.87</v>
      </c>
      <c r="V30" s="100">
        <f>SUMIFS('Pooled CF'!$E:$E,'Pooled CF'!$A:$A,$A30,'Pooled CF'!$G:$G,V$6)</f>
        <v>226045.56</v>
      </c>
      <c r="W30" s="100">
        <f>SUMIFS('Pooled CF'!$E:$E,'Pooled CF'!$A:$A,$A30,'Pooled CF'!$G:$G,W$6)</f>
        <v>226048.64000000001</v>
      </c>
      <c r="X30" s="100">
        <f>SUMIFS('Pooled CF'!$E:$E,'Pooled CF'!$A:$A,$A30,'Pooled CF'!$G:$G,X$6)</f>
        <v>226040.17</v>
      </c>
      <c r="Y30" s="100">
        <f>SUMIFS('Pooled CF'!$E:$E,'Pooled CF'!$A:$A,$A30,'Pooled CF'!$G:$G,Y$6)</f>
        <v>233584.66</v>
      </c>
      <c r="Z30" s="100">
        <f>SUMIFS('Pooled CF'!$E:$E,'Pooled CF'!$A:$A,$A30,'Pooled CF'!$G:$G,Z$6)</f>
        <v>226040.35</v>
      </c>
      <c r="AA30" s="100">
        <f>SUMIFS('Pooled CF'!$E:$E,'Pooled CF'!$A:$A,$A30,'Pooled CF'!$G:$G,AA$6)</f>
        <v>233572.97</v>
      </c>
      <c r="AB30" s="100">
        <f>SUMIFS('Pooled CF'!$E:$E,'Pooled CF'!$A:$A,$A30,'Pooled CF'!$G:$G,AB$6)</f>
        <v>225971.94</v>
      </c>
      <c r="AC30" s="100">
        <f>SUMIFS('Pooled CF'!$E:$E,'Pooled CF'!$A:$A,$A30,'Pooled CF'!$G:$G,AC$6)</f>
        <v>233588.93</v>
      </c>
      <c r="AD30" s="100">
        <f>SUMIFS('Pooled CF'!$E:$E,'Pooled CF'!$A:$A,$A30,'Pooled CF'!$G:$G,AD$6)</f>
        <v>233532.21</v>
      </c>
      <c r="AE30" s="100">
        <f>SUMIFS('Pooled CF'!$E:$E,'Pooled CF'!$A:$A,$A30,'Pooled CF'!$G:$G,AE$6)</f>
        <v>226062.42</v>
      </c>
      <c r="AF30" s="100">
        <f>SUMIFS('Pooled CF'!$E:$E,'Pooled CF'!$A:$A,$A30,'Pooled CF'!$G:$G,AF$6)</f>
        <v>233560.56</v>
      </c>
      <c r="AG30" s="100">
        <f>SUMIFS('Pooled CF'!$E:$E,'Pooled CF'!$A:$A,$A30,'Pooled CF'!$G:$G,AG$6)</f>
        <v>225966.22</v>
      </c>
      <c r="AH30" s="100">
        <f>SUMIFS('Pooled CF'!$E:$E,'Pooled CF'!$A:$A,$A30,'Pooled CF'!$G:$G,AH$6)</f>
        <v>226021.36</v>
      </c>
      <c r="AI30" s="100">
        <f>SUMIFS('Pooled CF'!$E:$E,'Pooled CF'!$A:$A,$A30,'Pooled CF'!$G:$G,AI$6)</f>
        <v>226019.02</v>
      </c>
      <c r="AJ30" s="100">
        <f>SUMIFS('Pooled CF'!$E:$E,'Pooled CF'!$A:$A,$A30,'Pooled CF'!$G:$G,AJ$6)</f>
        <v>225965.72</v>
      </c>
      <c r="AK30" s="100">
        <f>SUMIFS('Pooled CF'!$E:$E,'Pooled CF'!$A:$A,$A30,'Pooled CF'!$G:$G,AK$6)</f>
        <v>233398.31</v>
      </c>
      <c r="AL30" s="100">
        <f>SUMIFS('Pooled CF'!$E:$E,'Pooled CF'!$A:$A,$A30,'Pooled CF'!$G:$G,AL$6)</f>
        <v>225914.54</v>
      </c>
      <c r="AM30" s="100">
        <f>SUMIFS('Pooled CF'!$E:$E,'Pooled CF'!$A:$A,$A30,'Pooled CF'!$G:$G,AM$6)</f>
        <v>233540.89</v>
      </c>
      <c r="AN30" s="100">
        <f>SUMIFS('Pooled CF'!$E:$E,'Pooled CF'!$A:$A,$A30,'Pooled CF'!$G:$G,AN$6)</f>
        <v>226004.01</v>
      </c>
      <c r="AO30" s="100">
        <f>SUMIFS('Pooled CF'!$E:$E,'Pooled CF'!$A:$A,$A30,'Pooled CF'!$G:$G,AO$6)</f>
        <v>233533.74</v>
      </c>
      <c r="AP30" s="100">
        <f>SUMIFS('Pooled CF'!$E:$E,'Pooled CF'!$A:$A,$A30,'Pooled CF'!$G:$G,AP$6)</f>
        <v>233530.42</v>
      </c>
      <c r="AQ30" s="100">
        <f>SUMIFS('Pooled CF'!$E:$E,'Pooled CF'!$A:$A,$A30,'Pooled CF'!$G:$G,AQ$6)</f>
        <v>225951.58</v>
      </c>
      <c r="AR30" s="100">
        <f>SUMIFS('Pooled CF'!$E:$E,'Pooled CF'!$A:$A,$A30,'Pooled CF'!$G:$G,AR$6)</f>
        <v>233446.64</v>
      </c>
      <c r="AS30" s="100">
        <f>SUMIFS('Pooled CF'!$E:$E,'Pooled CF'!$A:$A,$A30,'Pooled CF'!$G:$G,AS$6)</f>
        <v>225987</v>
      </c>
      <c r="AT30" s="100">
        <f>SUMIFS('Pooled CF'!$E:$E,'Pooled CF'!$A:$A,$A30,'Pooled CF'!$G:$G,AT$6)</f>
        <v>233516.07</v>
      </c>
      <c r="AU30" s="100">
        <f>SUMIFS('Pooled CF'!$E:$E,'Pooled CF'!$A:$A,$A30,'Pooled CF'!$G:$G,AU$6)</f>
        <v>225962.4</v>
      </c>
      <c r="AV30" s="100">
        <f>SUMIFS('Pooled CF'!$E:$E,'Pooled CF'!$A:$A,$A30,'Pooled CF'!$G:$G,AV$6)</f>
        <v>225978.75</v>
      </c>
      <c r="AW30" s="100">
        <f>SUMIFS('Pooled CF'!$E:$E,'Pooled CF'!$A:$A,$A30,'Pooled CF'!$G:$G,AW$6)</f>
        <v>233500.49</v>
      </c>
      <c r="AX30" s="100">
        <f>SUMIFS('Pooled CF'!$E:$E,'Pooled CF'!$A:$A,$A30,'Pooled CF'!$G:$G,AX$6)</f>
        <v>225949.34</v>
      </c>
      <c r="AY30" s="100">
        <f>SUMIFS('Pooled CF'!$E:$E,'Pooled CF'!$A:$A,$A30,'Pooled CF'!$G:$G,AY$6)</f>
        <v>233400.78</v>
      </c>
      <c r="AZ30" s="100">
        <f>SUMIFS('Pooled CF'!$E:$E,'Pooled CF'!$A:$A,$A30,'Pooled CF'!$G:$G,AZ$6)</f>
        <v>225751.46</v>
      </c>
      <c r="BA30" s="100">
        <f>SUMIFS('Pooled CF'!$E:$E,'Pooled CF'!$A:$A,$A30,'Pooled CF'!$G:$G,BA$6)</f>
        <v>233488.09</v>
      </c>
      <c r="BB30" s="100">
        <f>SUMIFS('Pooled CF'!$E:$E,'Pooled CF'!$A:$A,$A30,'Pooled CF'!$G:$G,BB$6)</f>
        <v>233414.91</v>
      </c>
      <c r="BC30" s="100">
        <f>SUMIFS('Pooled CF'!$E:$E,'Pooled CF'!$A:$A,$A30,'Pooled CF'!$G:$G,BC$6)</f>
        <v>224634.73</v>
      </c>
      <c r="BD30" s="100">
        <f>SUMIFS('Pooled CF'!$E:$E,'Pooled CF'!$A:$A,$A30,'Pooled CF'!$G:$G,BD$6)</f>
        <v>233450.5</v>
      </c>
      <c r="BE30" s="100">
        <f>SUMIFS('Pooled CF'!$E:$E,'Pooled CF'!$A:$A,$A30,'Pooled CF'!$G:$G,BE$6)</f>
        <v>225592.44</v>
      </c>
      <c r="BF30" s="100">
        <f>SUMIFS('Pooled CF'!$E:$E,'Pooled CF'!$A:$A,$A30,'Pooled CF'!$G:$G,BF$6)</f>
        <v>225935.47</v>
      </c>
      <c r="BG30" s="100">
        <f>SUMIFS('Pooled CF'!$E:$E,'Pooled CF'!$A:$A,$A30,'Pooled CF'!$G:$G,BG$6)</f>
        <v>225931.44</v>
      </c>
      <c r="BH30" s="100">
        <f>SUMIFS('Pooled CF'!$E:$E,'Pooled CF'!$A:$A,$A30,'Pooled CF'!$G:$G,BH$6)</f>
        <v>225926.07</v>
      </c>
      <c r="BI30" s="100">
        <f>SUMIFS('Pooled CF'!$E:$E,'Pooled CF'!$A:$A,$A30,'Pooled CF'!$G:$G,BI$6)</f>
        <v>233452.62</v>
      </c>
      <c r="BJ30" s="100">
        <f>SUMIFS('Pooled CF'!$E:$E,'Pooled CF'!$A:$A,$A30,'Pooled CF'!$G:$G,BJ$6)</f>
        <v>225913.05</v>
      </c>
      <c r="BK30" s="100">
        <f>SUMIFS('Pooled CF'!$E:$E,'Pooled CF'!$A:$A,$A30,'Pooled CF'!$G:$G,BK$6)</f>
        <v>233448.37</v>
      </c>
      <c r="BL30" s="100">
        <f>SUMIFS('Pooled CF'!$E:$E,'Pooled CF'!$A:$A,$A30,'Pooled CF'!$G:$G,BL$6)</f>
        <v>225909.03</v>
      </c>
      <c r="BM30" s="100">
        <f>SUMIFS('Pooled CF'!$E:$E,'Pooled CF'!$A:$A,$A30,'Pooled CF'!$G:$G,BM$6)</f>
        <v>233434.54</v>
      </c>
      <c r="BN30" s="100">
        <f>SUMIFS('Pooled CF'!$E:$E,'Pooled CF'!$A:$A,$A30,'Pooled CF'!$G:$G,BN$6)</f>
        <v>233430.19</v>
      </c>
      <c r="BO30" s="100">
        <f>SUMIFS('Pooled CF'!$E:$E,'Pooled CF'!$A:$A,$A30,'Pooled CF'!$G:$G,BO$6)</f>
        <v>225854.15</v>
      </c>
      <c r="BP30" s="100">
        <f>SUMIFS('Pooled CF'!$E:$E,'Pooled CF'!$A:$A,$A30,'Pooled CF'!$G:$G,BP$6)</f>
        <v>233462.76</v>
      </c>
      <c r="BQ30" s="100">
        <f>SUMIFS('Pooled CF'!$E:$E,'Pooled CF'!$A:$A,$A30,'Pooled CF'!$G:$G,BQ$6)</f>
        <v>225865.49</v>
      </c>
      <c r="BR30" s="100">
        <f>SUMIFS('Pooled CF'!$E:$E,'Pooled CF'!$A:$A,$A30,'Pooled CF'!$G:$G,BR$6)</f>
        <v>225854.91</v>
      </c>
      <c r="BS30" s="100">
        <f>SUMIFS('Pooled CF'!$E:$E,'Pooled CF'!$A:$A,$A30,'Pooled CF'!$G:$G,BS$6)</f>
        <v>225862.18</v>
      </c>
      <c r="BT30" s="100">
        <f>SUMIFS('Pooled CF'!$E:$E,'Pooled CF'!$A:$A,$A30,'Pooled CF'!$G:$G,BT$6)</f>
        <v>225852.09</v>
      </c>
      <c r="BU30" s="100">
        <f>SUMIFS('Pooled CF'!$E:$E,'Pooled CF'!$A:$A,$A30,'Pooled CF'!$G:$G,BU$6)</f>
        <v>233374.44</v>
      </c>
      <c r="BV30" s="100">
        <f>SUMIFS('Pooled CF'!$E:$E,'Pooled CF'!$A:$A,$A30,'Pooled CF'!$G:$G,BV$6)</f>
        <v>225839.79</v>
      </c>
      <c r="BW30" s="100">
        <f>SUMIFS('Pooled CF'!$E:$E,'Pooled CF'!$A:$A,$A30,'Pooled CF'!$G:$G,BW$6)</f>
        <v>233361.99</v>
      </c>
      <c r="BX30" s="100">
        <f>SUMIFS('Pooled CF'!$E:$E,'Pooled CF'!$A:$A,$A30,'Pooled CF'!$G:$G,BX$6)</f>
        <v>225717.25</v>
      </c>
      <c r="BY30" s="100">
        <f>SUMIFS('Pooled CF'!$E:$E,'Pooled CF'!$A:$A,$A30,'Pooled CF'!$G:$G,BY$6)</f>
        <v>233331.19</v>
      </c>
      <c r="BZ30" s="100">
        <f>SUMIFS('Pooled CF'!$E:$E,'Pooled CF'!$A:$A,$A30,'Pooled CF'!$G:$G,BZ$6)</f>
        <v>233340.03</v>
      </c>
      <c r="CA30" s="100">
        <f>SUMIFS('Pooled CF'!$E:$E,'Pooled CF'!$A:$A,$A30,'Pooled CF'!$G:$G,CA$6)</f>
        <v>225663.91</v>
      </c>
      <c r="CB30" s="100">
        <f>SUMIFS('Pooled CF'!$E:$E,'Pooled CF'!$A:$A,$A30,'Pooled CF'!$G:$G,CB$6)</f>
        <v>233325.66</v>
      </c>
      <c r="CC30" s="100">
        <f>SUMIFS('Pooled CF'!$E:$E,'Pooled CF'!$A:$A,$A30,'Pooled CF'!$G:$G,CC$6)</f>
        <v>225654.56</v>
      </c>
      <c r="CD30" s="100">
        <f>SUMIFS('Pooled CF'!$E:$E,'Pooled CF'!$A:$A,$A30,'Pooled CF'!$G:$G,CD$6)</f>
        <v>225647.02</v>
      </c>
      <c r="CE30" s="100">
        <f>SUMIFS('Pooled CF'!$E:$E,'Pooled CF'!$A:$A,$A30,'Pooled CF'!$G:$G,CE$6)</f>
        <v>225640.18</v>
      </c>
      <c r="CF30" s="100">
        <f>SUMIFS('Pooled CF'!$E:$E,'Pooled CF'!$A:$A,$A30,'Pooled CF'!$G:$G,CF$6)</f>
        <v>225625.1</v>
      </c>
      <c r="CG30" s="100">
        <f>SUMIFS('Pooled CF'!$E:$E,'Pooled CF'!$A:$A,$A30,'Pooled CF'!$G:$G,CG$6)</f>
        <v>233102.55</v>
      </c>
      <c r="CH30" s="100">
        <f>SUMIFS('Pooled CF'!$E:$E,'Pooled CF'!$A:$A,$A30,'Pooled CF'!$G:$G,CH$6)</f>
        <v>225610.36</v>
      </c>
      <c r="CI30" s="100">
        <f>SUMIFS('Pooled CF'!$E:$E,'Pooled CF'!$A:$A,$A30,'Pooled CF'!$G:$G,CI$6)</f>
        <v>233149.95</v>
      </c>
      <c r="CJ30" s="100">
        <f>SUMIFS('Pooled CF'!$E:$E,'Pooled CF'!$A:$A,$A30,'Pooled CF'!$G:$G,CJ$6)</f>
        <v>225621.93</v>
      </c>
      <c r="CK30" s="100">
        <f>SUMIFS('Pooled CF'!$E:$E,'Pooled CF'!$A:$A,$A30,'Pooled CF'!$G:$G,CK$6)</f>
        <v>233134.57</v>
      </c>
      <c r="CL30" s="100">
        <f>SUMIFS('Pooled CF'!$E:$E,'Pooled CF'!$A:$A,$A30,'Pooled CF'!$G:$G,CL$6)</f>
        <v>233127.19</v>
      </c>
      <c r="CM30" s="100">
        <f>SUMIFS('Pooled CF'!$E:$E,'Pooled CF'!$A:$A,$A30,'Pooled CF'!$G:$G,CM$6)</f>
        <v>225414.85</v>
      </c>
      <c r="CN30" s="100">
        <f>SUMIFS('Pooled CF'!$E:$E,'Pooled CF'!$A:$A,$A30,'Pooled CF'!$G:$G,CN$6)</f>
        <v>233111.54</v>
      </c>
      <c r="CO30" s="100">
        <f>SUMIFS('Pooled CF'!$E:$E,'Pooled CF'!$A:$A,$A30,'Pooled CF'!$G:$G,CO$6)</f>
        <v>225584.54</v>
      </c>
      <c r="CP30" s="100">
        <f>SUMIFS('Pooled CF'!$E:$E,'Pooled CF'!$A:$A,$A30,'Pooled CF'!$G:$G,CP$6)</f>
        <v>233014.32</v>
      </c>
      <c r="CQ30" s="100">
        <f>SUMIFS('Pooled CF'!$E:$E,'Pooled CF'!$A:$A,$A30,'Pooled CF'!$G:$G,CQ$6)</f>
        <v>224333.24</v>
      </c>
      <c r="CR30" s="100">
        <f>SUMIFS('Pooled CF'!$E:$E,'Pooled CF'!$A:$A,$A30,'Pooled CF'!$G:$G,CR$6)</f>
        <v>225566.45</v>
      </c>
      <c r="CS30" s="100">
        <f>SUMIFS('Pooled CF'!$E:$E,'Pooled CF'!$A:$A,$A30,'Pooled CF'!$G:$G,CS$6)</f>
        <v>174251.04</v>
      </c>
      <c r="CT30" s="100">
        <f>SUMIFS('Pooled CF'!$E:$E,'Pooled CF'!$A:$A,$A30,'Pooled CF'!$G:$G,CT$6)</f>
        <v>224180.6</v>
      </c>
      <c r="CU30" s="100">
        <f>SUMIFS('Pooled CF'!$E:$E,'Pooled CF'!$A:$A,$A30,'Pooled CF'!$G:$G,CU$6)</f>
        <v>218234.94</v>
      </c>
      <c r="CV30" s="100">
        <f>SUMIFS('Pooled CF'!$E:$E,'Pooled CF'!$A:$A,$A30,'Pooled CF'!$G:$G,CV$6)</f>
        <v>210482.3</v>
      </c>
      <c r="CW30" s="100">
        <f>SUMIFS('Pooled CF'!$E:$E,'Pooled CF'!$A:$A,$A30,'Pooled CF'!$G:$G,CW$6)</f>
        <v>216197.62</v>
      </c>
      <c r="CX30" s="100">
        <f>SUMIFS('Pooled CF'!$E:$E,'Pooled CF'!$A:$A,$A30,'Pooled CF'!$G:$G,CX$6)</f>
        <v>210790.22</v>
      </c>
      <c r="CY30" s="100">
        <f>SUMIFS('Pooled CF'!$E:$E,'Pooled CF'!$A:$A,$A30,'Pooled CF'!$G:$G,CY$6)</f>
        <v>208835.74</v>
      </c>
      <c r="CZ30" s="100">
        <f>SUMIFS('Pooled CF'!$E:$E,'Pooled CF'!$A:$A,$A30,'Pooled CF'!$G:$G,CZ$6)</f>
        <v>215382.07</v>
      </c>
      <c r="DA30" s="100">
        <f>SUMIFS('Pooled CF'!$E:$E,'Pooled CF'!$A:$A,$A30,'Pooled CF'!$G:$G,DA$6)</f>
        <v>211264.76</v>
      </c>
      <c r="DB30" s="100">
        <f>SUMIFS('Pooled CF'!$E:$E,'Pooled CF'!$A:$A,$A30,'Pooled CF'!$G:$G,DB$6)</f>
        <v>208303.44</v>
      </c>
      <c r="DC30" s="100">
        <f>SUMIFS('Pooled CF'!$E:$E,'Pooled CF'!$A:$A,$A30,'Pooled CF'!$G:$G,DC$6)</f>
        <v>208220.12</v>
      </c>
      <c r="DD30" s="100">
        <f>SUMIFS('Pooled CF'!$E:$E,'Pooled CF'!$A:$A,$A30,'Pooled CF'!$G:$G,DD$6)</f>
        <v>209931.44</v>
      </c>
      <c r="DE30" s="100">
        <f>SUMIFS('Pooled CF'!$E:$E,'Pooled CF'!$A:$A,$A30,'Pooled CF'!$G:$G,DE$6)</f>
        <v>215704.43</v>
      </c>
      <c r="DF30" s="100">
        <f>SUMIFS('Pooled CF'!$E:$E,'Pooled CF'!$A:$A,$A30,'Pooled CF'!$G:$G,DF$6)</f>
        <v>208774.8</v>
      </c>
      <c r="DG30" s="100">
        <f>SUMIFS('Pooled CF'!$E:$E,'Pooled CF'!$A:$A,$A30,'Pooled CF'!$G:$G,DG$6)</f>
        <v>215724.47</v>
      </c>
      <c r="DH30" s="100">
        <f>SUMIFS('Pooled CF'!$E:$E,'Pooled CF'!$A:$A,$A30,'Pooled CF'!$G:$G,DH$6)</f>
        <v>208746.62</v>
      </c>
      <c r="DI30" s="100">
        <f>SUMIFS('Pooled CF'!$E:$E,'Pooled CF'!$A:$A,$A30,'Pooled CF'!$G:$G,DI$6)</f>
        <v>215673.51</v>
      </c>
      <c r="DJ30" s="100">
        <f>SUMIFS('Pooled CF'!$E:$E,'Pooled CF'!$A:$A,$A30,'Pooled CF'!$G:$G,DJ$6)</f>
        <v>215466.52</v>
      </c>
      <c r="DK30" s="100">
        <f>SUMIFS('Pooled CF'!$E:$E,'Pooled CF'!$A:$A,$A30,'Pooled CF'!$G:$G,DK$6)</f>
        <v>208659.55</v>
      </c>
      <c r="DL30" s="100">
        <f>SUMIFS('Pooled CF'!$E:$E,'Pooled CF'!$A:$A,$A30,'Pooled CF'!$G:$G,DL$6)</f>
        <v>215600.21</v>
      </c>
      <c r="DM30" s="100">
        <f>SUMIFS('Pooled CF'!$E:$E,'Pooled CF'!$A:$A,$A30,'Pooled CF'!$G:$G,DM$6)</f>
        <v>208500.57</v>
      </c>
      <c r="DN30" s="100">
        <f>SUMIFS('Pooled CF'!$E:$E,'Pooled CF'!$A:$A,$A30,'Pooled CF'!$G:$G,DN$6)</f>
        <v>208186.06</v>
      </c>
      <c r="DO30" s="100">
        <f>SUMIFS('Pooled CF'!$E:$E,'Pooled CF'!$A:$A,$A30,'Pooled CF'!$G:$G,DO$6)</f>
        <v>208120.94</v>
      </c>
      <c r="DP30" s="100">
        <f>SUMIFS('Pooled CF'!$E:$E,'Pooled CF'!$A:$A,$A30,'Pooled CF'!$G:$G,DP$6)</f>
        <v>209720.14</v>
      </c>
      <c r="DQ30" s="100">
        <f>SUMIFS('Pooled CF'!$E:$E,'Pooled CF'!$A:$A,$A30,'Pooled CF'!$G:$G,DQ$6)</f>
        <v>215624.85</v>
      </c>
      <c r="DR30" s="100">
        <f>SUMIFS('Pooled CF'!$E:$E,'Pooled CF'!$A:$A,$A30,'Pooled CF'!$G:$G,DR$6)</f>
        <v>195432.71</v>
      </c>
      <c r="DS30" s="100">
        <f>SUMIFS('Pooled CF'!$E:$E,'Pooled CF'!$A:$A,$A30,'Pooled CF'!$G:$G,DS$6)</f>
        <v>201864.99</v>
      </c>
      <c r="DT30" s="100">
        <f>SUMIFS('Pooled CF'!$E:$E,'Pooled CF'!$A:$A,$A30,'Pooled CF'!$G:$G,DT$6)</f>
        <v>197047.41</v>
      </c>
      <c r="DU30" s="100">
        <f>SUMIFS('Pooled CF'!$E:$E,'Pooled CF'!$A:$A,$A30,'Pooled CF'!$G:$G,DU$6)</f>
        <v>203520.9</v>
      </c>
      <c r="DV30" s="100">
        <f>SUMIFS('Pooled CF'!$E:$E,'Pooled CF'!$A:$A,$A30,'Pooled CF'!$G:$G,DV$6)</f>
        <v>203568.56</v>
      </c>
      <c r="DW30" s="100">
        <f>SUMIFS('Pooled CF'!$E:$E,'Pooled CF'!$A:$A,$A30,'Pooled CF'!$G:$G,DW$6)</f>
        <v>174345.70601597</v>
      </c>
      <c r="DX30" s="100">
        <f>SUMIFS('Pooled CF'!$E:$E,'Pooled CF'!$A:$A,$A30,'Pooled CF'!$G:$G,DX$6)</f>
        <v>180146.52605354399</v>
      </c>
      <c r="DY30" s="100">
        <f>SUMIFS('Pooled CF'!$E:$E,'Pooled CF'!$A:$A,$A30,'Pooled CF'!$G:$G,DY$6)</f>
        <v>174325.654333668</v>
      </c>
      <c r="DZ30" s="100">
        <f>SUMIFS('Pooled CF'!$E:$E,'Pooled CF'!$A:$A,$A30,'Pooled CF'!$G:$G,DZ$6)</f>
        <v>172572.79015301299</v>
      </c>
      <c r="EA30" s="100">
        <f>SUMIFS('Pooled CF'!$E:$E,'Pooled CF'!$A:$A,$A30,'Pooled CF'!$G:$G,EA$6)</f>
        <v>173623.57604756299</v>
      </c>
      <c r="EB30" s="100">
        <f>SUMIFS('Pooled CF'!$E:$E,'Pooled CF'!$A:$A,$A30,'Pooled CF'!$G:$G,EB$6)</f>
        <v>29410.008816965001</v>
      </c>
      <c r="EC30" s="100">
        <f>SUMIFS('Pooled CF'!$E:$E,'Pooled CF'!$A:$A,$A30,'Pooled CF'!$G:$G,EC$6)</f>
        <v>0</v>
      </c>
      <c r="ED30" s="100">
        <f>SUMIFS('Pooled CF'!$E:$E,'Pooled CF'!$A:$A,$A30,'Pooled CF'!$G:$G,ED$6)</f>
        <v>0</v>
      </c>
      <c r="EE30" s="100">
        <f>SUMIFS('Pooled CF'!$E:$E,'Pooled CF'!$A:$A,$A30,'Pooled CF'!$G:$G,EE$6)</f>
        <v>0</v>
      </c>
      <c r="EF30" s="100">
        <f>SUMIFS('Pooled CF'!$E:$E,'Pooled CF'!$A:$A,$A30,'Pooled CF'!$G:$G,EF$6)</f>
        <v>0</v>
      </c>
      <c r="EG30" s="100">
        <f>SUMIFS('Pooled CF'!$E:$E,'Pooled CF'!$A:$A,$A30,'Pooled CF'!$G:$G,EG$6)</f>
        <v>0</v>
      </c>
      <c r="EH30" s="100">
        <f>SUMIFS('Pooled CF'!$E:$E,'Pooled CF'!$A:$A,$A30,'Pooled CF'!$G:$G,EH$6)</f>
        <v>0</v>
      </c>
      <c r="EI30" s="100">
        <f>SUMIFS('Pooled CF'!$E:$E,'Pooled CF'!$A:$A,$A30,'Pooled CF'!$G:$G,EI$6)</f>
        <v>0</v>
      </c>
      <c r="EJ30" s="100">
        <f>SUMIFS('Pooled CF'!$E:$E,'Pooled CF'!$A:$A,$A30,'Pooled CF'!$G:$G,EJ$6)</f>
        <v>0</v>
      </c>
      <c r="EK30" s="100">
        <f>SUMIFS('Pooled CF'!$E:$E,'Pooled CF'!$A:$A,$A30,'Pooled CF'!$G:$G,EK$6)</f>
        <v>0</v>
      </c>
      <c r="EL30" s="100">
        <f>SUMIFS('Pooled CF'!$E:$E,'Pooled CF'!$A:$A,$A30,'Pooled CF'!$G:$G,EL$6)</f>
        <v>0</v>
      </c>
      <c r="EM30" s="100">
        <f>SUMIFS('Pooled CF'!$E:$E,'Pooled CF'!$A:$A,$A30,'Pooled CF'!$G:$G,EM$6)</f>
        <v>0</v>
      </c>
      <c r="EN30" s="100">
        <f>SUMIFS('Pooled CF'!$E:$E,'Pooled CF'!$A:$A,$A30,'Pooled CF'!$G:$G,EN$6)</f>
        <v>0</v>
      </c>
      <c r="EO30" s="100">
        <f>SUMIFS('Pooled CF'!$E:$E,'Pooled CF'!$A:$A,$A30,'Pooled CF'!$G:$G,EO$6)</f>
        <v>0</v>
      </c>
      <c r="EP30" s="100">
        <f>SUMIFS('Pooled CF'!$E:$E,'Pooled CF'!$A:$A,$A30,'Pooled CF'!$G:$G,EP$6)</f>
        <v>0</v>
      </c>
      <c r="EQ30" s="100">
        <f>SUMIFS('Pooled CF'!$E:$E,'Pooled CF'!$A:$A,$A30,'Pooled CF'!$G:$G,EQ$6)</f>
        <v>0</v>
      </c>
      <c r="ER30" s="100">
        <f>SUMIFS('Pooled CF'!$E:$E,'Pooled CF'!$A:$A,$A30,'Pooled CF'!$G:$G,ER$6)</f>
        <v>0</v>
      </c>
      <c r="ES30" s="100">
        <f>SUMIFS('Pooled CF'!$E:$E,'Pooled CF'!$A:$A,$A30,'Pooled CF'!$G:$G,ES$6)</f>
        <v>0</v>
      </c>
      <c r="ET30" s="100">
        <f>SUMIFS('Pooled CF'!$E:$E,'Pooled CF'!$A:$A,$A30,'Pooled CF'!$G:$G,ET$6)</f>
        <v>0</v>
      </c>
      <c r="EU30" s="100">
        <f>SUMIFS('Pooled CF'!$E:$E,'Pooled CF'!$A:$A,$A30,'Pooled CF'!$G:$G,EU$6)</f>
        <v>0</v>
      </c>
      <c r="EV30" s="100">
        <f>SUMIFS('Pooled CF'!$E:$E,'Pooled CF'!$A:$A,$A30,'Pooled CF'!$G:$G,EV$6)</f>
        <v>0</v>
      </c>
      <c r="EW30" s="100">
        <f>SUMIFS('Pooled CF'!$E:$E,'Pooled CF'!$A:$A,$A30,'Pooled CF'!$G:$G,EW$6)</f>
        <v>0</v>
      </c>
      <c r="EX30" s="100">
        <f>SUMIFS('Pooled CF'!$E:$E,'Pooled CF'!$A:$A,$A30,'Pooled CF'!$G:$G,EX$6)</f>
        <v>0</v>
      </c>
      <c r="EY30" s="100">
        <f>SUMIFS('Pooled CF'!$E:$E,'Pooled CF'!$A:$A,$A30,'Pooled CF'!$G:$G,EY$6)</f>
        <v>0</v>
      </c>
      <c r="EZ30" s="100">
        <f>SUMIFS('Pooled CF'!$E:$E,'Pooled CF'!$A:$A,$A30,'Pooled CF'!$G:$G,EZ$6)</f>
        <v>0</v>
      </c>
      <c r="FA30" s="100">
        <f>SUMIFS('Pooled CF'!$E:$E,'Pooled CF'!$A:$A,$A30,'Pooled CF'!$G:$G,FA$6)</f>
        <v>0</v>
      </c>
      <c r="FB30" s="100">
        <f>SUMIFS('Pooled CF'!$E:$E,'Pooled CF'!$A:$A,$A30,'Pooled CF'!$G:$G,FB$6)</f>
        <v>0</v>
      </c>
      <c r="FC30" s="100">
        <f>SUMIFS('Pooled CF'!$E:$E,'Pooled CF'!$A:$A,$A30,'Pooled CF'!$G:$G,FC$6)</f>
        <v>0</v>
      </c>
      <c r="FD30" s="100">
        <f>SUMIFS('Pooled CF'!$E:$E,'Pooled CF'!$A:$A,$A30,'Pooled CF'!$G:$G,FD$6)</f>
        <v>0</v>
      </c>
      <c r="FE30" s="100">
        <f>SUMIFS('Pooled CF'!$E:$E,'Pooled CF'!$A:$A,$A30,'Pooled CF'!$G:$G,FE$6)</f>
        <v>0</v>
      </c>
      <c r="FF30" s="100">
        <f>SUMIFS('Pooled CF'!$E:$E,'Pooled CF'!$A:$A,$A30,'Pooled CF'!$G:$G,FF$6)</f>
        <v>0</v>
      </c>
      <c r="FG30" s="100">
        <f>SUMIFS('Pooled CF'!$E:$E,'Pooled CF'!$A:$A,$A30,'Pooled CF'!$G:$G,FG$6)</f>
        <v>0</v>
      </c>
      <c r="FH30" s="100">
        <f>SUMIFS('Pooled CF'!$E:$E,'Pooled CF'!$A:$A,$A30,'Pooled CF'!$G:$G,FH$6)</f>
        <v>0</v>
      </c>
      <c r="FI30" s="100">
        <f>SUMIFS('Pooled CF'!$E:$E,'Pooled CF'!$A:$A,$A30,'Pooled CF'!$G:$G,FI$6)</f>
        <v>0</v>
      </c>
      <c r="FJ30" s="100">
        <f>SUMIFS('Pooled CF'!$E:$E,'Pooled CF'!$A:$A,$A30,'Pooled CF'!$G:$G,FJ$6)</f>
        <v>0</v>
      </c>
      <c r="FK30" s="100">
        <f>SUMIFS('Pooled CF'!$E:$E,'Pooled CF'!$A:$A,$A30,'Pooled CF'!$G:$G,FK$6)</f>
        <v>0</v>
      </c>
      <c r="FL30" s="100">
        <f>SUMIFS('Pooled CF'!$E:$E,'Pooled CF'!$A:$A,$A30,'Pooled CF'!$G:$G,FL$6)</f>
        <v>0</v>
      </c>
      <c r="FM30" s="100">
        <f>SUMIFS('Pooled CF'!$E:$E,'Pooled CF'!$A:$A,$A30,'Pooled CF'!$G:$G,FM$6)</f>
        <v>0</v>
      </c>
      <c r="FN30" s="100">
        <f>SUMIFS('Pooled CF'!$E:$E,'Pooled CF'!$A:$A,$A30,'Pooled CF'!$G:$G,FN$6)</f>
        <v>0</v>
      </c>
      <c r="FO30" s="100">
        <f>SUMIFS('Pooled CF'!$E:$E,'Pooled CF'!$A:$A,$A30,'Pooled CF'!$G:$G,FO$6)</f>
        <v>0</v>
      </c>
      <c r="FP30" s="100">
        <f>SUMIFS('Pooled CF'!$E:$E,'Pooled CF'!$A:$A,$A30,'Pooled CF'!$G:$G,FP$6)</f>
        <v>0</v>
      </c>
      <c r="FQ30" s="100">
        <f>SUMIFS('Pooled CF'!$E:$E,'Pooled CF'!$A:$A,$A30,'Pooled CF'!$G:$G,FQ$6)</f>
        <v>0</v>
      </c>
      <c r="FR30" s="100">
        <f>SUMIFS('Pooled CF'!$E:$E,'Pooled CF'!$A:$A,$A30,'Pooled CF'!$G:$G,FR$6)</f>
        <v>0</v>
      </c>
      <c r="FS30" s="100">
        <f>SUMIFS('Pooled CF'!$E:$E,'Pooled CF'!$A:$A,$A30,'Pooled CF'!$G:$G,FS$6)</f>
        <v>0</v>
      </c>
      <c r="FT30" s="100">
        <f>SUMIFS('Pooled CF'!$E:$E,'Pooled CF'!$A:$A,$A30,'Pooled CF'!$G:$G,FT$6)</f>
        <v>0</v>
      </c>
      <c r="FU30" s="100">
        <f>SUMIFS('Pooled CF'!$E:$E,'Pooled CF'!$A:$A,$A30,'Pooled CF'!$G:$G,FU$6)</f>
        <v>0</v>
      </c>
      <c r="FV30" s="100">
        <f>SUMIFS('Pooled CF'!$E:$E,'Pooled CF'!$A:$A,$A30,'Pooled CF'!$G:$G,FV$6)</f>
        <v>0</v>
      </c>
      <c r="FW30" s="100">
        <f>SUMIFS('Pooled CF'!$E:$E,'Pooled CF'!$A:$A,$A30,'Pooled CF'!$G:$G,FW$6)</f>
        <v>0</v>
      </c>
      <c r="FX30" s="100">
        <f>SUMIFS('Pooled CF'!$E:$E,'Pooled CF'!$A:$A,$A30,'Pooled CF'!$G:$G,FX$6)</f>
        <v>0</v>
      </c>
      <c r="FY30" s="100">
        <f>SUMIFS('Pooled CF'!$E:$E,'Pooled CF'!$A:$A,$A30,'Pooled CF'!$G:$G,FY$6)</f>
        <v>0</v>
      </c>
      <c r="FZ30" s="100">
        <f>SUMIFS('Pooled CF'!$E:$E,'Pooled CF'!$A:$A,$A30,'Pooled CF'!$G:$G,FZ$6)</f>
        <v>0</v>
      </c>
      <c r="GA30" s="100">
        <f>SUMIFS('Pooled CF'!$E:$E,'Pooled CF'!$A:$A,$A30,'Pooled CF'!$G:$G,GA$6)</f>
        <v>0</v>
      </c>
      <c r="GB30" s="100">
        <f>SUMIFS('Pooled CF'!$E:$E,'Pooled CF'!$A:$A,$A30,'Pooled CF'!$G:$G,GB$6)</f>
        <v>0</v>
      </c>
      <c r="GC30" s="100">
        <f>SUMIFS('Pooled CF'!$E:$E,'Pooled CF'!$A:$A,$A30,'Pooled CF'!$G:$G,GC$6)</f>
        <v>0</v>
      </c>
      <c r="GD30" s="100">
        <f>SUMIFS('Pooled CF'!$E:$E,'Pooled CF'!$A:$A,$A30,'Pooled CF'!$G:$G,GD$6)</f>
        <v>0</v>
      </c>
      <c r="GE30" s="100">
        <f>SUMIFS('Pooled CF'!$E:$E,'Pooled CF'!$A:$A,$A30,'Pooled CF'!$G:$G,GE$6)</f>
        <v>0</v>
      </c>
      <c r="GF30" s="100">
        <f>SUMIFS('Pooled CF'!$E:$E,'Pooled CF'!$A:$A,$A30,'Pooled CF'!$G:$G,GF$6)</f>
        <v>0</v>
      </c>
      <c r="GG30" s="100">
        <f>SUMIFS('Pooled CF'!$E:$E,'Pooled CF'!$A:$A,$A30,'Pooled CF'!$G:$G,GG$6)</f>
        <v>0</v>
      </c>
      <c r="GH30" s="100">
        <f>SUMIFS('Pooled CF'!$E:$E,'Pooled CF'!$A:$A,$A30,'Pooled CF'!$G:$G,GH$6)</f>
        <v>0</v>
      </c>
      <c r="GI30" s="100">
        <f>SUMIFS('Pooled CF'!$E:$E,'Pooled CF'!$A:$A,$A30,'Pooled CF'!$G:$G,GI$6)</f>
        <v>0</v>
      </c>
      <c r="GJ30" s="100">
        <f>SUMIFS('Pooled CF'!$E:$E,'Pooled CF'!$A:$A,$A30,'Pooled CF'!$G:$G,GJ$6)</f>
        <v>0</v>
      </c>
      <c r="GK30" s="100">
        <f>SUMIFS('Pooled CF'!$E:$E,'Pooled CF'!$A:$A,$A30,'Pooled CF'!$G:$G,GK$6)</f>
        <v>0</v>
      </c>
      <c r="GL30" s="100">
        <f>SUMIFS('Pooled CF'!$E:$E,'Pooled CF'!$A:$A,$A30,'Pooled CF'!$G:$G,GL$6)</f>
        <v>0</v>
      </c>
      <c r="GM30" s="100">
        <f>SUMIFS('Pooled CF'!$E:$E,'Pooled CF'!$A:$A,$A30,'Pooled CF'!$G:$G,GM$6)</f>
        <v>0</v>
      </c>
      <c r="GN30" s="100">
        <f>SUMIFS('Pooled CF'!$E:$E,'Pooled CF'!$A:$A,$A30,'Pooled CF'!$G:$G,GN$6)</f>
        <v>0</v>
      </c>
      <c r="GO30" s="100">
        <f>SUMIFS('Pooled CF'!$E:$E,'Pooled CF'!$A:$A,$A30,'Pooled CF'!$G:$G,GO$6)</f>
        <v>0</v>
      </c>
      <c r="GP30" s="100">
        <f>SUMIFS('Pooled CF'!$E:$E,'Pooled CF'!$A:$A,$A30,'Pooled CF'!$G:$G,GP$6)</f>
        <v>0</v>
      </c>
      <c r="GQ30" s="100">
        <f>SUMIFS('Pooled CF'!$E:$E,'Pooled CF'!$A:$A,$A30,'Pooled CF'!$G:$G,GQ$6)</f>
        <v>0</v>
      </c>
      <c r="GR30" s="100">
        <f>SUMIFS('Pooled CF'!$E:$E,'Pooled CF'!$A:$A,$A30,'Pooled CF'!$G:$G,GR$6)</f>
        <v>0</v>
      </c>
      <c r="GS30" s="100">
        <f>SUMIFS('Pooled CF'!$E:$E,'Pooled CF'!$A:$A,$A30,'Pooled CF'!$G:$G,GS$6)</f>
        <v>0</v>
      </c>
      <c r="GU30" s="85">
        <f t="shared" si="19"/>
        <v>-23584776.990000002</v>
      </c>
      <c r="GV30" s="85">
        <f t="shared" si="19"/>
        <v>2750014.6300000004</v>
      </c>
      <c r="GW30" s="85">
        <f t="shared" si="19"/>
        <v>2749313.23</v>
      </c>
      <c r="GX30" s="85">
        <f t="shared" si="19"/>
        <v>2754639.96</v>
      </c>
      <c r="GY30" s="85">
        <f t="shared" si="19"/>
        <v>2748563.1800000006</v>
      </c>
      <c r="GZ30" s="85">
        <f t="shared" si="19"/>
        <v>2747178</v>
      </c>
      <c r="HA30" s="85">
        <f t="shared" si="19"/>
        <v>2744769.78</v>
      </c>
      <c r="HB30" s="85">
        <f t="shared" si="19"/>
        <v>2572533.2999999998</v>
      </c>
      <c r="HC30" s="85">
        <f t="shared" si="19"/>
        <v>2539305.6799999997</v>
      </c>
      <c r="HD30" s="85">
        <f t="shared" si="19"/>
        <v>2371904.4464031816</v>
      </c>
      <c r="HE30" s="85">
        <f t="shared" si="19"/>
        <v>375606.37501754094</v>
      </c>
      <c r="HF30" s="85">
        <f t="shared" si="19"/>
        <v>0</v>
      </c>
      <c r="HG30" s="85">
        <f t="shared" si="19"/>
        <v>0</v>
      </c>
      <c r="HH30" s="85">
        <f t="shared" si="19"/>
        <v>0</v>
      </c>
      <c r="HI30" s="85">
        <f t="shared" si="19"/>
        <v>0</v>
      </c>
      <c r="HJ30" s="85">
        <f t="shared" si="19"/>
        <v>0</v>
      </c>
      <c r="HK30" s="85">
        <f t="shared" si="17"/>
        <v>769051.5914207194</v>
      </c>
    </row>
    <row r="31" spans="1:219" hidden="1" outlineLevel="1" x14ac:dyDescent="0.75">
      <c r="A31" s="7" t="s">
        <v>37</v>
      </c>
      <c r="B31" s="112" t="s">
        <v>207</v>
      </c>
      <c r="C31" s="104">
        <f ca="1">EOMONTH(OFFSET(Strats!$B$3,MATCH($B31,Strats!$B$4:$B$31,0),MATCH(C$5,Strats!$C$3:$BS$3,0)),0)</f>
        <v>43039</v>
      </c>
      <c r="D31" s="87">
        <f ca="1">OFFSET(Strats!$B$3,MATCH($B31,Strats!$B$4:$B$31,0),MATCH(D$5,Strats!$C$3:$BS$3,0))</f>
        <v>69871296</v>
      </c>
      <c r="E31" s="88">
        <f ca="1">OFFSET(Strats!$B$3,MATCH($B31,Strats!$B$4:$B$31,0),MATCH(E$5,Strats!$C$3:$BS$3,0))</f>
        <v>0.37444271065849533</v>
      </c>
      <c r="F31" s="85">
        <f t="shared" ca="1" si="13"/>
        <v>26162797.471462082</v>
      </c>
      <c r="G31" s="85">
        <f t="shared" ca="1" si="14"/>
        <v>24856990.120000001</v>
      </c>
      <c r="H31" s="86">
        <f ca="1">IFERROR(XIRR(OFFSET($J31,0,MATCH($C31,$K$6:$GS$6,0)):$GS31,OFFSET($J$6,0,MATCH($C31,$K$6:$GS$6,0)):$GS$6),"N/A")</f>
        <v>7.7468425035476692E-3</v>
      </c>
      <c r="I31" s="95">
        <f t="shared" ca="1" si="15"/>
        <v>1.0368506807336382</v>
      </c>
      <c r="K31" s="100">
        <f>SUMIFS('Pooled CF'!$E:$E,'Pooled CF'!$A:$A,$A31,'Pooled CF'!$G:$G,K$6)</f>
        <v>0</v>
      </c>
      <c r="L31" s="100">
        <f>SUMIFS('Pooled CF'!$E:$E,'Pooled CF'!$A:$A,$A31,'Pooled CF'!$G:$G,L$6)</f>
        <v>0</v>
      </c>
      <c r="M31" s="100">
        <f>SUMIFS('Pooled CF'!$E:$E,'Pooled CF'!$A:$A,$A31,'Pooled CF'!$G:$G,M$6)</f>
        <v>0</v>
      </c>
      <c r="N31" s="100">
        <f>SUMIFS('Pooled CF'!$E:$E,'Pooled CF'!$A:$A,$A31,'Pooled CF'!$G:$G,N$6)</f>
        <v>0</v>
      </c>
      <c r="O31" s="100">
        <f>SUMIFS('Pooled CF'!$E:$E,'Pooled CF'!$A:$A,$A31,'Pooled CF'!$G:$G,O$6)</f>
        <v>0</v>
      </c>
      <c r="P31" s="100">
        <f>SUMIFS('Pooled CF'!$E:$E,'Pooled CF'!$A:$A,$A31,'Pooled CF'!$G:$G,P$6)</f>
        <v>0</v>
      </c>
      <c r="Q31" s="100">
        <f>SUMIFS('Pooled CF'!$E:$E,'Pooled CF'!$A:$A,$A31,'Pooled CF'!$G:$G,Q$6)</f>
        <v>0</v>
      </c>
      <c r="R31" s="100">
        <f>SUMIFS('Pooled CF'!$E:$E,'Pooled CF'!$A:$A,$A31,'Pooled CF'!$G:$G,R$6)</f>
        <v>0</v>
      </c>
      <c r="S31" s="100">
        <f>SUMIFS('Pooled CF'!$E:$E,'Pooled CF'!$A:$A,$A31,'Pooled CF'!$G:$G,S$6)</f>
        <v>-26162797.471462078</v>
      </c>
      <c r="T31" s="100">
        <f>SUMIFS('Pooled CF'!$E:$E,'Pooled CF'!$A:$A,$A31,'Pooled CF'!$G:$G,T$6)</f>
        <v>251825.61</v>
      </c>
      <c r="U31" s="100">
        <f>SUMIFS('Pooled CF'!$E:$E,'Pooled CF'!$A:$A,$A31,'Pooled CF'!$G:$G,U$6)</f>
        <v>243700.36</v>
      </c>
      <c r="V31" s="100">
        <f>SUMIFS('Pooled CF'!$E:$E,'Pooled CF'!$A:$A,$A31,'Pooled CF'!$G:$G,V$6)</f>
        <v>243698.1</v>
      </c>
      <c r="W31" s="100">
        <f>SUMIFS('Pooled CF'!$E:$E,'Pooled CF'!$A:$A,$A31,'Pooled CF'!$G:$G,W$6)</f>
        <v>243696.23</v>
      </c>
      <c r="X31" s="100">
        <f>SUMIFS('Pooled CF'!$E:$E,'Pooled CF'!$A:$A,$A31,'Pooled CF'!$G:$G,X$6)</f>
        <v>243703.02</v>
      </c>
      <c r="Y31" s="100">
        <f>SUMIFS('Pooled CF'!$E:$E,'Pooled CF'!$A:$A,$A31,'Pooled CF'!$G:$G,Y$6)</f>
        <v>251814.34</v>
      </c>
      <c r="Z31" s="100">
        <f>SUMIFS('Pooled CF'!$E:$E,'Pooled CF'!$A:$A,$A31,'Pooled CF'!$G:$G,Z$6)</f>
        <v>243689.41</v>
      </c>
      <c r="AA31" s="100">
        <f>SUMIFS('Pooled CF'!$E:$E,'Pooled CF'!$A:$A,$A31,'Pooled CF'!$G:$G,AA$6)</f>
        <v>251591.76</v>
      </c>
      <c r="AB31" s="100">
        <f>SUMIFS('Pooled CF'!$E:$E,'Pooled CF'!$A:$A,$A31,'Pooled CF'!$G:$G,AB$6)</f>
        <v>243903.38</v>
      </c>
      <c r="AC31" s="100">
        <f>SUMIFS('Pooled CF'!$E:$E,'Pooled CF'!$A:$A,$A31,'Pooled CF'!$G:$G,AC$6)</f>
        <v>251805.58</v>
      </c>
      <c r="AD31" s="100">
        <f>SUMIFS('Pooled CF'!$E:$E,'Pooled CF'!$A:$A,$A31,'Pooled CF'!$G:$G,AD$6)</f>
        <v>251803.56</v>
      </c>
      <c r="AE31" s="100">
        <f>SUMIFS('Pooled CF'!$E:$E,'Pooled CF'!$A:$A,$A31,'Pooled CF'!$G:$G,AE$6)</f>
        <v>243607.46</v>
      </c>
      <c r="AF31" s="100">
        <f>SUMIFS('Pooled CF'!$E:$E,'Pooled CF'!$A:$A,$A31,'Pooled CF'!$G:$G,AF$6)</f>
        <v>251763.34</v>
      </c>
      <c r="AG31" s="100">
        <f>SUMIFS('Pooled CF'!$E:$E,'Pooled CF'!$A:$A,$A31,'Pooled CF'!$G:$G,AG$6)</f>
        <v>243765.6</v>
      </c>
      <c r="AH31" s="100">
        <f>SUMIFS('Pooled CF'!$E:$E,'Pooled CF'!$A:$A,$A31,'Pooled CF'!$G:$G,AH$6)</f>
        <v>243555.23</v>
      </c>
      <c r="AI31" s="100">
        <f>SUMIFS('Pooled CF'!$E:$E,'Pooled CF'!$A:$A,$A31,'Pooled CF'!$G:$G,AI$6)</f>
        <v>243573.97</v>
      </c>
      <c r="AJ31" s="100">
        <f>SUMIFS('Pooled CF'!$E:$E,'Pooled CF'!$A:$A,$A31,'Pooled CF'!$G:$G,AJ$6)</f>
        <v>243641.96</v>
      </c>
      <c r="AK31" s="100">
        <f>SUMIFS('Pooled CF'!$E:$E,'Pooled CF'!$A:$A,$A31,'Pooled CF'!$G:$G,AK$6)</f>
        <v>251770.1</v>
      </c>
      <c r="AL31" s="100">
        <f>SUMIFS('Pooled CF'!$E:$E,'Pooled CF'!$A:$A,$A31,'Pooled CF'!$G:$G,AL$6)</f>
        <v>240917.33</v>
      </c>
      <c r="AM31" s="100">
        <f>SUMIFS('Pooled CF'!$E:$E,'Pooled CF'!$A:$A,$A31,'Pooled CF'!$G:$G,AM$6)</f>
        <v>254666.97</v>
      </c>
      <c r="AN31" s="100">
        <f>SUMIFS('Pooled CF'!$E:$E,'Pooled CF'!$A:$A,$A31,'Pooled CF'!$G:$G,AN$6)</f>
        <v>243633.14</v>
      </c>
      <c r="AO31" s="100">
        <f>SUMIFS('Pooled CF'!$E:$E,'Pooled CF'!$A:$A,$A31,'Pooled CF'!$G:$G,AO$6)</f>
        <v>251774.58</v>
      </c>
      <c r="AP31" s="100">
        <f>SUMIFS('Pooled CF'!$E:$E,'Pooled CF'!$A:$A,$A31,'Pooled CF'!$G:$G,AP$6)</f>
        <v>251725.36</v>
      </c>
      <c r="AQ31" s="100">
        <f>SUMIFS('Pooled CF'!$E:$E,'Pooled CF'!$A:$A,$A31,'Pooled CF'!$G:$G,AQ$6)</f>
        <v>243657.32</v>
      </c>
      <c r="AR31" s="100">
        <f>SUMIFS('Pooled CF'!$E:$E,'Pooled CF'!$A:$A,$A31,'Pooled CF'!$G:$G,AR$6)</f>
        <v>251764.67</v>
      </c>
      <c r="AS31" s="100">
        <f>SUMIFS('Pooled CF'!$E:$E,'Pooled CF'!$A:$A,$A31,'Pooled CF'!$G:$G,AS$6)</f>
        <v>243519.76</v>
      </c>
      <c r="AT31" s="100">
        <f>SUMIFS('Pooled CF'!$E:$E,'Pooled CF'!$A:$A,$A31,'Pooled CF'!$G:$G,AT$6)</f>
        <v>251878.22</v>
      </c>
      <c r="AU31" s="100">
        <f>SUMIFS('Pooled CF'!$E:$E,'Pooled CF'!$A:$A,$A31,'Pooled CF'!$G:$G,AU$6)</f>
        <v>243522.02</v>
      </c>
      <c r="AV31" s="100">
        <f>SUMIFS('Pooled CF'!$E:$E,'Pooled CF'!$A:$A,$A31,'Pooled CF'!$G:$G,AV$6)</f>
        <v>243385.81</v>
      </c>
      <c r="AW31" s="100">
        <f>SUMIFS('Pooled CF'!$E:$E,'Pooled CF'!$A:$A,$A31,'Pooled CF'!$G:$G,AW$6)</f>
        <v>251745.83</v>
      </c>
      <c r="AX31" s="100">
        <f>SUMIFS('Pooled CF'!$E:$E,'Pooled CF'!$A:$A,$A31,'Pooled CF'!$G:$G,AX$6)</f>
        <v>243628.98</v>
      </c>
      <c r="AY31" s="100">
        <f>SUMIFS('Pooled CF'!$E:$E,'Pooled CF'!$A:$A,$A31,'Pooled CF'!$G:$G,AY$6)</f>
        <v>251590.02</v>
      </c>
      <c r="AZ31" s="100">
        <f>SUMIFS('Pooled CF'!$E:$E,'Pooled CF'!$A:$A,$A31,'Pooled CF'!$G:$G,AZ$6)</f>
        <v>234402.07</v>
      </c>
      <c r="BA31" s="100">
        <f>SUMIFS('Pooled CF'!$E:$E,'Pooled CF'!$A:$A,$A31,'Pooled CF'!$G:$G,BA$6)</f>
        <v>239758.78</v>
      </c>
      <c r="BB31" s="100">
        <f>SUMIFS('Pooled CF'!$E:$E,'Pooled CF'!$A:$A,$A31,'Pooled CF'!$G:$G,BB$6)</f>
        <v>239086.77</v>
      </c>
      <c r="BC31" s="100">
        <f>SUMIFS('Pooled CF'!$E:$E,'Pooled CF'!$A:$A,$A31,'Pooled CF'!$G:$G,BC$6)</f>
        <v>231186.01</v>
      </c>
      <c r="BD31" s="100">
        <f>SUMIFS('Pooled CF'!$E:$E,'Pooled CF'!$A:$A,$A31,'Pooled CF'!$G:$G,BD$6)</f>
        <v>237115.58</v>
      </c>
      <c r="BE31" s="100">
        <f>SUMIFS('Pooled CF'!$E:$E,'Pooled CF'!$A:$A,$A31,'Pooled CF'!$G:$G,BE$6)</f>
        <v>220134.69</v>
      </c>
      <c r="BF31" s="100">
        <f>SUMIFS('Pooled CF'!$E:$E,'Pooled CF'!$A:$A,$A31,'Pooled CF'!$G:$G,BF$6)</f>
        <v>232373.92</v>
      </c>
      <c r="BG31" s="100">
        <f>SUMIFS('Pooled CF'!$E:$E,'Pooled CF'!$A:$A,$A31,'Pooled CF'!$G:$G,BG$6)</f>
        <v>230738.49</v>
      </c>
      <c r="BH31" s="100">
        <f>SUMIFS('Pooled CF'!$E:$E,'Pooled CF'!$A:$A,$A31,'Pooled CF'!$G:$G,BH$6)</f>
        <v>273386.14</v>
      </c>
      <c r="BI31" s="100">
        <f>SUMIFS('Pooled CF'!$E:$E,'Pooled CF'!$A:$A,$A31,'Pooled CF'!$G:$G,BI$6)</f>
        <v>236479.49</v>
      </c>
      <c r="BJ31" s="100">
        <f>SUMIFS('Pooled CF'!$E:$E,'Pooled CF'!$A:$A,$A31,'Pooled CF'!$G:$G,BJ$6)</f>
        <v>225393.32</v>
      </c>
      <c r="BK31" s="100">
        <f>SUMIFS('Pooled CF'!$E:$E,'Pooled CF'!$A:$A,$A31,'Pooled CF'!$G:$G,BK$6)</f>
        <v>232513.55</v>
      </c>
      <c r="BL31" s="100">
        <f>SUMIFS('Pooled CF'!$E:$E,'Pooled CF'!$A:$A,$A31,'Pooled CF'!$G:$G,BL$6)</f>
        <v>225326.45</v>
      </c>
      <c r="BM31" s="100">
        <f>SUMIFS('Pooled CF'!$E:$E,'Pooled CF'!$A:$A,$A31,'Pooled CF'!$G:$G,BM$6)</f>
        <v>238658.09</v>
      </c>
      <c r="BN31" s="100">
        <f>SUMIFS('Pooled CF'!$E:$E,'Pooled CF'!$A:$A,$A31,'Pooled CF'!$G:$G,BN$6)</f>
        <v>257635.19</v>
      </c>
      <c r="BO31" s="100">
        <f>SUMIFS('Pooled CF'!$E:$E,'Pooled CF'!$A:$A,$A31,'Pooled CF'!$G:$G,BO$6)</f>
        <v>245868.61</v>
      </c>
      <c r="BP31" s="100">
        <f>SUMIFS('Pooled CF'!$E:$E,'Pooled CF'!$A:$A,$A31,'Pooled CF'!$G:$G,BP$6)</f>
        <v>333462.40000000002</v>
      </c>
      <c r="BQ31" s="100">
        <f>SUMIFS('Pooled CF'!$E:$E,'Pooled CF'!$A:$A,$A31,'Pooled CF'!$G:$G,BQ$6)</f>
        <v>260947.54</v>
      </c>
      <c r="BR31" s="100">
        <f>SUMIFS('Pooled CF'!$E:$E,'Pooled CF'!$A:$A,$A31,'Pooled CF'!$G:$G,BR$6)</f>
        <v>233476.65</v>
      </c>
      <c r="BS31" s="100">
        <f>SUMIFS('Pooled CF'!$E:$E,'Pooled CF'!$A:$A,$A31,'Pooled CF'!$G:$G,BS$6)</f>
        <v>242381.73</v>
      </c>
      <c r="BT31" s="100">
        <f>SUMIFS('Pooled CF'!$E:$E,'Pooled CF'!$A:$A,$A31,'Pooled CF'!$G:$G,BT$6)</f>
        <v>248512.72</v>
      </c>
      <c r="BU31" s="100">
        <f>SUMIFS('Pooled CF'!$E:$E,'Pooled CF'!$A:$A,$A31,'Pooled CF'!$G:$G,BU$6)</f>
        <v>249956.86</v>
      </c>
      <c r="BV31" s="100">
        <f>SUMIFS('Pooled CF'!$E:$E,'Pooled CF'!$A:$A,$A31,'Pooled CF'!$G:$G,BV$6)</f>
        <v>242531.32</v>
      </c>
      <c r="BW31" s="100">
        <f>SUMIFS('Pooled CF'!$E:$E,'Pooled CF'!$A:$A,$A31,'Pooled CF'!$G:$G,BW$6)</f>
        <v>304353.25</v>
      </c>
      <c r="BX31" s="100">
        <f>SUMIFS('Pooled CF'!$E:$E,'Pooled CF'!$A:$A,$A31,'Pooled CF'!$G:$G,BX$6)</f>
        <v>237426.52</v>
      </c>
      <c r="BY31" s="100">
        <f>SUMIFS('Pooled CF'!$E:$E,'Pooled CF'!$A:$A,$A31,'Pooled CF'!$G:$G,BY$6)</f>
        <v>245342.62</v>
      </c>
      <c r="BZ31" s="100">
        <f>SUMIFS('Pooled CF'!$E:$E,'Pooled CF'!$A:$A,$A31,'Pooled CF'!$G:$G,BZ$6)</f>
        <v>260422.37</v>
      </c>
      <c r="CA31" s="100">
        <f>SUMIFS('Pooled CF'!$E:$E,'Pooled CF'!$A:$A,$A31,'Pooled CF'!$G:$G,CA$6)</f>
        <v>240720.54</v>
      </c>
      <c r="CB31" s="100">
        <f>SUMIFS('Pooled CF'!$E:$E,'Pooled CF'!$A:$A,$A31,'Pooled CF'!$G:$G,CB$6)</f>
        <v>228025.54</v>
      </c>
      <c r="CC31" s="100">
        <f>SUMIFS('Pooled CF'!$E:$E,'Pooled CF'!$A:$A,$A31,'Pooled CF'!$G:$G,CC$6)</f>
        <v>240413.61</v>
      </c>
      <c r="CD31" s="100">
        <f>SUMIFS('Pooled CF'!$E:$E,'Pooled CF'!$A:$A,$A31,'Pooled CF'!$G:$G,CD$6)</f>
        <v>239964.4</v>
      </c>
      <c r="CE31" s="100">
        <f>SUMIFS('Pooled CF'!$E:$E,'Pooled CF'!$A:$A,$A31,'Pooled CF'!$G:$G,CE$6)</f>
        <v>240463.06</v>
      </c>
      <c r="CF31" s="100">
        <f>SUMIFS('Pooled CF'!$E:$E,'Pooled CF'!$A:$A,$A31,'Pooled CF'!$G:$G,CF$6)</f>
        <v>240184.62</v>
      </c>
      <c r="CG31" s="100">
        <f>SUMIFS('Pooled CF'!$E:$E,'Pooled CF'!$A:$A,$A31,'Pooled CF'!$G:$G,CG$6)</f>
        <v>260067.63</v>
      </c>
      <c r="CH31" s="100">
        <f>SUMIFS('Pooled CF'!$E:$E,'Pooled CF'!$A:$A,$A31,'Pooled CF'!$G:$G,CH$6)</f>
        <v>239120.6</v>
      </c>
      <c r="CI31" s="100">
        <f>SUMIFS('Pooled CF'!$E:$E,'Pooled CF'!$A:$A,$A31,'Pooled CF'!$G:$G,CI$6)</f>
        <v>246986.74</v>
      </c>
      <c r="CJ31" s="100">
        <f>SUMIFS('Pooled CF'!$E:$E,'Pooled CF'!$A:$A,$A31,'Pooled CF'!$G:$G,CJ$6)</f>
        <v>240370.92</v>
      </c>
      <c r="CK31" s="100">
        <f>SUMIFS('Pooled CF'!$E:$E,'Pooled CF'!$A:$A,$A31,'Pooled CF'!$G:$G,CK$6)</f>
        <v>248418.68</v>
      </c>
      <c r="CL31" s="100">
        <f>SUMIFS('Pooled CF'!$E:$E,'Pooled CF'!$A:$A,$A31,'Pooled CF'!$G:$G,CL$6)</f>
        <v>248473.69</v>
      </c>
      <c r="CM31" s="100">
        <f>SUMIFS('Pooled CF'!$E:$E,'Pooled CF'!$A:$A,$A31,'Pooled CF'!$G:$G,CM$6)</f>
        <v>184743.78</v>
      </c>
      <c r="CN31" s="100">
        <f>SUMIFS('Pooled CF'!$E:$E,'Pooled CF'!$A:$A,$A31,'Pooled CF'!$G:$G,CN$6)</f>
        <v>242978.73</v>
      </c>
      <c r="CO31" s="100">
        <f>SUMIFS('Pooled CF'!$E:$E,'Pooled CF'!$A:$A,$A31,'Pooled CF'!$G:$G,CO$6)</f>
        <v>235091.83</v>
      </c>
      <c r="CP31" s="100">
        <f>SUMIFS('Pooled CF'!$E:$E,'Pooled CF'!$A:$A,$A31,'Pooled CF'!$G:$G,CP$6)</f>
        <v>243045.88</v>
      </c>
      <c r="CQ31" s="100">
        <f>SUMIFS('Pooled CF'!$E:$E,'Pooled CF'!$A:$A,$A31,'Pooled CF'!$G:$G,CQ$6)</f>
        <v>166337.85</v>
      </c>
      <c r="CR31" s="100">
        <f>SUMIFS('Pooled CF'!$E:$E,'Pooled CF'!$A:$A,$A31,'Pooled CF'!$G:$G,CR$6)</f>
        <v>277847.61</v>
      </c>
      <c r="CS31" s="100">
        <f>SUMIFS('Pooled CF'!$E:$E,'Pooled CF'!$A:$A,$A31,'Pooled CF'!$G:$G,CS$6)</f>
        <v>229098.38</v>
      </c>
      <c r="CT31" s="100">
        <f>SUMIFS('Pooled CF'!$E:$E,'Pooled CF'!$A:$A,$A31,'Pooled CF'!$G:$G,CT$6)</f>
        <v>223871.15</v>
      </c>
      <c r="CU31" s="100">
        <f>SUMIFS('Pooled CF'!$E:$E,'Pooled CF'!$A:$A,$A31,'Pooled CF'!$G:$G,CU$6)</f>
        <v>230811.83</v>
      </c>
      <c r="CV31" s="100">
        <f>SUMIFS('Pooled CF'!$E:$E,'Pooled CF'!$A:$A,$A31,'Pooled CF'!$G:$G,CV$6)</f>
        <v>225345.61</v>
      </c>
      <c r="CW31" s="100">
        <f>SUMIFS('Pooled CF'!$E:$E,'Pooled CF'!$A:$A,$A31,'Pooled CF'!$G:$G,CW$6)</f>
        <v>201040.69</v>
      </c>
      <c r="CX31" s="100">
        <f>SUMIFS('Pooled CF'!$E:$E,'Pooled CF'!$A:$A,$A31,'Pooled CF'!$G:$G,CX$6)</f>
        <v>208709.6</v>
      </c>
      <c r="CY31" s="100">
        <f>SUMIFS('Pooled CF'!$E:$E,'Pooled CF'!$A:$A,$A31,'Pooled CF'!$G:$G,CY$6)</f>
        <v>227560.82</v>
      </c>
      <c r="CZ31" s="100">
        <f>SUMIFS('Pooled CF'!$E:$E,'Pooled CF'!$A:$A,$A31,'Pooled CF'!$G:$G,CZ$6)</f>
        <v>209257.82</v>
      </c>
      <c r="DA31" s="100">
        <f>SUMIFS('Pooled CF'!$E:$E,'Pooled CF'!$A:$A,$A31,'Pooled CF'!$G:$G,DA$6)</f>
        <v>203983.7</v>
      </c>
      <c r="DB31" s="100">
        <f>SUMIFS('Pooled CF'!$E:$E,'Pooled CF'!$A:$A,$A31,'Pooled CF'!$G:$G,DB$6)</f>
        <v>202763.24</v>
      </c>
      <c r="DC31" s="100">
        <f>SUMIFS('Pooled CF'!$E:$E,'Pooled CF'!$A:$A,$A31,'Pooled CF'!$G:$G,DC$6)</f>
        <v>290507.37</v>
      </c>
      <c r="DD31" s="100">
        <f>SUMIFS('Pooled CF'!$E:$E,'Pooled CF'!$A:$A,$A31,'Pooled CF'!$G:$G,DD$6)</f>
        <v>205038.73</v>
      </c>
      <c r="DE31" s="100">
        <f>SUMIFS('Pooled CF'!$E:$E,'Pooled CF'!$A:$A,$A31,'Pooled CF'!$G:$G,DE$6)</f>
        <v>245196.18</v>
      </c>
      <c r="DF31" s="100">
        <f>SUMIFS('Pooled CF'!$E:$E,'Pooled CF'!$A:$A,$A31,'Pooled CF'!$G:$G,DF$6)</f>
        <v>193324.78</v>
      </c>
      <c r="DG31" s="100">
        <f>SUMIFS('Pooled CF'!$E:$E,'Pooled CF'!$A:$A,$A31,'Pooled CF'!$G:$G,DG$6)</f>
        <v>200295.15</v>
      </c>
      <c r="DH31" s="100">
        <f>SUMIFS('Pooled CF'!$E:$E,'Pooled CF'!$A:$A,$A31,'Pooled CF'!$G:$G,DH$6)</f>
        <v>192076.89</v>
      </c>
      <c r="DI31" s="100">
        <f>SUMIFS('Pooled CF'!$E:$E,'Pooled CF'!$A:$A,$A31,'Pooled CF'!$G:$G,DI$6)</f>
        <v>200164.73</v>
      </c>
      <c r="DJ31" s="100">
        <f>SUMIFS('Pooled CF'!$E:$E,'Pooled CF'!$A:$A,$A31,'Pooled CF'!$G:$G,DJ$6)</f>
        <v>200104.63</v>
      </c>
      <c r="DK31" s="100">
        <f>SUMIFS('Pooled CF'!$E:$E,'Pooled CF'!$A:$A,$A31,'Pooled CF'!$G:$G,DK$6)</f>
        <v>193170.72</v>
      </c>
      <c r="DL31" s="100">
        <f>SUMIFS('Pooled CF'!$E:$E,'Pooled CF'!$A:$A,$A31,'Pooled CF'!$G:$G,DL$6)</f>
        <v>210523.5</v>
      </c>
      <c r="DM31" s="100">
        <f>SUMIFS('Pooled CF'!$E:$E,'Pooled CF'!$A:$A,$A31,'Pooled CF'!$G:$G,DM$6)</f>
        <v>161349.74</v>
      </c>
      <c r="DN31" s="100">
        <f>SUMIFS('Pooled CF'!$E:$E,'Pooled CF'!$A:$A,$A31,'Pooled CF'!$G:$G,DN$6)</f>
        <v>368329.12</v>
      </c>
      <c r="DO31" s="100">
        <f>SUMIFS('Pooled CF'!$E:$E,'Pooled CF'!$A:$A,$A31,'Pooled CF'!$G:$G,DO$6)</f>
        <v>174070.97</v>
      </c>
      <c r="DP31" s="100">
        <f>SUMIFS('Pooled CF'!$E:$E,'Pooled CF'!$A:$A,$A31,'Pooled CF'!$G:$G,DP$6)</f>
        <v>135875.53</v>
      </c>
      <c r="DQ31" s="100">
        <f>SUMIFS('Pooled CF'!$E:$E,'Pooled CF'!$A:$A,$A31,'Pooled CF'!$G:$G,DQ$6)</f>
        <v>452458.82</v>
      </c>
      <c r="DR31" s="100">
        <f>SUMIFS('Pooled CF'!$E:$E,'Pooled CF'!$A:$A,$A31,'Pooled CF'!$G:$G,DR$6)</f>
        <v>256212.62</v>
      </c>
      <c r="DS31" s="100">
        <f>SUMIFS('Pooled CF'!$E:$E,'Pooled CF'!$A:$A,$A31,'Pooled CF'!$G:$G,DS$6)</f>
        <v>183401.94</v>
      </c>
      <c r="DT31" s="100">
        <f>SUMIFS('Pooled CF'!$E:$E,'Pooled CF'!$A:$A,$A31,'Pooled CF'!$G:$G,DT$6)</f>
        <v>188865.03</v>
      </c>
      <c r="DU31" s="100">
        <f>SUMIFS('Pooled CF'!$E:$E,'Pooled CF'!$A:$A,$A31,'Pooled CF'!$G:$G,DU$6)</f>
        <v>190360.56</v>
      </c>
      <c r="DV31" s="100">
        <f>SUMIFS('Pooled CF'!$E:$E,'Pooled CF'!$A:$A,$A31,'Pooled CF'!$G:$G,DV$6)</f>
        <v>192062.21</v>
      </c>
      <c r="DW31" s="100">
        <f>SUMIFS('Pooled CF'!$E:$E,'Pooled CF'!$A:$A,$A31,'Pooled CF'!$G:$G,DW$6)</f>
        <v>145708.760838635</v>
      </c>
      <c r="DX31" s="100">
        <f>SUMIFS('Pooled CF'!$E:$E,'Pooled CF'!$A:$A,$A31,'Pooled CF'!$G:$G,DX$6)</f>
        <v>150557.73671422401</v>
      </c>
      <c r="DY31" s="100">
        <f>SUMIFS('Pooled CF'!$E:$E,'Pooled CF'!$A:$A,$A31,'Pooled CF'!$G:$G,DY$6)</f>
        <v>145693.99601426799</v>
      </c>
      <c r="DZ31" s="100">
        <f>SUMIFS('Pooled CF'!$E:$E,'Pooled CF'!$A:$A,$A31,'Pooled CF'!$G:$G,DZ$6)</f>
        <v>144298.518783123</v>
      </c>
      <c r="EA31" s="100">
        <f>SUMIFS('Pooled CF'!$E:$E,'Pooled CF'!$A:$A,$A31,'Pooled CF'!$G:$G,EA$6)</f>
        <v>144291.373794399</v>
      </c>
      <c r="EB31" s="100">
        <f>SUMIFS('Pooled CF'!$E:$E,'Pooled CF'!$A:$A,$A31,'Pooled CF'!$G:$G,EB$6)</f>
        <v>148466.98821931501</v>
      </c>
      <c r="EC31" s="100">
        <f>SUMIFS('Pooled CF'!$E:$E,'Pooled CF'!$A:$A,$A31,'Pooled CF'!$G:$G,EC$6)</f>
        <v>150517.76848093001</v>
      </c>
      <c r="ED31" s="100">
        <f>SUMIFS('Pooled CF'!$E:$E,'Pooled CF'!$A:$A,$A31,'Pooled CF'!$G:$G,ED$6)</f>
        <v>145056.794293224</v>
      </c>
      <c r="EE31" s="100">
        <f>SUMIFS('Pooled CF'!$E:$E,'Pooled CF'!$A:$A,$A31,'Pooled CF'!$G:$G,EE$6)</f>
        <v>105672.356325962</v>
      </c>
      <c r="EF31" s="100">
        <f>SUMIFS('Pooled CF'!$E:$E,'Pooled CF'!$A:$A,$A31,'Pooled CF'!$G:$G,EF$6)</f>
        <v>100915.46873730799</v>
      </c>
      <c r="EG31" s="100">
        <f>SUMIFS('Pooled CF'!$E:$E,'Pooled CF'!$A:$A,$A31,'Pooled CF'!$G:$G,EG$6)</f>
        <v>45420.499115127001</v>
      </c>
      <c r="EH31" s="100">
        <f>SUMIFS('Pooled CF'!$E:$E,'Pooled CF'!$A:$A,$A31,'Pooled CF'!$G:$G,EH$6)</f>
        <v>24000.831707084999</v>
      </c>
      <c r="EI31" s="100">
        <f>SUMIFS('Pooled CF'!$E:$E,'Pooled CF'!$A:$A,$A31,'Pooled CF'!$G:$G,EI$6)</f>
        <v>20577.282599521001</v>
      </c>
      <c r="EJ31" s="100">
        <f>SUMIFS('Pooled CF'!$E:$E,'Pooled CF'!$A:$A,$A31,'Pooled CF'!$G:$G,EJ$6)</f>
        <v>21353.315772286998</v>
      </c>
      <c r="EK31" s="100">
        <f>SUMIFS('Pooled CF'!$E:$E,'Pooled CF'!$A:$A,$A31,'Pooled CF'!$G:$G,EK$6)</f>
        <v>20746.398262563001</v>
      </c>
      <c r="EL31" s="100">
        <f>SUMIFS('Pooled CF'!$E:$E,'Pooled CF'!$A:$A,$A31,'Pooled CF'!$G:$G,EL$6)</f>
        <v>21528.751073439998</v>
      </c>
      <c r="EM31" s="100">
        <f>SUMIFS('Pooled CF'!$E:$E,'Pooled CF'!$A:$A,$A31,'Pooled CF'!$G:$G,EM$6)</f>
        <v>15205.190373661</v>
      </c>
      <c r="EN31" s="100">
        <f>SUMIFS('Pooled CF'!$E:$E,'Pooled CF'!$A:$A,$A31,'Pooled CF'!$G:$G,EN$6)</f>
        <v>26713.007836498</v>
      </c>
      <c r="EO31" s="100">
        <f>SUMIFS('Pooled CF'!$E:$E,'Pooled CF'!$A:$A,$A31,'Pooled CF'!$G:$G,EO$6)</f>
        <v>7012.6625056020002</v>
      </c>
      <c r="EP31" s="100">
        <f>SUMIFS('Pooled CF'!$E:$E,'Pooled CF'!$A:$A,$A31,'Pooled CF'!$G:$G,EP$6)</f>
        <v>6873.3278966910002</v>
      </c>
      <c r="EQ31" s="100">
        <f>SUMIFS('Pooled CF'!$E:$E,'Pooled CF'!$A:$A,$A31,'Pooled CF'!$G:$G,EQ$6)</f>
        <v>7198.5612729530003</v>
      </c>
      <c r="ER31" s="100">
        <f>SUMIFS('Pooled CF'!$E:$E,'Pooled CF'!$A:$A,$A31,'Pooled CF'!$G:$G,ER$6)</f>
        <v>7640.220645847</v>
      </c>
      <c r="ES31" s="100">
        <f>SUMIFS('Pooled CF'!$E:$E,'Pooled CF'!$A:$A,$A31,'Pooled CF'!$G:$G,ES$6)</f>
        <v>7992.6048953440004</v>
      </c>
      <c r="ET31" s="100">
        <f>SUMIFS('Pooled CF'!$E:$E,'Pooled CF'!$A:$A,$A31,'Pooled CF'!$G:$G,ET$6)</f>
        <v>8084.7075756459999</v>
      </c>
      <c r="EU31" s="100">
        <f>SUMIFS('Pooled CF'!$E:$E,'Pooled CF'!$A:$A,$A31,'Pooled CF'!$G:$G,EU$6)</f>
        <v>7913.4163767729997</v>
      </c>
      <c r="EV31" s="100">
        <f>SUMIFS('Pooled CF'!$E:$E,'Pooled CF'!$A:$A,$A31,'Pooled CF'!$G:$G,EV$6)</f>
        <v>8276.0272434250001</v>
      </c>
      <c r="EW31" s="100">
        <f>SUMIFS('Pooled CF'!$E:$E,'Pooled CF'!$A:$A,$A31,'Pooled CF'!$G:$G,EW$6)</f>
        <v>8099.3177245360002</v>
      </c>
      <c r="EX31" s="100">
        <f>SUMIFS('Pooled CF'!$E:$E,'Pooled CF'!$A:$A,$A31,'Pooled CF'!$G:$G,EX$6)</f>
        <v>4772.8673901450002</v>
      </c>
      <c r="EY31" s="100">
        <f>SUMIFS('Pooled CF'!$E:$E,'Pooled CF'!$A:$A,$A31,'Pooled CF'!$G:$G,EY$6)</f>
        <v>4867.2500854070004</v>
      </c>
      <c r="EZ31" s="100">
        <f>SUMIFS('Pooled CF'!$E:$E,'Pooled CF'!$A:$A,$A31,'Pooled CF'!$G:$G,EZ$6)</f>
        <v>15221.268626855001</v>
      </c>
      <c r="FA31" s="100">
        <f>SUMIFS('Pooled CF'!$E:$E,'Pooled CF'!$A:$A,$A31,'Pooled CF'!$G:$G,FA$6)</f>
        <v>8769.8658347279998</v>
      </c>
      <c r="FB31" s="100">
        <f>SUMIFS('Pooled CF'!$E:$E,'Pooled CF'!$A:$A,$A31,'Pooled CF'!$G:$G,FB$6)</f>
        <v>8579.1334023639993</v>
      </c>
      <c r="FC31" s="100">
        <f>SUMIFS('Pooled CF'!$E:$E,'Pooled CF'!$A:$A,$A31,'Pooled CF'!$G:$G,FC$6)</f>
        <v>8966.5943217679996</v>
      </c>
      <c r="FD31" s="100">
        <f>SUMIFS('Pooled CF'!$E:$E,'Pooled CF'!$A:$A,$A31,'Pooled CF'!$G:$G,FD$6)</f>
        <v>778.16791265400002</v>
      </c>
      <c r="FE31" s="100">
        <f>SUMIFS('Pooled CF'!$E:$E,'Pooled CF'!$A:$A,$A31,'Pooled CF'!$G:$G,FE$6)</f>
        <v>865.41552945399997</v>
      </c>
      <c r="FF31" s="100">
        <f>SUMIFS('Pooled CF'!$E:$E,'Pooled CF'!$A:$A,$A31,'Pooled CF'!$G:$G,FF$6)</f>
        <v>0</v>
      </c>
      <c r="FG31" s="100">
        <f>SUMIFS('Pooled CF'!$E:$E,'Pooled CF'!$A:$A,$A31,'Pooled CF'!$G:$G,FG$6)</f>
        <v>0</v>
      </c>
      <c r="FH31" s="100">
        <f>SUMIFS('Pooled CF'!$E:$E,'Pooled CF'!$A:$A,$A31,'Pooled CF'!$G:$G,FH$6)</f>
        <v>0</v>
      </c>
      <c r="FI31" s="100">
        <f>SUMIFS('Pooled CF'!$E:$E,'Pooled CF'!$A:$A,$A31,'Pooled CF'!$G:$G,FI$6)</f>
        <v>0</v>
      </c>
      <c r="FJ31" s="100">
        <f>SUMIFS('Pooled CF'!$E:$E,'Pooled CF'!$A:$A,$A31,'Pooled CF'!$G:$G,FJ$6)</f>
        <v>0</v>
      </c>
      <c r="FK31" s="100">
        <f>SUMIFS('Pooled CF'!$E:$E,'Pooled CF'!$A:$A,$A31,'Pooled CF'!$G:$G,FK$6)</f>
        <v>0</v>
      </c>
      <c r="FL31" s="100">
        <f>SUMIFS('Pooled CF'!$E:$E,'Pooled CF'!$A:$A,$A31,'Pooled CF'!$G:$G,FL$6)</f>
        <v>0</v>
      </c>
      <c r="FM31" s="100">
        <f>SUMIFS('Pooled CF'!$E:$E,'Pooled CF'!$A:$A,$A31,'Pooled CF'!$G:$G,FM$6)</f>
        <v>0</v>
      </c>
      <c r="FN31" s="100">
        <f>SUMIFS('Pooled CF'!$E:$E,'Pooled CF'!$A:$A,$A31,'Pooled CF'!$G:$G,FN$6)</f>
        <v>0</v>
      </c>
      <c r="FO31" s="100">
        <f>SUMIFS('Pooled CF'!$E:$E,'Pooled CF'!$A:$A,$A31,'Pooled CF'!$G:$G,FO$6)</f>
        <v>0</v>
      </c>
      <c r="FP31" s="100">
        <f>SUMIFS('Pooled CF'!$E:$E,'Pooled CF'!$A:$A,$A31,'Pooled CF'!$G:$G,FP$6)</f>
        <v>0</v>
      </c>
      <c r="FQ31" s="100">
        <f>SUMIFS('Pooled CF'!$E:$E,'Pooled CF'!$A:$A,$A31,'Pooled CF'!$G:$G,FQ$6)</f>
        <v>0</v>
      </c>
      <c r="FR31" s="100">
        <f>SUMIFS('Pooled CF'!$E:$E,'Pooled CF'!$A:$A,$A31,'Pooled CF'!$G:$G,FR$6)</f>
        <v>0</v>
      </c>
      <c r="FS31" s="100">
        <f>SUMIFS('Pooled CF'!$E:$E,'Pooled CF'!$A:$A,$A31,'Pooled CF'!$G:$G,FS$6)</f>
        <v>0</v>
      </c>
      <c r="FT31" s="100">
        <f>SUMIFS('Pooled CF'!$E:$E,'Pooled CF'!$A:$A,$A31,'Pooled CF'!$G:$G,FT$6)</f>
        <v>0</v>
      </c>
      <c r="FU31" s="100">
        <f>SUMIFS('Pooled CF'!$E:$E,'Pooled CF'!$A:$A,$A31,'Pooled CF'!$G:$G,FU$6)</f>
        <v>0</v>
      </c>
      <c r="FV31" s="100">
        <f>SUMIFS('Pooled CF'!$E:$E,'Pooled CF'!$A:$A,$A31,'Pooled CF'!$G:$G,FV$6)</f>
        <v>0</v>
      </c>
      <c r="FW31" s="100">
        <f>SUMIFS('Pooled CF'!$E:$E,'Pooled CF'!$A:$A,$A31,'Pooled CF'!$G:$G,FW$6)</f>
        <v>0</v>
      </c>
      <c r="FX31" s="100">
        <f>SUMIFS('Pooled CF'!$E:$E,'Pooled CF'!$A:$A,$A31,'Pooled CF'!$G:$G,FX$6)</f>
        <v>0</v>
      </c>
      <c r="FY31" s="100">
        <f>SUMIFS('Pooled CF'!$E:$E,'Pooled CF'!$A:$A,$A31,'Pooled CF'!$G:$G,FY$6)</f>
        <v>0</v>
      </c>
      <c r="FZ31" s="100">
        <f>SUMIFS('Pooled CF'!$E:$E,'Pooled CF'!$A:$A,$A31,'Pooled CF'!$G:$G,FZ$6)</f>
        <v>0</v>
      </c>
      <c r="GA31" s="100">
        <f>SUMIFS('Pooled CF'!$E:$E,'Pooled CF'!$A:$A,$A31,'Pooled CF'!$G:$G,GA$6)</f>
        <v>0</v>
      </c>
      <c r="GB31" s="100">
        <f>SUMIFS('Pooled CF'!$E:$E,'Pooled CF'!$A:$A,$A31,'Pooled CF'!$G:$G,GB$6)</f>
        <v>0</v>
      </c>
      <c r="GC31" s="100">
        <f>SUMIFS('Pooled CF'!$E:$E,'Pooled CF'!$A:$A,$A31,'Pooled CF'!$G:$G,GC$6)</f>
        <v>0</v>
      </c>
      <c r="GD31" s="100">
        <f>SUMIFS('Pooled CF'!$E:$E,'Pooled CF'!$A:$A,$A31,'Pooled CF'!$G:$G,GD$6)</f>
        <v>0</v>
      </c>
      <c r="GE31" s="100">
        <f>SUMIFS('Pooled CF'!$E:$E,'Pooled CF'!$A:$A,$A31,'Pooled CF'!$G:$G,GE$6)</f>
        <v>0</v>
      </c>
      <c r="GF31" s="100">
        <f>SUMIFS('Pooled CF'!$E:$E,'Pooled CF'!$A:$A,$A31,'Pooled CF'!$G:$G,GF$6)</f>
        <v>0</v>
      </c>
      <c r="GG31" s="100">
        <f>SUMIFS('Pooled CF'!$E:$E,'Pooled CF'!$A:$A,$A31,'Pooled CF'!$G:$G,GG$6)</f>
        <v>0</v>
      </c>
      <c r="GH31" s="100">
        <f>SUMIFS('Pooled CF'!$E:$E,'Pooled CF'!$A:$A,$A31,'Pooled CF'!$G:$G,GH$6)</f>
        <v>0</v>
      </c>
      <c r="GI31" s="100">
        <f>SUMIFS('Pooled CF'!$E:$E,'Pooled CF'!$A:$A,$A31,'Pooled CF'!$G:$G,GI$6)</f>
        <v>0</v>
      </c>
      <c r="GJ31" s="100">
        <f>SUMIFS('Pooled CF'!$E:$E,'Pooled CF'!$A:$A,$A31,'Pooled CF'!$G:$G,GJ$6)</f>
        <v>0</v>
      </c>
      <c r="GK31" s="100">
        <f>SUMIFS('Pooled CF'!$E:$E,'Pooled CF'!$A:$A,$A31,'Pooled CF'!$G:$G,GK$6)</f>
        <v>0</v>
      </c>
      <c r="GL31" s="100">
        <f>SUMIFS('Pooled CF'!$E:$E,'Pooled CF'!$A:$A,$A31,'Pooled CF'!$G:$G,GL$6)</f>
        <v>0</v>
      </c>
      <c r="GM31" s="100">
        <f>SUMIFS('Pooled CF'!$E:$E,'Pooled CF'!$A:$A,$A31,'Pooled CF'!$G:$G,GM$6)</f>
        <v>0</v>
      </c>
      <c r="GN31" s="100">
        <f>SUMIFS('Pooled CF'!$E:$E,'Pooled CF'!$A:$A,$A31,'Pooled CF'!$G:$G,GN$6)</f>
        <v>0</v>
      </c>
      <c r="GO31" s="100">
        <f>SUMIFS('Pooled CF'!$E:$E,'Pooled CF'!$A:$A,$A31,'Pooled CF'!$G:$G,GO$6)</f>
        <v>0</v>
      </c>
      <c r="GP31" s="100">
        <f>SUMIFS('Pooled CF'!$E:$E,'Pooled CF'!$A:$A,$A31,'Pooled CF'!$G:$G,GP$6)</f>
        <v>0</v>
      </c>
      <c r="GQ31" s="100">
        <f>SUMIFS('Pooled CF'!$E:$E,'Pooled CF'!$A:$A,$A31,'Pooled CF'!$G:$G,GQ$6)</f>
        <v>0</v>
      </c>
      <c r="GR31" s="100">
        <f>SUMIFS('Pooled CF'!$E:$E,'Pooled CF'!$A:$A,$A31,'Pooled CF'!$G:$G,GR$6)</f>
        <v>0</v>
      </c>
      <c r="GS31" s="100">
        <f>SUMIFS('Pooled CF'!$E:$E,'Pooled CF'!$A:$A,$A31,'Pooled CF'!$G:$G,GS$6)</f>
        <v>0</v>
      </c>
      <c r="GU31" s="85">
        <f t="shared" si="19"/>
        <v>-25667271.50146208</v>
      </c>
      <c r="GV31" s="85">
        <f t="shared" si="19"/>
        <v>2964841.78</v>
      </c>
      <c r="GW31" s="85">
        <f t="shared" si="19"/>
        <v>2964200.3899999997</v>
      </c>
      <c r="GX31" s="85">
        <f t="shared" si="19"/>
        <v>2887434.78</v>
      </c>
      <c r="GY31" s="85">
        <f t="shared" si="19"/>
        <v>2992783.19</v>
      </c>
      <c r="GZ31" s="85">
        <f t="shared" si="19"/>
        <v>2973563.73</v>
      </c>
      <c r="HA31" s="85">
        <f t="shared" si="19"/>
        <v>2866864.6799999997</v>
      </c>
      <c r="HB31" s="85">
        <f t="shared" si="19"/>
        <v>2646910.94</v>
      </c>
      <c r="HC31" s="85">
        <f t="shared" si="19"/>
        <v>2494515.66</v>
      </c>
      <c r="HD31" s="85">
        <f t="shared" si="19"/>
        <v>2583597.2935671271</v>
      </c>
      <c r="HE31" s="85">
        <f t="shared" si="19"/>
        <v>1071317.5960908439</v>
      </c>
      <c r="HF31" s="85">
        <f t="shared" si="19"/>
        <v>132537.79542041599</v>
      </c>
      <c r="HG31" s="85">
        <f t="shared" si="19"/>
        <v>52820.563103375003</v>
      </c>
      <c r="HH31" s="85">
        <f t="shared" si="19"/>
        <v>0</v>
      </c>
      <c r="HI31" s="85">
        <f t="shared" si="19"/>
        <v>0</v>
      </c>
      <c r="HJ31" s="85">
        <f t="shared" si="19"/>
        <v>0</v>
      </c>
      <c r="HK31" s="85">
        <f t="shared" si="17"/>
        <v>964116.89671968459</v>
      </c>
    </row>
    <row r="32" spans="1:219" hidden="1" outlineLevel="1" x14ac:dyDescent="0.75">
      <c r="A32" s="7" t="s">
        <v>38</v>
      </c>
      <c r="B32" s="112" t="s">
        <v>211</v>
      </c>
      <c r="C32" s="104">
        <f ca="1">EOMONTH(OFFSET(Strats!$B$3,MATCH($B32,Strats!$B$4:$B$31,0),MATCH(C$5,Strats!$C$3:$BS$3,0)),0)</f>
        <v>42916</v>
      </c>
      <c r="D32" s="87">
        <f ca="1">OFFSET(Strats!$B$3,MATCH($B32,Strats!$B$4:$B$31,0),MATCH(D$5,Strats!$C$3:$BS$3,0))</f>
        <v>50599188</v>
      </c>
      <c r="E32" s="88">
        <f ca="1">OFFSET(Strats!$B$3,MATCH($B32,Strats!$B$4:$B$31,0),MATCH(E$5,Strats!$C$3:$BS$3,0))</f>
        <v>0.40596341725143892</v>
      </c>
      <c r="F32" s="85">
        <f t="shared" ca="1" si="13"/>
        <v>20541419.270628002</v>
      </c>
      <c r="G32" s="85">
        <f t="shared" ca="1" si="14"/>
        <v>20249786.32123803</v>
      </c>
      <c r="H32" s="86">
        <f ca="1">IFERROR(XIRR(OFFSET($J32,0,MATCH($C32,$K$6:$GS$6,0)):$GS32,OFFSET($J$6,0,MATCH($C32,$K$6:$GS$6,0)):$GS$6),"N/A")</f>
        <v>1.8729135394096378E-2</v>
      </c>
      <c r="I32" s="95">
        <f t="shared" ca="1" si="15"/>
        <v>1.0940985616670063</v>
      </c>
      <c r="K32" s="100">
        <f>SUMIFS('Pooled CF'!$E:$E,'Pooled CF'!$A:$A,$A32,'Pooled CF'!$G:$G,K$6)</f>
        <v>0</v>
      </c>
      <c r="L32" s="100">
        <f>SUMIFS('Pooled CF'!$E:$E,'Pooled CF'!$A:$A,$A32,'Pooled CF'!$G:$G,L$6)</f>
        <v>0</v>
      </c>
      <c r="M32" s="100">
        <f>SUMIFS('Pooled CF'!$E:$E,'Pooled CF'!$A:$A,$A32,'Pooled CF'!$G:$G,M$6)</f>
        <v>0</v>
      </c>
      <c r="N32" s="100">
        <f>SUMIFS('Pooled CF'!$E:$E,'Pooled CF'!$A:$A,$A32,'Pooled CF'!$G:$G,N$6)</f>
        <v>0</v>
      </c>
      <c r="O32" s="100">
        <f>SUMIFS('Pooled CF'!$E:$E,'Pooled CF'!$A:$A,$A32,'Pooled CF'!$G:$G,O$6)</f>
        <v>-20954690.02938997</v>
      </c>
      <c r="P32" s="100">
        <f>SUMIFS('Pooled CF'!$E:$E,'Pooled CF'!$A:$A,$A32,'Pooled CF'!$G:$G,P$6)</f>
        <v>207649.24</v>
      </c>
      <c r="Q32" s="100">
        <f>SUMIFS('Pooled CF'!$E:$E,'Pooled CF'!$A:$A,$A32,'Pooled CF'!$G:$G,Q$6)</f>
        <v>215260.69</v>
      </c>
      <c r="R32" s="100">
        <f>SUMIFS('Pooled CF'!$E:$E,'Pooled CF'!$A:$A,$A32,'Pooled CF'!$G:$G,R$6)</f>
        <v>215256.58</v>
      </c>
      <c r="S32" s="100">
        <f>SUMIFS('Pooled CF'!$E:$E,'Pooled CF'!$A:$A,$A32,'Pooled CF'!$G:$G,S$6)</f>
        <v>207635.68</v>
      </c>
      <c r="T32" s="100">
        <f>SUMIFS('Pooled CF'!$E:$E,'Pooled CF'!$A:$A,$A32,'Pooled CF'!$G:$G,T$6)</f>
        <v>215247.69</v>
      </c>
      <c r="U32" s="100">
        <f>SUMIFS('Pooled CF'!$E:$E,'Pooled CF'!$A:$A,$A32,'Pooled CF'!$G:$G,U$6)</f>
        <v>207626.31</v>
      </c>
      <c r="V32" s="100">
        <f>SUMIFS('Pooled CF'!$E:$E,'Pooled CF'!$A:$A,$A32,'Pooled CF'!$G:$G,V$6)</f>
        <v>208295.51</v>
      </c>
      <c r="W32" s="100">
        <f>SUMIFS('Pooled CF'!$E:$E,'Pooled CF'!$A:$A,$A32,'Pooled CF'!$G:$G,W$6)</f>
        <v>208291.4</v>
      </c>
      <c r="X32" s="100">
        <f>SUMIFS('Pooled CF'!$E:$E,'Pooled CF'!$A:$A,$A32,'Pooled CF'!$G:$G,X$6)</f>
        <v>206273.52</v>
      </c>
      <c r="Y32" s="100">
        <f>SUMIFS('Pooled CF'!$E:$E,'Pooled CF'!$A:$A,$A32,'Pooled CF'!$G:$G,Y$6)</f>
        <v>215224.09</v>
      </c>
      <c r="Z32" s="100">
        <f>SUMIFS('Pooled CF'!$E:$E,'Pooled CF'!$A:$A,$A32,'Pooled CF'!$G:$G,Z$6)</f>
        <v>207601.44</v>
      </c>
      <c r="AA32" s="100">
        <f>SUMIFS('Pooled CF'!$E:$E,'Pooled CF'!$A:$A,$A32,'Pooled CF'!$G:$G,AA$6)</f>
        <v>209805.96</v>
      </c>
      <c r="AB32" s="100">
        <f>SUMIFS('Pooled CF'!$E:$E,'Pooled CF'!$A:$A,$A32,'Pooled CF'!$G:$G,AB$6)</f>
        <v>202357.28</v>
      </c>
      <c r="AC32" s="100">
        <f>SUMIFS('Pooled CF'!$E:$E,'Pooled CF'!$A:$A,$A32,'Pooled CF'!$G:$G,AC$6)</f>
        <v>209796.55</v>
      </c>
      <c r="AD32" s="100">
        <f>SUMIFS('Pooled CF'!$E:$E,'Pooled CF'!$A:$A,$A32,'Pooled CF'!$G:$G,AD$6)</f>
        <v>209792.12</v>
      </c>
      <c r="AE32" s="100">
        <f>SUMIFS('Pooled CF'!$E:$E,'Pooled CF'!$A:$A,$A32,'Pooled CF'!$G:$G,AE$6)</f>
        <v>202342.7</v>
      </c>
      <c r="AF32" s="100">
        <f>SUMIFS('Pooled CF'!$E:$E,'Pooled CF'!$A:$A,$A32,'Pooled CF'!$G:$G,AF$6)</f>
        <v>209782.56</v>
      </c>
      <c r="AG32" s="100">
        <f>SUMIFS('Pooled CF'!$E:$E,'Pooled CF'!$A:$A,$A32,'Pooled CF'!$G:$G,AG$6)</f>
        <v>202332.63</v>
      </c>
      <c r="AH32" s="100">
        <f>SUMIFS('Pooled CF'!$E:$E,'Pooled CF'!$A:$A,$A32,'Pooled CF'!$G:$G,AH$6)</f>
        <v>202831.53</v>
      </c>
      <c r="AI32" s="100">
        <f>SUMIFS('Pooled CF'!$E:$E,'Pooled CF'!$A:$A,$A32,'Pooled CF'!$G:$G,AI$6)</f>
        <v>202827.11</v>
      </c>
      <c r="AJ32" s="100">
        <f>SUMIFS('Pooled CF'!$E:$E,'Pooled CF'!$A:$A,$A32,'Pooled CF'!$G:$G,AJ$6)</f>
        <v>201319.28</v>
      </c>
      <c r="AK32" s="100">
        <f>SUMIFS('Pooled CF'!$E:$E,'Pooled CF'!$A:$A,$A32,'Pooled CF'!$G:$G,AK$6)</f>
        <v>209757.25</v>
      </c>
      <c r="AL32" s="100">
        <f>SUMIFS('Pooled CF'!$E:$E,'Pooled CF'!$A:$A,$A32,'Pooled CF'!$G:$G,AL$6)</f>
        <v>202305.97</v>
      </c>
      <c r="AM32" s="100">
        <f>SUMIFS('Pooled CF'!$E:$E,'Pooled CF'!$A:$A,$A32,'Pooled CF'!$G:$G,AM$6)</f>
        <v>209747.28</v>
      </c>
      <c r="AN32" s="100">
        <f>SUMIFS('Pooled CF'!$E:$E,'Pooled CF'!$A:$A,$A32,'Pooled CF'!$G:$G,AN$6)</f>
        <v>202295.46</v>
      </c>
      <c r="AO32" s="100">
        <f>SUMIFS('Pooled CF'!$E:$E,'Pooled CF'!$A:$A,$A32,'Pooled CF'!$G:$G,AO$6)</f>
        <v>209737.33</v>
      </c>
      <c r="AP32" s="100">
        <f>SUMIFS('Pooled CF'!$E:$E,'Pooled CF'!$A:$A,$A32,'Pooled CF'!$G:$G,AP$6)</f>
        <v>209732.86</v>
      </c>
      <c r="AQ32" s="100">
        <f>SUMIFS('Pooled CF'!$E:$E,'Pooled CF'!$A:$A,$A32,'Pooled CF'!$G:$G,AQ$6)</f>
        <v>202280.46</v>
      </c>
      <c r="AR32" s="100">
        <f>SUMIFS('Pooled CF'!$E:$E,'Pooled CF'!$A:$A,$A32,'Pooled CF'!$G:$G,AR$6)</f>
        <v>209723.26</v>
      </c>
      <c r="AS32" s="100">
        <f>SUMIFS('Pooled CF'!$E:$E,'Pooled CF'!$A:$A,$A32,'Pooled CF'!$G:$G,AS$6)</f>
        <v>202270.25</v>
      </c>
      <c r="AT32" s="100">
        <f>SUMIFS('Pooled CF'!$E:$E,'Pooled CF'!$A:$A,$A32,'Pooled CF'!$G:$G,AT$6)</f>
        <v>209713.54</v>
      </c>
      <c r="AU32" s="100">
        <f>SUMIFS('Pooled CF'!$E:$E,'Pooled CF'!$A:$A,$A32,'Pooled CF'!$G:$G,AU$6)</f>
        <v>202769.64</v>
      </c>
      <c r="AV32" s="100">
        <f>SUMIFS('Pooled CF'!$E:$E,'Pooled CF'!$A:$A,$A32,'Pooled CF'!$G:$G,AV$6)</f>
        <v>201749.29</v>
      </c>
      <c r="AW32" s="100">
        <f>SUMIFS('Pooled CF'!$E:$E,'Pooled CF'!$A:$A,$A32,'Pooled CF'!$G:$G,AW$6)</f>
        <v>209698.48</v>
      </c>
      <c r="AX32" s="100">
        <f>SUMIFS('Pooled CF'!$E:$E,'Pooled CF'!$A:$A,$A32,'Pooled CF'!$G:$G,AX$6)</f>
        <v>329788.09000000003</v>
      </c>
      <c r="AY32" s="100">
        <f>SUMIFS('Pooled CF'!$E:$E,'Pooled CF'!$A:$A,$A32,'Pooled CF'!$G:$G,AY$6)</f>
        <v>200474.97</v>
      </c>
      <c r="AZ32" s="100">
        <f>SUMIFS('Pooled CF'!$E:$E,'Pooled CF'!$A:$A,$A32,'Pooled CF'!$G:$G,AZ$6)</f>
        <v>193331.45</v>
      </c>
      <c r="BA32" s="100">
        <f>SUMIFS('Pooled CF'!$E:$E,'Pooled CF'!$A:$A,$A32,'Pooled CF'!$G:$G,BA$6)</f>
        <v>196963.02</v>
      </c>
      <c r="BB32" s="100">
        <f>SUMIFS('Pooled CF'!$E:$E,'Pooled CF'!$A:$A,$A32,'Pooled CF'!$G:$G,BB$6)</f>
        <v>196785.15</v>
      </c>
      <c r="BC32" s="100">
        <f>SUMIFS('Pooled CF'!$E:$E,'Pooled CF'!$A:$A,$A32,'Pooled CF'!$G:$G,BC$6)</f>
        <v>189764.23</v>
      </c>
      <c r="BD32" s="100">
        <f>SUMIFS('Pooled CF'!$E:$E,'Pooled CF'!$A:$A,$A32,'Pooled CF'!$G:$G,BD$6)</f>
        <v>196784.19</v>
      </c>
      <c r="BE32" s="100">
        <f>SUMIFS('Pooled CF'!$E:$E,'Pooled CF'!$A:$A,$A32,'Pooled CF'!$G:$G,BE$6)</f>
        <v>189937.33</v>
      </c>
      <c r="BF32" s="100">
        <f>SUMIFS('Pooled CF'!$E:$E,'Pooled CF'!$A:$A,$A32,'Pooled CF'!$G:$G,BF$6)</f>
        <v>177721.16</v>
      </c>
      <c r="BG32" s="100">
        <f>SUMIFS('Pooled CF'!$E:$E,'Pooled CF'!$A:$A,$A32,'Pooled CF'!$G:$G,BG$6)</f>
        <v>174152.76</v>
      </c>
      <c r="BH32" s="100">
        <f>SUMIFS('Pooled CF'!$E:$E,'Pooled CF'!$A:$A,$A32,'Pooled CF'!$G:$G,BH$6)</f>
        <v>173515.74</v>
      </c>
      <c r="BI32" s="100">
        <f>SUMIFS('Pooled CF'!$E:$E,'Pooled CF'!$A:$A,$A32,'Pooled CF'!$G:$G,BI$6)</f>
        <v>177094.56</v>
      </c>
      <c r="BJ32" s="100">
        <f>SUMIFS('Pooled CF'!$E:$E,'Pooled CF'!$A:$A,$A32,'Pooled CF'!$G:$G,BJ$6)</f>
        <v>169657.78</v>
      </c>
      <c r="BK32" s="100">
        <f>SUMIFS('Pooled CF'!$E:$E,'Pooled CF'!$A:$A,$A32,'Pooled CF'!$G:$G,BK$6)</f>
        <v>177101.93</v>
      </c>
      <c r="BL32" s="100">
        <f>SUMIFS('Pooled CF'!$E:$E,'Pooled CF'!$A:$A,$A32,'Pooled CF'!$G:$G,BL$6)</f>
        <v>167000.68</v>
      </c>
      <c r="BM32" s="100">
        <f>SUMIFS('Pooled CF'!$E:$E,'Pooled CF'!$A:$A,$A32,'Pooled CF'!$G:$G,BM$6)</f>
        <v>173637.41</v>
      </c>
      <c r="BN32" s="100">
        <f>SUMIFS('Pooled CF'!$E:$E,'Pooled CF'!$A:$A,$A32,'Pooled CF'!$G:$G,BN$6)</f>
        <v>173654.45</v>
      </c>
      <c r="BO32" s="100">
        <f>SUMIFS('Pooled CF'!$E:$E,'Pooled CF'!$A:$A,$A32,'Pooled CF'!$G:$G,BO$6)</f>
        <v>167033.28</v>
      </c>
      <c r="BP32" s="100">
        <f>SUMIFS('Pooled CF'!$E:$E,'Pooled CF'!$A:$A,$A32,'Pooled CF'!$G:$G,BP$6)</f>
        <v>173690.26</v>
      </c>
      <c r="BQ32" s="100">
        <f>SUMIFS('Pooled CF'!$E:$E,'Pooled CF'!$A:$A,$A32,'Pooled CF'!$G:$G,BQ$6)</f>
        <v>154993.24</v>
      </c>
      <c r="BR32" s="100">
        <f>SUMIFS('Pooled CF'!$E:$E,'Pooled CF'!$A:$A,$A32,'Pooled CF'!$G:$G,BR$6)</f>
        <v>197079.81</v>
      </c>
      <c r="BS32" s="100">
        <f>SUMIFS('Pooled CF'!$E:$E,'Pooled CF'!$A:$A,$A32,'Pooled CF'!$G:$G,BS$6)</f>
        <v>171080.25</v>
      </c>
      <c r="BT32" s="100">
        <f>SUMIFS('Pooled CF'!$E:$E,'Pooled CF'!$A:$A,$A32,'Pooled CF'!$G:$G,BT$6)</f>
        <v>169509.86</v>
      </c>
      <c r="BU32" s="100">
        <f>SUMIFS('Pooled CF'!$E:$E,'Pooled CF'!$A:$A,$A32,'Pooled CF'!$G:$G,BU$6)</f>
        <v>179245.61</v>
      </c>
      <c r="BV32" s="100">
        <f>SUMIFS('Pooled CF'!$E:$E,'Pooled CF'!$A:$A,$A32,'Pooled CF'!$G:$G,BV$6)</f>
        <v>173077.5</v>
      </c>
      <c r="BW32" s="100">
        <f>SUMIFS('Pooled CF'!$E:$E,'Pooled CF'!$A:$A,$A32,'Pooled CF'!$G:$G,BW$6)</f>
        <v>193257.74</v>
      </c>
      <c r="BX32" s="100">
        <f>SUMIFS('Pooled CF'!$E:$E,'Pooled CF'!$A:$A,$A32,'Pooled CF'!$G:$G,BX$6)</f>
        <v>357335.46</v>
      </c>
      <c r="BY32" s="100">
        <f>SUMIFS('Pooled CF'!$E:$E,'Pooled CF'!$A:$A,$A32,'Pooled CF'!$G:$G,BY$6)</f>
        <v>196166.07</v>
      </c>
      <c r="BZ32" s="100">
        <f>SUMIFS('Pooled CF'!$E:$E,'Pooled CF'!$A:$A,$A32,'Pooled CF'!$G:$G,BZ$6)</f>
        <v>196170.3</v>
      </c>
      <c r="CA32" s="100">
        <f>SUMIFS('Pooled CF'!$E:$E,'Pooled CF'!$A:$A,$A32,'Pooled CF'!$G:$G,CA$6)</f>
        <v>189521.44</v>
      </c>
      <c r="CB32" s="100">
        <f>SUMIFS('Pooled CF'!$E:$E,'Pooled CF'!$A:$A,$A32,'Pooled CF'!$G:$G,CB$6)</f>
        <v>232704.06</v>
      </c>
      <c r="CC32" s="100">
        <f>SUMIFS('Pooled CF'!$E:$E,'Pooled CF'!$A:$A,$A32,'Pooled CF'!$G:$G,CC$6)</f>
        <v>189514.45</v>
      </c>
      <c r="CD32" s="100">
        <f>SUMIFS('Pooled CF'!$E:$E,'Pooled CF'!$A:$A,$A32,'Pooled CF'!$G:$G,CD$6)</f>
        <v>189208.97</v>
      </c>
      <c r="CE32" s="100">
        <f>SUMIFS('Pooled CF'!$E:$E,'Pooled CF'!$A:$A,$A32,'Pooled CF'!$G:$G,CE$6)</f>
        <v>276983.40000000002</v>
      </c>
      <c r="CF32" s="100">
        <f>SUMIFS('Pooled CF'!$E:$E,'Pooled CF'!$A:$A,$A32,'Pooled CF'!$G:$G,CF$6)</f>
        <v>192974.02</v>
      </c>
      <c r="CG32" s="100">
        <f>SUMIFS('Pooled CF'!$E:$E,'Pooled CF'!$A:$A,$A32,'Pooled CF'!$G:$G,CG$6)</f>
        <v>203114.48</v>
      </c>
      <c r="CH32" s="100">
        <f>SUMIFS('Pooled CF'!$E:$E,'Pooled CF'!$A:$A,$A32,'Pooled CF'!$G:$G,CH$6)</f>
        <v>192947.77</v>
      </c>
      <c r="CI32" s="100">
        <f>SUMIFS('Pooled CF'!$E:$E,'Pooled CF'!$A:$A,$A32,'Pooled CF'!$G:$G,CI$6)</f>
        <v>199610.68</v>
      </c>
      <c r="CJ32" s="100">
        <f>SUMIFS('Pooled CF'!$E:$E,'Pooled CF'!$A:$A,$A32,'Pooled CF'!$G:$G,CJ$6)</f>
        <v>192944.06</v>
      </c>
      <c r="CK32" s="100">
        <f>SUMIFS('Pooled CF'!$E:$E,'Pooled CF'!$A:$A,$A32,'Pooled CF'!$G:$G,CK$6)</f>
        <v>199593.24</v>
      </c>
      <c r="CL32" s="100">
        <f>SUMIFS('Pooled CF'!$E:$E,'Pooled CF'!$A:$A,$A32,'Pooled CF'!$G:$G,CL$6)</f>
        <v>199591.38</v>
      </c>
      <c r="CM32" s="100">
        <f>SUMIFS('Pooled CF'!$E:$E,'Pooled CF'!$A:$A,$A32,'Pooled CF'!$G:$G,CM$6)</f>
        <v>192925.33</v>
      </c>
      <c r="CN32" s="100">
        <f>SUMIFS('Pooled CF'!$E:$E,'Pooled CF'!$A:$A,$A32,'Pooled CF'!$G:$G,CN$6)</f>
        <v>199572.64</v>
      </c>
      <c r="CO32" s="100">
        <f>SUMIFS('Pooled CF'!$E:$E,'Pooled CF'!$A:$A,$A32,'Pooled CF'!$G:$G,CO$6)</f>
        <v>192907.15</v>
      </c>
      <c r="CP32" s="100">
        <f>SUMIFS('Pooled CF'!$E:$E,'Pooled CF'!$A:$A,$A32,'Pooled CF'!$G:$G,CP$6)</f>
        <v>199568.58</v>
      </c>
      <c r="CQ32" s="100">
        <f>SUMIFS('Pooled CF'!$E:$E,'Pooled CF'!$A:$A,$A32,'Pooled CF'!$G:$G,CQ$6)</f>
        <v>192903.2</v>
      </c>
      <c r="CR32" s="100">
        <f>SUMIFS('Pooled CF'!$E:$E,'Pooled CF'!$A:$A,$A32,'Pooled CF'!$G:$G,CR$6)</f>
        <v>192909.25</v>
      </c>
      <c r="CS32" s="100">
        <f>SUMIFS('Pooled CF'!$E:$E,'Pooled CF'!$A:$A,$A32,'Pooled CF'!$G:$G,CS$6)</f>
        <v>197894.39</v>
      </c>
      <c r="CT32" s="100">
        <f>SUMIFS('Pooled CF'!$E:$E,'Pooled CF'!$A:$A,$A32,'Pooled CF'!$G:$G,CT$6)</f>
        <v>192897.05</v>
      </c>
      <c r="CU32" s="100">
        <f>SUMIFS('Pooled CF'!$E:$E,'Pooled CF'!$A:$A,$A32,'Pooled CF'!$G:$G,CU$6)</f>
        <v>199558.06</v>
      </c>
      <c r="CV32" s="100">
        <f>SUMIFS('Pooled CF'!$E:$E,'Pooled CF'!$A:$A,$A32,'Pooled CF'!$G:$G,CV$6)</f>
        <v>192892.92</v>
      </c>
      <c r="CW32" s="100">
        <f>SUMIFS('Pooled CF'!$E:$E,'Pooled CF'!$A:$A,$A32,'Pooled CF'!$G:$G,CW$6)</f>
        <v>193622.74</v>
      </c>
      <c r="CX32" s="100">
        <f>SUMIFS('Pooled CF'!$E:$E,'Pooled CF'!$A:$A,$A32,'Pooled CF'!$G:$G,CX$6)</f>
        <v>192209.13</v>
      </c>
      <c r="CY32" s="100">
        <f>SUMIFS('Pooled CF'!$E:$E,'Pooled CF'!$A:$A,$A32,'Pooled CF'!$G:$G,CY$6)</f>
        <v>185792.58</v>
      </c>
      <c r="CZ32" s="100">
        <f>SUMIFS('Pooled CF'!$E:$E,'Pooled CF'!$A:$A,$A32,'Pooled CF'!$G:$G,CZ$6)</f>
        <v>192229.84</v>
      </c>
      <c r="DA32" s="100">
        <f>SUMIFS('Pooled CF'!$E:$E,'Pooled CF'!$A:$A,$A32,'Pooled CF'!$G:$G,DA$6)</f>
        <v>180990.93</v>
      </c>
      <c r="DB32" s="100">
        <f>SUMIFS('Pooled CF'!$E:$E,'Pooled CF'!$A:$A,$A32,'Pooled CF'!$G:$G,DB$6)</f>
        <v>180605.53</v>
      </c>
      <c r="DC32" s="100">
        <f>SUMIFS('Pooled CF'!$E:$E,'Pooled CF'!$A:$A,$A32,'Pooled CF'!$G:$G,DC$6)</f>
        <v>345115.64</v>
      </c>
      <c r="DD32" s="100">
        <f>SUMIFS('Pooled CF'!$E:$E,'Pooled CF'!$A:$A,$A32,'Pooled CF'!$G:$G,DD$6)</f>
        <v>181836.79999999999</v>
      </c>
      <c r="DE32" s="100">
        <f>SUMIFS('Pooled CF'!$E:$E,'Pooled CF'!$A:$A,$A32,'Pooled CF'!$G:$G,DE$6)</f>
        <v>228053.55</v>
      </c>
      <c r="DF32" s="100">
        <f>SUMIFS('Pooled CF'!$E:$E,'Pooled CF'!$A:$A,$A32,'Pooled CF'!$G:$G,DF$6)</f>
        <v>189125.5</v>
      </c>
      <c r="DG32" s="100">
        <f>SUMIFS('Pooled CF'!$E:$E,'Pooled CF'!$A:$A,$A32,'Pooled CF'!$G:$G,DG$6)</f>
        <v>188281.54</v>
      </c>
      <c r="DH32" s="100">
        <f>SUMIFS('Pooled CF'!$E:$E,'Pooled CF'!$A:$A,$A32,'Pooled CF'!$G:$G,DH$6)</f>
        <v>182209.23</v>
      </c>
      <c r="DI32" s="100">
        <f>SUMIFS('Pooled CF'!$E:$E,'Pooled CF'!$A:$A,$A32,'Pooled CF'!$G:$G,DI$6)</f>
        <v>192145.07</v>
      </c>
      <c r="DJ32" s="100">
        <f>SUMIFS('Pooled CF'!$E:$E,'Pooled CF'!$A:$A,$A32,'Pooled CF'!$G:$G,DJ$6)</f>
        <v>195587.57</v>
      </c>
      <c r="DK32" s="100">
        <f>SUMIFS('Pooled CF'!$E:$E,'Pooled CF'!$A:$A,$A32,'Pooled CF'!$G:$G,DK$6)</f>
        <v>129809.84</v>
      </c>
      <c r="DL32" s="100">
        <f>SUMIFS('Pooled CF'!$E:$E,'Pooled CF'!$A:$A,$A32,'Pooled CF'!$G:$G,DL$6)</f>
        <v>47488.6</v>
      </c>
      <c r="DM32" s="100">
        <f>SUMIFS('Pooled CF'!$E:$E,'Pooled CF'!$A:$A,$A32,'Pooled CF'!$G:$G,DM$6)</f>
        <v>108893.45</v>
      </c>
      <c r="DN32" s="100">
        <f>SUMIFS('Pooled CF'!$E:$E,'Pooled CF'!$A:$A,$A32,'Pooled CF'!$G:$G,DN$6)</f>
        <v>105972.6</v>
      </c>
      <c r="DO32" s="100">
        <f>SUMIFS('Pooled CF'!$E:$E,'Pooled CF'!$A:$A,$A32,'Pooled CF'!$G:$G,DO$6)</f>
        <v>105701.16</v>
      </c>
      <c r="DP32" s="100">
        <f>SUMIFS('Pooled CF'!$E:$E,'Pooled CF'!$A:$A,$A32,'Pooled CF'!$G:$G,DP$6)</f>
        <v>81327.460000000006</v>
      </c>
      <c r="DQ32" s="100">
        <f>SUMIFS('Pooled CF'!$E:$E,'Pooled CF'!$A:$A,$A32,'Pooled CF'!$G:$G,DQ$6)</f>
        <v>69229.81</v>
      </c>
      <c r="DR32" s="100">
        <f>SUMIFS('Pooled CF'!$E:$E,'Pooled CF'!$A:$A,$A32,'Pooled CF'!$G:$G,DR$6)</f>
        <v>67133.52</v>
      </c>
      <c r="DS32" s="100">
        <f>SUMIFS('Pooled CF'!$E:$E,'Pooled CF'!$A:$A,$A32,'Pooled CF'!$G:$G,DS$6)</f>
        <v>71623.25</v>
      </c>
      <c r="DT32" s="100">
        <f>SUMIFS('Pooled CF'!$E:$E,'Pooled CF'!$A:$A,$A32,'Pooled CF'!$G:$G,DT$6)</f>
        <v>64393.8</v>
      </c>
      <c r="DU32" s="100">
        <f>SUMIFS('Pooled CF'!$E:$E,'Pooled CF'!$A:$A,$A32,'Pooled CF'!$G:$G,DU$6)</f>
        <v>88417.97</v>
      </c>
      <c r="DV32" s="100">
        <f>SUMIFS('Pooled CF'!$E:$E,'Pooled CF'!$A:$A,$A32,'Pooled CF'!$G:$G,DV$6)</f>
        <v>88490.19</v>
      </c>
      <c r="DW32" s="100">
        <f>SUMIFS('Pooled CF'!$E:$E,'Pooled CF'!$A:$A,$A32,'Pooled CF'!$G:$G,DW$6)</f>
        <v>199365.24596117099</v>
      </c>
      <c r="DX32" s="100">
        <f>SUMIFS('Pooled CF'!$E:$E,'Pooled CF'!$A:$A,$A32,'Pooled CF'!$G:$G,DX$6)</f>
        <v>206010.41338818299</v>
      </c>
      <c r="DY32" s="100">
        <f>SUMIFS('Pooled CF'!$E:$E,'Pooled CF'!$A:$A,$A32,'Pooled CF'!$G:$G,DY$6)</f>
        <v>199324.38449339801</v>
      </c>
      <c r="DZ32" s="100">
        <f>SUMIFS('Pooled CF'!$E:$E,'Pooled CF'!$A:$A,$A32,'Pooled CF'!$G:$G,DZ$6)</f>
        <v>199323.97135728001</v>
      </c>
      <c r="EA32" s="100">
        <f>SUMIFS('Pooled CF'!$E:$E,'Pooled CF'!$A:$A,$A32,'Pooled CF'!$G:$G,EA$6)</f>
        <v>199342.57915670201</v>
      </c>
      <c r="EB32" s="100">
        <f>SUMIFS('Pooled CF'!$E:$E,'Pooled CF'!$A:$A,$A32,'Pooled CF'!$G:$G,EB$6)</f>
        <v>159567.44766566099</v>
      </c>
      <c r="EC32" s="100">
        <f>SUMIFS('Pooled CF'!$E:$E,'Pooled CF'!$A:$A,$A32,'Pooled CF'!$G:$G,EC$6)</f>
        <v>123698.113018905</v>
      </c>
      <c r="ED32" s="100">
        <f>SUMIFS('Pooled CF'!$E:$E,'Pooled CF'!$A:$A,$A32,'Pooled CF'!$G:$G,ED$6)</f>
        <v>118376.544498188</v>
      </c>
      <c r="EE32" s="100">
        <f>SUMIFS('Pooled CF'!$E:$E,'Pooled CF'!$A:$A,$A32,'Pooled CF'!$G:$G,EE$6)</f>
        <v>123275.924065033</v>
      </c>
      <c r="EF32" s="100">
        <f>SUMIFS('Pooled CF'!$E:$E,'Pooled CF'!$A:$A,$A32,'Pooled CF'!$G:$G,EF$6)</f>
        <v>122325.181861833</v>
      </c>
      <c r="EG32" s="100">
        <f>SUMIFS('Pooled CF'!$E:$E,'Pooled CF'!$A:$A,$A32,'Pooled CF'!$G:$G,EG$6)</f>
        <v>126769.99332281599</v>
      </c>
      <c r="EH32" s="100">
        <f>SUMIFS('Pooled CF'!$E:$E,'Pooled CF'!$A:$A,$A32,'Pooled CF'!$G:$G,EH$6)</f>
        <v>126769.99332281599</v>
      </c>
      <c r="EI32" s="100">
        <f>SUMIFS('Pooled CF'!$E:$E,'Pooled CF'!$A:$A,$A32,'Pooled CF'!$G:$G,EI$6)</f>
        <v>79099.205243008997</v>
      </c>
      <c r="EJ32" s="100">
        <f>SUMIFS('Pooled CF'!$E:$E,'Pooled CF'!$A:$A,$A32,'Pooled CF'!$G:$G,EJ$6)</f>
        <v>0</v>
      </c>
      <c r="EK32" s="100">
        <f>SUMIFS('Pooled CF'!$E:$E,'Pooled CF'!$A:$A,$A32,'Pooled CF'!$G:$G,EK$6)</f>
        <v>0</v>
      </c>
      <c r="EL32" s="100">
        <f>SUMIFS('Pooled CF'!$E:$E,'Pooled CF'!$A:$A,$A32,'Pooled CF'!$G:$G,EL$6)</f>
        <v>0</v>
      </c>
      <c r="EM32" s="100">
        <f>SUMIFS('Pooled CF'!$E:$E,'Pooled CF'!$A:$A,$A32,'Pooled CF'!$G:$G,EM$6)</f>
        <v>0</v>
      </c>
      <c r="EN32" s="100">
        <f>SUMIFS('Pooled CF'!$E:$E,'Pooled CF'!$A:$A,$A32,'Pooled CF'!$G:$G,EN$6)</f>
        <v>0</v>
      </c>
      <c r="EO32" s="100">
        <f>SUMIFS('Pooled CF'!$E:$E,'Pooled CF'!$A:$A,$A32,'Pooled CF'!$G:$G,EO$6)</f>
        <v>0</v>
      </c>
      <c r="EP32" s="100">
        <f>SUMIFS('Pooled CF'!$E:$E,'Pooled CF'!$A:$A,$A32,'Pooled CF'!$G:$G,EP$6)</f>
        <v>0</v>
      </c>
      <c r="EQ32" s="100">
        <f>SUMIFS('Pooled CF'!$E:$E,'Pooled CF'!$A:$A,$A32,'Pooled CF'!$G:$G,EQ$6)</f>
        <v>0</v>
      </c>
      <c r="ER32" s="100">
        <f>SUMIFS('Pooled CF'!$E:$E,'Pooled CF'!$A:$A,$A32,'Pooled CF'!$G:$G,ER$6)</f>
        <v>0</v>
      </c>
      <c r="ES32" s="100">
        <f>SUMIFS('Pooled CF'!$E:$E,'Pooled CF'!$A:$A,$A32,'Pooled CF'!$G:$G,ES$6)</f>
        <v>0</v>
      </c>
      <c r="ET32" s="100">
        <f>SUMIFS('Pooled CF'!$E:$E,'Pooled CF'!$A:$A,$A32,'Pooled CF'!$G:$G,ET$6)</f>
        <v>0</v>
      </c>
      <c r="EU32" s="100">
        <f>SUMIFS('Pooled CF'!$E:$E,'Pooled CF'!$A:$A,$A32,'Pooled CF'!$G:$G,EU$6)</f>
        <v>0</v>
      </c>
      <c r="EV32" s="100">
        <f>SUMIFS('Pooled CF'!$E:$E,'Pooled CF'!$A:$A,$A32,'Pooled CF'!$G:$G,EV$6)</f>
        <v>0</v>
      </c>
      <c r="EW32" s="100">
        <f>SUMIFS('Pooled CF'!$E:$E,'Pooled CF'!$A:$A,$A32,'Pooled CF'!$G:$G,EW$6)</f>
        <v>0</v>
      </c>
      <c r="EX32" s="100">
        <f>SUMIFS('Pooled CF'!$E:$E,'Pooled CF'!$A:$A,$A32,'Pooled CF'!$G:$G,EX$6)</f>
        <v>0</v>
      </c>
      <c r="EY32" s="100">
        <f>SUMIFS('Pooled CF'!$E:$E,'Pooled CF'!$A:$A,$A32,'Pooled CF'!$G:$G,EY$6)</f>
        <v>0</v>
      </c>
      <c r="EZ32" s="100">
        <f>SUMIFS('Pooled CF'!$E:$E,'Pooled CF'!$A:$A,$A32,'Pooled CF'!$G:$G,EZ$6)</f>
        <v>0</v>
      </c>
      <c r="FA32" s="100">
        <f>SUMIFS('Pooled CF'!$E:$E,'Pooled CF'!$A:$A,$A32,'Pooled CF'!$G:$G,FA$6)</f>
        <v>0</v>
      </c>
      <c r="FB32" s="100">
        <f>SUMIFS('Pooled CF'!$E:$E,'Pooled CF'!$A:$A,$A32,'Pooled CF'!$G:$G,FB$6)</f>
        <v>0</v>
      </c>
      <c r="FC32" s="100">
        <f>SUMIFS('Pooled CF'!$E:$E,'Pooled CF'!$A:$A,$A32,'Pooled CF'!$G:$G,FC$6)</f>
        <v>0</v>
      </c>
      <c r="FD32" s="100">
        <f>SUMIFS('Pooled CF'!$E:$E,'Pooled CF'!$A:$A,$A32,'Pooled CF'!$G:$G,FD$6)</f>
        <v>0</v>
      </c>
      <c r="FE32" s="100">
        <f>SUMIFS('Pooled CF'!$E:$E,'Pooled CF'!$A:$A,$A32,'Pooled CF'!$G:$G,FE$6)</f>
        <v>0</v>
      </c>
      <c r="FF32" s="100">
        <f>SUMIFS('Pooled CF'!$E:$E,'Pooled CF'!$A:$A,$A32,'Pooled CF'!$G:$G,FF$6)</f>
        <v>0</v>
      </c>
      <c r="FG32" s="100">
        <f>SUMIFS('Pooled CF'!$E:$E,'Pooled CF'!$A:$A,$A32,'Pooled CF'!$G:$G,FG$6)</f>
        <v>0</v>
      </c>
      <c r="FH32" s="100">
        <f>SUMIFS('Pooled CF'!$E:$E,'Pooled CF'!$A:$A,$A32,'Pooled CF'!$G:$G,FH$6)</f>
        <v>0</v>
      </c>
      <c r="FI32" s="100">
        <f>SUMIFS('Pooled CF'!$E:$E,'Pooled CF'!$A:$A,$A32,'Pooled CF'!$G:$G,FI$6)</f>
        <v>0</v>
      </c>
      <c r="FJ32" s="100">
        <f>SUMIFS('Pooled CF'!$E:$E,'Pooled CF'!$A:$A,$A32,'Pooled CF'!$G:$G,FJ$6)</f>
        <v>0</v>
      </c>
      <c r="FK32" s="100">
        <f>SUMIFS('Pooled CF'!$E:$E,'Pooled CF'!$A:$A,$A32,'Pooled CF'!$G:$G,FK$6)</f>
        <v>0</v>
      </c>
      <c r="FL32" s="100">
        <f>SUMIFS('Pooled CF'!$E:$E,'Pooled CF'!$A:$A,$A32,'Pooled CF'!$G:$G,FL$6)</f>
        <v>0</v>
      </c>
      <c r="FM32" s="100">
        <f>SUMIFS('Pooled CF'!$E:$E,'Pooled CF'!$A:$A,$A32,'Pooled CF'!$G:$G,FM$6)</f>
        <v>0</v>
      </c>
      <c r="FN32" s="100">
        <f>SUMIFS('Pooled CF'!$E:$E,'Pooled CF'!$A:$A,$A32,'Pooled CF'!$G:$G,FN$6)</f>
        <v>0</v>
      </c>
      <c r="FO32" s="100">
        <f>SUMIFS('Pooled CF'!$E:$E,'Pooled CF'!$A:$A,$A32,'Pooled CF'!$G:$G,FO$6)</f>
        <v>0</v>
      </c>
      <c r="FP32" s="100">
        <f>SUMIFS('Pooled CF'!$E:$E,'Pooled CF'!$A:$A,$A32,'Pooled CF'!$G:$G,FP$6)</f>
        <v>0</v>
      </c>
      <c r="FQ32" s="100">
        <f>SUMIFS('Pooled CF'!$E:$E,'Pooled CF'!$A:$A,$A32,'Pooled CF'!$G:$G,FQ$6)</f>
        <v>0</v>
      </c>
      <c r="FR32" s="100">
        <f>SUMIFS('Pooled CF'!$E:$E,'Pooled CF'!$A:$A,$A32,'Pooled CF'!$G:$G,FR$6)</f>
        <v>0</v>
      </c>
      <c r="FS32" s="100">
        <f>SUMIFS('Pooled CF'!$E:$E,'Pooled CF'!$A:$A,$A32,'Pooled CF'!$G:$G,FS$6)</f>
        <v>0</v>
      </c>
      <c r="FT32" s="100">
        <f>SUMIFS('Pooled CF'!$E:$E,'Pooled CF'!$A:$A,$A32,'Pooled CF'!$G:$G,FT$6)</f>
        <v>0</v>
      </c>
      <c r="FU32" s="100">
        <f>SUMIFS('Pooled CF'!$E:$E,'Pooled CF'!$A:$A,$A32,'Pooled CF'!$G:$G,FU$6)</f>
        <v>0</v>
      </c>
      <c r="FV32" s="100">
        <f>SUMIFS('Pooled CF'!$E:$E,'Pooled CF'!$A:$A,$A32,'Pooled CF'!$G:$G,FV$6)</f>
        <v>0</v>
      </c>
      <c r="FW32" s="100">
        <f>SUMIFS('Pooled CF'!$E:$E,'Pooled CF'!$A:$A,$A32,'Pooled CF'!$G:$G,FW$6)</f>
        <v>0</v>
      </c>
      <c r="FX32" s="100">
        <f>SUMIFS('Pooled CF'!$E:$E,'Pooled CF'!$A:$A,$A32,'Pooled CF'!$G:$G,FX$6)</f>
        <v>0</v>
      </c>
      <c r="FY32" s="100">
        <f>SUMIFS('Pooled CF'!$E:$E,'Pooled CF'!$A:$A,$A32,'Pooled CF'!$G:$G,FY$6)</f>
        <v>0</v>
      </c>
      <c r="FZ32" s="100">
        <f>SUMIFS('Pooled CF'!$E:$E,'Pooled CF'!$A:$A,$A32,'Pooled CF'!$G:$G,FZ$6)</f>
        <v>0</v>
      </c>
      <c r="GA32" s="100">
        <f>SUMIFS('Pooled CF'!$E:$E,'Pooled CF'!$A:$A,$A32,'Pooled CF'!$G:$G,GA$6)</f>
        <v>0</v>
      </c>
      <c r="GB32" s="100">
        <f>SUMIFS('Pooled CF'!$E:$E,'Pooled CF'!$A:$A,$A32,'Pooled CF'!$G:$G,GB$6)</f>
        <v>0</v>
      </c>
      <c r="GC32" s="100">
        <f>SUMIFS('Pooled CF'!$E:$E,'Pooled CF'!$A:$A,$A32,'Pooled CF'!$G:$G,GC$6)</f>
        <v>0</v>
      </c>
      <c r="GD32" s="100">
        <f>SUMIFS('Pooled CF'!$E:$E,'Pooled CF'!$A:$A,$A32,'Pooled CF'!$G:$G,GD$6)</f>
        <v>0</v>
      </c>
      <c r="GE32" s="100">
        <f>SUMIFS('Pooled CF'!$E:$E,'Pooled CF'!$A:$A,$A32,'Pooled CF'!$G:$G,GE$6)</f>
        <v>0</v>
      </c>
      <c r="GF32" s="100">
        <f>SUMIFS('Pooled CF'!$E:$E,'Pooled CF'!$A:$A,$A32,'Pooled CF'!$G:$G,GF$6)</f>
        <v>0</v>
      </c>
      <c r="GG32" s="100">
        <f>SUMIFS('Pooled CF'!$E:$E,'Pooled CF'!$A:$A,$A32,'Pooled CF'!$G:$G,GG$6)</f>
        <v>0</v>
      </c>
      <c r="GH32" s="100">
        <f>SUMIFS('Pooled CF'!$E:$E,'Pooled CF'!$A:$A,$A32,'Pooled CF'!$G:$G,GH$6)</f>
        <v>0</v>
      </c>
      <c r="GI32" s="100">
        <f>SUMIFS('Pooled CF'!$E:$E,'Pooled CF'!$A:$A,$A32,'Pooled CF'!$G:$G,GI$6)</f>
        <v>0</v>
      </c>
      <c r="GJ32" s="100">
        <f>SUMIFS('Pooled CF'!$E:$E,'Pooled CF'!$A:$A,$A32,'Pooled CF'!$G:$G,GJ$6)</f>
        <v>0</v>
      </c>
      <c r="GK32" s="100">
        <f>SUMIFS('Pooled CF'!$E:$E,'Pooled CF'!$A:$A,$A32,'Pooled CF'!$G:$G,GK$6)</f>
        <v>0</v>
      </c>
      <c r="GL32" s="100">
        <f>SUMIFS('Pooled CF'!$E:$E,'Pooled CF'!$A:$A,$A32,'Pooled CF'!$G:$G,GL$6)</f>
        <v>0</v>
      </c>
      <c r="GM32" s="100">
        <f>SUMIFS('Pooled CF'!$E:$E,'Pooled CF'!$A:$A,$A32,'Pooled CF'!$G:$G,GM$6)</f>
        <v>0</v>
      </c>
      <c r="GN32" s="100">
        <f>SUMIFS('Pooled CF'!$E:$E,'Pooled CF'!$A:$A,$A32,'Pooled CF'!$G:$G,GN$6)</f>
        <v>0</v>
      </c>
      <c r="GO32" s="100">
        <f>SUMIFS('Pooled CF'!$E:$E,'Pooled CF'!$A:$A,$A32,'Pooled CF'!$G:$G,GO$6)</f>
        <v>0</v>
      </c>
      <c r="GP32" s="100">
        <f>SUMIFS('Pooled CF'!$E:$E,'Pooled CF'!$A:$A,$A32,'Pooled CF'!$G:$G,GP$6)</f>
        <v>0</v>
      </c>
      <c r="GQ32" s="100">
        <f>SUMIFS('Pooled CF'!$E:$E,'Pooled CF'!$A:$A,$A32,'Pooled CF'!$G:$G,GQ$6)</f>
        <v>0</v>
      </c>
      <c r="GR32" s="100">
        <f>SUMIFS('Pooled CF'!$E:$E,'Pooled CF'!$A:$A,$A32,'Pooled CF'!$G:$G,GR$6)</f>
        <v>0</v>
      </c>
      <c r="GS32" s="100">
        <f>SUMIFS('Pooled CF'!$E:$E,'Pooled CF'!$A:$A,$A32,'Pooled CF'!$G:$G,GS$6)</f>
        <v>0</v>
      </c>
      <c r="GU32" s="85">
        <f t="shared" si="19"/>
        <v>-19686013.839389972</v>
      </c>
      <c r="GV32" s="85">
        <f t="shared" si="19"/>
        <v>2491895.7599999998</v>
      </c>
      <c r="GW32" s="85">
        <f t="shared" si="19"/>
        <v>2464828.04</v>
      </c>
      <c r="GX32" s="85">
        <f t="shared" si="19"/>
        <v>2517759.38</v>
      </c>
      <c r="GY32" s="85">
        <f t="shared" si="19"/>
        <v>2059253.2499999998</v>
      </c>
      <c r="GZ32" s="85">
        <f t="shared" si="19"/>
        <v>2444662.5500000003</v>
      </c>
      <c r="HA32" s="85">
        <f t="shared" si="19"/>
        <v>2432373.12</v>
      </c>
      <c r="HB32" s="85">
        <f t="shared" si="19"/>
        <v>2313468.67</v>
      </c>
      <c r="HC32" s="85">
        <f t="shared" si="19"/>
        <v>2169152.3200000003</v>
      </c>
      <c r="HD32" s="85">
        <f t="shared" si="19"/>
        <v>1346989.803842752</v>
      </c>
      <c r="HE32" s="85">
        <f t="shared" si="19"/>
        <v>1378548.9535122428</v>
      </c>
      <c r="HF32" s="85">
        <f t="shared" si="19"/>
        <v>0</v>
      </c>
      <c r="HG32" s="85">
        <f t="shared" si="19"/>
        <v>0</v>
      </c>
      <c r="HH32" s="85">
        <f t="shared" si="19"/>
        <v>0</v>
      </c>
      <c r="HI32" s="85">
        <f t="shared" si="19"/>
        <v>0</v>
      </c>
      <c r="HJ32" s="85">
        <f t="shared" si="19"/>
        <v>0</v>
      </c>
      <c r="HK32" s="85">
        <f t="shared" si="17"/>
        <v>1932918.0079650194</v>
      </c>
    </row>
    <row r="33" spans="1:220" hidden="1" outlineLevel="1" x14ac:dyDescent="0.75">
      <c r="A33" s="7" t="s">
        <v>39</v>
      </c>
      <c r="B33" s="112" t="s">
        <v>215</v>
      </c>
      <c r="C33" s="104">
        <f ca="1">EOMONTH(OFFSET(Strats!$B$3,MATCH($B33,Strats!$B$4:$B$31,0),MATCH(C$5,Strats!$C$3:$BS$3,0)),0)</f>
        <v>43404</v>
      </c>
      <c r="D33" s="87">
        <f ca="1">OFFSET(Strats!$B$3,MATCH($B33,Strats!$B$4:$B$31,0),MATCH(D$5,Strats!$C$3:$BS$3,0))</f>
        <v>67053108</v>
      </c>
      <c r="E33" s="88">
        <f ca="1">OFFSET(Strats!$B$3,MATCH($B33,Strats!$B$4:$B$31,0),MATCH(E$5,Strats!$C$3:$BS$3,0))</f>
        <v>0.42946752177393482</v>
      </c>
      <c r="F33" s="85">
        <f t="shared" ca="1" si="13"/>
        <v>28797132.120000005</v>
      </c>
      <c r="G33" s="85">
        <f t="shared" ca="1" si="14"/>
        <v>22368128.550000001</v>
      </c>
      <c r="H33" s="86">
        <f ca="1">IFERROR(XIRR(OFFSET($J33,0,MATCH($C33,$K$6:$GS$6,0)):$GS33,OFFSET($J$6,0,MATCH($C33,$K$6:$GS$6,0)):$GS$6),"N/A")</f>
        <v>-5.7994231581687927E-2</v>
      </c>
      <c r="I33" s="95">
        <f t="shared" ca="1" si="15"/>
        <v>0.79180030306434557</v>
      </c>
      <c r="K33" s="100">
        <f>SUMIFS('Pooled CF'!$E:$E,'Pooled CF'!$A:$A,$A33,'Pooled CF'!$G:$G,K$6)</f>
        <v>0</v>
      </c>
      <c r="L33" s="100">
        <f>SUMIFS('Pooled CF'!$E:$E,'Pooled CF'!$A:$A,$A33,'Pooled CF'!$G:$G,L$6)</f>
        <v>0</v>
      </c>
      <c r="M33" s="100">
        <f>SUMIFS('Pooled CF'!$E:$E,'Pooled CF'!$A:$A,$A33,'Pooled CF'!$G:$G,M$6)</f>
        <v>0</v>
      </c>
      <c r="N33" s="100">
        <f>SUMIFS('Pooled CF'!$E:$E,'Pooled CF'!$A:$A,$A33,'Pooled CF'!$G:$G,N$6)</f>
        <v>0</v>
      </c>
      <c r="O33" s="100">
        <f>SUMIFS('Pooled CF'!$E:$E,'Pooled CF'!$A:$A,$A33,'Pooled CF'!$G:$G,O$6)</f>
        <v>0</v>
      </c>
      <c r="P33" s="100">
        <f>SUMIFS('Pooled CF'!$E:$E,'Pooled CF'!$A:$A,$A33,'Pooled CF'!$G:$G,P$6)</f>
        <v>0</v>
      </c>
      <c r="Q33" s="100">
        <f>SUMIFS('Pooled CF'!$E:$E,'Pooled CF'!$A:$A,$A33,'Pooled CF'!$G:$G,Q$6)</f>
        <v>0</v>
      </c>
      <c r="R33" s="100">
        <f>SUMIFS('Pooled CF'!$E:$E,'Pooled CF'!$A:$A,$A33,'Pooled CF'!$G:$G,R$6)</f>
        <v>0</v>
      </c>
      <c r="S33" s="100">
        <f>SUMIFS('Pooled CF'!$E:$E,'Pooled CF'!$A:$A,$A33,'Pooled CF'!$G:$G,S$6)</f>
        <v>0</v>
      </c>
      <c r="T33" s="100">
        <f>SUMIFS('Pooled CF'!$E:$E,'Pooled CF'!$A:$A,$A33,'Pooled CF'!$G:$G,T$6)</f>
        <v>0</v>
      </c>
      <c r="U33" s="100">
        <f>SUMIFS('Pooled CF'!$E:$E,'Pooled CF'!$A:$A,$A33,'Pooled CF'!$G:$G,U$6)</f>
        <v>0</v>
      </c>
      <c r="V33" s="100">
        <f>SUMIFS('Pooled CF'!$E:$E,'Pooled CF'!$A:$A,$A33,'Pooled CF'!$G:$G,V$6)</f>
        <v>0</v>
      </c>
      <c r="W33" s="100">
        <f>SUMIFS('Pooled CF'!$E:$E,'Pooled CF'!$A:$A,$A33,'Pooled CF'!$G:$G,W$6)</f>
        <v>0</v>
      </c>
      <c r="X33" s="100">
        <f>SUMIFS('Pooled CF'!$E:$E,'Pooled CF'!$A:$A,$A33,'Pooled CF'!$G:$G,X$6)</f>
        <v>0</v>
      </c>
      <c r="Y33" s="100">
        <f>SUMIFS('Pooled CF'!$E:$E,'Pooled CF'!$A:$A,$A33,'Pooled CF'!$G:$G,Y$6)</f>
        <v>0</v>
      </c>
      <c r="Z33" s="100">
        <f>SUMIFS('Pooled CF'!$E:$E,'Pooled CF'!$A:$A,$A33,'Pooled CF'!$G:$G,Z$6)</f>
        <v>0</v>
      </c>
      <c r="AA33" s="100">
        <f>SUMIFS('Pooled CF'!$E:$E,'Pooled CF'!$A:$A,$A33,'Pooled CF'!$G:$G,AA$6)</f>
        <v>0</v>
      </c>
      <c r="AB33" s="100">
        <f>SUMIFS('Pooled CF'!$E:$E,'Pooled CF'!$A:$A,$A33,'Pooled CF'!$G:$G,AB$6)</f>
        <v>0</v>
      </c>
      <c r="AC33" s="100">
        <f>SUMIFS('Pooled CF'!$E:$E,'Pooled CF'!$A:$A,$A33,'Pooled CF'!$G:$G,AC$6)</f>
        <v>0</v>
      </c>
      <c r="AD33" s="100">
        <f>SUMIFS('Pooled CF'!$E:$E,'Pooled CF'!$A:$A,$A33,'Pooled CF'!$G:$G,AD$6)</f>
        <v>0</v>
      </c>
      <c r="AE33" s="100">
        <f>SUMIFS('Pooled CF'!$E:$E,'Pooled CF'!$A:$A,$A33,'Pooled CF'!$G:$G,AE$6)</f>
        <v>-28797132.120000001</v>
      </c>
      <c r="AF33" s="100">
        <f>SUMIFS('Pooled CF'!$E:$E,'Pooled CF'!$A:$A,$A33,'Pooled CF'!$G:$G,AF$6)</f>
        <v>266792.90999999997</v>
      </c>
      <c r="AG33" s="100">
        <f>SUMIFS('Pooled CF'!$E:$E,'Pooled CF'!$A:$A,$A33,'Pooled CF'!$G:$G,AG$6)</f>
        <v>258183.26</v>
      </c>
      <c r="AH33" s="100">
        <f>SUMIFS('Pooled CF'!$E:$E,'Pooled CF'!$A:$A,$A33,'Pooled CF'!$G:$G,AH$6)</f>
        <v>258179.02</v>
      </c>
      <c r="AI33" s="100">
        <f>SUMIFS('Pooled CF'!$E:$E,'Pooled CF'!$A:$A,$A33,'Pooled CF'!$G:$G,AI$6)</f>
        <v>258175.48</v>
      </c>
      <c r="AJ33" s="100">
        <f>SUMIFS('Pooled CF'!$E:$E,'Pooled CF'!$A:$A,$A33,'Pooled CF'!$G:$G,AJ$6)</f>
        <v>258177.54</v>
      </c>
      <c r="AK33" s="100">
        <f>SUMIFS('Pooled CF'!$E:$E,'Pooled CF'!$A:$A,$A33,'Pooled CF'!$G:$G,AK$6)</f>
        <v>266772.47999999998</v>
      </c>
      <c r="AL33" s="100">
        <f>SUMIFS('Pooled CF'!$E:$E,'Pooled CF'!$A:$A,$A33,'Pooled CF'!$G:$G,AL$6)</f>
        <v>258163.34</v>
      </c>
      <c r="AM33" s="100">
        <f>SUMIFS('Pooled CF'!$E:$E,'Pooled CF'!$A:$A,$A33,'Pooled CF'!$G:$G,AM$6)</f>
        <v>266764.65999999997</v>
      </c>
      <c r="AN33" s="100">
        <f>SUMIFS('Pooled CF'!$E:$E,'Pooled CF'!$A:$A,$A33,'Pooled CF'!$G:$G,AN$6)</f>
        <v>258155.57</v>
      </c>
      <c r="AO33" s="100">
        <f>SUMIFS('Pooled CF'!$E:$E,'Pooled CF'!$A:$A,$A33,'Pooled CF'!$G:$G,AO$6)</f>
        <v>266756.42</v>
      </c>
      <c r="AP33" s="100">
        <f>SUMIFS('Pooled CF'!$E:$E,'Pooled CF'!$A:$A,$A33,'Pooled CF'!$G:$G,AP$6)</f>
        <v>266752.62</v>
      </c>
      <c r="AQ33" s="100">
        <f>SUMIFS('Pooled CF'!$E:$E,'Pooled CF'!$A:$A,$A33,'Pooled CF'!$G:$G,AQ$6)</f>
        <v>258143.27</v>
      </c>
      <c r="AR33" s="100">
        <f>SUMIFS('Pooled CF'!$E:$E,'Pooled CF'!$A:$A,$A33,'Pooled CF'!$G:$G,AR$6)</f>
        <v>266742.62</v>
      </c>
      <c r="AS33" s="100">
        <f>SUMIFS('Pooled CF'!$E:$E,'Pooled CF'!$A:$A,$A33,'Pooled CF'!$G:$G,AS$6)</f>
        <v>258133.5</v>
      </c>
      <c r="AT33" s="100">
        <f>SUMIFS('Pooled CF'!$E:$E,'Pooled CF'!$A:$A,$A33,'Pooled CF'!$G:$G,AT$6)</f>
        <v>266732.48</v>
      </c>
      <c r="AU33" s="100">
        <f>SUMIFS('Pooled CF'!$E:$E,'Pooled CF'!$A:$A,$A33,'Pooled CF'!$G:$G,AU$6)</f>
        <v>258123.51999999999</v>
      </c>
      <c r="AV33" s="100">
        <f>SUMIFS('Pooled CF'!$E:$E,'Pooled CF'!$A:$A,$A33,'Pooled CF'!$G:$G,AV$6)</f>
        <v>258125.13</v>
      </c>
      <c r="AW33" s="100">
        <f>SUMIFS('Pooled CF'!$E:$E,'Pooled CF'!$A:$A,$A33,'Pooled CF'!$G:$G,AW$6)</f>
        <v>266716.86</v>
      </c>
      <c r="AX33" s="100">
        <f>SUMIFS('Pooled CF'!$E:$E,'Pooled CF'!$A:$A,$A33,'Pooled CF'!$G:$G,AX$6)</f>
        <v>258108.16</v>
      </c>
      <c r="AY33" s="100">
        <f>SUMIFS('Pooled CF'!$E:$E,'Pooled CF'!$A:$A,$A33,'Pooled CF'!$G:$G,AY$6)</f>
        <v>266706.06</v>
      </c>
      <c r="AZ33" s="100">
        <f>SUMIFS('Pooled CF'!$E:$E,'Pooled CF'!$A:$A,$A33,'Pooled CF'!$G:$G,AZ$6)</f>
        <v>258097.66</v>
      </c>
      <c r="BA33" s="100">
        <f>SUMIFS('Pooled CF'!$E:$E,'Pooled CF'!$A:$A,$A33,'Pooled CF'!$G:$G,BA$6)</f>
        <v>266650</v>
      </c>
      <c r="BB33" s="100">
        <f>SUMIFS('Pooled CF'!$E:$E,'Pooled CF'!$A:$A,$A33,'Pooled CF'!$G:$G,BB$6)</f>
        <v>266343.09999999998</v>
      </c>
      <c r="BC33" s="100">
        <f>SUMIFS('Pooled CF'!$E:$E,'Pooled CF'!$A:$A,$A33,'Pooled CF'!$G:$G,BC$6)</f>
        <v>249770.68</v>
      </c>
      <c r="BD33" s="100">
        <f>SUMIFS('Pooled CF'!$E:$E,'Pooled CF'!$A:$A,$A33,'Pooled CF'!$G:$G,BD$6)</f>
        <v>242867.20000000001</v>
      </c>
      <c r="BE33" s="100">
        <f>SUMIFS('Pooled CF'!$E:$E,'Pooled CF'!$A:$A,$A33,'Pooled CF'!$G:$G,BE$6)</f>
        <v>242177.36</v>
      </c>
      <c r="BF33" s="100">
        <f>SUMIFS('Pooled CF'!$E:$E,'Pooled CF'!$A:$A,$A33,'Pooled CF'!$G:$G,BF$6)</f>
        <v>241979.51999999999</v>
      </c>
      <c r="BG33" s="100">
        <f>SUMIFS('Pooled CF'!$E:$E,'Pooled CF'!$A:$A,$A33,'Pooled CF'!$G:$G,BG$6)</f>
        <v>241801.65</v>
      </c>
      <c r="BH33" s="100">
        <f>SUMIFS('Pooled CF'!$E:$E,'Pooled CF'!$A:$A,$A33,'Pooled CF'!$G:$G,BH$6)</f>
        <v>242803.02</v>
      </c>
      <c r="BI33" s="100">
        <f>SUMIFS('Pooled CF'!$E:$E,'Pooled CF'!$A:$A,$A33,'Pooled CF'!$G:$G,BI$6)</f>
        <v>250469</v>
      </c>
      <c r="BJ33" s="100">
        <f>SUMIFS('Pooled CF'!$E:$E,'Pooled CF'!$A:$A,$A33,'Pooled CF'!$G:$G,BJ$6)</f>
        <v>242000.68</v>
      </c>
      <c r="BK33" s="100">
        <f>SUMIFS('Pooled CF'!$E:$E,'Pooled CF'!$A:$A,$A33,'Pooled CF'!$G:$G,BK$6)</f>
        <v>250585.47</v>
      </c>
      <c r="BL33" s="100">
        <f>SUMIFS('Pooled CF'!$E:$E,'Pooled CF'!$A:$A,$A33,'Pooled CF'!$G:$G,BL$6)</f>
        <v>242253.63</v>
      </c>
      <c r="BM33" s="100">
        <f>SUMIFS('Pooled CF'!$E:$E,'Pooled CF'!$A:$A,$A33,'Pooled CF'!$G:$G,BM$6)</f>
        <v>240444.43</v>
      </c>
      <c r="BN33" s="100">
        <f>SUMIFS('Pooled CF'!$E:$E,'Pooled CF'!$A:$A,$A33,'Pooled CF'!$G:$G,BN$6)</f>
        <v>249978.44</v>
      </c>
      <c r="BO33" s="100">
        <f>SUMIFS('Pooled CF'!$E:$E,'Pooled CF'!$A:$A,$A33,'Pooled CF'!$G:$G,BO$6)</f>
        <v>241730.98</v>
      </c>
      <c r="BP33" s="100">
        <f>SUMIFS('Pooled CF'!$E:$E,'Pooled CF'!$A:$A,$A33,'Pooled CF'!$G:$G,BP$6)</f>
        <v>250018.88</v>
      </c>
      <c r="BQ33" s="100">
        <f>SUMIFS('Pooled CF'!$E:$E,'Pooled CF'!$A:$A,$A33,'Pooled CF'!$G:$G,BQ$6)</f>
        <v>241736.21</v>
      </c>
      <c r="BR33" s="100">
        <f>SUMIFS('Pooled CF'!$E:$E,'Pooled CF'!$A:$A,$A33,'Pooled CF'!$G:$G,BR$6)</f>
        <v>244041.73</v>
      </c>
      <c r="BS33" s="100">
        <f>SUMIFS('Pooled CF'!$E:$E,'Pooled CF'!$A:$A,$A33,'Pooled CF'!$G:$G,BS$6)</f>
        <v>310844.37</v>
      </c>
      <c r="BT33" s="100">
        <f>SUMIFS('Pooled CF'!$E:$E,'Pooled CF'!$A:$A,$A33,'Pooled CF'!$G:$G,BT$6)</f>
        <v>235115.81</v>
      </c>
      <c r="BU33" s="100">
        <f>SUMIFS('Pooled CF'!$E:$E,'Pooled CF'!$A:$A,$A33,'Pooled CF'!$G:$G,BU$6)</f>
        <v>253330.07</v>
      </c>
      <c r="BV33" s="100">
        <f>SUMIFS('Pooled CF'!$E:$E,'Pooled CF'!$A:$A,$A33,'Pooled CF'!$G:$G,BV$6)</f>
        <v>249131.67</v>
      </c>
      <c r="BW33" s="100">
        <f>SUMIFS('Pooled CF'!$E:$E,'Pooled CF'!$A:$A,$A33,'Pooled CF'!$G:$G,BW$6)</f>
        <v>417394.99</v>
      </c>
      <c r="BX33" s="100">
        <f>SUMIFS('Pooled CF'!$E:$E,'Pooled CF'!$A:$A,$A33,'Pooled CF'!$G:$G,BX$6)</f>
        <v>253291.69</v>
      </c>
      <c r="BY33" s="100">
        <f>SUMIFS('Pooled CF'!$E:$E,'Pooled CF'!$A:$A,$A33,'Pooled CF'!$G:$G,BY$6)</f>
        <v>330617.45</v>
      </c>
      <c r="BZ33" s="100">
        <f>SUMIFS('Pooled CF'!$E:$E,'Pooled CF'!$A:$A,$A33,'Pooled CF'!$G:$G,BZ$6)</f>
        <v>263835.81</v>
      </c>
      <c r="CA33" s="100">
        <f>SUMIFS('Pooled CF'!$E:$E,'Pooled CF'!$A:$A,$A33,'Pooled CF'!$G:$G,CA$6)</f>
        <v>255774.09</v>
      </c>
      <c r="CB33" s="100">
        <f>SUMIFS('Pooled CF'!$E:$E,'Pooled CF'!$A:$A,$A33,'Pooled CF'!$G:$G,CB$6)</f>
        <v>261563.7</v>
      </c>
      <c r="CC33" s="100">
        <f>SUMIFS('Pooled CF'!$E:$E,'Pooled CF'!$A:$A,$A33,'Pooled CF'!$G:$G,CC$6)</f>
        <v>255421.78</v>
      </c>
      <c r="CD33" s="100">
        <f>SUMIFS('Pooled CF'!$E:$E,'Pooled CF'!$A:$A,$A33,'Pooled CF'!$G:$G,CD$6)</f>
        <v>257946.21</v>
      </c>
      <c r="CE33" s="100">
        <f>SUMIFS('Pooled CF'!$E:$E,'Pooled CF'!$A:$A,$A33,'Pooled CF'!$G:$G,CE$6)</f>
        <v>186532.62</v>
      </c>
      <c r="CF33" s="100">
        <f>SUMIFS('Pooled CF'!$E:$E,'Pooled CF'!$A:$A,$A33,'Pooled CF'!$G:$G,CF$6)</f>
        <v>264608.84999999998</v>
      </c>
      <c r="CG33" s="100">
        <f>SUMIFS('Pooled CF'!$E:$E,'Pooled CF'!$A:$A,$A33,'Pooled CF'!$G:$G,CG$6)</f>
        <v>264375.33</v>
      </c>
      <c r="CH33" s="100">
        <f>SUMIFS('Pooled CF'!$E:$E,'Pooled CF'!$A:$A,$A33,'Pooled CF'!$G:$G,CH$6)</f>
        <v>253238.15</v>
      </c>
      <c r="CI33" s="100">
        <f>SUMIFS('Pooled CF'!$E:$E,'Pooled CF'!$A:$A,$A33,'Pooled CF'!$G:$G,CI$6)</f>
        <v>261464.23</v>
      </c>
      <c r="CJ33" s="100">
        <f>SUMIFS('Pooled CF'!$E:$E,'Pooled CF'!$A:$A,$A33,'Pooled CF'!$G:$G,CJ$6)</f>
        <v>253024.9</v>
      </c>
      <c r="CK33" s="100">
        <f>SUMIFS('Pooled CF'!$E:$E,'Pooled CF'!$A:$A,$A33,'Pooled CF'!$G:$G,CK$6)</f>
        <v>259343.06</v>
      </c>
      <c r="CL33" s="100">
        <f>SUMIFS('Pooled CF'!$E:$E,'Pooled CF'!$A:$A,$A33,'Pooled CF'!$G:$G,CL$6)</f>
        <v>255203.62</v>
      </c>
      <c r="CM33" s="100">
        <f>SUMIFS('Pooled CF'!$E:$E,'Pooled CF'!$A:$A,$A33,'Pooled CF'!$G:$G,CM$6)</f>
        <v>242783.48</v>
      </c>
      <c r="CN33" s="100">
        <f>SUMIFS('Pooled CF'!$E:$E,'Pooled CF'!$A:$A,$A33,'Pooled CF'!$G:$G,CN$6)</f>
        <v>249038.52</v>
      </c>
      <c r="CO33" s="100">
        <f>SUMIFS('Pooled CF'!$E:$E,'Pooled CF'!$A:$A,$A33,'Pooled CF'!$G:$G,CO$6)</f>
        <v>221200.41</v>
      </c>
      <c r="CP33" s="100">
        <f>SUMIFS('Pooled CF'!$E:$E,'Pooled CF'!$A:$A,$A33,'Pooled CF'!$G:$G,CP$6)</f>
        <v>247409.93</v>
      </c>
      <c r="CQ33" s="100">
        <f>SUMIFS('Pooled CF'!$E:$E,'Pooled CF'!$A:$A,$A33,'Pooled CF'!$G:$G,CQ$6)</f>
        <v>233371.57</v>
      </c>
      <c r="CR33" s="100">
        <f>SUMIFS('Pooled CF'!$E:$E,'Pooled CF'!$A:$A,$A33,'Pooled CF'!$G:$G,CR$6)</f>
        <v>250146.58</v>
      </c>
      <c r="CS33" s="100">
        <f>SUMIFS('Pooled CF'!$E:$E,'Pooled CF'!$A:$A,$A33,'Pooled CF'!$G:$G,CS$6)</f>
        <v>235198.13</v>
      </c>
      <c r="CT33" s="100">
        <f>SUMIFS('Pooled CF'!$E:$E,'Pooled CF'!$A:$A,$A33,'Pooled CF'!$G:$G,CT$6)</f>
        <v>227516.36</v>
      </c>
      <c r="CU33" s="100">
        <f>SUMIFS('Pooled CF'!$E:$E,'Pooled CF'!$A:$A,$A33,'Pooled CF'!$G:$G,CU$6)</f>
        <v>273712.05</v>
      </c>
      <c r="CV33" s="100">
        <f>SUMIFS('Pooled CF'!$E:$E,'Pooled CF'!$A:$A,$A33,'Pooled CF'!$G:$G,CV$6)</f>
        <v>230095.16</v>
      </c>
      <c r="CW33" s="100">
        <f>SUMIFS('Pooled CF'!$E:$E,'Pooled CF'!$A:$A,$A33,'Pooled CF'!$G:$G,CW$6)</f>
        <v>236821.36</v>
      </c>
      <c r="CX33" s="100">
        <f>SUMIFS('Pooled CF'!$E:$E,'Pooled CF'!$A:$A,$A33,'Pooled CF'!$G:$G,CX$6)</f>
        <v>238988.34</v>
      </c>
      <c r="CY33" s="100">
        <f>SUMIFS('Pooled CF'!$E:$E,'Pooled CF'!$A:$A,$A33,'Pooled CF'!$G:$G,CY$6)</f>
        <v>233435.45</v>
      </c>
      <c r="CZ33" s="100">
        <f>SUMIFS('Pooled CF'!$E:$E,'Pooled CF'!$A:$A,$A33,'Pooled CF'!$G:$G,CZ$6)</f>
        <v>241365.62</v>
      </c>
      <c r="DA33" s="100">
        <f>SUMIFS('Pooled CF'!$E:$E,'Pooled CF'!$A:$A,$A33,'Pooled CF'!$G:$G,DA$6)</f>
        <v>237055.55</v>
      </c>
      <c r="DB33" s="100">
        <f>SUMIFS('Pooled CF'!$E:$E,'Pooled CF'!$A:$A,$A33,'Pooled CF'!$G:$G,DB$6)</f>
        <v>230695.78</v>
      </c>
      <c r="DC33" s="100">
        <f>SUMIFS('Pooled CF'!$E:$E,'Pooled CF'!$A:$A,$A33,'Pooled CF'!$G:$G,DC$6)</f>
        <v>231576.51</v>
      </c>
      <c r="DD33" s="100">
        <f>SUMIFS('Pooled CF'!$E:$E,'Pooled CF'!$A:$A,$A33,'Pooled CF'!$G:$G,DD$6)</f>
        <v>237751.35</v>
      </c>
      <c r="DE33" s="100">
        <f>SUMIFS('Pooled CF'!$E:$E,'Pooled CF'!$A:$A,$A33,'Pooled CF'!$G:$G,DE$6)</f>
        <v>234083.57</v>
      </c>
      <c r="DF33" s="100">
        <f>SUMIFS('Pooled CF'!$E:$E,'Pooled CF'!$A:$A,$A33,'Pooled CF'!$G:$G,DF$6)</f>
        <v>223595.23</v>
      </c>
      <c r="DG33" s="100">
        <f>SUMIFS('Pooled CF'!$E:$E,'Pooled CF'!$A:$A,$A33,'Pooled CF'!$G:$G,DG$6)</f>
        <v>190170.73</v>
      </c>
      <c r="DH33" s="100">
        <f>SUMIFS('Pooled CF'!$E:$E,'Pooled CF'!$A:$A,$A33,'Pooled CF'!$G:$G,DH$6)</f>
        <v>172402.67</v>
      </c>
      <c r="DI33" s="100">
        <f>SUMIFS('Pooled CF'!$E:$E,'Pooled CF'!$A:$A,$A33,'Pooled CF'!$G:$G,DI$6)</f>
        <v>193389.67</v>
      </c>
      <c r="DJ33" s="100">
        <f>SUMIFS('Pooled CF'!$E:$E,'Pooled CF'!$A:$A,$A33,'Pooled CF'!$G:$G,DJ$6)</f>
        <v>187294.22</v>
      </c>
      <c r="DK33" s="100">
        <f>SUMIFS('Pooled CF'!$E:$E,'Pooled CF'!$A:$A,$A33,'Pooled CF'!$G:$G,DK$6)</f>
        <v>160178.06</v>
      </c>
      <c r="DL33" s="100">
        <f>SUMIFS('Pooled CF'!$E:$E,'Pooled CF'!$A:$A,$A33,'Pooled CF'!$G:$G,DL$6)</f>
        <v>216478.05</v>
      </c>
      <c r="DM33" s="100">
        <f>SUMIFS('Pooled CF'!$E:$E,'Pooled CF'!$A:$A,$A33,'Pooled CF'!$G:$G,DM$6)</f>
        <v>165748.41</v>
      </c>
      <c r="DN33" s="100">
        <f>SUMIFS('Pooled CF'!$E:$E,'Pooled CF'!$A:$A,$A33,'Pooled CF'!$G:$G,DN$6)</f>
        <v>157017.9</v>
      </c>
      <c r="DO33" s="100">
        <f>SUMIFS('Pooled CF'!$E:$E,'Pooled CF'!$A:$A,$A33,'Pooled CF'!$G:$G,DO$6)</f>
        <v>188868.38</v>
      </c>
      <c r="DP33" s="100">
        <f>SUMIFS('Pooled CF'!$E:$E,'Pooled CF'!$A:$A,$A33,'Pooled CF'!$G:$G,DP$6)</f>
        <v>172755.14</v>
      </c>
      <c r="DQ33" s="100">
        <f>SUMIFS('Pooled CF'!$E:$E,'Pooled CF'!$A:$A,$A33,'Pooled CF'!$G:$G,DQ$6)</f>
        <v>181598.18</v>
      </c>
      <c r="DR33" s="100">
        <f>SUMIFS('Pooled CF'!$E:$E,'Pooled CF'!$A:$A,$A33,'Pooled CF'!$G:$G,DR$6)</f>
        <v>171405.19</v>
      </c>
      <c r="DS33" s="100">
        <f>SUMIFS('Pooled CF'!$E:$E,'Pooled CF'!$A:$A,$A33,'Pooled CF'!$G:$G,DS$6)</f>
        <v>166768.06</v>
      </c>
      <c r="DT33" s="100">
        <f>SUMIFS('Pooled CF'!$E:$E,'Pooled CF'!$A:$A,$A33,'Pooled CF'!$G:$G,DT$6)</f>
        <v>156247.35999999999</v>
      </c>
      <c r="DU33" s="100">
        <f>SUMIFS('Pooled CF'!$E:$E,'Pooled CF'!$A:$A,$A33,'Pooled CF'!$G:$G,DU$6)</f>
        <v>167094.76</v>
      </c>
      <c r="DV33" s="100">
        <f>SUMIFS('Pooled CF'!$E:$E,'Pooled CF'!$A:$A,$A33,'Pooled CF'!$G:$G,DV$6)</f>
        <v>110107.27</v>
      </c>
      <c r="DW33" s="100">
        <f>SUMIFS('Pooled CF'!$E:$E,'Pooled CF'!$A:$A,$A33,'Pooled CF'!$G:$G,DW$6)</f>
        <v>0</v>
      </c>
      <c r="DX33" s="100">
        <f>SUMIFS('Pooled CF'!$E:$E,'Pooled CF'!$A:$A,$A33,'Pooled CF'!$G:$G,DX$6)</f>
        <v>0</v>
      </c>
      <c r="DY33" s="100">
        <f>SUMIFS('Pooled CF'!$E:$E,'Pooled CF'!$A:$A,$A33,'Pooled CF'!$G:$G,DY$6)</f>
        <v>0</v>
      </c>
      <c r="DZ33" s="100">
        <f>SUMIFS('Pooled CF'!$E:$E,'Pooled CF'!$A:$A,$A33,'Pooled CF'!$G:$G,DZ$6)</f>
        <v>0</v>
      </c>
      <c r="EA33" s="100">
        <f>SUMIFS('Pooled CF'!$E:$E,'Pooled CF'!$A:$A,$A33,'Pooled CF'!$G:$G,EA$6)</f>
        <v>0</v>
      </c>
      <c r="EB33" s="100">
        <f>SUMIFS('Pooled CF'!$E:$E,'Pooled CF'!$A:$A,$A33,'Pooled CF'!$G:$G,EB$6)</f>
        <v>0</v>
      </c>
      <c r="EC33" s="100">
        <f>SUMIFS('Pooled CF'!$E:$E,'Pooled CF'!$A:$A,$A33,'Pooled CF'!$G:$G,EC$6)</f>
        <v>0</v>
      </c>
      <c r="ED33" s="100">
        <f>SUMIFS('Pooled CF'!$E:$E,'Pooled CF'!$A:$A,$A33,'Pooled CF'!$G:$G,ED$6)</f>
        <v>0</v>
      </c>
      <c r="EE33" s="100">
        <f>SUMIFS('Pooled CF'!$E:$E,'Pooled CF'!$A:$A,$A33,'Pooled CF'!$G:$G,EE$6)</f>
        <v>0</v>
      </c>
      <c r="EF33" s="100">
        <f>SUMIFS('Pooled CF'!$E:$E,'Pooled CF'!$A:$A,$A33,'Pooled CF'!$G:$G,EF$6)</f>
        <v>0</v>
      </c>
      <c r="EG33" s="100">
        <f>SUMIFS('Pooled CF'!$E:$E,'Pooled CF'!$A:$A,$A33,'Pooled CF'!$G:$G,EG$6)</f>
        <v>0</v>
      </c>
      <c r="EH33" s="100">
        <f>SUMIFS('Pooled CF'!$E:$E,'Pooled CF'!$A:$A,$A33,'Pooled CF'!$G:$G,EH$6)</f>
        <v>0</v>
      </c>
      <c r="EI33" s="100">
        <f>SUMIFS('Pooled CF'!$E:$E,'Pooled CF'!$A:$A,$A33,'Pooled CF'!$G:$G,EI$6)</f>
        <v>0</v>
      </c>
      <c r="EJ33" s="100">
        <f>SUMIFS('Pooled CF'!$E:$E,'Pooled CF'!$A:$A,$A33,'Pooled CF'!$G:$G,EJ$6)</f>
        <v>0</v>
      </c>
      <c r="EK33" s="100">
        <f>SUMIFS('Pooled CF'!$E:$E,'Pooled CF'!$A:$A,$A33,'Pooled CF'!$G:$G,EK$6)</f>
        <v>0</v>
      </c>
      <c r="EL33" s="100">
        <f>SUMIFS('Pooled CF'!$E:$E,'Pooled CF'!$A:$A,$A33,'Pooled CF'!$G:$G,EL$6)</f>
        <v>0</v>
      </c>
      <c r="EM33" s="100">
        <f>SUMIFS('Pooled CF'!$E:$E,'Pooled CF'!$A:$A,$A33,'Pooled CF'!$G:$G,EM$6)</f>
        <v>0</v>
      </c>
      <c r="EN33" s="100">
        <f>SUMIFS('Pooled CF'!$E:$E,'Pooled CF'!$A:$A,$A33,'Pooled CF'!$G:$G,EN$6)</f>
        <v>0</v>
      </c>
      <c r="EO33" s="100">
        <f>SUMIFS('Pooled CF'!$E:$E,'Pooled CF'!$A:$A,$A33,'Pooled CF'!$G:$G,EO$6)</f>
        <v>0</v>
      </c>
      <c r="EP33" s="100">
        <f>SUMIFS('Pooled CF'!$E:$E,'Pooled CF'!$A:$A,$A33,'Pooled CF'!$G:$G,EP$6)</f>
        <v>0</v>
      </c>
      <c r="EQ33" s="100">
        <f>SUMIFS('Pooled CF'!$E:$E,'Pooled CF'!$A:$A,$A33,'Pooled CF'!$G:$G,EQ$6)</f>
        <v>0</v>
      </c>
      <c r="ER33" s="100">
        <f>SUMIFS('Pooled CF'!$E:$E,'Pooled CF'!$A:$A,$A33,'Pooled CF'!$G:$G,ER$6)</f>
        <v>0</v>
      </c>
      <c r="ES33" s="100">
        <f>SUMIFS('Pooled CF'!$E:$E,'Pooled CF'!$A:$A,$A33,'Pooled CF'!$G:$G,ES$6)</f>
        <v>0</v>
      </c>
      <c r="ET33" s="100">
        <f>SUMIFS('Pooled CF'!$E:$E,'Pooled CF'!$A:$A,$A33,'Pooled CF'!$G:$G,ET$6)</f>
        <v>0</v>
      </c>
      <c r="EU33" s="100">
        <f>SUMIFS('Pooled CF'!$E:$E,'Pooled CF'!$A:$A,$A33,'Pooled CF'!$G:$G,EU$6)</f>
        <v>0</v>
      </c>
      <c r="EV33" s="100">
        <f>SUMIFS('Pooled CF'!$E:$E,'Pooled CF'!$A:$A,$A33,'Pooled CF'!$G:$G,EV$6)</f>
        <v>0</v>
      </c>
      <c r="EW33" s="100">
        <f>SUMIFS('Pooled CF'!$E:$E,'Pooled CF'!$A:$A,$A33,'Pooled CF'!$G:$G,EW$6)</f>
        <v>0</v>
      </c>
      <c r="EX33" s="100">
        <f>SUMIFS('Pooled CF'!$E:$E,'Pooled CF'!$A:$A,$A33,'Pooled CF'!$G:$G,EX$6)</f>
        <v>0</v>
      </c>
      <c r="EY33" s="100">
        <f>SUMIFS('Pooled CF'!$E:$E,'Pooled CF'!$A:$A,$A33,'Pooled CF'!$G:$G,EY$6)</f>
        <v>0</v>
      </c>
      <c r="EZ33" s="100">
        <f>SUMIFS('Pooled CF'!$E:$E,'Pooled CF'!$A:$A,$A33,'Pooled CF'!$G:$G,EZ$6)</f>
        <v>0</v>
      </c>
      <c r="FA33" s="100">
        <f>SUMIFS('Pooled CF'!$E:$E,'Pooled CF'!$A:$A,$A33,'Pooled CF'!$G:$G,FA$6)</f>
        <v>0</v>
      </c>
      <c r="FB33" s="100">
        <f>SUMIFS('Pooled CF'!$E:$E,'Pooled CF'!$A:$A,$A33,'Pooled CF'!$G:$G,FB$6)</f>
        <v>0</v>
      </c>
      <c r="FC33" s="100">
        <f>SUMIFS('Pooled CF'!$E:$E,'Pooled CF'!$A:$A,$A33,'Pooled CF'!$G:$G,FC$6)</f>
        <v>0</v>
      </c>
      <c r="FD33" s="100">
        <f>SUMIFS('Pooled CF'!$E:$E,'Pooled CF'!$A:$A,$A33,'Pooled CF'!$G:$G,FD$6)</f>
        <v>0</v>
      </c>
      <c r="FE33" s="100">
        <f>SUMIFS('Pooled CF'!$E:$E,'Pooled CF'!$A:$A,$A33,'Pooled CF'!$G:$G,FE$6)</f>
        <v>0</v>
      </c>
      <c r="FF33" s="100">
        <f>SUMIFS('Pooled CF'!$E:$E,'Pooled CF'!$A:$A,$A33,'Pooled CF'!$G:$G,FF$6)</f>
        <v>0</v>
      </c>
      <c r="FG33" s="100">
        <f>SUMIFS('Pooled CF'!$E:$E,'Pooled CF'!$A:$A,$A33,'Pooled CF'!$G:$G,FG$6)</f>
        <v>0</v>
      </c>
      <c r="FH33" s="100">
        <f>SUMIFS('Pooled CF'!$E:$E,'Pooled CF'!$A:$A,$A33,'Pooled CF'!$G:$G,FH$6)</f>
        <v>0</v>
      </c>
      <c r="FI33" s="100">
        <f>SUMIFS('Pooled CF'!$E:$E,'Pooled CF'!$A:$A,$A33,'Pooled CF'!$G:$G,FI$6)</f>
        <v>0</v>
      </c>
      <c r="FJ33" s="100">
        <f>SUMIFS('Pooled CF'!$E:$E,'Pooled CF'!$A:$A,$A33,'Pooled CF'!$G:$G,FJ$6)</f>
        <v>0</v>
      </c>
      <c r="FK33" s="100">
        <f>SUMIFS('Pooled CF'!$E:$E,'Pooled CF'!$A:$A,$A33,'Pooled CF'!$G:$G,FK$6)</f>
        <v>0</v>
      </c>
      <c r="FL33" s="100">
        <f>SUMIFS('Pooled CF'!$E:$E,'Pooled CF'!$A:$A,$A33,'Pooled CF'!$G:$G,FL$6)</f>
        <v>0</v>
      </c>
      <c r="FM33" s="100">
        <f>SUMIFS('Pooled CF'!$E:$E,'Pooled CF'!$A:$A,$A33,'Pooled CF'!$G:$G,FM$6)</f>
        <v>0</v>
      </c>
      <c r="FN33" s="100">
        <f>SUMIFS('Pooled CF'!$E:$E,'Pooled CF'!$A:$A,$A33,'Pooled CF'!$G:$G,FN$6)</f>
        <v>0</v>
      </c>
      <c r="FO33" s="100">
        <f>SUMIFS('Pooled CF'!$E:$E,'Pooled CF'!$A:$A,$A33,'Pooled CF'!$G:$G,FO$6)</f>
        <v>0</v>
      </c>
      <c r="FP33" s="100">
        <f>SUMIFS('Pooled CF'!$E:$E,'Pooled CF'!$A:$A,$A33,'Pooled CF'!$G:$G,FP$6)</f>
        <v>0</v>
      </c>
      <c r="FQ33" s="100">
        <f>SUMIFS('Pooled CF'!$E:$E,'Pooled CF'!$A:$A,$A33,'Pooled CF'!$G:$G,FQ$6)</f>
        <v>0</v>
      </c>
      <c r="FR33" s="100">
        <f>SUMIFS('Pooled CF'!$E:$E,'Pooled CF'!$A:$A,$A33,'Pooled CF'!$G:$G,FR$6)</f>
        <v>0</v>
      </c>
      <c r="FS33" s="100">
        <f>SUMIFS('Pooled CF'!$E:$E,'Pooled CF'!$A:$A,$A33,'Pooled CF'!$G:$G,FS$6)</f>
        <v>0</v>
      </c>
      <c r="FT33" s="100">
        <f>SUMIFS('Pooled CF'!$E:$E,'Pooled CF'!$A:$A,$A33,'Pooled CF'!$G:$G,FT$6)</f>
        <v>0</v>
      </c>
      <c r="FU33" s="100">
        <f>SUMIFS('Pooled CF'!$E:$E,'Pooled CF'!$A:$A,$A33,'Pooled CF'!$G:$G,FU$6)</f>
        <v>0</v>
      </c>
      <c r="FV33" s="100">
        <f>SUMIFS('Pooled CF'!$E:$E,'Pooled CF'!$A:$A,$A33,'Pooled CF'!$G:$G,FV$6)</f>
        <v>0</v>
      </c>
      <c r="FW33" s="100">
        <f>SUMIFS('Pooled CF'!$E:$E,'Pooled CF'!$A:$A,$A33,'Pooled CF'!$G:$G,FW$6)</f>
        <v>0</v>
      </c>
      <c r="FX33" s="100">
        <f>SUMIFS('Pooled CF'!$E:$E,'Pooled CF'!$A:$A,$A33,'Pooled CF'!$G:$G,FX$6)</f>
        <v>0</v>
      </c>
      <c r="FY33" s="100">
        <f>SUMIFS('Pooled CF'!$E:$E,'Pooled CF'!$A:$A,$A33,'Pooled CF'!$G:$G,FY$6)</f>
        <v>0</v>
      </c>
      <c r="FZ33" s="100">
        <f>SUMIFS('Pooled CF'!$E:$E,'Pooled CF'!$A:$A,$A33,'Pooled CF'!$G:$G,FZ$6)</f>
        <v>0</v>
      </c>
      <c r="GA33" s="100">
        <f>SUMIFS('Pooled CF'!$E:$E,'Pooled CF'!$A:$A,$A33,'Pooled CF'!$G:$G,GA$6)</f>
        <v>0</v>
      </c>
      <c r="GB33" s="100">
        <f>SUMIFS('Pooled CF'!$E:$E,'Pooled CF'!$A:$A,$A33,'Pooled CF'!$G:$G,GB$6)</f>
        <v>0</v>
      </c>
      <c r="GC33" s="100">
        <f>SUMIFS('Pooled CF'!$E:$E,'Pooled CF'!$A:$A,$A33,'Pooled CF'!$G:$G,GC$6)</f>
        <v>0</v>
      </c>
      <c r="GD33" s="100">
        <f>SUMIFS('Pooled CF'!$E:$E,'Pooled CF'!$A:$A,$A33,'Pooled CF'!$G:$G,GD$6)</f>
        <v>0</v>
      </c>
      <c r="GE33" s="100">
        <f>SUMIFS('Pooled CF'!$E:$E,'Pooled CF'!$A:$A,$A33,'Pooled CF'!$G:$G,GE$6)</f>
        <v>0</v>
      </c>
      <c r="GF33" s="100">
        <f>SUMIFS('Pooled CF'!$E:$E,'Pooled CF'!$A:$A,$A33,'Pooled CF'!$G:$G,GF$6)</f>
        <v>0</v>
      </c>
      <c r="GG33" s="100">
        <f>SUMIFS('Pooled CF'!$E:$E,'Pooled CF'!$A:$A,$A33,'Pooled CF'!$G:$G,GG$6)</f>
        <v>0</v>
      </c>
      <c r="GH33" s="100">
        <f>SUMIFS('Pooled CF'!$E:$E,'Pooled CF'!$A:$A,$A33,'Pooled CF'!$G:$G,GH$6)</f>
        <v>0</v>
      </c>
      <c r="GI33" s="100">
        <f>SUMIFS('Pooled CF'!$E:$E,'Pooled CF'!$A:$A,$A33,'Pooled CF'!$G:$G,GI$6)</f>
        <v>0</v>
      </c>
      <c r="GJ33" s="100">
        <f>SUMIFS('Pooled CF'!$E:$E,'Pooled CF'!$A:$A,$A33,'Pooled CF'!$G:$G,GJ$6)</f>
        <v>0</v>
      </c>
      <c r="GK33" s="100">
        <f>SUMIFS('Pooled CF'!$E:$E,'Pooled CF'!$A:$A,$A33,'Pooled CF'!$G:$G,GK$6)</f>
        <v>0</v>
      </c>
      <c r="GL33" s="100">
        <f>SUMIFS('Pooled CF'!$E:$E,'Pooled CF'!$A:$A,$A33,'Pooled CF'!$G:$G,GL$6)</f>
        <v>0</v>
      </c>
      <c r="GM33" s="100">
        <f>SUMIFS('Pooled CF'!$E:$E,'Pooled CF'!$A:$A,$A33,'Pooled CF'!$G:$G,GM$6)</f>
        <v>0</v>
      </c>
      <c r="GN33" s="100">
        <f>SUMIFS('Pooled CF'!$E:$E,'Pooled CF'!$A:$A,$A33,'Pooled CF'!$G:$G,GN$6)</f>
        <v>0</v>
      </c>
      <c r="GO33" s="100">
        <f>SUMIFS('Pooled CF'!$E:$E,'Pooled CF'!$A:$A,$A33,'Pooled CF'!$G:$G,GO$6)</f>
        <v>0</v>
      </c>
      <c r="GP33" s="100">
        <f>SUMIFS('Pooled CF'!$E:$E,'Pooled CF'!$A:$A,$A33,'Pooled CF'!$G:$G,GP$6)</f>
        <v>0</v>
      </c>
      <c r="GQ33" s="100">
        <f>SUMIFS('Pooled CF'!$E:$E,'Pooled CF'!$A:$A,$A33,'Pooled CF'!$G:$G,GQ$6)</f>
        <v>0</v>
      </c>
      <c r="GR33" s="100">
        <f>SUMIFS('Pooled CF'!$E:$E,'Pooled CF'!$A:$A,$A33,'Pooled CF'!$G:$G,GR$6)</f>
        <v>0</v>
      </c>
      <c r="GS33" s="100">
        <f>SUMIFS('Pooled CF'!$E:$E,'Pooled CF'!$A:$A,$A33,'Pooled CF'!$G:$G,GS$6)</f>
        <v>0</v>
      </c>
      <c r="GU33" s="85">
        <f t="shared" si="19"/>
        <v>0</v>
      </c>
      <c r="GV33" s="85">
        <f t="shared" si="19"/>
        <v>-28272155.949999999</v>
      </c>
      <c r="GW33" s="85">
        <f t="shared" si="19"/>
        <v>3140916.52</v>
      </c>
      <c r="GX33" s="85">
        <f t="shared" si="19"/>
        <v>3100418.2100000004</v>
      </c>
      <c r="GY33" s="85">
        <f t="shared" si="19"/>
        <v>2935801.9099999997</v>
      </c>
      <c r="GZ33" s="85">
        <f t="shared" si="19"/>
        <v>3330363.1599999997</v>
      </c>
      <c r="HA33" s="85">
        <f t="shared" si="19"/>
        <v>2968759.38</v>
      </c>
      <c r="HB33" s="85">
        <f t="shared" si="19"/>
        <v>2885116.0999999996</v>
      </c>
      <c r="HC33" s="85">
        <f t="shared" si="19"/>
        <v>2443364.25</v>
      </c>
      <c r="HD33" s="85">
        <f t="shared" si="19"/>
        <v>1471862.24</v>
      </c>
      <c r="HE33" s="85">
        <f t="shared" si="19"/>
        <v>0</v>
      </c>
      <c r="HF33" s="85">
        <f t="shared" si="19"/>
        <v>0</v>
      </c>
      <c r="HG33" s="85">
        <f t="shared" si="19"/>
        <v>0</v>
      </c>
      <c r="HH33" s="85">
        <f t="shared" si="19"/>
        <v>0</v>
      </c>
      <c r="HI33" s="85">
        <f t="shared" si="19"/>
        <v>0</v>
      </c>
      <c r="HJ33" s="85">
        <f t="shared" si="19"/>
        <v>0</v>
      </c>
      <c r="HK33" s="85">
        <f t="shared" si="17"/>
        <v>-5995554.1799999997</v>
      </c>
    </row>
    <row r="34" spans="1:220" hidden="1" outlineLevel="1" x14ac:dyDescent="0.75">
      <c r="A34" s="7" t="s">
        <v>40</v>
      </c>
      <c r="B34" s="112" t="s">
        <v>220</v>
      </c>
      <c r="C34" s="104">
        <f ca="1">EOMONTH(OFFSET(Strats!$B$3,MATCH($B34,Strats!$B$4:$B$31,0),MATCH(C$5,Strats!$C$3:$BS$3,0)),0)</f>
        <v>43343</v>
      </c>
      <c r="D34" s="87">
        <f ca="1">OFFSET(Strats!$B$3,MATCH($B34,Strats!$B$4:$B$31,0),MATCH(D$5,Strats!$C$3:$BS$3,0))</f>
        <v>80038824</v>
      </c>
      <c r="E34" s="88">
        <f ca="1">OFFSET(Strats!$B$3,MATCH($B34,Strats!$B$4:$B$31,0),MATCH(E$5,Strats!$C$3:$BS$3,0))</f>
        <v>0.51421859999999997</v>
      </c>
      <c r="F34" s="85">
        <f t="shared" ca="1" si="13"/>
        <v>41157452.022926398</v>
      </c>
      <c r="G34" s="85">
        <f t="shared" ca="1" si="14"/>
        <v>23428234.849999998</v>
      </c>
      <c r="H34" s="86">
        <f ca="1">IFERROR(XIRR(OFFSET($J34,0,MATCH($C34,$K$6:$GS$6,0)):$GS34,OFFSET($J$6,0,MATCH($C34,$K$6:$GS$6,0)):$GS$6),"N/A")</f>
        <v>-0.13747802712023255</v>
      </c>
      <c r="I34" s="95">
        <f t="shared" ca="1" si="15"/>
        <v>0.57175596601295187</v>
      </c>
      <c r="K34" s="100">
        <f>SUMIFS('Pooled CF'!$E:$E,'Pooled CF'!$A:$A,$A34,'Pooled CF'!$G:$G,K$6)</f>
        <v>0</v>
      </c>
      <c r="L34" s="100">
        <f>SUMIFS('Pooled CF'!$E:$E,'Pooled CF'!$A:$A,$A34,'Pooled CF'!$G:$G,L$6)</f>
        <v>0</v>
      </c>
      <c r="M34" s="100">
        <f>SUMIFS('Pooled CF'!$E:$E,'Pooled CF'!$A:$A,$A34,'Pooled CF'!$G:$G,M$6)</f>
        <v>0</v>
      </c>
      <c r="N34" s="100">
        <f>SUMIFS('Pooled CF'!$E:$E,'Pooled CF'!$A:$A,$A34,'Pooled CF'!$G:$G,N$6)</f>
        <v>0</v>
      </c>
      <c r="O34" s="100">
        <f>SUMIFS('Pooled CF'!$E:$E,'Pooled CF'!$A:$A,$A34,'Pooled CF'!$G:$G,O$6)</f>
        <v>0</v>
      </c>
      <c r="P34" s="100">
        <f>SUMIFS('Pooled CF'!$E:$E,'Pooled CF'!$A:$A,$A34,'Pooled CF'!$G:$G,P$6)</f>
        <v>0</v>
      </c>
      <c r="Q34" s="100">
        <f>SUMIFS('Pooled CF'!$E:$E,'Pooled CF'!$A:$A,$A34,'Pooled CF'!$G:$G,Q$6)</f>
        <v>0</v>
      </c>
      <c r="R34" s="100">
        <f>SUMIFS('Pooled CF'!$E:$E,'Pooled CF'!$A:$A,$A34,'Pooled CF'!$G:$G,R$6)</f>
        <v>0</v>
      </c>
      <c r="S34" s="100">
        <f>SUMIFS('Pooled CF'!$E:$E,'Pooled CF'!$A:$A,$A34,'Pooled CF'!$G:$G,S$6)</f>
        <v>0</v>
      </c>
      <c r="T34" s="100">
        <f>SUMIFS('Pooled CF'!$E:$E,'Pooled CF'!$A:$A,$A34,'Pooled CF'!$G:$G,T$6)</f>
        <v>0</v>
      </c>
      <c r="U34" s="100">
        <f>SUMIFS('Pooled CF'!$E:$E,'Pooled CF'!$A:$A,$A34,'Pooled CF'!$G:$G,U$6)</f>
        <v>0</v>
      </c>
      <c r="V34" s="100">
        <f>SUMIFS('Pooled CF'!$E:$E,'Pooled CF'!$A:$A,$A34,'Pooled CF'!$G:$G,V$6)</f>
        <v>0</v>
      </c>
      <c r="W34" s="100">
        <f>SUMIFS('Pooled CF'!$E:$E,'Pooled CF'!$A:$A,$A34,'Pooled CF'!$G:$G,W$6)</f>
        <v>0</v>
      </c>
      <c r="X34" s="100">
        <f>SUMIFS('Pooled CF'!$E:$E,'Pooled CF'!$A:$A,$A34,'Pooled CF'!$G:$G,X$6)</f>
        <v>0</v>
      </c>
      <c r="Y34" s="100">
        <f>SUMIFS('Pooled CF'!$E:$E,'Pooled CF'!$A:$A,$A34,'Pooled CF'!$G:$G,Y$6)</f>
        <v>0</v>
      </c>
      <c r="Z34" s="100">
        <f>SUMIFS('Pooled CF'!$E:$E,'Pooled CF'!$A:$A,$A34,'Pooled CF'!$G:$G,Z$6)</f>
        <v>0</v>
      </c>
      <c r="AA34" s="100">
        <f>SUMIFS('Pooled CF'!$E:$E,'Pooled CF'!$A:$A,$A34,'Pooled CF'!$G:$G,AA$6)</f>
        <v>0</v>
      </c>
      <c r="AB34" s="100">
        <f>SUMIFS('Pooled CF'!$E:$E,'Pooled CF'!$A:$A,$A34,'Pooled CF'!$G:$G,AB$6)</f>
        <v>0</v>
      </c>
      <c r="AC34" s="100">
        <f>SUMIFS('Pooled CF'!$E:$E,'Pooled CF'!$A:$A,$A34,'Pooled CF'!$G:$G,AC$6)</f>
        <v>-41157452.022926398</v>
      </c>
      <c r="AD34" s="100">
        <f>SUMIFS('Pooled CF'!$E:$E,'Pooled CF'!$A:$A,$A34,'Pooled CF'!$G:$G,AD$6)</f>
        <v>342274.6</v>
      </c>
      <c r="AE34" s="100">
        <f>SUMIFS('Pooled CF'!$E:$E,'Pooled CF'!$A:$A,$A34,'Pooled CF'!$G:$G,AE$6)</f>
        <v>331225.07</v>
      </c>
      <c r="AF34" s="100">
        <f>SUMIFS('Pooled CF'!$E:$E,'Pooled CF'!$A:$A,$A34,'Pooled CF'!$G:$G,AF$6)</f>
        <v>342255.89</v>
      </c>
      <c r="AG34" s="100">
        <f>SUMIFS('Pooled CF'!$E:$E,'Pooled CF'!$A:$A,$A34,'Pooled CF'!$G:$G,AG$6)</f>
        <v>331206.87</v>
      </c>
      <c r="AH34" s="100">
        <f>SUMIFS('Pooled CF'!$E:$E,'Pooled CF'!$A:$A,$A34,'Pooled CF'!$G:$G,AH$6)</f>
        <v>331197.05</v>
      </c>
      <c r="AI34" s="100">
        <f>SUMIFS('Pooled CF'!$E:$E,'Pooled CF'!$A:$A,$A34,'Pooled CF'!$G:$G,AI$6)</f>
        <v>331188.46000000002</v>
      </c>
      <c r="AJ34" s="100">
        <f>SUMIFS('Pooled CF'!$E:$E,'Pooled CF'!$A:$A,$A34,'Pooled CF'!$G:$G,AJ$6)</f>
        <v>331191.56</v>
      </c>
      <c r="AK34" s="100">
        <f>SUMIFS('Pooled CF'!$E:$E,'Pooled CF'!$A:$A,$A34,'Pooled CF'!$G:$G,AK$6)</f>
        <v>342042.37</v>
      </c>
      <c r="AL34" s="100">
        <f>SUMIFS('Pooled CF'!$E:$E,'Pooled CF'!$A:$A,$A34,'Pooled CF'!$G:$G,AL$6)</f>
        <v>331158.53999999998</v>
      </c>
      <c r="AM34" s="100">
        <f>SUMIFS('Pooled CF'!$E:$E,'Pooled CF'!$A:$A,$A34,'Pooled CF'!$G:$G,AM$6)</f>
        <v>341884.21</v>
      </c>
      <c r="AN34" s="100">
        <f>SUMIFS('Pooled CF'!$E:$E,'Pooled CF'!$A:$A,$A34,'Pooled CF'!$G:$G,AN$6)</f>
        <v>330874.86</v>
      </c>
      <c r="AO34" s="100">
        <f>SUMIFS('Pooled CF'!$E:$E,'Pooled CF'!$A:$A,$A34,'Pooled CF'!$G:$G,AO$6)</f>
        <v>342156.68</v>
      </c>
      <c r="AP34" s="100">
        <f>SUMIFS('Pooled CF'!$E:$E,'Pooled CF'!$A:$A,$A34,'Pooled CF'!$G:$G,AP$6)</f>
        <v>342157.73</v>
      </c>
      <c r="AQ34" s="100">
        <f>SUMIFS('Pooled CF'!$E:$E,'Pooled CF'!$A:$A,$A34,'Pooled CF'!$G:$G,AQ$6)</f>
        <v>328640.86</v>
      </c>
      <c r="AR34" s="100">
        <f>SUMIFS('Pooled CF'!$E:$E,'Pooled CF'!$A:$A,$A34,'Pooled CF'!$G:$G,AR$6)</f>
        <v>336493.81</v>
      </c>
      <c r="AS34" s="100">
        <f>SUMIFS('Pooled CF'!$E:$E,'Pooled CF'!$A:$A,$A34,'Pooled CF'!$G:$G,AS$6)</f>
        <v>325477.83</v>
      </c>
      <c r="AT34" s="100">
        <f>SUMIFS('Pooled CF'!$E:$E,'Pooled CF'!$A:$A,$A34,'Pooled CF'!$G:$G,AT$6)</f>
        <v>338294.65</v>
      </c>
      <c r="AU34" s="100">
        <f>SUMIFS('Pooled CF'!$E:$E,'Pooled CF'!$A:$A,$A34,'Pooled CF'!$G:$G,AU$6)</f>
        <v>326098.93</v>
      </c>
      <c r="AV34" s="100">
        <f>SUMIFS('Pooled CF'!$E:$E,'Pooled CF'!$A:$A,$A34,'Pooled CF'!$G:$G,AV$6)</f>
        <v>327264.7</v>
      </c>
      <c r="AW34" s="100">
        <f>SUMIFS('Pooled CF'!$E:$E,'Pooled CF'!$A:$A,$A34,'Pooled CF'!$G:$G,AW$6)</f>
        <v>338585.59</v>
      </c>
      <c r="AX34" s="100">
        <f>SUMIFS('Pooled CF'!$E:$E,'Pooled CF'!$A:$A,$A34,'Pooled CF'!$G:$G,AX$6)</f>
        <v>327307.03999999998</v>
      </c>
      <c r="AY34" s="100">
        <f>SUMIFS('Pooled CF'!$E:$E,'Pooled CF'!$A:$A,$A34,'Pooled CF'!$G:$G,AY$6)</f>
        <v>331212.01</v>
      </c>
      <c r="AZ34" s="100">
        <f>SUMIFS('Pooled CF'!$E:$E,'Pooled CF'!$A:$A,$A34,'Pooled CF'!$G:$G,AZ$6)</f>
        <v>314346.49</v>
      </c>
      <c r="BA34" s="100">
        <f>SUMIFS('Pooled CF'!$E:$E,'Pooled CF'!$A:$A,$A34,'Pooled CF'!$G:$G,BA$6)</f>
        <v>304970.23999999999</v>
      </c>
      <c r="BB34" s="100">
        <f>SUMIFS('Pooled CF'!$E:$E,'Pooled CF'!$A:$A,$A34,'Pooled CF'!$G:$G,BB$6)</f>
        <v>293544.24</v>
      </c>
      <c r="BC34" s="100">
        <f>SUMIFS('Pooled CF'!$E:$E,'Pooled CF'!$A:$A,$A34,'Pooled CF'!$G:$G,BC$6)</f>
        <v>292262.82</v>
      </c>
      <c r="BD34" s="100">
        <f>SUMIFS('Pooled CF'!$E:$E,'Pooled CF'!$A:$A,$A34,'Pooled CF'!$G:$G,BD$6)</f>
        <v>293444.06</v>
      </c>
      <c r="BE34" s="100">
        <f>SUMIFS('Pooled CF'!$E:$E,'Pooled CF'!$A:$A,$A34,'Pooled CF'!$G:$G,BE$6)</f>
        <v>281298.65000000002</v>
      </c>
      <c r="BF34" s="100">
        <f>SUMIFS('Pooled CF'!$E:$E,'Pooled CF'!$A:$A,$A34,'Pooled CF'!$G:$G,BF$6)</f>
        <v>288319.74</v>
      </c>
      <c r="BG34" s="100">
        <f>SUMIFS('Pooled CF'!$E:$E,'Pooled CF'!$A:$A,$A34,'Pooled CF'!$G:$G,BG$6)</f>
        <v>278073.69</v>
      </c>
      <c r="BH34" s="100">
        <f>SUMIFS('Pooled CF'!$E:$E,'Pooled CF'!$A:$A,$A34,'Pooled CF'!$G:$G,BH$6)</f>
        <v>277668.76</v>
      </c>
      <c r="BI34" s="100">
        <f>SUMIFS('Pooled CF'!$E:$E,'Pooled CF'!$A:$A,$A34,'Pooled CF'!$G:$G,BI$6)</f>
        <v>289949.63</v>
      </c>
      <c r="BJ34" s="100">
        <f>SUMIFS('Pooled CF'!$E:$E,'Pooled CF'!$A:$A,$A34,'Pooled CF'!$G:$G,BJ$6)</f>
        <v>306159.7</v>
      </c>
      <c r="BK34" s="100">
        <f>SUMIFS('Pooled CF'!$E:$E,'Pooled CF'!$A:$A,$A34,'Pooled CF'!$G:$G,BK$6)</f>
        <v>275332.69</v>
      </c>
      <c r="BL34" s="100">
        <f>SUMIFS('Pooled CF'!$E:$E,'Pooled CF'!$A:$A,$A34,'Pooled CF'!$G:$G,BL$6)</f>
        <v>191377.25</v>
      </c>
      <c r="BM34" s="100">
        <f>SUMIFS('Pooled CF'!$E:$E,'Pooled CF'!$A:$A,$A34,'Pooled CF'!$G:$G,BM$6)</f>
        <v>228266.49</v>
      </c>
      <c r="BN34" s="100">
        <f>SUMIFS('Pooled CF'!$E:$E,'Pooled CF'!$A:$A,$A34,'Pooled CF'!$G:$G,BN$6)</f>
        <v>247705.45</v>
      </c>
      <c r="BO34" s="100">
        <f>SUMIFS('Pooled CF'!$E:$E,'Pooled CF'!$A:$A,$A34,'Pooled CF'!$G:$G,BO$6)</f>
        <v>362826.37</v>
      </c>
      <c r="BP34" s="100">
        <f>SUMIFS('Pooled CF'!$E:$E,'Pooled CF'!$A:$A,$A34,'Pooled CF'!$G:$G,BP$6)</f>
        <v>245353.63</v>
      </c>
      <c r="BQ34" s="100">
        <f>SUMIFS('Pooled CF'!$E:$E,'Pooled CF'!$A:$A,$A34,'Pooled CF'!$G:$G,BQ$6)</f>
        <v>237228.37</v>
      </c>
      <c r="BR34" s="100">
        <f>SUMIFS('Pooled CF'!$E:$E,'Pooled CF'!$A:$A,$A34,'Pooled CF'!$G:$G,BR$6)</f>
        <v>238904.21</v>
      </c>
      <c r="BS34" s="100">
        <f>SUMIFS('Pooled CF'!$E:$E,'Pooled CF'!$A:$A,$A34,'Pooled CF'!$G:$G,BS$6)</f>
        <v>233405.31</v>
      </c>
      <c r="BT34" s="100">
        <f>SUMIFS('Pooled CF'!$E:$E,'Pooled CF'!$A:$A,$A34,'Pooled CF'!$G:$G,BT$6)</f>
        <v>239408.3</v>
      </c>
      <c r="BU34" s="100">
        <f>SUMIFS('Pooled CF'!$E:$E,'Pooled CF'!$A:$A,$A34,'Pooled CF'!$G:$G,BU$6)</f>
        <v>351188.42</v>
      </c>
      <c r="BV34" s="100">
        <f>SUMIFS('Pooled CF'!$E:$E,'Pooled CF'!$A:$A,$A34,'Pooled CF'!$G:$G,BV$6)</f>
        <v>313415.86</v>
      </c>
      <c r="BW34" s="100">
        <f>SUMIFS('Pooled CF'!$E:$E,'Pooled CF'!$A:$A,$A34,'Pooled CF'!$G:$G,BW$6)</f>
        <v>255477.73</v>
      </c>
      <c r="BX34" s="100">
        <f>SUMIFS('Pooled CF'!$E:$E,'Pooled CF'!$A:$A,$A34,'Pooled CF'!$G:$G,BX$6)</f>
        <v>248929.73</v>
      </c>
      <c r="BY34" s="100">
        <f>SUMIFS('Pooled CF'!$E:$E,'Pooled CF'!$A:$A,$A34,'Pooled CF'!$G:$G,BY$6)</f>
        <v>256924.96</v>
      </c>
      <c r="BZ34" s="100">
        <f>SUMIFS('Pooled CF'!$E:$E,'Pooled CF'!$A:$A,$A34,'Pooled CF'!$G:$G,BZ$6)</f>
        <v>288661.12</v>
      </c>
      <c r="CA34" s="100">
        <f>SUMIFS('Pooled CF'!$E:$E,'Pooled CF'!$A:$A,$A34,'Pooled CF'!$G:$G,CA$6)</f>
        <v>268598.42</v>
      </c>
      <c r="CB34" s="100">
        <f>SUMIFS('Pooled CF'!$E:$E,'Pooled CF'!$A:$A,$A34,'Pooled CF'!$G:$G,CB$6)</f>
        <v>369857.19</v>
      </c>
      <c r="CC34" s="100">
        <f>SUMIFS('Pooled CF'!$E:$E,'Pooled CF'!$A:$A,$A34,'Pooled CF'!$G:$G,CC$6)</f>
        <v>355107.1</v>
      </c>
      <c r="CD34" s="100">
        <f>SUMIFS('Pooled CF'!$E:$E,'Pooled CF'!$A:$A,$A34,'Pooled CF'!$G:$G,CD$6)</f>
        <v>272336.57</v>
      </c>
      <c r="CE34" s="100">
        <f>SUMIFS('Pooled CF'!$E:$E,'Pooled CF'!$A:$A,$A34,'Pooled CF'!$G:$G,CE$6)</f>
        <v>234702.43</v>
      </c>
      <c r="CF34" s="100">
        <f>SUMIFS('Pooled CF'!$E:$E,'Pooled CF'!$A:$A,$A34,'Pooled CF'!$G:$G,CF$6)</f>
        <v>233879.24</v>
      </c>
      <c r="CG34" s="100">
        <f>SUMIFS('Pooled CF'!$E:$E,'Pooled CF'!$A:$A,$A34,'Pooled CF'!$G:$G,CG$6)</f>
        <v>236896.64000000001</v>
      </c>
      <c r="CH34" s="100">
        <f>SUMIFS('Pooled CF'!$E:$E,'Pooled CF'!$A:$A,$A34,'Pooled CF'!$G:$G,CH$6)</f>
        <v>231066.43</v>
      </c>
      <c r="CI34" s="100">
        <f>SUMIFS('Pooled CF'!$E:$E,'Pooled CF'!$A:$A,$A34,'Pooled CF'!$G:$G,CI$6)</f>
        <v>237033.63</v>
      </c>
      <c r="CJ34" s="100">
        <f>SUMIFS('Pooled CF'!$E:$E,'Pooled CF'!$A:$A,$A34,'Pooled CF'!$G:$G,CJ$6)</f>
        <v>228882.87</v>
      </c>
      <c r="CK34" s="100">
        <f>SUMIFS('Pooled CF'!$E:$E,'Pooled CF'!$A:$A,$A34,'Pooled CF'!$G:$G,CK$6)</f>
        <v>241614.64</v>
      </c>
      <c r="CL34" s="100">
        <f>SUMIFS('Pooled CF'!$E:$E,'Pooled CF'!$A:$A,$A34,'Pooled CF'!$G:$G,CL$6)</f>
        <v>243897.67</v>
      </c>
      <c r="CM34" s="100">
        <f>SUMIFS('Pooled CF'!$E:$E,'Pooled CF'!$A:$A,$A34,'Pooled CF'!$G:$G,CM$6)</f>
        <v>249122.65</v>
      </c>
      <c r="CN34" s="100">
        <f>SUMIFS('Pooled CF'!$E:$E,'Pooled CF'!$A:$A,$A34,'Pooled CF'!$G:$G,CN$6)</f>
        <v>168357.07</v>
      </c>
      <c r="CO34" s="100">
        <f>SUMIFS('Pooled CF'!$E:$E,'Pooled CF'!$A:$A,$A34,'Pooled CF'!$G:$G,CO$6)</f>
        <v>230078.55</v>
      </c>
      <c r="CP34" s="100">
        <f>SUMIFS('Pooled CF'!$E:$E,'Pooled CF'!$A:$A,$A34,'Pooled CF'!$G:$G,CP$6)</f>
        <v>226535.01</v>
      </c>
      <c r="CQ34" s="100">
        <f>SUMIFS('Pooled CF'!$E:$E,'Pooled CF'!$A:$A,$A34,'Pooled CF'!$G:$G,CQ$6)</f>
        <v>175586.88</v>
      </c>
      <c r="CR34" s="100">
        <f>SUMIFS('Pooled CF'!$E:$E,'Pooled CF'!$A:$A,$A34,'Pooled CF'!$G:$G,CR$6)</f>
        <v>117594.63</v>
      </c>
      <c r="CS34" s="100">
        <f>SUMIFS('Pooled CF'!$E:$E,'Pooled CF'!$A:$A,$A34,'Pooled CF'!$G:$G,CS$6)</f>
        <v>147084.82</v>
      </c>
      <c r="CT34" s="100">
        <f>SUMIFS('Pooled CF'!$E:$E,'Pooled CF'!$A:$A,$A34,'Pooled CF'!$G:$G,CT$6)</f>
        <v>78981.710000000006</v>
      </c>
      <c r="CU34" s="100">
        <f>SUMIFS('Pooled CF'!$E:$E,'Pooled CF'!$A:$A,$A34,'Pooled CF'!$G:$G,CU$6)</f>
        <v>108568.62</v>
      </c>
      <c r="CV34" s="100">
        <f>SUMIFS('Pooled CF'!$E:$E,'Pooled CF'!$A:$A,$A34,'Pooled CF'!$G:$G,CV$6)</f>
        <v>148783.04000000001</v>
      </c>
      <c r="CW34" s="100">
        <f>SUMIFS('Pooled CF'!$E:$E,'Pooled CF'!$A:$A,$A34,'Pooled CF'!$G:$G,CW$6)</f>
        <v>278969.14</v>
      </c>
      <c r="CX34" s="100">
        <f>SUMIFS('Pooled CF'!$E:$E,'Pooled CF'!$A:$A,$A34,'Pooled CF'!$G:$G,CX$6)</f>
        <v>160416.57999999999</v>
      </c>
      <c r="CY34" s="100">
        <f>SUMIFS('Pooled CF'!$E:$E,'Pooled CF'!$A:$A,$A34,'Pooled CF'!$G:$G,CY$6)</f>
        <v>77212.45</v>
      </c>
      <c r="CZ34" s="100">
        <f>SUMIFS('Pooled CF'!$E:$E,'Pooled CF'!$A:$A,$A34,'Pooled CF'!$G:$G,CZ$6)</f>
        <v>125714.82</v>
      </c>
      <c r="DA34" s="100">
        <f>SUMIFS('Pooled CF'!$E:$E,'Pooled CF'!$A:$A,$A34,'Pooled CF'!$G:$G,DA$6)</f>
        <v>120236.52</v>
      </c>
      <c r="DB34" s="100">
        <f>SUMIFS('Pooled CF'!$E:$E,'Pooled CF'!$A:$A,$A34,'Pooled CF'!$G:$G,DB$6)</f>
        <v>86533.34</v>
      </c>
      <c r="DC34" s="100">
        <f>SUMIFS('Pooled CF'!$E:$E,'Pooled CF'!$A:$A,$A34,'Pooled CF'!$G:$G,DC$6)</f>
        <v>129471.45</v>
      </c>
      <c r="DD34" s="100">
        <f>SUMIFS('Pooled CF'!$E:$E,'Pooled CF'!$A:$A,$A34,'Pooled CF'!$G:$G,DD$6)</f>
        <v>82399.009999999995</v>
      </c>
      <c r="DE34" s="100">
        <f>SUMIFS('Pooled CF'!$E:$E,'Pooled CF'!$A:$A,$A34,'Pooled CF'!$G:$G,DE$6)</f>
        <v>69674.23</v>
      </c>
      <c r="DF34" s="100">
        <f>SUMIFS('Pooled CF'!$E:$E,'Pooled CF'!$A:$A,$A34,'Pooled CF'!$G:$G,DF$6)</f>
        <v>291114.12</v>
      </c>
      <c r="DG34" s="100">
        <f>SUMIFS('Pooled CF'!$E:$E,'Pooled CF'!$A:$A,$A34,'Pooled CF'!$G:$G,DG$6)</f>
        <v>0</v>
      </c>
      <c r="DH34" s="100">
        <f>SUMIFS('Pooled CF'!$E:$E,'Pooled CF'!$A:$A,$A34,'Pooled CF'!$G:$G,DH$6)</f>
        <v>854877.49</v>
      </c>
      <c r="DI34" s="100">
        <f>SUMIFS('Pooled CF'!$E:$E,'Pooled CF'!$A:$A,$A34,'Pooled CF'!$G:$G,DI$6)</f>
        <v>144966.45000000001</v>
      </c>
      <c r="DJ34" s="100">
        <f>SUMIFS('Pooled CF'!$E:$E,'Pooled CF'!$A:$A,$A34,'Pooled CF'!$G:$G,DJ$6)</f>
        <v>66068.91</v>
      </c>
      <c r="DK34" s="100">
        <f>SUMIFS('Pooled CF'!$E:$E,'Pooled CF'!$A:$A,$A34,'Pooled CF'!$G:$G,DK$6)</f>
        <v>34380.57</v>
      </c>
      <c r="DL34" s="100">
        <f>SUMIFS('Pooled CF'!$E:$E,'Pooled CF'!$A:$A,$A34,'Pooled CF'!$G:$G,DL$6)</f>
        <v>2918.77</v>
      </c>
      <c r="DM34" s="100">
        <f>SUMIFS('Pooled CF'!$E:$E,'Pooled CF'!$A:$A,$A34,'Pooled CF'!$G:$G,DM$6)</f>
        <v>37356.36</v>
      </c>
      <c r="DN34" s="100">
        <f>SUMIFS('Pooled CF'!$E:$E,'Pooled CF'!$A:$A,$A34,'Pooled CF'!$G:$G,DN$6)</f>
        <v>60016.47</v>
      </c>
      <c r="DO34" s="100">
        <f>SUMIFS('Pooled CF'!$E:$E,'Pooled CF'!$A:$A,$A34,'Pooled CF'!$G:$G,DO$6)</f>
        <v>60205.52</v>
      </c>
      <c r="DP34" s="100">
        <f>SUMIFS('Pooled CF'!$E:$E,'Pooled CF'!$A:$A,$A34,'Pooled CF'!$G:$G,DP$6)</f>
        <v>756420.53</v>
      </c>
      <c r="DQ34" s="100">
        <f>SUMIFS('Pooled CF'!$E:$E,'Pooled CF'!$A:$A,$A34,'Pooled CF'!$G:$G,DQ$6)</f>
        <v>290625.09999999998</v>
      </c>
      <c r="DR34" s="100">
        <f>SUMIFS('Pooled CF'!$E:$E,'Pooled CF'!$A:$A,$A34,'Pooled CF'!$G:$G,DR$6)</f>
        <v>24674.42</v>
      </c>
      <c r="DS34" s="100">
        <f>SUMIFS('Pooled CF'!$E:$E,'Pooled CF'!$A:$A,$A34,'Pooled CF'!$G:$G,DS$6)</f>
        <v>84783.57</v>
      </c>
      <c r="DT34" s="100">
        <f>SUMIFS('Pooled CF'!$E:$E,'Pooled CF'!$A:$A,$A34,'Pooled CF'!$G:$G,DT$6)</f>
        <v>48767.34</v>
      </c>
      <c r="DU34" s="100">
        <f>SUMIFS('Pooled CF'!$E:$E,'Pooled CF'!$A:$A,$A34,'Pooled CF'!$G:$G,DU$6)</f>
        <v>29063.75</v>
      </c>
      <c r="DV34" s="100">
        <f>SUMIFS('Pooled CF'!$E:$E,'Pooled CF'!$A:$A,$A34,'Pooled CF'!$G:$G,DV$6)</f>
        <v>25952.799999999999</v>
      </c>
      <c r="DW34" s="100">
        <f>SUMIFS('Pooled CF'!$E:$E,'Pooled CF'!$A:$A,$A34,'Pooled CF'!$G:$G,DW$6)</f>
        <v>0</v>
      </c>
      <c r="DX34" s="100">
        <f>SUMIFS('Pooled CF'!$E:$E,'Pooled CF'!$A:$A,$A34,'Pooled CF'!$G:$G,DX$6)</f>
        <v>0</v>
      </c>
      <c r="DY34" s="100">
        <f>SUMIFS('Pooled CF'!$E:$E,'Pooled CF'!$A:$A,$A34,'Pooled CF'!$G:$G,DY$6)</f>
        <v>0</v>
      </c>
      <c r="DZ34" s="100">
        <f>SUMIFS('Pooled CF'!$E:$E,'Pooled CF'!$A:$A,$A34,'Pooled CF'!$G:$G,DZ$6)</f>
        <v>0</v>
      </c>
      <c r="EA34" s="100">
        <f>SUMIFS('Pooled CF'!$E:$E,'Pooled CF'!$A:$A,$A34,'Pooled CF'!$G:$G,EA$6)</f>
        <v>0</v>
      </c>
      <c r="EB34" s="100">
        <f>SUMIFS('Pooled CF'!$E:$E,'Pooled CF'!$A:$A,$A34,'Pooled CF'!$G:$G,EB$6)</f>
        <v>0</v>
      </c>
      <c r="EC34" s="100">
        <f>SUMIFS('Pooled CF'!$E:$E,'Pooled CF'!$A:$A,$A34,'Pooled CF'!$G:$G,EC$6)</f>
        <v>0</v>
      </c>
      <c r="ED34" s="100">
        <f>SUMIFS('Pooled CF'!$E:$E,'Pooled CF'!$A:$A,$A34,'Pooled CF'!$G:$G,ED$6)</f>
        <v>0</v>
      </c>
      <c r="EE34" s="100">
        <f>SUMIFS('Pooled CF'!$E:$E,'Pooled CF'!$A:$A,$A34,'Pooled CF'!$G:$G,EE$6)</f>
        <v>0</v>
      </c>
      <c r="EF34" s="100">
        <f>SUMIFS('Pooled CF'!$E:$E,'Pooled CF'!$A:$A,$A34,'Pooled CF'!$G:$G,EF$6)</f>
        <v>0</v>
      </c>
      <c r="EG34" s="100">
        <f>SUMIFS('Pooled CF'!$E:$E,'Pooled CF'!$A:$A,$A34,'Pooled CF'!$G:$G,EG$6)</f>
        <v>0</v>
      </c>
      <c r="EH34" s="100">
        <f>SUMIFS('Pooled CF'!$E:$E,'Pooled CF'!$A:$A,$A34,'Pooled CF'!$G:$G,EH$6)</f>
        <v>0</v>
      </c>
      <c r="EI34" s="100">
        <f>SUMIFS('Pooled CF'!$E:$E,'Pooled CF'!$A:$A,$A34,'Pooled CF'!$G:$G,EI$6)</f>
        <v>0</v>
      </c>
      <c r="EJ34" s="100">
        <f>SUMIFS('Pooled CF'!$E:$E,'Pooled CF'!$A:$A,$A34,'Pooled CF'!$G:$G,EJ$6)</f>
        <v>0</v>
      </c>
      <c r="EK34" s="100">
        <f>SUMIFS('Pooled CF'!$E:$E,'Pooled CF'!$A:$A,$A34,'Pooled CF'!$G:$G,EK$6)</f>
        <v>0</v>
      </c>
      <c r="EL34" s="100">
        <f>SUMIFS('Pooled CF'!$E:$E,'Pooled CF'!$A:$A,$A34,'Pooled CF'!$G:$G,EL$6)</f>
        <v>0</v>
      </c>
      <c r="EM34" s="100">
        <f>SUMIFS('Pooled CF'!$E:$E,'Pooled CF'!$A:$A,$A34,'Pooled CF'!$G:$G,EM$6)</f>
        <v>0</v>
      </c>
      <c r="EN34" s="100">
        <f>SUMIFS('Pooled CF'!$E:$E,'Pooled CF'!$A:$A,$A34,'Pooled CF'!$G:$G,EN$6)</f>
        <v>0</v>
      </c>
      <c r="EO34" s="100">
        <f>SUMIFS('Pooled CF'!$E:$E,'Pooled CF'!$A:$A,$A34,'Pooled CF'!$G:$G,EO$6)</f>
        <v>0</v>
      </c>
      <c r="EP34" s="100">
        <f>SUMIFS('Pooled CF'!$E:$E,'Pooled CF'!$A:$A,$A34,'Pooled CF'!$G:$G,EP$6)</f>
        <v>0</v>
      </c>
      <c r="EQ34" s="100">
        <f>SUMIFS('Pooled CF'!$E:$E,'Pooled CF'!$A:$A,$A34,'Pooled CF'!$G:$G,EQ$6)</f>
        <v>0</v>
      </c>
      <c r="ER34" s="100">
        <f>SUMIFS('Pooled CF'!$E:$E,'Pooled CF'!$A:$A,$A34,'Pooled CF'!$G:$G,ER$6)</f>
        <v>0</v>
      </c>
      <c r="ES34" s="100">
        <f>SUMIFS('Pooled CF'!$E:$E,'Pooled CF'!$A:$A,$A34,'Pooled CF'!$G:$G,ES$6)</f>
        <v>0</v>
      </c>
      <c r="ET34" s="100">
        <f>SUMIFS('Pooled CF'!$E:$E,'Pooled CF'!$A:$A,$A34,'Pooled CF'!$G:$G,ET$6)</f>
        <v>0</v>
      </c>
      <c r="EU34" s="100">
        <f>SUMIFS('Pooled CF'!$E:$E,'Pooled CF'!$A:$A,$A34,'Pooled CF'!$G:$G,EU$6)</f>
        <v>0</v>
      </c>
      <c r="EV34" s="100">
        <f>SUMIFS('Pooled CF'!$E:$E,'Pooled CF'!$A:$A,$A34,'Pooled CF'!$G:$G,EV$6)</f>
        <v>0</v>
      </c>
      <c r="EW34" s="100">
        <f>SUMIFS('Pooled CF'!$E:$E,'Pooled CF'!$A:$A,$A34,'Pooled CF'!$G:$G,EW$6)</f>
        <v>0</v>
      </c>
      <c r="EX34" s="100">
        <f>SUMIFS('Pooled CF'!$E:$E,'Pooled CF'!$A:$A,$A34,'Pooled CF'!$G:$G,EX$6)</f>
        <v>0</v>
      </c>
      <c r="EY34" s="100">
        <f>SUMIFS('Pooled CF'!$E:$E,'Pooled CF'!$A:$A,$A34,'Pooled CF'!$G:$G,EY$6)</f>
        <v>0</v>
      </c>
      <c r="EZ34" s="100">
        <f>SUMIFS('Pooled CF'!$E:$E,'Pooled CF'!$A:$A,$A34,'Pooled CF'!$G:$G,EZ$6)</f>
        <v>0</v>
      </c>
      <c r="FA34" s="100">
        <f>SUMIFS('Pooled CF'!$E:$E,'Pooled CF'!$A:$A,$A34,'Pooled CF'!$G:$G,FA$6)</f>
        <v>0</v>
      </c>
      <c r="FB34" s="100">
        <f>SUMIFS('Pooled CF'!$E:$E,'Pooled CF'!$A:$A,$A34,'Pooled CF'!$G:$G,FB$6)</f>
        <v>0</v>
      </c>
      <c r="FC34" s="100">
        <f>SUMIFS('Pooled CF'!$E:$E,'Pooled CF'!$A:$A,$A34,'Pooled CF'!$G:$G,FC$6)</f>
        <v>0</v>
      </c>
      <c r="FD34" s="100">
        <f>SUMIFS('Pooled CF'!$E:$E,'Pooled CF'!$A:$A,$A34,'Pooled CF'!$G:$G,FD$6)</f>
        <v>0</v>
      </c>
      <c r="FE34" s="100">
        <f>SUMIFS('Pooled CF'!$E:$E,'Pooled CF'!$A:$A,$A34,'Pooled CF'!$G:$G,FE$6)</f>
        <v>0</v>
      </c>
      <c r="FF34" s="100">
        <f>SUMIFS('Pooled CF'!$E:$E,'Pooled CF'!$A:$A,$A34,'Pooled CF'!$G:$G,FF$6)</f>
        <v>0</v>
      </c>
      <c r="FG34" s="100">
        <f>SUMIFS('Pooled CF'!$E:$E,'Pooled CF'!$A:$A,$A34,'Pooled CF'!$G:$G,FG$6)</f>
        <v>0</v>
      </c>
      <c r="FH34" s="100">
        <f>SUMIFS('Pooled CF'!$E:$E,'Pooled CF'!$A:$A,$A34,'Pooled CF'!$G:$G,FH$6)</f>
        <v>0</v>
      </c>
      <c r="FI34" s="100">
        <f>SUMIFS('Pooled CF'!$E:$E,'Pooled CF'!$A:$A,$A34,'Pooled CF'!$G:$G,FI$6)</f>
        <v>0</v>
      </c>
      <c r="FJ34" s="100">
        <f>SUMIFS('Pooled CF'!$E:$E,'Pooled CF'!$A:$A,$A34,'Pooled CF'!$G:$G,FJ$6)</f>
        <v>0</v>
      </c>
      <c r="FK34" s="100">
        <f>SUMIFS('Pooled CF'!$E:$E,'Pooled CF'!$A:$A,$A34,'Pooled CF'!$G:$G,FK$6)</f>
        <v>0</v>
      </c>
      <c r="FL34" s="100">
        <f>SUMIFS('Pooled CF'!$E:$E,'Pooled CF'!$A:$A,$A34,'Pooled CF'!$G:$G,FL$6)</f>
        <v>0</v>
      </c>
      <c r="FM34" s="100">
        <f>SUMIFS('Pooled CF'!$E:$E,'Pooled CF'!$A:$A,$A34,'Pooled CF'!$G:$G,FM$6)</f>
        <v>0</v>
      </c>
      <c r="FN34" s="100">
        <f>SUMIFS('Pooled CF'!$E:$E,'Pooled CF'!$A:$A,$A34,'Pooled CF'!$G:$G,FN$6)</f>
        <v>0</v>
      </c>
      <c r="FO34" s="100">
        <f>SUMIFS('Pooled CF'!$E:$E,'Pooled CF'!$A:$A,$A34,'Pooled CF'!$G:$G,FO$6)</f>
        <v>0</v>
      </c>
      <c r="FP34" s="100">
        <f>SUMIFS('Pooled CF'!$E:$E,'Pooled CF'!$A:$A,$A34,'Pooled CF'!$G:$G,FP$6)</f>
        <v>0</v>
      </c>
      <c r="FQ34" s="100">
        <f>SUMIFS('Pooled CF'!$E:$E,'Pooled CF'!$A:$A,$A34,'Pooled CF'!$G:$G,FQ$6)</f>
        <v>0</v>
      </c>
      <c r="FR34" s="100">
        <f>SUMIFS('Pooled CF'!$E:$E,'Pooled CF'!$A:$A,$A34,'Pooled CF'!$G:$G,FR$6)</f>
        <v>0</v>
      </c>
      <c r="FS34" s="100">
        <f>SUMIFS('Pooled CF'!$E:$E,'Pooled CF'!$A:$A,$A34,'Pooled CF'!$G:$G,FS$6)</f>
        <v>0</v>
      </c>
      <c r="FT34" s="100">
        <f>SUMIFS('Pooled CF'!$E:$E,'Pooled CF'!$A:$A,$A34,'Pooled CF'!$G:$G,FT$6)</f>
        <v>0</v>
      </c>
      <c r="FU34" s="100">
        <f>SUMIFS('Pooled CF'!$E:$E,'Pooled CF'!$A:$A,$A34,'Pooled CF'!$G:$G,FU$6)</f>
        <v>0</v>
      </c>
      <c r="FV34" s="100">
        <f>SUMIFS('Pooled CF'!$E:$E,'Pooled CF'!$A:$A,$A34,'Pooled CF'!$G:$G,FV$6)</f>
        <v>0</v>
      </c>
      <c r="FW34" s="100">
        <f>SUMIFS('Pooled CF'!$E:$E,'Pooled CF'!$A:$A,$A34,'Pooled CF'!$G:$G,FW$6)</f>
        <v>0</v>
      </c>
      <c r="FX34" s="100">
        <f>SUMIFS('Pooled CF'!$E:$E,'Pooled CF'!$A:$A,$A34,'Pooled CF'!$G:$G,FX$6)</f>
        <v>0</v>
      </c>
      <c r="FY34" s="100">
        <f>SUMIFS('Pooled CF'!$E:$E,'Pooled CF'!$A:$A,$A34,'Pooled CF'!$G:$G,FY$6)</f>
        <v>0</v>
      </c>
      <c r="FZ34" s="100">
        <f>SUMIFS('Pooled CF'!$E:$E,'Pooled CF'!$A:$A,$A34,'Pooled CF'!$G:$G,FZ$6)</f>
        <v>0</v>
      </c>
      <c r="GA34" s="100">
        <f>SUMIFS('Pooled CF'!$E:$E,'Pooled CF'!$A:$A,$A34,'Pooled CF'!$G:$G,GA$6)</f>
        <v>0</v>
      </c>
      <c r="GB34" s="100">
        <f>SUMIFS('Pooled CF'!$E:$E,'Pooled CF'!$A:$A,$A34,'Pooled CF'!$G:$G,GB$6)</f>
        <v>0</v>
      </c>
      <c r="GC34" s="100">
        <f>SUMIFS('Pooled CF'!$E:$E,'Pooled CF'!$A:$A,$A34,'Pooled CF'!$G:$G,GC$6)</f>
        <v>0</v>
      </c>
      <c r="GD34" s="100">
        <f>SUMIFS('Pooled CF'!$E:$E,'Pooled CF'!$A:$A,$A34,'Pooled CF'!$G:$G,GD$6)</f>
        <v>0</v>
      </c>
      <c r="GE34" s="100">
        <f>SUMIFS('Pooled CF'!$E:$E,'Pooled CF'!$A:$A,$A34,'Pooled CF'!$G:$G,GE$6)</f>
        <v>0</v>
      </c>
      <c r="GF34" s="100">
        <f>SUMIFS('Pooled CF'!$E:$E,'Pooled CF'!$A:$A,$A34,'Pooled CF'!$G:$G,GF$6)</f>
        <v>0</v>
      </c>
      <c r="GG34" s="100">
        <f>SUMIFS('Pooled CF'!$E:$E,'Pooled CF'!$A:$A,$A34,'Pooled CF'!$G:$G,GG$6)</f>
        <v>0</v>
      </c>
      <c r="GH34" s="100">
        <f>SUMIFS('Pooled CF'!$E:$E,'Pooled CF'!$A:$A,$A34,'Pooled CF'!$G:$G,GH$6)</f>
        <v>0</v>
      </c>
      <c r="GI34" s="100">
        <f>SUMIFS('Pooled CF'!$E:$E,'Pooled CF'!$A:$A,$A34,'Pooled CF'!$G:$G,GI$6)</f>
        <v>0</v>
      </c>
      <c r="GJ34" s="100">
        <f>SUMIFS('Pooled CF'!$E:$E,'Pooled CF'!$A:$A,$A34,'Pooled CF'!$G:$G,GJ$6)</f>
        <v>0</v>
      </c>
      <c r="GK34" s="100">
        <f>SUMIFS('Pooled CF'!$E:$E,'Pooled CF'!$A:$A,$A34,'Pooled CF'!$G:$G,GK$6)</f>
        <v>0</v>
      </c>
      <c r="GL34" s="100">
        <f>SUMIFS('Pooled CF'!$E:$E,'Pooled CF'!$A:$A,$A34,'Pooled CF'!$G:$G,GL$6)</f>
        <v>0</v>
      </c>
      <c r="GM34" s="100">
        <f>SUMIFS('Pooled CF'!$E:$E,'Pooled CF'!$A:$A,$A34,'Pooled CF'!$G:$G,GM$6)</f>
        <v>0</v>
      </c>
      <c r="GN34" s="100">
        <f>SUMIFS('Pooled CF'!$E:$E,'Pooled CF'!$A:$A,$A34,'Pooled CF'!$G:$G,GN$6)</f>
        <v>0</v>
      </c>
      <c r="GO34" s="100">
        <f>SUMIFS('Pooled CF'!$E:$E,'Pooled CF'!$A:$A,$A34,'Pooled CF'!$G:$G,GO$6)</f>
        <v>0</v>
      </c>
      <c r="GP34" s="100">
        <f>SUMIFS('Pooled CF'!$E:$E,'Pooled CF'!$A:$A,$A34,'Pooled CF'!$G:$G,GP$6)</f>
        <v>0</v>
      </c>
      <c r="GQ34" s="100">
        <f>SUMIFS('Pooled CF'!$E:$E,'Pooled CF'!$A:$A,$A34,'Pooled CF'!$G:$G,GQ$6)</f>
        <v>0</v>
      </c>
      <c r="GR34" s="100">
        <f>SUMIFS('Pooled CF'!$E:$E,'Pooled CF'!$A:$A,$A34,'Pooled CF'!$G:$G,GR$6)</f>
        <v>0</v>
      </c>
      <c r="GS34" s="100">
        <f>SUMIFS('Pooled CF'!$E:$E,'Pooled CF'!$A:$A,$A34,'Pooled CF'!$G:$G,GS$6)</f>
        <v>0</v>
      </c>
      <c r="GU34" s="85">
        <f t="shared" si="19"/>
        <v>0</v>
      </c>
      <c r="GV34" s="85">
        <f t="shared" si="19"/>
        <v>-39810489.592926398</v>
      </c>
      <c r="GW34" s="85">
        <f t="shared" si="19"/>
        <v>4014463.96</v>
      </c>
      <c r="GX34" s="85">
        <f t="shared" si="19"/>
        <v>3768629.4200000004</v>
      </c>
      <c r="GY34" s="85">
        <f t="shared" si="19"/>
        <v>3228261.77</v>
      </c>
      <c r="GZ34" s="85">
        <f t="shared" si="19"/>
        <v>3419878.35</v>
      </c>
      <c r="HA34" s="85">
        <f t="shared" si="19"/>
        <v>2807868.3899999997</v>
      </c>
      <c r="HB34" s="85">
        <f t="shared" si="19"/>
        <v>1765684.2200000002</v>
      </c>
      <c r="HC34" s="85">
        <f t="shared" si="19"/>
        <v>1799760.7</v>
      </c>
      <c r="HD34" s="85">
        <f t="shared" si="19"/>
        <v>1380509.5000000002</v>
      </c>
      <c r="HE34" s="85">
        <f t="shared" si="19"/>
        <v>0</v>
      </c>
      <c r="HF34" s="85">
        <f t="shared" si="19"/>
        <v>0</v>
      </c>
      <c r="HG34" s="85">
        <f t="shared" si="19"/>
        <v>0</v>
      </c>
      <c r="HH34" s="85">
        <f t="shared" si="19"/>
        <v>0</v>
      </c>
      <c r="HI34" s="85">
        <f t="shared" si="19"/>
        <v>0</v>
      </c>
      <c r="HJ34" s="85">
        <f t="shared" si="19"/>
        <v>0</v>
      </c>
      <c r="HK34" s="85">
        <f t="shared" si="17"/>
        <v>-17625433.282926396</v>
      </c>
    </row>
    <row r="35" spans="1:220" hidden="1" outlineLevel="1" x14ac:dyDescent="0.75">
      <c r="A35" s="7" t="s">
        <v>41</v>
      </c>
      <c r="B35" s="112" t="s">
        <v>222</v>
      </c>
      <c r="C35" s="104">
        <f ca="1">EOMONTH(OFFSET(Strats!$B$3,MATCH($B35,Strats!$B$4:$B$31,0),MATCH(C$5,Strats!$C$3:$BS$3,0)),0)</f>
        <v>42794</v>
      </c>
      <c r="D35" s="87">
        <f ca="1">OFFSET(Strats!$B$3,MATCH($B35,Strats!$B$4:$B$31,0),MATCH(D$5,Strats!$C$3:$BS$3,0))</f>
        <v>110692959</v>
      </c>
      <c r="E35" s="88">
        <f ca="1">OFFSET(Strats!$B$3,MATCH($B35,Strats!$B$4:$B$31,0),MATCH(E$5,Strats!$C$3:$BS$3,0))</f>
        <v>0.39160079730093761</v>
      </c>
      <c r="F35" s="85">
        <f t="shared" ca="1" si="13"/>
        <v>43347451</v>
      </c>
      <c r="G35" s="85">
        <f t="shared" ca="1" si="14"/>
        <v>23338051.339999996</v>
      </c>
      <c r="H35" s="86">
        <f ca="1">IFERROR(XIRR(OFFSET($J35,0,MATCH($C35,$K$6:$GS$6,0)):$GS35,OFFSET($J$6,0,MATCH($C35,$K$6:$GS$6,0)):$GS$6),"N/A")</f>
        <v>-0.19452751651406291</v>
      </c>
      <c r="I35" s="95">
        <f t="shared" ca="1" si="15"/>
        <v>0.53839501058551287</v>
      </c>
      <c r="K35" s="100">
        <f>SUMIFS('Pooled CF'!$E:$E,'Pooled CF'!$A:$A,$A35,'Pooled CF'!$G:$G,K$6)</f>
        <v>-43347451</v>
      </c>
      <c r="L35" s="100">
        <f>SUMIFS('Pooled CF'!$E:$E,'Pooled CF'!$A:$A,$A35,'Pooled CF'!$G:$G,L$6)</f>
        <v>420938.93</v>
      </c>
      <c r="M35" s="100">
        <f>SUMIFS('Pooled CF'!$E:$E,'Pooled CF'!$A:$A,$A35,'Pooled CF'!$G:$G,M$6)</f>
        <v>434961.51</v>
      </c>
      <c r="N35" s="100">
        <f>SUMIFS('Pooled CF'!$E:$E,'Pooled CF'!$A:$A,$A35,'Pooled CF'!$G:$G,N$6)</f>
        <v>420924.57</v>
      </c>
      <c r="O35" s="100">
        <f>SUMIFS('Pooled CF'!$E:$E,'Pooled CF'!$A:$A,$A35,'Pooled CF'!$G:$G,O$6)</f>
        <v>434948.35</v>
      </c>
      <c r="P35" s="100">
        <f>SUMIFS('Pooled CF'!$E:$E,'Pooled CF'!$A:$A,$A35,'Pooled CF'!$G:$G,P$6)</f>
        <v>420911.76</v>
      </c>
      <c r="Q35" s="100">
        <f>SUMIFS('Pooled CF'!$E:$E,'Pooled CF'!$A:$A,$A35,'Pooled CF'!$G:$G,Q$6)</f>
        <v>434935.06</v>
      </c>
      <c r="R35" s="100">
        <f>SUMIFS('Pooled CF'!$E:$E,'Pooled CF'!$A:$A,$A35,'Pooled CF'!$G:$G,R$6)</f>
        <v>434928.8</v>
      </c>
      <c r="S35" s="100">
        <f>SUMIFS('Pooled CF'!$E:$E,'Pooled CF'!$A:$A,$A35,'Pooled CF'!$G:$G,S$6)</f>
        <v>420892.74</v>
      </c>
      <c r="T35" s="100">
        <f>SUMIFS('Pooled CF'!$E:$E,'Pooled CF'!$A:$A,$A35,'Pooled CF'!$G:$G,T$6)</f>
        <v>434915.29</v>
      </c>
      <c r="U35" s="100">
        <f>SUMIFS('Pooled CF'!$E:$E,'Pooled CF'!$A:$A,$A35,'Pooled CF'!$G:$G,U$6)</f>
        <v>420878.94</v>
      </c>
      <c r="V35" s="100">
        <f>SUMIFS('Pooled CF'!$E:$E,'Pooled CF'!$A:$A,$A35,'Pooled CF'!$G:$G,V$6)</f>
        <v>420871.12</v>
      </c>
      <c r="W35" s="100">
        <f>SUMIFS('Pooled CF'!$E:$E,'Pooled CF'!$A:$A,$A35,'Pooled CF'!$G:$G,W$6)</f>
        <v>420864.21</v>
      </c>
      <c r="X35" s="100">
        <f>SUMIFS('Pooled CF'!$E:$E,'Pooled CF'!$A:$A,$A35,'Pooled CF'!$G:$G,X$6)</f>
        <v>420869.99</v>
      </c>
      <c r="Y35" s="100">
        <f>SUMIFS('Pooled CF'!$E:$E,'Pooled CF'!$A:$A,$A35,'Pooled CF'!$G:$G,Y$6)</f>
        <v>434788.53</v>
      </c>
      <c r="Z35" s="100">
        <f>SUMIFS('Pooled CF'!$E:$E,'Pooled CF'!$A:$A,$A35,'Pooled CF'!$G:$G,Z$6)</f>
        <v>420600.95</v>
      </c>
      <c r="AA35" s="100">
        <f>SUMIFS('Pooled CF'!$E:$E,'Pooled CF'!$A:$A,$A35,'Pooled CF'!$G:$G,AA$6)</f>
        <v>434857.66</v>
      </c>
      <c r="AB35" s="100">
        <f>SUMIFS('Pooled CF'!$E:$E,'Pooled CF'!$A:$A,$A35,'Pooled CF'!$G:$G,AB$6)</f>
        <v>420782.68</v>
      </c>
      <c r="AC35" s="100">
        <f>SUMIFS('Pooled CF'!$E:$E,'Pooled CF'!$A:$A,$A35,'Pooled CF'!$G:$G,AC$6)</f>
        <v>434840.44</v>
      </c>
      <c r="AD35" s="100">
        <f>SUMIFS('Pooled CF'!$E:$E,'Pooled CF'!$A:$A,$A35,'Pooled CF'!$G:$G,AD$6)</f>
        <v>434824.52</v>
      </c>
      <c r="AE35" s="100">
        <f>SUMIFS('Pooled CF'!$E:$E,'Pooled CF'!$A:$A,$A35,'Pooled CF'!$G:$G,AE$6)</f>
        <v>420672.13</v>
      </c>
      <c r="AF35" s="100">
        <f>SUMIFS('Pooled CF'!$E:$E,'Pooled CF'!$A:$A,$A35,'Pooled CF'!$G:$G,AF$6)</f>
        <v>434866.76</v>
      </c>
      <c r="AG35" s="100">
        <f>SUMIFS('Pooled CF'!$E:$E,'Pooled CF'!$A:$A,$A35,'Pooled CF'!$G:$G,AG$6)</f>
        <v>420769.57</v>
      </c>
      <c r="AH35" s="100">
        <f>SUMIFS('Pooled CF'!$E:$E,'Pooled CF'!$A:$A,$A35,'Pooled CF'!$G:$G,AH$6)</f>
        <v>420770.82</v>
      </c>
      <c r="AI35" s="100">
        <f>SUMIFS('Pooled CF'!$E:$E,'Pooled CF'!$A:$A,$A35,'Pooled CF'!$G:$G,AI$6)</f>
        <v>420762.11</v>
      </c>
      <c r="AJ35" s="100">
        <f>SUMIFS('Pooled CF'!$E:$E,'Pooled CF'!$A:$A,$A35,'Pooled CF'!$G:$G,AJ$6)</f>
        <v>420768.39</v>
      </c>
      <c r="AK35" s="100">
        <f>SUMIFS('Pooled CF'!$E:$E,'Pooled CF'!$A:$A,$A35,'Pooled CF'!$G:$G,AK$6)</f>
        <v>434709.01</v>
      </c>
      <c r="AL35" s="100">
        <f>SUMIFS('Pooled CF'!$E:$E,'Pooled CF'!$A:$A,$A35,'Pooled CF'!$G:$G,AL$6)</f>
        <v>420372.92</v>
      </c>
      <c r="AM35" s="100">
        <f>SUMIFS('Pooled CF'!$E:$E,'Pooled CF'!$A:$A,$A35,'Pooled CF'!$G:$G,AM$6)</f>
        <v>434736.14</v>
      </c>
      <c r="AN35" s="100">
        <f>SUMIFS('Pooled CF'!$E:$E,'Pooled CF'!$A:$A,$A35,'Pooled CF'!$G:$G,AN$6)</f>
        <v>420709.4</v>
      </c>
      <c r="AO35" s="100">
        <f>SUMIFS('Pooled CF'!$E:$E,'Pooled CF'!$A:$A,$A35,'Pooled CF'!$G:$G,AO$6)</f>
        <v>434622.89</v>
      </c>
      <c r="AP35" s="100">
        <f>SUMIFS('Pooled CF'!$E:$E,'Pooled CF'!$A:$A,$A35,'Pooled CF'!$G:$G,AP$6)</f>
        <v>434712.44</v>
      </c>
      <c r="AQ35" s="100">
        <f>SUMIFS('Pooled CF'!$E:$E,'Pooled CF'!$A:$A,$A35,'Pooled CF'!$G:$G,AQ$6)</f>
        <v>420633.03</v>
      </c>
      <c r="AR35" s="100">
        <f>SUMIFS('Pooled CF'!$E:$E,'Pooled CF'!$A:$A,$A35,'Pooled CF'!$G:$G,AR$6)</f>
        <v>434738.14</v>
      </c>
      <c r="AS35" s="100">
        <f>SUMIFS('Pooled CF'!$E:$E,'Pooled CF'!$A:$A,$A35,'Pooled CF'!$G:$G,AS$6)</f>
        <v>420398.39</v>
      </c>
      <c r="AT35" s="100">
        <f>SUMIFS('Pooled CF'!$E:$E,'Pooled CF'!$A:$A,$A35,'Pooled CF'!$G:$G,AT$6)</f>
        <v>434673.06</v>
      </c>
      <c r="AU35" s="100">
        <f>SUMIFS('Pooled CF'!$E:$E,'Pooled CF'!$A:$A,$A35,'Pooled CF'!$G:$G,AU$6)</f>
        <v>393500.01</v>
      </c>
      <c r="AV35" s="100">
        <f>SUMIFS('Pooled CF'!$E:$E,'Pooled CF'!$A:$A,$A35,'Pooled CF'!$G:$G,AV$6)</f>
        <v>400745</v>
      </c>
      <c r="AW35" s="100">
        <f>SUMIFS('Pooled CF'!$E:$E,'Pooled CF'!$A:$A,$A35,'Pooled CF'!$G:$G,AW$6)</f>
        <v>413474.68</v>
      </c>
      <c r="AX35" s="100">
        <f>SUMIFS('Pooled CF'!$E:$E,'Pooled CF'!$A:$A,$A35,'Pooled CF'!$G:$G,AX$6)</f>
        <v>400133.24</v>
      </c>
      <c r="AY35" s="100">
        <f>SUMIFS('Pooled CF'!$E:$E,'Pooled CF'!$A:$A,$A35,'Pooled CF'!$G:$G,AY$6)</f>
        <v>413336.08</v>
      </c>
      <c r="AZ35" s="100">
        <f>SUMIFS('Pooled CF'!$E:$E,'Pooled CF'!$A:$A,$A35,'Pooled CF'!$G:$G,AZ$6)</f>
        <v>397519.75</v>
      </c>
      <c r="BA35" s="100">
        <f>SUMIFS('Pooled CF'!$E:$E,'Pooled CF'!$A:$A,$A35,'Pooled CF'!$G:$G,BA$6)</f>
        <v>410253.15</v>
      </c>
      <c r="BB35" s="100">
        <f>SUMIFS('Pooled CF'!$E:$E,'Pooled CF'!$A:$A,$A35,'Pooled CF'!$G:$G,BB$6)</f>
        <v>409992.99</v>
      </c>
      <c r="BC35" s="100">
        <f>SUMIFS('Pooled CF'!$E:$E,'Pooled CF'!$A:$A,$A35,'Pooled CF'!$G:$G,BC$6)</f>
        <v>169151.04</v>
      </c>
      <c r="BD35" s="100">
        <f>SUMIFS('Pooled CF'!$E:$E,'Pooled CF'!$A:$A,$A35,'Pooled CF'!$G:$G,BD$6)</f>
        <v>165078.79</v>
      </c>
      <c r="BE35" s="100">
        <f>SUMIFS('Pooled CF'!$E:$E,'Pooled CF'!$A:$A,$A35,'Pooled CF'!$G:$G,BE$6)</f>
        <v>159370.93</v>
      </c>
      <c r="BF35" s="100">
        <f>SUMIFS('Pooled CF'!$E:$E,'Pooled CF'!$A:$A,$A35,'Pooled CF'!$G:$G,BF$6)</f>
        <v>145346.72</v>
      </c>
      <c r="BG35" s="100">
        <f>SUMIFS('Pooled CF'!$E:$E,'Pooled CF'!$A:$A,$A35,'Pooled CF'!$G:$G,BG$6)</f>
        <v>145218.82</v>
      </c>
      <c r="BH35" s="100">
        <f>SUMIFS('Pooled CF'!$E:$E,'Pooled CF'!$A:$A,$A35,'Pooled CF'!$G:$G,BH$6)</f>
        <v>171683.09</v>
      </c>
      <c r="BI35" s="100">
        <f>SUMIFS('Pooled CF'!$E:$E,'Pooled CF'!$A:$A,$A35,'Pooled CF'!$G:$G,BI$6)</f>
        <v>159213.53</v>
      </c>
      <c r="BJ35" s="100">
        <f>SUMIFS('Pooled CF'!$E:$E,'Pooled CF'!$A:$A,$A35,'Pooled CF'!$G:$G,BJ$6)</f>
        <v>144889.43</v>
      </c>
      <c r="BK35" s="100">
        <f>SUMIFS('Pooled CF'!$E:$E,'Pooled CF'!$A:$A,$A35,'Pooled CF'!$G:$G,BK$6)</f>
        <v>152274.89000000001</v>
      </c>
      <c r="BL35" s="100">
        <f>SUMIFS('Pooled CF'!$E:$E,'Pooled CF'!$A:$A,$A35,'Pooled CF'!$G:$G,BL$6)</f>
        <v>176818.6</v>
      </c>
      <c r="BM35" s="100">
        <f>SUMIFS('Pooled CF'!$E:$E,'Pooled CF'!$A:$A,$A35,'Pooled CF'!$G:$G,BM$6)</f>
        <v>155983.29</v>
      </c>
      <c r="BN35" s="100">
        <f>SUMIFS('Pooled CF'!$E:$E,'Pooled CF'!$A:$A,$A35,'Pooled CF'!$G:$G,BN$6)</f>
        <v>144852.06</v>
      </c>
      <c r="BO35" s="100">
        <f>SUMIFS('Pooled CF'!$E:$E,'Pooled CF'!$A:$A,$A35,'Pooled CF'!$G:$G,BO$6)</f>
        <v>163988.64000000001</v>
      </c>
      <c r="BP35" s="100">
        <f>SUMIFS('Pooled CF'!$E:$E,'Pooled CF'!$A:$A,$A35,'Pooled CF'!$G:$G,BP$6)</f>
        <v>162102.62</v>
      </c>
      <c r="BQ35" s="100">
        <f>SUMIFS('Pooled CF'!$E:$E,'Pooled CF'!$A:$A,$A35,'Pooled CF'!$G:$G,BQ$6)</f>
        <v>142533</v>
      </c>
      <c r="BR35" s="100">
        <f>SUMIFS('Pooled CF'!$E:$E,'Pooled CF'!$A:$A,$A35,'Pooled CF'!$G:$G,BR$6)</f>
        <v>153408.62</v>
      </c>
      <c r="BS35" s="100">
        <f>SUMIFS('Pooled CF'!$E:$E,'Pooled CF'!$A:$A,$A35,'Pooled CF'!$G:$G,BS$6)</f>
        <v>110876.26</v>
      </c>
      <c r="BT35" s="100">
        <f>SUMIFS('Pooled CF'!$E:$E,'Pooled CF'!$A:$A,$A35,'Pooled CF'!$G:$G,BT$6)</f>
        <v>174278.74</v>
      </c>
      <c r="BU35" s="100">
        <f>SUMIFS('Pooled CF'!$E:$E,'Pooled CF'!$A:$A,$A35,'Pooled CF'!$G:$G,BU$6)</f>
        <v>134752.24</v>
      </c>
      <c r="BV35" s="100">
        <f>SUMIFS('Pooled CF'!$E:$E,'Pooled CF'!$A:$A,$A35,'Pooled CF'!$G:$G,BV$6)</f>
        <v>128368.39</v>
      </c>
      <c r="BW35" s="100">
        <f>SUMIFS('Pooled CF'!$E:$E,'Pooled CF'!$A:$A,$A35,'Pooled CF'!$G:$G,BW$6)</f>
        <v>132567.74</v>
      </c>
      <c r="BX35" s="100">
        <f>SUMIFS('Pooled CF'!$E:$E,'Pooled CF'!$A:$A,$A35,'Pooled CF'!$G:$G,BX$6)</f>
        <v>123290.62</v>
      </c>
      <c r="BY35" s="100">
        <f>SUMIFS('Pooled CF'!$E:$E,'Pooled CF'!$A:$A,$A35,'Pooled CF'!$G:$G,BY$6)</f>
        <v>127313.72</v>
      </c>
      <c r="BZ35" s="100">
        <f>SUMIFS('Pooled CF'!$E:$E,'Pooled CF'!$A:$A,$A35,'Pooled CF'!$G:$G,BZ$6)</f>
        <v>127435.92</v>
      </c>
      <c r="CA35" s="100">
        <f>SUMIFS('Pooled CF'!$E:$E,'Pooled CF'!$A:$A,$A35,'Pooled CF'!$G:$G,CA$6)</f>
        <v>215543.07</v>
      </c>
      <c r="CB35" s="100">
        <f>SUMIFS('Pooled CF'!$E:$E,'Pooled CF'!$A:$A,$A35,'Pooled CF'!$G:$G,CB$6)</f>
        <v>114594.65</v>
      </c>
      <c r="CC35" s="100">
        <f>SUMIFS('Pooled CF'!$E:$E,'Pooled CF'!$A:$A,$A35,'Pooled CF'!$G:$G,CC$6)</f>
        <v>23798.11</v>
      </c>
      <c r="CD35" s="100">
        <f>SUMIFS('Pooled CF'!$E:$E,'Pooled CF'!$A:$A,$A35,'Pooled CF'!$G:$G,CD$6)</f>
        <v>20720.810000000001</v>
      </c>
      <c r="CE35" s="100">
        <f>SUMIFS('Pooled CF'!$E:$E,'Pooled CF'!$A:$A,$A35,'Pooled CF'!$G:$G,CE$6)</f>
        <v>338590.74</v>
      </c>
      <c r="CF35" s="100">
        <f>SUMIFS('Pooled CF'!$E:$E,'Pooled CF'!$A:$A,$A35,'Pooled CF'!$G:$G,CF$6)</f>
        <v>188631.11</v>
      </c>
      <c r="CG35" s="100">
        <f>SUMIFS('Pooled CF'!$E:$E,'Pooled CF'!$A:$A,$A35,'Pooled CF'!$G:$G,CG$6)</f>
        <v>139502.54</v>
      </c>
      <c r="CH35" s="100">
        <f>SUMIFS('Pooled CF'!$E:$E,'Pooled CF'!$A:$A,$A35,'Pooled CF'!$G:$G,CH$6)</f>
        <v>116884.3</v>
      </c>
      <c r="CI35" s="100">
        <f>SUMIFS('Pooled CF'!$E:$E,'Pooled CF'!$A:$A,$A35,'Pooled CF'!$G:$G,CI$6)</f>
        <v>86099.57</v>
      </c>
      <c r="CJ35" s="100">
        <f>SUMIFS('Pooled CF'!$E:$E,'Pooled CF'!$A:$A,$A35,'Pooled CF'!$G:$G,CJ$6)</f>
        <v>31874.560000000001</v>
      </c>
      <c r="CK35" s="100">
        <f>SUMIFS('Pooled CF'!$E:$E,'Pooled CF'!$A:$A,$A35,'Pooled CF'!$G:$G,CK$6)</f>
        <v>32586.78</v>
      </c>
      <c r="CL35" s="100">
        <f>SUMIFS('Pooled CF'!$E:$E,'Pooled CF'!$A:$A,$A35,'Pooled CF'!$G:$G,CL$6)</f>
        <v>70932.92</v>
      </c>
      <c r="CM35" s="100">
        <f>SUMIFS('Pooled CF'!$E:$E,'Pooled CF'!$A:$A,$A35,'Pooled CF'!$G:$G,CM$6)</f>
        <v>53917.67</v>
      </c>
      <c r="CN35" s="100">
        <f>SUMIFS('Pooled CF'!$E:$E,'Pooled CF'!$A:$A,$A35,'Pooled CF'!$G:$G,CN$6)</f>
        <v>26746.560000000001</v>
      </c>
      <c r="CO35" s="100">
        <f>SUMIFS('Pooled CF'!$E:$E,'Pooled CF'!$A:$A,$A35,'Pooled CF'!$G:$G,CO$6)</f>
        <v>50930.86</v>
      </c>
      <c r="CP35" s="100">
        <f>SUMIFS('Pooled CF'!$E:$E,'Pooled CF'!$A:$A,$A35,'Pooled CF'!$G:$G,CP$6)</f>
        <v>36822.14</v>
      </c>
      <c r="CQ35" s="100">
        <f>SUMIFS('Pooled CF'!$E:$E,'Pooled CF'!$A:$A,$A35,'Pooled CF'!$G:$G,CQ$6)</f>
        <v>0</v>
      </c>
      <c r="CR35" s="100">
        <f>SUMIFS('Pooled CF'!$E:$E,'Pooled CF'!$A:$A,$A35,'Pooled CF'!$G:$G,CR$6)</f>
        <v>28671.1</v>
      </c>
      <c r="CS35" s="100">
        <f>SUMIFS('Pooled CF'!$E:$E,'Pooled CF'!$A:$A,$A35,'Pooled CF'!$G:$G,CS$6)</f>
        <v>0</v>
      </c>
      <c r="CT35" s="100">
        <f>SUMIFS('Pooled CF'!$E:$E,'Pooled CF'!$A:$A,$A35,'Pooled CF'!$G:$G,CT$6)</f>
        <v>0</v>
      </c>
      <c r="CU35" s="100">
        <f>SUMIFS('Pooled CF'!$E:$E,'Pooled CF'!$A:$A,$A35,'Pooled CF'!$G:$G,CU$6)</f>
        <v>0</v>
      </c>
      <c r="CV35" s="100">
        <f>SUMIFS('Pooled CF'!$E:$E,'Pooled CF'!$A:$A,$A35,'Pooled CF'!$G:$G,CV$6)</f>
        <v>0</v>
      </c>
      <c r="CW35" s="100">
        <f>SUMIFS('Pooled CF'!$E:$E,'Pooled CF'!$A:$A,$A35,'Pooled CF'!$G:$G,CW$6)</f>
        <v>0</v>
      </c>
      <c r="CX35" s="100">
        <f>SUMIFS('Pooled CF'!$E:$E,'Pooled CF'!$A:$A,$A35,'Pooled CF'!$G:$G,CX$6)</f>
        <v>0</v>
      </c>
      <c r="CY35" s="100">
        <f>SUMIFS('Pooled CF'!$E:$E,'Pooled CF'!$A:$A,$A35,'Pooled CF'!$G:$G,CY$6)</f>
        <v>0</v>
      </c>
      <c r="CZ35" s="100">
        <f>SUMIFS('Pooled CF'!$E:$E,'Pooled CF'!$A:$A,$A35,'Pooled CF'!$G:$G,CZ$6)</f>
        <v>0</v>
      </c>
      <c r="DA35" s="100">
        <f>SUMIFS('Pooled CF'!$E:$E,'Pooled CF'!$A:$A,$A35,'Pooled CF'!$G:$G,DA$6)</f>
        <v>0</v>
      </c>
      <c r="DB35" s="100">
        <f>SUMIFS('Pooled CF'!$E:$E,'Pooled CF'!$A:$A,$A35,'Pooled CF'!$G:$G,DB$6)</f>
        <v>0</v>
      </c>
      <c r="DC35" s="100">
        <f>SUMIFS('Pooled CF'!$E:$E,'Pooled CF'!$A:$A,$A35,'Pooled CF'!$G:$G,DC$6)</f>
        <v>0</v>
      </c>
      <c r="DD35" s="100">
        <f>SUMIFS('Pooled CF'!$E:$E,'Pooled CF'!$A:$A,$A35,'Pooled CF'!$G:$G,DD$6)</f>
        <v>0</v>
      </c>
      <c r="DE35" s="100">
        <f>SUMIFS('Pooled CF'!$E:$E,'Pooled CF'!$A:$A,$A35,'Pooled CF'!$G:$G,DE$6)</f>
        <v>0</v>
      </c>
      <c r="DF35" s="100">
        <f>SUMIFS('Pooled CF'!$E:$E,'Pooled CF'!$A:$A,$A35,'Pooled CF'!$G:$G,DF$6)</f>
        <v>0</v>
      </c>
      <c r="DG35" s="100">
        <f>SUMIFS('Pooled CF'!$E:$E,'Pooled CF'!$A:$A,$A35,'Pooled CF'!$G:$G,DG$6)</f>
        <v>0</v>
      </c>
      <c r="DH35" s="100">
        <f>SUMIFS('Pooled CF'!$E:$E,'Pooled CF'!$A:$A,$A35,'Pooled CF'!$G:$G,DH$6)</f>
        <v>0</v>
      </c>
      <c r="DI35" s="100">
        <f>SUMIFS('Pooled CF'!$E:$E,'Pooled CF'!$A:$A,$A35,'Pooled CF'!$G:$G,DI$6)</f>
        <v>0</v>
      </c>
      <c r="DJ35" s="100">
        <f>SUMIFS('Pooled CF'!$E:$E,'Pooled CF'!$A:$A,$A35,'Pooled CF'!$G:$G,DJ$6)</f>
        <v>0</v>
      </c>
      <c r="DK35" s="100">
        <f>SUMIFS('Pooled CF'!$E:$E,'Pooled CF'!$A:$A,$A35,'Pooled CF'!$G:$G,DK$6)</f>
        <v>0</v>
      </c>
      <c r="DL35" s="100">
        <f>SUMIFS('Pooled CF'!$E:$E,'Pooled CF'!$A:$A,$A35,'Pooled CF'!$G:$G,DL$6)</f>
        <v>0</v>
      </c>
      <c r="DM35" s="100">
        <f>SUMIFS('Pooled CF'!$E:$E,'Pooled CF'!$A:$A,$A35,'Pooled CF'!$G:$G,DM$6)</f>
        <v>0</v>
      </c>
      <c r="DN35" s="100">
        <f>SUMIFS('Pooled CF'!$E:$E,'Pooled CF'!$A:$A,$A35,'Pooled CF'!$G:$G,DN$6)</f>
        <v>0</v>
      </c>
      <c r="DO35" s="100">
        <f>SUMIFS('Pooled CF'!$E:$E,'Pooled CF'!$A:$A,$A35,'Pooled CF'!$G:$G,DO$6)</f>
        <v>0</v>
      </c>
      <c r="DP35" s="100">
        <f>SUMIFS('Pooled CF'!$E:$E,'Pooled CF'!$A:$A,$A35,'Pooled CF'!$G:$G,DP$6)</f>
        <v>0</v>
      </c>
      <c r="DQ35" s="100">
        <f>SUMIFS('Pooled CF'!$E:$E,'Pooled CF'!$A:$A,$A35,'Pooled CF'!$G:$G,DQ$6)</f>
        <v>0</v>
      </c>
      <c r="DR35" s="100">
        <f>SUMIFS('Pooled CF'!$E:$E,'Pooled CF'!$A:$A,$A35,'Pooled CF'!$G:$G,DR$6)</f>
        <v>0</v>
      </c>
      <c r="DS35" s="100">
        <f>SUMIFS('Pooled CF'!$E:$E,'Pooled CF'!$A:$A,$A35,'Pooled CF'!$G:$G,DS$6)</f>
        <v>0</v>
      </c>
      <c r="DT35" s="100">
        <f>SUMIFS('Pooled CF'!$E:$E,'Pooled CF'!$A:$A,$A35,'Pooled CF'!$G:$G,DT$6)</f>
        <v>0</v>
      </c>
      <c r="DU35" s="100">
        <f>SUMIFS('Pooled CF'!$E:$E,'Pooled CF'!$A:$A,$A35,'Pooled CF'!$G:$G,DU$6)</f>
        <v>0</v>
      </c>
      <c r="DV35" s="100">
        <f>SUMIFS('Pooled CF'!$E:$E,'Pooled CF'!$A:$A,$A35,'Pooled CF'!$G:$G,DV$6)</f>
        <v>0</v>
      </c>
      <c r="DW35" s="100">
        <f>SUMIFS('Pooled CF'!$E:$E,'Pooled CF'!$A:$A,$A35,'Pooled CF'!$G:$G,DW$6)</f>
        <v>0</v>
      </c>
      <c r="DX35" s="100">
        <f>SUMIFS('Pooled CF'!$E:$E,'Pooled CF'!$A:$A,$A35,'Pooled CF'!$G:$G,DX$6)</f>
        <v>0</v>
      </c>
      <c r="DY35" s="100">
        <f>SUMIFS('Pooled CF'!$E:$E,'Pooled CF'!$A:$A,$A35,'Pooled CF'!$G:$G,DY$6)</f>
        <v>0</v>
      </c>
      <c r="DZ35" s="100">
        <f>SUMIFS('Pooled CF'!$E:$E,'Pooled CF'!$A:$A,$A35,'Pooled CF'!$G:$G,DZ$6)</f>
        <v>0</v>
      </c>
      <c r="EA35" s="100">
        <f>SUMIFS('Pooled CF'!$E:$E,'Pooled CF'!$A:$A,$A35,'Pooled CF'!$G:$G,EA$6)</f>
        <v>0</v>
      </c>
      <c r="EB35" s="100">
        <f>SUMIFS('Pooled CF'!$E:$E,'Pooled CF'!$A:$A,$A35,'Pooled CF'!$G:$G,EB$6)</f>
        <v>0</v>
      </c>
      <c r="EC35" s="100">
        <f>SUMIFS('Pooled CF'!$E:$E,'Pooled CF'!$A:$A,$A35,'Pooled CF'!$G:$G,EC$6)</f>
        <v>0</v>
      </c>
      <c r="ED35" s="100">
        <f>SUMIFS('Pooled CF'!$E:$E,'Pooled CF'!$A:$A,$A35,'Pooled CF'!$G:$G,ED$6)</f>
        <v>0</v>
      </c>
      <c r="EE35" s="100">
        <f>SUMIFS('Pooled CF'!$E:$E,'Pooled CF'!$A:$A,$A35,'Pooled CF'!$G:$G,EE$6)</f>
        <v>0</v>
      </c>
      <c r="EF35" s="100">
        <f>SUMIFS('Pooled CF'!$E:$E,'Pooled CF'!$A:$A,$A35,'Pooled CF'!$G:$G,EF$6)</f>
        <v>0</v>
      </c>
      <c r="EG35" s="100">
        <f>SUMIFS('Pooled CF'!$E:$E,'Pooled CF'!$A:$A,$A35,'Pooled CF'!$G:$G,EG$6)</f>
        <v>0</v>
      </c>
      <c r="EH35" s="100">
        <f>SUMIFS('Pooled CF'!$E:$E,'Pooled CF'!$A:$A,$A35,'Pooled CF'!$G:$G,EH$6)</f>
        <v>0</v>
      </c>
      <c r="EI35" s="100">
        <f>SUMIFS('Pooled CF'!$E:$E,'Pooled CF'!$A:$A,$A35,'Pooled CF'!$G:$G,EI$6)</f>
        <v>0</v>
      </c>
      <c r="EJ35" s="100">
        <f>SUMIFS('Pooled CF'!$E:$E,'Pooled CF'!$A:$A,$A35,'Pooled CF'!$G:$G,EJ$6)</f>
        <v>0</v>
      </c>
      <c r="EK35" s="100">
        <f>SUMIFS('Pooled CF'!$E:$E,'Pooled CF'!$A:$A,$A35,'Pooled CF'!$G:$G,EK$6)</f>
        <v>0</v>
      </c>
      <c r="EL35" s="100">
        <f>SUMIFS('Pooled CF'!$E:$E,'Pooled CF'!$A:$A,$A35,'Pooled CF'!$G:$G,EL$6)</f>
        <v>0</v>
      </c>
      <c r="EM35" s="100">
        <f>SUMIFS('Pooled CF'!$E:$E,'Pooled CF'!$A:$A,$A35,'Pooled CF'!$G:$G,EM$6)</f>
        <v>0</v>
      </c>
      <c r="EN35" s="100">
        <f>SUMIFS('Pooled CF'!$E:$E,'Pooled CF'!$A:$A,$A35,'Pooled CF'!$G:$G,EN$6)</f>
        <v>0</v>
      </c>
      <c r="EO35" s="100">
        <f>SUMIFS('Pooled CF'!$E:$E,'Pooled CF'!$A:$A,$A35,'Pooled CF'!$G:$G,EO$6)</f>
        <v>0</v>
      </c>
      <c r="EP35" s="100">
        <f>SUMIFS('Pooled CF'!$E:$E,'Pooled CF'!$A:$A,$A35,'Pooled CF'!$G:$G,EP$6)</f>
        <v>0</v>
      </c>
      <c r="EQ35" s="100">
        <f>SUMIFS('Pooled CF'!$E:$E,'Pooled CF'!$A:$A,$A35,'Pooled CF'!$G:$G,EQ$6)</f>
        <v>0</v>
      </c>
      <c r="ER35" s="100">
        <f>SUMIFS('Pooled CF'!$E:$E,'Pooled CF'!$A:$A,$A35,'Pooled CF'!$G:$G,ER$6)</f>
        <v>0</v>
      </c>
      <c r="ES35" s="100">
        <f>SUMIFS('Pooled CF'!$E:$E,'Pooled CF'!$A:$A,$A35,'Pooled CF'!$G:$G,ES$6)</f>
        <v>0</v>
      </c>
      <c r="ET35" s="100">
        <f>SUMIFS('Pooled CF'!$E:$E,'Pooled CF'!$A:$A,$A35,'Pooled CF'!$G:$G,ET$6)</f>
        <v>0</v>
      </c>
      <c r="EU35" s="100">
        <f>SUMIFS('Pooled CF'!$E:$E,'Pooled CF'!$A:$A,$A35,'Pooled CF'!$G:$G,EU$6)</f>
        <v>0</v>
      </c>
      <c r="EV35" s="100">
        <f>SUMIFS('Pooled CF'!$E:$E,'Pooled CF'!$A:$A,$A35,'Pooled CF'!$G:$G,EV$6)</f>
        <v>0</v>
      </c>
      <c r="EW35" s="100">
        <f>SUMIFS('Pooled CF'!$E:$E,'Pooled CF'!$A:$A,$A35,'Pooled CF'!$G:$G,EW$6)</f>
        <v>0</v>
      </c>
      <c r="EX35" s="100">
        <f>SUMIFS('Pooled CF'!$E:$E,'Pooled CF'!$A:$A,$A35,'Pooled CF'!$G:$G,EX$6)</f>
        <v>0</v>
      </c>
      <c r="EY35" s="100">
        <f>SUMIFS('Pooled CF'!$E:$E,'Pooled CF'!$A:$A,$A35,'Pooled CF'!$G:$G,EY$6)</f>
        <v>0</v>
      </c>
      <c r="EZ35" s="100">
        <f>SUMIFS('Pooled CF'!$E:$E,'Pooled CF'!$A:$A,$A35,'Pooled CF'!$G:$G,EZ$6)</f>
        <v>0</v>
      </c>
      <c r="FA35" s="100">
        <f>SUMIFS('Pooled CF'!$E:$E,'Pooled CF'!$A:$A,$A35,'Pooled CF'!$G:$G,FA$6)</f>
        <v>0</v>
      </c>
      <c r="FB35" s="100">
        <f>SUMIFS('Pooled CF'!$E:$E,'Pooled CF'!$A:$A,$A35,'Pooled CF'!$G:$G,FB$6)</f>
        <v>0</v>
      </c>
      <c r="FC35" s="100">
        <f>SUMIFS('Pooled CF'!$E:$E,'Pooled CF'!$A:$A,$A35,'Pooled CF'!$G:$G,FC$6)</f>
        <v>0</v>
      </c>
      <c r="FD35" s="100">
        <f>SUMIFS('Pooled CF'!$E:$E,'Pooled CF'!$A:$A,$A35,'Pooled CF'!$G:$G,FD$6)</f>
        <v>0</v>
      </c>
      <c r="FE35" s="100">
        <f>SUMIFS('Pooled CF'!$E:$E,'Pooled CF'!$A:$A,$A35,'Pooled CF'!$G:$G,FE$6)</f>
        <v>0</v>
      </c>
      <c r="FF35" s="100">
        <f>SUMIFS('Pooled CF'!$E:$E,'Pooled CF'!$A:$A,$A35,'Pooled CF'!$G:$G,FF$6)</f>
        <v>0</v>
      </c>
      <c r="FG35" s="100">
        <f>SUMIFS('Pooled CF'!$E:$E,'Pooled CF'!$A:$A,$A35,'Pooled CF'!$G:$G,FG$6)</f>
        <v>0</v>
      </c>
      <c r="FH35" s="100">
        <f>SUMIFS('Pooled CF'!$E:$E,'Pooled CF'!$A:$A,$A35,'Pooled CF'!$G:$G,FH$6)</f>
        <v>0</v>
      </c>
      <c r="FI35" s="100">
        <f>SUMIFS('Pooled CF'!$E:$E,'Pooled CF'!$A:$A,$A35,'Pooled CF'!$G:$G,FI$6)</f>
        <v>0</v>
      </c>
      <c r="FJ35" s="100">
        <f>SUMIFS('Pooled CF'!$E:$E,'Pooled CF'!$A:$A,$A35,'Pooled CF'!$G:$G,FJ$6)</f>
        <v>0</v>
      </c>
      <c r="FK35" s="100">
        <f>SUMIFS('Pooled CF'!$E:$E,'Pooled CF'!$A:$A,$A35,'Pooled CF'!$G:$G,FK$6)</f>
        <v>0</v>
      </c>
      <c r="FL35" s="100">
        <f>SUMIFS('Pooled CF'!$E:$E,'Pooled CF'!$A:$A,$A35,'Pooled CF'!$G:$G,FL$6)</f>
        <v>0</v>
      </c>
      <c r="FM35" s="100">
        <f>SUMIFS('Pooled CF'!$E:$E,'Pooled CF'!$A:$A,$A35,'Pooled CF'!$G:$G,FM$6)</f>
        <v>0</v>
      </c>
      <c r="FN35" s="100">
        <f>SUMIFS('Pooled CF'!$E:$E,'Pooled CF'!$A:$A,$A35,'Pooled CF'!$G:$G,FN$6)</f>
        <v>0</v>
      </c>
      <c r="FO35" s="100">
        <f>SUMIFS('Pooled CF'!$E:$E,'Pooled CF'!$A:$A,$A35,'Pooled CF'!$G:$G,FO$6)</f>
        <v>0</v>
      </c>
      <c r="FP35" s="100">
        <f>SUMIFS('Pooled CF'!$E:$E,'Pooled CF'!$A:$A,$A35,'Pooled CF'!$G:$G,FP$6)</f>
        <v>0</v>
      </c>
      <c r="FQ35" s="100">
        <f>SUMIFS('Pooled CF'!$E:$E,'Pooled CF'!$A:$A,$A35,'Pooled CF'!$G:$G,FQ$6)</f>
        <v>0</v>
      </c>
      <c r="FR35" s="100">
        <f>SUMIFS('Pooled CF'!$E:$E,'Pooled CF'!$A:$A,$A35,'Pooled CF'!$G:$G,FR$6)</f>
        <v>0</v>
      </c>
      <c r="FS35" s="100">
        <f>SUMIFS('Pooled CF'!$E:$E,'Pooled CF'!$A:$A,$A35,'Pooled CF'!$G:$G,FS$6)</f>
        <v>0</v>
      </c>
      <c r="FT35" s="100">
        <f>SUMIFS('Pooled CF'!$E:$E,'Pooled CF'!$A:$A,$A35,'Pooled CF'!$G:$G,FT$6)</f>
        <v>0</v>
      </c>
      <c r="FU35" s="100">
        <f>SUMIFS('Pooled CF'!$E:$E,'Pooled CF'!$A:$A,$A35,'Pooled CF'!$G:$G,FU$6)</f>
        <v>0</v>
      </c>
      <c r="FV35" s="100">
        <f>SUMIFS('Pooled CF'!$E:$E,'Pooled CF'!$A:$A,$A35,'Pooled CF'!$G:$G,FV$6)</f>
        <v>0</v>
      </c>
      <c r="FW35" s="100">
        <f>SUMIFS('Pooled CF'!$E:$E,'Pooled CF'!$A:$A,$A35,'Pooled CF'!$G:$G,FW$6)</f>
        <v>0</v>
      </c>
      <c r="FX35" s="100">
        <f>SUMIFS('Pooled CF'!$E:$E,'Pooled CF'!$A:$A,$A35,'Pooled CF'!$G:$G,FX$6)</f>
        <v>0</v>
      </c>
      <c r="FY35" s="100">
        <f>SUMIFS('Pooled CF'!$E:$E,'Pooled CF'!$A:$A,$A35,'Pooled CF'!$G:$G,FY$6)</f>
        <v>0</v>
      </c>
      <c r="FZ35" s="100">
        <f>SUMIFS('Pooled CF'!$E:$E,'Pooled CF'!$A:$A,$A35,'Pooled CF'!$G:$G,FZ$6)</f>
        <v>0</v>
      </c>
      <c r="GA35" s="100">
        <f>SUMIFS('Pooled CF'!$E:$E,'Pooled CF'!$A:$A,$A35,'Pooled CF'!$G:$G,GA$6)</f>
        <v>0</v>
      </c>
      <c r="GB35" s="100">
        <f>SUMIFS('Pooled CF'!$E:$E,'Pooled CF'!$A:$A,$A35,'Pooled CF'!$G:$G,GB$6)</f>
        <v>0</v>
      </c>
      <c r="GC35" s="100">
        <f>SUMIFS('Pooled CF'!$E:$E,'Pooled CF'!$A:$A,$A35,'Pooled CF'!$G:$G,GC$6)</f>
        <v>0</v>
      </c>
      <c r="GD35" s="100">
        <f>SUMIFS('Pooled CF'!$E:$E,'Pooled CF'!$A:$A,$A35,'Pooled CF'!$G:$G,GD$6)</f>
        <v>0</v>
      </c>
      <c r="GE35" s="100">
        <f>SUMIFS('Pooled CF'!$E:$E,'Pooled CF'!$A:$A,$A35,'Pooled CF'!$G:$G,GE$6)</f>
        <v>0</v>
      </c>
      <c r="GF35" s="100">
        <f>SUMIFS('Pooled CF'!$E:$E,'Pooled CF'!$A:$A,$A35,'Pooled CF'!$G:$G,GF$6)</f>
        <v>0</v>
      </c>
      <c r="GG35" s="100">
        <f>SUMIFS('Pooled CF'!$E:$E,'Pooled CF'!$A:$A,$A35,'Pooled CF'!$G:$G,GG$6)</f>
        <v>0</v>
      </c>
      <c r="GH35" s="100">
        <f>SUMIFS('Pooled CF'!$E:$E,'Pooled CF'!$A:$A,$A35,'Pooled CF'!$G:$G,GH$6)</f>
        <v>0</v>
      </c>
      <c r="GI35" s="100">
        <f>SUMIFS('Pooled CF'!$E:$E,'Pooled CF'!$A:$A,$A35,'Pooled CF'!$G:$G,GI$6)</f>
        <v>0</v>
      </c>
      <c r="GJ35" s="100">
        <f>SUMIFS('Pooled CF'!$E:$E,'Pooled CF'!$A:$A,$A35,'Pooled CF'!$G:$G,GJ$6)</f>
        <v>0</v>
      </c>
      <c r="GK35" s="100">
        <f>SUMIFS('Pooled CF'!$E:$E,'Pooled CF'!$A:$A,$A35,'Pooled CF'!$G:$G,GK$6)</f>
        <v>0</v>
      </c>
      <c r="GL35" s="100">
        <f>SUMIFS('Pooled CF'!$E:$E,'Pooled CF'!$A:$A,$A35,'Pooled CF'!$G:$G,GL$6)</f>
        <v>0</v>
      </c>
      <c r="GM35" s="100">
        <f>SUMIFS('Pooled CF'!$E:$E,'Pooled CF'!$A:$A,$A35,'Pooled CF'!$G:$G,GM$6)</f>
        <v>0</v>
      </c>
      <c r="GN35" s="100">
        <f>SUMIFS('Pooled CF'!$E:$E,'Pooled CF'!$A:$A,$A35,'Pooled CF'!$G:$G,GN$6)</f>
        <v>0</v>
      </c>
      <c r="GO35" s="100">
        <f>SUMIFS('Pooled CF'!$E:$E,'Pooled CF'!$A:$A,$A35,'Pooled CF'!$G:$G,GO$6)</f>
        <v>0</v>
      </c>
      <c r="GP35" s="100">
        <f>SUMIFS('Pooled CF'!$E:$E,'Pooled CF'!$A:$A,$A35,'Pooled CF'!$G:$G,GP$6)</f>
        <v>0</v>
      </c>
      <c r="GQ35" s="100">
        <f>SUMIFS('Pooled CF'!$E:$E,'Pooled CF'!$A:$A,$A35,'Pooled CF'!$G:$G,GQ$6)</f>
        <v>0</v>
      </c>
      <c r="GR35" s="100">
        <f>SUMIFS('Pooled CF'!$E:$E,'Pooled CF'!$A:$A,$A35,'Pooled CF'!$G:$G,GR$6)</f>
        <v>0</v>
      </c>
      <c r="GS35" s="100">
        <f>SUMIFS('Pooled CF'!$E:$E,'Pooled CF'!$A:$A,$A35,'Pooled CF'!$G:$G,GS$6)</f>
        <v>0</v>
      </c>
      <c r="GU35" s="85">
        <f t="shared" si="19"/>
        <v>-39068215.050000004</v>
      </c>
      <c r="GV35" s="85">
        <f t="shared" si="19"/>
        <v>5119608.5600000005</v>
      </c>
      <c r="GW35" s="85">
        <f t="shared" si="19"/>
        <v>5117933.68</v>
      </c>
      <c r="GX35" s="85">
        <f t="shared" si="19"/>
        <v>4167228.72</v>
      </c>
      <c r="GY35" s="85">
        <f t="shared" si="19"/>
        <v>1864904.6900000004</v>
      </c>
      <c r="GZ35" s="85">
        <f t="shared" si="19"/>
        <v>1566228.08</v>
      </c>
      <c r="HA35" s="85">
        <f t="shared" si="19"/>
        <v>1157418.4200000004</v>
      </c>
      <c r="HB35" s="85">
        <f t="shared" si="19"/>
        <v>65493.24</v>
      </c>
      <c r="HC35" s="85">
        <f t="shared" si="19"/>
        <v>0</v>
      </c>
      <c r="HD35" s="85">
        <f t="shared" si="19"/>
        <v>0</v>
      </c>
      <c r="HE35" s="85">
        <f t="shared" si="19"/>
        <v>0</v>
      </c>
      <c r="HF35" s="85">
        <f t="shared" si="19"/>
        <v>0</v>
      </c>
      <c r="HG35" s="85">
        <f t="shared" si="19"/>
        <v>0</v>
      </c>
      <c r="HH35" s="85">
        <f t="shared" si="19"/>
        <v>0</v>
      </c>
      <c r="HI35" s="85">
        <f t="shared" si="19"/>
        <v>0</v>
      </c>
      <c r="HJ35" s="85">
        <f t="shared" si="19"/>
        <v>0</v>
      </c>
      <c r="HK35" s="85">
        <f t="shared" si="17"/>
        <v>-20009399.66</v>
      </c>
    </row>
    <row r="36" spans="1:220" ht="4.95" hidden="1" customHeight="1" outlineLevel="1" x14ac:dyDescent="0.75">
      <c r="B36" s="50"/>
      <c r="C36" s="50"/>
      <c r="D36" s="50"/>
      <c r="E36" s="50"/>
      <c r="F36" s="50"/>
      <c r="G36" s="50"/>
      <c r="H36" s="50"/>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0"/>
      <c r="BR36" s="50"/>
      <c r="BS36" s="50"/>
      <c r="BT36" s="50"/>
      <c r="BU36" s="50"/>
      <c r="BV36" s="50"/>
      <c r="BW36" s="50"/>
      <c r="BX36" s="50"/>
      <c r="BY36" s="50"/>
      <c r="BZ36" s="50"/>
      <c r="CA36" s="50"/>
      <c r="CB36" s="50"/>
      <c r="CC36" s="50"/>
      <c r="CD36" s="50"/>
      <c r="CE36" s="50"/>
      <c r="CF36" s="50"/>
      <c r="CG36" s="50"/>
      <c r="CH36" s="50"/>
      <c r="CI36" s="50"/>
      <c r="CJ36" s="50"/>
      <c r="CK36" s="50"/>
      <c r="CL36" s="50"/>
      <c r="CM36" s="50"/>
      <c r="CN36" s="50"/>
      <c r="CO36" s="50"/>
      <c r="CP36" s="50"/>
      <c r="CQ36" s="50"/>
      <c r="CR36" s="50"/>
      <c r="CS36" s="50"/>
      <c r="CT36" s="50"/>
      <c r="CU36" s="50"/>
      <c r="CV36" s="50"/>
      <c r="CW36" s="50"/>
      <c r="CX36" s="50"/>
      <c r="CY36" s="50"/>
      <c r="CZ36" s="50"/>
      <c r="DA36" s="50"/>
      <c r="DB36" s="50"/>
      <c r="DC36" s="50"/>
      <c r="DD36" s="50"/>
      <c r="DE36" s="50"/>
      <c r="DF36" s="50"/>
      <c r="DG36" s="50"/>
      <c r="DH36" s="50"/>
      <c r="DI36" s="50"/>
      <c r="DJ36" s="50"/>
      <c r="DK36" s="50"/>
      <c r="DL36" s="50"/>
      <c r="DM36" s="50"/>
      <c r="DN36" s="50"/>
      <c r="DO36" s="50"/>
      <c r="DP36" s="50"/>
      <c r="DQ36" s="50"/>
      <c r="DR36" s="50"/>
      <c r="DS36" s="50"/>
      <c r="DT36" s="50"/>
      <c r="DU36" s="50"/>
      <c r="DV36" s="50"/>
      <c r="DW36" s="50"/>
      <c r="DX36" s="50"/>
      <c r="DY36" s="50"/>
      <c r="DZ36" s="50"/>
      <c r="EA36" s="50"/>
      <c r="EB36" s="50"/>
      <c r="EC36" s="50"/>
      <c r="ED36" s="50"/>
      <c r="EE36" s="50"/>
      <c r="EF36" s="50"/>
      <c r="EG36" s="50"/>
      <c r="EH36" s="50"/>
      <c r="EI36" s="50"/>
      <c r="EJ36" s="50"/>
      <c r="EK36" s="50"/>
      <c r="EL36" s="50"/>
      <c r="EM36" s="50"/>
      <c r="EN36" s="50"/>
      <c r="EO36" s="50"/>
      <c r="EP36" s="50"/>
      <c r="EQ36" s="50"/>
      <c r="ER36" s="50"/>
      <c r="ES36" s="50"/>
      <c r="ET36" s="50"/>
      <c r="EU36" s="50"/>
      <c r="EV36" s="50"/>
      <c r="EW36" s="50"/>
      <c r="EX36" s="50"/>
      <c r="EY36" s="50"/>
      <c r="EZ36" s="50"/>
      <c r="FA36" s="50"/>
      <c r="FB36" s="50"/>
      <c r="FC36" s="50"/>
      <c r="FD36" s="50"/>
      <c r="FE36" s="50"/>
      <c r="FF36" s="50"/>
      <c r="FG36" s="50"/>
      <c r="FH36" s="50"/>
      <c r="FI36" s="50"/>
      <c r="FJ36" s="50"/>
      <c r="FK36" s="50"/>
      <c r="FL36" s="50"/>
      <c r="FM36" s="50"/>
      <c r="FN36" s="50"/>
      <c r="FO36" s="50"/>
      <c r="FP36" s="50"/>
      <c r="FQ36" s="50"/>
      <c r="FR36" s="50"/>
      <c r="FS36" s="50"/>
      <c r="FT36" s="50"/>
      <c r="FU36" s="50"/>
      <c r="FV36" s="50"/>
      <c r="FW36" s="50"/>
      <c r="FX36" s="50"/>
      <c r="FY36" s="50"/>
      <c r="FZ36" s="50"/>
      <c r="GA36" s="50"/>
      <c r="GB36" s="50"/>
      <c r="GC36" s="50"/>
      <c r="GD36" s="50"/>
      <c r="GE36" s="50"/>
      <c r="GF36" s="50"/>
      <c r="GG36" s="50"/>
      <c r="GH36" s="50"/>
      <c r="GI36" s="50"/>
      <c r="GJ36" s="50"/>
      <c r="GK36" s="50"/>
      <c r="GL36" s="50"/>
      <c r="GM36" s="50"/>
      <c r="GN36" s="50"/>
      <c r="GO36" s="50"/>
      <c r="GP36" s="50"/>
      <c r="GQ36" s="50"/>
      <c r="GR36" s="50"/>
      <c r="GS36" s="50"/>
      <c r="GU36" s="50"/>
      <c r="GV36" s="50"/>
      <c r="GW36" s="50"/>
      <c r="GX36" s="50"/>
      <c r="GY36" s="50"/>
      <c r="GZ36" s="50"/>
      <c r="HA36" s="50"/>
      <c r="HB36" s="50"/>
      <c r="HC36" s="50"/>
      <c r="HD36" s="50"/>
      <c r="HE36" s="50"/>
      <c r="HF36" s="50"/>
      <c r="HG36" s="50"/>
      <c r="HH36" s="50"/>
      <c r="HI36" s="50"/>
      <c r="HJ36" s="50"/>
      <c r="HK36" s="50"/>
    </row>
    <row r="37" spans="1:220" hidden="1" outlineLevel="1" x14ac:dyDescent="0.75">
      <c r="B37" s="11" t="s">
        <v>317</v>
      </c>
      <c r="C37" s="279">
        <f ca="1">MIN(C8:C36)</f>
        <v>42794</v>
      </c>
      <c r="D37" s="280">
        <f ca="1">SUM(D8:D36)</f>
        <v>2105985669.78</v>
      </c>
      <c r="E37" s="281">
        <f ca="1">F37/D37</f>
        <v>0.47855858161427201</v>
      </c>
      <c r="F37" s="280">
        <f ca="1">SUM(F8:F36)</f>
        <v>1007837515.0298994</v>
      </c>
      <c r="G37" s="280">
        <f ca="1">SUM(G8:G36)</f>
        <v>748687596.00123811</v>
      </c>
      <c r="H37" s="281">
        <f ca="1">IFERROR(XIRR(OFFSET($J37,0,MATCH($C37,$K$6:$GS$6,0)):$GS37,OFFSET($J$6,0,MATCH($C37,$K$6:$GS$6,0)):$GS$6),"N/A")</f>
        <v>5.7775828242301944E-2</v>
      </c>
      <c r="I37" s="282">
        <f ca="1">(HK37+F37)/F37</f>
        <v>1.5178464384399839</v>
      </c>
      <c r="J37" s="11"/>
      <c r="K37" s="280">
        <f t="shared" ref="K37:AP37" si="20">SUM(K8:K36)</f>
        <v>-43347451</v>
      </c>
      <c r="L37" s="280">
        <f t="shared" si="20"/>
        <v>420938.93</v>
      </c>
      <c r="M37" s="280">
        <f t="shared" si="20"/>
        <v>434961.51</v>
      </c>
      <c r="N37" s="280">
        <f t="shared" si="20"/>
        <v>-44765636.43</v>
      </c>
      <c r="O37" s="280">
        <f t="shared" si="20"/>
        <v>-48772921.869389974</v>
      </c>
      <c r="P37" s="280">
        <f t="shared" si="20"/>
        <v>1308032.3400000001</v>
      </c>
      <c r="Q37" s="280">
        <f t="shared" si="20"/>
        <v>-83616206.092825696</v>
      </c>
      <c r="R37" s="280">
        <f t="shared" si="20"/>
        <v>1996791.49</v>
      </c>
      <c r="S37" s="280">
        <f t="shared" si="20"/>
        <v>-74373547.851462081</v>
      </c>
      <c r="T37" s="280">
        <f t="shared" si="20"/>
        <v>-123593247.30392081</v>
      </c>
      <c r="U37" s="280">
        <f t="shared" si="20"/>
        <v>3495832.76</v>
      </c>
      <c r="V37" s="280">
        <f t="shared" si="20"/>
        <v>3496119.3000000007</v>
      </c>
      <c r="W37" s="280">
        <f t="shared" si="20"/>
        <v>-49707418.885390587</v>
      </c>
      <c r="X37" s="280">
        <f t="shared" si="20"/>
        <v>-16152573.528652998</v>
      </c>
      <c r="Y37" s="280">
        <f t="shared" si="20"/>
        <v>-50882735.426227242</v>
      </c>
      <c r="Z37" s="280">
        <f t="shared" si="20"/>
        <v>4509887.59</v>
      </c>
      <c r="AA37" s="280">
        <f t="shared" si="20"/>
        <v>4655580.6700000009</v>
      </c>
      <c r="AB37" s="280">
        <f t="shared" si="20"/>
        <v>4504976.6599999992</v>
      </c>
      <c r="AC37" s="280">
        <f t="shared" si="20"/>
        <v>-36502414.772926398</v>
      </c>
      <c r="AD37" s="280">
        <f t="shared" si="20"/>
        <v>4998352.76</v>
      </c>
      <c r="AE37" s="280">
        <f t="shared" si="20"/>
        <v>-134088356.1059294</v>
      </c>
      <c r="AF37" s="280">
        <f t="shared" si="20"/>
        <v>6191391.0899999989</v>
      </c>
      <c r="AG37" s="280">
        <f t="shared" si="20"/>
        <v>-65775045.576623999</v>
      </c>
      <c r="AH37" s="280">
        <f t="shared" si="20"/>
        <v>6566419.4000000004</v>
      </c>
      <c r="AI37" s="280">
        <f t="shared" si="20"/>
        <v>-32769464.649999995</v>
      </c>
      <c r="AJ37" s="280">
        <f t="shared" si="20"/>
        <v>-33633436.33251299</v>
      </c>
      <c r="AK37" s="280">
        <f t="shared" si="20"/>
        <v>-29184697.046497505</v>
      </c>
      <c r="AL37" s="280">
        <f t="shared" si="20"/>
        <v>7514009.4700000007</v>
      </c>
      <c r="AM37" s="280">
        <f t="shared" si="20"/>
        <v>-78068013.826301515</v>
      </c>
      <c r="AN37" s="280">
        <f t="shared" si="20"/>
        <v>8148501.9199999999</v>
      </c>
      <c r="AO37" s="280">
        <f t="shared" si="20"/>
        <v>8378425.4399999985</v>
      </c>
      <c r="AP37" s="280">
        <f t="shared" si="20"/>
        <v>8377583.1900000023</v>
      </c>
      <c r="AQ37" s="280">
        <f t="shared" ref="AQ37:BV37" si="21">SUM(AQ8:AQ36)</f>
        <v>8103793.870000001</v>
      </c>
      <c r="AR37" s="280">
        <f t="shared" si="21"/>
        <v>8334971.7599999988</v>
      </c>
      <c r="AS37" s="280">
        <f t="shared" si="21"/>
        <v>8034477.7800000003</v>
      </c>
      <c r="AT37" s="280">
        <f t="shared" si="21"/>
        <v>8549410.8800000008</v>
      </c>
      <c r="AU37" s="280">
        <f t="shared" si="21"/>
        <v>8126580.29</v>
      </c>
      <c r="AV37" s="280">
        <f t="shared" si="21"/>
        <v>8108646.7299999995</v>
      </c>
      <c r="AW37" s="280">
        <f t="shared" si="21"/>
        <v>8388816.1800000016</v>
      </c>
      <c r="AX37" s="280">
        <f t="shared" si="21"/>
        <v>8197964.660000002</v>
      </c>
      <c r="AY37" s="280">
        <f t="shared" si="21"/>
        <v>8307601.8100000005</v>
      </c>
      <c r="AZ37" s="280">
        <f t="shared" si="21"/>
        <v>7923257.8400000008</v>
      </c>
      <c r="BA37" s="280">
        <f t="shared" si="21"/>
        <v>8144993.5499999998</v>
      </c>
      <c r="BB37" s="280">
        <f t="shared" si="21"/>
        <v>8086824.1999999993</v>
      </c>
      <c r="BC37" s="280">
        <f t="shared" si="21"/>
        <v>7523046.9100000011</v>
      </c>
      <c r="BD37" s="280">
        <f t="shared" si="21"/>
        <v>7650524.5499999998</v>
      </c>
      <c r="BE37" s="280">
        <f t="shared" si="21"/>
        <v>7440053.0200000014</v>
      </c>
      <c r="BF37" s="280">
        <f t="shared" si="21"/>
        <v>7423944.2599999979</v>
      </c>
      <c r="BG37" s="280">
        <f t="shared" si="21"/>
        <v>7601732.6500000013</v>
      </c>
      <c r="BH37" s="280">
        <f t="shared" si="21"/>
        <v>7712821.3599999994</v>
      </c>
      <c r="BI37" s="280">
        <f t="shared" si="21"/>
        <v>7832670.4199999999</v>
      </c>
      <c r="BJ37" s="280">
        <f t="shared" si="21"/>
        <v>7472269.4400000004</v>
      </c>
      <c r="BK37" s="280">
        <f t="shared" si="21"/>
        <v>7801430.7199999997</v>
      </c>
      <c r="BL37" s="280">
        <f t="shared" si="21"/>
        <v>7513974.1199999982</v>
      </c>
      <c r="BM37" s="280">
        <f t="shared" si="21"/>
        <v>7721758.25</v>
      </c>
      <c r="BN37" s="280">
        <f t="shared" si="21"/>
        <v>7783139.5600000005</v>
      </c>
      <c r="BO37" s="280">
        <f t="shared" si="21"/>
        <v>7900340.3800000018</v>
      </c>
      <c r="BP37" s="280">
        <f t="shared" si="21"/>
        <v>7990309.8600000013</v>
      </c>
      <c r="BQ37" s="280">
        <f t="shared" si="21"/>
        <v>7372660.1699999999</v>
      </c>
      <c r="BR37" s="280">
        <f t="shared" si="21"/>
        <v>7868907.0900000036</v>
      </c>
      <c r="BS37" s="280">
        <f t="shared" si="21"/>
        <v>7835564.5599999996</v>
      </c>
      <c r="BT37" s="280">
        <f t="shared" si="21"/>
        <v>7787274.1300000018</v>
      </c>
      <c r="BU37" s="280">
        <f t="shared" si="21"/>
        <v>8237995.3000000007</v>
      </c>
      <c r="BV37" s="280">
        <f t="shared" si="21"/>
        <v>8119851.0499999998</v>
      </c>
      <c r="BW37" s="280">
        <f t="shared" ref="BW37:DB37" si="22">SUM(BW8:BW36)</f>
        <v>7950182.9200000027</v>
      </c>
      <c r="BX37" s="280">
        <f t="shared" si="22"/>
        <v>7998444.2300000023</v>
      </c>
      <c r="BY37" s="280">
        <f t="shared" si="22"/>
        <v>7851043.6699999999</v>
      </c>
      <c r="BZ37" s="280">
        <f t="shared" si="22"/>
        <v>7772264.0999999978</v>
      </c>
      <c r="CA37" s="280">
        <f t="shared" si="22"/>
        <v>7546689.5500000007</v>
      </c>
      <c r="CB37" s="280">
        <f t="shared" si="22"/>
        <v>8240866.450000003</v>
      </c>
      <c r="CC37" s="280">
        <f t="shared" si="22"/>
        <v>7520424.4800000014</v>
      </c>
      <c r="CD37" s="280">
        <f t="shared" si="22"/>
        <v>7628255.5599999987</v>
      </c>
      <c r="CE37" s="280">
        <f t="shared" si="22"/>
        <v>7769484.6000000006</v>
      </c>
      <c r="CF37" s="280">
        <f t="shared" si="22"/>
        <v>7601179.1699999999</v>
      </c>
      <c r="CG37" s="280">
        <f t="shared" si="22"/>
        <v>7534438.8399999999</v>
      </c>
      <c r="CH37" s="280">
        <f t="shared" si="22"/>
        <v>8351458.9599999972</v>
      </c>
      <c r="CI37" s="280">
        <f t="shared" si="22"/>
        <v>7979210.1500000004</v>
      </c>
      <c r="CJ37" s="280">
        <f t="shared" si="22"/>
        <v>7461601.8600000003</v>
      </c>
      <c r="CK37" s="280">
        <f t="shared" si="22"/>
        <v>7809780.830000001</v>
      </c>
      <c r="CL37" s="280">
        <f t="shared" si="22"/>
        <v>7687119.1300000008</v>
      </c>
      <c r="CM37" s="280">
        <f t="shared" si="22"/>
        <v>7308556.4800000004</v>
      </c>
      <c r="CN37" s="280">
        <f t="shared" si="22"/>
        <v>7455854.8299999982</v>
      </c>
      <c r="CO37" s="280">
        <f t="shared" si="22"/>
        <v>7329281.5500000007</v>
      </c>
      <c r="CP37" s="280">
        <f t="shared" si="22"/>
        <v>7592087.1600000001</v>
      </c>
      <c r="CQ37" s="280">
        <f t="shared" si="22"/>
        <v>7184450.7800000003</v>
      </c>
      <c r="CR37" s="280">
        <f t="shared" si="22"/>
        <v>7248334.9400000013</v>
      </c>
      <c r="CS37" s="280">
        <f t="shared" si="22"/>
        <v>7451898.9099999992</v>
      </c>
      <c r="CT37" s="280">
        <f t="shared" si="22"/>
        <v>7117225.7799999984</v>
      </c>
      <c r="CU37" s="280">
        <f t="shared" si="22"/>
        <v>7207970.8399999999</v>
      </c>
      <c r="CV37" s="280">
        <f t="shared" si="22"/>
        <v>6980022.2600000007</v>
      </c>
      <c r="CW37" s="280">
        <f t="shared" si="22"/>
        <v>7600988.6900000023</v>
      </c>
      <c r="CX37" s="280">
        <f t="shared" si="22"/>
        <v>7712644.0899999989</v>
      </c>
      <c r="CY37" s="280">
        <f t="shared" si="22"/>
        <v>6671503.6100000022</v>
      </c>
      <c r="CZ37" s="280">
        <f t="shared" si="22"/>
        <v>7074306.0900000008</v>
      </c>
      <c r="DA37" s="280">
        <f t="shared" si="22"/>
        <v>6846752.9299999988</v>
      </c>
      <c r="DB37" s="280">
        <f t="shared" si="22"/>
        <v>6537200.7100000009</v>
      </c>
      <c r="DC37" s="280">
        <f t="shared" ref="DC37:EH37" si="23">SUM(DC8:DC36)</f>
        <v>6937890.0499999989</v>
      </c>
      <c r="DD37" s="280">
        <f t="shared" si="23"/>
        <v>6834141.4000000013</v>
      </c>
      <c r="DE37" s="280">
        <f t="shared" si="23"/>
        <v>6943044.5899999999</v>
      </c>
      <c r="DF37" s="280">
        <f t="shared" si="23"/>
        <v>6764381.9299999997</v>
      </c>
      <c r="DG37" s="280">
        <f t="shared" si="23"/>
        <v>7267064.870000001</v>
      </c>
      <c r="DH37" s="280">
        <f t="shared" si="23"/>
        <v>7950340.8300000001</v>
      </c>
      <c r="DI37" s="280">
        <f t="shared" si="23"/>
        <v>7296281.0600000005</v>
      </c>
      <c r="DJ37" s="280">
        <f t="shared" si="23"/>
        <v>7726122.5900000008</v>
      </c>
      <c r="DK37" s="280">
        <f t="shared" si="23"/>
        <v>6436509.8099999996</v>
      </c>
      <c r="DL37" s="280">
        <f t="shared" si="23"/>
        <v>7740628.629999998</v>
      </c>
      <c r="DM37" s="280">
        <f t="shared" si="23"/>
        <v>6271935.5699999994</v>
      </c>
      <c r="DN37" s="280">
        <f t="shared" si="23"/>
        <v>6554659.7999999998</v>
      </c>
      <c r="DO37" s="280">
        <f t="shared" si="23"/>
        <v>6815904.9399999985</v>
      </c>
      <c r="DP37" s="280">
        <f t="shared" si="23"/>
        <v>6978622.2899999991</v>
      </c>
      <c r="DQ37" s="280">
        <f t="shared" si="23"/>
        <v>7064803.4399999985</v>
      </c>
      <c r="DR37" s="280">
        <f t="shared" si="23"/>
        <v>6274116.8799999999</v>
      </c>
      <c r="DS37" s="280">
        <f t="shared" si="23"/>
        <v>6309862.9700000016</v>
      </c>
      <c r="DT37" s="280">
        <f t="shared" si="23"/>
        <v>5801235.0300000003</v>
      </c>
      <c r="DU37" s="280">
        <f t="shared" si="23"/>
        <v>6016712.8100000005</v>
      </c>
      <c r="DV37" s="280">
        <f t="shared" si="23"/>
        <v>6157489.3899999997</v>
      </c>
      <c r="DW37" s="280">
        <f t="shared" si="23"/>
        <v>5574857.086143435</v>
      </c>
      <c r="DX37" s="280">
        <f t="shared" si="23"/>
        <v>5760531.9677844727</v>
      </c>
      <c r="DY37" s="280">
        <f t="shared" si="23"/>
        <v>5574473.7554972023</v>
      </c>
      <c r="DZ37" s="280">
        <f t="shared" si="23"/>
        <v>5534797.1685567908</v>
      </c>
      <c r="EA37" s="280">
        <f t="shared" si="23"/>
        <v>5535683.1099331193</v>
      </c>
      <c r="EB37" s="280">
        <f t="shared" si="23"/>
        <v>5336678.6252708202</v>
      </c>
      <c r="EC37" s="280">
        <f t="shared" si="23"/>
        <v>5333537.0930849696</v>
      </c>
      <c r="ED37" s="280">
        <f t="shared" si="23"/>
        <v>5159473.8942663288</v>
      </c>
      <c r="EE37" s="280">
        <f t="shared" si="23"/>
        <v>5184298.609075577</v>
      </c>
      <c r="EF37" s="280">
        <f t="shared" si="23"/>
        <v>5055142.9435805464</v>
      </c>
      <c r="EG37" s="280">
        <f t="shared" si="23"/>
        <v>5139191.030807185</v>
      </c>
      <c r="EH37" s="280">
        <f t="shared" si="23"/>
        <v>5030360.8921016576</v>
      </c>
      <c r="EI37" s="280">
        <f t="shared" ref="EI37:FN37" si="24">SUM(EI8:EI36)</f>
        <v>4531510.0243121386</v>
      </c>
      <c r="EJ37" s="280">
        <f t="shared" si="24"/>
        <v>4551431.6905723801</v>
      </c>
      <c r="EK37" s="280">
        <f t="shared" si="24"/>
        <v>4390833.0003340654</v>
      </c>
      <c r="EL37" s="280">
        <f t="shared" si="24"/>
        <v>4526599.0205679592</v>
      </c>
      <c r="EM37" s="280">
        <f t="shared" si="24"/>
        <v>4052563.643168496</v>
      </c>
      <c r="EN37" s="280">
        <f t="shared" si="24"/>
        <v>4113463.7785764122</v>
      </c>
      <c r="EO37" s="280">
        <f t="shared" si="24"/>
        <v>4064611.8269851319</v>
      </c>
      <c r="EP37" s="280">
        <f t="shared" si="24"/>
        <v>3874221.7631065515</v>
      </c>
      <c r="EQ37" s="280">
        <f t="shared" si="24"/>
        <v>4004902.992785411</v>
      </c>
      <c r="ER37" s="280">
        <f t="shared" si="24"/>
        <v>3873226.7138570459</v>
      </c>
      <c r="ES37" s="280">
        <f t="shared" si="24"/>
        <v>3889834.3216939289</v>
      </c>
      <c r="ET37" s="280">
        <f t="shared" si="24"/>
        <v>3753713.8388268221</v>
      </c>
      <c r="EU37" s="280">
        <f t="shared" si="24"/>
        <v>2824996.2756541595</v>
      </c>
      <c r="EV37" s="280">
        <f t="shared" si="24"/>
        <v>2814181.4602143741</v>
      </c>
      <c r="EW37" s="280">
        <f t="shared" si="24"/>
        <v>2640443.9746503956</v>
      </c>
      <c r="EX37" s="280">
        <f t="shared" si="24"/>
        <v>2434258.0912860646</v>
      </c>
      <c r="EY37" s="280">
        <f t="shared" si="24"/>
        <v>2384317.3490939252</v>
      </c>
      <c r="EZ37" s="280">
        <f t="shared" si="24"/>
        <v>2505302.6489572511</v>
      </c>
      <c r="FA37" s="280">
        <f t="shared" si="24"/>
        <v>2336981.3946661162</v>
      </c>
      <c r="FB37" s="280">
        <f t="shared" si="24"/>
        <v>2158682.7128311722</v>
      </c>
      <c r="FC37" s="280">
        <f t="shared" si="24"/>
        <v>65068934.913401932</v>
      </c>
      <c r="FD37" s="280">
        <f t="shared" si="24"/>
        <v>27511828.89898666</v>
      </c>
      <c r="FE37" s="280">
        <f t="shared" si="24"/>
        <v>24819687.661878996</v>
      </c>
      <c r="FF37" s="280">
        <f t="shared" si="24"/>
        <v>1834322.982251928</v>
      </c>
      <c r="FG37" s="280">
        <f t="shared" si="24"/>
        <v>11011430.147243937</v>
      </c>
      <c r="FH37" s="280">
        <f t="shared" si="24"/>
        <v>32281883.247583371</v>
      </c>
      <c r="FI37" s="280">
        <f t="shared" si="24"/>
        <v>1619107.8419450161</v>
      </c>
      <c r="FJ37" s="280">
        <f t="shared" si="24"/>
        <v>1584632.6951790608</v>
      </c>
      <c r="FK37" s="280">
        <f t="shared" si="24"/>
        <v>9826770.9369976223</v>
      </c>
      <c r="FL37" s="280">
        <f t="shared" si="24"/>
        <v>22884386.38851025</v>
      </c>
      <c r="FM37" s="280">
        <f t="shared" si="24"/>
        <v>1499221.560835182</v>
      </c>
      <c r="FN37" s="280">
        <f t="shared" si="24"/>
        <v>1437105.9206329014</v>
      </c>
      <c r="FO37" s="280">
        <f t="shared" ref="FO37:GS37" si="25">SUM(FO8:FO36)</f>
        <v>1479026.2294875099</v>
      </c>
      <c r="FP37" s="280">
        <f t="shared" si="25"/>
        <v>1490262.631729495</v>
      </c>
      <c r="FQ37" s="280">
        <f t="shared" si="25"/>
        <v>10080540.280303938</v>
      </c>
      <c r="FR37" s="280">
        <f t="shared" si="25"/>
        <v>33637231.467587844</v>
      </c>
      <c r="FS37" s="280">
        <f t="shared" si="25"/>
        <v>111502401.39833447</v>
      </c>
      <c r="FT37" s="280">
        <f t="shared" si="25"/>
        <v>11679817.051611831</v>
      </c>
      <c r="FU37" s="280">
        <f t="shared" si="25"/>
        <v>9732887.8033837806</v>
      </c>
      <c r="FV37" s="280">
        <f t="shared" si="25"/>
        <v>782633.67979934311</v>
      </c>
      <c r="FW37" s="280">
        <f t="shared" si="25"/>
        <v>30300686.694367398</v>
      </c>
      <c r="FX37" s="280">
        <f t="shared" si="25"/>
        <v>48462102.498522155</v>
      </c>
      <c r="FY37" s="280">
        <f t="shared" si="25"/>
        <v>585075.56070179096</v>
      </c>
      <c r="FZ37" s="280">
        <f t="shared" si="25"/>
        <v>33094127.358026579</v>
      </c>
      <c r="GA37" s="280">
        <f t="shared" si="25"/>
        <v>15768592.062224964</v>
      </c>
      <c r="GB37" s="280">
        <f t="shared" si="25"/>
        <v>12449733.215038847</v>
      </c>
      <c r="GC37" s="280">
        <f t="shared" si="25"/>
        <v>308355.29287703399</v>
      </c>
      <c r="GD37" s="280">
        <f t="shared" si="25"/>
        <v>308355.29287703399</v>
      </c>
      <c r="GE37" s="280">
        <f t="shared" si="25"/>
        <v>298408.347945516</v>
      </c>
      <c r="GF37" s="280">
        <f t="shared" si="25"/>
        <v>25488710.616142113</v>
      </c>
      <c r="GG37" s="280">
        <f t="shared" si="25"/>
        <v>157606.25625000001</v>
      </c>
      <c r="GH37" s="280">
        <f t="shared" si="25"/>
        <v>7423055.6690507</v>
      </c>
      <c r="GI37" s="280">
        <f t="shared" si="25"/>
        <v>34356524.776897252</v>
      </c>
      <c r="GJ37" s="280">
        <f t="shared" si="25"/>
        <v>158533.35187499999</v>
      </c>
      <c r="GK37" s="280">
        <f t="shared" si="25"/>
        <v>162859.798125</v>
      </c>
      <c r="GL37" s="280">
        <f t="shared" si="25"/>
        <v>38047606.256249987</v>
      </c>
      <c r="GM37" s="280">
        <f t="shared" si="25"/>
        <v>0</v>
      </c>
      <c r="GN37" s="280">
        <f t="shared" si="25"/>
        <v>0</v>
      </c>
      <c r="GO37" s="280">
        <f t="shared" si="25"/>
        <v>0</v>
      </c>
      <c r="GP37" s="280">
        <f t="shared" si="25"/>
        <v>0</v>
      </c>
      <c r="GQ37" s="280">
        <f t="shared" si="25"/>
        <v>0</v>
      </c>
      <c r="GR37" s="280">
        <f t="shared" si="25"/>
        <v>0</v>
      </c>
      <c r="GS37" s="280">
        <f t="shared" si="25"/>
        <v>0</v>
      </c>
      <c r="GT37" s="11"/>
      <c r="GU37" s="280">
        <f t="shared" ref="GU37:HJ37" si="26">SUM(GU8:GU36)</f>
        <v>-410812453.51759857</v>
      </c>
      <c r="GV37" s="280">
        <f t="shared" si="26"/>
        <v>-324752236.22575063</v>
      </c>
      <c r="GW37" s="280">
        <f t="shared" si="26"/>
        <v>-110197429.02531207</v>
      </c>
      <c r="GX37" s="280">
        <f t="shared" si="26"/>
        <v>96447720.61999999</v>
      </c>
      <c r="GY37" s="280">
        <f t="shared" si="26"/>
        <v>92127051.189999983</v>
      </c>
      <c r="GZ37" s="280">
        <f t="shared" si="26"/>
        <v>94729507.530000016</v>
      </c>
      <c r="HA37" s="280">
        <f t="shared" si="26"/>
        <v>91916221.960000008</v>
      </c>
      <c r="HB37" s="280">
        <f t="shared" si="26"/>
        <v>86688186.079999968</v>
      </c>
      <c r="HC37" s="280">
        <f t="shared" si="26"/>
        <v>84705542.039999977</v>
      </c>
      <c r="HD37" s="280">
        <f t="shared" si="26"/>
        <v>74883270.359425098</v>
      </c>
      <c r="HE37" s="280">
        <f t="shared" si="26"/>
        <v>60782938.081895582</v>
      </c>
      <c r="HF37" s="280">
        <f t="shared" si="26"/>
        <v>44432759.610086694</v>
      </c>
      <c r="HG37" s="280">
        <f t="shared" si="26"/>
        <v>175966737.89012641</v>
      </c>
      <c r="HH37" s="280">
        <f t="shared" si="26"/>
        <v>216834284.36459395</v>
      </c>
      <c r="HI37" s="280">
        <f t="shared" si="26"/>
        <v>168004386.87477276</v>
      </c>
      <c r="HJ37" s="280">
        <f t="shared" si="26"/>
        <v>80148579.85219793</v>
      </c>
      <c r="HK37" s="280">
        <f>SUM(GU37:HJ37)</f>
        <v>521905067.6844371</v>
      </c>
      <c r="HL37" s="94"/>
    </row>
    <row r="38" spans="1:220" hidden="1" outlineLevel="1" x14ac:dyDescent="0.75"/>
    <row r="39" spans="1:220" ht="15" hidden="1" customHeight="1" outlineLevel="1" x14ac:dyDescent="0.75">
      <c r="B39" s="107" t="s">
        <v>287</v>
      </c>
      <c r="C39" s="41"/>
      <c r="D39" s="41"/>
      <c r="E39" s="41"/>
      <c r="F39" s="41"/>
      <c r="G39" s="41"/>
      <c r="H39" s="41"/>
      <c r="I39" s="41"/>
      <c r="K39" s="108"/>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c r="DA39" s="3"/>
      <c r="DB39" s="3"/>
      <c r="DC39" s="3"/>
      <c r="DD39" s="3"/>
      <c r="DE39" s="3"/>
      <c r="DF39" s="3"/>
      <c r="DG39" s="3"/>
      <c r="DH39" s="3"/>
      <c r="DI39" s="3"/>
      <c r="DJ39" s="3"/>
      <c r="DK39" s="3"/>
      <c r="DL39" s="3"/>
      <c r="DM39" s="3"/>
      <c r="DN39" s="3"/>
      <c r="DO39" s="3"/>
      <c r="DP39" s="3"/>
      <c r="DQ39" s="3"/>
      <c r="DR39" s="3"/>
      <c r="DS39" s="3"/>
      <c r="DT39" s="3"/>
      <c r="DU39" s="3"/>
      <c r="DV39" s="3"/>
      <c r="DW39" s="3"/>
      <c r="DX39" s="3"/>
      <c r="DY39" s="3"/>
      <c r="DZ39" s="3"/>
      <c r="EA39" s="3"/>
      <c r="EB39" s="3"/>
      <c r="EC39" s="3"/>
      <c r="ED39" s="3"/>
      <c r="EE39" s="3"/>
      <c r="EF39" s="3"/>
      <c r="EG39" s="3"/>
      <c r="EH39" s="3"/>
      <c r="EI39" s="3"/>
      <c r="EJ39" s="3"/>
      <c r="EK39" s="3"/>
      <c r="EL39" s="3"/>
      <c r="EM39" s="3"/>
      <c r="EN39" s="3"/>
      <c r="EO39" s="3"/>
      <c r="EP39" s="3"/>
      <c r="EQ39" s="3"/>
      <c r="ER39" s="3"/>
      <c r="ES39" s="3"/>
      <c r="ET39" s="3"/>
      <c r="EU39" s="3"/>
      <c r="EV39" s="3"/>
      <c r="EW39" s="3"/>
      <c r="EX39" s="3"/>
      <c r="EY39" s="3"/>
      <c r="EZ39" s="3"/>
      <c r="FA39" s="3"/>
      <c r="FB39" s="3"/>
      <c r="FC39" s="3"/>
      <c r="FD39" s="3"/>
      <c r="FE39" s="3"/>
      <c r="FF39" s="3"/>
      <c r="FG39" s="3"/>
      <c r="FH39" s="3"/>
      <c r="FI39" s="3"/>
      <c r="FJ39" s="3"/>
      <c r="FK39" s="3"/>
      <c r="FL39" s="3"/>
      <c r="FM39" s="3"/>
      <c r="FN39" s="3"/>
      <c r="FO39" s="3"/>
      <c r="FP39" s="3"/>
      <c r="FQ39" s="3"/>
      <c r="FR39" s="3"/>
      <c r="FS39" s="3"/>
      <c r="FT39" s="3"/>
      <c r="FU39" s="3"/>
      <c r="FV39" s="3"/>
      <c r="FW39" s="3"/>
      <c r="FX39" s="3"/>
      <c r="FY39" s="3"/>
      <c r="FZ39" s="3"/>
      <c r="GA39" s="3"/>
      <c r="GB39" s="3"/>
      <c r="GC39" s="3"/>
      <c r="GD39" s="3"/>
      <c r="GE39" s="3"/>
      <c r="GF39" s="3"/>
      <c r="GG39" s="3"/>
      <c r="GH39" s="3"/>
      <c r="GI39" s="3"/>
      <c r="GJ39" s="3"/>
      <c r="GK39" s="3"/>
      <c r="GL39" s="3"/>
      <c r="GM39" s="3"/>
      <c r="GN39" s="3"/>
      <c r="GO39" s="3"/>
      <c r="GP39" s="3"/>
      <c r="GQ39" s="3"/>
      <c r="GR39" s="3"/>
      <c r="GS39" s="3"/>
      <c r="GU39" s="108"/>
    </row>
    <row r="40" spans="1:220" ht="4.95" hidden="1" customHeight="1" outlineLevel="1" x14ac:dyDescent="0.75">
      <c r="C40" s="41"/>
      <c r="D40" s="41"/>
      <c r="E40" s="41"/>
      <c r="F40" s="41"/>
      <c r="G40" s="41"/>
      <c r="H40" s="41"/>
      <c r="I40" s="41"/>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c r="EU40" s="3"/>
      <c r="EV40" s="3"/>
      <c r="EW40" s="3"/>
      <c r="EX40" s="3"/>
      <c r="EY40" s="3"/>
      <c r="EZ40" s="3"/>
      <c r="FA40" s="3"/>
      <c r="FB40" s="3"/>
      <c r="FC40" s="3"/>
      <c r="FD40" s="3"/>
      <c r="FE40" s="3"/>
      <c r="FF40" s="3"/>
      <c r="FG40" s="3"/>
      <c r="FH40" s="3"/>
      <c r="FI40" s="3"/>
      <c r="FJ40" s="3"/>
      <c r="FK40" s="3"/>
      <c r="FL40" s="3"/>
      <c r="FM40" s="3"/>
      <c r="FN40" s="3"/>
      <c r="FO40" s="3"/>
      <c r="FP40" s="3"/>
      <c r="FQ40" s="3"/>
      <c r="FR40" s="3"/>
      <c r="FS40" s="3"/>
      <c r="FT40" s="3"/>
      <c r="FU40" s="3"/>
      <c r="FV40" s="3"/>
      <c r="FW40" s="3"/>
      <c r="FX40" s="3"/>
      <c r="FY40" s="3"/>
      <c r="FZ40" s="3"/>
      <c r="GA40" s="3"/>
      <c r="GB40" s="3"/>
      <c r="GC40" s="3"/>
      <c r="GD40" s="3"/>
      <c r="GE40" s="3"/>
      <c r="GF40" s="3"/>
      <c r="GG40" s="3"/>
      <c r="GH40" s="3"/>
      <c r="GI40" s="3"/>
      <c r="GJ40" s="3"/>
      <c r="GK40" s="3"/>
      <c r="GL40" s="3"/>
      <c r="GM40" s="3"/>
      <c r="GN40" s="3"/>
      <c r="GO40" s="3"/>
      <c r="GP40" s="3"/>
      <c r="GQ40" s="3"/>
      <c r="GR40" s="3"/>
      <c r="GS40" s="3"/>
    </row>
    <row r="41" spans="1:220" s="112" customFormat="1" hidden="1" outlineLevel="1" x14ac:dyDescent="0.75">
      <c r="B41" s="112" t="str">
        <f t="shared" ref="B41:B67" si="27">B9</f>
        <v>UBSCM 2017-C2</v>
      </c>
      <c r="C41" s="105"/>
      <c r="D41" s="111"/>
      <c r="E41" s="235"/>
      <c r="F41" s="113"/>
      <c r="G41" s="113"/>
      <c r="H41" s="236"/>
      <c r="I41" s="237"/>
      <c r="K41" s="113">
        <f t="shared" ref="K41:AP41" ca="1" si="28">IF(K$6=$C9,-$F9,0)</f>
        <v>0</v>
      </c>
      <c r="L41" s="113">
        <f t="shared" ca="1" si="28"/>
        <v>0</v>
      </c>
      <c r="M41" s="113">
        <f t="shared" ca="1" si="28"/>
        <v>0</v>
      </c>
      <c r="N41" s="113">
        <f t="shared" ca="1" si="28"/>
        <v>0</v>
      </c>
      <c r="O41" s="113">
        <f t="shared" ca="1" si="28"/>
        <v>0</v>
      </c>
      <c r="P41" s="113">
        <f t="shared" ca="1" si="28"/>
        <v>0</v>
      </c>
      <c r="Q41" s="113">
        <f t="shared" ca="1" si="28"/>
        <v>-46811026.779272698</v>
      </c>
      <c r="R41" s="113">
        <f t="shared" ca="1" si="28"/>
        <v>0</v>
      </c>
      <c r="S41" s="113">
        <f t="shared" ca="1" si="28"/>
        <v>0</v>
      </c>
      <c r="T41" s="113">
        <f t="shared" ca="1" si="28"/>
        <v>0</v>
      </c>
      <c r="U41" s="113">
        <f t="shared" ca="1" si="28"/>
        <v>0</v>
      </c>
      <c r="V41" s="113">
        <f t="shared" ca="1" si="28"/>
        <v>0</v>
      </c>
      <c r="W41" s="113">
        <f t="shared" ca="1" si="28"/>
        <v>0</v>
      </c>
      <c r="X41" s="113">
        <f t="shared" ca="1" si="28"/>
        <v>0</v>
      </c>
      <c r="Y41" s="113">
        <f t="shared" ca="1" si="28"/>
        <v>0</v>
      </c>
      <c r="Z41" s="113">
        <f t="shared" ca="1" si="28"/>
        <v>0</v>
      </c>
      <c r="AA41" s="113">
        <f t="shared" ca="1" si="28"/>
        <v>0</v>
      </c>
      <c r="AB41" s="113">
        <f t="shared" ca="1" si="28"/>
        <v>0</v>
      </c>
      <c r="AC41" s="113">
        <f t="shared" ca="1" si="28"/>
        <v>0</v>
      </c>
      <c r="AD41" s="113">
        <f t="shared" ca="1" si="28"/>
        <v>0</v>
      </c>
      <c r="AE41" s="113">
        <f t="shared" ca="1" si="28"/>
        <v>0</v>
      </c>
      <c r="AF41" s="113">
        <f t="shared" ca="1" si="28"/>
        <v>0</v>
      </c>
      <c r="AG41" s="113">
        <f t="shared" ca="1" si="28"/>
        <v>0</v>
      </c>
      <c r="AH41" s="113">
        <f t="shared" ca="1" si="28"/>
        <v>0</v>
      </c>
      <c r="AI41" s="113">
        <f t="shared" ca="1" si="28"/>
        <v>0</v>
      </c>
      <c r="AJ41" s="113">
        <f t="shared" ca="1" si="28"/>
        <v>0</v>
      </c>
      <c r="AK41" s="113">
        <f t="shared" ca="1" si="28"/>
        <v>0</v>
      </c>
      <c r="AL41" s="113">
        <f t="shared" ca="1" si="28"/>
        <v>0</v>
      </c>
      <c r="AM41" s="113">
        <f t="shared" ca="1" si="28"/>
        <v>0</v>
      </c>
      <c r="AN41" s="113">
        <f t="shared" ca="1" si="28"/>
        <v>0</v>
      </c>
      <c r="AO41" s="113">
        <f t="shared" ca="1" si="28"/>
        <v>0</v>
      </c>
      <c r="AP41" s="113">
        <f t="shared" ca="1" si="28"/>
        <v>0</v>
      </c>
      <c r="AQ41" s="113">
        <f t="shared" ref="AQ41:BV41" ca="1" si="29">IF(AQ$6=$C9,-$F9,0)</f>
        <v>0</v>
      </c>
      <c r="AR41" s="113">
        <f t="shared" ca="1" si="29"/>
        <v>0</v>
      </c>
      <c r="AS41" s="113">
        <f t="shared" ca="1" si="29"/>
        <v>0</v>
      </c>
      <c r="AT41" s="113">
        <f t="shared" ca="1" si="29"/>
        <v>0</v>
      </c>
      <c r="AU41" s="113">
        <f t="shared" ca="1" si="29"/>
        <v>0</v>
      </c>
      <c r="AV41" s="113">
        <f t="shared" ca="1" si="29"/>
        <v>0</v>
      </c>
      <c r="AW41" s="113">
        <f t="shared" ca="1" si="29"/>
        <v>0</v>
      </c>
      <c r="AX41" s="113">
        <f t="shared" ca="1" si="29"/>
        <v>0</v>
      </c>
      <c r="AY41" s="113">
        <f t="shared" ca="1" si="29"/>
        <v>0</v>
      </c>
      <c r="AZ41" s="113">
        <f t="shared" ca="1" si="29"/>
        <v>0</v>
      </c>
      <c r="BA41" s="113">
        <f t="shared" ca="1" si="29"/>
        <v>0</v>
      </c>
      <c r="BB41" s="113">
        <f t="shared" ca="1" si="29"/>
        <v>0</v>
      </c>
      <c r="BC41" s="113">
        <f t="shared" ca="1" si="29"/>
        <v>0</v>
      </c>
      <c r="BD41" s="113">
        <f t="shared" ca="1" si="29"/>
        <v>0</v>
      </c>
      <c r="BE41" s="113">
        <f t="shared" ca="1" si="29"/>
        <v>0</v>
      </c>
      <c r="BF41" s="113">
        <f t="shared" ca="1" si="29"/>
        <v>0</v>
      </c>
      <c r="BG41" s="113">
        <f t="shared" ca="1" si="29"/>
        <v>0</v>
      </c>
      <c r="BH41" s="113">
        <f t="shared" ca="1" si="29"/>
        <v>0</v>
      </c>
      <c r="BI41" s="113">
        <f t="shared" ca="1" si="29"/>
        <v>0</v>
      </c>
      <c r="BJ41" s="113">
        <f t="shared" ca="1" si="29"/>
        <v>0</v>
      </c>
      <c r="BK41" s="113">
        <f t="shared" ca="1" si="29"/>
        <v>0</v>
      </c>
      <c r="BL41" s="113">
        <f t="shared" ca="1" si="29"/>
        <v>0</v>
      </c>
      <c r="BM41" s="113">
        <f t="shared" ca="1" si="29"/>
        <v>0</v>
      </c>
      <c r="BN41" s="113">
        <f t="shared" ca="1" si="29"/>
        <v>0</v>
      </c>
      <c r="BO41" s="113">
        <f t="shared" ca="1" si="29"/>
        <v>0</v>
      </c>
      <c r="BP41" s="113">
        <f t="shared" ca="1" si="29"/>
        <v>0</v>
      </c>
      <c r="BQ41" s="113">
        <f t="shared" ca="1" si="29"/>
        <v>0</v>
      </c>
      <c r="BR41" s="113">
        <f t="shared" ca="1" si="29"/>
        <v>0</v>
      </c>
      <c r="BS41" s="113">
        <f t="shared" ca="1" si="29"/>
        <v>0</v>
      </c>
      <c r="BT41" s="113">
        <f t="shared" ca="1" si="29"/>
        <v>0</v>
      </c>
      <c r="BU41" s="113">
        <f t="shared" ca="1" si="29"/>
        <v>0</v>
      </c>
      <c r="BV41" s="113">
        <f t="shared" ca="1" si="29"/>
        <v>0</v>
      </c>
      <c r="BW41" s="113">
        <f t="shared" ref="BW41:DB41" ca="1" si="30">IF(BW$6=$C9,-$F9,0)</f>
        <v>0</v>
      </c>
      <c r="BX41" s="113">
        <f t="shared" ca="1" si="30"/>
        <v>0</v>
      </c>
      <c r="BY41" s="113">
        <f t="shared" ca="1" si="30"/>
        <v>0</v>
      </c>
      <c r="BZ41" s="113">
        <f t="shared" ca="1" si="30"/>
        <v>0</v>
      </c>
      <c r="CA41" s="113">
        <f t="shared" ca="1" si="30"/>
        <v>0</v>
      </c>
      <c r="CB41" s="113">
        <f t="shared" ca="1" si="30"/>
        <v>0</v>
      </c>
      <c r="CC41" s="113">
        <f t="shared" ca="1" si="30"/>
        <v>0</v>
      </c>
      <c r="CD41" s="113">
        <f t="shared" ca="1" si="30"/>
        <v>0</v>
      </c>
      <c r="CE41" s="113">
        <f t="shared" ca="1" si="30"/>
        <v>0</v>
      </c>
      <c r="CF41" s="113">
        <f t="shared" ca="1" si="30"/>
        <v>0</v>
      </c>
      <c r="CG41" s="113">
        <f t="shared" ca="1" si="30"/>
        <v>0</v>
      </c>
      <c r="CH41" s="113">
        <f t="shared" ca="1" si="30"/>
        <v>0</v>
      </c>
      <c r="CI41" s="113">
        <f t="shared" ca="1" si="30"/>
        <v>0</v>
      </c>
      <c r="CJ41" s="113">
        <f t="shared" ca="1" si="30"/>
        <v>0</v>
      </c>
      <c r="CK41" s="113">
        <f t="shared" ca="1" si="30"/>
        <v>0</v>
      </c>
      <c r="CL41" s="113">
        <f t="shared" ca="1" si="30"/>
        <v>0</v>
      </c>
      <c r="CM41" s="113">
        <f t="shared" ca="1" si="30"/>
        <v>0</v>
      </c>
      <c r="CN41" s="113">
        <f t="shared" ca="1" si="30"/>
        <v>0</v>
      </c>
      <c r="CO41" s="113">
        <f t="shared" ca="1" si="30"/>
        <v>0</v>
      </c>
      <c r="CP41" s="113">
        <f t="shared" ca="1" si="30"/>
        <v>0</v>
      </c>
      <c r="CQ41" s="113">
        <f t="shared" ca="1" si="30"/>
        <v>0</v>
      </c>
      <c r="CR41" s="113">
        <f t="shared" ca="1" si="30"/>
        <v>0</v>
      </c>
      <c r="CS41" s="113">
        <f t="shared" ca="1" si="30"/>
        <v>0</v>
      </c>
      <c r="CT41" s="113">
        <f t="shared" ca="1" si="30"/>
        <v>0</v>
      </c>
      <c r="CU41" s="113">
        <f t="shared" ca="1" si="30"/>
        <v>0</v>
      </c>
      <c r="CV41" s="113">
        <f t="shared" ca="1" si="30"/>
        <v>0</v>
      </c>
      <c r="CW41" s="113">
        <f t="shared" ca="1" si="30"/>
        <v>0</v>
      </c>
      <c r="CX41" s="113">
        <f t="shared" ca="1" si="30"/>
        <v>0</v>
      </c>
      <c r="CY41" s="113">
        <f t="shared" ca="1" si="30"/>
        <v>0</v>
      </c>
      <c r="CZ41" s="113">
        <f t="shared" ca="1" si="30"/>
        <v>0</v>
      </c>
      <c r="DA41" s="113">
        <f t="shared" ca="1" si="30"/>
        <v>0</v>
      </c>
      <c r="DB41" s="113">
        <f t="shared" ca="1" si="30"/>
        <v>0</v>
      </c>
      <c r="DC41" s="113">
        <f t="shared" ref="DC41:EH41" ca="1" si="31">IF(DC$6=$C9,-$F9,0)</f>
        <v>0</v>
      </c>
      <c r="DD41" s="113">
        <f t="shared" ca="1" si="31"/>
        <v>0</v>
      </c>
      <c r="DE41" s="113">
        <f t="shared" ca="1" si="31"/>
        <v>0</v>
      </c>
      <c r="DF41" s="113">
        <f t="shared" ca="1" si="31"/>
        <v>0</v>
      </c>
      <c r="DG41" s="113">
        <f t="shared" ca="1" si="31"/>
        <v>0</v>
      </c>
      <c r="DH41" s="113">
        <f t="shared" ca="1" si="31"/>
        <v>0</v>
      </c>
      <c r="DI41" s="113">
        <f t="shared" ca="1" si="31"/>
        <v>0</v>
      </c>
      <c r="DJ41" s="113">
        <f t="shared" ca="1" si="31"/>
        <v>0</v>
      </c>
      <c r="DK41" s="113">
        <f t="shared" ca="1" si="31"/>
        <v>0</v>
      </c>
      <c r="DL41" s="113">
        <f t="shared" ca="1" si="31"/>
        <v>0</v>
      </c>
      <c r="DM41" s="113">
        <f t="shared" ca="1" si="31"/>
        <v>0</v>
      </c>
      <c r="DN41" s="113">
        <f t="shared" ca="1" si="31"/>
        <v>0</v>
      </c>
      <c r="DO41" s="113">
        <f t="shared" ca="1" si="31"/>
        <v>0</v>
      </c>
      <c r="DP41" s="113">
        <f t="shared" ca="1" si="31"/>
        <v>0</v>
      </c>
      <c r="DQ41" s="113">
        <f t="shared" ca="1" si="31"/>
        <v>0</v>
      </c>
      <c r="DR41" s="113">
        <f t="shared" ca="1" si="31"/>
        <v>0</v>
      </c>
      <c r="DS41" s="113">
        <f t="shared" ca="1" si="31"/>
        <v>0</v>
      </c>
      <c r="DT41" s="113">
        <f t="shared" ca="1" si="31"/>
        <v>0</v>
      </c>
      <c r="DU41" s="113">
        <f t="shared" ca="1" si="31"/>
        <v>0</v>
      </c>
      <c r="DV41" s="113">
        <f t="shared" ca="1" si="31"/>
        <v>0</v>
      </c>
      <c r="DW41" s="113">
        <f t="shared" ca="1" si="31"/>
        <v>0</v>
      </c>
      <c r="DX41" s="113">
        <f t="shared" ca="1" si="31"/>
        <v>0</v>
      </c>
      <c r="DY41" s="113">
        <f t="shared" ca="1" si="31"/>
        <v>0</v>
      </c>
      <c r="DZ41" s="113">
        <f t="shared" ca="1" si="31"/>
        <v>0</v>
      </c>
      <c r="EA41" s="113">
        <f t="shared" ca="1" si="31"/>
        <v>0</v>
      </c>
      <c r="EB41" s="113">
        <f t="shared" ca="1" si="31"/>
        <v>0</v>
      </c>
      <c r="EC41" s="113">
        <f t="shared" ca="1" si="31"/>
        <v>0</v>
      </c>
      <c r="ED41" s="113">
        <f t="shared" ca="1" si="31"/>
        <v>0</v>
      </c>
      <c r="EE41" s="113">
        <f t="shared" ca="1" si="31"/>
        <v>0</v>
      </c>
      <c r="EF41" s="113">
        <f t="shared" ca="1" si="31"/>
        <v>0</v>
      </c>
      <c r="EG41" s="113">
        <f t="shared" ca="1" si="31"/>
        <v>0</v>
      </c>
      <c r="EH41" s="113">
        <f t="shared" ca="1" si="31"/>
        <v>0</v>
      </c>
      <c r="EI41" s="113">
        <f t="shared" ref="EI41:FN41" ca="1" si="32">IF(EI$6=$C9,-$F9,0)</f>
        <v>0</v>
      </c>
      <c r="EJ41" s="113">
        <f t="shared" ca="1" si="32"/>
        <v>0</v>
      </c>
      <c r="EK41" s="113">
        <f t="shared" ca="1" si="32"/>
        <v>0</v>
      </c>
      <c r="EL41" s="113">
        <f t="shared" ca="1" si="32"/>
        <v>0</v>
      </c>
      <c r="EM41" s="113">
        <f t="shared" ca="1" si="32"/>
        <v>0</v>
      </c>
      <c r="EN41" s="113">
        <f t="shared" ca="1" si="32"/>
        <v>0</v>
      </c>
      <c r="EO41" s="113">
        <f t="shared" ca="1" si="32"/>
        <v>0</v>
      </c>
      <c r="EP41" s="113">
        <f t="shared" ca="1" si="32"/>
        <v>0</v>
      </c>
      <c r="EQ41" s="113">
        <f t="shared" ca="1" si="32"/>
        <v>0</v>
      </c>
      <c r="ER41" s="113">
        <f t="shared" ca="1" si="32"/>
        <v>0</v>
      </c>
      <c r="ES41" s="113">
        <f t="shared" ca="1" si="32"/>
        <v>0</v>
      </c>
      <c r="ET41" s="113">
        <f t="shared" ca="1" si="32"/>
        <v>0</v>
      </c>
      <c r="EU41" s="113">
        <f t="shared" ca="1" si="32"/>
        <v>0</v>
      </c>
      <c r="EV41" s="113">
        <f t="shared" ca="1" si="32"/>
        <v>0</v>
      </c>
      <c r="EW41" s="113">
        <f t="shared" ca="1" si="32"/>
        <v>0</v>
      </c>
      <c r="EX41" s="113">
        <f t="shared" ca="1" si="32"/>
        <v>0</v>
      </c>
      <c r="EY41" s="113">
        <f t="shared" ca="1" si="32"/>
        <v>0</v>
      </c>
      <c r="EZ41" s="113">
        <f t="shared" ca="1" si="32"/>
        <v>0</v>
      </c>
      <c r="FA41" s="113">
        <f t="shared" ca="1" si="32"/>
        <v>0</v>
      </c>
      <c r="FB41" s="113">
        <f t="shared" ca="1" si="32"/>
        <v>0</v>
      </c>
      <c r="FC41" s="113">
        <f t="shared" ca="1" si="32"/>
        <v>0</v>
      </c>
      <c r="FD41" s="113">
        <f t="shared" ca="1" si="32"/>
        <v>0</v>
      </c>
      <c r="FE41" s="113">
        <f t="shared" ca="1" si="32"/>
        <v>0</v>
      </c>
      <c r="FF41" s="113">
        <f t="shared" ca="1" si="32"/>
        <v>0</v>
      </c>
      <c r="FG41" s="113">
        <f t="shared" ca="1" si="32"/>
        <v>0</v>
      </c>
      <c r="FH41" s="113">
        <f t="shared" ca="1" si="32"/>
        <v>0</v>
      </c>
      <c r="FI41" s="113">
        <f t="shared" ca="1" si="32"/>
        <v>0</v>
      </c>
      <c r="FJ41" s="113">
        <f t="shared" ca="1" si="32"/>
        <v>0</v>
      </c>
      <c r="FK41" s="113">
        <f t="shared" ca="1" si="32"/>
        <v>0</v>
      </c>
      <c r="FL41" s="113">
        <f t="shared" ca="1" si="32"/>
        <v>0</v>
      </c>
      <c r="FM41" s="113">
        <f t="shared" ca="1" si="32"/>
        <v>0</v>
      </c>
      <c r="FN41" s="113">
        <f t="shared" ca="1" si="32"/>
        <v>0</v>
      </c>
      <c r="FO41" s="113">
        <f t="shared" ref="FO41:GS41" ca="1" si="33">IF(FO$6=$C9,-$F9,0)</f>
        <v>0</v>
      </c>
      <c r="FP41" s="113">
        <f t="shared" ca="1" si="33"/>
        <v>0</v>
      </c>
      <c r="FQ41" s="113">
        <f t="shared" ca="1" si="33"/>
        <v>0</v>
      </c>
      <c r="FR41" s="113">
        <f t="shared" ca="1" si="33"/>
        <v>0</v>
      </c>
      <c r="FS41" s="113">
        <f t="shared" ca="1" si="33"/>
        <v>0</v>
      </c>
      <c r="FT41" s="113">
        <f t="shared" ca="1" si="33"/>
        <v>0</v>
      </c>
      <c r="FU41" s="113">
        <f t="shared" ca="1" si="33"/>
        <v>0</v>
      </c>
      <c r="FV41" s="113">
        <f t="shared" ca="1" si="33"/>
        <v>0</v>
      </c>
      <c r="FW41" s="113">
        <f t="shared" ca="1" si="33"/>
        <v>0</v>
      </c>
      <c r="FX41" s="113">
        <f t="shared" ca="1" si="33"/>
        <v>0</v>
      </c>
      <c r="FY41" s="113">
        <f t="shared" ca="1" si="33"/>
        <v>0</v>
      </c>
      <c r="FZ41" s="113">
        <f t="shared" ca="1" si="33"/>
        <v>0</v>
      </c>
      <c r="GA41" s="113">
        <f t="shared" ca="1" si="33"/>
        <v>0</v>
      </c>
      <c r="GB41" s="113">
        <f t="shared" ca="1" si="33"/>
        <v>0</v>
      </c>
      <c r="GC41" s="113">
        <f t="shared" ca="1" si="33"/>
        <v>0</v>
      </c>
      <c r="GD41" s="113">
        <f t="shared" ca="1" si="33"/>
        <v>0</v>
      </c>
      <c r="GE41" s="113">
        <f t="shared" ca="1" si="33"/>
        <v>0</v>
      </c>
      <c r="GF41" s="113">
        <f t="shared" ca="1" si="33"/>
        <v>0</v>
      </c>
      <c r="GG41" s="113">
        <f t="shared" ca="1" si="33"/>
        <v>0</v>
      </c>
      <c r="GH41" s="113">
        <f t="shared" ca="1" si="33"/>
        <v>0</v>
      </c>
      <c r="GI41" s="113">
        <f t="shared" ca="1" si="33"/>
        <v>0</v>
      </c>
      <c r="GJ41" s="113">
        <f t="shared" ca="1" si="33"/>
        <v>0</v>
      </c>
      <c r="GK41" s="113">
        <f t="shared" ca="1" si="33"/>
        <v>0</v>
      </c>
      <c r="GL41" s="113">
        <f t="shared" ca="1" si="33"/>
        <v>0</v>
      </c>
      <c r="GM41" s="113">
        <f t="shared" ca="1" si="33"/>
        <v>0</v>
      </c>
      <c r="GN41" s="113">
        <f t="shared" ca="1" si="33"/>
        <v>0</v>
      </c>
      <c r="GO41" s="113">
        <f t="shared" ca="1" si="33"/>
        <v>0</v>
      </c>
      <c r="GP41" s="113">
        <f t="shared" ca="1" si="33"/>
        <v>0</v>
      </c>
      <c r="GQ41" s="113">
        <f t="shared" ca="1" si="33"/>
        <v>0</v>
      </c>
      <c r="GR41" s="113">
        <f t="shared" ca="1" si="33"/>
        <v>0</v>
      </c>
      <c r="GS41" s="113">
        <f t="shared" ca="1" si="33"/>
        <v>0</v>
      </c>
      <c r="GU41" s="113">
        <f t="shared" ref="GU41:HJ50" ca="1" si="34">SUMIFS($K41:$GS41,$K$5:$GS$5,GU$6)</f>
        <v>-46811026.779272698</v>
      </c>
      <c r="GV41" s="113">
        <f t="shared" ca="1" si="34"/>
        <v>0</v>
      </c>
      <c r="GW41" s="113">
        <f t="shared" ca="1" si="34"/>
        <v>0</v>
      </c>
      <c r="GX41" s="113">
        <f t="shared" ca="1" si="34"/>
        <v>0</v>
      </c>
      <c r="GY41" s="113">
        <f t="shared" ca="1" si="34"/>
        <v>0</v>
      </c>
      <c r="GZ41" s="113">
        <f t="shared" ca="1" si="34"/>
        <v>0</v>
      </c>
      <c r="HA41" s="113">
        <f t="shared" ca="1" si="34"/>
        <v>0</v>
      </c>
      <c r="HB41" s="113">
        <f t="shared" ca="1" si="34"/>
        <v>0</v>
      </c>
      <c r="HC41" s="113">
        <f t="shared" ca="1" si="34"/>
        <v>0</v>
      </c>
      <c r="HD41" s="113">
        <f t="shared" ca="1" si="34"/>
        <v>0</v>
      </c>
      <c r="HE41" s="113">
        <f t="shared" ca="1" si="34"/>
        <v>0</v>
      </c>
      <c r="HF41" s="113">
        <f t="shared" ca="1" si="34"/>
        <v>0</v>
      </c>
      <c r="HG41" s="113">
        <f t="shared" ca="1" si="34"/>
        <v>0</v>
      </c>
      <c r="HH41" s="113">
        <f t="shared" ca="1" si="34"/>
        <v>0</v>
      </c>
      <c r="HI41" s="113">
        <f t="shared" ca="1" si="34"/>
        <v>0</v>
      </c>
      <c r="HJ41" s="113">
        <f t="shared" ca="1" si="34"/>
        <v>0</v>
      </c>
      <c r="HK41" s="113">
        <f t="shared" ref="HK41:HK67" ca="1" si="35">SUM(GU41:HJ41)</f>
        <v>-46811026.779272698</v>
      </c>
    </row>
    <row r="42" spans="1:220" s="112" customFormat="1" hidden="1" outlineLevel="1" x14ac:dyDescent="0.75">
      <c r="B42" s="112" t="str">
        <f t="shared" si="27"/>
        <v>CGCMT 2017-C4</v>
      </c>
      <c r="C42" s="105"/>
      <c r="D42" s="111"/>
      <c r="E42" s="235"/>
      <c r="F42" s="113"/>
      <c r="G42" s="113"/>
      <c r="H42" s="236"/>
      <c r="I42" s="237"/>
      <c r="K42" s="113">
        <f t="shared" ref="K42:AP42" ca="1" si="36">IF(K$6=$C10,-$F10,0)</f>
        <v>0</v>
      </c>
      <c r="L42" s="113">
        <f t="shared" ca="1" si="36"/>
        <v>0</v>
      </c>
      <c r="M42" s="113">
        <f t="shared" ca="1" si="36"/>
        <v>0</v>
      </c>
      <c r="N42" s="113">
        <f t="shared" ca="1" si="36"/>
        <v>0</v>
      </c>
      <c r="O42" s="113">
        <f t="shared" ca="1" si="36"/>
        <v>0</v>
      </c>
      <c r="P42" s="113">
        <f t="shared" ca="1" si="36"/>
        <v>0</v>
      </c>
      <c r="Q42" s="113">
        <f t="shared" ca="1" si="36"/>
        <v>0</v>
      </c>
      <c r="R42" s="113">
        <f t="shared" ca="1" si="36"/>
        <v>0</v>
      </c>
      <c r="S42" s="113">
        <f t="shared" ca="1" si="36"/>
        <v>-50142415</v>
      </c>
      <c r="T42" s="113">
        <f t="shared" ca="1" si="36"/>
        <v>0</v>
      </c>
      <c r="U42" s="113">
        <f t="shared" ca="1" si="36"/>
        <v>0</v>
      </c>
      <c r="V42" s="113">
        <f t="shared" ca="1" si="36"/>
        <v>0</v>
      </c>
      <c r="W42" s="113">
        <f t="shared" ca="1" si="36"/>
        <v>0</v>
      </c>
      <c r="X42" s="113">
        <f t="shared" ca="1" si="36"/>
        <v>0</v>
      </c>
      <c r="Y42" s="113">
        <f t="shared" ca="1" si="36"/>
        <v>0</v>
      </c>
      <c r="Z42" s="113">
        <f t="shared" ca="1" si="36"/>
        <v>0</v>
      </c>
      <c r="AA42" s="113">
        <f t="shared" ca="1" si="36"/>
        <v>0</v>
      </c>
      <c r="AB42" s="113">
        <f t="shared" ca="1" si="36"/>
        <v>0</v>
      </c>
      <c r="AC42" s="113">
        <f t="shared" ca="1" si="36"/>
        <v>0</v>
      </c>
      <c r="AD42" s="113">
        <f t="shared" ca="1" si="36"/>
        <v>0</v>
      </c>
      <c r="AE42" s="113">
        <f t="shared" ca="1" si="36"/>
        <v>0</v>
      </c>
      <c r="AF42" s="113">
        <f t="shared" ca="1" si="36"/>
        <v>0</v>
      </c>
      <c r="AG42" s="113">
        <f t="shared" ca="1" si="36"/>
        <v>0</v>
      </c>
      <c r="AH42" s="113">
        <f t="shared" ca="1" si="36"/>
        <v>0</v>
      </c>
      <c r="AI42" s="113">
        <f t="shared" ca="1" si="36"/>
        <v>0</v>
      </c>
      <c r="AJ42" s="113">
        <f t="shared" ca="1" si="36"/>
        <v>0</v>
      </c>
      <c r="AK42" s="113">
        <f t="shared" ca="1" si="36"/>
        <v>0</v>
      </c>
      <c r="AL42" s="113">
        <f t="shared" ca="1" si="36"/>
        <v>0</v>
      </c>
      <c r="AM42" s="113">
        <f t="shared" ca="1" si="36"/>
        <v>0</v>
      </c>
      <c r="AN42" s="113">
        <f t="shared" ca="1" si="36"/>
        <v>0</v>
      </c>
      <c r="AO42" s="113">
        <f t="shared" ca="1" si="36"/>
        <v>0</v>
      </c>
      <c r="AP42" s="113">
        <f t="shared" ca="1" si="36"/>
        <v>0</v>
      </c>
      <c r="AQ42" s="113">
        <f t="shared" ref="AQ42:BV42" ca="1" si="37">IF(AQ$6=$C10,-$F10,0)</f>
        <v>0</v>
      </c>
      <c r="AR42" s="113">
        <f t="shared" ca="1" si="37"/>
        <v>0</v>
      </c>
      <c r="AS42" s="113">
        <f t="shared" ca="1" si="37"/>
        <v>0</v>
      </c>
      <c r="AT42" s="113">
        <f t="shared" ca="1" si="37"/>
        <v>0</v>
      </c>
      <c r="AU42" s="113">
        <f t="shared" ca="1" si="37"/>
        <v>0</v>
      </c>
      <c r="AV42" s="113">
        <f t="shared" ca="1" si="37"/>
        <v>0</v>
      </c>
      <c r="AW42" s="113">
        <f t="shared" ca="1" si="37"/>
        <v>0</v>
      </c>
      <c r="AX42" s="113">
        <f t="shared" ca="1" si="37"/>
        <v>0</v>
      </c>
      <c r="AY42" s="113">
        <f t="shared" ca="1" si="37"/>
        <v>0</v>
      </c>
      <c r="AZ42" s="113">
        <f t="shared" ca="1" si="37"/>
        <v>0</v>
      </c>
      <c r="BA42" s="113">
        <f t="shared" ca="1" si="37"/>
        <v>0</v>
      </c>
      <c r="BB42" s="113">
        <f t="shared" ca="1" si="37"/>
        <v>0</v>
      </c>
      <c r="BC42" s="113">
        <f t="shared" ca="1" si="37"/>
        <v>0</v>
      </c>
      <c r="BD42" s="113">
        <f t="shared" ca="1" si="37"/>
        <v>0</v>
      </c>
      <c r="BE42" s="113">
        <f t="shared" ca="1" si="37"/>
        <v>0</v>
      </c>
      <c r="BF42" s="113">
        <f t="shared" ca="1" si="37"/>
        <v>0</v>
      </c>
      <c r="BG42" s="113">
        <f t="shared" ca="1" si="37"/>
        <v>0</v>
      </c>
      <c r="BH42" s="113">
        <f t="shared" ca="1" si="37"/>
        <v>0</v>
      </c>
      <c r="BI42" s="113">
        <f t="shared" ca="1" si="37"/>
        <v>0</v>
      </c>
      <c r="BJ42" s="113">
        <f t="shared" ca="1" si="37"/>
        <v>0</v>
      </c>
      <c r="BK42" s="113">
        <f t="shared" ca="1" si="37"/>
        <v>0</v>
      </c>
      <c r="BL42" s="113">
        <f t="shared" ca="1" si="37"/>
        <v>0</v>
      </c>
      <c r="BM42" s="113">
        <f t="shared" ca="1" si="37"/>
        <v>0</v>
      </c>
      <c r="BN42" s="113">
        <f t="shared" ca="1" si="37"/>
        <v>0</v>
      </c>
      <c r="BO42" s="113">
        <f t="shared" ca="1" si="37"/>
        <v>0</v>
      </c>
      <c r="BP42" s="113">
        <f t="shared" ca="1" si="37"/>
        <v>0</v>
      </c>
      <c r="BQ42" s="113">
        <f t="shared" ca="1" si="37"/>
        <v>0</v>
      </c>
      <c r="BR42" s="113">
        <f t="shared" ca="1" si="37"/>
        <v>0</v>
      </c>
      <c r="BS42" s="113">
        <f t="shared" ca="1" si="37"/>
        <v>0</v>
      </c>
      <c r="BT42" s="113">
        <f t="shared" ca="1" si="37"/>
        <v>0</v>
      </c>
      <c r="BU42" s="113">
        <f t="shared" ca="1" si="37"/>
        <v>0</v>
      </c>
      <c r="BV42" s="113">
        <f t="shared" ca="1" si="37"/>
        <v>0</v>
      </c>
      <c r="BW42" s="113">
        <f t="shared" ref="BW42:DB42" ca="1" si="38">IF(BW$6=$C10,-$F10,0)</f>
        <v>0</v>
      </c>
      <c r="BX42" s="113">
        <f t="shared" ca="1" si="38"/>
        <v>0</v>
      </c>
      <c r="BY42" s="113">
        <f t="shared" ca="1" si="38"/>
        <v>0</v>
      </c>
      <c r="BZ42" s="113">
        <f t="shared" ca="1" si="38"/>
        <v>0</v>
      </c>
      <c r="CA42" s="113">
        <f t="shared" ca="1" si="38"/>
        <v>0</v>
      </c>
      <c r="CB42" s="113">
        <f t="shared" ca="1" si="38"/>
        <v>0</v>
      </c>
      <c r="CC42" s="113">
        <f t="shared" ca="1" si="38"/>
        <v>0</v>
      </c>
      <c r="CD42" s="113">
        <f t="shared" ca="1" si="38"/>
        <v>0</v>
      </c>
      <c r="CE42" s="113">
        <f t="shared" ca="1" si="38"/>
        <v>0</v>
      </c>
      <c r="CF42" s="113">
        <f t="shared" ca="1" si="38"/>
        <v>0</v>
      </c>
      <c r="CG42" s="113">
        <f t="shared" ca="1" si="38"/>
        <v>0</v>
      </c>
      <c r="CH42" s="113">
        <f t="shared" ca="1" si="38"/>
        <v>0</v>
      </c>
      <c r="CI42" s="113">
        <f t="shared" ca="1" si="38"/>
        <v>0</v>
      </c>
      <c r="CJ42" s="113">
        <f t="shared" ca="1" si="38"/>
        <v>0</v>
      </c>
      <c r="CK42" s="113">
        <f t="shared" ca="1" si="38"/>
        <v>0</v>
      </c>
      <c r="CL42" s="113">
        <f t="shared" ca="1" si="38"/>
        <v>0</v>
      </c>
      <c r="CM42" s="113">
        <f t="shared" ca="1" si="38"/>
        <v>0</v>
      </c>
      <c r="CN42" s="113">
        <f t="shared" ca="1" si="38"/>
        <v>0</v>
      </c>
      <c r="CO42" s="113">
        <f t="shared" ca="1" si="38"/>
        <v>0</v>
      </c>
      <c r="CP42" s="113">
        <f t="shared" ca="1" si="38"/>
        <v>0</v>
      </c>
      <c r="CQ42" s="113">
        <f t="shared" ca="1" si="38"/>
        <v>0</v>
      </c>
      <c r="CR42" s="113">
        <f t="shared" ca="1" si="38"/>
        <v>0</v>
      </c>
      <c r="CS42" s="113">
        <f t="shared" ca="1" si="38"/>
        <v>0</v>
      </c>
      <c r="CT42" s="113">
        <f t="shared" ca="1" si="38"/>
        <v>0</v>
      </c>
      <c r="CU42" s="113">
        <f t="shared" ca="1" si="38"/>
        <v>0</v>
      </c>
      <c r="CV42" s="113">
        <f t="shared" ca="1" si="38"/>
        <v>0</v>
      </c>
      <c r="CW42" s="113">
        <f t="shared" ca="1" si="38"/>
        <v>0</v>
      </c>
      <c r="CX42" s="113">
        <f t="shared" ca="1" si="38"/>
        <v>0</v>
      </c>
      <c r="CY42" s="113">
        <f t="shared" ca="1" si="38"/>
        <v>0</v>
      </c>
      <c r="CZ42" s="113">
        <f t="shared" ca="1" si="38"/>
        <v>0</v>
      </c>
      <c r="DA42" s="113">
        <f t="shared" ca="1" si="38"/>
        <v>0</v>
      </c>
      <c r="DB42" s="113">
        <f t="shared" ca="1" si="38"/>
        <v>0</v>
      </c>
      <c r="DC42" s="113">
        <f t="shared" ref="DC42:EH42" ca="1" si="39">IF(DC$6=$C10,-$F10,0)</f>
        <v>0</v>
      </c>
      <c r="DD42" s="113">
        <f t="shared" ca="1" si="39"/>
        <v>0</v>
      </c>
      <c r="DE42" s="113">
        <f t="shared" ca="1" si="39"/>
        <v>0</v>
      </c>
      <c r="DF42" s="113">
        <f t="shared" ca="1" si="39"/>
        <v>0</v>
      </c>
      <c r="DG42" s="113">
        <f t="shared" ca="1" si="39"/>
        <v>0</v>
      </c>
      <c r="DH42" s="113">
        <f t="shared" ca="1" si="39"/>
        <v>0</v>
      </c>
      <c r="DI42" s="113">
        <f t="shared" ca="1" si="39"/>
        <v>0</v>
      </c>
      <c r="DJ42" s="113">
        <f t="shared" ca="1" si="39"/>
        <v>0</v>
      </c>
      <c r="DK42" s="113">
        <f t="shared" ca="1" si="39"/>
        <v>0</v>
      </c>
      <c r="DL42" s="113">
        <f t="shared" ca="1" si="39"/>
        <v>0</v>
      </c>
      <c r="DM42" s="113">
        <f t="shared" ca="1" si="39"/>
        <v>0</v>
      </c>
      <c r="DN42" s="113">
        <f t="shared" ca="1" si="39"/>
        <v>0</v>
      </c>
      <c r="DO42" s="113">
        <f t="shared" ca="1" si="39"/>
        <v>0</v>
      </c>
      <c r="DP42" s="113">
        <f t="shared" ca="1" si="39"/>
        <v>0</v>
      </c>
      <c r="DQ42" s="113">
        <f t="shared" ca="1" si="39"/>
        <v>0</v>
      </c>
      <c r="DR42" s="113">
        <f t="shared" ca="1" si="39"/>
        <v>0</v>
      </c>
      <c r="DS42" s="113">
        <f t="shared" ca="1" si="39"/>
        <v>0</v>
      </c>
      <c r="DT42" s="113">
        <f t="shared" ca="1" si="39"/>
        <v>0</v>
      </c>
      <c r="DU42" s="113">
        <f t="shared" ca="1" si="39"/>
        <v>0</v>
      </c>
      <c r="DV42" s="113">
        <f t="shared" ca="1" si="39"/>
        <v>0</v>
      </c>
      <c r="DW42" s="113">
        <f t="shared" ca="1" si="39"/>
        <v>0</v>
      </c>
      <c r="DX42" s="113">
        <f t="shared" ca="1" si="39"/>
        <v>0</v>
      </c>
      <c r="DY42" s="113">
        <f t="shared" ca="1" si="39"/>
        <v>0</v>
      </c>
      <c r="DZ42" s="113">
        <f t="shared" ca="1" si="39"/>
        <v>0</v>
      </c>
      <c r="EA42" s="113">
        <f t="shared" ca="1" si="39"/>
        <v>0</v>
      </c>
      <c r="EB42" s="113">
        <f t="shared" ca="1" si="39"/>
        <v>0</v>
      </c>
      <c r="EC42" s="113">
        <f t="shared" ca="1" si="39"/>
        <v>0</v>
      </c>
      <c r="ED42" s="113">
        <f t="shared" ca="1" si="39"/>
        <v>0</v>
      </c>
      <c r="EE42" s="113">
        <f t="shared" ca="1" si="39"/>
        <v>0</v>
      </c>
      <c r="EF42" s="113">
        <f t="shared" ca="1" si="39"/>
        <v>0</v>
      </c>
      <c r="EG42" s="113">
        <f t="shared" ca="1" si="39"/>
        <v>0</v>
      </c>
      <c r="EH42" s="113">
        <f t="shared" ca="1" si="39"/>
        <v>0</v>
      </c>
      <c r="EI42" s="113">
        <f t="shared" ref="EI42:FN42" ca="1" si="40">IF(EI$6=$C10,-$F10,0)</f>
        <v>0</v>
      </c>
      <c r="EJ42" s="113">
        <f t="shared" ca="1" si="40"/>
        <v>0</v>
      </c>
      <c r="EK42" s="113">
        <f t="shared" ca="1" si="40"/>
        <v>0</v>
      </c>
      <c r="EL42" s="113">
        <f t="shared" ca="1" si="40"/>
        <v>0</v>
      </c>
      <c r="EM42" s="113">
        <f t="shared" ca="1" si="40"/>
        <v>0</v>
      </c>
      <c r="EN42" s="113">
        <f t="shared" ca="1" si="40"/>
        <v>0</v>
      </c>
      <c r="EO42" s="113">
        <f t="shared" ca="1" si="40"/>
        <v>0</v>
      </c>
      <c r="EP42" s="113">
        <f t="shared" ca="1" si="40"/>
        <v>0</v>
      </c>
      <c r="EQ42" s="113">
        <f t="shared" ca="1" si="40"/>
        <v>0</v>
      </c>
      <c r="ER42" s="113">
        <f t="shared" ca="1" si="40"/>
        <v>0</v>
      </c>
      <c r="ES42" s="113">
        <f t="shared" ca="1" si="40"/>
        <v>0</v>
      </c>
      <c r="ET42" s="113">
        <f t="shared" ca="1" si="40"/>
        <v>0</v>
      </c>
      <c r="EU42" s="113">
        <f t="shared" ca="1" si="40"/>
        <v>0</v>
      </c>
      <c r="EV42" s="113">
        <f t="shared" ca="1" si="40"/>
        <v>0</v>
      </c>
      <c r="EW42" s="113">
        <f t="shared" ca="1" si="40"/>
        <v>0</v>
      </c>
      <c r="EX42" s="113">
        <f t="shared" ca="1" si="40"/>
        <v>0</v>
      </c>
      <c r="EY42" s="113">
        <f t="shared" ca="1" si="40"/>
        <v>0</v>
      </c>
      <c r="EZ42" s="113">
        <f t="shared" ca="1" si="40"/>
        <v>0</v>
      </c>
      <c r="FA42" s="113">
        <f t="shared" ca="1" si="40"/>
        <v>0</v>
      </c>
      <c r="FB42" s="113">
        <f t="shared" ca="1" si="40"/>
        <v>0</v>
      </c>
      <c r="FC42" s="113">
        <f t="shared" ca="1" si="40"/>
        <v>0</v>
      </c>
      <c r="FD42" s="113">
        <f t="shared" ca="1" si="40"/>
        <v>0</v>
      </c>
      <c r="FE42" s="113">
        <f t="shared" ca="1" si="40"/>
        <v>0</v>
      </c>
      <c r="FF42" s="113">
        <f t="shared" ca="1" si="40"/>
        <v>0</v>
      </c>
      <c r="FG42" s="113">
        <f t="shared" ca="1" si="40"/>
        <v>0</v>
      </c>
      <c r="FH42" s="113">
        <f t="shared" ca="1" si="40"/>
        <v>0</v>
      </c>
      <c r="FI42" s="113">
        <f t="shared" ca="1" si="40"/>
        <v>0</v>
      </c>
      <c r="FJ42" s="113">
        <f t="shared" ca="1" si="40"/>
        <v>0</v>
      </c>
      <c r="FK42" s="113">
        <f t="shared" ca="1" si="40"/>
        <v>0</v>
      </c>
      <c r="FL42" s="113">
        <f t="shared" ca="1" si="40"/>
        <v>0</v>
      </c>
      <c r="FM42" s="113">
        <f t="shared" ca="1" si="40"/>
        <v>0</v>
      </c>
      <c r="FN42" s="113">
        <f t="shared" ca="1" si="40"/>
        <v>0</v>
      </c>
      <c r="FO42" s="113">
        <f t="shared" ref="FO42:GS42" ca="1" si="41">IF(FO$6=$C10,-$F10,0)</f>
        <v>0</v>
      </c>
      <c r="FP42" s="113">
        <f t="shared" ca="1" si="41"/>
        <v>0</v>
      </c>
      <c r="FQ42" s="113">
        <f t="shared" ca="1" si="41"/>
        <v>0</v>
      </c>
      <c r="FR42" s="113">
        <f t="shared" ca="1" si="41"/>
        <v>0</v>
      </c>
      <c r="FS42" s="113">
        <f t="shared" ca="1" si="41"/>
        <v>0</v>
      </c>
      <c r="FT42" s="113">
        <f t="shared" ca="1" si="41"/>
        <v>0</v>
      </c>
      <c r="FU42" s="113">
        <f t="shared" ca="1" si="41"/>
        <v>0</v>
      </c>
      <c r="FV42" s="113">
        <f t="shared" ca="1" si="41"/>
        <v>0</v>
      </c>
      <c r="FW42" s="113">
        <f t="shared" ca="1" si="41"/>
        <v>0</v>
      </c>
      <c r="FX42" s="113">
        <f t="shared" ca="1" si="41"/>
        <v>0</v>
      </c>
      <c r="FY42" s="113">
        <f t="shared" ca="1" si="41"/>
        <v>0</v>
      </c>
      <c r="FZ42" s="113">
        <f t="shared" ca="1" si="41"/>
        <v>0</v>
      </c>
      <c r="GA42" s="113">
        <f t="shared" ca="1" si="41"/>
        <v>0</v>
      </c>
      <c r="GB42" s="113">
        <f t="shared" ca="1" si="41"/>
        <v>0</v>
      </c>
      <c r="GC42" s="113">
        <f t="shared" ca="1" si="41"/>
        <v>0</v>
      </c>
      <c r="GD42" s="113">
        <f t="shared" ca="1" si="41"/>
        <v>0</v>
      </c>
      <c r="GE42" s="113">
        <f t="shared" ca="1" si="41"/>
        <v>0</v>
      </c>
      <c r="GF42" s="113">
        <f t="shared" ca="1" si="41"/>
        <v>0</v>
      </c>
      <c r="GG42" s="113">
        <f t="shared" ca="1" si="41"/>
        <v>0</v>
      </c>
      <c r="GH42" s="113">
        <f t="shared" ca="1" si="41"/>
        <v>0</v>
      </c>
      <c r="GI42" s="113">
        <f t="shared" ca="1" si="41"/>
        <v>0</v>
      </c>
      <c r="GJ42" s="113">
        <f t="shared" ca="1" si="41"/>
        <v>0</v>
      </c>
      <c r="GK42" s="113">
        <f t="shared" ca="1" si="41"/>
        <v>0</v>
      </c>
      <c r="GL42" s="113">
        <f t="shared" ca="1" si="41"/>
        <v>0</v>
      </c>
      <c r="GM42" s="113">
        <f t="shared" ca="1" si="41"/>
        <v>0</v>
      </c>
      <c r="GN42" s="113">
        <f t="shared" ca="1" si="41"/>
        <v>0</v>
      </c>
      <c r="GO42" s="113">
        <f t="shared" ca="1" si="41"/>
        <v>0</v>
      </c>
      <c r="GP42" s="113">
        <f t="shared" ca="1" si="41"/>
        <v>0</v>
      </c>
      <c r="GQ42" s="113">
        <f t="shared" ca="1" si="41"/>
        <v>0</v>
      </c>
      <c r="GR42" s="113">
        <f t="shared" ca="1" si="41"/>
        <v>0</v>
      </c>
      <c r="GS42" s="113">
        <f t="shared" ca="1" si="41"/>
        <v>0</v>
      </c>
      <c r="GU42" s="113">
        <f t="shared" ca="1" si="34"/>
        <v>-50142415</v>
      </c>
      <c r="GV42" s="113">
        <f t="shared" ca="1" si="34"/>
        <v>0</v>
      </c>
      <c r="GW42" s="113">
        <f t="shared" ca="1" si="34"/>
        <v>0</v>
      </c>
      <c r="GX42" s="113">
        <f t="shared" ca="1" si="34"/>
        <v>0</v>
      </c>
      <c r="GY42" s="113">
        <f t="shared" ca="1" si="34"/>
        <v>0</v>
      </c>
      <c r="GZ42" s="113">
        <f t="shared" ca="1" si="34"/>
        <v>0</v>
      </c>
      <c r="HA42" s="113">
        <f t="shared" ca="1" si="34"/>
        <v>0</v>
      </c>
      <c r="HB42" s="113">
        <f t="shared" ca="1" si="34"/>
        <v>0</v>
      </c>
      <c r="HC42" s="113">
        <f t="shared" ca="1" si="34"/>
        <v>0</v>
      </c>
      <c r="HD42" s="113">
        <f t="shared" ca="1" si="34"/>
        <v>0</v>
      </c>
      <c r="HE42" s="113">
        <f t="shared" ca="1" si="34"/>
        <v>0</v>
      </c>
      <c r="HF42" s="113">
        <f t="shared" ca="1" si="34"/>
        <v>0</v>
      </c>
      <c r="HG42" s="113">
        <f t="shared" ca="1" si="34"/>
        <v>0</v>
      </c>
      <c r="HH42" s="113">
        <f t="shared" ca="1" si="34"/>
        <v>0</v>
      </c>
      <c r="HI42" s="113">
        <f t="shared" ca="1" si="34"/>
        <v>0</v>
      </c>
      <c r="HJ42" s="113">
        <f t="shared" ca="1" si="34"/>
        <v>0</v>
      </c>
      <c r="HK42" s="113">
        <f t="shared" ca="1" si="35"/>
        <v>-50142415</v>
      </c>
    </row>
    <row r="43" spans="1:220" s="112" customFormat="1" hidden="1" outlineLevel="1" x14ac:dyDescent="0.75">
      <c r="B43" s="112" t="str">
        <f t="shared" si="27"/>
        <v>WFCM 2018-C47</v>
      </c>
      <c r="C43" s="105"/>
      <c r="D43" s="111"/>
      <c r="E43" s="235"/>
      <c r="F43" s="113"/>
      <c r="G43" s="113"/>
      <c r="H43" s="236"/>
      <c r="I43" s="237"/>
      <c r="K43" s="113">
        <f t="shared" ref="K43:AP43" ca="1" si="42">IF(K$6=$C11,-$F11,0)</f>
        <v>0</v>
      </c>
      <c r="L43" s="113">
        <f t="shared" ca="1" si="42"/>
        <v>0</v>
      </c>
      <c r="M43" s="113">
        <f t="shared" ca="1" si="42"/>
        <v>0</v>
      </c>
      <c r="N43" s="113">
        <f t="shared" ca="1" si="42"/>
        <v>0</v>
      </c>
      <c r="O43" s="113">
        <f t="shared" ca="1" si="42"/>
        <v>0</v>
      </c>
      <c r="P43" s="113">
        <f t="shared" ca="1" si="42"/>
        <v>0</v>
      </c>
      <c r="Q43" s="113">
        <f t="shared" ca="1" si="42"/>
        <v>0</v>
      </c>
      <c r="R43" s="113">
        <f t="shared" ca="1" si="42"/>
        <v>0</v>
      </c>
      <c r="S43" s="113">
        <f t="shared" ca="1" si="42"/>
        <v>0</v>
      </c>
      <c r="T43" s="113">
        <f t="shared" ca="1" si="42"/>
        <v>0</v>
      </c>
      <c r="U43" s="113">
        <f t="shared" ca="1" si="42"/>
        <v>0</v>
      </c>
      <c r="V43" s="113">
        <f t="shared" ca="1" si="42"/>
        <v>0</v>
      </c>
      <c r="W43" s="113">
        <f t="shared" ca="1" si="42"/>
        <v>0</v>
      </c>
      <c r="X43" s="113">
        <f t="shared" ca="1" si="42"/>
        <v>0</v>
      </c>
      <c r="Y43" s="113">
        <f t="shared" ca="1" si="42"/>
        <v>0</v>
      </c>
      <c r="Z43" s="113">
        <f t="shared" ca="1" si="42"/>
        <v>0</v>
      </c>
      <c r="AA43" s="113">
        <f t="shared" ca="1" si="42"/>
        <v>0</v>
      </c>
      <c r="AB43" s="113">
        <f t="shared" ca="1" si="42"/>
        <v>0</v>
      </c>
      <c r="AC43" s="113">
        <f t="shared" ca="1" si="42"/>
        <v>0</v>
      </c>
      <c r="AD43" s="113">
        <f t="shared" ca="1" si="42"/>
        <v>0</v>
      </c>
      <c r="AE43" s="113">
        <f t="shared" ca="1" si="42"/>
        <v>-48654542.990321994</v>
      </c>
      <c r="AF43" s="113">
        <f t="shared" ca="1" si="42"/>
        <v>0</v>
      </c>
      <c r="AG43" s="113">
        <f t="shared" ca="1" si="42"/>
        <v>0</v>
      </c>
      <c r="AH43" s="113">
        <f t="shared" ca="1" si="42"/>
        <v>0</v>
      </c>
      <c r="AI43" s="113">
        <f t="shared" ca="1" si="42"/>
        <v>0</v>
      </c>
      <c r="AJ43" s="113">
        <f t="shared" ca="1" si="42"/>
        <v>0</v>
      </c>
      <c r="AK43" s="113">
        <f t="shared" ca="1" si="42"/>
        <v>0</v>
      </c>
      <c r="AL43" s="113">
        <f t="shared" ca="1" si="42"/>
        <v>0</v>
      </c>
      <c r="AM43" s="113">
        <f t="shared" ca="1" si="42"/>
        <v>0</v>
      </c>
      <c r="AN43" s="113">
        <f t="shared" ca="1" si="42"/>
        <v>0</v>
      </c>
      <c r="AO43" s="113">
        <f t="shared" ca="1" si="42"/>
        <v>0</v>
      </c>
      <c r="AP43" s="113">
        <f t="shared" ca="1" si="42"/>
        <v>0</v>
      </c>
      <c r="AQ43" s="113">
        <f t="shared" ref="AQ43:BV43" ca="1" si="43">IF(AQ$6=$C11,-$F11,0)</f>
        <v>0</v>
      </c>
      <c r="AR43" s="113">
        <f t="shared" ca="1" si="43"/>
        <v>0</v>
      </c>
      <c r="AS43" s="113">
        <f t="shared" ca="1" si="43"/>
        <v>0</v>
      </c>
      <c r="AT43" s="113">
        <f t="shared" ca="1" si="43"/>
        <v>0</v>
      </c>
      <c r="AU43" s="113">
        <f t="shared" ca="1" si="43"/>
        <v>0</v>
      </c>
      <c r="AV43" s="113">
        <f t="shared" ca="1" si="43"/>
        <v>0</v>
      </c>
      <c r="AW43" s="113">
        <f t="shared" ca="1" si="43"/>
        <v>0</v>
      </c>
      <c r="AX43" s="113">
        <f t="shared" ca="1" si="43"/>
        <v>0</v>
      </c>
      <c r="AY43" s="113">
        <f t="shared" ca="1" si="43"/>
        <v>0</v>
      </c>
      <c r="AZ43" s="113">
        <f t="shared" ca="1" si="43"/>
        <v>0</v>
      </c>
      <c r="BA43" s="113">
        <f t="shared" ca="1" si="43"/>
        <v>0</v>
      </c>
      <c r="BB43" s="113">
        <f t="shared" ca="1" si="43"/>
        <v>0</v>
      </c>
      <c r="BC43" s="113">
        <f t="shared" ca="1" si="43"/>
        <v>0</v>
      </c>
      <c r="BD43" s="113">
        <f t="shared" ca="1" si="43"/>
        <v>0</v>
      </c>
      <c r="BE43" s="113">
        <f t="shared" ca="1" si="43"/>
        <v>0</v>
      </c>
      <c r="BF43" s="113">
        <f t="shared" ca="1" si="43"/>
        <v>0</v>
      </c>
      <c r="BG43" s="113">
        <f t="shared" ca="1" si="43"/>
        <v>0</v>
      </c>
      <c r="BH43" s="113">
        <f t="shared" ca="1" si="43"/>
        <v>0</v>
      </c>
      <c r="BI43" s="113">
        <f t="shared" ca="1" si="43"/>
        <v>0</v>
      </c>
      <c r="BJ43" s="113">
        <f t="shared" ca="1" si="43"/>
        <v>0</v>
      </c>
      <c r="BK43" s="113">
        <f t="shared" ca="1" si="43"/>
        <v>0</v>
      </c>
      <c r="BL43" s="113">
        <f t="shared" ca="1" si="43"/>
        <v>0</v>
      </c>
      <c r="BM43" s="113">
        <f t="shared" ca="1" si="43"/>
        <v>0</v>
      </c>
      <c r="BN43" s="113">
        <f t="shared" ca="1" si="43"/>
        <v>0</v>
      </c>
      <c r="BO43" s="113">
        <f t="shared" ca="1" si="43"/>
        <v>0</v>
      </c>
      <c r="BP43" s="113">
        <f t="shared" ca="1" si="43"/>
        <v>0</v>
      </c>
      <c r="BQ43" s="113">
        <f t="shared" ca="1" si="43"/>
        <v>0</v>
      </c>
      <c r="BR43" s="113">
        <f t="shared" ca="1" si="43"/>
        <v>0</v>
      </c>
      <c r="BS43" s="113">
        <f t="shared" ca="1" si="43"/>
        <v>0</v>
      </c>
      <c r="BT43" s="113">
        <f t="shared" ca="1" si="43"/>
        <v>0</v>
      </c>
      <c r="BU43" s="113">
        <f t="shared" ca="1" si="43"/>
        <v>0</v>
      </c>
      <c r="BV43" s="113">
        <f t="shared" ca="1" si="43"/>
        <v>0</v>
      </c>
      <c r="BW43" s="113">
        <f t="shared" ref="BW43:DB43" ca="1" si="44">IF(BW$6=$C11,-$F11,0)</f>
        <v>0</v>
      </c>
      <c r="BX43" s="113">
        <f t="shared" ca="1" si="44"/>
        <v>0</v>
      </c>
      <c r="BY43" s="113">
        <f t="shared" ca="1" si="44"/>
        <v>0</v>
      </c>
      <c r="BZ43" s="113">
        <f t="shared" ca="1" si="44"/>
        <v>0</v>
      </c>
      <c r="CA43" s="113">
        <f t="shared" ca="1" si="44"/>
        <v>0</v>
      </c>
      <c r="CB43" s="113">
        <f t="shared" ca="1" si="44"/>
        <v>0</v>
      </c>
      <c r="CC43" s="113">
        <f t="shared" ca="1" si="44"/>
        <v>0</v>
      </c>
      <c r="CD43" s="113">
        <f t="shared" ca="1" si="44"/>
        <v>0</v>
      </c>
      <c r="CE43" s="113">
        <f t="shared" ca="1" si="44"/>
        <v>0</v>
      </c>
      <c r="CF43" s="113">
        <f t="shared" ca="1" si="44"/>
        <v>0</v>
      </c>
      <c r="CG43" s="113">
        <f t="shared" ca="1" si="44"/>
        <v>0</v>
      </c>
      <c r="CH43" s="113">
        <f t="shared" ca="1" si="44"/>
        <v>0</v>
      </c>
      <c r="CI43" s="113">
        <f t="shared" ca="1" si="44"/>
        <v>0</v>
      </c>
      <c r="CJ43" s="113">
        <f t="shared" ca="1" si="44"/>
        <v>0</v>
      </c>
      <c r="CK43" s="113">
        <f t="shared" ca="1" si="44"/>
        <v>0</v>
      </c>
      <c r="CL43" s="113">
        <f t="shared" ca="1" si="44"/>
        <v>0</v>
      </c>
      <c r="CM43" s="113">
        <f t="shared" ca="1" si="44"/>
        <v>0</v>
      </c>
      <c r="CN43" s="113">
        <f t="shared" ca="1" si="44"/>
        <v>0</v>
      </c>
      <c r="CO43" s="113">
        <f t="shared" ca="1" si="44"/>
        <v>0</v>
      </c>
      <c r="CP43" s="113">
        <f t="shared" ca="1" si="44"/>
        <v>0</v>
      </c>
      <c r="CQ43" s="113">
        <f t="shared" ca="1" si="44"/>
        <v>0</v>
      </c>
      <c r="CR43" s="113">
        <f t="shared" ca="1" si="44"/>
        <v>0</v>
      </c>
      <c r="CS43" s="113">
        <f t="shared" ca="1" si="44"/>
        <v>0</v>
      </c>
      <c r="CT43" s="113">
        <f t="shared" ca="1" si="44"/>
        <v>0</v>
      </c>
      <c r="CU43" s="113">
        <f t="shared" ca="1" si="44"/>
        <v>0</v>
      </c>
      <c r="CV43" s="113">
        <f t="shared" ca="1" si="44"/>
        <v>0</v>
      </c>
      <c r="CW43" s="113">
        <f t="shared" ca="1" si="44"/>
        <v>0</v>
      </c>
      <c r="CX43" s="113">
        <f t="shared" ca="1" si="44"/>
        <v>0</v>
      </c>
      <c r="CY43" s="113">
        <f t="shared" ca="1" si="44"/>
        <v>0</v>
      </c>
      <c r="CZ43" s="113">
        <f t="shared" ca="1" si="44"/>
        <v>0</v>
      </c>
      <c r="DA43" s="113">
        <f t="shared" ca="1" si="44"/>
        <v>0</v>
      </c>
      <c r="DB43" s="113">
        <f t="shared" ca="1" si="44"/>
        <v>0</v>
      </c>
      <c r="DC43" s="113">
        <f t="shared" ref="DC43:EH43" ca="1" si="45">IF(DC$6=$C11,-$F11,0)</f>
        <v>0</v>
      </c>
      <c r="DD43" s="113">
        <f t="shared" ca="1" si="45"/>
        <v>0</v>
      </c>
      <c r="DE43" s="113">
        <f t="shared" ca="1" si="45"/>
        <v>0</v>
      </c>
      <c r="DF43" s="113">
        <f t="shared" ca="1" si="45"/>
        <v>0</v>
      </c>
      <c r="DG43" s="113">
        <f t="shared" ca="1" si="45"/>
        <v>0</v>
      </c>
      <c r="DH43" s="113">
        <f t="shared" ca="1" si="45"/>
        <v>0</v>
      </c>
      <c r="DI43" s="113">
        <f t="shared" ca="1" si="45"/>
        <v>0</v>
      </c>
      <c r="DJ43" s="113">
        <f t="shared" ca="1" si="45"/>
        <v>0</v>
      </c>
      <c r="DK43" s="113">
        <f t="shared" ca="1" si="45"/>
        <v>0</v>
      </c>
      <c r="DL43" s="113">
        <f t="shared" ca="1" si="45"/>
        <v>0</v>
      </c>
      <c r="DM43" s="113">
        <f t="shared" ca="1" si="45"/>
        <v>0</v>
      </c>
      <c r="DN43" s="113">
        <f t="shared" ca="1" si="45"/>
        <v>0</v>
      </c>
      <c r="DO43" s="113">
        <f t="shared" ca="1" si="45"/>
        <v>0</v>
      </c>
      <c r="DP43" s="113">
        <f t="shared" ca="1" si="45"/>
        <v>0</v>
      </c>
      <c r="DQ43" s="113">
        <f t="shared" ca="1" si="45"/>
        <v>0</v>
      </c>
      <c r="DR43" s="113">
        <f t="shared" ca="1" si="45"/>
        <v>0</v>
      </c>
      <c r="DS43" s="113">
        <f t="shared" ca="1" si="45"/>
        <v>0</v>
      </c>
      <c r="DT43" s="113">
        <f t="shared" ca="1" si="45"/>
        <v>0</v>
      </c>
      <c r="DU43" s="113">
        <f t="shared" ca="1" si="45"/>
        <v>0</v>
      </c>
      <c r="DV43" s="113">
        <f t="shared" ca="1" si="45"/>
        <v>0</v>
      </c>
      <c r="DW43" s="113">
        <f t="shared" ca="1" si="45"/>
        <v>0</v>
      </c>
      <c r="DX43" s="113">
        <f t="shared" ca="1" si="45"/>
        <v>0</v>
      </c>
      <c r="DY43" s="113">
        <f t="shared" ca="1" si="45"/>
        <v>0</v>
      </c>
      <c r="DZ43" s="113">
        <f t="shared" ca="1" si="45"/>
        <v>0</v>
      </c>
      <c r="EA43" s="113">
        <f t="shared" ca="1" si="45"/>
        <v>0</v>
      </c>
      <c r="EB43" s="113">
        <f t="shared" ca="1" si="45"/>
        <v>0</v>
      </c>
      <c r="EC43" s="113">
        <f t="shared" ca="1" si="45"/>
        <v>0</v>
      </c>
      <c r="ED43" s="113">
        <f t="shared" ca="1" si="45"/>
        <v>0</v>
      </c>
      <c r="EE43" s="113">
        <f t="shared" ca="1" si="45"/>
        <v>0</v>
      </c>
      <c r="EF43" s="113">
        <f t="shared" ca="1" si="45"/>
        <v>0</v>
      </c>
      <c r="EG43" s="113">
        <f t="shared" ca="1" si="45"/>
        <v>0</v>
      </c>
      <c r="EH43" s="113">
        <f t="shared" ca="1" si="45"/>
        <v>0</v>
      </c>
      <c r="EI43" s="113">
        <f t="shared" ref="EI43:FN43" ca="1" si="46">IF(EI$6=$C11,-$F11,0)</f>
        <v>0</v>
      </c>
      <c r="EJ43" s="113">
        <f t="shared" ca="1" si="46"/>
        <v>0</v>
      </c>
      <c r="EK43" s="113">
        <f t="shared" ca="1" si="46"/>
        <v>0</v>
      </c>
      <c r="EL43" s="113">
        <f t="shared" ca="1" si="46"/>
        <v>0</v>
      </c>
      <c r="EM43" s="113">
        <f t="shared" ca="1" si="46"/>
        <v>0</v>
      </c>
      <c r="EN43" s="113">
        <f t="shared" ca="1" si="46"/>
        <v>0</v>
      </c>
      <c r="EO43" s="113">
        <f t="shared" ca="1" si="46"/>
        <v>0</v>
      </c>
      <c r="EP43" s="113">
        <f t="shared" ca="1" si="46"/>
        <v>0</v>
      </c>
      <c r="EQ43" s="113">
        <f t="shared" ca="1" si="46"/>
        <v>0</v>
      </c>
      <c r="ER43" s="113">
        <f t="shared" ca="1" si="46"/>
        <v>0</v>
      </c>
      <c r="ES43" s="113">
        <f t="shared" ca="1" si="46"/>
        <v>0</v>
      </c>
      <c r="ET43" s="113">
        <f t="shared" ca="1" si="46"/>
        <v>0</v>
      </c>
      <c r="EU43" s="113">
        <f t="shared" ca="1" si="46"/>
        <v>0</v>
      </c>
      <c r="EV43" s="113">
        <f t="shared" ca="1" si="46"/>
        <v>0</v>
      </c>
      <c r="EW43" s="113">
        <f t="shared" ca="1" si="46"/>
        <v>0</v>
      </c>
      <c r="EX43" s="113">
        <f t="shared" ca="1" si="46"/>
        <v>0</v>
      </c>
      <c r="EY43" s="113">
        <f t="shared" ca="1" si="46"/>
        <v>0</v>
      </c>
      <c r="EZ43" s="113">
        <f t="shared" ca="1" si="46"/>
        <v>0</v>
      </c>
      <c r="FA43" s="113">
        <f t="shared" ca="1" si="46"/>
        <v>0</v>
      </c>
      <c r="FB43" s="113">
        <f t="shared" ca="1" si="46"/>
        <v>0</v>
      </c>
      <c r="FC43" s="113">
        <f t="shared" ca="1" si="46"/>
        <v>0</v>
      </c>
      <c r="FD43" s="113">
        <f t="shared" ca="1" si="46"/>
        <v>0</v>
      </c>
      <c r="FE43" s="113">
        <f t="shared" ca="1" si="46"/>
        <v>0</v>
      </c>
      <c r="FF43" s="113">
        <f t="shared" ca="1" si="46"/>
        <v>0</v>
      </c>
      <c r="FG43" s="113">
        <f t="shared" ca="1" si="46"/>
        <v>0</v>
      </c>
      <c r="FH43" s="113">
        <f t="shared" ca="1" si="46"/>
        <v>0</v>
      </c>
      <c r="FI43" s="113">
        <f t="shared" ca="1" si="46"/>
        <v>0</v>
      </c>
      <c r="FJ43" s="113">
        <f t="shared" ca="1" si="46"/>
        <v>0</v>
      </c>
      <c r="FK43" s="113">
        <f t="shared" ca="1" si="46"/>
        <v>0</v>
      </c>
      <c r="FL43" s="113">
        <f t="shared" ca="1" si="46"/>
        <v>0</v>
      </c>
      <c r="FM43" s="113">
        <f t="shared" ca="1" si="46"/>
        <v>0</v>
      </c>
      <c r="FN43" s="113">
        <f t="shared" ca="1" si="46"/>
        <v>0</v>
      </c>
      <c r="FO43" s="113">
        <f t="shared" ref="FO43:GS43" ca="1" si="47">IF(FO$6=$C11,-$F11,0)</f>
        <v>0</v>
      </c>
      <c r="FP43" s="113">
        <f t="shared" ca="1" si="47"/>
        <v>0</v>
      </c>
      <c r="FQ43" s="113">
        <f t="shared" ca="1" si="47"/>
        <v>0</v>
      </c>
      <c r="FR43" s="113">
        <f t="shared" ca="1" si="47"/>
        <v>0</v>
      </c>
      <c r="FS43" s="113">
        <f t="shared" ca="1" si="47"/>
        <v>0</v>
      </c>
      <c r="FT43" s="113">
        <f t="shared" ca="1" si="47"/>
        <v>0</v>
      </c>
      <c r="FU43" s="113">
        <f t="shared" ca="1" si="47"/>
        <v>0</v>
      </c>
      <c r="FV43" s="113">
        <f t="shared" ca="1" si="47"/>
        <v>0</v>
      </c>
      <c r="FW43" s="113">
        <f t="shared" ca="1" si="47"/>
        <v>0</v>
      </c>
      <c r="FX43" s="113">
        <f t="shared" ca="1" si="47"/>
        <v>0</v>
      </c>
      <c r="FY43" s="113">
        <f t="shared" ca="1" si="47"/>
        <v>0</v>
      </c>
      <c r="FZ43" s="113">
        <f t="shared" ca="1" si="47"/>
        <v>0</v>
      </c>
      <c r="GA43" s="113">
        <f t="shared" ca="1" si="47"/>
        <v>0</v>
      </c>
      <c r="GB43" s="113">
        <f t="shared" ca="1" si="47"/>
        <v>0</v>
      </c>
      <c r="GC43" s="113">
        <f t="shared" ca="1" si="47"/>
        <v>0</v>
      </c>
      <c r="GD43" s="113">
        <f t="shared" ca="1" si="47"/>
        <v>0</v>
      </c>
      <c r="GE43" s="113">
        <f t="shared" ca="1" si="47"/>
        <v>0</v>
      </c>
      <c r="GF43" s="113">
        <f t="shared" ca="1" si="47"/>
        <v>0</v>
      </c>
      <c r="GG43" s="113">
        <f t="shared" ca="1" si="47"/>
        <v>0</v>
      </c>
      <c r="GH43" s="113">
        <f t="shared" ca="1" si="47"/>
        <v>0</v>
      </c>
      <c r="GI43" s="113">
        <f t="shared" ca="1" si="47"/>
        <v>0</v>
      </c>
      <c r="GJ43" s="113">
        <f t="shared" ca="1" si="47"/>
        <v>0</v>
      </c>
      <c r="GK43" s="113">
        <f t="shared" ca="1" si="47"/>
        <v>0</v>
      </c>
      <c r="GL43" s="113">
        <f t="shared" ca="1" si="47"/>
        <v>0</v>
      </c>
      <c r="GM43" s="113">
        <f t="shared" ca="1" si="47"/>
        <v>0</v>
      </c>
      <c r="GN43" s="113">
        <f t="shared" ca="1" si="47"/>
        <v>0</v>
      </c>
      <c r="GO43" s="113">
        <f t="shared" ca="1" si="47"/>
        <v>0</v>
      </c>
      <c r="GP43" s="113">
        <f t="shared" ca="1" si="47"/>
        <v>0</v>
      </c>
      <c r="GQ43" s="113">
        <f t="shared" ca="1" si="47"/>
        <v>0</v>
      </c>
      <c r="GR43" s="113">
        <f t="shared" ca="1" si="47"/>
        <v>0</v>
      </c>
      <c r="GS43" s="113">
        <f t="shared" ca="1" si="47"/>
        <v>0</v>
      </c>
      <c r="GU43" s="113">
        <f t="shared" ca="1" si="34"/>
        <v>0</v>
      </c>
      <c r="GV43" s="113">
        <f t="shared" ca="1" si="34"/>
        <v>-48654542.990321994</v>
      </c>
      <c r="GW43" s="113">
        <f t="shared" ca="1" si="34"/>
        <v>0</v>
      </c>
      <c r="GX43" s="113">
        <f t="shared" ca="1" si="34"/>
        <v>0</v>
      </c>
      <c r="GY43" s="113">
        <f t="shared" ca="1" si="34"/>
        <v>0</v>
      </c>
      <c r="GZ43" s="113">
        <f t="shared" ca="1" si="34"/>
        <v>0</v>
      </c>
      <c r="HA43" s="113">
        <f t="shared" ca="1" si="34"/>
        <v>0</v>
      </c>
      <c r="HB43" s="113">
        <f t="shared" ca="1" si="34"/>
        <v>0</v>
      </c>
      <c r="HC43" s="113">
        <f t="shared" ca="1" si="34"/>
        <v>0</v>
      </c>
      <c r="HD43" s="113">
        <f t="shared" ca="1" si="34"/>
        <v>0</v>
      </c>
      <c r="HE43" s="113">
        <f t="shared" ca="1" si="34"/>
        <v>0</v>
      </c>
      <c r="HF43" s="113">
        <f t="shared" ca="1" si="34"/>
        <v>0</v>
      </c>
      <c r="HG43" s="113">
        <f t="shared" ca="1" si="34"/>
        <v>0</v>
      </c>
      <c r="HH43" s="113">
        <f t="shared" ca="1" si="34"/>
        <v>0</v>
      </c>
      <c r="HI43" s="113">
        <f t="shared" ca="1" si="34"/>
        <v>0</v>
      </c>
      <c r="HJ43" s="113">
        <f t="shared" ca="1" si="34"/>
        <v>0</v>
      </c>
      <c r="HK43" s="113">
        <f t="shared" ca="1" si="35"/>
        <v>-48654542.990321994</v>
      </c>
    </row>
    <row r="44" spans="1:220" s="112" customFormat="1" hidden="1" outlineLevel="1" x14ac:dyDescent="0.75">
      <c r="B44" s="112" t="str">
        <f t="shared" si="27"/>
        <v>BBCMS 2019-C3</v>
      </c>
      <c r="C44" s="105"/>
      <c r="D44" s="111"/>
      <c r="E44" s="235"/>
      <c r="F44" s="113"/>
      <c r="G44" s="113"/>
      <c r="H44" s="236"/>
      <c r="I44" s="237"/>
      <c r="K44" s="113">
        <f t="shared" ref="K44:AP44" ca="1" si="48">IF(K$6=$C12,-$F12,0)</f>
        <v>0</v>
      </c>
      <c r="L44" s="113">
        <f t="shared" ca="1" si="48"/>
        <v>0</v>
      </c>
      <c r="M44" s="113">
        <f t="shared" ca="1" si="48"/>
        <v>0</v>
      </c>
      <c r="N44" s="113">
        <f t="shared" ca="1" si="48"/>
        <v>0</v>
      </c>
      <c r="O44" s="113">
        <f t="shared" ca="1" si="48"/>
        <v>0</v>
      </c>
      <c r="P44" s="113">
        <f t="shared" ca="1" si="48"/>
        <v>0</v>
      </c>
      <c r="Q44" s="113">
        <f t="shared" ca="1" si="48"/>
        <v>0</v>
      </c>
      <c r="R44" s="113">
        <f t="shared" ca="1" si="48"/>
        <v>0</v>
      </c>
      <c r="S44" s="113">
        <f t="shared" ca="1" si="48"/>
        <v>0</v>
      </c>
      <c r="T44" s="113">
        <f t="shared" ca="1" si="48"/>
        <v>0</v>
      </c>
      <c r="U44" s="113">
        <f t="shared" ca="1" si="48"/>
        <v>0</v>
      </c>
      <c r="V44" s="113">
        <f t="shared" ca="1" si="48"/>
        <v>0</v>
      </c>
      <c r="W44" s="113">
        <f t="shared" ca="1" si="48"/>
        <v>0</v>
      </c>
      <c r="X44" s="113">
        <f t="shared" ca="1" si="48"/>
        <v>0</v>
      </c>
      <c r="Y44" s="113">
        <f t="shared" ca="1" si="48"/>
        <v>0</v>
      </c>
      <c r="Z44" s="113">
        <f t="shared" ca="1" si="48"/>
        <v>0</v>
      </c>
      <c r="AA44" s="113">
        <f t="shared" ca="1" si="48"/>
        <v>0</v>
      </c>
      <c r="AB44" s="113">
        <f t="shared" ca="1" si="48"/>
        <v>0</v>
      </c>
      <c r="AC44" s="113">
        <f t="shared" ca="1" si="48"/>
        <v>0</v>
      </c>
      <c r="AD44" s="113">
        <f t="shared" ca="1" si="48"/>
        <v>0</v>
      </c>
      <c r="AE44" s="113">
        <f t="shared" ca="1" si="48"/>
        <v>0</v>
      </c>
      <c r="AF44" s="113">
        <f t="shared" ca="1" si="48"/>
        <v>0</v>
      </c>
      <c r="AG44" s="113">
        <f t="shared" ca="1" si="48"/>
        <v>0</v>
      </c>
      <c r="AH44" s="113">
        <f t="shared" ca="1" si="48"/>
        <v>0</v>
      </c>
      <c r="AI44" s="113">
        <f t="shared" ca="1" si="48"/>
        <v>0</v>
      </c>
      <c r="AJ44" s="113">
        <f t="shared" ca="1" si="48"/>
        <v>0</v>
      </c>
      <c r="AK44" s="113">
        <f t="shared" ca="1" si="48"/>
        <v>0</v>
      </c>
      <c r="AL44" s="113">
        <f t="shared" ca="1" si="48"/>
        <v>0</v>
      </c>
      <c r="AM44" s="113">
        <f t="shared" ca="1" si="48"/>
        <v>-49580193.572896004</v>
      </c>
      <c r="AN44" s="113">
        <f t="shared" ca="1" si="48"/>
        <v>0</v>
      </c>
      <c r="AO44" s="113">
        <f t="shared" ca="1" si="48"/>
        <v>0</v>
      </c>
      <c r="AP44" s="113">
        <f t="shared" ca="1" si="48"/>
        <v>0</v>
      </c>
      <c r="AQ44" s="113">
        <f t="shared" ref="AQ44:BV44" ca="1" si="49">IF(AQ$6=$C12,-$F12,0)</f>
        <v>0</v>
      </c>
      <c r="AR44" s="113">
        <f t="shared" ca="1" si="49"/>
        <v>0</v>
      </c>
      <c r="AS44" s="113">
        <f t="shared" ca="1" si="49"/>
        <v>0</v>
      </c>
      <c r="AT44" s="113">
        <f t="shared" ca="1" si="49"/>
        <v>0</v>
      </c>
      <c r="AU44" s="113">
        <f t="shared" ca="1" si="49"/>
        <v>0</v>
      </c>
      <c r="AV44" s="113">
        <f t="shared" ca="1" si="49"/>
        <v>0</v>
      </c>
      <c r="AW44" s="113">
        <f t="shared" ca="1" si="49"/>
        <v>0</v>
      </c>
      <c r="AX44" s="113">
        <f t="shared" ca="1" si="49"/>
        <v>0</v>
      </c>
      <c r="AY44" s="113">
        <f t="shared" ca="1" si="49"/>
        <v>0</v>
      </c>
      <c r="AZ44" s="113">
        <f t="shared" ca="1" si="49"/>
        <v>0</v>
      </c>
      <c r="BA44" s="113">
        <f t="shared" ca="1" si="49"/>
        <v>0</v>
      </c>
      <c r="BB44" s="113">
        <f t="shared" ca="1" si="49"/>
        <v>0</v>
      </c>
      <c r="BC44" s="113">
        <f t="shared" ca="1" si="49"/>
        <v>0</v>
      </c>
      <c r="BD44" s="113">
        <f t="shared" ca="1" si="49"/>
        <v>0</v>
      </c>
      <c r="BE44" s="113">
        <f t="shared" ca="1" si="49"/>
        <v>0</v>
      </c>
      <c r="BF44" s="113">
        <f t="shared" ca="1" si="49"/>
        <v>0</v>
      </c>
      <c r="BG44" s="113">
        <f t="shared" ca="1" si="49"/>
        <v>0</v>
      </c>
      <c r="BH44" s="113">
        <f t="shared" ca="1" si="49"/>
        <v>0</v>
      </c>
      <c r="BI44" s="113">
        <f t="shared" ca="1" si="49"/>
        <v>0</v>
      </c>
      <c r="BJ44" s="113">
        <f t="shared" ca="1" si="49"/>
        <v>0</v>
      </c>
      <c r="BK44" s="113">
        <f t="shared" ca="1" si="49"/>
        <v>0</v>
      </c>
      <c r="BL44" s="113">
        <f t="shared" ca="1" si="49"/>
        <v>0</v>
      </c>
      <c r="BM44" s="113">
        <f t="shared" ca="1" si="49"/>
        <v>0</v>
      </c>
      <c r="BN44" s="113">
        <f t="shared" ca="1" si="49"/>
        <v>0</v>
      </c>
      <c r="BO44" s="113">
        <f t="shared" ca="1" si="49"/>
        <v>0</v>
      </c>
      <c r="BP44" s="113">
        <f t="shared" ca="1" si="49"/>
        <v>0</v>
      </c>
      <c r="BQ44" s="113">
        <f t="shared" ca="1" si="49"/>
        <v>0</v>
      </c>
      <c r="BR44" s="113">
        <f t="shared" ca="1" si="49"/>
        <v>0</v>
      </c>
      <c r="BS44" s="113">
        <f t="shared" ca="1" si="49"/>
        <v>0</v>
      </c>
      <c r="BT44" s="113">
        <f t="shared" ca="1" si="49"/>
        <v>0</v>
      </c>
      <c r="BU44" s="113">
        <f t="shared" ca="1" si="49"/>
        <v>0</v>
      </c>
      <c r="BV44" s="113">
        <f t="shared" ca="1" si="49"/>
        <v>0</v>
      </c>
      <c r="BW44" s="113">
        <f t="shared" ref="BW44:DB44" ca="1" si="50">IF(BW$6=$C12,-$F12,0)</f>
        <v>0</v>
      </c>
      <c r="BX44" s="113">
        <f t="shared" ca="1" si="50"/>
        <v>0</v>
      </c>
      <c r="BY44" s="113">
        <f t="shared" ca="1" si="50"/>
        <v>0</v>
      </c>
      <c r="BZ44" s="113">
        <f t="shared" ca="1" si="50"/>
        <v>0</v>
      </c>
      <c r="CA44" s="113">
        <f t="shared" ca="1" si="50"/>
        <v>0</v>
      </c>
      <c r="CB44" s="113">
        <f t="shared" ca="1" si="50"/>
        <v>0</v>
      </c>
      <c r="CC44" s="113">
        <f t="shared" ca="1" si="50"/>
        <v>0</v>
      </c>
      <c r="CD44" s="113">
        <f t="shared" ca="1" si="50"/>
        <v>0</v>
      </c>
      <c r="CE44" s="113">
        <f t="shared" ca="1" si="50"/>
        <v>0</v>
      </c>
      <c r="CF44" s="113">
        <f t="shared" ca="1" si="50"/>
        <v>0</v>
      </c>
      <c r="CG44" s="113">
        <f t="shared" ca="1" si="50"/>
        <v>0</v>
      </c>
      <c r="CH44" s="113">
        <f t="shared" ca="1" si="50"/>
        <v>0</v>
      </c>
      <c r="CI44" s="113">
        <f t="shared" ca="1" si="50"/>
        <v>0</v>
      </c>
      <c r="CJ44" s="113">
        <f t="shared" ca="1" si="50"/>
        <v>0</v>
      </c>
      <c r="CK44" s="113">
        <f t="shared" ca="1" si="50"/>
        <v>0</v>
      </c>
      <c r="CL44" s="113">
        <f t="shared" ca="1" si="50"/>
        <v>0</v>
      </c>
      <c r="CM44" s="113">
        <f t="shared" ca="1" si="50"/>
        <v>0</v>
      </c>
      <c r="CN44" s="113">
        <f t="shared" ca="1" si="50"/>
        <v>0</v>
      </c>
      <c r="CO44" s="113">
        <f t="shared" ca="1" si="50"/>
        <v>0</v>
      </c>
      <c r="CP44" s="113">
        <f t="shared" ca="1" si="50"/>
        <v>0</v>
      </c>
      <c r="CQ44" s="113">
        <f t="shared" ca="1" si="50"/>
        <v>0</v>
      </c>
      <c r="CR44" s="113">
        <f t="shared" ca="1" si="50"/>
        <v>0</v>
      </c>
      <c r="CS44" s="113">
        <f t="shared" ca="1" si="50"/>
        <v>0</v>
      </c>
      <c r="CT44" s="113">
        <f t="shared" ca="1" si="50"/>
        <v>0</v>
      </c>
      <c r="CU44" s="113">
        <f t="shared" ca="1" si="50"/>
        <v>0</v>
      </c>
      <c r="CV44" s="113">
        <f t="shared" ca="1" si="50"/>
        <v>0</v>
      </c>
      <c r="CW44" s="113">
        <f t="shared" ca="1" si="50"/>
        <v>0</v>
      </c>
      <c r="CX44" s="113">
        <f t="shared" ca="1" si="50"/>
        <v>0</v>
      </c>
      <c r="CY44" s="113">
        <f t="shared" ca="1" si="50"/>
        <v>0</v>
      </c>
      <c r="CZ44" s="113">
        <f t="shared" ca="1" si="50"/>
        <v>0</v>
      </c>
      <c r="DA44" s="113">
        <f t="shared" ca="1" si="50"/>
        <v>0</v>
      </c>
      <c r="DB44" s="113">
        <f t="shared" ca="1" si="50"/>
        <v>0</v>
      </c>
      <c r="DC44" s="113">
        <f t="shared" ref="DC44:EH44" ca="1" si="51">IF(DC$6=$C12,-$F12,0)</f>
        <v>0</v>
      </c>
      <c r="DD44" s="113">
        <f t="shared" ca="1" si="51"/>
        <v>0</v>
      </c>
      <c r="DE44" s="113">
        <f t="shared" ca="1" si="51"/>
        <v>0</v>
      </c>
      <c r="DF44" s="113">
        <f t="shared" ca="1" si="51"/>
        <v>0</v>
      </c>
      <c r="DG44" s="113">
        <f t="shared" ca="1" si="51"/>
        <v>0</v>
      </c>
      <c r="DH44" s="113">
        <f t="shared" ca="1" si="51"/>
        <v>0</v>
      </c>
      <c r="DI44" s="113">
        <f t="shared" ca="1" si="51"/>
        <v>0</v>
      </c>
      <c r="DJ44" s="113">
        <f t="shared" ca="1" si="51"/>
        <v>0</v>
      </c>
      <c r="DK44" s="113">
        <f t="shared" ca="1" si="51"/>
        <v>0</v>
      </c>
      <c r="DL44" s="113">
        <f t="shared" ca="1" si="51"/>
        <v>0</v>
      </c>
      <c r="DM44" s="113">
        <f t="shared" ca="1" si="51"/>
        <v>0</v>
      </c>
      <c r="DN44" s="113">
        <f t="shared" ca="1" si="51"/>
        <v>0</v>
      </c>
      <c r="DO44" s="113">
        <f t="shared" ca="1" si="51"/>
        <v>0</v>
      </c>
      <c r="DP44" s="113">
        <f t="shared" ca="1" si="51"/>
        <v>0</v>
      </c>
      <c r="DQ44" s="113">
        <f t="shared" ca="1" si="51"/>
        <v>0</v>
      </c>
      <c r="DR44" s="113">
        <f t="shared" ca="1" si="51"/>
        <v>0</v>
      </c>
      <c r="DS44" s="113">
        <f t="shared" ca="1" si="51"/>
        <v>0</v>
      </c>
      <c r="DT44" s="113">
        <f t="shared" ca="1" si="51"/>
        <v>0</v>
      </c>
      <c r="DU44" s="113">
        <f t="shared" ca="1" si="51"/>
        <v>0</v>
      </c>
      <c r="DV44" s="113">
        <f t="shared" ca="1" si="51"/>
        <v>0</v>
      </c>
      <c r="DW44" s="113">
        <f t="shared" ca="1" si="51"/>
        <v>0</v>
      </c>
      <c r="DX44" s="113">
        <f t="shared" ca="1" si="51"/>
        <v>0</v>
      </c>
      <c r="DY44" s="113">
        <f t="shared" ca="1" si="51"/>
        <v>0</v>
      </c>
      <c r="DZ44" s="113">
        <f t="shared" ca="1" si="51"/>
        <v>0</v>
      </c>
      <c r="EA44" s="113">
        <f t="shared" ca="1" si="51"/>
        <v>0</v>
      </c>
      <c r="EB44" s="113">
        <f t="shared" ca="1" si="51"/>
        <v>0</v>
      </c>
      <c r="EC44" s="113">
        <f t="shared" ca="1" si="51"/>
        <v>0</v>
      </c>
      <c r="ED44" s="113">
        <f t="shared" ca="1" si="51"/>
        <v>0</v>
      </c>
      <c r="EE44" s="113">
        <f t="shared" ca="1" si="51"/>
        <v>0</v>
      </c>
      <c r="EF44" s="113">
        <f t="shared" ca="1" si="51"/>
        <v>0</v>
      </c>
      <c r="EG44" s="113">
        <f t="shared" ca="1" si="51"/>
        <v>0</v>
      </c>
      <c r="EH44" s="113">
        <f t="shared" ca="1" si="51"/>
        <v>0</v>
      </c>
      <c r="EI44" s="113">
        <f t="shared" ref="EI44:FN44" ca="1" si="52">IF(EI$6=$C12,-$F12,0)</f>
        <v>0</v>
      </c>
      <c r="EJ44" s="113">
        <f t="shared" ca="1" si="52"/>
        <v>0</v>
      </c>
      <c r="EK44" s="113">
        <f t="shared" ca="1" si="52"/>
        <v>0</v>
      </c>
      <c r="EL44" s="113">
        <f t="shared" ca="1" si="52"/>
        <v>0</v>
      </c>
      <c r="EM44" s="113">
        <f t="shared" ca="1" si="52"/>
        <v>0</v>
      </c>
      <c r="EN44" s="113">
        <f t="shared" ca="1" si="52"/>
        <v>0</v>
      </c>
      <c r="EO44" s="113">
        <f t="shared" ca="1" si="52"/>
        <v>0</v>
      </c>
      <c r="EP44" s="113">
        <f t="shared" ca="1" si="52"/>
        <v>0</v>
      </c>
      <c r="EQ44" s="113">
        <f t="shared" ca="1" si="52"/>
        <v>0</v>
      </c>
      <c r="ER44" s="113">
        <f t="shared" ca="1" si="52"/>
        <v>0</v>
      </c>
      <c r="ES44" s="113">
        <f t="shared" ca="1" si="52"/>
        <v>0</v>
      </c>
      <c r="ET44" s="113">
        <f t="shared" ca="1" si="52"/>
        <v>0</v>
      </c>
      <c r="EU44" s="113">
        <f t="shared" ca="1" si="52"/>
        <v>0</v>
      </c>
      <c r="EV44" s="113">
        <f t="shared" ca="1" si="52"/>
        <v>0</v>
      </c>
      <c r="EW44" s="113">
        <f t="shared" ca="1" si="52"/>
        <v>0</v>
      </c>
      <c r="EX44" s="113">
        <f t="shared" ca="1" si="52"/>
        <v>0</v>
      </c>
      <c r="EY44" s="113">
        <f t="shared" ca="1" si="52"/>
        <v>0</v>
      </c>
      <c r="EZ44" s="113">
        <f t="shared" ca="1" si="52"/>
        <v>0</v>
      </c>
      <c r="FA44" s="113">
        <f t="shared" ca="1" si="52"/>
        <v>0</v>
      </c>
      <c r="FB44" s="113">
        <f t="shared" ca="1" si="52"/>
        <v>0</v>
      </c>
      <c r="FC44" s="113">
        <f t="shared" ca="1" si="52"/>
        <v>0</v>
      </c>
      <c r="FD44" s="113">
        <f t="shared" ca="1" si="52"/>
        <v>0</v>
      </c>
      <c r="FE44" s="113">
        <f t="shared" ca="1" si="52"/>
        <v>0</v>
      </c>
      <c r="FF44" s="113">
        <f t="shared" ca="1" si="52"/>
        <v>0</v>
      </c>
      <c r="FG44" s="113">
        <f t="shared" ca="1" si="52"/>
        <v>0</v>
      </c>
      <c r="FH44" s="113">
        <f t="shared" ca="1" si="52"/>
        <v>0</v>
      </c>
      <c r="FI44" s="113">
        <f t="shared" ca="1" si="52"/>
        <v>0</v>
      </c>
      <c r="FJ44" s="113">
        <f t="shared" ca="1" si="52"/>
        <v>0</v>
      </c>
      <c r="FK44" s="113">
        <f t="shared" ca="1" si="52"/>
        <v>0</v>
      </c>
      <c r="FL44" s="113">
        <f t="shared" ca="1" si="52"/>
        <v>0</v>
      </c>
      <c r="FM44" s="113">
        <f t="shared" ca="1" si="52"/>
        <v>0</v>
      </c>
      <c r="FN44" s="113">
        <f t="shared" ca="1" si="52"/>
        <v>0</v>
      </c>
      <c r="FO44" s="113">
        <f t="shared" ref="FO44:GS44" ca="1" si="53">IF(FO$6=$C12,-$F12,0)</f>
        <v>0</v>
      </c>
      <c r="FP44" s="113">
        <f t="shared" ca="1" si="53"/>
        <v>0</v>
      </c>
      <c r="FQ44" s="113">
        <f t="shared" ca="1" si="53"/>
        <v>0</v>
      </c>
      <c r="FR44" s="113">
        <f t="shared" ca="1" si="53"/>
        <v>0</v>
      </c>
      <c r="FS44" s="113">
        <f t="shared" ca="1" si="53"/>
        <v>0</v>
      </c>
      <c r="FT44" s="113">
        <f t="shared" ca="1" si="53"/>
        <v>0</v>
      </c>
      <c r="FU44" s="113">
        <f t="shared" ca="1" si="53"/>
        <v>0</v>
      </c>
      <c r="FV44" s="113">
        <f t="shared" ca="1" si="53"/>
        <v>0</v>
      </c>
      <c r="FW44" s="113">
        <f t="shared" ca="1" si="53"/>
        <v>0</v>
      </c>
      <c r="FX44" s="113">
        <f t="shared" ca="1" si="53"/>
        <v>0</v>
      </c>
      <c r="FY44" s="113">
        <f t="shared" ca="1" si="53"/>
        <v>0</v>
      </c>
      <c r="FZ44" s="113">
        <f t="shared" ca="1" si="53"/>
        <v>0</v>
      </c>
      <c r="GA44" s="113">
        <f t="shared" ca="1" si="53"/>
        <v>0</v>
      </c>
      <c r="GB44" s="113">
        <f t="shared" ca="1" si="53"/>
        <v>0</v>
      </c>
      <c r="GC44" s="113">
        <f t="shared" ca="1" si="53"/>
        <v>0</v>
      </c>
      <c r="GD44" s="113">
        <f t="shared" ca="1" si="53"/>
        <v>0</v>
      </c>
      <c r="GE44" s="113">
        <f t="shared" ca="1" si="53"/>
        <v>0</v>
      </c>
      <c r="GF44" s="113">
        <f t="shared" ca="1" si="53"/>
        <v>0</v>
      </c>
      <c r="GG44" s="113">
        <f t="shared" ca="1" si="53"/>
        <v>0</v>
      </c>
      <c r="GH44" s="113">
        <f t="shared" ca="1" si="53"/>
        <v>0</v>
      </c>
      <c r="GI44" s="113">
        <f t="shared" ca="1" si="53"/>
        <v>0</v>
      </c>
      <c r="GJ44" s="113">
        <f t="shared" ca="1" si="53"/>
        <v>0</v>
      </c>
      <c r="GK44" s="113">
        <f t="shared" ca="1" si="53"/>
        <v>0</v>
      </c>
      <c r="GL44" s="113">
        <f t="shared" ca="1" si="53"/>
        <v>0</v>
      </c>
      <c r="GM44" s="113">
        <f t="shared" ca="1" si="53"/>
        <v>0</v>
      </c>
      <c r="GN44" s="113">
        <f t="shared" ca="1" si="53"/>
        <v>0</v>
      </c>
      <c r="GO44" s="113">
        <f t="shared" ca="1" si="53"/>
        <v>0</v>
      </c>
      <c r="GP44" s="113">
        <f t="shared" ca="1" si="53"/>
        <v>0</v>
      </c>
      <c r="GQ44" s="113">
        <f t="shared" ca="1" si="53"/>
        <v>0</v>
      </c>
      <c r="GR44" s="113">
        <f t="shared" ca="1" si="53"/>
        <v>0</v>
      </c>
      <c r="GS44" s="113">
        <f t="shared" ca="1" si="53"/>
        <v>0</v>
      </c>
      <c r="GU44" s="113">
        <f t="shared" ca="1" si="34"/>
        <v>0</v>
      </c>
      <c r="GV44" s="113">
        <f t="shared" ca="1" si="34"/>
        <v>0</v>
      </c>
      <c r="GW44" s="113">
        <f t="shared" ca="1" si="34"/>
        <v>-49580193.572896004</v>
      </c>
      <c r="GX44" s="113">
        <f t="shared" ca="1" si="34"/>
        <v>0</v>
      </c>
      <c r="GY44" s="113">
        <f t="shared" ca="1" si="34"/>
        <v>0</v>
      </c>
      <c r="GZ44" s="113">
        <f t="shared" ca="1" si="34"/>
        <v>0</v>
      </c>
      <c r="HA44" s="113">
        <f t="shared" ca="1" si="34"/>
        <v>0</v>
      </c>
      <c r="HB44" s="113">
        <f t="shared" ca="1" si="34"/>
        <v>0</v>
      </c>
      <c r="HC44" s="113">
        <f t="shared" ca="1" si="34"/>
        <v>0</v>
      </c>
      <c r="HD44" s="113">
        <f t="shared" ca="1" si="34"/>
        <v>0</v>
      </c>
      <c r="HE44" s="113">
        <f t="shared" ca="1" si="34"/>
        <v>0</v>
      </c>
      <c r="HF44" s="113">
        <f t="shared" ca="1" si="34"/>
        <v>0</v>
      </c>
      <c r="HG44" s="113">
        <f t="shared" ca="1" si="34"/>
        <v>0</v>
      </c>
      <c r="HH44" s="113">
        <f t="shared" ca="1" si="34"/>
        <v>0</v>
      </c>
      <c r="HI44" s="113">
        <f t="shared" ca="1" si="34"/>
        <v>0</v>
      </c>
      <c r="HJ44" s="113">
        <f t="shared" ca="1" si="34"/>
        <v>0</v>
      </c>
      <c r="HK44" s="113">
        <f t="shared" ca="1" si="35"/>
        <v>-49580193.572896004</v>
      </c>
    </row>
    <row r="45" spans="1:220" s="112" customFormat="1" hidden="1" outlineLevel="1" x14ac:dyDescent="0.75">
      <c r="B45" s="112" t="str">
        <f t="shared" si="27"/>
        <v>GSMS 2019-GC38</v>
      </c>
      <c r="C45" s="105"/>
      <c r="D45" s="111"/>
      <c r="E45" s="235"/>
      <c r="F45" s="113"/>
      <c r="G45" s="113"/>
      <c r="H45" s="236"/>
      <c r="I45" s="237"/>
      <c r="K45" s="113">
        <f t="shared" ref="K45:AP45" ca="1" si="54">IF(K$6=$C13,-$F13,0)</f>
        <v>0</v>
      </c>
      <c r="L45" s="113">
        <f t="shared" ca="1" si="54"/>
        <v>0</v>
      </c>
      <c r="M45" s="113">
        <f t="shared" ca="1" si="54"/>
        <v>0</v>
      </c>
      <c r="N45" s="113">
        <f t="shared" ca="1" si="54"/>
        <v>0</v>
      </c>
      <c r="O45" s="113">
        <f t="shared" ca="1" si="54"/>
        <v>0</v>
      </c>
      <c r="P45" s="113">
        <f t="shared" ca="1" si="54"/>
        <v>0</v>
      </c>
      <c r="Q45" s="113">
        <f t="shared" ca="1" si="54"/>
        <v>0</v>
      </c>
      <c r="R45" s="113">
        <f t="shared" ca="1" si="54"/>
        <v>0</v>
      </c>
      <c r="S45" s="113">
        <f t="shared" ca="1" si="54"/>
        <v>0</v>
      </c>
      <c r="T45" s="113">
        <f t="shared" ca="1" si="54"/>
        <v>0</v>
      </c>
      <c r="U45" s="113">
        <f t="shared" ca="1" si="54"/>
        <v>0</v>
      </c>
      <c r="V45" s="113">
        <f t="shared" ca="1" si="54"/>
        <v>0</v>
      </c>
      <c r="W45" s="113">
        <f t="shared" ca="1" si="54"/>
        <v>0</v>
      </c>
      <c r="X45" s="113">
        <f t="shared" ca="1" si="54"/>
        <v>0</v>
      </c>
      <c r="Y45" s="113">
        <f t="shared" ca="1" si="54"/>
        <v>0</v>
      </c>
      <c r="Z45" s="113">
        <f t="shared" ca="1" si="54"/>
        <v>0</v>
      </c>
      <c r="AA45" s="113">
        <f t="shared" ca="1" si="54"/>
        <v>0</v>
      </c>
      <c r="AB45" s="113">
        <f t="shared" ca="1" si="54"/>
        <v>0</v>
      </c>
      <c r="AC45" s="113">
        <f t="shared" ca="1" si="54"/>
        <v>0</v>
      </c>
      <c r="AD45" s="113">
        <f t="shared" ca="1" si="54"/>
        <v>0</v>
      </c>
      <c r="AE45" s="113">
        <f t="shared" ca="1" si="54"/>
        <v>0</v>
      </c>
      <c r="AF45" s="113">
        <f t="shared" ca="1" si="54"/>
        <v>0</v>
      </c>
      <c r="AG45" s="113">
        <f t="shared" ca="1" si="54"/>
        <v>0</v>
      </c>
      <c r="AH45" s="113">
        <f t="shared" ca="1" si="54"/>
        <v>0</v>
      </c>
      <c r="AI45" s="113">
        <f t="shared" ca="1" si="54"/>
        <v>-39335516</v>
      </c>
      <c r="AJ45" s="113">
        <f t="shared" ca="1" si="54"/>
        <v>0</v>
      </c>
      <c r="AK45" s="113">
        <f t="shared" ca="1" si="54"/>
        <v>0</v>
      </c>
      <c r="AL45" s="113">
        <f t="shared" ca="1" si="54"/>
        <v>0</v>
      </c>
      <c r="AM45" s="113">
        <f t="shared" ca="1" si="54"/>
        <v>0</v>
      </c>
      <c r="AN45" s="113">
        <f t="shared" ca="1" si="54"/>
        <v>0</v>
      </c>
      <c r="AO45" s="113">
        <f t="shared" ca="1" si="54"/>
        <v>0</v>
      </c>
      <c r="AP45" s="113">
        <f t="shared" ca="1" si="54"/>
        <v>0</v>
      </c>
      <c r="AQ45" s="113">
        <f t="shared" ref="AQ45:BV45" ca="1" si="55">IF(AQ$6=$C13,-$F13,0)</f>
        <v>0</v>
      </c>
      <c r="AR45" s="113">
        <f t="shared" ca="1" si="55"/>
        <v>0</v>
      </c>
      <c r="AS45" s="113">
        <f t="shared" ca="1" si="55"/>
        <v>0</v>
      </c>
      <c r="AT45" s="113">
        <f t="shared" ca="1" si="55"/>
        <v>0</v>
      </c>
      <c r="AU45" s="113">
        <f t="shared" ca="1" si="55"/>
        <v>0</v>
      </c>
      <c r="AV45" s="113">
        <f t="shared" ca="1" si="55"/>
        <v>0</v>
      </c>
      <c r="AW45" s="113">
        <f t="shared" ca="1" si="55"/>
        <v>0</v>
      </c>
      <c r="AX45" s="113">
        <f t="shared" ca="1" si="55"/>
        <v>0</v>
      </c>
      <c r="AY45" s="113">
        <f t="shared" ca="1" si="55"/>
        <v>0</v>
      </c>
      <c r="AZ45" s="113">
        <f t="shared" ca="1" si="55"/>
        <v>0</v>
      </c>
      <c r="BA45" s="113">
        <f t="shared" ca="1" si="55"/>
        <v>0</v>
      </c>
      <c r="BB45" s="113">
        <f t="shared" ca="1" si="55"/>
        <v>0</v>
      </c>
      <c r="BC45" s="113">
        <f t="shared" ca="1" si="55"/>
        <v>0</v>
      </c>
      <c r="BD45" s="113">
        <f t="shared" ca="1" si="55"/>
        <v>0</v>
      </c>
      <c r="BE45" s="113">
        <f t="shared" ca="1" si="55"/>
        <v>0</v>
      </c>
      <c r="BF45" s="113">
        <f t="shared" ca="1" si="55"/>
        <v>0</v>
      </c>
      <c r="BG45" s="113">
        <f t="shared" ca="1" si="55"/>
        <v>0</v>
      </c>
      <c r="BH45" s="113">
        <f t="shared" ca="1" si="55"/>
        <v>0</v>
      </c>
      <c r="BI45" s="113">
        <f t="shared" ca="1" si="55"/>
        <v>0</v>
      </c>
      <c r="BJ45" s="113">
        <f t="shared" ca="1" si="55"/>
        <v>0</v>
      </c>
      <c r="BK45" s="113">
        <f t="shared" ca="1" si="55"/>
        <v>0</v>
      </c>
      <c r="BL45" s="113">
        <f t="shared" ca="1" si="55"/>
        <v>0</v>
      </c>
      <c r="BM45" s="113">
        <f t="shared" ca="1" si="55"/>
        <v>0</v>
      </c>
      <c r="BN45" s="113">
        <f t="shared" ca="1" si="55"/>
        <v>0</v>
      </c>
      <c r="BO45" s="113">
        <f t="shared" ca="1" si="55"/>
        <v>0</v>
      </c>
      <c r="BP45" s="113">
        <f t="shared" ca="1" si="55"/>
        <v>0</v>
      </c>
      <c r="BQ45" s="113">
        <f t="shared" ca="1" si="55"/>
        <v>0</v>
      </c>
      <c r="BR45" s="113">
        <f t="shared" ca="1" si="55"/>
        <v>0</v>
      </c>
      <c r="BS45" s="113">
        <f t="shared" ca="1" si="55"/>
        <v>0</v>
      </c>
      <c r="BT45" s="113">
        <f t="shared" ca="1" si="55"/>
        <v>0</v>
      </c>
      <c r="BU45" s="113">
        <f t="shared" ca="1" si="55"/>
        <v>0</v>
      </c>
      <c r="BV45" s="113">
        <f t="shared" ca="1" si="55"/>
        <v>0</v>
      </c>
      <c r="BW45" s="113">
        <f t="shared" ref="BW45:DB45" ca="1" si="56">IF(BW$6=$C13,-$F13,0)</f>
        <v>0</v>
      </c>
      <c r="BX45" s="113">
        <f t="shared" ca="1" si="56"/>
        <v>0</v>
      </c>
      <c r="BY45" s="113">
        <f t="shared" ca="1" si="56"/>
        <v>0</v>
      </c>
      <c r="BZ45" s="113">
        <f t="shared" ca="1" si="56"/>
        <v>0</v>
      </c>
      <c r="CA45" s="113">
        <f t="shared" ca="1" si="56"/>
        <v>0</v>
      </c>
      <c r="CB45" s="113">
        <f t="shared" ca="1" si="56"/>
        <v>0</v>
      </c>
      <c r="CC45" s="113">
        <f t="shared" ca="1" si="56"/>
        <v>0</v>
      </c>
      <c r="CD45" s="113">
        <f t="shared" ca="1" si="56"/>
        <v>0</v>
      </c>
      <c r="CE45" s="113">
        <f t="shared" ca="1" si="56"/>
        <v>0</v>
      </c>
      <c r="CF45" s="113">
        <f t="shared" ca="1" si="56"/>
        <v>0</v>
      </c>
      <c r="CG45" s="113">
        <f t="shared" ca="1" si="56"/>
        <v>0</v>
      </c>
      <c r="CH45" s="113">
        <f t="shared" ca="1" si="56"/>
        <v>0</v>
      </c>
      <c r="CI45" s="113">
        <f t="shared" ca="1" si="56"/>
        <v>0</v>
      </c>
      <c r="CJ45" s="113">
        <f t="shared" ca="1" si="56"/>
        <v>0</v>
      </c>
      <c r="CK45" s="113">
        <f t="shared" ca="1" si="56"/>
        <v>0</v>
      </c>
      <c r="CL45" s="113">
        <f t="shared" ca="1" si="56"/>
        <v>0</v>
      </c>
      <c r="CM45" s="113">
        <f t="shared" ca="1" si="56"/>
        <v>0</v>
      </c>
      <c r="CN45" s="113">
        <f t="shared" ca="1" si="56"/>
        <v>0</v>
      </c>
      <c r="CO45" s="113">
        <f t="shared" ca="1" si="56"/>
        <v>0</v>
      </c>
      <c r="CP45" s="113">
        <f t="shared" ca="1" si="56"/>
        <v>0</v>
      </c>
      <c r="CQ45" s="113">
        <f t="shared" ca="1" si="56"/>
        <v>0</v>
      </c>
      <c r="CR45" s="113">
        <f t="shared" ca="1" si="56"/>
        <v>0</v>
      </c>
      <c r="CS45" s="113">
        <f t="shared" ca="1" si="56"/>
        <v>0</v>
      </c>
      <c r="CT45" s="113">
        <f t="shared" ca="1" si="56"/>
        <v>0</v>
      </c>
      <c r="CU45" s="113">
        <f t="shared" ca="1" si="56"/>
        <v>0</v>
      </c>
      <c r="CV45" s="113">
        <f t="shared" ca="1" si="56"/>
        <v>0</v>
      </c>
      <c r="CW45" s="113">
        <f t="shared" ca="1" si="56"/>
        <v>0</v>
      </c>
      <c r="CX45" s="113">
        <f t="shared" ca="1" si="56"/>
        <v>0</v>
      </c>
      <c r="CY45" s="113">
        <f t="shared" ca="1" si="56"/>
        <v>0</v>
      </c>
      <c r="CZ45" s="113">
        <f t="shared" ca="1" si="56"/>
        <v>0</v>
      </c>
      <c r="DA45" s="113">
        <f t="shared" ca="1" si="56"/>
        <v>0</v>
      </c>
      <c r="DB45" s="113">
        <f t="shared" ca="1" si="56"/>
        <v>0</v>
      </c>
      <c r="DC45" s="113">
        <f t="shared" ref="DC45:EH45" ca="1" si="57">IF(DC$6=$C13,-$F13,0)</f>
        <v>0</v>
      </c>
      <c r="DD45" s="113">
        <f t="shared" ca="1" si="57"/>
        <v>0</v>
      </c>
      <c r="DE45" s="113">
        <f t="shared" ca="1" si="57"/>
        <v>0</v>
      </c>
      <c r="DF45" s="113">
        <f t="shared" ca="1" si="57"/>
        <v>0</v>
      </c>
      <c r="DG45" s="113">
        <f t="shared" ca="1" si="57"/>
        <v>0</v>
      </c>
      <c r="DH45" s="113">
        <f t="shared" ca="1" si="57"/>
        <v>0</v>
      </c>
      <c r="DI45" s="113">
        <f t="shared" ca="1" si="57"/>
        <v>0</v>
      </c>
      <c r="DJ45" s="113">
        <f t="shared" ca="1" si="57"/>
        <v>0</v>
      </c>
      <c r="DK45" s="113">
        <f t="shared" ca="1" si="57"/>
        <v>0</v>
      </c>
      <c r="DL45" s="113">
        <f t="shared" ca="1" si="57"/>
        <v>0</v>
      </c>
      <c r="DM45" s="113">
        <f t="shared" ca="1" si="57"/>
        <v>0</v>
      </c>
      <c r="DN45" s="113">
        <f t="shared" ca="1" si="57"/>
        <v>0</v>
      </c>
      <c r="DO45" s="113">
        <f t="shared" ca="1" si="57"/>
        <v>0</v>
      </c>
      <c r="DP45" s="113">
        <f t="shared" ca="1" si="57"/>
        <v>0</v>
      </c>
      <c r="DQ45" s="113">
        <f t="shared" ca="1" si="57"/>
        <v>0</v>
      </c>
      <c r="DR45" s="113">
        <f t="shared" ca="1" si="57"/>
        <v>0</v>
      </c>
      <c r="DS45" s="113">
        <f t="shared" ca="1" si="57"/>
        <v>0</v>
      </c>
      <c r="DT45" s="113">
        <f t="shared" ca="1" si="57"/>
        <v>0</v>
      </c>
      <c r="DU45" s="113">
        <f t="shared" ca="1" si="57"/>
        <v>0</v>
      </c>
      <c r="DV45" s="113">
        <f t="shared" ca="1" si="57"/>
        <v>0</v>
      </c>
      <c r="DW45" s="113">
        <f t="shared" ca="1" si="57"/>
        <v>0</v>
      </c>
      <c r="DX45" s="113">
        <f t="shared" ca="1" si="57"/>
        <v>0</v>
      </c>
      <c r="DY45" s="113">
        <f t="shared" ca="1" si="57"/>
        <v>0</v>
      </c>
      <c r="DZ45" s="113">
        <f t="shared" ca="1" si="57"/>
        <v>0</v>
      </c>
      <c r="EA45" s="113">
        <f t="shared" ca="1" si="57"/>
        <v>0</v>
      </c>
      <c r="EB45" s="113">
        <f t="shared" ca="1" si="57"/>
        <v>0</v>
      </c>
      <c r="EC45" s="113">
        <f t="shared" ca="1" si="57"/>
        <v>0</v>
      </c>
      <c r="ED45" s="113">
        <f t="shared" ca="1" si="57"/>
        <v>0</v>
      </c>
      <c r="EE45" s="113">
        <f t="shared" ca="1" si="57"/>
        <v>0</v>
      </c>
      <c r="EF45" s="113">
        <f t="shared" ca="1" si="57"/>
        <v>0</v>
      </c>
      <c r="EG45" s="113">
        <f t="shared" ca="1" si="57"/>
        <v>0</v>
      </c>
      <c r="EH45" s="113">
        <f t="shared" ca="1" si="57"/>
        <v>0</v>
      </c>
      <c r="EI45" s="113">
        <f t="shared" ref="EI45:FN45" ca="1" si="58">IF(EI$6=$C13,-$F13,0)</f>
        <v>0</v>
      </c>
      <c r="EJ45" s="113">
        <f t="shared" ca="1" si="58"/>
        <v>0</v>
      </c>
      <c r="EK45" s="113">
        <f t="shared" ca="1" si="58"/>
        <v>0</v>
      </c>
      <c r="EL45" s="113">
        <f t="shared" ca="1" si="58"/>
        <v>0</v>
      </c>
      <c r="EM45" s="113">
        <f t="shared" ca="1" si="58"/>
        <v>0</v>
      </c>
      <c r="EN45" s="113">
        <f t="shared" ca="1" si="58"/>
        <v>0</v>
      </c>
      <c r="EO45" s="113">
        <f t="shared" ca="1" si="58"/>
        <v>0</v>
      </c>
      <c r="EP45" s="113">
        <f t="shared" ca="1" si="58"/>
        <v>0</v>
      </c>
      <c r="EQ45" s="113">
        <f t="shared" ca="1" si="58"/>
        <v>0</v>
      </c>
      <c r="ER45" s="113">
        <f t="shared" ca="1" si="58"/>
        <v>0</v>
      </c>
      <c r="ES45" s="113">
        <f t="shared" ca="1" si="58"/>
        <v>0</v>
      </c>
      <c r="ET45" s="113">
        <f t="shared" ca="1" si="58"/>
        <v>0</v>
      </c>
      <c r="EU45" s="113">
        <f t="shared" ca="1" si="58"/>
        <v>0</v>
      </c>
      <c r="EV45" s="113">
        <f t="shared" ca="1" si="58"/>
        <v>0</v>
      </c>
      <c r="EW45" s="113">
        <f t="shared" ca="1" si="58"/>
        <v>0</v>
      </c>
      <c r="EX45" s="113">
        <f t="shared" ca="1" si="58"/>
        <v>0</v>
      </c>
      <c r="EY45" s="113">
        <f t="shared" ca="1" si="58"/>
        <v>0</v>
      </c>
      <c r="EZ45" s="113">
        <f t="shared" ca="1" si="58"/>
        <v>0</v>
      </c>
      <c r="FA45" s="113">
        <f t="shared" ca="1" si="58"/>
        <v>0</v>
      </c>
      <c r="FB45" s="113">
        <f t="shared" ca="1" si="58"/>
        <v>0</v>
      </c>
      <c r="FC45" s="113">
        <f t="shared" ca="1" si="58"/>
        <v>0</v>
      </c>
      <c r="FD45" s="113">
        <f t="shared" ca="1" si="58"/>
        <v>0</v>
      </c>
      <c r="FE45" s="113">
        <f t="shared" ca="1" si="58"/>
        <v>0</v>
      </c>
      <c r="FF45" s="113">
        <f t="shared" ca="1" si="58"/>
        <v>0</v>
      </c>
      <c r="FG45" s="113">
        <f t="shared" ca="1" si="58"/>
        <v>0</v>
      </c>
      <c r="FH45" s="113">
        <f t="shared" ca="1" si="58"/>
        <v>0</v>
      </c>
      <c r="FI45" s="113">
        <f t="shared" ca="1" si="58"/>
        <v>0</v>
      </c>
      <c r="FJ45" s="113">
        <f t="shared" ca="1" si="58"/>
        <v>0</v>
      </c>
      <c r="FK45" s="113">
        <f t="shared" ca="1" si="58"/>
        <v>0</v>
      </c>
      <c r="FL45" s="113">
        <f t="shared" ca="1" si="58"/>
        <v>0</v>
      </c>
      <c r="FM45" s="113">
        <f t="shared" ca="1" si="58"/>
        <v>0</v>
      </c>
      <c r="FN45" s="113">
        <f t="shared" ca="1" si="58"/>
        <v>0</v>
      </c>
      <c r="FO45" s="113">
        <f t="shared" ref="FO45:GS45" ca="1" si="59">IF(FO$6=$C13,-$F13,0)</f>
        <v>0</v>
      </c>
      <c r="FP45" s="113">
        <f t="shared" ca="1" si="59"/>
        <v>0</v>
      </c>
      <c r="FQ45" s="113">
        <f t="shared" ca="1" si="59"/>
        <v>0</v>
      </c>
      <c r="FR45" s="113">
        <f t="shared" ca="1" si="59"/>
        <v>0</v>
      </c>
      <c r="FS45" s="113">
        <f t="shared" ca="1" si="59"/>
        <v>0</v>
      </c>
      <c r="FT45" s="113">
        <f t="shared" ca="1" si="59"/>
        <v>0</v>
      </c>
      <c r="FU45" s="113">
        <f t="shared" ca="1" si="59"/>
        <v>0</v>
      </c>
      <c r="FV45" s="113">
        <f t="shared" ca="1" si="59"/>
        <v>0</v>
      </c>
      <c r="FW45" s="113">
        <f t="shared" ca="1" si="59"/>
        <v>0</v>
      </c>
      <c r="FX45" s="113">
        <f t="shared" ca="1" si="59"/>
        <v>0</v>
      </c>
      <c r="FY45" s="113">
        <f t="shared" ca="1" si="59"/>
        <v>0</v>
      </c>
      <c r="FZ45" s="113">
        <f t="shared" ca="1" si="59"/>
        <v>0</v>
      </c>
      <c r="GA45" s="113">
        <f t="shared" ca="1" si="59"/>
        <v>0</v>
      </c>
      <c r="GB45" s="113">
        <f t="shared" ca="1" si="59"/>
        <v>0</v>
      </c>
      <c r="GC45" s="113">
        <f t="shared" ca="1" si="59"/>
        <v>0</v>
      </c>
      <c r="GD45" s="113">
        <f t="shared" ca="1" si="59"/>
        <v>0</v>
      </c>
      <c r="GE45" s="113">
        <f t="shared" ca="1" si="59"/>
        <v>0</v>
      </c>
      <c r="GF45" s="113">
        <f t="shared" ca="1" si="59"/>
        <v>0</v>
      </c>
      <c r="GG45" s="113">
        <f t="shared" ca="1" si="59"/>
        <v>0</v>
      </c>
      <c r="GH45" s="113">
        <f t="shared" ca="1" si="59"/>
        <v>0</v>
      </c>
      <c r="GI45" s="113">
        <f t="shared" ca="1" si="59"/>
        <v>0</v>
      </c>
      <c r="GJ45" s="113">
        <f t="shared" ca="1" si="59"/>
        <v>0</v>
      </c>
      <c r="GK45" s="113">
        <f t="shared" ca="1" si="59"/>
        <v>0</v>
      </c>
      <c r="GL45" s="113">
        <f t="shared" ca="1" si="59"/>
        <v>0</v>
      </c>
      <c r="GM45" s="113">
        <f t="shared" ca="1" si="59"/>
        <v>0</v>
      </c>
      <c r="GN45" s="113">
        <f t="shared" ca="1" si="59"/>
        <v>0</v>
      </c>
      <c r="GO45" s="113">
        <f t="shared" ca="1" si="59"/>
        <v>0</v>
      </c>
      <c r="GP45" s="113">
        <f t="shared" ca="1" si="59"/>
        <v>0</v>
      </c>
      <c r="GQ45" s="113">
        <f t="shared" ca="1" si="59"/>
        <v>0</v>
      </c>
      <c r="GR45" s="113">
        <f t="shared" ca="1" si="59"/>
        <v>0</v>
      </c>
      <c r="GS45" s="113">
        <f t="shared" ca="1" si="59"/>
        <v>0</v>
      </c>
      <c r="GU45" s="113">
        <f t="shared" ca="1" si="34"/>
        <v>0</v>
      </c>
      <c r="GV45" s="113">
        <f t="shared" ca="1" si="34"/>
        <v>0</v>
      </c>
      <c r="GW45" s="113">
        <f t="shared" ca="1" si="34"/>
        <v>-39335516</v>
      </c>
      <c r="GX45" s="113">
        <f t="shared" ca="1" si="34"/>
        <v>0</v>
      </c>
      <c r="GY45" s="113">
        <f t="shared" ca="1" si="34"/>
        <v>0</v>
      </c>
      <c r="GZ45" s="113">
        <f t="shared" ca="1" si="34"/>
        <v>0</v>
      </c>
      <c r="HA45" s="113">
        <f t="shared" ca="1" si="34"/>
        <v>0</v>
      </c>
      <c r="HB45" s="113">
        <f t="shared" ca="1" si="34"/>
        <v>0</v>
      </c>
      <c r="HC45" s="113">
        <f t="shared" ca="1" si="34"/>
        <v>0</v>
      </c>
      <c r="HD45" s="113">
        <f t="shared" ca="1" si="34"/>
        <v>0</v>
      </c>
      <c r="HE45" s="113">
        <f t="shared" ca="1" si="34"/>
        <v>0</v>
      </c>
      <c r="HF45" s="113">
        <f t="shared" ca="1" si="34"/>
        <v>0</v>
      </c>
      <c r="HG45" s="113">
        <f t="shared" ca="1" si="34"/>
        <v>0</v>
      </c>
      <c r="HH45" s="113">
        <f t="shared" ca="1" si="34"/>
        <v>0</v>
      </c>
      <c r="HI45" s="113">
        <f t="shared" ca="1" si="34"/>
        <v>0</v>
      </c>
      <c r="HJ45" s="113">
        <f t="shared" ca="1" si="34"/>
        <v>0</v>
      </c>
      <c r="HK45" s="113">
        <f t="shared" ca="1" si="35"/>
        <v>-39335516</v>
      </c>
    </row>
    <row r="46" spans="1:220" s="112" customFormat="1" hidden="1" outlineLevel="1" x14ac:dyDescent="0.75">
      <c r="B46" s="112" t="str">
        <f t="shared" si="27"/>
        <v>GSMS 2017-GS8</v>
      </c>
      <c r="C46" s="105"/>
      <c r="D46" s="111"/>
      <c r="E46" s="235"/>
      <c r="F46" s="113"/>
      <c r="G46" s="113"/>
      <c r="H46" s="236"/>
      <c r="I46" s="237"/>
      <c r="K46" s="113">
        <f t="shared" ref="K46:AP46" ca="1" si="60">IF(K$6=$C14,-$F14,0)</f>
        <v>0</v>
      </c>
      <c r="L46" s="113">
        <f t="shared" ca="1" si="60"/>
        <v>0</v>
      </c>
      <c r="M46" s="113">
        <f t="shared" ca="1" si="60"/>
        <v>0</v>
      </c>
      <c r="N46" s="113">
        <f t="shared" ca="1" si="60"/>
        <v>0</v>
      </c>
      <c r="O46" s="113">
        <f t="shared" ca="1" si="60"/>
        <v>0</v>
      </c>
      <c r="P46" s="113">
        <f t="shared" ca="1" si="60"/>
        <v>0</v>
      </c>
      <c r="Q46" s="113">
        <f t="shared" ca="1" si="60"/>
        <v>0</v>
      </c>
      <c r="R46" s="113">
        <f t="shared" ca="1" si="60"/>
        <v>0</v>
      </c>
      <c r="S46" s="113">
        <f t="shared" ca="1" si="60"/>
        <v>0</v>
      </c>
      <c r="T46" s="113">
        <f t="shared" ca="1" si="60"/>
        <v>-52373515</v>
      </c>
      <c r="U46" s="113">
        <f t="shared" ca="1" si="60"/>
        <v>0</v>
      </c>
      <c r="V46" s="113">
        <f t="shared" ca="1" si="60"/>
        <v>0</v>
      </c>
      <c r="W46" s="113">
        <f t="shared" ca="1" si="60"/>
        <v>0</v>
      </c>
      <c r="X46" s="113">
        <f t="shared" ca="1" si="60"/>
        <v>0</v>
      </c>
      <c r="Y46" s="113">
        <f t="shared" ca="1" si="60"/>
        <v>0</v>
      </c>
      <c r="Z46" s="113">
        <f t="shared" ca="1" si="60"/>
        <v>0</v>
      </c>
      <c r="AA46" s="113">
        <f t="shared" ca="1" si="60"/>
        <v>0</v>
      </c>
      <c r="AB46" s="113">
        <f t="shared" ca="1" si="60"/>
        <v>0</v>
      </c>
      <c r="AC46" s="113">
        <f t="shared" ca="1" si="60"/>
        <v>0</v>
      </c>
      <c r="AD46" s="113">
        <f t="shared" ca="1" si="60"/>
        <v>0</v>
      </c>
      <c r="AE46" s="113">
        <f t="shared" ca="1" si="60"/>
        <v>0</v>
      </c>
      <c r="AF46" s="113">
        <f t="shared" ca="1" si="60"/>
        <v>0</v>
      </c>
      <c r="AG46" s="113">
        <f t="shared" ca="1" si="60"/>
        <v>0</v>
      </c>
      <c r="AH46" s="113">
        <f t="shared" ca="1" si="60"/>
        <v>0</v>
      </c>
      <c r="AI46" s="113">
        <f t="shared" ca="1" si="60"/>
        <v>0</v>
      </c>
      <c r="AJ46" s="113">
        <f t="shared" ca="1" si="60"/>
        <v>0</v>
      </c>
      <c r="AK46" s="113">
        <f t="shared" ca="1" si="60"/>
        <v>0</v>
      </c>
      <c r="AL46" s="113">
        <f t="shared" ca="1" si="60"/>
        <v>0</v>
      </c>
      <c r="AM46" s="113">
        <f t="shared" ca="1" si="60"/>
        <v>0</v>
      </c>
      <c r="AN46" s="113">
        <f t="shared" ca="1" si="60"/>
        <v>0</v>
      </c>
      <c r="AO46" s="113">
        <f t="shared" ca="1" si="60"/>
        <v>0</v>
      </c>
      <c r="AP46" s="113">
        <f t="shared" ca="1" si="60"/>
        <v>0</v>
      </c>
      <c r="AQ46" s="113">
        <f t="shared" ref="AQ46:BV46" ca="1" si="61">IF(AQ$6=$C14,-$F14,0)</f>
        <v>0</v>
      </c>
      <c r="AR46" s="113">
        <f t="shared" ca="1" si="61"/>
        <v>0</v>
      </c>
      <c r="AS46" s="113">
        <f t="shared" ca="1" si="61"/>
        <v>0</v>
      </c>
      <c r="AT46" s="113">
        <f t="shared" ca="1" si="61"/>
        <v>0</v>
      </c>
      <c r="AU46" s="113">
        <f t="shared" ca="1" si="61"/>
        <v>0</v>
      </c>
      <c r="AV46" s="113">
        <f t="shared" ca="1" si="61"/>
        <v>0</v>
      </c>
      <c r="AW46" s="113">
        <f t="shared" ca="1" si="61"/>
        <v>0</v>
      </c>
      <c r="AX46" s="113">
        <f t="shared" ca="1" si="61"/>
        <v>0</v>
      </c>
      <c r="AY46" s="113">
        <f t="shared" ca="1" si="61"/>
        <v>0</v>
      </c>
      <c r="AZ46" s="113">
        <f t="shared" ca="1" si="61"/>
        <v>0</v>
      </c>
      <c r="BA46" s="113">
        <f t="shared" ca="1" si="61"/>
        <v>0</v>
      </c>
      <c r="BB46" s="113">
        <f t="shared" ca="1" si="61"/>
        <v>0</v>
      </c>
      <c r="BC46" s="113">
        <f t="shared" ca="1" si="61"/>
        <v>0</v>
      </c>
      <c r="BD46" s="113">
        <f t="shared" ca="1" si="61"/>
        <v>0</v>
      </c>
      <c r="BE46" s="113">
        <f t="shared" ca="1" si="61"/>
        <v>0</v>
      </c>
      <c r="BF46" s="113">
        <f t="shared" ca="1" si="61"/>
        <v>0</v>
      </c>
      <c r="BG46" s="113">
        <f t="shared" ca="1" si="61"/>
        <v>0</v>
      </c>
      <c r="BH46" s="113">
        <f t="shared" ca="1" si="61"/>
        <v>0</v>
      </c>
      <c r="BI46" s="113">
        <f t="shared" ca="1" si="61"/>
        <v>0</v>
      </c>
      <c r="BJ46" s="113">
        <f t="shared" ca="1" si="61"/>
        <v>0</v>
      </c>
      <c r="BK46" s="113">
        <f t="shared" ca="1" si="61"/>
        <v>0</v>
      </c>
      <c r="BL46" s="113">
        <f t="shared" ca="1" si="61"/>
        <v>0</v>
      </c>
      <c r="BM46" s="113">
        <f t="shared" ca="1" si="61"/>
        <v>0</v>
      </c>
      <c r="BN46" s="113">
        <f t="shared" ca="1" si="61"/>
        <v>0</v>
      </c>
      <c r="BO46" s="113">
        <f t="shared" ca="1" si="61"/>
        <v>0</v>
      </c>
      <c r="BP46" s="113">
        <f t="shared" ca="1" si="61"/>
        <v>0</v>
      </c>
      <c r="BQ46" s="113">
        <f t="shared" ca="1" si="61"/>
        <v>0</v>
      </c>
      <c r="BR46" s="113">
        <f t="shared" ca="1" si="61"/>
        <v>0</v>
      </c>
      <c r="BS46" s="113">
        <f t="shared" ca="1" si="61"/>
        <v>0</v>
      </c>
      <c r="BT46" s="113">
        <f t="shared" ca="1" si="61"/>
        <v>0</v>
      </c>
      <c r="BU46" s="113">
        <f t="shared" ca="1" si="61"/>
        <v>0</v>
      </c>
      <c r="BV46" s="113">
        <f t="shared" ca="1" si="61"/>
        <v>0</v>
      </c>
      <c r="BW46" s="113">
        <f t="shared" ref="BW46:DB46" ca="1" si="62">IF(BW$6=$C14,-$F14,0)</f>
        <v>0</v>
      </c>
      <c r="BX46" s="113">
        <f t="shared" ca="1" si="62"/>
        <v>0</v>
      </c>
      <c r="BY46" s="113">
        <f t="shared" ca="1" si="62"/>
        <v>0</v>
      </c>
      <c r="BZ46" s="113">
        <f t="shared" ca="1" si="62"/>
        <v>0</v>
      </c>
      <c r="CA46" s="113">
        <f t="shared" ca="1" si="62"/>
        <v>0</v>
      </c>
      <c r="CB46" s="113">
        <f t="shared" ca="1" si="62"/>
        <v>0</v>
      </c>
      <c r="CC46" s="113">
        <f t="shared" ca="1" si="62"/>
        <v>0</v>
      </c>
      <c r="CD46" s="113">
        <f t="shared" ca="1" si="62"/>
        <v>0</v>
      </c>
      <c r="CE46" s="113">
        <f t="shared" ca="1" si="62"/>
        <v>0</v>
      </c>
      <c r="CF46" s="113">
        <f t="shared" ca="1" si="62"/>
        <v>0</v>
      </c>
      <c r="CG46" s="113">
        <f t="shared" ca="1" si="62"/>
        <v>0</v>
      </c>
      <c r="CH46" s="113">
        <f t="shared" ca="1" si="62"/>
        <v>0</v>
      </c>
      <c r="CI46" s="113">
        <f t="shared" ca="1" si="62"/>
        <v>0</v>
      </c>
      <c r="CJ46" s="113">
        <f t="shared" ca="1" si="62"/>
        <v>0</v>
      </c>
      <c r="CK46" s="113">
        <f t="shared" ca="1" si="62"/>
        <v>0</v>
      </c>
      <c r="CL46" s="113">
        <f t="shared" ca="1" si="62"/>
        <v>0</v>
      </c>
      <c r="CM46" s="113">
        <f t="shared" ca="1" si="62"/>
        <v>0</v>
      </c>
      <c r="CN46" s="113">
        <f t="shared" ca="1" si="62"/>
        <v>0</v>
      </c>
      <c r="CO46" s="113">
        <f t="shared" ca="1" si="62"/>
        <v>0</v>
      </c>
      <c r="CP46" s="113">
        <f t="shared" ca="1" si="62"/>
        <v>0</v>
      </c>
      <c r="CQ46" s="113">
        <f t="shared" ca="1" si="62"/>
        <v>0</v>
      </c>
      <c r="CR46" s="113">
        <f t="shared" ca="1" si="62"/>
        <v>0</v>
      </c>
      <c r="CS46" s="113">
        <f t="shared" ca="1" si="62"/>
        <v>0</v>
      </c>
      <c r="CT46" s="113">
        <f t="shared" ca="1" si="62"/>
        <v>0</v>
      </c>
      <c r="CU46" s="113">
        <f t="shared" ca="1" si="62"/>
        <v>0</v>
      </c>
      <c r="CV46" s="113">
        <f t="shared" ca="1" si="62"/>
        <v>0</v>
      </c>
      <c r="CW46" s="113">
        <f t="shared" ca="1" si="62"/>
        <v>0</v>
      </c>
      <c r="CX46" s="113">
        <f t="shared" ca="1" si="62"/>
        <v>0</v>
      </c>
      <c r="CY46" s="113">
        <f t="shared" ca="1" si="62"/>
        <v>0</v>
      </c>
      <c r="CZ46" s="113">
        <f t="shared" ca="1" si="62"/>
        <v>0</v>
      </c>
      <c r="DA46" s="113">
        <f t="shared" ca="1" si="62"/>
        <v>0</v>
      </c>
      <c r="DB46" s="113">
        <f t="shared" ca="1" si="62"/>
        <v>0</v>
      </c>
      <c r="DC46" s="113">
        <f t="shared" ref="DC46:EH46" ca="1" si="63">IF(DC$6=$C14,-$F14,0)</f>
        <v>0</v>
      </c>
      <c r="DD46" s="113">
        <f t="shared" ca="1" si="63"/>
        <v>0</v>
      </c>
      <c r="DE46" s="113">
        <f t="shared" ca="1" si="63"/>
        <v>0</v>
      </c>
      <c r="DF46" s="113">
        <f t="shared" ca="1" si="63"/>
        <v>0</v>
      </c>
      <c r="DG46" s="113">
        <f t="shared" ca="1" si="63"/>
        <v>0</v>
      </c>
      <c r="DH46" s="113">
        <f t="shared" ca="1" si="63"/>
        <v>0</v>
      </c>
      <c r="DI46" s="113">
        <f t="shared" ca="1" si="63"/>
        <v>0</v>
      </c>
      <c r="DJ46" s="113">
        <f t="shared" ca="1" si="63"/>
        <v>0</v>
      </c>
      <c r="DK46" s="113">
        <f t="shared" ca="1" si="63"/>
        <v>0</v>
      </c>
      <c r="DL46" s="113">
        <f t="shared" ca="1" si="63"/>
        <v>0</v>
      </c>
      <c r="DM46" s="113">
        <f t="shared" ca="1" si="63"/>
        <v>0</v>
      </c>
      <c r="DN46" s="113">
        <f t="shared" ca="1" si="63"/>
        <v>0</v>
      </c>
      <c r="DO46" s="113">
        <f t="shared" ca="1" si="63"/>
        <v>0</v>
      </c>
      <c r="DP46" s="113">
        <f t="shared" ca="1" si="63"/>
        <v>0</v>
      </c>
      <c r="DQ46" s="113">
        <f t="shared" ca="1" si="63"/>
        <v>0</v>
      </c>
      <c r="DR46" s="113">
        <f t="shared" ca="1" si="63"/>
        <v>0</v>
      </c>
      <c r="DS46" s="113">
        <f t="shared" ca="1" si="63"/>
        <v>0</v>
      </c>
      <c r="DT46" s="113">
        <f t="shared" ca="1" si="63"/>
        <v>0</v>
      </c>
      <c r="DU46" s="113">
        <f t="shared" ca="1" si="63"/>
        <v>0</v>
      </c>
      <c r="DV46" s="113">
        <f t="shared" ca="1" si="63"/>
        <v>0</v>
      </c>
      <c r="DW46" s="113">
        <f t="shared" ca="1" si="63"/>
        <v>0</v>
      </c>
      <c r="DX46" s="113">
        <f t="shared" ca="1" si="63"/>
        <v>0</v>
      </c>
      <c r="DY46" s="113">
        <f t="shared" ca="1" si="63"/>
        <v>0</v>
      </c>
      <c r="DZ46" s="113">
        <f t="shared" ca="1" si="63"/>
        <v>0</v>
      </c>
      <c r="EA46" s="113">
        <f t="shared" ca="1" si="63"/>
        <v>0</v>
      </c>
      <c r="EB46" s="113">
        <f t="shared" ca="1" si="63"/>
        <v>0</v>
      </c>
      <c r="EC46" s="113">
        <f t="shared" ca="1" si="63"/>
        <v>0</v>
      </c>
      <c r="ED46" s="113">
        <f t="shared" ca="1" si="63"/>
        <v>0</v>
      </c>
      <c r="EE46" s="113">
        <f t="shared" ca="1" si="63"/>
        <v>0</v>
      </c>
      <c r="EF46" s="113">
        <f t="shared" ca="1" si="63"/>
        <v>0</v>
      </c>
      <c r="EG46" s="113">
        <f t="shared" ca="1" si="63"/>
        <v>0</v>
      </c>
      <c r="EH46" s="113">
        <f t="shared" ca="1" si="63"/>
        <v>0</v>
      </c>
      <c r="EI46" s="113">
        <f t="shared" ref="EI46:FN46" ca="1" si="64">IF(EI$6=$C14,-$F14,0)</f>
        <v>0</v>
      </c>
      <c r="EJ46" s="113">
        <f t="shared" ca="1" si="64"/>
        <v>0</v>
      </c>
      <c r="EK46" s="113">
        <f t="shared" ca="1" si="64"/>
        <v>0</v>
      </c>
      <c r="EL46" s="113">
        <f t="shared" ca="1" si="64"/>
        <v>0</v>
      </c>
      <c r="EM46" s="113">
        <f t="shared" ca="1" si="64"/>
        <v>0</v>
      </c>
      <c r="EN46" s="113">
        <f t="shared" ca="1" si="64"/>
        <v>0</v>
      </c>
      <c r="EO46" s="113">
        <f t="shared" ca="1" si="64"/>
        <v>0</v>
      </c>
      <c r="EP46" s="113">
        <f t="shared" ca="1" si="64"/>
        <v>0</v>
      </c>
      <c r="EQ46" s="113">
        <f t="shared" ca="1" si="64"/>
        <v>0</v>
      </c>
      <c r="ER46" s="113">
        <f t="shared" ca="1" si="64"/>
        <v>0</v>
      </c>
      <c r="ES46" s="113">
        <f t="shared" ca="1" si="64"/>
        <v>0</v>
      </c>
      <c r="ET46" s="113">
        <f t="shared" ca="1" si="64"/>
        <v>0</v>
      </c>
      <c r="EU46" s="113">
        <f t="shared" ca="1" si="64"/>
        <v>0</v>
      </c>
      <c r="EV46" s="113">
        <f t="shared" ca="1" si="64"/>
        <v>0</v>
      </c>
      <c r="EW46" s="113">
        <f t="shared" ca="1" si="64"/>
        <v>0</v>
      </c>
      <c r="EX46" s="113">
        <f t="shared" ca="1" si="64"/>
        <v>0</v>
      </c>
      <c r="EY46" s="113">
        <f t="shared" ca="1" si="64"/>
        <v>0</v>
      </c>
      <c r="EZ46" s="113">
        <f t="shared" ca="1" si="64"/>
        <v>0</v>
      </c>
      <c r="FA46" s="113">
        <f t="shared" ca="1" si="64"/>
        <v>0</v>
      </c>
      <c r="FB46" s="113">
        <f t="shared" ca="1" si="64"/>
        <v>0</v>
      </c>
      <c r="FC46" s="113">
        <f t="shared" ca="1" si="64"/>
        <v>0</v>
      </c>
      <c r="FD46" s="113">
        <f t="shared" ca="1" si="64"/>
        <v>0</v>
      </c>
      <c r="FE46" s="113">
        <f t="shared" ca="1" si="64"/>
        <v>0</v>
      </c>
      <c r="FF46" s="113">
        <f t="shared" ca="1" si="64"/>
        <v>0</v>
      </c>
      <c r="FG46" s="113">
        <f t="shared" ca="1" si="64"/>
        <v>0</v>
      </c>
      <c r="FH46" s="113">
        <f t="shared" ca="1" si="64"/>
        <v>0</v>
      </c>
      <c r="FI46" s="113">
        <f t="shared" ca="1" si="64"/>
        <v>0</v>
      </c>
      <c r="FJ46" s="113">
        <f t="shared" ca="1" si="64"/>
        <v>0</v>
      </c>
      <c r="FK46" s="113">
        <f t="shared" ca="1" si="64"/>
        <v>0</v>
      </c>
      <c r="FL46" s="113">
        <f t="shared" ca="1" si="64"/>
        <v>0</v>
      </c>
      <c r="FM46" s="113">
        <f t="shared" ca="1" si="64"/>
        <v>0</v>
      </c>
      <c r="FN46" s="113">
        <f t="shared" ca="1" si="64"/>
        <v>0</v>
      </c>
      <c r="FO46" s="113">
        <f t="shared" ref="FO46:GS46" ca="1" si="65">IF(FO$6=$C14,-$F14,0)</f>
        <v>0</v>
      </c>
      <c r="FP46" s="113">
        <f t="shared" ca="1" si="65"/>
        <v>0</v>
      </c>
      <c r="FQ46" s="113">
        <f t="shared" ca="1" si="65"/>
        <v>0</v>
      </c>
      <c r="FR46" s="113">
        <f t="shared" ca="1" si="65"/>
        <v>0</v>
      </c>
      <c r="FS46" s="113">
        <f t="shared" ca="1" si="65"/>
        <v>0</v>
      </c>
      <c r="FT46" s="113">
        <f t="shared" ca="1" si="65"/>
        <v>0</v>
      </c>
      <c r="FU46" s="113">
        <f t="shared" ca="1" si="65"/>
        <v>0</v>
      </c>
      <c r="FV46" s="113">
        <f t="shared" ca="1" si="65"/>
        <v>0</v>
      </c>
      <c r="FW46" s="113">
        <f t="shared" ca="1" si="65"/>
        <v>0</v>
      </c>
      <c r="FX46" s="113">
        <f t="shared" ca="1" si="65"/>
        <v>0</v>
      </c>
      <c r="FY46" s="113">
        <f t="shared" ca="1" si="65"/>
        <v>0</v>
      </c>
      <c r="FZ46" s="113">
        <f t="shared" ca="1" si="65"/>
        <v>0</v>
      </c>
      <c r="GA46" s="113">
        <f t="shared" ca="1" si="65"/>
        <v>0</v>
      </c>
      <c r="GB46" s="113">
        <f t="shared" ca="1" si="65"/>
        <v>0</v>
      </c>
      <c r="GC46" s="113">
        <f t="shared" ca="1" si="65"/>
        <v>0</v>
      </c>
      <c r="GD46" s="113">
        <f t="shared" ca="1" si="65"/>
        <v>0</v>
      </c>
      <c r="GE46" s="113">
        <f t="shared" ca="1" si="65"/>
        <v>0</v>
      </c>
      <c r="GF46" s="113">
        <f t="shared" ca="1" si="65"/>
        <v>0</v>
      </c>
      <c r="GG46" s="113">
        <f t="shared" ca="1" si="65"/>
        <v>0</v>
      </c>
      <c r="GH46" s="113">
        <f t="shared" ca="1" si="65"/>
        <v>0</v>
      </c>
      <c r="GI46" s="113">
        <f t="shared" ca="1" si="65"/>
        <v>0</v>
      </c>
      <c r="GJ46" s="113">
        <f t="shared" ca="1" si="65"/>
        <v>0</v>
      </c>
      <c r="GK46" s="113">
        <f t="shared" ca="1" si="65"/>
        <v>0</v>
      </c>
      <c r="GL46" s="113">
        <f t="shared" ca="1" si="65"/>
        <v>0</v>
      </c>
      <c r="GM46" s="113">
        <f t="shared" ca="1" si="65"/>
        <v>0</v>
      </c>
      <c r="GN46" s="113">
        <f t="shared" ca="1" si="65"/>
        <v>0</v>
      </c>
      <c r="GO46" s="113">
        <f t="shared" ca="1" si="65"/>
        <v>0</v>
      </c>
      <c r="GP46" s="113">
        <f t="shared" ca="1" si="65"/>
        <v>0</v>
      </c>
      <c r="GQ46" s="113">
        <f t="shared" ca="1" si="65"/>
        <v>0</v>
      </c>
      <c r="GR46" s="113">
        <f t="shared" ca="1" si="65"/>
        <v>0</v>
      </c>
      <c r="GS46" s="113">
        <f t="shared" ca="1" si="65"/>
        <v>0</v>
      </c>
      <c r="GU46" s="113">
        <f t="shared" ca="1" si="34"/>
        <v>-52373515</v>
      </c>
      <c r="GV46" s="113">
        <f t="shared" ca="1" si="34"/>
        <v>0</v>
      </c>
      <c r="GW46" s="113">
        <f t="shared" ca="1" si="34"/>
        <v>0</v>
      </c>
      <c r="GX46" s="113">
        <f t="shared" ca="1" si="34"/>
        <v>0</v>
      </c>
      <c r="GY46" s="113">
        <f t="shared" ca="1" si="34"/>
        <v>0</v>
      </c>
      <c r="GZ46" s="113">
        <f t="shared" ca="1" si="34"/>
        <v>0</v>
      </c>
      <c r="HA46" s="113">
        <f t="shared" ca="1" si="34"/>
        <v>0</v>
      </c>
      <c r="HB46" s="113">
        <f t="shared" ca="1" si="34"/>
        <v>0</v>
      </c>
      <c r="HC46" s="113">
        <f t="shared" ca="1" si="34"/>
        <v>0</v>
      </c>
      <c r="HD46" s="113">
        <f t="shared" ca="1" si="34"/>
        <v>0</v>
      </c>
      <c r="HE46" s="113">
        <f t="shared" ca="1" si="34"/>
        <v>0</v>
      </c>
      <c r="HF46" s="113">
        <f t="shared" ca="1" si="34"/>
        <v>0</v>
      </c>
      <c r="HG46" s="113">
        <f t="shared" ca="1" si="34"/>
        <v>0</v>
      </c>
      <c r="HH46" s="113">
        <f t="shared" ca="1" si="34"/>
        <v>0</v>
      </c>
      <c r="HI46" s="113">
        <f t="shared" ca="1" si="34"/>
        <v>0</v>
      </c>
      <c r="HJ46" s="113">
        <f t="shared" ca="1" si="34"/>
        <v>0</v>
      </c>
      <c r="HK46" s="113">
        <f t="shared" ca="1" si="35"/>
        <v>-52373515</v>
      </c>
    </row>
    <row r="47" spans="1:220" s="112" customFormat="1" hidden="1" outlineLevel="1" x14ac:dyDescent="0.75">
      <c r="B47" s="112" t="str">
        <f t="shared" si="27"/>
        <v>UBSCM 2018-C8</v>
      </c>
      <c r="C47" s="105"/>
      <c r="D47" s="111"/>
      <c r="E47" s="235"/>
      <c r="F47" s="113"/>
      <c r="G47" s="113"/>
      <c r="H47" s="236"/>
      <c r="I47" s="237"/>
      <c r="K47" s="113">
        <f t="shared" ref="K47:AP47" ca="1" si="66">IF(K$6=$C15,-$F15,0)</f>
        <v>0</v>
      </c>
      <c r="L47" s="113">
        <f t="shared" ca="1" si="66"/>
        <v>0</v>
      </c>
      <c r="M47" s="113">
        <f t="shared" ca="1" si="66"/>
        <v>0</v>
      </c>
      <c r="N47" s="113">
        <f t="shared" ca="1" si="66"/>
        <v>0</v>
      </c>
      <c r="O47" s="113">
        <f t="shared" ca="1" si="66"/>
        <v>0</v>
      </c>
      <c r="P47" s="113">
        <f t="shared" ca="1" si="66"/>
        <v>0</v>
      </c>
      <c r="Q47" s="113">
        <f t="shared" ca="1" si="66"/>
        <v>0</v>
      </c>
      <c r="R47" s="113">
        <f t="shared" ca="1" si="66"/>
        <v>0</v>
      </c>
      <c r="S47" s="113">
        <f t="shared" ca="1" si="66"/>
        <v>0</v>
      </c>
      <c r="T47" s="113">
        <f t="shared" ca="1" si="66"/>
        <v>0</v>
      </c>
      <c r="U47" s="113">
        <f t="shared" ca="1" si="66"/>
        <v>0</v>
      </c>
      <c r="V47" s="113">
        <f t="shared" ca="1" si="66"/>
        <v>0</v>
      </c>
      <c r="W47" s="113">
        <f t="shared" ca="1" si="66"/>
        <v>-53204081.805390596</v>
      </c>
      <c r="X47" s="113">
        <f t="shared" ca="1" si="66"/>
        <v>0</v>
      </c>
      <c r="Y47" s="113">
        <f t="shared" ca="1" si="66"/>
        <v>0</v>
      </c>
      <c r="Z47" s="113">
        <f t="shared" ca="1" si="66"/>
        <v>0</v>
      </c>
      <c r="AA47" s="113">
        <f t="shared" ca="1" si="66"/>
        <v>0</v>
      </c>
      <c r="AB47" s="113">
        <f t="shared" ca="1" si="66"/>
        <v>0</v>
      </c>
      <c r="AC47" s="113">
        <f t="shared" ca="1" si="66"/>
        <v>0</v>
      </c>
      <c r="AD47" s="113">
        <f t="shared" ca="1" si="66"/>
        <v>0</v>
      </c>
      <c r="AE47" s="113">
        <f t="shared" ca="1" si="66"/>
        <v>0</v>
      </c>
      <c r="AF47" s="113">
        <f t="shared" ca="1" si="66"/>
        <v>0</v>
      </c>
      <c r="AG47" s="113">
        <f t="shared" ca="1" si="66"/>
        <v>0</v>
      </c>
      <c r="AH47" s="113">
        <f t="shared" ca="1" si="66"/>
        <v>0</v>
      </c>
      <c r="AI47" s="113">
        <f t="shared" ca="1" si="66"/>
        <v>0</v>
      </c>
      <c r="AJ47" s="113">
        <f t="shared" ca="1" si="66"/>
        <v>0</v>
      </c>
      <c r="AK47" s="113">
        <f t="shared" ca="1" si="66"/>
        <v>0</v>
      </c>
      <c r="AL47" s="113">
        <f t="shared" ca="1" si="66"/>
        <v>0</v>
      </c>
      <c r="AM47" s="113">
        <f t="shared" ca="1" si="66"/>
        <v>0</v>
      </c>
      <c r="AN47" s="113">
        <f t="shared" ca="1" si="66"/>
        <v>0</v>
      </c>
      <c r="AO47" s="113">
        <f t="shared" ca="1" si="66"/>
        <v>0</v>
      </c>
      <c r="AP47" s="113">
        <f t="shared" ca="1" si="66"/>
        <v>0</v>
      </c>
      <c r="AQ47" s="113">
        <f t="shared" ref="AQ47:BV47" ca="1" si="67">IF(AQ$6=$C15,-$F15,0)</f>
        <v>0</v>
      </c>
      <c r="AR47" s="113">
        <f t="shared" ca="1" si="67"/>
        <v>0</v>
      </c>
      <c r="AS47" s="113">
        <f t="shared" ca="1" si="67"/>
        <v>0</v>
      </c>
      <c r="AT47" s="113">
        <f t="shared" ca="1" si="67"/>
        <v>0</v>
      </c>
      <c r="AU47" s="113">
        <f t="shared" ca="1" si="67"/>
        <v>0</v>
      </c>
      <c r="AV47" s="113">
        <f t="shared" ca="1" si="67"/>
        <v>0</v>
      </c>
      <c r="AW47" s="113">
        <f t="shared" ca="1" si="67"/>
        <v>0</v>
      </c>
      <c r="AX47" s="113">
        <f t="shared" ca="1" si="67"/>
        <v>0</v>
      </c>
      <c r="AY47" s="113">
        <f t="shared" ca="1" si="67"/>
        <v>0</v>
      </c>
      <c r="AZ47" s="113">
        <f t="shared" ca="1" si="67"/>
        <v>0</v>
      </c>
      <c r="BA47" s="113">
        <f t="shared" ca="1" si="67"/>
        <v>0</v>
      </c>
      <c r="BB47" s="113">
        <f t="shared" ca="1" si="67"/>
        <v>0</v>
      </c>
      <c r="BC47" s="113">
        <f t="shared" ca="1" si="67"/>
        <v>0</v>
      </c>
      <c r="BD47" s="113">
        <f t="shared" ca="1" si="67"/>
        <v>0</v>
      </c>
      <c r="BE47" s="113">
        <f t="shared" ca="1" si="67"/>
        <v>0</v>
      </c>
      <c r="BF47" s="113">
        <f t="shared" ca="1" si="67"/>
        <v>0</v>
      </c>
      <c r="BG47" s="113">
        <f t="shared" ca="1" si="67"/>
        <v>0</v>
      </c>
      <c r="BH47" s="113">
        <f t="shared" ca="1" si="67"/>
        <v>0</v>
      </c>
      <c r="BI47" s="113">
        <f t="shared" ca="1" si="67"/>
        <v>0</v>
      </c>
      <c r="BJ47" s="113">
        <f t="shared" ca="1" si="67"/>
        <v>0</v>
      </c>
      <c r="BK47" s="113">
        <f t="shared" ca="1" si="67"/>
        <v>0</v>
      </c>
      <c r="BL47" s="113">
        <f t="shared" ca="1" si="67"/>
        <v>0</v>
      </c>
      <c r="BM47" s="113">
        <f t="shared" ca="1" si="67"/>
        <v>0</v>
      </c>
      <c r="BN47" s="113">
        <f t="shared" ca="1" si="67"/>
        <v>0</v>
      </c>
      <c r="BO47" s="113">
        <f t="shared" ca="1" si="67"/>
        <v>0</v>
      </c>
      <c r="BP47" s="113">
        <f t="shared" ca="1" si="67"/>
        <v>0</v>
      </c>
      <c r="BQ47" s="113">
        <f t="shared" ca="1" si="67"/>
        <v>0</v>
      </c>
      <c r="BR47" s="113">
        <f t="shared" ca="1" si="67"/>
        <v>0</v>
      </c>
      <c r="BS47" s="113">
        <f t="shared" ca="1" si="67"/>
        <v>0</v>
      </c>
      <c r="BT47" s="113">
        <f t="shared" ca="1" si="67"/>
        <v>0</v>
      </c>
      <c r="BU47" s="113">
        <f t="shared" ca="1" si="67"/>
        <v>0</v>
      </c>
      <c r="BV47" s="113">
        <f t="shared" ca="1" si="67"/>
        <v>0</v>
      </c>
      <c r="BW47" s="113">
        <f t="shared" ref="BW47:DB47" ca="1" si="68">IF(BW$6=$C15,-$F15,0)</f>
        <v>0</v>
      </c>
      <c r="BX47" s="113">
        <f t="shared" ca="1" si="68"/>
        <v>0</v>
      </c>
      <c r="BY47" s="113">
        <f t="shared" ca="1" si="68"/>
        <v>0</v>
      </c>
      <c r="BZ47" s="113">
        <f t="shared" ca="1" si="68"/>
        <v>0</v>
      </c>
      <c r="CA47" s="113">
        <f t="shared" ca="1" si="68"/>
        <v>0</v>
      </c>
      <c r="CB47" s="113">
        <f t="shared" ca="1" si="68"/>
        <v>0</v>
      </c>
      <c r="CC47" s="113">
        <f t="shared" ca="1" si="68"/>
        <v>0</v>
      </c>
      <c r="CD47" s="113">
        <f t="shared" ca="1" si="68"/>
        <v>0</v>
      </c>
      <c r="CE47" s="113">
        <f t="shared" ca="1" si="68"/>
        <v>0</v>
      </c>
      <c r="CF47" s="113">
        <f t="shared" ca="1" si="68"/>
        <v>0</v>
      </c>
      <c r="CG47" s="113">
        <f t="shared" ca="1" si="68"/>
        <v>0</v>
      </c>
      <c r="CH47" s="113">
        <f t="shared" ca="1" si="68"/>
        <v>0</v>
      </c>
      <c r="CI47" s="113">
        <f t="shared" ca="1" si="68"/>
        <v>0</v>
      </c>
      <c r="CJ47" s="113">
        <f t="shared" ca="1" si="68"/>
        <v>0</v>
      </c>
      <c r="CK47" s="113">
        <f t="shared" ca="1" si="68"/>
        <v>0</v>
      </c>
      <c r="CL47" s="113">
        <f t="shared" ca="1" si="68"/>
        <v>0</v>
      </c>
      <c r="CM47" s="113">
        <f t="shared" ca="1" si="68"/>
        <v>0</v>
      </c>
      <c r="CN47" s="113">
        <f t="shared" ca="1" si="68"/>
        <v>0</v>
      </c>
      <c r="CO47" s="113">
        <f t="shared" ca="1" si="68"/>
        <v>0</v>
      </c>
      <c r="CP47" s="113">
        <f t="shared" ca="1" si="68"/>
        <v>0</v>
      </c>
      <c r="CQ47" s="113">
        <f t="shared" ca="1" si="68"/>
        <v>0</v>
      </c>
      <c r="CR47" s="113">
        <f t="shared" ca="1" si="68"/>
        <v>0</v>
      </c>
      <c r="CS47" s="113">
        <f t="shared" ca="1" si="68"/>
        <v>0</v>
      </c>
      <c r="CT47" s="113">
        <f t="shared" ca="1" si="68"/>
        <v>0</v>
      </c>
      <c r="CU47" s="113">
        <f t="shared" ca="1" si="68"/>
        <v>0</v>
      </c>
      <c r="CV47" s="113">
        <f t="shared" ca="1" si="68"/>
        <v>0</v>
      </c>
      <c r="CW47" s="113">
        <f t="shared" ca="1" si="68"/>
        <v>0</v>
      </c>
      <c r="CX47" s="113">
        <f t="shared" ca="1" si="68"/>
        <v>0</v>
      </c>
      <c r="CY47" s="113">
        <f t="shared" ca="1" si="68"/>
        <v>0</v>
      </c>
      <c r="CZ47" s="113">
        <f t="shared" ca="1" si="68"/>
        <v>0</v>
      </c>
      <c r="DA47" s="113">
        <f t="shared" ca="1" si="68"/>
        <v>0</v>
      </c>
      <c r="DB47" s="113">
        <f t="shared" ca="1" si="68"/>
        <v>0</v>
      </c>
      <c r="DC47" s="113">
        <f t="shared" ref="DC47:EH47" ca="1" si="69">IF(DC$6=$C15,-$F15,0)</f>
        <v>0</v>
      </c>
      <c r="DD47" s="113">
        <f t="shared" ca="1" si="69"/>
        <v>0</v>
      </c>
      <c r="DE47" s="113">
        <f t="shared" ca="1" si="69"/>
        <v>0</v>
      </c>
      <c r="DF47" s="113">
        <f t="shared" ca="1" si="69"/>
        <v>0</v>
      </c>
      <c r="DG47" s="113">
        <f t="shared" ca="1" si="69"/>
        <v>0</v>
      </c>
      <c r="DH47" s="113">
        <f t="shared" ca="1" si="69"/>
        <v>0</v>
      </c>
      <c r="DI47" s="113">
        <f t="shared" ca="1" si="69"/>
        <v>0</v>
      </c>
      <c r="DJ47" s="113">
        <f t="shared" ca="1" si="69"/>
        <v>0</v>
      </c>
      <c r="DK47" s="113">
        <f t="shared" ca="1" si="69"/>
        <v>0</v>
      </c>
      <c r="DL47" s="113">
        <f t="shared" ca="1" si="69"/>
        <v>0</v>
      </c>
      <c r="DM47" s="113">
        <f t="shared" ca="1" si="69"/>
        <v>0</v>
      </c>
      <c r="DN47" s="113">
        <f t="shared" ca="1" si="69"/>
        <v>0</v>
      </c>
      <c r="DO47" s="113">
        <f t="shared" ca="1" si="69"/>
        <v>0</v>
      </c>
      <c r="DP47" s="113">
        <f t="shared" ca="1" si="69"/>
        <v>0</v>
      </c>
      <c r="DQ47" s="113">
        <f t="shared" ca="1" si="69"/>
        <v>0</v>
      </c>
      <c r="DR47" s="113">
        <f t="shared" ca="1" si="69"/>
        <v>0</v>
      </c>
      <c r="DS47" s="113">
        <f t="shared" ca="1" si="69"/>
        <v>0</v>
      </c>
      <c r="DT47" s="113">
        <f t="shared" ca="1" si="69"/>
        <v>0</v>
      </c>
      <c r="DU47" s="113">
        <f t="shared" ca="1" si="69"/>
        <v>0</v>
      </c>
      <c r="DV47" s="113">
        <f t="shared" ca="1" si="69"/>
        <v>0</v>
      </c>
      <c r="DW47" s="113">
        <f t="shared" ca="1" si="69"/>
        <v>0</v>
      </c>
      <c r="DX47" s="113">
        <f t="shared" ca="1" si="69"/>
        <v>0</v>
      </c>
      <c r="DY47" s="113">
        <f t="shared" ca="1" si="69"/>
        <v>0</v>
      </c>
      <c r="DZ47" s="113">
        <f t="shared" ca="1" si="69"/>
        <v>0</v>
      </c>
      <c r="EA47" s="113">
        <f t="shared" ca="1" si="69"/>
        <v>0</v>
      </c>
      <c r="EB47" s="113">
        <f t="shared" ca="1" si="69"/>
        <v>0</v>
      </c>
      <c r="EC47" s="113">
        <f t="shared" ca="1" si="69"/>
        <v>0</v>
      </c>
      <c r="ED47" s="113">
        <f t="shared" ca="1" si="69"/>
        <v>0</v>
      </c>
      <c r="EE47" s="113">
        <f t="shared" ca="1" si="69"/>
        <v>0</v>
      </c>
      <c r="EF47" s="113">
        <f t="shared" ca="1" si="69"/>
        <v>0</v>
      </c>
      <c r="EG47" s="113">
        <f t="shared" ca="1" si="69"/>
        <v>0</v>
      </c>
      <c r="EH47" s="113">
        <f t="shared" ca="1" si="69"/>
        <v>0</v>
      </c>
      <c r="EI47" s="113">
        <f t="shared" ref="EI47:FN47" ca="1" si="70">IF(EI$6=$C15,-$F15,0)</f>
        <v>0</v>
      </c>
      <c r="EJ47" s="113">
        <f t="shared" ca="1" si="70"/>
        <v>0</v>
      </c>
      <c r="EK47" s="113">
        <f t="shared" ca="1" si="70"/>
        <v>0</v>
      </c>
      <c r="EL47" s="113">
        <f t="shared" ca="1" si="70"/>
        <v>0</v>
      </c>
      <c r="EM47" s="113">
        <f t="shared" ca="1" si="70"/>
        <v>0</v>
      </c>
      <c r="EN47" s="113">
        <f t="shared" ca="1" si="70"/>
        <v>0</v>
      </c>
      <c r="EO47" s="113">
        <f t="shared" ca="1" si="70"/>
        <v>0</v>
      </c>
      <c r="EP47" s="113">
        <f t="shared" ca="1" si="70"/>
        <v>0</v>
      </c>
      <c r="EQ47" s="113">
        <f t="shared" ca="1" si="70"/>
        <v>0</v>
      </c>
      <c r="ER47" s="113">
        <f t="shared" ca="1" si="70"/>
        <v>0</v>
      </c>
      <c r="ES47" s="113">
        <f t="shared" ca="1" si="70"/>
        <v>0</v>
      </c>
      <c r="ET47" s="113">
        <f t="shared" ca="1" si="70"/>
        <v>0</v>
      </c>
      <c r="EU47" s="113">
        <f t="shared" ca="1" si="70"/>
        <v>0</v>
      </c>
      <c r="EV47" s="113">
        <f t="shared" ca="1" si="70"/>
        <v>0</v>
      </c>
      <c r="EW47" s="113">
        <f t="shared" ca="1" si="70"/>
        <v>0</v>
      </c>
      <c r="EX47" s="113">
        <f t="shared" ca="1" si="70"/>
        <v>0</v>
      </c>
      <c r="EY47" s="113">
        <f t="shared" ca="1" si="70"/>
        <v>0</v>
      </c>
      <c r="EZ47" s="113">
        <f t="shared" ca="1" si="70"/>
        <v>0</v>
      </c>
      <c r="FA47" s="113">
        <f t="shared" ca="1" si="70"/>
        <v>0</v>
      </c>
      <c r="FB47" s="113">
        <f t="shared" ca="1" si="70"/>
        <v>0</v>
      </c>
      <c r="FC47" s="113">
        <f t="shared" ca="1" si="70"/>
        <v>0</v>
      </c>
      <c r="FD47" s="113">
        <f t="shared" ca="1" si="70"/>
        <v>0</v>
      </c>
      <c r="FE47" s="113">
        <f t="shared" ca="1" si="70"/>
        <v>0</v>
      </c>
      <c r="FF47" s="113">
        <f t="shared" ca="1" si="70"/>
        <v>0</v>
      </c>
      <c r="FG47" s="113">
        <f t="shared" ca="1" si="70"/>
        <v>0</v>
      </c>
      <c r="FH47" s="113">
        <f t="shared" ca="1" si="70"/>
        <v>0</v>
      </c>
      <c r="FI47" s="113">
        <f t="shared" ca="1" si="70"/>
        <v>0</v>
      </c>
      <c r="FJ47" s="113">
        <f t="shared" ca="1" si="70"/>
        <v>0</v>
      </c>
      <c r="FK47" s="113">
        <f t="shared" ca="1" si="70"/>
        <v>0</v>
      </c>
      <c r="FL47" s="113">
        <f t="shared" ca="1" si="70"/>
        <v>0</v>
      </c>
      <c r="FM47" s="113">
        <f t="shared" ca="1" si="70"/>
        <v>0</v>
      </c>
      <c r="FN47" s="113">
        <f t="shared" ca="1" si="70"/>
        <v>0</v>
      </c>
      <c r="FO47" s="113">
        <f t="shared" ref="FO47:GS47" ca="1" si="71">IF(FO$6=$C15,-$F15,0)</f>
        <v>0</v>
      </c>
      <c r="FP47" s="113">
        <f t="shared" ca="1" si="71"/>
        <v>0</v>
      </c>
      <c r="FQ47" s="113">
        <f t="shared" ca="1" si="71"/>
        <v>0</v>
      </c>
      <c r="FR47" s="113">
        <f t="shared" ca="1" si="71"/>
        <v>0</v>
      </c>
      <c r="FS47" s="113">
        <f t="shared" ca="1" si="71"/>
        <v>0</v>
      </c>
      <c r="FT47" s="113">
        <f t="shared" ca="1" si="71"/>
        <v>0</v>
      </c>
      <c r="FU47" s="113">
        <f t="shared" ca="1" si="71"/>
        <v>0</v>
      </c>
      <c r="FV47" s="113">
        <f t="shared" ca="1" si="71"/>
        <v>0</v>
      </c>
      <c r="FW47" s="113">
        <f t="shared" ca="1" si="71"/>
        <v>0</v>
      </c>
      <c r="FX47" s="113">
        <f t="shared" ca="1" si="71"/>
        <v>0</v>
      </c>
      <c r="FY47" s="113">
        <f t="shared" ca="1" si="71"/>
        <v>0</v>
      </c>
      <c r="FZ47" s="113">
        <f t="shared" ca="1" si="71"/>
        <v>0</v>
      </c>
      <c r="GA47" s="113">
        <f t="shared" ca="1" si="71"/>
        <v>0</v>
      </c>
      <c r="GB47" s="113">
        <f t="shared" ca="1" si="71"/>
        <v>0</v>
      </c>
      <c r="GC47" s="113">
        <f t="shared" ca="1" si="71"/>
        <v>0</v>
      </c>
      <c r="GD47" s="113">
        <f t="shared" ca="1" si="71"/>
        <v>0</v>
      </c>
      <c r="GE47" s="113">
        <f t="shared" ca="1" si="71"/>
        <v>0</v>
      </c>
      <c r="GF47" s="113">
        <f t="shared" ca="1" si="71"/>
        <v>0</v>
      </c>
      <c r="GG47" s="113">
        <f t="shared" ca="1" si="71"/>
        <v>0</v>
      </c>
      <c r="GH47" s="113">
        <f t="shared" ca="1" si="71"/>
        <v>0</v>
      </c>
      <c r="GI47" s="113">
        <f t="shared" ca="1" si="71"/>
        <v>0</v>
      </c>
      <c r="GJ47" s="113">
        <f t="shared" ca="1" si="71"/>
        <v>0</v>
      </c>
      <c r="GK47" s="113">
        <f t="shared" ca="1" si="71"/>
        <v>0</v>
      </c>
      <c r="GL47" s="113">
        <f t="shared" ca="1" si="71"/>
        <v>0</v>
      </c>
      <c r="GM47" s="113">
        <f t="shared" ca="1" si="71"/>
        <v>0</v>
      </c>
      <c r="GN47" s="113">
        <f t="shared" ca="1" si="71"/>
        <v>0</v>
      </c>
      <c r="GO47" s="113">
        <f t="shared" ca="1" si="71"/>
        <v>0</v>
      </c>
      <c r="GP47" s="113">
        <f t="shared" ca="1" si="71"/>
        <v>0</v>
      </c>
      <c r="GQ47" s="113">
        <f t="shared" ca="1" si="71"/>
        <v>0</v>
      </c>
      <c r="GR47" s="113">
        <f t="shared" ca="1" si="71"/>
        <v>0</v>
      </c>
      <c r="GS47" s="113">
        <f t="shared" ca="1" si="71"/>
        <v>0</v>
      </c>
      <c r="GU47" s="113">
        <f t="shared" ca="1" si="34"/>
        <v>0</v>
      </c>
      <c r="GV47" s="113">
        <f t="shared" ca="1" si="34"/>
        <v>-53204081.805390596</v>
      </c>
      <c r="GW47" s="113">
        <f t="shared" ca="1" si="34"/>
        <v>0</v>
      </c>
      <c r="GX47" s="113">
        <f t="shared" ca="1" si="34"/>
        <v>0</v>
      </c>
      <c r="GY47" s="113">
        <f t="shared" ca="1" si="34"/>
        <v>0</v>
      </c>
      <c r="GZ47" s="113">
        <f t="shared" ca="1" si="34"/>
        <v>0</v>
      </c>
      <c r="HA47" s="113">
        <f t="shared" ca="1" si="34"/>
        <v>0</v>
      </c>
      <c r="HB47" s="113">
        <f t="shared" ca="1" si="34"/>
        <v>0</v>
      </c>
      <c r="HC47" s="113">
        <f t="shared" ca="1" si="34"/>
        <v>0</v>
      </c>
      <c r="HD47" s="113">
        <f t="shared" ca="1" si="34"/>
        <v>0</v>
      </c>
      <c r="HE47" s="113">
        <f t="shared" ca="1" si="34"/>
        <v>0</v>
      </c>
      <c r="HF47" s="113">
        <f t="shared" ca="1" si="34"/>
        <v>0</v>
      </c>
      <c r="HG47" s="113">
        <f t="shared" ca="1" si="34"/>
        <v>0</v>
      </c>
      <c r="HH47" s="113">
        <f t="shared" ca="1" si="34"/>
        <v>0</v>
      </c>
      <c r="HI47" s="113">
        <f t="shared" ca="1" si="34"/>
        <v>0</v>
      </c>
      <c r="HJ47" s="113">
        <f t="shared" ca="1" si="34"/>
        <v>0</v>
      </c>
      <c r="HK47" s="113">
        <f t="shared" ca="1" si="35"/>
        <v>-53204081.805390596</v>
      </c>
    </row>
    <row r="48" spans="1:220" s="112" customFormat="1" hidden="1" outlineLevel="1" x14ac:dyDescent="0.75">
      <c r="B48" s="112" t="str">
        <f t="shared" si="27"/>
        <v>UBSCM 2017-C3</v>
      </c>
      <c r="C48" s="105"/>
      <c r="D48" s="111"/>
      <c r="E48" s="235"/>
      <c r="F48" s="113"/>
      <c r="G48" s="113"/>
      <c r="H48" s="236"/>
      <c r="I48" s="237"/>
      <c r="K48" s="113">
        <f t="shared" ref="K48:AP48" ca="1" si="72">IF(K$6=$C16,-$F16,0)</f>
        <v>0</v>
      </c>
      <c r="L48" s="113">
        <f t="shared" ca="1" si="72"/>
        <v>0</v>
      </c>
      <c r="M48" s="113">
        <f t="shared" ca="1" si="72"/>
        <v>0</v>
      </c>
      <c r="N48" s="113">
        <f t="shared" ca="1" si="72"/>
        <v>0</v>
      </c>
      <c r="O48" s="113">
        <f t="shared" ca="1" si="72"/>
        <v>0</v>
      </c>
      <c r="P48" s="113">
        <f t="shared" ca="1" si="72"/>
        <v>0</v>
      </c>
      <c r="Q48" s="113">
        <f t="shared" ca="1" si="72"/>
        <v>-38157486.513553001</v>
      </c>
      <c r="R48" s="113">
        <f t="shared" ca="1" si="72"/>
        <v>0</v>
      </c>
      <c r="S48" s="113">
        <f t="shared" ca="1" si="72"/>
        <v>0</v>
      </c>
      <c r="T48" s="113">
        <f t="shared" ca="1" si="72"/>
        <v>0</v>
      </c>
      <c r="U48" s="113">
        <f t="shared" ca="1" si="72"/>
        <v>0</v>
      </c>
      <c r="V48" s="113">
        <f t="shared" ca="1" si="72"/>
        <v>0</v>
      </c>
      <c r="W48" s="113">
        <f t="shared" ca="1" si="72"/>
        <v>0</v>
      </c>
      <c r="X48" s="113">
        <f t="shared" ca="1" si="72"/>
        <v>0</v>
      </c>
      <c r="Y48" s="113">
        <f t="shared" ca="1" si="72"/>
        <v>0</v>
      </c>
      <c r="Z48" s="113">
        <f t="shared" ca="1" si="72"/>
        <v>0</v>
      </c>
      <c r="AA48" s="113">
        <f t="shared" ca="1" si="72"/>
        <v>0</v>
      </c>
      <c r="AB48" s="113">
        <f t="shared" ca="1" si="72"/>
        <v>0</v>
      </c>
      <c r="AC48" s="113">
        <f t="shared" ca="1" si="72"/>
        <v>0</v>
      </c>
      <c r="AD48" s="113">
        <f t="shared" ca="1" si="72"/>
        <v>0</v>
      </c>
      <c r="AE48" s="113">
        <f t="shared" ca="1" si="72"/>
        <v>0</v>
      </c>
      <c r="AF48" s="113">
        <f t="shared" ca="1" si="72"/>
        <v>0</v>
      </c>
      <c r="AG48" s="113">
        <f t="shared" ca="1" si="72"/>
        <v>0</v>
      </c>
      <c r="AH48" s="113">
        <f t="shared" ca="1" si="72"/>
        <v>0</v>
      </c>
      <c r="AI48" s="113">
        <f t="shared" ca="1" si="72"/>
        <v>0</v>
      </c>
      <c r="AJ48" s="113">
        <f t="shared" ca="1" si="72"/>
        <v>0</v>
      </c>
      <c r="AK48" s="113">
        <f t="shared" ca="1" si="72"/>
        <v>0</v>
      </c>
      <c r="AL48" s="113">
        <f t="shared" ca="1" si="72"/>
        <v>0</v>
      </c>
      <c r="AM48" s="113">
        <f t="shared" ca="1" si="72"/>
        <v>0</v>
      </c>
      <c r="AN48" s="113">
        <f t="shared" ca="1" si="72"/>
        <v>0</v>
      </c>
      <c r="AO48" s="113">
        <f t="shared" ca="1" si="72"/>
        <v>0</v>
      </c>
      <c r="AP48" s="113">
        <f t="shared" ca="1" si="72"/>
        <v>0</v>
      </c>
      <c r="AQ48" s="113">
        <f t="shared" ref="AQ48:BV48" ca="1" si="73">IF(AQ$6=$C16,-$F16,0)</f>
        <v>0</v>
      </c>
      <c r="AR48" s="113">
        <f t="shared" ca="1" si="73"/>
        <v>0</v>
      </c>
      <c r="AS48" s="113">
        <f t="shared" ca="1" si="73"/>
        <v>0</v>
      </c>
      <c r="AT48" s="113">
        <f t="shared" ca="1" si="73"/>
        <v>0</v>
      </c>
      <c r="AU48" s="113">
        <f t="shared" ca="1" si="73"/>
        <v>0</v>
      </c>
      <c r="AV48" s="113">
        <f t="shared" ca="1" si="73"/>
        <v>0</v>
      </c>
      <c r="AW48" s="113">
        <f t="shared" ca="1" si="73"/>
        <v>0</v>
      </c>
      <c r="AX48" s="113">
        <f t="shared" ca="1" si="73"/>
        <v>0</v>
      </c>
      <c r="AY48" s="113">
        <f t="shared" ca="1" si="73"/>
        <v>0</v>
      </c>
      <c r="AZ48" s="113">
        <f t="shared" ca="1" si="73"/>
        <v>0</v>
      </c>
      <c r="BA48" s="113">
        <f t="shared" ca="1" si="73"/>
        <v>0</v>
      </c>
      <c r="BB48" s="113">
        <f t="shared" ca="1" si="73"/>
        <v>0</v>
      </c>
      <c r="BC48" s="113">
        <f t="shared" ca="1" si="73"/>
        <v>0</v>
      </c>
      <c r="BD48" s="113">
        <f t="shared" ca="1" si="73"/>
        <v>0</v>
      </c>
      <c r="BE48" s="113">
        <f t="shared" ca="1" si="73"/>
        <v>0</v>
      </c>
      <c r="BF48" s="113">
        <f t="shared" ca="1" si="73"/>
        <v>0</v>
      </c>
      <c r="BG48" s="113">
        <f t="shared" ca="1" si="73"/>
        <v>0</v>
      </c>
      <c r="BH48" s="113">
        <f t="shared" ca="1" si="73"/>
        <v>0</v>
      </c>
      <c r="BI48" s="113">
        <f t="shared" ca="1" si="73"/>
        <v>0</v>
      </c>
      <c r="BJ48" s="113">
        <f t="shared" ca="1" si="73"/>
        <v>0</v>
      </c>
      <c r="BK48" s="113">
        <f t="shared" ca="1" si="73"/>
        <v>0</v>
      </c>
      <c r="BL48" s="113">
        <f t="shared" ca="1" si="73"/>
        <v>0</v>
      </c>
      <c r="BM48" s="113">
        <f t="shared" ca="1" si="73"/>
        <v>0</v>
      </c>
      <c r="BN48" s="113">
        <f t="shared" ca="1" si="73"/>
        <v>0</v>
      </c>
      <c r="BO48" s="113">
        <f t="shared" ca="1" si="73"/>
        <v>0</v>
      </c>
      <c r="BP48" s="113">
        <f t="shared" ca="1" si="73"/>
        <v>0</v>
      </c>
      <c r="BQ48" s="113">
        <f t="shared" ca="1" si="73"/>
        <v>0</v>
      </c>
      <c r="BR48" s="113">
        <f t="shared" ca="1" si="73"/>
        <v>0</v>
      </c>
      <c r="BS48" s="113">
        <f t="shared" ca="1" si="73"/>
        <v>0</v>
      </c>
      <c r="BT48" s="113">
        <f t="shared" ca="1" si="73"/>
        <v>0</v>
      </c>
      <c r="BU48" s="113">
        <f t="shared" ca="1" si="73"/>
        <v>0</v>
      </c>
      <c r="BV48" s="113">
        <f t="shared" ca="1" si="73"/>
        <v>0</v>
      </c>
      <c r="BW48" s="113">
        <f t="shared" ref="BW48:DB48" ca="1" si="74">IF(BW$6=$C16,-$F16,0)</f>
        <v>0</v>
      </c>
      <c r="BX48" s="113">
        <f t="shared" ca="1" si="74"/>
        <v>0</v>
      </c>
      <c r="BY48" s="113">
        <f t="shared" ca="1" si="74"/>
        <v>0</v>
      </c>
      <c r="BZ48" s="113">
        <f t="shared" ca="1" si="74"/>
        <v>0</v>
      </c>
      <c r="CA48" s="113">
        <f t="shared" ca="1" si="74"/>
        <v>0</v>
      </c>
      <c r="CB48" s="113">
        <f t="shared" ca="1" si="74"/>
        <v>0</v>
      </c>
      <c r="CC48" s="113">
        <f t="shared" ca="1" si="74"/>
        <v>0</v>
      </c>
      <c r="CD48" s="113">
        <f t="shared" ca="1" si="74"/>
        <v>0</v>
      </c>
      <c r="CE48" s="113">
        <f t="shared" ca="1" si="74"/>
        <v>0</v>
      </c>
      <c r="CF48" s="113">
        <f t="shared" ca="1" si="74"/>
        <v>0</v>
      </c>
      <c r="CG48" s="113">
        <f t="shared" ca="1" si="74"/>
        <v>0</v>
      </c>
      <c r="CH48" s="113">
        <f t="shared" ca="1" si="74"/>
        <v>0</v>
      </c>
      <c r="CI48" s="113">
        <f t="shared" ca="1" si="74"/>
        <v>0</v>
      </c>
      <c r="CJ48" s="113">
        <f t="shared" ca="1" si="74"/>
        <v>0</v>
      </c>
      <c r="CK48" s="113">
        <f t="shared" ca="1" si="74"/>
        <v>0</v>
      </c>
      <c r="CL48" s="113">
        <f t="shared" ca="1" si="74"/>
        <v>0</v>
      </c>
      <c r="CM48" s="113">
        <f t="shared" ca="1" si="74"/>
        <v>0</v>
      </c>
      <c r="CN48" s="113">
        <f t="shared" ca="1" si="74"/>
        <v>0</v>
      </c>
      <c r="CO48" s="113">
        <f t="shared" ca="1" si="74"/>
        <v>0</v>
      </c>
      <c r="CP48" s="113">
        <f t="shared" ca="1" si="74"/>
        <v>0</v>
      </c>
      <c r="CQ48" s="113">
        <f t="shared" ca="1" si="74"/>
        <v>0</v>
      </c>
      <c r="CR48" s="113">
        <f t="shared" ca="1" si="74"/>
        <v>0</v>
      </c>
      <c r="CS48" s="113">
        <f t="shared" ca="1" si="74"/>
        <v>0</v>
      </c>
      <c r="CT48" s="113">
        <f t="shared" ca="1" si="74"/>
        <v>0</v>
      </c>
      <c r="CU48" s="113">
        <f t="shared" ca="1" si="74"/>
        <v>0</v>
      </c>
      <c r="CV48" s="113">
        <f t="shared" ca="1" si="74"/>
        <v>0</v>
      </c>
      <c r="CW48" s="113">
        <f t="shared" ca="1" si="74"/>
        <v>0</v>
      </c>
      <c r="CX48" s="113">
        <f t="shared" ca="1" si="74"/>
        <v>0</v>
      </c>
      <c r="CY48" s="113">
        <f t="shared" ca="1" si="74"/>
        <v>0</v>
      </c>
      <c r="CZ48" s="113">
        <f t="shared" ca="1" si="74"/>
        <v>0</v>
      </c>
      <c r="DA48" s="113">
        <f t="shared" ca="1" si="74"/>
        <v>0</v>
      </c>
      <c r="DB48" s="113">
        <f t="shared" ca="1" si="74"/>
        <v>0</v>
      </c>
      <c r="DC48" s="113">
        <f t="shared" ref="DC48:EH48" ca="1" si="75">IF(DC$6=$C16,-$F16,0)</f>
        <v>0</v>
      </c>
      <c r="DD48" s="113">
        <f t="shared" ca="1" si="75"/>
        <v>0</v>
      </c>
      <c r="DE48" s="113">
        <f t="shared" ca="1" si="75"/>
        <v>0</v>
      </c>
      <c r="DF48" s="113">
        <f t="shared" ca="1" si="75"/>
        <v>0</v>
      </c>
      <c r="DG48" s="113">
        <f t="shared" ca="1" si="75"/>
        <v>0</v>
      </c>
      <c r="DH48" s="113">
        <f t="shared" ca="1" si="75"/>
        <v>0</v>
      </c>
      <c r="DI48" s="113">
        <f t="shared" ca="1" si="75"/>
        <v>0</v>
      </c>
      <c r="DJ48" s="113">
        <f t="shared" ca="1" si="75"/>
        <v>0</v>
      </c>
      <c r="DK48" s="113">
        <f t="shared" ca="1" si="75"/>
        <v>0</v>
      </c>
      <c r="DL48" s="113">
        <f t="shared" ca="1" si="75"/>
        <v>0</v>
      </c>
      <c r="DM48" s="113">
        <f t="shared" ca="1" si="75"/>
        <v>0</v>
      </c>
      <c r="DN48" s="113">
        <f t="shared" ca="1" si="75"/>
        <v>0</v>
      </c>
      <c r="DO48" s="113">
        <f t="shared" ca="1" si="75"/>
        <v>0</v>
      </c>
      <c r="DP48" s="113">
        <f t="shared" ca="1" si="75"/>
        <v>0</v>
      </c>
      <c r="DQ48" s="113">
        <f t="shared" ca="1" si="75"/>
        <v>0</v>
      </c>
      <c r="DR48" s="113">
        <f t="shared" ca="1" si="75"/>
        <v>0</v>
      </c>
      <c r="DS48" s="113">
        <f t="shared" ca="1" si="75"/>
        <v>0</v>
      </c>
      <c r="DT48" s="113">
        <f t="shared" ca="1" si="75"/>
        <v>0</v>
      </c>
      <c r="DU48" s="113">
        <f t="shared" ca="1" si="75"/>
        <v>0</v>
      </c>
      <c r="DV48" s="113">
        <f t="shared" ca="1" si="75"/>
        <v>0</v>
      </c>
      <c r="DW48" s="113">
        <f t="shared" ca="1" si="75"/>
        <v>0</v>
      </c>
      <c r="DX48" s="113">
        <f t="shared" ca="1" si="75"/>
        <v>0</v>
      </c>
      <c r="DY48" s="113">
        <f t="shared" ca="1" si="75"/>
        <v>0</v>
      </c>
      <c r="DZ48" s="113">
        <f t="shared" ca="1" si="75"/>
        <v>0</v>
      </c>
      <c r="EA48" s="113">
        <f t="shared" ca="1" si="75"/>
        <v>0</v>
      </c>
      <c r="EB48" s="113">
        <f t="shared" ca="1" si="75"/>
        <v>0</v>
      </c>
      <c r="EC48" s="113">
        <f t="shared" ca="1" si="75"/>
        <v>0</v>
      </c>
      <c r="ED48" s="113">
        <f t="shared" ca="1" si="75"/>
        <v>0</v>
      </c>
      <c r="EE48" s="113">
        <f t="shared" ca="1" si="75"/>
        <v>0</v>
      </c>
      <c r="EF48" s="113">
        <f t="shared" ca="1" si="75"/>
        <v>0</v>
      </c>
      <c r="EG48" s="113">
        <f t="shared" ca="1" si="75"/>
        <v>0</v>
      </c>
      <c r="EH48" s="113">
        <f t="shared" ca="1" si="75"/>
        <v>0</v>
      </c>
      <c r="EI48" s="113">
        <f t="shared" ref="EI48:FN48" ca="1" si="76">IF(EI$6=$C16,-$F16,0)</f>
        <v>0</v>
      </c>
      <c r="EJ48" s="113">
        <f t="shared" ca="1" si="76"/>
        <v>0</v>
      </c>
      <c r="EK48" s="113">
        <f t="shared" ca="1" si="76"/>
        <v>0</v>
      </c>
      <c r="EL48" s="113">
        <f t="shared" ca="1" si="76"/>
        <v>0</v>
      </c>
      <c r="EM48" s="113">
        <f t="shared" ca="1" si="76"/>
        <v>0</v>
      </c>
      <c r="EN48" s="113">
        <f t="shared" ca="1" si="76"/>
        <v>0</v>
      </c>
      <c r="EO48" s="113">
        <f t="shared" ca="1" si="76"/>
        <v>0</v>
      </c>
      <c r="EP48" s="113">
        <f t="shared" ca="1" si="76"/>
        <v>0</v>
      </c>
      <c r="EQ48" s="113">
        <f t="shared" ca="1" si="76"/>
        <v>0</v>
      </c>
      <c r="ER48" s="113">
        <f t="shared" ca="1" si="76"/>
        <v>0</v>
      </c>
      <c r="ES48" s="113">
        <f t="shared" ca="1" si="76"/>
        <v>0</v>
      </c>
      <c r="ET48" s="113">
        <f t="shared" ca="1" si="76"/>
        <v>0</v>
      </c>
      <c r="EU48" s="113">
        <f t="shared" ca="1" si="76"/>
        <v>0</v>
      </c>
      <c r="EV48" s="113">
        <f t="shared" ca="1" si="76"/>
        <v>0</v>
      </c>
      <c r="EW48" s="113">
        <f t="shared" ca="1" si="76"/>
        <v>0</v>
      </c>
      <c r="EX48" s="113">
        <f t="shared" ca="1" si="76"/>
        <v>0</v>
      </c>
      <c r="EY48" s="113">
        <f t="shared" ca="1" si="76"/>
        <v>0</v>
      </c>
      <c r="EZ48" s="113">
        <f t="shared" ca="1" si="76"/>
        <v>0</v>
      </c>
      <c r="FA48" s="113">
        <f t="shared" ca="1" si="76"/>
        <v>0</v>
      </c>
      <c r="FB48" s="113">
        <f t="shared" ca="1" si="76"/>
        <v>0</v>
      </c>
      <c r="FC48" s="113">
        <f t="shared" ca="1" si="76"/>
        <v>0</v>
      </c>
      <c r="FD48" s="113">
        <f t="shared" ca="1" si="76"/>
        <v>0</v>
      </c>
      <c r="FE48" s="113">
        <f t="shared" ca="1" si="76"/>
        <v>0</v>
      </c>
      <c r="FF48" s="113">
        <f t="shared" ca="1" si="76"/>
        <v>0</v>
      </c>
      <c r="FG48" s="113">
        <f t="shared" ca="1" si="76"/>
        <v>0</v>
      </c>
      <c r="FH48" s="113">
        <f t="shared" ca="1" si="76"/>
        <v>0</v>
      </c>
      <c r="FI48" s="113">
        <f t="shared" ca="1" si="76"/>
        <v>0</v>
      </c>
      <c r="FJ48" s="113">
        <f t="shared" ca="1" si="76"/>
        <v>0</v>
      </c>
      <c r="FK48" s="113">
        <f t="shared" ca="1" si="76"/>
        <v>0</v>
      </c>
      <c r="FL48" s="113">
        <f t="shared" ca="1" si="76"/>
        <v>0</v>
      </c>
      <c r="FM48" s="113">
        <f t="shared" ca="1" si="76"/>
        <v>0</v>
      </c>
      <c r="FN48" s="113">
        <f t="shared" ca="1" si="76"/>
        <v>0</v>
      </c>
      <c r="FO48" s="113">
        <f t="shared" ref="FO48:GS48" ca="1" si="77">IF(FO$6=$C16,-$F16,0)</f>
        <v>0</v>
      </c>
      <c r="FP48" s="113">
        <f t="shared" ca="1" si="77"/>
        <v>0</v>
      </c>
      <c r="FQ48" s="113">
        <f t="shared" ca="1" si="77"/>
        <v>0</v>
      </c>
      <c r="FR48" s="113">
        <f t="shared" ca="1" si="77"/>
        <v>0</v>
      </c>
      <c r="FS48" s="113">
        <f t="shared" ca="1" si="77"/>
        <v>0</v>
      </c>
      <c r="FT48" s="113">
        <f t="shared" ca="1" si="77"/>
        <v>0</v>
      </c>
      <c r="FU48" s="113">
        <f t="shared" ca="1" si="77"/>
        <v>0</v>
      </c>
      <c r="FV48" s="113">
        <f t="shared" ca="1" si="77"/>
        <v>0</v>
      </c>
      <c r="FW48" s="113">
        <f t="shared" ca="1" si="77"/>
        <v>0</v>
      </c>
      <c r="FX48" s="113">
        <f t="shared" ca="1" si="77"/>
        <v>0</v>
      </c>
      <c r="FY48" s="113">
        <f t="shared" ca="1" si="77"/>
        <v>0</v>
      </c>
      <c r="FZ48" s="113">
        <f t="shared" ca="1" si="77"/>
        <v>0</v>
      </c>
      <c r="GA48" s="113">
        <f t="shared" ca="1" si="77"/>
        <v>0</v>
      </c>
      <c r="GB48" s="113">
        <f t="shared" ca="1" si="77"/>
        <v>0</v>
      </c>
      <c r="GC48" s="113">
        <f t="shared" ca="1" si="77"/>
        <v>0</v>
      </c>
      <c r="GD48" s="113">
        <f t="shared" ca="1" si="77"/>
        <v>0</v>
      </c>
      <c r="GE48" s="113">
        <f t="shared" ca="1" si="77"/>
        <v>0</v>
      </c>
      <c r="GF48" s="113">
        <f t="shared" ca="1" si="77"/>
        <v>0</v>
      </c>
      <c r="GG48" s="113">
        <f t="shared" ca="1" si="77"/>
        <v>0</v>
      </c>
      <c r="GH48" s="113">
        <f t="shared" ca="1" si="77"/>
        <v>0</v>
      </c>
      <c r="GI48" s="113">
        <f t="shared" ca="1" si="77"/>
        <v>0</v>
      </c>
      <c r="GJ48" s="113">
        <f t="shared" ca="1" si="77"/>
        <v>0</v>
      </c>
      <c r="GK48" s="113">
        <f t="shared" ca="1" si="77"/>
        <v>0</v>
      </c>
      <c r="GL48" s="113">
        <f t="shared" ca="1" si="77"/>
        <v>0</v>
      </c>
      <c r="GM48" s="113">
        <f t="shared" ca="1" si="77"/>
        <v>0</v>
      </c>
      <c r="GN48" s="113">
        <f t="shared" ca="1" si="77"/>
        <v>0</v>
      </c>
      <c r="GO48" s="113">
        <f t="shared" ca="1" si="77"/>
        <v>0</v>
      </c>
      <c r="GP48" s="113">
        <f t="shared" ca="1" si="77"/>
        <v>0</v>
      </c>
      <c r="GQ48" s="113">
        <f t="shared" ca="1" si="77"/>
        <v>0</v>
      </c>
      <c r="GR48" s="113">
        <f t="shared" ca="1" si="77"/>
        <v>0</v>
      </c>
      <c r="GS48" s="113">
        <f t="shared" ca="1" si="77"/>
        <v>0</v>
      </c>
      <c r="GU48" s="113">
        <f t="shared" ca="1" si="34"/>
        <v>-38157486.513553001</v>
      </c>
      <c r="GV48" s="113">
        <f t="shared" ca="1" si="34"/>
        <v>0</v>
      </c>
      <c r="GW48" s="113">
        <f t="shared" ca="1" si="34"/>
        <v>0</v>
      </c>
      <c r="GX48" s="113">
        <f t="shared" ca="1" si="34"/>
        <v>0</v>
      </c>
      <c r="GY48" s="113">
        <f t="shared" ca="1" si="34"/>
        <v>0</v>
      </c>
      <c r="GZ48" s="113">
        <f t="shared" ca="1" si="34"/>
        <v>0</v>
      </c>
      <c r="HA48" s="113">
        <f t="shared" ca="1" si="34"/>
        <v>0</v>
      </c>
      <c r="HB48" s="113">
        <f t="shared" ca="1" si="34"/>
        <v>0</v>
      </c>
      <c r="HC48" s="113">
        <f t="shared" ca="1" si="34"/>
        <v>0</v>
      </c>
      <c r="HD48" s="113">
        <f t="shared" ca="1" si="34"/>
        <v>0</v>
      </c>
      <c r="HE48" s="113">
        <f t="shared" ca="1" si="34"/>
        <v>0</v>
      </c>
      <c r="HF48" s="113">
        <f t="shared" ca="1" si="34"/>
        <v>0</v>
      </c>
      <c r="HG48" s="113">
        <f t="shared" ca="1" si="34"/>
        <v>0</v>
      </c>
      <c r="HH48" s="113">
        <f t="shared" ca="1" si="34"/>
        <v>0</v>
      </c>
      <c r="HI48" s="113">
        <f t="shared" ca="1" si="34"/>
        <v>0</v>
      </c>
      <c r="HJ48" s="113">
        <f t="shared" ca="1" si="34"/>
        <v>0</v>
      </c>
      <c r="HK48" s="113">
        <f t="shared" ca="1" si="35"/>
        <v>-38157486.513553001</v>
      </c>
    </row>
    <row r="49" spans="2:219" s="112" customFormat="1" hidden="1" outlineLevel="1" x14ac:dyDescent="0.75">
      <c r="B49" s="112" t="str">
        <f t="shared" si="27"/>
        <v>UBSCM 2017-C5</v>
      </c>
      <c r="C49" s="105"/>
      <c r="D49" s="111"/>
      <c r="E49" s="235"/>
      <c r="F49" s="113"/>
      <c r="G49" s="113"/>
      <c r="H49" s="236"/>
      <c r="I49" s="237"/>
      <c r="K49" s="113">
        <f t="shared" ref="K49:AP49" ca="1" si="78">IF(K$6=$C17,-$F17,0)</f>
        <v>0</v>
      </c>
      <c r="L49" s="113">
        <f t="shared" ca="1" si="78"/>
        <v>0</v>
      </c>
      <c r="M49" s="113">
        <f t="shared" ca="1" si="78"/>
        <v>0</v>
      </c>
      <c r="N49" s="113">
        <f t="shared" ca="1" si="78"/>
        <v>0</v>
      </c>
      <c r="O49" s="113">
        <f t="shared" ca="1" si="78"/>
        <v>0</v>
      </c>
      <c r="P49" s="113">
        <f t="shared" ca="1" si="78"/>
        <v>0</v>
      </c>
      <c r="Q49" s="113">
        <f t="shared" ca="1" si="78"/>
        <v>0</v>
      </c>
      <c r="R49" s="113">
        <f t="shared" ca="1" si="78"/>
        <v>0</v>
      </c>
      <c r="S49" s="113">
        <f t="shared" ca="1" si="78"/>
        <v>0</v>
      </c>
      <c r="T49" s="113">
        <f t="shared" ca="1" si="78"/>
        <v>-38300901.122482702</v>
      </c>
      <c r="U49" s="113">
        <f t="shared" ca="1" si="78"/>
        <v>0</v>
      </c>
      <c r="V49" s="113">
        <f t="shared" ca="1" si="78"/>
        <v>0</v>
      </c>
      <c r="W49" s="113">
        <f t="shared" ca="1" si="78"/>
        <v>0</v>
      </c>
      <c r="X49" s="113">
        <f t="shared" ca="1" si="78"/>
        <v>0</v>
      </c>
      <c r="Y49" s="113">
        <f t="shared" ca="1" si="78"/>
        <v>0</v>
      </c>
      <c r="Z49" s="113">
        <f t="shared" ca="1" si="78"/>
        <v>0</v>
      </c>
      <c r="AA49" s="113">
        <f t="shared" ca="1" si="78"/>
        <v>0</v>
      </c>
      <c r="AB49" s="113">
        <f t="shared" ca="1" si="78"/>
        <v>0</v>
      </c>
      <c r="AC49" s="113">
        <f t="shared" ca="1" si="78"/>
        <v>0</v>
      </c>
      <c r="AD49" s="113">
        <f t="shared" ca="1" si="78"/>
        <v>0</v>
      </c>
      <c r="AE49" s="113">
        <f t="shared" ca="1" si="78"/>
        <v>0</v>
      </c>
      <c r="AF49" s="113">
        <f t="shared" ca="1" si="78"/>
        <v>0</v>
      </c>
      <c r="AG49" s="113">
        <f t="shared" ca="1" si="78"/>
        <v>0</v>
      </c>
      <c r="AH49" s="113">
        <f t="shared" ca="1" si="78"/>
        <v>0</v>
      </c>
      <c r="AI49" s="113">
        <f t="shared" ca="1" si="78"/>
        <v>0</v>
      </c>
      <c r="AJ49" s="113">
        <f t="shared" ca="1" si="78"/>
        <v>0</v>
      </c>
      <c r="AK49" s="113">
        <f t="shared" ca="1" si="78"/>
        <v>0</v>
      </c>
      <c r="AL49" s="113">
        <f t="shared" ca="1" si="78"/>
        <v>0</v>
      </c>
      <c r="AM49" s="113">
        <f t="shared" ca="1" si="78"/>
        <v>0</v>
      </c>
      <c r="AN49" s="113">
        <f t="shared" ca="1" si="78"/>
        <v>0</v>
      </c>
      <c r="AO49" s="113">
        <f t="shared" ca="1" si="78"/>
        <v>0</v>
      </c>
      <c r="AP49" s="113">
        <f t="shared" ca="1" si="78"/>
        <v>0</v>
      </c>
      <c r="AQ49" s="113">
        <f t="shared" ref="AQ49:BV49" ca="1" si="79">IF(AQ$6=$C17,-$F17,0)</f>
        <v>0</v>
      </c>
      <c r="AR49" s="113">
        <f t="shared" ca="1" si="79"/>
        <v>0</v>
      </c>
      <c r="AS49" s="113">
        <f t="shared" ca="1" si="79"/>
        <v>0</v>
      </c>
      <c r="AT49" s="113">
        <f t="shared" ca="1" si="79"/>
        <v>0</v>
      </c>
      <c r="AU49" s="113">
        <f t="shared" ca="1" si="79"/>
        <v>0</v>
      </c>
      <c r="AV49" s="113">
        <f t="shared" ca="1" si="79"/>
        <v>0</v>
      </c>
      <c r="AW49" s="113">
        <f t="shared" ca="1" si="79"/>
        <v>0</v>
      </c>
      <c r="AX49" s="113">
        <f t="shared" ca="1" si="79"/>
        <v>0</v>
      </c>
      <c r="AY49" s="113">
        <f t="shared" ca="1" si="79"/>
        <v>0</v>
      </c>
      <c r="AZ49" s="113">
        <f t="shared" ca="1" si="79"/>
        <v>0</v>
      </c>
      <c r="BA49" s="113">
        <f t="shared" ca="1" si="79"/>
        <v>0</v>
      </c>
      <c r="BB49" s="113">
        <f t="shared" ca="1" si="79"/>
        <v>0</v>
      </c>
      <c r="BC49" s="113">
        <f t="shared" ca="1" si="79"/>
        <v>0</v>
      </c>
      <c r="BD49" s="113">
        <f t="shared" ca="1" si="79"/>
        <v>0</v>
      </c>
      <c r="BE49" s="113">
        <f t="shared" ca="1" si="79"/>
        <v>0</v>
      </c>
      <c r="BF49" s="113">
        <f t="shared" ca="1" si="79"/>
        <v>0</v>
      </c>
      <c r="BG49" s="113">
        <f t="shared" ca="1" si="79"/>
        <v>0</v>
      </c>
      <c r="BH49" s="113">
        <f t="shared" ca="1" si="79"/>
        <v>0</v>
      </c>
      <c r="BI49" s="113">
        <f t="shared" ca="1" si="79"/>
        <v>0</v>
      </c>
      <c r="BJ49" s="113">
        <f t="shared" ca="1" si="79"/>
        <v>0</v>
      </c>
      <c r="BK49" s="113">
        <f t="shared" ca="1" si="79"/>
        <v>0</v>
      </c>
      <c r="BL49" s="113">
        <f t="shared" ca="1" si="79"/>
        <v>0</v>
      </c>
      <c r="BM49" s="113">
        <f t="shared" ca="1" si="79"/>
        <v>0</v>
      </c>
      <c r="BN49" s="113">
        <f t="shared" ca="1" si="79"/>
        <v>0</v>
      </c>
      <c r="BO49" s="113">
        <f t="shared" ca="1" si="79"/>
        <v>0</v>
      </c>
      <c r="BP49" s="113">
        <f t="shared" ca="1" si="79"/>
        <v>0</v>
      </c>
      <c r="BQ49" s="113">
        <f t="shared" ca="1" si="79"/>
        <v>0</v>
      </c>
      <c r="BR49" s="113">
        <f t="shared" ca="1" si="79"/>
        <v>0</v>
      </c>
      <c r="BS49" s="113">
        <f t="shared" ca="1" si="79"/>
        <v>0</v>
      </c>
      <c r="BT49" s="113">
        <f t="shared" ca="1" si="79"/>
        <v>0</v>
      </c>
      <c r="BU49" s="113">
        <f t="shared" ca="1" si="79"/>
        <v>0</v>
      </c>
      <c r="BV49" s="113">
        <f t="shared" ca="1" si="79"/>
        <v>0</v>
      </c>
      <c r="BW49" s="113">
        <f t="shared" ref="BW49:DB49" ca="1" si="80">IF(BW$6=$C17,-$F17,0)</f>
        <v>0</v>
      </c>
      <c r="BX49" s="113">
        <f t="shared" ca="1" si="80"/>
        <v>0</v>
      </c>
      <c r="BY49" s="113">
        <f t="shared" ca="1" si="80"/>
        <v>0</v>
      </c>
      <c r="BZ49" s="113">
        <f t="shared" ca="1" si="80"/>
        <v>0</v>
      </c>
      <c r="CA49" s="113">
        <f t="shared" ca="1" si="80"/>
        <v>0</v>
      </c>
      <c r="CB49" s="113">
        <f t="shared" ca="1" si="80"/>
        <v>0</v>
      </c>
      <c r="CC49" s="113">
        <f t="shared" ca="1" si="80"/>
        <v>0</v>
      </c>
      <c r="CD49" s="113">
        <f t="shared" ca="1" si="80"/>
        <v>0</v>
      </c>
      <c r="CE49" s="113">
        <f t="shared" ca="1" si="80"/>
        <v>0</v>
      </c>
      <c r="CF49" s="113">
        <f t="shared" ca="1" si="80"/>
        <v>0</v>
      </c>
      <c r="CG49" s="113">
        <f t="shared" ca="1" si="80"/>
        <v>0</v>
      </c>
      <c r="CH49" s="113">
        <f t="shared" ca="1" si="80"/>
        <v>0</v>
      </c>
      <c r="CI49" s="113">
        <f t="shared" ca="1" si="80"/>
        <v>0</v>
      </c>
      <c r="CJ49" s="113">
        <f t="shared" ca="1" si="80"/>
        <v>0</v>
      </c>
      <c r="CK49" s="113">
        <f t="shared" ca="1" si="80"/>
        <v>0</v>
      </c>
      <c r="CL49" s="113">
        <f t="shared" ca="1" si="80"/>
        <v>0</v>
      </c>
      <c r="CM49" s="113">
        <f t="shared" ca="1" si="80"/>
        <v>0</v>
      </c>
      <c r="CN49" s="113">
        <f t="shared" ca="1" si="80"/>
        <v>0</v>
      </c>
      <c r="CO49" s="113">
        <f t="shared" ca="1" si="80"/>
        <v>0</v>
      </c>
      <c r="CP49" s="113">
        <f t="shared" ca="1" si="80"/>
        <v>0</v>
      </c>
      <c r="CQ49" s="113">
        <f t="shared" ca="1" si="80"/>
        <v>0</v>
      </c>
      <c r="CR49" s="113">
        <f t="shared" ca="1" si="80"/>
        <v>0</v>
      </c>
      <c r="CS49" s="113">
        <f t="shared" ca="1" si="80"/>
        <v>0</v>
      </c>
      <c r="CT49" s="113">
        <f t="shared" ca="1" si="80"/>
        <v>0</v>
      </c>
      <c r="CU49" s="113">
        <f t="shared" ca="1" si="80"/>
        <v>0</v>
      </c>
      <c r="CV49" s="113">
        <f t="shared" ca="1" si="80"/>
        <v>0</v>
      </c>
      <c r="CW49" s="113">
        <f t="shared" ca="1" si="80"/>
        <v>0</v>
      </c>
      <c r="CX49" s="113">
        <f t="shared" ca="1" si="80"/>
        <v>0</v>
      </c>
      <c r="CY49" s="113">
        <f t="shared" ca="1" si="80"/>
        <v>0</v>
      </c>
      <c r="CZ49" s="113">
        <f t="shared" ca="1" si="80"/>
        <v>0</v>
      </c>
      <c r="DA49" s="113">
        <f t="shared" ca="1" si="80"/>
        <v>0</v>
      </c>
      <c r="DB49" s="113">
        <f t="shared" ca="1" si="80"/>
        <v>0</v>
      </c>
      <c r="DC49" s="113">
        <f t="shared" ref="DC49:EH49" ca="1" si="81">IF(DC$6=$C17,-$F17,0)</f>
        <v>0</v>
      </c>
      <c r="DD49" s="113">
        <f t="shared" ca="1" si="81"/>
        <v>0</v>
      </c>
      <c r="DE49" s="113">
        <f t="shared" ca="1" si="81"/>
        <v>0</v>
      </c>
      <c r="DF49" s="113">
        <f t="shared" ca="1" si="81"/>
        <v>0</v>
      </c>
      <c r="DG49" s="113">
        <f t="shared" ca="1" si="81"/>
        <v>0</v>
      </c>
      <c r="DH49" s="113">
        <f t="shared" ca="1" si="81"/>
        <v>0</v>
      </c>
      <c r="DI49" s="113">
        <f t="shared" ca="1" si="81"/>
        <v>0</v>
      </c>
      <c r="DJ49" s="113">
        <f t="shared" ca="1" si="81"/>
        <v>0</v>
      </c>
      <c r="DK49" s="113">
        <f t="shared" ca="1" si="81"/>
        <v>0</v>
      </c>
      <c r="DL49" s="113">
        <f t="shared" ca="1" si="81"/>
        <v>0</v>
      </c>
      <c r="DM49" s="113">
        <f t="shared" ca="1" si="81"/>
        <v>0</v>
      </c>
      <c r="DN49" s="113">
        <f t="shared" ca="1" si="81"/>
        <v>0</v>
      </c>
      <c r="DO49" s="113">
        <f t="shared" ca="1" si="81"/>
        <v>0</v>
      </c>
      <c r="DP49" s="113">
        <f t="shared" ca="1" si="81"/>
        <v>0</v>
      </c>
      <c r="DQ49" s="113">
        <f t="shared" ca="1" si="81"/>
        <v>0</v>
      </c>
      <c r="DR49" s="113">
        <f t="shared" ca="1" si="81"/>
        <v>0</v>
      </c>
      <c r="DS49" s="113">
        <f t="shared" ca="1" si="81"/>
        <v>0</v>
      </c>
      <c r="DT49" s="113">
        <f t="shared" ca="1" si="81"/>
        <v>0</v>
      </c>
      <c r="DU49" s="113">
        <f t="shared" ca="1" si="81"/>
        <v>0</v>
      </c>
      <c r="DV49" s="113">
        <f t="shared" ca="1" si="81"/>
        <v>0</v>
      </c>
      <c r="DW49" s="113">
        <f t="shared" ca="1" si="81"/>
        <v>0</v>
      </c>
      <c r="DX49" s="113">
        <f t="shared" ca="1" si="81"/>
        <v>0</v>
      </c>
      <c r="DY49" s="113">
        <f t="shared" ca="1" si="81"/>
        <v>0</v>
      </c>
      <c r="DZ49" s="113">
        <f t="shared" ca="1" si="81"/>
        <v>0</v>
      </c>
      <c r="EA49" s="113">
        <f t="shared" ca="1" si="81"/>
        <v>0</v>
      </c>
      <c r="EB49" s="113">
        <f t="shared" ca="1" si="81"/>
        <v>0</v>
      </c>
      <c r="EC49" s="113">
        <f t="shared" ca="1" si="81"/>
        <v>0</v>
      </c>
      <c r="ED49" s="113">
        <f t="shared" ca="1" si="81"/>
        <v>0</v>
      </c>
      <c r="EE49" s="113">
        <f t="shared" ca="1" si="81"/>
        <v>0</v>
      </c>
      <c r="EF49" s="113">
        <f t="shared" ca="1" si="81"/>
        <v>0</v>
      </c>
      <c r="EG49" s="113">
        <f t="shared" ca="1" si="81"/>
        <v>0</v>
      </c>
      <c r="EH49" s="113">
        <f t="shared" ca="1" si="81"/>
        <v>0</v>
      </c>
      <c r="EI49" s="113">
        <f t="shared" ref="EI49:FN49" ca="1" si="82">IF(EI$6=$C17,-$F17,0)</f>
        <v>0</v>
      </c>
      <c r="EJ49" s="113">
        <f t="shared" ca="1" si="82"/>
        <v>0</v>
      </c>
      <c r="EK49" s="113">
        <f t="shared" ca="1" si="82"/>
        <v>0</v>
      </c>
      <c r="EL49" s="113">
        <f t="shared" ca="1" si="82"/>
        <v>0</v>
      </c>
      <c r="EM49" s="113">
        <f t="shared" ca="1" si="82"/>
        <v>0</v>
      </c>
      <c r="EN49" s="113">
        <f t="shared" ca="1" si="82"/>
        <v>0</v>
      </c>
      <c r="EO49" s="113">
        <f t="shared" ca="1" si="82"/>
        <v>0</v>
      </c>
      <c r="EP49" s="113">
        <f t="shared" ca="1" si="82"/>
        <v>0</v>
      </c>
      <c r="EQ49" s="113">
        <f t="shared" ca="1" si="82"/>
        <v>0</v>
      </c>
      <c r="ER49" s="113">
        <f t="shared" ca="1" si="82"/>
        <v>0</v>
      </c>
      <c r="ES49" s="113">
        <f t="shared" ca="1" si="82"/>
        <v>0</v>
      </c>
      <c r="ET49" s="113">
        <f t="shared" ca="1" si="82"/>
        <v>0</v>
      </c>
      <c r="EU49" s="113">
        <f t="shared" ca="1" si="82"/>
        <v>0</v>
      </c>
      <c r="EV49" s="113">
        <f t="shared" ca="1" si="82"/>
        <v>0</v>
      </c>
      <c r="EW49" s="113">
        <f t="shared" ca="1" si="82"/>
        <v>0</v>
      </c>
      <c r="EX49" s="113">
        <f t="shared" ca="1" si="82"/>
        <v>0</v>
      </c>
      <c r="EY49" s="113">
        <f t="shared" ca="1" si="82"/>
        <v>0</v>
      </c>
      <c r="EZ49" s="113">
        <f t="shared" ca="1" si="82"/>
        <v>0</v>
      </c>
      <c r="FA49" s="113">
        <f t="shared" ca="1" si="82"/>
        <v>0</v>
      </c>
      <c r="FB49" s="113">
        <f t="shared" ca="1" si="82"/>
        <v>0</v>
      </c>
      <c r="FC49" s="113">
        <f t="shared" ca="1" si="82"/>
        <v>0</v>
      </c>
      <c r="FD49" s="113">
        <f t="shared" ca="1" si="82"/>
        <v>0</v>
      </c>
      <c r="FE49" s="113">
        <f t="shared" ca="1" si="82"/>
        <v>0</v>
      </c>
      <c r="FF49" s="113">
        <f t="shared" ca="1" si="82"/>
        <v>0</v>
      </c>
      <c r="FG49" s="113">
        <f t="shared" ca="1" si="82"/>
        <v>0</v>
      </c>
      <c r="FH49" s="113">
        <f t="shared" ca="1" si="82"/>
        <v>0</v>
      </c>
      <c r="FI49" s="113">
        <f t="shared" ca="1" si="82"/>
        <v>0</v>
      </c>
      <c r="FJ49" s="113">
        <f t="shared" ca="1" si="82"/>
        <v>0</v>
      </c>
      <c r="FK49" s="113">
        <f t="shared" ca="1" si="82"/>
        <v>0</v>
      </c>
      <c r="FL49" s="113">
        <f t="shared" ca="1" si="82"/>
        <v>0</v>
      </c>
      <c r="FM49" s="113">
        <f t="shared" ca="1" si="82"/>
        <v>0</v>
      </c>
      <c r="FN49" s="113">
        <f t="shared" ca="1" si="82"/>
        <v>0</v>
      </c>
      <c r="FO49" s="113">
        <f t="shared" ref="FO49:GS49" ca="1" si="83">IF(FO$6=$C17,-$F17,0)</f>
        <v>0</v>
      </c>
      <c r="FP49" s="113">
        <f t="shared" ca="1" si="83"/>
        <v>0</v>
      </c>
      <c r="FQ49" s="113">
        <f t="shared" ca="1" si="83"/>
        <v>0</v>
      </c>
      <c r="FR49" s="113">
        <f t="shared" ca="1" si="83"/>
        <v>0</v>
      </c>
      <c r="FS49" s="113">
        <f t="shared" ca="1" si="83"/>
        <v>0</v>
      </c>
      <c r="FT49" s="113">
        <f t="shared" ca="1" si="83"/>
        <v>0</v>
      </c>
      <c r="FU49" s="113">
        <f t="shared" ca="1" si="83"/>
        <v>0</v>
      </c>
      <c r="FV49" s="113">
        <f t="shared" ca="1" si="83"/>
        <v>0</v>
      </c>
      <c r="FW49" s="113">
        <f t="shared" ca="1" si="83"/>
        <v>0</v>
      </c>
      <c r="FX49" s="113">
        <f t="shared" ca="1" si="83"/>
        <v>0</v>
      </c>
      <c r="FY49" s="113">
        <f t="shared" ca="1" si="83"/>
        <v>0</v>
      </c>
      <c r="FZ49" s="113">
        <f t="shared" ca="1" si="83"/>
        <v>0</v>
      </c>
      <c r="GA49" s="113">
        <f t="shared" ca="1" si="83"/>
        <v>0</v>
      </c>
      <c r="GB49" s="113">
        <f t="shared" ca="1" si="83"/>
        <v>0</v>
      </c>
      <c r="GC49" s="113">
        <f t="shared" ca="1" si="83"/>
        <v>0</v>
      </c>
      <c r="GD49" s="113">
        <f t="shared" ca="1" si="83"/>
        <v>0</v>
      </c>
      <c r="GE49" s="113">
        <f t="shared" ca="1" si="83"/>
        <v>0</v>
      </c>
      <c r="GF49" s="113">
        <f t="shared" ca="1" si="83"/>
        <v>0</v>
      </c>
      <c r="GG49" s="113">
        <f t="shared" ca="1" si="83"/>
        <v>0</v>
      </c>
      <c r="GH49" s="113">
        <f t="shared" ca="1" si="83"/>
        <v>0</v>
      </c>
      <c r="GI49" s="113">
        <f t="shared" ca="1" si="83"/>
        <v>0</v>
      </c>
      <c r="GJ49" s="113">
        <f t="shared" ca="1" si="83"/>
        <v>0</v>
      </c>
      <c r="GK49" s="113">
        <f t="shared" ca="1" si="83"/>
        <v>0</v>
      </c>
      <c r="GL49" s="113">
        <f t="shared" ca="1" si="83"/>
        <v>0</v>
      </c>
      <c r="GM49" s="113">
        <f t="shared" ca="1" si="83"/>
        <v>0</v>
      </c>
      <c r="GN49" s="113">
        <f t="shared" ca="1" si="83"/>
        <v>0</v>
      </c>
      <c r="GO49" s="113">
        <f t="shared" ca="1" si="83"/>
        <v>0</v>
      </c>
      <c r="GP49" s="113">
        <f t="shared" ca="1" si="83"/>
        <v>0</v>
      </c>
      <c r="GQ49" s="113">
        <f t="shared" ca="1" si="83"/>
        <v>0</v>
      </c>
      <c r="GR49" s="113">
        <f t="shared" ca="1" si="83"/>
        <v>0</v>
      </c>
      <c r="GS49" s="113">
        <f t="shared" ca="1" si="83"/>
        <v>0</v>
      </c>
      <c r="GU49" s="113">
        <f t="shared" ca="1" si="34"/>
        <v>-38300901.122482702</v>
      </c>
      <c r="GV49" s="113">
        <f t="shared" ca="1" si="34"/>
        <v>0</v>
      </c>
      <c r="GW49" s="113">
        <f t="shared" ca="1" si="34"/>
        <v>0</v>
      </c>
      <c r="GX49" s="113">
        <f t="shared" ca="1" si="34"/>
        <v>0</v>
      </c>
      <c r="GY49" s="113">
        <f t="shared" ca="1" si="34"/>
        <v>0</v>
      </c>
      <c r="GZ49" s="113">
        <f t="shared" ca="1" si="34"/>
        <v>0</v>
      </c>
      <c r="HA49" s="113">
        <f t="shared" ca="1" si="34"/>
        <v>0</v>
      </c>
      <c r="HB49" s="113">
        <f t="shared" ca="1" si="34"/>
        <v>0</v>
      </c>
      <c r="HC49" s="113">
        <f t="shared" ca="1" si="34"/>
        <v>0</v>
      </c>
      <c r="HD49" s="113">
        <f t="shared" ca="1" si="34"/>
        <v>0</v>
      </c>
      <c r="HE49" s="113">
        <f t="shared" ca="1" si="34"/>
        <v>0</v>
      </c>
      <c r="HF49" s="113">
        <f t="shared" ca="1" si="34"/>
        <v>0</v>
      </c>
      <c r="HG49" s="113">
        <f t="shared" ca="1" si="34"/>
        <v>0</v>
      </c>
      <c r="HH49" s="113">
        <f t="shared" ca="1" si="34"/>
        <v>0</v>
      </c>
      <c r="HI49" s="113">
        <f t="shared" ca="1" si="34"/>
        <v>0</v>
      </c>
      <c r="HJ49" s="113">
        <f t="shared" ca="1" si="34"/>
        <v>0</v>
      </c>
      <c r="HK49" s="113">
        <f t="shared" ca="1" si="35"/>
        <v>-38300901.122482702</v>
      </c>
    </row>
    <row r="50" spans="2:219" s="112" customFormat="1" hidden="1" outlineLevel="1" x14ac:dyDescent="0.75">
      <c r="B50" s="112" t="str">
        <f t="shared" si="27"/>
        <v>MSC 2019-H6</v>
      </c>
      <c r="C50" s="105"/>
      <c r="D50" s="111"/>
      <c r="E50" s="235"/>
      <c r="F50" s="113"/>
      <c r="G50" s="113"/>
      <c r="H50" s="236"/>
      <c r="I50" s="237"/>
      <c r="K50" s="113">
        <f t="shared" ref="K50:AP50" ca="1" si="84">IF(K$6=$C18,-$F18,0)</f>
        <v>0</v>
      </c>
      <c r="L50" s="113">
        <f t="shared" ca="1" si="84"/>
        <v>0</v>
      </c>
      <c r="M50" s="113">
        <f t="shared" ca="1" si="84"/>
        <v>0</v>
      </c>
      <c r="N50" s="113">
        <f t="shared" ca="1" si="84"/>
        <v>0</v>
      </c>
      <c r="O50" s="113">
        <f t="shared" ca="1" si="84"/>
        <v>0</v>
      </c>
      <c r="P50" s="113">
        <f t="shared" ca="1" si="84"/>
        <v>0</v>
      </c>
      <c r="Q50" s="113">
        <f t="shared" ca="1" si="84"/>
        <v>0</v>
      </c>
      <c r="R50" s="113">
        <f t="shared" ca="1" si="84"/>
        <v>0</v>
      </c>
      <c r="S50" s="113">
        <f t="shared" ca="1" si="84"/>
        <v>0</v>
      </c>
      <c r="T50" s="113">
        <f t="shared" ca="1" si="84"/>
        <v>0</v>
      </c>
      <c r="U50" s="113">
        <f t="shared" ca="1" si="84"/>
        <v>0</v>
      </c>
      <c r="V50" s="113">
        <f t="shared" ca="1" si="84"/>
        <v>0</v>
      </c>
      <c r="W50" s="113">
        <f t="shared" ca="1" si="84"/>
        <v>0</v>
      </c>
      <c r="X50" s="113">
        <f t="shared" ca="1" si="84"/>
        <v>0</v>
      </c>
      <c r="Y50" s="113">
        <f t="shared" ca="1" si="84"/>
        <v>0</v>
      </c>
      <c r="Z50" s="113">
        <f t="shared" ca="1" si="84"/>
        <v>0</v>
      </c>
      <c r="AA50" s="113">
        <f t="shared" ca="1" si="84"/>
        <v>0</v>
      </c>
      <c r="AB50" s="113">
        <f t="shared" ca="1" si="84"/>
        <v>0</v>
      </c>
      <c r="AC50" s="113">
        <f t="shared" ca="1" si="84"/>
        <v>0</v>
      </c>
      <c r="AD50" s="113">
        <f t="shared" ca="1" si="84"/>
        <v>0</v>
      </c>
      <c r="AE50" s="113">
        <f t="shared" ca="1" si="84"/>
        <v>0</v>
      </c>
      <c r="AF50" s="113">
        <f t="shared" ca="1" si="84"/>
        <v>0</v>
      </c>
      <c r="AG50" s="113">
        <f t="shared" ca="1" si="84"/>
        <v>0</v>
      </c>
      <c r="AH50" s="113">
        <f t="shared" ca="1" si="84"/>
        <v>0</v>
      </c>
      <c r="AI50" s="113">
        <f t="shared" ca="1" si="84"/>
        <v>0</v>
      </c>
      <c r="AJ50" s="113">
        <f t="shared" ca="1" si="84"/>
        <v>0</v>
      </c>
      <c r="AK50" s="113">
        <f t="shared" ca="1" si="84"/>
        <v>0</v>
      </c>
      <c r="AL50" s="113">
        <f t="shared" ca="1" si="84"/>
        <v>0</v>
      </c>
      <c r="AM50" s="113">
        <f t="shared" ca="1" si="84"/>
        <v>-36246072.703405499</v>
      </c>
      <c r="AN50" s="113">
        <f t="shared" ca="1" si="84"/>
        <v>0</v>
      </c>
      <c r="AO50" s="113">
        <f t="shared" ca="1" si="84"/>
        <v>0</v>
      </c>
      <c r="AP50" s="113">
        <f t="shared" ca="1" si="84"/>
        <v>0</v>
      </c>
      <c r="AQ50" s="113">
        <f t="shared" ref="AQ50:BV50" ca="1" si="85">IF(AQ$6=$C18,-$F18,0)</f>
        <v>0</v>
      </c>
      <c r="AR50" s="113">
        <f t="shared" ca="1" si="85"/>
        <v>0</v>
      </c>
      <c r="AS50" s="113">
        <f t="shared" ca="1" si="85"/>
        <v>0</v>
      </c>
      <c r="AT50" s="113">
        <f t="shared" ca="1" si="85"/>
        <v>0</v>
      </c>
      <c r="AU50" s="113">
        <f t="shared" ca="1" si="85"/>
        <v>0</v>
      </c>
      <c r="AV50" s="113">
        <f t="shared" ca="1" si="85"/>
        <v>0</v>
      </c>
      <c r="AW50" s="113">
        <f t="shared" ca="1" si="85"/>
        <v>0</v>
      </c>
      <c r="AX50" s="113">
        <f t="shared" ca="1" si="85"/>
        <v>0</v>
      </c>
      <c r="AY50" s="113">
        <f t="shared" ca="1" si="85"/>
        <v>0</v>
      </c>
      <c r="AZ50" s="113">
        <f t="shared" ca="1" si="85"/>
        <v>0</v>
      </c>
      <c r="BA50" s="113">
        <f t="shared" ca="1" si="85"/>
        <v>0</v>
      </c>
      <c r="BB50" s="113">
        <f t="shared" ca="1" si="85"/>
        <v>0</v>
      </c>
      <c r="BC50" s="113">
        <f t="shared" ca="1" si="85"/>
        <v>0</v>
      </c>
      <c r="BD50" s="113">
        <f t="shared" ca="1" si="85"/>
        <v>0</v>
      </c>
      <c r="BE50" s="113">
        <f t="shared" ca="1" si="85"/>
        <v>0</v>
      </c>
      <c r="BF50" s="113">
        <f t="shared" ca="1" si="85"/>
        <v>0</v>
      </c>
      <c r="BG50" s="113">
        <f t="shared" ca="1" si="85"/>
        <v>0</v>
      </c>
      <c r="BH50" s="113">
        <f t="shared" ca="1" si="85"/>
        <v>0</v>
      </c>
      <c r="BI50" s="113">
        <f t="shared" ca="1" si="85"/>
        <v>0</v>
      </c>
      <c r="BJ50" s="113">
        <f t="shared" ca="1" si="85"/>
        <v>0</v>
      </c>
      <c r="BK50" s="113">
        <f t="shared" ca="1" si="85"/>
        <v>0</v>
      </c>
      <c r="BL50" s="113">
        <f t="shared" ca="1" si="85"/>
        <v>0</v>
      </c>
      <c r="BM50" s="113">
        <f t="shared" ca="1" si="85"/>
        <v>0</v>
      </c>
      <c r="BN50" s="113">
        <f t="shared" ca="1" si="85"/>
        <v>0</v>
      </c>
      <c r="BO50" s="113">
        <f t="shared" ca="1" si="85"/>
        <v>0</v>
      </c>
      <c r="BP50" s="113">
        <f t="shared" ca="1" si="85"/>
        <v>0</v>
      </c>
      <c r="BQ50" s="113">
        <f t="shared" ca="1" si="85"/>
        <v>0</v>
      </c>
      <c r="BR50" s="113">
        <f t="shared" ca="1" si="85"/>
        <v>0</v>
      </c>
      <c r="BS50" s="113">
        <f t="shared" ca="1" si="85"/>
        <v>0</v>
      </c>
      <c r="BT50" s="113">
        <f t="shared" ca="1" si="85"/>
        <v>0</v>
      </c>
      <c r="BU50" s="113">
        <f t="shared" ca="1" si="85"/>
        <v>0</v>
      </c>
      <c r="BV50" s="113">
        <f t="shared" ca="1" si="85"/>
        <v>0</v>
      </c>
      <c r="BW50" s="113">
        <f t="shared" ref="BW50:DB50" ca="1" si="86">IF(BW$6=$C18,-$F18,0)</f>
        <v>0</v>
      </c>
      <c r="BX50" s="113">
        <f t="shared" ca="1" si="86"/>
        <v>0</v>
      </c>
      <c r="BY50" s="113">
        <f t="shared" ca="1" si="86"/>
        <v>0</v>
      </c>
      <c r="BZ50" s="113">
        <f t="shared" ca="1" si="86"/>
        <v>0</v>
      </c>
      <c r="CA50" s="113">
        <f t="shared" ca="1" si="86"/>
        <v>0</v>
      </c>
      <c r="CB50" s="113">
        <f t="shared" ca="1" si="86"/>
        <v>0</v>
      </c>
      <c r="CC50" s="113">
        <f t="shared" ca="1" si="86"/>
        <v>0</v>
      </c>
      <c r="CD50" s="113">
        <f t="shared" ca="1" si="86"/>
        <v>0</v>
      </c>
      <c r="CE50" s="113">
        <f t="shared" ca="1" si="86"/>
        <v>0</v>
      </c>
      <c r="CF50" s="113">
        <f t="shared" ca="1" si="86"/>
        <v>0</v>
      </c>
      <c r="CG50" s="113">
        <f t="shared" ca="1" si="86"/>
        <v>0</v>
      </c>
      <c r="CH50" s="113">
        <f t="shared" ca="1" si="86"/>
        <v>0</v>
      </c>
      <c r="CI50" s="113">
        <f t="shared" ca="1" si="86"/>
        <v>0</v>
      </c>
      <c r="CJ50" s="113">
        <f t="shared" ca="1" si="86"/>
        <v>0</v>
      </c>
      <c r="CK50" s="113">
        <f t="shared" ca="1" si="86"/>
        <v>0</v>
      </c>
      <c r="CL50" s="113">
        <f t="shared" ca="1" si="86"/>
        <v>0</v>
      </c>
      <c r="CM50" s="113">
        <f t="shared" ca="1" si="86"/>
        <v>0</v>
      </c>
      <c r="CN50" s="113">
        <f t="shared" ca="1" si="86"/>
        <v>0</v>
      </c>
      <c r="CO50" s="113">
        <f t="shared" ca="1" si="86"/>
        <v>0</v>
      </c>
      <c r="CP50" s="113">
        <f t="shared" ca="1" si="86"/>
        <v>0</v>
      </c>
      <c r="CQ50" s="113">
        <f t="shared" ca="1" si="86"/>
        <v>0</v>
      </c>
      <c r="CR50" s="113">
        <f t="shared" ca="1" si="86"/>
        <v>0</v>
      </c>
      <c r="CS50" s="113">
        <f t="shared" ca="1" si="86"/>
        <v>0</v>
      </c>
      <c r="CT50" s="113">
        <f t="shared" ca="1" si="86"/>
        <v>0</v>
      </c>
      <c r="CU50" s="113">
        <f t="shared" ca="1" si="86"/>
        <v>0</v>
      </c>
      <c r="CV50" s="113">
        <f t="shared" ca="1" si="86"/>
        <v>0</v>
      </c>
      <c r="CW50" s="113">
        <f t="shared" ca="1" si="86"/>
        <v>0</v>
      </c>
      <c r="CX50" s="113">
        <f t="shared" ca="1" si="86"/>
        <v>0</v>
      </c>
      <c r="CY50" s="113">
        <f t="shared" ca="1" si="86"/>
        <v>0</v>
      </c>
      <c r="CZ50" s="113">
        <f t="shared" ca="1" si="86"/>
        <v>0</v>
      </c>
      <c r="DA50" s="113">
        <f t="shared" ca="1" si="86"/>
        <v>0</v>
      </c>
      <c r="DB50" s="113">
        <f t="shared" ca="1" si="86"/>
        <v>0</v>
      </c>
      <c r="DC50" s="113">
        <f t="shared" ref="DC50:EH50" ca="1" si="87">IF(DC$6=$C18,-$F18,0)</f>
        <v>0</v>
      </c>
      <c r="DD50" s="113">
        <f t="shared" ca="1" si="87"/>
        <v>0</v>
      </c>
      <c r="DE50" s="113">
        <f t="shared" ca="1" si="87"/>
        <v>0</v>
      </c>
      <c r="DF50" s="113">
        <f t="shared" ca="1" si="87"/>
        <v>0</v>
      </c>
      <c r="DG50" s="113">
        <f t="shared" ca="1" si="87"/>
        <v>0</v>
      </c>
      <c r="DH50" s="113">
        <f t="shared" ca="1" si="87"/>
        <v>0</v>
      </c>
      <c r="DI50" s="113">
        <f t="shared" ca="1" si="87"/>
        <v>0</v>
      </c>
      <c r="DJ50" s="113">
        <f t="shared" ca="1" si="87"/>
        <v>0</v>
      </c>
      <c r="DK50" s="113">
        <f t="shared" ca="1" si="87"/>
        <v>0</v>
      </c>
      <c r="DL50" s="113">
        <f t="shared" ca="1" si="87"/>
        <v>0</v>
      </c>
      <c r="DM50" s="113">
        <f t="shared" ca="1" si="87"/>
        <v>0</v>
      </c>
      <c r="DN50" s="113">
        <f t="shared" ca="1" si="87"/>
        <v>0</v>
      </c>
      <c r="DO50" s="113">
        <f t="shared" ca="1" si="87"/>
        <v>0</v>
      </c>
      <c r="DP50" s="113">
        <f t="shared" ca="1" si="87"/>
        <v>0</v>
      </c>
      <c r="DQ50" s="113">
        <f t="shared" ca="1" si="87"/>
        <v>0</v>
      </c>
      <c r="DR50" s="113">
        <f t="shared" ca="1" si="87"/>
        <v>0</v>
      </c>
      <c r="DS50" s="113">
        <f t="shared" ca="1" si="87"/>
        <v>0</v>
      </c>
      <c r="DT50" s="113">
        <f t="shared" ca="1" si="87"/>
        <v>0</v>
      </c>
      <c r="DU50" s="113">
        <f t="shared" ca="1" si="87"/>
        <v>0</v>
      </c>
      <c r="DV50" s="113">
        <f t="shared" ca="1" si="87"/>
        <v>0</v>
      </c>
      <c r="DW50" s="113">
        <f t="shared" ca="1" si="87"/>
        <v>0</v>
      </c>
      <c r="DX50" s="113">
        <f t="shared" ca="1" si="87"/>
        <v>0</v>
      </c>
      <c r="DY50" s="113">
        <f t="shared" ca="1" si="87"/>
        <v>0</v>
      </c>
      <c r="DZ50" s="113">
        <f t="shared" ca="1" si="87"/>
        <v>0</v>
      </c>
      <c r="EA50" s="113">
        <f t="shared" ca="1" si="87"/>
        <v>0</v>
      </c>
      <c r="EB50" s="113">
        <f t="shared" ca="1" si="87"/>
        <v>0</v>
      </c>
      <c r="EC50" s="113">
        <f t="shared" ca="1" si="87"/>
        <v>0</v>
      </c>
      <c r="ED50" s="113">
        <f t="shared" ca="1" si="87"/>
        <v>0</v>
      </c>
      <c r="EE50" s="113">
        <f t="shared" ca="1" si="87"/>
        <v>0</v>
      </c>
      <c r="EF50" s="113">
        <f t="shared" ca="1" si="87"/>
        <v>0</v>
      </c>
      <c r="EG50" s="113">
        <f t="shared" ca="1" si="87"/>
        <v>0</v>
      </c>
      <c r="EH50" s="113">
        <f t="shared" ca="1" si="87"/>
        <v>0</v>
      </c>
      <c r="EI50" s="113">
        <f t="shared" ref="EI50:FN50" ca="1" si="88">IF(EI$6=$C18,-$F18,0)</f>
        <v>0</v>
      </c>
      <c r="EJ50" s="113">
        <f t="shared" ca="1" si="88"/>
        <v>0</v>
      </c>
      <c r="EK50" s="113">
        <f t="shared" ca="1" si="88"/>
        <v>0</v>
      </c>
      <c r="EL50" s="113">
        <f t="shared" ca="1" si="88"/>
        <v>0</v>
      </c>
      <c r="EM50" s="113">
        <f t="shared" ca="1" si="88"/>
        <v>0</v>
      </c>
      <c r="EN50" s="113">
        <f t="shared" ca="1" si="88"/>
        <v>0</v>
      </c>
      <c r="EO50" s="113">
        <f t="shared" ca="1" si="88"/>
        <v>0</v>
      </c>
      <c r="EP50" s="113">
        <f t="shared" ca="1" si="88"/>
        <v>0</v>
      </c>
      <c r="EQ50" s="113">
        <f t="shared" ca="1" si="88"/>
        <v>0</v>
      </c>
      <c r="ER50" s="113">
        <f t="shared" ca="1" si="88"/>
        <v>0</v>
      </c>
      <c r="ES50" s="113">
        <f t="shared" ca="1" si="88"/>
        <v>0</v>
      </c>
      <c r="ET50" s="113">
        <f t="shared" ca="1" si="88"/>
        <v>0</v>
      </c>
      <c r="EU50" s="113">
        <f t="shared" ca="1" si="88"/>
        <v>0</v>
      </c>
      <c r="EV50" s="113">
        <f t="shared" ca="1" si="88"/>
        <v>0</v>
      </c>
      <c r="EW50" s="113">
        <f t="shared" ca="1" si="88"/>
        <v>0</v>
      </c>
      <c r="EX50" s="113">
        <f t="shared" ca="1" si="88"/>
        <v>0</v>
      </c>
      <c r="EY50" s="113">
        <f t="shared" ca="1" si="88"/>
        <v>0</v>
      </c>
      <c r="EZ50" s="113">
        <f t="shared" ca="1" si="88"/>
        <v>0</v>
      </c>
      <c r="FA50" s="113">
        <f t="shared" ca="1" si="88"/>
        <v>0</v>
      </c>
      <c r="FB50" s="113">
        <f t="shared" ca="1" si="88"/>
        <v>0</v>
      </c>
      <c r="FC50" s="113">
        <f t="shared" ca="1" si="88"/>
        <v>0</v>
      </c>
      <c r="FD50" s="113">
        <f t="shared" ca="1" si="88"/>
        <v>0</v>
      </c>
      <c r="FE50" s="113">
        <f t="shared" ca="1" si="88"/>
        <v>0</v>
      </c>
      <c r="FF50" s="113">
        <f t="shared" ca="1" si="88"/>
        <v>0</v>
      </c>
      <c r="FG50" s="113">
        <f t="shared" ca="1" si="88"/>
        <v>0</v>
      </c>
      <c r="FH50" s="113">
        <f t="shared" ca="1" si="88"/>
        <v>0</v>
      </c>
      <c r="FI50" s="113">
        <f t="shared" ca="1" si="88"/>
        <v>0</v>
      </c>
      <c r="FJ50" s="113">
        <f t="shared" ca="1" si="88"/>
        <v>0</v>
      </c>
      <c r="FK50" s="113">
        <f t="shared" ca="1" si="88"/>
        <v>0</v>
      </c>
      <c r="FL50" s="113">
        <f t="shared" ca="1" si="88"/>
        <v>0</v>
      </c>
      <c r="FM50" s="113">
        <f t="shared" ca="1" si="88"/>
        <v>0</v>
      </c>
      <c r="FN50" s="113">
        <f t="shared" ca="1" si="88"/>
        <v>0</v>
      </c>
      <c r="FO50" s="113">
        <f t="shared" ref="FO50:GS50" ca="1" si="89">IF(FO$6=$C18,-$F18,0)</f>
        <v>0</v>
      </c>
      <c r="FP50" s="113">
        <f t="shared" ca="1" si="89"/>
        <v>0</v>
      </c>
      <c r="FQ50" s="113">
        <f t="shared" ca="1" si="89"/>
        <v>0</v>
      </c>
      <c r="FR50" s="113">
        <f t="shared" ca="1" si="89"/>
        <v>0</v>
      </c>
      <c r="FS50" s="113">
        <f t="shared" ca="1" si="89"/>
        <v>0</v>
      </c>
      <c r="FT50" s="113">
        <f t="shared" ca="1" si="89"/>
        <v>0</v>
      </c>
      <c r="FU50" s="113">
        <f t="shared" ca="1" si="89"/>
        <v>0</v>
      </c>
      <c r="FV50" s="113">
        <f t="shared" ca="1" si="89"/>
        <v>0</v>
      </c>
      <c r="FW50" s="113">
        <f t="shared" ca="1" si="89"/>
        <v>0</v>
      </c>
      <c r="FX50" s="113">
        <f t="shared" ca="1" si="89"/>
        <v>0</v>
      </c>
      <c r="FY50" s="113">
        <f t="shared" ca="1" si="89"/>
        <v>0</v>
      </c>
      <c r="FZ50" s="113">
        <f t="shared" ca="1" si="89"/>
        <v>0</v>
      </c>
      <c r="GA50" s="113">
        <f t="shared" ca="1" si="89"/>
        <v>0</v>
      </c>
      <c r="GB50" s="113">
        <f t="shared" ca="1" si="89"/>
        <v>0</v>
      </c>
      <c r="GC50" s="113">
        <f t="shared" ca="1" si="89"/>
        <v>0</v>
      </c>
      <c r="GD50" s="113">
        <f t="shared" ca="1" si="89"/>
        <v>0</v>
      </c>
      <c r="GE50" s="113">
        <f t="shared" ca="1" si="89"/>
        <v>0</v>
      </c>
      <c r="GF50" s="113">
        <f t="shared" ca="1" si="89"/>
        <v>0</v>
      </c>
      <c r="GG50" s="113">
        <f t="shared" ca="1" si="89"/>
        <v>0</v>
      </c>
      <c r="GH50" s="113">
        <f t="shared" ca="1" si="89"/>
        <v>0</v>
      </c>
      <c r="GI50" s="113">
        <f t="shared" ca="1" si="89"/>
        <v>0</v>
      </c>
      <c r="GJ50" s="113">
        <f t="shared" ca="1" si="89"/>
        <v>0</v>
      </c>
      <c r="GK50" s="113">
        <f t="shared" ca="1" si="89"/>
        <v>0</v>
      </c>
      <c r="GL50" s="113">
        <f t="shared" ca="1" si="89"/>
        <v>0</v>
      </c>
      <c r="GM50" s="113">
        <f t="shared" ca="1" si="89"/>
        <v>0</v>
      </c>
      <c r="GN50" s="113">
        <f t="shared" ca="1" si="89"/>
        <v>0</v>
      </c>
      <c r="GO50" s="113">
        <f t="shared" ca="1" si="89"/>
        <v>0</v>
      </c>
      <c r="GP50" s="113">
        <f t="shared" ca="1" si="89"/>
        <v>0</v>
      </c>
      <c r="GQ50" s="113">
        <f t="shared" ca="1" si="89"/>
        <v>0</v>
      </c>
      <c r="GR50" s="113">
        <f t="shared" ca="1" si="89"/>
        <v>0</v>
      </c>
      <c r="GS50" s="113">
        <f t="shared" ca="1" si="89"/>
        <v>0</v>
      </c>
      <c r="GU50" s="113">
        <f t="shared" ca="1" si="34"/>
        <v>0</v>
      </c>
      <c r="GV50" s="113">
        <f t="shared" ca="1" si="34"/>
        <v>0</v>
      </c>
      <c r="GW50" s="113">
        <f t="shared" ca="1" si="34"/>
        <v>-36246072.703405499</v>
      </c>
      <c r="GX50" s="113">
        <f t="shared" ca="1" si="34"/>
        <v>0</v>
      </c>
      <c r="GY50" s="113">
        <f t="shared" ca="1" si="34"/>
        <v>0</v>
      </c>
      <c r="GZ50" s="113">
        <f t="shared" ca="1" si="34"/>
        <v>0</v>
      </c>
      <c r="HA50" s="113">
        <f t="shared" ca="1" si="34"/>
        <v>0</v>
      </c>
      <c r="HB50" s="113">
        <f t="shared" ca="1" si="34"/>
        <v>0</v>
      </c>
      <c r="HC50" s="113">
        <f t="shared" ca="1" si="34"/>
        <v>0</v>
      </c>
      <c r="HD50" s="113">
        <f t="shared" ca="1" si="34"/>
        <v>0</v>
      </c>
      <c r="HE50" s="113">
        <f t="shared" ca="1" si="34"/>
        <v>0</v>
      </c>
      <c r="HF50" s="113">
        <f t="shared" ca="1" si="34"/>
        <v>0</v>
      </c>
      <c r="HG50" s="113">
        <f t="shared" ca="1" si="34"/>
        <v>0</v>
      </c>
      <c r="HH50" s="113">
        <f t="shared" ca="1" si="34"/>
        <v>0</v>
      </c>
      <c r="HI50" s="113">
        <f t="shared" ca="1" si="34"/>
        <v>0</v>
      </c>
      <c r="HJ50" s="113">
        <f t="shared" ca="1" si="34"/>
        <v>0</v>
      </c>
      <c r="HK50" s="113">
        <f t="shared" ca="1" si="35"/>
        <v>-36246072.703405499</v>
      </c>
    </row>
    <row r="51" spans="2:219" s="112" customFormat="1" hidden="1" outlineLevel="1" x14ac:dyDescent="0.75">
      <c r="B51" s="112" t="str">
        <f t="shared" si="27"/>
        <v>WFCM 2019-C49</v>
      </c>
      <c r="C51" s="105"/>
      <c r="D51" s="111"/>
      <c r="E51" s="235"/>
      <c r="F51" s="113"/>
      <c r="G51" s="113"/>
      <c r="H51" s="236"/>
      <c r="I51" s="237"/>
      <c r="K51" s="113">
        <f t="shared" ref="K51:AP51" ca="1" si="90">IF(K$6=$C19,-$F19,0)</f>
        <v>0</v>
      </c>
      <c r="L51" s="113">
        <f t="shared" ca="1" si="90"/>
        <v>0</v>
      </c>
      <c r="M51" s="113">
        <f t="shared" ca="1" si="90"/>
        <v>0</v>
      </c>
      <c r="N51" s="113">
        <f t="shared" ca="1" si="90"/>
        <v>0</v>
      </c>
      <c r="O51" s="113">
        <f t="shared" ca="1" si="90"/>
        <v>0</v>
      </c>
      <c r="P51" s="113">
        <f t="shared" ca="1" si="90"/>
        <v>0</v>
      </c>
      <c r="Q51" s="113">
        <f t="shared" ca="1" si="90"/>
        <v>0</v>
      </c>
      <c r="R51" s="113">
        <f t="shared" ca="1" si="90"/>
        <v>0</v>
      </c>
      <c r="S51" s="113">
        <f t="shared" ca="1" si="90"/>
        <v>0</v>
      </c>
      <c r="T51" s="113">
        <f t="shared" ca="1" si="90"/>
        <v>0</v>
      </c>
      <c r="U51" s="113">
        <f t="shared" ca="1" si="90"/>
        <v>0</v>
      </c>
      <c r="V51" s="113">
        <f t="shared" ca="1" si="90"/>
        <v>0</v>
      </c>
      <c r="W51" s="113">
        <f t="shared" ca="1" si="90"/>
        <v>0</v>
      </c>
      <c r="X51" s="113">
        <f t="shared" ca="1" si="90"/>
        <v>0</v>
      </c>
      <c r="Y51" s="113">
        <f t="shared" ca="1" si="90"/>
        <v>0</v>
      </c>
      <c r="Z51" s="113">
        <f t="shared" ca="1" si="90"/>
        <v>0</v>
      </c>
      <c r="AA51" s="113">
        <f t="shared" ca="1" si="90"/>
        <v>0</v>
      </c>
      <c r="AB51" s="113">
        <f t="shared" ca="1" si="90"/>
        <v>0</v>
      </c>
      <c r="AC51" s="113">
        <f t="shared" ca="1" si="90"/>
        <v>0</v>
      </c>
      <c r="AD51" s="113">
        <f t="shared" ca="1" si="90"/>
        <v>0</v>
      </c>
      <c r="AE51" s="113">
        <f t="shared" ca="1" si="90"/>
        <v>0</v>
      </c>
      <c r="AF51" s="113">
        <f t="shared" ca="1" si="90"/>
        <v>0</v>
      </c>
      <c r="AG51" s="113">
        <f t="shared" ca="1" si="90"/>
        <v>0</v>
      </c>
      <c r="AH51" s="113">
        <f t="shared" ca="1" si="90"/>
        <v>0</v>
      </c>
      <c r="AI51" s="113">
        <f t="shared" ca="1" si="90"/>
        <v>0</v>
      </c>
      <c r="AJ51" s="113">
        <f t="shared" ca="1" si="90"/>
        <v>-40530203.282513</v>
      </c>
      <c r="AK51" s="113">
        <f t="shared" ca="1" si="90"/>
        <v>0</v>
      </c>
      <c r="AL51" s="113">
        <f t="shared" ca="1" si="90"/>
        <v>0</v>
      </c>
      <c r="AM51" s="113">
        <f t="shared" ca="1" si="90"/>
        <v>0</v>
      </c>
      <c r="AN51" s="113">
        <f t="shared" ca="1" si="90"/>
        <v>0</v>
      </c>
      <c r="AO51" s="113">
        <f t="shared" ca="1" si="90"/>
        <v>0</v>
      </c>
      <c r="AP51" s="113">
        <f t="shared" ca="1" si="90"/>
        <v>0</v>
      </c>
      <c r="AQ51" s="113">
        <f t="shared" ref="AQ51:BV51" ca="1" si="91">IF(AQ$6=$C19,-$F19,0)</f>
        <v>0</v>
      </c>
      <c r="AR51" s="113">
        <f t="shared" ca="1" si="91"/>
        <v>0</v>
      </c>
      <c r="AS51" s="113">
        <f t="shared" ca="1" si="91"/>
        <v>0</v>
      </c>
      <c r="AT51" s="113">
        <f t="shared" ca="1" si="91"/>
        <v>0</v>
      </c>
      <c r="AU51" s="113">
        <f t="shared" ca="1" si="91"/>
        <v>0</v>
      </c>
      <c r="AV51" s="113">
        <f t="shared" ca="1" si="91"/>
        <v>0</v>
      </c>
      <c r="AW51" s="113">
        <f t="shared" ca="1" si="91"/>
        <v>0</v>
      </c>
      <c r="AX51" s="113">
        <f t="shared" ca="1" si="91"/>
        <v>0</v>
      </c>
      <c r="AY51" s="113">
        <f t="shared" ca="1" si="91"/>
        <v>0</v>
      </c>
      <c r="AZ51" s="113">
        <f t="shared" ca="1" si="91"/>
        <v>0</v>
      </c>
      <c r="BA51" s="113">
        <f t="shared" ca="1" si="91"/>
        <v>0</v>
      </c>
      <c r="BB51" s="113">
        <f t="shared" ca="1" si="91"/>
        <v>0</v>
      </c>
      <c r="BC51" s="113">
        <f t="shared" ca="1" si="91"/>
        <v>0</v>
      </c>
      <c r="BD51" s="113">
        <f t="shared" ca="1" si="91"/>
        <v>0</v>
      </c>
      <c r="BE51" s="113">
        <f t="shared" ca="1" si="91"/>
        <v>0</v>
      </c>
      <c r="BF51" s="113">
        <f t="shared" ca="1" si="91"/>
        <v>0</v>
      </c>
      <c r="BG51" s="113">
        <f t="shared" ca="1" si="91"/>
        <v>0</v>
      </c>
      <c r="BH51" s="113">
        <f t="shared" ca="1" si="91"/>
        <v>0</v>
      </c>
      <c r="BI51" s="113">
        <f t="shared" ca="1" si="91"/>
        <v>0</v>
      </c>
      <c r="BJ51" s="113">
        <f t="shared" ca="1" si="91"/>
        <v>0</v>
      </c>
      <c r="BK51" s="113">
        <f t="shared" ca="1" si="91"/>
        <v>0</v>
      </c>
      <c r="BL51" s="113">
        <f t="shared" ca="1" si="91"/>
        <v>0</v>
      </c>
      <c r="BM51" s="113">
        <f t="shared" ca="1" si="91"/>
        <v>0</v>
      </c>
      <c r="BN51" s="113">
        <f t="shared" ca="1" si="91"/>
        <v>0</v>
      </c>
      <c r="BO51" s="113">
        <f t="shared" ca="1" si="91"/>
        <v>0</v>
      </c>
      <c r="BP51" s="113">
        <f t="shared" ca="1" si="91"/>
        <v>0</v>
      </c>
      <c r="BQ51" s="113">
        <f t="shared" ca="1" si="91"/>
        <v>0</v>
      </c>
      <c r="BR51" s="113">
        <f t="shared" ca="1" si="91"/>
        <v>0</v>
      </c>
      <c r="BS51" s="113">
        <f t="shared" ca="1" si="91"/>
        <v>0</v>
      </c>
      <c r="BT51" s="113">
        <f t="shared" ca="1" si="91"/>
        <v>0</v>
      </c>
      <c r="BU51" s="113">
        <f t="shared" ca="1" si="91"/>
        <v>0</v>
      </c>
      <c r="BV51" s="113">
        <f t="shared" ca="1" si="91"/>
        <v>0</v>
      </c>
      <c r="BW51" s="113">
        <f t="shared" ref="BW51:DB51" ca="1" si="92">IF(BW$6=$C19,-$F19,0)</f>
        <v>0</v>
      </c>
      <c r="BX51" s="113">
        <f t="shared" ca="1" si="92"/>
        <v>0</v>
      </c>
      <c r="BY51" s="113">
        <f t="shared" ca="1" si="92"/>
        <v>0</v>
      </c>
      <c r="BZ51" s="113">
        <f t="shared" ca="1" si="92"/>
        <v>0</v>
      </c>
      <c r="CA51" s="113">
        <f t="shared" ca="1" si="92"/>
        <v>0</v>
      </c>
      <c r="CB51" s="113">
        <f t="shared" ca="1" si="92"/>
        <v>0</v>
      </c>
      <c r="CC51" s="113">
        <f t="shared" ca="1" si="92"/>
        <v>0</v>
      </c>
      <c r="CD51" s="113">
        <f t="shared" ca="1" si="92"/>
        <v>0</v>
      </c>
      <c r="CE51" s="113">
        <f t="shared" ca="1" si="92"/>
        <v>0</v>
      </c>
      <c r="CF51" s="113">
        <f t="shared" ca="1" si="92"/>
        <v>0</v>
      </c>
      <c r="CG51" s="113">
        <f t="shared" ca="1" si="92"/>
        <v>0</v>
      </c>
      <c r="CH51" s="113">
        <f t="shared" ca="1" si="92"/>
        <v>0</v>
      </c>
      <c r="CI51" s="113">
        <f t="shared" ca="1" si="92"/>
        <v>0</v>
      </c>
      <c r="CJ51" s="113">
        <f t="shared" ca="1" si="92"/>
        <v>0</v>
      </c>
      <c r="CK51" s="113">
        <f t="shared" ca="1" si="92"/>
        <v>0</v>
      </c>
      <c r="CL51" s="113">
        <f t="shared" ca="1" si="92"/>
        <v>0</v>
      </c>
      <c r="CM51" s="113">
        <f t="shared" ca="1" si="92"/>
        <v>0</v>
      </c>
      <c r="CN51" s="113">
        <f t="shared" ca="1" si="92"/>
        <v>0</v>
      </c>
      <c r="CO51" s="113">
        <f t="shared" ca="1" si="92"/>
        <v>0</v>
      </c>
      <c r="CP51" s="113">
        <f t="shared" ca="1" si="92"/>
        <v>0</v>
      </c>
      <c r="CQ51" s="113">
        <f t="shared" ca="1" si="92"/>
        <v>0</v>
      </c>
      <c r="CR51" s="113">
        <f t="shared" ca="1" si="92"/>
        <v>0</v>
      </c>
      <c r="CS51" s="113">
        <f t="shared" ca="1" si="92"/>
        <v>0</v>
      </c>
      <c r="CT51" s="113">
        <f t="shared" ca="1" si="92"/>
        <v>0</v>
      </c>
      <c r="CU51" s="113">
        <f t="shared" ca="1" si="92"/>
        <v>0</v>
      </c>
      <c r="CV51" s="113">
        <f t="shared" ca="1" si="92"/>
        <v>0</v>
      </c>
      <c r="CW51" s="113">
        <f t="shared" ca="1" si="92"/>
        <v>0</v>
      </c>
      <c r="CX51" s="113">
        <f t="shared" ca="1" si="92"/>
        <v>0</v>
      </c>
      <c r="CY51" s="113">
        <f t="shared" ca="1" si="92"/>
        <v>0</v>
      </c>
      <c r="CZ51" s="113">
        <f t="shared" ca="1" si="92"/>
        <v>0</v>
      </c>
      <c r="DA51" s="113">
        <f t="shared" ca="1" si="92"/>
        <v>0</v>
      </c>
      <c r="DB51" s="113">
        <f t="shared" ca="1" si="92"/>
        <v>0</v>
      </c>
      <c r="DC51" s="113">
        <f t="shared" ref="DC51:EH51" ca="1" si="93">IF(DC$6=$C19,-$F19,0)</f>
        <v>0</v>
      </c>
      <c r="DD51" s="113">
        <f t="shared" ca="1" si="93"/>
        <v>0</v>
      </c>
      <c r="DE51" s="113">
        <f t="shared" ca="1" si="93"/>
        <v>0</v>
      </c>
      <c r="DF51" s="113">
        <f t="shared" ca="1" si="93"/>
        <v>0</v>
      </c>
      <c r="DG51" s="113">
        <f t="shared" ca="1" si="93"/>
        <v>0</v>
      </c>
      <c r="DH51" s="113">
        <f t="shared" ca="1" si="93"/>
        <v>0</v>
      </c>
      <c r="DI51" s="113">
        <f t="shared" ca="1" si="93"/>
        <v>0</v>
      </c>
      <c r="DJ51" s="113">
        <f t="shared" ca="1" si="93"/>
        <v>0</v>
      </c>
      <c r="DK51" s="113">
        <f t="shared" ca="1" si="93"/>
        <v>0</v>
      </c>
      <c r="DL51" s="113">
        <f t="shared" ca="1" si="93"/>
        <v>0</v>
      </c>
      <c r="DM51" s="113">
        <f t="shared" ca="1" si="93"/>
        <v>0</v>
      </c>
      <c r="DN51" s="113">
        <f t="shared" ca="1" si="93"/>
        <v>0</v>
      </c>
      <c r="DO51" s="113">
        <f t="shared" ca="1" si="93"/>
        <v>0</v>
      </c>
      <c r="DP51" s="113">
        <f t="shared" ca="1" si="93"/>
        <v>0</v>
      </c>
      <c r="DQ51" s="113">
        <f t="shared" ca="1" si="93"/>
        <v>0</v>
      </c>
      <c r="DR51" s="113">
        <f t="shared" ca="1" si="93"/>
        <v>0</v>
      </c>
      <c r="DS51" s="113">
        <f t="shared" ca="1" si="93"/>
        <v>0</v>
      </c>
      <c r="DT51" s="113">
        <f t="shared" ca="1" si="93"/>
        <v>0</v>
      </c>
      <c r="DU51" s="113">
        <f t="shared" ca="1" si="93"/>
        <v>0</v>
      </c>
      <c r="DV51" s="113">
        <f t="shared" ca="1" si="93"/>
        <v>0</v>
      </c>
      <c r="DW51" s="113">
        <f t="shared" ca="1" si="93"/>
        <v>0</v>
      </c>
      <c r="DX51" s="113">
        <f t="shared" ca="1" si="93"/>
        <v>0</v>
      </c>
      <c r="DY51" s="113">
        <f t="shared" ca="1" si="93"/>
        <v>0</v>
      </c>
      <c r="DZ51" s="113">
        <f t="shared" ca="1" si="93"/>
        <v>0</v>
      </c>
      <c r="EA51" s="113">
        <f t="shared" ca="1" si="93"/>
        <v>0</v>
      </c>
      <c r="EB51" s="113">
        <f t="shared" ca="1" si="93"/>
        <v>0</v>
      </c>
      <c r="EC51" s="113">
        <f t="shared" ca="1" si="93"/>
        <v>0</v>
      </c>
      <c r="ED51" s="113">
        <f t="shared" ca="1" si="93"/>
        <v>0</v>
      </c>
      <c r="EE51" s="113">
        <f t="shared" ca="1" si="93"/>
        <v>0</v>
      </c>
      <c r="EF51" s="113">
        <f t="shared" ca="1" si="93"/>
        <v>0</v>
      </c>
      <c r="EG51" s="113">
        <f t="shared" ca="1" si="93"/>
        <v>0</v>
      </c>
      <c r="EH51" s="113">
        <f t="shared" ca="1" si="93"/>
        <v>0</v>
      </c>
      <c r="EI51" s="113">
        <f t="shared" ref="EI51:FN51" ca="1" si="94">IF(EI$6=$C19,-$F19,0)</f>
        <v>0</v>
      </c>
      <c r="EJ51" s="113">
        <f t="shared" ca="1" si="94"/>
        <v>0</v>
      </c>
      <c r="EK51" s="113">
        <f t="shared" ca="1" si="94"/>
        <v>0</v>
      </c>
      <c r="EL51" s="113">
        <f t="shared" ca="1" si="94"/>
        <v>0</v>
      </c>
      <c r="EM51" s="113">
        <f t="shared" ca="1" si="94"/>
        <v>0</v>
      </c>
      <c r="EN51" s="113">
        <f t="shared" ca="1" si="94"/>
        <v>0</v>
      </c>
      <c r="EO51" s="113">
        <f t="shared" ca="1" si="94"/>
        <v>0</v>
      </c>
      <c r="EP51" s="113">
        <f t="shared" ca="1" si="94"/>
        <v>0</v>
      </c>
      <c r="EQ51" s="113">
        <f t="shared" ca="1" si="94"/>
        <v>0</v>
      </c>
      <c r="ER51" s="113">
        <f t="shared" ca="1" si="94"/>
        <v>0</v>
      </c>
      <c r="ES51" s="113">
        <f t="shared" ca="1" si="94"/>
        <v>0</v>
      </c>
      <c r="ET51" s="113">
        <f t="shared" ca="1" si="94"/>
        <v>0</v>
      </c>
      <c r="EU51" s="113">
        <f t="shared" ca="1" si="94"/>
        <v>0</v>
      </c>
      <c r="EV51" s="113">
        <f t="shared" ca="1" si="94"/>
        <v>0</v>
      </c>
      <c r="EW51" s="113">
        <f t="shared" ca="1" si="94"/>
        <v>0</v>
      </c>
      <c r="EX51" s="113">
        <f t="shared" ca="1" si="94"/>
        <v>0</v>
      </c>
      <c r="EY51" s="113">
        <f t="shared" ca="1" si="94"/>
        <v>0</v>
      </c>
      <c r="EZ51" s="113">
        <f t="shared" ca="1" si="94"/>
        <v>0</v>
      </c>
      <c r="FA51" s="113">
        <f t="shared" ca="1" si="94"/>
        <v>0</v>
      </c>
      <c r="FB51" s="113">
        <f t="shared" ca="1" si="94"/>
        <v>0</v>
      </c>
      <c r="FC51" s="113">
        <f t="shared" ca="1" si="94"/>
        <v>0</v>
      </c>
      <c r="FD51" s="113">
        <f t="shared" ca="1" si="94"/>
        <v>0</v>
      </c>
      <c r="FE51" s="113">
        <f t="shared" ca="1" si="94"/>
        <v>0</v>
      </c>
      <c r="FF51" s="113">
        <f t="shared" ca="1" si="94"/>
        <v>0</v>
      </c>
      <c r="FG51" s="113">
        <f t="shared" ca="1" si="94"/>
        <v>0</v>
      </c>
      <c r="FH51" s="113">
        <f t="shared" ca="1" si="94"/>
        <v>0</v>
      </c>
      <c r="FI51" s="113">
        <f t="shared" ca="1" si="94"/>
        <v>0</v>
      </c>
      <c r="FJ51" s="113">
        <f t="shared" ca="1" si="94"/>
        <v>0</v>
      </c>
      <c r="FK51" s="113">
        <f t="shared" ca="1" si="94"/>
        <v>0</v>
      </c>
      <c r="FL51" s="113">
        <f t="shared" ca="1" si="94"/>
        <v>0</v>
      </c>
      <c r="FM51" s="113">
        <f t="shared" ca="1" si="94"/>
        <v>0</v>
      </c>
      <c r="FN51" s="113">
        <f t="shared" ca="1" si="94"/>
        <v>0</v>
      </c>
      <c r="FO51" s="113">
        <f t="shared" ref="FO51:GS51" ca="1" si="95">IF(FO$6=$C19,-$F19,0)</f>
        <v>0</v>
      </c>
      <c r="FP51" s="113">
        <f t="shared" ca="1" si="95"/>
        <v>0</v>
      </c>
      <c r="FQ51" s="113">
        <f t="shared" ca="1" si="95"/>
        <v>0</v>
      </c>
      <c r="FR51" s="113">
        <f t="shared" ca="1" si="95"/>
        <v>0</v>
      </c>
      <c r="FS51" s="113">
        <f t="shared" ca="1" si="95"/>
        <v>0</v>
      </c>
      <c r="FT51" s="113">
        <f t="shared" ca="1" si="95"/>
        <v>0</v>
      </c>
      <c r="FU51" s="113">
        <f t="shared" ca="1" si="95"/>
        <v>0</v>
      </c>
      <c r="FV51" s="113">
        <f t="shared" ca="1" si="95"/>
        <v>0</v>
      </c>
      <c r="FW51" s="113">
        <f t="shared" ca="1" si="95"/>
        <v>0</v>
      </c>
      <c r="FX51" s="113">
        <f t="shared" ca="1" si="95"/>
        <v>0</v>
      </c>
      <c r="FY51" s="113">
        <f t="shared" ca="1" si="95"/>
        <v>0</v>
      </c>
      <c r="FZ51" s="113">
        <f t="shared" ca="1" si="95"/>
        <v>0</v>
      </c>
      <c r="GA51" s="113">
        <f t="shared" ca="1" si="95"/>
        <v>0</v>
      </c>
      <c r="GB51" s="113">
        <f t="shared" ca="1" si="95"/>
        <v>0</v>
      </c>
      <c r="GC51" s="113">
        <f t="shared" ca="1" si="95"/>
        <v>0</v>
      </c>
      <c r="GD51" s="113">
        <f t="shared" ca="1" si="95"/>
        <v>0</v>
      </c>
      <c r="GE51" s="113">
        <f t="shared" ca="1" si="95"/>
        <v>0</v>
      </c>
      <c r="GF51" s="113">
        <f t="shared" ca="1" si="95"/>
        <v>0</v>
      </c>
      <c r="GG51" s="113">
        <f t="shared" ca="1" si="95"/>
        <v>0</v>
      </c>
      <c r="GH51" s="113">
        <f t="shared" ca="1" si="95"/>
        <v>0</v>
      </c>
      <c r="GI51" s="113">
        <f t="shared" ca="1" si="95"/>
        <v>0</v>
      </c>
      <c r="GJ51" s="113">
        <f t="shared" ca="1" si="95"/>
        <v>0</v>
      </c>
      <c r="GK51" s="113">
        <f t="shared" ca="1" si="95"/>
        <v>0</v>
      </c>
      <c r="GL51" s="113">
        <f t="shared" ca="1" si="95"/>
        <v>0</v>
      </c>
      <c r="GM51" s="113">
        <f t="shared" ca="1" si="95"/>
        <v>0</v>
      </c>
      <c r="GN51" s="113">
        <f t="shared" ca="1" si="95"/>
        <v>0</v>
      </c>
      <c r="GO51" s="113">
        <f t="shared" ca="1" si="95"/>
        <v>0</v>
      </c>
      <c r="GP51" s="113">
        <f t="shared" ca="1" si="95"/>
        <v>0</v>
      </c>
      <c r="GQ51" s="113">
        <f t="shared" ca="1" si="95"/>
        <v>0</v>
      </c>
      <c r="GR51" s="113">
        <f t="shared" ca="1" si="95"/>
        <v>0</v>
      </c>
      <c r="GS51" s="113">
        <f t="shared" ca="1" si="95"/>
        <v>0</v>
      </c>
      <c r="GU51" s="113">
        <f t="shared" ref="GU51:HJ60" ca="1" si="96">SUMIFS($K51:$GS51,$K$5:$GS$5,GU$6)</f>
        <v>0</v>
      </c>
      <c r="GV51" s="113">
        <f t="shared" ca="1" si="96"/>
        <v>0</v>
      </c>
      <c r="GW51" s="113">
        <f t="shared" ca="1" si="96"/>
        <v>-40530203.282513</v>
      </c>
      <c r="GX51" s="113">
        <f t="shared" ca="1" si="96"/>
        <v>0</v>
      </c>
      <c r="GY51" s="113">
        <f t="shared" ca="1" si="96"/>
        <v>0</v>
      </c>
      <c r="GZ51" s="113">
        <f t="shared" ca="1" si="96"/>
        <v>0</v>
      </c>
      <c r="HA51" s="113">
        <f t="shared" ca="1" si="96"/>
        <v>0</v>
      </c>
      <c r="HB51" s="113">
        <f t="shared" ca="1" si="96"/>
        <v>0</v>
      </c>
      <c r="HC51" s="113">
        <f t="shared" ca="1" si="96"/>
        <v>0</v>
      </c>
      <c r="HD51" s="113">
        <f t="shared" ca="1" si="96"/>
        <v>0</v>
      </c>
      <c r="HE51" s="113">
        <f t="shared" ca="1" si="96"/>
        <v>0</v>
      </c>
      <c r="HF51" s="113">
        <f t="shared" ca="1" si="96"/>
        <v>0</v>
      </c>
      <c r="HG51" s="113">
        <f t="shared" ca="1" si="96"/>
        <v>0</v>
      </c>
      <c r="HH51" s="113">
        <f t="shared" ca="1" si="96"/>
        <v>0</v>
      </c>
      <c r="HI51" s="113">
        <f t="shared" ca="1" si="96"/>
        <v>0</v>
      </c>
      <c r="HJ51" s="113">
        <f t="shared" ca="1" si="96"/>
        <v>0</v>
      </c>
      <c r="HK51" s="113">
        <f t="shared" ca="1" si="35"/>
        <v>-40530203.282513</v>
      </c>
    </row>
    <row r="52" spans="2:219" s="112" customFormat="1" hidden="1" outlineLevel="1" x14ac:dyDescent="0.75">
      <c r="B52" s="112" t="str">
        <f t="shared" si="27"/>
        <v>UBSCM 2018-C13</v>
      </c>
      <c r="C52" s="105"/>
      <c r="D52" s="111"/>
      <c r="E52" s="235"/>
      <c r="F52" s="113"/>
      <c r="G52" s="113"/>
      <c r="H52" s="236"/>
      <c r="I52" s="237"/>
      <c r="K52" s="113">
        <f t="shared" ref="K52:AP52" ca="1" si="97">IF(K$6=$C20,-$F20,0)</f>
        <v>0</v>
      </c>
      <c r="L52" s="113">
        <f t="shared" ca="1" si="97"/>
        <v>0</v>
      </c>
      <c r="M52" s="113">
        <f t="shared" ca="1" si="97"/>
        <v>0</v>
      </c>
      <c r="N52" s="113">
        <f t="shared" ca="1" si="97"/>
        <v>0</v>
      </c>
      <c r="O52" s="113">
        <f t="shared" ca="1" si="97"/>
        <v>0</v>
      </c>
      <c r="P52" s="113">
        <f t="shared" ca="1" si="97"/>
        <v>0</v>
      </c>
      <c r="Q52" s="113">
        <f t="shared" ca="1" si="97"/>
        <v>0</v>
      </c>
      <c r="R52" s="113">
        <f t="shared" ca="1" si="97"/>
        <v>0</v>
      </c>
      <c r="S52" s="113">
        <f t="shared" ca="1" si="97"/>
        <v>0</v>
      </c>
      <c r="T52" s="113">
        <f t="shared" ca="1" si="97"/>
        <v>0</v>
      </c>
      <c r="U52" s="113">
        <f t="shared" ca="1" si="97"/>
        <v>0</v>
      </c>
      <c r="V52" s="113">
        <f t="shared" ca="1" si="97"/>
        <v>0</v>
      </c>
      <c r="W52" s="113">
        <f t="shared" ca="1" si="97"/>
        <v>0</v>
      </c>
      <c r="X52" s="113">
        <f t="shared" ca="1" si="97"/>
        <v>0</v>
      </c>
      <c r="Y52" s="113">
        <f t="shared" ca="1" si="97"/>
        <v>0</v>
      </c>
      <c r="Z52" s="113">
        <f t="shared" ca="1" si="97"/>
        <v>0</v>
      </c>
      <c r="AA52" s="113">
        <f t="shared" ca="1" si="97"/>
        <v>0</v>
      </c>
      <c r="AB52" s="113">
        <f t="shared" ca="1" si="97"/>
        <v>0</v>
      </c>
      <c r="AC52" s="113">
        <f t="shared" ca="1" si="97"/>
        <v>0</v>
      </c>
      <c r="AD52" s="113">
        <f t="shared" ca="1" si="97"/>
        <v>0</v>
      </c>
      <c r="AE52" s="113">
        <f t="shared" ca="1" si="97"/>
        <v>-36689695.447934702</v>
      </c>
      <c r="AF52" s="113">
        <f t="shared" ca="1" si="97"/>
        <v>0</v>
      </c>
      <c r="AG52" s="113">
        <f t="shared" ca="1" si="97"/>
        <v>0</v>
      </c>
      <c r="AH52" s="113">
        <f t="shared" ca="1" si="97"/>
        <v>0</v>
      </c>
      <c r="AI52" s="113">
        <f t="shared" ca="1" si="97"/>
        <v>0</v>
      </c>
      <c r="AJ52" s="113">
        <f t="shared" ca="1" si="97"/>
        <v>0</v>
      </c>
      <c r="AK52" s="113">
        <f t="shared" ca="1" si="97"/>
        <v>0</v>
      </c>
      <c r="AL52" s="113">
        <f t="shared" ca="1" si="97"/>
        <v>0</v>
      </c>
      <c r="AM52" s="113">
        <f t="shared" ca="1" si="97"/>
        <v>0</v>
      </c>
      <c r="AN52" s="113">
        <f t="shared" ca="1" si="97"/>
        <v>0</v>
      </c>
      <c r="AO52" s="113">
        <f t="shared" ca="1" si="97"/>
        <v>0</v>
      </c>
      <c r="AP52" s="113">
        <f t="shared" ca="1" si="97"/>
        <v>0</v>
      </c>
      <c r="AQ52" s="113">
        <f t="shared" ref="AQ52:BV52" ca="1" si="98">IF(AQ$6=$C20,-$F20,0)</f>
        <v>0</v>
      </c>
      <c r="AR52" s="113">
        <f t="shared" ca="1" si="98"/>
        <v>0</v>
      </c>
      <c r="AS52" s="113">
        <f t="shared" ca="1" si="98"/>
        <v>0</v>
      </c>
      <c r="AT52" s="113">
        <f t="shared" ca="1" si="98"/>
        <v>0</v>
      </c>
      <c r="AU52" s="113">
        <f t="shared" ca="1" si="98"/>
        <v>0</v>
      </c>
      <c r="AV52" s="113">
        <f t="shared" ca="1" si="98"/>
        <v>0</v>
      </c>
      <c r="AW52" s="113">
        <f t="shared" ca="1" si="98"/>
        <v>0</v>
      </c>
      <c r="AX52" s="113">
        <f t="shared" ca="1" si="98"/>
        <v>0</v>
      </c>
      <c r="AY52" s="113">
        <f t="shared" ca="1" si="98"/>
        <v>0</v>
      </c>
      <c r="AZ52" s="113">
        <f t="shared" ca="1" si="98"/>
        <v>0</v>
      </c>
      <c r="BA52" s="113">
        <f t="shared" ca="1" si="98"/>
        <v>0</v>
      </c>
      <c r="BB52" s="113">
        <f t="shared" ca="1" si="98"/>
        <v>0</v>
      </c>
      <c r="BC52" s="113">
        <f t="shared" ca="1" si="98"/>
        <v>0</v>
      </c>
      <c r="BD52" s="113">
        <f t="shared" ca="1" si="98"/>
        <v>0</v>
      </c>
      <c r="BE52" s="113">
        <f t="shared" ca="1" si="98"/>
        <v>0</v>
      </c>
      <c r="BF52" s="113">
        <f t="shared" ca="1" si="98"/>
        <v>0</v>
      </c>
      <c r="BG52" s="113">
        <f t="shared" ca="1" si="98"/>
        <v>0</v>
      </c>
      <c r="BH52" s="113">
        <f t="shared" ca="1" si="98"/>
        <v>0</v>
      </c>
      <c r="BI52" s="113">
        <f t="shared" ca="1" si="98"/>
        <v>0</v>
      </c>
      <c r="BJ52" s="113">
        <f t="shared" ca="1" si="98"/>
        <v>0</v>
      </c>
      <c r="BK52" s="113">
        <f t="shared" ca="1" si="98"/>
        <v>0</v>
      </c>
      <c r="BL52" s="113">
        <f t="shared" ca="1" si="98"/>
        <v>0</v>
      </c>
      <c r="BM52" s="113">
        <f t="shared" ca="1" si="98"/>
        <v>0</v>
      </c>
      <c r="BN52" s="113">
        <f t="shared" ca="1" si="98"/>
        <v>0</v>
      </c>
      <c r="BO52" s="113">
        <f t="shared" ca="1" si="98"/>
        <v>0</v>
      </c>
      <c r="BP52" s="113">
        <f t="shared" ca="1" si="98"/>
        <v>0</v>
      </c>
      <c r="BQ52" s="113">
        <f t="shared" ca="1" si="98"/>
        <v>0</v>
      </c>
      <c r="BR52" s="113">
        <f t="shared" ca="1" si="98"/>
        <v>0</v>
      </c>
      <c r="BS52" s="113">
        <f t="shared" ca="1" si="98"/>
        <v>0</v>
      </c>
      <c r="BT52" s="113">
        <f t="shared" ca="1" si="98"/>
        <v>0</v>
      </c>
      <c r="BU52" s="113">
        <f t="shared" ca="1" si="98"/>
        <v>0</v>
      </c>
      <c r="BV52" s="113">
        <f t="shared" ca="1" si="98"/>
        <v>0</v>
      </c>
      <c r="BW52" s="113">
        <f t="shared" ref="BW52:DB52" ca="1" si="99">IF(BW$6=$C20,-$F20,0)</f>
        <v>0</v>
      </c>
      <c r="BX52" s="113">
        <f t="shared" ca="1" si="99"/>
        <v>0</v>
      </c>
      <c r="BY52" s="113">
        <f t="shared" ca="1" si="99"/>
        <v>0</v>
      </c>
      <c r="BZ52" s="113">
        <f t="shared" ca="1" si="99"/>
        <v>0</v>
      </c>
      <c r="CA52" s="113">
        <f t="shared" ca="1" si="99"/>
        <v>0</v>
      </c>
      <c r="CB52" s="113">
        <f t="shared" ca="1" si="99"/>
        <v>0</v>
      </c>
      <c r="CC52" s="113">
        <f t="shared" ca="1" si="99"/>
        <v>0</v>
      </c>
      <c r="CD52" s="113">
        <f t="shared" ca="1" si="99"/>
        <v>0</v>
      </c>
      <c r="CE52" s="113">
        <f t="shared" ca="1" si="99"/>
        <v>0</v>
      </c>
      <c r="CF52" s="113">
        <f t="shared" ca="1" si="99"/>
        <v>0</v>
      </c>
      <c r="CG52" s="113">
        <f t="shared" ca="1" si="99"/>
        <v>0</v>
      </c>
      <c r="CH52" s="113">
        <f t="shared" ca="1" si="99"/>
        <v>0</v>
      </c>
      <c r="CI52" s="113">
        <f t="shared" ca="1" si="99"/>
        <v>0</v>
      </c>
      <c r="CJ52" s="113">
        <f t="shared" ca="1" si="99"/>
        <v>0</v>
      </c>
      <c r="CK52" s="113">
        <f t="shared" ca="1" si="99"/>
        <v>0</v>
      </c>
      <c r="CL52" s="113">
        <f t="shared" ca="1" si="99"/>
        <v>0</v>
      </c>
      <c r="CM52" s="113">
        <f t="shared" ca="1" si="99"/>
        <v>0</v>
      </c>
      <c r="CN52" s="113">
        <f t="shared" ca="1" si="99"/>
        <v>0</v>
      </c>
      <c r="CO52" s="113">
        <f t="shared" ca="1" si="99"/>
        <v>0</v>
      </c>
      <c r="CP52" s="113">
        <f t="shared" ca="1" si="99"/>
        <v>0</v>
      </c>
      <c r="CQ52" s="113">
        <f t="shared" ca="1" si="99"/>
        <v>0</v>
      </c>
      <c r="CR52" s="113">
        <f t="shared" ca="1" si="99"/>
        <v>0</v>
      </c>
      <c r="CS52" s="113">
        <f t="shared" ca="1" si="99"/>
        <v>0</v>
      </c>
      <c r="CT52" s="113">
        <f t="shared" ca="1" si="99"/>
        <v>0</v>
      </c>
      <c r="CU52" s="113">
        <f t="shared" ca="1" si="99"/>
        <v>0</v>
      </c>
      <c r="CV52" s="113">
        <f t="shared" ca="1" si="99"/>
        <v>0</v>
      </c>
      <c r="CW52" s="113">
        <f t="shared" ca="1" si="99"/>
        <v>0</v>
      </c>
      <c r="CX52" s="113">
        <f t="shared" ca="1" si="99"/>
        <v>0</v>
      </c>
      <c r="CY52" s="113">
        <f t="shared" ca="1" si="99"/>
        <v>0</v>
      </c>
      <c r="CZ52" s="113">
        <f t="shared" ca="1" si="99"/>
        <v>0</v>
      </c>
      <c r="DA52" s="113">
        <f t="shared" ca="1" si="99"/>
        <v>0</v>
      </c>
      <c r="DB52" s="113">
        <f t="shared" ca="1" si="99"/>
        <v>0</v>
      </c>
      <c r="DC52" s="113">
        <f t="shared" ref="DC52:EH52" ca="1" si="100">IF(DC$6=$C20,-$F20,0)</f>
        <v>0</v>
      </c>
      <c r="DD52" s="113">
        <f t="shared" ca="1" si="100"/>
        <v>0</v>
      </c>
      <c r="DE52" s="113">
        <f t="shared" ca="1" si="100"/>
        <v>0</v>
      </c>
      <c r="DF52" s="113">
        <f t="shared" ca="1" si="100"/>
        <v>0</v>
      </c>
      <c r="DG52" s="113">
        <f t="shared" ca="1" si="100"/>
        <v>0</v>
      </c>
      <c r="DH52" s="113">
        <f t="shared" ca="1" si="100"/>
        <v>0</v>
      </c>
      <c r="DI52" s="113">
        <f t="shared" ca="1" si="100"/>
        <v>0</v>
      </c>
      <c r="DJ52" s="113">
        <f t="shared" ca="1" si="100"/>
        <v>0</v>
      </c>
      <c r="DK52" s="113">
        <f t="shared" ca="1" si="100"/>
        <v>0</v>
      </c>
      <c r="DL52" s="113">
        <f t="shared" ca="1" si="100"/>
        <v>0</v>
      </c>
      <c r="DM52" s="113">
        <f t="shared" ca="1" si="100"/>
        <v>0</v>
      </c>
      <c r="DN52" s="113">
        <f t="shared" ca="1" si="100"/>
        <v>0</v>
      </c>
      <c r="DO52" s="113">
        <f t="shared" ca="1" si="100"/>
        <v>0</v>
      </c>
      <c r="DP52" s="113">
        <f t="shared" ca="1" si="100"/>
        <v>0</v>
      </c>
      <c r="DQ52" s="113">
        <f t="shared" ca="1" si="100"/>
        <v>0</v>
      </c>
      <c r="DR52" s="113">
        <f t="shared" ca="1" si="100"/>
        <v>0</v>
      </c>
      <c r="DS52" s="113">
        <f t="shared" ca="1" si="100"/>
        <v>0</v>
      </c>
      <c r="DT52" s="113">
        <f t="shared" ca="1" si="100"/>
        <v>0</v>
      </c>
      <c r="DU52" s="113">
        <f t="shared" ca="1" si="100"/>
        <v>0</v>
      </c>
      <c r="DV52" s="113">
        <f t="shared" ca="1" si="100"/>
        <v>0</v>
      </c>
      <c r="DW52" s="113">
        <f t="shared" ca="1" si="100"/>
        <v>0</v>
      </c>
      <c r="DX52" s="113">
        <f t="shared" ca="1" si="100"/>
        <v>0</v>
      </c>
      <c r="DY52" s="113">
        <f t="shared" ca="1" si="100"/>
        <v>0</v>
      </c>
      <c r="DZ52" s="113">
        <f t="shared" ca="1" si="100"/>
        <v>0</v>
      </c>
      <c r="EA52" s="113">
        <f t="shared" ca="1" si="100"/>
        <v>0</v>
      </c>
      <c r="EB52" s="113">
        <f t="shared" ca="1" si="100"/>
        <v>0</v>
      </c>
      <c r="EC52" s="113">
        <f t="shared" ca="1" si="100"/>
        <v>0</v>
      </c>
      <c r="ED52" s="113">
        <f t="shared" ca="1" si="100"/>
        <v>0</v>
      </c>
      <c r="EE52" s="113">
        <f t="shared" ca="1" si="100"/>
        <v>0</v>
      </c>
      <c r="EF52" s="113">
        <f t="shared" ca="1" si="100"/>
        <v>0</v>
      </c>
      <c r="EG52" s="113">
        <f t="shared" ca="1" si="100"/>
        <v>0</v>
      </c>
      <c r="EH52" s="113">
        <f t="shared" ca="1" si="100"/>
        <v>0</v>
      </c>
      <c r="EI52" s="113">
        <f t="shared" ref="EI52:FN52" ca="1" si="101">IF(EI$6=$C20,-$F20,0)</f>
        <v>0</v>
      </c>
      <c r="EJ52" s="113">
        <f t="shared" ca="1" si="101"/>
        <v>0</v>
      </c>
      <c r="EK52" s="113">
        <f t="shared" ca="1" si="101"/>
        <v>0</v>
      </c>
      <c r="EL52" s="113">
        <f t="shared" ca="1" si="101"/>
        <v>0</v>
      </c>
      <c r="EM52" s="113">
        <f t="shared" ca="1" si="101"/>
        <v>0</v>
      </c>
      <c r="EN52" s="113">
        <f t="shared" ca="1" si="101"/>
        <v>0</v>
      </c>
      <c r="EO52" s="113">
        <f t="shared" ca="1" si="101"/>
        <v>0</v>
      </c>
      <c r="EP52" s="113">
        <f t="shared" ca="1" si="101"/>
        <v>0</v>
      </c>
      <c r="EQ52" s="113">
        <f t="shared" ca="1" si="101"/>
        <v>0</v>
      </c>
      <c r="ER52" s="113">
        <f t="shared" ca="1" si="101"/>
        <v>0</v>
      </c>
      <c r="ES52" s="113">
        <f t="shared" ca="1" si="101"/>
        <v>0</v>
      </c>
      <c r="ET52" s="113">
        <f t="shared" ca="1" si="101"/>
        <v>0</v>
      </c>
      <c r="EU52" s="113">
        <f t="shared" ca="1" si="101"/>
        <v>0</v>
      </c>
      <c r="EV52" s="113">
        <f t="shared" ca="1" si="101"/>
        <v>0</v>
      </c>
      <c r="EW52" s="113">
        <f t="shared" ca="1" si="101"/>
        <v>0</v>
      </c>
      <c r="EX52" s="113">
        <f t="shared" ca="1" si="101"/>
        <v>0</v>
      </c>
      <c r="EY52" s="113">
        <f t="shared" ca="1" si="101"/>
        <v>0</v>
      </c>
      <c r="EZ52" s="113">
        <f t="shared" ca="1" si="101"/>
        <v>0</v>
      </c>
      <c r="FA52" s="113">
        <f t="shared" ca="1" si="101"/>
        <v>0</v>
      </c>
      <c r="FB52" s="113">
        <f t="shared" ca="1" si="101"/>
        <v>0</v>
      </c>
      <c r="FC52" s="113">
        <f t="shared" ca="1" si="101"/>
        <v>0</v>
      </c>
      <c r="FD52" s="113">
        <f t="shared" ca="1" si="101"/>
        <v>0</v>
      </c>
      <c r="FE52" s="113">
        <f t="shared" ca="1" si="101"/>
        <v>0</v>
      </c>
      <c r="FF52" s="113">
        <f t="shared" ca="1" si="101"/>
        <v>0</v>
      </c>
      <c r="FG52" s="113">
        <f t="shared" ca="1" si="101"/>
        <v>0</v>
      </c>
      <c r="FH52" s="113">
        <f t="shared" ca="1" si="101"/>
        <v>0</v>
      </c>
      <c r="FI52" s="113">
        <f t="shared" ca="1" si="101"/>
        <v>0</v>
      </c>
      <c r="FJ52" s="113">
        <f t="shared" ca="1" si="101"/>
        <v>0</v>
      </c>
      <c r="FK52" s="113">
        <f t="shared" ca="1" si="101"/>
        <v>0</v>
      </c>
      <c r="FL52" s="113">
        <f t="shared" ca="1" si="101"/>
        <v>0</v>
      </c>
      <c r="FM52" s="113">
        <f t="shared" ca="1" si="101"/>
        <v>0</v>
      </c>
      <c r="FN52" s="113">
        <f t="shared" ca="1" si="101"/>
        <v>0</v>
      </c>
      <c r="FO52" s="113">
        <f t="shared" ref="FO52:GS52" ca="1" si="102">IF(FO$6=$C20,-$F20,0)</f>
        <v>0</v>
      </c>
      <c r="FP52" s="113">
        <f t="shared" ca="1" si="102"/>
        <v>0</v>
      </c>
      <c r="FQ52" s="113">
        <f t="shared" ca="1" si="102"/>
        <v>0</v>
      </c>
      <c r="FR52" s="113">
        <f t="shared" ca="1" si="102"/>
        <v>0</v>
      </c>
      <c r="FS52" s="113">
        <f t="shared" ca="1" si="102"/>
        <v>0</v>
      </c>
      <c r="FT52" s="113">
        <f t="shared" ca="1" si="102"/>
        <v>0</v>
      </c>
      <c r="FU52" s="113">
        <f t="shared" ca="1" si="102"/>
        <v>0</v>
      </c>
      <c r="FV52" s="113">
        <f t="shared" ca="1" si="102"/>
        <v>0</v>
      </c>
      <c r="FW52" s="113">
        <f t="shared" ca="1" si="102"/>
        <v>0</v>
      </c>
      <c r="FX52" s="113">
        <f t="shared" ca="1" si="102"/>
        <v>0</v>
      </c>
      <c r="FY52" s="113">
        <f t="shared" ca="1" si="102"/>
        <v>0</v>
      </c>
      <c r="FZ52" s="113">
        <f t="shared" ca="1" si="102"/>
        <v>0</v>
      </c>
      <c r="GA52" s="113">
        <f t="shared" ca="1" si="102"/>
        <v>0</v>
      </c>
      <c r="GB52" s="113">
        <f t="shared" ca="1" si="102"/>
        <v>0</v>
      </c>
      <c r="GC52" s="113">
        <f t="shared" ca="1" si="102"/>
        <v>0</v>
      </c>
      <c r="GD52" s="113">
        <f t="shared" ca="1" si="102"/>
        <v>0</v>
      </c>
      <c r="GE52" s="113">
        <f t="shared" ca="1" si="102"/>
        <v>0</v>
      </c>
      <c r="GF52" s="113">
        <f t="shared" ca="1" si="102"/>
        <v>0</v>
      </c>
      <c r="GG52" s="113">
        <f t="shared" ca="1" si="102"/>
        <v>0</v>
      </c>
      <c r="GH52" s="113">
        <f t="shared" ca="1" si="102"/>
        <v>0</v>
      </c>
      <c r="GI52" s="113">
        <f t="shared" ca="1" si="102"/>
        <v>0</v>
      </c>
      <c r="GJ52" s="113">
        <f t="shared" ca="1" si="102"/>
        <v>0</v>
      </c>
      <c r="GK52" s="113">
        <f t="shared" ca="1" si="102"/>
        <v>0</v>
      </c>
      <c r="GL52" s="113">
        <f t="shared" ca="1" si="102"/>
        <v>0</v>
      </c>
      <c r="GM52" s="113">
        <f t="shared" ca="1" si="102"/>
        <v>0</v>
      </c>
      <c r="GN52" s="113">
        <f t="shared" ca="1" si="102"/>
        <v>0</v>
      </c>
      <c r="GO52" s="113">
        <f t="shared" ca="1" si="102"/>
        <v>0</v>
      </c>
      <c r="GP52" s="113">
        <f t="shared" ca="1" si="102"/>
        <v>0</v>
      </c>
      <c r="GQ52" s="113">
        <f t="shared" ca="1" si="102"/>
        <v>0</v>
      </c>
      <c r="GR52" s="113">
        <f t="shared" ca="1" si="102"/>
        <v>0</v>
      </c>
      <c r="GS52" s="113">
        <f t="shared" ca="1" si="102"/>
        <v>0</v>
      </c>
      <c r="GU52" s="113">
        <f t="shared" ca="1" si="96"/>
        <v>0</v>
      </c>
      <c r="GV52" s="113">
        <f t="shared" ca="1" si="96"/>
        <v>-36689695.447934702</v>
      </c>
      <c r="GW52" s="113">
        <f t="shared" ca="1" si="96"/>
        <v>0</v>
      </c>
      <c r="GX52" s="113">
        <f t="shared" ca="1" si="96"/>
        <v>0</v>
      </c>
      <c r="GY52" s="113">
        <f t="shared" ca="1" si="96"/>
        <v>0</v>
      </c>
      <c r="GZ52" s="113">
        <f t="shared" ca="1" si="96"/>
        <v>0</v>
      </c>
      <c r="HA52" s="113">
        <f t="shared" ca="1" si="96"/>
        <v>0</v>
      </c>
      <c r="HB52" s="113">
        <f t="shared" ca="1" si="96"/>
        <v>0</v>
      </c>
      <c r="HC52" s="113">
        <f t="shared" ca="1" si="96"/>
        <v>0</v>
      </c>
      <c r="HD52" s="113">
        <f t="shared" ca="1" si="96"/>
        <v>0</v>
      </c>
      <c r="HE52" s="113">
        <f t="shared" ca="1" si="96"/>
        <v>0</v>
      </c>
      <c r="HF52" s="113">
        <f t="shared" ca="1" si="96"/>
        <v>0</v>
      </c>
      <c r="HG52" s="113">
        <f t="shared" ca="1" si="96"/>
        <v>0</v>
      </c>
      <c r="HH52" s="113">
        <f t="shared" ca="1" si="96"/>
        <v>0</v>
      </c>
      <c r="HI52" s="113">
        <f t="shared" ca="1" si="96"/>
        <v>0</v>
      </c>
      <c r="HJ52" s="113">
        <f t="shared" ca="1" si="96"/>
        <v>0</v>
      </c>
      <c r="HK52" s="113">
        <f t="shared" ca="1" si="35"/>
        <v>-36689695.447934702</v>
      </c>
    </row>
    <row r="53" spans="2:219" s="112" customFormat="1" hidden="1" outlineLevel="1" x14ac:dyDescent="0.75">
      <c r="B53" s="112" t="str">
        <f t="shared" si="27"/>
        <v>CGCMT 2018-C6</v>
      </c>
      <c r="C53" s="105"/>
      <c r="D53" s="111"/>
      <c r="E53" s="235"/>
      <c r="F53" s="113"/>
      <c r="G53" s="113"/>
      <c r="H53" s="236"/>
      <c r="I53" s="237"/>
      <c r="K53" s="113">
        <f t="shared" ref="K53:AP53" ca="1" si="103">IF(K$6=$C21,-$F21,0)</f>
        <v>0</v>
      </c>
      <c r="L53" s="113">
        <f t="shared" ca="1" si="103"/>
        <v>0</v>
      </c>
      <c r="M53" s="113">
        <f t="shared" ca="1" si="103"/>
        <v>0</v>
      </c>
      <c r="N53" s="113">
        <f t="shared" ca="1" si="103"/>
        <v>0</v>
      </c>
      <c r="O53" s="113">
        <f t="shared" ca="1" si="103"/>
        <v>0</v>
      </c>
      <c r="P53" s="113">
        <f t="shared" ca="1" si="103"/>
        <v>0</v>
      </c>
      <c r="Q53" s="113">
        <f t="shared" ca="1" si="103"/>
        <v>0</v>
      </c>
      <c r="R53" s="113">
        <f t="shared" ca="1" si="103"/>
        <v>0</v>
      </c>
      <c r="S53" s="113">
        <f t="shared" ca="1" si="103"/>
        <v>0</v>
      </c>
      <c r="T53" s="113">
        <f t="shared" ca="1" si="103"/>
        <v>0</v>
      </c>
      <c r="U53" s="113">
        <f t="shared" ca="1" si="103"/>
        <v>0</v>
      </c>
      <c r="V53" s="113">
        <f t="shared" ca="1" si="103"/>
        <v>0</v>
      </c>
      <c r="W53" s="113">
        <f t="shared" ca="1" si="103"/>
        <v>0</v>
      </c>
      <c r="X53" s="113">
        <f t="shared" ca="1" si="103"/>
        <v>0</v>
      </c>
      <c r="Y53" s="113">
        <f t="shared" ca="1" si="103"/>
        <v>0</v>
      </c>
      <c r="Z53" s="113">
        <f t="shared" ca="1" si="103"/>
        <v>0</v>
      </c>
      <c r="AA53" s="113">
        <f t="shared" ca="1" si="103"/>
        <v>0</v>
      </c>
      <c r="AB53" s="113">
        <f t="shared" ca="1" si="103"/>
        <v>0</v>
      </c>
      <c r="AC53" s="113">
        <f t="shared" ca="1" si="103"/>
        <v>0</v>
      </c>
      <c r="AD53" s="113">
        <f t="shared" ca="1" si="103"/>
        <v>0</v>
      </c>
      <c r="AE53" s="113">
        <f t="shared" ca="1" si="103"/>
        <v>0</v>
      </c>
      <c r="AF53" s="113">
        <f t="shared" ca="1" si="103"/>
        <v>0</v>
      </c>
      <c r="AG53" s="113">
        <f t="shared" ca="1" si="103"/>
        <v>-38590821.529999994</v>
      </c>
      <c r="AH53" s="113">
        <f t="shared" ca="1" si="103"/>
        <v>0</v>
      </c>
      <c r="AI53" s="113">
        <f t="shared" ca="1" si="103"/>
        <v>0</v>
      </c>
      <c r="AJ53" s="113">
        <f t="shared" ca="1" si="103"/>
        <v>0</v>
      </c>
      <c r="AK53" s="113">
        <f t="shared" ca="1" si="103"/>
        <v>0</v>
      </c>
      <c r="AL53" s="113">
        <f t="shared" ca="1" si="103"/>
        <v>0</v>
      </c>
      <c r="AM53" s="113">
        <f t="shared" ca="1" si="103"/>
        <v>0</v>
      </c>
      <c r="AN53" s="113">
        <f t="shared" ca="1" si="103"/>
        <v>0</v>
      </c>
      <c r="AO53" s="113">
        <f t="shared" ca="1" si="103"/>
        <v>0</v>
      </c>
      <c r="AP53" s="113">
        <f t="shared" ca="1" si="103"/>
        <v>0</v>
      </c>
      <c r="AQ53" s="113">
        <f t="shared" ref="AQ53:BV53" ca="1" si="104">IF(AQ$6=$C21,-$F21,0)</f>
        <v>0</v>
      </c>
      <c r="AR53" s="113">
        <f t="shared" ca="1" si="104"/>
        <v>0</v>
      </c>
      <c r="AS53" s="113">
        <f t="shared" ca="1" si="104"/>
        <v>0</v>
      </c>
      <c r="AT53" s="113">
        <f t="shared" ca="1" si="104"/>
        <v>0</v>
      </c>
      <c r="AU53" s="113">
        <f t="shared" ca="1" si="104"/>
        <v>0</v>
      </c>
      <c r="AV53" s="113">
        <f t="shared" ca="1" si="104"/>
        <v>0</v>
      </c>
      <c r="AW53" s="113">
        <f t="shared" ca="1" si="104"/>
        <v>0</v>
      </c>
      <c r="AX53" s="113">
        <f t="shared" ca="1" si="104"/>
        <v>0</v>
      </c>
      <c r="AY53" s="113">
        <f t="shared" ca="1" si="104"/>
        <v>0</v>
      </c>
      <c r="AZ53" s="113">
        <f t="shared" ca="1" si="104"/>
        <v>0</v>
      </c>
      <c r="BA53" s="113">
        <f t="shared" ca="1" si="104"/>
        <v>0</v>
      </c>
      <c r="BB53" s="113">
        <f t="shared" ca="1" si="104"/>
        <v>0</v>
      </c>
      <c r="BC53" s="113">
        <f t="shared" ca="1" si="104"/>
        <v>0</v>
      </c>
      <c r="BD53" s="113">
        <f t="shared" ca="1" si="104"/>
        <v>0</v>
      </c>
      <c r="BE53" s="113">
        <f t="shared" ca="1" si="104"/>
        <v>0</v>
      </c>
      <c r="BF53" s="113">
        <f t="shared" ca="1" si="104"/>
        <v>0</v>
      </c>
      <c r="BG53" s="113">
        <f t="shared" ca="1" si="104"/>
        <v>0</v>
      </c>
      <c r="BH53" s="113">
        <f t="shared" ca="1" si="104"/>
        <v>0</v>
      </c>
      <c r="BI53" s="113">
        <f t="shared" ca="1" si="104"/>
        <v>0</v>
      </c>
      <c r="BJ53" s="113">
        <f t="shared" ca="1" si="104"/>
        <v>0</v>
      </c>
      <c r="BK53" s="113">
        <f t="shared" ca="1" si="104"/>
        <v>0</v>
      </c>
      <c r="BL53" s="113">
        <f t="shared" ca="1" si="104"/>
        <v>0</v>
      </c>
      <c r="BM53" s="113">
        <f t="shared" ca="1" si="104"/>
        <v>0</v>
      </c>
      <c r="BN53" s="113">
        <f t="shared" ca="1" si="104"/>
        <v>0</v>
      </c>
      <c r="BO53" s="113">
        <f t="shared" ca="1" si="104"/>
        <v>0</v>
      </c>
      <c r="BP53" s="113">
        <f t="shared" ca="1" si="104"/>
        <v>0</v>
      </c>
      <c r="BQ53" s="113">
        <f t="shared" ca="1" si="104"/>
        <v>0</v>
      </c>
      <c r="BR53" s="113">
        <f t="shared" ca="1" si="104"/>
        <v>0</v>
      </c>
      <c r="BS53" s="113">
        <f t="shared" ca="1" si="104"/>
        <v>0</v>
      </c>
      <c r="BT53" s="113">
        <f t="shared" ca="1" si="104"/>
        <v>0</v>
      </c>
      <c r="BU53" s="113">
        <f t="shared" ca="1" si="104"/>
        <v>0</v>
      </c>
      <c r="BV53" s="113">
        <f t="shared" ca="1" si="104"/>
        <v>0</v>
      </c>
      <c r="BW53" s="113">
        <f t="shared" ref="BW53:DB53" ca="1" si="105">IF(BW$6=$C21,-$F21,0)</f>
        <v>0</v>
      </c>
      <c r="BX53" s="113">
        <f t="shared" ca="1" si="105"/>
        <v>0</v>
      </c>
      <c r="BY53" s="113">
        <f t="shared" ca="1" si="105"/>
        <v>0</v>
      </c>
      <c r="BZ53" s="113">
        <f t="shared" ca="1" si="105"/>
        <v>0</v>
      </c>
      <c r="CA53" s="113">
        <f t="shared" ca="1" si="105"/>
        <v>0</v>
      </c>
      <c r="CB53" s="113">
        <f t="shared" ca="1" si="105"/>
        <v>0</v>
      </c>
      <c r="CC53" s="113">
        <f t="shared" ca="1" si="105"/>
        <v>0</v>
      </c>
      <c r="CD53" s="113">
        <f t="shared" ca="1" si="105"/>
        <v>0</v>
      </c>
      <c r="CE53" s="113">
        <f t="shared" ca="1" si="105"/>
        <v>0</v>
      </c>
      <c r="CF53" s="113">
        <f t="shared" ca="1" si="105"/>
        <v>0</v>
      </c>
      <c r="CG53" s="113">
        <f t="shared" ca="1" si="105"/>
        <v>0</v>
      </c>
      <c r="CH53" s="113">
        <f t="shared" ca="1" si="105"/>
        <v>0</v>
      </c>
      <c r="CI53" s="113">
        <f t="shared" ca="1" si="105"/>
        <v>0</v>
      </c>
      <c r="CJ53" s="113">
        <f t="shared" ca="1" si="105"/>
        <v>0</v>
      </c>
      <c r="CK53" s="113">
        <f t="shared" ca="1" si="105"/>
        <v>0</v>
      </c>
      <c r="CL53" s="113">
        <f t="shared" ca="1" si="105"/>
        <v>0</v>
      </c>
      <c r="CM53" s="113">
        <f t="shared" ca="1" si="105"/>
        <v>0</v>
      </c>
      <c r="CN53" s="113">
        <f t="shared" ca="1" si="105"/>
        <v>0</v>
      </c>
      <c r="CO53" s="113">
        <f t="shared" ca="1" si="105"/>
        <v>0</v>
      </c>
      <c r="CP53" s="113">
        <f t="shared" ca="1" si="105"/>
        <v>0</v>
      </c>
      <c r="CQ53" s="113">
        <f t="shared" ca="1" si="105"/>
        <v>0</v>
      </c>
      <c r="CR53" s="113">
        <f t="shared" ca="1" si="105"/>
        <v>0</v>
      </c>
      <c r="CS53" s="113">
        <f t="shared" ca="1" si="105"/>
        <v>0</v>
      </c>
      <c r="CT53" s="113">
        <f t="shared" ca="1" si="105"/>
        <v>0</v>
      </c>
      <c r="CU53" s="113">
        <f t="shared" ca="1" si="105"/>
        <v>0</v>
      </c>
      <c r="CV53" s="113">
        <f t="shared" ca="1" si="105"/>
        <v>0</v>
      </c>
      <c r="CW53" s="113">
        <f t="shared" ca="1" si="105"/>
        <v>0</v>
      </c>
      <c r="CX53" s="113">
        <f t="shared" ca="1" si="105"/>
        <v>0</v>
      </c>
      <c r="CY53" s="113">
        <f t="shared" ca="1" si="105"/>
        <v>0</v>
      </c>
      <c r="CZ53" s="113">
        <f t="shared" ca="1" si="105"/>
        <v>0</v>
      </c>
      <c r="DA53" s="113">
        <f t="shared" ca="1" si="105"/>
        <v>0</v>
      </c>
      <c r="DB53" s="113">
        <f t="shared" ca="1" si="105"/>
        <v>0</v>
      </c>
      <c r="DC53" s="113">
        <f t="shared" ref="DC53:EH53" ca="1" si="106">IF(DC$6=$C21,-$F21,0)</f>
        <v>0</v>
      </c>
      <c r="DD53" s="113">
        <f t="shared" ca="1" si="106"/>
        <v>0</v>
      </c>
      <c r="DE53" s="113">
        <f t="shared" ca="1" si="106"/>
        <v>0</v>
      </c>
      <c r="DF53" s="113">
        <f t="shared" ca="1" si="106"/>
        <v>0</v>
      </c>
      <c r="DG53" s="113">
        <f t="shared" ca="1" si="106"/>
        <v>0</v>
      </c>
      <c r="DH53" s="113">
        <f t="shared" ca="1" si="106"/>
        <v>0</v>
      </c>
      <c r="DI53" s="113">
        <f t="shared" ca="1" si="106"/>
        <v>0</v>
      </c>
      <c r="DJ53" s="113">
        <f t="shared" ca="1" si="106"/>
        <v>0</v>
      </c>
      <c r="DK53" s="113">
        <f t="shared" ca="1" si="106"/>
        <v>0</v>
      </c>
      <c r="DL53" s="113">
        <f t="shared" ca="1" si="106"/>
        <v>0</v>
      </c>
      <c r="DM53" s="113">
        <f t="shared" ca="1" si="106"/>
        <v>0</v>
      </c>
      <c r="DN53" s="113">
        <f t="shared" ca="1" si="106"/>
        <v>0</v>
      </c>
      <c r="DO53" s="113">
        <f t="shared" ca="1" si="106"/>
        <v>0</v>
      </c>
      <c r="DP53" s="113">
        <f t="shared" ca="1" si="106"/>
        <v>0</v>
      </c>
      <c r="DQ53" s="113">
        <f t="shared" ca="1" si="106"/>
        <v>0</v>
      </c>
      <c r="DR53" s="113">
        <f t="shared" ca="1" si="106"/>
        <v>0</v>
      </c>
      <c r="DS53" s="113">
        <f t="shared" ca="1" si="106"/>
        <v>0</v>
      </c>
      <c r="DT53" s="113">
        <f t="shared" ca="1" si="106"/>
        <v>0</v>
      </c>
      <c r="DU53" s="113">
        <f t="shared" ca="1" si="106"/>
        <v>0</v>
      </c>
      <c r="DV53" s="113">
        <f t="shared" ca="1" si="106"/>
        <v>0</v>
      </c>
      <c r="DW53" s="113">
        <f t="shared" ca="1" si="106"/>
        <v>0</v>
      </c>
      <c r="DX53" s="113">
        <f t="shared" ca="1" si="106"/>
        <v>0</v>
      </c>
      <c r="DY53" s="113">
        <f t="shared" ca="1" si="106"/>
        <v>0</v>
      </c>
      <c r="DZ53" s="113">
        <f t="shared" ca="1" si="106"/>
        <v>0</v>
      </c>
      <c r="EA53" s="113">
        <f t="shared" ca="1" si="106"/>
        <v>0</v>
      </c>
      <c r="EB53" s="113">
        <f t="shared" ca="1" si="106"/>
        <v>0</v>
      </c>
      <c r="EC53" s="113">
        <f t="shared" ca="1" si="106"/>
        <v>0</v>
      </c>
      <c r="ED53" s="113">
        <f t="shared" ca="1" si="106"/>
        <v>0</v>
      </c>
      <c r="EE53" s="113">
        <f t="shared" ca="1" si="106"/>
        <v>0</v>
      </c>
      <c r="EF53" s="113">
        <f t="shared" ca="1" si="106"/>
        <v>0</v>
      </c>
      <c r="EG53" s="113">
        <f t="shared" ca="1" si="106"/>
        <v>0</v>
      </c>
      <c r="EH53" s="113">
        <f t="shared" ca="1" si="106"/>
        <v>0</v>
      </c>
      <c r="EI53" s="113">
        <f t="shared" ref="EI53:FN53" ca="1" si="107">IF(EI$6=$C21,-$F21,0)</f>
        <v>0</v>
      </c>
      <c r="EJ53" s="113">
        <f t="shared" ca="1" si="107"/>
        <v>0</v>
      </c>
      <c r="EK53" s="113">
        <f t="shared" ca="1" si="107"/>
        <v>0</v>
      </c>
      <c r="EL53" s="113">
        <f t="shared" ca="1" si="107"/>
        <v>0</v>
      </c>
      <c r="EM53" s="113">
        <f t="shared" ca="1" si="107"/>
        <v>0</v>
      </c>
      <c r="EN53" s="113">
        <f t="shared" ca="1" si="107"/>
        <v>0</v>
      </c>
      <c r="EO53" s="113">
        <f t="shared" ca="1" si="107"/>
        <v>0</v>
      </c>
      <c r="EP53" s="113">
        <f t="shared" ca="1" si="107"/>
        <v>0</v>
      </c>
      <c r="EQ53" s="113">
        <f t="shared" ca="1" si="107"/>
        <v>0</v>
      </c>
      <c r="ER53" s="113">
        <f t="shared" ca="1" si="107"/>
        <v>0</v>
      </c>
      <c r="ES53" s="113">
        <f t="shared" ca="1" si="107"/>
        <v>0</v>
      </c>
      <c r="ET53" s="113">
        <f t="shared" ca="1" si="107"/>
        <v>0</v>
      </c>
      <c r="EU53" s="113">
        <f t="shared" ca="1" si="107"/>
        <v>0</v>
      </c>
      <c r="EV53" s="113">
        <f t="shared" ca="1" si="107"/>
        <v>0</v>
      </c>
      <c r="EW53" s="113">
        <f t="shared" ca="1" si="107"/>
        <v>0</v>
      </c>
      <c r="EX53" s="113">
        <f t="shared" ca="1" si="107"/>
        <v>0</v>
      </c>
      <c r="EY53" s="113">
        <f t="shared" ca="1" si="107"/>
        <v>0</v>
      </c>
      <c r="EZ53" s="113">
        <f t="shared" ca="1" si="107"/>
        <v>0</v>
      </c>
      <c r="FA53" s="113">
        <f t="shared" ca="1" si="107"/>
        <v>0</v>
      </c>
      <c r="FB53" s="113">
        <f t="shared" ca="1" si="107"/>
        <v>0</v>
      </c>
      <c r="FC53" s="113">
        <f t="shared" ca="1" si="107"/>
        <v>0</v>
      </c>
      <c r="FD53" s="113">
        <f t="shared" ca="1" si="107"/>
        <v>0</v>
      </c>
      <c r="FE53" s="113">
        <f t="shared" ca="1" si="107"/>
        <v>0</v>
      </c>
      <c r="FF53" s="113">
        <f t="shared" ca="1" si="107"/>
        <v>0</v>
      </c>
      <c r="FG53" s="113">
        <f t="shared" ca="1" si="107"/>
        <v>0</v>
      </c>
      <c r="FH53" s="113">
        <f t="shared" ca="1" si="107"/>
        <v>0</v>
      </c>
      <c r="FI53" s="113">
        <f t="shared" ca="1" si="107"/>
        <v>0</v>
      </c>
      <c r="FJ53" s="113">
        <f t="shared" ca="1" si="107"/>
        <v>0</v>
      </c>
      <c r="FK53" s="113">
        <f t="shared" ca="1" si="107"/>
        <v>0</v>
      </c>
      <c r="FL53" s="113">
        <f t="shared" ca="1" si="107"/>
        <v>0</v>
      </c>
      <c r="FM53" s="113">
        <f t="shared" ca="1" si="107"/>
        <v>0</v>
      </c>
      <c r="FN53" s="113">
        <f t="shared" ca="1" si="107"/>
        <v>0</v>
      </c>
      <c r="FO53" s="113">
        <f t="shared" ref="FO53:GS53" ca="1" si="108">IF(FO$6=$C21,-$F21,0)</f>
        <v>0</v>
      </c>
      <c r="FP53" s="113">
        <f t="shared" ca="1" si="108"/>
        <v>0</v>
      </c>
      <c r="FQ53" s="113">
        <f t="shared" ca="1" si="108"/>
        <v>0</v>
      </c>
      <c r="FR53" s="113">
        <f t="shared" ca="1" si="108"/>
        <v>0</v>
      </c>
      <c r="FS53" s="113">
        <f t="shared" ca="1" si="108"/>
        <v>0</v>
      </c>
      <c r="FT53" s="113">
        <f t="shared" ca="1" si="108"/>
        <v>0</v>
      </c>
      <c r="FU53" s="113">
        <f t="shared" ca="1" si="108"/>
        <v>0</v>
      </c>
      <c r="FV53" s="113">
        <f t="shared" ca="1" si="108"/>
        <v>0</v>
      </c>
      <c r="FW53" s="113">
        <f t="shared" ca="1" si="108"/>
        <v>0</v>
      </c>
      <c r="FX53" s="113">
        <f t="shared" ca="1" si="108"/>
        <v>0</v>
      </c>
      <c r="FY53" s="113">
        <f t="shared" ca="1" si="108"/>
        <v>0</v>
      </c>
      <c r="FZ53" s="113">
        <f t="shared" ca="1" si="108"/>
        <v>0</v>
      </c>
      <c r="GA53" s="113">
        <f t="shared" ca="1" si="108"/>
        <v>0</v>
      </c>
      <c r="GB53" s="113">
        <f t="shared" ca="1" si="108"/>
        <v>0</v>
      </c>
      <c r="GC53" s="113">
        <f t="shared" ca="1" si="108"/>
        <v>0</v>
      </c>
      <c r="GD53" s="113">
        <f t="shared" ca="1" si="108"/>
        <v>0</v>
      </c>
      <c r="GE53" s="113">
        <f t="shared" ca="1" si="108"/>
        <v>0</v>
      </c>
      <c r="GF53" s="113">
        <f t="shared" ca="1" si="108"/>
        <v>0</v>
      </c>
      <c r="GG53" s="113">
        <f t="shared" ca="1" si="108"/>
        <v>0</v>
      </c>
      <c r="GH53" s="113">
        <f t="shared" ca="1" si="108"/>
        <v>0</v>
      </c>
      <c r="GI53" s="113">
        <f t="shared" ca="1" si="108"/>
        <v>0</v>
      </c>
      <c r="GJ53" s="113">
        <f t="shared" ca="1" si="108"/>
        <v>0</v>
      </c>
      <c r="GK53" s="113">
        <f t="shared" ca="1" si="108"/>
        <v>0</v>
      </c>
      <c r="GL53" s="113">
        <f t="shared" ca="1" si="108"/>
        <v>0</v>
      </c>
      <c r="GM53" s="113">
        <f t="shared" ca="1" si="108"/>
        <v>0</v>
      </c>
      <c r="GN53" s="113">
        <f t="shared" ca="1" si="108"/>
        <v>0</v>
      </c>
      <c r="GO53" s="113">
        <f t="shared" ca="1" si="108"/>
        <v>0</v>
      </c>
      <c r="GP53" s="113">
        <f t="shared" ca="1" si="108"/>
        <v>0</v>
      </c>
      <c r="GQ53" s="113">
        <f t="shared" ca="1" si="108"/>
        <v>0</v>
      </c>
      <c r="GR53" s="113">
        <f t="shared" ca="1" si="108"/>
        <v>0</v>
      </c>
      <c r="GS53" s="113">
        <f t="shared" ca="1" si="108"/>
        <v>0</v>
      </c>
      <c r="GU53" s="113">
        <f t="shared" ca="1" si="96"/>
        <v>0</v>
      </c>
      <c r="GV53" s="113">
        <f t="shared" ca="1" si="96"/>
        <v>-38590821.529999994</v>
      </c>
      <c r="GW53" s="113">
        <f t="shared" ca="1" si="96"/>
        <v>0</v>
      </c>
      <c r="GX53" s="113">
        <f t="shared" ca="1" si="96"/>
        <v>0</v>
      </c>
      <c r="GY53" s="113">
        <f t="shared" ca="1" si="96"/>
        <v>0</v>
      </c>
      <c r="GZ53" s="113">
        <f t="shared" ca="1" si="96"/>
        <v>0</v>
      </c>
      <c r="HA53" s="113">
        <f t="shared" ca="1" si="96"/>
        <v>0</v>
      </c>
      <c r="HB53" s="113">
        <f t="shared" ca="1" si="96"/>
        <v>0</v>
      </c>
      <c r="HC53" s="113">
        <f t="shared" ca="1" si="96"/>
        <v>0</v>
      </c>
      <c r="HD53" s="113">
        <f t="shared" ca="1" si="96"/>
        <v>0</v>
      </c>
      <c r="HE53" s="113">
        <f t="shared" ca="1" si="96"/>
        <v>0</v>
      </c>
      <c r="HF53" s="113">
        <f t="shared" ca="1" si="96"/>
        <v>0</v>
      </c>
      <c r="HG53" s="113">
        <f t="shared" ca="1" si="96"/>
        <v>0</v>
      </c>
      <c r="HH53" s="113">
        <f t="shared" ca="1" si="96"/>
        <v>0</v>
      </c>
      <c r="HI53" s="113">
        <f t="shared" ca="1" si="96"/>
        <v>0</v>
      </c>
      <c r="HJ53" s="113">
        <f t="shared" ca="1" si="96"/>
        <v>0</v>
      </c>
      <c r="HK53" s="113">
        <f t="shared" ca="1" si="35"/>
        <v>-38590821.529999994</v>
      </c>
    </row>
    <row r="54" spans="2:219" s="112" customFormat="1" hidden="1" outlineLevel="1" x14ac:dyDescent="0.75">
      <c r="B54" s="112" t="str">
        <f t="shared" si="27"/>
        <v>UBSCM 2019-C16</v>
      </c>
      <c r="C54" s="105"/>
      <c r="D54" s="111"/>
      <c r="E54" s="235"/>
      <c r="F54" s="113"/>
      <c r="G54" s="113"/>
      <c r="H54" s="236"/>
      <c r="I54" s="237"/>
      <c r="K54" s="113">
        <f t="shared" ref="K54:AP54" ca="1" si="109">IF(K$6=$C22,-$F22,0)</f>
        <v>0</v>
      </c>
      <c r="L54" s="113">
        <f t="shared" ca="1" si="109"/>
        <v>0</v>
      </c>
      <c r="M54" s="113">
        <f t="shared" ca="1" si="109"/>
        <v>0</v>
      </c>
      <c r="N54" s="113">
        <f t="shared" ca="1" si="109"/>
        <v>0</v>
      </c>
      <c r="O54" s="113">
        <f t="shared" ca="1" si="109"/>
        <v>0</v>
      </c>
      <c r="P54" s="113">
        <f t="shared" ca="1" si="109"/>
        <v>0</v>
      </c>
      <c r="Q54" s="113">
        <f t="shared" ca="1" si="109"/>
        <v>0</v>
      </c>
      <c r="R54" s="113">
        <f t="shared" ca="1" si="109"/>
        <v>0</v>
      </c>
      <c r="S54" s="113">
        <f t="shared" ca="1" si="109"/>
        <v>0</v>
      </c>
      <c r="T54" s="113">
        <f t="shared" ca="1" si="109"/>
        <v>0</v>
      </c>
      <c r="U54" s="113">
        <f t="shared" ca="1" si="109"/>
        <v>0</v>
      </c>
      <c r="V54" s="113">
        <f t="shared" ca="1" si="109"/>
        <v>0</v>
      </c>
      <c r="W54" s="113">
        <f t="shared" ca="1" si="109"/>
        <v>0</v>
      </c>
      <c r="X54" s="113">
        <f t="shared" ca="1" si="109"/>
        <v>0</v>
      </c>
      <c r="Y54" s="113">
        <f t="shared" ca="1" si="109"/>
        <v>0</v>
      </c>
      <c r="Z54" s="113">
        <f t="shared" ca="1" si="109"/>
        <v>0</v>
      </c>
      <c r="AA54" s="113">
        <f t="shared" ca="1" si="109"/>
        <v>0</v>
      </c>
      <c r="AB54" s="113">
        <f t="shared" ca="1" si="109"/>
        <v>0</v>
      </c>
      <c r="AC54" s="113">
        <f t="shared" ca="1" si="109"/>
        <v>0</v>
      </c>
      <c r="AD54" s="113">
        <f t="shared" ca="1" si="109"/>
        <v>0</v>
      </c>
      <c r="AE54" s="113">
        <f t="shared" ca="1" si="109"/>
        <v>0</v>
      </c>
      <c r="AF54" s="113">
        <f t="shared" ca="1" si="109"/>
        <v>0</v>
      </c>
      <c r="AG54" s="113">
        <f t="shared" ca="1" si="109"/>
        <v>0</v>
      </c>
      <c r="AH54" s="113">
        <f t="shared" ca="1" si="109"/>
        <v>0</v>
      </c>
      <c r="AI54" s="113">
        <f t="shared" ca="1" si="109"/>
        <v>0</v>
      </c>
      <c r="AJ54" s="113">
        <f t="shared" ca="1" si="109"/>
        <v>0</v>
      </c>
      <c r="AK54" s="113">
        <f t="shared" ca="1" si="109"/>
        <v>-36638887.456497505</v>
      </c>
      <c r="AL54" s="113">
        <f t="shared" ca="1" si="109"/>
        <v>0</v>
      </c>
      <c r="AM54" s="113">
        <f t="shared" ca="1" si="109"/>
        <v>0</v>
      </c>
      <c r="AN54" s="113">
        <f t="shared" ca="1" si="109"/>
        <v>0</v>
      </c>
      <c r="AO54" s="113">
        <f t="shared" ca="1" si="109"/>
        <v>0</v>
      </c>
      <c r="AP54" s="113">
        <f t="shared" ca="1" si="109"/>
        <v>0</v>
      </c>
      <c r="AQ54" s="113">
        <f t="shared" ref="AQ54:BV54" ca="1" si="110">IF(AQ$6=$C22,-$F22,0)</f>
        <v>0</v>
      </c>
      <c r="AR54" s="113">
        <f t="shared" ca="1" si="110"/>
        <v>0</v>
      </c>
      <c r="AS54" s="113">
        <f t="shared" ca="1" si="110"/>
        <v>0</v>
      </c>
      <c r="AT54" s="113">
        <f t="shared" ca="1" si="110"/>
        <v>0</v>
      </c>
      <c r="AU54" s="113">
        <f t="shared" ca="1" si="110"/>
        <v>0</v>
      </c>
      <c r="AV54" s="113">
        <f t="shared" ca="1" si="110"/>
        <v>0</v>
      </c>
      <c r="AW54" s="113">
        <f t="shared" ca="1" si="110"/>
        <v>0</v>
      </c>
      <c r="AX54" s="113">
        <f t="shared" ca="1" si="110"/>
        <v>0</v>
      </c>
      <c r="AY54" s="113">
        <f t="shared" ca="1" si="110"/>
        <v>0</v>
      </c>
      <c r="AZ54" s="113">
        <f t="shared" ca="1" si="110"/>
        <v>0</v>
      </c>
      <c r="BA54" s="113">
        <f t="shared" ca="1" si="110"/>
        <v>0</v>
      </c>
      <c r="BB54" s="113">
        <f t="shared" ca="1" si="110"/>
        <v>0</v>
      </c>
      <c r="BC54" s="113">
        <f t="shared" ca="1" si="110"/>
        <v>0</v>
      </c>
      <c r="BD54" s="113">
        <f t="shared" ca="1" si="110"/>
        <v>0</v>
      </c>
      <c r="BE54" s="113">
        <f t="shared" ca="1" si="110"/>
        <v>0</v>
      </c>
      <c r="BF54" s="113">
        <f t="shared" ca="1" si="110"/>
        <v>0</v>
      </c>
      <c r="BG54" s="113">
        <f t="shared" ca="1" si="110"/>
        <v>0</v>
      </c>
      <c r="BH54" s="113">
        <f t="shared" ca="1" si="110"/>
        <v>0</v>
      </c>
      <c r="BI54" s="113">
        <f t="shared" ca="1" si="110"/>
        <v>0</v>
      </c>
      <c r="BJ54" s="113">
        <f t="shared" ca="1" si="110"/>
        <v>0</v>
      </c>
      <c r="BK54" s="113">
        <f t="shared" ca="1" si="110"/>
        <v>0</v>
      </c>
      <c r="BL54" s="113">
        <f t="shared" ca="1" si="110"/>
        <v>0</v>
      </c>
      <c r="BM54" s="113">
        <f t="shared" ca="1" si="110"/>
        <v>0</v>
      </c>
      <c r="BN54" s="113">
        <f t="shared" ca="1" si="110"/>
        <v>0</v>
      </c>
      <c r="BO54" s="113">
        <f t="shared" ca="1" si="110"/>
        <v>0</v>
      </c>
      <c r="BP54" s="113">
        <f t="shared" ca="1" si="110"/>
        <v>0</v>
      </c>
      <c r="BQ54" s="113">
        <f t="shared" ca="1" si="110"/>
        <v>0</v>
      </c>
      <c r="BR54" s="113">
        <f t="shared" ca="1" si="110"/>
        <v>0</v>
      </c>
      <c r="BS54" s="113">
        <f t="shared" ca="1" si="110"/>
        <v>0</v>
      </c>
      <c r="BT54" s="113">
        <f t="shared" ca="1" si="110"/>
        <v>0</v>
      </c>
      <c r="BU54" s="113">
        <f t="shared" ca="1" si="110"/>
        <v>0</v>
      </c>
      <c r="BV54" s="113">
        <f t="shared" ca="1" si="110"/>
        <v>0</v>
      </c>
      <c r="BW54" s="113">
        <f t="shared" ref="BW54:DB54" ca="1" si="111">IF(BW$6=$C22,-$F22,0)</f>
        <v>0</v>
      </c>
      <c r="BX54" s="113">
        <f t="shared" ca="1" si="111"/>
        <v>0</v>
      </c>
      <c r="BY54" s="113">
        <f t="shared" ca="1" si="111"/>
        <v>0</v>
      </c>
      <c r="BZ54" s="113">
        <f t="shared" ca="1" si="111"/>
        <v>0</v>
      </c>
      <c r="CA54" s="113">
        <f t="shared" ca="1" si="111"/>
        <v>0</v>
      </c>
      <c r="CB54" s="113">
        <f t="shared" ca="1" si="111"/>
        <v>0</v>
      </c>
      <c r="CC54" s="113">
        <f t="shared" ca="1" si="111"/>
        <v>0</v>
      </c>
      <c r="CD54" s="113">
        <f t="shared" ca="1" si="111"/>
        <v>0</v>
      </c>
      <c r="CE54" s="113">
        <f t="shared" ca="1" si="111"/>
        <v>0</v>
      </c>
      <c r="CF54" s="113">
        <f t="shared" ca="1" si="111"/>
        <v>0</v>
      </c>
      <c r="CG54" s="113">
        <f t="shared" ca="1" si="111"/>
        <v>0</v>
      </c>
      <c r="CH54" s="113">
        <f t="shared" ca="1" si="111"/>
        <v>0</v>
      </c>
      <c r="CI54" s="113">
        <f t="shared" ca="1" si="111"/>
        <v>0</v>
      </c>
      <c r="CJ54" s="113">
        <f t="shared" ca="1" si="111"/>
        <v>0</v>
      </c>
      <c r="CK54" s="113">
        <f t="shared" ca="1" si="111"/>
        <v>0</v>
      </c>
      <c r="CL54" s="113">
        <f t="shared" ca="1" si="111"/>
        <v>0</v>
      </c>
      <c r="CM54" s="113">
        <f t="shared" ca="1" si="111"/>
        <v>0</v>
      </c>
      <c r="CN54" s="113">
        <f t="shared" ca="1" si="111"/>
        <v>0</v>
      </c>
      <c r="CO54" s="113">
        <f t="shared" ca="1" si="111"/>
        <v>0</v>
      </c>
      <c r="CP54" s="113">
        <f t="shared" ca="1" si="111"/>
        <v>0</v>
      </c>
      <c r="CQ54" s="113">
        <f t="shared" ca="1" si="111"/>
        <v>0</v>
      </c>
      <c r="CR54" s="113">
        <f t="shared" ca="1" si="111"/>
        <v>0</v>
      </c>
      <c r="CS54" s="113">
        <f t="shared" ca="1" si="111"/>
        <v>0</v>
      </c>
      <c r="CT54" s="113">
        <f t="shared" ca="1" si="111"/>
        <v>0</v>
      </c>
      <c r="CU54" s="113">
        <f t="shared" ca="1" si="111"/>
        <v>0</v>
      </c>
      <c r="CV54" s="113">
        <f t="shared" ca="1" si="111"/>
        <v>0</v>
      </c>
      <c r="CW54" s="113">
        <f t="shared" ca="1" si="111"/>
        <v>0</v>
      </c>
      <c r="CX54" s="113">
        <f t="shared" ca="1" si="111"/>
        <v>0</v>
      </c>
      <c r="CY54" s="113">
        <f t="shared" ca="1" si="111"/>
        <v>0</v>
      </c>
      <c r="CZ54" s="113">
        <f t="shared" ca="1" si="111"/>
        <v>0</v>
      </c>
      <c r="DA54" s="113">
        <f t="shared" ca="1" si="111"/>
        <v>0</v>
      </c>
      <c r="DB54" s="113">
        <f t="shared" ca="1" si="111"/>
        <v>0</v>
      </c>
      <c r="DC54" s="113">
        <f t="shared" ref="DC54:EH54" ca="1" si="112">IF(DC$6=$C22,-$F22,0)</f>
        <v>0</v>
      </c>
      <c r="DD54" s="113">
        <f t="shared" ca="1" si="112"/>
        <v>0</v>
      </c>
      <c r="DE54" s="113">
        <f t="shared" ca="1" si="112"/>
        <v>0</v>
      </c>
      <c r="DF54" s="113">
        <f t="shared" ca="1" si="112"/>
        <v>0</v>
      </c>
      <c r="DG54" s="113">
        <f t="shared" ca="1" si="112"/>
        <v>0</v>
      </c>
      <c r="DH54" s="113">
        <f t="shared" ca="1" si="112"/>
        <v>0</v>
      </c>
      <c r="DI54" s="113">
        <f t="shared" ca="1" si="112"/>
        <v>0</v>
      </c>
      <c r="DJ54" s="113">
        <f t="shared" ca="1" si="112"/>
        <v>0</v>
      </c>
      <c r="DK54" s="113">
        <f t="shared" ca="1" si="112"/>
        <v>0</v>
      </c>
      <c r="DL54" s="113">
        <f t="shared" ca="1" si="112"/>
        <v>0</v>
      </c>
      <c r="DM54" s="113">
        <f t="shared" ca="1" si="112"/>
        <v>0</v>
      </c>
      <c r="DN54" s="113">
        <f t="shared" ca="1" si="112"/>
        <v>0</v>
      </c>
      <c r="DO54" s="113">
        <f t="shared" ca="1" si="112"/>
        <v>0</v>
      </c>
      <c r="DP54" s="113">
        <f t="shared" ca="1" si="112"/>
        <v>0</v>
      </c>
      <c r="DQ54" s="113">
        <f t="shared" ca="1" si="112"/>
        <v>0</v>
      </c>
      <c r="DR54" s="113">
        <f t="shared" ca="1" si="112"/>
        <v>0</v>
      </c>
      <c r="DS54" s="113">
        <f t="shared" ca="1" si="112"/>
        <v>0</v>
      </c>
      <c r="DT54" s="113">
        <f t="shared" ca="1" si="112"/>
        <v>0</v>
      </c>
      <c r="DU54" s="113">
        <f t="shared" ca="1" si="112"/>
        <v>0</v>
      </c>
      <c r="DV54" s="113">
        <f t="shared" ca="1" si="112"/>
        <v>0</v>
      </c>
      <c r="DW54" s="113">
        <f t="shared" ca="1" si="112"/>
        <v>0</v>
      </c>
      <c r="DX54" s="113">
        <f t="shared" ca="1" si="112"/>
        <v>0</v>
      </c>
      <c r="DY54" s="113">
        <f t="shared" ca="1" si="112"/>
        <v>0</v>
      </c>
      <c r="DZ54" s="113">
        <f t="shared" ca="1" si="112"/>
        <v>0</v>
      </c>
      <c r="EA54" s="113">
        <f t="shared" ca="1" si="112"/>
        <v>0</v>
      </c>
      <c r="EB54" s="113">
        <f t="shared" ca="1" si="112"/>
        <v>0</v>
      </c>
      <c r="EC54" s="113">
        <f t="shared" ca="1" si="112"/>
        <v>0</v>
      </c>
      <c r="ED54" s="113">
        <f t="shared" ca="1" si="112"/>
        <v>0</v>
      </c>
      <c r="EE54" s="113">
        <f t="shared" ca="1" si="112"/>
        <v>0</v>
      </c>
      <c r="EF54" s="113">
        <f t="shared" ca="1" si="112"/>
        <v>0</v>
      </c>
      <c r="EG54" s="113">
        <f t="shared" ca="1" si="112"/>
        <v>0</v>
      </c>
      <c r="EH54" s="113">
        <f t="shared" ca="1" si="112"/>
        <v>0</v>
      </c>
      <c r="EI54" s="113">
        <f t="shared" ref="EI54:FN54" ca="1" si="113">IF(EI$6=$C22,-$F22,0)</f>
        <v>0</v>
      </c>
      <c r="EJ54" s="113">
        <f t="shared" ca="1" si="113"/>
        <v>0</v>
      </c>
      <c r="EK54" s="113">
        <f t="shared" ca="1" si="113"/>
        <v>0</v>
      </c>
      <c r="EL54" s="113">
        <f t="shared" ca="1" si="113"/>
        <v>0</v>
      </c>
      <c r="EM54" s="113">
        <f t="shared" ca="1" si="113"/>
        <v>0</v>
      </c>
      <c r="EN54" s="113">
        <f t="shared" ca="1" si="113"/>
        <v>0</v>
      </c>
      <c r="EO54" s="113">
        <f t="shared" ca="1" si="113"/>
        <v>0</v>
      </c>
      <c r="EP54" s="113">
        <f t="shared" ca="1" si="113"/>
        <v>0</v>
      </c>
      <c r="EQ54" s="113">
        <f t="shared" ca="1" si="113"/>
        <v>0</v>
      </c>
      <c r="ER54" s="113">
        <f t="shared" ca="1" si="113"/>
        <v>0</v>
      </c>
      <c r="ES54" s="113">
        <f t="shared" ca="1" si="113"/>
        <v>0</v>
      </c>
      <c r="ET54" s="113">
        <f t="shared" ca="1" si="113"/>
        <v>0</v>
      </c>
      <c r="EU54" s="113">
        <f t="shared" ca="1" si="113"/>
        <v>0</v>
      </c>
      <c r="EV54" s="113">
        <f t="shared" ca="1" si="113"/>
        <v>0</v>
      </c>
      <c r="EW54" s="113">
        <f t="shared" ca="1" si="113"/>
        <v>0</v>
      </c>
      <c r="EX54" s="113">
        <f t="shared" ca="1" si="113"/>
        <v>0</v>
      </c>
      <c r="EY54" s="113">
        <f t="shared" ca="1" si="113"/>
        <v>0</v>
      </c>
      <c r="EZ54" s="113">
        <f t="shared" ca="1" si="113"/>
        <v>0</v>
      </c>
      <c r="FA54" s="113">
        <f t="shared" ca="1" si="113"/>
        <v>0</v>
      </c>
      <c r="FB54" s="113">
        <f t="shared" ca="1" si="113"/>
        <v>0</v>
      </c>
      <c r="FC54" s="113">
        <f t="shared" ca="1" si="113"/>
        <v>0</v>
      </c>
      <c r="FD54" s="113">
        <f t="shared" ca="1" si="113"/>
        <v>0</v>
      </c>
      <c r="FE54" s="113">
        <f t="shared" ca="1" si="113"/>
        <v>0</v>
      </c>
      <c r="FF54" s="113">
        <f t="shared" ca="1" si="113"/>
        <v>0</v>
      </c>
      <c r="FG54" s="113">
        <f t="shared" ca="1" si="113"/>
        <v>0</v>
      </c>
      <c r="FH54" s="113">
        <f t="shared" ca="1" si="113"/>
        <v>0</v>
      </c>
      <c r="FI54" s="113">
        <f t="shared" ca="1" si="113"/>
        <v>0</v>
      </c>
      <c r="FJ54" s="113">
        <f t="shared" ca="1" si="113"/>
        <v>0</v>
      </c>
      <c r="FK54" s="113">
        <f t="shared" ca="1" si="113"/>
        <v>0</v>
      </c>
      <c r="FL54" s="113">
        <f t="shared" ca="1" si="113"/>
        <v>0</v>
      </c>
      <c r="FM54" s="113">
        <f t="shared" ca="1" si="113"/>
        <v>0</v>
      </c>
      <c r="FN54" s="113">
        <f t="shared" ca="1" si="113"/>
        <v>0</v>
      </c>
      <c r="FO54" s="113">
        <f t="shared" ref="FO54:GS54" ca="1" si="114">IF(FO$6=$C22,-$F22,0)</f>
        <v>0</v>
      </c>
      <c r="FP54" s="113">
        <f t="shared" ca="1" si="114"/>
        <v>0</v>
      </c>
      <c r="FQ54" s="113">
        <f t="shared" ca="1" si="114"/>
        <v>0</v>
      </c>
      <c r="FR54" s="113">
        <f t="shared" ca="1" si="114"/>
        <v>0</v>
      </c>
      <c r="FS54" s="113">
        <f t="shared" ca="1" si="114"/>
        <v>0</v>
      </c>
      <c r="FT54" s="113">
        <f t="shared" ca="1" si="114"/>
        <v>0</v>
      </c>
      <c r="FU54" s="113">
        <f t="shared" ca="1" si="114"/>
        <v>0</v>
      </c>
      <c r="FV54" s="113">
        <f t="shared" ca="1" si="114"/>
        <v>0</v>
      </c>
      <c r="FW54" s="113">
        <f t="shared" ca="1" si="114"/>
        <v>0</v>
      </c>
      <c r="FX54" s="113">
        <f t="shared" ca="1" si="114"/>
        <v>0</v>
      </c>
      <c r="FY54" s="113">
        <f t="shared" ca="1" si="114"/>
        <v>0</v>
      </c>
      <c r="FZ54" s="113">
        <f t="shared" ca="1" si="114"/>
        <v>0</v>
      </c>
      <c r="GA54" s="113">
        <f t="shared" ca="1" si="114"/>
        <v>0</v>
      </c>
      <c r="GB54" s="113">
        <f t="shared" ca="1" si="114"/>
        <v>0</v>
      </c>
      <c r="GC54" s="113">
        <f t="shared" ca="1" si="114"/>
        <v>0</v>
      </c>
      <c r="GD54" s="113">
        <f t="shared" ca="1" si="114"/>
        <v>0</v>
      </c>
      <c r="GE54" s="113">
        <f t="shared" ca="1" si="114"/>
        <v>0</v>
      </c>
      <c r="GF54" s="113">
        <f t="shared" ca="1" si="114"/>
        <v>0</v>
      </c>
      <c r="GG54" s="113">
        <f t="shared" ca="1" si="114"/>
        <v>0</v>
      </c>
      <c r="GH54" s="113">
        <f t="shared" ca="1" si="114"/>
        <v>0</v>
      </c>
      <c r="GI54" s="113">
        <f t="shared" ca="1" si="114"/>
        <v>0</v>
      </c>
      <c r="GJ54" s="113">
        <f t="shared" ca="1" si="114"/>
        <v>0</v>
      </c>
      <c r="GK54" s="113">
        <f t="shared" ca="1" si="114"/>
        <v>0</v>
      </c>
      <c r="GL54" s="113">
        <f t="shared" ca="1" si="114"/>
        <v>0</v>
      </c>
      <c r="GM54" s="113">
        <f t="shared" ca="1" si="114"/>
        <v>0</v>
      </c>
      <c r="GN54" s="113">
        <f t="shared" ca="1" si="114"/>
        <v>0</v>
      </c>
      <c r="GO54" s="113">
        <f t="shared" ca="1" si="114"/>
        <v>0</v>
      </c>
      <c r="GP54" s="113">
        <f t="shared" ca="1" si="114"/>
        <v>0</v>
      </c>
      <c r="GQ54" s="113">
        <f t="shared" ca="1" si="114"/>
        <v>0</v>
      </c>
      <c r="GR54" s="113">
        <f t="shared" ca="1" si="114"/>
        <v>0</v>
      </c>
      <c r="GS54" s="113">
        <f t="shared" ca="1" si="114"/>
        <v>0</v>
      </c>
      <c r="GU54" s="113">
        <f t="shared" ca="1" si="96"/>
        <v>0</v>
      </c>
      <c r="GV54" s="113">
        <f t="shared" ca="1" si="96"/>
        <v>0</v>
      </c>
      <c r="GW54" s="113">
        <f t="shared" ca="1" si="96"/>
        <v>-36638887.456497505</v>
      </c>
      <c r="GX54" s="113">
        <f t="shared" ca="1" si="96"/>
        <v>0</v>
      </c>
      <c r="GY54" s="113">
        <f t="shared" ca="1" si="96"/>
        <v>0</v>
      </c>
      <c r="GZ54" s="113">
        <f t="shared" ca="1" si="96"/>
        <v>0</v>
      </c>
      <c r="HA54" s="113">
        <f t="shared" ca="1" si="96"/>
        <v>0</v>
      </c>
      <c r="HB54" s="113">
        <f t="shared" ca="1" si="96"/>
        <v>0</v>
      </c>
      <c r="HC54" s="113">
        <f t="shared" ca="1" si="96"/>
        <v>0</v>
      </c>
      <c r="HD54" s="113">
        <f t="shared" ca="1" si="96"/>
        <v>0</v>
      </c>
      <c r="HE54" s="113">
        <f t="shared" ca="1" si="96"/>
        <v>0</v>
      </c>
      <c r="HF54" s="113">
        <f t="shared" ca="1" si="96"/>
        <v>0</v>
      </c>
      <c r="HG54" s="113">
        <f t="shared" ca="1" si="96"/>
        <v>0</v>
      </c>
      <c r="HH54" s="113">
        <f t="shared" ca="1" si="96"/>
        <v>0</v>
      </c>
      <c r="HI54" s="113">
        <f t="shared" ca="1" si="96"/>
        <v>0</v>
      </c>
      <c r="HJ54" s="113">
        <f t="shared" ca="1" si="96"/>
        <v>0</v>
      </c>
      <c r="HK54" s="113">
        <f t="shared" ca="1" si="35"/>
        <v>-36638887.456497505</v>
      </c>
    </row>
    <row r="55" spans="2:219" s="112" customFormat="1" hidden="1" outlineLevel="1" x14ac:dyDescent="0.75">
      <c r="B55" s="112" t="str">
        <f t="shared" si="27"/>
        <v>UBSCM 2018-C15</v>
      </c>
      <c r="C55" s="105"/>
      <c r="D55" s="111"/>
      <c r="E55" s="235"/>
      <c r="F55" s="113"/>
      <c r="G55" s="113"/>
      <c r="H55" s="236"/>
      <c r="I55" s="237"/>
      <c r="K55" s="113">
        <f t="shared" ref="K55:AP55" ca="1" si="115">IF(K$6=$C23,-$F23,0)</f>
        <v>0</v>
      </c>
      <c r="L55" s="113">
        <f t="shared" ca="1" si="115"/>
        <v>0</v>
      </c>
      <c r="M55" s="113">
        <f t="shared" ca="1" si="115"/>
        <v>0</v>
      </c>
      <c r="N55" s="113">
        <f t="shared" ca="1" si="115"/>
        <v>0</v>
      </c>
      <c r="O55" s="113">
        <f t="shared" ca="1" si="115"/>
        <v>0</v>
      </c>
      <c r="P55" s="113">
        <f t="shared" ca="1" si="115"/>
        <v>0</v>
      </c>
      <c r="Q55" s="113">
        <f t="shared" ca="1" si="115"/>
        <v>0</v>
      </c>
      <c r="R55" s="113">
        <f t="shared" ca="1" si="115"/>
        <v>0</v>
      </c>
      <c r="S55" s="113">
        <f t="shared" ca="1" si="115"/>
        <v>0</v>
      </c>
      <c r="T55" s="113">
        <f t="shared" ca="1" si="115"/>
        <v>0</v>
      </c>
      <c r="U55" s="113">
        <f t="shared" ca="1" si="115"/>
        <v>0</v>
      </c>
      <c r="V55" s="113">
        <f t="shared" ca="1" si="115"/>
        <v>0</v>
      </c>
      <c r="W55" s="113">
        <f t="shared" ca="1" si="115"/>
        <v>0</v>
      </c>
      <c r="X55" s="113">
        <f t="shared" ca="1" si="115"/>
        <v>0</v>
      </c>
      <c r="Y55" s="113">
        <f t="shared" ca="1" si="115"/>
        <v>0</v>
      </c>
      <c r="Z55" s="113">
        <f t="shared" ca="1" si="115"/>
        <v>0</v>
      </c>
      <c r="AA55" s="113">
        <f t="shared" ca="1" si="115"/>
        <v>0</v>
      </c>
      <c r="AB55" s="113">
        <f t="shared" ca="1" si="115"/>
        <v>0</v>
      </c>
      <c r="AC55" s="113">
        <f t="shared" ca="1" si="115"/>
        <v>0</v>
      </c>
      <c r="AD55" s="113">
        <f t="shared" ca="1" si="115"/>
        <v>0</v>
      </c>
      <c r="AE55" s="113">
        <f t="shared" ca="1" si="115"/>
        <v>0</v>
      </c>
      <c r="AF55" s="113">
        <f t="shared" ca="1" si="115"/>
        <v>0</v>
      </c>
      <c r="AG55" s="113">
        <f t="shared" ca="1" si="115"/>
        <v>-33161210.826623999</v>
      </c>
      <c r="AH55" s="113">
        <f t="shared" ca="1" si="115"/>
        <v>0</v>
      </c>
      <c r="AI55" s="113">
        <f t="shared" ca="1" si="115"/>
        <v>0</v>
      </c>
      <c r="AJ55" s="113">
        <f t="shared" ca="1" si="115"/>
        <v>0</v>
      </c>
      <c r="AK55" s="113">
        <f t="shared" ca="1" si="115"/>
        <v>0</v>
      </c>
      <c r="AL55" s="113">
        <f t="shared" ca="1" si="115"/>
        <v>0</v>
      </c>
      <c r="AM55" s="113">
        <f t="shared" ca="1" si="115"/>
        <v>0</v>
      </c>
      <c r="AN55" s="113">
        <f t="shared" ca="1" si="115"/>
        <v>0</v>
      </c>
      <c r="AO55" s="113">
        <f t="shared" ca="1" si="115"/>
        <v>0</v>
      </c>
      <c r="AP55" s="113">
        <f t="shared" ca="1" si="115"/>
        <v>0</v>
      </c>
      <c r="AQ55" s="113">
        <f t="shared" ref="AQ55:BV55" ca="1" si="116">IF(AQ$6=$C23,-$F23,0)</f>
        <v>0</v>
      </c>
      <c r="AR55" s="113">
        <f t="shared" ca="1" si="116"/>
        <v>0</v>
      </c>
      <c r="AS55" s="113">
        <f t="shared" ca="1" si="116"/>
        <v>0</v>
      </c>
      <c r="AT55" s="113">
        <f t="shared" ca="1" si="116"/>
        <v>0</v>
      </c>
      <c r="AU55" s="113">
        <f t="shared" ca="1" si="116"/>
        <v>0</v>
      </c>
      <c r="AV55" s="113">
        <f t="shared" ca="1" si="116"/>
        <v>0</v>
      </c>
      <c r="AW55" s="113">
        <f t="shared" ca="1" si="116"/>
        <v>0</v>
      </c>
      <c r="AX55" s="113">
        <f t="shared" ca="1" si="116"/>
        <v>0</v>
      </c>
      <c r="AY55" s="113">
        <f t="shared" ca="1" si="116"/>
        <v>0</v>
      </c>
      <c r="AZ55" s="113">
        <f t="shared" ca="1" si="116"/>
        <v>0</v>
      </c>
      <c r="BA55" s="113">
        <f t="shared" ca="1" si="116"/>
        <v>0</v>
      </c>
      <c r="BB55" s="113">
        <f t="shared" ca="1" si="116"/>
        <v>0</v>
      </c>
      <c r="BC55" s="113">
        <f t="shared" ca="1" si="116"/>
        <v>0</v>
      </c>
      <c r="BD55" s="113">
        <f t="shared" ca="1" si="116"/>
        <v>0</v>
      </c>
      <c r="BE55" s="113">
        <f t="shared" ca="1" si="116"/>
        <v>0</v>
      </c>
      <c r="BF55" s="113">
        <f t="shared" ca="1" si="116"/>
        <v>0</v>
      </c>
      <c r="BG55" s="113">
        <f t="shared" ca="1" si="116"/>
        <v>0</v>
      </c>
      <c r="BH55" s="113">
        <f t="shared" ca="1" si="116"/>
        <v>0</v>
      </c>
      <c r="BI55" s="113">
        <f t="shared" ca="1" si="116"/>
        <v>0</v>
      </c>
      <c r="BJ55" s="113">
        <f t="shared" ca="1" si="116"/>
        <v>0</v>
      </c>
      <c r="BK55" s="113">
        <f t="shared" ca="1" si="116"/>
        <v>0</v>
      </c>
      <c r="BL55" s="113">
        <f t="shared" ca="1" si="116"/>
        <v>0</v>
      </c>
      <c r="BM55" s="113">
        <f t="shared" ca="1" si="116"/>
        <v>0</v>
      </c>
      <c r="BN55" s="113">
        <f t="shared" ca="1" si="116"/>
        <v>0</v>
      </c>
      <c r="BO55" s="113">
        <f t="shared" ca="1" si="116"/>
        <v>0</v>
      </c>
      <c r="BP55" s="113">
        <f t="shared" ca="1" si="116"/>
        <v>0</v>
      </c>
      <c r="BQ55" s="113">
        <f t="shared" ca="1" si="116"/>
        <v>0</v>
      </c>
      <c r="BR55" s="113">
        <f t="shared" ca="1" si="116"/>
        <v>0</v>
      </c>
      <c r="BS55" s="113">
        <f t="shared" ca="1" si="116"/>
        <v>0</v>
      </c>
      <c r="BT55" s="113">
        <f t="shared" ca="1" si="116"/>
        <v>0</v>
      </c>
      <c r="BU55" s="113">
        <f t="shared" ca="1" si="116"/>
        <v>0</v>
      </c>
      <c r="BV55" s="113">
        <f t="shared" ca="1" si="116"/>
        <v>0</v>
      </c>
      <c r="BW55" s="113">
        <f t="shared" ref="BW55:DB55" ca="1" si="117">IF(BW$6=$C23,-$F23,0)</f>
        <v>0</v>
      </c>
      <c r="BX55" s="113">
        <f t="shared" ca="1" si="117"/>
        <v>0</v>
      </c>
      <c r="BY55" s="113">
        <f t="shared" ca="1" si="117"/>
        <v>0</v>
      </c>
      <c r="BZ55" s="113">
        <f t="shared" ca="1" si="117"/>
        <v>0</v>
      </c>
      <c r="CA55" s="113">
        <f t="shared" ca="1" si="117"/>
        <v>0</v>
      </c>
      <c r="CB55" s="113">
        <f t="shared" ca="1" si="117"/>
        <v>0</v>
      </c>
      <c r="CC55" s="113">
        <f t="shared" ca="1" si="117"/>
        <v>0</v>
      </c>
      <c r="CD55" s="113">
        <f t="shared" ca="1" si="117"/>
        <v>0</v>
      </c>
      <c r="CE55" s="113">
        <f t="shared" ca="1" si="117"/>
        <v>0</v>
      </c>
      <c r="CF55" s="113">
        <f t="shared" ca="1" si="117"/>
        <v>0</v>
      </c>
      <c r="CG55" s="113">
        <f t="shared" ca="1" si="117"/>
        <v>0</v>
      </c>
      <c r="CH55" s="113">
        <f t="shared" ca="1" si="117"/>
        <v>0</v>
      </c>
      <c r="CI55" s="113">
        <f t="shared" ca="1" si="117"/>
        <v>0</v>
      </c>
      <c r="CJ55" s="113">
        <f t="shared" ca="1" si="117"/>
        <v>0</v>
      </c>
      <c r="CK55" s="113">
        <f t="shared" ca="1" si="117"/>
        <v>0</v>
      </c>
      <c r="CL55" s="113">
        <f t="shared" ca="1" si="117"/>
        <v>0</v>
      </c>
      <c r="CM55" s="113">
        <f t="shared" ca="1" si="117"/>
        <v>0</v>
      </c>
      <c r="CN55" s="113">
        <f t="shared" ca="1" si="117"/>
        <v>0</v>
      </c>
      <c r="CO55" s="113">
        <f t="shared" ca="1" si="117"/>
        <v>0</v>
      </c>
      <c r="CP55" s="113">
        <f t="shared" ca="1" si="117"/>
        <v>0</v>
      </c>
      <c r="CQ55" s="113">
        <f t="shared" ca="1" si="117"/>
        <v>0</v>
      </c>
      <c r="CR55" s="113">
        <f t="shared" ca="1" si="117"/>
        <v>0</v>
      </c>
      <c r="CS55" s="113">
        <f t="shared" ca="1" si="117"/>
        <v>0</v>
      </c>
      <c r="CT55" s="113">
        <f t="shared" ca="1" si="117"/>
        <v>0</v>
      </c>
      <c r="CU55" s="113">
        <f t="shared" ca="1" si="117"/>
        <v>0</v>
      </c>
      <c r="CV55" s="113">
        <f t="shared" ca="1" si="117"/>
        <v>0</v>
      </c>
      <c r="CW55" s="113">
        <f t="shared" ca="1" si="117"/>
        <v>0</v>
      </c>
      <c r="CX55" s="113">
        <f t="shared" ca="1" si="117"/>
        <v>0</v>
      </c>
      <c r="CY55" s="113">
        <f t="shared" ca="1" si="117"/>
        <v>0</v>
      </c>
      <c r="CZ55" s="113">
        <f t="shared" ca="1" si="117"/>
        <v>0</v>
      </c>
      <c r="DA55" s="113">
        <f t="shared" ca="1" si="117"/>
        <v>0</v>
      </c>
      <c r="DB55" s="113">
        <f t="shared" ca="1" si="117"/>
        <v>0</v>
      </c>
      <c r="DC55" s="113">
        <f t="shared" ref="DC55:EH55" ca="1" si="118">IF(DC$6=$C23,-$F23,0)</f>
        <v>0</v>
      </c>
      <c r="DD55" s="113">
        <f t="shared" ca="1" si="118"/>
        <v>0</v>
      </c>
      <c r="DE55" s="113">
        <f t="shared" ca="1" si="118"/>
        <v>0</v>
      </c>
      <c r="DF55" s="113">
        <f t="shared" ca="1" si="118"/>
        <v>0</v>
      </c>
      <c r="DG55" s="113">
        <f t="shared" ca="1" si="118"/>
        <v>0</v>
      </c>
      <c r="DH55" s="113">
        <f t="shared" ca="1" si="118"/>
        <v>0</v>
      </c>
      <c r="DI55" s="113">
        <f t="shared" ca="1" si="118"/>
        <v>0</v>
      </c>
      <c r="DJ55" s="113">
        <f t="shared" ca="1" si="118"/>
        <v>0</v>
      </c>
      <c r="DK55" s="113">
        <f t="shared" ca="1" si="118"/>
        <v>0</v>
      </c>
      <c r="DL55" s="113">
        <f t="shared" ca="1" si="118"/>
        <v>0</v>
      </c>
      <c r="DM55" s="113">
        <f t="shared" ca="1" si="118"/>
        <v>0</v>
      </c>
      <c r="DN55" s="113">
        <f t="shared" ca="1" si="118"/>
        <v>0</v>
      </c>
      <c r="DO55" s="113">
        <f t="shared" ca="1" si="118"/>
        <v>0</v>
      </c>
      <c r="DP55" s="113">
        <f t="shared" ca="1" si="118"/>
        <v>0</v>
      </c>
      <c r="DQ55" s="113">
        <f t="shared" ca="1" si="118"/>
        <v>0</v>
      </c>
      <c r="DR55" s="113">
        <f t="shared" ca="1" si="118"/>
        <v>0</v>
      </c>
      <c r="DS55" s="113">
        <f t="shared" ca="1" si="118"/>
        <v>0</v>
      </c>
      <c r="DT55" s="113">
        <f t="shared" ca="1" si="118"/>
        <v>0</v>
      </c>
      <c r="DU55" s="113">
        <f t="shared" ca="1" si="118"/>
        <v>0</v>
      </c>
      <c r="DV55" s="113">
        <f t="shared" ca="1" si="118"/>
        <v>0</v>
      </c>
      <c r="DW55" s="113">
        <f t="shared" ca="1" si="118"/>
        <v>0</v>
      </c>
      <c r="DX55" s="113">
        <f t="shared" ca="1" si="118"/>
        <v>0</v>
      </c>
      <c r="DY55" s="113">
        <f t="shared" ca="1" si="118"/>
        <v>0</v>
      </c>
      <c r="DZ55" s="113">
        <f t="shared" ca="1" si="118"/>
        <v>0</v>
      </c>
      <c r="EA55" s="113">
        <f t="shared" ca="1" si="118"/>
        <v>0</v>
      </c>
      <c r="EB55" s="113">
        <f t="shared" ca="1" si="118"/>
        <v>0</v>
      </c>
      <c r="EC55" s="113">
        <f t="shared" ca="1" si="118"/>
        <v>0</v>
      </c>
      <c r="ED55" s="113">
        <f t="shared" ca="1" si="118"/>
        <v>0</v>
      </c>
      <c r="EE55" s="113">
        <f t="shared" ca="1" si="118"/>
        <v>0</v>
      </c>
      <c r="EF55" s="113">
        <f t="shared" ca="1" si="118"/>
        <v>0</v>
      </c>
      <c r="EG55" s="113">
        <f t="shared" ca="1" si="118"/>
        <v>0</v>
      </c>
      <c r="EH55" s="113">
        <f t="shared" ca="1" si="118"/>
        <v>0</v>
      </c>
      <c r="EI55" s="113">
        <f t="shared" ref="EI55:FN55" ca="1" si="119">IF(EI$6=$C23,-$F23,0)</f>
        <v>0</v>
      </c>
      <c r="EJ55" s="113">
        <f t="shared" ca="1" si="119"/>
        <v>0</v>
      </c>
      <c r="EK55" s="113">
        <f t="shared" ca="1" si="119"/>
        <v>0</v>
      </c>
      <c r="EL55" s="113">
        <f t="shared" ca="1" si="119"/>
        <v>0</v>
      </c>
      <c r="EM55" s="113">
        <f t="shared" ca="1" si="119"/>
        <v>0</v>
      </c>
      <c r="EN55" s="113">
        <f t="shared" ca="1" si="119"/>
        <v>0</v>
      </c>
      <c r="EO55" s="113">
        <f t="shared" ca="1" si="119"/>
        <v>0</v>
      </c>
      <c r="EP55" s="113">
        <f t="shared" ca="1" si="119"/>
        <v>0</v>
      </c>
      <c r="EQ55" s="113">
        <f t="shared" ca="1" si="119"/>
        <v>0</v>
      </c>
      <c r="ER55" s="113">
        <f t="shared" ca="1" si="119"/>
        <v>0</v>
      </c>
      <c r="ES55" s="113">
        <f t="shared" ca="1" si="119"/>
        <v>0</v>
      </c>
      <c r="ET55" s="113">
        <f t="shared" ca="1" si="119"/>
        <v>0</v>
      </c>
      <c r="EU55" s="113">
        <f t="shared" ca="1" si="119"/>
        <v>0</v>
      </c>
      <c r="EV55" s="113">
        <f t="shared" ca="1" si="119"/>
        <v>0</v>
      </c>
      <c r="EW55" s="113">
        <f t="shared" ca="1" si="119"/>
        <v>0</v>
      </c>
      <c r="EX55" s="113">
        <f t="shared" ca="1" si="119"/>
        <v>0</v>
      </c>
      <c r="EY55" s="113">
        <f t="shared" ca="1" si="119"/>
        <v>0</v>
      </c>
      <c r="EZ55" s="113">
        <f t="shared" ca="1" si="119"/>
        <v>0</v>
      </c>
      <c r="FA55" s="113">
        <f t="shared" ca="1" si="119"/>
        <v>0</v>
      </c>
      <c r="FB55" s="113">
        <f t="shared" ca="1" si="119"/>
        <v>0</v>
      </c>
      <c r="FC55" s="113">
        <f t="shared" ca="1" si="119"/>
        <v>0</v>
      </c>
      <c r="FD55" s="113">
        <f t="shared" ca="1" si="119"/>
        <v>0</v>
      </c>
      <c r="FE55" s="113">
        <f t="shared" ca="1" si="119"/>
        <v>0</v>
      </c>
      <c r="FF55" s="113">
        <f t="shared" ca="1" si="119"/>
        <v>0</v>
      </c>
      <c r="FG55" s="113">
        <f t="shared" ca="1" si="119"/>
        <v>0</v>
      </c>
      <c r="FH55" s="113">
        <f t="shared" ca="1" si="119"/>
        <v>0</v>
      </c>
      <c r="FI55" s="113">
        <f t="shared" ca="1" si="119"/>
        <v>0</v>
      </c>
      <c r="FJ55" s="113">
        <f t="shared" ca="1" si="119"/>
        <v>0</v>
      </c>
      <c r="FK55" s="113">
        <f t="shared" ca="1" si="119"/>
        <v>0</v>
      </c>
      <c r="FL55" s="113">
        <f t="shared" ca="1" si="119"/>
        <v>0</v>
      </c>
      <c r="FM55" s="113">
        <f t="shared" ca="1" si="119"/>
        <v>0</v>
      </c>
      <c r="FN55" s="113">
        <f t="shared" ca="1" si="119"/>
        <v>0</v>
      </c>
      <c r="FO55" s="113">
        <f t="shared" ref="FO55:GS55" ca="1" si="120">IF(FO$6=$C23,-$F23,0)</f>
        <v>0</v>
      </c>
      <c r="FP55" s="113">
        <f t="shared" ca="1" si="120"/>
        <v>0</v>
      </c>
      <c r="FQ55" s="113">
        <f t="shared" ca="1" si="120"/>
        <v>0</v>
      </c>
      <c r="FR55" s="113">
        <f t="shared" ca="1" si="120"/>
        <v>0</v>
      </c>
      <c r="FS55" s="113">
        <f t="shared" ca="1" si="120"/>
        <v>0</v>
      </c>
      <c r="FT55" s="113">
        <f t="shared" ca="1" si="120"/>
        <v>0</v>
      </c>
      <c r="FU55" s="113">
        <f t="shared" ca="1" si="120"/>
        <v>0</v>
      </c>
      <c r="FV55" s="113">
        <f t="shared" ca="1" si="120"/>
        <v>0</v>
      </c>
      <c r="FW55" s="113">
        <f t="shared" ca="1" si="120"/>
        <v>0</v>
      </c>
      <c r="FX55" s="113">
        <f t="shared" ca="1" si="120"/>
        <v>0</v>
      </c>
      <c r="FY55" s="113">
        <f t="shared" ca="1" si="120"/>
        <v>0</v>
      </c>
      <c r="FZ55" s="113">
        <f t="shared" ca="1" si="120"/>
        <v>0</v>
      </c>
      <c r="GA55" s="113">
        <f t="shared" ca="1" si="120"/>
        <v>0</v>
      </c>
      <c r="GB55" s="113">
        <f t="shared" ca="1" si="120"/>
        <v>0</v>
      </c>
      <c r="GC55" s="113">
        <f t="shared" ca="1" si="120"/>
        <v>0</v>
      </c>
      <c r="GD55" s="113">
        <f t="shared" ca="1" si="120"/>
        <v>0</v>
      </c>
      <c r="GE55" s="113">
        <f t="shared" ca="1" si="120"/>
        <v>0</v>
      </c>
      <c r="GF55" s="113">
        <f t="shared" ca="1" si="120"/>
        <v>0</v>
      </c>
      <c r="GG55" s="113">
        <f t="shared" ca="1" si="120"/>
        <v>0</v>
      </c>
      <c r="GH55" s="113">
        <f t="shared" ca="1" si="120"/>
        <v>0</v>
      </c>
      <c r="GI55" s="113">
        <f t="shared" ca="1" si="120"/>
        <v>0</v>
      </c>
      <c r="GJ55" s="113">
        <f t="shared" ca="1" si="120"/>
        <v>0</v>
      </c>
      <c r="GK55" s="113">
        <f t="shared" ca="1" si="120"/>
        <v>0</v>
      </c>
      <c r="GL55" s="113">
        <f t="shared" ca="1" si="120"/>
        <v>0</v>
      </c>
      <c r="GM55" s="113">
        <f t="shared" ca="1" si="120"/>
        <v>0</v>
      </c>
      <c r="GN55" s="113">
        <f t="shared" ca="1" si="120"/>
        <v>0</v>
      </c>
      <c r="GO55" s="113">
        <f t="shared" ca="1" si="120"/>
        <v>0</v>
      </c>
      <c r="GP55" s="113">
        <f t="shared" ca="1" si="120"/>
        <v>0</v>
      </c>
      <c r="GQ55" s="113">
        <f t="shared" ca="1" si="120"/>
        <v>0</v>
      </c>
      <c r="GR55" s="113">
        <f t="shared" ca="1" si="120"/>
        <v>0</v>
      </c>
      <c r="GS55" s="113">
        <f t="shared" ca="1" si="120"/>
        <v>0</v>
      </c>
      <c r="GU55" s="113">
        <f t="shared" ca="1" si="96"/>
        <v>0</v>
      </c>
      <c r="GV55" s="113">
        <f t="shared" ca="1" si="96"/>
        <v>-33161210.826623999</v>
      </c>
      <c r="GW55" s="113">
        <f t="shared" ca="1" si="96"/>
        <v>0</v>
      </c>
      <c r="GX55" s="113">
        <f t="shared" ca="1" si="96"/>
        <v>0</v>
      </c>
      <c r="GY55" s="113">
        <f t="shared" ca="1" si="96"/>
        <v>0</v>
      </c>
      <c r="GZ55" s="113">
        <f t="shared" ca="1" si="96"/>
        <v>0</v>
      </c>
      <c r="HA55" s="113">
        <f t="shared" ca="1" si="96"/>
        <v>0</v>
      </c>
      <c r="HB55" s="113">
        <f t="shared" ca="1" si="96"/>
        <v>0</v>
      </c>
      <c r="HC55" s="113">
        <f t="shared" ca="1" si="96"/>
        <v>0</v>
      </c>
      <c r="HD55" s="113">
        <f t="shared" ca="1" si="96"/>
        <v>0</v>
      </c>
      <c r="HE55" s="113">
        <f t="shared" ca="1" si="96"/>
        <v>0</v>
      </c>
      <c r="HF55" s="113">
        <f t="shared" ca="1" si="96"/>
        <v>0</v>
      </c>
      <c r="HG55" s="113">
        <f t="shared" ca="1" si="96"/>
        <v>0</v>
      </c>
      <c r="HH55" s="113">
        <f t="shared" ca="1" si="96"/>
        <v>0</v>
      </c>
      <c r="HI55" s="113">
        <f t="shared" ca="1" si="96"/>
        <v>0</v>
      </c>
      <c r="HJ55" s="113">
        <f t="shared" ca="1" si="96"/>
        <v>0</v>
      </c>
      <c r="HK55" s="113">
        <f t="shared" ca="1" si="35"/>
        <v>-33161210.826623999</v>
      </c>
    </row>
    <row r="56" spans="2:219" s="112" customFormat="1" hidden="1" outlineLevel="1" x14ac:dyDescent="0.75">
      <c r="B56" s="112" t="str">
        <f t="shared" si="27"/>
        <v>BMARK 2018-B3</v>
      </c>
      <c r="C56" s="105"/>
      <c r="D56" s="111"/>
      <c r="E56" s="235"/>
      <c r="F56" s="113"/>
      <c r="G56" s="113"/>
      <c r="H56" s="236"/>
      <c r="I56" s="237"/>
      <c r="K56" s="113">
        <f t="shared" ref="K56:AP56" ca="1" si="121">IF(K$6=$C24,-$F24,0)</f>
        <v>0</v>
      </c>
      <c r="L56" s="113">
        <f t="shared" ca="1" si="121"/>
        <v>0</v>
      </c>
      <c r="M56" s="113">
        <f t="shared" ca="1" si="121"/>
        <v>0</v>
      </c>
      <c r="N56" s="113">
        <f t="shared" ca="1" si="121"/>
        <v>0</v>
      </c>
      <c r="O56" s="113">
        <f t="shared" ca="1" si="121"/>
        <v>0</v>
      </c>
      <c r="P56" s="113">
        <f t="shared" ca="1" si="121"/>
        <v>0</v>
      </c>
      <c r="Q56" s="113">
        <f t="shared" ca="1" si="121"/>
        <v>0</v>
      </c>
      <c r="R56" s="113">
        <f t="shared" ca="1" si="121"/>
        <v>0</v>
      </c>
      <c r="S56" s="113">
        <f t="shared" ca="1" si="121"/>
        <v>0</v>
      </c>
      <c r="T56" s="113">
        <f t="shared" ca="1" si="121"/>
        <v>0</v>
      </c>
      <c r="U56" s="113">
        <f t="shared" ca="1" si="121"/>
        <v>0</v>
      </c>
      <c r="V56" s="113">
        <f t="shared" ca="1" si="121"/>
        <v>0</v>
      </c>
      <c r="W56" s="113">
        <f t="shared" ca="1" si="121"/>
        <v>0</v>
      </c>
      <c r="X56" s="113">
        <f t="shared" ca="1" si="121"/>
        <v>0</v>
      </c>
      <c r="Y56" s="113">
        <f t="shared" ca="1" si="121"/>
        <v>-55125851.606227249</v>
      </c>
      <c r="Z56" s="113">
        <f t="shared" ca="1" si="121"/>
        <v>0</v>
      </c>
      <c r="AA56" s="113">
        <f t="shared" ca="1" si="121"/>
        <v>0</v>
      </c>
      <c r="AB56" s="113">
        <f t="shared" ca="1" si="121"/>
        <v>0</v>
      </c>
      <c r="AC56" s="113">
        <f t="shared" ca="1" si="121"/>
        <v>0</v>
      </c>
      <c r="AD56" s="113">
        <f t="shared" ca="1" si="121"/>
        <v>0</v>
      </c>
      <c r="AE56" s="113">
        <f t="shared" ca="1" si="121"/>
        <v>0</v>
      </c>
      <c r="AF56" s="113">
        <f t="shared" ca="1" si="121"/>
        <v>0</v>
      </c>
      <c r="AG56" s="113">
        <f t="shared" ca="1" si="121"/>
        <v>0</v>
      </c>
      <c r="AH56" s="113">
        <f t="shared" ca="1" si="121"/>
        <v>0</v>
      </c>
      <c r="AI56" s="113">
        <f t="shared" ca="1" si="121"/>
        <v>0</v>
      </c>
      <c r="AJ56" s="113">
        <f t="shared" ca="1" si="121"/>
        <v>0</v>
      </c>
      <c r="AK56" s="113">
        <f t="shared" ca="1" si="121"/>
        <v>0</v>
      </c>
      <c r="AL56" s="113">
        <f t="shared" ca="1" si="121"/>
        <v>0</v>
      </c>
      <c r="AM56" s="113">
        <f t="shared" ca="1" si="121"/>
        <v>0</v>
      </c>
      <c r="AN56" s="113">
        <f t="shared" ca="1" si="121"/>
        <v>0</v>
      </c>
      <c r="AO56" s="113">
        <f t="shared" ca="1" si="121"/>
        <v>0</v>
      </c>
      <c r="AP56" s="113">
        <f t="shared" ca="1" si="121"/>
        <v>0</v>
      </c>
      <c r="AQ56" s="113">
        <f t="shared" ref="AQ56:BV56" ca="1" si="122">IF(AQ$6=$C24,-$F24,0)</f>
        <v>0</v>
      </c>
      <c r="AR56" s="113">
        <f t="shared" ca="1" si="122"/>
        <v>0</v>
      </c>
      <c r="AS56" s="113">
        <f t="shared" ca="1" si="122"/>
        <v>0</v>
      </c>
      <c r="AT56" s="113">
        <f t="shared" ca="1" si="122"/>
        <v>0</v>
      </c>
      <c r="AU56" s="113">
        <f t="shared" ca="1" si="122"/>
        <v>0</v>
      </c>
      <c r="AV56" s="113">
        <f t="shared" ca="1" si="122"/>
        <v>0</v>
      </c>
      <c r="AW56" s="113">
        <f t="shared" ca="1" si="122"/>
        <v>0</v>
      </c>
      <c r="AX56" s="113">
        <f t="shared" ca="1" si="122"/>
        <v>0</v>
      </c>
      <c r="AY56" s="113">
        <f t="shared" ca="1" si="122"/>
        <v>0</v>
      </c>
      <c r="AZ56" s="113">
        <f t="shared" ca="1" si="122"/>
        <v>0</v>
      </c>
      <c r="BA56" s="113">
        <f t="shared" ca="1" si="122"/>
        <v>0</v>
      </c>
      <c r="BB56" s="113">
        <f t="shared" ca="1" si="122"/>
        <v>0</v>
      </c>
      <c r="BC56" s="113">
        <f t="shared" ca="1" si="122"/>
        <v>0</v>
      </c>
      <c r="BD56" s="113">
        <f t="shared" ca="1" si="122"/>
        <v>0</v>
      </c>
      <c r="BE56" s="113">
        <f t="shared" ca="1" si="122"/>
        <v>0</v>
      </c>
      <c r="BF56" s="113">
        <f t="shared" ca="1" si="122"/>
        <v>0</v>
      </c>
      <c r="BG56" s="113">
        <f t="shared" ca="1" si="122"/>
        <v>0</v>
      </c>
      <c r="BH56" s="113">
        <f t="shared" ca="1" si="122"/>
        <v>0</v>
      </c>
      <c r="BI56" s="113">
        <f t="shared" ca="1" si="122"/>
        <v>0</v>
      </c>
      <c r="BJ56" s="113">
        <f t="shared" ca="1" si="122"/>
        <v>0</v>
      </c>
      <c r="BK56" s="113">
        <f t="shared" ca="1" si="122"/>
        <v>0</v>
      </c>
      <c r="BL56" s="113">
        <f t="shared" ca="1" si="122"/>
        <v>0</v>
      </c>
      <c r="BM56" s="113">
        <f t="shared" ca="1" si="122"/>
        <v>0</v>
      </c>
      <c r="BN56" s="113">
        <f t="shared" ca="1" si="122"/>
        <v>0</v>
      </c>
      <c r="BO56" s="113">
        <f t="shared" ca="1" si="122"/>
        <v>0</v>
      </c>
      <c r="BP56" s="113">
        <f t="shared" ca="1" si="122"/>
        <v>0</v>
      </c>
      <c r="BQ56" s="113">
        <f t="shared" ca="1" si="122"/>
        <v>0</v>
      </c>
      <c r="BR56" s="113">
        <f t="shared" ca="1" si="122"/>
        <v>0</v>
      </c>
      <c r="BS56" s="113">
        <f t="shared" ca="1" si="122"/>
        <v>0</v>
      </c>
      <c r="BT56" s="113">
        <f t="shared" ca="1" si="122"/>
        <v>0</v>
      </c>
      <c r="BU56" s="113">
        <f t="shared" ca="1" si="122"/>
        <v>0</v>
      </c>
      <c r="BV56" s="113">
        <f t="shared" ca="1" si="122"/>
        <v>0</v>
      </c>
      <c r="BW56" s="113">
        <f t="shared" ref="BW56:DB56" ca="1" si="123">IF(BW$6=$C24,-$F24,0)</f>
        <v>0</v>
      </c>
      <c r="BX56" s="113">
        <f t="shared" ca="1" si="123"/>
        <v>0</v>
      </c>
      <c r="BY56" s="113">
        <f t="shared" ca="1" si="123"/>
        <v>0</v>
      </c>
      <c r="BZ56" s="113">
        <f t="shared" ca="1" si="123"/>
        <v>0</v>
      </c>
      <c r="CA56" s="113">
        <f t="shared" ca="1" si="123"/>
        <v>0</v>
      </c>
      <c r="CB56" s="113">
        <f t="shared" ca="1" si="123"/>
        <v>0</v>
      </c>
      <c r="CC56" s="113">
        <f t="shared" ca="1" si="123"/>
        <v>0</v>
      </c>
      <c r="CD56" s="113">
        <f t="shared" ca="1" si="123"/>
        <v>0</v>
      </c>
      <c r="CE56" s="113">
        <f t="shared" ca="1" si="123"/>
        <v>0</v>
      </c>
      <c r="CF56" s="113">
        <f t="shared" ca="1" si="123"/>
        <v>0</v>
      </c>
      <c r="CG56" s="113">
        <f t="shared" ca="1" si="123"/>
        <v>0</v>
      </c>
      <c r="CH56" s="113">
        <f t="shared" ca="1" si="123"/>
        <v>0</v>
      </c>
      <c r="CI56" s="113">
        <f t="shared" ca="1" si="123"/>
        <v>0</v>
      </c>
      <c r="CJ56" s="113">
        <f t="shared" ca="1" si="123"/>
        <v>0</v>
      </c>
      <c r="CK56" s="113">
        <f t="shared" ca="1" si="123"/>
        <v>0</v>
      </c>
      <c r="CL56" s="113">
        <f t="shared" ca="1" si="123"/>
        <v>0</v>
      </c>
      <c r="CM56" s="113">
        <f t="shared" ca="1" si="123"/>
        <v>0</v>
      </c>
      <c r="CN56" s="113">
        <f t="shared" ca="1" si="123"/>
        <v>0</v>
      </c>
      <c r="CO56" s="113">
        <f t="shared" ca="1" si="123"/>
        <v>0</v>
      </c>
      <c r="CP56" s="113">
        <f t="shared" ca="1" si="123"/>
        <v>0</v>
      </c>
      <c r="CQ56" s="113">
        <f t="shared" ca="1" si="123"/>
        <v>0</v>
      </c>
      <c r="CR56" s="113">
        <f t="shared" ca="1" si="123"/>
        <v>0</v>
      </c>
      <c r="CS56" s="113">
        <f t="shared" ca="1" si="123"/>
        <v>0</v>
      </c>
      <c r="CT56" s="113">
        <f t="shared" ca="1" si="123"/>
        <v>0</v>
      </c>
      <c r="CU56" s="113">
        <f t="shared" ca="1" si="123"/>
        <v>0</v>
      </c>
      <c r="CV56" s="113">
        <f t="shared" ca="1" si="123"/>
        <v>0</v>
      </c>
      <c r="CW56" s="113">
        <f t="shared" ca="1" si="123"/>
        <v>0</v>
      </c>
      <c r="CX56" s="113">
        <f t="shared" ca="1" si="123"/>
        <v>0</v>
      </c>
      <c r="CY56" s="113">
        <f t="shared" ca="1" si="123"/>
        <v>0</v>
      </c>
      <c r="CZ56" s="113">
        <f t="shared" ca="1" si="123"/>
        <v>0</v>
      </c>
      <c r="DA56" s="113">
        <f t="shared" ca="1" si="123"/>
        <v>0</v>
      </c>
      <c r="DB56" s="113">
        <f t="shared" ca="1" si="123"/>
        <v>0</v>
      </c>
      <c r="DC56" s="113">
        <f t="shared" ref="DC56:EH56" ca="1" si="124">IF(DC$6=$C24,-$F24,0)</f>
        <v>0</v>
      </c>
      <c r="DD56" s="113">
        <f t="shared" ca="1" si="124"/>
        <v>0</v>
      </c>
      <c r="DE56" s="113">
        <f t="shared" ca="1" si="124"/>
        <v>0</v>
      </c>
      <c r="DF56" s="113">
        <f t="shared" ca="1" si="124"/>
        <v>0</v>
      </c>
      <c r="DG56" s="113">
        <f t="shared" ca="1" si="124"/>
        <v>0</v>
      </c>
      <c r="DH56" s="113">
        <f t="shared" ca="1" si="124"/>
        <v>0</v>
      </c>
      <c r="DI56" s="113">
        <f t="shared" ca="1" si="124"/>
        <v>0</v>
      </c>
      <c r="DJ56" s="113">
        <f t="shared" ca="1" si="124"/>
        <v>0</v>
      </c>
      <c r="DK56" s="113">
        <f t="shared" ca="1" si="124"/>
        <v>0</v>
      </c>
      <c r="DL56" s="113">
        <f t="shared" ca="1" si="124"/>
        <v>0</v>
      </c>
      <c r="DM56" s="113">
        <f t="shared" ca="1" si="124"/>
        <v>0</v>
      </c>
      <c r="DN56" s="113">
        <f t="shared" ca="1" si="124"/>
        <v>0</v>
      </c>
      <c r="DO56" s="113">
        <f t="shared" ca="1" si="124"/>
        <v>0</v>
      </c>
      <c r="DP56" s="113">
        <f t="shared" ca="1" si="124"/>
        <v>0</v>
      </c>
      <c r="DQ56" s="113">
        <f t="shared" ca="1" si="124"/>
        <v>0</v>
      </c>
      <c r="DR56" s="113">
        <f t="shared" ca="1" si="124"/>
        <v>0</v>
      </c>
      <c r="DS56" s="113">
        <f t="shared" ca="1" si="124"/>
        <v>0</v>
      </c>
      <c r="DT56" s="113">
        <f t="shared" ca="1" si="124"/>
        <v>0</v>
      </c>
      <c r="DU56" s="113">
        <f t="shared" ca="1" si="124"/>
        <v>0</v>
      </c>
      <c r="DV56" s="113">
        <f t="shared" ca="1" si="124"/>
        <v>0</v>
      </c>
      <c r="DW56" s="113">
        <f t="shared" ca="1" si="124"/>
        <v>0</v>
      </c>
      <c r="DX56" s="113">
        <f t="shared" ca="1" si="124"/>
        <v>0</v>
      </c>
      <c r="DY56" s="113">
        <f t="shared" ca="1" si="124"/>
        <v>0</v>
      </c>
      <c r="DZ56" s="113">
        <f t="shared" ca="1" si="124"/>
        <v>0</v>
      </c>
      <c r="EA56" s="113">
        <f t="shared" ca="1" si="124"/>
        <v>0</v>
      </c>
      <c r="EB56" s="113">
        <f t="shared" ca="1" si="124"/>
        <v>0</v>
      </c>
      <c r="EC56" s="113">
        <f t="shared" ca="1" si="124"/>
        <v>0</v>
      </c>
      <c r="ED56" s="113">
        <f t="shared" ca="1" si="124"/>
        <v>0</v>
      </c>
      <c r="EE56" s="113">
        <f t="shared" ca="1" si="124"/>
        <v>0</v>
      </c>
      <c r="EF56" s="113">
        <f t="shared" ca="1" si="124"/>
        <v>0</v>
      </c>
      <c r="EG56" s="113">
        <f t="shared" ca="1" si="124"/>
        <v>0</v>
      </c>
      <c r="EH56" s="113">
        <f t="shared" ca="1" si="124"/>
        <v>0</v>
      </c>
      <c r="EI56" s="113">
        <f t="shared" ref="EI56:FN56" ca="1" si="125">IF(EI$6=$C24,-$F24,0)</f>
        <v>0</v>
      </c>
      <c r="EJ56" s="113">
        <f t="shared" ca="1" si="125"/>
        <v>0</v>
      </c>
      <c r="EK56" s="113">
        <f t="shared" ca="1" si="125"/>
        <v>0</v>
      </c>
      <c r="EL56" s="113">
        <f t="shared" ca="1" si="125"/>
        <v>0</v>
      </c>
      <c r="EM56" s="113">
        <f t="shared" ca="1" si="125"/>
        <v>0</v>
      </c>
      <c r="EN56" s="113">
        <f t="shared" ca="1" si="125"/>
        <v>0</v>
      </c>
      <c r="EO56" s="113">
        <f t="shared" ca="1" si="125"/>
        <v>0</v>
      </c>
      <c r="EP56" s="113">
        <f t="shared" ca="1" si="125"/>
        <v>0</v>
      </c>
      <c r="EQ56" s="113">
        <f t="shared" ca="1" si="125"/>
        <v>0</v>
      </c>
      <c r="ER56" s="113">
        <f t="shared" ca="1" si="125"/>
        <v>0</v>
      </c>
      <c r="ES56" s="113">
        <f t="shared" ca="1" si="125"/>
        <v>0</v>
      </c>
      <c r="ET56" s="113">
        <f t="shared" ca="1" si="125"/>
        <v>0</v>
      </c>
      <c r="EU56" s="113">
        <f t="shared" ca="1" si="125"/>
        <v>0</v>
      </c>
      <c r="EV56" s="113">
        <f t="shared" ca="1" si="125"/>
        <v>0</v>
      </c>
      <c r="EW56" s="113">
        <f t="shared" ca="1" si="125"/>
        <v>0</v>
      </c>
      <c r="EX56" s="113">
        <f t="shared" ca="1" si="125"/>
        <v>0</v>
      </c>
      <c r="EY56" s="113">
        <f t="shared" ca="1" si="125"/>
        <v>0</v>
      </c>
      <c r="EZ56" s="113">
        <f t="shared" ca="1" si="125"/>
        <v>0</v>
      </c>
      <c r="FA56" s="113">
        <f t="shared" ca="1" si="125"/>
        <v>0</v>
      </c>
      <c r="FB56" s="113">
        <f t="shared" ca="1" si="125"/>
        <v>0</v>
      </c>
      <c r="FC56" s="113">
        <f t="shared" ca="1" si="125"/>
        <v>0</v>
      </c>
      <c r="FD56" s="113">
        <f t="shared" ca="1" si="125"/>
        <v>0</v>
      </c>
      <c r="FE56" s="113">
        <f t="shared" ca="1" si="125"/>
        <v>0</v>
      </c>
      <c r="FF56" s="113">
        <f t="shared" ca="1" si="125"/>
        <v>0</v>
      </c>
      <c r="FG56" s="113">
        <f t="shared" ca="1" si="125"/>
        <v>0</v>
      </c>
      <c r="FH56" s="113">
        <f t="shared" ca="1" si="125"/>
        <v>0</v>
      </c>
      <c r="FI56" s="113">
        <f t="shared" ca="1" si="125"/>
        <v>0</v>
      </c>
      <c r="FJ56" s="113">
        <f t="shared" ca="1" si="125"/>
        <v>0</v>
      </c>
      <c r="FK56" s="113">
        <f t="shared" ca="1" si="125"/>
        <v>0</v>
      </c>
      <c r="FL56" s="113">
        <f t="shared" ca="1" si="125"/>
        <v>0</v>
      </c>
      <c r="FM56" s="113">
        <f t="shared" ca="1" si="125"/>
        <v>0</v>
      </c>
      <c r="FN56" s="113">
        <f t="shared" ca="1" si="125"/>
        <v>0</v>
      </c>
      <c r="FO56" s="113">
        <f t="shared" ref="FO56:GS56" ca="1" si="126">IF(FO$6=$C24,-$F24,0)</f>
        <v>0</v>
      </c>
      <c r="FP56" s="113">
        <f t="shared" ca="1" si="126"/>
        <v>0</v>
      </c>
      <c r="FQ56" s="113">
        <f t="shared" ca="1" si="126"/>
        <v>0</v>
      </c>
      <c r="FR56" s="113">
        <f t="shared" ca="1" si="126"/>
        <v>0</v>
      </c>
      <c r="FS56" s="113">
        <f t="shared" ca="1" si="126"/>
        <v>0</v>
      </c>
      <c r="FT56" s="113">
        <f t="shared" ca="1" si="126"/>
        <v>0</v>
      </c>
      <c r="FU56" s="113">
        <f t="shared" ca="1" si="126"/>
        <v>0</v>
      </c>
      <c r="FV56" s="113">
        <f t="shared" ca="1" si="126"/>
        <v>0</v>
      </c>
      <c r="FW56" s="113">
        <f t="shared" ca="1" si="126"/>
        <v>0</v>
      </c>
      <c r="FX56" s="113">
        <f t="shared" ca="1" si="126"/>
        <v>0</v>
      </c>
      <c r="FY56" s="113">
        <f t="shared" ca="1" si="126"/>
        <v>0</v>
      </c>
      <c r="FZ56" s="113">
        <f t="shared" ca="1" si="126"/>
        <v>0</v>
      </c>
      <c r="GA56" s="113">
        <f t="shared" ca="1" si="126"/>
        <v>0</v>
      </c>
      <c r="GB56" s="113">
        <f t="shared" ca="1" si="126"/>
        <v>0</v>
      </c>
      <c r="GC56" s="113">
        <f t="shared" ca="1" si="126"/>
        <v>0</v>
      </c>
      <c r="GD56" s="113">
        <f t="shared" ca="1" si="126"/>
        <v>0</v>
      </c>
      <c r="GE56" s="113">
        <f t="shared" ca="1" si="126"/>
        <v>0</v>
      </c>
      <c r="GF56" s="113">
        <f t="shared" ca="1" si="126"/>
        <v>0</v>
      </c>
      <c r="GG56" s="113">
        <f t="shared" ca="1" si="126"/>
        <v>0</v>
      </c>
      <c r="GH56" s="113">
        <f t="shared" ca="1" si="126"/>
        <v>0</v>
      </c>
      <c r="GI56" s="113">
        <f t="shared" ca="1" si="126"/>
        <v>0</v>
      </c>
      <c r="GJ56" s="113">
        <f t="shared" ca="1" si="126"/>
        <v>0</v>
      </c>
      <c r="GK56" s="113">
        <f t="shared" ca="1" si="126"/>
        <v>0</v>
      </c>
      <c r="GL56" s="113">
        <f t="shared" ca="1" si="126"/>
        <v>0</v>
      </c>
      <c r="GM56" s="113">
        <f t="shared" ca="1" si="126"/>
        <v>0</v>
      </c>
      <c r="GN56" s="113">
        <f t="shared" ca="1" si="126"/>
        <v>0</v>
      </c>
      <c r="GO56" s="113">
        <f t="shared" ca="1" si="126"/>
        <v>0</v>
      </c>
      <c r="GP56" s="113">
        <f t="shared" ca="1" si="126"/>
        <v>0</v>
      </c>
      <c r="GQ56" s="113">
        <f t="shared" ca="1" si="126"/>
        <v>0</v>
      </c>
      <c r="GR56" s="113">
        <f t="shared" ca="1" si="126"/>
        <v>0</v>
      </c>
      <c r="GS56" s="113">
        <f t="shared" ca="1" si="126"/>
        <v>0</v>
      </c>
      <c r="GU56" s="113">
        <f t="shared" ca="1" si="96"/>
        <v>0</v>
      </c>
      <c r="GV56" s="113">
        <f t="shared" ca="1" si="96"/>
        <v>-55125851.606227249</v>
      </c>
      <c r="GW56" s="113">
        <f t="shared" ca="1" si="96"/>
        <v>0</v>
      </c>
      <c r="GX56" s="113">
        <f t="shared" ca="1" si="96"/>
        <v>0</v>
      </c>
      <c r="GY56" s="113">
        <f t="shared" ca="1" si="96"/>
        <v>0</v>
      </c>
      <c r="GZ56" s="113">
        <f t="shared" ca="1" si="96"/>
        <v>0</v>
      </c>
      <c r="HA56" s="113">
        <f t="shared" ca="1" si="96"/>
        <v>0</v>
      </c>
      <c r="HB56" s="113">
        <f t="shared" ca="1" si="96"/>
        <v>0</v>
      </c>
      <c r="HC56" s="113">
        <f t="shared" ca="1" si="96"/>
        <v>0</v>
      </c>
      <c r="HD56" s="113">
        <f t="shared" ca="1" si="96"/>
        <v>0</v>
      </c>
      <c r="HE56" s="113">
        <f t="shared" ca="1" si="96"/>
        <v>0</v>
      </c>
      <c r="HF56" s="113">
        <f t="shared" ca="1" si="96"/>
        <v>0</v>
      </c>
      <c r="HG56" s="113">
        <f t="shared" ca="1" si="96"/>
        <v>0</v>
      </c>
      <c r="HH56" s="113">
        <f t="shared" ca="1" si="96"/>
        <v>0</v>
      </c>
      <c r="HI56" s="113">
        <f t="shared" ca="1" si="96"/>
        <v>0</v>
      </c>
      <c r="HJ56" s="113">
        <f t="shared" ca="1" si="96"/>
        <v>0</v>
      </c>
      <c r="HK56" s="113">
        <f t="shared" ca="1" si="35"/>
        <v>-55125851.606227249</v>
      </c>
    </row>
    <row r="57" spans="2:219" s="112" customFormat="1" hidden="1" outlineLevel="1" x14ac:dyDescent="0.75">
      <c r="B57" s="112" t="str">
        <f t="shared" si="27"/>
        <v>DBJPM 2017-C6</v>
      </c>
      <c r="C57" s="105"/>
      <c r="D57" s="111"/>
      <c r="E57" s="235"/>
      <c r="F57" s="113"/>
      <c r="G57" s="113"/>
      <c r="H57" s="236"/>
      <c r="I57" s="237"/>
      <c r="K57" s="113">
        <f t="shared" ref="K57:AP57" ca="1" si="127">IF(K$6=$C25,-$F25,0)</f>
        <v>0</v>
      </c>
      <c r="L57" s="113">
        <f t="shared" ca="1" si="127"/>
        <v>0</v>
      </c>
      <c r="M57" s="113">
        <f t="shared" ca="1" si="127"/>
        <v>0</v>
      </c>
      <c r="N57" s="113">
        <f t="shared" ca="1" si="127"/>
        <v>0</v>
      </c>
      <c r="O57" s="113">
        <f t="shared" ca="1" si="127"/>
        <v>-28683816.000000004</v>
      </c>
      <c r="P57" s="113">
        <f t="shared" ca="1" si="127"/>
        <v>0</v>
      </c>
      <c r="Q57" s="113">
        <f t="shared" ca="1" si="127"/>
        <v>0</v>
      </c>
      <c r="R57" s="113">
        <f t="shared" ca="1" si="127"/>
        <v>0</v>
      </c>
      <c r="S57" s="113">
        <f t="shared" ca="1" si="127"/>
        <v>0</v>
      </c>
      <c r="T57" s="113">
        <f t="shared" ca="1" si="127"/>
        <v>0</v>
      </c>
      <c r="U57" s="113">
        <f t="shared" ca="1" si="127"/>
        <v>0</v>
      </c>
      <c r="V57" s="113">
        <f t="shared" ca="1" si="127"/>
        <v>0</v>
      </c>
      <c r="W57" s="113">
        <f t="shared" ca="1" si="127"/>
        <v>0</v>
      </c>
      <c r="X57" s="113">
        <f t="shared" ca="1" si="127"/>
        <v>0</v>
      </c>
      <c r="Y57" s="113">
        <f t="shared" ca="1" si="127"/>
        <v>0</v>
      </c>
      <c r="Z57" s="113">
        <f t="shared" ca="1" si="127"/>
        <v>0</v>
      </c>
      <c r="AA57" s="113">
        <f t="shared" ca="1" si="127"/>
        <v>0</v>
      </c>
      <c r="AB57" s="113">
        <f t="shared" ca="1" si="127"/>
        <v>0</v>
      </c>
      <c r="AC57" s="113">
        <f t="shared" ca="1" si="127"/>
        <v>0</v>
      </c>
      <c r="AD57" s="113">
        <f t="shared" ca="1" si="127"/>
        <v>0</v>
      </c>
      <c r="AE57" s="113">
        <f t="shared" ca="1" si="127"/>
        <v>0</v>
      </c>
      <c r="AF57" s="113">
        <f t="shared" ca="1" si="127"/>
        <v>0</v>
      </c>
      <c r="AG57" s="113">
        <f t="shared" ca="1" si="127"/>
        <v>0</v>
      </c>
      <c r="AH57" s="113">
        <f t="shared" ca="1" si="127"/>
        <v>0</v>
      </c>
      <c r="AI57" s="113">
        <f t="shared" ca="1" si="127"/>
        <v>0</v>
      </c>
      <c r="AJ57" s="113">
        <f t="shared" ca="1" si="127"/>
        <v>0</v>
      </c>
      <c r="AK57" s="113">
        <f t="shared" ca="1" si="127"/>
        <v>0</v>
      </c>
      <c r="AL57" s="113">
        <f t="shared" ca="1" si="127"/>
        <v>0</v>
      </c>
      <c r="AM57" s="113">
        <f t="shared" ca="1" si="127"/>
        <v>0</v>
      </c>
      <c r="AN57" s="113">
        <f t="shared" ca="1" si="127"/>
        <v>0</v>
      </c>
      <c r="AO57" s="113">
        <f t="shared" ca="1" si="127"/>
        <v>0</v>
      </c>
      <c r="AP57" s="113">
        <f t="shared" ca="1" si="127"/>
        <v>0</v>
      </c>
      <c r="AQ57" s="113">
        <f t="shared" ref="AQ57:BV57" ca="1" si="128">IF(AQ$6=$C25,-$F25,0)</f>
        <v>0</v>
      </c>
      <c r="AR57" s="113">
        <f t="shared" ca="1" si="128"/>
        <v>0</v>
      </c>
      <c r="AS57" s="113">
        <f t="shared" ca="1" si="128"/>
        <v>0</v>
      </c>
      <c r="AT57" s="113">
        <f t="shared" ca="1" si="128"/>
        <v>0</v>
      </c>
      <c r="AU57" s="113">
        <f t="shared" ca="1" si="128"/>
        <v>0</v>
      </c>
      <c r="AV57" s="113">
        <f t="shared" ca="1" si="128"/>
        <v>0</v>
      </c>
      <c r="AW57" s="113">
        <f t="shared" ca="1" si="128"/>
        <v>0</v>
      </c>
      <c r="AX57" s="113">
        <f t="shared" ca="1" si="128"/>
        <v>0</v>
      </c>
      <c r="AY57" s="113">
        <f t="shared" ca="1" si="128"/>
        <v>0</v>
      </c>
      <c r="AZ57" s="113">
        <f t="shared" ca="1" si="128"/>
        <v>0</v>
      </c>
      <c r="BA57" s="113">
        <f t="shared" ca="1" si="128"/>
        <v>0</v>
      </c>
      <c r="BB57" s="113">
        <f t="shared" ca="1" si="128"/>
        <v>0</v>
      </c>
      <c r="BC57" s="113">
        <f t="shared" ca="1" si="128"/>
        <v>0</v>
      </c>
      <c r="BD57" s="113">
        <f t="shared" ca="1" si="128"/>
        <v>0</v>
      </c>
      <c r="BE57" s="113">
        <f t="shared" ca="1" si="128"/>
        <v>0</v>
      </c>
      <c r="BF57" s="113">
        <f t="shared" ca="1" si="128"/>
        <v>0</v>
      </c>
      <c r="BG57" s="113">
        <f t="shared" ca="1" si="128"/>
        <v>0</v>
      </c>
      <c r="BH57" s="113">
        <f t="shared" ca="1" si="128"/>
        <v>0</v>
      </c>
      <c r="BI57" s="113">
        <f t="shared" ca="1" si="128"/>
        <v>0</v>
      </c>
      <c r="BJ57" s="113">
        <f t="shared" ca="1" si="128"/>
        <v>0</v>
      </c>
      <c r="BK57" s="113">
        <f t="shared" ca="1" si="128"/>
        <v>0</v>
      </c>
      <c r="BL57" s="113">
        <f t="shared" ca="1" si="128"/>
        <v>0</v>
      </c>
      <c r="BM57" s="113">
        <f t="shared" ca="1" si="128"/>
        <v>0</v>
      </c>
      <c r="BN57" s="113">
        <f t="shared" ca="1" si="128"/>
        <v>0</v>
      </c>
      <c r="BO57" s="113">
        <f t="shared" ca="1" si="128"/>
        <v>0</v>
      </c>
      <c r="BP57" s="113">
        <f t="shared" ca="1" si="128"/>
        <v>0</v>
      </c>
      <c r="BQ57" s="113">
        <f t="shared" ca="1" si="128"/>
        <v>0</v>
      </c>
      <c r="BR57" s="113">
        <f t="shared" ca="1" si="128"/>
        <v>0</v>
      </c>
      <c r="BS57" s="113">
        <f t="shared" ca="1" si="128"/>
        <v>0</v>
      </c>
      <c r="BT57" s="113">
        <f t="shared" ca="1" si="128"/>
        <v>0</v>
      </c>
      <c r="BU57" s="113">
        <f t="shared" ca="1" si="128"/>
        <v>0</v>
      </c>
      <c r="BV57" s="113">
        <f t="shared" ca="1" si="128"/>
        <v>0</v>
      </c>
      <c r="BW57" s="113">
        <f t="shared" ref="BW57:DB57" ca="1" si="129">IF(BW$6=$C25,-$F25,0)</f>
        <v>0</v>
      </c>
      <c r="BX57" s="113">
        <f t="shared" ca="1" si="129"/>
        <v>0</v>
      </c>
      <c r="BY57" s="113">
        <f t="shared" ca="1" si="129"/>
        <v>0</v>
      </c>
      <c r="BZ57" s="113">
        <f t="shared" ca="1" si="129"/>
        <v>0</v>
      </c>
      <c r="CA57" s="113">
        <f t="shared" ca="1" si="129"/>
        <v>0</v>
      </c>
      <c r="CB57" s="113">
        <f t="shared" ca="1" si="129"/>
        <v>0</v>
      </c>
      <c r="CC57" s="113">
        <f t="shared" ca="1" si="129"/>
        <v>0</v>
      </c>
      <c r="CD57" s="113">
        <f t="shared" ca="1" si="129"/>
        <v>0</v>
      </c>
      <c r="CE57" s="113">
        <f t="shared" ca="1" si="129"/>
        <v>0</v>
      </c>
      <c r="CF57" s="113">
        <f t="shared" ca="1" si="129"/>
        <v>0</v>
      </c>
      <c r="CG57" s="113">
        <f t="shared" ca="1" si="129"/>
        <v>0</v>
      </c>
      <c r="CH57" s="113">
        <f t="shared" ca="1" si="129"/>
        <v>0</v>
      </c>
      <c r="CI57" s="113">
        <f t="shared" ca="1" si="129"/>
        <v>0</v>
      </c>
      <c r="CJ57" s="113">
        <f t="shared" ca="1" si="129"/>
        <v>0</v>
      </c>
      <c r="CK57" s="113">
        <f t="shared" ca="1" si="129"/>
        <v>0</v>
      </c>
      <c r="CL57" s="113">
        <f t="shared" ca="1" si="129"/>
        <v>0</v>
      </c>
      <c r="CM57" s="113">
        <f t="shared" ca="1" si="129"/>
        <v>0</v>
      </c>
      <c r="CN57" s="113">
        <f t="shared" ca="1" si="129"/>
        <v>0</v>
      </c>
      <c r="CO57" s="113">
        <f t="shared" ca="1" si="129"/>
        <v>0</v>
      </c>
      <c r="CP57" s="113">
        <f t="shared" ca="1" si="129"/>
        <v>0</v>
      </c>
      <c r="CQ57" s="113">
        <f t="shared" ca="1" si="129"/>
        <v>0</v>
      </c>
      <c r="CR57" s="113">
        <f t="shared" ca="1" si="129"/>
        <v>0</v>
      </c>
      <c r="CS57" s="113">
        <f t="shared" ca="1" si="129"/>
        <v>0</v>
      </c>
      <c r="CT57" s="113">
        <f t="shared" ca="1" si="129"/>
        <v>0</v>
      </c>
      <c r="CU57" s="113">
        <f t="shared" ca="1" si="129"/>
        <v>0</v>
      </c>
      <c r="CV57" s="113">
        <f t="shared" ca="1" si="129"/>
        <v>0</v>
      </c>
      <c r="CW57" s="113">
        <f t="shared" ca="1" si="129"/>
        <v>0</v>
      </c>
      <c r="CX57" s="113">
        <f t="shared" ca="1" si="129"/>
        <v>0</v>
      </c>
      <c r="CY57" s="113">
        <f t="shared" ca="1" si="129"/>
        <v>0</v>
      </c>
      <c r="CZ57" s="113">
        <f t="shared" ca="1" si="129"/>
        <v>0</v>
      </c>
      <c r="DA57" s="113">
        <f t="shared" ca="1" si="129"/>
        <v>0</v>
      </c>
      <c r="DB57" s="113">
        <f t="shared" ca="1" si="129"/>
        <v>0</v>
      </c>
      <c r="DC57" s="113">
        <f t="shared" ref="DC57:EH57" ca="1" si="130">IF(DC$6=$C25,-$F25,0)</f>
        <v>0</v>
      </c>
      <c r="DD57" s="113">
        <f t="shared" ca="1" si="130"/>
        <v>0</v>
      </c>
      <c r="DE57" s="113">
        <f t="shared" ca="1" si="130"/>
        <v>0</v>
      </c>
      <c r="DF57" s="113">
        <f t="shared" ca="1" si="130"/>
        <v>0</v>
      </c>
      <c r="DG57" s="113">
        <f t="shared" ca="1" si="130"/>
        <v>0</v>
      </c>
      <c r="DH57" s="113">
        <f t="shared" ca="1" si="130"/>
        <v>0</v>
      </c>
      <c r="DI57" s="113">
        <f t="shared" ca="1" si="130"/>
        <v>0</v>
      </c>
      <c r="DJ57" s="113">
        <f t="shared" ca="1" si="130"/>
        <v>0</v>
      </c>
      <c r="DK57" s="113">
        <f t="shared" ca="1" si="130"/>
        <v>0</v>
      </c>
      <c r="DL57" s="113">
        <f t="shared" ca="1" si="130"/>
        <v>0</v>
      </c>
      <c r="DM57" s="113">
        <f t="shared" ca="1" si="130"/>
        <v>0</v>
      </c>
      <c r="DN57" s="113">
        <f t="shared" ca="1" si="130"/>
        <v>0</v>
      </c>
      <c r="DO57" s="113">
        <f t="shared" ca="1" si="130"/>
        <v>0</v>
      </c>
      <c r="DP57" s="113">
        <f t="shared" ca="1" si="130"/>
        <v>0</v>
      </c>
      <c r="DQ57" s="113">
        <f t="shared" ca="1" si="130"/>
        <v>0</v>
      </c>
      <c r="DR57" s="113">
        <f t="shared" ca="1" si="130"/>
        <v>0</v>
      </c>
      <c r="DS57" s="113">
        <f t="shared" ca="1" si="130"/>
        <v>0</v>
      </c>
      <c r="DT57" s="113">
        <f t="shared" ca="1" si="130"/>
        <v>0</v>
      </c>
      <c r="DU57" s="113">
        <f t="shared" ca="1" si="130"/>
        <v>0</v>
      </c>
      <c r="DV57" s="113">
        <f t="shared" ca="1" si="130"/>
        <v>0</v>
      </c>
      <c r="DW57" s="113">
        <f t="shared" ca="1" si="130"/>
        <v>0</v>
      </c>
      <c r="DX57" s="113">
        <f t="shared" ca="1" si="130"/>
        <v>0</v>
      </c>
      <c r="DY57" s="113">
        <f t="shared" ca="1" si="130"/>
        <v>0</v>
      </c>
      <c r="DZ57" s="113">
        <f t="shared" ca="1" si="130"/>
        <v>0</v>
      </c>
      <c r="EA57" s="113">
        <f t="shared" ca="1" si="130"/>
        <v>0</v>
      </c>
      <c r="EB57" s="113">
        <f t="shared" ca="1" si="130"/>
        <v>0</v>
      </c>
      <c r="EC57" s="113">
        <f t="shared" ca="1" si="130"/>
        <v>0</v>
      </c>
      <c r="ED57" s="113">
        <f t="shared" ca="1" si="130"/>
        <v>0</v>
      </c>
      <c r="EE57" s="113">
        <f t="shared" ca="1" si="130"/>
        <v>0</v>
      </c>
      <c r="EF57" s="113">
        <f t="shared" ca="1" si="130"/>
        <v>0</v>
      </c>
      <c r="EG57" s="113">
        <f t="shared" ca="1" si="130"/>
        <v>0</v>
      </c>
      <c r="EH57" s="113">
        <f t="shared" ca="1" si="130"/>
        <v>0</v>
      </c>
      <c r="EI57" s="113">
        <f t="shared" ref="EI57:FN57" ca="1" si="131">IF(EI$6=$C25,-$F25,0)</f>
        <v>0</v>
      </c>
      <c r="EJ57" s="113">
        <f t="shared" ca="1" si="131"/>
        <v>0</v>
      </c>
      <c r="EK57" s="113">
        <f t="shared" ca="1" si="131"/>
        <v>0</v>
      </c>
      <c r="EL57" s="113">
        <f t="shared" ca="1" si="131"/>
        <v>0</v>
      </c>
      <c r="EM57" s="113">
        <f t="shared" ca="1" si="131"/>
        <v>0</v>
      </c>
      <c r="EN57" s="113">
        <f t="shared" ca="1" si="131"/>
        <v>0</v>
      </c>
      <c r="EO57" s="113">
        <f t="shared" ca="1" si="131"/>
        <v>0</v>
      </c>
      <c r="EP57" s="113">
        <f t="shared" ca="1" si="131"/>
        <v>0</v>
      </c>
      <c r="EQ57" s="113">
        <f t="shared" ca="1" si="131"/>
        <v>0</v>
      </c>
      <c r="ER57" s="113">
        <f t="shared" ca="1" si="131"/>
        <v>0</v>
      </c>
      <c r="ES57" s="113">
        <f t="shared" ca="1" si="131"/>
        <v>0</v>
      </c>
      <c r="ET57" s="113">
        <f t="shared" ca="1" si="131"/>
        <v>0</v>
      </c>
      <c r="EU57" s="113">
        <f t="shared" ca="1" si="131"/>
        <v>0</v>
      </c>
      <c r="EV57" s="113">
        <f t="shared" ca="1" si="131"/>
        <v>0</v>
      </c>
      <c r="EW57" s="113">
        <f t="shared" ca="1" si="131"/>
        <v>0</v>
      </c>
      <c r="EX57" s="113">
        <f t="shared" ca="1" si="131"/>
        <v>0</v>
      </c>
      <c r="EY57" s="113">
        <f t="shared" ca="1" si="131"/>
        <v>0</v>
      </c>
      <c r="EZ57" s="113">
        <f t="shared" ca="1" si="131"/>
        <v>0</v>
      </c>
      <c r="FA57" s="113">
        <f t="shared" ca="1" si="131"/>
        <v>0</v>
      </c>
      <c r="FB57" s="113">
        <f t="shared" ca="1" si="131"/>
        <v>0</v>
      </c>
      <c r="FC57" s="113">
        <f t="shared" ca="1" si="131"/>
        <v>0</v>
      </c>
      <c r="FD57" s="113">
        <f t="shared" ca="1" si="131"/>
        <v>0</v>
      </c>
      <c r="FE57" s="113">
        <f t="shared" ca="1" si="131"/>
        <v>0</v>
      </c>
      <c r="FF57" s="113">
        <f t="shared" ca="1" si="131"/>
        <v>0</v>
      </c>
      <c r="FG57" s="113">
        <f t="shared" ca="1" si="131"/>
        <v>0</v>
      </c>
      <c r="FH57" s="113">
        <f t="shared" ca="1" si="131"/>
        <v>0</v>
      </c>
      <c r="FI57" s="113">
        <f t="shared" ca="1" si="131"/>
        <v>0</v>
      </c>
      <c r="FJ57" s="113">
        <f t="shared" ca="1" si="131"/>
        <v>0</v>
      </c>
      <c r="FK57" s="113">
        <f t="shared" ca="1" si="131"/>
        <v>0</v>
      </c>
      <c r="FL57" s="113">
        <f t="shared" ca="1" si="131"/>
        <v>0</v>
      </c>
      <c r="FM57" s="113">
        <f t="shared" ca="1" si="131"/>
        <v>0</v>
      </c>
      <c r="FN57" s="113">
        <f t="shared" ca="1" si="131"/>
        <v>0</v>
      </c>
      <c r="FO57" s="113">
        <f t="shared" ref="FO57:GS57" ca="1" si="132">IF(FO$6=$C25,-$F25,0)</f>
        <v>0</v>
      </c>
      <c r="FP57" s="113">
        <f t="shared" ca="1" si="132"/>
        <v>0</v>
      </c>
      <c r="FQ57" s="113">
        <f t="shared" ca="1" si="132"/>
        <v>0</v>
      </c>
      <c r="FR57" s="113">
        <f t="shared" ca="1" si="132"/>
        <v>0</v>
      </c>
      <c r="FS57" s="113">
        <f t="shared" ca="1" si="132"/>
        <v>0</v>
      </c>
      <c r="FT57" s="113">
        <f t="shared" ca="1" si="132"/>
        <v>0</v>
      </c>
      <c r="FU57" s="113">
        <f t="shared" ca="1" si="132"/>
        <v>0</v>
      </c>
      <c r="FV57" s="113">
        <f t="shared" ca="1" si="132"/>
        <v>0</v>
      </c>
      <c r="FW57" s="113">
        <f t="shared" ca="1" si="132"/>
        <v>0</v>
      </c>
      <c r="FX57" s="113">
        <f t="shared" ca="1" si="132"/>
        <v>0</v>
      </c>
      <c r="FY57" s="113">
        <f t="shared" ca="1" si="132"/>
        <v>0</v>
      </c>
      <c r="FZ57" s="113">
        <f t="shared" ca="1" si="132"/>
        <v>0</v>
      </c>
      <c r="GA57" s="113">
        <f t="shared" ca="1" si="132"/>
        <v>0</v>
      </c>
      <c r="GB57" s="113">
        <f t="shared" ca="1" si="132"/>
        <v>0</v>
      </c>
      <c r="GC57" s="113">
        <f t="shared" ca="1" si="132"/>
        <v>0</v>
      </c>
      <c r="GD57" s="113">
        <f t="shared" ca="1" si="132"/>
        <v>0</v>
      </c>
      <c r="GE57" s="113">
        <f t="shared" ca="1" si="132"/>
        <v>0</v>
      </c>
      <c r="GF57" s="113">
        <f t="shared" ca="1" si="132"/>
        <v>0</v>
      </c>
      <c r="GG57" s="113">
        <f t="shared" ca="1" si="132"/>
        <v>0</v>
      </c>
      <c r="GH57" s="113">
        <f t="shared" ca="1" si="132"/>
        <v>0</v>
      </c>
      <c r="GI57" s="113">
        <f t="shared" ca="1" si="132"/>
        <v>0</v>
      </c>
      <c r="GJ57" s="113">
        <f t="shared" ca="1" si="132"/>
        <v>0</v>
      </c>
      <c r="GK57" s="113">
        <f t="shared" ca="1" si="132"/>
        <v>0</v>
      </c>
      <c r="GL57" s="113">
        <f t="shared" ca="1" si="132"/>
        <v>0</v>
      </c>
      <c r="GM57" s="113">
        <f t="shared" ca="1" si="132"/>
        <v>0</v>
      </c>
      <c r="GN57" s="113">
        <f t="shared" ca="1" si="132"/>
        <v>0</v>
      </c>
      <c r="GO57" s="113">
        <f t="shared" ca="1" si="132"/>
        <v>0</v>
      </c>
      <c r="GP57" s="113">
        <f t="shared" ca="1" si="132"/>
        <v>0</v>
      </c>
      <c r="GQ57" s="113">
        <f t="shared" ca="1" si="132"/>
        <v>0</v>
      </c>
      <c r="GR57" s="113">
        <f t="shared" ca="1" si="132"/>
        <v>0</v>
      </c>
      <c r="GS57" s="113">
        <f t="shared" ca="1" si="132"/>
        <v>0</v>
      </c>
      <c r="GU57" s="113">
        <f t="shared" ca="1" si="96"/>
        <v>-28683816.000000004</v>
      </c>
      <c r="GV57" s="113">
        <f t="shared" ca="1" si="96"/>
        <v>0</v>
      </c>
      <c r="GW57" s="113">
        <f t="shared" ca="1" si="96"/>
        <v>0</v>
      </c>
      <c r="GX57" s="113">
        <f t="shared" ca="1" si="96"/>
        <v>0</v>
      </c>
      <c r="GY57" s="113">
        <f t="shared" ca="1" si="96"/>
        <v>0</v>
      </c>
      <c r="GZ57" s="113">
        <f t="shared" ca="1" si="96"/>
        <v>0</v>
      </c>
      <c r="HA57" s="113">
        <f t="shared" ca="1" si="96"/>
        <v>0</v>
      </c>
      <c r="HB57" s="113">
        <f t="shared" ca="1" si="96"/>
        <v>0</v>
      </c>
      <c r="HC57" s="113">
        <f t="shared" ca="1" si="96"/>
        <v>0</v>
      </c>
      <c r="HD57" s="113">
        <f t="shared" ca="1" si="96"/>
        <v>0</v>
      </c>
      <c r="HE57" s="113">
        <f t="shared" ca="1" si="96"/>
        <v>0</v>
      </c>
      <c r="HF57" s="113">
        <f t="shared" ca="1" si="96"/>
        <v>0</v>
      </c>
      <c r="HG57" s="113">
        <f t="shared" ca="1" si="96"/>
        <v>0</v>
      </c>
      <c r="HH57" s="113">
        <f t="shared" ca="1" si="96"/>
        <v>0</v>
      </c>
      <c r="HI57" s="113">
        <f t="shared" ca="1" si="96"/>
        <v>0</v>
      </c>
      <c r="HJ57" s="113">
        <f t="shared" ca="1" si="96"/>
        <v>0</v>
      </c>
      <c r="HK57" s="113">
        <f t="shared" ca="1" si="35"/>
        <v>-28683816.000000004</v>
      </c>
    </row>
    <row r="58" spans="2:219" s="112" customFormat="1" hidden="1" outlineLevel="1" x14ac:dyDescent="0.75">
      <c r="B58" s="112" t="str">
        <f t="shared" si="27"/>
        <v>MSC 2018-L1</v>
      </c>
      <c r="C58" s="105"/>
      <c r="D58" s="111"/>
      <c r="E58" s="235"/>
      <c r="F58" s="113"/>
      <c r="G58" s="113"/>
      <c r="H58" s="236"/>
      <c r="I58" s="237"/>
      <c r="K58" s="113">
        <f t="shared" ref="K58:AP58" ca="1" si="133">IF(K$6=$C26,-$F26,0)</f>
        <v>0</v>
      </c>
      <c r="L58" s="113">
        <f t="shared" ca="1" si="133"/>
        <v>0</v>
      </c>
      <c r="M58" s="113">
        <f t="shared" ca="1" si="133"/>
        <v>0</v>
      </c>
      <c r="N58" s="113">
        <f t="shared" ca="1" si="133"/>
        <v>0</v>
      </c>
      <c r="O58" s="113">
        <f t="shared" ca="1" si="133"/>
        <v>0</v>
      </c>
      <c r="P58" s="113">
        <f t="shared" ca="1" si="133"/>
        <v>0</v>
      </c>
      <c r="Q58" s="113">
        <f t="shared" ca="1" si="133"/>
        <v>0</v>
      </c>
      <c r="R58" s="113">
        <f t="shared" ca="1" si="133"/>
        <v>0</v>
      </c>
      <c r="S58" s="113">
        <f t="shared" ca="1" si="133"/>
        <v>0</v>
      </c>
      <c r="T58" s="113">
        <f t="shared" ca="1" si="133"/>
        <v>0</v>
      </c>
      <c r="U58" s="113">
        <f t="shared" ca="1" si="133"/>
        <v>0</v>
      </c>
      <c r="V58" s="113">
        <f t="shared" ca="1" si="133"/>
        <v>0</v>
      </c>
      <c r="W58" s="113">
        <f t="shared" ca="1" si="133"/>
        <v>0</v>
      </c>
      <c r="X58" s="113">
        <f t="shared" ca="1" si="133"/>
        <v>0</v>
      </c>
      <c r="Y58" s="113">
        <f t="shared" ca="1" si="133"/>
        <v>0</v>
      </c>
      <c r="Z58" s="113">
        <f t="shared" ca="1" si="133"/>
        <v>0</v>
      </c>
      <c r="AA58" s="113">
        <f t="shared" ca="1" si="133"/>
        <v>0</v>
      </c>
      <c r="AB58" s="113">
        <f t="shared" ca="1" si="133"/>
        <v>0</v>
      </c>
      <c r="AC58" s="113">
        <f t="shared" ca="1" si="133"/>
        <v>0</v>
      </c>
      <c r="AD58" s="113">
        <f t="shared" ca="1" si="133"/>
        <v>0</v>
      </c>
      <c r="AE58" s="113">
        <f t="shared" ca="1" si="133"/>
        <v>-24782457.4076727</v>
      </c>
      <c r="AF58" s="113">
        <f t="shared" ca="1" si="133"/>
        <v>0</v>
      </c>
      <c r="AG58" s="113">
        <f t="shared" ca="1" si="133"/>
        <v>0</v>
      </c>
      <c r="AH58" s="113">
        <f t="shared" ca="1" si="133"/>
        <v>0</v>
      </c>
      <c r="AI58" s="113">
        <f t="shared" ca="1" si="133"/>
        <v>0</v>
      </c>
      <c r="AJ58" s="113">
        <f t="shared" ca="1" si="133"/>
        <v>0</v>
      </c>
      <c r="AK58" s="113">
        <f t="shared" ca="1" si="133"/>
        <v>0</v>
      </c>
      <c r="AL58" s="113">
        <f t="shared" ca="1" si="133"/>
        <v>0</v>
      </c>
      <c r="AM58" s="113">
        <f t="shared" ca="1" si="133"/>
        <v>0</v>
      </c>
      <c r="AN58" s="113">
        <f t="shared" ca="1" si="133"/>
        <v>0</v>
      </c>
      <c r="AO58" s="113">
        <f t="shared" ca="1" si="133"/>
        <v>0</v>
      </c>
      <c r="AP58" s="113">
        <f t="shared" ca="1" si="133"/>
        <v>0</v>
      </c>
      <c r="AQ58" s="113">
        <f t="shared" ref="AQ58:BV58" ca="1" si="134">IF(AQ$6=$C26,-$F26,0)</f>
        <v>0</v>
      </c>
      <c r="AR58" s="113">
        <f t="shared" ca="1" si="134"/>
        <v>0</v>
      </c>
      <c r="AS58" s="113">
        <f t="shared" ca="1" si="134"/>
        <v>0</v>
      </c>
      <c r="AT58" s="113">
        <f t="shared" ca="1" si="134"/>
        <v>0</v>
      </c>
      <c r="AU58" s="113">
        <f t="shared" ca="1" si="134"/>
        <v>0</v>
      </c>
      <c r="AV58" s="113">
        <f t="shared" ca="1" si="134"/>
        <v>0</v>
      </c>
      <c r="AW58" s="113">
        <f t="shared" ca="1" si="134"/>
        <v>0</v>
      </c>
      <c r="AX58" s="113">
        <f t="shared" ca="1" si="134"/>
        <v>0</v>
      </c>
      <c r="AY58" s="113">
        <f t="shared" ca="1" si="134"/>
        <v>0</v>
      </c>
      <c r="AZ58" s="113">
        <f t="shared" ca="1" si="134"/>
        <v>0</v>
      </c>
      <c r="BA58" s="113">
        <f t="shared" ca="1" si="134"/>
        <v>0</v>
      </c>
      <c r="BB58" s="113">
        <f t="shared" ca="1" si="134"/>
        <v>0</v>
      </c>
      <c r="BC58" s="113">
        <f t="shared" ca="1" si="134"/>
        <v>0</v>
      </c>
      <c r="BD58" s="113">
        <f t="shared" ca="1" si="134"/>
        <v>0</v>
      </c>
      <c r="BE58" s="113">
        <f t="shared" ca="1" si="134"/>
        <v>0</v>
      </c>
      <c r="BF58" s="113">
        <f t="shared" ca="1" si="134"/>
        <v>0</v>
      </c>
      <c r="BG58" s="113">
        <f t="shared" ca="1" si="134"/>
        <v>0</v>
      </c>
      <c r="BH58" s="113">
        <f t="shared" ca="1" si="134"/>
        <v>0</v>
      </c>
      <c r="BI58" s="113">
        <f t="shared" ca="1" si="134"/>
        <v>0</v>
      </c>
      <c r="BJ58" s="113">
        <f t="shared" ca="1" si="134"/>
        <v>0</v>
      </c>
      <c r="BK58" s="113">
        <f t="shared" ca="1" si="134"/>
        <v>0</v>
      </c>
      <c r="BL58" s="113">
        <f t="shared" ca="1" si="134"/>
        <v>0</v>
      </c>
      <c r="BM58" s="113">
        <f t="shared" ca="1" si="134"/>
        <v>0</v>
      </c>
      <c r="BN58" s="113">
        <f t="shared" ca="1" si="134"/>
        <v>0</v>
      </c>
      <c r="BO58" s="113">
        <f t="shared" ca="1" si="134"/>
        <v>0</v>
      </c>
      <c r="BP58" s="113">
        <f t="shared" ca="1" si="134"/>
        <v>0</v>
      </c>
      <c r="BQ58" s="113">
        <f t="shared" ca="1" si="134"/>
        <v>0</v>
      </c>
      <c r="BR58" s="113">
        <f t="shared" ca="1" si="134"/>
        <v>0</v>
      </c>
      <c r="BS58" s="113">
        <f t="shared" ca="1" si="134"/>
        <v>0</v>
      </c>
      <c r="BT58" s="113">
        <f t="shared" ca="1" si="134"/>
        <v>0</v>
      </c>
      <c r="BU58" s="113">
        <f t="shared" ca="1" si="134"/>
        <v>0</v>
      </c>
      <c r="BV58" s="113">
        <f t="shared" ca="1" si="134"/>
        <v>0</v>
      </c>
      <c r="BW58" s="113">
        <f t="shared" ref="BW58:DB58" ca="1" si="135">IF(BW$6=$C26,-$F26,0)</f>
        <v>0</v>
      </c>
      <c r="BX58" s="113">
        <f t="shared" ca="1" si="135"/>
        <v>0</v>
      </c>
      <c r="BY58" s="113">
        <f t="shared" ca="1" si="135"/>
        <v>0</v>
      </c>
      <c r="BZ58" s="113">
        <f t="shared" ca="1" si="135"/>
        <v>0</v>
      </c>
      <c r="CA58" s="113">
        <f t="shared" ca="1" si="135"/>
        <v>0</v>
      </c>
      <c r="CB58" s="113">
        <f t="shared" ca="1" si="135"/>
        <v>0</v>
      </c>
      <c r="CC58" s="113">
        <f t="shared" ca="1" si="135"/>
        <v>0</v>
      </c>
      <c r="CD58" s="113">
        <f t="shared" ca="1" si="135"/>
        <v>0</v>
      </c>
      <c r="CE58" s="113">
        <f t="shared" ca="1" si="135"/>
        <v>0</v>
      </c>
      <c r="CF58" s="113">
        <f t="shared" ca="1" si="135"/>
        <v>0</v>
      </c>
      <c r="CG58" s="113">
        <f t="shared" ca="1" si="135"/>
        <v>0</v>
      </c>
      <c r="CH58" s="113">
        <f t="shared" ca="1" si="135"/>
        <v>0</v>
      </c>
      <c r="CI58" s="113">
        <f t="shared" ca="1" si="135"/>
        <v>0</v>
      </c>
      <c r="CJ58" s="113">
        <f t="shared" ca="1" si="135"/>
        <v>0</v>
      </c>
      <c r="CK58" s="113">
        <f t="shared" ca="1" si="135"/>
        <v>0</v>
      </c>
      <c r="CL58" s="113">
        <f t="shared" ca="1" si="135"/>
        <v>0</v>
      </c>
      <c r="CM58" s="113">
        <f t="shared" ca="1" si="135"/>
        <v>0</v>
      </c>
      <c r="CN58" s="113">
        <f t="shared" ca="1" si="135"/>
        <v>0</v>
      </c>
      <c r="CO58" s="113">
        <f t="shared" ca="1" si="135"/>
        <v>0</v>
      </c>
      <c r="CP58" s="113">
        <f t="shared" ca="1" si="135"/>
        <v>0</v>
      </c>
      <c r="CQ58" s="113">
        <f t="shared" ca="1" si="135"/>
        <v>0</v>
      </c>
      <c r="CR58" s="113">
        <f t="shared" ca="1" si="135"/>
        <v>0</v>
      </c>
      <c r="CS58" s="113">
        <f t="shared" ca="1" si="135"/>
        <v>0</v>
      </c>
      <c r="CT58" s="113">
        <f t="shared" ca="1" si="135"/>
        <v>0</v>
      </c>
      <c r="CU58" s="113">
        <f t="shared" ca="1" si="135"/>
        <v>0</v>
      </c>
      <c r="CV58" s="113">
        <f t="shared" ca="1" si="135"/>
        <v>0</v>
      </c>
      <c r="CW58" s="113">
        <f t="shared" ca="1" si="135"/>
        <v>0</v>
      </c>
      <c r="CX58" s="113">
        <f t="shared" ca="1" si="135"/>
        <v>0</v>
      </c>
      <c r="CY58" s="113">
        <f t="shared" ca="1" si="135"/>
        <v>0</v>
      </c>
      <c r="CZ58" s="113">
        <f t="shared" ca="1" si="135"/>
        <v>0</v>
      </c>
      <c r="DA58" s="113">
        <f t="shared" ca="1" si="135"/>
        <v>0</v>
      </c>
      <c r="DB58" s="113">
        <f t="shared" ca="1" si="135"/>
        <v>0</v>
      </c>
      <c r="DC58" s="113">
        <f t="shared" ref="DC58:EH58" ca="1" si="136">IF(DC$6=$C26,-$F26,0)</f>
        <v>0</v>
      </c>
      <c r="DD58" s="113">
        <f t="shared" ca="1" si="136"/>
        <v>0</v>
      </c>
      <c r="DE58" s="113">
        <f t="shared" ca="1" si="136"/>
        <v>0</v>
      </c>
      <c r="DF58" s="113">
        <f t="shared" ca="1" si="136"/>
        <v>0</v>
      </c>
      <c r="DG58" s="113">
        <f t="shared" ca="1" si="136"/>
        <v>0</v>
      </c>
      <c r="DH58" s="113">
        <f t="shared" ca="1" si="136"/>
        <v>0</v>
      </c>
      <c r="DI58" s="113">
        <f t="shared" ca="1" si="136"/>
        <v>0</v>
      </c>
      <c r="DJ58" s="113">
        <f t="shared" ca="1" si="136"/>
        <v>0</v>
      </c>
      <c r="DK58" s="113">
        <f t="shared" ca="1" si="136"/>
        <v>0</v>
      </c>
      <c r="DL58" s="113">
        <f t="shared" ca="1" si="136"/>
        <v>0</v>
      </c>
      <c r="DM58" s="113">
        <f t="shared" ca="1" si="136"/>
        <v>0</v>
      </c>
      <c r="DN58" s="113">
        <f t="shared" ca="1" si="136"/>
        <v>0</v>
      </c>
      <c r="DO58" s="113">
        <f t="shared" ca="1" si="136"/>
        <v>0</v>
      </c>
      <c r="DP58" s="113">
        <f t="shared" ca="1" si="136"/>
        <v>0</v>
      </c>
      <c r="DQ58" s="113">
        <f t="shared" ca="1" si="136"/>
        <v>0</v>
      </c>
      <c r="DR58" s="113">
        <f t="shared" ca="1" si="136"/>
        <v>0</v>
      </c>
      <c r="DS58" s="113">
        <f t="shared" ca="1" si="136"/>
        <v>0</v>
      </c>
      <c r="DT58" s="113">
        <f t="shared" ca="1" si="136"/>
        <v>0</v>
      </c>
      <c r="DU58" s="113">
        <f t="shared" ca="1" si="136"/>
        <v>0</v>
      </c>
      <c r="DV58" s="113">
        <f t="shared" ca="1" si="136"/>
        <v>0</v>
      </c>
      <c r="DW58" s="113">
        <f t="shared" ca="1" si="136"/>
        <v>0</v>
      </c>
      <c r="DX58" s="113">
        <f t="shared" ca="1" si="136"/>
        <v>0</v>
      </c>
      <c r="DY58" s="113">
        <f t="shared" ca="1" si="136"/>
        <v>0</v>
      </c>
      <c r="DZ58" s="113">
        <f t="shared" ca="1" si="136"/>
        <v>0</v>
      </c>
      <c r="EA58" s="113">
        <f t="shared" ca="1" si="136"/>
        <v>0</v>
      </c>
      <c r="EB58" s="113">
        <f t="shared" ca="1" si="136"/>
        <v>0</v>
      </c>
      <c r="EC58" s="113">
        <f t="shared" ca="1" si="136"/>
        <v>0</v>
      </c>
      <c r="ED58" s="113">
        <f t="shared" ca="1" si="136"/>
        <v>0</v>
      </c>
      <c r="EE58" s="113">
        <f t="shared" ca="1" si="136"/>
        <v>0</v>
      </c>
      <c r="EF58" s="113">
        <f t="shared" ca="1" si="136"/>
        <v>0</v>
      </c>
      <c r="EG58" s="113">
        <f t="shared" ca="1" si="136"/>
        <v>0</v>
      </c>
      <c r="EH58" s="113">
        <f t="shared" ca="1" si="136"/>
        <v>0</v>
      </c>
      <c r="EI58" s="113">
        <f t="shared" ref="EI58:FN58" ca="1" si="137">IF(EI$6=$C26,-$F26,0)</f>
        <v>0</v>
      </c>
      <c r="EJ58" s="113">
        <f t="shared" ca="1" si="137"/>
        <v>0</v>
      </c>
      <c r="EK58" s="113">
        <f t="shared" ca="1" si="137"/>
        <v>0</v>
      </c>
      <c r="EL58" s="113">
        <f t="shared" ca="1" si="137"/>
        <v>0</v>
      </c>
      <c r="EM58" s="113">
        <f t="shared" ca="1" si="137"/>
        <v>0</v>
      </c>
      <c r="EN58" s="113">
        <f t="shared" ca="1" si="137"/>
        <v>0</v>
      </c>
      <c r="EO58" s="113">
        <f t="shared" ca="1" si="137"/>
        <v>0</v>
      </c>
      <c r="EP58" s="113">
        <f t="shared" ca="1" si="137"/>
        <v>0</v>
      </c>
      <c r="EQ58" s="113">
        <f t="shared" ca="1" si="137"/>
        <v>0</v>
      </c>
      <c r="ER58" s="113">
        <f t="shared" ca="1" si="137"/>
        <v>0</v>
      </c>
      <c r="ES58" s="113">
        <f t="shared" ca="1" si="137"/>
        <v>0</v>
      </c>
      <c r="ET58" s="113">
        <f t="shared" ca="1" si="137"/>
        <v>0</v>
      </c>
      <c r="EU58" s="113">
        <f t="shared" ca="1" si="137"/>
        <v>0</v>
      </c>
      <c r="EV58" s="113">
        <f t="shared" ca="1" si="137"/>
        <v>0</v>
      </c>
      <c r="EW58" s="113">
        <f t="shared" ca="1" si="137"/>
        <v>0</v>
      </c>
      <c r="EX58" s="113">
        <f t="shared" ca="1" si="137"/>
        <v>0</v>
      </c>
      <c r="EY58" s="113">
        <f t="shared" ca="1" si="137"/>
        <v>0</v>
      </c>
      <c r="EZ58" s="113">
        <f t="shared" ca="1" si="137"/>
        <v>0</v>
      </c>
      <c r="FA58" s="113">
        <f t="shared" ca="1" si="137"/>
        <v>0</v>
      </c>
      <c r="FB58" s="113">
        <f t="shared" ca="1" si="137"/>
        <v>0</v>
      </c>
      <c r="FC58" s="113">
        <f t="shared" ca="1" si="137"/>
        <v>0</v>
      </c>
      <c r="FD58" s="113">
        <f t="shared" ca="1" si="137"/>
        <v>0</v>
      </c>
      <c r="FE58" s="113">
        <f t="shared" ca="1" si="137"/>
        <v>0</v>
      </c>
      <c r="FF58" s="113">
        <f t="shared" ca="1" si="137"/>
        <v>0</v>
      </c>
      <c r="FG58" s="113">
        <f t="shared" ca="1" si="137"/>
        <v>0</v>
      </c>
      <c r="FH58" s="113">
        <f t="shared" ca="1" si="137"/>
        <v>0</v>
      </c>
      <c r="FI58" s="113">
        <f t="shared" ca="1" si="137"/>
        <v>0</v>
      </c>
      <c r="FJ58" s="113">
        <f t="shared" ca="1" si="137"/>
        <v>0</v>
      </c>
      <c r="FK58" s="113">
        <f t="shared" ca="1" si="137"/>
        <v>0</v>
      </c>
      <c r="FL58" s="113">
        <f t="shared" ca="1" si="137"/>
        <v>0</v>
      </c>
      <c r="FM58" s="113">
        <f t="shared" ca="1" si="137"/>
        <v>0</v>
      </c>
      <c r="FN58" s="113">
        <f t="shared" ca="1" si="137"/>
        <v>0</v>
      </c>
      <c r="FO58" s="113">
        <f t="shared" ref="FO58:GS58" ca="1" si="138">IF(FO$6=$C26,-$F26,0)</f>
        <v>0</v>
      </c>
      <c r="FP58" s="113">
        <f t="shared" ca="1" si="138"/>
        <v>0</v>
      </c>
      <c r="FQ58" s="113">
        <f t="shared" ca="1" si="138"/>
        <v>0</v>
      </c>
      <c r="FR58" s="113">
        <f t="shared" ca="1" si="138"/>
        <v>0</v>
      </c>
      <c r="FS58" s="113">
        <f t="shared" ca="1" si="138"/>
        <v>0</v>
      </c>
      <c r="FT58" s="113">
        <f t="shared" ca="1" si="138"/>
        <v>0</v>
      </c>
      <c r="FU58" s="113">
        <f t="shared" ca="1" si="138"/>
        <v>0</v>
      </c>
      <c r="FV58" s="113">
        <f t="shared" ca="1" si="138"/>
        <v>0</v>
      </c>
      <c r="FW58" s="113">
        <f t="shared" ca="1" si="138"/>
        <v>0</v>
      </c>
      <c r="FX58" s="113">
        <f t="shared" ca="1" si="138"/>
        <v>0</v>
      </c>
      <c r="FY58" s="113">
        <f t="shared" ca="1" si="138"/>
        <v>0</v>
      </c>
      <c r="FZ58" s="113">
        <f t="shared" ca="1" si="138"/>
        <v>0</v>
      </c>
      <c r="GA58" s="113">
        <f t="shared" ca="1" si="138"/>
        <v>0</v>
      </c>
      <c r="GB58" s="113">
        <f t="shared" ca="1" si="138"/>
        <v>0</v>
      </c>
      <c r="GC58" s="113">
        <f t="shared" ca="1" si="138"/>
        <v>0</v>
      </c>
      <c r="GD58" s="113">
        <f t="shared" ca="1" si="138"/>
        <v>0</v>
      </c>
      <c r="GE58" s="113">
        <f t="shared" ca="1" si="138"/>
        <v>0</v>
      </c>
      <c r="GF58" s="113">
        <f t="shared" ca="1" si="138"/>
        <v>0</v>
      </c>
      <c r="GG58" s="113">
        <f t="shared" ca="1" si="138"/>
        <v>0</v>
      </c>
      <c r="GH58" s="113">
        <f t="shared" ca="1" si="138"/>
        <v>0</v>
      </c>
      <c r="GI58" s="113">
        <f t="shared" ca="1" si="138"/>
        <v>0</v>
      </c>
      <c r="GJ58" s="113">
        <f t="shared" ca="1" si="138"/>
        <v>0</v>
      </c>
      <c r="GK58" s="113">
        <f t="shared" ca="1" si="138"/>
        <v>0</v>
      </c>
      <c r="GL58" s="113">
        <f t="shared" ca="1" si="138"/>
        <v>0</v>
      </c>
      <c r="GM58" s="113">
        <f t="shared" ca="1" si="138"/>
        <v>0</v>
      </c>
      <c r="GN58" s="113">
        <f t="shared" ca="1" si="138"/>
        <v>0</v>
      </c>
      <c r="GO58" s="113">
        <f t="shared" ca="1" si="138"/>
        <v>0</v>
      </c>
      <c r="GP58" s="113">
        <f t="shared" ca="1" si="138"/>
        <v>0</v>
      </c>
      <c r="GQ58" s="113">
        <f t="shared" ca="1" si="138"/>
        <v>0</v>
      </c>
      <c r="GR58" s="113">
        <f t="shared" ca="1" si="138"/>
        <v>0</v>
      </c>
      <c r="GS58" s="113">
        <f t="shared" ca="1" si="138"/>
        <v>0</v>
      </c>
      <c r="GU58" s="113">
        <f t="shared" ca="1" si="96"/>
        <v>0</v>
      </c>
      <c r="GV58" s="113">
        <f t="shared" ca="1" si="96"/>
        <v>-24782457.4076727</v>
      </c>
      <c r="GW58" s="113">
        <f t="shared" ca="1" si="96"/>
        <v>0</v>
      </c>
      <c r="GX58" s="113">
        <f t="shared" ca="1" si="96"/>
        <v>0</v>
      </c>
      <c r="GY58" s="113">
        <f t="shared" ca="1" si="96"/>
        <v>0</v>
      </c>
      <c r="GZ58" s="113">
        <f t="shared" ca="1" si="96"/>
        <v>0</v>
      </c>
      <c r="HA58" s="113">
        <f t="shared" ca="1" si="96"/>
        <v>0</v>
      </c>
      <c r="HB58" s="113">
        <f t="shared" ca="1" si="96"/>
        <v>0</v>
      </c>
      <c r="HC58" s="113">
        <f t="shared" ca="1" si="96"/>
        <v>0</v>
      </c>
      <c r="HD58" s="113">
        <f t="shared" ca="1" si="96"/>
        <v>0</v>
      </c>
      <c r="HE58" s="113">
        <f t="shared" ca="1" si="96"/>
        <v>0</v>
      </c>
      <c r="HF58" s="113">
        <f t="shared" ca="1" si="96"/>
        <v>0</v>
      </c>
      <c r="HG58" s="113">
        <f t="shared" ca="1" si="96"/>
        <v>0</v>
      </c>
      <c r="HH58" s="113">
        <f t="shared" ca="1" si="96"/>
        <v>0</v>
      </c>
      <c r="HI58" s="113">
        <f t="shared" ca="1" si="96"/>
        <v>0</v>
      </c>
      <c r="HJ58" s="113">
        <f t="shared" ca="1" si="96"/>
        <v>0</v>
      </c>
      <c r="HK58" s="113">
        <f t="shared" ca="1" si="35"/>
        <v>-24782457.4076727</v>
      </c>
    </row>
    <row r="59" spans="2:219" s="112" customFormat="1" hidden="1" outlineLevel="1" x14ac:dyDescent="0.75">
      <c r="B59" s="112" t="str">
        <f t="shared" si="27"/>
        <v>CCUBS 2017-C1</v>
      </c>
      <c r="C59" s="105"/>
      <c r="D59" s="111"/>
      <c r="E59" s="235"/>
      <c r="F59" s="113"/>
      <c r="G59" s="113"/>
      <c r="H59" s="236"/>
      <c r="I59" s="237"/>
      <c r="K59" s="113">
        <f t="shared" ref="K59:AP59" ca="1" si="139">IF(K$6=$C27,-$F27,0)</f>
        <v>0</v>
      </c>
      <c r="L59" s="113">
        <f t="shared" ca="1" si="139"/>
        <v>0</v>
      </c>
      <c r="M59" s="113">
        <f t="shared" ca="1" si="139"/>
        <v>0</v>
      </c>
      <c r="N59" s="113">
        <f t="shared" ca="1" si="139"/>
        <v>0</v>
      </c>
      <c r="O59" s="113">
        <f t="shared" ca="1" si="139"/>
        <v>0</v>
      </c>
      <c r="P59" s="113">
        <f t="shared" ca="1" si="139"/>
        <v>0</v>
      </c>
      <c r="Q59" s="113">
        <f t="shared" ca="1" si="139"/>
        <v>0</v>
      </c>
      <c r="R59" s="113">
        <f t="shared" ca="1" si="139"/>
        <v>0</v>
      </c>
      <c r="S59" s="113">
        <f t="shared" ca="1" si="139"/>
        <v>0</v>
      </c>
      <c r="T59" s="113">
        <f t="shared" ca="1" si="139"/>
        <v>-35569493.551438101</v>
      </c>
      <c r="U59" s="113">
        <f t="shared" ca="1" si="139"/>
        <v>0</v>
      </c>
      <c r="V59" s="113">
        <f t="shared" ca="1" si="139"/>
        <v>0</v>
      </c>
      <c r="W59" s="113">
        <f t="shared" ca="1" si="139"/>
        <v>0</v>
      </c>
      <c r="X59" s="113">
        <f t="shared" ca="1" si="139"/>
        <v>0</v>
      </c>
      <c r="Y59" s="113">
        <f t="shared" ca="1" si="139"/>
        <v>0</v>
      </c>
      <c r="Z59" s="113">
        <f t="shared" ca="1" si="139"/>
        <v>0</v>
      </c>
      <c r="AA59" s="113">
        <f t="shared" ca="1" si="139"/>
        <v>0</v>
      </c>
      <c r="AB59" s="113">
        <f t="shared" ca="1" si="139"/>
        <v>0</v>
      </c>
      <c r="AC59" s="113">
        <f t="shared" ca="1" si="139"/>
        <v>0</v>
      </c>
      <c r="AD59" s="113">
        <f t="shared" ca="1" si="139"/>
        <v>0</v>
      </c>
      <c r="AE59" s="113">
        <f t="shared" ca="1" si="139"/>
        <v>0</v>
      </c>
      <c r="AF59" s="113">
        <f t="shared" ca="1" si="139"/>
        <v>0</v>
      </c>
      <c r="AG59" s="113">
        <f t="shared" ca="1" si="139"/>
        <v>0</v>
      </c>
      <c r="AH59" s="113">
        <f t="shared" ca="1" si="139"/>
        <v>0</v>
      </c>
      <c r="AI59" s="113">
        <f t="shared" ca="1" si="139"/>
        <v>0</v>
      </c>
      <c r="AJ59" s="113">
        <f t="shared" ca="1" si="139"/>
        <v>0</v>
      </c>
      <c r="AK59" s="113">
        <f t="shared" ca="1" si="139"/>
        <v>0</v>
      </c>
      <c r="AL59" s="113">
        <f t="shared" ca="1" si="139"/>
        <v>0</v>
      </c>
      <c r="AM59" s="113">
        <f t="shared" ca="1" si="139"/>
        <v>0</v>
      </c>
      <c r="AN59" s="113">
        <f t="shared" ca="1" si="139"/>
        <v>0</v>
      </c>
      <c r="AO59" s="113">
        <f t="shared" ca="1" si="139"/>
        <v>0</v>
      </c>
      <c r="AP59" s="113">
        <f t="shared" ca="1" si="139"/>
        <v>0</v>
      </c>
      <c r="AQ59" s="113">
        <f t="shared" ref="AQ59:BV59" ca="1" si="140">IF(AQ$6=$C27,-$F27,0)</f>
        <v>0</v>
      </c>
      <c r="AR59" s="113">
        <f t="shared" ca="1" si="140"/>
        <v>0</v>
      </c>
      <c r="AS59" s="113">
        <f t="shared" ca="1" si="140"/>
        <v>0</v>
      </c>
      <c r="AT59" s="113">
        <f t="shared" ca="1" si="140"/>
        <v>0</v>
      </c>
      <c r="AU59" s="113">
        <f t="shared" ca="1" si="140"/>
        <v>0</v>
      </c>
      <c r="AV59" s="113">
        <f t="shared" ca="1" si="140"/>
        <v>0</v>
      </c>
      <c r="AW59" s="113">
        <f t="shared" ca="1" si="140"/>
        <v>0</v>
      </c>
      <c r="AX59" s="113">
        <f t="shared" ca="1" si="140"/>
        <v>0</v>
      </c>
      <c r="AY59" s="113">
        <f t="shared" ca="1" si="140"/>
        <v>0</v>
      </c>
      <c r="AZ59" s="113">
        <f t="shared" ca="1" si="140"/>
        <v>0</v>
      </c>
      <c r="BA59" s="113">
        <f t="shared" ca="1" si="140"/>
        <v>0</v>
      </c>
      <c r="BB59" s="113">
        <f t="shared" ca="1" si="140"/>
        <v>0</v>
      </c>
      <c r="BC59" s="113">
        <f t="shared" ca="1" si="140"/>
        <v>0</v>
      </c>
      <c r="BD59" s="113">
        <f t="shared" ca="1" si="140"/>
        <v>0</v>
      </c>
      <c r="BE59" s="113">
        <f t="shared" ca="1" si="140"/>
        <v>0</v>
      </c>
      <c r="BF59" s="113">
        <f t="shared" ca="1" si="140"/>
        <v>0</v>
      </c>
      <c r="BG59" s="113">
        <f t="shared" ca="1" si="140"/>
        <v>0</v>
      </c>
      <c r="BH59" s="113">
        <f t="shared" ca="1" si="140"/>
        <v>0</v>
      </c>
      <c r="BI59" s="113">
        <f t="shared" ca="1" si="140"/>
        <v>0</v>
      </c>
      <c r="BJ59" s="113">
        <f t="shared" ca="1" si="140"/>
        <v>0</v>
      </c>
      <c r="BK59" s="113">
        <f t="shared" ca="1" si="140"/>
        <v>0</v>
      </c>
      <c r="BL59" s="113">
        <f t="shared" ca="1" si="140"/>
        <v>0</v>
      </c>
      <c r="BM59" s="113">
        <f t="shared" ca="1" si="140"/>
        <v>0</v>
      </c>
      <c r="BN59" s="113">
        <f t="shared" ca="1" si="140"/>
        <v>0</v>
      </c>
      <c r="BO59" s="113">
        <f t="shared" ca="1" si="140"/>
        <v>0</v>
      </c>
      <c r="BP59" s="113">
        <f t="shared" ca="1" si="140"/>
        <v>0</v>
      </c>
      <c r="BQ59" s="113">
        <f t="shared" ca="1" si="140"/>
        <v>0</v>
      </c>
      <c r="BR59" s="113">
        <f t="shared" ca="1" si="140"/>
        <v>0</v>
      </c>
      <c r="BS59" s="113">
        <f t="shared" ca="1" si="140"/>
        <v>0</v>
      </c>
      <c r="BT59" s="113">
        <f t="shared" ca="1" si="140"/>
        <v>0</v>
      </c>
      <c r="BU59" s="113">
        <f t="shared" ca="1" si="140"/>
        <v>0</v>
      </c>
      <c r="BV59" s="113">
        <f t="shared" ca="1" si="140"/>
        <v>0</v>
      </c>
      <c r="BW59" s="113">
        <f t="shared" ref="BW59:DB59" ca="1" si="141">IF(BW$6=$C27,-$F27,0)</f>
        <v>0</v>
      </c>
      <c r="BX59" s="113">
        <f t="shared" ca="1" si="141"/>
        <v>0</v>
      </c>
      <c r="BY59" s="113">
        <f t="shared" ca="1" si="141"/>
        <v>0</v>
      </c>
      <c r="BZ59" s="113">
        <f t="shared" ca="1" si="141"/>
        <v>0</v>
      </c>
      <c r="CA59" s="113">
        <f t="shared" ca="1" si="141"/>
        <v>0</v>
      </c>
      <c r="CB59" s="113">
        <f t="shared" ca="1" si="141"/>
        <v>0</v>
      </c>
      <c r="CC59" s="113">
        <f t="shared" ca="1" si="141"/>
        <v>0</v>
      </c>
      <c r="CD59" s="113">
        <f t="shared" ca="1" si="141"/>
        <v>0</v>
      </c>
      <c r="CE59" s="113">
        <f t="shared" ca="1" si="141"/>
        <v>0</v>
      </c>
      <c r="CF59" s="113">
        <f t="shared" ca="1" si="141"/>
        <v>0</v>
      </c>
      <c r="CG59" s="113">
        <f t="shared" ca="1" si="141"/>
        <v>0</v>
      </c>
      <c r="CH59" s="113">
        <f t="shared" ca="1" si="141"/>
        <v>0</v>
      </c>
      <c r="CI59" s="113">
        <f t="shared" ca="1" si="141"/>
        <v>0</v>
      </c>
      <c r="CJ59" s="113">
        <f t="shared" ca="1" si="141"/>
        <v>0</v>
      </c>
      <c r="CK59" s="113">
        <f t="shared" ca="1" si="141"/>
        <v>0</v>
      </c>
      <c r="CL59" s="113">
        <f t="shared" ca="1" si="141"/>
        <v>0</v>
      </c>
      <c r="CM59" s="113">
        <f t="shared" ca="1" si="141"/>
        <v>0</v>
      </c>
      <c r="CN59" s="113">
        <f t="shared" ca="1" si="141"/>
        <v>0</v>
      </c>
      <c r="CO59" s="113">
        <f t="shared" ca="1" si="141"/>
        <v>0</v>
      </c>
      <c r="CP59" s="113">
        <f t="shared" ca="1" si="141"/>
        <v>0</v>
      </c>
      <c r="CQ59" s="113">
        <f t="shared" ca="1" si="141"/>
        <v>0</v>
      </c>
      <c r="CR59" s="113">
        <f t="shared" ca="1" si="141"/>
        <v>0</v>
      </c>
      <c r="CS59" s="113">
        <f t="shared" ca="1" si="141"/>
        <v>0</v>
      </c>
      <c r="CT59" s="113">
        <f t="shared" ca="1" si="141"/>
        <v>0</v>
      </c>
      <c r="CU59" s="113">
        <f t="shared" ca="1" si="141"/>
        <v>0</v>
      </c>
      <c r="CV59" s="113">
        <f t="shared" ca="1" si="141"/>
        <v>0</v>
      </c>
      <c r="CW59" s="113">
        <f t="shared" ca="1" si="141"/>
        <v>0</v>
      </c>
      <c r="CX59" s="113">
        <f t="shared" ca="1" si="141"/>
        <v>0</v>
      </c>
      <c r="CY59" s="113">
        <f t="shared" ca="1" si="141"/>
        <v>0</v>
      </c>
      <c r="CZ59" s="113">
        <f t="shared" ca="1" si="141"/>
        <v>0</v>
      </c>
      <c r="DA59" s="113">
        <f t="shared" ca="1" si="141"/>
        <v>0</v>
      </c>
      <c r="DB59" s="113">
        <f t="shared" ca="1" si="141"/>
        <v>0</v>
      </c>
      <c r="DC59" s="113">
        <f t="shared" ref="DC59:EH59" ca="1" si="142">IF(DC$6=$C27,-$F27,0)</f>
        <v>0</v>
      </c>
      <c r="DD59" s="113">
        <f t="shared" ca="1" si="142"/>
        <v>0</v>
      </c>
      <c r="DE59" s="113">
        <f t="shared" ca="1" si="142"/>
        <v>0</v>
      </c>
      <c r="DF59" s="113">
        <f t="shared" ca="1" si="142"/>
        <v>0</v>
      </c>
      <c r="DG59" s="113">
        <f t="shared" ca="1" si="142"/>
        <v>0</v>
      </c>
      <c r="DH59" s="113">
        <f t="shared" ca="1" si="142"/>
        <v>0</v>
      </c>
      <c r="DI59" s="113">
        <f t="shared" ca="1" si="142"/>
        <v>0</v>
      </c>
      <c r="DJ59" s="113">
        <f t="shared" ca="1" si="142"/>
        <v>0</v>
      </c>
      <c r="DK59" s="113">
        <f t="shared" ca="1" si="142"/>
        <v>0</v>
      </c>
      <c r="DL59" s="113">
        <f t="shared" ca="1" si="142"/>
        <v>0</v>
      </c>
      <c r="DM59" s="113">
        <f t="shared" ca="1" si="142"/>
        <v>0</v>
      </c>
      <c r="DN59" s="113">
        <f t="shared" ca="1" si="142"/>
        <v>0</v>
      </c>
      <c r="DO59" s="113">
        <f t="shared" ca="1" si="142"/>
        <v>0</v>
      </c>
      <c r="DP59" s="113">
        <f t="shared" ca="1" si="142"/>
        <v>0</v>
      </c>
      <c r="DQ59" s="113">
        <f t="shared" ca="1" si="142"/>
        <v>0</v>
      </c>
      <c r="DR59" s="113">
        <f t="shared" ca="1" si="142"/>
        <v>0</v>
      </c>
      <c r="DS59" s="113">
        <f t="shared" ca="1" si="142"/>
        <v>0</v>
      </c>
      <c r="DT59" s="113">
        <f t="shared" ca="1" si="142"/>
        <v>0</v>
      </c>
      <c r="DU59" s="113">
        <f t="shared" ca="1" si="142"/>
        <v>0</v>
      </c>
      <c r="DV59" s="113">
        <f t="shared" ca="1" si="142"/>
        <v>0</v>
      </c>
      <c r="DW59" s="113">
        <f t="shared" ca="1" si="142"/>
        <v>0</v>
      </c>
      <c r="DX59" s="113">
        <f t="shared" ca="1" si="142"/>
        <v>0</v>
      </c>
      <c r="DY59" s="113">
        <f t="shared" ca="1" si="142"/>
        <v>0</v>
      </c>
      <c r="DZ59" s="113">
        <f t="shared" ca="1" si="142"/>
        <v>0</v>
      </c>
      <c r="EA59" s="113">
        <f t="shared" ca="1" si="142"/>
        <v>0</v>
      </c>
      <c r="EB59" s="113">
        <f t="shared" ca="1" si="142"/>
        <v>0</v>
      </c>
      <c r="EC59" s="113">
        <f t="shared" ca="1" si="142"/>
        <v>0</v>
      </c>
      <c r="ED59" s="113">
        <f t="shared" ca="1" si="142"/>
        <v>0</v>
      </c>
      <c r="EE59" s="113">
        <f t="shared" ca="1" si="142"/>
        <v>0</v>
      </c>
      <c r="EF59" s="113">
        <f t="shared" ca="1" si="142"/>
        <v>0</v>
      </c>
      <c r="EG59" s="113">
        <f t="shared" ca="1" si="142"/>
        <v>0</v>
      </c>
      <c r="EH59" s="113">
        <f t="shared" ca="1" si="142"/>
        <v>0</v>
      </c>
      <c r="EI59" s="113">
        <f t="shared" ref="EI59:FN59" ca="1" si="143">IF(EI$6=$C27,-$F27,0)</f>
        <v>0</v>
      </c>
      <c r="EJ59" s="113">
        <f t="shared" ca="1" si="143"/>
        <v>0</v>
      </c>
      <c r="EK59" s="113">
        <f t="shared" ca="1" si="143"/>
        <v>0</v>
      </c>
      <c r="EL59" s="113">
        <f t="shared" ca="1" si="143"/>
        <v>0</v>
      </c>
      <c r="EM59" s="113">
        <f t="shared" ca="1" si="143"/>
        <v>0</v>
      </c>
      <c r="EN59" s="113">
        <f t="shared" ca="1" si="143"/>
        <v>0</v>
      </c>
      <c r="EO59" s="113">
        <f t="shared" ca="1" si="143"/>
        <v>0</v>
      </c>
      <c r="EP59" s="113">
        <f t="shared" ca="1" si="143"/>
        <v>0</v>
      </c>
      <c r="EQ59" s="113">
        <f t="shared" ca="1" si="143"/>
        <v>0</v>
      </c>
      <c r="ER59" s="113">
        <f t="shared" ca="1" si="143"/>
        <v>0</v>
      </c>
      <c r="ES59" s="113">
        <f t="shared" ca="1" si="143"/>
        <v>0</v>
      </c>
      <c r="ET59" s="113">
        <f t="shared" ca="1" si="143"/>
        <v>0</v>
      </c>
      <c r="EU59" s="113">
        <f t="shared" ca="1" si="143"/>
        <v>0</v>
      </c>
      <c r="EV59" s="113">
        <f t="shared" ca="1" si="143"/>
        <v>0</v>
      </c>
      <c r="EW59" s="113">
        <f t="shared" ca="1" si="143"/>
        <v>0</v>
      </c>
      <c r="EX59" s="113">
        <f t="shared" ca="1" si="143"/>
        <v>0</v>
      </c>
      <c r="EY59" s="113">
        <f t="shared" ca="1" si="143"/>
        <v>0</v>
      </c>
      <c r="EZ59" s="113">
        <f t="shared" ca="1" si="143"/>
        <v>0</v>
      </c>
      <c r="FA59" s="113">
        <f t="shared" ca="1" si="143"/>
        <v>0</v>
      </c>
      <c r="FB59" s="113">
        <f t="shared" ca="1" si="143"/>
        <v>0</v>
      </c>
      <c r="FC59" s="113">
        <f t="shared" ca="1" si="143"/>
        <v>0</v>
      </c>
      <c r="FD59" s="113">
        <f t="shared" ca="1" si="143"/>
        <v>0</v>
      </c>
      <c r="FE59" s="113">
        <f t="shared" ca="1" si="143"/>
        <v>0</v>
      </c>
      <c r="FF59" s="113">
        <f t="shared" ca="1" si="143"/>
        <v>0</v>
      </c>
      <c r="FG59" s="113">
        <f t="shared" ca="1" si="143"/>
        <v>0</v>
      </c>
      <c r="FH59" s="113">
        <f t="shared" ca="1" si="143"/>
        <v>0</v>
      </c>
      <c r="FI59" s="113">
        <f t="shared" ca="1" si="143"/>
        <v>0</v>
      </c>
      <c r="FJ59" s="113">
        <f t="shared" ca="1" si="143"/>
        <v>0</v>
      </c>
      <c r="FK59" s="113">
        <f t="shared" ca="1" si="143"/>
        <v>0</v>
      </c>
      <c r="FL59" s="113">
        <f t="shared" ca="1" si="143"/>
        <v>0</v>
      </c>
      <c r="FM59" s="113">
        <f t="shared" ca="1" si="143"/>
        <v>0</v>
      </c>
      <c r="FN59" s="113">
        <f t="shared" ca="1" si="143"/>
        <v>0</v>
      </c>
      <c r="FO59" s="113">
        <f t="shared" ref="FO59:GS59" ca="1" si="144">IF(FO$6=$C27,-$F27,0)</f>
        <v>0</v>
      </c>
      <c r="FP59" s="113">
        <f t="shared" ca="1" si="144"/>
        <v>0</v>
      </c>
      <c r="FQ59" s="113">
        <f t="shared" ca="1" si="144"/>
        <v>0</v>
      </c>
      <c r="FR59" s="113">
        <f t="shared" ca="1" si="144"/>
        <v>0</v>
      </c>
      <c r="FS59" s="113">
        <f t="shared" ca="1" si="144"/>
        <v>0</v>
      </c>
      <c r="FT59" s="113">
        <f t="shared" ca="1" si="144"/>
        <v>0</v>
      </c>
      <c r="FU59" s="113">
        <f t="shared" ca="1" si="144"/>
        <v>0</v>
      </c>
      <c r="FV59" s="113">
        <f t="shared" ca="1" si="144"/>
        <v>0</v>
      </c>
      <c r="FW59" s="113">
        <f t="shared" ca="1" si="144"/>
        <v>0</v>
      </c>
      <c r="FX59" s="113">
        <f t="shared" ca="1" si="144"/>
        <v>0</v>
      </c>
      <c r="FY59" s="113">
        <f t="shared" ca="1" si="144"/>
        <v>0</v>
      </c>
      <c r="FZ59" s="113">
        <f t="shared" ca="1" si="144"/>
        <v>0</v>
      </c>
      <c r="GA59" s="113">
        <f t="shared" ca="1" si="144"/>
        <v>0</v>
      </c>
      <c r="GB59" s="113">
        <f t="shared" ca="1" si="144"/>
        <v>0</v>
      </c>
      <c r="GC59" s="113">
        <f t="shared" ca="1" si="144"/>
        <v>0</v>
      </c>
      <c r="GD59" s="113">
        <f t="shared" ca="1" si="144"/>
        <v>0</v>
      </c>
      <c r="GE59" s="113">
        <f t="shared" ca="1" si="144"/>
        <v>0</v>
      </c>
      <c r="GF59" s="113">
        <f t="shared" ca="1" si="144"/>
        <v>0</v>
      </c>
      <c r="GG59" s="113">
        <f t="shared" ca="1" si="144"/>
        <v>0</v>
      </c>
      <c r="GH59" s="113">
        <f t="shared" ca="1" si="144"/>
        <v>0</v>
      </c>
      <c r="GI59" s="113">
        <f t="shared" ca="1" si="144"/>
        <v>0</v>
      </c>
      <c r="GJ59" s="113">
        <f t="shared" ca="1" si="144"/>
        <v>0</v>
      </c>
      <c r="GK59" s="113">
        <f t="shared" ca="1" si="144"/>
        <v>0</v>
      </c>
      <c r="GL59" s="113">
        <f t="shared" ca="1" si="144"/>
        <v>0</v>
      </c>
      <c r="GM59" s="113">
        <f t="shared" ca="1" si="144"/>
        <v>0</v>
      </c>
      <c r="GN59" s="113">
        <f t="shared" ca="1" si="144"/>
        <v>0</v>
      </c>
      <c r="GO59" s="113">
        <f t="shared" ca="1" si="144"/>
        <v>0</v>
      </c>
      <c r="GP59" s="113">
        <f t="shared" ca="1" si="144"/>
        <v>0</v>
      </c>
      <c r="GQ59" s="113">
        <f t="shared" ca="1" si="144"/>
        <v>0</v>
      </c>
      <c r="GR59" s="113">
        <f t="shared" ca="1" si="144"/>
        <v>0</v>
      </c>
      <c r="GS59" s="113">
        <f t="shared" ca="1" si="144"/>
        <v>0</v>
      </c>
      <c r="GU59" s="113">
        <f t="shared" ca="1" si="96"/>
        <v>-35569493.551438101</v>
      </c>
      <c r="GV59" s="113">
        <f t="shared" ca="1" si="96"/>
        <v>0</v>
      </c>
      <c r="GW59" s="113">
        <f t="shared" ca="1" si="96"/>
        <v>0</v>
      </c>
      <c r="GX59" s="113">
        <f t="shared" ca="1" si="96"/>
        <v>0</v>
      </c>
      <c r="GY59" s="113">
        <f t="shared" ca="1" si="96"/>
        <v>0</v>
      </c>
      <c r="GZ59" s="113">
        <f t="shared" ca="1" si="96"/>
        <v>0</v>
      </c>
      <c r="HA59" s="113">
        <f t="shared" ca="1" si="96"/>
        <v>0</v>
      </c>
      <c r="HB59" s="113">
        <f t="shared" ca="1" si="96"/>
        <v>0</v>
      </c>
      <c r="HC59" s="113">
        <f t="shared" ca="1" si="96"/>
        <v>0</v>
      </c>
      <c r="HD59" s="113">
        <f t="shared" ca="1" si="96"/>
        <v>0</v>
      </c>
      <c r="HE59" s="113">
        <f t="shared" ca="1" si="96"/>
        <v>0</v>
      </c>
      <c r="HF59" s="113">
        <f t="shared" ca="1" si="96"/>
        <v>0</v>
      </c>
      <c r="HG59" s="113">
        <f t="shared" ca="1" si="96"/>
        <v>0</v>
      </c>
      <c r="HH59" s="113">
        <f t="shared" ca="1" si="96"/>
        <v>0</v>
      </c>
      <c r="HI59" s="113">
        <f t="shared" ca="1" si="96"/>
        <v>0</v>
      </c>
      <c r="HJ59" s="113">
        <f t="shared" ca="1" si="96"/>
        <v>0</v>
      </c>
      <c r="HK59" s="113">
        <f t="shared" ca="1" si="35"/>
        <v>-35569493.551438101</v>
      </c>
    </row>
    <row r="60" spans="2:219" s="112" customFormat="1" hidden="1" outlineLevel="1" x14ac:dyDescent="0.75">
      <c r="B60" s="112" t="str">
        <f t="shared" si="27"/>
        <v>WFCM 2018-C43</v>
      </c>
      <c r="C60" s="105"/>
      <c r="D60" s="111"/>
      <c r="E60" s="235"/>
      <c r="F60" s="113"/>
      <c r="G60" s="113"/>
      <c r="H60" s="236"/>
      <c r="I60" s="237"/>
      <c r="K60" s="113">
        <f t="shared" ref="K60:AP60" ca="1" si="145">IF(K$6=$C28,-$F28,0)</f>
        <v>0</v>
      </c>
      <c r="L60" s="113">
        <f t="shared" ca="1" si="145"/>
        <v>0</v>
      </c>
      <c r="M60" s="113">
        <f t="shared" ca="1" si="145"/>
        <v>0</v>
      </c>
      <c r="N60" s="113">
        <f t="shared" ca="1" si="145"/>
        <v>0</v>
      </c>
      <c r="O60" s="113">
        <f t="shared" ca="1" si="145"/>
        <v>0</v>
      </c>
      <c r="P60" s="113">
        <f t="shared" ca="1" si="145"/>
        <v>0</v>
      </c>
      <c r="Q60" s="113">
        <f t="shared" ca="1" si="145"/>
        <v>0</v>
      </c>
      <c r="R60" s="113">
        <f t="shared" ca="1" si="145"/>
        <v>0</v>
      </c>
      <c r="S60" s="113">
        <f t="shared" ca="1" si="145"/>
        <v>0</v>
      </c>
      <c r="T60" s="113">
        <f t="shared" ca="1" si="145"/>
        <v>0</v>
      </c>
      <c r="U60" s="113">
        <f t="shared" ca="1" si="145"/>
        <v>0</v>
      </c>
      <c r="V60" s="113">
        <f t="shared" ca="1" si="145"/>
        <v>0</v>
      </c>
      <c r="W60" s="113">
        <f t="shared" ca="1" si="145"/>
        <v>0</v>
      </c>
      <c r="X60" s="113">
        <f t="shared" ca="1" si="145"/>
        <v>-20066513.548652999</v>
      </c>
      <c r="Y60" s="113">
        <f t="shared" ca="1" si="145"/>
        <v>0</v>
      </c>
      <c r="Z60" s="113">
        <f t="shared" ca="1" si="145"/>
        <v>0</v>
      </c>
      <c r="AA60" s="113">
        <f t="shared" ca="1" si="145"/>
        <v>0</v>
      </c>
      <c r="AB60" s="113">
        <f t="shared" ca="1" si="145"/>
        <v>0</v>
      </c>
      <c r="AC60" s="113">
        <f t="shared" ca="1" si="145"/>
        <v>0</v>
      </c>
      <c r="AD60" s="113">
        <f t="shared" ca="1" si="145"/>
        <v>0</v>
      </c>
      <c r="AE60" s="113">
        <f t="shared" ca="1" si="145"/>
        <v>0</v>
      </c>
      <c r="AF60" s="113">
        <f t="shared" ca="1" si="145"/>
        <v>0</v>
      </c>
      <c r="AG60" s="113">
        <f t="shared" ca="1" si="145"/>
        <v>0</v>
      </c>
      <c r="AH60" s="113">
        <f t="shared" ca="1" si="145"/>
        <v>0</v>
      </c>
      <c r="AI60" s="113">
        <f t="shared" ca="1" si="145"/>
        <v>0</v>
      </c>
      <c r="AJ60" s="113">
        <f t="shared" ca="1" si="145"/>
        <v>0</v>
      </c>
      <c r="AK60" s="113">
        <f t="shared" ca="1" si="145"/>
        <v>0</v>
      </c>
      <c r="AL60" s="113">
        <f t="shared" ca="1" si="145"/>
        <v>0</v>
      </c>
      <c r="AM60" s="113">
        <f t="shared" ca="1" si="145"/>
        <v>0</v>
      </c>
      <c r="AN60" s="113">
        <f t="shared" ca="1" si="145"/>
        <v>0</v>
      </c>
      <c r="AO60" s="113">
        <f t="shared" ca="1" si="145"/>
        <v>0</v>
      </c>
      <c r="AP60" s="113">
        <f t="shared" ca="1" si="145"/>
        <v>0</v>
      </c>
      <c r="AQ60" s="113">
        <f t="shared" ref="AQ60:BV60" ca="1" si="146">IF(AQ$6=$C28,-$F28,0)</f>
        <v>0</v>
      </c>
      <c r="AR60" s="113">
        <f t="shared" ca="1" si="146"/>
        <v>0</v>
      </c>
      <c r="AS60" s="113">
        <f t="shared" ca="1" si="146"/>
        <v>0</v>
      </c>
      <c r="AT60" s="113">
        <f t="shared" ca="1" si="146"/>
        <v>0</v>
      </c>
      <c r="AU60" s="113">
        <f t="shared" ca="1" si="146"/>
        <v>0</v>
      </c>
      <c r="AV60" s="113">
        <f t="shared" ca="1" si="146"/>
        <v>0</v>
      </c>
      <c r="AW60" s="113">
        <f t="shared" ca="1" si="146"/>
        <v>0</v>
      </c>
      <c r="AX60" s="113">
        <f t="shared" ca="1" si="146"/>
        <v>0</v>
      </c>
      <c r="AY60" s="113">
        <f t="shared" ca="1" si="146"/>
        <v>0</v>
      </c>
      <c r="AZ60" s="113">
        <f t="shared" ca="1" si="146"/>
        <v>0</v>
      </c>
      <c r="BA60" s="113">
        <f t="shared" ca="1" si="146"/>
        <v>0</v>
      </c>
      <c r="BB60" s="113">
        <f t="shared" ca="1" si="146"/>
        <v>0</v>
      </c>
      <c r="BC60" s="113">
        <f t="shared" ca="1" si="146"/>
        <v>0</v>
      </c>
      <c r="BD60" s="113">
        <f t="shared" ca="1" si="146"/>
        <v>0</v>
      </c>
      <c r="BE60" s="113">
        <f t="shared" ca="1" si="146"/>
        <v>0</v>
      </c>
      <c r="BF60" s="113">
        <f t="shared" ca="1" si="146"/>
        <v>0</v>
      </c>
      <c r="BG60" s="113">
        <f t="shared" ca="1" si="146"/>
        <v>0</v>
      </c>
      <c r="BH60" s="113">
        <f t="shared" ca="1" si="146"/>
        <v>0</v>
      </c>
      <c r="BI60" s="113">
        <f t="shared" ca="1" si="146"/>
        <v>0</v>
      </c>
      <c r="BJ60" s="113">
        <f t="shared" ca="1" si="146"/>
        <v>0</v>
      </c>
      <c r="BK60" s="113">
        <f t="shared" ca="1" si="146"/>
        <v>0</v>
      </c>
      <c r="BL60" s="113">
        <f t="shared" ca="1" si="146"/>
        <v>0</v>
      </c>
      <c r="BM60" s="113">
        <f t="shared" ca="1" si="146"/>
        <v>0</v>
      </c>
      <c r="BN60" s="113">
        <f t="shared" ca="1" si="146"/>
        <v>0</v>
      </c>
      <c r="BO60" s="113">
        <f t="shared" ca="1" si="146"/>
        <v>0</v>
      </c>
      <c r="BP60" s="113">
        <f t="shared" ca="1" si="146"/>
        <v>0</v>
      </c>
      <c r="BQ60" s="113">
        <f t="shared" ca="1" si="146"/>
        <v>0</v>
      </c>
      <c r="BR60" s="113">
        <f t="shared" ca="1" si="146"/>
        <v>0</v>
      </c>
      <c r="BS60" s="113">
        <f t="shared" ca="1" si="146"/>
        <v>0</v>
      </c>
      <c r="BT60" s="113">
        <f t="shared" ca="1" si="146"/>
        <v>0</v>
      </c>
      <c r="BU60" s="113">
        <f t="shared" ca="1" si="146"/>
        <v>0</v>
      </c>
      <c r="BV60" s="113">
        <f t="shared" ca="1" si="146"/>
        <v>0</v>
      </c>
      <c r="BW60" s="113">
        <f t="shared" ref="BW60:DB60" ca="1" si="147">IF(BW$6=$C28,-$F28,0)</f>
        <v>0</v>
      </c>
      <c r="BX60" s="113">
        <f t="shared" ca="1" si="147"/>
        <v>0</v>
      </c>
      <c r="BY60" s="113">
        <f t="shared" ca="1" si="147"/>
        <v>0</v>
      </c>
      <c r="BZ60" s="113">
        <f t="shared" ca="1" si="147"/>
        <v>0</v>
      </c>
      <c r="CA60" s="113">
        <f t="shared" ca="1" si="147"/>
        <v>0</v>
      </c>
      <c r="CB60" s="113">
        <f t="shared" ca="1" si="147"/>
        <v>0</v>
      </c>
      <c r="CC60" s="113">
        <f t="shared" ca="1" si="147"/>
        <v>0</v>
      </c>
      <c r="CD60" s="113">
        <f t="shared" ca="1" si="147"/>
        <v>0</v>
      </c>
      <c r="CE60" s="113">
        <f t="shared" ca="1" si="147"/>
        <v>0</v>
      </c>
      <c r="CF60" s="113">
        <f t="shared" ca="1" si="147"/>
        <v>0</v>
      </c>
      <c r="CG60" s="113">
        <f t="shared" ca="1" si="147"/>
        <v>0</v>
      </c>
      <c r="CH60" s="113">
        <f t="shared" ca="1" si="147"/>
        <v>0</v>
      </c>
      <c r="CI60" s="113">
        <f t="shared" ca="1" si="147"/>
        <v>0</v>
      </c>
      <c r="CJ60" s="113">
        <f t="shared" ca="1" si="147"/>
        <v>0</v>
      </c>
      <c r="CK60" s="113">
        <f t="shared" ca="1" si="147"/>
        <v>0</v>
      </c>
      <c r="CL60" s="113">
        <f t="shared" ca="1" si="147"/>
        <v>0</v>
      </c>
      <c r="CM60" s="113">
        <f t="shared" ca="1" si="147"/>
        <v>0</v>
      </c>
      <c r="CN60" s="113">
        <f t="shared" ca="1" si="147"/>
        <v>0</v>
      </c>
      <c r="CO60" s="113">
        <f t="shared" ca="1" si="147"/>
        <v>0</v>
      </c>
      <c r="CP60" s="113">
        <f t="shared" ca="1" si="147"/>
        <v>0</v>
      </c>
      <c r="CQ60" s="113">
        <f t="shared" ca="1" si="147"/>
        <v>0</v>
      </c>
      <c r="CR60" s="113">
        <f t="shared" ca="1" si="147"/>
        <v>0</v>
      </c>
      <c r="CS60" s="113">
        <f t="shared" ca="1" si="147"/>
        <v>0</v>
      </c>
      <c r="CT60" s="113">
        <f t="shared" ca="1" si="147"/>
        <v>0</v>
      </c>
      <c r="CU60" s="113">
        <f t="shared" ca="1" si="147"/>
        <v>0</v>
      </c>
      <c r="CV60" s="113">
        <f t="shared" ca="1" si="147"/>
        <v>0</v>
      </c>
      <c r="CW60" s="113">
        <f t="shared" ca="1" si="147"/>
        <v>0</v>
      </c>
      <c r="CX60" s="113">
        <f t="shared" ca="1" si="147"/>
        <v>0</v>
      </c>
      <c r="CY60" s="113">
        <f t="shared" ca="1" si="147"/>
        <v>0</v>
      </c>
      <c r="CZ60" s="113">
        <f t="shared" ca="1" si="147"/>
        <v>0</v>
      </c>
      <c r="DA60" s="113">
        <f t="shared" ca="1" si="147"/>
        <v>0</v>
      </c>
      <c r="DB60" s="113">
        <f t="shared" ca="1" si="147"/>
        <v>0</v>
      </c>
      <c r="DC60" s="113">
        <f t="shared" ref="DC60:EH60" ca="1" si="148">IF(DC$6=$C28,-$F28,0)</f>
        <v>0</v>
      </c>
      <c r="DD60" s="113">
        <f t="shared" ca="1" si="148"/>
        <v>0</v>
      </c>
      <c r="DE60" s="113">
        <f t="shared" ca="1" si="148"/>
        <v>0</v>
      </c>
      <c r="DF60" s="113">
        <f t="shared" ca="1" si="148"/>
        <v>0</v>
      </c>
      <c r="DG60" s="113">
        <f t="shared" ca="1" si="148"/>
        <v>0</v>
      </c>
      <c r="DH60" s="113">
        <f t="shared" ca="1" si="148"/>
        <v>0</v>
      </c>
      <c r="DI60" s="113">
        <f t="shared" ca="1" si="148"/>
        <v>0</v>
      </c>
      <c r="DJ60" s="113">
        <f t="shared" ca="1" si="148"/>
        <v>0</v>
      </c>
      <c r="DK60" s="113">
        <f t="shared" ca="1" si="148"/>
        <v>0</v>
      </c>
      <c r="DL60" s="113">
        <f t="shared" ca="1" si="148"/>
        <v>0</v>
      </c>
      <c r="DM60" s="113">
        <f t="shared" ca="1" si="148"/>
        <v>0</v>
      </c>
      <c r="DN60" s="113">
        <f t="shared" ca="1" si="148"/>
        <v>0</v>
      </c>
      <c r="DO60" s="113">
        <f t="shared" ca="1" si="148"/>
        <v>0</v>
      </c>
      <c r="DP60" s="113">
        <f t="shared" ca="1" si="148"/>
        <v>0</v>
      </c>
      <c r="DQ60" s="113">
        <f t="shared" ca="1" si="148"/>
        <v>0</v>
      </c>
      <c r="DR60" s="113">
        <f t="shared" ca="1" si="148"/>
        <v>0</v>
      </c>
      <c r="DS60" s="113">
        <f t="shared" ca="1" si="148"/>
        <v>0</v>
      </c>
      <c r="DT60" s="113">
        <f t="shared" ca="1" si="148"/>
        <v>0</v>
      </c>
      <c r="DU60" s="113">
        <f t="shared" ca="1" si="148"/>
        <v>0</v>
      </c>
      <c r="DV60" s="113">
        <f t="shared" ca="1" si="148"/>
        <v>0</v>
      </c>
      <c r="DW60" s="113">
        <f t="shared" ca="1" si="148"/>
        <v>0</v>
      </c>
      <c r="DX60" s="113">
        <f t="shared" ca="1" si="148"/>
        <v>0</v>
      </c>
      <c r="DY60" s="113">
        <f t="shared" ca="1" si="148"/>
        <v>0</v>
      </c>
      <c r="DZ60" s="113">
        <f t="shared" ca="1" si="148"/>
        <v>0</v>
      </c>
      <c r="EA60" s="113">
        <f t="shared" ca="1" si="148"/>
        <v>0</v>
      </c>
      <c r="EB60" s="113">
        <f t="shared" ca="1" si="148"/>
        <v>0</v>
      </c>
      <c r="EC60" s="113">
        <f t="shared" ca="1" si="148"/>
        <v>0</v>
      </c>
      <c r="ED60" s="113">
        <f t="shared" ca="1" si="148"/>
        <v>0</v>
      </c>
      <c r="EE60" s="113">
        <f t="shared" ca="1" si="148"/>
        <v>0</v>
      </c>
      <c r="EF60" s="113">
        <f t="shared" ca="1" si="148"/>
        <v>0</v>
      </c>
      <c r="EG60" s="113">
        <f t="shared" ca="1" si="148"/>
        <v>0</v>
      </c>
      <c r="EH60" s="113">
        <f t="shared" ca="1" si="148"/>
        <v>0</v>
      </c>
      <c r="EI60" s="113">
        <f t="shared" ref="EI60:FN60" ca="1" si="149">IF(EI$6=$C28,-$F28,0)</f>
        <v>0</v>
      </c>
      <c r="EJ60" s="113">
        <f t="shared" ca="1" si="149"/>
        <v>0</v>
      </c>
      <c r="EK60" s="113">
        <f t="shared" ca="1" si="149"/>
        <v>0</v>
      </c>
      <c r="EL60" s="113">
        <f t="shared" ca="1" si="149"/>
        <v>0</v>
      </c>
      <c r="EM60" s="113">
        <f t="shared" ca="1" si="149"/>
        <v>0</v>
      </c>
      <c r="EN60" s="113">
        <f t="shared" ca="1" si="149"/>
        <v>0</v>
      </c>
      <c r="EO60" s="113">
        <f t="shared" ca="1" si="149"/>
        <v>0</v>
      </c>
      <c r="EP60" s="113">
        <f t="shared" ca="1" si="149"/>
        <v>0</v>
      </c>
      <c r="EQ60" s="113">
        <f t="shared" ca="1" si="149"/>
        <v>0</v>
      </c>
      <c r="ER60" s="113">
        <f t="shared" ca="1" si="149"/>
        <v>0</v>
      </c>
      <c r="ES60" s="113">
        <f t="shared" ca="1" si="149"/>
        <v>0</v>
      </c>
      <c r="ET60" s="113">
        <f t="shared" ca="1" si="149"/>
        <v>0</v>
      </c>
      <c r="EU60" s="113">
        <f t="shared" ca="1" si="149"/>
        <v>0</v>
      </c>
      <c r="EV60" s="113">
        <f t="shared" ca="1" si="149"/>
        <v>0</v>
      </c>
      <c r="EW60" s="113">
        <f t="shared" ca="1" si="149"/>
        <v>0</v>
      </c>
      <c r="EX60" s="113">
        <f t="shared" ca="1" si="149"/>
        <v>0</v>
      </c>
      <c r="EY60" s="113">
        <f t="shared" ca="1" si="149"/>
        <v>0</v>
      </c>
      <c r="EZ60" s="113">
        <f t="shared" ca="1" si="149"/>
        <v>0</v>
      </c>
      <c r="FA60" s="113">
        <f t="shared" ca="1" si="149"/>
        <v>0</v>
      </c>
      <c r="FB60" s="113">
        <f t="shared" ca="1" si="149"/>
        <v>0</v>
      </c>
      <c r="FC60" s="113">
        <f t="shared" ca="1" si="149"/>
        <v>0</v>
      </c>
      <c r="FD60" s="113">
        <f t="shared" ca="1" si="149"/>
        <v>0</v>
      </c>
      <c r="FE60" s="113">
        <f t="shared" ca="1" si="149"/>
        <v>0</v>
      </c>
      <c r="FF60" s="113">
        <f t="shared" ca="1" si="149"/>
        <v>0</v>
      </c>
      <c r="FG60" s="113">
        <f t="shared" ca="1" si="149"/>
        <v>0</v>
      </c>
      <c r="FH60" s="113">
        <f t="shared" ca="1" si="149"/>
        <v>0</v>
      </c>
      <c r="FI60" s="113">
        <f t="shared" ca="1" si="149"/>
        <v>0</v>
      </c>
      <c r="FJ60" s="113">
        <f t="shared" ca="1" si="149"/>
        <v>0</v>
      </c>
      <c r="FK60" s="113">
        <f t="shared" ca="1" si="149"/>
        <v>0</v>
      </c>
      <c r="FL60" s="113">
        <f t="shared" ca="1" si="149"/>
        <v>0</v>
      </c>
      <c r="FM60" s="113">
        <f t="shared" ca="1" si="149"/>
        <v>0</v>
      </c>
      <c r="FN60" s="113">
        <f t="shared" ca="1" si="149"/>
        <v>0</v>
      </c>
      <c r="FO60" s="113">
        <f t="shared" ref="FO60:GS60" ca="1" si="150">IF(FO$6=$C28,-$F28,0)</f>
        <v>0</v>
      </c>
      <c r="FP60" s="113">
        <f t="shared" ca="1" si="150"/>
        <v>0</v>
      </c>
      <c r="FQ60" s="113">
        <f t="shared" ca="1" si="150"/>
        <v>0</v>
      </c>
      <c r="FR60" s="113">
        <f t="shared" ca="1" si="150"/>
        <v>0</v>
      </c>
      <c r="FS60" s="113">
        <f t="shared" ca="1" si="150"/>
        <v>0</v>
      </c>
      <c r="FT60" s="113">
        <f t="shared" ca="1" si="150"/>
        <v>0</v>
      </c>
      <c r="FU60" s="113">
        <f t="shared" ca="1" si="150"/>
        <v>0</v>
      </c>
      <c r="FV60" s="113">
        <f t="shared" ca="1" si="150"/>
        <v>0</v>
      </c>
      <c r="FW60" s="113">
        <f t="shared" ca="1" si="150"/>
        <v>0</v>
      </c>
      <c r="FX60" s="113">
        <f t="shared" ca="1" si="150"/>
        <v>0</v>
      </c>
      <c r="FY60" s="113">
        <f t="shared" ca="1" si="150"/>
        <v>0</v>
      </c>
      <c r="FZ60" s="113">
        <f t="shared" ca="1" si="150"/>
        <v>0</v>
      </c>
      <c r="GA60" s="113">
        <f t="shared" ca="1" si="150"/>
        <v>0</v>
      </c>
      <c r="GB60" s="113">
        <f t="shared" ca="1" si="150"/>
        <v>0</v>
      </c>
      <c r="GC60" s="113">
        <f t="shared" ca="1" si="150"/>
        <v>0</v>
      </c>
      <c r="GD60" s="113">
        <f t="shared" ca="1" si="150"/>
        <v>0</v>
      </c>
      <c r="GE60" s="113">
        <f t="shared" ca="1" si="150"/>
        <v>0</v>
      </c>
      <c r="GF60" s="113">
        <f t="shared" ca="1" si="150"/>
        <v>0</v>
      </c>
      <c r="GG60" s="113">
        <f t="shared" ca="1" si="150"/>
        <v>0</v>
      </c>
      <c r="GH60" s="113">
        <f t="shared" ca="1" si="150"/>
        <v>0</v>
      </c>
      <c r="GI60" s="113">
        <f t="shared" ca="1" si="150"/>
        <v>0</v>
      </c>
      <c r="GJ60" s="113">
        <f t="shared" ca="1" si="150"/>
        <v>0</v>
      </c>
      <c r="GK60" s="113">
        <f t="shared" ca="1" si="150"/>
        <v>0</v>
      </c>
      <c r="GL60" s="113">
        <f t="shared" ca="1" si="150"/>
        <v>0</v>
      </c>
      <c r="GM60" s="113">
        <f t="shared" ca="1" si="150"/>
        <v>0</v>
      </c>
      <c r="GN60" s="113">
        <f t="shared" ca="1" si="150"/>
        <v>0</v>
      </c>
      <c r="GO60" s="113">
        <f t="shared" ca="1" si="150"/>
        <v>0</v>
      </c>
      <c r="GP60" s="113">
        <f t="shared" ca="1" si="150"/>
        <v>0</v>
      </c>
      <c r="GQ60" s="113">
        <f t="shared" ca="1" si="150"/>
        <v>0</v>
      </c>
      <c r="GR60" s="113">
        <f t="shared" ca="1" si="150"/>
        <v>0</v>
      </c>
      <c r="GS60" s="113">
        <f t="shared" ca="1" si="150"/>
        <v>0</v>
      </c>
      <c r="GU60" s="113">
        <f t="shared" ca="1" si="96"/>
        <v>0</v>
      </c>
      <c r="GV60" s="113">
        <f t="shared" ca="1" si="96"/>
        <v>-20066513.548652999</v>
      </c>
      <c r="GW60" s="113">
        <f t="shared" ca="1" si="96"/>
        <v>0</v>
      </c>
      <c r="GX60" s="113">
        <f t="shared" ca="1" si="96"/>
        <v>0</v>
      </c>
      <c r="GY60" s="113">
        <f t="shared" ca="1" si="96"/>
        <v>0</v>
      </c>
      <c r="GZ60" s="113">
        <f t="shared" ca="1" si="96"/>
        <v>0</v>
      </c>
      <c r="HA60" s="113">
        <f t="shared" ca="1" si="96"/>
        <v>0</v>
      </c>
      <c r="HB60" s="113">
        <f t="shared" ca="1" si="96"/>
        <v>0</v>
      </c>
      <c r="HC60" s="113">
        <f t="shared" ca="1" si="96"/>
        <v>0</v>
      </c>
      <c r="HD60" s="113">
        <f t="shared" ca="1" si="96"/>
        <v>0</v>
      </c>
      <c r="HE60" s="113">
        <f t="shared" ca="1" si="96"/>
        <v>0</v>
      </c>
      <c r="HF60" s="113">
        <f t="shared" ca="1" si="96"/>
        <v>0</v>
      </c>
      <c r="HG60" s="113">
        <f t="shared" ca="1" si="96"/>
        <v>0</v>
      </c>
      <c r="HH60" s="113">
        <f t="shared" ca="1" si="96"/>
        <v>0</v>
      </c>
      <c r="HI60" s="113">
        <f t="shared" ca="1" si="96"/>
        <v>0</v>
      </c>
      <c r="HJ60" s="113">
        <f t="shared" ca="1" si="96"/>
        <v>0</v>
      </c>
      <c r="HK60" s="113">
        <f t="shared" ca="1" si="35"/>
        <v>-20066513.548652999</v>
      </c>
    </row>
    <row r="61" spans="2:219" s="112" customFormat="1" hidden="1" outlineLevel="1" x14ac:dyDescent="0.75">
      <c r="B61" s="112" t="str">
        <f t="shared" si="27"/>
        <v>MSBAM 2017-C33</v>
      </c>
      <c r="C61" s="105"/>
      <c r="D61" s="111"/>
      <c r="E61" s="235"/>
      <c r="F61" s="113"/>
      <c r="G61" s="113"/>
      <c r="H61" s="236"/>
      <c r="I61" s="237"/>
      <c r="K61" s="113">
        <f t="shared" ref="K61:AP61" ca="1" si="151">IF(K$6=$C29,-$F29,0)</f>
        <v>0</v>
      </c>
      <c r="L61" s="113">
        <f t="shared" ca="1" si="151"/>
        <v>0</v>
      </c>
      <c r="M61" s="113">
        <f t="shared" ca="1" si="151"/>
        <v>0</v>
      </c>
      <c r="N61" s="113">
        <f t="shared" ca="1" si="151"/>
        <v>-19989258.000000004</v>
      </c>
      <c r="O61" s="113">
        <f t="shared" ca="1" si="151"/>
        <v>0</v>
      </c>
      <c r="P61" s="113">
        <f t="shared" ca="1" si="151"/>
        <v>0</v>
      </c>
      <c r="Q61" s="113">
        <f t="shared" ca="1" si="151"/>
        <v>0</v>
      </c>
      <c r="R61" s="113">
        <f t="shared" ca="1" si="151"/>
        <v>0</v>
      </c>
      <c r="S61" s="113">
        <f t="shared" ca="1" si="151"/>
        <v>0</v>
      </c>
      <c r="T61" s="113">
        <f t="shared" ca="1" si="151"/>
        <v>0</v>
      </c>
      <c r="U61" s="113">
        <f t="shared" ca="1" si="151"/>
        <v>0</v>
      </c>
      <c r="V61" s="113">
        <f t="shared" ca="1" si="151"/>
        <v>0</v>
      </c>
      <c r="W61" s="113">
        <f t="shared" ca="1" si="151"/>
        <v>0</v>
      </c>
      <c r="X61" s="113">
        <f t="shared" ca="1" si="151"/>
        <v>0</v>
      </c>
      <c r="Y61" s="113">
        <f t="shared" ca="1" si="151"/>
        <v>0</v>
      </c>
      <c r="Z61" s="113">
        <f t="shared" ca="1" si="151"/>
        <v>0</v>
      </c>
      <c r="AA61" s="113">
        <f t="shared" ca="1" si="151"/>
        <v>0</v>
      </c>
      <c r="AB61" s="113">
        <f t="shared" ca="1" si="151"/>
        <v>0</v>
      </c>
      <c r="AC61" s="113">
        <f t="shared" ca="1" si="151"/>
        <v>0</v>
      </c>
      <c r="AD61" s="113">
        <f t="shared" ca="1" si="151"/>
        <v>0</v>
      </c>
      <c r="AE61" s="113">
        <f t="shared" ca="1" si="151"/>
        <v>0</v>
      </c>
      <c r="AF61" s="113">
        <f t="shared" ca="1" si="151"/>
        <v>0</v>
      </c>
      <c r="AG61" s="113">
        <f t="shared" ca="1" si="151"/>
        <v>0</v>
      </c>
      <c r="AH61" s="113">
        <f t="shared" ca="1" si="151"/>
        <v>0</v>
      </c>
      <c r="AI61" s="113">
        <f t="shared" ca="1" si="151"/>
        <v>0</v>
      </c>
      <c r="AJ61" s="113">
        <f t="shared" ca="1" si="151"/>
        <v>0</v>
      </c>
      <c r="AK61" s="113">
        <f t="shared" ca="1" si="151"/>
        <v>0</v>
      </c>
      <c r="AL61" s="113">
        <f t="shared" ca="1" si="151"/>
        <v>0</v>
      </c>
      <c r="AM61" s="113">
        <f t="shared" ca="1" si="151"/>
        <v>0</v>
      </c>
      <c r="AN61" s="113">
        <f t="shared" ca="1" si="151"/>
        <v>0</v>
      </c>
      <c r="AO61" s="113">
        <f t="shared" ca="1" si="151"/>
        <v>0</v>
      </c>
      <c r="AP61" s="113">
        <f t="shared" ca="1" si="151"/>
        <v>0</v>
      </c>
      <c r="AQ61" s="113">
        <f t="shared" ref="AQ61:BV61" ca="1" si="152">IF(AQ$6=$C29,-$F29,0)</f>
        <v>0</v>
      </c>
      <c r="AR61" s="113">
        <f t="shared" ca="1" si="152"/>
        <v>0</v>
      </c>
      <c r="AS61" s="113">
        <f t="shared" ca="1" si="152"/>
        <v>0</v>
      </c>
      <c r="AT61" s="113">
        <f t="shared" ca="1" si="152"/>
        <v>0</v>
      </c>
      <c r="AU61" s="113">
        <f t="shared" ca="1" si="152"/>
        <v>0</v>
      </c>
      <c r="AV61" s="113">
        <f t="shared" ca="1" si="152"/>
        <v>0</v>
      </c>
      <c r="AW61" s="113">
        <f t="shared" ca="1" si="152"/>
        <v>0</v>
      </c>
      <c r="AX61" s="113">
        <f t="shared" ca="1" si="152"/>
        <v>0</v>
      </c>
      <c r="AY61" s="113">
        <f t="shared" ca="1" si="152"/>
        <v>0</v>
      </c>
      <c r="AZ61" s="113">
        <f t="shared" ca="1" si="152"/>
        <v>0</v>
      </c>
      <c r="BA61" s="113">
        <f t="shared" ca="1" si="152"/>
        <v>0</v>
      </c>
      <c r="BB61" s="113">
        <f t="shared" ca="1" si="152"/>
        <v>0</v>
      </c>
      <c r="BC61" s="113">
        <f t="shared" ca="1" si="152"/>
        <v>0</v>
      </c>
      <c r="BD61" s="113">
        <f t="shared" ca="1" si="152"/>
        <v>0</v>
      </c>
      <c r="BE61" s="113">
        <f t="shared" ca="1" si="152"/>
        <v>0</v>
      </c>
      <c r="BF61" s="113">
        <f t="shared" ca="1" si="152"/>
        <v>0</v>
      </c>
      <c r="BG61" s="113">
        <f t="shared" ca="1" si="152"/>
        <v>0</v>
      </c>
      <c r="BH61" s="113">
        <f t="shared" ca="1" si="152"/>
        <v>0</v>
      </c>
      <c r="BI61" s="113">
        <f t="shared" ca="1" si="152"/>
        <v>0</v>
      </c>
      <c r="BJ61" s="113">
        <f t="shared" ca="1" si="152"/>
        <v>0</v>
      </c>
      <c r="BK61" s="113">
        <f t="shared" ca="1" si="152"/>
        <v>0</v>
      </c>
      <c r="BL61" s="113">
        <f t="shared" ca="1" si="152"/>
        <v>0</v>
      </c>
      <c r="BM61" s="113">
        <f t="shared" ca="1" si="152"/>
        <v>0</v>
      </c>
      <c r="BN61" s="113">
        <f t="shared" ca="1" si="152"/>
        <v>0</v>
      </c>
      <c r="BO61" s="113">
        <f t="shared" ca="1" si="152"/>
        <v>0</v>
      </c>
      <c r="BP61" s="113">
        <f t="shared" ca="1" si="152"/>
        <v>0</v>
      </c>
      <c r="BQ61" s="113">
        <f t="shared" ca="1" si="152"/>
        <v>0</v>
      </c>
      <c r="BR61" s="113">
        <f t="shared" ca="1" si="152"/>
        <v>0</v>
      </c>
      <c r="BS61" s="113">
        <f t="shared" ca="1" si="152"/>
        <v>0</v>
      </c>
      <c r="BT61" s="113">
        <f t="shared" ca="1" si="152"/>
        <v>0</v>
      </c>
      <c r="BU61" s="113">
        <f t="shared" ca="1" si="152"/>
        <v>0</v>
      </c>
      <c r="BV61" s="113">
        <f t="shared" ca="1" si="152"/>
        <v>0</v>
      </c>
      <c r="BW61" s="113">
        <f t="shared" ref="BW61:DB61" ca="1" si="153">IF(BW$6=$C29,-$F29,0)</f>
        <v>0</v>
      </c>
      <c r="BX61" s="113">
        <f t="shared" ca="1" si="153"/>
        <v>0</v>
      </c>
      <c r="BY61" s="113">
        <f t="shared" ca="1" si="153"/>
        <v>0</v>
      </c>
      <c r="BZ61" s="113">
        <f t="shared" ca="1" si="153"/>
        <v>0</v>
      </c>
      <c r="CA61" s="113">
        <f t="shared" ca="1" si="153"/>
        <v>0</v>
      </c>
      <c r="CB61" s="113">
        <f t="shared" ca="1" si="153"/>
        <v>0</v>
      </c>
      <c r="CC61" s="113">
        <f t="shared" ca="1" si="153"/>
        <v>0</v>
      </c>
      <c r="CD61" s="113">
        <f t="shared" ca="1" si="153"/>
        <v>0</v>
      </c>
      <c r="CE61" s="113">
        <f t="shared" ca="1" si="153"/>
        <v>0</v>
      </c>
      <c r="CF61" s="113">
        <f t="shared" ca="1" si="153"/>
        <v>0</v>
      </c>
      <c r="CG61" s="113">
        <f t="shared" ca="1" si="153"/>
        <v>0</v>
      </c>
      <c r="CH61" s="113">
        <f t="shared" ca="1" si="153"/>
        <v>0</v>
      </c>
      <c r="CI61" s="113">
        <f t="shared" ca="1" si="153"/>
        <v>0</v>
      </c>
      <c r="CJ61" s="113">
        <f t="shared" ca="1" si="153"/>
        <v>0</v>
      </c>
      <c r="CK61" s="113">
        <f t="shared" ca="1" si="153"/>
        <v>0</v>
      </c>
      <c r="CL61" s="113">
        <f t="shared" ca="1" si="153"/>
        <v>0</v>
      </c>
      <c r="CM61" s="113">
        <f t="shared" ca="1" si="153"/>
        <v>0</v>
      </c>
      <c r="CN61" s="113">
        <f t="shared" ca="1" si="153"/>
        <v>0</v>
      </c>
      <c r="CO61" s="113">
        <f t="shared" ca="1" si="153"/>
        <v>0</v>
      </c>
      <c r="CP61" s="113">
        <f t="shared" ca="1" si="153"/>
        <v>0</v>
      </c>
      <c r="CQ61" s="113">
        <f t="shared" ca="1" si="153"/>
        <v>0</v>
      </c>
      <c r="CR61" s="113">
        <f t="shared" ca="1" si="153"/>
        <v>0</v>
      </c>
      <c r="CS61" s="113">
        <f t="shared" ca="1" si="153"/>
        <v>0</v>
      </c>
      <c r="CT61" s="113">
        <f t="shared" ca="1" si="153"/>
        <v>0</v>
      </c>
      <c r="CU61" s="113">
        <f t="shared" ca="1" si="153"/>
        <v>0</v>
      </c>
      <c r="CV61" s="113">
        <f t="shared" ca="1" si="153"/>
        <v>0</v>
      </c>
      <c r="CW61" s="113">
        <f t="shared" ca="1" si="153"/>
        <v>0</v>
      </c>
      <c r="CX61" s="113">
        <f t="shared" ca="1" si="153"/>
        <v>0</v>
      </c>
      <c r="CY61" s="113">
        <f t="shared" ca="1" si="153"/>
        <v>0</v>
      </c>
      <c r="CZ61" s="113">
        <f t="shared" ca="1" si="153"/>
        <v>0</v>
      </c>
      <c r="DA61" s="113">
        <f t="shared" ca="1" si="153"/>
        <v>0</v>
      </c>
      <c r="DB61" s="113">
        <f t="shared" ca="1" si="153"/>
        <v>0</v>
      </c>
      <c r="DC61" s="113">
        <f t="shared" ref="DC61:EH61" ca="1" si="154">IF(DC$6=$C29,-$F29,0)</f>
        <v>0</v>
      </c>
      <c r="DD61" s="113">
        <f t="shared" ca="1" si="154"/>
        <v>0</v>
      </c>
      <c r="DE61" s="113">
        <f t="shared" ca="1" si="154"/>
        <v>0</v>
      </c>
      <c r="DF61" s="113">
        <f t="shared" ca="1" si="154"/>
        <v>0</v>
      </c>
      <c r="DG61" s="113">
        <f t="shared" ca="1" si="154"/>
        <v>0</v>
      </c>
      <c r="DH61" s="113">
        <f t="shared" ca="1" si="154"/>
        <v>0</v>
      </c>
      <c r="DI61" s="113">
        <f t="shared" ca="1" si="154"/>
        <v>0</v>
      </c>
      <c r="DJ61" s="113">
        <f t="shared" ca="1" si="154"/>
        <v>0</v>
      </c>
      <c r="DK61" s="113">
        <f t="shared" ca="1" si="154"/>
        <v>0</v>
      </c>
      <c r="DL61" s="113">
        <f t="shared" ca="1" si="154"/>
        <v>0</v>
      </c>
      <c r="DM61" s="113">
        <f t="shared" ca="1" si="154"/>
        <v>0</v>
      </c>
      <c r="DN61" s="113">
        <f t="shared" ca="1" si="154"/>
        <v>0</v>
      </c>
      <c r="DO61" s="113">
        <f t="shared" ca="1" si="154"/>
        <v>0</v>
      </c>
      <c r="DP61" s="113">
        <f t="shared" ca="1" si="154"/>
        <v>0</v>
      </c>
      <c r="DQ61" s="113">
        <f t="shared" ca="1" si="154"/>
        <v>0</v>
      </c>
      <c r="DR61" s="113">
        <f t="shared" ca="1" si="154"/>
        <v>0</v>
      </c>
      <c r="DS61" s="113">
        <f t="shared" ca="1" si="154"/>
        <v>0</v>
      </c>
      <c r="DT61" s="113">
        <f t="shared" ca="1" si="154"/>
        <v>0</v>
      </c>
      <c r="DU61" s="113">
        <f t="shared" ca="1" si="154"/>
        <v>0</v>
      </c>
      <c r="DV61" s="113">
        <f t="shared" ca="1" si="154"/>
        <v>0</v>
      </c>
      <c r="DW61" s="113">
        <f t="shared" ca="1" si="154"/>
        <v>0</v>
      </c>
      <c r="DX61" s="113">
        <f t="shared" ca="1" si="154"/>
        <v>0</v>
      </c>
      <c r="DY61" s="113">
        <f t="shared" ca="1" si="154"/>
        <v>0</v>
      </c>
      <c r="DZ61" s="113">
        <f t="shared" ca="1" si="154"/>
        <v>0</v>
      </c>
      <c r="EA61" s="113">
        <f t="shared" ca="1" si="154"/>
        <v>0</v>
      </c>
      <c r="EB61" s="113">
        <f t="shared" ca="1" si="154"/>
        <v>0</v>
      </c>
      <c r="EC61" s="113">
        <f t="shared" ca="1" si="154"/>
        <v>0</v>
      </c>
      <c r="ED61" s="113">
        <f t="shared" ca="1" si="154"/>
        <v>0</v>
      </c>
      <c r="EE61" s="113">
        <f t="shared" ca="1" si="154"/>
        <v>0</v>
      </c>
      <c r="EF61" s="113">
        <f t="shared" ca="1" si="154"/>
        <v>0</v>
      </c>
      <c r="EG61" s="113">
        <f t="shared" ca="1" si="154"/>
        <v>0</v>
      </c>
      <c r="EH61" s="113">
        <f t="shared" ca="1" si="154"/>
        <v>0</v>
      </c>
      <c r="EI61" s="113">
        <f t="shared" ref="EI61:FN61" ca="1" si="155">IF(EI$6=$C29,-$F29,0)</f>
        <v>0</v>
      </c>
      <c r="EJ61" s="113">
        <f t="shared" ca="1" si="155"/>
        <v>0</v>
      </c>
      <c r="EK61" s="113">
        <f t="shared" ca="1" si="155"/>
        <v>0</v>
      </c>
      <c r="EL61" s="113">
        <f t="shared" ca="1" si="155"/>
        <v>0</v>
      </c>
      <c r="EM61" s="113">
        <f t="shared" ca="1" si="155"/>
        <v>0</v>
      </c>
      <c r="EN61" s="113">
        <f t="shared" ca="1" si="155"/>
        <v>0</v>
      </c>
      <c r="EO61" s="113">
        <f t="shared" ca="1" si="155"/>
        <v>0</v>
      </c>
      <c r="EP61" s="113">
        <f t="shared" ca="1" si="155"/>
        <v>0</v>
      </c>
      <c r="EQ61" s="113">
        <f t="shared" ca="1" si="155"/>
        <v>0</v>
      </c>
      <c r="ER61" s="113">
        <f t="shared" ca="1" si="155"/>
        <v>0</v>
      </c>
      <c r="ES61" s="113">
        <f t="shared" ca="1" si="155"/>
        <v>0</v>
      </c>
      <c r="ET61" s="113">
        <f t="shared" ca="1" si="155"/>
        <v>0</v>
      </c>
      <c r="EU61" s="113">
        <f t="shared" ca="1" si="155"/>
        <v>0</v>
      </c>
      <c r="EV61" s="113">
        <f t="shared" ca="1" si="155"/>
        <v>0</v>
      </c>
      <c r="EW61" s="113">
        <f t="shared" ca="1" si="155"/>
        <v>0</v>
      </c>
      <c r="EX61" s="113">
        <f t="shared" ca="1" si="155"/>
        <v>0</v>
      </c>
      <c r="EY61" s="113">
        <f t="shared" ca="1" si="155"/>
        <v>0</v>
      </c>
      <c r="EZ61" s="113">
        <f t="shared" ca="1" si="155"/>
        <v>0</v>
      </c>
      <c r="FA61" s="113">
        <f t="shared" ca="1" si="155"/>
        <v>0</v>
      </c>
      <c r="FB61" s="113">
        <f t="shared" ca="1" si="155"/>
        <v>0</v>
      </c>
      <c r="FC61" s="113">
        <f t="shared" ca="1" si="155"/>
        <v>0</v>
      </c>
      <c r="FD61" s="113">
        <f t="shared" ca="1" si="155"/>
        <v>0</v>
      </c>
      <c r="FE61" s="113">
        <f t="shared" ca="1" si="155"/>
        <v>0</v>
      </c>
      <c r="FF61" s="113">
        <f t="shared" ca="1" si="155"/>
        <v>0</v>
      </c>
      <c r="FG61" s="113">
        <f t="shared" ca="1" si="155"/>
        <v>0</v>
      </c>
      <c r="FH61" s="113">
        <f t="shared" ca="1" si="155"/>
        <v>0</v>
      </c>
      <c r="FI61" s="113">
        <f t="shared" ca="1" si="155"/>
        <v>0</v>
      </c>
      <c r="FJ61" s="113">
        <f t="shared" ca="1" si="155"/>
        <v>0</v>
      </c>
      <c r="FK61" s="113">
        <f t="shared" ca="1" si="155"/>
        <v>0</v>
      </c>
      <c r="FL61" s="113">
        <f t="shared" ca="1" si="155"/>
        <v>0</v>
      </c>
      <c r="FM61" s="113">
        <f t="shared" ca="1" si="155"/>
        <v>0</v>
      </c>
      <c r="FN61" s="113">
        <f t="shared" ca="1" si="155"/>
        <v>0</v>
      </c>
      <c r="FO61" s="113">
        <f t="shared" ref="FO61:GS61" ca="1" si="156">IF(FO$6=$C29,-$F29,0)</f>
        <v>0</v>
      </c>
      <c r="FP61" s="113">
        <f t="shared" ca="1" si="156"/>
        <v>0</v>
      </c>
      <c r="FQ61" s="113">
        <f t="shared" ca="1" si="156"/>
        <v>0</v>
      </c>
      <c r="FR61" s="113">
        <f t="shared" ca="1" si="156"/>
        <v>0</v>
      </c>
      <c r="FS61" s="113">
        <f t="shared" ca="1" si="156"/>
        <v>0</v>
      </c>
      <c r="FT61" s="113">
        <f t="shared" ca="1" si="156"/>
        <v>0</v>
      </c>
      <c r="FU61" s="113">
        <f t="shared" ca="1" si="156"/>
        <v>0</v>
      </c>
      <c r="FV61" s="113">
        <f t="shared" ca="1" si="156"/>
        <v>0</v>
      </c>
      <c r="FW61" s="113">
        <f t="shared" ca="1" si="156"/>
        <v>0</v>
      </c>
      <c r="FX61" s="113">
        <f t="shared" ca="1" si="156"/>
        <v>0</v>
      </c>
      <c r="FY61" s="113">
        <f t="shared" ca="1" si="156"/>
        <v>0</v>
      </c>
      <c r="FZ61" s="113">
        <f t="shared" ca="1" si="156"/>
        <v>0</v>
      </c>
      <c r="GA61" s="113">
        <f t="shared" ca="1" si="156"/>
        <v>0</v>
      </c>
      <c r="GB61" s="113">
        <f t="shared" ca="1" si="156"/>
        <v>0</v>
      </c>
      <c r="GC61" s="113">
        <f t="shared" ca="1" si="156"/>
        <v>0</v>
      </c>
      <c r="GD61" s="113">
        <f t="shared" ca="1" si="156"/>
        <v>0</v>
      </c>
      <c r="GE61" s="113">
        <f t="shared" ca="1" si="156"/>
        <v>0</v>
      </c>
      <c r="GF61" s="113">
        <f t="shared" ca="1" si="156"/>
        <v>0</v>
      </c>
      <c r="GG61" s="113">
        <f t="shared" ca="1" si="156"/>
        <v>0</v>
      </c>
      <c r="GH61" s="113">
        <f t="shared" ca="1" si="156"/>
        <v>0</v>
      </c>
      <c r="GI61" s="113">
        <f t="shared" ca="1" si="156"/>
        <v>0</v>
      </c>
      <c r="GJ61" s="113">
        <f t="shared" ca="1" si="156"/>
        <v>0</v>
      </c>
      <c r="GK61" s="113">
        <f t="shared" ca="1" si="156"/>
        <v>0</v>
      </c>
      <c r="GL61" s="113">
        <f t="shared" ca="1" si="156"/>
        <v>0</v>
      </c>
      <c r="GM61" s="113">
        <f t="shared" ca="1" si="156"/>
        <v>0</v>
      </c>
      <c r="GN61" s="113">
        <f t="shared" ca="1" si="156"/>
        <v>0</v>
      </c>
      <c r="GO61" s="113">
        <f t="shared" ca="1" si="156"/>
        <v>0</v>
      </c>
      <c r="GP61" s="113">
        <f t="shared" ca="1" si="156"/>
        <v>0</v>
      </c>
      <c r="GQ61" s="113">
        <f t="shared" ca="1" si="156"/>
        <v>0</v>
      </c>
      <c r="GR61" s="113">
        <f t="shared" ca="1" si="156"/>
        <v>0</v>
      </c>
      <c r="GS61" s="113">
        <f t="shared" ca="1" si="156"/>
        <v>0</v>
      </c>
      <c r="GU61" s="113">
        <f t="shared" ref="GU61:HJ67" ca="1" si="157">SUMIFS($K61:$GS61,$K$5:$GS$5,GU$6)</f>
        <v>-19989258.000000004</v>
      </c>
      <c r="GV61" s="113">
        <f t="shared" ca="1" si="157"/>
        <v>0</v>
      </c>
      <c r="GW61" s="113">
        <f t="shared" ca="1" si="157"/>
        <v>0</v>
      </c>
      <c r="GX61" s="113">
        <f t="shared" ca="1" si="157"/>
        <v>0</v>
      </c>
      <c r="GY61" s="113">
        <f t="shared" ca="1" si="157"/>
        <v>0</v>
      </c>
      <c r="GZ61" s="113">
        <f t="shared" ca="1" si="157"/>
        <v>0</v>
      </c>
      <c r="HA61" s="113">
        <f t="shared" ca="1" si="157"/>
        <v>0</v>
      </c>
      <c r="HB61" s="113">
        <f t="shared" ca="1" si="157"/>
        <v>0</v>
      </c>
      <c r="HC61" s="113">
        <f t="shared" ca="1" si="157"/>
        <v>0</v>
      </c>
      <c r="HD61" s="113">
        <f t="shared" ca="1" si="157"/>
        <v>0</v>
      </c>
      <c r="HE61" s="113">
        <f t="shared" ca="1" si="157"/>
        <v>0</v>
      </c>
      <c r="HF61" s="113">
        <f t="shared" ca="1" si="157"/>
        <v>0</v>
      </c>
      <c r="HG61" s="113">
        <f t="shared" ca="1" si="157"/>
        <v>0</v>
      </c>
      <c r="HH61" s="113">
        <f t="shared" ca="1" si="157"/>
        <v>0</v>
      </c>
      <c r="HI61" s="113">
        <f t="shared" ca="1" si="157"/>
        <v>0</v>
      </c>
      <c r="HJ61" s="113">
        <f t="shared" ca="1" si="157"/>
        <v>0</v>
      </c>
      <c r="HK61" s="113">
        <f t="shared" ca="1" si="35"/>
        <v>-19989258.000000004</v>
      </c>
    </row>
    <row r="62" spans="2:219" s="112" customFormat="1" hidden="1" outlineLevel="1" x14ac:dyDescent="0.75">
      <c r="B62" s="112" t="str">
        <f t="shared" si="27"/>
        <v>GSMS 2017-GS6</v>
      </c>
      <c r="C62" s="105"/>
      <c r="D62" s="111"/>
      <c r="E62" s="235"/>
      <c r="F62" s="113"/>
      <c r="G62" s="113"/>
      <c r="H62" s="236"/>
      <c r="I62" s="237"/>
      <c r="K62" s="113">
        <f t="shared" ref="K62:AP62" ca="1" si="158">IF(K$6=$C30,-$F30,0)</f>
        <v>0</v>
      </c>
      <c r="L62" s="113">
        <f t="shared" ca="1" si="158"/>
        <v>0</v>
      </c>
      <c r="M62" s="113">
        <f t="shared" ca="1" si="158"/>
        <v>0</v>
      </c>
      <c r="N62" s="113">
        <f t="shared" ca="1" si="158"/>
        <v>-25197303</v>
      </c>
      <c r="O62" s="113">
        <f t="shared" ca="1" si="158"/>
        <v>0</v>
      </c>
      <c r="P62" s="113">
        <f t="shared" ca="1" si="158"/>
        <v>0</v>
      </c>
      <c r="Q62" s="113">
        <f t="shared" ca="1" si="158"/>
        <v>0</v>
      </c>
      <c r="R62" s="113">
        <f t="shared" ca="1" si="158"/>
        <v>0</v>
      </c>
      <c r="S62" s="113">
        <f t="shared" ca="1" si="158"/>
        <v>0</v>
      </c>
      <c r="T62" s="113">
        <f t="shared" ca="1" si="158"/>
        <v>0</v>
      </c>
      <c r="U62" s="113">
        <f t="shared" ca="1" si="158"/>
        <v>0</v>
      </c>
      <c r="V62" s="113">
        <f t="shared" ca="1" si="158"/>
        <v>0</v>
      </c>
      <c r="W62" s="113">
        <f t="shared" ca="1" si="158"/>
        <v>0</v>
      </c>
      <c r="X62" s="113">
        <f t="shared" ca="1" si="158"/>
        <v>0</v>
      </c>
      <c r="Y62" s="113">
        <f t="shared" ca="1" si="158"/>
        <v>0</v>
      </c>
      <c r="Z62" s="113">
        <f t="shared" ca="1" si="158"/>
        <v>0</v>
      </c>
      <c r="AA62" s="113">
        <f t="shared" ca="1" si="158"/>
        <v>0</v>
      </c>
      <c r="AB62" s="113">
        <f t="shared" ca="1" si="158"/>
        <v>0</v>
      </c>
      <c r="AC62" s="113">
        <f t="shared" ca="1" si="158"/>
        <v>0</v>
      </c>
      <c r="AD62" s="113">
        <f t="shared" ca="1" si="158"/>
        <v>0</v>
      </c>
      <c r="AE62" s="113">
        <f t="shared" ca="1" si="158"/>
        <v>0</v>
      </c>
      <c r="AF62" s="113">
        <f t="shared" ca="1" si="158"/>
        <v>0</v>
      </c>
      <c r="AG62" s="113">
        <f t="shared" ca="1" si="158"/>
        <v>0</v>
      </c>
      <c r="AH62" s="113">
        <f t="shared" ca="1" si="158"/>
        <v>0</v>
      </c>
      <c r="AI62" s="113">
        <f t="shared" ca="1" si="158"/>
        <v>0</v>
      </c>
      <c r="AJ62" s="113">
        <f t="shared" ca="1" si="158"/>
        <v>0</v>
      </c>
      <c r="AK62" s="113">
        <f t="shared" ca="1" si="158"/>
        <v>0</v>
      </c>
      <c r="AL62" s="113">
        <f t="shared" ca="1" si="158"/>
        <v>0</v>
      </c>
      <c r="AM62" s="113">
        <f t="shared" ca="1" si="158"/>
        <v>0</v>
      </c>
      <c r="AN62" s="113">
        <f t="shared" ca="1" si="158"/>
        <v>0</v>
      </c>
      <c r="AO62" s="113">
        <f t="shared" ca="1" si="158"/>
        <v>0</v>
      </c>
      <c r="AP62" s="113">
        <f t="shared" ca="1" si="158"/>
        <v>0</v>
      </c>
      <c r="AQ62" s="113">
        <f t="shared" ref="AQ62:BV62" ca="1" si="159">IF(AQ$6=$C30,-$F30,0)</f>
        <v>0</v>
      </c>
      <c r="AR62" s="113">
        <f t="shared" ca="1" si="159"/>
        <v>0</v>
      </c>
      <c r="AS62" s="113">
        <f t="shared" ca="1" si="159"/>
        <v>0</v>
      </c>
      <c r="AT62" s="113">
        <f t="shared" ca="1" si="159"/>
        <v>0</v>
      </c>
      <c r="AU62" s="113">
        <f t="shared" ca="1" si="159"/>
        <v>0</v>
      </c>
      <c r="AV62" s="113">
        <f t="shared" ca="1" si="159"/>
        <v>0</v>
      </c>
      <c r="AW62" s="113">
        <f t="shared" ca="1" si="159"/>
        <v>0</v>
      </c>
      <c r="AX62" s="113">
        <f t="shared" ca="1" si="159"/>
        <v>0</v>
      </c>
      <c r="AY62" s="113">
        <f t="shared" ca="1" si="159"/>
        <v>0</v>
      </c>
      <c r="AZ62" s="113">
        <f t="shared" ca="1" si="159"/>
        <v>0</v>
      </c>
      <c r="BA62" s="113">
        <f t="shared" ca="1" si="159"/>
        <v>0</v>
      </c>
      <c r="BB62" s="113">
        <f t="shared" ca="1" si="159"/>
        <v>0</v>
      </c>
      <c r="BC62" s="113">
        <f t="shared" ca="1" si="159"/>
        <v>0</v>
      </c>
      <c r="BD62" s="113">
        <f t="shared" ca="1" si="159"/>
        <v>0</v>
      </c>
      <c r="BE62" s="113">
        <f t="shared" ca="1" si="159"/>
        <v>0</v>
      </c>
      <c r="BF62" s="113">
        <f t="shared" ca="1" si="159"/>
        <v>0</v>
      </c>
      <c r="BG62" s="113">
        <f t="shared" ca="1" si="159"/>
        <v>0</v>
      </c>
      <c r="BH62" s="113">
        <f t="shared" ca="1" si="159"/>
        <v>0</v>
      </c>
      <c r="BI62" s="113">
        <f t="shared" ca="1" si="159"/>
        <v>0</v>
      </c>
      <c r="BJ62" s="113">
        <f t="shared" ca="1" si="159"/>
        <v>0</v>
      </c>
      <c r="BK62" s="113">
        <f t="shared" ca="1" si="159"/>
        <v>0</v>
      </c>
      <c r="BL62" s="113">
        <f t="shared" ca="1" si="159"/>
        <v>0</v>
      </c>
      <c r="BM62" s="113">
        <f t="shared" ca="1" si="159"/>
        <v>0</v>
      </c>
      <c r="BN62" s="113">
        <f t="shared" ca="1" si="159"/>
        <v>0</v>
      </c>
      <c r="BO62" s="113">
        <f t="shared" ca="1" si="159"/>
        <v>0</v>
      </c>
      <c r="BP62" s="113">
        <f t="shared" ca="1" si="159"/>
        <v>0</v>
      </c>
      <c r="BQ62" s="113">
        <f t="shared" ca="1" si="159"/>
        <v>0</v>
      </c>
      <c r="BR62" s="113">
        <f t="shared" ca="1" si="159"/>
        <v>0</v>
      </c>
      <c r="BS62" s="113">
        <f t="shared" ca="1" si="159"/>
        <v>0</v>
      </c>
      <c r="BT62" s="113">
        <f t="shared" ca="1" si="159"/>
        <v>0</v>
      </c>
      <c r="BU62" s="113">
        <f t="shared" ca="1" si="159"/>
        <v>0</v>
      </c>
      <c r="BV62" s="113">
        <f t="shared" ca="1" si="159"/>
        <v>0</v>
      </c>
      <c r="BW62" s="113">
        <f t="shared" ref="BW62:DB62" ca="1" si="160">IF(BW$6=$C30,-$F30,0)</f>
        <v>0</v>
      </c>
      <c r="BX62" s="113">
        <f t="shared" ca="1" si="160"/>
        <v>0</v>
      </c>
      <c r="BY62" s="113">
        <f t="shared" ca="1" si="160"/>
        <v>0</v>
      </c>
      <c r="BZ62" s="113">
        <f t="shared" ca="1" si="160"/>
        <v>0</v>
      </c>
      <c r="CA62" s="113">
        <f t="shared" ca="1" si="160"/>
        <v>0</v>
      </c>
      <c r="CB62" s="113">
        <f t="shared" ca="1" si="160"/>
        <v>0</v>
      </c>
      <c r="CC62" s="113">
        <f t="shared" ca="1" si="160"/>
        <v>0</v>
      </c>
      <c r="CD62" s="113">
        <f t="shared" ca="1" si="160"/>
        <v>0</v>
      </c>
      <c r="CE62" s="113">
        <f t="shared" ca="1" si="160"/>
        <v>0</v>
      </c>
      <c r="CF62" s="113">
        <f t="shared" ca="1" si="160"/>
        <v>0</v>
      </c>
      <c r="CG62" s="113">
        <f t="shared" ca="1" si="160"/>
        <v>0</v>
      </c>
      <c r="CH62" s="113">
        <f t="shared" ca="1" si="160"/>
        <v>0</v>
      </c>
      <c r="CI62" s="113">
        <f t="shared" ca="1" si="160"/>
        <v>0</v>
      </c>
      <c r="CJ62" s="113">
        <f t="shared" ca="1" si="160"/>
        <v>0</v>
      </c>
      <c r="CK62" s="113">
        <f t="shared" ca="1" si="160"/>
        <v>0</v>
      </c>
      <c r="CL62" s="113">
        <f t="shared" ca="1" si="160"/>
        <v>0</v>
      </c>
      <c r="CM62" s="113">
        <f t="shared" ca="1" si="160"/>
        <v>0</v>
      </c>
      <c r="CN62" s="113">
        <f t="shared" ca="1" si="160"/>
        <v>0</v>
      </c>
      <c r="CO62" s="113">
        <f t="shared" ca="1" si="160"/>
        <v>0</v>
      </c>
      <c r="CP62" s="113">
        <f t="shared" ca="1" si="160"/>
        <v>0</v>
      </c>
      <c r="CQ62" s="113">
        <f t="shared" ca="1" si="160"/>
        <v>0</v>
      </c>
      <c r="CR62" s="113">
        <f t="shared" ca="1" si="160"/>
        <v>0</v>
      </c>
      <c r="CS62" s="113">
        <f t="shared" ca="1" si="160"/>
        <v>0</v>
      </c>
      <c r="CT62" s="113">
        <f t="shared" ca="1" si="160"/>
        <v>0</v>
      </c>
      <c r="CU62" s="113">
        <f t="shared" ca="1" si="160"/>
        <v>0</v>
      </c>
      <c r="CV62" s="113">
        <f t="shared" ca="1" si="160"/>
        <v>0</v>
      </c>
      <c r="CW62" s="113">
        <f t="shared" ca="1" si="160"/>
        <v>0</v>
      </c>
      <c r="CX62" s="113">
        <f t="shared" ca="1" si="160"/>
        <v>0</v>
      </c>
      <c r="CY62" s="113">
        <f t="shared" ca="1" si="160"/>
        <v>0</v>
      </c>
      <c r="CZ62" s="113">
        <f t="shared" ca="1" si="160"/>
        <v>0</v>
      </c>
      <c r="DA62" s="113">
        <f t="shared" ca="1" si="160"/>
        <v>0</v>
      </c>
      <c r="DB62" s="113">
        <f t="shared" ca="1" si="160"/>
        <v>0</v>
      </c>
      <c r="DC62" s="113">
        <f t="shared" ref="DC62:EH62" ca="1" si="161">IF(DC$6=$C30,-$F30,0)</f>
        <v>0</v>
      </c>
      <c r="DD62" s="113">
        <f t="shared" ca="1" si="161"/>
        <v>0</v>
      </c>
      <c r="DE62" s="113">
        <f t="shared" ca="1" si="161"/>
        <v>0</v>
      </c>
      <c r="DF62" s="113">
        <f t="shared" ca="1" si="161"/>
        <v>0</v>
      </c>
      <c r="DG62" s="113">
        <f t="shared" ca="1" si="161"/>
        <v>0</v>
      </c>
      <c r="DH62" s="113">
        <f t="shared" ca="1" si="161"/>
        <v>0</v>
      </c>
      <c r="DI62" s="113">
        <f t="shared" ca="1" si="161"/>
        <v>0</v>
      </c>
      <c r="DJ62" s="113">
        <f t="shared" ca="1" si="161"/>
        <v>0</v>
      </c>
      <c r="DK62" s="113">
        <f t="shared" ca="1" si="161"/>
        <v>0</v>
      </c>
      <c r="DL62" s="113">
        <f t="shared" ca="1" si="161"/>
        <v>0</v>
      </c>
      <c r="DM62" s="113">
        <f t="shared" ca="1" si="161"/>
        <v>0</v>
      </c>
      <c r="DN62" s="113">
        <f t="shared" ca="1" si="161"/>
        <v>0</v>
      </c>
      <c r="DO62" s="113">
        <f t="shared" ca="1" si="161"/>
        <v>0</v>
      </c>
      <c r="DP62" s="113">
        <f t="shared" ca="1" si="161"/>
        <v>0</v>
      </c>
      <c r="DQ62" s="113">
        <f t="shared" ca="1" si="161"/>
        <v>0</v>
      </c>
      <c r="DR62" s="113">
        <f t="shared" ca="1" si="161"/>
        <v>0</v>
      </c>
      <c r="DS62" s="113">
        <f t="shared" ca="1" si="161"/>
        <v>0</v>
      </c>
      <c r="DT62" s="113">
        <f t="shared" ca="1" si="161"/>
        <v>0</v>
      </c>
      <c r="DU62" s="113">
        <f t="shared" ca="1" si="161"/>
        <v>0</v>
      </c>
      <c r="DV62" s="113">
        <f t="shared" ca="1" si="161"/>
        <v>0</v>
      </c>
      <c r="DW62" s="113">
        <f t="shared" ca="1" si="161"/>
        <v>0</v>
      </c>
      <c r="DX62" s="113">
        <f t="shared" ca="1" si="161"/>
        <v>0</v>
      </c>
      <c r="DY62" s="113">
        <f t="shared" ca="1" si="161"/>
        <v>0</v>
      </c>
      <c r="DZ62" s="113">
        <f t="shared" ca="1" si="161"/>
        <v>0</v>
      </c>
      <c r="EA62" s="113">
        <f t="shared" ca="1" si="161"/>
        <v>0</v>
      </c>
      <c r="EB62" s="113">
        <f t="shared" ca="1" si="161"/>
        <v>0</v>
      </c>
      <c r="EC62" s="113">
        <f t="shared" ca="1" si="161"/>
        <v>0</v>
      </c>
      <c r="ED62" s="113">
        <f t="shared" ca="1" si="161"/>
        <v>0</v>
      </c>
      <c r="EE62" s="113">
        <f t="shared" ca="1" si="161"/>
        <v>0</v>
      </c>
      <c r="EF62" s="113">
        <f t="shared" ca="1" si="161"/>
        <v>0</v>
      </c>
      <c r="EG62" s="113">
        <f t="shared" ca="1" si="161"/>
        <v>0</v>
      </c>
      <c r="EH62" s="113">
        <f t="shared" ca="1" si="161"/>
        <v>0</v>
      </c>
      <c r="EI62" s="113">
        <f t="shared" ref="EI62:FN62" ca="1" si="162">IF(EI$6=$C30,-$F30,0)</f>
        <v>0</v>
      </c>
      <c r="EJ62" s="113">
        <f t="shared" ca="1" si="162"/>
        <v>0</v>
      </c>
      <c r="EK62" s="113">
        <f t="shared" ca="1" si="162"/>
        <v>0</v>
      </c>
      <c r="EL62" s="113">
        <f t="shared" ca="1" si="162"/>
        <v>0</v>
      </c>
      <c r="EM62" s="113">
        <f t="shared" ca="1" si="162"/>
        <v>0</v>
      </c>
      <c r="EN62" s="113">
        <f t="shared" ca="1" si="162"/>
        <v>0</v>
      </c>
      <c r="EO62" s="113">
        <f t="shared" ca="1" si="162"/>
        <v>0</v>
      </c>
      <c r="EP62" s="113">
        <f t="shared" ca="1" si="162"/>
        <v>0</v>
      </c>
      <c r="EQ62" s="113">
        <f t="shared" ca="1" si="162"/>
        <v>0</v>
      </c>
      <c r="ER62" s="113">
        <f t="shared" ca="1" si="162"/>
        <v>0</v>
      </c>
      <c r="ES62" s="113">
        <f t="shared" ca="1" si="162"/>
        <v>0</v>
      </c>
      <c r="ET62" s="113">
        <f t="shared" ca="1" si="162"/>
        <v>0</v>
      </c>
      <c r="EU62" s="113">
        <f t="shared" ca="1" si="162"/>
        <v>0</v>
      </c>
      <c r="EV62" s="113">
        <f t="shared" ca="1" si="162"/>
        <v>0</v>
      </c>
      <c r="EW62" s="113">
        <f t="shared" ca="1" si="162"/>
        <v>0</v>
      </c>
      <c r="EX62" s="113">
        <f t="shared" ca="1" si="162"/>
        <v>0</v>
      </c>
      <c r="EY62" s="113">
        <f t="shared" ca="1" si="162"/>
        <v>0</v>
      </c>
      <c r="EZ62" s="113">
        <f t="shared" ca="1" si="162"/>
        <v>0</v>
      </c>
      <c r="FA62" s="113">
        <f t="shared" ca="1" si="162"/>
        <v>0</v>
      </c>
      <c r="FB62" s="113">
        <f t="shared" ca="1" si="162"/>
        <v>0</v>
      </c>
      <c r="FC62" s="113">
        <f t="shared" ca="1" si="162"/>
        <v>0</v>
      </c>
      <c r="FD62" s="113">
        <f t="shared" ca="1" si="162"/>
        <v>0</v>
      </c>
      <c r="FE62" s="113">
        <f t="shared" ca="1" si="162"/>
        <v>0</v>
      </c>
      <c r="FF62" s="113">
        <f t="shared" ca="1" si="162"/>
        <v>0</v>
      </c>
      <c r="FG62" s="113">
        <f t="shared" ca="1" si="162"/>
        <v>0</v>
      </c>
      <c r="FH62" s="113">
        <f t="shared" ca="1" si="162"/>
        <v>0</v>
      </c>
      <c r="FI62" s="113">
        <f t="shared" ca="1" si="162"/>
        <v>0</v>
      </c>
      <c r="FJ62" s="113">
        <f t="shared" ca="1" si="162"/>
        <v>0</v>
      </c>
      <c r="FK62" s="113">
        <f t="shared" ca="1" si="162"/>
        <v>0</v>
      </c>
      <c r="FL62" s="113">
        <f t="shared" ca="1" si="162"/>
        <v>0</v>
      </c>
      <c r="FM62" s="113">
        <f t="shared" ca="1" si="162"/>
        <v>0</v>
      </c>
      <c r="FN62" s="113">
        <f t="shared" ca="1" si="162"/>
        <v>0</v>
      </c>
      <c r="FO62" s="113">
        <f t="shared" ref="FO62:GS62" ca="1" si="163">IF(FO$6=$C30,-$F30,0)</f>
        <v>0</v>
      </c>
      <c r="FP62" s="113">
        <f t="shared" ca="1" si="163"/>
        <v>0</v>
      </c>
      <c r="FQ62" s="113">
        <f t="shared" ca="1" si="163"/>
        <v>0</v>
      </c>
      <c r="FR62" s="113">
        <f t="shared" ca="1" si="163"/>
        <v>0</v>
      </c>
      <c r="FS62" s="113">
        <f t="shared" ca="1" si="163"/>
        <v>0</v>
      </c>
      <c r="FT62" s="113">
        <f t="shared" ca="1" si="163"/>
        <v>0</v>
      </c>
      <c r="FU62" s="113">
        <f t="shared" ca="1" si="163"/>
        <v>0</v>
      </c>
      <c r="FV62" s="113">
        <f t="shared" ca="1" si="163"/>
        <v>0</v>
      </c>
      <c r="FW62" s="113">
        <f t="shared" ca="1" si="163"/>
        <v>0</v>
      </c>
      <c r="FX62" s="113">
        <f t="shared" ca="1" si="163"/>
        <v>0</v>
      </c>
      <c r="FY62" s="113">
        <f t="shared" ca="1" si="163"/>
        <v>0</v>
      </c>
      <c r="FZ62" s="113">
        <f t="shared" ca="1" si="163"/>
        <v>0</v>
      </c>
      <c r="GA62" s="113">
        <f t="shared" ca="1" si="163"/>
        <v>0</v>
      </c>
      <c r="GB62" s="113">
        <f t="shared" ca="1" si="163"/>
        <v>0</v>
      </c>
      <c r="GC62" s="113">
        <f t="shared" ca="1" si="163"/>
        <v>0</v>
      </c>
      <c r="GD62" s="113">
        <f t="shared" ca="1" si="163"/>
        <v>0</v>
      </c>
      <c r="GE62" s="113">
        <f t="shared" ca="1" si="163"/>
        <v>0</v>
      </c>
      <c r="GF62" s="113">
        <f t="shared" ca="1" si="163"/>
        <v>0</v>
      </c>
      <c r="GG62" s="113">
        <f t="shared" ca="1" si="163"/>
        <v>0</v>
      </c>
      <c r="GH62" s="113">
        <f t="shared" ca="1" si="163"/>
        <v>0</v>
      </c>
      <c r="GI62" s="113">
        <f t="shared" ca="1" si="163"/>
        <v>0</v>
      </c>
      <c r="GJ62" s="113">
        <f t="shared" ca="1" si="163"/>
        <v>0</v>
      </c>
      <c r="GK62" s="113">
        <f t="shared" ca="1" si="163"/>
        <v>0</v>
      </c>
      <c r="GL62" s="113">
        <f t="shared" ca="1" si="163"/>
        <v>0</v>
      </c>
      <c r="GM62" s="113">
        <f t="shared" ca="1" si="163"/>
        <v>0</v>
      </c>
      <c r="GN62" s="113">
        <f t="shared" ca="1" si="163"/>
        <v>0</v>
      </c>
      <c r="GO62" s="113">
        <f t="shared" ca="1" si="163"/>
        <v>0</v>
      </c>
      <c r="GP62" s="113">
        <f t="shared" ca="1" si="163"/>
        <v>0</v>
      </c>
      <c r="GQ62" s="113">
        <f t="shared" ca="1" si="163"/>
        <v>0</v>
      </c>
      <c r="GR62" s="113">
        <f t="shared" ca="1" si="163"/>
        <v>0</v>
      </c>
      <c r="GS62" s="113">
        <f t="shared" ca="1" si="163"/>
        <v>0</v>
      </c>
      <c r="GU62" s="113">
        <f t="shared" ca="1" si="157"/>
        <v>-25197303</v>
      </c>
      <c r="GV62" s="113">
        <f t="shared" ca="1" si="157"/>
        <v>0</v>
      </c>
      <c r="GW62" s="113">
        <f t="shared" ca="1" si="157"/>
        <v>0</v>
      </c>
      <c r="GX62" s="113">
        <f t="shared" ca="1" si="157"/>
        <v>0</v>
      </c>
      <c r="GY62" s="113">
        <f t="shared" ca="1" si="157"/>
        <v>0</v>
      </c>
      <c r="GZ62" s="113">
        <f t="shared" ca="1" si="157"/>
        <v>0</v>
      </c>
      <c r="HA62" s="113">
        <f t="shared" ca="1" si="157"/>
        <v>0</v>
      </c>
      <c r="HB62" s="113">
        <f t="shared" ca="1" si="157"/>
        <v>0</v>
      </c>
      <c r="HC62" s="113">
        <f t="shared" ca="1" si="157"/>
        <v>0</v>
      </c>
      <c r="HD62" s="113">
        <f t="shared" ca="1" si="157"/>
        <v>0</v>
      </c>
      <c r="HE62" s="113">
        <f t="shared" ca="1" si="157"/>
        <v>0</v>
      </c>
      <c r="HF62" s="113">
        <f t="shared" ca="1" si="157"/>
        <v>0</v>
      </c>
      <c r="HG62" s="113">
        <f t="shared" ca="1" si="157"/>
        <v>0</v>
      </c>
      <c r="HH62" s="113">
        <f t="shared" ca="1" si="157"/>
        <v>0</v>
      </c>
      <c r="HI62" s="113">
        <f t="shared" ca="1" si="157"/>
        <v>0</v>
      </c>
      <c r="HJ62" s="113">
        <f t="shared" ca="1" si="157"/>
        <v>0</v>
      </c>
      <c r="HK62" s="113">
        <f t="shared" ca="1" si="35"/>
        <v>-25197303</v>
      </c>
    </row>
    <row r="63" spans="2:219" s="112" customFormat="1" hidden="1" outlineLevel="1" x14ac:dyDescent="0.75">
      <c r="B63" s="112" t="str">
        <f t="shared" si="27"/>
        <v>JPMDB 2017-C7</v>
      </c>
      <c r="C63" s="105"/>
      <c r="D63" s="111"/>
      <c r="E63" s="235"/>
      <c r="F63" s="113"/>
      <c r="G63" s="113"/>
      <c r="H63" s="236"/>
      <c r="I63" s="237"/>
      <c r="K63" s="113">
        <f t="shared" ref="K63:AP63" ca="1" si="164">IF(K$6=$C31,-$F31,0)</f>
        <v>0</v>
      </c>
      <c r="L63" s="113">
        <f t="shared" ca="1" si="164"/>
        <v>0</v>
      </c>
      <c r="M63" s="113">
        <f t="shared" ca="1" si="164"/>
        <v>0</v>
      </c>
      <c r="N63" s="113">
        <f t="shared" ca="1" si="164"/>
        <v>0</v>
      </c>
      <c r="O63" s="113">
        <f t="shared" ca="1" si="164"/>
        <v>0</v>
      </c>
      <c r="P63" s="113">
        <f t="shared" ca="1" si="164"/>
        <v>0</v>
      </c>
      <c r="Q63" s="113">
        <f t="shared" ca="1" si="164"/>
        <v>0</v>
      </c>
      <c r="R63" s="113">
        <f t="shared" ca="1" si="164"/>
        <v>0</v>
      </c>
      <c r="S63" s="113">
        <f t="shared" ca="1" si="164"/>
        <v>-26162797.471462082</v>
      </c>
      <c r="T63" s="113">
        <f t="shared" ca="1" si="164"/>
        <v>0</v>
      </c>
      <c r="U63" s="113">
        <f t="shared" ca="1" si="164"/>
        <v>0</v>
      </c>
      <c r="V63" s="113">
        <f t="shared" ca="1" si="164"/>
        <v>0</v>
      </c>
      <c r="W63" s="113">
        <f t="shared" ca="1" si="164"/>
        <v>0</v>
      </c>
      <c r="X63" s="113">
        <f t="shared" ca="1" si="164"/>
        <v>0</v>
      </c>
      <c r="Y63" s="113">
        <f t="shared" ca="1" si="164"/>
        <v>0</v>
      </c>
      <c r="Z63" s="113">
        <f t="shared" ca="1" si="164"/>
        <v>0</v>
      </c>
      <c r="AA63" s="113">
        <f t="shared" ca="1" si="164"/>
        <v>0</v>
      </c>
      <c r="AB63" s="113">
        <f t="shared" ca="1" si="164"/>
        <v>0</v>
      </c>
      <c r="AC63" s="113">
        <f t="shared" ca="1" si="164"/>
        <v>0</v>
      </c>
      <c r="AD63" s="113">
        <f t="shared" ca="1" si="164"/>
        <v>0</v>
      </c>
      <c r="AE63" s="113">
        <f t="shared" ca="1" si="164"/>
        <v>0</v>
      </c>
      <c r="AF63" s="113">
        <f t="shared" ca="1" si="164"/>
        <v>0</v>
      </c>
      <c r="AG63" s="113">
        <f t="shared" ca="1" si="164"/>
        <v>0</v>
      </c>
      <c r="AH63" s="113">
        <f t="shared" ca="1" si="164"/>
        <v>0</v>
      </c>
      <c r="AI63" s="113">
        <f t="shared" ca="1" si="164"/>
        <v>0</v>
      </c>
      <c r="AJ63" s="113">
        <f t="shared" ca="1" si="164"/>
        <v>0</v>
      </c>
      <c r="AK63" s="113">
        <f t="shared" ca="1" si="164"/>
        <v>0</v>
      </c>
      <c r="AL63" s="113">
        <f t="shared" ca="1" si="164"/>
        <v>0</v>
      </c>
      <c r="AM63" s="113">
        <f t="shared" ca="1" si="164"/>
        <v>0</v>
      </c>
      <c r="AN63" s="113">
        <f t="shared" ca="1" si="164"/>
        <v>0</v>
      </c>
      <c r="AO63" s="113">
        <f t="shared" ca="1" si="164"/>
        <v>0</v>
      </c>
      <c r="AP63" s="113">
        <f t="shared" ca="1" si="164"/>
        <v>0</v>
      </c>
      <c r="AQ63" s="113">
        <f t="shared" ref="AQ63:BV63" ca="1" si="165">IF(AQ$6=$C31,-$F31,0)</f>
        <v>0</v>
      </c>
      <c r="AR63" s="113">
        <f t="shared" ca="1" si="165"/>
        <v>0</v>
      </c>
      <c r="AS63" s="113">
        <f t="shared" ca="1" si="165"/>
        <v>0</v>
      </c>
      <c r="AT63" s="113">
        <f t="shared" ca="1" si="165"/>
        <v>0</v>
      </c>
      <c r="AU63" s="113">
        <f t="shared" ca="1" si="165"/>
        <v>0</v>
      </c>
      <c r="AV63" s="113">
        <f t="shared" ca="1" si="165"/>
        <v>0</v>
      </c>
      <c r="AW63" s="113">
        <f t="shared" ca="1" si="165"/>
        <v>0</v>
      </c>
      <c r="AX63" s="113">
        <f t="shared" ca="1" si="165"/>
        <v>0</v>
      </c>
      <c r="AY63" s="113">
        <f t="shared" ca="1" si="165"/>
        <v>0</v>
      </c>
      <c r="AZ63" s="113">
        <f t="shared" ca="1" si="165"/>
        <v>0</v>
      </c>
      <c r="BA63" s="113">
        <f t="shared" ca="1" si="165"/>
        <v>0</v>
      </c>
      <c r="BB63" s="113">
        <f t="shared" ca="1" si="165"/>
        <v>0</v>
      </c>
      <c r="BC63" s="113">
        <f t="shared" ca="1" si="165"/>
        <v>0</v>
      </c>
      <c r="BD63" s="113">
        <f t="shared" ca="1" si="165"/>
        <v>0</v>
      </c>
      <c r="BE63" s="113">
        <f t="shared" ca="1" si="165"/>
        <v>0</v>
      </c>
      <c r="BF63" s="113">
        <f t="shared" ca="1" si="165"/>
        <v>0</v>
      </c>
      <c r="BG63" s="113">
        <f t="shared" ca="1" si="165"/>
        <v>0</v>
      </c>
      <c r="BH63" s="113">
        <f t="shared" ca="1" si="165"/>
        <v>0</v>
      </c>
      <c r="BI63" s="113">
        <f t="shared" ca="1" si="165"/>
        <v>0</v>
      </c>
      <c r="BJ63" s="113">
        <f t="shared" ca="1" si="165"/>
        <v>0</v>
      </c>
      <c r="BK63" s="113">
        <f t="shared" ca="1" si="165"/>
        <v>0</v>
      </c>
      <c r="BL63" s="113">
        <f t="shared" ca="1" si="165"/>
        <v>0</v>
      </c>
      <c r="BM63" s="113">
        <f t="shared" ca="1" si="165"/>
        <v>0</v>
      </c>
      <c r="BN63" s="113">
        <f t="shared" ca="1" si="165"/>
        <v>0</v>
      </c>
      <c r="BO63" s="113">
        <f t="shared" ca="1" si="165"/>
        <v>0</v>
      </c>
      <c r="BP63" s="113">
        <f t="shared" ca="1" si="165"/>
        <v>0</v>
      </c>
      <c r="BQ63" s="113">
        <f t="shared" ca="1" si="165"/>
        <v>0</v>
      </c>
      <c r="BR63" s="113">
        <f t="shared" ca="1" si="165"/>
        <v>0</v>
      </c>
      <c r="BS63" s="113">
        <f t="shared" ca="1" si="165"/>
        <v>0</v>
      </c>
      <c r="BT63" s="113">
        <f t="shared" ca="1" si="165"/>
        <v>0</v>
      </c>
      <c r="BU63" s="113">
        <f t="shared" ca="1" si="165"/>
        <v>0</v>
      </c>
      <c r="BV63" s="113">
        <f t="shared" ca="1" si="165"/>
        <v>0</v>
      </c>
      <c r="BW63" s="113">
        <f t="shared" ref="BW63:DB63" ca="1" si="166">IF(BW$6=$C31,-$F31,0)</f>
        <v>0</v>
      </c>
      <c r="BX63" s="113">
        <f t="shared" ca="1" si="166"/>
        <v>0</v>
      </c>
      <c r="BY63" s="113">
        <f t="shared" ca="1" si="166"/>
        <v>0</v>
      </c>
      <c r="BZ63" s="113">
        <f t="shared" ca="1" si="166"/>
        <v>0</v>
      </c>
      <c r="CA63" s="113">
        <f t="shared" ca="1" si="166"/>
        <v>0</v>
      </c>
      <c r="CB63" s="113">
        <f t="shared" ca="1" si="166"/>
        <v>0</v>
      </c>
      <c r="CC63" s="113">
        <f t="shared" ca="1" si="166"/>
        <v>0</v>
      </c>
      <c r="CD63" s="113">
        <f t="shared" ca="1" si="166"/>
        <v>0</v>
      </c>
      <c r="CE63" s="113">
        <f t="shared" ca="1" si="166"/>
        <v>0</v>
      </c>
      <c r="CF63" s="113">
        <f t="shared" ca="1" si="166"/>
        <v>0</v>
      </c>
      <c r="CG63" s="113">
        <f t="shared" ca="1" si="166"/>
        <v>0</v>
      </c>
      <c r="CH63" s="113">
        <f t="shared" ca="1" si="166"/>
        <v>0</v>
      </c>
      <c r="CI63" s="113">
        <f t="shared" ca="1" si="166"/>
        <v>0</v>
      </c>
      <c r="CJ63" s="113">
        <f t="shared" ca="1" si="166"/>
        <v>0</v>
      </c>
      <c r="CK63" s="113">
        <f t="shared" ca="1" si="166"/>
        <v>0</v>
      </c>
      <c r="CL63" s="113">
        <f t="shared" ca="1" si="166"/>
        <v>0</v>
      </c>
      <c r="CM63" s="113">
        <f t="shared" ca="1" si="166"/>
        <v>0</v>
      </c>
      <c r="CN63" s="113">
        <f t="shared" ca="1" si="166"/>
        <v>0</v>
      </c>
      <c r="CO63" s="113">
        <f t="shared" ca="1" si="166"/>
        <v>0</v>
      </c>
      <c r="CP63" s="113">
        <f t="shared" ca="1" si="166"/>
        <v>0</v>
      </c>
      <c r="CQ63" s="113">
        <f t="shared" ca="1" si="166"/>
        <v>0</v>
      </c>
      <c r="CR63" s="113">
        <f t="shared" ca="1" si="166"/>
        <v>0</v>
      </c>
      <c r="CS63" s="113">
        <f t="shared" ca="1" si="166"/>
        <v>0</v>
      </c>
      <c r="CT63" s="113">
        <f t="shared" ca="1" si="166"/>
        <v>0</v>
      </c>
      <c r="CU63" s="113">
        <f t="shared" ca="1" si="166"/>
        <v>0</v>
      </c>
      <c r="CV63" s="113">
        <f t="shared" ca="1" si="166"/>
        <v>0</v>
      </c>
      <c r="CW63" s="113">
        <f t="shared" ca="1" si="166"/>
        <v>0</v>
      </c>
      <c r="CX63" s="113">
        <f t="shared" ca="1" si="166"/>
        <v>0</v>
      </c>
      <c r="CY63" s="113">
        <f t="shared" ca="1" si="166"/>
        <v>0</v>
      </c>
      <c r="CZ63" s="113">
        <f t="shared" ca="1" si="166"/>
        <v>0</v>
      </c>
      <c r="DA63" s="113">
        <f t="shared" ca="1" si="166"/>
        <v>0</v>
      </c>
      <c r="DB63" s="113">
        <f t="shared" ca="1" si="166"/>
        <v>0</v>
      </c>
      <c r="DC63" s="113">
        <f t="shared" ref="DC63:EH63" ca="1" si="167">IF(DC$6=$C31,-$F31,0)</f>
        <v>0</v>
      </c>
      <c r="DD63" s="113">
        <f t="shared" ca="1" si="167"/>
        <v>0</v>
      </c>
      <c r="DE63" s="113">
        <f t="shared" ca="1" si="167"/>
        <v>0</v>
      </c>
      <c r="DF63" s="113">
        <f t="shared" ca="1" si="167"/>
        <v>0</v>
      </c>
      <c r="DG63" s="113">
        <f t="shared" ca="1" si="167"/>
        <v>0</v>
      </c>
      <c r="DH63" s="113">
        <f t="shared" ca="1" si="167"/>
        <v>0</v>
      </c>
      <c r="DI63" s="113">
        <f t="shared" ca="1" si="167"/>
        <v>0</v>
      </c>
      <c r="DJ63" s="113">
        <f t="shared" ca="1" si="167"/>
        <v>0</v>
      </c>
      <c r="DK63" s="113">
        <f t="shared" ca="1" si="167"/>
        <v>0</v>
      </c>
      <c r="DL63" s="113">
        <f t="shared" ca="1" si="167"/>
        <v>0</v>
      </c>
      <c r="DM63" s="113">
        <f t="shared" ca="1" si="167"/>
        <v>0</v>
      </c>
      <c r="DN63" s="113">
        <f t="shared" ca="1" si="167"/>
        <v>0</v>
      </c>
      <c r="DO63" s="113">
        <f t="shared" ca="1" si="167"/>
        <v>0</v>
      </c>
      <c r="DP63" s="113">
        <f t="shared" ca="1" si="167"/>
        <v>0</v>
      </c>
      <c r="DQ63" s="113">
        <f t="shared" ca="1" si="167"/>
        <v>0</v>
      </c>
      <c r="DR63" s="113">
        <f t="shared" ca="1" si="167"/>
        <v>0</v>
      </c>
      <c r="DS63" s="113">
        <f t="shared" ca="1" si="167"/>
        <v>0</v>
      </c>
      <c r="DT63" s="113">
        <f t="shared" ca="1" si="167"/>
        <v>0</v>
      </c>
      <c r="DU63" s="113">
        <f t="shared" ca="1" si="167"/>
        <v>0</v>
      </c>
      <c r="DV63" s="113">
        <f t="shared" ca="1" si="167"/>
        <v>0</v>
      </c>
      <c r="DW63" s="113">
        <f t="shared" ca="1" si="167"/>
        <v>0</v>
      </c>
      <c r="DX63" s="113">
        <f t="shared" ca="1" si="167"/>
        <v>0</v>
      </c>
      <c r="DY63" s="113">
        <f t="shared" ca="1" si="167"/>
        <v>0</v>
      </c>
      <c r="DZ63" s="113">
        <f t="shared" ca="1" si="167"/>
        <v>0</v>
      </c>
      <c r="EA63" s="113">
        <f t="shared" ca="1" si="167"/>
        <v>0</v>
      </c>
      <c r="EB63" s="113">
        <f t="shared" ca="1" si="167"/>
        <v>0</v>
      </c>
      <c r="EC63" s="113">
        <f t="shared" ca="1" si="167"/>
        <v>0</v>
      </c>
      <c r="ED63" s="113">
        <f t="shared" ca="1" si="167"/>
        <v>0</v>
      </c>
      <c r="EE63" s="113">
        <f t="shared" ca="1" si="167"/>
        <v>0</v>
      </c>
      <c r="EF63" s="113">
        <f t="shared" ca="1" si="167"/>
        <v>0</v>
      </c>
      <c r="EG63" s="113">
        <f t="shared" ca="1" si="167"/>
        <v>0</v>
      </c>
      <c r="EH63" s="113">
        <f t="shared" ca="1" si="167"/>
        <v>0</v>
      </c>
      <c r="EI63" s="113">
        <f t="shared" ref="EI63:FN63" ca="1" si="168">IF(EI$6=$C31,-$F31,0)</f>
        <v>0</v>
      </c>
      <c r="EJ63" s="113">
        <f t="shared" ca="1" si="168"/>
        <v>0</v>
      </c>
      <c r="EK63" s="113">
        <f t="shared" ca="1" si="168"/>
        <v>0</v>
      </c>
      <c r="EL63" s="113">
        <f t="shared" ca="1" si="168"/>
        <v>0</v>
      </c>
      <c r="EM63" s="113">
        <f t="shared" ca="1" si="168"/>
        <v>0</v>
      </c>
      <c r="EN63" s="113">
        <f t="shared" ca="1" si="168"/>
        <v>0</v>
      </c>
      <c r="EO63" s="113">
        <f t="shared" ca="1" si="168"/>
        <v>0</v>
      </c>
      <c r="EP63" s="113">
        <f t="shared" ca="1" si="168"/>
        <v>0</v>
      </c>
      <c r="EQ63" s="113">
        <f t="shared" ca="1" si="168"/>
        <v>0</v>
      </c>
      <c r="ER63" s="113">
        <f t="shared" ca="1" si="168"/>
        <v>0</v>
      </c>
      <c r="ES63" s="113">
        <f t="shared" ca="1" si="168"/>
        <v>0</v>
      </c>
      <c r="ET63" s="113">
        <f t="shared" ca="1" si="168"/>
        <v>0</v>
      </c>
      <c r="EU63" s="113">
        <f t="shared" ca="1" si="168"/>
        <v>0</v>
      </c>
      <c r="EV63" s="113">
        <f t="shared" ca="1" si="168"/>
        <v>0</v>
      </c>
      <c r="EW63" s="113">
        <f t="shared" ca="1" si="168"/>
        <v>0</v>
      </c>
      <c r="EX63" s="113">
        <f t="shared" ca="1" si="168"/>
        <v>0</v>
      </c>
      <c r="EY63" s="113">
        <f t="shared" ca="1" si="168"/>
        <v>0</v>
      </c>
      <c r="EZ63" s="113">
        <f t="shared" ca="1" si="168"/>
        <v>0</v>
      </c>
      <c r="FA63" s="113">
        <f t="shared" ca="1" si="168"/>
        <v>0</v>
      </c>
      <c r="FB63" s="113">
        <f t="shared" ca="1" si="168"/>
        <v>0</v>
      </c>
      <c r="FC63" s="113">
        <f t="shared" ca="1" si="168"/>
        <v>0</v>
      </c>
      <c r="FD63" s="113">
        <f t="shared" ca="1" si="168"/>
        <v>0</v>
      </c>
      <c r="FE63" s="113">
        <f t="shared" ca="1" si="168"/>
        <v>0</v>
      </c>
      <c r="FF63" s="113">
        <f t="shared" ca="1" si="168"/>
        <v>0</v>
      </c>
      <c r="FG63" s="113">
        <f t="shared" ca="1" si="168"/>
        <v>0</v>
      </c>
      <c r="FH63" s="113">
        <f t="shared" ca="1" si="168"/>
        <v>0</v>
      </c>
      <c r="FI63" s="113">
        <f t="shared" ca="1" si="168"/>
        <v>0</v>
      </c>
      <c r="FJ63" s="113">
        <f t="shared" ca="1" si="168"/>
        <v>0</v>
      </c>
      <c r="FK63" s="113">
        <f t="shared" ca="1" si="168"/>
        <v>0</v>
      </c>
      <c r="FL63" s="113">
        <f t="shared" ca="1" si="168"/>
        <v>0</v>
      </c>
      <c r="FM63" s="113">
        <f t="shared" ca="1" si="168"/>
        <v>0</v>
      </c>
      <c r="FN63" s="113">
        <f t="shared" ca="1" si="168"/>
        <v>0</v>
      </c>
      <c r="FO63" s="113">
        <f t="shared" ref="FO63:GS63" ca="1" si="169">IF(FO$6=$C31,-$F31,0)</f>
        <v>0</v>
      </c>
      <c r="FP63" s="113">
        <f t="shared" ca="1" si="169"/>
        <v>0</v>
      </c>
      <c r="FQ63" s="113">
        <f t="shared" ca="1" si="169"/>
        <v>0</v>
      </c>
      <c r="FR63" s="113">
        <f t="shared" ca="1" si="169"/>
        <v>0</v>
      </c>
      <c r="FS63" s="113">
        <f t="shared" ca="1" si="169"/>
        <v>0</v>
      </c>
      <c r="FT63" s="113">
        <f t="shared" ca="1" si="169"/>
        <v>0</v>
      </c>
      <c r="FU63" s="113">
        <f t="shared" ca="1" si="169"/>
        <v>0</v>
      </c>
      <c r="FV63" s="113">
        <f t="shared" ca="1" si="169"/>
        <v>0</v>
      </c>
      <c r="FW63" s="113">
        <f t="shared" ca="1" si="169"/>
        <v>0</v>
      </c>
      <c r="FX63" s="113">
        <f t="shared" ca="1" si="169"/>
        <v>0</v>
      </c>
      <c r="FY63" s="113">
        <f t="shared" ca="1" si="169"/>
        <v>0</v>
      </c>
      <c r="FZ63" s="113">
        <f t="shared" ca="1" si="169"/>
        <v>0</v>
      </c>
      <c r="GA63" s="113">
        <f t="shared" ca="1" si="169"/>
        <v>0</v>
      </c>
      <c r="GB63" s="113">
        <f t="shared" ca="1" si="169"/>
        <v>0</v>
      </c>
      <c r="GC63" s="113">
        <f t="shared" ca="1" si="169"/>
        <v>0</v>
      </c>
      <c r="GD63" s="113">
        <f t="shared" ca="1" si="169"/>
        <v>0</v>
      </c>
      <c r="GE63" s="113">
        <f t="shared" ca="1" si="169"/>
        <v>0</v>
      </c>
      <c r="GF63" s="113">
        <f t="shared" ca="1" si="169"/>
        <v>0</v>
      </c>
      <c r="GG63" s="113">
        <f t="shared" ca="1" si="169"/>
        <v>0</v>
      </c>
      <c r="GH63" s="113">
        <f t="shared" ca="1" si="169"/>
        <v>0</v>
      </c>
      <c r="GI63" s="113">
        <f t="shared" ca="1" si="169"/>
        <v>0</v>
      </c>
      <c r="GJ63" s="113">
        <f t="shared" ca="1" si="169"/>
        <v>0</v>
      </c>
      <c r="GK63" s="113">
        <f t="shared" ca="1" si="169"/>
        <v>0</v>
      </c>
      <c r="GL63" s="113">
        <f t="shared" ca="1" si="169"/>
        <v>0</v>
      </c>
      <c r="GM63" s="113">
        <f t="shared" ca="1" si="169"/>
        <v>0</v>
      </c>
      <c r="GN63" s="113">
        <f t="shared" ca="1" si="169"/>
        <v>0</v>
      </c>
      <c r="GO63" s="113">
        <f t="shared" ca="1" si="169"/>
        <v>0</v>
      </c>
      <c r="GP63" s="113">
        <f t="shared" ca="1" si="169"/>
        <v>0</v>
      </c>
      <c r="GQ63" s="113">
        <f t="shared" ca="1" si="169"/>
        <v>0</v>
      </c>
      <c r="GR63" s="113">
        <f t="shared" ca="1" si="169"/>
        <v>0</v>
      </c>
      <c r="GS63" s="113">
        <f t="shared" ca="1" si="169"/>
        <v>0</v>
      </c>
      <c r="GU63" s="113">
        <f t="shared" ca="1" si="157"/>
        <v>-26162797.471462082</v>
      </c>
      <c r="GV63" s="113">
        <f t="shared" ca="1" si="157"/>
        <v>0</v>
      </c>
      <c r="GW63" s="113">
        <f t="shared" ca="1" si="157"/>
        <v>0</v>
      </c>
      <c r="GX63" s="113">
        <f t="shared" ca="1" si="157"/>
        <v>0</v>
      </c>
      <c r="GY63" s="113">
        <f t="shared" ca="1" si="157"/>
        <v>0</v>
      </c>
      <c r="GZ63" s="113">
        <f t="shared" ca="1" si="157"/>
        <v>0</v>
      </c>
      <c r="HA63" s="113">
        <f t="shared" ca="1" si="157"/>
        <v>0</v>
      </c>
      <c r="HB63" s="113">
        <f t="shared" ca="1" si="157"/>
        <v>0</v>
      </c>
      <c r="HC63" s="113">
        <f t="shared" ca="1" si="157"/>
        <v>0</v>
      </c>
      <c r="HD63" s="113">
        <f t="shared" ca="1" si="157"/>
        <v>0</v>
      </c>
      <c r="HE63" s="113">
        <f t="shared" ca="1" si="157"/>
        <v>0</v>
      </c>
      <c r="HF63" s="113">
        <f t="shared" ca="1" si="157"/>
        <v>0</v>
      </c>
      <c r="HG63" s="113">
        <f t="shared" ca="1" si="157"/>
        <v>0</v>
      </c>
      <c r="HH63" s="113">
        <f t="shared" ca="1" si="157"/>
        <v>0</v>
      </c>
      <c r="HI63" s="113">
        <f t="shared" ca="1" si="157"/>
        <v>0</v>
      </c>
      <c r="HJ63" s="113">
        <f t="shared" ca="1" si="157"/>
        <v>0</v>
      </c>
      <c r="HK63" s="113">
        <f t="shared" ca="1" si="35"/>
        <v>-26162797.471462082</v>
      </c>
    </row>
    <row r="64" spans="2:219" s="112" customFormat="1" hidden="1" outlineLevel="1" x14ac:dyDescent="0.75">
      <c r="B64" s="112" t="str">
        <f t="shared" si="27"/>
        <v>LCCM 2017-LC26</v>
      </c>
      <c r="C64" s="105"/>
      <c r="D64" s="111"/>
      <c r="E64" s="235"/>
      <c r="F64" s="113"/>
      <c r="G64" s="113"/>
      <c r="H64" s="236"/>
      <c r="I64" s="237"/>
      <c r="K64" s="113">
        <f t="shared" ref="K64:AP64" ca="1" si="170">IF(K$6=$C32,-$F32,0)</f>
        <v>0</v>
      </c>
      <c r="L64" s="113">
        <f t="shared" ca="1" si="170"/>
        <v>0</v>
      </c>
      <c r="M64" s="113">
        <f t="shared" ca="1" si="170"/>
        <v>0</v>
      </c>
      <c r="N64" s="113">
        <f t="shared" ca="1" si="170"/>
        <v>0</v>
      </c>
      <c r="O64" s="113">
        <f t="shared" ca="1" si="170"/>
        <v>-20541419.270628002</v>
      </c>
      <c r="P64" s="113">
        <f t="shared" ca="1" si="170"/>
        <v>0</v>
      </c>
      <c r="Q64" s="113">
        <f t="shared" ca="1" si="170"/>
        <v>0</v>
      </c>
      <c r="R64" s="113">
        <f t="shared" ca="1" si="170"/>
        <v>0</v>
      </c>
      <c r="S64" s="113">
        <f t="shared" ca="1" si="170"/>
        <v>0</v>
      </c>
      <c r="T64" s="113">
        <f t="shared" ca="1" si="170"/>
        <v>0</v>
      </c>
      <c r="U64" s="113">
        <f t="shared" ca="1" si="170"/>
        <v>0</v>
      </c>
      <c r="V64" s="113">
        <f t="shared" ca="1" si="170"/>
        <v>0</v>
      </c>
      <c r="W64" s="113">
        <f t="shared" ca="1" si="170"/>
        <v>0</v>
      </c>
      <c r="X64" s="113">
        <f t="shared" ca="1" si="170"/>
        <v>0</v>
      </c>
      <c r="Y64" s="113">
        <f t="shared" ca="1" si="170"/>
        <v>0</v>
      </c>
      <c r="Z64" s="113">
        <f t="shared" ca="1" si="170"/>
        <v>0</v>
      </c>
      <c r="AA64" s="113">
        <f t="shared" ca="1" si="170"/>
        <v>0</v>
      </c>
      <c r="AB64" s="113">
        <f t="shared" ca="1" si="170"/>
        <v>0</v>
      </c>
      <c r="AC64" s="113">
        <f t="shared" ca="1" si="170"/>
        <v>0</v>
      </c>
      <c r="AD64" s="113">
        <f t="shared" ca="1" si="170"/>
        <v>0</v>
      </c>
      <c r="AE64" s="113">
        <f t="shared" ca="1" si="170"/>
        <v>0</v>
      </c>
      <c r="AF64" s="113">
        <f t="shared" ca="1" si="170"/>
        <v>0</v>
      </c>
      <c r="AG64" s="113">
        <f t="shared" ca="1" si="170"/>
        <v>0</v>
      </c>
      <c r="AH64" s="113">
        <f t="shared" ca="1" si="170"/>
        <v>0</v>
      </c>
      <c r="AI64" s="113">
        <f t="shared" ca="1" si="170"/>
        <v>0</v>
      </c>
      <c r="AJ64" s="113">
        <f t="shared" ca="1" si="170"/>
        <v>0</v>
      </c>
      <c r="AK64" s="113">
        <f t="shared" ca="1" si="170"/>
        <v>0</v>
      </c>
      <c r="AL64" s="113">
        <f t="shared" ca="1" si="170"/>
        <v>0</v>
      </c>
      <c r="AM64" s="113">
        <f t="shared" ca="1" si="170"/>
        <v>0</v>
      </c>
      <c r="AN64" s="113">
        <f t="shared" ca="1" si="170"/>
        <v>0</v>
      </c>
      <c r="AO64" s="113">
        <f t="shared" ca="1" si="170"/>
        <v>0</v>
      </c>
      <c r="AP64" s="113">
        <f t="shared" ca="1" si="170"/>
        <v>0</v>
      </c>
      <c r="AQ64" s="113">
        <f t="shared" ref="AQ64:BV64" ca="1" si="171">IF(AQ$6=$C32,-$F32,0)</f>
        <v>0</v>
      </c>
      <c r="AR64" s="113">
        <f t="shared" ca="1" si="171"/>
        <v>0</v>
      </c>
      <c r="AS64" s="113">
        <f t="shared" ca="1" si="171"/>
        <v>0</v>
      </c>
      <c r="AT64" s="113">
        <f t="shared" ca="1" si="171"/>
        <v>0</v>
      </c>
      <c r="AU64" s="113">
        <f t="shared" ca="1" si="171"/>
        <v>0</v>
      </c>
      <c r="AV64" s="113">
        <f t="shared" ca="1" si="171"/>
        <v>0</v>
      </c>
      <c r="AW64" s="113">
        <f t="shared" ca="1" si="171"/>
        <v>0</v>
      </c>
      <c r="AX64" s="113">
        <f t="shared" ca="1" si="171"/>
        <v>0</v>
      </c>
      <c r="AY64" s="113">
        <f t="shared" ca="1" si="171"/>
        <v>0</v>
      </c>
      <c r="AZ64" s="113">
        <f t="shared" ca="1" si="171"/>
        <v>0</v>
      </c>
      <c r="BA64" s="113">
        <f t="shared" ca="1" si="171"/>
        <v>0</v>
      </c>
      <c r="BB64" s="113">
        <f t="shared" ca="1" si="171"/>
        <v>0</v>
      </c>
      <c r="BC64" s="113">
        <f t="shared" ca="1" si="171"/>
        <v>0</v>
      </c>
      <c r="BD64" s="113">
        <f t="shared" ca="1" si="171"/>
        <v>0</v>
      </c>
      <c r="BE64" s="113">
        <f t="shared" ca="1" si="171"/>
        <v>0</v>
      </c>
      <c r="BF64" s="113">
        <f t="shared" ca="1" si="171"/>
        <v>0</v>
      </c>
      <c r="BG64" s="113">
        <f t="shared" ca="1" si="171"/>
        <v>0</v>
      </c>
      <c r="BH64" s="113">
        <f t="shared" ca="1" si="171"/>
        <v>0</v>
      </c>
      <c r="BI64" s="113">
        <f t="shared" ca="1" si="171"/>
        <v>0</v>
      </c>
      <c r="BJ64" s="113">
        <f t="shared" ca="1" si="171"/>
        <v>0</v>
      </c>
      <c r="BK64" s="113">
        <f t="shared" ca="1" si="171"/>
        <v>0</v>
      </c>
      <c r="BL64" s="113">
        <f t="shared" ca="1" si="171"/>
        <v>0</v>
      </c>
      <c r="BM64" s="113">
        <f t="shared" ca="1" si="171"/>
        <v>0</v>
      </c>
      <c r="BN64" s="113">
        <f t="shared" ca="1" si="171"/>
        <v>0</v>
      </c>
      <c r="BO64" s="113">
        <f t="shared" ca="1" si="171"/>
        <v>0</v>
      </c>
      <c r="BP64" s="113">
        <f t="shared" ca="1" si="171"/>
        <v>0</v>
      </c>
      <c r="BQ64" s="113">
        <f t="shared" ca="1" si="171"/>
        <v>0</v>
      </c>
      <c r="BR64" s="113">
        <f t="shared" ca="1" si="171"/>
        <v>0</v>
      </c>
      <c r="BS64" s="113">
        <f t="shared" ca="1" si="171"/>
        <v>0</v>
      </c>
      <c r="BT64" s="113">
        <f t="shared" ca="1" si="171"/>
        <v>0</v>
      </c>
      <c r="BU64" s="113">
        <f t="shared" ca="1" si="171"/>
        <v>0</v>
      </c>
      <c r="BV64" s="113">
        <f t="shared" ca="1" si="171"/>
        <v>0</v>
      </c>
      <c r="BW64" s="113">
        <f t="shared" ref="BW64:DB64" ca="1" si="172">IF(BW$6=$C32,-$F32,0)</f>
        <v>0</v>
      </c>
      <c r="BX64" s="113">
        <f t="shared" ca="1" si="172"/>
        <v>0</v>
      </c>
      <c r="BY64" s="113">
        <f t="shared" ca="1" si="172"/>
        <v>0</v>
      </c>
      <c r="BZ64" s="113">
        <f t="shared" ca="1" si="172"/>
        <v>0</v>
      </c>
      <c r="CA64" s="113">
        <f t="shared" ca="1" si="172"/>
        <v>0</v>
      </c>
      <c r="CB64" s="113">
        <f t="shared" ca="1" si="172"/>
        <v>0</v>
      </c>
      <c r="CC64" s="113">
        <f t="shared" ca="1" si="172"/>
        <v>0</v>
      </c>
      <c r="CD64" s="113">
        <f t="shared" ca="1" si="172"/>
        <v>0</v>
      </c>
      <c r="CE64" s="113">
        <f t="shared" ca="1" si="172"/>
        <v>0</v>
      </c>
      <c r="CF64" s="113">
        <f t="shared" ca="1" si="172"/>
        <v>0</v>
      </c>
      <c r="CG64" s="113">
        <f t="shared" ca="1" si="172"/>
        <v>0</v>
      </c>
      <c r="CH64" s="113">
        <f t="shared" ca="1" si="172"/>
        <v>0</v>
      </c>
      <c r="CI64" s="113">
        <f t="shared" ca="1" si="172"/>
        <v>0</v>
      </c>
      <c r="CJ64" s="113">
        <f t="shared" ca="1" si="172"/>
        <v>0</v>
      </c>
      <c r="CK64" s="113">
        <f t="shared" ca="1" si="172"/>
        <v>0</v>
      </c>
      <c r="CL64" s="113">
        <f t="shared" ca="1" si="172"/>
        <v>0</v>
      </c>
      <c r="CM64" s="113">
        <f t="shared" ca="1" si="172"/>
        <v>0</v>
      </c>
      <c r="CN64" s="113">
        <f t="shared" ca="1" si="172"/>
        <v>0</v>
      </c>
      <c r="CO64" s="113">
        <f t="shared" ca="1" si="172"/>
        <v>0</v>
      </c>
      <c r="CP64" s="113">
        <f t="shared" ca="1" si="172"/>
        <v>0</v>
      </c>
      <c r="CQ64" s="113">
        <f t="shared" ca="1" si="172"/>
        <v>0</v>
      </c>
      <c r="CR64" s="113">
        <f t="shared" ca="1" si="172"/>
        <v>0</v>
      </c>
      <c r="CS64" s="113">
        <f t="shared" ca="1" si="172"/>
        <v>0</v>
      </c>
      <c r="CT64" s="113">
        <f t="shared" ca="1" si="172"/>
        <v>0</v>
      </c>
      <c r="CU64" s="113">
        <f t="shared" ca="1" si="172"/>
        <v>0</v>
      </c>
      <c r="CV64" s="113">
        <f t="shared" ca="1" si="172"/>
        <v>0</v>
      </c>
      <c r="CW64" s="113">
        <f t="shared" ca="1" si="172"/>
        <v>0</v>
      </c>
      <c r="CX64" s="113">
        <f t="shared" ca="1" si="172"/>
        <v>0</v>
      </c>
      <c r="CY64" s="113">
        <f t="shared" ca="1" si="172"/>
        <v>0</v>
      </c>
      <c r="CZ64" s="113">
        <f t="shared" ca="1" si="172"/>
        <v>0</v>
      </c>
      <c r="DA64" s="113">
        <f t="shared" ca="1" si="172"/>
        <v>0</v>
      </c>
      <c r="DB64" s="113">
        <f t="shared" ca="1" si="172"/>
        <v>0</v>
      </c>
      <c r="DC64" s="113">
        <f t="shared" ref="DC64:EH64" ca="1" si="173">IF(DC$6=$C32,-$F32,0)</f>
        <v>0</v>
      </c>
      <c r="DD64" s="113">
        <f t="shared" ca="1" si="173"/>
        <v>0</v>
      </c>
      <c r="DE64" s="113">
        <f t="shared" ca="1" si="173"/>
        <v>0</v>
      </c>
      <c r="DF64" s="113">
        <f t="shared" ca="1" si="173"/>
        <v>0</v>
      </c>
      <c r="DG64" s="113">
        <f t="shared" ca="1" si="173"/>
        <v>0</v>
      </c>
      <c r="DH64" s="113">
        <f t="shared" ca="1" si="173"/>
        <v>0</v>
      </c>
      <c r="DI64" s="113">
        <f t="shared" ca="1" si="173"/>
        <v>0</v>
      </c>
      <c r="DJ64" s="113">
        <f t="shared" ca="1" si="173"/>
        <v>0</v>
      </c>
      <c r="DK64" s="113">
        <f t="shared" ca="1" si="173"/>
        <v>0</v>
      </c>
      <c r="DL64" s="113">
        <f t="shared" ca="1" si="173"/>
        <v>0</v>
      </c>
      <c r="DM64" s="113">
        <f t="shared" ca="1" si="173"/>
        <v>0</v>
      </c>
      <c r="DN64" s="113">
        <f t="shared" ca="1" si="173"/>
        <v>0</v>
      </c>
      <c r="DO64" s="113">
        <f t="shared" ca="1" si="173"/>
        <v>0</v>
      </c>
      <c r="DP64" s="113">
        <f t="shared" ca="1" si="173"/>
        <v>0</v>
      </c>
      <c r="DQ64" s="113">
        <f t="shared" ca="1" si="173"/>
        <v>0</v>
      </c>
      <c r="DR64" s="113">
        <f t="shared" ca="1" si="173"/>
        <v>0</v>
      </c>
      <c r="DS64" s="113">
        <f t="shared" ca="1" si="173"/>
        <v>0</v>
      </c>
      <c r="DT64" s="113">
        <f t="shared" ca="1" si="173"/>
        <v>0</v>
      </c>
      <c r="DU64" s="113">
        <f t="shared" ca="1" si="173"/>
        <v>0</v>
      </c>
      <c r="DV64" s="113">
        <f t="shared" ca="1" si="173"/>
        <v>0</v>
      </c>
      <c r="DW64" s="113">
        <f t="shared" ca="1" si="173"/>
        <v>0</v>
      </c>
      <c r="DX64" s="113">
        <f t="shared" ca="1" si="173"/>
        <v>0</v>
      </c>
      <c r="DY64" s="113">
        <f t="shared" ca="1" si="173"/>
        <v>0</v>
      </c>
      <c r="DZ64" s="113">
        <f t="shared" ca="1" si="173"/>
        <v>0</v>
      </c>
      <c r="EA64" s="113">
        <f t="shared" ca="1" si="173"/>
        <v>0</v>
      </c>
      <c r="EB64" s="113">
        <f t="shared" ca="1" si="173"/>
        <v>0</v>
      </c>
      <c r="EC64" s="113">
        <f t="shared" ca="1" si="173"/>
        <v>0</v>
      </c>
      <c r="ED64" s="113">
        <f t="shared" ca="1" si="173"/>
        <v>0</v>
      </c>
      <c r="EE64" s="113">
        <f t="shared" ca="1" si="173"/>
        <v>0</v>
      </c>
      <c r="EF64" s="113">
        <f t="shared" ca="1" si="173"/>
        <v>0</v>
      </c>
      <c r="EG64" s="113">
        <f t="shared" ca="1" si="173"/>
        <v>0</v>
      </c>
      <c r="EH64" s="113">
        <f t="shared" ca="1" si="173"/>
        <v>0</v>
      </c>
      <c r="EI64" s="113">
        <f t="shared" ref="EI64:FN64" ca="1" si="174">IF(EI$6=$C32,-$F32,0)</f>
        <v>0</v>
      </c>
      <c r="EJ64" s="113">
        <f t="shared" ca="1" si="174"/>
        <v>0</v>
      </c>
      <c r="EK64" s="113">
        <f t="shared" ca="1" si="174"/>
        <v>0</v>
      </c>
      <c r="EL64" s="113">
        <f t="shared" ca="1" si="174"/>
        <v>0</v>
      </c>
      <c r="EM64" s="113">
        <f t="shared" ca="1" si="174"/>
        <v>0</v>
      </c>
      <c r="EN64" s="113">
        <f t="shared" ca="1" si="174"/>
        <v>0</v>
      </c>
      <c r="EO64" s="113">
        <f t="shared" ca="1" si="174"/>
        <v>0</v>
      </c>
      <c r="EP64" s="113">
        <f t="shared" ca="1" si="174"/>
        <v>0</v>
      </c>
      <c r="EQ64" s="113">
        <f t="shared" ca="1" si="174"/>
        <v>0</v>
      </c>
      <c r="ER64" s="113">
        <f t="shared" ca="1" si="174"/>
        <v>0</v>
      </c>
      <c r="ES64" s="113">
        <f t="shared" ca="1" si="174"/>
        <v>0</v>
      </c>
      <c r="ET64" s="113">
        <f t="shared" ca="1" si="174"/>
        <v>0</v>
      </c>
      <c r="EU64" s="113">
        <f t="shared" ca="1" si="174"/>
        <v>0</v>
      </c>
      <c r="EV64" s="113">
        <f t="shared" ca="1" si="174"/>
        <v>0</v>
      </c>
      <c r="EW64" s="113">
        <f t="shared" ca="1" si="174"/>
        <v>0</v>
      </c>
      <c r="EX64" s="113">
        <f t="shared" ca="1" si="174"/>
        <v>0</v>
      </c>
      <c r="EY64" s="113">
        <f t="shared" ca="1" si="174"/>
        <v>0</v>
      </c>
      <c r="EZ64" s="113">
        <f t="shared" ca="1" si="174"/>
        <v>0</v>
      </c>
      <c r="FA64" s="113">
        <f t="shared" ca="1" si="174"/>
        <v>0</v>
      </c>
      <c r="FB64" s="113">
        <f t="shared" ca="1" si="174"/>
        <v>0</v>
      </c>
      <c r="FC64" s="113">
        <f t="shared" ca="1" si="174"/>
        <v>0</v>
      </c>
      <c r="FD64" s="113">
        <f t="shared" ca="1" si="174"/>
        <v>0</v>
      </c>
      <c r="FE64" s="113">
        <f t="shared" ca="1" si="174"/>
        <v>0</v>
      </c>
      <c r="FF64" s="113">
        <f t="shared" ca="1" si="174"/>
        <v>0</v>
      </c>
      <c r="FG64" s="113">
        <f t="shared" ca="1" si="174"/>
        <v>0</v>
      </c>
      <c r="FH64" s="113">
        <f t="shared" ca="1" si="174"/>
        <v>0</v>
      </c>
      <c r="FI64" s="113">
        <f t="shared" ca="1" si="174"/>
        <v>0</v>
      </c>
      <c r="FJ64" s="113">
        <f t="shared" ca="1" si="174"/>
        <v>0</v>
      </c>
      <c r="FK64" s="113">
        <f t="shared" ca="1" si="174"/>
        <v>0</v>
      </c>
      <c r="FL64" s="113">
        <f t="shared" ca="1" si="174"/>
        <v>0</v>
      </c>
      <c r="FM64" s="113">
        <f t="shared" ca="1" si="174"/>
        <v>0</v>
      </c>
      <c r="FN64" s="113">
        <f t="shared" ca="1" si="174"/>
        <v>0</v>
      </c>
      <c r="FO64" s="113">
        <f t="shared" ref="FO64:GS64" ca="1" si="175">IF(FO$6=$C32,-$F32,0)</f>
        <v>0</v>
      </c>
      <c r="FP64" s="113">
        <f t="shared" ca="1" si="175"/>
        <v>0</v>
      </c>
      <c r="FQ64" s="113">
        <f t="shared" ca="1" si="175"/>
        <v>0</v>
      </c>
      <c r="FR64" s="113">
        <f t="shared" ca="1" si="175"/>
        <v>0</v>
      </c>
      <c r="FS64" s="113">
        <f t="shared" ca="1" si="175"/>
        <v>0</v>
      </c>
      <c r="FT64" s="113">
        <f t="shared" ca="1" si="175"/>
        <v>0</v>
      </c>
      <c r="FU64" s="113">
        <f t="shared" ca="1" si="175"/>
        <v>0</v>
      </c>
      <c r="FV64" s="113">
        <f t="shared" ca="1" si="175"/>
        <v>0</v>
      </c>
      <c r="FW64" s="113">
        <f t="shared" ca="1" si="175"/>
        <v>0</v>
      </c>
      <c r="FX64" s="113">
        <f t="shared" ca="1" si="175"/>
        <v>0</v>
      </c>
      <c r="FY64" s="113">
        <f t="shared" ca="1" si="175"/>
        <v>0</v>
      </c>
      <c r="FZ64" s="113">
        <f t="shared" ca="1" si="175"/>
        <v>0</v>
      </c>
      <c r="GA64" s="113">
        <f t="shared" ca="1" si="175"/>
        <v>0</v>
      </c>
      <c r="GB64" s="113">
        <f t="shared" ca="1" si="175"/>
        <v>0</v>
      </c>
      <c r="GC64" s="113">
        <f t="shared" ca="1" si="175"/>
        <v>0</v>
      </c>
      <c r="GD64" s="113">
        <f t="shared" ca="1" si="175"/>
        <v>0</v>
      </c>
      <c r="GE64" s="113">
        <f t="shared" ca="1" si="175"/>
        <v>0</v>
      </c>
      <c r="GF64" s="113">
        <f t="shared" ca="1" si="175"/>
        <v>0</v>
      </c>
      <c r="GG64" s="113">
        <f t="shared" ca="1" si="175"/>
        <v>0</v>
      </c>
      <c r="GH64" s="113">
        <f t="shared" ca="1" si="175"/>
        <v>0</v>
      </c>
      <c r="GI64" s="113">
        <f t="shared" ca="1" si="175"/>
        <v>0</v>
      </c>
      <c r="GJ64" s="113">
        <f t="shared" ca="1" si="175"/>
        <v>0</v>
      </c>
      <c r="GK64" s="113">
        <f t="shared" ca="1" si="175"/>
        <v>0</v>
      </c>
      <c r="GL64" s="113">
        <f t="shared" ca="1" si="175"/>
        <v>0</v>
      </c>
      <c r="GM64" s="113">
        <f t="shared" ca="1" si="175"/>
        <v>0</v>
      </c>
      <c r="GN64" s="113">
        <f t="shared" ca="1" si="175"/>
        <v>0</v>
      </c>
      <c r="GO64" s="113">
        <f t="shared" ca="1" si="175"/>
        <v>0</v>
      </c>
      <c r="GP64" s="113">
        <f t="shared" ca="1" si="175"/>
        <v>0</v>
      </c>
      <c r="GQ64" s="113">
        <f t="shared" ca="1" si="175"/>
        <v>0</v>
      </c>
      <c r="GR64" s="113">
        <f t="shared" ca="1" si="175"/>
        <v>0</v>
      </c>
      <c r="GS64" s="113">
        <f t="shared" ca="1" si="175"/>
        <v>0</v>
      </c>
      <c r="GU64" s="113">
        <f t="shared" ca="1" si="157"/>
        <v>-20541419.270628002</v>
      </c>
      <c r="GV64" s="113">
        <f t="shared" ca="1" si="157"/>
        <v>0</v>
      </c>
      <c r="GW64" s="113">
        <f t="shared" ca="1" si="157"/>
        <v>0</v>
      </c>
      <c r="GX64" s="113">
        <f t="shared" ca="1" si="157"/>
        <v>0</v>
      </c>
      <c r="GY64" s="113">
        <f t="shared" ca="1" si="157"/>
        <v>0</v>
      </c>
      <c r="GZ64" s="113">
        <f t="shared" ca="1" si="157"/>
        <v>0</v>
      </c>
      <c r="HA64" s="113">
        <f t="shared" ca="1" si="157"/>
        <v>0</v>
      </c>
      <c r="HB64" s="113">
        <f t="shared" ca="1" si="157"/>
        <v>0</v>
      </c>
      <c r="HC64" s="113">
        <f t="shared" ca="1" si="157"/>
        <v>0</v>
      </c>
      <c r="HD64" s="113">
        <f t="shared" ca="1" si="157"/>
        <v>0</v>
      </c>
      <c r="HE64" s="113">
        <f t="shared" ca="1" si="157"/>
        <v>0</v>
      </c>
      <c r="HF64" s="113">
        <f t="shared" ca="1" si="157"/>
        <v>0</v>
      </c>
      <c r="HG64" s="113">
        <f t="shared" ca="1" si="157"/>
        <v>0</v>
      </c>
      <c r="HH64" s="113">
        <f t="shared" ca="1" si="157"/>
        <v>0</v>
      </c>
      <c r="HI64" s="113">
        <f t="shared" ca="1" si="157"/>
        <v>0</v>
      </c>
      <c r="HJ64" s="113">
        <f t="shared" ca="1" si="157"/>
        <v>0</v>
      </c>
      <c r="HK64" s="113">
        <f t="shared" ca="1" si="35"/>
        <v>-20541419.270628002</v>
      </c>
    </row>
    <row r="65" spans="1:219" s="112" customFormat="1" hidden="1" outlineLevel="1" x14ac:dyDescent="0.75">
      <c r="B65" s="112" t="str">
        <f t="shared" si="27"/>
        <v>BMARK 2018-B6</v>
      </c>
      <c r="C65" s="105"/>
      <c r="D65" s="111"/>
      <c r="E65" s="235"/>
      <c r="F65" s="113"/>
      <c r="G65" s="113"/>
      <c r="H65" s="236"/>
      <c r="I65" s="237"/>
      <c r="K65" s="113">
        <f t="shared" ref="K65:AP65" ca="1" si="176">IF(K$6=$C33,-$F33,0)</f>
        <v>0</v>
      </c>
      <c r="L65" s="113">
        <f t="shared" ca="1" si="176"/>
        <v>0</v>
      </c>
      <c r="M65" s="113">
        <f t="shared" ca="1" si="176"/>
        <v>0</v>
      </c>
      <c r="N65" s="113">
        <f t="shared" ca="1" si="176"/>
        <v>0</v>
      </c>
      <c r="O65" s="113">
        <f t="shared" ca="1" si="176"/>
        <v>0</v>
      </c>
      <c r="P65" s="113">
        <f t="shared" ca="1" si="176"/>
        <v>0</v>
      </c>
      <c r="Q65" s="113">
        <f t="shared" ca="1" si="176"/>
        <v>0</v>
      </c>
      <c r="R65" s="113">
        <f t="shared" ca="1" si="176"/>
        <v>0</v>
      </c>
      <c r="S65" s="113">
        <f t="shared" ca="1" si="176"/>
        <v>0</v>
      </c>
      <c r="T65" s="113">
        <f t="shared" ca="1" si="176"/>
        <v>0</v>
      </c>
      <c r="U65" s="113">
        <f t="shared" ca="1" si="176"/>
        <v>0</v>
      </c>
      <c r="V65" s="113">
        <f t="shared" ca="1" si="176"/>
        <v>0</v>
      </c>
      <c r="W65" s="113">
        <f t="shared" ca="1" si="176"/>
        <v>0</v>
      </c>
      <c r="X65" s="113">
        <f t="shared" ca="1" si="176"/>
        <v>0</v>
      </c>
      <c r="Y65" s="113">
        <f t="shared" ca="1" si="176"/>
        <v>0</v>
      </c>
      <c r="Z65" s="113">
        <f t="shared" ca="1" si="176"/>
        <v>0</v>
      </c>
      <c r="AA65" s="113">
        <f t="shared" ca="1" si="176"/>
        <v>0</v>
      </c>
      <c r="AB65" s="113">
        <f t="shared" ca="1" si="176"/>
        <v>0</v>
      </c>
      <c r="AC65" s="113">
        <f t="shared" ca="1" si="176"/>
        <v>0</v>
      </c>
      <c r="AD65" s="113">
        <f t="shared" ca="1" si="176"/>
        <v>0</v>
      </c>
      <c r="AE65" s="113">
        <f t="shared" ca="1" si="176"/>
        <v>-28797132.120000005</v>
      </c>
      <c r="AF65" s="113">
        <f t="shared" ca="1" si="176"/>
        <v>0</v>
      </c>
      <c r="AG65" s="113">
        <f t="shared" ca="1" si="176"/>
        <v>0</v>
      </c>
      <c r="AH65" s="113">
        <f t="shared" ca="1" si="176"/>
        <v>0</v>
      </c>
      <c r="AI65" s="113">
        <f t="shared" ca="1" si="176"/>
        <v>0</v>
      </c>
      <c r="AJ65" s="113">
        <f t="shared" ca="1" si="176"/>
        <v>0</v>
      </c>
      <c r="AK65" s="113">
        <f t="shared" ca="1" si="176"/>
        <v>0</v>
      </c>
      <c r="AL65" s="113">
        <f t="shared" ca="1" si="176"/>
        <v>0</v>
      </c>
      <c r="AM65" s="113">
        <f t="shared" ca="1" si="176"/>
        <v>0</v>
      </c>
      <c r="AN65" s="113">
        <f t="shared" ca="1" si="176"/>
        <v>0</v>
      </c>
      <c r="AO65" s="113">
        <f t="shared" ca="1" si="176"/>
        <v>0</v>
      </c>
      <c r="AP65" s="113">
        <f t="shared" ca="1" si="176"/>
        <v>0</v>
      </c>
      <c r="AQ65" s="113">
        <f t="shared" ref="AQ65:BV65" ca="1" si="177">IF(AQ$6=$C33,-$F33,0)</f>
        <v>0</v>
      </c>
      <c r="AR65" s="113">
        <f t="shared" ca="1" si="177"/>
        <v>0</v>
      </c>
      <c r="AS65" s="113">
        <f t="shared" ca="1" si="177"/>
        <v>0</v>
      </c>
      <c r="AT65" s="113">
        <f t="shared" ca="1" si="177"/>
        <v>0</v>
      </c>
      <c r="AU65" s="113">
        <f t="shared" ca="1" si="177"/>
        <v>0</v>
      </c>
      <c r="AV65" s="113">
        <f t="shared" ca="1" si="177"/>
        <v>0</v>
      </c>
      <c r="AW65" s="113">
        <f t="shared" ca="1" si="177"/>
        <v>0</v>
      </c>
      <c r="AX65" s="113">
        <f t="shared" ca="1" si="177"/>
        <v>0</v>
      </c>
      <c r="AY65" s="113">
        <f t="shared" ca="1" si="177"/>
        <v>0</v>
      </c>
      <c r="AZ65" s="113">
        <f t="shared" ca="1" si="177"/>
        <v>0</v>
      </c>
      <c r="BA65" s="113">
        <f t="shared" ca="1" si="177"/>
        <v>0</v>
      </c>
      <c r="BB65" s="113">
        <f t="shared" ca="1" si="177"/>
        <v>0</v>
      </c>
      <c r="BC65" s="113">
        <f t="shared" ca="1" si="177"/>
        <v>0</v>
      </c>
      <c r="BD65" s="113">
        <f t="shared" ca="1" si="177"/>
        <v>0</v>
      </c>
      <c r="BE65" s="113">
        <f t="shared" ca="1" si="177"/>
        <v>0</v>
      </c>
      <c r="BF65" s="113">
        <f t="shared" ca="1" si="177"/>
        <v>0</v>
      </c>
      <c r="BG65" s="113">
        <f t="shared" ca="1" si="177"/>
        <v>0</v>
      </c>
      <c r="BH65" s="113">
        <f t="shared" ca="1" si="177"/>
        <v>0</v>
      </c>
      <c r="BI65" s="113">
        <f t="shared" ca="1" si="177"/>
        <v>0</v>
      </c>
      <c r="BJ65" s="113">
        <f t="shared" ca="1" si="177"/>
        <v>0</v>
      </c>
      <c r="BK65" s="113">
        <f t="shared" ca="1" si="177"/>
        <v>0</v>
      </c>
      <c r="BL65" s="113">
        <f t="shared" ca="1" si="177"/>
        <v>0</v>
      </c>
      <c r="BM65" s="113">
        <f t="shared" ca="1" si="177"/>
        <v>0</v>
      </c>
      <c r="BN65" s="113">
        <f t="shared" ca="1" si="177"/>
        <v>0</v>
      </c>
      <c r="BO65" s="113">
        <f t="shared" ca="1" si="177"/>
        <v>0</v>
      </c>
      <c r="BP65" s="113">
        <f t="shared" ca="1" si="177"/>
        <v>0</v>
      </c>
      <c r="BQ65" s="113">
        <f t="shared" ca="1" si="177"/>
        <v>0</v>
      </c>
      <c r="BR65" s="113">
        <f t="shared" ca="1" si="177"/>
        <v>0</v>
      </c>
      <c r="BS65" s="113">
        <f t="shared" ca="1" si="177"/>
        <v>0</v>
      </c>
      <c r="BT65" s="113">
        <f t="shared" ca="1" si="177"/>
        <v>0</v>
      </c>
      <c r="BU65" s="113">
        <f t="shared" ca="1" si="177"/>
        <v>0</v>
      </c>
      <c r="BV65" s="113">
        <f t="shared" ca="1" si="177"/>
        <v>0</v>
      </c>
      <c r="BW65" s="113">
        <f t="shared" ref="BW65:DB65" ca="1" si="178">IF(BW$6=$C33,-$F33,0)</f>
        <v>0</v>
      </c>
      <c r="BX65" s="113">
        <f t="shared" ca="1" si="178"/>
        <v>0</v>
      </c>
      <c r="BY65" s="113">
        <f t="shared" ca="1" si="178"/>
        <v>0</v>
      </c>
      <c r="BZ65" s="113">
        <f t="shared" ca="1" si="178"/>
        <v>0</v>
      </c>
      <c r="CA65" s="113">
        <f t="shared" ca="1" si="178"/>
        <v>0</v>
      </c>
      <c r="CB65" s="113">
        <f t="shared" ca="1" si="178"/>
        <v>0</v>
      </c>
      <c r="CC65" s="113">
        <f t="shared" ca="1" si="178"/>
        <v>0</v>
      </c>
      <c r="CD65" s="113">
        <f t="shared" ca="1" si="178"/>
        <v>0</v>
      </c>
      <c r="CE65" s="113">
        <f t="shared" ca="1" si="178"/>
        <v>0</v>
      </c>
      <c r="CF65" s="113">
        <f t="shared" ca="1" si="178"/>
        <v>0</v>
      </c>
      <c r="CG65" s="113">
        <f t="shared" ca="1" si="178"/>
        <v>0</v>
      </c>
      <c r="CH65" s="113">
        <f t="shared" ca="1" si="178"/>
        <v>0</v>
      </c>
      <c r="CI65" s="113">
        <f t="shared" ca="1" si="178"/>
        <v>0</v>
      </c>
      <c r="CJ65" s="113">
        <f t="shared" ca="1" si="178"/>
        <v>0</v>
      </c>
      <c r="CK65" s="113">
        <f t="shared" ca="1" si="178"/>
        <v>0</v>
      </c>
      <c r="CL65" s="113">
        <f t="shared" ca="1" si="178"/>
        <v>0</v>
      </c>
      <c r="CM65" s="113">
        <f t="shared" ca="1" si="178"/>
        <v>0</v>
      </c>
      <c r="CN65" s="113">
        <f t="shared" ca="1" si="178"/>
        <v>0</v>
      </c>
      <c r="CO65" s="113">
        <f t="shared" ca="1" si="178"/>
        <v>0</v>
      </c>
      <c r="CP65" s="113">
        <f t="shared" ca="1" si="178"/>
        <v>0</v>
      </c>
      <c r="CQ65" s="113">
        <f t="shared" ca="1" si="178"/>
        <v>0</v>
      </c>
      <c r="CR65" s="113">
        <f t="shared" ca="1" si="178"/>
        <v>0</v>
      </c>
      <c r="CS65" s="113">
        <f t="shared" ca="1" si="178"/>
        <v>0</v>
      </c>
      <c r="CT65" s="113">
        <f t="shared" ca="1" si="178"/>
        <v>0</v>
      </c>
      <c r="CU65" s="113">
        <f t="shared" ca="1" si="178"/>
        <v>0</v>
      </c>
      <c r="CV65" s="113">
        <f t="shared" ca="1" si="178"/>
        <v>0</v>
      </c>
      <c r="CW65" s="113">
        <f t="shared" ca="1" si="178"/>
        <v>0</v>
      </c>
      <c r="CX65" s="113">
        <f t="shared" ca="1" si="178"/>
        <v>0</v>
      </c>
      <c r="CY65" s="113">
        <f t="shared" ca="1" si="178"/>
        <v>0</v>
      </c>
      <c r="CZ65" s="113">
        <f t="shared" ca="1" si="178"/>
        <v>0</v>
      </c>
      <c r="DA65" s="113">
        <f t="shared" ca="1" si="178"/>
        <v>0</v>
      </c>
      <c r="DB65" s="113">
        <f t="shared" ca="1" si="178"/>
        <v>0</v>
      </c>
      <c r="DC65" s="113">
        <f t="shared" ref="DC65:EH65" ca="1" si="179">IF(DC$6=$C33,-$F33,0)</f>
        <v>0</v>
      </c>
      <c r="DD65" s="113">
        <f t="shared" ca="1" si="179"/>
        <v>0</v>
      </c>
      <c r="DE65" s="113">
        <f t="shared" ca="1" si="179"/>
        <v>0</v>
      </c>
      <c r="DF65" s="113">
        <f t="shared" ca="1" si="179"/>
        <v>0</v>
      </c>
      <c r="DG65" s="113">
        <f t="shared" ca="1" si="179"/>
        <v>0</v>
      </c>
      <c r="DH65" s="113">
        <f t="shared" ca="1" si="179"/>
        <v>0</v>
      </c>
      <c r="DI65" s="113">
        <f t="shared" ca="1" si="179"/>
        <v>0</v>
      </c>
      <c r="DJ65" s="113">
        <f t="shared" ca="1" si="179"/>
        <v>0</v>
      </c>
      <c r="DK65" s="113">
        <f t="shared" ca="1" si="179"/>
        <v>0</v>
      </c>
      <c r="DL65" s="113">
        <f t="shared" ca="1" si="179"/>
        <v>0</v>
      </c>
      <c r="DM65" s="113">
        <f t="shared" ca="1" si="179"/>
        <v>0</v>
      </c>
      <c r="DN65" s="113">
        <f t="shared" ca="1" si="179"/>
        <v>0</v>
      </c>
      <c r="DO65" s="113">
        <f t="shared" ca="1" si="179"/>
        <v>0</v>
      </c>
      <c r="DP65" s="113">
        <f t="shared" ca="1" si="179"/>
        <v>0</v>
      </c>
      <c r="DQ65" s="113">
        <f t="shared" ca="1" si="179"/>
        <v>0</v>
      </c>
      <c r="DR65" s="113">
        <f t="shared" ca="1" si="179"/>
        <v>0</v>
      </c>
      <c r="DS65" s="113">
        <f t="shared" ca="1" si="179"/>
        <v>0</v>
      </c>
      <c r="DT65" s="113">
        <f t="shared" ca="1" si="179"/>
        <v>0</v>
      </c>
      <c r="DU65" s="113">
        <f t="shared" ca="1" si="179"/>
        <v>0</v>
      </c>
      <c r="DV65" s="113">
        <f t="shared" ca="1" si="179"/>
        <v>0</v>
      </c>
      <c r="DW65" s="113">
        <f t="shared" ca="1" si="179"/>
        <v>0</v>
      </c>
      <c r="DX65" s="113">
        <f t="shared" ca="1" si="179"/>
        <v>0</v>
      </c>
      <c r="DY65" s="113">
        <f t="shared" ca="1" si="179"/>
        <v>0</v>
      </c>
      <c r="DZ65" s="113">
        <f t="shared" ca="1" si="179"/>
        <v>0</v>
      </c>
      <c r="EA65" s="113">
        <f t="shared" ca="1" si="179"/>
        <v>0</v>
      </c>
      <c r="EB65" s="113">
        <f t="shared" ca="1" si="179"/>
        <v>0</v>
      </c>
      <c r="EC65" s="113">
        <f t="shared" ca="1" si="179"/>
        <v>0</v>
      </c>
      <c r="ED65" s="113">
        <f t="shared" ca="1" si="179"/>
        <v>0</v>
      </c>
      <c r="EE65" s="113">
        <f t="shared" ca="1" si="179"/>
        <v>0</v>
      </c>
      <c r="EF65" s="113">
        <f t="shared" ca="1" si="179"/>
        <v>0</v>
      </c>
      <c r="EG65" s="113">
        <f t="shared" ca="1" si="179"/>
        <v>0</v>
      </c>
      <c r="EH65" s="113">
        <f t="shared" ca="1" si="179"/>
        <v>0</v>
      </c>
      <c r="EI65" s="113">
        <f t="shared" ref="EI65:FN65" ca="1" si="180">IF(EI$6=$C33,-$F33,0)</f>
        <v>0</v>
      </c>
      <c r="EJ65" s="113">
        <f t="shared" ca="1" si="180"/>
        <v>0</v>
      </c>
      <c r="EK65" s="113">
        <f t="shared" ca="1" si="180"/>
        <v>0</v>
      </c>
      <c r="EL65" s="113">
        <f t="shared" ca="1" si="180"/>
        <v>0</v>
      </c>
      <c r="EM65" s="113">
        <f t="shared" ca="1" si="180"/>
        <v>0</v>
      </c>
      <c r="EN65" s="113">
        <f t="shared" ca="1" si="180"/>
        <v>0</v>
      </c>
      <c r="EO65" s="113">
        <f t="shared" ca="1" si="180"/>
        <v>0</v>
      </c>
      <c r="EP65" s="113">
        <f t="shared" ca="1" si="180"/>
        <v>0</v>
      </c>
      <c r="EQ65" s="113">
        <f t="shared" ca="1" si="180"/>
        <v>0</v>
      </c>
      <c r="ER65" s="113">
        <f t="shared" ca="1" si="180"/>
        <v>0</v>
      </c>
      <c r="ES65" s="113">
        <f t="shared" ca="1" si="180"/>
        <v>0</v>
      </c>
      <c r="ET65" s="113">
        <f t="shared" ca="1" si="180"/>
        <v>0</v>
      </c>
      <c r="EU65" s="113">
        <f t="shared" ca="1" si="180"/>
        <v>0</v>
      </c>
      <c r="EV65" s="113">
        <f t="shared" ca="1" si="180"/>
        <v>0</v>
      </c>
      <c r="EW65" s="113">
        <f t="shared" ca="1" si="180"/>
        <v>0</v>
      </c>
      <c r="EX65" s="113">
        <f t="shared" ca="1" si="180"/>
        <v>0</v>
      </c>
      <c r="EY65" s="113">
        <f t="shared" ca="1" si="180"/>
        <v>0</v>
      </c>
      <c r="EZ65" s="113">
        <f t="shared" ca="1" si="180"/>
        <v>0</v>
      </c>
      <c r="FA65" s="113">
        <f t="shared" ca="1" si="180"/>
        <v>0</v>
      </c>
      <c r="FB65" s="113">
        <f t="shared" ca="1" si="180"/>
        <v>0</v>
      </c>
      <c r="FC65" s="113">
        <f t="shared" ca="1" si="180"/>
        <v>0</v>
      </c>
      <c r="FD65" s="113">
        <f t="shared" ca="1" si="180"/>
        <v>0</v>
      </c>
      <c r="FE65" s="113">
        <f t="shared" ca="1" si="180"/>
        <v>0</v>
      </c>
      <c r="FF65" s="113">
        <f t="shared" ca="1" si="180"/>
        <v>0</v>
      </c>
      <c r="FG65" s="113">
        <f t="shared" ca="1" si="180"/>
        <v>0</v>
      </c>
      <c r="FH65" s="113">
        <f t="shared" ca="1" si="180"/>
        <v>0</v>
      </c>
      <c r="FI65" s="113">
        <f t="shared" ca="1" si="180"/>
        <v>0</v>
      </c>
      <c r="FJ65" s="113">
        <f t="shared" ca="1" si="180"/>
        <v>0</v>
      </c>
      <c r="FK65" s="113">
        <f t="shared" ca="1" si="180"/>
        <v>0</v>
      </c>
      <c r="FL65" s="113">
        <f t="shared" ca="1" si="180"/>
        <v>0</v>
      </c>
      <c r="FM65" s="113">
        <f t="shared" ca="1" si="180"/>
        <v>0</v>
      </c>
      <c r="FN65" s="113">
        <f t="shared" ca="1" si="180"/>
        <v>0</v>
      </c>
      <c r="FO65" s="113">
        <f t="shared" ref="FO65:GS65" ca="1" si="181">IF(FO$6=$C33,-$F33,0)</f>
        <v>0</v>
      </c>
      <c r="FP65" s="113">
        <f t="shared" ca="1" si="181"/>
        <v>0</v>
      </c>
      <c r="FQ65" s="113">
        <f t="shared" ca="1" si="181"/>
        <v>0</v>
      </c>
      <c r="FR65" s="113">
        <f t="shared" ca="1" si="181"/>
        <v>0</v>
      </c>
      <c r="FS65" s="113">
        <f t="shared" ca="1" si="181"/>
        <v>0</v>
      </c>
      <c r="FT65" s="113">
        <f t="shared" ca="1" si="181"/>
        <v>0</v>
      </c>
      <c r="FU65" s="113">
        <f t="shared" ca="1" si="181"/>
        <v>0</v>
      </c>
      <c r="FV65" s="113">
        <f t="shared" ca="1" si="181"/>
        <v>0</v>
      </c>
      <c r="FW65" s="113">
        <f t="shared" ca="1" si="181"/>
        <v>0</v>
      </c>
      <c r="FX65" s="113">
        <f t="shared" ca="1" si="181"/>
        <v>0</v>
      </c>
      <c r="FY65" s="113">
        <f t="shared" ca="1" si="181"/>
        <v>0</v>
      </c>
      <c r="FZ65" s="113">
        <f t="shared" ca="1" si="181"/>
        <v>0</v>
      </c>
      <c r="GA65" s="113">
        <f t="shared" ca="1" si="181"/>
        <v>0</v>
      </c>
      <c r="GB65" s="113">
        <f t="shared" ca="1" si="181"/>
        <v>0</v>
      </c>
      <c r="GC65" s="113">
        <f t="shared" ca="1" si="181"/>
        <v>0</v>
      </c>
      <c r="GD65" s="113">
        <f t="shared" ca="1" si="181"/>
        <v>0</v>
      </c>
      <c r="GE65" s="113">
        <f t="shared" ca="1" si="181"/>
        <v>0</v>
      </c>
      <c r="GF65" s="113">
        <f t="shared" ca="1" si="181"/>
        <v>0</v>
      </c>
      <c r="GG65" s="113">
        <f t="shared" ca="1" si="181"/>
        <v>0</v>
      </c>
      <c r="GH65" s="113">
        <f t="shared" ca="1" si="181"/>
        <v>0</v>
      </c>
      <c r="GI65" s="113">
        <f t="shared" ca="1" si="181"/>
        <v>0</v>
      </c>
      <c r="GJ65" s="113">
        <f t="shared" ca="1" si="181"/>
        <v>0</v>
      </c>
      <c r="GK65" s="113">
        <f t="shared" ca="1" si="181"/>
        <v>0</v>
      </c>
      <c r="GL65" s="113">
        <f t="shared" ca="1" si="181"/>
        <v>0</v>
      </c>
      <c r="GM65" s="113">
        <f t="shared" ca="1" si="181"/>
        <v>0</v>
      </c>
      <c r="GN65" s="113">
        <f t="shared" ca="1" si="181"/>
        <v>0</v>
      </c>
      <c r="GO65" s="113">
        <f t="shared" ca="1" si="181"/>
        <v>0</v>
      </c>
      <c r="GP65" s="113">
        <f t="shared" ca="1" si="181"/>
        <v>0</v>
      </c>
      <c r="GQ65" s="113">
        <f t="shared" ca="1" si="181"/>
        <v>0</v>
      </c>
      <c r="GR65" s="113">
        <f t="shared" ca="1" si="181"/>
        <v>0</v>
      </c>
      <c r="GS65" s="113">
        <f t="shared" ca="1" si="181"/>
        <v>0</v>
      </c>
      <c r="GU65" s="113">
        <f t="shared" ca="1" si="157"/>
        <v>0</v>
      </c>
      <c r="GV65" s="113">
        <f t="shared" ca="1" si="157"/>
        <v>-28797132.120000005</v>
      </c>
      <c r="GW65" s="113">
        <f t="shared" ca="1" si="157"/>
        <v>0</v>
      </c>
      <c r="GX65" s="113">
        <f t="shared" ca="1" si="157"/>
        <v>0</v>
      </c>
      <c r="GY65" s="113">
        <f t="shared" ca="1" si="157"/>
        <v>0</v>
      </c>
      <c r="GZ65" s="113">
        <f t="shared" ca="1" si="157"/>
        <v>0</v>
      </c>
      <c r="HA65" s="113">
        <f t="shared" ca="1" si="157"/>
        <v>0</v>
      </c>
      <c r="HB65" s="113">
        <f t="shared" ca="1" si="157"/>
        <v>0</v>
      </c>
      <c r="HC65" s="113">
        <f t="shared" ca="1" si="157"/>
        <v>0</v>
      </c>
      <c r="HD65" s="113">
        <f t="shared" ca="1" si="157"/>
        <v>0</v>
      </c>
      <c r="HE65" s="113">
        <f t="shared" ca="1" si="157"/>
        <v>0</v>
      </c>
      <c r="HF65" s="113">
        <f t="shared" ca="1" si="157"/>
        <v>0</v>
      </c>
      <c r="HG65" s="113">
        <f t="shared" ca="1" si="157"/>
        <v>0</v>
      </c>
      <c r="HH65" s="113">
        <f t="shared" ca="1" si="157"/>
        <v>0</v>
      </c>
      <c r="HI65" s="113">
        <f t="shared" ca="1" si="157"/>
        <v>0</v>
      </c>
      <c r="HJ65" s="113">
        <f t="shared" ca="1" si="157"/>
        <v>0</v>
      </c>
      <c r="HK65" s="113">
        <f t="shared" ca="1" si="35"/>
        <v>-28797132.120000005</v>
      </c>
    </row>
    <row r="66" spans="1:219" s="112" customFormat="1" hidden="1" outlineLevel="1" x14ac:dyDescent="0.75">
      <c r="B66" s="112" t="str">
        <f t="shared" si="27"/>
        <v>UBSCM 2018-C12</v>
      </c>
      <c r="C66" s="105"/>
      <c r="D66" s="111"/>
      <c r="E66" s="235"/>
      <c r="F66" s="113"/>
      <c r="G66" s="113"/>
      <c r="H66" s="236"/>
      <c r="I66" s="237"/>
      <c r="K66" s="113">
        <f t="shared" ref="K66:AP66" ca="1" si="182">IF(K$6=$C34,-$F34,0)</f>
        <v>0</v>
      </c>
      <c r="L66" s="113">
        <f t="shared" ca="1" si="182"/>
        <v>0</v>
      </c>
      <c r="M66" s="113">
        <f t="shared" ca="1" si="182"/>
        <v>0</v>
      </c>
      <c r="N66" s="113">
        <f t="shared" ca="1" si="182"/>
        <v>0</v>
      </c>
      <c r="O66" s="113">
        <f t="shared" ca="1" si="182"/>
        <v>0</v>
      </c>
      <c r="P66" s="113">
        <f t="shared" ca="1" si="182"/>
        <v>0</v>
      </c>
      <c r="Q66" s="113">
        <f t="shared" ca="1" si="182"/>
        <v>0</v>
      </c>
      <c r="R66" s="113">
        <f t="shared" ca="1" si="182"/>
        <v>0</v>
      </c>
      <c r="S66" s="113">
        <f t="shared" ca="1" si="182"/>
        <v>0</v>
      </c>
      <c r="T66" s="113">
        <f t="shared" ca="1" si="182"/>
        <v>0</v>
      </c>
      <c r="U66" s="113">
        <f t="shared" ca="1" si="182"/>
        <v>0</v>
      </c>
      <c r="V66" s="113">
        <f t="shared" ca="1" si="182"/>
        <v>0</v>
      </c>
      <c r="W66" s="113">
        <f t="shared" ca="1" si="182"/>
        <v>0</v>
      </c>
      <c r="X66" s="113">
        <f t="shared" ca="1" si="182"/>
        <v>0</v>
      </c>
      <c r="Y66" s="113">
        <f t="shared" ca="1" si="182"/>
        <v>0</v>
      </c>
      <c r="Z66" s="113">
        <f t="shared" ca="1" si="182"/>
        <v>0</v>
      </c>
      <c r="AA66" s="113">
        <f t="shared" ca="1" si="182"/>
        <v>0</v>
      </c>
      <c r="AB66" s="113">
        <f t="shared" ca="1" si="182"/>
        <v>0</v>
      </c>
      <c r="AC66" s="113">
        <f t="shared" ca="1" si="182"/>
        <v>-41157452.022926398</v>
      </c>
      <c r="AD66" s="113">
        <f t="shared" ca="1" si="182"/>
        <v>0</v>
      </c>
      <c r="AE66" s="113">
        <f t="shared" ca="1" si="182"/>
        <v>0</v>
      </c>
      <c r="AF66" s="113">
        <f t="shared" ca="1" si="182"/>
        <v>0</v>
      </c>
      <c r="AG66" s="113">
        <f t="shared" ca="1" si="182"/>
        <v>0</v>
      </c>
      <c r="AH66" s="113">
        <f t="shared" ca="1" si="182"/>
        <v>0</v>
      </c>
      <c r="AI66" s="113">
        <f t="shared" ca="1" si="182"/>
        <v>0</v>
      </c>
      <c r="AJ66" s="113">
        <f t="shared" ca="1" si="182"/>
        <v>0</v>
      </c>
      <c r="AK66" s="113">
        <f t="shared" ca="1" si="182"/>
        <v>0</v>
      </c>
      <c r="AL66" s="113">
        <f t="shared" ca="1" si="182"/>
        <v>0</v>
      </c>
      <c r="AM66" s="113">
        <f t="shared" ca="1" si="182"/>
        <v>0</v>
      </c>
      <c r="AN66" s="113">
        <f t="shared" ca="1" si="182"/>
        <v>0</v>
      </c>
      <c r="AO66" s="113">
        <f t="shared" ca="1" si="182"/>
        <v>0</v>
      </c>
      <c r="AP66" s="113">
        <f t="shared" ca="1" si="182"/>
        <v>0</v>
      </c>
      <c r="AQ66" s="113">
        <f t="shared" ref="AQ66:BV66" ca="1" si="183">IF(AQ$6=$C34,-$F34,0)</f>
        <v>0</v>
      </c>
      <c r="AR66" s="113">
        <f t="shared" ca="1" si="183"/>
        <v>0</v>
      </c>
      <c r="AS66" s="113">
        <f t="shared" ca="1" si="183"/>
        <v>0</v>
      </c>
      <c r="AT66" s="113">
        <f t="shared" ca="1" si="183"/>
        <v>0</v>
      </c>
      <c r="AU66" s="113">
        <f t="shared" ca="1" si="183"/>
        <v>0</v>
      </c>
      <c r="AV66" s="113">
        <f t="shared" ca="1" si="183"/>
        <v>0</v>
      </c>
      <c r="AW66" s="113">
        <f t="shared" ca="1" si="183"/>
        <v>0</v>
      </c>
      <c r="AX66" s="113">
        <f t="shared" ca="1" si="183"/>
        <v>0</v>
      </c>
      <c r="AY66" s="113">
        <f t="shared" ca="1" si="183"/>
        <v>0</v>
      </c>
      <c r="AZ66" s="113">
        <f t="shared" ca="1" si="183"/>
        <v>0</v>
      </c>
      <c r="BA66" s="113">
        <f t="shared" ca="1" si="183"/>
        <v>0</v>
      </c>
      <c r="BB66" s="113">
        <f t="shared" ca="1" si="183"/>
        <v>0</v>
      </c>
      <c r="BC66" s="113">
        <f t="shared" ca="1" si="183"/>
        <v>0</v>
      </c>
      <c r="BD66" s="113">
        <f t="shared" ca="1" si="183"/>
        <v>0</v>
      </c>
      <c r="BE66" s="113">
        <f t="shared" ca="1" si="183"/>
        <v>0</v>
      </c>
      <c r="BF66" s="113">
        <f t="shared" ca="1" si="183"/>
        <v>0</v>
      </c>
      <c r="BG66" s="113">
        <f t="shared" ca="1" si="183"/>
        <v>0</v>
      </c>
      <c r="BH66" s="113">
        <f t="shared" ca="1" si="183"/>
        <v>0</v>
      </c>
      <c r="BI66" s="113">
        <f t="shared" ca="1" si="183"/>
        <v>0</v>
      </c>
      <c r="BJ66" s="113">
        <f t="shared" ca="1" si="183"/>
        <v>0</v>
      </c>
      <c r="BK66" s="113">
        <f t="shared" ca="1" si="183"/>
        <v>0</v>
      </c>
      <c r="BL66" s="113">
        <f t="shared" ca="1" si="183"/>
        <v>0</v>
      </c>
      <c r="BM66" s="113">
        <f t="shared" ca="1" si="183"/>
        <v>0</v>
      </c>
      <c r="BN66" s="113">
        <f t="shared" ca="1" si="183"/>
        <v>0</v>
      </c>
      <c r="BO66" s="113">
        <f t="shared" ca="1" si="183"/>
        <v>0</v>
      </c>
      <c r="BP66" s="113">
        <f t="shared" ca="1" si="183"/>
        <v>0</v>
      </c>
      <c r="BQ66" s="113">
        <f t="shared" ca="1" si="183"/>
        <v>0</v>
      </c>
      <c r="BR66" s="113">
        <f t="shared" ca="1" si="183"/>
        <v>0</v>
      </c>
      <c r="BS66" s="113">
        <f t="shared" ca="1" si="183"/>
        <v>0</v>
      </c>
      <c r="BT66" s="113">
        <f t="shared" ca="1" si="183"/>
        <v>0</v>
      </c>
      <c r="BU66" s="113">
        <f t="shared" ca="1" si="183"/>
        <v>0</v>
      </c>
      <c r="BV66" s="113">
        <f t="shared" ca="1" si="183"/>
        <v>0</v>
      </c>
      <c r="BW66" s="113">
        <f t="shared" ref="BW66:DB66" ca="1" si="184">IF(BW$6=$C34,-$F34,0)</f>
        <v>0</v>
      </c>
      <c r="BX66" s="113">
        <f t="shared" ca="1" si="184"/>
        <v>0</v>
      </c>
      <c r="BY66" s="113">
        <f t="shared" ca="1" si="184"/>
        <v>0</v>
      </c>
      <c r="BZ66" s="113">
        <f t="shared" ca="1" si="184"/>
        <v>0</v>
      </c>
      <c r="CA66" s="113">
        <f t="shared" ca="1" si="184"/>
        <v>0</v>
      </c>
      <c r="CB66" s="113">
        <f t="shared" ca="1" si="184"/>
        <v>0</v>
      </c>
      <c r="CC66" s="113">
        <f t="shared" ca="1" si="184"/>
        <v>0</v>
      </c>
      <c r="CD66" s="113">
        <f t="shared" ca="1" si="184"/>
        <v>0</v>
      </c>
      <c r="CE66" s="113">
        <f t="shared" ca="1" si="184"/>
        <v>0</v>
      </c>
      <c r="CF66" s="113">
        <f t="shared" ca="1" si="184"/>
        <v>0</v>
      </c>
      <c r="CG66" s="113">
        <f t="shared" ca="1" si="184"/>
        <v>0</v>
      </c>
      <c r="CH66" s="113">
        <f t="shared" ca="1" si="184"/>
        <v>0</v>
      </c>
      <c r="CI66" s="113">
        <f t="shared" ca="1" si="184"/>
        <v>0</v>
      </c>
      <c r="CJ66" s="113">
        <f t="shared" ca="1" si="184"/>
        <v>0</v>
      </c>
      <c r="CK66" s="113">
        <f t="shared" ca="1" si="184"/>
        <v>0</v>
      </c>
      <c r="CL66" s="113">
        <f t="shared" ca="1" si="184"/>
        <v>0</v>
      </c>
      <c r="CM66" s="113">
        <f t="shared" ca="1" si="184"/>
        <v>0</v>
      </c>
      <c r="CN66" s="113">
        <f t="shared" ca="1" si="184"/>
        <v>0</v>
      </c>
      <c r="CO66" s="113">
        <f t="shared" ca="1" si="184"/>
        <v>0</v>
      </c>
      <c r="CP66" s="113">
        <f t="shared" ca="1" si="184"/>
        <v>0</v>
      </c>
      <c r="CQ66" s="113">
        <f t="shared" ca="1" si="184"/>
        <v>0</v>
      </c>
      <c r="CR66" s="113">
        <f t="shared" ca="1" si="184"/>
        <v>0</v>
      </c>
      <c r="CS66" s="113">
        <f t="shared" ca="1" si="184"/>
        <v>0</v>
      </c>
      <c r="CT66" s="113">
        <f t="shared" ca="1" si="184"/>
        <v>0</v>
      </c>
      <c r="CU66" s="113">
        <f t="shared" ca="1" si="184"/>
        <v>0</v>
      </c>
      <c r="CV66" s="113">
        <f t="shared" ca="1" si="184"/>
        <v>0</v>
      </c>
      <c r="CW66" s="113">
        <f t="shared" ca="1" si="184"/>
        <v>0</v>
      </c>
      <c r="CX66" s="113">
        <f t="shared" ca="1" si="184"/>
        <v>0</v>
      </c>
      <c r="CY66" s="113">
        <f t="shared" ca="1" si="184"/>
        <v>0</v>
      </c>
      <c r="CZ66" s="113">
        <f t="shared" ca="1" si="184"/>
        <v>0</v>
      </c>
      <c r="DA66" s="113">
        <f t="shared" ca="1" si="184"/>
        <v>0</v>
      </c>
      <c r="DB66" s="113">
        <f t="shared" ca="1" si="184"/>
        <v>0</v>
      </c>
      <c r="DC66" s="113">
        <f t="shared" ref="DC66:EH66" ca="1" si="185">IF(DC$6=$C34,-$F34,0)</f>
        <v>0</v>
      </c>
      <c r="DD66" s="113">
        <f t="shared" ca="1" si="185"/>
        <v>0</v>
      </c>
      <c r="DE66" s="113">
        <f t="shared" ca="1" si="185"/>
        <v>0</v>
      </c>
      <c r="DF66" s="113">
        <f t="shared" ca="1" si="185"/>
        <v>0</v>
      </c>
      <c r="DG66" s="113">
        <f t="shared" ca="1" si="185"/>
        <v>0</v>
      </c>
      <c r="DH66" s="113">
        <f t="shared" ca="1" si="185"/>
        <v>0</v>
      </c>
      <c r="DI66" s="113">
        <f t="shared" ca="1" si="185"/>
        <v>0</v>
      </c>
      <c r="DJ66" s="113">
        <f t="shared" ca="1" si="185"/>
        <v>0</v>
      </c>
      <c r="DK66" s="113">
        <f t="shared" ca="1" si="185"/>
        <v>0</v>
      </c>
      <c r="DL66" s="113">
        <f t="shared" ca="1" si="185"/>
        <v>0</v>
      </c>
      <c r="DM66" s="113">
        <f t="shared" ca="1" si="185"/>
        <v>0</v>
      </c>
      <c r="DN66" s="113">
        <f t="shared" ca="1" si="185"/>
        <v>0</v>
      </c>
      <c r="DO66" s="113">
        <f t="shared" ca="1" si="185"/>
        <v>0</v>
      </c>
      <c r="DP66" s="113">
        <f t="shared" ca="1" si="185"/>
        <v>0</v>
      </c>
      <c r="DQ66" s="113">
        <f t="shared" ca="1" si="185"/>
        <v>0</v>
      </c>
      <c r="DR66" s="113">
        <f t="shared" ca="1" si="185"/>
        <v>0</v>
      </c>
      <c r="DS66" s="113">
        <f t="shared" ca="1" si="185"/>
        <v>0</v>
      </c>
      <c r="DT66" s="113">
        <f t="shared" ca="1" si="185"/>
        <v>0</v>
      </c>
      <c r="DU66" s="113">
        <f t="shared" ca="1" si="185"/>
        <v>0</v>
      </c>
      <c r="DV66" s="113">
        <f t="shared" ca="1" si="185"/>
        <v>0</v>
      </c>
      <c r="DW66" s="113">
        <f t="shared" ca="1" si="185"/>
        <v>0</v>
      </c>
      <c r="DX66" s="113">
        <f t="shared" ca="1" si="185"/>
        <v>0</v>
      </c>
      <c r="DY66" s="113">
        <f t="shared" ca="1" si="185"/>
        <v>0</v>
      </c>
      <c r="DZ66" s="113">
        <f t="shared" ca="1" si="185"/>
        <v>0</v>
      </c>
      <c r="EA66" s="113">
        <f t="shared" ca="1" si="185"/>
        <v>0</v>
      </c>
      <c r="EB66" s="113">
        <f t="shared" ca="1" si="185"/>
        <v>0</v>
      </c>
      <c r="EC66" s="113">
        <f t="shared" ca="1" si="185"/>
        <v>0</v>
      </c>
      <c r="ED66" s="113">
        <f t="shared" ca="1" si="185"/>
        <v>0</v>
      </c>
      <c r="EE66" s="113">
        <f t="shared" ca="1" si="185"/>
        <v>0</v>
      </c>
      <c r="EF66" s="113">
        <f t="shared" ca="1" si="185"/>
        <v>0</v>
      </c>
      <c r="EG66" s="113">
        <f t="shared" ca="1" si="185"/>
        <v>0</v>
      </c>
      <c r="EH66" s="113">
        <f t="shared" ca="1" si="185"/>
        <v>0</v>
      </c>
      <c r="EI66" s="113">
        <f t="shared" ref="EI66:FN66" ca="1" si="186">IF(EI$6=$C34,-$F34,0)</f>
        <v>0</v>
      </c>
      <c r="EJ66" s="113">
        <f t="shared" ca="1" si="186"/>
        <v>0</v>
      </c>
      <c r="EK66" s="113">
        <f t="shared" ca="1" si="186"/>
        <v>0</v>
      </c>
      <c r="EL66" s="113">
        <f t="shared" ca="1" si="186"/>
        <v>0</v>
      </c>
      <c r="EM66" s="113">
        <f t="shared" ca="1" si="186"/>
        <v>0</v>
      </c>
      <c r="EN66" s="113">
        <f t="shared" ca="1" si="186"/>
        <v>0</v>
      </c>
      <c r="EO66" s="113">
        <f t="shared" ca="1" si="186"/>
        <v>0</v>
      </c>
      <c r="EP66" s="113">
        <f t="shared" ca="1" si="186"/>
        <v>0</v>
      </c>
      <c r="EQ66" s="113">
        <f t="shared" ca="1" si="186"/>
        <v>0</v>
      </c>
      <c r="ER66" s="113">
        <f t="shared" ca="1" si="186"/>
        <v>0</v>
      </c>
      <c r="ES66" s="113">
        <f t="shared" ca="1" si="186"/>
        <v>0</v>
      </c>
      <c r="ET66" s="113">
        <f t="shared" ca="1" si="186"/>
        <v>0</v>
      </c>
      <c r="EU66" s="113">
        <f t="shared" ca="1" si="186"/>
        <v>0</v>
      </c>
      <c r="EV66" s="113">
        <f t="shared" ca="1" si="186"/>
        <v>0</v>
      </c>
      <c r="EW66" s="113">
        <f t="shared" ca="1" si="186"/>
        <v>0</v>
      </c>
      <c r="EX66" s="113">
        <f t="shared" ca="1" si="186"/>
        <v>0</v>
      </c>
      <c r="EY66" s="113">
        <f t="shared" ca="1" si="186"/>
        <v>0</v>
      </c>
      <c r="EZ66" s="113">
        <f t="shared" ca="1" si="186"/>
        <v>0</v>
      </c>
      <c r="FA66" s="113">
        <f t="shared" ca="1" si="186"/>
        <v>0</v>
      </c>
      <c r="FB66" s="113">
        <f t="shared" ca="1" si="186"/>
        <v>0</v>
      </c>
      <c r="FC66" s="113">
        <f t="shared" ca="1" si="186"/>
        <v>0</v>
      </c>
      <c r="FD66" s="113">
        <f t="shared" ca="1" si="186"/>
        <v>0</v>
      </c>
      <c r="FE66" s="113">
        <f t="shared" ca="1" si="186"/>
        <v>0</v>
      </c>
      <c r="FF66" s="113">
        <f t="shared" ca="1" si="186"/>
        <v>0</v>
      </c>
      <c r="FG66" s="113">
        <f t="shared" ca="1" si="186"/>
        <v>0</v>
      </c>
      <c r="FH66" s="113">
        <f t="shared" ca="1" si="186"/>
        <v>0</v>
      </c>
      <c r="FI66" s="113">
        <f t="shared" ca="1" si="186"/>
        <v>0</v>
      </c>
      <c r="FJ66" s="113">
        <f t="shared" ca="1" si="186"/>
        <v>0</v>
      </c>
      <c r="FK66" s="113">
        <f t="shared" ca="1" si="186"/>
        <v>0</v>
      </c>
      <c r="FL66" s="113">
        <f t="shared" ca="1" si="186"/>
        <v>0</v>
      </c>
      <c r="FM66" s="113">
        <f t="shared" ca="1" si="186"/>
        <v>0</v>
      </c>
      <c r="FN66" s="113">
        <f t="shared" ca="1" si="186"/>
        <v>0</v>
      </c>
      <c r="FO66" s="113">
        <f t="shared" ref="FO66:GS66" ca="1" si="187">IF(FO$6=$C34,-$F34,0)</f>
        <v>0</v>
      </c>
      <c r="FP66" s="113">
        <f t="shared" ca="1" si="187"/>
        <v>0</v>
      </c>
      <c r="FQ66" s="113">
        <f t="shared" ca="1" si="187"/>
        <v>0</v>
      </c>
      <c r="FR66" s="113">
        <f t="shared" ca="1" si="187"/>
        <v>0</v>
      </c>
      <c r="FS66" s="113">
        <f t="shared" ca="1" si="187"/>
        <v>0</v>
      </c>
      <c r="FT66" s="113">
        <f t="shared" ca="1" si="187"/>
        <v>0</v>
      </c>
      <c r="FU66" s="113">
        <f t="shared" ca="1" si="187"/>
        <v>0</v>
      </c>
      <c r="FV66" s="113">
        <f t="shared" ca="1" si="187"/>
        <v>0</v>
      </c>
      <c r="FW66" s="113">
        <f t="shared" ca="1" si="187"/>
        <v>0</v>
      </c>
      <c r="FX66" s="113">
        <f t="shared" ca="1" si="187"/>
        <v>0</v>
      </c>
      <c r="FY66" s="113">
        <f t="shared" ca="1" si="187"/>
        <v>0</v>
      </c>
      <c r="FZ66" s="113">
        <f t="shared" ca="1" si="187"/>
        <v>0</v>
      </c>
      <c r="GA66" s="113">
        <f t="shared" ca="1" si="187"/>
        <v>0</v>
      </c>
      <c r="GB66" s="113">
        <f t="shared" ca="1" si="187"/>
        <v>0</v>
      </c>
      <c r="GC66" s="113">
        <f t="shared" ca="1" si="187"/>
        <v>0</v>
      </c>
      <c r="GD66" s="113">
        <f t="shared" ca="1" si="187"/>
        <v>0</v>
      </c>
      <c r="GE66" s="113">
        <f t="shared" ca="1" si="187"/>
        <v>0</v>
      </c>
      <c r="GF66" s="113">
        <f t="shared" ca="1" si="187"/>
        <v>0</v>
      </c>
      <c r="GG66" s="113">
        <f t="shared" ca="1" si="187"/>
        <v>0</v>
      </c>
      <c r="GH66" s="113">
        <f t="shared" ca="1" si="187"/>
        <v>0</v>
      </c>
      <c r="GI66" s="113">
        <f t="shared" ca="1" si="187"/>
        <v>0</v>
      </c>
      <c r="GJ66" s="113">
        <f t="shared" ca="1" si="187"/>
        <v>0</v>
      </c>
      <c r="GK66" s="113">
        <f t="shared" ca="1" si="187"/>
        <v>0</v>
      </c>
      <c r="GL66" s="113">
        <f t="shared" ca="1" si="187"/>
        <v>0</v>
      </c>
      <c r="GM66" s="113">
        <f t="shared" ca="1" si="187"/>
        <v>0</v>
      </c>
      <c r="GN66" s="113">
        <f t="shared" ca="1" si="187"/>
        <v>0</v>
      </c>
      <c r="GO66" s="113">
        <f t="shared" ca="1" si="187"/>
        <v>0</v>
      </c>
      <c r="GP66" s="113">
        <f t="shared" ca="1" si="187"/>
        <v>0</v>
      </c>
      <c r="GQ66" s="113">
        <f t="shared" ca="1" si="187"/>
        <v>0</v>
      </c>
      <c r="GR66" s="113">
        <f t="shared" ca="1" si="187"/>
        <v>0</v>
      </c>
      <c r="GS66" s="113">
        <f t="shared" ca="1" si="187"/>
        <v>0</v>
      </c>
      <c r="GU66" s="113">
        <f t="shared" ca="1" si="157"/>
        <v>0</v>
      </c>
      <c r="GV66" s="113">
        <f t="shared" ca="1" si="157"/>
        <v>-41157452.022926398</v>
      </c>
      <c r="GW66" s="113">
        <f t="shared" ca="1" si="157"/>
        <v>0</v>
      </c>
      <c r="GX66" s="113">
        <f t="shared" ca="1" si="157"/>
        <v>0</v>
      </c>
      <c r="GY66" s="113">
        <f t="shared" ca="1" si="157"/>
        <v>0</v>
      </c>
      <c r="GZ66" s="113">
        <f t="shared" ca="1" si="157"/>
        <v>0</v>
      </c>
      <c r="HA66" s="113">
        <f t="shared" ca="1" si="157"/>
        <v>0</v>
      </c>
      <c r="HB66" s="113">
        <f t="shared" ca="1" si="157"/>
        <v>0</v>
      </c>
      <c r="HC66" s="113">
        <f t="shared" ca="1" si="157"/>
        <v>0</v>
      </c>
      <c r="HD66" s="113">
        <f t="shared" ca="1" si="157"/>
        <v>0</v>
      </c>
      <c r="HE66" s="113">
        <f t="shared" ca="1" si="157"/>
        <v>0</v>
      </c>
      <c r="HF66" s="113">
        <f t="shared" ca="1" si="157"/>
        <v>0</v>
      </c>
      <c r="HG66" s="113">
        <f t="shared" ca="1" si="157"/>
        <v>0</v>
      </c>
      <c r="HH66" s="113">
        <f t="shared" ca="1" si="157"/>
        <v>0</v>
      </c>
      <c r="HI66" s="113">
        <f t="shared" ca="1" si="157"/>
        <v>0</v>
      </c>
      <c r="HJ66" s="113">
        <f t="shared" ca="1" si="157"/>
        <v>0</v>
      </c>
      <c r="HK66" s="113">
        <f t="shared" ca="1" si="35"/>
        <v>-41157452.022926398</v>
      </c>
    </row>
    <row r="67" spans="1:219" s="112" customFormat="1" hidden="1" outlineLevel="1" x14ac:dyDescent="0.75">
      <c r="B67" s="112" t="str">
        <f t="shared" si="27"/>
        <v>CD 2017-CD3</v>
      </c>
      <c r="C67" s="105"/>
      <c r="D67" s="111"/>
      <c r="E67" s="235"/>
      <c r="F67" s="113"/>
      <c r="G67" s="113"/>
      <c r="H67" s="236"/>
      <c r="I67" s="237"/>
      <c r="K67" s="113">
        <f t="shared" ref="K67:AP67" ca="1" si="188">IF(K$6=$C35,-$F35,0)</f>
        <v>-43347451</v>
      </c>
      <c r="L67" s="113">
        <f t="shared" ca="1" si="188"/>
        <v>0</v>
      </c>
      <c r="M67" s="113">
        <f t="shared" ca="1" si="188"/>
        <v>0</v>
      </c>
      <c r="N67" s="113">
        <f t="shared" ca="1" si="188"/>
        <v>0</v>
      </c>
      <c r="O67" s="113">
        <f t="shared" ca="1" si="188"/>
        <v>0</v>
      </c>
      <c r="P67" s="113">
        <f t="shared" ca="1" si="188"/>
        <v>0</v>
      </c>
      <c r="Q67" s="113">
        <f t="shared" ca="1" si="188"/>
        <v>0</v>
      </c>
      <c r="R67" s="113">
        <f t="shared" ca="1" si="188"/>
        <v>0</v>
      </c>
      <c r="S67" s="113">
        <f t="shared" ca="1" si="188"/>
        <v>0</v>
      </c>
      <c r="T67" s="113">
        <f t="shared" ca="1" si="188"/>
        <v>0</v>
      </c>
      <c r="U67" s="113">
        <f t="shared" ca="1" si="188"/>
        <v>0</v>
      </c>
      <c r="V67" s="113">
        <f t="shared" ca="1" si="188"/>
        <v>0</v>
      </c>
      <c r="W67" s="113">
        <f t="shared" ca="1" si="188"/>
        <v>0</v>
      </c>
      <c r="X67" s="113">
        <f t="shared" ca="1" si="188"/>
        <v>0</v>
      </c>
      <c r="Y67" s="113">
        <f t="shared" ca="1" si="188"/>
        <v>0</v>
      </c>
      <c r="Z67" s="113">
        <f t="shared" ca="1" si="188"/>
        <v>0</v>
      </c>
      <c r="AA67" s="113">
        <f t="shared" ca="1" si="188"/>
        <v>0</v>
      </c>
      <c r="AB67" s="113">
        <f t="shared" ca="1" si="188"/>
        <v>0</v>
      </c>
      <c r="AC67" s="113">
        <f t="shared" ca="1" si="188"/>
        <v>0</v>
      </c>
      <c r="AD67" s="113">
        <f t="shared" ca="1" si="188"/>
        <v>0</v>
      </c>
      <c r="AE67" s="113">
        <f t="shared" ca="1" si="188"/>
        <v>0</v>
      </c>
      <c r="AF67" s="113">
        <f t="shared" ca="1" si="188"/>
        <v>0</v>
      </c>
      <c r="AG67" s="113">
        <f t="shared" ca="1" si="188"/>
        <v>0</v>
      </c>
      <c r="AH67" s="113">
        <f t="shared" ca="1" si="188"/>
        <v>0</v>
      </c>
      <c r="AI67" s="113">
        <f t="shared" ca="1" si="188"/>
        <v>0</v>
      </c>
      <c r="AJ67" s="113">
        <f t="shared" ca="1" si="188"/>
        <v>0</v>
      </c>
      <c r="AK67" s="113">
        <f t="shared" ca="1" si="188"/>
        <v>0</v>
      </c>
      <c r="AL67" s="113">
        <f t="shared" ca="1" si="188"/>
        <v>0</v>
      </c>
      <c r="AM67" s="113">
        <f t="shared" ca="1" si="188"/>
        <v>0</v>
      </c>
      <c r="AN67" s="113">
        <f t="shared" ca="1" si="188"/>
        <v>0</v>
      </c>
      <c r="AO67" s="113">
        <f t="shared" ca="1" si="188"/>
        <v>0</v>
      </c>
      <c r="AP67" s="113">
        <f t="shared" ca="1" si="188"/>
        <v>0</v>
      </c>
      <c r="AQ67" s="113">
        <f t="shared" ref="AQ67:BV67" ca="1" si="189">IF(AQ$6=$C35,-$F35,0)</f>
        <v>0</v>
      </c>
      <c r="AR67" s="113">
        <f t="shared" ca="1" si="189"/>
        <v>0</v>
      </c>
      <c r="AS67" s="113">
        <f t="shared" ca="1" si="189"/>
        <v>0</v>
      </c>
      <c r="AT67" s="113">
        <f t="shared" ca="1" si="189"/>
        <v>0</v>
      </c>
      <c r="AU67" s="113">
        <f t="shared" ca="1" si="189"/>
        <v>0</v>
      </c>
      <c r="AV67" s="113">
        <f t="shared" ca="1" si="189"/>
        <v>0</v>
      </c>
      <c r="AW67" s="113">
        <f t="shared" ca="1" si="189"/>
        <v>0</v>
      </c>
      <c r="AX67" s="113">
        <f t="shared" ca="1" si="189"/>
        <v>0</v>
      </c>
      <c r="AY67" s="113">
        <f t="shared" ca="1" si="189"/>
        <v>0</v>
      </c>
      <c r="AZ67" s="113">
        <f t="shared" ca="1" si="189"/>
        <v>0</v>
      </c>
      <c r="BA67" s="113">
        <f t="shared" ca="1" si="189"/>
        <v>0</v>
      </c>
      <c r="BB67" s="113">
        <f t="shared" ca="1" si="189"/>
        <v>0</v>
      </c>
      <c r="BC67" s="113">
        <f t="shared" ca="1" si="189"/>
        <v>0</v>
      </c>
      <c r="BD67" s="113">
        <f t="shared" ca="1" si="189"/>
        <v>0</v>
      </c>
      <c r="BE67" s="113">
        <f t="shared" ca="1" si="189"/>
        <v>0</v>
      </c>
      <c r="BF67" s="113">
        <f t="shared" ca="1" si="189"/>
        <v>0</v>
      </c>
      <c r="BG67" s="113">
        <f t="shared" ca="1" si="189"/>
        <v>0</v>
      </c>
      <c r="BH67" s="113">
        <f t="shared" ca="1" si="189"/>
        <v>0</v>
      </c>
      <c r="BI67" s="113">
        <f t="shared" ca="1" si="189"/>
        <v>0</v>
      </c>
      <c r="BJ67" s="113">
        <f t="shared" ca="1" si="189"/>
        <v>0</v>
      </c>
      <c r="BK67" s="113">
        <f t="shared" ca="1" si="189"/>
        <v>0</v>
      </c>
      <c r="BL67" s="113">
        <f t="shared" ca="1" si="189"/>
        <v>0</v>
      </c>
      <c r="BM67" s="113">
        <f t="shared" ca="1" si="189"/>
        <v>0</v>
      </c>
      <c r="BN67" s="113">
        <f t="shared" ca="1" si="189"/>
        <v>0</v>
      </c>
      <c r="BO67" s="113">
        <f t="shared" ca="1" si="189"/>
        <v>0</v>
      </c>
      <c r="BP67" s="113">
        <f t="shared" ca="1" si="189"/>
        <v>0</v>
      </c>
      <c r="BQ67" s="113">
        <f t="shared" ca="1" si="189"/>
        <v>0</v>
      </c>
      <c r="BR67" s="113">
        <f t="shared" ca="1" si="189"/>
        <v>0</v>
      </c>
      <c r="BS67" s="113">
        <f t="shared" ca="1" si="189"/>
        <v>0</v>
      </c>
      <c r="BT67" s="113">
        <f t="shared" ca="1" si="189"/>
        <v>0</v>
      </c>
      <c r="BU67" s="113">
        <f t="shared" ca="1" si="189"/>
        <v>0</v>
      </c>
      <c r="BV67" s="113">
        <f t="shared" ca="1" si="189"/>
        <v>0</v>
      </c>
      <c r="BW67" s="113">
        <f t="shared" ref="BW67:DB67" ca="1" si="190">IF(BW$6=$C35,-$F35,0)</f>
        <v>0</v>
      </c>
      <c r="BX67" s="113">
        <f t="shared" ca="1" si="190"/>
        <v>0</v>
      </c>
      <c r="BY67" s="113">
        <f t="shared" ca="1" si="190"/>
        <v>0</v>
      </c>
      <c r="BZ67" s="113">
        <f t="shared" ca="1" si="190"/>
        <v>0</v>
      </c>
      <c r="CA67" s="113">
        <f t="shared" ca="1" si="190"/>
        <v>0</v>
      </c>
      <c r="CB67" s="113">
        <f t="shared" ca="1" si="190"/>
        <v>0</v>
      </c>
      <c r="CC67" s="113">
        <f t="shared" ca="1" si="190"/>
        <v>0</v>
      </c>
      <c r="CD67" s="113">
        <f t="shared" ca="1" si="190"/>
        <v>0</v>
      </c>
      <c r="CE67" s="113">
        <f t="shared" ca="1" si="190"/>
        <v>0</v>
      </c>
      <c r="CF67" s="113">
        <f t="shared" ca="1" si="190"/>
        <v>0</v>
      </c>
      <c r="CG67" s="113">
        <f t="shared" ca="1" si="190"/>
        <v>0</v>
      </c>
      <c r="CH67" s="113">
        <f t="shared" ca="1" si="190"/>
        <v>0</v>
      </c>
      <c r="CI67" s="113">
        <f t="shared" ca="1" si="190"/>
        <v>0</v>
      </c>
      <c r="CJ67" s="113">
        <f t="shared" ca="1" si="190"/>
        <v>0</v>
      </c>
      <c r="CK67" s="113">
        <f t="shared" ca="1" si="190"/>
        <v>0</v>
      </c>
      <c r="CL67" s="113">
        <f t="shared" ca="1" si="190"/>
        <v>0</v>
      </c>
      <c r="CM67" s="113">
        <f t="shared" ca="1" si="190"/>
        <v>0</v>
      </c>
      <c r="CN67" s="113">
        <f t="shared" ca="1" si="190"/>
        <v>0</v>
      </c>
      <c r="CO67" s="113">
        <f t="shared" ca="1" si="190"/>
        <v>0</v>
      </c>
      <c r="CP67" s="113">
        <f t="shared" ca="1" si="190"/>
        <v>0</v>
      </c>
      <c r="CQ67" s="113">
        <f t="shared" ca="1" si="190"/>
        <v>0</v>
      </c>
      <c r="CR67" s="113">
        <f t="shared" ca="1" si="190"/>
        <v>0</v>
      </c>
      <c r="CS67" s="113">
        <f t="shared" ca="1" si="190"/>
        <v>0</v>
      </c>
      <c r="CT67" s="113">
        <f t="shared" ca="1" si="190"/>
        <v>0</v>
      </c>
      <c r="CU67" s="113">
        <f t="shared" ca="1" si="190"/>
        <v>0</v>
      </c>
      <c r="CV67" s="113">
        <f t="shared" ca="1" si="190"/>
        <v>0</v>
      </c>
      <c r="CW67" s="113">
        <f t="shared" ca="1" si="190"/>
        <v>0</v>
      </c>
      <c r="CX67" s="113">
        <f t="shared" ca="1" si="190"/>
        <v>0</v>
      </c>
      <c r="CY67" s="113">
        <f t="shared" ca="1" si="190"/>
        <v>0</v>
      </c>
      <c r="CZ67" s="113">
        <f t="shared" ca="1" si="190"/>
        <v>0</v>
      </c>
      <c r="DA67" s="113">
        <f t="shared" ca="1" si="190"/>
        <v>0</v>
      </c>
      <c r="DB67" s="113">
        <f t="shared" ca="1" si="190"/>
        <v>0</v>
      </c>
      <c r="DC67" s="113">
        <f t="shared" ref="DC67:EH67" ca="1" si="191">IF(DC$6=$C35,-$F35,0)</f>
        <v>0</v>
      </c>
      <c r="DD67" s="113">
        <f t="shared" ca="1" si="191"/>
        <v>0</v>
      </c>
      <c r="DE67" s="113">
        <f t="shared" ca="1" si="191"/>
        <v>0</v>
      </c>
      <c r="DF67" s="113">
        <f t="shared" ca="1" si="191"/>
        <v>0</v>
      </c>
      <c r="DG67" s="113">
        <f t="shared" ca="1" si="191"/>
        <v>0</v>
      </c>
      <c r="DH67" s="113">
        <f t="shared" ca="1" si="191"/>
        <v>0</v>
      </c>
      <c r="DI67" s="113">
        <f t="shared" ca="1" si="191"/>
        <v>0</v>
      </c>
      <c r="DJ67" s="113">
        <f t="shared" ca="1" si="191"/>
        <v>0</v>
      </c>
      <c r="DK67" s="113">
        <f t="shared" ca="1" si="191"/>
        <v>0</v>
      </c>
      <c r="DL67" s="113">
        <f t="shared" ca="1" si="191"/>
        <v>0</v>
      </c>
      <c r="DM67" s="113">
        <f t="shared" ca="1" si="191"/>
        <v>0</v>
      </c>
      <c r="DN67" s="113">
        <f t="shared" ca="1" si="191"/>
        <v>0</v>
      </c>
      <c r="DO67" s="113">
        <f t="shared" ca="1" si="191"/>
        <v>0</v>
      </c>
      <c r="DP67" s="113">
        <f t="shared" ca="1" si="191"/>
        <v>0</v>
      </c>
      <c r="DQ67" s="113">
        <f t="shared" ca="1" si="191"/>
        <v>0</v>
      </c>
      <c r="DR67" s="113">
        <f t="shared" ca="1" si="191"/>
        <v>0</v>
      </c>
      <c r="DS67" s="113">
        <f t="shared" ca="1" si="191"/>
        <v>0</v>
      </c>
      <c r="DT67" s="113">
        <f t="shared" ca="1" si="191"/>
        <v>0</v>
      </c>
      <c r="DU67" s="113">
        <f t="shared" ca="1" si="191"/>
        <v>0</v>
      </c>
      <c r="DV67" s="113">
        <f t="shared" ca="1" si="191"/>
        <v>0</v>
      </c>
      <c r="DW67" s="113">
        <f t="shared" ca="1" si="191"/>
        <v>0</v>
      </c>
      <c r="DX67" s="113">
        <f t="shared" ca="1" si="191"/>
        <v>0</v>
      </c>
      <c r="DY67" s="113">
        <f t="shared" ca="1" si="191"/>
        <v>0</v>
      </c>
      <c r="DZ67" s="113">
        <f t="shared" ca="1" si="191"/>
        <v>0</v>
      </c>
      <c r="EA67" s="113">
        <f t="shared" ca="1" si="191"/>
        <v>0</v>
      </c>
      <c r="EB67" s="113">
        <f t="shared" ca="1" si="191"/>
        <v>0</v>
      </c>
      <c r="EC67" s="113">
        <f t="shared" ca="1" si="191"/>
        <v>0</v>
      </c>
      <c r="ED67" s="113">
        <f t="shared" ca="1" si="191"/>
        <v>0</v>
      </c>
      <c r="EE67" s="113">
        <f t="shared" ca="1" si="191"/>
        <v>0</v>
      </c>
      <c r="EF67" s="113">
        <f t="shared" ca="1" si="191"/>
        <v>0</v>
      </c>
      <c r="EG67" s="113">
        <f t="shared" ca="1" si="191"/>
        <v>0</v>
      </c>
      <c r="EH67" s="113">
        <f t="shared" ca="1" si="191"/>
        <v>0</v>
      </c>
      <c r="EI67" s="113">
        <f t="shared" ref="EI67:FN67" ca="1" si="192">IF(EI$6=$C35,-$F35,0)</f>
        <v>0</v>
      </c>
      <c r="EJ67" s="113">
        <f t="shared" ca="1" si="192"/>
        <v>0</v>
      </c>
      <c r="EK67" s="113">
        <f t="shared" ca="1" si="192"/>
        <v>0</v>
      </c>
      <c r="EL67" s="113">
        <f t="shared" ca="1" si="192"/>
        <v>0</v>
      </c>
      <c r="EM67" s="113">
        <f t="shared" ca="1" si="192"/>
        <v>0</v>
      </c>
      <c r="EN67" s="113">
        <f t="shared" ca="1" si="192"/>
        <v>0</v>
      </c>
      <c r="EO67" s="113">
        <f t="shared" ca="1" si="192"/>
        <v>0</v>
      </c>
      <c r="EP67" s="113">
        <f t="shared" ca="1" si="192"/>
        <v>0</v>
      </c>
      <c r="EQ67" s="113">
        <f t="shared" ca="1" si="192"/>
        <v>0</v>
      </c>
      <c r="ER67" s="113">
        <f t="shared" ca="1" si="192"/>
        <v>0</v>
      </c>
      <c r="ES67" s="113">
        <f t="shared" ca="1" si="192"/>
        <v>0</v>
      </c>
      <c r="ET67" s="113">
        <f t="shared" ca="1" si="192"/>
        <v>0</v>
      </c>
      <c r="EU67" s="113">
        <f t="shared" ca="1" si="192"/>
        <v>0</v>
      </c>
      <c r="EV67" s="113">
        <f t="shared" ca="1" si="192"/>
        <v>0</v>
      </c>
      <c r="EW67" s="113">
        <f t="shared" ca="1" si="192"/>
        <v>0</v>
      </c>
      <c r="EX67" s="113">
        <f t="shared" ca="1" si="192"/>
        <v>0</v>
      </c>
      <c r="EY67" s="113">
        <f t="shared" ca="1" si="192"/>
        <v>0</v>
      </c>
      <c r="EZ67" s="113">
        <f t="shared" ca="1" si="192"/>
        <v>0</v>
      </c>
      <c r="FA67" s="113">
        <f t="shared" ca="1" si="192"/>
        <v>0</v>
      </c>
      <c r="FB67" s="113">
        <f t="shared" ca="1" si="192"/>
        <v>0</v>
      </c>
      <c r="FC67" s="113">
        <f t="shared" ca="1" si="192"/>
        <v>0</v>
      </c>
      <c r="FD67" s="113">
        <f t="shared" ca="1" si="192"/>
        <v>0</v>
      </c>
      <c r="FE67" s="113">
        <f t="shared" ca="1" si="192"/>
        <v>0</v>
      </c>
      <c r="FF67" s="113">
        <f t="shared" ca="1" si="192"/>
        <v>0</v>
      </c>
      <c r="FG67" s="113">
        <f t="shared" ca="1" si="192"/>
        <v>0</v>
      </c>
      <c r="FH67" s="113">
        <f t="shared" ca="1" si="192"/>
        <v>0</v>
      </c>
      <c r="FI67" s="113">
        <f t="shared" ca="1" si="192"/>
        <v>0</v>
      </c>
      <c r="FJ67" s="113">
        <f t="shared" ca="1" si="192"/>
        <v>0</v>
      </c>
      <c r="FK67" s="113">
        <f t="shared" ca="1" si="192"/>
        <v>0</v>
      </c>
      <c r="FL67" s="113">
        <f t="shared" ca="1" si="192"/>
        <v>0</v>
      </c>
      <c r="FM67" s="113">
        <f t="shared" ca="1" si="192"/>
        <v>0</v>
      </c>
      <c r="FN67" s="113">
        <f t="shared" ca="1" si="192"/>
        <v>0</v>
      </c>
      <c r="FO67" s="113">
        <f t="shared" ref="FO67:GS67" ca="1" si="193">IF(FO$6=$C35,-$F35,0)</f>
        <v>0</v>
      </c>
      <c r="FP67" s="113">
        <f t="shared" ca="1" si="193"/>
        <v>0</v>
      </c>
      <c r="FQ67" s="113">
        <f t="shared" ca="1" si="193"/>
        <v>0</v>
      </c>
      <c r="FR67" s="113">
        <f t="shared" ca="1" si="193"/>
        <v>0</v>
      </c>
      <c r="FS67" s="113">
        <f t="shared" ca="1" si="193"/>
        <v>0</v>
      </c>
      <c r="FT67" s="113">
        <f t="shared" ca="1" si="193"/>
        <v>0</v>
      </c>
      <c r="FU67" s="113">
        <f t="shared" ca="1" si="193"/>
        <v>0</v>
      </c>
      <c r="FV67" s="113">
        <f t="shared" ca="1" si="193"/>
        <v>0</v>
      </c>
      <c r="FW67" s="113">
        <f t="shared" ca="1" si="193"/>
        <v>0</v>
      </c>
      <c r="FX67" s="113">
        <f t="shared" ca="1" si="193"/>
        <v>0</v>
      </c>
      <c r="FY67" s="113">
        <f t="shared" ca="1" si="193"/>
        <v>0</v>
      </c>
      <c r="FZ67" s="113">
        <f t="shared" ca="1" si="193"/>
        <v>0</v>
      </c>
      <c r="GA67" s="113">
        <f t="shared" ca="1" si="193"/>
        <v>0</v>
      </c>
      <c r="GB67" s="113">
        <f t="shared" ca="1" si="193"/>
        <v>0</v>
      </c>
      <c r="GC67" s="113">
        <f t="shared" ca="1" si="193"/>
        <v>0</v>
      </c>
      <c r="GD67" s="113">
        <f t="shared" ca="1" si="193"/>
        <v>0</v>
      </c>
      <c r="GE67" s="113">
        <f t="shared" ca="1" si="193"/>
        <v>0</v>
      </c>
      <c r="GF67" s="113">
        <f t="shared" ca="1" si="193"/>
        <v>0</v>
      </c>
      <c r="GG67" s="113">
        <f t="shared" ca="1" si="193"/>
        <v>0</v>
      </c>
      <c r="GH67" s="113">
        <f t="shared" ca="1" si="193"/>
        <v>0</v>
      </c>
      <c r="GI67" s="113">
        <f t="shared" ca="1" si="193"/>
        <v>0</v>
      </c>
      <c r="GJ67" s="113">
        <f t="shared" ca="1" si="193"/>
        <v>0</v>
      </c>
      <c r="GK67" s="113">
        <f t="shared" ca="1" si="193"/>
        <v>0</v>
      </c>
      <c r="GL67" s="113">
        <f t="shared" ca="1" si="193"/>
        <v>0</v>
      </c>
      <c r="GM67" s="113">
        <f t="shared" ca="1" si="193"/>
        <v>0</v>
      </c>
      <c r="GN67" s="113">
        <f t="shared" ca="1" si="193"/>
        <v>0</v>
      </c>
      <c r="GO67" s="113">
        <f t="shared" ca="1" si="193"/>
        <v>0</v>
      </c>
      <c r="GP67" s="113">
        <f t="shared" ca="1" si="193"/>
        <v>0</v>
      </c>
      <c r="GQ67" s="113">
        <f t="shared" ca="1" si="193"/>
        <v>0</v>
      </c>
      <c r="GR67" s="113">
        <f t="shared" ca="1" si="193"/>
        <v>0</v>
      </c>
      <c r="GS67" s="113">
        <f t="shared" ca="1" si="193"/>
        <v>0</v>
      </c>
      <c r="GU67" s="113">
        <f t="shared" ca="1" si="157"/>
        <v>-43347451</v>
      </c>
      <c r="GV67" s="113">
        <f t="shared" ca="1" si="157"/>
        <v>0</v>
      </c>
      <c r="GW67" s="113">
        <f t="shared" ca="1" si="157"/>
        <v>0</v>
      </c>
      <c r="GX67" s="113">
        <f t="shared" ca="1" si="157"/>
        <v>0</v>
      </c>
      <c r="GY67" s="113">
        <f t="shared" ca="1" si="157"/>
        <v>0</v>
      </c>
      <c r="GZ67" s="113">
        <f t="shared" ca="1" si="157"/>
        <v>0</v>
      </c>
      <c r="HA67" s="113">
        <f t="shared" ca="1" si="157"/>
        <v>0</v>
      </c>
      <c r="HB67" s="113">
        <f t="shared" ca="1" si="157"/>
        <v>0</v>
      </c>
      <c r="HC67" s="113">
        <f t="shared" ca="1" si="157"/>
        <v>0</v>
      </c>
      <c r="HD67" s="113">
        <f t="shared" ca="1" si="157"/>
        <v>0</v>
      </c>
      <c r="HE67" s="113">
        <f t="shared" ca="1" si="157"/>
        <v>0</v>
      </c>
      <c r="HF67" s="113">
        <f t="shared" ca="1" si="157"/>
        <v>0</v>
      </c>
      <c r="HG67" s="113">
        <f t="shared" ca="1" si="157"/>
        <v>0</v>
      </c>
      <c r="HH67" s="113">
        <f t="shared" ca="1" si="157"/>
        <v>0</v>
      </c>
      <c r="HI67" s="113">
        <f t="shared" ca="1" si="157"/>
        <v>0</v>
      </c>
      <c r="HJ67" s="113">
        <f t="shared" ca="1" si="157"/>
        <v>0</v>
      </c>
      <c r="HK67" s="113">
        <f t="shared" ca="1" si="35"/>
        <v>-43347451</v>
      </c>
    </row>
    <row r="68" spans="1:219" ht="4.95" hidden="1" customHeight="1" outlineLevel="1" x14ac:dyDescent="0.75"/>
    <row r="69" spans="1:219" hidden="1" outlineLevel="1" x14ac:dyDescent="0.75">
      <c r="B69" s="96" t="s">
        <v>232</v>
      </c>
      <c r="C69" s="106"/>
      <c r="D69" s="97"/>
      <c r="E69" s="98"/>
      <c r="F69" s="97"/>
      <c r="G69" s="97"/>
      <c r="H69" s="98"/>
      <c r="I69" s="99"/>
      <c r="K69" s="97">
        <f t="shared" ref="K69:AP69" ca="1" si="194">SUM(K40:K68)</f>
        <v>-43347451</v>
      </c>
      <c r="L69" s="97">
        <f t="shared" ca="1" si="194"/>
        <v>0</v>
      </c>
      <c r="M69" s="97">
        <f t="shared" ca="1" si="194"/>
        <v>0</v>
      </c>
      <c r="N69" s="97">
        <f t="shared" ca="1" si="194"/>
        <v>-45186561</v>
      </c>
      <c r="O69" s="97">
        <f t="shared" ca="1" si="194"/>
        <v>-49225235.270628005</v>
      </c>
      <c r="P69" s="97">
        <f t="shared" ca="1" si="194"/>
        <v>0</v>
      </c>
      <c r="Q69" s="97">
        <f t="shared" ca="1" si="194"/>
        <v>-84968513.292825699</v>
      </c>
      <c r="R69" s="97">
        <f t="shared" ca="1" si="194"/>
        <v>0</v>
      </c>
      <c r="S69" s="97">
        <f t="shared" ca="1" si="194"/>
        <v>-76305212.471462086</v>
      </c>
      <c r="T69" s="97">
        <f t="shared" ca="1" si="194"/>
        <v>-126243909.67392081</v>
      </c>
      <c r="U69" s="97">
        <f t="shared" ca="1" si="194"/>
        <v>0</v>
      </c>
      <c r="V69" s="97">
        <f t="shared" ca="1" si="194"/>
        <v>0</v>
      </c>
      <c r="W69" s="97">
        <f t="shared" ca="1" si="194"/>
        <v>-53204081.805390596</v>
      </c>
      <c r="X69" s="97">
        <f t="shared" ca="1" si="194"/>
        <v>-20066513.548652999</v>
      </c>
      <c r="Y69" s="97">
        <f t="shared" ca="1" si="194"/>
        <v>-55125851.606227249</v>
      </c>
      <c r="Z69" s="97">
        <f t="shared" ca="1" si="194"/>
        <v>0</v>
      </c>
      <c r="AA69" s="97">
        <f t="shared" ca="1" si="194"/>
        <v>0</v>
      </c>
      <c r="AB69" s="97">
        <f t="shared" ca="1" si="194"/>
        <v>0</v>
      </c>
      <c r="AC69" s="97">
        <f t="shared" ca="1" si="194"/>
        <v>-41157452.022926398</v>
      </c>
      <c r="AD69" s="97">
        <f t="shared" ca="1" si="194"/>
        <v>0</v>
      </c>
      <c r="AE69" s="97">
        <f t="shared" ca="1" si="194"/>
        <v>-138923827.96592939</v>
      </c>
      <c r="AF69" s="97">
        <f t="shared" ca="1" si="194"/>
        <v>0</v>
      </c>
      <c r="AG69" s="97">
        <f t="shared" ca="1" si="194"/>
        <v>-71752032.356623992</v>
      </c>
      <c r="AH69" s="97">
        <f t="shared" ca="1" si="194"/>
        <v>0</v>
      </c>
      <c r="AI69" s="97">
        <f t="shared" ca="1" si="194"/>
        <v>-39335516</v>
      </c>
      <c r="AJ69" s="97">
        <f t="shared" ca="1" si="194"/>
        <v>-40530203.282513</v>
      </c>
      <c r="AK69" s="97">
        <f t="shared" ca="1" si="194"/>
        <v>-36638887.456497505</v>
      </c>
      <c r="AL69" s="97">
        <f t="shared" ca="1" si="194"/>
        <v>0</v>
      </c>
      <c r="AM69" s="97">
        <f t="shared" ca="1" si="194"/>
        <v>-85826266.276301503</v>
      </c>
      <c r="AN69" s="97">
        <f t="shared" ca="1" si="194"/>
        <v>0</v>
      </c>
      <c r="AO69" s="97">
        <f t="shared" ca="1" si="194"/>
        <v>0</v>
      </c>
      <c r="AP69" s="97">
        <f t="shared" ca="1" si="194"/>
        <v>0</v>
      </c>
      <c r="AQ69" s="97">
        <f t="shared" ref="AQ69:BV69" ca="1" si="195">SUM(AQ40:AQ68)</f>
        <v>0</v>
      </c>
      <c r="AR69" s="97">
        <f t="shared" ca="1" si="195"/>
        <v>0</v>
      </c>
      <c r="AS69" s="97">
        <f t="shared" ca="1" si="195"/>
        <v>0</v>
      </c>
      <c r="AT69" s="97">
        <f t="shared" ca="1" si="195"/>
        <v>0</v>
      </c>
      <c r="AU69" s="97">
        <f t="shared" ca="1" si="195"/>
        <v>0</v>
      </c>
      <c r="AV69" s="97">
        <f t="shared" ca="1" si="195"/>
        <v>0</v>
      </c>
      <c r="AW69" s="97">
        <f t="shared" ca="1" si="195"/>
        <v>0</v>
      </c>
      <c r="AX69" s="97">
        <f t="shared" ca="1" si="195"/>
        <v>0</v>
      </c>
      <c r="AY69" s="97">
        <f t="shared" ca="1" si="195"/>
        <v>0</v>
      </c>
      <c r="AZ69" s="97">
        <f t="shared" ca="1" si="195"/>
        <v>0</v>
      </c>
      <c r="BA69" s="97">
        <f t="shared" ca="1" si="195"/>
        <v>0</v>
      </c>
      <c r="BB69" s="97">
        <f t="shared" ca="1" si="195"/>
        <v>0</v>
      </c>
      <c r="BC69" s="97">
        <f t="shared" ca="1" si="195"/>
        <v>0</v>
      </c>
      <c r="BD69" s="97">
        <f t="shared" ca="1" si="195"/>
        <v>0</v>
      </c>
      <c r="BE69" s="97">
        <f t="shared" ca="1" si="195"/>
        <v>0</v>
      </c>
      <c r="BF69" s="97">
        <f t="shared" ca="1" si="195"/>
        <v>0</v>
      </c>
      <c r="BG69" s="97">
        <f t="shared" ca="1" si="195"/>
        <v>0</v>
      </c>
      <c r="BH69" s="97">
        <f t="shared" ca="1" si="195"/>
        <v>0</v>
      </c>
      <c r="BI69" s="97">
        <f t="shared" ca="1" si="195"/>
        <v>0</v>
      </c>
      <c r="BJ69" s="97">
        <f t="shared" ca="1" si="195"/>
        <v>0</v>
      </c>
      <c r="BK69" s="97">
        <f t="shared" ca="1" si="195"/>
        <v>0</v>
      </c>
      <c r="BL69" s="97">
        <f t="shared" ca="1" si="195"/>
        <v>0</v>
      </c>
      <c r="BM69" s="97">
        <f t="shared" ca="1" si="195"/>
        <v>0</v>
      </c>
      <c r="BN69" s="97">
        <f t="shared" ca="1" si="195"/>
        <v>0</v>
      </c>
      <c r="BO69" s="97">
        <f t="shared" ca="1" si="195"/>
        <v>0</v>
      </c>
      <c r="BP69" s="97">
        <f t="shared" ca="1" si="195"/>
        <v>0</v>
      </c>
      <c r="BQ69" s="97">
        <f t="shared" ca="1" si="195"/>
        <v>0</v>
      </c>
      <c r="BR69" s="97">
        <f t="shared" ca="1" si="195"/>
        <v>0</v>
      </c>
      <c r="BS69" s="97">
        <f t="shared" ca="1" si="195"/>
        <v>0</v>
      </c>
      <c r="BT69" s="97">
        <f t="shared" ca="1" si="195"/>
        <v>0</v>
      </c>
      <c r="BU69" s="97">
        <f t="shared" ca="1" si="195"/>
        <v>0</v>
      </c>
      <c r="BV69" s="97">
        <f t="shared" ca="1" si="195"/>
        <v>0</v>
      </c>
      <c r="BW69" s="97">
        <f t="shared" ref="BW69:DB69" ca="1" si="196">SUM(BW40:BW68)</f>
        <v>0</v>
      </c>
      <c r="BX69" s="97">
        <f t="shared" ca="1" si="196"/>
        <v>0</v>
      </c>
      <c r="BY69" s="97">
        <f t="shared" ca="1" si="196"/>
        <v>0</v>
      </c>
      <c r="BZ69" s="97">
        <f t="shared" ca="1" si="196"/>
        <v>0</v>
      </c>
      <c r="CA69" s="97">
        <f t="shared" ca="1" si="196"/>
        <v>0</v>
      </c>
      <c r="CB69" s="97">
        <f t="shared" ca="1" si="196"/>
        <v>0</v>
      </c>
      <c r="CC69" s="97">
        <f t="shared" ca="1" si="196"/>
        <v>0</v>
      </c>
      <c r="CD69" s="97">
        <f t="shared" ca="1" si="196"/>
        <v>0</v>
      </c>
      <c r="CE69" s="97">
        <f t="shared" ca="1" si="196"/>
        <v>0</v>
      </c>
      <c r="CF69" s="97">
        <f t="shared" ca="1" si="196"/>
        <v>0</v>
      </c>
      <c r="CG69" s="97">
        <f t="shared" ca="1" si="196"/>
        <v>0</v>
      </c>
      <c r="CH69" s="97">
        <f t="shared" ca="1" si="196"/>
        <v>0</v>
      </c>
      <c r="CI69" s="97">
        <f t="shared" ca="1" si="196"/>
        <v>0</v>
      </c>
      <c r="CJ69" s="97">
        <f t="shared" ca="1" si="196"/>
        <v>0</v>
      </c>
      <c r="CK69" s="97">
        <f t="shared" ca="1" si="196"/>
        <v>0</v>
      </c>
      <c r="CL69" s="97">
        <f t="shared" ca="1" si="196"/>
        <v>0</v>
      </c>
      <c r="CM69" s="97">
        <f t="shared" ca="1" si="196"/>
        <v>0</v>
      </c>
      <c r="CN69" s="97">
        <f t="shared" ca="1" si="196"/>
        <v>0</v>
      </c>
      <c r="CO69" s="97">
        <f t="shared" ca="1" si="196"/>
        <v>0</v>
      </c>
      <c r="CP69" s="97">
        <f t="shared" ca="1" si="196"/>
        <v>0</v>
      </c>
      <c r="CQ69" s="97">
        <f t="shared" ca="1" si="196"/>
        <v>0</v>
      </c>
      <c r="CR69" s="97">
        <f t="shared" ca="1" si="196"/>
        <v>0</v>
      </c>
      <c r="CS69" s="97">
        <f t="shared" ca="1" si="196"/>
        <v>0</v>
      </c>
      <c r="CT69" s="97">
        <f t="shared" ca="1" si="196"/>
        <v>0</v>
      </c>
      <c r="CU69" s="97">
        <f t="shared" ca="1" si="196"/>
        <v>0</v>
      </c>
      <c r="CV69" s="97">
        <f t="shared" ca="1" si="196"/>
        <v>0</v>
      </c>
      <c r="CW69" s="97">
        <f t="shared" ca="1" si="196"/>
        <v>0</v>
      </c>
      <c r="CX69" s="97">
        <f t="shared" ca="1" si="196"/>
        <v>0</v>
      </c>
      <c r="CY69" s="97">
        <f t="shared" ca="1" si="196"/>
        <v>0</v>
      </c>
      <c r="CZ69" s="97">
        <f t="shared" ca="1" si="196"/>
        <v>0</v>
      </c>
      <c r="DA69" s="97">
        <f t="shared" ca="1" si="196"/>
        <v>0</v>
      </c>
      <c r="DB69" s="97">
        <f t="shared" ca="1" si="196"/>
        <v>0</v>
      </c>
      <c r="DC69" s="97">
        <f t="shared" ref="DC69:EH69" ca="1" si="197">SUM(DC40:DC68)</f>
        <v>0</v>
      </c>
      <c r="DD69" s="97">
        <f t="shared" ca="1" si="197"/>
        <v>0</v>
      </c>
      <c r="DE69" s="97">
        <f t="shared" ca="1" si="197"/>
        <v>0</v>
      </c>
      <c r="DF69" s="97">
        <f t="shared" ca="1" si="197"/>
        <v>0</v>
      </c>
      <c r="DG69" s="97">
        <f t="shared" ca="1" si="197"/>
        <v>0</v>
      </c>
      <c r="DH69" s="97">
        <f t="shared" ca="1" si="197"/>
        <v>0</v>
      </c>
      <c r="DI69" s="97">
        <f t="shared" ca="1" si="197"/>
        <v>0</v>
      </c>
      <c r="DJ69" s="97">
        <f t="shared" ca="1" si="197"/>
        <v>0</v>
      </c>
      <c r="DK69" s="97">
        <f t="shared" ca="1" si="197"/>
        <v>0</v>
      </c>
      <c r="DL69" s="97">
        <f t="shared" ca="1" si="197"/>
        <v>0</v>
      </c>
      <c r="DM69" s="97">
        <f t="shared" ca="1" si="197"/>
        <v>0</v>
      </c>
      <c r="DN69" s="97">
        <f t="shared" ca="1" si="197"/>
        <v>0</v>
      </c>
      <c r="DO69" s="97">
        <f t="shared" ca="1" si="197"/>
        <v>0</v>
      </c>
      <c r="DP69" s="97">
        <f t="shared" ca="1" si="197"/>
        <v>0</v>
      </c>
      <c r="DQ69" s="97">
        <f t="shared" ca="1" si="197"/>
        <v>0</v>
      </c>
      <c r="DR69" s="97">
        <f t="shared" ca="1" si="197"/>
        <v>0</v>
      </c>
      <c r="DS69" s="97">
        <f t="shared" ca="1" si="197"/>
        <v>0</v>
      </c>
      <c r="DT69" s="97">
        <f t="shared" ca="1" si="197"/>
        <v>0</v>
      </c>
      <c r="DU69" s="97">
        <f t="shared" ca="1" si="197"/>
        <v>0</v>
      </c>
      <c r="DV69" s="97">
        <f t="shared" ca="1" si="197"/>
        <v>0</v>
      </c>
      <c r="DW69" s="97">
        <f t="shared" ca="1" si="197"/>
        <v>0</v>
      </c>
      <c r="DX69" s="97">
        <f t="shared" ca="1" si="197"/>
        <v>0</v>
      </c>
      <c r="DY69" s="97">
        <f t="shared" ca="1" si="197"/>
        <v>0</v>
      </c>
      <c r="DZ69" s="97">
        <f t="shared" ca="1" si="197"/>
        <v>0</v>
      </c>
      <c r="EA69" s="97">
        <f t="shared" ca="1" si="197"/>
        <v>0</v>
      </c>
      <c r="EB69" s="97">
        <f t="shared" ca="1" si="197"/>
        <v>0</v>
      </c>
      <c r="EC69" s="97">
        <f t="shared" ca="1" si="197"/>
        <v>0</v>
      </c>
      <c r="ED69" s="97">
        <f t="shared" ca="1" si="197"/>
        <v>0</v>
      </c>
      <c r="EE69" s="97">
        <f t="shared" ca="1" si="197"/>
        <v>0</v>
      </c>
      <c r="EF69" s="97">
        <f t="shared" ca="1" si="197"/>
        <v>0</v>
      </c>
      <c r="EG69" s="97">
        <f t="shared" ca="1" si="197"/>
        <v>0</v>
      </c>
      <c r="EH69" s="97">
        <f t="shared" ca="1" si="197"/>
        <v>0</v>
      </c>
      <c r="EI69" s="97">
        <f t="shared" ref="EI69:FN69" ca="1" si="198">SUM(EI40:EI68)</f>
        <v>0</v>
      </c>
      <c r="EJ69" s="97">
        <f t="shared" ca="1" si="198"/>
        <v>0</v>
      </c>
      <c r="EK69" s="97">
        <f t="shared" ca="1" si="198"/>
        <v>0</v>
      </c>
      <c r="EL69" s="97">
        <f t="shared" ca="1" si="198"/>
        <v>0</v>
      </c>
      <c r="EM69" s="97">
        <f t="shared" ca="1" si="198"/>
        <v>0</v>
      </c>
      <c r="EN69" s="97">
        <f t="shared" ca="1" si="198"/>
        <v>0</v>
      </c>
      <c r="EO69" s="97">
        <f t="shared" ca="1" si="198"/>
        <v>0</v>
      </c>
      <c r="EP69" s="97">
        <f t="shared" ca="1" si="198"/>
        <v>0</v>
      </c>
      <c r="EQ69" s="97">
        <f t="shared" ca="1" si="198"/>
        <v>0</v>
      </c>
      <c r="ER69" s="97">
        <f t="shared" ca="1" si="198"/>
        <v>0</v>
      </c>
      <c r="ES69" s="97">
        <f t="shared" ca="1" si="198"/>
        <v>0</v>
      </c>
      <c r="ET69" s="97">
        <f t="shared" ca="1" si="198"/>
        <v>0</v>
      </c>
      <c r="EU69" s="97">
        <f t="shared" ca="1" si="198"/>
        <v>0</v>
      </c>
      <c r="EV69" s="97">
        <f t="shared" ca="1" si="198"/>
        <v>0</v>
      </c>
      <c r="EW69" s="97">
        <f t="shared" ca="1" si="198"/>
        <v>0</v>
      </c>
      <c r="EX69" s="97">
        <f t="shared" ca="1" si="198"/>
        <v>0</v>
      </c>
      <c r="EY69" s="97">
        <f t="shared" ca="1" si="198"/>
        <v>0</v>
      </c>
      <c r="EZ69" s="97">
        <f t="shared" ca="1" si="198"/>
        <v>0</v>
      </c>
      <c r="FA69" s="97">
        <f t="shared" ca="1" si="198"/>
        <v>0</v>
      </c>
      <c r="FB69" s="97">
        <f t="shared" ca="1" si="198"/>
        <v>0</v>
      </c>
      <c r="FC69" s="97">
        <f t="shared" ca="1" si="198"/>
        <v>0</v>
      </c>
      <c r="FD69" s="97">
        <f t="shared" ca="1" si="198"/>
        <v>0</v>
      </c>
      <c r="FE69" s="97">
        <f t="shared" ca="1" si="198"/>
        <v>0</v>
      </c>
      <c r="FF69" s="97">
        <f t="shared" ca="1" si="198"/>
        <v>0</v>
      </c>
      <c r="FG69" s="97">
        <f t="shared" ca="1" si="198"/>
        <v>0</v>
      </c>
      <c r="FH69" s="97">
        <f t="shared" ca="1" si="198"/>
        <v>0</v>
      </c>
      <c r="FI69" s="97">
        <f t="shared" ca="1" si="198"/>
        <v>0</v>
      </c>
      <c r="FJ69" s="97">
        <f t="shared" ca="1" si="198"/>
        <v>0</v>
      </c>
      <c r="FK69" s="97">
        <f t="shared" ca="1" si="198"/>
        <v>0</v>
      </c>
      <c r="FL69" s="97">
        <f t="shared" ca="1" si="198"/>
        <v>0</v>
      </c>
      <c r="FM69" s="97">
        <f t="shared" ca="1" si="198"/>
        <v>0</v>
      </c>
      <c r="FN69" s="97">
        <f t="shared" ca="1" si="198"/>
        <v>0</v>
      </c>
      <c r="FO69" s="97">
        <f t="shared" ref="FO69:GS69" ca="1" si="199">SUM(FO40:FO68)</f>
        <v>0</v>
      </c>
      <c r="FP69" s="97">
        <f t="shared" ca="1" si="199"/>
        <v>0</v>
      </c>
      <c r="FQ69" s="97">
        <f t="shared" ca="1" si="199"/>
        <v>0</v>
      </c>
      <c r="FR69" s="97">
        <f t="shared" ca="1" si="199"/>
        <v>0</v>
      </c>
      <c r="FS69" s="97">
        <f t="shared" ca="1" si="199"/>
        <v>0</v>
      </c>
      <c r="FT69" s="97">
        <f t="shared" ca="1" si="199"/>
        <v>0</v>
      </c>
      <c r="FU69" s="97">
        <f t="shared" ca="1" si="199"/>
        <v>0</v>
      </c>
      <c r="FV69" s="97">
        <f t="shared" ca="1" si="199"/>
        <v>0</v>
      </c>
      <c r="FW69" s="97">
        <f t="shared" ca="1" si="199"/>
        <v>0</v>
      </c>
      <c r="FX69" s="97">
        <f t="shared" ca="1" si="199"/>
        <v>0</v>
      </c>
      <c r="FY69" s="97">
        <f t="shared" ca="1" si="199"/>
        <v>0</v>
      </c>
      <c r="FZ69" s="97">
        <f t="shared" ca="1" si="199"/>
        <v>0</v>
      </c>
      <c r="GA69" s="97">
        <f t="shared" ca="1" si="199"/>
        <v>0</v>
      </c>
      <c r="GB69" s="97">
        <f t="shared" ca="1" si="199"/>
        <v>0</v>
      </c>
      <c r="GC69" s="97">
        <f t="shared" ca="1" si="199"/>
        <v>0</v>
      </c>
      <c r="GD69" s="97">
        <f t="shared" ca="1" si="199"/>
        <v>0</v>
      </c>
      <c r="GE69" s="97">
        <f t="shared" ca="1" si="199"/>
        <v>0</v>
      </c>
      <c r="GF69" s="97">
        <f t="shared" ca="1" si="199"/>
        <v>0</v>
      </c>
      <c r="GG69" s="97">
        <f t="shared" ca="1" si="199"/>
        <v>0</v>
      </c>
      <c r="GH69" s="97">
        <f t="shared" ca="1" si="199"/>
        <v>0</v>
      </c>
      <c r="GI69" s="97">
        <f t="shared" ca="1" si="199"/>
        <v>0</v>
      </c>
      <c r="GJ69" s="97">
        <f t="shared" ca="1" si="199"/>
        <v>0</v>
      </c>
      <c r="GK69" s="97">
        <f t="shared" ca="1" si="199"/>
        <v>0</v>
      </c>
      <c r="GL69" s="97">
        <f t="shared" ca="1" si="199"/>
        <v>0</v>
      </c>
      <c r="GM69" s="97">
        <f t="shared" ca="1" si="199"/>
        <v>0</v>
      </c>
      <c r="GN69" s="97">
        <f t="shared" ca="1" si="199"/>
        <v>0</v>
      </c>
      <c r="GO69" s="97">
        <f t="shared" ca="1" si="199"/>
        <v>0</v>
      </c>
      <c r="GP69" s="97">
        <f t="shared" ca="1" si="199"/>
        <v>0</v>
      </c>
      <c r="GQ69" s="97">
        <f t="shared" ca="1" si="199"/>
        <v>0</v>
      </c>
      <c r="GR69" s="97">
        <f t="shared" ca="1" si="199"/>
        <v>0</v>
      </c>
      <c r="GS69" s="97">
        <f t="shared" ca="1" si="199"/>
        <v>0</v>
      </c>
      <c r="GU69" s="97">
        <f t="shared" ref="GU69:HJ69" ca="1" si="200">SUMIFS($K69:$GS69,$K$5:$GS$5,GU$6)</f>
        <v>-425276882.70883662</v>
      </c>
      <c r="GV69" s="97">
        <f t="shared" ca="1" si="200"/>
        <v>-380229759.30575061</v>
      </c>
      <c r="GW69" s="97">
        <f t="shared" ca="1" si="200"/>
        <v>-202330873.01531202</v>
      </c>
      <c r="GX69" s="97">
        <f t="shared" ca="1" si="200"/>
        <v>0</v>
      </c>
      <c r="GY69" s="97">
        <f t="shared" ca="1" si="200"/>
        <v>0</v>
      </c>
      <c r="GZ69" s="97">
        <f t="shared" ca="1" si="200"/>
        <v>0</v>
      </c>
      <c r="HA69" s="97">
        <f t="shared" ca="1" si="200"/>
        <v>0</v>
      </c>
      <c r="HB69" s="97">
        <f t="shared" ca="1" si="200"/>
        <v>0</v>
      </c>
      <c r="HC69" s="97">
        <f t="shared" ca="1" si="200"/>
        <v>0</v>
      </c>
      <c r="HD69" s="97">
        <f t="shared" ca="1" si="200"/>
        <v>0</v>
      </c>
      <c r="HE69" s="97">
        <f t="shared" ca="1" si="200"/>
        <v>0</v>
      </c>
      <c r="HF69" s="97">
        <f t="shared" ca="1" si="200"/>
        <v>0</v>
      </c>
      <c r="HG69" s="97">
        <f t="shared" ca="1" si="200"/>
        <v>0</v>
      </c>
      <c r="HH69" s="97">
        <f t="shared" ca="1" si="200"/>
        <v>0</v>
      </c>
      <c r="HI69" s="97">
        <f t="shared" ca="1" si="200"/>
        <v>0</v>
      </c>
      <c r="HJ69" s="97">
        <f t="shared" ca="1" si="200"/>
        <v>0</v>
      </c>
      <c r="HK69" s="97">
        <f ca="1">SUM(GU69:HJ69)</f>
        <v>-1007837515.0298991</v>
      </c>
    </row>
    <row r="70" spans="1:219" hidden="1" outlineLevel="1" x14ac:dyDescent="0.75"/>
    <row r="71" spans="1:219" ht="15" hidden="1" customHeight="1" outlineLevel="1" x14ac:dyDescent="0.75">
      <c r="B71" s="107" t="s">
        <v>236</v>
      </c>
      <c r="C71" s="41"/>
      <c r="D71" s="41"/>
      <c r="E71" s="41"/>
      <c r="F71" s="41"/>
      <c r="G71" s="41"/>
      <c r="H71" s="41"/>
      <c r="I71" s="41"/>
      <c r="K71" s="108"/>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3"/>
      <c r="CR71" s="3"/>
      <c r="CS71" s="3"/>
      <c r="CT71" s="3"/>
      <c r="CU71" s="3"/>
      <c r="CV71" s="3"/>
      <c r="CW71" s="3"/>
      <c r="CX71" s="3"/>
      <c r="CY71" s="3"/>
      <c r="CZ71" s="3"/>
      <c r="DA71" s="3"/>
      <c r="DB71" s="3"/>
      <c r="DC71" s="3"/>
      <c r="DD71" s="3"/>
      <c r="DE71" s="3"/>
      <c r="DF71" s="3"/>
      <c r="DG71" s="3"/>
      <c r="DH71" s="3"/>
      <c r="DI71" s="3"/>
      <c r="DJ71" s="3"/>
      <c r="DK71" s="3"/>
      <c r="DL71" s="3"/>
      <c r="DM71" s="3"/>
      <c r="DN71" s="3"/>
      <c r="DO71" s="3"/>
      <c r="DP71" s="3"/>
      <c r="DQ71" s="3"/>
      <c r="DR71" s="3"/>
      <c r="DS71" s="3"/>
      <c r="DT71" s="3"/>
      <c r="DU71" s="3"/>
      <c r="DV71" s="3"/>
      <c r="DW71" s="3"/>
      <c r="DX71" s="3"/>
      <c r="DY71" s="3"/>
      <c r="DZ71" s="3"/>
      <c r="EA71" s="3"/>
      <c r="EB71" s="3"/>
      <c r="EC71" s="3"/>
      <c r="ED71" s="3"/>
      <c r="EE71" s="3"/>
      <c r="EF71" s="3"/>
      <c r="EG71" s="3"/>
      <c r="EH71" s="3"/>
      <c r="EI71" s="3"/>
      <c r="EJ71" s="3"/>
      <c r="EK71" s="3"/>
      <c r="EL71" s="3"/>
      <c r="EM71" s="3"/>
      <c r="EN71" s="3"/>
      <c r="EO71" s="3"/>
      <c r="EP71" s="3"/>
      <c r="EQ71" s="3"/>
      <c r="ER71" s="3"/>
      <c r="ES71" s="3"/>
      <c r="ET71" s="3"/>
      <c r="EU71" s="3"/>
      <c r="EV71" s="3"/>
      <c r="EW71" s="3"/>
      <c r="EX71" s="3"/>
      <c r="EY71" s="3"/>
      <c r="EZ71" s="3"/>
      <c r="FA71" s="3"/>
      <c r="FB71" s="3"/>
      <c r="FC71" s="3"/>
      <c r="FD71" s="3"/>
      <c r="FE71" s="3"/>
      <c r="FF71" s="3"/>
      <c r="FG71" s="3"/>
      <c r="FH71" s="3"/>
      <c r="FI71" s="3"/>
      <c r="FJ71" s="3"/>
      <c r="FK71" s="3"/>
      <c r="FL71" s="3"/>
      <c r="FM71" s="3"/>
      <c r="FN71" s="3"/>
      <c r="FO71" s="3"/>
      <c r="FP71" s="3"/>
      <c r="FQ71" s="3"/>
      <c r="FR71" s="3"/>
      <c r="FS71" s="3"/>
      <c r="FT71" s="3"/>
      <c r="FU71" s="3"/>
      <c r="FV71" s="3"/>
      <c r="FW71" s="3"/>
      <c r="FX71" s="3"/>
      <c r="FY71" s="3"/>
      <c r="FZ71" s="3"/>
      <c r="GA71" s="3"/>
      <c r="GB71" s="3"/>
      <c r="GC71" s="3"/>
      <c r="GD71" s="3"/>
      <c r="GE71" s="3"/>
      <c r="GF71" s="3"/>
      <c r="GG71" s="3"/>
      <c r="GH71" s="3"/>
      <c r="GI71" s="3"/>
      <c r="GJ71" s="3"/>
      <c r="GK71" s="3"/>
      <c r="GL71" s="3"/>
      <c r="GM71" s="3"/>
      <c r="GN71" s="3"/>
      <c r="GO71" s="3"/>
      <c r="GP71" s="3"/>
      <c r="GQ71" s="3"/>
      <c r="GR71" s="3"/>
      <c r="GS71" s="3"/>
      <c r="GU71" s="108"/>
    </row>
    <row r="72" spans="1:219" ht="4.95" hidden="1" customHeight="1" outlineLevel="1" x14ac:dyDescent="0.75">
      <c r="C72" s="41"/>
      <c r="D72" s="41"/>
      <c r="E72" s="41"/>
      <c r="F72" s="41"/>
      <c r="G72" s="41"/>
      <c r="H72" s="41"/>
      <c r="I72" s="41"/>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c r="CS72" s="3"/>
      <c r="CT72" s="3"/>
      <c r="CU72" s="3"/>
      <c r="CV72" s="3"/>
      <c r="CW72" s="3"/>
      <c r="CX72" s="3"/>
      <c r="CY72" s="3"/>
      <c r="CZ72" s="3"/>
      <c r="DA72" s="3"/>
      <c r="DB72" s="3"/>
      <c r="DC72" s="3"/>
      <c r="DD72" s="3"/>
      <c r="DE72" s="3"/>
      <c r="DF72" s="3"/>
      <c r="DG72" s="3"/>
      <c r="DH72" s="3"/>
      <c r="DI72" s="3"/>
      <c r="DJ72" s="3"/>
      <c r="DK72" s="3"/>
      <c r="DL72" s="3"/>
      <c r="DM72" s="3"/>
      <c r="DN72" s="3"/>
      <c r="DO72" s="3"/>
      <c r="DP72" s="3"/>
      <c r="DQ72" s="3"/>
      <c r="DR72" s="3"/>
      <c r="DS72" s="3"/>
      <c r="DT72" s="3"/>
      <c r="DU72" s="3"/>
      <c r="DV72" s="3"/>
      <c r="DW72" s="3"/>
      <c r="DX72" s="3"/>
      <c r="DY72" s="3"/>
      <c r="DZ72" s="3"/>
      <c r="EA72" s="3"/>
      <c r="EB72" s="3"/>
      <c r="EC72" s="3"/>
      <c r="ED72" s="3"/>
      <c r="EE72" s="3"/>
      <c r="EF72" s="3"/>
      <c r="EG72" s="3"/>
      <c r="EH72" s="3"/>
      <c r="EI72" s="3"/>
      <c r="EJ72" s="3"/>
      <c r="EK72" s="3"/>
      <c r="EL72" s="3"/>
      <c r="EM72" s="3"/>
      <c r="EN72" s="3"/>
      <c r="EO72" s="3"/>
      <c r="EP72" s="3"/>
      <c r="EQ72" s="3"/>
      <c r="ER72" s="3"/>
      <c r="ES72" s="3"/>
      <c r="ET72" s="3"/>
      <c r="EU72" s="3"/>
      <c r="EV72" s="3"/>
      <c r="EW72" s="3"/>
      <c r="EX72" s="3"/>
      <c r="EY72" s="3"/>
      <c r="EZ72" s="3"/>
      <c r="FA72" s="3"/>
      <c r="FB72" s="3"/>
      <c r="FC72" s="3"/>
      <c r="FD72" s="3"/>
      <c r="FE72" s="3"/>
      <c r="FF72" s="3"/>
      <c r="FG72" s="3"/>
      <c r="FH72" s="3"/>
      <c r="FI72" s="3"/>
      <c r="FJ72" s="3"/>
      <c r="FK72" s="3"/>
      <c r="FL72" s="3"/>
      <c r="FM72" s="3"/>
      <c r="FN72" s="3"/>
      <c r="FO72" s="3"/>
      <c r="FP72" s="3"/>
      <c r="FQ72" s="3"/>
      <c r="FR72" s="3"/>
      <c r="FS72" s="3"/>
      <c r="FT72" s="3"/>
      <c r="FU72" s="3"/>
      <c r="FV72" s="3"/>
      <c r="FW72" s="3"/>
      <c r="FX72" s="3"/>
      <c r="FY72" s="3"/>
      <c r="FZ72" s="3"/>
      <c r="GA72" s="3"/>
      <c r="GB72" s="3"/>
      <c r="GC72" s="3"/>
      <c r="GD72" s="3"/>
      <c r="GE72" s="3"/>
      <c r="GF72" s="3"/>
      <c r="GG72" s="3"/>
      <c r="GH72" s="3"/>
      <c r="GI72" s="3"/>
      <c r="GJ72" s="3"/>
      <c r="GK72" s="3"/>
      <c r="GL72" s="3"/>
      <c r="GM72" s="3"/>
      <c r="GN72" s="3"/>
      <c r="GO72" s="3"/>
      <c r="GP72" s="3"/>
      <c r="GQ72" s="3"/>
      <c r="GR72" s="3"/>
      <c r="GS72" s="3"/>
    </row>
    <row r="73" spans="1:219" hidden="1" outlineLevel="1" x14ac:dyDescent="0.75">
      <c r="A73" s="112" t="str">
        <f t="shared" ref="A73:B99" si="201">A9</f>
        <v>UBSCM 2017-C2 B-Piece Cashflows</v>
      </c>
      <c r="B73" s="112" t="str">
        <f t="shared" si="201"/>
        <v>UBSCM 2017-C2</v>
      </c>
      <c r="C73" s="104"/>
      <c r="D73" s="87"/>
      <c r="E73" s="88"/>
      <c r="F73" s="85"/>
      <c r="G73" s="85"/>
      <c r="H73" s="86"/>
      <c r="I73" s="95"/>
      <c r="K73" s="100">
        <f>SUMIFS('Pooled CF'!$I:$I,'Pooled CF'!$A:$A,$A73,'Pooled CF'!$G:$G,K$6)</f>
        <v>0</v>
      </c>
      <c r="L73" s="100">
        <f>SUMIFS('Pooled CF'!$I:$I,'Pooled CF'!$A:$A,$A73,'Pooled CF'!$G:$G,L$6)</f>
        <v>0</v>
      </c>
      <c r="M73" s="100">
        <f>SUMIFS('Pooled CF'!$I:$I,'Pooled CF'!$A:$A,$A73,'Pooled CF'!$G:$G,M$6)</f>
        <v>0</v>
      </c>
      <c r="N73" s="100">
        <f>SUMIFS('Pooled CF'!$I:$I,'Pooled CF'!$A:$A,$A73,'Pooled CF'!$G:$G,N$6)</f>
        <v>0</v>
      </c>
      <c r="O73" s="100">
        <f>SUMIFS('Pooled CF'!$I:$I,'Pooled CF'!$A:$A,$A73,'Pooled CF'!$G:$G,O$6)</f>
        <v>0</v>
      </c>
      <c r="P73" s="100">
        <f>SUMIFS('Pooled CF'!$I:$I,'Pooled CF'!$A:$A,$A73,'Pooled CF'!$G:$G,P$6)</f>
        <v>0</v>
      </c>
      <c r="Q73" s="100">
        <f>SUMIFS('Pooled CF'!$I:$I,'Pooled CF'!$A:$A,$A73,'Pooled CF'!$G:$G,Q$6)</f>
        <v>0</v>
      </c>
      <c r="R73" s="100">
        <f>SUMIFS('Pooled CF'!$I:$I,'Pooled CF'!$A:$A,$A73,'Pooled CF'!$G:$G,R$6)</f>
        <v>0</v>
      </c>
      <c r="S73" s="100">
        <f>SUMIFS('Pooled CF'!$I:$I,'Pooled CF'!$A:$A,$A73,'Pooled CF'!$G:$G,S$6)</f>
        <v>0</v>
      </c>
      <c r="T73" s="100">
        <f>SUMIFS('Pooled CF'!$I:$I,'Pooled CF'!$A:$A,$A73,'Pooled CF'!$G:$G,T$6)</f>
        <v>0</v>
      </c>
      <c r="U73" s="100">
        <f>SUMIFS('Pooled CF'!$I:$I,'Pooled CF'!$A:$A,$A73,'Pooled CF'!$G:$G,U$6)</f>
        <v>0</v>
      </c>
      <c r="V73" s="100">
        <f>SUMIFS('Pooled CF'!$I:$I,'Pooled CF'!$A:$A,$A73,'Pooled CF'!$G:$G,V$6)</f>
        <v>0</v>
      </c>
      <c r="W73" s="100">
        <f>SUMIFS('Pooled CF'!$I:$I,'Pooled CF'!$A:$A,$A73,'Pooled CF'!$G:$G,W$6)</f>
        <v>0</v>
      </c>
      <c r="X73" s="100">
        <f>SUMIFS('Pooled CF'!$I:$I,'Pooled CF'!$A:$A,$A73,'Pooled CF'!$G:$G,X$6)</f>
        <v>0</v>
      </c>
      <c r="Y73" s="100">
        <f>SUMIFS('Pooled CF'!$I:$I,'Pooled CF'!$A:$A,$A73,'Pooled CF'!$G:$G,Y$6)</f>
        <v>0</v>
      </c>
      <c r="Z73" s="100">
        <f>SUMIFS('Pooled CF'!$I:$I,'Pooled CF'!$A:$A,$A73,'Pooled CF'!$G:$G,Z$6)</f>
        <v>0</v>
      </c>
      <c r="AA73" s="100">
        <f>SUMIFS('Pooled CF'!$I:$I,'Pooled CF'!$A:$A,$A73,'Pooled CF'!$G:$G,AA$6)</f>
        <v>0</v>
      </c>
      <c r="AB73" s="100">
        <f>SUMIFS('Pooled CF'!$I:$I,'Pooled CF'!$A:$A,$A73,'Pooled CF'!$G:$G,AB$6)</f>
        <v>0</v>
      </c>
      <c r="AC73" s="100">
        <f>SUMIFS('Pooled CF'!$I:$I,'Pooled CF'!$A:$A,$A73,'Pooled CF'!$G:$G,AC$6)</f>
        <v>0</v>
      </c>
      <c r="AD73" s="100">
        <f>SUMIFS('Pooled CF'!$I:$I,'Pooled CF'!$A:$A,$A73,'Pooled CF'!$G:$G,AD$6)</f>
        <v>0</v>
      </c>
      <c r="AE73" s="100">
        <f>SUMIFS('Pooled CF'!$I:$I,'Pooled CF'!$A:$A,$A73,'Pooled CF'!$G:$G,AE$6)</f>
        <v>0</v>
      </c>
      <c r="AF73" s="100">
        <f>SUMIFS('Pooled CF'!$I:$I,'Pooled CF'!$A:$A,$A73,'Pooled CF'!$G:$G,AF$6)</f>
        <v>0</v>
      </c>
      <c r="AG73" s="100">
        <f>SUMIFS('Pooled CF'!$I:$I,'Pooled CF'!$A:$A,$A73,'Pooled CF'!$G:$G,AG$6)</f>
        <v>0</v>
      </c>
      <c r="AH73" s="100">
        <f>SUMIFS('Pooled CF'!$I:$I,'Pooled CF'!$A:$A,$A73,'Pooled CF'!$G:$G,AH$6)</f>
        <v>0</v>
      </c>
      <c r="AI73" s="100">
        <f>SUMIFS('Pooled CF'!$I:$I,'Pooled CF'!$A:$A,$A73,'Pooled CF'!$G:$G,AI$6)</f>
        <v>0</v>
      </c>
      <c r="AJ73" s="100">
        <f>SUMIFS('Pooled CF'!$I:$I,'Pooled CF'!$A:$A,$A73,'Pooled CF'!$G:$G,AJ$6)</f>
        <v>0</v>
      </c>
      <c r="AK73" s="100">
        <f>SUMIFS('Pooled CF'!$I:$I,'Pooled CF'!$A:$A,$A73,'Pooled CF'!$G:$G,AK$6)</f>
        <v>0</v>
      </c>
      <c r="AL73" s="100">
        <f>SUMIFS('Pooled CF'!$I:$I,'Pooled CF'!$A:$A,$A73,'Pooled CF'!$G:$G,AL$6)</f>
        <v>0</v>
      </c>
      <c r="AM73" s="100">
        <f>SUMIFS('Pooled CF'!$I:$I,'Pooled CF'!$A:$A,$A73,'Pooled CF'!$G:$G,AM$6)</f>
        <v>0</v>
      </c>
      <c r="AN73" s="100">
        <f>SUMIFS('Pooled CF'!$I:$I,'Pooled CF'!$A:$A,$A73,'Pooled CF'!$G:$G,AN$6)</f>
        <v>0</v>
      </c>
      <c r="AO73" s="100">
        <f>SUMIFS('Pooled CF'!$I:$I,'Pooled CF'!$A:$A,$A73,'Pooled CF'!$G:$G,AO$6)</f>
        <v>0</v>
      </c>
      <c r="AP73" s="100">
        <f>SUMIFS('Pooled CF'!$I:$I,'Pooled CF'!$A:$A,$A73,'Pooled CF'!$G:$G,AP$6)</f>
        <v>0</v>
      </c>
      <c r="AQ73" s="100">
        <f>SUMIFS('Pooled CF'!$I:$I,'Pooled CF'!$A:$A,$A73,'Pooled CF'!$G:$G,AQ$6)</f>
        <v>0</v>
      </c>
      <c r="AR73" s="100">
        <f>SUMIFS('Pooled CF'!$I:$I,'Pooled CF'!$A:$A,$A73,'Pooled CF'!$G:$G,AR$6)</f>
        <v>0</v>
      </c>
      <c r="AS73" s="100">
        <f>SUMIFS('Pooled CF'!$I:$I,'Pooled CF'!$A:$A,$A73,'Pooled CF'!$G:$G,AS$6)</f>
        <v>0</v>
      </c>
      <c r="AT73" s="100">
        <f>SUMIFS('Pooled CF'!$I:$I,'Pooled CF'!$A:$A,$A73,'Pooled CF'!$G:$G,AT$6)</f>
        <v>0</v>
      </c>
      <c r="AU73" s="100">
        <f>SUMIFS('Pooled CF'!$I:$I,'Pooled CF'!$A:$A,$A73,'Pooled CF'!$G:$G,AU$6)</f>
        <v>0</v>
      </c>
      <c r="AV73" s="100">
        <f>SUMIFS('Pooled CF'!$I:$I,'Pooled CF'!$A:$A,$A73,'Pooled CF'!$G:$G,AV$6)</f>
        <v>0</v>
      </c>
      <c r="AW73" s="100">
        <f>SUMIFS('Pooled CF'!$I:$I,'Pooled CF'!$A:$A,$A73,'Pooled CF'!$G:$G,AW$6)</f>
        <v>0</v>
      </c>
      <c r="AX73" s="100">
        <f>SUMIFS('Pooled CF'!$I:$I,'Pooled CF'!$A:$A,$A73,'Pooled CF'!$G:$G,AX$6)</f>
        <v>0</v>
      </c>
      <c r="AY73" s="100">
        <f>SUMIFS('Pooled CF'!$I:$I,'Pooled CF'!$A:$A,$A73,'Pooled CF'!$G:$G,AY$6)</f>
        <v>0</v>
      </c>
      <c r="AZ73" s="100">
        <f>SUMIFS('Pooled CF'!$I:$I,'Pooled CF'!$A:$A,$A73,'Pooled CF'!$G:$G,AZ$6)</f>
        <v>0</v>
      </c>
      <c r="BA73" s="100">
        <f>SUMIFS('Pooled CF'!$I:$I,'Pooled CF'!$A:$A,$A73,'Pooled CF'!$G:$G,BA$6)</f>
        <v>0</v>
      </c>
      <c r="BB73" s="100">
        <f>SUMIFS('Pooled CF'!$I:$I,'Pooled CF'!$A:$A,$A73,'Pooled CF'!$G:$G,BB$6)</f>
        <v>0</v>
      </c>
      <c r="BC73" s="100">
        <f>SUMIFS('Pooled CF'!$I:$I,'Pooled CF'!$A:$A,$A73,'Pooled CF'!$G:$G,BC$6)</f>
        <v>0</v>
      </c>
      <c r="BD73" s="100">
        <f>SUMIFS('Pooled CF'!$I:$I,'Pooled CF'!$A:$A,$A73,'Pooled CF'!$G:$G,BD$6)</f>
        <v>0</v>
      </c>
      <c r="BE73" s="100">
        <f>SUMIFS('Pooled CF'!$I:$I,'Pooled CF'!$A:$A,$A73,'Pooled CF'!$G:$G,BE$6)</f>
        <v>0</v>
      </c>
      <c r="BF73" s="100">
        <f>SUMIFS('Pooled CF'!$I:$I,'Pooled CF'!$A:$A,$A73,'Pooled CF'!$G:$G,BF$6)</f>
        <v>0</v>
      </c>
      <c r="BG73" s="100">
        <f>SUMIFS('Pooled CF'!$I:$I,'Pooled CF'!$A:$A,$A73,'Pooled CF'!$G:$G,BG$6)</f>
        <v>0</v>
      </c>
      <c r="BH73" s="100">
        <f>SUMIFS('Pooled CF'!$I:$I,'Pooled CF'!$A:$A,$A73,'Pooled CF'!$G:$G,BH$6)</f>
        <v>0</v>
      </c>
      <c r="BI73" s="100">
        <f>SUMIFS('Pooled CF'!$I:$I,'Pooled CF'!$A:$A,$A73,'Pooled CF'!$G:$G,BI$6)</f>
        <v>0</v>
      </c>
      <c r="BJ73" s="100">
        <f>SUMIFS('Pooled CF'!$I:$I,'Pooled CF'!$A:$A,$A73,'Pooled CF'!$G:$G,BJ$6)</f>
        <v>0</v>
      </c>
      <c r="BK73" s="100">
        <f>SUMIFS('Pooled CF'!$I:$I,'Pooled CF'!$A:$A,$A73,'Pooled CF'!$G:$G,BK$6)</f>
        <v>0</v>
      </c>
      <c r="BL73" s="100">
        <f>SUMIFS('Pooled CF'!$I:$I,'Pooled CF'!$A:$A,$A73,'Pooled CF'!$G:$G,BL$6)</f>
        <v>0</v>
      </c>
      <c r="BM73" s="100">
        <f>SUMIFS('Pooled CF'!$I:$I,'Pooled CF'!$A:$A,$A73,'Pooled CF'!$G:$G,BM$6)</f>
        <v>0</v>
      </c>
      <c r="BN73" s="100">
        <f>SUMIFS('Pooled CF'!$I:$I,'Pooled CF'!$A:$A,$A73,'Pooled CF'!$G:$G,BN$6)</f>
        <v>0</v>
      </c>
      <c r="BO73" s="100">
        <f>SUMIFS('Pooled CF'!$I:$I,'Pooled CF'!$A:$A,$A73,'Pooled CF'!$G:$G,BO$6)</f>
        <v>0</v>
      </c>
      <c r="BP73" s="100">
        <f>SUMIFS('Pooled CF'!$I:$I,'Pooled CF'!$A:$A,$A73,'Pooled CF'!$G:$G,BP$6)</f>
        <v>0</v>
      </c>
      <c r="BQ73" s="100">
        <f>SUMIFS('Pooled CF'!$I:$I,'Pooled CF'!$A:$A,$A73,'Pooled CF'!$G:$G,BQ$6)</f>
        <v>0</v>
      </c>
      <c r="BR73" s="100">
        <f>SUMIFS('Pooled CF'!$I:$I,'Pooled CF'!$A:$A,$A73,'Pooled CF'!$G:$G,BR$6)</f>
        <v>0</v>
      </c>
      <c r="BS73" s="100">
        <f>SUMIFS('Pooled CF'!$I:$I,'Pooled CF'!$A:$A,$A73,'Pooled CF'!$G:$G,BS$6)</f>
        <v>0</v>
      </c>
      <c r="BT73" s="100">
        <f>SUMIFS('Pooled CF'!$I:$I,'Pooled CF'!$A:$A,$A73,'Pooled CF'!$G:$G,BT$6)</f>
        <v>0</v>
      </c>
      <c r="BU73" s="100">
        <f>SUMIFS('Pooled CF'!$I:$I,'Pooled CF'!$A:$A,$A73,'Pooled CF'!$G:$G,BU$6)</f>
        <v>0</v>
      </c>
      <c r="BV73" s="100">
        <f>SUMIFS('Pooled CF'!$I:$I,'Pooled CF'!$A:$A,$A73,'Pooled CF'!$G:$G,BV$6)</f>
        <v>0</v>
      </c>
      <c r="BW73" s="100">
        <f>SUMIFS('Pooled CF'!$I:$I,'Pooled CF'!$A:$A,$A73,'Pooled CF'!$G:$G,BW$6)</f>
        <v>0</v>
      </c>
      <c r="BX73" s="100">
        <f>SUMIFS('Pooled CF'!$I:$I,'Pooled CF'!$A:$A,$A73,'Pooled CF'!$G:$G,BX$6)</f>
        <v>0</v>
      </c>
      <c r="BY73" s="100">
        <f>SUMIFS('Pooled CF'!$I:$I,'Pooled CF'!$A:$A,$A73,'Pooled CF'!$G:$G,BY$6)</f>
        <v>0</v>
      </c>
      <c r="BZ73" s="100">
        <f>SUMIFS('Pooled CF'!$I:$I,'Pooled CF'!$A:$A,$A73,'Pooled CF'!$G:$G,BZ$6)</f>
        <v>0</v>
      </c>
      <c r="CA73" s="100">
        <f>SUMIFS('Pooled CF'!$I:$I,'Pooled CF'!$A:$A,$A73,'Pooled CF'!$G:$G,CA$6)</f>
        <v>0</v>
      </c>
      <c r="CB73" s="100">
        <f>SUMIFS('Pooled CF'!$I:$I,'Pooled CF'!$A:$A,$A73,'Pooled CF'!$G:$G,CB$6)</f>
        <v>0</v>
      </c>
      <c r="CC73" s="100">
        <f>SUMIFS('Pooled CF'!$I:$I,'Pooled CF'!$A:$A,$A73,'Pooled CF'!$G:$G,CC$6)</f>
        <v>0</v>
      </c>
      <c r="CD73" s="100">
        <f>SUMIFS('Pooled CF'!$I:$I,'Pooled CF'!$A:$A,$A73,'Pooled CF'!$G:$G,CD$6)</f>
        <v>0</v>
      </c>
      <c r="CE73" s="100">
        <f>SUMIFS('Pooled CF'!$I:$I,'Pooled CF'!$A:$A,$A73,'Pooled CF'!$G:$G,CE$6)</f>
        <v>0</v>
      </c>
      <c r="CF73" s="100">
        <f>SUMIFS('Pooled CF'!$I:$I,'Pooled CF'!$A:$A,$A73,'Pooled CF'!$G:$G,CF$6)</f>
        <v>0</v>
      </c>
      <c r="CG73" s="100">
        <f>SUMIFS('Pooled CF'!$I:$I,'Pooled CF'!$A:$A,$A73,'Pooled CF'!$G:$G,CG$6)</f>
        <v>0</v>
      </c>
      <c r="CH73" s="100">
        <f>SUMIFS('Pooled CF'!$I:$I,'Pooled CF'!$A:$A,$A73,'Pooled CF'!$G:$G,CH$6)</f>
        <v>0</v>
      </c>
      <c r="CI73" s="100">
        <f>SUMIFS('Pooled CF'!$I:$I,'Pooled CF'!$A:$A,$A73,'Pooled CF'!$G:$G,CI$6)</f>
        <v>0</v>
      </c>
      <c r="CJ73" s="100">
        <f>SUMIFS('Pooled CF'!$I:$I,'Pooled CF'!$A:$A,$A73,'Pooled CF'!$G:$G,CJ$6)</f>
        <v>0</v>
      </c>
      <c r="CK73" s="100">
        <f>SUMIFS('Pooled CF'!$I:$I,'Pooled CF'!$A:$A,$A73,'Pooled CF'!$G:$G,CK$6)</f>
        <v>0</v>
      </c>
      <c r="CL73" s="100">
        <f>SUMIFS('Pooled CF'!$I:$I,'Pooled CF'!$A:$A,$A73,'Pooled CF'!$G:$G,CL$6)</f>
        <v>0</v>
      </c>
      <c r="CM73" s="100">
        <f>SUMIFS('Pooled CF'!$I:$I,'Pooled CF'!$A:$A,$A73,'Pooled CF'!$G:$G,CM$6)</f>
        <v>0</v>
      </c>
      <c r="CN73" s="100">
        <f>SUMIFS('Pooled CF'!$I:$I,'Pooled CF'!$A:$A,$A73,'Pooled CF'!$G:$G,CN$6)</f>
        <v>0</v>
      </c>
      <c r="CO73" s="100">
        <f>SUMIFS('Pooled CF'!$I:$I,'Pooled CF'!$A:$A,$A73,'Pooled CF'!$G:$G,CO$6)</f>
        <v>0</v>
      </c>
      <c r="CP73" s="100">
        <f>SUMIFS('Pooled CF'!$I:$I,'Pooled CF'!$A:$A,$A73,'Pooled CF'!$G:$G,CP$6)</f>
        <v>0</v>
      </c>
      <c r="CQ73" s="100">
        <f>SUMIFS('Pooled CF'!$I:$I,'Pooled CF'!$A:$A,$A73,'Pooled CF'!$G:$G,CQ$6)</f>
        <v>0</v>
      </c>
      <c r="CR73" s="100">
        <f>SUMIFS('Pooled CF'!$I:$I,'Pooled CF'!$A:$A,$A73,'Pooled CF'!$G:$G,CR$6)</f>
        <v>0</v>
      </c>
      <c r="CS73" s="100">
        <f>SUMIFS('Pooled CF'!$I:$I,'Pooled CF'!$A:$A,$A73,'Pooled CF'!$G:$G,CS$6)</f>
        <v>0</v>
      </c>
      <c r="CT73" s="100">
        <f>SUMIFS('Pooled CF'!$I:$I,'Pooled CF'!$A:$A,$A73,'Pooled CF'!$G:$G,CT$6)</f>
        <v>0</v>
      </c>
      <c r="CU73" s="100">
        <f>SUMIFS('Pooled CF'!$I:$I,'Pooled CF'!$A:$A,$A73,'Pooled CF'!$G:$G,CU$6)</f>
        <v>0</v>
      </c>
      <c r="CV73" s="100">
        <f>SUMIFS('Pooled CF'!$I:$I,'Pooled CF'!$A:$A,$A73,'Pooled CF'!$G:$G,CV$6)</f>
        <v>0</v>
      </c>
      <c r="CW73" s="100">
        <f>SUMIFS('Pooled CF'!$I:$I,'Pooled CF'!$A:$A,$A73,'Pooled CF'!$G:$G,CW$6)</f>
        <v>0</v>
      </c>
      <c r="CX73" s="100">
        <f>SUMIFS('Pooled CF'!$I:$I,'Pooled CF'!$A:$A,$A73,'Pooled CF'!$G:$G,CX$6)</f>
        <v>0</v>
      </c>
      <c r="CY73" s="100">
        <f>SUMIFS('Pooled CF'!$I:$I,'Pooled CF'!$A:$A,$A73,'Pooled CF'!$G:$G,CY$6)</f>
        <v>0</v>
      </c>
      <c r="CZ73" s="100">
        <f>SUMIFS('Pooled CF'!$I:$I,'Pooled CF'!$A:$A,$A73,'Pooled CF'!$G:$G,CZ$6)</f>
        <v>0</v>
      </c>
      <c r="DA73" s="100">
        <f>SUMIFS('Pooled CF'!$I:$I,'Pooled CF'!$A:$A,$A73,'Pooled CF'!$G:$G,DA$6)</f>
        <v>0</v>
      </c>
      <c r="DB73" s="100">
        <f>SUMIFS('Pooled CF'!$I:$I,'Pooled CF'!$A:$A,$A73,'Pooled CF'!$G:$G,DB$6)</f>
        <v>0</v>
      </c>
      <c r="DC73" s="100">
        <f>SUMIFS('Pooled CF'!$I:$I,'Pooled CF'!$A:$A,$A73,'Pooled CF'!$G:$G,DC$6)</f>
        <v>0</v>
      </c>
      <c r="DD73" s="100">
        <f>SUMIFS('Pooled CF'!$I:$I,'Pooled CF'!$A:$A,$A73,'Pooled CF'!$G:$G,DD$6)</f>
        <v>0</v>
      </c>
      <c r="DE73" s="100">
        <f>SUMIFS('Pooled CF'!$I:$I,'Pooled CF'!$A:$A,$A73,'Pooled CF'!$G:$G,DE$6)</f>
        <v>0</v>
      </c>
      <c r="DF73" s="100">
        <f>SUMIFS('Pooled CF'!$I:$I,'Pooled CF'!$A:$A,$A73,'Pooled CF'!$G:$G,DF$6)</f>
        <v>0</v>
      </c>
      <c r="DG73" s="100">
        <f>SUMIFS('Pooled CF'!$I:$I,'Pooled CF'!$A:$A,$A73,'Pooled CF'!$G:$G,DG$6)</f>
        <v>0</v>
      </c>
      <c r="DH73" s="100">
        <f>SUMIFS('Pooled CF'!$I:$I,'Pooled CF'!$A:$A,$A73,'Pooled CF'!$G:$G,DH$6)</f>
        <v>0</v>
      </c>
      <c r="DI73" s="100">
        <f>SUMIFS('Pooled CF'!$I:$I,'Pooled CF'!$A:$A,$A73,'Pooled CF'!$G:$G,DI$6)</f>
        <v>0</v>
      </c>
      <c r="DJ73" s="100">
        <f>SUMIFS('Pooled CF'!$I:$I,'Pooled CF'!$A:$A,$A73,'Pooled CF'!$G:$G,DJ$6)</f>
        <v>0</v>
      </c>
      <c r="DK73" s="100">
        <f>SUMIFS('Pooled CF'!$I:$I,'Pooled CF'!$A:$A,$A73,'Pooled CF'!$G:$G,DK$6)</f>
        <v>0</v>
      </c>
      <c r="DL73" s="100">
        <f>SUMIFS('Pooled CF'!$I:$I,'Pooled CF'!$A:$A,$A73,'Pooled CF'!$G:$G,DL$6)</f>
        <v>0</v>
      </c>
      <c r="DM73" s="100">
        <f>SUMIFS('Pooled CF'!$I:$I,'Pooled CF'!$A:$A,$A73,'Pooled CF'!$G:$G,DM$6)</f>
        <v>0</v>
      </c>
      <c r="DN73" s="100">
        <f>SUMIFS('Pooled CF'!$I:$I,'Pooled CF'!$A:$A,$A73,'Pooled CF'!$G:$G,DN$6)</f>
        <v>0</v>
      </c>
      <c r="DO73" s="100">
        <f>SUMIFS('Pooled CF'!$I:$I,'Pooled CF'!$A:$A,$A73,'Pooled CF'!$G:$G,DO$6)</f>
        <v>0</v>
      </c>
      <c r="DP73" s="100">
        <f>SUMIFS('Pooled CF'!$I:$I,'Pooled CF'!$A:$A,$A73,'Pooled CF'!$G:$G,DP$6)</f>
        <v>0</v>
      </c>
      <c r="DQ73" s="100">
        <f>SUMIFS('Pooled CF'!$I:$I,'Pooled CF'!$A:$A,$A73,'Pooled CF'!$G:$G,DQ$6)</f>
        <v>0</v>
      </c>
      <c r="DR73" s="100">
        <f>SUMIFS('Pooled CF'!$I:$I,'Pooled CF'!$A:$A,$A73,'Pooled CF'!$G:$G,DR$6)</f>
        <v>0</v>
      </c>
      <c r="DS73" s="100">
        <f>SUMIFS('Pooled CF'!$I:$I,'Pooled CF'!$A:$A,$A73,'Pooled CF'!$G:$G,DS$6)</f>
        <v>0</v>
      </c>
      <c r="DT73" s="100">
        <f>SUMIFS('Pooled CF'!$I:$I,'Pooled CF'!$A:$A,$A73,'Pooled CF'!$G:$G,DT$6)</f>
        <v>0</v>
      </c>
      <c r="DU73" s="100">
        <f>SUMIFS('Pooled CF'!$I:$I,'Pooled CF'!$A:$A,$A73,'Pooled CF'!$G:$G,DU$6)</f>
        <v>0</v>
      </c>
      <c r="DV73" s="100">
        <f>SUMIFS('Pooled CF'!$I:$I,'Pooled CF'!$A:$A,$A73,'Pooled CF'!$G:$G,DV$6)</f>
        <v>0</v>
      </c>
      <c r="DW73" s="100">
        <f>SUMIFS('Pooled CF'!$I:$I,'Pooled CF'!$A:$A,$A73,'Pooled CF'!$G:$G,DW$6)</f>
        <v>0</v>
      </c>
      <c r="DX73" s="100">
        <f>SUMIFS('Pooled CF'!$I:$I,'Pooled CF'!$A:$A,$A73,'Pooled CF'!$G:$G,DX$6)</f>
        <v>0</v>
      </c>
      <c r="DY73" s="100">
        <f>SUMIFS('Pooled CF'!$I:$I,'Pooled CF'!$A:$A,$A73,'Pooled CF'!$G:$G,DY$6)</f>
        <v>0</v>
      </c>
      <c r="DZ73" s="100">
        <f>SUMIFS('Pooled CF'!$I:$I,'Pooled CF'!$A:$A,$A73,'Pooled CF'!$G:$G,DZ$6)</f>
        <v>0</v>
      </c>
      <c r="EA73" s="100">
        <f>SUMIFS('Pooled CF'!$I:$I,'Pooled CF'!$A:$A,$A73,'Pooled CF'!$G:$G,EA$6)</f>
        <v>0</v>
      </c>
      <c r="EB73" s="100">
        <f>SUMIFS('Pooled CF'!$I:$I,'Pooled CF'!$A:$A,$A73,'Pooled CF'!$G:$G,EB$6)</f>
        <v>0</v>
      </c>
      <c r="EC73" s="100">
        <f>SUMIFS('Pooled CF'!$I:$I,'Pooled CF'!$A:$A,$A73,'Pooled CF'!$G:$G,EC$6)</f>
        <v>0</v>
      </c>
      <c r="ED73" s="100">
        <f>SUMIFS('Pooled CF'!$I:$I,'Pooled CF'!$A:$A,$A73,'Pooled CF'!$G:$G,ED$6)</f>
        <v>0</v>
      </c>
      <c r="EE73" s="100">
        <f>SUMIFS('Pooled CF'!$I:$I,'Pooled CF'!$A:$A,$A73,'Pooled CF'!$G:$G,EE$6)</f>
        <v>0</v>
      </c>
      <c r="EF73" s="100">
        <f>SUMIFS('Pooled CF'!$I:$I,'Pooled CF'!$A:$A,$A73,'Pooled CF'!$G:$G,EF$6)</f>
        <v>0</v>
      </c>
      <c r="EG73" s="100">
        <f>SUMIFS('Pooled CF'!$I:$I,'Pooled CF'!$A:$A,$A73,'Pooled CF'!$G:$G,EG$6)</f>
        <v>0</v>
      </c>
      <c r="EH73" s="100">
        <f>SUMIFS('Pooled CF'!$I:$I,'Pooled CF'!$A:$A,$A73,'Pooled CF'!$G:$G,EH$6)</f>
        <v>0</v>
      </c>
      <c r="EI73" s="100">
        <f>SUMIFS('Pooled CF'!$I:$I,'Pooled CF'!$A:$A,$A73,'Pooled CF'!$G:$G,EI$6)</f>
        <v>0</v>
      </c>
      <c r="EJ73" s="100">
        <f>SUMIFS('Pooled CF'!$I:$I,'Pooled CF'!$A:$A,$A73,'Pooled CF'!$G:$G,EJ$6)</f>
        <v>0</v>
      </c>
      <c r="EK73" s="100">
        <f>SUMIFS('Pooled CF'!$I:$I,'Pooled CF'!$A:$A,$A73,'Pooled CF'!$G:$G,EK$6)</f>
        <v>0</v>
      </c>
      <c r="EL73" s="100">
        <f>SUMIFS('Pooled CF'!$I:$I,'Pooled CF'!$A:$A,$A73,'Pooled CF'!$G:$G,EL$6)</f>
        <v>0</v>
      </c>
      <c r="EM73" s="100">
        <f>SUMIFS('Pooled CF'!$I:$I,'Pooled CF'!$A:$A,$A73,'Pooled CF'!$G:$G,EM$6)</f>
        <v>0</v>
      </c>
      <c r="EN73" s="100">
        <f>SUMIFS('Pooled CF'!$I:$I,'Pooled CF'!$A:$A,$A73,'Pooled CF'!$G:$G,EN$6)</f>
        <v>0</v>
      </c>
      <c r="EO73" s="100">
        <f>SUMIFS('Pooled CF'!$I:$I,'Pooled CF'!$A:$A,$A73,'Pooled CF'!$G:$G,EO$6)</f>
        <v>0</v>
      </c>
      <c r="EP73" s="100">
        <f>SUMIFS('Pooled CF'!$I:$I,'Pooled CF'!$A:$A,$A73,'Pooled CF'!$G:$G,EP$6)</f>
        <v>0</v>
      </c>
      <c r="EQ73" s="100">
        <f>SUMIFS('Pooled CF'!$I:$I,'Pooled CF'!$A:$A,$A73,'Pooled CF'!$G:$G,EQ$6)</f>
        <v>0</v>
      </c>
      <c r="ER73" s="100">
        <f>SUMIFS('Pooled CF'!$I:$I,'Pooled CF'!$A:$A,$A73,'Pooled CF'!$G:$G,ER$6)</f>
        <v>0</v>
      </c>
      <c r="ES73" s="100">
        <f>SUMIFS('Pooled CF'!$I:$I,'Pooled CF'!$A:$A,$A73,'Pooled CF'!$G:$G,ES$6)</f>
        <v>0</v>
      </c>
      <c r="ET73" s="100">
        <f>SUMIFS('Pooled CF'!$I:$I,'Pooled CF'!$A:$A,$A73,'Pooled CF'!$G:$G,ET$6)</f>
        <v>0</v>
      </c>
      <c r="EU73" s="100">
        <f>SUMIFS('Pooled CF'!$I:$I,'Pooled CF'!$A:$A,$A73,'Pooled CF'!$G:$G,EU$6)</f>
        <v>0</v>
      </c>
      <c r="EV73" s="100">
        <f>SUMIFS('Pooled CF'!$I:$I,'Pooled CF'!$A:$A,$A73,'Pooled CF'!$G:$G,EV$6)</f>
        <v>0</v>
      </c>
      <c r="EW73" s="100">
        <f>SUMIFS('Pooled CF'!$I:$I,'Pooled CF'!$A:$A,$A73,'Pooled CF'!$G:$G,EW$6)</f>
        <v>0</v>
      </c>
      <c r="EX73" s="100">
        <f>SUMIFS('Pooled CF'!$I:$I,'Pooled CF'!$A:$A,$A73,'Pooled CF'!$G:$G,EX$6)</f>
        <v>0</v>
      </c>
      <c r="EY73" s="100">
        <f>SUMIFS('Pooled CF'!$I:$I,'Pooled CF'!$A:$A,$A73,'Pooled CF'!$G:$G,EY$6)</f>
        <v>0</v>
      </c>
      <c r="EZ73" s="100">
        <f>SUMIFS('Pooled CF'!$I:$I,'Pooled CF'!$A:$A,$A73,'Pooled CF'!$G:$G,EZ$6)</f>
        <v>0</v>
      </c>
      <c r="FA73" s="100">
        <f>SUMIFS('Pooled CF'!$I:$I,'Pooled CF'!$A:$A,$A73,'Pooled CF'!$G:$G,FA$6)</f>
        <v>0</v>
      </c>
      <c r="FB73" s="100">
        <f>SUMIFS('Pooled CF'!$I:$I,'Pooled CF'!$A:$A,$A73,'Pooled CF'!$G:$G,FB$6)</f>
        <v>0</v>
      </c>
      <c r="FC73" s="100">
        <f>SUMIFS('Pooled CF'!$I:$I,'Pooled CF'!$A:$A,$A73,'Pooled CF'!$G:$G,FC$6)</f>
        <v>29997036.29752804</v>
      </c>
      <c r="FD73" s="100">
        <f>SUMIFS('Pooled CF'!$I:$I,'Pooled CF'!$A:$A,$A73,'Pooled CF'!$G:$G,FD$6)</f>
        <v>25559934.353165921</v>
      </c>
      <c r="FE73" s="100">
        <f>SUMIFS('Pooled CF'!$I:$I,'Pooled CF'!$A:$A,$A73,'Pooled CF'!$G:$G,FE$6)</f>
        <v>22153276.299859822</v>
      </c>
      <c r="FF73" s="100">
        <f>SUMIFS('Pooled CF'!$I:$I,'Pooled CF'!$A:$A,$A73,'Pooled CF'!$G:$G,FF$6)</f>
        <v>0</v>
      </c>
      <c r="FG73" s="100">
        <f>SUMIFS('Pooled CF'!$I:$I,'Pooled CF'!$A:$A,$A73,'Pooled CF'!$G:$G,FG$6)</f>
        <v>0</v>
      </c>
      <c r="FH73" s="100">
        <f>SUMIFS('Pooled CF'!$I:$I,'Pooled CF'!$A:$A,$A73,'Pooled CF'!$G:$G,FH$6)</f>
        <v>0</v>
      </c>
      <c r="FI73" s="100">
        <f>SUMIFS('Pooled CF'!$I:$I,'Pooled CF'!$A:$A,$A73,'Pooled CF'!$G:$G,FI$6)</f>
        <v>0</v>
      </c>
      <c r="FJ73" s="100">
        <f>SUMIFS('Pooled CF'!$I:$I,'Pooled CF'!$A:$A,$A73,'Pooled CF'!$G:$G,FJ$6)</f>
        <v>0</v>
      </c>
      <c r="FK73" s="100">
        <f>SUMIFS('Pooled CF'!$I:$I,'Pooled CF'!$A:$A,$A73,'Pooled CF'!$G:$G,FK$6)</f>
        <v>0</v>
      </c>
      <c r="FL73" s="100">
        <f>SUMIFS('Pooled CF'!$I:$I,'Pooled CF'!$A:$A,$A73,'Pooled CF'!$G:$G,FL$6)</f>
        <v>0</v>
      </c>
      <c r="FM73" s="100">
        <f>SUMIFS('Pooled CF'!$I:$I,'Pooled CF'!$A:$A,$A73,'Pooled CF'!$G:$G,FM$6)</f>
        <v>0</v>
      </c>
      <c r="FN73" s="100">
        <f>SUMIFS('Pooled CF'!$I:$I,'Pooled CF'!$A:$A,$A73,'Pooled CF'!$G:$G,FN$6)</f>
        <v>0</v>
      </c>
      <c r="FO73" s="100">
        <f>SUMIFS('Pooled CF'!$I:$I,'Pooled CF'!$A:$A,$A73,'Pooled CF'!$G:$G,FO$6)</f>
        <v>0</v>
      </c>
      <c r="FP73" s="100">
        <f>SUMIFS('Pooled CF'!$I:$I,'Pooled CF'!$A:$A,$A73,'Pooled CF'!$G:$G,FP$6)</f>
        <v>0</v>
      </c>
      <c r="FQ73" s="100">
        <f>SUMIFS('Pooled CF'!$I:$I,'Pooled CF'!$A:$A,$A73,'Pooled CF'!$G:$G,FQ$6)</f>
        <v>0</v>
      </c>
      <c r="FR73" s="100">
        <f>SUMIFS('Pooled CF'!$I:$I,'Pooled CF'!$A:$A,$A73,'Pooled CF'!$G:$G,FR$6)</f>
        <v>0</v>
      </c>
      <c r="FS73" s="100">
        <f>SUMIFS('Pooled CF'!$I:$I,'Pooled CF'!$A:$A,$A73,'Pooled CF'!$G:$G,FS$6)</f>
        <v>0</v>
      </c>
      <c r="FT73" s="100">
        <f>SUMIFS('Pooled CF'!$I:$I,'Pooled CF'!$A:$A,$A73,'Pooled CF'!$G:$G,FT$6)</f>
        <v>0</v>
      </c>
      <c r="FU73" s="100">
        <f>SUMIFS('Pooled CF'!$I:$I,'Pooled CF'!$A:$A,$A73,'Pooled CF'!$G:$G,FU$6)</f>
        <v>0</v>
      </c>
      <c r="FV73" s="100">
        <f>SUMIFS('Pooled CF'!$I:$I,'Pooled CF'!$A:$A,$A73,'Pooled CF'!$G:$G,FV$6)</f>
        <v>0</v>
      </c>
      <c r="FW73" s="100">
        <f>SUMIFS('Pooled CF'!$I:$I,'Pooled CF'!$A:$A,$A73,'Pooled CF'!$G:$G,FW$6)</f>
        <v>0</v>
      </c>
      <c r="FX73" s="100">
        <f>SUMIFS('Pooled CF'!$I:$I,'Pooled CF'!$A:$A,$A73,'Pooled CF'!$G:$G,FX$6)</f>
        <v>0</v>
      </c>
      <c r="FY73" s="100">
        <f>SUMIFS('Pooled CF'!$I:$I,'Pooled CF'!$A:$A,$A73,'Pooled CF'!$G:$G,FY$6)</f>
        <v>0</v>
      </c>
      <c r="FZ73" s="100">
        <f>SUMIFS('Pooled CF'!$I:$I,'Pooled CF'!$A:$A,$A73,'Pooled CF'!$G:$G,FZ$6)</f>
        <v>0</v>
      </c>
      <c r="GA73" s="100">
        <f>SUMIFS('Pooled CF'!$I:$I,'Pooled CF'!$A:$A,$A73,'Pooled CF'!$G:$G,GA$6)</f>
        <v>0</v>
      </c>
      <c r="GB73" s="100">
        <f>SUMIFS('Pooled CF'!$I:$I,'Pooled CF'!$A:$A,$A73,'Pooled CF'!$G:$G,GB$6)</f>
        <v>0</v>
      </c>
      <c r="GC73" s="100">
        <f>SUMIFS('Pooled CF'!$I:$I,'Pooled CF'!$A:$A,$A73,'Pooled CF'!$G:$G,GC$6)</f>
        <v>0</v>
      </c>
      <c r="GD73" s="100">
        <f>SUMIFS('Pooled CF'!$I:$I,'Pooled CF'!$A:$A,$A73,'Pooled CF'!$G:$G,GD$6)</f>
        <v>0</v>
      </c>
      <c r="GE73" s="100">
        <f>SUMIFS('Pooled CF'!$I:$I,'Pooled CF'!$A:$A,$A73,'Pooled CF'!$G:$G,GE$6)</f>
        <v>0</v>
      </c>
      <c r="GF73" s="100">
        <f>SUMIFS('Pooled CF'!$I:$I,'Pooled CF'!$A:$A,$A73,'Pooled CF'!$G:$G,GF$6)</f>
        <v>0</v>
      </c>
      <c r="GG73" s="100">
        <f>SUMIFS('Pooled CF'!$I:$I,'Pooled CF'!$A:$A,$A73,'Pooled CF'!$G:$G,GG$6)</f>
        <v>0</v>
      </c>
      <c r="GH73" s="100">
        <f>SUMIFS('Pooled CF'!$I:$I,'Pooled CF'!$A:$A,$A73,'Pooled CF'!$G:$G,GH$6)</f>
        <v>0</v>
      </c>
      <c r="GI73" s="100">
        <f>SUMIFS('Pooled CF'!$I:$I,'Pooled CF'!$A:$A,$A73,'Pooled CF'!$G:$G,GI$6)</f>
        <v>0</v>
      </c>
      <c r="GJ73" s="100">
        <f>SUMIFS('Pooled CF'!$I:$I,'Pooled CF'!$A:$A,$A73,'Pooled CF'!$G:$G,GJ$6)</f>
        <v>0</v>
      </c>
      <c r="GK73" s="100">
        <f>SUMIFS('Pooled CF'!$I:$I,'Pooled CF'!$A:$A,$A73,'Pooled CF'!$G:$G,GK$6)</f>
        <v>0</v>
      </c>
      <c r="GL73" s="100">
        <f>SUMIFS('Pooled CF'!$I:$I,'Pooled CF'!$A:$A,$A73,'Pooled CF'!$G:$G,GL$6)</f>
        <v>0</v>
      </c>
      <c r="GM73" s="100">
        <f>SUMIFS('Pooled CF'!$I:$I,'Pooled CF'!$A:$A,$A73,'Pooled CF'!$G:$G,GM$6)</f>
        <v>0</v>
      </c>
      <c r="GN73" s="100">
        <f>SUMIFS('Pooled CF'!$I:$I,'Pooled CF'!$A:$A,$A73,'Pooled CF'!$G:$G,GN$6)</f>
        <v>0</v>
      </c>
      <c r="GO73" s="100">
        <f>SUMIFS('Pooled CF'!$I:$I,'Pooled CF'!$A:$A,$A73,'Pooled CF'!$G:$G,GO$6)</f>
        <v>0</v>
      </c>
      <c r="GP73" s="100">
        <f>SUMIFS('Pooled CF'!$I:$I,'Pooled CF'!$A:$A,$A73,'Pooled CF'!$G:$G,GP$6)</f>
        <v>0</v>
      </c>
      <c r="GQ73" s="100">
        <f>SUMIFS('Pooled CF'!$I:$I,'Pooled CF'!$A:$A,$A73,'Pooled CF'!$G:$G,GQ$6)</f>
        <v>0</v>
      </c>
      <c r="GR73" s="100">
        <f>SUMIFS('Pooled CF'!$I:$I,'Pooled CF'!$A:$A,$A73,'Pooled CF'!$G:$G,GR$6)</f>
        <v>0</v>
      </c>
      <c r="GS73" s="100">
        <f>SUMIFS('Pooled CF'!$I:$I,'Pooled CF'!$A:$A,$A73,'Pooled CF'!$G:$G,GS$6)</f>
        <v>0</v>
      </c>
      <c r="GU73" s="85">
        <f t="shared" ref="GU73:HJ82" si="202">SUMIFS($K73:$GS73,$K$5:$GS$5,GU$6)</f>
        <v>0</v>
      </c>
      <c r="GV73" s="85">
        <f t="shared" si="202"/>
        <v>0</v>
      </c>
      <c r="GW73" s="85">
        <f t="shared" si="202"/>
        <v>0</v>
      </c>
      <c r="GX73" s="85">
        <f t="shared" si="202"/>
        <v>0</v>
      </c>
      <c r="GY73" s="85">
        <f t="shared" si="202"/>
        <v>0</v>
      </c>
      <c r="GZ73" s="85">
        <f t="shared" si="202"/>
        <v>0</v>
      </c>
      <c r="HA73" s="85">
        <f t="shared" si="202"/>
        <v>0</v>
      </c>
      <c r="HB73" s="85">
        <f t="shared" si="202"/>
        <v>0</v>
      </c>
      <c r="HC73" s="85">
        <f t="shared" si="202"/>
        <v>0</v>
      </c>
      <c r="HD73" s="85">
        <f t="shared" si="202"/>
        <v>0</v>
      </c>
      <c r="HE73" s="85">
        <f t="shared" si="202"/>
        <v>0</v>
      </c>
      <c r="HF73" s="85">
        <f t="shared" si="202"/>
        <v>0</v>
      </c>
      <c r="HG73" s="85">
        <f t="shared" si="202"/>
        <v>77710246.950553775</v>
      </c>
      <c r="HH73" s="85">
        <f t="shared" si="202"/>
        <v>0</v>
      </c>
      <c r="HI73" s="85">
        <f t="shared" si="202"/>
        <v>0</v>
      </c>
      <c r="HJ73" s="85">
        <f t="shared" si="202"/>
        <v>0</v>
      </c>
      <c r="HK73" s="85">
        <f t="shared" ref="HK73:HK99" si="203">SUM(GU73:HJ73)</f>
        <v>77710246.950553775</v>
      </c>
    </row>
    <row r="74" spans="1:219" hidden="1" outlineLevel="1" x14ac:dyDescent="0.75">
      <c r="A74" s="112" t="str">
        <f t="shared" si="201"/>
        <v>CGCMT 2017-C4 B-Piece Cashflows</v>
      </c>
      <c r="B74" s="112" t="str">
        <f t="shared" si="201"/>
        <v>CGCMT 2017-C4</v>
      </c>
      <c r="C74" s="104"/>
      <c r="D74" s="87"/>
      <c r="E74" s="88"/>
      <c r="F74" s="85"/>
      <c r="G74" s="85"/>
      <c r="H74" s="86"/>
      <c r="I74" s="95"/>
      <c r="K74" s="100">
        <f>SUMIFS('Pooled CF'!$I:$I,'Pooled CF'!$A:$A,$A74,'Pooled CF'!$G:$G,K$6)</f>
        <v>0</v>
      </c>
      <c r="L74" s="100">
        <f>SUMIFS('Pooled CF'!$I:$I,'Pooled CF'!$A:$A,$A74,'Pooled CF'!$G:$G,L$6)</f>
        <v>0</v>
      </c>
      <c r="M74" s="100">
        <f>SUMIFS('Pooled CF'!$I:$I,'Pooled CF'!$A:$A,$A74,'Pooled CF'!$G:$G,M$6)</f>
        <v>0</v>
      </c>
      <c r="N74" s="100">
        <f>SUMIFS('Pooled CF'!$I:$I,'Pooled CF'!$A:$A,$A74,'Pooled CF'!$G:$G,N$6)</f>
        <v>0</v>
      </c>
      <c r="O74" s="100">
        <f>SUMIFS('Pooled CF'!$I:$I,'Pooled CF'!$A:$A,$A74,'Pooled CF'!$G:$G,O$6)</f>
        <v>0</v>
      </c>
      <c r="P74" s="100">
        <f>SUMIFS('Pooled CF'!$I:$I,'Pooled CF'!$A:$A,$A74,'Pooled CF'!$G:$G,P$6)</f>
        <v>0</v>
      </c>
      <c r="Q74" s="100">
        <f>SUMIFS('Pooled CF'!$I:$I,'Pooled CF'!$A:$A,$A74,'Pooled CF'!$G:$G,Q$6)</f>
        <v>0</v>
      </c>
      <c r="R74" s="100">
        <f>SUMIFS('Pooled CF'!$I:$I,'Pooled CF'!$A:$A,$A74,'Pooled CF'!$G:$G,R$6)</f>
        <v>0</v>
      </c>
      <c r="S74" s="100">
        <f>SUMIFS('Pooled CF'!$I:$I,'Pooled CF'!$A:$A,$A74,'Pooled CF'!$G:$G,S$6)</f>
        <v>0</v>
      </c>
      <c r="T74" s="100">
        <f>SUMIFS('Pooled CF'!$I:$I,'Pooled CF'!$A:$A,$A74,'Pooled CF'!$G:$G,T$6)</f>
        <v>0</v>
      </c>
      <c r="U74" s="100">
        <f>SUMIFS('Pooled CF'!$I:$I,'Pooled CF'!$A:$A,$A74,'Pooled CF'!$G:$G,U$6)</f>
        <v>0</v>
      </c>
      <c r="V74" s="100">
        <f>SUMIFS('Pooled CF'!$I:$I,'Pooled CF'!$A:$A,$A74,'Pooled CF'!$G:$G,V$6)</f>
        <v>0</v>
      </c>
      <c r="W74" s="100">
        <f>SUMIFS('Pooled CF'!$I:$I,'Pooled CF'!$A:$A,$A74,'Pooled CF'!$G:$G,W$6)</f>
        <v>0</v>
      </c>
      <c r="X74" s="100">
        <f>SUMIFS('Pooled CF'!$I:$I,'Pooled CF'!$A:$A,$A74,'Pooled CF'!$G:$G,X$6)</f>
        <v>0</v>
      </c>
      <c r="Y74" s="100">
        <f>SUMIFS('Pooled CF'!$I:$I,'Pooled CF'!$A:$A,$A74,'Pooled CF'!$G:$G,Y$6)</f>
        <v>0</v>
      </c>
      <c r="Z74" s="100">
        <f>SUMIFS('Pooled CF'!$I:$I,'Pooled CF'!$A:$A,$A74,'Pooled CF'!$G:$G,Z$6)</f>
        <v>0</v>
      </c>
      <c r="AA74" s="100">
        <f>SUMIFS('Pooled CF'!$I:$I,'Pooled CF'!$A:$A,$A74,'Pooled CF'!$G:$G,AA$6)</f>
        <v>0</v>
      </c>
      <c r="AB74" s="100">
        <f>SUMIFS('Pooled CF'!$I:$I,'Pooled CF'!$A:$A,$A74,'Pooled CF'!$G:$G,AB$6)</f>
        <v>0</v>
      </c>
      <c r="AC74" s="100">
        <f>SUMIFS('Pooled CF'!$I:$I,'Pooled CF'!$A:$A,$A74,'Pooled CF'!$G:$G,AC$6)</f>
        <v>0</v>
      </c>
      <c r="AD74" s="100">
        <f>SUMIFS('Pooled CF'!$I:$I,'Pooled CF'!$A:$A,$A74,'Pooled CF'!$G:$G,AD$6)</f>
        <v>0</v>
      </c>
      <c r="AE74" s="100">
        <f>SUMIFS('Pooled CF'!$I:$I,'Pooled CF'!$A:$A,$A74,'Pooled CF'!$G:$G,AE$6)</f>
        <v>0</v>
      </c>
      <c r="AF74" s="100">
        <f>SUMIFS('Pooled CF'!$I:$I,'Pooled CF'!$A:$A,$A74,'Pooled CF'!$G:$G,AF$6)</f>
        <v>0</v>
      </c>
      <c r="AG74" s="100">
        <f>SUMIFS('Pooled CF'!$I:$I,'Pooled CF'!$A:$A,$A74,'Pooled CF'!$G:$G,AG$6)</f>
        <v>0</v>
      </c>
      <c r="AH74" s="100">
        <f>SUMIFS('Pooled CF'!$I:$I,'Pooled CF'!$A:$A,$A74,'Pooled CF'!$G:$G,AH$6)</f>
        <v>0</v>
      </c>
      <c r="AI74" s="100">
        <f>SUMIFS('Pooled CF'!$I:$I,'Pooled CF'!$A:$A,$A74,'Pooled CF'!$G:$G,AI$6)</f>
        <v>0</v>
      </c>
      <c r="AJ74" s="100">
        <f>SUMIFS('Pooled CF'!$I:$I,'Pooled CF'!$A:$A,$A74,'Pooled CF'!$G:$G,AJ$6)</f>
        <v>0</v>
      </c>
      <c r="AK74" s="100">
        <f>SUMIFS('Pooled CF'!$I:$I,'Pooled CF'!$A:$A,$A74,'Pooled CF'!$G:$G,AK$6)</f>
        <v>0</v>
      </c>
      <c r="AL74" s="100">
        <f>SUMIFS('Pooled CF'!$I:$I,'Pooled CF'!$A:$A,$A74,'Pooled CF'!$G:$G,AL$6)</f>
        <v>0</v>
      </c>
      <c r="AM74" s="100">
        <f>SUMIFS('Pooled CF'!$I:$I,'Pooled CF'!$A:$A,$A74,'Pooled CF'!$G:$G,AM$6)</f>
        <v>0</v>
      </c>
      <c r="AN74" s="100">
        <f>SUMIFS('Pooled CF'!$I:$I,'Pooled CF'!$A:$A,$A74,'Pooled CF'!$G:$G,AN$6)</f>
        <v>0</v>
      </c>
      <c r="AO74" s="100">
        <f>SUMIFS('Pooled CF'!$I:$I,'Pooled CF'!$A:$A,$A74,'Pooled CF'!$G:$G,AO$6)</f>
        <v>0</v>
      </c>
      <c r="AP74" s="100">
        <f>SUMIFS('Pooled CF'!$I:$I,'Pooled CF'!$A:$A,$A74,'Pooled CF'!$G:$G,AP$6)</f>
        <v>0</v>
      </c>
      <c r="AQ74" s="100">
        <f>SUMIFS('Pooled CF'!$I:$I,'Pooled CF'!$A:$A,$A74,'Pooled CF'!$G:$G,AQ$6)</f>
        <v>0</v>
      </c>
      <c r="AR74" s="100">
        <f>SUMIFS('Pooled CF'!$I:$I,'Pooled CF'!$A:$A,$A74,'Pooled CF'!$G:$G,AR$6)</f>
        <v>0</v>
      </c>
      <c r="AS74" s="100">
        <f>SUMIFS('Pooled CF'!$I:$I,'Pooled CF'!$A:$A,$A74,'Pooled CF'!$G:$G,AS$6)</f>
        <v>0</v>
      </c>
      <c r="AT74" s="100">
        <f>SUMIFS('Pooled CF'!$I:$I,'Pooled CF'!$A:$A,$A74,'Pooled CF'!$G:$G,AT$6)</f>
        <v>0</v>
      </c>
      <c r="AU74" s="100">
        <f>SUMIFS('Pooled CF'!$I:$I,'Pooled CF'!$A:$A,$A74,'Pooled CF'!$G:$G,AU$6)</f>
        <v>0</v>
      </c>
      <c r="AV74" s="100">
        <f>SUMIFS('Pooled CF'!$I:$I,'Pooled CF'!$A:$A,$A74,'Pooled CF'!$G:$G,AV$6)</f>
        <v>0</v>
      </c>
      <c r="AW74" s="100">
        <f>SUMIFS('Pooled CF'!$I:$I,'Pooled CF'!$A:$A,$A74,'Pooled CF'!$G:$G,AW$6)</f>
        <v>0</v>
      </c>
      <c r="AX74" s="100">
        <f>SUMIFS('Pooled CF'!$I:$I,'Pooled CF'!$A:$A,$A74,'Pooled CF'!$G:$G,AX$6)</f>
        <v>0</v>
      </c>
      <c r="AY74" s="100">
        <f>SUMIFS('Pooled CF'!$I:$I,'Pooled CF'!$A:$A,$A74,'Pooled CF'!$G:$G,AY$6)</f>
        <v>0</v>
      </c>
      <c r="AZ74" s="100">
        <f>SUMIFS('Pooled CF'!$I:$I,'Pooled CF'!$A:$A,$A74,'Pooled CF'!$G:$G,AZ$6)</f>
        <v>0</v>
      </c>
      <c r="BA74" s="100">
        <f>SUMIFS('Pooled CF'!$I:$I,'Pooled CF'!$A:$A,$A74,'Pooled CF'!$G:$G,BA$6)</f>
        <v>0</v>
      </c>
      <c r="BB74" s="100">
        <f>SUMIFS('Pooled CF'!$I:$I,'Pooled CF'!$A:$A,$A74,'Pooled CF'!$G:$G,BB$6)</f>
        <v>0</v>
      </c>
      <c r="BC74" s="100">
        <f>SUMIFS('Pooled CF'!$I:$I,'Pooled CF'!$A:$A,$A74,'Pooled CF'!$G:$G,BC$6)</f>
        <v>0</v>
      </c>
      <c r="BD74" s="100">
        <f>SUMIFS('Pooled CF'!$I:$I,'Pooled CF'!$A:$A,$A74,'Pooled CF'!$G:$G,BD$6)</f>
        <v>0</v>
      </c>
      <c r="BE74" s="100">
        <f>SUMIFS('Pooled CF'!$I:$I,'Pooled CF'!$A:$A,$A74,'Pooled CF'!$G:$G,BE$6)</f>
        <v>0</v>
      </c>
      <c r="BF74" s="100">
        <f>SUMIFS('Pooled CF'!$I:$I,'Pooled CF'!$A:$A,$A74,'Pooled CF'!$G:$G,BF$6)</f>
        <v>0</v>
      </c>
      <c r="BG74" s="100">
        <f>SUMIFS('Pooled CF'!$I:$I,'Pooled CF'!$A:$A,$A74,'Pooled CF'!$G:$G,BG$6)</f>
        <v>0</v>
      </c>
      <c r="BH74" s="100">
        <f>SUMIFS('Pooled CF'!$I:$I,'Pooled CF'!$A:$A,$A74,'Pooled CF'!$G:$G,BH$6)</f>
        <v>0</v>
      </c>
      <c r="BI74" s="100">
        <f>SUMIFS('Pooled CF'!$I:$I,'Pooled CF'!$A:$A,$A74,'Pooled CF'!$G:$G,BI$6)</f>
        <v>0</v>
      </c>
      <c r="BJ74" s="100">
        <f>SUMIFS('Pooled CF'!$I:$I,'Pooled CF'!$A:$A,$A74,'Pooled CF'!$G:$G,BJ$6)</f>
        <v>0</v>
      </c>
      <c r="BK74" s="100">
        <f>SUMIFS('Pooled CF'!$I:$I,'Pooled CF'!$A:$A,$A74,'Pooled CF'!$G:$G,BK$6)</f>
        <v>0</v>
      </c>
      <c r="BL74" s="100">
        <f>SUMIFS('Pooled CF'!$I:$I,'Pooled CF'!$A:$A,$A74,'Pooled CF'!$G:$G,BL$6)</f>
        <v>0</v>
      </c>
      <c r="BM74" s="100">
        <f>SUMIFS('Pooled CF'!$I:$I,'Pooled CF'!$A:$A,$A74,'Pooled CF'!$G:$G,BM$6)</f>
        <v>0</v>
      </c>
      <c r="BN74" s="100">
        <f>SUMIFS('Pooled CF'!$I:$I,'Pooled CF'!$A:$A,$A74,'Pooled CF'!$G:$G,BN$6)</f>
        <v>0</v>
      </c>
      <c r="BO74" s="100">
        <f>SUMIFS('Pooled CF'!$I:$I,'Pooled CF'!$A:$A,$A74,'Pooled CF'!$G:$G,BO$6)</f>
        <v>0</v>
      </c>
      <c r="BP74" s="100">
        <f>SUMIFS('Pooled CF'!$I:$I,'Pooled CF'!$A:$A,$A74,'Pooled CF'!$G:$G,BP$6)</f>
        <v>0</v>
      </c>
      <c r="BQ74" s="100">
        <f>SUMIFS('Pooled CF'!$I:$I,'Pooled CF'!$A:$A,$A74,'Pooled CF'!$G:$G,BQ$6)</f>
        <v>0</v>
      </c>
      <c r="BR74" s="100">
        <f>SUMIFS('Pooled CF'!$I:$I,'Pooled CF'!$A:$A,$A74,'Pooled CF'!$G:$G,BR$6)</f>
        <v>0</v>
      </c>
      <c r="BS74" s="100">
        <f>SUMIFS('Pooled CF'!$I:$I,'Pooled CF'!$A:$A,$A74,'Pooled CF'!$G:$G,BS$6)</f>
        <v>0</v>
      </c>
      <c r="BT74" s="100">
        <f>SUMIFS('Pooled CF'!$I:$I,'Pooled CF'!$A:$A,$A74,'Pooled CF'!$G:$G,BT$6)</f>
        <v>0</v>
      </c>
      <c r="BU74" s="100">
        <f>SUMIFS('Pooled CF'!$I:$I,'Pooled CF'!$A:$A,$A74,'Pooled CF'!$G:$G,BU$6)</f>
        <v>0</v>
      </c>
      <c r="BV74" s="100">
        <f>SUMIFS('Pooled CF'!$I:$I,'Pooled CF'!$A:$A,$A74,'Pooled CF'!$G:$G,BV$6)</f>
        <v>0</v>
      </c>
      <c r="BW74" s="100">
        <f>SUMIFS('Pooled CF'!$I:$I,'Pooled CF'!$A:$A,$A74,'Pooled CF'!$G:$G,BW$6)</f>
        <v>0</v>
      </c>
      <c r="BX74" s="100">
        <f>SUMIFS('Pooled CF'!$I:$I,'Pooled CF'!$A:$A,$A74,'Pooled CF'!$G:$G,BX$6)</f>
        <v>0</v>
      </c>
      <c r="BY74" s="100">
        <f>SUMIFS('Pooled CF'!$I:$I,'Pooled CF'!$A:$A,$A74,'Pooled CF'!$G:$G,BY$6)</f>
        <v>0</v>
      </c>
      <c r="BZ74" s="100">
        <f>SUMIFS('Pooled CF'!$I:$I,'Pooled CF'!$A:$A,$A74,'Pooled CF'!$G:$G,BZ$6)</f>
        <v>0</v>
      </c>
      <c r="CA74" s="100">
        <f>SUMIFS('Pooled CF'!$I:$I,'Pooled CF'!$A:$A,$A74,'Pooled CF'!$G:$G,CA$6)</f>
        <v>0</v>
      </c>
      <c r="CB74" s="100">
        <f>SUMIFS('Pooled CF'!$I:$I,'Pooled CF'!$A:$A,$A74,'Pooled CF'!$G:$G,CB$6)</f>
        <v>0</v>
      </c>
      <c r="CC74" s="100">
        <f>SUMIFS('Pooled CF'!$I:$I,'Pooled CF'!$A:$A,$A74,'Pooled CF'!$G:$G,CC$6)</f>
        <v>0</v>
      </c>
      <c r="CD74" s="100">
        <f>SUMIFS('Pooled CF'!$I:$I,'Pooled CF'!$A:$A,$A74,'Pooled CF'!$G:$G,CD$6)</f>
        <v>0</v>
      </c>
      <c r="CE74" s="100">
        <f>SUMIFS('Pooled CF'!$I:$I,'Pooled CF'!$A:$A,$A74,'Pooled CF'!$G:$G,CE$6)</f>
        <v>0</v>
      </c>
      <c r="CF74" s="100">
        <f>SUMIFS('Pooled CF'!$I:$I,'Pooled CF'!$A:$A,$A74,'Pooled CF'!$G:$G,CF$6)</f>
        <v>0</v>
      </c>
      <c r="CG74" s="100">
        <f>SUMIFS('Pooled CF'!$I:$I,'Pooled CF'!$A:$A,$A74,'Pooled CF'!$G:$G,CG$6)</f>
        <v>0</v>
      </c>
      <c r="CH74" s="100">
        <f>SUMIFS('Pooled CF'!$I:$I,'Pooled CF'!$A:$A,$A74,'Pooled CF'!$G:$G,CH$6)</f>
        <v>0</v>
      </c>
      <c r="CI74" s="100">
        <f>SUMIFS('Pooled CF'!$I:$I,'Pooled CF'!$A:$A,$A74,'Pooled CF'!$G:$G,CI$6)</f>
        <v>0</v>
      </c>
      <c r="CJ74" s="100">
        <f>SUMIFS('Pooled CF'!$I:$I,'Pooled CF'!$A:$A,$A74,'Pooled CF'!$G:$G,CJ$6)</f>
        <v>0</v>
      </c>
      <c r="CK74" s="100">
        <f>SUMIFS('Pooled CF'!$I:$I,'Pooled CF'!$A:$A,$A74,'Pooled CF'!$G:$G,CK$6)</f>
        <v>0</v>
      </c>
      <c r="CL74" s="100">
        <f>SUMIFS('Pooled CF'!$I:$I,'Pooled CF'!$A:$A,$A74,'Pooled CF'!$G:$G,CL$6)</f>
        <v>0</v>
      </c>
      <c r="CM74" s="100">
        <f>SUMIFS('Pooled CF'!$I:$I,'Pooled CF'!$A:$A,$A74,'Pooled CF'!$G:$G,CM$6)</f>
        <v>0</v>
      </c>
      <c r="CN74" s="100">
        <f>SUMIFS('Pooled CF'!$I:$I,'Pooled CF'!$A:$A,$A74,'Pooled CF'!$G:$G,CN$6)</f>
        <v>0</v>
      </c>
      <c r="CO74" s="100">
        <f>SUMIFS('Pooled CF'!$I:$I,'Pooled CF'!$A:$A,$A74,'Pooled CF'!$G:$G,CO$6)</f>
        <v>0</v>
      </c>
      <c r="CP74" s="100">
        <f>SUMIFS('Pooled CF'!$I:$I,'Pooled CF'!$A:$A,$A74,'Pooled CF'!$G:$G,CP$6)</f>
        <v>0</v>
      </c>
      <c r="CQ74" s="100">
        <f>SUMIFS('Pooled CF'!$I:$I,'Pooled CF'!$A:$A,$A74,'Pooled CF'!$G:$G,CQ$6)</f>
        <v>0</v>
      </c>
      <c r="CR74" s="100">
        <f>SUMIFS('Pooled CF'!$I:$I,'Pooled CF'!$A:$A,$A74,'Pooled CF'!$G:$G,CR$6)</f>
        <v>0</v>
      </c>
      <c r="CS74" s="100">
        <f>SUMIFS('Pooled CF'!$I:$I,'Pooled CF'!$A:$A,$A74,'Pooled CF'!$G:$G,CS$6)</f>
        <v>0</v>
      </c>
      <c r="CT74" s="100">
        <f>SUMIFS('Pooled CF'!$I:$I,'Pooled CF'!$A:$A,$A74,'Pooled CF'!$G:$G,CT$6)</f>
        <v>0</v>
      </c>
      <c r="CU74" s="100">
        <f>SUMIFS('Pooled CF'!$I:$I,'Pooled CF'!$A:$A,$A74,'Pooled CF'!$G:$G,CU$6)</f>
        <v>0</v>
      </c>
      <c r="CV74" s="100">
        <f>SUMIFS('Pooled CF'!$I:$I,'Pooled CF'!$A:$A,$A74,'Pooled CF'!$G:$G,CV$6)</f>
        <v>0</v>
      </c>
      <c r="CW74" s="100">
        <f>SUMIFS('Pooled CF'!$I:$I,'Pooled CF'!$A:$A,$A74,'Pooled CF'!$G:$G,CW$6)</f>
        <v>0</v>
      </c>
      <c r="CX74" s="100">
        <f>SUMIFS('Pooled CF'!$I:$I,'Pooled CF'!$A:$A,$A74,'Pooled CF'!$G:$G,CX$6)</f>
        <v>0</v>
      </c>
      <c r="CY74" s="100">
        <f>SUMIFS('Pooled CF'!$I:$I,'Pooled CF'!$A:$A,$A74,'Pooled CF'!$G:$G,CY$6)</f>
        <v>0</v>
      </c>
      <c r="CZ74" s="100">
        <f>SUMIFS('Pooled CF'!$I:$I,'Pooled CF'!$A:$A,$A74,'Pooled CF'!$G:$G,CZ$6)</f>
        <v>0</v>
      </c>
      <c r="DA74" s="100">
        <f>SUMIFS('Pooled CF'!$I:$I,'Pooled CF'!$A:$A,$A74,'Pooled CF'!$G:$G,DA$6)</f>
        <v>0</v>
      </c>
      <c r="DB74" s="100">
        <f>SUMIFS('Pooled CF'!$I:$I,'Pooled CF'!$A:$A,$A74,'Pooled CF'!$G:$G,DB$6)</f>
        <v>0</v>
      </c>
      <c r="DC74" s="100">
        <f>SUMIFS('Pooled CF'!$I:$I,'Pooled CF'!$A:$A,$A74,'Pooled CF'!$G:$G,DC$6)</f>
        <v>0</v>
      </c>
      <c r="DD74" s="100">
        <f>SUMIFS('Pooled CF'!$I:$I,'Pooled CF'!$A:$A,$A74,'Pooled CF'!$G:$G,DD$6)</f>
        <v>0</v>
      </c>
      <c r="DE74" s="100">
        <f>SUMIFS('Pooled CF'!$I:$I,'Pooled CF'!$A:$A,$A74,'Pooled CF'!$G:$G,DE$6)</f>
        <v>0</v>
      </c>
      <c r="DF74" s="100">
        <f>SUMIFS('Pooled CF'!$I:$I,'Pooled CF'!$A:$A,$A74,'Pooled CF'!$G:$G,DF$6)</f>
        <v>0</v>
      </c>
      <c r="DG74" s="100">
        <f>SUMIFS('Pooled CF'!$I:$I,'Pooled CF'!$A:$A,$A74,'Pooled CF'!$G:$G,DG$6)</f>
        <v>0</v>
      </c>
      <c r="DH74" s="100">
        <f>SUMIFS('Pooled CF'!$I:$I,'Pooled CF'!$A:$A,$A74,'Pooled CF'!$G:$G,DH$6)</f>
        <v>0</v>
      </c>
      <c r="DI74" s="100">
        <f>SUMIFS('Pooled CF'!$I:$I,'Pooled CF'!$A:$A,$A74,'Pooled CF'!$G:$G,DI$6)</f>
        <v>0</v>
      </c>
      <c r="DJ74" s="100">
        <f>SUMIFS('Pooled CF'!$I:$I,'Pooled CF'!$A:$A,$A74,'Pooled CF'!$G:$G,DJ$6)</f>
        <v>0</v>
      </c>
      <c r="DK74" s="100">
        <f>SUMIFS('Pooled CF'!$I:$I,'Pooled CF'!$A:$A,$A74,'Pooled CF'!$G:$G,DK$6)</f>
        <v>0</v>
      </c>
      <c r="DL74" s="100">
        <f>SUMIFS('Pooled CF'!$I:$I,'Pooled CF'!$A:$A,$A74,'Pooled CF'!$G:$G,DL$6)</f>
        <v>0</v>
      </c>
      <c r="DM74" s="100">
        <f>SUMIFS('Pooled CF'!$I:$I,'Pooled CF'!$A:$A,$A74,'Pooled CF'!$G:$G,DM$6)</f>
        <v>0</v>
      </c>
      <c r="DN74" s="100">
        <f>SUMIFS('Pooled CF'!$I:$I,'Pooled CF'!$A:$A,$A74,'Pooled CF'!$G:$G,DN$6)</f>
        <v>0</v>
      </c>
      <c r="DO74" s="100">
        <f>SUMIFS('Pooled CF'!$I:$I,'Pooled CF'!$A:$A,$A74,'Pooled CF'!$G:$G,DO$6)</f>
        <v>0</v>
      </c>
      <c r="DP74" s="100">
        <f>SUMIFS('Pooled CF'!$I:$I,'Pooled CF'!$A:$A,$A74,'Pooled CF'!$G:$G,DP$6)</f>
        <v>0</v>
      </c>
      <c r="DQ74" s="100">
        <f>SUMIFS('Pooled CF'!$I:$I,'Pooled CF'!$A:$A,$A74,'Pooled CF'!$G:$G,DQ$6)</f>
        <v>0</v>
      </c>
      <c r="DR74" s="100">
        <f>SUMIFS('Pooled CF'!$I:$I,'Pooled CF'!$A:$A,$A74,'Pooled CF'!$G:$G,DR$6)</f>
        <v>0</v>
      </c>
      <c r="DS74" s="100">
        <f>SUMIFS('Pooled CF'!$I:$I,'Pooled CF'!$A:$A,$A74,'Pooled CF'!$G:$G,DS$6)</f>
        <v>0</v>
      </c>
      <c r="DT74" s="100">
        <f>SUMIFS('Pooled CF'!$I:$I,'Pooled CF'!$A:$A,$A74,'Pooled CF'!$G:$G,DT$6)</f>
        <v>0</v>
      </c>
      <c r="DU74" s="100">
        <f>SUMIFS('Pooled CF'!$I:$I,'Pooled CF'!$A:$A,$A74,'Pooled CF'!$G:$G,DU$6)</f>
        <v>0</v>
      </c>
      <c r="DV74" s="100">
        <f>SUMIFS('Pooled CF'!$I:$I,'Pooled CF'!$A:$A,$A74,'Pooled CF'!$G:$G,DV$6)</f>
        <v>0</v>
      </c>
      <c r="DW74" s="100">
        <f>SUMIFS('Pooled CF'!$I:$I,'Pooled CF'!$A:$A,$A74,'Pooled CF'!$G:$G,DW$6)</f>
        <v>0</v>
      </c>
      <c r="DX74" s="100">
        <f>SUMIFS('Pooled CF'!$I:$I,'Pooled CF'!$A:$A,$A74,'Pooled CF'!$G:$G,DX$6)</f>
        <v>0</v>
      </c>
      <c r="DY74" s="100">
        <f>SUMIFS('Pooled CF'!$I:$I,'Pooled CF'!$A:$A,$A74,'Pooled CF'!$G:$G,DY$6)</f>
        <v>0</v>
      </c>
      <c r="DZ74" s="100">
        <f>SUMIFS('Pooled CF'!$I:$I,'Pooled CF'!$A:$A,$A74,'Pooled CF'!$G:$G,DZ$6)</f>
        <v>0</v>
      </c>
      <c r="EA74" s="100">
        <f>SUMIFS('Pooled CF'!$I:$I,'Pooled CF'!$A:$A,$A74,'Pooled CF'!$G:$G,EA$6)</f>
        <v>0</v>
      </c>
      <c r="EB74" s="100">
        <f>SUMIFS('Pooled CF'!$I:$I,'Pooled CF'!$A:$A,$A74,'Pooled CF'!$G:$G,EB$6)</f>
        <v>0</v>
      </c>
      <c r="EC74" s="100">
        <f>SUMIFS('Pooled CF'!$I:$I,'Pooled CF'!$A:$A,$A74,'Pooled CF'!$G:$G,EC$6)</f>
        <v>0</v>
      </c>
      <c r="ED74" s="100">
        <f>SUMIFS('Pooled CF'!$I:$I,'Pooled CF'!$A:$A,$A74,'Pooled CF'!$G:$G,ED$6)</f>
        <v>0</v>
      </c>
      <c r="EE74" s="100">
        <f>SUMIFS('Pooled CF'!$I:$I,'Pooled CF'!$A:$A,$A74,'Pooled CF'!$G:$G,EE$6)</f>
        <v>0</v>
      </c>
      <c r="EF74" s="100">
        <f>SUMIFS('Pooled CF'!$I:$I,'Pooled CF'!$A:$A,$A74,'Pooled CF'!$G:$G,EF$6)</f>
        <v>0</v>
      </c>
      <c r="EG74" s="100">
        <f>SUMIFS('Pooled CF'!$I:$I,'Pooled CF'!$A:$A,$A74,'Pooled CF'!$G:$G,EG$6)</f>
        <v>0</v>
      </c>
      <c r="EH74" s="100">
        <f>SUMIFS('Pooled CF'!$I:$I,'Pooled CF'!$A:$A,$A74,'Pooled CF'!$G:$G,EH$6)</f>
        <v>0</v>
      </c>
      <c r="EI74" s="100">
        <f>SUMIFS('Pooled CF'!$I:$I,'Pooled CF'!$A:$A,$A74,'Pooled CF'!$G:$G,EI$6)</f>
        <v>0</v>
      </c>
      <c r="EJ74" s="100">
        <f>SUMIFS('Pooled CF'!$I:$I,'Pooled CF'!$A:$A,$A74,'Pooled CF'!$G:$G,EJ$6)</f>
        <v>0</v>
      </c>
      <c r="EK74" s="100">
        <f>SUMIFS('Pooled CF'!$I:$I,'Pooled CF'!$A:$A,$A74,'Pooled CF'!$G:$G,EK$6)</f>
        <v>0</v>
      </c>
      <c r="EL74" s="100">
        <f>SUMIFS('Pooled CF'!$I:$I,'Pooled CF'!$A:$A,$A74,'Pooled CF'!$G:$G,EL$6)</f>
        <v>0</v>
      </c>
      <c r="EM74" s="100">
        <f>SUMIFS('Pooled CF'!$I:$I,'Pooled CF'!$A:$A,$A74,'Pooled CF'!$G:$G,EM$6)</f>
        <v>0</v>
      </c>
      <c r="EN74" s="100">
        <f>SUMIFS('Pooled CF'!$I:$I,'Pooled CF'!$A:$A,$A74,'Pooled CF'!$G:$G,EN$6)</f>
        <v>0</v>
      </c>
      <c r="EO74" s="100">
        <f>SUMIFS('Pooled CF'!$I:$I,'Pooled CF'!$A:$A,$A74,'Pooled CF'!$G:$G,EO$6)</f>
        <v>0</v>
      </c>
      <c r="EP74" s="100">
        <f>SUMIFS('Pooled CF'!$I:$I,'Pooled CF'!$A:$A,$A74,'Pooled CF'!$G:$G,EP$6)</f>
        <v>0</v>
      </c>
      <c r="EQ74" s="100">
        <f>SUMIFS('Pooled CF'!$I:$I,'Pooled CF'!$A:$A,$A74,'Pooled CF'!$G:$G,EQ$6)</f>
        <v>0</v>
      </c>
      <c r="ER74" s="100">
        <f>SUMIFS('Pooled CF'!$I:$I,'Pooled CF'!$A:$A,$A74,'Pooled CF'!$G:$G,ER$6)</f>
        <v>0</v>
      </c>
      <c r="ES74" s="100">
        <f>SUMIFS('Pooled CF'!$I:$I,'Pooled CF'!$A:$A,$A74,'Pooled CF'!$G:$G,ES$6)</f>
        <v>0</v>
      </c>
      <c r="ET74" s="100">
        <f>SUMIFS('Pooled CF'!$I:$I,'Pooled CF'!$A:$A,$A74,'Pooled CF'!$G:$G,ET$6)</f>
        <v>0</v>
      </c>
      <c r="EU74" s="100">
        <f>SUMIFS('Pooled CF'!$I:$I,'Pooled CF'!$A:$A,$A74,'Pooled CF'!$G:$G,EU$6)</f>
        <v>0</v>
      </c>
      <c r="EV74" s="100">
        <f>SUMIFS('Pooled CF'!$I:$I,'Pooled CF'!$A:$A,$A74,'Pooled CF'!$G:$G,EV$6)</f>
        <v>0</v>
      </c>
      <c r="EW74" s="100">
        <f>SUMIFS('Pooled CF'!$I:$I,'Pooled CF'!$A:$A,$A74,'Pooled CF'!$G:$G,EW$6)</f>
        <v>0</v>
      </c>
      <c r="EX74" s="100">
        <f>SUMIFS('Pooled CF'!$I:$I,'Pooled CF'!$A:$A,$A74,'Pooled CF'!$G:$G,EX$6)</f>
        <v>0</v>
      </c>
      <c r="EY74" s="100">
        <f>SUMIFS('Pooled CF'!$I:$I,'Pooled CF'!$A:$A,$A74,'Pooled CF'!$G:$G,EY$6)</f>
        <v>0</v>
      </c>
      <c r="EZ74" s="100">
        <f>SUMIFS('Pooled CF'!$I:$I,'Pooled CF'!$A:$A,$A74,'Pooled CF'!$G:$G,EZ$6)</f>
        <v>0</v>
      </c>
      <c r="FA74" s="100">
        <f>SUMIFS('Pooled CF'!$I:$I,'Pooled CF'!$A:$A,$A74,'Pooled CF'!$G:$G,FA$6)</f>
        <v>0</v>
      </c>
      <c r="FB74" s="100">
        <f>SUMIFS('Pooled CF'!$I:$I,'Pooled CF'!$A:$A,$A74,'Pooled CF'!$G:$G,FB$6)</f>
        <v>0</v>
      </c>
      <c r="FC74" s="100">
        <f>SUMIFS('Pooled CF'!$I:$I,'Pooled CF'!$A:$A,$A74,'Pooled CF'!$G:$G,FC$6)</f>
        <v>0</v>
      </c>
      <c r="FD74" s="100">
        <f>SUMIFS('Pooled CF'!$I:$I,'Pooled CF'!$A:$A,$A74,'Pooled CF'!$G:$G,FD$6)</f>
        <v>0</v>
      </c>
      <c r="FE74" s="100">
        <f>SUMIFS('Pooled CF'!$I:$I,'Pooled CF'!$A:$A,$A74,'Pooled CF'!$G:$G,FE$6)</f>
        <v>0</v>
      </c>
      <c r="FF74" s="100">
        <f>SUMIFS('Pooled CF'!$I:$I,'Pooled CF'!$A:$A,$A74,'Pooled CF'!$G:$G,FF$6)</f>
        <v>0</v>
      </c>
      <c r="FG74" s="100">
        <f>SUMIFS('Pooled CF'!$I:$I,'Pooled CF'!$A:$A,$A74,'Pooled CF'!$G:$G,FG$6)</f>
        <v>8324266.1096044611</v>
      </c>
      <c r="FH74" s="100">
        <f>SUMIFS('Pooled CF'!$I:$I,'Pooled CF'!$A:$A,$A74,'Pooled CF'!$G:$G,FH$6)</f>
        <v>107424.585988419</v>
      </c>
      <c r="FI74" s="100">
        <f>SUMIFS('Pooled CF'!$I:$I,'Pooled CF'!$A:$A,$A74,'Pooled CF'!$G:$G,FI$6)</f>
        <v>104341.682363418</v>
      </c>
      <c r="FJ74" s="100">
        <f>SUMIFS('Pooled CF'!$I:$I,'Pooled CF'!$A:$A,$A74,'Pooled CF'!$G:$G,FJ$6)</f>
        <v>102226.676289018</v>
      </c>
      <c r="FK74" s="100">
        <f>SUMIFS('Pooled CF'!$I:$I,'Pooled CF'!$A:$A,$A74,'Pooled CF'!$G:$G,FK$6)</f>
        <v>102590.578585376</v>
      </c>
      <c r="FL74" s="100">
        <f>SUMIFS('Pooled CF'!$I:$I,'Pooled CF'!$A:$A,$A74,'Pooled CF'!$G:$G,FL$6)</f>
        <v>110415.086312792</v>
      </c>
      <c r="FM74" s="100">
        <f>SUMIFS('Pooled CF'!$I:$I,'Pooled CF'!$A:$A,$A74,'Pooled CF'!$G:$G,FM$6)</f>
        <v>109363.106782164</v>
      </c>
      <c r="FN74" s="100">
        <f>SUMIFS('Pooled CF'!$I:$I,'Pooled CF'!$A:$A,$A74,'Pooled CF'!$G:$G,FN$6)</f>
        <v>106224.570894519</v>
      </c>
      <c r="FO74" s="100">
        <f>SUMIFS('Pooled CF'!$I:$I,'Pooled CF'!$A:$A,$A74,'Pooled CF'!$G:$G,FO$6)</f>
        <v>110156.128221854</v>
      </c>
      <c r="FP74" s="100">
        <f>SUMIFS('Pooled CF'!$I:$I,'Pooled CF'!$A:$A,$A74,'Pooled CF'!$G:$G,FP$6)</f>
        <v>106994.833962384</v>
      </c>
      <c r="FQ74" s="100">
        <f>SUMIFS('Pooled CF'!$I:$I,'Pooled CF'!$A:$A,$A74,'Pooled CF'!$G:$G,FQ$6)</f>
        <v>110954.90007429601</v>
      </c>
      <c r="FR74" s="100">
        <f>SUMIFS('Pooled CF'!$I:$I,'Pooled CF'!$A:$A,$A74,'Pooled CF'!$G:$G,FR$6)</f>
        <v>23476897.19750227</v>
      </c>
      <c r="FS74" s="100">
        <f>SUMIFS('Pooled CF'!$I:$I,'Pooled CF'!$A:$A,$A74,'Pooled CF'!$G:$G,FS$6)</f>
        <v>52129.913244773998</v>
      </c>
      <c r="FT74" s="100">
        <f>SUMIFS('Pooled CF'!$I:$I,'Pooled CF'!$A:$A,$A74,'Pooled CF'!$G:$G,FT$6)</f>
        <v>54053.251375241998</v>
      </c>
      <c r="FU74" s="100">
        <f>SUMIFS('Pooled CF'!$I:$I,'Pooled CF'!$A:$A,$A74,'Pooled CF'!$G:$G,FU$6)</f>
        <v>52495.912455464</v>
      </c>
      <c r="FV74" s="100">
        <f>SUMIFS('Pooled CF'!$I:$I,'Pooled CF'!$A:$A,$A74,'Pooled CF'!$G:$G,FV$6)</f>
        <v>50545.546310687001</v>
      </c>
      <c r="FW74" s="100">
        <f>SUMIFS('Pooled CF'!$I:$I,'Pooled CF'!$A:$A,$A74,'Pooled CF'!$G:$G,FW$6)</f>
        <v>50719.770069414</v>
      </c>
      <c r="FX74" s="100">
        <f>SUMIFS('Pooled CF'!$I:$I,'Pooled CF'!$A:$A,$A74,'Pooled CF'!$G:$G,FX$6)</f>
        <v>21774648.22868761</v>
      </c>
      <c r="FY74" s="100">
        <f>SUMIFS('Pooled CF'!$I:$I,'Pooled CF'!$A:$A,$A74,'Pooled CF'!$G:$G,FY$6)</f>
        <v>0</v>
      </c>
      <c r="FZ74" s="100">
        <f>SUMIFS('Pooled CF'!$I:$I,'Pooled CF'!$A:$A,$A74,'Pooled CF'!$G:$G,FZ$6)</f>
        <v>0</v>
      </c>
      <c r="GA74" s="100">
        <f>SUMIFS('Pooled CF'!$I:$I,'Pooled CF'!$A:$A,$A74,'Pooled CF'!$G:$G,GA$6)</f>
        <v>0</v>
      </c>
      <c r="GB74" s="100">
        <f>SUMIFS('Pooled CF'!$I:$I,'Pooled CF'!$A:$A,$A74,'Pooled CF'!$G:$G,GB$6)</f>
        <v>0</v>
      </c>
      <c r="GC74" s="100">
        <f>SUMIFS('Pooled CF'!$I:$I,'Pooled CF'!$A:$A,$A74,'Pooled CF'!$G:$G,GC$6)</f>
        <v>0</v>
      </c>
      <c r="GD74" s="100">
        <f>SUMIFS('Pooled CF'!$I:$I,'Pooled CF'!$A:$A,$A74,'Pooled CF'!$G:$G,GD$6)</f>
        <v>0</v>
      </c>
      <c r="GE74" s="100">
        <f>SUMIFS('Pooled CF'!$I:$I,'Pooled CF'!$A:$A,$A74,'Pooled CF'!$G:$G,GE$6)</f>
        <v>0</v>
      </c>
      <c r="GF74" s="100">
        <f>SUMIFS('Pooled CF'!$I:$I,'Pooled CF'!$A:$A,$A74,'Pooled CF'!$G:$G,GF$6)</f>
        <v>0</v>
      </c>
      <c r="GG74" s="100">
        <f>SUMIFS('Pooled CF'!$I:$I,'Pooled CF'!$A:$A,$A74,'Pooled CF'!$G:$G,GG$6)</f>
        <v>0</v>
      </c>
      <c r="GH74" s="100">
        <f>SUMIFS('Pooled CF'!$I:$I,'Pooled CF'!$A:$A,$A74,'Pooled CF'!$G:$G,GH$6)</f>
        <v>0</v>
      </c>
      <c r="GI74" s="100">
        <f>SUMIFS('Pooled CF'!$I:$I,'Pooled CF'!$A:$A,$A74,'Pooled CF'!$G:$G,GI$6)</f>
        <v>0</v>
      </c>
      <c r="GJ74" s="100">
        <f>SUMIFS('Pooled CF'!$I:$I,'Pooled CF'!$A:$A,$A74,'Pooled CF'!$G:$G,GJ$6)</f>
        <v>0</v>
      </c>
      <c r="GK74" s="100">
        <f>SUMIFS('Pooled CF'!$I:$I,'Pooled CF'!$A:$A,$A74,'Pooled CF'!$G:$G,GK$6)</f>
        <v>0</v>
      </c>
      <c r="GL74" s="100">
        <f>SUMIFS('Pooled CF'!$I:$I,'Pooled CF'!$A:$A,$A74,'Pooled CF'!$G:$G,GL$6)</f>
        <v>0</v>
      </c>
      <c r="GM74" s="100">
        <f>SUMIFS('Pooled CF'!$I:$I,'Pooled CF'!$A:$A,$A74,'Pooled CF'!$G:$G,GM$6)</f>
        <v>0</v>
      </c>
      <c r="GN74" s="100">
        <f>SUMIFS('Pooled CF'!$I:$I,'Pooled CF'!$A:$A,$A74,'Pooled CF'!$G:$G,GN$6)</f>
        <v>0</v>
      </c>
      <c r="GO74" s="100">
        <f>SUMIFS('Pooled CF'!$I:$I,'Pooled CF'!$A:$A,$A74,'Pooled CF'!$G:$G,GO$6)</f>
        <v>0</v>
      </c>
      <c r="GP74" s="100">
        <f>SUMIFS('Pooled CF'!$I:$I,'Pooled CF'!$A:$A,$A74,'Pooled CF'!$G:$G,GP$6)</f>
        <v>0</v>
      </c>
      <c r="GQ74" s="100">
        <f>SUMIFS('Pooled CF'!$I:$I,'Pooled CF'!$A:$A,$A74,'Pooled CF'!$G:$G,GQ$6)</f>
        <v>0</v>
      </c>
      <c r="GR74" s="100">
        <f>SUMIFS('Pooled CF'!$I:$I,'Pooled CF'!$A:$A,$A74,'Pooled CF'!$G:$G,GR$6)</f>
        <v>0</v>
      </c>
      <c r="GS74" s="100">
        <f>SUMIFS('Pooled CF'!$I:$I,'Pooled CF'!$A:$A,$A74,'Pooled CF'!$G:$G,GS$6)</f>
        <v>0</v>
      </c>
      <c r="GU74" s="85">
        <f t="shared" si="202"/>
        <v>0</v>
      </c>
      <c r="GV74" s="85">
        <f t="shared" si="202"/>
        <v>0</v>
      </c>
      <c r="GW74" s="85">
        <f t="shared" si="202"/>
        <v>0</v>
      </c>
      <c r="GX74" s="85">
        <f t="shared" si="202"/>
        <v>0</v>
      </c>
      <c r="GY74" s="85">
        <f t="shared" si="202"/>
        <v>0</v>
      </c>
      <c r="GZ74" s="85">
        <f t="shared" si="202"/>
        <v>0</v>
      </c>
      <c r="HA74" s="85">
        <f t="shared" si="202"/>
        <v>0</v>
      </c>
      <c r="HB74" s="85">
        <f t="shared" si="202"/>
        <v>0</v>
      </c>
      <c r="HC74" s="85">
        <f t="shared" si="202"/>
        <v>0</v>
      </c>
      <c r="HD74" s="85">
        <f t="shared" si="202"/>
        <v>0</v>
      </c>
      <c r="HE74" s="85">
        <f t="shared" si="202"/>
        <v>0</v>
      </c>
      <c r="HF74" s="85">
        <f t="shared" si="202"/>
        <v>0</v>
      </c>
      <c r="HG74" s="85">
        <f t="shared" si="202"/>
        <v>8536032.3779562991</v>
      </c>
      <c r="HH74" s="85">
        <f t="shared" si="202"/>
        <v>24494502.155700155</v>
      </c>
      <c r="HI74" s="85">
        <f t="shared" si="202"/>
        <v>21875913.545067713</v>
      </c>
      <c r="HJ74" s="85">
        <f t="shared" si="202"/>
        <v>0</v>
      </c>
      <c r="HK74" s="85">
        <f t="shared" si="203"/>
        <v>54906448.078724168</v>
      </c>
    </row>
    <row r="75" spans="1:219" hidden="1" outlineLevel="1" x14ac:dyDescent="0.75">
      <c r="A75" s="112" t="str">
        <f t="shared" si="201"/>
        <v>WFCM 2018-C47 B-Piece Cashflows</v>
      </c>
      <c r="B75" s="112" t="str">
        <f t="shared" si="201"/>
        <v>WFCM 2018-C47</v>
      </c>
      <c r="C75" s="104"/>
      <c r="D75" s="87"/>
      <c r="E75" s="88"/>
      <c r="F75" s="85"/>
      <c r="G75" s="85"/>
      <c r="H75" s="86"/>
      <c r="I75" s="95"/>
      <c r="K75" s="100">
        <f>SUMIFS('Pooled CF'!$I:$I,'Pooled CF'!$A:$A,$A75,'Pooled CF'!$G:$G,K$6)</f>
        <v>0</v>
      </c>
      <c r="L75" s="100">
        <f>SUMIFS('Pooled CF'!$I:$I,'Pooled CF'!$A:$A,$A75,'Pooled CF'!$G:$G,L$6)</f>
        <v>0</v>
      </c>
      <c r="M75" s="100">
        <f>SUMIFS('Pooled CF'!$I:$I,'Pooled CF'!$A:$A,$A75,'Pooled CF'!$G:$G,M$6)</f>
        <v>0</v>
      </c>
      <c r="N75" s="100">
        <f>SUMIFS('Pooled CF'!$I:$I,'Pooled CF'!$A:$A,$A75,'Pooled CF'!$G:$G,N$6)</f>
        <v>0</v>
      </c>
      <c r="O75" s="100">
        <f>SUMIFS('Pooled CF'!$I:$I,'Pooled CF'!$A:$A,$A75,'Pooled CF'!$G:$G,O$6)</f>
        <v>0</v>
      </c>
      <c r="P75" s="100">
        <f>SUMIFS('Pooled CF'!$I:$I,'Pooled CF'!$A:$A,$A75,'Pooled CF'!$G:$G,P$6)</f>
        <v>0</v>
      </c>
      <c r="Q75" s="100">
        <f>SUMIFS('Pooled CF'!$I:$I,'Pooled CF'!$A:$A,$A75,'Pooled CF'!$G:$G,Q$6)</f>
        <v>0</v>
      </c>
      <c r="R75" s="100">
        <f>SUMIFS('Pooled CF'!$I:$I,'Pooled CF'!$A:$A,$A75,'Pooled CF'!$G:$G,R$6)</f>
        <v>0</v>
      </c>
      <c r="S75" s="100">
        <f>SUMIFS('Pooled CF'!$I:$I,'Pooled CF'!$A:$A,$A75,'Pooled CF'!$G:$G,S$6)</f>
        <v>0</v>
      </c>
      <c r="T75" s="100">
        <f>SUMIFS('Pooled CF'!$I:$I,'Pooled CF'!$A:$A,$A75,'Pooled CF'!$G:$G,T$6)</f>
        <v>0</v>
      </c>
      <c r="U75" s="100">
        <f>SUMIFS('Pooled CF'!$I:$I,'Pooled CF'!$A:$A,$A75,'Pooled CF'!$G:$G,U$6)</f>
        <v>0</v>
      </c>
      <c r="V75" s="100">
        <f>SUMIFS('Pooled CF'!$I:$I,'Pooled CF'!$A:$A,$A75,'Pooled CF'!$G:$G,V$6)</f>
        <v>0</v>
      </c>
      <c r="W75" s="100">
        <f>SUMIFS('Pooled CF'!$I:$I,'Pooled CF'!$A:$A,$A75,'Pooled CF'!$G:$G,W$6)</f>
        <v>0</v>
      </c>
      <c r="X75" s="100">
        <f>SUMIFS('Pooled CF'!$I:$I,'Pooled CF'!$A:$A,$A75,'Pooled CF'!$G:$G,X$6)</f>
        <v>0</v>
      </c>
      <c r="Y75" s="100">
        <f>SUMIFS('Pooled CF'!$I:$I,'Pooled CF'!$A:$A,$A75,'Pooled CF'!$G:$G,Y$6)</f>
        <v>0</v>
      </c>
      <c r="Z75" s="100">
        <f>SUMIFS('Pooled CF'!$I:$I,'Pooled CF'!$A:$A,$A75,'Pooled CF'!$G:$G,Z$6)</f>
        <v>0</v>
      </c>
      <c r="AA75" s="100">
        <f>SUMIFS('Pooled CF'!$I:$I,'Pooled CF'!$A:$A,$A75,'Pooled CF'!$G:$G,AA$6)</f>
        <v>0</v>
      </c>
      <c r="AB75" s="100">
        <f>SUMIFS('Pooled CF'!$I:$I,'Pooled CF'!$A:$A,$A75,'Pooled CF'!$G:$G,AB$6)</f>
        <v>0</v>
      </c>
      <c r="AC75" s="100">
        <f>SUMIFS('Pooled CF'!$I:$I,'Pooled CF'!$A:$A,$A75,'Pooled CF'!$G:$G,AC$6)</f>
        <v>0</v>
      </c>
      <c r="AD75" s="100">
        <f>SUMIFS('Pooled CF'!$I:$I,'Pooled CF'!$A:$A,$A75,'Pooled CF'!$G:$G,AD$6)</f>
        <v>0</v>
      </c>
      <c r="AE75" s="100">
        <f>SUMIFS('Pooled CF'!$I:$I,'Pooled CF'!$A:$A,$A75,'Pooled CF'!$G:$G,AE$6)</f>
        <v>0</v>
      </c>
      <c r="AF75" s="100">
        <f>SUMIFS('Pooled CF'!$I:$I,'Pooled CF'!$A:$A,$A75,'Pooled CF'!$G:$G,AF$6)</f>
        <v>0</v>
      </c>
      <c r="AG75" s="100">
        <f>SUMIFS('Pooled CF'!$I:$I,'Pooled CF'!$A:$A,$A75,'Pooled CF'!$G:$G,AG$6)</f>
        <v>0</v>
      </c>
      <c r="AH75" s="100">
        <f>SUMIFS('Pooled CF'!$I:$I,'Pooled CF'!$A:$A,$A75,'Pooled CF'!$G:$G,AH$6)</f>
        <v>0</v>
      </c>
      <c r="AI75" s="100">
        <f>SUMIFS('Pooled CF'!$I:$I,'Pooled CF'!$A:$A,$A75,'Pooled CF'!$G:$G,AI$6)</f>
        <v>0</v>
      </c>
      <c r="AJ75" s="100">
        <f>SUMIFS('Pooled CF'!$I:$I,'Pooled CF'!$A:$A,$A75,'Pooled CF'!$G:$G,AJ$6)</f>
        <v>0</v>
      </c>
      <c r="AK75" s="100">
        <f>SUMIFS('Pooled CF'!$I:$I,'Pooled CF'!$A:$A,$A75,'Pooled CF'!$G:$G,AK$6)</f>
        <v>0</v>
      </c>
      <c r="AL75" s="100">
        <f>SUMIFS('Pooled CF'!$I:$I,'Pooled CF'!$A:$A,$A75,'Pooled CF'!$G:$G,AL$6)</f>
        <v>0</v>
      </c>
      <c r="AM75" s="100">
        <f>SUMIFS('Pooled CF'!$I:$I,'Pooled CF'!$A:$A,$A75,'Pooled CF'!$G:$G,AM$6)</f>
        <v>0</v>
      </c>
      <c r="AN75" s="100">
        <f>SUMIFS('Pooled CF'!$I:$I,'Pooled CF'!$A:$A,$A75,'Pooled CF'!$G:$G,AN$6)</f>
        <v>0</v>
      </c>
      <c r="AO75" s="100">
        <f>SUMIFS('Pooled CF'!$I:$I,'Pooled CF'!$A:$A,$A75,'Pooled CF'!$G:$G,AO$6)</f>
        <v>0</v>
      </c>
      <c r="AP75" s="100">
        <f>SUMIFS('Pooled CF'!$I:$I,'Pooled CF'!$A:$A,$A75,'Pooled CF'!$G:$G,AP$6)</f>
        <v>0</v>
      </c>
      <c r="AQ75" s="100">
        <f>SUMIFS('Pooled CF'!$I:$I,'Pooled CF'!$A:$A,$A75,'Pooled CF'!$G:$G,AQ$6)</f>
        <v>0</v>
      </c>
      <c r="AR75" s="100">
        <f>SUMIFS('Pooled CF'!$I:$I,'Pooled CF'!$A:$A,$A75,'Pooled CF'!$G:$G,AR$6)</f>
        <v>0</v>
      </c>
      <c r="AS75" s="100">
        <f>SUMIFS('Pooled CF'!$I:$I,'Pooled CF'!$A:$A,$A75,'Pooled CF'!$G:$G,AS$6)</f>
        <v>0</v>
      </c>
      <c r="AT75" s="100">
        <f>SUMIFS('Pooled CF'!$I:$I,'Pooled CF'!$A:$A,$A75,'Pooled CF'!$G:$G,AT$6)</f>
        <v>0</v>
      </c>
      <c r="AU75" s="100">
        <f>SUMIFS('Pooled CF'!$I:$I,'Pooled CF'!$A:$A,$A75,'Pooled CF'!$G:$G,AU$6)</f>
        <v>0</v>
      </c>
      <c r="AV75" s="100">
        <f>SUMIFS('Pooled CF'!$I:$I,'Pooled CF'!$A:$A,$A75,'Pooled CF'!$G:$G,AV$6)</f>
        <v>0</v>
      </c>
      <c r="AW75" s="100">
        <f>SUMIFS('Pooled CF'!$I:$I,'Pooled CF'!$A:$A,$A75,'Pooled CF'!$G:$G,AW$6)</f>
        <v>0</v>
      </c>
      <c r="AX75" s="100">
        <f>SUMIFS('Pooled CF'!$I:$I,'Pooled CF'!$A:$A,$A75,'Pooled CF'!$G:$G,AX$6)</f>
        <v>0</v>
      </c>
      <c r="AY75" s="100">
        <f>SUMIFS('Pooled CF'!$I:$I,'Pooled CF'!$A:$A,$A75,'Pooled CF'!$G:$G,AY$6)</f>
        <v>0</v>
      </c>
      <c r="AZ75" s="100">
        <f>SUMIFS('Pooled CF'!$I:$I,'Pooled CF'!$A:$A,$A75,'Pooled CF'!$G:$G,AZ$6)</f>
        <v>0</v>
      </c>
      <c r="BA75" s="100">
        <f>SUMIFS('Pooled CF'!$I:$I,'Pooled CF'!$A:$A,$A75,'Pooled CF'!$G:$G,BA$6)</f>
        <v>0</v>
      </c>
      <c r="BB75" s="100">
        <f>SUMIFS('Pooled CF'!$I:$I,'Pooled CF'!$A:$A,$A75,'Pooled CF'!$G:$G,BB$6)</f>
        <v>0</v>
      </c>
      <c r="BC75" s="100">
        <f>SUMIFS('Pooled CF'!$I:$I,'Pooled CF'!$A:$A,$A75,'Pooled CF'!$G:$G,BC$6)</f>
        <v>0</v>
      </c>
      <c r="BD75" s="100">
        <f>SUMIFS('Pooled CF'!$I:$I,'Pooled CF'!$A:$A,$A75,'Pooled CF'!$G:$G,BD$6)</f>
        <v>0</v>
      </c>
      <c r="BE75" s="100">
        <f>SUMIFS('Pooled CF'!$I:$I,'Pooled CF'!$A:$A,$A75,'Pooled CF'!$G:$G,BE$6)</f>
        <v>0</v>
      </c>
      <c r="BF75" s="100">
        <f>SUMIFS('Pooled CF'!$I:$I,'Pooled CF'!$A:$A,$A75,'Pooled CF'!$G:$G,BF$6)</f>
        <v>0</v>
      </c>
      <c r="BG75" s="100">
        <f>SUMIFS('Pooled CF'!$I:$I,'Pooled CF'!$A:$A,$A75,'Pooled CF'!$G:$G,BG$6)</f>
        <v>0</v>
      </c>
      <c r="BH75" s="100">
        <f>SUMIFS('Pooled CF'!$I:$I,'Pooled CF'!$A:$A,$A75,'Pooled CF'!$G:$G,BH$6)</f>
        <v>0</v>
      </c>
      <c r="BI75" s="100">
        <f>SUMIFS('Pooled CF'!$I:$I,'Pooled CF'!$A:$A,$A75,'Pooled CF'!$G:$G,BI$6)</f>
        <v>0</v>
      </c>
      <c r="BJ75" s="100">
        <f>SUMIFS('Pooled CF'!$I:$I,'Pooled CF'!$A:$A,$A75,'Pooled CF'!$G:$G,BJ$6)</f>
        <v>0</v>
      </c>
      <c r="BK75" s="100">
        <f>SUMIFS('Pooled CF'!$I:$I,'Pooled CF'!$A:$A,$A75,'Pooled CF'!$G:$G,BK$6)</f>
        <v>0</v>
      </c>
      <c r="BL75" s="100">
        <f>SUMIFS('Pooled CF'!$I:$I,'Pooled CF'!$A:$A,$A75,'Pooled CF'!$G:$G,BL$6)</f>
        <v>0</v>
      </c>
      <c r="BM75" s="100">
        <f>SUMIFS('Pooled CF'!$I:$I,'Pooled CF'!$A:$A,$A75,'Pooled CF'!$G:$G,BM$6)</f>
        <v>0</v>
      </c>
      <c r="BN75" s="100">
        <f>SUMIFS('Pooled CF'!$I:$I,'Pooled CF'!$A:$A,$A75,'Pooled CF'!$G:$G,BN$6)</f>
        <v>0</v>
      </c>
      <c r="BO75" s="100">
        <f>SUMIFS('Pooled CF'!$I:$I,'Pooled CF'!$A:$A,$A75,'Pooled CF'!$G:$G,BO$6)</f>
        <v>0</v>
      </c>
      <c r="BP75" s="100">
        <f>SUMIFS('Pooled CF'!$I:$I,'Pooled CF'!$A:$A,$A75,'Pooled CF'!$G:$G,BP$6)</f>
        <v>0</v>
      </c>
      <c r="BQ75" s="100">
        <f>SUMIFS('Pooled CF'!$I:$I,'Pooled CF'!$A:$A,$A75,'Pooled CF'!$G:$G,BQ$6)</f>
        <v>0</v>
      </c>
      <c r="BR75" s="100">
        <f>SUMIFS('Pooled CF'!$I:$I,'Pooled CF'!$A:$A,$A75,'Pooled CF'!$G:$G,BR$6)</f>
        <v>0</v>
      </c>
      <c r="BS75" s="100">
        <f>SUMIFS('Pooled CF'!$I:$I,'Pooled CF'!$A:$A,$A75,'Pooled CF'!$G:$G,BS$6)</f>
        <v>0</v>
      </c>
      <c r="BT75" s="100">
        <f>SUMIFS('Pooled CF'!$I:$I,'Pooled CF'!$A:$A,$A75,'Pooled CF'!$G:$G,BT$6)</f>
        <v>0</v>
      </c>
      <c r="BU75" s="100">
        <f>SUMIFS('Pooled CF'!$I:$I,'Pooled CF'!$A:$A,$A75,'Pooled CF'!$G:$G,BU$6)</f>
        <v>0</v>
      </c>
      <c r="BV75" s="100">
        <f>SUMIFS('Pooled CF'!$I:$I,'Pooled CF'!$A:$A,$A75,'Pooled CF'!$G:$G,BV$6)</f>
        <v>0</v>
      </c>
      <c r="BW75" s="100">
        <f>SUMIFS('Pooled CF'!$I:$I,'Pooled CF'!$A:$A,$A75,'Pooled CF'!$G:$G,BW$6)</f>
        <v>0</v>
      </c>
      <c r="BX75" s="100">
        <f>SUMIFS('Pooled CF'!$I:$I,'Pooled CF'!$A:$A,$A75,'Pooled CF'!$G:$G,BX$6)</f>
        <v>0</v>
      </c>
      <c r="BY75" s="100">
        <f>SUMIFS('Pooled CF'!$I:$I,'Pooled CF'!$A:$A,$A75,'Pooled CF'!$G:$G,BY$6)</f>
        <v>0</v>
      </c>
      <c r="BZ75" s="100">
        <f>SUMIFS('Pooled CF'!$I:$I,'Pooled CF'!$A:$A,$A75,'Pooled CF'!$G:$G,BZ$6)</f>
        <v>0</v>
      </c>
      <c r="CA75" s="100">
        <f>SUMIFS('Pooled CF'!$I:$I,'Pooled CF'!$A:$A,$A75,'Pooled CF'!$G:$G,CA$6)</f>
        <v>0</v>
      </c>
      <c r="CB75" s="100">
        <f>SUMIFS('Pooled CF'!$I:$I,'Pooled CF'!$A:$A,$A75,'Pooled CF'!$G:$G,CB$6)</f>
        <v>0</v>
      </c>
      <c r="CC75" s="100">
        <f>SUMIFS('Pooled CF'!$I:$I,'Pooled CF'!$A:$A,$A75,'Pooled CF'!$G:$G,CC$6)</f>
        <v>0</v>
      </c>
      <c r="CD75" s="100">
        <f>SUMIFS('Pooled CF'!$I:$I,'Pooled CF'!$A:$A,$A75,'Pooled CF'!$G:$G,CD$6)</f>
        <v>0</v>
      </c>
      <c r="CE75" s="100">
        <f>SUMIFS('Pooled CF'!$I:$I,'Pooled CF'!$A:$A,$A75,'Pooled CF'!$G:$G,CE$6)</f>
        <v>0</v>
      </c>
      <c r="CF75" s="100">
        <f>SUMIFS('Pooled CF'!$I:$I,'Pooled CF'!$A:$A,$A75,'Pooled CF'!$G:$G,CF$6)</f>
        <v>0</v>
      </c>
      <c r="CG75" s="100">
        <f>SUMIFS('Pooled CF'!$I:$I,'Pooled CF'!$A:$A,$A75,'Pooled CF'!$G:$G,CG$6)</f>
        <v>0</v>
      </c>
      <c r="CH75" s="100">
        <f>SUMIFS('Pooled CF'!$I:$I,'Pooled CF'!$A:$A,$A75,'Pooled CF'!$G:$G,CH$6)</f>
        <v>0</v>
      </c>
      <c r="CI75" s="100">
        <f>SUMIFS('Pooled CF'!$I:$I,'Pooled CF'!$A:$A,$A75,'Pooled CF'!$G:$G,CI$6)</f>
        <v>0</v>
      </c>
      <c r="CJ75" s="100">
        <f>SUMIFS('Pooled CF'!$I:$I,'Pooled CF'!$A:$A,$A75,'Pooled CF'!$G:$G,CJ$6)</f>
        <v>0</v>
      </c>
      <c r="CK75" s="100">
        <f>SUMIFS('Pooled CF'!$I:$I,'Pooled CF'!$A:$A,$A75,'Pooled CF'!$G:$G,CK$6)</f>
        <v>0</v>
      </c>
      <c r="CL75" s="100">
        <f>SUMIFS('Pooled CF'!$I:$I,'Pooled CF'!$A:$A,$A75,'Pooled CF'!$G:$G,CL$6)</f>
        <v>0</v>
      </c>
      <c r="CM75" s="100">
        <f>SUMIFS('Pooled CF'!$I:$I,'Pooled CF'!$A:$A,$A75,'Pooled CF'!$G:$G,CM$6)</f>
        <v>0</v>
      </c>
      <c r="CN75" s="100">
        <f>SUMIFS('Pooled CF'!$I:$I,'Pooled CF'!$A:$A,$A75,'Pooled CF'!$G:$G,CN$6)</f>
        <v>0</v>
      </c>
      <c r="CO75" s="100">
        <f>SUMIFS('Pooled CF'!$I:$I,'Pooled CF'!$A:$A,$A75,'Pooled CF'!$G:$G,CO$6)</f>
        <v>0</v>
      </c>
      <c r="CP75" s="100">
        <f>SUMIFS('Pooled CF'!$I:$I,'Pooled CF'!$A:$A,$A75,'Pooled CF'!$G:$G,CP$6)</f>
        <v>0</v>
      </c>
      <c r="CQ75" s="100">
        <f>SUMIFS('Pooled CF'!$I:$I,'Pooled CF'!$A:$A,$A75,'Pooled CF'!$G:$G,CQ$6)</f>
        <v>0</v>
      </c>
      <c r="CR75" s="100">
        <f>SUMIFS('Pooled CF'!$I:$I,'Pooled CF'!$A:$A,$A75,'Pooled CF'!$G:$G,CR$6)</f>
        <v>0</v>
      </c>
      <c r="CS75" s="100">
        <f>SUMIFS('Pooled CF'!$I:$I,'Pooled CF'!$A:$A,$A75,'Pooled CF'!$G:$G,CS$6)</f>
        <v>0</v>
      </c>
      <c r="CT75" s="100">
        <f>SUMIFS('Pooled CF'!$I:$I,'Pooled CF'!$A:$A,$A75,'Pooled CF'!$G:$G,CT$6)</f>
        <v>0</v>
      </c>
      <c r="CU75" s="100">
        <f>SUMIFS('Pooled CF'!$I:$I,'Pooled CF'!$A:$A,$A75,'Pooled CF'!$G:$G,CU$6)</f>
        <v>0</v>
      </c>
      <c r="CV75" s="100">
        <f>SUMIFS('Pooled CF'!$I:$I,'Pooled CF'!$A:$A,$A75,'Pooled CF'!$G:$G,CV$6)</f>
        <v>0</v>
      </c>
      <c r="CW75" s="100">
        <f>SUMIFS('Pooled CF'!$I:$I,'Pooled CF'!$A:$A,$A75,'Pooled CF'!$G:$G,CW$6)</f>
        <v>0</v>
      </c>
      <c r="CX75" s="100">
        <f>SUMIFS('Pooled CF'!$I:$I,'Pooled CF'!$A:$A,$A75,'Pooled CF'!$G:$G,CX$6)</f>
        <v>0</v>
      </c>
      <c r="CY75" s="100">
        <f>SUMIFS('Pooled CF'!$I:$I,'Pooled CF'!$A:$A,$A75,'Pooled CF'!$G:$G,CY$6)</f>
        <v>0</v>
      </c>
      <c r="CZ75" s="100">
        <f>SUMIFS('Pooled CF'!$I:$I,'Pooled CF'!$A:$A,$A75,'Pooled CF'!$G:$G,CZ$6)</f>
        <v>0</v>
      </c>
      <c r="DA75" s="100">
        <f>SUMIFS('Pooled CF'!$I:$I,'Pooled CF'!$A:$A,$A75,'Pooled CF'!$G:$G,DA$6)</f>
        <v>0</v>
      </c>
      <c r="DB75" s="100">
        <f>SUMIFS('Pooled CF'!$I:$I,'Pooled CF'!$A:$A,$A75,'Pooled CF'!$G:$G,DB$6)</f>
        <v>0</v>
      </c>
      <c r="DC75" s="100">
        <f>SUMIFS('Pooled CF'!$I:$I,'Pooled CF'!$A:$A,$A75,'Pooled CF'!$G:$G,DC$6)</f>
        <v>0</v>
      </c>
      <c r="DD75" s="100">
        <f>SUMIFS('Pooled CF'!$I:$I,'Pooled CF'!$A:$A,$A75,'Pooled CF'!$G:$G,DD$6)</f>
        <v>0</v>
      </c>
      <c r="DE75" s="100">
        <f>SUMIFS('Pooled CF'!$I:$I,'Pooled CF'!$A:$A,$A75,'Pooled CF'!$G:$G,DE$6)</f>
        <v>0</v>
      </c>
      <c r="DF75" s="100">
        <f>SUMIFS('Pooled CF'!$I:$I,'Pooled CF'!$A:$A,$A75,'Pooled CF'!$G:$G,DF$6)</f>
        <v>0</v>
      </c>
      <c r="DG75" s="100">
        <f>SUMIFS('Pooled CF'!$I:$I,'Pooled CF'!$A:$A,$A75,'Pooled CF'!$G:$G,DG$6)</f>
        <v>0</v>
      </c>
      <c r="DH75" s="100">
        <f>SUMIFS('Pooled CF'!$I:$I,'Pooled CF'!$A:$A,$A75,'Pooled CF'!$G:$G,DH$6)</f>
        <v>0</v>
      </c>
      <c r="DI75" s="100">
        <f>SUMIFS('Pooled CF'!$I:$I,'Pooled CF'!$A:$A,$A75,'Pooled CF'!$G:$G,DI$6)</f>
        <v>0</v>
      </c>
      <c r="DJ75" s="100">
        <f>SUMIFS('Pooled CF'!$I:$I,'Pooled CF'!$A:$A,$A75,'Pooled CF'!$G:$G,DJ$6)</f>
        <v>0</v>
      </c>
      <c r="DK75" s="100">
        <f>SUMIFS('Pooled CF'!$I:$I,'Pooled CF'!$A:$A,$A75,'Pooled CF'!$G:$G,DK$6)</f>
        <v>0</v>
      </c>
      <c r="DL75" s="100">
        <f>SUMIFS('Pooled CF'!$I:$I,'Pooled CF'!$A:$A,$A75,'Pooled CF'!$G:$G,DL$6)</f>
        <v>0</v>
      </c>
      <c r="DM75" s="100">
        <f>SUMIFS('Pooled CF'!$I:$I,'Pooled CF'!$A:$A,$A75,'Pooled CF'!$G:$G,DM$6)</f>
        <v>0</v>
      </c>
      <c r="DN75" s="100">
        <f>SUMIFS('Pooled CF'!$I:$I,'Pooled CF'!$A:$A,$A75,'Pooled CF'!$G:$G,DN$6)</f>
        <v>0</v>
      </c>
      <c r="DO75" s="100">
        <f>SUMIFS('Pooled CF'!$I:$I,'Pooled CF'!$A:$A,$A75,'Pooled CF'!$G:$G,DO$6)</f>
        <v>0</v>
      </c>
      <c r="DP75" s="100">
        <f>SUMIFS('Pooled CF'!$I:$I,'Pooled CF'!$A:$A,$A75,'Pooled CF'!$G:$G,DP$6)</f>
        <v>0</v>
      </c>
      <c r="DQ75" s="100">
        <f>SUMIFS('Pooled CF'!$I:$I,'Pooled CF'!$A:$A,$A75,'Pooled CF'!$G:$G,DQ$6)</f>
        <v>0</v>
      </c>
      <c r="DR75" s="100">
        <f>SUMIFS('Pooled CF'!$I:$I,'Pooled CF'!$A:$A,$A75,'Pooled CF'!$G:$G,DR$6)</f>
        <v>0</v>
      </c>
      <c r="DS75" s="100">
        <f>SUMIFS('Pooled CF'!$I:$I,'Pooled CF'!$A:$A,$A75,'Pooled CF'!$G:$G,DS$6)</f>
        <v>0</v>
      </c>
      <c r="DT75" s="100">
        <f>SUMIFS('Pooled CF'!$I:$I,'Pooled CF'!$A:$A,$A75,'Pooled CF'!$G:$G,DT$6)</f>
        <v>0</v>
      </c>
      <c r="DU75" s="100">
        <f>SUMIFS('Pooled CF'!$I:$I,'Pooled CF'!$A:$A,$A75,'Pooled CF'!$G:$G,DU$6)</f>
        <v>0</v>
      </c>
      <c r="DV75" s="100">
        <f>SUMIFS('Pooled CF'!$I:$I,'Pooled CF'!$A:$A,$A75,'Pooled CF'!$G:$G,DV$6)</f>
        <v>0</v>
      </c>
      <c r="DW75" s="100">
        <f>SUMIFS('Pooled CF'!$I:$I,'Pooled CF'!$A:$A,$A75,'Pooled CF'!$G:$G,DW$6)</f>
        <v>0</v>
      </c>
      <c r="DX75" s="100">
        <f>SUMIFS('Pooled CF'!$I:$I,'Pooled CF'!$A:$A,$A75,'Pooled CF'!$G:$G,DX$6)</f>
        <v>0</v>
      </c>
      <c r="DY75" s="100">
        <f>SUMIFS('Pooled CF'!$I:$I,'Pooled CF'!$A:$A,$A75,'Pooled CF'!$G:$G,DY$6)</f>
        <v>0</v>
      </c>
      <c r="DZ75" s="100">
        <f>SUMIFS('Pooled CF'!$I:$I,'Pooled CF'!$A:$A,$A75,'Pooled CF'!$G:$G,DZ$6)</f>
        <v>0</v>
      </c>
      <c r="EA75" s="100">
        <f>SUMIFS('Pooled CF'!$I:$I,'Pooled CF'!$A:$A,$A75,'Pooled CF'!$G:$G,EA$6)</f>
        <v>0</v>
      </c>
      <c r="EB75" s="100">
        <f>SUMIFS('Pooled CF'!$I:$I,'Pooled CF'!$A:$A,$A75,'Pooled CF'!$G:$G,EB$6)</f>
        <v>0</v>
      </c>
      <c r="EC75" s="100">
        <f>SUMIFS('Pooled CF'!$I:$I,'Pooled CF'!$A:$A,$A75,'Pooled CF'!$G:$G,EC$6)</f>
        <v>0</v>
      </c>
      <c r="ED75" s="100">
        <f>SUMIFS('Pooled CF'!$I:$I,'Pooled CF'!$A:$A,$A75,'Pooled CF'!$G:$G,ED$6)</f>
        <v>0</v>
      </c>
      <c r="EE75" s="100">
        <f>SUMIFS('Pooled CF'!$I:$I,'Pooled CF'!$A:$A,$A75,'Pooled CF'!$G:$G,EE$6)</f>
        <v>0</v>
      </c>
      <c r="EF75" s="100">
        <f>SUMIFS('Pooled CF'!$I:$I,'Pooled CF'!$A:$A,$A75,'Pooled CF'!$G:$G,EF$6)</f>
        <v>0</v>
      </c>
      <c r="EG75" s="100">
        <f>SUMIFS('Pooled CF'!$I:$I,'Pooled CF'!$A:$A,$A75,'Pooled CF'!$G:$G,EG$6)</f>
        <v>0</v>
      </c>
      <c r="EH75" s="100">
        <f>SUMIFS('Pooled CF'!$I:$I,'Pooled CF'!$A:$A,$A75,'Pooled CF'!$G:$G,EH$6)</f>
        <v>0</v>
      </c>
      <c r="EI75" s="100">
        <f>SUMIFS('Pooled CF'!$I:$I,'Pooled CF'!$A:$A,$A75,'Pooled CF'!$G:$G,EI$6)</f>
        <v>0</v>
      </c>
      <c r="EJ75" s="100">
        <f>SUMIFS('Pooled CF'!$I:$I,'Pooled CF'!$A:$A,$A75,'Pooled CF'!$G:$G,EJ$6)</f>
        <v>0</v>
      </c>
      <c r="EK75" s="100">
        <f>SUMIFS('Pooled CF'!$I:$I,'Pooled CF'!$A:$A,$A75,'Pooled CF'!$G:$G,EK$6)</f>
        <v>0</v>
      </c>
      <c r="EL75" s="100">
        <f>SUMIFS('Pooled CF'!$I:$I,'Pooled CF'!$A:$A,$A75,'Pooled CF'!$G:$G,EL$6)</f>
        <v>0</v>
      </c>
      <c r="EM75" s="100">
        <f>SUMIFS('Pooled CF'!$I:$I,'Pooled CF'!$A:$A,$A75,'Pooled CF'!$G:$G,EM$6)</f>
        <v>0</v>
      </c>
      <c r="EN75" s="100">
        <f>SUMIFS('Pooled CF'!$I:$I,'Pooled CF'!$A:$A,$A75,'Pooled CF'!$G:$G,EN$6)</f>
        <v>0</v>
      </c>
      <c r="EO75" s="100">
        <f>SUMIFS('Pooled CF'!$I:$I,'Pooled CF'!$A:$A,$A75,'Pooled CF'!$G:$G,EO$6)</f>
        <v>0</v>
      </c>
      <c r="EP75" s="100">
        <f>SUMIFS('Pooled CF'!$I:$I,'Pooled CF'!$A:$A,$A75,'Pooled CF'!$G:$G,EP$6)</f>
        <v>0</v>
      </c>
      <c r="EQ75" s="100">
        <f>SUMIFS('Pooled CF'!$I:$I,'Pooled CF'!$A:$A,$A75,'Pooled CF'!$G:$G,EQ$6)</f>
        <v>0</v>
      </c>
      <c r="ER75" s="100">
        <f>SUMIFS('Pooled CF'!$I:$I,'Pooled CF'!$A:$A,$A75,'Pooled CF'!$G:$G,ER$6)</f>
        <v>0</v>
      </c>
      <c r="ES75" s="100">
        <f>SUMIFS('Pooled CF'!$I:$I,'Pooled CF'!$A:$A,$A75,'Pooled CF'!$G:$G,ES$6)</f>
        <v>0</v>
      </c>
      <c r="ET75" s="100">
        <f>SUMIFS('Pooled CF'!$I:$I,'Pooled CF'!$A:$A,$A75,'Pooled CF'!$G:$G,ET$6)</f>
        <v>0</v>
      </c>
      <c r="EU75" s="100">
        <f>SUMIFS('Pooled CF'!$I:$I,'Pooled CF'!$A:$A,$A75,'Pooled CF'!$G:$G,EU$6)</f>
        <v>0</v>
      </c>
      <c r="EV75" s="100">
        <f>SUMIFS('Pooled CF'!$I:$I,'Pooled CF'!$A:$A,$A75,'Pooled CF'!$G:$G,EV$6)</f>
        <v>0</v>
      </c>
      <c r="EW75" s="100">
        <f>SUMIFS('Pooled CF'!$I:$I,'Pooled CF'!$A:$A,$A75,'Pooled CF'!$G:$G,EW$6)</f>
        <v>0</v>
      </c>
      <c r="EX75" s="100">
        <f>SUMIFS('Pooled CF'!$I:$I,'Pooled CF'!$A:$A,$A75,'Pooled CF'!$G:$G,EX$6)</f>
        <v>0</v>
      </c>
      <c r="EY75" s="100">
        <f>SUMIFS('Pooled CF'!$I:$I,'Pooled CF'!$A:$A,$A75,'Pooled CF'!$G:$G,EY$6)</f>
        <v>0</v>
      </c>
      <c r="EZ75" s="100">
        <f>SUMIFS('Pooled CF'!$I:$I,'Pooled CF'!$A:$A,$A75,'Pooled CF'!$G:$G,EZ$6)</f>
        <v>0</v>
      </c>
      <c r="FA75" s="100">
        <f>SUMIFS('Pooled CF'!$I:$I,'Pooled CF'!$A:$A,$A75,'Pooled CF'!$G:$G,FA$6)</f>
        <v>0</v>
      </c>
      <c r="FB75" s="100">
        <f>SUMIFS('Pooled CF'!$I:$I,'Pooled CF'!$A:$A,$A75,'Pooled CF'!$G:$G,FB$6)</f>
        <v>0</v>
      </c>
      <c r="FC75" s="100">
        <f>SUMIFS('Pooled CF'!$I:$I,'Pooled CF'!$A:$A,$A75,'Pooled CF'!$G:$G,FC$6)</f>
        <v>0</v>
      </c>
      <c r="FD75" s="100">
        <f>SUMIFS('Pooled CF'!$I:$I,'Pooled CF'!$A:$A,$A75,'Pooled CF'!$G:$G,FD$6)</f>
        <v>0</v>
      </c>
      <c r="FE75" s="100">
        <f>SUMIFS('Pooled CF'!$I:$I,'Pooled CF'!$A:$A,$A75,'Pooled CF'!$G:$G,FE$6)</f>
        <v>0</v>
      </c>
      <c r="FF75" s="100">
        <f>SUMIFS('Pooled CF'!$I:$I,'Pooled CF'!$A:$A,$A75,'Pooled CF'!$G:$G,FF$6)</f>
        <v>0</v>
      </c>
      <c r="FG75" s="100">
        <f>SUMIFS('Pooled CF'!$I:$I,'Pooled CF'!$A:$A,$A75,'Pooled CF'!$G:$G,FG$6)</f>
        <v>0</v>
      </c>
      <c r="FH75" s="100">
        <f>SUMIFS('Pooled CF'!$I:$I,'Pooled CF'!$A:$A,$A75,'Pooled CF'!$G:$G,FH$6)</f>
        <v>0</v>
      </c>
      <c r="FI75" s="100">
        <f>SUMIFS('Pooled CF'!$I:$I,'Pooled CF'!$A:$A,$A75,'Pooled CF'!$G:$G,FI$6)</f>
        <v>0</v>
      </c>
      <c r="FJ75" s="100">
        <f>SUMIFS('Pooled CF'!$I:$I,'Pooled CF'!$A:$A,$A75,'Pooled CF'!$G:$G,FJ$6)</f>
        <v>0</v>
      </c>
      <c r="FK75" s="100">
        <f>SUMIFS('Pooled CF'!$I:$I,'Pooled CF'!$A:$A,$A75,'Pooled CF'!$G:$G,FK$6)</f>
        <v>0</v>
      </c>
      <c r="FL75" s="100">
        <f>SUMIFS('Pooled CF'!$I:$I,'Pooled CF'!$A:$A,$A75,'Pooled CF'!$G:$G,FL$6)</f>
        <v>0</v>
      </c>
      <c r="FM75" s="100">
        <f>SUMIFS('Pooled CF'!$I:$I,'Pooled CF'!$A:$A,$A75,'Pooled CF'!$G:$G,FM$6)</f>
        <v>0</v>
      </c>
      <c r="FN75" s="100">
        <f>SUMIFS('Pooled CF'!$I:$I,'Pooled CF'!$A:$A,$A75,'Pooled CF'!$G:$G,FN$6)</f>
        <v>0</v>
      </c>
      <c r="FO75" s="100">
        <f>SUMIFS('Pooled CF'!$I:$I,'Pooled CF'!$A:$A,$A75,'Pooled CF'!$G:$G,FO$6)</f>
        <v>0</v>
      </c>
      <c r="FP75" s="100">
        <f>SUMIFS('Pooled CF'!$I:$I,'Pooled CF'!$A:$A,$A75,'Pooled CF'!$G:$G,FP$6)</f>
        <v>0</v>
      </c>
      <c r="FQ75" s="100">
        <f>SUMIFS('Pooled CF'!$I:$I,'Pooled CF'!$A:$A,$A75,'Pooled CF'!$G:$G,FQ$6)</f>
        <v>0</v>
      </c>
      <c r="FR75" s="100">
        <f>SUMIFS('Pooled CF'!$I:$I,'Pooled CF'!$A:$A,$A75,'Pooled CF'!$G:$G,FR$6)</f>
        <v>7667880.8548537344</v>
      </c>
      <c r="FS75" s="100">
        <f>SUMIFS('Pooled CF'!$I:$I,'Pooled CF'!$A:$A,$A75,'Pooled CF'!$G:$G,FS$6)</f>
        <v>34834052.252045996</v>
      </c>
      <c r="FT75" s="100">
        <f>SUMIFS('Pooled CF'!$I:$I,'Pooled CF'!$A:$A,$A75,'Pooled CF'!$G:$G,FT$6)</f>
        <v>0</v>
      </c>
      <c r="FU75" s="100">
        <f>SUMIFS('Pooled CF'!$I:$I,'Pooled CF'!$A:$A,$A75,'Pooled CF'!$G:$G,FU$6)</f>
        <v>0</v>
      </c>
      <c r="FV75" s="100">
        <f>SUMIFS('Pooled CF'!$I:$I,'Pooled CF'!$A:$A,$A75,'Pooled CF'!$G:$G,FV$6)</f>
        <v>0</v>
      </c>
      <c r="FW75" s="100">
        <f>SUMIFS('Pooled CF'!$I:$I,'Pooled CF'!$A:$A,$A75,'Pooled CF'!$G:$G,FW$6)</f>
        <v>0</v>
      </c>
      <c r="FX75" s="100">
        <f>SUMIFS('Pooled CF'!$I:$I,'Pooled CF'!$A:$A,$A75,'Pooled CF'!$G:$G,FX$6)</f>
        <v>0</v>
      </c>
      <c r="FY75" s="100">
        <f>SUMIFS('Pooled CF'!$I:$I,'Pooled CF'!$A:$A,$A75,'Pooled CF'!$G:$G,FY$6)</f>
        <v>0</v>
      </c>
      <c r="FZ75" s="100">
        <f>SUMIFS('Pooled CF'!$I:$I,'Pooled CF'!$A:$A,$A75,'Pooled CF'!$G:$G,FZ$6)</f>
        <v>0</v>
      </c>
      <c r="GA75" s="100">
        <f>SUMIFS('Pooled CF'!$I:$I,'Pooled CF'!$A:$A,$A75,'Pooled CF'!$G:$G,GA$6)</f>
        <v>0</v>
      </c>
      <c r="GB75" s="100">
        <f>SUMIFS('Pooled CF'!$I:$I,'Pooled CF'!$A:$A,$A75,'Pooled CF'!$G:$G,GB$6)</f>
        <v>0</v>
      </c>
      <c r="GC75" s="100">
        <f>SUMIFS('Pooled CF'!$I:$I,'Pooled CF'!$A:$A,$A75,'Pooled CF'!$G:$G,GC$6)</f>
        <v>0</v>
      </c>
      <c r="GD75" s="100">
        <f>SUMIFS('Pooled CF'!$I:$I,'Pooled CF'!$A:$A,$A75,'Pooled CF'!$G:$G,GD$6)</f>
        <v>0</v>
      </c>
      <c r="GE75" s="100">
        <f>SUMIFS('Pooled CF'!$I:$I,'Pooled CF'!$A:$A,$A75,'Pooled CF'!$G:$G,GE$6)</f>
        <v>0</v>
      </c>
      <c r="GF75" s="100">
        <f>SUMIFS('Pooled CF'!$I:$I,'Pooled CF'!$A:$A,$A75,'Pooled CF'!$G:$G,GF$6)</f>
        <v>0</v>
      </c>
      <c r="GG75" s="100">
        <f>SUMIFS('Pooled CF'!$I:$I,'Pooled CF'!$A:$A,$A75,'Pooled CF'!$G:$G,GG$6)</f>
        <v>0</v>
      </c>
      <c r="GH75" s="100">
        <f>SUMIFS('Pooled CF'!$I:$I,'Pooled CF'!$A:$A,$A75,'Pooled CF'!$G:$G,GH$6)</f>
        <v>0</v>
      </c>
      <c r="GI75" s="100">
        <f>SUMIFS('Pooled CF'!$I:$I,'Pooled CF'!$A:$A,$A75,'Pooled CF'!$G:$G,GI$6)</f>
        <v>0</v>
      </c>
      <c r="GJ75" s="100">
        <f>SUMIFS('Pooled CF'!$I:$I,'Pooled CF'!$A:$A,$A75,'Pooled CF'!$G:$G,GJ$6)</f>
        <v>0</v>
      </c>
      <c r="GK75" s="100">
        <f>SUMIFS('Pooled CF'!$I:$I,'Pooled CF'!$A:$A,$A75,'Pooled CF'!$G:$G,GK$6)</f>
        <v>0</v>
      </c>
      <c r="GL75" s="100">
        <f>SUMIFS('Pooled CF'!$I:$I,'Pooled CF'!$A:$A,$A75,'Pooled CF'!$G:$G,GL$6)</f>
        <v>0</v>
      </c>
      <c r="GM75" s="100">
        <f>SUMIFS('Pooled CF'!$I:$I,'Pooled CF'!$A:$A,$A75,'Pooled CF'!$G:$G,GM$6)</f>
        <v>0</v>
      </c>
      <c r="GN75" s="100">
        <f>SUMIFS('Pooled CF'!$I:$I,'Pooled CF'!$A:$A,$A75,'Pooled CF'!$G:$G,GN$6)</f>
        <v>0</v>
      </c>
      <c r="GO75" s="100">
        <f>SUMIFS('Pooled CF'!$I:$I,'Pooled CF'!$A:$A,$A75,'Pooled CF'!$G:$G,GO$6)</f>
        <v>0</v>
      </c>
      <c r="GP75" s="100">
        <f>SUMIFS('Pooled CF'!$I:$I,'Pooled CF'!$A:$A,$A75,'Pooled CF'!$G:$G,GP$6)</f>
        <v>0</v>
      </c>
      <c r="GQ75" s="100">
        <f>SUMIFS('Pooled CF'!$I:$I,'Pooled CF'!$A:$A,$A75,'Pooled CF'!$G:$G,GQ$6)</f>
        <v>0</v>
      </c>
      <c r="GR75" s="100">
        <f>SUMIFS('Pooled CF'!$I:$I,'Pooled CF'!$A:$A,$A75,'Pooled CF'!$G:$G,GR$6)</f>
        <v>0</v>
      </c>
      <c r="GS75" s="100">
        <f>SUMIFS('Pooled CF'!$I:$I,'Pooled CF'!$A:$A,$A75,'Pooled CF'!$G:$G,GS$6)</f>
        <v>0</v>
      </c>
      <c r="GU75" s="85">
        <f t="shared" si="202"/>
        <v>0</v>
      </c>
      <c r="GV75" s="85">
        <f t="shared" si="202"/>
        <v>0</v>
      </c>
      <c r="GW75" s="85">
        <f t="shared" si="202"/>
        <v>0</v>
      </c>
      <c r="GX75" s="85">
        <f t="shared" si="202"/>
        <v>0</v>
      </c>
      <c r="GY75" s="85">
        <f t="shared" si="202"/>
        <v>0</v>
      </c>
      <c r="GZ75" s="85">
        <f t="shared" si="202"/>
        <v>0</v>
      </c>
      <c r="HA75" s="85">
        <f t="shared" si="202"/>
        <v>0</v>
      </c>
      <c r="HB75" s="85">
        <f t="shared" si="202"/>
        <v>0</v>
      </c>
      <c r="HC75" s="85">
        <f t="shared" si="202"/>
        <v>0</v>
      </c>
      <c r="HD75" s="85">
        <f t="shared" si="202"/>
        <v>0</v>
      </c>
      <c r="HE75" s="85">
        <f t="shared" si="202"/>
        <v>0</v>
      </c>
      <c r="HF75" s="85">
        <f t="shared" si="202"/>
        <v>0</v>
      </c>
      <c r="HG75" s="85">
        <f t="shared" si="202"/>
        <v>0</v>
      </c>
      <c r="HH75" s="85">
        <f t="shared" si="202"/>
        <v>42501933.106899731</v>
      </c>
      <c r="HI75" s="85">
        <f t="shared" si="202"/>
        <v>0</v>
      </c>
      <c r="HJ75" s="85">
        <f t="shared" si="202"/>
        <v>0</v>
      </c>
      <c r="HK75" s="85">
        <f t="shared" si="203"/>
        <v>42501933.106899731</v>
      </c>
    </row>
    <row r="76" spans="1:219" hidden="1" outlineLevel="1" x14ac:dyDescent="0.75">
      <c r="A76" s="112" t="str">
        <f t="shared" si="201"/>
        <v>BBCMS 2019-C3 B-Piece Cashflows</v>
      </c>
      <c r="B76" s="112" t="str">
        <f t="shared" si="201"/>
        <v>BBCMS 2019-C3</v>
      </c>
      <c r="C76" s="104"/>
      <c r="D76" s="87"/>
      <c r="E76" s="88"/>
      <c r="F76" s="85"/>
      <c r="G76" s="85"/>
      <c r="H76" s="86"/>
      <c r="I76" s="95"/>
      <c r="K76" s="100">
        <f>SUMIFS('Pooled CF'!$I:$I,'Pooled CF'!$A:$A,$A76,'Pooled CF'!$G:$G,K$6)</f>
        <v>0</v>
      </c>
      <c r="L76" s="100">
        <f>SUMIFS('Pooled CF'!$I:$I,'Pooled CF'!$A:$A,$A76,'Pooled CF'!$G:$G,L$6)</f>
        <v>0</v>
      </c>
      <c r="M76" s="100">
        <f>SUMIFS('Pooled CF'!$I:$I,'Pooled CF'!$A:$A,$A76,'Pooled CF'!$G:$G,M$6)</f>
        <v>0</v>
      </c>
      <c r="N76" s="100">
        <f>SUMIFS('Pooled CF'!$I:$I,'Pooled CF'!$A:$A,$A76,'Pooled CF'!$G:$G,N$6)</f>
        <v>0</v>
      </c>
      <c r="O76" s="100">
        <f>SUMIFS('Pooled CF'!$I:$I,'Pooled CF'!$A:$A,$A76,'Pooled CF'!$G:$G,O$6)</f>
        <v>0</v>
      </c>
      <c r="P76" s="100">
        <f>SUMIFS('Pooled CF'!$I:$I,'Pooled CF'!$A:$A,$A76,'Pooled CF'!$G:$G,P$6)</f>
        <v>0</v>
      </c>
      <c r="Q76" s="100">
        <f>SUMIFS('Pooled CF'!$I:$I,'Pooled CF'!$A:$A,$A76,'Pooled CF'!$G:$G,Q$6)</f>
        <v>0</v>
      </c>
      <c r="R76" s="100">
        <f>SUMIFS('Pooled CF'!$I:$I,'Pooled CF'!$A:$A,$A76,'Pooled CF'!$G:$G,R$6)</f>
        <v>0</v>
      </c>
      <c r="S76" s="100">
        <f>SUMIFS('Pooled CF'!$I:$I,'Pooled CF'!$A:$A,$A76,'Pooled CF'!$G:$G,S$6)</f>
        <v>0</v>
      </c>
      <c r="T76" s="100">
        <f>SUMIFS('Pooled CF'!$I:$I,'Pooled CF'!$A:$A,$A76,'Pooled CF'!$G:$G,T$6)</f>
        <v>0</v>
      </c>
      <c r="U76" s="100">
        <f>SUMIFS('Pooled CF'!$I:$I,'Pooled CF'!$A:$A,$A76,'Pooled CF'!$G:$G,U$6)</f>
        <v>0</v>
      </c>
      <c r="V76" s="100">
        <f>SUMIFS('Pooled CF'!$I:$I,'Pooled CF'!$A:$A,$A76,'Pooled CF'!$G:$G,V$6)</f>
        <v>0</v>
      </c>
      <c r="W76" s="100">
        <f>SUMIFS('Pooled CF'!$I:$I,'Pooled CF'!$A:$A,$A76,'Pooled CF'!$G:$G,W$6)</f>
        <v>0</v>
      </c>
      <c r="X76" s="100">
        <f>SUMIFS('Pooled CF'!$I:$I,'Pooled CF'!$A:$A,$A76,'Pooled CF'!$G:$G,X$6)</f>
        <v>0</v>
      </c>
      <c r="Y76" s="100">
        <f>SUMIFS('Pooled CF'!$I:$I,'Pooled CF'!$A:$A,$A76,'Pooled CF'!$G:$G,Y$6)</f>
        <v>0</v>
      </c>
      <c r="Z76" s="100">
        <f>SUMIFS('Pooled CF'!$I:$I,'Pooled CF'!$A:$A,$A76,'Pooled CF'!$G:$G,Z$6)</f>
        <v>0</v>
      </c>
      <c r="AA76" s="100">
        <f>SUMIFS('Pooled CF'!$I:$I,'Pooled CF'!$A:$A,$A76,'Pooled CF'!$G:$G,AA$6)</f>
        <v>0</v>
      </c>
      <c r="AB76" s="100">
        <f>SUMIFS('Pooled CF'!$I:$I,'Pooled CF'!$A:$A,$A76,'Pooled CF'!$G:$G,AB$6)</f>
        <v>0</v>
      </c>
      <c r="AC76" s="100">
        <f>SUMIFS('Pooled CF'!$I:$I,'Pooled CF'!$A:$A,$A76,'Pooled CF'!$G:$G,AC$6)</f>
        <v>0</v>
      </c>
      <c r="AD76" s="100">
        <f>SUMIFS('Pooled CF'!$I:$I,'Pooled CF'!$A:$A,$A76,'Pooled CF'!$G:$G,AD$6)</f>
        <v>0</v>
      </c>
      <c r="AE76" s="100">
        <f>SUMIFS('Pooled CF'!$I:$I,'Pooled CF'!$A:$A,$A76,'Pooled CF'!$G:$G,AE$6)</f>
        <v>0</v>
      </c>
      <c r="AF76" s="100">
        <f>SUMIFS('Pooled CF'!$I:$I,'Pooled CF'!$A:$A,$A76,'Pooled CF'!$G:$G,AF$6)</f>
        <v>0</v>
      </c>
      <c r="AG76" s="100">
        <f>SUMIFS('Pooled CF'!$I:$I,'Pooled CF'!$A:$A,$A76,'Pooled CF'!$G:$G,AG$6)</f>
        <v>0</v>
      </c>
      <c r="AH76" s="100">
        <f>SUMIFS('Pooled CF'!$I:$I,'Pooled CF'!$A:$A,$A76,'Pooled CF'!$G:$G,AH$6)</f>
        <v>0</v>
      </c>
      <c r="AI76" s="100">
        <f>SUMIFS('Pooled CF'!$I:$I,'Pooled CF'!$A:$A,$A76,'Pooled CF'!$G:$G,AI$6)</f>
        <v>0</v>
      </c>
      <c r="AJ76" s="100">
        <f>SUMIFS('Pooled CF'!$I:$I,'Pooled CF'!$A:$A,$A76,'Pooled CF'!$G:$G,AJ$6)</f>
        <v>0</v>
      </c>
      <c r="AK76" s="100">
        <f>SUMIFS('Pooled CF'!$I:$I,'Pooled CF'!$A:$A,$A76,'Pooled CF'!$G:$G,AK$6)</f>
        <v>0</v>
      </c>
      <c r="AL76" s="100">
        <f>SUMIFS('Pooled CF'!$I:$I,'Pooled CF'!$A:$A,$A76,'Pooled CF'!$G:$G,AL$6)</f>
        <v>0</v>
      </c>
      <c r="AM76" s="100">
        <f>SUMIFS('Pooled CF'!$I:$I,'Pooled CF'!$A:$A,$A76,'Pooled CF'!$G:$G,AM$6)</f>
        <v>0</v>
      </c>
      <c r="AN76" s="100">
        <f>SUMIFS('Pooled CF'!$I:$I,'Pooled CF'!$A:$A,$A76,'Pooled CF'!$G:$G,AN$6)</f>
        <v>0</v>
      </c>
      <c r="AO76" s="100">
        <f>SUMIFS('Pooled CF'!$I:$I,'Pooled CF'!$A:$A,$A76,'Pooled CF'!$G:$G,AO$6)</f>
        <v>0</v>
      </c>
      <c r="AP76" s="100">
        <f>SUMIFS('Pooled CF'!$I:$I,'Pooled CF'!$A:$A,$A76,'Pooled CF'!$G:$G,AP$6)</f>
        <v>0</v>
      </c>
      <c r="AQ76" s="100">
        <f>SUMIFS('Pooled CF'!$I:$I,'Pooled CF'!$A:$A,$A76,'Pooled CF'!$G:$G,AQ$6)</f>
        <v>0</v>
      </c>
      <c r="AR76" s="100">
        <f>SUMIFS('Pooled CF'!$I:$I,'Pooled CF'!$A:$A,$A76,'Pooled CF'!$G:$G,AR$6)</f>
        <v>0</v>
      </c>
      <c r="AS76" s="100">
        <f>SUMIFS('Pooled CF'!$I:$I,'Pooled CF'!$A:$A,$A76,'Pooled CF'!$G:$G,AS$6)</f>
        <v>0</v>
      </c>
      <c r="AT76" s="100">
        <f>SUMIFS('Pooled CF'!$I:$I,'Pooled CF'!$A:$A,$A76,'Pooled CF'!$G:$G,AT$6)</f>
        <v>0</v>
      </c>
      <c r="AU76" s="100">
        <f>SUMIFS('Pooled CF'!$I:$I,'Pooled CF'!$A:$A,$A76,'Pooled CF'!$G:$G,AU$6)</f>
        <v>0</v>
      </c>
      <c r="AV76" s="100">
        <f>SUMIFS('Pooled CF'!$I:$I,'Pooled CF'!$A:$A,$A76,'Pooled CF'!$G:$G,AV$6)</f>
        <v>0</v>
      </c>
      <c r="AW76" s="100">
        <f>SUMIFS('Pooled CF'!$I:$I,'Pooled CF'!$A:$A,$A76,'Pooled CF'!$G:$G,AW$6)</f>
        <v>0</v>
      </c>
      <c r="AX76" s="100">
        <f>SUMIFS('Pooled CF'!$I:$I,'Pooled CF'!$A:$A,$A76,'Pooled CF'!$G:$G,AX$6)</f>
        <v>0</v>
      </c>
      <c r="AY76" s="100">
        <f>SUMIFS('Pooled CF'!$I:$I,'Pooled CF'!$A:$A,$A76,'Pooled CF'!$G:$G,AY$6)</f>
        <v>0</v>
      </c>
      <c r="AZ76" s="100">
        <f>SUMIFS('Pooled CF'!$I:$I,'Pooled CF'!$A:$A,$A76,'Pooled CF'!$G:$G,AZ$6)</f>
        <v>0</v>
      </c>
      <c r="BA76" s="100">
        <f>SUMIFS('Pooled CF'!$I:$I,'Pooled CF'!$A:$A,$A76,'Pooled CF'!$G:$G,BA$6)</f>
        <v>0</v>
      </c>
      <c r="BB76" s="100">
        <f>SUMIFS('Pooled CF'!$I:$I,'Pooled CF'!$A:$A,$A76,'Pooled CF'!$G:$G,BB$6)</f>
        <v>0</v>
      </c>
      <c r="BC76" s="100">
        <f>SUMIFS('Pooled CF'!$I:$I,'Pooled CF'!$A:$A,$A76,'Pooled CF'!$G:$G,BC$6)</f>
        <v>0</v>
      </c>
      <c r="BD76" s="100">
        <f>SUMIFS('Pooled CF'!$I:$I,'Pooled CF'!$A:$A,$A76,'Pooled CF'!$G:$G,BD$6)</f>
        <v>0</v>
      </c>
      <c r="BE76" s="100">
        <f>SUMIFS('Pooled CF'!$I:$I,'Pooled CF'!$A:$A,$A76,'Pooled CF'!$G:$G,BE$6)</f>
        <v>0</v>
      </c>
      <c r="BF76" s="100">
        <f>SUMIFS('Pooled CF'!$I:$I,'Pooled CF'!$A:$A,$A76,'Pooled CF'!$G:$G,BF$6)</f>
        <v>0</v>
      </c>
      <c r="BG76" s="100">
        <f>SUMIFS('Pooled CF'!$I:$I,'Pooled CF'!$A:$A,$A76,'Pooled CF'!$G:$G,BG$6)</f>
        <v>0</v>
      </c>
      <c r="BH76" s="100">
        <f>SUMIFS('Pooled CF'!$I:$I,'Pooled CF'!$A:$A,$A76,'Pooled CF'!$G:$G,BH$6)</f>
        <v>0</v>
      </c>
      <c r="BI76" s="100">
        <f>SUMIFS('Pooled CF'!$I:$I,'Pooled CF'!$A:$A,$A76,'Pooled CF'!$G:$G,BI$6)</f>
        <v>0</v>
      </c>
      <c r="BJ76" s="100">
        <f>SUMIFS('Pooled CF'!$I:$I,'Pooled CF'!$A:$A,$A76,'Pooled CF'!$G:$G,BJ$6)</f>
        <v>0</v>
      </c>
      <c r="BK76" s="100">
        <f>SUMIFS('Pooled CF'!$I:$I,'Pooled CF'!$A:$A,$A76,'Pooled CF'!$G:$G,BK$6)</f>
        <v>0</v>
      </c>
      <c r="BL76" s="100">
        <f>SUMIFS('Pooled CF'!$I:$I,'Pooled CF'!$A:$A,$A76,'Pooled CF'!$G:$G,BL$6)</f>
        <v>0</v>
      </c>
      <c r="BM76" s="100">
        <f>SUMIFS('Pooled CF'!$I:$I,'Pooled CF'!$A:$A,$A76,'Pooled CF'!$G:$G,BM$6)</f>
        <v>0</v>
      </c>
      <c r="BN76" s="100">
        <f>SUMIFS('Pooled CF'!$I:$I,'Pooled CF'!$A:$A,$A76,'Pooled CF'!$G:$G,BN$6)</f>
        <v>0</v>
      </c>
      <c r="BO76" s="100">
        <f>SUMIFS('Pooled CF'!$I:$I,'Pooled CF'!$A:$A,$A76,'Pooled CF'!$G:$G,BO$6)</f>
        <v>0</v>
      </c>
      <c r="BP76" s="100">
        <f>SUMIFS('Pooled CF'!$I:$I,'Pooled CF'!$A:$A,$A76,'Pooled CF'!$G:$G,BP$6)</f>
        <v>0</v>
      </c>
      <c r="BQ76" s="100">
        <f>SUMIFS('Pooled CF'!$I:$I,'Pooled CF'!$A:$A,$A76,'Pooled CF'!$G:$G,BQ$6)</f>
        <v>0</v>
      </c>
      <c r="BR76" s="100">
        <f>SUMIFS('Pooled CF'!$I:$I,'Pooled CF'!$A:$A,$A76,'Pooled CF'!$G:$G,BR$6)</f>
        <v>0</v>
      </c>
      <c r="BS76" s="100">
        <f>SUMIFS('Pooled CF'!$I:$I,'Pooled CF'!$A:$A,$A76,'Pooled CF'!$G:$G,BS$6)</f>
        <v>0</v>
      </c>
      <c r="BT76" s="100">
        <f>SUMIFS('Pooled CF'!$I:$I,'Pooled CF'!$A:$A,$A76,'Pooled CF'!$G:$G,BT$6)</f>
        <v>0</v>
      </c>
      <c r="BU76" s="100">
        <f>SUMIFS('Pooled CF'!$I:$I,'Pooled CF'!$A:$A,$A76,'Pooled CF'!$G:$G,BU$6)</f>
        <v>0</v>
      </c>
      <c r="BV76" s="100">
        <f>SUMIFS('Pooled CF'!$I:$I,'Pooled CF'!$A:$A,$A76,'Pooled CF'!$G:$G,BV$6)</f>
        <v>0</v>
      </c>
      <c r="BW76" s="100">
        <f>SUMIFS('Pooled CF'!$I:$I,'Pooled CF'!$A:$A,$A76,'Pooled CF'!$G:$G,BW$6)</f>
        <v>0</v>
      </c>
      <c r="BX76" s="100">
        <f>SUMIFS('Pooled CF'!$I:$I,'Pooled CF'!$A:$A,$A76,'Pooled CF'!$G:$G,BX$6)</f>
        <v>0</v>
      </c>
      <c r="BY76" s="100">
        <f>SUMIFS('Pooled CF'!$I:$I,'Pooled CF'!$A:$A,$A76,'Pooled CF'!$G:$G,BY$6)</f>
        <v>0</v>
      </c>
      <c r="BZ76" s="100">
        <f>SUMIFS('Pooled CF'!$I:$I,'Pooled CF'!$A:$A,$A76,'Pooled CF'!$G:$G,BZ$6)</f>
        <v>0</v>
      </c>
      <c r="CA76" s="100">
        <f>SUMIFS('Pooled CF'!$I:$I,'Pooled CF'!$A:$A,$A76,'Pooled CF'!$G:$G,CA$6)</f>
        <v>0</v>
      </c>
      <c r="CB76" s="100">
        <f>SUMIFS('Pooled CF'!$I:$I,'Pooled CF'!$A:$A,$A76,'Pooled CF'!$G:$G,CB$6)</f>
        <v>0</v>
      </c>
      <c r="CC76" s="100">
        <f>SUMIFS('Pooled CF'!$I:$I,'Pooled CF'!$A:$A,$A76,'Pooled CF'!$G:$G,CC$6)</f>
        <v>0</v>
      </c>
      <c r="CD76" s="100">
        <f>SUMIFS('Pooled CF'!$I:$I,'Pooled CF'!$A:$A,$A76,'Pooled CF'!$G:$G,CD$6)</f>
        <v>0</v>
      </c>
      <c r="CE76" s="100">
        <f>SUMIFS('Pooled CF'!$I:$I,'Pooled CF'!$A:$A,$A76,'Pooled CF'!$G:$G,CE$6)</f>
        <v>0</v>
      </c>
      <c r="CF76" s="100">
        <f>SUMIFS('Pooled CF'!$I:$I,'Pooled CF'!$A:$A,$A76,'Pooled CF'!$G:$G,CF$6)</f>
        <v>0</v>
      </c>
      <c r="CG76" s="100">
        <f>SUMIFS('Pooled CF'!$I:$I,'Pooled CF'!$A:$A,$A76,'Pooled CF'!$G:$G,CG$6)</f>
        <v>0</v>
      </c>
      <c r="CH76" s="100">
        <f>SUMIFS('Pooled CF'!$I:$I,'Pooled CF'!$A:$A,$A76,'Pooled CF'!$G:$G,CH$6)</f>
        <v>0</v>
      </c>
      <c r="CI76" s="100">
        <f>SUMIFS('Pooled CF'!$I:$I,'Pooled CF'!$A:$A,$A76,'Pooled CF'!$G:$G,CI$6)</f>
        <v>0</v>
      </c>
      <c r="CJ76" s="100">
        <f>SUMIFS('Pooled CF'!$I:$I,'Pooled CF'!$A:$A,$A76,'Pooled CF'!$G:$G,CJ$6)</f>
        <v>0</v>
      </c>
      <c r="CK76" s="100">
        <f>SUMIFS('Pooled CF'!$I:$I,'Pooled CF'!$A:$A,$A76,'Pooled CF'!$G:$G,CK$6)</f>
        <v>0</v>
      </c>
      <c r="CL76" s="100">
        <f>SUMIFS('Pooled CF'!$I:$I,'Pooled CF'!$A:$A,$A76,'Pooled CF'!$G:$G,CL$6)</f>
        <v>0</v>
      </c>
      <c r="CM76" s="100">
        <f>SUMIFS('Pooled CF'!$I:$I,'Pooled CF'!$A:$A,$A76,'Pooled CF'!$G:$G,CM$6)</f>
        <v>0</v>
      </c>
      <c r="CN76" s="100">
        <f>SUMIFS('Pooled CF'!$I:$I,'Pooled CF'!$A:$A,$A76,'Pooled CF'!$G:$G,CN$6)</f>
        <v>0</v>
      </c>
      <c r="CO76" s="100">
        <f>SUMIFS('Pooled CF'!$I:$I,'Pooled CF'!$A:$A,$A76,'Pooled CF'!$G:$G,CO$6)</f>
        <v>0</v>
      </c>
      <c r="CP76" s="100">
        <f>SUMIFS('Pooled CF'!$I:$I,'Pooled CF'!$A:$A,$A76,'Pooled CF'!$G:$G,CP$6)</f>
        <v>0</v>
      </c>
      <c r="CQ76" s="100">
        <f>SUMIFS('Pooled CF'!$I:$I,'Pooled CF'!$A:$A,$A76,'Pooled CF'!$G:$G,CQ$6)</f>
        <v>0</v>
      </c>
      <c r="CR76" s="100">
        <f>SUMIFS('Pooled CF'!$I:$I,'Pooled CF'!$A:$A,$A76,'Pooled CF'!$G:$G,CR$6)</f>
        <v>0</v>
      </c>
      <c r="CS76" s="100">
        <f>SUMIFS('Pooled CF'!$I:$I,'Pooled CF'!$A:$A,$A76,'Pooled CF'!$G:$G,CS$6)</f>
        <v>0</v>
      </c>
      <c r="CT76" s="100">
        <f>SUMIFS('Pooled CF'!$I:$I,'Pooled CF'!$A:$A,$A76,'Pooled CF'!$G:$G,CT$6)</f>
        <v>0</v>
      </c>
      <c r="CU76" s="100">
        <f>SUMIFS('Pooled CF'!$I:$I,'Pooled CF'!$A:$A,$A76,'Pooled CF'!$G:$G,CU$6)</f>
        <v>0</v>
      </c>
      <c r="CV76" s="100">
        <f>SUMIFS('Pooled CF'!$I:$I,'Pooled CF'!$A:$A,$A76,'Pooled CF'!$G:$G,CV$6)</f>
        <v>0</v>
      </c>
      <c r="CW76" s="100">
        <f>SUMIFS('Pooled CF'!$I:$I,'Pooled CF'!$A:$A,$A76,'Pooled CF'!$G:$G,CW$6)</f>
        <v>0</v>
      </c>
      <c r="CX76" s="100">
        <f>SUMIFS('Pooled CF'!$I:$I,'Pooled CF'!$A:$A,$A76,'Pooled CF'!$G:$G,CX$6)</f>
        <v>0</v>
      </c>
      <c r="CY76" s="100">
        <f>SUMIFS('Pooled CF'!$I:$I,'Pooled CF'!$A:$A,$A76,'Pooled CF'!$G:$G,CY$6)</f>
        <v>0</v>
      </c>
      <c r="CZ76" s="100">
        <f>SUMIFS('Pooled CF'!$I:$I,'Pooled CF'!$A:$A,$A76,'Pooled CF'!$G:$G,CZ$6)</f>
        <v>0</v>
      </c>
      <c r="DA76" s="100">
        <f>SUMIFS('Pooled CF'!$I:$I,'Pooled CF'!$A:$A,$A76,'Pooled CF'!$G:$G,DA$6)</f>
        <v>0</v>
      </c>
      <c r="DB76" s="100">
        <f>SUMIFS('Pooled CF'!$I:$I,'Pooled CF'!$A:$A,$A76,'Pooled CF'!$G:$G,DB$6)</f>
        <v>0</v>
      </c>
      <c r="DC76" s="100">
        <f>SUMIFS('Pooled CF'!$I:$I,'Pooled CF'!$A:$A,$A76,'Pooled CF'!$G:$G,DC$6)</f>
        <v>0</v>
      </c>
      <c r="DD76" s="100">
        <f>SUMIFS('Pooled CF'!$I:$I,'Pooled CF'!$A:$A,$A76,'Pooled CF'!$G:$G,DD$6)</f>
        <v>0</v>
      </c>
      <c r="DE76" s="100">
        <f>SUMIFS('Pooled CF'!$I:$I,'Pooled CF'!$A:$A,$A76,'Pooled CF'!$G:$G,DE$6)</f>
        <v>0</v>
      </c>
      <c r="DF76" s="100">
        <f>SUMIFS('Pooled CF'!$I:$I,'Pooled CF'!$A:$A,$A76,'Pooled CF'!$G:$G,DF$6)</f>
        <v>0</v>
      </c>
      <c r="DG76" s="100">
        <f>SUMIFS('Pooled CF'!$I:$I,'Pooled CF'!$A:$A,$A76,'Pooled CF'!$G:$G,DG$6)</f>
        <v>0</v>
      </c>
      <c r="DH76" s="100">
        <f>SUMIFS('Pooled CF'!$I:$I,'Pooled CF'!$A:$A,$A76,'Pooled CF'!$G:$G,DH$6)</f>
        <v>0</v>
      </c>
      <c r="DI76" s="100">
        <f>SUMIFS('Pooled CF'!$I:$I,'Pooled CF'!$A:$A,$A76,'Pooled CF'!$G:$G,DI$6)</f>
        <v>0</v>
      </c>
      <c r="DJ76" s="100">
        <f>SUMIFS('Pooled CF'!$I:$I,'Pooled CF'!$A:$A,$A76,'Pooled CF'!$G:$G,DJ$6)</f>
        <v>0</v>
      </c>
      <c r="DK76" s="100">
        <f>SUMIFS('Pooled CF'!$I:$I,'Pooled CF'!$A:$A,$A76,'Pooled CF'!$G:$G,DK$6)</f>
        <v>0</v>
      </c>
      <c r="DL76" s="100">
        <f>SUMIFS('Pooled CF'!$I:$I,'Pooled CF'!$A:$A,$A76,'Pooled CF'!$G:$G,DL$6)</f>
        <v>0</v>
      </c>
      <c r="DM76" s="100">
        <f>SUMIFS('Pooled CF'!$I:$I,'Pooled CF'!$A:$A,$A76,'Pooled CF'!$G:$G,DM$6)</f>
        <v>0</v>
      </c>
      <c r="DN76" s="100">
        <f>SUMIFS('Pooled CF'!$I:$I,'Pooled CF'!$A:$A,$A76,'Pooled CF'!$G:$G,DN$6)</f>
        <v>0</v>
      </c>
      <c r="DO76" s="100">
        <f>SUMIFS('Pooled CF'!$I:$I,'Pooled CF'!$A:$A,$A76,'Pooled CF'!$G:$G,DO$6)</f>
        <v>0</v>
      </c>
      <c r="DP76" s="100">
        <f>SUMIFS('Pooled CF'!$I:$I,'Pooled CF'!$A:$A,$A76,'Pooled CF'!$G:$G,DP$6)</f>
        <v>0</v>
      </c>
      <c r="DQ76" s="100">
        <f>SUMIFS('Pooled CF'!$I:$I,'Pooled CF'!$A:$A,$A76,'Pooled CF'!$G:$G,DQ$6)</f>
        <v>0</v>
      </c>
      <c r="DR76" s="100">
        <f>SUMIFS('Pooled CF'!$I:$I,'Pooled CF'!$A:$A,$A76,'Pooled CF'!$G:$G,DR$6)</f>
        <v>0</v>
      </c>
      <c r="DS76" s="100">
        <f>SUMIFS('Pooled CF'!$I:$I,'Pooled CF'!$A:$A,$A76,'Pooled CF'!$G:$G,DS$6)</f>
        <v>0</v>
      </c>
      <c r="DT76" s="100">
        <f>SUMIFS('Pooled CF'!$I:$I,'Pooled CF'!$A:$A,$A76,'Pooled CF'!$G:$G,DT$6)</f>
        <v>0</v>
      </c>
      <c r="DU76" s="100">
        <f>SUMIFS('Pooled CF'!$I:$I,'Pooled CF'!$A:$A,$A76,'Pooled CF'!$G:$G,DU$6)</f>
        <v>0</v>
      </c>
      <c r="DV76" s="100">
        <f>SUMIFS('Pooled CF'!$I:$I,'Pooled CF'!$A:$A,$A76,'Pooled CF'!$G:$G,DV$6)</f>
        <v>0</v>
      </c>
      <c r="DW76" s="100">
        <f>SUMIFS('Pooled CF'!$I:$I,'Pooled CF'!$A:$A,$A76,'Pooled CF'!$G:$G,DW$6)</f>
        <v>0</v>
      </c>
      <c r="DX76" s="100">
        <f>SUMIFS('Pooled CF'!$I:$I,'Pooled CF'!$A:$A,$A76,'Pooled CF'!$G:$G,DX$6)</f>
        <v>0</v>
      </c>
      <c r="DY76" s="100">
        <f>SUMIFS('Pooled CF'!$I:$I,'Pooled CF'!$A:$A,$A76,'Pooled CF'!$G:$G,DY$6)</f>
        <v>0</v>
      </c>
      <c r="DZ76" s="100">
        <f>SUMIFS('Pooled CF'!$I:$I,'Pooled CF'!$A:$A,$A76,'Pooled CF'!$G:$G,DZ$6)</f>
        <v>0</v>
      </c>
      <c r="EA76" s="100">
        <f>SUMIFS('Pooled CF'!$I:$I,'Pooled CF'!$A:$A,$A76,'Pooled CF'!$G:$G,EA$6)</f>
        <v>0</v>
      </c>
      <c r="EB76" s="100">
        <f>SUMIFS('Pooled CF'!$I:$I,'Pooled CF'!$A:$A,$A76,'Pooled CF'!$G:$G,EB$6)</f>
        <v>0</v>
      </c>
      <c r="EC76" s="100">
        <f>SUMIFS('Pooled CF'!$I:$I,'Pooled CF'!$A:$A,$A76,'Pooled CF'!$G:$G,EC$6)</f>
        <v>0</v>
      </c>
      <c r="ED76" s="100">
        <f>SUMIFS('Pooled CF'!$I:$I,'Pooled CF'!$A:$A,$A76,'Pooled CF'!$G:$G,ED$6)</f>
        <v>0</v>
      </c>
      <c r="EE76" s="100">
        <f>SUMIFS('Pooled CF'!$I:$I,'Pooled CF'!$A:$A,$A76,'Pooled CF'!$G:$G,EE$6)</f>
        <v>0</v>
      </c>
      <c r="EF76" s="100">
        <f>SUMIFS('Pooled CF'!$I:$I,'Pooled CF'!$A:$A,$A76,'Pooled CF'!$G:$G,EF$6)</f>
        <v>0</v>
      </c>
      <c r="EG76" s="100">
        <f>SUMIFS('Pooled CF'!$I:$I,'Pooled CF'!$A:$A,$A76,'Pooled CF'!$G:$G,EG$6)</f>
        <v>0</v>
      </c>
      <c r="EH76" s="100">
        <f>SUMIFS('Pooled CF'!$I:$I,'Pooled CF'!$A:$A,$A76,'Pooled CF'!$G:$G,EH$6)</f>
        <v>0</v>
      </c>
      <c r="EI76" s="100">
        <f>SUMIFS('Pooled CF'!$I:$I,'Pooled CF'!$A:$A,$A76,'Pooled CF'!$G:$G,EI$6)</f>
        <v>0</v>
      </c>
      <c r="EJ76" s="100">
        <f>SUMIFS('Pooled CF'!$I:$I,'Pooled CF'!$A:$A,$A76,'Pooled CF'!$G:$G,EJ$6)</f>
        <v>0</v>
      </c>
      <c r="EK76" s="100">
        <f>SUMIFS('Pooled CF'!$I:$I,'Pooled CF'!$A:$A,$A76,'Pooled CF'!$G:$G,EK$6)</f>
        <v>0</v>
      </c>
      <c r="EL76" s="100">
        <f>SUMIFS('Pooled CF'!$I:$I,'Pooled CF'!$A:$A,$A76,'Pooled CF'!$G:$G,EL$6)</f>
        <v>0</v>
      </c>
      <c r="EM76" s="100">
        <f>SUMIFS('Pooled CF'!$I:$I,'Pooled CF'!$A:$A,$A76,'Pooled CF'!$G:$G,EM$6)</f>
        <v>0</v>
      </c>
      <c r="EN76" s="100">
        <f>SUMIFS('Pooled CF'!$I:$I,'Pooled CF'!$A:$A,$A76,'Pooled CF'!$G:$G,EN$6)</f>
        <v>0</v>
      </c>
      <c r="EO76" s="100">
        <f>SUMIFS('Pooled CF'!$I:$I,'Pooled CF'!$A:$A,$A76,'Pooled CF'!$G:$G,EO$6)</f>
        <v>0</v>
      </c>
      <c r="EP76" s="100">
        <f>SUMIFS('Pooled CF'!$I:$I,'Pooled CF'!$A:$A,$A76,'Pooled CF'!$G:$G,EP$6)</f>
        <v>0</v>
      </c>
      <c r="EQ76" s="100">
        <f>SUMIFS('Pooled CF'!$I:$I,'Pooled CF'!$A:$A,$A76,'Pooled CF'!$G:$G,EQ$6)</f>
        <v>0</v>
      </c>
      <c r="ER76" s="100">
        <f>SUMIFS('Pooled CF'!$I:$I,'Pooled CF'!$A:$A,$A76,'Pooled CF'!$G:$G,ER$6)</f>
        <v>0</v>
      </c>
      <c r="ES76" s="100">
        <f>SUMIFS('Pooled CF'!$I:$I,'Pooled CF'!$A:$A,$A76,'Pooled CF'!$G:$G,ES$6)</f>
        <v>0</v>
      </c>
      <c r="ET76" s="100">
        <f>SUMIFS('Pooled CF'!$I:$I,'Pooled CF'!$A:$A,$A76,'Pooled CF'!$G:$G,ET$6)</f>
        <v>0</v>
      </c>
      <c r="EU76" s="100">
        <f>SUMIFS('Pooled CF'!$I:$I,'Pooled CF'!$A:$A,$A76,'Pooled CF'!$G:$G,EU$6)</f>
        <v>0</v>
      </c>
      <c r="EV76" s="100">
        <f>SUMIFS('Pooled CF'!$I:$I,'Pooled CF'!$A:$A,$A76,'Pooled CF'!$G:$G,EV$6)</f>
        <v>0</v>
      </c>
      <c r="EW76" s="100">
        <f>SUMIFS('Pooled CF'!$I:$I,'Pooled CF'!$A:$A,$A76,'Pooled CF'!$G:$G,EW$6)</f>
        <v>0</v>
      </c>
      <c r="EX76" s="100">
        <f>SUMIFS('Pooled CF'!$I:$I,'Pooled CF'!$A:$A,$A76,'Pooled CF'!$G:$G,EX$6)</f>
        <v>0</v>
      </c>
      <c r="EY76" s="100">
        <f>SUMIFS('Pooled CF'!$I:$I,'Pooled CF'!$A:$A,$A76,'Pooled CF'!$G:$G,EY$6)</f>
        <v>0</v>
      </c>
      <c r="EZ76" s="100">
        <f>SUMIFS('Pooled CF'!$I:$I,'Pooled CF'!$A:$A,$A76,'Pooled CF'!$G:$G,EZ$6)</f>
        <v>0</v>
      </c>
      <c r="FA76" s="100">
        <f>SUMIFS('Pooled CF'!$I:$I,'Pooled CF'!$A:$A,$A76,'Pooled CF'!$G:$G,FA$6)</f>
        <v>0</v>
      </c>
      <c r="FB76" s="100">
        <f>SUMIFS('Pooled CF'!$I:$I,'Pooled CF'!$A:$A,$A76,'Pooled CF'!$G:$G,FB$6)</f>
        <v>0</v>
      </c>
      <c r="FC76" s="100">
        <f>SUMIFS('Pooled CF'!$I:$I,'Pooled CF'!$A:$A,$A76,'Pooled CF'!$G:$G,FC$6)</f>
        <v>0</v>
      </c>
      <c r="FD76" s="100">
        <f>SUMIFS('Pooled CF'!$I:$I,'Pooled CF'!$A:$A,$A76,'Pooled CF'!$G:$G,FD$6)</f>
        <v>0</v>
      </c>
      <c r="FE76" s="100">
        <f>SUMIFS('Pooled CF'!$I:$I,'Pooled CF'!$A:$A,$A76,'Pooled CF'!$G:$G,FE$6)</f>
        <v>0</v>
      </c>
      <c r="FF76" s="100">
        <f>SUMIFS('Pooled CF'!$I:$I,'Pooled CF'!$A:$A,$A76,'Pooled CF'!$G:$G,FF$6)</f>
        <v>0</v>
      </c>
      <c r="FG76" s="100">
        <f>SUMIFS('Pooled CF'!$I:$I,'Pooled CF'!$A:$A,$A76,'Pooled CF'!$G:$G,FG$6)</f>
        <v>0</v>
      </c>
      <c r="FH76" s="100">
        <f>SUMIFS('Pooled CF'!$I:$I,'Pooled CF'!$A:$A,$A76,'Pooled CF'!$G:$G,FH$6)</f>
        <v>0</v>
      </c>
      <c r="FI76" s="100">
        <f>SUMIFS('Pooled CF'!$I:$I,'Pooled CF'!$A:$A,$A76,'Pooled CF'!$G:$G,FI$6)</f>
        <v>0</v>
      </c>
      <c r="FJ76" s="100">
        <f>SUMIFS('Pooled CF'!$I:$I,'Pooled CF'!$A:$A,$A76,'Pooled CF'!$G:$G,FJ$6)</f>
        <v>0</v>
      </c>
      <c r="FK76" s="100">
        <f>SUMIFS('Pooled CF'!$I:$I,'Pooled CF'!$A:$A,$A76,'Pooled CF'!$G:$G,FK$6)</f>
        <v>0</v>
      </c>
      <c r="FL76" s="100">
        <f>SUMIFS('Pooled CF'!$I:$I,'Pooled CF'!$A:$A,$A76,'Pooled CF'!$G:$G,FL$6)</f>
        <v>0</v>
      </c>
      <c r="FM76" s="100">
        <f>SUMIFS('Pooled CF'!$I:$I,'Pooled CF'!$A:$A,$A76,'Pooled CF'!$G:$G,FM$6)</f>
        <v>0</v>
      </c>
      <c r="FN76" s="100">
        <f>SUMIFS('Pooled CF'!$I:$I,'Pooled CF'!$A:$A,$A76,'Pooled CF'!$G:$G,FN$6)</f>
        <v>0</v>
      </c>
      <c r="FO76" s="100">
        <f>SUMIFS('Pooled CF'!$I:$I,'Pooled CF'!$A:$A,$A76,'Pooled CF'!$G:$G,FO$6)</f>
        <v>0</v>
      </c>
      <c r="FP76" s="100">
        <f>SUMIFS('Pooled CF'!$I:$I,'Pooled CF'!$A:$A,$A76,'Pooled CF'!$G:$G,FP$6)</f>
        <v>0</v>
      </c>
      <c r="FQ76" s="100">
        <f>SUMIFS('Pooled CF'!$I:$I,'Pooled CF'!$A:$A,$A76,'Pooled CF'!$G:$G,FQ$6)</f>
        <v>0</v>
      </c>
      <c r="FR76" s="100">
        <f>SUMIFS('Pooled CF'!$I:$I,'Pooled CF'!$A:$A,$A76,'Pooled CF'!$G:$G,FR$6)</f>
        <v>0</v>
      </c>
      <c r="FS76" s="100">
        <f>SUMIFS('Pooled CF'!$I:$I,'Pooled CF'!$A:$A,$A76,'Pooled CF'!$G:$G,FS$6)</f>
        <v>0</v>
      </c>
      <c r="FT76" s="100">
        <f>SUMIFS('Pooled CF'!$I:$I,'Pooled CF'!$A:$A,$A76,'Pooled CF'!$G:$G,FT$6)</f>
        <v>0</v>
      </c>
      <c r="FU76" s="100">
        <f>SUMIFS('Pooled CF'!$I:$I,'Pooled CF'!$A:$A,$A76,'Pooled CF'!$G:$G,FU$6)</f>
        <v>0</v>
      </c>
      <c r="FV76" s="100">
        <f>SUMIFS('Pooled CF'!$I:$I,'Pooled CF'!$A:$A,$A76,'Pooled CF'!$G:$G,FV$6)</f>
        <v>0</v>
      </c>
      <c r="FW76" s="100">
        <f>SUMIFS('Pooled CF'!$I:$I,'Pooled CF'!$A:$A,$A76,'Pooled CF'!$G:$G,FW$6)</f>
        <v>0</v>
      </c>
      <c r="FX76" s="100">
        <f>SUMIFS('Pooled CF'!$I:$I,'Pooled CF'!$A:$A,$A76,'Pooled CF'!$G:$G,FX$6)</f>
        <v>0</v>
      </c>
      <c r="FY76" s="100">
        <f>SUMIFS('Pooled CF'!$I:$I,'Pooled CF'!$A:$A,$A76,'Pooled CF'!$G:$G,FY$6)</f>
        <v>0</v>
      </c>
      <c r="FZ76" s="100">
        <f>SUMIFS('Pooled CF'!$I:$I,'Pooled CF'!$A:$A,$A76,'Pooled CF'!$G:$G,FZ$6)</f>
        <v>0</v>
      </c>
      <c r="GA76" s="100">
        <f>SUMIFS('Pooled CF'!$I:$I,'Pooled CF'!$A:$A,$A76,'Pooled CF'!$G:$G,GA$6)</f>
        <v>0</v>
      </c>
      <c r="GB76" s="100">
        <f>SUMIFS('Pooled CF'!$I:$I,'Pooled CF'!$A:$A,$A76,'Pooled CF'!$G:$G,GB$6)</f>
        <v>0</v>
      </c>
      <c r="GC76" s="100">
        <f>SUMIFS('Pooled CF'!$I:$I,'Pooled CF'!$A:$A,$A76,'Pooled CF'!$G:$G,GC$6)</f>
        <v>0</v>
      </c>
      <c r="GD76" s="100">
        <f>SUMIFS('Pooled CF'!$I:$I,'Pooled CF'!$A:$A,$A76,'Pooled CF'!$G:$G,GD$6)</f>
        <v>0</v>
      </c>
      <c r="GE76" s="100">
        <f>SUMIFS('Pooled CF'!$I:$I,'Pooled CF'!$A:$A,$A76,'Pooled CF'!$G:$G,GE$6)</f>
        <v>0</v>
      </c>
      <c r="GF76" s="100">
        <f>SUMIFS('Pooled CF'!$I:$I,'Pooled CF'!$A:$A,$A76,'Pooled CF'!$G:$G,GF$6)</f>
        <v>5288055.3416782692</v>
      </c>
      <c r="GG76" s="100">
        <f>SUMIFS('Pooled CF'!$I:$I,'Pooled CF'!$A:$A,$A76,'Pooled CF'!$G:$G,GG$6)</f>
        <v>0</v>
      </c>
      <c r="GH76" s="100">
        <f>SUMIFS('Pooled CF'!$I:$I,'Pooled CF'!$A:$A,$A76,'Pooled CF'!$G:$G,GH$6)</f>
        <v>0</v>
      </c>
      <c r="GI76" s="100">
        <f>SUMIFS('Pooled CF'!$I:$I,'Pooled CF'!$A:$A,$A76,'Pooled CF'!$G:$G,GI$6)</f>
        <v>0</v>
      </c>
      <c r="GJ76" s="100">
        <f>SUMIFS('Pooled CF'!$I:$I,'Pooled CF'!$A:$A,$A76,'Pooled CF'!$G:$G,GJ$6)</f>
        <v>0</v>
      </c>
      <c r="GK76" s="100">
        <f>SUMIFS('Pooled CF'!$I:$I,'Pooled CF'!$A:$A,$A76,'Pooled CF'!$G:$G,GK$6)</f>
        <v>0</v>
      </c>
      <c r="GL76" s="100">
        <f>SUMIFS('Pooled CF'!$I:$I,'Pooled CF'!$A:$A,$A76,'Pooled CF'!$G:$G,GL$6)</f>
        <v>37640521.508646742</v>
      </c>
      <c r="GM76" s="100">
        <f>SUMIFS('Pooled CF'!$I:$I,'Pooled CF'!$A:$A,$A76,'Pooled CF'!$G:$G,GM$6)</f>
        <v>0</v>
      </c>
      <c r="GN76" s="100">
        <f>SUMIFS('Pooled CF'!$I:$I,'Pooled CF'!$A:$A,$A76,'Pooled CF'!$G:$G,GN$6)</f>
        <v>0</v>
      </c>
      <c r="GO76" s="100">
        <f>SUMIFS('Pooled CF'!$I:$I,'Pooled CF'!$A:$A,$A76,'Pooled CF'!$G:$G,GO$6)</f>
        <v>0</v>
      </c>
      <c r="GP76" s="100">
        <f>SUMIFS('Pooled CF'!$I:$I,'Pooled CF'!$A:$A,$A76,'Pooled CF'!$G:$G,GP$6)</f>
        <v>0</v>
      </c>
      <c r="GQ76" s="100">
        <f>SUMIFS('Pooled CF'!$I:$I,'Pooled CF'!$A:$A,$A76,'Pooled CF'!$G:$G,GQ$6)</f>
        <v>0</v>
      </c>
      <c r="GR76" s="100">
        <f>SUMIFS('Pooled CF'!$I:$I,'Pooled CF'!$A:$A,$A76,'Pooled CF'!$G:$G,GR$6)</f>
        <v>0</v>
      </c>
      <c r="GS76" s="100">
        <f>SUMIFS('Pooled CF'!$I:$I,'Pooled CF'!$A:$A,$A76,'Pooled CF'!$G:$G,GS$6)</f>
        <v>0</v>
      </c>
      <c r="GU76" s="85">
        <f t="shared" si="202"/>
        <v>0</v>
      </c>
      <c r="GV76" s="85">
        <f t="shared" si="202"/>
        <v>0</v>
      </c>
      <c r="GW76" s="85">
        <f t="shared" si="202"/>
        <v>0</v>
      </c>
      <c r="GX76" s="85">
        <f t="shared" si="202"/>
        <v>0</v>
      </c>
      <c r="GY76" s="85">
        <f t="shared" si="202"/>
        <v>0</v>
      </c>
      <c r="GZ76" s="85">
        <f t="shared" si="202"/>
        <v>0</v>
      </c>
      <c r="HA76" s="85">
        <f t="shared" si="202"/>
        <v>0</v>
      </c>
      <c r="HB76" s="85">
        <f t="shared" si="202"/>
        <v>0</v>
      </c>
      <c r="HC76" s="85">
        <f t="shared" si="202"/>
        <v>0</v>
      </c>
      <c r="HD76" s="85">
        <f t="shared" si="202"/>
        <v>0</v>
      </c>
      <c r="HE76" s="85">
        <f t="shared" si="202"/>
        <v>0</v>
      </c>
      <c r="HF76" s="85">
        <f t="shared" si="202"/>
        <v>0</v>
      </c>
      <c r="HG76" s="85">
        <f t="shared" si="202"/>
        <v>0</v>
      </c>
      <c r="HH76" s="85">
        <f t="shared" si="202"/>
        <v>0</v>
      </c>
      <c r="HI76" s="85">
        <f t="shared" si="202"/>
        <v>5288055.3416782692</v>
      </c>
      <c r="HJ76" s="85">
        <f t="shared" si="202"/>
        <v>37640521.508646742</v>
      </c>
      <c r="HK76" s="85">
        <f t="shared" si="203"/>
        <v>42928576.850325011</v>
      </c>
    </row>
    <row r="77" spans="1:219" hidden="1" outlineLevel="1" x14ac:dyDescent="0.75">
      <c r="A77" s="112" t="str">
        <f t="shared" si="201"/>
        <v>GSMS 2019-GC38 B-Piece Cashflow</v>
      </c>
      <c r="B77" s="112" t="str">
        <f t="shared" si="201"/>
        <v>GSMS 2019-GC38</v>
      </c>
      <c r="C77" s="104"/>
      <c r="D77" s="87"/>
      <c r="E77" s="88"/>
      <c r="F77" s="85"/>
      <c r="G77" s="85"/>
      <c r="H77" s="86"/>
      <c r="I77" s="95"/>
      <c r="K77" s="100">
        <f>SUMIFS('Pooled CF'!$I:$I,'Pooled CF'!$A:$A,$A77,'Pooled CF'!$G:$G,K$6)</f>
        <v>0</v>
      </c>
      <c r="L77" s="100">
        <f>SUMIFS('Pooled CF'!$I:$I,'Pooled CF'!$A:$A,$A77,'Pooled CF'!$G:$G,L$6)</f>
        <v>0</v>
      </c>
      <c r="M77" s="100">
        <f>SUMIFS('Pooled CF'!$I:$I,'Pooled CF'!$A:$A,$A77,'Pooled CF'!$G:$G,M$6)</f>
        <v>0</v>
      </c>
      <c r="N77" s="100">
        <f>SUMIFS('Pooled CF'!$I:$I,'Pooled CF'!$A:$A,$A77,'Pooled CF'!$G:$G,N$6)</f>
        <v>0</v>
      </c>
      <c r="O77" s="100">
        <f>SUMIFS('Pooled CF'!$I:$I,'Pooled CF'!$A:$A,$A77,'Pooled CF'!$G:$G,O$6)</f>
        <v>0</v>
      </c>
      <c r="P77" s="100">
        <f>SUMIFS('Pooled CF'!$I:$I,'Pooled CF'!$A:$A,$A77,'Pooled CF'!$G:$G,P$6)</f>
        <v>0</v>
      </c>
      <c r="Q77" s="100">
        <f>SUMIFS('Pooled CF'!$I:$I,'Pooled CF'!$A:$A,$A77,'Pooled CF'!$G:$G,Q$6)</f>
        <v>0</v>
      </c>
      <c r="R77" s="100">
        <f>SUMIFS('Pooled CF'!$I:$I,'Pooled CF'!$A:$A,$A77,'Pooled CF'!$G:$G,R$6)</f>
        <v>0</v>
      </c>
      <c r="S77" s="100">
        <f>SUMIFS('Pooled CF'!$I:$I,'Pooled CF'!$A:$A,$A77,'Pooled CF'!$G:$G,S$6)</f>
        <v>0</v>
      </c>
      <c r="T77" s="100">
        <f>SUMIFS('Pooled CF'!$I:$I,'Pooled CF'!$A:$A,$A77,'Pooled CF'!$G:$G,T$6)</f>
        <v>0</v>
      </c>
      <c r="U77" s="100">
        <f>SUMIFS('Pooled CF'!$I:$I,'Pooled CF'!$A:$A,$A77,'Pooled CF'!$G:$G,U$6)</f>
        <v>0</v>
      </c>
      <c r="V77" s="100">
        <f>SUMIFS('Pooled CF'!$I:$I,'Pooled CF'!$A:$A,$A77,'Pooled CF'!$G:$G,V$6)</f>
        <v>0</v>
      </c>
      <c r="W77" s="100">
        <f>SUMIFS('Pooled CF'!$I:$I,'Pooled CF'!$A:$A,$A77,'Pooled CF'!$G:$G,W$6)</f>
        <v>0</v>
      </c>
      <c r="X77" s="100">
        <f>SUMIFS('Pooled CF'!$I:$I,'Pooled CF'!$A:$A,$A77,'Pooled CF'!$G:$G,X$6)</f>
        <v>0</v>
      </c>
      <c r="Y77" s="100">
        <f>SUMIFS('Pooled CF'!$I:$I,'Pooled CF'!$A:$A,$A77,'Pooled CF'!$G:$G,Y$6)</f>
        <v>0</v>
      </c>
      <c r="Z77" s="100">
        <f>SUMIFS('Pooled CF'!$I:$I,'Pooled CF'!$A:$A,$A77,'Pooled CF'!$G:$G,Z$6)</f>
        <v>0</v>
      </c>
      <c r="AA77" s="100">
        <f>SUMIFS('Pooled CF'!$I:$I,'Pooled CF'!$A:$A,$A77,'Pooled CF'!$G:$G,AA$6)</f>
        <v>0</v>
      </c>
      <c r="AB77" s="100">
        <f>SUMIFS('Pooled CF'!$I:$I,'Pooled CF'!$A:$A,$A77,'Pooled CF'!$G:$G,AB$6)</f>
        <v>0</v>
      </c>
      <c r="AC77" s="100">
        <f>SUMIFS('Pooled CF'!$I:$I,'Pooled CF'!$A:$A,$A77,'Pooled CF'!$G:$G,AC$6)</f>
        <v>0</v>
      </c>
      <c r="AD77" s="100">
        <f>SUMIFS('Pooled CF'!$I:$I,'Pooled CF'!$A:$A,$A77,'Pooled CF'!$G:$G,AD$6)</f>
        <v>0</v>
      </c>
      <c r="AE77" s="100">
        <f>SUMIFS('Pooled CF'!$I:$I,'Pooled CF'!$A:$A,$A77,'Pooled CF'!$G:$G,AE$6)</f>
        <v>0</v>
      </c>
      <c r="AF77" s="100">
        <f>SUMIFS('Pooled CF'!$I:$I,'Pooled CF'!$A:$A,$A77,'Pooled CF'!$G:$G,AF$6)</f>
        <v>0</v>
      </c>
      <c r="AG77" s="100">
        <f>SUMIFS('Pooled CF'!$I:$I,'Pooled CF'!$A:$A,$A77,'Pooled CF'!$G:$G,AG$6)</f>
        <v>0</v>
      </c>
      <c r="AH77" s="100">
        <f>SUMIFS('Pooled CF'!$I:$I,'Pooled CF'!$A:$A,$A77,'Pooled CF'!$G:$G,AH$6)</f>
        <v>0</v>
      </c>
      <c r="AI77" s="100">
        <f>SUMIFS('Pooled CF'!$I:$I,'Pooled CF'!$A:$A,$A77,'Pooled CF'!$G:$G,AI$6)</f>
        <v>0</v>
      </c>
      <c r="AJ77" s="100">
        <f>SUMIFS('Pooled CF'!$I:$I,'Pooled CF'!$A:$A,$A77,'Pooled CF'!$G:$G,AJ$6)</f>
        <v>0</v>
      </c>
      <c r="AK77" s="100">
        <f>SUMIFS('Pooled CF'!$I:$I,'Pooled CF'!$A:$A,$A77,'Pooled CF'!$G:$G,AK$6)</f>
        <v>0</v>
      </c>
      <c r="AL77" s="100">
        <f>SUMIFS('Pooled CF'!$I:$I,'Pooled CF'!$A:$A,$A77,'Pooled CF'!$G:$G,AL$6)</f>
        <v>0</v>
      </c>
      <c r="AM77" s="100">
        <f>SUMIFS('Pooled CF'!$I:$I,'Pooled CF'!$A:$A,$A77,'Pooled CF'!$G:$G,AM$6)</f>
        <v>0</v>
      </c>
      <c r="AN77" s="100">
        <f>SUMIFS('Pooled CF'!$I:$I,'Pooled CF'!$A:$A,$A77,'Pooled CF'!$G:$G,AN$6)</f>
        <v>0</v>
      </c>
      <c r="AO77" s="100">
        <f>SUMIFS('Pooled CF'!$I:$I,'Pooled CF'!$A:$A,$A77,'Pooled CF'!$G:$G,AO$6)</f>
        <v>0</v>
      </c>
      <c r="AP77" s="100">
        <f>SUMIFS('Pooled CF'!$I:$I,'Pooled CF'!$A:$A,$A77,'Pooled CF'!$G:$G,AP$6)</f>
        <v>0</v>
      </c>
      <c r="AQ77" s="100">
        <f>SUMIFS('Pooled CF'!$I:$I,'Pooled CF'!$A:$A,$A77,'Pooled CF'!$G:$G,AQ$6)</f>
        <v>0</v>
      </c>
      <c r="AR77" s="100">
        <f>SUMIFS('Pooled CF'!$I:$I,'Pooled CF'!$A:$A,$A77,'Pooled CF'!$G:$G,AR$6)</f>
        <v>0</v>
      </c>
      <c r="AS77" s="100">
        <f>SUMIFS('Pooled CF'!$I:$I,'Pooled CF'!$A:$A,$A77,'Pooled CF'!$G:$G,AS$6)</f>
        <v>0</v>
      </c>
      <c r="AT77" s="100">
        <f>SUMIFS('Pooled CF'!$I:$I,'Pooled CF'!$A:$A,$A77,'Pooled CF'!$G:$G,AT$6)</f>
        <v>0</v>
      </c>
      <c r="AU77" s="100">
        <f>SUMIFS('Pooled CF'!$I:$I,'Pooled CF'!$A:$A,$A77,'Pooled CF'!$G:$G,AU$6)</f>
        <v>0</v>
      </c>
      <c r="AV77" s="100">
        <f>SUMIFS('Pooled CF'!$I:$I,'Pooled CF'!$A:$A,$A77,'Pooled CF'!$G:$G,AV$6)</f>
        <v>0</v>
      </c>
      <c r="AW77" s="100">
        <f>SUMIFS('Pooled CF'!$I:$I,'Pooled CF'!$A:$A,$A77,'Pooled CF'!$G:$G,AW$6)</f>
        <v>0</v>
      </c>
      <c r="AX77" s="100">
        <f>SUMIFS('Pooled CF'!$I:$I,'Pooled CF'!$A:$A,$A77,'Pooled CF'!$G:$G,AX$6)</f>
        <v>0</v>
      </c>
      <c r="AY77" s="100">
        <f>SUMIFS('Pooled CF'!$I:$I,'Pooled CF'!$A:$A,$A77,'Pooled CF'!$G:$G,AY$6)</f>
        <v>0</v>
      </c>
      <c r="AZ77" s="100">
        <f>SUMIFS('Pooled CF'!$I:$I,'Pooled CF'!$A:$A,$A77,'Pooled CF'!$G:$G,AZ$6)</f>
        <v>0</v>
      </c>
      <c r="BA77" s="100">
        <f>SUMIFS('Pooled CF'!$I:$I,'Pooled CF'!$A:$A,$A77,'Pooled CF'!$G:$G,BA$6)</f>
        <v>0</v>
      </c>
      <c r="BB77" s="100">
        <f>SUMIFS('Pooled CF'!$I:$I,'Pooled CF'!$A:$A,$A77,'Pooled CF'!$G:$G,BB$6)</f>
        <v>0</v>
      </c>
      <c r="BC77" s="100">
        <f>SUMIFS('Pooled CF'!$I:$I,'Pooled CF'!$A:$A,$A77,'Pooled CF'!$G:$G,BC$6)</f>
        <v>0</v>
      </c>
      <c r="BD77" s="100">
        <f>SUMIFS('Pooled CF'!$I:$I,'Pooled CF'!$A:$A,$A77,'Pooled CF'!$G:$G,BD$6)</f>
        <v>0</v>
      </c>
      <c r="BE77" s="100">
        <f>SUMIFS('Pooled CF'!$I:$I,'Pooled CF'!$A:$A,$A77,'Pooled CF'!$G:$G,BE$6)</f>
        <v>0</v>
      </c>
      <c r="BF77" s="100">
        <f>SUMIFS('Pooled CF'!$I:$I,'Pooled CF'!$A:$A,$A77,'Pooled CF'!$G:$G,BF$6)</f>
        <v>0</v>
      </c>
      <c r="BG77" s="100">
        <f>SUMIFS('Pooled CF'!$I:$I,'Pooled CF'!$A:$A,$A77,'Pooled CF'!$G:$G,BG$6)</f>
        <v>0</v>
      </c>
      <c r="BH77" s="100">
        <f>SUMIFS('Pooled CF'!$I:$I,'Pooled CF'!$A:$A,$A77,'Pooled CF'!$G:$G,BH$6)</f>
        <v>0</v>
      </c>
      <c r="BI77" s="100">
        <f>SUMIFS('Pooled CF'!$I:$I,'Pooled CF'!$A:$A,$A77,'Pooled CF'!$G:$G,BI$6)</f>
        <v>0</v>
      </c>
      <c r="BJ77" s="100">
        <f>SUMIFS('Pooled CF'!$I:$I,'Pooled CF'!$A:$A,$A77,'Pooled CF'!$G:$G,BJ$6)</f>
        <v>0</v>
      </c>
      <c r="BK77" s="100">
        <f>SUMIFS('Pooled CF'!$I:$I,'Pooled CF'!$A:$A,$A77,'Pooled CF'!$G:$G,BK$6)</f>
        <v>0</v>
      </c>
      <c r="BL77" s="100">
        <f>SUMIFS('Pooled CF'!$I:$I,'Pooled CF'!$A:$A,$A77,'Pooled CF'!$G:$G,BL$6)</f>
        <v>0</v>
      </c>
      <c r="BM77" s="100">
        <f>SUMIFS('Pooled CF'!$I:$I,'Pooled CF'!$A:$A,$A77,'Pooled CF'!$G:$G,BM$6)</f>
        <v>0</v>
      </c>
      <c r="BN77" s="100">
        <f>SUMIFS('Pooled CF'!$I:$I,'Pooled CF'!$A:$A,$A77,'Pooled CF'!$G:$G,BN$6)</f>
        <v>0</v>
      </c>
      <c r="BO77" s="100">
        <f>SUMIFS('Pooled CF'!$I:$I,'Pooled CF'!$A:$A,$A77,'Pooled CF'!$G:$G,BO$6)</f>
        <v>0</v>
      </c>
      <c r="BP77" s="100">
        <f>SUMIFS('Pooled CF'!$I:$I,'Pooled CF'!$A:$A,$A77,'Pooled CF'!$G:$G,BP$6)</f>
        <v>0</v>
      </c>
      <c r="BQ77" s="100">
        <f>SUMIFS('Pooled CF'!$I:$I,'Pooled CF'!$A:$A,$A77,'Pooled CF'!$G:$G,BQ$6)</f>
        <v>0</v>
      </c>
      <c r="BR77" s="100">
        <f>SUMIFS('Pooled CF'!$I:$I,'Pooled CF'!$A:$A,$A77,'Pooled CF'!$G:$G,BR$6)</f>
        <v>0</v>
      </c>
      <c r="BS77" s="100">
        <f>SUMIFS('Pooled CF'!$I:$I,'Pooled CF'!$A:$A,$A77,'Pooled CF'!$G:$G,BS$6)</f>
        <v>0</v>
      </c>
      <c r="BT77" s="100">
        <f>SUMIFS('Pooled CF'!$I:$I,'Pooled CF'!$A:$A,$A77,'Pooled CF'!$G:$G,BT$6)</f>
        <v>0</v>
      </c>
      <c r="BU77" s="100">
        <f>SUMIFS('Pooled CF'!$I:$I,'Pooled CF'!$A:$A,$A77,'Pooled CF'!$G:$G,BU$6)</f>
        <v>0</v>
      </c>
      <c r="BV77" s="100">
        <f>SUMIFS('Pooled CF'!$I:$I,'Pooled CF'!$A:$A,$A77,'Pooled CF'!$G:$G,BV$6)</f>
        <v>0</v>
      </c>
      <c r="BW77" s="100">
        <f>SUMIFS('Pooled CF'!$I:$I,'Pooled CF'!$A:$A,$A77,'Pooled CF'!$G:$G,BW$6)</f>
        <v>0</v>
      </c>
      <c r="BX77" s="100">
        <f>SUMIFS('Pooled CF'!$I:$I,'Pooled CF'!$A:$A,$A77,'Pooled CF'!$G:$G,BX$6)</f>
        <v>0</v>
      </c>
      <c r="BY77" s="100">
        <f>SUMIFS('Pooled CF'!$I:$I,'Pooled CF'!$A:$A,$A77,'Pooled CF'!$G:$G,BY$6)</f>
        <v>0</v>
      </c>
      <c r="BZ77" s="100">
        <f>SUMIFS('Pooled CF'!$I:$I,'Pooled CF'!$A:$A,$A77,'Pooled CF'!$G:$G,BZ$6)</f>
        <v>0</v>
      </c>
      <c r="CA77" s="100">
        <f>SUMIFS('Pooled CF'!$I:$I,'Pooled CF'!$A:$A,$A77,'Pooled CF'!$G:$G,CA$6)</f>
        <v>0</v>
      </c>
      <c r="CB77" s="100">
        <f>SUMIFS('Pooled CF'!$I:$I,'Pooled CF'!$A:$A,$A77,'Pooled CF'!$G:$G,CB$6)</f>
        <v>0</v>
      </c>
      <c r="CC77" s="100">
        <f>SUMIFS('Pooled CF'!$I:$I,'Pooled CF'!$A:$A,$A77,'Pooled CF'!$G:$G,CC$6)</f>
        <v>0</v>
      </c>
      <c r="CD77" s="100">
        <f>SUMIFS('Pooled CF'!$I:$I,'Pooled CF'!$A:$A,$A77,'Pooled CF'!$G:$G,CD$6)</f>
        <v>0</v>
      </c>
      <c r="CE77" s="100">
        <f>SUMIFS('Pooled CF'!$I:$I,'Pooled CF'!$A:$A,$A77,'Pooled CF'!$G:$G,CE$6)</f>
        <v>0</v>
      </c>
      <c r="CF77" s="100">
        <f>SUMIFS('Pooled CF'!$I:$I,'Pooled CF'!$A:$A,$A77,'Pooled CF'!$G:$G,CF$6)</f>
        <v>0</v>
      </c>
      <c r="CG77" s="100">
        <f>SUMIFS('Pooled CF'!$I:$I,'Pooled CF'!$A:$A,$A77,'Pooled CF'!$G:$G,CG$6)</f>
        <v>0</v>
      </c>
      <c r="CH77" s="100">
        <f>SUMIFS('Pooled CF'!$I:$I,'Pooled CF'!$A:$A,$A77,'Pooled CF'!$G:$G,CH$6)</f>
        <v>0</v>
      </c>
      <c r="CI77" s="100">
        <f>SUMIFS('Pooled CF'!$I:$I,'Pooled CF'!$A:$A,$A77,'Pooled CF'!$G:$G,CI$6)</f>
        <v>0</v>
      </c>
      <c r="CJ77" s="100">
        <f>SUMIFS('Pooled CF'!$I:$I,'Pooled CF'!$A:$A,$A77,'Pooled CF'!$G:$G,CJ$6)</f>
        <v>0</v>
      </c>
      <c r="CK77" s="100">
        <f>SUMIFS('Pooled CF'!$I:$I,'Pooled CF'!$A:$A,$A77,'Pooled CF'!$G:$G,CK$6)</f>
        <v>0</v>
      </c>
      <c r="CL77" s="100">
        <f>SUMIFS('Pooled CF'!$I:$I,'Pooled CF'!$A:$A,$A77,'Pooled CF'!$G:$G,CL$6)</f>
        <v>0</v>
      </c>
      <c r="CM77" s="100">
        <f>SUMIFS('Pooled CF'!$I:$I,'Pooled CF'!$A:$A,$A77,'Pooled CF'!$G:$G,CM$6)</f>
        <v>0</v>
      </c>
      <c r="CN77" s="100">
        <f>SUMIFS('Pooled CF'!$I:$I,'Pooled CF'!$A:$A,$A77,'Pooled CF'!$G:$G,CN$6)</f>
        <v>0</v>
      </c>
      <c r="CO77" s="100">
        <f>SUMIFS('Pooled CF'!$I:$I,'Pooled CF'!$A:$A,$A77,'Pooled CF'!$G:$G,CO$6)</f>
        <v>0</v>
      </c>
      <c r="CP77" s="100">
        <f>SUMIFS('Pooled CF'!$I:$I,'Pooled CF'!$A:$A,$A77,'Pooled CF'!$G:$G,CP$6)</f>
        <v>0</v>
      </c>
      <c r="CQ77" s="100">
        <f>SUMIFS('Pooled CF'!$I:$I,'Pooled CF'!$A:$A,$A77,'Pooled CF'!$G:$G,CQ$6)</f>
        <v>0</v>
      </c>
      <c r="CR77" s="100">
        <f>SUMIFS('Pooled CF'!$I:$I,'Pooled CF'!$A:$A,$A77,'Pooled CF'!$G:$G,CR$6)</f>
        <v>0</v>
      </c>
      <c r="CS77" s="100">
        <f>SUMIFS('Pooled CF'!$I:$I,'Pooled CF'!$A:$A,$A77,'Pooled CF'!$G:$G,CS$6)</f>
        <v>0</v>
      </c>
      <c r="CT77" s="100">
        <f>SUMIFS('Pooled CF'!$I:$I,'Pooled CF'!$A:$A,$A77,'Pooled CF'!$G:$G,CT$6)</f>
        <v>0</v>
      </c>
      <c r="CU77" s="100">
        <f>SUMIFS('Pooled CF'!$I:$I,'Pooled CF'!$A:$A,$A77,'Pooled CF'!$G:$G,CU$6)</f>
        <v>0</v>
      </c>
      <c r="CV77" s="100">
        <f>SUMIFS('Pooled CF'!$I:$I,'Pooled CF'!$A:$A,$A77,'Pooled CF'!$G:$G,CV$6)</f>
        <v>0</v>
      </c>
      <c r="CW77" s="100">
        <f>SUMIFS('Pooled CF'!$I:$I,'Pooled CF'!$A:$A,$A77,'Pooled CF'!$G:$G,CW$6)</f>
        <v>0</v>
      </c>
      <c r="CX77" s="100">
        <f>SUMIFS('Pooled CF'!$I:$I,'Pooled CF'!$A:$A,$A77,'Pooled CF'!$G:$G,CX$6)</f>
        <v>0</v>
      </c>
      <c r="CY77" s="100">
        <f>SUMIFS('Pooled CF'!$I:$I,'Pooled CF'!$A:$A,$A77,'Pooled CF'!$G:$G,CY$6)</f>
        <v>0</v>
      </c>
      <c r="CZ77" s="100">
        <f>SUMIFS('Pooled CF'!$I:$I,'Pooled CF'!$A:$A,$A77,'Pooled CF'!$G:$G,CZ$6)</f>
        <v>0</v>
      </c>
      <c r="DA77" s="100">
        <f>SUMIFS('Pooled CF'!$I:$I,'Pooled CF'!$A:$A,$A77,'Pooled CF'!$G:$G,DA$6)</f>
        <v>0</v>
      </c>
      <c r="DB77" s="100">
        <f>SUMIFS('Pooled CF'!$I:$I,'Pooled CF'!$A:$A,$A77,'Pooled CF'!$G:$G,DB$6)</f>
        <v>0</v>
      </c>
      <c r="DC77" s="100">
        <f>SUMIFS('Pooled CF'!$I:$I,'Pooled CF'!$A:$A,$A77,'Pooled CF'!$G:$G,DC$6)</f>
        <v>0</v>
      </c>
      <c r="DD77" s="100">
        <f>SUMIFS('Pooled CF'!$I:$I,'Pooled CF'!$A:$A,$A77,'Pooled CF'!$G:$G,DD$6)</f>
        <v>0</v>
      </c>
      <c r="DE77" s="100">
        <f>SUMIFS('Pooled CF'!$I:$I,'Pooled CF'!$A:$A,$A77,'Pooled CF'!$G:$G,DE$6)</f>
        <v>0</v>
      </c>
      <c r="DF77" s="100">
        <f>SUMIFS('Pooled CF'!$I:$I,'Pooled CF'!$A:$A,$A77,'Pooled CF'!$G:$G,DF$6)</f>
        <v>0</v>
      </c>
      <c r="DG77" s="100">
        <f>SUMIFS('Pooled CF'!$I:$I,'Pooled CF'!$A:$A,$A77,'Pooled CF'!$G:$G,DG$6)</f>
        <v>0</v>
      </c>
      <c r="DH77" s="100">
        <f>SUMIFS('Pooled CF'!$I:$I,'Pooled CF'!$A:$A,$A77,'Pooled CF'!$G:$G,DH$6)</f>
        <v>0</v>
      </c>
      <c r="DI77" s="100">
        <f>SUMIFS('Pooled CF'!$I:$I,'Pooled CF'!$A:$A,$A77,'Pooled CF'!$G:$G,DI$6)</f>
        <v>0</v>
      </c>
      <c r="DJ77" s="100">
        <f>SUMIFS('Pooled CF'!$I:$I,'Pooled CF'!$A:$A,$A77,'Pooled CF'!$G:$G,DJ$6)</f>
        <v>0</v>
      </c>
      <c r="DK77" s="100">
        <f>SUMIFS('Pooled CF'!$I:$I,'Pooled CF'!$A:$A,$A77,'Pooled CF'!$G:$G,DK$6)</f>
        <v>0</v>
      </c>
      <c r="DL77" s="100">
        <f>SUMIFS('Pooled CF'!$I:$I,'Pooled CF'!$A:$A,$A77,'Pooled CF'!$G:$G,DL$6)</f>
        <v>0</v>
      </c>
      <c r="DM77" s="100">
        <f>SUMIFS('Pooled CF'!$I:$I,'Pooled CF'!$A:$A,$A77,'Pooled CF'!$G:$G,DM$6)</f>
        <v>0</v>
      </c>
      <c r="DN77" s="100">
        <f>SUMIFS('Pooled CF'!$I:$I,'Pooled CF'!$A:$A,$A77,'Pooled CF'!$G:$G,DN$6)</f>
        <v>0</v>
      </c>
      <c r="DO77" s="100">
        <f>SUMIFS('Pooled CF'!$I:$I,'Pooled CF'!$A:$A,$A77,'Pooled CF'!$G:$G,DO$6)</f>
        <v>0</v>
      </c>
      <c r="DP77" s="100">
        <f>SUMIFS('Pooled CF'!$I:$I,'Pooled CF'!$A:$A,$A77,'Pooled CF'!$G:$G,DP$6)</f>
        <v>0</v>
      </c>
      <c r="DQ77" s="100">
        <f>SUMIFS('Pooled CF'!$I:$I,'Pooled CF'!$A:$A,$A77,'Pooled CF'!$G:$G,DQ$6)</f>
        <v>0</v>
      </c>
      <c r="DR77" s="100">
        <f>SUMIFS('Pooled CF'!$I:$I,'Pooled CF'!$A:$A,$A77,'Pooled CF'!$G:$G,DR$6)</f>
        <v>0</v>
      </c>
      <c r="DS77" s="100">
        <f>SUMIFS('Pooled CF'!$I:$I,'Pooled CF'!$A:$A,$A77,'Pooled CF'!$G:$G,DS$6)</f>
        <v>0</v>
      </c>
      <c r="DT77" s="100">
        <f>SUMIFS('Pooled CF'!$I:$I,'Pooled CF'!$A:$A,$A77,'Pooled CF'!$G:$G,DT$6)</f>
        <v>0</v>
      </c>
      <c r="DU77" s="100">
        <f>SUMIFS('Pooled CF'!$I:$I,'Pooled CF'!$A:$A,$A77,'Pooled CF'!$G:$G,DU$6)</f>
        <v>0</v>
      </c>
      <c r="DV77" s="100">
        <f>SUMIFS('Pooled CF'!$I:$I,'Pooled CF'!$A:$A,$A77,'Pooled CF'!$G:$G,DV$6)</f>
        <v>0</v>
      </c>
      <c r="DW77" s="100">
        <f>SUMIFS('Pooled CF'!$I:$I,'Pooled CF'!$A:$A,$A77,'Pooled CF'!$G:$G,DW$6)</f>
        <v>0</v>
      </c>
      <c r="DX77" s="100">
        <f>SUMIFS('Pooled CF'!$I:$I,'Pooled CF'!$A:$A,$A77,'Pooled CF'!$G:$G,DX$6)</f>
        <v>0</v>
      </c>
      <c r="DY77" s="100">
        <f>SUMIFS('Pooled CF'!$I:$I,'Pooled CF'!$A:$A,$A77,'Pooled CF'!$G:$G,DY$6)</f>
        <v>0</v>
      </c>
      <c r="DZ77" s="100">
        <f>SUMIFS('Pooled CF'!$I:$I,'Pooled CF'!$A:$A,$A77,'Pooled CF'!$G:$G,DZ$6)</f>
        <v>0</v>
      </c>
      <c r="EA77" s="100">
        <f>SUMIFS('Pooled CF'!$I:$I,'Pooled CF'!$A:$A,$A77,'Pooled CF'!$G:$G,EA$6)</f>
        <v>0</v>
      </c>
      <c r="EB77" s="100">
        <f>SUMIFS('Pooled CF'!$I:$I,'Pooled CF'!$A:$A,$A77,'Pooled CF'!$G:$G,EB$6)</f>
        <v>0</v>
      </c>
      <c r="EC77" s="100">
        <f>SUMIFS('Pooled CF'!$I:$I,'Pooled CF'!$A:$A,$A77,'Pooled CF'!$G:$G,EC$6)</f>
        <v>0</v>
      </c>
      <c r="ED77" s="100">
        <f>SUMIFS('Pooled CF'!$I:$I,'Pooled CF'!$A:$A,$A77,'Pooled CF'!$G:$G,ED$6)</f>
        <v>0</v>
      </c>
      <c r="EE77" s="100">
        <f>SUMIFS('Pooled CF'!$I:$I,'Pooled CF'!$A:$A,$A77,'Pooled CF'!$G:$G,EE$6)</f>
        <v>0</v>
      </c>
      <c r="EF77" s="100">
        <f>SUMIFS('Pooled CF'!$I:$I,'Pooled CF'!$A:$A,$A77,'Pooled CF'!$G:$G,EF$6)</f>
        <v>0</v>
      </c>
      <c r="EG77" s="100">
        <f>SUMIFS('Pooled CF'!$I:$I,'Pooled CF'!$A:$A,$A77,'Pooled CF'!$G:$G,EG$6)</f>
        <v>0</v>
      </c>
      <c r="EH77" s="100">
        <f>SUMIFS('Pooled CF'!$I:$I,'Pooled CF'!$A:$A,$A77,'Pooled CF'!$G:$G,EH$6)</f>
        <v>0</v>
      </c>
      <c r="EI77" s="100">
        <f>SUMIFS('Pooled CF'!$I:$I,'Pooled CF'!$A:$A,$A77,'Pooled CF'!$G:$G,EI$6)</f>
        <v>0</v>
      </c>
      <c r="EJ77" s="100">
        <f>SUMIFS('Pooled CF'!$I:$I,'Pooled CF'!$A:$A,$A77,'Pooled CF'!$G:$G,EJ$6)</f>
        <v>0</v>
      </c>
      <c r="EK77" s="100">
        <f>SUMIFS('Pooled CF'!$I:$I,'Pooled CF'!$A:$A,$A77,'Pooled CF'!$G:$G,EK$6)</f>
        <v>0</v>
      </c>
      <c r="EL77" s="100">
        <f>SUMIFS('Pooled CF'!$I:$I,'Pooled CF'!$A:$A,$A77,'Pooled CF'!$G:$G,EL$6)</f>
        <v>0</v>
      </c>
      <c r="EM77" s="100">
        <f>SUMIFS('Pooled CF'!$I:$I,'Pooled CF'!$A:$A,$A77,'Pooled CF'!$G:$G,EM$6)</f>
        <v>0</v>
      </c>
      <c r="EN77" s="100">
        <f>SUMIFS('Pooled CF'!$I:$I,'Pooled CF'!$A:$A,$A77,'Pooled CF'!$G:$G,EN$6)</f>
        <v>0</v>
      </c>
      <c r="EO77" s="100">
        <f>SUMIFS('Pooled CF'!$I:$I,'Pooled CF'!$A:$A,$A77,'Pooled CF'!$G:$G,EO$6)</f>
        <v>0</v>
      </c>
      <c r="EP77" s="100">
        <f>SUMIFS('Pooled CF'!$I:$I,'Pooled CF'!$A:$A,$A77,'Pooled CF'!$G:$G,EP$6)</f>
        <v>0</v>
      </c>
      <c r="EQ77" s="100">
        <f>SUMIFS('Pooled CF'!$I:$I,'Pooled CF'!$A:$A,$A77,'Pooled CF'!$G:$G,EQ$6)</f>
        <v>0</v>
      </c>
      <c r="ER77" s="100">
        <f>SUMIFS('Pooled CF'!$I:$I,'Pooled CF'!$A:$A,$A77,'Pooled CF'!$G:$G,ER$6)</f>
        <v>0</v>
      </c>
      <c r="ES77" s="100">
        <f>SUMIFS('Pooled CF'!$I:$I,'Pooled CF'!$A:$A,$A77,'Pooled CF'!$G:$G,ES$6)</f>
        <v>0</v>
      </c>
      <c r="ET77" s="100">
        <f>SUMIFS('Pooled CF'!$I:$I,'Pooled CF'!$A:$A,$A77,'Pooled CF'!$G:$G,ET$6)</f>
        <v>0</v>
      </c>
      <c r="EU77" s="100">
        <f>SUMIFS('Pooled CF'!$I:$I,'Pooled CF'!$A:$A,$A77,'Pooled CF'!$G:$G,EU$6)</f>
        <v>0</v>
      </c>
      <c r="EV77" s="100">
        <f>SUMIFS('Pooled CF'!$I:$I,'Pooled CF'!$A:$A,$A77,'Pooled CF'!$G:$G,EV$6)</f>
        <v>0</v>
      </c>
      <c r="EW77" s="100">
        <f>SUMIFS('Pooled CF'!$I:$I,'Pooled CF'!$A:$A,$A77,'Pooled CF'!$G:$G,EW$6)</f>
        <v>0</v>
      </c>
      <c r="EX77" s="100">
        <f>SUMIFS('Pooled CF'!$I:$I,'Pooled CF'!$A:$A,$A77,'Pooled CF'!$G:$G,EX$6)</f>
        <v>0</v>
      </c>
      <c r="EY77" s="100">
        <f>SUMIFS('Pooled CF'!$I:$I,'Pooled CF'!$A:$A,$A77,'Pooled CF'!$G:$G,EY$6)</f>
        <v>0</v>
      </c>
      <c r="EZ77" s="100">
        <f>SUMIFS('Pooled CF'!$I:$I,'Pooled CF'!$A:$A,$A77,'Pooled CF'!$G:$G,EZ$6)</f>
        <v>0</v>
      </c>
      <c r="FA77" s="100">
        <f>SUMIFS('Pooled CF'!$I:$I,'Pooled CF'!$A:$A,$A77,'Pooled CF'!$G:$G,FA$6)</f>
        <v>0</v>
      </c>
      <c r="FB77" s="100">
        <f>SUMIFS('Pooled CF'!$I:$I,'Pooled CF'!$A:$A,$A77,'Pooled CF'!$G:$G,FB$6)</f>
        <v>0</v>
      </c>
      <c r="FC77" s="100">
        <f>SUMIFS('Pooled CF'!$I:$I,'Pooled CF'!$A:$A,$A77,'Pooled CF'!$G:$G,FC$6)</f>
        <v>0</v>
      </c>
      <c r="FD77" s="100">
        <f>SUMIFS('Pooled CF'!$I:$I,'Pooled CF'!$A:$A,$A77,'Pooled CF'!$G:$G,FD$6)</f>
        <v>0</v>
      </c>
      <c r="FE77" s="100">
        <f>SUMIFS('Pooled CF'!$I:$I,'Pooled CF'!$A:$A,$A77,'Pooled CF'!$G:$G,FE$6)</f>
        <v>0</v>
      </c>
      <c r="FF77" s="100">
        <f>SUMIFS('Pooled CF'!$I:$I,'Pooled CF'!$A:$A,$A77,'Pooled CF'!$G:$G,FF$6)</f>
        <v>0</v>
      </c>
      <c r="FG77" s="100">
        <f>SUMIFS('Pooled CF'!$I:$I,'Pooled CF'!$A:$A,$A77,'Pooled CF'!$G:$G,FG$6)</f>
        <v>0</v>
      </c>
      <c r="FH77" s="100">
        <f>SUMIFS('Pooled CF'!$I:$I,'Pooled CF'!$A:$A,$A77,'Pooled CF'!$G:$G,FH$6)</f>
        <v>0</v>
      </c>
      <c r="FI77" s="100">
        <f>SUMIFS('Pooled CF'!$I:$I,'Pooled CF'!$A:$A,$A77,'Pooled CF'!$G:$G,FI$6)</f>
        <v>0</v>
      </c>
      <c r="FJ77" s="100">
        <f>SUMIFS('Pooled CF'!$I:$I,'Pooled CF'!$A:$A,$A77,'Pooled CF'!$G:$G,FJ$6)</f>
        <v>0</v>
      </c>
      <c r="FK77" s="100">
        <f>SUMIFS('Pooled CF'!$I:$I,'Pooled CF'!$A:$A,$A77,'Pooled CF'!$G:$G,FK$6)</f>
        <v>0</v>
      </c>
      <c r="FL77" s="100">
        <f>SUMIFS('Pooled CF'!$I:$I,'Pooled CF'!$A:$A,$A77,'Pooled CF'!$G:$G,FL$6)</f>
        <v>0</v>
      </c>
      <c r="FM77" s="100">
        <f>SUMIFS('Pooled CF'!$I:$I,'Pooled CF'!$A:$A,$A77,'Pooled CF'!$G:$G,FM$6)</f>
        <v>0</v>
      </c>
      <c r="FN77" s="100">
        <f>SUMIFS('Pooled CF'!$I:$I,'Pooled CF'!$A:$A,$A77,'Pooled CF'!$G:$G,FN$6)</f>
        <v>0</v>
      </c>
      <c r="FO77" s="100">
        <f>SUMIFS('Pooled CF'!$I:$I,'Pooled CF'!$A:$A,$A77,'Pooled CF'!$G:$G,FO$6)</f>
        <v>0</v>
      </c>
      <c r="FP77" s="100">
        <f>SUMIFS('Pooled CF'!$I:$I,'Pooled CF'!$A:$A,$A77,'Pooled CF'!$G:$G,FP$6)</f>
        <v>0</v>
      </c>
      <c r="FQ77" s="100">
        <f>SUMIFS('Pooled CF'!$I:$I,'Pooled CF'!$A:$A,$A77,'Pooled CF'!$G:$G,FQ$6)</f>
        <v>0</v>
      </c>
      <c r="FR77" s="100">
        <f>SUMIFS('Pooled CF'!$I:$I,'Pooled CF'!$A:$A,$A77,'Pooled CF'!$G:$G,FR$6)</f>
        <v>0</v>
      </c>
      <c r="FS77" s="100">
        <f>SUMIFS('Pooled CF'!$I:$I,'Pooled CF'!$A:$A,$A77,'Pooled CF'!$G:$G,FS$6)</f>
        <v>0</v>
      </c>
      <c r="FT77" s="100">
        <f>SUMIFS('Pooled CF'!$I:$I,'Pooled CF'!$A:$A,$A77,'Pooled CF'!$G:$G,FT$6)</f>
        <v>0</v>
      </c>
      <c r="FU77" s="100">
        <f>SUMIFS('Pooled CF'!$I:$I,'Pooled CF'!$A:$A,$A77,'Pooled CF'!$G:$G,FU$6)</f>
        <v>0</v>
      </c>
      <c r="FV77" s="100">
        <f>SUMIFS('Pooled CF'!$I:$I,'Pooled CF'!$A:$A,$A77,'Pooled CF'!$G:$G,FV$6)</f>
        <v>0</v>
      </c>
      <c r="FW77" s="100">
        <f>SUMIFS('Pooled CF'!$I:$I,'Pooled CF'!$A:$A,$A77,'Pooled CF'!$G:$G,FW$6)</f>
        <v>0</v>
      </c>
      <c r="FX77" s="100">
        <f>SUMIFS('Pooled CF'!$I:$I,'Pooled CF'!$A:$A,$A77,'Pooled CF'!$G:$G,FX$6)</f>
        <v>0</v>
      </c>
      <c r="FY77" s="100">
        <f>SUMIFS('Pooled CF'!$I:$I,'Pooled CF'!$A:$A,$A77,'Pooled CF'!$G:$G,FY$6)</f>
        <v>0</v>
      </c>
      <c r="FZ77" s="100">
        <f>SUMIFS('Pooled CF'!$I:$I,'Pooled CF'!$A:$A,$A77,'Pooled CF'!$G:$G,FZ$6)</f>
        <v>0</v>
      </c>
      <c r="GA77" s="100">
        <f>SUMIFS('Pooled CF'!$I:$I,'Pooled CF'!$A:$A,$A77,'Pooled CF'!$G:$G,GA$6)</f>
        <v>0</v>
      </c>
      <c r="GB77" s="100">
        <f>SUMIFS('Pooled CF'!$I:$I,'Pooled CF'!$A:$A,$A77,'Pooled CF'!$G:$G,GB$6)</f>
        <v>0</v>
      </c>
      <c r="GC77" s="100">
        <f>SUMIFS('Pooled CF'!$I:$I,'Pooled CF'!$A:$A,$A77,'Pooled CF'!$G:$G,GC$6)</f>
        <v>0</v>
      </c>
      <c r="GD77" s="100">
        <f>SUMIFS('Pooled CF'!$I:$I,'Pooled CF'!$A:$A,$A77,'Pooled CF'!$G:$G,GD$6)</f>
        <v>0</v>
      </c>
      <c r="GE77" s="100">
        <f>SUMIFS('Pooled CF'!$I:$I,'Pooled CF'!$A:$A,$A77,'Pooled CF'!$G:$G,GE$6)</f>
        <v>0</v>
      </c>
      <c r="GF77" s="100">
        <f>SUMIFS('Pooled CF'!$I:$I,'Pooled CF'!$A:$A,$A77,'Pooled CF'!$G:$G,GF$6)</f>
        <v>0</v>
      </c>
      <c r="GG77" s="100">
        <f>SUMIFS('Pooled CF'!$I:$I,'Pooled CF'!$A:$A,$A77,'Pooled CF'!$G:$G,GG$6)</f>
        <v>0</v>
      </c>
      <c r="GH77" s="100">
        <f>SUMIFS('Pooled CF'!$I:$I,'Pooled CF'!$A:$A,$A77,'Pooled CF'!$G:$G,GH$6)</f>
        <v>0</v>
      </c>
      <c r="GI77" s="100">
        <f>SUMIFS('Pooled CF'!$I:$I,'Pooled CF'!$A:$A,$A77,'Pooled CF'!$G:$G,GI$6)</f>
        <v>34199845.616272248</v>
      </c>
      <c r="GJ77" s="100">
        <f>SUMIFS('Pooled CF'!$I:$I,'Pooled CF'!$A:$A,$A77,'Pooled CF'!$G:$G,GJ$6)</f>
        <v>0</v>
      </c>
      <c r="GK77" s="100">
        <f>SUMIFS('Pooled CF'!$I:$I,'Pooled CF'!$A:$A,$A77,'Pooled CF'!$G:$G,GK$6)</f>
        <v>0</v>
      </c>
      <c r="GL77" s="100">
        <f>SUMIFS('Pooled CF'!$I:$I,'Pooled CF'!$A:$A,$A77,'Pooled CF'!$G:$G,GL$6)</f>
        <v>0</v>
      </c>
      <c r="GM77" s="100">
        <f>SUMIFS('Pooled CF'!$I:$I,'Pooled CF'!$A:$A,$A77,'Pooled CF'!$G:$G,GM$6)</f>
        <v>0</v>
      </c>
      <c r="GN77" s="100">
        <f>SUMIFS('Pooled CF'!$I:$I,'Pooled CF'!$A:$A,$A77,'Pooled CF'!$G:$G,GN$6)</f>
        <v>0</v>
      </c>
      <c r="GO77" s="100">
        <f>SUMIFS('Pooled CF'!$I:$I,'Pooled CF'!$A:$A,$A77,'Pooled CF'!$G:$G,GO$6)</f>
        <v>0</v>
      </c>
      <c r="GP77" s="100">
        <f>SUMIFS('Pooled CF'!$I:$I,'Pooled CF'!$A:$A,$A77,'Pooled CF'!$G:$G,GP$6)</f>
        <v>0</v>
      </c>
      <c r="GQ77" s="100">
        <f>SUMIFS('Pooled CF'!$I:$I,'Pooled CF'!$A:$A,$A77,'Pooled CF'!$G:$G,GQ$6)</f>
        <v>0</v>
      </c>
      <c r="GR77" s="100">
        <f>SUMIFS('Pooled CF'!$I:$I,'Pooled CF'!$A:$A,$A77,'Pooled CF'!$G:$G,GR$6)</f>
        <v>0</v>
      </c>
      <c r="GS77" s="100">
        <f>SUMIFS('Pooled CF'!$I:$I,'Pooled CF'!$A:$A,$A77,'Pooled CF'!$G:$G,GS$6)</f>
        <v>0</v>
      </c>
      <c r="GU77" s="85">
        <f t="shared" si="202"/>
        <v>0</v>
      </c>
      <c r="GV77" s="85">
        <f t="shared" si="202"/>
        <v>0</v>
      </c>
      <c r="GW77" s="85">
        <f t="shared" si="202"/>
        <v>0</v>
      </c>
      <c r="GX77" s="85">
        <f t="shared" si="202"/>
        <v>0</v>
      </c>
      <c r="GY77" s="85">
        <f t="shared" si="202"/>
        <v>0</v>
      </c>
      <c r="GZ77" s="85">
        <f t="shared" si="202"/>
        <v>0</v>
      </c>
      <c r="HA77" s="85">
        <f t="shared" si="202"/>
        <v>0</v>
      </c>
      <c r="HB77" s="85">
        <f t="shared" si="202"/>
        <v>0</v>
      </c>
      <c r="HC77" s="85">
        <f t="shared" si="202"/>
        <v>0</v>
      </c>
      <c r="HD77" s="85">
        <f t="shared" si="202"/>
        <v>0</v>
      </c>
      <c r="HE77" s="85">
        <f t="shared" si="202"/>
        <v>0</v>
      </c>
      <c r="HF77" s="85">
        <f t="shared" si="202"/>
        <v>0</v>
      </c>
      <c r="HG77" s="85">
        <f t="shared" si="202"/>
        <v>0</v>
      </c>
      <c r="HH77" s="85">
        <f t="shared" si="202"/>
        <v>0</v>
      </c>
      <c r="HI77" s="85">
        <f t="shared" si="202"/>
        <v>0</v>
      </c>
      <c r="HJ77" s="85">
        <f t="shared" si="202"/>
        <v>34199845.616272248</v>
      </c>
      <c r="HK77" s="85">
        <f t="shared" si="203"/>
        <v>34199845.616272248</v>
      </c>
    </row>
    <row r="78" spans="1:219" hidden="1" outlineLevel="1" x14ac:dyDescent="0.75">
      <c r="A78" s="112" t="str">
        <f t="shared" si="201"/>
        <v>GSMS 2017-GS8 B-Piece Cashflow</v>
      </c>
      <c r="B78" s="112" t="str">
        <f t="shared" si="201"/>
        <v>GSMS 2017-GS8</v>
      </c>
      <c r="C78" s="104"/>
      <c r="D78" s="87"/>
      <c r="E78" s="88"/>
      <c r="F78" s="85"/>
      <c r="G78" s="85"/>
      <c r="H78" s="86"/>
      <c r="I78" s="95"/>
      <c r="K78" s="100">
        <f>SUMIFS('Pooled CF'!$I:$I,'Pooled CF'!$A:$A,$A78,'Pooled CF'!$G:$G,K$6)</f>
        <v>0</v>
      </c>
      <c r="L78" s="100">
        <f>SUMIFS('Pooled CF'!$I:$I,'Pooled CF'!$A:$A,$A78,'Pooled CF'!$G:$G,L$6)</f>
        <v>0</v>
      </c>
      <c r="M78" s="100">
        <f>SUMIFS('Pooled CF'!$I:$I,'Pooled CF'!$A:$A,$A78,'Pooled CF'!$G:$G,M$6)</f>
        <v>0</v>
      </c>
      <c r="N78" s="100">
        <f>SUMIFS('Pooled CF'!$I:$I,'Pooled CF'!$A:$A,$A78,'Pooled CF'!$G:$G,N$6)</f>
        <v>0</v>
      </c>
      <c r="O78" s="100">
        <f>SUMIFS('Pooled CF'!$I:$I,'Pooled CF'!$A:$A,$A78,'Pooled CF'!$G:$G,O$6)</f>
        <v>0</v>
      </c>
      <c r="P78" s="100">
        <f>SUMIFS('Pooled CF'!$I:$I,'Pooled CF'!$A:$A,$A78,'Pooled CF'!$G:$G,P$6)</f>
        <v>0</v>
      </c>
      <c r="Q78" s="100">
        <f>SUMIFS('Pooled CF'!$I:$I,'Pooled CF'!$A:$A,$A78,'Pooled CF'!$G:$G,Q$6)</f>
        <v>0</v>
      </c>
      <c r="R78" s="100">
        <f>SUMIFS('Pooled CF'!$I:$I,'Pooled CF'!$A:$A,$A78,'Pooled CF'!$G:$G,R$6)</f>
        <v>0</v>
      </c>
      <c r="S78" s="100">
        <f>SUMIFS('Pooled CF'!$I:$I,'Pooled CF'!$A:$A,$A78,'Pooled CF'!$G:$G,S$6)</f>
        <v>0</v>
      </c>
      <c r="T78" s="100">
        <f>SUMIFS('Pooled CF'!$I:$I,'Pooled CF'!$A:$A,$A78,'Pooled CF'!$G:$G,T$6)</f>
        <v>0</v>
      </c>
      <c r="U78" s="100">
        <f>SUMIFS('Pooled CF'!$I:$I,'Pooled CF'!$A:$A,$A78,'Pooled CF'!$G:$G,U$6)</f>
        <v>0</v>
      </c>
      <c r="V78" s="100">
        <f>SUMIFS('Pooled CF'!$I:$I,'Pooled CF'!$A:$A,$A78,'Pooled CF'!$G:$G,V$6)</f>
        <v>0</v>
      </c>
      <c r="W78" s="100">
        <f>SUMIFS('Pooled CF'!$I:$I,'Pooled CF'!$A:$A,$A78,'Pooled CF'!$G:$G,W$6)</f>
        <v>0</v>
      </c>
      <c r="X78" s="100">
        <f>SUMIFS('Pooled CF'!$I:$I,'Pooled CF'!$A:$A,$A78,'Pooled CF'!$G:$G,X$6)</f>
        <v>0</v>
      </c>
      <c r="Y78" s="100">
        <f>SUMIFS('Pooled CF'!$I:$I,'Pooled CF'!$A:$A,$A78,'Pooled CF'!$G:$G,Y$6)</f>
        <v>0</v>
      </c>
      <c r="Z78" s="100">
        <f>SUMIFS('Pooled CF'!$I:$I,'Pooled CF'!$A:$A,$A78,'Pooled CF'!$G:$G,Z$6)</f>
        <v>0</v>
      </c>
      <c r="AA78" s="100">
        <f>SUMIFS('Pooled CF'!$I:$I,'Pooled CF'!$A:$A,$A78,'Pooled CF'!$G:$G,AA$6)</f>
        <v>0</v>
      </c>
      <c r="AB78" s="100">
        <f>SUMIFS('Pooled CF'!$I:$I,'Pooled CF'!$A:$A,$A78,'Pooled CF'!$G:$G,AB$6)</f>
        <v>0</v>
      </c>
      <c r="AC78" s="100">
        <f>SUMIFS('Pooled CF'!$I:$I,'Pooled CF'!$A:$A,$A78,'Pooled CF'!$G:$G,AC$6)</f>
        <v>0</v>
      </c>
      <c r="AD78" s="100">
        <f>SUMIFS('Pooled CF'!$I:$I,'Pooled CF'!$A:$A,$A78,'Pooled CF'!$G:$G,AD$6)</f>
        <v>0</v>
      </c>
      <c r="AE78" s="100">
        <f>SUMIFS('Pooled CF'!$I:$I,'Pooled CF'!$A:$A,$A78,'Pooled CF'!$G:$G,AE$6)</f>
        <v>0</v>
      </c>
      <c r="AF78" s="100">
        <f>SUMIFS('Pooled CF'!$I:$I,'Pooled CF'!$A:$A,$A78,'Pooled CF'!$G:$G,AF$6)</f>
        <v>0</v>
      </c>
      <c r="AG78" s="100">
        <f>SUMIFS('Pooled CF'!$I:$I,'Pooled CF'!$A:$A,$A78,'Pooled CF'!$G:$G,AG$6)</f>
        <v>0</v>
      </c>
      <c r="AH78" s="100">
        <f>SUMIFS('Pooled CF'!$I:$I,'Pooled CF'!$A:$A,$A78,'Pooled CF'!$G:$G,AH$6)</f>
        <v>0</v>
      </c>
      <c r="AI78" s="100">
        <f>SUMIFS('Pooled CF'!$I:$I,'Pooled CF'!$A:$A,$A78,'Pooled CF'!$G:$G,AI$6)</f>
        <v>0</v>
      </c>
      <c r="AJ78" s="100">
        <f>SUMIFS('Pooled CF'!$I:$I,'Pooled CF'!$A:$A,$A78,'Pooled CF'!$G:$G,AJ$6)</f>
        <v>0</v>
      </c>
      <c r="AK78" s="100">
        <f>SUMIFS('Pooled CF'!$I:$I,'Pooled CF'!$A:$A,$A78,'Pooled CF'!$G:$G,AK$6)</f>
        <v>0</v>
      </c>
      <c r="AL78" s="100">
        <f>SUMIFS('Pooled CF'!$I:$I,'Pooled CF'!$A:$A,$A78,'Pooled CF'!$G:$G,AL$6)</f>
        <v>0</v>
      </c>
      <c r="AM78" s="100">
        <f>SUMIFS('Pooled CF'!$I:$I,'Pooled CF'!$A:$A,$A78,'Pooled CF'!$G:$G,AM$6)</f>
        <v>0</v>
      </c>
      <c r="AN78" s="100">
        <f>SUMIFS('Pooled CF'!$I:$I,'Pooled CF'!$A:$A,$A78,'Pooled CF'!$G:$G,AN$6)</f>
        <v>0</v>
      </c>
      <c r="AO78" s="100">
        <f>SUMIFS('Pooled CF'!$I:$I,'Pooled CF'!$A:$A,$A78,'Pooled CF'!$G:$G,AO$6)</f>
        <v>0</v>
      </c>
      <c r="AP78" s="100">
        <f>SUMIFS('Pooled CF'!$I:$I,'Pooled CF'!$A:$A,$A78,'Pooled CF'!$G:$G,AP$6)</f>
        <v>0</v>
      </c>
      <c r="AQ78" s="100">
        <f>SUMIFS('Pooled CF'!$I:$I,'Pooled CF'!$A:$A,$A78,'Pooled CF'!$G:$G,AQ$6)</f>
        <v>0</v>
      </c>
      <c r="AR78" s="100">
        <f>SUMIFS('Pooled CF'!$I:$I,'Pooled CF'!$A:$A,$A78,'Pooled CF'!$G:$G,AR$6)</f>
        <v>0</v>
      </c>
      <c r="AS78" s="100">
        <f>SUMIFS('Pooled CF'!$I:$I,'Pooled CF'!$A:$A,$A78,'Pooled CF'!$G:$G,AS$6)</f>
        <v>0</v>
      </c>
      <c r="AT78" s="100">
        <f>SUMIFS('Pooled CF'!$I:$I,'Pooled CF'!$A:$A,$A78,'Pooled CF'!$G:$G,AT$6)</f>
        <v>0</v>
      </c>
      <c r="AU78" s="100">
        <f>SUMIFS('Pooled CF'!$I:$I,'Pooled CF'!$A:$A,$A78,'Pooled CF'!$G:$G,AU$6)</f>
        <v>0</v>
      </c>
      <c r="AV78" s="100">
        <f>SUMIFS('Pooled CF'!$I:$I,'Pooled CF'!$A:$A,$A78,'Pooled CF'!$G:$G,AV$6)</f>
        <v>0</v>
      </c>
      <c r="AW78" s="100">
        <f>SUMIFS('Pooled CF'!$I:$I,'Pooled CF'!$A:$A,$A78,'Pooled CF'!$G:$G,AW$6)</f>
        <v>0</v>
      </c>
      <c r="AX78" s="100">
        <f>SUMIFS('Pooled CF'!$I:$I,'Pooled CF'!$A:$A,$A78,'Pooled CF'!$G:$G,AX$6)</f>
        <v>0</v>
      </c>
      <c r="AY78" s="100">
        <f>SUMIFS('Pooled CF'!$I:$I,'Pooled CF'!$A:$A,$A78,'Pooled CF'!$G:$G,AY$6)</f>
        <v>0</v>
      </c>
      <c r="AZ78" s="100">
        <f>SUMIFS('Pooled CF'!$I:$I,'Pooled CF'!$A:$A,$A78,'Pooled CF'!$G:$G,AZ$6)</f>
        <v>0</v>
      </c>
      <c r="BA78" s="100">
        <f>SUMIFS('Pooled CF'!$I:$I,'Pooled CF'!$A:$A,$A78,'Pooled CF'!$G:$G,BA$6)</f>
        <v>0</v>
      </c>
      <c r="BB78" s="100">
        <f>SUMIFS('Pooled CF'!$I:$I,'Pooled CF'!$A:$A,$A78,'Pooled CF'!$G:$G,BB$6)</f>
        <v>0</v>
      </c>
      <c r="BC78" s="100">
        <f>SUMIFS('Pooled CF'!$I:$I,'Pooled CF'!$A:$A,$A78,'Pooled CF'!$G:$G,BC$6)</f>
        <v>0</v>
      </c>
      <c r="BD78" s="100">
        <f>SUMIFS('Pooled CF'!$I:$I,'Pooled CF'!$A:$A,$A78,'Pooled CF'!$G:$G,BD$6)</f>
        <v>0</v>
      </c>
      <c r="BE78" s="100">
        <f>SUMIFS('Pooled CF'!$I:$I,'Pooled CF'!$A:$A,$A78,'Pooled CF'!$G:$G,BE$6)</f>
        <v>0</v>
      </c>
      <c r="BF78" s="100">
        <f>SUMIFS('Pooled CF'!$I:$I,'Pooled CF'!$A:$A,$A78,'Pooled CF'!$G:$G,BF$6)</f>
        <v>0</v>
      </c>
      <c r="BG78" s="100">
        <f>SUMIFS('Pooled CF'!$I:$I,'Pooled CF'!$A:$A,$A78,'Pooled CF'!$G:$G,BG$6)</f>
        <v>0</v>
      </c>
      <c r="BH78" s="100">
        <f>SUMIFS('Pooled CF'!$I:$I,'Pooled CF'!$A:$A,$A78,'Pooled CF'!$G:$G,BH$6)</f>
        <v>0</v>
      </c>
      <c r="BI78" s="100">
        <f>SUMIFS('Pooled CF'!$I:$I,'Pooled CF'!$A:$A,$A78,'Pooled CF'!$G:$G,BI$6)</f>
        <v>0</v>
      </c>
      <c r="BJ78" s="100">
        <f>SUMIFS('Pooled CF'!$I:$I,'Pooled CF'!$A:$A,$A78,'Pooled CF'!$G:$G,BJ$6)</f>
        <v>0</v>
      </c>
      <c r="BK78" s="100">
        <f>SUMIFS('Pooled CF'!$I:$I,'Pooled CF'!$A:$A,$A78,'Pooled CF'!$G:$G,BK$6)</f>
        <v>0</v>
      </c>
      <c r="BL78" s="100">
        <f>SUMIFS('Pooled CF'!$I:$I,'Pooled CF'!$A:$A,$A78,'Pooled CF'!$G:$G,BL$6)</f>
        <v>0</v>
      </c>
      <c r="BM78" s="100">
        <f>SUMIFS('Pooled CF'!$I:$I,'Pooled CF'!$A:$A,$A78,'Pooled CF'!$G:$G,BM$6)</f>
        <v>0</v>
      </c>
      <c r="BN78" s="100">
        <f>SUMIFS('Pooled CF'!$I:$I,'Pooled CF'!$A:$A,$A78,'Pooled CF'!$G:$G,BN$6)</f>
        <v>0</v>
      </c>
      <c r="BO78" s="100">
        <f>SUMIFS('Pooled CF'!$I:$I,'Pooled CF'!$A:$A,$A78,'Pooled CF'!$G:$G,BO$6)</f>
        <v>0</v>
      </c>
      <c r="BP78" s="100">
        <f>SUMIFS('Pooled CF'!$I:$I,'Pooled CF'!$A:$A,$A78,'Pooled CF'!$G:$G,BP$6)</f>
        <v>0</v>
      </c>
      <c r="BQ78" s="100">
        <f>SUMIFS('Pooled CF'!$I:$I,'Pooled CF'!$A:$A,$A78,'Pooled CF'!$G:$G,BQ$6)</f>
        <v>0</v>
      </c>
      <c r="BR78" s="100">
        <f>SUMIFS('Pooled CF'!$I:$I,'Pooled CF'!$A:$A,$A78,'Pooled CF'!$G:$G,BR$6)</f>
        <v>0</v>
      </c>
      <c r="BS78" s="100">
        <f>SUMIFS('Pooled CF'!$I:$I,'Pooled CF'!$A:$A,$A78,'Pooled CF'!$G:$G,BS$6)</f>
        <v>0</v>
      </c>
      <c r="BT78" s="100">
        <f>SUMIFS('Pooled CF'!$I:$I,'Pooled CF'!$A:$A,$A78,'Pooled CF'!$G:$G,BT$6)</f>
        <v>0</v>
      </c>
      <c r="BU78" s="100">
        <f>SUMIFS('Pooled CF'!$I:$I,'Pooled CF'!$A:$A,$A78,'Pooled CF'!$G:$G,BU$6)</f>
        <v>0</v>
      </c>
      <c r="BV78" s="100">
        <f>SUMIFS('Pooled CF'!$I:$I,'Pooled CF'!$A:$A,$A78,'Pooled CF'!$G:$G,BV$6)</f>
        <v>0</v>
      </c>
      <c r="BW78" s="100">
        <f>SUMIFS('Pooled CF'!$I:$I,'Pooled CF'!$A:$A,$A78,'Pooled CF'!$G:$G,BW$6)</f>
        <v>0</v>
      </c>
      <c r="BX78" s="100">
        <f>SUMIFS('Pooled CF'!$I:$I,'Pooled CF'!$A:$A,$A78,'Pooled CF'!$G:$G,BX$6)</f>
        <v>0</v>
      </c>
      <c r="BY78" s="100">
        <f>SUMIFS('Pooled CF'!$I:$I,'Pooled CF'!$A:$A,$A78,'Pooled CF'!$G:$G,BY$6)</f>
        <v>0</v>
      </c>
      <c r="BZ78" s="100">
        <f>SUMIFS('Pooled CF'!$I:$I,'Pooled CF'!$A:$A,$A78,'Pooled CF'!$G:$G,BZ$6)</f>
        <v>0</v>
      </c>
      <c r="CA78" s="100">
        <f>SUMIFS('Pooled CF'!$I:$I,'Pooled CF'!$A:$A,$A78,'Pooled CF'!$G:$G,CA$6)</f>
        <v>0</v>
      </c>
      <c r="CB78" s="100">
        <f>SUMIFS('Pooled CF'!$I:$I,'Pooled CF'!$A:$A,$A78,'Pooled CF'!$G:$G,CB$6)</f>
        <v>0</v>
      </c>
      <c r="CC78" s="100">
        <f>SUMIFS('Pooled CF'!$I:$I,'Pooled CF'!$A:$A,$A78,'Pooled CF'!$G:$G,CC$6)</f>
        <v>0</v>
      </c>
      <c r="CD78" s="100">
        <f>SUMIFS('Pooled CF'!$I:$I,'Pooled CF'!$A:$A,$A78,'Pooled CF'!$G:$G,CD$6)</f>
        <v>0</v>
      </c>
      <c r="CE78" s="100">
        <f>SUMIFS('Pooled CF'!$I:$I,'Pooled CF'!$A:$A,$A78,'Pooled CF'!$G:$G,CE$6)</f>
        <v>0</v>
      </c>
      <c r="CF78" s="100">
        <f>SUMIFS('Pooled CF'!$I:$I,'Pooled CF'!$A:$A,$A78,'Pooled CF'!$G:$G,CF$6)</f>
        <v>0</v>
      </c>
      <c r="CG78" s="100">
        <f>SUMIFS('Pooled CF'!$I:$I,'Pooled CF'!$A:$A,$A78,'Pooled CF'!$G:$G,CG$6)</f>
        <v>0</v>
      </c>
      <c r="CH78" s="100">
        <f>SUMIFS('Pooled CF'!$I:$I,'Pooled CF'!$A:$A,$A78,'Pooled CF'!$G:$G,CH$6)</f>
        <v>0</v>
      </c>
      <c r="CI78" s="100">
        <f>SUMIFS('Pooled CF'!$I:$I,'Pooled CF'!$A:$A,$A78,'Pooled CF'!$G:$G,CI$6)</f>
        <v>0</v>
      </c>
      <c r="CJ78" s="100">
        <f>SUMIFS('Pooled CF'!$I:$I,'Pooled CF'!$A:$A,$A78,'Pooled CF'!$G:$G,CJ$6)</f>
        <v>0</v>
      </c>
      <c r="CK78" s="100">
        <f>SUMIFS('Pooled CF'!$I:$I,'Pooled CF'!$A:$A,$A78,'Pooled CF'!$G:$G,CK$6)</f>
        <v>0</v>
      </c>
      <c r="CL78" s="100">
        <f>SUMIFS('Pooled CF'!$I:$I,'Pooled CF'!$A:$A,$A78,'Pooled CF'!$G:$G,CL$6)</f>
        <v>0</v>
      </c>
      <c r="CM78" s="100">
        <f>SUMIFS('Pooled CF'!$I:$I,'Pooled CF'!$A:$A,$A78,'Pooled CF'!$G:$G,CM$6)</f>
        <v>0</v>
      </c>
      <c r="CN78" s="100">
        <f>SUMIFS('Pooled CF'!$I:$I,'Pooled CF'!$A:$A,$A78,'Pooled CF'!$G:$G,CN$6)</f>
        <v>0</v>
      </c>
      <c r="CO78" s="100">
        <f>SUMIFS('Pooled CF'!$I:$I,'Pooled CF'!$A:$A,$A78,'Pooled CF'!$G:$G,CO$6)</f>
        <v>0</v>
      </c>
      <c r="CP78" s="100">
        <f>SUMIFS('Pooled CF'!$I:$I,'Pooled CF'!$A:$A,$A78,'Pooled CF'!$G:$G,CP$6)</f>
        <v>0</v>
      </c>
      <c r="CQ78" s="100">
        <f>SUMIFS('Pooled CF'!$I:$I,'Pooled CF'!$A:$A,$A78,'Pooled CF'!$G:$G,CQ$6)</f>
        <v>0</v>
      </c>
      <c r="CR78" s="100">
        <f>SUMIFS('Pooled CF'!$I:$I,'Pooled CF'!$A:$A,$A78,'Pooled CF'!$G:$G,CR$6)</f>
        <v>0</v>
      </c>
      <c r="CS78" s="100">
        <f>SUMIFS('Pooled CF'!$I:$I,'Pooled CF'!$A:$A,$A78,'Pooled CF'!$G:$G,CS$6)</f>
        <v>0</v>
      </c>
      <c r="CT78" s="100">
        <f>SUMIFS('Pooled CF'!$I:$I,'Pooled CF'!$A:$A,$A78,'Pooled CF'!$G:$G,CT$6)</f>
        <v>0</v>
      </c>
      <c r="CU78" s="100">
        <f>SUMIFS('Pooled CF'!$I:$I,'Pooled CF'!$A:$A,$A78,'Pooled CF'!$G:$G,CU$6)</f>
        <v>0</v>
      </c>
      <c r="CV78" s="100">
        <f>SUMIFS('Pooled CF'!$I:$I,'Pooled CF'!$A:$A,$A78,'Pooled CF'!$G:$G,CV$6)</f>
        <v>0</v>
      </c>
      <c r="CW78" s="100">
        <f>SUMIFS('Pooled CF'!$I:$I,'Pooled CF'!$A:$A,$A78,'Pooled CF'!$G:$G,CW$6)</f>
        <v>0</v>
      </c>
      <c r="CX78" s="100">
        <f>SUMIFS('Pooled CF'!$I:$I,'Pooled CF'!$A:$A,$A78,'Pooled CF'!$G:$G,CX$6)</f>
        <v>0</v>
      </c>
      <c r="CY78" s="100">
        <f>SUMIFS('Pooled CF'!$I:$I,'Pooled CF'!$A:$A,$A78,'Pooled CF'!$G:$G,CY$6)</f>
        <v>0</v>
      </c>
      <c r="CZ78" s="100">
        <f>SUMIFS('Pooled CF'!$I:$I,'Pooled CF'!$A:$A,$A78,'Pooled CF'!$G:$G,CZ$6)</f>
        <v>0</v>
      </c>
      <c r="DA78" s="100">
        <f>SUMIFS('Pooled CF'!$I:$I,'Pooled CF'!$A:$A,$A78,'Pooled CF'!$G:$G,DA$6)</f>
        <v>0</v>
      </c>
      <c r="DB78" s="100">
        <f>SUMIFS('Pooled CF'!$I:$I,'Pooled CF'!$A:$A,$A78,'Pooled CF'!$G:$G,DB$6)</f>
        <v>0</v>
      </c>
      <c r="DC78" s="100">
        <f>SUMIFS('Pooled CF'!$I:$I,'Pooled CF'!$A:$A,$A78,'Pooled CF'!$G:$G,DC$6)</f>
        <v>0</v>
      </c>
      <c r="DD78" s="100">
        <f>SUMIFS('Pooled CF'!$I:$I,'Pooled CF'!$A:$A,$A78,'Pooled CF'!$G:$G,DD$6)</f>
        <v>0</v>
      </c>
      <c r="DE78" s="100">
        <f>SUMIFS('Pooled CF'!$I:$I,'Pooled CF'!$A:$A,$A78,'Pooled CF'!$G:$G,DE$6)</f>
        <v>0</v>
      </c>
      <c r="DF78" s="100">
        <f>SUMIFS('Pooled CF'!$I:$I,'Pooled CF'!$A:$A,$A78,'Pooled CF'!$G:$G,DF$6)</f>
        <v>0</v>
      </c>
      <c r="DG78" s="100">
        <f>SUMIFS('Pooled CF'!$I:$I,'Pooled CF'!$A:$A,$A78,'Pooled CF'!$G:$G,DG$6)</f>
        <v>0</v>
      </c>
      <c r="DH78" s="100">
        <f>SUMIFS('Pooled CF'!$I:$I,'Pooled CF'!$A:$A,$A78,'Pooled CF'!$G:$G,DH$6)</f>
        <v>0</v>
      </c>
      <c r="DI78" s="100">
        <f>SUMIFS('Pooled CF'!$I:$I,'Pooled CF'!$A:$A,$A78,'Pooled CF'!$G:$G,DI$6)</f>
        <v>0</v>
      </c>
      <c r="DJ78" s="100">
        <f>SUMIFS('Pooled CF'!$I:$I,'Pooled CF'!$A:$A,$A78,'Pooled CF'!$G:$G,DJ$6)</f>
        <v>0</v>
      </c>
      <c r="DK78" s="100">
        <f>SUMIFS('Pooled CF'!$I:$I,'Pooled CF'!$A:$A,$A78,'Pooled CF'!$G:$G,DK$6)</f>
        <v>0</v>
      </c>
      <c r="DL78" s="100">
        <f>SUMIFS('Pooled CF'!$I:$I,'Pooled CF'!$A:$A,$A78,'Pooled CF'!$G:$G,DL$6)</f>
        <v>0</v>
      </c>
      <c r="DM78" s="100">
        <f>SUMIFS('Pooled CF'!$I:$I,'Pooled CF'!$A:$A,$A78,'Pooled CF'!$G:$G,DM$6)</f>
        <v>0</v>
      </c>
      <c r="DN78" s="100">
        <f>SUMIFS('Pooled CF'!$I:$I,'Pooled CF'!$A:$A,$A78,'Pooled CF'!$G:$G,DN$6)</f>
        <v>0</v>
      </c>
      <c r="DO78" s="100">
        <f>SUMIFS('Pooled CF'!$I:$I,'Pooled CF'!$A:$A,$A78,'Pooled CF'!$G:$G,DO$6)</f>
        <v>0</v>
      </c>
      <c r="DP78" s="100">
        <f>SUMIFS('Pooled CF'!$I:$I,'Pooled CF'!$A:$A,$A78,'Pooled CF'!$G:$G,DP$6)</f>
        <v>0</v>
      </c>
      <c r="DQ78" s="100">
        <f>SUMIFS('Pooled CF'!$I:$I,'Pooled CF'!$A:$A,$A78,'Pooled CF'!$G:$G,DQ$6)</f>
        <v>0</v>
      </c>
      <c r="DR78" s="100">
        <f>SUMIFS('Pooled CF'!$I:$I,'Pooled CF'!$A:$A,$A78,'Pooled CF'!$G:$G,DR$6)</f>
        <v>0</v>
      </c>
      <c r="DS78" s="100">
        <f>SUMIFS('Pooled CF'!$I:$I,'Pooled CF'!$A:$A,$A78,'Pooled CF'!$G:$G,DS$6)</f>
        <v>0</v>
      </c>
      <c r="DT78" s="100">
        <f>SUMIFS('Pooled CF'!$I:$I,'Pooled CF'!$A:$A,$A78,'Pooled CF'!$G:$G,DT$6)</f>
        <v>0</v>
      </c>
      <c r="DU78" s="100">
        <f>SUMIFS('Pooled CF'!$I:$I,'Pooled CF'!$A:$A,$A78,'Pooled CF'!$G:$G,DU$6)</f>
        <v>0</v>
      </c>
      <c r="DV78" s="100">
        <f>SUMIFS('Pooled CF'!$I:$I,'Pooled CF'!$A:$A,$A78,'Pooled CF'!$G:$G,DV$6)</f>
        <v>0</v>
      </c>
      <c r="DW78" s="100">
        <f>SUMIFS('Pooled CF'!$I:$I,'Pooled CF'!$A:$A,$A78,'Pooled CF'!$G:$G,DW$6)</f>
        <v>0</v>
      </c>
      <c r="DX78" s="100">
        <f>SUMIFS('Pooled CF'!$I:$I,'Pooled CF'!$A:$A,$A78,'Pooled CF'!$G:$G,DX$6)</f>
        <v>0</v>
      </c>
      <c r="DY78" s="100">
        <f>SUMIFS('Pooled CF'!$I:$I,'Pooled CF'!$A:$A,$A78,'Pooled CF'!$G:$G,DY$6)</f>
        <v>0</v>
      </c>
      <c r="DZ78" s="100">
        <f>SUMIFS('Pooled CF'!$I:$I,'Pooled CF'!$A:$A,$A78,'Pooled CF'!$G:$G,DZ$6)</f>
        <v>0</v>
      </c>
      <c r="EA78" s="100">
        <f>SUMIFS('Pooled CF'!$I:$I,'Pooled CF'!$A:$A,$A78,'Pooled CF'!$G:$G,EA$6)</f>
        <v>0</v>
      </c>
      <c r="EB78" s="100">
        <f>SUMIFS('Pooled CF'!$I:$I,'Pooled CF'!$A:$A,$A78,'Pooled CF'!$G:$G,EB$6)</f>
        <v>0</v>
      </c>
      <c r="EC78" s="100">
        <f>SUMIFS('Pooled CF'!$I:$I,'Pooled CF'!$A:$A,$A78,'Pooled CF'!$G:$G,EC$6)</f>
        <v>0</v>
      </c>
      <c r="ED78" s="100">
        <f>SUMIFS('Pooled CF'!$I:$I,'Pooled CF'!$A:$A,$A78,'Pooled CF'!$G:$G,ED$6)</f>
        <v>0</v>
      </c>
      <c r="EE78" s="100">
        <f>SUMIFS('Pooled CF'!$I:$I,'Pooled CF'!$A:$A,$A78,'Pooled CF'!$G:$G,EE$6)</f>
        <v>0</v>
      </c>
      <c r="EF78" s="100">
        <f>SUMIFS('Pooled CF'!$I:$I,'Pooled CF'!$A:$A,$A78,'Pooled CF'!$G:$G,EF$6)</f>
        <v>0</v>
      </c>
      <c r="EG78" s="100">
        <f>SUMIFS('Pooled CF'!$I:$I,'Pooled CF'!$A:$A,$A78,'Pooled CF'!$G:$G,EG$6)</f>
        <v>0</v>
      </c>
      <c r="EH78" s="100">
        <f>SUMIFS('Pooled CF'!$I:$I,'Pooled CF'!$A:$A,$A78,'Pooled CF'!$G:$G,EH$6)</f>
        <v>0</v>
      </c>
      <c r="EI78" s="100">
        <f>SUMIFS('Pooled CF'!$I:$I,'Pooled CF'!$A:$A,$A78,'Pooled CF'!$G:$G,EI$6)</f>
        <v>0</v>
      </c>
      <c r="EJ78" s="100">
        <f>SUMIFS('Pooled CF'!$I:$I,'Pooled CF'!$A:$A,$A78,'Pooled CF'!$G:$G,EJ$6)</f>
        <v>0</v>
      </c>
      <c r="EK78" s="100">
        <f>SUMIFS('Pooled CF'!$I:$I,'Pooled CF'!$A:$A,$A78,'Pooled CF'!$G:$G,EK$6)</f>
        <v>0</v>
      </c>
      <c r="EL78" s="100">
        <f>SUMIFS('Pooled CF'!$I:$I,'Pooled CF'!$A:$A,$A78,'Pooled CF'!$G:$G,EL$6)</f>
        <v>0</v>
      </c>
      <c r="EM78" s="100">
        <f>SUMIFS('Pooled CF'!$I:$I,'Pooled CF'!$A:$A,$A78,'Pooled CF'!$G:$G,EM$6)</f>
        <v>0</v>
      </c>
      <c r="EN78" s="100">
        <f>SUMIFS('Pooled CF'!$I:$I,'Pooled CF'!$A:$A,$A78,'Pooled CF'!$G:$G,EN$6)</f>
        <v>0</v>
      </c>
      <c r="EO78" s="100">
        <f>SUMIFS('Pooled CF'!$I:$I,'Pooled CF'!$A:$A,$A78,'Pooled CF'!$G:$G,EO$6)</f>
        <v>0</v>
      </c>
      <c r="EP78" s="100">
        <f>SUMIFS('Pooled CF'!$I:$I,'Pooled CF'!$A:$A,$A78,'Pooled CF'!$G:$G,EP$6)</f>
        <v>0</v>
      </c>
      <c r="EQ78" s="100">
        <f>SUMIFS('Pooled CF'!$I:$I,'Pooled CF'!$A:$A,$A78,'Pooled CF'!$G:$G,EQ$6)</f>
        <v>0</v>
      </c>
      <c r="ER78" s="100">
        <f>SUMIFS('Pooled CF'!$I:$I,'Pooled CF'!$A:$A,$A78,'Pooled CF'!$G:$G,ER$6)</f>
        <v>0</v>
      </c>
      <c r="ES78" s="100">
        <f>SUMIFS('Pooled CF'!$I:$I,'Pooled CF'!$A:$A,$A78,'Pooled CF'!$G:$G,ES$6)</f>
        <v>0</v>
      </c>
      <c r="ET78" s="100">
        <f>SUMIFS('Pooled CF'!$I:$I,'Pooled CF'!$A:$A,$A78,'Pooled CF'!$G:$G,ET$6)</f>
        <v>0</v>
      </c>
      <c r="EU78" s="100">
        <f>SUMIFS('Pooled CF'!$I:$I,'Pooled CF'!$A:$A,$A78,'Pooled CF'!$G:$G,EU$6)</f>
        <v>0</v>
      </c>
      <c r="EV78" s="100">
        <f>SUMIFS('Pooled CF'!$I:$I,'Pooled CF'!$A:$A,$A78,'Pooled CF'!$G:$G,EV$6)</f>
        <v>0</v>
      </c>
      <c r="EW78" s="100">
        <f>SUMIFS('Pooled CF'!$I:$I,'Pooled CF'!$A:$A,$A78,'Pooled CF'!$G:$G,EW$6)</f>
        <v>0</v>
      </c>
      <c r="EX78" s="100">
        <f>SUMIFS('Pooled CF'!$I:$I,'Pooled CF'!$A:$A,$A78,'Pooled CF'!$G:$G,EX$6)</f>
        <v>0</v>
      </c>
      <c r="EY78" s="100">
        <f>SUMIFS('Pooled CF'!$I:$I,'Pooled CF'!$A:$A,$A78,'Pooled CF'!$G:$G,EY$6)</f>
        <v>0</v>
      </c>
      <c r="EZ78" s="100">
        <f>SUMIFS('Pooled CF'!$I:$I,'Pooled CF'!$A:$A,$A78,'Pooled CF'!$G:$G,EZ$6)</f>
        <v>0</v>
      </c>
      <c r="FA78" s="100">
        <f>SUMIFS('Pooled CF'!$I:$I,'Pooled CF'!$A:$A,$A78,'Pooled CF'!$G:$G,FA$6)</f>
        <v>0</v>
      </c>
      <c r="FB78" s="100">
        <f>SUMIFS('Pooled CF'!$I:$I,'Pooled CF'!$A:$A,$A78,'Pooled CF'!$G:$G,FB$6)</f>
        <v>0</v>
      </c>
      <c r="FC78" s="100">
        <f>SUMIFS('Pooled CF'!$I:$I,'Pooled CF'!$A:$A,$A78,'Pooled CF'!$G:$G,FC$6)</f>
        <v>0</v>
      </c>
      <c r="FD78" s="100">
        <f>SUMIFS('Pooled CF'!$I:$I,'Pooled CF'!$A:$A,$A78,'Pooled CF'!$G:$G,FD$6)</f>
        <v>0</v>
      </c>
      <c r="FE78" s="100">
        <f>SUMIFS('Pooled CF'!$I:$I,'Pooled CF'!$A:$A,$A78,'Pooled CF'!$G:$G,FE$6)</f>
        <v>0</v>
      </c>
      <c r="FF78" s="100">
        <f>SUMIFS('Pooled CF'!$I:$I,'Pooled CF'!$A:$A,$A78,'Pooled CF'!$G:$G,FF$6)</f>
        <v>0</v>
      </c>
      <c r="FG78" s="100">
        <f>SUMIFS('Pooled CF'!$I:$I,'Pooled CF'!$A:$A,$A78,'Pooled CF'!$G:$G,FG$6)</f>
        <v>0</v>
      </c>
      <c r="FH78" s="100">
        <f>SUMIFS('Pooled CF'!$I:$I,'Pooled CF'!$A:$A,$A78,'Pooled CF'!$G:$G,FH$6)</f>
        <v>0</v>
      </c>
      <c r="FI78" s="100">
        <f>SUMIFS('Pooled CF'!$I:$I,'Pooled CF'!$A:$A,$A78,'Pooled CF'!$G:$G,FI$6)</f>
        <v>0</v>
      </c>
      <c r="FJ78" s="100">
        <f>SUMIFS('Pooled CF'!$I:$I,'Pooled CF'!$A:$A,$A78,'Pooled CF'!$G:$G,FJ$6)</f>
        <v>0</v>
      </c>
      <c r="FK78" s="100">
        <f>SUMIFS('Pooled CF'!$I:$I,'Pooled CF'!$A:$A,$A78,'Pooled CF'!$G:$G,FK$6)</f>
        <v>0</v>
      </c>
      <c r="FL78" s="100">
        <f>SUMIFS('Pooled CF'!$I:$I,'Pooled CF'!$A:$A,$A78,'Pooled CF'!$G:$G,FL$6)</f>
        <v>0</v>
      </c>
      <c r="FM78" s="100">
        <f>SUMIFS('Pooled CF'!$I:$I,'Pooled CF'!$A:$A,$A78,'Pooled CF'!$G:$G,FM$6)</f>
        <v>0</v>
      </c>
      <c r="FN78" s="100">
        <f>SUMIFS('Pooled CF'!$I:$I,'Pooled CF'!$A:$A,$A78,'Pooled CF'!$G:$G,FN$6)</f>
        <v>0</v>
      </c>
      <c r="FO78" s="100">
        <f>SUMIFS('Pooled CF'!$I:$I,'Pooled CF'!$A:$A,$A78,'Pooled CF'!$G:$G,FO$6)</f>
        <v>0</v>
      </c>
      <c r="FP78" s="100">
        <f>SUMIFS('Pooled CF'!$I:$I,'Pooled CF'!$A:$A,$A78,'Pooled CF'!$G:$G,FP$6)</f>
        <v>0</v>
      </c>
      <c r="FQ78" s="100">
        <f>SUMIFS('Pooled CF'!$I:$I,'Pooled CF'!$A:$A,$A78,'Pooled CF'!$G:$G,FQ$6)</f>
        <v>0</v>
      </c>
      <c r="FR78" s="100">
        <f>SUMIFS('Pooled CF'!$I:$I,'Pooled CF'!$A:$A,$A78,'Pooled CF'!$G:$G,FR$6)</f>
        <v>0</v>
      </c>
      <c r="FS78" s="100">
        <f>SUMIFS('Pooled CF'!$I:$I,'Pooled CF'!$A:$A,$A78,'Pooled CF'!$G:$G,FS$6)</f>
        <v>36163932.05018878</v>
      </c>
      <c r="FT78" s="100">
        <f>SUMIFS('Pooled CF'!$I:$I,'Pooled CF'!$A:$A,$A78,'Pooled CF'!$G:$G,FT$6)</f>
        <v>0</v>
      </c>
      <c r="FU78" s="100">
        <f>SUMIFS('Pooled CF'!$I:$I,'Pooled CF'!$A:$A,$A78,'Pooled CF'!$G:$G,FU$6)</f>
        <v>0</v>
      </c>
      <c r="FV78" s="100">
        <f>SUMIFS('Pooled CF'!$I:$I,'Pooled CF'!$A:$A,$A78,'Pooled CF'!$G:$G,FV$6)</f>
        <v>0</v>
      </c>
      <c r="FW78" s="100">
        <f>SUMIFS('Pooled CF'!$I:$I,'Pooled CF'!$A:$A,$A78,'Pooled CF'!$G:$G,FW$6)</f>
        <v>0</v>
      </c>
      <c r="FX78" s="100">
        <f>SUMIFS('Pooled CF'!$I:$I,'Pooled CF'!$A:$A,$A78,'Pooled CF'!$G:$G,FX$6)</f>
        <v>0</v>
      </c>
      <c r="FY78" s="100">
        <f>SUMIFS('Pooled CF'!$I:$I,'Pooled CF'!$A:$A,$A78,'Pooled CF'!$G:$G,FY$6)</f>
        <v>0</v>
      </c>
      <c r="FZ78" s="100">
        <f>SUMIFS('Pooled CF'!$I:$I,'Pooled CF'!$A:$A,$A78,'Pooled CF'!$G:$G,FZ$6)</f>
        <v>0</v>
      </c>
      <c r="GA78" s="100">
        <f>SUMIFS('Pooled CF'!$I:$I,'Pooled CF'!$A:$A,$A78,'Pooled CF'!$G:$G,GA$6)</f>
        <v>0</v>
      </c>
      <c r="GB78" s="100">
        <f>SUMIFS('Pooled CF'!$I:$I,'Pooled CF'!$A:$A,$A78,'Pooled CF'!$G:$G,GB$6)</f>
        <v>0</v>
      </c>
      <c r="GC78" s="100">
        <f>SUMIFS('Pooled CF'!$I:$I,'Pooled CF'!$A:$A,$A78,'Pooled CF'!$G:$G,GC$6)</f>
        <v>0</v>
      </c>
      <c r="GD78" s="100">
        <f>SUMIFS('Pooled CF'!$I:$I,'Pooled CF'!$A:$A,$A78,'Pooled CF'!$G:$G,GD$6)</f>
        <v>0</v>
      </c>
      <c r="GE78" s="100">
        <f>SUMIFS('Pooled CF'!$I:$I,'Pooled CF'!$A:$A,$A78,'Pooled CF'!$G:$G,GE$6)</f>
        <v>0</v>
      </c>
      <c r="GF78" s="100">
        <f>SUMIFS('Pooled CF'!$I:$I,'Pooled CF'!$A:$A,$A78,'Pooled CF'!$G:$G,GF$6)</f>
        <v>0</v>
      </c>
      <c r="GG78" s="100">
        <f>SUMIFS('Pooled CF'!$I:$I,'Pooled CF'!$A:$A,$A78,'Pooled CF'!$G:$G,GG$6)</f>
        <v>0</v>
      </c>
      <c r="GH78" s="100">
        <f>SUMIFS('Pooled CF'!$I:$I,'Pooled CF'!$A:$A,$A78,'Pooled CF'!$G:$G,GH$6)</f>
        <v>0</v>
      </c>
      <c r="GI78" s="100">
        <f>SUMIFS('Pooled CF'!$I:$I,'Pooled CF'!$A:$A,$A78,'Pooled CF'!$G:$G,GI$6)</f>
        <v>0</v>
      </c>
      <c r="GJ78" s="100">
        <f>SUMIFS('Pooled CF'!$I:$I,'Pooled CF'!$A:$A,$A78,'Pooled CF'!$G:$G,GJ$6)</f>
        <v>0</v>
      </c>
      <c r="GK78" s="100">
        <f>SUMIFS('Pooled CF'!$I:$I,'Pooled CF'!$A:$A,$A78,'Pooled CF'!$G:$G,GK$6)</f>
        <v>0</v>
      </c>
      <c r="GL78" s="100">
        <f>SUMIFS('Pooled CF'!$I:$I,'Pooled CF'!$A:$A,$A78,'Pooled CF'!$G:$G,GL$6)</f>
        <v>0</v>
      </c>
      <c r="GM78" s="100">
        <f>SUMIFS('Pooled CF'!$I:$I,'Pooled CF'!$A:$A,$A78,'Pooled CF'!$G:$G,GM$6)</f>
        <v>0</v>
      </c>
      <c r="GN78" s="100">
        <f>SUMIFS('Pooled CF'!$I:$I,'Pooled CF'!$A:$A,$A78,'Pooled CF'!$G:$G,GN$6)</f>
        <v>0</v>
      </c>
      <c r="GO78" s="100">
        <f>SUMIFS('Pooled CF'!$I:$I,'Pooled CF'!$A:$A,$A78,'Pooled CF'!$G:$G,GO$6)</f>
        <v>0</v>
      </c>
      <c r="GP78" s="100">
        <f>SUMIFS('Pooled CF'!$I:$I,'Pooled CF'!$A:$A,$A78,'Pooled CF'!$G:$G,GP$6)</f>
        <v>0</v>
      </c>
      <c r="GQ78" s="100">
        <f>SUMIFS('Pooled CF'!$I:$I,'Pooled CF'!$A:$A,$A78,'Pooled CF'!$G:$G,GQ$6)</f>
        <v>0</v>
      </c>
      <c r="GR78" s="100">
        <f>SUMIFS('Pooled CF'!$I:$I,'Pooled CF'!$A:$A,$A78,'Pooled CF'!$G:$G,GR$6)</f>
        <v>0</v>
      </c>
      <c r="GS78" s="100">
        <f>SUMIFS('Pooled CF'!$I:$I,'Pooled CF'!$A:$A,$A78,'Pooled CF'!$G:$G,GS$6)</f>
        <v>0</v>
      </c>
      <c r="GU78" s="85">
        <f t="shared" si="202"/>
        <v>0</v>
      </c>
      <c r="GV78" s="85">
        <f t="shared" si="202"/>
        <v>0</v>
      </c>
      <c r="GW78" s="85">
        <f t="shared" si="202"/>
        <v>0</v>
      </c>
      <c r="GX78" s="85">
        <f t="shared" si="202"/>
        <v>0</v>
      </c>
      <c r="GY78" s="85">
        <f t="shared" si="202"/>
        <v>0</v>
      </c>
      <c r="GZ78" s="85">
        <f t="shared" si="202"/>
        <v>0</v>
      </c>
      <c r="HA78" s="85">
        <f t="shared" si="202"/>
        <v>0</v>
      </c>
      <c r="HB78" s="85">
        <f t="shared" si="202"/>
        <v>0</v>
      </c>
      <c r="HC78" s="85">
        <f t="shared" si="202"/>
        <v>0</v>
      </c>
      <c r="HD78" s="85">
        <f t="shared" si="202"/>
        <v>0</v>
      </c>
      <c r="HE78" s="85">
        <f t="shared" si="202"/>
        <v>0</v>
      </c>
      <c r="HF78" s="85">
        <f t="shared" si="202"/>
        <v>0</v>
      </c>
      <c r="HG78" s="85">
        <f t="shared" si="202"/>
        <v>0</v>
      </c>
      <c r="HH78" s="85">
        <f t="shared" si="202"/>
        <v>36163932.05018878</v>
      </c>
      <c r="HI78" s="85">
        <f t="shared" si="202"/>
        <v>0</v>
      </c>
      <c r="HJ78" s="85">
        <f t="shared" si="202"/>
        <v>0</v>
      </c>
      <c r="HK78" s="85">
        <f t="shared" si="203"/>
        <v>36163932.05018878</v>
      </c>
    </row>
    <row r="79" spans="1:219" hidden="1" outlineLevel="1" x14ac:dyDescent="0.75">
      <c r="A79" s="112" t="str">
        <f t="shared" si="201"/>
        <v>UBSCM 2018-C8 B-Piece Cashflows</v>
      </c>
      <c r="B79" s="112" t="str">
        <f t="shared" si="201"/>
        <v>UBSCM 2018-C8</v>
      </c>
      <c r="C79" s="104"/>
      <c r="D79" s="87"/>
      <c r="E79" s="88"/>
      <c r="F79" s="85"/>
      <c r="G79" s="85"/>
      <c r="H79" s="86"/>
      <c r="I79" s="95"/>
      <c r="K79" s="100">
        <f>SUMIFS('Pooled CF'!$I:$I,'Pooled CF'!$A:$A,$A79,'Pooled CF'!$G:$G,K$6)</f>
        <v>0</v>
      </c>
      <c r="L79" s="100">
        <f>SUMIFS('Pooled CF'!$I:$I,'Pooled CF'!$A:$A,$A79,'Pooled CF'!$G:$G,L$6)</f>
        <v>0</v>
      </c>
      <c r="M79" s="100">
        <f>SUMIFS('Pooled CF'!$I:$I,'Pooled CF'!$A:$A,$A79,'Pooled CF'!$G:$G,M$6)</f>
        <v>0</v>
      </c>
      <c r="N79" s="100">
        <f>SUMIFS('Pooled CF'!$I:$I,'Pooled CF'!$A:$A,$A79,'Pooled CF'!$G:$G,N$6)</f>
        <v>0</v>
      </c>
      <c r="O79" s="100">
        <f>SUMIFS('Pooled CF'!$I:$I,'Pooled CF'!$A:$A,$A79,'Pooled CF'!$G:$G,O$6)</f>
        <v>0</v>
      </c>
      <c r="P79" s="100">
        <f>SUMIFS('Pooled CF'!$I:$I,'Pooled CF'!$A:$A,$A79,'Pooled CF'!$G:$G,P$6)</f>
        <v>0</v>
      </c>
      <c r="Q79" s="100">
        <f>SUMIFS('Pooled CF'!$I:$I,'Pooled CF'!$A:$A,$A79,'Pooled CF'!$G:$G,Q$6)</f>
        <v>0</v>
      </c>
      <c r="R79" s="100">
        <f>SUMIFS('Pooled CF'!$I:$I,'Pooled CF'!$A:$A,$A79,'Pooled CF'!$G:$G,R$6)</f>
        <v>0</v>
      </c>
      <c r="S79" s="100">
        <f>SUMIFS('Pooled CF'!$I:$I,'Pooled CF'!$A:$A,$A79,'Pooled CF'!$G:$G,S$6)</f>
        <v>0</v>
      </c>
      <c r="T79" s="100">
        <f>SUMIFS('Pooled CF'!$I:$I,'Pooled CF'!$A:$A,$A79,'Pooled CF'!$G:$G,T$6)</f>
        <v>0</v>
      </c>
      <c r="U79" s="100">
        <f>SUMIFS('Pooled CF'!$I:$I,'Pooled CF'!$A:$A,$A79,'Pooled CF'!$G:$G,U$6)</f>
        <v>0</v>
      </c>
      <c r="V79" s="100">
        <f>SUMIFS('Pooled CF'!$I:$I,'Pooled CF'!$A:$A,$A79,'Pooled CF'!$G:$G,V$6)</f>
        <v>0</v>
      </c>
      <c r="W79" s="100">
        <f>SUMIFS('Pooled CF'!$I:$I,'Pooled CF'!$A:$A,$A79,'Pooled CF'!$G:$G,W$6)</f>
        <v>0</v>
      </c>
      <c r="X79" s="100">
        <f>SUMIFS('Pooled CF'!$I:$I,'Pooled CF'!$A:$A,$A79,'Pooled CF'!$G:$G,X$6)</f>
        <v>0</v>
      </c>
      <c r="Y79" s="100">
        <f>SUMIFS('Pooled CF'!$I:$I,'Pooled CF'!$A:$A,$A79,'Pooled CF'!$G:$G,Y$6)</f>
        <v>0</v>
      </c>
      <c r="Z79" s="100">
        <f>SUMIFS('Pooled CF'!$I:$I,'Pooled CF'!$A:$A,$A79,'Pooled CF'!$G:$G,Z$6)</f>
        <v>0</v>
      </c>
      <c r="AA79" s="100">
        <f>SUMIFS('Pooled CF'!$I:$I,'Pooled CF'!$A:$A,$A79,'Pooled CF'!$G:$G,AA$6)</f>
        <v>0</v>
      </c>
      <c r="AB79" s="100">
        <f>SUMIFS('Pooled CF'!$I:$I,'Pooled CF'!$A:$A,$A79,'Pooled CF'!$G:$G,AB$6)</f>
        <v>0</v>
      </c>
      <c r="AC79" s="100">
        <f>SUMIFS('Pooled CF'!$I:$I,'Pooled CF'!$A:$A,$A79,'Pooled CF'!$G:$G,AC$6)</f>
        <v>0</v>
      </c>
      <c r="AD79" s="100">
        <f>SUMIFS('Pooled CF'!$I:$I,'Pooled CF'!$A:$A,$A79,'Pooled CF'!$G:$G,AD$6)</f>
        <v>0</v>
      </c>
      <c r="AE79" s="100">
        <f>SUMIFS('Pooled CF'!$I:$I,'Pooled CF'!$A:$A,$A79,'Pooled CF'!$G:$G,AE$6)</f>
        <v>0</v>
      </c>
      <c r="AF79" s="100">
        <f>SUMIFS('Pooled CF'!$I:$I,'Pooled CF'!$A:$A,$A79,'Pooled CF'!$G:$G,AF$6)</f>
        <v>0</v>
      </c>
      <c r="AG79" s="100">
        <f>SUMIFS('Pooled CF'!$I:$I,'Pooled CF'!$A:$A,$A79,'Pooled CF'!$G:$G,AG$6)</f>
        <v>0</v>
      </c>
      <c r="AH79" s="100">
        <f>SUMIFS('Pooled CF'!$I:$I,'Pooled CF'!$A:$A,$A79,'Pooled CF'!$G:$G,AH$6)</f>
        <v>0</v>
      </c>
      <c r="AI79" s="100">
        <f>SUMIFS('Pooled CF'!$I:$I,'Pooled CF'!$A:$A,$A79,'Pooled CF'!$G:$G,AI$6)</f>
        <v>0</v>
      </c>
      <c r="AJ79" s="100">
        <f>SUMIFS('Pooled CF'!$I:$I,'Pooled CF'!$A:$A,$A79,'Pooled CF'!$G:$G,AJ$6)</f>
        <v>0</v>
      </c>
      <c r="AK79" s="100">
        <f>SUMIFS('Pooled CF'!$I:$I,'Pooled CF'!$A:$A,$A79,'Pooled CF'!$G:$G,AK$6)</f>
        <v>0</v>
      </c>
      <c r="AL79" s="100">
        <f>SUMIFS('Pooled CF'!$I:$I,'Pooled CF'!$A:$A,$A79,'Pooled CF'!$G:$G,AL$6)</f>
        <v>0</v>
      </c>
      <c r="AM79" s="100">
        <f>SUMIFS('Pooled CF'!$I:$I,'Pooled CF'!$A:$A,$A79,'Pooled CF'!$G:$G,AM$6)</f>
        <v>0</v>
      </c>
      <c r="AN79" s="100">
        <f>SUMIFS('Pooled CF'!$I:$I,'Pooled CF'!$A:$A,$A79,'Pooled CF'!$G:$G,AN$6)</f>
        <v>0</v>
      </c>
      <c r="AO79" s="100">
        <f>SUMIFS('Pooled CF'!$I:$I,'Pooled CF'!$A:$A,$A79,'Pooled CF'!$G:$G,AO$6)</f>
        <v>0</v>
      </c>
      <c r="AP79" s="100">
        <f>SUMIFS('Pooled CF'!$I:$I,'Pooled CF'!$A:$A,$A79,'Pooled CF'!$G:$G,AP$6)</f>
        <v>0</v>
      </c>
      <c r="AQ79" s="100">
        <f>SUMIFS('Pooled CF'!$I:$I,'Pooled CF'!$A:$A,$A79,'Pooled CF'!$G:$G,AQ$6)</f>
        <v>0</v>
      </c>
      <c r="AR79" s="100">
        <f>SUMIFS('Pooled CF'!$I:$I,'Pooled CF'!$A:$A,$A79,'Pooled CF'!$G:$G,AR$6)</f>
        <v>0</v>
      </c>
      <c r="AS79" s="100">
        <f>SUMIFS('Pooled CF'!$I:$I,'Pooled CF'!$A:$A,$A79,'Pooled CF'!$G:$G,AS$6)</f>
        <v>0</v>
      </c>
      <c r="AT79" s="100">
        <f>SUMIFS('Pooled CF'!$I:$I,'Pooled CF'!$A:$A,$A79,'Pooled CF'!$G:$G,AT$6)</f>
        <v>0</v>
      </c>
      <c r="AU79" s="100">
        <f>SUMIFS('Pooled CF'!$I:$I,'Pooled CF'!$A:$A,$A79,'Pooled CF'!$G:$G,AU$6)</f>
        <v>0</v>
      </c>
      <c r="AV79" s="100">
        <f>SUMIFS('Pooled CF'!$I:$I,'Pooled CF'!$A:$A,$A79,'Pooled CF'!$G:$G,AV$6)</f>
        <v>0</v>
      </c>
      <c r="AW79" s="100">
        <f>SUMIFS('Pooled CF'!$I:$I,'Pooled CF'!$A:$A,$A79,'Pooled CF'!$G:$G,AW$6)</f>
        <v>0</v>
      </c>
      <c r="AX79" s="100">
        <f>SUMIFS('Pooled CF'!$I:$I,'Pooled CF'!$A:$A,$A79,'Pooled CF'!$G:$G,AX$6)</f>
        <v>0</v>
      </c>
      <c r="AY79" s="100">
        <f>SUMIFS('Pooled CF'!$I:$I,'Pooled CF'!$A:$A,$A79,'Pooled CF'!$G:$G,AY$6)</f>
        <v>0</v>
      </c>
      <c r="AZ79" s="100">
        <f>SUMIFS('Pooled CF'!$I:$I,'Pooled CF'!$A:$A,$A79,'Pooled CF'!$G:$G,AZ$6)</f>
        <v>0</v>
      </c>
      <c r="BA79" s="100">
        <f>SUMIFS('Pooled CF'!$I:$I,'Pooled CF'!$A:$A,$A79,'Pooled CF'!$G:$G,BA$6)</f>
        <v>0</v>
      </c>
      <c r="BB79" s="100">
        <f>SUMIFS('Pooled CF'!$I:$I,'Pooled CF'!$A:$A,$A79,'Pooled CF'!$G:$G,BB$6)</f>
        <v>0</v>
      </c>
      <c r="BC79" s="100">
        <f>SUMIFS('Pooled CF'!$I:$I,'Pooled CF'!$A:$A,$A79,'Pooled CF'!$G:$G,BC$6)</f>
        <v>0</v>
      </c>
      <c r="BD79" s="100">
        <f>SUMIFS('Pooled CF'!$I:$I,'Pooled CF'!$A:$A,$A79,'Pooled CF'!$G:$G,BD$6)</f>
        <v>0</v>
      </c>
      <c r="BE79" s="100">
        <f>SUMIFS('Pooled CF'!$I:$I,'Pooled CF'!$A:$A,$A79,'Pooled CF'!$G:$G,BE$6)</f>
        <v>0</v>
      </c>
      <c r="BF79" s="100">
        <f>SUMIFS('Pooled CF'!$I:$I,'Pooled CF'!$A:$A,$A79,'Pooled CF'!$G:$G,BF$6)</f>
        <v>0</v>
      </c>
      <c r="BG79" s="100">
        <f>SUMIFS('Pooled CF'!$I:$I,'Pooled CF'!$A:$A,$A79,'Pooled CF'!$G:$G,BG$6)</f>
        <v>0</v>
      </c>
      <c r="BH79" s="100">
        <f>SUMIFS('Pooled CF'!$I:$I,'Pooled CF'!$A:$A,$A79,'Pooled CF'!$G:$G,BH$6)</f>
        <v>0</v>
      </c>
      <c r="BI79" s="100">
        <f>SUMIFS('Pooled CF'!$I:$I,'Pooled CF'!$A:$A,$A79,'Pooled CF'!$G:$G,BI$6)</f>
        <v>0</v>
      </c>
      <c r="BJ79" s="100">
        <f>SUMIFS('Pooled CF'!$I:$I,'Pooled CF'!$A:$A,$A79,'Pooled CF'!$G:$G,BJ$6)</f>
        <v>0</v>
      </c>
      <c r="BK79" s="100">
        <f>SUMIFS('Pooled CF'!$I:$I,'Pooled CF'!$A:$A,$A79,'Pooled CF'!$G:$G,BK$6)</f>
        <v>0</v>
      </c>
      <c r="BL79" s="100">
        <f>SUMIFS('Pooled CF'!$I:$I,'Pooled CF'!$A:$A,$A79,'Pooled CF'!$G:$G,BL$6)</f>
        <v>0</v>
      </c>
      <c r="BM79" s="100">
        <f>SUMIFS('Pooled CF'!$I:$I,'Pooled CF'!$A:$A,$A79,'Pooled CF'!$G:$G,BM$6)</f>
        <v>0</v>
      </c>
      <c r="BN79" s="100">
        <f>SUMIFS('Pooled CF'!$I:$I,'Pooled CF'!$A:$A,$A79,'Pooled CF'!$G:$G,BN$6)</f>
        <v>0</v>
      </c>
      <c r="BO79" s="100">
        <f>SUMIFS('Pooled CF'!$I:$I,'Pooled CF'!$A:$A,$A79,'Pooled CF'!$G:$G,BO$6)</f>
        <v>0</v>
      </c>
      <c r="BP79" s="100">
        <f>SUMIFS('Pooled CF'!$I:$I,'Pooled CF'!$A:$A,$A79,'Pooled CF'!$G:$G,BP$6)</f>
        <v>0</v>
      </c>
      <c r="BQ79" s="100">
        <f>SUMIFS('Pooled CF'!$I:$I,'Pooled CF'!$A:$A,$A79,'Pooled CF'!$G:$G,BQ$6)</f>
        <v>0</v>
      </c>
      <c r="BR79" s="100">
        <f>SUMIFS('Pooled CF'!$I:$I,'Pooled CF'!$A:$A,$A79,'Pooled CF'!$G:$G,BR$6)</f>
        <v>0</v>
      </c>
      <c r="BS79" s="100">
        <f>SUMIFS('Pooled CF'!$I:$I,'Pooled CF'!$A:$A,$A79,'Pooled CF'!$G:$G,BS$6)</f>
        <v>0</v>
      </c>
      <c r="BT79" s="100">
        <f>SUMIFS('Pooled CF'!$I:$I,'Pooled CF'!$A:$A,$A79,'Pooled CF'!$G:$G,BT$6)</f>
        <v>0</v>
      </c>
      <c r="BU79" s="100">
        <f>SUMIFS('Pooled CF'!$I:$I,'Pooled CF'!$A:$A,$A79,'Pooled CF'!$G:$G,BU$6)</f>
        <v>0</v>
      </c>
      <c r="BV79" s="100">
        <f>SUMIFS('Pooled CF'!$I:$I,'Pooled CF'!$A:$A,$A79,'Pooled CF'!$G:$G,BV$6)</f>
        <v>0</v>
      </c>
      <c r="BW79" s="100">
        <f>SUMIFS('Pooled CF'!$I:$I,'Pooled CF'!$A:$A,$A79,'Pooled CF'!$G:$G,BW$6)</f>
        <v>0</v>
      </c>
      <c r="BX79" s="100">
        <f>SUMIFS('Pooled CF'!$I:$I,'Pooled CF'!$A:$A,$A79,'Pooled CF'!$G:$G,BX$6)</f>
        <v>0</v>
      </c>
      <c r="BY79" s="100">
        <f>SUMIFS('Pooled CF'!$I:$I,'Pooled CF'!$A:$A,$A79,'Pooled CF'!$G:$G,BY$6)</f>
        <v>0</v>
      </c>
      <c r="BZ79" s="100">
        <f>SUMIFS('Pooled CF'!$I:$I,'Pooled CF'!$A:$A,$A79,'Pooled CF'!$G:$G,BZ$6)</f>
        <v>0</v>
      </c>
      <c r="CA79" s="100">
        <f>SUMIFS('Pooled CF'!$I:$I,'Pooled CF'!$A:$A,$A79,'Pooled CF'!$G:$G,CA$6)</f>
        <v>0</v>
      </c>
      <c r="CB79" s="100">
        <f>SUMIFS('Pooled CF'!$I:$I,'Pooled CF'!$A:$A,$A79,'Pooled CF'!$G:$G,CB$6)</f>
        <v>0</v>
      </c>
      <c r="CC79" s="100">
        <f>SUMIFS('Pooled CF'!$I:$I,'Pooled CF'!$A:$A,$A79,'Pooled CF'!$G:$G,CC$6)</f>
        <v>0</v>
      </c>
      <c r="CD79" s="100">
        <f>SUMIFS('Pooled CF'!$I:$I,'Pooled CF'!$A:$A,$A79,'Pooled CF'!$G:$G,CD$6)</f>
        <v>0</v>
      </c>
      <c r="CE79" s="100">
        <f>SUMIFS('Pooled CF'!$I:$I,'Pooled CF'!$A:$A,$A79,'Pooled CF'!$G:$G,CE$6)</f>
        <v>0</v>
      </c>
      <c r="CF79" s="100">
        <f>SUMIFS('Pooled CF'!$I:$I,'Pooled CF'!$A:$A,$A79,'Pooled CF'!$G:$G,CF$6)</f>
        <v>0</v>
      </c>
      <c r="CG79" s="100">
        <f>SUMIFS('Pooled CF'!$I:$I,'Pooled CF'!$A:$A,$A79,'Pooled CF'!$G:$G,CG$6)</f>
        <v>0</v>
      </c>
      <c r="CH79" s="100">
        <f>SUMIFS('Pooled CF'!$I:$I,'Pooled CF'!$A:$A,$A79,'Pooled CF'!$G:$G,CH$6)</f>
        <v>0</v>
      </c>
      <c r="CI79" s="100">
        <f>SUMIFS('Pooled CF'!$I:$I,'Pooled CF'!$A:$A,$A79,'Pooled CF'!$G:$G,CI$6)</f>
        <v>0</v>
      </c>
      <c r="CJ79" s="100">
        <f>SUMIFS('Pooled CF'!$I:$I,'Pooled CF'!$A:$A,$A79,'Pooled CF'!$G:$G,CJ$6)</f>
        <v>0</v>
      </c>
      <c r="CK79" s="100">
        <f>SUMIFS('Pooled CF'!$I:$I,'Pooled CF'!$A:$A,$A79,'Pooled CF'!$G:$G,CK$6)</f>
        <v>0</v>
      </c>
      <c r="CL79" s="100">
        <f>SUMIFS('Pooled CF'!$I:$I,'Pooled CF'!$A:$A,$A79,'Pooled CF'!$G:$G,CL$6)</f>
        <v>0</v>
      </c>
      <c r="CM79" s="100">
        <f>SUMIFS('Pooled CF'!$I:$I,'Pooled CF'!$A:$A,$A79,'Pooled CF'!$G:$G,CM$6)</f>
        <v>0</v>
      </c>
      <c r="CN79" s="100">
        <f>SUMIFS('Pooled CF'!$I:$I,'Pooled CF'!$A:$A,$A79,'Pooled CF'!$G:$G,CN$6)</f>
        <v>0</v>
      </c>
      <c r="CO79" s="100">
        <f>SUMIFS('Pooled CF'!$I:$I,'Pooled CF'!$A:$A,$A79,'Pooled CF'!$G:$G,CO$6)</f>
        <v>0</v>
      </c>
      <c r="CP79" s="100">
        <f>SUMIFS('Pooled CF'!$I:$I,'Pooled CF'!$A:$A,$A79,'Pooled CF'!$G:$G,CP$6)</f>
        <v>0</v>
      </c>
      <c r="CQ79" s="100">
        <f>SUMIFS('Pooled CF'!$I:$I,'Pooled CF'!$A:$A,$A79,'Pooled CF'!$G:$G,CQ$6)</f>
        <v>0</v>
      </c>
      <c r="CR79" s="100">
        <f>SUMIFS('Pooled CF'!$I:$I,'Pooled CF'!$A:$A,$A79,'Pooled CF'!$G:$G,CR$6)</f>
        <v>0</v>
      </c>
      <c r="CS79" s="100">
        <f>SUMIFS('Pooled CF'!$I:$I,'Pooled CF'!$A:$A,$A79,'Pooled CF'!$G:$G,CS$6)</f>
        <v>0</v>
      </c>
      <c r="CT79" s="100">
        <f>SUMIFS('Pooled CF'!$I:$I,'Pooled CF'!$A:$A,$A79,'Pooled CF'!$G:$G,CT$6)</f>
        <v>0</v>
      </c>
      <c r="CU79" s="100">
        <f>SUMIFS('Pooled CF'!$I:$I,'Pooled CF'!$A:$A,$A79,'Pooled CF'!$G:$G,CU$6)</f>
        <v>0</v>
      </c>
      <c r="CV79" s="100">
        <f>SUMIFS('Pooled CF'!$I:$I,'Pooled CF'!$A:$A,$A79,'Pooled CF'!$G:$G,CV$6)</f>
        <v>0</v>
      </c>
      <c r="CW79" s="100">
        <f>SUMIFS('Pooled CF'!$I:$I,'Pooled CF'!$A:$A,$A79,'Pooled CF'!$G:$G,CW$6)</f>
        <v>0</v>
      </c>
      <c r="CX79" s="100">
        <f>SUMIFS('Pooled CF'!$I:$I,'Pooled CF'!$A:$A,$A79,'Pooled CF'!$G:$G,CX$6)</f>
        <v>0</v>
      </c>
      <c r="CY79" s="100">
        <f>SUMIFS('Pooled CF'!$I:$I,'Pooled CF'!$A:$A,$A79,'Pooled CF'!$G:$G,CY$6)</f>
        <v>0</v>
      </c>
      <c r="CZ79" s="100">
        <f>SUMIFS('Pooled CF'!$I:$I,'Pooled CF'!$A:$A,$A79,'Pooled CF'!$G:$G,CZ$6)</f>
        <v>0</v>
      </c>
      <c r="DA79" s="100">
        <f>SUMIFS('Pooled CF'!$I:$I,'Pooled CF'!$A:$A,$A79,'Pooled CF'!$G:$G,DA$6)</f>
        <v>0</v>
      </c>
      <c r="DB79" s="100">
        <f>SUMIFS('Pooled CF'!$I:$I,'Pooled CF'!$A:$A,$A79,'Pooled CF'!$G:$G,DB$6)</f>
        <v>0</v>
      </c>
      <c r="DC79" s="100">
        <f>SUMIFS('Pooled CF'!$I:$I,'Pooled CF'!$A:$A,$A79,'Pooled CF'!$G:$G,DC$6)</f>
        <v>0</v>
      </c>
      <c r="DD79" s="100">
        <f>SUMIFS('Pooled CF'!$I:$I,'Pooled CF'!$A:$A,$A79,'Pooled CF'!$G:$G,DD$6)</f>
        <v>0</v>
      </c>
      <c r="DE79" s="100">
        <f>SUMIFS('Pooled CF'!$I:$I,'Pooled CF'!$A:$A,$A79,'Pooled CF'!$G:$G,DE$6)</f>
        <v>0</v>
      </c>
      <c r="DF79" s="100">
        <f>SUMIFS('Pooled CF'!$I:$I,'Pooled CF'!$A:$A,$A79,'Pooled CF'!$G:$G,DF$6)</f>
        <v>0</v>
      </c>
      <c r="DG79" s="100">
        <f>SUMIFS('Pooled CF'!$I:$I,'Pooled CF'!$A:$A,$A79,'Pooled CF'!$G:$G,DG$6)</f>
        <v>0</v>
      </c>
      <c r="DH79" s="100">
        <f>SUMIFS('Pooled CF'!$I:$I,'Pooled CF'!$A:$A,$A79,'Pooled CF'!$G:$G,DH$6)</f>
        <v>0</v>
      </c>
      <c r="DI79" s="100">
        <f>SUMIFS('Pooled CF'!$I:$I,'Pooled CF'!$A:$A,$A79,'Pooled CF'!$G:$G,DI$6)</f>
        <v>0</v>
      </c>
      <c r="DJ79" s="100">
        <f>SUMIFS('Pooled CF'!$I:$I,'Pooled CF'!$A:$A,$A79,'Pooled CF'!$G:$G,DJ$6)</f>
        <v>0</v>
      </c>
      <c r="DK79" s="100">
        <f>SUMIFS('Pooled CF'!$I:$I,'Pooled CF'!$A:$A,$A79,'Pooled CF'!$G:$G,DK$6)</f>
        <v>0</v>
      </c>
      <c r="DL79" s="100">
        <f>SUMIFS('Pooled CF'!$I:$I,'Pooled CF'!$A:$A,$A79,'Pooled CF'!$G:$G,DL$6)</f>
        <v>0</v>
      </c>
      <c r="DM79" s="100">
        <f>SUMIFS('Pooled CF'!$I:$I,'Pooled CF'!$A:$A,$A79,'Pooled CF'!$G:$G,DM$6)</f>
        <v>0</v>
      </c>
      <c r="DN79" s="100">
        <f>SUMIFS('Pooled CF'!$I:$I,'Pooled CF'!$A:$A,$A79,'Pooled CF'!$G:$G,DN$6)</f>
        <v>0</v>
      </c>
      <c r="DO79" s="100">
        <f>SUMIFS('Pooled CF'!$I:$I,'Pooled CF'!$A:$A,$A79,'Pooled CF'!$G:$G,DO$6)</f>
        <v>0</v>
      </c>
      <c r="DP79" s="100">
        <f>SUMIFS('Pooled CF'!$I:$I,'Pooled CF'!$A:$A,$A79,'Pooled CF'!$G:$G,DP$6)</f>
        <v>0</v>
      </c>
      <c r="DQ79" s="100">
        <f>SUMIFS('Pooled CF'!$I:$I,'Pooled CF'!$A:$A,$A79,'Pooled CF'!$G:$G,DQ$6)</f>
        <v>0</v>
      </c>
      <c r="DR79" s="100">
        <f>SUMIFS('Pooled CF'!$I:$I,'Pooled CF'!$A:$A,$A79,'Pooled CF'!$G:$G,DR$6)</f>
        <v>0</v>
      </c>
      <c r="DS79" s="100">
        <f>SUMIFS('Pooled CF'!$I:$I,'Pooled CF'!$A:$A,$A79,'Pooled CF'!$G:$G,DS$6)</f>
        <v>0</v>
      </c>
      <c r="DT79" s="100">
        <f>SUMIFS('Pooled CF'!$I:$I,'Pooled CF'!$A:$A,$A79,'Pooled CF'!$G:$G,DT$6)</f>
        <v>0</v>
      </c>
      <c r="DU79" s="100">
        <f>SUMIFS('Pooled CF'!$I:$I,'Pooled CF'!$A:$A,$A79,'Pooled CF'!$G:$G,DU$6)</f>
        <v>0</v>
      </c>
      <c r="DV79" s="100">
        <f>SUMIFS('Pooled CF'!$I:$I,'Pooled CF'!$A:$A,$A79,'Pooled CF'!$G:$G,DV$6)</f>
        <v>0</v>
      </c>
      <c r="DW79" s="100">
        <f>SUMIFS('Pooled CF'!$I:$I,'Pooled CF'!$A:$A,$A79,'Pooled CF'!$G:$G,DW$6)</f>
        <v>0</v>
      </c>
      <c r="DX79" s="100">
        <f>SUMIFS('Pooled CF'!$I:$I,'Pooled CF'!$A:$A,$A79,'Pooled CF'!$G:$G,DX$6)</f>
        <v>0</v>
      </c>
      <c r="DY79" s="100">
        <f>SUMIFS('Pooled CF'!$I:$I,'Pooled CF'!$A:$A,$A79,'Pooled CF'!$G:$G,DY$6)</f>
        <v>0</v>
      </c>
      <c r="DZ79" s="100">
        <f>SUMIFS('Pooled CF'!$I:$I,'Pooled CF'!$A:$A,$A79,'Pooled CF'!$G:$G,DZ$6)</f>
        <v>0</v>
      </c>
      <c r="EA79" s="100">
        <f>SUMIFS('Pooled CF'!$I:$I,'Pooled CF'!$A:$A,$A79,'Pooled CF'!$G:$G,EA$6)</f>
        <v>0</v>
      </c>
      <c r="EB79" s="100">
        <f>SUMIFS('Pooled CF'!$I:$I,'Pooled CF'!$A:$A,$A79,'Pooled CF'!$G:$G,EB$6)</f>
        <v>0</v>
      </c>
      <c r="EC79" s="100">
        <f>SUMIFS('Pooled CF'!$I:$I,'Pooled CF'!$A:$A,$A79,'Pooled CF'!$G:$G,EC$6)</f>
        <v>0</v>
      </c>
      <c r="ED79" s="100">
        <f>SUMIFS('Pooled CF'!$I:$I,'Pooled CF'!$A:$A,$A79,'Pooled CF'!$G:$G,ED$6)</f>
        <v>0</v>
      </c>
      <c r="EE79" s="100">
        <f>SUMIFS('Pooled CF'!$I:$I,'Pooled CF'!$A:$A,$A79,'Pooled CF'!$G:$G,EE$6)</f>
        <v>0</v>
      </c>
      <c r="EF79" s="100">
        <f>SUMIFS('Pooled CF'!$I:$I,'Pooled CF'!$A:$A,$A79,'Pooled CF'!$G:$G,EF$6)</f>
        <v>0</v>
      </c>
      <c r="EG79" s="100">
        <f>SUMIFS('Pooled CF'!$I:$I,'Pooled CF'!$A:$A,$A79,'Pooled CF'!$G:$G,EG$6)</f>
        <v>0</v>
      </c>
      <c r="EH79" s="100">
        <f>SUMIFS('Pooled CF'!$I:$I,'Pooled CF'!$A:$A,$A79,'Pooled CF'!$G:$G,EH$6)</f>
        <v>0</v>
      </c>
      <c r="EI79" s="100">
        <f>SUMIFS('Pooled CF'!$I:$I,'Pooled CF'!$A:$A,$A79,'Pooled CF'!$G:$G,EI$6)</f>
        <v>0</v>
      </c>
      <c r="EJ79" s="100">
        <f>SUMIFS('Pooled CF'!$I:$I,'Pooled CF'!$A:$A,$A79,'Pooled CF'!$G:$G,EJ$6)</f>
        <v>0</v>
      </c>
      <c r="EK79" s="100">
        <f>SUMIFS('Pooled CF'!$I:$I,'Pooled CF'!$A:$A,$A79,'Pooled CF'!$G:$G,EK$6)</f>
        <v>0</v>
      </c>
      <c r="EL79" s="100">
        <f>SUMIFS('Pooled CF'!$I:$I,'Pooled CF'!$A:$A,$A79,'Pooled CF'!$G:$G,EL$6)</f>
        <v>0</v>
      </c>
      <c r="EM79" s="100">
        <f>SUMIFS('Pooled CF'!$I:$I,'Pooled CF'!$A:$A,$A79,'Pooled CF'!$G:$G,EM$6)</f>
        <v>0</v>
      </c>
      <c r="EN79" s="100">
        <f>SUMIFS('Pooled CF'!$I:$I,'Pooled CF'!$A:$A,$A79,'Pooled CF'!$G:$G,EN$6)</f>
        <v>0</v>
      </c>
      <c r="EO79" s="100">
        <f>SUMIFS('Pooled CF'!$I:$I,'Pooled CF'!$A:$A,$A79,'Pooled CF'!$G:$G,EO$6)</f>
        <v>0</v>
      </c>
      <c r="EP79" s="100">
        <f>SUMIFS('Pooled CF'!$I:$I,'Pooled CF'!$A:$A,$A79,'Pooled CF'!$G:$G,EP$6)</f>
        <v>0</v>
      </c>
      <c r="EQ79" s="100">
        <f>SUMIFS('Pooled CF'!$I:$I,'Pooled CF'!$A:$A,$A79,'Pooled CF'!$G:$G,EQ$6)</f>
        <v>0</v>
      </c>
      <c r="ER79" s="100">
        <f>SUMIFS('Pooled CF'!$I:$I,'Pooled CF'!$A:$A,$A79,'Pooled CF'!$G:$G,ER$6)</f>
        <v>0</v>
      </c>
      <c r="ES79" s="100">
        <f>SUMIFS('Pooled CF'!$I:$I,'Pooled CF'!$A:$A,$A79,'Pooled CF'!$G:$G,ES$6)</f>
        <v>0</v>
      </c>
      <c r="ET79" s="100">
        <f>SUMIFS('Pooled CF'!$I:$I,'Pooled CF'!$A:$A,$A79,'Pooled CF'!$G:$G,ET$6)</f>
        <v>0</v>
      </c>
      <c r="EU79" s="100">
        <f>SUMIFS('Pooled CF'!$I:$I,'Pooled CF'!$A:$A,$A79,'Pooled CF'!$G:$G,EU$6)</f>
        <v>0</v>
      </c>
      <c r="EV79" s="100">
        <f>SUMIFS('Pooled CF'!$I:$I,'Pooled CF'!$A:$A,$A79,'Pooled CF'!$G:$G,EV$6)</f>
        <v>0</v>
      </c>
      <c r="EW79" s="100">
        <f>SUMIFS('Pooled CF'!$I:$I,'Pooled CF'!$A:$A,$A79,'Pooled CF'!$G:$G,EW$6)</f>
        <v>0</v>
      </c>
      <c r="EX79" s="100">
        <f>SUMIFS('Pooled CF'!$I:$I,'Pooled CF'!$A:$A,$A79,'Pooled CF'!$G:$G,EX$6)</f>
        <v>0</v>
      </c>
      <c r="EY79" s="100">
        <f>SUMIFS('Pooled CF'!$I:$I,'Pooled CF'!$A:$A,$A79,'Pooled CF'!$G:$G,EY$6)</f>
        <v>0</v>
      </c>
      <c r="EZ79" s="100">
        <f>SUMIFS('Pooled CF'!$I:$I,'Pooled CF'!$A:$A,$A79,'Pooled CF'!$G:$G,EZ$6)</f>
        <v>0</v>
      </c>
      <c r="FA79" s="100">
        <f>SUMIFS('Pooled CF'!$I:$I,'Pooled CF'!$A:$A,$A79,'Pooled CF'!$G:$G,FA$6)</f>
        <v>0</v>
      </c>
      <c r="FB79" s="100">
        <f>SUMIFS('Pooled CF'!$I:$I,'Pooled CF'!$A:$A,$A79,'Pooled CF'!$G:$G,FB$6)</f>
        <v>0</v>
      </c>
      <c r="FC79" s="100">
        <f>SUMIFS('Pooled CF'!$I:$I,'Pooled CF'!$A:$A,$A79,'Pooled CF'!$G:$G,FC$6)</f>
        <v>0</v>
      </c>
      <c r="FD79" s="100">
        <f>SUMIFS('Pooled CF'!$I:$I,'Pooled CF'!$A:$A,$A79,'Pooled CF'!$G:$G,FD$6)</f>
        <v>0</v>
      </c>
      <c r="FE79" s="100">
        <f>SUMIFS('Pooled CF'!$I:$I,'Pooled CF'!$A:$A,$A79,'Pooled CF'!$G:$G,FE$6)</f>
        <v>0</v>
      </c>
      <c r="FF79" s="100">
        <f>SUMIFS('Pooled CF'!$I:$I,'Pooled CF'!$A:$A,$A79,'Pooled CF'!$G:$G,FF$6)</f>
        <v>0</v>
      </c>
      <c r="FG79" s="100">
        <f>SUMIFS('Pooled CF'!$I:$I,'Pooled CF'!$A:$A,$A79,'Pooled CF'!$G:$G,FG$6)</f>
        <v>0</v>
      </c>
      <c r="FH79" s="100">
        <f>SUMIFS('Pooled CF'!$I:$I,'Pooled CF'!$A:$A,$A79,'Pooled CF'!$G:$G,FH$6)</f>
        <v>0</v>
      </c>
      <c r="FI79" s="100">
        <f>SUMIFS('Pooled CF'!$I:$I,'Pooled CF'!$A:$A,$A79,'Pooled CF'!$G:$G,FI$6)</f>
        <v>0</v>
      </c>
      <c r="FJ79" s="100">
        <f>SUMIFS('Pooled CF'!$I:$I,'Pooled CF'!$A:$A,$A79,'Pooled CF'!$G:$G,FJ$6)</f>
        <v>0</v>
      </c>
      <c r="FK79" s="100">
        <f>SUMIFS('Pooled CF'!$I:$I,'Pooled CF'!$A:$A,$A79,'Pooled CF'!$G:$G,FK$6)</f>
        <v>0</v>
      </c>
      <c r="FL79" s="100">
        <f>SUMIFS('Pooled CF'!$I:$I,'Pooled CF'!$A:$A,$A79,'Pooled CF'!$G:$G,FL$6)</f>
        <v>0</v>
      </c>
      <c r="FM79" s="100">
        <f>SUMIFS('Pooled CF'!$I:$I,'Pooled CF'!$A:$A,$A79,'Pooled CF'!$G:$G,FM$6)</f>
        <v>0</v>
      </c>
      <c r="FN79" s="100">
        <f>SUMIFS('Pooled CF'!$I:$I,'Pooled CF'!$A:$A,$A79,'Pooled CF'!$G:$G,FN$6)</f>
        <v>0</v>
      </c>
      <c r="FO79" s="100">
        <f>SUMIFS('Pooled CF'!$I:$I,'Pooled CF'!$A:$A,$A79,'Pooled CF'!$G:$G,FO$6)</f>
        <v>0</v>
      </c>
      <c r="FP79" s="100">
        <f>SUMIFS('Pooled CF'!$I:$I,'Pooled CF'!$A:$A,$A79,'Pooled CF'!$G:$G,FP$6)</f>
        <v>0</v>
      </c>
      <c r="FQ79" s="100">
        <f>SUMIFS('Pooled CF'!$I:$I,'Pooled CF'!$A:$A,$A79,'Pooled CF'!$G:$G,FQ$6)</f>
        <v>0</v>
      </c>
      <c r="FR79" s="100">
        <f>SUMIFS('Pooled CF'!$I:$I,'Pooled CF'!$A:$A,$A79,'Pooled CF'!$G:$G,FR$6)</f>
        <v>0</v>
      </c>
      <c r="FS79" s="100">
        <f>SUMIFS('Pooled CF'!$I:$I,'Pooled CF'!$A:$A,$A79,'Pooled CF'!$G:$G,FS$6)</f>
        <v>0</v>
      </c>
      <c r="FT79" s="100">
        <f>SUMIFS('Pooled CF'!$I:$I,'Pooled CF'!$A:$A,$A79,'Pooled CF'!$G:$G,FT$6)</f>
        <v>0</v>
      </c>
      <c r="FU79" s="100">
        <f>SUMIFS('Pooled CF'!$I:$I,'Pooled CF'!$A:$A,$A79,'Pooled CF'!$G:$G,FU$6)</f>
        <v>0</v>
      </c>
      <c r="FV79" s="100">
        <f>SUMIFS('Pooled CF'!$I:$I,'Pooled CF'!$A:$A,$A79,'Pooled CF'!$G:$G,FV$6)</f>
        <v>0</v>
      </c>
      <c r="FW79" s="100">
        <f>SUMIFS('Pooled CF'!$I:$I,'Pooled CF'!$A:$A,$A79,'Pooled CF'!$G:$G,FW$6)</f>
        <v>0</v>
      </c>
      <c r="FX79" s="100">
        <f>SUMIFS('Pooled CF'!$I:$I,'Pooled CF'!$A:$A,$A79,'Pooled CF'!$G:$G,FX$6)</f>
        <v>0</v>
      </c>
      <c r="FY79" s="100">
        <f>SUMIFS('Pooled CF'!$I:$I,'Pooled CF'!$A:$A,$A79,'Pooled CF'!$G:$G,FY$6)</f>
        <v>0</v>
      </c>
      <c r="FZ79" s="100">
        <f>SUMIFS('Pooled CF'!$I:$I,'Pooled CF'!$A:$A,$A79,'Pooled CF'!$G:$G,FZ$6)</f>
        <v>0</v>
      </c>
      <c r="GA79" s="100">
        <f>SUMIFS('Pooled CF'!$I:$I,'Pooled CF'!$A:$A,$A79,'Pooled CF'!$G:$G,GA$6)</f>
        <v>0</v>
      </c>
      <c r="GB79" s="100">
        <f>SUMIFS('Pooled CF'!$I:$I,'Pooled CF'!$A:$A,$A79,'Pooled CF'!$G:$G,GB$6)</f>
        <v>0</v>
      </c>
      <c r="GC79" s="100">
        <f>SUMIFS('Pooled CF'!$I:$I,'Pooled CF'!$A:$A,$A79,'Pooled CF'!$G:$G,GC$6)</f>
        <v>0</v>
      </c>
      <c r="GD79" s="100">
        <f>SUMIFS('Pooled CF'!$I:$I,'Pooled CF'!$A:$A,$A79,'Pooled CF'!$G:$G,GD$6)</f>
        <v>0</v>
      </c>
      <c r="GE79" s="100">
        <f>SUMIFS('Pooled CF'!$I:$I,'Pooled CF'!$A:$A,$A79,'Pooled CF'!$G:$G,GE$6)</f>
        <v>0</v>
      </c>
      <c r="GF79" s="100">
        <f>SUMIFS('Pooled CF'!$I:$I,'Pooled CF'!$A:$A,$A79,'Pooled CF'!$G:$G,GF$6)</f>
        <v>0</v>
      </c>
      <c r="GG79" s="100">
        <f>SUMIFS('Pooled CF'!$I:$I,'Pooled CF'!$A:$A,$A79,'Pooled CF'!$G:$G,GG$6)</f>
        <v>0</v>
      </c>
      <c r="GH79" s="100">
        <f>SUMIFS('Pooled CF'!$I:$I,'Pooled CF'!$A:$A,$A79,'Pooled CF'!$G:$G,GH$6)</f>
        <v>0</v>
      </c>
      <c r="GI79" s="100">
        <f>SUMIFS('Pooled CF'!$I:$I,'Pooled CF'!$A:$A,$A79,'Pooled CF'!$G:$G,GI$6)</f>
        <v>0</v>
      </c>
      <c r="GJ79" s="100">
        <f>SUMIFS('Pooled CF'!$I:$I,'Pooled CF'!$A:$A,$A79,'Pooled CF'!$G:$G,GJ$6)</f>
        <v>0</v>
      </c>
      <c r="GK79" s="100">
        <f>SUMIFS('Pooled CF'!$I:$I,'Pooled CF'!$A:$A,$A79,'Pooled CF'!$G:$G,GK$6)</f>
        <v>0</v>
      </c>
      <c r="GL79" s="100">
        <f>SUMIFS('Pooled CF'!$I:$I,'Pooled CF'!$A:$A,$A79,'Pooled CF'!$G:$G,GL$6)</f>
        <v>0</v>
      </c>
      <c r="GM79" s="100">
        <f>SUMIFS('Pooled CF'!$I:$I,'Pooled CF'!$A:$A,$A79,'Pooled CF'!$G:$G,GM$6)</f>
        <v>0</v>
      </c>
      <c r="GN79" s="100">
        <f>SUMIFS('Pooled CF'!$I:$I,'Pooled CF'!$A:$A,$A79,'Pooled CF'!$G:$G,GN$6)</f>
        <v>0</v>
      </c>
      <c r="GO79" s="100">
        <f>SUMIFS('Pooled CF'!$I:$I,'Pooled CF'!$A:$A,$A79,'Pooled CF'!$G:$G,GO$6)</f>
        <v>0</v>
      </c>
      <c r="GP79" s="100">
        <f>SUMIFS('Pooled CF'!$I:$I,'Pooled CF'!$A:$A,$A79,'Pooled CF'!$G:$G,GP$6)</f>
        <v>0</v>
      </c>
      <c r="GQ79" s="100">
        <f>SUMIFS('Pooled CF'!$I:$I,'Pooled CF'!$A:$A,$A79,'Pooled CF'!$G:$G,GQ$6)</f>
        <v>0</v>
      </c>
      <c r="GR79" s="100">
        <f>SUMIFS('Pooled CF'!$I:$I,'Pooled CF'!$A:$A,$A79,'Pooled CF'!$G:$G,GR$6)</f>
        <v>0</v>
      </c>
      <c r="GS79" s="100">
        <f>SUMIFS('Pooled CF'!$I:$I,'Pooled CF'!$A:$A,$A79,'Pooled CF'!$G:$G,GS$6)</f>
        <v>0</v>
      </c>
      <c r="GU79" s="85">
        <f t="shared" si="202"/>
        <v>0</v>
      </c>
      <c r="GV79" s="85">
        <f t="shared" si="202"/>
        <v>0</v>
      </c>
      <c r="GW79" s="85">
        <f t="shared" si="202"/>
        <v>0</v>
      </c>
      <c r="GX79" s="85">
        <f t="shared" si="202"/>
        <v>0</v>
      </c>
      <c r="GY79" s="85">
        <f t="shared" si="202"/>
        <v>0</v>
      </c>
      <c r="GZ79" s="85">
        <f t="shared" si="202"/>
        <v>0</v>
      </c>
      <c r="HA79" s="85">
        <f t="shared" si="202"/>
        <v>0</v>
      </c>
      <c r="HB79" s="85">
        <f t="shared" si="202"/>
        <v>0</v>
      </c>
      <c r="HC79" s="85">
        <f t="shared" si="202"/>
        <v>0</v>
      </c>
      <c r="HD79" s="85">
        <f t="shared" si="202"/>
        <v>0</v>
      </c>
      <c r="HE79" s="85">
        <f t="shared" si="202"/>
        <v>0</v>
      </c>
      <c r="HF79" s="85">
        <f t="shared" si="202"/>
        <v>0</v>
      </c>
      <c r="HG79" s="85">
        <f t="shared" si="202"/>
        <v>0</v>
      </c>
      <c r="HH79" s="85">
        <f t="shared" si="202"/>
        <v>0</v>
      </c>
      <c r="HI79" s="85">
        <f t="shared" si="202"/>
        <v>0</v>
      </c>
      <c r="HJ79" s="85">
        <f t="shared" si="202"/>
        <v>0</v>
      </c>
      <c r="HK79" s="85">
        <f t="shared" si="203"/>
        <v>0</v>
      </c>
    </row>
    <row r="80" spans="1:219" hidden="1" outlineLevel="1" x14ac:dyDescent="0.75">
      <c r="A80" s="112" t="str">
        <f t="shared" si="201"/>
        <v>UBSCM 2017-C3 B-Piece Cashflows</v>
      </c>
      <c r="B80" s="112" t="str">
        <f t="shared" si="201"/>
        <v>UBSCM 2017-C3</v>
      </c>
      <c r="C80" s="104"/>
      <c r="D80" s="87"/>
      <c r="E80" s="88"/>
      <c r="F80" s="85"/>
      <c r="G80" s="85"/>
      <c r="H80" s="86"/>
      <c r="I80" s="95"/>
      <c r="K80" s="100">
        <f>SUMIFS('Pooled CF'!$I:$I,'Pooled CF'!$A:$A,$A80,'Pooled CF'!$G:$G,K$6)</f>
        <v>0</v>
      </c>
      <c r="L80" s="100">
        <f>SUMIFS('Pooled CF'!$I:$I,'Pooled CF'!$A:$A,$A80,'Pooled CF'!$G:$G,L$6)</f>
        <v>0</v>
      </c>
      <c r="M80" s="100">
        <f>SUMIFS('Pooled CF'!$I:$I,'Pooled CF'!$A:$A,$A80,'Pooled CF'!$G:$G,M$6)</f>
        <v>0</v>
      </c>
      <c r="N80" s="100">
        <f>SUMIFS('Pooled CF'!$I:$I,'Pooled CF'!$A:$A,$A80,'Pooled CF'!$G:$G,N$6)</f>
        <v>0</v>
      </c>
      <c r="O80" s="100">
        <f>SUMIFS('Pooled CF'!$I:$I,'Pooled CF'!$A:$A,$A80,'Pooled CF'!$G:$G,O$6)</f>
        <v>0</v>
      </c>
      <c r="P80" s="100">
        <f>SUMIFS('Pooled CF'!$I:$I,'Pooled CF'!$A:$A,$A80,'Pooled CF'!$G:$G,P$6)</f>
        <v>0</v>
      </c>
      <c r="Q80" s="100">
        <f>SUMIFS('Pooled CF'!$I:$I,'Pooled CF'!$A:$A,$A80,'Pooled CF'!$G:$G,Q$6)</f>
        <v>0</v>
      </c>
      <c r="R80" s="100">
        <f>SUMIFS('Pooled CF'!$I:$I,'Pooled CF'!$A:$A,$A80,'Pooled CF'!$G:$G,R$6)</f>
        <v>0</v>
      </c>
      <c r="S80" s="100">
        <f>SUMIFS('Pooled CF'!$I:$I,'Pooled CF'!$A:$A,$A80,'Pooled CF'!$G:$G,S$6)</f>
        <v>0</v>
      </c>
      <c r="T80" s="100">
        <f>SUMIFS('Pooled CF'!$I:$I,'Pooled CF'!$A:$A,$A80,'Pooled CF'!$G:$G,T$6)</f>
        <v>0</v>
      </c>
      <c r="U80" s="100">
        <f>SUMIFS('Pooled CF'!$I:$I,'Pooled CF'!$A:$A,$A80,'Pooled CF'!$G:$G,U$6)</f>
        <v>0</v>
      </c>
      <c r="V80" s="100">
        <f>SUMIFS('Pooled CF'!$I:$I,'Pooled CF'!$A:$A,$A80,'Pooled CF'!$G:$G,V$6)</f>
        <v>0</v>
      </c>
      <c r="W80" s="100">
        <f>SUMIFS('Pooled CF'!$I:$I,'Pooled CF'!$A:$A,$A80,'Pooled CF'!$G:$G,W$6)</f>
        <v>0</v>
      </c>
      <c r="X80" s="100">
        <f>SUMIFS('Pooled CF'!$I:$I,'Pooled CF'!$A:$A,$A80,'Pooled CF'!$G:$G,X$6)</f>
        <v>0</v>
      </c>
      <c r="Y80" s="100">
        <f>SUMIFS('Pooled CF'!$I:$I,'Pooled CF'!$A:$A,$A80,'Pooled CF'!$G:$G,Y$6)</f>
        <v>0</v>
      </c>
      <c r="Z80" s="100">
        <f>SUMIFS('Pooled CF'!$I:$I,'Pooled CF'!$A:$A,$A80,'Pooled CF'!$G:$G,Z$6)</f>
        <v>0</v>
      </c>
      <c r="AA80" s="100">
        <f>SUMIFS('Pooled CF'!$I:$I,'Pooled CF'!$A:$A,$A80,'Pooled CF'!$G:$G,AA$6)</f>
        <v>0</v>
      </c>
      <c r="AB80" s="100">
        <f>SUMIFS('Pooled CF'!$I:$I,'Pooled CF'!$A:$A,$A80,'Pooled CF'!$G:$G,AB$6)</f>
        <v>0</v>
      </c>
      <c r="AC80" s="100">
        <f>SUMIFS('Pooled CF'!$I:$I,'Pooled CF'!$A:$A,$A80,'Pooled CF'!$G:$G,AC$6)</f>
        <v>0</v>
      </c>
      <c r="AD80" s="100">
        <f>SUMIFS('Pooled CF'!$I:$I,'Pooled CF'!$A:$A,$A80,'Pooled CF'!$G:$G,AD$6)</f>
        <v>0</v>
      </c>
      <c r="AE80" s="100">
        <f>SUMIFS('Pooled CF'!$I:$I,'Pooled CF'!$A:$A,$A80,'Pooled CF'!$G:$G,AE$6)</f>
        <v>0</v>
      </c>
      <c r="AF80" s="100">
        <f>SUMIFS('Pooled CF'!$I:$I,'Pooled CF'!$A:$A,$A80,'Pooled CF'!$G:$G,AF$6)</f>
        <v>0</v>
      </c>
      <c r="AG80" s="100">
        <f>SUMIFS('Pooled CF'!$I:$I,'Pooled CF'!$A:$A,$A80,'Pooled CF'!$G:$G,AG$6)</f>
        <v>0</v>
      </c>
      <c r="AH80" s="100">
        <f>SUMIFS('Pooled CF'!$I:$I,'Pooled CF'!$A:$A,$A80,'Pooled CF'!$G:$G,AH$6)</f>
        <v>0</v>
      </c>
      <c r="AI80" s="100">
        <f>SUMIFS('Pooled CF'!$I:$I,'Pooled CF'!$A:$A,$A80,'Pooled CF'!$G:$G,AI$6)</f>
        <v>0</v>
      </c>
      <c r="AJ80" s="100">
        <f>SUMIFS('Pooled CF'!$I:$I,'Pooled CF'!$A:$A,$A80,'Pooled CF'!$G:$G,AJ$6)</f>
        <v>0</v>
      </c>
      <c r="AK80" s="100">
        <f>SUMIFS('Pooled CF'!$I:$I,'Pooled CF'!$A:$A,$A80,'Pooled CF'!$G:$G,AK$6)</f>
        <v>0</v>
      </c>
      <c r="AL80" s="100">
        <f>SUMIFS('Pooled CF'!$I:$I,'Pooled CF'!$A:$A,$A80,'Pooled CF'!$G:$G,AL$6)</f>
        <v>0</v>
      </c>
      <c r="AM80" s="100">
        <f>SUMIFS('Pooled CF'!$I:$I,'Pooled CF'!$A:$A,$A80,'Pooled CF'!$G:$G,AM$6)</f>
        <v>0</v>
      </c>
      <c r="AN80" s="100">
        <f>SUMIFS('Pooled CF'!$I:$I,'Pooled CF'!$A:$A,$A80,'Pooled CF'!$G:$G,AN$6)</f>
        <v>0</v>
      </c>
      <c r="AO80" s="100">
        <f>SUMIFS('Pooled CF'!$I:$I,'Pooled CF'!$A:$A,$A80,'Pooled CF'!$G:$G,AO$6)</f>
        <v>0</v>
      </c>
      <c r="AP80" s="100">
        <f>SUMIFS('Pooled CF'!$I:$I,'Pooled CF'!$A:$A,$A80,'Pooled CF'!$G:$G,AP$6)</f>
        <v>0</v>
      </c>
      <c r="AQ80" s="100">
        <f>SUMIFS('Pooled CF'!$I:$I,'Pooled CF'!$A:$A,$A80,'Pooled CF'!$G:$G,AQ$6)</f>
        <v>0</v>
      </c>
      <c r="AR80" s="100">
        <f>SUMIFS('Pooled CF'!$I:$I,'Pooled CF'!$A:$A,$A80,'Pooled CF'!$G:$G,AR$6)</f>
        <v>0</v>
      </c>
      <c r="AS80" s="100">
        <f>SUMIFS('Pooled CF'!$I:$I,'Pooled CF'!$A:$A,$A80,'Pooled CF'!$G:$G,AS$6)</f>
        <v>0</v>
      </c>
      <c r="AT80" s="100">
        <f>SUMIFS('Pooled CF'!$I:$I,'Pooled CF'!$A:$A,$A80,'Pooled CF'!$G:$G,AT$6)</f>
        <v>0</v>
      </c>
      <c r="AU80" s="100">
        <f>SUMIFS('Pooled CF'!$I:$I,'Pooled CF'!$A:$A,$A80,'Pooled CF'!$G:$G,AU$6)</f>
        <v>0</v>
      </c>
      <c r="AV80" s="100">
        <f>SUMIFS('Pooled CF'!$I:$I,'Pooled CF'!$A:$A,$A80,'Pooled CF'!$G:$G,AV$6)</f>
        <v>0</v>
      </c>
      <c r="AW80" s="100">
        <f>SUMIFS('Pooled CF'!$I:$I,'Pooled CF'!$A:$A,$A80,'Pooled CF'!$G:$G,AW$6)</f>
        <v>0</v>
      </c>
      <c r="AX80" s="100">
        <f>SUMIFS('Pooled CF'!$I:$I,'Pooled CF'!$A:$A,$A80,'Pooled CF'!$G:$G,AX$6)</f>
        <v>0</v>
      </c>
      <c r="AY80" s="100">
        <f>SUMIFS('Pooled CF'!$I:$I,'Pooled CF'!$A:$A,$A80,'Pooled CF'!$G:$G,AY$6)</f>
        <v>0</v>
      </c>
      <c r="AZ80" s="100">
        <f>SUMIFS('Pooled CF'!$I:$I,'Pooled CF'!$A:$A,$A80,'Pooled CF'!$G:$G,AZ$6)</f>
        <v>0</v>
      </c>
      <c r="BA80" s="100">
        <f>SUMIFS('Pooled CF'!$I:$I,'Pooled CF'!$A:$A,$A80,'Pooled CF'!$G:$G,BA$6)</f>
        <v>0</v>
      </c>
      <c r="BB80" s="100">
        <f>SUMIFS('Pooled CF'!$I:$I,'Pooled CF'!$A:$A,$A80,'Pooled CF'!$G:$G,BB$6)</f>
        <v>0</v>
      </c>
      <c r="BC80" s="100">
        <f>SUMIFS('Pooled CF'!$I:$I,'Pooled CF'!$A:$A,$A80,'Pooled CF'!$G:$G,BC$6)</f>
        <v>0</v>
      </c>
      <c r="BD80" s="100">
        <f>SUMIFS('Pooled CF'!$I:$I,'Pooled CF'!$A:$A,$A80,'Pooled CF'!$G:$G,BD$6)</f>
        <v>0</v>
      </c>
      <c r="BE80" s="100">
        <f>SUMIFS('Pooled CF'!$I:$I,'Pooled CF'!$A:$A,$A80,'Pooled CF'!$G:$G,BE$6)</f>
        <v>0</v>
      </c>
      <c r="BF80" s="100">
        <f>SUMIFS('Pooled CF'!$I:$I,'Pooled CF'!$A:$A,$A80,'Pooled CF'!$G:$G,BF$6)</f>
        <v>0</v>
      </c>
      <c r="BG80" s="100">
        <f>SUMIFS('Pooled CF'!$I:$I,'Pooled CF'!$A:$A,$A80,'Pooled CF'!$G:$G,BG$6)</f>
        <v>0</v>
      </c>
      <c r="BH80" s="100">
        <f>SUMIFS('Pooled CF'!$I:$I,'Pooled CF'!$A:$A,$A80,'Pooled CF'!$G:$G,BH$6)</f>
        <v>0</v>
      </c>
      <c r="BI80" s="100">
        <f>SUMIFS('Pooled CF'!$I:$I,'Pooled CF'!$A:$A,$A80,'Pooled CF'!$G:$G,BI$6)</f>
        <v>0</v>
      </c>
      <c r="BJ80" s="100">
        <f>SUMIFS('Pooled CF'!$I:$I,'Pooled CF'!$A:$A,$A80,'Pooled CF'!$G:$G,BJ$6)</f>
        <v>0</v>
      </c>
      <c r="BK80" s="100">
        <f>SUMIFS('Pooled CF'!$I:$I,'Pooled CF'!$A:$A,$A80,'Pooled CF'!$G:$G,BK$6)</f>
        <v>0</v>
      </c>
      <c r="BL80" s="100">
        <f>SUMIFS('Pooled CF'!$I:$I,'Pooled CF'!$A:$A,$A80,'Pooled CF'!$G:$G,BL$6)</f>
        <v>0</v>
      </c>
      <c r="BM80" s="100">
        <f>SUMIFS('Pooled CF'!$I:$I,'Pooled CF'!$A:$A,$A80,'Pooled CF'!$G:$G,BM$6)</f>
        <v>0</v>
      </c>
      <c r="BN80" s="100">
        <f>SUMIFS('Pooled CF'!$I:$I,'Pooled CF'!$A:$A,$A80,'Pooled CF'!$G:$G,BN$6)</f>
        <v>0</v>
      </c>
      <c r="BO80" s="100">
        <f>SUMIFS('Pooled CF'!$I:$I,'Pooled CF'!$A:$A,$A80,'Pooled CF'!$G:$G,BO$6)</f>
        <v>0</v>
      </c>
      <c r="BP80" s="100">
        <f>SUMIFS('Pooled CF'!$I:$I,'Pooled CF'!$A:$A,$A80,'Pooled CF'!$G:$G,BP$6)</f>
        <v>0</v>
      </c>
      <c r="BQ80" s="100">
        <f>SUMIFS('Pooled CF'!$I:$I,'Pooled CF'!$A:$A,$A80,'Pooled CF'!$G:$G,BQ$6)</f>
        <v>0</v>
      </c>
      <c r="BR80" s="100">
        <f>SUMIFS('Pooled CF'!$I:$I,'Pooled CF'!$A:$A,$A80,'Pooled CF'!$G:$G,BR$6)</f>
        <v>0</v>
      </c>
      <c r="BS80" s="100">
        <f>SUMIFS('Pooled CF'!$I:$I,'Pooled CF'!$A:$A,$A80,'Pooled CF'!$G:$G,BS$6)</f>
        <v>0</v>
      </c>
      <c r="BT80" s="100">
        <f>SUMIFS('Pooled CF'!$I:$I,'Pooled CF'!$A:$A,$A80,'Pooled CF'!$G:$G,BT$6)</f>
        <v>0</v>
      </c>
      <c r="BU80" s="100">
        <f>SUMIFS('Pooled CF'!$I:$I,'Pooled CF'!$A:$A,$A80,'Pooled CF'!$G:$G,BU$6)</f>
        <v>0</v>
      </c>
      <c r="BV80" s="100">
        <f>SUMIFS('Pooled CF'!$I:$I,'Pooled CF'!$A:$A,$A80,'Pooled CF'!$G:$G,BV$6)</f>
        <v>0</v>
      </c>
      <c r="BW80" s="100">
        <f>SUMIFS('Pooled CF'!$I:$I,'Pooled CF'!$A:$A,$A80,'Pooled CF'!$G:$G,BW$6)</f>
        <v>0</v>
      </c>
      <c r="BX80" s="100">
        <f>SUMIFS('Pooled CF'!$I:$I,'Pooled CF'!$A:$A,$A80,'Pooled CF'!$G:$G,BX$6)</f>
        <v>0</v>
      </c>
      <c r="BY80" s="100">
        <f>SUMIFS('Pooled CF'!$I:$I,'Pooled CF'!$A:$A,$A80,'Pooled CF'!$G:$G,BY$6)</f>
        <v>0</v>
      </c>
      <c r="BZ80" s="100">
        <f>SUMIFS('Pooled CF'!$I:$I,'Pooled CF'!$A:$A,$A80,'Pooled CF'!$G:$G,BZ$6)</f>
        <v>0</v>
      </c>
      <c r="CA80" s="100">
        <f>SUMIFS('Pooled CF'!$I:$I,'Pooled CF'!$A:$A,$A80,'Pooled CF'!$G:$G,CA$6)</f>
        <v>0</v>
      </c>
      <c r="CB80" s="100">
        <f>SUMIFS('Pooled CF'!$I:$I,'Pooled CF'!$A:$A,$A80,'Pooled CF'!$G:$G,CB$6)</f>
        <v>0</v>
      </c>
      <c r="CC80" s="100">
        <f>SUMIFS('Pooled CF'!$I:$I,'Pooled CF'!$A:$A,$A80,'Pooled CF'!$G:$G,CC$6)</f>
        <v>0</v>
      </c>
      <c r="CD80" s="100">
        <f>SUMIFS('Pooled CF'!$I:$I,'Pooled CF'!$A:$A,$A80,'Pooled CF'!$G:$G,CD$6)</f>
        <v>0</v>
      </c>
      <c r="CE80" s="100">
        <f>SUMIFS('Pooled CF'!$I:$I,'Pooled CF'!$A:$A,$A80,'Pooled CF'!$G:$G,CE$6)</f>
        <v>0</v>
      </c>
      <c r="CF80" s="100">
        <f>SUMIFS('Pooled CF'!$I:$I,'Pooled CF'!$A:$A,$A80,'Pooled CF'!$G:$G,CF$6)</f>
        <v>0</v>
      </c>
      <c r="CG80" s="100">
        <f>SUMIFS('Pooled CF'!$I:$I,'Pooled CF'!$A:$A,$A80,'Pooled CF'!$G:$G,CG$6)</f>
        <v>0</v>
      </c>
      <c r="CH80" s="100">
        <f>SUMIFS('Pooled CF'!$I:$I,'Pooled CF'!$A:$A,$A80,'Pooled CF'!$G:$G,CH$6)</f>
        <v>0</v>
      </c>
      <c r="CI80" s="100">
        <f>SUMIFS('Pooled CF'!$I:$I,'Pooled CF'!$A:$A,$A80,'Pooled CF'!$G:$G,CI$6)</f>
        <v>0</v>
      </c>
      <c r="CJ80" s="100">
        <f>SUMIFS('Pooled CF'!$I:$I,'Pooled CF'!$A:$A,$A80,'Pooled CF'!$G:$G,CJ$6)</f>
        <v>0</v>
      </c>
      <c r="CK80" s="100">
        <f>SUMIFS('Pooled CF'!$I:$I,'Pooled CF'!$A:$A,$A80,'Pooled CF'!$G:$G,CK$6)</f>
        <v>0</v>
      </c>
      <c r="CL80" s="100">
        <f>SUMIFS('Pooled CF'!$I:$I,'Pooled CF'!$A:$A,$A80,'Pooled CF'!$G:$G,CL$6)</f>
        <v>0</v>
      </c>
      <c r="CM80" s="100">
        <f>SUMIFS('Pooled CF'!$I:$I,'Pooled CF'!$A:$A,$A80,'Pooled CF'!$G:$G,CM$6)</f>
        <v>0</v>
      </c>
      <c r="CN80" s="100">
        <f>SUMIFS('Pooled CF'!$I:$I,'Pooled CF'!$A:$A,$A80,'Pooled CF'!$G:$G,CN$6)</f>
        <v>0</v>
      </c>
      <c r="CO80" s="100">
        <f>SUMIFS('Pooled CF'!$I:$I,'Pooled CF'!$A:$A,$A80,'Pooled CF'!$G:$G,CO$6)</f>
        <v>0</v>
      </c>
      <c r="CP80" s="100">
        <f>SUMIFS('Pooled CF'!$I:$I,'Pooled CF'!$A:$A,$A80,'Pooled CF'!$G:$G,CP$6)</f>
        <v>0</v>
      </c>
      <c r="CQ80" s="100">
        <f>SUMIFS('Pooled CF'!$I:$I,'Pooled CF'!$A:$A,$A80,'Pooled CF'!$G:$G,CQ$6)</f>
        <v>0</v>
      </c>
      <c r="CR80" s="100">
        <f>SUMIFS('Pooled CF'!$I:$I,'Pooled CF'!$A:$A,$A80,'Pooled CF'!$G:$G,CR$6)</f>
        <v>0</v>
      </c>
      <c r="CS80" s="100">
        <f>SUMIFS('Pooled CF'!$I:$I,'Pooled CF'!$A:$A,$A80,'Pooled CF'!$G:$G,CS$6)</f>
        <v>0</v>
      </c>
      <c r="CT80" s="100">
        <f>SUMIFS('Pooled CF'!$I:$I,'Pooled CF'!$A:$A,$A80,'Pooled CF'!$G:$G,CT$6)</f>
        <v>0</v>
      </c>
      <c r="CU80" s="100">
        <f>SUMIFS('Pooled CF'!$I:$I,'Pooled CF'!$A:$A,$A80,'Pooled CF'!$G:$G,CU$6)</f>
        <v>0</v>
      </c>
      <c r="CV80" s="100">
        <f>SUMIFS('Pooled CF'!$I:$I,'Pooled CF'!$A:$A,$A80,'Pooled CF'!$G:$G,CV$6)</f>
        <v>0</v>
      </c>
      <c r="CW80" s="100">
        <f>SUMIFS('Pooled CF'!$I:$I,'Pooled CF'!$A:$A,$A80,'Pooled CF'!$G:$G,CW$6)</f>
        <v>0</v>
      </c>
      <c r="CX80" s="100">
        <f>SUMIFS('Pooled CF'!$I:$I,'Pooled CF'!$A:$A,$A80,'Pooled CF'!$G:$G,CX$6)</f>
        <v>0</v>
      </c>
      <c r="CY80" s="100">
        <f>SUMIFS('Pooled CF'!$I:$I,'Pooled CF'!$A:$A,$A80,'Pooled CF'!$G:$G,CY$6)</f>
        <v>0</v>
      </c>
      <c r="CZ80" s="100">
        <f>SUMIFS('Pooled CF'!$I:$I,'Pooled CF'!$A:$A,$A80,'Pooled CF'!$G:$G,CZ$6)</f>
        <v>0</v>
      </c>
      <c r="DA80" s="100">
        <f>SUMIFS('Pooled CF'!$I:$I,'Pooled CF'!$A:$A,$A80,'Pooled CF'!$G:$G,DA$6)</f>
        <v>0</v>
      </c>
      <c r="DB80" s="100">
        <f>SUMIFS('Pooled CF'!$I:$I,'Pooled CF'!$A:$A,$A80,'Pooled CF'!$G:$G,DB$6)</f>
        <v>0</v>
      </c>
      <c r="DC80" s="100">
        <f>SUMIFS('Pooled CF'!$I:$I,'Pooled CF'!$A:$A,$A80,'Pooled CF'!$G:$G,DC$6)</f>
        <v>0</v>
      </c>
      <c r="DD80" s="100">
        <f>SUMIFS('Pooled CF'!$I:$I,'Pooled CF'!$A:$A,$A80,'Pooled CF'!$G:$G,DD$6)</f>
        <v>0</v>
      </c>
      <c r="DE80" s="100">
        <f>SUMIFS('Pooled CF'!$I:$I,'Pooled CF'!$A:$A,$A80,'Pooled CF'!$G:$G,DE$6)</f>
        <v>0</v>
      </c>
      <c r="DF80" s="100">
        <f>SUMIFS('Pooled CF'!$I:$I,'Pooled CF'!$A:$A,$A80,'Pooled CF'!$G:$G,DF$6)</f>
        <v>0</v>
      </c>
      <c r="DG80" s="100">
        <f>SUMIFS('Pooled CF'!$I:$I,'Pooled CF'!$A:$A,$A80,'Pooled CF'!$G:$G,DG$6)</f>
        <v>0</v>
      </c>
      <c r="DH80" s="100">
        <f>SUMIFS('Pooled CF'!$I:$I,'Pooled CF'!$A:$A,$A80,'Pooled CF'!$G:$G,DH$6)</f>
        <v>0</v>
      </c>
      <c r="DI80" s="100">
        <f>SUMIFS('Pooled CF'!$I:$I,'Pooled CF'!$A:$A,$A80,'Pooled CF'!$G:$G,DI$6)</f>
        <v>0</v>
      </c>
      <c r="DJ80" s="100">
        <f>SUMIFS('Pooled CF'!$I:$I,'Pooled CF'!$A:$A,$A80,'Pooled CF'!$G:$G,DJ$6)</f>
        <v>0</v>
      </c>
      <c r="DK80" s="100">
        <f>SUMIFS('Pooled CF'!$I:$I,'Pooled CF'!$A:$A,$A80,'Pooled CF'!$G:$G,DK$6)</f>
        <v>0</v>
      </c>
      <c r="DL80" s="100">
        <f>SUMIFS('Pooled CF'!$I:$I,'Pooled CF'!$A:$A,$A80,'Pooled CF'!$G:$G,DL$6)</f>
        <v>0</v>
      </c>
      <c r="DM80" s="100">
        <f>SUMIFS('Pooled CF'!$I:$I,'Pooled CF'!$A:$A,$A80,'Pooled CF'!$G:$G,DM$6)</f>
        <v>0</v>
      </c>
      <c r="DN80" s="100">
        <f>SUMIFS('Pooled CF'!$I:$I,'Pooled CF'!$A:$A,$A80,'Pooled CF'!$G:$G,DN$6)</f>
        <v>0</v>
      </c>
      <c r="DO80" s="100">
        <f>SUMIFS('Pooled CF'!$I:$I,'Pooled CF'!$A:$A,$A80,'Pooled CF'!$G:$G,DO$6)</f>
        <v>0</v>
      </c>
      <c r="DP80" s="100">
        <f>SUMIFS('Pooled CF'!$I:$I,'Pooled CF'!$A:$A,$A80,'Pooled CF'!$G:$G,DP$6)</f>
        <v>0</v>
      </c>
      <c r="DQ80" s="100">
        <f>SUMIFS('Pooled CF'!$I:$I,'Pooled CF'!$A:$A,$A80,'Pooled CF'!$G:$G,DQ$6)</f>
        <v>0</v>
      </c>
      <c r="DR80" s="100">
        <f>SUMIFS('Pooled CF'!$I:$I,'Pooled CF'!$A:$A,$A80,'Pooled CF'!$G:$G,DR$6)</f>
        <v>0</v>
      </c>
      <c r="DS80" s="100">
        <f>SUMIFS('Pooled CF'!$I:$I,'Pooled CF'!$A:$A,$A80,'Pooled CF'!$G:$G,DS$6)</f>
        <v>0</v>
      </c>
      <c r="DT80" s="100">
        <f>SUMIFS('Pooled CF'!$I:$I,'Pooled CF'!$A:$A,$A80,'Pooled CF'!$G:$G,DT$6)</f>
        <v>0</v>
      </c>
      <c r="DU80" s="100">
        <f>SUMIFS('Pooled CF'!$I:$I,'Pooled CF'!$A:$A,$A80,'Pooled CF'!$G:$G,DU$6)</f>
        <v>0</v>
      </c>
      <c r="DV80" s="100">
        <f>SUMIFS('Pooled CF'!$I:$I,'Pooled CF'!$A:$A,$A80,'Pooled CF'!$G:$G,DV$6)</f>
        <v>0</v>
      </c>
      <c r="DW80" s="100">
        <f>SUMIFS('Pooled CF'!$I:$I,'Pooled CF'!$A:$A,$A80,'Pooled CF'!$G:$G,DW$6)</f>
        <v>0</v>
      </c>
      <c r="DX80" s="100">
        <f>SUMIFS('Pooled CF'!$I:$I,'Pooled CF'!$A:$A,$A80,'Pooled CF'!$G:$G,DX$6)</f>
        <v>0</v>
      </c>
      <c r="DY80" s="100">
        <f>SUMIFS('Pooled CF'!$I:$I,'Pooled CF'!$A:$A,$A80,'Pooled CF'!$G:$G,DY$6)</f>
        <v>0</v>
      </c>
      <c r="DZ80" s="100">
        <f>SUMIFS('Pooled CF'!$I:$I,'Pooled CF'!$A:$A,$A80,'Pooled CF'!$G:$G,DZ$6)</f>
        <v>0</v>
      </c>
      <c r="EA80" s="100">
        <f>SUMIFS('Pooled CF'!$I:$I,'Pooled CF'!$A:$A,$A80,'Pooled CF'!$G:$G,EA$6)</f>
        <v>0</v>
      </c>
      <c r="EB80" s="100">
        <f>SUMIFS('Pooled CF'!$I:$I,'Pooled CF'!$A:$A,$A80,'Pooled CF'!$G:$G,EB$6)</f>
        <v>0</v>
      </c>
      <c r="EC80" s="100">
        <f>SUMIFS('Pooled CF'!$I:$I,'Pooled CF'!$A:$A,$A80,'Pooled CF'!$G:$G,EC$6)</f>
        <v>0</v>
      </c>
      <c r="ED80" s="100">
        <f>SUMIFS('Pooled CF'!$I:$I,'Pooled CF'!$A:$A,$A80,'Pooled CF'!$G:$G,ED$6)</f>
        <v>0</v>
      </c>
      <c r="EE80" s="100">
        <f>SUMIFS('Pooled CF'!$I:$I,'Pooled CF'!$A:$A,$A80,'Pooled CF'!$G:$G,EE$6)</f>
        <v>0</v>
      </c>
      <c r="EF80" s="100">
        <f>SUMIFS('Pooled CF'!$I:$I,'Pooled CF'!$A:$A,$A80,'Pooled CF'!$G:$G,EF$6)</f>
        <v>0</v>
      </c>
      <c r="EG80" s="100">
        <f>SUMIFS('Pooled CF'!$I:$I,'Pooled CF'!$A:$A,$A80,'Pooled CF'!$G:$G,EG$6)</f>
        <v>0</v>
      </c>
      <c r="EH80" s="100">
        <f>SUMIFS('Pooled CF'!$I:$I,'Pooled CF'!$A:$A,$A80,'Pooled CF'!$G:$G,EH$6)</f>
        <v>0</v>
      </c>
      <c r="EI80" s="100">
        <f>SUMIFS('Pooled CF'!$I:$I,'Pooled CF'!$A:$A,$A80,'Pooled CF'!$G:$G,EI$6)</f>
        <v>0</v>
      </c>
      <c r="EJ80" s="100">
        <f>SUMIFS('Pooled CF'!$I:$I,'Pooled CF'!$A:$A,$A80,'Pooled CF'!$G:$G,EJ$6)</f>
        <v>0</v>
      </c>
      <c r="EK80" s="100">
        <f>SUMIFS('Pooled CF'!$I:$I,'Pooled CF'!$A:$A,$A80,'Pooled CF'!$G:$G,EK$6)</f>
        <v>0</v>
      </c>
      <c r="EL80" s="100">
        <f>SUMIFS('Pooled CF'!$I:$I,'Pooled CF'!$A:$A,$A80,'Pooled CF'!$G:$G,EL$6)</f>
        <v>0</v>
      </c>
      <c r="EM80" s="100">
        <f>SUMIFS('Pooled CF'!$I:$I,'Pooled CF'!$A:$A,$A80,'Pooled CF'!$G:$G,EM$6)</f>
        <v>0</v>
      </c>
      <c r="EN80" s="100">
        <f>SUMIFS('Pooled CF'!$I:$I,'Pooled CF'!$A:$A,$A80,'Pooled CF'!$G:$G,EN$6)</f>
        <v>0</v>
      </c>
      <c r="EO80" s="100">
        <f>SUMIFS('Pooled CF'!$I:$I,'Pooled CF'!$A:$A,$A80,'Pooled CF'!$G:$G,EO$6)</f>
        <v>0</v>
      </c>
      <c r="EP80" s="100">
        <f>SUMIFS('Pooled CF'!$I:$I,'Pooled CF'!$A:$A,$A80,'Pooled CF'!$G:$G,EP$6)</f>
        <v>0</v>
      </c>
      <c r="EQ80" s="100">
        <f>SUMIFS('Pooled CF'!$I:$I,'Pooled CF'!$A:$A,$A80,'Pooled CF'!$G:$G,EQ$6)</f>
        <v>0</v>
      </c>
      <c r="ER80" s="100">
        <f>SUMIFS('Pooled CF'!$I:$I,'Pooled CF'!$A:$A,$A80,'Pooled CF'!$G:$G,ER$6)</f>
        <v>0</v>
      </c>
      <c r="ES80" s="100">
        <f>SUMIFS('Pooled CF'!$I:$I,'Pooled CF'!$A:$A,$A80,'Pooled CF'!$G:$G,ES$6)</f>
        <v>0</v>
      </c>
      <c r="ET80" s="100">
        <f>SUMIFS('Pooled CF'!$I:$I,'Pooled CF'!$A:$A,$A80,'Pooled CF'!$G:$G,ET$6)</f>
        <v>0</v>
      </c>
      <c r="EU80" s="100">
        <f>SUMIFS('Pooled CF'!$I:$I,'Pooled CF'!$A:$A,$A80,'Pooled CF'!$G:$G,EU$6)</f>
        <v>0</v>
      </c>
      <c r="EV80" s="100">
        <f>SUMIFS('Pooled CF'!$I:$I,'Pooled CF'!$A:$A,$A80,'Pooled CF'!$G:$G,EV$6)</f>
        <v>0</v>
      </c>
      <c r="EW80" s="100">
        <f>SUMIFS('Pooled CF'!$I:$I,'Pooled CF'!$A:$A,$A80,'Pooled CF'!$G:$G,EW$6)</f>
        <v>0</v>
      </c>
      <c r="EX80" s="100">
        <f>SUMIFS('Pooled CF'!$I:$I,'Pooled CF'!$A:$A,$A80,'Pooled CF'!$G:$G,EX$6)</f>
        <v>0</v>
      </c>
      <c r="EY80" s="100">
        <f>SUMIFS('Pooled CF'!$I:$I,'Pooled CF'!$A:$A,$A80,'Pooled CF'!$G:$G,EY$6)</f>
        <v>0</v>
      </c>
      <c r="EZ80" s="100">
        <f>SUMIFS('Pooled CF'!$I:$I,'Pooled CF'!$A:$A,$A80,'Pooled CF'!$G:$G,EZ$6)</f>
        <v>0</v>
      </c>
      <c r="FA80" s="100">
        <f>SUMIFS('Pooled CF'!$I:$I,'Pooled CF'!$A:$A,$A80,'Pooled CF'!$G:$G,FA$6)</f>
        <v>0</v>
      </c>
      <c r="FB80" s="100">
        <f>SUMIFS('Pooled CF'!$I:$I,'Pooled CF'!$A:$A,$A80,'Pooled CF'!$G:$G,FB$6)</f>
        <v>0</v>
      </c>
      <c r="FC80" s="100">
        <f>SUMIFS('Pooled CF'!$I:$I,'Pooled CF'!$A:$A,$A80,'Pooled CF'!$G:$G,FC$6)</f>
        <v>0</v>
      </c>
      <c r="FD80" s="100">
        <f>SUMIFS('Pooled CF'!$I:$I,'Pooled CF'!$A:$A,$A80,'Pooled CF'!$G:$G,FD$6)</f>
        <v>0</v>
      </c>
      <c r="FE80" s="100">
        <f>SUMIFS('Pooled CF'!$I:$I,'Pooled CF'!$A:$A,$A80,'Pooled CF'!$G:$G,FE$6)</f>
        <v>0</v>
      </c>
      <c r="FF80" s="100">
        <f>SUMIFS('Pooled CF'!$I:$I,'Pooled CF'!$A:$A,$A80,'Pooled CF'!$G:$G,FF$6)</f>
        <v>0</v>
      </c>
      <c r="FG80" s="100">
        <f>SUMIFS('Pooled CF'!$I:$I,'Pooled CF'!$A:$A,$A80,'Pooled CF'!$G:$G,FG$6)</f>
        <v>0</v>
      </c>
      <c r="FH80" s="100">
        <f>SUMIFS('Pooled CF'!$I:$I,'Pooled CF'!$A:$A,$A80,'Pooled CF'!$G:$G,FH$6)</f>
        <v>0</v>
      </c>
      <c r="FI80" s="100">
        <f>SUMIFS('Pooled CF'!$I:$I,'Pooled CF'!$A:$A,$A80,'Pooled CF'!$G:$G,FI$6)</f>
        <v>0</v>
      </c>
      <c r="FJ80" s="100">
        <f>SUMIFS('Pooled CF'!$I:$I,'Pooled CF'!$A:$A,$A80,'Pooled CF'!$G:$G,FJ$6)</f>
        <v>0</v>
      </c>
      <c r="FK80" s="100">
        <f>SUMIFS('Pooled CF'!$I:$I,'Pooled CF'!$A:$A,$A80,'Pooled CF'!$G:$G,FK$6)</f>
        <v>8239754.6720807254</v>
      </c>
      <c r="FL80" s="100">
        <f>SUMIFS('Pooled CF'!$I:$I,'Pooled CF'!$A:$A,$A80,'Pooled CF'!$G:$G,FL$6)</f>
        <v>0</v>
      </c>
      <c r="FM80" s="100">
        <f>SUMIFS('Pooled CF'!$I:$I,'Pooled CF'!$A:$A,$A80,'Pooled CF'!$G:$G,FM$6)</f>
        <v>0</v>
      </c>
      <c r="FN80" s="100">
        <f>SUMIFS('Pooled CF'!$I:$I,'Pooled CF'!$A:$A,$A80,'Pooled CF'!$G:$G,FN$6)</f>
        <v>0</v>
      </c>
      <c r="FO80" s="100">
        <f>SUMIFS('Pooled CF'!$I:$I,'Pooled CF'!$A:$A,$A80,'Pooled CF'!$G:$G,FO$6)</f>
        <v>0</v>
      </c>
      <c r="FP80" s="100">
        <f>SUMIFS('Pooled CF'!$I:$I,'Pooled CF'!$A:$A,$A80,'Pooled CF'!$G:$G,FP$6)</f>
        <v>0</v>
      </c>
      <c r="FQ80" s="100">
        <f>SUMIFS('Pooled CF'!$I:$I,'Pooled CF'!$A:$A,$A80,'Pooled CF'!$G:$G,FQ$6)</f>
        <v>8539521.3583367094</v>
      </c>
      <c r="FR80" s="100">
        <f>SUMIFS('Pooled CF'!$I:$I,'Pooled CF'!$A:$A,$A80,'Pooled CF'!$G:$G,FR$6)</f>
        <v>0</v>
      </c>
      <c r="FS80" s="100">
        <f>SUMIFS('Pooled CF'!$I:$I,'Pooled CF'!$A:$A,$A80,'Pooled CF'!$G:$G,FS$6)</f>
        <v>0</v>
      </c>
      <c r="FT80" s="100">
        <f>SUMIFS('Pooled CF'!$I:$I,'Pooled CF'!$A:$A,$A80,'Pooled CF'!$G:$G,FT$6)</f>
        <v>0</v>
      </c>
      <c r="FU80" s="100">
        <f>SUMIFS('Pooled CF'!$I:$I,'Pooled CF'!$A:$A,$A80,'Pooled CF'!$G:$G,FU$6)</f>
        <v>0</v>
      </c>
      <c r="FV80" s="100">
        <f>SUMIFS('Pooled CF'!$I:$I,'Pooled CF'!$A:$A,$A80,'Pooled CF'!$G:$G,FV$6)</f>
        <v>0</v>
      </c>
      <c r="FW80" s="100">
        <f>SUMIFS('Pooled CF'!$I:$I,'Pooled CF'!$A:$A,$A80,'Pooled CF'!$G:$G,FW$6)</f>
        <v>0</v>
      </c>
      <c r="FX80" s="100">
        <f>SUMIFS('Pooled CF'!$I:$I,'Pooled CF'!$A:$A,$A80,'Pooled CF'!$G:$G,FX$6)</f>
        <v>0</v>
      </c>
      <c r="FY80" s="100">
        <f>SUMIFS('Pooled CF'!$I:$I,'Pooled CF'!$A:$A,$A80,'Pooled CF'!$G:$G,FY$6)</f>
        <v>0</v>
      </c>
      <c r="FZ80" s="100">
        <f>SUMIFS('Pooled CF'!$I:$I,'Pooled CF'!$A:$A,$A80,'Pooled CF'!$G:$G,FZ$6)</f>
        <v>0</v>
      </c>
      <c r="GA80" s="100">
        <f>SUMIFS('Pooled CF'!$I:$I,'Pooled CF'!$A:$A,$A80,'Pooled CF'!$G:$G,GA$6)</f>
        <v>0</v>
      </c>
      <c r="GB80" s="100">
        <f>SUMIFS('Pooled CF'!$I:$I,'Pooled CF'!$A:$A,$A80,'Pooled CF'!$G:$G,GB$6)</f>
        <v>12084377.71515777</v>
      </c>
      <c r="GC80" s="100">
        <f>SUMIFS('Pooled CF'!$I:$I,'Pooled CF'!$A:$A,$A80,'Pooled CF'!$G:$G,GC$6)</f>
        <v>0</v>
      </c>
      <c r="GD80" s="100">
        <f>SUMIFS('Pooled CF'!$I:$I,'Pooled CF'!$A:$A,$A80,'Pooled CF'!$G:$G,GD$6)</f>
        <v>0</v>
      </c>
      <c r="GE80" s="100">
        <f>SUMIFS('Pooled CF'!$I:$I,'Pooled CF'!$A:$A,$A80,'Pooled CF'!$G:$G,GE$6)</f>
        <v>0</v>
      </c>
      <c r="GF80" s="100">
        <f>SUMIFS('Pooled CF'!$I:$I,'Pooled CF'!$A:$A,$A80,'Pooled CF'!$G:$G,GF$6)</f>
        <v>0</v>
      </c>
      <c r="GG80" s="100">
        <f>SUMIFS('Pooled CF'!$I:$I,'Pooled CF'!$A:$A,$A80,'Pooled CF'!$G:$G,GG$6)</f>
        <v>0</v>
      </c>
      <c r="GH80" s="100">
        <f>SUMIFS('Pooled CF'!$I:$I,'Pooled CF'!$A:$A,$A80,'Pooled CF'!$G:$G,GH$6)</f>
        <v>0</v>
      </c>
      <c r="GI80" s="100">
        <f>SUMIFS('Pooled CF'!$I:$I,'Pooled CF'!$A:$A,$A80,'Pooled CF'!$G:$G,GI$6)</f>
        <v>0</v>
      </c>
      <c r="GJ80" s="100">
        <f>SUMIFS('Pooled CF'!$I:$I,'Pooled CF'!$A:$A,$A80,'Pooled CF'!$G:$G,GJ$6)</f>
        <v>0</v>
      </c>
      <c r="GK80" s="100">
        <f>SUMIFS('Pooled CF'!$I:$I,'Pooled CF'!$A:$A,$A80,'Pooled CF'!$G:$G,GK$6)</f>
        <v>0</v>
      </c>
      <c r="GL80" s="100">
        <f>SUMIFS('Pooled CF'!$I:$I,'Pooled CF'!$A:$A,$A80,'Pooled CF'!$G:$G,GL$6)</f>
        <v>0</v>
      </c>
      <c r="GM80" s="100">
        <f>SUMIFS('Pooled CF'!$I:$I,'Pooled CF'!$A:$A,$A80,'Pooled CF'!$G:$G,GM$6)</f>
        <v>0</v>
      </c>
      <c r="GN80" s="100">
        <f>SUMIFS('Pooled CF'!$I:$I,'Pooled CF'!$A:$A,$A80,'Pooled CF'!$G:$G,GN$6)</f>
        <v>0</v>
      </c>
      <c r="GO80" s="100">
        <f>SUMIFS('Pooled CF'!$I:$I,'Pooled CF'!$A:$A,$A80,'Pooled CF'!$G:$G,GO$6)</f>
        <v>0</v>
      </c>
      <c r="GP80" s="100">
        <f>SUMIFS('Pooled CF'!$I:$I,'Pooled CF'!$A:$A,$A80,'Pooled CF'!$G:$G,GP$6)</f>
        <v>0</v>
      </c>
      <c r="GQ80" s="100">
        <f>SUMIFS('Pooled CF'!$I:$I,'Pooled CF'!$A:$A,$A80,'Pooled CF'!$G:$G,GQ$6)</f>
        <v>0</v>
      </c>
      <c r="GR80" s="100">
        <f>SUMIFS('Pooled CF'!$I:$I,'Pooled CF'!$A:$A,$A80,'Pooled CF'!$G:$G,GR$6)</f>
        <v>0</v>
      </c>
      <c r="GS80" s="100">
        <f>SUMIFS('Pooled CF'!$I:$I,'Pooled CF'!$A:$A,$A80,'Pooled CF'!$G:$G,GS$6)</f>
        <v>0</v>
      </c>
      <c r="GU80" s="85">
        <f t="shared" si="202"/>
        <v>0</v>
      </c>
      <c r="GV80" s="85">
        <f t="shared" si="202"/>
        <v>0</v>
      </c>
      <c r="GW80" s="85">
        <f t="shared" si="202"/>
        <v>0</v>
      </c>
      <c r="GX80" s="85">
        <f t="shared" si="202"/>
        <v>0</v>
      </c>
      <c r="GY80" s="85">
        <f t="shared" si="202"/>
        <v>0</v>
      </c>
      <c r="GZ80" s="85">
        <f t="shared" si="202"/>
        <v>0</v>
      </c>
      <c r="HA80" s="85">
        <f t="shared" si="202"/>
        <v>0</v>
      </c>
      <c r="HB80" s="85">
        <f t="shared" si="202"/>
        <v>0</v>
      </c>
      <c r="HC80" s="85">
        <f t="shared" si="202"/>
        <v>0</v>
      </c>
      <c r="HD80" s="85">
        <f t="shared" si="202"/>
        <v>0</v>
      </c>
      <c r="HE80" s="85">
        <f t="shared" si="202"/>
        <v>0</v>
      </c>
      <c r="HF80" s="85">
        <f t="shared" si="202"/>
        <v>0</v>
      </c>
      <c r="HG80" s="85">
        <f t="shared" si="202"/>
        <v>0</v>
      </c>
      <c r="HH80" s="85">
        <f t="shared" si="202"/>
        <v>16779276.030417435</v>
      </c>
      <c r="HI80" s="85">
        <f t="shared" si="202"/>
        <v>12084377.71515777</v>
      </c>
      <c r="HJ80" s="85">
        <f t="shared" si="202"/>
        <v>0</v>
      </c>
      <c r="HK80" s="85">
        <f t="shared" si="203"/>
        <v>28863653.745575204</v>
      </c>
    </row>
    <row r="81" spans="1:219" hidden="1" outlineLevel="1" x14ac:dyDescent="0.75">
      <c r="A81" s="112" t="str">
        <f t="shared" si="201"/>
        <v>UBSCM 2017-C5 B-Piece Cashflows</v>
      </c>
      <c r="B81" s="112" t="str">
        <f t="shared" si="201"/>
        <v>UBSCM 2017-C5</v>
      </c>
      <c r="C81" s="104"/>
      <c r="D81" s="87"/>
      <c r="E81" s="88"/>
      <c r="F81" s="85"/>
      <c r="G81" s="85"/>
      <c r="H81" s="86"/>
      <c r="I81" s="95"/>
      <c r="K81" s="100">
        <f>SUMIFS('Pooled CF'!$I:$I,'Pooled CF'!$A:$A,$A81,'Pooled CF'!$G:$G,K$6)</f>
        <v>0</v>
      </c>
      <c r="L81" s="100">
        <f>SUMIFS('Pooled CF'!$I:$I,'Pooled CF'!$A:$A,$A81,'Pooled CF'!$G:$G,L$6)</f>
        <v>0</v>
      </c>
      <c r="M81" s="100">
        <f>SUMIFS('Pooled CF'!$I:$I,'Pooled CF'!$A:$A,$A81,'Pooled CF'!$G:$G,M$6)</f>
        <v>0</v>
      </c>
      <c r="N81" s="100">
        <f>SUMIFS('Pooled CF'!$I:$I,'Pooled CF'!$A:$A,$A81,'Pooled CF'!$G:$G,N$6)</f>
        <v>0</v>
      </c>
      <c r="O81" s="100">
        <f>SUMIFS('Pooled CF'!$I:$I,'Pooled CF'!$A:$A,$A81,'Pooled CF'!$G:$G,O$6)</f>
        <v>0</v>
      </c>
      <c r="P81" s="100">
        <f>SUMIFS('Pooled CF'!$I:$I,'Pooled CF'!$A:$A,$A81,'Pooled CF'!$G:$G,P$6)</f>
        <v>0</v>
      </c>
      <c r="Q81" s="100">
        <f>SUMIFS('Pooled CF'!$I:$I,'Pooled CF'!$A:$A,$A81,'Pooled CF'!$G:$G,Q$6)</f>
        <v>0</v>
      </c>
      <c r="R81" s="100">
        <f>SUMIFS('Pooled CF'!$I:$I,'Pooled CF'!$A:$A,$A81,'Pooled CF'!$G:$G,R$6)</f>
        <v>0</v>
      </c>
      <c r="S81" s="100">
        <f>SUMIFS('Pooled CF'!$I:$I,'Pooled CF'!$A:$A,$A81,'Pooled CF'!$G:$G,S$6)</f>
        <v>0</v>
      </c>
      <c r="T81" s="100">
        <f>SUMIFS('Pooled CF'!$I:$I,'Pooled CF'!$A:$A,$A81,'Pooled CF'!$G:$G,T$6)</f>
        <v>0</v>
      </c>
      <c r="U81" s="100">
        <f>SUMIFS('Pooled CF'!$I:$I,'Pooled CF'!$A:$A,$A81,'Pooled CF'!$G:$G,U$6)</f>
        <v>0</v>
      </c>
      <c r="V81" s="100">
        <f>SUMIFS('Pooled CF'!$I:$I,'Pooled CF'!$A:$A,$A81,'Pooled CF'!$G:$G,V$6)</f>
        <v>0</v>
      </c>
      <c r="W81" s="100">
        <f>SUMIFS('Pooled CF'!$I:$I,'Pooled CF'!$A:$A,$A81,'Pooled CF'!$G:$G,W$6)</f>
        <v>0</v>
      </c>
      <c r="X81" s="100">
        <f>SUMIFS('Pooled CF'!$I:$I,'Pooled CF'!$A:$A,$A81,'Pooled CF'!$G:$G,X$6)</f>
        <v>0</v>
      </c>
      <c r="Y81" s="100">
        <f>SUMIFS('Pooled CF'!$I:$I,'Pooled CF'!$A:$A,$A81,'Pooled CF'!$G:$G,Y$6)</f>
        <v>0</v>
      </c>
      <c r="Z81" s="100">
        <f>SUMIFS('Pooled CF'!$I:$I,'Pooled CF'!$A:$A,$A81,'Pooled CF'!$G:$G,Z$6)</f>
        <v>0</v>
      </c>
      <c r="AA81" s="100">
        <f>SUMIFS('Pooled CF'!$I:$I,'Pooled CF'!$A:$A,$A81,'Pooled CF'!$G:$G,AA$6)</f>
        <v>0</v>
      </c>
      <c r="AB81" s="100">
        <f>SUMIFS('Pooled CF'!$I:$I,'Pooled CF'!$A:$A,$A81,'Pooled CF'!$G:$G,AB$6)</f>
        <v>0</v>
      </c>
      <c r="AC81" s="100">
        <f>SUMIFS('Pooled CF'!$I:$I,'Pooled CF'!$A:$A,$A81,'Pooled CF'!$G:$G,AC$6)</f>
        <v>0</v>
      </c>
      <c r="AD81" s="100">
        <f>SUMIFS('Pooled CF'!$I:$I,'Pooled CF'!$A:$A,$A81,'Pooled CF'!$G:$G,AD$6)</f>
        <v>0</v>
      </c>
      <c r="AE81" s="100">
        <f>SUMIFS('Pooled CF'!$I:$I,'Pooled CF'!$A:$A,$A81,'Pooled CF'!$G:$G,AE$6)</f>
        <v>0</v>
      </c>
      <c r="AF81" s="100">
        <f>SUMIFS('Pooled CF'!$I:$I,'Pooled CF'!$A:$A,$A81,'Pooled CF'!$G:$G,AF$6)</f>
        <v>0</v>
      </c>
      <c r="AG81" s="100">
        <f>SUMIFS('Pooled CF'!$I:$I,'Pooled CF'!$A:$A,$A81,'Pooled CF'!$G:$G,AG$6)</f>
        <v>0</v>
      </c>
      <c r="AH81" s="100">
        <f>SUMIFS('Pooled CF'!$I:$I,'Pooled CF'!$A:$A,$A81,'Pooled CF'!$G:$G,AH$6)</f>
        <v>0</v>
      </c>
      <c r="AI81" s="100">
        <f>SUMIFS('Pooled CF'!$I:$I,'Pooled CF'!$A:$A,$A81,'Pooled CF'!$G:$G,AI$6)</f>
        <v>0</v>
      </c>
      <c r="AJ81" s="100">
        <f>SUMIFS('Pooled CF'!$I:$I,'Pooled CF'!$A:$A,$A81,'Pooled CF'!$G:$G,AJ$6)</f>
        <v>0</v>
      </c>
      <c r="AK81" s="100">
        <f>SUMIFS('Pooled CF'!$I:$I,'Pooled CF'!$A:$A,$A81,'Pooled CF'!$G:$G,AK$6)</f>
        <v>0</v>
      </c>
      <c r="AL81" s="100">
        <f>SUMIFS('Pooled CF'!$I:$I,'Pooled CF'!$A:$A,$A81,'Pooled CF'!$G:$G,AL$6)</f>
        <v>0</v>
      </c>
      <c r="AM81" s="100">
        <f>SUMIFS('Pooled CF'!$I:$I,'Pooled CF'!$A:$A,$A81,'Pooled CF'!$G:$G,AM$6)</f>
        <v>0</v>
      </c>
      <c r="AN81" s="100">
        <f>SUMIFS('Pooled CF'!$I:$I,'Pooled CF'!$A:$A,$A81,'Pooled CF'!$G:$G,AN$6)</f>
        <v>0</v>
      </c>
      <c r="AO81" s="100">
        <f>SUMIFS('Pooled CF'!$I:$I,'Pooled CF'!$A:$A,$A81,'Pooled CF'!$G:$G,AO$6)</f>
        <v>0</v>
      </c>
      <c r="AP81" s="100">
        <f>SUMIFS('Pooled CF'!$I:$I,'Pooled CF'!$A:$A,$A81,'Pooled CF'!$G:$G,AP$6)</f>
        <v>0</v>
      </c>
      <c r="AQ81" s="100">
        <f>SUMIFS('Pooled CF'!$I:$I,'Pooled CF'!$A:$A,$A81,'Pooled CF'!$G:$G,AQ$6)</f>
        <v>0</v>
      </c>
      <c r="AR81" s="100">
        <f>SUMIFS('Pooled CF'!$I:$I,'Pooled CF'!$A:$A,$A81,'Pooled CF'!$G:$G,AR$6)</f>
        <v>0</v>
      </c>
      <c r="AS81" s="100">
        <f>SUMIFS('Pooled CF'!$I:$I,'Pooled CF'!$A:$A,$A81,'Pooled CF'!$G:$G,AS$6)</f>
        <v>0</v>
      </c>
      <c r="AT81" s="100">
        <f>SUMIFS('Pooled CF'!$I:$I,'Pooled CF'!$A:$A,$A81,'Pooled CF'!$G:$G,AT$6)</f>
        <v>0</v>
      </c>
      <c r="AU81" s="100">
        <f>SUMIFS('Pooled CF'!$I:$I,'Pooled CF'!$A:$A,$A81,'Pooled CF'!$G:$G,AU$6)</f>
        <v>0</v>
      </c>
      <c r="AV81" s="100">
        <f>SUMIFS('Pooled CF'!$I:$I,'Pooled CF'!$A:$A,$A81,'Pooled CF'!$G:$G,AV$6)</f>
        <v>0</v>
      </c>
      <c r="AW81" s="100">
        <f>SUMIFS('Pooled CF'!$I:$I,'Pooled CF'!$A:$A,$A81,'Pooled CF'!$G:$G,AW$6)</f>
        <v>0</v>
      </c>
      <c r="AX81" s="100">
        <f>SUMIFS('Pooled CF'!$I:$I,'Pooled CF'!$A:$A,$A81,'Pooled CF'!$G:$G,AX$6)</f>
        <v>0</v>
      </c>
      <c r="AY81" s="100">
        <f>SUMIFS('Pooled CF'!$I:$I,'Pooled CF'!$A:$A,$A81,'Pooled CF'!$G:$G,AY$6)</f>
        <v>0</v>
      </c>
      <c r="AZ81" s="100">
        <f>SUMIFS('Pooled CF'!$I:$I,'Pooled CF'!$A:$A,$A81,'Pooled CF'!$G:$G,AZ$6)</f>
        <v>0</v>
      </c>
      <c r="BA81" s="100">
        <f>SUMIFS('Pooled CF'!$I:$I,'Pooled CF'!$A:$A,$A81,'Pooled CF'!$G:$G,BA$6)</f>
        <v>0</v>
      </c>
      <c r="BB81" s="100">
        <f>SUMIFS('Pooled CF'!$I:$I,'Pooled CF'!$A:$A,$A81,'Pooled CF'!$G:$G,BB$6)</f>
        <v>0</v>
      </c>
      <c r="BC81" s="100">
        <f>SUMIFS('Pooled CF'!$I:$I,'Pooled CF'!$A:$A,$A81,'Pooled CF'!$G:$G,BC$6)</f>
        <v>0</v>
      </c>
      <c r="BD81" s="100">
        <f>SUMIFS('Pooled CF'!$I:$I,'Pooled CF'!$A:$A,$A81,'Pooled CF'!$G:$G,BD$6)</f>
        <v>0</v>
      </c>
      <c r="BE81" s="100">
        <f>SUMIFS('Pooled CF'!$I:$I,'Pooled CF'!$A:$A,$A81,'Pooled CF'!$G:$G,BE$6)</f>
        <v>0</v>
      </c>
      <c r="BF81" s="100">
        <f>SUMIFS('Pooled CF'!$I:$I,'Pooled CF'!$A:$A,$A81,'Pooled CF'!$G:$G,BF$6)</f>
        <v>0</v>
      </c>
      <c r="BG81" s="100">
        <f>SUMIFS('Pooled CF'!$I:$I,'Pooled CF'!$A:$A,$A81,'Pooled CF'!$G:$G,BG$6)</f>
        <v>0</v>
      </c>
      <c r="BH81" s="100">
        <f>SUMIFS('Pooled CF'!$I:$I,'Pooled CF'!$A:$A,$A81,'Pooled CF'!$G:$G,BH$6)</f>
        <v>0</v>
      </c>
      <c r="BI81" s="100">
        <f>SUMIFS('Pooled CF'!$I:$I,'Pooled CF'!$A:$A,$A81,'Pooled CF'!$G:$G,BI$6)</f>
        <v>0</v>
      </c>
      <c r="BJ81" s="100">
        <f>SUMIFS('Pooled CF'!$I:$I,'Pooled CF'!$A:$A,$A81,'Pooled CF'!$G:$G,BJ$6)</f>
        <v>0</v>
      </c>
      <c r="BK81" s="100">
        <f>SUMIFS('Pooled CF'!$I:$I,'Pooled CF'!$A:$A,$A81,'Pooled CF'!$G:$G,BK$6)</f>
        <v>0</v>
      </c>
      <c r="BL81" s="100">
        <f>SUMIFS('Pooled CF'!$I:$I,'Pooled CF'!$A:$A,$A81,'Pooled CF'!$G:$G,BL$6)</f>
        <v>0</v>
      </c>
      <c r="BM81" s="100">
        <f>SUMIFS('Pooled CF'!$I:$I,'Pooled CF'!$A:$A,$A81,'Pooled CF'!$G:$G,BM$6)</f>
        <v>0</v>
      </c>
      <c r="BN81" s="100">
        <f>SUMIFS('Pooled CF'!$I:$I,'Pooled CF'!$A:$A,$A81,'Pooled CF'!$G:$G,BN$6)</f>
        <v>0</v>
      </c>
      <c r="BO81" s="100">
        <f>SUMIFS('Pooled CF'!$I:$I,'Pooled CF'!$A:$A,$A81,'Pooled CF'!$G:$G,BO$6)</f>
        <v>0</v>
      </c>
      <c r="BP81" s="100">
        <f>SUMIFS('Pooled CF'!$I:$I,'Pooled CF'!$A:$A,$A81,'Pooled CF'!$G:$G,BP$6)</f>
        <v>0</v>
      </c>
      <c r="BQ81" s="100">
        <f>SUMIFS('Pooled CF'!$I:$I,'Pooled CF'!$A:$A,$A81,'Pooled CF'!$G:$G,BQ$6)</f>
        <v>0</v>
      </c>
      <c r="BR81" s="100">
        <f>SUMIFS('Pooled CF'!$I:$I,'Pooled CF'!$A:$A,$A81,'Pooled CF'!$G:$G,BR$6)</f>
        <v>0</v>
      </c>
      <c r="BS81" s="100">
        <f>SUMIFS('Pooled CF'!$I:$I,'Pooled CF'!$A:$A,$A81,'Pooled CF'!$G:$G,BS$6)</f>
        <v>0</v>
      </c>
      <c r="BT81" s="100">
        <f>SUMIFS('Pooled CF'!$I:$I,'Pooled CF'!$A:$A,$A81,'Pooled CF'!$G:$G,BT$6)</f>
        <v>0</v>
      </c>
      <c r="BU81" s="100">
        <f>SUMIFS('Pooled CF'!$I:$I,'Pooled CF'!$A:$A,$A81,'Pooled CF'!$G:$G,BU$6)</f>
        <v>0</v>
      </c>
      <c r="BV81" s="100">
        <f>SUMIFS('Pooled CF'!$I:$I,'Pooled CF'!$A:$A,$A81,'Pooled CF'!$G:$G,BV$6)</f>
        <v>0</v>
      </c>
      <c r="BW81" s="100">
        <f>SUMIFS('Pooled CF'!$I:$I,'Pooled CF'!$A:$A,$A81,'Pooled CF'!$G:$G,BW$6)</f>
        <v>0</v>
      </c>
      <c r="BX81" s="100">
        <f>SUMIFS('Pooled CF'!$I:$I,'Pooled CF'!$A:$A,$A81,'Pooled CF'!$G:$G,BX$6)</f>
        <v>0</v>
      </c>
      <c r="BY81" s="100">
        <f>SUMIFS('Pooled CF'!$I:$I,'Pooled CF'!$A:$A,$A81,'Pooled CF'!$G:$G,BY$6)</f>
        <v>0</v>
      </c>
      <c r="BZ81" s="100">
        <f>SUMIFS('Pooled CF'!$I:$I,'Pooled CF'!$A:$A,$A81,'Pooled CF'!$G:$G,BZ$6)</f>
        <v>0</v>
      </c>
      <c r="CA81" s="100">
        <f>SUMIFS('Pooled CF'!$I:$I,'Pooled CF'!$A:$A,$A81,'Pooled CF'!$G:$G,CA$6)</f>
        <v>0</v>
      </c>
      <c r="CB81" s="100">
        <f>SUMIFS('Pooled CF'!$I:$I,'Pooled CF'!$A:$A,$A81,'Pooled CF'!$G:$G,CB$6)</f>
        <v>0</v>
      </c>
      <c r="CC81" s="100">
        <f>SUMIFS('Pooled CF'!$I:$I,'Pooled CF'!$A:$A,$A81,'Pooled CF'!$G:$G,CC$6)</f>
        <v>0</v>
      </c>
      <c r="CD81" s="100">
        <f>SUMIFS('Pooled CF'!$I:$I,'Pooled CF'!$A:$A,$A81,'Pooled CF'!$G:$G,CD$6)</f>
        <v>0</v>
      </c>
      <c r="CE81" s="100">
        <f>SUMIFS('Pooled CF'!$I:$I,'Pooled CF'!$A:$A,$A81,'Pooled CF'!$G:$G,CE$6)</f>
        <v>0</v>
      </c>
      <c r="CF81" s="100">
        <f>SUMIFS('Pooled CF'!$I:$I,'Pooled CF'!$A:$A,$A81,'Pooled CF'!$G:$G,CF$6)</f>
        <v>0</v>
      </c>
      <c r="CG81" s="100">
        <f>SUMIFS('Pooled CF'!$I:$I,'Pooled CF'!$A:$A,$A81,'Pooled CF'!$G:$G,CG$6)</f>
        <v>0</v>
      </c>
      <c r="CH81" s="100">
        <f>SUMIFS('Pooled CF'!$I:$I,'Pooled CF'!$A:$A,$A81,'Pooled CF'!$G:$G,CH$6)</f>
        <v>0</v>
      </c>
      <c r="CI81" s="100">
        <f>SUMIFS('Pooled CF'!$I:$I,'Pooled CF'!$A:$A,$A81,'Pooled CF'!$G:$G,CI$6)</f>
        <v>0</v>
      </c>
      <c r="CJ81" s="100">
        <f>SUMIFS('Pooled CF'!$I:$I,'Pooled CF'!$A:$A,$A81,'Pooled CF'!$G:$G,CJ$6)</f>
        <v>0</v>
      </c>
      <c r="CK81" s="100">
        <f>SUMIFS('Pooled CF'!$I:$I,'Pooled CF'!$A:$A,$A81,'Pooled CF'!$G:$G,CK$6)</f>
        <v>0</v>
      </c>
      <c r="CL81" s="100">
        <f>SUMIFS('Pooled CF'!$I:$I,'Pooled CF'!$A:$A,$A81,'Pooled CF'!$G:$G,CL$6)</f>
        <v>0</v>
      </c>
      <c r="CM81" s="100">
        <f>SUMIFS('Pooled CF'!$I:$I,'Pooled CF'!$A:$A,$A81,'Pooled CF'!$G:$G,CM$6)</f>
        <v>0</v>
      </c>
      <c r="CN81" s="100">
        <f>SUMIFS('Pooled CF'!$I:$I,'Pooled CF'!$A:$A,$A81,'Pooled CF'!$G:$G,CN$6)</f>
        <v>0</v>
      </c>
      <c r="CO81" s="100">
        <f>SUMIFS('Pooled CF'!$I:$I,'Pooled CF'!$A:$A,$A81,'Pooled CF'!$G:$G,CO$6)</f>
        <v>0</v>
      </c>
      <c r="CP81" s="100">
        <f>SUMIFS('Pooled CF'!$I:$I,'Pooled CF'!$A:$A,$A81,'Pooled CF'!$G:$G,CP$6)</f>
        <v>0</v>
      </c>
      <c r="CQ81" s="100">
        <f>SUMIFS('Pooled CF'!$I:$I,'Pooled CF'!$A:$A,$A81,'Pooled CF'!$G:$G,CQ$6)</f>
        <v>0</v>
      </c>
      <c r="CR81" s="100">
        <f>SUMIFS('Pooled CF'!$I:$I,'Pooled CF'!$A:$A,$A81,'Pooled CF'!$G:$G,CR$6)</f>
        <v>0</v>
      </c>
      <c r="CS81" s="100">
        <f>SUMIFS('Pooled CF'!$I:$I,'Pooled CF'!$A:$A,$A81,'Pooled CF'!$G:$G,CS$6)</f>
        <v>0</v>
      </c>
      <c r="CT81" s="100">
        <f>SUMIFS('Pooled CF'!$I:$I,'Pooled CF'!$A:$A,$A81,'Pooled CF'!$G:$G,CT$6)</f>
        <v>0</v>
      </c>
      <c r="CU81" s="100">
        <f>SUMIFS('Pooled CF'!$I:$I,'Pooled CF'!$A:$A,$A81,'Pooled CF'!$G:$G,CU$6)</f>
        <v>0</v>
      </c>
      <c r="CV81" s="100">
        <f>SUMIFS('Pooled CF'!$I:$I,'Pooled CF'!$A:$A,$A81,'Pooled CF'!$G:$G,CV$6)</f>
        <v>0</v>
      </c>
      <c r="CW81" s="100">
        <f>SUMIFS('Pooled CF'!$I:$I,'Pooled CF'!$A:$A,$A81,'Pooled CF'!$G:$G,CW$6)</f>
        <v>0</v>
      </c>
      <c r="CX81" s="100">
        <f>SUMIFS('Pooled CF'!$I:$I,'Pooled CF'!$A:$A,$A81,'Pooled CF'!$G:$G,CX$6)</f>
        <v>0</v>
      </c>
      <c r="CY81" s="100">
        <f>SUMIFS('Pooled CF'!$I:$I,'Pooled CF'!$A:$A,$A81,'Pooled CF'!$G:$G,CY$6)</f>
        <v>0</v>
      </c>
      <c r="CZ81" s="100">
        <f>SUMIFS('Pooled CF'!$I:$I,'Pooled CF'!$A:$A,$A81,'Pooled CF'!$G:$G,CZ$6)</f>
        <v>0</v>
      </c>
      <c r="DA81" s="100">
        <f>SUMIFS('Pooled CF'!$I:$I,'Pooled CF'!$A:$A,$A81,'Pooled CF'!$G:$G,DA$6)</f>
        <v>0</v>
      </c>
      <c r="DB81" s="100">
        <f>SUMIFS('Pooled CF'!$I:$I,'Pooled CF'!$A:$A,$A81,'Pooled CF'!$G:$G,DB$6)</f>
        <v>0</v>
      </c>
      <c r="DC81" s="100">
        <f>SUMIFS('Pooled CF'!$I:$I,'Pooled CF'!$A:$A,$A81,'Pooled CF'!$G:$G,DC$6)</f>
        <v>0</v>
      </c>
      <c r="DD81" s="100">
        <f>SUMIFS('Pooled CF'!$I:$I,'Pooled CF'!$A:$A,$A81,'Pooled CF'!$G:$G,DD$6)</f>
        <v>0</v>
      </c>
      <c r="DE81" s="100">
        <f>SUMIFS('Pooled CF'!$I:$I,'Pooled CF'!$A:$A,$A81,'Pooled CF'!$G:$G,DE$6)</f>
        <v>0</v>
      </c>
      <c r="DF81" s="100">
        <f>SUMIFS('Pooled CF'!$I:$I,'Pooled CF'!$A:$A,$A81,'Pooled CF'!$G:$G,DF$6)</f>
        <v>0</v>
      </c>
      <c r="DG81" s="100">
        <f>SUMIFS('Pooled CF'!$I:$I,'Pooled CF'!$A:$A,$A81,'Pooled CF'!$G:$G,DG$6)</f>
        <v>0</v>
      </c>
      <c r="DH81" s="100">
        <f>SUMIFS('Pooled CF'!$I:$I,'Pooled CF'!$A:$A,$A81,'Pooled CF'!$G:$G,DH$6)</f>
        <v>0</v>
      </c>
      <c r="DI81" s="100">
        <f>SUMIFS('Pooled CF'!$I:$I,'Pooled CF'!$A:$A,$A81,'Pooled CF'!$G:$G,DI$6)</f>
        <v>0</v>
      </c>
      <c r="DJ81" s="100">
        <f>SUMIFS('Pooled CF'!$I:$I,'Pooled CF'!$A:$A,$A81,'Pooled CF'!$G:$G,DJ$6)</f>
        <v>0</v>
      </c>
      <c r="DK81" s="100">
        <f>SUMIFS('Pooled CF'!$I:$I,'Pooled CF'!$A:$A,$A81,'Pooled CF'!$G:$G,DK$6)</f>
        <v>0</v>
      </c>
      <c r="DL81" s="100">
        <f>SUMIFS('Pooled CF'!$I:$I,'Pooled CF'!$A:$A,$A81,'Pooled CF'!$G:$G,DL$6)</f>
        <v>0</v>
      </c>
      <c r="DM81" s="100">
        <f>SUMIFS('Pooled CF'!$I:$I,'Pooled CF'!$A:$A,$A81,'Pooled CF'!$G:$G,DM$6)</f>
        <v>0</v>
      </c>
      <c r="DN81" s="100">
        <f>SUMIFS('Pooled CF'!$I:$I,'Pooled CF'!$A:$A,$A81,'Pooled CF'!$G:$G,DN$6)</f>
        <v>0</v>
      </c>
      <c r="DO81" s="100">
        <f>SUMIFS('Pooled CF'!$I:$I,'Pooled CF'!$A:$A,$A81,'Pooled CF'!$G:$G,DO$6)</f>
        <v>0</v>
      </c>
      <c r="DP81" s="100">
        <f>SUMIFS('Pooled CF'!$I:$I,'Pooled CF'!$A:$A,$A81,'Pooled CF'!$G:$G,DP$6)</f>
        <v>0</v>
      </c>
      <c r="DQ81" s="100">
        <f>SUMIFS('Pooled CF'!$I:$I,'Pooled CF'!$A:$A,$A81,'Pooled CF'!$G:$G,DQ$6)</f>
        <v>0</v>
      </c>
      <c r="DR81" s="100">
        <f>SUMIFS('Pooled CF'!$I:$I,'Pooled CF'!$A:$A,$A81,'Pooled CF'!$G:$G,DR$6)</f>
        <v>0</v>
      </c>
      <c r="DS81" s="100">
        <f>SUMIFS('Pooled CF'!$I:$I,'Pooled CF'!$A:$A,$A81,'Pooled CF'!$G:$G,DS$6)</f>
        <v>0</v>
      </c>
      <c r="DT81" s="100">
        <f>SUMIFS('Pooled CF'!$I:$I,'Pooled CF'!$A:$A,$A81,'Pooled CF'!$G:$G,DT$6)</f>
        <v>0</v>
      </c>
      <c r="DU81" s="100">
        <f>SUMIFS('Pooled CF'!$I:$I,'Pooled CF'!$A:$A,$A81,'Pooled CF'!$G:$G,DU$6)</f>
        <v>0</v>
      </c>
      <c r="DV81" s="100">
        <f>SUMIFS('Pooled CF'!$I:$I,'Pooled CF'!$A:$A,$A81,'Pooled CF'!$G:$G,DV$6)</f>
        <v>0</v>
      </c>
      <c r="DW81" s="100">
        <f>SUMIFS('Pooled CF'!$I:$I,'Pooled CF'!$A:$A,$A81,'Pooled CF'!$G:$G,DW$6)</f>
        <v>0</v>
      </c>
      <c r="DX81" s="100">
        <f>SUMIFS('Pooled CF'!$I:$I,'Pooled CF'!$A:$A,$A81,'Pooled CF'!$G:$G,DX$6)</f>
        <v>0</v>
      </c>
      <c r="DY81" s="100">
        <f>SUMIFS('Pooled CF'!$I:$I,'Pooled CF'!$A:$A,$A81,'Pooled CF'!$G:$G,DY$6)</f>
        <v>0</v>
      </c>
      <c r="DZ81" s="100">
        <f>SUMIFS('Pooled CF'!$I:$I,'Pooled CF'!$A:$A,$A81,'Pooled CF'!$G:$G,DZ$6)</f>
        <v>0</v>
      </c>
      <c r="EA81" s="100">
        <f>SUMIFS('Pooled CF'!$I:$I,'Pooled CF'!$A:$A,$A81,'Pooled CF'!$G:$G,EA$6)</f>
        <v>0</v>
      </c>
      <c r="EB81" s="100">
        <f>SUMIFS('Pooled CF'!$I:$I,'Pooled CF'!$A:$A,$A81,'Pooled CF'!$G:$G,EB$6)</f>
        <v>0</v>
      </c>
      <c r="EC81" s="100">
        <f>SUMIFS('Pooled CF'!$I:$I,'Pooled CF'!$A:$A,$A81,'Pooled CF'!$G:$G,EC$6)</f>
        <v>0</v>
      </c>
      <c r="ED81" s="100">
        <f>SUMIFS('Pooled CF'!$I:$I,'Pooled CF'!$A:$A,$A81,'Pooled CF'!$G:$G,ED$6)</f>
        <v>0</v>
      </c>
      <c r="EE81" s="100">
        <f>SUMIFS('Pooled CF'!$I:$I,'Pooled CF'!$A:$A,$A81,'Pooled CF'!$G:$G,EE$6)</f>
        <v>0</v>
      </c>
      <c r="EF81" s="100">
        <f>SUMIFS('Pooled CF'!$I:$I,'Pooled CF'!$A:$A,$A81,'Pooled CF'!$G:$G,EF$6)</f>
        <v>0</v>
      </c>
      <c r="EG81" s="100">
        <f>SUMIFS('Pooled CF'!$I:$I,'Pooled CF'!$A:$A,$A81,'Pooled CF'!$G:$G,EG$6)</f>
        <v>0</v>
      </c>
      <c r="EH81" s="100">
        <f>SUMIFS('Pooled CF'!$I:$I,'Pooled CF'!$A:$A,$A81,'Pooled CF'!$G:$G,EH$6)</f>
        <v>0</v>
      </c>
      <c r="EI81" s="100">
        <f>SUMIFS('Pooled CF'!$I:$I,'Pooled CF'!$A:$A,$A81,'Pooled CF'!$G:$G,EI$6)</f>
        <v>0</v>
      </c>
      <c r="EJ81" s="100">
        <f>SUMIFS('Pooled CF'!$I:$I,'Pooled CF'!$A:$A,$A81,'Pooled CF'!$G:$G,EJ$6)</f>
        <v>0</v>
      </c>
      <c r="EK81" s="100">
        <f>SUMIFS('Pooled CF'!$I:$I,'Pooled CF'!$A:$A,$A81,'Pooled CF'!$G:$G,EK$6)</f>
        <v>0</v>
      </c>
      <c r="EL81" s="100">
        <f>SUMIFS('Pooled CF'!$I:$I,'Pooled CF'!$A:$A,$A81,'Pooled CF'!$G:$G,EL$6)</f>
        <v>0</v>
      </c>
      <c r="EM81" s="100">
        <f>SUMIFS('Pooled CF'!$I:$I,'Pooled CF'!$A:$A,$A81,'Pooled CF'!$G:$G,EM$6)</f>
        <v>0</v>
      </c>
      <c r="EN81" s="100">
        <f>SUMIFS('Pooled CF'!$I:$I,'Pooled CF'!$A:$A,$A81,'Pooled CF'!$G:$G,EN$6)</f>
        <v>0</v>
      </c>
      <c r="EO81" s="100">
        <f>SUMIFS('Pooled CF'!$I:$I,'Pooled CF'!$A:$A,$A81,'Pooled CF'!$G:$G,EO$6)</f>
        <v>0</v>
      </c>
      <c r="EP81" s="100">
        <f>SUMIFS('Pooled CF'!$I:$I,'Pooled CF'!$A:$A,$A81,'Pooled CF'!$G:$G,EP$6)</f>
        <v>0</v>
      </c>
      <c r="EQ81" s="100">
        <f>SUMIFS('Pooled CF'!$I:$I,'Pooled CF'!$A:$A,$A81,'Pooled CF'!$G:$G,EQ$6)</f>
        <v>0</v>
      </c>
      <c r="ER81" s="100">
        <f>SUMIFS('Pooled CF'!$I:$I,'Pooled CF'!$A:$A,$A81,'Pooled CF'!$G:$G,ER$6)</f>
        <v>0</v>
      </c>
      <c r="ES81" s="100">
        <f>SUMIFS('Pooled CF'!$I:$I,'Pooled CF'!$A:$A,$A81,'Pooled CF'!$G:$G,ES$6)</f>
        <v>0</v>
      </c>
      <c r="ET81" s="100">
        <f>SUMIFS('Pooled CF'!$I:$I,'Pooled CF'!$A:$A,$A81,'Pooled CF'!$G:$G,ET$6)</f>
        <v>0</v>
      </c>
      <c r="EU81" s="100">
        <f>SUMIFS('Pooled CF'!$I:$I,'Pooled CF'!$A:$A,$A81,'Pooled CF'!$G:$G,EU$6)</f>
        <v>0</v>
      </c>
      <c r="EV81" s="100">
        <f>SUMIFS('Pooled CF'!$I:$I,'Pooled CF'!$A:$A,$A81,'Pooled CF'!$G:$G,EV$6)</f>
        <v>0</v>
      </c>
      <c r="EW81" s="100">
        <f>SUMIFS('Pooled CF'!$I:$I,'Pooled CF'!$A:$A,$A81,'Pooled CF'!$G:$G,EW$6)</f>
        <v>0</v>
      </c>
      <c r="EX81" s="100">
        <f>SUMIFS('Pooled CF'!$I:$I,'Pooled CF'!$A:$A,$A81,'Pooled CF'!$G:$G,EX$6)</f>
        <v>0</v>
      </c>
      <c r="EY81" s="100">
        <f>SUMIFS('Pooled CF'!$I:$I,'Pooled CF'!$A:$A,$A81,'Pooled CF'!$G:$G,EY$6)</f>
        <v>0</v>
      </c>
      <c r="EZ81" s="100">
        <f>SUMIFS('Pooled CF'!$I:$I,'Pooled CF'!$A:$A,$A81,'Pooled CF'!$G:$G,EZ$6)</f>
        <v>0</v>
      </c>
      <c r="FA81" s="100">
        <f>SUMIFS('Pooled CF'!$I:$I,'Pooled CF'!$A:$A,$A81,'Pooled CF'!$G:$G,FA$6)</f>
        <v>0</v>
      </c>
      <c r="FB81" s="100">
        <f>SUMIFS('Pooled CF'!$I:$I,'Pooled CF'!$A:$A,$A81,'Pooled CF'!$G:$G,FB$6)</f>
        <v>0</v>
      </c>
      <c r="FC81" s="100">
        <f>SUMIFS('Pooled CF'!$I:$I,'Pooled CF'!$A:$A,$A81,'Pooled CF'!$G:$G,FC$6)</f>
        <v>0</v>
      </c>
      <c r="FD81" s="100">
        <f>SUMIFS('Pooled CF'!$I:$I,'Pooled CF'!$A:$A,$A81,'Pooled CF'!$G:$G,FD$6)</f>
        <v>0</v>
      </c>
      <c r="FE81" s="100">
        <f>SUMIFS('Pooled CF'!$I:$I,'Pooled CF'!$A:$A,$A81,'Pooled CF'!$G:$G,FE$6)</f>
        <v>0</v>
      </c>
      <c r="FF81" s="100">
        <f>SUMIFS('Pooled CF'!$I:$I,'Pooled CF'!$A:$A,$A81,'Pooled CF'!$G:$G,FF$6)</f>
        <v>0</v>
      </c>
      <c r="FG81" s="100">
        <f>SUMIFS('Pooled CF'!$I:$I,'Pooled CF'!$A:$A,$A81,'Pooled CF'!$G:$G,FG$6)</f>
        <v>0</v>
      </c>
      <c r="FH81" s="100">
        <f>SUMIFS('Pooled CF'!$I:$I,'Pooled CF'!$A:$A,$A81,'Pooled CF'!$G:$G,FH$6)</f>
        <v>17502993.958784871</v>
      </c>
      <c r="FI81" s="100">
        <f>SUMIFS('Pooled CF'!$I:$I,'Pooled CF'!$A:$A,$A81,'Pooled CF'!$G:$G,FI$6)</f>
        <v>0</v>
      </c>
      <c r="FJ81" s="100">
        <f>SUMIFS('Pooled CF'!$I:$I,'Pooled CF'!$A:$A,$A81,'Pooled CF'!$G:$G,FJ$6)</f>
        <v>0</v>
      </c>
      <c r="FK81" s="100">
        <f>SUMIFS('Pooled CF'!$I:$I,'Pooled CF'!$A:$A,$A81,'Pooled CF'!$G:$G,FK$6)</f>
        <v>0</v>
      </c>
      <c r="FL81" s="100">
        <f>SUMIFS('Pooled CF'!$I:$I,'Pooled CF'!$A:$A,$A81,'Pooled CF'!$G:$G,FL$6)</f>
        <v>0</v>
      </c>
      <c r="FM81" s="100">
        <f>SUMIFS('Pooled CF'!$I:$I,'Pooled CF'!$A:$A,$A81,'Pooled CF'!$G:$G,FM$6)</f>
        <v>0</v>
      </c>
      <c r="FN81" s="100">
        <f>SUMIFS('Pooled CF'!$I:$I,'Pooled CF'!$A:$A,$A81,'Pooled CF'!$G:$G,FN$6)</f>
        <v>0</v>
      </c>
      <c r="FO81" s="100">
        <f>SUMIFS('Pooled CF'!$I:$I,'Pooled CF'!$A:$A,$A81,'Pooled CF'!$G:$G,FO$6)</f>
        <v>0</v>
      </c>
      <c r="FP81" s="100">
        <f>SUMIFS('Pooled CF'!$I:$I,'Pooled CF'!$A:$A,$A81,'Pooled CF'!$G:$G,FP$6)</f>
        <v>0</v>
      </c>
      <c r="FQ81" s="100">
        <f>SUMIFS('Pooled CF'!$I:$I,'Pooled CF'!$A:$A,$A81,'Pooled CF'!$G:$G,FQ$6)</f>
        <v>0</v>
      </c>
      <c r="FR81" s="100">
        <f>SUMIFS('Pooled CF'!$I:$I,'Pooled CF'!$A:$A,$A81,'Pooled CF'!$G:$G,FR$6)</f>
        <v>0</v>
      </c>
      <c r="FS81" s="100">
        <f>SUMIFS('Pooled CF'!$I:$I,'Pooled CF'!$A:$A,$A81,'Pooled CF'!$G:$G,FS$6)</f>
        <v>0</v>
      </c>
      <c r="FT81" s="100">
        <f>SUMIFS('Pooled CF'!$I:$I,'Pooled CF'!$A:$A,$A81,'Pooled CF'!$G:$G,FT$6)</f>
        <v>0</v>
      </c>
      <c r="FU81" s="100">
        <f>SUMIFS('Pooled CF'!$I:$I,'Pooled CF'!$A:$A,$A81,'Pooled CF'!$G:$G,FU$6)</f>
        <v>0</v>
      </c>
      <c r="FV81" s="100">
        <f>SUMIFS('Pooled CF'!$I:$I,'Pooled CF'!$A:$A,$A81,'Pooled CF'!$G:$G,FV$6)</f>
        <v>0</v>
      </c>
      <c r="FW81" s="100">
        <f>SUMIFS('Pooled CF'!$I:$I,'Pooled CF'!$A:$A,$A81,'Pooled CF'!$G:$G,FW$6)</f>
        <v>0</v>
      </c>
      <c r="FX81" s="100">
        <f>SUMIFS('Pooled CF'!$I:$I,'Pooled CF'!$A:$A,$A81,'Pooled CF'!$G:$G,FX$6)</f>
        <v>11800250.7474568</v>
      </c>
      <c r="FY81" s="100">
        <f>SUMIFS('Pooled CF'!$I:$I,'Pooled CF'!$A:$A,$A81,'Pooled CF'!$G:$G,FY$6)</f>
        <v>0</v>
      </c>
      <c r="FZ81" s="100">
        <f>SUMIFS('Pooled CF'!$I:$I,'Pooled CF'!$A:$A,$A81,'Pooled CF'!$G:$G,FZ$6)</f>
        <v>0</v>
      </c>
      <c r="GA81" s="100">
        <f>SUMIFS('Pooled CF'!$I:$I,'Pooled CF'!$A:$A,$A81,'Pooled CF'!$G:$G,GA$6)</f>
        <v>0</v>
      </c>
      <c r="GB81" s="100">
        <f>SUMIFS('Pooled CF'!$I:$I,'Pooled CF'!$A:$A,$A81,'Pooled CF'!$G:$G,GB$6)</f>
        <v>0</v>
      </c>
      <c r="GC81" s="100">
        <f>SUMIFS('Pooled CF'!$I:$I,'Pooled CF'!$A:$A,$A81,'Pooled CF'!$G:$G,GC$6)</f>
        <v>0</v>
      </c>
      <c r="GD81" s="100">
        <f>SUMIFS('Pooled CF'!$I:$I,'Pooled CF'!$A:$A,$A81,'Pooled CF'!$G:$G,GD$6)</f>
        <v>0</v>
      </c>
      <c r="GE81" s="100">
        <f>SUMIFS('Pooled CF'!$I:$I,'Pooled CF'!$A:$A,$A81,'Pooled CF'!$G:$G,GE$6)</f>
        <v>0</v>
      </c>
      <c r="GF81" s="100">
        <f>SUMIFS('Pooled CF'!$I:$I,'Pooled CF'!$A:$A,$A81,'Pooled CF'!$G:$G,GF$6)</f>
        <v>0</v>
      </c>
      <c r="GG81" s="100">
        <f>SUMIFS('Pooled CF'!$I:$I,'Pooled CF'!$A:$A,$A81,'Pooled CF'!$G:$G,GG$6)</f>
        <v>0</v>
      </c>
      <c r="GH81" s="100">
        <f>SUMIFS('Pooled CF'!$I:$I,'Pooled CF'!$A:$A,$A81,'Pooled CF'!$G:$G,GH$6)</f>
        <v>0</v>
      </c>
      <c r="GI81" s="100">
        <f>SUMIFS('Pooled CF'!$I:$I,'Pooled CF'!$A:$A,$A81,'Pooled CF'!$G:$G,GI$6)</f>
        <v>0</v>
      </c>
      <c r="GJ81" s="100">
        <f>SUMIFS('Pooled CF'!$I:$I,'Pooled CF'!$A:$A,$A81,'Pooled CF'!$G:$G,GJ$6)</f>
        <v>0</v>
      </c>
      <c r="GK81" s="100">
        <f>SUMIFS('Pooled CF'!$I:$I,'Pooled CF'!$A:$A,$A81,'Pooled CF'!$G:$G,GK$6)</f>
        <v>0</v>
      </c>
      <c r="GL81" s="100">
        <f>SUMIFS('Pooled CF'!$I:$I,'Pooled CF'!$A:$A,$A81,'Pooled CF'!$G:$G,GL$6)</f>
        <v>0</v>
      </c>
      <c r="GM81" s="100">
        <f>SUMIFS('Pooled CF'!$I:$I,'Pooled CF'!$A:$A,$A81,'Pooled CF'!$G:$G,GM$6)</f>
        <v>0</v>
      </c>
      <c r="GN81" s="100">
        <f>SUMIFS('Pooled CF'!$I:$I,'Pooled CF'!$A:$A,$A81,'Pooled CF'!$G:$G,GN$6)</f>
        <v>0</v>
      </c>
      <c r="GO81" s="100">
        <f>SUMIFS('Pooled CF'!$I:$I,'Pooled CF'!$A:$A,$A81,'Pooled CF'!$G:$G,GO$6)</f>
        <v>0</v>
      </c>
      <c r="GP81" s="100">
        <f>SUMIFS('Pooled CF'!$I:$I,'Pooled CF'!$A:$A,$A81,'Pooled CF'!$G:$G,GP$6)</f>
        <v>0</v>
      </c>
      <c r="GQ81" s="100">
        <f>SUMIFS('Pooled CF'!$I:$I,'Pooled CF'!$A:$A,$A81,'Pooled CF'!$G:$G,GQ$6)</f>
        <v>0</v>
      </c>
      <c r="GR81" s="100">
        <f>SUMIFS('Pooled CF'!$I:$I,'Pooled CF'!$A:$A,$A81,'Pooled CF'!$G:$G,GR$6)</f>
        <v>0</v>
      </c>
      <c r="GS81" s="100">
        <f>SUMIFS('Pooled CF'!$I:$I,'Pooled CF'!$A:$A,$A81,'Pooled CF'!$G:$G,GS$6)</f>
        <v>0</v>
      </c>
      <c r="GU81" s="85">
        <f t="shared" si="202"/>
        <v>0</v>
      </c>
      <c r="GV81" s="85">
        <f t="shared" si="202"/>
        <v>0</v>
      </c>
      <c r="GW81" s="85">
        <f t="shared" si="202"/>
        <v>0</v>
      </c>
      <c r="GX81" s="85">
        <f t="shared" si="202"/>
        <v>0</v>
      </c>
      <c r="GY81" s="85">
        <f t="shared" si="202"/>
        <v>0</v>
      </c>
      <c r="GZ81" s="85">
        <f t="shared" si="202"/>
        <v>0</v>
      </c>
      <c r="HA81" s="85">
        <f t="shared" si="202"/>
        <v>0</v>
      </c>
      <c r="HB81" s="85">
        <f t="shared" si="202"/>
        <v>0</v>
      </c>
      <c r="HC81" s="85">
        <f t="shared" si="202"/>
        <v>0</v>
      </c>
      <c r="HD81" s="85">
        <f t="shared" si="202"/>
        <v>0</v>
      </c>
      <c r="HE81" s="85">
        <f t="shared" si="202"/>
        <v>0</v>
      </c>
      <c r="HF81" s="85">
        <f t="shared" si="202"/>
        <v>0</v>
      </c>
      <c r="HG81" s="85">
        <f t="shared" si="202"/>
        <v>17502993.958784871</v>
      </c>
      <c r="HH81" s="85">
        <f t="shared" si="202"/>
        <v>0</v>
      </c>
      <c r="HI81" s="85">
        <f t="shared" si="202"/>
        <v>11800250.7474568</v>
      </c>
      <c r="HJ81" s="85">
        <f t="shared" si="202"/>
        <v>0</v>
      </c>
      <c r="HK81" s="85">
        <f t="shared" si="203"/>
        <v>29303244.706241671</v>
      </c>
    </row>
    <row r="82" spans="1:219" hidden="1" outlineLevel="1" x14ac:dyDescent="0.75">
      <c r="A82" s="112" t="str">
        <f t="shared" si="201"/>
        <v>MSC 2019-H6 B-Piece Cashflows</v>
      </c>
      <c r="B82" s="112" t="str">
        <f t="shared" si="201"/>
        <v>MSC 2019-H6</v>
      </c>
      <c r="C82" s="104"/>
      <c r="D82" s="87"/>
      <c r="E82" s="88"/>
      <c r="F82" s="85"/>
      <c r="G82" s="85"/>
      <c r="H82" s="86"/>
      <c r="I82" s="95"/>
      <c r="K82" s="100">
        <f>SUMIFS('Pooled CF'!$I:$I,'Pooled CF'!$A:$A,$A82,'Pooled CF'!$G:$G,K$6)</f>
        <v>0</v>
      </c>
      <c r="L82" s="100">
        <f>SUMIFS('Pooled CF'!$I:$I,'Pooled CF'!$A:$A,$A82,'Pooled CF'!$G:$G,L$6)</f>
        <v>0</v>
      </c>
      <c r="M82" s="100">
        <f>SUMIFS('Pooled CF'!$I:$I,'Pooled CF'!$A:$A,$A82,'Pooled CF'!$G:$G,M$6)</f>
        <v>0</v>
      </c>
      <c r="N82" s="100">
        <f>SUMIFS('Pooled CF'!$I:$I,'Pooled CF'!$A:$A,$A82,'Pooled CF'!$G:$G,N$6)</f>
        <v>0</v>
      </c>
      <c r="O82" s="100">
        <f>SUMIFS('Pooled CF'!$I:$I,'Pooled CF'!$A:$A,$A82,'Pooled CF'!$G:$G,O$6)</f>
        <v>0</v>
      </c>
      <c r="P82" s="100">
        <f>SUMIFS('Pooled CF'!$I:$I,'Pooled CF'!$A:$A,$A82,'Pooled CF'!$G:$G,P$6)</f>
        <v>0</v>
      </c>
      <c r="Q82" s="100">
        <f>SUMIFS('Pooled CF'!$I:$I,'Pooled CF'!$A:$A,$A82,'Pooled CF'!$G:$G,Q$6)</f>
        <v>0</v>
      </c>
      <c r="R82" s="100">
        <f>SUMIFS('Pooled CF'!$I:$I,'Pooled CF'!$A:$A,$A82,'Pooled CF'!$G:$G,R$6)</f>
        <v>0</v>
      </c>
      <c r="S82" s="100">
        <f>SUMIFS('Pooled CF'!$I:$I,'Pooled CF'!$A:$A,$A82,'Pooled CF'!$G:$G,S$6)</f>
        <v>0</v>
      </c>
      <c r="T82" s="100">
        <f>SUMIFS('Pooled CF'!$I:$I,'Pooled CF'!$A:$A,$A82,'Pooled CF'!$G:$G,T$6)</f>
        <v>0</v>
      </c>
      <c r="U82" s="100">
        <f>SUMIFS('Pooled CF'!$I:$I,'Pooled CF'!$A:$A,$A82,'Pooled CF'!$G:$G,U$6)</f>
        <v>0</v>
      </c>
      <c r="V82" s="100">
        <f>SUMIFS('Pooled CF'!$I:$I,'Pooled CF'!$A:$A,$A82,'Pooled CF'!$G:$G,V$6)</f>
        <v>0</v>
      </c>
      <c r="W82" s="100">
        <f>SUMIFS('Pooled CF'!$I:$I,'Pooled CF'!$A:$A,$A82,'Pooled CF'!$G:$G,W$6)</f>
        <v>0</v>
      </c>
      <c r="X82" s="100">
        <f>SUMIFS('Pooled CF'!$I:$I,'Pooled CF'!$A:$A,$A82,'Pooled CF'!$G:$G,X$6)</f>
        <v>0</v>
      </c>
      <c r="Y82" s="100">
        <f>SUMIFS('Pooled CF'!$I:$I,'Pooled CF'!$A:$A,$A82,'Pooled CF'!$G:$G,Y$6)</f>
        <v>0</v>
      </c>
      <c r="Z82" s="100">
        <f>SUMIFS('Pooled CF'!$I:$I,'Pooled CF'!$A:$A,$A82,'Pooled CF'!$G:$G,Z$6)</f>
        <v>0</v>
      </c>
      <c r="AA82" s="100">
        <f>SUMIFS('Pooled CF'!$I:$I,'Pooled CF'!$A:$A,$A82,'Pooled CF'!$G:$G,AA$6)</f>
        <v>0</v>
      </c>
      <c r="AB82" s="100">
        <f>SUMIFS('Pooled CF'!$I:$I,'Pooled CF'!$A:$A,$A82,'Pooled CF'!$G:$G,AB$6)</f>
        <v>0</v>
      </c>
      <c r="AC82" s="100">
        <f>SUMIFS('Pooled CF'!$I:$I,'Pooled CF'!$A:$A,$A82,'Pooled CF'!$G:$G,AC$6)</f>
        <v>0</v>
      </c>
      <c r="AD82" s="100">
        <f>SUMIFS('Pooled CF'!$I:$I,'Pooled CF'!$A:$A,$A82,'Pooled CF'!$G:$G,AD$6)</f>
        <v>0</v>
      </c>
      <c r="AE82" s="100">
        <f>SUMIFS('Pooled CF'!$I:$I,'Pooled CF'!$A:$A,$A82,'Pooled CF'!$G:$G,AE$6)</f>
        <v>0</v>
      </c>
      <c r="AF82" s="100">
        <f>SUMIFS('Pooled CF'!$I:$I,'Pooled CF'!$A:$A,$A82,'Pooled CF'!$G:$G,AF$6)</f>
        <v>0</v>
      </c>
      <c r="AG82" s="100">
        <f>SUMIFS('Pooled CF'!$I:$I,'Pooled CF'!$A:$A,$A82,'Pooled CF'!$G:$G,AG$6)</f>
        <v>0</v>
      </c>
      <c r="AH82" s="100">
        <f>SUMIFS('Pooled CF'!$I:$I,'Pooled CF'!$A:$A,$A82,'Pooled CF'!$G:$G,AH$6)</f>
        <v>0</v>
      </c>
      <c r="AI82" s="100">
        <f>SUMIFS('Pooled CF'!$I:$I,'Pooled CF'!$A:$A,$A82,'Pooled CF'!$G:$G,AI$6)</f>
        <v>0</v>
      </c>
      <c r="AJ82" s="100">
        <f>SUMIFS('Pooled CF'!$I:$I,'Pooled CF'!$A:$A,$A82,'Pooled CF'!$G:$G,AJ$6)</f>
        <v>0</v>
      </c>
      <c r="AK82" s="100">
        <f>SUMIFS('Pooled CF'!$I:$I,'Pooled CF'!$A:$A,$A82,'Pooled CF'!$G:$G,AK$6)</f>
        <v>0</v>
      </c>
      <c r="AL82" s="100">
        <f>SUMIFS('Pooled CF'!$I:$I,'Pooled CF'!$A:$A,$A82,'Pooled CF'!$G:$G,AL$6)</f>
        <v>0</v>
      </c>
      <c r="AM82" s="100">
        <f>SUMIFS('Pooled CF'!$I:$I,'Pooled CF'!$A:$A,$A82,'Pooled CF'!$G:$G,AM$6)</f>
        <v>0</v>
      </c>
      <c r="AN82" s="100">
        <f>SUMIFS('Pooled CF'!$I:$I,'Pooled CF'!$A:$A,$A82,'Pooled CF'!$G:$G,AN$6)</f>
        <v>0</v>
      </c>
      <c r="AO82" s="100">
        <f>SUMIFS('Pooled CF'!$I:$I,'Pooled CF'!$A:$A,$A82,'Pooled CF'!$G:$G,AO$6)</f>
        <v>0</v>
      </c>
      <c r="AP82" s="100">
        <f>SUMIFS('Pooled CF'!$I:$I,'Pooled CF'!$A:$A,$A82,'Pooled CF'!$G:$G,AP$6)</f>
        <v>0</v>
      </c>
      <c r="AQ82" s="100">
        <f>SUMIFS('Pooled CF'!$I:$I,'Pooled CF'!$A:$A,$A82,'Pooled CF'!$G:$G,AQ$6)</f>
        <v>0</v>
      </c>
      <c r="AR82" s="100">
        <f>SUMIFS('Pooled CF'!$I:$I,'Pooled CF'!$A:$A,$A82,'Pooled CF'!$G:$G,AR$6)</f>
        <v>0</v>
      </c>
      <c r="AS82" s="100">
        <f>SUMIFS('Pooled CF'!$I:$I,'Pooled CF'!$A:$A,$A82,'Pooled CF'!$G:$G,AS$6)</f>
        <v>0</v>
      </c>
      <c r="AT82" s="100">
        <f>SUMIFS('Pooled CF'!$I:$I,'Pooled CF'!$A:$A,$A82,'Pooled CF'!$G:$G,AT$6)</f>
        <v>0</v>
      </c>
      <c r="AU82" s="100">
        <f>SUMIFS('Pooled CF'!$I:$I,'Pooled CF'!$A:$A,$A82,'Pooled CF'!$G:$G,AU$6)</f>
        <v>0</v>
      </c>
      <c r="AV82" s="100">
        <f>SUMIFS('Pooled CF'!$I:$I,'Pooled CF'!$A:$A,$A82,'Pooled CF'!$G:$G,AV$6)</f>
        <v>0</v>
      </c>
      <c r="AW82" s="100">
        <f>SUMIFS('Pooled CF'!$I:$I,'Pooled CF'!$A:$A,$A82,'Pooled CF'!$G:$G,AW$6)</f>
        <v>0</v>
      </c>
      <c r="AX82" s="100">
        <f>SUMIFS('Pooled CF'!$I:$I,'Pooled CF'!$A:$A,$A82,'Pooled CF'!$G:$G,AX$6)</f>
        <v>0</v>
      </c>
      <c r="AY82" s="100">
        <f>SUMIFS('Pooled CF'!$I:$I,'Pooled CF'!$A:$A,$A82,'Pooled CF'!$G:$G,AY$6)</f>
        <v>0</v>
      </c>
      <c r="AZ82" s="100">
        <f>SUMIFS('Pooled CF'!$I:$I,'Pooled CF'!$A:$A,$A82,'Pooled CF'!$G:$G,AZ$6)</f>
        <v>0</v>
      </c>
      <c r="BA82" s="100">
        <f>SUMIFS('Pooled CF'!$I:$I,'Pooled CF'!$A:$A,$A82,'Pooled CF'!$G:$G,BA$6)</f>
        <v>0</v>
      </c>
      <c r="BB82" s="100">
        <f>SUMIFS('Pooled CF'!$I:$I,'Pooled CF'!$A:$A,$A82,'Pooled CF'!$G:$G,BB$6)</f>
        <v>0</v>
      </c>
      <c r="BC82" s="100">
        <f>SUMIFS('Pooled CF'!$I:$I,'Pooled CF'!$A:$A,$A82,'Pooled CF'!$G:$G,BC$6)</f>
        <v>0</v>
      </c>
      <c r="BD82" s="100">
        <f>SUMIFS('Pooled CF'!$I:$I,'Pooled CF'!$A:$A,$A82,'Pooled CF'!$G:$G,BD$6)</f>
        <v>0</v>
      </c>
      <c r="BE82" s="100">
        <f>SUMIFS('Pooled CF'!$I:$I,'Pooled CF'!$A:$A,$A82,'Pooled CF'!$G:$G,BE$6)</f>
        <v>0</v>
      </c>
      <c r="BF82" s="100">
        <f>SUMIFS('Pooled CF'!$I:$I,'Pooled CF'!$A:$A,$A82,'Pooled CF'!$G:$G,BF$6)</f>
        <v>0</v>
      </c>
      <c r="BG82" s="100">
        <f>SUMIFS('Pooled CF'!$I:$I,'Pooled CF'!$A:$A,$A82,'Pooled CF'!$G:$G,BG$6)</f>
        <v>0</v>
      </c>
      <c r="BH82" s="100">
        <f>SUMIFS('Pooled CF'!$I:$I,'Pooled CF'!$A:$A,$A82,'Pooled CF'!$G:$G,BH$6)</f>
        <v>0</v>
      </c>
      <c r="BI82" s="100">
        <f>SUMIFS('Pooled CF'!$I:$I,'Pooled CF'!$A:$A,$A82,'Pooled CF'!$G:$G,BI$6)</f>
        <v>0</v>
      </c>
      <c r="BJ82" s="100">
        <f>SUMIFS('Pooled CF'!$I:$I,'Pooled CF'!$A:$A,$A82,'Pooled CF'!$G:$G,BJ$6)</f>
        <v>0</v>
      </c>
      <c r="BK82" s="100">
        <f>SUMIFS('Pooled CF'!$I:$I,'Pooled CF'!$A:$A,$A82,'Pooled CF'!$G:$G,BK$6)</f>
        <v>0</v>
      </c>
      <c r="BL82" s="100">
        <f>SUMIFS('Pooled CF'!$I:$I,'Pooled CF'!$A:$A,$A82,'Pooled CF'!$G:$G,BL$6)</f>
        <v>0</v>
      </c>
      <c r="BM82" s="100">
        <f>SUMIFS('Pooled CF'!$I:$I,'Pooled CF'!$A:$A,$A82,'Pooled CF'!$G:$G,BM$6)</f>
        <v>0</v>
      </c>
      <c r="BN82" s="100">
        <f>SUMIFS('Pooled CF'!$I:$I,'Pooled CF'!$A:$A,$A82,'Pooled CF'!$G:$G,BN$6)</f>
        <v>0</v>
      </c>
      <c r="BO82" s="100">
        <f>SUMIFS('Pooled CF'!$I:$I,'Pooled CF'!$A:$A,$A82,'Pooled CF'!$G:$G,BO$6)</f>
        <v>0</v>
      </c>
      <c r="BP82" s="100">
        <f>SUMIFS('Pooled CF'!$I:$I,'Pooled CF'!$A:$A,$A82,'Pooled CF'!$G:$G,BP$6)</f>
        <v>0</v>
      </c>
      <c r="BQ82" s="100">
        <f>SUMIFS('Pooled CF'!$I:$I,'Pooled CF'!$A:$A,$A82,'Pooled CF'!$G:$G,BQ$6)</f>
        <v>0</v>
      </c>
      <c r="BR82" s="100">
        <f>SUMIFS('Pooled CF'!$I:$I,'Pooled CF'!$A:$A,$A82,'Pooled CF'!$G:$G,BR$6)</f>
        <v>0</v>
      </c>
      <c r="BS82" s="100">
        <f>SUMIFS('Pooled CF'!$I:$I,'Pooled CF'!$A:$A,$A82,'Pooled CF'!$G:$G,BS$6)</f>
        <v>0</v>
      </c>
      <c r="BT82" s="100">
        <f>SUMIFS('Pooled CF'!$I:$I,'Pooled CF'!$A:$A,$A82,'Pooled CF'!$G:$G,BT$6)</f>
        <v>0</v>
      </c>
      <c r="BU82" s="100">
        <f>SUMIFS('Pooled CF'!$I:$I,'Pooled CF'!$A:$A,$A82,'Pooled CF'!$G:$G,BU$6)</f>
        <v>0</v>
      </c>
      <c r="BV82" s="100">
        <f>SUMIFS('Pooled CF'!$I:$I,'Pooled CF'!$A:$A,$A82,'Pooled CF'!$G:$G,BV$6)</f>
        <v>0</v>
      </c>
      <c r="BW82" s="100">
        <f>SUMIFS('Pooled CF'!$I:$I,'Pooled CF'!$A:$A,$A82,'Pooled CF'!$G:$G,BW$6)</f>
        <v>0</v>
      </c>
      <c r="BX82" s="100">
        <f>SUMIFS('Pooled CF'!$I:$I,'Pooled CF'!$A:$A,$A82,'Pooled CF'!$G:$G,BX$6)</f>
        <v>0</v>
      </c>
      <c r="BY82" s="100">
        <f>SUMIFS('Pooled CF'!$I:$I,'Pooled CF'!$A:$A,$A82,'Pooled CF'!$G:$G,BY$6)</f>
        <v>0</v>
      </c>
      <c r="BZ82" s="100">
        <f>SUMIFS('Pooled CF'!$I:$I,'Pooled CF'!$A:$A,$A82,'Pooled CF'!$G:$G,BZ$6)</f>
        <v>0</v>
      </c>
      <c r="CA82" s="100">
        <f>SUMIFS('Pooled CF'!$I:$I,'Pooled CF'!$A:$A,$A82,'Pooled CF'!$G:$G,CA$6)</f>
        <v>0</v>
      </c>
      <c r="CB82" s="100">
        <f>SUMIFS('Pooled CF'!$I:$I,'Pooled CF'!$A:$A,$A82,'Pooled CF'!$G:$G,CB$6)</f>
        <v>0</v>
      </c>
      <c r="CC82" s="100">
        <f>SUMIFS('Pooled CF'!$I:$I,'Pooled CF'!$A:$A,$A82,'Pooled CF'!$G:$G,CC$6)</f>
        <v>0</v>
      </c>
      <c r="CD82" s="100">
        <f>SUMIFS('Pooled CF'!$I:$I,'Pooled CF'!$A:$A,$A82,'Pooled CF'!$G:$G,CD$6)</f>
        <v>0</v>
      </c>
      <c r="CE82" s="100">
        <f>SUMIFS('Pooled CF'!$I:$I,'Pooled CF'!$A:$A,$A82,'Pooled CF'!$G:$G,CE$6)</f>
        <v>0</v>
      </c>
      <c r="CF82" s="100">
        <f>SUMIFS('Pooled CF'!$I:$I,'Pooled CF'!$A:$A,$A82,'Pooled CF'!$G:$G,CF$6)</f>
        <v>0</v>
      </c>
      <c r="CG82" s="100">
        <f>SUMIFS('Pooled CF'!$I:$I,'Pooled CF'!$A:$A,$A82,'Pooled CF'!$G:$G,CG$6)</f>
        <v>0</v>
      </c>
      <c r="CH82" s="100">
        <f>SUMIFS('Pooled CF'!$I:$I,'Pooled CF'!$A:$A,$A82,'Pooled CF'!$G:$G,CH$6)</f>
        <v>0</v>
      </c>
      <c r="CI82" s="100">
        <f>SUMIFS('Pooled CF'!$I:$I,'Pooled CF'!$A:$A,$A82,'Pooled CF'!$G:$G,CI$6)</f>
        <v>0</v>
      </c>
      <c r="CJ82" s="100">
        <f>SUMIFS('Pooled CF'!$I:$I,'Pooled CF'!$A:$A,$A82,'Pooled CF'!$G:$G,CJ$6)</f>
        <v>0</v>
      </c>
      <c r="CK82" s="100">
        <f>SUMIFS('Pooled CF'!$I:$I,'Pooled CF'!$A:$A,$A82,'Pooled CF'!$G:$G,CK$6)</f>
        <v>0</v>
      </c>
      <c r="CL82" s="100">
        <f>SUMIFS('Pooled CF'!$I:$I,'Pooled CF'!$A:$A,$A82,'Pooled CF'!$G:$G,CL$6)</f>
        <v>0</v>
      </c>
      <c r="CM82" s="100">
        <f>SUMIFS('Pooled CF'!$I:$I,'Pooled CF'!$A:$A,$A82,'Pooled CF'!$G:$G,CM$6)</f>
        <v>0</v>
      </c>
      <c r="CN82" s="100">
        <f>SUMIFS('Pooled CF'!$I:$I,'Pooled CF'!$A:$A,$A82,'Pooled CF'!$G:$G,CN$6)</f>
        <v>0</v>
      </c>
      <c r="CO82" s="100">
        <f>SUMIFS('Pooled CF'!$I:$I,'Pooled CF'!$A:$A,$A82,'Pooled CF'!$G:$G,CO$6)</f>
        <v>0</v>
      </c>
      <c r="CP82" s="100">
        <f>SUMIFS('Pooled CF'!$I:$I,'Pooled CF'!$A:$A,$A82,'Pooled CF'!$G:$G,CP$6)</f>
        <v>0</v>
      </c>
      <c r="CQ82" s="100">
        <f>SUMIFS('Pooled CF'!$I:$I,'Pooled CF'!$A:$A,$A82,'Pooled CF'!$G:$G,CQ$6)</f>
        <v>0</v>
      </c>
      <c r="CR82" s="100">
        <f>SUMIFS('Pooled CF'!$I:$I,'Pooled CF'!$A:$A,$A82,'Pooled CF'!$G:$G,CR$6)</f>
        <v>0</v>
      </c>
      <c r="CS82" s="100">
        <f>SUMIFS('Pooled CF'!$I:$I,'Pooled CF'!$A:$A,$A82,'Pooled CF'!$G:$G,CS$6)</f>
        <v>0</v>
      </c>
      <c r="CT82" s="100">
        <f>SUMIFS('Pooled CF'!$I:$I,'Pooled CF'!$A:$A,$A82,'Pooled CF'!$G:$G,CT$6)</f>
        <v>0</v>
      </c>
      <c r="CU82" s="100">
        <f>SUMIFS('Pooled CF'!$I:$I,'Pooled CF'!$A:$A,$A82,'Pooled CF'!$G:$G,CU$6)</f>
        <v>0</v>
      </c>
      <c r="CV82" s="100">
        <f>SUMIFS('Pooled CF'!$I:$I,'Pooled CF'!$A:$A,$A82,'Pooled CF'!$G:$G,CV$6)</f>
        <v>0</v>
      </c>
      <c r="CW82" s="100">
        <f>SUMIFS('Pooled CF'!$I:$I,'Pooled CF'!$A:$A,$A82,'Pooled CF'!$G:$G,CW$6)</f>
        <v>0</v>
      </c>
      <c r="CX82" s="100">
        <f>SUMIFS('Pooled CF'!$I:$I,'Pooled CF'!$A:$A,$A82,'Pooled CF'!$G:$G,CX$6)</f>
        <v>0</v>
      </c>
      <c r="CY82" s="100">
        <f>SUMIFS('Pooled CF'!$I:$I,'Pooled CF'!$A:$A,$A82,'Pooled CF'!$G:$G,CY$6)</f>
        <v>0</v>
      </c>
      <c r="CZ82" s="100">
        <f>SUMIFS('Pooled CF'!$I:$I,'Pooled CF'!$A:$A,$A82,'Pooled CF'!$G:$G,CZ$6)</f>
        <v>0</v>
      </c>
      <c r="DA82" s="100">
        <f>SUMIFS('Pooled CF'!$I:$I,'Pooled CF'!$A:$A,$A82,'Pooled CF'!$G:$G,DA$6)</f>
        <v>0</v>
      </c>
      <c r="DB82" s="100">
        <f>SUMIFS('Pooled CF'!$I:$I,'Pooled CF'!$A:$A,$A82,'Pooled CF'!$G:$G,DB$6)</f>
        <v>0</v>
      </c>
      <c r="DC82" s="100">
        <f>SUMIFS('Pooled CF'!$I:$I,'Pooled CF'!$A:$A,$A82,'Pooled CF'!$G:$G,DC$6)</f>
        <v>0</v>
      </c>
      <c r="DD82" s="100">
        <f>SUMIFS('Pooled CF'!$I:$I,'Pooled CF'!$A:$A,$A82,'Pooled CF'!$G:$G,DD$6)</f>
        <v>0</v>
      </c>
      <c r="DE82" s="100">
        <f>SUMIFS('Pooled CF'!$I:$I,'Pooled CF'!$A:$A,$A82,'Pooled CF'!$G:$G,DE$6)</f>
        <v>0</v>
      </c>
      <c r="DF82" s="100">
        <f>SUMIFS('Pooled CF'!$I:$I,'Pooled CF'!$A:$A,$A82,'Pooled CF'!$G:$G,DF$6)</f>
        <v>0</v>
      </c>
      <c r="DG82" s="100">
        <f>SUMIFS('Pooled CF'!$I:$I,'Pooled CF'!$A:$A,$A82,'Pooled CF'!$G:$G,DG$6)</f>
        <v>0</v>
      </c>
      <c r="DH82" s="100">
        <f>SUMIFS('Pooled CF'!$I:$I,'Pooled CF'!$A:$A,$A82,'Pooled CF'!$G:$G,DH$6)</f>
        <v>0</v>
      </c>
      <c r="DI82" s="100">
        <f>SUMIFS('Pooled CF'!$I:$I,'Pooled CF'!$A:$A,$A82,'Pooled CF'!$G:$G,DI$6)</f>
        <v>0</v>
      </c>
      <c r="DJ82" s="100">
        <f>SUMIFS('Pooled CF'!$I:$I,'Pooled CF'!$A:$A,$A82,'Pooled CF'!$G:$G,DJ$6)</f>
        <v>0</v>
      </c>
      <c r="DK82" s="100">
        <f>SUMIFS('Pooled CF'!$I:$I,'Pooled CF'!$A:$A,$A82,'Pooled CF'!$G:$G,DK$6)</f>
        <v>0</v>
      </c>
      <c r="DL82" s="100">
        <f>SUMIFS('Pooled CF'!$I:$I,'Pooled CF'!$A:$A,$A82,'Pooled CF'!$G:$G,DL$6)</f>
        <v>0</v>
      </c>
      <c r="DM82" s="100">
        <f>SUMIFS('Pooled CF'!$I:$I,'Pooled CF'!$A:$A,$A82,'Pooled CF'!$G:$G,DM$6)</f>
        <v>0</v>
      </c>
      <c r="DN82" s="100">
        <f>SUMIFS('Pooled CF'!$I:$I,'Pooled CF'!$A:$A,$A82,'Pooled CF'!$G:$G,DN$6)</f>
        <v>0</v>
      </c>
      <c r="DO82" s="100">
        <f>SUMIFS('Pooled CF'!$I:$I,'Pooled CF'!$A:$A,$A82,'Pooled CF'!$G:$G,DO$6)</f>
        <v>0</v>
      </c>
      <c r="DP82" s="100">
        <f>SUMIFS('Pooled CF'!$I:$I,'Pooled CF'!$A:$A,$A82,'Pooled CF'!$G:$G,DP$6)</f>
        <v>0</v>
      </c>
      <c r="DQ82" s="100">
        <f>SUMIFS('Pooled CF'!$I:$I,'Pooled CF'!$A:$A,$A82,'Pooled CF'!$G:$G,DQ$6)</f>
        <v>0</v>
      </c>
      <c r="DR82" s="100">
        <f>SUMIFS('Pooled CF'!$I:$I,'Pooled CF'!$A:$A,$A82,'Pooled CF'!$G:$G,DR$6)</f>
        <v>0</v>
      </c>
      <c r="DS82" s="100">
        <f>SUMIFS('Pooled CF'!$I:$I,'Pooled CF'!$A:$A,$A82,'Pooled CF'!$G:$G,DS$6)</f>
        <v>0</v>
      </c>
      <c r="DT82" s="100">
        <f>SUMIFS('Pooled CF'!$I:$I,'Pooled CF'!$A:$A,$A82,'Pooled CF'!$G:$G,DT$6)</f>
        <v>0</v>
      </c>
      <c r="DU82" s="100">
        <f>SUMIFS('Pooled CF'!$I:$I,'Pooled CF'!$A:$A,$A82,'Pooled CF'!$G:$G,DU$6)</f>
        <v>0</v>
      </c>
      <c r="DV82" s="100">
        <f>SUMIFS('Pooled CF'!$I:$I,'Pooled CF'!$A:$A,$A82,'Pooled CF'!$G:$G,DV$6)</f>
        <v>0</v>
      </c>
      <c r="DW82" s="100">
        <f>SUMIFS('Pooled CF'!$I:$I,'Pooled CF'!$A:$A,$A82,'Pooled CF'!$G:$G,DW$6)</f>
        <v>0</v>
      </c>
      <c r="DX82" s="100">
        <f>SUMIFS('Pooled CF'!$I:$I,'Pooled CF'!$A:$A,$A82,'Pooled CF'!$G:$G,DX$6)</f>
        <v>0</v>
      </c>
      <c r="DY82" s="100">
        <f>SUMIFS('Pooled CF'!$I:$I,'Pooled CF'!$A:$A,$A82,'Pooled CF'!$G:$G,DY$6)</f>
        <v>0</v>
      </c>
      <c r="DZ82" s="100">
        <f>SUMIFS('Pooled CF'!$I:$I,'Pooled CF'!$A:$A,$A82,'Pooled CF'!$G:$G,DZ$6)</f>
        <v>0</v>
      </c>
      <c r="EA82" s="100">
        <f>SUMIFS('Pooled CF'!$I:$I,'Pooled CF'!$A:$A,$A82,'Pooled CF'!$G:$G,EA$6)</f>
        <v>0</v>
      </c>
      <c r="EB82" s="100">
        <f>SUMIFS('Pooled CF'!$I:$I,'Pooled CF'!$A:$A,$A82,'Pooled CF'!$G:$G,EB$6)</f>
        <v>0</v>
      </c>
      <c r="EC82" s="100">
        <f>SUMIFS('Pooled CF'!$I:$I,'Pooled CF'!$A:$A,$A82,'Pooled CF'!$G:$G,EC$6)</f>
        <v>0</v>
      </c>
      <c r="ED82" s="100">
        <f>SUMIFS('Pooled CF'!$I:$I,'Pooled CF'!$A:$A,$A82,'Pooled CF'!$G:$G,ED$6)</f>
        <v>0</v>
      </c>
      <c r="EE82" s="100">
        <f>SUMIFS('Pooled CF'!$I:$I,'Pooled CF'!$A:$A,$A82,'Pooled CF'!$G:$G,EE$6)</f>
        <v>0</v>
      </c>
      <c r="EF82" s="100">
        <f>SUMIFS('Pooled CF'!$I:$I,'Pooled CF'!$A:$A,$A82,'Pooled CF'!$G:$G,EF$6)</f>
        <v>0</v>
      </c>
      <c r="EG82" s="100">
        <f>SUMIFS('Pooled CF'!$I:$I,'Pooled CF'!$A:$A,$A82,'Pooled CF'!$G:$G,EG$6)</f>
        <v>0</v>
      </c>
      <c r="EH82" s="100">
        <f>SUMIFS('Pooled CF'!$I:$I,'Pooled CF'!$A:$A,$A82,'Pooled CF'!$G:$G,EH$6)</f>
        <v>0</v>
      </c>
      <c r="EI82" s="100">
        <f>SUMIFS('Pooled CF'!$I:$I,'Pooled CF'!$A:$A,$A82,'Pooled CF'!$G:$G,EI$6)</f>
        <v>0</v>
      </c>
      <c r="EJ82" s="100">
        <f>SUMIFS('Pooled CF'!$I:$I,'Pooled CF'!$A:$A,$A82,'Pooled CF'!$G:$G,EJ$6)</f>
        <v>0</v>
      </c>
      <c r="EK82" s="100">
        <f>SUMIFS('Pooled CF'!$I:$I,'Pooled CF'!$A:$A,$A82,'Pooled CF'!$G:$G,EK$6)</f>
        <v>0</v>
      </c>
      <c r="EL82" s="100">
        <f>SUMIFS('Pooled CF'!$I:$I,'Pooled CF'!$A:$A,$A82,'Pooled CF'!$G:$G,EL$6)</f>
        <v>0</v>
      </c>
      <c r="EM82" s="100">
        <f>SUMIFS('Pooled CF'!$I:$I,'Pooled CF'!$A:$A,$A82,'Pooled CF'!$G:$G,EM$6)</f>
        <v>0</v>
      </c>
      <c r="EN82" s="100">
        <f>SUMIFS('Pooled CF'!$I:$I,'Pooled CF'!$A:$A,$A82,'Pooled CF'!$G:$G,EN$6)</f>
        <v>0</v>
      </c>
      <c r="EO82" s="100">
        <f>SUMIFS('Pooled CF'!$I:$I,'Pooled CF'!$A:$A,$A82,'Pooled CF'!$G:$G,EO$6)</f>
        <v>0</v>
      </c>
      <c r="EP82" s="100">
        <f>SUMIFS('Pooled CF'!$I:$I,'Pooled CF'!$A:$A,$A82,'Pooled CF'!$G:$G,EP$6)</f>
        <v>0</v>
      </c>
      <c r="EQ82" s="100">
        <f>SUMIFS('Pooled CF'!$I:$I,'Pooled CF'!$A:$A,$A82,'Pooled CF'!$G:$G,EQ$6)</f>
        <v>0</v>
      </c>
      <c r="ER82" s="100">
        <f>SUMIFS('Pooled CF'!$I:$I,'Pooled CF'!$A:$A,$A82,'Pooled CF'!$G:$G,ER$6)</f>
        <v>0</v>
      </c>
      <c r="ES82" s="100">
        <f>SUMIFS('Pooled CF'!$I:$I,'Pooled CF'!$A:$A,$A82,'Pooled CF'!$G:$G,ES$6)</f>
        <v>0</v>
      </c>
      <c r="ET82" s="100">
        <f>SUMIFS('Pooled CF'!$I:$I,'Pooled CF'!$A:$A,$A82,'Pooled CF'!$G:$G,ET$6)</f>
        <v>0</v>
      </c>
      <c r="EU82" s="100">
        <f>SUMIFS('Pooled CF'!$I:$I,'Pooled CF'!$A:$A,$A82,'Pooled CF'!$G:$G,EU$6)</f>
        <v>0</v>
      </c>
      <c r="EV82" s="100">
        <f>SUMIFS('Pooled CF'!$I:$I,'Pooled CF'!$A:$A,$A82,'Pooled CF'!$G:$G,EV$6)</f>
        <v>0</v>
      </c>
      <c r="EW82" s="100">
        <f>SUMIFS('Pooled CF'!$I:$I,'Pooled CF'!$A:$A,$A82,'Pooled CF'!$G:$G,EW$6)</f>
        <v>0</v>
      </c>
      <c r="EX82" s="100">
        <f>SUMIFS('Pooled CF'!$I:$I,'Pooled CF'!$A:$A,$A82,'Pooled CF'!$G:$G,EX$6)</f>
        <v>0</v>
      </c>
      <c r="EY82" s="100">
        <f>SUMIFS('Pooled CF'!$I:$I,'Pooled CF'!$A:$A,$A82,'Pooled CF'!$G:$G,EY$6)</f>
        <v>0</v>
      </c>
      <c r="EZ82" s="100">
        <f>SUMIFS('Pooled CF'!$I:$I,'Pooled CF'!$A:$A,$A82,'Pooled CF'!$G:$G,EZ$6)</f>
        <v>0</v>
      </c>
      <c r="FA82" s="100">
        <f>SUMIFS('Pooled CF'!$I:$I,'Pooled CF'!$A:$A,$A82,'Pooled CF'!$G:$G,FA$6)</f>
        <v>0</v>
      </c>
      <c r="FB82" s="100">
        <f>SUMIFS('Pooled CF'!$I:$I,'Pooled CF'!$A:$A,$A82,'Pooled CF'!$G:$G,FB$6)</f>
        <v>0</v>
      </c>
      <c r="FC82" s="100">
        <f>SUMIFS('Pooled CF'!$I:$I,'Pooled CF'!$A:$A,$A82,'Pooled CF'!$G:$G,FC$6)</f>
        <v>0</v>
      </c>
      <c r="FD82" s="100">
        <f>SUMIFS('Pooled CF'!$I:$I,'Pooled CF'!$A:$A,$A82,'Pooled CF'!$G:$G,FD$6)</f>
        <v>0</v>
      </c>
      <c r="FE82" s="100">
        <f>SUMIFS('Pooled CF'!$I:$I,'Pooled CF'!$A:$A,$A82,'Pooled CF'!$G:$G,FE$6)</f>
        <v>0</v>
      </c>
      <c r="FF82" s="100">
        <f>SUMIFS('Pooled CF'!$I:$I,'Pooled CF'!$A:$A,$A82,'Pooled CF'!$G:$G,FF$6)</f>
        <v>0</v>
      </c>
      <c r="FG82" s="100">
        <f>SUMIFS('Pooled CF'!$I:$I,'Pooled CF'!$A:$A,$A82,'Pooled CF'!$G:$G,FG$6)</f>
        <v>0</v>
      </c>
      <c r="FH82" s="100">
        <f>SUMIFS('Pooled CF'!$I:$I,'Pooled CF'!$A:$A,$A82,'Pooled CF'!$G:$G,FH$6)</f>
        <v>0</v>
      </c>
      <c r="FI82" s="100">
        <f>SUMIFS('Pooled CF'!$I:$I,'Pooled CF'!$A:$A,$A82,'Pooled CF'!$G:$G,FI$6)</f>
        <v>0</v>
      </c>
      <c r="FJ82" s="100">
        <f>SUMIFS('Pooled CF'!$I:$I,'Pooled CF'!$A:$A,$A82,'Pooled CF'!$G:$G,FJ$6)</f>
        <v>0</v>
      </c>
      <c r="FK82" s="100">
        <f>SUMIFS('Pooled CF'!$I:$I,'Pooled CF'!$A:$A,$A82,'Pooled CF'!$G:$G,FK$6)</f>
        <v>0</v>
      </c>
      <c r="FL82" s="100">
        <f>SUMIFS('Pooled CF'!$I:$I,'Pooled CF'!$A:$A,$A82,'Pooled CF'!$G:$G,FL$6)</f>
        <v>0</v>
      </c>
      <c r="FM82" s="100">
        <f>SUMIFS('Pooled CF'!$I:$I,'Pooled CF'!$A:$A,$A82,'Pooled CF'!$G:$G,FM$6)</f>
        <v>0</v>
      </c>
      <c r="FN82" s="100">
        <f>SUMIFS('Pooled CF'!$I:$I,'Pooled CF'!$A:$A,$A82,'Pooled CF'!$G:$G,FN$6)</f>
        <v>0</v>
      </c>
      <c r="FO82" s="100">
        <f>SUMIFS('Pooled CF'!$I:$I,'Pooled CF'!$A:$A,$A82,'Pooled CF'!$G:$G,FO$6)</f>
        <v>0</v>
      </c>
      <c r="FP82" s="100">
        <f>SUMIFS('Pooled CF'!$I:$I,'Pooled CF'!$A:$A,$A82,'Pooled CF'!$G:$G,FP$6)</f>
        <v>0</v>
      </c>
      <c r="FQ82" s="100">
        <f>SUMIFS('Pooled CF'!$I:$I,'Pooled CF'!$A:$A,$A82,'Pooled CF'!$G:$G,FQ$6)</f>
        <v>0</v>
      </c>
      <c r="FR82" s="100">
        <f>SUMIFS('Pooled CF'!$I:$I,'Pooled CF'!$A:$A,$A82,'Pooled CF'!$G:$G,FR$6)</f>
        <v>0</v>
      </c>
      <c r="FS82" s="100">
        <f>SUMIFS('Pooled CF'!$I:$I,'Pooled CF'!$A:$A,$A82,'Pooled CF'!$G:$G,FS$6)</f>
        <v>0</v>
      </c>
      <c r="FT82" s="100">
        <f>SUMIFS('Pooled CF'!$I:$I,'Pooled CF'!$A:$A,$A82,'Pooled CF'!$G:$G,FT$6)</f>
        <v>0</v>
      </c>
      <c r="FU82" s="100">
        <f>SUMIFS('Pooled CF'!$I:$I,'Pooled CF'!$A:$A,$A82,'Pooled CF'!$G:$G,FU$6)</f>
        <v>0</v>
      </c>
      <c r="FV82" s="100">
        <f>SUMIFS('Pooled CF'!$I:$I,'Pooled CF'!$A:$A,$A82,'Pooled CF'!$G:$G,FV$6)</f>
        <v>0</v>
      </c>
      <c r="FW82" s="100">
        <f>SUMIFS('Pooled CF'!$I:$I,'Pooled CF'!$A:$A,$A82,'Pooled CF'!$G:$G,FW$6)</f>
        <v>0</v>
      </c>
      <c r="FX82" s="100">
        <f>SUMIFS('Pooled CF'!$I:$I,'Pooled CF'!$A:$A,$A82,'Pooled CF'!$G:$G,FX$6)</f>
        <v>0</v>
      </c>
      <c r="FY82" s="100">
        <f>SUMIFS('Pooled CF'!$I:$I,'Pooled CF'!$A:$A,$A82,'Pooled CF'!$G:$G,FY$6)</f>
        <v>0</v>
      </c>
      <c r="FZ82" s="100">
        <f>SUMIFS('Pooled CF'!$I:$I,'Pooled CF'!$A:$A,$A82,'Pooled CF'!$G:$G,FZ$6)</f>
        <v>32541068.225101531</v>
      </c>
      <c r="GA82" s="100">
        <f>SUMIFS('Pooled CF'!$I:$I,'Pooled CF'!$A:$A,$A82,'Pooled CF'!$G:$G,GA$6)</f>
        <v>15193931.774898469</v>
      </c>
      <c r="GB82" s="100">
        <f>SUMIFS('Pooled CF'!$I:$I,'Pooled CF'!$A:$A,$A82,'Pooled CF'!$G:$G,GB$6)</f>
        <v>0</v>
      </c>
      <c r="GC82" s="100">
        <f>SUMIFS('Pooled CF'!$I:$I,'Pooled CF'!$A:$A,$A82,'Pooled CF'!$G:$G,GC$6)</f>
        <v>0</v>
      </c>
      <c r="GD82" s="100">
        <f>SUMIFS('Pooled CF'!$I:$I,'Pooled CF'!$A:$A,$A82,'Pooled CF'!$G:$G,GD$6)</f>
        <v>0</v>
      </c>
      <c r="GE82" s="100">
        <f>SUMIFS('Pooled CF'!$I:$I,'Pooled CF'!$A:$A,$A82,'Pooled CF'!$G:$G,GE$6)</f>
        <v>0</v>
      </c>
      <c r="GF82" s="100">
        <f>SUMIFS('Pooled CF'!$I:$I,'Pooled CF'!$A:$A,$A82,'Pooled CF'!$G:$G,GF$6)</f>
        <v>0</v>
      </c>
      <c r="GG82" s="100">
        <f>SUMIFS('Pooled CF'!$I:$I,'Pooled CF'!$A:$A,$A82,'Pooled CF'!$G:$G,GG$6)</f>
        <v>0</v>
      </c>
      <c r="GH82" s="100">
        <f>SUMIFS('Pooled CF'!$I:$I,'Pooled CF'!$A:$A,$A82,'Pooled CF'!$G:$G,GH$6)</f>
        <v>0</v>
      </c>
      <c r="GI82" s="100">
        <f>SUMIFS('Pooled CF'!$I:$I,'Pooled CF'!$A:$A,$A82,'Pooled CF'!$G:$G,GI$6)</f>
        <v>0</v>
      </c>
      <c r="GJ82" s="100">
        <f>SUMIFS('Pooled CF'!$I:$I,'Pooled CF'!$A:$A,$A82,'Pooled CF'!$G:$G,GJ$6)</f>
        <v>0</v>
      </c>
      <c r="GK82" s="100">
        <f>SUMIFS('Pooled CF'!$I:$I,'Pooled CF'!$A:$A,$A82,'Pooled CF'!$G:$G,GK$6)</f>
        <v>0</v>
      </c>
      <c r="GL82" s="100">
        <f>SUMIFS('Pooled CF'!$I:$I,'Pooled CF'!$A:$A,$A82,'Pooled CF'!$G:$G,GL$6)</f>
        <v>0</v>
      </c>
      <c r="GM82" s="100">
        <f>SUMIFS('Pooled CF'!$I:$I,'Pooled CF'!$A:$A,$A82,'Pooled CF'!$G:$G,GM$6)</f>
        <v>0</v>
      </c>
      <c r="GN82" s="100">
        <f>SUMIFS('Pooled CF'!$I:$I,'Pooled CF'!$A:$A,$A82,'Pooled CF'!$G:$G,GN$6)</f>
        <v>0</v>
      </c>
      <c r="GO82" s="100">
        <f>SUMIFS('Pooled CF'!$I:$I,'Pooled CF'!$A:$A,$A82,'Pooled CF'!$G:$G,GO$6)</f>
        <v>0</v>
      </c>
      <c r="GP82" s="100">
        <f>SUMIFS('Pooled CF'!$I:$I,'Pooled CF'!$A:$A,$A82,'Pooled CF'!$G:$G,GP$6)</f>
        <v>0</v>
      </c>
      <c r="GQ82" s="100">
        <f>SUMIFS('Pooled CF'!$I:$I,'Pooled CF'!$A:$A,$A82,'Pooled CF'!$G:$G,GQ$6)</f>
        <v>0</v>
      </c>
      <c r="GR82" s="100">
        <f>SUMIFS('Pooled CF'!$I:$I,'Pooled CF'!$A:$A,$A82,'Pooled CF'!$G:$G,GR$6)</f>
        <v>0</v>
      </c>
      <c r="GS82" s="100">
        <f>SUMIFS('Pooled CF'!$I:$I,'Pooled CF'!$A:$A,$A82,'Pooled CF'!$G:$G,GS$6)</f>
        <v>0</v>
      </c>
      <c r="GU82" s="85">
        <f t="shared" si="202"/>
        <v>0</v>
      </c>
      <c r="GV82" s="85">
        <f t="shared" si="202"/>
        <v>0</v>
      </c>
      <c r="GW82" s="85">
        <f t="shared" si="202"/>
        <v>0</v>
      </c>
      <c r="GX82" s="85">
        <f t="shared" si="202"/>
        <v>0</v>
      </c>
      <c r="GY82" s="85">
        <f t="shared" si="202"/>
        <v>0</v>
      </c>
      <c r="GZ82" s="85">
        <f t="shared" si="202"/>
        <v>0</v>
      </c>
      <c r="HA82" s="85">
        <f t="shared" si="202"/>
        <v>0</v>
      </c>
      <c r="HB82" s="85">
        <f t="shared" si="202"/>
        <v>0</v>
      </c>
      <c r="HC82" s="85">
        <f t="shared" si="202"/>
        <v>0</v>
      </c>
      <c r="HD82" s="85">
        <f t="shared" si="202"/>
        <v>0</v>
      </c>
      <c r="HE82" s="85">
        <f t="shared" si="202"/>
        <v>0</v>
      </c>
      <c r="HF82" s="85">
        <f t="shared" si="202"/>
        <v>0</v>
      </c>
      <c r="HG82" s="85">
        <f t="shared" si="202"/>
        <v>0</v>
      </c>
      <c r="HH82" s="85">
        <f t="shared" si="202"/>
        <v>0</v>
      </c>
      <c r="HI82" s="85">
        <f t="shared" si="202"/>
        <v>47735000</v>
      </c>
      <c r="HJ82" s="85">
        <f t="shared" si="202"/>
        <v>0</v>
      </c>
      <c r="HK82" s="85">
        <f t="shared" si="203"/>
        <v>47735000</v>
      </c>
    </row>
    <row r="83" spans="1:219" hidden="1" outlineLevel="1" x14ac:dyDescent="0.75">
      <c r="A83" s="112" t="str">
        <f t="shared" si="201"/>
        <v>WFCM 2019-C49 B-Piece Cashflows</v>
      </c>
      <c r="B83" s="112" t="str">
        <f t="shared" si="201"/>
        <v>WFCM 2019-C49</v>
      </c>
      <c r="C83" s="104"/>
      <c r="D83" s="87"/>
      <c r="E83" s="88"/>
      <c r="F83" s="85"/>
      <c r="G83" s="85"/>
      <c r="H83" s="86"/>
      <c r="I83" s="95"/>
      <c r="K83" s="100">
        <f>SUMIFS('Pooled CF'!$I:$I,'Pooled CF'!$A:$A,$A83,'Pooled CF'!$G:$G,K$6)</f>
        <v>0</v>
      </c>
      <c r="L83" s="100">
        <f>SUMIFS('Pooled CF'!$I:$I,'Pooled CF'!$A:$A,$A83,'Pooled CF'!$G:$G,L$6)</f>
        <v>0</v>
      </c>
      <c r="M83" s="100">
        <f>SUMIFS('Pooled CF'!$I:$I,'Pooled CF'!$A:$A,$A83,'Pooled CF'!$G:$G,M$6)</f>
        <v>0</v>
      </c>
      <c r="N83" s="100">
        <f>SUMIFS('Pooled CF'!$I:$I,'Pooled CF'!$A:$A,$A83,'Pooled CF'!$G:$G,N$6)</f>
        <v>0</v>
      </c>
      <c r="O83" s="100">
        <f>SUMIFS('Pooled CF'!$I:$I,'Pooled CF'!$A:$A,$A83,'Pooled CF'!$G:$G,O$6)</f>
        <v>0</v>
      </c>
      <c r="P83" s="100">
        <f>SUMIFS('Pooled CF'!$I:$I,'Pooled CF'!$A:$A,$A83,'Pooled CF'!$G:$G,P$6)</f>
        <v>0</v>
      </c>
      <c r="Q83" s="100">
        <f>SUMIFS('Pooled CF'!$I:$I,'Pooled CF'!$A:$A,$A83,'Pooled CF'!$G:$G,Q$6)</f>
        <v>0</v>
      </c>
      <c r="R83" s="100">
        <f>SUMIFS('Pooled CF'!$I:$I,'Pooled CF'!$A:$A,$A83,'Pooled CF'!$G:$G,R$6)</f>
        <v>0</v>
      </c>
      <c r="S83" s="100">
        <f>SUMIFS('Pooled CF'!$I:$I,'Pooled CF'!$A:$A,$A83,'Pooled CF'!$G:$G,S$6)</f>
        <v>0</v>
      </c>
      <c r="T83" s="100">
        <f>SUMIFS('Pooled CF'!$I:$I,'Pooled CF'!$A:$A,$A83,'Pooled CF'!$G:$G,T$6)</f>
        <v>0</v>
      </c>
      <c r="U83" s="100">
        <f>SUMIFS('Pooled CF'!$I:$I,'Pooled CF'!$A:$A,$A83,'Pooled CF'!$G:$G,U$6)</f>
        <v>0</v>
      </c>
      <c r="V83" s="100">
        <f>SUMIFS('Pooled CF'!$I:$I,'Pooled CF'!$A:$A,$A83,'Pooled CF'!$G:$G,V$6)</f>
        <v>0</v>
      </c>
      <c r="W83" s="100">
        <f>SUMIFS('Pooled CF'!$I:$I,'Pooled CF'!$A:$A,$A83,'Pooled CF'!$G:$G,W$6)</f>
        <v>0</v>
      </c>
      <c r="X83" s="100">
        <f>SUMIFS('Pooled CF'!$I:$I,'Pooled CF'!$A:$A,$A83,'Pooled CF'!$G:$G,X$6)</f>
        <v>0</v>
      </c>
      <c r="Y83" s="100">
        <f>SUMIFS('Pooled CF'!$I:$I,'Pooled CF'!$A:$A,$A83,'Pooled CF'!$G:$G,Y$6)</f>
        <v>0</v>
      </c>
      <c r="Z83" s="100">
        <f>SUMIFS('Pooled CF'!$I:$I,'Pooled CF'!$A:$A,$A83,'Pooled CF'!$G:$G,Z$6)</f>
        <v>0</v>
      </c>
      <c r="AA83" s="100">
        <f>SUMIFS('Pooled CF'!$I:$I,'Pooled CF'!$A:$A,$A83,'Pooled CF'!$G:$G,AA$6)</f>
        <v>0</v>
      </c>
      <c r="AB83" s="100">
        <f>SUMIFS('Pooled CF'!$I:$I,'Pooled CF'!$A:$A,$A83,'Pooled CF'!$G:$G,AB$6)</f>
        <v>0</v>
      </c>
      <c r="AC83" s="100">
        <f>SUMIFS('Pooled CF'!$I:$I,'Pooled CF'!$A:$A,$A83,'Pooled CF'!$G:$G,AC$6)</f>
        <v>0</v>
      </c>
      <c r="AD83" s="100">
        <f>SUMIFS('Pooled CF'!$I:$I,'Pooled CF'!$A:$A,$A83,'Pooled CF'!$G:$G,AD$6)</f>
        <v>0</v>
      </c>
      <c r="AE83" s="100">
        <f>SUMIFS('Pooled CF'!$I:$I,'Pooled CF'!$A:$A,$A83,'Pooled CF'!$G:$G,AE$6)</f>
        <v>0</v>
      </c>
      <c r="AF83" s="100">
        <f>SUMIFS('Pooled CF'!$I:$I,'Pooled CF'!$A:$A,$A83,'Pooled CF'!$G:$G,AF$6)</f>
        <v>0</v>
      </c>
      <c r="AG83" s="100">
        <f>SUMIFS('Pooled CF'!$I:$I,'Pooled CF'!$A:$A,$A83,'Pooled CF'!$G:$G,AG$6)</f>
        <v>0</v>
      </c>
      <c r="AH83" s="100">
        <f>SUMIFS('Pooled CF'!$I:$I,'Pooled CF'!$A:$A,$A83,'Pooled CF'!$G:$G,AH$6)</f>
        <v>0</v>
      </c>
      <c r="AI83" s="100">
        <f>SUMIFS('Pooled CF'!$I:$I,'Pooled CF'!$A:$A,$A83,'Pooled CF'!$G:$G,AI$6)</f>
        <v>0</v>
      </c>
      <c r="AJ83" s="100">
        <f>SUMIFS('Pooled CF'!$I:$I,'Pooled CF'!$A:$A,$A83,'Pooled CF'!$G:$G,AJ$6)</f>
        <v>0</v>
      </c>
      <c r="AK83" s="100">
        <f>SUMIFS('Pooled CF'!$I:$I,'Pooled CF'!$A:$A,$A83,'Pooled CF'!$G:$G,AK$6)</f>
        <v>0</v>
      </c>
      <c r="AL83" s="100">
        <f>SUMIFS('Pooled CF'!$I:$I,'Pooled CF'!$A:$A,$A83,'Pooled CF'!$G:$G,AL$6)</f>
        <v>0</v>
      </c>
      <c r="AM83" s="100">
        <f>SUMIFS('Pooled CF'!$I:$I,'Pooled CF'!$A:$A,$A83,'Pooled CF'!$G:$G,AM$6)</f>
        <v>0</v>
      </c>
      <c r="AN83" s="100">
        <f>SUMIFS('Pooled CF'!$I:$I,'Pooled CF'!$A:$A,$A83,'Pooled CF'!$G:$G,AN$6)</f>
        <v>0</v>
      </c>
      <c r="AO83" s="100">
        <f>SUMIFS('Pooled CF'!$I:$I,'Pooled CF'!$A:$A,$A83,'Pooled CF'!$G:$G,AO$6)</f>
        <v>0</v>
      </c>
      <c r="AP83" s="100">
        <f>SUMIFS('Pooled CF'!$I:$I,'Pooled CF'!$A:$A,$A83,'Pooled CF'!$G:$G,AP$6)</f>
        <v>0</v>
      </c>
      <c r="AQ83" s="100">
        <f>SUMIFS('Pooled CF'!$I:$I,'Pooled CF'!$A:$A,$A83,'Pooled CF'!$G:$G,AQ$6)</f>
        <v>0</v>
      </c>
      <c r="AR83" s="100">
        <f>SUMIFS('Pooled CF'!$I:$I,'Pooled CF'!$A:$A,$A83,'Pooled CF'!$G:$G,AR$6)</f>
        <v>0</v>
      </c>
      <c r="AS83" s="100">
        <f>SUMIFS('Pooled CF'!$I:$I,'Pooled CF'!$A:$A,$A83,'Pooled CF'!$G:$G,AS$6)</f>
        <v>0</v>
      </c>
      <c r="AT83" s="100">
        <f>SUMIFS('Pooled CF'!$I:$I,'Pooled CF'!$A:$A,$A83,'Pooled CF'!$G:$G,AT$6)</f>
        <v>0</v>
      </c>
      <c r="AU83" s="100">
        <f>SUMIFS('Pooled CF'!$I:$I,'Pooled CF'!$A:$A,$A83,'Pooled CF'!$G:$G,AU$6)</f>
        <v>0</v>
      </c>
      <c r="AV83" s="100">
        <f>SUMIFS('Pooled CF'!$I:$I,'Pooled CF'!$A:$A,$A83,'Pooled CF'!$G:$G,AV$6)</f>
        <v>0</v>
      </c>
      <c r="AW83" s="100">
        <f>SUMIFS('Pooled CF'!$I:$I,'Pooled CF'!$A:$A,$A83,'Pooled CF'!$G:$G,AW$6)</f>
        <v>0</v>
      </c>
      <c r="AX83" s="100">
        <f>SUMIFS('Pooled CF'!$I:$I,'Pooled CF'!$A:$A,$A83,'Pooled CF'!$G:$G,AX$6)</f>
        <v>0</v>
      </c>
      <c r="AY83" s="100">
        <f>SUMIFS('Pooled CF'!$I:$I,'Pooled CF'!$A:$A,$A83,'Pooled CF'!$G:$G,AY$6)</f>
        <v>0</v>
      </c>
      <c r="AZ83" s="100">
        <f>SUMIFS('Pooled CF'!$I:$I,'Pooled CF'!$A:$A,$A83,'Pooled CF'!$G:$G,AZ$6)</f>
        <v>0</v>
      </c>
      <c r="BA83" s="100">
        <f>SUMIFS('Pooled CF'!$I:$I,'Pooled CF'!$A:$A,$A83,'Pooled CF'!$G:$G,BA$6)</f>
        <v>0</v>
      </c>
      <c r="BB83" s="100">
        <f>SUMIFS('Pooled CF'!$I:$I,'Pooled CF'!$A:$A,$A83,'Pooled CF'!$G:$G,BB$6)</f>
        <v>0</v>
      </c>
      <c r="BC83" s="100">
        <f>SUMIFS('Pooled CF'!$I:$I,'Pooled CF'!$A:$A,$A83,'Pooled CF'!$G:$G,BC$6)</f>
        <v>0</v>
      </c>
      <c r="BD83" s="100">
        <f>SUMIFS('Pooled CF'!$I:$I,'Pooled CF'!$A:$A,$A83,'Pooled CF'!$G:$G,BD$6)</f>
        <v>0</v>
      </c>
      <c r="BE83" s="100">
        <f>SUMIFS('Pooled CF'!$I:$I,'Pooled CF'!$A:$A,$A83,'Pooled CF'!$G:$G,BE$6)</f>
        <v>0</v>
      </c>
      <c r="BF83" s="100">
        <f>SUMIFS('Pooled CF'!$I:$I,'Pooled CF'!$A:$A,$A83,'Pooled CF'!$G:$G,BF$6)</f>
        <v>0</v>
      </c>
      <c r="BG83" s="100">
        <f>SUMIFS('Pooled CF'!$I:$I,'Pooled CF'!$A:$A,$A83,'Pooled CF'!$G:$G,BG$6)</f>
        <v>0</v>
      </c>
      <c r="BH83" s="100">
        <f>SUMIFS('Pooled CF'!$I:$I,'Pooled CF'!$A:$A,$A83,'Pooled CF'!$G:$G,BH$6)</f>
        <v>0</v>
      </c>
      <c r="BI83" s="100">
        <f>SUMIFS('Pooled CF'!$I:$I,'Pooled CF'!$A:$A,$A83,'Pooled CF'!$G:$G,BI$6)</f>
        <v>0</v>
      </c>
      <c r="BJ83" s="100">
        <f>SUMIFS('Pooled CF'!$I:$I,'Pooled CF'!$A:$A,$A83,'Pooled CF'!$G:$G,BJ$6)</f>
        <v>0</v>
      </c>
      <c r="BK83" s="100">
        <f>SUMIFS('Pooled CF'!$I:$I,'Pooled CF'!$A:$A,$A83,'Pooled CF'!$G:$G,BK$6)</f>
        <v>0</v>
      </c>
      <c r="BL83" s="100">
        <f>SUMIFS('Pooled CF'!$I:$I,'Pooled CF'!$A:$A,$A83,'Pooled CF'!$G:$G,BL$6)</f>
        <v>0</v>
      </c>
      <c r="BM83" s="100">
        <f>SUMIFS('Pooled CF'!$I:$I,'Pooled CF'!$A:$A,$A83,'Pooled CF'!$G:$G,BM$6)</f>
        <v>0</v>
      </c>
      <c r="BN83" s="100">
        <f>SUMIFS('Pooled CF'!$I:$I,'Pooled CF'!$A:$A,$A83,'Pooled CF'!$G:$G,BN$6)</f>
        <v>0</v>
      </c>
      <c r="BO83" s="100">
        <f>SUMIFS('Pooled CF'!$I:$I,'Pooled CF'!$A:$A,$A83,'Pooled CF'!$G:$G,BO$6)</f>
        <v>0</v>
      </c>
      <c r="BP83" s="100">
        <f>SUMIFS('Pooled CF'!$I:$I,'Pooled CF'!$A:$A,$A83,'Pooled CF'!$G:$G,BP$6)</f>
        <v>0</v>
      </c>
      <c r="BQ83" s="100">
        <f>SUMIFS('Pooled CF'!$I:$I,'Pooled CF'!$A:$A,$A83,'Pooled CF'!$G:$G,BQ$6)</f>
        <v>0</v>
      </c>
      <c r="BR83" s="100">
        <f>SUMIFS('Pooled CF'!$I:$I,'Pooled CF'!$A:$A,$A83,'Pooled CF'!$G:$G,BR$6)</f>
        <v>0</v>
      </c>
      <c r="BS83" s="100">
        <f>SUMIFS('Pooled CF'!$I:$I,'Pooled CF'!$A:$A,$A83,'Pooled CF'!$G:$G,BS$6)</f>
        <v>0</v>
      </c>
      <c r="BT83" s="100">
        <f>SUMIFS('Pooled CF'!$I:$I,'Pooled CF'!$A:$A,$A83,'Pooled CF'!$G:$G,BT$6)</f>
        <v>0</v>
      </c>
      <c r="BU83" s="100">
        <f>SUMIFS('Pooled CF'!$I:$I,'Pooled CF'!$A:$A,$A83,'Pooled CF'!$G:$G,BU$6)</f>
        <v>0</v>
      </c>
      <c r="BV83" s="100">
        <f>SUMIFS('Pooled CF'!$I:$I,'Pooled CF'!$A:$A,$A83,'Pooled CF'!$G:$G,BV$6)</f>
        <v>0</v>
      </c>
      <c r="BW83" s="100">
        <f>SUMIFS('Pooled CF'!$I:$I,'Pooled CF'!$A:$A,$A83,'Pooled CF'!$G:$G,BW$6)</f>
        <v>0</v>
      </c>
      <c r="BX83" s="100">
        <f>SUMIFS('Pooled CF'!$I:$I,'Pooled CF'!$A:$A,$A83,'Pooled CF'!$G:$G,BX$6)</f>
        <v>0</v>
      </c>
      <c r="BY83" s="100">
        <f>SUMIFS('Pooled CF'!$I:$I,'Pooled CF'!$A:$A,$A83,'Pooled CF'!$G:$G,BY$6)</f>
        <v>0</v>
      </c>
      <c r="BZ83" s="100">
        <f>SUMIFS('Pooled CF'!$I:$I,'Pooled CF'!$A:$A,$A83,'Pooled CF'!$G:$G,BZ$6)</f>
        <v>0</v>
      </c>
      <c r="CA83" s="100">
        <f>SUMIFS('Pooled CF'!$I:$I,'Pooled CF'!$A:$A,$A83,'Pooled CF'!$G:$G,CA$6)</f>
        <v>0</v>
      </c>
      <c r="CB83" s="100">
        <f>SUMIFS('Pooled CF'!$I:$I,'Pooled CF'!$A:$A,$A83,'Pooled CF'!$G:$G,CB$6)</f>
        <v>0</v>
      </c>
      <c r="CC83" s="100">
        <f>SUMIFS('Pooled CF'!$I:$I,'Pooled CF'!$A:$A,$A83,'Pooled CF'!$G:$G,CC$6)</f>
        <v>0</v>
      </c>
      <c r="CD83" s="100">
        <f>SUMIFS('Pooled CF'!$I:$I,'Pooled CF'!$A:$A,$A83,'Pooled CF'!$G:$G,CD$6)</f>
        <v>0</v>
      </c>
      <c r="CE83" s="100">
        <f>SUMIFS('Pooled CF'!$I:$I,'Pooled CF'!$A:$A,$A83,'Pooled CF'!$G:$G,CE$6)</f>
        <v>0</v>
      </c>
      <c r="CF83" s="100">
        <f>SUMIFS('Pooled CF'!$I:$I,'Pooled CF'!$A:$A,$A83,'Pooled CF'!$G:$G,CF$6)</f>
        <v>0</v>
      </c>
      <c r="CG83" s="100">
        <f>SUMIFS('Pooled CF'!$I:$I,'Pooled CF'!$A:$A,$A83,'Pooled CF'!$G:$G,CG$6)</f>
        <v>0</v>
      </c>
      <c r="CH83" s="100">
        <f>SUMIFS('Pooled CF'!$I:$I,'Pooled CF'!$A:$A,$A83,'Pooled CF'!$G:$G,CH$6)</f>
        <v>0</v>
      </c>
      <c r="CI83" s="100">
        <f>SUMIFS('Pooled CF'!$I:$I,'Pooled CF'!$A:$A,$A83,'Pooled CF'!$G:$G,CI$6)</f>
        <v>0</v>
      </c>
      <c r="CJ83" s="100">
        <f>SUMIFS('Pooled CF'!$I:$I,'Pooled CF'!$A:$A,$A83,'Pooled CF'!$G:$G,CJ$6)</f>
        <v>0</v>
      </c>
      <c r="CK83" s="100">
        <f>SUMIFS('Pooled CF'!$I:$I,'Pooled CF'!$A:$A,$A83,'Pooled CF'!$G:$G,CK$6)</f>
        <v>0</v>
      </c>
      <c r="CL83" s="100">
        <f>SUMIFS('Pooled CF'!$I:$I,'Pooled CF'!$A:$A,$A83,'Pooled CF'!$G:$G,CL$6)</f>
        <v>0</v>
      </c>
      <c r="CM83" s="100">
        <f>SUMIFS('Pooled CF'!$I:$I,'Pooled CF'!$A:$A,$A83,'Pooled CF'!$G:$G,CM$6)</f>
        <v>0</v>
      </c>
      <c r="CN83" s="100">
        <f>SUMIFS('Pooled CF'!$I:$I,'Pooled CF'!$A:$A,$A83,'Pooled CF'!$G:$G,CN$6)</f>
        <v>0</v>
      </c>
      <c r="CO83" s="100">
        <f>SUMIFS('Pooled CF'!$I:$I,'Pooled CF'!$A:$A,$A83,'Pooled CF'!$G:$G,CO$6)</f>
        <v>0</v>
      </c>
      <c r="CP83" s="100">
        <f>SUMIFS('Pooled CF'!$I:$I,'Pooled CF'!$A:$A,$A83,'Pooled CF'!$G:$G,CP$6)</f>
        <v>0</v>
      </c>
      <c r="CQ83" s="100">
        <f>SUMIFS('Pooled CF'!$I:$I,'Pooled CF'!$A:$A,$A83,'Pooled CF'!$G:$G,CQ$6)</f>
        <v>0</v>
      </c>
      <c r="CR83" s="100">
        <f>SUMIFS('Pooled CF'!$I:$I,'Pooled CF'!$A:$A,$A83,'Pooled CF'!$G:$G,CR$6)</f>
        <v>0</v>
      </c>
      <c r="CS83" s="100">
        <f>SUMIFS('Pooled CF'!$I:$I,'Pooled CF'!$A:$A,$A83,'Pooled CF'!$G:$G,CS$6)</f>
        <v>0</v>
      </c>
      <c r="CT83" s="100">
        <f>SUMIFS('Pooled CF'!$I:$I,'Pooled CF'!$A:$A,$A83,'Pooled CF'!$G:$G,CT$6)</f>
        <v>0</v>
      </c>
      <c r="CU83" s="100">
        <f>SUMIFS('Pooled CF'!$I:$I,'Pooled CF'!$A:$A,$A83,'Pooled CF'!$G:$G,CU$6)</f>
        <v>0</v>
      </c>
      <c r="CV83" s="100">
        <f>SUMIFS('Pooled CF'!$I:$I,'Pooled CF'!$A:$A,$A83,'Pooled CF'!$G:$G,CV$6)</f>
        <v>0</v>
      </c>
      <c r="CW83" s="100">
        <f>SUMIFS('Pooled CF'!$I:$I,'Pooled CF'!$A:$A,$A83,'Pooled CF'!$G:$G,CW$6)</f>
        <v>0</v>
      </c>
      <c r="CX83" s="100">
        <f>SUMIFS('Pooled CF'!$I:$I,'Pooled CF'!$A:$A,$A83,'Pooled CF'!$G:$G,CX$6)</f>
        <v>0</v>
      </c>
      <c r="CY83" s="100">
        <f>SUMIFS('Pooled CF'!$I:$I,'Pooled CF'!$A:$A,$A83,'Pooled CF'!$G:$G,CY$6)</f>
        <v>0</v>
      </c>
      <c r="CZ83" s="100">
        <f>SUMIFS('Pooled CF'!$I:$I,'Pooled CF'!$A:$A,$A83,'Pooled CF'!$G:$G,CZ$6)</f>
        <v>0</v>
      </c>
      <c r="DA83" s="100">
        <f>SUMIFS('Pooled CF'!$I:$I,'Pooled CF'!$A:$A,$A83,'Pooled CF'!$G:$G,DA$6)</f>
        <v>0</v>
      </c>
      <c r="DB83" s="100">
        <f>SUMIFS('Pooled CF'!$I:$I,'Pooled CF'!$A:$A,$A83,'Pooled CF'!$G:$G,DB$6)</f>
        <v>0</v>
      </c>
      <c r="DC83" s="100">
        <f>SUMIFS('Pooled CF'!$I:$I,'Pooled CF'!$A:$A,$A83,'Pooled CF'!$G:$G,DC$6)</f>
        <v>0</v>
      </c>
      <c r="DD83" s="100">
        <f>SUMIFS('Pooled CF'!$I:$I,'Pooled CF'!$A:$A,$A83,'Pooled CF'!$G:$G,DD$6)</f>
        <v>0</v>
      </c>
      <c r="DE83" s="100">
        <f>SUMIFS('Pooled CF'!$I:$I,'Pooled CF'!$A:$A,$A83,'Pooled CF'!$G:$G,DE$6)</f>
        <v>0</v>
      </c>
      <c r="DF83" s="100">
        <f>SUMIFS('Pooled CF'!$I:$I,'Pooled CF'!$A:$A,$A83,'Pooled CF'!$G:$G,DF$6)</f>
        <v>0</v>
      </c>
      <c r="DG83" s="100">
        <f>SUMIFS('Pooled CF'!$I:$I,'Pooled CF'!$A:$A,$A83,'Pooled CF'!$G:$G,DG$6)</f>
        <v>0</v>
      </c>
      <c r="DH83" s="100">
        <f>SUMIFS('Pooled CF'!$I:$I,'Pooled CF'!$A:$A,$A83,'Pooled CF'!$G:$G,DH$6)</f>
        <v>0</v>
      </c>
      <c r="DI83" s="100">
        <f>SUMIFS('Pooled CF'!$I:$I,'Pooled CF'!$A:$A,$A83,'Pooled CF'!$G:$G,DI$6)</f>
        <v>0</v>
      </c>
      <c r="DJ83" s="100">
        <f>SUMIFS('Pooled CF'!$I:$I,'Pooled CF'!$A:$A,$A83,'Pooled CF'!$G:$G,DJ$6)</f>
        <v>0</v>
      </c>
      <c r="DK83" s="100">
        <f>SUMIFS('Pooled CF'!$I:$I,'Pooled CF'!$A:$A,$A83,'Pooled CF'!$G:$G,DK$6)</f>
        <v>0</v>
      </c>
      <c r="DL83" s="100">
        <f>SUMIFS('Pooled CF'!$I:$I,'Pooled CF'!$A:$A,$A83,'Pooled CF'!$G:$G,DL$6)</f>
        <v>0</v>
      </c>
      <c r="DM83" s="100">
        <f>SUMIFS('Pooled CF'!$I:$I,'Pooled CF'!$A:$A,$A83,'Pooled CF'!$G:$G,DM$6)</f>
        <v>0</v>
      </c>
      <c r="DN83" s="100">
        <f>SUMIFS('Pooled CF'!$I:$I,'Pooled CF'!$A:$A,$A83,'Pooled CF'!$G:$G,DN$6)</f>
        <v>0</v>
      </c>
      <c r="DO83" s="100">
        <f>SUMIFS('Pooled CF'!$I:$I,'Pooled CF'!$A:$A,$A83,'Pooled CF'!$G:$G,DO$6)</f>
        <v>0</v>
      </c>
      <c r="DP83" s="100">
        <f>SUMIFS('Pooled CF'!$I:$I,'Pooled CF'!$A:$A,$A83,'Pooled CF'!$G:$G,DP$6)</f>
        <v>0</v>
      </c>
      <c r="DQ83" s="100">
        <f>SUMIFS('Pooled CF'!$I:$I,'Pooled CF'!$A:$A,$A83,'Pooled CF'!$G:$G,DQ$6)</f>
        <v>0</v>
      </c>
      <c r="DR83" s="100">
        <f>SUMIFS('Pooled CF'!$I:$I,'Pooled CF'!$A:$A,$A83,'Pooled CF'!$G:$G,DR$6)</f>
        <v>0</v>
      </c>
      <c r="DS83" s="100">
        <f>SUMIFS('Pooled CF'!$I:$I,'Pooled CF'!$A:$A,$A83,'Pooled CF'!$G:$G,DS$6)</f>
        <v>0</v>
      </c>
      <c r="DT83" s="100">
        <f>SUMIFS('Pooled CF'!$I:$I,'Pooled CF'!$A:$A,$A83,'Pooled CF'!$G:$G,DT$6)</f>
        <v>0</v>
      </c>
      <c r="DU83" s="100">
        <f>SUMIFS('Pooled CF'!$I:$I,'Pooled CF'!$A:$A,$A83,'Pooled CF'!$G:$G,DU$6)</f>
        <v>0</v>
      </c>
      <c r="DV83" s="100">
        <f>SUMIFS('Pooled CF'!$I:$I,'Pooled CF'!$A:$A,$A83,'Pooled CF'!$G:$G,DV$6)</f>
        <v>0</v>
      </c>
      <c r="DW83" s="100">
        <f>SUMIFS('Pooled CF'!$I:$I,'Pooled CF'!$A:$A,$A83,'Pooled CF'!$G:$G,DW$6)</f>
        <v>0</v>
      </c>
      <c r="DX83" s="100">
        <f>SUMIFS('Pooled CF'!$I:$I,'Pooled CF'!$A:$A,$A83,'Pooled CF'!$G:$G,DX$6)</f>
        <v>0</v>
      </c>
      <c r="DY83" s="100">
        <f>SUMIFS('Pooled CF'!$I:$I,'Pooled CF'!$A:$A,$A83,'Pooled CF'!$G:$G,DY$6)</f>
        <v>0</v>
      </c>
      <c r="DZ83" s="100">
        <f>SUMIFS('Pooled CF'!$I:$I,'Pooled CF'!$A:$A,$A83,'Pooled CF'!$G:$G,DZ$6)</f>
        <v>0</v>
      </c>
      <c r="EA83" s="100">
        <f>SUMIFS('Pooled CF'!$I:$I,'Pooled CF'!$A:$A,$A83,'Pooled CF'!$G:$G,EA$6)</f>
        <v>0</v>
      </c>
      <c r="EB83" s="100">
        <f>SUMIFS('Pooled CF'!$I:$I,'Pooled CF'!$A:$A,$A83,'Pooled CF'!$G:$G,EB$6)</f>
        <v>0</v>
      </c>
      <c r="EC83" s="100">
        <f>SUMIFS('Pooled CF'!$I:$I,'Pooled CF'!$A:$A,$A83,'Pooled CF'!$G:$G,EC$6)</f>
        <v>0</v>
      </c>
      <c r="ED83" s="100">
        <f>SUMIFS('Pooled CF'!$I:$I,'Pooled CF'!$A:$A,$A83,'Pooled CF'!$G:$G,ED$6)</f>
        <v>0</v>
      </c>
      <c r="EE83" s="100">
        <f>SUMIFS('Pooled CF'!$I:$I,'Pooled CF'!$A:$A,$A83,'Pooled CF'!$G:$G,EE$6)</f>
        <v>0</v>
      </c>
      <c r="EF83" s="100">
        <f>SUMIFS('Pooled CF'!$I:$I,'Pooled CF'!$A:$A,$A83,'Pooled CF'!$G:$G,EF$6)</f>
        <v>0</v>
      </c>
      <c r="EG83" s="100">
        <f>SUMIFS('Pooled CF'!$I:$I,'Pooled CF'!$A:$A,$A83,'Pooled CF'!$G:$G,EG$6)</f>
        <v>0</v>
      </c>
      <c r="EH83" s="100">
        <f>SUMIFS('Pooled CF'!$I:$I,'Pooled CF'!$A:$A,$A83,'Pooled CF'!$G:$G,EH$6)</f>
        <v>0</v>
      </c>
      <c r="EI83" s="100">
        <f>SUMIFS('Pooled CF'!$I:$I,'Pooled CF'!$A:$A,$A83,'Pooled CF'!$G:$G,EI$6)</f>
        <v>0</v>
      </c>
      <c r="EJ83" s="100">
        <f>SUMIFS('Pooled CF'!$I:$I,'Pooled CF'!$A:$A,$A83,'Pooled CF'!$G:$G,EJ$6)</f>
        <v>0</v>
      </c>
      <c r="EK83" s="100">
        <f>SUMIFS('Pooled CF'!$I:$I,'Pooled CF'!$A:$A,$A83,'Pooled CF'!$G:$G,EK$6)</f>
        <v>0</v>
      </c>
      <c r="EL83" s="100">
        <f>SUMIFS('Pooled CF'!$I:$I,'Pooled CF'!$A:$A,$A83,'Pooled CF'!$G:$G,EL$6)</f>
        <v>0</v>
      </c>
      <c r="EM83" s="100">
        <f>SUMIFS('Pooled CF'!$I:$I,'Pooled CF'!$A:$A,$A83,'Pooled CF'!$G:$G,EM$6)</f>
        <v>0</v>
      </c>
      <c r="EN83" s="100">
        <f>SUMIFS('Pooled CF'!$I:$I,'Pooled CF'!$A:$A,$A83,'Pooled CF'!$G:$G,EN$6)</f>
        <v>0</v>
      </c>
      <c r="EO83" s="100">
        <f>SUMIFS('Pooled CF'!$I:$I,'Pooled CF'!$A:$A,$A83,'Pooled CF'!$G:$G,EO$6)</f>
        <v>0</v>
      </c>
      <c r="EP83" s="100">
        <f>SUMIFS('Pooled CF'!$I:$I,'Pooled CF'!$A:$A,$A83,'Pooled CF'!$G:$G,EP$6)</f>
        <v>0</v>
      </c>
      <c r="EQ83" s="100">
        <f>SUMIFS('Pooled CF'!$I:$I,'Pooled CF'!$A:$A,$A83,'Pooled CF'!$G:$G,EQ$6)</f>
        <v>0</v>
      </c>
      <c r="ER83" s="100">
        <f>SUMIFS('Pooled CF'!$I:$I,'Pooled CF'!$A:$A,$A83,'Pooled CF'!$G:$G,ER$6)</f>
        <v>0</v>
      </c>
      <c r="ES83" s="100">
        <f>SUMIFS('Pooled CF'!$I:$I,'Pooled CF'!$A:$A,$A83,'Pooled CF'!$G:$G,ES$6)</f>
        <v>0</v>
      </c>
      <c r="ET83" s="100">
        <f>SUMIFS('Pooled CF'!$I:$I,'Pooled CF'!$A:$A,$A83,'Pooled CF'!$G:$G,ET$6)</f>
        <v>0</v>
      </c>
      <c r="EU83" s="100">
        <f>SUMIFS('Pooled CF'!$I:$I,'Pooled CF'!$A:$A,$A83,'Pooled CF'!$G:$G,EU$6)</f>
        <v>0</v>
      </c>
      <c r="EV83" s="100">
        <f>SUMIFS('Pooled CF'!$I:$I,'Pooled CF'!$A:$A,$A83,'Pooled CF'!$G:$G,EV$6)</f>
        <v>0</v>
      </c>
      <c r="EW83" s="100">
        <f>SUMIFS('Pooled CF'!$I:$I,'Pooled CF'!$A:$A,$A83,'Pooled CF'!$G:$G,EW$6)</f>
        <v>0</v>
      </c>
      <c r="EX83" s="100">
        <f>SUMIFS('Pooled CF'!$I:$I,'Pooled CF'!$A:$A,$A83,'Pooled CF'!$G:$G,EX$6)</f>
        <v>0</v>
      </c>
      <c r="EY83" s="100">
        <f>SUMIFS('Pooled CF'!$I:$I,'Pooled CF'!$A:$A,$A83,'Pooled CF'!$G:$G,EY$6)</f>
        <v>0</v>
      </c>
      <c r="EZ83" s="100">
        <f>SUMIFS('Pooled CF'!$I:$I,'Pooled CF'!$A:$A,$A83,'Pooled CF'!$G:$G,EZ$6)</f>
        <v>0</v>
      </c>
      <c r="FA83" s="100">
        <f>SUMIFS('Pooled CF'!$I:$I,'Pooled CF'!$A:$A,$A83,'Pooled CF'!$G:$G,FA$6)</f>
        <v>0</v>
      </c>
      <c r="FB83" s="100">
        <f>SUMIFS('Pooled CF'!$I:$I,'Pooled CF'!$A:$A,$A83,'Pooled CF'!$G:$G,FB$6)</f>
        <v>0</v>
      </c>
      <c r="FC83" s="100">
        <f>SUMIFS('Pooled CF'!$I:$I,'Pooled CF'!$A:$A,$A83,'Pooled CF'!$G:$G,FC$6)</f>
        <v>0</v>
      </c>
      <c r="FD83" s="100">
        <f>SUMIFS('Pooled CF'!$I:$I,'Pooled CF'!$A:$A,$A83,'Pooled CF'!$G:$G,FD$6)</f>
        <v>0</v>
      </c>
      <c r="FE83" s="100">
        <f>SUMIFS('Pooled CF'!$I:$I,'Pooled CF'!$A:$A,$A83,'Pooled CF'!$G:$G,FE$6)</f>
        <v>0</v>
      </c>
      <c r="FF83" s="100">
        <f>SUMIFS('Pooled CF'!$I:$I,'Pooled CF'!$A:$A,$A83,'Pooled CF'!$G:$G,FF$6)</f>
        <v>0</v>
      </c>
      <c r="FG83" s="100">
        <f>SUMIFS('Pooled CF'!$I:$I,'Pooled CF'!$A:$A,$A83,'Pooled CF'!$G:$G,FG$6)</f>
        <v>0</v>
      </c>
      <c r="FH83" s="100">
        <f>SUMIFS('Pooled CF'!$I:$I,'Pooled CF'!$A:$A,$A83,'Pooled CF'!$G:$G,FH$6)</f>
        <v>0</v>
      </c>
      <c r="FI83" s="100">
        <f>SUMIFS('Pooled CF'!$I:$I,'Pooled CF'!$A:$A,$A83,'Pooled CF'!$G:$G,FI$6)</f>
        <v>0</v>
      </c>
      <c r="FJ83" s="100">
        <f>SUMIFS('Pooled CF'!$I:$I,'Pooled CF'!$A:$A,$A83,'Pooled CF'!$G:$G,FJ$6)</f>
        <v>0</v>
      </c>
      <c r="FK83" s="100">
        <f>SUMIFS('Pooled CF'!$I:$I,'Pooled CF'!$A:$A,$A83,'Pooled CF'!$G:$G,FK$6)</f>
        <v>0</v>
      </c>
      <c r="FL83" s="100">
        <f>SUMIFS('Pooled CF'!$I:$I,'Pooled CF'!$A:$A,$A83,'Pooled CF'!$G:$G,FL$6)</f>
        <v>0</v>
      </c>
      <c r="FM83" s="100">
        <f>SUMIFS('Pooled CF'!$I:$I,'Pooled CF'!$A:$A,$A83,'Pooled CF'!$G:$G,FM$6)</f>
        <v>0</v>
      </c>
      <c r="FN83" s="100">
        <f>SUMIFS('Pooled CF'!$I:$I,'Pooled CF'!$A:$A,$A83,'Pooled CF'!$G:$G,FN$6)</f>
        <v>0</v>
      </c>
      <c r="FO83" s="100">
        <f>SUMIFS('Pooled CF'!$I:$I,'Pooled CF'!$A:$A,$A83,'Pooled CF'!$G:$G,FO$6)</f>
        <v>0</v>
      </c>
      <c r="FP83" s="100">
        <f>SUMIFS('Pooled CF'!$I:$I,'Pooled CF'!$A:$A,$A83,'Pooled CF'!$G:$G,FP$6)</f>
        <v>0</v>
      </c>
      <c r="FQ83" s="100">
        <f>SUMIFS('Pooled CF'!$I:$I,'Pooled CF'!$A:$A,$A83,'Pooled CF'!$G:$G,FQ$6)</f>
        <v>0</v>
      </c>
      <c r="FR83" s="100">
        <f>SUMIFS('Pooled CF'!$I:$I,'Pooled CF'!$A:$A,$A83,'Pooled CF'!$G:$G,FR$6)</f>
        <v>0</v>
      </c>
      <c r="FS83" s="100">
        <f>SUMIFS('Pooled CF'!$I:$I,'Pooled CF'!$A:$A,$A83,'Pooled CF'!$G:$G,FS$6)</f>
        <v>0</v>
      </c>
      <c r="FT83" s="100">
        <f>SUMIFS('Pooled CF'!$I:$I,'Pooled CF'!$A:$A,$A83,'Pooled CF'!$G:$G,FT$6)</f>
        <v>0</v>
      </c>
      <c r="FU83" s="100">
        <f>SUMIFS('Pooled CF'!$I:$I,'Pooled CF'!$A:$A,$A83,'Pooled CF'!$G:$G,FU$6)</f>
        <v>0</v>
      </c>
      <c r="FV83" s="100">
        <f>SUMIFS('Pooled CF'!$I:$I,'Pooled CF'!$A:$A,$A83,'Pooled CF'!$G:$G,FV$6)</f>
        <v>0</v>
      </c>
      <c r="FW83" s="100">
        <f>SUMIFS('Pooled CF'!$I:$I,'Pooled CF'!$A:$A,$A83,'Pooled CF'!$G:$G,FW$6)</f>
        <v>28439220.650839731</v>
      </c>
      <c r="FX83" s="100">
        <f>SUMIFS('Pooled CF'!$I:$I,'Pooled CF'!$A:$A,$A83,'Pooled CF'!$G:$G,FX$6)</f>
        <v>17931.248304043002</v>
      </c>
      <c r="FY83" s="100">
        <f>SUMIFS('Pooled CF'!$I:$I,'Pooled CF'!$A:$A,$A83,'Pooled CF'!$G:$G,FY$6)</f>
        <v>0</v>
      </c>
      <c r="FZ83" s="100">
        <f>SUMIFS('Pooled CF'!$I:$I,'Pooled CF'!$A:$A,$A83,'Pooled CF'!$G:$G,FZ$6)</f>
        <v>0</v>
      </c>
      <c r="GA83" s="100">
        <f>SUMIFS('Pooled CF'!$I:$I,'Pooled CF'!$A:$A,$A83,'Pooled CF'!$G:$G,GA$6)</f>
        <v>0</v>
      </c>
      <c r="GB83" s="100">
        <f>SUMIFS('Pooled CF'!$I:$I,'Pooled CF'!$A:$A,$A83,'Pooled CF'!$G:$G,GB$6)</f>
        <v>0</v>
      </c>
      <c r="GC83" s="100">
        <f>SUMIFS('Pooled CF'!$I:$I,'Pooled CF'!$A:$A,$A83,'Pooled CF'!$G:$G,GC$6)</f>
        <v>0</v>
      </c>
      <c r="GD83" s="100">
        <f>SUMIFS('Pooled CF'!$I:$I,'Pooled CF'!$A:$A,$A83,'Pooled CF'!$G:$G,GD$6)</f>
        <v>0</v>
      </c>
      <c r="GE83" s="100">
        <f>SUMIFS('Pooled CF'!$I:$I,'Pooled CF'!$A:$A,$A83,'Pooled CF'!$G:$G,GE$6)</f>
        <v>0</v>
      </c>
      <c r="GF83" s="100">
        <f>SUMIFS('Pooled CF'!$I:$I,'Pooled CF'!$A:$A,$A83,'Pooled CF'!$G:$G,GF$6)</f>
        <v>0</v>
      </c>
      <c r="GG83" s="100">
        <f>SUMIFS('Pooled CF'!$I:$I,'Pooled CF'!$A:$A,$A83,'Pooled CF'!$G:$G,GG$6)</f>
        <v>0</v>
      </c>
      <c r="GH83" s="100">
        <f>SUMIFS('Pooled CF'!$I:$I,'Pooled CF'!$A:$A,$A83,'Pooled CF'!$G:$G,GH$6)</f>
        <v>5575450.3192568859</v>
      </c>
      <c r="GI83" s="100">
        <f>SUMIFS('Pooled CF'!$I:$I,'Pooled CF'!$A:$A,$A83,'Pooled CF'!$G:$G,GI$6)</f>
        <v>0</v>
      </c>
      <c r="GJ83" s="100">
        <f>SUMIFS('Pooled CF'!$I:$I,'Pooled CF'!$A:$A,$A83,'Pooled CF'!$G:$G,GJ$6)</f>
        <v>0</v>
      </c>
      <c r="GK83" s="100">
        <f>SUMIFS('Pooled CF'!$I:$I,'Pooled CF'!$A:$A,$A83,'Pooled CF'!$G:$G,GK$6)</f>
        <v>0</v>
      </c>
      <c r="GL83" s="100">
        <f>SUMIFS('Pooled CF'!$I:$I,'Pooled CF'!$A:$A,$A83,'Pooled CF'!$G:$G,GL$6)</f>
        <v>0</v>
      </c>
      <c r="GM83" s="100">
        <f>SUMIFS('Pooled CF'!$I:$I,'Pooled CF'!$A:$A,$A83,'Pooled CF'!$G:$G,GM$6)</f>
        <v>0</v>
      </c>
      <c r="GN83" s="100">
        <f>SUMIFS('Pooled CF'!$I:$I,'Pooled CF'!$A:$A,$A83,'Pooled CF'!$G:$G,GN$6)</f>
        <v>0</v>
      </c>
      <c r="GO83" s="100">
        <f>SUMIFS('Pooled CF'!$I:$I,'Pooled CF'!$A:$A,$A83,'Pooled CF'!$G:$G,GO$6)</f>
        <v>0</v>
      </c>
      <c r="GP83" s="100">
        <f>SUMIFS('Pooled CF'!$I:$I,'Pooled CF'!$A:$A,$A83,'Pooled CF'!$G:$G,GP$6)</f>
        <v>0</v>
      </c>
      <c r="GQ83" s="100">
        <f>SUMIFS('Pooled CF'!$I:$I,'Pooled CF'!$A:$A,$A83,'Pooled CF'!$G:$G,GQ$6)</f>
        <v>0</v>
      </c>
      <c r="GR83" s="100">
        <f>SUMIFS('Pooled CF'!$I:$I,'Pooled CF'!$A:$A,$A83,'Pooled CF'!$G:$G,GR$6)</f>
        <v>0</v>
      </c>
      <c r="GS83" s="100">
        <f>SUMIFS('Pooled CF'!$I:$I,'Pooled CF'!$A:$A,$A83,'Pooled CF'!$G:$G,GS$6)</f>
        <v>0</v>
      </c>
      <c r="GU83" s="85">
        <f t="shared" ref="GU83:HJ92" si="204">SUMIFS($K83:$GS83,$K$5:$GS$5,GU$6)</f>
        <v>0</v>
      </c>
      <c r="GV83" s="85">
        <f t="shared" si="204"/>
        <v>0</v>
      </c>
      <c r="GW83" s="85">
        <f t="shared" si="204"/>
        <v>0</v>
      </c>
      <c r="GX83" s="85">
        <f t="shared" si="204"/>
        <v>0</v>
      </c>
      <c r="GY83" s="85">
        <f t="shared" si="204"/>
        <v>0</v>
      </c>
      <c r="GZ83" s="85">
        <f t="shared" si="204"/>
        <v>0</v>
      </c>
      <c r="HA83" s="85">
        <f t="shared" si="204"/>
        <v>0</v>
      </c>
      <c r="HB83" s="85">
        <f t="shared" si="204"/>
        <v>0</v>
      </c>
      <c r="HC83" s="85">
        <f t="shared" si="204"/>
        <v>0</v>
      </c>
      <c r="HD83" s="85">
        <f t="shared" si="204"/>
        <v>0</v>
      </c>
      <c r="HE83" s="85">
        <f t="shared" si="204"/>
        <v>0</v>
      </c>
      <c r="HF83" s="85">
        <f t="shared" si="204"/>
        <v>0</v>
      </c>
      <c r="HG83" s="85">
        <f t="shared" si="204"/>
        <v>0</v>
      </c>
      <c r="HH83" s="85">
        <f t="shared" si="204"/>
        <v>0</v>
      </c>
      <c r="HI83" s="85">
        <f t="shared" si="204"/>
        <v>28457151.899143774</v>
      </c>
      <c r="HJ83" s="85">
        <f t="shared" si="204"/>
        <v>5575450.3192568859</v>
      </c>
      <c r="HK83" s="85">
        <f t="shared" si="203"/>
        <v>34032602.218400657</v>
      </c>
    </row>
    <row r="84" spans="1:219" hidden="1" outlineLevel="1" x14ac:dyDescent="0.75">
      <c r="A84" s="112" t="str">
        <f t="shared" si="201"/>
        <v>UBSCM 2018-C13 B-Piece Cashflow</v>
      </c>
      <c r="B84" s="112" t="str">
        <f t="shared" si="201"/>
        <v>UBSCM 2018-C13</v>
      </c>
      <c r="C84" s="104"/>
      <c r="D84" s="87"/>
      <c r="E84" s="88"/>
      <c r="F84" s="85"/>
      <c r="G84" s="85"/>
      <c r="H84" s="86"/>
      <c r="I84" s="95"/>
      <c r="K84" s="100">
        <f>SUMIFS('Pooled CF'!$I:$I,'Pooled CF'!$A:$A,$A84,'Pooled CF'!$G:$G,K$6)</f>
        <v>0</v>
      </c>
      <c r="L84" s="100">
        <f>SUMIFS('Pooled CF'!$I:$I,'Pooled CF'!$A:$A,$A84,'Pooled CF'!$G:$G,L$6)</f>
        <v>0</v>
      </c>
      <c r="M84" s="100">
        <f>SUMIFS('Pooled CF'!$I:$I,'Pooled CF'!$A:$A,$A84,'Pooled CF'!$G:$G,M$6)</f>
        <v>0</v>
      </c>
      <c r="N84" s="100">
        <f>SUMIFS('Pooled CF'!$I:$I,'Pooled CF'!$A:$A,$A84,'Pooled CF'!$G:$G,N$6)</f>
        <v>0</v>
      </c>
      <c r="O84" s="100">
        <f>SUMIFS('Pooled CF'!$I:$I,'Pooled CF'!$A:$A,$A84,'Pooled CF'!$G:$G,O$6)</f>
        <v>0</v>
      </c>
      <c r="P84" s="100">
        <f>SUMIFS('Pooled CF'!$I:$I,'Pooled CF'!$A:$A,$A84,'Pooled CF'!$G:$G,P$6)</f>
        <v>0</v>
      </c>
      <c r="Q84" s="100">
        <f>SUMIFS('Pooled CF'!$I:$I,'Pooled CF'!$A:$A,$A84,'Pooled CF'!$G:$G,Q$6)</f>
        <v>0</v>
      </c>
      <c r="R84" s="100">
        <f>SUMIFS('Pooled CF'!$I:$I,'Pooled CF'!$A:$A,$A84,'Pooled CF'!$G:$G,R$6)</f>
        <v>0</v>
      </c>
      <c r="S84" s="100">
        <f>SUMIFS('Pooled CF'!$I:$I,'Pooled CF'!$A:$A,$A84,'Pooled CF'!$G:$G,S$6)</f>
        <v>0</v>
      </c>
      <c r="T84" s="100">
        <f>SUMIFS('Pooled CF'!$I:$I,'Pooled CF'!$A:$A,$A84,'Pooled CF'!$G:$G,T$6)</f>
        <v>0</v>
      </c>
      <c r="U84" s="100">
        <f>SUMIFS('Pooled CF'!$I:$I,'Pooled CF'!$A:$A,$A84,'Pooled CF'!$G:$G,U$6)</f>
        <v>0</v>
      </c>
      <c r="V84" s="100">
        <f>SUMIFS('Pooled CF'!$I:$I,'Pooled CF'!$A:$A,$A84,'Pooled CF'!$G:$G,V$6)</f>
        <v>0</v>
      </c>
      <c r="W84" s="100">
        <f>SUMIFS('Pooled CF'!$I:$I,'Pooled CF'!$A:$A,$A84,'Pooled CF'!$G:$G,W$6)</f>
        <v>0</v>
      </c>
      <c r="X84" s="100">
        <f>SUMIFS('Pooled CF'!$I:$I,'Pooled CF'!$A:$A,$A84,'Pooled CF'!$G:$G,X$6)</f>
        <v>0</v>
      </c>
      <c r="Y84" s="100">
        <f>SUMIFS('Pooled CF'!$I:$I,'Pooled CF'!$A:$A,$A84,'Pooled CF'!$G:$G,Y$6)</f>
        <v>0</v>
      </c>
      <c r="Z84" s="100">
        <f>SUMIFS('Pooled CF'!$I:$I,'Pooled CF'!$A:$A,$A84,'Pooled CF'!$G:$G,Z$6)</f>
        <v>0</v>
      </c>
      <c r="AA84" s="100">
        <f>SUMIFS('Pooled CF'!$I:$I,'Pooled CF'!$A:$A,$A84,'Pooled CF'!$G:$G,AA$6)</f>
        <v>0</v>
      </c>
      <c r="AB84" s="100">
        <f>SUMIFS('Pooled CF'!$I:$I,'Pooled CF'!$A:$A,$A84,'Pooled CF'!$G:$G,AB$6)</f>
        <v>0</v>
      </c>
      <c r="AC84" s="100">
        <f>SUMIFS('Pooled CF'!$I:$I,'Pooled CF'!$A:$A,$A84,'Pooled CF'!$G:$G,AC$6)</f>
        <v>0</v>
      </c>
      <c r="AD84" s="100">
        <f>SUMIFS('Pooled CF'!$I:$I,'Pooled CF'!$A:$A,$A84,'Pooled CF'!$G:$G,AD$6)</f>
        <v>0</v>
      </c>
      <c r="AE84" s="100">
        <f>SUMIFS('Pooled CF'!$I:$I,'Pooled CF'!$A:$A,$A84,'Pooled CF'!$G:$G,AE$6)</f>
        <v>0</v>
      </c>
      <c r="AF84" s="100">
        <f>SUMIFS('Pooled CF'!$I:$I,'Pooled CF'!$A:$A,$A84,'Pooled CF'!$G:$G,AF$6)</f>
        <v>0</v>
      </c>
      <c r="AG84" s="100">
        <f>SUMIFS('Pooled CF'!$I:$I,'Pooled CF'!$A:$A,$A84,'Pooled CF'!$G:$G,AG$6)</f>
        <v>0</v>
      </c>
      <c r="AH84" s="100">
        <f>SUMIFS('Pooled CF'!$I:$I,'Pooled CF'!$A:$A,$A84,'Pooled CF'!$G:$G,AH$6)</f>
        <v>0</v>
      </c>
      <c r="AI84" s="100">
        <f>SUMIFS('Pooled CF'!$I:$I,'Pooled CF'!$A:$A,$A84,'Pooled CF'!$G:$G,AI$6)</f>
        <v>0</v>
      </c>
      <c r="AJ84" s="100">
        <f>SUMIFS('Pooled CF'!$I:$I,'Pooled CF'!$A:$A,$A84,'Pooled CF'!$G:$G,AJ$6)</f>
        <v>0</v>
      </c>
      <c r="AK84" s="100">
        <f>SUMIFS('Pooled CF'!$I:$I,'Pooled CF'!$A:$A,$A84,'Pooled CF'!$G:$G,AK$6)</f>
        <v>0</v>
      </c>
      <c r="AL84" s="100">
        <f>SUMIFS('Pooled CF'!$I:$I,'Pooled CF'!$A:$A,$A84,'Pooled CF'!$G:$G,AL$6)</f>
        <v>0</v>
      </c>
      <c r="AM84" s="100">
        <f>SUMIFS('Pooled CF'!$I:$I,'Pooled CF'!$A:$A,$A84,'Pooled CF'!$G:$G,AM$6)</f>
        <v>0</v>
      </c>
      <c r="AN84" s="100">
        <f>SUMIFS('Pooled CF'!$I:$I,'Pooled CF'!$A:$A,$A84,'Pooled CF'!$G:$G,AN$6)</f>
        <v>0</v>
      </c>
      <c r="AO84" s="100">
        <f>SUMIFS('Pooled CF'!$I:$I,'Pooled CF'!$A:$A,$A84,'Pooled CF'!$G:$G,AO$6)</f>
        <v>0</v>
      </c>
      <c r="AP84" s="100">
        <f>SUMIFS('Pooled CF'!$I:$I,'Pooled CF'!$A:$A,$A84,'Pooled CF'!$G:$G,AP$6)</f>
        <v>0</v>
      </c>
      <c r="AQ84" s="100">
        <f>SUMIFS('Pooled CF'!$I:$I,'Pooled CF'!$A:$A,$A84,'Pooled CF'!$G:$G,AQ$6)</f>
        <v>0</v>
      </c>
      <c r="AR84" s="100">
        <f>SUMIFS('Pooled CF'!$I:$I,'Pooled CF'!$A:$A,$A84,'Pooled CF'!$G:$G,AR$6)</f>
        <v>0</v>
      </c>
      <c r="AS84" s="100">
        <f>SUMIFS('Pooled CF'!$I:$I,'Pooled CF'!$A:$A,$A84,'Pooled CF'!$G:$G,AS$6)</f>
        <v>0</v>
      </c>
      <c r="AT84" s="100">
        <f>SUMIFS('Pooled CF'!$I:$I,'Pooled CF'!$A:$A,$A84,'Pooled CF'!$G:$G,AT$6)</f>
        <v>0</v>
      </c>
      <c r="AU84" s="100">
        <f>SUMIFS('Pooled CF'!$I:$I,'Pooled CF'!$A:$A,$A84,'Pooled CF'!$G:$G,AU$6)</f>
        <v>0</v>
      </c>
      <c r="AV84" s="100">
        <f>SUMIFS('Pooled CF'!$I:$I,'Pooled CF'!$A:$A,$A84,'Pooled CF'!$G:$G,AV$6)</f>
        <v>0</v>
      </c>
      <c r="AW84" s="100">
        <f>SUMIFS('Pooled CF'!$I:$I,'Pooled CF'!$A:$A,$A84,'Pooled CF'!$G:$G,AW$6)</f>
        <v>0</v>
      </c>
      <c r="AX84" s="100">
        <f>SUMIFS('Pooled CF'!$I:$I,'Pooled CF'!$A:$A,$A84,'Pooled CF'!$G:$G,AX$6)</f>
        <v>0</v>
      </c>
      <c r="AY84" s="100">
        <f>SUMIFS('Pooled CF'!$I:$I,'Pooled CF'!$A:$A,$A84,'Pooled CF'!$G:$G,AY$6)</f>
        <v>0</v>
      </c>
      <c r="AZ84" s="100">
        <f>SUMIFS('Pooled CF'!$I:$I,'Pooled CF'!$A:$A,$A84,'Pooled CF'!$G:$G,AZ$6)</f>
        <v>0</v>
      </c>
      <c r="BA84" s="100">
        <f>SUMIFS('Pooled CF'!$I:$I,'Pooled CF'!$A:$A,$A84,'Pooled CF'!$G:$G,BA$6)</f>
        <v>0</v>
      </c>
      <c r="BB84" s="100">
        <f>SUMIFS('Pooled CF'!$I:$I,'Pooled CF'!$A:$A,$A84,'Pooled CF'!$G:$G,BB$6)</f>
        <v>0</v>
      </c>
      <c r="BC84" s="100">
        <f>SUMIFS('Pooled CF'!$I:$I,'Pooled CF'!$A:$A,$A84,'Pooled CF'!$G:$G,BC$6)</f>
        <v>0</v>
      </c>
      <c r="BD84" s="100">
        <f>SUMIFS('Pooled CF'!$I:$I,'Pooled CF'!$A:$A,$A84,'Pooled CF'!$G:$G,BD$6)</f>
        <v>0</v>
      </c>
      <c r="BE84" s="100">
        <f>SUMIFS('Pooled CF'!$I:$I,'Pooled CF'!$A:$A,$A84,'Pooled CF'!$G:$G,BE$6)</f>
        <v>0</v>
      </c>
      <c r="BF84" s="100">
        <f>SUMIFS('Pooled CF'!$I:$I,'Pooled CF'!$A:$A,$A84,'Pooled CF'!$G:$G,BF$6)</f>
        <v>0</v>
      </c>
      <c r="BG84" s="100">
        <f>SUMIFS('Pooled CF'!$I:$I,'Pooled CF'!$A:$A,$A84,'Pooled CF'!$G:$G,BG$6)</f>
        <v>0</v>
      </c>
      <c r="BH84" s="100">
        <f>SUMIFS('Pooled CF'!$I:$I,'Pooled CF'!$A:$A,$A84,'Pooled CF'!$G:$G,BH$6)</f>
        <v>0</v>
      </c>
      <c r="BI84" s="100">
        <f>SUMIFS('Pooled CF'!$I:$I,'Pooled CF'!$A:$A,$A84,'Pooled CF'!$G:$G,BI$6)</f>
        <v>0</v>
      </c>
      <c r="BJ84" s="100">
        <f>SUMIFS('Pooled CF'!$I:$I,'Pooled CF'!$A:$A,$A84,'Pooled CF'!$G:$G,BJ$6)</f>
        <v>0</v>
      </c>
      <c r="BK84" s="100">
        <f>SUMIFS('Pooled CF'!$I:$I,'Pooled CF'!$A:$A,$A84,'Pooled CF'!$G:$G,BK$6)</f>
        <v>0</v>
      </c>
      <c r="BL84" s="100">
        <f>SUMIFS('Pooled CF'!$I:$I,'Pooled CF'!$A:$A,$A84,'Pooled CF'!$G:$G,BL$6)</f>
        <v>0</v>
      </c>
      <c r="BM84" s="100">
        <f>SUMIFS('Pooled CF'!$I:$I,'Pooled CF'!$A:$A,$A84,'Pooled CF'!$G:$G,BM$6)</f>
        <v>0</v>
      </c>
      <c r="BN84" s="100">
        <f>SUMIFS('Pooled CF'!$I:$I,'Pooled CF'!$A:$A,$A84,'Pooled CF'!$G:$G,BN$6)</f>
        <v>0</v>
      </c>
      <c r="BO84" s="100">
        <f>SUMIFS('Pooled CF'!$I:$I,'Pooled CF'!$A:$A,$A84,'Pooled CF'!$G:$G,BO$6)</f>
        <v>0</v>
      </c>
      <c r="BP84" s="100">
        <f>SUMIFS('Pooled CF'!$I:$I,'Pooled CF'!$A:$A,$A84,'Pooled CF'!$G:$G,BP$6)</f>
        <v>0</v>
      </c>
      <c r="BQ84" s="100">
        <f>SUMIFS('Pooled CF'!$I:$I,'Pooled CF'!$A:$A,$A84,'Pooled CF'!$G:$G,BQ$6)</f>
        <v>0</v>
      </c>
      <c r="BR84" s="100">
        <f>SUMIFS('Pooled CF'!$I:$I,'Pooled CF'!$A:$A,$A84,'Pooled CF'!$G:$G,BR$6)</f>
        <v>0</v>
      </c>
      <c r="BS84" s="100">
        <f>SUMIFS('Pooled CF'!$I:$I,'Pooled CF'!$A:$A,$A84,'Pooled CF'!$G:$G,BS$6)</f>
        <v>0</v>
      </c>
      <c r="BT84" s="100">
        <f>SUMIFS('Pooled CF'!$I:$I,'Pooled CF'!$A:$A,$A84,'Pooled CF'!$G:$G,BT$6)</f>
        <v>0</v>
      </c>
      <c r="BU84" s="100">
        <f>SUMIFS('Pooled CF'!$I:$I,'Pooled CF'!$A:$A,$A84,'Pooled CF'!$G:$G,BU$6)</f>
        <v>0</v>
      </c>
      <c r="BV84" s="100">
        <f>SUMIFS('Pooled CF'!$I:$I,'Pooled CF'!$A:$A,$A84,'Pooled CF'!$G:$G,BV$6)</f>
        <v>0</v>
      </c>
      <c r="BW84" s="100">
        <f>SUMIFS('Pooled CF'!$I:$I,'Pooled CF'!$A:$A,$A84,'Pooled CF'!$G:$G,BW$6)</f>
        <v>0</v>
      </c>
      <c r="BX84" s="100">
        <f>SUMIFS('Pooled CF'!$I:$I,'Pooled CF'!$A:$A,$A84,'Pooled CF'!$G:$G,BX$6)</f>
        <v>0</v>
      </c>
      <c r="BY84" s="100">
        <f>SUMIFS('Pooled CF'!$I:$I,'Pooled CF'!$A:$A,$A84,'Pooled CF'!$G:$G,BY$6)</f>
        <v>0</v>
      </c>
      <c r="BZ84" s="100">
        <f>SUMIFS('Pooled CF'!$I:$I,'Pooled CF'!$A:$A,$A84,'Pooled CF'!$G:$G,BZ$6)</f>
        <v>0</v>
      </c>
      <c r="CA84" s="100">
        <f>SUMIFS('Pooled CF'!$I:$I,'Pooled CF'!$A:$A,$A84,'Pooled CF'!$G:$G,CA$6)</f>
        <v>0</v>
      </c>
      <c r="CB84" s="100">
        <f>SUMIFS('Pooled CF'!$I:$I,'Pooled CF'!$A:$A,$A84,'Pooled CF'!$G:$G,CB$6)</f>
        <v>0</v>
      </c>
      <c r="CC84" s="100">
        <f>SUMIFS('Pooled CF'!$I:$I,'Pooled CF'!$A:$A,$A84,'Pooled CF'!$G:$G,CC$6)</f>
        <v>0</v>
      </c>
      <c r="CD84" s="100">
        <f>SUMIFS('Pooled CF'!$I:$I,'Pooled CF'!$A:$A,$A84,'Pooled CF'!$G:$G,CD$6)</f>
        <v>0</v>
      </c>
      <c r="CE84" s="100">
        <f>SUMIFS('Pooled CF'!$I:$I,'Pooled CF'!$A:$A,$A84,'Pooled CF'!$G:$G,CE$6)</f>
        <v>0</v>
      </c>
      <c r="CF84" s="100">
        <f>SUMIFS('Pooled CF'!$I:$I,'Pooled CF'!$A:$A,$A84,'Pooled CF'!$G:$G,CF$6)</f>
        <v>0</v>
      </c>
      <c r="CG84" s="100">
        <f>SUMIFS('Pooled CF'!$I:$I,'Pooled CF'!$A:$A,$A84,'Pooled CF'!$G:$G,CG$6)</f>
        <v>0</v>
      </c>
      <c r="CH84" s="100">
        <f>SUMIFS('Pooled CF'!$I:$I,'Pooled CF'!$A:$A,$A84,'Pooled CF'!$G:$G,CH$6)</f>
        <v>0</v>
      </c>
      <c r="CI84" s="100">
        <f>SUMIFS('Pooled CF'!$I:$I,'Pooled CF'!$A:$A,$A84,'Pooled CF'!$G:$G,CI$6)</f>
        <v>0</v>
      </c>
      <c r="CJ84" s="100">
        <f>SUMIFS('Pooled CF'!$I:$I,'Pooled CF'!$A:$A,$A84,'Pooled CF'!$G:$G,CJ$6)</f>
        <v>0</v>
      </c>
      <c r="CK84" s="100">
        <f>SUMIFS('Pooled CF'!$I:$I,'Pooled CF'!$A:$A,$A84,'Pooled CF'!$G:$G,CK$6)</f>
        <v>0</v>
      </c>
      <c r="CL84" s="100">
        <f>SUMIFS('Pooled CF'!$I:$I,'Pooled CF'!$A:$A,$A84,'Pooled CF'!$G:$G,CL$6)</f>
        <v>0</v>
      </c>
      <c r="CM84" s="100">
        <f>SUMIFS('Pooled CF'!$I:$I,'Pooled CF'!$A:$A,$A84,'Pooled CF'!$G:$G,CM$6)</f>
        <v>0</v>
      </c>
      <c r="CN84" s="100">
        <f>SUMIFS('Pooled CF'!$I:$I,'Pooled CF'!$A:$A,$A84,'Pooled CF'!$G:$G,CN$6)</f>
        <v>0</v>
      </c>
      <c r="CO84" s="100">
        <f>SUMIFS('Pooled CF'!$I:$I,'Pooled CF'!$A:$A,$A84,'Pooled CF'!$G:$G,CO$6)</f>
        <v>0</v>
      </c>
      <c r="CP84" s="100">
        <f>SUMIFS('Pooled CF'!$I:$I,'Pooled CF'!$A:$A,$A84,'Pooled CF'!$G:$G,CP$6)</f>
        <v>0</v>
      </c>
      <c r="CQ84" s="100">
        <f>SUMIFS('Pooled CF'!$I:$I,'Pooled CF'!$A:$A,$A84,'Pooled CF'!$G:$G,CQ$6)</f>
        <v>0</v>
      </c>
      <c r="CR84" s="100">
        <f>SUMIFS('Pooled CF'!$I:$I,'Pooled CF'!$A:$A,$A84,'Pooled CF'!$G:$G,CR$6)</f>
        <v>0</v>
      </c>
      <c r="CS84" s="100">
        <f>SUMIFS('Pooled CF'!$I:$I,'Pooled CF'!$A:$A,$A84,'Pooled CF'!$G:$G,CS$6)</f>
        <v>0</v>
      </c>
      <c r="CT84" s="100">
        <f>SUMIFS('Pooled CF'!$I:$I,'Pooled CF'!$A:$A,$A84,'Pooled CF'!$G:$G,CT$6)</f>
        <v>0</v>
      </c>
      <c r="CU84" s="100">
        <f>SUMIFS('Pooled CF'!$I:$I,'Pooled CF'!$A:$A,$A84,'Pooled CF'!$G:$G,CU$6)</f>
        <v>0</v>
      </c>
      <c r="CV84" s="100">
        <f>SUMIFS('Pooled CF'!$I:$I,'Pooled CF'!$A:$A,$A84,'Pooled CF'!$G:$G,CV$6)</f>
        <v>0</v>
      </c>
      <c r="CW84" s="100">
        <f>SUMIFS('Pooled CF'!$I:$I,'Pooled CF'!$A:$A,$A84,'Pooled CF'!$G:$G,CW$6)</f>
        <v>0</v>
      </c>
      <c r="CX84" s="100">
        <f>SUMIFS('Pooled CF'!$I:$I,'Pooled CF'!$A:$A,$A84,'Pooled CF'!$G:$G,CX$6)</f>
        <v>0</v>
      </c>
      <c r="CY84" s="100">
        <f>SUMIFS('Pooled CF'!$I:$I,'Pooled CF'!$A:$A,$A84,'Pooled CF'!$G:$G,CY$6)</f>
        <v>0</v>
      </c>
      <c r="CZ84" s="100">
        <f>SUMIFS('Pooled CF'!$I:$I,'Pooled CF'!$A:$A,$A84,'Pooled CF'!$G:$G,CZ$6)</f>
        <v>0</v>
      </c>
      <c r="DA84" s="100">
        <f>SUMIFS('Pooled CF'!$I:$I,'Pooled CF'!$A:$A,$A84,'Pooled CF'!$G:$G,DA$6)</f>
        <v>0</v>
      </c>
      <c r="DB84" s="100">
        <f>SUMIFS('Pooled CF'!$I:$I,'Pooled CF'!$A:$A,$A84,'Pooled CF'!$G:$G,DB$6)</f>
        <v>0</v>
      </c>
      <c r="DC84" s="100">
        <f>SUMIFS('Pooled CF'!$I:$I,'Pooled CF'!$A:$A,$A84,'Pooled CF'!$G:$G,DC$6)</f>
        <v>0</v>
      </c>
      <c r="DD84" s="100">
        <f>SUMIFS('Pooled CF'!$I:$I,'Pooled CF'!$A:$A,$A84,'Pooled CF'!$G:$G,DD$6)</f>
        <v>0</v>
      </c>
      <c r="DE84" s="100">
        <f>SUMIFS('Pooled CF'!$I:$I,'Pooled CF'!$A:$A,$A84,'Pooled CF'!$G:$G,DE$6)</f>
        <v>0</v>
      </c>
      <c r="DF84" s="100">
        <f>SUMIFS('Pooled CF'!$I:$I,'Pooled CF'!$A:$A,$A84,'Pooled CF'!$G:$G,DF$6)</f>
        <v>0</v>
      </c>
      <c r="DG84" s="100">
        <f>SUMIFS('Pooled CF'!$I:$I,'Pooled CF'!$A:$A,$A84,'Pooled CF'!$G:$G,DG$6)</f>
        <v>0</v>
      </c>
      <c r="DH84" s="100">
        <f>SUMIFS('Pooled CF'!$I:$I,'Pooled CF'!$A:$A,$A84,'Pooled CF'!$G:$G,DH$6)</f>
        <v>0</v>
      </c>
      <c r="DI84" s="100">
        <f>SUMIFS('Pooled CF'!$I:$I,'Pooled CF'!$A:$A,$A84,'Pooled CF'!$G:$G,DI$6)</f>
        <v>0</v>
      </c>
      <c r="DJ84" s="100">
        <f>SUMIFS('Pooled CF'!$I:$I,'Pooled CF'!$A:$A,$A84,'Pooled CF'!$G:$G,DJ$6)</f>
        <v>0</v>
      </c>
      <c r="DK84" s="100">
        <f>SUMIFS('Pooled CF'!$I:$I,'Pooled CF'!$A:$A,$A84,'Pooled CF'!$G:$G,DK$6)</f>
        <v>0</v>
      </c>
      <c r="DL84" s="100">
        <f>SUMIFS('Pooled CF'!$I:$I,'Pooled CF'!$A:$A,$A84,'Pooled CF'!$G:$G,DL$6)</f>
        <v>0</v>
      </c>
      <c r="DM84" s="100">
        <f>SUMIFS('Pooled CF'!$I:$I,'Pooled CF'!$A:$A,$A84,'Pooled CF'!$G:$G,DM$6)</f>
        <v>0</v>
      </c>
      <c r="DN84" s="100">
        <f>SUMIFS('Pooled CF'!$I:$I,'Pooled CF'!$A:$A,$A84,'Pooled CF'!$G:$G,DN$6)</f>
        <v>0</v>
      </c>
      <c r="DO84" s="100">
        <f>SUMIFS('Pooled CF'!$I:$I,'Pooled CF'!$A:$A,$A84,'Pooled CF'!$G:$G,DO$6)</f>
        <v>0</v>
      </c>
      <c r="DP84" s="100">
        <f>SUMIFS('Pooled CF'!$I:$I,'Pooled CF'!$A:$A,$A84,'Pooled CF'!$G:$G,DP$6)</f>
        <v>0</v>
      </c>
      <c r="DQ84" s="100">
        <f>SUMIFS('Pooled CF'!$I:$I,'Pooled CF'!$A:$A,$A84,'Pooled CF'!$G:$G,DQ$6)</f>
        <v>0</v>
      </c>
      <c r="DR84" s="100">
        <f>SUMIFS('Pooled CF'!$I:$I,'Pooled CF'!$A:$A,$A84,'Pooled CF'!$G:$G,DR$6)</f>
        <v>0</v>
      </c>
      <c r="DS84" s="100">
        <f>SUMIFS('Pooled CF'!$I:$I,'Pooled CF'!$A:$A,$A84,'Pooled CF'!$G:$G,DS$6)</f>
        <v>0</v>
      </c>
      <c r="DT84" s="100">
        <f>SUMIFS('Pooled CF'!$I:$I,'Pooled CF'!$A:$A,$A84,'Pooled CF'!$G:$G,DT$6)</f>
        <v>0</v>
      </c>
      <c r="DU84" s="100">
        <f>SUMIFS('Pooled CF'!$I:$I,'Pooled CF'!$A:$A,$A84,'Pooled CF'!$G:$G,DU$6)</f>
        <v>0</v>
      </c>
      <c r="DV84" s="100">
        <f>SUMIFS('Pooled CF'!$I:$I,'Pooled CF'!$A:$A,$A84,'Pooled CF'!$G:$G,DV$6)</f>
        <v>0</v>
      </c>
      <c r="DW84" s="100">
        <f>SUMIFS('Pooled CF'!$I:$I,'Pooled CF'!$A:$A,$A84,'Pooled CF'!$G:$G,DW$6)</f>
        <v>0</v>
      </c>
      <c r="DX84" s="100">
        <f>SUMIFS('Pooled CF'!$I:$I,'Pooled CF'!$A:$A,$A84,'Pooled CF'!$G:$G,DX$6)</f>
        <v>0</v>
      </c>
      <c r="DY84" s="100">
        <f>SUMIFS('Pooled CF'!$I:$I,'Pooled CF'!$A:$A,$A84,'Pooled CF'!$G:$G,DY$6)</f>
        <v>0</v>
      </c>
      <c r="DZ84" s="100">
        <f>SUMIFS('Pooled CF'!$I:$I,'Pooled CF'!$A:$A,$A84,'Pooled CF'!$G:$G,DZ$6)</f>
        <v>0</v>
      </c>
      <c r="EA84" s="100">
        <f>SUMIFS('Pooled CF'!$I:$I,'Pooled CF'!$A:$A,$A84,'Pooled CF'!$G:$G,EA$6)</f>
        <v>0</v>
      </c>
      <c r="EB84" s="100">
        <f>SUMIFS('Pooled CF'!$I:$I,'Pooled CF'!$A:$A,$A84,'Pooled CF'!$G:$G,EB$6)</f>
        <v>0</v>
      </c>
      <c r="EC84" s="100">
        <f>SUMIFS('Pooled CF'!$I:$I,'Pooled CF'!$A:$A,$A84,'Pooled CF'!$G:$G,EC$6)</f>
        <v>0</v>
      </c>
      <c r="ED84" s="100">
        <f>SUMIFS('Pooled CF'!$I:$I,'Pooled CF'!$A:$A,$A84,'Pooled CF'!$G:$G,ED$6)</f>
        <v>0</v>
      </c>
      <c r="EE84" s="100">
        <f>SUMIFS('Pooled CF'!$I:$I,'Pooled CF'!$A:$A,$A84,'Pooled CF'!$G:$G,EE$6)</f>
        <v>0</v>
      </c>
      <c r="EF84" s="100">
        <f>SUMIFS('Pooled CF'!$I:$I,'Pooled CF'!$A:$A,$A84,'Pooled CF'!$G:$G,EF$6)</f>
        <v>0</v>
      </c>
      <c r="EG84" s="100">
        <f>SUMIFS('Pooled CF'!$I:$I,'Pooled CF'!$A:$A,$A84,'Pooled CF'!$G:$G,EG$6)</f>
        <v>0</v>
      </c>
      <c r="EH84" s="100">
        <f>SUMIFS('Pooled CF'!$I:$I,'Pooled CF'!$A:$A,$A84,'Pooled CF'!$G:$G,EH$6)</f>
        <v>0</v>
      </c>
      <c r="EI84" s="100">
        <f>SUMIFS('Pooled CF'!$I:$I,'Pooled CF'!$A:$A,$A84,'Pooled CF'!$G:$G,EI$6)</f>
        <v>0</v>
      </c>
      <c r="EJ84" s="100">
        <f>SUMIFS('Pooled CF'!$I:$I,'Pooled CF'!$A:$A,$A84,'Pooled CF'!$G:$G,EJ$6)</f>
        <v>0</v>
      </c>
      <c r="EK84" s="100">
        <f>SUMIFS('Pooled CF'!$I:$I,'Pooled CF'!$A:$A,$A84,'Pooled CF'!$G:$G,EK$6)</f>
        <v>0</v>
      </c>
      <c r="EL84" s="100">
        <f>SUMIFS('Pooled CF'!$I:$I,'Pooled CF'!$A:$A,$A84,'Pooled CF'!$G:$G,EL$6)</f>
        <v>0</v>
      </c>
      <c r="EM84" s="100">
        <f>SUMIFS('Pooled CF'!$I:$I,'Pooled CF'!$A:$A,$A84,'Pooled CF'!$G:$G,EM$6)</f>
        <v>0</v>
      </c>
      <c r="EN84" s="100">
        <f>SUMIFS('Pooled CF'!$I:$I,'Pooled CF'!$A:$A,$A84,'Pooled CF'!$G:$G,EN$6)</f>
        <v>0</v>
      </c>
      <c r="EO84" s="100">
        <f>SUMIFS('Pooled CF'!$I:$I,'Pooled CF'!$A:$A,$A84,'Pooled CF'!$G:$G,EO$6)</f>
        <v>0</v>
      </c>
      <c r="EP84" s="100">
        <f>SUMIFS('Pooled CF'!$I:$I,'Pooled CF'!$A:$A,$A84,'Pooled CF'!$G:$G,EP$6)</f>
        <v>0</v>
      </c>
      <c r="EQ84" s="100">
        <f>SUMIFS('Pooled CF'!$I:$I,'Pooled CF'!$A:$A,$A84,'Pooled CF'!$G:$G,EQ$6)</f>
        <v>0</v>
      </c>
      <c r="ER84" s="100">
        <f>SUMIFS('Pooled CF'!$I:$I,'Pooled CF'!$A:$A,$A84,'Pooled CF'!$G:$G,ER$6)</f>
        <v>0</v>
      </c>
      <c r="ES84" s="100">
        <f>SUMIFS('Pooled CF'!$I:$I,'Pooled CF'!$A:$A,$A84,'Pooled CF'!$G:$G,ES$6)</f>
        <v>0</v>
      </c>
      <c r="ET84" s="100">
        <f>SUMIFS('Pooled CF'!$I:$I,'Pooled CF'!$A:$A,$A84,'Pooled CF'!$G:$G,ET$6)</f>
        <v>0</v>
      </c>
      <c r="EU84" s="100">
        <f>SUMIFS('Pooled CF'!$I:$I,'Pooled CF'!$A:$A,$A84,'Pooled CF'!$G:$G,EU$6)</f>
        <v>0</v>
      </c>
      <c r="EV84" s="100">
        <f>SUMIFS('Pooled CF'!$I:$I,'Pooled CF'!$A:$A,$A84,'Pooled CF'!$G:$G,EV$6)</f>
        <v>0</v>
      </c>
      <c r="EW84" s="100">
        <f>SUMIFS('Pooled CF'!$I:$I,'Pooled CF'!$A:$A,$A84,'Pooled CF'!$G:$G,EW$6)</f>
        <v>0</v>
      </c>
      <c r="EX84" s="100">
        <f>SUMIFS('Pooled CF'!$I:$I,'Pooled CF'!$A:$A,$A84,'Pooled CF'!$G:$G,EX$6)</f>
        <v>0</v>
      </c>
      <c r="EY84" s="100">
        <f>SUMIFS('Pooled CF'!$I:$I,'Pooled CF'!$A:$A,$A84,'Pooled CF'!$G:$G,EY$6)</f>
        <v>0</v>
      </c>
      <c r="EZ84" s="100">
        <f>SUMIFS('Pooled CF'!$I:$I,'Pooled CF'!$A:$A,$A84,'Pooled CF'!$G:$G,EZ$6)</f>
        <v>0</v>
      </c>
      <c r="FA84" s="100">
        <f>SUMIFS('Pooled CF'!$I:$I,'Pooled CF'!$A:$A,$A84,'Pooled CF'!$G:$G,FA$6)</f>
        <v>0</v>
      </c>
      <c r="FB84" s="100">
        <f>SUMIFS('Pooled CF'!$I:$I,'Pooled CF'!$A:$A,$A84,'Pooled CF'!$G:$G,FB$6)</f>
        <v>0</v>
      </c>
      <c r="FC84" s="100">
        <f>SUMIFS('Pooled CF'!$I:$I,'Pooled CF'!$A:$A,$A84,'Pooled CF'!$G:$G,FC$6)</f>
        <v>0</v>
      </c>
      <c r="FD84" s="100">
        <f>SUMIFS('Pooled CF'!$I:$I,'Pooled CF'!$A:$A,$A84,'Pooled CF'!$G:$G,FD$6)</f>
        <v>0</v>
      </c>
      <c r="FE84" s="100">
        <f>SUMIFS('Pooled CF'!$I:$I,'Pooled CF'!$A:$A,$A84,'Pooled CF'!$G:$G,FE$6)</f>
        <v>0</v>
      </c>
      <c r="FF84" s="100">
        <f>SUMIFS('Pooled CF'!$I:$I,'Pooled CF'!$A:$A,$A84,'Pooled CF'!$G:$G,FF$6)</f>
        <v>0</v>
      </c>
      <c r="FG84" s="100">
        <f>SUMIFS('Pooled CF'!$I:$I,'Pooled CF'!$A:$A,$A84,'Pooled CF'!$G:$G,FG$6)</f>
        <v>0</v>
      </c>
      <c r="FH84" s="100">
        <f>SUMIFS('Pooled CF'!$I:$I,'Pooled CF'!$A:$A,$A84,'Pooled CF'!$G:$G,FH$6)</f>
        <v>0</v>
      </c>
      <c r="FI84" s="100">
        <f>SUMIFS('Pooled CF'!$I:$I,'Pooled CF'!$A:$A,$A84,'Pooled CF'!$G:$G,FI$6)</f>
        <v>0</v>
      </c>
      <c r="FJ84" s="100">
        <f>SUMIFS('Pooled CF'!$I:$I,'Pooled CF'!$A:$A,$A84,'Pooled CF'!$G:$G,FJ$6)</f>
        <v>0</v>
      </c>
      <c r="FK84" s="100">
        <f>SUMIFS('Pooled CF'!$I:$I,'Pooled CF'!$A:$A,$A84,'Pooled CF'!$G:$G,FK$6)</f>
        <v>0</v>
      </c>
      <c r="FL84" s="100">
        <f>SUMIFS('Pooled CF'!$I:$I,'Pooled CF'!$A:$A,$A84,'Pooled CF'!$G:$G,FL$6)</f>
        <v>0</v>
      </c>
      <c r="FM84" s="100">
        <f>SUMIFS('Pooled CF'!$I:$I,'Pooled CF'!$A:$A,$A84,'Pooled CF'!$G:$G,FM$6)</f>
        <v>0</v>
      </c>
      <c r="FN84" s="100">
        <f>SUMIFS('Pooled CF'!$I:$I,'Pooled CF'!$A:$A,$A84,'Pooled CF'!$G:$G,FN$6)</f>
        <v>0</v>
      </c>
      <c r="FO84" s="100">
        <f>SUMIFS('Pooled CF'!$I:$I,'Pooled CF'!$A:$A,$A84,'Pooled CF'!$G:$G,FO$6)</f>
        <v>0</v>
      </c>
      <c r="FP84" s="100">
        <f>SUMIFS('Pooled CF'!$I:$I,'Pooled CF'!$A:$A,$A84,'Pooled CF'!$G:$G,FP$6)</f>
        <v>0</v>
      </c>
      <c r="FQ84" s="100">
        <f>SUMIFS('Pooled CF'!$I:$I,'Pooled CF'!$A:$A,$A84,'Pooled CF'!$G:$G,FQ$6)</f>
        <v>0</v>
      </c>
      <c r="FR84" s="100">
        <f>SUMIFS('Pooled CF'!$I:$I,'Pooled CF'!$A:$A,$A84,'Pooled CF'!$G:$G,FR$6)</f>
        <v>0</v>
      </c>
      <c r="FS84" s="100">
        <f>SUMIFS('Pooled CF'!$I:$I,'Pooled CF'!$A:$A,$A84,'Pooled CF'!$G:$G,FS$6)</f>
        <v>31327644.89625749</v>
      </c>
      <c r="FT84" s="100">
        <f>SUMIFS('Pooled CF'!$I:$I,'Pooled CF'!$A:$A,$A84,'Pooled CF'!$G:$G,FT$6)</f>
        <v>0</v>
      </c>
      <c r="FU84" s="100">
        <f>SUMIFS('Pooled CF'!$I:$I,'Pooled CF'!$A:$A,$A84,'Pooled CF'!$G:$G,FU$6)</f>
        <v>0</v>
      </c>
      <c r="FV84" s="100">
        <f>SUMIFS('Pooled CF'!$I:$I,'Pooled CF'!$A:$A,$A84,'Pooled CF'!$G:$G,FV$6)</f>
        <v>0</v>
      </c>
      <c r="FW84" s="100">
        <f>SUMIFS('Pooled CF'!$I:$I,'Pooled CF'!$A:$A,$A84,'Pooled CF'!$G:$G,FW$6)</f>
        <v>0</v>
      </c>
      <c r="FX84" s="100">
        <f>SUMIFS('Pooled CF'!$I:$I,'Pooled CF'!$A:$A,$A84,'Pooled CF'!$G:$G,FX$6)</f>
        <v>0</v>
      </c>
      <c r="FY84" s="100">
        <f>SUMIFS('Pooled CF'!$I:$I,'Pooled CF'!$A:$A,$A84,'Pooled CF'!$G:$G,FY$6)</f>
        <v>0</v>
      </c>
      <c r="FZ84" s="100">
        <f>SUMIFS('Pooled CF'!$I:$I,'Pooled CF'!$A:$A,$A84,'Pooled CF'!$G:$G,FZ$6)</f>
        <v>0</v>
      </c>
      <c r="GA84" s="100">
        <f>SUMIFS('Pooled CF'!$I:$I,'Pooled CF'!$A:$A,$A84,'Pooled CF'!$G:$G,GA$6)</f>
        <v>0</v>
      </c>
      <c r="GB84" s="100">
        <f>SUMIFS('Pooled CF'!$I:$I,'Pooled CF'!$A:$A,$A84,'Pooled CF'!$G:$G,GB$6)</f>
        <v>0</v>
      </c>
      <c r="GC84" s="100">
        <f>SUMIFS('Pooled CF'!$I:$I,'Pooled CF'!$A:$A,$A84,'Pooled CF'!$G:$G,GC$6)</f>
        <v>0</v>
      </c>
      <c r="GD84" s="100">
        <f>SUMIFS('Pooled CF'!$I:$I,'Pooled CF'!$A:$A,$A84,'Pooled CF'!$G:$G,GD$6)</f>
        <v>0</v>
      </c>
      <c r="GE84" s="100">
        <f>SUMIFS('Pooled CF'!$I:$I,'Pooled CF'!$A:$A,$A84,'Pooled CF'!$G:$G,GE$6)</f>
        <v>0</v>
      </c>
      <c r="GF84" s="100">
        <f>SUMIFS('Pooled CF'!$I:$I,'Pooled CF'!$A:$A,$A84,'Pooled CF'!$G:$G,GF$6)</f>
        <v>0</v>
      </c>
      <c r="GG84" s="100">
        <f>SUMIFS('Pooled CF'!$I:$I,'Pooled CF'!$A:$A,$A84,'Pooled CF'!$G:$G,GG$6)</f>
        <v>0</v>
      </c>
      <c r="GH84" s="100">
        <f>SUMIFS('Pooled CF'!$I:$I,'Pooled CF'!$A:$A,$A84,'Pooled CF'!$G:$G,GH$6)</f>
        <v>0</v>
      </c>
      <c r="GI84" s="100">
        <f>SUMIFS('Pooled CF'!$I:$I,'Pooled CF'!$A:$A,$A84,'Pooled CF'!$G:$G,GI$6)</f>
        <v>0</v>
      </c>
      <c r="GJ84" s="100">
        <f>SUMIFS('Pooled CF'!$I:$I,'Pooled CF'!$A:$A,$A84,'Pooled CF'!$G:$G,GJ$6)</f>
        <v>0</v>
      </c>
      <c r="GK84" s="100">
        <f>SUMIFS('Pooled CF'!$I:$I,'Pooled CF'!$A:$A,$A84,'Pooled CF'!$G:$G,GK$6)</f>
        <v>0</v>
      </c>
      <c r="GL84" s="100">
        <f>SUMIFS('Pooled CF'!$I:$I,'Pooled CF'!$A:$A,$A84,'Pooled CF'!$G:$G,GL$6)</f>
        <v>0</v>
      </c>
      <c r="GM84" s="100">
        <f>SUMIFS('Pooled CF'!$I:$I,'Pooled CF'!$A:$A,$A84,'Pooled CF'!$G:$G,GM$6)</f>
        <v>0</v>
      </c>
      <c r="GN84" s="100">
        <f>SUMIFS('Pooled CF'!$I:$I,'Pooled CF'!$A:$A,$A84,'Pooled CF'!$G:$G,GN$6)</f>
        <v>0</v>
      </c>
      <c r="GO84" s="100">
        <f>SUMIFS('Pooled CF'!$I:$I,'Pooled CF'!$A:$A,$A84,'Pooled CF'!$G:$G,GO$6)</f>
        <v>0</v>
      </c>
      <c r="GP84" s="100">
        <f>SUMIFS('Pooled CF'!$I:$I,'Pooled CF'!$A:$A,$A84,'Pooled CF'!$G:$G,GP$6)</f>
        <v>0</v>
      </c>
      <c r="GQ84" s="100">
        <f>SUMIFS('Pooled CF'!$I:$I,'Pooled CF'!$A:$A,$A84,'Pooled CF'!$G:$G,GQ$6)</f>
        <v>0</v>
      </c>
      <c r="GR84" s="100">
        <f>SUMIFS('Pooled CF'!$I:$I,'Pooled CF'!$A:$A,$A84,'Pooled CF'!$G:$G,GR$6)</f>
        <v>0</v>
      </c>
      <c r="GS84" s="100">
        <f>SUMIFS('Pooled CF'!$I:$I,'Pooled CF'!$A:$A,$A84,'Pooled CF'!$G:$G,GS$6)</f>
        <v>0</v>
      </c>
      <c r="GU84" s="85">
        <f t="shared" si="204"/>
        <v>0</v>
      </c>
      <c r="GV84" s="85">
        <f t="shared" si="204"/>
        <v>0</v>
      </c>
      <c r="GW84" s="85">
        <f t="shared" si="204"/>
        <v>0</v>
      </c>
      <c r="GX84" s="85">
        <f t="shared" si="204"/>
        <v>0</v>
      </c>
      <c r="GY84" s="85">
        <f t="shared" si="204"/>
        <v>0</v>
      </c>
      <c r="GZ84" s="85">
        <f t="shared" si="204"/>
        <v>0</v>
      </c>
      <c r="HA84" s="85">
        <f t="shared" si="204"/>
        <v>0</v>
      </c>
      <c r="HB84" s="85">
        <f t="shared" si="204"/>
        <v>0</v>
      </c>
      <c r="HC84" s="85">
        <f t="shared" si="204"/>
        <v>0</v>
      </c>
      <c r="HD84" s="85">
        <f t="shared" si="204"/>
        <v>0</v>
      </c>
      <c r="HE84" s="85">
        <f t="shared" si="204"/>
        <v>0</v>
      </c>
      <c r="HF84" s="85">
        <f t="shared" si="204"/>
        <v>0</v>
      </c>
      <c r="HG84" s="85">
        <f t="shared" si="204"/>
        <v>0</v>
      </c>
      <c r="HH84" s="85">
        <f t="shared" si="204"/>
        <v>31327644.89625749</v>
      </c>
      <c r="HI84" s="85">
        <f t="shared" si="204"/>
        <v>0</v>
      </c>
      <c r="HJ84" s="85">
        <f t="shared" si="204"/>
        <v>0</v>
      </c>
      <c r="HK84" s="85">
        <f t="shared" si="203"/>
        <v>31327644.89625749</v>
      </c>
    </row>
    <row r="85" spans="1:219" hidden="1" outlineLevel="1" x14ac:dyDescent="0.75">
      <c r="A85" s="112" t="str">
        <f t="shared" si="201"/>
        <v>CGCMT 2018-C6 B-Piece Cashflows</v>
      </c>
      <c r="B85" s="112" t="str">
        <f t="shared" si="201"/>
        <v>CGCMT 2018-C6</v>
      </c>
      <c r="C85" s="104"/>
      <c r="D85" s="87"/>
      <c r="E85" s="88"/>
      <c r="F85" s="85"/>
      <c r="G85" s="85"/>
      <c r="H85" s="86"/>
      <c r="I85" s="95"/>
      <c r="K85" s="100">
        <f>SUMIFS('Pooled CF'!$I:$I,'Pooled CF'!$A:$A,$A85,'Pooled CF'!$G:$G,K$6)</f>
        <v>0</v>
      </c>
      <c r="L85" s="100">
        <f>SUMIFS('Pooled CF'!$I:$I,'Pooled CF'!$A:$A,$A85,'Pooled CF'!$G:$G,L$6)</f>
        <v>0</v>
      </c>
      <c r="M85" s="100">
        <f>SUMIFS('Pooled CF'!$I:$I,'Pooled CF'!$A:$A,$A85,'Pooled CF'!$G:$G,M$6)</f>
        <v>0</v>
      </c>
      <c r="N85" s="100">
        <f>SUMIFS('Pooled CF'!$I:$I,'Pooled CF'!$A:$A,$A85,'Pooled CF'!$G:$G,N$6)</f>
        <v>0</v>
      </c>
      <c r="O85" s="100">
        <f>SUMIFS('Pooled CF'!$I:$I,'Pooled CF'!$A:$A,$A85,'Pooled CF'!$G:$G,O$6)</f>
        <v>0</v>
      </c>
      <c r="P85" s="100">
        <f>SUMIFS('Pooled CF'!$I:$I,'Pooled CF'!$A:$A,$A85,'Pooled CF'!$G:$G,P$6)</f>
        <v>0</v>
      </c>
      <c r="Q85" s="100">
        <f>SUMIFS('Pooled CF'!$I:$I,'Pooled CF'!$A:$A,$A85,'Pooled CF'!$G:$G,Q$6)</f>
        <v>0</v>
      </c>
      <c r="R85" s="100">
        <f>SUMIFS('Pooled CF'!$I:$I,'Pooled CF'!$A:$A,$A85,'Pooled CF'!$G:$G,R$6)</f>
        <v>0</v>
      </c>
      <c r="S85" s="100">
        <f>SUMIFS('Pooled CF'!$I:$I,'Pooled CF'!$A:$A,$A85,'Pooled CF'!$G:$G,S$6)</f>
        <v>0</v>
      </c>
      <c r="T85" s="100">
        <f>SUMIFS('Pooled CF'!$I:$I,'Pooled CF'!$A:$A,$A85,'Pooled CF'!$G:$G,T$6)</f>
        <v>0</v>
      </c>
      <c r="U85" s="100">
        <f>SUMIFS('Pooled CF'!$I:$I,'Pooled CF'!$A:$A,$A85,'Pooled CF'!$G:$G,U$6)</f>
        <v>0</v>
      </c>
      <c r="V85" s="100">
        <f>SUMIFS('Pooled CF'!$I:$I,'Pooled CF'!$A:$A,$A85,'Pooled CF'!$G:$G,V$6)</f>
        <v>0</v>
      </c>
      <c r="W85" s="100">
        <f>SUMIFS('Pooled CF'!$I:$I,'Pooled CF'!$A:$A,$A85,'Pooled CF'!$G:$G,W$6)</f>
        <v>0</v>
      </c>
      <c r="X85" s="100">
        <f>SUMIFS('Pooled CF'!$I:$I,'Pooled CF'!$A:$A,$A85,'Pooled CF'!$G:$G,X$6)</f>
        <v>0</v>
      </c>
      <c r="Y85" s="100">
        <f>SUMIFS('Pooled CF'!$I:$I,'Pooled CF'!$A:$A,$A85,'Pooled CF'!$G:$G,Y$6)</f>
        <v>0</v>
      </c>
      <c r="Z85" s="100">
        <f>SUMIFS('Pooled CF'!$I:$I,'Pooled CF'!$A:$A,$A85,'Pooled CF'!$G:$G,Z$6)</f>
        <v>0</v>
      </c>
      <c r="AA85" s="100">
        <f>SUMIFS('Pooled CF'!$I:$I,'Pooled CF'!$A:$A,$A85,'Pooled CF'!$G:$G,AA$6)</f>
        <v>0</v>
      </c>
      <c r="AB85" s="100">
        <f>SUMIFS('Pooled CF'!$I:$I,'Pooled CF'!$A:$A,$A85,'Pooled CF'!$G:$G,AB$6)</f>
        <v>0</v>
      </c>
      <c r="AC85" s="100">
        <f>SUMIFS('Pooled CF'!$I:$I,'Pooled CF'!$A:$A,$A85,'Pooled CF'!$G:$G,AC$6)</f>
        <v>0</v>
      </c>
      <c r="AD85" s="100">
        <f>SUMIFS('Pooled CF'!$I:$I,'Pooled CF'!$A:$A,$A85,'Pooled CF'!$G:$G,AD$6)</f>
        <v>0</v>
      </c>
      <c r="AE85" s="100">
        <f>SUMIFS('Pooled CF'!$I:$I,'Pooled CF'!$A:$A,$A85,'Pooled CF'!$G:$G,AE$6)</f>
        <v>0</v>
      </c>
      <c r="AF85" s="100">
        <f>SUMIFS('Pooled CF'!$I:$I,'Pooled CF'!$A:$A,$A85,'Pooled CF'!$G:$G,AF$6)</f>
        <v>0</v>
      </c>
      <c r="AG85" s="100">
        <f>SUMIFS('Pooled CF'!$I:$I,'Pooled CF'!$A:$A,$A85,'Pooled CF'!$G:$G,AG$6)</f>
        <v>0</v>
      </c>
      <c r="AH85" s="100">
        <f>SUMIFS('Pooled CF'!$I:$I,'Pooled CF'!$A:$A,$A85,'Pooled CF'!$G:$G,AH$6)</f>
        <v>0</v>
      </c>
      <c r="AI85" s="100">
        <f>SUMIFS('Pooled CF'!$I:$I,'Pooled CF'!$A:$A,$A85,'Pooled CF'!$G:$G,AI$6)</f>
        <v>0</v>
      </c>
      <c r="AJ85" s="100">
        <f>SUMIFS('Pooled CF'!$I:$I,'Pooled CF'!$A:$A,$A85,'Pooled CF'!$G:$G,AJ$6)</f>
        <v>0</v>
      </c>
      <c r="AK85" s="100">
        <f>SUMIFS('Pooled CF'!$I:$I,'Pooled CF'!$A:$A,$A85,'Pooled CF'!$G:$G,AK$6)</f>
        <v>0</v>
      </c>
      <c r="AL85" s="100">
        <f>SUMIFS('Pooled CF'!$I:$I,'Pooled CF'!$A:$A,$A85,'Pooled CF'!$G:$G,AL$6)</f>
        <v>0</v>
      </c>
      <c r="AM85" s="100">
        <f>SUMIFS('Pooled CF'!$I:$I,'Pooled CF'!$A:$A,$A85,'Pooled CF'!$G:$G,AM$6)</f>
        <v>0</v>
      </c>
      <c r="AN85" s="100">
        <f>SUMIFS('Pooled CF'!$I:$I,'Pooled CF'!$A:$A,$A85,'Pooled CF'!$G:$G,AN$6)</f>
        <v>0</v>
      </c>
      <c r="AO85" s="100">
        <f>SUMIFS('Pooled CF'!$I:$I,'Pooled CF'!$A:$A,$A85,'Pooled CF'!$G:$G,AO$6)</f>
        <v>0</v>
      </c>
      <c r="AP85" s="100">
        <f>SUMIFS('Pooled CF'!$I:$I,'Pooled CF'!$A:$A,$A85,'Pooled CF'!$G:$G,AP$6)</f>
        <v>0</v>
      </c>
      <c r="AQ85" s="100">
        <f>SUMIFS('Pooled CF'!$I:$I,'Pooled CF'!$A:$A,$A85,'Pooled CF'!$G:$G,AQ$6)</f>
        <v>0</v>
      </c>
      <c r="AR85" s="100">
        <f>SUMIFS('Pooled CF'!$I:$I,'Pooled CF'!$A:$A,$A85,'Pooled CF'!$G:$G,AR$6)</f>
        <v>0</v>
      </c>
      <c r="AS85" s="100">
        <f>SUMIFS('Pooled CF'!$I:$I,'Pooled CF'!$A:$A,$A85,'Pooled CF'!$G:$G,AS$6)</f>
        <v>0</v>
      </c>
      <c r="AT85" s="100">
        <f>SUMIFS('Pooled CF'!$I:$I,'Pooled CF'!$A:$A,$A85,'Pooled CF'!$G:$G,AT$6)</f>
        <v>0</v>
      </c>
      <c r="AU85" s="100">
        <f>SUMIFS('Pooled CF'!$I:$I,'Pooled CF'!$A:$A,$A85,'Pooled CF'!$G:$G,AU$6)</f>
        <v>0</v>
      </c>
      <c r="AV85" s="100">
        <f>SUMIFS('Pooled CF'!$I:$I,'Pooled CF'!$A:$A,$A85,'Pooled CF'!$G:$G,AV$6)</f>
        <v>0</v>
      </c>
      <c r="AW85" s="100">
        <f>SUMIFS('Pooled CF'!$I:$I,'Pooled CF'!$A:$A,$A85,'Pooled CF'!$G:$G,AW$6)</f>
        <v>0</v>
      </c>
      <c r="AX85" s="100">
        <f>SUMIFS('Pooled CF'!$I:$I,'Pooled CF'!$A:$A,$A85,'Pooled CF'!$G:$G,AX$6)</f>
        <v>0</v>
      </c>
      <c r="AY85" s="100">
        <f>SUMIFS('Pooled CF'!$I:$I,'Pooled CF'!$A:$A,$A85,'Pooled CF'!$G:$G,AY$6)</f>
        <v>0</v>
      </c>
      <c r="AZ85" s="100">
        <f>SUMIFS('Pooled CF'!$I:$I,'Pooled CF'!$A:$A,$A85,'Pooled CF'!$G:$G,AZ$6)</f>
        <v>0</v>
      </c>
      <c r="BA85" s="100">
        <f>SUMIFS('Pooled CF'!$I:$I,'Pooled CF'!$A:$A,$A85,'Pooled CF'!$G:$G,BA$6)</f>
        <v>0</v>
      </c>
      <c r="BB85" s="100">
        <f>SUMIFS('Pooled CF'!$I:$I,'Pooled CF'!$A:$A,$A85,'Pooled CF'!$G:$G,BB$6)</f>
        <v>0</v>
      </c>
      <c r="BC85" s="100">
        <f>SUMIFS('Pooled CF'!$I:$I,'Pooled CF'!$A:$A,$A85,'Pooled CF'!$G:$G,BC$6)</f>
        <v>0</v>
      </c>
      <c r="BD85" s="100">
        <f>SUMIFS('Pooled CF'!$I:$I,'Pooled CF'!$A:$A,$A85,'Pooled CF'!$G:$G,BD$6)</f>
        <v>0</v>
      </c>
      <c r="BE85" s="100">
        <f>SUMIFS('Pooled CF'!$I:$I,'Pooled CF'!$A:$A,$A85,'Pooled CF'!$G:$G,BE$6)</f>
        <v>0</v>
      </c>
      <c r="BF85" s="100">
        <f>SUMIFS('Pooled CF'!$I:$I,'Pooled CF'!$A:$A,$A85,'Pooled CF'!$G:$G,BF$6)</f>
        <v>0</v>
      </c>
      <c r="BG85" s="100">
        <f>SUMIFS('Pooled CF'!$I:$I,'Pooled CF'!$A:$A,$A85,'Pooled CF'!$G:$G,BG$6)</f>
        <v>0</v>
      </c>
      <c r="BH85" s="100">
        <f>SUMIFS('Pooled CF'!$I:$I,'Pooled CF'!$A:$A,$A85,'Pooled CF'!$G:$G,BH$6)</f>
        <v>0</v>
      </c>
      <c r="BI85" s="100">
        <f>SUMIFS('Pooled CF'!$I:$I,'Pooled CF'!$A:$A,$A85,'Pooled CF'!$G:$G,BI$6)</f>
        <v>0</v>
      </c>
      <c r="BJ85" s="100">
        <f>SUMIFS('Pooled CF'!$I:$I,'Pooled CF'!$A:$A,$A85,'Pooled CF'!$G:$G,BJ$6)</f>
        <v>0</v>
      </c>
      <c r="BK85" s="100">
        <f>SUMIFS('Pooled CF'!$I:$I,'Pooled CF'!$A:$A,$A85,'Pooled CF'!$G:$G,BK$6)</f>
        <v>0</v>
      </c>
      <c r="BL85" s="100">
        <f>SUMIFS('Pooled CF'!$I:$I,'Pooled CF'!$A:$A,$A85,'Pooled CF'!$G:$G,BL$6)</f>
        <v>0</v>
      </c>
      <c r="BM85" s="100">
        <f>SUMIFS('Pooled CF'!$I:$I,'Pooled CF'!$A:$A,$A85,'Pooled CF'!$G:$G,BM$6)</f>
        <v>0</v>
      </c>
      <c r="BN85" s="100">
        <f>SUMIFS('Pooled CF'!$I:$I,'Pooled CF'!$A:$A,$A85,'Pooled CF'!$G:$G,BN$6)</f>
        <v>0</v>
      </c>
      <c r="BO85" s="100">
        <f>SUMIFS('Pooled CF'!$I:$I,'Pooled CF'!$A:$A,$A85,'Pooled CF'!$G:$G,BO$6)</f>
        <v>0</v>
      </c>
      <c r="BP85" s="100">
        <f>SUMIFS('Pooled CF'!$I:$I,'Pooled CF'!$A:$A,$A85,'Pooled CF'!$G:$G,BP$6)</f>
        <v>0</v>
      </c>
      <c r="BQ85" s="100">
        <f>SUMIFS('Pooled CF'!$I:$I,'Pooled CF'!$A:$A,$A85,'Pooled CF'!$G:$G,BQ$6)</f>
        <v>0</v>
      </c>
      <c r="BR85" s="100">
        <f>SUMIFS('Pooled CF'!$I:$I,'Pooled CF'!$A:$A,$A85,'Pooled CF'!$G:$G,BR$6)</f>
        <v>0</v>
      </c>
      <c r="BS85" s="100">
        <f>SUMIFS('Pooled CF'!$I:$I,'Pooled CF'!$A:$A,$A85,'Pooled CF'!$G:$G,BS$6)</f>
        <v>0</v>
      </c>
      <c r="BT85" s="100">
        <f>SUMIFS('Pooled CF'!$I:$I,'Pooled CF'!$A:$A,$A85,'Pooled CF'!$G:$G,BT$6)</f>
        <v>0</v>
      </c>
      <c r="BU85" s="100">
        <f>SUMIFS('Pooled CF'!$I:$I,'Pooled CF'!$A:$A,$A85,'Pooled CF'!$G:$G,BU$6)</f>
        <v>0</v>
      </c>
      <c r="BV85" s="100">
        <f>SUMIFS('Pooled CF'!$I:$I,'Pooled CF'!$A:$A,$A85,'Pooled CF'!$G:$G,BV$6)</f>
        <v>0</v>
      </c>
      <c r="BW85" s="100">
        <f>SUMIFS('Pooled CF'!$I:$I,'Pooled CF'!$A:$A,$A85,'Pooled CF'!$G:$G,BW$6)</f>
        <v>0</v>
      </c>
      <c r="BX85" s="100">
        <f>SUMIFS('Pooled CF'!$I:$I,'Pooled CF'!$A:$A,$A85,'Pooled CF'!$G:$G,BX$6)</f>
        <v>0</v>
      </c>
      <c r="BY85" s="100">
        <f>SUMIFS('Pooled CF'!$I:$I,'Pooled CF'!$A:$A,$A85,'Pooled CF'!$G:$G,BY$6)</f>
        <v>0</v>
      </c>
      <c r="BZ85" s="100">
        <f>SUMIFS('Pooled CF'!$I:$I,'Pooled CF'!$A:$A,$A85,'Pooled CF'!$G:$G,BZ$6)</f>
        <v>0</v>
      </c>
      <c r="CA85" s="100">
        <f>SUMIFS('Pooled CF'!$I:$I,'Pooled CF'!$A:$A,$A85,'Pooled CF'!$G:$G,CA$6)</f>
        <v>0</v>
      </c>
      <c r="CB85" s="100">
        <f>SUMIFS('Pooled CF'!$I:$I,'Pooled CF'!$A:$A,$A85,'Pooled CF'!$G:$G,CB$6)</f>
        <v>0</v>
      </c>
      <c r="CC85" s="100">
        <f>SUMIFS('Pooled CF'!$I:$I,'Pooled CF'!$A:$A,$A85,'Pooled CF'!$G:$G,CC$6)</f>
        <v>0</v>
      </c>
      <c r="CD85" s="100">
        <f>SUMIFS('Pooled CF'!$I:$I,'Pooled CF'!$A:$A,$A85,'Pooled CF'!$G:$G,CD$6)</f>
        <v>0</v>
      </c>
      <c r="CE85" s="100">
        <f>SUMIFS('Pooled CF'!$I:$I,'Pooled CF'!$A:$A,$A85,'Pooled CF'!$G:$G,CE$6)</f>
        <v>0</v>
      </c>
      <c r="CF85" s="100">
        <f>SUMIFS('Pooled CF'!$I:$I,'Pooled CF'!$A:$A,$A85,'Pooled CF'!$G:$G,CF$6)</f>
        <v>0</v>
      </c>
      <c r="CG85" s="100">
        <f>SUMIFS('Pooled CF'!$I:$I,'Pooled CF'!$A:$A,$A85,'Pooled CF'!$G:$G,CG$6)</f>
        <v>0</v>
      </c>
      <c r="CH85" s="100">
        <f>SUMIFS('Pooled CF'!$I:$I,'Pooled CF'!$A:$A,$A85,'Pooled CF'!$G:$G,CH$6)</f>
        <v>0</v>
      </c>
      <c r="CI85" s="100">
        <f>SUMIFS('Pooled CF'!$I:$I,'Pooled CF'!$A:$A,$A85,'Pooled CF'!$G:$G,CI$6)</f>
        <v>0</v>
      </c>
      <c r="CJ85" s="100">
        <f>SUMIFS('Pooled CF'!$I:$I,'Pooled CF'!$A:$A,$A85,'Pooled CF'!$G:$G,CJ$6)</f>
        <v>0</v>
      </c>
      <c r="CK85" s="100">
        <f>SUMIFS('Pooled CF'!$I:$I,'Pooled CF'!$A:$A,$A85,'Pooled CF'!$G:$G,CK$6)</f>
        <v>0</v>
      </c>
      <c r="CL85" s="100">
        <f>SUMIFS('Pooled CF'!$I:$I,'Pooled CF'!$A:$A,$A85,'Pooled CF'!$G:$G,CL$6)</f>
        <v>0</v>
      </c>
      <c r="CM85" s="100">
        <f>SUMIFS('Pooled CF'!$I:$I,'Pooled CF'!$A:$A,$A85,'Pooled CF'!$G:$G,CM$6)</f>
        <v>0</v>
      </c>
      <c r="CN85" s="100">
        <f>SUMIFS('Pooled CF'!$I:$I,'Pooled CF'!$A:$A,$A85,'Pooled CF'!$G:$G,CN$6)</f>
        <v>0</v>
      </c>
      <c r="CO85" s="100">
        <f>SUMIFS('Pooled CF'!$I:$I,'Pooled CF'!$A:$A,$A85,'Pooled CF'!$G:$G,CO$6)</f>
        <v>0</v>
      </c>
      <c r="CP85" s="100">
        <f>SUMIFS('Pooled CF'!$I:$I,'Pooled CF'!$A:$A,$A85,'Pooled CF'!$G:$G,CP$6)</f>
        <v>0</v>
      </c>
      <c r="CQ85" s="100">
        <f>SUMIFS('Pooled CF'!$I:$I,'Pooled CF'!$A:$A,$A85,'Pooled CF'!$G:$G,CQ$6)</f>
        <v>0</v>
      </c>
      <c r="CR85" s="100">
        <f>SUMIFS('Pooled CF'!$I:$I,'Pooled CF'!$A:$A,$A85,'Pooled CF'!$G:$G,CR$6)</f>
        <v>0</v>
      </c>
      <c r="CS85" s="100">
        <f>SUMIFS('Pooled CF'!$I:$I,'Pooled CF'!$A:$A,$A85,'Pooled CF'!$G:$G,CS$6)</f>
        <v>0</v>
      </c>
      <c r="CT85" s="100">
        <f>SUMIFS('Pooled CF'!$I:$I,'Pooled CF'!$A:$A,$A85,'Pooled CF'!$G:$G,CT$6)</f>
        <v>0</v>
      </c>
      <c r="CU85" s="100">
        <f>SUMIFS('Pooled CF'!$I:$I,'Pooled CF'!$A:$A,$A85,'Pooled CF'!$G:$G,CU$6)</f>
        <v>0</v>
      </c>
      <c r="CV85" s="100">
        <f>SUMIFS('Pooled CF'!$I:$I,'Pooled CF'!$A:$A,$A85,'Pooled CF'!$G:$G,CV$6)</f>
        <v>0</v>
      </c>
      <c r="CW85" s="100">
        <f>SUMIFS('Pooled CF'!$I:$I,'Pooled CF'!$A:$A,$A85,'Pooled CF'!$G:$G,CW$6)</f>
        <v>0</v>
      </c>
      <c r="CX85" s="100">
        <f>SUMIFS('Pooled CF'!$I:$I,'Pooled CF'!$A:$A,$A85,'Pooled CF'!$G:$G,CX$6)</f>
        <v>0</v>
      </c>
      <c r="CY85" s="100">
        <f>SUMIFS('Pooled CF'!$I:$I,'Pooled CF'!$A:$A,$A85,'Pooled CF'!$G:$G,CY$6)</f>
        <v>0</v>
      </c>
      <c r="CZ85" s="100">
        <f>SUMIFS('Pooled CF'!$I:$I,'Pooled CF'!$A:$A,$A85,'Pooled CF'!$G:$G,CZ$6)</f>
        <v>0</v>
      </c>
      <c r="DA85" s="100">
        <f>SUMIFS('Pooled CF'!$I:$I,'Pooled CF'!$A:$A,$A85,'Pooled CF'!$G:$G,DA$6)</f>
        <v>0</v>
      </c>
      <c r="DB85" s="100">
        <f>SUMIFS('Pooled CF'!$I:$I,'Pooled CF'!$A:$A,$A85,'Pooled CF'!$G:$G,DB$6)</f>
        <v>0</v>
      </c>
      <c r="DC85" s="100">
        <f>SUMIFS('Pooled CF'!$I:$I,'Pooled CF'!$A:$A,$A85,'Pooled CF'!$G:$G,DC$6)</f>
        <v>0</v>
      </c>
      <c r="DD85" s="100">
        <f>SUMIFS('Pooled CF'!$I:$I,'Pooled CF'!$A:$A,$A85,'Pooled CF'!$G:$G,DD$6)</f>
        <v>0</v>
      </c>
      <c r="DE85" s="100">
        <f>SUMIFS('Pooled CF'!$I:$I,'Pooled CF'!$A:$A,$A85,'Pooled CF'!$G:$G,DE$6)</f>
        <v>0</v>
      </c>
      <c r="DF85" s="100">
        <f>SUMIFS('Pooled CF'!$I:$I,'Pooled CF'!$A:$A,$A85,'Pooled CF'!$G:$G,DF$6)</f>
        <v>0</v>
      </c>
      <c r="DG85" s="100">
        <f>SUMIFS('Pooled CF'!$I:$I,'Pooled CF'!$A:$A,$A85,'Pooled CF'!$G:$G,DG$6)</f>
        <v>0</v>
      </c>
      <c r="DH85" s="100">
        <f>SUMIFS('Pooled CF'!$I:$I,'Pooled CF'!$A:$A,$A85,'Pooled CF'!$G:$G,DH$6)</f>
        <v>0</v>
      </c>
      <c r="DI85" s="100">
        <f>SUMIFS('Pooled CF'!$I:$I,'Pooled CF'!$A:$A,$A85,'Pooled CF'!$G:$G,DI$6)</f>
        <v>0</v>
      </c>
      <c r="DJ85" s="100">
        <f>SUMIFS('Pooled CF'!$I:$I,'Pooled CF'!$A:$A,$A85,'Pooled CF'!$G:$G,DJ$6)</f>
        <v>0</v>
      </c>
      <c r="DK85" s="100">
        <f>SUMIFS('Pooled CF'!$I:$I,'Pooled CF'!$A:$A,$A85,'Pooled CF'!$G:$G,DK$6)</f>
        <v>0</v>
      </c>
      <c r="DL85" s="100">
        <f>SUMIFS('Pooled CF'!$I:$I,'Pooled CF'!$A:$A,$A85,'Pooled CF'!$G:$G,DL$6)</f>
        <v>0</v>
      </c>
      <c r="DM85" s="100">
        <f>SUMIFS('Pooled CF'!$I:$I,'Pooled CF'!$A:$A,$A85,'Pooled CF'!$G:$G,DM$6)</f>
        <v>0</v>
      </c>
      <c r="DN85" s="100">
        <f>SUMIFS('Pooled CF'!$I:$I,'Pooled CF'!$A:$A,$A85,'Pooled CF'!$G:$G,DN$6)</f>
        <v>0</v>
      </c>
      <c r="DO85" s="100">
        <f>SUMIFS('Pooled CF'!$I:$I,'Pooled CF'!$A:$A,$A85,'Pooled CF'!$G:$G,DO$6)</f>
        <v>0</v>
      </c>
      <c r="DP85" s="100">
        <f>SUMIFS('Pooled CF'!$I:$I,'Pooled CF'!$A:$A,$A85,'Pooled CF'!$G:$G,DP$6)</f>
        <v>0</v>
      </c>
      <c r="DQ85" s="100">
        <f>SUMIFS('Pooled CF'!$I:$I,'Pooled CF'!$A:$A,$A85,'Pooled CF'!$G:$G,DQ$6)</f>
        <v>0</v>
      </c>
      <c r="DR85" s="100">
        <f>SUMIFS('Pooled CF'!$I:$I,'Pooled CF'!$A:$A,$A85,'Pooled CF'!$G:$G,DR$6)</f>
        <v>0</v>
      </c>
      <c r="DS85" s="100">
        <f>SUMIFS('Pooled CF'!$I:$I,'Pooled CF'!$A:$A,$A85,'Pooled CF'!$G:$G,DS$6)</f>
        <v>0</v>
      </c>
      <c r="DT85" s="100">
        <f>SUMIFS('Pooled CF'!$I:$I,'Pooled CF'!$A:$A,$A85,'Pooled CF'!$G:$G,DT$6)</f>
        <v>0</v>
      </c>
      <c r="DU85" s="100">
        <f>SUMIFS('Pooled CF'!$I:$I,'Pooled CF'!$A:$A,$A85,'Pooled CF'!$G:$G,DU$6)</f>
        <v>0</v>
      </c>
      <c r="DV85" s="100">
        <f>SUMIFS('Pooled CF'!$I:$I,'Pooled CF'!$A:$A,$A85,'Pooled CF'!$G:$G,DV$6)</f>
        <v>0</v>
      </c>
      <c r="DW85" s="100">
        <f>SUMIFS('Pooled CF'!$I:$I,'Pooled CF'!$A:$A,$A85,'Pooled CF'!$G:$G,DW$6)</f>
        <v>0</v>
      </c>
      <c r="DX85" s="100">
        <f>SUMIFS('Pooled CF'!$I:$I,'Pooled CF'!$A:$A,$A85,'Pooled CF'!$G:$G,DX$6)</f>
        <v>0</v>
      </c>
      <c r="DY85" s="100">
        <f>SUMIFS('Pooled CF'!$I:$I,'Pooled CF'!$A:$A,$A85,'Pooled CF'!$G:$G,DY$6)</f>
        <v>0</v>
      </c>
      <c r="DZ85" s="100">
        <f>SUMIFS('Pooled CF'!$I:$I,'Pooled CF'!$A:$A,$A85,'Pooled CF'!$G:$G,DZ$6)</f>
        <v>0</v>
      </c>
      <c r="EA85" s="100">
        <f>SUMIFS('Pooled CF'!$I:$I,'Pooled CF'!$A:$A,$A85,'Pooled CF'!$G:$G,EA$6)</f>
        <v>0</v>
      </c>
      <c r="EB85" s="100">
        <f>SUMIFS('Pooled CF'!$I:$I,'Pooled CF'!$A:$A,$A85,'Pooled CF'!$G:$G,EB$6)</f>
        <v>0</v>
      </c>
      <c r="EC85" s="100">
        <f>SUMIFS('Pooled CF'!$I:$I,'Pooled CF'!$A:$A,$A85,'Pooled CF'!$G:$G,EC$6)</f>
        <v>0</v>
      </c>
      <c r="ED85" s="100">
        <f>SUMIFS('Pooled CF'!$I:$I,'Pooled CF'!$A:$A,$A85,'Pooled CF'!$G:$G,ED$6)</f>
        <v>0</v>
      </c>
      <c r="EE85" s="100">
        <f>SUMIFS('Pooled CF'!$I:$I,'Pooled CF'!$A:$A,$A85,'Pooled CF'!$G:$G,EE$6)</f>
        <v>0</v>
      </c>
      <c r="EF85" s="100">
        <f>SUMIFS('Pooled CF'!$I:$I,'Pooled CF'!$A:$A,$A85,'Pooled CF'!$G:$G,EF$6)</f>
        <v>0</v>
      </c>
      <c r="EG85" s="100">
        <f>SUMIFS('Pooled CF'!$I:$I,'Pooled CF'!$A:$A,$A85,'Pooled CF'!$G:$G,EG$6)</f>
        <v>0</v>
      </c>
      <c r="EH85" s="100">
        <f>SUMIFS('Pooled CF'!$I:$I,'Pooled CF'!$A:$A,$A85,'Pooled CF'!$G:$G,EH$6)</f>
        <v>0</v>
      </c>
      <c r="EI85" s="100">
        <f>SUMIFS('Pooled CF'!$I:$I,'Pooled CF'!$A:$A,$A85,'Pooled CF'!$G:$G,EI$6)</f>
        <v>0</v>
      </c>
      <c r="EJ85" s="100">
        <f>SUMIFS('Pooled CF'!$I:$I,'Pooled CF'!$A:$A,$A85,'Pooled CF'!$G:$G,EJ$6)</f>
        <v>0</v>
      </c>
      <c r="EK85" s="100">
        <f>SUMIFS('Pooled CF'!$I:$I,'Pooled CF'!$A:$A,$A85,'Pooled CF'!$G:$G,EK$6)</f>
        <v>0</v>
      </c>
      <c r="EL85" s="100">
        <f>SUMIFS('Pooled CF'!$I:$I,'Pooled CF'!$A:$A,$A85,'Pooled CF'!$G:$G,EL$6)</f>
        <v>0</v>
      </c>
      <c r="EM85" s="100">
        <f>SUMIFS('Pooled CF'!$I:$I,'Pooled CF'!$A:$A,$A85,'Pooled CF'!$G:$G,EM$6)</f>
        <v>0</v>
      </c>
      <c r="EN85" s="100">
        <f>SUMIFS('Pooled CF'!$I:$I,'Pooled CF'!$A:$A,$A85,'Pooled CF'!$G:$G,EN$6)</f>
        <v>0</v>
      </c>
      <c r="EO85" s="100">
        <f>SUMIFS('Pooled CF'!$I:$I,'Pooled CF'!$A:$A,$A85,'Pooled CF'!$G:$G,EO$6)</f>
        <v>0</v>
      </c>
      <c r="EP85" s="100">
        <f>SUMIFS('Pooled CF'!$I:$I,'Pooled CF'!$A:$A,$A85,'Pooled CF'!$G:$G,EP$6)</f>
        <v>0</v>
      </c>
      <c r="EQ85" s="100">
        <f>SUMIFS('Pooled CF'!$I:$I,'Pooled CF'!$A:$A,$A85,'Pooled CF'!$G:$G,EQ$6)</f>
        <v>0</v>
      </c>
      <c r="ER85" s="100">
        <f>SUMIFS('Pooled CF'!$I:$I,'Pooled CF'!$A:$A,$A85,'Pooled CF'!$G:$G,ER$6)</f>
        <v>0</v>
      </c>
      <c r="ES85" s="100">
        <f>SUMIFS('Pooled CF'!$I:$I,'Pooled CF'!$A:$A,$A85,'Pooled CF'!$G:$G,ES$6)</f>
        <v>0</v>
      </c>
      <c r="ET85" s="100">
        <f>SUMIFS('Pooled CF'!$I:$I,'Pooled CF'!$A:$A,$A85,'Pooled CF'!$G:$G,ET$6)</f>
        <v>0</v>
      </c>
      <c r="EU85" s="100">
        <f>SUMIFS('Pooled CF'!$I:$I,'Pooled CF'!$A:$A,$A85,'Pooled CF'!$G:$G,EU$6)</f>
        <v>0</v>
      </c>
      <c r="EV85" s="100">
        <f>SUMIFS('Pooled CF'!$I:$I,'Pooled CF'!$A:$A,$A85,'Pooled CF'!$G:$G,EV$6)</f>
        <v>0</v>
      </c>
      <c r="EW85" s="100">
        <f>SUMIFS('Pooled CF'!$I:$I,'Pooled CF'!$A:$A,$A85,'Pooled CF'!$G:$G,EW$6)</f>
        <v>0</v>
      </c>
      <c r="EX85" s="100">
        <f>SUMIFS('Pooled CF'!$I:$I,'Pooled CF'!$A:$A,$A85,'Pooled CF'!$G:$G,EX$6)</f>
        <v>0</v>
      </c>
      <c r="EY85" s="100">
        <f>SUMIFS('Pooled CF'!$I:$I,'Pooled CF'!$A:$A,$A85,'Pooled CF'!$G:$G,EY$6)</f>
        <v>0</v>
      </c>
      <c r="EZ85" s="100">
        <f>SUMIFS('Pooled CF'!$I:$I,'Pooled CF'!$A:$A,$A85,'Pooled CF'!$G:$G,EZ$6)</f>
        <v>0</v>
      </c>
      <c r="FA85" s="100">
        <f>SUMIFS('Pooled CF'!$I:$I,'Pooled CF'!$A:$A,$A85,'Pooled CF'!$G:$G,FA$6)</f>
        <v>0</v>
      </c>
      <c r="FB85" s="100">
        <f>SUMIFS('Pooled CF'!$I:$I,'Pooled CF'!$A:$A,$A85,'Pooled CF'!$G:$G,FB$6)</f>
        <v>0</v>
      </c>
      <c r="FC85" s="100">
        <f>SUMIFS('Pooled CF'!$I:$I,'Pooled CF'!$A:$A,$A85,'Pooled CF'!$G:$G,FC$6)</f>
        <v>0</v>
      </c>
      <c r="FD85" s="100">
        <f>SUMIFS('Pooled CF'!$I:$I,'Pooled CF'!$A:$A,$A85,'Pooled CF'!$G:$G,FD$6)</f>
        <v>0</v>
      </c>
      <c r="FE85" s="100">
        <f>SUMIFS('Pooled CF'!$I:$I,'Pooled CF'!$A:$A,$A85,'Pooled CF'!$G:$G,FE$6)</f>
        <v>0</v>
      </c>
      <c r="FF85" s="100">
        <f>SUMIFS('Pooled CF'!$I:$I,'Pooled CF'!$A:$A,$A85,'Pooled CF'!$G:$G,FF$6)</f>
        <v>0</v>
      </c>
      <c r="FG85" s="100">
        <f>SUMIFS('Pooled CF'!$I:$I,'Pooled CF'!$A:$A,$A85,'Pooled CF'!$G:$G,FG$6)</f>
        <v>0</v>
      </c>
      <c r="FH85" s="100">
        <f>SUMIFS('Pooled CF'!$I:$I,'Pooled CF'!$A:$A,$A85,'Pooled CF'!$G:$G,FH$6)</f>
        <v>0</v>
      </c>
      <c r="FI85" s="100">
        <f>SUMIFS('Pooled CF'!$I:$I,'Pooled CF'!$A:$A,$A85,'Pooled CF'!$G:$G,FI$6)</f>
        <v>0</v>
      </c>
      <c r="FJ85" s="100">
        <f>SUMIFS('Pooled CF'!$I:$I,'Pooled CF'!$A:$A,$A85,'Pooled CF'!$G:$G,FJ$6)</f>
        <v>0</v>
      </c>
      <c r="FK85" s="100">
        <f>SUMIFS('Pooled CF'!$I:$I,'Pooled CF'!$A:$A,$A85,'Pooled CF'!$G:$G,FK$6)</f>
        <v>0</v>
      </c>
      <c r="FL85" s="100">
        <f>SUMIFS('Pooled CF'!$I:$I,'Pooled CF'!$A:$A,$A85,'Pooled CF'!$G:$G,FL$6)</f>
        <v>0</v>
      </c>
      <c r="FM85" s="100">
        <f>SUMIFS('Pooled CF'!$I:$I,'Pooled CF'!$A:$A,$A85,'Pooled CF'!$G:$G,FM$6)</f>
        <v>0</v>
      </c>
      <c r="FN85" s="100">
        <f>SUMIFS('Pooled CF'!$I:$I,'Pooled CF'!$A:$A,$A85,'Pooled CF'!$G:$G,FN$6)</f>
        <v>0</v>
      </c>
      <c r="FO85" s="100">
        <f>SUMIFS('Pooled CF'!$I:$I,'Pooled CF'!$A:$A,$A85,'Pooled CF'!$G:$G,FO$6)</f>
        <v>0</v>
      </c>
      <c r="FP85" s="100">
        <f>SUMIFS('Pooled CF'!$I:$I,'Pooled CF'!$A:$A,$A85,'Pooled CF'!$G:$G,FP$6)</f>
        <v>0</v>
      </c>
      <c r="FQ85" s="100">
        <f>SUMIFS('Pooled CF'!$I:$I,'Pooled CF'!$A:$A,$A85,'Pooled CF'!$G:$G,FQ$6)</f>
        <v>0</v>
      </c>
      <c r="FR85" s="100">
        <f>SUMIFS('Pooled CF'!$I:$I,'Pooled CF'!$A:$A,$A85,'Pooled CF'!$G:$G,FR$6)</f>
        <v>0</v>
      </c>
      <c r="FS85" s="100">
        <f>SUMIFS('Pooled CF'!$I:$I,'Pooled CF'!$A:$A,$A85,'Pooled CF'!$G:$G,FS$6)</f>
        <v>0</v>
      </c>
      <c r="FT85" s="100">
        <f>SUMIFS('Pooled CF'!$I:$I,'Pooled CF'!$A:$A,$A85,'Pooled CF'!$G:$G,FT$6)</f>
        <v>0</v>
      </c>
      <c r="FU85" s="100">
        <f>SUMIFS('Pooled CF'!$I:$I,'Pooled CF'!$A:$A,$A85,'Pooled CF'!$G:$G,FU$6)</f>
        <v>0</v>
      </c>
      <c r="FV85" s="100">
        <f>SUMIFS('Pooled CF'!$I:$I,'Pooled CF'!$A:$A,$A85,'Pooled CF'!$G:$G,FV$6)</f>
        <v>0</v>
      </c>
      <c r="FW85" s="100">
        <f>SUMIFS('Pooled CF'!$I:$I,'Pooled CF'!$A:$A,$A85,'Pooled CF'!$G:$G,FW$6)</f>
        <v>0</v>
      </c>
      <c r="FX85" s="100">
        <f>SUMIFS('Pooled CF'!$I:$I,'Pooled CF'!$A:$A,$A85,'Pooled CF'!$G:$G,FX$6)</f>
        <v>0</v>
      </c>
      <c r="FY85" s="100">
        <f>SUMIFS('Pooled CF'!$I:$I,'Pooled CF'!$A:$A,$A85,'Pooled CF'!$G:$G,FY$6)</f>
        <v>0</v>
      </c>
      <c r="FZ85" s="100">
        <f>SUMIFS('Pooled CF'!$I:$I,'Pooled CF'!$A:$A,$A85,'Pooled CF'!$G:$G,FZ$6)</f>
        <v>0</v>
      </c>
      <c r="GA85" s="100">
        <f>SUMIFS('Pooled CF'!$I:$I,'Pooled CF'!$A:$A,$A85,'Pooled CF'!$G:$G,GA$6)</f>
        <v>0</v>
      </c>
      <c r="GB85" s="100">
        <f>SUMIFS('Pooled CF'!$I:$I,'Pooled CF'!$A:$A,$A85,'Pooled CF'!$G:$G,GB$6)</f>
        <v>0</v>
      </c>
      <c r="GC85" s="100">
        <f>SUMIFS('Pooled CF'!$I:$I,'Pooled CF'!$A:$A,$A85,'Pooled CF'!$G:$G,GC$6)</f>
        <v>0</v>
      </c>
      <c r="GD85" s="100">
        <f>SUMIFS('Pooled CF'!$I:$I,'Pooled CF'!$A:$A,$A85,'Pooled CF'!$G:$G,GD$6)</f>
        <v>0</v>
      </c>
      <c r="GE85" s="100">
        <f>SUMIFS('Pooled CF'!$I:$I,'Pooled CF'!$A:$A,$A85,'Pooled CF'!$G:$G,GE$6)</f>
        <v>0</v>
      </c>
      <c r="GF85" s="100">
        <f>SUMIFS('Pooled CF'!$I:$I,'Pooled CF'!$A:$A,$A85,'Pooled CF'!$G:$G,GF$6)</f>
        <v>19892299.98158681</v>
      </c>
      <c r="GG85" s="100">
        <f>SUMIFS('Pooled CF'!$I:$I,'Pooled CF'!$A:$A,$A85,'Pooled CF'!$G:$G,GG$6)</f>
        <v>0</v>
      </c>
      <c r="GH85" s="100">
        <f>SUMIFS('Pooled CF'!$I:$I,'Pooled CF'!$A:$A,$A85,'Pooled CF'!$G:$G,GH$6)</f>
        <v>0</v>
      </c>
      <c r="GI85" s="100">
        <f>SUMIFS('Pooled CF'!$I:$I,'Pooled CF'!$A:$A,$A85,'Pooled CF'!$G:$G,GI$6)</f>
        <v>0</v>
      </c>
      <c r="GJ85" s="100">
        <f>SUMIFS('Pooled CF'!$I:$I,'Pooled CF'!$A:$A,$A85,'Pooled CF'!$G:$G,GJ$6)</f>
        <v>0</v>
      </c>
      <c r="GK85" s="100">
        <f>SUMIFS('Pooled CF'!$I:$I,'Pooled CF'!$A:$A,$A85,'Pooled CF'!$G:$G,GK$6)</f>
        <v>0</v>
      </c>
      <c r="GL85" s="100">
        <f>SUMIFS('Pooled CF'!$I:$I,'Pooled CF'!$A:$A,$A85,'Pooled CF'!$G:$G,GL$6)</f>
        <v>0</v>
      </c>
      <c r="GM85" s="100">
        <f>SUMIFS('Pooled CF'!$I:$I,'Pooled CF'!$A:$A,$A85,'Pooled CF'!$G:$G,GM$6)</f>
        <v>0</v>
      </c>
      <c r="GN85" s="100">
        <f>SUMIFS('Pooled CF'!$I:$I,'Pooled CF'!$A:$A,$A85,'Pooled CF'!$G:$G,GN$6)</f>
        <v>0</v>
      </c>
      <c r="GO85" s="100">
        <f>SUMIFS('Pooled CF'!$I:$I,'Pooled CF'!$A:$A,$A85,'Pooled CF'!$G:$G,GO$6)</f>
        <v>0</v>
      </c>
      <c r="GP85" s="100">
        <f>SUMIFS('Pooled CF'!$I:$I,'Pooled CF'!$A:$A,$A85,'Pooled CF'!$G:$G,GP$6)</f>
        <v>0</v>
      </c>
      <c r="GQ85" s="100">
        <f>SUMIFS('Pooled CF'!$I:$I,'Pooled CF'!$A:$A,$A85,'Pooled CF'!$G:$G,GQ$6)</f>
        <v>0</v>
      </c>
      <c r="GR85" s="100">
        <f>SUMIFS('Pooled CF'!$I:$I,'Pooled CF'!$A:$A,$A85,'Pooled CF'!$G:$G,GR$6)</f>
        <v>0</v>
      </c>
      <c r="GS85" s="100">
        <f>SUMIFS('Pooled CF'!$I:$I,'Pooled CF'!$A:$A,$A85,'Pooled CF'!$G:$G,GS$6)</f>
        <v>0</v>
      </c>
      <c r="GU85" s="85">
        <f t="shared" si="204"/>
        <v>0</v>
      </c>
      <c r="GV85" s="85">
        <f t="shared" si="204"/>
        <v>0</v>
      </c>
      <c r="GW85" s="85">
        <f t="shared" si="204"/>
        <v>0</v>
      </c>
      <c r="GX85" s="85">
        <f t="shared" si="204"/>
        <v>0</v>
      </c>
      <c r="GY85" s="85">
        <f t="shared" si="204"/>
        <v>0</v>
      </c>
      <c r="GZ85" s="85">
        <f t="shared" si="204"/>
        <v>0</v>
      </c>
      <c r="HA85" s="85">
        <f t="shared" si="204"/>
        <v>0</v>
      </c>
      <c r="HB85" s="85">
        <f t="shared" si="204"/>
        <v>0</v>
      </c>
      <c r="HC85" s="85">
        <f t="shared" si="204"/>
        <v>0</v>
      </c>
      <c r="HD85" s="85">
        <f t="shared" si="204"/>
        <v>0</v>
      </c>
      <c r="HE85" s="85">
        <f t="shared" si="204"/>
        <v>0</v>
      </c>
      <c r="HF85" s="85">
        <f t="shared" si="204"/>
        <v>0</v>
      </c>
      <c r="HG85" s="85">
        <f t="shared" si="204"/>
        <v>0</v>
      </c>
      <c r="HH85" s="85">
        <f t="shared" si="204"/>
        <v>0</v>
      </c>
      <c r="HI85" s="85">
        <f t="shared" si="204"/>
        <v>19892299.98158681</v>
      </c>
      <c r="HJ85" s="85">
        <f t="shared" si="204"/>
        <v>0</v>
      </c>
      <c r="HK85" s="85">
        <f t="shared" si="203"/>
        <v>19892299.98158681</v>
      </c>
    </row>
    <row r="86" spans="1:219" hidden="1" outlineLevel="1" x14ac:dyDescent="0.75">
      <c r="A86" s="112" t="str">
        <f t="shared" si="201"/>
        <v>UBSCM 2019-C16 B-Piece Cashflow</v>
      </c>
      <c r="B86" s="112" t="str">
        <f t="shared" si="201"/>
        <v>UBSCM 2019-C16</v>
      </c>
      <c r="C86" s="104"/>
      <c r="D86" s="87"/>
      <c r="E86" s="88"/>
      <c r="F86" s="85"/>
      <c r="G86" s="85"/>
      <c r="H86" s="86"/>
      <c r="I86" s="95"/>
      <c r="K86" s="100">
        <f>SUMIFS('Pooled CF'!$I:$I,'Pooled CF'!$A:$A,$A86,'Pooled CF'!$G:$G,K$6)</f>
        <v>0</v>
      </c>
      <c r="L86" s="100">
        <f>SUMIFS('Pooled CF'!$I:$I,'Pooled CF'!$A:$A,$A86,'Pooled CF'!$G:$G,L$6)</f>
        <v>0</v>
      </c>
      <c r="M86" s="100">
        <f>SUMIFS('Pooled CF'!$I:$I,'Pooled CF'!$A:$A,$A86,'Pooled CF'!$G:$G,M$6)</f>
        <v>0</v>
      </c>
      <c r="N86" s="100">
        <f>SUMIFS('Pooled CF'!$I:$I,'Pooled CF'!$A:$A,$A86,'Pooled CF'!$G:$G,N$6)</f>
        <v>0</v>
      </c>
      <c r="O86" s="100">
        <f>SUMIFS('Pooled CF'!$I:$I,'Pooled CF'!$A:$A,$A86,'Pooled CF'!$G:$G,O$6)</f>
        <v>0</v>
      </c>
      <c r="P86" s="100">
        <f>SUMIFS('Pooled CF'!$I:$I,'Pooled CF'!$A:$A,$A86,'Pooled CF'!$G:$G,P$6)</f>
        <v>0</v>
      </c>
      <c r="Q86" s="100">
        <f>SUMIFS('Pooled CF'!$I:$I,'Pooled CF'!$A:$A,$A86,'Pooled CF'!$G:$G,Q$6)</f>
        <v>0</v>
      </c>
      <c r="R86" s="100">
        <f>SUMIFS('Pooled CF'!$I:$I,'Pooled CF'!$A:$A,$A86,'Pooled CF'!$G:$G,R$6)</f>
        <v>0</v>
      </c>
      <c r="S86" s="100">
        <f>SUMIFS('Pooled CF'!$I:$I,'Pooled CF'!$A:$A,$A86,'Pooled CF'!$G:$G,S$6)</f>
        <v>0</v>
      </c>
      <c r="T86" s="100">
        <f>SUMIFS('Pooled CF'!$I:$I,'Pooled CF'!$A:$A,$A86,'Pooled CF'!$G:$G,T$6)</f>
        <v>0</v>
      </c>
      <c r="U86" s="100">
        <f>SUMIFS('Pooled CF'!$I:$I,'Pooled CF'!$A:$A,$A86,'Pooled CF'!$G:$G,U$6)</f>
        <v>0</v>
      </c>
      <c r="V86" s="100">
        <f>SUMIFS('Pooled CF'!$I:$I,'Pooled CF'!$A:$A,$A86,'Pooled CF'!$G:$G,V$6)</f>
        <v>0</v>
      </c>
      <c r="W86" s="100">
        <f>SUMIFS('Pooled CF'!$I:$I,'Pooled CF'!$A:$A,$A86,'Pooled CF'!$G:$G,W$6)</f>
        <v>0</v>
      </c>
      <c r="X86" s="100">
        <f>SUMIFS('Pooled CF'!$I:$I,'Pooled CF'!$A:$A,$A86,'Pooled CF'!$G:$G,X$6)</f>
        <v>0</v>
      </c>
      <c r="Y86" s="100">
        <f>SUMIFS('Pooled CF'!$I:$I,'Pooled CF'!$A:$A,$A86,'Pooled CF'!$G:$G,Y$6)</f>
        <v>0</v>
      </c>
      <c r="Z86" s="100">
        <f>SUMIFS('Pooled CF'!$I:$I,'Pooled CF'!$A:$A,$A86,'Pooled CF'!$G:$G,Z$6)</f>
        <v>0</v>
      </c>
      <c r="AA86" s="100">
        <f>SUMIFS('Pooled CF'!$I:$I,'Pooled CF'!$A:$A,$A86,'Pooled CF'!$G:$G,AA$6)</f>
        <v>0</v>
      </c>
      <c r="AB86" s="100">
        <f>SUMIFS('Pooled CF'!$I:$I,'Pooled CF'!$A:$A,$A86,'Pooled CF'!$G:$G,AB$6)</f>
        <v>0</v>
      </c>
      <c r="AC86" s="100">
        <f>SUMIFS('Pooled CF'!$I:$I,'Pooled CF'!$A:$A,$A86,'Pooled CF'!$G:$G,AC$6)</f>
        <v>0</v>
      </c>
      <c r="AD86" s="100">
        <f>SUMIFS('Pooled CF'!$I:$I,'Pooled CF'!$A:$A,$A86,'Pooled CF'!$G:$G,AD$6)</f>
        <v>0</v>
      </c>
      <c r="AE86" s="100">
        <f>SUMIFS('Pooled CF'!$I:$I,'Pooled CF'!$A:$A,$A86,'Pooled CF'!$G:$G,AE$6)</f>
        <v>0</v>
      </c>
      <c r="AF86" s="100">
        <f>SUMIFS('Pooled CF'!$I:$I,'Pooled CF'!$A:$A,$A86,'Pooled CF'!$G:$G,AF$6)</f>
        <v>0</v>
      </c>
      <c r="AG86" s="100">
        <f>SUMIFS('Pooled CF'!$I:$I,'Pooled CF'!$A:$A,$A86,'Pooled CF'!$G:$G,AG$6)</f>
        <v>0</v>
      </c>
      <c r="AH86" s="100">
        <f>SUMIFS('Pooled CF'!$I:$I,'Pooled CF'!$A:$A,$A86,'Pooled CF'!$G:$G,AH$6)</f>
        <v>0</v>
      </c>
      <c r="AI86" s="100">
        <f>SUMIFS('Pooled CF'!$I:$I,'Pooled CF'!$A:$A,$A86,'Pooled CF'!$G:$G,AI$6)</f>
        <v>0</v>
      </c>
      <c r="AJ86" s="100">
        <f>SUMIFS('Pooled CF'!$I:$I,'Pooled CF'!$A:$A,$A86,'Pooled CF'!$G:$G,AJ$6)</f>
        <v>0</v>
      </c>
      <c r="AK86" s="100">
        <f>SUMIFS('Pooled CF'!$I:$I,'Pooled CF'!$A:$A,$A86,'Pooled CF'!$G:$G,AK$6)</f>
        <v>0</v>
      </c>
      <c r="AL86" s="100">
        <f>SUMIFS('Pooled CF'!$I:$I,'Pooled CF'!$A:$A,$A86,'Pooled CF'!$G:$G,AL$6)</f>
        <v>0</v>
      </c>
      <c r="AM86" s="100">
        <f>SUMIFS('Pooled CF'!$I:$I,'Pooled CF'!$A:$A,$A86,'Pooled CF'!$G:$G,AM$6)</f>
        <v>0</v>
      </c>
      <c r="AN86" s="100">
        <f>SUMIFS('Pooled CF'!$I:$I,'Pooled CF'!$A:$A,$A86,'Pooled CF'!$G:$G,AN$6)</f>
        <v>0</v>
      </c>
      <c r="AO86" s="100">
        <f>SUMIFS('Pooled CF'!$I:$I,'Pooled CF'!$A:$A,$A86,'Pooled CF'!$G:$G,AO$6)</f>
        <v>0</v>
      </c>
      <c r="AP86" s="100">
        <f>SUMIFS('Pooled CF'!$I:$I,'Pooled CF'!$A:$A,$A86,'Pooled CF'!$G:$G,AP$6)</f>
        <v>0</v>
      </c>
      <c r="AQ86" s="100">
        <f>SUMIFS('Pooled CF'!$I:$I,'Pooled CF'!$A:$A,$A86,'Pooled CF'!$G:$G,AQ$6)</f>
        <v>0</v>
      </c>
      <c r="AR86" s="100">
        <f>SUMIFS('Pooled CF'!$I:$I,'Pooled CF'!$A:$A,$A86,'Pooled CF'!$G:$G,AR$6)</f>
        <v>0</v>
      </c>
      <c r="AS86" s="100">
        <f>SUMIFS('Pooled CF'!$I:$I,'Pooled CF'!$A:$A,$A86,'Pooled CF'!$G:$G,AS$6)</f>
        <v>0</v>
      </c>
      <c r="AT86" s="100">
        <f>SUMIFS('Pooled CF'!$I:$I,'Pooled CF'!$A:$A,$A86,'Pooled CF'!$G:$G,AT$6)</f>
        <v>0</v>
      </c>
      <c r="AU86" s="100">
        <f>SUMIFS('Pooled CF'!$I:$I,'Pooled CF'!$A:$A,$A86,'Pooled CF'!$G:$G,AU$6)</f>
        <v>0</v>
      </c>
      <c r="AV86" s="100">
        <f>SUMIFS('Pooled CF'!$I:$I,'Pooled CF'!$A:$A,$A86,'Pooled CF'!$G:$G,AV$6)</f>
        <v>0</v>
      </c>
      <c r="AW86" s="100">
        <f>SUMIFS('Pooled CF'!$I:$I,'Pooled CF'!$A:$A,$A86,'Pooled CF'!$G:$G,AW$6)</f>
        <v>0</v>
      </c>
      <c r="AX86" s="100">
        <f>SUMIFS('Pooled CF'!$I:$I,'Pooled CF'!$A:$A,$A86,'Pooled CF'!$G:$G,AX$6)</f>
        <v>0</v>
      </c>
      <c r="AY86" s="100">
        <f>SUMIFS('Pooled CF'!$I:$I,'Pooled CF'!$A:$A,$A86,'Pooled CF'!$G:$G,AY$6)</f>
        <v>0</v>
      </c>
      <c r="AZ86" s="100">
        <f>SUMIFS('Pooled CF'!$I:$I,'Pooled CF'!$A:$A,$A86,'Pooled CF'!$G:$G,AZ$6)</f>
        <v>0</v>
      </c>
      <c r="BA86" s="100">
        <f>SUMIFS('Pooled CF'!$I:$I,'Pooled CF'!$A:$A,$A86,'Pooled CF'!$G:$G,BA$6)</f>
        <v>0</v>
      </c>
      <c r="BB86" s="100">
        <f>SUMIFS('Pooled CF'!$I:$I,'Pooled CF'!$A:$A,$A86,'Pooled CF'!$G:$G,BB$6)</f>
        <v>0</v>
      </c>
      <c r="BC86" s="100">
        <f>SUMIFS('Pooled CF'!$I:$I,'Pooled CF'!$A:$A,$A86,'Pooled CF'!$G:$G,BC$6)</f>
        <v>0</v>
      </c>
      <c r="BD86" s="100">
        <f>SUMIFS('Pooled CF'!$I:$I,'Pooled CF'!$A:$A,$A86,'Pooled CF'!$G:$G,BD$6)</f>
        <v>0</v>
      </c>
      <c r="BE86" s="100">
        <f>SUMIFS('Pooled CF'!$I:$I,'Pooled CF'!$A:$A,$A86,'Pooled CF'!$G:$G,BE$6)</f>
        <v>0</v>
      </c>
      <c r="BF86" s="100">
        <f>SUMIFS('Pooled CF'!$I:$I,'Pooled CF'!$A:$A,$A86,'Pooled CF'!$G:$G,BF$6)</f>
        <v>0</v>
      </c>
      <c r="BG86" s="100">
        <f>SUMIFS('Pooled CF'!$I:$I,'Pooled CF'!$A:$A,$A86,'Pooled CF'!$G:$G,BG$6)</f>
        <v>0</v>
      </c>
      <c r="BH86" s="100">
        <f>SUMIFS('Pooled CF'!$I:$I,'Pooled CF'!$A:$A,$A86,'Pooled CF'!$G:$G,BH$6)</f>
        <v>0</v>
      </c>
      <c r="BI86" s="100">
        <f>SUMIFS('Pooled CF'!$I:$I,'Pooled CF'!$A:$A,$A86,'Pooled CF'!$G:$G,BI$6)</f>
        <v>0</v>
      </c>
      <c r="BJ86" s="100">
        <f>SUMIFS('Pooled CF'!$I:$I,'Pooled CF'!$A:$A,$A86,'Pooled CF'!$G:$G,BJ$6)</f>
        <v>0</v>
      </c>
      <c r="BK86" s="100">
        <f>SUMIFS('Pooled CF'!$I:$I,'Pooled CF'!$A:$A,$A86,'Pooled CF'!$G:$G,BK$6)</f>
        <v>0</v>
      </c>
      <c r="BL86" s="100">
        <f>SUMIFS('Pooled CF'!$I:$I,'Pooled CF'!$A:$A,$A86,'Pooled CF'!$G:$G,BL$6)</f>
        <v>0</v>
      </c>
      <c r="BM86" s="100">
        <f>SUMIFS('Pooled CF'!$I:$I,'Pooled CF'!$A:$A,$A86,'Pooled CF'!$G:$G,BM$6)</f>
        <v>0</v>
      </c>
      <c r="BN86" s="100">
        <f>SUMIFS('Pooled CF'!$I:$I,'Pooled CF'!$A:$A,$A86,'Pooled CF'!$G:$G,BN$6)</f>
        <v>0</v>
      </c>
      <c r="BO86" s="100">
        <f>SUMIFS('Pooled CF'!$I:$I,'Pooled CF'!$A:$A,$A86,'Pooled CF'!$G:$G,BO$6)</f>
        <v>0</v>
      </c>
      <c r="BP86" s="100">
        <f>SUMIFS('Pooled CF'!$I:$I,'Pooled CF'!$A:$A,$A86,'Pooled CF'!$G:$G,BP$6)</f>
        <v>0</v>
      </c>
      <c r="BQ86" s="100">
        <f>SUMIFS('Pooled CF'!$I:$I,'Pooled CF'!$A:$A,$A86,'Pooled CF'!$G:$G,BQ$6)</f>
        <v>0</v>
      </c>
      <c r="BR86" s="100">
        <f>SUMIFS('Pooled CF'!$I:$I,'Pooled CF'!$A:$A,$A86,'Pooled CF'!$G:$G,BR$6)</f>
        <v>0</v>
      </c>
      <c r="BS86" s="100">
        <f>SUMIFS('Pooled CF'!$I:$I,'Pooled CF'!$A:$A,$A86,'Pooled CF'!$G:$G,BS$6)</f>
        <v>0</v>
      </c>
      <c r="BT86" s="100">
        <f>SUMIFS('Pooled CF'!$I:$I,'Pooled CF'!$A:$A,$A86,'Pooled CF'!$G:$G,BT$6)</f>
        <v>0</v>
      </c>
      <c r="BU86" s="100">
        <f>SUMIFS('Pooled CF'!$I:$I,'Pooled CF'!$A:$A,$A86,'Pooled CF'!$G:$G,BU$6)</f>
        <v>0</v>
      </c>
      <c r="BV86" s="100">
        <f>SUMIFS('Pooled CF'!$I:$I,'Pooled CF'!$A:$A,$A86,'Pooled CF'!$G:$G,BV$6)</f>
        <v>0</v>
      </c>
      <c r="BW86" s="100">
        <f>SUMIFS('Pooled CF'!$I:$I,'Pooled CF'!$A:$A,$A86,'Pooled CF'!$G:$G,BW$6)</f>
        <v>0</v>
      </c>
      <c r="BX86" s="100">
        <f>SUMIFS('Pooled CF'!$I:$I,'Pooled CF'!$A:$A,$A86,'Pooled CF'!$G:$G,BX$6)</f>
        <v>0</v>
      </c>
      <c r="BY86" s="100">
        <f>SUMIFS('Pooled CF'!$I:$I,'Pooled CF'!$A:$A,$A86,'Pooled CF'!$G:$G,BY$6)</f>
        <v>0</v>
      </c>
      <c r="BZ86" s="100">
        <f>SUMIFS('Pooled CF'!$I:$I,'Pooled CF'!$A:$A,$A86,'Pooled CF'!$G:$G,BZ$6)</f>
        <v>0</v>
      </c>
      <c r="CA86" s="100">
        <f>SUMIFS('Pooled CF'!$I:$I,'Pooled CF'!$A:$A,$A86,'Pooled CF'!$G:$G,CA$6)</f>
        <v>0</v>
      </c>
      <c r="CB86" s="100">
        <f>SUMIFS('Pooled CF'!$I:$I,'Pooled CF'!$A:$A,$A86,'Pooled CF'!$G:$G,CB$6)</f>
        <v>0</v>
      </c>
      <c r="CC86" s="100">
        <f>SUMIFS('Pooled CF'!$I:$I,'Pooled CF'!$A:$A,$A86,'Pooled CF'!$G:$G,CC$6)</f>
        <v>0</v>
      </c>
      <c r="CD86" s="100">
        <f>SUMIFS('Pooled CF'!$I:$I,'Pooled CF'!$A:$A,$A86,'Pooled CF'!$G:$G,CD$6)</f>
        <v>0</v>
      </c>
      <c r="CE86" s="100">
        <f>SUMIFS('Pooled CF'!$I:$I,'Pooled CF'!$A:$A,$A86,'Pooled CF'!$G:$G,CE$6)</f>
        <v>0</v>
      </c>
      <c r="CF86" s="100">
        <f>SUMIFS('Pooled CF'!$I:$I,'Pooled CF'!$A:$A,$A86,'Pooled CF'!$G:$G,CF$6)</f>
        <v>0</v>
      </c>
      <c r="CG86" s="100">
        <f>SUMIFS('Pooled CF'!$I:$I,'Pooled CF'!$A:$A,$A86,'Pooled CF'!$G:$G,CG$6)</f>
        <v>0</v>
      </c>
      <c r="CH86" s="100">
        <f>SUMIFS('Pooled CF'!$I:$I,'Pooled CF'!$A:$A,$A86,'Pooled CF'!$G:$G,CH$6)</f>
        <v>0</v>
      </c>
      <c r="CI86" s="100">
        <f>SUMIFS('Pooled CF'!$I:$I,'Pooled CF'!$A:$A,$A86,'Pooled CF'!$G:$G,CI$6)</f>
        <v>0</v>
      </c>
      <c r="CJ86" s="100">
        <f>SUMIFS('Pooled CF'!$I:$I,'Pooled CF'!$A:$A,$A86,'Pooled CF'!$G:$G,CJ$6)</f>
        <v>0</v>
      </c>
      <c r="CK86" s="100">
        <f>SUMIFS('Pooled CF'!$I:$I,'Pooled CF'!$A:$A,$A86,'Pooled CF'!$G:$G,CK$6)</f>
        <v>0</v>
      </c>
      <c r="CL86" s="100">
        <f>SUMIFS('Pooled CF'!$I:$I,'Pooled CF'!$A:$A,$A86,'Pooled CF'!$G:$G,CL$6)</f>
        <v>0</v>
      </c>
      <c r="CM86" s="100">
        <f>SUMIFS('Pooled CF'!$I:$I,'Pooled CF'!$A:$A,$A86,'Pooled CF'!$G:$G,CM$6)</f>
        <v>0</v>
      </c>
      <c r="CN86" s="100">
        <f>SUMIFS('Pooled CF'!$I:$I,'Pooled CF'!$A:$A,$A86,'Pooled CF'!$G:$G,CN$6)</f>
        <v>0</v>
      </c>
      <c r="CO86" s="100">
        <f>SUMIFS('Pooled CF'!$I:$I,'Pooled CF'!$A:$A,$A86,'Pooled CF'!$G:$G,CO$6)</f>
        <v>0</v>
      </c>
      <c r="CP86" s="100">
        <f>SUMIFS('Pooled CF'!$I:$I,'Pooled CF'!$A:$A,$A86,'Pooled CF'!$G:$G,CP$6)</f>
        <v>0</v>
      </c>
      <c r="CQ86" s="100">
        <f>SUMIFS('Pooled CF'!$I:$I,'Pooled CF'!$A:$A,$A86,'Pooled CF'!$G:$G,CQ$6)</f>
        <v>0</v>
      </c>
      <c r="CR86" s="100">
        <f>SUMIFS('Pooled CF'!$I:$I,'Pooled CF'!$A:$A,$A86,'Pooled CF'!$G:$G,CR$6)</f>
        <v>0</v>
      </c>
      <c r="CS86" s="100">
        <f>SUMIFS('Pooled CF'!$I:$I,'Pooled CF'!$A:$A,$A86,'Pooled CF'!$G:$G,CS$6)</f>
        <v>0</v>
      </c>
      <c r="CT86" s="100">
        <f>SUMIFS('Pooled CF'!$I:$I,'Pooled CF'!$A:$A,$A86,'Pooled CF'!$G:$G,CT$6)</f>
        <v>0</v>
      </c>
      <c r="CU86" s="100">
        <f>SUMIFS('Pooled CF'!$I:$I,'Pooled CF'!$A:$A,$A86,'Pooled CF'!$G:$G,CU$6)</f>
        <v>0</v>
      </c>
      <c r="CV86" s="100">
        <f>SUMIFS('Pooled CF'!$I:$I,'Pooled CF'!$A:$A,$A86,'Pooled CF'!$G:$G,CV$6)</f>
        <v>0</v>
      </c>
      <c r="CW86" s="100">
        <f>SUMIFS('Pooled CF'!$I:$I,'Pooled CF'!$A:$A,$A86,'Pooled CF'!$G:$G,CW$6)</f>
        <v>0</v>
      </c>
      <c r="CX86" s="100">
        <f>SUMIFS('Pooled CF'!$I:$I,'Pooled CF'!$A:$A,$A86,'Pooled CF'!$G:$G,CX$6)</f>
        <v>0</v>
      </c>
      <c r="CY86" s="100">
        <f>SUMIFS('Pooled CF'!$I:$I,'Pooled CF'!$A:$A,$A86,'Pooled CF'!$G:$G,CY$6)</f>
        <v>0</v>
      </c>
      <c r="CZ86" s="100">
        <f>SUMIFS('Pooled CF'!$I:$I,'Pooled CF'!$A:$A,$A86,'Pooled CF'!$G:$G,CZ$6)</f>
        <v>0</v>
      </c>
      <c r="DA86" s="100">
        <f>SUMIFS('Pooled CF'!$I:$I,'Pooled CF'!$A:$A,$A86,'Pooled CF'!$G:$G,DA$6)</f>
        <v>0</v>
      </c>
      <c r="DB86" s="100">
        <f>SUMIFS('Pooled CF'!$I:$I,'Pooled CF'!$A:$A,$A86,'Pooled CF'!$G:$G,DB$6)</f>
        <v>0</v>
      </c>
      <c r="DC86" s="100">
        <f>SUMIFS('Pooled CF'!$I:$I,'Pooled CF'!$A:$A,$A86,'Pooled CF'!$G:$G,DC$6)</f>
        <v>0</v>
      </c>
      <c r="DD86" s="100">
        <f>SUMIFS('Pooled CF'!$I:$I,'Pooled CF'!$A:$A,$A86,'Pooled CF'!$G:$G,DD$6)</f>
        <v>0</v>
      </c>
      <c r="DE86" s="100">
        <f>SUMIFS('Pooled CF'!$I:$I,'Pooled CF'!$A:$A,$A86,'Pooled CF'!$G:$G,DE$6)</f>
        <v>0</v>
      </c>
      <c r="DF86" s="100">
        <f>SUMIFS('Pooled CF'!$I:$I,'Pooled CF'!$A:$A,$A86,'Pooled CF'!$G:$G,DF$6)</f>
        <v>0</v>
      </c>
      <c r="DG86" s="100">
        <f>SUMIFS('Pooled CF'!$I:$I,'Pooled CF'!$A:$A,$A86,'Pooled CF'!$G:$G,DG$6)</f>
        <v>0</v>
      </c>
      <c r="DH86" s="100">
        <f>SUMIFS('Pooled CF'!$I:$I,'Pooled CF'!$A:$A,$A86,'Pooled CF'!$G:$G,DH$6)</f>
        <v>0</v>
      </c>
      <c r="DI86" s="100">
        <f>SUMIFS('Pooled CF'!$I:$I,'Pooled CF'!$A:$A,$A86,'Pooled CF'!$G:$G,DI$6)</f>
        <v>0</v>
      </c>
      <c r="DJ86" s="100">
        <f>SUMIFS('Pooled CF'!$I:$I,'Pooled CF'!$A:$A,$A86,'Pooled CF'!$G:$G,DJ$6)</f>
        <v>0</v>
      </c>
      <c r="DK86" s="100">
        <f>SUMIFS('Pooled CF'!$I:$I,'Pooled CF'!$A:$A,$A86,'Pooled CF'!$G:$G,DK$6)</f>
        <v>0</v>
      </c>
      <c r="DL86" s="100">
        <f>SUMIFS('Pooled CF'!$I:$I,'Pooled CF'!$A:$A,$A86,'Pooled CF'!$G:$G,DL$6)</f>
        <v>0</v>
      </c>
      <c r="DM86" s="100">
        <f>SUMIFS('Pooled CF'!$I:$I,'Pooled CF'!$A:$A,$A86,'Pooled CF'!$G:$G,DM$6)</f>
        <v>0</v>
      </c>
      <c r="DN86" s="100">
        <f>SUMIFS('Pooled CF'!$I:$I,'Pooled CF'!$A:$A,$A86,'Pooled CF'!$G:$G,DN$6)</f>
        <v>0</v>
      </c>
      <c r="DO86" s="100">
        <f>SUMIFS('Pooled CF'!$I:$I,'Pooled CF'!$A:$A,$A86,'Pooled CF'!$G:$G,DO$6)</f>
        <v>0</v>
      </c>
      <c r="DP86" s="100">
        <f>SUMIFS('Pooled CF'!$I:$I,'Pooled CF'!$A:$A,$A86,'Pooled CF'!$G:$G,DP$6)</f>
        <v>0</v>
      </c>
      <c r="DQ86" s="100">
        <f>SUMIFS('Pooled CF'!$I:$I,'Pooled CF'!$A:$A,$A86,'Pooled CF'!$G:$G,DQ$6)</f>
        <v>0</v>
      </c>
      <c r="DR86" s="100">
        <f>SUMIFS('Pooled CF'!$I:$I,'Pooled CF'!$A:$A,$A86,'Pooled CF'!$G:$G,DR$6)</f>
        <v>0</v>
      </c>
      <c r="DS86" s="100">
        <f>SUMIFS('Pooled CF'!$I:$I,'Pooled CF'!$A:$A,$A86,'Pooled CF'!$G:$G,DS$6)</f>
        <v>0</v>
      </c>
      <c r="DT86" s="100">
        <f>SUMIFS('Pooled CF'!$I:$I,'Pooled CF'!$A:$A,$A86,'Pooled CF'!$G:$G,DT$6)</f>
        <v>0</v>
      </c>
      <c r="DU86" s="100">
        <f>SUMIFS('Pooled CF'!$I:$I,'Pooled CF'!$A:$A,$A86,'Pooled CF'!$G:$G,DU$6)</f>
        <v>0</v>
      </c>
      <c r="DV86" s="100">
        <f>SUMIFS('Pooled CF'!$I:$I,'Pooled CF'!$A:$A,$A86,'Pooled CF'!$G:$G,DV$6)</f>
        <v>0</v>
      </c>
      <c r="DW86" s="100">
        <f>SUMIFS('Pooled CF'!$I:$I,'Pooled CF'!$A:$A,$A86,'Pooled CF'!$G:$G,DW$6)</f>
        <v>0</v>
      </c>
      <c r="DX86" s="100">
        <f>SUMIFS('Pooled CF'!$I:$I,'Pooled CF'!$A:$A,$A86,'Pooled CF'!$G:$G,DX$6)</f>
        <v>0</v>
      </c>
      <c r="DY86" s="100">
        <f>SUMIFS('Pooled CF'!$I:$I,'Pooled CF'!$A:$A,$A86,'Pooled CF'!$G:$G,DY$6)</f>
        <v>0</v>
      </c>
      <c r="DZ86" s="100">
        <f>SUMIFS('Pooled CF'!$I:$I,'Pooled CF'!$A:$A,$A86,'Pooled CF'!$G:$G,DZ$6)</f>
        <v>0</v>
      </c>
      <c r="EA86" s="100">
        <f>SUMIFS('Pooled CF'!$I:$I,'Pooled CF'!$A:$A,$A86,'Pooled CF'!$G:$G,EA$6)</f>
        <v>0</v>
      </c>
      <c r="EB86" s="100">
        <f>SUMIFS('Pooled CF'!$I:$I,'Pooled CF'!$A:$A,$A86,'Pooled CF'!$G:$G,EB$6)</f>
        <v>0</v>
      </c>
      <c r="EC86" s="100">
        <f>SUMIFS('Pooled CF'!$I:$I,'Pooled CF'!$A:$A,$A86,'Pooled CF'!$G:$G,EC$6)</f>
        <v>0</v>
      </c>
      <c r="ED86" s="100">
        <f>SUMIFS('Pooled CF'!$I:$I,'Pooled CF'!$A:$A,$A86,'Pooled CF'!$G:$G,ED$6)</f>
        <v>0</v>
      </c>
      <c r="EE86" s="100">
        <f>SUMIFS('Pooled CF'!$I:$I,'Pooled CF'!$A:$A,$A86,'Pooled CF'!$G:$G,EE$6)</f>
        <v>0</v>
      </c>
      <c r="EF86" s="100">
        <f>SUMIFS('Pooled CF'!$I:$I,'Pooled CF'!$A:$A,$A86,'Pooled CF'!$G:$G,EF$6)</f>
        <v>0</v>
      </c>
      <c r="EG86" s="100">
        <f>SUMIFS('Pooled CF'!$I:$I,'Pooled CF'!$A:$A,$A86,'Pooled CF'!$G:$G,EG$6)</f>
        <v>0</v>
      </c>
      <c r="EH86" s="100">
        <f>SUMIFS('Pooled CF'!$I:$I,'Pooled CF'!$A:$A,$A86,'Pooled CF'!$G:$G,EH$6)</f>
        <v>0</v>
      </c>
      <c r="EI86" s="100">
        <f>SUMIFS('Pooled CF'!$I:$I,'Pooled CF'!$A:$A,$A86,'Pooled CF'!$G:$G,EI$6)</f>
        <v>0</v>
      </c>
      <c r="EJ86" s="100">
        <f>SUMIFS('Pooled CF'!$I:$I,'Pooled CF'!$A:$A,$A86,'Pooled CF'!$G:$G,EJ$6)</f>
        <v>0</v>
      </c>
      <c r="EK86" s="100">
        <f>SUMIFS('Pooled CF'!$I:$I,'Pooled CF'!$A:$A,$A86,'Pooled CF'!$G:$G,EK$6)</f>
        <v>0</v>
      </c>
      <c r="EL86" s="100">
        <f>SUMIFS('Pooled CF'!$I:$I,'Pooled CF'!$A:$A,$A86,'Pooled CF'!$G:$G,EL$6)</f>
        <v>0</v>
      </c>
      <c r="EM86" s="100">
        <f>SUMIFS('Pooled CF'!$I:$I,'Pooled CF'!$A:$A,$A86,'Pooled CF'!$G:$G,EM$6)</f>
        <v>0</v>
      </c>
      <c r="EN86" s="100">
        <f>SUMIFS('Pooled CF'!$I:$I,'Pooled CF'!$A:$A,$A86,'Pooled CF'!$G:$G,EN$6)</f>
        <v>0</v>
      </c>
      <c r="EO86" s="100">
        <f>SUMIFS('Pooled CF'!$I:$I,'Pooled CF'!$A:$A,$A86,'Pooled CF'!$G:$G,EO$6)</f>
        <v>0</v>
      </c>
      <c r="EP86" s="100">
        <f>SUMIFS('Pooled CF'!$I:$I,'Pooled CF'!$A:$A,$A86,'Pooled CF'!$G:$G,EP$6)</f>
        <v>0</v>
      </c>
      <c r="EQ86" s="100">
        <f>SUMIFS('Pooled CF'!$I:$I,'Pooled CF'!$A:$A,$A86,'Pooled CF'!$G:$G,EQ$6)</f>
        <v>0</v>
      </c>
      <c r="ER86" s="100">
        <f>SUMIFS('Pooled CF'!$I:$I,'Pooled CF'!$A:$A,$A86,'Pooled CF'!$G:$G,ER$6)</f>
        <v>0</v>
      </c>
      <c r="ES86" s="100">
        <f>SUMIFS('Pooled CF'!$I:$I,'Pooled CF'!$A:$A,$A86,'Pooled CF'!$G:$G,ES$6)</f>
        <v>0</v>
      </c>
      <c r="ET86" s="100">
        <f>SUMIFS('Pooled CF'!$I:$I,'Pooled CF'!$A:$A,$A86,'Pooled CF'!$G:$G,ET$6)</f>
        <v>0</v>
      </c>
      <c r="EU86" s="100">
        <f>SUMIFS('Pooled CF'!$I:$I,'Pooled CF'!$A:$A,$A86,'Pooled CF'!$G:$G,EU$6)</f>
        <v>0</v>
      </c>
      <c r="EV86" s="100">
        <f>SUMIFS('Pooled CF'!$I:$I,'Pooled CF'!$A:$A,$A86,'Pooled CF'!$G:$G,EV$6)</f>
        <v>0</v>
      </c>
      <c r="EW86" s="100">
        <f>SUMIFS('Pooled CF'!$I:$I,'Pooled CF'!$A:$A,$A86,'Pooled CF'!$G:$G,EW$6)</f>
        <v>0</v>
      </c>
      <c r="EX86" s="100">
        <f>SUMIFS('Pooled CF'!$I:$I,'Pooled CF'!$A:$A,$A86,'Pooled CF'!$G:$G,EX$6)</f>
        <v>0</v>
      </c>
      <c r="EY86" s="100">
        <f>SUMIFS('Pooled CF'!$I:$I,'Pooled CF'!$A:$A,$A86,'Pooled CF'!$G:$G,EY$6)</f>
        <v>0</v>
      </c>
      <c r="EZ86" s="100">
        <f>SUMIFS('Pooled CF'!$I:$I,'Pooled CF'!$A:$A,$A86,'Pooled CF'!$G:$G,EZ$6)</f>
        <v>0</v>
      </c>
      <c r="FA86" s="100">
        <f>SUMIFS('Pooled CF'!$I:$I,'Pooled CF'!$A:$A,$A86,'Pooled CF'!$G:$G,FA$6)</f>
        <v>0</v>
      </c>
      <c r="FB86" s="100">
        <f>SUMIFS('Pooled CF'!$I:$I,'Pooled CF'!$A:$A,$A86,'Pooled CF'!$G:$G,FB$6)</f>
        <v>0</v>
      </c>
      <c r="FC86" s="100">
        <f>SUMIFS('Pooled CF'!$I:$I,'Pooled CF'!$A:$A,$A86,'Pooled CF'!$G:$G,FC$6)</f>
        <v>0</v>
      </c>
      <c r="FD86" s="100">
        <f>SUMIFS('Pooled CF'!$I:$I,'Pooled CF'!$A:$A,$A86,'Pooled CF'!$G:$G,FD$6)</f>
        <v>0</v>
      </c>
      <c r="FE86" s="100">
        <f>SUMIFS('Pooled CF'!$I:$I,'Pooled CF'!$A:$A,$A86,'Pooled CF'!$G:$G,FE$6)</f>
        <v>0</v>
      </c>
      <c r="FF86" s="100">
        <f>SUMIFS('Pooled CF'!$I:$I,'Pooled CF'!$A:$A,$A86,'Pooled CF'!$G:$G,FF$6)</f>
        <v>0</v>
      </c>
      <c r="FG86" s="100">
        <f>SUMIFS('Pooled CF'!$I:$I,'Pooled CF'!$A:$A,$A86,'Pooled CF'!$G:$G,FG$6)</f>
        <v>0</v>
      </c>
      <c r="FH86" s="100">
        <f>SUMIFS('Pooled CF'!$I:$I,'Pooled CF'!$A:$A,$A86,'Pooled CF'!$G:$G,FH$6)</f>
        <v>0</v>
      </c>
      <c r="FI86" s="100">
        <f>SUMIFS('Pooled CF'!$I:$I,'Pooled CF'!$A:$A,$A86,'Pooled CF'!$G:$G,FI$6)</f>
        <v>0</v>
      </c>
      <c r="FJ86" s="100">
        <f>SUMIFS('Pooled CF'!$I:$I,'Pooled CF'!$A:$A,$A86,'Pooled CF'!$G:$G,FJ$6)</f>
        <v>0</v>
      </c>
      <c r="FK86" s="100">
        <f>SUMIFS('Pooled CF'!$I:$I,'Pooled CF'!$A:$A,$A86,'Pooled CF'!$G:$G,FK$6)</f>
        <v>0</v>
      </c>
      <c r="FL86" s="100">
        <f>SUMIFS('Pooled CF'!$I:$I,'Pooled CF'!$A:$A,$A86,'Pooled CF'!$G:$G,FL$6)</f>
        <v>0</v>
      </c>
      <c r="FM86" s="100">
        <f>SUMIFS('Pooled CF'!$I:$I,'Pooled CF'!$A:$A,$A86,'Pooled CF'!$G:$G,FM$6)</f>
        <v>0</v>
      </c>
      <c r="FN86" s="100">
        <f>SUMIFS('Pooled CF'!$I:$I,'Pooled CF'!$A:$A,$A86,'Pooled CF'!$G:$G,FN$6)</f>
        <v>0</v>
      </c>
      <c r="FO86" s="100">
        <f>SUMIFS('Pooled CF'!$I:$I,'Pooled CF'!$A:$A,$A86,'Pooled CF'!$G:$G,FO$6)</f>
        <v>0</v>
      </c>
      <c r="FP86" s="100">
        <f>SUMIFS('Pooled CF'!$I:$I,'Pooled CF'!$A:$A,$A86,'Pooled CF'!$G:$G,FP$6)</f>
        <v>0</v>
      </c>
      <c r="FQ86" s="100">
        <f>SUMIFS('Pooled CF'!$I:$I,'Pooled CF'!$A:$A,$A86,'Pooled CF'!$G:$G,FQ$6)</f>
        <v>0</v>
      </c>
      <c r="FR86" s="100">
        <f>SUMIFS('Pooled CF'!$I:$I,'Pooled CF'!$A:$A,$A86,'Pooled CF'!$G:$G,FR$6)</f>
        <v>0</v>
      </c>
      <c r="FS86" s="100">
        <f>SUMIFS('Pooled CF'!$I:$I,'Pooled CF'!$A:$A,$A86,'Pooled CF'!$G:$G,FS$6)</f>
        <v>0</v>
      </c>
      <c r="FT86" s="100">
        <f>SUMIFS('Pooled CF'!$I:$I,'Pooled CF'!$A:$A,$A86,'Pooled CF'!$G:$G,FT$6)</f>
        <v>0</v>
      </c>
      <c r="FU86" s="100">
        <f>SUMIFS('Pooled CF'!$I:$I,'Pooled CF'!$A:$A,$A86,'Pooled CF'!$G:$G,FU$6)</f>
        <v>0</v>
      </c>
      <c r="FV86" s="100">
        <f>SUMIFS('Pooled CF'!$I:$I,'Pooled CF'!$A:$A,$A86,'Pooled CF'!$G:$G,FV$6)</f>
        <v>0</v>
      </c>
      <c r="FW86" s="100">
        <f>SUMIFS('Pooled CF'!$I:$I,'Pooled CF'!$A:$A,$A86,'Pooled CF'!$G:$G,FW$6)</f>
        <v>0</v>
      </c>
      <c r="FX86" s="100">
        <f>SUMIFS('Pooled CF'!$I:$I,'Pooled CF'!$A:$A,$A86,'Pooled CF'!$G:$G,FX$6)</f>
        <v>11271005.19512286</v>
      </c>
      <c r="FY86" s="100">
        <f>SUMIFS('Pooled CF'!$I:$I,'Pooled CF'!$A:$A,$A86,'Pooled CF'!$G:$G,FY$6)</f>
        <v>0</v>
      </c>
      <c r="FZ86" s="100">
        <f>SUMIFS('Pooled CF'!$I:$I,'Pooled CF'!$A:$A,$A86,'Pooled CF'!$G:$G,FZ$6)</f>
        <v>0</v>
      </c>
      <c r="GA86" s="100">
        <f>SUMIFS('Pooled CF'!$I:$I,'Pooled CF'!$A:$A,$A86,'Pooled CF'!$G:$G,GA$6)</f>
        <v>0</v>
      </c>
      <c r="GB86" s="100">
        <f>SUMIFS('Pooled CF'!$I:$I,'Pooled CF'!$A:$A,$A86,'Pooled CF'!$G:$G,GB$6)</f>
        <v>0</v>
      </c>
      <c r="GC86" s="100">
        <f>SUMIFS('Pooled CF'!$I:$I,'Pooled CF'!$A:$A,$A86,'Pooled CF'!$G:$G,GC$6)</f>
        <v>0</v>
      </c>
      <c r="GD86" s="100">
        <f>SUMIFS('Pooled CF'!$I:$I,'Pooled CF'!$A:$A,$A86,'Pooled CF'!$G:$G,GD$6)</f>
        <v>0</v>
      </c>
      <c r="GE86" s="100">
        <f>SUMIFS('Pooled CF'!$I:$I,'Pooled CF'!$A:$A,$A86,'Pooled CF'!$G:$G,GE$6)</f>
        <v>0</v>
      </c>
      <c r="GF86" s="100">
        <f>SUMIFS('Pooled CF'!$I:$I,'Pooled CF'!$A:$A,$A86,'Pooled CF'!$G:$G,GF$6)</f>
        <v>0</v>
      </c>
      <c r="GG86" s="100">
        <f>SUMIFS('Pooled CF'!$I:$I,'Pooled CF'!$A:$A,$A86,'Pooled CF'!$G:$G,GG$6)</f>
        <v>0</v>
      </c>
      <c r="GH86" s="100">
        <f>SUMIFS('Pooled CF'!$I:$I,'Pooled CF'!$A:$A,$A86,'Pooled CF'!$G:$G,GH$6)</f>
        <v>0</v>
      </c>
      <c r="GI86" s="100">
        <f>SUMIFS('Pooled CF'!$I:$I,'Pooled CF'!$A:$A,$A86,'Pooled CF'!$G:$G,GI$6)</f>
        <v>0</v>
      </c>
      <c r="GJ86" s="100">
        <f>SUMIFS('Pooled CF'!$I:$I,'Pooled CF'!$A:$A,$A86,'Pooled CF'!$G:$G,GJ$6)</f>
        <v>0</v>
      </c>
      <c r="GK86" s="100">
        <f>SUMIFS('Pooled CF'!$I:$I,'Pooled CF'!$A:$A,$A86,'Pooled CF'!$G:$G,GK$6)</f>
        <v>0</v>
      </c>
      <c r="GL86" s="100">
        <f>SUMIFS('Pooled CF'!$I:$I,'Pooled CF'!$A:$A,$A86,'Pooled CF'!$G:$G,GL$6)</f>
        <v>0</v>
      </c>
      <c r="GM86" s="100">
        <f>SUMIFS('Pooled CF'!$I:$I,'Pooled CF'!$A:$A,$A86,'Pooled CF'!$G:$G,GM$6)</f>
        <v>0</v>
      </c>
      <c r="GN86" s="100">
        <f>SUMIFS('Pooled CF'!$I:$I,'Pooled CF'!$A:$A,$A86,'Pooled CF'!$G:$G,GN$6)</f>
        <v>0</v>
      </c>
      <c r="GO86" s="100">
        <f>SUMIFS('Pooled CF'!$I:$I,'Pooled CF'!$A:$A,$A86,'Pooled CF'!$G:$G,GO$6)</f>
        <v>0</v>
      </c>
      <c r="GP86" s="100">
        <f>SUMIFS('Pooled CF'!$I:$I,'Pooled CF'!$A:$A,$A86,'Pooled CF'!$G:$G,GP$6)</f>
        <v>0</v>
      </c>
      <c r="GQ86" s="100">
        <f>SUMIFS('Pooled CF'!$I:$I,'Pooled CF'!$A:$A,$A86,'Pooled CF'!$G:$G,GQ$6)</f>
        <v>0</v>
      </c>
      <c r="GR86" s="100">
        <f>SUMIFS('Pooled CF'!$I:$I,'Pooled CF'!$A:$A,$A86,'Pooled CF'!$G:$G,GR$6)</f>
        <v>0</v>
      </c>
      <c r="GS86" s="100">
        <f>SUMIFS('Pooled CF'!$I:$I,'Pooled CF'!$A:$A,$A86,'Pooled CF'!$G:$G,GS$6)</f>
        <v>0</v>
      </c>
      <c r="GU86" s="85">
        <f t="shared" si="204"/>
        <v>0</v>
      </c>
      <c r="GV86" s="85">
        <f t="shared" si="204"/>
        <v>0</v>
      </c>
      <c r="GW86" s="85">
        <f t="shared" si="204"/>
        <v>0</v>
      </c>
      <c r="GX86" s="85">
        <f t="shared" si="204"/>
        <v>0</v>
      </c>
      <c r="GY86" s="85">
        <f t="shared" si="204"/>
        <v>0</v>
      </c>
      <c r="GZ86" s="85">
        <f t="shared" si="204"/>
        <v>0</v>
      </c>
      <c r="HA86" s="85">
        <f t="shared" si="204"/>
        <v>0</v>
      </c>
      <c r="HB86" s="85">
        <f t="shared" si="204"/>
        <v>0</v>
      </c>
      <c r="HC86" s="85">
        <f t="shared" si="204"/>
        <v>0</v>
      </c>
      <c r="HD86" s="85">
        <f t="shared" si="204"/>
        <v>0</v>
      </c>
      <c r="HE86" s="85">
        <f t="shared" si="204"/>
        <v>0</v>
      </c>
      <c r="HF86" s="85">
        <f t="shared" si="204"/>
        <v>0</v>
      </c>
      <c r="HG86" s="85">
        <f t="shared" si="204"/>
        <v>0</v>
      </c>
      <c r="HH86" s="85">
        <f t="shared" si="204"/>
        <v>0</v>
      </c>
      <c r="HI86" s="85">
        <f t="shared" si="204"/>
        <v>11271005.19512286</v>
      </c>
      <c r="HJ86" s="85">
        <f t="shared" si="204"/>
        <v>0</v>
      </c>
      <c r="HK86" s="85">
        <f t="shared" si="203"/>
        <v>11271005.19512286</v>
      </c>
    </row>
    <row r="87" spans="1:219" hidden="1" outlineLevel="1" x14ac:dyDescent="0.75">
      <c r="A87" s="112" t="str">
        <f t="shared" si="201"/>
        <v>UBSCM 2018-C15 B-Piece Cashflow</v>
      </c>
      <c r="B87" s="112" t="str">
        <f t="shared" si="201"/>
        <v>UBSCM 2018-C15</v>
      </c>
      <c r="C87" s="104"/>
      <c r="D87" s="87"/>
      <c r="E87" s="88"/>
      <c r="F87" s="85"/>
      <c r="G87" s="85"/>
      <c r="H87" s="86"/>
      <c r="I87" s="95"/>
      <c r="K87" s="100">
        <f>SUMIFS('Pooled CF'!$I:$I,'Pooled CF'!$A:$A,$A87,'Pooled CF'!$G:$G,K$6)</f>
        <v>0</v>
      </c>
      <c r="L87" s="100">
        <f>SUMIFS('Pooled CF'!$I:$I,'Pooled CF'!$A:$A,$A87,'Pooled CF'!$G:$G,L$6)</f>
        <v>0</v>
      </c>
      <c r="M87" s="100">
        <f>SUMIFS('Pooled CF'!$I:$I,'Pooled CF'!$A:$A,$A87,'Pooled CF'!$G:$G,M$6)</f>
        <v>0</v>
      </c>
      <c r="N87" s="100">
        <f>SUMIFS('Pooled CF'!$I:$I,'Pooled CF'!$A:$A,$A87,'Pooled CF'!$G:$G,N$6)</f>
        <v>0</v>
      </c>
      <c r="O87" s="100">
        <f>SUMIFS('Pooled CF'!$I:$I,'Pooled CF'!$A:$A,$A87,'Pooled CF'!$G:$G,O$6)</f>
        <v>0</v>
      </c>
      <c r="P87" s="100">
        <f>SUMIFS('Pooled CF'!$I:$I,'Pooled CF'!$A:$A,$A87,'Pooled CF'!$G:$G,P$6)</f>
        <v>0</v>
      </c>
      <c r="Q87" s="100">
        <f>SUMIFS('Pooled CF'!$I:$I,'Pooled CF'!$A:$A,$A87,'Pooled CF'!$G:$G,Q$6)</f>
        <v>0</v>
      </c>
      <c r="R87" s="100">
        <f>SUMIFS('Pooled CF'!$I:$I,'Pooled CF'!$A:$A,$A87,'Pooled CF'!$G:$G,R$6)</f>
        <v>0</v>
      </c>
      <c r="S87" s="100">
        <f>SUMIFS('Pooled CF'!$I:$I,'Pooled CF'!$A:$A,$A87,'Pooled CF'!$G:$G,S$6)</f>
        <v>0</v>
      </c>
      <c r="T87" s="100">
        <f>SUMIFS('Pooled CF'!$I:$I,'Pooled CF'!$A:$A,$A87,'Pooled CF'!$G:$G,T$6)</f>
        <v>0</v>
      </c>
      <c r="U87" s="100">
        <f>SUMIFS('Pooled CF'!$I:$I,'Pooled CF'!$A:$A,$A87,'Pooled CF'!$G:$G,U$6)</f>
        <v>0</v>
      </c>
      <c r="V87" s="100">
        <f>SUMIFS('Pooled CF'!$I:$I,'Pooled CF'!$A:$A,$A87,'Pooled CF'!$G:$G,V$6)</f>
        <v>0</v>
      </c>
      <c r="W87" s="100">
        <f>SUMIFS('Pooled CF'!$I:$I,'Pooled CF'!$A:$A,$A87,'Pooled CF'!$G:$G,W$6)</f>
        <v>0</v>
      </c>
      <c r="X87" s="100">
        <f>SUMIFS('Pooled CF'!$I:$I,'Pooled CF'!$A:$A,$A87,'Pooled CF'!$G:$G,X$6)</f>
        <v>0</v>
      </c>
      <c r="Y87" s="100">
        <f>SUMIFS('Pooled CF'!$I:$I,'Pooled CF'!$A:$A,$A87,'Pooled CF'!$G:$G,Y$6)</f>
        <v>0</v>
      </c>
      <c r="Z87" s="100">
        <f>SUMIFS('Pooled CF'!$I:$I,'Pooled CF'!$A:$A,$A87,'Pooled CF'!$G:$G,Z$6)</f>
        <v>0</v>
      </c>
      <c r="AA87" s="100">
        <f>SUMIFS('Pooled CF'!$I:$I,'Pooled CF'!$A:$A,$A87,'Pooled CF'!$G:$G,AA$6)</f>
        <v>0</v>
      </c>
      <c r="AB87" s="100">
        <f>SUMIFS('Pooled CF'!$I:$I,'Pooled CF'!$A:$A,$A87,'Pooled CF'!$G:$G,AB$6)</f>
        <v>0</v>
      </c>
      <c r="AC87" s="100">
        <f>SUMIFS('Pooled CF'!$I:$I,'Pooled CF'!$A:$A,$A87,'Pooled CF'!$G:$G,AC$6)</f>
        <v>0</v>
      </c>
      <c r="AD87" s="100">
        <f>SUMIFS('Pooled CF'!$I:$I,'Pooled CF'!$A:$A,$A87,'Pooled CF'!$G:$G,AD$6)</f>
        <v>0</v>
      </c>
      <c r="AE87" s="100">
        <f>SUMIFS('Pooled CF'!$I:$I,'Pooled CF'!$A:$A,$A87,'Pooled CF'!$G:$G,AE$6)</f>
        <v>0</v>
      </c>
      <c r="AF87" s="100">
        <f>SUMIFS('Pooled CF'!$I:$I,'Pooled CF'!$A:$A,$A87,'Pooled CF'!$G:$G,AF$6)</f>
        <v>0</v>
      </c>
      <c r="AG87" s="100">
        <f>SUMIFS('Pooled CF'!$I:$I,'Pooled CF'!$A:$A,$A87,'Pooled CF'!$G:$G,AG$6)</f>
        <v>0</v>
      </c>
      <c r="AH87" s="100">
        <f>SUMIFS('Pooled CF'!$I:$I,'Pooled CF'!$A:$A,$A87,'Pooled CF'!$G:$G,AH$6)</f>
        <v>0</v>
      </c>
      <c r="AI87" s="100">
        <f>SUMIFS('Pooled CF'!$I:$I,'Pooled CF'!$A:$A,$A87,'Pooled CF'!$G:$G,AI$6)</f>
        <v>0</v>
      </c>
      <c r="AJ87" s="100">
        <f>SUMIFS('Pooled CF'!$I:$I,'Pooled CF'!$A:$A,$A87,'Pooled CF'!$G:$G,AJ$6)</f>
        <v>0</v>
      </c>
      <c r="AK87" s="100">
        <f>SUMIFS('Pooled CF'!$I:$I,'Pooled CF'!$A:$A,$A87,'Pooled CF'!$G:$G,AK$6)</f>
        <v>0</v>
      </c>
      <c r="AL87" s="100">
        <f>SUMIFS('Pooled CF'!$I:$I,'Pooled CF'!$A:$A,$A87,'Pooled CF'!$G:$G,AL$6)</f>
        <v>0</v>
      </c>
      <c r="AM87" s="100">
        <f>SUMIFS('Pooled CF'!$I:$I,'Pooled CF'!$A:$A,$A87,'Pooled CF'!$G:$G,AM$6)</f>
        <v>0</v>
      </c>
      <c r="AN87" s="100">
        <f>SUMIFS('Pooled CF'!$I:$I,'Pooled CF'!$A:$A,$A87,'Pooled CF'!$G:$G,AN$6)</f>
        <v>0</v>
      </c>
      <c r="AO87" s="100">
        <f>SUMIFS('Pooled CF'!$I:$I,'Pooled CF'!$A:$A,$A87,'Pooled CF'!$G:$G,AO$6)</f>
        <v>0</v>
      </c>
      <c r="AP87" s="100">
        <f>SUMIFS('Pooled CF'!$I:$I,'Pooled CF'!$A:$A,$A87,'Pooled CF'!$G:$G,AP$6)</f>
        <v>0</v>
      </c>
      <c r="AQ87" s="100">
        <f>SUMIFS('Pooled CF'!$I:$I,'Pooled CF'!$A:$A,$A87,'Pooled CF'!$G:$G,AQ$6)</f>
        <v>0</v>
      </c>
      <c r="AR87" s="100">
        <f>SUMIFS('Pooled CF'!$I:$I,'Pooled CF'!$A:$A,$A87,'Pooled CF'!$G:$G,AR$6)</f>
        <v>0</v>
      </c>
      <c r="AS87" s="100">
        <f>SUMIFS('Pooled CF'!$I:$I,'Pooled CF'!$A:$A,$A87,'Pooled CF'!$G:$G,AS$6)</f>
        <v>0</v>
      </c>
      <c r="AT87" s="100">
        <f>SUMIFS('Pooled CF'!$I:$I,'Pooled CF'!$A:$A,$A87,'Pooled CF'!$G:$G,AT$6)</f>
        <v>0</v>
      </c>
      <c r="AU87" s="100">
        <f>SUMIFS('Pooled CF'!$I:$I,'Pooled CF'!$A:$A,$A87,'Pooled CF'!$G:$G,AU$6)</f>
        <v>0</v>
      </c>
      <c r="AV87" s="100">
        <f>SUMIFS('Pooled CF'!$I:$I,'Pooled CF'!$A:$A,$A87,'Pooled CF'!$G:$G,AV$6)</f>
        <v>0</v>
      </c>
      <c r="AW87" s="100">
        <f>SUMIFS('Pooled CF'!$I:$I,'Pooled CF'!$A:$A,$A87,'Pooled CF'!$G:$G,AW$6)</f>
        <v>0</v>
      </c>
      <c r="AX87" s="100">
        <f>SUMIFS('Pooled CF'!$I:$I,'Pooled CF'!$A:$A,$A87,'Pooled CF'!$G:$G,AX$6)</f>
        <v>0</v>
      </c>
      <c r="AY87" s="100">
        <f>SUMIFS('Pooled CF'!$I:$I,'Pooled CF'!$A:$A,$A87,'Pooled CF'!$G:$G,AY$6)</f>
        <v>0</v>
      </c>
      <c r="AZ87" s="100">
        <f>SUMIFS('Pooled CF'!$I:$I,'Pooled CF'!$A:$A,$A87,'Pooled CF'!$G:$G,AZ$6)</f>
        <v>0</v>
      </c>
      <c r="BA87" s="100">
        <f>SUMIFS('Pooled CF'!$I:$I,'Pooled CF'!$A:$A,$A87,'Pooled CF'!$G:$G,BA$6)</f>
        <v>0</v>
      </c>
      <c r="BB87" s="100">
        <f>SUMIFS('Pooled CF'!$I:$I,'Pooled CF'!$A:$A,$A87,'Pooled CF'!$G:$G,BB$6)</f>
        <v>0</v>
      </c>
      <c r="BC87" s="100">
        <f>SUMIFS('Pooled CF'!$I:$I,'Pooled CF'!$A:$A,$A87,'Pooled CF'!$G:$G,BC$6)</f>
        <v>0</v>
      </c>
      <c r="BD87" s="100">
        <f>SUMIFS('Pooled CF'!$I:$I,'Pooled CF'!$A:$A,$A87,'Pooled CF'!$G:$G,BD$6)</f>
        <v>0</v>
      </c>
      <c r="BE87" s="100">
        <f>SUMIFS('Pooled CF'!$I:$I,'Pooled CF'!$A:$A,$A87,'Pooled CF'!$G:$G,BE$6)</f>
        <v>0</v>
      </c>
      <c r="BF87" s="100">
        <f>SUMIFS('Pooled CF'!$I:$I,'Pooled CF'!$A:$A,$A87,'Pooled CF'!$G:$G,BF$6)</f>
        <v>0</v>
      </c>
      <c r="BG87" s="100">
        <f>SUMIFS('Pooled CF'!$I:$I,'Pooled CF'!$A:$A,$A87,'Pooled CF'!$G:$G,BG$6)</f>
        <v>0</v>
      </c>
      <c r="BH87" s="100">
        <f>SUMIFS('Pooled CF'!$I:$I,'Pooled CF'!$A:$A,$A87,'Pooled CF'!$G:$G,BH$6)</f>
        <v>0</v>
      </c>
      <c r="BI87" s="100">
        <f>SUMIFS('Pooled CF'!$I:$I,'Pooled CF'!$A:$A,$A87,'Pooled CF'!$G:$G,BI$6)</f>
        <v>0</v>
      </c>
      <c r="BJ87" s="100">
        <f>SUMIFS('Pooled CF'!$I:$I,'Pooled CF'!$A:$A,$A87,'Pooled CF'!$G:$G,BJ$6)</f>
        <v>0</v>
      </c>
      <c r="BK87" s="100">
        <f>SUMIFS('Pooled CF'!$I:$I,'Pooled CF'!$A:$A,$A87,'Pooled CF'!$G:$G,BK$6)</f>
        <v>0</v>
      </c>
      <c r="BL87" s="100">
        <f>SUMIFS('Pooled CF'!$I:$I,'Pooled CF'!$A:$A,$A87,'Pooled CF'!$G:$G,BL$6)</f>
        <v>0</v>
      </c>
      <c r="BM87" s="100">
        <f>SUMIFS('Pooled CF'!$I:$I,'Pooled CF'!$A:$A,$A87,'Pooled CF'!$G:$G,BM$6)</f>
        <v>0</v>
      </c>
      <c r="BN87" s="100">
        <f>SUMIFS('Pooled CF'!$I:$I,'Pooled CF'!$A:$A,$A87,'Pooled CF'!$G:$G,BN$6)</f>
        <v>0</v>
      </c>
      <c r="BO87" s="100">
        <f>SUMIFS('Pooled CF'!$I:$I,'Pooled CF'!$A:$A,$A87,'Pooled CF'!$G:$G,BO$6)</f>
        <v>0</v>
      </c>
      <c r="BP87" s="100">
        <f>SUMIFS('Pooled CF'!$I:$I,'Pooled CF'!$A:$A,$A87,'Pooled CF'!$G:$G,BP$6)</f>
        <v>0</v>
      </c>
      <c r="BQ87" s="100">
        <f>SUMIFS('Pooled CF'!$I:$I,'Pooled CF'!$A:$A,$A87,'Pooled CF'!$G:$G,BQ$6)</f>
        <v>0</v>
      </c>
      <c r="BR87" s="100">
        <f>SUMIFS('Pooled CF'!$I:$I,'Pooled CF'!$A:$A,$A87,'Pooled CF'!$G:$G,BR$6)</f>
        <v>0</v>
      </c>
      <c r="BS87" s="100">
        <f>SUMIFS('Pooled CF'!$I:$I,'Pooled CF'!$A:$A,$A87,'Pooled CF'!$G:$G,BS$6)</f>
        <v>0</v>
      </c>
      <c r="BT87" s="100">
        <f>SUMIFS('Pooled CF'!$I:$I,'Pooled CF'!$A:$A,$A87,'Pooled CF'!$G:$G,BT$6)</f>
        <v>0</v>
      </c>
      <c r="BU87" s="100">
        <f>SUMIFS('Pooled CF'!$I:$I,'Pooled CF'!$A:$A,$A87,'Pooled CF'!$G:$G,BU$6)</f>
        <v>0</v>
      </c>
      <c r="BV87" s="100">
        <f>SUMIFS('Pooled CF'!$I:$I,'Pooled CF'!$A:$A,$A87,'Pooled CF'!$G:$G,BV$6)</f>
        <v>0</v>
      </c>
      <c r="BW87" s="100">
        <f>SUMIFS('Pooled CF'!$I:$I,'Pooled CF'!$A:$A,$A87,'Pooled CF'!$G:$G,BW$6)</f>
        <v>0</v>
      </c>
      <c r="BX87" s="100">
        <f>SUMIFS('Pooled CF'!$I:$I,'Pooled CF'!$A:$A,$A87,'Pooled CF'!$G:$G,BX$6)</f>
        <v>0</v>
      </c>
      <c r="BY87" s="100">
        <f>SUMIFS('Pooled CF'!$I:$I,'Pooled CF'!$A:$A,$A87,'Pooled CF'!$G:$G,BY$6)</f>
        <v>0</v>
      </c>
      <c r="BZ87" s="100">
        <f>SUMIFS('Pooled CF'!$I:$I,'Pooled CF'!$A:$A,$A87,'Pooled CF'!$G:$G,BZ$6)</f>
        <v>0</v>
      </c>
      <c r="CA87" s="100">
        <f>SUMIFS('Pooled CF'!$I:$I,'Pooled CF'!$A:$A,$A87,'Pooled CF'!$G:$G,CA$6)</f>
        <v>0</v>
      </c>
      <c r="CB87" s="100">
        <f>SUMIFS('Pooled CF'!$I:$I,'Pooled CF'!$A:$A,$A87,'Pooled CF'!$G:$G,CB$6)</f>
        <v>0</v>
      </c>
      <c r="CC87" s="100">
        <f>SUMIFS('Pooled CF'!$I:$I,'Pooled CF'!$A:$A,$A87,'Pooled CF'!$G:$G,CC$6)</f>
        <v>0</v>
      </c>
      <c r="CD87" s="100">
        <f>SUMIFS('Pooled CF'!$I:$I,'Pooled CF'!$A:$A,$A87,'Pooled CF'!$G:$G,CD$6)</f>
        <v>0</v>
      </c>
      <c r="CE87" s="100">
        <f>SUMIFS('Pooled CF'!$I:$I,'Pooled CF'!$A:$A,$A87,'Pooled CF'!$G:$G,CE$6)</f>
        <v>0</v>
      </c>
      <c r="CF87" s="100">
        <f>SUMIFS('Pooled CF'!$I:$I,'Pooled CF'!$A:$A,$A87,'Pooled CF'!$G:$G,CF$6)</f>
        <v>0</v>
      </c>
      <c r="CG87" s="100">
        <f>SUMIFS('Pooled CF'!$I:$I,'Pooled CF'!$A:$A,$A87,'Pooled CF'!$G:$G,CG$6)</f>
        <v>0</v>
      </c>
      <c r="CH87" s="100">
        <f>SUMIFS('Pooled CF'!$I:$I,'Pooled CF'!$A:$A,$A87,'Pooled CF'!$G:$G,CH$6)</f>
        <v>0</v>
      </c>
      <c r="CI87" s="100">
        <f>SUMIFS('Pooled CF'!$I:$I,'Pooled CF'!$A:$A,$A87,'Pooled CF'!$G:$G,CI$6)</f>
        <v>0</v>
      </c>
      <c r="CJ87" s="100">
        <f>SUMIFS('Pooled CF'!$I:$I,'Pooled CF'!$A:$A,$A87,'Pooled CF'!$G:$G,CJ$6)</f>
        <v>0</v>
      </c>
      <c r="CK87" s="100">
        <f>SUMIFS('Pooled CF'!$I:$I,'Pooled CF'!$A:$A,$A87,'Pooled CF'!$G:$G,CK$6)</f>
        <v>0</v>
      </c>
      <c r="CL87" s="100">
        <f>SUMIFS('Pooled CF'!$I:$I,'Pooled CF'!$A:$A,$A87,'Pooled CF'!$G:$G,CL$6)</f>
        <v>0</v>
      </c>
      <c r="CM87" s="100">
        <f>SUMIFS('Pooled CF'!$I:$I,'Pooled CF'!$A:$A,$A87,'Pooled CF'!$G:$G,CM$6)</f>
        <v>0</v>
      </c>
      <c r="CN87" s="100">
        <f>SUMIFS('Pooled CF'!$I:$I,'Pooled CF'!$A:$A,$A87,'Pooled CF'!$G:$G,CN$6)</f>
        <v>0</v>
      </c>
      <c r="CO87" s="100">
        <f>SUMIFS('Pooled CF'!$I:$I,'Pooled CF'!$A:$A,$A87,'Pooled CF'!$G:$G,CO$6)</f>
        <v>0</v>
      </c>
      <c r="CP87" s="100">
        <f>SUMIFS('Pooled CF'!$I:$I,'Pooled CF'!$A:$A,$A87,'Pooled CF'!$G:$G,CP$6)</f>
        <v>0</v>
      </c>
      <c r="CQ87" s="100">
        <f>SUMIFS('Pooled CF'!$I:$I,'Pooled CF'!$A:$A,$A87,'Pooled CF'!$G:$G,CQ$6)</f>
        <v>0</v>
      </c>
      <c r="CR87" s="100">
        <f>SUMIFS('Pooled CF'!$I:$I,'Pooled CF'!$A:$A,$A87,'Pooled CF'!$G:$G,CR$6)</f>
        <v>0</v>
      </c>
      <c r="CS87" s="100">
        <f>SUMIFS('Pooled CF'!$I:$I,'Pooled CF'!$A:$A,$A87,'Pooled CF'!$G:$G,CS$6)</f>
        <v>0</v>
      </c>
      <c r="CT87" s="100">
        <f>SUMIFS('Pooled CF'!$I:$I,'Pooled CF'!$A:$A,$A87,'Pooled CF'!$G:$G,CT$6)</f>
        <v>0</v>
      </c>
      <c r="CU87" s="100">
        <f>SUMIFS('Pooled CF'!$I:$I,'Pooled CF'!$A:$A,$A87,'Pooled CF'!$G:$G,CU$6)</f>
        <v>0</v>
      </c>
      <c r="CV87" s="100">
        <f>SUMIFS('Pooled CF'!$I:$I,'Pooled CF'!$A:$A,$A87,'Pooled CF'!$G:$G,CV$6)</f>
        <v>0</v>
      </c>
      <c r="CW87" s="100">
        <f>SUMIFS('Pooled CF'!$I:$I,'Pooled CF'!$A:$A,$A87,'Pooled CF'!$G:$G,CW$6)</f>
        <v>0</v>
      </c>
      <c r="CX87" s="100">
        <f>SUMIFS('Pooled CF'!$I:$I,'Pooled CF'!$A:$A,$A87,'Pooled CF'!$G:$G,CX$6)</f>
        <v>0</v>
      </c>
      <c r="CY87" s="100">
        <f>SUMIFS('Pooled CF'!$I:$I,'Pooled CF'!$A:$A,$A87,'Pooled CF'!$G:$G,CY$6)</f>
        <v>0</v>
      </c>
      <c r="CZ87" s="100">
        <f>SUMIFS('Pooled CF'!$I:$I,'Pooled CF'!$A:$A,$A87,'Pooled CF'!$G:$G,CZ$6)</f>
        <v>0</v>
      </c>
      <c r="DA87" s="100">
        <f>SUMIFS('Pooled CF'!$I:$I,'Pooled CF'!$A:$A,$A87,'Pooled CF'!$G:$G,DA$6)</f>
        <v>0</v>
      </c>
      <c r="DB87" s="100">
        <f>SUMIFS('Pooled CF'!$I:$I,'Pooled CF'!$A:$A,$A87,'Pooled CF'!$G:$G,DB$6)</f>
        <v>0</v>
      </c>
      <c r="DC87" s="100">
        <f>SUMIFS('Pooled CF'!$I:$I,'Pooled CF'!$A:$A,$A87,'Pooled CF'!$G:$G,DC$6)</f>
        <v>0</v>
      </c>
      <c r="DD87" s="100">
        <f>SUMIFS('Pooled CF'!$I:$I,'Pooled CF'!$A:$A,$A87,'Pooled CF'!$G:$G,DD$6)</f>
        <v>0</v>
      </c>
      <c r="DE87" s="100">
        <f>SUMIFS('Pooled CF'!$I:$I,'Pooled CF'!$A:$A,$A87,'Pooled CF'!$G:$G,DE$6)</f>
        <v>0</v>
      </c>
      <c r="DF87" s="100">
        <f>SUMIFS('Pooled CF'!$I:$I,'Pooled CF'!$A:$A,$A87,'Pooled CF'!$G:$G,DF$6)</f>
        <v>0</v>
      </c>
      <c r="DG87" s="100">
        <f>SUMIFS('Pooled CF'!$I:$I,'Pooled CF'!$A:$A,$A87,'Pooled CF'!$G:$G,DG$6)</f>
        <v>0</v>
      </c>
      <c r="DH87" s="100">
        <f>SUMIFS('Pooled CF'!$I:$I,'Pooled CF'!$A:$A,$A87,'Pooled CF'!$G:$G,DH$6)</f>
        <v>0</v>
      </c>
      <c r="DI87" s="100">
        <f>SUMIFS('Pooled CF'!$I:$I,'Pooled CF'!$A:$A,$A87,'Pooled CF'!$G:$G,DI$6)</f>
        <v>0</v>
      </c>
      <c r="DJ87" s="100">
        <f>SUMIFS('Pooled CF'!$I:$I,'Pooled CF'!$A:$A,$A87,'Pooled CF'!$G:$G,DJ$6)</f>
        <v>0</v>
      </c>
      <c r="DK87" s="100">
        <f>SUMIFS('Pooled CF'!$I:$I,'Pooled CF'!$A:$A,$A87,'Pooled CF'!$G:$G,DK$6)</f>
        <v>0</v>
      </c>
      <c r="DL87" s="100">
        <f>SUMIFS('Pooled CF'!$I:$I,'Pooled CF'!$A:$A,$A87,'Pooled CF'!$G:$G,DL$6)</f>
        <v>0</v>
      </c>
      <c r="DM87" s="100">
        <f>SUMIFS('Pooled CF'!$I:$I,'Pooled CF'!$A:$A,$A87,'Pooled CF'!$G:$G,DM$6)</f>
        <v>0</v>
      </c>
      <c r="DN87" s="100">
        <f>SUMIFS('Pooled CF'!$I:$I,'Pooled CF'!$A:$A,$A87,'Pooled CF'!$G:$G,DN$6)</f>
        <v>0</v>
      </c>
      <c r="DO87" s="100">
        <f>SUMIFS('Pooled CF'!$I:$I,'Pooled CF'!$A:$A,$A87,'Pooled CF'!$G:$G,DO$6)</f>
        <v>0</v>
      </c>
      <c r="DP87" s="100">
        <f>SUMIFS('Pooled CF'!$I:$I,'Pooled CF'!$A:$A,$A87,'Pooled CF'!$G:$G,DP$6)</f>
        <v>0</v>
      </c>
      <c r="DQ87" s="100">
        <f>SUMIFS('Pooled CF'!$I:$I,'Pooled CF'!$A:$A,$A87,'Pooled CF'!$G:$G,DQ$6)</f>
        <v>0</v>
      </c>
      <c r="DR87" s="100">
        <f>SUMIFS('Pooled CF'!$I:$I,'Pooled CF'!$A:$A,$A87,'Pooled CF'!$G:$G,DR$6)</f>
        <v>0</v>
      </c>
      <c r="DS87" s="100">
        <f>SUMIFS('Pooled CF'!$I:$I,'Pooled CF'!$A:$A,$A87,'Pooled CF'!$G:$G,DS$6)</f>
        <v>0</v>
      </c>
      <c r="DT87" s="100">
        <f>SUMIFS('Pooled CF'!$I:$I,'Pooled CF'!$A:$A,$A87,'Pooled CF'!$G:$G,DT$6)</f>
        <v>0</v>
      </c>
      <c r="DU87" s="100">
        <f>SUMIFS('Pooled CF'!$I:$I,'Pooled CF'!$A:$A,$A87,'Pooled CF'!$G:$G,DU$6)</f>
        <v>0</v>
      </c>
      <c r="DV87" s="100">
        <f>SUMIFS('Pooled CF'!$I:$I,'Pooled CF'!$A:$A,$A87,'Pooled CF'!$G:$G,DV$6)</f>
        <v>0</v>
      </c>
      <c r="DW87" s="100">
        <f>SUMIFS('Pooled CF'!$I:$I,'Pooled CF'!$A:$A,$A87,'Pooled CF'!$G:$G,DW$6)</f>
        <v>0</v>
      </c>
      <c r="DX87" s="100">
        <f>SUMIFS('Pooled CF'!$I:$I,'Pooled CF'!$A:$A,$A87,'Pooled CF'!$G:$G,DX$6)</f>
        <v>0</v>
      </c>
      <c r="DY87" s="100">
        <f>SUMIFS('Pooled CF'!$I:$I,'Pooled CF'!$A:$A,$A87,'Pooled CF'!$G:$G,DY$6)</f>
        <v>0</v>
      </c>
      <c r="DZ87" s="100">
        <f>SUMIFS('Pooled CF'!$I:$I,'Pooled CF'!$A:$A,$A87,'Pooled CF'!$G:$G,DZ$6)</f>
        <v>0</v>
      </c>
      <c r="EA87" s="100">
        <f>SUMIFS('Pooled CF'!$I:$I,'Pooled CF'!$A:$A,$A87,'Pooled CF'!$G:$G,EA$6)</f>
        <v>0</v>
      </c>
      <c r="EB87" s="100">
        <f>SUMIFS('Pooled CF'!$I:$I,'Pooled CF'!$A:$A,$A87,'Pooled CF'!$G:$G,EB$6)</f>
        <v>0</v>
      </c>
      <c r="EC87" s="100">
        <f>SUMIFS('Pooled CF'!$I:$I,'Pooled CF'!$A:$A,$A87,'Pooled CF'!$G:$G,EC$6)</f>
        <v>0</v>
      </c>
      <c r="ED87" s="100">
        <f>SUMIFS('Pooled CF'!$I:$I,'Pooled CF'!$A:$A,$A87,'Pooled CF'!$G:$G,ED$6)</f>
        <v>0</v>
      </c>
      <c r="EE87" s="100">
        <f>SUMIFS('Pooled CF'!$I:$I,'Pooled CF'!$A:$A,$A87,'Pooled CF'!$G:$G,EE$6)</f>
        <v>0</v>
      </c>
      <c r="EF87" s="100">
        <f>SUMIFS('Pooled CF'!$I:$I,'Pooled CF'!$A:$A,$A87,'Pooled CF'!$G:$G,EF$6)</f>
        <v>0</v>
      </c>
      <c r="EG87" s="100">
        <f>SUMIFS('Pooled CF'!$I:$I,'Pooled CF'!$A:$A,$A87,'Pooled CF'!$G:$G,EG$6)</f>
        <v>0</v>
      </c>
      <c r="EH87" s="100">
        <f>SUMIFS('Pooled CF'!$I:$I,'Pooled CF'!$A:$A,$A87,'Pooled CF'!$G:$G,EH$6)</f>
        <v>0</v>
      </c>
      <c r="EI87" s="100">
        <f>SUMIFS('Pooled CF'!$I:$I,'Pooled CF'!$A:$A,$A87,'Pooled CF'!$G:$G,EI$6)</f>
        <v>0</v>
      </c>
      <c r="EJ87" s="100">
        <f>SUMIFS('Pooled CF'!$I:$I,'Pooled CF'!$A:$A,$A87,'Pooled CF'!$G:$G,EJ$6)</f>
        <v>0</v>
      </c>
      <c r="EK87" s="100">
        <f>SUMIFS('Pooled CF'!$I:$I,'Pooled CF'!$A:$A,$A87,'Pooled CF'!$G:$G,EK$6)</f>
        <v>0</v>
      </c>
      <c r="EL87" s="100">
        <f>SUMIFS('Pooled CF'!$I:$I,'Pooled CF'!$A:$A,$A87,'Pooled CF'!$G:$G,EL$6)</f>
        <v>0</v>
      </c>
      <c r="EM87" s="100">
        <f>SUMIFS('Pooled CF'!$I:$I,'Pooled CF'!$A:$A,$A87,'Pooled CF'!$G:$G,EM$6)</f>
        <v>0</v>
      </c>
      <c r="EN87" s="100">
        <f>SUMIFS('Pooled CF'!$I:$I,'Pooled CF'!$A:$A,$A87,'Pooled CF'!$G:$G,EN$6)</f>
        <v>0</v>
      </c>
      <c r="EO87" s="100">
        <f>SUMIFS('Pooled CF'!$I:$I,'Pooled CF'!$A:$A,$A87,'Pooled CF'!$G:$G,EO$6)</f>
        <v>0</v>
      </c>
      <c r="EP87" s="100">
        <f>SUMIFS('Pooled CF'!$I:$I,'Pooled CF'!$A:$A,$A87,'Pooled CF'!$G:$G,EP$6)</f>
        <v>0</v>
      </c>
      <c r="EQ87" s="100">
        <f>SUMIFS('Pooled CF'!$I:$I,'Pooled CF'!$A:$A,$A87,'Pooled CF'!$G:$G,EQ$6)</f>
        <v>0</v>
      </c>
      <c r="ER87" s="100">
        <f>SUMIFS('Pooled CF'!$I:$I,'Pooled CF'!$A:$A,$A87,'Pooled CF'!$G:$G,ER$6)</f>
        <v>0</v>
      </c>
      <c r="ES87" s="100">
        <f>SUMIFS('Pooled CF'!$I:$I,'Pooled CF'!$A:$A,$A87,'Pooled CF'!$G:$G,ES$6)</f>
        <v>0</v>
      </c>
      <c r="ET87" s="100">
        <f>SUMIFS('Pooled CF'!$I:$I,'Pooled CF'!$A:$A,$A87,'Pooled CF'!$G:$G,ET$6)</f>
        <v>0</v>
      </c>
      <c r="EU87" s="100">
        <f>SUMIFS('Pooled CF'!$I:$I,'Pooled CF'!$A:$A,$A87,'Pooled CF'!$G:$G,EU$6)</f>
        <v>0</v>
      </c>
      <c r="EV87" s="100">
        <f>SUMIFS('Pooled CF'!$I:$I,'Pooled CF'!$A:$A,$A87,'Pooled CF'!$G:$G,EV$6)</f>
        <v>0</v>
      </c>
      <c r="EW87" s="100">
        <f>SUMIFS('Pooled CF'!$I:$I,'Pooled CF'!$A:$A,$A87,'Pooled CF'!$G:$G,EW$6)</f>
        <v>0</v>
      </c>
      <c r="EX87" s="100">
        <f>SUMIFS('Pooled CF'!$I:$I,'Pooled CF'!$A:$A,$A87,'Pooled CF'!$G:$G,EX$6)</f>
        <v>0</v>
      </c>
      <c r="EY87" s="100">
        <f>SUMIFS('Pooled CF'!$I:$I,'Pooled CF'!$A:$A,$A87,'Pooled CF'!$G:$G,EY$6)</f>
        <v>0</v>
      </c>
      <c r="EZ87" s="100">
        <f>SUMIFS('Pooled CF'!$I:$I,'Pooled CF'!$A:$A,$A87,'Pooled CF'!$G:$G,EZ$6)</f>
        <v>0</v>
      </c>
      <c r="FA87" s="100">
        <f>SUMIFS('Pooled CF'!$I:$I,'Pooled CF'!$A:$A,$A87,'Pooled CF'!$G:$G,FA$6)</f>
        <v>0</v>
      </c>
      <c r="FB87" s="100">
        <f>SUMIFS('Pooled CF'!$I:$I,'Pooled CF'!$A:$A,$A87,'Pooled CF'!$G:$G,FB$6)</f>
        <v>0</v>
      </c>
      <c r="FC87" s="100">
        <f>SUMIFS('Pooled CF'!$I:$I,'Pooled CF'!$A:$A,$A87,'Pooled CF'!$G:$G,FC$6)</f>
        <v>0</v>
      </c>
      <c r="FD87" s="100">
        <f>SUMIFS('Pooled CF'!$I:$I,'Pooled CF'!$A:$A,$A87,'Pooled CF'!$G:$G,FD$6)</f>
        <v>0</v>
      </c>
      <c r="FE87" s="100">
        <f>SUMIFS('Pooled CF'!$I:$I,'Pooled CF'!$A:$A,$A87,'Pooled CF'!$G:$G,FE$6)</f>
        <v>0</v>
      </c>
      <c r="FF87" s="100">
        <f>SUMIFS('Pooled CF'!$I:$I,'Pooled CF'!$A:$A,$A87,'Pooled CF'!$G:$G,FF$6)</f>
        <v>0</v>
      </c>
      <c r="FG87" s="100">
        <f>SUMIFS('Pooled CF'!$I:$I,'Pooled CF'!$A:$A,$A87,'Pooled CF'!$G:$G,FG$6)</f>
        <v>0</v>
      </c>
      <c r="FH87" s="100">
        <f>SUMIFS('Pooled CF'!$I:$I,'Pooled CF'!$A:$A,$A87,'Pooled CF'!$G:$G,FH$6)</f>
        <v>0</v>
      </c>
      <c r="FI87" s="100">
        <f>SUMIFS('Pooled CF'!$I:$I,'Pooled CF'!$A:$A,$A87,'Pooled CF'!$G:$G,FI$6)</f>
        <v>0</v>
      </c>
      <c r="FJ87" s="100">
        <f>SUMIFS('Pooled CF'!$I:$I,'Pooled CF'!$A:$A,$A87,'Pooled CF'!$G:$G,FJ$6)</f>
        <v>0</v>
      </c>
      <c r="FK87" s="100">
        <f>SUMIFS('Pooled CF'!$I:$I,'Pooled CF'!$A:$A,$A87,'Pooled CF'!$G:$G,FK$6)</f>
        <v>0</v>
      </c>
      <c r="FL87" s="100">
        <f>SUMIFS('Pooled CF'!$I:$I,'Pooled CF'!$A:$A,$A87,'Pooled CF'!$G:$G,FL$6)</f>
        <v>0</v>
      </c>
      <c r="FM87" s="100">
        <f>SUMIFS('Pooled CF'!$I:$I,'Pooled CF'!$A:$A,$A87,'Pooled CF'!$G:$G,FM$6)</f>
        <v>0</v>
      </c>
      <c r="FN87" s="100">
        <f>SUMIFS('Pooled CF'!$I:$I,'Pooled CF'!$A:$A,$A87,'Pooled CF'!$G:$G,FN$6)</f>
        <v>0</v>
      </c>
      <c r="FO87" s="100">
        <f>SUMIFS('Pooled CF'!$I:$I,'Pooled CF'!$A:$A,$A87,'Pooled CF'!$G:$G,FO$6)</f>
        <v>0</v>
      </c>
      <c r="FP87" s="100">
        <f>SUMIFS('Pooled CF'!$I:$I,'Pooled CF'!$A:$A,$A87,'Pooled CF'!$G:$G,FP$6)</f>
        <v>0</v>
      </c>
      <c r="FQ87" s="100">
        <f>SUMIFS('Pooled CF'!$I:$I,'Pooled CF'!$A:$A,$A87,'Pooled CF'!$G:$G,FQ$6)</f>
        <v>0</v>
      </c>
      <c r="FR87" s="100">
        <f>SUMIFS('Pooled CF'!$I:$I,'Pooled CF'!$A:$A,$A87,'Pooled CF'!$G:$G,FR$6)</f>
        <v>0</v>
      </c>
      <c r="FS87" s="100">
        <f>SUMIFS('Pooled CF'!$I:$I,'Pooled CF'!$A:$A,$A87,'Pooled CF'!$G:$G,FS$6)</f>
        <v>0</v>
      </c>
      <c r="FT87" s="100">
        <f>SUMIFS('Pooled CF'!$I:$I,'Pooled CF'!$A:$A,$A87,'Pooled CF'!$G:$G,FT$6)</f>
        <v>10662563.89166669</v>
      </c>
      <c r="FU87" s="100">
        <f>SUMIFS('Pooled CF'!$I:$I,'Pooled CF'!$A:$A,$A87,'Pooled CF'!$G:$G,FU$6)</f>
        <v>8844969.1408368144</v>
      </c>
      <c r="FV87" s="100">
        <f>SUMIFS('Pooled CF'!$I:$I,'Pooled CF'!$A:$A,$A87,'Pooled CF'!$G:$G,FV$6)</f>
        <v>0</v>
      </c>
      <c r="FW87" s="100">
        <f>SUMIFS('Pooled CF'!$I:$I,'Pooled CF'!$A:$A,$A87,'Pooled CF'!$G:$G,FW$6)</f>
        <v>0</v>
      </c>
      <c r="FX87" s="100">
        <f>SUMIFS('Pooled CF'!$I:$I,'Pooled CF'!$A:$A,$A87,'Pooled CF'!$G:$G,FX$6)</f>
        <v>0</v>
      </c>
      <c r="FY87" s="100">
        <f>SUMIFS('Pooled CF'!$I:$I,'Pooled CF'!$A:$A,$A87,'Pooled CF'!$G:$G,FY$6)</f>
        <v>0</v>
      </c>
      <c r="FZ87" s="100">
        <f>SUMIFS('Pooled CF'!$I:$I,'Pooled CF'!$A:$A,$A87,'Pooled CF'!$G:$G,FZ$6)</f>
        <v>0</v>
      </c>
      <c r="GA87" s="100">
        <f>SUMIFS('Pooled CF'!$I:$I,'Pooled CF'!$A:$A,$A87,'Pooled CF'!$G:$G,GA$6)</f>
        <v>0</v>
      </c>
      <c r="GB87" s="100">
        <f>SUMIFS('Pooled CF'!$I:$I,'Pooled CF'!$A:$A,$A87,'Pooled CF'!$G:$G,GB$6)</f>
        <v>0</v>
      </c>
      <c r="GC87" s="100">
        <f>SUMIFS('Pooled CF'!$I:$I,'Pooled CF'!$A:$A,$A87,'Pooled CF'!$G:$G,GC$6)</f>
        <v>0</v>
      </c>
      <c r="GD87" s="100">
        <f>SUMIFS('Pooled CF'!$I:$I,'Pooled CF'!$A:$A,$A87,'Pooled CF'!$G:$G,GD$6)</f>
        <v>0</v>
      </c>
      <c r="GE87" s="100">
        <f>SUMIFS('Pooled CF'!$I:$I,'Pooled CF'!$A:$A,$A87,'Pooled CF'!$G:$G,GE$6)</f>
        <v>0</v>
      </c>
      <c r="GF87" s="100">
        <f>SUMIFS('Pooled CF'!$I:$I,'Pooled CF'!$A:$A,$A87,'Pooled CF'!$G:$G,GF$6)</f>
        <v>0</v>
      </c>
      <c r="GG87" s="100">
        <f>SUMIFS('Pooled CF'!$I:$I,'Pooled CF'!$A:$A,$A87,'Pooled CF'!$G:$G,GG$6)</f>
        <v>0</v>
      </c>
      <c r="GH87" s="100">
        <f>SUMIFS('Pooled CF'!$I:$I,'Pooled CF'!$A:$A,$A87,'Pooled CF'!$G:$G,GH$6)</f>
        <v>0</v>
      </c>
      <c r="GI87" s="100">
        <f>SUMIFS('Pooled CF'!$I:$I,'Pooled CF'!$A:$A,$A87,'Pooled CF'!$G:$G,GI$6)</f>
        <v>0</v>
      </c>
      <c r="GJ87" s="100">
        <f>SUMIFS('Pooled CF'!$I:$I,'Pooled CF'!$A:$A,$A87,'Pooled CF'!$G:$G,GJ$6)</f>
        <v>0</v>
      </c>
      <c r="GK87" s="100">
        <f>SUMIFS('Pooled CF'!$I:$I,'Pooled CF'!$A:$A,$A87,'Pooled CF'!$G:$G,GK$6)</f>
        <v>0</v>
      </c>
      <c r="GL87" s="100">
        <f>SUMIFS('Pooled CF'!$I:$I,'Pooled CF'!$A:$A,$A87,'Pooled CF'!$G:$G,GL$6)</f>
        <v>0</v>
      </c>
      <c r="GM87" s="100">
        <f>SUMIFS('Pooled CF'!$I:$I,'Pooled CF'!$A:$A,$A87,'Pooled CF'!$G:$G,GM$6)</f>
        <v>0</v>
      </c>
      <c r="GN87" s="100">
        <f>SUMIFS('Pooled CF'!$I:$I,'Pooled CF'!$A:$A,$A87,'Pooled CF'!$G:$G,GN$6)</f>
        <v>0</v>
      </c>
      <c r="GO87" s="100">
        <f>SUMIFS('Pooled CF'!$I:$I,'Pooled CF'!$A:$A,$A87,'Pooled CF'!$G:$G,GO$6)</f>
        <v>0</v>
      </c>
      <c r="GP87" s="100">
        <f>SUMIFS('Pooled CF'!$I:$I,'Pooled CF'!$A:$A,$A87,'Pooled CF'!$G:$G,GP$6)</f>
        <v>0</v>
      </c>
      <c r="GQ87" s="100">
        <f>SUMIFS('Pooled CF'!$I:$I,'Pooled CF'!$A:$A,$A87,'Pooled CF'!$G:$G,GQ$6)</f>
        <v>0</v>
      </c>
      <c r="GR87" s="100">
        <f>SUMIFS('Pooled CF'!$I:$I,'Pooled CF'!$A:$A,$A87,'Pooled CF'!$G:$G,GR$6)</f>
        <v>0</v>
      </c>
      <c r="GS87" s="100">
        <f>SUMIFS('Pooled CF'!$I:$I,'Pooled CF'!$A:$A,$A87,'Pooled CF'!$G:$G,GS$6)</f>
        <v>0</v>
      </c>
      <c r="GU87" s="85">
        <f t="shared" si="204"/>
        <v>0</v>
      </c>
      <c r="GV87" s="85">
        <f t="shared" si="204"/>
        <v>0</v>
      </c>
      <c r="GW87" s="85">
        <f t="shared" si="204"/>
        <v>0</v>
      </c>
      <c r="GX87" s="85">
        <f t="shared" si="204"/>
        <v>0</v>
      </c>
      <c r="GY87" s="85">
        <f t="shared" si="204"/>
        <v>0</v>
      </c>
      <c r="GZ87" s="85">
        <f t="shared" si="204"/>
        <v>0</v>
      </c>
      <c r="HA87" s="85">
        <f t="shared" si="204"/>
        <v>0</v>
      </c>
      <c r="HB87" s="85">
        <f t="shared" si="204"/>
        <v>0</v>
      </c>
      <c r="HC87" s="85">
        <f t="shared" si="204"/>
        <v>0</v>
      </c>
      <c r="HD87" s="85">
        <f t="shared" si="204"/>
        <v>0</v>
      </c>
      <c r="HE87" s="85">
        <f t="shared" si="204"/>
        <v>0</v>
      </c>
      <c r="HF87" s="85">
        <f t="shared" si="204"/>
        <v>0</v>
      </c>
      <c r="HG87" s="85">
        <f t="shared" si="204"/>
        <v>0</v>
      </c>
      <c r="HH87" s="85">
        <f t="shared" si="204"/>
        <v>19507533.032503504</v>
      </c>
      <c r="HI87" s="85">
        <f t="shared" si="204"/>
        <v>0</v>
      </c>
      <c r="HJ87" s="85">
        <f t="shared" si="204"/>
        <v>0</v>
      </c>
      <c r="HK87" s="85">
        <f t="shared" si="203"/>
        <v>19507533.032503504</v>
      </c>
    </row>
    <row r="88" spans="1:219" hidden="1" outlineLevel="1" x14ac:dyDescent="0.75">
      <c r="A88" s="112" t="str">
        <f t="shared" si="201"/>
        <v>BMARK 2018-B3 B-Piece Cashflow</v>
      </c>
      <c r="B88" s="112" t="str">
        <f t="shared" si="201"/>
        <v>BMARK 2018-B3</v>
      </c>
      <c r="C88" s="104"/>
      <c r="D88" s="87"/>
      <c r="E88" s="88"/>
      <c r="F88" s="85"/>
      <c r="G88" s="85"/>
      <c r="H88" s="86"/>
      <c r="I88" s="95"/>
      <c r="K88" s="100">
        <f>SUMIFS('Pooled CF'!$I:$I,'Pooled CF'!$A:$A,$A88,'Pooled CF'!$G:$G,K$6)</f>
        <v>0</v>
      </c>
      <c r="L88" s="100">
        <f>SUMIFS('Pooled CF'!$I:$I,'Pooled CF'!$A:$A,$A88,'Pooled CF'!$G:$G,L$6)</f>
        <v>0</v>
      </c>
      <c r="M88" s="100">
        <f>SUMIFS('Pooled CF'!$I:$I,'Pooled CF'!$A:$A,$A88,'Pooled CF'!$G:$G,M$6)</f>
        <v>0</v>
      </c>
      <c r="N88" s="100">
        <f>SUMIFS('Pooled CF'!$I:$I,'Pooled CF'!$A:$A,$A88,'Pooled CF'!$G:$G,N$6)</f>
        <v>0</v>
      </c>
      <c r="O88" s="100">
        <f>SUMIFS('Pooled CF'!$I:$I,'Pooled CF'!$A:$A,$A88,'Pooled CF'!$G:$G,O$6)</f>
        <v>0</v>
      </c>
      <c r="P88" s="100">
        <f>SUMIFS('Pooled CF'!$I:$I,'Pooled CF'!$A:$A,$A88,'Pooled CF'!$G:$G,P$6)</f>
        <v>0</v>
      </c>
      <c r="Q88" s="100">
        <f>SUMIFS('Pooled CF'!$I:$I,'Pooled CF'!$A:$A,$A88,'Pooled CF'!$G:$G,Q$6)</f>
        <v>0</v>
      </c>
      <c r="R88" s="100">
        <f>SUMIFS('Pooled CF'!$I:$I,'Pooled CF'!$A:$A,$A88,'Pooled CF'!$G:$G,R$6)</f>
        <v>0</v>
      </c>
      <c r="S88" s="100">
        <f>SUMIFS('Pooled CF'!$I:$I,'Pooled CF'!$A:$A,$A88,'Pooled CF'!$G:$G,S$6)</f>
        <v>0</v>
      </c>
      <c r="T88" s="100">
        <f>SUMIFS('Pooled CF'!$I:$I,'Pooled CF'!$A:$A,$A88,'Pooled CF'!$G:$G,T$6)</f>
        <v>0</v>
      </c>
      <c r="U88" s="100">
        <f>SUMIFS('Pooled CF'!$I:$I,'Pooled CF'!$A:$A,$A88,'Pooled CF'!$G:$G,U$6)</f>
        <v>0</v>
      </c>
      <c r="V88" s="100">
        <f>SUMIFS('Pooled CF'!$I:$I,'Pooled CF'!$A:$A,$A88,'Pooled CF'!$G:$G,V$6)</f>
        <v>0</v>
      </c>
      <c r="W88" s="100">
        <f>SUMIFS('Pooled CF'!$I:$I,'Pooled CF'!$A:$A,$A88,'Pooled CF'!$G:$G,W$6)</f>
        <v>0</v>
      </c>
      <c r="X88" s="100">
        <f>SUMIFS('Pooled CF'!$I:$I,'Pooled CF'!$A:$A,$A88,'Pooled CF'!$G:$G,X$6)</f>
        <v>0</v>
      </c>
      <c r="Y88" s="100">
        <f>SUMIFS('Pooled CF'!$I:$I,'Pooled CF'!$A:$A,$A88,'Pooled CF'!$G:$G,Y$6)</f>
        <v>0</v>
      </c>
      <c r="Z88" s="100">
        <f>SUMIFS('Pooled CF'!$I:$I,'Pooled CF'!$A:$A,$A88,'Pooled CF'!$G:$G,Z$6)</f>
        <v>0</v>
      </c>
      <c r="AA88" s="100">
        <f>SUMIFS('Pooled CF'!$I:$I,'Pooled CF'!$A:$A,$A88,'Pooled CF'!$G:$G,AA$6)</f>
        <v>0</v>
      </c>
      <c r="AB88" s="100">
        <f>SUMIFS('Pooled CF'!$I:$I,'Pooled CF'!$A:$A,$A88,'Pooled CF'!$G:$G,AB$6)</f>
        <v>0</v>
      </c>
      <c r="AC88" s="100">
        <f>SUMIFS('Pooled CF'!$I:$I,'Pooled CF'!$A:$A,$A88,'Pooled CF'!$G:$G,AC$6)</f>
        <v>0</v>
      </c>
      <c r="AD88" s="100">
        <f>SUMIFS('Pooled CF'!$I:$I,'Pooled CF'!$A:$A,$A88,'Pooled CF'!$G:$G,AD$6)</f>
        <v>0</v>
      </c>
      <c r="AE88" s="100">
        <f>SUMIFS('Pooled CF'!$I:$I,'Pooled CF'!$A:$A,$A88,'Pooled CF'!$G:$G,AE$6)</f>
        <v>0</v>
      </c>
      <c r="AF88" s="100">
        <f>SUMIFS('Pooled CF'!$I:$I,'Pooled CF'!$A:$A,$A88,'Pooled CF'!$G:$G,AF$6)</f>
        <v>0</v>
      </c>
      <c r="AG88" s="100">
        <f>SUMIFS('Pooled CF'!$I:$I,'Pooled CF'!$A:$A,$A88,'Pooled CF'!$G:$G,AG$6)</f>
        <v>0</v>
      </c>
      <c r="AH88" s="100">
        <f>SUMIFS('Pooled CF'!$I:$I,'Pooled CF'!$A:$A,$A88,'Pooled CF'!$G:$G,AH$6)</f>
        <v>0</v>
      </c>
      <c r="AI88" s="100">
        <f>SUMIFS('Pooled CF'!$I:$I,'Pooled CF'!$A:$A,$A88,'Pooled CF'!$G:$G,AI$6)</f>
        <v>0</v>
      </c>
      <c r="AJ88" s="100">
        <f>SUMIFS('Pooled CF'!$I:$I,'Pooled CF'!$A:$A,$A88,'Pooled CF'!$G:$G,AJ$6)</f>
        <v>0</v>
      </c>
      <c r="AK88" s="100">
        <f>SUMIFS('Pooled CF'!$I:$I,'Pooled CF'!$A:$A,$A88,'Pooled CF'!$G:$G,AK$6)</f>
        <v>0</v>
      </c>
      <c r="AL88" s="100">
        <f>SUMIFS('Pooled CF'!$I:$I,'Pooled CF'!$A:$A,$A88,'Pooled CF'!$G:$G,AL$6)</f>
        <v>0</v>
      </c>
      <c r="AM88" s="100">
        <f>SUMIFS('Pooled CF'!$I:$I,'Pooled CF'!$A:$A,$A88,'Pooled CF'!$G:$G,AM$6)</f>
        <v>0</v>
      </c>
      <c r="AN88" s="100">
        <f>SUMIFS('Pooled CF'!$I:$I,'Pooled CF'!$A:$A,$A88,'Pooled CF'!$G:$G,AN$6)</f>
        <v>0</v>
      </c>
      <c r="AO88" s="100">
        <f>SUMIFS('Pooled CF'!$I:$I,'Pooled CF'!$A:$A,$A88,'Pooled CF'!$G:$G,AO$6)</f>
        <v>0</v>
      </c>
      <c r="AP88" s="100">
        <f>SUMIFS('Pooled CF'!$I:$I,'Pooled CF'!$A:$A,$A88,'Pooled CF'!$G:$G,AP$6)</f>
        <v>0</v>
      </c>
      <c r="AQ88" s="100">
        <f>SUMIFS('Pooled CF'!$I:$I,'Pooled CF'!$A:$A,$A88,'Pooled CF'!$G:$G,AQ$6)</f>
        <v>0</v>
      </c>
      <c r="AR88" s="100">
        <f>SUMIFS('Pooled CF'!$I:$I,'Pooled CF'!$A:$A,$A88,'Pooled CF'!$G:$G,AR$6)</f>
        <v>0</v>
      </c>
      <c r="AS88" s="100">
        <f>SUMIFS('Pooled CF'!$I:$I,'Pooled CF'!$A:$A,$A88,'Pooled CF'!$G:$G,AS$6)</f>
        <v>0</v>
      </c>
      <c r="AT88" s="100">
        <f>SUMIFS('Pooled CF'!$I:$I,'Pooled CF'!$A:$A,$A88,'Pooled CF'!$G:$G,AT$6)</f>
        <v>0</v>
      </c>
      <c r="AU88" s="100">
        <f>SUMIFS('Pooled CF'!$I:$I,'Pooled CF'!$A:$A,$A88,'Pooled CF'!$G:$G,AU$6)</f>
        <v>0</v>
      </c>
      <c r="AV88" s="100">
        <f>SUMIFS('Pooled CF'!$I:$I,'Pooled CF'!$A:$A,$A88,'Pooled CF'!$G:$G,AV$6)</f>
        <v>0</v>
      </c>
      <c r="AW88" s="100">
        <f>SUMIFS('Pooled CF'!$I:$I,'Pooled CF'!$A:$A,$A88,'Pooled CF'!$G:$G,AW$6)</f>
        <v>0</v>
      </c>
      <c r="AX88" s="100">
        <f>SUMIFS('Pooled CF'!$I:$I,'Pooled CF'!$A:$A,$A88,'Pooled CF'!$G:$G,AX$6)</f>
        <v>0</v>
      </c>
      <c r="AY88" s="100">
        <f>SUMIFS('Pooled CF'!$I:$I,'Pooled CF'!$A:$A,$A88,'Pooled CF'!$G:$G,AY$6)</f>
        <v>0</v>
      </c>
      <c r="AZ88" s="100">
        <f>SUMIFS('Pooled CF'!$I:$I,'Pooled CF'!$A:$A,$A88,'Pooled CF'!$G:$G,AZ$6)</f>
        <v>0</v>
      </c>
      <c r="BA88" s="100">
        <f>SUMIFS('Pooled CF'!$I:$I,'Pooled CF'!$A:$A,$A88,'Pooled CF'!$G:$G,BA$6)</f>
        <v>0</v>
      </c>
      <c r="BB88" s="100">
        <f>SUMIFS('Pooled CF'!$I:$I,'Pooled CF'!$A:$A,$A88,'Pooled CF'!$G:$G,BB$6)</f>
        <v>0</v>
      </c>
      <c r="BC88" s="100">
        <f>SUMIFS('Pooled CF'!$I:$I,'Pooled CF'!$A:$A,$A88,'Pooled CF'!$G:$G,BC$6)</f>
        <v>0</v>
      </c>
      <c r="BD88" s="100">
        <f>SUMIFS('Pooled CF'!$I:$I,'Pooled CF'!$A:$A,$A88,'Pooled CF'!$G:$G,BD$6)</f>
        <v>0</v>
      </c>
      <c r="BE88" s="100">
        <f>SUMIFS('Pooled CF'!$I:$I,'Pooled CF'!$A:$A,$A88,'Pooled CF'!$G:$G,BE$6)</f>
        <v>0</v>
      </c>
      <c r="BF88" s="100">
        <f>SUMIFS('Pooled CF'!$I:$I,'Pooled CF'!$A:$A,$A88,'Pooled CF'!$G:$G,BF$6)</f>
        <v>0</v>
      </c>
      <c r="BG88" s="100">
        <f>SUMIFS('Pooled CF'!$I:$I,'Pooled CF'!$A:$A,$A88,'Pooled CF'!$G:$G,BG$6)</f>
        <v>0</v>
      </c>
      <c r="BH88" s="100">
        <f>SUMIFS('Pooled CF'!$I:$I,'Pooled CF'!$A:$A,$A88,'Pooled CF'!$G:$G,BH$6)</f>
        <v>0</v>
      </c>
      <c r="BI88" s="100">
        <f>SUMIFS('Pooled CF'!$I:$I,'Pooled CF'!$A:$A,$A88,'Pooled CF'!$G:$G,BI$6)</f>
        <v>0</v>
      </c>
      <c r="BJ88" s="100">
        <f>SUMIFS('Pooled CF'!$I:$I,'Pooled CF'!$A:$A,$A88,'Pooled CF'!$G:$G,BJ$6)</f>
        <v>0</v>
      </c>
      <c r="BK88" s="100">
        <f>SUMIFS('Pooled CF'!$I:$I,'Pooled CF'!$A:$A,$A88,'Pooled CF'!$G:$G,BK$6)</f>
        <v>0</v>
      </c>
      <c r="BL88" s="100">
        <f>SUMIFS('Pooled CF'!$I:$I,'Pooled CF'!$A:$A,$A88,'Pooled CF'!$G:$G,BL$6)</f>
        <v>0</v>
      </c>
      <c r="BM88" s="100">
        <f>SUMIFS('Pooled CF'!$I:$I,'Pooled CF'!$A:$A,$A88,'Pooled CF'!$G:$G,BM$6)</f>
        <v>0</v>
      </c>
      <c r="BN88" s="100">
        <f>SUMIFS('Pooled CF'!$I:$I,'Pooled CF'!$A:$A,$A88,'Pooled CF'!$G:$G,BN$6)</f>
        <v>0</v>
      </c>
      <c r="BO88" s="100">
        <f>SUMIFS('Pooled CF'!$I:$I,'Pooled CF'!$A:$A,$A88,'Pooled CF'!$G:$G,BO$6)</f>
        <v>0</v>
      </c>
      <c r="BP88" s="100">
        <f>SUMIFS('Pooled CF'!$I:$I,'Pooled CF'!$A:$A,$A88,'Pooled CF'!$G:$G,BP$6)</f>
        <v>0</v>
      </c>
      <c r="BQ88" s="100">
        <f>SUMIFS('Pooled CF'!$I:$I,'Pooled CF'!$A:$A,$A88,'Pooled CF'!$G:$G,BQ$6)</f>
        <v>0</v>
      </c>
      <c r="BR88" s="100">
        <f>SUMIFS('Pooled CF'!$I:$I,'Pooled CF'!$A:$A,$A88,'Pooled CF'!$G:$G,BR$6)</f>
        <v>0</v>
      </c>
      <c r="BS88" s="100">
        <f>SUMIFS('Pooled CF'!$I:$I,'Pooled CF'!$A:$A,$A88,'Pooled CF'!$G:$G,BS$6)</f>
        <v>0</v>
      </c>
      <c r="BT88" s="100">
        <f>SUMIFS('Pooled CF'!$I:$I,'Pooled CF'!$A:$A,$A88,'Pooled CF'!$G:$G,BT$6)</f>
        <v>0</v>
      </c>
      <c r="BU88" s="100">
        <f>SUMIFS('Pooled CF'!$I:$I,'Pooled CF'!$A:$A,$A88,'Pooled CF'!$G:$G,BU$6)</f>
        <v>0</v>
      </c>
      <c r="BV88" s="100">
        <f>SUMIFS('Pooled CF'!$I:$I,'Pooled CF'!$A:$A,$A88,'Pooled CF'!$G:$G,BV$6)</f>
        <v>0</v>
      </c>
      <c r="BW88" s="100">
        <f>SUMIFS('Pooled CF'!$I:$I,'Pooled CF'!$A:$A,$A88,'Pooled CF'!$G:$G,BW$6)</f>
        <v>0</v>
      </c>
      <c r="BX88" s="100">
        <f>SUMIFS('Pooled CF'!$I:$I,'Pooled CF'!$A:$A,$A88,'Pooled CF'!$G:$G,BX$6)</f>
        <v>0</v>
      </c>
      <c r="BY88" s="100">
        <f>SUMIFS('Pooled CF'!$I:$I,'Pooled CF'!$A:$A,$A88,'Pooled CF'!$G:$G,BY$6)</f>
        <v>0</v>
      </c>
      <c r="BZ88" s="100">
        <f>SUMIFS('Pooled CF'!$I:$I,'Pooled CF'!$A:$A,$A88,'Pooled CF'!$G:$G,BZ$6)</f>
        <v>0</v>
      </c>
      <c r="CA88" s="100">
        <f>SUMIFS('Pooled CF'!$I:$I,'Pooled CF'!$A:$A,$A88,'Pooled CF'!$G:$G,CA$6)</f>
        <v>0</v>
      </c>
      <c r="CB88" s="100">
        <f>SUMIFS('Pooled CF'!$I:$I,'Pooled CF'!$A:$A,$A88,'Pooled CF'!$G:$G,CB$6)</f>
        <v>0</v>
      </c>
      <c r="CC88" s="100">
        <f>SUMIFS('Pooled CF'!$I:$I,'Pooled CF'!$A:$A,$A88,'Pooled CF'!$G:$G,CC$6)</f>
        <v>0</v>
      </c>
      <c r="CD88" s="100">
        <f>SUMIFS('Pooled CF'!$I:$I,'Pooled CF'!$A:$A,$A88,'Pooled CF'!$G:$G,CD$6)</f>
        <v>0</v>
      </c>
      <c r="CE88" s="100">
        <f>SUMIFS('Pooled CF'!$I:$I,'Pooled CF'!$A:$A,$A88,'Pooled CF'!$G:$G,CE$6)</f>
        <v>0</v>
      </c>
      <c r="CF88" s="100">
        <f>SUMIFS('Pooled CF'!$I:$I,'Pooled CF'!$A:$A,$A88,'Pooled CF'!$G:$G,CF$6)</f>
        <v>0</v>
      </c>
      <c r="CG88" s="100">
        <f>SUMIFS('Pooled CF'!$I:$I,'Pooled CF'!$A:$A,$A88,'Pooled CF'!$G:$G,CG$6)</f>
        <v>0</v>
      </c>
      <c r="CH88" s="100">
        <f>SUMIFS('Pooled CF'!$I:$I,'Pooled CF'!$A:$A,$A88,'Pooled CF'!$G:$G,CH$6)</f>
        <v>0</v>
      </c>
      <c r="CI88" s="100">
        <f>SUMIFS('Pooled CF'!$I:$I,'Pooled CF'!$A:$A,$A88,'Pooled CF'!$G:$G,CI$6)</f>
        <v>0</v>
      </c>
      <c r="CJ88" s="100">
        <f>SUMIFS('Pooled CF'!$I:$I,'Pooled CF'!$A:$A,$A88,'Pooled CF'!$G:$G,CJ$6)</f>
        <v>0</v>
      </c>
      <c r="CK88" s="100">
        <f>SUMIFS('Pooled CF'!$I:$I,'Pooled CF'!$A:$A,$A88,'Pooled CF'!$G:$G,CK$6)</f>
        <v>0</v>
      </c>
      <c r="CL88" s="100">
        <f>SUMIFS('Pooled CF'!$I:$I,'Pooled CF'!$A:$A,$A88,'Pooled CF'!$G:$G,CL$6)</f>
        <v>0</v>
      </c>
      <c r="CM88" s="100">
        <f>SUMIFS('Pooled CF'!$I:$I,'Pooled CF'!$A:$A,$A88,'Pooled CF'!$G:$G,CM$6)</f>
        <v>0</v>
      </c>
      <c r="CN88" s="100">
        <f>SUMIFS('Pooled CF'!$I:$I,'Pooled CF'!$A:$A,$A88,'Pooled CF'!$G:$G,CN$6)</f>
        <v>0</v>
      </c>
      <c r="CO88" s="100">
        <f>SUMIFS('Pooled CF'!$I:$I,'Pooled CF'!$A:$A,$A88,'Pooled CF'!$G:$G,CO$6)</f>
        <v>0</v>
      </c>
      <c r="CP88" s="100">
        <f>SUMIFS('Pooled CF'!$I:$I,'Pooled CF'!$A:$A,$A88,'Pooled CF'!$G:$G,CP$6)</f>
        <v>0</v>
      </c>
      <c r="CQ88" s="100">
        <f>SUMIFS('Pooled CF'!$I:$I,'Pooled CF'!$A:$A,$A88,'Pooled CF'!$G:$G,CQ$6)</f>
        <v>0</v>
      </c>
      <c r="CR88" s="100">
        <f>SUMIFS('Pooled CF'!$I:$I,'Pooled CF'!$A:$A,$A88,'Pooled CF'!$G:$G,CR$6)</f>
        <v>0</v>
      </c>
      <c r="CS88" s="100">
        <f>SUMIFS('Pooled CF'!$I:$I,'Pooled CF'!$A:$A,$A88,'Pooled CF'!$G:$G,CS$6)</f>
        <v>0</v>
      </c>
      <c r="CT88" s="100">
        <f>SUMIFS('Pooled CF'!$I:$I,'Pooled CF'!$A:$A,$A88,'Pooled CF'!$G:$G,CT$6)</f>
        <v>0</v>
      </c>
      <c r="CU88" s="100">
        <f>SUMIFS('Pooled CF'!$I:$I,'Pooled CF'!$A:$A,$A88,'Pooled CF'!$G:$G,CU$6)</f>
        <v>0</v>
      </c>
      <c r="CV88" s="100">
        <f>SUMIFS('Pooled CF'!$I:$I,'Pooled CF'!$A:$A,$A88,'Pooled CF'!$G:$G,CV$6)</f>
        <v>0</v>
      </c>
      <c r="CW88" s="100">
        <f>SUMIFS('Pooled CF'!$I:$I,'Pooled CF'!$A:$A,$A88,'Pooled CF'!$G:$G,CW$6)</f>
        <v>0</v>
      </c>
      <c r="CX88" s="100">
        <f>SUMIFS('Pooled CF'!$I:$I,'Pooled CF'!$A:$A,$A88,'Pooled CF'!$G:$G,CX$6)</f>
        <v>0</v>
      </c>
      <c r="CY88" s="100">
        <f>SUMIFS('Pooled CF'!$I:$I,'Pooled CF'!$A:$A,$A88,'Pooled CF'!$G:$G,CY$6)</f>
        <v>0</v>
      </c>
      <c r="CZ88" s="100">
        <f>SUMIFS('Pooled CF'!$I:$I,'Pooled CF'!$A:$A,$A88,'Pooled CF'!$G:$G,CZ$6)</f>
        <v>0</v>
      </c>
      <c r="DA88" s="100">
        <f>SUMIFS('Pooled CF'!$I:$I,'Pooled CF'!$A:$A,$A88,'Pooled CF'!$G:$G,DA$6)</f>
        <v>0</v>
      </c>
      <c r="DB88" s="100">
        <f>SUMIFS('Pooled CF'!$I:$I,'Pooled CF'!$A:$A,$A88,'Pooled CF'!$G:$G,DB$6)</f>
        <v>0</v>
      </c>
      <c r="DC88" s="100">
        <f>SUMIFS('Pooled CF'!$I:$I,'Pooled CF'!$A:$A,$A88,'Pooled CF'!$G:$G,DC$6)</f>
        <v>0</v>
      </c>
      <c r="DD88" s="100">
        <f>SUMIFS('Pooled CF'!$I:$I,'Pooled CF'!$A:$A,$A88,'Pooled CF'!$G:$G,DD$6)</f>
        <v>0</v>
      </c>
      <c r="DE88" s="100">
        <f>SUMIFS('Pooled CF'!$I:$I,'Pooled CF'!$A:$A,$A88,'Pooled CF'!$G:$G,DE$6)</f>
        <v>0</v>
      </c>
      <c r="DF88" s="100">
        <f>SUMIFS('Pooled CF'!$I:$I,'Pooled CF'!$A:$A,$A88,'Pooled CF'!$G:$G,DF$6)</f>
        <v>0</v>
      </c>
      <c r="DG88" s="100">
        <f>SUMIFS('Pooled CF'!$I:$I,'Pooled CF'!$A:$A,$A88,'Pooled CF'!$G:$G,DG$6)</f>
        <v>0</v>
      </c>
      <c r="DH88" s="100">
        <f>SUMIFS('Pooled CF'!$I:$I,'Pooled CF'!$A:$A,$A88,'Pooled CF'!$G:$G,DH$6)</f>
        <v>0</v>
      </c>
      <c r="DI88" s="100">
        <f>SUMIFS('Pooled CF'!$I:$I,'Pooled CF'!$A:$A,$A88,'Pooled CF'!$G:$G,DI$6)</f>
        <v>0</v>
      </c>
      <c r="DJ88" s="100">
        <f>SUMIFS('Pooled CF'!$I:$I,'Pooled CF'!$A:$A,$A88,'Pooled CF'!$G:$G,DJ$6)</f>
        <v>0</v>
      </c>
      <c r="DK88" s="100">
        <f>SUMIFS('Pooled CF'!$I:$I,'Pooled CF'!$A:$A,$A88,'Pooled CF'!$G:$G,DK$6)</f>
        <v>0</v>
      </c>
      <c r="DL88" s="100">
        <f>SUMIFS('Pooled CF'!$I:$I,'Pooled CF'!$A:$A,$A88,'Pooled CF'!$G:$G,DL$6)</f>
        <v>0</v>
      </c>
      <c r="DM88" s="100">
        <f>SUMIFS('Pooled CF'!$I:$I,'Pooled CF'!$A:$A,$A88,'Pooled CF'!$G:$G,DM$6)</f>
        <v>0</v>
      </c>
      <c r="DN88" s="100">
        <f>SUMIFS('Pooled CF'!$I:$I,'Pooled CF'!$A:$A,$A88,'Pooled CF'!$G:$G,DN$6)</f>
        <v>0</v>
      </c>
      <c r="DO88" s="100">
        <f>SUMIFS('Pooled CF'!$I:$I,'Pooled CF'!$A:$A,$A88,'Pooled CF'!$G:$G,DO$6)</f>
        <v>0</v>
      </c>
      <c r="DP88" s="100">
        <f>SUMIFS('Pooled CF'!$I:$I,'Pooled CF'!$A:$A,$A88,'Pooled CF'!$G:$G,DP$6)</f>
        <v>0</v>
      </c>
      <c r="DQ88" s="100">
        <f>SUMIFS('Pooled CF'!$I:$I,'Pooled CF'!$A:$A,$A88,'Pooled CF'!$G:$G,DQ$6)</f>
        <v>0</v>
      </c>
      <c r="DR88" s="100">
        <f>SUMIFS('Pooled CF'!$I:$I,'Pooled CF'!$A:$A,$A88,'Pooled CF'!$G:$G,DR$6)</f>
        <v>0</v>
      </c>
      <c r="DS88" s="100">
        <f>SUMIFS('Pooled CF'!$I:$I,'Pooled CF'!$A:$A,$A88,'Pooled CF'!$G:$G,DS$6)</f>
        <v>0</v>
      </c>
      <c r="DT88" s="100">
        <f>SUMIFS('Pooled CF'!$I:$I,'Pooled CF'!$A:$A,$A88,'Pooled CF'!$G:$G,DT$6)</f>
        <v>0</v>
      </c>
      <c r="DU88" s="100">
        <f>SUMIFS('Pooled CF'!$I:$I,'Pooled CF'!$A:$A,$A88,'Pooled CF'!$G:$G,DU$6)</f>
        <v>0</v>
      </c>
      <c r="DV88" s="100">
        <f>SUMIFS('Pooled CF'!$I:$I,'Pooled CF'!$A:$A,$A88,'Pooled CF'!$G:$G,DV$6)</f>
        <v>0</v>
      </c>
      <c r="DW88" s="100">
        <f>SUMIFS('Pooled CF'!$I:$I,'Pooled CF'!$A:$A,$A88,'Pooled CF'!$G:$G,DW$6)</f>
        <v>0</v>
      </c>
      <c r="DX88" s="100">
        <f>SUMIFS('Pooled CF'!$I:$I,'Pooled CF'!$A:$A,$A88,'Pooled CF'!$G:$G,DX$6)</f>
        <v>0</v>
      </c>
      <c r="DY88" s="100">
        <f>SUMIFS('Pooled CF'!$I:$I,'Pooled CF'!$A:$A,$A88,'Pooled CF'!$G:$G,DY$6)</f>
        <v>0</v>
      </c>
      <c r="DZ88" s="100">
        <f>SUMIFS('Pooled CF'!$I:$I,'Pooled CF'!$A:$A,$A88,'Pooled CF'!$G:$G,DZ$6)</f>
        <v>0</v>
      </c>
      <c r="EA88" s="100">
        <f>SUMIFS('Pooled CF'!$I:$I,'Pooled CF'!$A:$A,$A88,'Pooled CF'!$G:$G,EA$6)</f>
        <v>0</v>
      </c>
      <c r="EB88" s="100">
        <f>SUMIFS('Pooled CF'!$I:$I,'Pooled CF'!$A:$A,$A88,'Pooled CF'!$G:$G,EB$6)</f>
        <v>0</v>
      </c>
      <c r="EC88" s="100">
        <f>SUMIFS('Pooled CF'!$I:$I,'Pooled CF'!$A:$A,$A88,'Pooled CF'!$G:$G,EC$6)</f>
        <v>0</v>
      </c>
      <c r="ED88" s="100">
        <f>SUMIFS('Pooled CF'!$I:$I,'Pooled CF'!$A:$A,$A88,'Pooled CF'!$G:$G,ED$6)</f>
        <v>0</v>
      </c>
      <c r="EE88" s="100">
        <f>SUMIFS('Pooled CF'!$I:$I,'Pooled CF'!$A:$A,$A88,'Pooled CF'!$G:$G,EE$6)</f>
        <v>0</v>
      </c>
      <c r="EF88" s="100">
        <f>SUMIFS('Pooled CF'!$I:$I,'Pooled CF'!$A:$A,$A88,'Pooled CF'!$G:$G,EF$6)</f>
        <v>0</v>
      </c>
      <c r="EG88" s="100">
        <f>SUMIFS('Pooled CF'!$I:$I,'Pooled CF'!$A:$A,$A88,'Pooled CF'!$G:$G,EG$6)</f>
        <v>0</v>
      </c>
      <c r="EH88" s="100">
        <f>SUMIFS('Pooled CF'!$I:$I,'Pooled CF'!$A:$A,$A88,'Pooled CF'!$G:$G,EH$6)</f>
        <v>0</v>
      </c>
      <c r="EI88" s="100">
        <f>SUMIFS('Pooled CF'!$I:$I,'Pooled CF'!$A:$A,$A88,'Pooled CF'!$G:$G,EI$6)</f>
        <v>0</v>
      </c>
      <c r="EJ88" s="100">
        <f>SUMIFS('Pooled CF'!$I:$I,'Pooled CF'!$A:$A,$A88,'Pooled CF'!$G:$G,EJ$6)</f>
        <v>0</v>
      </c>
      <c r="EK88" s="100">
        <f>SUMIFS('Pooled CF'!$I:$I,'Pooled CF'!$A:$A,$A88,'Pooled CF'!$G:$G,EK$6)</f>
        <v>0</v>
      </c>
      <c r="EL88" s="100">
        <f>SUMIFS('Pooled CF'!$I:$I,'Pooled CF'!$A:$A,$A88,'Pooled CF'!$G:$G,EL$6)</f>
        <v>0</v>
      </c>
      <c r="EM88" s="100">
        <f>SUMIFS('Pooled CF'!$I:$I,'Pooled CF'!$A:$A,$A88,'Pooled CF'!$G:$G,EM$6)</f>
        <v>0</v>
      </c>
      <c r="EN88" s="100">
        <f>SUMIFS('Pooled CF'!$I:$I,'Pooled CF'!$A:$A,$A88,'Pooled CF'!$G:$G,EN$6)</f>
        <v>0</v>
      </c>
      <c r="EO88" s="100">
        <f>SUMIFS('Pooled CF'!$I:$I,'Pooled CF'!$A:$A,$A88,'Pooled CF'!$G:$G,EO$6)</f>
        <v>0</v>
      </c>
      <c r="EP88" s="100">
        <f>SUMIFS('Pooled CF'!$I:$I,'Pooled CF'!$A:$A,$A88,'Pooled CF'!$G:$G,EP$6)</f>
        <v>0</v>
      </c>
      <c r="EQ88" s="100">
        <f>SUMIFS('Pooled CF'!$I:$I,'Pooled CF'!$A:$A,$A88,'Pooled CF'!$G:$G,EQ$6)</f>
        <v>0</v>
      </c>
      <c r="ER88" s="100">
        <f>SUMIFS('Pooled CF'!$I:$I,'Pooled CF'!$A:$A,$A88,'Pooled CF'!$G:$G,ER$6)</f>
        <v>0</v>
      </c>
      <c r="ES88" s="100">
        <f>SUMIFS('Pooled CF'!$I:$I,'Pooled CF'!$A:$A,$A88,'Pooled CF'!$G:$G,ES$6)</f>
        <v>0</v>
      </c>
      <c r="ET88" s="100">
        <f>SUMIFS('Pooled CF'!$I:$I,'Pooled CF'!$A:$A,$A88,'Pooled CF'!$G:$G,ET$6)</f>
        <v>0</v>
      </c>
      <c r="EU88" s="100">
        <f>SUMIFS('Pooled CF'!$I:$I,'Pooled CF'!$A:$A,$A88,'Pooled CF'!$G:$G,EU$6)</f>
        <v>0</v>
      </c>
      <c r="EV88" s="100">
        <f>SUMIFS('Pooled CF'!$I:$I,'Pooled CF'!$A:$A,$A88,'Pooled CF'!$G:$G,EV$6)</f>
        <v>0</v>
      </c>
      <c r="EW88" s="100">
        <f>SUMIFS('Pooled CF'!$I:$I,'Pooled CF'!$A:$A,$A88,'Pooled CF'!$G:$G,EW$6)</f>
        <v>0</v>
      </c>
      <c r="EX88" s="100">
        <f>SUMIFS('Pooled CF'!$I:$I,'Pooled CF'!$A:$A,$A88,'Pooled CF'!$G:$G,EX$6)</f>
        <v>0</v>
      </c>
      <c r="EY88" s="100">
        <f>SUMIFS('Pooled CF'!$I:$I,'Pooled CF'!$A:$A,$A88,'Pooled CF'!$G:$G,EY$6)</f>
        <v>0</v>
      </c>
      <c r="EZ88" s="100">
        <f>SUMIFS('Pooled CF'!$I:$I,'Pooled CF'!$A:$A,$A88,'Pooled CF'!$G:$G,EZ$6)</f>
        <v>0</v>
      </c>
      <c r="FA88" s="100">
        <f>SUMIFS('Pooled CF'!$I:$I,'Pooled CF'!$A:$A,$A88,'Pooled CF'!$G:$G,FA$6)</f>
        <v>0</v>
      </c>
      <c r="FB88" s="100">
        <f>SUMIFS('Pooled CF'!$I:$I,'Pooled CF'!$A:$A,$A88,'Pooled CF'!$G:$G,FB$6)</f>
        <v>0</v>
      </c>
      <c r="FC88" s="100">
        <f>SUMIFS('Pooled CF'!$I:$I,'Pooled CF'!$A:$A,$A88,'Pooled CF'!$G:$G,FC$6)</f>
        <v>0</v>
      </c>
      <c r="FD88" s="100">
        <f>SUMIFS('Pooled CF'!$I:$I,'Pooled CF'!$A:$A,$A88,'Pooled CF'!$G:$G,FD$6)</f>
        <v>0</v>
      </c>
      <c r="FE88" s="100">
        <f>SUMIFS('Pooled CF'!$I:$I,'Pooled CF'!$A:$A,$A88,'Pooled CF'!$G:$G,FE$6)</f>
        <v>0</v>
      </c>
      <c r="FF88" s="100">
        <f>SUMIFS('Pooled CF'!$I:$I,'Pooled CF'!$A:$A,$A88,'Pooled CF'!$G:$G,FF$6)</f>
        <v>0</v>
      </c>
      <c r="FG88" s="100">
        <f>SUMIFS('Pooled CF'!$I:$I,'Pooled CF'!$A:$A,$A88,'Pooled CF'!$G:$G,FG$6)</f>
        <v>0</v>
      </c>
      <c r="FH88" s="100">
        <f>SUMIFS('Pooled CF'!$I:$I,'Pooled CF'!$A:$A,$A88,'Pooled CF'!$G:$G,FH$6)</f>
        <v>0</v>
      </c>
      <c r="FI88" s="100">
        <f>SUMIFS('Pooled CF'!$I:$I,'Pooled CF'!$A:$A,$A88,'Pooled CF'!$G:$G,FI$6)</f>
        <v>0</v>
      </c>
      <c r="FJ88" s="100">
        <f>SUMIFS('Pooled CF'!$I:$I,'Pooled CF'!$A:$A,$A88,'Pooled CF'!$G:$G,FJ$6)</f>
        <v>0</v>
      </c>
      <c r="FK88" s="100">
        <f>SUMIFS('Pooled CF'!$I:$I,'Pooled CF'!$A:$A,$A88,'Pooled CF'!$G:$G,FK$6)</f>
        <v>0</v>
      </c>
      <c r="FL88" s="100">
        <f>SUMIFS('Pooled CF'!$I:$I,'Pooled CF'!$A:$A,$A88,'Pooled CF'!$G:$G,FL$6)</f>
        <v>0</v>
      </c>
      <c r="FM88" s="100">
        <f>SUMIFS('Pooled CF'!$I:$I,'Pooled CF'!$A:$A,$A88,'Pooled CF'!$G:$G,FM$6)</f>
        <v>0</v>
      </c>
      <c r="FN88" s="100">
        <f>SUMIFS('Pooled CF'!$I:$I,'Pooled CF'!$A:$A,$A88,'Pooled CF'!$G:$G,FN$6)</f>
        <v>0</v>
      </c>
      <c r="FO88" s="100">
        <f>SUMIFS('Pooled CF'!$I:$I,'Pooled CF'!$A:$A,$A88,'Pooled CF'!$G:$G,FO$6)</f>
        <v>0</v>
      </c>
      <c r="FP88" s="100">
        <f>SUMIFS('Pooled CF'!$I:$I,'Pooled CF'!$A:$A,$A88,'Pooled CF'!$G:$G,FP$6)</f>
        <v>0</v>
      </c>
      <c r="FQ88" s="100">
        <f>SUMIFS('Pooled CF'!$I:$I,'Pooled CF'!$A:$A,$A88,'Pooled CF'!$G:$G,FQ$6)</f>
        <v>0</v>
      </c>
      <c r="FR88" s="100">
        <f>SUMIFS('Pooled CF'!$I:$I,'Pooled CF'!$A:$A,$A88,'Pooled CF'!$G:$G,FR$6)</f>
        <v>0</v>
      </c>
      <c r="FS88" s="100">
        <f>SUMIFS('Pooled CF'!$I:$I,'Pooled CF'!$A:$A,$A88,'Pooled CF'!$G:$G,FS$6)</f>
        <v>0</v>
      </c>
      <c r="FT88" s="100">
        <f>SUMIFS('Pooled CF'!$I:$I,'Pooled CF'!$A:$A,$A88,'Pooled CF'!$G:$G,FT$6)</f>
        <v>0</v>
      </c>
      <c r="FU88" s="100">
        <f>SUMIFS('Pooled CF'!$I:$I,'Pooled CF'!$A:$A,$A88,'Pooled CF'!$G:$G,FU$6)</f>
        <v>0</v>
      </c>
      <c r="FV88" s="100">
        <f>SUMIFS('Pooled CF'!$I:$I,'Pooled CF'!$A:$A,$A88,'Pooled CF'!$G:$G,FV$6)</f>
        <v>0</v>
      </c>
      <c r="FW88" s="100">
        <f>SUMIFS('Pooled CF'!$I:$I,'Pooled CF'!$A:$A,$A88,'Pooled CF'!$G:$G,FW$6)</f>
        <v>0</v>
      </c>
      <c r="FX88" s="100">
        <f>SUMIFS('Pooled CF'!$I:$I,'Pooled CF'!$A:$A,$A88,'Pooled CF'!$G:$G,FX$6)</f>
        <v>0</v>
      </c>
      <c r="FY88" s="100">
        <f>SUMIFS('Pooled CF'!$I:$I,'Pooled CF'!$A:$A,$A88,'Pooled CF'!$G:$G,FY$6)</f>
        <v>0</v>
      </c>
      <c r="FZ88" s="100">
        <f>SUMIFS('Pooled CF'!$I:$I,'Pooled CF'!$A:$A,$A88,'Pooled CF'!$G:$G,FZ$6)</f>
        <v>0</v>
      </c>
      <c r="GA88" s="100">
        <f>SUMIFS('Pooled CF'!$I:$I,'Pooled CF'!$A:$A,$A88,'Pooled CF'!$G:$G,GA$6)</f>
        <v>0</v>
      </c>
      <c r="GB88" s="100">
        <f>SUMIFS('Pooled CF'!$I:$I,'Pooled CF'!$A:$A,$A88,'Pooled CF'!$G:$G,GB$6)</f>
        <v>0</v>
      </c>
      <c r="GC88" s="100">
        <f>SUMIFS('Pooled CF'!$I:$I,'Pooled CF'!$A:$A,$A88,'Pooled CF'!$G:$G,GC$6)</f>
        <v>0</v>
      </c>
      <c r="GD88" s="100">
        <f>SUMIFS('Pooled CF'!$I:$I,'Pooled CF'!$A:$A,$A88,'Pooled CF'!$G:$G,GD$6)</f>
        <v>0</v>
      </c>
      <c r="GE88" s="100">
        <f>SUMIFS('Pooled CF'!$I:$I,'Pooled CF'!$A:$A,$A88,'Pooled CF'!$G:$G,GE$6)</f>
        <v>0</v>
      </c>
      <c r="GF88" s="100">
        <f>SUMIFS('Pooled CF'!$I:$I,'Pooled CF'!$A:$A,$A88,'Pooled CF'!$G:$G,GF$6)</f>
        <v>0</v>
      </c>
      <c r="GG88" s="100">
        <f>SUMIFS('Pooled CF'!$I:$I,'Pooled CF'!$A:$A,$A88,'Pooled CF'!$G:$G,GG$6)</f>
        <v>0</v>
      </c>
      <c r="GH88" s="100">
        <f>SUMIFS('Pooled CF'!$I:$I,'Pooled CF'!$A:$A,$A88,'Pooled CF'!$G:$G,GH$6)</f>
        <v>0</v>
      </c>
      <c r="GI88" s="100">
        <f>SUMIFS('Pooled CF'!$I:$I,'Pooled CF'!$A:$A,$A88,'Pooled CF'!$G:$G,GI$6)</f>
        <v>0</v>
      </c>
      <c r="GJ88" s="100">
        <f>SUMIFS('Pooled CF'!$I:$I,'Pooled CF'!$A:$A,$A88,'Pooled CF'!$G:$G,GJ$6)</f>
        <v>0</v>
      </c>
      <c r="GK88" s="100">
        <f>SUMIFS('Pooled CF'!$I:$I,'Pooled CF'!$A:$A,$A88,'Pooled CF'!$G:$G,GK$6)</f>
        <v>0</v>
      </c>
      <c r="GL88" s="100">
        <f>SUMIFS('Pooled CF'!$I:$I,'Pooled CF'!$A:$A,$A88,'Pooled CF'!$G:$G,GL$6)</f>
        <v>0</v>
      </c>
      <c r="GM88" s="100">
        <f>SUMIFS('Pooled CF'!$I:$I,'Pooled CF'!$A:$A,$A88,'Pooled CF'!$G:$G,GM$6)</f>
        <v>0</v>
      </c>
      <c r="GN88" s="100">
        <f>SUMIFS('Pooled CF'!$I:$I,'Pooled CF'!$A:$A,$A88,'Pooled CF'!$G:$G,GN$6)</f>
        <v>0</v>
      </c>
      <c r="GO88" s="100">
        <f>SUMIFS('Pooled CF'!$I:$I,'Pooled CF'!$A:$A,$A88,'Pooled CF'!$G:$G,GO$6)</f>
        <v>0</v>
      </c>
      <c r="GP88" s="100">
        <f>SUMIFS('Pooled CF'!$I:$I,'Pooled CF'!$A:$A,$A88,'Pooled CF'!$G:$G,GP$6)</f>
        <v>0</v>
      </c>
      <c r="GQ88" s="100">
        <f>SUMIFS('Pooled CF'!$I:$I,'Pooled CF'!$A:$A,$A88,'Pooled CF'!$G:$G,GQ$6)</f>
        <v>0</v>
      </c>
      <c r="GR88" s="100">
        <f>SUMIFS('Pooled CF'!$I:$I,'Pooled CF'!$A:$A,$A88,'Pooled CF'!$G:$G,GR$6)</f>
        <v>0</v>
      </c>
      <c r="GS88" s="100">
        <f>SUMIFS('Pooled CF'!$I:$I,'Pooled CF'!$A:$A,$A88,'Pooled CF'!$G:$G,GS$6)</f>
        <v>0</v>
      </c>
      <c r="GU88" s="85">
        <f t="shared" si="204"/>
        <v>0</v>
      </c>
      <c r="GV88" s="85">
        <f t="shared" si="204"/>
        <v>0</v>
      </c>
      <c r="GW88" s="85">
        <f t="shared" si="204"/>
        <v>0</v>
      </c>
      <c r="GX88" s="85">
        <f t="shared" si="204"/>
        <v>0</v>
      </c>
      <c r="GY88" s="85">
        <f t="shared" si="204"/>
        <v>0</v>
      </c>
      <c r="GZ88" s="85">
        <f t="shared" si="204"/>
        <v>0</v>
      </c>
      <c r="HA88" s="85">
        <f t="shared" si="204"/>
        <v>0</v>
      </c>
      <c r="HB88" s="85">
        <f t="shared" si="204"/>
        <v>0</v>
      </c>
      <c r="HC88" s="85">
        <f t="shared" si="204"/>
        <v>0</v>
      </c>
      <c r="HD88" s="85">
        <f t="shared" si="204"/>
        <v>0</v>
      </c>
      <c r="HE88" s="85">
        <f t="shared" si="204"/>
        <v>0</v>
      </c>
      <c r="HF88" s="85">
        <f t="shared" si="204"/>
        <v>0</v>
      </c>
      <c r="HG88" s="85">
        <f t="shared" si="204"/>
        <v>0</v>
      </c>
      <c r="HH88" s="85">
        <f t="shared" si="204"/>
        <v>0</v>
      </c>
      <c r="HI88" s="85">
        <f t="shared" si="204"/>
        <v>0</v>
      </c>
      <c r="HJ88" s="85">
        <f t="shared" si="204"/>
        <v>0</v>
      </c>
      <c r="HK88" s="85">
        <f t="shared" si="203"/>
        <v>0</v>
      </c>
    </row>
    <row r="89" spans="1:219" hidden="1" outlineLevel="1" x14ac:dyDescent="0.75">
      <c r="A89" s="112" t="str">
        <f t="shared" si="201"/>
        <v>DBJPM 2017-C6 B-Piece Cashflows</v>
      </c>
      <c r="B89" s="112" t="str">
        <f t="shared" si="201"/>
        <v>DBJPM 2017-C6</v>
      </c>
      <c r="C89" s="104"/>
      <c r="D89" s="87"/>
      <c r="E89" s="88"/>
      <c r="F89" s="85"/>
      <c r="G89" s="85"/>
      <c r="H89" s="86"/>
      <c r="I89" s="95"/>
      <c r="K89" s="100">
        <f>SUMIFS('Pooled CF'!$I:$I,'Pooled CF'!$A:$A,$A89,'Pooled CF'!$G:$G,K$6)</f>
        <v>0</v>
      </c>
      <c r="L89" s="100">
        <f>SUMIFS('Pooled CF'!$I:$I,'Pooled CF'!$A:$A,$A89,'Pooled CF'!$G:$G,L$6)</f>
        <v>0</v>
      </c>
      <c r="M89" s="100">
        <f>SUMIFS('Pooled CF'!$I:$I,'Pooled CF'!$A:$A,$A89,'Pooled CF'!$G:$G,M$6)</f>
        <v>0</v>
      </c>
      <c r="N89" s="100">
        <f>SUMIFS('Pooled CF'!$I:$I,'Pooled CF'!$A:$A,$A89,'Pooled CF'!$G:$G,N$6)</f>
        <v>0</v>
      </c>
      <c r="O89" s="100">
        <f>SUMIFS('Pooled CF'!$I:$I,'Pooled CF'!$A:$A,$A89,'Pooled CF'!$G:$G,O$6)</f>
        <v>0</v>
      </c>
      <c r="P89" s="100">
        <f>SUMIFS('Pooled CF'!$I:$I,'Pooled CF'!$A:$A,$A89,'Pooled CF'!$G:$G,P$6)</f>
        <v>0</v>
      </c>
      <c r="Q89" s="100">
        <f>SUMIFS('Pooled CF'!$I:$I,'Pooled CF'!$A:$A,$A89,'Pooled CF'!$G:$G,Q$6)</f>
        <v>0</v>
      </c>
      <c r="R89" s="100">
        <f>SUMIFS('Pooled CF'!$I:$I,'Pooled CF'!$A:$A,$A89,'Pooled CF'!$G:$G,R$6)</f>
        <v>0</v>
      </c>
      <c r="S89" s="100">
        <f>SUMIFS('Pooled CF'!$I:$I,'Pooled CF'!$A:$A,$A89,'Pooled CF'!$G:$G,S$6)</f>
        <v>0</v>
      </c>
      <c r="T89" s="100">
        <f>SUMIFS('Pooled CF'!$I:$I,'Pooled CF'!$A:$A,$A89,'Pooled CF'!$G:$G,T$6)</f>
        <v>0</v>
      </c>
      <c r="U89" s="100">
        <f>SUMIFS('Pooled CF'!$I:$I,'Pooled CF'!$A:$A,$A89,'Pooled CF'!$G:$G,U$6)</f>
        <v>0</v>
      </c>
      <c r="V89" s="100">
        <f>SUMIFS('Pooled CF'!$I:$I,'Pooled CF'!$A:$A,$A89,'Pooled CF'!$G:$G,V$6)</f>
        <v>0</v>
      </c>
      <c r="W89" s="100">
        <f>SUMIFS('Pooled CF'!$I:$I,'Pooled CF'!$A:$A,$A89,'Pooled CF'!$G:$G,W$6)</f>
        <v>0</v>
      </c>
      <c r="X89" s="100">
        <f>SUMIFS('Pooled CF'!$I:$I,'Pooled CF'!$A:$A,$A89,'Pooled CF'!$G:$G,X$6)</f>
        <v>0</v>
      </c>
      <c r="Y89" s="100">
        <f>SUMIFS('Pooled CF'!$I:$I,'Pooled CF'!$A:$A,$A89,'Pooled CF'!$G:$G,Y$6)</f>
        <v>0</v>
      </c>
      <c r="Z89" s="100">
        <f>SUMIFS('Pooled CF'!$I:$I,'Pooled CF'!$A:$A,$A89,'Pooled CF'!$G:$G,Z$6)</f>
        <v>0</v>
      </c>
      <c r="AA89" s="100">
        <f>SUMIFS('Pooled CF'!$I:$I,'Pooled CF'!$A:$A,$A89,'Pooled CF'!$G:$G,AA$6)</f>
        <v>0</v>
      </c>
      <c r="AB89" s="100">
        <f>SUMIFS('Pooled CF'!$I:$I,'Pooled CF'!$A:$A,$A89,'Pooled CF'!$G:$G,AB$6)</f>
        <v>0</v>
      </c>
      <c r="AC89" s="100">
        <f>SUMIFS('Pooled CF'!$I:$I,'Pooled CF'!$A:$A,$A89,'Pooled CF'!$G:$G,AC$6)</f>
        <v>0</v>
      </c>
      <c r="AD89" s="100">
        <f>SUMIFS('Pooled CF'!$I:$I,'Pooled CF'!$A:$A,$A89,'Pooled CF'!$G:$G,AD$6)</f>
        <v>0</v>
      </c>
      <c r="AE89" s="100">
        <f>SUMIFS('Pooled CF'!$I:$I,'Pooled CF'!$A:$A,$A89,'Pooled CF'!$G:$G,AE$6)</f>
        <v>0</v>
      </c>
      <c r="AF89" s="100">
        <f>SUMIFS('Pooled CF'!$I:$I,'Pooled CF'!$A:$A,$A89,'Pooled CF'!$G:$G,AF$6)</f>
        <v>0</v>
      </c>
      <c r="AG89" s="100">
        <f>SUMIFS('Pooled CF'!$I:$I,'Pooled CF'!$A:$A,$A89,'Pooled CF'!$G:$G,AG$6)</f>
        <v>0</v>
      </c>
      <c r="AH89" s="100">
        <f>SUMIFS('Pooled CF'!$I:$I,'Pooled CF'!$A:$A,$A89,'Pooled CF'!$G:$G,AH$6)</f>
        <v>0</v>
      </c>
      <c r="AI89" s="100">
        <f>SUMIFS('Pooled CF'!$I:$I,'Pooled CF'!$A:$A,$A89,'Pooled CF'!$G:$G,AI$6)</f>
        <v>0</v>
      </c>
      <c r="AJ89" s="100">
        <f>SUMIFS('Pooled CF'!$I:$I,'Pooled CF'!$A:$A,$A89,'Pooled CF'!$G:$G,AJ$6)</f>
        <v>0</v>
      </c>
      <c r="AK89" s="100">
        <f>SUMIFS('Pooled CF'!$I:$I,'Pooled CF'!$A:$A,$A89,'Pooled CF'!$G:$G,AK$6)</f>
        <v>0</v>
      </c>
      <c r="AL89" s="100">
        <f>SUMIFS('Pooled CF'!$I:$I,'Pooled CF'!$A:$A,$A89,'Pooled CF'!$G:$G,AL$6)</f>
        <v>0</v>
      </c>
      <c r="AM89" s="100">
        <f>SUMIFS('Pooled CF'!$I:$I,'Pooled CF'!$A:$A,$A89,'Pooled CF'!$G:$G,AM$6)</f>
        <v>0</v>
      </c>
      <c r="AN89" s="100">
        <f>SUMIFS('Pooled CF'!$I:$I,'Pooled CF'!$A:$A,$A89,'Pooled CF'!$G:$G,AN$6)</f>
        <v>0</v>
      </c>
      <c r="AO89" s="100">
        <f>SUMIFS('Pooled CF'!$I:$I,'Pooled CF'!$A:$A,$A89,'Pooled CF'!$G:$G,AO$6)</f>
        <v>0</v>
      </c>
      <c r="AP89" s="100">
        <f>SUMIFS('Pooled CF'!$I:$I,'Pooled CF'!$A:$A,$A89,'Pooled CF'!$G:$G,AP$6)</f>
        <v>0</v>
      </c>
      <c r="AQ89" s="100">
        <f>SUMIFS('Pooled CF'!$I:$I,'Pooled CF'!$A:$A,$A89,'Pooled CF'!$G:$G,AQ$6)</f>
        <v>0</v>
      </c>
      <c r="AR89" s="100">
        <f>SUMIFS('Pooled CF'!$I:$I,'Pooled CF'!$A:$A,$A89,'Pooled CF'!$G:$G,AR$6)</f>
        <v>0</v>
      </c>
      <c r="AS89" s="100">
        <f>SUMIFS('Pooled CF'!$I:$I,'Pooled CF'!$A:$A,$A89,'Pooled CF'!$G:$G,AS$6)</f>
        <v>0</v>
      </c>
      <c r="AT89" s="100">
        <f>SUMIFS('Pooled CF'!$I:$I,'Pooled CF'!$A:$A,$A89,'Pooled CF'!$G:$G,AT$6)</f>
        <v>0</v>
      </c>
      <c r="AU89" s="100">
        <f>SUMIFS('Pooled CF'!$I:$I,'Pooled CF'!$A:$A,$A89,'Pooled CF'!$G:$G,AU$6)</f>
        <v>0</v>
      </c>
      <c r="AV89" s="100">
        <f>SUMIFS('Pooled CF'!$I:$I,'Pooled CF'!$A:$A,$A89,'Pooled CF'!$G:$G,AV$6)</f>
        <v>0</v>
      </c>
      <c r="AW89" s="100">
        <f>SUMIFS('Pooled CF'!$I:$I,'Pooled CF'!$A:$A,$A89,'Pooled CF'!$G:$G,AW$6)</f>
        <v>0</v>
      </c>
      <c r="AX89" s="100">
        <f>SUMIFS('Pooled CF'!$I:$I,'Pooled CF'!$A:$A,$A89,'Pooled CF'!$G:$G,AX$6)</f>
        <v>0</v>
      </c>
      <c r="AY89" s="100">
        <f>SUMIFS('Pooled CF'!$I:$I,'Pooled CF'!$A:$A,$A89,'Pooled CF'!$G:$G,AY$6)</f>
        <v>0</v>
      </c>
      <c r="AZ89" s="100">
        <f>SUMIFS('Pooled CF'!$I:$I,'Pooled CF'!$A:$A,$A89,'Pooled CF'!$G:$G,AZ$6)</f>
        <v>0</v>
      </c>
      <c r="BA89" s="100">
        <f>SUMIFS('Pooled CF'!$I:$I,'Pooled CF'!$A:$A,$A89,'Pooled CF'!$G:$G,BA$6)</f>
        <v>0</v>
      </c>
      <c r="BB89" s="100">
        <f>SUMIFS('Pooled CF'!$I:$I,'Pooled CF'!$A:$A,$A89,'Pooled CF'!$G:$G,BB$6)</f>
        <v>0</v>
      </c>
      <c r="BC89" s="100">
        <f>SUMIFS('Pooled CF'!$I:$I,'Pooled CF'!$A:$A,$A89,'Pooled CF'!$G:$G,BC$6)</f>
        <v>0</v>
      </c>
      <c r="BD89" s="100">
        <f>SUMIFS('Pooled CF'!$I:$I,'Pooled CF'!$A:$A,$A89,'Pooled CF'!$G:$G,BD$6)</f>
        <v>0</v>
      </c>
      <c r="BE89" s="100">
        <f>SUMIFS('Pooled CF'!$I:$I,'Pooled CF'!$A:$A,$A89,'Pooled CF'!$G:$G,BE$6)</f>
        <v>0</v>
      </c>
      <c r="BF89" s="100">
        <f>SUMIFS('Pooled CF'!$I:$I,'Pooled CF'!$A:$A,$A89,'Pooled CF'!$G:$G,BF$6)</f>
        <v>0</v>
      </c>
      <c r="BG89" s="100">
        <f>SUMIFS('Pooled CF'!$I:$I,'Pooled CF'!$A:$A,$A89,'Pooled CF'!$G:$G,BG$6)</f>
        <v>0</v>
      </c>
      <c r="BH89" s="100">
        <f>SUMIFS('Pooled CF'!$I:$I,'Pooled CF'!$A:$A,$A89,'Pooled CF'!$G:$G,BH$6)</f>
        <v>0</v>
      </c>
      <c r="BI89" s="100">
        <f>SUMIFS('Pooled CF'!$I:$I,'Pooled CF'!$A:$A,$A89,'Pooled CF'!$G:$G,BI$6)</f>
        <v>0</v>
      </c>
      <c r="BJ89" s="100">
        <f>SUMIFS('Pooled CF'!$I:$I,'Pooled CF'!$A:$A,$A89,'Pooled CF'!$G:$G,BJ$6)</f>
        <v>0</v>
      </c>
      <c r="BK89" s="100">
        <f>SUMIFS('Pooled CF'!$I:$I,'Pooled CF'!$A:$A,$A89,'Pooled CF'!$G:$G,BK$6)</f>
        <v>0</v>
      </c>
      <c r="BL89" s="100">
        <f>SUMIFS('Pooled CF'!$I:$I,'Pooled CF'!$A:$A,$A89,'Pooled CF'!$G:$G,BL$6)</f>
        <v>0</v>
      </c>
      <c r="BM89" s="100">
        <f>SUMIFS('Pooled CF'!$I:$I,'Pooled CF'!$A:$A,$A89,'Pooled CF'!$G:$G,BM$6)</f>
        <v>0</v>
      </c>
      <c r="BN89" s="100">
        <f>SUMIFS('Pooled CF'!$I:$I,'Pooled CF'!$A:$A,$A89,'Pooled CF'!$G:$G,BN$6)</f>
        <v>0</v>
      </c>
      <c r="BO89" s="100">
        <f>SUMIFS('Pooled CF'!$I:$I,'Pooled CF'!$A:$A,$A89,'Pooled CF'!$G:$G,BO$6)</f>
        <v>0</v>
      </c>
      <c r="BP89" s="100">
        <f>SUMIFS('Pooled CF'!$I:$I,'Pooled CF'!$A:$A,$A89,'Pooled CF'!$G:$G,BP$6)</f>
        <v>0</v>
      </c>
      <c r="BQ89" s="100">
        <f>SUMIFS('Pooled CF'!$I:$I,'Pooled CF'!$A:$A,$A89,'Pooled CF'!$G:$G,BQ$6)</f>
        <v>0</v>
      </c>
      <c r="BR89" s="100">
        <f>SUMIFS('Pooled CF'!$I:$I,'Pooled CF'!$A:$A,$A89,'Pooled CF'!$G:$G,BR$6)</f>
        <v>0</v>
      </c>
      <c r="BS89" s="100">
        <f>SUMIFS('Pooled CF'!$I:$I,'Pooled CF'!$A:$A,$A89,'Pooled CF'!$G:$G,BS$6)</f>
        <v>0</v>
      </c>
      <c r="BT89" s="100">
        <f>SUMIFS('Pooled CF'!$I:$I,'Pooled CF'!$A:$A,$A89,'Pooled CF'!$G:$G,BT$6)</f>
        <v>0</v>
      </c>
      <c r="BU89" s="100">
        <f>SUMIFS('Pooled CF'!$I:$I,'Pooled CF'!$A:$A,$A89,'Pooled CF'!$G:$G,BU$6)</f>
        <v>0</v>
      </c>
      <c r="BV89" s="100">
        <f>SUMIFS('Pooled CF'!$I:$I,'Pooled CF'!$A:$A,$A89,'Pooled CF'!$G:$G,BV$6)</f>
        <v>0</v>
      </c>
      <c r="BW89" s="100">
        <f>SUMIFS('Pooled CF'!$I:$I,'Pooled CF'!$A:$A,$A89,'Pooled CF'!$G:$G,BW$6)</f>
        <v>0</v>
      </c>
      <c r="BX89" s="100">
        <f>SUMIFS('Pooled CF'!$I:$I,'Pooled CF'!$A:$A,$A89,'Pooled CF'!$G:$G,BX$6)</f>
        <v>0</v>
      </c>
      <c r="BY89" s="100">
        <f>SUMIFS('Pooled CF'!$I:$I,'Pooled CF'!$A:$A,$A89,'Pooled CF'!$G:$G,BY$6)</f>
        <v>0</v>
      </c>
      <c r="BZ89" s="100">
        <f>SUMIFS('Pooled CF'!$I:$I,'Pooled CF'!$A:$A,$A89,'Pooled CF'!$G:$G,BZ$6)</f>
        <v>0</v>
      </c>
      <c r="CA89" s="100">
        <f>SUMIFS('Pooled CF'!$I:$I,'Pooled CF'!$A:$A,$A89,'Pooled CF'!$G:$G,CA$6)</f>
        <v>0</v>
      </c>
      <c r="CB89" s="100">
        <f>SUMIFS('Pooled CF'!$I:$I,'Pooled CF'!$A:$A,$A89,'Pooled CF'!$G:$G,CB$6)</f>
        <v>0</v>
      </c>
      <c r="CC89" s="100">
        <f>SUMIFS('Pooled CF'!$I:$I,'Pooled CF'!$A:$A,$A89,'Pooled CF'!$G:$G,CC$6)</f>
        <v>0</v>
      </c>
      <c r="CD89" s="100">
        <f>SUMIFS('Pooled CF'!$I:$I,'Pooled CF'!$A:$A,$A89,'Pooled CF'!$G:$G,CD$6)</f>
        <v>0</v>
      </c>
      <c r="CE89" s="100">
        <f>SUMIFS('Pooled CF'!$I:$I,'Pooled CF'!$A:$A,$A89,'Pooled CF'!$G:$G,CE$6)</f>
        <v>0</v>
      </c>
      <c r="CF89" s="100">
        <f>SUMIFS('Pooled CF'!$I:$I,'Pooled CF'!$A:$A,$A89,'Pooled CF'!$G:$G,CF$6)</f>
        <v>0</v>
      </c>
      <c r="CG89" s="100">
        <f>SUMIFS('Pooled CF'!$I:$I,'Pooled CF'!$A:$A,$A89,'Pooled CF'!$G:$G,CG$6)</f>
        <v>0</v>
      </c>
      <c r="CH89" s="100">
        <f>SUMIFS('Pooled CF'!$I:$I,'Pooled CF'!$A:$A,$A89,'Pooled CF'!$G:$G,CH$6)</f>
        <v>0</v>
      </c>
      <c r="CI89" s="100">
        <f>SUMIFS('Pooled CF'!$I:$I,'Pooled CF'!$A:$A,$A89,'Pooled CF'!$G:$G,CI$6)</f>
        <v>0</v>
      </c>
      <c r="CJ89" s="100">
        <f>SUMIFS('Pooled CF'!$I:$I,'Pooled CF'!$A:$A,$A89,'Pooled CF'!$G:$G,CJ$6)</f>
        <v>0</v>
      </c>
      <c r="CK89" s="100">
        <f>SUMIFS('Pooled CF'!$I:$I,'Pooled CF'!$A:$A,$A89,'Pooled CF'!$G:$G,CK$6)</f>
        <v>0</v>
      </c>
      <c r="CL89" s="100">
        <f>SUMIFS('Pooled CF'!$I:$I,'Pooled CF'!$A:$A,$A89,'Pooled CF'!$G:$G,CL$6)</f>
        <v>0</v>
      </c>
      <c r="CM89" s="100">
        <f>SUMIFS('Pooled CF'!$I:$I,'Pooled CF'!$A:$A,$A89,'Pooled CF'!$G:$G,CM$6)</f>
        <v>0</v>
      </c>
      <c r="CN89" s="100">
        <f>SUMIFS('Pooled CF'!$I:$I,'Pooled CF'!$A:$A,$A89,'Pooled CF'!$G:$G,CN$6)</f>
        <v>0</v>
      </c>
      <c r="CO89" s="100">
        <f>SUMIFS('Pooled CF'!$I:$I,'Pooled CF'!$A:$A,$A89,'Pooled CF'!$G:$G,CO$6)</f>
        <v>0</v>
      </c>
      <c r="CP89" s="100">
        <f>SUMIFS('Pooled CF'!$I:$I,'Pooled CF'!$A:$A,$A89,'Pooled CF'!$G:$G,CP$6)</f>
        <v>0</v>
      </c>
      <c r="CQ89" s="100">
        <f>SUMIFS('Pooled CF'!$I:$I,'Pooled CF'!$A:$A,$A89,'Pooled CF'!$G:$G,CQ$6)</f>
        <v>0</v>
      </c>
      <c r="CR89" s="100">
        <f>SUMIFS('Pooled CF'!$I:$I,'Pooled CF'!$A:$A,$A89,'Pooled CF'!$G:$G,CR$6)</f>
        <v>0</v>
      </c>
      <c r="CS89" s="100">
        <f>SUMIFS('Pooled CF'!$I:$I,'Pooled CF'!$A:$A,$A89,'Pooled CF'!$G:$G,CS$6)</f>
        <v>0</v>
      </c>
      <c r="CT89" s="100">
        <f>SUMIFS('Pooled CF'!$I:$I,'Pooled CF'!$A:$A,$A89,'Pooled CF'!$G:$G,CT$6)</f>
        <v>0</v>
      </c>
      <c r="CU89" s="100">
        <f>SUMIFS('Pooled CF'!$I:$I,'Pooled CF'!$A:$A,$A89,'Pooled CF'!$G:$G,CU$6)</f>
        <v>0</v>
      </c>
      <c r="CV89" s="100">
        <f>SUMIFS('Pooled CF'!$I:$I,'Pooled CF'!$A:$A,$A89,'Pooled CF'!$G:$G,CV$6)</f>
        <v>0</v>
      </c>
      <c r="CW89" s="100">
        <f>SUMIFS('Pooled CF'!$I:$I,'Pooled CF'!$A:$A,$A89,'Pooled CF'!$G:$G,CW$6)</f>
        <v>0</v>
      </c>
      <c r="CX89" s="100">
        <f>SUMIFS('Pooled CF'!$I:$I,'Pooled CF'!$A:$A,$A89,'Pooled CF'!$G:$G,CX$6)</f>
        <v>0</v>
      </c>
      <c r="CY89" s="100">
        <f>SUMIFS('Pooled CF'!$I:$I,'Pooled CF'!$A:$A,$A89,'Pooled CF'!$G:$G,CY$6)</f>
        <v>0</v>
      </c>
      <c r="CZ89" s="100">
        <f>SUMIFS('Pooled CF'!$I:$I,'Pooled CF'!$A:$A,$A89,'Pooled CF'!$G:$G,CZ$6)</f>
        <v>0</v>
      </c>
      <c r="DA89" s="100">
        <f>SUMIFS('Pooled CF'!$I:$I,'Pooled CF'!$A:$A,$A89,'Pooled CF'!$G:$G,DA$6)</f>
        <v>0</v>
      </c>
      <c r="DB89" s="100">
        <f>SUMIFS('Pooled CF'!$I:$I,'Pooled CF'!$A:$A,$A89,'Pooled CF'!$G:$G,DB$6)</f>
        <v>0</v>
      </c>
      <c r="DC89" s="100">
        <f>SUMIFS('Pooled CF'!$I:$I,'Pooled CF'!$A:$A,$A89,'Pooled CF'!$G:$G,DC$6)</f>
        <v>0</v>
      </c>
      <c r="DD89" s="100">
        <f>SUMIFS('Pooled CF'!$I:$I,'Pooled CF'!$A:$A,$A89,'Pooled CF'!$G:$G,DD$6)</f>
        <v>0</v>
      </c>
      <c r="DE89" s="100">
        <f>SUMIFS('Pooled CF'!$I:$I,'Pooled CF'!$A:$A,$A89,'Pooled CF'!$G:$G,DE$6)</f>
        <v>0</v>
      </c>
      <c r="DF89" s="100">
        <f>SUMIFS('Pooled CF'!$I:$I,'Pooled CF'!$A:$A,$A89,'Pooled CF'!$G:$G,DF$6)</f>
        <v>0</v>
      </c>
      <c r="DG89" s="100">
        <f>SUMIFS('Pooled CF'!$I:$I,'Pooled CF'!$A:$A,$A89,'Pooled CF'!$G:$G,DG$6)</f>
        <v>0</v>
      </c>
      <c r="DH89" s="100">
        <f>SUMIFS('Pooled CF'!$I:$I,'Pooled CF'!$A:$A,$A89,'Pooled CF'!$G:$G,DH$6)</f>
        <v>0</v>
      </c>
      <c r="DI89" s="100">
        <f>SUMIFS('Pooled CF'!$I:$I,'Pooled CF'!$A:$A,$A89,'Pooled CF'!$G:$G,DI$6)</f>
        <v>0</v>
      </c>
      <c r="DJ89" s="100">
        <f>SUMIFS('Pooled CF'!$I:$I,'Pooled CF'!$A:$A,$A89,'Pooled CF'!$G:$G,DJ$6)</f>
        <v>0</v>
      </c>
      <c r="DK89" s="100">
        <f>SUMIFS('Pooled CF'!$I:$I,'Pooled CF'!$A:$A,$A89,'Pooled CF'!$G:$G,DK$6)</f>
        <v>0</v>
      </c>
      <c r="DL89" s="100">
        <f>SUMIFS('Pooled CF'!$I:$I,'Pooled CF'!$A:$A,$A89,'Pooled CF'!$G:$G,DL$6)</f>
        <v>0</v>
      </c>
      <c r="DM89" s="100">
        <f>SUMIFS('Pooled CF'!$I:$I,'Pooled CF'!$A:$A,$A89,'Pooled CF'!$G:$G,DM$6)</f>
        <v>0</v>
      </c>
      <c r="DN89" s="100">
        <f>SUMIFS('Pooled CF'!$I:$I,'Pooled CF'!$A:$A,$A89,'Pooled CF'!$G:$G,DN$6)</f>
        <v>0</v>
      </c>
      <c r="DO89" s="100">
        <f>SUMIFS('Pooled CF'!$I:$I,'Pooled CF'!$A:$A,$A89,'Pooled CF'!$G:$G,DO$6)</f>
        <v>0</v>
      </c>
      <c r="DP89" s="100">
        <f>SUMIFS('Pooled CF'!$I:$I,'Pooled CF'!$A:$A,$A89,'Pooled CF'!$G:$G,DP$6)</f>
        <v>0</v>
      </c>
      <c r="DQ89" s="100">
        <f>SUMIFS('Pooled CF'!$I:$I,'Pooled CF'!$A:$A,$A89,'Pooled CF'!$G:$G,DQ$6)</f>
        <v>0</v>
      </c>
      <c r="DR89" s="100">
        <f>SUMIFS('Pooled CF'!$I:$I,'Pooled CF'!$A:$A,$A89,'Pooled CF'!$G:$G,DR$6)</f>
        <v>0</v>
      </c>
      <c r="DS89" s="100">
        <f>SUMIFS('Pooled CF'!$I:$I,'Pooled CF'!$A:$A,$A89,'Pooled CF'!$G:$G,DS$6)</f>
        <v>0</v>
      </c>
      <c r="DT89" s="100">
        <f>SUMIFS('Pooled CF'!$I:$I,'Pooled CF'!$A:$A,$A89,'Pooled CF'!$G:$G,DT$6)</f>
        <v>0</v>
      </c>
      <c r="DU89" s="100">
        <f>SUMIFS('Pooled CF'!$I:$I,'Pooled CF'!$A:$A,$A89,'Pooled CF'!$G:$G,DU$6)</f>
        <v>0</v>
      </c>
      <c r="DV89" s="100">
        <f>SUMIFS('Pooled CF'!$I:$I,'Pooled CF'!$A:$A,$A89,'Pooled CF'!$G:$G,DV$6)</f>
        <v>0</v>
      </c>
      <c r="DW89" s="100">
        <f>SUMIFS('Pooled CF'!$I:$I,'Pooled CF'!$A:$A,$A89,'Pooled CF'!$G:$G,DW$6)</f>
        <v>0</v>
      </c>
      <c r="DX89" s="100">
        <f>SUMIFS('Pooled CF'!$I:$I,'Pooled CF'!$A:$A,$A89,'Pooled CF'!$G:$G,DX$6)</f>
        <v>0</v>
      </c>
      <c r="DY89" s="100">
        <f>SUMIFS('Pooled CF'!$I:$I,'Pooled CF'!$A:$A,$A89,'Pooled CF'!$G:$G,DY$6)</f>
        <v>0</v>
      </c>
      <c r="DZ89" s="100">
        <f>SUMIFS('Pooled CF'!$I:$I,'Pooled CF'!$A:$A,$A89,'Pooled CF'!$G:$G,DZ$6)</f>
        <v>0</v>
      </c>
      <c r="EA89" s="100">
        <f>SUMIFS('Pooled CF'!$I:$I,'Pooled CF'!$A:$A,$A89,'Pooled CF'!$G:$G,EA$6)</f>
        <v>0</v>
      </c>
      <c r="EB89" s="100">
        <f>SUMIFS('Pooled CF'!$I:$I,'Pooled CF'!$A:$A,$A89,'Pooled CF'!$G:$G,EB$6)</f>
        <v>0</v>
      </c>
      <c r="EC89" s="100">
        <f>SUMIFS('Pooled CF'!$I:$I,'Pooled CF'!$A:$A,$A89,'Pooled CF'!$G:$G,EC$6)</f>
        <v>0</v>
      </c>
      <c r="ED89" s="100">
        <f>SUMIFS('Pooled CF'!$I:$I,'Pooled CF'!$A:$A,$A89,'Pooled CF'!$G:$G,ED$6)</f>
        <v>0</v>
      </c>
      <c r="EE89" s="100">
        <f>SUMIFS('Pooled CF'!$I:$I,'Pooled CF'!$A:$A,$A89,'Pooled CF'!$G:$G,EE$6)</f>
        <v>0</v>
      </c>
      <c r="EF89" s="100">
        <f>SUMIFS('Pooled CF'!$I:$I,'Pooled CF'!$A:$A,$A89,'Pooled CF'!$G:$G,EF$6)</f>
        <v>0</v>
      </c>
      <c r="EG89" s="100">
        <f>SUMIFS('Pooled CF'!$I:$I,'Pooled CF'!$A:$A,$A89,'Pooled CF'!$G:$G,EG$6)</f>
        <v>0</v>
      </c>
      <c r="EH89" s="100">
        <f>SUMIFS('Pooled CF'!$I:$I,'Pooled CF'!$A:$A,$A89,'Pooled CF'!$G:$G,EH$6)</f>
        <v>0</v>
      </c>
      <c r="EI89" s="100">
        <f>SUMIFS('Pooled CF'!$I:$I,'Pooled CF'!$A:$A,$A89,'Pooled CF'!$G:$G,EI$6)</f>
        <v>0</v>
      </c>
      <c r="EJ89" s="100">
        <f>SUMIFS('Pooled CF'!$I:$I,'Pooled CF'!$A:$A,$A89,'Pooled CF'!$G:$G,EJ$6)</f>
        <v>0</v>
      </c>
      <c r="EK89" s="100">
        <f>SUMIFS('Pooled CF'!$I:$I,'Pooled CF'!$A:$A,$A89,'Pooled CF'!$G:$G,EK$6)</f>
        <v>0</v>
      </c>
      <c r="EL89" s="100">
        <f>SUMIFS('Pooled CF'!$I:$I,'Pooled CF'!$A:$A,$A89,'Pooled CF'!$G:$G,EL$6)</f>
        <v>0</v>
      </c>
      <c r="EM89" s="100">
        <f>SUMIFS('Pooled CF'!$I:$I,'Pooled CF'!$A:$A,$A89,'Pooled CF'!$G:$G,EM$6)</f>
        <v>0</v>
      </c>
      <c r="EN89" s="100">
        <f>SUMIFS('Pooled CF'!$I:$I,'Pooled CF'!$A:$A,$A89,'Pooled CF'!$G:$G,EN$6)</f>
        <v>0</v>
      </c>
      <c r="EO89" s="100">
        <f>SUMIFS('Pooled CF'!$I:$I,'Pooled CF'!$A:$A,$A89,'Pooled CF'!$G:$G,EO$6)</f>
        <v>0</v>
      </c>
      <c r="EP89" s="100">
        <f>SUMIFS('Pooled CF'!$I:$I,'Pooled CF'!$A:$A,$A89,'Pooled CF'!$G:$G,EP$6)</f>
        <v>0</v>
      </c>
      <c r="EQ89" s="100">
        <f>SUMIFS('Pooled CF'!$I:$I,'Pooled CF'!$A:$A,$A89,'Pooled CF'!$G:$G,EQ$6)</f>
        <v>0</v>
      </c>
      <c r="ER89" s="100">
        <f>SUMIFS('Pooled CF'!$I:$I,'Pooled CF'!$A:$A,$A89,'Pooled CF'!$G:$G,ER$6)</f>
        <v>0</v>
      </c>
      <c r="ES89" s="100">
        <f>SUMIFS('Pooled CF'!$I:$I,'Pooled CF'!$A:$A,$A89,'Pooled CF'!$G:$G,ES$6)</f>
        <v>0</v>
      </c>
      <c r="ET89" s="100">
        <f>SUMIFS('Pooled CF'!$I:$I,'Pooled CF'!$A:$A,$A89,'Pooled CF'!$G:$G,ET$6)</f>
        <v>0</v>
      </c>
      <c r="EU89" s="100">
        <f>SUMIFS('Pooled CF'!$I:$I,'Pooled CF'!$A:$A,$A89,'Pooled CF'!$G:$G,EU$6)</f>
        <v>0</v>
      </c>
      <c r="EV89" s="100">
        <f>SUMIFS('Pooled CF'!$I:$I,'Pooled CF'!$A:$A,$A89,'Pooled CF'!$G:$G,EV$6)</f>
        <v>0</v>
      </c>
      <c r="EW89" s="100">
        <f>SUMIFS('Pooled CF'!$I:$I,'Pooled CF'!$A:$A,$A89,'Pooled CF'!$G:$G,EW$6)</f>
        <v>0</v>
      </c>
      <c r="EX89" s="100">
        <f>SUMIFS('Pooled CF'!$I:$I,'Pooled CF'!$A:$A,$A89,'Pooled CF'!$G:$G,EX$6)</f>
        <v>0</v>
      </c>
      <c r="EY89" s="100">
        <f>SUMIFS('Pooled CF'!$I:$I,'Pooled CF'!$A:$A,$A89,'Pooled CF'!$G:$G,EY$6)</f>
        <v>0</v>
      </c>
      <c r="EZ89" s="100">
        <f>SUMIFS('Pooled CF'!$I:$I,'Pooled CF'!$A:$A,$A89,'Pooled CF'!$G:$G,EZ$6)</f>
        <v>0</v>
      </c>
      <c r="FA89" s="100">
        <f>SUMIFS('Pooled CF'!$I:$I,'Pooled CF'!$A:$A,$A89,'Pooled CF'!$G:$G,FA$6)</f>
        <v>0</v>
      </c>
      <c r="FB89" s="100">
        <f>SUMIFS('Pooled CF'!$I:$I,'Pooled CF'!$A:$A,$A89,'Pooled CF'!$G:$G,FB$6)</f>
        <v>0</v>
      </c>
      <c r="FC89" s="100">
        <f>SUMIFS('Pooled CF'!$I:$I,'Pooled CF'!$A:$A,$A89,'Pooled CF'!$G:$G,FC$6)</f>
        <v>32592144.597724192</v>
      </c>
      <c r="FD89" s="100">
        <f>SUMIFS('Pooled CF'!$I:$I,'Pooled CF'!$A:$A,$A89,'Pooled CF'!$G:$G,FD$6)</f>
        <v>0</v>
      </c>
      <c r="FE89" s="100">
        <f>SUMIFS('Pooled CF'!$I:$I,'Pooled CF'!$A:$A,$A89,'Pooled CF'!$G:$G,FE$6)</f>
        <v>0</v>
      </c>
      <c r="FF89" s="100">
        <f>SUMIFS('Pooled CF'!$I:$I,'Pooled CF'!$A:$A,$A89,'Pooled CF'!$G:$G,FF$6)</f>
        <v>0</v>
      </c>
      <c r="FG89" s="100">
        <f>SUMIFS('Pooled CF'!$I:$I,'Pooled CF'!$A:$A,$A89,'Pooled CF'!$G:$G,FG$6)</f>
        <v>0</v>
      </c>
      <c r="FH89" s="100">
        <f>SUMIFS('Pooled CF'!$I:$I,'Pooled CF'!$A:$A,$A89,'Pooled CF'!$G:$G,FH$6)</f>
        <v>0</v>
      </c>
      <c r="FI89" s="100">
        <f>SUMIFS('Pooled CF'!$I:$I,'Pooled CF'!$A:$A,$A89,'Pooled CF'!$G:$G,FI$6)</f>
        <v>0</v>
      </c>
      <c r="FJ89" s="100">
        <f>SUMIFS('Pooled CF'!$I:$I,'Pooled CF'!$A:$A,$A89,'Pooled CF'!$G:$G,FJ$6)</f>
        <v>0</v>
      </c>
      <c r="FK89" s="100">
        <f>SUMIFS('Pooled CF'!$I:$I,'Pooled CF'!$A:$A,$A89,'Pooled CF'!$G:$G,FK$6)</f>
        <v>0</v>
      </c>
      <c r="FL89" s="100">
        <f>SUMIFS('Pooled CF'!$I:$I,'Pooled CF'!$A:$A,$A89,'Pooled CF'!$G:$G,FL$6)</f>
        <v>0</v>
      </c>
      <c r="FM89" s="100">
        <f>SUMIFS('Pooled CF'!$I:$I,'Pooled CF'!$A:$A,$A89,'Pooled CF'!$G:$G,FM$6)</f>
        <v>0</v>
      </c>
      <c r="FN89" s="100">
        <f>SUMIFS('Pooled CF'!$I:$I,'Pooled CF'!$A:$A,$A89,'Pooled CF'!$G:$G,FN$6)</f>
        <v>0</v>
      </c>
      <c r="FO89" s="100">
        <f>SUMIFS('Pooled CF'!$I:$I,'Pooled CF'!$A:$A,$A89,'Pooled CF'!$G:$G,FO$6)</f>
        <v>0</v>
      </c>
      <c r="FP89" s="100">
        <f>SUMIFS('Pooled CF'!$I:$I,'Pooled CF'!$A:$A,$A89,'Pooled CF'!$G:$G,FP$6)</f>
        <v>0</v>
      </c>
      <c r="FQ89" s="100">
        <f>SUMIFS('Pooled CF'!$I:$I,'Pooled CF'!$A:$A,$A89,'Pooled CF'!$G:$G,FQ$6)</f>
        <v>0</v>
      </c>
      <c r="FR89" s="100">
        <f>SUMIFS('Pooled CF'!$I:$I,'Pooled CF'!$A:$A,$A89,'Pooled CF'!$G:$G,FR$6)</f>
        <v>0</v>
      </c>
      <c r="FS89" s="100">
        <f>SUMIFS('Pooled CF'!$I:$I,'Pooled CF'!$A:$A,$A89,'Pooled CF'!$G:$G,FS$6)</f>
        <v>0</v>
      </c>
      <c r="FT89" s="100">
        <f>SUMIFS('Pooled CF'!$I:$I,'Pooled CF'!$A:$A,$A89,'Pooled CF'!$G:$G,FT$6)</f>
        <v>0</v>
      </c>
      <c r="FU89" s="100">
        <f>SUMIFS('Pooled CF'!$I:$I,'Pooled CF'!$A:$A,$A89,'Pooled CF'!$G:$G,FU$6)</f>
        <v>0</v>
      </c>
      <c r="FV89" s="100">
        <f>SUMIFS('Pooled CF'!$I:$I,'Pooled CF'!$A:$A,$A89,'Pooled CF'!$G:$G,FV$6)</f>
        <v>0</v>
      </c>
      <c r="FW89" s="100">
        <f>SUMIFS('Pooled CF'!$I:$I,'Pooled CF'!$A:$A,$A89,'Pooled CF'!$G:$G,FW$6)</f>
        <v>0</v>
      </c>
      <c r="FX89" s="100">
        <f>SUMIFS('Pooled CF'!$I:$I,'Pooled CF'!$A:$A,$A89,'Pooled CF'!$G:$G,FX$6)</f>
        <v>0</v>
      </c>
      <c r="FY89" s="100">
        <f>SUMIFS('Pooled CF'!$I:$I,'Pooled CF'!$A:$A,$A89,'Pooled CF'!$G:$G,FY$6)</f>
        <v>0</v>
      </c>
      <c r="FZ89" s="100">
        <f>SUMIFS('Pooled CF'!$I:$I,'Pooled CF'!$A:$A,$A89,'Pooled CF'!$G:$G,FZ$6)</f>
        <v>0</v>
      </c>
      <c r="GA89" s="100">
        <f>SUMIFS('Pooled CF'!$I:$I,'Pooled CF'!$A:$A,$A89,'Pooled CF'!$G:$G,GA$6)</f>
        <v>0</v>
      </c>
      <c r="GB89" s="100">
        <f>SUMIFS('Pooled CF'!$I:$I,'Pooled CF'!$A:$A,$A89,'Pooled CF'!$G:$G,GB$6)</f>
        <v>0</v>
      </c>
      <c r="GC89" s="100">
        <f>SUMIFS('Pooled CF'!$I:$I,'Pooled CF'!$A:$A,$A89,'Pooled CF'!$G:$G,GC$6)</f>
        <v>0</v>
      </c>
      <c r="GD89" s="100">
        <f>SUMIFS('Pooled CF'!$I:$I,'Pooled CF'!$A:$A,$A89,'Pooled CF'!$G:$G,GD$6)</f>
        <v>0</v>
      </c>
      <c r="GE89" s="100">
        <f>SUMIFS('Pooled CF'!$I:$I,'Pooled CF'!$A:$A,$A89,'Pooled CF'!$G:$G,GE$6)</f>
        <v>0</v>
      </c>
      <c r="GF89" s="100">
        <f>SUMIFS('Pooled CF'!$I:$I,'Pooled CF'!$A:$A,$A89,'Pooled CF'!$G:$G,GF$6)</f>
        <v>0</v>
      </c>
      <c r="GG89" s="100">
        <f>SUMIFS('Pooled CF'!$I:$I,'Pooled CF'!$A:$A,$A89,'Pooled CF'!$G:$G,GG$6)</f>
        <v>0</v>
      </c>
      <c r="GH89" s="100">
        <f>SUMIFS('Pooled CF'!$I:$I,'Pooled CF'!$A:$A,$A89,'Pooled CF'!$G:$G,GH$6)</f>
        <v>0</v>
      </c>
      <c r="GI89" s="100">
        <f>SUMIFS('Pooled CF'!$I:$I,'Pooled CF'!$A:$A,$A89,'Pooled CF'!$G:$G,GI$6)</f>
        <v>0</v>
      </c>
      <c r="GJ89" s="100">
        <f>SUMIFS('Pooled CF'!$I:$I,'Pooled CF'!$A:$A,$A89,'Pooled CF'!$G:$G,GJ$6)</f>
        <v>0</v>
      </c>
      <c r="GK89" s="100">
        <f>SUMIFS('Pooled CF'!$I:$I,'Pooled CF'!$A:$A,$A89,'Pooled CF'!$G:$G,GK$6)</f>
        <v>0</v>
      </c>
      <c r="GL89" s="100">
        <f>SUMIFS('Pooled CF'!$I:$I,'Pooled CF'!$A:$A,$A89,'Pooled CF'!$G:$G,GL$6)</f>
        <v>0</v>
      </c>
      <c r="GM89" s="100">
        <f>SUMIFS('Pooled CF'!$I:$I,'Pooled CF'!$A:$A,$A89,'Pooled CF'!$G:$G,GM$6)</f>
        <v>0</v>
      </c>
      <c r="GN89" s="100">
        <f>SUMIFS('Pooled CF'!$I:$I,'Pooled CF'!$A:$A,$A89,'Pooled CF'!$G:$G,GN$6)</f>
        <v>0</v>
      </c>
      <c r="GO89" s="100">
        <f>SUMIFS('Pooled CF'!$I:$I,'Pooled CF'!$A:$A,$A89,'Pooled CF'!$G:$G,GO$6)</f>
        <v>0</v>
      </c>
      <c r="GP89" s="100">
        <f>SUMIFS('Pooled CF'!$I:$I,'Pooled CF'!$A:$A,$A89,'Pooled CF'!$G:$G,GP$6)</f>
        <v>0</v>
      </c>
      <c r="GQ89" s="100">
        <f>SUMIFS('Pooled CF'!$I:$I,'Pooled CF'!$A:$A,$A89,'Pooled CF'!$G:$G,GQ$6)</f>
        <v>0</v>
      </c>
      <c r="GR89" s="100">
        <f>SUMIFS('Pooled CF'!$I:$I,'Pooled CF'!$A:$A,$A89,'Pooled CF'!$G:$G,GR$6)</f>
        <v>0</v>
      </c>
      <c r="GS89" s="100">
        <f>SUMIFS('Pooled CF'!$I:$I,'Pooled CF'!$A:$A,$A89,'Pooled CF'!$G:$G,GS$6)</f>
        <v>0</v>
      </c>
      <c r="GU89" s="85">
        <f t="shared" si="204"/>
        <v>0</v>
      </c>
      <c r="GV89" s="85">
        <f t="shared" si="204"/>
        <v>0</v>
      </c>
      <c r="GW89" s="85">
        <f t="shared" si="204"/>
        <v>0</v>
      </c>
      <c r="GX89" s="85">
        <f t="shared" si="204"/>
        <v>0</v>
      </c>
      <c r="GY89" s="85">
        <f t="shared" si="204"/>
        <v>0</v>
      </c>
      <c r="GZ89" s="85">
        <f t="shared" si="204"/>
        <v>0</v>
      </c>
      <c r="HA89" s="85">
        <f t="shared" si="204"/>
        <v>0</v>
      </c>
      <c r="HB89" s="85">
        <f t="shared" si="204"/>
        <v>0</v>
      </c>
      <c r="HC89" s="85">
        <f t="shared" si="204"/>
        <v>0</v>
      </c>
      <c r="HD89" s="85">
        <f t="shared" si="204"/>
        <v>0</v>
      </c>
      <c r="HE89" s="85">
        <f t="shared" si="204"/>
        <v>0</v>
      </c>
      <c r="HF89" s="85">
        <f t="shared" si="204"/>
        <v>0</v>
      </c>
      <c r="HG89" s="85">
        <f t="shared" si="204"/>
        <v>32592144.597724192</v>
      </c>
      <c r="HH89" s="85">
        <f t="shared" si="204"/>
        <v>0</v>
      </c>
      <c r="HI89" s="85">
        <f t="shared" si="204"/>
        <v>0</v>
      </c>
      <c r="HJ89" s="85">
        <f t="shared" si="204"/>
        <v>0</v>
      </c>
      <c r="HK89" s="85">
        <f t="shared" si="203"/>
        <v>32592144.597724192</v>
      </c>
    </row>
    <row r="90" spans="1:219" hidden="1" outlineLevel="1" x14ac:dyDescent="0.75">
      <c r="A90" s="112" t="str">
        <f t="shared" si="201"/>
        <v>MSC 2018-L1 B-Piece Cashflows</v>
      </c>
      <c r="B90" s="112" t="str">
        <f t="shared" si="201"/>
        <v>MSC 2018-L1</v>
      </c>
      <c r="C90" s="104"/>
      <c r="D90" s="87"/>
      <c r="E90" s="88"/>
      <c r="F90" s="85"/>
      <c r="G90" s="85"/>
      <c r="H90" s="86"/>
      <c r="I90" s="95"/>
      <c r="K90" s="100">
        <f>SUMIFS('Pooled CF'!$I:$I,'Pooled CF'!$A:$A,$A90,'Pooled CF'!$G:$G,K$6)</f>
        <v>0</v>
      </c>
      <c r="L90" s="100">
        <f>SUMIFS('Pooled CF'!$I:$I,'Pooled CF'!$A:$A,$A90,'Pooled CF'!$G:$G,L$6)</f>
        <v>0</v>
      </c>
      <c r="M90" s="100">
        <f>SUMIFS('Pooled CF'!$I:$I,'Pooled CF'!$A:$A,$A90,'Pooled CF'!$G:$G,M$6)</f>
        <v>0</v>
      </c>
      <c r="N90" s="100">
        <f>SUMIFS('Pooled CF'!$I:$I,'Pooled CF'!$A:$A,$A90,'Pooled CF'!$G:$G,N$6)</f>
        <v>0</v>
      </c>
      <c r="O90" s="100">
        <f>SUMIFS('Pooled CF'!$I:$I,'Pooled CF'!$A:$A,$A90,'Pooled CF'!$G:$G,O$6)</f>
        <v>0</v>
      </c>
      <c r="P90" s="100">
        <f>SUMIFS('Pooled CF'!$I:$I,'Pooled CF'!$A:$A,$A90,'Pooled CF'!$G:$G,P$6)</f>
        <v>0</v>
      </c>
      <c r="Q90" s="100">
        <f>SUMIFS('Pooled CF'!$I:$I,'Pooled CF'!$A:$A,$A90,'Pooled CF'!$G:$G,Q$6)</f>
        <v>0</v>
      </c>
      <c r="R90" s="100">
        <f>SUMIFS('Pooled CF'!$I:$I,'Pooled CF'!$A:$A,$A90,'Pooled CF'!$G:$G,R$6)</f>
        <v>0</v>
      </c>
      <c r="S90" s="100">
        <f>SUMIFS('Pooled CF'!$I:$I,'Pooled CF'!$A:$A,$A90,'Pooled CF'!$G:$G,S$6)</f>
        <v>0</v>
      </c>
      <c r="T90" s="100">
        <f>SUMIFS('Pooled CF'!$I:$I,'Pooled CF'!$A:$A,$A90,'Pooled CF'!$G:$G,T$6)</f>
        <v>0</v>
      </c>
      <c r="U90" s="100">
        <f>SUMIFS('Pooled CF'!$I:$I,'Pooled CF'!$A:$A,$A90,'Pooled CF'!$G:$G,U$6)</f>
        <v>0</v>
      </c>
      <c r="V90" s="100">
        <f>SUMIFS('Pooled CF'!$I:$I,'Pooled CF'!$A:$A,$A90,'Pooled CF'!$G:$G,V$6)</f>
        <v>0</v>
      </c>
      <c r="W90" s="100">
        <f>SUMIFS('Pooled CF'!$I:$I,'Pooled CF'!$A:$A,$A90,'Pooled CF'!$G:$G,W$6)</f>
        <v>0</v>
      </c>
      <c r="X90" s="100">
        <f>SUMIFS('Pooled CF'!$I:$I,'Pooled CF'!$A:$A,$A90,'Pooled CF'!$G:$G,X$6)</f>
        <v>0</v>
      </c>
      <c r="Y90" s="100">
        <f>SUMIFS('Pooled CF'!$I:$I,'Pooled CF'!$A:$A,$A90,'Pooled CF'!$G:$G,Y$6)</f>
        <v>0</v>
      </c>
      <c r="Z90" s="100">
        <f>SUMIFS('Pooled CF'!$I:$I,'Pooled CF'!$A:$A,$A90,'Pooled CF'!$G:$G,Z$6)</f>
        <v>0</v>
      </c>
      <c r="AA90" s="100">
        <f>SUMIFS('Pooled CF'!$I:$I,'Pooled CF'!$A:$A,$A90,'Pooled CF'!$G:$G,AA$6)</f>
        <v>0</v>
      </c>
      <c r="AB90" s="100">
        <f>SUMIFS('Pooled CF'!$I:$I,'Pooled CF'!$A:$A,$A90,'Pooled CF'!$G:$G,AB$6)</f>
        <v>0</v>
      </c>
      <c r="AC90" s="100">
        <f>SUMIFS('Pooled CF'!$I:$I,'Pooled CF'!$A:$A,$A90,'Pooled CF'!$G:$G,AC$6)</f>
        <v>0</v>
      </c>
      <c r="AD90" s="100">
        <f>SUMIFS('Pooled CF'!$I:$I,'Pooled CF'!$A:$A,$A90,'Pooled CF'!$G:$G,AD$6)</f>
        <v>0</v>
      </c>
      <c r="AE90" s="100">
        <f>SUMIFS('Pooled CF'!$I:$I,'Pooled CF'!$A:$A,$A90,'Pooled CF'!$G:$G,AE$6)</f>
        <v>0</v>
      </c>
      <c r="AF90" s="100">
        <f>SUMIFS('Pooled CF'!$I:$I,'Pooled CF'!$A:$A,$A90,'Pooled CF'!$G:$G,AF$6)</f>
        <v>0</v>
      </c>
      <c r="AG90" s="100">
        <f>SUMIFS('Pooled CF'!$I:$I,'Pooled CF'!$A:$A,$A90,'Pooled CF'!$G:$G,AG$6)</f>
        <v>0</v>
      </c>
      <c r="AH90" s="100">
        <f>SUMIFS('Pooled CF'!$I:$I,'Pooled CF'!$A:$A,$A90,'Pooled CF'!$G:$G,AH$6)</f>
        <v>0</v>
      </c>
      <c r="AI90" s="100">
        <f>SUMIFS('Pooled CF'!$I:$I,'Pooled CF'!$A:$A,$A90,'Pooled CF'!$G:$G,AI$6)</f>
        <v>0</v>
      </c>
      <c r="AJ90" s="100">
        <f>SUMIFS('Pooled CF'!$I:$I,'Pooled CF'!$A:$A,$A90,'Pooled CF'!$G:$G,AJ$6)</f>
        <v>0</v>
      </c>
      <c r="AK90" s="100">
        <f>SUMIFS('Pooled CF'!$I:$I,'Pooled CF'!$A:$A,$A90,'Pooled CF'!$G:$G,AK$6)</f>
        <v>0</v>
      </c>
      <c r="AL90" s="100">
        <f>SUMIFS('Pooled CF'!$I:$I,'Pooled CF'!$A:$A,$A90,'Pooled CF'!$G:$G,AL$6)</f>
        <v>0</v>
      </c>
      <c r="AM90" s="100">
        <f>SUMIFS('Pooled CF'!$I:$I,'Pooled CF'!$A:$A,$A90,'Pooled CF'!$G:$G,AM$6)</f>
        <v>0</v>
      </c>
      <c r="AN90" s="100">
        <f>SUMIFS('Pooled CF'!$I:$I,'Pooled CF'!$A:$A,$A90,'Pooled CF'!$G:$G,AN$6)</f>
        <v>0</v>
      </c>
      <c r="AO90" s="100">
        <f>SUMIFS('Pooled CF'!$I:$I,'Pooled CF'!$A:$A,$A90,'Pooled CF'!$G:$G,AO$6)</f>
        <v>0</v>
      </c>
      <c r="AP90" s="100">
        <f>SUMIFS('Pooled CF'!$I:$I,'Pooled CF'!$A:$A,$A90,'Pooled CF'!$G:$G,AP$6)</f>
        <v>0</v>
      </c>
      <c r="AQ90" s="100">
        <f>SUMIFS('Pooled CF'!$I:$I,'Pooled CF'!$A:$A,$A90,'Pooled CF'!$G:$G,AQ$6)</f>
        <v>0</v>
      </c>
      <c r="AR90" s="100">
        <f>SUMIFS('Pooled CF'!$I:$I,'Pooled CF'!$A:$A,$A90,'Pooled CF'!$G:$G,AR$6)</f>
        <v>0</v>
      </c>
      <c r="AS90" s="100">
        <f>SUMIFS('Pooled CF'!$I:$I,'Pooled CF'!$A:$A,$A90,'Pooled CF'!$G:$G,AS$6)</f>
        <v>0</v>
      </c>
      <c r="AT90" s="100">
        <f>SUMIFS('Pooled CF'!$I:$I,'Pooled CF'!$A:$A,$A90,'Pooled CF'!$G:$G,AT$6)</f>
        <v>0</v>
      </c>
      <c r="AU90" s="100">
        <f>SUMIFS('Pooled CF'!$I:$I,'Pooled CF'!$A:$A,$A90,'Pooled CF'!$G:$G,AU$6)</f>
        <v>0</v>
      </c>
      <c r="AV90" s="100">
        <f>SUMIFS('Pooled CF'!$I:$I,'Pooled CF'!$A:$A,$A90,'Pooled CF'!$G:$G,AV$6)</f>
        <v>0</v>
      </c>
      <c r="AW90" s="100">
        <f>SUMIFS('Pooled CF'!$I:$I,'Pooled CF'!$A:$A,$A90,'Pooled CF'!$G:$G,AW$6)</f>
        <v>0</v>
      </c>
      <c r="AX90" s="100">
        <f>SUMIFS('Pooled CF'!$I:$I,'Pooled CF'!$A:$A,$A90,'Pooled CF'!$G:$G,AX$6)</f>
        <v>0</v>
      </c>
      <c r="AY90" s="100">
        <f>SUMIFS('Pooled CF'!$I:$I,'Pooled CF'!$A:$A,$A90,'Pooled CF'!$G:$G,AY$6)</f>
        <v>0</v>
      </c>
      <c r="AZ90" s="100">
        <f>SUMIFS('Pooled CF'!$I:$I,'Pooled CF'!$A:$A,$A90,'Pooled CF'!$G:$G,AZ$6)</f>
        <v>0</v>
      </c>
      <c r="BA90" s="100">
        <f>SUMIFS('Pooled CF'!$I:$I,'Pooled CF'!$A:$A,$A90,'Pooled CF'!$G:$G,BA$6)</f>
        <v>0</v>
      </c>
      <c r="BB90" s="100">
        <f>SUMIFS('Pooled CF'!$I:$I,'Pooled CF'!$A:$A,$A90,'Pooled CF'!$G:$G,BB$6)</f>
        <v>0</v>
      </c>
      <c r="BC90" s="100">
        <f>SUMIFS('Pooled CF'!$I:$I,'Pooled CF'!$A:$A,$A90,'Pooled CF'!$G:$G,BC$6)</f>
        <v>0</v>
      </c>
      <c r="BD90" s="100">
        <f>SUMIFS('Pooled CF'!$I:$I,'Pooled CF'!$A:$A,$A90,'Pooled CF'!$G:$G,BD$6)</f>
        <v>0</v>
      </c>
      <c r="BE90" s="100">
        <f>SUMIFS('Pooled CF'!$I:$I,'Pooled CF'!$A:$A,$A90,'Pooled CF'!$G:$G,BE$6)</f>
        <v>0</v>
      </c>
      <c r="BF90" s="100">
        <f>SUMIFS('Pooled CF'!$I:$I,'Pooled CF'!$A:$A,$A90,'Pooled CF'!$G:$G,BF$6)</f>
        <v>0</v>
      </c>
      <c r="BG90" s="100">
        <f>SUMIFS('Pooled CF'!$I:$I,'Pooled CF'!$A:$A,$A90,'Pooled CF'!$G:$G,BG$6)</f>
        <v>0</v>
      </c>
      <c r="BH90" s="100">
        <f>SUMIFS('Pooled CF'!$I:$I,'Pooled CF'!$A:$A,$A90,'Pooled CF'!$G:$G,BH$6)</f>
        <v>0</v>
      </c>
      <c r="BI90" s="100">
        <f>SUMIFS('Pooled CF'!$I:$I,'Pooled CF'!$A:$A,$A90,'Pooled CF'!$G:$G,BI$6)</f>
        <v>0</v>
      </c>
      <c r="BJ90" s="100">
        <f>SUMIFS('Pooled CF'!$I:$I,'Pooled CF'!$A:$A,$A90,'Pooled CF'!$G:$G,BJ$6)</f>
        <v>0</v>
      </c>
      <c r="BK90" s="100">
        <f>SUMIFS('Pooled CF'!$I:$I,'Pooled CF'!$A:$A,$A90,'Pooled CF'!$G:$G,BK$6)</f>
        <v>0</v>
      </c>
      <c r="BL90" s="100">
        <f>SUMIFS('Pooled CF'!$I:$I,'Pooled CF'!$A:$A,$A90,'Pooled CF'!$G:$G,BL$6)</f>
        <v>0</v>
      </c>
      <c r="BM90" s="100">
        <f>SUMIFS('Pooled CF'!$I:$I,'Pooled CF'!$A:$A,$A90,'Pooled CF'!$G:$G,BM$6)</f>
        <v>0</v>
      </c>
      <c r="BN90" s="100">
        <f>SUMIFS('Pooled CF'!$I:$I,'Pooled CF'!$A:$A,$A90,'Pooled CF'!$G:$G,BN$6)</f>
        <v>0</v>
      </c>
      <c r="BO90" s="100">
        <f>SUMIFS('Pooled CF'!$I:$I,'Pooled CF'!$A:$A,$A90,'Pooled CF'!$G:$G,BO$6)</f>
        <v>0</v>
      </c>
      <c r="BP90" s="100">
        <f>SUMIFS('Pooled CF'!$I:$I,'Pooled CF'!$A:$A,$A90,'Pooled CF'!$G:$G,BP$6)</f>
        <v>0</v>
      </c>
      <c r="BQ90" s="100">
        <f>SUMIFS('Pooled CF'!$I:$I,'Pooled CF'!$A:$A,$A90,'Pooled CF'!$G:$G,BQ$6)</f>
        <v>0</v>
      </c>
      <c r="BR90" s="100">
        <f>SUMIFS('Pooled CF'!$I:$I,'Pooled CF'!$A:$A,$A90,'Pooled CF'!$G:$G,BR$6)</f>
        <v>0</v>
      </c>
      <c r="BS90" s="100">
        <f>SUMIFS('Pooled CF'!$I:$I,'Pooled CF'!$A:$A,$A90,'Pooled CF'!$G:$G,BS$6)</f>
        <v>0</v>
      </c>
      <c r="BT90" s="100">
        <f>SUMIFS('Pooled CF'!$I:$I,'Pooled CF'!$A:$A,$A90,'Pooled CF'!$G:$G,BT$6)</f>
        <v>0</v>
      </c>
      <c r="BU90" s="100">
        <f>SUMIFS('Pooled CF'!$I:$I,'Pooled CF'!$A:$A,$A90,'Pooled CF'!$G:$G,BU$6)</f>
        <v>0</v>
      </c>
      <c r="BV90" s="100">
        <f>SUMIFS('Pooled CF'!$I:$I,'Pooled CF'!$A:$A,$A90,'Pooled CF'!$G:$G,BV$6)</f>
        <v>0</v>
      </c>
      <c r="BW90" s="100">
        <f>SUMIFS('Pooled CF'!$I:$I,'Pooled CF'!$A:$A,$A90,'Pooled CF'!$G:$G,BW$6)</f>
        <v>0</v>
      </c>
      <c r="BX90" s="100">
        <f>SUMIFS('Pooled CF'!$I:$I,'Pooled CF'!$A:$A,$A90,'Pooled CF'!$G:$G,BX$6)</f>
        <v>0</v>
      </c>
      <c r="BY90" s="100">
        <f>SUMIFS('Pooled CF'!$I:$I,'Pooled CF'!$A:$A,$A90,'Pooled CF'!$G:$G,BY$6)</f>
        <v>0</v>
      </c>
      <c r="BZ90" s="100">
        <f>SUMIFS('Pooled CF'!$I:$I,'Pooled CF'!$A:$A,$A90,'Pooled CF'!$G:$G,BZ$6)</f>
        <v>0</v>
      </c>
      <c r="CA90" s="100">
        <f>SUMIFS('Pooled CF'!$I:$I,'Pooled CF'!$A:$A,$A90,'Pooled CF'!$G:$G,CA$6)</f>
        <v>0</v>
      </c>
      <c r="CB90" s="100">
        <f>SUMIFS('Pooled CF'!$I:$I,'Pooled CF'!$A:$A,$A90,'Pooled CF'!$G:$G,CB$6)</f>
        <v>0</v>
      </c>
      <c r="CC90" s="100">
        <f>SUMIFS('Pooled CF'!$I:$I,'Pooled CF'!$A:$A,$A90,'Pooled CF'!$G:$G,CC$6)</f>
        <v>0</v>
      </c>
      <c r="CD90" s="100">
        <f>SUMIFS('Pooled CF'!$I:$I,'Pooled CF'!$A:$A,$A90,'Pooled CF'!$G:$G,CD$6)</f>
        <v>0</v>
      </c>
      <c r="CE90" s="100">
        <f>SUMIFS('Pooled CF'!$I:$I,'Pooled CF'!$A:$A,$A90,'Pooled CF'!$G:$G,CE$6)</f>
        <v>0</v>
      </c>
      <c r="CF90" s="100">
        <f>SUMIFS('Pooled CF'!$I:$I,'Pooled CF'!$A:$A,$A90,'Pooled CF'!$G:$G,CF$6)</f>
        <v>0</v>
      </c>
      <c r="CG90" s="100">
        <f>SUMIFS('Pooled CF'!$I:$I,'Pooled CF'!$A:$A,$A90,'Pooled CF'!$G:$G,CG$6)</f>
        <v>0</v>
      </c>
      <c r="CH90" s="100">
        <f>SUMIFS('Pooled CF'!$I:$I,'Pooled CF'!$A:$A,$A90,'Pooled CF'!$G:$G,CH$6)</f>
        <v>0</v>
      </c>
      <c r="CI90" s="100">
        <f>SUMIFS('Pooled CF'!$I:$I,'Pooled CF'!$A:$A,$A90,'Pooled CF'!$G:$G,CI$6)</f>
        <v>0</v>
      </c>
      <c r="CJ90" s="100">
        <f>SUMIFS('Pooled CF'!$I:$I,'Pooled CF'!$A:$A,$A90,'Pooled CF'!$G:$G,CJ$6)</f>
        <v>0</v>
      </c>
      <c r="CK90" s="100">
        <f>SUMIFS('Pooled CF'!$I:$I,'Pooled CF'!$A:$A,$A90,'Pooled CF'!$G:$G,CK$6)</f>
        <v>0</v>
      </c>
      <c r="CL90" s="100">
        <f>SUMIFS('Pooled CF'!$I:$I,'Pooled CF'!$A:$A,$A90,'Pooled CF'!$G:$G,CL$6)</f>
        <v>0</v>
      </c>
      <c r="CM90" s="100">
        <f>SUMIFS('Pooled CF'!$I:$I,'Pooled CF'!$A:$A,$A90,'Pooled CF'!$G:$G,CM$6)</f>
        <v>0</v>
      </c>
      <c r="CN90" s="100">
        <f>SUMIFS('Pooled CF'!$I:$I,'Pooled CF'!$A:$A,$A90,'Pooled CF'!$G:$G,CN$6)</f>
        <v>0</v>
      </c>
      <c r="CO90" s="100">
        <f>SUMIFS('Pooled CF'!$I:$I,'Pooled CF'!$A:$A,$A90,'Pooled CF'!$G:$G,CO$6)</f>
        <v>0</v>
      </c>
      <c r="CP90" s="100">
        <f>SUMIFS('Pooled CF'!$I:$I,'Pooled CF'!$A:$A,$A90,'Pooled CF'!$G:$G,CP$6)</f>
        <v>0</v>
      </c>
      <c r="CQ90" s="100">
        <f>SUMIFS('Pooled CF'!$I:$I,'Pooled CF'!$A:$A,$A90,'Pooled CF'!$G:$G,CQ$6)</f>
        <v>0</v>
      </c>
      <c r="CR90" s="100">
        <f>SUMIFS('Pooled CF'!$I:$I,'Pooled CF'!$A:$A,$A90,'Pooled CF'!$G:$G,CR$6)</f>
        <v>0</v>
      </c>
      <c r="CS90" s="100">
        <f>SUMIFS('Pooled CF'!$I:$I,'Pooled CF'!$A:$A,$A90,'Pooled CF'!$G:$G,CS$6)</f>
        <v>0</v>
      </c>
      <c r="CT90" s="100">
        <f>SUMIFS('Pooled CF'!$I:$I,'Pooled CF'!$A:$A,$A90,'Pooled CF'!$G:$G,CT$6)</f>
        <v>0</v>
      </c>
      <c r="CU90" s="100">
        <f>SUMIFS('Pooled CF'!$I:$I,'Pooled CF'!$A:$A,$A90,'Pooled CF'!$G:$G,CU$6)</f>
        <v>0</v>
      </c>
      <c r="CV90" s="100">
        <f>SUMIFS('Pooled CF'!$I:$I,'Pooled CF'!$A:$A,$A90,'Pooled CF'!$G:$G,CV$6)</f>
        <v>0</v>
      </c>
      <c r="CW90" s="100">
        <f>SUMIFS('Pooled CF'!$I:$I,'Pooled CF'!$A:$A,$A90,'Pooled CF'!$G:$G,CW$6)</f>
        <v>0</v>
      </c>
      <c r="CX90" s="100">
        <f>SUMIFS('Pooled CF'!$I:$I,'Pooled CF'!$A:$A,$A90,'Pooled CF'!$G:$G,CX$6)</f>
        <v>0</v>
      </c>
      <c r="CY90" s="100">
        <f>SUMIFS('Pooled CF'!$I:$I,'Pooled CF'!$A:$A,$A90,'Pooled CF'!$G:$G,CY$6)</f>
        <v>0</v>
      </c>
      <c r="CZ90" s="100">
        <f>SUMIFS('Pooled CF'!$I:$I,'Pooled CF'!$A:$A,$A90,'Pooled CF'!$G:$G,CZ$6)</f>
        <v>0</v>
      </c>
      <c r="DA90" s="100">
        <f>SUMIFS('Pooled CF'!$I:$I,'Pooled CF'!$A:$A,$A90,'Pooled CF'!$G:$G,DA$6)</f>
        <v>0</v>
      </c>
      <c r="DB90" s="100">
        <f>SUMIFS('Pooled CF'!$I:$I,'Pooled CF'!$A:$A,$A90,'Pooled CF'!$G:$G,DB$6)</f>
        <v>0</v>
      </c>
      <c r="DC90" s="100">
        <f>SUMIFS('Pooled CF'!$I:$I,'Pooled CF'!$A:$A,$A90,'Pooled CF'!$G:$G,DC$6)</f>
        <v>0</v>
      </c>
      <c r="DD90" s="100">
        <f>SUMIFS('Pooled CF'!$I:$I,'Pooled CF'!$A:$A,$A90,'Pooled CF'!$G:$G,DD$6)</f>
        <v>0</v>
      </c>
      <c r="DE90" s="100">
        <f>SUMIFS('Pooled CF'!$I:$I,'Pooled CF'!$A:$A,$A90,'Pooled CF'!$G:$G,DE$6)</f>
        <v>0</v>
      </c>
      <c r="DF90" s="100">
        <f>SUMIFS('Pooled CF'!$I:$I,'Pooled CF'!$A:$A,$A90,'Pooled CF'!$G:$G,DF$6)</f>
        <v>0</v>
      </c>
      <c r="DG90" s="100">
        <f>SUMIFS('Pooled CF'!$I:$I,'Pooled CF'!$A:$A,$A90,'Pooled CF'!$G:$G,DG$6)</f>
        <v>0</v>
      </c>
      <c r="DH90" s="100">
        <f>SUMIFS('Pooled CF'!$I:$I,'Pooled CF'!$A:$A,$A90,'Pooled CF'!$G:$G,DH$6)</f>
        <v>0</v>
      </c>
      <c r="DI90" s="100">
        <f>SUMIFS('Pooled CF'!$I:$I,'Pooled CF'!$A:$A,$A90,'Pooled CF'!$G:$G,DI$6)</f>
        <v>0</v>
      </c>
      <c r="DJ90" s="100">
        <f>SUMIFS('Pooled CF'!$I:$I,'Pooled CF'!$A:$A,$A90,'Pooled CF'!$G:$G,DJ$6)</f>
        <v>0</v>
      </c>
      <c r="DK90" s="100">
        <f>SUMIFS('Pooled CF'!$I:$I,'Pooled CF'!$A:$A,$A90,'Pooled CF'!$G:$G,DK$6)</f>
        <v>0</v>
      </c>
      <c r="DL90" s="100">
        <f>SUMIFS('Pooled CF'!$I:$I,'Pooled CF'!$A:$A,$A90,'Pooled CF'!$G:$G,DL$6)</f>
        <v>0</v>
      </c>
      <c r="DM90" s="100">
        <f>SUMIFS('Pooled CF'!$I:$I,'Pooled CF'!$A:$A,$A90,'Pooled CF'!$G:$G,DM$6)</f>
        <v>0</v>
      </c>
      <c r="DN90" s="100">
        <f>SUMIFS('Pooled CF'!$I:$I,'Pooled CF'!$A:$A,$A90,'Pooled CF'!$G:$G,DN$6)</f>
        <v>0</v>
      </c>
      <c r="DO90" s="100">
        <f>SUMIFS('Pooled CF'!$I:$I,'Pooled CF'!$A:$A,$A90,'Pooled CF'!$G:$G,DO$6)</f>
        <v>0</v>
      </c>
      <c r="DP90" s="100">
        <f>SUMIFS('Pooled CF'!$I:$I,'Pooled CF'!$A:$A,$A90,'Pooled CF'!$G:$G,DP$6)</f>
        <v>0</v>
      </c>
      <c r="DQ90" s="100">
        <f>SUMIFS('Pooled CF'!$I:$I,'Pooled CF'!$A:$A,$A90,'Pooled CF'!$G:$G,DQ$6)</f>
        <v>0</v>
      </c>
      <c r="DR90" s="100">
        <f>SUMIFS('Pooled CF'!$I:$I,'Pooled CF'!$A:$A,$A90,'Pooled CF'!$G:$G,DR$6)</f>
        <v>0</v>
      </c>
      <c r="DS90" s="100">
        <f>SUMIFS('Pooled CF'!$I:$I,'Pooled CF'!$A:$A,$A90,'Pooled CF'!$G:$G,DS$6)</f>
        <v>0</v>
      </c>
      <c r="DT90" s="100">
        <f>SUMIFS('Pooled CF'!$I:$I,'Pooled CF'!$A:$A,$A90,'Pooled CF'!$G:$G,DT$6)</f>
        <v>0</v>
      </c>
      <c r="DU90" s="100">
        <f>SUMIFS('Pooled CF'!$I:$I,'Pooled CF'!$A:$A,$A90,'Pooled CF'!$G:$G,DU$6)</f>
        <v>0</v>
      </c>
      <c r="DV90" s="100">
        <f>SUMIFS('Pooled CF'!$I:$I,'Pooled CF'!$A:$A,$A90,'Pooled CF'!$G:$G,DV$6)</f>
        <v>0</v>
      </c>
      <c r="DW90" s="100">
        <f>SUMIFS('Pooled CF'!$I:$I,'Pooled CF'!$A:$A,$A90,'Pooled CF'!$G:$G,DW$6)</f>
        <v>0</v>
      </c>
      <c r="DX90" s="100">
        <f>SUMIFS('Pooled CF'!$I:$I,'Pooled CF'!$A:$A,$A90,'Pooled CF'!$G:$G,DX$6)</f>
        <v>0</v>
      </c>
      <c r="DY90" s="100">
        <f>SUMIFS('Pooled CF'!$I:$I,'Pooled CF'!$A:$A,$A90,'Pooled CF'!$G:$G,DY$6)</f>
        <v>0</v>
      </c>
      <c r="DZ90" s="100">
        <f>SUMIFS('Pooled CF'!$I:$I,'Pooled CF'!$A:$A,$A90,'Pooled CF'!$G:$G,DZ$6)</f>
        <v>0</v>
      </c>
      <c r="EA90" s="100">
        <f>SUMIFS('Pooled CF'!$I:$I,'Pooled CF'!$A:$A,$A90,'Pooled CF'!$G:$G,EA$6)</f>
        <v>0</v>
      </c>
      <c r="EB90" s="100">
        <f>SUMIFS('Pooled CF'!$I:$I,'Pooled CF'!$A:$A,$A90,'Pooled CF'!$G:$G,EB$6)</f>
        <v>0</v>
      </c>
      <c r="EC90" s="100">
        <f>SUMIFS('Pooled CF'!$I:$I,'Pooled CF'!$A:$A,$A90,'Pooled CF'!$G:$G,EC$6)</f>
        <v>0</v>
      </c>
      <c r="ED90" s="100">
        <f>SUMIFS('Pooled CF'!$I:$I,'Pooled CF'!$A:$A,$A90,'Pooled CF'!$G:$G,ED$6)</f>
        <v>0</v>
      </c>
      <c r="EE90" s="100">
        <f>SUMIFS('Pooled CF'!$I:$I,'Pooled CF'!$A:$A,$A90,'Pooled CF'!$G:$G,EE$6)</f>
        <v>0</v>
      </c>
      <c r="EF90" s="100">
        <f>SUMIFS('Pooled CF'!$I:$I,'Pooled CF'!$A:$A,$A90,'Pooled CF'!$G:$G,EF$6)</f>
        <v>0</v>
      </c>
      <c r="EG90" s="100">
        <f>SUMIFS('Pooled CF'!$I:$I,'Pooled CF'!$A:$A,$A90,'Pooled CF'!$G:$G,EG$6)</f>
        <v>0</v>
      </c>
      <c r="EH90" s="100">
        <f>SUMIFS('Pooled CF'!$I:$I,'Pooled CF'!$A:$A,$A90,'Pooled CF'!$G:$G,EH$6)</f>
        <v>0</v>
      </c>
      <c r="EI90" s="100">
        <f>SUMIFS('Pooled CF'!$I:$I,'Pooled CF'!$A:$A,$A90,'Pooled CF'!$G:$G,EI$6)</f>
        <v>0</v>
      </c>
      <c r="EJ90" s="100">
        <f>SUMIFS('Pooled CF'!$I:$I,'Pooled CF'!$A:$A,$A90,'Pooled CF'!$G:$G,EJ$6)</f>
        <v>0</v>
      </c>
      <c r="EK90" s="100">
        <f>SUMIFS('Pooled CF'!$I:$I,'Pooled CF'!$A:$A,$A90,'Pooled CF'!$G:$G,EK$6)</f>
        <v>0</v>
      </c>
      <c r="EL90" s="100">
        <f>SUMIFS('Pooled CF'!$I:$I,'Pooled CF'!$A:$A,$A90,'Pooled CF'!$G:$G,EL$6)</f>
        <v>0</v>
      </c>
      <c r="EM90" s="100">
        <f>SUMIFS('Pooled CF'!$I:$I,'Pooled CF'!$A:$A,$A90,'Pooled CF'!$G:$G,EM$6)</f>
        <v>0</v>
      </c>
      <c r="EN90" s="100">
        <f>SUMIFS('Pooled CF'!$I:$I,'Pooled CF'!$A:$A,$A90,'Pooled CF'!$G:$G,EN$6)</f>
        <v>0</v>
      </c>
      <c r="EO90" s="100">
        <f>SUMIFS('Pooled CF'!$I:$I,'Pooled CF'!$A:$A,$A90,'Pooled CF'!$G:$G,EO$6)</f>
        <v>0</v>
      </c>
      <c r="EP90" s="100">
        <f>SUMIFS('Pooled CF'!$I:$I,'Pooled CF'!$A:$A,$A90,'Pooled CF'!$G:$G,EP$6)</f>
        <v>0</v>
      </c>
      <c r="EQ90" s="100">
        <f>SUMIFS('Pooled CF'!$I:$I,'Pooled CF'!$A:$A,$A90,'Pooled CF'!$G:$G,EQ$6)</f>
        <v>0</v>
      </c>
      <c r="ER90" s="100">
        <f>SUMIFS('Pooled CF'!$I:$I,'Pooled CF'!$A:$A,$A90,'Pooled CF'!$G:$G,ER$6)</f>
        <v>0</v>
      </c>
      <c r="ES90" s="100">
        <f>SUMIFS('Pooled CF'!$I:$I,'Pooled CF'!$A:$A,$A90,'Pooled CF'!$G:$G,ES$6)</f>
        <v>0</v>
      </c>
      <c r="ET90" s="100">
        <f>SUMIFS('Pooled CF'!$I:$I,'Pooled CF'!$A:$A,$A90,'Pooled CF'!$G:$G,ET$6)</f>
        <v>0</v>
      </c>
      <c r="EU90" s="100">
        <f>SUMIFS('Pooled CF'!$I:$I,'Pooled CF'!$A:$A,$A90,'Pooled CF'!$G:$G,EU$6)</f>
        <v>0</v>
      </c>
      <c r="EV90" s="100">
        <f>SUMIFS('Pooled CF'!$I:$I,'Pooled CF'!$A:$A,$A90,'Pooled CF'!$G:$G,EV$6)</f>
        <v>0</v>
      </c>
      <c r="EW90" s="100">
        <f>SUMIFS('Pooled CF'!$I:$I,'Pooled CF'!$A:$A,$A90,'Pooled CF'!$G:$G,EW$6)</f>
        <v>0</v>
      </c>
      <c r="EX90" s="100">
        <f>SUMIFS('Pooled CF'!$I:$I,'Pooled CF'!$A:$A,$A90,'Pooled CF'!$G:$G,EX$6)</f>
        <v>0</v>
      </c>
      <c r="EY90" s="100">
        <f>SUMIFS('Pooled CF'!$I:$I,'Pooled CF'!$A:$A,$A90,'Pooled CF'!$G:$G,EY$6)</f>
        <v>0</v>
      </c>
      <c r="EZ90" s="100">
        <f>SUMIFS('Pooled CF'!$I:$I,'Pooled CF'!$A:$A,$A90,'Pooled CF'!$G:$G,EZ$6)</f>
        <v>0</v>
      </c>
      <c r="FA90" s="100">
        <f>SUMIFS('Pooled CF'!$I:$I,'Pooled CF'!$A:$A,$A90,'Pooled CF'!$G:$G,FA$6)</f>
        <v>0</v>
      </c>
      <c r="FB90" s="100">
        <f>SUMIFS('Pooled CF'!$I:$I,'Pooled CF'!$A:$A,$A90,'Pooled CF'!$G:$G,FB$6)</f>
        <v>0</v>
      </c>
      <c r="FC90" s="100">
        <f>SUMIFS('Pooled CF'!$I:$I,'Pooled CF'!$A:$A,$A90,'Pooled CF'!$G:$G,FC$6)</f>
        <v>0</v>
      </c>
      <c r="FD90" s="100">
        <f>SUMIFS('Pooled CF'!$I:$I,'Pooled CF'!$A:$A,$A90,'Pooled CF'!$G:$G,FD$6)</f>
        <v>0</v>
      </c>
      <c r="FE90" s="100">
        <f>SUMIFS('Pooled CF'!$I:$I,'Pooled CF'!$A:$A,$A90,'Pooled CF'!$G:$G,FE$6)</f>
        <v>0</v>
      </c>
      <c r="FF90" s="100">
        <f>SUMIFS('Pooled CF'!$I:$I,'Pooled CF'!$A:$A,$A90,'Pooled CF'!$G:$G,FF$6)</f>
        <v>0</v>
      </c>
      <c r="FG90" s="100">
        <f>SUMIFS('Pooled CF'!$I:$I,'Pooled CF'!$A:$A,$A90,'Pooled CF'!$G:$G,FG$6)</f>
        <v>0</v>
      </c>
      <c r="FH90" s="100">
        <f>SUMIFS('Pooled CF'!$I:$I,'Pooled CF'!$A:$A,$A90,'Pooled CF'!$G:$G,FH$6)</f>
        <v>0</v>
      </c>
      <c r="FI90" s="100">
        <f>SUMIFS('Pooled CF'!$I:$I,'Pooled CF'!$A:$A,$A90,'Pooled CF'!$G:$G,FI$6)</f>
        <v>0</v>
      </c>
      <c r="FJ90" s="100">
        <f>SUMIFS('Pooled CF'!$I:$I,'Pooled CF'!$A:$A,$A90,'Pooled CF'!$G:$G,FJ$6)</f>
        <v>0</v>
      </c>
      <c r="FK90" s="100">
        <f>SUMIFS('Pooled CF'!$I:$I,'Pooled CF'!$A:$A,$A90,'Pooled CF'!$G:$G,FK$6)</f>
        <v>0</v>
      </c>
      <c r="FL90" s="100">
        <f>SUMIFS('Pooled CF'!$I:$I,'Pooled CF'!$A:$A,$A90,'Pooled CF'!$G:$G,FL$6)</f>
        <v>0</v>
      </c>
      <c r="FM90" s="100">
        <f>SUMIFS('Pooled CF'!$I:$I,'Pooled CF'!$A:$A,$A90,'Pooled CF'!$G:$G,FM$6)</f>
        <v>0</v>
      </c>
      <c r="FN90" s="100">
        <f>SUMIFS('Pooled CF'!$I:$I,'Pooled CF'!$A:$A,$A90,'Pooled CF'!$G:$G,FN$6)</f>
        <v>0</v>
      </c>
      <c r="FO90" s="100">
        <f>SUMIFS('Pooled CF'!$I:$I,'Pooled CF'!$A:$A,$A90,'Pooled CF'!$G:$G,FO$6)</f>
        <v>0</v>
      </c>
      <c r="FP90" s="100">
        <f>SUMIFS('Pooled CF'!$I:$I,'Pooled CF'!$A:$A,$A90,'Pooled CF'!$G:$G,FP$6)</f>
        <v>0</v>
      </c>
      <c r="FQ90" s="100">
        <f>SUMIFS('Pooled CF'!$I:$I,'Pooled CF'!$A:$A,$A90,'Pooled CF'!$G:$G,FQ$6)</f>
        <v>0</v>
      </c>
      <c r="FR90" s="100">
        <f>SUMIFS('Pooled CF'!$I:$I,'Pooled CF'!$A:$A,$A90,'Pooled CF'!$G:$G,FR$6)</f>
        <v>0</v>
      </c>
      <c r="FS90" s="100">
        <f>SUMIFS('Pooled CF'!$I:$I,'Pooled CF'!$A:$A,$A90,'Pooled CF'!$G:$G,FS$6)</f>
        <v>0</v>
      </c>
      <c r="FT90" s="100">
        <f>SUMIFS('Pooled CF'!$I:$I,'Pooled CF'!$A:$A,$A90,'Pooled CF'!$G:$G,FT$6)</f>
        <v>0</v>
      </c>
      <c r="FU90" s="100">
        <f>SUMIFS('Pooled CF'!$I:$I,'Pooled CF'!$A:$A,$A90,'Pooled CF'!$G:$G,FU$6)</f>
        <v>0</v>
      </c>
      <c r="FV90" s="100">
        <f>SUMIFS('Pooled CF'!$I:$I,'Pooled CF'!$A:$A,$A90,'Pooled CF'!$G:$G,FV$6)</f>
        <v>0</v>
      </c>
      <c r="FW90" s="100">
        <f>SUMIFS('Pooled CF'!$I:$I,'Pooled CF'!$A:$A,$A90,'Pooled CF'!$G:$G,FW$6)</f>
        <v>0</v>
      </c>
      <c r="FX90" s="100">
        <f>SUMIFS('Pooled CF'!$I:$I,'Pooled CF'!$A:$A,$A90,'Pooled CF'!$G:$G,FX$6)</f>
        <v>0</v>
      </c>
      <c r="FY90" s="100">
        <f>SUMIFS('Pooled CF'!$I:$I,'Pooled CF'!$A:$A,$A90,'Pooled CF'!$G:$G,FY$6)</f>
        <v>0</v>
      </c>
      <c r="FZ90" s="100">
        <f>SUMIFS('Pooled CF'!$I:$I,'Pooled CF'!$A:$A,$A90,'Pooled CF'!$G:$G,FZ$6)</f>
        <v>0</v>
      </c>
      <c r="GA90" s="100">
        <f>SUMIFS('Pooled CF'!$I:$I,'Pooled CF'!$A:$A,$A90,'Pooled CF'!$G:$G,GA$6)</f>
        <v>0</v>
      </c>
      <c r="GB90" s="100">
        <f>SUMIFS('Pooled CF'!$I:$I,'Pooled CF'!$A:$A,$A90,'Pooled CF'!$G:$G,GB$6)</f>
        <v>0</v>
      </c>
      <c r="GC90" s="100">
        <f>SUMIFS('Pooled CF'!$I:$I,'Pooled CF'!$A:$A,$A90,'Pooled CF'!$G:$G,GC$6)</f>
        <v>0</v>
      </c>
      <c r="GD90" s="100">
        <f>SUMIFS('Pooled CF'!$I:$I,'Pooled CF'!$A:$A,$A90,'Pooled CF'!$G:$G,GD$6)</f>
        <v>0</v>
      </c>
      <c r="GE90" s="100">
        <f>SUMIFS('Pooled CF'!$I:$I,'Pooled CF'!$A:$A,$A90,'Pooled CF'!$G:$G,GE$6)</f>
        <v>0</v>
      </c>
      <c r="GF90" s="100">
        <f>SUMIFS('Pooled CF'!$I:$I,'Pooled CF'!$A:$A,$A90,'Pooled CF'!$G:$G,GF$6)</f>
        <v>0</v>
      </c>
      <c r="GG90" s="100">
        <f>SUMIFS('Pooled CF'!$I:$I,'Pooled CF'!$A:$A,$A90,'Pooled CF'!$G:$G,GG$6)</f>
        <v>0</v>
      </c>
      <c r="GH90" s="100">
        <f>SUMIFS('Pooled CF'!$I:$I,'Pooled CF'!$A:$A,$A90,'Pooled CF'!$G:$G,GH$6)</f>
        <v>0</v>
      </c>
      <c r="GI90" s="100">
        <f>SUMIFS('Pooled CF'!$I:$I,'Pooled CF'!$A:$A,$A90,'Pooled CF'!$G:$G,GI$6)</f>
        <v>0</v>
      </c>
      <c r="GJ90" s="100">
        <f>SUMIFS('Pooled CF'!$I:$I,'Pooled CF'!$A:$A,$A90,'Pooled CF'!$G:$G,GJ$6)</f>
        <v>0</v>
      </c>
      <c r="GK90" s="100">
        <f>SUMIFS('Pooled CF'!$I:$I,'Pooled CF'!$A:$A,$A90,'Pooled CF'!$G:$G,GK$6)</f>
        <v>0</v>
      </c>
      <c r="GL90" s="100">
        <f>SUMIFS('Pooled CF'!$I:$I,'Pooled CF'!$A:$A,$A90,'Pooled CF'!$G:$G,GL$6)</f>
        <v>0</v>
      </c>
      <c r="GM90" s="100">
        <f>SUMIFS('Pooled CF'!$I:$I,'Pooled CF'!$A:$A,$A90,'Pooled CF'!$G:$G,GM$6)</f>
        <v>0</v>
      </c>
      <c r="GN90" s="100">
        <f>SUMIFS('Pooled CF'!$I:$I,'Pooled CF'!$A:$A,$A90,'Pooled CF'!$G:$G,GN$6)</f>
        <v>0</v>
      </c>
      <c r="GO90" s="100">
        <f>SUMIFS('Pooled CF'!$I:$I,'Pooled CF'!$A:$A,$A90,'Pooled CF'!$G:$G,GO$6)</f>
        <v>0</v>
      </c>
      <c r="GP90" s="100">
        <f>SUMIFS('Pooled CF'!$I:$I,'Pooled CF'!$A:$A,$A90,'Pooled CF'!$G:$G,GP$6)</f>
        <v>0</v>
      </c>
      <c r="GQ90" s="100">
        <f>SUMIFS('Pooled CF'!$I:$I,'Pooled CF'!$A:$A,$A90,'Pooled CF'!$G:$G,GQ$6)</f>
        <v>0</v>
      </c>
      <c r="GR90" s="100">
        <f>SUMIFS('Pooled CF'!$I:$I,'Pooled CF'!$A:$A,$A90,'Pooled CF'!$G:$G,GR$6)</f>
        <v>0</v>
      </c>
      <c r="GS90" s="100">
        <f>SUMIFS('Pooled CF'!$I:$I,'Pooled CF'!$A:$A,$A90,'Pooled CF'!$G:$G,GS$6)</f>
        <v>0</v>
      </c>
      <c r="GU90" s="85">
        <f t="shared" si="204"/>
        <v>0</v>
      </c>
      <c r="GV90" s="85">
        <f t="shared" si="204"/>
        <v>0</v>
      </c>
      <c r="GW90" s="85">
        <f t="shared" si="204"/>
        <v>0</v>
      </c>
      <c r="GX90" s="85">
        <f t="shared" si="204"/>
        <v>0</v>
      </c>
      <c r="GY90" s="85">
        <f t="shared" si="204"/>
        <v>0</v>
      </c>
      <c r="GZ90" s="85">
        <f t="shared" si="204"/>
        <v>0</v>
      </c>
      <c r="HA90" s="85">
        <f t="shared" si="204"/>
        <v>0</v>
      </c>
      <c r="HB90" s="85">
        <f t="shared" si="204"/>
        <v>0</v>
      </c>
      <c r="HC90" s="85">
        <f t="shared" si="204"/>
        <v>0</v>
      </c>
      <c r="HD90" s="85">
        <f t="shared" si="204"/>
        <v>0</v>
      </c>
      <c r="HE90" s="85">
        <f t="shared" si="204"/>
        <v>0</v>
      </c>
      <c r="HF90" s="85">
        <f t="shared" si="204"/>
        <v>0</v>
      </c>
      <c r="HG90" s="85">
        <f t="shared" si="204"/>
        <v>0</v>
      </c>
      <c r="HH90" s="85">
        <f t="shared" si="204"/>
        <v>0</v>
      </c>
      <c r="HI90" s="85">
        <f t="shared" si="204"/>
        <v>0</v>
      </c>
      <c r="HJ90" s="85">
        <f t="shared" si="204"/>
        <v>0</v>
      </c>
      <c r="HK90" s="85">
        <f t="shared" si="203"/>
        <v>0</v>
      </c>
    </row>
    <row r="91" spans="1:219" hidden="1" outlineLevel="1" x14ac:dyDescent="0.75">
      <c r="A91" s="112" t="str">
        <f t="shared" si="201"/>
        <v>CCUBS 2017-C1 B-Piece Cashflows</v>
      </c>
      <c r="B91" s="112" t="str">
        <f t="shared" si="201"/>
        <v>CCUBS 2017-C1</v>
      </c>
      <c r="C91" s="104"/>
      <c r="D91" s="87"/>
      <c r="E91" s="88"/>
      <c r="F91" s="85"/>
      <c r="G91" s="85"/>
      <c r="H91" s="86"/>
      <c r="I91" s="95"/>
      <c r="K91" s="100">
        <f>SUMIFS('Pooled CF'!$I:$I,'Pooled CF'!$A:$A,$A91,'Pooled CF'!$G:$G,K$6)</f>
        <v>0</v>
      </c>
      <c r="L91" s="100">
        <f>SUMIFS('Pooled CF'!$I:$I,'Pooled CF'!$A:$A,$A91,'Pooled CF'!$G:$G,L$6)</f>
        <v>0</v>
      </c>
      <c r="M91" s="100">
        <f>SUMIFS('Pooled CF'!$I:$I,'Pooled CF'!$A:$A,$A91,'Pooled CF'!$G:$G,M$6)</f>
        <v>0</v>
      </c>
      <c r="N91" s="100">
        <f>SUMIFS('Pooled CF'!$I:$I,'Pooled CF'!$A:$A,$A91,'Pooled CF'!$G:$G,N$6)</f>
        <v>0</v>
      </c>
      <c r="O91" s="100">
        <f>SUMIFS('Pooled CF'!$I:$I,'Pooled CF'!$A:$A,$A91,'Pooled CF'!$G:$G,O$6)</f>
        <v>0</v>
      </c>
      <c r="P91" s="100">
        <f>SUMIFS('Pooled CF'!$I:$I,'Pooled CF'!$A:$A,$A91,'Pooled CF'!$G:$G,P$6)</f>
        <v>0</v>
      </c>
      <c r="Q91" s="100">
        <f>SUMIFS('Pooled CF'!$I:$I,'Pooled CF'!$A:$A,$A91,'Pooled CF'!$G:$G,Q$6)</f>
        <v>0</v>
      </c>
      <c r="R91" s="100">
        <f>SUMIFS('Pooled CF'!$I:$I,'Pooled CF'!$A:$A,$A91,'Pooled CF'!$G:$G,R$6)</f>
        <v>0</v>
      </c>
      <c r="S91" s="100">
        <f>SUMIFS('Pooled CF'!$I:$I,'Pooled CF'!$A:$A,$A91,'Pooled CF'!$G:$G,S$6)</f>
        <v>0</v>
      </c>
      <c r="T91" s="100">
        <f>SUMIFS('Pooled CF'!$I:$I,'Pooled CF'!$A:$A,$A91,'Pooled CF'!$G:$G,T$6)</f>
        <v>0</v>
      </c>
      <c r="U91" s="100">
        <f>SUMIFS('Pooled CF'!$I:$I,'Pooled CF'!$A:$A,$A91,'Pooled CF'!$G:$G,U$6)</f>
        <v>0</v>
      </c>
      <c r="V91" s="100">
        <f>SUMIFS('Pooled CF'!$I:$I,'Pooled CF'!$A:$A,$A91,'Pooled CF'!$G:$G,V$6)</f>
        <v>0</v>
      </c>
      <c r="W91" s="100">
        <f>SUMIFS('Pooled CF'!$I:$I,'Pooled CF'!$A:$A,$A91,'Pooled CF'!$G:$G,W$6)</f>
        <v>0</v>
      </c>
      <c r="X91" s="100">
        <f>SUMIFS('Pooled CF'!$I:$I,'Pooled CF'!$A:$A,$A91,'Pooled CF'!$G:$G,X$6)</f>
        <v>0</v>
      </c>
      <c r="Y91" s="100">
        <f>SUMIFS('Pooled CF'!$I:$I,'Pooled CF'!$A:$A,$A91,'Pooled CF'!$G:$G,Y$6)</f>
        <v>0</v>
      </c>
      <c r="Z91" s="100">
        <f>SUMIFS('Pooled CF'!$I:$I,'Pooled CF'!$A:$A,$A91,'Pooled CF'!$G:$G,Z$6)</f>
        <v>0</v>
      </c>
      <c r="AA91" s="100">
        <f>SUMIFS('Pooled CF'!$I:$I,'Pooled CF'!$A:$A,$A91,'Pooled CF'!$G:$G,AA$6)</f>
        <v>0</v>
      </c>
      <c r="AB91" s="100">
        <f>SUMIFS('Pooled CF'!$I:$I,'Pooled CF'!$A:$A,$A91,'Pooled CF'!$G:$G,AB$6)</f>
        <v>0</v>
      </c>
      <c r="AC91" s="100">
        <f>SUMIFS('Pooled CF'!$I:$I,'Pooled CF'!$A:$A,$A91,'Pooled CF'!$G:$G,AC$6)</f>
        <v>0</v>
      </c>
      <c r="AD91" s="100">
        <f>SUMIFS('Pooled CF'!$I:$I,'Pooled CF'!$A:$A,$A91,'Pooled CF'!$G:$G,AD$6)</f>
        <v>0</v>
      </c>
      <c r="AE91" s="100">
        <f>SUMIFS('Pooled CF'!$I:$I,'Pooled CF'!$A:$A,$A91,'Pooled CF'!$G:$G,AE$6)</f>
        <v>0</v>
      </c>
      <c r="AF91" s="100">
        <f>SUMIFS('Pooled CF'!$I:$I,'Pooled CF'!$A:$A,$A91,'Pooled CF'!$G:$G,AF$6)</f>
        <v>0</v>
      </c>
      <c r="AG91" s="100">
        <f>SUMIFS('Pooled CF'!$I:$I,'Pooled CF'!$A:$A,$A91,'Pooled CF'!$G:$G,AG$6)</f>
        <v>0</v>
      </c>
      <c r="AH91" s="100">
        <f>SUMIFS('Pooled CF'!$I:$I,'Pooled CF'!$A:$A,$A91,'Pooled CF'!$G:$G,AH$6)</f>
        <v>0</v>
      </c>
      <c r="AI91" s="100">
        <f>SUMIFS('Pooled CF'!$I:$I,'Pooled CF'!$A:$A,$A91,'Pooled CF'!$G:$G,AI$6)</f>
        <v>0</v>
      </c>
      <c r="AJ91" s="100">
        <f>SUMIFS('Pooled CF'!$I:$I,'Pooled CF'!$A:$A,$A91,'Pooled CF'!$G:$G,AJ$6)</f>
        <v>0</v>
      </c>
      <c r="AK91" s="100">
        <f>SUMIFS('Pooled CF'!$I:$I,'Pooled CF'!$A:$A,$A91,'Pooled CF'!$G:$G,AK$6)</f>
        <v>0</v>
      </c>
      <c r="AL91" s="100">
        <f>SUMIFS('Pooled CF'!$I:$I,'Pooled CF'!$A:$A,$A91,'Pooled CF'!$G:$G,AL$6)</f>
        <v>0</v>
      </c>
      <c r="AM91" s="100">
        <f>SUMIFS('Pooled CF'!$I:$I,'Pooled CF'!$A:$A,$A91,'Pooled CF'!$G:$G,AM$6)</f>
        <v>0</v>
      </c>
      <c r="AN91" s="100">
        <f>SUMIFS('Pooled CF'!$I:$I,'Pooled CF'!$A:$A,$A91,'Pooled CF'!$G:$G,AN$6)</f>
        <v>0</v>
      </c>
      <c r="AO91" s="100">
        <f>SUMIFS('Pooled CF'!$I:$I,'Pooled CF'!$A:$A,$A91,'Pooled CF'!$G:$G,AO$6)</f>
        <v>0</v>
      </c>
      <c r="AP91" s="100">
        <f>SUMIFS('Pooled CF'!$I:$I,'Pooled CF'!$A:$A,$A91,'Pooled CF'!$G:$G,AP$6)</f>
        <v>0</v>
      </c>
      <c r="AQ91" s="100">
        <f>SUMIFS('Pooled CF'!$I:$I,'Pooled CF'!$A:$A,$A91,'Pooled CF'!$G:$G,AQ$6)</f>
        <v>0</v>
      </c>
      <c r="AR91" s="100">
        <f>SUMIFS('Pooled CF'!$I:$I,'Pooled CF'!$A:$A,$A91,'Pooled CF'!$G:$G,AR$6)</f>
        <v>0</v>
      </c>
      <c r="AS91" s="100">
        <f>SUMIFS('Pooled CF'!$I:$I,'Pooled CF'!$A:$A,$A91,'Pooled CF'!$G:$G,AS$6)</f>
        <v>0</v>
      </c>
      <c r="AT91" s="100">
        <f>SUMIFS('Pooled CF'!$I:$I,'Pooled CF'!$A:$A,$A91,'Pooled CF'!$G:$G,AT$6)</f>
        <v>0</v>
      </c>
      <c r="AU91" s="100">
        <f>SUMIFS('Pooled CF'!$I:$I,'Pooled CF'!$A:$A,$A91,'Pooled CF'!$G:$G,AU$6)</f>
        <v>0</v>
      </c>
      <c r="AV91" s="100">
        <f>SUMIFS('Pooled CF'!$I:$I,'Pooled CF'!$A:$A,$A91,'Pooled CF'!$G:$G,AV$6)</f>
        <v>0</v>
      </c>
      <c r="AW91" s="100">
        <f>SUMIFS('Pooled CF'!$I:$I,'Pooled CF'!$A:$A,$A91,'Pooled CF'!$G:$G,AW$6)</f>
        <v>0</v>
      </c>
      <c r="AX91" s="100">
        <f>SUMIFS('Pooled CF'!$I:$I,'Pooled CF'!$A:$A,$A91,'Pooled CF'!$G:$G,AX$6)</f>
        <v>0</v>
      </c>
      <c r="AY91" s="100">
        <f>SUMIFS('Pooled CF'!$I:$I,'Pooled CF'!$A:$A,$A91,'Pooled CF'!$G:$G,AY$6)</f>
        <v>0</v>
      </c>
      <c r="AZ91" s="100">
        <f>SUMIFS('Pooled CF'!$I:$I,'Pooled CF'!$A:$A,$A91,'Pooled CF'!$G:$G,AZ$6)</f>
        <v>0</v>
      </c>
      <c r="BA91" s="100">
        <f>SUMIFS('Pooled CF'!$I:$I,'Pooled CF'!$A:$A,$A91,'Pooled CF'!$G:$G,BA$6)</f>
        <v>0</v>
      </c>
      <c r="BB91" s="100">
        <f>SUMIFS('Pooled CF'!$I:$I,'Pooled CF'!$A:$A,$A91,'Pooled CF'!$G:$G,BB$6)</f>
        <v>0</v>
      </c>
      <c r="BC91" s="100">
        <f>SUMIFS('Pooled CF'!$I:$I,'Pooled CF'!$A:$A,$A91,'Pooled CF'!$G:$G,BC$6)</f>
        <v>0</v>
      </c>
      <c r="BD91" s="100">
        <f>SUMIFS('Pooled CF'!$I:$I,'Pooled CF'!$A:$A,$A91,'Pooled CF'!$G:$G,BD$6)</f>
        <v>0</v>
      </c>
      <c r="BE91" s="100">
        <f>SUMIFS('Pooled CF'!$I:$I,'Pooled CF'!$A:$A,$A91,'Pooled CF'!$G:$G,BE$6)</f>
        <v>0</v>
      </c>
      <c r="BF91" s="100">
        <f>SUMIFS('Pooled CF'!$I:$I,'Pooled CF'!$A:$A,$A91,'Pooled CF'!$G:$G,BF$6)</f>
        <v>0</v>
      </c>
      <c r="BG91" s="100">
        <f>SUMIFS('Pooled CF'!$I:$I,'Pooled CF'!$A:$A,$A91,'Pooled CF'!$G:$G,BG$6)</f>
        <v>0</v>
      </c>
      <c r="BH91" s="100">
        <f>SUMIFS('Pooled CF'!$I:$I,'Pooled CF'!$A:$A,$A91,'Pooled CF'!$G:$G,BH$6)</f>
        <v>0</v>
      </c>
      <c r="BI91" s="100">
        <f>SUMIFS('Pooled CF'!$I:$I,'Pooled CF'!$A:$A,$A91,'Pooled CF'!$G:$G,BI$6)</f>
        <v>0</v>
      </c>
      <c r="BJ91" s="100">
        <f>SUMIFS('Pooled CF'!$I:$I,'Pooled CF'!$A:$A,$A91,'Pooled CF'!$G:$G,BJ$6)</f>
        <v>0</v>
      </c>
      <c r="BK91" s="100">
        <f>SUMIFS('Pooled CF'!$I:$I,'Pooled CF'!$A:$A,$A91,'Pooled CF'!$G:$G,BK$6)</f>
        <v>0</v>
      </c>
      <c r="BL91" s="100">
        <f>SUMIFS('Pooled CF'!$I:$I,'Pooled CF'!$A:$A,$A91,'Pooled CF'!$G:$G,BL$6)</f>
        <v>0</v>
      </c>
      <c r="BM91" s="100">
        <f>SUMIFS('Pooled CF'!$I:$I,'Pooled CF'!$A:$A,$A91,'Pooled CF'!$G:$G,BM$6)</f>
        <v>0</v>
      </c>
      <c r="BN91" s="100">
        <f>SUMIFS('Pooled CF'!$I:$I,'Pooled CF'!$A:$A,$A91,'Pooled CF'!$G:$G,BN$6)</f>
        <v>0</v>
      </c>
      <c r="BO91" s="100">
        <f>SUMIFS('Pooled CF'!$I:$I,'Pooled CF'!$A:$A,$A91,'Pooled CF'!$G:$G,BO$6)</f>
        <v>0</v>
      </c>
      <c r="BP91" s="100">
        <f>SUMIFS('Pooled CF'!$I:$I,'Pooled CF'!$A:$A,$A91,'Pooled CF'!$G:$G,BP$6)</f>
        <v>0</v>
      </c>
      <c r="BQ91" s="100">
        <f>SUMIFS('Pooled CF'!$I:$I,'Pooled CF'!$A:$A,$A91,'Pooled CF'!$G:$G,BQ$6)</f>
        <v>0</v>
      </c>
      <c r="BR91" s="100">
        <f>SUMIFS('Pooled CF'!$I:$I,'Pooled CF'!$A:$A,$A91,'Pooled CF'!$G:$G,BR$6)</f>
        <v>0</v>
      </c>
      <c r="BS91" s="100">
        <f>SUMIFS('Pooled CF'!$I:$I,'Pooled CF'!$A:$A,$A91,'Pooled CF'!$G:$G,BS$6)</f>
        <v>0</v>
      </c>
      <c r="BT91" s="100">
        <f>SUMIFS('Pooled CF'!$I:$I,'Pooled CF'!$A:$A,$A91,'Pooled CF'!$G:$G,BT$6)</f>
        <v>0</v>
      </c>
      <c r="BU91" s="100">
        <f>SUMIFS('Pooled CF'!$I:$I,'Pooled CF'!$A:$A,$A91,'Pooled CF'!$G:$G,BU$6)</f>
        <v>0</v>
      </c>
      <c r="BV91" s="100">
        <f>SUMIFS('Pooled CF'!$I:$I,'Pooled CF'!$A:$A,$A91,'Pooled CF'!$G:$G,BV$6)</f>
        <v>0</v>
      </c>
      <c r="BW91" s="100">
        <f>SUMIFS('Pooled CF'!$I:$I,'Pooled CF'!$A:$A,$A91,'Pooled CF'!$G:$G,BW$6)</f>
        <v>0</v>
      </c>
      <c r="BX91" s="100">
        <f>SUMIFS('Pooled CF'!$I:$I,'Pooled CF'!$A:$A,$A91,'Pooled CF'!$G:$G,BX$6)</f>
        <v>0</v>
      </c>
      <c r="BY91" s="100">
        <f>SUMIFS('Pooled CF'!$I:$I,'Pooled CF'!$A:$A,$A91,'Pooled CF'!$G:$G,BY$6)</f>
        <v>0</v>
      </c>
      <c r="BZ91" s="100">
        <f>SUMIFS('Pooled CF'!$I:$I,'Pooled CF'!$A:$A,$A91,'Pooled CF'!$G:$G,BZ$6)</f>
        <v>0</v>
      </c>
      <c r="CA91" s="100">
        <f>SUMIFS('Pooled CF'!$I:$I,'Pooled CF'!$A:$A,$A91,'Pooled CF'!$G:$G,CA$6)</f>
        <v>0</v>
      </c>
      <c r="CB91" s="100">
        <f>SUMIFS('Pooled CF'!$I:$I,'Pooled CF'!$A:$A,$A91,'Pooled CF'!$G:$G,CB$6)</f>
        <v>0</v>
      </c>
      <c r="CC91" s="100">
        <f>SUMIFS('Pooled CF'!$I:$I,'Pooled CF'!$A:$A,$A91,'Pooled CF'!$G:$G,CC$6)</f>
        <v>0</v>
      </c>
      <c r="CD91" s="100">
        <f>SUMIFS('Pooled CF'!$I:$I,'Pooled CF'!$A:$A,$A91,'Pooled CF'!$G:$G,CD$6)</f>
        <v>0</v>
      </c>
      <c r="CE91" s="100">
        <f>SUMIFS('Pooled CF'!$I:$I,'Pooled CF'!$A:$A,$A91,'Pooled CF'!$G:$G,CE$6)</f>
        <v>0</v>
      </c>
      <c r="CF91" s="100">
        <f>SUMIFS('Pooled CF'!$I:$I,'Pooled CF'!$A:$A,$A91,'Pooled CF'!$G:$G,CF$6)</f>
        <v>0</v>
      </c>
      <c r="CG91" s="100">
        <f>SUMIFS('Pooled CF'!$I:$I,'Pooled CF'!$A:$A,$A91,'Pooled CF'!$G:$G,CG$6)</f>
        <v>0</v>
      </c>
      <c r="CH91" s="100">
        <f>SUMIFS('Pooled CF'!$I:$I,'Pooled CF'!$A:$A,$A91,'Pooled CF'!$G:$G,CH$6)</f>
        <v>0</v>
      </c>
      <c r="CI91" s="100">
        <f>SUMIFS('Pooled CF'!$I:$I,'Pooled CF'!$A:$A,$A91,'Pooled CF'!$G:$G,CI$6)</f>
        <v>0</v>
      </c>
      <c r="CJ91" s="100">
        <f>SUMIFS('Pooled CF'!$I:$I,'Pooled CF'!$A:$A,$A91,'Pooled CF'!$G:$G,CJ$6)</f>
        <v>0</v>
      </c>
      <c r="CK91" s="100">
        <f>SUMIFS('Pooled CF'!$I:$I,'Pooled CF'!$A:$A,$A91,'Pooled CF'!$G:$G,CK$6)</f>
        <v>0</v>
      </c>
      <c r="CL91" s="100">
        <f>SUMIFS('Pooled CF'!$I:$I,'Pooled CF'!$A:$A,$A91,'Pooled CF'!$G:$G,CL$6)</f>
        <v>0</v>
      </c>
      <c r="CM91" s="100">
        <f>SUMIFS('Pooled CF'!$I:$I,'Pooled CF'!$A:$A,$A91,'Pooled CF'!$G:$G,CM$6)</f>
        <v>0</v>
      </c>
      <c r="CN91" s="100">
        <f>SUMIFS('Pooled CF'!$I:$I,'Pooled CF'!$A:$A,$A91,'Pooled CF'!$G:$G,CN$6)</f>
        <v>0</v>
      </c>
      <c r="CO91" s="100">
        <f>SUMIFS('Pooled CF'!$I:$I,'Pooled CF'!$A:$A,$A91,'Pooled CF'!$G:$G,CO$6)</f>
        <v>0</v>
      </c>
      <c r="CP91" s="100">
        <f>SUMIFS('Pooled CF'!$I:$I,'Pooled CF'!$A:$A,$A91,'Pooled CF'!$G:$G,CP$6)</f>
        <v>0</v>
      </c>
      <c r="CQ91" s="100">
        <f>SUMIFS('Pooled CF'!$I:$I,'Pooled CF'!$A:$A,$A91,'Pooled CF'!$G:$G,CQ$6)</f>
        <v>0</v>
      </c>
      <c r="CR91" s="100">
        <f>SUMIFS('Pooled CF'!$I:$I,'Pooled CF'!$A:$A,$A91,'Pooled CF'!$G:$G,CR$6)</f>
        <v>0</v>
      </c>
      <c r="CS91" s="100">
        <f>SUMIFS('Pooled CF'!$I:$I,'Pooled CF'!$A:$A,$A91,'Pooled CF'!$G:$G,CS$6)</f>
        <v>0</v>
      </c>
      <c r="CT91" s="100">
        <f>SUMIFS('Pooled CF'!$I:$I,'Pooled CF'!$A:$A,$A91,'Pooled CF'!$G:$G,CT$6)</f>
        <v>0</v>
      </c>
      <c r="CU91" s="100">
        <f>SUMIFS('Pooled CF'!$I:$I,'Pooled CF'!$A:$A,$A91,'Pooled CF'!$G:$G,CU$6)</f>
        <v>0</v>
      </c>
      <c r="CV91" s="100">
        <f>SUMIFS('Pooled CF'!$I:$I,'Pooled CF'!$A:$A,$A91,'Pooled CF'!$G:$G,CV$6)</f>
        <v>0</v>
      </c>
      <c r="CW91" s="100">
        <f>SUMIFS('Pooled CF'!$I:$I,'Pooled CF'!$A:$A,$A91,'Pooled CF'!$G:$G,CW$6)</f>
        <v>0</v>
      </c>
      <c r="CX91" s="100">
        <f>SUMIFS('Pooled CF'!$I:$I,'Pooled CF'!$A:$A,$A91,'Pooled CF'!$G:$G,CX$6)</f>
        <v>0</v>
      </c>
      <c r="CY91" s="100">
        <f>SUMIFS('Pooled CF'!$I:$I,'Pooled CF'!$A:$A,$A91,'Pooled CF'!$G:$G,CY$6)</f>
        <v>0</v>
      </c>
      <c r="CZ91" s="100">
        <f>SUMIFS('Pooled CF'!$I:$I,'Pooled CF'!$A:$A,$A91,'Pooled CF'!$G:$G,CZ$6)</f>
        <v>0</v>
      </c>
      <c r="DA91" s="100">
        <f>SUMIFS('Pooled CF'!$I:$I,'Pooled CF'!$A:$A,$A91,'Pooled CF'!$G:$G,DA$6)</f>
        <v>0</v>
      </c>
      <c r="DB91" s="100">
        <f>SUMIFS('Pooled CF'!$I:$I,'Pooled CF'!$A:$A,$A91,'Pooled CF'!$G:$G,DB$6)</f>
        <v>0</v>
      </c>
      <c r="DC91" s="100">
        <f>SUMIFS('Pooled CF'!$I:$I,'Pooled CF'!$A:$A,$A91,'Pooled CF'!$G:$G,DC$6)</f>
        <v>0</v>
      </c>
      <c r="DD91" s="100">
        <f>SUMIFS('Pooled CF'!$I:$I,'Pooled CF'!$A:$A,$A91,'Pooled CF'!$G:$G,DD$6)</f>
        <v>0</v>
      </c>
      <c r="DE91" s="100">
        <f>SUMIFS('Pooled CF'!$I:$I,'Pooled CF'!$A:$A,$A91,'Pooled CF'!$G:$G,DE$6)</f>
        <v>0</v>
      </c>
      <c r="DF91" s="100">
        <f>SUMIFS('Pooled CF'!$I:$I,'Pooled CF'!$A:$A,$A91,'Pooled CF'!$G:$G,DF$6)</f>
        <v>0</v>
      </c>
      <c r="DG91" s="100">
        <f>SUMIFS('Pooled CF'!$I:$I,'Pooled CF'!$A:$A,$A91,'Pooled CF'!$G:$G,DG$6)</f>
        <v>0</v>
      </c>
      <c r="DH91" s="100">
        <f>SUMIFS('Pooled CF'!$I:$I,'Pooled CF'!$A:$A,$A91,'Pooled CF'!$G:$G,DH$6)</f>
        <v>0</v>
      </c>
      <c r="DI91" s="100">
        <f>SUMIFS('Pooled CF'!$I:$I,'Pooled CF'!$A:$A,$A91,'Pooled CF'!$G:$G,DI$6)</f>
        <v>0</v>
      </c>
      <c r="DJ91" s="100">
        <f>SUMIFS('Pooled CF'!$I:$I,'Pooled CF'!$A:$A,$A91,'Pooled CF'!$G:$G,DJ$6)</f>
        <v>0</v>
      </c>
      <c r="DK91" s="100">
        <f>SUMIFS('Pooled CF'!$I:$I,'Pooled CF'!$A:$A,$A91,'Pooled CF'!$G:$G,DK$6)</f>
        <v>0</v>
      </c>
      <c r="DL91" s="100">
        <f>SUMIFS('Pooled CF'!$I:$I,'Pooled CF'!$A:$A,$A91,'Pooled CF'!$G:$G,DL$6)</f>
        <v>0</v>
      </c>
      <c r="DM91" s="100">
        <f>SUMIFS('Pooled CF'!$I:$I,'Pooled CF'!$A:$A,$A91,'Pooled CF'!$G:$G,DM$6)</f>
        <v>0</v>
      </c>
      <c r="DN91" s="100">
        <f>SUMIFS('Pooled CF'!$I:$I,'Pooled CF'!$A:$A,$A91,'Pooled CF'!$G:$G,DN$6)</f>
        <v>0</v>
      </c>
      <c r="DO91" s="100">
        <f>SUMIFS('Pooled CF'!$I:$I,'Pooled CF'!$A:$A,$A91,'Pooled CF'!$G:$G,DO$6)</f>
        <v>0</v>
      </c>
      <c r="DP91" s="100">
        <f>SUMIFS('Pooled CF'!$I:$I,'Pooled CF'!$A:$A,$A91,'Pooled CF'!$G:$G,DP$6)</f>
        <v>0</v>
      </c>
      <c r="DQ91" s="100">
        <f>SUMIFS('Pooled CF'!$I:$I,'Pooled CF'!$A:$A,$A91,'Pooled CF'!$G:$G,DQ$6)</f>
        <v>0</v>
      </c>
      <c r="DR91" s="100">
        <f>SUMIFS('Pooled CF'!$I:$I,'Pooled CF'!$A:$A,$A91,'Pooled CF'!$G:$G,DR$6)</f>
        <v>0</v>
      </c>
      <c r="DS91" s="100">
        <f>SUMIFS('Pooled CF'!$I:$I,'Pooled CF'!$A:$A,$A91,'Pooled CF'!$G:$G,DS$6)</f>
        <v>0</v>
      </c>
      <c r="DT91" s="100">
        <f>SUMIFS('Pooled CF'!$I:$I,'Pooled CF'!$A:$A,$A91,'Pooled CF'!$G:$G,DT$6)</f>
        <v>0</v>
      </c>
      <c r="DU91" s="100">
        <f>SUMIFS('Pooled CF'!$I:$I,'Pooled CF'!$A:$A,$A91,'Pooled CF'!$G:$G,DU$6)</f>
        <v>0</v>
      </c>
      <c r="DV91" s="100">
        <f>SUMIFS('Pooled CF'!$I:$I,'Pooled CF'!$A:$A,$A91,'Pooled CF'!$G:$G,DV$6)</f>
        <v>0</v>
      </c>
      <c r="DW91" s="100">
        <f>SUMIFS('Pooled CF'!$I:$I,'Pooled CF'!$A:$A,$A91,'Pooled CF'!$G:$G,DW$6)</f>
        <v>0</v>
      </c>
      <c r="DX91" s="100">
        <f>SUMIFS('Pooled CF'!$I:$I,'Pooled CF'!$A:$A,$A91,'Pooled CF'!$G:$G,DX$6)</f>
        <v>0</v>
      </c>
      <c r="DY91" s="100">
        <f>SUMIFS('Pooled CF'!$I:$I,'Pooled CF'!$A:$A,$A91,'Pooled CF'!$G:$G,DY$6)</f>
        <v>0</v>
      </c>
      <c r="DZ91" s="100">
        <f>SUMIFS('Pooled CF'!$I:$I,'Pooled CF'!$A:$A,$A91,'Pooled CF'!$G:$G,DZ$6)</f>
        <v>0</v>
      </c>
      <c r="EA91" s="100">
        <f>SUMIFS('Pooled CF'!$I:$I,'Pooled CF'!$A:$A,$A91,'Pooled CF'!$G:$G,EA$6)</f>
        <v>0</v>
      </c>
      <c r="EB91" s="100">
        <f>SUMIFS('Pooled CF'!$I:$I,'Pooled CF'!$A:$A,$A91,'Pooled CF'!$G:$G,EB$6)</f>
        <v>0</v>
      </c>
      <c r="EC91" s="100">
        <f>SUMIFS('Pooled CF'!$I:$I,'Pooled CF'!$A:$A,$A91,'Pooled CF'!$G:$G,EC$6)</f>
        <v>0</v>
      </c>
      <c r="ED91" s="100">
        <f>SUMIFS('Pooled CF'!$I:$I,'Pooled CF'!$A:$A,$A91,'Pooled CF'!$G:$G,ED$6)</f>
        <v>0</v>
      </c>
      <c r="EE91" s="100">
        <f>SUMIFS('Pooled CF'!$I:$I,'Pooled CF'!$A:$A,$A91,'Pooled CF'!$G:$G,EE$6)</f>
        <v>0</v>
      </c>
      <c r="EF91" s="100">
        <f>SUMIFS('Pooled CF'!$I:$I,'Pooled CF'!$A:$A,$A91,'Pooled CF'!$G:$G,EF$6)</f>
        <v>0</v>
      </c>
      <c r="EG91" s="100">
        <f>SUMIFS('Pooled CF'!$I:$I,'Pooled CF'!$A:$A,$A91,'Pooled CF'!$G:$G,EG$6)</f>
        <v>0</v>
      </c>
      <c r="EH91" s="100">
        <f>SUMIFS('Pooled CF'!$I:$I,'Pooled CF'!$A:$A,$A91,'Pooled CF'!$G:$G,EH$6)</f>
        <v>0</v>
      </c>
      <c r="EI91" s="100">
        <f>SUMIFS('Pooled CF'!$I:$I,'Pooled CF'!$A:$A,$A91,'Pooled CF'!$G:$G,EI$6)</f>
        <v>0</v>
      </c>
      <c r="EJ91" s="100">
        <f>SUMIFS('Pooled CF'!$I:$I,'Pooled CF'!$A:$A,$A91,'Pooled CF'!$G:$G,EJ$6)</f>
        <v>0</v>
      </c>
      <c r="EK91" s="100">
        <f>SUMIFS('Pooled CF'!$I:$I,'Pooled CF'!$A:$A,$A91,'Pooled CF'!$G:$G,EK$6)</f>
        <v>0</v>
      </c>
      <c r="EL91" s="100">
        <f>SUMIFS('Pooled CF'!$I:$I,'Pooled CF'!$A:$A,$A91,'Pooled CF'!$G:$G,EL$6)</f>
        <v>0</v>
      </c>
      <c r="EM91" s="100">
        <f>SUMIFS('Pooled CF'!$I:$I,'Pooled CF'!$A:$A,$A91,'Pooled CF'!$G:$G,EM$6)</f>
        <v>0</v>
      </c>
      <c r="EN91" s="100">
        <f>SUMIFS('Pooled CF'!$I:$I,'Pooled CF'!$A:$A,$A91,'Pooled CF'!$G:$G,EN$6)</f>
        <v>0</v>
      </c>
      <c r="EO91" s="100">
        <f>SUMIFS('Pooled CF'!$I:$I,'Pooled CF'!$A:$A,$A91,'Pooled CF'!$G:$G,EO$6)</f>
        <v>0</v>
      </c>
      <c r="EP91" s="100">
        <f>SUMIFS('Pooled CF'!$I:$I,'Pooled CF'!$A:$A,$A91,'Pooled CF'!$G:$G,EP$6)</f>
        <v>0</v>
      </c>
      <c r="EQ91" s="100">
        <f>SUMIFS('Pooled CF'!$I:$I,'Pooled CF'!$A:$A,$A91,'Pooled CF'!$G:$G,EQ$6)</f>
        <v>0</v>
      </c>
      <c r="ER91" s="100">
        <f>SUMIFS('Pooled CF'!$I:$I,'Pooled CF'!$A:$A,$A91,'Pooled CF'!$G:$G,ER$6)</f>
        <v>0</v>
      </c>
      <c r="ES91" s="100">
        <f>SUMIFS('Pooled CF'!$I:$I,'Pooled CF'!$A:$A,$A91,'Pooled CF'!$G:$G,ES$6)</f>
        <v>0</v>
      </c>
      <c r="ET91" s="100">
        <f>SUMIFS('Pooled CF'!$I:$I,'Pooled CF'!$A:$A,$A91,'Pooled CF'!$G:$G,ET$6)</f>
        <v>0</v>
      </c>
      <c r="EU91" s="100">
        <f>SUMIFS('Pooled CF'!$I:$I,'Pooled CF'!$A:$A,$A91,'Pooled CF'!$G:$G,EU$6)</f>
        <v>0</v>
      </c>
      <c r="EV91" s="100">
        <f>SUMIFS('Pooled CF'!$I:$I,'Pooled CF'!$A:$A,$A91,'Pooled CF'!$G:$G,EV$6)</f>
        <v>0</v>
      </c>
      <c r="EW91" s="100">
        <f>SUMIFS('Pooled CF'!$I:$I,'Pooled CF'!$A:$A,$A91,'Pooled CF'!$G:$G,EW$6)</f>
        <v>0</v>
      </c>
      <c r="EX91" s="100">
        <f>SUMIFS('Pooled CF'!$I:$I,'Pooled CF'!$A:$A,$A91,'Pooled CF'!$G:$G,EX$6)</f>
        <v>0</v>
      </c>
      <c r="EY91" s="100">
        <f>SUMIFS('Pooled CF'!$I:$I,'Pooled CF'!$A:$A,$A91,'Pooled CF'!$G:$G,EY$6)</f>
        <v>0</v>
      </c>
      <c r="EZ91" s="100">
        <f>SUMIFS('Pooled CF'!$I:$I,'Pooled CF'!$A:$A,$A91,'Pooled CF'!$G:$G,EZ$6)</f>
        <v>0</v>
      </c>
      <c r="FA91" s="100">
        <f>SUMIFS('Pooled CF'!$I:$I,'Pooled CF'!$A:$A,$A91,'Pooled CF'!$G:$G,FA$6)</f>
        <v>0</v>
      </c>
      <c r="FB91" s="100">
        <f>SUMIFS('Pooled CF'!$I:$I,'Pooled CF'!$A:$A,$A91,'Pooled CF'!$G:$G,FB$6)</f>
        <v>0</v>
      </c>
      <c r="FC91" s="100">
        <f>SUMIFS('Pooled CF'!$I:$I,'Pooled CF'!$A:$A,$A91,'Pooled CF'!$G:$G,FC$6)</f>
        <v>0</v>
      </c>
      <c r="FD91" s="100">
        <f>SUMIFS('Pooled CF'!$I:$I,'Pooled CF'!$A:$A,$A91,'Pooled CF'!$G:$G,FD$6)</f>
        <v>0</v>
      </c>
      <c r="FE91" s="100">
        <f>SUMIFS('Pooled CF'!$I:$I,'Pooled CF'!$A:$A,$A91,'Pooled CF'!$G:$G,FE$6)</f>
        <v>0</v>
      </c>
      <c r="FF91" s="100">
        <f>SUMIFS('Pooled CF'!$I:$I,'Pooled CF'!$A:$A,$A91,'Pooled CF'!$G:$G,FF$6)</f>
        <v>0</v>
      </c>
      <c r="FG91" s="100">
        <f>SUMIFS('Pooled CF'!$I:$I,'Pooled CF'!$A:$A,$A91,'Pooled CF'!$G:$G,FG$6)</f>
        <v>0</v>
      </c>
      <c r="FH91" s="100">
        <f>SUMIFS('Pooled CF'!$I:$I,'Pooled CF'!$A:$A,$A91,'Pooled CF'!$G:$G,FH$6)</f>
        <v>11038877.045745909</v>
      </c>
      <c r="FI91" s="100">
        <f>SUMIFS('Pooled CF'!$I:$I,'Pooled CF'!$A:$A,$A91,'Pooled CF'!$G:$G,FI$6)</f>
        <v>0</v>
      </c>
      <c r="FJ91" s="100">
        <f>SUMIFS('Pooled CF'!$I:$I,'Pooled CF'!$A:$A,$A91,'Pooled CF'!$G:$G,FJ$6)</f>
        <v>0</v>
      </c>
      <c r="FK91" s="100">
        <f>SUMIFS('Pooled CF'!$I:$I,'Pooled CF'!$A:$A,$A91,'Pooled CF'!$G:$G,FK$6)</f>
        <v>0</v>
      </c>
      <c r="FL91" s="100">
        <f>SUMIFS('Pooled CF'!$I:$I,'Pooled CF'!$A:$A,$A91,'Pooled CF'!$G:$G,FL$6)</f>
        <v>0</v>
      </c>
      <c r="FM91" s="100">
        <f>SUMIFS('Pooled CF'!$I:$I,'Pooled CF'!$A:$A,$A91,'Pooled CF'!$G:$G,FM$6)</f>
        <v>0</v>
      </c>
      <c r="FN91" s="100">
        <f>SUMIFS('Pooled CF'!$I:$I,'Pooled CF'!$A:$A,$A91,'Pooled CF'!$G:$G,FN$6)</f>
        <v>0</v>
      </c>
      <c r="FO91" s="100">
        <f>SUMIFS('Pooled CF'!$I:$I,'Pooled CF'!$A:$A,$A91,'Pooled CF'!$G:$G,FO$6)</f>
        <v>0</v>
      </c>
      <c r="FP91" s="100">
        <f>SUMIFS('Pooled CF'!$I:$I,'Pooled CF'!$A:$A,$A91,'Pooled CF'!$G:$G,FP$6)</f>
        <v>0</v>
      </c>
      <c r="FQ91" s="100">
        <f>SUMIFS('Pooled CF'!$I:$I,'Pooled CF'!$A:$A,$A91,'Pooled CF'!$G:$G,FQ$6)</f>
        <v>0</v>
      </c>
      <c r="FR91" s="100">
        <f>SUMIFS('Pooled CF'!$I:$I,'Pooled CF'!$A:$A,$A91,'Pooled CF'!$G:$G,FR$6)</f>
        <v>0</v>
      </c>
      <c r="FS91" s="100">
        <f>SUMIFS('Pooled CF'!$I:$I,'Pooled CF'!$A:$A,$A91,'Pooled CF'!$G:$G,FS$6)</f>
        <v>0</v>
      </c>
      <c r="FT91" s="100">
        <f>SUMIFS('Pooled CF'!$I:$I,'Pooled CF'!$A:$A,$A91,'Pooled CF'!$G:$G,FT$6)</f>
        <v>0</v>
      </c>
      <c r="FU91" s="100">
        <f>SUMIFS('Pooled CF'!$I:$I,'Pooled CF'!$A:$A,$A91,'Pooled CF'!$G:$G,FU$6)</f>
        <v>0</v>
      </c>
      <c r="FV91" s="100">
        <f>SUMIFS('Pooled CF'!$I:$I,'Pooled CF'!$A:$A,$A91,'Pooled CF'!$G:$G,FV$6)</f>
        <v>0</v>
      </c>
      <c r="FW91" s="100">
        <f>SUMIFS('Pooled CF'!$I:$I,'Pooled CF'!$A:$A,$A91,'Pooled CF'!$G:$G,FW$6)</f>
        <v>0</v>
      </c>
      <c r="FX91" s="100">
        <f>SUMIFS('Pooled CF'!$I:$I,'Pooled CF'!$A:$A,$A91,'Pooled CF'!$G:$G,FX$6)</f>
        <v>0</v>
      </c>
      <c r="FY91" s="100">
        <f>SUMIFS('Pooled CF'!$I:$I,'Pooled CF'!$A:$A,$A91,'Pooled CF'!$G:$G,FY$6)</f>
        <v>0</v>
      </c>
      <c r="FZ91" s="100">
        <f>SUMIFS('Pooled CF'!$I:$I,'Pooled CF'!$A:$A,$A91,'Pooled CF'!$G:$G,FZ$6)</f>
        <v>0</v>
      </c>
      <c r="GA91" s="100">
        <f>SUMIFS('Pooled CF'!$I:$I,'Pooled CF'!$A:$A,$A91,'Pooled CF'!$G:$G,GA$6)</f>
        <v>0</v>
      </c>
      <c r="GB91" s="100">
        <f>SUMIFS('Pooled CF'!$I:$I,'Pooled CF'!$A:$A,$A91,'Pooled CF'!$G:$G,GB$6)</f>
        <v>0</v>
      </c>
      <c r="GC91" s="100">
        <f>SUMIFS('Pooled CF'!$I:$I,'Pooled CF'!$A:$A,$A91,'Pooled CF'!$G:$G,GC$6)</f>
        <v>0</v>
      </c>
      <c r="GD91" s="100">
        <f>SUMIFS('Pooled CF'!$I:$I,'Pooled CF'!$A:$A,$A91,'Pooled CF'!$G:$G,GD$6)</f>
        <v>0</v>
      </c>
      <c r="GE91" s="100">
        <f>SUMIFS('Pooled CF'!$I:$I,'Pooled CF'!$A:$A,$A91,'Pooled CF'!$G:$G,GE$6)</f>
        <v>0</v>
      </c>
      <c r="GF91" s="100">
        <f>SUMIFS('Pooled CF'!$I:$I,'Pooled CF'!$A:$A,$A91,'Pooled CF'!$G:$G,GF$6)</f>
        <v>0</v>
      </c>
      <c r="GG91" s="100">
        <f>SUMIFS('Pooled CF'!$I:$I,'Pooled CF'!$A:$A,$A91,'Pooled CF'!$G:$G,GG$6)</f>
        <v>0</v>
      </c>
      <c r="GH91" s="100">
        <f>SUMIFS('Pooled CF'!$I:$I,'Pooled CF'!$A:$A,$A91,'Pooled CF'!$G:$G,GH$6)</f>
        <v>0</v>
      </c>
      <c r="GI91" s="100">
        <f>SUMIFS('Pooled CF'!$I:$I,'Pooled CF'!$A:$A,$A91,'Pooled CF'!$G:$G,GI$6)</f>
        <v>0</v>
      </c>
      <c r="GJ91" s="100">
        <f>SUMIFS('Pooled CF'!$I:$I,'Pooled CF'!$A:$A,$A91,'Pooled CF'!$G:$G,GJ$6)</f>
        <v>0</v>
      </c>
      <c r="GK91" s="100">
        <f>SUMIFS('Pooled CF'!$I:$I,'Pooled CF'!$A:$A,$A91,'Pooled CF'!$G:$G,GK$6)</f>
        <v>0</v>
      </c>
      <c r="GL91" s="100">
        <f>SUMIFS('Pooled CF'!$I:$I,'Pooled CF'!$A:$A,$A91,'Pooled CF'!$G:$G,GL$6)</f>
        <v>0</v>
      </c>
      <c r="GM91" s="100">
        <f>SUMIFS('Pooled CF'!$I:$I,'Pooled CF'!$A:$A,$A91,'Pooled CF'!$G:$G,GM$6)</f>
        <v>0</v>
      </c>
      <c r="GN91" s="100">
        <f>SUMIFS('Pooled CF'!$I:$I,'Pooled CF'!$A:$A,$A91,'Pooled CF'!$G:$G,GN$6)</f>
        <v>0</v>
      </c>
      <c r="GO91" s="100">
        <f>SUMIFS('Pooled CF'!$I:$I,'Pooled CF'!$A:$A,$A91,'Pooled CF'!$G:$G,GO$6)</f>
        <v>0</v>
      </c>
      <c r="GP91" s="100">
        <f>SUMIFS('Pooled CF'!$I:$I,'Pooled CF'!$A:$A,$A91,'Pooled CF'!$G:$G,GP$6)</f>
        <v>0</v>
      </c>
      <c r="GQ91" s="100">
        <f>SUMIFS('Pooled CF'!$I:$I,'Pooled CF'!$A:$A,$A91,'Pooled CF'!$G:$G,GQ$6)</f>
        <v>0</v>
      </c>
      <c r="GR91" s="100">
        <f>SUMIFS('Pooled CF'!$I:$I,'Pooled CF'!$A:$A,$A91,'Pooled CF'!$G:$G,GR$6)</f>
        <v>0</v>
      </c>
      <c r="GS91" s="100">
        <f>SUMIFS('Pooled CF'!$I:$I,'Pooled CF'!$A:$A,$A91,'Pooled CF'!$G:$G,GS$6)</f>
        <v>0</v>
      </c>
      <c r="GU91" s="85">
        <f t="shared" si="204"/>
        <v>0</v>
      </c>
      <c r="GV91" s="85">
        <f t="shared" si="204"/>
        <v>0</v>
      </c>
      <c r="GW91" s="85">
        <f t="shared" si="204"/>
        <v>0</v>
      </c>
      <c r="GX91" s="85">
        <f t="shared" si="204"/>
        <v>0</v>
      </c>
      <c r="GY91" s="85">
        <f t="shared" si="204"/>
        <v>0</v>
      </c>
      <c r="GZ91" s="85">
        <f t="shared" si="204"/>
        <v>0</v>
      </c>
      <c r="HA91" s="85">
        <f t="shared" si="204"/>
        <v>0</v>
      </c>
      <c r="HB91" s="85">
        <f t="shared" si="204"/>
        <v>0</v>
      </c>
      <c r="HC91" s="85">
        <f t="shared" si="204"/>
        <v>0</v>
      </c>
      <c r="HD91" s="85">
        <f t="shared" si="204"/>
        <v>0</v>
      </c>
      <c r="HE91" s="85">
        <f t="shared" si="204"/>
        <v>0</v>
      </c>
      <c r="HF91" s="85">
        <f t="shared" si="204"/>
        <v>0</v>
      </c>
      <c r="HG91" s="85">
        <f t="shared" si="204"/>
        <v>11038877.045745909</v>
      </c>
      <c r="HH91" s="85">
        <f t="shared" si="204"/>
        <v>0</v>
      </c>
      <c r="HI91" s="85">
        <f t="shared" si="204"/>
        <v>0</v>
      </c>
      <c r="HJ91" s="85">
        <f t="shared" si="204"/>
        <v>0</v>
      </c>
      <c r="HK91" s="85">
        <f t="shared" si="203"/>
        <v>11038877.045745909</v>
      </c>
    </row>
    <row r="92" spans="1:219" hidden="1" outlineLevel="1" x14ac:dyDescent="0.75">
      <c r="A92" s="112" t="str">
        <f t="shared" si="201"/>
        <v>WFCM 2018-C43 B-Piece Cashflows</v>
      </c>
      <c r="B92" s="112" t="str">
        <f t="shared" si="201"/>
        <v>WFCM 2018-C43</v>
      </c>
      <c r="C92" s="104"/>
      <c r="D92" s="87"/>
      <c r="E92" s="88"/>
      <c r="F92" s="85"/>
      <c r="G92" s="85"/>
      <c r="H92" s="86"/>
      <c r="I92" s="95"/>
      <c r="K92" s="100">
        <f>SUMIFS('Pooled CF'!$I:$I,'Pooled CF'!$A:$A,$A92,'Pooled CF'!$G:$G,K$6)</f>
        <v>0</v>
      </c>
      <c r="L92" s="100">
        <f>SUMIFS('Pooled CF'!$I:$I,'Pooled CF'!$A:$A,$A92,'Pooled CF'!$G:$G,L$6)</f>
        <v>0</v>
      </c>
      <c r="M92" s="100">
        <f>SUMIFS('Pooled CF'!$I:$I,'Pooled CF'!$A:$A,$A92,'Pooled CF'!$G:$G,M$6)</f>
        <v>0</v>
      </c>
      <c r="N92" s="100">
        <f>SUMIFS('Pooled CF'!$I:$I,'Pooled CF'!$A:$A,$A92,'Pooled CF'!$G:$G,N$6)</f>
        <v>0</v>
      </c>
      <c r="O92" s="100">
        <f>SUMIFS('Pooled CF'!$I:$I,'Pooled CF'!$A:$A,$A92,'Pooled CF'!$G:$G,O$6)</f>
        <v>0</v>
      </c>
      <c r="P92" s="100">
        <f>SUMIFS('Pooled CF'!$I:$I,'Pooled CF'!$A:$A,$A92,'Pooled CF'!$G:$G,P$6)</f>
        <v>0</v>
      </c>
      <c r="Q92" s="100">
        <f>SUMIFS('Pooled CF'!$I:$I,'Pooled CF'!$A:$A,$A92,'Pooled CF'!$G:$G,Q$6)</f>
        <v>0</v>
      </c>
      <c r="R92" s="100">
        <f>SUMIFS('Pooled CF'!$I:$I,'Pooled CF'!$A:$A,$A92,'Pooled CF'!$G:$G,R$6)</f>
        <v>0</v>
      </c>
      <c r="S92" s="100">
        <f>SUMIFS('Pooled CF'!$I:$I,'Pooled CF'!$A:$A,$A92,'Pooled CF'!$G:$G,S$6)</f>
        <v>0</v>
      </c>
      <c r="T92" s="100">
        <f>SUMIFS('Pooled CF'!$I:$I,'Pooled CF'!$A:$A,$A92,'Pooled CF'!$G:$G,T$6)</f>
        <v>0</v>
      </c>
      <c r="U92" s="100">
        <f>SUMIFS('Pooled CF'!$I:$I,'Pooled CF'!$A:$A,$A92,'Pooled CF'!$G:$G,U$6)</f>
        <v>0</v>
      </c>
      <c r="V92" s="100">
        <f>SUMIFS('Pooled CF'!$I:$I,'Pooled CF'!$A:$A,$A92,'Pooled CF'!$G:$G,V$6)</f>
        <v>0</v>
      </c>
      <c r="W92" s="100">
        <f>SUMIFS('Pooled CF'!$I:$I,'Pooled CF'!$A:$A,$A92,'Pooled CF'!$G:$G,W$6)</f>
        <v>0</v>
      </c>
      <c r="X92" s="100">
        <f>SUMIFS('Pooled CF'!$I:$I,'Pooled CF'!$A:$A,$A92,'Pooled CF'!$G:$G,X$6)</f>
        <v>0</v>
      </c>
      <c r="Y92" s="100">
        <f>SUMIFS('Pooled CF'!$I:$I,'Pooled CF'!$A:$A,$A92,'Pooled CF'!$G:$G,Y$6)</f>
        <v>0</v>
      </c>
      <c r="Z92" s="100">
        <f>SUMIFS('Pooled CF'!$I:$I,'Pooled CF'!$A:$A,$A92,'Pooled CF'!$G:$G,Z$6)</f>
        <v>0</v>
      </c>
      <c r="AA92" s="100">
        <f>SUMIFS('Pooled CF'!$I:$I,'Pooled CF'!$A:$A,$A92,'Pooled CF'!$G:$G,AA$6)</f>
        <v>0</v>
      </c>
      <c r="AB92" s="100">
        <f>SUMIFS('Pooled CF'!$I:$I,'Pooled CF'!$A:$A,$A92,'Pooled CF'!$G:$G,AB$6)</f>
        <v>0</v>
      </c>
      <c r="AC92" s="100">
        <f>SUMIFS('Pooled CF'!$I:$I,'Pooled CF'!$A:$A,$A92,'Pooled CF'!$G:$G,AC$6)</f>
        <v>0</v>
      </c>
      <c r="AD92" s="100">
        <f>SUMIFS('Pooled CF'!$I:$I,'Pooled CF'!$A:$A,$A92,'Pooled CF'!$G:$G,AD$6)</f>
        <v>0</v>
      </c>
      <c r="AE92" s="100">
        <f>SUMIFS('Pooled CF'!$I:$I,'Pooled CF'!$A:$A,$A92,'Pooled CF'!$G:$G,AE$6)</f>
        <v>0</v>
      </c>
      <c r="AF92" s="100">
        <f>SUMIFS('Pooled CF'!$I:$I,'Pooled CF'!$A:$A,$A92,'Pooled CF'!$G:$G,AF$6)</f>
        <v>0</v>
      </c>
      <c r="AG92" s="100">
        <f>SUMIFS('Pooled CF'!$I:$I,'Pooled CF'!$A:$A,$A92,'Pooled CF'!$G:$G,AG$6)</f>
        <v>0</v>
      </c>
      <c r="AH92" s="100">
        <f>SUMIFS('Pooled CF'!$I:$I,'Pooled CF'!$A:$A,$A92,'Pooled CF'!$G:$G,AH$6)</f>
        <v>0</v>
      </c>
      <c r="AI92" s="100">
        <f>SUMIFS('Pooled CF'!$I:$I,'Pooled CF'!$A:$A,$A92,'Pooled CF'!$G:$G,AI$6)</f>
        <v>0</v>
      </c>
      <c r="AJ92" s="100">
        <f>SUMIFS('Pooled CF'!$I:$I,'Pooled CF'!$A:$A,$A92,'Pooled CF'!$G:$G,AJ$6)</f>
        <v>0</v>
      </c>
      <c r="AK92" s="100">
        <f>SUMIFS('Pooled CF'!$I:$I,'Pooled CF'!$A:$A,$A92,'Pooled CF'!$G:$G,AK$6)</f>
        <v>0</v>
      </c>
      <c r="AL92" s="100">
        <f>SUMIFS('Pooled CF'!$I:$I,'Pooled CF'!$A:$A,$A92,'Pooled CF'!$G:$G,AL$6)</f>
        <v>0</v>
      </c>
      <c r="AM92" s="100">
        <f>SUMIFS('Pooled CF'!$I:$I,'Pooled CF'!$A:$A,$A92,'Pooled CF'!$G:$G,AM$6)</f>
        <v>0</v>
      </c>
      <c r="AN92" s="100">
        <f>SUMIFS('Pooled CF'!$I:$I,'Pooled CF'!$A:$A,$A92,'Pooled CF'!$G:$G,AN$6)</f>
        <v>0</v>
      </c>
      <c r="AO92" s="100">
        <f>SUMIFS('Pooled CF'!$I:$I,'Pooled CF'!$A:$A,$A92,'Pooled CF'!$G:$G,AO$6)</f>
        <v>0</v>
      </c>
      <c r="AP92" s="100">
        <f>SUMIFS('Pooled CF'!$I:$I,'Pooled CF'!$A:$A,$A92,'Pooled CF'!$G:$G,AP$6)</f>
        <v>0</v>
      </c>
      <c r="AQ92" s="100">
        <f>SUMIFS('Pooled CF'!$I:$I,'Pooled CF'!$A:$A,$A92,'Pooled CF'!$G:$G,AQ$6)</f>
        <v>0</v>
      </c>
      <c r="AR92" s="100">
        <f>SUMIFS('Pooled CF'!$I:$I,'Pooled CF'!$A:$A,$A92,'Pooled CF'!$G:$G,AR$6)</f>
        <v>0</v>
      </c>
      <c r="AS92" s="100">
        <f>SUMIFS('Pooled CF'!$I:$I,'Pooled CF'!$A:$A,$A92,'Pooled CF'!$G:$G,AS$6)</f>
        <v>0</v>
      </c>
      <c r="AT92" s="100">
        <f>SUMIFS('Pooled CF'!$I:$I,'Pooled CF'!$A:$A,$A92,'Pooled CF'!$G:$G,AT$6)</f>
        <v>0</v>
      </c>
      <c r="AU92" s="100">
        <f>SUMIFS('Pooled CF'!$I:$I,'Pooled CF'!$A:$A,$A92,'Pooled CF'!$G:$G,AU$6)</f>
        <v>0</v>
      </c>
      <c r="AV92" s="100">
        <f>SUMIFS('Pooled CF'!$I:$I,'Pooled CF'!$A:$A,$A92,'Pooled CF'!$G:$G,AV$6)</f>
        <v>0</v>
      </c>
      <c r="AW92" s="100">
        <f>SUMIFS('Pooled CF'!$I:$I,'Pooled CF'!$A:$A,$A92,'Pooled CF'!$G:$G,AW$6)</f>
        <v>0</v>
      </c>
      <c r="AX92" s="100">
        <f>SUMIFS('Pooled CF'!$I:$I,'Pooled CF'!$A:$A,$A92,'Pooled CF'!$G:$G,AX$6)</f>
        <v>0</v>
      </c>
      <c r="AY92" s="100">
        <f>SUMIFS('Pooled CF'!$I:$I,'Pooled CF'!$A:$A,$A92,'Pooled CF'!$G:$G,AY$6)</f>
        <v>0</v>
      </c>
      <c r="AZ92" s="100">
        <f>SUMIFS('Pooled CF'!$I:$I,'Pooled CF'!$A:$A,$A92,'Pooled CF'!$G:$G,AZ$6)</f>
        <v>0</v>
      </c>
      <c r="BA92" s="100">
        <f>SUMIFS('Pooled CF'!$I:$I,'Pooled CF'!$A:$A,$A92,'Pooled CF'!$G:$G,BA$6)</f>
        <v>0</v>
      </c>
      <c r="BB92" s="100">
        <f>SUMIFS('Pooled CF'!$I:$I,'Pooled CF'!$A:$A,$A92,'Pooled CF'!$G:$G,BB$6)</f>
        <v>0</v>
      </c>
      <c r="BC92" s="100">
        <f>SUMIFS('Pooled CF'!$I:$I,'Pooled CF'!$A:$A,$A92,'Pooled CF'!$G:$G,BC$6)</f>
        <v>0</v>
      </c>
      <c r="BD92" s="100">
        <f>SUMIFS('Pooled CF'!$I:$I,'Pooled CF'!$A:$A,$A92,'Pooled CF'!$G:$G,BD$6)</f>
        <v>0</v>
      </c>
      <c r="BE92" s="100">
        <f>SUMIFS('Pooled CF'!$I:$I,'Pooled CF'!$A:$A,$A92,'Pooled CF'!$G:$G,BE$6)</f>
        <v>0</v>
      </c>
      <c r="BF92" s="100">
        <f>SUMIFS('Pooled CF'!$I:$I,'Pooled CF'!$A:$A,$A92,'Pooled CF'!$G:$G,BF$6)</f>
        <v>0</v>
      </c>
      <c r="BG92" s="100">
        <f>SUMIFS('Pooled CF'!$I:$I,'Pooled CF'!$A:$A,$A92,'Pooled CF'!$G:$G,BG$6)</f>
        <v>0</v>
      </c>
      <c r="BH92" s="100">
        <f>SUMIFS('Pooled CF'!$I:$I,'Pooled CF'!$A:$A,$A92,'Pooled CF'!$G:$G,BH$6)</f>
        <v>0</v>
      </c>
      <c r="BI92" s="100">
        <f>SUMIFS('Pooled CF'!$I:$I,'Pooled CF'!$A:$A,$A92,'Pooled CF'!$G:$G,BI$6)</f>
        <v>0</v>
      </c>
      <c r="BJ92" s="100">
        <f>SUMIFS('Pooled CF'!$I:$I,'Pooled CF'!$A:$A,$A92,'Pooled CF'!$G:$G,BJ$6)</f>
        <v>0</v>
      </c>
      <c r="BK92" s="100">
        <f>SUMIFS('Pooled CF'!$I:$I,'Pooled CF'!$A:$A,$A92,'Pooled CF'!$G:$G,BK$6)</f>
        <v>0</v>
      </c>
      <c r="BL92" s="100">
        <f>SUMIFS('Pooled CF'!$I:$I,'Pooled CF'!$A:$A,$A92,'Pooled CF'!$G:$G,BL$6)</f>
        <v>0</v>
      </c>
      <c r="BM92" s="100">
        <f>SUMIFS('Pooled CF'!$I:$I,'Pooled CF'!$A:$A,$A92,'Pooled CF'!$G:$G,BM$6)</f>
        <v>0</v>
      </c>
      <c r="BN92" s="100">
        <f>SUMIFS('Pooled CF'!$I:$I,'Pooled CF'!$A:$A,$A92,'Pooled CF'!$G:$G,BN$6)</f>
        <v>0</v>
      </c>
      <c r="BO92" s="100">
        <f>SUMIFS('Pooled CF'!$I:$I,'Pooled CF'!$A:$A,$A92,'Pooled CF'!$G:$G,BO$6)</f>
        <v>0</v>
      </c>
      <c r="BP92" s="100">
        <f>SUMIFS('Pooled CF'!$I:$I,'Pooled CF'!$A:$A,$A92,'Pooled CF'!$G:$G,BP$6)</f>
        <v>0</v>
      </c>
      <c r="BQ92" s="100">
        <f>SUMIFS('Pooled CF'!$I:$I,'Pooled CF'!$A:$A,$A92,'Pooled CF'!$G:$G,BQ$6)</f>
        <v>0</v>
      </c>
      <c r="BR92" s="100">
        <f>SUMIFS('Pooled CF'!$I:$I,'Pooled CF'!$A:$A,$A92,'Pooled CF'!$G:$G,BR$6)</f>
        <v>0</v>
      </c>
      <c r="BS92" s="100">
        <f>SUMIFS('Pooled CF'!$I:$I,'Pooled CF'!$A:$A,$A92,'Pooled CF'!$G:$G,BS$6)</f>
        <v>0</v>
      </c>
      <c r="BT92" s="100">
        <f>SUMIFS('Pooled CF'!$I:$I,'Pooled CF'!$A:$A,$A92,'Pooled CF'!$G:$G,BT$6)</f>
        <v>0</v>
      </c>
      <c r="BU92" s="100">
        <f>SUMIFS('Pooled CF'!$I:$I,'Pooled CF'!$A:$A,$A92,'Pooled CF'!$G:$G,BU$6)</f>
        <v>0</v>
      </c>
      <c r="BV92" s="100">
        <f>SUMIFS('Pooled CF'!$I:$I,'Pooled CF'!$A:$A,$A92,'Pooled CF'!$G:$G,BV$6)</f>
        <v>0</v>
      </c>
      <c r="BW92" s="100">
        <f>SUMIFS('Pooled CF'!$I:$I,'Pooled CF'!$A:$A,$A92,'Pooled CF'!$G:$G,BW$6)</f>
        <v>0</v>
      </c>
      <c r="BX92" s="100">
        <f>SUMIFS('Pooled CF'!$I:$I,'Pooled CF'!$A:$A,$A92,'Pooled CF'!$G:$G,BX$6)</f>
        <v>0</v>
      </c>
      <c r="BY92" s="100">
        <f>SUMIFS('Pooled CF'!$I:$I,'Pooled CF'!$A:$A,$A92,'Pooled CF'!$G:$G,BY$6)</f>
        <v>0</v>
      </c>
      <c r="BZ92" s="100">
        <f>SUMIFS('Pooled CF'!$I:$I,'Pooled CF'!$A:$A,$A92,'Pooled CF'!$G:$G,BZ$6)</f>
        <v>0</v>
      </c>
      <c r="CA92" s="100">
        <f>SUMIFS('Pooled CF'!$I:$I,'Pooled CF'!$A:$A,$A92,'Pooled CF'!$G:$G,CA$6)</f>
        <v>0</v>
      </c>
      <c r="CB92" s="100">
        <f>SUMIFS('Pooled CF'!$I:$I,'Pooled CF'!$A:$A,$A92,'Pooled CF'!$G:$G,CB$6)</f>
        <v>0</v>
      </c>
      <c r="CC92" s="100">
        <f>SUMIFS('Pooled CF'!$I:$I,'Pooled CF'!$A:$A,$A92,'Pooled CF'!$G:$G,CC$6)</f>
        <v>0</v>
      </c>
      <c r="CD92" s="100">
        <f>SUMIFS('Pooled CF'!$I:$I,'Pooled CF'!$A:$A,$A92,'Pooled CF'!$G:$G,CD$6)</f>
        <v>0</v>
      </c>
      <c r="CE92" s="100">
        <f>SUMIFS('Pooled CF'!$I:$I,'Pooled CF'!$A:$A,$A92,'Pooled CF'!$G:$G,CE$6)</f>
        <v>0</v>
      </c>
      <c r="CF92" s="100">
        <f>SUMIFS('Pooled CF'!$I:$I,'Pooled CF'!$A:$A,$A92,'Pooled CF'!$G:$G,CF$6)</f>
        <v>0</v>
      </c>
      <c r="CG92" s="100">
        <f>SUMIFS('Pooled CF'!$I:$I,'Pooled CF'!$A:$A,$A92,'Pooled CF'!$G:$G,CG$6)</f>
        <v>0</v>
      </c>
      <c r="CH92" s="100">
        <f>SUMIFS('Pooled CF'!$I:$I,'Pooled CF'!$A:$A,$A92,'Pooled CF'!$G:$G,CH$6)</f>
        <v>0</v>
      </c>
      <c r="CI92" s="100">
        <f>SUMIFS('Pooled CF'!$I:$I,'Pooled CF'!$A:$A,$A92,'Pooled CF'!$G:$G,CI$6)</f>
        <v>0</v>
      </c>
      <c r="CJ92" s="100">
        <f>SUMIFS('Pooled CF'!$I:$I,'Pooled CF'!$A:$A,$A92,'Pooled CF'!$G:$G,CJ$6)</f>
        <v>0</v>
      </c>
      <c r="CK92" s="100">
        <f>SUMIFS('Pooled CF'!$I:$I,'Pooled CF'!$A:$A,$A92,'Pooled CF'!$G:$G,CK$6)</f>
        <v>0</v>
      </c>
      <c r="CL92" s="100">
        <f>SUMIFS('Pooled CF'!$I:$I,'Pooled CF'!$A:$A,$A92,'Pooled CF'!$G:$G,CL$6)</f>
        <v>0</v>
      </c>
      <c r="CM92" s="100">
        <f>SUMIFS('Pooled CF'!$I:$I,'Pooled CF'!$A:$A,$A92,'Pooled CF'!$G:$G,CM$6)</f>
        <v>0</v>
      </c>
      <c r="CN92" s="100">
        <f>SUMIFS('Pooled CF'!$I:$I,'Pooled CF'!$A:$A,$A92,'Pooled CF'!$G:$G,CN$6)</f>
        <v>0</v>
      </c>
      <c r="CO92" s="100">
        <f>SUMIFS('Pooled CF'!$I:$I,'Pooled CF'!$A:$A,$A92,'Pooled CF'!$G:$G,CO$6)</f>
        <v>0</v>
      </c>
      <c r="CP92" s="100">
        <f>SUMIFS('Pooled CF'!$I:$I,'Pooled CF'!$A:$A,$A92,'Pooled CF'!$G:$G,CP$6)</f>
        <v>0</v>
      </c>
      <c r="CQ92" s="100">
        <f>SUMIFS('Pooled CF'!$I:$I,'Pooled CF'!$A:$A,$A92,'Pooled CF'!$G:$G,CQ$6)</f>
        <v>0</v>
      </c>
      <c r="CR92" s="100">
        <f>SUMIFS('Pooled CF'!$I:$I,'Pooled CF'!$A:$A,$A92,'Pooled CF'!$G:$G,CR$6)</f>
        <v>0</v>
      </c>
      <c r="CS92" s="100">
        <f>SUMIFS('Pooled CF'!$I:$I,'Pooled CF'!$A:$A,$A92,'Pooled CF'!$G:$G,CS$6)</f>
        <v>0</v>
      </c>
      <c r="CT92" s="100">
        <f>SUMIFS('Pooled CF'!$I:$I,'Pooled CF'!$A:$A,$A92,'Pooled CF'!$G:$G,CT$6)</f>
        <v>0</v>
      </c>
      <c r="CU92" s="100">
        <f>SUMIFS('Pooled CF'!$I:$I,'Pooled CF'!$A:$A,$A92,'Pooled CF'!$G:$G,CU$6)</f>
        <v>0</v>
      </c>
      <c r="CV92" s="100">
        <f>SUMIFS('Pooled CF'!$I:$I,'Pooled CF'!$A:$A,$A92,'Pooled CF'!$G:$G,CV$6)</f>
        <v>0</v>
      </c>
      <c r="CW92" s="100">
        <f>SUMIFS('Pooled CF'!$I:$I,'Pooled CF'!$A:$A,$A92,'Pooled CF'!$G:$G,CW$6)</f>
        <v>0</v>
      </c>
      <c r="CX92" s="100">
        <f>SUMIFS('Pooled CF'!$I:$I,'Pooled CF'!$A:$A,$A92,'Pooled CF'!$G:$G,CX$6)</f>
        <v>0</v>
      </c>
      <c r="CY92" s="100">
        <f>SUMIFS('Pooled CF'!$I:$I,'Pooled CF'!$A:$A,$A92,'Pooled CF'!$G:$G,CY$6)</f>
        <v>0</v>
      </c>
      <c r="CZ92" s="100">
        <f>SUMIFS('Pooled CF'!$I:$I,'Pooled CF'!$A:$A,$A92,'Pooled CF'!$G:$G,CZ$6)</f>
        <v>0</v>
      </c>
      <c r="DA92" s="100">
        <f>SUMIFS('Pooled CF'!$I:$I,'Pooled CF'!$A:$A,$A92,'Pooled CF'!$G:$G,DA$6)</f>
        <v>0</v>
      </c>
      <c r="DB92" s="100">
        <f>SUMIFS('Pooled CF'!$I:$I,'Pooled CF'!$A:$A,$A92,'Pooled CF'!$G:$G,DB$6)</f>
        <v>0</v>
      </c>
      <c r="DC92" s="100">
        <f>SUMIFS('Pooled CF'!$I:$I,'Pooled CF'!$A:$A,$A92,'Pooled CF'!$G:$G,DC$6)</f>
        <v>0</v>
      </c>
      <c r="DD92" s="100">
        <f>SUMIFS('Pooled CF'!$I:$I,'Pooled CF'!$A:$A,$A92,'Pooled CF'!$G:$G,DD$6)</f>
        <v>0</v>
      </c>
      <c r="DE92" s="100">
        <f>SUMIFS('Pooled CF'!$I:$I,'Pooled CF'!$A:$A,$A92,'Pooled CF'!$G:$G,DE$6)</f>
        <v>0</v>
      </c>
      <c r="DF92" s="100">
        <f>SUMIFS('Pooled CF'!$I:$I,'Pooled CF'!$A:$A,$A92,'Pooled CF'!$G:$G,DF$6)</f>
        <v>0</v>
      </c>
      <c r="DG92" s="100">
        <f>SUMIFS('Pooled CF'!$I:$I,'Pooled CF'!$A:$A,$A92,'Pooled CF'!$G:$G,DG$6)</f>
        <v>0</v>
      </c>
      <c r="DH92" s="100">
        <f>SUMIFS('Pooled CF'!$I:$I,'Pooled CF'!$A:$A,$A92,'Pooled CF'!$G:$G,DH$6)</f>
        <v>0</v>
      </c>
      <c r="DI92" s="100">
        <f>SUMIFS('Pooled CF'!$I:$I,'Pooled CF'!$A:$A,$A92,'Pooled CF'!$G:$G,DI$6)</f>
        <v>0</v>
      </c>
      <c r="DJ92" s="100">
        <f>SUMIFS('Pooled CF'!$I:$I,'Pooled CF'!$A:$A,$A92,'Pooled CF'!$G:$G,DJ$6)</f>
        <v>0</v>
      </c>
      <c r="DK92" s="100">
        <f>SUMIFS('Pooled CF'!$I:$I,'Pooled CF'!$A:$A,$A92,'Pooled CF'!$G:$G,DK$6)</f>
        <v>0</v>
      </c>
      <c r="DL92" s="100">
        <f>SUMIFS('Pooled CF'!$I:$I,'Pooled CF'!$A:$A,$A92,'Pooled CF'!$G:$G,DL$6)</f>
        <v>0</v>
      </c>
      <c r="DM92" s="100">
        <f>SUMIFS('Pooled CF'!$I:$I,'Pooled CF'!$A:$A,$A92,'Pooled CF'!$G:$G,DM$6)</f>
        <v>0</v>
      </c>
      <c r="DN92" s="100">
        <f>SUMIFS('Pooled CF'!$I:$I,'Pooled CF'!$A:$A,$A92,'Pooled CF'!$G:$G,DN$6)</f>
        <v>0</v>
      </c>
      <c r="DO92" s="100">
        <f>SUMIFS('Pooled CF'!$I:$I,'Pooled CF'!$A:$A,$A92,'Pooled CF'!$G:$G,DO$6)</f>
        <v>0</v>
      </c>
      <c r="DP92" s="100">
        <f>SUMIFS('Pooled CF'!$I:$I,'Pooled CF'!$A:$A,$A92,'Pooled CF'!$G:$G,DP$6)</f>
        <v>0</v>
      </c>
      <c r="DQ92" s="100">
        <f>SUMIFS('Pooled CF'!$I:$I,'Pooled CF'!$A:$A,$A92,'Pooled CF'!$G:$G,DQ$6)</f>
        <v>0</v>
      </c>
      <c r="DR92" s="100">
        <f>SUMIFS('Pooled CF'!$I:$I,'Pooled CF'!$A:$A,$A92,'Pooled CF'!$G:$G,DR$6)</f>
        <v>0</v>
      </c>
      <c r="DS92" s="100">
        <f>SUMIFS('Pooled CF'!$I:$I,'Pooled CF'!$A:$A,$A92,'Pooled CF'!$G:$G,DS$6)</f>
        <v>0</v>
      </c>
      <c r="DT92" s="100">
        <f>SUMIFS('Pooled CF'!$I:$I,'Pooled CF'!$A:$A,$A92,'Pooled CF'!$G:$G,DT$6)</f>
        <v>0</v>
      </c>
      <c r="DU92" s="100">
        <f>SUMIFS('Pooled CF'!$I:$I,'Pooled CF'!$A:$A,$A92,'Pooled CF'!$G:$G,DU$6)</f>
        <v>0</v>
      </c>
      <c r="DV92" s="100">
        <f>SUMIFS('Pooled CF'!$I:$I,'Pooled CF'!$A:$A,$A92,'Pooled CF'!$G:$G,DV$6)</f>
        <v>0</v>
      </c>
      <c r="DW92" s="100">
        <f>SUMIFS('Pooled CF'!$I:$I,'Pooled CF'!$A:$A,$A92,'Pooled CF'!$G:$G,DW$6)</f>
        <v>0</v>
      </c>
      <c r="DX92" s="100">
        <f>SUMIFS('Pooled CF'!$I:$I,'Pooled CF'!$A:$A,$A92,'Pooled CF'!$G:$G,DX$6)</f>
        <v>0</v>
      </c>
      <c r="DY92" s="100">
        <f>SUMIFS('Pooled CF'!$I:$I,'Pooled CF'!$A:$A,$A92,'Pooled CF'!$G:$G,DY$6)</f>
        <v>0</v>
      </c>
      <c r="DZ92" s="100">
        <f>SUMIFS('Pooled CF'!$I:$I,'Pooled CF'!$A:$A,$A92,'Pooled CF'!$G:$G,DZ$6)</f>
        <v>0</v>
      </c>
      <c r="EA92" s="100">
        <f>SUMIFS('Pooled CF'!$I:$I,'Pooled CF'!$A:$A,$A92,'Pooled CF'!$G:$G,EA$6)</f>
        <v>0</v>
      </c>
      <c r="EB92" s="100">
        <f>SUMIFS('Pooled CF'!$I:$I,'Pooled CF'!$A:$A,$A92,'Pooled CF'!$G:$G,EB$6)</f>
        <v>0</v>
      </c>
      <c r="EC92" s="100">
        <f>SUMIFS('Pooled CF'!$I:$I,'Pooled CF'!$A:$A,$A92,'Pooled CF'!$G:$G,EC$6)</f>
        <v>0</v>
      </c>
      <c r="ED92" s="100">
        <f>SUMIFS('Pooled CF'!$I:$I,'Pooled CF'!$A:$A,$A92,'Pooled CF'!$G:$G,ED$6)</f>
        <v>0</v>
      </c>
      <c r="EE92" s="100">
        <f>SUMIFS('Pooled CF'!$I:$I,'Pooled CF'!$A:$A,$A92,'Pooled CF'!$G:$G,EE$6)</f>
        <v>0</v>
      </c>
      <c r="EF92" s="100">
        <f>SUMIFS('Pooled CF'!$I:$I,'Pooled CF'!$A:$A,$A92,'Pooled CF'!$G:$G,EF$6)</f>
        <v>0</v>
      </c>
      <c r="EG92" s="100">
        <f>SUMIFS('Pooled CF'!$I:$I,'Pooled CF'!$A:$A,$A92,'Pooled CF'!$G:$G,EG$6)</f>
        <v>0</v>
      </c>
      <c r="EH92" s="100">
        <f>SUMIFS('Pooled CF'!$I:$I,'Pooled CF'!$A:$A,$A92,'Pooled CF'!$G:$G,EH$6)</f>
        <v>0</v>
      </c>
      <c r="EI92" s="100">
        <f>SUMIFS('Pooled CF'!$I:$I,'Pooled CF'!$A:$A,$A92,'Pooled CF'!$G:$G,EI$6)</f>
        <v>0</v>
      </c>
      <c r="EJ92" s="100">
        <f>SUMIFS('Pooled CF'!$I:$I,'Pooled CF'!$A:$A,$A92,'Pooled CF'!$G:$G,EJ$6)</f>
        <v>0</v>
      </c>
      <c r="EK92" s="100">
        <f>SUMIFS('Pooled CF'!$I:$I,'Pooled CF'!$A:$A,$A92,'Pooled CF'!$G:$G,EK$6)</f>
        <v>0</v>
      </c>
      <c r="EL92" s="100">
        <f>SUMIFS('Pooled CF'!$I:$I,'Pooled CF'!$A:$A,$A92,'Pooled CF'!$G:$G,EL$6)</f>
        <v>0</v>
      </c>
      <c r="EM92" s="100">
        <f>SUMIFS('Pooled CF'!$I:$I,'Pooled CF'!$A:$A,$A92,'Pooled CF'!$G:$G,EM$6)</f>
        <v>0</v>
      </c>
      <c r="EN92" s="100">
        <f>SUMIFS('Pooled CF'!$I:$I,'Pooled CF'!$A:$A,$A92,'Pooled CF'!$G:$G,EN$6)</f>
        <v>0</v>
      </c>
      <c r="EO92" s="100">
        <f>SUMIFS('Pooled CF'!$I:$I,'Pooled CF'!$A:$A,$A92,'Pooled CF'!$G:$G,EO$6)</f>
        <v>0</v>
      </c>
      <c r="EP92" s="100">
        <f>SUMIFS('Pooled CF'!$I:$I,'Pooled CF'!$A:$A,$A92,'Pooled CF'!$G:$G,EP$6)</f>
        <v>0</v>
      </c>
      <c r="EQ92" s="100">
        <f>SUMIFS('Pooled CF'!$I:$I,'Pooled CF'!$A:$A,$A92,'Pooled CF'!$G:$G,EQ$6)</f>
        <v>0</v>
      </c>
      <c r="ER92" s="100">
        <f>SUMIFS('Pooled CF'!$I:$I,'Pooled CF'!$A:$A,$A92,'Pooled CF'!$G:$G,ER$6)</f>
        <v>0</v>
      </c>
      <c r="ES92" s="100">
        <f>SUMIFS('Pooled CF'!$I:$I,'Pooled CF'!$A:$A,$A92,'Pooled CF'!$G:$G,ES$6)</f>
        <v>0</v>
      </c>
      <c r="ET92" s="100">
        <f>SUMIFS('Pooled CF'!$I:$I,'Pooled CF'!$A:$A,$A92,'Pooled CF'!$G:$G,ET$6)</f>
        <v>0</v>
      </c>
      <c r="EU92" s="100">
        <f>SUMIFS('Pooled CF'!$I:$I,'Pooled CF'!$A:$A,$A92,'Pooled CF'!$G:$G,EU$6)</f>
        <v>0</v>
      </c>
      <c r="EV92" s="100">
        <f>SUMIFS('Pooled CF'!$I:$I,'Pooled CF'!$A:$A,$A92,'Pooled CF'!$G:$G,EV$6)</f>
        <v>0</v>
      </c>
      <c r="EW92" s="100">
        <f>SUMIFS('Pooled CF'!$I:$I,'Pooled CF'!$A:$A,$A92,'Pooled CF'!$G:$G,EW$6)</f>
        <v>0</v>
      </c>
      <c r="EX92" s="100">
        <f>SUMIFS('Pooled CF'!$I:$I,'Pooled CF'!$A:$A,$A92,'Pooled CF'!$G:$G,EX$6)</f>
        <v>0</v>
      </c>
      <c r="EY92" s="100">
        <f>SUMIFS('Pooled CF'!$I:$I,'Pooled CF'!$A:$A,$A92,'Pooled CF'!$G:$G,EY$6)</f>
        <v>0</v>
      </c>
      <c r="EZ92" s="100">
        <f>SUMIFS('Pooled CF'!$I:$I,'Pooled CF'!$A:$A,$A92,'Pooled CF'!$G:$G,EZ$6)</f>
        <v>0</v>
      </c>
      <c r="FA92" s="100">
        <f>SUMIFS('Pooled CF'!$I:$I,'Pooled CF'!$A:$A,$A92,'Pooled CF'!$G:$G,FA$6)</f>
        <v>0</v>
      </c>
      <c r="FB92" s="100">
        <f>SUMIFS('Pooled CF'!$I:$I,'Pooled CF'!$A:$A,$A92,'Pooled CF'!$G:$G,FB$6)</f>
        <v>0</v>
      </c>
      <c r="FC92" s="100">
        <f>SUMIFS('Pooled CF'!$I:$I,'Pooled CF'!$A:$A,$A92,'Pooled CF'!$G:$G,FC$6)</f>
        <v>0</v>
      </c>
      <c r="FD92" s="100">
        <f>SUMIFS('Pooled CF'!$I:$I,'Pooled CF'!$A:$A,$A92,'Pooled CF'!$G:$G,FD$6)</f>
        <v>0</v>
      </c>
      <c r="FE92" s="100">
        <f>SUMIFS('Pooled CF'!$I:$I,'Pooled CF'!$A:$A,$A92,'Pooled CF'!$G:$G,FE$6)</f>
        <v>0</v>
      </c>
      <c r="FF92" s="100">
        <f>SUMIFS('Pooled CF'!$I:$I,'Pooled CF'!$A:$A,$A92,'Pooled CF'!$G:$G,FF$6)</f>
        <v>0</v>
      </c>
      <c r="FG92" s="100">
        <f>SUMIFS('Pooled CF'!$I:$I,'Pooled CF'!$A:$A,$A92,'Pooled CF'!$G:$G,FG$6)</f>
        <v>0</v>
      </c>
      <c r="FH92" s="100">
        <f>SUMIFS('Pooled CF'!$I:$I,'Pooled CF'!$A:$A,$A92,'Pooled CF'!$G:$G,FH$6)</f>
        <v>0</v>
      </c>
      <c r="FI92" s="100">
        <f>SUMIFS('Pooled CF'!$I:$I,'Pooled CF'!$A:$A,$A92,'Pooled CF'!$G:$G,FI$6)</f>
        <v>0</v>
      </c>
      <c r="FJ92" s="100">
        <f>SUMIFS('Pooled CF'!$I:$I,'Pooled CF'!$A:$A,$A92,'Pooled CF'!$G:$G,FJ$6)</f>
        <v>0</v>
      </c>
      <c r="FK92" s="100">
        <f>SUMIFS('Pooled CF'!$I:$I,'Pooled CF'!$A:$A,$A92,'Pooled CF'!$G:$G,FK$6)</f>
        <v>0</v>
      </c>
      <c r="FL92" s="100">
        <f>SUMIFS('Pooled CF'!$I:$I,'Pooled CF'!$A:$A,$A92,'Pooled CF'!$G:$G,FL$6)</f>
        <v>21319389.549600668</v>
      </c>
      <c r="FM92" s="100">
        <f>SUMIFS('Pooled CF'!$I:$I,'Pooled CF'!$A:$A,$A92,'Pooled CF'!$G:$G,FM$6)</f>
        <v>0</v>
      </c>
      <c r="FN92" s="100">
        <f>SUMIFS('Pooled CF'!$I:$I,'Pooled CF'!$A:$A,$A92,'Pooled CF'!$G:$G,FN$6)</f>
        <v>0</v>
      </c>
      <c r="FO92" s="100">
        <f>SUMIFS('Pooled CF'!$I:$I,'Pooled CF'!$A:$A,$A92,'Pooled CF'!$G:$G,FO$6)</f>
        <v>0</v>
      </c>
      <c r="FP92" s="100">
        <f>SUMIFS('Pooled CF'!$I:$I,'Pooled CF'!$A:$A,$A92,'Pooled CF'!$G:$G,FP$6)</f>
        <v>0</v>
      </c>
      <c r="FQ92" s="100">
        <f>SUMIFS('Pooled CF'!$I:$I,'Pooled CF'!$A:$A,$A92,'Pooled CF'!$G:$G,FQ$6)</f>
        <v>0</v>
      </c>
      <c r="FR92" s="100">
        <f>SUMIFS('Pooled CF'!$I:$I,'Pooled CF'!$A:$A,$A92,'Pooled CF'!$G:$G,FR$6)</f>
        <v>0</v>
      </c>
      <c r="FS92" s="100">
        <f>SUMIFS('Pooled CF'!$I:$I,'Pooled CF'!$A:$A,$A92,'Pooled CF'!$G:$G,FS$6)</f>
        <v>0</v>
      </c>
      <c r="FT92" s="100">
        <f>SUMIFS('Pooled CF'!$I:$I,'Pooled CF'!$A:$A,$A92,'Pooled CF'!$G:$G,FT$6)</f>
        <v>0</v>
      </c>
      <c r="FU92" s="100">
        <f>SUMIFS('Pooled CF'!$I:$I,'Pooled CF'!$A:$A,$A92,'Pooled CF'!$G:$G,FU$6)</f>
        <v>0</v>
      </c>
      <c r="FV92" s="100">
        <f>SUMIFS('Pooled CF'!$I:$I,'Pooled CF'!$A:$A,$A92,'Pooled CF'!$G:$G,FV$6)</f>
        <v>0</v>
      </c>
      <c r="FW92" s="100">
        <f>SUMIFS('Pooled CF'!$I:$I,'Pooled CF'!$A:$A,$A92,'Pooled CF'!$G:$G,FW$6)</f>
        <v>0</v>
      </c>
      <c r="FX92" s="100">
        <f>SUMIFS('Pooled CF'!$I:$I,'Pooled CF'!$A:$A,$A92,'Pooled CF'!$G:$G,FX$6)</f>
        <v>0</v>
      </c>
      <c r="FY92" s="100">
        <f>SUMIFS('Pooled CF'!$I:$I,'Pooled CF'!$A:$A,$A92,'Pooled CF'!$G:$G,FY$6)</f>
        <v>0</v>
      </c>
      <c r="FZ92" s="100">
        <f>SUMIFS('Pooled CF'!$I:$I,'Pooled CF'!$A:$A,$A92,'Pooled CF'!$G:$G,FZ$6)</f>
        <v>0</v>
      </c>
      <c r="GA92" s="100">
        <f>SUMIFS('Pooled CF'!$I:$I,'Pooled CF'!$A:$A,$A92,'Pooled CF'!$G:$G,GA$6)</f>
        <v>0</v>
      </c>
      <c r="GB92" s="100">
        <f>SUMIFS('Pooled CF'!$I:$I,'Pooled CF'!$A:$A,$A92,'Pooled CF'!$G:$G,GB$6)</f>
        <v>0</v>
      </c>
      <c r="GC92" s="100">
        <f>SUMIFS('Pooled CF'!$I:$I,'Pooled CF'!$A:$A,$A92,'Pooled CF'!$G:$G,GC$6)</f>
        <v>0</v>
      </c>
      <c r="GD92" s="100">
        <f>SUMIFS('Pooled CF'!$I:$I,'Pooled CF'!$A:$A,$A92,'Pooled CF'!$G:$G,GD$6)</f>
        <v>0</v>
      </c>
      <c r="GE92" s="100">
        <f>SUMIFS('Pooled CF'!$I:$I,'Pooled CF'!$A:$A,$A92,'Pooled CF'!$G:$G,GE$6)</f>
        <v>0</v>
      </c>
      <c r="GF92" s="100">
        <f>SUMIFS('Pooled CF'!$I:$I,'Pooled CF'!$A:$A,$A92,'Pooled CF'!$G:$G,GF$6)</f>
        <v>0</v>
      </c>
      <c r="GG92" s="100">
        <f>SUMIFS('Pooled CF'!$I:$I,'Pooled CF'!$A:$A,$A92,'Pooled CF'!$G:$G,GG$6)</f>
        <v>0</v>
      </c>
      <c r="GH92" s="100">
        <f>SUMIFS('Pooled CF'!$I:$I,'Pooled CF'!$A:$A,$A92,'Pooled CF'!$G:$G,GH$6)</f>
        <v>0</v>
      </c>
      <c r="GI92" s="100">
        <f>SUMIFS('Pooled CF'!$I:$I,'Pooled CF'!$A:$A,$A92,'Pooled CF'!$G:$G,GI$6)</f>
        <v>0</v>
      </c>
      <c r="GJ92" s="100">
        <f>SUMIFS('Pooled CF'!$I:$I,'Pooled CF'!$A:$A,$A92,'Pooled CF'!$G:$G,GJ$6)</f>
        <v>0</v>
      </c>
      <c r="GK92" s="100">
        <f>SUMIFS('Pooled CF'!$I:$I,'Pooled CF'!$A:$A,$A92,'Pooled CF'!$G:$G,GK$6)</f>
        <v>0</v>
      </c>
      <c r="GL92" s="100">
        <f>SUMIFS('Pooled CF'!$I:$I,'Pooled CF'!$A:$A,$A92,'Pooled CF'!$G:$G,GL$6)</f>
        <v>0</v>
      </c>
      <c r="GM92" s="100">
        <f>SUMIFS('Pooled CF'!$I:$I,'Pooled CF'!$A:$A,$A92,'Pooled CF'!$G:$G,GM$6)</f>
        <v>0</v>
      </c>
      <c r="GN92" s="100">
        <f>SUMIFS('Pooled CF'!$I:$I,'Pooled CF'!$A:$A,$A92,'Pooled CF'!$G:$G,GN$6)</f>
        <v>0</v>
      </c>
      <c r="GO92" s="100">
        <f>SUMIFS('Pooled CF'!$I:$I,'Pooled CF'!$A:$A,$A92,'Pooled CF'!$G:$G,GO$6)</f>
        <v>0</v>
      </c>
      <c r="GP92" s="100">
        <f>SUMIFS('Pooled CF'!$I:$I,'Pooled CF'!$A:$A,$A92,'Pooled CF'!$G:$G,GP$6)</f>
        <v>0</v>
      </c>
      <c r="GQ92" s="100">
        <f>SUMIFS('Pooled CF'!$I:$I,'Pooled CF'!$A:$A,$A92,'Pooled CF'!$G:$G,GQ$6)</f>
        <v>0</v>
      </c>
      <c r="GR92" s="100">
        <f>SUMIFS('Pooled CF'!$I:$I,'Pooled CF'!$A:$A,$A92,'Pooled CF'!$G:$G,GR$6)</f>
        <v>0</v>
      </c>
      <c r="GS92" s="100">
        <f>SUMIFS('Pooled CF'!$I:$I,'Pooled CF'!$A:$A,$A92,'Pooled CF'!$G:$G,GS$6)</f>
        <v>0</v>
      </c>
      <c r="GU92" s="85">
        <f t="shared" si="204"/>
        <v>0</v>
      </c>
      <c r="GV92" s="85">
        <f t="shared" si="204"/>
        <v>0</v>
      </c>
      <c r="GW92" s="85">
        <f t="shared" si="204"/>
        <v>0</v>
      </c>
      <c r="GX92" s="85">
        <f t="shared" si="204"/>
        <v>0</v>
      </c>
      <c r="GY92" s="85">
        <f t="shared" si="204"/>
        <v>0</v>
      </c>
      <c r="GZ92" s="85">
        <f t="shared" si="204"/>
        <v>0</v>
      </c>
      <c r="HA92" s="85">
        <f t="shared" si="204"/>
        <v>0</v>
      </c>
      <c r="HB92" s="85">
        <f t="shared" si="204"/>
        <v>0</v>
      </c>
      <c r="HC92" s="85">
        <f t="shared" si="204"/>
        <v>0</v>
      </c>
      <c r="HD92" s="85">
        <f t="shared" si="204"/>
        <v>0</v>
      </c>
      <c r="HE92" s="85">
        <f t="shared" si="204"/>
        <v>0</v>
      </c>
      <c r="HF92" s="85">
        <f t="shared" si="204"/>
        <v>0</v>
      </c>
      <c r="HG92" s="85">
        <f t="shared" si="204"/>
        <v>0</v>
      </c>
      <c r="HH92" s="85">
        <f t="shared" si="204"/>
        <v>21319389.549600668</v>
      </c>
      <c r="HI92" s="85">
        <f t="shared" si="204"/>
        <v>0</v>
      </c>
      <c r="HJ92" s="85">
        <f t="shared" si="204"/>
        <v>0</v>
      </c>
      <c r="HK92" s="85">
        <f t="shared" si="203"/>
        <v>21319389.549600668</v>
      </c>
    </row>
    <row r="93" spans="1:219" hidden="1" outlineLevel="1" x14ac:dyDescent="0.75">
      <c r="A93" s="112" t="str">
        <f t="shared" si="201"/>
        <v>MSBAM 2017-C33 B-Piece Cashflow</v>
      </c>
      <c r="B93" s="112" t="str">
        <f t="shared" si="201"/>
        <v>MSBAM 2017-C33</v>
      </c>
      <c r="C93" s="104"/>
      <c r="D93" s="87"/>
      <c r="E93" s="88"/>
      <c r="F93" s="85"/>
      <c r="G93" s="85"/>
      <c r="H93" s="86"/>
      <c r="I93" s="95"/>
      <c r="K93" s="100">
        <f>SUMIFS('Pooled CF'!$I:$I,'Pooled CF'!$A:$A,$A93,'Pooled CF'!$G:$G,K$6)</f>
        <v>0</v>
      </c>
      <c r="L93" s="100">
        <f>SUMIFS('Pooled CF'!$I:$I,'Pooled CF'!$A:$A,$A93,'Pooled CF'!$G:$G,L$6)</f>
        <v>0</v>
      </c>
      <c r="M93" s="100">
        <f>SUMIFS('Pooled CF'!$I:$I,'Pooled CF'!$A:$A,$A93,'Pooled CF'!$G:$G,M$6)</f>
        <v>0</v>
      </c>
      <c r="N93" s="100">
        <f>SUMIFS('Pooled CF'!$I:$I,'Pooled CF'!$A:$A,$A93,'Pooled CF'!$G:$G,N$6)</f>
        <v>0</v>
      </c>
      <c r="O93" s="100">
        <f>SUMIFS('Pooled CF'!$I:$I,'Pooled CF'!$A:$A,$A93,'Pooled CF'!$G:$G,O$6)</f>
        <v>0</v>
      </c>
      <c r="P93" s="100">
        <f>SUMIFS('Pooled CF'!$I:$I,'Pooled CF'!$A:$A,$A93,'Pooled CF'!$G:$G,P$6)</f>
        <v>0</v>
      </c>
      <c r="Q93" s="100">
        <f>SUMIFS('Pooled CF'!$I:$I,'Pooled CF'!$A:$A,$A93,'Pooled CF'!$G:$G,Q$6)</f>
        <v>0</v>
      </c>
      <c r="R93" s="100">
        <f>SUMIFS('Pooled CF'!$I:$I,'Pooled CF'!$A:$A,$A93,'Pooled CF'!$G:$G,R$6)</f>
        <v>0</v>
      </c>
      <c r="S93" s="100">
        <f>SUMIFS('Pooled CF'!$I:$I,'Pooled CF'!$A:$A,$A93,'Pooled CF'!$G:$G,S$6)</f>
        <v>0</v>
      </c>
      <c r="T93" s="100">
        <f>SUMIFS('Pooled CF'!$I:$I,'Pooled CF'!$A:$A,$A93,'Pooled CF'!$G:$G,T$6)</f>
        <v>0</v>
      </c>
      <c r="U93" s="100">
        <f>SUMIFS('Pooled CF'!$I:$I,'Pooled CF'!$A:$A,$A93,'Pooled CF'!$G:$G,U$6)</f>
        <v>0</v>
      </c>
      <c r="V93" s="100">
        <f>SUMIFS('Pooled CF'!$I:$I,'Pooled CF'!$A:$A,$A93,'Pooled CF'!$G:$G,V$6)</f>
        <v>0</v>
      </c>
      <c r="W93" s="100">
        <f>SUMIFS('Pooled CF'!$I:$I,'Pooled CF'!$A:$A,$A93,'Pooled CF'!$G:$G,W$6)</f>
        <v>0</v>
      </c>
      <c r="X93" s="100">
        <f>SUMIFS('Pooled CF'!$I:$I,'Pooled CF'!$A:$A,$A93,'Pooled CF'!$G:$G,X$6)</f>
        <v>0</v>
      </c>
      <c r="Y93" s="100">
        <f>SUMIFS('Pooled CF'!$I:$I,'Pooled CF'!$A:$A,$A93,'Pooled CF'!$G:$G,Y$6)</f>
        <v>0</v>
      </c>
      <c r="Z93" s="100">
        <f>SUMIFS('Pooled CF'!$I:$I,'Pooled CF'!$A:$A,$A93,'Pooled CF'!$G:$G,Z$6)</f>
        <v>0</v>
      </c>
      <c r="AA93" s="100">
        <f>SUMIFS('Pooled CF'!$I:$I,'Pooled CF'!$A:$A,$A93,'Pooled CF'!$G:$G,AA$6)</f>
        <v>0</v>
      </c>
      <c r="AB93" s="100">
        <f>SUMIFS('Pooled CF'!$I:$I,'Pooled CF'!$A:$A,$A93,'Pooled CF'!$G:$G,AB$6)</f>
        <v>0</v>
      </c>
      <c r="AC93" s="100">
        <f>SUMIFS('Pooled CF'!$I:$I,'Pooled CF'!$A:$A,$A93,'Pooled CF'!$G:$G,AC$6)</f>
        <v>0</v>
      </c>
      <c r="AD93" s="100">
        <f>SUMIFS('Pooled CF'!$I:$I,'Pooled CF'!$A:$A,$A93,'Pooled CF'!$G:$G,AD$6)</f>
        <v>0</v>
      </c>
      <c r="AE93" s="100">
        <f>SUMIFS('Pooled CF'!$I:$I,'Pooled CF'!$A:$A,$A93,'Pooled CF'!$G:$G,AE$6)</f>
        <v>0</v>
      </c>
      <c r="AF93" s="100">
        <f>SUMIFS('Pooled CF'!$I:$I,'Pooled CF'!$A:$A,$A93,'Pooled CF'!$G:$G,AF$6)</f>
        <v>0</v>
      </c>
      <c r="AG93" s="100">
        <f>SUMIFS('Pooled CF'!$I:$I,'Pooled CF'!$A:$A,$A93,'Pooled CF'!$G:$G,AG$6)</f>
        <v>0</v>
      </c>
      <c r="AH93" s="100">
        <f>SUMIFS('Pooled CF'!$I:$I,'Pooled CF'!$A:$A,$A93,'Pooled CF'!$G:$G,AH$6)</f>
        <v>0</v>
      </c>
      <c r="AI93" s="100">
        <f>SUMIFS('Pooled CF'!$I:$I,'Pooled CF'!$A:$A,$A93,'Pooled CF'!$G:$G,AI$6)</f>
        <v>0</v>
      </c>
      <c r="AJ93" s="100">
        <f>SUMIFS('Pooled CF'!$I:$I,'Pooled CF'!$A:$A,$A93,'Pooled CF'!$G:$G,AJ$6)</f>
        <v>0</v>
      </c>
      <c r="AK93" s="100">
        <f>SUMIFS('Pooled CF'!$I:$I,'Pooled CF'!$A:$A,$A93,'Pooled CF'!$G:$G,AK$6)</f>
        <v>0</v>
      </c>
      <c r="AL93" s="100">
        <f>SUMIFS('Pooled CF'!$I:$I,'Pooled CF'!$A:$A,$A93,'Pooled CF'!$G:$G,AL$6)</f>
        <v>0</v>
      </c>
      <c r="AM93" s="100">
        <f>SUMIFS('Pooled CF'!$I:$I,'Pooled CF'!$A:$A,$A93,'Pooled CF'!$G:$G,AM$6)</f>
        <v>0</v>
      </c>
      <c r="AN93" s="100">
        <f>SUMIFS('Pooled CF'!$I:$I,'Pooled CF'!$A:$A,$A93,'Pooled CF'!$G:$G,AN$6)</f>
        <v>0</v>
      </c>
      <c r="AO93" s="100">
        <f>SUMIFS('Pooled CF'!$I:$I,'Pooled CF'!$A:$A,$A93,'Pooled CF'!$G:$G,AO$6)</f>
        <v>0</v>
      </c>
      <c r="AP93" s="100">
        <f>SUMIFS('Pooled CF'!$I:$I,'Pooled CF'!$A:$A,$A93,'Pooled CF'!$G:$G,AP$6)</f>
        <v>0</v>
      </c>
      <c r="AQ93" s="100">
        <f>SUMIFS('Pooled CF'!$I:$I,'Pooled CF'!$A:$A,$A93,'Pooled CF'!$G:$G,AQ$6)</f>
        <v>0</v>
      </c>
      <c r="AR93" s="100">
        <f>SUMIFS('Pooled CF'!$I:$I,'Pooled CF'!$A:$A,$A93,'Pooled CF'!$G:$G,AR$6)</f>
        <v>0</v>
      </c>
      <c r="AS93" s="100">
        <f>SUMIFS('Pooled CF'!$I:$I,'Pooled CF'!$A:$A,$A93,'Pooled CF'!$G:$G,AS$6)</f>
        <v>0</v>
      </c>
      <c r="AT93" s="100">
        <f>SUMIFS('Pooled CF'!$I:$I,'Pooled CF'!$A:$A,$A93,'Pooled CF'!$G:$G,AT$6)</f>
        <v>0</v>
      </c>
      <c r="AU93" s="100">
        <f>SUMIFS('Pooled CF'!$I:$I,'Pooled CF'!$A:$A,$A93,'Pooled CF'!$G:$G,AU$6)</f>
        <v>0</v>
      </c>
      <c r="AV93" s="100">
        <f>SUMIFS('Pooled CF'!$I:$I,'Pooled CF'!$A:$A,$A93,'Pooled CF'!$G:$G,AV$6)</f>
        <v>0</v>
      </c>
      <c r="AW93" s="100">
        <f>SUMIFS('Pooled CF'!$I:$I,'Pooled CF'!$A:$A,$A93,'Pooled CF'!$G:$G,AW$6)</f>
        <v>0</v>
      </c>
      <c r="AX93" s="100">
        <f>SUMIFS('Pooled CF'!$I:$I,'Pooled CF'!$A:$A,$A93,'Pooled CF'!$G:$G,AX$6)</f>
        <v>0</v>
      </c>
      <c r="AY93" s="100">
        <f>SUMIFS('Pooled CF'!$I:$I,'Pooled CF'!$A:$A,$A93,'Pooled CF'!$G:$G,AY$6)</f>
        <v>0</v>
      </c>
      <c r="AZ93" s="100">
        <f>SUMIFS('Pooled CF'!$I:$I,'Pooled CF'!$A:$A,$A93,'Pooled CF'!$G:$G,AZ$6)</f>
        <v>0</v>
      </c>
      <c r="BA93" s="100">
        <f>SUMIFS('Pooled CF'!$I:$I,'Pooled CF'!$A:$A,$A93,'Pooled CF'!$G:$G,BA$6)</f>
        <v>0</v>
      </c>
      <c r="BB93" s="100">
        <f>SUMIFS('Pooled CF'!$I:$I,'Pooled CF'!$A:$A,$A93,'Pooled CF'!$G:$G,BB$6)</f>
        <v>0</v>
      </c>
      <c r="BC93" s="100">
        <f>SUMIFS('Pooled CF'!$I:$I,'Pooled CF'!$A:$A,$A93,'Pooled CF'!$G:$G,BC$6)</f>
        <v>0</v>
      </c>
      <c r="BD93" s="100">
        <f>SUMIFS('Pooled CF'!$I:$I,'Pooled CF'!$A:$A,$A93,'Pooled CF'!$G:$G,BD$6)</f>
        <v>0</v>
      </c>
      <c r="BE93" s="100">
        <f>SUMIFS('Pooled CF'!$I:$I,'Pooled CF'!$A:$A,$A93,'Pooled CF'!$G:$G,BE$6)</f>
        <v>0</v>
      </c>
      <c r="BF93" s="100">
        <f>SUMIFS('Pooled CF'!$I:$I,'Pooled CF'!$A:$A,$A93,'Pooled CF'!$G:$G,BF$6)</f>
        <v>0</v>
      </c>
      <c r="BG93" s="100">
        <f>SUMIFS('Pooled CF'!$I:$I,'Pooled CF'!$A:$A,$A93,'Pooled CF'!$G:$G,BG$6)</f>
        <v>0</v>
      </c>
      <c r="BH93" s="100">
        <f>SUMIFS('Pooled CF'!$I:$I,'Pooled CF'!$A:$A,$A93,'Pooled CF'!$G:$G,BH$6)</f>
        <v>0</v>
      </c>
      <c r="BI93" s="100">
        <f>SUMIFS('Pooled CF'!$I:$I,'Pooled CF'!$A:$A,$A93,'Pooled CF'!$G:$G,BI$6)</f>
        <v>0</v>
      </c>
      <c r="BJ93" s="100">
        <f>SUMIFS('Pooled CF'!$I:$I,'Pooled CF'!$A:$A,$A93,'Pooled CF'!$G:$G,BJ$6)</f>
        <v>0</v>
      </c>
      <c r="BK93" s="100">
        <f>SUMIFS('Pooled CF'!$I:$I,'Pooled CF'!$A:$A,$A93,'Pooled CF'!$G:$G,BK$6)</f>
        <v>0</v>
      </c>
      <c r="BL93" s="100">
        <f>SUMIFS('Pooled CF'!$I:$I,'Pooled CF'!$A:$A,$A93,'Pooled CF'!$G:$G,BL$6)</f>
        <v>0</v>
      </c>
      <c r="BM93" s="100">
        <f>SUMIFS('Pooled CF'!$I:$I,'Pooled CF'!$A:$A,$A93,'Pooled CF'!$G:$G,BM$6)</f>
        <v>0</v>
      </c>
      <c r="BN93" s="100">
        <f>SUMIFS('Pooled CF'!$I:$I,'Pooled CF'!$A:$A,$A93,'Pooled CF'!$G:$G,BN$6)</f>
        <v>0</v>
      </c>
      <c r="BO93" s="100">
        <f>SUMIFS('Pooled CF'!$I:$I,'Pooled CF'!$A:$A,$A93,'Pooled CF'!$G:$G,BO$6)</f>
        <v>0</v>
      </c>
      <c r="BP93" s="100">
        <f>SUMIFS('Pooled CF'!$I:$I,'Pooled CF'!$A:$A,$A93,'Pooled CF'!$G:$G,BP$6)</f>
        <v>0</v>
      </c>
      <c r="BQ93" s="100">
        <f>SUMIFS('Pooled CF'!$I:$I,'Pooled CF'!$A:$A,$A93,'Pooled CF'!$G:$G,BQ$6)</f>
        <v>0</v>
      </c>
      <c r="BR93" s="100">
        <f>SUMIFS('Pooled CF'!$I:$I,'Pooled CF'!$A:$A,$A93,'Pooled CF'!$G:$G,BR$6)</f>
        <v>0</v>
      </c>
      <c r="BS93" s="100">
        <f>SUMIFS('Pooled CF'!$I:$I,'Pooled CF'!$A:$A,$A93,'Pooled CF'!$G:$G,BS$6)</f>
        <v>0</v>
      </c>
      <c r="BT93" s="100">
        <f>SUMIFS('Pooled CF'!$I:$I,'Pooled CF'!$A:$A,$A93,'Pooled CF'!$G:$G,BT$6)</f>
        <v>0</v>
      </c>
      <c r="BU93" s="100">
        <f>SUMIFS('Pooled CF'!$I:$I,'Pooled CF'!$A:$A,$A93,'Pooled CF'!$G:$G,BU$6)</f>
        <v>0</v>
      </c>
      <c r="BV93" s="100">
        <f>SUMIFS('Pooled CF'!$I:$I,'Pooled CF'!$A:$A,$A93,'Pooled CF'!$G:$G,BV$6)</f>
        <v>0</v>
      </c>
      <c r="BW93" s="100">
        <f>SUMIFS('Pooled CF'!$I:$I,'Pooled CF'!$A:$A,$A93,'Pooled CF'!$G:$G,BW$6)</f>
        <v>0</v>
      </c>
      <c r="BX93" s="100">
        <f>SUMIFS('Pooled CF'!$I:$I,'Pooled CF'!$A:$A,$A93,'Pooled CF'!$G:$G,BX$6)</f>
        <v>0</v>
      </c>
      <c r="BY93" s="100">
        <f>SUMIFS('Pooled CF'!$I:$I,'Pooled CF'!$A:$A,$A93,'Pooled CF'!$G:$G,BY$6)</f>
        <v>0</v>
      </c>
      <c r="BZ93" s="100">
        <f>SUMIFS('Pooled CF'!$I:$I,'Pooled CF'!$A:$A,$A93,'Pooled CF'!$G:$G,BZ$6)</f>
        <v>0</v>
      </c>
      <c r="CA93" s="100">
        <f>SUMIFS('Pooled CF'!$I:$I,'Pooled CF'!$A:$A,$A93,'Pooled CF'!$G:$G,CA$6)</f>
        <v>0</v>
      </c>
      <c r="CB93" s="100">
        <f>SUMIFS('Pooled CF'!$I:$I,'Pooled CF'!$A:$A,$A93,'Pooled CF'!$G:$G,CB$6)</f>
        <v>0</v>
      </c>
      <c r="CC93" s="100">
        <f>SUMIFS('Pooled CF'!$I:$I,'Pooled CF'!$A:$A,$A93,'Pooled CF'!$G:$G,CC$6)</f>
        <v>0</v>
      </c>
      <c r="CD93" s="100">
        <f>SUMIFS('Pooled CF'!$I:$I,'Pooled CF'!$A:$A,$A93,'Pooled CF'!$G:$G,CD$6)</f>
        <v>0</v>
      </c>
      <c r="CE93" s="100">
        <f>SUMIFS('Pooled CF'!$I:$I,'Pooled CF'!$A:$A,$A93,'Pooled CF'!$G:$G,CE$6)</f>
        <v>0</v>
      </c>
      <c r="CF93" s="100">
        <f>SUMIFS('Pooled CF'!$I:$I,'Pooled CF'!$A:$A,$A93,'Pooled CF'!$G:$G,CF$6)</f>
        <v>0</v>
      </c>
      <c r="CG93" s="100">
        <f>SUMIFS('Pooled CF'!$I:$I,'Pooled CF'!$A:$A,$A93,'Pooled CF'!$G:$G,CG$6)</f>
        <v>0</v>
      </c>
      <c r="CH93" s="100">
        <f>SUMIFS('Pooled CF'!$I:$I,'Pooled CF'!$A:$A,$A93,'Pooled CF'!$G:$G,CH$6)</f>
        <v>0</v>
      </c>
      <c r="CI93" s="100">
        <f>SUMIFS('Pooled CF'!$I:$I,'Pooled CF'!$A:$A,$A93,'Pooled CF'!$G:$G,CI$6)</f>
        <v>0</v>
      </c>
      <c r="CJ93" s="100">
        <f>SUMIFS('Pooled CF'!$I:$I,'Pooled CF'!$A:$A,$A93,'Pooled CF'!$G:$G,CJ$6)</f>
        <v>0</v>
      </c>
      <c r="CK93" s="100">
        <f>SUMIFS('Pooled CF'!$I:$I,'Pooled CF'!$A:$A,$A93,'Pooled CF'!$G:$G,CK$6)</f>
        <v>0</v>
      </c>
      <c r="CL93" s="100">
        <f>SUMIFS('Pooled CF'!$I:$I,'Pooled CF'!$A:$A,$A93,'Pooled CF'!$G:$G,CL$6)</f>
        <v>0</v>
      </c>
      <c r="CM93" s="100">
        <f>SUMIFS('Pooled CF'!$I:$I,'Pooled CF'!$A:$A,$A93,'Pooled CF'!$G:$G,CM$6)</f>
        <v>0</v>
      </c>
      <c r="CN93" s="100">
        <f>SUMIFS('Pooled CF'!$I:$I,'Pooled CF'!$A:$A,$A93,'Pooled CF'!$G:$G,CN$6)</f>
        <v>0</v>
      </c>
      <c r="CO93" s="100">
        <f>SUMIFS('Pooled CF'!$I:$I,'Pooled CF'!$A:$A,$A93,'Pooled CF'!$G:$G,CO$6)</f>
        <v>0</v>
      </c>
      <c r="CP93" s="100">
        <f>SUMIFS('Pooled CF'!$I:$I,'Pooled CF'!$A:$A,$A93,'Pooled CF'!$G:$G,CP$6)</f>
        <v>0</v>
      </c>
      <c r="CQ93" s="100">
        <f>SUMIFS('Pooled CF'!$I:$I,'Pooled CF'!$A:$A,$A93,'Pooled CF'!$G:$G,CQ$6)</f>
        <v>0</v>
      </c>
      <c r="CR93" s="100">
        <f>SUMIFS('Pooled CF'!$I:$I,'Pooled CF'!$A:$A,$A93,'Pooled CF'!$G:$G,CR$6)</f>
        <v>0</v>
      </c>
      <c r="CS93" s="100">
        <f>SUMIFS('Pooled CF'!$I:$I,'Pooled CF'!$A:$A,$A93,'Pooled CF'!$G:$G,CS$6)</f>
        <v>0</v>
      </c>
      <c r="CT93" s="100">
        <f>SUMIFS('Pooled CF'!$I:$I,'Pooled CF'!$A:$A,$A93,'Pooled CF'!$G:$G,CT$6)</f>
        <v>0</v>
      </c>
      <c r="CU93" s="100">
        <f>SUMIFS('Pooled CF'!$I:$I,'Pooled CF'!$A:$A,$A93,'Pooled CF'!$G:$G,CU$6)</f>
        <v>0</v>
      </c>
      <c r="CV93" s="100">
        <f>SUMIFS('Pooled CF'!$I:$I,'Pooled CF'!$A:$A,$A93,'Pooled CF'!$G:$G,CV$6)</f>
        <v>0</v>
      </c>
      <c r="CW93" s="100">
        <f>SUMIFS('Pooled CF'!$I:$I,'Pooled CF'!$A:$A,$A93,'Pooled CF'!$G:$G,CW$6)</f>
        <v>0</v>
      </c>
      <c r="CX93" s="100">
        <f>SUMIFS('Pooled CF'!$I:$I,'Pooled CF'!$A:$A,$A93,'Pooled CF'!$G:$G,CX$6)</f>
        <v>0</v>
      </c>
      <c r="CY93" s="100">
        <f>SUMIFS('Pooled CF'!$I:$I,'Pooled CF'!$A:$A,$A93,'Pooled CF'!$G:$G,CY$6)</f>
        <v>0</v>
      </c>
      <c r="CZ93" s="100">
        <f>SUMIFS('Pooled CF'!$I:$I,'Pooled CF'!$A:$A,$A93,'Pooled CF'!$G:$G,CZ$6)</f>
        <v>0</v>
      </c>
      <c r="DA93" s="100">
        <f>SUMIFS('Pooled CF'!$I:$I,'Pooled CF'!$A:$A,$A93,'Pooled CF'!$G:$G,DA$6)</f>
        <v>0</v>
      </c>
      <c r="DB93" s="100">
        <f>SUMIFS('Pooled CF'!$I:$I,'Pooled CF'!$A:$A,$A93,'Pooled CF'!$G:$G,DB$6)</f>
        <v>0</v>
      </c>
      <c r="DC93" s="100">
        <f>SUMIFS('Pooled CF'!$I:$I,'Pooled CF'!$A:$A,$A93,'Pooled CF'!$G:$G,DC$6)</f>
        <v>0</v>
      </c>
      <c r="DD93" s="100">
        <f>SUMIFS('Pooled CF'!$I:$I,'Pooled CF'!$A:$A,$A93,'Pooled CF'!$G:$G,DD$6)</f>
        <v>0</v>
      </c>
      <c r="DE93" s="100">
        <f>SUMIFS('Pooled CF'!$I:$I,'Pooled CF'!$A:$A,$A93,'Pooled CF'!$G:$G,DE$6)</f>
        <v>0</v>
      </c>
      <c r="DF93" s="100">
        <f>SUMIFS('Pooled CF'!$I:$I,'Pooled CF'!$A:$A,$A93,'Pooled CF'!$G:$G,DF$6)</f>
        <v>0</v>
      </c>
      <c r="DG93" s="100">
        <f>SUMIFS('Pooled CF'!$I:$I,'Pooled CF'!$A:$A,$A93,'Pooled CF'!$G:$G,DG$6)</f>
        <v>0</v>
      </c>
      <c r="DH93" s="100">
        <f>SUMIFS('Pooled CF'!$I:$I,'Pooled CF'!$A:$A,$A93,'Pooled CF'!$G:$G,DH$6)</f>
        <v>0</v>
      </c>
      <c r="DI93" s="100">
        <f>SUMIFS('Pooled CF'!$I:$I,'Pooled CF'!$A:$A,$A93,'Pooled CF'!$G:$G,DI$6)</f>
        <v>0</v>
      </c>
      <c r="DJ93" s="100">
        <f>SUMIFS('Pooled CF'!$I:$I,'Pooled CF'!$A:$A,$A93,'Pooled CF'!$G:$G,DJ$6)</f>
        <v>0</v>
      </c>
      <c r="DK93" s="100">
        <f>SUMIFS('Pooled CF'!$I:$I,'Pooled CF'!$A:$A,$A93,'Pooled CF'!$G:$G,DK$6)</f>
        <v>0</v>
      </c>
      <c r="DL93" s="100">
        <f>SUMIFS('Pooled CF'!$I:$I,'Pooled CF'!$A:$A,$A93,'Pooled CF'!$G:$G,DL$6)</f>
        <v>0</v>
      </c>
      <c r="DM93" s="100">
        <f>SUMIFS('Pooled CF'!$I:$I,'Pooled CF'!$A:$A,$A93,'Pooled CF'!$G:$G,DM$6)</f>
        <v>0</v>
      </c>
      <c r="DN93" s="100">
        <f>SUMIFS('Pooled CF'!$I:$I,'Pooled CF'!$A:$A,$A93,'Pooled CF'!$G:$G,DN$6)</f>
        <v>0</v>
      </c>
      <c r="DO93" s="100">
        <f>SUMIFS('Pooled CF'!$I:$I,'Pooled CF'!$A:$A,$A93,'Pooled CF'!$G:$G,DO$6)</f>
        <v>0</v>
      </c>
      <c r="DP93" s="100">
        <f>SUMIFS('Pooled CF'!$I:$I,'Pooled CF'!$A:$A,$A93,'Pooled CF'!$G:$G,DP$6)</f>
        <v>0</v>
      </c>
      <c r="DQ93" s="100">
        <f>SUMIFS('Pooled CF'!$I:$I,'Pooled CF'!$A:$A,$A93,'Pooled CF'!$G:$G,DQ$6)</f>
        <v>0</v>
      </c>
      <c r="DR93" s="100">
        <f>SUMIFS('Pooled CF'!$I:$I,'Pooled CF'!$A:$A,$A93,'Pooled CF'!$G:$G,DR$6)</f>
        <v>0</v>
      </c>
      <c r="DS93" s="100">
        <f>SUMIFS('Pooled CF'!$I:$I,'Pooled CF'!$A:$A,$A93,'Pooled CF'!$G:$G,DS$6)</f>
        <v>0</v>
      </c>
      <c r="DT93" s="100">
        <f>SUMIFS('Pooled CF'!$I:$I,'Pooled CF'!$A:$A,$A93,'Pooled CF'!$G:$G,DT$6)</f>
        <v>0</v>
      </c>
      <c r="DU93" s="100">
        <f>SUMIFS('Pooled CF'!$I:$I,'Pooled CF'!$A:$A,$A93,'Pooled CF'!$G:$G,DU$6)</f>
        <v>0</v>
      </c>
      <c r="DV93" s="100">
        <f>SUMIFS('Pooled CF'!$I:$I,'Pooled CF'!$A:$A,$A93,'Pooled CF'!$G:$G,DV$6)</f>
        <v>0</v>
      </c>
      <c r="DW93" s="100">
        <f>SUMIFS('Pooled CF'!$I:$I,'Pooled CF'!$A:$A,$A93,'Pooled CF'!$G:$G,DW$6)</f>
        <v>0</v>
      </c>
      <c r="DX93" s="100">
        <f>SUMIFS('Pooled CF'!$I:$I,'Pooled CF'!$A:$A,$A93,'Pooled CF'!$G:$G,DX$6)</f>
        <v>0</v>
      </c>
      <c r="DY93" s="100">
        <f>SUMIFS('Pooled CF'!$I:$I,'Pooled CF'!$A:$A,$A93,'Pooled CF'!$G:$G,DY$6)</f>
        <v>0</v>
      </c>
      <c r="DZ93" s="100">
        <f>SUMIFS('Pooled CF'!$I:$I,'Pooled CF'!$A:$A,$A93,'Pooled CF'!$G:$G,DZ$6)</f>
        <v>0</v>
      </c>
      <c r="EA93" s="100">
        <f>SUMIFS('Pooled CF'!$I:$I,'Pooled CF'!$A:$A,$A93,'Pooled CF'!$G:$G,EA$6)</f>
        <v>0</v>
      </c>
      <c r="EB93" s="100">
        <f>SUMIFS('Pooled CF'!$I:$I,'Pooled CF'!$A:$A,$A93,'Pooled CF'!$G:$G,EB$6)</f>
        <v>0</v>
      </c>
      <c r="EC93" s="100">
        <f>SUMIFS('Pooled CF'!$I:$I,'Pooled CF'!$A:$A,$A93,'Pooled CF'!$G:$G,EC$6)</f>
        <v>0</v>
      </c>
      <c r="ED93" s="100">
        <f>SUMIFS('Pooled CF'!$I:$I,'Pooled CF'!$A:$A,$A93,'Pooled CF'!$G:$G,ED$6)</f>
        <v>0</v>
      </c>
      <c r="EE93" s="100">
        <f>SUMIFS('Pooled CF'!$I:$I,'Pooled CF'!$A:$A,$A93,'Pooled CF'!$G:$G,EE$6)</f>
        <v>0</v>
      </c>
      <c r="EF93" s="100">
        <f>SUMIFS('Pooled CF'!$I:$I,'Pooled CF'!$A:$A,$A93,'Pooled CF'!$G:$G,EF$6)</f>
        <v>0</v>
      </c>
      <c r="EG93" s="100">
        <f>SUMIFS('Pooled CF'!$I:$I,'Pooled CF'!$A:$A,$A93,'Pooled CF'!$G:$G,EG$6)</f>
        <v>0</v>
      </c>
      <c r="EH93" s="100">
        <f>SUMIFS('Pooled CF'!$I:$I,'Pooled CF'!$A:$A,$A93,'Pooled CF'!$G:$G,EH$6)</f>
        <v>0</v>
      </c>
      <c r="EI93" s="100">
        <f>SUMIFS('Pooled CF'!$I:$I,'Pooled CF'!$A:$A,$A93,'Pooled CF'!$G:$G,EI$6)</f>
        <v>0</v>
      </c>
      <c r="EJ93" s="100">
        <f>SUMIFS('Pooled CF'!$I:$I,'Pooled CF'!$A:$A,$A93,'Pooled CF'!$G:$G,EJ$6)</f>
        <v>0</v>
      </c>
      <c r="EK93" s="100">
        <f>SUMIFS('Pooled CF'!$I:$I,'Pooled CF'!$A:$A,$A93,'Pooled CF'!$G:$G,EK$6)</f>
        <v>0</v>
      </c>
      <c r="EL93" s="100">
        <f>SUMIFS('Pooled CF'!$I:$I,'Pooled CF'!$A:$A,$A93,'Pooled CF'!$G:$G,EL$6)</f>
        <v>0</v>
      </c>
      <c r="EM93" s="100">
        <f>SUMIFS('Pooled CF'!$I:$I,'Pooled CF'!$A:$A,$A93,'Pooled CF'!$G:$G,EM$6)</f>
        <v>0</v>
      </c>
      <c r="EN93" s="100">
        <f>SUMIFS('Pooled CF'!$I:$I,'Pooled CF'!$A:$A,$A93,'Pooled CF'!$G:$G,EN$6)</f>
        <v>0</v>
      </c>
      <c r="EO93" s="100">
        <f>SUMIFS('Pooled CF'!$I:$I,'Pooled CF'!$A:$A,$A93,'Pooled CF'!$G:$G,EO$6)</f>
        <v>0</v>
      </c>
      <c r="EP93" s="100">
        <f>SUMIFS('Pooled CF'!$I:$I,'Pooled CF'!$A:$A,$A93,'Pooled CF'!$G:$G,EP$6)</f>
        <v>0</v>
      </c>
      <c r="EQ93" s="100">
        <f>SUMIFS('Pooled CF'!$I:$I,'Pooled CF'!$A:$A,$A93,'Pooled CF'!$G:$G,EQ$6)</f>
        <v>0</v>
      </c>
      <c r="ER93" s="100">
        <f>SUMIFS('Pooled CF'!$I:$I,'Pooled CF'!$A:$A,$A93,'Pooled CF'!$G:$G,ER$6)</f>
        <v>0</v>
      </c>
      <c r="ES93" s="100">
        <f>SUMIFS('Pooled CF'!$I:$I,'Pooled CF'!$A:$A,$A93,'Pooled CF'!$G:$G,ES$6)</f>
        <v>0</v>
      </c>
      <c r="ET93" s="100">
        <f>SUMIFS('Pooled CF'!$I:$I,'Pooled CF'!$A:$A,$A93,'Pooled CF'!$G:$G,ET$6)</f>
        <v>0</v>
      </c>
      <c r="EU93" s="100">
        <f>SUMIFS('Pooled CF'!$I:$I,'Pooled CF'!$A:$A,$A93,'Pooled CF'!$G:$G,EU$6)</f>
        <v>0</v>
      </c>
      <c r="EV93" s="100">
        <f>SUMIFS('Pooled CF'!$I:$I,'Pooled CF'!$A:$A,$A93,'Pooled CF'!$G:$G,EV$6)</f>
        <v>0</v>
      </c>
      <c r="EW93" s="100">
        <f>SUMIFS('Pooled CF'!$I:$I,'Pooled CF'!$A:$A,$A93,'Pooled CF'!$G:$G,EW$6)</f>
        <v>0</v>
      </c>
      <c r="EX93" s="100">
        <f>SUMIFS('Pooled CF'!$I:$I,'Pooled CF'!$A:$A,$A93,'Pooled CF'!$G:$G,EX$6)</f>
        <v>0</v>
      </c>
      <c r="EY93" s="100">
        <f>SUMIFS('Pooled CF'!$I:$I,'Pooled CF'!$A:$A,$A93,'Pooled CF'!$G:$G,EY$6)</f>
        <v>0</v>
      </c>
      <c r="EZ93" s="100">
        <f>SUMIFS('Pooled CF'!$I:$I,'Pooled CF'!$A:$A,$A93,'Pooled CF'!$G:$G,EZ$6)</f>
        <v>0</v>
      </c>
      <c r="FA93" s="100">
        <f>SUMIFS('Pooled CF'!$I:$I,'Pooled CF'!$A:$A,$A93,'Pooled CF'!$G:$G,FA$6)</f>
        <v>0</v>
      </c>
      <c r="FB93" s="100">
        <f>SUMIFS('Pooled CF'!$I:$I,'Pooled CF'!$A:$A,$A93,'Pooled CF'!$G:$G,FB$6)</f>
        <v>0</v>
      </c>
      <c r="FC93" s="100">
        <f>SUMIFS('Pooled CF'!$I:$I,'Pooled CF'!$A:$A,$A93,'Pooled CF'!$G:$G,FC$6)</f>
        <v>0</v>
      </c>
      <c r="FD93" s="100">
        <f>SUMIFS('Pooled CF'!$I:$I,'Pooled CF'!$A:$A,$A93,'Pooled CF'!$G:$G,FD$6)</f>
        <v>0</v>
      </c>
      <c r="FE93" s="100">
        <f>SUMIFS('Pooled CF'!$I:$I,'Pooled CF'!$A:$A,$A93,'Pooled CF'!$G:$G,FE$6)</f>
        <v>0</v>
      </c>
      <c r="FF93" s="100">
        <f>SUMIFS('Pooled CF'!$I:$I,'Pooled CF'!$A:$A,$A93,'Pooled CF'!$G:$G,FF$6)</f>
        <v>0</v>
      </c>
      <c r="FG93" s="100">
        <f>SUMIFS('Pooled CF'!$I:$I,'Pooled CF'!$A:$A,$A93,'Pooled CF'!$G:$G,FG$6)</f>
        <v>0</v>
      </c>
      <c r="FH93" s="100">
        <f>SUMIFS('Pooled CF'!$I:$I,'Pooled CF'!$A:$A,$A93,'Pooled CF'!$G:$G,FH$6)</f>
        <v>0</v>
      </c>
      <c r="FI93" s="100">
        <f>SUMIFS('Pooled CF'!$I:$I,'Pooled CF'!$A:$A,$A93,'Pooled CF'!$G:$G,FI$6)</f>
        <v>0</v>
      </c>
      <c r="FJ93" s="100">
        <f>SUMIFS('Pooled CF'!$I:$I,'Pooled CF'!$A:$A,$A93,'Pooled CF'!$G:$G,FJ$6)</f>
        <v>0</v>
      </c>
      <c r="FK93" s="100">
        <f>SUMIFS('Pooled CF'!$I:$I,'Pooled CF'!$A:$A,$A93,'Pooled CF'!$G:$G,FK$6)</f>
        <v>0</v>
      </c>
      <c r="FL93" s="100">
        <f>SUMIFS('Pooled CF'!$I:$I,'Pooled CF'!$A:$A,$A93,'Pooled CF'!$G:$G,FL$6)</f>
        <v>0</v>
      </c>
      <c r="FM93" s="100">
        <f>SUMIFS('Pooled CF'!$I:$I,'Pooled CF'!$A:$A,$A93,'Pooled CF'!$G:$G,FM$6)</f>
        <v>0</v>
      </c>
      <c r="FN93" s="100">
        <f>SUMIFS('Pooled CF'!$I:$I,'Pooled CF'!$A:$A,$A93,'Pooled CF'!$G:$G,FN$6)</f>
        <v>0</v>
      </c>
      <c r="FO93" s="100">
        <f>SUMIFS('Pooled CF'!$I:$I,'Pooled CF'!$A:$A,$A93,'Pooled CF'!$G:$G,FO$6)</f>
        <v>0</v>
      </c>
      <c r="FP93" s="100">
        <f>SUMIFS('Pooled CF'!$I:$I,'Pooled CF'!$A:$A,$A93,'Pooled CF'!$G:$G,FP$6)</f>
        <v>0</v>
      </c>
      <c r="FQ93" s="100">
        <f>SUMIFS('Pooled CF'!$I:$I,'Pooled CF'!$A:$A,$A93,'Pooled CF'!$G:$G,FQ$6)</f>
        <v>0</v>
      </c>
      <c r="FR93" s="100">
        <f>SUMIFS('Pooled CF'!$I:$I,'Pooled CF'!$A:$A,$A93,'Pooled CF'!$G:$G,FR$6)</f>
        <v>0</v>
      </c>
      <c r="FS93" s="100">
        <f>SUMIFS('Pooled CF'!$I:$I,'Pooled CF'!$A:$A,$A93,'Pooled CF'!$G:$G,FS$6)</f>
        <v>0</v>
      </c>
      <c r="FT93" s="100">
        <f>SUMIFS('Pooled CF'!$I:$I,'Pooled CF'!$A:$A,$A93,'Pooled CF'!$G:$G,FT$6)</f>
        <v>0</v>
      </c>
      <c r="FU93" s="100">
        <f>SUMIFS('Pooled CF'!$I:$I,'Pooled CF'!$A:$A,$A93,'Pooled CF'!$G:$G,FU$6)</f>
        <v>0</v>
      </c>
      <c r="FV93" s="100">
        <f>SUMIFS('Pooled CF'!$I:$I,'Pooled CF'!$A:$A,$A93,'Pooled CF'!$G:$G,FV$6)</f>
        <v>0</v>
      </c>
      <c r="FW93" s="100">
        <f>SUMIFS('Pooled CF'!$I:$I,'Pooled CF'!$A:$A,$A93,'Pooled CF'!$G:$G,FW$6)</f>
        <v>0</v>
      </c>
      <c r="FX93" s="100">
        <f>SUMIFS('Pooled CF'!$I:$I,'Pooled CF'!$A:$A,$A93,'Pooled CF'!$G:$G,FX$6)</f>
        <v>0</v>
      </c>
      <c r="FY93" s="100">
        <f>SUMIFS('Pooled CF'!$I:$I,'Pooled CF'!$A:$A,$A93,'Pooled CF'!$G:$G,FY$6)</f>
        <v>0</v>
      </c>
      <c r="FZ93" s="100">
        <f>SUMIFS('Pooled CF'!$I:$I,'Pooled CF'!$A:$A,$A93,'Pooled CF'!$G:$G,FZ$6)</f>
        <v>0</v>
      </c>
      <c r="GA93" s="100">
        <f>SUMIFS('Pooled CF'!$I:$I,'Pooled CF'!$A:$A,$A93,'Pooled CF'!$G:$G,GA$6)</f>
        <v>0</v>
      </c>
      <c r="GB93" s="100">
        <f>SUMIFS('Pooled CF'!$I:$I,'Pooled CF'!$A:$A,$A93,'Pooled CF'!$G:$G,GB$6)</f>
        <v>0</v>
      </c>
      <c r="GC93" s="100">
        <f>SUMIFS('Pooled CF'!$I:$I,'Pooled CF'!$A:$A,$A93,'Pooled CF'!$G:$G,GC$6)</f>
        <v>0</v>
      </c>
      <c r="GD93" s="100">
        <f>SUMIFS('Pooled CF'!$I:$I,'Pooled CF'!$A:$A,$A93,'Pooled CF'!$G:$G,GD$6)</f>
        <v>0</v>
      </c>
      <c r="GE93" s="100">
        <f>SUMIFS('Pooled CF'!$I:$I,'Pooled CF'!$A:$A,$A93,'Pooled CF'!$G:$G,GE$6)</f>
        <v>0</v>
      </c>
      <c r="GF93" s="100">
        <f>SUMIFS('Pooled CF'!$I:$I,'Pooled CF'!$A:$A,$A93,'Pooled CF'!$G:$G,GF$6)</f>
        <v>0</v>
      </c>
      <c r="GG93" s="100">
        <f>SUMIFS('Pooled CF'!$I:$I,'Pooled CF'!$A:$A,$A93,'Pooled CF'!$G:$G,GG$6)</f>
        <v>0</v>
      </c>
      <c r="GH93" s="100">
        <f>SUMIFS('Pooled CF'!$I:$I,'Pooled CF'!$A:$A,$A93,'Pooled CF'!$G:$G,GH$6)</f>
        <v>0</v>
      </c>
      <c r="GI93" s="100">
        <f>SUMIFS('Pooled CF'!$I:$I,'Pooled CF'!$A:$A,$A93,'Pooled CF'!$G:$G,GI$6)</f>
        <v>0</v>
      </c>
      <c r="GJ93" s="100">
        <f>SUMIFS('Pooled CF'!$I:$I,'Pooled CF'!$A:$A,$A93,'Pooled CF'!$G:$G,GJ$6)</f>
        <v>0</v>
      </c>
      <c r="GK93" s="100">
        <f>SUMIFS('Pooled CF'!$I:$I,'Pooled CF'!$A:$A,$A93,'Pooled CF'!$G:$G,GK$6)</f>
        <v>0</v>
      </c>
      <c r="GL93" s="100">
        <f>SUMIFS('Pooled CF'!$I:$I,'Pooled CF'!$A:$A,$A93,'Pooled CF'!$G:$G,GL$6)</f>
        <v>0</v>
      </c>
      <c r="GM93" s="100">
        <f>SUMIFS('Pooled CF'!$I:$I,'Pooled CF'!$A:$A,$A93,'Pooled CF'!$G:$G,GM$6)</f>
        <v>0</v>
      </c>
      <c r="GN93" s="100">
        <f>SUMIFS('Pooled CF'!$I:$I,'Pooled CF'!$A:$A,$A93,'Pooled CF'!$G:$G,GN$6)</f>
        <v>0</v>
      </c>
      <c r="GO93" s="100">
        <f>SUMIFS('Pooled CF'!$I:$I,'Pooled CF'!$A:$A,$A93,'Pooled CF'!$G:$G,GO$6)</f>
        <v>0</v>
      </c>
      <c r="GP93" s="100">
        <f>SUMIFS('Pooled CF'!$I:$I,'Pooled CF'!$A:$A,$A93,'Pooled CF'!$G:$G,GP$6)</f>
        <v>0</v>
      </c>
      <c r="GQ93" s="100">
        <f>SUMIFS('Pooled CF'!$I:$I,'Pooled CF'!$A:$A,$A93,'Pooled CF'!$G:$G,GQ$6)</f>
        <v>0</v>
      </c>
      <c r="GR93" s="100">
        <f>SUMIFS('Pooled CF'!$I:$I,'Pooled CF'!$A:$A,$A93,'Pooled CF'!$G:$G,GR$6)</f>
        <v>0</v>
      </c>
      <c r="GS93" s="100">
        <f>SUMIFS('Pooled CF'!$I:$I,'Pooled CF'!$A:$A,$A93,'Pooled CF'!$G:$G,GS$6)</f>
        <v>0</v>
      </c>
      <c r="GU93" s="85">
        <f t="shared" ref="GU93:HJ99" si="205">SUMIFS($K93:$GS93,$K$5:$GS$5,GU$6)</f>
        <v>0</v>
      </c>
      <c r="GV93" s="85">
        <f t="shared" si="205"/>
        <v>0</v>
      </c>
      <c r="GW93" s="85">
        <f t="shared" si="205"/>
        <v>0</v>
      </c>
      <c r="GX93" s="85">
        <f t="shared" si="205"/>
        <v>0</v>
      </c>
      <c r="GY93" s="85">
        <f t="shared" si="205"/>
        <v>0</v>
      </c>
      <c r="GZ93" s="85">
        <f t="shared" si="205"/>
        <v>0</v>
      </c>
      <c r="HA93" s="85">
        <f t="shared" si="205"/>
        <v>0</v>
      </c>
      <c r="HB93" s="85">
        <f t="shared" si="205"/>
        <v>0</v>
      </c>
      <c r="HC93" s="85">
        <f t="shared" si="205"/>
        <v>0</v>
      </c>
      <c r="HD93" s="85">
        <f t="shared" si="205"/>
        <v>0</v>
      </c>
      <c r="HE93" s="85">
        <f t="shared" si="205"/>
        <v>0</v>
      </c>
      <c r="HF93" s="85">
        <f t="shared" si="205"/>
        <v>0</v>
      </c>
      <c r="HG93" s="85">
        <f t="shared" si="205"/>
        <v>0</v>
      </c>
      <c r="HH93" s="85">
        <f t="shared" si="205"/>
        <v>0</v>
      </c>
      <c r="HI93" s="85">
        <f t="shared" si="205"/>
        <v>0</v>
      </c>
      <c r="HJ93" s="85">
        <f t="shared" si="205"/>
        <v>0</v>
      </c>
      <c r="HK93" s="85">
        <f t="shared" si="203"/>
        <v>0</v>
      </c>
    </row>
    <row r="94" spans="1:219" hidden="1" outlineLevel="1" x14ac:dyDescent="0.75">
      <c r="A94" s="112" t="str">
        <f t="shared" si="201"/>
        <v>GSMS 2017-GS6 B-Piece Cashflows</v>
      </c>
      <c r="B94" s="112" t="str">
        <f t="shared" si="201"/>
        <v>GSMS 2017-GS6</v>
      </c>
      <c r="C94" s="104"/>
      <c r="D94" s="87"/>
      <c r="E94" s="88"/>
      <c r="F94" s="85"/>
      <c r="G94" s="85"/>
      <c r="H94" s="86"/>
      <c r="I94" s="95"/>
      <c r="K94" s="100">
        <f>SUMIFS('Pooled CF'!$I:$I,'Pooled CF'!$A:$A,$A94,'Pooled CF'!$G:$G,K$6)</f>
        <v>0</v>
      </c>
      <c r="L94" s="100">
        <f>SUMIFS('Pooled CF'!$I:$I,'Pooled CF'!$A:$A,$A94,'Pooled CF'!$G:$G,L$6)</f>
        <v>0</v>
      </c>
      <c r="M94" s="100">
        <f>SUMIFS('Pooled CF'!$I:$I,'Pooled CF'!$A:$A,$A94,'Pooled CF'!$G:$G,M$6)</f>
        <v>0</v>
      </c>
      <c r="N94" s="100">
        <f>SUMIFS('Pooled CF'!$I:$I,'Pooled CF'!$A:$A,$A94,'Pooled CF'!$G:$G,N$6)</f>
        <v>0</v>
      </c>
      <c r="O94" s="100">
        <f>SUMIFS('Pooled CF'!$I:$I,'Pooled CF'!$A:$A,$A94,'Pooled CF'!$G:$G,O$6)</f>
        <v>0</v>
      </c>
      <c r="P94" s="100">
        <f>SUMIFS('Pooled CF'!$I:$I,'Pooled CF'!$A:$A,$A94,'Pooled CF'!$G:$G,P$6)</f>
        <v>0</v>
      </c>
      <c r="Q94" s="100">
        <f>SUMIFS('Pooled CF'!$I:$I,'Pooled CF'!$A:$A,$A94,'Pooled CF'!$G:$G,Q$6)</f>
        <v>0</v>
      </c>
      <c r="R94" s="100">
        <f>SUMIFS('Pooled CF'!$I:$I,'Pooled CF'!$A:$A,$A94,'Pooled CF'!$G:$G,R$6)</f>
        <v>0</v>
      </c>
      <c r="S94" s="100">
        <f>SUMIFS('Pooled CF'!$I:$I,'Pooled CF'!$A:$A,$A94,'Pooled CF'!$G:$G,S$6)</f>
        <v>0</v>
      </c>
      <c r="T94" s="100">
        <f>SUMIFS('Pooled CF'!$I:$I,'Pooled CF'!$A:$A,$A94,'Pooled CF'!$G:$G,T$6)</f>
        <v>0</v>
      </c>
      <c r="U94" s="100">
        <f>SUMIFS('Pooled CF'!$I:$I,'Pooled CF'!$A:$A,$A94,'Pooled CF'!$G:$G,U$6)</f>
        <v>0</v>
      </c>
      <c r="V94" s="100">
        <f>SUMIFS('Pooled CF'!$I:$I,'Pooled CF'!$A:$A,$A94,'Pooled CF'!$G:$G,V$6)</f>
        <v>0</v>
      </c>
      <c r="W94" s="100">
        <f>SUMIFS('Pooled CF'!$I:$I,'Pooled CF'!$A:$A,$A94,'Pooled CF'!$G:$G,W$6)</f>
        <v>0</v>
      </c>
      <c r="X94" s="100">
        <f>SUMIFS('Pooled CF'!$I:$I,'Pooled CF'!$A:$A,$A94,'Pooled CF'!$G:$G,X$6)</f>
        <v>0</v>
      </c>
      <c r="Y94" s="100">
        <f>SUMIFS('Pooled CF'!$I:$I,'Pooled CF'!$A:$A,$A94,'Pooled CF'!$G:$G,Y$6)</f>
        <v>0</v>
      </c>
      <c r="Z94" s="100">
        <f>SUMIFS('Pooled CF'!$I:$I,'Pooled CF'!$A:$A,$A94,'Pooled CF'!$G:$G,Z$6)</f>
        <v>0</v>
      </c>
      <c r="AA94" s="100">
        <f>SUMIFS('Pooled CF'!$I:$I,'Pooled CF'!$A:$A,$A94,'Pooled CF'!$G:$G,AA$6)</f>
        <v>0</v>
      </c>
      <c r="AB94" s="100">
        <f>SUMIFS('Pooled CF'!$I:$I,'Pooled CF'!$A:$A,$A94,'Pooled CF'!$G:$G,AB$6)</f>
        <v>0</v>
      </c>
      <c r="AC94" s="100">
        <f>SUMIFS('Pooled CF'!$I:$I,'Pooled CF'!$A:$A,$A94,'Pooled CF'!$G:$G,AC$6)</f>
        <v>0</v>
      </c>
      <c r="AD94" s="100">
        <f>SUMIFS('Pooled CF'!$I:$I,'Pooled CF'!$A:$A,$A94,'Pooled CF'!$G:$G,AD$6)</f>
        <v>0</v>
      </c>
      <c r="AE94" s="100">
        <f>SUMIFS('Pooled CF'!$I:$I,'Pooled CF'!$A:$A,$A94,'Pooled CF'!$G:$G,AE$6)</f>
        <v>0</v>
      </c>
      <c r="AF94" s="100">
        <f>SUMIFS('Pooled CF'!$I:$I,'Pooled CF'!$A:$A,$A94,'Pooled CF'!$G:$G,AF$6)</f>
        <v>0</v>
      </c>
      <c r="AG94" s="100">
        <f>SUMIFS('Pooled CF'!$I:$I,'Pooled CF'!$A:$A,$A94,'Pooled CF'!$G:$G,AG$6)</f>
        <v>0</v>
      </c>
      <c r="AH94" s="100">
        <f>SUMIFS('Pooled CF'!$I:$I,'Pooled CF'!$A:$A,$A94,'Pooled CF'!$G:$G,AH$6)</f>
        <v>0</v>
      </c>
      <c r="AI94" s="100">
        <f>SUMIFS('Pooled CF'!$I:$I,'Pooled CF'!$A:$A,$A94,'Pooled CF'!$G:$G,AI$6)</f>
        <v>0</v>
      </c>
      <c r="AJ94" s="100">
        <f>SUMIFS('Pooled CF'!$I:$I,'Pooled CF'!$A:$A,$A94,'Pooled CF'!$G:$G,AJ$6)</f>
        <v>0</v>
      </c>
      <c r="AK94" s="100">
        <f>SUMIFS('Pooled CF'!$I:$I,'Pooled CF'!$A:$A,$A94,'Pooled CF'!$G:$G,AK$6)</f>
        <v>0</v>
      </c>
      <c r="AL94" s="100">
        <f>SUMIFS('Pooled CF'!$I:$I,'Pooled CF'!$A:$A,$A94,'Pooled CF'!$G:$G,AL$6)</f>
        <v>0</v>
      </c>
      <c r="AM94" s="100">
        <f>SUMIFS('Pooled CF'!$I:$I,'Pooled CF'!$A:$A,$A94,'Pooled CF'!$G:$G,AM$6)</f>
        <v>0</v>
      </c>
      <c r="AN94" s="100">
        <f>SUMIFS('Pooled CF'!$I:$I,'Pooled CF'!$A:$A,$A94,'Pooled CF'!$G:$G,AN$6)</f>
        <v>0</v>
      </c>
      <c r="AO94" s="100">
        <f>SUMIFS('Pooled CF'!$I:$I,'Pooled CF'!$A:$A,$A94,'Pooled CF'!$G:$G,AO$6)</f>
        <v>0</v>
      </c>
      <c r="AP94" s="100">
        <f>SUMIFS('Pooled CF'!$I:$I,'Pooled CF'!$A:$A,$A94,'Pooled CF'!$G:$G,AP$6)</f>
        <v>0</v>
      </c>
      <c r="AQ94" s="100">
        <f>SUMIFS('Pooled CF'!$I:$I,'Pooled CF'!$A:$A,$A94,'Pooled CF'!$G:$G,AQ$6)</f>
        <v>0</v>
      </c>
      <c r="AR94" s="100">
        <f>SUMIFS('Pooled CF'!$I:$I,'Pooled CF'!$A:$A,$A94,'Pooled CF'!$G:$G,AR$6)</f>
        <v>0</v>
      </c>
      <c r="AS94" s="100">
        <f>SUMIFS('Pooled CF'!$I:$I,'Pooled CF'!$A:$A,$A94,'Pooled CF'!$G:$G,AS$6)</f>
        <v>0</v>
      </c>
      <c r="AT94" s="100">
        <f>SUMIFS('Pooled CF'!$I:$I,'Pooled CF'!$A:$A,$A94,'Pooled CF'!$G:$G,AT$6)</f>
        <v>0</v>
      </c>
      <c r="AU94" s="100">
        <f>SUMIFS('Pooled CF'!$I:$I,'Pooled CF'!$A:$A,$A94,'Pooled CF'!$G:$G,AU$6)</f>
        <v>0</v>
      </c>
      <c r="AV94" s="100">
        <f>SUMIFS('Pooled CF'!$I:$I,'Pooled CF'!$A:$A,$A94,'Pooled CF'!$G:$G,AV$6)</f>
        <v>0</v>
      </c>
      <c r="AW94" s="100">
        <f>SUMIFS('Pooled CF'!$I:$I,'Pooled CF'!$A:$A,$A94,'Pooled CF'!$G:$G,AW$6)</f>
        <v>0</v>
      </c>
      <c r="AX94" s="100">
        <f>SUMIFS('Pooled CF'!$I:$I,'Pooled CF'!$A:$A,$A94,'Pooled CF'!$G:$G,AX$6)</f>
        <v>0</v>
      </c>
      <c r="AY94" s="100">
        <f>SUMIFS('Pooled CF'!$I:$I,'Pooled CF'!$A:$A,$A94,'Pooled CF'!$G:$G,AY$6)</f>
        <v>0</v>
      </c>
      <c r="AZ94" s="100">
        <f>SUMIFS('Pooled CF'!$I:$I,'Pooled CF'!$A:$A,$A94,'Pooled CF'!$G:$G,AZ$6)</f>
        <v>0</v>
      </c>
      <c r="BA94" s="100">
        <f>SUMIFS('Pooled CF'!$I:$I,'Pooled CF'!$A:$A,$A94,'Pooled CF'!$G:$G,BA$6)</f>
        <v>0</v>
      </c>
      <c r="BB94" s="100">
        <f>SUMIFS('Pooled CF'!$I:$I,'Pooled CF'!$A:$A,$A94,'Pooled CF'!$G:$G,BB$6)</f>
        <v>0</v>
      </c>
      <c r="BC94" s="100">
        <f>SUMIFS('Pooled CF'!$I:$I,'Pooled CF'!$A:$A,$A94,'Pooled CF'!$G:$G,BC$6)</f>
        <v>0</v>
      </c>
      <c r="BD94" s="100">
        <f>SUMIFS('Pooled CF'!$I:$I,'Pooled CF'!$A:$A,$A94,'Pooled CF'!$G:$G,BD$6)</f>
        <v>0</v>
      </c>
      <c r="BE94" s="100">
        <f>SUMIFS('Pooled CF'!$I:$I,'Pooled CF'!$A:$A,$A94,'Pooled CF'!$G:$G,BE$6)</f>
        <v>0</v>
      </c>
      <c r="BF94" s="100">
        <f>SUMIFS('Pooled CF'!$I:$I,'Pooled CF'!$A:$A,$A94,'Pooled CF'!$G:$G,BF$6)</f>
        <v>0</v>
      </c>
      <c r="BG94" s="100">
        <f>SUMIFS('Pooled CF'!$I:$I,'Pooled CF'!$A:$A,$A94,'Pooled CF'!$G:$G,BG$6)</f>
        <v>0</v>
      </c>
      <c r="BH94" s="100">
        <f>SUMIFS('Pooled CF'!$I:$I,'Pooled CF'!$A:$A,$A94,'Pooled CF'!$G:$G,BH$6)</f>
        <v>0</v>
      </c>
      <c r="BI94" s="100">
        <f>SUMIFS('Pooled CF'!$I:$I,'Pooled CF'!$A:$A,$A94,'Pooled CF'!$G:$G,BI$6)</f>
        <v>0</v>
      </c>
      <c r="BJ94" s="100">
        <f>SUMIFS('Pooled CF'!$I:$I,'Pooled CF'!$A:$A,$A94,'Pooled CF'!$G:$G,BJ$6)</f>
        <v>0</v>
      </c>
      <c r="BK94" s="100">
        <f>SUMIFS('Pooled CF'!$I:$I,'Pooled CF'!$A:$A,$A94,'Pooled CF'!$G:$G,BK$6)</f>
        <v>0</v>
      </c>
      <c r="BL94" s="100">
        <f>SUMIFS('Pooled CF'!$I:$I,'Pooled CF'!$A:$A,$A94,'Pooled CF'!$G:$G,BL$6)</f>
        <v>0</v>
      </c>
      <c r="BM94" s="100">
        <f>SUMIFS('Pooled CF'!$I:$I,'Pooled CF'!$A:$A,$A94,'Pooled CF'!$G:$G,BM$6)</f>
        <v>0</v>
      </c>
      <c r="BN94" s="100">
        <f>SUMIFS('Pooled CF'!$I:$I,'Pooled CF'!$A:$A,$A94,'Pooled CF'!$G:$G,BN$6)</f>
        <v>0</v>
      </c>
      <c r="BO94" s="100">
        <f>SUMIFS('Pooled CF'!$I:$I,'Pooled CF'!$A:$A,$A94,'Pooled CF'!$G:$G,BO$6)</f>
        <v>0</v>
      </c>
      <c r="BP94" s="100">
        <f>SUMIFS('Pooled CF'!$I:$I,'Pooled CF'!$A:$A,$A94,'Pooled CF'!$G:$G,BP$6)</f>
        <v>0</v>
      </c>
      <c r="BQ94" s="100">
        <f>SUMIFS('Pooled CF'!$I:$I,'Pooled CF'!$A:$A,$A94,'Pooled CF'!$G:$G,BQ$6)</f>
        <v>0</v>
      </c>
      <c r="BR94" s="100">
        <f>SUMIFS('Pooled CF'!$I:$I,'Pooled CF'!$A:$A,$A94,'Pooled CF'!$G:$G,BR$6)</f>
        <v>0</v>
      </c>
      <c r="BS94" s="100">
        <f>SUMIFS('Pooled CF'!$I:$I,'Pooled CF'!$A:$A,$A94,'Pooled CF'!$G:$G,BS$6)</f>
        <v>0</v>
      </c>
      <c r="BT94" s="100">
        <f>SUMIFS('Pooled CF'!$I:$I,'Pooled CF'!$A:$A,$A94,'Pooled CF'!$G:$G,BT$6)</f>
        <v>0</v>
      </c>
      <c r="BU94" s="100">
        <f>SUMIFS('Pooled CF'!$I:$I,'Pooled CF'!$A:$A,$A94,'Pooled CF'!$G:$G,BU$6)</f>
        <v>0</v>
      </c>
      <c r="BV94" s="100">
        <f>SUMIFS('Pooled CF'!$I:$I,'Pooled CF'!$A:$A,$A94,'Pooled CF'!$G:$G,BV$6)</f>
        <v>0</v>
      </c>
      <c r="BW94" s="100">
        <f>SUMIFS('Pooled CF'!$I:$I,'Pooled CF'!$A:$A,$A94,'Pooled CF'!$G:$G,BW$6)</f>
        <v>0</v>
      </c>
      <c r="BX94" s="100">
        <f>SUMIFS('Pooled CF'!$I:$I,'Pooled CF'!$A:$A,$A94,'Pooled CF'!$G:$G,BX$6)</f>
        <v>0</v>
      </c>
      <c r="BY94" s="100">
        <f>SUMIFS('Pooled CF'!$I:$I,'Pooled CF'!$A:$A,$A94,'Pooled CF'!$G:$G,BY$6)</f>
        <v>0</v>
      </c>
      <c r="BZ94" s="100">
        <f>SUMIFS('Pooled CF'!$I:$I,'Pooled CF'!$A:$A,$A94,'Pooled CF'!$G:$G,BZ$6)</f>
        <v>0</v>
      </c>
      <c r="CA94" s="100">
        <f>SUMIFS('Pooled CF'!$I:$I,'Pooled CF'!$A:$A,$A94,'Pooled CF'!$G:$G,CA$6)</f>
        <v>0</v>
      </c>
      <c r="CB94" s="100">
        <f>SUMIFS('Pooled CF'!$I:$I,'Pooled CF'!$A:$A,$A94,'Pooled CF'!$G:$G,CB$6)</f>
        <v>0</v>
      </c>
      <c r="CC94" s="100">
        <f>SUMIFS('Pooled CF'!$I:$I,'Pooled CF'!$A:$A,$A94,'Pooled CF'!$G:$G,CC$6)</f>
        <v>0</v>
      </c>
      <c r="CD94" s="100">
        <f>SUMIFS('Pooled CF'!$I:$I,'Pooled CF'!$A:$A,$A94,'Pooled CF'!$G:$G,CD$6)</f>
        <v>0</v>
      </c>
      <c r="CE94" s="100">
        <f>SUMIFS('Pooled CF'!$I:$I,'Pooled CF'!$A:$A,$A94,'Pooled CF'!$G:$G,CE$6)</f>
        <v>0</v>
      </c>
      <c r="CF94" s="100">
        <f>SUMIFS('Pooled CF'!$I:$I,'Pooled CF'!$A:$A,$A94,'Pooled CF'!$G:$G,CF$6)</f>
        <v>0</v>
      </c>
      <c r="CG94" s="100">
        <f>SUMIFS('Pooled CF'!$I:$I,'Pooled CF'!$A:$A,$A94,'Pooled CF'!$G:$G,CG$6)</f>
        <v>0</v>
      </c>
      <c r="CH94" s="100">
        <f>SUMIFS('Pooled CF'!$I:$I,'Pooled CF'!$A:$A,$A94,'Pooled CF'!$G:$G,CH$6)</f>
        <v>0</v>
      </c>
      <c r="CI94" s="100">
        <f>SUMIFS('Pooled CF'!$I:$I,'Pooled CF'!$A:$A,$A94,'Pooled CF'!$G:$G,CI$6)</f>
        <v>0</v>
      </c>
      <c r="CJ94" s="100">
        <f>SUMIFS('Pooled CF'!$I:$I,'Pooled CF'!$A:$A,$A94,'Pooled CF'!$G:$G,CJ$6)</f>
        <v>0</v>
      </c>
      <c r="CK94" s="100">
        <f>SUMIFS('Pooled CF'!$I:$I,'Pooled CF'!$A:$A,$A94,'Pooled CF'!$G:$G,CK$6)</f>
        <v>0</v>
      </c>
      <c r="CL94" s="100">
        <f>SUMIFS('Pooled CF'!$I:$I,'Pooled CF'!$A:$A,$A94,'Pooled CF'!$G:$G,CL$6)</f>
        <v>0</v>
      </c>
      <c r="CM94" s="100">
        <f>SUMIFS('Pooled CF'!$I:$I,'Pooled CF'!$A:$A,$A94,'Pooled CF'!$G:$G,CM$6)</f>
        <v>0</v>
      </c>
      <c r="CN94" s="100">
        <f>SUMIFS('Pooled CF'!$I:$I,'Pooled CF'!$A:$A,$A94,'Pooled CF'!$G:$G,CN$6)</f>
        <v>0</v>
      </c>
      <c r="CO94" s="100">
        <f>SUMIFS('Pooled CF'!$I:$I,'Pooled CF'!$A:$A,$A94,'Pooled CF'!$G:$G,CO$6)</f>
        <v>0</v>
      </c>
      <c r="CP94" s="100">
        <f>SUMIFS('Pooled CF'!$I:$I,'Pooled CF'!$A:$A,$A94,'Pooled CF'!$G:$G,CP$6)</f>
        <v>0</v>
      </c>
      <c r="CQ94" s="100">
        <f>SUMIFS('Pooled CF'!$I:$I,'Pooled CF'!$A:$A,$A94,'Pooled CF'!$G:$G,CQ$6)</f>
        <v>0</v>
      </c>
      <c r="CR94" s="100">
        <f>SUMIFS('Pooled CF'!$I:$I,'Pooled CF'!$A:$A,$A94,'Pooled CF'!$G:$G,CR$6)</f>
        <v>0</v>
      </c>
      <c r="CS94" s="100">
        <f>SUMIFS('Pooled CF'!$I:$I,'Pooled CF'!$A:$A,$A94,'Pooled CF'!$G:$G,CS$6)</f>
        <v>0</v>
      </c>
      <c r="CT94" s="100">
        <f>SUMIFS('Pooled CF'!$I:$I,'Pooled CF'!$A:$A,$A94,'Pooled CF'!$G:$G,CT$6)</f>
        <v>0</v>
      </c>
      <c r="CU94" s="100">
        <f>SUMIFS('Pooled CF'!$I:$I,'Pooled CF'!$A:$A,$A94,'Pooled CF'!$G:$G,CU$6)</f>
        <v>0</v>
      </c>
      <c r="CV94" s="100">
        <f>SUMIFS('Pooled CF'!$I:$I,'Pooled CF'!$A:$A,$A94,'Pooled CF'!$G:$G,CV$6)</f>
        <v>0</v>
      </c>
      <c r="CW94" s="100">
        <f>SUMIFS('Pooled CF'!$I:$I,'Pooled CF'!$A:$A,$A94,'Pooled CF'!$G:$G,CW$6)</f>
        <v>0</v>
      </c>
      <c r="CX94" s="100">
        <f>SUMIFS('Pooled CF'!$I:$I,'Pooled CF'!$A:$A,$A94,'Pooled CF'!$G:$G,CX$6)</f>
        <v>0</v>
      </c>
      <c r="CY94" s="100">
        <f>SUMIFS('Pooled CF'!$I:$I,'Pooled CF'!$A:$A,$A94,'Pooled CF'!$G:$G,CY$6)</f>
        <v>0</v>
      </c>
      <c r="CZ94" s="100">
        <f>SUMIFS('Pooled CF'!$I:$I,'Pooled CF'!$A:$A,$A94,'Pooled CF'!$G:$G,CZ$6)</f>
        <v>0</v>
      </c>
      <c r="DA94" s="100">
        <f>SUMIFS('Pooled CF'!$I:$I,'Pooled CF'!$A:$A,$A94,'Pooled CF'!$G:$G,DA$6)</f>
        <v>0</v>
      </c>
      <c r="DB94" s="100">
        <f>SUMIFS('Pooled CF'!$I:$I,'Pooled CF'!$A:$A,$A94,'Pooled CF'!$G:$G,DB$6)</f>
        <v>0</v>
      </c>
      <c r="DC94" s="100">
        <f>SUMIFS('Pooled CF'!$I:$I,'Pooled CF'!$A:$A,$A94,'Pooled CF'!$G:$G,DC$6)</f>
        <v>0</v>
      </c>
      <c r="DD94" s="100">
        <f>SUMIFS('Pooled CF'!$I:$I,'Pooled CF'!$A:$A,$A94,'Pooled CF'!$G:$G,DD$6)</f>
        <v>0</v>
      </c>
      <c r="DE94" s="100">
        <f>SUMIFS('Pooled CF'!$I:$I,'Pooled CF'!$A:$A,$A94,'Pooled CF'!$G:$G,DE$6)</f>
        <v>0</v>
      </c>
      <c r="DF94" s="100">
        <f>SUMIFS('Pooled CF'!$I:$I,'Pooled CF'!$A:$A,$A94,'Pooled CF'!$G:$G,DF$6)</f>
        <v>0</v>
      </c>
      <c r="DG94" s="100">
        <f>SUMIFS('Pooled CF'!$I:$I,'Pooled CF'!$A:$A,$A94,'Pooled CF'!$G:$G,DG$6)</f>
        <v>0</v>
      </c>
      <c r="DH94" s="100">
        <f>SUMIFS('Pooled CF'!$I:$I,'Pooled CF'!$A:$A,$A94,'Pooled CF'!$G:$G,DH$6)</f>
        <v>0</v>
      </c>
      <c r="DI94" s="100">
        <f>SUMIFS('Pooled CF'!$I:$I,'Pooled CF'!$A:$A,$A94,'Pooled CF'!$G:$G,DI$6)</f>
        <v>0</v>
      </c>
      <c r="DJ94" s="100">
        <f>SUMIFS('Pooled CF'!$I:$I,'Pooled CF'!$A:$A,$A94,'Pooled CF'!$G:$G,DJ$6)</f>
        <v>0</v>
      </c>
      <c r="DK94" s="100">
        <f>SUMIFS('Pooled CF'!$I:$I,'Pooled CF'!$A:$A,$A94,'Pooled CF'!$G:$G,DK$6)</f>
        <v>0</v>
      </c>
      <c r="DL94" s="100">
        <f>SUMIFS('Pooled CF'!$I:$I,'Pooled CF'!$A:$A,$A94,'Pooled CF'!$G:$G,DL$6)</f>
        <v>0</v>
      </c>
      <c r="DM94" s="100">
        <f>SUMIFS('Pooled CF'!$I:$I,'Pooled CF'!$A:$A,$A94,'Pooled CF'!$G:$G,DM$6)</f>
        <v>0</v>
      </c>
      <c r="DN94" s="100">
        <f>SUMIFS('Pooled CF'!$I:$I,'Pooled CF'!$A:$A,$A94,'Pooled CF'!$G:$G,DN$6)</f>
        <v>0</v>
      </c>
      <c r="DO94" s="100">
        <f>SUMIFS('Pooled CF'!$I:$I,'Pooled CF'!$A:$A,$A94,'Pooled CF'!$G:$G,DO$6)</f>
        <v>0</v>
      </c>
      <c r="DP94" s="100">
        <f>SUMIFS('Pooled CF'!$I:$I,'Pooled CF'!$A:$A,$A94,'Pooled CF'!$G:$G,DP$6)</f>
        <v>0</v>
      </c>
      <c r="DQ94" s="100">
        <f>SUMIFS('Pooled CF'!$I:$I,'Pooled CF'!$A:$A,$A94,'Pooled CF'!$G:$G,DQ$6)</f>
        <v>0</v>
      </c>
      <c r="DR94" s="100">
        <f>SUMIFS('Pooled CF'!$I:$I,'Pooled CF'!$A:$A,$A94,'Pooled CF'!$G:$G,DR$6)</f>
        <v>0</v>
      </c>
      <c r="DS94" s="100">
        <f>SUMIFS('Pooled CF'!$I:$I,'Pooled CF'!$A:$A,$A94,'Pooled CF'!$G:$G,DS$6)</f>
        <v>0</v>
      </c>
      <c r="DT94" s="100">
        <f>SUMIFS('Pooled CF'!$I:$I,'Pooled CF'!$A:$A,$A94,'Pooled CF'!$G:$G,DT$6)</f>
        <v>0</v>
      </c>
      <c r="DU94" s="100">
        <f>SUMIFS('Pooled CF'!$I:$I,'Pooled CF'!$A:$A,$A94,'Pooled CF'!$G:$G,DU$6)</f>
        <v>0</v>
      </c>
      <c r="DV94" s="100">
        <f>SUMIFS('Pooled CF'!$I:$I,'Pooled CF'!$A:$A,$A94,'Pooled CF'!$G:$G,DV$6)</f>
        <v>0</v>
      </c>
      <c r="DW94" s="100">
        <f>SUMIFS('Pooled CF'!$I:$I,'Pooled CF'!$A:$A,$A94,'Pooled CF'!$G:$G,DW$6)</f>
        <v>0</v>
      </c>
      <c r="DX94" s="100">
        <f>SUMIFS('Pooled CF'!$I:$I,'Pooled CF'!$A:$A,$A94,'Pooled CF'!$G:$G,DX$6)</f>
        <v>0</v>
      </c>
      <c r="DY94" s="100">
        <f>SUMIFS('Pooled CF'!$I:$I,'Pooled CF'!$A:$A,$A94,'Pooled CF'!$G:$G,DY$6)</f>
        <v>0</v>
      </c>
      <c r="DZ94" s="100">
        <f>SUMIFS('Pooled CF'!$I:$I,'Pooled CF'!$A:$A,$A94,'Pooled CF'!$G:$G,DZ$6)</f>
        <v>0</v>
      </c>
      <c r="EA94" s="100">
        <f>SUMIFS('Pooled CF'!$I:$I,'Pooled CF'!$A:$A,$A94,'Pooled CF'!$G:$G,EA$6)</f>
        <v>0</v>
      </c>
      <c r="EB94" s="100">
        <f>SUMIFS('Pooled CF'!$I:$I,'Pooled CF'!$A:$A,$A94,'Pooled CF'!$G:$G,EB$6)</f>
        <v>0</v>
      </c>
      <c r="EC94" s="100">
        <f>SUMIFS('Pooled CF'!$I:$I,'Pooled CF'!$A:$A,$A94,'Pooled CF'!$G:$G,EC$6)</f>
        <v>0</v>
      </c>
      <c r="ED94" s="100">
        <f>SUMIFS('Pooled CF'!$I:$I,'Pooled CF'!$A:$A,$A94,'Pooled CF'!$G:$G,ED$6)</f>
        <v>0</v>
      </c>
      <c r="EE94" s="100">
        <f>SUMIFS('Pooled CF'!$I:$I,'Pooled CF'!$A:$A,$A94,'Pooled CF'!$G:$G,EE$6)</f>
        <v>0</v>
      </c>
      <c r="EF94" s="100">
        <f>SUMIFS('Pooled CF'!$I:$I,'Pooled CF'!$A:$A,$A94,'Pooled CF'!$G:$G,EF$6)</f>
        <v>0</v>
      </c>
      <c r="EG94" s="100">
        <f>SUMIFS('Pooled CF'!$I:$I,'Pooled CF'!$A:$A,$A94,'Pooled CF'!$G:$G,EG$6)</f>
        <v>0</v>
      </c>
      <c r="EH94" s="100">
        <f>SUMIFS('Pooled CF'!$I:$I,'Pooled CF'!$A:$A,$A94,'Pooled CF'!$G:$G,EH$6)</f>
        <v>0</v>
      </c>
      <c r="EI94" s="100">
        <f>SUMIFS('Pooled CF'!$I:$I,'Pooled CF'!$A:$A,$A94,'Pooled CF'!$G:$G,EI$6)</f>
        <v>0</v>
      </c>
      <c r="EJ94" s="100">
        <f>SUMIFS('Pooled CF'!$I:$I,'Pooled CF'!$A:$A,$A94,'Pooled CF'!$G:$G,EJ$6)</f>
        <v>0</v>
      </c>
      <c r="EK94" s="100">
        <f>SUMIFS('Pooled CF'!$I:$I,'Pooled CF'!$A:$A,$A94,'Pooled CF'!$G:$G,EK$6)</f>
        <v>0</v>
      </c>
      <c r="EL94" s="100">
        <f>SUMIFS('Pooled CF'!$I:$I,'Pooled CF'!$A:$A,$A94,'Pooled CF'!$G:$G,EL$6)</f>
        <v>0</v>
      </c>
      <c r="EM94" s="100">
        <f>SUMIFS('Pooled CF'!$I:$I,'Pooled CF'!$A:$A,$A94,'Pooled CF'!$G:$G,EM$6)</f>
        <v>0</v>
      </c>
      <c r="EN94" s="100">
        <f>SUMIFS('Pooled CF'!$I:$I,'Pooled CF'!$A:$A,$A94,'Pooled CF'!$G:$G,EN$6)</f>
        <v>0</v>
      </c>
      <c r="EO94" s="100">
        <f>SUMIFS('Pooled CF'!$I:$I,'Pooled CF'!$A:$A,$A94,'Pooled CF'!$G:$G,EO$6)</f>
        <v>0</v>
      </c>
      <c r="EP94" s="100">
        <f>SUMIFS('Pooled CF'!$I:$I,'Pooled CF'!$A:$A,$A94,'Pooled CF'!$G:$G,EP$6)</f>
        <v>0</v>
      </c>
      <c r="EQ94" s="100">
        <f>SUMIFS('Pooled CF'!$I:$I,'Pooled CF'!$A:$A,$A94,'Pooled CF'!$G:$G,EQ$6)</f>
        <v>0</v>
      </c>
      <c r="ER94" s="100">
        <f>SUMIFS('Pooled CF'!$I:$I,'Pooled CF'!$A:$A,$A94,'Pooled CF'!$G:$G,ER$6)</f>
        <v>0</v>
      </c>
      <c r="ES94" s="100">
        <f>SUMIFS('Pooled CF'!$I:$I,'Pooled CF'!$A:$A,$A94,'Pooled CF'!$G:$G,ES$6)</f>
        <v>0</v>
      </c>
      <c r="ET94" s="100">
        <f>SUMIFS('Pooled CF'!$I:$I,'Pooled CF'!$A:$A,$A94,'Pooled CF'!$G:$G,ET$6)</f>
        <v>0</v>
      </c>
      <c r="EU94" s="100">
        <f>SUMIFS('Pooled CF'!$I:$I,'Pooled CF'!$A:$A,$A94,'Pooled CF'!$G:$G,EU$6)</f>
        <v>0</v>
      </c>
      <c r="EV94" s="100">
        <f>SUMIFS('Pooled CF'!$I:$I,'Pooled CF'!$A:$A,$A94,'Pooled CF'!$G:$G,EV$6)</f>
        <v>0</v>
      </c>
      <c r="EW94" s="100">
        <f>SUMIFS('Pooled CF'!$I:$I,'Pooled CF'!$A:$A,$A94,'Pooled CF'!$G:$G,EW$6)</f>
        <v>0</v>
      </c>
      <c r="EX94" s="100">
        <f>SUMIFS('Pooled CF'!$I:$I,'Pooled CF'!$A:$A,$A94,'Pooled CF'!$G:$G,EX$6)</f>
        <v>0</v>
      </c>
      <c r="EY94" s="100">
        <f>SUMIFS('Pooled CF'!$I:$I,'Pooled CF'!$A:$A,$A94,'Pooled CF'!$G:$G,EY$6)</f>
        <v>0</v>
      </c>
      <c r="EZ94" s="100">
        <f>SUMIFS('Pooled CF'!$I:$I,'Pooled CF'!$A:$A,$A94,'Pooled CF'!$G:$G,EZ$6)</f>
        <v>0</v>
      </c>
      <c r="FA94" s="100">
        <f>SUMIFS('Pooled CF'!$I:$I,'Pooled CF'!$A:$A,$A94,'Pooled CF'!$G:$G,FA$6)</f>
        <v>0</v>
      </c>
      <c r="FB94" s="100">
        <f>SUMIFS('Pooled CF'!$I:$I,'Pooled CF'!$A:$A,$A94,'Pooled CF'!$G:$G,FB$6)</f>
        <v>0</v>
      </c>
      <c r="FC94" s="100">
        <f>SUMIFS('Pooled CF'!$I:$I,'Pooled CF'!$A:$A,$A94,'Pooled CF'!$G:$G,FC$6)</f>
        <v>0</v>
      </c>
      <c r="FD94" s="100">
        <f>SUMIFS('Pooled CF'!$I:$I,'Pooled CF'!$A:$A,$A94,'Pooled CF'!$G:$G,FD$6)</f>
        <v>0</v>
      </c>
      <c r="FE94" s="100">
        <f>SUMIFS('Pooled CF'!$I:$I,'Pooled CF'!$A:$A,$A94,'Pooled CF'!$G:$G,FE$6)</f>
        <v>0</v>
      </c>
      <c r="FF94" s="100">
        <f>SUMIFS('Pooled CF'!$I:$I,'Pooled CF'!$A:$A,$A94,'Pooled CF'!$G:$G,FF$6)</f>
        <v>0</v>
      </c>
      <c r="FG94" s="100">
        <f>SUMIFS('Pooled CF'!$I:$I,'Pooled CF'!$A:$A,$A94,'Pooled CF'!$G:$G,FG$6)</f>
        <v>0</v>
      </c>
      <c r="FH94" s="100">
        <f>SUMIFS('Pooled CF'!$I:$I,'Pooled CF'!$A:$A,$A94,'Pooled CF'!$G:$G,FH$6)</f>
        <v>0</v>
      </c>
      <c r="FI94" s="100">
        <f>SUMIFS('Pooled CF'!$I:$I,'Pooled CF'!$A:$A,$A94,'Pooled CF'!$G:$G,FI$6)</f>
        <v>0</v>
      </c>
      <c r="FJ94" s="100">
        <f>SUMIFS('Pooled CF'!$I:$I,'Pooled CF'!$A:$A,$A94,'Pooled CF'!$G:$G,FJ$6)</f>
        <v>0</v>
      </c>
      <c r="FK94" s="100">
        <f>SUMIFS('Pooled CF'!$I:$I,'Pooled CF'!$A:$A,$A94,'Pooled CF'!$G:$G,FK$6)</f>
        <v>0</v>
      </c>
      <c r="FL94" s="100">
        <f>SUMIFS('Pooled CF'!$I:$I,'Pooled CF'!$A:$A,$A94,'Pooled CF'!$G:$G,FL$6)</f>
        <v>0</v>
      </c>
      <c r="FM94" s="100">
        <f>SUMIFS('Pooled CF'!$I:$I,'Pooled CF'!$A:$A,$A94,'Pooled CF'!$G:$G,FM$6)</f>
        <v>0</v>
      </c>
      <c r="FN94" s="100">
        <f>SUMIFS('Pooled CF'!$I:$I,'Pooled CF'!$A:$A,$A94,'Pooled CF'!$G:$G,FN$6)</f>
        <v>0</v>
      </c>
      <c r="FO94" s="100">
        <f>SUMIFS('Pooled CF'!$I:$I,'Pooled CF'!$A:$A,$A94,'Pooled CF'!$G:$G,FO$6)</f>
        <v>0</v>
      </c>
      <c r="FP94" s="100">
        <f>SUMIFS('Pooled CF'!$I:$I,'Pooled CF'!$A:$A,$A94,'Pooled CF'!$G:$G,FP$6)</f>
        <v>0</v>
      </c>
      <c r="FQ94" s="100">
        <f>SUMIFS('Pooled CF'!$I:$I,'Pooled CF'!$A:$A,$A94,'Pooled CF'!$G:$G,FQ$6)</f>
        <v>0</v>
      </c>
      <c r="FR94" s="100">
        <f>SUMIFS('Pooled CF'!$I:$I,'Pooled CF'!$A:$A,$A94,'Pooled CF'!$G:$G,FR$6)</f>
        <v>0</v>
      </c>
      <c r="FS94" s="100">
        <f>SUMIFS('Pooled CF'!$I:$I,'Pooled CF'!$A:$A,$A94,'Pooled CF'!$G:$G,FS$6)</f>
        <v>0</v>
      </c>
      <c r="FT94" s="100">
        <f>SUMIFS('Pooled CF'!$I:$I,'Pooled CF'!$A:$A,$A94,'Pooled CF'!$G:$G,FT$6)</f>
        <v>0</v>
      </c>
      <c r="FU94" s="100">
        <f>SUMIFS('Pooled CF'!$I:$I,'Pooled CF'!$A:$A,$A94,'Pooled CF'!$G:$G,FU$6)</f>
        <v>0</v>
      </c>
      <c r="FV94" s="100">
        <f>SUMIFS('Pooled CF'!$I:$I,'Pooled CF'!$A:$A,$A94,'Pooled CF'!$G:$G,FV$6)</f>
        <v>0</v>
      </c>
      <c r="FW94" s="100">
        <f>SUMIFS('Pooled CF'!$I:$I,'Pooled CF'!$A:$A,$A94,'Pooled CF'!$G:$G,FW$6)</f>
        <v>0</v>
      </c>
      <c r="FX94" s="100">
        <f>SUMIFS('Pooled CF'!$I:$I,'Pooled CF'!$A:$A,$A94,'Pooled CF'!$G:$G,FX$6)</f>
        <v>0</v>
      </c>
      <c r="FY94" s="100">
        <f>SUMIFS('Pooled CF'!$I:$I,'Pooled CF'!$A:$A,$A94,'Pooled CF'!$G:$G,FY$6)</f>
        <v>0</v>
      </c>
      <c r="FZ94" s="100">
        <f>SUMIFS('Pooled CF'!$I:$I,'Pooled CF'!$A:$A,$A94,'Pooled CF'!$G:$G,FZ$6)</f>
        <v>0</v>
      </c>
      <c r="GA94" s="100">
        <f>SUMIFS('Pooled CF'!$I:$I,'Pooled CF'!$A:$A,$A94,'Pooled CF'!$G:$G,GA$6)</f>
        <v>0</v>
      </c>
      <c r="GB94" s="100">
        <f>SUMIFS('Pooled CF'!$I:$I,'Pooled CF'!$A:$A,$A94,'Pooled CF'!$G:$G,GB$6)</f>
        <v>0</v>
      </c>
      <c r="GC94" s="100">
        <f>SUMIFS('Pooled CF'!$I:$I,'Pooled CF'!$A:$A,$A94,'Pooled CF'!$G:$G,GC$6)</f>
        <v>0</v>
      </c>
      <c r="GD94" s="100">
        <f>SUMIFS('Pooled CF'!$I:$I,'Pooled CF'!$A:$A,$A94,'Pooled CF'!$G:$G,GD$6)</f>
        <v>0</v>
      </c>
      <c r="GE94" s="100">
        <f>SUMIFS('Pooled CF'!$I:$I,'Pooled CF'!$A:$A,$A94,'Pooled CF'!$G:$G,GE$6)</f>
        <v>0</v>
      </c>
      <c r="GF94" s="100">
        <f>SUMIFS('Pooled CF'!$I:$I,'Pooled CF'!$A:$A,$A94,'Pooled CF'!$G:$G,GF$6)</f>
        <v>0</v>
      </c>
      <c r="GG94" s="100">
        <f>SUMIFS('Pooled CF'!$I:$I,'Pooled CF'!$A:$A,$A94,'Pooled CF'!$G:$G,GG$6)</f>
        <v>0</v>
      </c>
      <c r="GH94" s="100">
        <f>SUMIFS('Pooled CF'!$I:$I,'Pooled CF'!$A:$A,$A94,'Pooled CF'!$G:$G,GH$6)</f>
        <v>0</v>
      </c>
      <c r="GI94" s="100">
        <f>SUMIFS('Pooled CF'!$I:$I,'Pooled CF'!$A:$A,$A94,'Pooled CF'!$G:$G,GI$6)</f>
        <v>0</v>
      </c>
      <c r="GJ94" s="100">
        <f>SUMIFS('Pooled CF'!$I:$I,'Pooled CF'!$A:$A,$A94,'Pooled CF'!$G:$G,GJ$6)</f>
        <v>0</v>
      </c>
      <c r="GK94" s="100">
        <f>SUMIFS('Pooled CF'!$I:$I,'Pooled CF'!$A:$A,$A94,'Pooled CF'!$G:$G,GK$6)</f>
        <v>0</v>
      </c>
      <c r="GL94" s="100">
        <f>SUMIFS('Pooled CF'!$I:$I,'Pooled CF'!$A:$A,$A94,'Pooled CF'!$G:$G,GL$6)</f>
        <v>0</v>
      </c>
      <c r="GM94" s="100">
        <f>SUMIFS('Pooled CF'!$I:$I,'Pooled CF'!$A:$A,$A94,'Pooled CF'!$G:$G,GM$6)</f>
        <v>0</v>
      </c>
      <c r="GN94" s="100">
        <f>SUMIFS('Pooled CF'!$I:$I,'Pooled CF'!$A:$A,$A94,'Pooled CF'!$G:$G,GN$6)</f>
        <v>0</v>
      </c>
      <c r="GO94" s="100">
        <f>SUMIFS('Pooled CF'!$I:$I,'Pooled CF'!$A:$A,$A94,'Pooled CF'!$G:$G,GO$6)</f>
        <v>0</v>
      </c>
      <c r="GP94" s="100">
        <f>SUMIFS('Pooled CF'!$I:$I,'Pooled CF'!$A:$A,$A94,'Pooled CF'!$G:$G,GP$6)</f>
        <v>0</v>
      </c>
      <c r="GQ94" s="100">
        <f>SUMIFS('Pooled CF'!$I:$I,'Pooled CF'!$A:$A,$A94,'Pooled CF'!$G:$G,GQ$6)</f>
        <v>0</v>
      </c>
      <c r="GR94" s="100">
        <f>SUMIFS('Pooled CF'!$I:$I,'Pooled CF'!$A:$A,$A94,'Pooled CF'!$G:$G,GR$6)</f>
        <v>0</v>
      </c>
      <c r="GS94" s="100">
        <f>SUMIFS('Pooled CF'!$I:$I,'Pooled CF'!$A:$A,$A94,'Pooled CF'!$G:$G,GS$6)</f>
        <v>0</v>
      </c>
      <c r="GU94" s="85">
        <f t="shared" si="205"/>
        <v>0</v>
      </c>
      <c r="GV94" s="85">
        <f t="shared" si="205"/>
        <v>0</v>
      </c>
      <c r="GW94" s="85">
        <f t="shared" si="205"/>
        <v>0</v>
      </c>
      <c r="GX94" s="85">
        <f t="shared" si="205"/>
        <v>0</v>
      </c>
      <c r="GY94" s="85">
        <f t="shared" si="205"/>
        <v>0</v>
      </c>
      <c r="GZ94" s="85">
        <f t="shared" si="205"/>
        <v>0</v>
      </c>
      <c r="HA94" s="85">
        <f t="shared" si="205"/>
        <v>0</v>
      </c>
      <c r="HB94" s="85">
        <f t="shared" si="205"/>
        <v>0</v>
      </c>
      <c r="HC94" s="85">
        <f t="shared" si="205"/>
        <v>0</v>
      </c>
      <c r="HD94" s="85">
        <f t="shared" si="205"/>
        <v>0</v>
      </c>
      <c r="HE94" s="85">
        <f t="shared" si="205"/>
        <v>0</v>
      </c>
      <c r="HF94" s="85">
        <f t="shared" si="205"/>
        <v>0</v>
      </c>
      <c r="HG94" s="85">
        <f t="shared" si="205"/>
        <v>0</v>
      </c>
      <c r="HH94" s="85">
        <f t="shared" si="205"/>
        <v>0</v>
      </c>
      <c r="HI94" s="85">
        <f t="shared" si="205"/>
        <v>0</v>
      </c>
      <c r="HJ94" s="85">
        <f t="shared" si="205"/>
        <v>0</v>
      </c>
      <c r="HK94" s="85">
        <f t="shared" si="203"/>
        <v>0</v>
      </c>
    </row>
    <row r="95" spans="1:219" hidden="1" outlineLevel="1" x14ac:dyDescent="0.75">
      <c r="A95" s="112" t="str">
        <f t="shared" si="201"/>
        <v>JPMDB 2017-C7 B-Piece Cashflows</v>
      </c>
      <c r="B95" s="112" t="str">
        <f t="shared" si="201"/>
        <v>JPMDB 2017-C7</v>
      </c>
      <c r="C95" s="104"/>
      <c r="D95" s="87"/>
      <c r="E95" s="88"/>
      <c r="F95" s="85"/>
      <c r="G95" s="85"/>
      <c r="H95" s="86"/>
      <c r="I95" s="95"/>
      <c r="K95" s="100">
        <f>SUMIFS('Pooled CF'!$I:$I,'Pooled CF'!$A:$A,$A95,'Pooled CF'!$G:$G,K$6)</f>
        <v>0</v>
      </c>
      <c r="L95" s="100">
        <f>SUMIFS('Pooled CF'!$I:$I,'Pooled CF'!$A:$A,$A95,'Pooled CF'!$G:$G,L$6)</f>
        <v>0</v>
      </c>
      <c r="M95" s="100">
        <f>SUMIFS('Pooled CF'!$I:$I,'Pooled CF'!$A:$A,$A95,'Pooled CF'!$G:$G,M$6)</f>
        <v>0</v>
      </c>
      <c r="N95" s="100">
        <f>SUMIFS('Pooled CF'!$I:$I,'Pooled CF'!$A:$A,$A95,'Pooled CF'!$G:$G,N$6)</f>
        <v>0</v>
      </c>
      <c r="O95" s="100">
        <f>SUMIFS('Pooled CF'!$I:$I,'Pooled CF'!$A:$A,$A95,'Pooled CF'!$G:$G,O$6)</f>
        <v>0</v>
      </c>
      <c r="P95" s="100">
        <f>SUMIFS('Pooled CF'!$I:$I,'Pooled CF'!$A:$A,$A95,'Pooled CF'!$G:$G,P$6)</f>
        <v>0</v>
      </c>
      <c r="Q95" s="100">
        <f>SUMIFS('Pooled CF'!$I:$I,'Pooled CF'!$A:$A,$A95,'Pooled CF'!$G:$G,Q$6)</f>
        <v>0</v>
      </c>
      <c r="R95" s="100">
        <f>SUMIFS('Pooled CF'!$I:$I,'Pooled CF'!$A:$A,$A95,'Pooled CF'!$G:$G,R$6)</f>
        <v>0</v>
      </c>
      <c r="S95" s="100">
        <f>SUMIFS('Pooled CF'!$I:$I,'Pooled CF'!$A:$A,$A95,'Pooled CF'!$G:$G,S$6)</f>
        <v>0</v>
      </c>
      <c r="T95" s="100">
        <f>SUMIFS('Pooled CF'!$I:$I,'Pooled CF'!$A:$A,$A95,'Pooled CF'!$G:$G,T$6)</f>
        <v>0</v>
      </c>
      <c r="U95" s="100">
        <f>SUMIFS('Pooled CF'!$I:$I,'Pooled CF'!$A:$A,$A95,'Pooled CF'!$G:$G,U$6)</f>
        <v>0</v>
      </c>
      <c r="V95" s="100">
        <f>SUMIFS('Pooled CF'!$I:$I,'Pooled CF'!$A:$A,$A95,'Pooled CF'!$G:$G,V$6)</f>
        <v>0</v>
      </c>
      <c r="W95" s="100">
        <f>SUMIFS('Pooled CF'!$I:$I,'Pooled CF'!$A:$A,$A95,'Pooled CF'!$G:$G,W$6)</f>
        <v>0</v>
      </c>
      <c r="X95" s="100">
        <f>SUMIFS('Pooled CF'!$I:$I,'Pooled CF'!$A:$A,$A95,'Pooled CF'!$G:$G,X$6)</f>
        <v>0</v>
      </c>
      <c r="Y95" s="100">
        <f>SUMIFS('Pooled CF'!$I:$I,'Pooled CF'!$A:$A,$A95,'Pooled CF'!$G:$G,Y$6)</f>
        <v>0</v>
      </c>
      <c r="Z95" s="100">
        <f>SUMIFS('Pooled CF'!$I:$I,'Pooled CF'!$A:$A,$A95,'Pooled CF'!$G:$G,Z$6)</f>
        <v>0</v>
      </c>
      <c r="AA95" s="100">
        <f>SUMIFS('Pooled CF'!$I:$I,'Pooled CF'!$A:$A,$A95,'Pooled CF'!$G:$G,AA$6)</f>
        <v>0</v>
      </c>
      <c r="AB95" s="100">
        <f>SUMIFS('Pooled CF'!$I:$I,'Pooled CF'!$A:$A,$A95,'Pooled CF'!$G:$G,AB$6)</f>
        <v>0</v>
      </c>
      <c r="AC95" s="100">
        <f>SUMIFS('Pooled CF'!$I:$I,'Pooled CF'!$A:$A,$A95,'Pooled CF'!$G:$G,AC$6)</f>
        <v>0</v>
      </c>
      <c r="AD95" s="100">
        <f>SUMIFS('Pooled CF'!$I:$I,'Pooled CF'!$A:$A,$A95,'Pooled CF'!$G:$G,AD$6)</f>
        <v>0</v>
      </c>
      <c r="AE95" s="100">
        <f>SUMIFS('Pooled CF'!$I:$I,'Pooled CF'!$A:$A,$A95,'Pooled CF'!$G:$G,AE$6)</f>
        <v>0</v>
      </c>
      <c r="AF95" s="100">
        <f>SUMIFS('Pooled CF'!$I:$I,'Pooled CF'!$A:$A,$A95,'Pooled CF'!$G:$G,AF$6)</f>
        <v>0</v>
      </c>
      <c r="AG95" s="100">
        <f>SUMIFS('Pooled CF'!$I:$I,'Pooled CF'!$A:$A,$A95,'Pooled CF'!$G:$G,AG$6)</f>
        <v>0</v>
      </c>
      <c r="AH95" s="100">
        <f>SUMIFS('Pooled CF'!$I:$I,'Pooled CF'!$A:$A,$A95,'Pooled CF'!$G:$G,AH$6)</f>
        <v>0</v>
      </c>
      <c r="AI95" s="100">
        <f>SUMIFS('Pooled CF'!$I:$I,'Pooled CF'!$A:$A,$A95,'Pooled CF'!$G:$G,AI$6)</f>
        <v>0</v>
      </c>
      <c r="AJ95" s="100">
        <f>SUMIFS('Pooled CF'!$I:$I,'Pooled CF'!$A:$A,$A95,'Pooled CF'!$G:$G,AJ$6)</f>
        <v>0</v>
      </c>
      <c r="AK95" s="100">
        <f>SUMIFS('Pooled CF'!$I:$I,'Pooled CF'!$A:$A,$A95,'Pooled CF'!$G:$G,AK$6)</f>
        <v>0</v>
      </c>
      <c r="AL95" s="100">
        <f>SUMIFS('Pooled CF'!$I:$I,'Pooled CF'!$A:$A,$A95,'Pooled CF'!$G:$G,AL$6)</f>
        <v>0</v>
      </c>
      <c r="AM95" s="100">
        <f>SUMIFS('Pooled CF'!$I:$I,'Pooled CF'!$A:$A,$A95,'Pooled CF'!$G:$G,AM$6)</f>
        <v>0</v>
      </c>
      <c r="AN95" s="100">
        <f>SUMIFS('Pooled CF'!$I:$I,'Pooled CF'!$A:$A,$A95,'Pooled CF'!$G:$G,AN$6)</f>
        <v>0</v>
      </c>
      <c r="AO95" s="100">
        <f>SUMIFS('Pooled CF'!$I:$I,'Pooled CF'!$A:$A,$A95,'Pooled CF'!$G:$G,AO$6)</f>
        <v>0</v>
      </c>
      <c r="AP95" s="100">
        <f>SUMIFS('Pooled CF'!$I:$I,'Pooled CF'!$A:$A,$A95,'Pooled CF'!$G:$G,AP$6)</f>
        <v>0</v>
      </c>
      <c r="AQ95" s="100">
        <f>SUMIFS('Pooled CF'!$I:$I,'Pooled CF'!$A:$A,$A95,'Pooled CF'!$G:$G,AQ$6)</f>
        <v>0</v>
      </c>
      <c r="AR95" s="100">
        <f>SUMIFS('Pooled CF'!$I:$I,'Pooled CF'!$A:$A,$A95,'Pooled CF'!$G:$G,AR$6)</f>
        <v>0</v>
      </c>
      <c r="AS95" s="100">
        <f>SUMIFS('Pooled CF'!$I:$I,'Pooled CF'!$A:$A,$A95,'Pooled CF'!$G:$G,AS$6)</f>
        <v>0</v>
      </c>
      <c r="AT95" s="100">
        <f>SUMIFS('Pooled CF'!$I:$I,'Pooled CF'!$A:$A,$A95,'Pooled CF'!$G:$G,AT$6)</f>
        <v>0</v>
      </c>
      <c r="AU95" s="100">
        <f>SUMIFS('Pooled CF'!$I:$I,'Pooled CF'!$A:$A,$A95,'Pooled CF'!$G:$G,AU$6)</f>
        <v>0</v>
      </c>
      <c r="AV95" s="100">
        <f>SUMIFS('Pooled CF'!$I:$I,'Pooled CF'!$A:$A,$A95,'Pooled CF'!$G:$G,AV$6)</f>
        <v>0</v>
      </c>
      <c r="AW95" s="100">
        <f>SUMIFS('Pooled CF'!$I:$I,'Pooled CF'!$A:$A,$A95,'Pooled CF'!$G:$G,AW$6)</f>
        <v>0</v>
      </c>
      <c r="AX95" s="100">
        <f>SUMIFS('Pooled CF'!$I:$I,'Pooled CF'!$A:$A,$A95,'Pooled CF'!$G:$G,AX$6)</f>
        <v>0</v>
      </c>
      <c r="AY95" s="100">
        <f>SUMIFS('Pooled CF'!$I:$I,'Pooled CF'!$A:$A,$A95,'Pooled CF'!$G:$G,AY$6)</f>
        <v>0</v>
      </c>
      <c r="AZ95" s="100">
        <f>SUMIFS('Pooled CF'!$I:$I,'Pooled CF'!$A:$A,$A95,'Pooled CF'!$G:$G,AZ$6)</f>
        <v>0</v>
      </c>
      <c r="BA95" s="100">
        <f>SUMIFS('Pooled CF'!$I:$I,'Pooled CF'!$A:$A,$A95,'Pooled CF'!$G:$G,BA$6)</f>
        <v>0</v>
      </c>
      <c r="BB95" s="100">
        <f>SUMIFS('Pooled CF'!$I:$I,'Pooled CF'!$A:$A,$A95,'Pooled CF'!$G:$G,BB$6)</f>
        <v>0</v>
      </c>
      <c r="BC95" s="100">
        <f>SUMIFS('Pooled CF'!$I:$I,'Pooled CF'!$A:$A,$A95,'Pooled CF'!$G:$G,BC$6)</f>
        <v>0</v>
      </c>
      <c r="BD95" s="100">
        <f>SUMIFS('Pooled CF'!$I:$I,'Pooled CF'!$A:$A,$A95,'Pooled CF'!$G:$G,BD$6)</f>
        <v>0</v>
      </c>
      <c r="BE95" s="100">
        <f>SUMIFS('Pooled CF'!$I:$I,'Pooled CF'!$A:$A,$A95,'Pooled CF'!$G:$G,BE$6)</f>
        <v>0</v>
      </c>
      <c r="BF95" s="100">
        <f>SUMIFS('Pooled CF'!$I:$I,'Pooled CF'!$A:$A,$A95,'Pooled CF'!$G:$G,BF$6)</f>
        <v>0</v>
      </c>
      <c r="BG95" s="100">
        <f>SUMIFS('Pooled CF'!$I:$I,'Pooled CF'!$A:$A,$A95,'Pooled CF'!$G:$G,BG$6)</f>
        <v>0</v>
      </c>
      <c r="BH95" s="100">
        <f>SUMIFS('Pooled CF'!$I:$I,'Pooled CF'!$A:$A,$A95,'Pooled CF'!$G:$G,BH$6)</f>
        <v>0</v>
      </c>
      <c r="BI95" s="100">
        <f>SUMIFS('Pooled CF'!$I:$I,'Pooled CF'!$A:$A,$A95,'Pooled CF'!$G:$G,BI$6)</f>
        <v>0</v>
      </c>
      <c r="BJ95" s="100">
        <f>SUMIFS('Pooled CF'!$I:$I,'Pooled CF'!$A:$A,$A95,'Pooled CF'!$G:$G,BJ$6)</f>
        <v>0</v>
      </c>
      <c r="BK95" s="100">
        <f>SUMIFS('Pooled CF'!$I:$I,'Pooled CF'!$A:$A,$A95,'Pooled CF'!$G:$G,BK$6)</f>
        <v>0</v>
      </c>
      <c r="BL95" s="100">
        <f>SUMIFS('Pooled CF'!$I:$I,'Pooled CF'!$A:$A,$A95,'Pooled CF'!$G:$G,BL$6)</f>
        <v>0</v>
      </c>
      <c r="BM95" s="100">
        <f>SUMIFS('Pooled CF'!$I:$I,'Pooled CF'!$A:$A,$A95,'Pooled CF'!$G:$G,BM$6)</f>
        <v>0</v>
      </c>
      <c r="BN95" s="100">
        <f>SUMIFS('Pooled CF'!$I:$I,'Pooled CF'!$A:$A,$A95,'Pooled CF'!$G:$G,BN$6)</f>
        <v>0</v>
      </c>
      <c r="BO95" s="100">
        <f>SUMIFS('Pooled CF'!$I:$I,'Pooled CF'!$A:$A,$A95,'Pooled CF'!$G:$G,BO$6)</f>
        <v>0</v>
      </c>
      <c r="BP95" s="100">
        <f>SUMIFS('Pooled CF'!$I:$I,'Pooled CF'!$A:$A,$A95,'Pooled CF'!$G:$G,BP$6)</f>
        <v>0</v>
      </c>
      <c r="BQ95" s="100">
        <f>SUMIFS('Pooled CF'!$I:$I,'Pooled CF'!$A:$A,$A95,'Pooled CF'!$G:$G,BQ$6)</f>
        <v>0</v>
      </c>
      <c r="BR95" s="100">
        <f>SUMIFS('Pooled CF'!$I:$I,'Pooled CF'!$A:$A,$A95,'Pooled CF'!$G:$G,BR$6)</f>
        <v>0</v>
      </c>
      <c r="BS95" s="100">
        <f>SUMIFS('Pooled CF'!$I:$I,'Pooled CF'!$A:$A,$A95,'Pooled CF'!$G:$G,BS$6)</f>
        <v>0</v>
      </c>
      <c r="BT95" s="100">
        <f>SUMIFS('Pooled CF'!$I:$I,'Pooled CF'!$A:$A,$A95,'Pooled CF'!$G:$G,BT$6)</f>
        <v>0</v>
      </c>
      <c r="BU95" s="100">
        <f>SUMIFS('Pooled CF'!$I:$I,'Pooled CF'!$A:$A,$A95,'Pooled CF'!$G:$G,BU$6)</f>
        <v>0</v>
      </c>
      <c r="BV95" s="100">
        <f>SUMIFS('Pooled CF'!$I:$I,'Pooled CF'!$A:$A,$A95,'Pooled CF'!$G:$G,BV$6)</f>
        <v>0</v>
      </c>
      <c r="BW95" s="100">
        <f>SUMIFS('Pooled CF'!$I:$I,'Pooled CF'!$A:$A,$A95,'Pooled CF'!$G:$G,BW$6)</f>
        <v>0</v>
      </c>
      <c r="BX95" s="100">
        <f>SUMIFS('Pooled CF'!$I:$I,'Pooled CF'!$A:$A,$A95,'Pooled CF'!$G:$G,BX$6)</f>
        <v>0</v>
      </c>
      <c r="BY95" s="100">
        <f>SUMIFS('Pooled CF'!$I:$I,'Pooled CF'!$A:$A,$A95,'Pooled CF'!$G:$G,BY$6)</f>
        <v>0</v>
      </c>
      <c r="BZ95" s="100">
        <f>SUMIFS('Pooled CF'!$I:$I,'Pooled CF'!$A:$A,$A95,'Pooled CF'!$G:$G,BZ$6)</f>
        <v>0</v>
      </c>
      <c r="CA95" s="100">
        <f>SUMIFS('Pooled CF'!$I:$I,'Pooled CF'!$A:$A,$A95,'Pooled CF'!$G:$G,CA$6)</f>
        <v>0</v>
      </c>
      <c r="CB95" s="100">
        <f>SUMIFS('Pooled CF'!$I:$I,'Pooled CF'!$A:$A,$A95,'Pooled CF'!$G:$G,CB$6)</f>
        <v>0</v>
      </c>
      <c r="CC95" s="100">
        <f>SUMIFS('Pooled CF'!$I:$I,'Pooled CF'!$A:$A,$A95,'Pooled CF'!$G:$G,CC$6)</f>
        <v>0</v>
      </c>
      <c r="CD95" s="100">
        <f>SUMIFS('Pooled CF'!$I:$I,'Pooled CF'!$A:$A,$A95,'Pooled CF'!$G:$G,CD$6)</f>
        <v>0</v>
      </c>
      <c r="CE95" s="100">
        <f>SUMIFS('Pooled CF'!$I:$I,'Pooled CF'!$A:$A,$A95,'Pooled CF'!$G:$G,CE$6)</f>
        <v>0</v>
      </c>
      <c r="CF95" s="100">
        <f>SUMIFS('Pooled CF'!$I:$I,'Pooled CF'!$A:$A,$A95,'Pooled CF'!$G:$G,CF$6)</f>
        <v>0</v>
      </c>
      <c r="CG95" s="100">
        <f>SUMIFS('Pooled CF'!$I:$I,'Pooled CF'!$A:$A,$A95,'Pooled CF'!$G:$G,CG$6)</f>
        <v>0</v>
      </c>
      <c r="CH95" s="100">
        <f>SUMIFS('Pooled CF'!$I:$I,'Pooled CF'!$A:$A,$A95,'Pooled CF'!$G:$G,CH$6)</f>
        <v>0</v>
      </c>
      <c r="CI95" s="100">
        <f>SUMIFS('Pooled CF'!$I:$I,'Pooled CF'!$A:$A,$A95,'Pooled CF'!$G:$G,CI$6)</f>
        <v>0</v>
      </c>
      <c r="CJ95" s="100">
        <f>SUMIFS('Pooled CF'!$I:$I,'Pooled CF'!$A:$A,$A95,'Pooled CF'!$G:$G,CJ$6)</f>
        <v>0</v>
      </c>
      <c r="CK95" s="100">
        <f>SUMIFS('Pooled CF'!$I:$I,'Pooled CF'!$A:$A,$A95,'Pooled CF'!$G:$G,CK$6)</f>
        <v>0</v>
      </c>
      <c r="CL95" s="100">
        <f>SUMIFS('Pooled CF'!$I:$I,'Pooled CF'!$A:$A,$A95,'Pooled CF'!$G:$G,CL$6)</f>
        <v>0</v>
      </c>
      <c r="CM95" s="100">
        <f>SUMIFS('Pooled CF'!$I:$I,'Pooled CF'!$A:$A,$A95,'Pooled CF'!$G:$G,CM$6)</f>
        <v>0</v>
      </c>
      <c r="CN95" s="100">
        <f>SUMIFS('Pooled CF'!$I:$I,'Pooled CF'!$A:$A,$A95,'Pooled CF'!$G:$G,CN$6)</f>
        <v>0</v>
      </c>
      <c r="CO95" s="100">
        <f>SUMIFS('Pooled CF'!$I:$I,'Pooled CF'!$A:$A,$A95,'Pooled CF'!$G:$G,CO$6)</f>
        <v>0</v>
      </c>
      <c r="CP95" s="100">
        <f>SUMIFS('Pooled CF'!$I:$I,'Pooled CF'!$A:$A,$A95,'Pooled CF'!$G:$G,CP$6)</f>
        <v>0</v>
      </c>
      <c r="CQ95" s="100">
        <f>SUMIFS('Pooled CF'!$I:$I,'Pooled CF'!$A:$A,$A95,'Pooled CF'!$G:$G,CQ$6)</f>
        <v>0</v>
      </c>
      <c r="CR95" s="100">
        <f>SUMIFS('Pooled CF'!$I:$I,'Pooled CF'!$A:$A,$A95,'Pooled CF'!$G:$G,CR$6)</f>
        <v>0</v>
      </c>
      <c r="CS95" s="100">
        <f>SUMIFS('Pooled CF'!$I:$I,'Pooled CF'!$A:$A,$A95,'Pooled CF'!$G:$G,CS$6)</f>
        <v>0</v>
      </c>
      <c r="CT95" s="100">
        <f>SUMIFS('Pooled CF'!$I:$I,'Pooled CF'!$A:$A,$A95,'Pooled CF'!$G:$G,CT$6)</f>
        <v>0</v>
      </c>
      <c r="CU95" s="100">
        <f>SUMIFS('Pooled CF'!$I:$I,'Pooled CF'!$A:$A,$A95,'Pooled CF'!$G:$G,CU$6)</f>
        <v>0</v>
      </c>
      <c r="CV95" s="100">
        <f>SUMIFS('Pooled CF'!$I:$I,'Pooled CF'!$A:$A,$A95,'Pooled CF'!$G:$G,CV$6)</f>
        <v>0</v>
      </c>
      <c r="CW95" s="100">
        <f>SUMIFS('Pooled CF'!$I:$I,'Pooled CF'!$A:$A,$A95,'Pooled CF'!$G:$G,CW$6)</f>
        <v>0</v>
      </c>
      <c r="CX95" s="100">
        <f>SUMIFS('Pooled CF'!$I:$I,'Pooled CF'!$A:$A,$A95,'Pooled CF'!$G:$G,CX$6)</f>
        <v>0</v>
      </c>
      <c r="CY95" s="100">
        <f>SUMIFS('Pooled CF'!$I:$I,'Pooled CF'!$A:$A,$A95,'Pooled CF'!$G:$G,CY$6)</f>
        <v>0</v>
      </c>
      <c r="CZ95" s="100">
        <f>SUMIFS('Pooled CF'!$I:$I,'Pooled CF'!$A:$A,$A95,'Pooled CF'!$G:$G,CZ$6)</f>
        <v>0</v>
      </c>
      <c r="DA95" s="100">
        <f>SUMIFS('Pooled CF'!$I:$I,'Pooled CF'!$A:$A,$A95,'Pooled CF'!$G:$G,DA$6)</f>
        <v>0</v>
      </c>
      <c r="DB95" s="100">
        <f>SUMIFS('Pooled CF'!$I:$I,'Pooled CF'!$A:$A,$A95,'Pooled CF'!$G:$G,DB$6)</f>
        <v>0</v>
      </c>
      <c r="DC95" s="100">
        <f>SUMIFS('Pooled CF'!$I:$I,'Pooled CF'!$A:$A,$A95,'Pooled CF'!$G:$G,DC$6)</f>
        <v>0</v>
      </c>
      <c r="DD95" s="100">
        <f>SUMIFS('Pooled CF'!$I:$I,'Pooled CF'!$A:$A,$A95,'Pooled CF'!$G:$G,DD$6)</f>
        <v>0</v>
      </c>
      <c r="DE95" s="100">
        <f>SUMIFS('Pooled CF'!$I:$I,'Pooled CF'!$A:$A,$A95,'Pooled CF'!$G:$G,DE$6)</f>
        <v>0</v>
      </c>
      <c r="DF95" s="100">
        <f>SUMIFS('Pooled CF'!$I:$I,'Pooled CF'!$A:$A,$A95,'Pooled CF'!$G:$G,DF$6)</f>
        <v>0</v>
      </c>
      <c r="DG95" s="100">
        <f>SUMIFS('Pooled CF'!$I:$I,'Pooled CF'!$A:$A,$A95,'Pooled CF'!$G:$G,DG$6)</f>
        <v>0</v>
      </c>
      <c r="DH95" s="100">
        <f>SUMIFS('Pooled CF'!$I:$I,'Pooled CF'!$A:$A,$A95,'Pooled CF'!$G:$G,DH$6)</f>
        <v>0</v>
      </c>
      <c r="DI95" s="100">
        <f>SUMIFS('Pooled CF'!$I:$I,'Pooled CF'!$A:$A,$A95,'Pooled CF'!$G:$G,DI$6)</f>
        <v>0</v>
      </c>
      <c r="DJ95" s="100">
        <f>SUMIFS('Pooled CF'!$I:$I,'Pooled CF'!$A:$A,$A95,'Pooled CF'!$G:$G,DJ$6)</f>
        <v>0</v>
      </c>
      <c r="DK95" s="100">
        <f>SUMIFS('Pooled CF'!$I:$I,'Pooled CF'!$A:$A,$A95,'Pooled CF'!$G:$G,DK$6)</f>
        <v>0</v>
      </c>
      <c r="DL95" s="100">
        <f>SUMIFS('Pooled CF'!$I:$I,'Pooled CF'!$A:$A,$A95,'Pooled CF'!$G:$G,DL$6)</f>
        <v>0</v>
      </c>
      <c r="DM95" s="100">
        <f>SUMIFS('Pooled CF'!$I:$I,'Pooled CF'!$A:$A,$A95,'Pooled CF'!$G:$G,DM$6)</f>
        <v>0</v>
      </c>
      <c r="DN95" s="100">
        <f>SUMIFS('Pooled CF'!$I:$I,'Pooled CF'!$A:$A,$A95,'Pooled CF'!$G:$G,DN$6)</f>
        <v>0</v>
      </c>
      <c r="DO95" s="100">
        <f>SUMIFS('Pooled CF'!$I:$I,'Pooled CF'!$A:$A,$A95,'Pooled CF'!$G:$G,DO$6)</f>
        <v>0</v>
      </c>
      <c r="DP95" s="100">
        <f>SUMIFS('Pooled CF'!$I:$I,'Pooled CF'!$A:$A,$A95,'Pooled CF'!$G:$G,DP$6)</f>
        <v>0</v>
      </c>
      <c r="DQ95" s="100">
        <f>SUMIFS('Pooled CF'!$I:$I,'Pooled CF'!$A:$A,$A95,'Pooled CF'!$G:$G,DQ$6)</f>
        <v>0</v>
      </c>
      <c r="DR95" s="100">
        <f>SUMIFS('Pooled CF'!$I:$I,'Pooled CF'!$A:$A,$A95,'Pooled CF'!$G:$G,DR$6)</f>
        <v>0</v>
      </c>
      <c r="DS95" s="100">
        <f>SUMIFS('Pooled CF'!$I:$I,'Pooled CF'!$A:$A,$A95,'Pooled CF'!$G:$G,DS$6)</f>
        <v>0</v>
      </c>
      <c r="DT95" s="100">
        <f>SUMIFS('Pooled CF'!$I:$I,'Pooled CF'!$A:$A,$A95,'Pooled CF'!$G:$G,DT$6)</f>
        <v>0</v>
      </c>
      <c r="DU95" s="100">
        <f>SUMIFS('Pooled CF'!$I:$I,'Pooled CF'!$A:$A,$A95,'Pooled CF'!$G:$G,DU$6)</f>
        <v>0</v>
      </c>
      <c r="DV95" s="100">
        <f>SUMIFS('Pooled CF'!$I:$I,'Pooled CF'!$A:$A,$A95,'Pooled CF'!$G:$G,DV$6)</f>
        <v>0</v>
      </c>
      <c r="DW95" s="100">
        <f>SUMIFS('Pooled CF'!$I:$I,'Pooled CF'!$A:$A,$A95,'Pooled CF'!$G:$G,DW$6)</f>
        <v>0</v>
      </c>
      <c r="DX95" s="100">
        <f>SUMIFS('Pooled CF'!$I:$I,'Pooled CF'!$A:$A,$A95,'Pooled CF'!$G:$G,DX$6)</f>
        <v>0</v>
      </c>
      <c r="DY95" s="100">
        <f>SUMIFS('Pooled CF'!$I:$I,'Pooled CF'!$A:$A,$A95,'Pooled CF'!$G:$G,DY$6)</f>
        <v>0</v>
      </c>
      <c r="DZ95" s="100">
        <f>SUMIFS('Pooled CF'!$I:$I,'Pooled CF'!$A:$A,$A95,'Pooled CF'!$G:$G,DZ$6)</f>
        <v>0</v>
      </c>
      <c r="EA95" s="100">
        <f>SUMIFS('Pooled CF'!$I:$I,'Pooled CF'!$A:$A,$A95,'Pooled CF'!$G:$G,EA$6)</f>
        <v>0</v>
      </c>
      <c r="EB95" s="100">
        <f>SUMIFS('Pooled CF'!$I:$I,'Pooled CF'!$A:$A,$A95,'Pooled CF'!$G:$G,EB$6)</f>
        <v>0</v>
      </c>
      <c r="EC95" s="100">
        <f>SUMIFS('Pooled CF'!$I:$I,'Pooled CF'!$A:$A,$A95,'Pooled CF'!$G:$G,EC$6)</f>
        <v>0</v>
      </c>
      <c r="ED95" s="100">
        <f>SUMIFS('Pooled CF'!$I:$I,'Pooled CF'!$A:$A,$A95,'Pooled CF'!$G:$G,ED$6)</f>
        <v>0</v>
      </c>
      <c r="EE95" s="100">
        <f>SUMIFS('Pooled CF'!$I:$I,'Pooled CF'!$A:$A,$A95,'Pooled CF'!$G:$G,EE$6)</f>
        <v>0</v>
      </c>
      <c r="EF95" s="100">
        <f>SUMIFS('Pooled CF'!$I:$I,'Pooled CF'!$A:$A,$A95,'Pooled CF'!$G:$G,EF$6)</f>
        <v>0</v>
      </c>
      <c r="EG95" s="100">
        <f>SUMIFS('Pooled CF'!$I:$I,'Pooled CF'!$A:$A,$A95,'Pooled CF'!$G:$G,EG$6)</f>
        <v>0</v>
      </c>
      <c r="EH95" s="100">
        <f>SUMIFS('Pooled CF'!$I:$I,'Pooled CF'!$A:$A,$A95,'Pooled CF'!$G:$G,EH$6)</f>
        <v>0</v>
      </c>
      <c r="EI95" s="100">
        <f>SUMIFS('Pooled CF'!$I:$I,'Pooled CF'!$A:$A,$A95,'Pooled CF'!$G:$G,EI$6)</f>
        <v>0</v>
      </c>
      <c r="EJ95" s="100">
        <f>SUMIFS('Pooled CF'!$I:$I,'Pooled CF'!$A:$A,$A95,'Pooled CF'!$G:$G,EJ$6)</f>
        <v>0</v>
      </c>
      <c r="EK95" s="100">
        <f>SUMIFS('Pooled CF'!$I:$I,'Pooled CF'!$A:$A,$A95,'Pooled CF'!$G:$G,EK$6)</f>
        <v>0</v>
      </c>
      <c r="EL95" s="100">
        <f>SUMIFS('Pooled CF'!$I:$I,'Pooled CF'!$A:$A,$A95,'Pooled CF'!$G:$G,EL$6)</f>
        <v>0</v>
      </c>
      <c r="EM95" s="100">
        <f>SUMIFS('Pooled CF'!$I:$I,'Pooled CF'!$A:$A,$A95,'Pooled CF'!$G:$G,EM$6)</f>
        <v>0</v>
      </c>
      <c r="EN95" s="100">
        <f>SUMIFS('Pooled CF'!$I:$I,'Pooled CF'!$A:$A,$A95,'Pooled CF'!$G:$G,EN$6)</f>
        <v>0</v>
      </c>
      <c r="EO95" s="100">
        <f>SUMIFS('Pooled CF'!$I:$I,'Pooled CF'!$A:$A,$A95,'Pooled CF'!$G:$G,EO$6)</f>
        <v>0</v>
      </c>
      <c r="EP95" s="100">
        <f>SUMIFS('Pooled CF'!$I:$I,'Pooled CF'!$A:$A,$A95,'Pooled CF'!$G:$G,EP$6)</f>
        <v>0</v>
      </c>
      <c r="EQ95" s="100">
        <f>SUMIFS('Pooled CF'!$I:$I,'Pooled CF'!$A:$A,$A95,'Pooled CF'!$G:$G,EQ$6)</f>
        <v>0</v>
      </c>
      <c r="ER95" s="100">
        <f>SUMIFS('Pooled CF'!$I:$I,'Pooled CF'!$A:$A,$A95,'Pooled CF'!$G:$G,ER$6)</f>
        <v>0</v>
      </c>
      <c r="ES95" s="100">
        <f>SUMIFS('Pooled CF'!$I:$I,'Pooled CF'!$A:$A,$A95,'Pooled CF'!$G:$G,ES$6)</f>
        <v>0</v>
      </c>
      <c r="ET95" s="100">
        <f>SUMIFS('Pooled CF'!$I:$I,'Pooled CF'!$A:$A,$A95,'Pooled CF'!$G:$G,ET$6)</f>
        <v>0</v>
      </c>
      <c r="EU95" s="100">
        <f>SUMIFS('Pooled CF'!$I:$I,'Pooled CF'!$A:$A,$A95,'Pooled CF'!$G:$G,EU$6)</f>
        <v>0</v>
      </c>
      <c r="EV95" s="100">
        <f>SUMIFS('Pooled CF'!$I:$I,'Pooled CF'!$A:$A,$A95,'Pooled CF'!$G:$G,EV$6)</f>
        <v>0</v>
      </c>
      <c r="EW95" s="100">
        <f>SUMIFS('Pooled CF'!$I:$I,'Pooled CF'!$A:$A,$A95,'Pooled CF'!$G:$G,EW$6)</f>
        <v>0</v>
      </c>
      <c r="EX95" s="100">
        <f>SUMIFS('Pooled CF'!$I:$I,'Pooled CF'!$A:$A,$A95,'Pooled CF'!$G:$G,EX$6)</f>
        <v>0</v>
      </c>
      <c r="EY95" s="100">
        <f>SUMIFS('Pooled CF'!$I:$I,'Pooled CF'!$A:$A,$A95,'Pooled CF'!$G:$G,EY$6)</f>
        <v>0</v>
      </c>
      <c r="EZ95" s="100">
        <f>SUMIFS('Pooled CF'!$I:$I,'Pooled CF'!$A:$A,$A95,'Pooled CF'!$G:$G,EZ$6)</f>
        <v>0</v>
      </c>
      <c r="FA95" s="100">
        <f>SUMIFS('Pooled CF'!$I:$I,'Pooled CF'!$A:$A,$A95,'Pooled CF'!$G:$G,FA$6)</f>
        <v>0</v>
      </c>
      <c r="FB95" s="100">
        <f>SUMIFS('Pooled CF'!$I:$I,'Pooled CF'!$A:$A,$A95,'Pooled CF'!$G:$G,FB$6)</f>
        <v>0</v>
      </c>
      <c r="FC95" s="100">
        <f>SUMIFS('Pooled CF'!$I:$I,'Pooled CF'!$A:$A,$A95,'Pooled CF'!$G:$G,FC$6)</f>
        <v>0</v>
      </c>
      <c r="FD95" s="100">
        <f>SUMIFS('Pooled CF'!$I:$I,'Pooled CF'!$A:$A,$A95,'Pooled CF'!$G:$G,FD$6)</f>
        <v>0</v>
      </c>
      <c r="FE95" s="100">
        <f>SUMIFS('Pooled CF'!$I:$I,'Pooled CF'!$A:$A,$A95,'Pooled CF'!$G:$G,FE$6)</f>
        <v>0</v>
      </c>
      <c r="FF95" s="100">
        <f>SUMIFS('Pooled CF'!$I:$I,'Pooled CF'!$A:$A,$A95,'Pooled CF'!$G:$G,FF$6)</f>
        <v>0</v>
      </c>
      <c r="FG95" s="100">
        <f>SUMIFS('Pooled CF'!$I:$I,'Pooled CF'!$A:$A,$A95,'Pooled CF'!$G:$G,FG$6)</f>
        <v>0</v>
      </c>
      <c r="FH95" s="100">
        <f>SUMIFS('Pooled CF'!$I:$I,'Pooled CF'!$A:$A,$A95,'Pooled CF'!$G:$G,FH$6)</f>
        <v>0</v>
      </c>
      <c r="FI95" s="100">
        <f>SUMIFS('Pooled CF'!$I:$I,'Pooled CF'!$A:$A,$A95,'Pooled CF'!$G:$G,FI$6)</f>
        <v>0</v>
      </c>
      <c r="FJ95" s="100">
        <f>SUMIFS('Pooled CF'!$I:$I,'Pooled CF'!$A:$A,$A95,'Pooled CF'!$G:$G,FJ$6)</f>
        <v>0</v>
      </c>
      <c r="FK95" s="100">
        <f>SUMIFS('Pooled CF'!$I:$I,'Pooled CF'!$A:$A,$A95,'Pooled CF'!$G:$G,FK$6)</f>
        <v>0</v>
      </c>
      <c r="FL95" s="100">
        <f>SUMIFS('Pooled CF'!$I:$I,'Pooled CF'!$A:$A,$A95,'Pooled CF'!$G:$G,FL$6)</f>
        <v>0</v>
      </c>
      <c r="FM95" s="100">
        <f>SUMIFS('Pooled CF'!$I:$I,'Pooled CF'!$A:$A,$A95,'Pooled CF'!$G:$G,FM$6)</f>
        <v>0</v>
      </c>
      <c r="FN95" s="100">
        <f>SUMIFS('Pooled CF'!$I:$I,'Pooled CF'!$A:$A,$A95,'Pooled CF'!$G:$G,FN$6)</f>
        <v>0</v>
      </c>
      <c r="FO95" s="100">
        <f>SUMIFS('Pooled CF'!$I:$I,'Pooled CF'!$A:$A,$A95,'Pooled CF'!$G:$G,FO$6)</f>
        <v>0</v>
      </c>
      <c r="FP95" s="100">
        <f>SUMIFS('Pooled CF'!$I:$I,'Pooled CF'!$A:$A,$A95,'Pooled CF'!$G:$G,FP$6)</f>
        <v>0</v>
      </c>
      <c r="FQ95" s="100">
        <f>SUMIFS('Pooled CF'!$I:$I,'Pooled CF'!$A:$A,$A95,'Pooled CF'!$G:$G,FQ$6)</f>
        <v>0</v>
      </c>
      <c r="FR95" s="100">
        <f>SUMIFS('Pooled CF'!$I:$I,'Pooled CF'!$A:$A,$A95,'Pooled CF'!$G:$G,FR$6)</f>
        <v>0</v>
      </c>
      <c r="FS95" s="100">
        <f>SUMIFS('Pooled CF'!$I:$I,'Pooled CF'!$A:$A,$A95,'Pooled CF'!$G:$G,FS$6)</f>
        <v>0</v>
      </c>
      <c r="FT95" s="100">
        <f>SUMIFS('Pooled CF'!$I:$I,'Pooled CF'!$A:$A,$A95,'Pooled CF'!$G:$G,FT$6)</f>
        <v>0</v>
      </c>
      <c r="FU95" s="100">
        <f>SUMIFS('Pooled CF'!$I:$I,'Pooled CF'!$A:$A,$A95,'Pooled CF'!$G:$G,FU$6)</f>
        <v>0</v>
      </c>
      <c r="FV95" s="100">
        <f>SUMIFS('Pooled CF'!$I:$I,'Pooled CF'!$A:$A,$A95,'Pooled CF'!$G:$G,FV$6)</f>
        <v>0</v>
      </c>
      <c r="FW95" s="100">
        <f>SUMIFS('Pooled CF'!$I:$I,'Pooled CF'!$A:$A,$A95,'Pooled CF'!$G:$G,FW$6)</f>
        <v>0</v>
      </c>
      <c r="FX95" s="100">
        <f>SUMIFS('Pooled CF'!$I:$I,'Pooled CF'!$A:$A,$A95,'Pooled CF'!$G:$G,FX$6)</f>
        <v>0</v>
      </c>
      <c r="FY95" s="100">
        <f>SUMIFS('Pooled CF'!$I:$I,'Pooled CF'!$A:$A,$A95,'Pooled CF'!$G:$G,FY$6)</f>
        <v>0</v>
      </c>
      <c r="FZ95" s="100">
        <f>SUMIFS('Pooled CF'!$I:$I,'Pooled CF'!$A:$A,$A95,'Pooled CF'!$G:$G,FZ$6)</f>
        <v>0</v>
      </c>
      <c r="GA95" s="100">
        <f>SUMIFS('Pooled CF'!$I:$I,'Pooled CF'!$A:$A,$A95,'Pooled CF'!$G:$G,GA$6)</f>
        <v>0</v>
      </c>
      <c r="GB95" s="100">
        <f>SUMIFS('Pooled CF'!$I:$I,'Pooled CF'!$A:$A,$A95,'Pooled CF'!$G:$G,GB$6)</f>
        <v>0</v>
      </c>
      <c r="GC95" s="100">
        <f>SUMIFS('Pooled CF'!$I:$I,'Pooled CF'!$A:$A,$A95,'Pooled CF'!$G:$G,GC$6)</f>
        <v>0</v>
      </c>
      <c r="GD95" s="100">
        <f>SUMIFS('Pooled CF'!$I:$I,'Pooled CF'!$A:$A,$A95,'Pooled CF'!$G:$G,GD$6)</f>
        <v>0</v>
      </c>
      <c r="GE95" s="100">
        <f>SUMIFS('Pooled CF'!$I:$I,'Pooled CF'!$A:$A,$A95,'Pooled CF'!$G:$G,GE$6)</f>
        <v>0</v>
      </c>
      <c r="GF95" s="100">
        <f>SUMIFS('Pooled CF'!$I:$I,'Pooled CF'!$A:$A,$A95,'Pooled CF'!$G:$G,GF$6)</f>
        <v>0</v>
      </c>
      <c r="GG95" s="100">
        <f>SUMIFS('Pooled CF'!$I:$I,'Pooled CF'!$A:$A,$A95,'Pooled CF'!$G:$G,GG$6)</f>
        <v>0</v>
      </c>
      <c r="GH95" s="100">
        <f>SUMIFS('Pooled CF'!$I:$I,'Pooled CF'!$A:$A,$A95,'Pooled CF'!$G:$G,GH$6)</f>
        <v>0</v>
      </c>
      <c r="GI95" s="100">
        <f>SUMIFS('Pooled CF'!$I:$I,'Pooled CF'!$A:$A,$A95,'Pooled CF'!$G:$G,GI$6)</f>
        <v>0</v>
      </c>
      <c r="GJ95" s="100">
        <f>SUMIFS('Pooled CF'!$I:$I,'Pooled CF'!$A:$A,$A95,'Pooled CF'!$G:$G,GJ$6)</f>
        <v>0</v>
      </c>
      <c r="GK95" s="100">
        <f>SUMIFS('Pooled CF'!$I:$I,'Pooled CF'!$A:$A,$A95,'Pooled CF'!$G:$G,GK$6)</f>
        <v>0</v>
      </c>
      <c r="GL95" s="100">
        <f>SUMIFS('Pooled CF'!$I:$I,'Pooled CF'!$A:$A,$A95,'Pooled CF'!$G:$G,GL$6)</f>
        <v>0</v>
      </c>
      <c r="GM95" s="100">
        <f>SUMIFS('Pooled CF'!$I:$I,'Pooled CF'!$A:$A,$A95,'Pooled CF'!$G:$G,GM$6)</f>
        <v>0</v>
      </c>
      <c r="GN95" s="100">
        <f>SUMIFS('Pooled CF'!$I:$I,'Pooled CF'!$A:$A,$A95,'Pooled CF'!$G:$G,GN$6)</f>
        <v>0</v>
      </c>
      <c r="GO95" s="100">
        <f>SUMIFS('Pooled CF'!$I:$I,'Pooled CF'!$A:$A,$A95,'Pooled CF'!$G:$G,GO$6)</f>
        <v>0</v>
      </c>
      <c r="GP95" s="100">
        <f>SUMIFS('Pooled CF'!$I:$I,'Pooled CF'!$A:$A,$A95,'Pooled CF'!$G:$G,GP$6)</f>
        <v>0</v>
      </c>
      <c r="GQ95" s="100">
        <f>SUMIFS('Pooled CF'!$I:$I,'Pooled CF'!$A:$A,$A95,'Pooled CF'!$G:$G,GQ$6)</f>
        <v>0</v>
      </c>
      <c r="GR95" s="100">
        <f>SUMIFS('Pooled CF'!$I:$I,'Pooled CF'!$A:$A,$A95,'Pooled CF'!$G:$G,GR$6)</f>
        <v>0</v>
      </c>
      <c r="GS95" s="100">
        <f>SUMIFS('Pooled CF'!$I:$I,'Pooled CF'!$A:$A,$A95,'Pooled CF'!$G:$G,GS$6)</f>
        <v>0</v>
      </c>
      <c r="GU95" s="85">
        <f t="shared" si="205"/>
        <v>0</v>
      </c>
      <c r="GV95" s="85">
        <f t="shared" si="205"/>
        <v>0</v>
      </c>
      <c r="GW95" s="85">
        <f t="shared" si="205"/>
        <v>0</v>
      </c>
      <c r="GX95" s="85">
        <f t="shared" si="205"/>
        <v>0</v>
      </c>
      <c r="GY95" s="85">
        <f t="shared" si="205"/>
        <v>0</v>
      </c>
      <c r="GZ95" s="85">
        <f t="shared" si="205"/>
        <v>0</v>
      </c>
      <c r="HA95" s="85">
        <f t="shared" si="205"/>
        <v>0</v>
      </c>
      <c r="HB95" s="85">
        <f t="shared" si="205"/>
        <v>0</v>
      </c>
      <c r="HC95" s="85">
        <f t="shared" si="205"/>
        <v>0</v>
      </c>
      <c r="HD95" s="85">
        <f t="shared" si="205"/>
        <v>0</v>
      </c>
      <c r="HE95" s="85">
        <f t="shared" si="205"/>
        <v>0</v>
      </c>
      <c r="HF95" s="85">
        <f t="shared" si="205"/>
        <v>0</v>
      </c>
      <c r="HG95" s="85">
        <f t="shared" si="205"/>
        <v>0</v>
      </c>
      <c r="HH95" s="85">
        <f t="shared" si="205"/>
        <v>0</v>
      </c>
      <c r="HI95" s="85">
        <f t="shared" si="205"/>
        <v>0</v>
      </c>
      <c r="HJ95" s="85">
        <f t="shared" si="205"/>
        <v>0</v>
      </c>
      <c r="HK95" s="85">
        <f t="shared" si="203"/>
        <v>0</v>
      </c>
    </row>
    <row r="96" spans="1:219" hidden="1" outlineLevel="1" x14ac:dyDescent="0.75">
      <c r="A96" s="112" t="str">
        <f t="shared" si="201"/>
        <v>LCCM 2017-LC26 B-Piece Cashflow</v>
      </c>
      <c r="B96" s="112" t="str">
        <f t="shared" si="201"/>
        <v>LCCM 2017-LC26</v>
      </c>
      <c r="C96" s="104"/>
      <c r="D96" s="87"/>
      <c r="E96" s="88"/>
      <c r="F96" s="85"/>
      <c r="G96" s="85"/>
      <c r="H96" s="86"/>
      <c r="I96" s="95"/>
      <c r="K96" s="100">
        <f>SUMIFS('Pooled CF'!$I:$I,'Pooled CF'!$A:$A,$A96,'Pooled CF'!$G:$G,K$6)</f>
        <v>0</v>
      </c>
      <c r="L96" s="100">
        <f>SUMIFS('Pooled CF'!$I:$I,'Pooled CF'!$A:$A,$A96,'Pooled CF'!$G:$G,L$6)</f>
        <v>0</v>
      </c>
      <c r="M96" s="100">
        <f>SUMIFS('Pooled CF'!$I:$I,'Pooled CF'!$A:$A,$A96,'Pooled CF'!$G:$G,M$6)</f>
        <v>0</v>
      </c>
      <c r="N96" s="100">
        <f>SUMIFS('Pooled CF'!$I:$I,'Pooled CF'!$A:$A,$A96,'Pooled CF'!$G:$G,N$6)</f>
        <v>0</v>
      </c>
      <c r="O96" s="100">
        <f>SUMIFS('Pooled CF'!$I:$I,'Pooled CF'!$A:$A,$A96,'Pooled CF'!$G:$G,O$6)</f>
        <v>0</v>
      </c>
      <c r="P96" s="100">
        <f>SUMIFS('Pooled CF'!$I:$I,'Pooled CF'!$A:$A,$A96,'Pooled CF'!$G:$G,P$6)</f>
        <v>0</v>
      </c>
      <c r="Q96" s="100">
        <f>SUMIFS('Pooled CF'!$I:$I,'Pooled CF'!$A:$A,$A96,'Pooled CF'!$G:$G,Q$6)</f>
        <v>0</v>
      </c>
      <c r="R96" s="100">
        <f>SUMIFS('Pooled CF'!$I:$I,'Pooled CF'!$A:$A,$A96,'Pooled CF'!$G:$G,R$6)</f>
        <v>0</v>
      </c>
      <c r="S96" s="100">
        <f>SUMIFS('Pooled CF'!$I:$I,'Pooled CF'!$A:$A,$A96,'Pooled CF'!$G:$G,S$6)</f>
        <v>0</v>
      </c>
      <c r="T96" s="100">
        <f>SUMIFS('Pooled CF'!$I:$I,'Pooled CF'!$A:$A,$A96,'Pooled CF'!$G:$G,T$6)</f>
        <v>0</v>
      </c>
      <c r="U96" s="100">
        <f>SUMIFS('Pooled CF'!$I:$I,'Pooled CF'!$A:$A,$A96,'Pooled CF'!$G:$G,U$6)</f>
        <v>0</v>
      </c>
      <c r="V96" s="100">
        <f>SUMIFS('Pooled CF'!$I:$I,'Pooled CF'!$A:$A,$A96,'Pooled CF'!$G:$G,V$6)</f>
        <v>0</v>
      </c>
      <c r="W96" s="100">
        <f>SUMIFS('Pooled CF'!$I:$I,'Pooled CF'!$A:$A,$A96,'Pooled CF'!$G:$G,W$6)</f>
        <v>0</v>
      </c>
      <c r="X96" s="100">
        <f>SUMIFS('Pooled CF'!$I:$I,'Pooled CF'!$A:$A,$A96,'Pooled CF'!$G:$G,X$6)</f>
        <v>0</v>
      </c>
      <c r="Y96" s="100">
        <f>SUMIFS('Pooled CF'!$I:$I,'Pooled CF'!$A:$A,$A96,'Pooled CF'!$G:$G,Y$6)</f>
        <v>0</v>
      </c>
      <c r="Z96" s="100">
        <f>SUMIFS('Pooled CF'!$I:$I,'Pooled CF'!$A:$A,$A96,'Pooled CF'!$G:$G,Z$6)</f>
        <v>0</v>
      </c>
      <c r="AA96" s="100">
        <f>SUMIFS('Pooled CF'!$I:$I,'Pooled CF'!$A:$A,$A96,'Pooled CF'!$G:$G,AA$6)</f>
        <v>0</v>
      </c>
      <c r="AB96" s="100">
        <f>SUMIFS('Pooled CF'!$I:$I,'Pooled CF'!$A:$A,$A96,'Pooled CF'!$G:$G,AB$6)</f>
        <v>0</v>
      </c>
      <c r="AC96" s="100">
        <f>SUMIFS('Pooled CF'!$I:$I,'Pooled CF'!$A:$A,$A96,'Pooled CF'!$G:$G,AC$6)</f>
        <v>0</v>
      </c>
      <c r="AD96" s="100">
        <f>SUMIFS('Pooled CF'!$I:$I,'Pooled CF'!$A:$A,$A96,'Pooled CF'!$G:$G,AD$6)</f>
        <v>0</v>
      </c>
      <c r="AE96" s="100">
        <f>SUMIFS('Pooled CF'!$I:$I,'Pooled CF'!$A:$A,$A96,'Pooled CF'!$G:$G,AE$6)</f>
        <v>0</v>
      </c>
      <c r="AF96" s="100">
        <f>SUMIFS('Pooled CF'!$I:$I,'Pooled CF'!$A:$A,$A96,'Pooled CF'!$G:$G,AF$6)</f>
        <v>0</v>
      </c>
      <c r="AG96" s="100">
        <f>SUMIFS('Pooled CF'!$I:$I,'Pooled CF'!$A:$A,$A96,'Pooled CF'!$G:$G,AG$6)</f>
        <v>0</v>
      </c>
      <c r="AH96" s="100">
        <f>SUMIFS('Pooled CF'!$I:$I,'Pooled CF'!$A:$A,$A96,'Pooled CF'!$G:$G,AH$6)</f>
        <v>0</v>
      </c>
      <c r="AI96" s="100">
        <f>SUMIFS('Pooled CF'!$I:$I,'Pooled CF'!$A:$A,$A96,'Pooled CF'!$G:$G,AI$6)</f>
        <v>0</v>
      </c>
      <c r="AJ96" s="100">
        <f>SUMIFS('Pooled CF'!$I:$I,'Pooled CF'!$A:$A,$A96,'Pooled CF'!$G:$G,AJ$6)</f>
        <v>0</v>
      </c>
      <c r="AK96" s="100">
        <f>SUMIFS('Pooled CF'!$I:$I,'Pooled CF'!$A:$A,$A96,'Pooled CF'!$G:$G,AK$6)</f>
        <v>0</v>
      </c>
      <c r="AL96" s="100">
        <f>SUMIFS('Pooled CF'!$I:$I,'Pooled CF'!$A:$A,$A96,'Pooled CF'!$G:$G,AL$6)</f>
        <v>0</v>
      </c>
      <c r="AM96" s="100">
        <f>SUMIFS('Pooled CF'!$I:$I,'Pooled CF'!$A:$A,$A96,'Pooled CF'!$G:$G,AM$6)</f>
        <v>0</v>
      </c>
      <c r="AN96" s="100">
        <f>SUMIFS('Pooled CF'!$I:$I,'Pooled CF'!$A:$A,$A96,'Pooled CF'!$G:$G,AN$6)</f>
        <v>0</v>
      </c>
      <c r="AO96" s="100">
        <f>SUMIFS('Pooled CF'!$I:$I,'Pooled CF'!$A:$A,$A96,'Pooled CF'!$G:$G,AO$6)</f>
        <v>0</v>
      </c>
      <c r="AP96" s="100">
        <f>SUMIFS('Pooled CF'!$I:$I,'Pooled CF'!$A:$A,$A96,'Pooled CF'!$G:$G,AP$6)</f>
        <v>0</v>
      </c>
      <c r="AQ96" s="100">
        <f>SUMIFS('Pooled CF'!$I:$I,'Pooled CF'!$A:$A,$A96,'Pooled CF'!$G:$G,AQ$6)</f>
        <v>0</v>
      </c>
      <c r="AR96" s="100">
        <f>SUMIFS('Pooled CF'!$I:$I,'Pooled CF'!$A:$A,$A96,'Pooled CF'!$G:$G,AR$6)</f>
        <v>0</v>
      </c>
      <c r="AS96" s="100">
        <f>SUMIFS('Pooled CF'!$I:$I,'Pooled CF'!$A:$A,$A96,'Pooled CF'!$G:$G,AS$6)</f>
        <v>0</v>
      </c>
      <c r="AT96" s="100">
        <f>SUMIFS('Pooled CF'!$I:$I,'Pooled CF'!$A:$A,$A96,'Pooled CF'!$G:$G,AT$6)</f>
        <v>0</v>
      </c>
      <c r="AU96" s="100">
        <f>SUMIFS('Pooled CF'!$I:$I,'Pooled CF'!$A:$A,$A96,'Pooled CF'!$G:$G,AU$6)</f>
        <v>0</v>
      </c>
      <c r="AV96" s="100">
        <f>SUMIFS('Pooled CF'!$I:$I,'Pooled CF'!$A:$A,$A96,'Pooled CF'!$G:$G,AV$6)</f>
        <v>0</v>
      </c>
      <c r="AW96" s="100">
        <f>SUMIFS('Pooled CF'!$I:$I,'Pooled CF'!$A:$A,$A96,'Pooled CF'!$G:$G,AW$6)</f>
        <v>0</v>
      </c>
      <c r="AX96" s="100">
        <f>SUMIFS('Pooled CF'!$I:$I,'Pooled CF'!$A:$A,$A96,'Pooled CF'!$G:$G,AX$6)</f>
        <v>0</v>
      </c>
      <c r="AY96" s="100">
        <f>SUMIFS('Pooled CF'!$I:$I,'Pooled CF'!$A:$A,$A96,'Pooled CF'!$G:$G,AY$6)</f>
        <v>0</v>
      </c>
      <c r="AZ96" s="100">
        <f>SUMIFS('Pooled CF'!$I:$I,'Pooled CF'!$A:$A,$A96,'Pooled CF'!$G:$G,AZ$6)</f>
        <v>0</v>
      </c>
      <c r="BA96" s="100">
        <f>SUMIFS('Pooled CF'!$I:$I,'Pooled CF'!$A:$A,$A96,'Pooled CF'!$G:$G,BA$6)</f>
        <v>0</v>
      </c>
      <c r="BB96" s="100">
        <f>SUMIFS('Pooled CF'!$I:$I,'Pooled CF'!$A:$A,$A96,'Pooled CF'!$G:$G,BB$6)</f>
        <v>0</v>
      </c>
      <c r="BC96" s="100">
        <f>SUMIFS('Pooled CF'!$I:$I,'Pooled CF'!$A:$A,$A96,'Pooled CF'!$G:$G,BC$6)</f>
        <v>0</v>
      </c>
      <c r="BD96" s="100">
        <f>SUMIFS('Pooled CF'!$I:$I,'Pooled CF'!$A:$A,$A96,'Pooled CF'!$G:$G,BD$6)</f>
        <v>0</v>
      </c>
      <c r="BE96" s="100">
        <f>SUMIFS('Pooled CF'!$I:$I,'Pooled CF'!$A:$A,$A96,'Pooled CF'!$G:$G,BE$6)</f>
        <v>0</v>
      </c>
      <c r="BF96" s="100">
        <f>SUMIFS('Pooled CF'!$I:$I,'Pooled CF'!$A:$A,$A96,'Pooled CF'!$G:$G,BF$6)</f>
        <v>0</v>
      </c>
      <c r="BG96" s="100">
        <f>SUMIFS('Pooled CF'!$I:$I,'Pooled CF'!$A:$A,$A96,'Pooled CF'!$G:$G,BG$6)</f>
        <v>0</v>
      </c>
      <c r="BH96" s="100">
        <f>SUMIFS('Pooled CF'!$I:$I,'Pooled CF'!$A:$A,$A96,'Pooled CF'!$G:$G,BH$6)</f>
        <v>0</v>
      </c>
      <c r="BI96" s="100">
        <f>SUMIFS('Pooled CF'!$I:$I,'Pooled CF'!$A:$A,$A96,'Pooled CF'!$G:$G,BI$6)</f>
        <v>0</v>
      </c>
      <c r="BJ96" s="100">
        <f>SUMIFS('Pooled CF'!$I:$I,'Pooled CF'!$A:$A,$A96,'Pooled CF'!$G:$G,BJ$6)</f>
        <v>0</v>
      </c>
      <c r="BK96" s="100">
        <f>SUMIFS('Pooled CF'!$I:$I,'Pooled CF'!$A:$A,$A96,'Pooled CF'!$G:$G,BK$6)</f>
        <v>0</v>
      </c>
      <c r="BL96" s="100">
        <f>SUMIFS('Pooled CF'!$I:$I,'Pooled CF'!$A:$A,$A96,'Pooled CF'!$G:$G,BL$6)</f>
        <v>0</v>
      </c>
      <c r="BM96" s="100">
        <f>SUMIFS('Pooled CF'!$I:$I,'Pooled CF'!$A:$A,$A96,'Pooled CF'!$G:$G,BM$6)</f>
        <v>0</v>
      </c>
      <c r="BN96" s="100">
        <f>SUMIFS('Pooled CF'!$I:$I,'Pooled CF'!$A:$A,$A96,'Pooled CF'!$G:$G,BN$6)</f>
        <v>0</v>
      </c>
      <c r="BO96" s="100">
        <f>SUMIFS('Pooled CF'!$I:$I,'Pooled CF'!$A:$A,$A96,'Pooled CF'!$G:$G,BO$6)</f>
        <v>0</v>
      </c>
      <c r="BP96" s="100">
        <f>SUMIFS('Pooled CF'!$I:$I,'Pooled CF'!$A:$A,$A96,'Pooled CF'!$G:$G,BP$6)</f>
        <v>0</v>
      </c>
      <c r="BQ96" s="100">
        <f>SUMIFS('Pooled CF'!$I:$I,'Pooled CF'!$A:$A,$A96,'Pooled CF'!$G:$G,BQ$6)</f>
        <v>0</v>
      </c>
      <c r="BR96" s="100">
        <f>SUMIFS('Pooled CF'!$I:$I,'Pooled CF'!$A:$A,$A96,'Pooled CF'!$G:$G,BR$6)</f>
        <v>0</v>
      </c>
      <c r="BS96" s="100">
        <f>SUMIFS('Pooled CF'!$I:$I,'Pooled CF'!$A:$A,$A96,'Pooled CF'!$G:$G,BS$6)</f>
        <v>0</v>
      </c>
      <c r="BT96" s="100">
        <f>SUMIFS('Pooled CF'!$I:$I,'Pooled CF'!$A:$A,$A96,'Pooled CF'!$G:$G,BT$6)</f>
        <v>0</v>
      </c>
      <c r="BU96" s="100">
        <f>SUMIFS('Pooled CF'!$I:$I,'Pooled CF'!$A:$A,$A96,'Pooled CF'!$G:$G,BU$6)</f>
        <v>0</v>
      </c>
      <c r="BV96" s="100">
        <f>SUMIFS('Pooled CF'!$I:$I,'Pooled CF'!$A:$A,$A96,'Pooled CF'!$G:$G,BV$6)</f>
        <v>0</v>
      </c>
      <c r="BW96" s="100">
        <f>SUMIFS('Pooled CF'!$I:$I,'Pooled CF'!$A:$A,$A96,'Pooled CF'!$G:$G,BW$6)</f>
        <v>0</v>
      </c>
      <c r="BX96" s="100">
        <f>SUMIFS('Pooled CF'!$I:$I,'Pooled CF'!$A:$A,$A96,'Pooled CF'!$G:$G,BX$6)</f>
        <v>0</v>
      </c>
      <c r="BY96" s="100">
        <f>SUMIFS('Pooled CF'!$I:$I,'Pooled CF'!$A:$A,$A96,'Pooled CF'!$G:$G,BY$6)</f>
        <v>0</v>
      </c>
      <c r="BZ96" s="100">
        <f>SUMIFS('Pooled CF'!$I:$I,'Pooled CF'!$A:$A,$A96,'Pooled CF'!$G:$G,BZ$6)</f>
        <v>0</v>
      </c>
      <c r="CA96" s="100">
        <f>SUMIFS('Pooled CF'!$I:$I,'Pooled CF'!$A:$A,$A96,'Pooled CF'!$G:$G,CA$6)</f>
        <v>0</v>
      </c>
      <c r="CB96" s="100">
        <f>SUMIFS('Pooled CF'!$I:$I,'Pooled CF'!$A:$A,$A96,'Pooled CF'!$G:$G,CB$6)</f>
        <v>0</v>
      </c>
      <c r="CC96" s="100">
        <f>SUMIFS('Pooled CF'!$I:$I,'Pooled CF'!$A:$A,$A96,'Pooled CF'!$G:$G,CC$6)</f>
        <v>0</v>
      </c>
      <c r="CD96" s="100">
        <f>SUMIFS('Pooled CF'!$I:$I,'Pooled CF'!$A:$A,$A96,'Pooled CF'!$G:$G,CD$6)</f>
        <v>0</v>
      </c>
      <c r="CE96" s="100">
        <f>SUMIFS('Pooled CF'!$I:$I,'Pooled CF'!$A:$A,$A96,'Pooled CF'!$G:$G,CE$6)</f>
        <v>0</v>
      </c>
      <c r="CF96" s="100">
        <f>SUMIFS('Pooled CF'!$I:$I,'Pooled CF'!$A:$A,$A96,'Pooled CF'!$G:$G,CF$6)</f>
        <v>0</v>
      </c>
      <c r="CG96" s="100">
        <f>SUMIFS('Pooled CF'!$I:$I,'Pooled CF'!$A:$A,$A96,'Pooled CF'!$G:$G,CG$6)</f>
        <v>0</v>
      </c>
      <c r="CH96" s="100">
        <f>SUMIFS('Pooled CF'!$I:$I,'Pooled CF'!$A:$A,$A96,'Pooled CF'!$G:$G,CH$6)</f>
        <v>0</v>
      </c>
      <c r="CI96" s="100">
        <f>SUMIFS('Pooled CF'!$I:$I,'Pooled CF'!$A:$A,$A96,'Pooled CF'!$G:$G,CI$6)</f>
        <v>0</v>
      </c>
      <c r="CJ96" s="100">
        <f>SUMIFS('Pooled CF'!$I:$I,'Pooled CF'!$A:$A,$A96,'Pooled CF'!$G:$G,CJ$6)</f>
        <v>0</v>
      </c>
      <c r="CK96" s="100">
        <f>SUMIFS('Pooled CF'!$I:$I,'Pooled CF'!$A:$A,$A96,'Pooled CF'!$G:$G,CK$6)</f>
        <v>0</v>
      </c>
      <c r="CL96" s="100">
        <f>SUMIFS('Pooled CF'!$I:$I,'Pooled CF'!$A:$A,$A96,'Pooled CF'!$G:$G,CL$6)</f>
        <v>0</v>
      </c>
      <c r="CM96" s="100">
        <f>SUMIFS('Pooled CF'!$I:$I,'Pooled CF'!$A:$A,$A96,'Pooled CF'!$G:$G,CM$6)</f>
        <v>0</v>
      </c>
      <c r="CN96" s="100">
        <f>SUMIFS('Pooled CF'!$I:$I,'Pooled CF'!$A:$A,$A96,'Pooled CF'!$G:$G,CN$6)</f>
        <v>0</v>
      </c>
      <c r="CO96" s="100">
        <f>SUMIFS('Pooled CF'!$I:$I,'Pooled CF'!$A:$A,$A96,'Pooled CF'!$G:$G,CO$6)</f>
        <v>0</v>
      </c>
      <c r="CP96" s="100">
        <f>SUMIFS('Pooled CF'!$I:$I,'Pooled CF'!$A:$A,$A96,'Pooled CF'!$G:$G,CP$6)</f>
        <v>0</v>
      </c>
      <c r="CQ96" s="100">
        <f>SUMIFS('Pooled CF'!$I:$I,'Pooled CF'!$A:$A,$A96,'Pooled CF'!$G:$G,CQ$6)</f>
        <v>0</v>
      </c>
      <c r="CR96" s="100">
        <f>SUMIFS('Pooled CF'!$I:$I,'Pooled CF'!$A:$A,$A96,'Pooled CF'!$G:$G,CR$6)</f>
        <v>0</v>
      </c>
      <c r="CS96" s="100">
        <f>SUMIFS('Pooled CF'!$I:$I,'Pooled CF'!$A:$A,$A96,'Pooled CF'!$G:$G,CS$6)</f>
        <v>0</v>
      </c>
      <c r="CT96" s="100">
        <f>SUMIFS('Pooled CF'!$I:$I,'Pooled CF'!$A:$A,$A96,'Pooled CF'!$G:$G,CT$6)</f>
        <v>0</v>
      </c>
      <c r="CU96" s="100">
        <f>SUMIFS('Pooled CF'!$I:$I,'Pooled CF'!$A:$A,$A96,'Pooled CF'!$G:$G,CU$6)</f>
        <v>0</v>
      </c>
      <c r="CV96" s="100">
        <f>SUMIFS('Pooled CF'!$I:$I,'Pooled CF'!$A:$A,$A96,'Pooled CF'!$G:$G,CV$6)</f>
        <v>0</v>
      </c>
      <c r="CW96" s="100">
        <f>SUMIFS('Pooled CF'!$I:$I,'Pooled CF'!$A:$A,$A96,'Pooled CF'!$G:$G,CW$6)</f>
        <v>0</v>
      </c>
      <c r="CX96" s="100">
        <f>SUMIFS('Pooled CF'!$I:$I,'Pooled CF'!$A:$A,$A96,'Pooled CF'!$G:$G,CX$6)</f>
        <v>0</v>
      </c>
      <c r="CY96" s="100">
        <f>SUMIFS('Pooled CF'!$I:$I,'Pooled CF'!$A:$A,$A96,'Pooled CF'!$G:$G,CY$6)</f>
        <v>0</v>
      </c>
      <c r="CZ96" s="100">
        <f>SUMIFS('Pooled CF'!$I:$I,'Pooled CF'!$A:$A,$A96,'Pooled CF'!$G:$G,CZ$6)</f>
        <v>0</v>
      </c>
      <c r="DA96" s="100">
        <f>SUMIFS('Pooled CF'!$I:$I,'Pooled CF'!$A:$A,$A96,'Pooled CF'!$G:$G,DA$6)</f>
        <v>0</v>
      </c>
      <c r="DB96" s="100">
        <f>SUMIFS('Pooled CF'!$I:$I,'Pooled CF'!$A:$A,$A96,'Pooled CF'!$G:$G,DB$6)</f>
        <v>0</v>
      </c>
      <c r="DC96" s="100">
        <f>SUMIFS('Pooled CF'!$I:$I,'Pooled CF'!$A:$A,$A96,'Pooled CF'!$G:$G,DC$6)</f>
        <v>0</v>
      </c>
      <c r="DD96" s="100">
        <f>SUMIFS('Pooled CF'!$I:$I,'Pooled CF'!$A:$A,$A96,'Pooled CF'!$G:$G,DD$6)</f>
        <v>0</v>
      </c>
      <c r="DE96" s="100">
        <f>SUMIFS('Pooled CF'!$I:$I,'Pooled CF'!$A:$A,$A96,'Pooled CF'!$G:$G,DE$6)</f>
        <v>0</v>
      </c>
      <c r="DF96" s="100">
        <f>SUMIFS('Pooled CF'!$I:$I,'Pooled CF'!$A:$A,$A96,'Pooled CF'!$G:$G,DF$6)</f>
        <v>0</v>
      </c>
      <c r="DG96" s="100">
        <f>SUMIFS('Pooled CF'!$I:$I,'Pooled CF'!$A:$A,$A96,'Pooled CF'!$G:$G,DG$6)</f>
        <v>0</v>
      </c>
      <c r="DH96" s="100">
        <f>SUMIFS('Pooled CF'!$I:$I,'Pooled CF'!$A:$A,$A96,'Pooled CF'!$G:$G,DH$6)</f>
        <v>0</v>
      </c>
      <c r="DI96" s="100">
        <f>SUMIFS('Pooled CF'!$I:$I,'Pooled CF'!$A:$A,$A96,'Pooled CF'!$G:$G,DI$6)</f>
        <v>0</v>
      </c>
      <c r="DJ96" s="100">
        <f>SUMIFS('Pooled CF'!$I:$I,'Pooled CF'!$A:$A,$A96,'Pooled CF'!$G:$G,DJ$6)</f>
        <v>0</v>
      </c>
      <c r="DK96" s="100">
        <f>SUMIFS('Pooled CF'!$I:$I,'Pooled CF'!$A:$A,$A96,'Pooled CF'!$G:$G,DK$6)</f>
        <v>0</v>
      </c>
      <c r="DL96" s="100">
        <f>SUMIFS('Pooled CF'!$I:$I,'Pooled CF'!$A:$A,$A96,'Pooled CF'!$G:$G,DL$6)</f>
        <v>0</v>
      </c>
      <c r="DM96" s="100">
        <f>SUMIFS('Pooled CF'!$I:$I,'Pooled CF'!$A:$A,$A96,'Pooled CF'!$G:$G,DM$6)</f>
        <v>0</v>
      </c>
      <c r="DN96" s="100">
        <f>SUMIFS('Pooled CF'!$I:$I,'Pooled CF'!$A:$A,$A96,'Pooled CF'!$G:$G,DN$6)</f>
        <v>0</v>
      </c>
      <c r="DO96" s="100">
        <f>SUMIFS('Pooled CF'!$I:$I,'Pooled CF'!$A:$A,$A96,'Pooled CF'!$G:$G,DO$6)</f>
        <v>0</v>
      </c>
      <c r="DP96" s="100">
        <f>SUMIFS('Pooled CF'!$I:$I,'Pooled CF'!$A:$A,$A96,'Pooled CF'!$G:$G,DP$6)</f>
        <v>0</v>
      </c>
      <c r="DQ96" s="100">
        <f>SUMIFS('Pooled CF'!$I:$I,'Pooled CF'!$A:$A,$A96,'Pooled CF'!$G:$G,DQ$6)</f>
        <v>0</v>
      </c>
      <c r="DR96" s="100">
        <f>SUMIFS('Pooled CF'!$I:$I,'Pooled CF'!$A:$A,$A96,'Pooled CF'!$G:$G,DR$6)</f>
        <v>0</v>
      </c>
      <c r="DS96" s="100">
        <f>SUMIFS('Pooled CF'!$I:$I,'Pooled CF'!$A:$A,$A96,'Pooled CF'!$G:$G,DS$6)</f>
        <v>0</v>
      </c>
      <c r="DT96" s="100">
        <f>SUMIFS('Pooled CF'!$I:$I,'Pooled CF'!$A:$A,$A96,'Pooled CF'!$G:$G,DT$6)</f>
        <v>0</v>
      </c>
      <c r="DU96" s="100">
        <f>SUMIFS('Pooled CF'!$I:$I,'Pooled CF'!$A:$A,$A96,'Pooled CF'!$G:$G,DU$6)</f>
        <v>0</v>
      </c>
      <c r="DV96" s="100">
        <f>SUMIFS('Pooled CF'!$I:$I,'Pooled CF'!$A:$A,$A96,'Pooled CF'!$G:$G,DV$6)</f>
        <v>0</v>
      </c>
      <c r="DW96" s="100">
        <f>SUMIFS('Pooled CF'!$I:$I,'Pooled CF'!$A:$A,$A96,'Pooled CF'!$G:$G,DW$6)</f>
        <v>0</v>
      </c>
      <c r="DX96" s="100">
        <f>SUMIFS('Pooled CF'!$I:$I,'Pooled CF'!$A:$A,$A96,'Pooled CF'!$G:$G,DX$6)</f>
        <v>0</v>
      </c>
      <c r="DY96" s="100">
        <f>SUMIFS('Pooled CF'!$I:$I,'Pooled CF'!$A:$A,$A96,'Pooled CF'!$G:$G,DY$6)</f>
        <v>0</v>
      </c>
      <c r="DZ96" s="100">
        <f>SUMIFS('Pooled CF'!$I:$I,'Pooled CF'!$A:$A,$A96,'Pooled CF'!$G:$G,DZ$6)</f>
        <v>0</v>
      </c>
      <c r="EA96" s="100">
        <f>SUMIFS('Pooled CF'!$I:$I,'Pooled CF'!$A:$A,$A96,'Pooled CF'!$G:$G,EA$6)</f>
        <v>0</v>
      </c>
      <c r="EB96" s="100">
        <f>SUMIFS('Pooled CF'!$I:$I,'Pooled CF'!$A:$A,$A96,'Pooled CF'!$G:$G,EB$6)</f>
        <v>0</v>
      </c>
      <c r="EC96" s="100">
        <f>SUMIFS('Pooled CF'!$I:$I,'Pooled CF'!$A:$A,$A96,'Pooled CF'!$G:$G,EC$6)</f>
        <v>0</v>
      </c>
      <c r="ED96" s="100">
        <f>SUMIFS('Pooled CF'!$I:$I,'Pooled CF'!$A:$A,$A96,'Pooled CF'!$G:$G,ED$6)</f>
        <v>0</v>
      </c>
      <c r="EE96" s="100">
        <f>SUMIFS('Pooled CF'!$I:$I,'Pooled CF'!$A:$A,$A96,'Pooled CF'!$G:$G,EE$6)</f>
        <v>0</v>
      </c>
      <c r="EF96" s="100">
        <f>SUMIFS('Pooled CF'!$I:$I,'Pooled CF'!$A:$A,$A96,'Pooled CF'!$G:$G,EF$6)</f>
        <v>0</v>
      </c>
      <c r="EG96" s="100">
        <f>SUMIFS('Pooled CF'!$I:$I,'Pooled CF'!$A:$A,$A96,'Pooled CF'!$G:$G,EG$6)</f>
        <v>0</v>
      </c>
      <c r="EH96" s="100">
        <f>SUMIFS('Pooled CF'!$I:$I,'Pooled CF'!$A:$A,$A96,'Pooled CF'!$G:$G,EH$6)</f>
        <v>0</v>
      </c>
      <c r="EI96" s="100">
        <f>SUMIFS('Pooled CF'!$I:$I,'Pooled CF'!$A:$A,$A96,'Pooled CF'!$G:$G,EI$6)</f>
        <v>0</v>
      </c>
      <c r="EJ96" s="100">
        <f>SUMIFS('Pooled CF'!$I:$I,'Pooled CF'!$A:$A,$A96,'Pooled CF'!$G:$G,EJ$6)</f>
        <v>0</v>
      </c>
      <c r="EK96" s="100">
        <f>SUMIFS('Pooled CF'!$I:$I,'Pooled CF'!$A:$A,$A96,'Pooled CF'!$G:$G,EK$6)</f>
        <v>0</v>
      </c>
      <c r="EL96" s="100">
        <f>SUMIFS('Pooled CF'!$I:$I,'Pooled CF'!$A:$A,$A96,'Pooled CF'!$G:$G,EL$6)</f>
        <v>0</v>
      </c>
      <c r="EM96" s="100">
        <f>SUMIFS('Pooled CF'!$I:$I,'Pooled CF'!$A:$A,$A96,'Pooled CF'!$G:$G,EM$6)</f>
        <v>0</v>
      </c>
      <c r="EN96" s="100">
        <f>SUMIFS('Pooled CF'!$I:$I,'Pooled CF'!$A:$A,$A96,'Pooled CF'!$G:$G,EN$6)</f>
        <v>0</v>
      </c>
      <c r="EO96" s="100">
        <f>SUMIFS('Pooled CF'!$I:$I,'Pooled CF'!$A:$A,$A96,'Pooled CF'!$G:$G,EO$6)</f>
        <v>0</v>
      </c>
      <c r="EP96" s="100">
        <f>SUMIFS('Pooled CF'!$I:$I,'Pooled CF'!$A:$A,$A96,'Pooled CF'!$G:$G,EP$6)</f>
        <v>0</v>
      </c>
      <c r="EQ96" s="100">
        <f>SUMIFS('Pooled CF'!$I:$I,'Pooled CF'!$A:$A,$A96,'Pooled CF'!$G:$G,EQ$6)</f>
        <v>0</v>
      </c>
      <c r="ER96" s="100">
        <f>SUMIFS('Pooled CF'!$I:$I,'Pooled CF'!$A:$A,$A96,'Pooled CF'!$G:$G,ER$6)</f>
        <v>0</v>
      </c>
      <c r="ES96" s="100">
        <f>SUMIFS('Pooled CF'!$I:$I,'Pooled CF'!$A:$A,$A96,'Pooled CF'!$G:$G,ES$6)</f>
        <v>0</v>
      </c>
      <c r="ET96" s="100">
        <f>SUMIFS('Pooled CF'!$I:$I,'Pooled CF'!$A:$A,$A96,'Pooled CF'!$G:$G,ET$6)</f>
        <v>0</v>
      </c>
      <c r="EU96" s="100">
        <f>SUMIFS('Pooled CF'!$I:$I,'Pooled CF'!$A:$A,$A96,'Pooled CF'!$G:$G,EU$6)</f>
        <v>0</v>
      </c>
      <c r="EV96" s="100">
        <f>SUMIFS('Pooled CF'!$I:$I,'Pooled CF'!$A:$A,$A96,'Pooled CF'!$G:$G,EV$6)</f>
        <v>0</v>
      </c>
      <c r="EW96" s="100">
        <f>SUMIFS('Pooled CF'!$I:$I,'Pooled CF'!$A:$A,$A96,'Pooled CF'!$G:$G,EW$6)</f>
        <v>0</v>
      </c>
      <c r="EX96" s="100">
        <f>SUMIFS('Pooled CF'!$I:$I,'Pooled CF'!$A:$A,$A96,'Pooled CF'!$G:$G,EX$6)</f>
        <v>0</v>
      </c>
      <c r="EY96" s="100">
        <f>SUMIFS('Pooled CF'!$I:$I,'Pooled CF'!$A:$A,$A96,'Pooled CF'!$G:$G,EY$6)</f>
        <v>0</v>
      </c>
      <c r="EZ96" s="100">
        <f>SUMIFS('Pooled CF'!$I:$I,'Pooled CF'!$A:$A,$A96,'Pooled CF'!$G:$G,EZ$6)</f>
        <v>0</v>
      </c>
      <c r="FA96" s="100">
        <f>SUMIFS('Pooled CF'!$I:$I,'Pooled CF'!$A:$A,$A96,'Pooled CF'!$G:$G,FA$6)</f>
        <v>0</v>
      </c>
      <c r="FB96" s="100">
        <f>SUMIFS('Pooled CF'!$I:$I,'Pooled CF'!$A:$A,$A96,'Pooled CF'!$G:$G,FB$6)</f>
        <v>0</v>
      </c>
      <c r="FC96" s="100">
        <f>SUMIFS('Pooled CF'!$I:$I,'Pooled CF'!$A:$A,$A96,'Pooled CF'!$G:$G,FC$6)</f>
        <v>0</v>
      </c>
      <c r="FD96" s="100">
        <f>SUMIFS('Pooled CF'!$I:$I,'Pooled CF'!$A:$A,$A96,'Pooled CF'!$G:$G,FD$6)</f>
        <v>0</v>
      </c>
      <c r="FE96" s="100">
        <f>SUMIFS('Pooled CF'!$I:$I,'Pooled CF'!$A:$A,$A96,'Pooled CF'!$G:$G,FE$6)</f>
        <v>0</v>
      </c>
      <c r="FF96" s="100">
        <f>SUMIFS('Pooled CF'!$I:$I,'Pooled CF'!$A:$A,$A96,'Pooled CF'!$G:$G,FF$6)</f>
        <v>0</v>
      </c>
      <c r="FG96" s="100">
        <f>SUMIFS('Pooled CF'!$I:$I,'Pooled CF'!$A:$A,$A96,'Pooled CF'!$G:$G,FG$6)</f>
        <v>0</v>
      </c>
      <c r="FH96" s="100">
        <f>SUMIFS('Pooled CF'!$I:$I,'Pooled CF'!$A:$A,$A96,'Pooled CF'!$G:$G,FH$6)</f>
        <v>0</v>
      </c>
      <c r="FI96" s="100">
        <f>SUMIFS('Pooled CF'!$I:$I,'Pooled CF'!$A:$A,$A96,'Pooled CF'!$G:$G,FI$6)</f>
        <v>0</v>
      </c>
      <c r="FJ96" s="100">
        <f>SUMIFS('Pooled CF'!$I:$I,'Pooled CF'!$A:$A,$A96,'Pooled CF'!$G:$G,FJ$6)</f>
        <v>0</v>
      </c>
      <c r="FK96" s="100">
        <f>SUMIFS('Pooled CF'!$I:$I,'Pooled CF'!$A:$A,$A96,'Pooled CF'!$G:$G,FK$6)</f>
        <v>0</v>
      </c>
      <c r="FL96" s="100">
        <f>SUMIFS('Pooled CF'!$I:$I,'Pooled CF'!$A:$A,$A96,'Pooled CF'!$G:$G,FL$6)</f>
        <v>0</v>
      </c>
      <c r="FM96" s="100">
        <f>SUMIFS('Pooled CF'!$I:$I,'Pooled CF'!$A:$A,$A96,'Pooled CF'!$G:$G,FM$6)</f>
        <v>0</v>
      </c>
      <c r="FN96" s="100">
        <f>SUMIFS('Pooled CF'!$I:$I,'Pooled CF'!$A:$A,$A96,'Pooled CF'!$G:$G,FN$6)</f>
        <v>0</v>
      </c>
      <c r="FO96" s="100">
        <f>SUMIFS('Pooled CF'!$I:$I,'Pooled CF'!$A:$A,$A96,'Pooled CF'!$G:$G,FO$6)</f>
        <v>0</v>
      </c>
      <c r="FP96" s="100">
        <f>SUMIFS('Pooled CF'!$I:$I,'Pooled CF'!$A:$A,$A96,'Pooled CF'!$G:$G,FP$6)</f>
        <v>0</v>
      </c>
      <c r="FQ96" s="100">
        <f>SUMIFS('Pooled CF'!$I:$I,'Pooled CF'!$A:$A,$A96,'Pooled CF'!$G:$G,FQ$6)</f>
        <v>0</v>
      </c>
      <c r="FR96" s="100">
        <f>SUMIFS('Pooled CF'!$I:$I,'Pooled CF'!$A:$A,$A96,'Pooled CF'!$G:$G,FR$6)</f>
        <v>0</v>
      </c>
      <c r="FS96" s="100">
        <f>SUMIFS('Pooled CF'!$I:$I,'Pooled CF'!$A:$A,$A96,'Pooled CF'!$G:$G,FS$6)</f>
        <v>0</v>
      </c>
      <c r="FT96" s="100">
        <f>SUMIFS('Pooled CF'!$I:$I,'Pooled CF'!$A:$A,$A96,'Pooled CF'!$G:$G,FT$6)</f>
        <v>0</v>
      </c>
      <c r="FU96" s="100">
        <f>SUMIFS('Pooled CF'!$I:$I,'Pooled CF'!$A:$A,$A96,'Pooled CF'!$G:$G,FU$6)</f>
        <v>0</v>
      </c>
      <c r="FV96" s="100">
        <f>SUMIFS('Pooled CF'!$I:$I,'Pooled CF'!$A:$A,$A96,'Pooled CF'!$G:$G,FV$6)</f>
        <v>0</v>
      </c>
      <c r="FW96" s="100">
        <f>SUMIFS('Pooled CF'!$I:$I,'Pooled CF'!$A:$A,$A96,'Pooled CF'!$G:$G,FW$6)</f>
        <v>0</v>
      </c>
      <c r="FX96" s="100">
        <f>SUMIFS('Pooled CF'!$I:$I,'Pooled CF'!$A:$A,$A96,'Pooled CF'!$G:$G,FX$6)</f>
        <v>0</v>
      </c>
      <c r="FY96" s="100">
        <f>SUMIFS('Pooled CF'!$I:$I,'Pooled CF'!$A:$A,$A96,'Pooled CF'!$G:$G,FY$6)</f>
        <v>0</v>
      </c>
      <c r="FZ96" s="100">
        <f>SUMIFS('Pooled CF'!$I:$I,'Pooled CF'!$A:$A,$A96,'Pooled CF'!$G:$G,FZ$6)</f>
        <v>0</v>
      </c>
      <c r="GA96" s="100">
        <f>SUMIFS('Pooled CF'!$I:$I,'Pooled CF'!$A:$A,$A96,'Pooled CF'!$G:$G,GA$6)</f>
        <v>0</v>
      </c>
      <c r="GB96" s="100">
        <f>SUMIFS('Pooled CF'!$I:$I,'Pooled CF'!$A:$A,$A96,'Pooled CF'!$G:$G,GB$6)</f>
        <v>0</v>
      </c>
      <c r="GC96" s="100">
        <f>SUMIFS('Pooled CF'!$I:$I,'Pooled CF'!$A:$A,$A96,'Pooled CF'!$G:$G,GC$6)</f>
        <v>0</v>
      </c>
      <c r="GD96" s="100">
        <f>SUMIFS('Pooled CF'!$I:$I,'Pooled CF'!$A:$A,$A96,'Pooled CF'!$G:$G,GD$6)</f>
        <v>0</v>
      </c>
      <c r="GE96" s="100">
        <f>SUMIFS('Pooled CF'!$I:$I,'Pooled CF'!$A:$A,$A96,'Pooled CF'!$G:$G,GE$6)</f>
        <v>0</v>
      </c>
      <c r="GF96" s="100">
        <f>SUMIFS('Pooled CF'!$I:$I,'Pooled CF'!$A:$A,$A96,'Pooled CF'!$G:$G,GF$6)</f>
        <v>0</v>
      </c>
      <c r="GG96" s="100">
        <f>SUMIFS('Pooled CF'!$I:$I,'Pooled CF'!$A:$A,$A96,'Pooled CF'!$G:$G,GG$6)</f>
        <v>0</v>
      </c>
      <c r="GH96" s="100">
        <f>SUMIFS('Pooled CF'!$I:$I,'Pooled CF'!$A:$A,$A96,'Pooled CF'!$G:$G,GH$6)</f>
        <v>0</v>
      </c>
      <c r="GI96" s="100">
        <f>SUMIFS('Pooled CF'!$I:$I,'Pooled CF'!$A:$A,$A96,'Pooled CF'!$G:$G,GI$6)</f>
        <v>0</v>
      </c>
      <c r="GJ96" s="100">
        <f>SUMIFS('Pooled CF'!$I:$I,'Pooled CF'!$A:$A,$A96,'Pooled CF'!$G:$G,GJ$6)</f>
        <v>0</v>
      </c>
      <c r="GK96" s="100">
        <f>SUMIFS('Pooled CF'!$I:$I,'Pooled CF'!$A:$A,$A96,'Pooled CF'!$G:$G,GK$6)</f>
        <v>0</v>
      </c>
      <c r="GL96" s="100">
        <f>SUMIFS('Pooled CF'!$I:$I,'Pooled CF'!$A:$A,$A96,'Pooled CF'!$G:$G,GL$6)</f>
        <v>0</v>
      </c>
      <c r="GM96" s="100">
        <f>SUMIFS('Pooled CF'!$I:$I,'Pooled CF'!$A:$A,$A96,'Pooled CF'!$G:$G,GM$6)</f>
        <v>0</v>
      </c>
      <c r="GN96" s="100">
        <f>SUMIFS('Pooled CF'!$I:$I,'Pooled CF'!$A:$A,$A96,'Pooled CF'!$G:$G,GN$6)</f>
        <v>0</v>
      </c>
      <c r="GO96" s="100">
        <f>SUMIFS('Pooled CF'!$I:$I,'Pooled CF'!$A:$A,$A96,'Pooled CF'!$G:$G,GO$6)</f>
        <v>0</v>
      </c>
      <c r="GP96" s="100">
        <f>SUMIFS('Pooled CF'!$I:$I,'Pooled CF'!$A:$A,$A96,'Pooled CF'!$G:$G,GP$6)</f>
        <v>0</v>
      </c>
      <c r="GQ96" s="100">
        <f>SUMIFS('Pooled CF'!$I:$I,'Pooled CF'!$A:$A,$A96,'Pooled CF'!$G:$G,GQ$6)</f>
        <v>0</v>
      </c>
      <c r="GR96" s="100">
        <f>SUMIFS('Pooled CF'!$I:$I,'Pooled CF'!$A:$A,$A96,'Pooled CF'!$G:$G,GR$6)</f>
        <v>0</v>
      </c>
      <c r="GS96" s="100">
        <f>SUMIFS('Pooled CF'!$I:$I,'Pooled CF'!$A:$A,$A96,'Pooled CF'!$G:$G,GS$6)</f>
        <v>0</v>
      </c>
      <c r="GU96" s="85">
        <f t="shared" si="205"/>
        <v>0</v>
      </c>
      <c r="GV96" s="85">
        <f t="shared" si="205"/>
        <v>0</v>
      </c>
      <c r="GW96" s="85">
        <f t="shared" si="205"/>
        <v>0</v>
      </c>
      <c r="GX96" s="85">
        <f t="shared" si="205"/>
        <v>0</v>
      </c>
      <c r="GY96" s="85">
        <f t="shared" si="205"/>
        <v>0</v>
      </c>
      <c r="GZ96" s="85">
        <f t="shared" si="205"/>
        <v>0</v>
      </c>
      <c r="HA96" s="85">
        <f t="shared" si="205"/>
        <v>0</v>
      </c>
      <c r="HB96" s="85">
        <f t="shared" si="205"/>
        <v>0</v>
      </c>
      <c r="HC96" s="85">
        <f t="shared" si="205"/>
        <v>0</v>
      </c>
      <c r="HD96" s="85">
        <f t="shared" si="205"/>
        <v>0</v>
      </c>
      <c r="HE96" s="85">
        <f t="shared" si="205"/>
        <v>0</v>
      </c>
      <c r="HF96" s="85">
        <f t="shared" si="205"/>
        <v>0</v>
      </c>
      <c r="HG96" s="85">
        <f t="shared" si="205"/>
        <v>0</v>
      </c>
      <c r="HH96" s="85">
        <f t="shared" si="205"/>
        <v>0</v>
      </c>
      <c r="HI96" s="85">
        <f t="shared" si="205"/>
        <v>0</v>
      </c>
      <c r="HJ96" s="85">
        <f t="shared" si="205"/>
        <v>0</v>
      </c>
      <c r="HK96" s="85">
        <f t="shared" si="203"/>
        <v>0</v>
      </c>
    </row>
    <row r="97" spans="1:219" hidden="1" outlineLevel="1" x14ac:dyDescent="0.75">
      <c r="A97" s="112" t="str">
        <f t="shared" si="201"/>
        <v>BMARK 2018-B6 B-Piece Hist Cash</v>
      </c>
      <c r="B97" s="112" t="str">
        <f t="shared" si="201"/>
        <v>BMARK 2018-B6</v>
      </c>
      <c r="C97" s="104"/>
      <c r="D97" s="87"/>
      <c r="E97" s="88"/>
      <c r="F97" s="85"/>
      <c r="G97" s="85"/>
      <c r="H97" s="86"/>
      <c r="I97" s="95"/>
      <c r="K97" s="100">
        <f>SUMIFS('Pooled CF'!$I:$I,'Pooled CF'!$A:$A,$A97,'Pooled CF'!$G:$G,K$6)</f>
        <v>0</v>
      </c>
      <c r="L97" s="100">
        <f>SUMIFS('Pooled CF'!$I:$I,'Pooled CF'!$A:$A,$A97,'Pooled CF'!$G:$G,L$6)</f>
        <v>0</v>
      </c>
      <c r="M97" s="100">
        <f>SUMIFS('Pooled CF'!$I:$I,'Pooled CF'!$A:$A,$A97,'Pooled CF'!$G:$G,M$6)</f>
        <v>0</v>
      </c>
      <c r="N97" s="100">
        <f>SUMIFS('Pooled CF'!$I:$I,'Pooled CF'!$A:$A,$A97,'Pooled CF'!$G:$G,N$6)</f>
        <v>0</v>
      </c>
      <c r="O97" s="100">
        <f>SUMIFS('Pooled CF'!$I:$I,'Pooled CF'!$A:$A,$A97,'Pooled CF'!$G:$G,O$6)</f>
        <v>0</v>
      </c>
      <c r="P97" s="100">
        <f>SUMIFS('Pooled CF'!$I:$I,'Pooled CF'!$A:$A,$A97,'Pooled CF'!$G:$G,P$6)</f>
        <v>0</v>
      </c>
      <c r="Q97" s="100">
        <f>SUMIFS('Pooled CF'!$I:$I,'Pooled CF'!$A:$A,$A97,'Pooled CF'!$G:$G,Q$6)</f>
        <v>0</v>
      </c>
      <c r="R97" s="100">
        <f>SUMIFS('Pooled CF'!$I:$I,'Pooled CF'!$A:$A,$A97,'Pooled CF'!$G:$G,R$6)</f>
        <v>0</v>
      </c>
      <c r="S97" s="100">
        <f>SUMIFS('Pooled CF'!$I:$I,'Pooled CF'!$A:$A,$A97,'Pooled CF'!$G:$G,S$6)</f>
        <v>0</v>
      </c>
      <c r="T97" s="100">
        <f>SUMIFS('Pooled CF'!$I:$I,'Pooled CF'!$A:$A,$A97,'Pooled CF'!$G:$G,T$6)</f>
        <v>0</v>
      </c>
      <c r="U97" s="100">
        <f>SUMIFS('Pooled CF'!$I:$I,'Pooled CF'!$A:$A,$A97,'Pooled CF'!$G:$G,U$6)</f>
        <v>0</v>
      </c>
      <c r="V97" s="100">
        <f>SUMIFS('Pooled CF'!$I:$I,'Pooled CF'!$A:$A,$A97,'Pooled CF'!$G:$G,V$6)</f>
        <v>0</v>
      </c>
      <c r="W97" s="100">
        <f>SUMIFS('Pooled CF'!$I:$I,'Pooled CF'!$A:$A,$A97,'Pooled CF'!$G:$G,W$6)</f>
        <v>0</v>
      </c>
      <c r="X97" s="100">
        <f>SUMIFS('Pooled CF'!$I:$I,'Pooled CF'!$A:$A,$A97,'Pooled CF'!$G:$G,X$6)</f>
        <v>0</v>
      </c>
      <c r="Y97" s="100">
        <f>SUMIFS('Pooled CF'!$I:$I,'Pooled CF'!$A:$A,$A97,'Pooled CF'!$G:$G,Y$6)</f>
        <v>0</v>
      </c>
      <c r="Z97" s="100">
        <f>SUMIFS('Pooled CF'!$I:$I,'Pooled CF'!$A:$A,$A97,'Pooled CF'!$G:$G,Z$6)</f>
        <v>0</v>
      </c>
      <c r="AA97" s="100">
        <f>SUMIFS('Pooled CF'!$I:$I,'Pooled CF'!$A:$A,$A97,'Pooled CF'!$G:$G,AA$6)</f>
        <v>0</v>
      </c>
      <c r="AB97" s="100">
        <f>SUMIFS('Pooled CF'!$I:$I,'Pooled CF'!$A:$A,$A97,'Pooled CF'!$G:$G,AB$6)</f>
        <v>0</v>
      </c>
      <c r="AC97" s="100">
        <f>SUMIFS('Pooled CF'!$I:$I,'Pooled CF'!$A:$A,$A97,'Pooled CF'!$G:$G,AC$6)</f>
        <v>0</v>
      </c>
      <c r="AD97" s="100">
        <f>SUMIFS('Pooled CF'!$I:$I,'Pooled CF'!$A:$A,$A97,'Pooled CF'!$G:$G,AD$6)</f>
        <v>0</v>
      </c>
      <c r="AE97" s="100">
        <f>SUMIFS('Pooled CF'!$I:$I,'Pooled CF'!$A:$A,$A97,'Pooled CF'!$G:$G,AE$6)</f>
        <v>0</v>
      </c>
      <c r="AF97" s="100">
        <f>SUMIFS('Pooled CF'!$I:$I,'Pooled CF'!$A:$A,$A97,'Pooled CF'!$G:$G,AF$6)</f>
        <v>0</v>
      </c>
      <c r="AG97" s="100">
        <f>SUMIFS('Pooled CF'!$I:$I,'Pooled CF'!$A:$A,$A97,'Pooled CF'!$G:$G,AG$6)</f>
        <v>0</v>
      </c>
      <c r="AH97" s="100">
        <f>SUMIFS('Pooled CF'!$I:$I,'Pooled CF'!$A:$A,$A97,'Pooled CF'!$G:$G,AH$6)</f>
        <v>0</v>
      </c>
      <c r="AI97" s="100">
        <f>SUMIFS('Pooled CF'!$I:$I,'Pooled CF'!$A:$A,$A97,'Pooled CF'!$G:$G,AI$6)</f>
        <v>0</v>
      </c>
      <c r="AJ97" s="100">
        <f>SUMIFS('Pooled CF'!$I:$I,'Pooled CF'!$A:$A,$A97,'Pooled CF'!$G:$G,AJ$6)</f>
        <v>0</v>
      </c>
      <c r="AK97" s="100">
        <f>SUMIFS('Pooled CF'!$I:$I,'Pooled CF'!$A:$A,$A97,'Pooled CF'!$G:$G,AK$6)</f>
        <v>0</v>
      </c>
      <c r="AL97" s="100">
        <f>SUMIFS('Pooled CF'!$I:$I,'Pooled CF'!$A:$A,$A97,'Pooled CF'!$G:$G,AL$6)</f>
        <v>0</v>
      </c>
      <c r="AM97" s="100">
        <f>SUMIFS('Pooled CF'!$I:$I,'Pooled CF'!$A:$A,$A97,'Pooled CF'!$G:$G,AM$6)</f>
        <v>0</v>
      </c>
      <c r="AN97" s="100">
        <f>SUMIFS('Pooled CF'!$I:$I,'Pooled CF'!$A:$A,$A97,'Pooled CF'!$G:$G,AN$6)</f>
        <v>0</v>
      </c>
      <c r="AO97" s="100">
        <f>SUMIFS('Pooled CF'!$I:$I,'Pooled CF'!$A:$A,$A97,'Pooled CF'!$G:$G,AO$6)</f>
        <v>0</v>
      </c>
      <c r="AP97" s="100">
        <f>SUMIFS('Pooled CF'!$I:$I,'Pooled CF'!$A:$A,$A97,'Pooled CF'!$G:$G,AP$6)</f>
        <v>0</v>
      </c>
      <c r="AQ97" s="100">
        <f>SUMIFS('Pooled CF'!$I:$I,'Pooled CF'!$A:$A,$A97,'Pooled CF'!$G:$G,AQ$6)</f>
        <v>0</v>
      </c>
      <c r="AR97" s="100">
        <f>SUMIFS('Pooled CF'!$I:$I,'Pooled CF'!$A:$A,$A97,'Pooled CF'!$G:$G,AR$6)</f>
        <v>0</v>
      </c>
      <c r="AS97" s="100">
        <f>SUMIFS('Pooled CF'!$I:$I,'Pooled CF'!$A:$A,$A97,'Pooled CF'!$G:$G,AS$6)</f>
        <v>0</v>
      </c>
      <c r="AT97" s="100">
        <f>SUMIFS('Pooled CF'!$I:$I,'Pooled CF'!$A:$A,$A97,'Pooled CF'!$G:$G,AT$6)</f>
        <v>0</v>
      </c>
      <c r="AU97" s="100">
        <f>SUMIFS('Pooled CF'!$I:$I,'Pooled CF'!$A:$A,$A97,'Pooled CF'!$G:$G,AU$6)</f>
        <v>0</v>
      </c>
      <c r="AV97" s="100">
        <f>SUMIFS('Pooled CF'!$I:$I,'Pooled CF'!$A:$A,$A97,'Pooled CF'!$G:$G,AV$6)</f>
        <v>0</v>
      </c>
      <c r="AW97" s="100">
        <f>SUMIFS('Pooled CF'!$I:$I,'Pooled CF'!$A:$A,$A97,'Pooled CF'!$G:$G,AW$6)</f>
        <v>0</v>
      </c>
      <c r="AX97" s="100">
        <f>SUMIFS('Pooled CF'!$I:$I,'Pooled CF'!$A:$A,$A97,'Pooled CF'!$G:$G,AX$6)</f>
        <v>0</v>
      </c>
      <c r="AY97" s="100">
        <f>SUMIFS('Pooled CF'!$I:$I,'Pooled CF'!$A:$A,$A97,'Pooled CF'!$G:$G,AY$6)</f>
        <v>0</v>
      </c>
      <c r="AZ97" s="100">
        <f>SUMIFS('Pooled CF'!$I:$I,'Pooled CF'!$A:$A,$A97,'Pooled CF'!$G:$G,AZ$6)</f>
        <v>0</v>
      </c>
      <c r="BA97" s="100">
        <f>SUMIFS('Pooled CF'!$I:$I,'Pooled CF'!$A:$A,$A97,'Pooled CF'!$G:$G,BA$6)</f>
        <v>0</v>
      </c>
      <c r="BB97" s="100">
        <f>SUMIFS('Pooled CF'!$I:$I,'Pooled CF'!$A:$A,$A97,'Pooled CF'!$G:$G,BB$6)</f>
        <v>0</v>
      </c>
      <c r="BC97" s="100">
        <f>SUMIFS('Pooled CF'!$I:$I,'Pooled CF'!$A:$A,$A97,'Pooled CF'!$G:$G,BC$6)</f>
        <v>0</v>
      </c>
      <c r="BD97" s="100">
        <f>SUMIFS('Pooled CF'!$I:$I,'Pooled CF'!$A:$A,$A97,'Pooled CF'!$G:$G,BD$6)</f>
        <v>0</v>
      </c>
      <c r="BE97" s="100">
        <f>SUMIFS('Pooled CF'!$I:$I,'Pooled CF'!$A:$A,$A97,'Pooled CF'!$G:$G,BE$6)</f>
        <v>0</v>
      </c>
      <c r="BF97" s="100">
        <f>SUMIFS('Pooled CF'!$I:$I,'Pooled CF'!$A:$A,$A97,'Pooled CF'!$G:$G,BF$6)</f>
        <v>0</v>
      </c>
      <c r="BG97" s="100">
        <f>SUMIFS('Pooled CF'!$I:$I,'Pooled CF'!$A:$A,$A97,'Pooled CF'!$G:$G,BG$6)</f>
        <v>0</v>
      </c>
      <c r="BH97" s="100">
        <f>SUMIFS('Pooled CF'!$I:$I,'Pooled CF'!$A:$A,$A97,'Pooled CF'!$G:$G,BH$6)</f>
        <v>0</v>
      </c>
      <c r="BI97" s="100">
        <f>SUMIFS('Pooled CF'!$I:$I,'Pooled CF'!$A:$A,$A97,'Pooled CF'!$G:$G,BI$6)</f>
        <v>0</v>
      </c>
      <c r="BJ97" s="100">
        <f>SUMIFS('Pooled CF'!$I:$I,'Pooled CF'!$A:$A,$A97,'Pooled CF'!$G:$G,BJ$6)</f>
        <v>0</v>
      </c>
      <c r="BK97" s="100">
        <f>SUMIFS('Pooled CF'!$I:$I,'Pooled CF'!$A:$A,$A97,'Pooled CF'!$G:$G,BK$6)</f>
        <v>0</v>
      </c>
      <c r="BL97" s="100">
        <f>SUMIFS('Pooled CF'!$I:$I,'Pooled CF'!$A:$A,$A97,'Pooled CF'!$G:$G,BL$6)</f>
        <v>0</v>
      </c>
      <c r="BM97" s="100">
        <f>SUMIFS('Pooled CF'!$I:$I,'Pooled CF'!$A:$A,$A97,'Pooled CF'!$G:$G,BM$6)</f>
        <v>0</v>
      </c>
      <c r="BN97" s="100">
        <f>SUMIFS('Pooled CF'!$I:$I,'Pooled CF'!$A:$A,$A97,'Pooled CF'!$G:$G,BN$6)</f>
        <v>0</v>
      </c>
      <c r="BO97" s="100">
        <f>SUMIFS('Pooled CF'!$I:$I,'Pooled CF'!$A:$A,$A97,'Pooled CF'!$G:$G,BO$6)</f>
        <v>0</v>
      </c>
      <c r="BP97" s="100">
        <f>SUMIFS('Pooled CF'!$I:$I,'Pooled CF'!$A:$A,$A97,'Pooled CF'!$G:$G,BP$6)</f>
        <v>0</v>
      </c>
      <c r="BQ97" s="100">
        <f>SUMIFS('Pooled CF'!$I:$I,'Pooled CF'!$A:$A,$A97,'Pooled CF'!$G:$G,BQ$6)</f>
        <v>0</v>
      </c>
      <c r="BR97" s="100">
        <f>SUMIFS('Pooled CF'!$I:$I,'Pooled CF'!$A:$A,$A97,'Pooled CF'!$G:$G,BR$6)</f>
        <v>0</v>
      </c>
      <c r="BS97" s="100">
        <f>SUMIFS('Pooled CF'!$I:$I,'Pooled CF'!$A:$A,$A97,'Pooled CF'!$G:$G,BS$6)</f>
        <v>0</v>
      </c>
      <c r="BT97" s="100">
        <f>SUMIFS('Pooled CF'!$I:$I,'Pooled CF'!$A:$A,$A97,'Pooled CF'!$G:$G,BT$6)</f>
        <v>0</v>
      </c>
      <c r="BU97" s="100">
        <f>SUMIFS('Pooled CF'!$I:$I,'Pooled CF'!$A:$A,$A97,'Pooled CF'!$G:$G,BU$6)</f>
        <v>0</v>
      </c>
      <c r="BV97" s="100">
        <f>SUMIFS('Pooled CF'!$I:$I,'Pooled CF'!$A:$A,$A97,'Pooled CF'!$G:$G,BV$6)</f>
        <v>0</v>
      </c>
      <c r="BW97" s="100">
        <f>SUMIFS('Pooled CF'!$I:$I,'Pooled CF'!$A:$A,$A97,'Pooled CF'!$G:$G,BW$6)</f>
        <v>0</v>
      </c>
      <c r="BX97" s="100">
        <f>SUMIFS('Pooled CF'!$I:$I,'Pooled CF'!$A:$A,$A97,'Pooled CF'!$G:$G,BX$6)</f>
        <v>0</v>
      </c>
      <c r="BY97" s="100">
        <f>SUMIFS('Pooled CF'!$I:$I,'Pooled CF'!$A:$A,$A97,'Pooled CF'!$G:$G,BY$6)</f>
        <v>0</v>
      </c>
      <c r="BZ97" s="100">
        <f>SUMIFS('Pooled CF'!$I:$I,'Pooled CF'!$A:$A,$A97,'Pooled CF'!$G:$G,BZ$6)</f>
        <v>0</v>
      </c>
      <c r="CA97" s="100">
        <f>SUMIFS('Pooled CF'!$I:$I,'Pooled CF'!$A:$A,$A97,'Pooled CF'!$G:$G,CA$6)</f>
        <v>0</v>
      </c>
      <c r="CB97" s="100">
        <f>SUMIFS('Pooled CF'!$I:$I,'Pooled CF'!$A:$A,$A97,'Pooled CF'!$G:$G,CB$6)</f>
        <v>0</v>
      </c>
      <c r="CC97" s="100">
        <f>SUMIFS('Pooled CF'!$I:$I,'Pooled CF'!$A:$A,$A97,'Pooled CF'!$G:$G,CC$6)</f>
        <v>0</v>
      </c>
      <c r="CD97" s="100">
        <f>SUMIFS('Pooled CF'!$I:$I,'Pooled CF'!$A:$A,$A97,'Pooled CF'!$G:$G,CD$6)</f>
        <v>0</v>
      </c>
      <c r="CE97" s="100">
        <f>SUMIFS('Pooled CF'!$I:$I,'Pooled CF'!$A:$A,$A97,'Pooled CF'!$G:$G,CE$6)</f>
        <v>0</v>
      </c>
      <c r="CF97" s="100">
        <f>SUMIFS('Pooled CF'!$I:$I,'Pooled CF'!$A:$A,$A97,'Pooled CF'!$G:$G,CF$6)</f>
        <v>0</v>
      </c>
      <c r="CG97" s="100">
        <f>SUMIFS('Pooled CF'!$I:$I,'Pooled CF'!$A:$A,$A97,'Pooled CF'!$G:$G,CG$6)</f>
        <v>0</v>
      </c>
      <c r="CH97" s="100">
        <f>SUMIFS('Pooled CF'!$I:$I,'Pooled CF'!$A:$A,$A97,'Pooled CF'!$G:$G,CH$6)</f>
        <v>0</v>
      </c>
      <c r="CI97" s="100">
        <f>SUMIFS('Pooled CF'!$I:$I,'Pooled CF'!$A:$A,$A97,'Pooled CF'!$G:$G,CI$6)</f>
        <v>0</v>
      </c>
      <c r="CJ97" s="100">
        <f>SUMIFS('Pooled CF'!$I:$I,'Pooled CF'!$A:$A,$A97,'Pooled CF'!$G:$G,CJ$6)</f>
        <v>0</v>
      </c>
      <c r="CK97" s="100">
        <f>SUMIFS('Pooled CF'!$I:$I,'Pooled CF'!$A:$A,$A97,'Pooled CF'!$G:$G,CK$6)</f>
        <v>0</v>
      </c>
      <c r="CL97" s="100">
        <f>SUMIFS('Pooled CF'!$I:$I,'Pooled CF'!$A:$A,$A97,'Pooled CF'!$G:$G,CL$6)</f>
        <v>0</v>
      </c>
      <c r="CM97" s="100">
        <f>SUMIFS('Pooled CF'!$I:$I,'Pooled CF'!$A:$A,$A97,'Pooled CF'!$G:$G,CM$6)</f>
        <v>0</v>
      </c>
      <c r="CN97" s="100">
        <f>SUMIFS('Pooled CF'!$I:$I,'Pooled CF'!$A:$A,$A97,'Pooled CF'!$G:$G,CN$6)</f>
        <v>0</v>
      </c>
      <c r="CO97" s="100">
        <f>SUMIFS('Pooled CF'!$I:$I,'Pooled CF'!$A:$A,$A97,'Pooled CF'!$G:$G,CO$6)</f>
        <v>0</v>
      </c>
      <c r="CP97" s="100">
        <f>SUMIFS('Pooled CF'!$I:$I,'Pooled CF'!$A:$A,$A97,'Pooled CF'!$G:$G,CP$6)</f>
        <v>0</v>
      </c>
      <c r="CQ97" s="100">
        <f>SUMIFS('Pooled CF'!$I:$I,'Pooled CF'!$A:$A,$A97,'Pooled CF'!$G:$G,CQ$6)</f>
        <v>0</v>
      </c>
      <c r="CR97" s="100">
        <f>SUMIFS('Pooled CF'!$I:$I,'Pooled CF'!$A:$A,$A97,'Pooled CF'!$G:$G,CR$6)</f>
        <v>0</v>
      </c>
      <c r="CS97" s="100">
        <f>SUMIFS('Pooled CF'!$I:$I,'Pooled CF'!$A:$A,$A97,'Pooled CF'!$G:$G,CS$6)</f>
        <v>0</v>
      </c>
      <c r="CT97" s="100">
        <f>SUMIFS('Pooled CF'!$I:$I,'Pooled CF'!$A:$A,$A97,'Pooled CF'!$G:$G,CT$6)</f>
        <v>0</v>
      </c>
      <c r="CU97" s="100">
        <f>SUMIFS('Pooled CF'!$I:$I,'Pooled CF'!$A:$A,$A97,'Pooled CF'!$G:$G,CU$6)</f>
        <v>0</v>
      </c>
      <c r="CV97" s="100">
        <f>SUMIFS('Pooled CF'!$I:$I,'Pooled CF'!$A:$A,$A97,'Pooled CF'!$G:$G,CV$6)</f>
        <v>0</v>
      </c>
      <c r="CW97" s="100">
        <f>SUMIFS('Pooled CF'!$I:$I,'Pooled CF'!$A:$A,$A97,'Pooled CF'!$G:$G,CW$6)</f>
        <v>0</v>
      </c>
      <c r="CX97" s="100">
        <f>SUMIFS('Pooled CF'!$I:$I,'Pooled CF'!$A:$A,$A97,'Pooled CF'!$G:$G,CX$6)</f>
        <v>0</v>
      </c>
      <c r="CY97" s="100">
        <f>SUMIFS('Pooled CF'!$I:$I,'Pooled CF'!$A:$A,$A97,'Pooled CF'!$G:$G,CY$6)</f>
        <v>0</v>
      </c>
      <c r="CZ97" s="100">
        <f>SUMIFS('Pooled CF'!$I:$I,'Pooled CF'!$A:$A,$A97,'Pooled CF'!$G:$G,CZ$6)</f>
        <v>0</v>
      </c>
      <c r="DA97" s="100">
        <f>SUMIFS('Pooled CF'!$I:$I,'Pooled CF'!$A:$A,$A97,'Pooled CF'!$G:$G,DA$6)</f>
        <v>0</v>
      </c>
      <c r="DB97" s="100">
        <f>SUMIFS('Pooled CF'!$I:$I,'Pooled CF'!$A:$A,$A97,'Pooled CF'!$G:$G,DB$6)</f>
        <v>0</v>
      </c>
      <c r="DC97" s="100">
        <f>SUMIFS('Pooled CF'!$I:$I,'Pooled CF'!$A:$A,$A97,'Pooled CF'!$G:$G,DC$6)</f>
        <v>0</v>
      </c>
      <c r="DD97" s="100">
        <f>SUMIFS('Pooled CF'!$I:$I,'Pooled CF'!$A:$A,$A97,'Pooled CF'!$G:$G,DD$6)</f>
        <v>0</v>
      </c>
      <c r="DE97" s="100">
        <f>SUMIFS('Pooled CF'!$I:$I,'Pooled CF'!$A:$A,$A97,'Pooled CF'!$G:$G,DE$6)</f>
        <v>0</v>
      </c>
      <c r="DF97" s="100">
        <f>SUMIFS('Pooled CF'!$I:$I,'Pooled CF'!$A:$A,$A97,'Pooled CF'!$G:$G,DF$6)</f>
        <v>0</v>
      </c>
      <c r="DG97" s="100">
        <f>SUMIFS('Pooled CF'!$I:$I,'Pooled CF'!$A:$A,$A97,'Pooled CF'!$G:$G,DG$6)</f>
        <v>0</v>
      </c>
      <c r="DH97" s="100">
        <f>SUMIFS('Pooled CF'!$I:$I,'Pooled CF'!$A:$A,$A97,'Pooled CF'!$G:$G,DH$6)</f>
        <v>0</v>
      </c>
      <c r="DI97" s="100">
        <f>SUMIFS('Pooled CF'!$I:$I,'Pooled CF'!$A:$A,$A97,'Pooled CF'!$G:$G,DI$6)</f>
        <v>0</v>
      </c>
      <c r="DJ97" s="100">
        <f>SUMIFS('Pooled CF'!$I:$I,'Pooled CF'!$A:$A,$A97,'Pooled CF'!$G:$G,DJ$6)</f>
        <v>0</v>
      </c>
      <c r="DK97" s="100">
        <f>SUMIFS('Pooled CF'!$I:$I,'Pooled CF'!$A:$A,$A97,'Pooled CF'!$G:$G,DK$6)</f>
        <v>0</v>
      </c>
      <c r="DL97" s="100">
        <f>SUMIFS('Pooled CF'!$I:$I,'Pooled CF'!$A:$A,$A97,'Pooled CF'!$G:$G,DL$6)</f>
        <v>0</v>
      </c>
      <c r="DM97" s="100">
        <f>SUMIFS('Pooled CF'!$I:$I,'Pooled CF'!$A:$A,$A97,'Pooled CF'!$G:$G,DM$6)</f>
        <v>0</v>
      </c>
      <c r="DN97" s="100">
        <f>SUMIFS('Pooled CF'!$I:$I,'Pooled CF'!$A:$A,$A97,'Pooled CF'!$G:$G,DN$6)</f>
        <v>0</v>
      </c>
      <c r="DO97" s="100">
        <f>SUMIFS('Pooled CF'!$I:$I,'Pooled CF'!$A:$A,$A97,'Pooled CF'!$G:$G,DO$6)</f>
        <v>0</v>
      </c>
      <c r="DP97" s="100">
        <f>SUMIFS('Pooled CF'!$I:$I,'Pooled CF'!$A:$A,$A97,'Pooled CF'!$G:$G,DP$6)</f>
        <v>0</v>
      </c>
      <c r="DQ97" s="100">
        <f>SUMIFS('Pooled CF'!$I:$I,'Pooled CF'!$A:$A,$A97,'Pooled CF'!$G:$G,DQ$6)</f>
        <v>0</v>
      </c>
      <c r="DR97" s="100">
        <f>SUMIFS('Pooled CF'!$I:$I,'Pooled CF'!$A:$A,$A97,'Pooled CF'!$G:$G,DR$6)</f>
        <v>0</v>
      </c>
      <c r="DS97" s="100">
        <f>SUMIFS('Pooled CF'!$I:$I,'Pooled CF'!$A:$A,$A97,'Pooled CF'!$G:$G,DS$6)</f>
        <v>0</v>
      </c>
      <c r="DT97" s="100">
        <f>SUMIFS('Pooled CF'!$I:$I,'Pooled CF'!$A:$A,$A97,'Pooled CF'!$G:$G,DT$6)</f>
        <v>0</v>
      </c>
      <c r="DU97" s="100">
        <f>SUMIFS('Pooled CF'!$I:$I,'Pooled CF'!$A:$A,$A97,'Pooled CF'!$G:$G,DU$6)</f>
        <v>0</v>
      </c>
      <c r="DV97" s="100">
        <f>SUMIFS('Pooled CF'!$I:$I,'Pooled CF'!$A:$A,$A97,'Pooled CF'!$G:$G,DV$6)</f>
        <v>0</v>
      </c>
      <c r="DW97" s="100">
        <f>SUMIFS('Pooled CF'!$I:$I,'Pooled CF'!$A:$A,$A97,'Pooled CF'!$G:$G,DW$6)</f>
        <v>0</v>
      </c>
      <c r="DX97" s="100">
        <f>SUMIFS('Pooled CF'!$I:$I,'Pooled CF'!$A:$A,$A97,'Pooled CF'!$G:$G,DX$6)</f>
        <v>0</v>
      </c>
      <c r="DY97" s="100">
        <f>SUMIFS('Pooled CF'!$I:$I,'Pooled CF'!$A:$A,$A97,'Pooled CF'!$G:$G,DY$6)</f>
        <v>0</v>
      </c>
      <c r="DZ97" s="100">
        <f>SUMIFS('Pooled CF'!$I:$I,'Pooled CF'!$A:$A,$A97,'Pooled CF'!$G:$G,DZ$6)</f>
        <v>0</v>
      </c>
      <c r="EA97" s="100">
        <f>SUMIFS('Pooled CF'!$I:$I,'Pooled CF'!$A:$A,$A97,'Pooled CF'!$G:$G,EA$6)</f>
        <v>0</v>
      </c>
      <c r="EB97" s="100">
        <f>SUMIFS('Pooled CF'!$I:$I,'Pooled CF'!$A:$A,$A97,'Pooled CF'!$G:$G,EB$6)</f>
        <v>0</v>
      </c>
      <c r="EC97" s="100">
        <f>SUMIFS('Pooled CF'!$I:$I,'Pooled CF'!$A:$A,$A97,'Pooled CF'!$G:$G,EC$6)</f>
        <v>0</v>
      </c>
      <c r="ED97" s="100">
        <f>SUMIFS('Pooled CF'!$I:$I,'Pooled CF'!$A:$A,$A97,'Pooled CF'!$G:$G,ED$6)</f>
        <v>0</v>
      </c>
      <c r="EE97" s="100">
        <f>SUMIFS('Pooled CF'!$I:$I,'Pooled CF'!$A:$A,$A97,'Pooled CF'!$G:$G,EE$6)</f>
        <v>0</v>
      </c>
      <c r="EF97" s="100">
        <f>SUMIFS('Pooled CF'!$I:$I,'Pooled CF'!$A:$A,$A97,'Pooled CF'!$G:$G,EF$6)</f>
        <v>0</v>
      </c>
      <c r="EG97" s="100">
        <f>SUMIFS('Pooled CF'!$I:$I,'Pooled CF'!$A:$A,$A97,'Pooled CF'!$G:$G,EG$6)</f>
        <v>0</v>
      </c>
      <c r="EH97" s="100">
        <f>SUMIFS('Pooled CF'!$I:$I,'Pooled CF'!$A:$A,$A97,'Pooled CF'!$G:$G,EH$6)</f>
        <v>0</v>
      </c>
      <c r="EI97" s="100">
        <f>SUMIFS('Pooled CF'!$I:$I,'Pooled CF'!$A:$A,$A97,'Pooled CF'!$G:$G,EI$6)</f>
        <v>0</v>
      </c>
      <c r="EJ97" s="100">
        <f>SUMIFS('Pooled CF'!$I:$I,'Pooled CF'!$A:$A,$A97,'Pooled CF'!$G:$G,EJ$6)</f>
        <v>0</v>
      </c>
      <c r="EK97" s="100">
        <f>SUMIFS('Pooled CF'!$I:$I,'Pooled CF'!$A:$A,$A97,'Pooled CF'!$G:$G,EK$6)</f>
        <v>0</v>
      </c>
      <c r="EL97" s="100">
        <f>SUMIFS('Pooled CF'!$I:$I,'Pooled CF'!$A:$A,$A97,'Pooled CF'!$G:$G,EL$6)</f>
        <v>0</v>
      </c>
      <c r="EM97" s="100">
        <f>SUMIFS('Pooled CF'!$I:$I,'Pooled CF'!$A:$A,$A97,'Pooled CF'!$G:$G,EM$6)</f>
        <v>0</v>
      </c>
      <c r="EN97" s="100">
        <f>SUMIFS('Pooled CF'!$I:$I,'Pooled CF'!$A:$A,$A97,'Pooled CF'!$G:$G,EN$6)</f>
        <v>0</v>
      </c>
      <c r="EO97" s="100">
        <f>SUMIFS('Pooled CF'!$I:$I,'Pooled CF'!$A:$A,$A97,'Pooled CF'!$G:$G,EO$6)</f>
        <v>0</v>
      </c>
      <c r="EP97" s="100">
        <f>SUMIFS('Pooled CF'!$I:$I,'Pooled CF'!$A:$A,$A97,'Pooled CF'!$G:$G,EP$6)</f>
        <v>0</v>
      </c>
      <c r="EQ97" s="100">
        <f>SUMIFS('Pooled CF'!$I:$I,'Pooled CF'!$A:$A,$A97,'Pooled CF'!$G:$G,EQ$6)</f>
        <v>0</v>
      </c>
      <c r="ER97" s="100">
        <f>SUMIFS('Pooled CF'!$I:$I,'Pooled CF'!$A:$A,$A97,'Pooled CF'!$G:$G,ER$6)</f>
        <v>0</v>
      </c>
      <c r="ES97" s="100">
        <f>SUMIFS('Pooled CF'!$I:$I,'Pooled CF'!$A:$A,$A97,'Pooled CF'!$G:$G,ES$6)</f>
        <v>0</v>
      </c>
      <c r="ET97" s="100">
        <f>SUMIFS('Pooled CF'!$I:$I,'Pooled CF'!$A:$A,$A97,'Pooled CF'!$G:$G,ET$6)</f>
        <v>0</v>
      </c>
      <c r="EU97" s="100">
        <f>SUMIFS('Pooled CF'!$I:$I,'Pooled CF'!$A:$A,$A97,'Pooled CF'!$G:$G,EU$6)</f>
        <v>0</v>
      </c>
      <c r="EV97" s="100">
        <f>SUMIFS('Pooled CF'!$I:$I,'Pooled CF'!$A:$A,$A97,'Pooled CF'!$G:$G,EV$6)</f>
        <v>0</v>
      </c>
      <c r="EW97" s="100">
        <f>SUMIFS('Pooled CF'!$I:$I,'Pooled CF'!$A:$A,$A97,'Pooled CF'!$G:$G,EW$6)</f>
        <v>0</v>
      </c>
      <c r="EX97" s="100">
        <f>SUMIFS('Pooled CF'!$I:$I,'Pooled CF'!$A:$A,$A97,'Pooled CF'!$G:$G,EX$6)</f>
        <v>0</v>
      </c>
      <c r="EY97" s="100">
        <f>SUMIFS('Pooled CF'!$I:$I,'Pooled CF'!$A:$A,$A97,'Pooled CF'!$G:$G,EY$6)</f>
        <v>0</v>
      </c>
      <c r="EZ97" s="100">
        <f>SUMIFS('Pooled CF'!$I:$I,'Pooled CF'!$A:$A,$A97,'Pooled CF'!$G:$G,EZ$6)</f>
        <v>0</v>
      </c>
      <c r="FA97" s="100">
        <f>SUMIFS('Pooled CF'!$I:$I,'Pooled CF'!$A:$A,$A97,'Pooled CF'!$G:$G,FA$6)</f>
        <v>0</v>
      </c>
      <c r="FB97" s="100">
        <f>SUMIFS('Pooled CF'!$I:$I,'Pooled CF'!$A:$A,$A97,'Pooled CF'!$G:$G,FB$6)</f>
        <v>0</v>
      </c>
      <c r="FC97" s="100">
        <f>SUMIFS('Pooled CF'!$I:$I,'Pooled CF'!$A:$A,$A97,'Pooled CF'!$G:$G,FC$6)</f>
        <v>0</v>
      </c>
      <c r="FD97" s="100">
        <f>SUMIFS('Pooled CF'!$I:$I,'Pooled CF'!$A:$A,$A97,'Pooled CF'!$G:$G,FD$6)</f>
        <v>0</v>
      </c>
      <c r="FE97" s="100">
        <f>SUMIFS('Pooled CF'!$I:$I,'Pooled CF'!$A:$A,$A97,'Pooled CF'!$G:$G,FE$6)</f>
        <v>0</v>
      </c>
      <c r="FF97" s="100">
        <f>SUMIFS('Pooled CF'!$I:$I,'Pooled CF'!$A:$A,$A97,'Pooled CF'!$G:$G,FF$6)</f>
        <v>0</v>
      </c>
      <c r="FG97" s="100">
        <f>SUMIFS('Pooled CF'!$I:$I,'Pooled CF'!$A:$A,$A97,'Pooled CF'!$G:$G,FG$6)</f>
        <v>0</v>
      </c>
      <c r="FH97" s="100">
        <f>SUMIFS('Pooled CF'!$I:$I,'Pooled CF'!$A:$A,$A97,'Pooled CF'!$G:$G,FH$6)</f>
        <v>0</v>
      </c>
      <c r="FI97" s="100">
        <f>SUMIFS('Pooled CF'!$I:$I,'Pooled CF'!$A:$A,$A97,'Pooled CF'!$G:$G,FI$6)</f>
        <v>0</v>
      </c>
      <c r="FJ97" s="100">
        <f>SUMIFS('Pooled CF'!$I:$I,'Pooled CF'!$A:$A,$A97,'Pooled CF'!$G:$G,FJ$6)</f>
        <v>0</v>
      </c>
      <c r="FK97" s="100">
        <f>SUMIFS('Pooled CF'!$I:$I,'Pooled CF'!$A:$A,$A97,'Pooled CF'!$G:$G,FK$6)</f>
        <v>0</v>
      </c>
      <c r="FL97" s="100">
        <f>SUMIFS('Pooled CF'!$I:$I,'Pooled CF'!$A:$A,$A97,'Pooled CF'!$G:$G,FL$6)</f>
        <v>0</v>
      </c>
      <c r="FM97" s="100">
        <f>SUMIFS('Pooled CF'!$I:$I,'Pooled CF'!$A:$A,$A97,'Pooled CF'!$G:$G,FM$6)</f>
        <v>0</v>
      </c>
      <c r="FN97" s="100">
        <f>SUMIFS('Pooled CF'!$I:$I,'Pooled CF'!$A:$A,$A97,'Pooled CF'!$G:$G,FN$6)</f>
        <v>0</v>
      </c>
      <c r="FO97" s="100">
        <f>SUMIFS('Pooled CF'!$I:$I,'Pooled CF'!$A:$A,$A97,'Pooled CF'!$G:$G,FO$6)</f>
        <v>0</v>
      </c>
      <c r="FP97" s="100">
        <f>SUMIFS('Pooled CF'!$I:$I,'Pooled CF'!$A:$A,$A97,'Pooled CF'!$G:$G,FP$6)</f>
        <v>0</v>
      </c>
      <c r="FQ97" s="100">
        <f>SUMIFS('Pooled CF'!$I:$I,'Pooled CF'!$A:$A,$A97,'Pooled CF'!$G:$G,FQ$6)</f>
        <v>0</v>
      </c>
      <c r="FR97" s="100">
        <f>SUMIFS('Pooled CF'!$I:$I,'Pooled CF'!$A:$A,$A97,'Pooled CF'!$G:$G,FR$6)</f>
        <v>0</v>
      </c>
      <c r="FS97" s="100">
        <f>SUMIFS('Pooled CF'!$I:$I,'Pooled CF'!$A:$A,$A97,'Pooled CF'!$G:$G,FS$6)</f>
        <v>0</v>
      </c>
      <c r="FT97" s="100">
        <f>SUMIFS('Pooled CF'!$I:$I,'Pooled CF'!$A:$A,$A97,'Pooled CF'!$G:$G,FT$6)</f>
        <v>0</v>
      </c>
      <c r="FU97" s="100">
        <f>SUMIFS('Pooled CF'!$I:$I,'Pooled CF'!$A:$A,$A97,'Pooled CF'!$G:$G,FU$6)</f>
        <v>0</v>
      </c>
      <c r="FV97" s="100">
        <f>SUMIFS('Pooled CF'!$I:$I,'Pooled CF'!$A:$A,$A97,'Pooled CF'!$G:$G,FV$6)</f>
        <v>0</v>
      </c>
      <c r="FW97" s="100">
        <f>SUMIFS('Pooled CF'!$I:$I,'Pooled CF'!$A:$A,$A97,'Pooled CF'!$G:$G,FW$6)</f>
        <v>0</v>
      </c>
      <c r="FX97" s="100">
        <f>SUMIFS('Pooled CF'!$I:$I,'Pooled CF'!$A:$A,$A97,'Pooled CF'!$G:$G,FX$6)</f>
        <v>0</v>
      </c>
      <c r="FY97" s="100">
        <f>SUMIFS('Pooled CF'!$I:$I,'Pooled CF'!$A:$A,$A97,'Pooled CF'!$G:$G,FY$6)</f>
        <v>0</v>
      </c>
      <c r="FZ97" s="100">
        <f>SUMIFS('Pooled CF'!$I:$I,'Pooled CF'!$A:$A,$A97,'Pooled CF'!$G:$G,FZ$6)</f>
        <v>0</v>
      </c>
      <c r="GA97" s="100">
        <f>SUMIFS('Pooled CF'!$I:$I,'Pooled CF'!$A:$A,$A97,'Pooled CF'!$G:$G,GA$6)</f>
        <v>0</v>
      </c>
      <c r="GB97" s="100">
        <f>SUMIFS('Pooled CF'!$I:$I,'Pooled CF'!$A:$A,$A97,'Pooled CF'!$G:$G,GB$6)</f>
        <v>0</v>
      </c>
      <c r="GC97" s="100">
        <f>SUMIFS('Pooled CF'!$I:$I,'Pooled CF'!$A:$A,$A97,'Pooled CF'!$G:$G,GC$6)</f>
        <v>0</v>
      </c>
      <c r="GD97" s="100">
        <f>SUMIFS('Pooled CF'!$I:$I,'Pooled CF'!$A:$A,$A97,'Pooled CF'!$G:$G,GD$6)</f>
        <v>0</v>
      </c>
      <c r="GE97" s="100">
        <f>SUMIFS('Pooled CF'!$I:$I,'Pooled CF'!$A:$A,$A97,'Pooled CF'!$G:$G,GE$6)</f>
        <v>0</v>
      </c>
      <c r="GF97" s="100">
        <f>SUMIFS('Pooled CF'!$I:$I,'Pooled CF'!$A:$A,$A97,'Pooled CF'!$G:$G,GF$6)</f>
        <v>0</v>
      </c>
      <c r="GG97" s="100">
        <f>SUMIFS('Pooled CF'!$I:$I,'Pooled CF'!$A:$A,$A97,'Pooled CF'!$G:$G,GG$6)</f>
        <v>0</v>
      </c>
      <c r="GH97" s="100">
        <f>SUMIFS('Pooled CF'!$I:$I,'Pooled CF'!$A:$A,$A97,'Pooled CF'!$G:$G,GH$6)</f>
        <v>0</v>
      </c>
      <c r="GI97" s="100">
        <f>SUMIFS('Pooled CF'!$I:$I,'Pooled CF'!$A:$A,$A97,'Pooled CF'!$G:$G,GI$6)</f>
        <v>0</v>
      </c>
      <c r="GJ97" s="100">
        <f>SUMIFS('Pooled CF'!$I:$I,'Pooled CF'!$A:$A,$A97,'Pooled CF'!$G:$G,GJ$6)</f>
        <v>0</v>
      </c>
      <c r="GK97" s="100">
        <f>SUMIFS('Pooled CF'!$I:$I,'Pooled CF'!$A:$A,$A97,'Pooled CF'!$G:$G,GK$6)</f>
        <v>0</v>
      </c>
      <c r="GL97" s="100">
        <f>SUMIFS('Pooled CF'!$I:$I,'Pooled CF'!$A:$A,$A97,'Pooled CF'!$G:$G,GL$6)</f>
        <v>0</v>
      </c>
      <c r="GM97" s="100">
        <f>SUMIFS('Pooled CF'!$I:$I,'Pooled CF'!$A:$A,$A97,'Pooled CF'!$G:$G,GM$6)</f>
        <v>0</v>
      </c>
      <c r="GN97" s="100">
        <f>SUMIFS('Pooled CF'!$I:$I,'Pooled CF'!$A:$A,$A97,'Pooled CF'!$G:$G,GN$6)</f>
        <v>0</v>
      </c>
      <c r="GO97" s="100">
        <f>SUMIFS('Pooled CF'!$I:$I,'Pooled CF'!$A:$A,$A97,'Pooled CF'!$G:$G,GO$6)</f>
        <v>0</v>
      </c>
      <c r="GP97" s="100">
        <f>SUMIFS('Pooled CF'!$I:$I,'Pooled CF'!$A:$A,$A97,'Pooled CF'!$G:$G,GP$6)</f>
        <v>0</v>
      </c>
      <c r="GQ97" s="100">
        <f>SUMIFS('Pooled CF'!$I:$I,'Pooled CF'!$A:$A,$A97,'Pooled CF'!$G:$G,GQ$6)</f>
        <v>0</v>
      </c>
      <c r="GR97" s="100">
        <f>SUMIFS('Pooled CF'!$I:$I,'Pooled CF'!$A:$A,$A97,'Pooled CF'!$G:$G,GR$6)</f>
        <v>0</v>
      </c>
      <c r="GS97" s="100">
        <f>SUMIFS('Pooled CF'!$I:$I,'Pooled CF'!$A:$A,$A97,'Pooled CF'!$G:$G,GS$6)</f>
        <v>0</v>
      </c>
      <c r="GU97" s="85">
        <f t="shared" si="205"/>
        <v>0</v>
      </c>
      <c r="GV97" s="85">
        <f t="shared" si="205"/>
        <v>0</v>
      </c>
      <c r="GW97" s="85">
        <f t="shared" si="205"/>
        <v>0</v>
      </c>
      <c r="GX97" s="85">
        <f t="shared" si="205"/>
        <v>0</v>
      </c>
      <c r="GY97" s="85">
        <f t="shared" si="205"/>
        <v>0</v>
      </c>
      <c r="GZ97" s="85">
        <f t="shared" si="205"/>
        <v>0</v>
      </c>
      <c r="HA97" s="85">
        <f t="shared" si="205"/>
        <v>0</v>
      </c>
      <c r="HB97" s="85">
        <f t="shared" si="205"/>
        <v>0</v>
      </c>
      <c r="HC97" s="85">
        <f t="shared" si="205"/>
        <v>0</v>
      </c>
      <c r="HD97" s="85">
        <f t="shared" si="205"/>
        <v>0</v>
      </c>
      <c r="HE97" s="85">
        <f t="shared" si="205"/>
        <v>0</v>
      </c>
      <c r="HF97" s="85">
        <f t="shared" si="205"/>
        <v>0</v>
      </c>
      <c r="HG97" s="85">
        <f t="shared" si="205"/>
        <v>0</v>
      </c>
      <c r="HH97" s="85">
        <f t="shared" si="205"/>
        <v>0</v>
      </c>
      <c r="HI97" s="85">
        <f t="shared" si="205"/>
        <v>0</v>
      </c>
      <c r="HJ97" s="85">
        <f t="shared" si="205"/>
        <v>0</v>
      </c>
      <c r="HK97" s="85">
        <f t="shared" si="203"/>
        <v>0</v>
      </c>
    </row>
    <row r="98" spans="1:219" hidden="1" outlineLevel="1" x14ac:dyDescent="0.75">
      <c r="A98" s="112" t="str">
        <f t="shared" si="201"/>
        <v>UBSCM 2018-C12 B-Piece Hist Cas</v>
      </c>
      <c r="B98" s="112" t="str">
        <f t="shared" si="201"/>
        <v>UBSCM 2018-C12</v>
      </c>
      <c r="C98" s="104"/>
      <c r="D98" s="87"/>
      <c r="E98" s="88"/>
      <c r="F98" s="85"/>
      <c r="G98" s="85"/>
      <c r="H98" s="86"/>
      <c r="I98" s="95"/>
      <c r="K98" s="100">
        <f>SUMIFS('Pooled CF'!$I:$I,'Pooled CF'!$A:$A,$A98,'Pooled CF'!$G:$G,K$6)</f>
        <v>0</v>
      </c>
      <c r="L98" s="100">
        <f>SUMIFS('Pooled CF'!$I:$I,'Pooled CF'!$A:$A,$A98,'Pooled CF'!$G:$G,L$6)</f>
        <v>0</v>
      </c>
      <c r="M98" s="100">
        <f>SUMIFS('Pooled CF'!$I:$I,'Pooled CF'!$A:$A,$A98,'Pooled CF'!$G:$G,M$6)</f>
        <v>0</v>
      </c>
      <c r="N98" s="100">
        <f>SUMIFS('Pooled CF'!$I:$I,'Pooled CF'!$A:$A,$A98,'Pooled CF'!$G:$G,N$6)</f>
        <v>0</v>
      </c>
      <c r="O98" s="100">
        <f>SUMIFS('Pooled CF'!$I:$I,'Pooled CF'!$A:$A,$A98,'Pooled CF'!$G:$G,O$6)</f>
        <v>0</v>
      </c>
      <c r="P98" s="100">
        <f>SUMIFS('Pooled CF'!$I:$I,'Pooled CF'!$A:$A,$A98,'Pooled CF'!$G:$G,P$6)</f>
        <v>0</v>
      </c>
      <c r="Q98" s="100">
        <f>SUMIFS('Pooled CF'!$I:$I,'Pooled CF'!$A:$A,$A98,'Pooled CF'!$G:$G,Q$6)</f>
        <v>0</v>
      </c>
      <c r="R98" s="100">
        <f>SUMIFS('Pooled CF'!$I:$I,'Pooled CF'!$A:$A,$A98,'Pooled CF'!$G:$G,R$6)</f>
        <v>0</v>
      </c>
      <c r="S98" s="100">
        <f>SUMIFS('Pooled CF'!$I:$I,'Pooled CF'!$A:$A,$A98,'Pooled CF'!$G:$G,S$6)</f>
        <v>0</v>
      </c>
      <c r="T98" s="100">
        <f>SUMIFS('Pooled CF'!$I:$I,'Pooled CF'!$A:$A,$A98,'Pooled CF'!$G:$G,T$6)</f>
        <v>0</v>
      </c>
      <c r="U98" s="100">
        <f>SUMIFS('Pooled CF'!$I:$I,'Pooled CF'!$A:$A,$A98,'Pooled CF'!$G:$G,U$6)</f>
        <v>0</v>
      </c>
      <c r="V98" s="100">
        <f>SUMIFS('Pooled CF'!$I:$I,'Pooled CF'!$A:$A,$A98,'Pooled CF'!$G:$G,V$6)</f>
        <v>0</v>
      </c>
      <c r="W98" s="100">
        <f>SUMIFS('Pooled CF'!$I:$I,'Pooled CF'!$A:$A,$A98,'Pooled CF'!$G:$G,W$6)</f>
        <v>0</v>
      </c>
      <c r="X98" s="100">
        <f>SUMIFS('Pooled CF'!$I:$I,'Pooled CF'!$A:$A,$A98,'Pooled CF'!$G:$G,X$6)</f>
        <v>0</v>
      </c>
      <c r="Y98" s="100">
        <f>SUMIFS('Pooled CF'!$I:$I,'Pooled CF'!$A:$A,$A98,'Pooled CF'!$G:$G,Y$6)</f>
        <v>0</v>
      </c>
      <c r="Z98" s="100">
        <f>SUMIFS('Pooled CF'!$I:$I,'Pooled CF'!$A:$A,$A98,'Pooled CF'!$G:$G,Z$6)</f>
        <v>0</v>
      </c>
      <c r="AA98" s="100">
        <f>SUMIFS('Pooled CF'!$I:$I,'Pooled CF'!$A:$A,$A98,'Pooled CF'!$G:$G,AA$6)</f>
        <v>0</v>
      </c>
      <c r="AB98" s="100">
        <f>SUMIFS('Pooled CF'!$I:$I,'Pooled CF'!$A:$A,$A98,'Pooled CF'!$G:$G,AB$6)</f>
        <v>0</v>
      </c>
      <c r="AC98" s="100">
        <f>SUMIFS('Pooled CF'!$I:$I,'Pooled CF'!$A:$A,$A98,'Pooled CF'!$G:$G,AC$6)</f>
        <v>0</v>
      </c>
      <c r="AD98" s="100">
        <f>SUMIFS('Pooled CF'!$I:$I,'Pooled CF'!$A:$A,$A98,'Pooled CF'!$G:$G,AD$6)</f>
        <v>0</v>
      </c>
      <c r="AE98" s="100">
        <f>SUMIFS('Pooled CF'!$I:$I,'Pooled CF'!$A:$A,$A98,'Pooled CF'!$G:$G,AE$6)</f>
        <v>0</v>
      </c>
      <c r="AF98" s="100">
        <f>SUMIFS('Pooled CF'!$I:$I,'Pooled CF'!$A:$A,$A98,'Pooled CF'!$G:$G,AF$6)</f>
        <v>0</v>
      </c>
      <c r="AG98" s="100">
        <f>SUMIFS('Pooled CF'!$I:$I,'Pooled CF'!$A:$A,$A98,'Pooled CF'!$G:$G,AG$6)</f>
        <v>0</v>
      </c>
      <c r="AH98" s="100">
        <f>SUMIFS('Pooled CF'!$I:$I,'Pooled CF'!$A:$A,$A98,'Pooled CF'!$G:$G,AH$6)</f>
        <v>0</v>
      </c>
      <c r="AI98" s="100">
        <f>SUMIFS('Pooled CF'!$I:$I,'Pooled CF'!$A:$A,$A98,'Pooled CF'!$G:$G,AI$6)</f>
        <v>0</v>
      </c>
      <c r="AJ98" s="100">
        <f>SUMIFS('Pooled CF'!$I:$I,'Pooled CF'!$A:$A,$A98,'Pooled CF'!$G:$G,AJ$6)</f>
        <v>0</v>
      </c>
      <c r="AK98" s="100">
        <f>SUMIFS('Pooled CF'!$I:$I,'Pooled CF'!$A:$A,$A98,'Pooled CF'!$G:$G,AK$6)</f>
        <v>0</v>
      </c>
      <c r="AL98" s="100">
        <f>SUMIFS('Pooled CF'!$I:$I,'Pooled CF'!$A:$A,$A98,'Pooled CF'!$G:$G,AL$6)</f>
        <v>0</v>
      </c>
      <c r="AM98" s="100">
        <f>SUMIFS('Pooled CF'!$I:$I,'Pooled CF'!$A:$A,$A98,'Pooled CF'!$G:$G,AM$6)</f>
        <v>0</v>
      </c>
      <c r="AN98" s="100">
        <f>SUMIFS('Pooled CF'!$I:$I,'Pooled CF'!$A:$A,$A98,'Pooled CF'!$G:$G,AN$6)</f>
        <v>0</v>
      </c>
      <c r="AO98" s="100">
        <f>SUMIFS('Pooled CF'!$I:$I,'Pooled CF'!$A:$A,$A98,'Pooled CF'!$G:$G,AO$6)</f>
        <v>0</v>
      </c>
      <c r="AP98" s="100">
        <f>SUMIFS('Pooled CF'!$I:$I,'Pooled CF'!$A:$A,$A98,'Pooled CF'!$G:$G,AP$6)</f>
        <v>0</v>
      </c>
      <c r="AQ98" s="100">
        <f>SUMIFS('Pooled CF'!$I:$I,'Pooled CF'!$A:$A,$A98,'Pooled CF'!$G:$G,AQ$6)</f>
        <v>0</v>
      </c>
      <c r="AR98" s="100">
        <f>SUMIFS('Pooled CF'!$I:$I,'Pooled CF'!$A:$A,$A98,'Pooled CF'!$G:$G,AR$6)</f>
        <v>0</v>
      </c>
      <c r="AS98" s="100">
        <f>SUMIFS('Pooled CF'!$I:$I,'Pooled CF'!$A:$A,$A98,'Pooled CF'!$G:$G,AS$6)</f>
        <v>0</v>
      </c>
      <c r="AT98" s="100">
        <f>SUMIFS('Pooled CF'!$I:$I,'Pooled CF'!$A:$A,$A98,'Pooled CF'!$G:$G,AT$6)</f>
        <v>0</v>
      </c>
      <c r="AU98" s="100">
        <f>SUMIFS('Pooled CF'!$I:$I,'Pooled CF'!$A:$A,$A98,'Pooled CF'!$G:$G,AU$6)</f>
        <v>0</v>
      </c>
      <c r="AV98" s="100">
        <f>SUMIFS('Pooled CF'!$I:$I,'Pooled CF'!$A:$A,$A98,'Pooled CF'!$G:$G,AV$6)</f>
        <v>0</v>
      </c>
      <c r="AW98" s="100">
        <f>SUMIFS('Pooled CF'!$I:$I,'Pooled CF'!$A:$A,$A98,'Pooled CF'!$G:$G,AW$6)</f>
        <v>0</v>
      </c>
      <c r="AX98" s="100">
        <f>SUMIFS('Pooled CF'!$I:$I,'Pooled CF'!$A:$A,$A98,'Pooled CF'!$G:$G,AX$6)</f>
        <v>0</v>
      </c>
      <c r="AY98" s="100">
        <f>SUMIFS('Pooled CF'!$I:$I,'Pooled CF'!$A:$A,$A98,'Pooled CF'!$G:$G,AY$6)</f>
        <v>0</v>
      </c>
      <c r="AZ98" s="100">
        <f>SUMIFS('Pooled CF'!$I:$I,'Pooled CF'!$A:$A,$A98,'Pooled CF'!$G:$G,AZ$6)</f>
        <v>0</v>
      </c>
      <c r="BA98" s="100">
        <f>SUMIFS('Pooled CF'!$I:$I,'Pooled CF'!$A:$A,$A98,'Pooled CF'!$G:$G,BA$6)</f>
        <v>0</v>
      </c>
      <c r="BB98" s="100">
        <f>SUMIFS('Pooled CF'!$I:$I,'Pooled CF'!$A:$A,$A98,'Pooled CF'!$G:$G,BB$6)</f>
        <v>0</v>
      </c>
      <c r="BC98" s="100">
        <f>SUMIFS('Pooled CF'!$I:$I,'Pooled CF'!$A:$A,$A98,'Pooled CF'!$G:$G,BC$6)</f>
        <v>0</v>
      </c>
      <c r="BD98" s="100">
        <f>SUMIFS('Pooled CF'!$I:$I,'Pooled CF'!$A:$A,$A98,'Pooled CF'!$G:$G,BD$6)</f>
        <v>0</v>
      </c>
      <c r="BE98" s="100">
        <f>SUMIFS('Pooled CF'!$I:$I,'Pooled CF'!$A:$A,$A98,'Pooled CF'!$G:$G,BE$6)</f>
        <v>0</v>
      </c>
      <c r="BF98" s="100">
        <f>SUMIFS('Pooled CF'!$I:$I,'Pooled CF'!$A:$A,$A98,'Pooled CF'!$G:$G,BF$6)</f>
        <v>0</v>
      </c>
      <c r="BG98" s="100">
        <f>SUMIFS('Pooled CF'!$I:$I,'Pooled CF'!$A:$A,$A98,'Pooled CF'!$G:$G,BG$6)</f>
        <v>0</v>
      </c>
      <c r="BH98" s="100">
        <f>SUMIFS('Pooled CF'!$I:$I,'Pooled CF'!$A:$A,$A98,'Pooled CF'!$G:$G,BH$6)</f>
        <v>0</v>
      </c>
      <c r="BI98" s="100">
        <f>SUMIFS('Pooled CF'!$I:$I,'Pooled CF'!$A:$A,$A98,'Pooled CF'!$G:$G,BI$6)</f>
        <v>0</v>
      </c>
      <c r="BJ98" s="100">
        <f>SUMIFS('Pooled CF'!$I:$I,'Pooled CF'!$A:$A,$A98,'Pooled CF'!$G:$G,BJ$6)</f>
        <v>0</v>
      </c>
      <c r="BK98" s="100">
        <f>SUMIFS('Pooled CF'!$I:$I,'Pooled CF'!$A:$A,$A98,'Pooled CF'!$G:$G,BK$6)</f>
        <v>0</v>
      </c>
      <c r="BL98" s="100">
        <f>SUMIFS('Pooled CF'!$I:$I,'Pooled CF'!$A:$A,$A98,'Pooled CF'!$G:$G,BL$6)</f>
        <v>0</v>
      </c>
      <c r="BM98" s="100">
        <f>SUMIFS('Pooled CF'!$I:$I,'Pooled CF'!$A:$A,$A98,'Pooled CF'!$G:$G,BM$6)</f>
        <v>0</v>
      </c>
      <c r="BN98" s="100">
        <f>SUMIFS('Pooled CF'!$I:$I,'Pooled CF'!$A:$A,$A98,'Pooled CF'!$G:$G,BN$6)</f>
        <v>0</v>
      </c>
      <c r="BO98" s="100">
        <f>SUMIFS('Pooled CF'!$I:$I,'Pooled CF'!$A:$A,$A98,'Pooled CF'!$G:$G,BO$6)</f>
        <v>0</v>
      </c>
      <c r="BP98" s="100">
        <f>SUMIFS('Pooled CF'!$I:$I,'Pooled CF'!$A:$A,$A98,'Pooled CF'!$G:$G,BP$6)</f>
        <v>0</v>
      </c>
      <c r="BQ98" s="100">
        <f>SUMIFS('Pooled CF'!$I:$I,'Pooled CF'!$A:$A,$A98,'Pooled CF'!$G:$G,BQ$6)</f>
        <v>0</v>
      </c>
      <c r="BR98" s="100">
        <f>SUMIFS('Pooled CF'!$I:$I,'Pooled CF'!$A:$A,$A98,'Pooled CF'!$G:$G,BR$6)</f>
        <v>0</v>
      </c>
      <c r="BS98" s="100">
        <f>SUMIFS('Pooled CF'!$I:$I,'Pooled CF'!$A:$A,$A98,'Pooled CF'!$G:$G,BS$6)</f>
        <v>0</v>
      </c>
      <c r="BT98" s="100">
        <f>SUMIFS('Pooled CF'!$I:$I,'Pooled CF'!$A:$A,$A98,'Pooled CF'!$G:$G,BT$6)</f>
        <v>0</v>
      </c>
      <c r="BU98" s="100">
        <f>SUMIFS('Pooled CF'!$I:$I,'Pooled CF'!$A:$A,$A98,'Pooled CF'!$G:$G,BU$6)</f>
        <v>0</v>
      </c>
      <c r="BV98" s="100">
        <f>SUMIFS('Pooled CF'!$I:$I,'Pooled CF'!$A:$A,$A98,'Pooled CF'!$G:$G,BV$6)</f>
        <v>0</v>
      </c>
      <c r="BW98" s="100">
        <f>SUMIFS('Pooled CF'!$I:$I,'Pooled CF'!$A:$A,$A98,'Pooled CF'!$G:$G,BW$6)</f>
        <v>0</v>
      </c>
      <c r="BX98" s="100">
        <f>SUMIFS('Pooled CF'!$I:$I,'Pooled CF'!$A:$A,$A98,'Pooled CF'!$G:$G,BX$6)</f>
        <v>0</v>
      </c>
      <c r="BY98" s="100">
        <f>SUMIFS('Pooled CF'!$I:$I,'Pooled CF'!$A:$A,$A98,'Pooled CF'!$G:$G,BY$6)</f>
        <v>0</v>
      </c>
      <c r="BZ98" s="100">
        <f>SUMIFS('Pooled CF'!$I:$I,'Pooled CF'!$A:$A,$A98,'Pooled CF'!$G:$G,BZ$6)</f>
        <v>0</v>
      </c>
      <c r="CA98" s="100">
        <f>SUMIFS('Pooled CF'!$I:$I,'Pooled CF'!$A:$A,$A98,'Pooled CF'!$G:$G,CA$6)</f>
        <v>0</v>
      </c>
      <c r="CB98" s="100">
        <f>SUMIFS('Pooled CF'!$I:$I,'Pooled CF'!$A:$A,$A98,'Pooled CF'!$G:$G,CB$6)</f>
        <v>0</v>
      </c>
      <c r="CC98" s="100">
        <f>SUMIFS('Pooled CF'!$I:$I,'Pooled CF'!$A:$A,$A98,'Pooled CF'!$G:$G,CC$6)</f>
        <v>0</v>
      </c>
      <c r="CD98" s="100">
        <f>SUMIFS('Pooled CF'!$I:$I,'Pooled CF'!$A:$A,$A98,'Pooled CF'!$G:$G,CD$6)</f>
        <v>0</v>
      </c>
      <c r="CE98" s="100">
        <f>SUMIFS('Pooled CF'!$I:$I,'Pooled CF'!$A:$A,$A98,'Pooled CF'!$G:$G,CE$6)</f>
        <v>0</v>
      </c>
      <c r="CF98" s="100">
        <f>SUMIFS('Pooled CF'!$I:$I,'Pooled CF'!$A:$A,$A98,'Pooled CF'!$G:$G,CF$6)</f>
        <v>0</v>
      </c>
      <c r="CG98" s="100">
        <f>SUMIFS('Pooled CF'!$I:$I,'Pooled CF'!$A:$A,$A98,'Pooled CF'!$G:$G,CG$6)</f>
        <v>0</v>
      </c>
      <c r="CH98" s="100">
        <f>SUMIFS('Pooled CF'!$I:$I,'Pooled CF'!$A:$A,$A98,'Pooled CF'!$G:$G,CH$6)</f>
        <v>0</v>
      </c>
      <c r="CI98" s="100">
        <f>SUMIFS('Pooled CF'!$I:$I,'Pooled CF'!$A:$A,$A98,'Pooled CF'!$G:$G,CI$6)</f>
        <v>0</v>
      </c>
      <c r="CJ98" s="100">
        <f>SUMIFS('Pooled CF'!$I:$I,'Pooled CF'!$A:$A,$A98,'Pooled CF'!$G:$G,CJ$6)</f>
        <v>0</v>
      </c>
      <c r="CK98" s="100">
        <f>SUMIFS('Pooled CF'!$I:$I,'Pooled CF'!$A:$A,$A98,'Pooled CF'!$G:$G,CK$6)</f>
        <v>0</v>
      </c>
      <c r="CL98" s="100">
        <f>SUMIFS('Pooled CF'!$I:$I,'Pooled CF'!$A:$A,$A98,'Pooled CF'!$G:$G,CL$6)</f>
        <v>0</v>
      </c>
      <c r="CM98" s="100">
        <f>SUMIFS('Pooled CF'!$I:$I,'Pooled CF'!$A:$A,$A98,'Pooled CF'!$G:$G,CM$6)</f>
        <v>0</v>
      </c>
      <c r="CN98" s="100">
        <f>SUMIFS('Pooled CF'!$I:$I,'Pooled CF'!$A:$A,$A98,'Pooled CF'!$G:$G,CN$6)</f>
        <v>0</v>
      </c>
      <c r="CO98" s="100">
        <f>SUMIFS('Pooled CF'!$I:$I,'Pooled CF'!$A:$A,$A98,'Pooled CF'!$G:$G,CO$6)</f>
        <v>0</v>
      </c>
      <c r="CP98" s="100">
        <f>SUMIFS('Pooled CF'!$I:$I,'Pooled CF'!$A:$A,$A98,'Pooled CF'!$G:$G,CP$6)</f>
        <v>0</v>
      </c>
      <c r="CQ98" s="100">
        <f>SUMIFS('Pooled CF'!$I:$I,'Pooled CF'!$A:$A,$A98,'Pooled CF'!$G:$G,CQ$6)</f>
        <v>0</v>
      </c>
      <c r="CR98" s="100">
        <f>SUMIFS('Pooled CF'!$I:$I,'Pooled CF'!$A:$A,$A98,'Pooled CF'!$G:$G,CR$6)</f>
        <v>0</v>
      </c>
      <c r="CS98" s="100">
        <f>SUMIFS('Pooled CF'!$I:$I,'Pooled CF'!$A:$A,$A98,'Pooled CF'!$G:$G,CS$6)</f>
        <v>0</v>
      </c>
      <c r="CT98" s="100">
        <f>SUMIFS('Pooled CF'!$I:$I,'Pooled CF'!$A:$A,$A98,'Pooled CF'!$G:$G,CT$6)</f>
        <v>0</v>
      </c>
      <c r="CU98" s="100">
        <f>SUMIFS('Pooled CF'!$I:$I,'Pooled CF'!$A:$A,$A98,'Pooled CF'!$G:$G,CU$6)</f>
        <v>0</v>
      </c>
      <c r="CV98" s="100">
        <f>SUMIFS('Pooled CF'!$I:$I,'Pooled CF'!$A:$A,$A98,'Pooled CF'!$G:$G,CV$6)</f>
        <v>0</v>
      </c>
      <c r="CW98" s="100">
        <f>SUMIFS('Pooled CF'!$I:$I,'Pooled CF'!$A:$A,$A98,'Pooled CF'!$G:$G,CW$6)</f>
        <v>0</v>
      </c>
      <c r="CX98" s="100">
        <f>SUMIFS('Pooled CF'!$I:$I,'Pooled CF'!$A:$A,$A98,'Pooled CF'!$G:$G,CX$6)</f>
        <v>0</v>
      </c>
      <c r="CY98" s="100">
        <f>SUMIFS('Pooled CF'!$I:$I,'Pooled CF'!$A:$A,$A98,'Pooled CF'!$G:$G,CY$6)</f>
        <v>0</v>
      </c>
      <c r="CZ98" s="100">
        <f>SUMIFS('Pooled CF'!$I:$I,'Pooled CF'!$A:$A,$A98,'Pooled CF'!$G:$G,CZ$6)</f>
        <v>0</v>
      </c>
      <c r="DA98" s="100">
        <f>SUMIFS('Pooled CF'!$I:$I,'Pooled CF'!$A:$A,$A98,'Pooled CF'!$G:$G,DA$6)</f>
        <v>0</v>
      </c>
      <c r="DB98" s="100">
        <f>SUMIFS('Pooled CF'!$I:$I,'Pooled CF'!$A:$A,$A98,'Pooled CF'!$G:$G,DB$6)</f>
        <v>0</v>
      </c>
      <c r="DC98" s="100">
        <f>SUMIFS('Pooled CF'!$I:$I,'Pooled CF'!$A:$A,$A98,'Pooled CF'!$G:$G,DC$6)</f>
        <v>0</v>
      </c>
      <c r="DD98" s="100">
        <f>SUMIFS('Pooled CF'!$I:$I,'Pooled CF'!$A:$A,$A98,'Pooled CF'!$G:$G,DD$6)</f>
        <v>0</v>
      </c>
      <c r="DE98" s="100">
        <f>SUMIFS('Pooled CF'!$I:$I,'Pooled CF'!$A:$A,$A98,'Pooled CF'!$G:$G,DE$6)</f>
        <v>0</v>
      </c>
      <c r="DF98" s="100">
        <f>SUMIFS('Pooled CF'!$I:$I,'Pooled CF'!$A:$A,$A98,'Pooled CF'!$G:$G,DF$6)</f>
        <v>0</v>
      </c>
      <c r="DG98" s="100">
        <f>SUMIFS('Pooled CF'!$I:$I,'Pooled CF'!$A:$A,$A98,'Pooled CF'!$G:$G,DG$6)</f>
        <v>0</v>
      </c>
      <c r="DH98" s="100">
        <f>SUMIFS('Pooled CF'!$I:$I,'Pooled CF'!$A:$A,$A98,'Pooled CF'!$G:$G,DH$6)</f>
        <v>0</v>
      </c>
      <c r="DI98" s="100">
        <f>SUMIFS('Pooled CF'!$I:$I,'Pooled CF'!$A:$A,$A98,'Pooled CF'!$G:$G,DI$6)</f>
        <v>0</v>
      </c>
      <c r="DJ98" s="100">
        <f>SUMIFS('Pooled CF'!$I:$I,'Pooled CF'!$A:$A,$A98,'Pooled CF'!$G:$G,DJ$6)</f>
        <v>0</v>
      </c>
      <c r="DK98" s="100">
        <f>SUMIFS('Pooled CF'!$I:$I,'Pooled CF'!$A:$A,$A98,'Pooled CF'!$G:$G,DK$6)</f>
        <v>0</v>
      </c>
      <c r="DL98" s="100">
        <f>SUMIFS('Pooled CF'!$I:$I,'Pooled CF'!$A:$A,$A98,'Pooled CF'!$G:$G,DL$6)</f>
        <v>0</v>
      </c>
      <c r="DM98" s="100">
        <f>SUMIFS('Pooled CF'!$I:$I,'Pooled CF'!$A:$A,$A98,'Pooled CF'!$G:$G,DM$6)</f>
        <v>0</v>
      </c>
      <c r="DN98" s="100">
        <f>SUMIFS('Pooled CF'!$I:$I,'Pooled CF'!$A:$A,$A98,'Pooled CF'!$G:$G,DN$6)</f>
        <v>0</v>
      </c>
      <c r="DO98" s="100">
        <f>SUMIFS('Pooled CF'!$I:$I,'Pooled CF'!$A:$A,$A98,'Pooled CF'!$G:$G,DO$6)</f>
        <v>0</v>
      </c>
      <c r="DP98" s="100">
        <f>SUMIFS('Pooled CF'!$I:$I,'Pooled CF'!$A:$A,$A98,'Pooled CF'!$G:$G,DP$6)</f>
        <v>0</v>
      </c>
      <c r="DQ98" s="100">
        <f>SUMIFS('Pooled CF'!$I:$I,'Pooled CF'!$A:$A,$A98,'Pooled CF'!$G:$G,DQ$6)</f>
        <v>0</v>
      </c>
      <c r="DR98" s="100">
        <f>SUMIFS('Pooled CF'!$I:$I,'Pooled CF'!$A:$A,$A98,'Pooled CF'!$G:$G,DR$6)</f>
        <v>0</v>
      </c>
      <c r="DS98" s="100">
        <f>SUMIFS('Pooled CF'!$I:$I,'Pooled CF'!$A:$A,$A98,'Pooled CF'!$G:$G,DS$6)</f>
        <v>0</v>
      </c>
      <c r="DT98" s="100">
        <f>SUMIFS('Pooled CF'!$I:$I,'Pooled CF'!$A:$A,$A98,'Pooled CF'!$G:$G,DT$6)</f>
        <v>0</v>
      </c>
      <c r="DU98" s="100">
        <f>SUMIFS('Pooled CF'!$I:$I,'Pooled CF'!$A:$A,$A98,'Pooled CF'!$G:$G,DU$6)</f>
        <v>0</v>
      </c>
      <c r="DV98" s="100">
        <f>SUMIFS('Pooled CF'!$I:$I,'Pooled CF'!$A:$A,$A98,'Pooled CF'!$G:$G,DV$6)</f>
        <v>0</v>
      </c>
      <c r="DW98" s="100">
        <f>SUMIFS('Pooled CF'!$I:$I,'Pooled CF'!$A:$A,$A98,'Pooled CF'!$G:$G,DW$6)</f>
        <v>0</v>
      </c>
      <c r="DX98" s="100">
        <f>SUMIFS('Pooled CF'!$I:$I,'Pooled CF'!$A:$A,$A98,'Pooled CF'!$G:$G,DX$6)</f>
        <v>0</v>
      </c>
      <c r="DY98" s="100">
        <f>SUMIFS('Pooled CF'!$I:$I,'Pooled CF'!$A:$A,$A98,'Pooled CF'!$G:$G,DY$6)</f>
        <v>0</v>
      </c>
      <c r="DZ98" s="100">
        <f>SUMIFS('Pooled CF'!$I:$I,'Pooled CF'!$A:$A,$A98,'Pooled CF'!$G:$G,DZ$6)</f>
        <v>0</v>
      </c>
      <c r="EA98" s="100">
        <f>SUMIFS('Pooled CF'!$I:$I,'Pooled CF'!$A:$A,$A98,'Pooled CF'!$G:$G,EA$6)</f>
        <v>0</v>
      </c>
      <c r="EB98" s="100">
        <f>SUMIFS('Pooled CF'!$I:$I,'Pooled CF'!$A:$A,$A98,'Pooled CF'!$G:$G,EB$6)</f>
        <v>0</v>
      </c>
      <c r="EC98" s="100">
        <f>SUMIFS('Pooled CF'!$I:$I,'Pooled CF'!$A:$A,$A98,'Pooled CF'!$G:$G,EC$6)</f>
        <v>0</v>
      </c>
      <c r="ED98" s="100">
        <f>SUMIFS('Pooled CF'!$I:$I,'Pooled CF'!$A:$A,$A98,'Pooled CF'!$G:$G,ED$6)</f>
        <v>0</v>
      </c>
      <c r="EE98" s="100">
        <f>SUMIFS('Pooled CF'!$I:$I,'Pooled CF'!$A:$A,$A98,'Pooled CF'!$G:$G,EE$6)</f>
        <v>0</v>
      </c>
      <c r="EF98" s="100">
        <f>SUMIFS('Pooled CF'!$I:$I,'Pooled CF'!$A:$A,$A98,'Pooled CF'!$G:$G,EF$6)</f>
        <v>0</v>
      </c>
      <c r="EG98" s="100">
        <f>SUMIFS('Pooled CF'!$I:$I,'Pooled CF'!$A:$A,$A98,'Pooled CF'!$G:$G,EG$6)</f>
        <v>0</v>
      </c>
      <c r="EH98" s="100">
        <f>SUMIFS('Pooled CF'!$I:$I,'Pooled CF'!$A:$A,$A98,'Pooled CF'!$G:$G,EH$6)</f>
        <v>0</v>
      </c>
      <c r="EI98" s="100">
        <f>SUMIFS('Pooled CF'!$I:$I,'Pooled CF'!$A:$A,$A98,'Pooled CF'!$G:$G,EI$6)</f>
        <v>0</v>
      </c>
      <c r="EJ98" s="100">
        <f>SUMIFS('Pooled CF'!$I:$I,'Pooled CF'!$A:$A,$A98,'Pooled CF'!$G:$G,EJ$6)</f>
        <v>0</v>
      </c>
      <c r="EK98" s="100">
        <f>SUMIFS('Pooled CF'!$I:$I,'Pooled CF'!$A:$A,$A98,'Pooled CF'!$G:$G,EK$6)</f>
        <v>0</v>
      </c>
      <c r="EL98" s="100">
        <f>SUMIFS('Pooled CF'!$I:$I,'Pooled CF'!$A:$A,$A98,'Pooled CF'!$G:$G,EL$6)</f>
        <v>0</v>
      </c>
      <c r="EM98" s="100">
        <f>SUMIFS('Pooled CF'!$I:$I,'Pooled CF'!$A:$A,$A98,'Pooled CF'!$G:$G,EM$6)</f>
        <v>0</v>
      </c>
      <c r="EN98" s="100">
        <f>SUMIFS('Pooled CF'!$I:$I,'Pooled CF'!$A:$A,$A98,'Pooled CF'!$G:$G,EN$6)</f>
        <v>0</v>
      </c>
      <c r="EO98" s="100">
        <f>SUMIFS('Pooled CF'!$I:$I,'Pooled CF'!$A:$A,$A98,'Pooled CF'!$G:$G,EO$6)</f>
        <v>0</v>
      </c>
      <c r="EP98" s="100">
        <f>SUMIFS('Pooled CF'!$I:$I,'Pooled CF'!$A:$A,$A98,'Pooled CF'!$G:$G,EP$6)</f>
        <v>0</v>
      </c>
      <c r="EQ98" s="100">
        <f>SUMIFS('Pooled CF'!$I:$I,'Pooled CF'!$A:$A,$A98,'Pooled CF'!$G:$G,EQ$6)</f>
        <v>0</v>
      </c>
      <c r="ER98" s="100">
        <f>SUMIFS('Pooled CF'!$I:$I,'Pooled CF'!$A:$A,$A98,'Pooled CF'!$G:$G,ER$6)</f>
        <v>0</v>
      </c>
      <c r="ES98" s="100">
        <f>SUMIFS('Pooled CF'!$I:$I,'Pooled CF'!$A:$A,$A98,'Pooled CF'!$G:$G,ES$6)</f>
        <v>0</v>
      </c>
      <c r="ET98" s="100">
        <f>SUMIFS('Pooled CF'!$I:$I,'Pooled CF'!$A:$A,$A98,'Pooled CF'!$G:$G,ET$6)</f>
        <v>0</v>
      </c>
      <c r="EU98" s="100">
        <f>SUMIFS('Pooled CF'!$I:$I,'Pooled CF'!$A:$A,$A98,'Pooled CF'!$G:$G,EU$6)</f>
        <v>0</v>
      </c>
      <c r="EV98" s="100">
        <f>SUMIFS('Pooled CF'!$I:$I,'Pooled CF'!$A:$A,$A98,'Pooled CF'!$G:$G,EV$6)</f>
        <v>0</v>
      </c>
      <c r="EW98" s="100">
        <f>SUMIFS('Pooled CF'!$I:$I,'Pooled CF'!$A:$A,$A98,'Pooled CF'!$G:$G,EW$6)</f>
        <v>0</v>
      </c>
      <c r="EX98" s="100">
        <f>SUMIFS('Pooled CF'!$I:$I,'Pooled CF'!$A:$A,$A98,'Pooled CF'!$G:$G,EX$6)</f>
        <v>0</v>
      </c>
      <c r="EY98" s="100">
        <f>SUMIFS('Pooled CF'!$I:$I,'Pooled CF'!$A:$A,$A98,'Pooled CF'!$G:$G,EY$6)</f>
        <v>0</v>
      </c>
      <c r="EZ98" s="100">
        <f>SUMIFS('Pooled CF'!$I:$I,'Pooled CF'!$A:$A,$A98,'Pooled CF'!$G:$G,EZ$6)</f>
        <v>0</v>
      </c>
      <c r="FA98" s="100">
        <f>SUMIFS('Pooled CF'!$I:$I,'Pooled CF'!$A:$A,$A98,'Pooled CF'!$G:$G,FA$6)</f>
        <v>0</v>
      </c>
      <c r="FB98" s="100">
        <f>SUMIFS('Pooled CF'!$I:$I,'Pooled CF'!$A:$A,$A98,'Pooled CF'!$G:$G,FB$6)</f>
        <v>0</v>
      </c>
      <c r="FC98" s="100">
        <f>SUMIFS('Pooled CF'!$I:$I,'Pooled CF'!$A:$A,$A98,'Pooled CF'!$G:$G,FC$6)</f>
        <v>0</v>
      </c>
      <c r="FD98" s="100">
        <f>SUMIFS('Pooled CF'!$I:$I,'Pooled CF'!$A:$A,$A98,'Pooled CF'!$G:$G,FD$6)</f>
        <v>0</v>
      </c>
      <c r="FE98" s="100">
        <f>SUMIFS('Pooled CF'!$I:$I,'Pooled CF'!$A:$A,$A98,'Pooled CF'!$G:$G,FE$6)</f>
        <v>0</v>
      </c>
      <c r="FF98" s="100">
        <f>SUMIFS('Pooled CF'!$I:$I,'Pooled CF'!$A:$A,$A98,'Pooled CF'!$G:$G,FF$6)</f>
        <v>0</v>
      </c>
      <c r="FG98" s="100">
        <f>SUMIFS('Pooled CF'!$I:$I,'Pooled CF'!$A:$A,$A98,'Pooled CF'!$G:$G,FG$6)</f>
        <v>0</v>
      </c>
      <c r="FH98" s="100">
        <f>SUMIFS('Pooled CF'!$I:$I,'Pooled CF'!$A:$A,$A98,'Pooled CF'!$G:$G,FH$6)</f>
        <v>0</v>
      </c>
      <c r="FI98" s="100">
        <f>SUMIFS('Pooled CF'!$I:$I,'Pooled CF'!$A:$A,$A98,'Pooled CF'!$G:$G,FI$6)</f>
        <v>0</v>
      </c>
      <c r="FJ98" s="100">
        <f>SUMIFS('Pooled CF'!$I:$I,'Pooled CF'!$A:$A,$A98,'Pooled CF'!$G:$G,FJ$6)</f>
        <v>0</v>
      </c>
      <c r="FK98" s="100">
        <f>SUMIFS('Pooled CF'!$I:$I,'Pooled CF'!$A:$A,$A98,'Pooled CF'!$G:$G,FK$6)</f>
        <v>0</v>
      </c>
      <c r="FL98" s="100">
        <f>SUMIFS('Pooled CF'!$I:$I,'Pooled CF'!$A:$A,$A98,'Pooled CF'!$G:$G,FL$6)</f>
        <v>0</v>
      </c>
      <c r="FM98" s="100">
        <f>SUMIFS('Pooled CF'!$I:$I,'Pooled CF'!$A:$A,$A98,'Pooled CF'!$G:$G,FM$6)</f>
        <v>0</v>
      </c>
      <c r="FN98" s="100">
        <f>SUMIFS('Pooled CF'!$I:$I,'Pooled CF'!$A:$A,$A98,'Pooled CF'!$G:$G,FN$6)</f>
        <v>0</v>
      </c>
      <c r="FO98" s="100">
        <f>SUMIFS('Pooled CF'!$I:$I,'Pooled CF'!$A:$A,$A98,'Pooled CF'!$G:$G,FO$6)</f>
        <v>0</v>
      </c>
      <c r="FP98" s="100">
        <f>SUMIFS('Pooled CF'!$I:$I,'Pooled CF'!$A:$A,$A98,'Pooled CF'!$G:$G,FP$6)</f>
        <v>0</v>
      </c>
      <c r="FQ98" s="100">
        <f>SUMIFS('Pooled CF'!$I:$I,'Pooled CF'!$A:$A,$A98,'Pooled CF'!$G:$G,FQ$6)</f>
        <v>0</v>
      </c>
      <c r="FR98" s="100">
        <f>SUMIFS('Pooled CF'!$I:$I,'Pooled CF'!$A:$A,$A98,'Pooled CF'!$G:$G,FR$6)</f>
        <v>0</v>
      </c>
      <c r="FS98" s="100">
        <f>SUMIFS('Pooled CF'!$I:$I,'Pooled CF'!$A:$A,$A98,'Pooled CF'!$G:$G,FS$6)</f>
        <v>0</v>
      </c>
      <c r="FT98" s="100">
        <f>SUMIFS('Pooled CF'!$I:$I,'Pooled CF'!$A:$A,$A98,'Pooled CF'!$G:$G,FT$6)</f>
        <v>0</v>
      </c>
      <c r="FU98" s="100">
        <f>SUMIFS('Pooled CF'!$I:$I,'Pooled CF'!$A:$A,$A98,'Pooled CF'!$G:$G,FU$6)</f>
        <v>0</v>
      </c>
      <c r="FV98" s="100">
        <f>SUMIFS('Pooled CF'!$I:$I,'Pooled CF'!$A:$A,$A98,'Pooled CF'!$G:$G,FV$6)</f>
        <v>0</v>
      </c>
      <c r="FW98" s="100">
        <f>SUMIFS('Pooled CF'!$I:$I,'Pooled CF'!$A:$A,$A98,'Pooled CF'!$G:$G,FW$6)</f>
        <v>0</v>
      </c>
      <c r="FX98" s="100">
        <f>SUMIFS('Pooled CF'!$I:$I,'Pooled CF'!$A:$A,$A98,'Pooled CF'!$G:$G,FX$6)</f>
        <v>0</v>
      </c>
      <c r="FY98" s="100">
        <f>SUMIFS('Pooled CF'!$I:$I,'Pooled CF'!$A:$A,$A98,'Pooled CF'!$G:$G,FY$6)</f>
        <v>0</v>
      </c>
      <c r="FZ98" s="100">
        <f>SUMIFS('Pooled CF'!$I:$I,'Pooled CF'!$A:$A,$A98,'Pooled CF'!$G:$G,FZ$6)</f>
        <v>0</v>
      </c>
      <c r="GA98" s="100">
        <f>SUMIFS('Pooled CF'!$I:$I,'Pooled CF'!$A:$A,$A98,'Pooled CF'!$G:$G,GA$6)</f>
        <v>0</v>
      </c>
      <c r="GB98" s="100">
        <f>SUMIFS('Pooled CF'!$I:$I,'Pooled CF'!$A:$A,$A98,'Pooled CF'!$G:$G,GB$6)</f>
        <v>0</v>
      </c>
      <c r="GC98" s="100">
        <f>SUMIFS('Pooled CF'!$I:$I,'Pooled CF'!$A:$A,$A98,'Pooled CF'!$G:$G,GC$6)</f>
        <v>0</v>
      </c>
      <c r="GD98" s="100">
        <f>SUMIFS('Pooled CF'!$I:$I,'Pooled CF'!$A:$A,$A98,'Pooled CF'!$G:$G,GD$6)</f>
        <v>0</v>
      </c>
      <c r="GE98" s="100">
        <f>SUMIFS('Pooled CF'!$I:$I,'Pooled CF'!$A:$A,$A98,'Pooled CF'!$G:$G,GE$6)</f>
        <v>0</v>
      </c>
      <c r="GF98" s="100">
        <f>SUMIFS('Pooled CF'!$I:$I,'Pooled CF'!$A:$A,$A98,'Pooled CF'!$G:$G,GF$6)</f>
        <v>0</v>
      </c>
      <c r="GG98" s="100">
        <f>SUMIFS('Pooled CF'!$I:$I,'Pooled CF'!$A:$A,$A98,'Pooled CF'!$G:$G,GG$6)</f>
        <v>0</v>
      </c>
      <c r="GH98" s="100">
        <f>SUMIFS('Pooled CF'!$I:$I,'Pooled CF'!$A:$A,$A98,'Pooled CF'!$G:$G,GH$6)</f>
        <v>0</v>
      </c>
      <c r="GI98" s="100">
        <f>SUMIFS('Pooled CF'!$I:$I,'Pooled CF'!$A:$A,$A98,'Pooled CF'!$G:$G,GI$6)</f>
        <v>0</v>
      </c>
      <c r="GJ98" s="100">
        <f>SUMIFS('Pooled CF'!$I:$I,'Pooled CF'!$A:$A,$A98,'Pooled CF'!$G:$G,GJ$6)</f>
        <v>0</v>
      </c>
      <c r="GK98" s="100">
        <f>SUMIFS('Pooled CF'!$I:$I,'Pooled CF'!$A:$A,$A98,'Pooled CF'!$G:$G,GK$6)</f>
        <v>0</v>
      </c>
      <c r="GL98" s="100">
        <f>SUMIFS('Pooled CF'!$I:$I,'Pooled CF'!$A:$A,$A98,'Pooled CF'!$G:$G,GL$6)</f>
        <v>0</v>
      </c>
      <c r="GM98" s="100">
        <f>SUMIFS('Pooled CF'!$I:$I,'Pooled CF'!$A:$A,$A98,'Pooled CF'!$G:$G,GM$6)</f>
        <v>0</v>
      </c>
      <c r="GN98" s="100">
        <f>SUMIFS('Pooled CF'!$I:$I,'Pooled CF'!$A:$A,$A98,'Pooled CF'!$G:$G,GN$6)</f>
        <v>0</v>
      </c>
      <c r="GO98" s="100">
        <f>SUMIFS('Pooled CF'!$I:$I,'Pooled CF'!$A:$A,$A98,'Pooled CF'!$G:$G,GO$6)</f>
        <v>0</v>
      </c>
      <c r="GP98" s="100">
        <f>SUMIFS('Pooled CF'!$I:$I,'Pooled CF'!$A:$A,$A98,'Pooled CF'!$G:$G,GP$6)</f>
        <v>0</v>
      </c>
      <c r="GQ98" s="100">
        <f>SUMIFS('Pooled CF'!$I:$I,'Pooled CF'!$A:$A,$A98,'Pooled CF'!$G:$G,GQ$6)</f>
        <v>0</v>
      </c>
      <c r="GR98" s="100">
        <f>SUMIFS('Pooled CF'!$I:$I,'Pooled CF'!$A:$A,$A98,'Pooled CF'!$G:$G,GR$6)</f>
        <v>0</v>
      </c>
      <c r="GS98" s="100">
        <f>SUMIFS('Pooled CF'!$I:$I,'Pooled CF'!$A:$A,$A98,'Pooled CF'!$G:$G,GS$6)</f>
        <v>0</v>
      </c>
      <c r="GU98" s="85">
        <f t="shared" si="205"/>
        <v>0</v>
      </c>
      <c r="GV98" s="85">
        <f t="shared" si="205"/>
        <v>0</v>
      </c>
      <c r="GW98" s="85">
        <f t="shared" si="205"/>
        <v>0</v>
      </c>
      <c r="GX98" s="85">
        <f t="shared" si="205"/>
        <v>0</v>
      </c>
      <c r="GY98" s="85">
        <f t="shared" si="205"/>
        <v>0</v>
      </c>
      <c r="GZ98" s="85">
        <f t="shared" si="205"/>
        <v>0</v>
      </c>
      <c r="HA98" s="85">
        <f t="shared" si="205"/>
        <v>0</v>
      </c>
      <c r="HB98" s="85">
        <f t="shared" si="205"/>
        <v>0</v>
      </c>
      <c r="HC98" s="85">
        <f t="shared" si="205"/>
        <v>0</v>
      </c>
      <c r="HD98" s="85">
        <f t="shared" si="205"/>
        <v>0</v>
      </c>
      <c r="HE98" s="85">
        <f t="shared" si="205"/>
        <v>0</v>
      </c>
      <c r="HF98" s="85">
        <f t="shared" si="205"/>
        <v>0</v>
      </c>
      <c r="HG98" s="85">
        <f t="shared" si="205"/>
        <v>0</v>
      </c>
      <c r="HH98" s="85">
        <f t="shared" si="205"/>
        <v>0</v>
      </c>
      <c r="HI98" s="85">
        <f t="shared" si="205"/>
        <v>0</v>
      </c>
      <c r="HJ98" s="85">
        <f t="shared" si="205"/>
        <v>0</v>
      </c>
      <c r="HK98" s="85">
        <f t="shared" si="203"/>
        <v>0</v>
      </c>
    </row>
    <row r="99" spans="1:219" hidden="1" outlineLevel="1" x14ac:dyDescent="0.75">
      <c r="A99" s="112" t="str">
        <f t="shared" si="201"/>
        <v>CD 2017-CD3 B-Piece Hist Cashfl</v>
      </c>
      <c r="B99" s="112" t="str">
        <f t="shared" si="201"/>
        <v>CD 2017-CD3</v>
      </c>
      <c r="C99" s="104"/>
      <c r="D99" s="87"/>
      <c r="E99" s="88"/>
      <c r="F99" s="85"/>
      <c r="G99" s="85"/>
      <c r="H99" s="86"/>
      <c r="I99" s="95"/>
      <c r="K99" s="100">
        <f>SUMIFS('Pooled CF'!$I:$I,'Pooled CF'!$A:$A,$A99,'Pooled CF'!$G:$G,K$6)</f>
        <v>0</v>
      </c>
      <c r="L99" s="100">
        <f>SUMIFS('Pooled CF'!$I:$I,'Pooled CF'!$A:$A,$A99,'Pooled CF'!$G:$G,L$6)</f>
        <v>0</v>
      </c>
      <c r="M99" s="100">
        <f>SUMIFS('Pooled CF'!$I:$I,'Pooled CF'!$A:$A,$A99,'Pooled CF'!$G:$G,M$6)</f>
        <v>0</v>
      </c>
      <c r="N99" s="100">
        <f>SUMIFS('Pooled CF'!$I:$I,'Pooled CF'!$A:$A,$A99,'Pooled CF'!$G:$G,N$6)</f>
        <v>0</v>
      </c>
      <c r="O99" s="100">
        <f>SUMIFS('Pooled CF'!$I:$I,'Pooled CF'!$A:$A,$A99,'Pooled CF'!$G:$G,O$6)</f>
        <v>0</v>
      </c>
      <c r="P99" s="100">
        <f>SUMIFS('Pooled CF'!$I:$I,'Pooled CF'!$A:$A,$A99,'Pooled CF'!$G:$G,P$6)</f>
        <v>0</v>
      </c>
      <c r="Q99" s="100">
        <f>SUMIFS('Pooled CF'!$I:$I,'Pooled CF'!$A:$A,$A99,'Pooled CF'!$G:$G,Q$6)</f>
        <v>0</v>
      </c>
      <c r="R99" s="100">
        <f>SUMIFS('Pooled CF'!$I:$I,'Pooled CF'!$A:$A,$A99,'Pooled CF'!$G:$G,R$6)</f>
        <v>0</v>
      </c>
      <c r="S99" s="100">
        <f>SUMIFS('Pooled CF'!$I:$I,'Pooled CF'!$A:$A,$A99,'Pooled CF'!$G:$G,S$6)</f>
        <v>0</v>
      </c>
      <c r="T99" s="100">
        <f>SUMIFS('Pooled CF'!$I:$I,'Pooled CF'!$A:$A,$A99,'Pooled CF'!$G:$G,T$6)</f>
        <v>0</v>
      </c>
      <c r="U99" s="100">
        <f>SUMIFS('Pooled CF'!$I:$I,'Pooled CF'!$A:$A,$A99,'Pooled CF'!$G:$G,U$6)</f>
        <v>0</v>
      </c>
      <c r="V99" s="100">
        <f>SUMIFS('Pooled CF'!$I:$I,'Pooled CF'!$A:$A,$A99,'Pooled CF'!$G:$G,V$6)</f>
        <v>0</v>
      </c>
      <c r="W99" s="100">
        <f>SUMIFS('Pooled CF'!$I:$I,'Pooled CF'!$A:$A,$A99,'Pooled CF'!$G:$G,W$6)</f>
        <v>0</v>
      </c>
      <c r="X99" s="100">
        <f>SUMIFS('Pooled CF'!$I:$I,'Pooled CF'!$A:$A,$A99,'Pooled CF'!$G:$G,X$6)</f>
        <v>0</v>
      </c>
      <c r="Y99" s="100">
        <f>SUMIFS('Pooled CF'!$I:$I,'Pooled CF'!$A:$A,$A99,'Pooled CF'!$G:$G,Y$6)</f>
        <v>0</v>
      </c>
      <c r="Z99" s="100">
        <f>SUMIFS('Pooled CF'!$I:$I,'Pooled CF'!$A:$A,$A99,'Pooled CF'!$G:$G,Z$6)</f>
        <v>0</v>
      </c>
      <c r="AA99" s="100">
        <f>SUMIFS('Pooled CF'!$I:$I,'Pooled CF'!$A:$A,$A99,'Pooled CF'!$G:$G,AA$6)</f>
        <v>0</v>
      </c>
      <c r="AB99" s="100">
        <f>SUMIFS('Pooled CF'!$I:$I,'Pooled CF'!$A:$A,$A99,'Pooled CF'!$G:$G,AB$6)</f>
        <v>0</v>
      </c>
      <c r="AC99" s="100">
        <f>SUMIFS('Pooled CF'!$I:$I,'Pooled CF'!$A:$A,$A99,'Pooled CF'!$G:$G,AC$6)</f>
        <v>0</v>
      </c>
      <c r="AD99" s="100">
        <f>SUMIFS('Pooled CF'!$I:$I,'Pooled CF'!$A:$A,$A99,'Pooled CF'!$G:$G,AD$6)</f>
        <v>0</v>
      </c>
      <c r="AE99" s="100">
        <f>SUMIFS('Pooled CF'!$I:$I,'Pooled CF'!$A:$A,$A99,'Pooled CF'!$G:$G,AE$6)</f>
        <v>0</v>
      </c>
      <c r="AF99" s="100">
        <f>SUMIFS('Pooled CF'!$I:$I,'Pooled CF'!$A:$A,$A99,'Pooled CF'!$G:$G,AF$6)</f>
        <v>0</v>
      </c>
      <c r="AG99" s="100">
        <f>SUMIFS('Pooled CF'!$I:$I,'Pooled CF'!$A:$A,$A99,'Pooled CF'!$G:$G,AG$6)</f>
        <v>0</v>
      </c>
      <c r="AH99" s="100">
        <f>SUMIFS('Pooled CF'!$I:$I,'Pooled CF'!$A:$A,$A99,'Pooled CF'!$G:$G,AH$6)</f>
        <v>0</v>
      </c>
      <c r="AI99" s="100">
        <f>SUMIFS('Pooled CF'!$I:$I,'Pooled CF'!$A:$A,$A99,'Pooled CF'!$G:$G,AI$6)</f>
        <v>0</v>
      </c>
      <c r="AJ99" s="100">
        <f>SUMIFS('Pooled CF'!$I:$I,'Pooled CF'!$A:$A,$A99,'Pooled CF'!$G:$G,AJ$6)</f>
        <v>0</v>
      </c>
      <c r="AK99" s="100">
        <f>SUMIFS('Pooled CF'!$I:$I,'Pooled CF'!$A:$A,$A99,'Pooled CF'!$G:$G,AK$6)</f>
        <v>0</v>
      </c>
      <c r="AL99" s="100">
        <f>SUMIFS('Pooled CF'!$I:$I,'Pooled CF'!$A:$A,$A99,'Pooled CF'!$G:$G,AL$6)</f>
        <v>0</v>
      </c>
      <c r="AM99" s="100">
        <f>SUMIFS('Pooled CF'!$I:$I,'Pooled CF'!$A:$A,$A99,'Pooled CF'!$G:$G,AM$6)</f>
        <v>0</v>
      </c>
      <c r="AN99" s="100">
        <f>SUMIFS('Pooled CF'!$I:$I,'Pooled CF'!$A:$A,$A99,'Pooled CF'!$G:$G,AN$6)</f>
        <v>0</v>
      </c>
      <c r="AO99" s="100">
        <f>SUMIFS('Pooled CF'!$I:$I,'Pooled CF'!$A:$A,$A99,'Pooled CF'!$G:$G,AO$6)</f>
        <v>0</v>
      </c>
      <c r="AP99" s="100">
        <f>SUMIFS('Pooled CF'!$I:$I,'Pooled CF'!$A:$A,$A99,'Pooled CF'!$G:$G,AP$6)</f>
        <v>0</v>
      </c>
      <c r="AQ99" s="100">
        <f>SUMIFS('Pooled CF'!$I:$I,'Pooled CF'!$A:$A,$A99,'Pooled CF'!$G:$G,AQ$6)</f>
        <v>0</v>
      </c>
      <c r="AR99" s="100">
        <f>SUMIFS('Pooled CF'!$I:$I,'Pooled CF'!$A:$A,$A99,'Pooled CF'!$G:$G,AR$6)</f>
        <v>0</v>
      </c>
      <c r="AS99" s="100">
        <f>SUMIFS('Pooled CF'!$I:$I,'Pooled CF'!$A:$A,$A99,'Pooled CF'!$G:$G,AS$6)</f>
        <v>0</v>
      </c>
      <c r="AT99" s="100">
        <f>SUMIFS('Pooled CF'!$I:$I,'Pooled CF'!$A:$A,$A99,'Pooled CF'!$G:$G,AT$6)</f>
        <v>0</v>
      </c>
      <c r="AU99" s="100">
        <f>SUMIFS('Pooled CF'!$I:$I,'Pooled CF'!$A:$A,$A99,'Pooled CF'!$G:$G,AU$6)</f>
        <v>0</v>
      </c>
      <c r="AV99" s="100">
        <f>SUMIFS('Pooled CF'!$I:$I,'Pooled CF'!$A:$A,$A99,'Pooled CF'!$G:$G,AV$6)</f>
        <v>0</v>
      </c>
      <c r="AW99" s="100">
        <f>SUMIFS('Pooled CF'!$I:$I,'Pooled CF'!$A:$A,$A99,'Pooled CF'!$G:$G,AW$6)</f>
        <v>0</v>
      </c>
      <c r="AX99" s="100">
        <f>SUMIFS('Pooled CF'!$I:$I,'Pooled CF'!$A:$A,$A99,'Pooled CF'!$G:$G,AX$6)</f>
        <v>0</v>
      </c>
      <c r="AY99" s="100">
        <f>SUMIFS('Pooled CF'!$I:$I,'Pooled CF'!$A:$A,$A99,'Pooled CF'!$G:$G,AY$6)</f>
        <v>0</v>
      </c>
      <c r="AZ99" s="100">
        <f>SUMIFS('Pooled CF'!$I:$I,'Pooled CF'!$A:$A,$A99,'Pooled CF'!$G:$G,AZ$6)</f>
        <v>0</v>
      </c>
      <c r="BA99" s="100">
        <f>SUMIFS('Pooled CF'!$I:$I,'Pooled CF'!$A:$A,$A99,'Pooled CF'!$G:$G,BA$6)</f>
        <v>0</v>
      </c>
      <c r="BB99" s="100">
        <f>SUMIFS('Pooled CF'!$I:$I,'Pooled CF'!$A:$A,$A99,'Pooled CF'!$G:$G,BB$6)</f>
        <v>0</v>
      </c>
      <c r="BC99" s="100">
        <f>SUMIFS('Pooled CF'!$I:$I,'Pooled CF'!$A:$A,$A99,'Pooled CF'!$G:$G,BC$6)</f>
        <v>0</v>
      </c>
      <c r="BD99" s="100">
        <f>SUMIFS('Pooled CF'!$I:$I,'Pooled CF'!$A:$A,$A99,'Pooled CF'!$G:$G,BD$6)</f>
        <v>0</v>
      </c>
      <c r="BE99" s="100">
        <f>SUMIFS('Pooled CF'!$I:$I,'Pooled CF'!$A:$A,$A99,'Pooled CF'!$G:$G,BE$6)</f>
        <v>0</v>
      </c>
      <c r="BF99" s="100">
        <f>SUMIFS('Pooled CF'!$I:$I,'Pooled CF'!$A:$A,$A99,'Pooled CF'!$G:$G,BF$6)</f>
        <v>0</v>
      </c>
      <c r="BG99" s="100">
        <f>SUMIFS('Pooled CF'!$I:$I,'Pooled CF'!$A:$A,$A99,'Pooled CF'!$G:$G,BG$6)</f>
        <v>0</v>
      </c>
      <c r="BH99" s="100">
        <f>SUMIFS('Pooled CF'!$I:$I,'Pooled CF'!$A:$A,$A99,'Pooled CF'!$G:$G,BH$6)</f>
        <v>0</v>
      </c>
      <c r="BI99" s="100">
        <f>SUMIFS('Pooled CF'!$I:$I,'Pooled CF'!$A:$A,$A99,'Pooled CF'!$G:$G,BI$6)</f>
        <v>0</v>
      </c>
      <c r="BJ99" s="100">
        <f>SUMIFS('Pooled CF'!$I:$I,'Pooled CF'!$A:$A,$A99,'Pooled CF'!$G:$G,BJ$6)</f>
        <v>0</v>
      </c>
      <c r="BK99" s="100">
        <f>SUMIFS('Pooled CF'!$I:$I,'Pooled CF'!$A:$A,$A99,'Pooled CF'!$G:$G,BK$6)</f>
        <v>0</v>
      </c>
      <c r="BL99" s="100">
        <f>SUMIFS('Pooled CF'!$I:$I,'Pooled CF'!$A:$A,$A99,'Pooled CF'!$G:$G,BL$6)</f>
        <v>0</v>
      </c>
      <c r="BM99" s="100">
        <f>SUMIFS('Pooled CF'!$I:$I,'Pooled CF'!$A:$A,$A99,'Pooled CF'!$G:$G,BM$6)</f>
        <v>0</v>
      </c>
      <c r="BN99" s="100">
        <f>SUMIFS('Pooled CF'!$I:$I,'Pooled CF'!$A:$A,$A99,'Pooled CF'!$G:$G,BN$6)</f>
        <v>0</v>
      </c>
      <c r="BO99" s="100">
        <f>SUMIFS('Pooled CF'!$I:$I,'Pooled CF'!$A:$A,$A99,'Pooled CF'!$G:$G,BO$6)</f>
        <v>0</v>
      </c>
      <c r="BP99" s="100">
        <f>SUMIFS('Pooled CF'!$I:$I,'Pooled CF'!$A:$A,$A99,'Pooled CF'!$G:$G,BP$6)</f>
        <v>0</v>
      </c>
      <c r="BQ99" s="100">
        <f>SUMIFS('Pooled CF'!$I:$I,'Pooled CF'!$A:$A,$A99,'Pooled CF'!$G:$G,BQ$6)</f>
        <v>0</v>
      </c>
      <c r="BR99" s="100">
        <f>SUMIFS('Pooled CF'!$I:$I,'Pooled CF'!$A:$A,$A99,'Pooled CF'!$G:$G,BR$6)</f>
        <v>0</v>
      </c>
      <c r="BS99" s="100">
        <f>SUMIFS('Pooled CF'!$I:$I,'Pooled CF'!$A:$A,$A99,'Pooled CF'!$G:$G,BS$6)</f>
        <v>0</v>
      </c>
      <c r="BT99" s="100">
        <f>SUMIFS('Pooled CF'!$I:$I,'Pooled CF'!$A:$A,$A99,'Pooled CF'!$G:$G,BT$6)</f>
        <v>0</v>
      </c>
      <c r="BU99" s="100">
        <f>SUMIFS('Pooled CF'!$I:$I,'Pooled CF'!$A:$A,$A99,'Pooled CF'!$G:$G,BU$6)</f>
        <v>0</v>
      </c>
      <c r="BV99" s="100">
        <f>SUMIFS('Pooled CF'!$I:$I,'Pooled CF'!$A:$A,$A99,'Pooled CF'!$G:$G,BV$6)</f>
        <v>0</v>
      </c>
      <c r="BW99" s="100">
        <f>SUMIFS('Pooled CF'!$I:$I,'Pooled CF'!$A:$A,$A99,'Pooled CF'!$G:$G,BW$6)</f>
        <v>0</v>
      </c>
      <c r="BX99" s="100">
        <f>SUMIFS('Pooled CF'!$I:$I,'Pooled CF'!$A:$A,$A99,'Pooled CF'!$G:$G,BX$6)</f>
        <v>0</v>
      </c>
      <c r="BY99" s="100">
        <f>SUMIFS('Pooled CF'!$I:$I,'Pooled CF'!$A:$A,$A99,'Pooled CF'!$G:$G,BY$6)</f>
        <v>0</v>
      </c>
      <c r="BZ99" s="100">
        <f>SUMIFS('Pooled CF'!$I:$I,'Pooled CF'!$A:$A,$A99,'Pooled CF'!$G:$G,BZ$6)</f>
        <v>0</v>
      </c>
      <c r="CA99" s="100">
        <f>SUMIFS('Pooled CF'!$I:$I,'Pooled CF'!$A:$A,$A99,'Pooled CF'!$G:$G,CA$6)</f>
        <v>0</v>
      </c>
      <c r="CB99" s="100">
        <f>SUMIFS('Pooled CF'!$I:$I,'Pooled CF'!$A:$A,$A99,'Pooled CF'!$G:$G,CB$6)</f>
        <v>0</v>
      </c>
      <c r="CC99" s="100">
        <f>SUMIFS('Pooled CF'!$I:$I,'Pooled CF'!$A:$A,$A99,'Pooled CF'!$G:$G,CC$6)</f>
        <v>0</v>
      </c>
      <c r="CD99" s="100">
        <f>SUMIFS('Pooled CF'!$I:$I,'Pooled CF'!$A:$A,$A99,'Pooled CF'!$G:$G,CD$6)</f>
        <v>0</v>
      </c>
      <c r="CE99" s="100">
        <f>SUMIFS('Pooled CF'!$I:$I,'Pooled CF'!$A:$A,$A99,'Pooled CF'!$G:$G,CE$6)</f>
        <v>0</v>
      </c>
      <c r="CF99" s="100">
        <f>SUMIFS('Pooled CF'!$I:$I,'Pooled CF'!$A:$A,$A99,'Pooled CF'!$G:$G,CF$6)</f>
        <v>0</v>
      </c>
      <c r="CG99" s="100">
        <f>SUMIFS('Pooled CF'!$I:$I,'Pooled CF'!$A:$A,$A99,'Pooled CF'!$G:$G,CG$6)</f>
        <v>0</v>
      </c>
      <c r="CH99" s="100">
        <f>SUMIFS('Pooled CF'!$I:$I,'Pooled CF'!$A:$A,$A99,'Pooled CF'!$G:$G,CH$6)</f>
        <v>0</v>
      </c>
      <c r="CI99" s="100">
        <f>SUMIFS('Pooled CF'!$I:$I,'Pooled CF'!$A:$A,$A99,'Pooled CF'!$G:$G,CI$6)</f>
        <v>0</v>
      </c>
      <c r="CJ99" s="100">
        <f>SUMIFS('Pooled CF'!$I:$I,'Pooled CF'!$A:$A,$A99,'Pooled CF'!$G:$G,CJ$6)</f>
        <v>0</v>
      </c>
      <c r="CK99" s="100">
        <f>SUMIFS('Pooled CF'!$I:$I,'Pooled CF'!$A:$A,$A99,'Pooled CF'!$G:$G,CK$6)</f>
        <v>0</v>
      </c>
      <c r="CL99" s="100">
        <f>SUMIFS('Pooled CF'!$I:$I,'Pooled CF'!$A:$A,$A99,'Pooled CF'!$G:$G,CL$6)</f>
        <v>0</v>
      </c>
      <c r="CM99" s="100">
        <f>SUMIFS('Pooled CF'!$I:$I,'Pooled CF'!$A:$A,$A99,'Pooled CF'!$G:$G,CM$6)</f>
        <v>0</v>
      </c>
      <c r="CN99" s="100">
        <f>SUMIFS('Pooled CF'!$I:$I,'Pooled CF'!$A:$A,$A99,'Pooled CF'!$G:$G,CN$6)</f>
        <v>0</v>
      </c>
      <c r="CO99" s="100">
        <f>SUMIFS('Pooled CF'!$I:$I,'Pooled CF'!$A:$A,$A99,'Pooled CF'!$G:$G,CO$6)</f>
        <v>0</v>
      </c>
      <c r="CP99" s="100">
        <f>SUMIFS('Pooled CF'!$I:$I,'Pooled CF'!$A:$A,$A99,'Pooled CF'!$G:$G,CP$6)</f>
        <v>0</v>
      </c>
      <c r="CQ99" s="100">
        <f>SUMIFS('Pooled CF'!$I:$I,'Pooled CF'!$A:$A,$A99,'Pooled CF'!$G:$G,CQ$6)</f>
        <v>0</v>
      </c>
      <c r="CR99" s="100">
        <f>SUMIFS('Pooled CF'!$I:$I,'Pooled CF'!$A:$A,$A99,'Pooled CF'!$G:$G,CR$6)</f>
        <v>0</v>
      </c>
      <c r="CS99" s="100">
        <f>SUMIFS('Pooled CF'!$I:$I,'Pooled CF'!$A:$A,$A99,'Pooled CF'!$G:$G,CS$6)</f>
        <v>0</v>
      </c>
      <c r="CT99" s="100">
        <f>SUMIFS('Pooled CF'!$I:$I,'Pooled CF'!$A:$A,$A99,'Pooled CF'!$G:$G,CT$6)</f>
        <v>0</v>
      </c>
      <c r="CU99" s="100">
        <f>SUMIFS('Pooled CF'!$I:$I,'Pooled CF'!$A:$A,$A99,'Pooled CF'!$G:$G,CU$6)</f>
        <v>0</v>
      </c>
      <c r="CV99" s="100">
        <f>SUMIFS('Pooled CF'!$I:$I,'Pooled CF'!$A:$A,$A99,'Pooled CF'!$G:$G,CV$6)</f>
        <v>0</v>
      </c>
      <c r="CW99" s="100">
        <f>SUMIFS('Pooled CF'!$I:$I,'Pooled CF'!$A:$A,$A99,'Pooled CF'!$G:$G,CW$6)</f>
        <v>0</v>
      </c>
      <c r="CX99" s="100">
        <f>SUMIFS('Pooled CF'!$I:$I,'Pooled CF'!$A:$A,$A99,'Pooled CF'!$G:$G,CX$6)</f>
        <v>0</v>
      </c>
      <c r="CY99" s="100">
        <f>SUMIFS('Pooled CF'!$I:$I,'Pooled CF'!$A:$A,$A99,'Pooled CF'!$G:$G,CY$6)</f>
        <v>0</v>
      </c>
      <c r="CZ99" s="100">
        <f>SUMIFS('Pooled CF'!$I:$I,'Pooled CF'!$A:$A,$A99,'Pooled CF'!$G:$G,CZ$6)</f>
        <v>0</v>
      </c>
      <c r="DA99" s="100">
        <f>SUMIFS('Pooled CF'!$I:$I,'Pooled CF'!$A:$A,$A99,'Pooled CF'!$G:$G,DA$6)</f>
        <v>0</v>
      </c>
      <c r="DB99" s="100">
        <f>SUMIFS('Pooled CF'!$I:$I,'Pooled CF'!$A:$A,$A99,'Pooled CF'!$G:$G,DB$6)</f>
        <v>0</v>
      </c>
      <c r="DC99" s="100">
        <f>SUMIFS('Pooled CF'!$I:$I,'Pooled CF'!$A:$A,$A99,'Pooled CF'!$G:$G,DC$6)</f>
        <v>0</v>
      </c>
      <c r="DD99" s="100">
        <f>SUMIFS('Pooled CF'!$I:$I,'Pooled CF'!$A:$A,$A99,'Pooled CF'!$G:$G,DD$6)</f>
        <v>0</v>
      </c>
      <c r="DE99" s="100">
        <f>SUMIFS('Pooled CF'!$I:$I,'Pooled CF'!$A:$A,$A99,'Pooled CF'!$G:$G,DE$6)</f>
        <v>0</v>
      </c>
      <c r="DF99" s="100">
        <f>SUMIFS('Pooled CF'!$I:$I,'Pooled CF'!$A:$A,$A99,'Pooled CF'!$G:$G,DF$6)</f>
        <v>0</v>
      </c>
      <c r="DG99" s="100">
        <f>SUMIFS('Pooled CF'!$I:$I,'Pooled CF'!$A:$A,$A99,'Pooled CF'!$G:$G,DG$6)</f>
        <v>0</v>
      </c>
      <c r="DH99" s="100">
        <f>SUMIFS('Pooled CF'!$I:$I,'Pooled CF'!$A:$A,$A99,'Pooled CF'!$G:$G,DH$6)</f>
        <v>0</v>
      </c>
      <c r="DI99" s="100">
        <f>SUMIFS('Pooled CF'!$I:$I,'Pooled CF'!$A:$A,$A99,'Pooled CF'!$G:$G,DI$6)</f>
        <v>0</v>
      </c>
      <c r="DJ99" s="100">
        <f>SUMIFS('Pooled CF'!$I:$I,'Pooled CF'!$A:$A,$A99,'Pooled CF'!$G:$G,DJ$6)</f>
        <v>0</v>
      </c>
      <c r="DK99" s="100">
        <f>SUMIFS('Pooled CF'!$I:$I,'Pooled CF'!$A:$A,$A99,'Pooled CF'!$G:$G,DK$6)</f>
        <v>0</v>
      </c>
      <c r="DL99" s="100">
        <f>SUMIFS('Pooled CF'!$I:$I,'Pooled CF'!$A:$A,$A99,'Pooled CF'!$G:$G,DL$6)</f>
        <v>0</v>
      </c>
      <c r="DM99" s="100">
        <f>SUMIFS('Pooled CF'!$I:$I,'Pooled CF'!$A:$A,$A99,'Pooled CF'!$G:$G,DM$6)</f>
        <v>0</v>
      </c>
      <c r="DN99" s="100">
        <f>SUMIFS('Pooled CF'!$I:$I,'Pooled CF'!$A:$A,$A99,'Pooled CF'!$G:$G,DN$6)</f>
        <v>0</v>
      </c>
      <c r="DO99" s="100">
        <f>SUMIFS('Pooled CF'!$I:$I,'Pooled CF'!$A:$A,$A99,'Pooled CF'!$G:$G,DO$6)</f>
        <v>0</v>
      </c>
      <c r="DP99" s="100">
        <f>SUMIFS('Pooled CF'!$I:$I,'Pooled CF'!$A:$A,$A99,'Pooled CF'!$G:$G,DP$6)</f>
        <v>0</v>
      </c>
      <c r="DQ99" s="100">
        <f>SUMIFS('Pooled CF'!$I:$I,'Pooled CF'!$A:$A,$A99,'Pooled CF'!$G:$G,DQ$6)</f>
        <v>0</v>
      </c>
      <c r="DR99" s="100">
        <f>SUMIFS('Pooled CF'!$I:$I,'Pooled CF'!$A:$A,$A99,'Pooled CF'!$G:$G,DR$6)</f>
        <v>0</v>
      </c>
      <c r="DS99" s="100">
        <f>SUMIFS('Pooled CF'!$I:$I,'Pooled CF'!$A:$A,$A99,'Pooled CF'!$G:$G,DS$6)</f>
        <v>0</v>
      </c>
      <c r="DT99" s="100">
        <f>SUMIFS('Pooled CF'!$I:$I,'Pooled CF'!$A:$A,$A99,'Pooled CF'!$G:$G,DT$6)</f>
        <v>0</v>
      </c>
      <c r="DU99" s="100">
        <f>SUMIFS('Pooled CF'!$I:$I,'Pooled CF'!$A:$A,$A99,'Pooled CF'!$G:$G,DU$6)</f>
        <v>0</v>
      </c>
      <c r="DV99" s="100">
        <f>SUMIFS('Pooled CF'!$I:$I,'Pooled CF'!$A:$A,$A99,'Pooled CF'!$G:$G,DV$6)</f>
        <v>0</v>
      </c>
      <c r="DW99" s="100">
        <f>SUMIFS('Pooled CF'!$I:$I,'Pooled CF'!$A:$A,$A99,'Pooled CF'!$G:$G,DW$6)</f>
        <v>0</v>
      </c>
      <c r="DX99" s="100">
        <f>SUMIFS('Pooled CF'!$I:$I,'Pooled CF'!$A:$A,$A99,'Pooled CF'!$G:$G,DX$6)</f>
        <v>0</v>
      </c>
      <c r="DY99" s="100">
        <f>SUMIFS('Pooled CF'!$I:$I,'Pooled CF'!$A:$A,$A99,'Pooled CF'!$G:$G,DY$6)</f>
        <v>0</v>
      </c>
      <c r="DZ99" s="100">
        <f>SUMIFS('Pooled CF'!$I:$I,'Pooled CF'!$A:$A,$A99,'Pooled CF'!$G:$G,DZ$6)</f>
        <v>0</v>
      </c>
      <c r="EA99" s="100">
        <f>SUMIFS('Pooled CF'!$I:$I,'Pooled CF'!$A:$A,$A99,'Pooled CF'!$G:$G,EA$6)</f>
        <v>0</v>
      </c>
      <c r="EB99" s="100">
        <f>SUMIFS('Pooled CF'!$I:$I,'Pooled CF'!$A:$A,$A99,'Pooled CF'!$G:$G,EB$6)</f>
        <v>0</v>
      </c>
      <c r="EC99" s="100">
        <f>SUMIFS('Pooled CF'!$I:$I,'Pooled CF'!$A:$A,$A99,'Pooled CF'!$G:$G,EC$6)</f>
        <v>0</v>
      </c>
      <c r="ED99" s="100">
        <f>SUMIFS('Pooled CF'!$I:$I,'Pooled CF'!$A:$A,$A99,'Pooled CF'!$G:$G,ED$6)</f>
        <v>0</v>
      </c>
      <c r="EE99" s="100">
        <f>SUMIFS('Pooled CF'!$I:$I,'Pooled CF'!$A:$A,$A99,'Pooled CF'!$G:$G,EE$6)</f>
        <v>0</v>
      </c>
      <c r="EF99" s="100">
        <f>SUMIFS('Pooled CF'!$I:$I,'Pooled CF'!$A:$A,$A99,'Pooled CF'!$G:$G,EF$6)</f>
        <v>0</v>
      </c>
      <c r="EG99" s="100">
        <f>SUMIFS('Pooled CF'!$I:$I,'Pooled CF'!$A:$A,$A99,'Pooled CF'!$G:$G,EG$6)</f>
        <v>0</v>
      </c>
      <c r="EH99" s="100">
        <f>SUMIFS('Pooled CF'!$I:$I,'Pooled CF'!$A:$A,$A99,'Pooled CF'!$G:$G,EH$6)</f>
        <v>0</v>
      </c>
      <c r="EI99" s="100">
        <f>SUMIFS('Pooled CF'!$I:$I,'Pooled CF'!$A:$A,$A99,'Pooled CF'!$G:$G,EI$6)</f>
        <v>0</v>
      </c>
      <c r="EJ99" s="100">
        <f>SUMIFS('Pooled CF'!$I:$I,'Pooled CF'!$A:$A,$A99,'Pooled CF'!$G:$G,EJ$6)</f>
        <v>0</v>
      </c>
      <c r="EK99" s="100">
        <f>SUMIFS('Pooled CF'!$I:$I,'Pooled CF'!$A:$A,$A99,'Pooled CF'!$G:$G,EK$6)</f>
        <v>0</v>
      </c>
      <c r="EL99" s="100">
        <f>SUMIFS('Pooled CF'!$I:$I,'Pooled CF'!$A:$A,$A99,'Pooled CF'!$G:$G,EL$6)</f>
        <v>0</v>
      </c>
      <c r="EM99" s="100">
        <f>SUMIFS('Pooled CF'!$I:$I,'Pooled CF'!$A:$A,$A99,'Pooled CF'!$G:$G,EM$6)</f>
        <v>0</v>
      </c>
      <c r="EN99" s="100">
        <f>SUMIFS('Pooled CF'!$I:$I,'Pooled CF'!$A:$A,$A99,'Pooled CF'!$G:$G,EN$6)</f>
        <v>0</v>
      </c>
      <c r="EO99" s="100">
        <f>SUMIFS('Pooled CF'!$I:$I,'Pooled CF'!$A:$A,$A99,'Pooled CF'!$G:$G,EO$6)</f>
        <v>0</v>
      </c>
      <c r="EP99" s="100">
        <f>SUMIFS('Pooled CF'!$I:$I,'Pooled CF'!$A:$A,$A99,'Pooled CF'!$G:$G,EP$6)</f>
        <v>0</v>
      </c>
      <c r="EQ99" s="100">
        <f>SUMIFS('Pooled CF'!$I:$I,'Pooled CF'!$A:$A,$A99,'Pooled CF'!$G:$G,EQ$6)</f>
        <v>0</v>
      </c>
      <c r="ER99" s="100">
        <f>SUMIFS('Pooled CF'!$I:$I,'Pooled CF'!$A:$A,$A99,'Pooled CF'!$G:$G,ER$6)</f>
        <v>0</v>
      </c>
      <c r="ES99" s="100">
        <f>SUMIFS('Pooled CF'!$I:$I,'Pooled CF'!$A:$A,$A99,'Pooled CF'!$G:$G,ES$6)</f>
        <v>0</v>
      </c>
      <c r="ET99" s="100">
        <f>SUMIFS('Pooled CF'!$I:$I,'Pooled CF'!$A:$A,$A99,'Pooled CF'!$G:$G,ET$6)</f>
        <v>0</v>
      </c>
      <c r="EU99" s="100">
        <f>SUMIFS('Pooled CF'!$I:$I,'Pooled CF'!$A:$A,$A99,'Pooled CF'!$G:$G,EU$6)</f>
        <v>0</v>
      </c>
      <c r="EV99" s="100">
        <f>SUMIFS('Pooled CF'!$I:$I,'Pooled CF'!$A:$A,$A99,'Pooled CF'!$G:$G,EV$6)</f>
        <v>0</v>
      </c>
      <c r="EW99" s="100">
        <f>SUMIFS('Pooled CF'!$I:$I,'Pooled CF'!$A:$A,$A99,'Pooled CF'!$G:$G,EW$6)</f>
        <v>0</v>
      </c>
      <c r="EX99" s="100">
        <f>SUMIFS('Pooled CF'!$I:$I,'Pooled CF'!$A:$A,$A99,'Pooled CF'!$G:$G,EX$6)</f>
        <v>0</v>
      </c>
      <c r="EY99" s="100">
        <f>SUMIFS('Pooled CF'!$I:$I,'Pooled CF'!$A:$A,$A99,'Pooled CF'!$G:$G,EY$6)</f>
        <v>0</v>
      </c>
      <c r="EZ99" s="100">
        <f>SUMIFS('Pooled CF'!$I:$I,'Pooled CF'!$A:$A,$A99,'Pooled CF'!$G:$G,EZ$6)</f>
        <v>0</v>
      </c>
      <c r="FA99" s="100">
        <f>SUMIFS('Pooled CF'!$I:$I,'Pooled CF'!$A:$A,$A99,'Pooled CF'!$G:$G,FA$6)</f>
        <v>0</v>
      </c>
      <c r="FB99" s="100">
        <f>SUMIFS('Pooled CF'!$I:$I,'Pooled CF'!$A:$A,$A99,'Pooled CF'!$G:$G,FB$6)</f>
        <v>0</v>
      </c>
      <c r="FC99" s="100">
        <f>SUMIFS('Pooled CF'!$I:$I,'Pooled CF'!$A:$A,$A99,'Pooled CF'!$G:$G,FC$6)</f>
        <v>0</v>
      </c>
      <c r="FD99" s="100">
        <f>SUMIFS('Pooled CF'!$I:$I,'Pooled CF'!$A:$A,$A99,'Pooled CF'!$G:$G,FD$6)</f>
        <v>0</v>
      </c>
      <c r="FE99" s="100">
        <f>SUMIFS('Pooled CF'!$I:$I,'Pooled CF'!$A:$A,$A99,'Pooled CF'!$G:$G,FE$6)</f>
        <v>0</v>
      </c>
      <c r="FF99" s="100">
        <f>SUMIFS('Pooled CF'!$I:$I,'Pooled CF'!$A:$A,$A99,'Pooled CF'!$G:$G,FF$6)</f>
        <v>0</v>
      </c>
      <c r="FG99" s="100">
        <f>SUMIFS('Pooled CF'!$I:$I,'Pooled CF'!$A:$A,$A99,'Pooled CF'!$G:$G,FG$6)</f>
        <v>0</v>
      </c>
      <c r="FH99" s="100">
        <f>SUMIFS('Pooled CF'!$I:$I,'Pooled CF'!$A:$A,$A99,'Pooled CF'!$G:$G,FH$6)</f>
        <v>0</v>
      </c>
      <c r="FI99" s="100">
        <f>SUMIFS('Pooled CF'!$I:$I,'Pooled CF'!$A:$A,$A99,'Pooled CF'!$G:$G,FI$6)</f>
        <v>0</v>
      </c>
      <c r="FJ99" s="100">
        <f>SUMIFS('Pooled CF'!$I:$I,'Pooled CF'!$A:$A,$A99,'Pooled CF'!$G:$G,FJ$6)</f>
        <v>0</v>
      </c>
      <c r="FK99" s="100">
        <f>SUMIFS('Pooled CF'!$I:$I,'Pooled CF'!$A:$A,$A99,'Pooled CF'!$G:$G,FK$6)</f>
        <v>0</v>
      </c>
      <c r="FL99" s="100">
        <f>SUMIFS('Pooled CF'!$I:$I,'Pooled CF'!$A:$A,$A99,'Pooled CF'!$G:$G,FL$6)</f>
        <v>0</v>
      </c>
      <c r="FM99" s="100">
        <f>SUMIFS('Pooled CF'!$I:$I,'Pooled CF'!$A:$A,$A99,'Pooled CF'!$G:$G,FM$6)</f>
        <v>0</v>
      </c>
      <c r="FN99" s="100">
        <f>SUMIFS('Pooled CF'!$I:$I,'Pooled CF'!$A:$A,$A99,'Pooled CF'!$G:$G,FN$6)</f>
        <v>0</v>
      </c>
      <c r="FO99" s="100">
        <f>SUMIFS('Pooled CF'!$I:$I,'Pooled CF'!$A:$A,$A99,'Pooled CF'!$G:$G,FO$6)</f>
        <v>0</v>
      </c>
      <c r="FP99" s="100">
        <f>SUMIFS('Pooled CF'!$I:$I,'Pooled CF'!$A:$A,$A99,'Pooled CF'!$G:$G,FP$6)</f>
        <v>0</v>
      </c>
      <c r="FQ99" s="100">
        <f>SUMIFS('Pooled CF'!$I:$I,'Pooled CF'!$A:$A,$A99,'Pooled CF'!$G:$G,FQ$6)</f>
        <v>0</v>
      </c>
      <c r="FR99" s="100">
        <f>SUMIFS('Pooled CF'!$I:$I,'Pooled CF'!$A:$A,$A99,'Pooled CF'!$G:$G,FR$6)</f>
        <v>0</v>
      </c>
      <c r="FS99" s="100">
        <f>SUMIFS('Pooled CF'!$I:$I,'Pooled CF'!$A:$A,$A99,'Pooled CF'!$G:$G,FS$6)</f>
        <v>0</v>
      </c>
      <c r="FT99" s="100">
        <f>SUMIFS('Pooled CF'!$I:$I,'Pooled CF'!$A:$A,$A99,'Pooled CF'!$G:$G,FT$6)</f>
        <v>0</v>
      </c>
      <c r="FU99" s="100">
        <f>SUMIFS('Pooled CF'!$I:$I,'Pooled CF'!$A:$A,$A99,'Pooled CF'!$G:$G,FU$6)</f>
        <v>0</v>
      </c>
      <c r="FV99" s="100">
        <f>SUMIFS('Pooled CF'!$I:$I,'Pooled CF'!$A:$A,$A99,'Pooled CF'!$G:$G,FV$6)</f>
        <v>0</v>
      </c>
      <c r="FW99" s="100">
        <f>SUMIFS('Pooled CF'!$I:$I,'Pooled CF'!$A:$A,$A99,'Pooled CF'!$G:$G,FW$6)</f>
        <v>0</v>
      </c>
      <c r="FX99" s="100">
        <f>SUMIFS('Pooled CF'!$I:$I,'Pooled CF'!$A:$A,$A99,'Pooled CF'!$G:$G,FX$6)</f>
        <v>0</v>
      </c>
      <c r="FY99" s="100">
        <f>SUMIFS('Pooled CF'!$I:$I,'Pooled CF'!$A:$A,$A99,'Pooled CF'!$G:$G,FY$6)</f>
        <v>0</v>
      </c>
      <c r="FZ99" s="100">
        <f>SUMIFS('Pooled CF'!$I:$I,'Pooled CF'!$A:$A,$A99,'Pooled CF'!$G:$G,FZ$6)</f>
        <v>0</v>
      </c>
      <c r="GA99" s="100">
        <f>SUMIFS('Pooled CF'!$I:$I,'Pooled CF'!$A:$A,$A99,'Pooled CF'!$G:$G,GA$6)</f>
        <v>0</v>
      </c>
      <c r="GB99" s="100">
        <f>SUMIFS('Pooled CF'!$I:$I,'Pooled CF'!$A:$A,$A99,'Pooled CF'!$G:$G,GB$6)</f>
        <v>0</v>
      </c>
      <c r="GC99" s="100">
        <f>SUMIFS('Pooled CF'!$I:$I,'Pooled CF'!$A:$A,$A99,'Pooled CF'!$G:$G,GC$6)</f>
        <v>0</v>
      </c>
      <c r="GD99" s="100">
        <f>SUMIFS('Pooled CF'!$I:$I,'Pooled CF'!$A:$A,$A99,'Pooled CF'!$G:$G,GD$6)</f>
        <v>0</v>
      </c>
      <c r="GE99" s="100">
        <f>SUMIFS('Pooled CF'!$I:$I,'Pooled CF'!$A:$A,$A99,'Pooled CF'!$G:$G,GE$6)</f>
        <v>0</v>
      </c>
      <c r="GF99" s="100">
        <f>SUMIFS('Pooled CF'!$I:$I,'Pooled CF'!$A:$A,$A99,'Pooled CF'!$G:$G,GF$6)</f>
        <v>0</v>
      </c>
      <c r="GG99" s="100">
        <f>SUMIFS('Pooled CF'!$I:$I,'Pooled CF'!$A:$A,$A99,'Pooled CF'!$G:$G,GG$6)</f>
        <v>0</v>
      </c>
      <c r="GH99" s="100">
        <f>SUMIFS('Pooled CF'!$I:$I,'Pooled CF'!$A:$A,$A99,'Pooled CF'!$G:$G,GH$6)</f>
        <v>0</v>
      </c>
      <c r="GI99" s="100">
        <f>SUMIFS('Pooled CF'!$I:$I,'Pooled CF'!$A:$A,$A99,'Pooled CF'!$G:$G,GI$6)</f>
        <v>0</v>
      </c>
      <c r="GJ99" s="100">
        <f>SUMIFS('Pooled CF'!$I:$I,'Pooled CF'!$A:$A,$A99,'Pooled CF'!$G:$G,GJ$6)</f>
        <v>0</v>
      </c>
      <c r="GK99" s="100">
        <f>SUMIFS('Pooled CF'!$I:$I,'Pooled CF'!$A:$A,$A99,'Pooled CF'!$G:$G,GK$6)</f>
        <v>0</v>
      </c>
      <c r="GL99" s="100">
        <f>SUMIFS('Pooled CF'!$I:$I,'Pooled CF'!$A:$A,$A99,'Pooled CF'!$G:$G,GL$6)</f>
        <v>0</v>
      </c>
      <c r="GM99" s="100">
        <f>SUMIFS('Pooled CF'!$I:$I,'Pooled CF'!$A:$A,$A99,'Pooled CF'!$G:$G,GM$6)</f>
        <v>0</v>
      </c>
      <c r="GN99" s="100">
        <f>SUMIFS('Pooled CF'!$I:$I,'Pooled CF'!$A:$A,$A99,'Pooled CF'!$G:$G,GN$6)</f>
        <v>0</v>
      </c>
      <c r="GO99" s="100">
        <f>SUMIFS('Pooled CF'!$I:$I,'Pooled CF'!$A:$A,$A99,'Pooled CF'!$G:$G,GO$6)</f>
        <v>0</v>
      </c>
      <c r="GP99" s="100">
        <f>SUMIFS('Pooled CF'!$I:$I,'Pooled CF'!$A:$A,$A99,'Pooled CF'!$G:$G,GP$6)</f>
        <v>0</v>
      </c>
      <c r="GQ99" s="100">
        <f>SUMIFS('Pooled CF'!$I:$I,'Pooled CF'!$A:$A,$A99,'Pooled CF'!$G:$G,GQ$6)</f>
        <v>0</v>
      </c>
      <c r="GR99" s="100">
        <f>SUMIFS('Pooled CF'!$I:$I,'Pooled CF'!$A:$A,$A99,'Pooled CF'!$G:$G,GR$6)</f>
        <v>0</v>
      </c>
      <c r="GS99" s="100">
        <f>SUMIFS('Pooled CF'!$I:$I,'Pooled CF'!$A:$A,$A99,'Pooled CF'!$G:$G,GS$6)</f>
        <v>0</v>
      </c>
      <c r="GU99" s="85">
        <f t="shared" si="205"/>
        <v>0</v>
      </c>
      <c r="GV99" s="85">
        <f t="shared" si="205"/>
        <v>0</v>
      </c>
      <c r="GW99" s="85">
        <f t="shared" si="205"/>
        <v>0</v>
      </c>
      <c r="GX99" s="85">
        <f t="shared" si="205"/>
        <v>0</v>
      </c>
      <c r="GY99" s="85">
        <f t="shared" si="205"/>
        <v>0</v>
      </c>
      <c r="GZ99" s="85">
        <f t="shared" si="205"/>
        <v>0</v>
      </c>
      <c r="HA99" s="85">
        <f t="shared" si="205"/>
        <v>0</v>
      </c>
      <c r="HB99" s="85">
        <f t="shared" si="205"/>
        <v>0</v>
      </c>
      <c r="HC99" s="85">
        <f t="shared" si="205"/>
        <v>0</v>
      </c>
      <c r="HD99" s="85">
        <f t="shared" si="205"/>
        <v>0</v>
      </c>
      <c r="HE99" s="85">
        <f t="shared" si="205"/>
        <v>0</v>
      </c>
      <c r="HF99" s="85">
        <f t="shared" si="205"/>
        <v>0</v>
      </c>
      <c r="HG99" s="85">
        <f t="shared" si="205"/>
        <v>0</v>
      </c>
      <c r="HH99" s="85">
        <f t="shared" si="205"/>
        <v>0</v>
      </c>
      <c r="HI99" s="85">
        <f t="shared" si="205"/>
        <v>0</v>
      </c>
      <c r="HJ99" s="85">
        <f t="shared" si="205"/>
        <v>0</v>
      </c>
      <c r="HK99" s="85">
        <f t="shared" si="203"/>
        <v>0</v>
      </c>
    </row>
    <row r="100" spans="1:219" ht="4.95" hidden="1" customHeight="1" outlineLevel="1" x14ac:dyDescent="0.75"/>
    <row r="101" spans="1:219" hidden="1" outlineLevel="1" x14ac:dyDescent="0.75">
      <c r="B101" s="96" t="s">
        <v>232</v>
      </c>
      <c r="C101" s="106"/>
      <c r="D101" s="97"/>
      <c r="E101" s="98"/>
      <c r="F101" s="97"/>
      <c r="G101" s="97"/>
      <c r="H101" s="98"/>
      <c r="I101" s="99"/>
      <c r="K101" s="97">
        <f t="shared" ref="K101:AP101" si="206">SUM(K72:K100)</f>
        <v>0</v>
      </c>
      <c r="L101" s="97">
        <f t="shared" si="206"/>
        <v>0</v>
      </c>
      <c r="M101" s="97">
        <f t="shared" si="206"/>
        <v>0</v>
      </c>
      <c r="N101" s="97">
        <f t="shared" si="206"/>
        <v>0</v>
      </c>
      <c r="O101" s="97">
        <f t="shared" si="206"/>
        <v>0</v>
      </c>
      <c r="P101" s="97">
        <f t="shared" si="206"/>
        <v>0</v>
      </c>
      <c r="Q101" s="97">
        <f t="shared" si="206"/>
        <v>0</v>
      </c>
      <c r="R101" s="97">
        <f t="shared" si="206"/>
        <v>0</v>
      </c>
      <c r="S101" s="97">
        <f t="shared" si="206"/>
        <v>0</v>
      </c>
      <c r="T101" s="97">
        <f t="shared" si="206"/>
        <v>0</v>
      </c>
      <c r="U101" s="97">
        <f t="shared" si="206"/>
        <v>0</v>
      </c>
      <c r="V101" s="97">
        <f t="shared" si="206"/>
        <v>0</v>
      </c>
      <c r="W101" s="97">
        <f t="shared" si="206"/>
        <v>0</v>
      </c>
      <c r="X101" s="97">
        <f t="shared" si="206"/>
        <v>0</v>
      </c>
      <c r="Y101" s="97">
        <f t="shared" si="206"/>
        <v>0</v>
      </c>
      <c r="Z101" s="97">
        <f t="shared" si="206"/>
        <v>0</v>
      </c>
      <c r="AA101" s="97">
        <f t="shared" si="206"/>
        <v>0</v>
      </c>
      <c r="AB101" s="97">
        <f t="shared" si="206"/>
        <v>0</v>
      </c>
      <c r="AC101" s="97">
        <f t="shared" si="206"/>
        <v>0</v>
      </c>
      <c r="AD101" s="97">
        <f t="shared" si="206"/>
        <v>0</v>
      </c>
      <c r="AE101" s="97">
        <f t="shared" si="206"/>
        <v>0</v>
      </c>
      <c r="AF101" s="97">
        <f t="shared" si="206"/>
        <v>0</v>
      </c>
      <c r="AG101" s="97">
        <f t="shared" si="206"/>
        <v>0</v>
      </c>
      <c r="AH101" s="97">
        <f t="shared" si="206"/>
        <v>0</v>
      </c>
      <c r="AI101" s="97">
        <f t="shared" si="206"/>
        <v>0</v>
      </c>
      <c r="AJ101" s="97">
        <f t="shared" si="206"/>
        <v>0</v>
      </c>
      <c r="AK101" s="97">
        <f t="shared" si="206"/>
        <v>0</v>
      </c>
      <c r="AL101" s="97">
        <f t="shared" si="206"/>
        <v>0</v>
      </c>
      <c r="AM101" s="97">
        <f t="shared" si="206"/>
        <v>0</v>
      </c>
      <c r="AN101" s="97">
        <f t="shared" si="206"/>
        <v>0</v>
      </c>
      <c r="AO101" s="97">
        <f t="shared" si="206"/>
        <v>0</v>
      </c>
      <c r="AP101" s="97">
        <f t="shared" si="206"/>
        <v>0</v>
      </c>
      <c r="AQ101" s="97">
        <f t="shared" ref="AQ101:BV101" si="207">SUM(AQ72:AQ100)</f>
        <v>0</v>
      </c>
      <c r="AR101" s="97">
        <f t="shared" si="207"/>
        <v>0</v>
      </c>
      <c r="AS101" s="97">
        <f t="shared" si="207"/>
        <v>0</v>
      </c>
      <c r="AT101" s="97">
        <f t="shared" si="207"/>
        <v>0</v>
      </c>
      <c r="AU101" s="97">
        <f t="shared" si="207"/>
        <v>0</v>
      </c>
      <c r="AV101" s="97">
        <f t="shared" si="207"/>
        <v>0</v>
      </c>
      <c r="AW101" s="97">
        <f t="shared" si="207"/>
        <v>0</v>
      </c>
      <c r="AX101" s="97">
        <f t="shared" si="207"/>
        <v>0</v>
      </c>
      <c r="AY101" s="97">
        <f t="shared" si="207"/>
        <v>0</v>
      </c>
      <c r="AZ101" s="97">
        <f t="shared" si="207"/>
        <v>0</v>
      </c>
      <c r="BA101" s="97">
        <f t="shared" si="207"/>
        <v>0</v>
      </c>
      <c r="BB101" s="97">
        <f t="shared" si="207"/>
        <v>0</v>
      </c>
      <c r="BC101" s="97">
        <f t="shared" si="207"/>
        <v>0</v>
      </c>
      <c r="BD101" s="97">
        <f t="shared" si="207"/>
        <v>0</v>
      </c>
      <c r="BE101" s="97">
        <f t="shared" si="207"/>
        <v>0</v>
      </c>
      <c r="BF101" s="97">
        <f t="shared" si="207"/>
        <v>0</v>
      </c>
      <c r="BG101" s="97">
        <f t="shared" si="207"/>
        <v>0</v>
      </c>
      <c r="BH101" s="97">
        <f t="shared" si="207"/>
        <v>0</v>
      </c>
      <c r="BI101" s="97">
        <f t="shared" si="207"/>
        <v>0</v>
      </c>
      <c r="BJ101" s="97">
        <f t="shared" si="207"/>
        <v>0</v>
      </c>
      <c r="BK101" s="97">
        <f t="shared" si="207"/>
        <v>0</v>
      </c>
      <c r="BL101" s="97">
        <f t="shared" si="207"/>
        <v>0</v>
      </c>
      <c r="BM101" s="97">
        <f t="shared" si="207"/>
        <v>0</v>
      </c>
      <c r="BN101" s="97">
        <f t="shared" si="207"/>
        <v>0</v>
      </c>
      <c r="BO101" s="97">
        <f t="shared" si="207"/>
        <v>0</v>
      </c>
      <c r="BP101" s="97">
        <f t="shared" si="207"/>
        <v>0</v>
      </c>
      <c r="BQ101" s="97">
        <f t="shared" si="207"/>
        <v>0</v>
      </c>
      <c r="BR101" s="97">
        <f t="shared" si="207"/>
        <v>0</v>
      </c>
      <c r="BS101" s="97">
        <f t="shared" si="207"/>
        <v>0</v>
      </c>
      <c r="BT101" s="97">
        <f t="shared" si="207"/>
        <v>0</v>
      </c>
      <c r="BU101" s="97">
        <f t="shared" si="207"/>
        <v>0</v>
      </c>
      <c r="BV101" s="97">
        <f t="shared" si="207"/>
        <v>0</v>
      </c>
      <c r="BW101" s="97">
        <f t="shared" ref="BW101:DB101" si="208">SUM(BW72:BW100)</f>
        <v>0</v>
      </c>
      <c r="BX101" s="97">
        <f t="shared" si="208"/>
        <v>0</v>
      </c>
      <c r="BY101" s="97">
        <f t="shared" si="208"/>
        <v>0</v>
      </c>
      <c r="BZ101" s="97">
        <f t="shared" si="208"/>
        <v>0</v>
      </c>
      <c r="CA101" s="97">
        <f t="shared" si="208"/>
        <v>0</v>
      </c>
      <c r="CB101" s="97">
        <f t="shared" si="208"/>
        <v>0</v>
      </c>
      <c r="CC101" s="97">
        <f t="shared" si="208"/>
        <v>0</v>
      </c>
      <c r="CD101" s="97">
        <f t="shared" si="208"/>
        <v>0</v>
      </c>
      <c r="CE101" s="97">
        <f t="shared" si="208"/>
        <v>0</v>
      </c>
      <c r="CF101" s="97">
        <f t="shared" si="208"/>
        <v>0</v>
      </c>
      <c r="CG101" s="97">
        <f t="shared" si="208"/>
        <v>0</v>
      </c>
      <c r="CH101" s="97">
        <f t="shared" si="208"/>
        <v>0</v>
      </c>
      <c r="CI101" s="97">
        <f t="shared" si="208"/>
        <v>0</v>
      </c>
      <c r="CJ101" s="97">
        <f t="shared" si="208"/>
        <v>0</v>
      </c>
      <c r="CK101" s="97">
        <f t="shared" si="208"/>
        <v>0</v>
      </c>
      <c r="CL101" s="97">
        <f t="shared" si="208"/>
        <v>0</v>
      </c>
      <c r="CM101" s="97">
        <f t="shared" si="208"/>
        <v>0</v>
      </c>
      <c r="CN101" s="97">
        <f t="shared" si="208"/>
        <v>0</v>
      </c>
      <c r="CO101" s="97">
        <f t="shared" si="208"/>
        <v>0</v>
      </c>
      <c r="CP101" s="97">
        <f t="shared" si="208"/>
        <v>0</v>
      </c>
      <c r="CQ101" s="97">
        <f t="shared" si="208"/>
        <v>0</v>
      </c>
      <c r="CR101" s="97">
        <f t="shared" si="208"/>
        <v>0</v>
      </c>
      <c r="CS101" s="97">
        <f t="shared" si="208"/>
        <v>0</v>
      </c>
      <c r="CT101" s="97">
        <f t="shared" si="208"/>
        <v>0</v>
      </c>
      <c r="CU101" s="97">
        <f t="shared" si="208"/>
        <v>0</v>
      </c>
      <c r="CV101" s="97">
        <f t="shared" si="208"/>
        <v>0</v>
      </c>
      <c r="CW101" s="97">
        <f t="shared" si="208"/>
        <v>0</v>
      </c>
      <c r="CX101" s="97">
        <f t="shared" si="208"/>
        <v>0</v>
      </c>
      <c r="CY101" s="97">
        <f t="shared" si="208"/>
        <v>0</v>
      </c>
      <c r="CZ101" s="97">
        <f t="shared" si="208"/>
        <v>0</v>
      </c>
      <c r="DA101" s="97">
        <f t="shared" si="208"/>
        <v>0</v>
      </c>
      <c r="DB101" s="97">
        <f t="shared" si="208"/>
        <v>0</v>
      </c>
      <c r="DC101" s="97">
        <f t="shared" ref="DC101:EH101" si="209">SUM(DC72:DC100)</f>
        <v>0</v>
      </c>
      <c r="DD101" s="97">
        <f t="shared" si="209"/>
        <v>0</v>
      </c>
      <c r="DE101" s="97">
        <f t="shared" si="209"/>
        <v>0</v>
      </c>
      <c r="DF101" s="97">
        <f t="shared" si="209"/>
        <v>0</v>
      </c>
      <c r="DG101" s="97">
        <f t="shared" si="209"/>
        <v>0</v>
      </c>
      <c r="DH101" s="97">
        <f t="shared" si="209"/>
        <v>0</v>
      </c>
      <c r="DI101" s="97">
        <f t="shared" si="209"/>
        <v>0</v>
      </c>
      <c r="DJ101" s="97">
        <f t="shared" si="209"/>
        <v>0</v>
      </c>
      <c r="DK101" s="97">
        <f t="shared" si="209"/>
        <v>0</v>
      </c>
      <c r="DL101" s="97">
        <f t="shared" si="209"/>
        <v>0</v>
      </c>
      <c r="DM101" s="97">
        <f t="shared" si="209"/>
        <v>0</v>
      </c>
      <c r="DN101" s="97">
        <f t="shared" si="209"/>
        <v>0</v>
      </c>
      <c r="DO101" s="97">
        <f t="shared" si="209"/>
        <v>0</v>
      </c>
      <c r="DP101" s="97">
        <f t="shared" si="209"/>
        <v>0</v>
      </c>
      <c r="DQ101" s="97">
        <f t="shared" si="209"/>
        <v>0</v>
      </c>
      <c r="DR101" s="97">
        <f t="shared" si="209"/>
        <v>0</v>
      </c>
      <c r="DS101" s="97">
        <f t="shared" si="209"/>
        <v>0</v>
      </c>
      <c r="DT101" s="97">
        <f t="shared" si="209"/>
        <v>0</v>
      </c>
      <c r="DU101" s="97">
        <f t="shared" si="209"/>
        <v>0</v>
      </c>
      <c r="DV101" s="97">
        <f t="shared" si="209"/>
        <v>0</v>
      </c>
      <c r="DW101" s="97">
        <f t="shared" si="209"/>
        <v>0</v>
      </c>
      <c r="DX101" s="97">
        <f t="shared" si="209"/>
        <v>0</v>
      </c>
      <c r="DY101" s="97">
        <f t="shared" si="209"/>
        <v>0</v>
      </c>
      <c r="DZ101" s="97">
        <f t="shared" si="209"/>
        <v>0</v>
      </c>
      <c r="EA101" s="97">
        <f t="shared" si="209"/>
        <v>0</v>
      </c>
      <c r="EB101" s="97">
        <f t="shared" si="209"/>
        <v>0</v>
      </c>
      <c r="EC101" s="97">
        <f t="shared" si="209"/>
        <v>0</v>
      </c>
      <c r="ED101" s="97">
        <f t="shared" si="209"/>
        <v>0</v>
      </c>
      <c r="EE101" s="97">
        <f t="shared" si="209"/>
        <v>0</v>
      </c>
      <c r="EF101" s="97">
        <f t="shared" si="209"/>
        <v>0</v>
      </c>
      <c r="EG101" s="97">
        <f t="shared" si="209"/>
        <v>0</v>
      </c>
      <c r="EH101" s="97">
        <f t="shared" si="209"/>
        <v>0</v>
      </c>
      <c r="EI101" s="97">
        <f t="shared" ref="EI101:FN101" si="210">SUM(EI72:EI100)</f>
        <v>0</v>
      </c>
      <c r="EJ101" s="97">
        <f t="shared" si="210"/>
        <v>0</v>
      </c>
      <c r="EK101" s="97">
        <f t="shared" si="210"/>
        <v>0</v>
      </c>
      <c r="EL101" s="97">
        <f t="shared" si="210"/>
        <v>0</v>
      </c>
      <c r="EM101" s="97">
        <f t="shared" si="210"/>
        <v>0</v>
      </c>
      <c r="EN101" s="97">
        <f t="shared" si="210"/>
        <v>0</v>
      </c>
      <c r="EO101" s="97">
        <f t="shared" si="210"/>
        <v>0</v>
      </c>
      <c r="EP101" s="97">
        <f t="shared" si="210"/>
        <v>0</v>
      </c>
      <c r="EQ101" s="97">
        <f t="shared" si="210"/>
        <v>0</v>
      </c>
      <c r="ER101" s="97">
        <f t="shared" si="210"/>
        <v>0</v>
      </c>
      <c r="ES101" s="97">
        <f t="shared" si="210"/>
        <v>0</v>
      </c>
      <c r="ET101" s="97">
        <f t="shared" si="210"/>
        <v>0</v>
      </c>
      <c r="EU101" s="97">
        <f t="shared" si="210"/>
        <v>0</v>
      </c>
      <c r="EV101" s="97">
        <f t="shared" si="210"/>
        <v>0</v>
      </c>
      <c r="EW101" s="97">
        <f t="shared" si="210"/>
        <v>0</v>
      </c>
      <c r="EX101" s="97">
        <f t="shared" si="210"/>
        <v>0</v>
      </c>
      <c r="EY101" s="97">
        <f t="shared" si="210"/>
        <v>0</v>
      </c>
      <c r="EZ101" s="97">
        <f t="shared" si="210"/>
        <v>0</v>
      </c>
      <c r="FA101" s="97">
        <f t="shared" si="210"/>
        <v>0</v>
      </c>
      <c r="FB101" s="97">
        <f t="shared" si="210"/>
        <v>0</v>
      </c>
      <c r="FC101" s="97">
        <f t="shared" si="210"/>
        <v>62589180.895252228</v>
      </c>
      <c r="FD101" s="97">
        <f t="shared" si="210"/>
        <v>25559934.353165921</v>
      </c>
      <c r="FE101" s="97">
        <f t="shared" si="210"/>
        <v>22153276.299859822</v>
      </c>
      <c r="FF101" s="97">
        <f t="shared" si="210"/>
        <v>0</v>
      </c>
      <c r="FG101" s="97">
        <f t="shared" si="210"/>
        <v>8324266.1096044611</v>
      </c>
      <c r="FH101" s="97">
        <f t="shared" si="210"/>
        <v>28649295.590519197</v>
      </c>
      <c r="FI101" s="97">
        <f t="shared" si="210"/>
        <v>104341.682363418</v>
      </c>
      <c r="FJ101" s="97">
        <f t="shared" si="210"/>
        <v>102226.676289018</v>
      </c>
      <c r="FK101" s="97">
        <f t="shared" si="210"/>
        <v>8342345.2506661015</v>
      </c>
      <c r="FL101" s="97">
        <f t="shared" si="210"/>
        <v>21429804.635913461</v>
      </c>
      <c r="FM101" s="97">
        <f t="shared" si="210"/>
        <v>109363.106782164</v>
      </c>
      <c r="FN101" s="97">
        <f t="shared" si="210"/>
        <v>106224.570894519</v>
      </c>
      <c r="FO101" s="97">
        <f t="shared" ref="FO101:GS101" si="211">SUM(FO72:FO100)</f>
        <v>110156.128221854</v>
      </c>
      <c r="FP101" s="97">
        <f t="shared" si="211"/>
        <v>106994.833962384</v>
      </c>
      <c r="FQ101" s="97">
        <f t="shared" si="211"/>
        <v>8650476.2584110051</v>
      </c>
      <c r="FR101" s="97">
        <f t="shared" si="211"/>
        <v>31144778.052356005</v>
      </c>
      <c r="FS101" s="97">
        <f t="shared" si="211"/>
        <v>102377759.11173704</v>
      </c>
      <c r="FT101" s="97">
        <f t="shared" si="211"/>
        <v>10716617.143041931</v>
      </c>
      <c r="FU101" s="97">
        <f t="shared" si="211"/>
        <v>8897465.0532922782</v>
      </c>
      <c r="FV101" s="97">
        <f t="shared" si="211"/>
        <v>50545.546310687001</v>
      </c>
      <c r="FW101" s="97">
        <f t="shared" si="211"/>
        <v>28489940.420909144</v>
      </c>
      <c r="FX101" s="97">
        <f t="shared" si="211"/>
        <v>44863835.419571318</v>
      </c>
      <c r="FY101" s="97">
        <f t="shared" si="211"/>
        <v>0</v>
      </c>
      <c r="FZ101" s="97">
        <f t="shared" si="211"/>
        <v>32541068.225101531</v>
      </c>
      <c r="GA101" s="97">
        <f t="shared" si="211"/>
        <v>15193931.774898469</v>
      </c>
      <c r="GB101" s="97">
        <f t="shared" si="211"/>
        <v>12084377.71515777</v>
      </c>
      <c r="GC101" s="97">
        <f t="shared" si="211"/>
        <v>0</v>
      </c>
      <c r="GD101" s="97">
        <f t="shared" si="211"/>
        <v>0</v>
      </c>
      <c r="GE101" s="97">
        <f t="shared" si="211"/>
        <v>0</v>
      </c>
      <c r="GF101" s="97">
        <f t="shared" si="211"/>
        <v>25180355.323265079</v>
      </c>
      <c r="GG101" s="97">
        <f t="shared" si="211"/>
        <v>0</v>
      </c>
      <c r="GH101" s="97">
        <f t="shared" si="211"/>
        <v>5575450.3192568859</v>
      </c>
      <c r="GI101" s="97">
        <f t="shared" si="211"/>
        <v>34199845.616272248</v>
      </c>
      <c r="GJ101" s="97">
        <f t="shared" si="211"/>
        <v>0</v>
      </c>
      <c r="GK101" s="97">
        <f t="shared" si="211"/>
        <v>0</v>
      </c>
      <c r="GL101" s="97">
        <f t="shared" si="211"/>
        <v>37640521.508646742</v>
      </c>
      <c r="GM101" s="97">
        <f t="shared" si="211"/>
        <v>0</v>
      </c>
      <c r="GN101" s="97">
        <f t="shared" si="211"/>
        <v>0</v>
      </c>
      <c r="GO101" s="97">
        <f t="shared" si="211"/>
        <v>0</v>
      </c>
      <c r="GP101" s="97">
        <f t="shared" si="211"/>
        <v>0</v>
      </c>
      <c r="GQ101" s="97">
        <f t="shared" si="211"/>
        <v>0</v>
      </c>
      <c r="GR101" s="97">
        <f t="shared" si="211"/>
        <v>0</v>
      </c>
      <c r="GS101" s="97">
        <f t="shared" si="211"/>
        <v>0</v>
      </c>
      <c r="GU101" s="97">
        <f t="shared" ref="GU101:HJ101" si="212">SUMIFS($K101:$GS101,$K$5:$GS$5,GU$6)</f>
        <v>0</v>
      </c>
      <c r="GV101" s="97">
        <f t="shared" si="212"/>
        <v>0</v>
      </c>
      <c r="GW101" s="97">
        <f t="shared" si="212"/>
        <v>0</v>
      </c>
      <c r="GX101" s="97">
        <f t="shared" si="212"/>
        <v>0</v>
      </c>
      <c r="GY101" s="97">
        <f t="shared" si="212"/>
        <v>0</v>
      </c>
      <c r="GZ101" s="97">
        <f t="shared" si="212"/>
        <v>0</v>
      </c>
      <c r="HA101" s="97">
        <f t="shared" si="212"/>
        <v>0</v>
      </c>
      <c r="HB101" s="97">
        <f t="shared" si="212"/>
        <v>0</v>
      </c>
      <c r="HC101" s="97">
        <f t="shared" si="212"/>
        <v>0</v>
      </c>
      <c r="HD101" s="97">
        <f t="shared" si="212"/>
        <v>0</v>
      </c>
      <c r="HE101" s="97">
        <f t="shared" si="212"/>
        <v>0</v>
      </c>
      <c r="HF101" s="97">
        <f t="shared" si="212"/>
        <v>0</v>
      </c>
      <c r="HG101" s="97">
        <f t="shared" si="212"/>
        <v>147380294.93076506</v>
      </c>
      <c r="HH101" s="97">
        <f t="shared" si="212"/>
        <v>192094210.82156777</v>
      </c>
      <c r="HI101" s="97">
        <f t="shared" si="212"/>
        <v>158404054.42521399</v>
      </c>
      <c r="HJ101" s="97">
        <f t="shared" si="212"/>
        <v>77415817.444175869</v>
      </c>
      <c r="HK101" s="97">
        <f>SUM(GU101:HJ101)</f>
        <v>575294377.6217227</v>
      </c>
    </row>
    <row r="102" spans="1:219" hidden="1" outlineLevel="1" x14ac:dyDescent="0.75"/>
    <row r="103" spans="1:219" ht="15" hidden="1" customHeight="1" outlineLevel="1" x14ac:dyDescent="0.75">
      <c r="B103" s="107" t="s">
        <v>237</v>
      </c>
      <c r="C103" s="41"/>
      <c r="D103" s="41"/>
      <c r="E103" s="41"/>
      <c r="F103" s="41"/>
      <c r="G103" s="41"/>
      <c r="H103" s="41"/>
      <c r="I103" s="41"/>
      <c r="K103" s="108"/>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c r="DE103" s="3"/>
      <c r="DF103" s="3"/>
      <c r="DG103" s="3"/>
      <c r="DH103" s="3"/>
      <c r="DI103" s="3"/>
      <c r="DJ103" s="3"/>
      <c r="DK103" s="3"/>
      <c r="DL103" s="3"/>
      <c r="DM103" s="3"/>
      <c r="DN103" s="3"/>
      <c r="DO103" s="3"/>
      <c r="DP103" s="3"/>
      <c r="DQ103" s="3"/>
      <c r="DR103" s="3"/>
      <c r="DS103" s="3"/>
      <c r="DT103" s="3"/>
      <c r="DU103" s="3"/>
      <c r="DV103" s="3"/>
      <c r="DW103" s="3"/>
      <c r="DX103" s="3"/>
      <c r="DY103" s="3"/>
      <c r="DZ103" s="3"/>
      <c r="EA103" s="3"/>
      <c r="EB103" s="3"/>
      <c r="EC103" s="3"/>
      <c r="ED103" s="3"/>
      <c r="EE103" s="3"/>
      <c r="EF103" s="3"/>
      <c r="EG103" s="3"/>
      <c r="EH103" s="3"/>
      <c r="EI103" s="3"/>
      <c r="EJ103" s="3"/>
      <c r="EK103" s="3"/>
      <c r="EL103" s="3"/>
      <c r="EM103" s="3"/>
      <c r="EN103" s="3"/>
      <c r="EO103" s="3"/>
      <c r="EP103" s="3"/>
      <c r="EQ103" s="3"/>
      <c r="ER103" s="3"/>
      <c r="ES103" s="3"/>
      <c r="ET103" s="3"/>
      <c r="EU103" s="3"/>
      <c r="EV103" s="3"/>
      <c r="EW103" s="3"/>
      <c r="EX103" s="3"/>
      <c r="EY103" s="3"/>
      <c r="EZ103" s="3"/>
      <c r="FA103" s="3"/>
      <c r="FB103" s="3"/>
      <c r="FC103" s="3"/>
      <c r="FD103" s="3"/>
      <c r="FE103" s="3"/>
      <c r="FF103" s="3"/>
      <c r="FG103" s="3"/>
      <c r="FH103" s="3"/>
      <c r="FI103" s="3"/>
      <c r="FJ103" s="3"/>
      <c r="FK103" s="3"/>
      <c r="FL103" s="3"/>
      <c r="FM103" s="3"/>
      <c r="FN103" s="3"/>
      <c r="FO103" s="3"/>
      <c r="FP103" s="3"/>
      <c r="FQ103" s="3"/>
      <c r="FR103" s="3"/>
      <c r="FS103" s="3"/>
      <c r="FT103" s="3"/>
      <c r="FU103" s="3"/>
      <c r="FV103" s="3"/>
      <c r="FW103" s="3"/>
      <c r="FX103" s="3"/>
      <c r="FY103" s="3"/>
      <c r="FZ103" s="3"/>
      <c r="GA103" s="3"/>
      <c r="GB103" s="3"/>
      <c r="GC103" s="3"/>
      <c r="GD103" s="3"/>
      <c r="GE103" s="3"/>
      <c r="GF103" s="3"/>
      <c r="GG103" s="3"/>
      <c r="GH103" s="3"/>
      <c r="GI103" s="3"/>
      <c r="GJ103" s="3"/>
      <c r="GK103" s="3"/>
      <c r="GL103" s="3"/>
      <c r="GM103" s="3"/>
      <c r="GN103" s="3"/>
      <c r="GO103" s="3"/>
      <c r="GP103" s="3"/>
      <c r="GQ103" s="3"/>
      <c r="GR103" s="3"/>
      <c r="GS103" s="3"/>
      <c r="GU103" s="108"/>
    </row>
    <row r="104" spans="1:219" ht="4.95" hidden="1" customHeight="1" outlineLevel="1" x14ac:dyDescent="0.75">
      <c r="C104" s="41"/>
      <c r="D104" s="41"/>
      <c r="E104" s="41"/>
      <c r="F104" s="41"/>
      <c r="G104" s="41"/>
      <c r="H104" s="41"/>
      <c r="I104" s="41"/>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3"/>
      <c r="CW104" s="3"/>
      <c r="CX104" s="3"/>
      <c r="CY104" s="3"/>
      <c r="CZ104" s="3"/>
      <c r="DA104" s="3"/>
      <c r="DB104" s="3"/>
      <c r="DC104" s="3"/>
      <c r="DD104" s="3"/>
      <c r="DE104" s="3"/>
      <c r="DF104" s="3"/>
      <c r="DG104" s="3"/>
      <c r="DH104" s="3"/>
      <c r="DI104" s="3"/>
      <c r="DJ104" s="3"/>
      <c r="DK104" s="3"/>
      <c r="DL104" s="3"/>
      <c r="DM104" s="3"/>
      <c r="DN104" s="3"/>
      <c r="DO104" s="3"/>
      <c r="DP104" s="3"/>
      <c r="DQ104" s="3"/>
      <c r="DR104" s="3"/>
      <c r="DS104" s="3"/>
      <c r="DT104" s="3"/>
      <c r="DU104" s="3"/>
      <c r="DV104" s="3"/>
      <c r="DW104" s="3"/>
      <c r="DX104" s="3"/>
      <c r="DY104" s="3"/>
      <c r="DZ104" s="3"/>
      <c r="EA104" s="3"/>
      <c r="EB104" s="3"/>
      <c r="EC104" s="3"/>
      <c r="ED104" s="3"/>
      <c r="EE104" s="3"/>
      <c r="EF104" s="3"/>
      <c r="EG104" s="3"/>
      <c r="EH104" s="3"/>
      <c r="EI104" s="3"/>
      <c r="EJ104" s="3"/>
      <c r="EK104" s="3"/>
      <c r="EL104" s="3"/>
      <c r="EM104" s="3"/>
      <c r="EN104" s="3"/>
      <c r="EO104" s="3"/>
      <c r="EP104" s="3"/>
      <c r="EQ104" s="3"/>
      <c r="ER104" s="3"/>
      <c r="ES104" s="3"/>
      <c r="ET104" s="3"/>
      <c r="EU104" s="3"/>
      <c r="EV104" s="3"/>
      <c r="EW104" s="3"/>
      <c r="EX104" s="3"/>
      <c r="EY104" s="3"/>
      <c r="EZ104" s="3"/>
      <c r="FA104" s="3"/>
      <c r="FB104" s="3"/>
      <c r="FC104" s="3"/>
      <c r="FD104" s="3"/>
      <c r="FE104" s="3"/>
      <c r="FF104" s="3"/>
      <c r="FG104" s="3"/>
      <c r="FH104" s="3"/>
      <c r="FI104" s="3"/>
      <c r="FJ104" s="3"/>
      <c r="FK104" s="3"/>
      <c r="FL104" s="3"/>
      <c r="FM104" s="3"/>
      <c r="FN104" s="3"/>
      <c r="FO104" s="3"/>
      <c r="FP104" s="3"/>
      <c r="FQ104" s="3"/>
      <c r="FR104" s="3"/>
      <c r="FS104" s="3"/>
      <c r="FT104" s="3"/>
      <c r="FU104" s="3"/>
      <c r="FV104" s="3"/>
      <c r="FW104" s="3"/>
      <c r="FX104" s="3"/>
      <c r="FY104" s="3"/>
      <c r="FZ104" s="3"/>
      <c r="GA104" s="3"/>
      <c r="GB104" s="3"/>
      <c r="GC104" s="3"/>
      <c r="GD104" s="3"/>
      <c r="GE104" s="3"/>
      <c r="GF104" s="3"/>
      <c r="GG104" s="3"/>
      <c r="GH104" s="3"/>
      <c r="GI104" s="3"/>
      <c r="GJ104" s="3"/>
      <c r="GK104" s="3"/>
      <c r="GL104" s="3"/>
      <c r="GM104" s="3"/>
      <c r="GN104" s="3"/>
      <c r="GO104" s="3"/>
      <c r="GP104" s="3"/>
      <c r="GQ104" s="3"/>
      <c r="GR104" s="3"/>
      <c r="GS104" s="3"/>
    </row>
    <row r="105" spans="1:219" hidden="1" outlineLevel="1" x14ac:dyDescent="0.75">
      <c r="A105" s="112" t="str">
        <f t="shared" ref="A105:B131" si="213">A9</f>
        <v>UBSCM 2017-C2 B-Piece Cashflows</v>
      </c>
      <c r="B105" s="112" t="str">
        <f t="shared" si="213"/>
        <v>UBSCM 2017-C2</v>
      </c>
      <c r="C105" s="104"/>
      <c r="D105" s="87"/>
      <c r="E105" s="88"/>
      <c r="F105" s="85"/>
      <c r="G105" s="85"/>
      <c r="H105" s="86"/>
      <c r="I105" s="95"/>
      <c r="K105" s="100">
        <f>SUMIF('Combined B-Piece P&amp;I CF'!$A:$A,K$6,INDEX('Combined B-Piece P&amp;I CF'!$BN:$CN,0,MATCH($B105,'Combined B-Piece P&amp;I CF'!$BN$7:$CN$7,0)))</f>
        <v>0</v>
      </c>
      <c r="L105" s="100">
        <f>SUMIF('Combined B-Piece P&amp;I CF'!$A:$A,L$6,INDEX('Combined B-Piece P&amp;I CF'!$BN:$CN,0,MATCH($B105,'Combined B-Piece P&amp;I CF'!$BN$7:$CN$7,0)))</f>
        <v>0</v>
      </c>
      <c r="M105" s="100">
        <f>SUMIF('Combined B-Piece P&amp;I CF'!$A:$A,M$6,INDEX('Combined B-Piece P&amp;I CF'!$BN:$CN,0,MATCH($B105,'Combined B-Piece P&amp;I CF'!$BN$7:$CN$7,0)))</f>
        <v>0</v>
      </c>
      <c r="N105" s="100">
        <f>SUMIF('Combined B-Piece P&amp;I CF'!$A:$A,N$6,INDEX('Combined B-Piece P&amp;I CF'!$BN:$CN,0,MATCH($B105,'Combined B-Piece P&amp;I CF'!$BN$7:$CN$7,0)))</f>
        <v>0</v>
      </c>
      <c r="O105" s="100">
        <f>SUMIF('Combined B-Piece P&amp;I CF'!$A:$A,O$6,INDEX('Combined B-Piece P&amp;I CF'!$BN:$CN,0,MATCH($B105,'Combined B-Piece P&amp;I CF'!$BN$7:$CN$7,0)))</f>
        <v>0</v>
      </c>
      <c r="P105" s="100">
        <f>SUMIF('Combined B-Piece P&amp;I CF'!$A:$A,P$6,INDEX('Combined B-Piece P&amp;I CF'!$BN:$CN,0,MATCH($B105,'Combined B-Piece P&amp;I CF'!$BN$7:$CN$7,0)))</f>
        <v>0</v>
      </c>
      <c r="Q105" s="100">
        <f>SUMIF('Combined B-Piece P&amp;I CF'!$A:$A,Q$6,INDEX('Combined B-Piece P&amp;I CF'!$BN:$CN,0,MATCH($B105,'Combined B-Piece P&amp;I CF'!$BN$7:$CN$7,0)))</f>
        <v>0</v>
      </c>
      <c r="R105" s="100">
        <f>SUMIF('Combined B-Piece P&amp;I CF'!$A:$A,R$6,INDEX('Combined B-Piece P&amp;I CF'!$BN:$CN,0,MATCH($B105,'Combined B-Piece P&amp;I CF'!$BN$7:$CN$7,0)))</f>
        <v>0</v>
      </c>
      <c r="S105" s="100">
        <f>SUMIF('Combined B-Piece P&amp;I CF'!$A:$A,S$6,INDEX('Combined B-Piece P&amp;I CF'!$BN:$CN,0,MATCH($B105,'Combined B-Piece P&amp;I CF'!$BN$7:$CN$7,0)))</f>
        <v>0</v>
      </c>
      <c r="T105" s="100">
        <f>SUMIF('Combined B-Piece P&amp;I CF'!$A:$A,T$6,INDEX('Combined B-Piece P&amp;I CF'!$BN:$CN,0,MATCH($B105,'Combined B-Piece P&amp;I CF'!$BN$7:$CN$7,0)))</f>
        <v>0</v>
      </c>
      <c r="U105" s="100">
        <f>SUMIF('Combined B-Piece P&amp;I CF'!$A:$A,U$6,INDEX('Combined B-Piece P&amp;I CF'!$BN:$CN,0,MATCH($B105,'Combined B-Piece P&amp;I CF'!$BN$7:$CN$7,0)))</f>
        <v>0</v>
      </c>
      <c r="V105" s="100">
        <f>SUMIF('Combined B-Piece P&amp;I CF'!$A:$A,V$6,INDEX('Combined B-Piece P&amp;I CF'!$BN:$CN,0,MATCH($B105,'Combined B-Piece P&amp;I CF'!$BN$7:$CN$7,0)))</f>
        <v>0</v>
      </c>
      <c r="W105" s="100">
        <f>SUMIF('Combined B-Piece P&amp;I CF'!$A:$A,W$6,INDEX('Combined B-Piece P&amp;I CF'!$BN:$CN,0,MATCH($B105,'Combined B-Piece P&amp;I CF'!$BN$7:$CN$7,0)))</f>
        <v>0</v>
      </c>
      <c r="X105" s="100">
        <f>SUMIF('Combined B-Piece P&amp;I CF'!$A:$A,X$6,INDEX('Combined B-Piece P&amp;I CF'!$BN:$CN,0,MATCH($B105,'Combined B-Piece P&amp;I CF'!$BN$7:$CN$7,0)))</f>
        <v>0</v>
      </c>
      <c r="Y105" s="100">
        <f>SUMIF('Combined B-Piece P&amp;I CF'!$A:$A,Y$6,INDEX('Combined B-Piece P&amp;I CF'!$BN:$CN,0,MATCH($B105,'Combined B-Piece P&amp;I CF'!$BN$7:$CN$7,0)))</f>
        <v>0</v>
      </c>
      <c r="Z105" s="100">
        <f>SUMIF('Combined B-Piece P&amp;I CF'!$A:$A,Z$6,INDEX('Combined B-Piece P&amp;I CF'!$BN:$CN,0,MATCH($B105,'Combined B-Piece P&amp;I CF'!$BN$7:$CN$7,0)))</f>
        <v>0</v>
      </c>
      <c r="AA105" s="100">
        <f>SUMIF('Combined B-Piece P&amp;I CF'!$A:$A,AA$6,INDEX('Combined B-Piece P&amp;I CF'!$BN:$CN,0,MATCH($B105,'Combined B-Piece P&amp;I CF'!$BN$7:$CN$7,0)))</f>
        <v>0</v>
      </c>
      <c r="AB105" s="100">
        <f>SUMIF('Combined B-Piece P&amp;I CF'!$A:$A,AB$6,INDEX('Combined B-Piece P&amp;I CF'!$BN:$CN,0,MATCH($B105,'Combined B-Piece P&amp;I CF'!$BN$7:$CN$7,0)))</f>
        <v>0</v>
      </c>
      <c r="AC105" s="100">
        <f>SUMIF('Combined B-Piece P&amp;I CF'!$A:$A,AC$6,INDEX('Combined B-Piece P&amp;I CF'!$BN:$CN,0,MATCH($B105,'Combined B-Piece P&amp;I CF'!$BN$7:$CN$7,0)))</f>
        <v>0</v>
      </c>
      <c r="AD105" s="100">
        <f>SUMIF('Combined B-Piece P&amp;I CF'!$A:$A,AD$6,INDEX('Combined B-Piece P&amp;I CF'!$BN:$CN,0,MATCH($B105,'Combined B-Piece P&amp;I CF'!$BN$7:$CN$7,0)))</f>
        <v>0</v>
      </c>
      <c r="AE105" s="100">
        <f>SUMIF('Combined B-Piece P&amp;I CF'!$A:$A,AE$6,INDEX('Combined B-Piece P&amp;I CF'!$BN:$CN,0,MATCH($B105,'Combined B-Piece P&amp;I CF'!$BN$7:$CN$7,0)))</f>
        <v>0</v>
      </c>
      <c r="AF105" s="100">
        <f>SUMIF('Combined B-Piece P&amp;I CF'!$A:$A,AF$6,INDEX('Combined B-Piece P&amp;I CF'!$BN:$CN,0,MATCH($B105,'Combined B-Piece P&amp;I CF'!$BN$7:$CN$7,0)))</f>
        <v>0</v>
      </c>
      <c r="AG105" s="100">
        <f>SUMIF('Combined B-Piece P&amp;I CF'!$A:$A,AG$6,INDEX('Combined B-Piece P&amp;I CF'!$BN:$CN,0,MATCH($B105,'Combined B-Piece P&amp;I CF'!$BN$7:$CN$7,0)))</f>
        <v>0</v>
      </c>
      <c r="AH105" s="100">
        <f>SUMIF('Combined B-Piece P&amp;I CF'!$A:$A,AH$6,INDEX('Combined B-Piece P&amp;I CF'!$BN:$CN,0,MATCH($B105,'Combined B-Piece P&amp;I CF'!$BN$7:$CN$7,0)))</f>
        <v>0</v>
      </c>
      <c r="AI105" s="100">
        <f>SUMIF('Combined B-Piece P&amp;I CF'!$A:$A,AI$6,INDEX('Combined B-Piece P&amp;I CF'!$BN:$CN,0,MATCH($B105,'Combined B-Piece P&amp;I CF'!$BN$7:$CN$7,0)))</f>
        <v>0</v>
      </c>
      <c r="AJ105" s="100">
        <f>SUMIF('Combined B-Piece P&amp;I CF'!$A:$A,AJ$6,INDEX('Combined B-Piece P&amp;I CF'!$BN:$CN,0,MATCH($B105,'Combined B-Piece P&amp;I CF'!$BN$7:$CN$7,0)))</f>
        <v>0</v>
      </c>
      <c r="AK105" s="100">
        <f>SUMIF('Combined B-Piece P&amp;I CF'!$A:$A,AK$6,INDEX('Combined B-Piece P&amp;I CF'!$BN:$CN,0,MATCH($B105,'Combined B-Piece P&amp;I CF'!$BN$7:$CN$7,0)))</f>
        <v>0</v>
      </c>
      <c r="AL105" s="100">
        <f>SUMIF('Combined B-Piece P&amp;I CF'!$A:$A,AL$6,INDEX('Combined B-Piece P&amp;I CF'!$BN:$CN,0,MATCH($B105,'Combined B-Piece P&amp;I CF'!$BN$7:$CN$7,0)))</f>
        <v>0</v>
      </c>
      <c r="AM105" s="100">
        <f>SUMIF('Combined B-Piece P&amp;I CF'!$A:$A,AM$6,INDEX('Combined B-Piece P&amp;I CF'!$BN:$CN,0,MATCH($B105,'Combined B-Piece P&amp;I CF'!$BN$7:$CN$7,0)))</f>
        <v>0</v>
      </c>
      <c r="AN105" s="100">
        <f>SUMIF('Combined B-Piece P&amp;I CF'!$A:$A,AN$6,INDEX('Combined B-Piece P&amp;I CF'!$BN:$CN,0,MATCH($B105,'Combined B-Piece P&amp;I CF'!$BN$7:$CN$7,0)))</f>
        <v>0</v>
      </c>
      <c r="AO105" s="100">
        <f>SUMIF('Combined B-Piece P&amp;I CF'!$A:$A,AO$6,INDEX('Combined B-Piece P&amp;I CF'!$BN:$CN,0,MATCH($B105,'Combined B-Piece P&amp;I CF'!$BN$7:$CN$7,0)))</f>
        <v>0</v>
      </c>
      <c r="AP105" s="100">
        <f>SUMIF('Combined B-Piece P&amp;I CF'!$A:$A,AP$6,INDEX('Combined B-Piece P&amp;I CF'!$BN:$CN,0,MATCH($B105,'Combined B-Piece P&amp;I CF'!$BN$7:$CN$7,0)))</f>
        <v>0</v>
      </c>
      <c r="AQ105" s="100">
        <f>SUMIF('Combined B-Piece P&amp;I CF'!$A:$A,AQ$6,INDEX('Combined B-Piece P&amp;I CF'!$BN:$CN,0,MATCH($B105,'Combined B-Piece P&amp;I CF'!$BN$7:$CN$7,0)))</f>
        <v>0</v>
      </c>
      <c r="AR105" s="100">
        <f>SUMIF('Combined B-Piece P&amp;I CF'!$A:$A,AR$6,INDEX('Combined B-Piece P&amp;I CF'!$BN:$CN,0,MATCH($B105,'Combined B-Piece P&amp;I CF'!$BN$7:$CN$7,0)))</f>
        <v>0</v>
      </c>
      <c r="AS105" s="100">
        <f>SUMIF('Combined B-Piece P&amp;I CF'!$A:$A,AS$6,INDEX('Combined B-Piece P&amp;I CF'!$BN:$CN,0,MATCH($B105,'Combined B-Piece P&amp;I CF'!$BN$7:$CN$7,0)))</f>
        <v>0</v>
      </c>
      <c r="AT105" s="100">
        <f>SUMIF('Combined B-Piece P&amp;I CF'!$A:$A,AT$6,INDEX('Combined B-Piece P&amp;I CF'!$BN:$CN,0,MATCH($B105,'Combined B-Piece P&amp;I CF'!$BN$7:$CN$7,0)))</f>
        <v>0</v>
      </c>
      <c r="AU105" s="100">
        <f>SUMIF('Combined B-Piece P&amp;I CF'!$A:$A,AU$6,INDEX('Combined B-Piece P&amp;I CF'!$BN:$CN,0,MATCH($B105,'Combined B-Piece P&amp;I CF'!$BN$7:$CN$7,0)))</f>
        <v>0</v>
      </c>
      <c r="AV105" s="100">
        <f>SUMIF('Combined B-Piece P&amp;I CF'!$A:$A,AV$6,INDEX('Combined B-Piece P&amp;I CF'!$BN:$CN,0,MATCH($B105,'Combined B-Piece P&amp;I CF'!$BN$7:$CN$7,0)))</f>
        <v>0</v>
      </c>
      <c r="AW105" s="100">
        <f>SUMIF('Combined B-Piece P&amp;I CF'!$A:$A,AW$6,INDEX('Combined B-Piece P&amp;I CF'!$BN:$CN,0,MATCH($B105,'Combined B-Piece P&amp;I CF'!$BN$7:$CN$7,0)))</f>
        <v>0</v>
      </c>
      <c r="AX105" s="100">
        <f>SUMIF('Combined B-Piece P&amp;I CF'!$A:$A,AX$6,INDEX('Combined B-Piece P&amp;I CF'!$BN:$CN,0,MATCH($B105,'Combined B-Piece P&amp;I CF'!$BN$7:$CN$7,0)))</f>
        <v>0</v>
      </c>
      <c r="AY105" s="100">
        <f>SUMIF('Combined B-Piece P&amp;I CF'!$A:$A,AY$6,INDEX('Combined B-Piece P&amp;I CF'!$BN:$CN,0,MATCH($B105,'Combined B-Piece P&amp;I CF'!$BN$7:$CN$7,0)))</f>
        <v>0</v>
      </c>
      <c r="AZ105" s="100">
        <f>SUMIF('Combined B-Piece P&amp;I CF'!$A:$A,AZ$6,INDEX('Combined B-Piece P&amp;I CF'!$BN:$CN,0,MATCH($B105,'Combined B-Piece P&amp;I CF'!$BN$7:$CN$7,0)))</f>
        <v>0</v>
      </c>
      <c r="BA105" s="100">
        <f>SUMIF('Combined B-Piece P&amp;I CF'!$A:$A,BA$6,INDEX('Combined B-Piece P&amp;I CF'!$BN:$CN,0,MATCH($B105,'Combined B-Piece P&amp;I CF'!$BN$7:$CN$7,0)))</f>
        <v>0</v>
      </c>
      <c r="BB105" s="100">
        <f>SUMIF('Combined B-Piece P&amp;I CF'!$A:$A,BB$6,INDEX('Combined B-Piece P&amp;I CF'!$BN:$CN,0,MATCH($B105,'Combined B-Piece P&amp;I CF'!$BN$7:$CN$7,0)))</f>
        <v>0</v>
      </c>
      <c r="BC105" s="100">
        <f>SUMIF('Combined B-Piece P&amp;I CF'!$A:$A,BC$6,INDEX('Combined B-Piece P&amp;I CF'!$BN:$CN,0,MATCH($B105,'Combined B-Piece P&amp;I CF'!$BN$7:$CN$7,0)))</f>
        <v>0</v>
      </c>
      <c r="BD105" s="100">
        <f>SUMIF('Combined B-Piece P&amp;I CF'!$A:$A,BD$6,INDEX('Combined B-Piece P&amp;I CF'!$BN:$CN,0,MATCH($B105,'Combined B-Piece P&amp;I CF'!$BN$7:$CN$7,0)))</f>
        <v>0</v>
      </c>
      <c r="BE105" s="100">
        <f>SUMIF('Combined B-Piece P&amp;I CF'!$A:$A,BE$6,INDEX('Combined B-Piece P&amp;I CF'!$BN:$CN,0,MATCH($B105,'Combined B-Piece P&amp;I CF'!$BN$7:$CN$7,0)))</f>
        <v>0</v>
      </c>
      <c r="BF105" s="100">
        <f>SUMIF('Combined B-Piece P&amp;I CF'!$A:$A,BF$6,INDEX('Combined B-Piece P&amp;I CF'!$BN:$CN,0,MATCH($B105,'Combined B-Piece P&amp;I CF'!$BN$7:$CN$7,0)))</f>
        <v>0</v>
      </c>
      <c r="BG105" s="100">
        <f>SUMIF('Combined B-Piece P&amp;I CF'!$A:$A,BG$6,INDEX('Combined B-Piece P&amp;I CF'!$BN:$CN,0,MATCH($B105,'Combined B-Piece P&amp;I CF'!$BN$7:$CN$7,0)))</f>
        <v>0</v>
      </c>
      <c r="BH105" s="100">
        <f>SUMIF('Combined B-Piece P&amp;I CF'!$A:$A,BH$6,INDEX('Combined B-Piece P&amp;I CF'!$BN:$CN,0,MATCH($B105,'Combined B-Piece P&amp;I CF'!$BN$7:$CN$7,0)))</f>
        <v>0</v>
      </c>
      <c r="BI105" s="100">
        <f>SUMIF('Combined B-Piece P&amp;I CF'!$A:$A,BI$6,INDEX('Combined B-Piece P&amp;I CF'!$BN:$CN,0,MATCH($B105,'Combined B-Piece P&amp;I CF'!$BN$7:$CN$7,0)))</f>
        <v>0</v>
      </c>
      <c r="BJ105" s="100">
        <f>SUMIF('Combined B-Piece P&amp;I CF'!$A:$A,BJ$6,INDEX('Combined B-Piece P&amp;I CF'!$BN:$CN,0,MATCH($B105,'Combined B-Piece P&amp;I CF'!$BN$7:$CN$7,0)))</f>
        <v>0</v>
      </c>
      <c r="BK105" s="100">
        <f>SUMIF('Combined B-Piece P&amp;I CF'!$A:$A,BK$6,INDEX('Combined B-Piece P&amp;I CF'!$BN:$CN,0,MATCH($B105,'Combined B-Piece P&amp;I CF'!$BN$7:$CN$7,0)))</f>
        <v>0</v>
      </c>
      <c r="BL105" s="100">
        <f>SUMIF('Combined B-Piece P&amp;I CF'!$A:$A,BL$6,INDEX('Combined B-Piece P&amp;I CF'!$BN:$CN,0,MATCH($B105,'Combined B-Piece P&amp;I CF'!$BN$7:$CN$7,0)))</f>
        <v>0</v>
      </c>
      <c r="BM105" s="100">
        <f>SUMIF('Combined B-Piece P&amp;I CF'!$A:$A,BM$6,INDEX('Combined B-Piece P&amp;I CF'!$BN:$CN,0,MATCH($B105,'Combined B-Piece P&amp;I CF'!$BN$7:$CN$7,0)))</f>
        <v>0</v>
      </c>
      <c r="BN105" s="100">
        <f>SUMIF('Combined B-Piece P&amp;I CF'!$A:$A,BN$6,INDEX('Combined B-Piece P&amp;I CF'!$BN:$CN,0,MATCH($B105,'Combined B-Piece P&amp;I CF'!$BN$7:$CN$7,0)))</f>
        <v>0</v>
      </c>
      <c r="BO105" s="100">
        <f>SUMIF('Combined B-Piece P&amp;I CF'!$A:$A,BO$6,INDEX('Combined B-Piece P&amp;I CF'!$BN:$CN,0,MATCH($B105,'Combined B-Piece P&amp;I CF'!$BN$7:$CN$7,0)))</f>
        <v>0</v>
      </c>
      <c r="BP105" s="100">
        <f>SUMIF('Combined B-Piece P&amp;I CF'!$A:$A,BP$6,INDEX('Combined B-Piece P&amp;I CF'!$BN:$CN,0,MATCH($B105,'Combined B-Piece P&amp;I CF'!$BN$7:$CN$7,0)))</f>
        <v>0</v>
      </c>
      <c r="BQ105" s="100">
        <f>SUMIF('Combined B-Piece P&amp;I CF'!$A:$A,BQ$6,INDEX('Combined B-Piece P&amp;I CF'!$BN:$CN,0,MATCH($B105,'Combined B-Piece P&amp;I CF'!$BN$7:$CN$7,0)))</f>
        <v>0</v>
      </c>
      <c r="BR105" s="100">
        <f>SUMIF('Combined B-Piece P&amp;I CF'!$A:$A,BR$6,INDEX('Combined B-Piece P&amp;I CF'!$BN:$CN,0,MATCH($B105,'Combined B-Piece P&amp;I CF'!$BN$7:$CN$7,0)))</f>
        <v>0</v>
      </c>
      <c r="BS105" s="100">
        <f>SUMIF('Combined B-Piece P&amp;I CF'!$A:$A,BS$6,INDEX('Combined B-Piece P&amp;I CF'!$BN:$CN,0,MATCH($B105,'Combined B-Piece P&amp;I CF'!$BN$7:$CN$7,0)))</f>
        <v>0</v>
      </c>
      <c r="BT105" s="100">
        <f>SUMIF('Combined B-Piece P&amp;I CF'!$A:$A,BT$6,INDEX('Combined B-Piece P&amp;I CF'!$BN:$CN,0,MATCH($B105,'Combined B-Piece P&amp;I CF'!$BN$7:$CN$7,0)))</f>
        <v>0</v>
      </c>
      <c r="BU105" s="100">
        <f>SUMIF('Combined B-Piece P&amp;I CF'!$A:$A,BU$6,INDEX('Combined B-Piece P&amp;I CF'!$BN:$CN,0,MATCH($B105,'Combined B-Piece P&amp;I CF'!$BN$7:$CN$7,0)))</f>
        <v>0</v>
      </c>
      <c r="BV105" s="100">
        <f>SUMIF('Combined B-Piece P&amp;I CF'!$A:$A,BV$6,INDEX('Combined B-Piece P&amp;I CF'!$BN:$CN,0,MATCH($B105,'Combined B-Piece P&amp;I CF'!$BN$7:$CN$7,0)))</f>
        <v>0</v>
      </c>
      <c r="BW105" s="100">
        <f>SUMIF('Combined B-Piece P&amp;I CF'!$A:$A,BW$6,INDEX('Combined B-Piece P&amp;I CF'!$BN:$CN,0,MATCH($B105,'Combined B-Piece P&amp;I CF'!$BN$7:$CN$7,0)))</f>
        <v>0</v>
      </c>
      <c r="BX105" s="100">
        <f>SUMIF('Combined B-Piece P&amp;I CF'!$A:$A,BX$6,INDEX('Combined B-Piece P&amp;I CF'!$BN:$CN,0,MATCH($B105,'Combined B-Piece P&amp;I CF'!$BN$7:$CN$7,0)))</f>
        <v>0</v>
      </c>
      <c r="BY105" s="100">
        <f>SUMIF('Combined B-Piece P&amp;I CF'!$A:$A,BY$6,INDEX('Combined B-Piece P&amp;I CF'!$BN:$CN,0,MATCH($B105,'Combined B-Piece P&amp;I CF'!$BN$7:$CN$7,0)))</f>
        <v>0</v>
      </c>
      <c r="BZ105" s="100">
        <f>SUMIF('Combined B-Piece P&amp;I CF'!$A:$A,BZ$6,INDEX('Combined B-Piece P&amp;I CF'!$BN:$CN,0,MATCH($B105,'Combined B-Piece P&amp;I CF'!$BN$7:$CN$7,0)))</f>
        <v>0</v>
      </c>
      <c r="CA105" s="100">
        <f>SUMIF('Combined B-Piece P&amp;I CF'!$A:$A,CA$6,INDEX('Combined B-Piece P&amp;I CF'!$BN:$CN,0,MATCH($B105,'Combined B-Piece P&amp;I CF'!$BN$7:$CN$7,0)))</f>
        <v>0</v>
      </c>
      <c r="CB105" s="100">
        <f>SUMIF('Combined B-Piece P&amp;I CF'!$A:$A,CB$6,INDEX('Combined B-Piece P&amp;I CF'!$BN:$CN,0,MATCH($B105,'Combined B-Piece P&amp;I CF'!$BN$7:$CN$7,0)))</f>
        <v>830403.35</v>
      </c>
      <c r="CC105" s="100">
        <f>SUMIF('Combined B-Piece P&amp;I CF'!$A:$A,CC$6,INDEX('Combined B-Piece P&amp;I CF'!$BN:$CN,0,MATCH($B105,'Combined B-Piece P&amp;I CF'!$BN$7:$CN$7,0)))</f>
        <v>0</v>
      </c>
      <c r="CD105" s="100">
        <f>SUMIF('Combined B-Piece P&amp;I CF'!$A:$A,CD$6,INDEX('Combined B-Piece P&amp;I CF'!$BN:$CN,0,MATCH($B105,'Combined B-Piece P&amp;I CF'!$BN$7:$CN$7,0)))</f>
        <v>0</v>
      </c>
      <c r="CE105" s="100">
        <f>SUMIF('Combined B-Piece P&amp;I CF'!$A:$A,CE$6,INDEX('Combined B-Piece P&amp;I CF'!$BN:$CN,0,MATCH($B105,'Combined B-Piece P&amp;I CF'!$BN$7:$CN$7,0)))</f>
        <v>0</v>
      </c>
      <c r="CF105" s="100">
        <f>SUMIF('Combined B-Piece P&amp;I CF'!$A:$A,CF$6,INDEX('Combined B-Piece P&amp;I CF'!$BN:$CN,0,MATCH($B105,'Combined B-Piece P&amp;I CF'!$BN$7:$CN$7,0)))</f>
        <v>0</v>
      </c>
      <c r="CG105" s="100">
        <f>SUMIF('Combined B-Piece P&amp;I CF'!$A:$A,CG$6,INDEX('Combined B-Piece P&amp;I CF'!$BN:$CN,0,MATCH($B105,'Combined B-Piece P&amp;I CF'!$BN$7:$CN$7,0)))</f>
        <v>0</v>
      </c>
      <c r="CH105" s="100">
        <f>SUMIF('Combined B-Piece P&amp;I CF'!$A:$A,CH$6,INDEX('Combined B-Piece P&amp;I CF'!$BN:$CN,0,MATCH($B105,'Combined B-Piece P&amp;I CF'!$BN$7:$CN$7,0)))</f>
        <v>0</v>
      </c>
      <c r="CI105" s="100">
        <f>SUMIF('Combined B-Piece P&amp;I CF'!$A:$A,CI$6,INDEX('Combined B-Piece P&amp;I CF'!$BN:$CN,0,MATCH($B105,'Combined B-Piece P&amp;I CF'!$BN$7:$CN$7,0)))</f>
        <v>0</v>
      </c>
      <c r="CJ105" s="100">
        <f>SUMIF('Combined B-Piece P&amp;I CF'!$A:$A,CJ$6,INDEX('Combined B-Piece P&amp;I CF'!$BN:$CN,0,MATCH($B105,'Combined B-Piece P&amp;I CF'!$BN$7:$CN$7,0)))</f>
        <v>0</v>
      </c>
      <c r="CK105" s="100">
        <f>SUMIF('Combined B-Piece P&amp;I CF'!$A:$A,CK$6,INDEX('Combined B-Piece P&amp;I CF'!$BN:$CN,0,MATCH($B105,'Combined B-Piece P&amp;I CF'!$BN$7:$CN$7,0)))</f>
        <v>0</v>
      </c>
      <c r="CL105" s="100">
        <f>SUMIF('Combined B-Piece P&amp;I CF'!$A:$A,CL$6,INDEX('Combined B-Piece P&amp;I CF'!$BN:$CN,0,MATCH($B105,'Combined B-Piece P&amp;I CF'!$BN$7:$CN$7,0)))</f>
        <v>0</v>
      </c>
      <c r="CM105" s="100">
        <f>SUMIF('Combined B-Piece P&amp;I CF'!$A:$A,CM$6,INDEX('Combined B-Piece P&amp;I CF'!$BN:$CN,0,MATCH($B105,'Combined B-Piece P&amp;I CF'!$BN$7:$CN$7,0)))</f>
        <v>-830403.35</v>
      </c>
      <c r="CN105" s="100">
        <f>SUMIF('Combined B-Piece P&amp;I CF'!$A:$A,CN$6,INDEX('Combined B-Piece P&amp;I CF'!$BN:$CN,0,MATCH($B105,'Combined B-Piece P&amp;I CF'!$BN$7:$CN$7,0)))</f>
        <v>0</v>
      </c>
      <c r="CO105" s="100">
        <f>SUMIF('Combined B-Piece P&amp;I CF'!$A:$A,CO$6,INDEX('Combined B-Piece P&amp;I CF'!$BN:$CN,0,MATCH($B105,'Combined B-Piece P&amp;I CF'!$BN$7:$CN$7,0)))</f>
        <v>0</v>
      </c>
      <c r="CP105" s="100">
        <f>SUMIF('Combined B-Piece P&amp;I CF'!$A:$A,CP$6,INDEX('Combined B-Piece P&amp;I CF'!$BN:$CN,0,MATCH($B105,'Combined B-Piece P&amp;I CF'!$BN$7:$CN$7,0)))</f>
        <v>0</v>
      </c>
      <c r="CQ105" s="100">
        <f>SUMIF('Combined B-Piece P&amp;I CF'!$A:$A,CQ$6,INDEX('Combined B-Piece P&amp;I CF'!$BN:$CN,0,MATCH($B105,'Combined B-Piece P&amp;I CF'!$BN$7:$CN$7,0)))</f>
        <v>0</v>
      </c>
      <c r="CR105" s="100">
        <f>SUMIF('Combined B-Piece P&amp;I CF'!$A:$A,CR$6,INDEX('Combined B-Piece P&amp;I CF'!$BN:$CN,0,MATCH($B105,'Combined B-Piece P&amp;I CF'!$BN$7:$CN$7,0)))</f>
        <v>0</v>
      </c>
      <c r="CS105" s="100">
        <f>SUMIF('Combined B-Piece P&amp;I CF'!$A:$A,CS$6,INDEX('Combined B-Piece P&amp;I CF'!$BN:$CN,0,MATCH($B105,'Combined B-Piece P&amp;I CF'!$BN$7:$CN$7,0)))</f>
        <v>0</v>
      </c>
      <c r="CT105" s="100">
        <f>SUMIF('Combined B-Piece P&amp;I CF'!$A:$A,CT$6,INDEX('Combined B-Piece P&amp;I CF'!$BN:$CN,0,MATCH($B105,'Combined B-Piece P&amp;I CF'!$BN$7:$CN$7,0)))</f>
        <v>0</v>
      </c>
      <c r="CU105" s="100">
        <f>SUMIF('Combined B-Piece P&amp;I CF'!$A:$A,CU$6,INDEX('Combined B-Piece P&amp;I CF'!$BN:$CN,0,MATCH($B105,'Combined B-Piece P&amp;I CF'!$BN$7:$CN$7,0)))</f>
        <v>289.22000000000003</v>
      </c>
      <c r="CV105" s="100">
        <f>SUMIF('Combined B-Piece P&amp;I CF'!$A:$A,CV$6,INDEX('Combined B-Piece P&amp;I CF'!$BN:$CN,0,MATCH($B105,'Combined B-Piece P&amp;I CF'!$BN$7:$CN$7,0)))</f>
        <v>0</v>
      </c>
      <c r="CW105" s="100">
        <f>SUMIF('Combined B-Piece P&amp;I CF'!$A:$A,CW$6,INDEX('Combined B-Piece P&amp;I CF'!$BN:$CN,0,MATCH($B105,'Combined B-Piece P&amp;I CF'!$BN$7:$CN$7,0)))</f>
        <v>0</v>
      </c>
      <c r="CX105" s="100">
        <f>SUMIF('Combined B-Piece P&amp;I CF'!$A:$A,CX$6,INDEX('Combined B-Piece P&amp;I CF'!$BN:$CN,0,MATCH($B105,'Combined B-Piece P&amp;I CF'!$BN$7:$CN$7,0)))</f>
        <v>0</v>
      </c>
      <c r="CY105" s="100">
        <f>SUMIF('Combined B-Piece P&amp;I CF'!$A:$A,CY$6,INDEX('Combined B-Piece P&amp;I CF'!$BN:$CN,0,MATCH($B105,'Combined B-Piece P&amp;I CF'!$BN$7:$CN$7,0)))</f>
        <v>0</v>
      </c>
      <c r="CZ105" s="100">
        <f>SUMIF('Combined B-Piece P&amp;I CF'!$A:$A,CZ$6,INDEX('Combined B-Piece P&amp;I CF'!$BN:$CN,0,MATCH($B105,'Combined B-Piece P&amp;I CF'!$BN$7:$CN$7,0)))</f>
        <v>0</v>
      </c>
      <c r="DA105" s="100">
        <f>SUMIF('Combined B-Piece P&amp;I CF'!$A:$A,DA$6,INDEX('Combined B-Piece P&amp;I CF'!$BN:$CN,0,MATCH($B105,'Combined B-Piece P&amp;I CF'!$BN$7:$CN$7,0)))</f>
        <v>0</v>
      </c>
      <c r="DB105" s="100">
        <f>SUMIF('Combined B-Piece P&amp;I CF'!$A:$A,DB$6,INDEX('Combined B-Piece P&amp;I CF'!$BN:$CN,0,MATCH($B105,'Combined B-Piece P&amp;I CF'!$BN$7:$CN$7,0)))</f>
        <v>0</v>
      </c>
      <c r="DC105" s="100">
        <f>SUMIF('Combined B-Piece P&amp;I CF'!$A:$A,DC$6,INDEX('Combined B-Piece P&amp;I CF'!$BN:$CN,0,MATCH($B105,'Combined B-Piece P&amp;I CF'!$BN$7:$CN$7,0)))</f>
        <v>0</v>
      </c>
      <c r="DD105" s="100">
        <f>SUMIF('Combined B-Piece P&amp;I CF'!$A:$A,DD$6,INDEX('Combined B-Piece P&amp;I CF'!$BN:$CN,0,MATCH($B105,'Combined B-Piece P&amp;I CF'!$BN$7:$CN$7,0)))</f>
        <v>0</v>
      </c>
      <c r="DE105" s="100">
        <f>SUMIF('Combined B-Piece P&amp;I CF'!$A:$A,DE$6,INDEX('Combined B-Piece P&amp;I CF'!$BN:$CN,0,MATCH($B105,'Combined B-Piece P&amp;I CF'!$BN$7:$CN$7,0)))</f>
        <v>0</v>
      </c>
      <c r="DF105" s="100">
        <f>SUMIF('Combined B-Piece P&amp;I CF'!$A:$A,DF$6,INDEX('Combined B-Piece P&amp;I CF'!$BN:$CN,0,MATCH($B105,'Combined B-Piece P&amp;I CF'!$BN$7:$CN$7,0)))</f>
        <v>0</v>
      </c>
      <c r="DG105" s="100">
        <f>SUMIF('Combined B-Piece P&amp;I CF'!$A:$A,DG$6,INDEX('Combined B-Piece P&amp;I CF'!$BN:$CN,0,MATCH($B105,'Combined B-Piece P&amp;I CF'!$BN$7:$CN$7,0)))</f>
        <v>0</v>
      </c>
      <c r="DH105" s="100">
        <f>SUMIF('Combined B-Piece P&amp;I CF'!$A:$A,DH$6,INDEX('Combined B-Piece P&amp;I CF'!$BN:$CN,0,MATCH($B105,'Combined B-Piece P&amp;I CF'!$BN$7:$CN$7,0)))</f>
        <v>0</v>
      </c>
      <c r="DI105" s="100">
        <f>SUMIF('Combined B-Piece P&amp;I CF'!$A:$A,DI$6,INDEX('Combined B-Piece P&amp;I CF'!$BN:$CN,0,MATCH($B105,'Combined B-Piece P&amp;I CF'!$BN$7:$CN$7,0)))</f>
        <v>0</v>
      </c>
      <c r="DJ105" s="100">
        <f>SUMIF('Combined B-Piece P&amp;I CF'!$A:$A,DJ$6,INDEX('Combined B-Piece P&amp;I CF'!$BN:$CN,0,MATCH($B105,'Combined B-Piece P&amp;I CF'!$BN$7:$CN$7,0)))</f>
        <v>0</v>
      </c>
      <c r="DK105" s="100">
        <f>SUMIF('Combined B-Piece P&amp;I CF'!$A:$A,DK$6,INDEX('Combined B-Piece P&amp;I CF'!$BN:$CN,0,MATCH($B105,'Combined B-Piece P&amp;I CF'!$BN$7:$CN$7,0)))</f>
        <v>0</v>
      </c>
      <c r="DL105" s="100">
        <f>SUMIF('Combined B-Piece P&amp;I CF'!$A:$A,DL$6,INDEX('Combined B-Piece P&amp;I CF'!$BN:$CN,0,MATCH($B105,'Combined B-Piece P&amp;I CF'!$BN$7:$CN$7,0)))</f>
        <v>0</v>
      </c>
      <c r="DM105" s="100">
        <f>SUMIF('Combined B-Piece P&amp;I CF'!$A:$A,DM$6,INDEX('Combined B-Piece P&amp;I CF'!$BN:$CN,0,MATCH($B105,'Combined B-Piece P&amp;I CF'!$BN$7:$CN$7,0)))</f>
        <v>0</v>
      </c>
      <c r="DN105" s="100">
        <f>SUMIF('Combined B-Piece P&amp;I CF'!$A:$A,DN$6,INDEX('Combined B-Piece P&amp;I CF'!$BN:$CN,0,MATCH($B105,'Combined B-Piece P&amp;I CF'!$BN$7:$CN$7,0)))</f>
        <v>0</v>
      </c>
      <c r="DO105" s="100">
        <f>SUMIF('Combined B-Piece P&amp;I CF'!$A:$A,DO$6,INDEX('Combined B-Piece P&amp;I CF'!$BN:$CN,0,MATCH($B105,'Combined B-Piece P&amp;I CF'!$BN$7:$CN$7,0)))</f>
        <v>9292126.5500000007</v>
      </c>
      <c r="DP105" s="100">
        <f>SUMIF('Combined B-Piece P&amp;I CF'!$A:$A,DP$6,INDEX('Combined B-Piece P&amp;I CF'!$BN:$CN,0,MATCH($B105,'Combined B-Piece P&amp;I CF'!$BN$7:$CN$7,0)))</f>
        <v>0</v>
      </c>
      <c r="DQ105" s="100">
        <f>SUMIF('Combined B-Piece P&amp;I CF'!$A:$A,DQ$6,INDEX('Combined B-Piece P&amp;I CF'!$BN:$CN,0,MATCH($B105,'Combined B-Piece P&amp;I CF'!$BN$7:$CN$7,0)))</f>
        <v>0</v>
      </c>
      <c r="DR105" s="100">
        <f>SUMIF('Combined B-Piece P&amp;I CF'!$A:$A,DR$6,INDEX('Combined B-Piece P&amp;I CF'!$BN:$CN,0,MATCH($B105,'Combined B-Piece P&amp;I CF'!$BN$7:$CN$7,0)))</f>
        <v>0</v>
      </c>
      <c r="DS105" s="100">
        <f>SUMIF('Combined B-Piece P&amp;I CF'!$A:$A,DS$6,INDEX('Combined B-Piece P&amp;I CF'!$BN:$CN,0,MATCH($B105,'Combined B-Piece P&amp;I CF'!$BN$7:$CN$7,0)))</f>
        <v>-586768.66</v>
      </c>
      <c r="DT105" s="100">
        <f>SUMIF('Combined B-Piece P&amp;I CF'!$A:$A,DT$6,INDEX('Combined B-Piece P&amp;I CF'!$BN:$CN,0,MATCH($B105,'Combined B-Piece P&amp;I CF'!$BN$7:$CN$7,0)))</f>
        <v>0</v>
      </c>
      <c r="DU105" s="100">
        <f>SUMIF('Combined B-Piece P&amp;I CF'!$A:$A,DU$6,INDEX('Combined B-Piece P&amp;I CF'!$BN:$CN,0,MATCH($B105,'Combined B-Piece P&amp;I CF'!$BN$7:$CN$7,0)))</f>
        <v>0</v>
      </c>
      <c r="DV105" s="100">
        <f>SUMIF('Combined B-Piece P&amp;I CF'!$A:$A,DV$6,INDEX('Combined B-Piece P&amp;I CF'!$BN:$CN,0,MATCH($B105,'Combined B-Piece P&amp;I CF'!$BN$7:$CN$7,0)))</f>
        <v>0</v>
      </c>
      <c r="DW105" s="100">
        <f>SUMIF('Combined B-Piece P&amp;I CF'!$A:$A,DW$6,INDEX('Combined B-Piece P&amp;I CF'!$BN:$CN,0,MATCH($B105,'Combined B-Piece P&amp;I CF'!$BN$7:$CN$7,0)))</f>
        <v>0</v>
      </c>
      <c r="DX105" s="100">
        <f>SUMIF('Combined B-Piece P&amp;I CF'!$A:$A,DX$6,INDEX('Combined B-Piece P&amp;I CF'!$BN:$CN,0,MATCH($B105,'Combined B-Piece P&amp;I CF'!$BN$7:$CN$7,0)))</f>
        <v>0</v>
      </c>
      <c r="DY105" s="100">
        <f>SUMIF('Combined B-Piece P&amp;I CF'!$A:$A,DY$6,INDEX('Combined B-Piece P&amp;I CF'!$BN:$CN,0,MATCH($B105,'Combined B-Piece P&amp;I CF'!$BN$7:$CN$7,0)))</f>
        <v>0</v>
      </c>
      <c r="DZ105" s="100">
        <f>SUMIF('Combined B-Piece P&amp;I CF'!$A:$A,DZ$6,INDEX('Combined B-Piece P&amp;I CF'!$BN:$CN,0,MATCH($B105,'Combined B-Piece P&amp;I CF'!$BN$7:$CN$7,0)))</f>
        <v>0</v>
      </c>
      <c r="EA105" s="100">
        <f>SUMIF('Combined B-Piece P&amp;I CF'!$A:$A,EA$6,INDEX('Combined B-Piece P&amp;I CF'!$BN:$CN,0,MATCH($B105,'Combined B-Piece P&amp;I CF'!$BN$7:$CN$7,0)))</f>
        <v>0</v>
      </c>
      <c r="EB105" s="100">
        <f>SUMIF('Combined B-Piece P&amp;I CF'!$A:$A,EB$6,INDEX('Combined B-Piece P&amp;I CF'!$BN:$CN,0,MATCH($B105,'Combined B-Piece P&amp;I CF'!$BN$7:$CN$7,0)))</f>
        <v>0</v>
      </c>
      <c r="EC105" s="100">
        <f>SUMIF('Combined B-Piece P&amp;I CF'!$A:$A,EC$6,INDEX('Combined B-Piece P&amp;I CF'!$BN:$CN,0,MATCH($B105,'Combined B-Piece P&amp;I CF'!$BN$7:$CN$7,0)))</f>
        <v>0</v>
      </c>
      <c r="ED105" s="100">
        <f>SUMIF('Combined B-Piece P&amp;I CF'!$A:$A,ED$6,INDEX('Combined B-Piece P&amp;I CF'!$BN:$CN,0,MATCH($B105,'Combined B-Piece P&amp;I CF'!$BN$7:$CN$7,0)))</f>
        <v>0</v>
      </c>
      <c r="EE105" s="100">
        <f>SUMIF('Combined B-Piece P&amp;I CF'!$A:$A,EE$6,INDEX('Combined B-Piece P&amp;I CF'!$BN:$CN,0,MATCH($B105,'Combined B-Piece P&amp;I CF'!$BN$7:$CN$7,0)))</f>
        <v>0</v>
      </c>
      <c r="EF105" s="100">
        <f>SUMIF('Combined B-Piece P&amp;I CF'!$A:$A,EF$6,INDEX('Combined B-Piece P&amp;I CF'!$BN:$CN,0,MATCH($B105,'Combined B-Piece P&amp;I CF'!$BN$7:$CN$7,0)))</f>
        <v>0</v>
      </c>
      <c r="EG105" s="100">
        <f>SUMIF('Combined B-Piece P&amp;I CF'!$A:$A,EG$6,INDEX('Combined B-Piece P&amp;I CF'!$BN:$CN,0,MATCH($B105,'Combined B-Piece P&amp;I CF'!$BN$7:$CN$7,0)))</f>
        <v>0</v>
      </c>
      <c r="EH105" s="100">
        <f>SUMIF('Combined B-Piece P&amp;I CF'!$A:$A,EH$6,INDEX('Combined B-Piece P&amp;I CF'!$BN:$CN,0,MATCH($B105,'Combined B-Piece P&amp;I CF'!$BN$7:$CN$7,0)))</f>
        <v>0</v>
      </c>
      <c r="EI105" s="100">
        <f>SUMIF('Combined B-Piece P&amp;I CF'!$A:$A,EI$6,INDEX('Combined B-Piece P&amp;I CF'!$BN:$CN,0,MATCH($B105,'Combined B-Piece P&amp;I CF'!$BN$7:$CN$7,0)))</f>
        <v>0</v>
      </c>
      <c r="EJ105" s="100">
        <f>SUMIF('Combined B-Piece P&amp;I CF'!$A:$A,EJ$6,INDEX('Combined B-Piece P&amp;I CF'!$BN:$CN,0,MATCH($B105,'Combined B-Piece P&amp;I CF'!$BN$7:$CN$7,0)))</f>
        <v>0</v>
      </c>
      <c r="EK105" s="100">
        <f>SUMIF('Combined B-Piece P&amp;I CF'!$A:$A,EK$6,INDEX('Combined B-Piece P&amp;I CF'!$BN:$CN,0,MATCH($B105,'Combined B-Piece P&amp;I CF'!$BN$7:$CN$7,0)))</f>
        <v>0</v>
      </c>
      <c r="EL105" s="100">
        <f>SUMIF('Combined B-Piece P&amp;I CF'!$A:$A,EL$6,INDEX('Combined B-Piece P&amp;I CF'!$BN:$CN,0,MATCH($B105,'Combined B-Piece P&amp;I CF'!$BN$7:$CN$7,0)))</f>
        <v>0</v>
      </c>
      <c r="EM105" s="100">
        <f>SUMIF('Combined B-Piece P&amp;I CF'!$A:$A,EM$6,INDEX('Combined B-Piece P&amp;I CF'!$BN:$CN,0,MATCH($B105,'Combined B-Piece P&amp;I CF'!$BN$7:$CN$7,0)))</f>
        <v>0</v>
      </c>
      <c r="EN105" s="100">
        <f>SUMIF('Combined B-Piece P&amp;I CF'!$A:$A,EN$6,INDEX('Combined B-Piece P&amp;I CF'!$BN:$CN,0,MATCH($B105,'Combined B-Piece P&amp;I CF'!$BN$7:$CN$7,0)))</f>
        <v>0</v>
      </c>
      <c r="EO105" s="100">
        <f>SUMIF('Combined B-Piece P&amp;I CF'!$A:$A,EO$6,INDEX('Combined B-Piece P&amp;I CF'!$BN:$CN,0,MATCH($B105,'Combined B-Piece P&amp;I CF'!$BN$7:$CN$7,0)))</f>
        <v>0</v>
      </c>
      <c r="EP105" s="100">
        <f>SUMIF('Combined B-Piece P&amp;I CF'!$A:$A,EP$6,INDEX('Combined B-Piece P&amp;I CF'!$BN:$CN,0,MATCH($B105,'Combined B-Piece P&amp;I CF'!$BN$7:$CN$7,0)))</f>
        <v>0</v>
      </c>
      <c r="EQ105" s="100">
        <f>SUMIF('Combined B-Piece P&amp;I CF'!$A:$A,EQ$6,INDEX('Combined B-Piece P&amp;I CF'!$BN:$CN,0,MATCH($B105,'Combined B-Piece P&amp;I CF'!$BN$7:$CN$7,0)))</f>
        <v>5725497.6574970484</v>
      </c>
      <c r="ER105" s="100">
        <f>SUMIF('Combined B-Piece P&amp;I CF'!$A:$A,ER$6,INDEX('Combined B-Piece P&amp;I CF'!$BN:$CN,0,MATCH($B105,'Combined B-Piece P&amp;I CF'!$BN$7:$CN$7,0)))</f>
        <v>0</v>
      </c>
      <c r="ES105" s="100">
        <f>SUMIF('Combined B-Piece P&amp;I CF'!$A:$A,ES$6,INDEX('Combined B-Piece P&amp;I CF'!$BN:$CN,0,MATCH($B105,'Combined B-Piece P&amp;I CF'!$BN$7:$CN$7,0)))</f>
        <v>527813.77954824304</v>
      </c>
      <c r="ET105" s="100">
        <f>SUMIF('Combined B-Piece P&amp;I CF'!$A:$A,ET$6,INDEX('Combined B-Piece P&amp;I CF'!$BN:$CN,0,MATCH($B105,'Combined B-Piece P&amp;I CF'!$BN$7:$CN$7,0)))</f>
        <v>0</v>
      </c>
      <c r="EU105" s="100">
        <f>SUMIF('Combined B-Piece P&amp;I CF'!$A:$A,EU$6,INDEX('Combined B-Piece P&amp;I CF'!$BN:$CN,0,MATCH($B105,'Combined B-Piece P&amp;I CF'!$BN$7:$CN$7,0)))</f>
        <v>0</v>
      </c>
      <c r="EV105" s="100">
        <f>SUMIF('Combined B-Piece P&amp;I CF'!$A:$A,EV$6,INDEX('Combined B-Piece P&amp;I CF'!$BN:$CN,0,MATCH($B105,'Combined B-Piece P&amp;I CF'!$BN$7:$CN$7,0)))</f>
        <v>0</v>
      </c>
      <c r="EW105" s="100">
        <f>SUMIF('Combined B-Piece P&amp;I CF'!$A:$A,EW$6,INDEX('Combined B-Piece P&amp;I CF'!$BN:$CN,0,MATCH($B105,'Combined B-Piece P&amp;I CF'!$BN$7:$CN$7,0)))</f>
        <v>0</v>
      </c>
      <c r="EX105" s="100">
        <f>SUMIF('Combined B-Piece P&amp;I CF'!$A:$A,EX$6,INDEX('Combined B-Piece P&amp;I CF'!$BN:$CN,0,MATCH($B105,'Combined B-Piece P&amp;I CF'!$BN$7:$CN$7,0)))</f>
        <v>0</v>
      </c>
      <c r="EY105" s="100">
        <f>SUMIF('Combined B-Piece P&amp;I CF'!$A:$A,EY$6,INDEX('Combined B-Piece P&amp;I CF'!$BN:$CN,0,MATCH($B105,'Combined B-Piece P&amp;I CF'!$BN$7:$CN$7,0)))</f>
        <v>0</v>
      </c>
      <c r="EZ105" s="100">
        <f>SUMIF('Combined B-Piece P&amp;I CF'!$A:$A,EZ$6,INDEX('Combined B-Piece P&amp;I CF'!$BN:$CN,0,MATCH($B105,'Combined B-Piece P&amp;I CF'!$BN$7:$CN$7,0)))</f>
        <v>97511.520960376001</v>
      </c>
      <c r="FA105" s="100">
        <f>SUMIF('Combined B-Piece P&amp;I CF'!$A:$A,FA$6,INDEX('Combined B-Piece P&amp;I CF'!$BN:$CN,0,MATCH($B105,'Combined B-Piece P&amp;I CF'!$BN$7:$CN$7,0)))</f>
        <v>0</v>
      </c>
      <c r="FB105" s="100">
        <f>SUMIF('Combined B-Piece P&amp;I CF'!$A:$A,FB$6,INDEX('Combined B-Piece P&amp;I CF'!$BN:$CN,0,MATCH($B105,'Combined B-Piece P&amp;I CF'!$BN$7:$CN$7,0)))</f>
        <v>0</v>
      </c>
      <c r="FC105" s="100">
        <f>SUMIF('Combined B-Piece P&amp;I CF'!$A:$A,FC$6,INDEX('Combined B-Piece P&amp;I CF'!$BN:$CN,0,MATCH($B105,'Combined B-Piece P&amp;I CF'!$BN$7:$CN$7,0)))</f>
        <v>0</v>
      </c>
      <c r="FD105" s="100">
        <f>SUMIF('Combined B-Piece P&amp;I CF'!$A:$A,FD$6,INDEX('Combined B-Piece P&amp;I CF'!$BN:$CN,0,MATCH($B105,'Combined B-Piece P&amp;I CF'!$BN$7:$CN$7,0)))</f>
        <v>357970.72779677802</v>
      </c>
      <c r="FE105" s="100">
        <f>SUMIF('Combined B-Piece P&amp;I CF'!$A:$A,FE$6,INDEX('Combined B-Piece P&amp;I CF'!$BN:$CN,0,MATCH($B105,'Combined B-Piece P&amp;I CF'!$BN$7:$CN$7,0)))</f>
        <v>2055210.6661923709</v>
      </c>
      <c r="FF105" s="100">
        <f>SUMIF('Combined B-Piece P&amp;I CF'!$A:$A,FF$6,INDEX('Combined B-Piece P&amp;I CF'!$BN:$CN,0,MATCH($B105,'Combined B-Piece P&amp;I CF'!$BN$7:$CN$7,0)))</f>
        <v>0</v>
      </c>
      <c r="FG105" s="100">
        <f>SUMIF('Combined B-Piece P&amp;I CF'!$A:$A,FG$6,INDEX('Combined B-Piece P&amp;I CF'!$BN:$CN,0,MATCH($B105,'Combined B-Piece P&amp;I CF'!$BN$7:$CN$7,0)))</f>
        <v>0</v>
      </c>
      <c r="FH105" s="100">
        <f>SUMIF('Combined B-Piece P&amp;I CF'!$A:$A,FH$6,INDEX('Combined B-Piece P&amp;I CF'!$BN:$CN,0,MATCH($B105,'Combined B-Piece P&amp;I CF'!$BN$7:$CN$7,0)))</f>
        <v>0</v>
      </c>
      <c r="FI105" s="100">
        <f>SUMIF('Combined B-Piece P&amp;I CF'!$A:$A,FI$6,INDEX('Combined B-Piece P&amp;I CF'!$BN:$CN,0,MATCH($B105,'Combined B-Piece P&amp;I CF'!$BN$7:$CN$7,0)))</f>
        <v>0</v>
      </c>
      <c r="FJ105" s="100">
        <f>SUMIF('Combined B-Piece P&amp;I CF'!$A:$A,FJ$6,INDEX('Combined B-Piece P&amp;I CF'!$BN:$CN,0,MATCH($B105,'Combined B-Piece P&amp;I CF'!$BN$7:$CN$7,0)))</f>
        <v>0</v>
      </c>
      <c r="FK105" s="100">
        <f>SUMIF('Combined B-Piece P&amp;I CF'!$A:$A,FK$6,INDEX('Combined B-Piece P&amp;I CF'!$BN:$CN,0,MATCH($B105,'Combined B-Piece P&amp;I CF'!$BN$7:$CN$7,0)))</f>
        <v>0</v>
      </c>
      <c r="FL105" s="100">
        <f>SUMIF('Combined B-Piece P&amp;I CF'!$A:$A,FL$6,INDEX('Combined B-Piece P&amp;I CF'!$BN:$CN,0,MATCH($B105,'Combined B-Piece P&amp;I CF'!$BN$7:$CN$7,0)))</f>
        <v>0</v>
      </c>
      <c r="FM105" s="100">
        <f>SUMIF('Combined B-Piece P&amp;I CF'!$A:$A,FM$6,INDEX('Combined B-Piece P&amp;I CF'!$BN:$CN,0,MATCH($B105,'Combined B-Piece P&amp;I CF'!$BN$7:$CN$7,0)))</f>
        <v>0</v>
      </c>
      <c r="FN105" s="100">
        <f>SUMIF('Combined B-Piece P&amp;I CF'!$A:$A,FN$6,INDEX('Combined B-Piece P&amp;I CF'!$BN:$CN,0,MATCH($B105,'Combined B-Piece P&amp;I CF'!$BN$7:$CN$7,0)))</f>
        <v>0</v>
      </c>
      <c r="FO105" s="100">
        <f>SUMIF('Combined B-Piece P&amp;I CF'!$A:$A,FO$6,INDEX('Combined B-Piece P&amp;I CF'!$BN:$CN,0,MATCH($B105,'Combined B-Piece P&amp;I CF'!$BN$7:$CN$7,0)))</f>
        <v>0</v>
      </c>
      <c r="FP105" s="100">
        <f>SUMIF('Combined B-Piece P&amp;I CF'!$A:$A,FP$6,INDEX('Combined B-Piece P&amp;I CF'!$BN:$CN,0,MATCH($B105,'Combined B-Piece P&amp;I CF'!$BN$7:$CN$7,0)))</f>
        <v>0</v>
      </c>
      <c r="FQ105" s="100">
        <f>SUMIF('Combined B-Piece P&amp;I CF'!$A:$A,FQ$6,INDEX('Combined B-Piece P&amp;I CF'!$BN:$CN,0,MATCH($B105,'Combined B-Piece P&amp;I CF'!$BN$7:$CN$7,0)))</f>
        <v>0</v>
      </c>
      <c r="FR105" s="100">
        <f>SUMIF('Combined B-Piece P&amp;I CF'!$A:$A,FR$6,INDEX('Combined B-Piece P&amp;I CF'!$BN:$CN,0,MATCH($B105,'Combined B-Piece P&amp;I CF'!$BN$7:$CN$7,0)))</f>
        <v>0</v>
      </c>
      <c r="FS105" s="100">
        <f>SUMIF('Combined B-Piece P&amp;I CF'!$A:$A,FS$6,INDEX('Combined B-Piece P&amp;I CF'!$BN:$CN,0,MATCH($B105,'Combined B-Piece P&amp;I CF'!$BN$7:$CN$7,0)))</f>
        <v>0</v>
      </c>
      <c r="FT105" s="100">
        <f>SUMIF('Combined B-Piece P&amp;I CF'!$A:$A,FT$6,INDEX('Combined B-Piece P&amp;I CF'!$BN:$CN,0,MATCH($B105,'Combined B-Piece P&amp;I CF'!$BN$7:$CN$7,0)))</f>
        <v>0</v>
      </c>
      <c r="FU105" s="100">
        <f>SUMIF('Combined B-Piece P&amp;I CF'!$A:$A,FU$6,INDEX('Combined B-Piece P&amp;I CF'!$BN:$CN,0,MATCH($B105,'Combined B-Piece P&amp;I CF'!$BN$7:$CN$7,0)))</f>
        <v>0</v>
      </c>
      <c r="FV105" s="100">
        <f>SUMIF('Combined B-Piece P&amp;I CF'!$A:$A,FV$6,INDEX('Combined B-Piece P&amp;I CF'!$BN:$CN,0,MATCH($B105,'Combined B-Piece P&amp;I CF'!$BN$7:$CN$7,0)))</f>
        <v>0</v>
      </c>
      <c r="FW105" s="100">
        <f>SUMIF('Combined B-Piece P&amp;I CF'!$A:$A,FW$6,INDEX('Combined B-Piece P&amp;I CF'!$BN:$CN,0,MATCH($B105,'Combined B-Piece P&amp;I CF'!$BN$7:$CN$7,0)))</f>
        <v>0</v>
      </c>
      <c r="FX105" s="100">
        <f>SUMIF('Combined B-Piece P&amp;I CF'!$A:$A,FX$6,INDEX('Combined B-Piece P&amp;I CF'!$BN:$CN,0,MATCH($B105,'Combined B-Piece P&amp;I CF'!$BN$7:$CN$7,0)))</f>
        <v>0</v>
      </c>
      <c r="FY105" s="100">
        <f>SUMIF('Combined B-Piece P&amp;I CF'!$A:$A,FY$6,INDEX('Combined B-Piece P&amp;I CF'!$BN:$CN,0,MATCH($B105,'Combined B-Piece P&amp;I CF'!$BN$7:$CN$7,0)))</f>
        <v>0</v>
      </c>
      <c r="FZ105" s="100">
        <f>SUMIF('Combined B-Piece P&amp;I CF'!$A:$A,FZ$6,INDEX('Combined B-Piece P&amp;I CF'!$BN:$CN,0,MATCH($B105,'Combined B-Piece P&amp;I CF'!$BN$7:$CN$7,0)))</f>
        <v>0</v>
      </c>
      <c r="GA105" s="100">
        <f>SUMIF('Combined B-Piece P&amp;I CF'!$A:$A,GA$6,INDEX('Combined B-Piece P&amp;I CF'!$BN:$CN,0,MATCH($B105,'Combined B-Piece P&amp;I CF'!$BN$7:$CN$7,0)))</f>
        <v>0</v>
      </c>
      <c r="GB105" s="100">
        <f>SUMIF('Combined B-Piece P&amp;I CF'!$A:$A,GB$6,INDEX('Combined B-Piece P&amp;I CF'!$BN:$CN,0,MATCH($B105,'Combined B-Piece P&amp;I CF'!$BN$7:$CN$7,0)))</f>
        <v>0</v>
      </c>
      <c r="GC105" s="100">
        <f>SUMIF('Combined B-Piece P&amp;I CF'!$A:$A,GC$6,INDEX('Combined B-Piece P&amp;I CF'!$BN:$CN,0,MATCH($B105,'Combined B-Piece P&amp;I CF'!$BN$7:$CN$7,0)))</f>
        <v>0</v>
      </c>
      <c r="GD105" s="100">
        <f>SUMIF('Combined B-Piece P&amp;I CF'!$A:$A,GD$6,INDEX('Combined B-Piece P&amp;I CF'!$BN:$CN,0,MATCH($B105,'Combined B-Piece P&amp;I CF'!$BN$7:$CN$7,0)))</f>
        <v>0</v>
      </c>
      <c r="GE105" s="100">
        <f>SUMIF('Combined B-Piece P&amp;I CF'!$A:$A,GE$6,INDEX('Combined B-Piece P&amp;I CF'!$BN:$CN,0,MATCH($B105,'Combined B-Piece P&amp;I CF'!$BN$7:$CN$7,0)))</f>
        <v>0</v>
      </c>
      <c r="GF105" s="100">
        <f>SUMIF('Combined B-Piece P&amp;I CF'!$A:$A,GF$6,INDEX('Combined B-Piece P&amp;I CF'!$BN:$CN,0,MATCH($B105,'Combined B-Piece P&amp;I CF'!$BN$7:$CN$7,0)))</f>
        <v>0</v>
      </c>
      <c r="GG105" s="100">
        <f>SUMIF('Combined B-Piece P&amp;I CF'!$A:$A,GG$6,INDEX('Combined B-Piece P&amp;I CF'!$BN:$CN,0,MATCH($B105,'Combined B-Piece P&amp;I CF'!$BN$7:$CN$7,0)))</f>
        <v>0</v>
      </c>
      <c r="GH105" s="100">
        <f>SUMIF('Combined B-Piece P&amp;I CF'!$A:$A,GH$6,INDEX('Combined B-Piece P&amp;I CF'!$BN:$CN,0,MATCH($B105,'Combined B-Piece P&amp;I CF'!$BN$7:$CN$7,0)))</f>
        <v>0</v>
      </c>
      <c r="GI105" s="100">
        <f>SUMIF('Combined B-Piece P&amp;I CF'!$A:$A,GI$6,INDEX('Combined B-Piece P&amp;I CF'!$BN:$CN,0,MATCH($B105,'Combined B-Piece P&amp;I CF'!$BN$7:$CN$7,0)))</f>
        <v>0</v>
      </c>
      <c r="GJ105" s="100">
        <f>SUMIF('Combined B-Piece P&amp;I CF'!$A:$A,GJ$6,INDEX('Combined B-Piece P&amp;I CF'!$BN:$CN,0,MATCH($B105,'Combined B-Piece P&amp;I CF'!$BN$7:$CN$7,0)))</f>
        <v>0</v>
      </c>
      <c r="GK105" s="100">
        <f>SUMIF('Combined B-Piece P&amp;I CF'!$A:$A,GK$6,INDEX('Combined B-Piece P&amp;I CF'!$BN:$CN,0,MATCH($B105,'Combined B-Piece P&amp;I CF'!$BN$7:$CN$7,0)))</f>
        <v>0</v>
      </c>
      <c r="GL105" s="100">
        <f>SUMIF('Combined B-Piece P&amp;I CF'!$A:$A,GL$6,INDEX('Combined B-Piece P&amp;I CF'!$BN:$CN,0,MATCH($B105,'Combined B-Piece P&amp;I CF'!$BN$7:$CN$7,0)))</f>
        <v>0</v>
      </c>
      <c r="GM105" s="100">
        <f>SUMIF('Combined B-Piece P&amp;I CF'!$A:$A,GM$6,INDEX('Combined B-Piece P&amp;I CF'!$BN:$CN,0,MATCH($B105,'Combined B-Piece P&amp;I CF'!$BN$7:$CN$7,0)))</f>
        <v>0</v>
      </c>
      <c r="GN105" s="100">
        <f>SUMIF('Combined B-Piece P&amp;I CF'!$A:$A,GN$6,INDEX('Combined B-Piece P&amp;I CF'!$BN:$CN,0,MATCH($B105,'Combined B-Piece P&amp;I CF'!$BN$7:$CN$7,0)))</f>
        <v>0</v>
      </c>
      <c r="GO105" s="100">
        <f>SUMIF('Combined B-Piece P&amp;I CF'!$A:$A,GO$6,INDEX('Combined B-Piece P&amp;I CF'!$BN:$CN,0,MATCH($B105,'Combined B-Piece P&amp;I CF'!$BN$7:$CN$7,0)))</f>
        <v>0</v>
      </c>
      <c r="GP105" s="100">
        <f>SUMIF('Combined B-Piece P&amp;I CF'!$A:$A,GP$6,INDEX('Combined B-Piece P&amp;I CF'!$BN:$CN,0,MATCH($B105,'Combined B-Piece P&amp;I CF'!$BN$7:$CN$7,0)))</f>
        <v>0</v>
      </c>
      <c r="GQ105" s="100">
        <f>SUMIF('Combined B-Piece P&amp;I CF'!$A:$A,GQ$6,INDEX('Combined B-Piece P&amp;I CF'!$BN:$CN,0,MATCH($B105,'Combined B-Piece P&amp;I CF'!$BN$7:$CN$7,0)))</f>
        <v>0</v>
      </c>
      <c r="GR105" s="100">
        <f>SUMIF('Combined B-Piece P&amp;I CF'!$A:$A,GR$6,INDEX('Combined B-Piece P&amp;I CF'!$BN:$CN,0,MATCH($B105,'Combined B-Piece P&amp;I CF'!$BN$7:$CN$7,0)))</f>
        <v>0</v>
      </c>
      <c r="GS105" s="100">
        <f>SUMIF('Combined B-Piece P&amp;I CF'!$A:$A,GS$6,INDEX('Combined B-Piece P&amp;I CF'!$BN:$CN,0,MATCH($B105,'Combined B-Piece P&amp;I CF'!$BN$7:$CN$7,0)))</f>
        <v>0</v>
      </c>
      <c r="GU105" s="85">
        <f t="shared" ref="GU105:HJ114" si="214">SUMIFS($K105:$GS105,$K$5:$GS$5,GU$6)</f>
        <v>0</v>
      </c>
      <c r="GV105" s="85">
        <f t="shared" si="214"/>
        <v>0</v>
      </c>
      <c r="GW105" s="85">
        <f t="shared" si="214"/>
        <v>0</v>
      </c>
      <c r="GX105" s="85">
        <f t="shared" si="214"/>
        <v>0</v>
      </c>
      <c r="GY105" s="85">
        <f t="shared" si="214"/>
        <v>0</v>
      </c>
      <c r="GZ105" s="85">
        <f t="shared" si="214"/>
        <v>830403.35</v>
      </c>
      <c r="HA105" s="85">
        <f t="shared" si="214"/>
        <v>-830403.35</v>
      </c>
      <c r="HB105" s="85">
        <f t="shared" si="214"/>
        <v>289.22000000000003</v>
      </c>
      <c r="HC105" s="85">
        <f t="shared" si="214"/>
        <v>0</v>
      </c>
      <c r="HD105" s="85">
        <f t="shared" si="214"/>
        <v>8705357.8900000006</v>
      </c>
      <c r="HE105" s="85">
        <f t="shared" si="214"/>
        <v>0</v>
      </c>
      <c r="HF105" s="85">
        <f t="shared" si="214"/>
        <v>6253311.4370452911</v>
      </c>
      <c r="HG105" s="85">
        <f t="shared" si="214"/>
        <v>2510692.9149495251</v>
      </c>
      <c r="HH105" s="85">
        <f t="shared" si="214"/>
        <v>0</v>
      </c>
      <c r="HI105" s="85">
        <f t="shared" si="214"/>
        <v>0</v>
      </c>
      <c r="HJ105" s="85">
        <f t="shared" si="214"/>
        <v>0</v>
      </c>
      <c r="HK105" s="85">
        <f t="shared" ref="HK105:HK131" si="215">SUM(GU105:HJ105)</f>
        <v>17469651.461994819</v>
      </c>
    </row>
    <row r="106" spans="1:219" hidden="1" outlineLevel="1" x14ac:dyDescent="0.75">
      <c r="A106" s="112" t="str">
        <f t="shared" si="213"/>
        <v>CGCMT 2017-C4 B-Piece Cashflows</v>
      </c>
      <c r="B106" s="112" t="str">
        <f t="shared" si="213"/>
        <v>CGCMT 2017-C4</v>
      </c>
      <c r="C106" s="104"/>
      <c r="D106" s="87"/>
      <c r="E106" s="88"/>
      <c r="F106" s="85"/>
      <c r="G106" s="85"/>
      <c r="H106" s="86"/>
      <c r="I106" s="95"/>
      <c r="K106" s="100">
        <f>SUMIF('Combined B-Piece P&amp;I CF'!$A:$A,K$6,INDEX('Combined B-Piece P&amp;I CF'!$BN:$CN,0,MATCH($B106,'Combined B-Piece P&amp;I CF'!$BN$7:$CN$7,0)))</f>
        <v>0</v>
      </c>
      <c r="L106" s="100">
        <f>SUMIF('Combined B-Piece P&amp;I CF'!$A:$A,L$6,INDEX('Combined B-Piece P&amp;I CF'!$BN:$CN,0,MATCH($B106,'Combined B-Piece P&amp;I CF'!$BN$7:$CN$7,0)))</f>
        <v>0</v>
      </c>
      <c r="M106" s="100">
        <f>SUMIF('Combined B-Piece P&amp;I CF'!$A:$A,M$6,INDEX('Combined B-Piece P&amp;I CF'!$BN:$CN,0,MATCH($B106,'Combined B-Piece P&amp;I CF'!$BN$7:$CN$7,0)))</f>
        <v>0</v>
      </c>
      <c r="N106" s="100">
        <f>SUMIF('Combined B-Piece P&amp;I CF'!$A:$A,N$6,INDEX('Combined B-Piece P&amp;I CF'!$BN:$CN,0,MATCH($B106,'Combined B-Piece P&amp;I CF'!$BN$7:$CN$7,0)))</f>
        <v>0</v>
      </c>
      <c r="O106" s="100">
        <f>SUMIF('Combined B-Piece P&amp;I CF'!$A:$A,O$6,INDEX('Combined B-Piece P&amp;I CF'!$BN:$CN,0,MATCH($B106,'Combined B-Piece P&amp;I CF'!$BN$7:$CN$7,0)))</f>
        <v>0</v>
      </c>
      <c r="P106" s="100">
        <f>SUMIF('Combined B-Piece P&amp;I CF'!$A:$A,P$6,INDEX('Combined B-Piece P&amp;I CF'!$BN:$CN,0,MATCH($B106,'Combined B-Piece P&amp;I CF'!$BN$7:$CN$7,0)))</f>
        <v>0</v>
      </c>
      <c r="Q106" s="100">
        <f>SUMIF('Combined B-Piece P&amp;I CF'!$A:$A,Q$6,INDEX('Combined B-Piece P&amp;I CF'!$BN:$CN,0,MATCH($B106,'Combined B-Piece P&amp;I CF'!$BN$7:$CN$7,0)))</f>
        <v>0</v>
      </c>
      <c r="R106" s="100">
        <f>SUMIF('Combined B-Piece P&amp;I CF'!$A:$A,R$6,INDEX('Combined B-Piece P&amp;I CF'!$BN:$CN,0,MATCH($B106,'Combined B-Piece P&amp;I CF'!$BN$7:$CN$7,0)))</f>
        <v>0</v>
      </c>
      <c r="S106" s="100">
        <f>SUMIF('Combined B-Piece P&amp;I CF'!$A:$A,S$6,INDEX('Combined B-Piece P&amp;I CF'!$BN:$CN,0,MATCH($B106,'Combined B-Piece P&amp;I CF'!$BN$7:$CN$7,0)))</f>
        <v>0</v>
      </c>
      <c r="T106" s="100">
        <f>SUMIF('Combined B-Piece P&amp;I CF'!$A:$A,T$6,INDEX('Combined B-Piece P&amp;I CF'!$BN:$CN,0,MATCH($B106,'Combined B-Piece P&amp;I CF'!$BN$7:$CN$7,0)))</f>
        <v>0</v>
      </c>
      <c r="U106" s="100">
        <f>SUMIF('Combined B-Piece P&amp;I CF'!$A:$A,U$6,INDEX('Combined B-Piece P&amp;I CF'!$BN:$CN,0,MATCH($B106,'Combined B-Piece P&amp;I CF'!$BN$7:$CN$7,0)))</f>
        <v>0</v>
      </c>
      <c r="V106" s="100">
        <f>SUMIF('Combined B-Piece P&amp;I CF'!$A:$A,V$6,INDEX('Combined B-Piece P&amp;I CF'!$BN:$CN,0,MATCH($B106,'Combined B-Piece P&amp;I CF'!$BN$7:$CN$7,0)))</f>
        <v>0</v>
      </c>
      <c r="W106" s="100">
        <f>SUMIF('Combined B-Piece P&amp;I CF'!$A:$A,W$6,INDEX('Combined B-Piece P&amp;I CF'!$BN:$CN,0,MATCH($B106,'Combined B-Piece P&amp;I CF'!$BN$7:$CN$7,0)))</f>
        <v>0</v>
      </c>
      <c r="X106" s="100">
        <f>SUMIF('Combined B-Piece P&amp;I CF'!$A:$A,X$6,INDEX('Combined B-Piece P&amp;I CF'!$BN:$CN,0,MATCH($B106,'Combined B-Piece P&amp;I CF'!$BN$7:$CN$7,0)))</f>
        <v>0</v>
      </c>
      <c r="Y106" s="100">
        <f>SUMIF('Combined B-Piece P&amp;I CF'!$A:$A,Y$6,INDEX('Combined B-Piece P&amp;I CF'!$BN:$CN,0,MATCH($B106,'Combined B-Piece P&amp;I CF'!$BN$7:$CN$7,0)))</f>
        <v>0</v>
      </c>
      <c r="Z106" s="100">
        <f>SUMIF('Combined B-Piece P&amp;I CF'!$A:$A,Z$6,INDEX('Combined B-Piece P&amp;I CF'!$BN:$CN,0,MATCH($B106,'Combined B-Piece P&amp;I CF'!$BN$7:$CN$7,0)))</f>
        <v>0</v>
      </c>
      <c r="AA106" s="100">
        <f>SUMIF('Combined B-Piece P&amp;I CF'!$A:$A,AA$6,INDEX('Combined B-Piece P&amp;I CF'!$BN:$CN,0,MATCH($B106,'Combined B-Piece P&amp;I CF'!$BN$7:$CN$7,0)))</f>
        <v>0</v>
      </c>
      <c r="AB106" s="100">
        <f>SUMIF('Combined B-Piece P&amp;I CF'!$A:$A,AB$6,INDEX('Combined B-Piece P&amp;I CF'!$BN:$CN,0,MATCH($B106,'Combined B-Piece P&amp;I CF'!$BN$7:$CN$7,0)))</f>
        <v>0</v>
      </c>
      <c r="AC106" s="100">
        <f>SUMIF('Combined B-Piece P&amp;I CF'!$A:$A,AC$6,INDEX('Combined B-Piece P&amp;I CF'!$BN:$CN,0,MATCH($B106,'Combined B-Piece P&amp;I CF'!$BN$7:$CN$7,0)))</f>
        <v>0</v>
      </c>
      <c r="AD106" s="100">
        <f>SUMIF('Combined B-Piece P&amp;I CF'!$A:$A,AD$6,INDEX('Combined B-Piece P&amp;I CF'!$BN:$CN,0,MATCH($B106,'Combined B-Piece P&amp;I CF'!$BN$7:$CN$7,0)))</f>
        <v>0</v>
      </c>
      <c r="AE106" s="100">
        <f>SUMIF('Combined B-Piece P&amp;I CF'!$A:$A,AE$6,INDEX('Combined B-Piece P&amp;I CF'!$BN:$CN,0,MATCH($B106,'Combined B-Piece P&amp;I CF'!$BN$7:$CN$7,0)))</f>
        <v>0</v>
      </c>
      <c r="AF106" s="100">
        <f>SUMIF('Combined B-Piece P&amp;I CF'!$A:$A,AF$6,INDEX('Combined B-Piece P&amp;I CF'!$BN:$CN,0,MATCH($B106,'Combined B-Piece P&amp;I CF'!$BN$7:$CN$7,0)))</f>
        <v>0</v>
      </c>
      <c r="AG106" s="100">
        <f>SUMIF('Combined B-Piece P&amp;I CF'!$A:$A,AG$6,INDEX('Combined B-Piece P&amp;I CF'!$BN:$CN,0,MATCH($B106,'Combined B-Piece P&amp;I CF'!$BN$7:$CN$7,0)))</f>
        <v>0</v>
      </c>
      <c r="AH106" s="100">
        <f>SUMIF('Combined B-Piece P&amp;I CF'!$A:$A,AH$6,INDEX('Combined B-Piece P&amp;I CF'!$BN:$CN,0,MATCH($B106,'Combined B-Piece P&amp;I CF'!$BN$7:$CN$7,0)))</f>
        <v>0</v>
      </c>
      <c r="AI106" s="100">
        <f>SUMIF('Combined B-Piece P&amp;I CF'!$A:$A,AI$6,INDEX('Combined B-Piece P&amp;I CF'!$BN:$CN,0,MATCH($B106,'Combined B-Piece P&amp;I CF'!$BN$7:$CN$7,0)))</f>
        <v>0</v>
      </c>
      <c r="AJ106" s="100">
        <f>SUMIF('Combined B-Piece P&amp;I CF'!$A:$A,AJ$6,INDEX('Combined B-Piece P&amp;I CF'!$BN:$CN,0,MATCH($B106,'Combined B-Piece P&amp;I CF'!$BN$7:$CN$7,0)))</f>
        <v>0</v>
      </c>
      <c r="AK106" s="100">
        <f>SUMIF('Combined B-Piece P&amp;I CF'!$A:$A,AK$6,INDEX('Combined B-Piece P&amp;I CF'!$BN:$CN,0,MATCH($B106,'Combined B-Piece P&amp;I CF'!$BN$7:$CN$7,0)))</f>
        <v>0</v>
      </c>
      <c r="AL106" s="100">
        <f>SUMIF('Combined B-Piece P&amp;I CF'!$A:$A,AL$6,INDEX('Combined B-Piece P&amp;I CF'!$BN:$CN,0,MATCH($B106,'Combined B-Piece P&amp;I CF'!$BN$7:$CN$7,0)))</f>
        <v>0</v>
      </c>
      <c r="AM106" s="100">
        <f>SUMIF('Combined B-Piece P&amp;I CF'!$A:$A,AM$6,INDEX('Combined B-Piece P&amp;I CF'!$BN:$CN,0,MATCH($B106,'Combined B-Piece P&amp;I CF'!$BN$7:$CN$7,0)))</f>
        <v>0</v>
      </c>
      <c r="AN106" s="100">
        <f>SUMIF('Combined B-Piece P&amp;I CF'!$A:$A,AN$6,INDEX('Combined B-Piece P&amp;I CF'!$BN:$CN,0,MATCH($B106,'Combined B-Piece P&amp;I CF'!$BN$7:$CN$7,0)))</f>
        <v>0</v>
      </c>
      <c r="AO106" s="100">
        <f>SUMIF('Combined B-Piece P&amp;I CF'!$A:$A,AO$6,INDEX('Combined B-Piece P&amp;I CF'!$BN:$CN,0,MATCH($B106,'Combined B-Piece P&amp;I CF'!$BN$7:$CN$7,0)))</f>
        <v>0</v>
      </c>
      <c r="AP106" s="100">
        <f>SUMIF('Combined B-Piece P&amp;I CF'!$A:$A,AP$6,INDEX('Combined B-Piece P&amp;I CF'!$BN:$CN,0,MATCH($B106,'Combined B-Piece P&amp;I CF'!$BN$7:$CN$7,0)))</f>
        <v>0</v>
      </c>
      <c r="AQ106" s="100">
        <f>SUMIF('Combined B-Piece P&amp;I CF'!$A:$A,AQ$6,INDEX('Combined B-Piece P&amp;I CF'!$BN:$CN,0,MATCH($B106,'Combined B-Piece P&amp;I CF'!$BN$7:$CN$7,0)))</f>
        <v>0</v>
      </c>
      <c r="AR106" s="100">
        <f>SUMIF('Combined B-Piece P&amp;I CF'!$A:$A,AR$6,INDEX('Combined B-Piece P&amp;I CF'!$BN:$CN,0,MATCH($B106,'Combined B-Piece P&amp;I CF'!$BN$7:$CN$7,0)))</f>
        <v>0</v>
      </c>
      <c r="AS106" s="100">
        <f>SUMIF('Combined B-Piece P&amp;I CF'!$A:$A,AS$6,INDEX('Combined B-Piece P&amp;I CF'!$BN:$CN,0,MATCH($B106,'Combined B-Piece P&amp;I CF'!$BN$7:$CN$7,0)))</f>
        <v>0</v>
      </c>
      <c r="AT106" s="100">
        <f>SUMIF('Combined B-Piece P&amp;I CF'!$A:$A,AT$6,INDEX('Combined B-Piece P&amp;I CF'!$BN:$CN,0,MATCH($B106,'Combined B-Piece P&amp;I CF'!$BN$7:$CN$7,0)))</f>
        <v>0</v>
      </c>
      <c r="AU106" s="100">
        <f>SUMIF('Combined B-Piece P&amp;I CF'!$A:$A,AU$6,INDEX('Combined B-Piece P&amp;I CF'!$BN:$CN,0,MATCH($B106,'Combined B-Piece P&amp;I CF'!$BN$7:$CN$7,0)))</f>
        <v>0</v>
      </c>
      <c r="AV106" s="100">
        <f>SUMIF('Combined B-Piece P&amp;I CF'!$A:$A,AV$6,INDEX('Combined B-Piece P&amp;I CF'!$BN:$CN,0,MATCH($B106,'Combined B-Piece P&amp;I CF'!$BN$7:$CN$7,0)))</f>
        <v>0</v>
      </c>
      <c r="AW106" s="100">
        <f>SUMIF('Combined B-Piece P&amp;I CF'!$A:$A,AW$6,INDEX('Combined B-Piece P&amp;I CF'!$BN:$CN,0,MATCH($B106,'Combined B-Piece P&amp;I CF'!$BN$7:$CN$7,0)))</f>
        <v>0</v>
      </c>
      <c r="AX106" s="100">
        <f>SUMIF('Combined B-Piece P&amp;I CF'!$A:$A,AX$6,INDEX('Combined B-Piece P&amp;I CF'!$BN:$CN,0,MATCH($B106,'Combined B-Piece P&amp;I CF'!$BN$7:$CN$7,0)))</f>
        <v>0</v>
      </c>
      <c r="AY106" s="100">
        <f>SUMIF('Combined B-Piece P&amp;I CF'!$A:$A,AY$6,INDEX('Combined B-Piece P&amp;I CF'!$BN:$CN,0,MATCH($B106,'Combined B-Piece P&amp;I CF'!$BN$7:$CN$7,0)))</f>
        <v>0</v>
      </c>
      <c r="AZ106" s="100">
        <f>SUMIF('Combined B-Piece P&amp;I CF'!$A:$A,AZ$6,INDEX('Combined B-Piece P&amp;I CF'!$BN:$CN,0,MATCH($B106,'Combined B-Piece P&amp;I CF'!$BN$7:$CN$7,0)))</f>
        <v>0</v>
      </c>
      <c r="BA106" s="100">
        <f>SUMIF('Combined B-Piece P&amp;I CF'!$A:$A,BA$6,INDEX('Combined B-Piece P&amp;I CF'!$BN:$CN,0,MATCH($B106,'Combined B-Piece P&amp;I CF'!$BN$7:$CN$7,0)))</f>
        <v>0</v>
      </c>
      <c r="BB106" s="100">
        <f>SUMIF('Combined B-Piece P&amp;I CF'!$A:$A,BB$6,INDEX('Combined B-Piece P&amp;I CF'!$BN:$CN,0,MATCH($B106,'Combined B-Piece P&amp;I CF'!$BN$7:$CN$7,0)))</f>
        <v>0</v>
      </c>
      <c r="BC106" s="100">
        <f>SUMIF('Combined B-Piece P&amp;I CF'!$A:$A,BC$6,INDEX('Combined B-Piece P&amp;I CF'!$BN:$CN,0,MATCH($B106,'Combined B-Piece P&amp;I CF'!$BN$7:$CN$7,0)))</f>
        <v>0</v>
      </c>
      <c r="BD106" s="100">
        <f>SUMIF('Combined B-Piece P&amp;I CF'!$A:$A,BD$6,INDEX('Combined B-Piece P&amp;I CF'!$BN:$CN,0,MATCH($B106,'Combined B-Piece P&amp;I CF'!$BN$7:$CN$7,0)))</f>
        <v>0</v>
      </c>
      <c r="BE106" s="100">
        <f>SUMIF('Combined B-Piece P&amp;I CF'!$A:$A,BE$6,INDEX('Combined B-Piece P&amp;I CF'!$BN:$CN,0,MATCH($B106,'Combined B-Piece P&amp;I CF'!$BN$7:$CN$7,0)))</f>
        <v>0</v>
      </c>
      <c r="BF106" s="100">
        <f>SUMIF('Combined B-Piece P&amp;I CF'!$A:$A,BF$6,INDEX('Combined B-Piece P&amp;I CF'!$BN:$CN,0,MATCH($B106,'Combined B-Piece P&amp;I CF'!$BN$7:$CN$7,0)))</f>
        <v>0</v>
      </c>
      <c r="BG106" s="100">
        <f>SUMIF('Combined B-Piece P&amp;I CF'!$A:$A,BG$6,INDEX('Combined B-Piece P&amp;I CF'!$BN:$CN,0,MATCH($B106,'Combined B-Piece P&amp;I CF'!$BN$7:$CN$7,0)))</f>
        <v>0</v>
      </c>
      <c r="BH106" s="100">
        <f>SUMIF('Combined B-Piece P&amp;I CF'!$A:$A,BH$6,INDEX('Combined B-Piece P&amp;I CF'!$BN:$CN,0,MATCH($B106,'Combined B-Piece P&amp;I CF'!$BN$7:$CN$7,0)))</f>
        <v>0</v>
      </c>
      <c r="BI106" s="100">
        <f>SUMIF('Combined B-Piece P&amp;I CF'!$A:$A,BI$6,INDEX('Combined B-Piece P&amp;I CF'!$BN:$CN,0,MATCH($B106,'Combined B-Piece P&amp;I CF'!$BN$7:$CN$7,0)))</f>
        <v>0</v>
      </c>
      <c r="BJ106" s="100">
        <f>SUMIF('Combined B-Piece P&amp;I CF'!$A:$A,BJ$6,INDEX('Combined B-Piece P&amp;I CF'!$BN:$CN,0,MATCH($B106,'Combined B-Piece P&amp;I CF'!$BN$7:$CN$7,0)))</f>
        <v>0</v>
      </c>
      <c r="BK106" s="100">
        <f>SUMIF('Combined B-Piece P&amp;I CF'!$A:$A,BK$6,INDEX('Combined B-Piece P&amp;I CF'!$BN:$CN,0,MATCH($B106,'Combined B-Piece P&amp;I CF'!$BN$7:$CN$7,0)))</f>
        <v>0</v>
      </c>
      <c r="BL106" s="100">
        <f>SUMIF('Combined B-Piece P&amp;I CF'!$A:$A,BL$6,INDEX('Combined B-Piece P&amp;I CF'!$BN:$CN,0,MATCH($B106,'Combined B-Piece P&amp;I CF'!$BN$7:$CN$7,0)))</f>
        <v>0</v>
      </c>
      <c r="BM106" s="100">
        <f>SUMIF('Combined B-Piece P&amp;I CF'!$A:$A,BM$6,INDEX('Combined B-Piece P&amp;I CF'!$BN:$CN,0,MATCH($B106,'Combined B-Piece P&amp;I CF'!$BN$7:$CN$7,0)))</f>
        <v>0</v>
      </c>
      <c r="BN106" s="100">
        <f>SUMIF('Combined B-Piece P&amp;I CF'!$A:$A,BN$6,INDEX('Combined B-Piece P&amp;I CF'!$BN:$CN,0,MATCH($B106,'Combined B-Piece P&amp;I CF'!$BN$7:$CN$7,0)))</f>
        <v>0</v>
      </c>
      <c r="BO106" s="100">
        <f>SUMIF('Combined B-Piece P&amp;I CF'!$A:$A,BO$6,INDEX('Combined B-Piece P&amp;I CF'!$BN:$CN,0,MATCH($B106,'Combined B-Piece P&amp;I CF'!$BN$7:$CN$7,0)))</f>
        <v>0</v>
      </c>
      <c r="BP106" s="100">
        <f>SUMIF('Combined B-Piece P&amp;I CF'!$A:$A,BP$6,INDEX('Combined B-Piece P&amp;I CF'!$BN:$CN,0,MATCH($B106,'Combined B-Piece P&amp;I CF'!$BN$7:$CN$7,0)))</f>
        <v>0</v>
      </c>
      <c r="BQ106" s="100">
        <f>SUMIF('Combined B-Piece P&amp;I CF'!$A:$A,BQ$6,INDEX('Combined B-Piece P&amp;I CF'!$BN:$CN,0,MATCH($B106,'Combined B-Piece P&amp;I CF'!$BN$7:$CN$7,0)))</f>
        <v>0</v>
      </c>
      <c r="BR106" s="100">
        <f>SUMIF('Combined B-Piece P&amp;I CF'!$A:$A,BR$6,INDEX('Combined B-Piece P&amp;I CF'!$BN:$CN,0,MATCH($B106,'Combined B-Piece P&amp;I CF'!$BN$7:$CN$7,0)))</f>
        <v>0</v>
      </c>
      <c r="BS106" s="100">
        <f>SUMIF('Combined B-Piece P&amp;I CF'!$A:$A,BS$6,INDEX('Combined B-Piece P&amp;I CF'!$BN:$CN,0,MATCH($B106,'Combined B-Piece P&amp;I CF'!$BN$7:$CN$7,0)))</f>
        <v>0</v>
      </c>
      <c r="BT106" s="100">
        <f>SUMIF('Combined B-Piece P&amp;I CF'!$A:$A,BT$6,INDEX('Combined B-Piece P&amp;I CF'!$BN:$CN,0,MATCH($B106,'Combined B-Piece P&amp;I CF'!$BN$7:$CN$7,0)))</f>
        <v>0</v>
      </c>
      <c r="BU106" s="100">
        <f>SUMIF('Combined B-Piece P&amp;I CF'!$A:$A,BU$6,INDEX('Combined B-Piece P&amp;I CF'!$BN:$CN,0,MATCH($B106,'Combined B-Piece P&amp;I CF'!$BN$7:$CN$7,0)))</f>
        <v>0</v>
      </c>
      <c r="BV106" s="100">
        <f>SUMIF('Combined B-Piece P&amp;I CF'!$A:$A,BV$6,INDEX('Combined B-Piece P&amp;I CF'!$BN:$CN,0,MATCH($B106,'Combined B-Piece P&amp;I CF'!$BN$7:$CN$7,0)))</f>
        <v>0</v>
      </c>
      <c r="BW106" s="100">
        <f>SUMIF('Combined B-Piece P&amp;I CF'!$A:$A,BW$6,INDEX('Combined B-Piece P&amp;I CF'!$BN:$CN,0,MATCH($B106,'Combined B-Piece P&amp;I CF'!$BN$7:$CN$7,0)))</f>
        <v>0</v>
      </c>
      <c r="BX106" s="100">
        <f>SUMIF('Combined B-Piece P&amp;I CF'!$A:$A,BX$6,INDEX('Combined B-Piece P&amp;I CF'!$BN:$CN,0,MATCH($B106,'Combined B-Piece P&amp;I CF'!$BN$7:$CN$7,0)))</f>
        <v>0</v>
      </c>
      <c r="BY106" s="100">
        <f>SUMIF('Combined B-Piece P&amp;I CF'!$A:$A,BY$6,INDEX('Combined B-Piece P&amp;I CF'!$BN:$CN,0,MATCH($B106,'Combined B-Piece P&amp;I CF'!$BN$7:$CN$7,0)))</f>
        <v>0</v>
      </c>
      <c r="BZ106" s="100">
        <f>SUMIF('Combined B-Piece P&amp;I CF'!$A:$A,BZ$6,INDEX('Combined B-Piece P&amp;I CF'!$BN:$CN,0,MATCH($B106,'Combined B-Piece P&amp;I CF'!$BN$7:$CN$7,0)))</f>
        <v>0</v>
      </c>
      <c r="CA106" s="100">
        <f>SUMIF('Combined B-Piece P&amp;I CF'!$A:$A,CA$6,INDEX('Combined B-Piece P&amp;I CF'!$BN:$CN,0,MATCH($B106,'Combined B-Piece P&amp;I CF'!$BN$7:$CN$7,0)))</f>
        <v>0</v>
      </c>
      <c r="CB106" s="100">
        <f>SUMIF('Combined B-Piece P&amp;I CF'!$A:$A,CB$6,INDEX('Combined B-Piece P&amp;I CF'!$BN:$CN,0,MATCH($B106,'Combined B-Piece P&amp;I CF'!$BN$7:$CN$7,0)))</f>
        <v>0</v>
      </c>
      <c r="CC106" s="100">
        <f>SUMIF('Combined B-Piece P&amp;I CF'!$A:$A,CC$6,INDEX('Combined B-Piece P&amp;I CF'!$BN:$CN,0,MATCH($B106,'Combined B-Piece P&amp;I CF'!$BN$7:$CN$7,0)))</f>
        <v>0</v>
      </c>
      <c r="CD106" s="100">
        <f>SUMIF('Combined B-Piece P&amp;I CF'!$A:$A,CD$6,INDEX('Combined B-Piece P&amp;I CF'!$BN:$CN,0,MATCH($B106,'Combined B-Piece P&amp;I CF'!$BN$7:$CN$7,0)))</f>
        <v>0</v>
      </c>
      <c r="CE106" s="100">
        <f>SUMIF('Combined B-Piece P&amp;I CF'!$A:$A,CE$6,INDEX('Combined B-Piece P&amp;I CF'!$BN:$CN,0,MATCH($B106,'Combined B-Piece P&amp;I CF'!$BN$7:$CN$7,0)))</f>
        <v>0</v>
      </c>
      <c r="CF106" s="100">
        <f>SUMIF('Combined B-Piece P&amp;I CF'!$A:$A,CF$6,INDEX('Combined B-Piece P&amp;I CF'!$BN:$CN,0,MATCH($B106,'Combined B-Piece P&amp;I CF'!$BN$7:$CN$7,0)))</f>
        <v>0</v>
      </c>
      <c r="CG106" s="100">
        <f>SUMIF('Combined B-Piece P&amp;I CF'!$A:$A,CG$6,INDEX('Combined B-Piece P&amp;I CF'!$BN:$CN,0,MATCH($B106,'Combined B-Piece P&amp;I CF'!$BN$7:$CN$7,0)))</f>
        <v>0</v>
      </c>
      <c r="CH106" s="100">
        <f>SUMIF('Combined B-Piece P&amp;I CF'!$A:$A,CH$6,INDEX('Combined B-Piece P&amp;I CF'!$BN:$CN,0,MATCH($B106,'Combined B-Piece P&amp;I CF'!$BN$7:$CN$7,0)))</f>
        <v>0</v>
      </c>
      <c r="CI106" s="100">
        <f>SUMIF('Combined B-Piece P&amp;I CF'!$A:$A,CI$6,INDEX('Combined B-Piece P&amp;I CF'!$BN:$CN,0,MATCH($B106,'Combined B-Piece P&amp;I CF'!$BN$7:$CN$7,0)))</f>
        <v>0</v>
      </c>
      <c r="CJ106" s="100">
        <f>SUMIF('Combined B-Piece P&amp;I CF'!$A:$A,CJ$6,INDEX('Combined B-Piece P&amp;I CF'!$BN:$CN,0,MATCH($B106,'Combined B-Piece P&amp;I CF'!$BN$7:$CN$7,0)))</f>
        <v>0</v>
      </c>
      <c r="CK106" s="100">
        <f>SUMIF('Combined B-Piece P&amp;I CF'!$A:$A,CK$6,INDEX('Combined B-Piece P&amp;I CF'!$BN:$CN,0,MATCH($B106,'Combined B-Piece P&amp;I CF'!$BN$7:$CN$7,0)))</f>
        <v>0</v>
      </c>
      <c r="CL106" s="100">
        <f>SUMIF('Combined B-Piece P&amp;I CF'!$A:$A,CL$6,INDEX('Combined B-Piece P&amp;I CF'!$BN:$CN,0,MATCH($B106,'Combined B-Piece P&amp;I CF'!$BN$7:$CN$7,0)))</f>
        <v>0</v>
      </c>
      <c r="CM106" s="100">
        <f>SUMIF('Combined B-Piece P&amp;I CF'!$A:$A,CM$6,INDEX('Combined B-Piece P&amp;I CF'!$BN:$CN,0,MATCH($B106,'Combined B-Piece P&amp;I CF'!$BN$7:$CN$7,0)))</f>
        <v>0</v>
      </c>
      <c r="CN106" s="100">
        <f>SUMIF('Combined B-Piece P&amp;I CF'!$A:$A,CN$6,INDEX('Combined B-Piece P&amp;I CF'!$BN:$CN,0,MATCH($B106,'Combined B-Piece P&amp;I CF'!$BN$7:$CN$7,0)))</f>
        <v>0</v>
      </c>
      <c r="CO106" s="100">
        <f>SUMIF('Combined B-Piece P&amp;I CF'!$A:$A,CO$6,INDEX('Combined B-Piece P&amp;I CF'!$BN:$CN,0,MATCH($B106,'Combined B-Piece P&amp;I CF'!$BN$7:$CN$7,0)))</f>
        <v>0</v>
      </c>
      <c r="CP106" s="100">
        <f>SUMIF('Combined B-Piece P&amp;I CF'!$A:$A,CP$6,INDEX('Combined B-Piece P&amp;I CF'!$BN:$CN,0,MATCH($B106,'Combined B-Piece P&amp;I CF'!$BN$7:$CN$7,0)))</f>
        <v>0</v>
      </c>
      <c r="CQ106" s="100">
        <f>SUMIF('Combined B-Piece P&amp;I CF'!$A:$A,CQ$6,INDEX('Combined B-Piece P&amp;I CF'!$BN:$CN,0,MATCH($B106,'Combined B-Piece P&amp;I CF'!$BN$7:$CN$7,0)))</f>
        <v>0</v>
      </c>
      <c r="CR106" s="100">
        <f>SUMIF('Combined B-Piece P&amp;I CF'!$A:$A,CR$6,INDEX('Combined B-Piece P&amp;I CF'!$BN:$CN,0,MATCH($B106,'Combined B-Piece P&amp;I CF'!$BN$7:$CN$7,0)))</f>
        <v>0</v>
      </c>
      <c r="CS106" s="100">
        <f>SUMIF('Combined B-Piece P&amp;I CF'!$A:$A,CS$6,INDEX('Combined B-Piece P&amp;I CF'!$BN:$CN,0,MATCH($B106,'Combined B-Piece P&amp;I CF'!$BN$7:$CN$7,0)))</f>
        <v>0</v>
      </c>
      <c r="CT106" s="100">
        <f>SUMIF('Combined B-Piece P&amp;I CF'!$A:$A,CT$6,INDEX('Combined B-Piece P&amp;I CF'!$BN:$CN,0,MATCH($B106,'Combined B-Piece P&amp;I CF'!$BN$7:$CN$7,0)))</f>
        <v>0</v>
      </c>
      <c r="CU106" s="100">
        <f>SUMIF('Combined B-Piece P&amp;I CF'!$A:$A,CU$6,INDEX('Combined B-Piece P&amp;I CF'!$BN:$CN,0,MATCH($B106,'Combined B-Piece P&amp;I CF'!$BN$7:$CN$7,0)))</f>
        <v>0</v>
      </c>
      <c r="CV106" s="100">
        <f>SUMIF('Combined B-Piece P&amp;I CF'!$A:$A,CV$6,INDEX('Combined B-Piece P&amp;I CF'!$BN:$CN,0,MATCH($B106,'Combined B-Piece P&amp;I CF'!$BN$7:$CN$7,0)))</f>
        <v>0</v>
      </c>
      <c r="CW106" s="100">
        <f>SUMIF('Combined B-Piece P&amp;I CF'!$A:$A,CW$6,INDEX('Combined B-Piece P&amp;I CF'!$BN:$CN,0,MATCH($B106,'Combined B-Piece P&amp;I CF'!$BN$7:$CN$7,0)))</f>
        <v>0</v>
      </c>
      <c r="CX106" s="100">
        <f>SUMIF('Combined B-Piece P&amp;I CF'!$A:$A,CX$6,INDEX('Combined B-Piece P&amp;I CF'!$BN:$CN,0,MATCH($B106,'Combined B-Piece P&amp;I CF'!$BN$7:$CN$7,0)))</f>
        <v>0</v>
      </c>
      <c r="CY106" s="100">
        <f>SUMIF('Combined B-Piece P&amp;I CF'!$A:$A,CY$6,INDEX('Combined B-Piece P&amp;I CF'!$BN:$CN,0,MATCH($B106,'Combined B-Piece P&amp;I CF'!$BN$7:$CN$7,0)))</f>
        <v>0</v>
      </c>
      <c r="CZ106" s="100">
        <f>SUMIF('Combined B-Piece P&amp;I CF'!$A:$A,CZ$6,INDEX('Combined B-Piece P&amp;I CF'!$BN:$CN,0,MATCH($B106,'Combined B-Piece P&amp;I CF'!$BN$7:$CN$7,0)))</f>
        <v>0</v>
      </c>
      <c r="DA106" s="100">
        <f>SUMIF('Combined B-Piece P&amp;I CF'!$A:$A,DA$6,INDEX('Combined B-Piece P&amp;I CF'!$BN:$CN,0,MATCH($B106,'Combined B-Piece P&amp;I CF'!$BN$7:$CN$7,0)))</f>
        <v>0</v>
      </c>
      <c r="DB106" s="100">
        <f>SUMIF('Combined B-Piece P&amp;I CF'!$A:$A,DB$6,INDEX('Combined B-Piece P&amp;I CF'!$BN:$CN,0,MATCH($B106,'Combined B-Piece P&amp;I CF'!$BN$7:$CN$7,0)))</f>
        <v>0</v>
      </c>
      <c r="DC106" s="100">
        <f>SUMIF('Combined B-Piece P&amp;I CF'!$A:$A,DC$6,INDEX('Combined B-Piece P&amp;I CF'!$BN:$CN,0,MATCH($B106,'Combined B-Piece P&amp;I CF'!$BN$7:$CN$7,0)))</f>
        <v>0</v>
      </c>
      <c r="DD106" s="100">
        <f>SUMIF('Combined B-Piece P&amp;I CF'!$A:$A,DD$6,INDEX('Combined B-Piece P&amp;I CF'!$BN:$CN,0,MATCH($B106,'Combined B-Piece P&amp;I CF'!$BN$7:$CN$7,0)))</f>
        <v>0</v>
      </c>
      <c r="DE106" s="100">
        <f>SUMIF('Combined B-Piece P&amp;I CF'!$A:$A,DE$6,INDEX('Combined B-Piece P&amp;I CF'!$BN:$CN,0,MATCH($B106,'Combined B-Piece P&amp;I CF'!$BN$7:$CN$7,0)))</f>
        <v>0</v>
      </c>
      <c r="DF106" s="100">
        <f>SUMIF('Combined B-Piece P&amp;I CF'!$A:$A,DF$6,INDEX('Combined B-Piece P&amp;I CF'!$BN:$CN,0,MATCH($B106,'Combined B-Piece P&amp;I CF'!$BN$7:$CN$7,0)))</f>
        <v>0</v>
      </c>
      <c r="DG106" s="100">
        <f>SUMIF('Combined B-Piece P&amp;I CF'!$A:$A,DG$6,INDEX('Combined B-Piece P&amp;I CF'!$BN:$CN,0,MATCH($B106,'Combined B-Piece P&amp;I CF'!$BN$7:$CN$7,0)))</f>
        <v>0</v>
      </c>
      <c r="DH106" s="100">
        <f>SUMIF('Combined B-Piece P&amp;I CF'!$A:$A,DH$6,INDEX('Combined B-Piece P&amp;I CF'!$BN:$CN,0,MATCH($B106,'Combined B-Piece P&amp;I CF'!$BN$7:$CN$7,0)))</f>
        <v>0</v>
      </c>
      <c r="DI106" s="100">
        <f>SUMIF('Combined B-Piece P&amp;I CF'!$A:$A,DI$6,INDEX('Combined B-Piece P&amp;I CF'!$BN:$CN,0,MATCH($B106,'Combined B-Piece P&amp;I CF'!$BN$7:$CN$7,0)))</f>
        <v>0</v>
      </c>
      <c r="DJ106" s="100">
        <f>SUMIF('Combined B-Piece P&amp;I CF'!$A:$A,DJ$6,INDEX('Combined B-Piece P&amp;I CF'!$BN:$CN,0,MATCH($B106,'Combined B-Piece P&amp;I CF'!$BN$7:$CN$7,0)))</f>
        <v>0</v>
      </c>
      <c r="DK106" s="100">
        <f>SUMIF('Combined B-Piece P&amp;I CF'!$A:$A,DK$6,INDEX('Combined B-Piece P&amp;I CF'!$BN:$CN,0,MATCH($B106,'Combined B-Piece P&amp;I CF'!$BN$7:$CN$7,0)))</f>
        <v>0</v>
      </c>
      <c r="DL106" s="100">
        <f>SUMIF('Combined B-Piece P&amp;I CF'!$A:$A,DL$6,INDEX('Combined B-Piece P&amp;I CF'!$BN:$CN,0,MATCH($B106,'Combined B-Piece P&amp;I CF'!$BN$7:$CN$7,0)))</f>
        <v>0</v>
      </c>
      <c r="DM106" s="100">
        <f>SUMIF('Combined B-Piece P&amp;I CF'!$A:$A,DM$6,INDEX('Combined B-Piece P&amp;I CF'!$BN:$CN,0,MATCH($B106,'Combined B-Piece P&amp;I CF'!$BN$7:$CN$7,0)))</f>
        <v>0</v>
      </c>
      <c r="DN106" s="100">
        <f>SUMIF('Combined B-Piece P&amp;I CF'!$A:$A,DN$6,INDEX('Combined B-Piece P&amp;I CF'!$BN:$CN,0,MATCH($B106,'Combined B-Piece P&amp;I CF'!$BN$7:$CN$7,0)))</f>
        <v>0</v>
      </c>
      <c r="DO106" s="100">
        <f>SUMIF('Combined B-Piece P&amp;I CF'!$A:$A,DO$6,INDEX('Combined B-Piece P&amp;I CF'!$BN:$CN,0,MATCH($B106,'Combined B-Piece P&amp;I CF'!$BN$7:$CN$7,0)))</f>
        <v>0</v>
      </c>
      <c r="DP106" s="100">
        <f>SUMIF('Combined B-Piece P&amp;I CF'!$A:$A,DP$6,INDEX('Combined B-Piece P&amp;I CF'!$BN:$CN,0,MATCH($B106,'Combined B-Piece P&amp;I CF'!$BN$7:$CN$7,0)))</f>
        <v>0</v>
      </c>
      <c r="DQ106" s="100">
        <f>SUMIF('Combined B-Piece P&amp;I CF'!$A:$A,DQ$6,INDEX('Combined B-Piece P&amp;I CF'!$BN:$CN,0,MATCH($B106,'Combined B-Piece P&amp;I CF'!$BN$7:$CN$7,0)))</f>
        <v>0</v>
      </c>
      <c r="DR106" s="100">
        <f>SUMIF('Combined B-Piece P&amp;I CF'!$A:$A,DR$6,INDEX('Combined B-Piece P&amp;I CF'!$BN:$CN,0,MATCH($B106,'Combined B-Piece P&amp;I CF'!$BN$7:$CN$7,0)))</f>
        <v>0</v>
      </c>
      <c r="DS106" s="100">
        <f>SUMIF('Combined B-Piece P&amp;I CF'!$A:$A,DS$6,INDEX('Combined B-Piece P&amp;I CF'!$BN:$CN,0,MATCH($B106,'Combined B-Piece P&amp;I CF'!$BN$7:$CN$7,0)))</f>
        <v>0</v>
      </c>
      <c r="DT106" s="100">
        <f>SUMIF('Combined B-Piece P&amp;I CF'!$A:$A,DT$6,INDEX('Combined B-Piece P&amp;I CF'!$BN:$CN,0,MATCH($B106,'Combined B-Piece P&amp;I CF'!$BN$7:$CN$7,0)))</f>
        <v>0</v>
      </c>
      <c r="DU106" s="100">
        <f>SUMIF('Combined B-Piece P&amp;I CF'!$A:$A,DU$6,INDEX('Combined B-Piece P&amp;I CF'!$BN:$CN,0,MATCH($B106,'Combined B-Piece P&amp;I CF'!$BN$7:$CN$7,0)))</f>
        <v>0</v>
      </c>
      <c r="DV106" s="100">
        <f>SUMIF('Combined B-Piece P&amp;I CF'!$A:$A,DV$6,INDEX('Combined B-Piece P&amp;I CF'!$BN:$CN,0,MATCH($B106,'Combined B-Piece P&amp;I CF'!$BN$7:$CN$7,0)))</f>
        <v>0</v>
      </c>
      <c r="DW106" s="100">
        <f>SUMIF('Combined B-Piece P&amp;I CF'!$A:$A,DW$6,INDEX('Combined B-Piece P&amp;I CF'!$BN:$CN,0,MATCH($B106,'Combined B-Piece P&amp;I CF'!$BN$7:$CN$7,0)))</f>
        <v>0</v>
      </c>
      <c r="DX106" s="100">
        <f>SUMIF('Combined B-Piece P&amp;I CF'!$A:$A,DX$6,INDEX('Combined B-Piece P&amp;I CF'!$BN:$CN,0,MATCH($B106,'Combined B-Piece P&amp;I CF'!$BN$7:$CN$7,0)))</f>
        <v>0</v>
      </c>
      <c r="DY106" s="100">
        <f>SUMIF('Combined B-Piece P&amp;I CF'!$A:$A,DY$6,INDEX('Combined B-Piece P&amp;I CF'!$BN:$CN,0,MATCH($B106,'Combined B-Piece P&amp;I CF'!$BN$7:$CN$7,0)))</f>
        <v>0</v>
      </c>
      <c r="DZ106" s="100">
        <f>SUMIF('Combined B-Piece P&amp;I CF'!$A:$A,DZ$6,INDEX('Combined B-Piece P&amp;I CF'!$BN:$CN,0,MATCH($B106,'Combined B-Piece P&amp;I CF'!$BN$7:$CN$7,0)))</f>
        <v>0</v>
      </c>
      <c r="EA106" s="100">
        <f>SUMIF('Combined B-Piece P&amp;I CF'!$A:$A,EA$6,INDEX('Combined B-Piece P&amp;I CF'!$BN:$CN,0,MATCH($B106,'Combined B-Piece P&amp;I CF'!$BN$7:$CN$7,0)))</f>
        <v>0</v>
      </c>
      <c r="EB106" s="100">
        <f>SUMIF('Combined B-Piece P&amp;I CF'!$A:$A,EB$6,INDEX('Combined B-Piece P&amp;I CF'!$BN:$CN,0,MATCH($B106,'Combined B-Piece P&amp;I CF'!$BN$7:$CN$7,0)))</f>
        <v>0</v>
      </c>
      <c r="EC106" s="100">
        <f>SUMIF('Combined B-Piece P&amp;I CF'!$A:$A,EC$6,INDEX('Combined B-Piece P&amp;I CF'!$BN:$CN,0,MATCH($B106,'Combined B-Piece P&amp;I CF'!$BN$7:$CN$7,0)))</f>
        <v>0</v>
      </c>
      <c r="ED106" s="100">
        <f>SUMIF('Combined B-Piece P&amp;I CF'!$A:$A,ED$6,INDEX('Combined B-Piece P&amp;I CF'!$BN:$CN,0,MATCH($B106,'Combined B-Piece P&amp;I CF'!$BN$7:$CN$7,0)))</f>
        <v>0</v>
      </c>
      <c r="EE106" s="100">
        <f>SUMIF('Combined B-Piece P&amp;I CF'!$A:$A,EE$6,INDEX('Combined B-Piece P&amp;I CF'!$BN:$CN,0,MATCH($B106,'Combined B-Piece P&amp;I CF'!$BN$7:$CN$7,0)))</f>
        <v>0</v>
      </c>
      <c r="EF106" s="100">
        <f>SUMIF('Combined B-Piece P&amp;I CF'!$A:$A,EF$6,INDEX('Combined B-Piece P&amp;I CF'!$BN:$CN,0,MATCH($B106,'Combined B-Piece P&amp;I CF'!$BN$7:$CN$7,0)))</f>
        <v>0</v>
      </c>
      <c r="EG106" s="100">
        <f>SUMIF('Combined B-Piece P&amp;I CF'!$A:$A,EG$6,INDEX('Combined B-Piece P&amp;I CF'!$BN:$CN,0,MATCH($B106,'Combined B-Piece P&amp;I CF'!$BN$7:$CN$7,0)))</f>
        <v>0</v>
      </c>
      <c r="EH106" s="100">
        <f>SUMIF('Combined B-Piece P&amp;I CF'!$A:$A,EH$6,INDEX('Combined B-Piece P&amp;I CF'!$BN:$CN,0,MATCH($B106,'Combined B-Piece P&amp;I CF'!$BN$7:$CN$7,0)))</f>
        <v>0</v>
      </c>
      <c r="EI106" s="100">
        <f>SUMIF('Combined B-Piece P&amp;I CF'!$A:$A,EI$6,INDEX('Combined B-Piece P&amp;I CF'!$BN:$CN,0,MATCH($B106,'Combined B-Piece P&amp;I CF'!$BN$7:$CN$7,0)))</f>
        <v>363767.90864318598</v>
      </c>
      <c r="EJ106" s="100">
        <f>SUMIF('Combined B-Piece P&amp;I CF'!$A:$A,EJ$6,INDEX('Combined B-Piece P&amp;I CF'!$BN:$CN,0,MATCH($B106,'Combined B-Piece P&amp;I CF'!$BN$7:$CN$7,0)))</f>
        <v>0</v>
      </c>
      <c r="EK106" s="100">
        <f>SUMIF('Combined B-Piece P&amp;I CF'!$A:$A,EK$6,INDEX('Combined B-Piece P&amp;I CF'!$BN:$CN,0,MATCH($B106,'Combined B-Piece P&amp;I CF'!$BN$7:$CN$7,0)))</f>
        <v>0</v>
      </c>
      <c r="EL106" s="100">
        <f>SUMIF('Combined B-Piece P&amp;I CF'!$A:$A,EL$6,INDEX('Combined B-Piece P&amp;I CF'!$BN:$CN,0,MATCH($B106,'Combined B-Piece P&amp;I CF'!$BN$7:$CN$7,0)))</f>
        <v>0</v>
      </c>
      <c r="EM106" s="100">
        <f>SUMIF('Combined B-Piece P&amp;I CF'!$A:$A,EM$6,INDEX('Combined B-Piece P&amp;I CF'!$BN:$CN,0,MATCH($B106,'Combined B-Piece P&amp;I CF'!$BN$7:$CN$7,0)))</f>
        <v>0</v>
      </c>
      <c r="EN106" s="100">
        <f>SUMIF('Combined B-Piece P&amp;I CF'!$A:$A,EN$6,INDEX('Combined B-Piece P&amp;I CF'!$BN:$CN,0,MATCH($B106,'Combined B-Piece P&amp;I CF'!$BN$7:$CN$7,0)))</f>
        <v>0</v>
      </c>
      <c r="EO106" s="100">
        <f>SUMIF('Combined B-Piece P&amp;I CF'!$A:$A,EO$6,INDEX('Combined B-Piece P&amp;I CF'!$BN:$CN,0,MATCH($B106,'Combined B-Piece P&amp;I CF'!$BN$7:$CN$7,0)))</f>
        <v>1287410.1307590599</v>
      </c>
      <c r="EP106" s="100">
        <f>SUMIF('Combined B-Piece P&amp;I CF'!$A:$A,EP$6,INDEX('Combined B-Piece P&amp;I CF'!$BN:$CN,0,MATCH($B106,'Combined B-Piece P&amp;I CF'!$BN$7:$CN$7,0)))</f>
        <v>0</v>
      </c>
      <c r="EQ106" s="100">
        <f>SUMIF('Combined B-Piece P&amp;I CF'!$A:$A,EQ$6,INDEX('Combined B-Piece P&amp;I CF'!$BN:$CN,0,MATCH($B106,'Combined B-Piece P&amp;I CF'!$BN$7:$CN$7,0)))</f>
        <v>0</v>
      </c>
      <c r="ER106" s="100">
        <f>SUMIF('Combined B-Piece P&amp;I CF'!$A:$A,ER$6,INDEX('Combined B-Piece P&amp;I CF'!$BN:$CN,0,MATCH($B106,'Combined B-Piece P&amp;I CF'!$BN$7:$CN$7,0)))</f>
        <v>0</v>
      </c>
      <c r="ES106" s="100">
        <f>SUMIF('Combined B-Piece P&amp;I CF'!$A:$A,ES$6,INDEX('Combined B-Piece P&amp;I CF'!$BN:$CN,0,MATCH($B106,'Combined B-Piece P&amp;I CF'!$BN$7:$CN$7,0)))</f>
        <v>0</v>
      </c>
      <c r="ET106" s="100">
        <f>SUMIF('Combined B-Piece P&amp;I CF'!$A:$A,ET$6,INDEX('Combined B-Piece P&amp;I CF'!$BN:$CN,0,MATCH($B106,'Combined B-Piece P&amp;I CF'!$BN$7:$CN$7,0)))</f>
        <v>0</v>
      </c>
      <c r="EU106" s="100">
        <f>SUMIF('Combined B-Piece P&amp;I CF'!$A:$A,EU$6,INDEX('Combined B-Piece P&amp;I CF'!$BN:$CN,0,MATCH($B106,'Combined B-Piece P&amp;I CF'!$BN$7:$CN$7,0)))</f>
        <v>0</v>
      </c>
      <c r="EV106" s="100">
        <f>SUMIF('Combined B-Piece P&amp;I CF'!$A:$A,EV$6,INDEX('Combined B-Piece P&amp;I CF'!$BN:$CN,0,MATCH($B106,'Combined B-Piece P&amp;I CF'!$BN$7:$CN$7,0)))</f>
        <v>0</v>
      </c>
      <c r="EW106" s="100">
        <f>SUMIF('Combined B-Piece P&amp;I CF'!$A:$A,EW$6,INDEX('Combined B-Piece P&amp;I CF'!$BN:$CN,0,MATCH($B106,'Combined B-Piece P&amp;I CF'!$BN$7:$CN$7,0)))</f>
        <v>0</v>
      </c>
      <c r="EX106" s="100">
        <f>SUMIF('Combined B-Piece P&amp;I CF'!$A:$A,EX$6,INDEX('Combined B-Piece P&amp;I CF'!$BN:$CN,0,MATCH($B106,'Combined B-Piece P&amp;I CF'!$BN$7:$CN$7,0)))</f>
        <v>0</v>
      </c>
      <c r="EY106" s="100">
        <f>SUMIF('Combined B-Piece P&amp;I CF'!$A:$A,EY$6,INDEX('Combined B-Piece P&amp;I CF'!$BN:$CN,0,MATCH($B106,'Combined B-Piece P&amp;I CF'!$BN$7:$CN$7,0)))</f>
        <v>0</v>
      </c>
      <c r="EZ106" s="100">
        <f>SUMIF('Combined B-Piece P&amp;I CF'!$A:$A,EZ$6,INDEX('Combined B-Piece P&amp;I CF'!$BN:$CN,0,MATCH($B106,'Combined B-Piece P&amp;I CF'!$BN$7:$CN$7,0)))</f>
        <v>13238355.75119609</v>
      </c>
      <c r="FA106" s="100">
        <f>SUMIF('Combined B-Piece P&amp;I CF'!$A:$A,FA$6,INDEX('Combined B-Piece P&amp;I CF'!$BN:$CN,0,MATCH($B106,'Combined B-Piece P&amp;I CF'!$BN$7:$CN$7,0)))</f>
        <v>0</v>
      </c>
      <c r="FB106" s="100">
        <f>SUMIF('Combined B-Piece P&amp;I CF'!$A:$A,FB$6,INDEX('Combined B-Piece P&amp;I CF'!$BN:$CN,0,MATCH($B106,'Combined B-Piece P&amp;I CF'!$BN$7:$CN$7,0)))</f>
        <v>0</v>
      </c>
      <c r="FC106" s="100">
        <f>SUMIF('Combined B-Piece P&amp;I CF'!$A:$A,FC$6,INDEX('Combined B-Piece P&amp;I CF'!$BN:$CN,0,MATCH($B106,'Combined B-Piece P&amp;I CF'!$BN$7:$CN$7,0)))</f>
        <v>120000</v>
      </c>
      <c r="FD106" s="100">
        <f>SUMIF('Combined B-Piece P&amp;I CF'!$A:$A,FD$6,INDEX('Combined B-Piece P&amp;I CF'!$BN:$CN,0,MATCH($B106,'Combined B-Piece P&amp;I CF'!$BN$7:$CN$7,0)))</f>
        <v>195000</v>
      </c>
      <c r="FE106" s="100">
        <f>SUMIF('Combined B-Piece P&amp;I CF'!$A:$A,FE$6,INDEX('Combined B-Piece P&amp;I CF'!$BN:$CN,0,MATCH($B106,'Combined B-Piece P&amp;I CF'!$BN$7:$CN$7,0)))</f>
        <v>1872782.1173641679</v>
      </c>
      <c r="FF106" s="100">
        <f>SUMIF('Combined B-Piece P&amp;I CF'!$A:$A,FF$6,INDEX('Combined B-Piece P&amp;I CF'!$BN:$CN,0,MATCH($B106,'Combined B-Piece P&amp;I CF'!$BN$7:$CN$7,0)))</f>
        <v>13091433.40374765</v>
      </c>
      <c r="FG106" s="100">
        <f>SUMIF('Combined B-Piece P&amp;I CF'!$A:$A,FG$6,INDEX('Combined B-Piece P&amp;I CF'!$BN:$CN,0,MATCH($B106,'Combined B-Piece P&amp;I CF'!$BN$7:$CN$7,0)))</f>
        <v>2723576.156253479</v>
      </c>
      <c r="FH106" s="100">
        <f>SUMIF('Combined B-Piece P&amp;I CF'!$A:$A,FH$6,INDEX('Combined B-Piece P&amp;I CF'!$BN:$CN,0,MATCH($B106,'Combined B-Piece P&amp;I CF'!$BN$7:$CN$7,0)))</f>
        <v>0</v>
      </c>
      <c r="FI106" s="100">
        <f>SUMIF('Combined B-Piece P&amp;I CF'!$A:$A,FI$6,INDEX('Combined B-Piece P&amp;I CF'!$BN:$CN,0,MATCH($B106,'Combined B-Piece P&amp;I CF'!$BN$7:$CN$7,0)))</f>
        <v>0</v>
      </c>
      <c r="FJ106" s="100">
        <f>SUMIF('Combined B-Piece P&amp;I CF'!$A:$A,FJ$6,INDEX('Combined B-Piece P&amp;I CF'!$BN:$CN,0,MATCH($B106,'Combined B-Piece P&amp;I CF'!$BN$7:$CN$7,0)))</f>
        <v>0</v>
      </c>
      <c r="FK106" s="100">
        <f>SUMIF('Combined B-Piece P&amp;I CF'!$A:$A,FK$6,INDEX('Combined B-Piece P&amp;I CF'!$BN:$CN,0,MATCH($B106,'Combined B-Piece P&amp;I CF'!$BN$7:$CN$7,0)))</f>
        <v>0</v>
      </c>
      <c r="FL106" s="100">
        <f>SUMIF('Combined B-Piece P&amp;I CF'!$A:$A,FL$6,INDEX('Combined B-Piece P&amp;I CF'!$BN:$CN,0,MATCH($B106,'Combined B-Piece P&amp;I CF'!$BN$7:$CN$7,0)))</f>
        <v>0</v>
      </c>
      <c r="FM106" s="100">
        <f>SUMIF('Combined B-Piece P&amp;I CF'!$A:$A,FM$6,INDEX('Combined B-Piece P&amp;I CF'!$BN:$CN,0,MATCH($B106,'Combined B-Piece P&amp;I CF'!$BN$7:$CN$7,0)))</f>
        <v>0</v>
      </c>
      <c r="FN106" s="100">
        <f>SUMIF('Combined B-Piece P&amp;I CF'!$A:$A,FN$6,INDEX('Combined B-Piece P&amp;I CF'!$BN:$CN,0,MATCH($B106,'Combined B-Piece P&amp;I CF'!$BN$7:$CN$7,0)))</f>
        <v>0</v>
      </c>
      <c r="FO106" s="100">
        <f>SUMIF('Combined B-Piece P&amp;I CF'!$A:$A,FO$6,INDEX('Combined B-Piece P&amp;I CF'!$BN:$CN,0,MATCH($B106,'Combined B-Piece P&amp;I CF'!$BN$7:$CN$7,0)))</f>
        <v>0</v>
      </c>
      <c r="FP106" s="100">
        <f>SUMIF('Combined B-Piece P&amp;I CF'!$A:$A,FP$6,INDEX('Combined B-Piece P&amp;I CF'!$BN:$CN,0,MATCH($B106,'Combined B-Piece P&amp;I CF'!$BN$7:$CN$7,0)))</f>
        <v>0</v>
      </c>
      <c r="FQ106" s="100">
        <f>SUMIF('Combined B-Piece P&amp;I CF'!$A:$A,FQ$6,INDEX('Combined B-Piece P&amp;I CF'!$BN:$CN,0,MATCH($B106,'Combined B-Piece P&amp;I CF'!$BN$7:$CN$7,0)))</f>
        <v>0</v>
      </c>
      <c r="FR106" s="100">
        <f>SUMIF('Combined B-Piece P&amp;I CF'!$A:$A,FR$6,INDEX('Combined B-Piece P&amp;I CF'!$BN:$CN,0,MATCH($B106,'Combined B-Piece P&amp;I CF'!$BN$7:$CN$7,0)))</f>
        <v>4270712.0754554048</v>
      </c>
      <c r="FS106" s="100">
        <f>SUMIF('Combined B-Piece P&amp;I CF'!$A:$A,FS$6,INDEX('Combined B-Piece P&amp;I CF'!$BN:$CN,0,MATCH($B106,'Combined B-Piece P&amp;I CF'!$BN$7:$CN$7,0)))</f>
        <v>0</v>
      </c>
      <c r="FT106" s="100">
        <f>SUMIF('Combined B-Piece P&amp;I CF'!$A:$A,FT$6,INDEX('Combined B-Piece P&amp;I CF'!$BN:$CN,0,MATCH($B106,'Combined B-Piece P&amp;I CF'!$BN$7:$CN$7,0)))</f>
        <v>0</v>
      </c>
      <c r="FU106" s="100">
        <f>SUMIF('Combined B-Piece P&amp;I CF'!$A:$A,FU$6,INDEX('Combined B-Piece P&amp;I CF'!$BN:$CN,0,MATCH($B106,'Combined B-Piece P&amp;I CF'!$BN$7:$CN$7,0)))</f>
        <v>0</v>
      </c>
      <c r="FV106" s="100">
        <f>SUMIF('Combined B-Piece P&amp;I CF'!$A:$A,FV$6,INDEX('Combined B-Piece P&amp;I CF'!$BN:$CN,0,MATCH($B106,'Combined B-Piece P&amp;I CF'!$BN$7:$CN$7,0)))</f>
        <v>0</v>
      </c>
      <c r="FW106" s="100">
        <f>SUMIF('Combined B-Piece P&amp;I CF'!$A:$A,FW$6,INDEX('Combined B-Piece P&amp;I CF'!$BN:$CN,0,MATCH($B106,'Combined B-Piece P&amp;I CF'!$BN$7:$CN$7,0)))</f>
        <v>0</v>
      </c>
      <c r="FX106" s="100">
        <f>SUMIF('Combined B-Piece P&amp;I CF'!$A:$A,FX$6,INDEX('Combined B-Piece P&amp;I CF'!$BN:$CN,0,MATCH($B106,'Combined B-Piece P&amp;I CF'!$BN$7:$CN$7,0)))</f>
        <v>12965407.3778568</v>
      </c>
      <c r="FY106" s="100">
        <f>SUMIF('Combined B-Piece P&amp;I CF'!$A:$A,FY$6,INDEX('Combined B-Piece P&amp;I CF'!$BN:$CN,0,MATCH($B106,'Combined B-Piece P&amp;I CF'!$BN$7:$CN$7,0)))</f>
        <v>0</v>
      </c>
      <c r="FZ106" s="100">
        <f>SUMIF('Combined B-Piece P&amp;I CF'!$A:$A,FZ$6,INDEX('Combined B-Piece P&amp;I CF'!$BN:$CN,0,MATCH($B106,'Combined B-Piece P&amp;I CF'!$BN$7:$CN$7,0)))</f>
        <v>0</v>
      </c>
      <c r="GA106" s="100">
        <f>SUMIF('Combined B-Piece P&amp;I CF'!$A:$A,GA$6,INDEX('Combined B-Piece P&amp;I CF'!$BN:$CN,0,MATCH($B106,'Combined B-Piece P&amp;I CF'!$BN$7:$CN$7,0)))</f>
        <v>0</v>
      </c>
      <c r="GB106" s="100">
        <f>SUMIF('Combined B-Piece P&amp;I CF'!$A:$A,GB$6,INDEX('Combined B-Piece P&amp;I CF'!$BN:$CN,0,MATCH($B106,'Combined B-Piece P&amp;I CF'!$BN$7:$CN$7,0)))</f>
        <v>0</v>
      </c>
      <c r="GC106" s="100">
        <f>SUMIF('Combined B-Piece P&amp;I CF'!$A:$A,GC$6,INDEX('Combined B-Piece P&amp;I CF'!$BN:$CN,0,MATCH($B106,'Combined B-Piece P&amp;I CF'!$BN$7:$CN$7,0)))</f>
        <v>0</v>
      </c>
      <c r="GD106" s="100">
        <f>SUMIF('Combined B-Piece P&amp;I CF'!$A:$A,GD$6,INDEX('Combined B-Piece P&amp;I CF'!$BN:$CN,0,MATCH($B106,'Combined B-Piece P&amp;I CF'!$BN$7:$CN$7,0)))</f>
        <v>0</v>
      </c>
      <c r="GE106" s="100">
        <f>SUMIF('Combined B-Piece P&amp;I CF'!$A:$A,GE$6,INDEX('Combined B-Piece P&amp;I CF'!$BN:$CN,0,MATCH($B106,'Combined B-Piece P&amp;I CF'!$BN$7:$CN$7,0)))</f>
        <v>0</v>
      </c>
      <c r="GF106" s="100">
        <f>SUMIF('Combined B-Piece P&amp;I CF'!$A:$A,GF$6,INDEX('Combined B-Piece P&amp;I CF'!$BN:$CN,0,MATCH($B106,'Combined B-Piece P&amp;I CF'!$BN$7:$CN$7,0)))</f>
        <v>0</v>
      </c>
      <c r="GG106" s="100">
        <f>SUMIF('Combined B-Piece P&amp;I CF'!$A:$A,GG$6,INDEX('Combined B-Piece P&amp;I CF'!$BN:$CN,0,MATCH($B106,'Combined B-Piece P&amp;I CF'!$BN$7:$CN$7,0)))</f>
        <v>0</v>
      </c>
      <c r="GH106" s="100">
        <f>SUMIF('Combined B-Piece P&amp;I CF'!$A:$A,GH$6,INDEX('Combined B-Piece P&amp;I CF'!$BN:$CN,0,MATCH($B106,'Combined B-Piece P&amp;I CF'!$BN$7:$CN$7,0)))</f>
        <v>0</v>
      </c>
      <c r="GI106" s="100">
        <f>SUMIF('Combined B-Piece P&amp;I CF'!$A:$A,GI$6,INDEX('Combined B-Piece P&amp;I CF'!$BN:$CN,0,MATCH($B106,'Combined B-Piece P&amp;I CF'!$BN$7:$CN$7,0)))</f>
        <v>0</v>
      </c>
      <c r="GJ106" s="100">
        <f>SUMIF('Combined B-Piece P&amp;I CF'!$A:$A,GJ$6,INDEX('Combined B-Piece P&amp;I CF'!$BN:$CN,0,MATCH($B106,'Combined B-Piece P&amp;I CF'!$BN$7:$CN$7,0)))</f>
        <v>0</v>
      </c>
      <c r="GK106" s="100">
        <f>SUMIF('Combined B-Piece P&amp;I CF'!$A:$A,GK$6,INDEX('Combined B-Piece P&amp;I CF'!$BN:$CN,0,MATCH($B106,'Combined B-Piece P&amp;I CF'!$BN$7:$CN$7,0)))</f>
        <v>0</v>
      </c>
      <c r="GL106" s="100">
        <f>SUMIF('Combined B-Piece P&amp;I CF'!$A:$A,GL$6,INDEX('Combined B-Piece P&amp;I CF'!$BN:$CN,0,MATCH($B106,'Combined B-Piece P&amp;I CF'!$BN$7:$CN$7,0)))</f>
        <v>0</v>
      </c>
      <c r="GM106" s="100">
        <f>SUMIF('Combined B-Piece P&amp;I CF'!$A:$A,GM$6,INDEX('Combined B-Piece P&amp;I CF'!$BN:$CN,0,MATCH($B106,'Combined B-Piece P&amp;I CF'!$BN$7:$CN$7,0)))</f>
        <v>0</v>
      </c>
      <c r="GN106" s="100">
        <f>SUMIF('Combined B-Piece P&amp;I CF'!$A:$A,GN$6,INDEX('Combined B-Piece P&amp;I CF'!$BN:$CN,0,MATCH($B106,'Combined B-Piece P&amp;I CF'!$BN$7:$CN$7,0)))</f>
        <v>0</v>
      </c>
      <c r="GO106" s="100">
        <f>SUMIF('Combined B-Piece P&amp;I CF'!$A:$A,GO$6,INDEX('Combined B-Piece P&amp;I CF'!$BN:$CN,0,MATCH($B106,'Combined B-Piece P&amp;I CF'!$BN$7:$CN$7,0)))</f>
        <v>0</v>
      </c>
      <c r="GP106" s="100">
        <f>SUMIF('Combined B-Piece P&amp;I CF'!$A:$A,GP$6,INDEX('Combined B-Piece P&amp;I CF'!$BN:$CN,0,MATCH($B106,'Combined B-Piece P&amp;I CF'!$BN$7:$CN$7,0)))</f>
        <v>0</v>
      </c>
      <c r="GQ106" s="100">
        <f>SUMIF('Combined B-Piece P&amp;I CF'!$A:$A,GQ$6,INDEX('Combined B-Piece P&amp;I CF'!$BN:$CN,0,MATCH($B106,'Combined B-Piece P&amp;I CF'!$BN$7:$CN$7,0)))</f>
        <v>0</v>
      </c>
      <c r="GR106" s="100">
        <f>SUMIF('Combined B-Piece P&amp;I CF'!$A:$A,GR$6,INDEX('Combined B-Piece P&amp;I CF'!$BN:$CN,0,MATCH($B106,'Combined B-Piece P&amp;I CF'!$BN$7:$CN$7,0)))</f>
        <v>0</v>
      </c>
      <c r="GS106" s="100">
        <f>SUMIF('Combined B-Piece P&amp;I CF'!$A:$A,GS$6,INDEX('Combined B-Piece P&amp;I CF'!$BN:$CN,0,MATCH($B106,'Combined B-Piece P&amp;I CF'!$BN$7:$CN$7,0)))</f>
        <v>0</v>
      </c>
      <c r="GU106" s="85">
        <f t="shared" si="214"/>
        <v>0</v>
      </c>
      <c r="GV106" s="85">
        <f t="shared" si="214"/>
        <v>0</v>
      </c>
      <c r="GW106" s="85">
        <f t="shared" si="214"/>
        <v>0</v>
      </c>
      <c r="GX106" s="85">
        <f t="shared" si="214"/>
        <v>0</v>
      </c>
      <c r="GY106" s="85">
        <f t="shared" si="214"/>
        <v>0</v>
      </c>
      <c r="GZ106" s="85">
        <f t="shared" si="214"/>
        <v>0</v>
      </c>
      <c r="HA106" s="85">
        <f t="shared" si="214"/>
        <v>0</v>
      </c>
      <c r="HB106" s="85">
        <f t="shared" si="214"/>
        <v>0</v>
      </c>
      <c r="HC106" s="85">
        <f t="shared" si="214"/>
        <v>0</v>
      </c>
      <c r="HD106" s="85">
        <f t="shared" si="214"/>
        <v>0</v>
      </c>
      <c r="HE106" s="85">
        <f t="shared" si="214"/>
        <v>363767.90864318598</v>
      </c>
      <c r="HF106" s="85">
        <f t="shared" si="214"/>
        <v>1287410.1307590599</v>
      </c>
      <c r="HG106" s="85">
        <f t="shared" si="214"/>
        <v>31241147.428561389</v>
      </c>
      <c r="HH106" s="85">
        <f t="shared" si="214"/>
        <v>4270712.0754554048</v>
      </c>
      <c r="HI106" s="85">
        <f t="shared" si="214"/>
        <v>12965407.3778568</v>
      </c>
      <c r="HJ106" s="85">
        <f t="shared" si="214"/>
        <v>0</v>
      </c>
      <c r="HK106" s="85">
        <f t="shared" si="215"/>
        <v>50128444.921275839</v>
      </c>
    </row>
    <row r="107" spans="1:219" hidden="1" outlineLevel="1" x14ac:dyDescent="0.75">
      <c r="A107" s="112" t="str">
        <f t="shared" si="213"/>
        <v>WFCM 2018-C47 B-Piece Cashflows</v>
      </c>
      <c r="B107" s="112" t="str">
        <f t="shared" si="213"/>
        <v>WFCM 2018-C47</v>
      </c>
      <c r="C107" s="104"/>
      <c r="D107" s="87"/>
      <c r="E107" s="88"/>
      <c r="F107" s="85"/>
      <c r="G107" s="85"/>
      <c r="H107" s="86"/>
      <c r="I107" s="95"/>
      <c r="K107" s="100">
        <f>SUMIF('Combined B-Piece P&amp;I CF'!$A:$A,K$6,INDEX('Combined B-Piece P&amp;I CF'!$BN:$CN,0,MATCH($B107,'Combined B-Piece P&amp;I CF'!$BN$7:$CN$7,0)))</f>
        <v>0</v>
      </c>
      <c r="L107" s="100">
        <f>SUMIF('Combined B-Piece P&amp;I CF'!$A:$A,L$6,INDEX('Combined B-Piece P&amp;I CF'!$BN:$CN,0,MATCH($B107,'Combined B-Piece P&amp;I CF'!$BN$7:$CN$7,0)))</f>
        <v>0</v>
      </c>
      <c r="M107" s="100">
        <f>SUMIF('Combined B-Piece P&amp;I CF'!$A:$A,M$6,INDEX('Combined B-Piece P&amp;I CF'!$BN:$CN,0,MATCH($B107,'Combined B-Piece P&amp;I CF'!$BN$7:$CN$7,0)))</f>
        <v>0</v>
      </c>
      <c r="N107" s="100">
        <f>SUMIF('Combined B-Piece P&amp;I CF'!$A:$A,N$6,INDEX('Combined B-Piece P&amp;I CF'!$BN:$CN,0,MATCH($B107,'Combined B-Piece P&amp;I CF'!$BN$7:$CN$7,0)))</f>
        <v>0</v>
      </c>
      <c r="O107" s="100">
        <f>SUMIF('Combined B-Piece P&amp;I CF'!$A:$A,O$6,INDEX('Combined B-Piece P&amp;I CF'!$BN:$CN,0,MATCH($B107,'Combined B-Piece P&amp;I CF'!$BN$7:$CN$7,0)))</f>
        <v>0</v>
      </c>
      <c r="P107" s="100">
        <f>SUMIF('Combined B-Piece P&amp;I CF'!$A:$A,P$6,INDEX('Combined B-Piece P&amp;I CF'!$BN:$CN,0,MATCH($B107,'Combined B-Piece P&amp;I CF'!$BN$7:$CN$7,0)))</f>
        <v>0</v>
      </c>
      <c r="Q107" s="100">
        <f>SUMIF('Combined B-Piece P&amp;I CF'!$A:$A,Q$6,INDEX('Combined B-Piece P&amp;I CF'!$BN:$CN,0,MATCH($B107,'Combined B-Piece P&amp;I CF'!$BN$7:$CN$7,0)))</f>
        <v>0</v>
      </c>
      <c r="R107" s="100">
        <f>SUMIF('Combined B-Piece P&amp;I CF'!$A:$A,R$6,INDEX('Combined B-Piece P&amp;I CF'!$BN:$CN,0,MATCH($B107,'Combined B-Piece P&amp;I CF'!$BN$7:$CN$7,0)))</f>
        <v>0</v>
      </c>
      <c r="S107" s="100">
        <f>SUMIF('Combined B-Piece P&amp;I CF'!$A:$A,S$6,INDEX('Combined B-Piece P&amp;I CF'!$BN:$CN,0,MATCH($B107,'Combined B-Piece P&amp;I CF'!$BN$7:$CN$7,0)))</f>
        <v>0</v>
      </c>
      <c r="T107" s="100">
        <f>SUMIF('Combined B-Piece P&amp;I CF'!$A:$A,T$6,INDEX('Combined B-Piece P&amp;I CF'!$BN:$CN,0,MATCH($B107,'Combined B-Piece P&amp;I CF'!$BN$7:$CN$7,0)))</f>
        <v>0</v>
      </c>
      <c r="U107" s="100">
        <f>SUMIF('Combined B-Piece P&amp;I CF'!$A:$A,U$6,INDEX('Combined B-Piece P&amp;I CF'!$BN:$CN,0,MATCH($B107,'Combined B-Piece P&amp;I CF'!$BN$7:$CN$7,0)))</f>
        <v>0</v>
      </c>
      <c r="V107" s="100">
        <f>SUMIF('Combined B-Piece P&amp;I CF'!$A:$A,V$6,INDEX('Combined B-Piece P&amp;I CF'!$BN:$CN,0,MATCH($B107,'Combined B-Piece P&amp;I CF'!$BN$7:$CN$7,0)))</f>
        <v>0</v>
      </c>
      <c r="W107" s="100">
        <f>SUMIF('Combined B-Piece P&amp;I CF'!$A:$A,W$6,INDEX('Combined B-Piece P&amp;I CF'!$BN:$CN,0,MATCH($B107,'Combined B-Piece P&amp;I CF'!$BN$7:$CN$7,0)))</f>
        <v>0</v>
      </c>
      <c r="X107" s="100">
        <f>SUMIF('Combined B-Piece P&amp;I CF'!$A:$A,X$6,INDEX('Combined B-Piece P&amp;I CF'!$BN:$CN,0,MATCH($B107,'Combined B-Piece P&amp;I CF'!$BN$7:$CN$7,0)))</f>
        <v>0</v>
      </c>
      <c r="Y107" s="100">
        <f>SUMIF('Combined B-Piece P&amp;I CF'!$A:$A,Y$6,INDEX('Combined B-Piece P&amp;I CF'!$BN:$CN,0,MATCH($B107,'Combined B-Piece P&amp;I CF'!$BN$7:$CN$7,0)))</f>
        <v>0</v>
      </c>
      <c r="Z107" s="100">
        <f>SUMIF('Combined B-Piece P&amp;I CF'!$A:$A,Z$6,INDEX('Combined B-Piece P&amp;I CF'!$BN:$CN,0,MATCH($B107,'Combined B-Piece P&amp;I CF'!$BN$7:$CN$7,0)))</f>
        <v>0</v>
      </c>
      <c r="AA107" s="100">
        <f>SUMIF('Combined B-Piece P&amp;I CF'!$A:$A,AA$6,INDEX('Combined B-Piece P&amp;I CF'!$BN:$CN,0,MATCH($B107,'Combined B-Piece P&amp;I CF'!$BN$7:$CN$7,0)))</f>
        <v>0</v>
      </c>
      <c r="AB107" s="100">
        <f>SUMIF('Combined B-Piece P&amp;I CF'!$A:$A,AB$6,INDEX('Combined B-Piece P&amp;I CF'!$BN:$CN,0,MATCH($B107,'Combined B-Piece P&amp;I CF'!$BN$7:$CN$7,0)))</f>
        <v>0</v>
      </c>
      <c r="AC107" s="100">
        <f>SUMIF('Combined B-Piece P&amp;I CF'!$A:$A,AC$6,INDEX('Combined B-Piece P&amp;I CF'!$BN:$CN,0,MATCH($B107,'Combined B-Piece P&amp;I CF'!$BN$7:$CN$7,0)))</f>
        <v>0</v>
      </c>
      <c r="AD107" s="100">
        <f>SUMIF('Combined B-Piece P&amp;I CF'!$A:$A,AD$6,INDEX('Combined B-Piece P&amp;I CF'!$BN:$CN,0,MATCH($B107,'Combined B-Piece P&amp;I CF'!$BN$7:$CN$7,0)))</f>
        <v>0</v>
      </c>
      <c r="AE107" s="100">
        <f>SUMIF('Combined B-Piece P&amp;I CF'!$A:$A,AE$6,INDEX('Combined B-Piece P&amp;I CF'!$BN:$CN,0,MATCH($B107,'Combined B-Piece P&amp;I CF'!$BN$7:$CN$7,0)))</f>
        <v>0</v>
      </c>
      <c r="AF107" s="100">
        <f>SUMIF('Combined B-Piece P&amp;I CF'!$A:$A,AF$6,INDEX('Combined B-Piece P&amp;I CF'!$BN:$CN,0,MATCH($B107,'Combined B-Piece P&amp;I CF'!$BN$7:$CN$7,0)))</f>
        <v>0</v>
      </c>
      <c r="AG107" s="100">
        <f>SUMIF('Combined B-Piece P&amp;I CF'!$A:$A,AG$6,INDEX('Combined B-Piece P&amp;I CF'!$BN:$CN,0,MATCH($B107,'Combined B-Piece P&amp;I CF'!$BN$7:$CN$7,0)))</f>
        <v>0</v>
      </c>
      <c r="AH107" s="100">
        <f>SUMIF('Combined B-Piece P&amp;I CF'!$A:$A,AH$6,INDEX('Combined B-Piece P&amp;I CF'!$BN:$CN,0,MATCH($B107,'Combined B-Piece P&amp;I CF'!$BN$7:$CN$7,0)))</f>
        <v>0</v>
      </c>
      <c r="AI107" s="100">
        <f>SUMIF('Combined B-Piece P&amp;I CF'!$A:$A,AI$6,INDEX('Combined B-Piece P&amp;I CF'!$BN:$CN,0,MATCH($B107,'Combined B-Piece P&amp;I CF'!$BN$7:$CN$7,0)))</f>
        <v>0</v>
      </c>
      <c r="AJ107" s="100">
        <f>SUMIF('Combined B-Piece P&amp;I CF'!$A:$A,AJ$6,INDEX('Combined B-Piece P&amp;I CF'!$BN:$CN,0,MATCH($B107,'Combined B-Piece P&amp;I CF'!$BN$7:$CN$7,0)))</f>
        <v>0</v>
      </c>
      <c r="AK107" s="100">
        <f>SUMIF('Combined B-Piece P&amp;I CF'!$A:$A,AK$6,INDEX('Combined B-Piece P&amp;I CF'!$BN:$CN,0,MATCH($B107,'Combined B-Piece P&amp;I CF'!$BN$7:$CN$7,0)))</f>
        <v>0</v>
      </c>
      <c r="AL107" s="100">
        <f>SUMIF('Combined B-Piece P&amp;I CF'!$A:$A,AL$6,INDEX('Combined B-Piece P&amp;I CF'!$BN:$CN,0,MATCH($B107,'Combined B-Piece P&amp;I CF'!$BN$7:$CN$7,0)))</f>
        <v>0</v>
      </c>
      <c r="AM107" s="100">
        <f>SUMIF('Combined B-Piece P&amp;I CF'!$A:$A,AM$6,INDEX('Combined B-Piece P&amp;I CF'!$BN:$CN,0,MATCH($B107,'Combined B-Piece P&amp;I CF'!$BN$7:$CN$7,0)))</f>
        <v>0</v>
      </c>
      <c r="AN107" s="100">
        <f>SUMIF('Combined B-Piece P&amp;I CF'!$A:$A,AN$6,INDEX('Combined B-Piece P&amp;I CF'!$BN:$CN,0,MATCH($B107,'Combined B-Piece P&amp;I CF'!$BN$7:$CN$7,0)))</f>
        <v>0</v>
      </c>
      <c r="AO107" s="100">
        <f>SUMIF('Combined B-Piece P&amp;I CF'!$A:$A,AO$6,INDEX('Combined B-Piece P&amp;I CF'!$BN:$CN,0,MATCH($B107,'Combined B-Piece P&amp;I CF'!$BN$7:$CN$7,0)))</f>
        <v>0</v>
      </c>
      <c r="AP107" s="100">
        <f>SUMIF('Combined B-Piece P&amp;I CF'!$A:$A,AP$6,INDEX('Combined B-Piece P&amp;I CF'!$BN:$CN,0,MATCH($B107,'Combined B-Piece P&amp;I CF'!$BN$7:$CN$7,0)))</f>
        <v>0</v>
      </c>
      <c r="AQ107" s="100">
        <f>SUMIF('Combined B-Piece P&amp;I CF'!$A:$A,AQ$6,INDEX('Combined B-Piece P&amp;I CF'!$BN:$CN,0,MATCH($B107,'Combined B-Piece P&amp;I CF'!$BN$7:$CN$7,0)))</f>
        <v>0</v>
      </c>
      <c r="AR107" s="100">
        <f>SUMIF('Combined B-Piece P&amp;I CF'!$A:$A,AR$6,INDEX('Combined B-Piece P&amp;I CF'!$BN:$CN,0,MATCH($B107,'Combined B-Piece P&amp;I CF'!$BN$7:$CN$7,0)))</f>
        <v>0</v>
      </c>
      <c r="AS107" s="100">
        <f>SUMIF('Combined B-Piece P&amp;I CF'!$A:$A,AS$6,INDEX('Combined B-Piece P&amp;I CF'!$BN:$CN,0,MATCH($B107,'Combined B-Piece P&amp;I CF'!$BN$7:$CN$7,0)))</f>
        <v>0</v>
      </c>
      <c r="AT107" s="100">
        <f>SUMIF('Combined B-Piece P&amp;I CF'!$A:$A,AT$6,INDEX('Combined B-Piece P&amp;I CF'!$BN:$CN,0,MATCH($B107,'Combined B-Piece P&amp;I CF'!$BN$7:$CN$7,0)))</f>
        <v>0</v>
      </c>
      <c r="AU107" s="100">
        <f>SUMIF('Combined B-Piece P&amp;I CF'!$A:$A,AU$6,INDEX('Combined B-Piece P&amp;I CF'!$BN:$CN,0,MATCH($B107,'Combined B-Piece P&amp;I CF'!$BN$7:$CN$7,0)))</f>
        <v>0</v>
      </c>
      <c r="AV107" s="100">
        <f>SUMIF('Combined B-Piece P&amp;I CF'!$A:$A,AV$6,INDEX('Combined B-Piece P&amp;I CF'!$BN:$CN,0,MATCH($B107,'Combined B-Piece P&amp;I CF'!$BN$7:$CN$7,0)))</f>
        <v>0</v>
      </c>
      <c r="AW107" s="100">
        <f>SUMIF('Combined B-Piece P&amp;I CF'!$A:$A,AW$6,INDEX('Combined B-Piece P&amp;I CF'!$BN:$CN,0,MATCH($B107,'Combined B-Piece P&amp;I CF'!$BN$7:$CN$7,0)))</f>
        <v>0</v>
      </c>
      <c r="AX107" s="100">
        <f>SUMIF('Combined B-Piece P&amp;I CF'!$A:$A,AX$6,INDEX('Combined B-Piece P&amp;I CF'!$BN:$CN,0,MATCH($B107,'Combined B-Piece P&amp;I CF'!$BN$7:$CN$7,0)))</f>
        <v>0</v>
      </c>
      <c r="AY107" s="100">
        <f>SUMIF('Combined B-Piece P&amp;I CF'!$A:$A,AY$6,INDEX('Combined B-Piece P&amp;I CF'!$BN:$CN,0,MATCH($B107,'Combined B-Piece P&amp;I CF'!$BN$7:$CN$7,0)))</f>
        <v>0</v>
      </c>
      <c r="AZ107" s="100">
        <f>SUMIF('Combined B-Piece P&amp;I CF'!$A:$A,AZ$6,INDEX('Combined B-Piece P&amp;I CF'!$BN:$CN,0,MATCH($B107,'Combined B-Piece P&amp;I CF'!$BN$7:$CN$7,0)))</f>
        <v>0</v>
      </c>
      <c r="BA107" s="100">
        <f>SUMIF('Combined B-Piece P&amp;I CF'!$A:$A,BA$6,INDEX('Combined B-Piece P&amp;I CF'!$BN:$CN,0,MATCH($B107,'Combined B-Piece P&amp;I CF'!$BN$7:$CN$7,0)))</f>
        <v>0</v>
      </c>
      <c r="BB107" s="100">
        <f>SUMIF('Combined B-Piece P&amp;I CF'!$A:$A,BB$6,INDEX('Combined B-Piece P&amp;I CF'!$BN:$CN,0,MATCH($B107,'Combined B-Piece P&amp;I CF'!$BN$7:$CN$7,0)))</f>
        <v>0</v>
      </c>
      <c r="BC107" s="100">
        <f>SUMIF('Combined B-Piece P&amp;I CF'!$A:$A,BC$6,INDEX('Combined B-Piece P&amp;I CF'!$BN:$CN,0,MATCH($B107,'Combined B-Piece P&amp;I CF'!$BN$7:$CN$7,0)))</f>
        <v>0</v>
      </c>
      <c r="BD107" s="100">
        <f>SUMIF('Combined B-Piece P&amp;I CF'!$A:$A,BD$6,INDEX('Combined B-Piece P&amp;I CF'!$BN:$CN,0,MATCH($B107,'Combined B-Piece P&amp;I CF'!$BN$7:$CN$7,0)))</f>
        <v>0</v>
      </c>
      <c r="BE107" s="100">
        <f>SUMIF('Combined B-Piece P&amp;I CF'!$A:$A,BE$6,INDEX('Combined B-Piece P&amp;I CF'!$BN:$CN,0,MATCH($B107,'Combined B-Piece P&amp;I CF'!$BN$7:$CN$7,0)))</f>
        <v>0</v>
      </c>
      <c r="BF107" s="100">
        <f>SUMIF('Combined B-Piece P&amp;I CF'!$A:$A,BF$6,INDEX('Combined B-Piece P&amp;I CF'!$BN:$CN,0,MATCH($B107,'Combined B-Piece P&amp;I CF'!$BN$7:$CN$7,0)))</f>
        <v>0</v>
      </c>
      <c r="BG107" s="100">
        <f>SUMIF('Combined B-Piece P&amp;I CF'!$A:$A,BG$6,INDEX('Combined B-Piece P&amp;I CF'!$BN:$CN,0,MATCH($B107,'Combined B-Piece P&amp;I CF'!$BN$7:$CN$7,0)))</f>
        <v>0</v>
      </c>
      <c r="BH107" s="100">
        <f>SUMIF('Combined B-Piece P&amp;I CF'!$A:$A,BH$6,INDEX('Combined B-Piece P&amp;I CF'!$BN:$CN,0,MATCH($B107,'Combined B-Piece P&amp;I CF'!$BN$7:$CN$7,0)))</f>
        <v>0</v>
      </c>
      <c r="BI107" s="100">
        <f>SUMIF('Combined B-Piece P&amp;I CF'!$A:$A,BI$6,INDEX('Combined B-Piece P&amp;I CF'!$BN:$CN,0,MATCH($B107,'Combined B-Piece P&amp;I CF'!$BN$7:$CN$7,0)))</f>
        <v>0</v>
      </c>
      <c r="BJ107" s="100">
        <f>SUMIF('Combined B-Piece P&amp;I CF'!$A:$A,BJ$6,INDEX('Combined B-Piece P&amp;I CF'!$BN:$CN,0,MATCH($B107,'Combined B-Piece P&amp;I CF'!$BN$7:$CN$7,0)))</f>
        <v>0</v>
      </c>
      <c r="BK107" s="100">
        <f>SUMIF('Combined B-Piece P&amp;I CF'!$A:$A,BK$6,INDEX('Combined B-Piece P&amp;I CF'!$BN:$CN,0,MATCH($B107,'Combined B-Piece P&amp;I CF'!$BN$7:$CN$7,0)))</f>
        <v>0</v>
      </c>
      <c r="BL107" s="100">
        <f>SUMIF('Combined B-Piece P&amp;I CF'!$A:$A,BL$6,INDEX('Combined B-Piece P&amp;I CF'!$BN:$CN,0,MATCH($B107,'Combined B-Piece P&amp;I CF'!$BN$7:$CN$7,0)))</f>
        <v>0</v>
      </c>
      <c r="BM107" s="100">
        <f>SUMIF('Combined B-Piece P&amp;I CF'!$A:$A,BM$6,INDEX('Combined B-Piece P&amp;I CF'!$BN:$CN,0,MATCH($B107,'Combined B-Piece P&amp;I CF'!$BN$7:$CN$7,0)))</f>
        <v>0</v>
      </c>
      <c r="BN107" s="100">
        <f>SUMIF('Combined B-Piece P&amp;I CF'!$A:$A,BN$6,INDEX('Combined B-Piece P&amp;I CF'!$BN:$CN,0,MATCH($B107,'Combined B-Piece P&amp;I CF'!$BN$7:$CN$7,0)))</f>
        <v>0</v>
      </c>
      <c r="BO107" s="100">
        <f>SUMIF('Combined B-Piece P&amp;I CF'!$A:$A,BO$6,INDEX('Combined B-Piece P&amp;I CF'!$BN:$CN,0,MATCH($B107,'Combined B-Piece P&amp;I CF'!$BN$7:$CN$7,0)))</f>
        <v>0</v>
      </c>
      <c r="BP107" s="100">
        <f>SUMIF('Combined B-Piece P&amp;I CF'!$A:$A,BP$6,INDEX('Combined B-Piece P&amp;I CF'!$BN:$CN,0,MATCH($B107,'Combined B-Piece P&amp;I CF'!$BN$7:$CN$7,0)))</f>
        <v>0</v>
      </c>
      <c r="BQ107" s="100">
        <f>SUMIF('Combined B-Piece P&amp;I CF'!$A:$A,BQ$6,INDEX('Combined B-Piece P&amp;I CF'!$BN:$CN,0,MATCH($B107,'Combined B-Piece P&amp;I CF'!$BN$7:$CN$7,0)))</f>
        <v>0</v>
      </c>
      <c r="BR107" s="100">
        <f>SUMIF('Combined B-Piece P&amp;I CF'!$A:$A,BR$6,INDEX('Combined B-Piece P&amp;I CF'!$BN:$CN,0,MATCH($B107,'Combined B-Piece P&amp;I CF'!$BN$7:$CN$7,0)))</f>
        <v>0</v>
      </c>
      <c r="BS107" s="100">
        <f>SUMIF('Combined B-Piece P&amp;I CF'!$A:$A,BS$6,INDEX('Combined B-Piece P&amp;I CF'!$BN:$CN,0,MATCH($B107,'Combined B-Piece P&amp;I CF'!$BN$7:$CN$7,0)))</f>
        <v>0</v>
      </c>
      <c r="BT107" s="100">
        <f>SUMIF('Combined B-Piece P&amp;I CF'!$A:$A,BT$6,INDEX('Combined B-Piece P&amp;I CF'!$BN:$CN,0,MATCH($B107,'Combined B-Piece P&amp;I CF'!$BN$7:$CN$7,0)))</f>
        <v>0</v>
      </c>
      <c r="BU107" s="100">
        <f>SUMIF('Combined B-Piece P&amp;I CF'!$A:$A,BU$6,INDEX('Combined B-Piece P&amp;I CF'!$BN:$CN,0,MATCH($B107,'Combined B-Piece P&amp;I CF'!$BN$7:$CN$7,0)))</f>
        <v>0</v>
      </c>
      <c r="BV107" s="100">
        <f>SUMIF('Combined B-Piece P&amp;I CF'!$A:$A,BV$6,INDEX('Combined B-Piece P&amp;I CF'!$BN:$CN,0,MATCH($B107,'Combined B-Piece P&amp;I CF'!$BN$7:$CN$7,0)))</f>
        <v>0</v>
      </c>
      <c r="BW107" s="100">
        <f>SUMIF('Combined B-Piece P&amp;I CF'!$A:$A,BW$6,INDEX('Combined B-Piece P&amp;I CF'!$BN:$CN,0,MATCH($B107,'Combined B-Piece P&amp;I CF'!$BN$7:$CN$7,0)))</f>
        <v>0</v>
      </c>
      <c r="BX107" s="100">
        <f>SUMIF('Combined B-Piece P&amp;I CF'!$A:$A,BX$6,INDEX('Combined B-Piece P&amp;I CF'!$BN:$CN,0,MATCH($B107,'Combined B-Piece P&amp;I CF'!$BN$7:$CN$7,0)))</f>
        <v>0</v>
      </c>
      <c r="BY107" s="100">
        <f>SUMIF('Combined B-Piece P&amp;I CF'!$A:$A,BY$6,INDEX('Combined B-Piece P&amp;I CF'!$BN:$CN,0,MATCH($B107,'Combined B-Piece P&amp;I CF'!$BN$7:$CN$7,0)))</f>
        <v>0</v>
      </c>
      <c r="BZ107" s="100">
        <f>SUMIF('Combined B-Piece P&amp;I CF'!$A:$A,BZ$6,INDEX('Combined B-Piece P&amp;I CF'!$BN:$CN,0,MATCH($B107,'Combined B-Piece P&amp;I CF'!$BN$7:$CN$7,0)))</f>
        <v>0</v>
      </c>
      <c r="CA107" s="100">
        <f>SUMIF('Combined B-Piece P&amp;I CF'!$A:$A,CA$6,INDEX('Combined B-Piece P&amp;I CF'!$BN:$CN,0,MATCH($B107,'Combined B-Piece P&amp;I CF'!$BN$7:$CN$7,0)))</f>
        <v>0</v>
      </c>
      <c r="CB107" s="100">
        <f>SUMIF('Combined B-Piece P&amp;I CF'!$A:$A,CB$6,INDEX('Combined B-Piece P&amp;I CF'!$BN:$CN,0,MATCH($B107,'Combined B-Piece P&amp;I CF'!$BN$7:$CN$7,0)))</f>
        <v>0</v>
      </c>
      <c r="CC107" s="100">
        <f>SUMIF('Combined B-Piece P&amp;I CF'!$A:$A,CC$6,INDEX('Combined B-Piece P&amp;I CF'!$BN:$CN,0,MATCH($B107,'Combined B-Piece P&amp;I CF'!$BN$7:$CN$7,0)))</f>
        <v>0</v>
      </c>
      <c r="CD107" s="100">
        <f>SUMIF('Combined B-Piece P&amp;I CF'!$A:$A,CD$6,INDEX('Combined B-Piece P&amp;I CF'!$BN:$CN,0,MATCH($B107,'Combined B-Piece P&amp;I CF'!$BN$7:$CN$7,0)))</f>
        <v>0</v>
      </c>
      <c r="CE107" s="100">
        <f>SUMIF('Combined B-Piece P&amp;I CF'!$A:$A,CE$6,INDEX('Combined B-Piece P&amp;I CF'!$BN:$CN,0,MATCH($B107,'Combined B-Piece P&amp;I CF'!$BN$7:$CN$7,0)))</f>
        <v>0</v>
      </c>
      <c r="CF107" s="100">
        <f>SUMIF('Combined B-Piece P&amp;I CF'!$A:$A,CF$6,INDEX('Combined B-Piece P&amp;I CF'!$BN:$CN,0,MATCH($B107,'Combined B-Piece P&amp;I CF'!$BN$7:$CN$7,0)))</f>
        <v>0</v>
      </c>
      <c r="CG107" s="100">
        <f>SUMIF('Combined B-Piece P&amp;I CF'!$A:$A,CG$6,INDEX('Combined B-Piece P&amp;I CF'!$BN:$CN,0,MATCH($B107,'Combined B-Piece P&amp;I CF'!$BN$7:$CN$7,0)))</f>
        <v>0</v>
      </c>
      <c r="CH107" s="100">
        <f>SUMIF('Combined B-Piece P&amp;I CF'!$A:$A,CH$6,INDEX('Combined B-Piece P&amp;I CF'!$BN:$CN,0,MATCH($B107,'Combined B-Piece P&amp;I CF'!$BN$7:$CN$7,0)))</f>
        <v>0</v>
      </c>
      <c r="CI107" s="100">
        <f>SUMIF('Combined B-Piece P&amp;I CF'!$A:$A,CI$6,INDEX('Combined B-Piece P&amp;I CF'!$BN:$CN,0,MATCH($B107,'Combined B-Piece P&amp;I CF'!$BN$7:$CN$7,0)))</f>
        <v>0</v>
      </c>
      <c r="CJ107" s="100">
        <f>SUMIF('Combined B-Piece P&amp;I CF'!$A:$A,CJ$6,INDEX('Combined B-Piece P&amp;I CF'!$BN:$CN,0,MATCH($B107,'Combined B-Piece P&amp;I CF'!$BN$7:$CN$7,0)))</f>
        <v>0</v>
      </c>
      <c r="CK107" s="100">
        <f>SUMIF('Combined B-Piece P&amp;I CF'!$A:$A,CK$6,INDEX('Combined B-Piece P&amp;I CF'!$BN:$CN,0,MATCH($B107,'Combined B-Piece P&amp;I CF'!$BN$7:$CN$7,0)))</f>
        <v>0</v>
      </c>
      <c r="CL107" s="100">
        <f>SUMIF('Combined B-Piece P&amp;I CF'!$A:$A,CL$6,INDEX('Combined B-Piece P&amp;I CF'!$BN:$CN,0,MATCH($B107,'Combined B-Piece P&amp;I CF'!$BN$7:$CN$7,0)))</f>
        <v>0</v>
      </c>
      <c r="CM107" s="100">
        <f>SUMIF('Combined B-Piece P&amp;I CF'!$A:$A,CM$6,INDEX('Combined B-Piece P&amp;I CF'!$BN:$CN,0,MATCH($B107,'Combined B-Piece P&amp;I CF'!$BN$7:$CN$7,0)))</f>
        <v>0</v>
      </c>
      <c r="CN107" s="100">
        <f>SUMIF('Combined B-Piece P&amp;I CF'!$A:$A,CN$6,INDEX('Combined B-Piece P&amp;I CF'!$BN:$CN,0,MATCH($B107,'Combined B-Piece P&amp;I CF'!$BN$7:$CN$7,0)))</f>
        <v>0</v>
      </c>
      <c r="CO107" s="100">
        <f>SUMIF('Combined B-Piece P&amp;I CF'!$A:$A,CO$6,INDEX('Combined B-Piece P&amp;I CF'!$BN:$CN,0,MATCH($B107,'Combined B-Piece P&amp;I CF'!$BN$7:$CN$7,0)))</f>
        <v>0</v>
      </c>
      <c r="CP107" s="100">
        <f>SUMIF('Combined B-Piece P&amp;I CF'!$A:$A,CP$6,INDEX('Combined B-Piece P&amp;I CF'!$BN:$CN,0,MATCH($B107,'Combined B-Piece P&amp;I CF'!$BN$7:$CN$7,0)))</f>
        <v>0</v>
      </c>
      <c r="CQ107" s="100">
        <f>SUMIF('Combined B-Piece P&amp;I CF'!$A:$A,CQ$6,INDEX('Combined B-Piece P&amp;I CF'!$BN:$CN,0,MATCH($B107,'Combined B-Piece P&amp;I CF'!$BN$7:$CN$7,0)))</f>
        <v>0</v>
      </c>
      <c r="CR107" s="100">
        <f>SUMIF('Combined B-Piece P&amp;I CF'!$A:$A,CR$6,INDEX('Combined B-Piece P&amp;I CF'!$BN:$CN,0,MATCH($B107,'Combined B-Piece P&amp;I CF'!$BN$7:$CN$7,0)))</f>
        <v>0</v>
      </c>
      <c r="CS107" s="100">
        <f>SUMIF('Combined B-Piece P&amp;I CF'!$A:$A,CS$6,INDEX('Combined B-Piece P&amp;I CF'!$BN:$CN,0,MATCH($B107,'Combined B-Piece P&amp;I CF'!$BN$7:$CN$7,0)))</f>
        <v>0</v>
      </c>
      <c r="CT107" s="100">
        <f>SUMIF('Combined B-Piece P&amp;I CF'!$A:$A,CT$6,INDEX('Combined B-Piece P&amp;I CF'!$BN:$CN,0,MATCH($B107,'Combined B-Piece P&amp;I CF'!$BN$7:$CN$7,0)))</f>
        <v>0</v>
      </c>
      <c r="CU107" s="100">
        <f>SUMIF('Combined B-Piece P&amp;I CF'!$A:$A,CU$6,INDEX('Combined B-Piece P&amp;I CF'!$BN:$CN,0,MATCH($B107,'Combined B-Piece P&amp;I CF'!$BN$7:$CN$7,0)))</f>
        <v>0</v>
      </c>
      <c r="CV107" s="100">
        <f>SUMIF('Combined B-Piece P&amp;I CF'!$A:$A,CV$6,INDEX('Combined B-Piece P&amp;I CF'!$BN:$CN,0,MATCH($B107,'Combined B-Piece P&amp;I CF'!$BN$7:$CN$7,0)))</f>
        <v>0</v>
      </c>
      <c r="CW107" s="100">
        <f>SUMIF('Combined B-Piece P&amp;I CF'!$A:$A,CW$6,INDEX('Combined B-Piece P&amp;I CF'!$BN:$CN,0,MATCH($B107,'Combined B-Piece P&amp;I CF'!$BN$7:$CN$7,0)))</f>
        <v>0</v>
      </c>
      <c r="CX107" s="100">
        <f>SUMIF('Combined B-Piece P&amp;I CF'!$A:$A,CX$6,INDEX('Combined B-Piece P&amp;I CF'!$BN:$CN,0,MATCH($B107,'Combined B-Piece P&amp;I CF'!$BN$7:$CN$7,0)))</f>
        <v>0</v>
      </c>
      <c r="CY107" s="100">
        <f>SUMIF('Combined B-Piece P&amp;I CF'!$A:$A,CY$6,INDEX('Combined B-Piece P&amp;I CF'!$BN:$CN,0,MATCH($B107,'Combined B-Piece P&amp;I CF'!$BN$7:$CN$7,0)))</f>
        <v>0</v>
      </c>
      <c r="CZ107" s="100">
        <f>SUMIF('Combined B-Piece P&amp;I CF'!$A:$A,CZ$6,INDEX('Combined B-Piece P&amp;I CF'!$BN:$CN,0,MATCH($B107,'Combined B-Piece P&amp;I CF'!$BN$7:$CN$7,0)))</f>
        <v>0</v>
      </c>
      <c r="DA107" s="100">
        <f>SUMIF('Combined B-Piece P&amp;I CF'!$A:$A,DA$6,INDEX('Combined B-Piece P&amp;I CF'!$BN:$CN,0,MATCH($B107,'Combined B-Piece P&amp;I CF'!$BN$7:$CN$7,0)))</f>
        <v>0</v>
      </c>
      <c r="DB107" s="100">
        <f>SUMIF('Combined B-Piece P&amp;I CF'!$A:$A,DB$6,INDEX('Combined B-Piece P&amp;I CF'!$BN:$CN,0,MATCH($B107,'Combined B-Piece P&amp;I CF'!$BN$7:$CN$7,0)))</f>
        <v>0</v>
      </c>
      <c r="DC107" s="100">
        <f>SUMIF('Combined B-Piece P&amp;I CF'!$A:$A,DC$6,INDEX('Combined B-Piece P&amp;I CF'!$BN:$CN,0,MATCH($B107,'Combined B-Piece P&amp;I CF'!$BN$7:$CN$7,0)))</f>
        <v>0</v>
      </c>
      <c r="DD107" s="100">
        <f>SUMIF('Combined B-Piece P&amp;I CF'!$A:$A,DD$6,INDEX('Combined B-Piece P&amp;I CF'!$BN:$CN,0,MATCH($B107,'Combined B-Piece P&amp;I CF'!$BN$7:$CN$7,0)))</f>
        <v>0</v>
      </c>
      <c r="DE107" s="100">
        <f>SUMIF('Combined B-Piece P&amp;I CF'!$A:$A,DE$6,INDEX('Combined B-Piece P&amp;I CF'!$BN:$CN,0,MATCH($B107,'Combined B-Piece P&amp;I CF'!$BN$7:$CN$7,0)))</f>
        <v>0</v>
      </c>
      <c r="DF107" s="100">
        <f>SUMIF('Combined B-Piece P&amp;I CF'!$A:$A,DF$6,INDEX('Combined B-Piece P&amp;I CF'!$BN:$CN,0,MATCH($B107,'Combined B-Piece P&amp;I CF'!$BN$7:$CN$7,0)))</f>
        <v>0</v>
      </c>
      <c r="DG107" s="100">
        <f>SUMIF('Combined B-Piece P&amp;I CF'!$A:$A,DG$6,INDEX('Combined B-Piece P&amp;I CF'!$BN:$CN,0,MATCH($B107,'Combined B-Piece P&amp;I CF'!$BN$7:$CN$7,0)))</f>
        <v>0</v>
      </c>
      <c r="DH107" s="100">
        <f>SUMIF('Combined B-Piece P&amp;I CF'!$A:$A,DH$6,INDEX('Combined B-Piece P&amp;I CF'!$BN:$CN,0,MATCH($B107,'Combined B-Piece P&amp;I CF'!$BN$7:$CN$7,0)))</f>
        <v>0</v>
      </c>
      <c r="DI107" s="100">
        <f>SUMIF('Combined B-Piece P&amp;I CF'!$A:$A,DI$6,INDEX('Combined B-Piece P&amp;I CF'!$BN:$CN,0,MATCH($B107,'Combined B-Piece P&amp;I CF'!$BN$7:$CN$7,0)))</f>
        <v>0</v>
      </c>
      <c r="DJ107" s="100">
        <f>SUMIF('Combined B-Piece P&amp;I CF'!$A:$A,DJ$6,INDEX('Combined B-Piece P&amp;I CF'!$BN:$CN,0,MATCH($B107,'Combined B-Piece P&amp;I CF'!$BN$7:$CN$7,0)))</f>
        <v>0</v>
      </c>
      <c r="DK107" s="100">
        <f>SUMIF('Combined B-Piece P&amp;I CF'!$A:$A,DK$6,INDEX('Combined B-Piece P&amp;I CF'!$BN:$CN,0,MATCH($B107,'Combined B-Piece P&amp;I CF'!$BN$7:$CN$7,0)))</f>
        <v>1714433.27</v>
      </c>
      <c r="DL107" s="100">
        <f>SUMIF('Combined B-Piece P&amp;I CF'!$A:$A,DL$6,INDEX('Combined B-Piece P&amp;I CF'!$BN:$CN,0,MATCH($B107,'Combined B-Piece P&amp;I CF'!$BN$7:$CN$7,0)))</f>
        <v>0</v>
      </c>
      <c r="DM107" s="100">
        <f>SUMIF('Combined B-Piece P&amp;I CF'!$A:$A,DM$6,INDEX('Combined B-Piece P&amp;I CF'!$BN:$CN,0,MATCH($B107,'Combined B-Piece P&amp;I CF'!$BN$7:$CN$7,0)))</f>
        <v>0</v>
      </c>
      <c r="DN107" s="100">
        <f>SUMIF('Combined B-Piece P&amp;I CF'!$A:$A,DN$6,INDEX('Combined B-Piece P&amp;I CF'!$BN:$CN,0,MATCH($B107,'Combined B-Piece P&amp;I CF'!$BN$7:$CN$7,0)))</f>
        <v>0</v>
      </c>
      <c r="DO107" s="100">
        <f>SUMIF('Combined B-Piece P&amp;I CF'!$A:$A,DO$6,INDEX('Combined B-Piece P&amp;I CF'!$BN:$CN,0,MATCH($B107,'Combined B-Piece P&amp;I CF'!$BN$7:$CN$7,0)))</f>
        <v>0</v>
      </c>
      <c r="DP107" s="100">
        <f>SUMIF('Combined B-Piece P&amp;I CF'!$A:$A,DP$6,INDEX('Combined B-Piece P&amp;I CF'!$BN:$CN,0,MATCH($B107,'Combined B-Piece P&amp;I CF'!$BN$7:$CN$7,0)))</f>
        <v>0</v>
      </c>
      <c r="DQ107" s="100">
        <f>SUMIF('Combined B-Piece P&amp;I CF'!$A:$A,DQ$6,INDEX('Combined B-Piece P&amp;I CF'!$BN:$CN,0,MATCH($B107,'Combined B-Piece P&amp;I CF'!$BN$7:$CN$7,0)))</f>
        <v>0</v>
      </c>
      <c r="DR107" s="100">
        <f>SUMIF('Combined B-Piece P&amp;I CF'!$A:$A,DR$6,INDEX('Combined B-Piece P&amp;I CF'!$BN:$CN,0,MATCH($B107,'Combined B-Piece P&amp;I CF'!$BN$7:$CN$7,0)))</f>
        <v>0</v>
      </c>
      <c r="DS107" s="100">
        <f>SUMIF('Combined B-Piece P&amp;I CF'!$A:$A,DS$6,INDEX('Combined B-Piece P&amp;I CF'!$BN:$CN,0,MATCH($B107,'Combined B-Piece P&amp;I CF'!$BN$7:$CN$7,0)))</f>
        <v>0</v>
      </c>
      <c r="DT107" s="100">
        <f>SUMIF('Combined B-Piece P&amp;I CF'!$A:$A,DT$6,INDEX('Combined B-Piece P&amp;I CF'!$BN:$CN,0,MATCH($B107,'Combined B-Piece P&amp;I CF'!$BN$7:$CN$7,0)))</f>
        <v>0</v>
      </c>
      <c r="DU107" s="100">
        <f>SUMIF('Combined B-Piece P&amp;I CF'!$A:$A,DU$6,INDEX('Combined B-Piece P&amp;I CF'!$BN:$CN,0,MATCH($B107,'Combined B-Piece P&amp;I CF'!$BN$7:$CN$7,0)))</f>
        <v>0</v>
      </c>
      <c r="DV107" s="100">
        <f>SUMIF('Combined B-Piece P&amp;I CF'!$A:$A,DV$6,INDEX('Combined B-Piece P&amp;I CF'!$BN:$CN,0,MATCH($B107,'Combined B-Piece P&amp;I CF'!$BN$7:$CN$7,0)))</f>
        <v>-30217.86</v>
      </c>
      <c r="DW107" s="100">
        <f>SUMIF('Combined B-Piece P&amp;I CF'!$A:$A,DW$6,INDEX('Combined B-Piece P&amp;I CF'!$BN:$CN,0,MATCH($B107,'Combined B-Piece P&amp;I CF'!$BN$7:$CN$7,0)))</f>
        <v>0</v>
      </c>
      <c r="DX107" s="100">
        <f>SUMIF('Combined B-Piece P&amp;I CF'!$A:$A,DX$6,INDEX('Combined B-Piece P&amp;I CF'!$BN:$CN,0,MATCH($B107,'Combined B-Piece P&amp;I CF'!$BN$7:$CN$7,0)))</f>
        <v>0</v>
      </c>
      <c r="DY107" s="100">
        <f>SUMIF('Combined B-Piece P&amp;I CF'!$A:$A,DY$6,INDEX('Combined B-Piece P&amp;I CF'!$BN:$CN,0,MATCH($B107,'Combined B-Piece P&amp;I CF'!$BN$7:$CN$7,0)))</f>
        <v>0</v>
      </c>
      <c r="DZ107" s="100">
        <f>SUMIF('Combined B-Piece P&amp;I CF'!$A:$A,DZ$6,INDEX('Combined B-Piece P&amp;I CF'!$BN:$CN,0,MATCH($B107,'Combined B-Piece P&amp;I CF'!$BN$7:$CN$7,0)))</f>
        <v>0</v>
      </c>
      <c r="EA107" s="100">
        <f>SUMIF('Combined B-Piece P&amp;I CF'!$A:$A,EA$6,INDEX('Combined B-Piece P&amp;I CF'!$BN:$CN,0,MATCH($B107,'Combined B-Piece P&amp;I CF'!$BN$7:$CN$7,0)))</f>
        <v>0</v>
      </c>
      <c r="EB107" s="100">
        <f>SUMIF('Combined B-Piece P&amp;I CF'!$A:$A,EB$6,INDEX('Combined B-Piece P&amp;I CF'!$BN:$CN,0,MATCH($B107,'Combined B-Piece P&amp;I CF'!$BN$7:$CN$7,0)))</f>
        <v>0</v>
      </c>
      <c r="EC107" s="100">
        <f>SUMIF('Combined B-Piece P&amp;I CF'!$A:$A,EC$6,INDEX('Combined B-Piece P&amp;I CF'!$BN:$CN,0,MATCH($B107,'Combined B-Piece P&amp;I CF'!$BN$7:$CN$7,0)))</f>
        <v>0</v>
      </c>
      <c r="ED107" s="100">
        <f>SUMIF('Combined B-Piece P&amp;I CF'!$A:$A,ED$6,INDEX('Combined B-Piece P&amp;I CF'!$BN:$CN,0,MATCH($B107,'Combined B-Piece P&amp;I CF'!$BN$7:$CN$7,0)))</f>
        <v>0</v>
      </c>
      <c r="EE107" s="100">
        <f>SUMIF('Combined B-Piece P&amp;I CF'!$A:$A,EE$6,INDEX('Combined B-Piece P&amp;I CF'!$BN:$CN,0,MATCH($B107,'Combined B-Piece P&amp;I CF'!$BN$7:$CN$7,0)))</f>
        <v>0</v>
      </c>
      <c r="EF107" s="100">
        <f>SUMIF('Combined B-Piece P&amp;I CF'!$A:$A,EF$6,INDEX('Combined B-Piece P&amp;I CF'!$BN:$CN,0,MATCH($B107,'Combined B-Piece P&amp;I CF'!$BN$7:$CN$7,0)))</f>
        <v>0</v>
      </c>
      <c r="EG107" s="100">
        <f>SUMIF('Combined B-Piece P&amp;I CF'!$A:$A,EG$6,INDEX('Combined B-Piece P&amp;I CF'!$BN:$CN,0,MATCH($B107,'Combined B-Piece P&amp;I CF'!$BN$7:$CN$7,0)))</f>
        <v>0</v>
      </c>
      <c r="EH107" s="100">
        <f>SUMIF('Combined B-Piece P&amp;I CF'!$A:$A,EH$6,INDEX('Combined B-Piece P&amp;I CF'!$BN:$CN,0,MATCH($B107,'Combined B-Piece P&amp;I CF'!$BN$7:$CN$7,0)))</f>
        <v>0</v>
      </c>
      <c r="EI107" s="100">
        <f>SUMIF('Combined B-Piece P&amp;I CF'!$A:$A,EI$6,INDEX('Combined B-Piece P&amp;I CF'!$BN:$CN,0,MATCH($B107,'Combined B-Piece P&amp;I CF'!$BN$7:$CN$7,0)))</f>
        <v>0</v>
      </c>
      <c r="EJ107" s="100">
        <f>SUMIF('Combined B-Piece P&amp;I CF'!$A:$A,EJ$6,INDEX('Combined B-Piece P&amp;I CF'!$BN:$CN,0,MATCH($B107,'Combined B-Piece P&amp;I CF'!$BN$7:$CN$7,0)))</f>
        <v>0</v>
      </c>
      <c r="EK107" s="100">
        <f>SUMIF('Combined B-Piece P&amp;I CF'!$A:$A,EK$6,INDEX('Combined B-Piece P&amp;I CF'!$BN:$CN,0,MATCH($B107,'Combined B-Piece P&amp;I CF'!$BN$7:$CN$7,0)))</f>
        <v>0</v>
      </c>
      <c r="EL107" s="100">
        <f>SUMIF('Combined B-Piece P&amp;I CF'!$A:$A,EL$6,INDEX('Combined B-Piece P&amp;I CF'!$BN:$CN,0,MATCH($B107,'Combined B-Piece P&amp;I CF'!$BN$7:$CN$7,0)))</f>
        <v>0</v>
      </c>
      <c r="EM107" s="100">
        <f>SUMIF('Combined B-Piece P&amp;I CF'!$A:$A,EM$6,INDEX('Combined B-Piece P&amp;I CF'!$BN:$CN,0,MATCH($B107,'Combined B-Piece P&amp;I CF'!$BN$7:$CN$7,0)))</f>
        <v>15925823.78778768</v>
      </c>
      <c r="EN107" s="100">
        <f>SUMIF('Combined B-Piece P&amp;I CF'!$A:$A,EN$6,INDEX('Combined B-Piece P&amp;I CF'!$BN:$CN,0,MATCH($B107,'Combined B-Piece P&amp;I CF'!$BN$7:$CN$7,0)))</f>
        <v>0</v>
      </c>
      <c r="EO107" s="100">
        <f>SUMIF('Combined B-Piece P&amp;I CF'!$A:$A,EO$6,INDEX('Combined B-Piece P&amp;I CF'!$BN:$CN,0,MATCH($B107,'Combined B-Piece P&amp;I CF'!$BN$7:$CN$7,0)))</f>
        <v>0</v>
      </c>
      <c r="EP107" s="100">
        <f>SUMIF('Combined B-Piece P&amp;I CF'!$A:$A,EP$6,INDEX('Combined B-Piece P&amp;I CF'!$BN:$CN,0,MATCH($B107,'Combined B-Piece P&amp;I CF'!$BN$7:$CN$7,0)))</f>
        <v>0</v>
      </c>
      <c r="EQ107" s="100">
        <f>SUMIF('Combined B-Piece P&amp;I CF'!$A:$A,EQ$6,INDEX('Combined B-Piece P&amp;I CF'!$BN:$CN,0,MATCH($B107,'Combined B-Piece P&amp;I CF'!$BN$7:$CN$7,0)))</f>
        <v>0</v>
      </c>
      <c r="ER107" s="100">
        <f>SUMIF('Combined B-Piece P&amp;I CF'!$A:$A,ER$6,INDEX('Combined B-Piece P&amp;I CF'!$BN:$CN,0,MATCH($B107,'Combined B-Piece P&amp;I CF'!$BN$7:$CN$7,0)))</f>
        <v>0</v>
      </c>
      <c r="ES107" s="100">
        <f>SUMIF('Combined B-Piece P&amp;I CF'!$A:$A,ES$6,INDEX('Combined B-Piece P&amp;I CF'!$BN:$CN,0,MATCH($B107,'Combined B-Piece P&amp;I CF'!$BN$7:$CN$7,0)))</f>
        <v>0</v>
      </c>
      <c r="ET107" s="100">
        <f>SUMIF('Combined B-Piece P&amp;I CF'!$A:$A,ET$6,INDEX('Combined B-Piece P&amp;I CF'!$BN:$CN,0,MATCH($B107,'Combined B-Piece P&amp;I CF'!$BN$7:$CN$7,0)))</f>
        <v>0</v>
      </c>
      <c r="EU107" s="100">
        <f>SUMIF('Combined B-Piece P&amp;I CF'!$A:$A,EU$6,INDEX('Combined B-Piece P&amp;I CF'!$BN:$CN,0,MATCH($B107,'Combined B-Piece P&amp;I CF'!$BN$7:$CN$7,0)))</f>
        <v>895851.14999970805</v>
      </c>
      <c r="EV107" s="100">
        <f>SUMIF('Combined B-Piece P&amp;I CF'!$A:$A,EV$6,INDEX('Combined B-Piece P&amp;I CF'!$BN:$CN,0,MATCH($B107,'Combined B-Piece P&amp;I CF'!$BN$7:$CN$7,0)))</f>
        <v>0</v>
      </c>
      <c r="EW107" s="100">
        <f>SUMIF('Combined B-Piece P&amp;I CF'!$A:$A,EW$6,INDEX('Combined B-Piece P&amp;I CF'!$BN:$CN,0,MATCH($B107,'Combined B-Piece P&amp;I CF'!$BN$7:$CN$7,0)))</f>
        <v>0</v>
      </c>
      <c r="EX107" s="100">
        <f>SUMIF('Combined B-Piece P&amp;I CF'!$A:$A,EX$6,INDEX('Combined B-Piece P&amp;I CF'!$BN:$CN,0,MATCH($B107,'Combined B-Piece P&amp;I CF'!$BN$7:$CN$7,0)))</f>
        <v>0</v>
      </c>
      <c r="EY107" s="100">
        <f>SUMIF('Combined B-Piece P&amp;I CF'!$A:$A,EY$6,INDEX('Combined B-Piece P&amp;I CF'!$BN:$CN,0,MATCH($B107,'Combined B-Piece P&amp;I CF'!$BN$7:$CN$7,0)))</f>
        <v>0</v>
      </c>
      <c r="EZ107" s="100">
        <f>SUMIF('Combined B-Piece P&amp;I CF'!$A:$A,EZ$6,INDEX('Combined B-Piece P&amp;I CF'!$BN:$CN,0,MATCH($B107,'Combined B-Piece P&amp;I CF'!$BN$7:$CN$7,0)))</f>
        <v>0</v>
      </c>
      <c r="FA107" s="100">
        <f>SUMIF('Combined B-Piece P&amp;I CF'!$A:$A,FA$6,INDEX('Combined B-Piece P&amp;I CF'!$BN:$CN,0,MATCH($B107,'Combined B-Piece P&amp;I CF'!$BN$7:$CN$7,0)))</f>
        <v>0</v>
      </c>
      <c r="FB107" s="100">
        <f>SUMIF('Combined B-Piece P&amp;I CF'!$A:$A,FB$6,INDEX('Combined B-Piece P&amp;I CF'!$BN:$CN,0,MATCH($B107,'Combined B-Piece P&amp;I CF'!$BN$7:$CN$7,0)))</f>
        <v>0</v>
      </c>
      <c r="FC107" s="100">
        <f>SUMIF('Combined B-Piece P&amp;I CF'!$A:$A,FC$6,INDEX('Combined B-Piece P&amp;I CF'!$BN:$CN,0,MATCH($B107,'Combined B-Piece P&amp;I CF'!$BN$7:$CN$7,0)))</f>
        <v>0</v>
      </c>
      <c r="FD107" s="100">
        <f>SUMIF('Combined B-Piece P&amp;I CF'!$A:$A,FD$6,INDEX('Combined B-Piece P&amp;I CF'!$BN:$CN,0,MATCH($B107,'Combined B-Piece P&amp;I CF'!$BN$7:$CN$7,0)))</f>
        <v>0</v>
      </c>
      <c r="FE107" s="100">
        <f>SUMIF('Combined B-Piece P&amp;I CF'!$A:$A,FE$6,INDEX('Combined B-Piece P&amp;I CF'!$BN:$CN,0,MATCH($B107,'Combined B-Piece P&amp;I CF'!$BN$7:$CN$7,0)))</f>
        <v>2346041.5000000298</v>
      </c>
      <c r="FF107" s="100">
        <f>SUMIF('Combined B-Piece P&amp;I CF'!$A:$A,FF$6,INDEX('Combined B-Piece P&amp;I CF'!$BN:$CN,0,MATCH($B107,'Combined B-Piece P&amp;I CF'!$BN$7:$CN$7,0)))</f>
        <v>0</v>
      </c>
      <c r="FG107" s="100">
        <f>SUMIF('Combined B-Piece P&amp;I CF'!$A:$A,FG$6,INDEX('Combined B-Piece P&amp;I CF'!$BN:$CN,0,MATCH($B107,'Combined B-Piece P&amp;I CF'!$BN$7:$CN$7,0)))</f>
        <v>12157023.62599561</v>
      </c>
      <c r="FH107" s="100">
        <f>SUMIF('Combined B-Piece P&amp;I CF'!$A:$A,FH$6,INDEX('Combined B-Piece P&amp;I CF'!$BN:$CN,0,MATCH($B107,'Combined B-Piece P&amp;I CF'!$BN$7:$CN$7,0)))</f>
        <v>0</v>
      </c>
      <c r="FI107" s="100">
        <f>SUMIF('Combined B-Piece P&amp;I CF'!$A:$A,FI$6,INDEX('Combined B-Piece P&amp;I CF'!$BN:$CN,0,MATCH($B107,'Combined B-Piece P&amp;I CF'!$BN$7:$CN$7,0)))</f>
        <v>0</v>
      </c>
      <c r="FJ107" s="100">
        <f>SUMIF('Combined B-Piece P&amp;I CF'!$A:$A,FJ$6,INDEX('Combined B-Piece P&amp;I CF'!$BN:$CN,0,MATCH($B107,'Combined B-Piece P&amp;I CF'!$BN$7:$CN$7,0)))</f>
        <v>0</v>
      </c>
      <c r="FK107" s="100">
        <f>SUMIF('Combined B-Piece P&amp;I CF'!$A:$A,FK$6,INDEX('Combined B-Piece P&amp;I CF'!$BN:$CN,0,MATCH($B107,'Combined B-Piece P&amp;I CF'!$BN$7:$CN$7,0)))</f>
        <v>0</v>
      </c>
      <c r="FL107" s="100">
        <f>SUMIF('Combined B-Piece P&amp;I CF'!$A:$A,FL$6,INDEX('Combined B-Piece P&amp;I CF'!$BN:$CN,0,MATCH($B107,'Combined B-Piece P&amp;I CF'!$BN$7:$CN$7,0)))</f>
        <v>0</v>
      </c>
      <c r="FM107" s="100">
        <f>SUMIF('Combined B-Piece P&amp;I CF'!$A:$A,FM$6,INDEX('Combined B-Piece P&amp;I CF'!$BN:$CN,0,MATCH($B107,'Combined B-Piece P&amp;I CF'!$BN$7:$CN$7,0)))</f>
        <v>0</v>
      </c>
      <c r="FN107" s="100">
        <f>SUMIF('Combined B-Piece P&amp;I CF'!$A:$A,FN$6,INDEX('Combined B-Piece P&amp;I CF'!$BN:$CN,0,MATCH($B107,'Combined B-Piece P&amp;I CF'!$BN$7:$CN$7,0)))</f>
        <v>1124999.99999997</v>
      </c>
      <c r="FO107" s="100">
        <f>SUMIF('Combined B-Piece P&amp;I CF'!$A:$A,FO$6,INDEX('Combined B-Piece P&amp;I CF'!$BN:$CN,0,MATCH($B107,'Combined B-Piece P&amp;I CF'!$BN$7:$CN$7,0)))</f>
        <v>0</v>
      </c>
      <c r="FP107" s="100">
        <f>SUMIF('Combined B-Piece P&amp;I CF'!$A:$A,FP$6,INDEX('Combined B-Piece P&amp;I CF'!$BN:$CN,0,MATCH($B107,'Combined B-Piece P&amp;I CF'!$BN$7:$CN$7,0)))</f>
        <v>0</v>
      </c>
      <c r="FQ107" s="100">
        <f>SUMIF('Combined B-Piece P&amp;I CF'!$A:$A,FQ$6,INDEX('Combined B-Piece P&amp;I CF'!$BN:$CN,0,MATCH($B107,'Combined B-Piece P&amp;I CF'!$BN$7:$CN$7,0)))</f>
        <v>91280.517187774007</v>
      </c>
      <c r="FR107" s="100">
        <f>SUMIF('Combined B-Piece P&amp;I CF'!$A:$A,FR$6,INDEX('Combined B-Piece P&amp;I CF'!$BN:$CN,0,MATCH($B107,'Combined B-Piece P&amp;I CF'!$BN$7:$CN$7,0)))</f>
        <v>21370926.887968469</v>
      </c>
      <c r="FS107" s="100">
        <f>SUMIF('Combined B-Piece P&amp;I CF'!$A:$A,FS$6,INDEX('Combined B-Piece P&amp;I CF'!$BN:$CN,0,MATCH($B107,'Combined B-Piece P&amp;I CF'!$BN$7:$CN$7,0)))</f>
        <v>3340109.1390666449</v>
      </c>
      <c r="FT107" s="100">
        <f>SUMIF('Combined B-Piece P&amp;I CF'!$A:$A,FT$6,INDEX('Combined B-Piece P&amp;I CF'!$BN:$CN,0,MATCH($B107,'Combined B-Piece P&amp;I CF'!$BN$7:$CN$7,0)))</f>
        <v>0</v>
      </c>
      <c r="FU107" s="100">
        <f>SUMIF('Combined B-Piece P&amp;I CF'!$A:$A,FU$6,INDEX('Combined B-Piece P&amp;I CF'!$BN:$CN,0,MATCH($B107,'Combined B-Piece P&amp;I CF'!$BN$7:$CN$7,0)))</f>
        <v>0</v>
      </c>
      <c r="FV107" s="100">
        <f>SUMIF('Combined B-Piece P&amp;I CF'!$A:$A,FV$6,INDEX('Combined B-Piece P&amp;I CF'!$BN:$CN,0,MATCH($B107,'Combined B-Piece P&amp;I CF'!$BN$7:$CN$7,0)))</f>
        <v>0</v>
      </c>
      <c r="FW107" s="100">
        <f>SUMIF('Combined B-Piece P&amp;I CF'!$A:$A,FW$6,INDEX('Combined B-Piece P&amp;I CF'!$BN:$CN,0,MATCH($B107,'Combined B-Piece P&amp;I CF'!$BN$7:$CN$7,0)))</f>
        <v>0</v>
      </c>
      <c r="FX107" s="100">
        <f>SUMIF('Combined B-Piece P&amp;I CF'!$A:$A,FX$6,INDEX('Combined B-Piece P&amp;I CF'!$BN:$CN,0,MATCH($B107,'Combined B-Piece P&amp;I CF'!$BN$7:$CN$7,0)))</f>
        <v>0</v>
      </c>
      <c r="FY107" s="100">
        <f>SUMIF('Combined B-Piece P&amp;I CF'!$A:$A,FY$6,INDEX('Combined B-Piece P&amp;I CF'!$BN:$CN,0,MATCH($B107,'Combined B-Piece P&amp;I CF'!$BN$7:$CN$7,0)))</f>
        <v>0</v>
      </c>
      <c r="FZ107" s="100">
        <f>SUMIF('Combined B-Piece P&amp;I CF'!$A:$A,FZ$6,INDEX('Combined B-Piece P&amp;I CF'!$BN:$CN,0,MATCH($B107,'Combined B-Piece P&amp;I CF'!$BN$7:$CN$7,0)))</f>
        <v>0</v>
      </c>
      <c r="GA107" s="100">
        <f>SUMIF('Combined B-Piece P&amp;I CF'!$A:$A,GA$6,INDEX('Combined B-Piece P&amp;I CF'!$BN:$CN,0,MATCH($B107,'Combined B-Piece P&amp;I CF'!$BN$7:$CN$7,0)))</f>
        <v>0</v>
      </c>
      <c r="GB107" s="100">
        <f>SUMIF('Combined B-Piece P&amp;I CF'!$A:$A,GB$6,INDEX('Combined B-Piece P&amp;I CF'!$BN:$CN,0,MATCH($B107,'Combined B-Piece P&amp;I CF'!$BN$7:$CN$7,0)))</f>
        <v>0</v>
      </c>
      <c r="GC107" s="100">
        <f>SUMIF('Combined B-Piece P&amp;I CF'!$A:$A,GC$6,INDEX('Combined B-Piece P&amp;I CF'!$BN:$CN,0,MATCH($B107,'Combined B-Piece P&amp;I CF'!$BN$7:$CN$7,0)))</f>
        <v>0</v>
      </c>
      <c r="GD107" s="100">
        <f>SUMIF('Combined B-Piece P&amp;I CF'!$A:$A,GD$6,INDEX('Combined B-Piece P&amp;I CF'!$BN:$CN,0,MATCH($B107,'Combined B-Piece P&amp;I CF'!$BN$7:$CN$7,0)))</f>
        <v>0</v>
      </c>
      <c r="GE107" s="100">
        <f>SUMIF('Combined B-Piece P&amp;I CF'!$A:$A,GE$6,INDEX('Combined B-Piece P&amp;I CF'!$BN:$CN,0,MATCH($B107,'Combined B-Piece P&amp;I CF'!$BN$7:$CN$7,0)))</f>
        <v>0</v>
      </c>
      <c r="GF107" s="100">
        <f>SUMIF('Combined B-Piece P&amp;I CF'!$A:$A,GF$6,INDEX('Combined B-Piece P&amp;I CF'!$BN:$CN,0,MATCH($B107,'Combined B-Piece P&amp;I CF'!$BN$7:$CN$7,0)))</f>
        <v>0</v>
      </c>
      <c r="GG107" s="100">
        <f>SUMIF('Combined B-Piece P&amp;I CF'!$A:$A,GG$6,INDEX('Combined B-Piece P&amp;I CF'!$BN:$CN,0,MATCH($B107,'Combined B-Piece P&amp;I CF'!$BN$7:$CN$7,0)))</f>
        <v>0</v>
      </c>
      <c r="GH107" s="100">
        <f>SUMIF('Combined B-Piece P&amp;I CF'!$A:$A,GH$6,INDEX('Combined B-Piece P&amp;I CF'!$BN:$CN,0,MATCH($B107,'Combined B-Piece P&amp;I CF'!$BN$7:$CN$7,0)))</f>
        <v>0</v>
      </c>
      <c r="GI107" s="100">
        <f>SUMIF('Combined B-Piece P&amp;I CF'!$A:$A,GI$6,INDEX('Combined B-Piece P&amp;I CF'!$BN:$CN,0,MATCH($B107,'Combined B-Piece P&amp;I CF'!$BN$7:$CN$7,0)))</f>
        <v>0</v>
      </c>
      <c r="GJ107" s="100">
        <f>SUMIF('Combined B-Piece P&amp;I CF'!$A:$A,GJ$6,INDEX('Combined B-Piece P&amp;I CF'!$BN:$CN,0,MATCH($B107,'Combined B-Piece P&amp;I CF'!$BN$7:$CN$7,0)))</f>
        <v>0</v>
      </c>
      <c r="GK107" s="100">
        <f>SUMIF('Combined B-Piece P&amp;I CF'!$A:$A,GK$6,INDEX('Combined B-Piece P&amp;I CF'!$BN:$CN,0,MATCH($B107,'Combined B-Piece P&amp;I CF'!$BN$7:$CN$7,0)))</f>
        <v>0</v>
      </c>
      <c r="GL107" s="100">
        <f>SUMIF('Combined B-Piece P&amp;I CF'!$A:$A,GL$6,INDEX('Combined B-Piece P&amp;I CF'!$BN:$CN,0,MATCH($B107,'Combined B-Piece P&amp;I CF'!$BN$7:$CN$7,0)))</f>
        <v>0</v>
      </c>
      <c r="GM107" s="100">
        <f>SUMIF('Combined B-Piece P&amp;I CF'!$A:$A,GM$6,INDEX('Combined B-Piece P&amp;I CF'!$BN:$CN,0,MATCH($B107,'Combined B-Piece P&amp;I CF'!$BN$7:$CN$7,0)))</f>
        <v>0</v>
      </c>
      <c r="GN107" s="100">
        <f>SUMIF('Combined B-Piece P&amp;I CF'!$A:$A,GN$6,INDEX('Combined B-Piece P&amp;I CF'!$BN:$CN,0,MATCH($B107,'Combined B-Piece P&amp;I CF'!$BN$7:$CN$7,0)))</f>
        <v>0</v>
      </c>
      <c r="GO107" s="100">
        <f>SUMIF('Combined B-Piece P&amp;I CF'!$A:$A,GO$6,INDEX('Combined B-Piece P&amp;I CF'!$BN:$CN,0,MATCH($B107,'Combined B-Piece P&amp;I CF'!$BN$7:$CN$7,0)))</f>
        <v>0</v>
      </c>
      <c r="GP107" s="100">
        <f>SUMIF('Combined B-Piece P&amp;I CF'!$A:$A,GP$6,INDEX('Combined B-Piece P&amp;I CF'!$BN:$CN,0,MATCH($B107,'Combined B-Piece P&amp;I CF'!$BN$7:$CN$7,0)))</f>
        <v>0</v>
      </c>
      <c r="GQ107" s="100">
        <f>SUMIF('Combined B-Piece P&amp;I CF'!$A:$A,GQ$6,INDEX('Combined B-Piece P&amp;I CF'!$BN:$CN,0,MATCH($B107,'Combined B-Piece P&amp;I CF'!$BN$7:$CN$7,0)))</f>
        <v>0</v>
      </c>
      <c r="GR107" s="100">
        <f>SUMIF('Combined B-Piece P&amp;I CF'!$A:$A,GR$6,INDEX('Combined B-Piece P&amp;I CF'!$BN:$CN,0,MATCH($B107,'Combined B-Piece P&amp;I CF'!$BN$7:$CN$7,0)))</f>
        <v>0</v>
      </c>
      <c r="GS107" s="100">
        <f>SUMIF('Combined B-Piece P&amp;I CF'!$A:$A,GS$6,INDEX('Combined B-Piece P&amp;I CF'!$BN:$CN,0,MATCH($B107,'Combined B-Piece P&amp;I CF'!$BN$7:$CN$7,0)))</f>
        <v>0</v>
      </c>
      <c r="GU107" s="85">
        <f t="shared" si="214"/>
        <v>0</v>
      </c>
      <c r="GV107" s="85">
        <f t="shared" si="214"/>
        <v>0</v>
      </c>
      <c r="GW107" s="85">
        <f t="shared" si="214"/>
        <v>0</v>
      </c>
      <c r="GX107" s="85">
        <f t="shared" si="214"/>
        <v>0</v>
      </c>
      <c r="GY107" s="85">
        <f t="shared" si="214"/>
        <v>0</v>
      </c>
      <c r="GZ107" s="85">
        <f t="shared" si="214"/>
        <v>0</v>
      </c>
      <c r="HA107" s="85">
        <f t="shared" si="214"/>
        <v>0</v>
      </c>
      <c r="HB107" s="85">
        <f t="shared" si="214"/>
        <v>0</v>
      </c>
      <c r="HC107" s="85">
        <f t="shared" si="214"/>
        <v>1714433.27</v>
      </c>
      <c r="HD107" s="85">
        <f t="shared" si="214"/>
        <v>-30217.86</v>
      </c>
      <c r="HE107" s="85">
        <f t="shared" si="214"/>
        <v>0</v>
      </c>
      <c r="HF107" s="85">
        <f t="shared" si="214"/>
        <v>16821674.937787388</v>
      </c>
      <c r="HG107" s="85">
        <f t="shared" si="214"/>
        <v>14503065.12599564</v>
      </c>
      <c r="HH107" s="85">
        <f t="shared" si="214"/>
        <v>25927316.544222858</v>
      </c>
      <c r="HI107" s="85">
        <f t="shared" si="214"/>
        <v>0</v>
      </c>
      <c r="HJ107" s="85">
        <f t="shared" si="214"/>
        <v>0</v>
      </c>
      <c r="HK107" s="85">
        <f t="shared" si="215"/>
        <v>58936272.018005885</v>
      </c>
    </row>
    <row r="108" spans="1:219" hidden="1" outlineLevel="1" x14ac:dyDescent="0.75">
      <c r="A108" s="112" t="str">
        <f t="shared" si="213"/>
        <v>BBCMS 2019-C3 B-Piece Cashflows</v>
      </c>
      <c r="B108" s="112" t="str">
        <f t="shared" si="213"/>
        <v>BBCMS 2019-C3</v>
      </c>
      <c r="C108" s="104"/>
      <c r="D108" s="87"/>
      <c r="E108" s="88"/>
      <c r="F108" s="85"/>
      <c r="G108" s="85"/>
      <c r="H108" s="86"/>
      <c r="I108" s="95"/>
      <c r="K108" s="100">
        <f>SUMIF('Combined B-Piece P&amp;I CF'!$A:$A,K$6,INDEX('Combined B-Piece P&amp;I CF'!$BN:$CN,0,MATCH($B108,'Combined B-Piece P&amp;I CF'!$BN$7:$CN$7,0)))</f>
        <v>0</v>
      </c>
      <c r="L108" s="100">
        <f>SUMIF('Combined B-Piece P&amp;I CF'!$A:$A,L$6,INDEX('Combined B-Piece P&amp;I CF'!$BN:$CN,0,MATCH($B108,'Combined B-Piece P&amp;I CF'!$BN$7:$CN$7,0)))</f>
        <v>0</v>
      </c>
      <c r="M108" s="100">
        <f>SUMIF('Combined B-Piece P&amp;I CF'!$A:$A,M$6,INDEX('Combined B-Piece P&amp;I CF'!$BN:$CN,0,MATCH($B108,'Combined B-Piece P&amp;I CF'!$BN$7:$CN$7,0)))</f>
        <v>0</v>
      </c>
      <c r="N108" s="100">
        <f>SUMIF('Combined B-Piece P&amp;I CF'!$A:$A,N$6,INDEX('Combined B-Piece P&amp;I CF'!$BN:$CN,0,MATCH($B108,'Combined B-Piece P&amp;I CF'!$BN$7:$CN$7,0)))</f>
        <v>0</v>
      </c>
      <c r="O108" s="100">
        <f>SUMIF('Combined B-Piece P&amp;I CF'!$A:$A,O$6,INDEX('Combined B-Piece P&amp;I CF'!$BN:$CN,0,MATCH($B108,'Combined B-Piece P&amp;I CF'!$BN$7:$CN$7,0)))</f>
        <v>0</v>
      </c>
      <c r="P108" s="100">
        <f>SUMIF('Combined B-Piece P&amp;I CF'!$A:$A,P$6,INDEX('Combined B-Piece P&amp;I CF'!$BN:$CN,0,MATCH($B108,'Combined B-Piece P&amp;I CF'!$BN$7:$CN$7,0)))</f>
        <v>0</v>
      </c>
      <c r="Q108" s="100">
        <f>SUMIF('Combined B-Piece P&amp;I CF'!$A:$A,Q$6,INDEX('Combined B-Piece P&amp;I CF'!$BN:$CN,0,MATCH($B108,'Combined B-Piece P&amp;I CF'!$BN$7:$CN$7,0)))</f>
        <v>0</v>
      </c>
      <c r="R108" s="100">
        <f>SUMIF('Combined B-Piece P&amp;I CF'!$A:$A,R$6,INDEX('Combined B-Piece P&amp;I CF'!$BN:$CN,0,MATCH($B108,'Combined B-Piece P&amp;I CF'!$BN$7:$CN$7,0)))</f>
        <v>0</v>
      </c>
      <c r="S108" s="100">
        <f>SUMIF('Combined B-Piece P&amp;I CF'!$A:$A,S$6,INDEX('Combined B-Piece P&amp;I CF'!$BN:$CN,0,MATCH($B108,'Combined B-Piece P&amp;I CF'!$BN$7:$CN$7,0)))</f>
        <v>0</v>
      </c>
      <c r="T108" s="100">
        <f>SUMIF('Combined B-Piece P&amp;I CF'!$A:$A,T$6,INDEX('Combined B-Piece P&amp;I CF'!$BN:$CN,0,MATCH($B108,'Combined B-Piece P&amp;I CF'!$BN$7:$CN$7,0)))</f>
        <v>0</v>
      </c>
      <c r="U108" s="100">
        <f>SUMIF('Combined B-Piece P&amp;I CF'!$A:$A,U$6,INDEX('Combined B-Piece P&amp;I CF'!$BN:$CN,0,MATCH($B108,'Combined B-Piece P&amp;I CF'!$BN$7:$CN$7,0)))</f>
        <v>0</v>
      </c>
      <c r="V108" s="100">
        <f>SUMIF('Combined B-Piece P&amp;I CF'!$A:$A,V$6,INDEX('Combined B-Piece P&amp;I CF'!$BN:$CN,0,MATCH($B108,'Combined B-Piece P&amp;I CF'!$BN$7:$CN$7,0)))</f>
        <v>0</v>
      </c>
      <c r="W108" s="100">
        <f>SUMIF('Combined B-Piece P&amp;I CF'!$A:$A,W$6,INDEX('Combined B-Piece P&amp;I CF'!$BN:$CN,0,MATCH($B108,'Combined B-Piece P&amp;I CF'!$BN$7:$CN$7,0)))</f>
        <v>0</v>
      </c>
      <c r="X108" s="100">
        <f>SUMIF('Combined B-Piece P&amp;I CF'!$A:$A,X$6,INDEX('Combined B-Piece P&amp;I CF'!$BN:$CN,0,MATCH($B108,'Combined B-Piece P&amp;I CF'!$BN$7:$CN$7,0)))</f>
        <v>0</v>
      </c>
      <c r="Y108" s="100">
        <f>SUMIF('Combined B-Piece P&amp;I CF'!$A:$A,Y$6,INDEX('Combined B-Piece P&amp;I CF'!$BN:$CN,0,MATCH($B108,'Combined B-Piece P&amp;I CF'!$BN$7:$CN$7,0)))</f>
        <v>0</v>
      </c>
      <c r="Z108" s="100">
        <f>SUMIF('Combined B-Piece P&amp;I CF'!$A:$A,Z$6,INDEX('Combined B-Piece P&amp;I CF'!$BN:$CN,0,MATCH($B108,'Combined B-Piece P&amp;I CF'!$BN$7:$CN$7,0)))</f>
        <v>0</v>
      </c>
      <c r="AA108" s="100">
        <f>SUMIF('Combined B-Piece P&amp;I CF'!$A:$A,AA$6,INDEX('Combined B-Piece P&amp;I CF'!$BN:$CN,0,MATCH($B108,'Combined B-Piece P&amp;I CF'!$BN$7:$CN$7,0)))</f>
        <v>0</v>
      </c>
      <c r="AB108" s="100">
        <f>SUMIF('Combined B-Piece P&amp;I CF'!$A:$A,AB$6,INDEX('Combined B-Piece P&amp;I CF'!$BN:$CN,0,MATCH($B108,'Combined B-Piece P&amp;I CF'!$BN$7:$CN$7,0)))</f>
        <v>0</v>
      </c>
      <c r="AC108" s="100">
        <f>SUMIF('Combined B-Piece P&amp;I CF'!$A:$A,AC$6,INDEX('Combined B-Piece P&amp;I CF'!$BN:$CN,0,MATCH($B108,'Combined B-Piece P&amp;I CF'!$BN$7:$CN$7,0)))</f>
        <v>0</v>
      </c>
      <c r="AD108" s="100">
        <f>SUMIF('Combined B-Piece P&amp;I CF'!$A:$A,AD$6,INDEX('Combined B-Piece P&amp;I CF'!$BN:$CN,0,MATCH($B108,'Combined B-Piece P&amp;I CF'!$BN$7:$CN$7,0)))</f>
        <v>0</v>
      </c>
      <c r="AE108" s="100">
        <f>SUMIF('Combined B-Piece P&amp;I CF'!$A:$A,AE$6,INDEX('Combined B-Piece P&amp;I CF'!$BN:$CN,0,MATCH($B108,'Combined B-Piece P&amp;I CF'!$BN$7:$CN$7,0)))</f>
        <v>0</v>
      </c>
      <c r="AF108" s="100">
        <f>SUMIF('Combined B-Piece P&amp;I CF'!$A:$A,AF$6,INDEX('Combined B-Piece P&amp;I CF'!$BN:$CN,0,MATCH($B108,'Combined B-Piece P&amp;I CF'!$BN$7:$CN$7,0)))</f>
        <v>0</v>
      </c>
      <c r="AG108" s="100">
        <f>SUMIF('Combined B-Piece P&amp;I CF'!$A:$A,AG$6,INDEX('Combined B-Piece P&amp;I CF'!$BN:$CN,0,MATCH($B108,'Combined B-Piece P&amp;I CF'!$BN$7:$CN$7,0)))</f>
        <v>0</v>
      </c>
      <c r="AH108" s="100">
        <f>SUMIF('Combined B-Piece P&amp;I CF'!$A:$A,AH$6,INDEX('Combined B-Piece P&amp;I CF'!$BN:$CN,0,MATCH($B108,'Combined B-Piece P&amp;I CF'!$BN$7:$CN$7,0)))</f>
        <v>0</v>
      </c>
      <c r="AI108" s="100">
        <f>SUMIF('Combined B-Piece P&amp;I CF'!$A:$A,AI$6,INDEX('Combined B-Piece P&amp;I CF'!$BN:$CN,0,MATCH($B108,'Combined B-Piece P&amp;I CF'!$BN$7:$CN$7,0)))</f>
        <v>0</v>
      </c>
      <c r="AJ108" s="100">
        <f>SUMIF('Combined B-Piece P&amp;I CF'!$A:$A,AJ$6,INDEX('Combined B-Piece P&amp;I CF'!$BN:$CN,0,MATCH($B108,'Combined B-Piece P&amp;I CF'!$BN$7:$CN$7,0)))</f>
        <v>0</v>
      </c>
      <c r="AK108" s="100">
        <f>SUMIF('Combined B-Piece P&amp;I CF'!$A:$A,AK$6,INDEX('Combined B-Piece P&amp;I CF'!$BN:$CN,0,MATCH($B108,'Combined B-Piece P&amp;I CF'!$BN$7:$CN$7,0)))</f>
        <v>0</v>
      </c>
      <c r="AL108" s="100">
        <f>SUMIF('Combined B-Piece P&amp;I CF'!$A:$A,AL$6,INDEX('Combined B-Piece P&amp;I CF'!$BN:$CN,0,MATCH($B108,'Combined B-Piece P&amp;I CF'!$BN$7:$CN$7,0)))</f>
        <v>0</v>
      </c>
      <c r="AM108" s="100">
        <f>SUMIF('Combined B-Piece P&amp;I CF'!$A:$A,AM$6,INDEX('Combined B-Piece P&amp;I CF'!$BN:$CN,0,MATCH($B108,'Combined B-Piece P&amp;I CF'!$BN$7:$CN$7,0)))</f>
        <v>0</v>
      </c>
      <c r="AN108" s="100">
        <f>SUMIF('Combined B-Piece P&amp;I CF'!$A:$A,AN$6,INDEX('Combined B-Piece P&amp;I CF'!$BN:$CN,0,MATCH($B108,'Combined B-Piece P&amp;I CF'!$BN$7:$CN$7,0)))</f>
        <v>0</v>
      </c>
      <c r="AO108" s="100">
        <f>SUMIF('Combined B-Piece P&amp;I CF'!$A:$A,AO$6,INDEX('Combined B-Piece P&amp;I CF'!$BN:$CN,0,MATCH($B108,'Combined B-Piece P&amp;I CF'!$BN$7:$CN$7,0)))</f>
        <v>0</v>
      </c>
      <c r="AP108" s="100">
        <f>SUMIF('Combined B-Piece P&amp;I CF'!$A:$A,AP$6,INDEX('Combined B-Piece P&amp;I CF'!$BN:$CN,0,MATCH($B108,'Combined B-Piece P&amp;I CF'!$BN$7:$CN$7,0)))</f>
        <v>0</v>
      </c>
      <c r="AQ108" s="100">
        <f>SUMIF('Combined B-Piece P&amp;I CF'!$A:$A,AQ$6,INDEX('Combined B-Piece P&amp;I CF'!$BN:$CN,0,MATCH($B108,'Combined B-Piece P&amp;I CF'!$BN$7:$CN$7,0)))</f>
        <v>0</v>
      </c>
      <c r="AR108" s="100">
        <f>SUMIF('Combined B-Piece P&amp;I CF'!$A:$A,AR$6,INDEX('Combined B-Piece P&amp;I CF'!$BN:$CN,0,MATCH($B108,'Combined B-Piece P&amp;I CF'!$BN$7:$CN$7,0)))</f>
        <v>0</v>
      </c>
      <c r="AS108" s="100">
        <f>SUMIF('Combined B-Piece P&amp;I CF'!$A:$A,AS$6,INDEX('Combined B-Piece P&amp;I CF'!$BN:$CN,0,MATCH($B108,'Combined B-Piece P&amp;I CF'!$BN$7:$CN$7,0)))</f>
        <v>0</v>
      </c>
      <c r="AT108" s="100">
        <f>SUMIF('Combined B-Piece P&amp;I CF'!$A:$A,AT$6,INDEX('Combined B-Piece P&amp;I CF'!$BN:$CN,0,MATCH($B108,'Combined B-Piece P&amp;I CF'!$BN$7:$CN$7,0)))</f>
        <v>0</v>
      </c>
      <c r="AU108" s="100">
        <f>SUMIF('Combined B-Piece P&amp;I CF'!$A:$A,AU$6,INDEX('Combined B-Piece P&amp;I CF'!$BN:$CN,0,MATCH($B108,'Combined B-Piece P&amp;I CF'!$BN$7:$CN$7,0)))</f>
        <v>0</v>
      </c>
      <c r="AV108" s="100">
        <f>SUMIF('Combined B-Piece P&amp;I CF'!$A:$A,AV$6,INDEX('Combined B-Piece P&amp;I CF'!$BN:$CN,0,MATCH($B108,'Combined B-Piece P&amp;I CF'!$BN$7:$CN$7,0)))</f>
        <v>0</v>
      </c>
      <c r="AW108" s="100">
        <f>SUMIF('Combined B-Piece P&amp;I CF'!$A:$A,AW$6,INDEX('Combined B-Piece P&amp;I CF'!$BN:$CN,0,MATCH($B108,'Combined B-Piece P&amp;I CF'!$BN$7:$CN$7,0)))</f>
        <v>0</v>
      </c>
      <c r="AX108" s="100">
        <f>SUMIF('Combined B-Piece P&amp;I CF'!$A:$A,AX$6,INDEX('Combined B-Piece P&amp;I CF'!$BN:$CN,0,MATCH($B108,'Combined B-Piece P&amp;I CF'!$BN$7:$CN$7,0)))</f>
        <v>0</v>
      </c>
      <c r="AY108" s="100">
        <f>SUMIF('Combined B-Piece P&amp;I CF'!$A:$A,AY$6,INDEX('Combined B-Piece P&amp;I CF'!$BN:$CN,0,MATCH($B108,'Combined B-Piece P&amp;I CF'!$BN$7:$CN$7,0)))</f>
        <v>0</v>
      </c>
      <c r="AZ108" s="100">
        <f>SUMIF('Combined B-Piece P&amp;I CF'!$A:$A,AZ$6,INDEX('Combined B-Piece P&amp;I CF'!$BN:$CN,0,MATCH($B108,'Combined B-Piece P&amp;I CF'!$BN$7:$CN$7,0)))</f>
        <v>0</v>
      </c>
      <c r="BA108" s="100">
        <f>SUMIF('Combined B-Piece P&amp;I CF'!$A:$A,BA$6,INDEX('Combined B-Piece P&amp;I CF'!$BN:$CN,0,MATCH($B108,'Combined B-Piece P&amp;I CF'!$BN$7:$CN$7,0)))</f>
        <v>0</v>
      </c>
      <c r="BB108" s="100">
        <f>SUMIF('Combined B-Piece P&amp;I CF'!$A:$A,BB$6,INDEX('Combined B-Piece P&amp;I CF'!$BN:$CN,0,MATCH($B108,'Combined B-Piece P&amp;I CF'!$BN$7:$CN$7,0)))</f>
        <v>0</v>
      </c>
      <c r="BC108" s="100">
        <f>SUMIF('Combined B-Piece P&amp;I CF'!$A:$A,BC$6,INDEX('Combined B-Piece P&amp;I CF'!$BN:$CN,0,MATCH($B108,'Combined B-Piece P&amp;I CF'!$BN$7:$CN$7,0)))</f>
        <v>0</v>
      </c>
      <c r="BD108" s="100">
        <f>SUMIF('Combined B-Piece P&amp;I CF'!$A:$A,BD$6,INDEX('Combined B-Piece P&amp;I CF'!$BN:$CN,0,MATCH($B108,'Combined B-Piece P&amp;I CF'!$BN$7:$CN$7,0)))</f>
        <v>0</v>
      </c>
      <c r="BE108" s="100">
        <f>SUMIF('Combined B-Piece P&amp;I CF'!$A:$A,BE$6,INDEX('Combined B-Piece P&amp;I CF'!$BN:$CN,0,MATCH($B108,'Combined B-Piece P&amp;I CF'!$BN$7:$CN$7,0)))</f>
        <v>0</v>
      </c>
      <c r="BF108" s="100">
        <f>SUMIF('Combined B-Piece P&amp;I CF'!$A:$A,BF$6,INDEX('Combined B-Piece P&amp;I CF'!$BN:$CN,0,MATCH($B108,'Combined B-Piece P&amp;I CF'!$BN$7:$CN$7,0)))</f>
        <v>0</v>
      </c>
      <c r="BG108" s="100">
        <f>SUMIF('Combined B-Piece P&amp;I CF'!$A:$A,BG$6,INDEX('Combined B-Piece P&amp;I CF'!$BN:$CN,0,MATCH($B108,'Combined B-Piece P&amp;I CF'!$BN$7:$CN$7,0)))</f>
        <v>0</v>
      </c>
      <c r="BH108" s="100">
        <f>SUMIF('Combined B-Piece P&amp;I CF'!$A:$A,BH$6,INDEX('Combined B-Piece P&amp;I CF'!$BN:$CN,0,MATCH($B108,'Combined B-Piece P&amp;I CF'!$BN$7:$CN$7,0)))</f>
        <v>0</v>
      </c>
      <c r="BI108" s="100">
        <f>SUMIF('Combined B-Piece P&amp;I CF'!$A:$A,BI$6,INDEX('Combined B-Piece P&amp;I CF'!$BN:$CN,0,MATCH($B108,'Combined B-Piece P&amp;I CF'!$BN$7:$CN$7,0)))</f>
        <v>0</v>
      </c>
      <c r="BJ108" s="100">
        <f>SUMIF('Combined B-Piece P&amp;I CF'!$A:$A,BJ$6,INDEX('Combined B-Piece P&amp;I CF'!$BN:$CN,0,MATCH($B108,'Combined B-Piece P&amp;I CF'!$BN$7:$CN$7,0)))</f>
        <v>0</v>
      </c>
      <c r="BK108" s="100">
        <f>SUMIF('Combined B-Piece P&amp;I CF'!$A:$A,BK$6,INDEX('Combined B-Piece P&amp;I CF'!$BN:$CN,0,MATCH($B108,'Combined B-Piece P&amp;I CF'!$BN$7:$CN$7,0)))</f>
        <v>0</v>
      </c>
      <c r="BL108" s="100">
        <f>SUMIF('Combined B-Piece P&amp;I CF'!$A:$A,BL$6,INDEX('Combined B-Piece P&amp;I CF'!$BN:$CN,0,MATCH($B108,'Combined B-Piece P&amp;I CF'!$BN$7:$CN$7,0)))</f>
        <v>0</v>
      </c>
      <c r="BM108" s="100">
        <f>SUMIF('Combined B-Piece P&amp;I CF'!$A:$A,BM$6,INDEX('Combined B-Piece P&amp;I CF'!$BN:$CN,0,MATCH($B108,'Combined B-Piece P&amp;I CF'!$BN$7:$CN$7,0)))</f>
        <v>0</v>
      </c>
      <c r="BN108" s="100">
        <f>SUMIF('Combined B-Piece P&amp;I CF'!$A:$A,BN$6,INDEX('Combined B-Piece P&amp;I CF'!$BN:$CN,0,MATCH($B108,'Combined B-Piece P&amp;I CF'!$BN$7:$CN$7,0)))</f>
        <v>0</v>
      </c>
      <c r="BO108" s="100">
        <f>SUMIF('Combined B-Piece P&amp;I CF'!$A:$A,BO$6,INDEX('Combined B-Piece P&amp;I CF'!$BN:$CN,0,MATCH($B108,'Combined B-Piece P&amp;I CF'!$BN$7:$CN$7,0)))</f>
        <v>0</v>
      </c>
      <c r="BP108" s="100">
        <f>SUMIF('Combined B-Piece P&amp;I CF'!$A:$A,BP$6,INDEX('Combined B-Piece P&amp;I CF'!$BN:$CN,0,MATCH($B108,'Combined B-Piece P&amp;I CF'!$BN$7:$CN$7,0)))</f>
        <v>0</v>
      </c>
      <c r="BQ108" s="100">
        <f>SUMIF('Combined B-Piece P&amp;I CF'!$A:$A,BQ$6,INDEX('Combined B-Piece P&amp;I CF'!$BN:$CN,0,MATCH($B108,'Combined B-Piece P&amp;I CF'!$BN$7:$CN$7,0)))</f>
        <v>0</v>
      </c>
      <c r="BR108" s="100">
        <f>SUMIF('Combined B-Piece P&amp;I CF'!$A:$A,BR$6,INDEX('Combined B-Piece P&amp;I CF'!$BN:$CN,0,MATCH($B108,'Combined B-Piece P&amp;I CF'!$BN$7:$CN$7,0)))</f>
        <v>0</v>
      </c>
      <c r="BS108" s="100">
        <f>SUMIF('Combined B-Piece P&amp;I CF'!$A:$A,BS$6,INDEX('Combined B-Piece P&amp;I CF'!$BN:$CN,0,MATCH($B108,'Combined B-Piece P&amp;I CF'!$BN$7:$CN$7,0)))</f>
        <v>0</v>
      </c>
      <c r="BT108" s="100">
        <f>SUMIF('Combined B-Piece P&amp;I CF'!$A:$A,BT$6,INDEX('Combined B-Piece P&amp;I CF'!$BN:$CN,0,MATCH($B108,'Combined B-Piece P&amp;I CF'!$BN$7:$CN$7,0)))</f>
        <v>0</v>
      </c>
      <c r="BU108" s="100">
        <f>SUMIF('Combined B-Piece P&amp;I CF'!$A:$A,BU$6,INDEX('Combined B-Piece P&amp;I CF'!$BN:$CN,0,MATCH($B108,'Combined B-Piece P&amp;I CF'!$BN$7:$CN$7,0)))</f>
        <v>0</v>
      </c>
      <c r="BV108" s="100">
        <f>SUMIF('Combined B-Piece P&amp;I CF'!$A:$A,BV$6,INDEX('Combined B-Piece P&amp;I CF'!$BN:$CN,0,MATCH($B108,'Combined B-Piece P&amp;I CF'!$BN$7:$CN$7,0)))</f>
        <v>0</v>
      </c>
      <c r="BW108" s="100">
        <f>SUMIF('Combined B-Piece P&amp;I CF'!$A:$A,BW$6,INDEX('Combined B-Piece P&amp;I CF'!$BN:$CN,0,MATCH($B108,'Combined B-Piece P&amp;I CF'!$BN$7:$CN$7,0)))</f>
        <v>0</v>
      </c>
      <c r="BX108" s="100">
        <f>SUMIF('Combined B-Piece P&amp;I CF'!$A:$A,BX$6,INDEX('Combined B-Piece P&amp;I CF'!$BN:$CN,0,MATCH($B108,'Combined B-Piece P&amp;I CF'!$BN$7:$CN$7,0)))</f>
        <v>0</v>
      </c>
      <c r="BY108" s="100">
        <f>SUMIF('Combined B-Piece P&amp;I CF'!$A:$A,BY$6,INDEX('Combined B-Piece P&amp;I CF'!$BN:$CN,0,MATCH($B108,'Combined B-Piece P&amp;I CF'!$BN$7:$CN$7,0)))</f>
        <v>0</v>
      </c>
      <c r="BZ108" s="100">
        <f>SUMIF('Combined B-Piece P&amp;I CF'!$A:$A,BZ$6,INDEX('Combined B-Piece P&amp;I CF'!$BN:$CN,0,MATCH($B108,'Combined B-Piece P&amp;I CF'!$BN$7:$CN$7,0)))</f>
        <v>0</v>
      </c>
      <c r="CA108" s="100">
        <f>SUMIF('Combined B-Piece P&amp;I CF'!$A:$A,CA$6,INDEX('Combined B-Piece P&amp;I CF'!$BN:$CN,0,MATCH($B108,'Combined B-Piece P&amp;I CF'!$BN$7:$CN$7,0)))</f>
        <v>0</v>
      </c>
      <c r="CB108" s="100">
        <f>SUMIF('Combined B-Piece P&amp;I CF'!$A:$A,CB$6,INDEX('Combined B-Piece P&amp;I CF'!$BN:$CN,0,MATCH($B108,'Combined B-Piece P&amp;I CF'!$BN$7:$CN$7,0)))</f>
        <v>0</v>
      </c>
      <c r="CC108" s="100">
        <f>SUMIF('Combined B-Piece P&amp;I CF'!$A:$A,CC$6,INDEX('Combined B-Piece P&amp;I CF'!$BN:$CN,0,MATCH($B108,'Combined B-Piece P&amp;I CF'!$BN$7:$CN$7,0)))</f>
        <v>0</v>
      </c>
      <c r="CD108" s="100">
        <f>SUMIF('Combined B-Piece P&amp;I CF'!$A:$A,CD$6,INDEX('Combined B-Piece P&amp;I CF'!$BN:$CN,0,MATCH($B108,'Combined B-Piece P&amp;I CF'!$BN$7:$CN$7,0)))</f>
        <v>0</v>
      </c>
      <c r="CE108" s="100">
        <f>SUMIF('Combined B-Piece P&amp;I CF'!$A:$A,CE$6,INDEX('Combined B-Piece P&amp;I CF'!$BN:$CN,0,MATCH($B108,'Combined B-Piece P&amp;I CF'!$BN$7:$CN$7,0)))</f>
        <v>0</v>
      </c>
      <c r="CF108" s="100">
        <f>SUMIF('Combined B-Piece P&amp;I CF'!$A:$A,CF$6,INDEX('Combined B-Piece P&amp;I CF'!$BN:$CN,0,MATCH($B108,'Combined B-Piece P&amp;I CF'!$BN$7:$CN$7,0)))</f>
        <v>0</v>
      </c>
      <c r="CG108" s="100">
        <f>SUMIF('Combined B-Piece P&amp;I CF'!$A:$A,CG$6,INDEX('Combined B-Piece P&amp;I CF'!$BN:$CN,0,MATCH($B108,'Combined B-Piece P&amp;I CF'!$BN$7:$CN$7,0)))</f>
        <v>0</v>
      </c>
      <c r="CH108" s="100">
        <f>SUMIF('Combined B-Piece P&amp;I CF'!$A:$A,CH$6,INDEX('Combined B-Piece P&amp;I CF'!$BN:$CN,0,MATCH($B108,'Combined B-Piece P&amp;I CF'!$BN$7:$CN$7,0)))</f>
        <v>0</v>
      </c>
      <c r="CI108" s="100">
        <f>SUMIF('Combined B-Piece P&amp;I CF'!$A:$A,CI$6,INDEX('Combined B-Piece P&amp;I CF'!$BN:$CN,0,MATCH($B108,'Combined B-Piece P&amp;I CF'!$BN$7:$CN$7,0)))</f>
        <v>0</v>
      </c>
      <c r="CJ108" s="100">
        <f>SUMIF('Combined B-Piece P&amp;I CF'!$A:$A,CJ$6,INDEX('Combined B-Piece P&amp;I CF'!$BN:$CN,0,MATCH($B108,'Combined B-Piece P&amp;I CF'!$BN$7:$CN$7,0)))</f>
        <v>0</v>
      </c>
      <c r="CK108" s="100">
        <f>SUMIF('Combined B-Piece P&amp;I CF'!$A:$A,CK$6,INDEX('Combined B-Piece P&amp;I CF'!$BN:$CN,0,MATCH($B108,'Combined B-Piece P&amp;I CF'!$BN$7:$CN$7,0)))</f>
        <v>0</v>
      </c>
      <c r="CL108" s="100">
        <f>SUMIF('Combined B-Piece P&amp;I CF'!$A:$A,CL$6,INDEX('Combined B-Piece P&amp;I CF'!$BN:$CN,0,MATCH($B108,'Combined B-Piece P&amp;I CF'!$BN$7:$CN$7,0)))</f>
        <v>0</v>
      </c>
      <c r="CM108" s="100">
        <f>SUMIF('Combined B-Piece P&amp;I CF'!$A:$A,CM$6,INDEX('Combined B-Piece P&amp;I CF'!$BN:$CN,0,MATCH($B108,'Combined B-Piece P&amp;I CF'!$BN$7:$CN$7,0)))</f>
        <v>0</v>
      </c>
      <c r="CN108" s="100">
        <f>SUMIF('Combined B-Piece P&amp;I CF'!$A:$A,CN$6,INDEX('Combined B-Piece P&amp;I CF'!$BN:$CN,0,MATCH($B108,'Combined B-Piece P&amp;I CF'!$BN$7:$CN$7,0)))</f>
        <v>0</v>
      </c>
      <c r="CO108" s="100">
        <f>SUMIF('Combined B-Piece P&amp;I CF'!$A:$A,CO$6,INDEX('Combined B-Piece P&amp;I CF'!$BN:$CN,0,MATCH($B108,'Combined B-Piece P&amp;I CF'!$BN$7:$CN$7,0)))</f>
        <v>0</v>
      </c>
      <c r="CP108" s="100">
        <f>SUMIF('Combined B-Piece P&amp;I CF'!$A:$A,CP$6,INDEX('Combined B-Piece P&amp;I CF'!$BN:$CN,0,MATCH($B108,'Combined B-Piece P&amp;I CF'!$BN$7:$CN$7,0)))</f>
        <v>0</v>
      </c>
      <c r="CQ108" s="100">
        <f>SUMIF('Combined B-Piece P&amp;I CF'!$A:$A,CQ$6,INDEX('Combined B-Piece P&amp;I CF'!$BN:$CN,0,MATCH($B108,'Combined B-Piece P&amp;I CF'!$BN$7:$CN$7,0)))</f>
        <v>0</v>
      </c>
      <c r="CR108" s="100">
        <f>SUMIF('Combined B-Piece P&amp;I CF'!$A:$A,CR$6,INDEX('Combined B-Piece P&amp;I CF'!$BN:$CN,0,MATCH($B108,'Combined B-Piece P&amp;I CF'!$BN$7:$CN$7,0)))</f>
        <v>0</v>
      </c>
      <c r="CS108" s="100">
        <f>SUMIF('Combined B-Piece P&amp;I CF'!$A:$A,CS$6,INDEX('Combined B-Piece P&amp;I CF'!$BN:$CN,0,MATCH($B108,'Combined B-Piece P&amp;I CF'!$BN$7:$CN$7,0)))</f>
        <v>0</v>
      </c>
      <c r="CT108" s="100">
        <f>SUMIF('Combined B-Piece P&amp;I CF'!$A:$A,CT$6,INDEX('Combined B-Piece P&amp;I CF'!$BN:$CN,0,MATCH($B108,'Combined B-Piece P&amp;I CF'!$BN$7:$CN$7,0)))</f>
        <v>0</v>
      </c>
      <c r="CU108" s="100">
        <f>SUMIF('Combined B-Piece P&amp;I CF'!$A:$A,CU$6,INDEX('Combined B-Piece P&amp;I CF'!$BN:$CN,0,MATCH($B108,'Combined B-Piece P&amp;I CF'!$BN$7:$CN$7,0)))</f>
        <v>0</v>
      </c>
      <c r="CV108" s="100">
        <f>SUMIF('Combined B-Piece P&amp;I CF'!$A:$A,CV$6,INDEX('Combined B-Piece P&amp;I CF'!$BN:$CN,0,MATCH($B108,'Combined B-Piece P&amp;I CF'!$BN$7:$CN$7,0)))</f>
        <v>0</v>
      </c>
      <c r="CW108" s="100">
        <f>SUMIF('Combined B-Piece P&amp;I CF'!$A:$A,CW$6,INDEX('Combined B-Piece P&amp;I CF'!$BN:$CN,0,MATCH($B108,'Combined B-Piece P&amp;I CF'!$BN$7:$CN$7,0)))</f>
        <v>0</v>
      </c>
      <c r="CX108" s="100">
        <f>SUMIF('Combined B-Piece P&amp;I CF'!$A:$A,CX$6,INDEX('Combined B-Piece P&amp;I CF'!$BN:$CN,0,MATCH($B108,'Combined B-Piece P&amp;I CF'!$BN$7:$CN$7,0)))</f>
        <v>0</v>
      </c>
      <c r="CY108" s="100">
        <f>SUMIF('Combined B-Piece P&amp;I CF'!$A:$A,CY$6,INDEX('Combined B-Piece P&amp;I CF'!$BN:$CN,0,MATCH($B108,'Combined B-Piece P&amp;I CF'!$BN$7:$CN$7,0)))</f>
        <v>0</v>
      </c>
      <c r="CZ108" s="100">
        <f>SUMIF('Combined B-Piece P&amp;I CF'!$A:$A,CZ$6,INDEX('Combined B-Piece P&amp;I CF'!$BN:$CN,0,MATCH($B108,'Combined B-Piece P&amp;I CF'!$BN$7:$CN$7,0)))</f>
        <v>0</v>
      </c>
      <c r="DA108" s="100">
        <f>SUMIF('Combined B-Piece P&amp;I CF'!$A:$A,DA$6,INDEX('Combined B-Piece P&amp;I CF'!$BN:$CN,0,MATCH($B108,'Combined B-Piece P&amp;I CF'!$BN$7:$CN$7,0)))</f>
        <v>0</v>
      </c>
      <c r="DB108" s="100">
        <f>SUMIF('Combined B-Piece P&amp;I CF'!$A:$A,DB$6,INDEX('Combined B-Piece P&amp;I CF'!$BN:$CN,0,MATCH($B108,'Combined B-Piece P&amp;I CF'!$BN$7:$CN$7,0)))</f>
        <v>0</v>
      </c>
      <c r="DC108" s="100">
        <f>SUMIF('Combined B-Piece P&amp;I CF'!$A:$A,DC$6,INDEX('Combined B-Piece P&amp;I CF'!$BN:$CN,0,MATCH($B108,'Combined B-Piece P&amp;I CF'!$BN$7:$CN$7,0)))</f>
        <v>0</v>
      </c>
      <c r="DD108" s="100">
        <f>SUMIF('Combined B-Piece P&amp;I CF'!$A:$A,DD$6,INDEX('Combined B-Piece P&amp;I CF'!$BN:$CN,0,MATCH($B108,'Combined B-Piece P&amp;I CF'!$BN$7:$CN$7,0)))</f>
        <v>0</v>
      </c>
      <c r="DE108" s="100">
        <f>SUMIF('Combined B-Piece P&amp;I CF'!$A:$A,DE$6,INDEX('Combined B-Piece P&amp;I CF'!$BN:$CN,0,MATCH($B108,'Combined B-Piece P&amp;I CF'!$BN$7:$CN$7,0)))</f>
        <v>0</v>
      </c>
      <c r="DF108" s="100">
        <f>SUMIF('Combined B-Piece P&amp;I CF'!$A:$A,DF$6,INDEX('Combined B-Piece P&amp;I CF'!$BN:$CN,0,MATCH($B108,'Combined B-Piece P&amp;I CF'!$BN$7:$CN$7,0)))</f>
        <v>0</v>
      </c>
      <c r="DG108" s="100">
        <f>SUMIF('Combined B-Piece P&amp;I CF'!$A:$A,DG$6,INDEX('Combined B-Piece P&amp;I CF'!$BN:$CN,0,MATCH($B108,'Combined B-Piece P&amp;I CF'!$BN$7:$CN$7,0)))</f>
        <v>0</v>
      </c>
      <c r="DH108" s="100">
        <f>SUMIF('Combined B-Piece P&amp;I CF'!$A:$A,DH$6,INDEX('Combined B-Piece P&amp;I CF'!$BN:$CN,0,MATCH($B108,'Combined B-Piece P&amp;I CF'!$BN$7:$CN$7,0)))</f>
        <v>0</v>
      </c>
      <c r="DI108" s="100">
        <f>SUMIF('Combined B-Piece P&amp;I CF'!$A:$A,DI$6,INDEX('Combined B-Piece P&amp;I CF'!$BN:$CN,0,MATCH($B108,'Combined B-Piece P&amp;I CF'!$BN$7:$CN$7,0)))</f>
        <v>0</v>
      </c>
      <c r="DJ108" s="100">
        <f>SUMIF('Combined B-Piece P&amp;I CF'!$A:$A,DJ$6,INDEX('Combined B-Piece P&amp;I CF'!$BN:$CN,0,MATCH($B108,'Combined B-Piece P&amp;I CF'!$BN$7:$CN$7,0)))</f>
        <v>0</v>
      </c>
      <c r="DK108" s="100">
        <f>SUMIF('Combined B-Piece P&amp;I CF'!$A:$A,DK$6,INDEX('Combined B-Piece P&amp;I CF'!$BN:$CN,0,MATCH($B108,'Combined B-Piece P&amp;I CF'!$BN$7:$CN$7,0)))</f>
        <v>0</v>
      </c>
      <c r="DL108" s="100">
        <f>SUMIF('Combined B-Piece P&amp;I CF'!$A:$A,DL$6,INDEX('Combined B-Piece P&amp;I CF'!$BN:$CN,0,MATCH($B108,'Combined B-Piece P&amp;I CF'!$BN$7:$CN$7,0)))</f>
        <v>0</v>
      </c>
      <c r="DM108" s="100">
        <f>SUMIF('Combined B-Piece P&amp;I CF'!$A:$A,DM$6,INDEX('Combined B-Piece P&amp;I CF'!$BN:$CN,0,MATCH($B108,'Combined B-Piece P&amp;I CF'!$BN$7:$CN$7,0)))</f>
        <v>442234.33</v>
      </c>
      <c r="DN108" s="100">
        <f>SUMIF('Combined B-Piece P&amp;I CF'!$A:$A,DN$6,INDEX('Combined B-Piece P&amp;I CF'!$BN:$CN,0,MATCH($B108,'Combined B-Piece P&amp;I CF'!$BN$7:$CN$7,0)))</f>
        <v>0</v>
      </c>
      <c r="DO108" s="100">
        <f>SUMIF('Combined B-Piece P&amp;I CF'!$A:$A,DO$6,INDEX('Combined B-Piece P&amp;I CF'!$BN:$CN,0,MATCH($B108,'Combined B-Piece P&amp;I CF'!$BN$7:$CN$7,0)))</f>
        <v>0</v>
      </c>
      <c r="DP108" s="100">
        <f>SUMIF('Combined B-Piece P&amp;I CF'!$A:$A,DP$6,INDEX('Combined B-Piece P&amp;I CF'!$BN:$CN,0,MATCH($B108,'Combined B-Piece P&amp;I CF'!$BN$7:$CN$7,0)))</f>
        <v>0</v>
      </c>
      <c r="DQ108" s="100">
        <f>SUMIF('Combined B-Piece P&amp;I CF'!$A:$A,DQ$6,INDEX('Combined B-Piece P&amp;I CF'!$BN:$CN,0,MATCH($B108,'Combined B-Piece P&amp;I CF'!$BN$7:$CN$7,0)))</f>
        <v>0</v>
      </c>
      <c r="DR108" s="100">
        <f>SUMIF('Combined B-Piece P&amp;I CF'!$A:$A,DR$6,INDEX('Combined B-Piece P&amp;I CF'!$BN:$CN,0,MATCH($B108,'Combined B-Piece P&amp;I CF'!$BN$7:$CN$7,0)))</f>
        <v>0</v>
      </c>
      <c r="DS108" s="100">
        <f>SUMIF('Combined B-Piece P&amp;I CF'!$A:$A,DS$6,INDEX('Combined B-Piece P&amp;I CF'!$BN:$CN,0,MATCH($B108,'Combined B-Piece P&amp;I CF'!$BN$7:$CN$7,0)))</f>
        <v>237206.44</v>
      </c>
      <c r="DT108" s="100">
        <f>SUMIF('Combined B-Piece P&amp;I CF'!$A:$A,DT$6,INDEX('Combined B-Piece P&amp;I CF'!$BN:$CN,0,MATCH($B108,'Combined B-Piece P&amp;I CF'!$BN$7:$CN$7,0)))</f>
        <v>0</v>
      </c>
      <c r="DU108" s="100">
        <f>SUMIF('Combined B-Piece P&amp;I CF'!$A:$A,DU$6,INDEX('Combined B-Piece P&amp;I CF'!$BN:$CN,0,MATCH($B108,'Combined B-Piece P&amp;I CF'!$BN$7:$CN$7,0)))</f>
        <v>0</v>
      </c>
      <c r="DV108" s="100">
        <f>SUMIF('Combined B-Piece P&amp;I CF'!$A:$A,DV$6,INDEX('Combined B-Piece P&amp;I CF'!$BN:$CN,0,MATCH($B108,'Combined B-Piece P&amp;I CF'!$BN$7:$CN$7,0)))</f>
        <v>0</v>
      </c>
      <c r="DW108" s="100">
        <f>SUMIF('Combined B-Piece P&amp;I CF'!$A:$A,DW$6,INDEX('Combined B-Piece P&amp;I CF'!$BN:$CN,0,MATCH($B108,'Combined B-Piece P&amp;I CF'!$BN$7:$CN$7,0)))</f>
        <v>0</v>
      </c>
      <c r="DX108" s="100">
        <f>SUMIF('Combined B-Piece P&amp;I CF'!$A:$A,DX$6,INDEX('Combined B-Piece P&amp;I CF'!$BN:$CN,0,MATCH($B108,'Combined B-Piece P&amp;I CF'!$BN$7:$CN$7,0)))</f>
        <v>0</v>
      </c>
      <c r="DY108" s="100">
        <f>SUMIF('Combined B-Piece P&amp;I CF'!$A:$A,DY$6,INDEX('Combined B-Piece P&amp;I CF'!$BN:$CN,0,MATCH($B108,'Combined B-Piece P&amp;I CF'!$BN$7:$CN$7,0)))</f>
        <v>0</v>
      </c>
      <c r="DZ108" s="100">
        <f>SUMIF('Combined B-Piece P&amp;I CF'!$A:$A,DZ$6,INDEX('Combined B-Piece P&amp;I CF'!$BN:$CN,0,MATCH($B108,'Combined B-Piece P&amp;I CF'!$BN$7:$CN$7,0)))</f>
        <v>0</v>
      </c>
      <c r="EA108" s="100">
        <f>SUMIF('Combined B-Piece P&amp;I CF'!$A:$A,EA$6,INDEX('Combined B-Piece P&amp;I CF'!$BN:$CN,0,MATCH($B108,'Combined B-Piece P&amp;I CF'!$BN$7:$CN$7,0)))</f>
        <v>0</v>
      </c>
      <c r="EB108" s="100">
        <f>SUMIF('Combined B-Piece P&amp;I CF'!$A:$A,EB$6,INDEX('Combined B-Piece P&amp;I CF'!$BN:$CN,0,MATCH($B108,'Combined B-Piece P&amp;I CF'!$BN$7:$CN$7,0)))</f>
        <v>0</v>
      </c>
      <c r="EC108" s="100">
        <f>SUMIF('Combined B-Piece P&amp;I CF'!$A:$A,EC$6,INDEX('Combined B-Piece P&amp;I CF'!$BN:$CN,0,MATCH($B108,'Combined B-Piece P&amp;I CF'!$BN$7:$CN$7,0)))</f>
        <v>0</v>
      </c>
      <c r="ED108" s="100">
        <f>SUMIF('Combined B-Piece P&amp;I CF'!$A:$A,ED$6,INDEX('Combined B-Piece P&amp;I CF'!$BN:$CN,0,MATCH($B108,'Combined B-Piece P&amp;I CF'!$BN$7:$CN$7,0)))</f>
        <v>0</v>
      </c>
      <c r="EE108" s="100">
        <f>SUMIF('Combined B-Piece P&amp;I CF'!$A:$A,EE$6,INDEX('Combined B-Piece P&amp;I CF'!$BN:$CN,0,MATCH($B108,'Combined B-Piece P&amp;I CF'!$BN$7:$CN$7,0)))</f>
        <v>0</v>
      </c>
      <c r="EF108" s="100">
        <f>SUMIF('Combined B-Piece P&amp;I CF'!$A:$A,EF$6,INDEX('Combined B-Piece P&amp;I CF'!$BN:$CN,0,MATCH($B108,'Combined B-Piece P&amp;I CF'!$BN$7:$CN$7,0)))</f>
        <v>0</v>
      </c>
      <c r="EG108" s="100">
        <f>SUMIF('Combined B-Piece P&amp;I CF'!$A:$A,EG$6,INDEX('Combined B-Piece P&amp;I CF'!$BN:$CN,0,MATCH($B108,'Combined B-Piece P&amp;I CF'!$BN$7:$CN$7,0)))</f>
        <v>0</v>
      </c>
      <c r="EH108" s="100">
        <f>SUMIF('Combined B-Piece P&amp;I CF'!$A:$A,EH$6,INDEX('Combined B-Piece P&amp;I CF'!$BN:$CN,0,MATCH($B108,'Combined B-Piece P&amp;I CF'!$BN$7:$CN$7,0)))</f>
        <v>0</v>
      </c>
      <c r="EI108" s="100">
        <f>SUMIF('Combined B-Piece P&amp;I CF'!$A:$A,EI$6,INDEX('Combined B-Piece P&amp;I CF'!$BN:$CN,0,MATCH($B108,'Combined B-Piece P&amp;I CF'!$BN$7:$CN$7,0)))</f>
        <v>0</v>
      </c>
      <c r="EJ108" s="100">
        <f>SUMIF('Combined B-Piece P&amp;I CF'!$A:$A,EJ$6,INDEX('Combined B-Piece P&amp;I CF'!$BN:$CN,0,MATCH($B108,'Combined B-Piece P&amp;I CF'!$BN$7:$CN$7,0)))</f>
        <v>0</v>
      </c>
      <c r="EK108" s="100">
        <f>SUMIF('Combined B-Piece P&amp;I CF'!$A:$A,EK$6,INDEX('Combined B-Piece P&amp;I CF'!$BN:$CN,0,MATCH($B108,'Combined B-Piece P&amp;I CF'!$BN$7:$CN$7,0)))</f>
        <v>0</v>
      </c>
      <c r="EL108" s="100">
        <f>SUMIF('Combined B-Piece P&amp;I CF'!$A:$A,EL$6,INDEX('Combined B-Piece P&amp;I CF'!$BN:$CN,0,MATCH($B108,'Combined B-Piece P&amp;I CF'!$BN$7:$CN$7,0)))</f>
        <v>0</v>
      </c>
      <c r="EM108" s="100">
        <f>SUMIF('Combined B-Piece P&amp;I CF'!$A:$A,EM$6,INDEX('Combined B-Piece P&amp;I CF'!$BN:$CN,0,MATCH($B108,'Combined B-Piece P&amp;I CF'!$BN$7:$CN$7,0)))</f>
        <v>0</v>
      </c>
      <c r="EN108" s="100">
        <f>SUMIF('Combined B-Piece P&amp;I CF'!$A:$A,EN$6,INDEX('Combined B-Piece P&amp;I CF'!$BN:$CN,0,MATCH($B108,'Combined B-Piece P&amp;I CF'!$BN$7:$CN$7,0)))</f>
        <v>0</v>
      </c>
      <c r="EO108" s="100">
        <f>SUMIF('Combined B-Piece P&amp;I CF'!$A:$A,EO$6,INDEX('Combined B-Piece P&amp;I CF'!$BN:$CN,0,MATCH($B108,'Combined B-Piece P&amp;I CF'!$BN$7:$CN$7,0)))</f>
        <v>0</v>
      </c>
      <c r="EP108" s="100">
        <f>SUMIF('Combined B-Piece P&amp;I CF'!$A:$A,EP$6,INDEX('Combined B-Piece P&amp;I CF'!$BN:$CN,0,MATCH($B108,'Combined B-Piece P&amp;I CF'!$BN$7:$CN$7,0)))</f>
        <v>0</v>
      </c>
      <c r="EQ108" s="100">
        <f>SUMIF('Combined B-Piece P&amp;I CF'!$A:$A,EQ$6,INDEX('Combined B-Piece P&amp;I CF'!$BN:$CN,0,MATCH($B108,'Combined B-Piece P&amp;I CF'!$BN$7:$CN$7,0)))</f>
        <v>0</v>
      </c>
      <c r="ER108" s="100">
        <f>SUMIF('Combined B-Piece P&amp;I CF'!$A:$A,ER$6,INDEX('Combined B-Piece P&amp;I CF'!$BN:$CN,0,MATCH($B108,'Combined B-Piece P&amp;I CF'!$BN$7:$CN$7,0)))</f>
        <v>0</v>
      </c>
      <c r="ES108" s="100">
        <f>SUMIF('Combined B-Piece P&amp;I CF'!$A:$A,ES$6,INDEX('Combined B-Piece P&amp;I CF'!$BN:$CN,0,MATCH($B108,'Combined B-Piece P&amp;I CF'!$BN$7:$CN$7,0)))</f>
        <v>0</v>
      </c>
      <c r="ET108" s="100">
        <f>SUMIF('Combined B-Piece P&amp;I CF'!$A:$A,ET$6,INDEX('Combined B-Piece P&amp;I CF'!$BN:$CN,0,MATCH($B108,'Combined B-Piece P&amp;I CF'!$BN$7:$CN$7,0)))</f>
        <v>0</v>
      </c>
      <c r="EU108" s="100">
        <f>SUMIF('Combined B-Piece P&amp;I CF'!$A:$A,EU$6,INDEX('Combined B-Piece P&amp;I CF'!$BN:$CN,0,MATCH($B108,'Combined B-Piece P&amp;I CF'!$BN$7:$CN$7,0)))</f>
        <v>14700000.000000359</v>
      </c>
      <c r="EV108" s="100">
        <f>SUMIF('Combined B-Piece P&amp;I CF'!$A:$A,EV$6,INDEX('Combined B-Piece P&amp;I CF'!$BN:$CN,0,MATCH($B108,'Combined B-Piece P&amp;I CF'!$BN$7:$CN$7,0)))</f>
        <v>0</v>
      </c>
      <c r="EW108" s="100">
        <f>SUMIF('Combined B-Piece P&amp;I CF'!$A:$A,EW$6,INDEX('Combined B-Piece P&amp;I CF'!$BN:$CN,0,MATCH($B108,'Combined B-Piece P&amp;I CF'!$BN$7:$CN$7,0)))</f>
        <v>0</v>
      </c>
      <c r="EX108" s="100">
        <f>SUMIF('Combined B-Piece P&amp;I CF'!$A:$A,EX$6,INDEX('Combined B-Piece P&amp;I CF'!$BN:$CN,0,MATCH($B108,'Combined B-Piece P&amp;I CF'!$BN$7:$CN$7,0)))</f>
        <v>0</v>
      </c>
      <c r="EY108" s="100">
        <f>SUMIF('Combined B-Piece P&amp;I CF'!$A:$A,EY$6,INDEX('Combined B-Piece P&amp;I CF'!$BN:$CN,0,MATCH($B108,'Combined B-Piece P&amp;I CF'!$BN$7:$CN$7,0)))</f>
        <v>0</v>
      </c>
      <c r="EZ108" s="100">
        <f>SUMIF('Combined B-Piece P&amp;I CF'!$A:$A,EZ$6,INDEX('Combined B-Piece P&amp;I CF'!$BN:$CN,0,MATCH($B108,'Combined B-Piece P&amp;I CF'!$BN$7:$CN$7,0)))</f>
        <v>0</v>
      </c>
      <c r="FA108" s="100">
        <f>SUMIF('Combined B-Piece P&amp;I CF'!$A:$A,FA$6,INDEX('Combined B-Piece P&amp;I CF'!$BN:$CN,0,MATCH($B108,'Combined B-Piece P&amp;I CF'!$BN$7:$CN$7,0)))</f>
        <v>2156371.8263648148</v>
      </c>
      <c r="FB108" s="100">
        <f>SUMIF('Combined B-Piece P&amp;I CF'!$A:$A,FB$6,INDEX('Combined B-Piece P&amp;I CF'!$BN:$CN,0,MATCH($B108,'Combined B-Piece P&amp;I CF'!$BN$7:$CN$7,0)))</f>
        <v>647070.26655256702</v>
      </c>
      <c r="FC108" s="100">
        <f>SUMIF('Combined B-Piece P&amp;I CF'!$A:$A,FC$6,INDEX('Combined B-Piece P&amp;I CF'!$BN:$CN,0,MATCH($B108,'Combined B-Piece P&amp;I CF'!$BN$7:$CN$7,0)))</f>
        <v>0</v>
      </c>
      <c r="FD108" s="100">
        <f>SUMIF('Combined B-Piece P&amp;I CF'!$A:$A,FD$6,INDEX('Combined B-Piece P&amp;I CF'!$BN:$CN,0,MATCH($B108,'Combined B-Piece P&amp;I CF'!$BN$7:$CN$7,0)))</f>
        <v>0</v>
      </c>
      <c r="FE108" s="100">
        <f>SUMIF('Combined B-Piece P&amp;I CF'!$A:$A,FE$6,INDEX('Combined B-Piece P&amp;I CF'!$BN:$CN,0,MATCH($B108,'Combined B-Piece P&amp;I CF'!$BN$7:$CN$7,0)))</f>
        <v>0</v>
      </c>
      <c r="FF108" s="100">
        <f>SUMIF('Combined B-Piece P&amp;I CF'!$A:$A,FF$6,INDEX('Combined B-Piece P&amp;I CF'!$BN:$CN,0,MATCH($B108,'Combined B-Piece P&amp;I CF'!$BN$7:$CN$7,0)))</f>
        <v>0</v>
      </c>
      <c r="FG108" s="100">
        <f>SUMIF('Combined B-Piece P&amp;I CF'!$A:$A,FG$6,INDEX('Combined B-Piece P&amp;I CF'!$BN:$CN,0,MATCH($B108,'Combined B-Piece P&amp;I CF'!$BN$7:$CN$7,0)))</f>
        <v>0</v>
      </c>
      <c r="FH108" s="100">
        <f>SUMIF('Combined B-Piece P&amp;I CF'!$A:$A,FH$6,INDEX('Combined B-Piece P&amp;I CF'!$BN:$CN,0,MATCH($B108,'Combined B-Piece P&amp;I CF'!$BN$7:$CN$7,0)))</f>
        <v>0</v>
      </c>
      <c r="FI108" s="100">
        <f>SUMIF('Combined B-Piece P&amp;I CF'!$A:$A,FI$6,INDEX('Combined B-Piece P&amp;I CF'!$BN:$CN,0,MATCH($B108,'Combined B-Piece P&amp;I CF'!$BN$7:$CN$7,0)))</f>
        <v>0</v>
      </c>
      <c r="FJ108" s="100">
        <f>SUMIF('Combined B-Piece P&amp;I CF'!$A:$A,FJ$6,INDEX('Combined B-Piece P&amp;I CF'!$BN:$CN,0,MATCH($B108,'Combined B-Piece P&amp;I CF'!$BN$7:$CN$7,0)))</f>
        <v>0</v>
      </c>
      <c r="FK108" s="100">
        <f>SUMIF('Combined B-Piece P&amp;I CF'!$A:$A,FK$6,INDEX('Combined B-Piece P&amp;I CF'!$BN:$CN,0,MATCH($B108,'Combined B-Piece P&amp;I CF'!$BN$7:$CN$7,0)))</f>
        <v>0</v>
      </c>
      <c r="FL108" s="100">
        <f>SUMIF('Combined B-Piece P&amp;I CF'!$A:$A,FL$6,INDEX('Combined B-Piece P&amp;I CF'!$BN:$CN,0,MATCH($B108,'Combined B-Piece P&amp;I CF'!$BN$7:$CN$7,0)))</f>
        <v>0</v>
      </c>
      <c r="FM108" s="100">
        <f>SUMIF('Combined B-Piece P&amp;I CF'!$A:$A,FM$6,INDEX('Combined B-Piece P&amp;I CF'!$BN:$CN,0,MATCH($B108,'Combined B-Piece P&amp;I CF'!$BN$7:$CN$7,0)))</f>
        <v>7437465.7405099273</v>
      </c>
      <c r="FN108" s="100">
        <f>SUMIF('Combined B-Piece P&amp;I CF'!$A:$A,FN$6,INDEX('Combined B-Piece P&amp;I CF'!$BN:$CN,0,MATCH($B108,'Combined B-Piece P&amp;I CF'!$BN$7:$CN$7,0)))</f>
        <v>0</v>
      </c>
      <c r="FO108" s="100">
        <f>SUMIF('Combined B-Piece P&amp;I CF'!$A:$A,FO$6,INDEX('Combined B-Piece P&amp;I CF'!$BN:$CN,0,MATCH($B108,'Combined B-Piece P&amp;I CF'!$BN$7:$CN$7,0)))</f>
        <v>0</v>
      </c>
      <c r="FP108" s="100">
        <f>SUMIF('Combined B-Piece P&amp;I CF'!$A:$A,FP$6,INDEX('Combined B-Piece P&amp;I CF'!$BN:$CN,0,MATCH($B108,'Combined B-Piece P&amp;I CF'!$BN$7:$CN$7,0)))</f>
        <v>0</v>
      </c>
      <c r="FQ108" s="100">
        <f>SUMIF('Combined B-Piece P&amp;I CF'!$A:$A,FQ$6,INDEX('Combined B-Piece P&amp;I CF'!$BN:$CN,0,MATCH($B108,'Combined B-Piece P&amp;I CF'!$BN$7:$CN$7,0)))</f>
        <v>97040</v>
      </c>
      <c r="FR108" s="100">
        <f>SUMIF('Combined B-Piece P&amp;I CF'!$A:$A,FR$6,INDEX('Combined B-Piece P&amp;I CF'!$BN:$CN,0,MATCH($B108,'Combined B-Piece P&amp;I CF'!$BN$7:$CN$7,0)))</f>
        <v>0</v>
      </c>
      <c r="FS108" s="100">
        <f>SUMIF('Combined B-Piece P&amp;I CF'!$A:$A,FS$6,INDEX('Combined B-Piece P&amp;I CF'!$BN:$CN,0,MATCH($B108,'Combined B-Piece P&amp;I CF'!$BN$7:$CN$7,0)))</f>
        <v>0</v>
      </c>
      <c r="FT108" s="100">
        <f>SUMIF('Combined B-Piece P&amp;I CF'!$A:$A,FT$6,INDEX('Combined B-Piece P&amp;I CF'!$BN:$CN,0,MATCH($B108,'Combined B-Piece P&amp;I CF'!$BN$7:$CN$7,0)))</f>
        <v>149999.99999993999</v>
      </c>
      <c r="FU108" s="100">
        <f>SUMIF('Combined B-Piece P&amp;I CF'!$A:$A,FU$6,INDEX('Combined B-Piece P&amp;I CF'!$BN:$CN,0,MATCH($B108,'Combined B-Piece P&amp;I CF'!$BN$7:$CN$7,0)))</f>
        <v>0</v>
      </c>
      <c r="FV108" s="100">
        <f>SUMIF('Combined B-Piece P&amp;I CF'!$A:$A,FV$6,INDEX('Combined B-Piece P&amp;I CF'!$BN:$CN,0,MATCH($B108,'Combined B-Piece P&amp;I CF'!$BN$7:$CN$7,0)))</f>
        <v>0</v>
      </c>
      <c r="FW108" s="100">
        <f>SUMIF('Combined B-Piece P&amp;I CF'!$A:$A,FW$6,INDEX('Combined B-Piece P&amp;I CF'!$BN:$CN,0,MATCH($B108,'Combined B-Piece P&amp;I CF'!$BN$7:$CN$7,0)))</f>
        <v>0</v>
      </c>
      <c r="FX108" s="100">
        <f>SUMIF('Combined B-Piece P&amp;I CF'!$A:$A,FX$6,INDEX('Combined B-Piece P&amp;I CF'!$BN:$CN,0,MATCH($B108,'Combined B-Piece P&amp;I CF'!$BN$7:$CN$7,0)))</f>
        <v>4539779.5712686777</v>
      </c>
      <c r="FY108" s="100">
        <f>SUMIF('Combined B-Piece P&amp;I CF'!$A:$A,FY$6,INDEX('Combined B-Piece P&amp;I CF'!$BN:$CN,0,MATCH($B108,'Combined B-Piece P&amp;I CF'!$BN$7:$CN$7,0)))</f>
        <v>3185377.7656273991</v>
      </c>
      <c r="FZ108" s="100">
        <f>SUMIF('Combined B-Piece P&amp;I CF'!$A:$A,FZ$6,INDEX('Combined B-Piece P&amp;I CF'!$BN:$CN,0,MATCH($B108,'Combined B-Piece P&amp;I CF'!$BN$7:$CN$7,0)))</f>
        <v>339940.71800962102</v>
      </c>
      <c r="GA108" s="100">
        <f>SUMIF('Combined B-Piece P&amp;I CF'!$A:$A,GA$6,INDEX('Combined B-Piece P&amp;I CF'!$BN:$CN,0,MATCH($B108,'Combined B-Piece P&amp;I CF'!$BN$7:$CN$7,0)))</f>
        <v>0</v>
      </c>
      <c r="GB108" s="100">
        <f>SUMIF('Combined B-Piece P&amp;I CF'!$A:$A,GB$6,INDEX('Combined B-Piece P&amp;I CF'!$BN:$CN,0,MATCH($B108,'Combined B-Piece P&amp;I CF'!$BN$7:$CN$7,0)))</f>
        <v>0</v>
      </c>
      <c r="GC108" s="100">
        <f>SUMIF('Combined B-Piece P&amp;I CF'!$A:$A,GC$6,INDEX('Combined B-Piece P&amp;I CF'!$BN:$CN,0,MATCH($B108,'Combined B-Piece P&amp;I CF'!$BN$7:$CN$7,0)))</f>
        <v>0</v>
      </c>
      <c r="GD108" s="100">
        <f>SUMIF('Combined B-Piece P&amp;I CF'!$A:$A,GD$6,INDEX('Combined B-Piece P&amp;I CF'!$BN:$CN,0,MATCH($B108,'Combined B-Piece P&amp;I CF'!$BN$7:$CN$7,0)))</f>
        <v>0</v>
      </c>
      <c r="GE108" s="100">
        <f>SUMIF('Combined B-Piece P&amp;I CF'!$A:$A,GE$6,INDEX('Combined B-Piece P&amp;I CF'!$BN:$CN,0,MATCH($B108,'Combined B-Piece P&amp;I CF'!$BN$7:$CN$7,0)))</f>
        <v>0</v>
      </c>
      <c r="GF108" s="100">
        <f>SUMIF('Combined B-Piece P&amp;I CF'!$A:$A,GF$6,INDEX('Combined B-Piece P&amp;I CF'!$BN:$CN,0,MATCH($B108,'Combined B-Piece P&amp;I CF'!$BN$7:$CN$7,0)))</f>
        <v>15245710.42519238</v>
      </c>
      <c r="GG108" s="100">
        <f>SUMIF('Combined B-Piece P&amp;I CF'!$A:$A,GG$6,INDEX('Combined B-Piece P&amp;I CF'!$BN:$CN,0,MATCH($B108,'Combined B-Piece P&amp;I CF'!$BN$7:$CN$7,0)))</f>
        <v>0</v>
      </c>
      <c r="GH108" s="100">
        <f>SUMIF('Combined B-Piece P&amp;I CF'!$A:$A,GH$6,INDEX('Combined B-Piece P&amp;I CF'!$BN:$CN,0,MATCH($B108,'Combined B-Piece P&amp;I CF'!$BN$7:$CN$7,0)))</f>
        <v>0</v>
      </c>
      <c r="GI108" s="100">
        <f>SUMIF('Combined B-Piece P&amp;I CF'!$A:$A,GI$6,INDEX('Combined B-Piece P&amp;I CF'!$BN:$CN,0,MATCH($B108,'Combined B-Piece P&amp;I CF'!$BN$7:$CN$7,0)))</f>
        <v>0</v>
      </c>
      <c r="GJ108" s="100">
        <f>SUMIF('Combined B-Piece P&amp;I CF'!$A:$A,GJ$6,INDEX('Combined B-Piece P&amp;I CF'!$BN:$CN,0,MATCH($B108,'Combined B-Piece P&amp;I CF'!$BN$7:$CN$7,0)))</f>
        <v>0</v>
      </c>
      <c r="GK108" s="100">
        <f>SUMIF('Combined B-Piece P&amp;I CF'!$A:$A,GK$6,INDEX('Combined B-Piece P&amp;I CF'!$BN:$CN,0,MATCH($B108,'Combined B-Piece P&amp;I CF'!$BN$7:$CN$7,0)))</f>
        <v>0</v>
      </c>
      <c r="GL108" s="100">
        <f>SUMIF('Combined B-Piece P&amp;I CF'!$A:$A,GL$6,INDEX('Combined B-Piece P&amp;I CF'!$BN:$CN,0,MATCH($B108,'Combined B-Piece P&amp;I CF'!$BN$7:$CN$7,0)))</f>
        <v>9731844.9854121748</v>
      </c>
      <c r="GM108" s="100">
        <f>SUMIF('Combined B-Piece P&amp;I CF'!$A:$A,GM$6,INDEX('Combined B-Piece P&amp;I CF'!$BN:$CN,0,MATCH($B108,'Combined B-Piece P&amp;I CF'!$BN$7:$CN$7,0)))</f>
        <v>0</v>
      </c>
      <c r="GN108" s="100">
        <f>SUMIF('Combined B-Piece P&amp;I CF'!$A:$A,GN$6,INDEX('Combined B-Piece P&amp;I CF'!$BN:$CN,0,MATCH($B108,'Combined B-Piece P&amp;I CF'!$BN$7:$CN$7,0)))</f>
        <v>0</v>
      </c>
      <c r="GO108" s="100">
        <f>SUMIF('Combined B-Piece P&amp;I CF'!$A:$A,GO$6,INDEX('Combined B-Piece P&amp;I CF'!$BN:$CN,0,MATCH($B108,'Combined B-Piece P&amp;I CF'!$BN$7:$CN$7,0)))</f>
        <v>0</v>
      </c>
      <c r="GP108" s="100">
        <f>SUMIF('Combined B-Piece P&amp;I CF'!$A:$A,GP$6,INDEX('Combined B-Piece P&amp;I CF'!$BN:$CN,0,MATCH($B108,'Combined B-Piece P&amp;I CF'!$BN$7:$CN$7,0)))</f>
        <v>0</v>
      </c>
      <c r="GQ108" s="100">
        <f>SUMIF('Combined B-Piece P&amp;I CF'!$A:$A,GQ$6,INDEX('Combined B-Piece P&amp;I CF'!$BN:$CN,0,MATCH($B108,'Combined B-Piece P&amp;I CF'!$BN$7:$CN$7,0)))</f>
        <v>0</v>
      </c>
      <c r="GR108" s="100">
        <f>SUMIF('Combined B-Piece P&amp;I CF'!$A:$A,GR$6,INDEX('Combined B-Piece P&amp;I CF'!$BN:$CN,0,MATCH($B108,'Combined B-Piece P&amp;I CF'!$BN$7:$CN$7,0)))</f>
        <v>0</v>
      </c>
      <c r="GS108" s="100">
        <f>SUMIF('Combined B-Piece P&amp;I CF'!$A:$A,GS$6,INDEX('Combined B-Piece P&amp;I CF'!$BN:$CN,0,MATCH($B108,'Combined B-Piece P&amp;I CF'!$BN$7:$CN$7,0)))</f>
        <v>0</v>
      </c>
      <c r="GU108" s="85">
        <f t="shared" si="214"/>
        <v>0</v>
      </c>
      <c r="GV108" s="85">
        <f t="shared" si="214"/>
        <v>0</v>
      </c>
      <c r="GW108" s="85">
        <f t="shared" si="214"/>
        <v>0</v>
      </c>
      <c r="GX108" s="85">
        <f t="shared" si="214"/>
        <v>0</v>
      </c>
      <c r="GY108" s="85">
        <f t="shared" si="214"/>
        <v>0</v>
      </c>
      <c r="GZ108" s="85">
        <f t="shared" si="214"/>
        <v>0</v>
      </c>
      <c r="HA108" s="85">
        <f t="shared" si="214"/>
        <v>0</v>
      </c>
      <c r="HB108" s="85">
        <f t="shared" si="214"/>
        <v>0</v>
      </c>
      <c r="HC108" s="85">
        <f t="shared" si="214"/>
        <v>442234.33</v>
      </c>
      <c r="HD108" s="85">
        <f t="shared" si="214"/>
        <v>237206.44</v>
      </c>
      <c r="HE108" s="85">
        <f t="shared" si="214"/>
        <v>0</v>
      </c>
      <c r="HF108" s="85">
        <f t="shared" si="214"/>
        <v>14700000.000000359</v>
      </c>
      <c r="HG108" s="85">
        <f t="shared" si="214"/>
        <v>2803442.0929173818</v>
      </c>
      <c r="HH108" s="85">
        <f t="shared" si="214"/>
        <v>7684505.7405098677</v>
      </c>
      <c r="HI108" s="85">
        <f t="shared" si="214"/>
        <v>23310808.480098076</v>
      </c>
      <c r="HJ108" s="85">
        <f t="shared" si="214"/>
        <v>9731844.9854121748</v>
      </c>
      <c r="HK108" s="85">
        <f t="shared" si="215"/>
        <v>58910042.06893786</v>
      </c>
    </row>
    <row r="109" spans="1:219" hidden="1" outlineLevel="1" x14ac:dyDescent="0.75">
      <c r="A109" s="112" t="str">
        <f t="shared" si="213"/>
        <v>GSMS 2019-GC38 B-Piece Cashflow</v>
      </c>
      <c r="B109" s="112" t="str">
        <f t="shared" si="213"/>
        <v>GSMS 2019-GC38</v>
      </c>
      <c r="C109" s="104"/>
      <c r="D109" s="87"/>
      <c r="E109" s="88"/>
      <c r="F109" s="85"/>
      <c r="G109" s="85"/>
      <c r="H109" s="86"/>
      <c r="I109" s="95"/>
      <c r="K109" s="100">
        <f>SUMIF('Combined B-Piece P&amp;I CF'!$A:$A,K$6,INDEX('Combined B-Piece P&amp;I CF'!$BN:$CN,0,MATCH($B109,'Combined B-Piece P&amp;I CF'!$BN$7:$CN$7,0)))</f>
        <v>0</v>
      </c>
      <c r="L109" s="100">
        <f>SUMIF('Combined B-Piece P&amp;I CF'!$A:$A,L$6,INDEX('Combined B-Piece P&amp;I CF'!$BN:$CN,0,MATCH($B109,'Combined B-Piece P&amp;I CF'!$BN$7:$CN$7,0)))</f>
        <v>0</v>
      </c>
      <c r="M109" s="100">
        <f>SUMIF('Combined B-Piece P&amp;I CF'!$A:$A,M$6,INDEX('Combined B-Piece P&amp;I CF'!$BN:$CN,0,MATCH($B109,'Combined B-Piece P&amp;I CF'!$BN$7:$CN$7,0)))</f>
        <v>0</v>
      </c>
      <c r="N109" s="100">
        <f>SUMIF('Combined B-Piece P&amp;I CF'!$A:$A,N$6,INDEX('Combined B-Piece P&amp;I CF'!$BN:$CN,0,MATCH($B109,'Combined B-Piece P&amp;I CF'!$BN$7:$CN$7,0)))</f>
        <v>0</v>
      </c>
      <c r="O109" s="100">
        <f>SUMIF('Combined B-Piece P&amp;I CF'!$A:$A,O$6,INDEX('Combined B-Piece P&amp;I CF'!$BN:$CN,0,MATCH($B109,'Combined B-Piece P&amp;I CF'!$BN$7:$CN$7,0)))</f>
        <v>0</v>
      </c>
      <c r="P109" s="100">
        <f>SUMIF('Combined B-Piece P&amp;I CF'!$A:$A,P$6,INDEX('Combined B-Piece P&amp;I CF'!$BN:$CN,0,MATCH($B109,'Combined B-Piece P&amp;I CF'!$BN$7:$CN$7,0)))</f>
        <v>0</v>
      </c>
      <c r="Q109" s="100">
        <f>SUMIF('Combined B-Piece P&amp;I CF'!$A:$A,Q$6,INDEX('Combined B-Piece P&amp;I CF'!$BN:$CN,0,MATCH($B109,'Combined B-Piece P&amp;I CF'!$BN$7:$CN$7,0)))</f>
        <v>0</v>
      </c>
      <c r="R109" s="100">
        <f>SUMIF('Combined B-Piece P&amp;I CF'!$A:$A,R$6,INDEX('Combined B-Piece P&amp;I CF'!$BN:$CN,0,MATCH($B109,'Combined B-Piece P&amp;I CF'!$BN$7:$CN$7,0)))</f>
        <v>0</v>
      </c>
      <c r="S109" s="100">
        <f>SUMIF('Combined B-Piece P&amp;I CF'!$A:$A,S$6,INDEX('Combined B-Piece P&amp;I CF'!$BN:$CN,0,MATCH($B109,'Combined B-Piece P&amp;I CF'!$BN$7:$CN$7,0)))</f>
        <v>0</v>
      </c>
      <c r="T109" s="100">
        <f>SUMIF('Combined B-Piece P&amp;I CF'!$A:$A,T$6,INDEX('Combined B-Piece P&amp;I CF'!$BN:$CN,0,MATCH($B109,'Combined B-Piece P&amp;I CF'!$BN$7:$CN$7,0)))</f>
        <v>0</v>
      </c>
      <c r="U109" s="100">
        <f>SUMIF('Combined B-Piece P&amp;I CF'!$A:$A,U$6,INDEX('Combined B-Piece P&amp;I CF'!$BN:$CN,0,MATCH($B109,'Combined B-Piece P&amp;I CF'!$BN$7:$CN$7,0)))</f>
        <v>0</v>
      </c>
      <c r="V109" s="100">
        <f>SUMIF('Combined B-Piece P&amp;I CF'!$A:$A,V$6,INDEX('Combined B-Piece P&amp;I CF'!$BN:$CN,0,MATCH($B109,'Combined B-Piece P&amp;I CF'!$BN$7:$CN$7,0)))</f>
        <v>0</v>
      </c>
      <c r="W109" s="100">
        <f>SUMIF('Combined B-Piece P&amp;I CF'!$A:$A,W$6,INDEX('Combined B-Piece P&amp;I CF'!$BN:$CN,0,MATCH($B109,'Combined B-Piece P&amp;I CF'!$BN$7:$CN$7,0)))</f>
        <v>0</v>
      </c>
      <c r="X109" s="100">
        <f>SUMIF('Combined B-Piece P&amp;I CF'!$A:$A,X$6,INDEX('Combined B-Piece P&amp;I CF'!$BN:$CN,0,MATCH($B109,'Combined B-Piece P&amp;I CF'!$BN$7:$CN$7,0)))</f>
        <v>0</v>
      </c>
      <c r="Y109" s="100">
        <f>SUMIF('Combined B-Piece P&amp;I CF'!$A:$A,Y$6,INDEX('Combined B-Piece P&amp;I CF'!$BN:$CN,0,MATCH($B109,'Combined B-Piece P&amp;I CF'!$BN$7:$CN$7,0)))</f>
        <v>0</v>
      </c>
      <c r="Z109" s="100">
        <f>SUMIF('Combined B-Piece P&amp;I CF'!$A:$A,Z$6,INDEX('Combined B-Piece P&amp;I CF'!$BN:$CN,0,MATCH($B109,'Combined B-Piece P&amp;I CF'!$BN$7:$CN$7,0)))</f>
        <v>0</v>
      </c>
      <c r="AA109" s="100">
        <f>SUMIF('Combined B-Piece P&amp;I CF'!$A:$A,AA$6,INDEX('Combined B-Piece P&amp;I CF'!$BN:$CN,0,MATCH($B109,'Combined B-Piece P&amp;I CF'!$BN$7:$CN$7,0)))</f>
        <v>0</v>
      </c>
      <c r="AB109" s="100">
        <f>SUMIF('Combined B-Piece P&amp;I CF'!$A:$A,AB$6,INDEX('Combined B-Piece P&amp;I CF'!$BN:$CN,0,MATCH($B109,'Combined B-Piece P&amp;I CF'!$BN$7:$CN$7,0)))</f>
        <v>0</v>
      </c>
      <c r="AC109" s="100">
        <f>SUMIF('Combined B-Piece P&amp;I CF'!$A:$A,AC$6,INDEX('Combined B-Piece P&amp;I CF'!$BN:$CN,0,MATCH($B109,'Combined B-Piece P&amp;I CF'!$BN$7:$CN$7,0)))</f>
        <v>0</v>
      </c>
      <c r="AD109" s="100">
        <f>SUMIF('Combined B-Piece P&amp;I CF'!$A:$A,AD$6,INDEX('Combined B-Piece P&amp;I CF'!$BN:$CN,0,MATCH($B109,'Combined B-Piece P&amp;I CF'!$BN$7:$CN$7,0)))</f>
        <v>0</v>
      </c>
      <c r="AE109" s="100">
        <f>SUMIF('Combined B-Piece P&amp;I CF'!$A:$A,AE$6,INDEX('Combined B-Piece P&amp;I CF'!$BN:$CN,0,MATCH($B109,'Combined B-Piece P&amp;I CF'!$BN$7:$CN$7,0)))</f>
        <v>0</v>
      </c>
      <c r="AF109" s="100">
        <f>SUMIF('Combined B-Piece P&amp;I CF'!$A:$A,AF$6,INDEX('Combined B-Piece P&amp;I CF'!$BN:$CN,0,MATCH($B109,'Combined B-Piece P&amp;I CF'!$BN$7:$CN$7,0)))</f>
        <v>0</v>
      </c>
      <c r="AG109" s="100">
        <f>SUMIF('Combined B-Piece P&amp;I CF'!$A:$A,AG$6,INDEX('Combined B-Piece P&amp;I CF'!$BN:$CN,0,MATCH($B109,'Combined B-Piece P&amp;I CF'!$BN$7:$CN$7,0)))</f>
        <v>0</v>
      </c>
      <c r="AH109" s="100">
        <f>SUMIF('Combined B-Piece P&amp;I CF'!$A:$A,AH$6,INDEX('Combined B-Piece P&amp;I CF'!$BN:$CN,0,MATCH($B109,'Combined B-Piece P&amp;I CF'!$BN$7:$CN$7,0)))</f>
        <v>0</v>
      </c>
      <c r="AI109" s="100">
        <f>SUMIF('Combined B-Piece P&amp;I CF'!$A:$A,AI$6,INDEX('Combined B-Piece P&amp;I CF'!$BN:$CN,0,MATCH($B109,'Combined B-Piece P&amp;I CF'!$BN$7:$CN$7,0)))</f>
        <v>0</v>
      </c>
      <c r="AJ109" s="100">
        <f>SUMIF('Combined B-Piece P&amp;I CF'!$A:$A,AJ$6,INDEX('Combined B-Piece P&amp;I CF'!$BN:$CN,0,MATCH($B109,'Combined B-Piece P&amp;I CF'!$BN$7:$CN$7,0)))</f>
        <v>0</v>
      </c>
      <c r="AK109" s="100">
        <f>SUMIF('Combined B-Piece P&amp;I CF'!$A:$A,AK$6,INDEX('Combined B-Piece P&amp;I CF'!$BN:$CN,0,MATCH($B109,'Combined B-Piece P&amp;I CF'!$BN$7:$CN$7,0)))</f>
        <v>0</v>
      </c>
      <c r="AL109" s="100">
        <f>SUMIF('Combined B-Piece P&amp;I CF'!$A:$A,AL$6,INDEX('Combined B-Piece P&amp;I CF'!$BN:$CN,0,MATCH($B109,'Combined B-Piece P&amp;I CF'!$BN$7:$CN$7,0)))</f>
        <v>0</v>
      </c>
      <c r="AM109" s="100">
        <f>SUMIF('Combined B-Piece P&amp;I CF'!$A:$A,AM$6,INDEX('Combined B-Piece P&amp;I CF'!$BN:$CN,0,MATCH($B109,'Combined B-Piece P&amp;I CF'!$BN$7:$CN$7,0)))</f>
        <v>0</v>
      </c>
      <c r="AN109" s="100">
        <f>SUMIF('Combined B-Piece P&amp;I CF'!$A:$A,AN$6,INDEX('Combined B-Piece P&amp;I CF'!$BN:$CN,0,MATCH($B109,'Combined B-Piece P&amp;I CF'!$BN$7:$CN$7,0)))</f>
        <v>0</v>
      </c>
      <c r="AO109" s="100">
        <f>SUMIF('Combined B-Piece P&amp;I CF'!$A:$A,AO$6,INDEX('Combined B-Piece P&amp;I CF'!$BN:$CN,0,MATCH($B109,'Combined B-Piece P&amp;I CF'!$BN$7:$CN$7,0)))</f>
        <v>0</v>
      </c>
      <c r="AP109" s="100">
        <f>SUMIF('Combined B-Piece P&amp;I CF'!$A:$A,AP$6,INDEX('Combined B-Piece P&amp;I CF'!$BN:$CN,0,MATCH($B109,'Combined B-Piece P&amp;I CF'!$BN$7:$CN$7,0)))</f>
        <v>0</v>
      </c>
      <c r="AQ109" s="100">
        <f>SUMIF('Combined B-Piece P&amp;I CF'!$A:$A,AQ$6,INDEX('Combined B-Piece P&amp;I CF'!$BN:$CN,0,MATCH($B109,'Combined B-Piece P&amp;I CF'!$BN$7:$CN$7,0)))</f>
        <v>0</v>
      </c>
      <c r="AR109" s="100">
        <f>SUMIF('Combined B-Piece P&amp;I CF'!$A:$A,AR$6,INDEX('Combined B-Piece P&amp;I CF'!$BN:$CN,0,MATCH($B109,'Combined B-Piece P&amp;I CF'!$BN$7:$CN$7,0)))</f>
        <v>0</v>
      </c>
      <c r="AS109" s="100">
        <f>SUMIF('Combined B-Piece P&amp;I CF'!$A:$A,AS$6,INDEX('Combined B-Piece P&amp;I CF'!$BN:$CN,0,MATCH($B109,'Combined B-Piece P&amp;I CF'!$BN$7:$CN$7,0)))</f>
        <v>0</v>
      </c>
      <c r="AT109" s="100">
        <f>SUMIF('Combined B-Piece P&amp;I CF'!$A:$A,AT$6,INDEX('Combined B-Piece P&amp;I CF'!$BN:$CN,0,MATCH($B109,'Combined B-Piece P&amp;I CF'!$BN$7:$CN$7,0)))</f>
        <v>0</v>
      </c>
      <c r="AU109" s="100">
        <f>SUMIF('Combined B-Piece P&amp;I CF'!$A:$A,AU$6,INDEX('Combined B-Piece P&amp;I CF'!$BN:$CN,0,MATCH($B109,'Combined B-Piece P&amp;I CF'!$BN$7:$CN$7,0)))</f>
        <v>0</v>
      </c>
      <c r="AV109" s="100">
        <f>SUMIF('Combined B-Piece P&amp;I CF'!$A:$A,AV$6,INDEX('Combined B-Piece P&amp;I CF'!$BN:$CN,0,MATCH($B109,'Combined B-Piece P&amp;I CF'!$BN$7:$CN$7,0)))</f>
        <v>0</v>
      </c>
      <c r="AW109" s="100">
        <f>SUMIF('Combined B-Piece P&amp;I CF'!$A:$A,AW$6,INDEX('Combined B-Piece P&amp;I CF'!$BN:$CN,0,MATCH($B109,'Combined B-Piece P&amp;I CF'!$BN$7:$CN$7,0)))</f>
        <v>0</v>
      </c>
      <c r="AX109" s="100">
        <f>SUMIF('Combined B-Piece P&amp;I CF'!$A:$A,AX$6,INDEX('Combined B-Piece P&amp;I CF'!$BN:$CN,0,MATCH($B109,'Combined B-Piece P&amp;I CF'!$BN$7:$CN$7,0)))</f>
        <v>0</v>
      </c>
      <c r="AY109" s="100">
        <f>SUMIF('Combined B-Piece P&amp;I CF'!$A:$A,AY$6,INDEX('Combined B-Piece P&amp;I CF'!$BN:$CN,0,MATCH($B109,'Combined B-Piece P&amp;I CF'!$BN$7:$CN$7,0)))</f>
        <v>0</v>
      </c>
      <c r="AZ109" s="100">
        <f>SUMIF('Combined B-Piece P&amp;I CF'!$A:$A,AZ$6,INDEX('Combined B-Piece P&amp;I CF'!$BN:$CN,0,MATCH($B109,'Combined B-Piece P&amp;I CF'!$BN$7:$CN$7,0)))</f>
        <v>0</v>
      </c>
      <c r="BA109" s="100">
        <f>SUMIF('Combined B-Piece P&amp;I CF'!$A:$A,BA$6,INDEX('Combined B-Piece P&amp;I CF'!$BN:$CN,0,MATCH($B109,'Combined B-Piece P&amp;I CF'!$BN$7:$CN$7,0)))</f>
        <v>0</v>
      </c>
      <c r="BB109" s="100">
        <f>SUMIF('Combined B-Piece P&amp;I CF'!$A:$A,BB$6,INDEX('Combined B-Piece P&amp;I CF'!$BN:$CN,0,MATCH($B109,'Combined B-Piece P&amp;I CF'!$BN$7:$CN$7,0)))</f>
        <v>0</v>
      </c>
      <c r="BC109" s="100">
        <f>SUMIF('Combined B-Piece P&amp;I CF'!$A:$A,BC$6,INDEX('Combined B-Piece P&amp;I CF'!$BN:$CN,0,MATCH($B109,'Combined B-Piece P&amp;I CF'!$BN$7:$CN$7,0)))</f>
        <v>0</v>
      </c>
      <c r="BD109" s="100">
        <f>SUMIF('Combined B-Piece P&amp;I CF'!$A:$A,BD$6,INDEX('Combined B-Piece P&amp;I CF'!$BN:$CN,0,MATCH($B109,'Combined B-Piece P&amp;I CF'!$BN$7:$CN$7,0)))</f>
        <v>0</v>
      </c>
      <c r="BE109" s="100">
        <f>SUMIF('Combined B-Piece P&amp;I CF'!$A:$A,BE$6,INDEX('Combined B-Piece P&amp;I CF'!$BN:$CN,0,MATCH($B109,'Combined B-Piece P&amp;I CF'!$BN$7:$CN$7,0)))</f>
        <v>0</v>
      </c>
      <c r="BF109" s="100">
        <f>SUMIF('Combined B-Piece P&amp;I CF'!$A:$A,BF$6,INDEX('Combined B-Piece P&amp;I CF'!$BN:$CN,0,MATCH($B109,'Combined B-Piece P&amp;I CF'!$BN$7:$CN$7,0)))</f>
        <v>0</v>
      </c>
      <c r="BG109" s="100">
        <f>SUMIF('Combined B-Piece P&amp;I CF'!$A:$A,BG$6,INDEX('Combined B-Piece P&amp;I CF'!$BN:$CN,0,MATCH($B109,'Combined B-Piece P&amp;I CF'!$BN$7:$CN$7,0)))</f>
        <v>0</v>
      </c>
      <c r="BH109" s="100">
        <f>SUMIF('Combined B-Piece P&amp;I CF'!$A:$A,BH$6,INDEX('Combined B-Piece P&amp;I CF'!$BN:$CN,0,MATCH($B109,'Combined B-Piece P&amp;I CF'!$BN$7:$CN$7,0)))</f>
        <v>0</v>
      </c>
      <c r="BI109" s="100">
        <f>SUMIF('Combined B-Piece P&amp;I CF'!$A:$A,BI$6,INDEX('Combined B-Piece P&amp;I CF'!$BN:$CN,0,MATCH($B109,'Combined B-Piece P&amp;I CF'!$BN$7:$CN$7,0)))</f>
        <v>0</v>
      </c>
      <c r="BJ109" s="100">
        <f>SUMIF('Combined B-Piece P&amp;I CF'!$A:$A,BJ$6,INDEX('Combined B-Piece P&amp;I CF'!$BN:$CN,0,MATCH($B109,'Combined B-Piece P&amp;I CF'!$BN$7:$CN$7,0)))</f>
        <v>0</v>
      </c>
      <c r="BK109" s="100">
        <f>SUMIF('Combined B-Piece P&amp;I CF'!$A:$A,BK$6,INDEX('Combined B-Piece P&amp;I CF'!$BN:$CN,0,MATCH($B109,'Combined B-Piece P&amp;I CF'!$BN$7:$CN$7,0)))</f>
        <v>0</v>
      </c>
      <c r="BL109" s="100">
        <f>SUMIF('Combined B-Piece P&amp;I CF'!$A:$A,BL$6,INDEX('Combined B-Piece P&amp;I CF'!$BN:$CN,0,MATCH($B109,'Combined B-Piece P&amp;I CF'!$BN$7:$CN$7,0)))</f>
        <v>0</v>
      </c>
      <c r="BM109" s="100">
        <f>SUMIF('Combined B-Piece P&amp;I CF'!$A:$A,BM$6,INDEX('Combined B-Piece P&amp;I CF'!$BN:$CN,0,MATCH($B109,'Combined B-Piece P&amp;I CF'!$BN$7:$CN$7,0)))</f>
        <v>0</v>
      </c>
      <c r="BN109" s="100">
        <f>SUMIF('Combined B-Piece P&amp;I CF'!$A:$A,BN$6,INDEX('Combined B-Piece P&amp;I CF'!$BN:$CN,0,MATCH($B109,'Combined B-Piece P&amp;I CF'!$BN$7:$CN$7,0)))</f>
        <v>0</v>
      </c>
      <c r="BO109" s="100">
        <f>SUMIF('Combined B-Piece P&amp;I CF'!$A:$A,BO$6,INDEX('Combined B-Piece P&amp;I CF'!$BN:$CN,0,MATCH($B109,'Combined B-Piece P&amp;I CF'!$BN$7:$CN$7,0)))</f>
        <v>0</v>
      </c>
      <c r="BP109" s="100">
        <f>SUMIF('Combined B-Piece P&amp;I CF'!$A:$A,BP$6,INDEX('Combined B-Piece P&amp;I CF'!$BN:$CN,0,MATCH($B109,'Combined B-Piece P&amp;I CF'!$BN$7:$CN$7,0)))</f>
        <v>0</v>
      </c>
      <c r="BQ109" s="100">
        <f>SUMIF('Combined B-Piece P&amp;I CF'!$A:$A,BQ$6,INDEX('Combined B-Piece P&amp;I CF'!$BN:$CN,0,MATCH($B109,'Combined B-Piece P&amp;I CF'!$BN$7:$CN$7,0)))</f>
        <v>0</v>
      </c>
      <c r="BR109" s="100">
        <f>SUMIF('Combined B-Piece P&amp;I CF'!$A:$A,BR$6,INDEX('Combined B-Piece P&amp;I CF'!$BN:$CN,0,MATCH($B109,'Combined B-Piece P&amp;I CF'!$BN$7:$CN$7,0)))</f>
        <v>0</v>
      </c>
      <c r="BS109" s="100">
        <f>SUMIF('Combined B-Piece P&amp;I CF'!$A:$A,BS$6,INDEX('Combined B-Piece P&amp;I CF'!$BN:$CN,0,MATCH($B109,'Combined B-Piece P&amp;I CF'!$BN$7:$CN$7,0)))</f>
        <v>0</v>
      </c>
      <c r="BT109" s="100">
        <f>SUMIF('Combined B-Piece P&amp;I CF'!$A:$A,BT$6,INDEX('Combined B-Piece P&amp;I CF'!$BN:$CN,0,MATCH($B109,'Combined B-Piece P&amp;I CF'!$BN$7:$CN$7,0)))</f>
        <v>0</v>
      </c>
      <c r="BU109" s="100">
        <f>SUMIF('Combined B-Piece P&amp;I CF'!$A:$A,BU$6,INDEX('Combined B-Piece P&amp;I CF'!$BN:$CN,0,MATCH($B109,'Combined B-Piece P&amp;I CF'!$BN$7:$CN$7,0)))</f>
        <v>0</v>
      </c>
      <c r="BV109" s="100">
        <f>SUMIF('Combined B-Piece P&amp;I CF'!$A:$A,BV$6,INDEX('Combined B-Piece P&amp;I CF'!$BN:$CN,0,MATCH($B109,'Combined B-Piece P&amp;I CF'!$BN$7:$CN$7,0)))</f>
        <v>0</v>
      </c>
      <c r="BW109" s="100">
        <f>SUMIF('Combined B-Piece P&amp;I CF'!$A:$A,BW$6,INDEX('Combined B-Piece P&amp;I CF'!$BN:$CN,0,MATCH($B109,'Combined B-Piece P&amp;I CF'!$BN$7:$CN$7,0)))</f>
        <v>0</v>
      </c>
      <c r="BX109" s="100">
        <f>SUMIF('Combined B-Piece P&amp;I CF'!$A:$A,BX$6,INDEX('Combined B-Piece P&amp;I CF'!$BN:$CN,0,MATCH($B109,'Combined B-Piece P&amp;I CF'!$BN$7:$CN$7,0)))</f>
        <v>0</v>
      </c>
      <c r="BY109" s="100">
        <f>SUMIF('Combined B-Piece P&amp;I CF'!$A:$A,BY$6,INDEX('Combined B-Piece P&amp;I CF'!$BN:$CN,0,MATCH($B109,'Combined B-Piece P&amp;I CF'!$BN$7:$CN$7,0)))</f>
        <v>0</v>
      </c>
      <c r="BZ109" s="100">
        <f>SUMIF('Combined B-Piece P&amp;I CF'!$A:$A,BZ$6,INDEX('Combined B-Piece P&amp;I CF'!$BN:$CN,0,MATCH($B109,'Combined B-Piece P&amp;I CF'!$BN$7:$CN$7,0)))</f>
        <v>0</v>
      </c>
      <c r="CA109" s="100">
        <f>SUMIF('Combined B-Piece P&amp;I CF'!$A:$A,CA$6,INDEX('Combined B-Piece P&amp;I CF'!$BN:$CN,0,MATCH($B109,'Combined B-Piece P&amp;I CF'!$BN$7:$CN$7,0)))</f>
        <v>0</v>
      </c>
      <c r="CB109" s="100">
        <f>SUMIF('Combined B-Piece P&amp;I CF'!$A:$A,CB$6,INDEX('Combined B-Piece P&amp;I CF'!$BN:$CN,0,MATCH($B109,'Combined B-Piece P&amp;I CF'!$BN$7:$CN$7,0)))</f>
        <v>0</v>
      </c>
      <c r="CC109" s="100">
        <f>SUMIF('Combined B-Piece P&amp;I CF'!$A:$A,CC$6,INDEX('Combined B-Piece P&amp;I CF'!$BN:$CN,0,MATCH($B109,'Combined B-Piece P&amp;I CF'!$BN$7:$CN$7,0)))</f>
        <v>0</v>
      </c>
      <c r="CD109" s="100">
        <f>SUMIF('Combined B-Piece P&amp;I CF'!$A:$A,CD$6,INDEX('Combined B-Piece P&amp;I CF'!$BN:$CN,0,MATCH($B109,'Combined B-Piece P&amp;I CF'!$BN$7:$CN$7,0)))</f>
        <v>0</v>
      </c>
      <c r="CE109" s="100">
        <f>SUMIF('Combined B-Piece P&amp;I CF'!$A:$A,CE$6,INDEX('Combined B-Piece P&amp;I CF'!$BN:$CN,0,MATCH($B109,'Combined B-Piece P&amp;I CF'!$BN$7:$CN$7,0)))</f>
        <v>0</v>
      </c>
      <c r="CF109" s="100">
        <f>SUMIF('Combined B-Piece P&amp;I CF'!$A:$A,CF$6,INDEX('Combined B-Piece P&amp;I CF'!$BN:$CN,0,MATCH($B109,'Combined B-Piece P&amp;I CF'!$BN$7:$CN$7,0)))</f>
        <v>0</v>
      </c>
      <c r="CG109" s="100">
        <f>SUMIF('Combined B-Piece P&amp;I CF'!$A:$A,CG$6,INDEX('Combined B-Piece P&amp;I CF'!$BN:$CN,0,MATCH($B109,'Combined B-Piece P&amp;I CF'!$BN$7:$CN$7,0)))</f>
        <v>0</v>
      </c>
      <c r="CH109" s="100">
        <f>SUMIF('Combined B-Piece P&amp;I CF'!$A:$A,CH$6,INDEX('Combined B-Piece P&amp;I CF'!$BN:$CN,0,MATCH($B109,'Combined B-Piece P&amp;I CF'!$BN$7:$CN$7,0)))</f>
        <v>0</v>
      </c>
      <c r="CI109" s="100">
        <f>SUMIF('Combined B-Piece P&amp;I CF'!$A:$A,CI$6,INDEX('Combined B-Piece P&amp;I CF'!$BN:$CN,0,MATCH($B109,'Combined B-Piece P&amp;I CF'!$BN$7:$CN$7,0)))</f>
        <v>0</v>
      </c>
      <c r="CJ109" s="100">
        <f>SUMIF('Combined B-Piece P&amp;I CF'!$A:$A,CJ$6,INDEX('Combined B-Piece P&amp;I CF'!$BN:$CN,0,MATCH($B109,'Combined B-Piece P&amp;I CF'!$BN$7:$CN$7,0)))</f>
        <v>0</v>
      </c>
      <c r="CK109" s="100">
        <f>SUMIF('Combined B-Piece P&amp;I CF'!$A:$A,CK$6,INDEX('Combined B-Piece P&amp;I CF'!$BN:$CN,0,MATCH($B109,'Combined B-Piece P&amp;I CF'!$BN$7:$CN$7,0)))</f>
        <v>0</v>
      </c>
      <c r="CL109" s="100">
        <f>SUMIF('Combined B-Piece P&amp;I CF'!$A:$A,CL$6,INDEX('Combined B-Piece P&amp;I CF'!$BN:$CN,0,MATCH($B109,'Combined B-Piece P&amp;I CF'!$BN$7:$CN$7,0)))</f>
        <v>0</v>
      </c>
      <c r="CM109" s="100">
        <f>SUMIF('Combined B-Piece P&amp;I CF'!$A:$A,CM$6,INDEX('Combined B-Piece P&amp;I CF'!$BN:$CN,0,MATCH($B109,'Combined B-Piece P&amp;I CF'!$BN$7:$CN$7,0)))</f>
        <v>0</v>
      </c>
      <c r="CN109" s="100">
        <f>SUMIF('Combined B-Piece P&amp;I CF'!$A:$A,CN$6,INDEX('Combined B-Piece P&amp;I CF'!$BN:$CN,0,MATCH($B109,'Combined B-Piece P&amp;I CF'!$BN$7:$CN$7,0)))</f>
        <v>0</v>
      </c>
      <c r="CO109" s="100">
        <f>SUMIF('Combined B-Piece P&amp;I CF'!$A:$A,CO$6,INDEX('Combined B-Piece P&amp;I CF'!$BN:$CN,0,MATCH($B109,'Combined B-Piece P&amp;I CF'!$BN$7:$CN$7,0)))</f>
        <v>0</v>
      </c>
      <c r="CP109" s="100">
        <f>SUMIF('Combined B-Piece P&amp;I CF'!$A:$A,CP$6,INDEX('Combined B-Piece P&amp;I CF'!$BN:$CN,0,MATCH($B109,'Combined B-Piece P&amp;I CF'!$BN$7:$CN$7,0)))</f>
        <v>0</v>
      </c>
      <c r="CQ109" s="100">
        <f>SUMIF('Combined B-Piece P&amp;I CF'!$A:$A,CQ$6,INDEX('Combined B-Piece P&amp;I CF'!$BN:$CN,0,MATCH($B109,'Combined B-Piece P&amp;I CF'!$BN$7:$CN$7,0)))</f>
        <v>0</v>
      </c>
      <c r="CR109" s="100">
        <f>SUMIF('Combined B-Piece P&amp;I CF'!$A:$A,CR$6,INDEX('Combined B-Piece P&amp;I CF'!$BN:$CN,0,MATCH($B109,'Combined B-Piece P&amp;I CF'!$BN$7:$CN$7,0)))</f>
        <v>0</v>
      </c>
      <c r="CS109" s="100">
        <f>SUMIF('Combined B-Piece P&amp;I CF'!$A:$A,CS$6,INDEX('Combined B-Piece P&amp;I CF'!$BN:$CN,0,MATCH($B109,'Combined B-Piece P&amp;I CF'!$BN$7:$CN$7,0)))</f>
        <v>0</v>
      </c>
      <c r="CT109" s="100">
        <f>SUMIF('Combined B-Piece P&amp;I CF'!$A:$A,CT$6,INDEX('Combined B-Piece P&amp;I CF'!$BN:$CN,0,MATCH($B109,'Combined B-Piece P&amp;I CF'!$BN$7:$CN$7,0)))</f>
        <v>0</v>
      </c>
      <c r="CU109" s="100">
        <f>SUMIF('Combined B-Piece P&amp;I CF'!$A:$A,CU$6,INDEX('Combined B-Piece P&amp;I CF'!$BN:$CN,0,MATCH($B109,'Combined B-Piece P&amp;I CF'!$BN$7:$CN$7,0)))</f>
        <v>0</v>
      </c>
      <c r="CV109" s="100">
        <f>SUMIF('Combined B-Piece P&amp;I CF'!$A:$A,CV$6,INDEX('Combined B-Piece P&amp;I CF'!$BN:$CN,0,MATCH($B109,'Combined B-Piece P&amp;I CF'!$BN$7:$CN$7,0)))</f>
        <v>0</v>
      </c>
      <c r="CW109" s="100">
        <f>SUMIF('Combined B-Piece P&amp;I CF'!$A:$A,CW$6,INDEX('Combined B-Piece P&amp;I CF'!$BN:$CN,0,MATCH($B109,'Combined B-Piece P&amp;I CF'!$BN$7:$CN$7,0)))</f>
        <v>0</v>
      </c>
      <c r="CX109" s="100">
        <f>SUMIF('Combined B-Piece P&amp;I CF'!$A:$A,CX$6,INDEX('Combined B-Piece P&amp;I CF'!$BN:$CN,0,MATCH($B109,'Combined B-Piece P&amp;I CF'!$BN$7:$CN$7,0)))</f>
        <v>0</v>
      </c>
      <c r="CY109" s="100">
        <f>SUMIF('Combined B-Piece P&amp;I CF'!$A:$A,CY$6,INDEX('Combined B-Piece P&amp;I CF'!$BN:$CN,0,MATCH($B109,'Combined B-Piece P&amp;I CF'!$BN$7:$CN$7,0)))</f>
        <v>0</v>
      </c>
      <c r="CZ109" s="100">
        <f>SUMIF('Combined B-Piece P&amp;I CF'!$A:$A,CZ$6,INDEX('Combined B-Piece P&amp;I CF'!$BN:$CN,0,MATCH($B109,'Combined B-Piece P&amp;I CF'!$BN$7:$CN$7,0)))</f>
        <v>0</v>
      </c>
      <c r="DA109" s="100">
        <f>SUMIF('Combined B-Piece P&amp;I CF'!$A:$A,DA$6,INDEX('Combined B-Piece P&amp;I CF'!$BN:$CN,0,MATCH($B109,'Combined B-Piece P&amp;I CF'!$BN$7:$CN$7,0)))</f>
        <v>0</v>
      </c>
      <c r="DB109" s="100">
        <f>SUMIF('Combined B-Piece P&amp;I CF'!$A:$A,DB$6,INDEX('Combined B-Piece P&amp;I CF'!$BN:$CN,0,MATCH($B109,'Combined B-Piece P&amp;I CF'!$BN$7:$CN$7,0)))</f>
        <v>0</v>
      </c>
      <c r="DC109" s="100">
        <f>SUMIF('Combined B-Piece P&amp;I CF'!$A:$A,DC$6,INDEX('Combined B-Piece P&amp;I CF'!$BN:$CN,0,MATCH($B109,'Combined B-Piece P&amp;I CF'!$BN$7:$CN$7,0)))</f>
        <v>0</v>
      </c>
      <c r="DD109" s="100">
        <f>SUMIF('Combined B-Piece P&amp;I CF'!$A:$A,DD$6,INDEX('Combined B-Piece P&amp;I CF'!$BN:$CN,0,MATCH($B109,'Combined B-Piece P&amp;I CF'!$BN$7:$CN$7,0)))</f>
        <v>0</v>
      </c>
      <c r="DE109" s="100">
        <f>SUMIF('Combined B-Piece P&amp;I CF'!$A:$A,DE$6,INDEX('Combined B-Piece P&amp;I CF'!$BN:$CN,0,MATCH($B109,'Combined B-Piece P&amp;I CF'!$BN$7:$CN$7,0)))</f>
        <v>0</v>
      </c>
      <c r="DF109" s="100">
        <f>SUMIF('Combined B-Piece P&amp;I CF'!$A:$A,DF$6,INDEX('Combined B-Piece P&amp;I CF'!$BN:$CN,0,MATCH($B109,'Combined B-Piece P&amp;I CF'!$BN$7:$CN$7,0)))</f>
        <v>0</v>
      </c>
      <c r="DG109" s="100">
        <f>SUMIF('Combined B-Piece P&amp;I CF'!$A:$A,DG$6,INDEX('Combined B-Piece P&amp;I CF'!$BN:$CN,0,MATCH($B109,'Combined B-Piece P&amp;I CF'!$BN$7:$CN$7,0)))</f>
        <v>0</v>
      </c>
      <c r="DH109" s="100">
        <f>SUMIF('Combined B-Piece P&amp;I CF'!$A:$A,DH$6,INDEX('Combined B-Piece P&amp;I CF'!$BN:$CN,0,MATCH($B109,'Combined B-Piece P&amp;I CF'!$BN$7:$CN$7,0)))</f>
        <v>0</v>
      </c>
      <c r="DI109" s="100">
        <f>SUMIF('Combined B-Piece P&amp;I CF'!$A:$A,DI$6,INDEX('Combined B-Piece P&amp;I CF'!$BN:$CN,0,MATCH($B109,'Combined B-Piece P&amp;I CF'!$BN$7:$CN$7,0)))</f>
        <v>0</v>
      </c>
      <c r="DJ109" s="100">
        <f>SUMIF('Combined B-Piece P&amp;I CF'!$A:$A,DJ$6,INDEX('Combined B-Piece P&amp;I CF'!$BN:$CN,0,MATCH($B109,'Combined B-Piece P&amp;I CF'!$BN$7:$CN$7,0)))</f>
        <v>0</v>
      </c>
      <c r="DK109" s="100">
        <f>SUMIF('Combined B-Piece P&amp;I CF'!$A:$A,DK$6,INDEX('Combined B-Piece P&amp;I CF'!$BN:$CN,0,MATCH($B109,'Combined B-Piece P&amp;I CF'!$BN$7:$CN$7,0)))</f>
        <v>0</v>
      </c>
      <c r="DL109" s="100">
        <f>SUMIF('Combined B-Piece P&amp;I CF'!$A:$A,DL$6,INDEX('Combined B-Piece P&amp;I CF'!$BN:$CN,0,MATCH($B109,'Combined B-Piece P&amp;I CF'!$BN$7:$CN$7,0)))</f>
        <v>0</v>
      </c>
      <c r="DM109" s="100">
        <f>SUMIF('Combined B-Piece P&amp;I CF'!$A:$A,DM$6,INDEX('Combined B-Piece P&amp;I CF'!$BN:$CN,0,MATCH($B109,'Combined B-Piece P&amp;I CF'!$BN$7:$CN$7,0)))</f>
        <v>0</v>
      </c>
      <c r="DN109" s="100">
        <f>SUMIF('Combined B-Piece P&amp;I CF'!$A:$A,DN$6,INDEX('Combined B-Piece P&amp;I CF'!$BN:$CN,0,MATCH($B109,'Combined B-Piece P&amp;I CF'!$BN$7:$CN$7,0)))</f>
        <v>0</v>
      </c>
      <c r="DO109" s="100">
        <f>SUMIF('Combined B-Piece P&amp;I CF'!$A:$A,DO$6,INDEX('Combined B-Piece P&amp;I CF'!$BN:$CN,0,MATCH($B109,'Combined B-Piece P&amp;I CF'!$BN$7:$CN$7,0)))</f>
        <v>0</v>
      </c>
      <c r="DP109" s="100">
        <f>SUMIF('Combined B-Piece P&amp;I CF'!$A:$A,DP$6,INDEX('Combined B-Piece P&amp;I CF'!$BN:$CN,0,MATCH($B109,'Combined B-Piece P&amp;I CF'!$BN$7:$CN$7,0)))</f>
        <v>0</v>
      </c>
      <c r="DQ109" s="100">
        <f>SUMIF('Combined B-Piece P&amp;I CF'!$A:$A,DQ$6,INDEX('Combined B-Piece P&amp;I CF'!$BN:$CN,0,MATCH($B109,'Combined B-Piece P&amp;I CF'!$BN$7:$CN$7,0)))</f>
        <v>0</v>
      </c>
      <c r="DR109" s="100">
        <f>SUMIF('Combined B-Piece P&amp;I CF'!$A:$A,DR$6,INDEX('Combined B-Piece P&amp;I CF'!$BN:$CN,0,MATCH($B109,'Combined B-Piece P&amp;I CF'!$BN$7:$CN$7,0)))</f>
        <v>0</v>
      </c>
      <c r="DS109" s="100">
        <f>SUMIF('Combined B-Piece P&amp;I CF'!$A:$A,DS$6,INDEX('Combined B-Piece P&amp;I CF'!$BN:$CN,0,MATCH($B109,'Combined B-Piece P&amp;I CF'!$BN$7:$CN$7,0)))</f>
        <v>0</v>
      </c>
      <c r="DT109" s="100">
        <f>SUMIF('Combined B-Piece P&amp;I CF'!$A:$A,DT$6,INDEX('Combined B-Piece P&amp;I CF'!$BN:$CN,0,MATCH($B109,'Combined B-Piece P&amp;I CF'!$BN$7:$CN$7,0)))</f>
        <v>0</v>
      </c>
      <c r="DU109" s="100">
        <f>SUMIF('Combined B-Piece P&amp;I CF'!$A:$A,DU$6,INDEX('Combined B-Piece P&amp;I CF'!$BN:$CN,0,MATCH($B109,'Combined B-Piece P&amp;I CF'!$BN$7:$CN$7,0)))</f>
        <v>0</v>
      </c>
      <c r="DV109" s="100">
        <f>SUMIF('Combined B-Piece P&amp;I CF'!$A:$A,DV$6,INDEX('Combined B-Piece P&amp;I CF'!$BN:$CN,0,MATCH($B109,'Combined B-Piece P&amp;I CF'!$BN$7:$CN$7,0)))</f>
        <v>0</v>
      </c>
      <c r="DW109" s="100">
        <f>SUMIF('Combined B-Piece P&amp;I CF'!$A:$A,DW$6,INDEX('Combined B-Piece P&amp;I CF'!$BN:$CN,0,MATCH($B109,'Combined B-Piece P&amp;I CF'!$BN$7:$CN$7,0)))</f>
        <v>0</v>
      </c>
      <c r="DX109" s="100">
        <f>SUMIF('Combined B-Piece P&amp;I CF'!$A:$A,DX$6,INDEX('Combined B-Piece P&amp;I CF'!$BN:$CN,0,MATCH($B109,'Combined B-Piece P&amp;I CF'!$BN$7:$CN$7,0)))</f>
        <v>0</v>
      </c>
      <c r="DY109" s="100">
        <f>SUMIF('Combined B-Piece P&amp;I CF'!$A:$A,DY$6,INDEX('Combined B-Piece P&amp;I CF'!$BN:$CN,0,MATCH($B109,'Combined B-Piece P&amp;I CF'!$BN$7:$CN$7,0)))</f>
        <v>0</v>
      </c>
      <c r="DZ109" s="100">
        <f>SUMIF('Combined B-Piece P&amp;I CF'!$A:$A,DZ$6,INDEX('Combined B-Piece P&amp;I CF'!$BN:$CN,0,MATCH($B109,'Combined B-Piece P&amp;I CF'!$BN$7:$CN$7,0)))</f>
        <v>0</v>
      </c>
      <c r="EA109" s="100">
        <f>SUMIF('Combined B-Piece P&amp;I CF'!$A:$A,EA$6,INDEX('Combined B-Piece P&amp;I CF'!$BN:$CN,0,MATCH($B109,'Combined B-Piece P&amp;I CF'!$BN$7:$CN$7,0)))</f>
        <v>0</v>
      </c>
      <c r="EB109" s="100">
        <f>SUMIF('Combined B-Piece P&amp;I CF'!$A:$A,EB$6,INDEX('Combined B-Piece P&amp;I CF'!$BN:$CN,0,MATCH($B109,'Combined B-Piece P&amp;I CF'!$BN$7:$CN$7,0)))</f>
        <v>0</v>
      </c>
      <c r="EC109" s="100">
        <f>SUMIF('Combined B-Piece P&amp;I CF'!$A:$A,EC$6,INDEX('Combined B-Piece P&amp;I CF'!$BN:$CN,0,MATCH($B109,'Combined B-Piece P&amp;I CF'!$BN$7:$CN$7,0)))</f>
        <v>0</v>
      </c>
      <c r="ED109" s="100">
        <f>SUMIF('Combined B-Piece P&amp;I CF'!$A:$A,ED$6,INDEX('Combined B-Piece P&amp;I CF'!$BN:$CN,0,MATCH($B109,'Combined B-Piece P&amp;I CF'!$BN$7:$CN$7,0)))</f>
        <v>0</v>
      </c>
      <c r="EE109" s="100">
        <f>SUMIF('Combined B-Piece P&amp;I CF'!$A:$A,EE$6,INDEX('Combined B-Piece P&amp;I CF'!$BN:$CN,0,MATCH($B109,'Combined B-Piece P&amp;I CF'!$BN$7:$CN$7,0)))</f>
        <v>0</v>
      </c>
      <c r="EF109" s="100">
        <f>SUMIF('Combined B-Piece P&amp;I CF'!$A:$A,EF$6,INDEX('Combined B-Piece P&amp;I CF'!$BN:$CN,0,MATCH($B109,'Combined B-Piece P&amp;I CF'!$BN$7:$CN$7,0)))</f>
        <v>0</v>
      </c>
      <c r="EG109" s="100">
        <f>SUMIF('Combined B-Piece P&amp;I CF'!$A:$A,EG$6,INDEX('Combined B-Piece P&amp;I CF'!$BN:$CN,0,MATCH($B109,'Combined B-Piece P&amp;I CF'!$BN$7:$CN$7,0)))</f>
        <v>0</v>
      </c>
      <c r="EH109" s="100">
        <f>SUMIF('Combined B-Piece P&amp;I CF'!$A:$A,EH$6,INDEX('Combined B-Piece P&amp;I CF'!$BN:$CN,0,MATCH($B109,'Combined B-Piece P&amp;I CF'!$BN$7:$CN$7,0)))</f>
        <v>0</v>
      </c>
      <c r="EI109" s="100">
        <f>SUMIF('Combined B-Piece P&amp;I CF'!$A:$A,EI$6,INDEX('Combined B-Piece P&amp;I CF'!$BN:$CN,0,MATCH($B109,'Combined B-Piece P&amp;I CF'!$BN$7:$CN$7,0)))</f>
        <v>0</v>
      </c>
      <c r="EJ109" s="100">
        <f>SUMIF('Combined B-Piece P&amp;I CF'!$A:$A,EJ$6,INDEX('Combined B-Piece P&amp;I CF'!$BN:$CN,0,MATCH($B109,'Combined B-Piece P&amp;I CF'!$BN$7:$CN$7,0)))</f>
        <v>0</v>
      </c>
      <c r="EK109" s="100">
        <f>SUMIF('Combined B-Piece P&amp;I CF'!$A:$A,EK$6,INDEX('Combined B-Piece P&amp;I CF'!$BN:$CN,0,MATCH($B109,'Combined B-Piece P&amp;I CF'!$BN$7:$CN$7,0)))</f>
        <v>0</v>
      </c>
      <c r="EL109" s="100">
        <f>SUMIF('Combined B-Piece P&amp;I CF'!$A:$A,EL$6,INDEX('Combined B-Piece P&amp;I CF'!$BN:$CN,0,MATCH($B109,'Combined B-Piece P&amp;I CF'!$BN$7:$CN$7,0)))</f>
        <v>0</v>
      </c>
      <c r="EM109" s="100">
        <f>SUMIF('Combined B-Piece P&amp;I CF'!$A:$A,EM$6,INDEX('Combined B-Piece P&amp;I CF'!$BN:$CN,0,MATCH($B109,'Combined B-Piece P&amp;I CF'!$BN$7:$CN$7,0)))</f>
        <v>0</v>
      </c>
      <c r="EN109" s="100">
        <f>SUMIF('Combined B-Piece P&amp;I CF'!$A:$A,EN$6,INDEX('Combined B-Piece P&amp;I CF'!$BN:$CN,0,MATCH($B109,'Combined B-Piece P&amp;I CF'!$BN$7:$CN$7,0)))</f>
        <v>0</v>
      </c>
      <c r="EO109" s="100">
        <f>SUMIF('Combined B-Piece P&amp;I CF'!$A:$A,EO$6,INDEX('Combined B-Piece P&amp;I CF'!$BN:$CN,0,MATCH($B109,'Combined B-Piece P&amp;I CF'!$BN$7:$CN$7,0)))</f>
        <v>0</v>
      </c>
      <c r="EP109" s="100">
        <f>SUMIF('Combined B-Piece P&amp;I CF'!$A:$A,EP$6,INDEX('Combined B-Piece P&amp;I CF'!$BN:$CN,0,MATCH($B109,'Combined B-Piece P&amp;I CF'!$BN$7:$CN$7,0)))</f>
        <v>0</v>
      </c>
      <c r="EQ109" s="100">
        <f>SUMIF('Combined B-Piece P&amp;I CF'!$A:$A,EQ$6,INDEX('Combined B-Piece P&amp;I CF'!$BN:$CN,0,MATCH($B109,'Combined B-Piece P&amp;I CF'!$BN$7:$CN$7,0)))</f>
        <v>0</v>
      </c>
      <c r="ER109" s="100">
        <f>SUMIF('Combined B-Piece P&amp;I CF'!$A:$A,ER$6,INDEX('Combined B-Piece P&amp;I CF'!$BN:$CN,0,MATCH($B109,'Combined B-Piece P&amp;I CF'!$BN$7:$CN$7,0)))</f>
        <v>0</v>
      </c>
      <c r="ES109" s="100">
        <f>SUMIF('Combined B-Piece P&amp;I CF'!$A:$A,ES$6,INDEX('Combined B-Piece P&amp;I CF'!$BN:$CN,0,MATCH($B109,'Combined B-Piece P&amp;I CF'!$BN$7:$CN$7,0)))</f>
        <v>0</v>
      </c>
      <c r="ET109" s="100">
        <f>SUMIF('Combined B-Piece P&amp;I CF'!$A:$A,ET$6,INDEX('Combined B-Piece P&amp;I CF'!$BN:$CN,0,MATCH($B109,'Combined B-Piece P&amp;I CF'!$BN$7:$CN$7,0)))</f>
        <v>0</v>
      </c>
      <c r="EU109" s="100">
        <f>SUMIF('Combined B-Piece P&amp;I CF'!$A:$A,EU$6,INDEX('Combined B-Piece P&amp;I CF'!$BN:$CN,0,MATCH($B109,'Combined B-Piece P&amp;I CF'!$BN$7:$CN$7,0)))</f>
        <v>0</v>
      </c>
      <c r="EV109" s="100">
        <f>SUMIF('Combined B-Piece P&amp;I CF'!$A:$A,EV$6,INDEX('Combined B-Piece P&amp;I CF'!$BN:$CN,0,MATCH($B109,'Combined B-Piece P&amp;I CF'!$BN$7:$CN$7,0)))</f>
        <v>0</v>
      </c>
      <c r="EW109" s="100">
        <f>SUMIF('Combined B-Piece P&amp;I CF'!$A:$A,EW$6,INDEX('Combined B-Piece P&amp;I CF'!$BN:$CN,0,MATCH($B109,'Combined B-Piece P&amp;I CF'!$BN$7:$CN$7,0)))</f>
        <v>0</v>
      </c>
      <c r="EX109" s="100">
        <f>SUMIF('Combined B-Piece P&amp;I CF'!$A:$A,EX$6,INDEX('Combined B-Piece P&amp;I CF'!$BN:$CN,0,MATCH($B109,'Combined B-Piece P&amp;I CF'!$BN$7:$CN$7,0)))</f>
        <v>0</v>
      </c>
      <c r="EY109" s="100">
        <f>SUMIF('Combined B-Piece P&amp;I CF'!$A:$A,EY$6,INDEX('Combined B-Piece P&amp;I CF'!$BN:$CN,0,MATCH($B109,'Combined B-Piece P&amp;I CF'!$BN$7:$CN$7,0)))</f>
        <v>0</v>
      </c>
      <c r="EZ109" s="100">
        <f>SUMIF('Combined B-Piece P&amp;I CF'!$A:$A,EZ$6,INDEX('Combined B-Piece P&amp;I CF'!$BN:$CN,0,MATCH($B109,'Combined B-Piece P&amp;I CF'!$BN$7:$CN$7,0)))</f>
        <v>0</v>
      </c>
      <c r="FA109" s="100">
        <f>SUMIF('Combined B-Piece P&amp;I CF'!$A:$A,FA$6,INDEX('Combined B-Piece P&amp;I CF'!$BN:$CN,0,MATCH($B109,'Combined B-Piece P&amp;I CF'!$BN$7:$CN$7,0)))</f>
        <v>0</v>
      </c>
      <c r="FB109" s="100">
        <f>SUMIF('Combined B-Piece P&amp;I CF'!$A:$A,FB$6,INDEX('Combined B-Piece P&amp;I CF'!$BN:$CN,0,MATCH($B109,'Combined B-Piece P&amp;I CF'!$BN$7:$CN$7,0)))</f>
        <v>0</v>
      </c>
      <c r="FC109" s="100">
        <f>SUMIF('Combined B-Piece P&amp;I CF'!$A:$A,FC$6,INDEX('Combined B-Piece P&amp;I CF'!$BN:$CN,0,MATCH($B109,'Combined B-Piece P&amp;I CF'!$BN$7:$CN$7,0)))</f>
        <v>0</v>
      </c>
      <c r="FD109" s="100">
        <f>SUMIF('Combined B-Piece P&amp;I CF'!$A:$A,FD$6,INDEX('Combined B-Piece P&amp;I CF'!$BN:$CN,0,MATCH($B109,'Combined B-Piece P&amp;I CF'!$BN$7:$CN$7,0)))</f>
        <v>0</v>
      </c>
      <c r="FE109" s="100">
        <f>SUMIF('Combined B-Piece P&amp;I CF'!$A:$A,FE$6,INDEX('Combined B-Piece P&amp;I CF'!$BN:$CN,0,MATCH($B109,'Combined B-Piece P&amp;I CF'!$BN$7:$CN$7,0)))</f>
        <v>0</v>
      </c>
      <c r="FF109" s="100">
        <f>SUMIF('Combined B-Piece P&amp;I CF'!$A:$A,FF$6,INDEX('Combined B-Piece P&amp;I CF'!$BN:$CN,0,MATCH($B109,'Combined B-Piece P&amp;I CF'!$BN$7:$CN$7,0)))</f>
        <v>0</v>
      </c>
      <c r="FG109" s="100">
        <f>SUMIF('Combined B-Piece P&amp;I CF'!$A:$A,FG$6,INDEX('Combined B-Piece P&amp;I CF'!$BN:$CN,0,MATCH($B109,'Combined B-Piece P&amp;I CF'!$BN$7:$CN$7,0)))</f>
        <v>0</v>
      </c>
      <c r="FH109" s="100">
        <f>SUMIF('Combined B-Piece P&amp;I CF'!$A:$A,FH$6,INDEX('Combined B-Piece P&amp;I CF'!$BN:$CN,0,MATCH($B109,'Combined B-Piece P&amp;I CF'!$BN$7:$CN$7,0)))</f>
        <v>0</v>
      </c>
      <c r="FI109" s="100">
        <f>SUMIF('Combined B-Piece P&amp;I CF'!$A:$A,FI$6,INDEX('Combined B-Piece P&amp;I CF'!$BN:$CN,0,MATCH($B109,'Combined B-Piece P&amp;I CF'!$BN$7:$CN$7,0)))</f>
        <v>2819999.920046031</v>
      </c>
      <c r="FJ109" s="100">
        <f>SUMIF('Combined B-Piece P&amp;I CF'!$A:$A,FJ$6,INDEX('Combined B-Piece P&amp;I CF'!$BN:$CN,0,MATCH($B109,'Combined B-Piece P&amp;I CF'!$BN$7:$CN$7,0)))</f>
        <v>0</v>
      </c>
      <c r="FK109" s="100">
        <f>SUMIF('Combined B-Piece P&amp;I CF'!$A:$A,FK$6,INDEX('Combined B-Piece P&amp;I CF'!$BN:$CN,0,MATCH($B109,'Combined B-Piece P&amp;I CF'!$BN$7:$CN$7,0)))</f>
        <v>0</v>
      </c>
      <c r="FL109" s="100">
        <f>SUMIF('Combined B-Piece P&amp;I CF'!$A:$A,FL$6,INDEX('Combined B-Piece P&amp;I CF'!$BN:$CN,0,MATCH($B109,'Combined B-Piece P&amp;I CF'!$BN$7:$CN$7,0)))</f>
        <v>0</v>
      </c>
      <c r="FM109" s="100">
        <f>SUMIF('Combined B-Piece P&amp;I CF'!$A:$A,FM$6,INDEX('Combined B-Piece P&amp;I CF'!$BN:$CN,0,MATCH($B109,'Combined B-Piece P&amp;I CF'!$BN$7:$CN$7,0)))</f>
        <v>0</v>
      </c>
      <c r="FN109" s="100">
        <f>SUMIF('Combined B-Piece P&amp;I CF'!$A:$A,FN$6,INDEX('Combined B-Piece P&amp;I CF'!$BN:$CN,0,MATCH($B109,'Combined B-Piece P&amp;I CF'!$BN$7:$CN$7,0)))</f>
        <v>0</v>
      </c>
      <c r="FO109" s="100">
        <f>SUMIF('Combined B-Piece P&amp;I CF'!$A:$A,FO$6,INDEX('Combined B-Piece P&amp;I CF'!$BN:$CN,0,MATCH($B109,'Combined B-Piece P&amp;I CF'!$BN$7:$CN$7,0)))</f>
        <v>0</v>
      </c>
      <c r="FP109" s="100">
        <f>SUMIF('Combined B-Piece P&amp;I CF'!$A:$A,FP$6,INDEX('Combined B-Piece P&amp;I CF'!$BN:$CN,0,MATCH($B109,'Combined B-Piece P&amp;I CF'!$BN$7:$CN$7,0)))</f>
        <v>0</v>
      </c>
      <c r="FQ109" s="100">
        <f>SUMIF('Combined B-Piece P&amp;I CF'!$A:$A,FQ$6,INDEX('Combined B-Piece P&amp;I CF'!$BN:$CN,0,MATCH($B109,'Combined B-Piece P&amp;I CF'!$BN$7:$CN$7,0)))</f>
        <v>0</v>
      </c>
      <c r="FR109" s="100">
        <f>SUMIF('Combined B-Piece P&amp;I CF'!$A:$A,FR$6,INDEX('Combined B-Piece P&amp;I CF'!$BN:$CN,0,MATCH($B109,'Combined B-Piece P&amp;I CF'!$BN$7:$CN$7,0)))</f>
        <v>0</v>
      </c>
      <c r="FS109" s="100">
        <f>SUMIF('Combined B-Piece P&amp;I CF'!$A:$A,FS$6,INDEX('Combined B-Piece P&amp;I CF'!$BN:$CN,0,MATCH($B109,'Combined B-Piece P&amp;I CF'!$BN$7:$CN$7,0)))</f>
        <v>0</v>
      </c>
      <c r="FT109" s="100">
        <f>SUMIF('Combined B-Piece P&amp;I CF'!$A:$A,FT$6,INDEX('Combined B-Piece P&amp;I CF'!$BN:$CN,0,MATCH($B109,'Combined B-Piece P&amp;I CF'!$BN$7:$CN$7,0)))</f>
        <v>6079936.6483468711</v>
      </c>
      <c r="FU109" s="100">
        <f>SUMIF('Combined B-Piece P&amp;I CF'!$A:$A,FU$6,INDEX('Combined B-Piece P&amp;I CF'!$BN:$CN,0,MATCH($B109,'Combined B-Piece P&amp;I CF'!$BN$7:$CN$7,0)))</f>
        <v>7582507.1025277972</v>
      </c>
      <c r="FV109" s="100">
        <f>SUMIF('Combined B-Piece P&amp;I CF'!$A:$A,FV$6,INDEX('Combined B-Piece P&amp;I CF'!$BN:$CN,0,MATCH($B109,'Combined B-Piece P&amp;I CF'!$BN$7:$CN$7,0)))</f>
        <v>7180075.7128070593</v>
      </c>
      <c r="FW109" s="100">
        <f>SUMIF('Combined B-Piece P&amp;I CF'!$A:$A,FW$6,INDEX('Combined B-Piece P&amp;I CF'!$BN:$CN,0,MATCH($B109,'Combined B-Piece P&amp;I CF'!$BN$7:$CN$7,0)))</f>
        <v>0</v>
      </c>
      <c r="FX109" s="100">
        <f>SUMIF('Combined B-Piece P&amp;I CF'!$A:$A,FX$6,INDEX('Combined B-Piece P&amp;I CF'!$BN:$CN,0,MATCH($B109,'Combined B-Piece P&amp;I CF'!$BN$7:$CN$7,0)))</f>
        <v>0</v>
      </c>
      <c r="FY109" s="100">
        <f>SUMIF('Combined B-Piece P&amp;I CF'!$A:$A,FY$6,INDEX('Combined B-Piece P&amp;I CF'!$BN:$CN,0,MATCH($B109,'Combined B-Piece P&amp;I CF'!$BN$7:$CN$7,0)))</f>
        <v>0</v>
      </c>
      <c r="FZ109" s="100">
        <f>SUMIF('Combined B-Piece P&amp;I CF'!$A:$A,FZ$6,INDEX('Combined B-Piece P&amp;I CF'!$BN:$CN,0,MATCH($B109,'Combined B-Piece P&amp;I CF'!$BN$7:$CN$7,0)))</f>
        <v>0</v>
      </c>
      <c r="GA109" s="100">
        <f>SUMIF('Combined B-Piece P&amp;I CF'!$A:$A,GA$6,INDEX('Combined B-Piece P&amp;I CF'!$BN:$CN,0,MATCH($B109,'Combined B-Piece P&amp;I CF'!$BN$7:$CN$7,0)))</f>
        <v>0</v>
      </c>
      <c r="GB109" s="100">
        <f>SUMIF('Combined B-Piece P&amp;I CF'!$A:$A,GB$6,INDEX('Combined B-Piece P&amp;I CF'!$BN:$CN,0,MATCH($B109,'Combined B-Piece P&amp;I CF'!$BN$7:$CN$7,0)))</f>
        <v>0</v>
      </c>
      <c r="GC109" s="100">
        <f>SUMIF('Combined B-Piece P&amp;I CF'!$A:$A,GC$6,INDEX('Combined B-Piece P&amp;I CF'!$BN:$CN,0,MATCH($B109,'Combined B-Piece P&amp;I CF'!$BN$7:$CN$7,0)))</f>
        <v>0</v>
      </c>
      <c r="GD109" s="100">
        <f>SUMIF('Combined B-Piece P&amp;I CF'!$A:$A,GD$6,INDEX('Combined B-Piece P&amp;I CF'!$BN:$CN,0,MATCH($B109,'Combined B-Piece P&amp;I CF'!$BN$7:$CN$7,0)))</f>
        <v>0</v>
      </c>
      <c r="GE109" s="100">
        <f>SUMIF('Combined B-Piece P&amp;I CF'!$A:$A,GE$6,INDEX('Combined B-Piece P&amp;I CF'!$BN:$CN,0,MATCH($B109,'Combined B-Piece P&amp;I CF'!$BN$7:$CN$7,0)))</f>
        <v>0</v>
      </c>
      <c r="GF109" s="100">
        <f>SUMIF('Combined B-Piece P&amp;I CF'!$A:$A,GF$6,INDEX('Combined B-Piece P&amp;I CF'!$BN:$CN,0,MATCH($B109,'Combined B-Piece P&amp;I CF'!$BN$7:$CN$7,0)))</f>
        <v>0</v>
      </c>
      <c r="GG109" s="100">
        <f>SUMIF('Combined B-Piece P&amp;I CF'!$A:$A,GG$6,INDEX('Combined B-Piece P&amp;I CF'!$BN:$CN,0,MATCH($B109,'Combined B-Piece P&amp;I CF'!$BN$7:$CN$7,0)))</f>
        <v>10777999.999999991</v>
      </c>
      <c r="GH109" s="100">
        <f>SUMIF('Combined B-Piece P&amp;I CF'!$A:$A,GH$6,INDEX('Combined B-Piece P&amp;I CF'!$BN:$CN,0,MATCH($B109,'Combined B-Piece P&amp;I CF'!$BN$7:$CN$7,0)))</f>
        <v>0</v>
      </c>
      <c r="GI109" s="100">
        <f>SUMIF('Combined B-Piece P&amp;I CF'!$A:$A,GI$6,INDEX('Combined B-Piece P&amp;I CF'!$BN:$CN,0,MATCH($B109,'Combined B-Piece P&amp;I CF'!$BN$7:$CN$7,0)))</f>
        <v>5000000</v>
      </c>
      <c r="GJ109" s="100">
        <f>SUMIF('Combined B-Piece P&amp;I CF'!$A:$A,GJ$6,INDEX('Combined B-Piece P&amp;I CF'!$BN:$CN,0,MATCH($B109,'Combined B-Piece P&amp;I CF'!$BN$7:$CN$7,0)))</f>
        <v>0</v>
      </c>
      <c r="GK109" s="100">
        <f>SUMIF('Combined B-Piece P&amp;I CF'!$A:$A,GK$6,INDEX('Combined B-Piece P&amp;I CF'!$BN:$CN,0,MATCH($B109,'Combined B-Piece P&amp;I CF'!$BN$7:$CN$7,0)))</f>
        <v>0</v>
      </c>
      <c r="GL109" s="100">
        <f>SUMIF('Combined B-Piece P&amp;I CF'!$A:$A,GL$6,INDEX('Combined B-Piece P&amp;I CF'!$BN:$CN,0,MATCH($B109,'Combined B-Piece P&amp;I CF'!$BN$7:$CN$7,0)))</f>
        <v>0</v>
      </c>
      <c r="GM109" s="100">
        <f>SUMIF('Combined B-Piece P&amp;I CF'!$A:$A,GM$6,INDEX('Combined B-Piece P&amp;I CF'!$BN:$CN,0,MATCH($B109,'Combined B-Piece P&amp;I CF'!$BN$7:$CN$7,0)))</f>
        <v>0</v>
      </c>
      <c r="GN109" s="100">
        <f>SUMIF('Combined B-Piece P&amp;I CF'!$A:$A,GN$6,INDEX('Combined B-Piece P&amp;I CF'!$BN:$CN,0,MATCH($B109,'Combined B-Piece P&amp;I CF'!$BN$7:$CN$7,0)))</f>
        <v>0</v>
      </c>
      <c r="GO109" s="100">
        <f>SUMIF('Combined B-Piece P&amp;I CF'!$A:$A,GO$6,INDEX('Combined B-Piece P&amp;I CF'!$BN:$CN,0,MATCH($B109,'Combined B-Piece P&amp;I CF'!$BN$7:$CN$7,0)))</f>
        <v>0</v>
      </c>
      <c r="GP109" s="100">
        <f>SUMIF('Combined B-Piece P&amp;I CF'!$A:$A,GP$6,INDEX('Combined B-Piece P&amp;I CF'!$BN:$CN,0,MATCH($B109,'Combined B-Piece P&amp;I CF'!$BN$7:$CN$7,0)))</f>
        <v>0</v>
      </c>
      <c r="GQ109" s="100">
        <f>SUMIF('Combined B-Piece P&amp;I CF'!$A:$A,GQ$6,INDEX('Combined B-Piece P&amp;I CF'!$BN:$CN,0,MATCH($B109,'Combined B-Piece P&amp;I CF'!$BN$7:$CN$7,0)))</f>
        <v>0</v>
      </c>
      <c r="GR109" s="100">
        <f>SUMIF('Combined B-Piece P&amp;I CF'!$A:$A,GR$6,INDEX('Combined B-Piece P&amp;I CF'!$BN:$CN,0,MATCH($B109,'Combined B-Piece P&amp;I CF'!$BN$7:$CN$7,0)))</f>
        <v>0</v>
      </c>
      <c r="GS109" s="100">
        <f>SUMIF('Combined B-Piece P&amp;I CF'!$A:$A,GS$6,INDEX('Combined B-Piece P&amp;I CF'!$BN:$CN,0,MATCH($B109,'Combined B-Piece P&amp;I CF'!$BN$7:$CN$7,0)))</f>
        <v>0</v>
      </c>
      <c r="GU109" s="85">
        <f t="shared" si="214"/>
        <v>0</v>
      </c>
      <c r="GV109" s="85">
        <f t="shared" si="214"/>
        <v>0</v>
      </c>
      <c r="GW109" s="85">
        <f t="shared" si="214"/>
        <v>0</v>
      </c>
      <c r="GX109" s="85">
        <f t="shared" si="214"/>
        <v>0</v>
      </c>
      <c r="GY109" s="85">
        <f t="shared" si="214"/>
        <v>0</v>
      </c>
      <c r="GZ109" s="85">
        <f t="shared" si="214"/>
        <v>0</v>
      </c>
      <c r="HA109" s="85">
        <f t="shared" si="214"/>
        <v>0</v>
      </c>
      <c r="HB109" s="85">
        <f t="shared" si="214"/>
        <v>0</v>
      </c>
      <c r="HC109" s="85">
        <f t="shared" si="214"/>
        <v>0</v>
      </c>
      <c r="HD109" s="85">
        <f t="shared" si="214"/>
        <v>0</v>
      </c>
      <c r="HE109" s="85">
        <f t="shared" si="214"/>
        <v>0</v>
      </c>
      <c r="HF109" s="85">
        <f t="shared" si="214"/>
        <v>0</v>
      </c>
      <c r="HG109" s="85">
        <f t="shared" si="214"/>
        <v>2819999.920046031</v>
      </c>
      <c r="HH109" s="85">
        <f t="shared" si="214"/>
        <v>13662443.750874668</v>
      </c>
      <c r="HI109" s="85">
        <f t="shared" si="214"/>
        <v>17958075.712807052</v>
      </c>
      <c r="HJ109" s="85">
        <f t="shared" si="214"/>
        <v>5000000</v>
      </c>
      <c r="HK109" s="85">
        <f t="shared" si="215"/>
        <v>39440519.383727752</v>
      </c>
    </row>
    <row r="110" spans="1:219" hidden="1" outlineLevel="1" x14ac:dyDescent="0.75">
      <c r="A110" s="112" t="str">
        <f t="shared" si="213"/>
        <v>GSMS 2017-GS8 B-Piece Cashflow</v>
      </c>
      <c r="B110" s="112" t="str">
        <f t="shared" si="213"/>
        <v>GSMS 2017-GS8</v>
      </c>
      <c r="C110" s="104"/>
      <c r="D110" s="87"/>
      <c r="E110" s="88"/>
      <c r="F110" s="85"/>
      <c r="G110" s="85"/>
      <c r="H110" s="86"/>
      <c r="I110" s="95"/>
      <c r="K110" s="100">
        <f>SUMIF('Combined B-Piece P&amp;I CF'!$A:$A,K$6,INDEX('Combined B-Piece P&amp;I CF'!$BN:$CN,0,MATCH($B110,'Combined B-Piece P&amp;I CF'!$BN$7:$CN$7,0)))</f>
        <v>0</v>
      </c>
      <c r="L110" s="100">
        <f>SUMIF('Combined B-Piece P&amp;I CF'!$A:$A,L$6,INDEX('Combined B-Piece P&amp;I CF'!$BN:$CN,0,MATCH($B110,'Combined B-Piece P&amp;I CF'!$BN$7:$CN$7,0)))</f>
        <v>0</v>
      </c>
      <c r="M110" s="100">
        <f>SUMIF('Combined B-Piece P&amp;I CF'!$A:$A,M$6,INDEX('Combined B-Piece P&amp;I CF'!$BN:$CN,0,MATCH($B110,'Combined B-Piece P&amp;I CF'!$BN$7:$CN$7,0)))</f>
        <v>0</v>
      </c>
      <c r="N110" s="100">
        <f>SUMIF('Combined B-Piece P&amp;I CF'!$A:$A,N$6,INDEX('Combined B-Piece P&amp;I CF'!$BN:$CN,0,MATCH($B110,'Combined B-Piece P&amp;I CF'!$BN$7:$CN$7,0)))</f>
        <v>0</v>
      </c>
      <c r="O110" s="100">
        <f>SUMIF('Combined B-Piece P&amp;I CF'!$A:$A,O$6,INDEX('Combined B-Piece P&amp;I CF'!$BN:$CN,0,MATCH($B110,'Combined B-Piece P&amp;I CF'!$BN$7:$CN$7,0)))</f>
        <v>0</v>
      </c>
      <c r="P110" s="100">
        <f>SUMIF('Combined B-Piece P&amp;I CF'!$A:$A,P$6,INDEX('Combined B-Piece P&amp;I CF'!$BN:$CN,0,MATCH($B110,'Combined B-Piece P&amp;I CF'!$BN$7:$CN$7,0)))</f>
        <v>0</v>
      </c>
      <c r="Q110" s="100">
        <f>SUMIF('Combined B-Piece P&amp;I CF'!$A:$A,Q$6,INDEX('Combined B-Piece P&amp;I CF'!$BN:$CN,0,MATCH($B110,'Combined B-Piece P&amp;I CF'!$BN$7:$CN$7,0)))</f>
        <v>0</v>
      </c>
      <c r="R110" s="100">
        <f>SUMIF('Combined B-Piece P&amp;I CF'!$A:$A,R$6,INDEX('Combined B-Piece P&amp;I CF'!$BN:$CN,0,MATCH($B110,'Combined B-Piece P&amp;I CF'!$BN$7:$CN$7,0)))</f>
        <v>0</v>
      </c>
      <c r="S110" s="100">
        <f>SUMIF('Combined B-Piece P&amp;I CF'!$A:$A,S$6,INDEX('Combined B-Piece P&amp;I CF'!$BN:$CN,0,MATCH($B110,'Combined B-Piece P&amp;I CF'!$BN$7:$CN$7,0)))</f>
        <v>0</v>
      </c>
      <c r="T110" s="100">
        <f>SUMIF('Combined B-Piece P&amp;I CF'!$A:$A,T$6,INDEX('Combined B-Piece P&amp;I CF'!$BN:$CN,0,MATCH($B110,'Combined B-Piece P&amp;I CF'!$BN$7:$CN$7,0)))</f>
        <v>0</v>
      </c>
      <c r="U110" s="100">
        <f>SUMIF('Combined B-Piece P&amp;I CF'!$A:$A,U$6,INDEX('Combined B-Piece P&amp;I CF'!$BN:$CN,0,MATCH($B110,'Combined B-Piece P&amp;I CF'!$BN$7:$CN$7,0)))</f>
        <v>0</v>
      </c>
      <c r="V110" s="100">
        <f>SUMIF('Combined B-Piece P&amp;I CF'!$A:$A,V$6,INDEX('Combined B-Piece P&amp;I CF'!$BN:$CN,0,MATCH($B110,'Combined B-Piece P&amp;I CF'!$BN$7:$CN$7,0)))</f>
        <v>0</v>
      </c>
      <c r="W110" s="100">
        <f>SUMIF('Combined B-Piece P&amp;I CF'!$A:$A,W$6,INDEX('Combined B-Piece P&amp;I CF'!$BN:$CN,0,MATCH($B110,'Combined B-Piece P&amp;I CF'!$BN$7:$CN$7,0)))</f>
        <v>0</v>
      </c>
      <c r="X110" s="100">
        <f>SUMIF('Combined B-Piece P&amp;I CF'!$A:$A,X$6,INDEX('Combined B-Piece P&amp;I CF'!$BN:$CN,0,MATCH($B110,'Combined B-Piece P&amp;I CF'!$BN$7:$CN$7,0)))</f>
        <v>0</v>
      </c>
      <c r="Y110" s="100">
        <f>SUMIF('Combined B-Piece P&amp;I CF'!$A:$A,Y$6,INDEX('Combined B-Piece P&amp;I CF'!$BN:$CN,0,MATCH($B110,'Combined B-Piece P&amp;I CF'!$BN$7:$CN$7,0)))</f>
        <v>0</v>
      </c>
      <c r="Z110" s="100">
        <f>SUMIF('Combined B-Piece P&amp;I CF'!$A:$A,Z$6,INDEX('Combined B-Piece P&amp;I CF'!$BN:$CN,0,MATCH($B110,'Combined B-Piece P&amp;I CF'!$BN$7:$CN$7,0)))</f>
        <v>0</v>
      </c>
      <c r="AA110" s="100">
        <f>SUMIF('Combined B-Piece P&amp;I CF'!$A:$A,AA$6,INDEX('Combined B-Piece P&amp;I CF'!$BN:$CN,0,MATCH($B110,'Combined B-Piece P&amp;I CF'!$BN$7:$CN$7,0)))</f>
        <v>0</v>
      </c>
      <c r="AB110" s="100">
        <f>SUMIF('Combined B-Piece P&amp;I CF'!$A:$A,AB$6,INDEX('Combined B-Piece P&amp;I CF'!$BN:$CN,0,MATCH($B110,'Combined B-Piece P&amp;I CF'!$BN$7:$CN$7,0)))</f>
        <v>0</v>
      </c>
      <c r="AC110" s="100">
        <f>SUMIF('Combined B-Piece P&amp;I CF'!$A:$A,AC$6,INDEX('Combined B-Piece P&amp;I CF'!$BN:$CN,0,MATCH($B110,'Combined B-Piece P&amp;I CF'!$BN$7:$CN$7,0)))</f>
        <v>0</v>
      </c>
      <c r="AD110" s="100">
        <f>SUMIF('Combined B-Piece P&amp;I CF'!$A:$A,AD$6,INDEX('Combined B-Piece P&amp;I CF'!$BN:$CN,0,MATCH($B110,'Combined B-Piece P&amp;I CF'!$BN$7:$CN$7,0)))</f>
        <v>0</v>
      </c>
      <c r="AE110" s="100">
        <f>SUMIF('Combined B-Piece P&amp;I CF'!$A:$A,AE$6,INDEX('Combined B-Piece P&amp;I CF'!$BN:$CN,0,MATCH($B110,'Combined B-Piece P&amp;I CF'!$BN$7:$CN$7,0)))</f>
        <v>0</v>
      </c>
      <c r="AF110" s="100">
        <f>SUMIF('Combined B-Piece P&amp;I CF'!$A:$A,AF$6,INDEX('Combined B-Piece P&amp;I CF'!$BN:$CN,0,MATCH($B110,'Combined B-Piece P&amp;I CF'!$BN$7:$CN$7,0)))</f>
        <v>0</v>
      </c>
      <c r="AG110" s="100">
        <f>SUMIF('Combined B-Piece P&amp;I CF'!$A:$A,AG$6,INDEX('Combined B-Piece P&amp;I CF'!$BN:$CN,0,MATCH($B110,'Combined B-Piece P&amp;I CF'!$BN$7:$CN$7,0)))</f>
        <v>0</v>
      </c>
      <c r="AH110" s="100">
        <f>SUMIF('Combined B-Piece P&amp;I CF'!$A:$A,AH$6,INDEX('Combined B-Piece P&amp;I CF'!$BN:$CN,0,MATCH($B110,'Combined B-Piece P&amp;I CF'!$BN$7:$CN$7,0)))</f>
        <v>0</v>
      </c>
      <c r="AI110" s="100">
        <f>SUMIF('Combined B-Piece P&amp;I CF'!$A:$A,AI$6,INDEX('Combined B-Piece P&amp;I CF'!$BN:$CN,0,MATCH($B110,'Combined B-Piece P&amp;I CF'!$BN$7:$CN$7,0)))</f>
        <v>0</v>
      </c>
      <c r="AJ110" s="100">
        <f>SUMIF('Combined B-Piece P&amp;I CF'!$A:$A,AJ$6,INDEX('Combined B-Piece P&amp;I CF'!$BN:$CN,0,MATCH($B110,'Combined B-Piece P&amp;I CF'!$BN$7:$CN$7,0)))</f>
        <v>0</v>
      </c>
      <c r="AK110" s="100">
        <f>SUMIF('Combined B-Piece P&amp;I CF'!$A:$A,AK$6,INDEX('Combined B-Piece P&amp;I CF'!$BN:$CN,0,MATCH($B110,'Combined B-Piece P&amp;I CF'!$BN$7:$CN$7,0)))</f>
        <v>0</v>
      </c>
      <c r="AL110" s="100">
        <f>SUMIF('Combined B-Piece P&amp;I CF'!$A:$A,AL$6,INDEX('Combined B-Piece P&amp;I CF'!$BN:$CN,0,MATCH($B110,'Combined B-Piece P&amp;I CF'!$BN$7:$CN$7,0)))</f>
        <v>0</v>
      </c>
      <c r="AM110" s="100">
        <f>SUMIF('Combined B-Piece P&amp;I CF'!$A:$A,AM$6,INDEX('Combined B-Piece P&amp;I CF'!$BN:$CN,0,MATCH($B110,'Combined B-Piece P&amp;I CF'!$BN$7:$CN$7,0)))</f>
        <v>0</v>
      </c>
      <c r="AN110" s="100">
        <f>SUMIF('Combined B-Piece P&amp;I CF'!$A:$A,AN$6,INDEX('Combined B-Piece P&amp;I CF'!$BN:$CN,0,MATCH($B110,'Combined B-Piece P&amp;I CF'!$BN$7:$CN$7,0)))</f>
        <v>0</v>
      </c>
      <c r="AO110" s="100">
        <f>SUMIF('Combined B-Piece P&amp;I CF'!$A:$A,AO$6,INDEX('Combined B-Piece P&amp;I CF'!$BN:$CN,0,MATCH($B110,'Combined B-Piece P&amp;I CF'!$BN$7:$CN$7,0)))</f>
        <v>0</v>
      </c>
      <c r="AP110" s="100">
        <f>SUMIF('Combined B-Piece P&amp;I CF'!$A:$A,AP$6,INDEX('Combined B-Piece P&amp;I CF'!$BN:$CN,0,MATCH($B110,'Combined B-Piece P&amp;I CF'!$BN$7:$CN$7,0)))</f>
        <v>0</v>
      </c>
      <c r="AQ110" s="100">
        <f>SUMIF('Combined B-Piece P&amp;I CF'!$A:$A,AQ$6,INDEX('Combined B-Piece P&amp;I CF'!$BN:$CN,0,MATCH($B110,'Combined B-Piece P&amp;I CF'!$BN$7:$CN$7,0)))</f>
        <v>0</v>
      </c>
      <c r="AR110" s="100">
        <f>SUMIF('Combined B-Piece P&amp;I CF'!$A:$A,AR$6,INDEX('Combined B-Piece P&amp;I CF'!$BN:$CN,0,MATCH($B110,'Combined B-Piece P&amp;I CF'!$BN$7:$CN$7,0)))</f>
        <v>0</v>
      </c>
      <c r="AS110" s="100">
        <f>SUMIF('Combined B-Piece P&amp;I CF'!$A:$A,AS$6,INDEX('Combined B-Piece P&amp;I CF'!$BN:$CN,0,MATCH($B110,'Combined B-Piece P&amp;I CF'!$BN$7:$CN$7,0)))</f>
        <v>0</v>
      </c>
      <c r="AT110" s="100">
        <f>SUMIF('Combined B-Piece P&amp;I CF'!$A:$A,AT$6,INDEX('Combined B-Piece P&amp;I CF'!$BN:$CN,0,MATCH($B110,'Combined B-Piece P&amp;I CF'!$BN$7:$CN$7,0)))</f>
        <v>0</v>
      </c>
      <c r="AU110" s="100">
        <f>SUMIF('Combined B-Piece P&amp;I CF'!$A:$A,AU$6,INDEX('Combined B-Piece P&amp;I CF'!$BN:$CN,0,MATCH($B110,'Combined B-Piece P&amp;I CF'!$BN$7:$CN$7,0)))</f>
        <v>0</v>
      </c>
      <c r="AV110" s="100">
        <f>SUMIF('Combined B-Piece P&amp;I CF'!$A:$A,AV$6,INDEX('Combined B-Piece P&amp;I CF'!$BN:$CN,0,MATCH($B110,'Combined B-Piece P&amp;I CF'!$BN$7:$CN$7,0)))</f>
        <v>0</v>
      </c>
      <c r="AW110" s="100">
        <f>SUMIF('Combined B-Piece P&amp;I CF'!$A:$A,AW$6,INDEX('Combined B-Piece P&amp;I CF'!$BN:$CN,0,MATCH($B110,'Combined B-Piece P&amp;I CF'!$BN$7:$CN$7,0)))</f>
        <v>0</v>
      </c>
      <c r="AX110" s="100">
        <f>SUMIF('Combined B-Piece P&amp;I CF'!$A:$A,AX$6,INDEX('Combined B-Piece P&amp;I CF'!$BN:$CN,0,MATCH($B110,'Combined B-Piece P&amp;I CF'!$BN$7:$CN$7,0)))</f>
        <v>0</v>
      </c>
      <c r="AY110" s="100">
        <f>SUMIF('Combined B-Piece P&amp;I CF'!$A:$A,AY$6,INDEX('Combined B-Piece P&amp;I CF'!$BN:$CN,0,MATCH($B110,'Combined B-Piece P&amp;I CF'!$BN$7:$CN$7,0)))</f>
        <v>0</v>
      </c>
      <c r="AZ110" s="100">
        <f>SUMIF('Combined B-Piece P&amp;I CF'!$A:$A,AZ$6,INDEX('Combined B-Piece P&amp;I CF'!$BN:$CN,0,MATCH($B110,'Combined B-Piece P&amp;I CF'!$BN$7:$CN$7,0)))</f>
        <v>0</v>
      </c>
      <c r="BA110" s="100">
        <f>SUMIF('Combined B-Piece P&amp;I CF'!$A:$A,BA$6,INDEX('Combined B-Piece P&amp;I CF'!$BN:$CN,0,MATCH($B110,'Combined B-Piece P&amp;I CF'!$BN$7:$CN$7,0)))</f>
        <v>0</v>
      </c>
      <c r="BB110" s="100">
        <f>SUMIF('Combined B-Piece P&amp;I CF'!$A:$A,BB$6,INDEX('Combined B-Piece P&amp;I CF'!$BN:$CN,0,MATCH($B110,'Combined B-Piece P&amp;I CF'!$BN$7:$CN$7,0)))</f>
        <v>0</v>
      </c>
      <c r="BC110" s="100">
        <f>SUMIF('Combined B-Piece P&amp;I CF'!$A:$A,BC$6,INDEX('Combined B-Piece P&amp;I CF'!$BN:$CN,0,MATCH($B110,'Combined B-Piece P&amp;I CF'!$BN$7:$CN$7,0)))</f>
        <v>0</v>
      </c>
      <c r="BD110" s="100">
        <f>SUMIF('Combined B-Piece P&amp;I CF'!$A:$A,BD$6,INDEX('Combined B-Piece P&amp;I CF'!$BN:$CN,0,MATCH($B110,'Combined B-Piece P&amp;I CF'!$BN$7:$CN$7,0)))</f>
        <v>0</v>
      </c>
      <c r="BE110" s="100">
        <f>SUMIF('Combined B-Piece P&amp;I CF'!$A:$A,BE$6,INDEX('Combined B-Piece P&amp;I CF'!$BN:$CN,0,MATCH($B110,'Combined B-Piece P&amp;I CF'!$BN$7:$CN$7,0)))</f>
        <v>0</v>
      </c>
      <c r="BF110" s="100">
        <f>SUMIF('Combined B-Piece P&amp;I CF'!$A:$A,BF$6,INDEX('Combined B-Piece P&amp;I CF'!$BN:$CN,0,MATCH($B110,'Combined B-Piece P&amp;I CF'!$BN$7:$CN$7,0)))</f>
        <v>0</v>
      </c>
      <c r="BG110" s="100">
        <f>SUMIF('Combined B-Piece P&amp;I CF'!$A:$A,BG$6,INDEX('Combined B-Piece P&amp;I CF'!$BN:$CN,0,MATCH($B110,'Combined B-Piece P&amp;I CF'!$BN$7:$CN$7,0)))</f>
        <v>0</v>
      </c>
      <c r="BH110" s="100">
        <f>SUMIF('Combined B-Piece P&amp;I CF'!$A:$A,BH$6,INDEX('Combined B-Piece P&amp;I CF'!$BN:$CN,0,MATCH($B110,'Combined B-Piece P&amp;I CF'!$BN$7:$CN$7,0)))</f>
        <v>0</v>
      </c>
      <c r="BI110" s="100">
        <f>SUMIF('Combined B-Piece P&amp;I CF'!$A:$A,BI$6,INDEX('Combined B-Piece P&amp;I CF'!$BN:$CN,0,MATCH($B110,'Combined B-Piece P&amp;I CF'!$BN$7:$CN$7,0)))</f>
        <v>0</v>
      </c>
      <c r="BJ110" s="100">
        <f>SUMIF('Combined B-Piece P&amp;I CF'!$A:$A,BJ$6,INDEX('Combined B-Piece P&amp;I CF'!$BN:$CN,0,MATCH($B110,'Combined B-Piece P&amp;I CF'!$BN$7:$CN$7,0)))</f>
        <v>0</v>
      </c>
      <c r="BK110" s="100">
        <f>SUMIF('Combined B-Piece P&amp;I CF'!$A:$A,BK$6,INDEX('Combined B-Piece P&amp;I CF'!$BN:$CN,0,MATCH($B110,'Combined B-Piece P&amp;I CF'!$BN$7:$CN$7,0)))</f>
        <v>0</v>
      </c>
      <c r="BL110" s="100">
        <f>SUMIF('Combined B-Piece P&amp;I CF'!$A:$A,BL$6,INDEX('Combined B-Piece P&amp;I CF'!$BN:$CN,0,MATCH($B110,'Combined B-Piece P&amp;I CF'!$BN$7:$CN$7,0)))</f>
        <v>0</v>
      </c>
      <c r="BM110" s="100">
        <f>SUMIF('Combined B-Piece P&amp;I CF'!$A:$A,BM$6,INDEX('Combined B-Piece P&amp;I CF'!$BN:$CN,0,MATCH($B110,'Combined B-Piece P&amp;I CF'!$BN$7:$CN$7,0)))</f>
        <v>0</v>
      </c>
      <c r="BN110" s="100">
        <f>SUMIF('Combined B-Piece P&amp;I CF'!$A:$A,BN$6,INDEX('Combined B-Piece P&amp;I CF'!$BN:$CN,0,MATCH($B110,'Combined B-Piece P&amp;I CF'!$BN$7:$CN$7,0)))</f>
        <v>0</v>
      </c>
      <c r="BO110" s="100">
        <f>SUMIF('Combined B-Piece P&amp;I CF'!$A:$A,BO$6,INDEX('Combined B-Piece P&amp;I CF'!$BN:$CN,0,MATCH($B110,'Combined B-Piece P&amp;I CF'!$BN$7:$CN$7,0)))</f>
        <v>0</v>
      </c>
      <c r="BP110" s="100">
        <f>SUMIF('Combined B-Piece P&amp;I CF'!$A:$A,BP$6,INDEX('Combined B-Piece P&amp;I CF'!$BN:$CN,0,MATCH($B110,'Combined B-Piece P&amp;I CF'!$BN$7:$CN$7,0)))</f>
        <v>0</v>
      </c>
      <c r="BQ110" s="100">
        <f>SUMIF('Combined B-Piece P&amp;I CF'!$A:$A,BQ$6,INDEX('Combined B-Piece P&amp;I CF'!$BN:$CN,0,MATCH($B110,'Combined B-Piece P&amp;I CF'!$BN$7:$CN$7,0)))</f>
        <v>0</v>
      </c>
      <c r="BR110" s="100">
        <f>SUMIF('Combined B-Piece P&amp;I CF'!$A:$A,BR$6,INDEX('Combined B-Piece P&amp;I CF'!$BN:$CN,0,MATCH($B110,'Combined B-Piece P&amp;I CF'!$BN$7:$CN$7,0)))</f>
        <v>0</v>
      </c>
      <c r="BS110" s="100">
        <f>SUMIF('Combined B-Piece P&amp;I CF'!$A:$A,BS$6,INDEX('Combined B-Piece P&amp;I CF'!$BN:$CN,0,MATCH($B110,'Combined B-Piece P&amp;I CF'!$BN$7:$CN$7,0)))</f>
        <v>0</v>
      </c>
      <c r="BT110" s="100">
        <f>SUMIF('Combined B-Piece P&amp;I CF'!$A:$A,BT$6,INDEX('Combined B-Piece P&amp;I CF'!$BN:$CN,0,MATCH($B110,'Combined B-Piece P&amp;I CF'!$BN$7:$CN$7,0)))</f>
        <v>0</v>
      </c>
      <c r="BU110" s="100">
        <f>SUMIF('Combined B-Piece P&amp;I CF'!$A:$A,BU$6,INDEX('Combined B-Piece P&amp;I CF'!$BN:$CN,0,MATCH($B110,'Combined B-Piece P&amp;I CF'!$BN$7:$CN$7,0)))</f>
        <v>0</v>
      </c>
      <c r="BV110" s="100">
        <f>SUMIF('Combined B-Piece P&amp;I CF'!$A:$A,BV$6,INDEX('Combined B-Piece P&amp;I CF'!$BN:$CN,0,MATCH($B110,'Combined B-Piece P&amp;I CF'!$BN$7:$CN$7,0)))</f>
        <v>0</v>
      </c>
      <c r="BW110" s="100">
        <f>SUMIF('Combined B-Piece P&amp;I CF'!$A:$A,BW$6,INDEX('Combined B-Piece P&amp;I CF'!$BN:$CN,0,MATCH($B110,'Combined B-Piece P&amp;I CF'!$BN$7:$CN$7,0)))</f>
        <v>0</v>
      </c>
      <c r="BX110" s="100">
        <f>SUMIF('Combined B-Piece P&amp;I CF'!$A:$A,BX$6,INDEX('Combined B-Piece P&amp;I CF'!$BN:$CN,0,MATCH($B110,'Combined B-Piece P&amp;I CF'!$BN$7:$CN$7,0)))</f>
        <v>0</v>
      </c>
      <c r="BY110" s="100">
        <f>SUMIF('Combined B-Piece P&amp;I CF'!$A:$A,BY$6,INDEX('Combined B-Piece P&amp;I CF'!$BN:$CN,0,MATCH($B110,'Combined B-Piece P&amp;I CF'!$BN$7:$CN$7,0)))</f>
        <v>0</v>
      </c>
      <c r="BZ110" s="100">
        <f>SUMIF('Combined B-Piece P&amp;I CF'!$A:$A,BZ$6,INDEX('Combined B-Piece P&amp;I CF'!$BN:$CN,0,MATCH($B110,'Combined B-Piece P&amp;I CF'!$BN$7:$CN$7,0)))</f>
        <v>0</v>
      </c>
      <c r="CA110" s="100">
        <f>SUMIF('Combined B-Piece P&amp;I CF'!$A:$A,CA$6,INDEX('Combined B-Piece P&amp;I CF'!$BN:$CN,0,MATCH($B110,'Combined B-Piece P&amp;I CF'!$BN$7:$CN$7,0)))</f>
        <v>0</v>
      </c>
      <c r="CB110" s="100">
        <f>SUMIF('Combined B-Piece P&amp;I CF'!$A:$A,CB$6,INDEX('Combined B-Piece P&amp;I CF'!$BN:$CN,0,MATCH($B110,'Combined B-Piece P&amp;I CF'!$BN$7:$CN$7,0)))</f>
        <v>0</v>
      </c>
      <c r="CC110" s="100">
        <f>SUMIF('Combined B-Piece P&amp;I CF'!$A:$A,CC$6,INDEX('Combined B-Piece P&amp;I CF'!$BN:$CN,0,MATCH($B110,'Combined B-Piece P&amp;I CF'!$BN$7:$CN$7,0)))</f>
        <v>0</v>
      </c>
      <c r="CD110" s="100">
        <f>SUMIF('Combined B-Piece P&amp;I CF'!$A:$A,CD$6,INDEX('Combined B-Piece P&amp;I CF'!$BN:$CN,0,MATCH($B110,'Combined B-Piece P&amp;I CF'!$BN$7:$CN$7,0)))</f>
        <v>0</v>
      </c>
      <c r="CE110" s="100">
        <f>SUMIF('Combined B-Piece P&amp;I CF'!$A:$A,CE$6,INDEX('Combined B-Piece P&amp;I CF'!$BN:$CN,0,MATCH($B110,'Combined B-Piece P&amp;I CF'!$BN$7:$CN$7,0)))</f>
        <v>0</v>
      </c>
      <c r="CF110" s="100">
        <f>SUMIF('Combined B-Piece P&amp;I CF'!$A:$A,CF$6,INDEX('Combined B-Piece P&amp;I CF'!$BN:$CN,0,MATCH($B110,'Combined B-Piece P&amp;I CF'!$BN$7:$CN$7,0)))</f>
        <v>0</v>
      </c>
      <c r="CG110" s="100">
        <f>SUMIF('Combined B-Piece P&amp;I CF'!$A:$A,CG$6,INDEX('Combined B-Piece P&amp;I CF'!$BN:$CN,0,MATCH($B110,'Combined B-Piece P&amp;I CF'!$BN$7:$CN$7,0)))</f>
        <v>0</v>
      </c>
      <c r="CH110" s="100">
        <f>SUMIF('Combined B-Piece P&amp;I CF'!$A:$A,CH$6,INDEX('Combined B-Piece P&amp;I CF'!$BN:$CN,0,MATCH($B110,'Combined B-Piece P&amp;I CF'!$BN$7:$CN$7,0)))</f>
        <v>0</v>
      </c>
      <c r="CI110" s="100">
        <f>SUMIF('Combined B-Piece P&amp;I CF'!$A:$A,CI$6,INDEX('Combined B-Piece P&amp;I CF'!$BN:$CN,0,MATCH($B110,'Combined B-Piece P&amp;I CF'!$BN$7:$CN$7,0)))</f>
        <v>0</v>
      </c>
      <c r="CJ110" s="100">
        <f>SUMIF('Combined B-Piece P&amp;I CF'!$A:$A,CJ$6,INDEX('Combined B-Piece P&amp;I CF'!$BN:$CN,0,MATCH($B110,'Combined B-Piece P&amp;I CF'!$BN$7:$CN$7,0)))</f>
        <v>0</v>
      </c>
      <c r="CK110" s="100">
        <f>SUMIF('Combined B-Piece P&amp;I CF'!$A:$A,CK$6,INDEX('Combined B-Piece P&amp;I CF'!$BN:$CN,0,MATCH($B110,'Combined B-Piece P&amp;I CF'!$BN$7:$CN$7,0)))</f>
        <v>0</v>
      </c>
      <c r="CL110" s="100">
        <f>SUMIF('Combined B-Piece P&amp;I CF'!$A:$A,CL$6,INDEX('Combined B-Piece P&amp;I CF'!$BN:$CN,0,MATCH($B110,'Combined B-Piece P&amp;I CF'!$BN$7:$CN$7,0)))</f>
        <v>0</v>
      </c>
      <c r="CM110" s="100">
        <f>SUMIF('Combined B-Piece P&amp;I CF'!$A:$A,CM$6,INDEX('Combined B-Piece P&amp;I CF'!$BN:$CN,0,MATCH($B110,'Combined B-Piece P&amp;I CF'!$BN$7:$CN$7,0)))</f>
        <v>0</v>
      </c>
      <c r="CN110" s="100">
        <f>SUMIF('Combined B-Piece P&amp;I CF'!$A:$A,CN$6,INDEX('Combined B-Piece P&amp;I CF'!$BN:$CN,0,MATCH($B110,'Combined B-Piece P&amp;I CF'!$BN$7:$CN$7,0)))</f>
        <v>0</v>
      </c>
      <c r="CO110" s="100">
        <f>SUMIF('Combined B-Piece P&amp;I CF'!$A:$A,CO$6,INDEX('Combined B-Piece P&amp;I CF'!$BN:$CN,0,MATCH($B110,'Combined B-Piece P&amp;I CF'!$BN$7:$CN$7,0)))</f>
        <v>0</v>
      </c>
      <c r="CP110" s="100">
        <f>SUMIF('Combined B-Piece P&amp;I CF'!$A:$A,CP$6,INDEX('Combined B-Piece P&amp;I CF'!$BN:$CN,0,MATCH($B110,'Combined B-Piece P&amp;I CF'!$BN$7:$CN$7,0)))</f>
        <v>0</v>
      </c>
      <c r="CQ110" s="100">
        <f>SUMIF('Combined B-Piece P&amp;I CF'!$A:$A,CQ$6,INDEX('Combined B-Piece P&amp;I CF'!$BN:$CN,0,MATCH($B110,'Combined B-Piece P&amp;I CF'!$BN$7:$CN$7,0)))</f>
        <v>0</v>
      </c>
      <c r="CR110" s="100">
        <f>SUMIF('Combined B-Piece P&amp;I CF'!$A:$A,CR$6,INDEX('Combined B-Piece P&amp;I CF'!$BN:$CN,0,MATCH($B110,'Combined B-Piece P&amp;I CF'!$BN$7:$CN$7,0)))</f>
        <v>0</v>
      </c>
      <c r="CS110" s="100">
        <f>SUMIF('Combined B-Piece P&amp;I CF'!$A:$A,CS$6,INDEX('Combined B-Piece P&amp;I CF'!$BN:$CN,0,MATCH($B110,'Combined B-Piece P&amp;I CF'!$BN$7:$CN$7,0)))</f>
        <v>0</v>
      </c>
      <c r="CT110" s="100">
        <f>SUMIF('Combined B-Piece P&amp;I CF'!$A:$A,CT$6,INDEX('Combined B-Piece P&amp;I CF'!$BN:$CN,0,MATCH($B110,'Combined B-Piece P&amp;I CF'!$BN$7:$CN$7,0)))</f>
        <v>0</v>
      </c>
      <c r="CU110" s="100">
        <f>SUMIF('Combined B-Piece P&amp;I CF'!$A:$A,CU$6,INDEX('Combined B-Piece P&amp;I CF'!$BN:$CN,0,MATCH($B110,'Combined B-Piece P&amp;I CF'!$BN$7:$CN$7,0)))</f>
        <v>0</v>
      </c>
      <c r="CV110" s="100">
        <f>SUMIF('Combined B-Piece P&amp;I CF'!$A:$A,CV$6,INDEX('Combined B-Piece P&amp;I CF'!$BN:$CN,0,MATCH($B110,'Combined B-Piece P&amp;I CF'!$BN$7:$CN$7,0)))</f>
        <v>0</v>
      </c>
      <c r="CW110" s="100">
        <f>SUMIF('Combined B-Piece P&amp;I CF'!$A:$A,CW$6,INDEX('Combined B-Piece P&amp;I CF'!$BN:$CN,0,MATCH($B110,'Combined B-Piece P&amp;I CF'!$BN$7:$CN$7,0)))</f>
        <v>0</v>
      </c>
      <c r="CX110" s="100">
        <f>SUMIF('Combined B-Piece P&amp;I CF'!$A:$A,CX$6,INDEX('Combined B-Piece P&amp;I CF'!$BN:$CN,0,MATCH($B110,'Combined B-Piece P&amp;I CF'!$BN$7:$CN$7,0)))</f>
        <v>0</v>
      </c>
      <c r="CY110" s="100">
        <f>SUMIF('Combined B-Piece P&amp;I CF'!$A:$A,CY$6,INDEX('Combined B-Piece P&amp;I CF'!$BN:$CN,0,MATCH($B110,'Combined B-Piece P&amp;I CF'!$BN$7:$CN$7,0)))</f>
        <v>0</v>
      </c>
      <c r="CZ110" s="100">
        <f>SUMIF('Combined B-Piece P&amp;I CF'!$A:$A,CZ$6,INDEX('Combined B-Piece P&amp;I CF'!$BN:$CN,0,MATCH($B110,'Combined B-Piece P&amp;I CF'!$BN$7:$CN$7,0)))</f>
        <v>0</v>
      </c>
      <c r="DA110" s="100">
        <f>SUMIF('Combined B-Piece P&amp;I CF'!$A:$A,DA$6,INDEX('Combined B-Piece P&amp;I CF'!$BN:$CN,0,MATCH($B110,'Combined B-Piece P&amp;I CF'!$BN$7:$CN$7,0)))</f>
        <v>0</v>
      </c>
      <c r="DB110" s="100">
        <f>SUMIF('Combined B-Piece P&amp;I CF'!$A:$A,DB$6,INDEX('Combined B-Piece P&amp;I CF'!$BN:$CN,0,MATCH($B110,'Combined B-Piece P&amp;I CF'!$BN$7:$CN$7,0)))</f>
        <v>0</v>
      </c>
      <c r="DC110" s="100">
        <f>SUMIF('Combined B-Piece P&amp;I CF'!$A:$A,DC$6,INDEX('Combined B-Piece P&amp;I CF'!$BN:$CN,0,MATCH($B110,'Combined B-Piece P&amp;I CF'!$BN$7:$CN$7,0)))</f>
        <v>0</v>
      </c>
      <c r="DD110" s="100">
        <f>SUMIF('Combined B-Piece P&amp;I CF'!$A:$A,DD$6,INDEX('Combined B-Piece P&amp;I CF'!$BN:$CN,0,MATCH($B110,'Combined B-Piece P&amp;I CF'!$BN$7:$CN$7,0)))</f>
        <v>0</v>
      </c>
      <c r="DE110" s="100">
        <f>SUMIF('Combined B-Piece P&amp;I CF'!$A:$A,DE$6,INDEX('Combined B-Piece P&amp;I CF'!$BN:$CN,0,MATCH($B110,'Combined B-Piece P&amp;I CF'!$BN$7:$CN$7,0)))</f>
        <v>0</v>
      </c>
      <c r="DF110" s="100">
        <f>SUMIF('Combined B-Piece P&amp;I CF'!$A:$A,DF$6,INDEX('Combined B-Piece P&amp;I CF'!$BN:$CN,0,MATCH($B110,'Combined B-Piece P&amp;I CF'!$BN$7:$CN$7,0)))</f>
        <v>0</v>
      </c>
      <c r="DG110" s="100">
        <f>SUMIF('Combined B-Piece P&amp;I CF'!$A:$A,DG$6,INDEX('Combined B-Piece P&amp;I CF'!$BN:$CN,0,MATCH($B110,'Combined B-Piece P&amp;I CF'!$BN$7:$CN$7,0)))</f>
        <v>0</v>
      </c>
      <c r="DH110" s="100">
        <f>SUMIF('Combined B-Piece P&amp;I CF'!$A:$A,DH$6,INDEX('Combined B-Piece P&amp;I CF'!$BN:$CN,0,MATCH($B110,'Combined B-Piece P&amp;I CF'!$BN$7:$CN$7,0)))</f>
        <v>0</v>
      </c>
      <c r="DI110" s="100">
        <f>SUMIF('Combined B-Piece P&amp;I CF'!$A:$A,DI$6,INDEX('Combined B-Piece P&amp;I CF'!$BN:$CN,0,MATCH($B110,'Combined B-Piece P&amp;I CF'!$BN$7:$CN$7,0)))</f>
        <v>0</v>
      </c>
      <c r="DJ110" s="100">
        <f>SUMIF('Combined B-Piece P&amp;I CF'!$A:$A,DJ$6,INDEX('Combined B-Piece P&amp;I CF'!$BN:$CN,0,MATCH($B110,'Combined B-Piece P&amp;I CF'!$BN$7:$CN$7,0)))</f>
        <v>0</v>
      </c>
      <c r="DK110" s="100">
        <f>SUMIF('Combined B-Piece P&amp;I CF'!$A:$A,DK$6,INDEX('Combined B-Piece P&amp;I CF'!$BN:$CN,0,MATCH($B110,'Combined B-Piece P&amp;I CF'!$BN$7:$CN$7,0)))</f>
        <v>0</v>
      </c>
      <c r="DL110" s="100">
        <f>SUMIF('Combined B-Piece P&amp;I CF'!$A:$A,DL$6,INDEX('Combined B-Piece P&amp;I CF'!$BN:$CN,0,MATCH($B110,'Combined B-Piece P&amp;I CF'!$BN$7:$CN$7,0)))</f>
        <v>0</v>
      </c>
      <c r="DM110" s="100">
        <f>SUMIF('Combined B-Piece P&amp;I CF'!$A:$A,DM$6,INDEX('Combined B-Piece P&amp;I CF'!$BN:$CN,0,MATCH($B110,'Combined B-Piece P&amp;I CF'!$BN$7:$CN$7,0)))</f>
        <v>0</v>
      </c>
      <c r="DN110" s="100">
        <f>SUMIF('Combined B-Piece P&amp;I CF'!$A:$A,DN$6,INDEX('Combined B-Piece P&amp;I CF'!$BN:$CN,0,MATCH($B110,'Combined B-Piece P&amp;I CF'!$BN$7:$CN$7,0)))</f>
        <v>0</v>
      </c>
      <c r="DO110" s="100">
        <f>SUMIF('Combined B-Piece P&amp;I CF'!$A:$A,DO$6,INDEX('Combined B-Piece P&amp;I CF'!$BN:$CN,0,MATCH($B110,'Combined B-Piece P&amp;I CF'!$BN$7:$CN$7,0)))</f>
        <v>0</v>
      </c>
      <c r="DP110" s="100">
        <f>SUMIF('Combined B-Piece P&amp;I CF'!$A:$A,DP$6,INDEX('Combined B-Piece P&amp;I CF'!$BN:$CN,0,MATCH($B110,'Combined B-Piece P&amp;I CF'!$BN$7:$CN$7,0)))</f>
        <v>0</v>
      </c>
      <c r="DQ110" s="100">
        <f>SUMIF('Combined B-Piece P&amp;I CF'!$A:$A,DQ$6,INDEX('Combined B-Piece P&amp;I CF'!$BN:$CN,0,MATCH($B110,'Combined B-Piece P&amp;I CF'!$BN$7:$CN$7,0)))</f>
        <v>0</v>
      </c>
      <c r="DR110" s="100">
        <f>SUMIF('Combined B-Piece P&amp;I CF'!$A:$A,DR$6,INDEX('Combined B-Piece P&amp;I CF'!$BN:$CN,0,MATCH($B110,'Combined B-Piece P&amp;I CF'!$BN$7:$CN$7,0)))</f>
        <v>0</v>
      </c>
      <c r="DS110" s="100">
        <f>SUMIF('Combined B-Piece P&amp;I CF'!$A:$A,DS$6,INDEX('Combined B-Piece P&amp;I CF'!$BN:$CN,0,MATCH($B110,'Combined B-Piece P&amp;I CF'!$BN$7:$CN$7,0)))</f>
        <v>0</v>
      </c>
      <c r="DT110" s="100">
        <f>SUMIF('Combined B-Piece P&amp;I CF'!$A:$A,DT$6,INDEX('Combined B-Piece P&amp;I CF'!$BN:$CN,0,MATCH($B110,'Combined B-Piece P&amp;I CF'!$BN$7:$CN$7,0)))</f>
        <v>0</v>
      </c>
      <c r="DU110" s="100">
        <f>SUMIF('Combined B-Piece P&amp;I CF'!$A:$A,DU$6,INDEX('Combined B-Piece P&amp;I CF'!$BN:$CN,0,MATCH($B110,'Combined B-Piece P&amp;I CF'!$BN$7:$CN$7,0)))</f>
        <v>0</v>
      </c>
      <c r="DV110" s="100">
        <f>SUMIF('Combined B-Piece P&amp;I CF'!$A:$A,DV$6,INDEX('Combined B-Piece P&amp;I CF'!$BN:$CN,0,MATCH($B110,'Combined B-Piece P&amp;I CF'!$BN$7:$CN$7,0)))</f>
        <v>0</v>
      </c>
      <c r="DW110" s="100">
        <f>SUMIF('Combined B-Piece P&amp;I CF'!$A:$A,DW$6,INDEX('Combined B-Piece P&amp;I CF'!$BN:$CN,0,MATCH($B110,'Combined B-Piece P&amp;I CF'!$BN$7:$CN$7,0)))</f>
        <v>0</v>
      </c>
      <c r="DX110" s="100">
        <f>SUMIF('Combined B-Piece P&amp;I CF'!$A:$A,DX$6,INDEX('Combined B-Piece P&amp;I CF'!$BN:$CN,0,MATCH($B110,'Combined B-Piece P&amp;I CF'!$BN$7:$CN$7,0)))</f>
        <v>0</v>
      </c>
      <c r="DY110" s="100">
        <f>SUMIF('Combined B-Piece P&amp;I CF'!$A:$A,DY$6,INDEX('Combined B-Piece P&amp;I CF'!$BN:$CN,0,MATCH($B110,'Combined B-Piece P&amp;I CF'!$BN$7:$CN$7,0)))</f>
        <v>0</v>
      </c>
      <c r="DZ110" s="100">
        <f>SUMIF('Combined B-Piece P&amp;I CF'!$A:$A,DZ$6,INDEX('Combined B-Piece P&amp;I CF'!$BN:$CN,0,MATCH($B110,'Combined B-Piece P&amp;I CF'!$BN$7:$CN$7,0)))</f>
        <v>0</v>
      </c>
      <c r="EA110" s="100">
        <f>SUMIF('Combined B-Piece P&amp;I CF'!$A:$A,EA$6,INDEX('Combined B-Piece P&amp;I CF'!$BN:$CN,0,MATCH($B110,'Combined B-Piece P&amp;I CF'!$BN$7:$CN$7,0)))</f>
        <v>0</v>
      </c>
      <c r="EB110" s="100">
        <f>SUMIF('Combined B-Piece P&amp;I CF'!$A:$A,EB$6,INDEX('Combined B-Piece P&amp;I CF'!$BN:$CN,0,MATCH($B110,'Combined B-Piece P&amp;I CF'!$BN$7:$CN$7,0)))</f>
        <v>0</v>
      </c>
      <c r="EC110" s="100">
        <f>SUMIF('Combined B-Piece P&amp;I CF'!$A:$A,EC$6,INDEX('Combined B-Piece P&amp;I CF'!$BN:$CN,0,MATCH($B110,'Combined B-Piece P&amp;I CF'!$BN$7:$CN$7,0)))</f>
        <v>1687499.7990970609</v>
      </c>
      <c r="ED110" s="100">
        <f>SUMIF('Combined B-Piece P&amp;I CF'!$A:$A,ED$6,INDEX('Combined B-Piece P&amp;I CF'!$BN:$CN,0,MATCH($B110,'Combined B-Piece P&amp;I CF'!$BN$7:$CN$7,0)))</f>
        <v>0</v>
      </c>
      <c r="EE110" s="100">
        <f>SUMIF('Combined B-Piece P&amp;I CF'!$A:$A,EE$6,INDEX('Combined B-Piece P&amp;I CF'!$BN:$CN,0,MATCH($B110,'Combined B-Piece P&amp;I CF'!$BN$7:$CN$7,0)))</f>
        <v>0</v>
      </c>
      <c r="EF110" s="100">
        <f>SUMIF('Combined B-Piece P&amp;I CF'!$A:$A,EF$6,INDEX('Combined B-Piece P&amp;I CF'!$BN:$CN,0,MATCH($B110,'Combined B-Piece P&amp;I CF'!$BN$7:$CN$7,0)))</f>
        <v>0</v>
      </c>
      <c r="EG110" s="100">
        <f>SUMIF('Combined B-Piece P&amp;I CF'!$A:$A,EG$6,INDEX('Combined B-Piece P&amp;I CF'!$BN:$CN,0,MATCH($B110,'Combined B-Piece P&amp;I CF'!$BN$7:$CN$7,0)))</f>
        <v>0</v>
      </c>
      <c r="EH110" s="100">
        <f>SUMIF('Combined B-Piece P&amp;I CF'!$A:$A,EH$6,INDEX('Combined B-Piece P&amp;I CF'!$BN:$CN,0,MATCH($B110,'Combined B-Piece P&amp;I CF'!$BN$7:$CN$7,0)))</f>
        <v>0</v>
      </c>
      <c r="EI110" s="100">
        <f>SUMIF('Combined B-Piece P&amp;I CF'!$A:$A,EI$6,INDEX('Combined B-Piece P&amp;I CF'!$BN:$CN,0,MATCH($B110,'Combined B-Piece P&amp;I CF'!$BN$7:$CN$7,0)))</f>
        <v>0</v>
      </c>
      <c r="EJ110" s="100">
        <f>SUMIF('Combined B-Piece P&amp;I CF'!$A:$A,EJ$6,INDEX('Combined B-Piece P&amp;I CF'!$BN:$CN,0,MATCH($B110,'Combined B-Piece P&amp;I CF'!$BN$7:$CN$7,0)))</f>
        <v>0</v>
      </c>
      <c r="EK110" s="100">
        <f>SUMIF('Combined B-Piece P&amp;I CF'!$A:$A,EK$6,INDEX('Combined B-Piece P&amp;I CF'!$BN:$CN,0,MATCH($B110,'Combined B-Piece P&amp;I CF'!$BN$7:$CN$7,0)))</f>
        <v>0</v>
      </c>
      <c r="EL110" s="100">
        <f>SUMIF('Combined B-Piece P&amp;I CF'!$A:$A,EL$6,INDEX('Combined B-Piece P&amp;I CF'!$BN:$CN,0,MATCH($B110,'Combined B-Piece P&amp;I CF'!$BN$7:$CN$7,0)))</f>
        <v>0</v>
      </c>
      <c r="EM110" s="100">
        <f>SUMIF('Combined B-Piece P&amp;I CF'!$A:$A,EM$6,INDEX('Combined B-Piece P&amp;I CF'!$BN:$CN,0,MATCH($B110,'Combined B-Piece P&amp;I CF'!$BN$7:$CN$7,0)))</f>
        <v>0</v>
      </c>
      <c r="EN110" s="100">
        <f>SUMIF('Combined B-Piece P&amp;I CF'!$A:$A,EN$6,INDEX('Combined B-Piece P&amp;I CF'!$BN:$CN,0,MATCH($B110,'Combined B-Piece P&amp;I CF'!$BN$7:$CN$7,0)))</f>
        <v>0</v>
      </c>
      <c r="EO110" s="100">
        <f>SUMIF('Combined B-Piece P&amp;I CF'!$A:$A,EO$6,INDEX('Combined B-Piece P&amp;I CF'!$BN:$CN,0,MATCH($B110,'Combined B-Piece P&amp;I CF'!$BN$7:$CN$7,0)))</f>
        <v>0</v>
      </c>
      <c r="EP110" s="100">
        <f>SUMIF('Combined B-Piece P&amp;I CF'!$A:$A,EP$6,INDEX('Combined B-Piece P&amp;I CF'!$BN:$CN,0,MATCH($B110,'Combined B-Piece P&amp;I CF'!$BN$7:$CN$7,0)))</f>
        <v>0</v>
      </c>
      <c r="EQ110" s="100">
        <f>SUMIF('Combined B-Piece P&amp;I CF'!$A:$A,EQ$6,INDEX('Combined B-Piece P&amp;I CF'!$BN:$CN,0,MATCH($B110,'Combined B-Piece P&amp;I CF'!$BN$7:$CN$7,0)))</f>
        <v>0</v>
      </c>
      <c r="ER110" s="100">
        <f>SUMIF('Combined B-Piece P&amp;I CF'!$A:$A,ER$6,INDEX('Combined B-Piece P&amp;I CF'!$BN:$CN,0,MATCH($B110,'Combined B-Piece P&amp;I CF'!$BN$7:$CN$7,0)))</f>
        <v>0</v>
      </c>
      <c r="ES110" s="100">
        <f>SUMIF('Combined B-Piece P&amp;I CF'!$A:$A,ES$6,INDEX('Combined B-Piece P&amp;I CF'!$BN:$CN,0,MATCH($B110,'Combined B-Piece P&amp;I CF'!$BN$7:$CN$7,0)))</f>
        <v>0</v>
      </c>
      <c r="ET110" s="100">
        <f>SUMIF('Combined B-Piece P&amp;I CF'!$A:$A,ET$6,INDEX('Combined B-Piece P&amp;I CF'!$BN:$CN,0,MATCH($B110,'Combined B-Piece P&amp;I CF'!$BN$7:$CN$7,0)))</f>
        <v>0</v>
      </c>
      <c r="EU110" s="100">
        <f>SUMIF('Combined B-Piece P&amp;I CF'!$A:$A,EU$6,INDEX('Combined B-Piece P&amp;I CF'!$BN:$CN,0,MATCH($B110,'Combined B-Piece P&amp;I CF'!$BN$7:$CN$7,0)))</f>
        <v>4984855.8029959202</v>
      </c>
      <c r="EV110" s="100">
        <f>SUMIF('Combined B-Piece P&amp;I CF'!$A:$A,EV$6,INDEX('Combined B-Piece P&amp;I CF'!$BN:$CN,0,MATCH($B110,'Combined B-Piece P&amp;I CF'!$BN$7:$CN$7,0)))</f>
        <v>0</v>
      </c>
      <c r="EW110" s="100">
        <f>SUMIF('Combined B-Piece P&amp;I CF'!$A:$A,EW$6,INDEX('Combined B-Piece P&amp;I CF'!$BN:$CN,0,MATCH($B110,'Combined B-Piece P&amp;I CF'!$BN$7:$CN$7,0)))</f>
        <v>0</v>
      </c>
      <c r="EX110" s="100">
        <f>SUMIF('Combined B-Piece P&amp;I CF'!$A:$A,EX$6,INDEX('Combined B-Piece P&amp;I CF'!$BN:$CN,0,MATCH($B110,'Combined B-Piece P&amp;I CF'!$BN$7:$CN$7,0)))</f>
        <v>0</v>
      </c>
      <c r="EY110" s="100">
        <f>SUMIF('Combined B-Piece P&amp;I CF'!$A:$A,EY$6,INDEX('Combined B-Piece P&amp;I CF'!$BN:$CN,0,MATCH($B110,'Combined B-Piece P&amp;I CF'!$BN$7:$CN$7,0)))</f>
        <v>0</v>
      </c>
      <c r="EZ110" s="100">
        <f>SUMIF('Combined B-Piece P&amp;I CF'!$A:$A,EZ$6,INDEX('Combined B-Piece P&amp;I CF'!$BN:$CN,0,MATCH($B110,'Combined B-Piece P&amp;I CF'!$BN$7:$CN$7,0)))</f>
        <v>0</v>
      </c>
      <c r="FA110" s="100">
        <f>SUMIF('Combined B-Piece P&amp;I CF'!$A:$A,FA$6,INDEX('Combined B-Piece P&amp;I CF'!$BN:$CN,0,MATCH($B110,'Combined B-Piece P&amp;I CF'!$BN$7:$CN$7,0)))</f>
        <v>0</v>
      </c>
      <c r="FB110" s="100">
        <f>SUMIF('Combined B-Piece P&amp;I CF'!$A:$A,FB$6,INDEX('Combined B-Piece P&amp;I CF'!$BN:$CN,0,MATCH($B110,'Combined B-Piece P&amp;I CF'!$BN$7:$CN$7,0)))</f>
        <v>0</v>
      </c>
      <c r="FC110" s="100">
        <f>SUMIF('Combined B-Piece P&amp;I CF'!$A:$A,FC$6,INDEX('Combined B-Piece P&amp;I CF'!$BN:$CN,0,MATCH($B110,'Combined B-Piece P&amp;I CF'!$BN$7:$CN$7,0)))</f>
        <v>3714091.6468176842</v>
      </c>
      <c r="FD110" s="100">
        <f>SUMIF('Combined B-Piece P&amp;I CF'!$A:$A,FD$6,INDEX('Combined B-Piece P&amp;I CF'!$BN:$CN,0,MATCH($B110,'Combined B-Piece P&amp;I CF'!$BN$7:$CN$7,0)))</f>
        <v>0</v>
      </c>
      <c r="FE110" s="100">
        <f>SUMIF('Combined B-Piece P&amp;I CF'!$A:$A,FE$6,INDEX('Combined B-Piece P&amp;I CF'!$BN:$CN,0,MATCH($B110,'Combined B-Piece P&amp;I CF'!$BN$7:$CN$7,0)))</f>
        <v>610000.00000003004</v>
      </c>
      <c r="FF110" s="100">
        <f>SUMIF('Combined B-Piece P&amp;I CF'!$A:$A,FF$6,INDEX('Combined B-Piece P&amp;I CF'!$BN:$CN,0,MATCH($B110,'Combined B-Piece P&amp;I CF'!$BN$7:$CN$7,0)))</f>
        <v>0</v>
      </c>
      <c r="FG110" s="100">
        <f>SUMIF('Combined B-Piece P&amp;I CF'!$A:$A,FG$6,INDEX('Combined B-Piece P&amp;I CF'!$BN:$CN,0,MATCH($B110,'Combined B-Piece P&amp;I CF'!$BN$7:$CN$7,0)))</f>
        <v>903625.91409677302</v>
      </c>
      <c r="FH110" s="100">
        <f>SUMIF('Combined B-Piece P&amp;I CF'!$A:$A,FH$6,INDEX('Combined B-Piece P&amp;I CF'!$BN:$CN,0,MATCH($B110,'Combined B-Piece P&amp;I CF'!$BN$7:$CN$7,0)))</f>
        <v>1227460.3055073021</v>
      </c>
      <c r="FI110" s="100">
        <f>SUMIF('Combined B-Piece P&amp;I CF'!$A:$A,FI$6,INDEX('Combined B-Piece P&amp;I CF'!$BN:$CN,0,MATCH($B110,'Combined B-Piece P&amp;I CF'!$BN$7:$CN$7,0)))</f>
        <v>0</v>
      </c>
      <c r="FJ110" s="100">
        <f>SUMIF('Combined B-Piece P&amp;I CF'!$A:$A,FJ$6,INDEX('Combined B-Piece P&amp;I CF'!$BN:$CN,0,MATCH($B110,'Combined B-Piece P&amp;I CF'!$BN$7:$CN$7,0)))</f>
        <v>0</v>
      </c>
      <c r="FK110" s="100">
        <f>SUMIF('Combined B-Piece P&amp;I CF'!$A:$A,FK$6,INDEX('Combined B-Piece P&amp;I CF'!$BN:$CN,0,MATCH($B110,'Combined B-Piece P&amp;I CF'!$BN$7:$CN$7,0)))</f>
        <v>0</v>
      </c>
      <c r="FL110" s="100">
        <f>SUMIF('Combined B-Piece P&amp;I CF'!$A:$A,FL$6,INDEX('Combined B-Piece P&amp;I CF'!$BN:$CN,0,MATCH($B110,'Combined B-Piece P&amp;I CF'!$BN$7:$CN$7,0)))</f>
        <v>0</v>
      </c>
      <c r="FM110" s="100">
        <f>SUMIF('Combined B-Piece P&amp;I CF'!$A:$A,FM$6,INDEX('Combined B-Piece P&amp;I CF'!$BN:$CN,0,MATCH($B110,'Combined B-Piece P&amp;I CF'!$BN$7:$CN$7,0)))</f>
        <v>0</v>
      </c>
      <c r="FN110" s="100">
        <f>SUMIF('Combined B-Piece P&amp;I CF'!$A:$A,FN$6,INDEX('Combined B-Piece P&amp;I CF'!$BN:$CN,0,MATCH($B110,'Combined B-Piece P&amp;I CF'!$BN$7:$CN$7,0)))</f>
        <v>0</v>
      </c>
      <c r="FO110" s="100">
        <f>SUMIF('Combined B-Piece P&amp;I CF'!$A:$A,FO$6,INDEX('Combined B-Piece P&amp;I CF'!$BN:$CN,0,MATCH($B110,'Combined B-Piece P&amp;I CF'!$BN$7:$CN$7,0)))</f>
        <v>0</v>
      </c>
      <c r="FP110" s="100">
        <f>SUMIF('Combined B-Piece P&amp;I CF'!$A:$A,FP$6,INDEX('Combined B-Piece P&amp;I CF'!$BN:$CN,0,MATCH($B110,'Combined B-Piece P&amp;I CF'!$BN$7:$CN$7,0)))</f>
        <v>0</v>
      </c>
      <c r="FQ110" s="100">
        <f>SUMIF('Combined B-Piece P&amp;I CF'!$A:$A,FQ$6,INDEX('Combined B-Piece P&amp;I CF'!$BN:$CN,0,MATCH($B110,'Combined B-Piece P&amp;I CF'!$BN$7:$CN$7,0)))</f>
        <v>0</v>
      </c>
      <c r="FR110" s="100">
        <f>SUMIF('Combined B-Piece P&amp;I CF'!$A:$A,FR$6,INDEX('Combined B-Piece P&amp;I CF'!$BN:$CN,0,MATCH($B110,'Combined B-Piece P&amp;I CF'!$BN$7:$CN$7,0)))</f>
        <v>0</v>
      </c>
      <c r="FS110" s="100">
        <f>SUMIF('Combined B-Piece P&amp;I CF'!$A:$A,FS$6,INDEX('Combined B-Piece P&amp;I CF'!$BN:$CN,0,MATCH($B110,'Combined B-Piece P&amp;I CF'!$BN$7:$CN$7,0)))</f>
        <v>56931920.480412528</v>
      </c>
      <c r="FT110" s="100">
        <f>SUMIF('Combined B-Piece P&amp;I CF'!$A:$A,FT$6,INDEX('Combined B-Piece P&amp;I CF'!$BN:$CN,0,MATCH($B110,'Combined B-Piece P&amp;I CF'!$BN$7:$CN$7,0)))</f>
        <v>0</v>
      </c>
      <c r="FU110" s="100">
        <f>SUMIF('Combined B-Piece P&amp;I CF'!$A:$A,FU$6,INDEX('Combined B-Piece P&amp;I CF'!$BN:$CN,0,MATCH($B110,'Combined B-Piece P&amp;I CF'!$BN$7:$CN$7,0)))</f>
        <v>0</v>
      </c>
      <c r="FV110" s="100">
        <f>SUMIF('Combined B-Piece P&amp;I CF'!$A:$A,FV$6,INDEX('Combined B-Piece P&amp;I CF'!$BN:$CN,0,MATCH($B110,'Combined B-Piece P&amp;I CF'!$BN$7:$CN$7,0)))</f>
        <v>0</v>
      </c>
      <c r="FW110" s="100">
        <f>SUMIF('Combined B-Piece P&amp;I CF'!$A:$A,FW$6,INDEX('Combined B-Piece P&amp;I CF'!$BN:$CN,0,MATCH($B110,'Combined B-Piece P&amp;I CF'!$BN$7:$CN$7,0)))</f>
        <v>0</v>
      </c>
      <c r="FX110" s="100">
        <f>SUMIF('Combined B-Piece P&amp;I CF'!$A:$A,FX$6,INDEX('Combined B-Piece P&amp;I CF'!$BN:$CN,0,MATCH($B110,'Combined B-Piece P&amp;I CF'!$BN$7:$CN$7,0)))</f>
        <v>0</v>
      </c>
      <c r="FY110" s="100">
        <f>SUMIF('Combined B-Piece P&amp;I CF'!$A:$A,FY$6,INDEX('Combined B-Piece P&amp;I CF'!$BN:$CN,0,MATCH($B110,'Combined B-Piece P&amp;I CF'!$BN$7:$CN$7,0)))</f>
        <v>0</v>
      </c>
      <c r="FZ110" s="100">
        <f>SUMIF('Combined B-Piece P&amp;I CF'!$A:$A,FZ$6,INDEX('Combined B-Piece P&amp;I CF'!$BN:$CN,0,MATCH($B110,'Combined B-Piece P&amp;I CF'!$BN$7:$CN$7,0)))</f>
        <v>0</v>
      </c>
      <c r="GA110" s="100">
        <f>SUMIF('Combined B-Piece P&amp;I CF'!$A:$A,GA$6,INDEX('Combined B-Piece P&amp;I CF'!$BN:$CN,0,MATCH($B110,'Combined B-Piece P&amp;I CF'!$BN$7:$CN$7,0)))</f>
        <v>0</v>
      </c>
      <c r="GB110" s="100">
        <f>SUMIF('Combined B-Piece P&amp;I CF'!$A:$A,GB$6,INDEX('Combined B-Piece P&amp;I CF'!$BN:$CN,0,MATCH($B110,'Combined B-Piece P&amp;I CF'!$BN$7:$CN$7,0)))</f>
        <v>0</v>
      </c>
      <c r="GC110" s="100">
        <f>SUMIF('Combined B-Piece P&amp;I CF'!$A:$A,GC$6,INDEX('Combined B-Piece P&amp;I CF'!$BN:$CN,0,MATCH($B110,'Combined B-Piece P&amp;I CF'!$BN$7:$CN$7,0)))</f>
        <v>0</v>
      </c>
      <c r="GD110" s="100">
        <f>SUMIF('Combined B-Piece P&amp;I CF'!$A:$A,GD$6,INDEX('Combined B-Piece P&amp;I CF'!$BN:$CN,0,MATCH($B110,'Combined B-Piece P&amp;I CF'!$BN$7:$CN$7,0)))</f>
        <v>0</v>
      </c>
      <c r="GE110" s="100">
        <f>SUMIF('Combined B-Piece P&amp;I CF'!$A:$A,GE$6,INDEX('Combined B-Piece P&amp;I CF'!$BN:$CN,0,MATCH($B110,'Combined B-Piece P&amp;I CF'!$BN$7:$CN$7,0)))</f>
        <v>0</v>
      </c>
      <c r="GF110" s="100">
        <f>SUMIF('Combined B-Piece P&amp;I CF'!$A:$A,GF$6,INDEX('Combined B-Piece P&amp;I CF'!$BN:$CN,0,MATCH($B110,'Combined B-Piece P&amp;I CF'!$BN$7:$CN$7,0)))</f>
        <v>0</v>
      </c>
      <c r="GG110" s="100">
        <f>SUMIF('Combined B-Piece P&amp;I CF'!$A:$A,GG$6,INDEX('Combined B-Piece P&amp;I CF'!$BN:$CN,0,MATCH($B110,'Combined B-Piece P&amp;I CF'!$BN$7:$CN$7,0)))</f>
        <v>0</v>
      </c>
      <c r="GH110" s="100">
        <f>SUMIF('Combined B-Piece P&amp;I CF'!$A:$A,GH$6,INDEX('Combined B-Piece P&amp;I CF'!$BN:$CN,0,MATCH($B110,'Combined B-Piece P&amp;I CF'!$BN$7:$CN$7,0)))</f>
        <v>0</v>
      </c>
      <c r="GI110" s="100">
        <f>SUMIF('Combined B-Piece P&amp;I CF'!$A:$A,GI$6,INDEX('Combined B-Piece P&amp;I CF'!$BN:$CN,0,MATCH($B110,'Combined B-Piece P&amp;I CF'!$BN$7:$CN$7,0)))</f>
        <v>0</v>
      </c>
      <c r="GJ110" s="100">
        <f>SUMIF('Combined B-Piece P&amp;I CF'!$A:$A,GJ$6,INDEX('Combined B-Piece P&amp;I CF'!$BN:$CN,0,MATCH($B110,'Combined B-Piece P&amp;I CF'!$BN$7:$CN$7,0)))</f>
        <v>0</v>
      </c>
      <c r="GK110" s="100">
        <f>SUMIF('Combined B-Piece P&amp;I CF'!$A:$A,GK$6,INDEX('Combined B-Piece P&amp;I CF'!$BN:$CN,0,MATCH($B110,'Combined B-Piece P&amp;I CF'!$BN$7:$CN$7,0)))</f>
        <v>0</v>
      </c>
      <c r="GL110" s="100">
        <f>SUMIF('Combined B-Piece P&amp;I CF'!$A:$A,GL$6,INDEX('Combined B-Piece P&amp;I CF'!$BN:$CN,0,MATCH($B110,'Combined B-Piece P&amp;I CF'!$BN$7:$CN$7,0)))</f>
        <v>0</v>
      </c>
      <c r="GM110" s="100">
        <f>SUMIF('Combined B-Piece P&amp;I CF'!$A:$A,GM$6,INDEX('Combined B-Piece P&amp;I CF'!$BN:$CN,0,MATCH($B110,'Combined B-Piece P&amp;I CF'!$BN$7:$CN$7,0)))</f>
        <v>0</v>
      </c>
      <c r="GN110" s="100">
        <f>SUMIF('Combined B-Piece P&amp;I CF'!$A:$A,GN$6,INDEX('Combined B-Piece P&amp;I CF'!$BN:$CN,0,MATCH($B110,'Combined B-Piece P&amp;I CF'!$BN$7:$CN$7,0)))</f>
        <v>0</v>
      </c>
      <c r="GO110" s="100">
        <f>SUMIF('Combined B-Piece P&amp;I CF'!$A:$A,GO$6,INDEX('Combined B-Piece P&amp;I CF'!$BN:$CN,0,MATCH($B110,'Combined B-Piece P&amp;I CF'!$BN$7:$CN$7,0)))</f>
        <v>0</v>
      </c>
      <c r="GP110" s="100">
        <f>SUMIF('Combined B-Piece P&amp;I CF'!$A:$A,GP$6,INDEX('Combined B-Piece P&amp;I CF'!$BN:$CN,0,MATCH($B110,'Combined B-Piece P&amp;I CF'!$BN$7:$CN$7,0)))</f>
        <v>0</v>
      </c>
      <c r="GQ110" s="100">
        <f>SUMIF('Combined B-Piece P&amp;I CF'!$A:$A,GQ$6,INDEX('Combined B-Piece P&amp;I CF'!$BN:$CN,0,MATCH($B110,'Combined B-Piece P&amp;I CF'!$BN$7:$CN$7,0)))</f>
        <v>0</v>
      </c>
      <c r="GR110" s="100">
        <f>SUMIF('Combined B-Piece P&amp;I CF'!$A:$A,GR$6,INDEX('Combined B-Piece P&amp;I CF'!$BN:$CN,0,MATCH($B110,'Combined B-Piece P&amp;I CF'!$BN$7:$CN$7,0)))</f>
        <v>0</v>
      </c>
      <c r="GS110" s="100">
        <f>SUMIF('Combined B-Piece P&amp;I CF'!$A:$A,GS$6,INDEX('Combined B-Piece P&amp;I CF'!$BN:$CN,0,MATCH($B110,'Combined B-Piece P&amp;I CF'!$BN$7:$CN$7,0)))</f>
        <v>0</v>
      </c>
      <c r="GU110" s="85">
        <f t="shared" si="214"/>
        <v>0</v>
      </c>
      <c r="GV110" s="85">
        <f t="shared" si="214"/>
        <v>0</v>
      </c>
      <c r="GW110" s="85">
        <f t="shared" si="214"/>
        <v>0</v>
      </c>
      <c r="GX110" s="85">
        <f t="shared" si="214"/>
        <v>0</v>
      </c>
      <c r="GY110" s="85">
        <f t="shared" si="214"/>
        <v>0</v>
      </c>
      <c r="GZ110" s="85">
        <f t="shared" si="214"/>
        <v>0</v>
      </c>
      <c r="HA110" s="85">
        <f t="shared" si="214"/>
        <v>0</v>
      </c>
      <c r="HB110" s="85">
        <f t="shared" si="214"/>
        <v>0</v>
      </c>
      <c r="HC110" s="85">
        <f t="shared" si="214"/>
        <v>0</v>
      </c>
      <c r="HD110" s="85">
        <f t="shared" si="214"/>
        <v>0</v>
      </c>
      <c r="HE110" s="85">
        <f t="shared" si="214"/>
        <v>1687499.7990970609</v>
      </c>
      <c r="HF110" s="85">
        <f t="shared" si="214"/>
        <v>4984855.8029959202</v>
      </c>
      <c r="HG110" s="85">
        <f t="shared" si="214"/>
        <v>6455177.8664217889</v>
      </c>
      <c r="HH110" s="85">
        <f t="shared" si="214"/>
        <v>56931920.480412528</v>
      </c>
      <c r="HI110" s="85">
        <f t="shared" si="214"/>
        <v>0</v>
      </c>
      <c r="HJ110" s="85">
        <f t="shared" si="214"/>
        <v>0</v>
      </c>
      <c r="HK110" s="85">
        <f t="shared" si="215"/>
        <v>70059453.948927298</v>
      </c>
    </row>
    <row r="111" spans="1:219" hidden="1" outlineLevel="1" x14ac:dyDescent="0.75">
      <c r="A111" s="112" t="str">
        <f t="shared" si="213"/>
        <v>UBSCM 2018-C8 B-Piece Cashflows</v>
      </c>
      <c r="B111" s="112" t="str">
        <f t="shared" si="213"/>
        <v>UBSCM 2018-C8</v>
      </c>
      <c r="C111" s="104"/>
      <c r="D111" s="87"/>
      <c r="E111" s="88"/>
      <c r="F111" s="85"/>
      <c r="G111" s="85"/>
      <c r="H111" s="86"/>
      <c r="I111" s="95"/>
      <c r="K111" s="100">
        <f>SUMIF('Combined B-Piece P&amp;I CF'!$A:$A,K$6,INDEX('Combined B-Piece P&amp;I CF'!$BN:$CN,0,MATCH($B111,'Combined B-Piece P&amp;I CF'!$BN$7:$CN$7,0)))</f>
        <v>0</v>
      </c>
      <c r="L111" s="100">
        <f>SUMIF('Combined B-Piece P&amp;I CF'!$A:$A,L$6,INDEX('Combined B-Piece P&amp;I CF'!$BN:$CN,0,MATCH($B111,'Combined B-Piece P&amp;I CF'!$BN$7:$CN$7,0)))</f>
        <v>0</v>
      </c>
      <c r="M111" s="100">
        <f>SUMIF('Combined B-Piece P&amp;I CF'!$A:$A,M$6,INDEX('Combined B-Piece P&amp;I CF'!$BN:$CN,0,MATCH($B111,'Combined B-Piece P&amp;I CF'!$BN$7:$CN$7,0)))</f>
        <v>0</v>
      </c>
      <c r="N111" s="100">
        <f>SUMIF('Combined B-Piece P&amp;I CF'!$A:$A,N$6,INDEX('Combined B-Piece P&amp;I CF'!$BN:$CN,0,MATCH($B111,'Combined B-Piece P&amp;I CF'!$BN$7:$CN$7,0)))</f>
        <v>0</v>
      </c>
      <c r="O111" s="100">
        <f>SUMIF('Combined B-Piece P&amp;I CF'!$A:$A,O$6,INDEX('Combined B-Piece P&amp;I CF'!$BN:$CN,0,MATCH($B111,'Combined B-Piece P&amp;I CF'!$BN$7:$CN$7,0)))</f>
        <v>0</v>
      </c>
      <c r="P111" s="100">
        <f>SUMIF('Combined B-Piece P&amp;I CF'!$A:$A,P$6,INDEX('Combined B-Piece P&amp;I CF'!$BN:$CN,0,MATCH($B111,'Combined B-Piece P&amp;I CF'!$BN$7:$CN$7,0)))</f>
        <v>0</v>
      </c>
      <c r="Q111" s="100">
        <f>SUMIF('Combined B-Piece P&amp;I CF'!$A:$A,Q$6,INDEX('Combined B-Piece P&amp;I CF'!$BN:$CN,0,MATCH($B111,'Combined B-Piece P&amp;I CF'!$BN$7:$CN$7,0)))</f>
        <v>0</v>
      </c>
      <c r="R111" s="100">
        <f>SUMIF('Combined B-Piece P&amp;I CF'!$A:$A,R$6,INDEX('Combined B-Piece P&amp;I CF'!$BN:$CN,0,MATCH($B111,'Combined B-Piece P&amp;I CF'!$BN$7:$CN$7,0)))</f>
        <v>0</v>
      </c>
      <c r="S111" s="100">
        <f>SUMIF('Combined B-Piece P&amp;I CF'!$A:$A,S$6,INDEX('Combined B-Piece P&amp;I CF'!$BN:$CN,0,MATCH($B111,'Combined B-Piece P&amp;I CF'!$BN$7:$CN$7,0)))</f>
        <v>0</v>
      </c>
      <c r="T111" s="100">
        <f>SUMIF('Combined B-Piece P&amp;I CF'!$A:$A,T$6,INDEX('Combined B-Piece P&amp;I CF'!$BN:$CN,0,MATCH($B111,'Combined B-Piece P&amp;I CF'!$BN$7:$CN$7,0)))</f>
        <v>0</v>
      </c>
      <c r="U111" s="100">
        <f>SUMIF('Combined B-Piece P&amp;I CF'!$A:$A,U$6,INDEX('Combined B-Piece P&amp;I CF'!$BN:$CN,0,MATCH($B111,'Combined B-Piece P&amp;I CF'!$BN$7:$CN$7,0)))</f>
        <v>0</v>
      </c>
      <c r="V111" s="100">
        <f>SUMIF('Combined B-Piece P&amp;I CF'!$A:$A,V$6,INDEX('Combined B-Piece P&amp;I CF'!$BN:$CN,0,MATCH($B111,'Combined B-Piece P&amp;I CF'!$BN$7:$CN$7,0)))</f>
        <v>0</v>
      </c>
      <c r="W111" s="100">
        <f>SUMIF('Combined B-Piece P&amp;I CF'!$A:$A,W$6,INDEX('Combined B-Piece P&amp;I CF'!$BN:$CN,0,MATCH($B111,'Combined B-Piece P&amp;I CF'!$BN$7:$CN$7,0)))</f>
        <v>0</v>
      </c>
      <c r="X111" s="100">
        <f>SUMIF('Combined B-Piece P&amp;I CF'!$A:$A,X$6,INDEX('Combined B-Piece P&amp;I CF'!$BN:$CN,0,MATCH($B111,'Combined B-Piece P&amp;I CF'!$BN$7:$CN$7,0)))</f>
        <v>0</v>
      </c>
      <c r="Y111" s="100">
        <f>SUMIF('Combined B-Piece P&amp;I CF'!$A:$A,Y$6,INDEX('Combined B-Piece P&amp;I CF'!$BN:$CN,0,MATCH($B111,'Combined B-Piece P&amp;I CF'!$BN$7:$CN$7,0)))</f>
        <v>0</v>
      </c>
      <c r="Z111" s="100">
        <f>SUMIF('Combined B-Piece P&amp;I CF'!$A:$A,Z$6,INDEX('Combined B-Piece P&amp;I CF'!$BN:$CN,0,MATCH($B111,'Combined B-Piece P&amp;I CF'!$BN$7:$CN$7,0)))</f>
        <v>0</v>
      </c>
      <c r="AA111" s="100">
        <f>SUMIF('Combined B-Piece P&amp;I CF'!$A:$A,AA$6,INDEX('Combined B-Piece P&amp;I CF'!$BN:$CN,0,MATCH($B111,'Combined B-Piece P&amp;I CF'!$BN$7:$CN$7,0)))</f>
        <v>0</v>
      </c>
      <c r="AB111" s="100">
        <f>SUMIF('Combined B-Piece P&amp;I CF'!$A:$A,AB$6,INDEX('Combined B-Piece P&amp;I CF'!$BN:$CN,0,MATCH($B111,'Combined B-Piece P&amp;I CF'!$BN$7:$CN$7,0)))</f>
        <v>0</v>
      </c>
      <c r="AC111" s="100">
        <f>SUMIF('Combined B-Piece P&amp;I CF'!$A:$A,AC$6,INDEX('Combined B-Piece P&amp;I CF'!$BN:$CN,0,MATCH($B111,'Combined B-Piece P&amp;I CF'!$BN$7:$CN$7,0)))</f>
        <v>0</v>
      </c>
      <c r="AD111" s="100">
        <f>SUMIF('Combined B-Piece P&amp;I CF'!$A:$A,AD$6,INDEX('Combined B-Piece P&amp;I CF'!$BN:$CN,0,MATCH($B111,'Combined B-Piece P&amp;I CF'!$BN$7:$CN$7,0)))</f>
        <v>0</v>
      </c>
      <c r="AE111" s="100">
        <f>SUMIF('Combined B-Piece P&amp;I CF'!$A:$A,AE$6,INDEX('Combined B-Piece P&amp;I CF'!$BN:$CN,0,MATCH($B111,'Combined B-Piece P&amp;I CF'!$BN$7:$CN$7,0)))</f>
        <v>0</v>
      </c>
      <c r="AF111" s="100">
        <f>SUMIF('Combined B-Piece P&amp;I CF'!$A:$A,AF$6,INDEX('Combined B-Piece P&amp;I CF'!$BN:$CN,0,MATCH($B111,'Combined B-Piece P&amp;I CF'!$BN$7:$CN$7,0)))</f>
        <v>0</v>
      </c>
      <c r="AG111" s="100">
        <f>SUMIF('Combined B-Piece P&amp;I CF'!$A:$A,AG$6,INDEX('Combined B-Piece P&amp;I CF'!$BN:$CN,0,MATCH($B111,'Combined B-Piece P&amp;I CF'!$BN$7:$CN$7,0)))</f>
        <v>0</v>
      </c>
      <c r="AH111" s="100">
        <f>SUMIF('Combined B-Piece P&amp;I CF'!$A:$A,AH$6,INDEX('Combined B-Piece P&amp;I CF'!$BN:$CN,0,MATCH($B111,'Combined B-Piece P&amp;I CF'!$BN$7:$CN$7,0)))</f>
        <v>0</v>
      </c>
      <c r="AI111" s="100">
        <f>SUMIF('Combined B-Piece P&amp;I CF'!$A:$A,AI$6,INDEX('Combined B-Piece P&amp;I CF'!$BN:$CN,0,MATCH($B111,'Combined B-Piece P&amp;I CF'!$BN$7:$CN$7,0)))</f>
        <v>0</v>
      </c>
      <c r="AJ111" s="100">
        <f>SUMIF('Combined B-Piece P&amp;I CF'!$A:$A,AJ$6,INDEX('Combined B-Piece P&amp;I CF'!$BN:$CN,0,MATCH($B111,'Combined B-Piece P&amp;I CF'!$BN$7:$CN$7,0)))</f>
        <v>0</v>
      </c>
      <c r="AK111" s="100">
        <f>SUMIF('Combined B-Piece P&amp;I CF'!$A:$A,AK$6,INDEX('Combined B-Piece P&amp;I CF'!$BN:$CN,0,MATCH($B111,'Combined B-Piece P&amp;I CF'!$BN$7:$CN$7,0)))</f>
        <v>0</v>
      </c>
      <c r="AL111" s="100">
        <f>SUMIF('Combined B-Piece P&amp;I CF'!$A:$A,AL$6,INDEX('Combined B-Piece P&amp;I CF'!$BN:$CN,0,MATCH($B111,'Combined B-Piece P&amp;I CF'!$BN$7:$CN$7,0)))</f>
        <v>0</v>
      </c>
      <c r="AM111" s="100">
        <f>SUMIF('Combined B-Piece P&amp;I CF'!$A:$A,AM$6,INDEX('Combined B-Piece P&amp;I CF'!$BN:$CN,0,MATCH($B111,'Combined B-Piece P&amp;I CF'!$BN$7:$CN$7,0)))</f>
        <v>0</v>
      </c>
      <c r="AN111" s="100">
        <f>SUMIF('Combined B-Piece P&amp;I CF'!$A:$A,AN$6,INDEX('Combined B-Piece P&amp;I CF'!$BN:$CN,0,MATCH($B111,'Combined B-Piece P&amp;I CF'!$BN$7:$CN$7,0)))</f>
        <v>0</v>
      </c>
      <c r="AO111" s="100">
        <f>SUMIF('Combined B-Piece P&amp;I CF'!$A:$A,AO$6,INDEX('Combined B-Piece P&amp;I CF'!$BN:$CN,0,MATCH($B111,'Combined B-Piece P&amp;I CF'!$BN$7:$CN$7,0)))</f>
        <v>0</v>
      </c>
      <c r="AP111" s="100">
        <f>SUMIF('Combined B-Piece P&amp;I CF'!$A:$A,AP$6,INDEX('Combined B-Piece P&amp;I CF'!$BN:$CN,0,MATCH($B111,'Combined B-Piece P&amp;I CF'!$BN$7:$CN$7,0)))</f>
        <v>0</v>
      </c>
      <c r="AQ111" s="100">
        <f>SUMIF('Combined B-Piece P&amp;I CF'!$A:$A,AQ$6,INDEX('Combined B-Piece P&amp;I CF'!$BN:$CN,0,MATCH($B111,'Combined B-Piece P&amp;I CF'!$BN$7:$CN$7,0)))</f>
        <v>0</v>
      </c>
      <c r="AR111" s="100">
        <f>SUMIF('Combined B-Piece P&amp;I CF'!$A:$A,AR$6,INDEX('Combined B-Piece P&amp;I CF'!$BN:$CN,0,MATCH($B111,'Combined B-Piece P&amp;I CF'!$BN$7:$CN$7,0)))</f>
        <v>0</v>
      </c>
      <c r="AS111" s="100">
        <f>SUMIF('Combined B-Piece P&amp;I CF'!$A:$A,AS$6,INDEX('Combined B-Piece P&amp;I CF'!$BN:$CN,0,MATCH($B111,'Combined B-Piece P&amp;I CF'!$BN$7:$CN$7,0)))</f>
        <v>0</v>
      </c>
      <c r="AT111" s="100">
        <f>SUMIF('Combined B-Piece P&amp;I CF'!$A:$A,AT$6,INDEX('Combined B-Piece P&amp;I CF'!$BN:$CN,0,MATCH($B111,'Combined B-Piece P&amp;I CF'!$BN$7:$CN$7,0)))</f>
        <v>0</v>
      </c>
      <c r="AU111" s="100">
        <f>SUMIF('Combined B-Piece P&amp;I CF'!$A:$A,AU$6,INDEX('Combined B-Piece P&amp;I CF'!$BN:$CN,0,MATCH($B111,'Combined B-Piece P&amp;I CF'!$BN$7:$CN$7,0)))</f>
        <v>0</v>
      </c>
      <c r="AV111" s="100">
        <f>SUMIF('Combined B-Piece P&amp;I CF'!$A:$A,AV$6,INDEX('Combined B-Piece P&amp;I CF'!$BN:$CN,0,MATCH($B111,'Combined B-Piece P&amp;I CF'!$BN$7:$CN$7,0)))</f>
        <v>0</v>
      </c>
      <c r="AW111" s="100">
        <f>SUMIF('Combined B-Piece P&amp;I CF'!$A:$A,AW$6,INDEX('Combined B-Piece P&amp;I CF'!$BN:$CN,0,MATCH($B111,'Combined B-Piece P&amp;I CF'!$BN$7:$CN$7,0)))</f>
        <v>0</v>
      </c>
      <c r="AX111" s="100">
        <f>SUMIF('Combined B-Piece P&amp;I CF'!$A:$A,AX$6,INDEX('Combined B-Piece P&amp;I CF'!$BN:$CN,0,MATCH($B111,'Combined B-Piece P&amp;I CF'!$BN$7:$CN$7,0)))</f>
        <v>0</v>
      </c>
      <c r="AY111" s="100">
        <f>SUMIF('Combined B-Piece P&amp;I CF'!$A:$A,AY$6,INDEX('Combined B-Piece P&amp;I CF'!$BN:$CN,0,MATCH($B111,'Combined B-Piece P&amp;I CF'!$BN$7:$CN$7,0)))</f>
        <v>0</v>
      </c>
      <c r="AZ111" s="100">
        <f>SUMIF('Combined B-Piece P&amp;I CF'!$A:$A,AZ$6,INDEX('Combined B-Piece P&amp;I CF'!$BN:$CN,0,MATCH($B111,'Combined B-Piece P&amp;I CF'!$BN$7:$CN$7,0)))</f>
        <v>0</v>
      </c>
      <c r="BA111" s="100">
        <f>SUMIF('Combined B-Piece P&amp;I CF'!$A:$A,BA$6,INDEX('Combined B-Piece P&amp;I CF'!$BN:$CN,0,MATCH($B111,'Combined B-Piece P&amp;I CF'!$BN$7:$CN$7,0)))</f>
        <v>0</v>
      </c>
      <c r="BB111" s="100">
        <f>SUMIF('Combined B-Piece P&amp;I CF'!$A:$A,BB$6,INDEX('Combined B-Piece P&amp;I CF'!$BN:$CN,0,MATCH($B111,'Combined B-Piece P&amp;I CF'!$BN$7:$CN$7,0)))</f>
        <v>0</v>
      </c>
      <c r="BC111" s="100">
        <f>SUMIF('Combined B-Piece P&amp;I CF'!$A:$A,BC$6,INDEX('Combined B-Piece P&amp;I CF'!$BN:$CN,0,MATCH($B111,'Combined B-Piece P&amp;I CF'!$BN$7:$CN$7,0)))</f>
        <v>0</v>
      </c>
      <c r="BD111" s="100">
        <f>SUMIF('Combined B-Piece P&amp;I CF'!$A:$A,BD$6,INDEX('Combined B-Piece P&amp;I CF'!$BN:$CN,0,MATCH($B111,'Combined B-Piece P&amp;I CF'!$BN$7:$CN$7,0)))</f>
        <v>0</v>
      </c>
      <c r="BE111" s="100">
        <f>SUMIF('Combined B-Piece P&amp;I CF'!$A:$A,BE$6,INDEX('Combined B-Piece P&amp;I CF'!$BN:$CN,0,MATCH($B111,'Combined B-Piece P&amp;I CF'!$BN$7:$CN$7,0)))</f>
        <v>0</v>
      </c>
      <c r="BF111" s="100">
        <f>SUMIF('Combined B-Piece P&amp;I CF'!$A:$A,BF$6,INDEX('Combined B-Piece P&amp;I CF'!$BN:$CN,0,MATCH($B111,'Combined B-Piece P&amp;I CF'!$BN$7:$CN$7,0)))</f>
        <v>0</v>
      </c>
      <c r="BG111" s="100">
        <f>SUMIF('Combined B-Piece P&amp;I CF'!$A:$A,BG$6,INDEX('Combined B-Piece P&amp;I CF'!$BN:$CN,0,MATCH($B111,'Combined B-Piece P&amp;I CF'!$BN$7:$CN$7,0)))</f>
        <v>0</v>
      </c>
      <c r="BH111" s="100">
        <f>SUMIF('Combined B-Piece P&amp;I CF'!$A:$A,BH$6,INDEX('Combined B-Piece P&amp;I CF'!$BN:$CN,0,MATCH($B111,'Combined B-Piece P&amp;I CF'!$BN$7:$CN$7,0)))</f>
        <v>0</v>
      </c>
      <c r="BI111" s="100">
        <f>SUMIF('Combined B-Piece P&amp;I CF'!$A:$A,BI$6,INDEX('Combined B-Piece P&amp;I CF'!$BN:$CN,0,MATCH($B111,'Combined B-Piece P&amp;I CF'!$BN$7:$CN$7,0)))</f>
        <v>0</v>
      </c>
      <c r="BJ111" s="100">
        <f>SUMIF('Combined B-Piece P&amp;I CF'!$A:$A,BJ$6,INDEX('Combined B-Piece P&amp;I CF'!$BN:$CN,0,MATCH($B111,'Combined B-Piece P&amp;I CF'!$BN$7:$CN$7,0)))</f>
        <v>0</v>
      </c>
      <c r="BK111" s="100">
        <f>SUMIF('Combined B-Piece P&amp;I CF'!$A:$A,BK$6,INDEX('Combined B-Piece P&amp;I CF'!$BN:$CN,0,MATCH($B111,'Combined B-Piece P&amp;I CF'!$BN$7:$CN$7,0)))</f>
        <v>0</v>
      </c>
      <c r="BL111" s="100">
        <f>SUMIF('Combined B-Piece P&amp;I CF'!$A:$A,BL$6,INDEX('Combined B-Piece P&amp;I CF'!$BN:$CN,0,MATCH($B111,'Combined B-Piece P&amp;I CF'!$BN$7:$CN$7,0)))</f>
        <v>0</v>
      </c>
      <c r="BM111" s="100">
        <f>SUMIF('Combined B-Piece P&amp;I CF'!$A:$A,BM$6,INDEX('Combined B-Piece P&amp;I CF'!$BN:$CN,0,MATCH($B111,'Combined B-Piece P&amp;I CF'!$BN$7:$CN$7,0)))</f>
        <v>0</v>
      </c>
      <c r="BN111" s="100">
        <f>SUMIF('Combined B-Piece P&amp;I CF'!$A:$A,BN$6,INDEX('Combined B-Piece P&amp;I CF'!$BN:$CN,0,MATCH($B111,'Combined B-Piece P&amp;I CF'!$BN$7:$CN$7,0)))</f>
        <v>0</v>
      </c>
      <c r="BO111" s="100">
        <f>SUMIF('Combined B-Piece P&amp;I CF'!$A:$A,BO$6,INDEX('Combined B-Piece P&amp;I CF'!$BN:$CN,0,MATCH($B111,'Combined B-Piece P&amp;I CF'!$BN$7:$CN$7,0)))</f>
        <v>0</v>
      </c>
      <c r="BP111" s="100">
        <f>SUMIF('Combined B-Piece P&amp;I CF'!$A:$A,BP$6,INDEX('Combined B-Piece P&amp;I CF'!$BN:$CN,0,MATCH($B111,'Combined B-Piece P&amp;I CF'!$BN$7:$CN$7,0)))</f>
        <v>0</v>
      </c>
      <c r="BQ111" s="100">
        <f>SUMIF('Combined B-Piece P&amp;I CF'!$A:$A,BQ$6,INDEX('Combined B-Piece P&amp;I CF'!$BN:$CN,0,MATCH($B111,'Combined B-Piece P&amp;I CF'!$BN$7:$CN$7,0)))</f>
        <v>0</v>
      </c>
      <c r="BR111" s="100">
        <f>SUMIF('Combined B-Piece P&amp;I CF'!$A:$A,BR$6,INDEX('Combined B-Piece P&amp;I CF'!$BN:$CN,0,MATCH($B111,'Combined B-Piece P&amp;I CF'!$BN$7:$CN$7,0)))</f>
        <v>767970.31</v>
      </c>
      <c r="BS111" s="100">
        <f>SUMIF('Combined B-Piece P&amp;I CF'!$A:$A,BS$6,INDEX('Combined B-Piece P&amp;I CF'!$BN:$CN,0,MATCH($B111,'Combined B-Piece P&amp;I CF'!$BN$7:$CN$7,0)))</f>
        <v>0</v>
      </c>
      <c r="BT111" s="100">
        <f>SUMIF('Combined B-Piece P&amp;I CF'!$A:$A,BT$6,INDEX('Combined B-Piece P&amp;I CF'!$BN:$CN,0,MATCH($B111,'Combined B-Piece P&amp;I CF'!$BN$7:$CN$7,0)))</f>
        <v>0</v>
      </c>
      <c r="BU111" s="100">
        <f>SUMIF('Combined B-Piece P&amp;I CF'!$A:$A,BU$6,INDEX('Combined B-Piece P&amp;I CF'!$BN:$CN,0,MATCH($B111,'Combined B-Piece P&amp;I CF'!$BN$7:$CN$7,0)))</f>
        <v>0</v>
      </c>
      <c r="BV111" s="100">
        <f>SUMIF('Combined B-Piece P&amp;I CF'!$A:$A,BV$6,INDEX('Combined B-Piece P&amp;I CF'!$BN:$CN,0,MATCH($B111,'Combined B-Piece P&amp;I CF'!$BN$7:$CN$7,0)))</f>
        <v>2219.75</v>
      </c>
      <c r="BW111" s="100">
        <f>SUMIF('Combined B-Piece P&amp;I CF'!$A:$A,BW$6,INDEX('Combined B-Piece P&amp;I CF'!$BN:$CN,0,MATCH($B111,'Combined B-Piece P&amp;I CF'!$BN$7:$CN$7,0)))</f>
        <v>0</v>
      </c>
      <c r="BX111" s="100">
        <f>SUMIF('Combined B-Piece P&amp;I CF'!$A:$A,BX$6,INDEX('Combined B-Piece P&amp;I CF'!$BN:$CN,0,MATCH($B111,'Combined B-Piece P&amp;I CF'!$BN$7:$CN$7,0)))</f>
        <v>0</v>
      </c>
      <c r="BY111" s="100">
        <f>SUMIF('Combined B-Piece P&amp;I CF'!$A:$A,BY$6,INDEX('Combined B-Piece P&amp;I CF'!$BN:$CN,0,MATCH($B111,'Combined B-Piece P&amp;I CF'!$BN$7:$CN$7,0)))</f>
        <v>0</v>
      </c>
      <c r="BZ111" s="100">
        <f>SUMIF('Combined B-Piece P&amp;I CF'!$A:$A,BZ$6,INDEX('Combined B-Piece P&amp;I CF'!$BN:$CN,0,MATCH($B111,'Combined B-Piece P&amp;I CF'!$BN$7:$CN$7,0)))</f>
        <v>0</v>
      </c>
      <c r="CA111" s="100">
        <f>SUMIF('Combined B-Piece P&amp;I CF'!$A:$A,CA$6,INDEX('Combined B-Piece P&amp;I CF'!$BN:$CN,0,MATCH($B111,'Combined B-Piece P&amp;I CF'!$BN$7:$CN$7,0)))</f>
        <v>0</v>
      </c>
      <c r="CB111" s="100">
        <f>SUMIF('Combined B-Piece P&amp;I CF'!$A:$A,CB$6,INDEX('Combined B-Piece P&amp;I CF'!$BN:$CN,0,MATCH($B111,'Combined B-Piece P&amp;I CF'!$BN$7:$CN$7,0)))</f>
        <v>0</v>
      </c>
      <c r="CC111" s="100">
        <f>SUMIF('Combined B-Piece P&amp;I CF'!$A:$A,CC$6,INDEX('Combined B-Piece P&amp;I CF'!$BN:$CN,0,MATCH($B111,'Combined B-Piece P&amp;I CF'!$BN$7:$CN$7,0)))</f>
        <v>0</v>
      </c>
      <c r="CD111" s="100">
        <f>SUMIF('Combined B-Piece P&amp;I CF'!$A:$A,CD$6,INDEX('Combined B-Piece P&amp;I CF'!$BN:$CN,0,MATCH($B111,'Combined B-Piece P&amp;I CF'!$BN$7:$CN$7,0)))</f>
        <v>0</v>
      </c>
      <c r="CE111" s="100">
        <f>SUMIF('Combined B-Piece P&amp;I CF'!$A:$A,CE$6,INDEX('Combined B-Piece P&amp;I CF'!$BN:$CN,0,MATCH($B111,'Combined B-Piece P&amp;I CF'!$BN$7:$CN$7,0)))</f>
        <v>0</v>
      </c>
      <c r="CF111" s="100">
        <f>SUMIF('Combined B-Piece P&amp;I CF'!$A:$A,CF$6,INDEX('Combined B-Piece P&amp;I CF'!$BN:$CN,0,MATCH($B111,'Combined B-Piece P&amp;I CF'!$BN$7:$CN$7,0)))</f>
        <v>0</v>
      </c>
      <c r="CG111" s="100">
        <f>SUMIF('Combined B-Piece P&amp;I CF'!$A:$A,CG$6,INDEX('Combined B-Piece P&amp;I CF'!$BN:$CN,0,MATCH($B111,'Combined B-Piece P&amp;I CF'!$BN$7:$CN$7,0)))</f>
        <v>0</v>
      </c>
      <c r="CH111" s="100">
        <f>SUMIF('Combined B-Piece P&amp;I CF'!$A:$A,CH$6,INDEX('Combined B-Piece P&amp;I CF'!$BN:$CN,0,MATCH($B111,'Combined B-Piece P&amp;I CF'!$BN$7:$CN$7,0)))</f>
        <v>0</v>
      </c>
      <c r="CI111" s="100">
        <f>SUMIF('Combined B-Piece P&amp;I CF'!$A:$A,CI$6,INDEX('Combined B-Piece P&amp;I CF'!$BN:$CN,0,MATCH($B111,'Combined B-Piece P&amp;I CF'!$BN$7:$CN$7,0)))</f>
        <v>-8431.7900000000009</v>
      </c>
      <c r="CJ111" s="100">
        <f>SUMIF('Combined B-Piece P&amp;I CF'!$A:$A,CJ$6,INDEX('Combined B-Piece P&amp;I CF'!$BN:$CN,0,MATCH($B111,'Combined B-Piece P&amp;I CF'!$BN$7:$CN$7,0)))</f>
        <v>84.32</v>
      </c>
      <c r="CK111" s="100">
        <f>SUMIF('Combined B-Piece P&amp;I CF'!$A:$A,CK$6,INDEX('Combined B-Piece P&amp;I CF'!$BN:$CN,0,MATCH($B111,'Combined B-Piece P&amp;I CF'!$BN$7:$CN$7,0)))</f>
        <v>0</v>
      </c>
      <c r="CL111" s="100">
        <f>SUMIF('Combined B-Piece P&amp;I CF'!$A:$A,CL$6,INDEX('Combined B-Piece P&amp;I CF'!$BN:$CN,0,MATCH($B111,'Combined B-Piece P&amp;I CF'!$BN$7:$CN$7,0)))</f>
        <v>0</v>
      </c>
      <c r="CM111" s="100">
        <f>SUMIF('Combined B-Piece P&amp;I CF'!$A:$A,CM$6,INDEX('Combined B-Piece P&amp;I CF'!$BN:$CN,0,MATCH($B111,'Combined B-Piece P&amp;I CF'!$BN$7:$CN$7,0)))</f>
        <v>0</v>
      </c>
      <c r="CN111" s="100">
        <f>SUMIF('Combined B-Piece P&amp;I CF'!$A:$A,CN$6,INDEX('Combined B-Piece P&amp;I CF'!$BN:$CN,0,MATCH($B111,'Combined B-Piece P&amp;I CF'!$BN$7:$CN$7,0)))</f>
        <v>0</v>
      </c>
      <c r="CO111" s="100">
        <f>SUMIF('Combined B-Piece P&amp;I CF'!$A:$A,CO$6,INDEX('Combined B-Piece P&amp;I CF'!$BN:$CN,0,MATCH($B111,'Combined B-Piece P&amp;I CF'!$BN$7:$CN$7,0)))</f>
        <v>0</v>
      </c>
      <c r="CP111" s="100">
        <f>SUMIF('Combined B-Piece P&amp;I CF'!$A:$A,CP$6,INDEX('Combined B-Piece P&amp;I CF'!$BN:$CN,0,MATCH($B111,'Combined B-Piece P&amp;I CF'!$BN$7:$CN$7,0)))</f>
        <v>0</v>
      </c>
      <c r="CQ111" s="100">
        <f>SUMIF('Combined B-Piece P&amp;I CF'!$A:$A,CQ$6,INDEX('Combined B-Piece P&amp;I CF'!$BN:$CN,0,MATCH($B111,'Combined B-Piece P&amp;I CF'!$BN$7:$CN$7,0)))</f>
        <v>0</v>
      </c>
      <c r="CR111" s="100">
        <f>SUMIF('Combined B-Piece P&amp;I CF'!$A:$A,CR$6,INDEX('Combined B-Piece P&amp;I CF'!$BN:$CN,0,MATCH($B111,'Combined B-Piece P&amp;I CF'!$BN$7:$CN$7,0)))</f>
        <v>0</v>
      </c>
      <c r="CS111" s="100">
        <f>SUMIF('Combined B-Piece P&amp;I CF'!$A:$A,CS$6,INDEX('Combined B-Piece P&amp;I CF'!$BN:$CN,0,MATCH($B111,'Combined B-Piece P&amp;I CF'!$BN$7:$CN$7,0)))</f>
        <v>0</v>
      </c>
      <c r="CT111" s="100">
        <f>SUMIF('Combined B-Piece P&amp;I CF'!$A:$A,CT$6,INDEX('Combined B-Piece P&amp;I CF'!$BN:$CN,0,MATCH($B111,'Combined B-Piece P&amp;I CF'!$BN$7:$CN$7,0)))</f>
        <v>0</v>
      </c>
      <c r="CU111" s="100">
        <f>SUMIF('Combined B-Piece P&amp;I CF'!$A:$A,CU$6,INDEX('Combined B-Piece P&amp;I CF'!$BN:$CN,0,MATCH($B111,'Combined B-Piece P&amp;I CF'!$BN$7:$CN$7,0)))</f>
        <v>0</v>
      </c>
      <c r="CV111" s="100">
        <f>SUMIF('Combined B-Piece P&amp;I CF'!$A:$A,CV$6,INDEX('Combined B-Piece P&amp;I CF'!$BN:$CN,0,MATCH($B111,'Combined B-Piece P&amp;I CF'!$BN$7:$CN$7,0)))</f>
        <v>0</v>
      </c>
      <c r="CW111" s="100">
        <f>SUMIF('Combined B-Piece P&amp;I CF'!$A:$A,CW$6,INDEX('Combined B-Piece P&amp;I CF'!$BN:$CN,0,MATCH($B111,'Combined B-Piece P&amp;I CF'!$BN$7:$CN$7,0)))</f>
        <v>0</v>
      </c>
      <c r="CX111" s="100">
        <f>SUMIF('Combined B-Piece P&amp;I CF'!$A:$A,CX$6,INDEX('Combined B-Piece P&amp;I CF'!$BN:$CN,0,MATCH($B111,'Combined B-Piece P&amp;I CF'!$BN$7:$CN$7,0)))</f>
        <v>0</v>
      </c>
      <c r="CY111" s="100">
        <f>SUMIF('Combined B-Piece P&amp;I CF'!$A:$A,CY$6,INDEX('Combined B-Piece P&amp;I CF'!$BN:$CN,0,MATCH($B111,'Combined B-Piece P&amp;I CF'!$BN$7:$CN$7,0)))</f>
        <v>0</v>
      </c>
      <c r="CZ111" s="100">
        <f>SUMIF('Combined B-Piece P&amp;I CF'!$A:$A,CZ$6,INDEX('Combined B-Piece P&amp;I CF'!$BN:$CN,0,MATCH($B111,'Combined B-Piece P&amp;I CF'!$BN$7:$CN$7,0)))</f>
        <v>0</v>
      </c>
      <c r="DA111" s="100">
        <f>SUMIF('Combined B-Piece P&amp;I CF'!$A:$A,DA$6,INDEX('Combined B-Piece P&amp;I CF'!$BN:$CN,0,MATCH($B111,'Combined B-Piece P&amp;I CF'!$BN$7:$CN$7,0)))</f>
        <v>0</v>
      </c>
      <c r="DB111" s="100">
        <f>SUMIF('Combined B-Piece P&amp;I CF'!$A:$A,DB$6,INDEX('Combined B-Piece P&amp;I CF'!$BN:$CN,0,MATCH($B111,'Combined B-Piece P&amp;I CF'!$BN$7:$CN$7,0)))</f>
        <v>0</v>
      </c>
      <c r="DC111" s="100">
        <f>SUMIF('Combined B-Piece P&amp;I CF'!$A:$A,DC$6,INDEX('Combined B-Piece P&amp;I CF'!$BN:$CN,0,MATCH($B111,'Combined B-Piece P&amp;I CF'!$BN$7:$CN$7,0)))</f>
        <v>0</v>
      </c>
      <c r="DD111" s="100">
        <f>SUMIF('Combined B-Piece P&amp;I CF'!$A:$A,DD$6,INDEX('Combined B-Piece P&amp;I CF'!$BN:$CN,0,MATCH($B111,'Combined B-Piece P&amp;I CF'!$BN$7:$CN$7,0)))</f>
        <v>0</v>
      </c>
      <c r="DE111" s="100">
        <f>SUMIF('Combined B-Piece P&amp;I CF'!$A:$A,DE$6,INDEX('Combined B-Piece P&amp;I CF'!$BN:$CN,0,MATCH($B111,'Combined B-Piece P&amp;I CF'!$BN$7:$CN$7,0)))</f>
        <v>0</v>
      </c>
      <c r="DF111" s="100">
        <f>SUMIF('Combined B-Piece P&amp;I CF'!$A:$A,DF$6,INDEX('Combined B-Piece P&amp;I CF'!$BN:$CN,0,MATCH($B111,'Combined B-Piece P&amp;I CF'!$BN$7:$CN$7,0)))</f>
        <v>0</v>
      </c>
      <c r="DG111" s="100">
        <f>SUMIF('Combined B-Piece P&amp;I CF'!$A:$A,DG$6,INDEX('Combined B-Piece P&amp;I CF'!$BN:$CN,0,MATCH($B111,'Combined B-Piece P&amp;I CF'!$BN$7:$CN$7,0)))</f>
        <v>0</v>
      </c>
      <c r="DH111" s="100">
        <f>SUMIF('Combined B-Piece P&amp;I CF'!$A:$A,DH$6,INDEX('Combined B-Piece P&amp;I CF'!$BN:$CN,0,MATCH($B111,'Combined B-Piece P&amp;I CF'!$BN$7:$CN$7,0)))</f>
        <v>0</v>
      </c>
      <c r="DI111" s="100">
        <f>SUMIF('Combined B-Piece P&amp;I CF'!$A:$A,DI$6,INDEX('Combined B-Piece P&amp;I CF'!$BN:$CN,0,MATCH($B111,'Combined B-Piece P&amp;I CF'!$BN$7:$CN$7,0)))</f>
        <v>0</v>
      </c>
      <c r="DJ111" s="100">
        <f>SUMIF('Combined B-Piece P&amp;I CF'!$A:$A,DJ$6,INDEX('Combined B-Piece P&amp;I CF'!$BN:$CN,0,MATCH($B111,'Combined B-Piece P&amp;I CF'!$BN$7:$CN$7,0)))</f>
        <v>0</v>
      </c>
      <c r="DK111" s="100">
        <f>SUMIF('Combined B-Piece P&amp;I CF'!$A:$A,DK$6,INDEX('Combined B-Piece P&amp;I CF'!$BN:$CN,0,MATCH($B111,'Combined B-Piece P&amp;I CF'!$BN$7:$CN$7,0)))</f>
        <v>0</v>
      </c>
      <c r="DL111" s="100">
        <f>SUMIF('Combined B-Piece P&amp;I CF'!$A:$A,DL$6,INDEX('Combined B-Piece P&amp;I CF'!$BN:$CN,0,MATCH($B111,'Combined B-Piece P&amp;I CF'!$BN$7:$CN$7,0)))</f>
        <v>0</v>
      </c>
      <c r="DM111" s="100">
        <f>SUMIF('Combined B-Piece P&amp;I CF'!$A:$A,DM$6,INDEX('Combined B-Piece P&amp;I CF'!$BN:$CN,0,MATCH($B111,'Combined B-Piece P&amp;I CF'!$BN$7:$CN$7,0)))</f>
        <v>0</v>
      </c>
      <c r="DN111" s="100">
        <f>SUMIF('Combined B-Piece P&amp;I CF'!$A:$A,DN$6,INDEX('Combined B-Piece P&amp;I CF'!$BN:$CN,0,MATCH($B111,'Combined B-Piece P&amp;I CF'!$BN$7:$CN$7,0)))</f>
        <v>0</v>
      </c>
      <c r="DO111" s="100">
        <f>SUMIF('Combined B-Piece P&amp;I CF'!$A:$A,DO$6,INDEX('Combined B-Piece P&amp;I CF'!$BN:$CN,0,MATCH($B111,'Combined B-Piece P&amp;I CF'!$BN$7:$CN$7,0)))</f>
        <v>0</v>
      </c>
      <c r="DP111" s="100">
        <f>SUMIF('Combined B-Piece P&amp;I CF'!$A:$A,DP$6,INDEX('Combined B-Piece P&amp;I CF'!$BN:$CN,0,MATCH($B111,'Combined B-Piece P&amp;I CF'!$BN$7:$CN$7,0)))</f>
        <v>0</v>
      </c>
      <c r="DQ111" s="100">
        <f>SUMIF('Combined B-Piece P&amp;I CF'!$A:$A,DQ$6,INDEX('Combined B-Piece P&amp;I CF'!$BN:$CN,0,MATCH($B111,'Combined B-Piece P&amp;I CF'!$BN$7:$CN$7,0)))</f>
        <v>0</v>
      </c>
      <c r="DR111" s="100">
        <f>SUMIF('Combined B-Piece P&amp;I CF'!$A:$A,DR$6,INDEX('Combined B-Piece P&amp;I CF'!$BN:$CN,0,MATCH($B111,'Combined B-Piece P&amp;I CF'!$BN$7:$CN$7,0)))</f>
        <v>0</v>
      </c>
      <c r="DS111" s="100">
        <f>SUMIF('Combined B-Piece P&amp;I CF'!$A:$A,DS$6,INDEX('Combined B-Piece P&amp;I CF'!$BN:$CN,0,MATCH($B111,'Combined B-Piece P&amp;I CF'!$BN$7:$CN$7,0)))</f>
        <v>0</v>
      </c>
      <c r="DT111" s="100">
        <f>SUMIF('Combined B-Piece P&amp;I CF'!$A:$A,DT$6,INDEX('Combined B-Piece P&amp;I CF'!$BN:$CN,0,MATCH($B111,'Combined B-Piece P&amp;I CF'!$BN$7:$CN$7,0)))</f>
        <v>0</v>
      </c>
      <c r="DU111" s="100">
        <f>SUMIF('Combined B-Piece P&amp;I CF'!$A:$A,DU$6,INDEX('Combined B-Piece P&amp;I CF'!$BN:$CN,0,MATCH($B111,'Combined B-Piece P&amp;I CF'!$BN$7:$CN$7,0)))</f>
        <v>0</v>
      </c>
      <c r="DV111" s="100">
        <f>SUMIF('Combined B-Piece P&amp;I CF'!$A:$A,DV$6,INDEX('Combined B-Piece P&amp;I CF'!$BN:$CN,0,MATCH($B111,'Combined B-Piece P&amp;I CF'!$BN$7:$CN$7,0)))</f>
        <v>0</v>
      </c>
      <c r="DW111" s="100">
        <f>SUMIF('Combined B-Piece P&amp;I CF'!$A:$A,DW$6,INDEX('Combined B-Piece P&amp;I CF'!$BN:$CN,0,MATCH($B111,'Combined B-Piece P&amp;I CF'!$BN$7:$CN$7,0)))</f>
        <v>0</v>
      </c>
      <c r="DX111" s="100">
        <f>SUMIF('Combined B-Piece P&amp;I CF'!$A:$A,DX$6,INDEX('Combined B-Piece P&amp;I CF'!$BN:$CN,0,MATCH($B111,'Combined B-Piece P&amp;I CF'!$BN$7:$CN$7,0)))</f>
        <v>0</v>
      </c>
      <c r="DY111" s="100">
        <f>SUMIF('Combined B-Piece P&amp;I CF'!$A:$A,DY$6,INDEX('Combined B-Piece P&amp;I CF'!$BN:$CN,0,MATCH($B111,'Combined B-Piece P&amp;I CF'!$BN$7:$CN$7,0)))</f>
        <v>0</v>
      </c>
      <c r="DZ111" s="100">
        <f>SUMIF('Combined B-Piece P&amp;I CF'!$A:$A,DZ$6,INDEX('Combined B-Piece P&amp;I CF'!$BN:$CN,0,MATCH($B111,'Combined B-Piece P&amp;I CF'!$BN$7:$CN$7,0)))</f>
        <v>0</v>
      </c>
      <c r="EA111" s="100">
        <f>SUMIF('Combined B-Piece P&amp;I CF'!$A:$A,EA$6,INDEX('Combined B-Piece P&amp;I CF'!$BN:$CN,0,MATCH($B111,'Combined B-Piece P&amp;I CF'!$BN$7:$CN$7,0)))</f>
        <v>0</v>
      </c>
      <c r="EB111" s="100">
        <f>SUMIF('Combined B-Piece P&amp;I CF'!$A:$A,EB$6,INDEX('Combined B-Piece P&amp;I CF'!$BN:$CN,0,MATCH($B111,'Combined B-Piece P&amp;I CF'!$BN$7:$CN$7,0)))</f>
        <v>0</v>
      </c>
      <c r="EC111" s="100">
        <f>SUMIF('Combined B-Piece P&amp;I CF'!$A:$A,EC$6,INDEX('Combined B-Piece P&amp;I CF'!$BN:$CN,0,MATCH($B111,'Combined B-Piece P&amp;I CF'!$BN$7:$CN$7,0)))</f>
        <v>0</v>
      </c>
      <c r="ED111" s="100">
        <f>SUMIF('Combined B-Piece P&amp;I CF'!$A:$A,ED$6,INDEX('Combined B-Piece P&amp;I CF'!$BN:$CN,0,MATCH($B111,'Combined B-Piece P&amp;I CF'!$BN$7:$CN$7,0)))</f>
        <v>0</v>
      </c>
      <c r="EE111" s="100">
        <f>SUMIF('Combined B-Piece P&amp;I CF'!$A:$A,EE$6,INDEX('Combined B-Piece P&amp;I CF'!$BN:$CN,0,MATCH($B111,'Combined B-Piece P&amp;I CF'!$BN$7:$CN$7,0)))</f>
        <v>0</v>
      </c>
      <c r="EF111" s="100">
        <f>SUMIF('Combined B-Piece P&amp;I CF'!$A:$A,EF$6,INDEX('Combined B-Piece P&amp;I CF'!$BN:$CN,0,MATCH($B111,'Combined B-Piece P&amp;I CF'!$BN$7:$CN$7,0)))</f>
        <v>0</v>
      </c>
      <c r="EG111" s="100">
        <f>SUMIF('Combined B-Piece P&amp;I CF'!$A:$A,EG$6,INDEX('Combined B-Piece P&amp;I CF'!$BN:$CN,0,MATCH($B111,'Combined B-Piece P&amp;I CF'!$BN$7:$CN$7,0)))</f>
        <v>0</v>
      </c>
      <c r="EH111" s="100">
        <f>SUMIF('Combined B-Piece P&amp;I CF'!$A:$A,EH$6,INDEX('Combined B-Piece P&amp;I CF'!$BN:$CN,0,MATCH($B111,'Combined B-Piece P&amp;I CF'!$BN$7:$CN$7,0)))</f>
        <v>0</v>
      </c>
      <c r="EI111" s="100">
        <f>SUMIF('Combined B-Piece P&amp;I CF'!$A:$A,EI$6,INDEX('Combined B-Piece P&amp;I CF'!$BN:$CN,0,MATCH($B111,'Combined B-Piece P&amp;I CF'!$BN$7:$CN$7,0)))</f>
        <v>0</v>
      </c>
      <c r="EJ111" s="100">
        <f>SUMIF('Combined B-Piece P&amp;I CF'!$A:$A,EJ$6,INDEX('Combined B-Piece P&amp;I CF'!$BN:$CN,0,MATCH($B111,'Combined B-Piece P&amp;I CF'!$BN$7:$CN$7,0)))</f>
        <v>0</v>
      </c>
      <c r="EK111" s="100">
        <f>SUMIF('Combined B-Piece P&amp;I CF'!$A:$A,EK$6,INDEX('Combined B-Piece P&amp;I CF'!$BN:$CN,0,MATCH($B111,'Combined B-Piece P&amp;I CF'!$BN$7:$CN$7,0)))</f>
        <v>0</v>
      </c>
      <c r="EL111" s="100">
        <f>SUMIF('Combined B-Piece P&amp;I CF'!$A:$A,EL$6,INDEX('Combined B-Piece P&amp;I CF'!$BN:$CN,0,MATCH($B111,'Combined B-Piece P&amp;I CF'!$BN$7:$CN$7,0)))</f>
        <v>39942165.330799341</v>
      </c>
      <c r="EM111" s="100">
        <f>SUMIF('Combined B-Piece P&amp;I CF'!$A:$A,EM$6,INDEX('Combined B-Piece P&amp;I CF'!$BN:$CN,0,MATCH($B111,'Combined B-Piece P&amp;I CF'!$BN$7:$CN$7,0)))</f>
        <v>0</v>
      </c>
      <c r="EN111" s="100">
        <f>SUMIF('Combined B-Piece P&amp;I CF'!$A:$A,EN$6,INDEX('Combined B-Piece P&amp;I CF'!$BN:$CN,0,MATCH($B111,'Combined B-Piece P&amp;I CF'!$BN$7:$CN$7,0)))</f>
        <v>0</v>
      </c>
      <c r="EO111" s="100">
        <f>SUMIF('Combined B-Piece P&amp;I CF'!$A:$A,EO$6,INDEX('Combined B-Piece P&amp;I CF'!$BN:$CN,0,MATCH($B111,'Combined B-Piece P&amp;I CF'!$BN$7:$CN$7,0)))</f>
        <v>0</v>
      </c>
      <c r="EP111" s="100">
        <f>SUMIF('Combined B-Piece P&amp;I CF'!$A:$A,EP$6,INDEX('Combined B-Piece P&amp;I CF'!$BN:$CN,0,MATCH($B111,'Combined B-Piece P&amp;I CF'!$BN$7:$CN$7,0)))</f>
        <v>0</v>
      </c>
      <c r="EQ111" s="100">
        <f>SUMIF('Combined B-Piece P&amp;I CF'!$A:$A,EQ$6,INDEX('Combined B-Piece P&amp;I CF'!$BN:$CN,0,MATCH($B111,'Combined B-Piece P&amp;I CF'!$BN$7:$CN$7,0)))</f>
        <v>0</v>
      </c>
      <c r="ER111" s="100">
        <f>SUMIF('Combined B-Piece P&amp;I CF'!$A:$A,ER$6,INDEX('Combined B-Piece P&amp;I CF'!$BN:$CN,0,MATCH($B111,'Combined B-Piece P&amp;I CF'!$BN$7:$CN$7,0)))</f>
        <v>0</v>
      </c>
      <c r="ES111" s="100">
        <f>SUMIF('Combined B-Piece P&amp;I CF'!$A:$A,ES$6,INDEX('Combined B-Piece P&amp;I CF'!$BN:$CN,0,MATCH($B111,'Combined B-Piece P&amp;I CF'!$BN$7:$CN$7,0)))</f>
        <v>0</v>
      </c>
      <c r="ET111" s="100">
        <f>SUMIF('Combined B-Piece P&amp;I CF'!$A:$A,ET$6,INDEX('Combined B-Piece P&amp;I CF'!$BN:$CN,0,MATCH($B111,'Combined B-Piece P&amp;I CF'!$BN$7:$CN$7,0)))</f>
        <v>0</v>
      </c>
      <c r="EU111" s="100">
        <f>SUMIF('Combined B-Piece P&amp;I CF'!$A:$A,EU$6,INDEX('Combined B-Piece P&amp;I CF'!$BN:$CN,0,MATCH($B111,'Combined B-Piece P&amp;I CF'!$BN$7:$CN$7,0)))</f>
        <v>0</v>
      </c>
      <c r="EV111" s="100">
        <f>SUMIF('Combined B-Piece P&amp;I CF'!$A:$A,EV$6,INDEX('Combined B-Piece P&amp;I CF'!$BN:$CN,0,MATCH($B111,'Combined B-Piece P&amp;I CF'!$BN$7:$CN$7,0)))</f>
        <v>0</v>
      </c>
      <c r="EW111" s="100">
        <f>SUMIF('Combined B-Piece P&amp;I CF'!$A:$A,EW$6,INDEX('Combined B-Piece P&amp;I CF'!$BN:$CN,0,MATCH($B111,'Combined B-Piece P&amp;I CF'!$BN$7:$CN$7,0)))</f>
        <v>0</v>
      </c>
      <c r="EX111" s="100">
        <f>SUMIF('Combined B-Piece P&amp;I CF'!$A:$A,EX$6,INDEX('Combined B-Piece P&amp;I CF'!$BN:$CN,0,MATCH($B111,'Combined B-Piece P&amp;I CF'!$BN$7:$CN$7,0)))</f>
        <v>0</v>
      </c>
      <c r="EY111" s="100">
        <f>SUMIF('Combined B-Piece P&amp;I CF'!$A:$A,EY$6,INDEX('Combined B-Piece P&amp;I CF'!$BN:$CN,0,MATCH($B111,'Combined B-Piece P&amp;I CF'!$BN$7:$CN$7,0)))</f>
        <v>0</v>
      </c>
      <c r="EZ111" s="100">
        <f>SUMIF('Combined B-Piece P&amp;I CF'!$A:$A,EZ$6,INDEX('Combined B-Piece P&amp;I CF'!$BN:$CN,0,MATCH($B111,'Combined B-Piece P&amp;I CF'!$BN$7:$CN$7,0)))</f>
        <v>0</v>
      </c>
      <c r="FA111" s="100">
        <f>SUMIF('Combined B-Piece P&amp;I CF'!$A:$A,FA$6,INDEX('Combined B-Piece P&amp;I CF'!$BN:$CN,0,MATCH($B111,'Combined B-Piece P&amp;I CF'!$BN$7:$CN$7,0)))</f>
        <v>0</v>
      </c>
      <c r="FB111" s="100">
        <f>SUMIF('Combined B-Piece P&amp;I CF'!$A:$A,FB$6,INDEX('Combined B-Piece P&amp;I CF'!$BN:$CN,0,MATCH($B111,'Combined B-Piece P&amp;I CF'!$BN$7:$CN$7,0)))</f>
        <v>0</v>
      </c>
      <c r="FC111" s="100">
        <f>SUMIF('Combined B-Piece P&amp;I CF'!$A:$A,FC$6,INDEX('Combined B-Piece P&amp;I CF'!$BN:$CN,0,MATCH($B111,'Combined B-Piece P&amp;I CF'!$BN$7:$CN$7,0)))</f>
        <v>0</v>
      </c>
      <c r="FD111" s="100">
        <f>SUMIF('Combined B-Piece P&amp;I CF'!$A:$A,FD$6,INDEX('Combined B-Piece P&amp;I CF'!$BN:$CN,0,MATCH($B111,'Combined B-Piece P&amp;I CF'!$BN$7:$CN$7,0)))</f>
        <v>0</v>
      </c>
      <c r="FE111" s="100">
        <f>SUMIF('Combined B-Piece P&amp;I CF'!$A:$A,FE$6,INDEX('Combined B-Piece P&amp;I CF'!$BN:$CN,0,MATCH($B111,'Combined B-Piece P&amp;I CF'!$BN$7:$CN$7,0)))</f>
        <v>7604999.9999998212</v>
      </c>
      <c r="FF111" s="100">
        <f>SUMIF('Combined B-Piece P&amp;I CF'!$A:$A,FF$6,INDEX('Combined B-Piece P&amp;I CF'!$BN:$CN,0,MATCH($B111,'Combined B-Piece P&amp;I CF'!$BN$7:$CN$7,0)))</f>
        <v>123400.80915159</v>
      </c>
      <c r="FG111" s="100">
        <f>SUMIF('Combined B-Piece P&amp;I CF'!$A:$A,FG$6,INDEX('Combined B-Piece P&amp;I CF'!$BN:$CN,0,MATCH($B111,'Combined B-Piece P&amp;I CF'!$BN$7:$CN$7,0)))</f>
        <v>0</v>
      </c>
      <c r="FH111" s="100">
        <f>SUMIF('Combined B-Piece P&amp;I CF'!$A:$A,FH$6,INDEX('Combined B-Piece P&amp;I CF'!$BN:$CN,0,MATCH($B111,'Combined B-Piece P&amp;I CF'!$BN$7:$CN$7,0)))</f>
        <v>0</v>
      </c>
      <c r="FI111" s="100">
        <f>SUMIF('Combined B-Piece P&amp;I CF'!$A:$A,FI$6,INDEX('Combined B-Piece P&amp;I CF'!$BN:$CN,0,MATCH($B111,'Combined B-Piece P&amp;I CF'!$BN$7:$CN$7,0)))</f>
        <v>1937618.862981379</v>
      </c>
      <c r="FJ111" s="100">
        <f>SUMIF('Combined B-Piece P&amp;I CF'!$A:$A,FJ$6,INDEX('Combined B-Piece P&amp;I CF'!$BN:$CN,0,MATCH($B111,'Combined B-Piece P&amp;I CF'!$BN$7:$CN$7,0)))</f>
        <v>3901282.1031720941</v>
      </c>
      <c r="FK111" s="100">
        <f>SUMIF('Combined B-Piece P&amp;I CF'!$A:$A,FK$6,INDEX('Combined B-Piece P&amp;I CF'!$BN:$CN,0,MATCH($B111,'Combined B-Piece P&amp;I CF'!$BN$7:$CN$7,0)))</f>
        <v>52775581.303822488</v>
      </c>
      <c r="FL111" s="100">
        <f>SUMIF('Combined B-Piece P&amp;I CF'!$A:$A,FL$6,INDEX('Combined B-Piece P&amp;I CF'!$BN:$CN,0,MATCH($B111,'Combined B-Piece P&amp;I CF'!$BN$7:$CN$7,0)))</f>
        <v>0</v>
      </c>
      <c r="FM111" s="100">
        <f>SUMIF('Combined B-Piece P&amp;I CF'!$A:$A,FM$6,INDEX('Combined B-Piece P&amp;I CF'!$BN:$CN,0,MATCH($B111,'Combined B-Piece P&amp;I CF'!$BN$7:$CN$7,0)))</f>
        <v>0</v>
      </c>
      <c r="FN111" s="100">
        <f>SUMIF('Combined B-Piece P&amp;I CF'!$A:$A,FN$6,INDEX('Combined B-Piece P&amp;I CF'!$BN:$CN,0,MATCH($B111,'Combined B-Piece P&amp;I CF'!$BN$7:$CN$7,0)))</f>
        <v>0</v>
      </c>
      <c r="FO111" s="100">
        <f>SUMIF('Combined B-Piece P&amp;I CF'!$A:$A,FO$6,INDEX('Combined B-Piece P&amp;I CF'!$BN:$CN,0,MATCH($B111,'Combined B-Piece P&amp;I CF'!$BN$7:$CN$7,0)))</f>
        <v>0</v>
      </c>
      <c r="FP111" s="100">
        <f>SUMIF('Combined B-Piece P&amp;I CF'!$A:$A,FP$6,INDEX('Combined B-Piece P&amp;I CF'!$BN:$CN,0,MATCH($B111,'Combined B-Piece P&amp;I CF'!$BN$7:$CN$7,0)))</f>
        <v>0</v>
      </c>
      <c r="FQ111" s="100">
        <f>SUMIF('Combined B-Piece P&amp;I CF'!$A:$A,FQ$6,INDEX('Combined B-Piece P&amp;I CF'!$BN:$CN,0,MATCH($B111,'Combined B-Piece P&amp;I CF'!$BN$7:$CN$7,0)))</f>
        <v>0</v>
      </c>
      <c r="FR111" s="100">
        <f>SUMIF('Combined B-Piece P&amp;I CF'!$A:$A,FR$6,INDEX('Combined B-Piece P&amp;I CF'!$BN:$CN,0,MATCH($B111,'Combined B-Piece P&amp;I CF'!$BN$7:$CN$7,0)))</f>
        <v>0</v>
      </c>
      <c r="FS111" s="100">
        <f>SUMIF('Combined B-Piece P&amp;I CF'!$A:$A,FS$6,INDEX('Combined B-Piece P&amp;I CF'!$BN:$CN,0,MATCH($B111,'Combined B-Piece P&amp;I CF'!$BN$7:$CN$7,0)))</f>
        <v>0</v>
      </c>
      <c r="FT111" s="100">
        <f>SUMIF('Combined B-Piece P&amp;I CF'!$A:$A,FT$6,INDEX('Combined B-Piece P&amp;I CF'!$BN:$CN,0,MATCH($B111,'Combined B-Piece P&amp;I CF'!$BN$7:$CN$7,0)))</f>
        <v>0</v>
      </c>
      <c r="FU111" s="100">
        <f>SUMIF('Combined B-Piece P&amp;I CF'!$A:$A,FU$6,INDEX('Combined B-Piece P&amp;I CF'!$BN:$CN,0,MATCH($B111,'Combined B-Piece P&amp;I CF'!$BN$7:$CN$7,0)))</f>
        <v>0</v>
      </c>
      <c r="FV111" s="100">
        <f>SUMIF('Combined B-Piece P&amp;I CF'!$A:$A,FV$6,INDEX('Combined B-Piece P&amp;I CF'!$BN:$CN,0,MATCH($B111,'Combined B-Piece P&amp;I CF'!$BN$7:$CN$7,0)))</f>
        <v>0</v>
      </c>
      <c r="FW111" s="100">
        <f>SUMIF('Combined B-Piece P&amp;I CF'!$A:$A,FW$6,INDEX('Combined B-Piece P&amp;I CF'!$BN:$CN,0,MATCH($B111,'Combined B-Piece P&amp;I CF'!$BN$7:$CN$7,0)))</f>
        <v>0</v>
      </c>
      <c r="FX111" s="100">
        <f>SUMIF('Combined B-Piece P&amp;I CF'!$A:$A,FX$6,INDEX('Combined B-Piece P&amp;I CF'!$BN:$CN,0,MATCH($B111,'Combined B-Piece P&amp;I CF'!$BN$7:$CN$7,0)))</f>
        <v>0</v>
      </c>
      <c r="FY111" s="100">
        <f>SUMIF('Combined B-Piece P&amp;I CF'!$A:$A,FY$6,INDEX('Combined B-Piece P&amp;I CF'!$BN:$CN,0,MATCH($B111,'Combined B-Piece P&amp;I CF'!$BN$7:$CN$7,0)))</f>
        <v>0</v>
      </c>
      <c r="FZ111" s="100">
        <f>SUMIF('Combined B-Piece P&amp;I CF'!$A:$A,FZ$6,INDEX('Combined B-Piece P&amp;I CF'!$BN:$CN,0,MATCH($B111,'Combined B-Piece P&amp;I CF'!$BN$7:$CN$7,0)))</f>
        <v>0</v>
      </c>
      <c r="GA111" s="100">
        <f>SUMIF('Combined B-Piece P&amp;I CF'!$A:$A,GA$6,INDEX('Combined B-Piece P&amp;I CF'!$BN:$CN,0,MATCH($B111,'Combined B-Piece P&amp;I CF'!$BN$7:$CN$7,0)))</f>
        <v>0</v>
      </c>
      <c r="GB111" s="100">
        <f>SUMIF('Combined B-Piece P&amp;I CF'!$A:$A,GB$6,INDEX('Combined B-Piece P&amp;I CF'!$BN:$CN,0,MATCH($B111,'Combined B-Piece P&amp;I CF'!$BN$7:$CN$7,0)))</f>
        <v>0</v>
      </c>
      <c r="GC111" s="100">
        <f>SUMIF('Combined B-Piece P&amp;I CF'!$A:$A,GC$6,INDEX('Combined B-Piece P&amp;I CF'!$BN:$CN,0,MATCH($B111,'Combined B-Piece P&amp;I CF'!$BN$7:$CN$7,0)))</f>
        <v>0</v>
      </c>
      <c r="GD111" s="100">
        <f>SUMIF('Combined B-Piece P&amp;I CF'!$A:$A,GD$6,INDEX('Combined B-Piece P&amp;I CF'!$BN:$CN,0,MATCH($B111,'Combined B-Piece P&amp;I CF'!$BN$7:$CN$7,0)))</f>
        <v>0</v>
      </c>
      <c r="GE111" s="100">
        <f>SUMIF('Combined B-Piece P&amp;I CF'!$A:$A,GE$6,INDEX('Combined B-Piece P&amp;I CF'!$BN:$CN,0,MATCH($B111,'Combined B-Piece P&amp;I CF'!$BN$7:$CN$7,0)))</f>
        <v>0</v>
      </c>
      <c r="GF111" s="100">
        <f>SUMIF('Combined B-Piece P&amp;I CF'!$A:$A,GF$6,INDEX('Combined B-Piece P&amp;I CF'!$BN:$CN,0,MATCH($B111,'Combined B-Piece P&amp;I CF'!$BN$7:$CN$7,0)))</f>
        <v>0</v>
      </c>
      <c r="GG111" s="100">
        <f>SUMIF('Combined B-Piece P&amp;I CF'!$A:$A,GG$6,INDEX('Combined B-Piece P&amp;I CF'!$BN:$CN,0,MATCH($B111,'Combined B-Piece P&amp;I CF'!$BN$7:$CN$7,0)))</f>
        <v>0</v>
      </c>
      <c r="GH111" s="100">
        <f>SUMIF('Combined B-Piece P&amp;I CF'!$A:$A,GH$6,INDEX('Combined B-Piece P&amp;I CF'!$BN:$CN,0,MATCH($B111,'Combined B-Piece P&amp;I CF'!$BN$7:$CN$7,0)))</f>
        <v>0</v>
      </c>
      <c r="GI111" s="100">
        <f>SUMIF('Combined B-Piece P&amp;I CF'!$A:$A,GI$6,INDEX('Combined B-Piece P&amp;I CF'!$BN:$CN,0,MATCH($B111,'Combined B-Piece P&amp;I CF'!$BN$7:$CN$7,0)))</f>
        <v>0</v>
      </c>
      <c r="GJ111" s="100">
        <f>SUMIF('Combined B-Piece P&amp;I CF'!$A:$A,GJ$6,INDEX('Combined B-Piece P&amp;I CF'!$BN:$CN,0,MATCH($B111,'Combined B-Piece P&amp;I CF'!$BN$7:$CN$7,0)))</f>
        <v>0</v>
      </c>
      <c r="GK111" s="100">
        <f>SUMIF('Combined B-Piece P&amp;I CF'!$A:$A,GK$6,INDEX('Combined B-Piece P&amp;I CF'!$BN:$CN,0,MATCH($B111,'Combined B-Piece P&amp;I CF'!$BN$7:$CN$7,0)))</f>
        <v>0</v>
      </c>
      <c r="GL111" s="100">
        <f>SUMIF('Combined B-Piece P&amp;I CF'!$A:$A,GL$6,INDEX('Combined B-Piece P&amp;I CF'!$BN:$CN,0,MATCH($B111,'Combined B-Piece P&amp;I CF'!$BN$7:$CN$7,0)))</f>
        <v>0</v>
      </c>
      <c r="GM111" s="100">
        <f>SUMIF('Combined B-Piece P&amp;I CF'!$A:$A,GM$6,INDEX('Combined B-Piece P&amp;I CF'!$BN:$CN,0,MATCH($B111,'Combined B-Piece P&amp;I CF'!$BN$7:$CN$7,0)))</f>
        <v>0</v>
      </c>
      <c r="GN111" s="100">
        <f>SUMIF('Combined B-Piece P&amp;I CF'!$A:$A,GN$6,INDEX('Combined B-Piece P&amp;I CF'!$BN:$CN,0,MATCH($B111,'Combined B-Piece P&amp;I CF'!$BN$7:$CN$7,0)))</f>
        <v>0</v>
      </c>
      <c r="GO111" s="100">
        <f>SUMIF('Combined B-Piece P&amp;I CF'!$A:$A,GO$6,INDEX('Combined B-Piece P&amp;I CF'!$BN:$CN,0,MATCH($B111,'Combined B-Piece P&amp;I CF'!$BN$7:$CN$7,0)))</f>
        <v>0</v>
      </c>
      <c r="GP111" s="100">
        <f>SUMIF('Combined B-Piece P&amp;I CF'!$A:$A,GP$6,INDEX('Combined B-Piece P&amp;I CF'!$BN:$CN,0,MATCH($B111,'Combined B-Piece P&amp;I CF'!$BN$7:$CN$7,0)))</f>
        <v>0</v>
      </c>
      <c r="GQ111" s="100">
        <f>SUMIF('Combined B-Piece P&amp;I CF'!$A:$A,GQ$6,INDEX('Combined B-Piece P&amp;I CF'!$BN:$CN,0,MATCH($B111,'Combined B-Piece P&amp;I CF'!$BN$7:$CN$7,0)))</f>
        <v>0</v>
      </c>
      <c r="GR111" s="100">
        <f>SUMIF('Combined B-Piece P&amp;I CF'!$A:$A,GR$6,INDEX('Combined B-Piece P&amp;I CF'!$BN:$CN,0,MATCH($B111,'Combined B-Piece P&amp;I CF'!$BN$7:$CN$7,0)))</f>
        <v>0</v>
      </c>
      <c r="GS111" s="100">
        <f>SUMIF('Combined B-Piece P&amp;I CF'!$A:$A,GS$6,INDEX('Combined B-Piece P&amp;I CF'!$BN:$CN,0,MATCH($B111,'Combined B-Piece P&amp;I CF'!$BN$7:$CN$7,0)))</f>
        <v>0</v>
      </c>
      <c r="GU111" s="85">
        <f t="shared" si="214"/>
        <v>0</v>
      </c>
      <c r="GV111" s="85">
        <f t="shared" si="214"/>
        <v>0</v>
      </c>
      <c r="GW111" s="85">
        <f t="shared" si="214"/>
        <v>0</v>
      </c>
      <c r="GX111" s="85">
        <f t="shared" si="214"/>
        <v>0</v>
      </c>
      <c r="GY111" s="85">
        <f t="shared" si="214"/>
        <v>0</v>
      </c>
      <c r="GZ111" s="85">
        <f t="shared" si="214"/>
        <v>770190.06</v>
      </c>
      <c r="HA111" s="85">
        <f t="shared" si="214"/>
        <v>-8347.4700000000012</v>
      </c>
      <c r="HB111" s="85">
        <f t="shared" si="214"/>
        <v>0</v>
      </c>
      <c r="HC111" s="85">
        <f t="shared" si="214"/>
        <v>0</v>
      </c>
      <c r="HD111" s="85">
        <f t="shared" si="214"/>
        <v>0</v>
      </c>
      <c r="HE111" s="85">
        <f t="shared" si="214"/>
        <v>0</v>
      </c>
      <c r="HF111" s="85">
        <f t="shared" si="214"/>
        <v>39942165.330799341</v>
      </c>
      <c r="HG111" s="85">
        <f t="shared" si="214"/>
        <v>9666019.6721327901</v>
      </c>
      <c r="HH111" s="85">
        <f t="shared" si="214"/>
        <v>56676863.406994581</v>
      </c>
      <c r="HI111" s="85">
        <f t="shared" si="214"/>
        <v>0</v>
      </c>
      <c r="HJ111" s="85">
        <f t="shared" si="214"/>
        <v>0</v>
      </c>
      <c r="HK111" s="85">
        <f t="shared" si="215"/>
        <v>107046890.99992672</v>
      </c>
    </row>
    <row r="112" spans="1:219" hidden="1" outlineLevel="1" x14ac:dyDescent="0.75">
      <c r="A112" s="112" t="str">
        <f t="shared" si="213"/>
        <v>UBSCM 2017-C3 B-Piece Cashflows</v>
      </c>
      <c r="B112" s="112" t="str">
        <f t="shared" si="213"/>
        <v>UBSCM 2017-C3</v>
      </c>
      <c r="C112" s="104"/>
      <c r="D112" s="87"/>
      <c r="E112" s="88"/>
      <c r="F112" s="85"/>
      <c r="G112" s="85"/>
      <c r="H112" s="86"/>
      <c r="I112" s="95"/>
      <c r="K112" s="100">
        <f>SUMIF('Combined B-Piece P&amp;I CF'!$A:$A,K$6,INDEX('Combined B-Piece P&amp;I CF'!$BN:$CN,0,MATCH($B112,'Combined B-Piece P&amp;I CF'!$BN$7:$CN$7,0)))</f>
        <v>0</v>
      </c>
      <c r="L112" s="100">
        <f>SUMIF('Combined B-Piece P&amp;I CF'!$A:$A,L$6,INDEX('Combined B-Piece P&amp;I CF'!$BN:$CN,0,MATCH($B112,'Combined B-Piece P&amp;I CF'!$BN$7:$CN$7,0)))</f>
        <v>0</v>
      </c>
      <c r="M112" s="100">
        <f>SUMIF('Combined B-Piece P&amp;I CF'!$A:$A,M$6,INDEX('Combined B-Piece P&amp;I CF'!$BN:$CN,0,MATCH($B112,'Combined B-Piece P&amp;I CF'!$BN$7:$CN$7,0)))</f>
        <v>0</v>
      </c>
      <c r="N112" s="100">
        <f>SUMIF('Combined B-Piece P&amp;I CF'!$A:$A,N$6,INDEX('Combined B-Piece P&amp;I CF'!$BN:$CN,0,MATCH($B112,'Combined B-Piece P&amp;I CF'!$BN$7:$CN$7,0)))</f>
        <v>0</v>
      </c>
      <c r="O112" s="100">
        <f>SUMIF('Combined B-Piece P&amp;I CF'!$A:$A,O$6,INDEX('Combined B-Piece P&amp;I CF'!$BN:$CN,0,MATCH($B112,'Combined B-Piece P&amp;I CF'!$BN$7:$CN$7,0)))</f>
        <v>0</v>
      </c>
      <c r="P112" s="100">
        <f>SUMIF('Combined B-Piece P&amp;I CF'!$A:$A,P$6,INDEX('Combined B-Piece P&amp;I CF'!$BN:$CN,0,MATCH($B112,'Combined B-Piece P&amp;I CF'!$BN$7:$CN$7,0)))</f>
        <v>0</v>
      </c>
      <c r="Q112" s="100">
        <f>SUMIF('Combined B-Piece P&amp;I CF'!$A:$A,Q$6,INDEX('Combined B-Piece P&amp;I CF'!$BN:$CN,0,MATCH($B112,'Combined B-Piece P&amp;I CF'!$BN$7:$CN$7,0)))</f>
        <v>0</v>
      </c>
      <c r="R112" s="100">
        <f>SUMIF('Combined B-Piece P&amp;I CF'!$A:$A,R$6,INDEX('Combined B-Piece P&amp;I CF'!$BN:$CN,0,MATCH($B112,'Combined B-Piece P&amp;I CF'!$BN$7:$CN$7,0)))</f>
        <v>0</v>
      </c>
      <c r="S112" s="100">
        <f>SUMIF('Combined B-Piece P&amp;I CF'!$A:$A,S$6,INDEX('Combined B-Piece P&amp;I CF'!$BN:$CN,0,MATCH($B112,'Combined B-Piece P&amp;I CF'!$BN$7:$CN$7,0)))</f>
        <v>0</v>
      </c>
      <c r="T112" s="100">
        <f>SUMIF('Combined B-Piece P&amp;I CF'!$A:$A,T$6,INDEX('Combined B-Piece P&amp;I CF'!$BN:$CN,0,MATCH($B112,'Combined B-Piece P&amp;I CF'!$BN$7:$CN$7,0)))</f>
        <v>0</v>
      </c>
      <c r="U112" s="100">
        <f>SUMIF('Combined B-Piece P&amp;I CF'!$A:$A,U$6,INDEX('Combined B-Piece P&amp;I CF'!$BN:$CN,0,MATCH($B112,'Combined B-Piece P&amp;I CF'!$BN$7:$CN$7,0)))</f>
        <v>0</v>
      </c>
      <c r="V112" s="100">
        <f>SUMIF('Combined B-Piece P&amp;I CF'!$A:$A,V$6,INDEX('Combined B-Piece P&amp;I CF'!$BN:$CN,0,MATCH($B112,'Combined B-Piece P&amp;I CF'!$BN$7:$CN$7,0)))</f>
        <v>0</v>
      </c>
      <c r="W112" s="100">
        <f>SUMIF('Combined B-Piece P&amp;I CF'!$A:$A,W$6,INDEX('Combined B-Piece P&amp;I CF'!$BN:$CN,0,MATCH($B112,'Combined B-Piece P&amp;I CF'!$BN$7:$CN$7,0)))</f>
        <v>0</v>
      </c>
      <c r="X112" s="100">
        <f>SUMIF('Combined B-Piece P&amp;I CF'!$A:$A,X$6,INDEX('Combined B-Piece P&amp;I CF'!$BN:$CN,0,MATCH($B112,'Combined B-Piece P&amp;I CF'!$BN$7:$CN$7,0)))</f>
        <v>0</v>
      </c>
      <c r="Y112" s="100">
        <f>SUMIF('Combined B-Piece P&amp;I CF'!$A:$A,Y$6,INDEX('Combined B-Piece P&amp;I CF'!$BN:$CN,0,MATCH($B112,'Combined B-Piece P&amp;I CF'!$BN$7:$CN$7,0)))</f>
        <v>0</v>
      </c>
      <c r="Z112" s="100">
        <f>SUMIF('Combined B-Piece P&amp;I CF'!$A:$A,Z$6,INDEX('Combined B-Piece P&amp;I CF'!$BN:$CN,0,MATCH($B112,'Combined B-Piece P&amp;I CF'!$BN$7:$CN$7,0)))</f>
        <v>0</v>
      </c>
      <c r="AA112" s="100">
        <f>SUMIF('Combined B-Piece P&amp;I CF'!$A:$A,AA$6,INDEX('Combined B-Piece P&amp;I CF'!$BN:$CN,0,MATCH($B112,'Combined B-Piece P&amp;I CF'!$BN$7:$CN$7,0)))</f>
        <v>0</v>
      </c>
      <c r="AB112" s="100">
        <f>SUMIF('Combined B-Piece P&amp;I CF'!$A:$A,AB$6,INDEX('Combined B-Piece P&amp;I CF'!$BN:$CN,0,MATCH($B112,'Combined B-Piece P&amp;I CF'!$BN$7:$CN$7,0)))</f>
        <v>0</v>
      </c>
      <c r="AC112" s="100">
        <f>SUMIF('Combined B-Piece P&amp;I CF'!$A:$A,AC$6,INDEX('Combined B-Piece P&amp;I CF'!$BN:$CN,0,MATCH($B112,'Combined B-Piece P&amp;I CF'!$BN$7:$CN$7,0)))</f>
        <v>0</v>
      </c>
      <c r="AD112" s="100">
        <f>SUMIF('Combined B-Piece P&amp;I CF'!$A:$A,AD$6,INDEX('Combined B-Piece P&amp;I CF'!$BN:$CN,0,MATCH($B112,'Combined B-Piece P&amp;I CF'!$BN$7:$CN$7,0)))</f>
        <v>0</v>
      </c>
      <c r="AE112" s="100">
        <f>SUMIF('Combined B-Piece P&amp;I CF'!$A:$A,AE$6,INDEX('Combined B-Piece P&amp;I CF'!$BN:$CN,0,MATCH($B112,'Combined B-Piece P&amp;I CF'!$BN$7:$CN$7,0)))</f>
        <v>0</v>
      </c>
      <c r="AF112" s="100">
        <f>SUMIF('Combined B-Piece P&amp;I CF'!$A:$A,AF$6,INDEX('Combined B-Piece P&amp;I CF'!$BN:$CN,0,MATCH($B112,'Combined B-Piece P&amp;I CF'!$BN$7:$CN$7,0)))</f>
        <v>0</v>
      </c>
      <c r="AG112" s="100">
        <f>SUMIF('Combined B-Piece P&amp;I CF'!$A:$A,AG$6,INDEX('Combined B-Piece P&amp;I CF'!$BN:$CN,0,MATCH($B112,'Combined B-Piece P&amp;I CF'!$BN$7:$CN$7,0)))</f>
        <v>0</v>
      </c>
      <c r="AH112" s="100">
        <f>SUMIF('Combined B-Piece P&amp;I CF'!$A:$A,AH$6,INDEX('Combined B-Piece P&amp;I CF'!$BN:$CN,0,MATCH($B112,'Combined B-Piece P&amp;I CF'!$BN$7:$CN$7,0)))</f>
        <v>0</v>
      </c>
      <c r="AI112" s="100">
        <f>SUMIF('Combined B-Piece P&amp;I CF'!$A:$A,AI$6,INDEX('Combined B-Piece P&amp;I CF'!$BN:$CN,0,MATCH($B112,'Combined B-Piece P&amp;I CF'!$BN$7:$CN$7,0)))</f>
        <v>0</v>
      </c>
      <c r="AJ112" s="100">
        <f>SUMIF('Combined B-Piece P&amp;I CF'!$A:$A,AJ$6,INDEX('Combined B-Piece P&amp;I CF'!$BN:$CN,0,MATCH($B112,'Combined B-Piece P&amp;I CF'!$BN$7:$CN$7,0)))</f>
        <v>0</v>
      </c>
      <c r="AK112" s="100">
        <f>SUMIF('Combined B-Piece P&amp;I CF'!$A:$A,AK$6,INDEX('Combined B-Piece P&amp;I CF'!$BN:$CN,0,MATCH($B112,'Combined B-Piece P&amp;I CF'!$BN$7:$CN$7,0)))</f>
        <v>0</v>
      </c>
      <c r="AL112" s="100">
        <f>SUMIF('Combined B-Piece P&amp;I CF'!$A:$A,AL$6,INDEX('Combined B-Piece P&amp;I CF'!$BN:$CN,0,MATCH($B112,'Combined B-Piece P&amp;I CF'!$BN$7:$CN$7,0)))</f>
        <v>0</v>
      </c>
      <c r="AM112" s="100">
        <f>SUMIF('Combined B-Piece P&amp;I CF'!$A:$A,AM$6,INDEX('Combined B-Piece P&amp;I CF'!$BN:$CN,0,MATCH($B112,'Combined B-Piece P&amp;I CF'!$BN$7:$CN$7,0)))</f>
        <v>0</v>
      </c>
      <c r="AN112" s="100">
        <f>SUMIF('Combined B-Piece P&amp;I CF'!$A:$A,AN$6,INDEX('Combined B-Piece P&amp;I CF'!$BN:$CN,0,MATCH($B112,'Combined B-Piece P&amp;I CF'!$BN$7:$CN$7,0)))</f>
        <v>0</v>
      </c>
      <c r="AO112" s="100">
        <f>SUMIF('Combined B-Piece P&amp;I CF'!$A:$A,AO$6,INDEX('Combined B-Piece P&amp;I CF'!$BN:$CN,0,MATCH($B112,'Combined B-Piece P&amp;I CF'!$BN$7:$CN$7,0)))</f>
        <v>0</v>
      </c>
      <c r="AP112" s="100">
        <f>SUMIF('Combined B-Piece P&amp;I CF'!$A:$A,AP$6,INDEX('Combined B-Piece P&amp;I CF'!$BN:$CN,0,MATCH($B112,'Combined B-Piece P&amp;I CF'!$BN$7:$CN$7,0)))</f>
        <v>0</v>
      </c>
      <c r="AQ112" s="100">
        <f>SUMIF('Combined B-Piece P&amp;I CF'!$A:$A,AQ$6,INDEX('Combined B-Piece P&amp;I CF'!$BN:$CN,0,MATCH($B112,'Combined B-Piece P&amp;I CF'!$BN$7:$CN$7,0)))</f>
        <v>0</v>
      </c>
      <c r="AR112" s="100">
        <f>SUMIF('Combined B-Piece P&amp;I CF'!$A:$A,AR$6,INDEX('Combined B-Piece P&amp;I CF'!$BN:$CN,0,MATCH($B112,'Combined B-Piece P&amp;I CF'!$BN$7:$CN$7,0)))</f>
        <v>0</v>
      </c>
      <c r="AS112" s="100">
        <f>SUMIF('Combined B-Piece P&amp;I CF'!$A:$A,AS$6,INDEX('Combined B-Piece P&amp;I CF'!$BN:$CN,0,MATCH($B112,'Combined B-Piece P&amp;I CF'!$BN$7:$CN$7,0)))</f>
        <v>0</v>
      </c>
      <c r="AT112" s="100">
        <f>SUMIF('Combined B-Piece P&amp;I CF'!$A:$A,AT$6,INDEX('Combined B-Piece P&amp;I CF'!$BN:$CN,0,MATCH($B112,'Combined B-Piece P&amp;I CF'!$BN$7:$CN$7,0)))</f>
        <v>0</v>
      </c>
      <c r="AU112" s="100">
        <f>SUMIF('Combined B-Piece P&amp;I CF'!$A:$A,AU$6,INDEX('Combined B-Piece P&amp;I CF'!$BN:$CN,0,MATCH($B112,'Combined B-Piece P&amp;I CF'!$BN$7:$CN$7,0)))</f>
        <v>0</v>
      </c>
      <c r="AV112" s="100">
        <f>SUMIF('Combined B-Piece P&amp;I CF'!$A:$A,AV$6,INDEX('Combined B-Piece P&amp;I CF'!$BN:$CN,0,MATCH($B112,'Combined B-Piece P&amp;I CF'!$BN$7:$CN$7,0)))</f>
        <v>0</v>
      </c>
      <c r="AW112" s="100">
        <f>SUMIF('Combined B-Piece P&amp;I CF'!$A:$A,AW$6,INDEX('Combined B-Piece P&amp;I CF'!$BN:$CN,0,MATCH($B112,'Combined B-Piece P&amp;I CF'!$BN$7:$CN$7,0)))</f>
        <v>0</v>
      </c>
      <c r="AX112" s="100">
        <f>SUMIF('Combined B-Piece P&amp;I CF'!$A:$A,AX$6,INDEX('Combined B-Piece P&amp;I CF'!$BN:$CN,0,MATCH($B112,'Combined B-Piece P&amp;I CF'!$BN$7:$CN$7,0)))</f>
        <v>0</v>
      </c>
      <c r="AY112" s="100">
        <f>SUMIF('Combined B-Piece P&amp;I CF'!$A:$A,AY$6,INDEX('Combined B-Piece P&amp;I CF'!$BN:$CN,0,MATCH($B112,'Combined B-Piece P&amp;I CF'!$BN$7:$CN$7,0)))</f>
        <v>0</v>
      </c>
      <c r="AZ112" s="100">
        <f>SUMIF('Combined B-Piece P&amp;I CF'!$A:$A,AZ$6,INDEX('Combined B-Piece P&amp;I CF'!$BN:$CN,0,MATCH($B112,'Combined B-Piece P&amp;I CF'!$BN$7:$CN$7,0)))</f>
        <v>0</v>
      </c>
      <c r="BA112" s="100">
        <f>SUMIF('Combined B-Piece P&amp;I CF'!$A:$A,BA$6,INDEX('Combined B-Piece P&amp;I CF'!$BN:$CN,0,MATCH($B112,'Combined B-Piece P&amp;I CF'!$BN$7:$CN$7,0)))</f>
        <v>0</v>
      </c>
      <c r="BB112" s="100">
        <f>SUMIF('Combined B-Piece P&amp;I CF'!$A:$A,BB$6,INDEX('Combined B-Piece P&amp;I CF'!$BN:$CN,0,MATCH($B112,'Combined B-Piece P&amp;I CF'!$BN$7:$CN$7,0)))</f>
        <v>0</v>
      </c>
      <c r="BC112" s="100">
        <f>SUMIF('Combined B-Piece P&amp;I CF'!$A:$A,BC$6,INDEX('Combined B-Piece P&amp;I CF'!$BN:$CN,0,MATCH($B112,'Combined B-Piece P&amp;I CF'!$BN$7:$CN$7,0)))</f>
        <v>0</v>
      </c>
      <c r="BD112" s="100">
        <f>SUMIF('Combined B-Piece P&amp;I CF'!$A:$A,BD$6,INDEX('Combined B-Piece P&amp;I CF'!$BN:$CN,0,MATCH($B112,'Combined B-Piece P&amp;I CF'!$BN$7:$CN$7,0)))</f>
        <v>0</v>
      </c>
      <c r="BE112" s="100">
        <f>SUMIF('Combined B-Piece P&amp;I CF'!$A:$A,BE$6,INDEX('Combined B-Piece P&amp;I CF'!$BN:$CN,0,MATCH($B112,'Combined B-Piece P&amp;I CF'!$BN$7:$CN$7,0)))</f>
        <v>0</v>
      </c>
      <c r="BF112" s="100">
        <f>SUMIF('Combined B-Piece P&amp;I CF'!$A:$A,BF$6,INDEX('Combined B-Piece P&amp;I CF'!$BN:$CN,0,MATCH($B112,'Combined B-Piece P&amp;I CF'!$BN$7:$CN$7,0)))</f>
        <v>0</v>
      </c>
      <c r="BG112" s="100">
        <f>SUMIF('Combined B-Piece P&amp;I CF'!$A:$A,BG$6,INDEX('Combined B-Piece P&amp;I CF'!$BN:$CN,0,MATCH($B112,'Combined B-Piece P&amp;I CF'!$BN$7:$CN$7,0)))</f>
        <v>0</v>
      </c>
      <c r="BH112" s="100">
        <f>SUMIF('Combined B-Piece P&amp;I CF'!$A:$A,BH$6,INDEX('Combined B-Piece P&amp;I CF'!$BN:$CN,0,MATCH($B112,'Combined B-Piece P&amp;I CF'!$BN$7:$CN$7,0)))</f>
        <v>0</v>
      </c>
      <c r="BI112" s="100">
        <f>SUMIF('Combined B-Piece P&amp;I CF'!$A:$A,BI$6,INDEX('Combined B-Piece P&amp;I CF'!$BN:$CN,0,MATCH($B112,'Combined B-Piece P&amp;I CF'!$BN$7:$CN$7,0)))</f>
        <v>0</v>
      </c>
      <c r="BJ112" s="100">
        <f>SUMIF('Combined B-Piece P&amp;I CF'!$A:$A,BJ$6,INDEX('Combined B-Piece P&amp;I CF'!$BN:$CN,0,MATCH($B112,'Combined B-Piece P&amp;I CF'!$BN$7:$CN$7,0)))</f>
        <v>0</v>
      </c>
      <c r="BK112" s="100">
        <f>SUMIF('Combined B-Piece P&amp;I CF'!$A:$A,BK$6,INDEX('Combined B-Piece P&amp;I CF'!$BN:$CN,0,MATCH($B112,'Combined B-Piece P&amp;I CF'!$BN$7:$CN$7,0)))</f>
        <v>0</v>
      </c>
      <c r="BL112" s="100">
        <f>SUMIF('Combined B-Piece P&amp;I CF'!$A:$A,BL$6,INDEX('Combined B-Piece P&amp;I CF'!$BN:$CN,0,MATCH($B112,'Combined B-Piece P&amp;I CF'!$BN$7:$CN$7,0)))</f>
        <v>0</v>
      </c>
      <c r="BM112" s="100">
        <f>SUMIF('Combined B-Piece P&amp;I CF'!$A:$A,BM$6,INDEX('Combined B-Piece P&amp;I CF'!$BN:$CN,0,MATCH($B112,'Combined B-Piece P&amp;I CF'!$BN$7:$CN$7,0)))</f>
        <v>0</v>
      </c>
      <c r="BN112" s="100">
        <f>SUMIF('Combined B-Piece P&amp;I CF'!$A:$A,BN$6,INDEX('Combined B-Piece P&amp;I CF'!$BN:$CN,0,MATCH($B112,'Combined B-Piece P&amp;I CF'!$BN$7:$CN$7,0)))</f>
        <v>0</v>
      </c>
      <c r="BO112" s="100">
        <f>SUMIF('Combined B-Piece P&amp;I CF'!$A:$A,BO$6,INDEX('Combined B-Piece P&amp;I CF'!$BN:$CN,0,MATCH($B112,'Combined B-Piece P&amp;I CF'!$BN$7:$CN$7,0)))</f>
        <v>0</v>
      </c>
      <c r="BP112" s="100">
        <f>SUMIF('Combined B-Piece P&amp;I CF'!$A:$A,BP$6,INDEX('Combined B-Piece P&amp;I CF'!$BN:$CN,0,MATCH($B112,'Combined B-Piece P&amp;I CF'!$BN$7:$CN$7,0)))</f>
        <v>0</v>
      </c>
      <c r="BQ112" s="100">
        <f>SUMIF('Combined B-Piece P&amp;I CF'!$A:$A,BQ$6,INDEX('Combined B-Piece P&amp;I CF'!$BN:$CN,0,MATCH($B112,'Combined B-Piece P&amp;I CF'!$BN$7:$CN$7,0)))</f>
        <v>0</v>
      </c>
      <c r="BR112" s="100">
        <f>SUMIF('Combined B-Piece P&amp;I CF'!$A:$A,BR$6,INDEX('Combined B-Piece P&amp;I CF'!$BN:$CN,0,MATCH($B112,'Combined B-Piece P&amp;I CF'!$BN$7:$CN$7,0)))</f>
        <v>0</v>
      </c>
      <c r="BS112" s="100">
        <f>SUMIF('Combined B-Piece P&amp;I CF'!$A:$A,BS$6,INDEX('Combined B-Piece P&amp;I CF'!$BN:$CN,0,MATCH($B112,'Combined B-Piece P&amp;I CF'!$BN$7:$CN$7,0)))</f>
        <v>0</v>
      </c>
      <c r="BT112" s="100">
        <f>SUMIF('Combined B-Piece P&amp;I CF'!$A:$A,BT$6,INDEX('Combined B-Piece P&amp;I CF'!$BN:$CN,0,MATCH($B112,'Combined B-Piece P&amp;I CF'!$BN$7:$CN$7,0)))</f>
        <v>0</v>
      </c>
      <c r="BU112" s="100">
        <f>SUMIF('Combined B-Piece P&amp;I CF'!$A:$A,BU$6,INDEX('Combined B-Piece P&amp;I CF'!$BN:$CN,0,MATCH($B112,'Combined B-Piece P&amp;I CF'!$BN$7:$CN$7,0)))</f>
        <v>0</v>
      </c>
      <c r="BV112" s="100">
        <f>SUMIF('Combined B-Piece P&amp;I CF'!$A:$A,BV$6,INDEX('Combined B-Piece P&amp;I CF'!$BN:$CN,0,MATCH($B112,'Combined B-Piece P&amp;I CF'!$BN$7:$CN$7,0)))</f>
        <v>0</v>
      </c>
      <c r="BW112" s="100">
        <f>SUMIF('Combined B-Piece P&amp;I CF'!$A:$A,BW$6,INDEX('Combined B-Piece P&amp;I CF'!$BN:$CN,0,MATCH($B112,'Combined B-Piece P&amp;I CF'!$BN$7:$CN$7,0)))</f>
        <v>0</v>
      </c>
      <c r="BX112" s="100">
        <f>SUMIF('Combined B-Piece P&amp;I CF'!$A:$A,BX$6,INDEX('Combined B-Piece P&amp;I CF'!$BN:$CN,0,MATCH($B112,'Combined B-Piece P&amp;I CF'!$BN$7:$CN$7,0)))</f>
        <v>0</v>
      </c>
      <c r="BY112" s="100">
        <f>SUMIF('Combined B-Piece P&amp;I CF'!$A:$A,BY$6,INDEX('Combined B-Piece P&amp;I CF'!$BN:$CN,0,MATCH($B112,'Combined B-Piece P&amp;I CF'!$BN$7:$CN$7,0)))</f>
        <v>0</v>
      </c>
      <c r="BZ112" s="100">
        <f>SUMIF('Combined B-Piece P&amp;I CF'!$A:$A,BZ$6,INDEX('Combined B-Piece P&amp;I CF'!$BN:$CN,0,MATCH($B112,'Combined B-Piece P&amp;I CF'!$BN$7:$CN$7,0)))</f>
        <v>0</v>
      </c>
      <c r="CA112" s="100">
        <f>SUMIF('Combined B-Piece P&amp;I CF'!$A:$A,CA$6,INDEX('Combined B-Piece P&amp;I CF'!$BN:$CN,0,MATCH($B112,'Combined B-Piece P&amp;I CF'!$BN$7:$CN$7,0)))</f>
        <v>0</v>
      </c>
      <c r="CB112" s="100">
        <f>SUMIF('Combined B-Piece P&amp;I CF'!$A:$A,CB$6,INDEX('Combined B-Piece P&amp;I CF'!$BN:$CN,0,MATCH($B112,'Combined B-Piece P&amp;I CF'!$BN$7:$CN$7,0)))</f>
        <v>0</v>
      </c>
      <c r="CC112" s="100">
        <f>SUMIF('Combined B-Piece P&amp;I CF'!$A:$A,CC$6,INDEX('Combined B-Piece P&amp;I CF'!$BN:$CN,0,MATCH($B112,'Combined B-Piece P&amp;I CF'!$BN$7:$CN$7,0)))</f>
        <v>0</v>
      </c>
      <c r="CD112" s="100">
        <f>SUMIF('Combined B-Piece P&amp;I CF'!$A:$A,CD$6,INDEX('Combined B-Piece P&amp;I CF'!$BN:$CN,0,MATCH($B112,'Combined B-Piece P&amp;I CF'!$BN$7:$CN$7,0)))</f>
        <v>0</v>
      </c>
      <c r="CE112" s="100">
        <f>SUMIF('Combined B-Piece P&amp;I CF'!$A:$A,CE$6,INDEX('Combined B-Piece P&amp;I CF'!$BN:$CN,0,MATCH($B112,'Combined B-Piece P&amp;I CF'!$BN$7:$CN$7,0)))</f>
        <v>0</v>
      </c>
      <c r="CF112" s="100">
        <f>SUMIF('Combined B-Piece P&amp;I CF'!$A:$A,CF$6,INDEX('Combined B-Piece P&amp;I CF'!$BN:$CN,0,MATCH($B112,'Combined B-Piece P&amp;I CF'!$BN$7:$CN$7,0)))</f>
        <v>0</v>
      </c>
      <c r="CG112" s="100">
        <f>SUMIF('Combined B-Piece P&amp;I CF'!$A:$A,CG$6,INDEX('Combined B-Piece P&amp;I CF'!$BN:$CN,0,MATCH($B112,'Combined B-Piece P&amp;I CF'!$BN$7:$CN$7,0)))</f>
        <v>0</v>
      </c>
      <c r="CH112" s="100">
        <f>SUMIF('Combined B-Piece P&amp;I CF'!$A:$A,CH$6,INDEX('Combined B-Piece P&amp;I CF'!$BN:$CN,0,MATCH($B112,'Combined B-Piece P&amp;I CF'!$BN$7:$CN$7,0)))</f>
        <v>0</v>
      </c>
      <c r="CI112" s="100">
        <f>SUMIF('Combined B-Piece P&amp;I CF'!$A:$A,CI$6,INDEX('Combined B-Piece P&amp;I CF'!$BN:$CN,0,MATCH($B112,'Combined B-Piece P&amp;I CF'!$BN$7:$CN$7,0)))</f>
        <v>0</v>
      </c>
      <c r="CJ112" s="100">
        <f>SUMIF('Combined B-Piece P&amp;I CF'!$A:$A,CJ$6,INDEX('Combined B-Piece P&amp;I CF'!$BN:$CN,0,MATCH($B112,'Combined B-Piece P&amp;I CF'!$BN$7:$CN$7,0)))</f>
        <v>0</v>
      </c>
      <c r="CK112" s="100">
        <f>SUMIF('Combined B-Piece P&amp;I CF'!$A:$A,CK$6,INDEX('Combined B-Piece P&amp;I CF'!$BN:$CN,0,MATCH($B112,'Combined B-Piece P&amp;I CF'!$BN$7:$CN$7,0)))</f>
        <v>0</v>
      </c>
      <c r="CL112" s="100">
        <f>SUMIF('Combined B-Piece P&amp;I CF'!$A:$A,CL$6,INDEX('Combined B-Piece P&amp;I CF'!$BN:$CN,0,MATCH($B112,'Combined B-Piece P&amp;I CF'!$BN$7:$CN$7,0)))</f>
        <v>0</v>
      </c>
      <c r="CM112" s="100">
        <f>SUMIF('Combined B-Piece P&amp;I CF'!$A:$A,CM$6,INDEX('Combined B-Piece P&amp;I CF'!$BN:$CN,0,MATCH($B112,'Combined B-Piece P&amp;I CF'!$BN$7:$CN$7,0)))</f>
        <v>0</v>
      </c>
      <c r="CN112" s="100">
        <f>SUMIF('Combined B-Piece P&amp;I CF'!$A:$A,CN$6,INDEX('Combined B-Piece P&amp;I CF'!$BN:$CN,0,MATCH($B112,'Combined B-Piece P&amp;I CF'!$BN$7:$CN$7,0)))</f>
        <v>0</v>
      </c>
      <c r="CO112" s="100">
        <f>SUMIF('Combined B-Piece P&amp;I CF'!$A:$A,CO$6,INDEX('Combined B-Piece P&amp;I CF'!$BN:$CN,0,MATCH($B112,'Combined B-Piece P&amp;I CF'!$BN$7:$CN$7,0)))</f>
        <v>0</v>
      </c>
      <c r="CP112" s="100">
        <f>SUMIF('Combined B-Piece P&amp;I CF'!$A:$A,CP$6,INDEX('Combined B-Piece P&amp;I CF'!$BN:$CN,0,MATCH($B112,'Combined B-Piece P&amp;I CF'!$BN$7:$CN$7,0)))</f>
        <v>0</v>
      </c>
      <c r="CQ112" s="100">
        <f>SUMIF('Combined B-Piece P&amp;I CF'!$A:$A,CQ$6,INDEX('Combined B-Piece P&amp;I CF'!$BN:$CN,0,MATCH($B112,'Combined B-Piece P&amp;I CF'!$BN$7:$CN$7,0)))</f>
        <v>0</v>
      </c>
      <c r="CR112" s="100">
        <f>SUMIF('Combined B-Piece P&amp;I CF'!$A:$A,CR$6,INDEX('Combined B-Piece P&amp;I CF'!$BN:$CN,0,MATCH($B112,'Combined B-Piece P&amp;I CF'!$BN$7:$CN$7,0)))</f>
        <v>0</v>
      </c>
      <c r="CS112" s="100">
        <f>SUMIF('Combined B-Piece P&amp;I CF'!$A:$A,CS$6,INDEX('Combined B-Piece P&amp;I CF'!$BN:$CN,0,MATCH($B112,'Combined B-Piece P&amp;I CF'!$BN$7:$CN$7,0)))</f>
        <v>0</v>
      </c>
      <c r="CT112" s="100">
        <f>SUMIF('Combined B-Piece P&amp;I CF'!$A:$A,CT$6,INDEX('Combined B-Piece P&amp;I CF'!$BN:$CN,0,MATCH($B112,'Combined B-Piece P&amp;I CF'!$BN$7:$CN$7,0)))</f>
        <v>0</v>
      </c>
      <c r="CU112" s="100">
        <f>SUMIF('Combined B-Piece P&amp;I CF'!$A:$A,CU$6,INDEX('Combined B-Piece P&amp;I CF'!$BN:$CN,0,MATCH($B112,'Combined B-Piece P&amp;I CF'!$BN$7:$CN$7,0)))</f>
        <v>0</v>
      </c>
      <c r="CV112" s="100">
        <f>SUMIF('Combined B-Piece P&amp;I CF'!$A:$A,CV$6,INDEX('Combined B-Piece P&amp;I CF'!$BN:$CN,0,MATCH($B112,'Combined B-Piece P&amp;I CF'!$BN$7:$CN$7,0)))</f>
        <v>0</v>
      </c>
      <c r="CW112" s="100">
        <f>SUMIF('Combined B-Piece P&amp;I CF'!$A:$A,CW$6,INDEX('Combined B-Piece P&amp;I CF'!$BN:$CN,0,MATCH($B112,'Combined B-Piece P&amp;I CF'!$BN$7:$CN$7,0)))</f>
        <v>0</v>
      </c>
      <c r="CX112" s="100">
        <f>SUMIF('Combined B-Piece P&amp;I CF'!$A:$A,CX$6,INDEX('Combined B-Piece P&amp;I CF'!$BN:$CN,0,MATCH($B112,'Combined B-Piece P&amp;I CF'!$BN$7:$CN$7,0)))</f>
        <v>0</v>
      </c>
      <c r="CY112" s="100">
        <f>SUMIF('Combined B-Piece P&amp;I CF'!$A:$A,CY$6,INDEX('Combined B-Piece P&amp;I CF'!$BN:$CN,0,MATCH($B112,'Combined B-Piece P&amp;I CF'!$BN$7:$CN$7,0)))</f>
        <v>0</v>
      </c>
      <c r="CZ112" s="100">
        <f>SUMIF('Combined B-Piece P&amp;I CF'!$A:$A,CZ$6,INDEX('Combined B-Piece P&amp;I CF'!$BN:$CN,0,MATCH($B112,'Combined B-Piece P&amp;I CF'!$BN$7:$CN$7,0)))</f>
        <v>0</v>
      </c>
      <c r="DA112" s="100">
        <f>SUMIF('Combined B-Piece P&amp;I CF'!$A:$A,DA$6,INDEX('Combined B-Piece P&amp;I CF'!$BN:$CN,0,MATCH($B112,'Combined B-Piece P&amp;I CF'!$BN$7:$CN$7,0)))</f>
        <v>0</v>
      </c>
      <c r="DB112" s="100">
        <f>SUMIF('Combined B-Piece P&amp;I CF'!$A:$A,DB$6,INDEX('Combined B-Piece P&amp;I CF'!$BN:$CN,0,MATCH($B112,'Combined B-Piece P&amp;I CF'!$BN$7:$CN$7,0)))</f>
        <v>0</v>
      </c>
      <c r="DC112" s="100">
        <f>SUMIF('Combined B-Piece P&amp;I CF'!$A:$A,DC$6,INDEX('Combined B-Piece P&amp;I CF'!$BN:$CN,0,MATCH($B112,'Combined B-Piece P&amp;I CF'!$BN$7:$CN$7,0)))</f>
        <v>0</v>
      </c>
      <c r="DD112" s="100">
        <f>SUMIF('Combined B-Piece P&amp;I CF'!$A:$A,DD$6,INDEX('Combined B-Piece P&amp;I CF'!$BN:$CN,0,MATCH($B112,'Combined B-Piece P&amp;I CF'!$BN$7:$CN$7,0)))</f>
        <v>9814131.7200000007</v>
      </c>
      <c r="DE112" s="100">
        <f>SUMIF('Combined B-Piece P&amp;I CF'!$A:$A,DE$6,INDEX('Combined B-Piece P&amp;I CF'!$BN:$CN,0,MATCH($B112,'Combined B-Piece P&amp;I CF'!$BN$7:$CN$7,0)))</f>
        <v>0</v>
      </c>
      <c r="DF112" s="100">
        <f>SUMIF('Combined B-Piece P&amp;I CF'!$A:$A,DF$6,INDEX('Combined B-Piece P&amp;I CF'!$BN:$CN,0,MATCH($B112,'Combined B-Piece P&amp;I CF'!$BN$7:$CN$7,0)))</f>
        <v>0</v>
      </c>
      <c r="DG112" s="100">
        <f>SUMIF('Combined B-Piece P&amp;I CF'!$A:$A,DG$6,INDEX('Combined B-Piece P&amp;I CF'!$BN:$CN,0,MATCH($B112,'Combined B-Piece P&amp;I CF'!$BN$7:$CN$7,0)))</f>
        <v>0</v>
      </c>
      <c r="DH112" s="100">
        <f>SUMIF('Combined B-Piece P&amp;I CF'!$A:$A,DH$6,INDEX('Combined B-Piece P&amp;I CF'!$BN:$CN,0,MATCH($B112,'Combined B-Piece P&amp;I CF'!$BN$7:$CN$7,0)))</f>
        <v>0</v>
      </c>
      <c r="DI112" s="100">
        <f>SUMIF('Combined B-Piece P&amp;I CF'!$A:$A,DI$6,INDEX('Combined B-Piece P&amp;I CF'!$BN:$CN,0,MATCH($B112,'Combined B-Piece P&amp;I CF'!$BN$7:$CN$7,0)))</f>
        <v>0</v>
      </c>
      <c r="DJ112" s="100">
        <f>SUMIF('Combined B-Piece P&amp;I CF'!$A:$A,DJ$6,INDEX('Combined B-Piece P&amp;I CF'!$BN:$CN,0,MATCH($B112,'Combined B-Piece P&amp;I CF'!$BN$7:$CN$7,0)))</f>
        <v>0</v>
      </c>
      <c r="DK112" s="100">
        <f>SUMIF('Combined B-Piece P&amp;I CF'!$A:$A,DK$6,INDEX('Combined B-Piece P&amp;I CF'!$BN:$CN,0,MATCH($B112,'Combined B-Piece P&amp;I CF'!$BN$7:$CN$7,0)))</f>
        <v>0</v>
      </c>
      <c r="DL112" s="100">
        <f>SUMIF('Combined B-Piece P&amp;I CF'!$A:$A,DL$6,INDEX('Combined B-Piece P&amp;I CF'!$BN:$CN,0,MATCH($B112,'Combined B-Piece P&amp;I CF'!$BN$7:$CN$7,0)))</f>
        <v>0</v>
      </c>
      <c r="DM112" s="100">
        <f>SUMIF('Combined B-Piece P&amp;I CF'!$A:$A,DM$6,INDEX('Combined B-Piece P&amp;I CF'!$BN:$CN,0,MATCH($B112,'Combined B-Piece P&amp;I CF'!$BN$7:$CN$7,0)))</f>
        <v>0</v>
      </c>
      <c r="DN112" s="100">
        <f>SUMIF('Combined B-Piece P&amp;I CF'!$A:$A,DN$6,INDEX('Combined B-Piece P&amp;I CF'!$BN:$CN,0,MATCH($B112,'Combined B-Piece P&amp;I CF'!$BN$7:$CN$7,0)))</f>
        <v>-153383.56</v>
      </c>
      <c r="DO112" s="100">
        <f>SUMIF('Combined B-Piece P&amp;I CF'!$A:$A,DO$6,INDEX('Combined B-Piece P&amp;I CF'!$BN:$CN,0,MATCH($B112,'Combined B-Piece P&amp;I CF'!$BN$7:$CN$7,0)))</f>
        <v>0</v>
      </c>
      <c r="DP112" s="100">
        <f>SUMIF('Combined B-Piece P&amp;I CF'!$A:$A,DP$6,INDEX('Combined B-Piece P&amp;I CF'!$BN:$CN,0,MATCH($B112,'Combined B-Piece P&amp;I CF'!$BN$7:$CN$7,0)))</f>
        <v>0</v>
      </c>
      <c r="DQ112" s="100">
        <f>SUMIF('Combined B-Piece P&amp;I CF'!$A:$A,DQ$6,INDEX('Combined B-Piece P&amp;I CF'!$BN:$CN,0,MATCH($B112,'Combined B-Piece P&amp;I CF'!$BN$7:$CN$7,0)))</f>
        <v>0</v>
      </c>
      <c r="DR112" s="100">
        <f>SUMIF('Combined B-Piece P&amp;I CF'!$A:$A,DR$6,INDEX('Combined B-Piece P&amp;I CF'!$BN:$CN,0,MATCH($B112,'Combined B-Piece P&amp;I CF'!$BN$7:$CN$7,0)))</f>
        <v>0</v>
      </c>
      <c r="DS112" s="100">
        <f>SUMIF('Combined B-Piece P&amp;I CF'!$A:$A,DS$6,INDEX('Combined B-Piece P&amp;I CF'!$BN:$CN,0,MATCH($B112,'Combined B-Piece P&amp;I CF'!$BN$7:$CN$7,0)))</f>
        <v>0</v>
      </c>
      <c r="DT112" s="100">
        <f>SUMIF('Combined B-Piece P&amp;I CF'!$A:$A,DT$6,INDEX('Combined B-Piece P&amp;I CF'!$BN:$CN,0,MATCH($B112,'Combined B-Piece P&amp;I CF'!$BN$7:$CN$7,0)))</f>
        <v>0</v>
      </c>
      <c r="DU112" s="100">
        <f>SUMIF('Combined B-Piece P&amp;I CF'!$A:$A,DU$6,INDEX('Combined B-Piece P&amp;I CF'!$BN:$CN,0,MATCH($B112,'Combined B-Piece P&amp;I CF'!$BN$7:$CN$7,0)))</f>
        <v>8753.01</v>
      </c>
      <c r="DV112" s="100">
        <f>SUMIF('Combined B-Piece P&amp;I CF'!$A:$A,DV$6,INDEX('Combined B-Piece P&amp;I CF'!$BN:$CN,0,MATCH($B112,'Combined B-Piece P&amp;I CF'!$BN$7:$CN$7,0)))</f>
        <v>0</v>
      </c>
      <c r="DW112" s="100">
        <f>SUMIF('Combined B-Piece P&amp;I CF'!$A:$A,DW$6,INDEX('Combined B-Piece P&amp;I CF'!$BN:$CN,0,MATCH($B112,'Combined B-Piece P&amp;I CF'!$BN$7:$CN$7,0)))</f>
        <v>0</v>
      </c>
      <c r="DX112" s="100">
        <f>SUMIF('Combined B-Piece P&amp;I CF'!$A:$A,DX$6,INDEX('Combined B-Piece P&amp;I CF'!$BN:$CN,0,MATCH($B112,'Combined B-Piece P&amp;I CF'!$BN$7:$CN$7,0)))</f>
        <v>0</v>
      </c>
      <c r="DY112" s="100">
        <f>SUMIF('Combined B-Piece P&amp;I CF'!$A:$A,DY$6,INDEX('Combined B-Piece P&amp;I CF'!$BN:$CN,0,MATCH($B112,'Combined B-Piece P&amp;I CF'!$BN$7:$CN$7,0)))</f>
        <v>0</v>
      </c>
      <c r="DZ112" s="100">
        <f>SUMIF('Combined B-Piece P&amp;I CF'!$A:$A,DZ$6,INDEX('Combined B-Piece P&amp;I CF'!$BN:$CN,0,MATCH($B112,'Combined B-Piece P&amp;I CF'!$BN$7:$CN$7,0)))</f>
        <v>0</v>
      </c>
      <c r="EA112" s="100">
        <f>SUMIF('Combined B-Piece P&amp;I CF'!$A:$A,EA$6,INDEX('Combined B-Piece P&amp;I CF'!$BN:$CN,0,MATCH($B112,'Combined B-Piece P&amp;I CF'!$BN$7:$CN$7,0)))</f>
        <v>0</v>
      </c>
      <c r="EB112" s="100">
        <f>SUMIF('Combined B-Piece P&amp;I CF'!$A:$A,EB$6,INDEX('Combined B-Piece P&amp;I CF'!$BN:$CN,0,MATCH($B112,'Combined B-Piece P&amp;I CF'!$BN$7:$CN$7,0)))</f>
        <v>0</v>
      </c>
      <c r="EC112" s="100">
        <f>SUMIF('Combined B-Piece P&amp;I CF'!$A:$A,EC$6,INDEX('Combined B-Piece P&amp;I CF'!$BN:$CN,0,MATCH($B112,'Combined B-Piece P&amp;I CF'!$BN$7:$CN$7,0)))</f>
        <v>0</v>
      </c>
      <c r="ED112" s="100">
        <f>SUMIF('Combined B-Piece P&amp;I CF'!$A:$A,ED$6,INDEX('Combined B-Piece P&amp;I CF'!$BN:$CN,0,MATCH($B112,'Combined B-Piece P&amp;I CF'!$BN$7:$CN$7,0)))</f>
        <v>0</v>
      </c>
      <c r="EE112" s="100">
        <f>SUMIF('Combined B-Piece P&amp;I CF'!$A:$A,EE$6,INDEX('Combined B-Piece P&amp;I CF'!$BN:$CN,0,MATCH($B112,'Combined B-Piece P&amp;I CF'!$BN$7:$CN$7,0)))</f>
        <v>0</v>
      </c>
      <c r="EF112" s="100">
        <f>SUMIF('Combined B-Piece P&amp;I CF'!$A:$A,EF$6,INDEX('Combined B-Piece P&amp;I CF'!$BN:$CN,0,MATCH($B112,'Combined B-Piece P&amp;I CF'!$BN$7:$CN$7,0)))</f>
        <v>0</v>
      </c>
      <c r="EG112" s="100">
        <f>SUMIF('Combined B-Piece P&amp;I CF'!$A:$A,EG$6,INDEX('Combined B-Piece P&amp;I CF'!$BN:$CN,0,MATCH($B112,'Combined B-Piece P&amp;I CF'!$BN$7:$CN$7,0)))</f>
        <v>0</v>
      </c>
      <c r="EH112" s="100">
        <f>SUMIF('Combined B-Piece P&amp;I CF'!$A:$A,EH$6,INDEX('Combined B-Piece P&amp;I CF'!$BN:$CN,0,MATCH($B112,'Combined B-Piece P&amp;I CF'!$BN$7:$CN$7,0)))</f>
        <v>0</v>
      </c>
      <c r="EI112" s="100">
        <f>SUMIF('Combined B-Piece P&amp;I CF'!$A:$A,EI$6,INDEX('Combined B-Piece P&amp;I CF'!$BN:$CN,0,MATCH($B112,'Combined B-Piece P&amp;I CF'!$BN$7:$CN$7,0)))</f>
        <v>0</v>
      </c>
      <c r="EJ112" s="100">
        <f>SUMIF('Combined B-Piece P&amp;I CF'!$A:$A,EJ$6,INDEX('Combined B-Piece P&amp;I CF'!$BN:$CN,0,MATCH($B112,'Combined B-Piece P&amp;I CF'!$BN$7:$CN$7,0)))</f>
        <v>0</v>
      </c>
      <c r="EK112" s="100">
        <f>SUMIF('Combined B-Piece P&amp;I CF'!$A:$A,EK$6,INDEX('Combined B-Piece P&amp;I CF'!$BN:$CN,0,MATCH($B112,'Combined B-Piece P&amp;I CF'!$BN$7:$CN$7,0)))</f>
        <v>0</v>
      </c>
      <c r="EL112" s="100">
        <f>SUMIF('Combined B-Piece P&amp;I CF'!$A:$A,EL$6,INDEX('Combined B-Piece P&amp;I CF'!$BN:$CN,0,MATCH($B112,'Combined B-Piece P&amp;I CF'!$BN$7:$CN$7,0)))</f>
        <v>0</v>
      </c>
      <c r="EM112" s="100">
        <f>SUMIF('Combined B-Piece P&amp;I CF'!$A:$A,EM$6,INDEX('Combined B-Piece P&amp;I CF'!$BN:$CN,0,MATCH($B112,'Combined B-Piece P&amp;I CF'!$BN$7:$CN$7,0)))</f>
        <v>0</v>
      </c>
      <c r="EN112" s="100">
        <f>SUMIF('Combined B-Piece P&amp;I CF'!$A:$A,EN$6,INDEX('Combined B-Piece P&amp;I CF'!$BN:$CN,0,MATCH($B112,'Combined B-Piece P&amp;I CF'!$BN$7:$CN$7,0)))</f>
        <v>0</v>
      </c>
      <c r="EO112" s="100">
        <f>SUMIF('Combined B-Piece P&amp;I CF'!$A:$A,EO$6,INDEX('Combined B-Piece P&amp;I CF'!$BN:$CN,0,MATCH($B112,'Combined B-Piece P&amp;I CF'!$BN$7:$CN$7,0)))</f>
        <v>215772.273000121</v>
      </c>
      <c r="EP112" s="100">
        <f>SUMIF('Combined B-Piece P&amp;I CF'!$A:$A,EP$6,INDEX('Combined B-Piece P&amp;I CF'!$BN:$CN,0,MATCH($B112,'Combined B-Piece P&amp;I CF'!$BN$7:$CN$7,0)))</f>
        <v>0</v>
      </c>
      <c r="EQ112" s="100">
        <f>SUMIF('Combined B-Piece P&amp;I CF'!$A:$A,EQ$6,INDEX('Combined B-Piece P&amp;I CF'!$BN:$CN,0,MATCH($B112,'Combined B-Piece P&amp;I CF'!$BN$7:$CN$7,0)))</f>
        <v>0</v>
      </c>
      <c r="ER112" s="100">
        <f>SUMIF('Combined B-Piece P&amp;I CF'!$A:$A,ER$6,INDEX('Combined B-Piece P&amp;I CF'!$BN:$CN,0,MATCH($B112,'Combined B-Piece P&amp;I CF'!$BN$7:$CN$7,0)))</f>
        <v>0</v>
      </c>
      <c r="ES112" s="100">
        <f>SUMIF('Combined B-Piece P&amp;I CF'!$A:$A,ES$6,INDEX('Combined B-Piece P&amp;I CF'!$BN:$CN,0,MATCH($B112,'Combined B-Piece P&amp;I CF'!$BN$7:$CN$7,0)))</f>
        <v>595211.42513236403</v>
      </c>
      <c r="ET112" s="100">
        <f>SUMIF('Combined B-Piece P&amp;I CF'!$A:$A,ET$6,INDEX('Combined B-Piece P&amp;I CF'!$BN:$CN,0,MATCH($B112,'Combined B-Piece P&amp;I CF'!$BN$7:$CN$7,0)))</f>
        <v>0</v>
      </c>
      <c r="EU112" s="100">
        <f>SUMIF('Combined B-Piece P&amp;I CF'!$A:$A,EU$6,INDEX('Combined B-Piece P&amp;I CF'!$BN:$CN,0,MATCH($B112,'Combined B-Piece P&amp;I CF'!$BN$7:$CN$7,0)))</f>
        <v>0</v>
      </c>
      <c r="EV112" s="100">
        <f>SUMIF('Combined B-Piece P&amp;I CF'!$A:$A,EV$6,INDEX('Combined B-Piece P&amp;I CF'!$BN:$CN,0,MATCH($B112,'Combined B-Piece P&amp;I CF'!$BN$7:$CN$7,0)))</f>
        <v>0</v>
      </c>
      <c r="EW112" s="100">
        <f>SUMIF('Combined B-Piece P&amp;I CF'!$A:$A,EW$6,INDEX('Combined B-Piece P&amp;I CF'!$BN:$CN,0,MATCH($B112,'Combined B-Piece P&amp;I CF'!$BN$7:$CN$7,0)))</f>
        <v>0</v>
      </c>
      <c r="EX112" s="100">
        <f>SUMIF('Combined B-Piece P&amp;I CF'!$A:$A,EX$6,INDEX('Combined B-Piece P&amp;I CF'!$BN:$CN,0,MATCH($B112,'Combined B-Piece P&amp;I CF'!$BN$7:$CN$7,0)))</f>
        <v>0</v>
      </c>
      <c r="EY112" s="100">
        <f>SUMIF('Combined B-Piece P&amp;I CF'!$A:$A,EY$6,INDEX('Combined B-Piece P&amp;I CF'!$BN:$CN,0,MATCH($B112,'Combined B-Piece P&amp;I CF'!$BN$7:$CN$7,0)))</f>
        <v>0</v>
      </c>
      <c r="EZ112" s="100">
        <f>SUMIF('Combined B-Piece P&amp;I CF'!$A:$A,EZ$6,INDEX('Combined B-Piece P&amp;I CF'!$BN:$CN,0,MATCH($B112,'Combined B-Piece P&amp;I CF'!$BN$7:$CN$7,0)))</f>
        <v>0</v>
      </c>
      <c r="FA112" s="100">
        <f>SUMIF('Combined B-Piece P&amp;I CF'!$A:$A,FA$6,INDEX('Combined B-Piece P&amp;I CF'!$BN:$CN,0,MATCH($B112,'Combined B-Piece P&amp;I CF'!$BN$7:$CN$7,0)))</f>
        <v>0</v>
      </c>
      <c r="FB112" s="100">
        <f>SUMIF('Combined B-Piece P&amp;I CF'!$A:$A,FB$6,INDEX('Combined B-Piece P&amp;I CF'!$BN:$CN,0,MATCH($B112,'Combined B-Piece P&amp;I CF'!$BN$7:$CN$7,0)))</f>
        <v>0</v>
      </c>
      <c r="FC112" s="100">
        <f>SUMIF('Combined B-Piece P&amp;I CF'!$A:$A,FC$6,INDEX('Combined B-Piece P&amp;I CF'!$BN:$CN,0,MATCH($B112,'Combined B-Piece P&amp;I CF'!$BN$7:$CN$7,0)))</f>
        <v>0</v>
      </c>
      <c r="FD112" s="100">
        <f>SUMIF('Combined B-Piece P&amp;I CF'!$A:$A,FD$6,INDEX('Combined B-Piece P&amp;I CF'!$BN:$CN,0,MATCH($B112,'Combined B-Piece P&amp;I CF'!$BN$7:$CN$7,0)))</f>
        <v>0</v>
      </c>
      <c r="FE112" s="100">
        <f>SUMIF('Combined B-Piece P&amp;I CF'!$A:$A,FE$6,INDEX('Combined B-Piece P&amp;I CF'!$BN:$CN,0,MATCH($B112,'Combined B-Piece P&amp;I CF'!$BN$7:$CN$7,0)))</f>
        <v>602615.63165783905</v>
      </c>
      <c r="FF112" s="100">
        <f>SUMIF('Combined B-Piece P&amp;I CF'!$A:$A,FF$6,INDEX('Combined B-Piece P&amp;I CF'!$BN:$CN,0,MATCH($B112,'Combined B-Piece P&amp;I CF'!$BN$7:$CN$7,0)))</f>
        <v>0</v>
      </c>
      <c r="FG112" s="100">
        <f>SUMIF('Combined B-Piece P&amp;I CF'!$A:$A,FG$6,INDEX('Combined B-Piece P&amp;I CF'!$BN:$CN,0,MATCH($B112,'Combined B-Piece P&amp;I CF'!$BN$7:$CN$7,0)))</f>
        <v>13946884.466666671</v>
      </c>
      <c r="FH112" s="100">
        <f>SUMIF('Combined B-Piece P&amp;I CF'!$A:$A,FH$6,INDEX('Combined B-Piece P&amp;I CF'!$BN:$CN,0,MATCH($B112,'Combined B-Piece P&amp;I CF'!$BN$7:$CN$7,0)))</f>
        <v>0</v>
      </c>
      <c r="FI112" s="100">
        <f>SUMIF('Combined B-Piece P&amp;I CF'!$A:$A,FI$6,INDEX('Combined B-Piece P&amp;I CF'!$BN:$CN,0,MATCH($B112,'Combined B-Piece P&amp;I CF'!$BN$7:$CN$7,0)))</f>
        <v>0</v>
      </c>
      <c r="FJ112" s="100">
        <f>SUMIF('Combined B-Piece P&amp;I CF'!$A:$A,FJ$6,INDEX('Combined B-Piece P&amp;I CF'!$BN:$CN,0,MATCH($B112,'Combined B-Piece P&amp;I CF'!$BN$7:$CN$7,0)))</f>
        <v>0</v>
      </c>
      <c r="FK112" s="100">
        <f>SUMIF('Combined B-Piece P&amp;I CF'!$A:$A,FK$6,INDEX('Combined B-Piece P&amp;I CF'!$BN:$CN,0,MATCH($B112,'Combined B-Piece P&amp;I CF'!$BN$7:$CN$7,0)))</f>
        <v>3284646.0847813338</v>
      </c>
      <c r="FL112" s="100">
        <f>SUMIF('Combined B-Piece P&amp;I CF'!$A:$A,FL$6,INDEX('Combined B-Piece P&amp;I CF'!$BN:$CN,0,MATCH($B112,'Combined B-Piece P&amp;I CF'!$BN$7:$CN$7,0)))</f>
        <v>0</v>
      </c>
      <c r="FM112" s="100">
        <f>SUMIF('Combined B-Piece P&amp;I CF'!$A:$A,FM$6,INDEX('Combined B-Piece P&amp;I CF'!$BN:$CN,0,MATCH($B112,'Combined B-Piece P&amp;I CF'!$BN$7:$CN$7,0)))</f>
        <v>0</v>
      </c>
      <c r="FN112" s="100">
        <f>SUMIF('Combined B-Piece P&amp;I CF'!$A:$A,FN$6,INDEX('Combined B-Piece P&amp;I CF'!$BN:$CN,0,MATCH($B112,'Combined B-Piece P&amp;I CF'!$BN$7:$CN$7,0)))</f>
        <v>0</v>
      </c>
      <c r="FO112" s="100">
        <f>SUMIF('Combined B-Piece P&amp;I CF'!$A:$A,FO$6,INDEX('Combined B-Piece P&amp;I CF'!$BN:$CN,0,MATCH($B112,'Combined B-Piece P&amp;I CF'!$BN$7:$CN$7,0)))</f>
        <v>0</v>
      </c>
      <c r="FP112" s="100">
        <f>SUMIF('Combined B-Piece P&amp;I CF'!$A:$A,FP$6,INDEX('Combined B-Piece P&amp;I CF'!$BN:$CN,0,MATCH($B112,'Combined B-Piece P&amp;I CF'!$BN$7:$CN$7,0)))</f>
        <v>0</v>
      </c>
      <c r="FQ112" s="100">
        <f>SUMIF('Combined B-Piece P&amp;I CF'!$A:$A,FQ$6,INDEX('Combined B-Piece P&amp;I CF'!$BN:$CN,0,MATCH($B112,'Combined B-Piece P&amp;I CF'!$BN$7:$CN$7,0)))</f>
        <v>11236212.313600941</v>
      </c>
      <c r="FR112" s="100">
        <f>SUMIF('Combined B-Piece P&amp;I CF'!$A:$A,FR$6,INDEX('Combined B-Piece P&amp;I CF'!$BN:$CN,0,MATCH($B112,'Combined B-Piece P&amp;I CF'!$BN$7:$CN$7,0)))</f>
        <v>0</v>
      </c>
      <c r="FS112" s="100">
        <f>SUMIF('Combined B-Piece P&amp;I CF'!$A:$A,FS$6,INDEX('Combined B-Piece P&amp;I CF'!$BN:$CN,0,MATCH($B112,'Combined B-Piece P&amp;I CF'!$BN$7:$CN$7,0)))</f>
        <v>0</v>
      </c>
      <c r="FT112" s="100">
        <f>SUMIF('Combined B-Piece P&amp;I CF'!$A:$A,FT$6,INDEX('Combined B-Piece P&amp;I CF'!$BN:$CN,0,MATCH($B112,'Combined B-Piece P&amp;I CF'!$BN$7:$CN$7,0)))</f>
        <v>0</v>
      </c>
      <c r="FU112" s="100">
        <f>SUMIF('Combined B-Piece P&amp;I CF'!$A:$A,FU$6,INDEX('Combined B-Piece P&amp;I CF'!$BN:$CN,0,MATCH($B112,'Combined B-Piece P&amp;I CF'!$BN$7:$CN$7,0)))</f>
        <v>0</v>
      </c>
      <c r="FV112" s="100">
        <f>SUMIF('Combined B-Piece P&amp;I CF'!$A:$A,FV$6,INDEX('Combined B-Piece P&amp;I CF'!$BN:$CN,0,MATCH($B112,'Combined B-Piece P&amp;I CF'!$BN$7:$CN$7,0)))</f>
        <v>0</v>
      </c>
      <c r="FW112" s="100">
        <f>SUMIF('Combined B-Piece P&amp;I CF'!$A:$A,FW$6,INDEX('Combined B-Piece P&amp;I CF'!$BN:$CN,0,MATCH($B112,'Combined B-Piece P&amp;I CF'!$BN$7:$CN$7,0)))</f>
        <v>0</v>
      </c>
      <c r="FX112" s="100">
        <f>SUMIF('Combined B-Piece P&amp;I CF'!$A:$A,FX$6,INDEX('Combined B-Piece P&amp;I CF'!$BN:$CN,0,MATCH($B112,'Combined B-Piece P&amp;I CF'!$BN$7:$CN$7,0)))</f>
        <v>0</v>
      </c>
      <c r="FY112" s="100">
        <f>SUMIF('Combined B-Piece P&amp;I CF'!$A:$A,FY$6,INDEX('Combined B-Piece P&amp;I CF'!$BN:$CN,0,MATCH($B112,'Combined B-Piece P&amp;I CF'!$BN$7:$CN$7,0)))</f>
        <v>0</v>
      </c>
      <c r="FZ112" s="100">
        <f>SUMIF('Combined B-Piece P&amp;I CF'!$A:$A,FZ$6,INDEX('Combined B-Piece P&amp;I CF'!$BN:$CN,0,MATCH($B112,'Combined B-Piece P&amp;I CF'!$BN$7:$CN$7,0)))</f>
        <v>0</v>
      </c>
      <c r="GA112" s="100">
        <f>SUMIF('Combined B-Piece P&amp;I CF'!$A:$A,GA$6,INDEX('Combined B-Piece P&amp;I CF'!$BN:$CN,0,MATCH($B112,'Combined B-Piece P&amp;I CF'!$BN$7:$CN$7,0)))</f>
        <v>0</v>
      </c>
      <c r="GB112" s="100">
        <f>SUMIF('Combined B-Piece P&amp;I CF'!$A:$A,GB$6,INDEX('Combined B-Piece P&amp;I CF'!$BN:$CN,0,MATCH($B112,'Combined B-Piece P&amp;I CF'!$BN$7:$CN$7,0)))</f>
        <v>6056136.8009295017</v>
      </c>
      <c r="GC112" s="100">
        <f>SUMIF('Combined B-Piece P&amp;I CF'!$A:$A,GC$6,INDEX('Combined B-Piece P&amp;I CF'!$BN:$CN,0,MATCH($B112,'Combined B-Piece P&amp;I CF'!$BN$7:$CN$7,0)))</f>
        <v>0</v>
      </c>
      <c r="GD112" s="100">
        <f>SUMIF('Combined B-Piece P&amp;I CF'!$A:$A,GD$6,INDEX('Combined B-Piece P&amp;I CF'!$BN:$CN,0,MATCH($B112,'Combined B-Piece P&amp;I CF'!$BN$7:$CN$7,0)))</f>
        <v>0</v>
      </c>
      <c r="GE112" s="100">
        <f>SUMIF('Combined B-Piece P&amp;I CF'!$A:$A,GE$6,INDEX('Combined B-Piece P&amp;I CF'!$BN:$CN,0,MATCH($B112,'Combined B-Piece P&amp;I CF'!$BN$7:$CN$7,0)))</f>
        <v>0</v>
      </c>
      <c r="GF112" s="100">
        <f>SUMIF('Combined B-Piece P&amp;I CF'!$A:$A,GF$6,INDEX('Combined B-Piece P&amp;I CF'!$BN:$CN,0,MATCH($B112,'Combined B-Piece P&amp;I CF'!$BN$7:$CN$7,0)))</f>
        <v>0</v>
      </c>
      <c r="GG112" s="100">
        <f>SUMIF('Combined B-Piece P&amp;I CF'!$A:$A,GG$6,INDEX('Combined B-Piece P&amp;I CF'!$BN:$CN,0,MATCH($B112,'Combined B-Piece P&amp;I CF'!$BN$7:$CN$7,0)))</f>
        <v>0</v>
      </c>
      <c r="GH112" s="100">
        <f>SUMIF('Combined B-Piece P&amp;I CF'!$A:$A,GH$6,INDEX('Combined B-Piece P&amp;I CF'!$BN:$CN,0,MATCH($B112,'Combined B-Piece P&amp;I CF'!$BN$7:$CN$7,0)))</f>
        <v>0</v>
      </c>
      <c r="GI112" s="100">
        <f>SUMIF('Combined B-Piece P&amp;I CF'!$A:$A,GI$6,INDEX('Combined B-Piece P&amp;I CF'!$BN:$CN,0,MATCH($B112,'Combined B-Piece P&amp;I CF'!$BN$7:$CN$7,0)))</f>
        <v>0</v>
      </c>
      <c r="GJ112" s="100">
        <f>SUMIF('Combined B-Piece P&amp;I CF'!$A:$A,GJ$6,INDEX('Combined B-Piece P&amp;I CF'!$BN:$CN,0,MATCH($B112,'Combined B-Piece P&amp;I CF'!$BN$7:$CN$7,0)))</f>
        <v>0</v>
      </c>
      <c r="GK112" s="100">
        <f>SUMIF('Combined B-Piece P&amp;I CF'!$A:$A,GK$6,INDEX('Combined B-Piece P&amp;I CF'!$BN:$CN,0,MATCH($B112,'Combined B-Piece P&amp;I CF'!$BN$7:$CN$7,0)))</f>
        <v>0</v>
      </c>
      <c r="GL112" s="100">
        <f>SUMIF('Combined B-Piece P&amp;I CF'!$A:$A,GL$6,INDEX('Combined B-Piece P&amp;I CF'!$BN:$CN,0,MATCH($B112,'Combined B-Piece P&amp;I CF'!$BN$7:$CN$7,0)))</f>
        <v>0</v>
      </c>
      <c r="GM112" s="100">
        <f>SUMIF('Combined B-Piece P&amp;I CF'!$A:$A,GM$6,INDEX('Combined B-Piece P&amp;I CF'!$BN:$CN,0,MATCH($B112,'Combined B-Piece P&amp;I CF'!$BN$7:$CN$7,0)))</f>
        <v>0</v>
      </c>
      <c r="GN112" s="100">
        <f>SUMIF('Combined B-Piece P&amp;I CF'!$A:$A,GN$6,INDEX('Combined B-Piece P&amp;I CF'!$BN:$CN,0,MATCH($B112,'Combined B-Piece P&amp;I CF'!$BN$7:$CN$7,0)))</f>
        <v>0</v>
      </c>
      <c r="GO112" s="100">
        <f>SUMIF('Combined B-Piece P&amp;I CF'!$A:$A,GO$6,INDEX('Combined B-Piece P&amp;I CF'!$BN:$CN,0,MATCH($B112,'Combined B-Piece P&amp;I CF'!$BN$7:$CN$7,0)))</f>
        <v>0</v>
      </c>
      <c r="GP112" s="100">
        <f>SUMIF('Combined B-Piece P&amp;I CF'!$A:$A,GP$6,INDEX('Combined B-Piece P&amp;I CF'!$BN:$CN,0,MATCH($B112,'Combined B-Piece P&amp;I CF'!$BN$7:$CN$7,0)))</f>
        <v>0</v>
      </c>
      <c r="GQ112" s="100">
        <f>SUMIF('Combined B-Piece P&amp;I CF'!$A:$A,GQ$6,INDEX('Combined B-Piece P&amp;I CF'!$BN:$CN,0,MATCH($B112,'Combined B-Piece P&amp;I CF'!$BN$7:$CN$7,0)))</f>
        <v>0</v>
      </c>
      <c r="GR112" s="100">
        <f>SUMIF('Combined B-Piece P&amp;I CF'!$A:$A,GR$6,INDEX('Combined B-Piece P&amp;I CF'!$BN:$CN,0,MATCH($B112,'Combined B-Piece P&amp;I CF'!$BN$7:$CN$7,0)))</f>
        <v>0</v>
      </c>
      <c r="GS112" s="100">
        <f>SUMIF('Combined B-Piece P&amp;I CF'!$A:$A,GS$6,INDEX('Combined B-Piece P&amp;I CF'!$BN:$CN,0,MATCH($B112,'Combined B-Piece P&amp;I CF'!$BN$7:$CN$7,0)))</f>
        <v>0</v>
      </c>
      <c r="GU112" s="85">
        <f t="shared" si="214"/>
        <v>0</v>
      </c>
      <c r="GV112" s="85">
        <f t="shared" si="214"/>
        <v>0</v>
      </c>
      <c r="GW112" s="85">
        <f t="shared" si="214"/>
        <v>0</v>
      </c>
      <c r="GX112" s="85">
        <f t="shared" si="214"/>
        <v>0</v>
      </c>
      <c r="GY112" s="85">
        <f t="shared" si="214"/>
        <v>0</v>
      </c>
      <c r="GZ112" s="85">
        <f t="shared" si="214"/>
        <v>0</v>
      </c>
      <c r="HA112" s="85">
        <f t="shared" si="214"/>
        <v>0</v>
      </c>
      <c r="HB112" s="85">
        <f t="shared" si="214"/>
        <v>0</v>
      </c>
      <c r="HC112" s="85">
        <f t="shared" si="214"/>
        <v>9814131.7200000007</v>
      </c>
      <c r="HD112" s="85">
        <f t="shared" si="214"/>
        <v>-144630.54999999999</v>
      </c>
      <c r="HE112" s="85">
        <f t="shared" si="214"/>
        <v>0</v>
      </c>
      <c r="HF112" s="85">
        <f t="shared" si="214"/>
        <v>810983.69813248503</v>
      </c>
      <c r="HG112" s="85">
        <f t="shared" si="214"/>
        <v>14549500.098324509</v>
      </c>
      <c r="HH112" s="85">
        <f t="shared" si="214"/>
        <v>14520858.398382274</v>
      </c>
      <c r="HI112" s="85">
        <f t="shared" si="214"/>
        <v>6056136.8009295017</v>
      </c>
      <c r="HJ112" s="85">
        <f t="shared" si="214"/>
        <v>0</v>
      </c>
      <c r="HK112" s="85">
        <f t="shared" si="215"/>
        <v>45606980.165768772</v>
      </c>
    </row>
    <row r="113" spans="1:219" hidden="1" outlineLevel="1" x14ac:dyDescent="0.75">
      <c r="A113" s="112" t="str">
        <f t="shared" si="213"/>
        <v>UBSCM 2017-C5 B-Piece Cashflows</v>
      </c>
      <c r="B113" s="112" t="str">
        <f t="shared" si="213"/>
        <v>UBSCM 2017-C5</v>
      </c>
      <c r="C113" s="104"/>
      <c r="D113" s="87"/>
      <c r="E113" s="88"/>
      <c r="F113" s="85"/>
      <c r="G113" s="85"/>
      <c r="H113" s="86"/>
      <c r="I113" s="95"/>
      <c r="K113" s="100">
        <f>SUMIF('Combined B-Piece P&amp;I CF'!$A:$A,K$6,INDEX('Combined B-Piece P&amp;I CF'!$BN:$CN,0,MATCH($B113,'Combined B-Piece P&amp;I CF'!$BN$7:$CN$7,0)))</f>
        <v>0</v>
      </c>
      <c r="L113" s="100">
        <f>SUMIF('Combined B-Piece P&amp;I CF'!$A:$A,L$6,INDEX('Combined B-Piece P&amp;I CF'!$BN:$CN,0,MATCH($B113,'Combined B-Piece P&amp;I CF'!$BN$7:$CN$7,0)))</f>
        <v>0</v>
      </c>
      <c r="M113" s="100">
        <f>SUMIF('Combined B-Piece P&amp;I CF'!$A:$A,M$6,INDEX('Combined B-Piece P&amp;I CF'!$BN:$CN,0,MATCH($B113,'Combined B-Piece P&amp;I CF'!$BN$7:$CN$7,0)))</f>
        <v>0</v>
      </c>
      <c r="N113" s="100">
        <f>SUMIF('Combined B-Piece P&amp;I CF'!$A:$A,N$6,INDEX('Combined B-Piece P&amp;I CF'!$BN:$CN,0,MATCH($B113,'Combined B-Piece P&amp;I CF'!$BN$7:$CN$7,0)))</f>
        <v>0</v>
      </c>
      <c r="O113" s="100">
        <f>SUMIF('Combined B-Piece P&amp;I CF'!$A:$A,O$6,INDEX('Combined B-Piece P&amp;I CF'!$BN:$CN,0,MATCH($B113,'Combined B-Piece P&amp;I CF'!$BN$7:$CN$7,0)))</f>
        <v>0</v>
      </c>
      <c r="P113" s="100">
        <f>SUMIF('Combined B-Piece P&amp;I CF'!$A:$A,P$6,INDEX('Combined B-Piece P&amp;I CF'!$BN:$CN,0,MATCH($B113,'Combined B-Piece P&amp;I CF'!$BN$7:$CN$7,0)))</f>
        <v>0</v>
      </c>
      <c r="Q113" s="100">
        <f>SUMIF('Combined B-Piece P&amp;I CF'!$A:$A,Q$6,INDEX('Combined B-Piece P&amp;I CF'!$BN:$CN,0,MATCH($B113,'Combined B-Piece P&amp;I CF'!$BN$7:$CN$7,0)))</f>
        <v>0</v>
      </c>
      <c r="R113" s="100">
        <f>SUMIF('Combined B-Piece P&amp;I CF'!$A:$A,R$6,INDEX('Combined B-Piece P&amp;I CF'!$BN:$CN,0,MATCH($B113,'Combined B-Piece P&amp;I CF'!$BN$7:$CN$7,0)))</f>
        <v>0</v>
      </c>
      <c r="S113" s="100">
        <f>SUMIF('Combined B-Piece P&amp;I CF'!$A:$A,S$6,INDEX('Combined B-Piece P&amp;I CF'!$BN:$CN,0,MATCH($B113,'Combined B-Piece P&amp;I CF'!$BN$7:$CN$7,0)))</f>
        <v>0</v>
      </c>
      <c r="T113" s="100">
        <f>SUMIF('Combined B-Piece P&amp;I CF'!$A:$A,T$6,INDEX('Combined B-Piece P&amp;I CF'!$BN:$CN,0,MATCH($B113,'Combined B-Piece P&amp;I CF'!$BN$7:$CN$7,0)))</f>
        <v>0</v>
      </c>
      <c r="U113" s="100">
        <f>SUMIF('Combined B-Piece P&amp;I CF'!$A:$A,U$6,INDEX('Combined B-Piece P&amp;I CF'!$BN:$CN,0,MATCH($B113,'Combined B-Piece P&amp;I CF'!$BN$7:$CN$7,0)))</f>
        <v>0</v>
      </c>
      <c r="V113" s="100">
        <f>SUMIF('Combined B-Piece P&amp;I CF'!$A:$A,V$6,INDEX('Combined B-Piece P&amp;I CF'!$BN:$CN,0,MATCH($B113,'Combined B-Piece P&amp;I CF'!$BN$7:$CN$7,0)))</f>
        <v>0</v>
      </c>
      <c r="W113" s="100">
        <f>SUMIF('Combined B-Piece P&amp;I CF'!$A:$A,W$6,INDEX('Combined B-Piece P&amp;I CF'!$BN:$CN,0,MATCH($B113,'Combined B-Piece P&amp;I CF'!$BN$7:$CN$7,0)))</f>
        <v>0</v>
      </c>
      <c r="X113" s="100">
        <f>SUMIF('Combined B-Piece P&amp;I CF'!$A:$A,X$6,INDEX('Combined B-Piece P&amp;I CF'!$BN:$CN,0,MATCH($B113,'Combined B-Piece P&amp;I CF'!$BN$7:$CN$7,0)))</f>
        <v>0</v>
      </c>
      <c r="Y113" s="100">
        <f>SUMIF('Combined B-Piece P&amp;I CF'!$A:$A,Y$6,INDEX('Combined B-Piece P&amp;I CF'!$BN:$CN,0,MATCH($B113,'Combined B-Piece P&amp;I CF'!$BN$7:$CN$7,0)))</f>
        <v>0</v>
      </c>
      <c r="Z113" s="100">
        <f>SUMIF('Combined B-Piece P&amp;I CF'!$A:$A,Z$6,INDEX('Combined B-Piece P&amp;I CF'!$BN:$CN,0,MATCH($B113,'Combined B-Piece P&amp;I CF'!$BN$7:$CN$7,0)))</f>
        <v>0</v>
      </c>
      <c r="AA113" s="100">
        <f>SUMIF('Combined B-Piece P&amp;I CF'!$A:$A,AA$6,INDEX('Combined B-Piece P&amp;I CF'!$BN:$CN,0,MATCH($B113,'Combined B-Piece P&amp;I CF'!$BN$7:$CN$7,0)))</f>
        <v>0</v>
      </c>
      <c r="AB113" s="100">
        <f>SUMIF('Combined B-Piece P&amp;I CF'!$A:$A,AB$6,INDEX('Combined B-Piece P&amp;I CF'!$BN:$CN,0,MATCH($B113,'Combined B-Piece P&amp;I CF'!$BN$7:$CN$7,0)))</f>
        <v>0</v>
      </c>
      <c r="AC113" s="100">
        <f>SUMIF('Combined B-Piece P&amp;I CF'!$A:$A,AC$6,INDEX('Combined B-Piece P&amp;I CF'!$BN:$CN,0,MATCH($B113,'Combined B-Piece P&amp;I CF'!$BN$7:$CN$7,0)))</f>
        <v>0</v>
      </c>
      <c r="AD113" s="100">
        <f>SUMIF('Combined B-Piece P&amp;I CF'!$A:$A,AD$6,INDEX('Combined B-Piece P&amp;I CF'!$BN:$CN,0,MATCH($B113,'Combined B-Piece P&amp;I CF'!$BN$7:$CN$7,0)))</f>
        <v>0</v>
      </c>
      <c r="AE113" s="100">
        <f>SUMIF('Combined B-Piece P&amp;I CF'!$A:$A,AE$6,INDEX('Combined B-Piece P&amp;I CF'!$BN:$CN,0,MATCH($B113,'Combined B-Piece P&amp;I CF'!$BN$7:$CN$7,0)))</f>
        <v>0</v>
      </c>
      <c r="AF113" s="100">
        <f>SUMIF('Combined B-Piece P&amp;I CF'!$A:$A,AF$6,INDEX('Combined B-Piece P&amp;I CF'!$BN:$CN,0,MATCH($B113,'Combined B-Piece P&amp;I CF'!$BN$7:$CN$7,0)))</f>
        <v>0</v>
      </c>
      <c r="AG113" s="100">
        <f>SUMIF('Combined B-Piece P&amp;I CF'!$A:$A,AG$6,INDEX('Combined B-Piece P&amp;I CF'!$BN:$CN,0,MATCH($B113,'Combined B-Piece P&amp;I CF'!$BN$7:$CN$7,0)))</f>
        <v>0</v>
      </c>
      <c r="AH113" s="100">
        <f>SUMIF('Combined B-Piece P&amp;I CF'!$A:$A,AH$6,INDEX('Combined B-Piece P&amp;I CF'!$BN:$CN,0,MATCH($B113,'Combined B-Piece P&amp;I CF'!$BN$7:$CN$7,0)))</f>
        <v>0</v>
      </c>
      <c r="AI113" s="100">
        <f>SUMIF('Combined B-Piece P&amp;I CF'!$A:$A,AI$6,INDEX('Combined B-Piece P&amp;I CF'!$BN:$CN,0,MATCH($B113,'Combined B-Piece P&amp;I CF'!$BN$7:$CN$7,0)))</f>
        <v>0</v>
      </c>
      <c r="AJ113" s="100">
        <f>SUMIF('Combined B-Piece P&amp;I CF'!$A:$A,AJ$6,INDEX('Combined B-Piece P&amp;I CF'!$BN:$CN,0,MATCH($B113,'Combined B-Piece P&amp;I CF'!$BN$7:$CN$7,0)))</f>
        <v>0</v>
      </c>
      <c r="AK113" s="100">
        <f>SUMIF('Combined B-Piece P&amp;I CF'!$A:$A,AK$6,INDEX('Combined B-Piece P&amp;I CF'!$BN:$CN,0,MATCH($B113,'Combined B-Piece P&amp;I CF'!$BN$7:$CN$7,0)))</f>
        <v>0</v>
      </c>
      <c r="AL113" s="100">
        <f>SUMIF('Combined B-Piece P&amp;I CF'!$A:$A,AL$6,INDEX('Combined B-Piece P&amp;I CF'!$BN:$CN,0,MATCH($B113,'Combined B-Piece P&amp;I CF'!$BN$7:$CN$7,0)))</f>
        <v>0</v>
      </c>
      <c r="AM113" s="100">
        <f>SUMIF('Combined B-Piece P&amp;I CF'!$A:$A,AM$6,INDEX('Combined B-Piece P&amp;I CF'!$BN:$CN,0,MATCH($B113,'Combined B-Piece P&amp;I CF'!$BN$7:$CN$7,0)))</f>
        <v>0</v>
      </c>
      <c r="AN113" s="100">
        <f>SUMIF('Combined B-Piece P&amp;I CF'!$A:$A,AN$6,INDEX('Combined B-Piece P&amp;I CF'!$BN:$CN,0,MATCH($B113,'Combined B-Piece P&amp;I CF'!$BN$7:$CN$7,0)))</f>
        <v>0</v>
      </c>
      <c r="AO113" s="100">
        <f>SUMIF('Combined B-Piece P&amp;I CF'!$A:$A,AO$6,INDEX('Combined B-Piece P&amp;I CF'!$BN:$CN,0,MATCH($B113,'Combined B-Piece P&amp;I CF'!$BN$7:$CN$7,0)))</f>
        <v>0</v>
      </c>
      <c r="AP113" s="100">
        <f>SUMIF('Combined B-Piece P&amp;I CF'!$A:$A,AP$6,INDEX('Combined B-Piece P&amp;I CF'!$BN:$CN,0,MATCH($B113,'Combined B-Piece P&amp;I CF'!$BN$7:$CN$7,0)))</f>
        <v>0</v>
      </c>
      <c r="AQ113" s="100">
        <f>SUMIF('Combined B-Piece P&amp;I CF'!$A:$A,AQ$6,INDEX('Combined B-Piece P&amp;I CF'!$BN:$CN,0,MATCH($B113,'Combined B-Piece P&amp;I CF'!$BN$7:$CN$7,0)))</f>
        <v>0</v>
      </c>
      <c r="AR113" s="100">
        <f>SUMIF('Combined B-Piece P&amp;I CF'!$A:$A,AR$6,INDEX('Combined B-Piece P&amp;I CF'!$BN:$CN,0,MATCH($B113,'Combined B-Piece P&amp;I CF'!$BN$7:$CN$7,0)))</f>
        <v>0</v>
      </c>
      <c r="AS113" s="100">
        <f>SUMIF('Combined B-Piece P&amp;I CF'!$A:$A,AS$6,INDEX('Combined B-Piece P&amp;I CF'!$BN:$CN,0,MATCH($B113,'Combined B-Piece P&amp;I CF'!$BN$7:$CN$7,0)))</f>
        <v>0</v>
      </c>
      <c r="AT113" s="100">
        <f>SUMIF('Combined B-Piece P&amp;I CF'!$A:$A,AT$6,INDEX('Combined B-Piece P&amp;I CF'!$BN:$CN,0,MATCH($B113,'Combined B-Piece P&amp;I CF'!$BN$7:$CN$7,0)))</f>
        <v>0</v>
      </c>
      <c r="AU113" s="100">
        <f>SUMIF('Combined B-Piece P&amp;I CF'!$A:$A,AU$6,INDEX('Combined B-Piece P&amp;I CF'!$BN:$CN,0,MATCH($B113,'Combined B-Piece P&amp;I CF'!$BN$7:$CN$7,0)))</f>
        <v>0</v>
      </c>
      <c r="AV113" s="100">
        <f>SUMIF('Combined B-Piece P&amp;I CF'!$A:$A,AV$6,INDEX('Combined B-Piece P&amp;I CF'!$BN:$CN,0,MATCH($B113,'Combined B-Piece P&amp;I CF'!$BN$7:$CN$7,0)))</f>
        <v>0</v>
      </c>
      <c r="AW113" s="100">
        <f>SUMIF('Combined B-Piece P&amp;I CF'!$A:$A,AW$6,INDEX('Combined B-Piece P&amp;I CF'!$BN:$CN,0,MATCH($B113,'Combined B-Piece P&amp;I CF'!$BN$7:$CN$7,0)))</f>
        <v>0</v>
      </c>
      <c r="AX113" s="100">
        <f>SUMIF('Combined B-Piece P&amp;I CF'!$A:$A,AX$6,INDEX('Combined B-Piece P&amp;I CF'!$BN:$CN,0,MATCH($B113,'Combined B-Piece P&amp;I CF'!$BN$7:$CN$7,0)))</f>
        <v>0</v>
      </c>
      <c r="AY113" s="100">
        <f>SUMIF('Combined B-Piece P&amp;I CF'!$A:$A,AY$6,INDEX('Combined B-Piece P&amp;I CF'!$BN:$CN,0,MATCH($B113,'Combined B-Piece P&amp;I CF'!$BN$7:$CN$7,0)))</f>
        <v>0</v>
      </c>
      <c r="AZ113" s="100">
        <f>SUMIF('Combined B-Piece P&amp;I CF'!$A:$A,AZ$6,INDEX('Combined B-Piece P&amp;I CF'!$BN:$CN,0,MATCH($B113,'Combined B-Piece P&amp;I CF'!$BN$7:$CN$7,0)))</f>
        <v>0</v>
      </c>
      <c r="BA113" s="100">
        <f>SUMIF('Combined B-Piece P&amp;I CF'!$A:$A,BA$6,INDEX('Combined B-Piece P&amp;I CF'!$BN:$CN,0,MATCH($B113,'Combined B-Piece P&amp;I CF'!$BN$7:$CN$7,0)))</f>
        <v>0</v>
      </c>
      <c r="BB113" s="100">
        <f>SUMIF('Combined B-Piece P&amp;I CF'!$A:$A,BB$6,INDEX('Combined B-Piece P&amp;I CF'!$BN:$CN,0,MATCH($B113,'Combined B-Piece P&amp;I CF'!$BN$7:$CN$7,0)))</f>
        <v>0</v>
      </c>
      <c r="BC113" s="100">
        <f>SUMIF('Combined B-Piece P&amp;I CF'!$A:$A,BC$6,INDEX('Combined B-Piece P&amp;I CF'!$BN:$CN,0,MATCH($B113,'Combined B-Piece P&amp;I CF'!$BN$7:$CN$7,0)))</f>
        <v>0</v>
      </c>
      <c r="BD113" s="100">
        <f>SUMIF('Combined B-Piece P&amp;I CF'!$A:$A,BD$6,INDEX('Combined B-Piece P&amp;I CF'!$BN:$CN,0,MATCH($B113,'Combined B-Piece P&amp;I CF'!$BN$7:$CN$7,0)))</f>
        <v>0</v>
      </c>
      <c r="BE113" s="100">
        <f>SUMIF('Combined B-Piece P&amp;I CF'!$A:$A,BE$6,INDEX('Combined B-Piece P&amp;I CF'!$BN:$CN,0,MATCH($B113,'Combined B-Piece P&amp;I CF'!$BN$7:$CN$7,0)))</f>
        <v>0</v>
      </c>
      <c r="BF113" s="100">
        <f>SUMIF('Combined B-Piece P&amp;I CF'!$A:$A,BF$6,INDEX('Combined B-Piece P&amp;I CF'!$BN:$CN,0,MATCH($B113,'Combined B-Piece P&amp;I CF'!$BN$7:$CN$7,0)))</f>
        <v>0</v>
      </c>
      <c r="BG113" s="100">
        <f>SUMIF('Combined B-Piece P&amp;I CF'!$A:$A,BG$6,INDEX('Combined B-Piece P&amp;I CF'!$BN:$CN,0,MATCH($B113,'Combined B-Piece P&amp;I CF'!$BN$7:$CN$7,0)))</f>
        <v>0</v>
      </c>
      <c r="BH113" s="100">
        <f>SUMIF('Combined B-Piece P&amp;I CF'!$A:$A,BH$6,INDEX('Combined B-Piece P&amp;I CF'!$BN:$CN,0,MATCH($B113,'Combined B-Piece P&amp;I CF'!$BN$7:$CN$7,0)))</f>
        <v>0</v>
      </c>
      <c r="BI113" s="100">
        <f>SUMIF('Combined B-Piece P&amp;I CF'!$A:$A,BI$6,INDEX('Combined B-Piece P&amp;I CF'!$BN:$CN,0,MATCH($B113,'Combined B-Piece P&amp;I CF'!$BN$7:$CN$7,0)))</f>
        <v>0</v>
      </c>
      <c r="BJ113" s="100">
        <f>SUMIF('Combined B-Piece P&amp;I CF'!$A:$A,BJ$6,INDEX('Combined B-Piece P&amp;I CF'!$BN:$CN,0,MATCH($B113,'Combined B-Piece P&amp;I CF'!$BN$7:$CN$7,0)))</f>
        <v>0</v>
      </c>
      <c r="BK113" s="100">
        <f>SUMIF('Combined B-Piece P&amp;I CF'!$A:$A,BK$6,INDEX('Combined B-Piece P&amp;I CF'!$BN:$CN,0,MATCH($B113,'Combined B-Piece P&amp;I CF'!$BN$7:$CN$7,0)))</f>
        <v>0</v>
      </c>
      <c r="BL113" s="100">
        <f>SUMIF('Combined B-Piece P&amp;I CF'!$A:$A,BL$6,INDEX('Combined B-Piece P&amp;I CF'!$BN:$CN,0,MATCH($B113,'Combined B-Piece P&amp;I CF'!$BN$7:$CN$7,0)))</f>
        <v>0</v>
      </c>
      <c r="BM113" s="100">
        <f>SUMIF('Combined B-Piece P&amp;I CF'!$A:$A,BM$6,INDEX('Combined B-Piece P&amp;I CF'!$BN:$CN,0,MATCH($B113,'Combined B-Piece P&amp;I CF'!$BN$7:$CN$7,0)))</f>
        <v>0</v>
      </c>
      <c r="BN113" s="100">
        <f>SUMIF('Combined B-Piece P&amp;I CF'!$A:$A,BN$6,INDEX('Combined B-Piece P&amp;I CF'!$BN:$CN,0,MATCH($B113,'Combined B-Piece P&amp;I CF'!$BN$7:$CN$7,0)))</f>
        <v>0</v>
      </c>
      <c r="BO113" s="100">
        <f>SUMIF('Combined B-Piece P&amp;I CF'!$A:$A,BO$6,INDEX('Combined B-Piece P&amp;I CF'!$BN:$CN,0,MATCH($B113,'Combined B-Piece P&amp;I CF'!$BN$7:$CN$7,0)))</f>
        <v>0</v>
      </c>
      <c r="BP113" s="100">
        <f>SUMIF('Combined B-Piece P&amp;I CF'!$A:$A,BP$6,INDEX('Combined B-Piece P&amp;I CF'!$BN:$CN,0,MATCH($B113,'Combined B-Piece P&amp;I CF'!$BN$7:$CN$7,0)))</f>
        <v>0</v>
      </c>
      <c r="BQ113" s="100">
        <f>SUMIF('Combined B-Piece P&amp;I CF'!$A:$A,BQ$6,INDEX('Combined B-Piece P&amp;I CF'!$BN:$CN,0,MATCH($B113,'Combined B-Piece P&amp;I CF'!$BN$7:$CN$7,0)))</f>
        <v>0</v>
      </c>
      <c r="BR113" s="100">
        <f>SUMIF('Combined B-Piece P&amp;I CF'!$A:$A,BR$6,INDEX('Combined B-Piece P&amp;I CF'!$BN:$CN,0,MATCH($B113,'Combined B-Piece P&amp;I CF'!$BN$7:$CN$7,0)))</f>
        <v>0</v>
      </c>
      <c r="BS113" s="100">
        <f>SUMIF('Combined B-Piece P&amp;I CF'!$A:$A,BS$6,INDEX('Combined B-Piece P&amp;I CF'!$BN:$CN,0,MATCH($B113,'Combined B-Piece P&amp;I CF'!$BN$7:$CN$7,0)))</f>
        <v>0</v>
      </c>
      <c r="BT113" s="100">
        <f>SUMIF('Combined B-Piece P&amp;I CF'!$A:$A,BT$6,INDEX('Combined B-Piece P&amp;I CF'!$BN:$CN,0,MATCH($B113,'Combined B-Piece P&amp;I CF'!$BN$7:$CN$7,0)))</f>
        <v>0</v>
      </c>
      <c r="BU113" s="100">
        <f>SUMIF('Combined B-Piece P&amp;I CF'!$A:$A,BU$6,INDEX('Combined B-Piece P&amp;I CF'!$BN:$CN,0,MATCH($B113,'Combined B-Piece P&amp;I CF'!$BN$7:$CN$7,0)))</f>
        <v>0</v>
      </c>
      <c r="BV113" s="100">
        <f>SUMIF('Combined B-Piece P&amp;I CF'!$A:$A,BV$6,INDEX('Combined B-Piece P&amp;I CF'!$BN:$CN,0,MATCH($B113,'Combined B-Piece P&amp;I CF'!$BN$7:$CN$7,0)))</f>
        <v>0</v>
      </c>
      <c r="BW113" s="100">
        <f>SUMIF('Combined B-Piece P&amp;I CF'!$A:$A,BW$6,INDEX('Combined B-Piece P&amp;I CF'!$BN:$CN,0,MATCH($B113,'Combined B-Piece P&amp;I CF'!$BN$7:$CN$7,0)))</f>
        <v>0</v>
      </c>
      <c r="BX113" s="100">
        <f>SUMIF('Combined B-Piece P&amp;I CF'!$A:$A,BX$6,INDEX('Combined B-Piece P&amp;I CF'!$BN:$CN,0,MATCH($B113,'Combined B-Piece P&amp;I CF'!$BN$7:$CN$7,0)))</f>
        <v>0</v>
      </c>
      <c r="BY113" s="100">
        <f>SUMIF('Combined B-Piece P&amp;I CF'!$A:$A,BY$6,INDEX('Combined B-Piece P&amp;I CF'!$BN:$CN,0,MATCH($B113,'Combined B-Piece P&amp;I CF'!$BN$7:$CN$7,0)))</f>
        <v>0</v>
      </c>
      <c r="BZ113" s="100">
        <f>SUMIF('Combined B-Piece P&amp;I CF'!$A:$A,BZ$6,INDEX('Combined B-Piece P&amp;I CF'!$BN:$CN,0,MATCH($B113,'Combined B-Piece P&amp;I CF'!$BN$7:$CN$7,0)))</f>
        <v>0</v>
      </c>
      <c r="CA113" s="100">
        <f>SUMIF('Combined B-Piece P&amp;I CF'!$A:$A,CA$6,INDEX('Combined B-Piece P&amp;I CF'!$BN:$CN,0,MATCH($B113,'Combined B-Piece P&amp;I CF'!$BN$7:$CN$7,0)))</f>
        <v>0</v>
      </c>
      <c r="CB113" s="100">
        <f>SUMIF('Combined B-Piece P&amp;I CF'!$A:$A,CB$6,INDEX('Combined B-Piece P&amp;I CF'!$BN:$CN,0,MATCH($B113,'Combined B-Piece P&amp;I CF'!$BN$7:$CN$7,0)))</f>
        <v>0</v>
      </c>
      <c r="CC113" s="100">
        <f>SUMIF('Combined B-Piece P&amp;I CF'!$A:$A,CC$6,INDEX('Combined B-Piece P&amp;I CF'!$BN:$CN,0,MATCH($B113,'Combined B-Piece P&amp;I CF'!$BN$7:$CN$7,0)))</f>
        <v>0</v>
      </c>
      <c r="CD113" s="100">
        <f>SUMIF('Combined B-Piece P&amp;I CF'!$A:$A,CD$6,INDEX('Combined B-Piece P&amp;I CF'!$BN:$CN,0,MATCH($B113,'Combined B-Piece P&amp;I CF'!$BN$7:$CN$7,0)))</f>
        <v>0</v>
      </c>
      <c r="CE113" s="100">
        <f>SUMIF('Combined B-Piece P&amp;I CF'!$A:$A,CE$6,INDEX('Combined B-Piece P&amp;I CF'!$BN:$CN,0,MATCH($B113,'Combined B-Piece P&amp;I CF'!$BN$7:$CN$7,0)))</f>
        <v>0</v>
      </c>
      <c r="CF113" s="100">
        <f>SUMIF('Combined B-Piece P&amp;I CF'!$A:$A,CF$6,INDEX('Combined B-Piece P&amp;I CF'!$BN:$CN,0,MATCH($B113,'Combined B-Piece P&amp;I CF'!$BN$7:$CN$7,0)))</f>
        <v>0</v>
      </c>
      <c r="CG113" s="100">
        <f>SUMIF('Combined B-Piece P&amp;I CF'!$A:$A,CG$6,INDEX('Combined B-Piece P&amp;I CF'!$BN:$CN,0,MATCH($B113,'Combined B-Piece P&amp;I CF'!$BN$7:$CN$7,0)))</f>
        <v>0</v>
      </c>
      <c r="CH113" s="100">
        <f>SUMIF('Combined B-Piece P&amp;I CF'!$A:$A,CH$6,INDEX('Combined B-Piece P&amp;I CF'!$BN:$CN,0,MATCH($B113,'Combined B-Piece P&amp;I CF'!$BN$7:$CN$7,0)))</f>
        <v>0</v>
      </c>
      <c r="CI113" s="100">
        <f>SUMIF('Combined B-Piece P&amp;I CF'!$A:$A,CI$6,INDEX('Combined B-Piece P&amp;I CF'!$BN:$CN,0,MATCH($B113,'Combined B-Piece P&amp;I CF'!$BN$7:$CN$7,0)))</f>
        <v>0</v>
      </c>
      <c r="CJ113" s="100">
        <f>SUMIF('Combined B-Piece P&amp;I CF'!$A:$A,CJ$6,INDEX('Combined B-Piece P&amp;I CF'!$BN:$CN,0,MATCH($B113,'Combined B-Piece P&amp;I CF'!$BN$7:$CN$7,0)))</f>
        <v>0</v>
      </c>
      <c r="CK113" s="100">
        <f>SUMIF('Combined B-Piece P&amp;I CF'!$A:$A,CK$6,INDEX('Combined B-Piece P&amp;I CF'!$BN:$CN,0,MATCH($B113,'Combined B-Piece P&amp;I CF'!$BN$7:$CN$7,0)))</f>
        <v>0</v>
      </c>
      <c r="CL113" s="100">
        <f>SUMIF('Combined B-Piece P&amp;I CF'!$A:$A,CL$6,INDEX('Combined B-Piece P&amp;I CF'!$BN:$CN,0,MATCH($B113,'Combined B-Piece P&amp;I CF'!$BN$7:$CN$7,0)))</f>
        <v>0</v>
      </c>
      <c r="CM113" s="100">
        <f>SUMIF('Combined B-Piece P&amp;I CF'!$A:$A,CM$6,INDEX('Combined B-Piece P&amp;I CF'!$BN:$CN,0,MATCH($B113,'Combined B-Piece P&amp;I CF'!$BN$7:$CN$7,0)))</f>
        <v>0</v>
      </c>
      <c r="CN113" s="100">
        <f>SUMIF('Combined B-Piece P&amp;I CF'!$A:$A,CN$6,INDEX('Combined B-Piece P&amp;I CF'!$BN:$CN,0,MATCH($B113,'Combined B-Piece P&amp;I CF'!$BN$7:$CN$7,0)))</f>
        <v>0</v>
      </c>
      <c r="CO113" s="100">
        <f>SUMIF('Combined B-Piece P&amp;I CF'!$A:$A,CO$6,INDEX('Combined B-Piece P&amp;I CF'!$BN:$CN,0,MATCH($B113,'Combined B-Piece P&amp;I CF'!$BN$7:$CN$7,0)))</f>
        <v>0</v>
      </c>
      <c r="CP113" s="100">
        <f>SUMIF('Combined B-Piece P&amp;I CF'!$A:$A,CP$6,INDEX('Combined B-Piece P&amp;I CF'!$BN:$CN,0,MATCH($B113,'Combined B-Piece P&amp;I CF'!$BN$7:$CN$7,0)))</f>
        <v>0</v>
      </c>
      <c r="CQ113" s="100">
        <f>SUMIF('Combined B-Piece P&amp;I CF'!$A:$A,CQ$6,INDEX('Combined B-Piece P&amp;I CF'!$BN:$CN,0,MATCH($B113,'Combined B-Piece P&amp;I CF'!$BN$7:$CN$7,0)))</f>
        <v>0</v>
      </c>
      <c r="CR113" s="100">
        <f>SUMIF('Combined B-Piece P&amp;I CF'!$A:$A,CR$6,INDEX('Combined B-Piece P&amp;I CF'!$BN:$CN,0,MATCH($B113,'Combined B-Piece P&amp;I CF'!$BN$7:$CN$7,0)))</f>
        <v>0</v>
      </c>
      <c r="CS113" s="100">
        <f>SUMIF('Combined B-Piece P&amp;I CF'!$A:$A,CS$6,INDEX('Combined B-Piece P&amp;I CF'!$BN:$CN,0,MATCH($B113,'Combined B-Piece P&amp;I CF'!$BN$7:$CN$7,0)))</f>
        <v>0</v>
      </c>
      <c r="CT113" s="100">
        <f>SUMIF('Combined B-Piece P&amp;I CF'!$A:$A,CT$6,INDEX('Combined B-Piece P&amp;I CF'!$BN:$CN,0,MATCH($B113,'Combined B-Piece P&amp;I CF'!$BN$7:$CN$7,0)))</f>
        <v>0</v>
      </c>
      <c r="CU113" s="100">
        <f>SUMIF('Combined B-Piece P&amp;I CF'!$A:$A,CU$6,INDEX('Combined B-Piece P&amp;I CF'!$BN:$CN,0,MATCH($B113,'Combined B-Piece P&amp;I CF'!$BN$7:$CN$7,0)))</f>
        <v>0</v>
      </c>
      <c r="CV113" s="100">
        <f>SUMIF('Combined B-Piece P&amp;I CF'!$A:$A,CV$6,INDEX('Combined B-Piece P&amp;I CF'!$BN:$CN,0,MATCH($B113,'Combined B-Piece P&amp;I CF'!$BN$7:$CN$7,0)))</f>
        <v>0</v>
      </c>
      <c r="CW113" s="100">
        <f>SUMIF('Combined B-Piece P&amp;I CF'!$A:$A,CW$6,INDEX('Combined B-Piece P&amp;I CF'!$BN:$CN,0,MATCH($B113,'Combined B-Piece P&amp;I CF'!$BN$7:$CN$7,0)))</f>
        <v>10050323.6</v>
      </c>
      <c r="CX113" s="100">
        <f>SUMIF('Combined B-Piece P&amp;I CF'!$A:$A,CX$6,INDEX('Combined B-Piece P&amp;I CF'!$BN:$CN,0,MATCH($B113,'Combined B-Piece P&amp;I CF'!$BN$7:$CN$7,0)))</f>
        <v>0</v>
      </c>
      <c r="CY113" s="100">
        <f>SUMIF('Combined B-Piece P&amp;I CF'!$A:$A,CY$6,INDEX('Combined B-Piece P&amp;I CF'!$BN:$CN,0,MATCH($B113,'Combined B-Piece P&amp;I CF'!$BN$7:$CN$7,0)))</f>
        <v>0</v>
      </c>
      <c r="CZ113" s="100">
        <f>SUMIF('Combined B-Piece P&amp;I CF'!$A:$A,CZ$6,INDEX('Combined B-Piece P&amp;I CF'!$BN:$CN,0,MATCH($B113,'Combined B-Piece P&amp;I CF'!$BN$7:$CN$7,0)))</f>
        <v>0</v>
      </c>
      <c r="DA113" s="100">
        <f>SUMIF('Combined B-Piece P&amp;I CF'!$A:$A,DA$6,INDEX('Combined B-Piece P&amp;I CF'!$BN:$CN,0,MATCH($B113,'Combined B-Piece P&amp;I CF'!$BN$7:$CN$7,0)))</f>
        <v>0</v>
      </c>
      <c r="DB113" s="100">
        <f>SUMIF('Combined B-Piece P&amp;I CF'!$A:$A,DB$6,INDEX('Combined B-Piece P&amp;I CF'!$BN:$CN,0,MATCH($B113,'Combined B-Piece P&amp;I CF'!$BN$7:$CN$7,0)))</f>
        <v>0</v>
      </c>
      <c r="DC113" s="100">
        <f>SUMIF('Combined B-Piece P&amp;I CF'!$A:$A,DC$6,INDEX('Combined B-Piece P&amp;I CF'!$BN:$CN,0,MATCH($B113,'Combined B-Piece P&amp;I CF'!$BN$7:$CN$7,0)))</f>
        <v>0</v>
      </c>
      <c r="DD113" s="100">
        <f>SUMIF('Combined B-Piece P&amp;I CF'!$A:$A,DD$6,INDEX('Combined B-Piece P&amp;I CF'!$BN:$CN,0,MATCH($B113,'Combined B-Piece P&amp;I CF'!$BN$7:$CN$7,0)))</f>
        <v>0</v>
      </c>
      <c r="DE113" s="100">
        <f>SUMIF('Combined B-Piece P&amp;I CF'!$A:$A,DE$6,INDEX('Combined B-Piece P&amp;I CF'!$BN:$CN,0,MATCH($B113,'Combined B-Piece P&amp;I CF'!$BN$7:$CN$7,0)))</f>
        <v>0</v>
      </c>
      <c r="DF113" s="100">
        <f>SUMIF('Combined B-Piece P&amp;I CF'!$A:$A,DF$6,INDEX('Combined B-Piece P&amp;I CF'!$BN:$CN,0,MATCH($B113,'Combined B-Piece P&amp;I CF'!$BN$7:$CN$7,0)))</f>
        <v>0</v>
      </c>
      <c r="DG113" s="100">
        <f>SUMIF('Combined B-Piece P&amp;I CF'!$A:$A,DG$6,INDEX('Combined B-Piece P&amp;I CF'!$BN:$CN,0,MATCH($B113,'Combined B-Piece P&amp;I CF'!$BN$7:$CN$7,0)))</f>
        <v>0</v>
      </c>
      <c r="DH113" s="100">
        <f>SUMIF('Combined B-Piece P&amp;I CF'!$A:$A,DH$6,INDEX('Combined B-Piece P&amp;I CF'!$BN:$CN,0,MATCH($B113,'Combined B-Piece P&amp;I CF'!$BN$7:$CN$7,0)))</f>
        <v>98840.04</v>
      </c>
      <c r="DI113" s="100">
        <f>SUMIF('Combined B-Piece P&amp;I CF'!$A:$A,DI$6,INDEX('Combined B-Piece P&amp;I CF'!$BN:$CN,0,MATCH($B113,'Combined B-Piece P&amp;I CF'!$BN$7:$CN$7,0)))</f>
        <v>0</v>
      </c>
      <c r="DJ113" s="100">
        <f>SUMIF('Combined B-Piece P&amp;I CF'!$A:$A,DJ$6,INDEX('Combined B-Piece P&amp;I CF'!$BN:$CN,0,MATCH($B113,'Combined B-Piece P&amp;I CF'!$BN$7:$CN$7,0)))</f>
        <v>0</v>
      </c>
      <c r="DK113" s="100">
        <f>SUMIF('Combined B-Piece P&amp;I CF'!$A:$A,DK$6,INDEX('Combined B-Piece P&amp;I CF'!$BN:$CN,0,MATCH($B113,'Combined B-Piece P&amp;I CF'!$BN$7:$CN$7,0)))</f>
        <v>0</v>
      </c>
      <c r="DL113" s="100">
        <f>SUMIF('Combined B-Piece P&amp;I CF'!$A:$A,DL$6,INDEX('Combined B-Piece P&amp;I CF'!$BN:$CN,0,MATCH($B113,'Combined B-Piece P&amp;I CF'!$BN$7:$CN$7,0)))</f>
        <v>-354139.01</v>
      </c>
      <c r="DM113" s="100">
        <f>SUMIF('Combined B-Piece P&amp;I CF'!$A:$A,DM$6,INDEX('Combined B-Piece P&amp;I CF'!$BN:$CN,0,MATCH($B113,'Combined B-Piece P&amp;I CF'!$BN$7:$CN$7,0)))</f>
        <v>0</v>
      </c>
      <c r="DN113" s="100">
        <f>SUMIF('Combined B-Piece P&amp;I CF'!$A:$A,DN$6,INDEX('Combined B-Piece P&amp;I CF'!$BN:$CN,0,MATCH($B113,'Combined B-Piece P&amp;I CF'!$BN$7:$CN$7,0)))</f>
        <v>0</v>
      </c>
      <c r="DO113" s="100">
        <f>SUMIF('Combined B-Piece P&amp;I CF'!$A:$A,DO$6,INDEX('Combined B-Piece P&amp;I CF'!$BN:$CN,0,MATCH($B113,'Combined B-Piece P&amp;I CF'!$BN$7:$CN$7,0)))</f>
        <v>5738743.6600000001</v>
      </c>
      <c r="DP113" s="100">
        <f>SUMIF('Combined B-Piece P&amp;I CF'!$A:$A,DP$6,INDEX('Combined B-Piece P&amp;I CF'!$BN:$CN,0,MATCH($B113,'Combined B-Piece P&amp;I CF'!$BN$7:$CN$7,0)))</f>
        <v>0</v>
      </c>
      <c r="DQ113" s="100">
        <f>SUMIF('Combined B-Piece P&amp;I CF'!$A:$A,DQ$6,INDEX('Combined B-Piece P&amp;I CF'!$BN:$CN,0,MATCH($B113,'Combined B-Piece P&amp;I CF'!$BN$7:$CN$7,0)))</f>
        <v>0</v>
      </c>
      <c r="DR113" s="100">
        <f>SUMIF('Combined B-Piece P&amp;I CF'!$A:$A,DR$6,INDEX('Combined B-Piece P&amp;I CF'!$BN:$CN,0,MATCH($B113,'Combined B-Piece P&amp;I CF'!$BN$7:$CN$7,0)))</f>
        <v>0</v>
      </c>
      <c r="DS113" s="100">
        <f>SUMIF('Combined B-Piece P&amp;I CF'!$A:$A,DS$6,INDEX('Combined B-Piece P&amp;I CF'!$BN:$CN,0,MATCH($B113,'Combined B-Piece P&amp;I CF'!$BN$7:$CN$7,0)))</f>
        <v>-362202.88</v>
      </c>
      <c r="DT113" s="100">
        <f>SUMIF('Combined B-Piece P&amp;I CF'!$A:$A,DT$6,INDEX('Combined B-Piece P&amp;I CF'!$BN:$CN,0,MATCH($B113,'Combined B-Piece P&amp;I CF'!$BN$7:$CN$7,0)))</f>
        <v>0</v>
      </c>
      <c r="DU113" s="100">
        <f>SUMIF('Combined B-Piece P&amp;I CF'!$A:$A,DU$6,INDEX('Combined B-Piece P&amp;I CF'!$BN:$CN,0,MATCH($B113,'Combined B-Piece P&amp;I CF'!$BN$7:$CN$7,0)))</f>
        <v>0</v>
      </c>
      <c r="DV113" s="100">
        <f>SUMIF('Combined B-Piece P&amp;I CF'!$A:$A,DV$6,INDEX('Combined B-Piece P&amp;I CF'!$BN:$CN,0,MATCH($B113,'Combined B-Piece P&amp;I CF'!$BN$7:$CN$7,0)))</f>
        <v>0</v>
      </c>
      <c r="DW113" s="100">
        <f>SUMIF('Combined B-Piece P&amp;I CF'!$A:$A,DW$6,INDEX('Combined B-Piece P&amp;I CF'!$BN:$CN,0,MATCH($B113,'Combined B-Piece P&amp;I CF'!$BN$7:$CN$7,0)))</f>
        <v>0</v>
      </c>
      <c r="DX113" s="100">
        <f>SUMIF('Combined B-Piece P&amp;I CF'!$A:$A,DX$6,INDEX('Combined B-Piece P&amp;I CF'!$BN:$CN,0,MATCH($B113,'Combined B-Piece P&amp;I CF'!$BN$7:$CN$7,0)))</f>
        <v>0</v>
      </c>
      <c r="DY113" s="100">
        <f>SUMIF('Combined B-Piece P&amp;I CF'!$A:$A,DY$6,INDEX('Combined B-Piece P&amp;I CF'!$BN:$CN,0,MATCH($B113,'Combined B-Piece P&amp;I CF'!$BN$7:$CN$7,0)))</f>
        <v>0</v>
      </c>
      <c r="DZ113" s="100">
        <f>SUMIF('Combined B-Piece P&amp;I CF'!$A:$A,DZ$6,INDEX('Combined B-Piece P&amp;I CF'!$BN:$CN,0,MATCH($B113,'Combined B-Piece P&amp;I CF'!$BN$7:$CN$7,0)))</f>
        <v>0</v>
      </c>
      <c r="EA113" s="100">
        <f>SUMIF('Combined B-Piece P&amp;I CF'!$A:$A,EA$6,INDEX('Combined B-Piece P&amp;I CF'!$BN:$CN,0,MATCH($B113,'Combined B-Piece P&amp;I CF'!$BN$7:$CN$7,0)))</f>
        <v>0</v>
      </c>
      <c r="EB113" s="100">
        <f>SUMIF('Combined B-Piece P&amp;I CF'!$A:$A,EB$6,INDEX('Combined B-Piece P&amp;I CF'!$BN:$CN,0,MATCH($B113,'Combined B-Piece P&amp;I CF'!$BN$7:$CN$7,0)))</f>
        <v>0</v>
      </c>
      <c r="EC113" s="100">
        <f>SUMIF('Combined B-Piece P&amp;I CF'!$A:$A,EC$6,INDEX('Combined B-Piece P&amp;I CF'!$BN:$CN,0,MATCH($B113,'Combined B-Piece P&amp;I CF'!$BN$7:$CN$7,0)))</f>
        <v>0</v>
      </c>
      <c r="ED113" s="100">
        <f>SUMIF('Combined B-Piece P&amp;I CF'!$A:$A,ED$6,INDEX('Combined B-Piece P&amp;I CF'!$BN:$CN,0,MATCH($B113,'Combined B-Piece P&amp;I CF'!$BN$7:$CN$7,0)))</f>
        <v>0</v>
      </c>
      <c r="EE113" s="100">
        <f>SUMIF('Combined B-Piece P&amp;I CF'!$A:$A,EE$6,INDEX('Combined B-Piece P&amp;I CF'!$BN:$CN,0,MATCH($B113,'Combined B-Piece P&amp;I CF'!$BN$7:$CN$7,0)))</f>
        <v>0</v>
      </c>
      <c r="EF113" s="100">
        <f>SUMIF('Combined B-Piece P&amp;I CF'!$A:$A,EF$6,INDEX('Combined B-Piece P&amp;I CF'!$BN:$CN,0,MATCH($B113,'Combined B-Piece P&amp;I CF'!$BN$7:$CN$7,0)))</f>
        <v>0</v>
      </c>
      <c r="EG113" s="100">
        <f>SUMIF('Combined B-Piece P&amp;I CF'!$A:$A,EG$6,INDEX('Combined B-Piece P&amp;I CF'!$BN:$CN,0,MATCH($B113,'Combined B-Piece P&amp;I CF'!$BN$7:$CN$7,0)))</f>
        <v>0</v>
      </c>
      <c r="EH113" s="100">
        <f>SUMIF('Combined B-Piece P&amp;I CF'!$A:$A,EH$6,INDEX('Combined B-Piece P&amp;I CF'!$BN:$CN,0,MATCH($B113,'Combined B-Piece P&amp;I CF'!$BN$7:$CN$7,0)))</f>
        <v>0</v>
      </c>
      <c r="EI113" s="100">
        <f>SUMIF('Combined B-Piece P&amp;I CF'!$A:$A,EI$6,INDEX('Combined B-Piece P&amp;I CF'!$BN:$CN,0,MATCH($B113,'Combined B-Piece P&amp;I CF'!$BN$7:$CN$7,0)))</f>
        <v>0</v>
      </c>
      <c r="EJ113" s="100">
        <f>SUMIF('Combined B-Piece P&amp;I CF'!$A:$A,EJ$6,INDEX('Combined B-Piece P&amp;I CF'!$BN:$CN,0,MATCH($B113,'Combined B-Piece P&amp;I CF'!$BN$7:$CN$7,0)))</f>
        <v>0</v>
      </c>
      <c r="EK113" s="100">
        <f>SUMIF('Combined B-Piece P&amp;I CF'!$A:$A,EK$6,INDEX('Combined B-Piece P&amp;I CF'!$BN:$CN,0,MATCH($B113,'Combined B-Piece P&amp;I CF'!$BN$7:$CN$7,0)))</f>
        <v>0</v>
      </c>
      <c r="EL113" s="100">
        <f>SUMIF('Combined B-Piece P&amp;I CF'!$A:$A,EL$6,INDEX('Combined B-Piece P&amp;I CF'!$BN:$CN,0,MATCH($B113,'Combined B-Piece P&amp;I CF'!$BN$7:$CN$7,0)))</f>
        <v>0</v>
      </c>
      <c r="EM113" s="100">
        <f>SUMIF('Combined B-Piece P&amp;I CF'!$A:$A,EM$6,INDEX('Combined B-Piece P&amp;I CF'!$BN:$CN,0,MATCH($B113,'Combined B-Piece P&amp;I CF'!$BN$7:$CN$7,0)))</f>
        <v>0</v>
      </c>
      <c r="EN113" s="100">
        <f>SUMIF('Combined B-Piece P&amp;I CF'!$A:$A,EN$6,INDEX('Combined B-Piece P&amp;I CF'!$BN:$CN,0,MATCH($B113,'Combined B-Piece P&amp;I CF'!$BN$7:$CN$7,0)))</f>
        <v>0</v>
      </c>
      <c r="EO113" s="100">
        <f>SUMIF('Combined B-Piece P&amp;I CF'!$A:$A,EO$6,INDEX('Combined B-Piece P&amp;I CF'!$BN:$CN,0,MATCH($B113,'Combined B-Piece P&amp;I CF'!$BN$7:$CN$7,0)))</f>
        <v>0</v>
      </c>
      <c r="EP113" s="100">
        <f>SUMIF('Combined B-Piece P&amp;I CF'!$A:$A,EP$6,INDEX('Combined B-Piece P&amp;I CF'!$BN:$CN,0,MATCH($B113,'Combined B-Piece P&amp;I CF'!$BN$7:$CN$7,0)))</f>
        <v>0</v>
      </c>
      <c r="EQ113" s="100">
        <f>SUMIF('Combined B-Piece P&amp;I CF'!$A:$A,EQ$6,INDEX('Combined B-Piece P&amp;I CF'!$BN:$CN,0,MATCH($B113,'Combined B-Piece P&amp;I CF'!$BN$7:$CN$7,0)))</f>
        <v>0</v>
      </c>
      <c r="ER113" s="100">
        <f>SUMIF('Combined B-Piece P&amp;I CF'!$A:$A,ER$6,INDEX('Combined B-Piece P&amp;I CF'!$BN:$CN,0,MATCH($B113,'Combined B-Piece P&amp;I CF'!$BN$7:$CN$7,0)))</f>
        <v>0</v>
      </c>
      <c r="ES113" s="100">
        <f>SUMIF('Combined B-Piece P&amp;I CF'!$A:$A,ES$6,INDEX('Combined B-Piece P&amp;I CF'!$BN:$CN,0,MATCH($B113,'Combined B-Piece P&amp;I CF'!$BN$7:$CN$7,0)))</f>
        <v>0</v>
      </c>
      <c r="ET113" s="100">
        <f>SUMIF('Combined B-Piece P&amp;I CF'!$A:$A,ET$6,INDEX('Combined B-Piece P&amp;I CF'!$BN:$CN,0,MATCH($B113,'Combined B-Piece P&amp;I CF'!$BN$7:$CN$7,0)))</f>
        <v>0</v>
      </c>
      <c r="EU113" s="100">
        <f>SUMIF('Combined B-Piece P&amp;I CF'!$A:$A,EU$6,INDEX('Combined B-Piece P&amp;I CF'!$BN:$CN,0,MATCH($B113,'Combined B-Piece P&amp;I CF'!$BN$7:$CN$7,0)))</f>
        <v>3847184.890119195</v>
      </c>
      <c r="EV113" s="100">
        <f>SUMIF('Combined B-Piece P&amp;I CF'!$A:$A,EV$6,INDEX('Combined B-Piece P&amp;I CF'!$BN:$CN,0,MATCH($B113,'Combined B-Piece P&amp;I CF'!$BN$7:$CN$7,0)))</f>
        <v>10552480.539727001</v>
      </c>
      <c r="EW113" s="100">
        <f>SUMIF('Combined B-Piece P&amp;I CF'!$A:$A,EW$6,INDEX('Combined B-Piece P&amp;I CF'!$BN:$CN,0,MATCH($B113,'Combined B-Piece P&amp;I CF'!$BN$7:$CN$7,0)))</f>
        <v>0</v>
      </c>
      <c r="EX113" s="100">
        <f>SUMIF('Combined B-Piece P&amp;I CF'!$A:$A,EX$6,INDEX('Combined B-Piece P&amp;I CF'!$BN:$CN,0,MATCH($B113,'Combined B-Piece P&amp;I CF'!$BN$7:$CN$7,0)))</f>
        <v>10867932.07499996</v>
      </c>
      <c r="EY113" s="100">
        <f>SUMIF('Combined B-Piece P&amp;I CF'!$A:$A,EY$6,INDEX('Combined B-Piece P&amp;I CF'!$BN:$CN,0,MATCH($B113,'Combined B-Piece P&amp;I CF'!$BN$7:$CN$7,0)))</f>
        <v>0</v>
      </c>
      <c r="EZ113" s="100">
        <f>SUMIF('Combined B-Piece P&amp;I CF'!$A:$A,EZ$6,INDEX('Combined B-Piece P&amp;I CF'!$BN:$CN,0,MATCH($B113,'Combined B-Piece P&amp;I CF'!$BN$7:$CN$7,0)))</f>
        <v>0</v>
      </c>
      <c r="FA113" s="100">
        <f>SUMIF('Combined B-Piece P&amp;I CF'!$A:$A,FA$6,INDEX('Combined B-Piece P&amp;I CF'!$BN:$CN,0,MATCH($B113,'Combined B-Piece P&amp;I CF'!$BN$7:$CN$7,0)))</f>
        <v>0</v>
      </c>
      <c r="FB113" s="100">
        <f>SUMIF('Combined B-Piece P&amp;I CF'!$A:$A,FB$6,INDEX('Combined B-Piece P&amp;I CF'!$BN:$CN,0,MATCH($B113,'Combined B-Piece P&amp;I CF'!$BN$7:$CN$7,0)))</f>
        <v>0</v>
      </c>
      <c r="FC113" s="100">
        <f>SUMIF('Combined B-Piece P&amp;I CF'!$A:$A,FC$6,INDEX('Combined B-Piece P&amp;I CF'!$BN:$CN,0,MATCH($B113,'Combined B-Piece P&amp;I CF'!$BN$7:$CN$7,0)))</f>
        <v>39407.783926249002</v>
      </c>
      <c r="FD113" s="100">
        <f>SUMIF('Combined B-Piece P&amp;I CF'!$A:$A,FD$6,INDEX('Combined B-Piece P&amp;I CF'!$BN:$CN,0,MATCH($B113,'Combined B-Piece P&amp;I CF'!$BN$7:$CN$7,0)))</f>
        <v>208416.877665907</v>
      </c>
      <c r="FE113" s="100">
        <f>SUMIF('Combined B-Piece P&amp;I CF'!$A:$A,FE$6,INDEX('Combined B-Piece P&amp;I CF'!$BN:$CN,0,MATCH($B113,'Combined B-Piece P&amp;I CF'!$BN$7:$CN$7,0)))</f>
        <v>248177.75069373799</v>
      </c>
      <c r="FF113" s="100">
        <f>SUMIF('Combined B-Piece P&amp;I CF'!$A:$A,FF$6,INDEX('Combined B-Piece P&amp;I CF'!$BN:$CN,0,MATCH($B113,'Combined B-Piece P&amp;I CF'!$BN$7:$CN$7,0)))</f>
        <v>356076.27230101801</v>
      </c>
      <c r="FG113" s="100">
        <f>SUMIF('Combined B-Piece P&amp;I CF'!$A:$A,FG$6,INDEX('Combined B-Piece P&amp;I CF'!$BN:$CN,0,MATCH($B113,'Combined B-Piece P&amp;I CF'!$BN$7:$CN$7,0)))</f>
        <v>658730.20643711102</v>
      </c>
      <c r="FH113" s="100">
        <f>SUMIF('Combined B-Piece P&amp;I CF'!$A:$A,FH$6,INDEX('Combined B-Piece P&amp;I CF'!$BN:$CN,0,MATCH($B113,'Combined B-Piece P&amp;I CF'!$BN$7:$CN$7,0)))</f>
        <v>1549685.2354518401</v>
      </c>
      <c r="FI113" s="100">
        <f>SUMIF('Combined B-Piece P&amp;I CF'!$A:$A,FI$6,INDEX('Combined B-Piece P&amp;I CF'!$BN:$CN,0,MATCH($B113,'Combined B-Piece P&amp;I CF'!$BN$7:$CN$7,0)))</f>
        <v>0</v>
      </c>
      <c r="FJ113" s="100">
        <f>SUMIF('Combined B-Piece P&amp;I CF'!$A:$A,FJ$6,INDEX('Combined B-Piece P&amp;I CF'!$BN:$CN,0,MATCH($B113,'Combined B-Piece P&amp;I CF'!$BN$7:$CN$7,0)))</f>
        <v>0</v>
      </c>
      <c r="FK113" s="100">
        <f>SUMIF('Combined B-Piece P&amp;I CF'!$A:$A,FK$6,INDEX('Combined B-Piece P&amp;I CF'!$BN:$CN,0,MATCH($B113,'Combined B-Piece P&amp;I CF'!$BN$7:$CN$7,0)))</f>
        <v>0</v>
      </c>
      <c r="FL113" s="100">
        <f>SUMIF('Combined B-Piece P&amp;I CF'!$A:$A,FL$6,INDEX('Combined B-Piece P&amp;I CF'!$BN:$CN,0,MATCH($B113,'Combined B-Piece P&amp;I CF'!$BN$7:$CN$7,0)))</f>
        <v>0</v>
      </c>
      <c r="FM113" s="100">
        <f>SUMIF('Combined B-Piece P&amp;I CF'!$A:$A,FM$6,INDEX('Combined B-Piece P&amp;I CF'!$BN:$CN,0,MATCH($B113,'Combined B-Piece P&amp;I CF'!$BN$7:$CN$7,0)))</f>
        <v>0</v>
      </c>
      <c r="FN113" s="100">
        <f>SUMIF('Combined B-Piece P&amp;I CF'!$A:$A,FN$6,INDEX('Combined B-Piece P&amp;I CF'!$BN:$CN,0,MATCH($B113,'Combined B-Piece P&amp;I CF'!$BN$7:$CN$7,0)))</f>
        <v>0</v>
      </c>
      <c r="FO113" s="100">
        <f>SUMIF('Combined B-Piece P&amp;I CF'!$A:$A,FO$6,INDEX('Combined B-Piece P&amp;I CF'!$BN:$CN,0,MATCH($B113,'Combined B-Piece P&amp;I CF'!$BN$7:$CN$7,0)))</f>
        <v>0</v>
      </c>
      <c r="FP113" s="100">
        <f>SUMIF('Combined B-Piece P&amp;I CF'!$A:$A,FP$6,INDEX('Combined B-Piece P&amp;I CF'!$BN:$CN,0,MATCH($B113,'Combined B-Piece P&amp;I CF'!$BN$7:$CN$7,0)))</f>
        <v>0</v>
      </c>
      <c r="FQ113" s="100">
        <f>SUMIF('Combined B-Piece P&amp;I CF'!$A:$A,FQ$6,INDEX('Combined B-Piece P&amp;I CF'!$BN:$CN,0,MATCH($B113,'Combined B-Piece P&amp;I CF'!$BN$7:$CN$7,0)))</f>
        <v>0</v>
      </c>
      <c r="FR113" s="100">
        <f>SUMIF('Combined B-Piece P&amp;I CF'!$A:$A,FR$6,INDEX('Combined B-Piece P&amp;I CF'!$BN:$CN,0,MATCH($B113,'Combined B-Piece P&amp;I CF'!$BN$7:$CN$7,0)))</f>
        <v>0</v>
      </c>
      <c r="FS113" s="100">
        <f>SUMIF('Combined B-Piece P&amp;I CF'!$A:$A,FS$6,INDEX('Combined B-Piece P&amp;I CF'!$BN:$CN,0,MATCH($B113,'Combined B-Piece P&amp;I CF'!$BN$7:$CN$7,0)))</f>
        <v>0</v>
      </c>
      <c r="FT113" s="100">
        <f>SUMIF('Combined B-Piece P&amp;I CF'!$A:$A,FT$6,INDEX('Combined B-Piece P&amp;I CF'!$BN:$CN,0,MATCH($B113,'Combined B-Piece P&amp;I CF'!$BN$7:$CN$7,0)))</f>
        <v>0</v>
      </c>
      <c r="FU113" s="100">
        <f>SUMIF('Combined B-Piece P&amp;I CF'!$A:$A,FU$6,INDEX('Combined B-Piece P&amp;I CF'!$BN:$CN,0,MATCH($B113,'Combined B-Piece P&amp;I CF'!$BN$7:$CN$7,0)))</f>
        <v>0</v>
      </c>
      <c r="FV113" s="100">
        <f>SUMIF('Combined B-Piece P&amp;I CF'!$A:$A,FV$6,INDEX('Combined B-Piece P&amp;I CF'!$BN:$CN,0,MATCH($B113,'Combined B-Piece P&amp;I CF'!$BN$7:$CN$7,0)))</f>
        <v>0</v>
      </c>
      <c r="FW113" s="100">
        <f>SUMIF('Combined B-Piece P&amp;I CF'!$A:$A,FW$6,INDEX('Combined B-Piece P&amp;I CF'!$BN:$CN,0,MATCH($B113,'Combined B-Piece P&amp;I CF'!$BN$7:$CN$7,0)))</f>
        <v>0</v>
      </c>
      <c r="FX113" s="100">
        <f>SUMIF('Combined B-Piece P&amp;I CF'!$A:$A,FX$6,INDEX('Combined B-Piece P&amp;I CF'!$BN:$CN,0,MATCH($B113,'Combined B-Piece P&amp;I CF'!$BN$7:$CN$7,0)))</f>
        <v>5589749.2525431961</v>
      </c>
      <c r="FY113" s="100">
        <f>SUMIF('Combined B-Piece P&amp;I CF'!$A:$A,FY$6,INDEX('Combined B-Piece P&amp;I CF'!$BN:$CN,0,MATCH($B113,'Combined B-Piece P&amp;I CF'!$BN$7:$CN$7,0)))</f>
        <v>0</v>
      </c>
      <c r="FZ113" s="100">
        <f>SUMIF('Combined B-Piece P&amp;I CF'!$A:$A,FZ$6,INDEX('Combined B-Piece P&amp;I CF'!$BN:$CN,0,MATCH($B113,'Combined B-Piece P&amp;I CF'!$BN$7:$CN$7,0)))</f>
        <v>0</v>
      </c>
      <c r="GA113" s="100">
        <f>SUMIF('Combined B-Piece P&amp;I CF'!$A:$A,GA$6,INDEX('Combined B-Piece P&amp;I CF'!$BN:$CN,0,MATCH($B113,'Combined B-Piece P&amp;I CF'!$BN$7:$CN$7,0)))</f>
        <v>0</v>
      </c>
      <c r="GB113" s="100">
        <f>SUMIF('Combined B-Piece P&amp;I CF'!$A:$A,GB$6,INDEX('Combined B-Piece P&amp;I CF'!$BN:$CN,0,MATCH($B113,'Combined B-Piece P&amp;I CF'!$BN$7:$CN$7,0)))</f>
        <v>0</v>
      </c>
      <c r="GC113" s="100">
        <f>SUMIF('Combined B-Piece P&amp;I CF'!$A:$A,GC$6,INDEX('Combined B-Piece P&amp;I CF'!$BN:$CN,0,MATCH($B113,'Combined B-Piece P&amp;I CF'!$BN$7:$CN$7,0)))</f>
        <v>0</v>
      </c>
      <c r="GD113" s="100">
        <f>SUMIF('Combined B-Piece P&amp;I CF'!$A:$A,GD$6,INDEX('Combined B-Piece P&amp;I CF'!$BN:$CN,0,MATCH($B113,'Combined B-Piece P&amp;I CF'!$BN$7:$CN$7,0)))</f>
        <v>0</v>
      </c>
      <c r="GE113" s="100">
        <f>SUMIF('Combined B-Piece P&amp;I CF'!$A:$A,GE$6,INDEX('Combined B-Piece P&amp;I CF'!$BN:$CN,0,MATCH($B113,'Combined B-Piece P&amp;I CF'!$BN$7:$CN$7,0)))</f>
        <v>0</v>
      </c>
      <c r="GF113" s="100">
        <f>SUMIF('Combined B-Piece P&amp;I CF'!$A:$A,GF$6,INDEX('Combined B-Piece P&amp;I CF'!$BN:$CN,0,MATCH($B113,'Combined B-Piece P&amp;I CF'!$BN$7:$CN$7,0)))</f>
        <v>0</v>
      </c>
      <c r="GG113" s="100">
        <f>SUMIF('Combined B-Piece P&amp;I CF'!$A:$A,GG$6,INDEX('Combined B-Piece P&amp;I CF'!$BN:$CN,0,MATCH($B113,'Combined B-Piece P&amp;I CF'!$BN$7:$CN$7,0)))</f>
        <v>0</v>
      </c>
      <c r="GH113" s="100">
        <f>SUMIF('Combined B-Piece P&amp;I CF'!$A:$A,GH$6,INDEX('Combined B-Piece P&amp;I CF'!$BN:$CN,0,MATCH($B113,'Combined B-Piece P&amp;I CF'!$BN$7:$CN$7,0)))</f>
        <v>0</v>
      </c>
      <c r="GI113" s="100">
        <f>SUMIF('Combined B-Piece P&amp;I CF'!$A:$A,GI$6,INDEX('Combined B-Piece P&amp;I CF'!$BN:$CN,0,MATCH($B113,'Combined B-Piece P&amp;I CF'!$BN$7:$CN$7,0)))</f>
        <v>0</v>
      </c>
      <c r="GJ113" s="100">
        <f>SUMIF('Combined B-Piece P&amp;I CF'!$A:$A,GJ$6,INDEX('Combined B-Piece P&amp;I CF'!$BN:$CN,0,MATCH($B113,'Combined B-Piece P&amp;I CF'!$BN$7:$CN$7,0)))</f>
        <v>0</v>
      </c>
      <c r="GK113" s="100">
        <f>SUMIF('Combined B-Piece P&amp;I CF'!$A:$A,GK$6,INDEX('Combined B-Piece P&amp;I CF'!$BN:$CN,0,MATCH($B113,'Combined B-Piece P&amp;I CF'!$BN$7:$CN$7,0)))</f>
        <v>0</v>
      </c>
      <c r="GL113" s="100">
        <f>SUMIF('Combined B-Piece P&amp;I CF'!$A:$A,GL$6,INDEX('Combined B-Piece P&amp;I CF'!$BN:$CN,0,MATCH($B113,'Combined B-Piece P&amp;I CF'!$BN$7:$CN$7,0)))</f>
        <v>0</v>
      </c>
      <c r="GM113" s="100">
        <f>SUMIF('Combined B-Piece P&amp;I CF'!$A:$A,GM$6,INDEX('Combined B-Piece P&amp;I CF'!$BN:$CN,0,MATCH($B113,'Combined B-Piece P&amp;I CF'!$BN$7:$CN$7,0)))</f>
        <v>0</v>
      </c>
      <c r="GN113" s="100">
        <f>SUMIF('Combined B-Piece P&amp;I CF'!$A:$A,GN$6,INDEX('Combined B-Piece P&amp;I CF'!$BN:$CN,0,MATCH($B113,'Combined B-Piece P&amp;I CF'!$BN$7:$CN$7,0)))</f>
        <v>0</v>
      </c>
      <c r="GO113" s="100">
        <f>SUMIF('Combined B-Piece P&amp;I CF'!$A:$A,GO$6,INDEX('Combined B-Piece P&amp;I CF'!$BN:$CN,0,MATCH($B113,'Combined B-Piece P&amp;I CF'!$BN$7:$CN$7,0)))</f>
        <v>0</v>
      </c>
      <c r="GP113" s="100">
        <f>SUMIF('Combined B-Piece P&amp;I CF'!$A:$A,GP$6,INDEX('Combined B-Piece P&amp;I CF'!$BN:$CN,0,MATCH($B113,'Combined B-Piece P&amp;I CF'!$BN$7:$CN$7,0)))</f>
        <v>0</v>
      </c>
      <c r="GQ113" s="100">
        <f>SUMIF('Combined B-Piece P&amp;I CF'!$A:$A,GQ$6,INDEX('Combined B-Piece P&amp;I CF'!$BN:$CN,0,MATCH($B113,'Combined B-Piece P&amp;I CF'!$BN$7:$CN$7,0)))</f>
        <v>0</v>
      </c>
      <c r="GR113" s="100">
        <f>SUMIF('Combined B-Piece P&amp;I CF'!$A:$A,GR$6,INDEX('Combined B-Piece P&amp;I CF'!$BN:$CN,0,MATCH($B113,'Combined B-Piece P&amp;I CF'!$BN$7:$CN$7,0)))</f>
        <v>0</v>
      </c>
      <c r="GS113" s="100">
        <f>SUMIF('Combined B-Piece P&amp;I CF'!$A:$A,GS$6,INDEX('Combined B-Piece P&amp;I CF'!$BN:$CN,0,MATCH($B113,'Combined B-Piece P&amp;I CF'!$BN$7:$CN$7,0)))</f>
        <v>0</v>
      </c>
      <c r="GU113" s="85">
        <f t="shared" si="214"/>
        <v>0</v>
      </c>
      <c r="GV113" s="85">
        <f t="shared" si="214"/>
        <v>0</v>
      </c>
      <c r="GW113" s="85">
        <f t="shared" si="214"/>
        <v>0</v>
      </c>
      <c r="GX113" s="85">
        <f t="shared" si="214"/>
        <v>0</v>
      </c>
      <c r="GY113" s="85">
        <f t="shared" si="214"/>
        <v>0</v>
      </c>
      <c r="GZ113" s="85">
        <f t="shared" si="214"/>
        <v>0</v>
      </c>
      <c r="HA113" s="85">
        <f t="shared" si="214"/>
        <v>0</v>
      </c>
      <c r="HB113" s="85">
        <f t="shared" si="214"/>
        <v>10050323.6</v>
      </c>
      <c r="HC113" s="85">
        <f t="shared" si="214"/>
        <v>-255298.97000000003</v>
      </c>
      <c r="HD113" s="85">
        <f t="shared" si="214"/>
        <v>5376540.7800000003</v>
      </c>
      <c r="HE113" s="85">
        <f t="shared" si="214"/>
        <v>0</v>
      </c>
      <c r="HF113" s="85">
        <f t="shared" si="214"/>
        <v>14399665.429846196</v>
      </c>
      <c r="HG113" s="85">
        <f t="shared" si="214"/>
        <v>13928426.201475823</v>
      </c>
      <c r="HH113" s="85">
        <f t="shared" si="214"/>
        <v>0</v>
      </c>
      <c r="HI113" s="85">
        <f t="shared" si="214"/>
        <v>5589749.2525431961</v>
      </c>
      <c r="HJ113" s="85">
        <f t="shared" si="214"/>
        <v>0</v>
      </c>
      <c r="HK113" s="85">
        <f t="shared" si="215"/>
        <v>49089406.293865211</v>
      </c>
    </row>
    <row r="114" spans="1:219" hidden="1" outlineLevel="1" x14ac:dyDescent="0.75">
      <c r="A114" s="112" t="str">
        <f t="shared" si="213"/>
        <v>MSC 2019-H6 B-Piece Cashflows</v>
      </c>
      <c r="B114" s="112" t="str">
        <f t="shared" si="213"/>
        <v>MSC 2019-H6</v>
      </c>
      <c r="C114" s="104"/>
      <c r="D114" s="87"/>
      <c r="E114" s="88"/>
      <c r="F114" s="85"/>
      <c r="G114" s="85"/>
      <c r="H114" s="86"/>
      <c r="I114" s="95"/>
      <c r="K114" s="100">
        <f>SUMIF('Combined B-Piece P&amp;I CF'!$A:$A,K$6,INDEX('Combined B-Piece P&amp;I CF'!$BN:$CN,0,MATCH($B114,'Combined B-Piece P&amp;I CF'!$BN$7:$CN$7,0)))</f>
        <v>0</v>
      </c>
      <c r="L114" s="100">
        <f>SUMIF('Combined B-Piece P&amp;I CF'!$A:$A,L$6,INDEX('Combined B-Piece P&amp;I CF'!$BN:$CN,0,MATCH($B114,'Combined B-Piece P&amp;I CF'!$BN$7:$CN$7,0)))</f>
        <v>0</v>
      </c>
      <c r="M114" s="100">
        <f>SUMIF('Combined B-Piece P&amp;I CF'!$A:$A,M$6,INDEX('Combined B-Piece P&amp;I CF'!$BN:$CN,0,MATCH($B114,'Combined B-Piece P&amp;I CF'!$BN$7:$CN$7,0)))</f>
        <v>0</v>
      </c>
      <c r="N114" s="100">
        <f>SUMIF('Combined B-Piece P&amp;I CF'!$A:$A,N$6,INDEX('Combined B-Piece P&amp;I CF'!$BN:$CN,0,MATCH($B114,'Combined B-Piece P&amp;I CF'!$BN$7:$CN$7,0)))</f>
        <v>0</v>
      </c>
      <c r="O114" s="100">
        <f>SUMIF('Combined B-Piece P&amp;I CF'!$A:$A,O$6,INDEX('Combined B-Piece P&amp;I CF'!$BN:$CN,0,MATCH($B114,'Combined B-Piece P&amp;I CF'!$BN$7:$CN$7,0)))</f>
        <v>0</v>
      </c>
      <c r="P114" s="100">
        <f>SUMIF('Combined B-Piece P&amp;I CF'!$A:$A,P$6,INDEX('Combined B-Piece P&amp;I CF'!$BN:$CN,0,MATCH($B114,'Combined B-Piece P&amp;I CF'!$BN$7:$CN$7,0)))</f>
        <v>0</v>
      </c>
      <c r="Q114" s="100">
        <f>SUMIF('Combined B-Piece P&amp;I CF'!$A:$A,Q$6,INDEX('Combined B-Piece P&amp;I CF'!$BN:$CN,0,MATCH($B114,'Combined B-Piece P&amp;I CF'!$BN$7:$CN$7,0)))</f>
        <v>0</v>
      </c>
      <c r="R114" s="100">
        <f>SUMIF('Combined B-Piece P&amp;I CF'!$A:$A,R$6,INDEX('Combined B-Piece P&amp;I CF'!$BN:$CN,0,MATCH($B114,'Combined B-Piece P&amp;I CF'!$BN$7:$CN$7,0)))</f>
        <v>0</v>
      </c>
      <c r="S114" s="100">
        <f>SUMIF('Combined B-Piece P&amp;I CF'!$A:$A,S$6,INDEX('Combined B-Piece P&amp;I CF'!$BN:$CN,0,MATCH($B114,'Combined B-Piece P&amp;I CF'!$BN$7:$CN$7,0)))</f>
        <v>0</v>
      </c>
      <c r="T114" s="100">
        <f>SUMIF('Combined B-Piece P&amp;I CF'!$A:$A,T$6,INDEX('Combined B-Piece P&amp;I CF'!$BN:$CN,0,MATCH($B114,'Combined B-Piece P&amp;I CF'!$BN$7:$CN$7,0)))</f>
        <v>0</v>
      </c>
      <c r="U114" s="100">
        <f>SUMIF('Combined B-Piece P&amp;I CF'!$A:$A,U$6,INDEX('Combined B-Piece P&amp;I CF'!$BN:$CN,0,MATCH($B114,'Combined B-Piece P&amp;I CF'!$BN$7:$CN$7,0)))</f>
        <v>0</v>
      </c>
      <c r="V114" s="100">
        <f>SUMIF('Combined B-Piece P&amp;I CF'!$A:$A,V$6,INDEX('Combined B-Piece P&amp;I CF'!$BN:$CN,0,MATCH($B114,'Combined B-Piece P&amp;I CF'!$BN$7:$CN$7,0)))</f>
        <v>0</v>
      </c>
      <c r="W114" s="100">
        <f>SUMIF('Combined B-Piece P&amp;I CF'!$A:$A,W$6,INDEX('Combined B-Piece P&amp;I CF'!$BN:$CN,0,MATCH($B114,'Combined B-Piece P&amp;I CF'!$BN$7:$CN$7,0)))</f>
        <v>0</v>
      </c>
      <c r="X114" s="100">
        <f>SUMIF('Combined B-Piece P&amp;I CF'!$A:$A,X$6,INDEX('Combined B-Piece P&amp;I CF'!$BN:$CN,0,MATCH($B114,'Combined B-Piece P&amp;I CF'!$BN$7:$CN$7,0)))</f>
        <v>0</v>
      </c>
      <c r="Y114" s="100">
        <f>SUMIF('Combined B-Piece P&amp;I CF'!$A:$A,Y$6,INDEX('Combined B-Piece P&amp;I CF'!$BN:$CN,0,MATCH($B114,'Combined B-Piece P&amp;I CF'!$BN$7:$CN$7,0)))</f>
        <v>0</v>
      </c>
      <c r="Z114" s="100">
        <f>SUMIF('Combined B-Piece P&amp;I CF'!$A:$A,Z$6,INDEX('Combined B-Piece P&amp;I CF'!$BN:$CN,0,MATCH($B114,'Combined B-Piece P&amp;I CF'!$BN$7:$CN$7,0)))</f>
        <v>0</v>
      </c>
      <c r="AA114" s="100">
        <f>SUMIF('Combined B-Piece P&amp;I CF'!$A:$A,AA$6,INDEX('Combined B-Piece P&amp;I CF'!$BN:$CN,0,MATCH($B114,'Combined B-Piece P&amp;I CF'!$BN$7:$CN$7,0)))</f>
        <v>0</v>
      </c>
      <c r="AB114" s="100">
        <f>SUMIF('Combined B-Piece P&amp;I CF'!$A:$A,AB$6,INDEX('Combined B-Piece P&amp;I CF'!$BN:$CN,0,MATCH($B114,'Combined B-Piece P&amp;I CF'!$BN$7:$CN$7,0)))</f>
        <v>0</v>
      </c>
      <c r="AC114" s="100">
        <f>SUMIF('Combined B-Piece P&amp;I CF'!$A:$A,AC$6,INDEX('Combined B-Piece P&amp;I CF'!$BN:$CN,0,MATCH($B114,'Combined B-Piece P&amp;I CF'!$BN$7:$CN$7,0)))</f>
        <v>0</v>
      </c>
      <c r="AD114" s="100">
        <f>SUMIF('Combined B-Piece P&amp;I CF'!$A:$A,AD$6,INDEX('Combined B-Piece P&amp;I CF'!$BN:$CN,0,MATCH($B114,'Combined B-Piece P&amp;I CF'!$BN$7:$CN$7,0)))</f>
        <v>0</v>
      </c>
      <c r="AE114" s="100">
        <f>SUMIF('Combined B-Piece P&amp;I CF'!$A:$A,AE$6,INDEX('Combined B-Piece P&amp;I CF'!$BN:$CN,0,MATCH($B114,'Combined B-Piece P&amp;I CF'!$BN$7:$CN$7,0)))</f>
        <v>0</v>
      </c>
      <c r="AF114" s="100">
        <f>SUMIF('Combined B-Piece P&amp;I CF'!$A:$A,AF$6,INDEX('Combined B-Piece P&amp;I CF'!$BN:$CN,0,MATCH($B114,'Combined B-Piece P&amp;I CF'!$BN$7:$CN$7,0)))</f>
        <v>0</v>
      </c>
      <c r="AG114" s="100">
        <f>SUMIF('Combined B-Piece P&amp;I CF'!$A:$A,AG$6,INDEX('Combined B-Piece P&amp;I CF'!$BN:$CN,0,MATCH($B114,'Combined B-Piece P&amp;I CF'!$BN$7:$CN$7,0)))</f>
        <v>0</v>
      </c>
      <c r="AH114" s="100">
        <f>SUMIF('Combined B-Piece P&amp;I CF'!$A:$A,AH$6,INDEX('Combined B-Piece P&amp;I CF'!$BN:$CN,0,MATCH($B114,'Combined B-Piece P&amp;I CF'!$BN$7:$CN$7,0)))</f>
        <v>0</v>
      </c>
      <c r="AI114" s="100">
        <f>SUMIF('Combined B-Piece P&amp;I CF'!$A:$A,AI$6,INDEX('Combined B-Piece P&amp;I CF'!$BN:$CN,0,MATCH($B114,'Combined B-Piece P&amp;I CF'!$BN$7:$CN$7,0)))</f>
        <v>0</v>
      </c>
      <c r="AJ114" s="100">
        <f>SUMIF('Combined B-Piece P&amp;I CF'!$A:$A,AJ$6,INDEX('Combined B-Piece P&amp;I CF'!$BN:$CN,0,MATCH($B114,'Combined B-Piece P&amp;I CF'!$BN$7:$CN$7,0)))</f>
        <v>0</v>
      </c>
      <c r="AK114" s="100">
        <f>SUMIF('Combined B-Piece P&amp;I CF'!$A:$A,AK$6,INDEX('Combined B-Piece P&amp;I CF'!$BN:$CN,0,MATCH($B114,'Combined B-Piece P&amp;I CF'!$BN$7:$CN$7,0)))</f>
        <v>0</v>
      </c>
      <c r="AL114" s="100">
        <f>SUMIF('Combined B-Piece P&amp;I CF'!$A:$A,AL$6,INDEX('Combined B-Piece P&amp;I CF'!$BN:$CN,0,MATCH($B114,'Combined B-Piece P&amp;I CF'!$BN$7:$CN$7,0)))</f>
        <v>0</v>
      </c>
      <c r="AM114" s="100">
        <f>SUMIF('Combined B-Piece P&amp;I CF'!$A:$A,AM$6,INDEX('Combined B-Piece P&amp;I CF'!$BN:$CN,0,MATCH($B114,'Combined B-Piece P&amp;I CF'!$BN$7:$CN$7,0)))</f>
        <v>0</v>
      </c>
      <c r="AN114" s="100">
        <f>SUMIF('Combined B-Piece P&amp;I CF'!$A:$A,AN$6,INDEX('Combined B-Piece P&amp;I CF'!$BN:$CN,0,MATCH($B114,'Combined B-Piece P&amp;I CF'!$BN$7:$CN$7,0)))</f>
        <v>0</v>
      </c>
      <c r="AO114" s="100">
        <f>SUMIF('Combined B-Piece P&amp;I CF'!$A:$A,AO$6,INDEX('Combined B-Piece P&amp;I CF'!$BN:$CN,0,MATCH($B114,'Combined B-Piece P&amp;I CF'!$BN$7:$CN$7,0)))</f>
        <v>0</v>
      </c>
      <c r="AP114" s="100">
        <f>SUMIF('Combined B-Piece P&amp;I CF'!$A:$A,AP$6,INDEX('Combined B-Piece P&amp;I CF'!$BN:$CN,0,MATCH($B114,'Combined B-Piece P&amp;I CF'!$BN$7:$CN$7,0)))</f>
        <v>0</v>
      </c>
      <c r="AQ114" s="100">
        <f>SUMIF('Combined B-Piece P&amp;I CF'!$A:$A,AQ$6,INDEX('Combined B-Piece P&amp;I CF'!$BN:$CN,0,MATCH($B114,'Combined B-Piece P&amp;I CF'!$BN$7:$CN$7,0)))</f>
        <v>0</v>
      </c>
      <c r="AR114" s="100">
        <f>SUMIF('Combined B-Piece P&amp;I CF'!$A:$A,AR$6,INDEX('Combined B-Piece P&amp;I CF'!$BN:$CN,0,MATCH($B114,'Combined B-Piece P&amp;I CF'!$BN$7:$CN$7,0)))</f>
        <v>0</v>
      </c>
      <c r="AS114" s="100">
        <f>SUMIF('Combined B-Piece P&amp;I CF'!$A:$A,AS$6,INDEX('Combined B-Piece P&amp;I CF'!$BN:$CN,0,MATCH($B114,'Combined B-Piece P&amp;I CF'!$BN$7:$CN$7,0)))</f>
        <v>0</v>
      </c>
      <c r="AT114" s="100">
        <f>SUMIF('Combined B-Piece P&amp;I CF'!$A:$A,AT$6,INDEX('Combined B-Piece P&amp;I CF'!$BN:$CN,0,MATCH($B114,'Combined B-Piece P&amp;I CF'!$BN$7:$CN$7,0)))</f>
        <v>0</v>
      </c>
      <c r="AU114" s="100">
        <f>SUMIF('Combined B-Piece P&amp;I CF'!$A:$A,AU$6,INDEX('Combined B-Piece P&amp;I CF'!$BN:$CN,0,MATCH($B114,'Combined B-Piece P&amp;I CF'!$BN$7:$CN$7,0)))</f>
        <v>0</v>
      </c>
      <c r="AV114" s="100">
        <f>SUMIF('Combined B-Piece P&amp;I CF'!$A:$A,AV$6,INDEX('Combined B-Piece P&amp;I CF'!$BN:$CN,0,MATCH($B114,'Combined B-Piece P&amp;I CF'!$BN$7:$CN$7,0)))</f>
        <v>0</v>
      </c>
      <c r="AW114" s="100">
        <f>SUMIF('Combined B-Piece P&amp;I CF'!$A:$A,AW$6,INDEX('Combined B-Piece P&amp;I CF'!$BN:$CN,0,MATCH($B114,'Combined B-Piece P&amp;I CF'!$BN$7:$CN$7,0)))</f>
        <v>0</v>
      </c>
      <c r="AX114" s="100">
        <f>SUMIF('Combined B-Piece P&amp;I CF'!$A:$A,AX$6,INDEX('Combined B-Piece P&amp;I CF'!$BN:$CN,0,MATCH($B114,'Combined B-Piece P&amp;I CF'!$BN$7:$CN$7,0)))</f>
        <v>0</v>
      </c>
      <c r="AY114" s="100">
        <f>SUMIF('Combined B-Piece P&amp;I CF'!$A:$A,AY$6,INDEX('Combined B-Piece P&amp;I CF'!$BN:$CN,0,MATCH($B114,'Combined B-Piece P&amp;I CF'!$BN$7:$CN$7,0)))</f>
        <v>0</v>
      </c>
      <c r="AZ114" s="100">
        <f>SUMIF('Combined B-Piece P&amp;I CF'!$A:$A,AZ$6,INDEX('Combined B-Piece P&amp;I CF'!$BN:$CN,0,MATCH($B114,'Combined B-Piece P&amp;I CF'!$BN$7:$CN$7,0)))</f>
        <v>0</v>
      </c>
      <c r="BA114" s="100">
        <f>SUMIF('Combined B-Piece P&amp;I CF'!$A:$A,BA$6,INDEX('Combined B-Piece P&amp;I CF'!$BN:$CN,0,MATCH($B114,'Combined B-Piece P&amp;I CF'!$BN$7:$CN$7,0)))</f>
        <v>0</v>
      </c>
      <c r="BB114" s="100">
        <f>SUMIF('Combined B-Piece P&amp;I CF'!$A:$A,BB$6,INDEX('Combined B-Piece P&amp;I CF'!$BN:$CN,0,MATCH($B114,'Combined B-Piece P&amp;I CF'!$BN$7:$CN$7,0)))</f>
        <v>0</v>
      </c>
      <c r="BC114" s="100">
        <f>SUMIF('Combined B-Piece P&amp;I CF'!$A:$A,BC$6,INDEX('Combined B-Piece P&amp;I CF'!$BN:$CN,0,MATCH($B114,'Combined B-Piece P&amp;I CF'!$BN$7:$CN$7,0)))</f>
        <v>0</v>
      </c>
      <c r="BD114" s="100">
        <f>SUMIF('Combined B-Piece P&amp;I CF'!$A:$A,BD$6,INDEX('Combined B-Piece P&amp;I CF'!$BN:$CN,0,MATCH($B114,'Combined B-Piece P&amp;I CF'!$BN$7:$CN$7,0)))</f>
        <v>0</v>
      </c>
      <c r="BE114" s="100">
        <f>SUMIF('Combined B-Piece P&amp;I CF'!$A:$A,BE$6,INDEX('Combined B-Piece P&amp;I CF'!$BN:$CN,0,MATCH($B114,'Combined B-Piece P&amp;I CF'!$BN$7:$CN$7,0)))</f>
        <v>0</v>
      </c>
      <c r="BF114" s="100">
        <f>SUMIF('Combined B-Piece P&amp;I CF'!$A:$A,BF$6,INDEX('Combined B-Piece P&amp;I CF'!$BN:$CN,0,MATCH($B114,'Combined B-Piece P&amp;I CF'!$BN$7:$CN$7,0)))</f>
        <v>0</v>
      </c>
      <c r="BG114" s="100">
        <f>SUMIF('Combined B-Piece P&amp;I CF'!$A:$A,BG$6,INDEX('Combined B-Piece P&amp;I CF'!$BN:$CN,0,MATCH($B114,'Combined B-Piece P&amp;I CF'!$BN$7:$CN$7,0)))</f>
        <v>0</v>
      </c>
      <c r="BH114" s="100">
        <f>SUMIF('Combined B-Piece P&amp;I CF'!$A:$A,BH$6,INDEX('Combined B-Piece P&amp;I CF'!$BN:$CN,0,MATCH($B114,'Combined B-Piece P&amp;I CF'!$BN$7:$CN$7,0)))</f>
        <v>0</v>
      </c>
      <c r="BI114" s="100">
        <f>SUMIF('Combined B-Piece P&amp;I CF'!$A:$A,BI$6,INDEX('Combined B-Piece P&amp;I CF'!$BN:$CN,0,MATCH($B114,'Combined B-Piece P&amp;I CF'!$BN$7:$CN$7,0)))</f>
        <v>0</v>
      </c>
      <c r="BJ114" s="100">
        <f>SUMIF('Combined B-Piece P&amp;I CF'!$A:$A,BJ$6,INDEX('Combined B-Piece P&amp;I CF'!$BN:$CN,0,MATCH($B114,'Combined B-Piece P&amp;I CF'!$BN$7:$CN$7,0)))</f>
        <v>0</v>
      </c>
      <c r="BK114" s="100">
        <f>SUMIF('Combined B-Piece P&amp;I CF'!$A:$A,BK$6,INDEX('Combined B-Piece P&amp;I CF'!$BN:$CN,0,MATCH($B114,'Combined B-Piece P&amp;I CF'!$BN$7:$CN$7,0)))</f>
        <v>0</v>
      </c>
      <c r="BL114" s="100">
        <f>SUMIF('Combined B-Piece P&amp;I CF'!$A:$A,BL$6,INDEX('Combined B-Piece P&amp;I CF'!$BN:$CN,0,MATCH($B114,'Combined B-Piece P&amp;I CF'!$BN$7:$CN$7,0)))</f>
        <v>0</v>
      </c>
      <c r="BM114" s="100">
        <f>SUMIF('Combined B-Piece P&amp;I CF'!$A:$A,BM$6,INDEX('Combined B-Piece P&amp;I CF'!$BN:$CN,0,MATCH($B114,'Combined B-Piece P&amp;I CF'!$BN$7:$CN$7,0)))</f>
        <v>0</v>
      </c>
      <c r="BN114" s="100">
        <f>SUMIF('Combined B-Piece P&amp;I CF'!$A:$A,BN$6,INDEX('Combined B-Piece P&amp;I CF'!$BN:$CN,0,MATCH($B114,'Combined B-Piece P&amp;I CF'!$BN$7:$CN$7,0)))</f>
        <v>0</v>
      </c>
      <c r="BO114" s="100">
        <f>SUMIF('Combined B-Piece P&amp;I CF'!$A:$A,BO$6,INDEX('Combined B-Piece P&amp;I CF'!$BN:$CN,0,MATCH($B114,'Combined B-Piece P&amp;I CF'!$BN$7:$CN$7,0)))</f>
        <v>0</v>
      </c>
      <c r="BP114" s="100">
        <f>SUMIF('Combined B-Piece P&amp;I CF'!$A:$A,BP$6,INDEX('Combined B-Piece P&amp;I CF'!$BN:$CN,0,MATCH($B114,'Combined B-Piece P&amp;I CF'!$BN$7:$CN$7,0)))</f>
        <v>0</v>
      </c>
      <c r="BQ114" s="100">
        <f>SUMIF('Combined B-Piece P&amp;I CF'!$A:$A,BQ$6,INDEX('Combined B-Piece P&amp;I CF'!$BN:$CN,0,MATCH($B114,'Combined B-Piece P&amp;I CF'!$BN$7:$CN$7,0)))</f>
        <v>0</v>
      </c>
      <c r="BR114" s="100">
        <f>SUMIF('Combined B-Piece P&amp;I CF'!$A:$A,BR$6,INDEX('Combined B-Piece P&amp;I CF'!$BN:$CN,0,MATCH($B114,'Combined B-Piece P&amp;I CF'!$BN$7:$CN$7,0)))</f>
        <v>0</v>
      </c>
      <c r="BS114" s="100">
        <f>SUMIF('Combined B-Piece P&amp;I CF'!$A:$A,BS$6,INDEX('Combined B-Piece P&amp;I CF'!$BN:$CN,0,MATCH($B114,'Combined B-Piece P&amp;I CF'!$BN$7:$CN$7,0)))</f>
        <v>0</v>
      </c>
      <c r="BT114" s="100">
        <f>SUMIF('Combined B-Piece P&amp;I CF'!$A:$A,BT$6,INDEX('Combined B-Piece P&amp;I CF'!$BN:$CN,0,MATCH($B114,'Combined B-Piece P&amp;I CF'!$BN$7:$CN$7,0)))</f>
        <v>0</v>
      </c>
      <c r="BU114" s="100">
        <f>SUMIF('Combined B-Piece P&amp;I CF'!$A:$A,BU$6,INDEX('Combined B-Piece P&amp;I CF'!$BN:$CN,0,MATCH($B114,'Combined B-Piece P&amp;I CF'!$BN$7:$CN$7,0)))</f>
        <v>0</v>
      </c>
      <c r="BV114" s="100">
        <f>SUMIF('Combined B-Piece P&amp;I CF'!$A:$A,BV$6,INDEX('Combined B-Piece P&amp;I CF'!$BN:$CN,0,MATCH($B114,'Combined B-Piece P&amp;I CF'!$BN$7:$CN$7,0)))</f>
        <v>0</v>
      </c>
      <c r="BW114" s="100">
        <f>SUMIF('Combined B-Piece P&amp;I CF'!$A:$A,BW$6,INDEX('Combined B-Piece P&amp;I CF'!$BN:$CN,0,MATCH($B114,'Combined B-Piece P&amp;I CF'!$BN$7:$CN$7,0)))</f>
        <v>0</v>
      </c>
      <c r="BX114" s="100">
        <f>SUMIF('Combined B-Piece P&amp;I CF'!$A:$A,BX$6,INDEX('Combined B-Piece P&amp;I CF'!$BN:$CN,0,MATCH($B114,'Combined B-Piece P&amp;I CF'!$BN$7:$CN$7,0)))</f>
        <v>0</v>
      </c>
      <c r="BY114" s="100">
        <f>SUMIF('Combined B-Piece P&amp;I CF'!$A:$A,BY$6,INDEX('Combined B-Piece P&amp;I CF'!$BN:$CN,0,MATCH($B114,'Combined B-Piece P&amp;I CF'!$BN$7:$CN$7,0)))</f>
        <v>0</v>
      </c>
      <c r="BZ114" s="100">
        <f>SUMIF('Combined B-Piece P&amp;I CF'!$A:$A,BZ$6,INDEX('Combined B-Piece P&amp;I CF'!$BN:$CN,0,MATCH($B114,'Combined B-Piece P&amp;I CF'!$BN$7:$CN$7,0)))</f>
        <v>0</v>
      </c>
      <c r="CA114" s="100">
        <f>SUMIF('Combined B-Piece P&amp;I CF'!$A:$A,CA$6,INDEX('Combined B-Piece P&amp;I CF'!$BN:$CN,0,MATCH($B114,'Combined B-Piece P&amp;I CF'!$BN$7:$CN$7,0)))</f>
        <v>0</v>
      </c>
      <c r="CB114" s="100">
        <f>SUMIF('Combined B-Piece P&amp;I CF'!$A:$A,CB$6,INDEX('Combined B-Piece P&amp;I CF'!$BN:$CN,0,MATCH($B114,'Combined B-Piece P&amp;I CF'!$BN$7:$CN$7,0)))</f>
        <v>0</v>
      </c>
      <c r="CC114" s="100">
        <f>SUMIF('Combined B-Piece P&amp;I CF'!$A:$A,CC$6,INDEX('Combined B-Piece P&amp;I CF'!$BN:$CN,0,MATCH($B114,'Combined B-Piece P&amp;I CF'!$BN$7:$CN$7,0)))</f>
        <v>0</v>
      </c>
      <c r="CD114" s="100">
        <f>SUMIF('Combined B-Piece P&amp;I CF'!$A:$A,CD$6,INDEX('Combined B-Piece P&amp;I CF'!$BN:$CN,0,MATCH($B114,'Combined B-Piece P&amp;I CF'!$BN$7:$CN$7,0)))</f>
        <v>0</v>
      </c>
      <c r="CE114" s="100">
        <f>SUMIF('Combined B-Piece P&amp;I CF'!$A:$A,CE$6,INDEX('Combined B-Piece P&amp;I CF'!$BN:$CN,0,MATCH($B114,'Combined B-Piece P&amp;I CF'!$BN$7:$CN$7,0)))</f>
        <v>0</v>
      </c>
      <c r="CF114" s="100">
        <f>SUMIF('Combined B-Piece P&amp;I CF'!$A:$A,CF$6,INDEX('Combined B-Piece P&amp;I CF'!$BN:$CN,0,MATCH($B114,'Combined B-Piece P&amp;I CF'!$BN$7:$CN$7,0)))</f>
        <v>0</v>
      </c>
      <c r="CG114" s="100">
        <f>SUMIF('Combined B-Piece P&amp;I CF'!$A:$A,CG$6,INDEX('Combined B-Piece P&amp;I CF'!$BN:$CN,0,MATCH($B114,'Combined B-Piece P&amp;I CF'!$BN$7:$CN$7,0)))</f>
        <v>0</v>
      </c>
      <c r="CH114" s="100">
        <f>SUMIF('Combined B-Piece P&amp;I CF'!$A:$A,CH$6,INDEX('Combined B-Piece P&amp;I CF'!$BN:$CN,0,MATCH($B114,'Combined B-Piece P&amp;I CF'!$BN$7:$CN$7,0)))</f>
        <v>0</v>
      </c>
      <c r="CI114" s="100">
        <f>SUMIF('Combined B-Piece P&amp;I CF'!$A:$A,CI$6,INDEX('Combined B-Piece P&amp;I CF'!$BN:$CN,0,MATCH($B114,'Combined B-Piece P&amp;I CF'!$BN$7:$CN$7,0)))</f>
        <v>0</v>
      </c>
      <c r="CJ114" s="100">
        <f>SUMIF('Combined B-Piece P&amp;I CF'!$A:$A,CJ$6,INDEX('Combined B-Piece P&amp;I CF'!$BN:$CN,0,MATCH($B114,'Combined B-Piece P&amp;I CF'!$BN$7:$CN$7,0)))</f>
        <v>0</v>
      </c>
      <c r="CK114" s="100">
        <f>SUMIF('Combined B-Piece P&amp;I CF'!$A:$A,CK$6,INDEX('Combined B-Piece P&amp;I CF'!$BN:$CN,0,MATCH($B114,'Combined B-Piece P&amp;I CF'!$BN$7:$CN$7,0)))</f>
        <v>0</v>
      </c>
      <c r="CL114" s="100">
        <f>SUMIF('Combined B-Piece P&amp;I CF'!$A:$A,CL$6,INDEX('Combined B-Piece P&amp;I CF'!$BN:$CN,0,MATCH($B114,'Combined B-Piece P&amp;I CF'!$BN$7:$CN$7,0)))</f>
        <v>0</v>
      </c>
      <c r="CM114" s="100">
        <f>SUMIF('Combined B-Piece P&amp;I CF'!$A:$A,CM$6,INDEX('Combined B-Piece P&amp;I CF'!$BN:$CN,0,MATCH($B114,'Combined B-Piece P&amp;I CF'!$BN$7:$CN$7,0)))</f>
        <v>0</v>
      </c>
      <c r="CN114" s="100">
        <f>SUMIF('Combined B-Piece P&amp;I CF'!$A:$A,CN$6,INDEX('Combined B-Piece P&amp;I CF'!$BN:$CN,0,MATCH($B114,'Combined B-Piece P&amp;I CF'!$BN$7:$CN$7,0)))</f>
        <v>0</v>
      </c>
      <c r="CO114" s="100">
        <f>SUMIF('Combined B-Piece P&amp;I CF'!$A:$A,CO$6,INDEX('Combined B-Piece P&amp;I CF'!$BN:$CN,0,MATCH($B114,'Combined B-Piece P&amp;I CF'!$BN$7:$CN$7,0)))</f>
        <v>0</v>
      </c>
      <c r="CP114" s="100">
        <f>SUMIF('Combined B-Piece P&amp;I CF'!$A:$A,CP$6,INDEX('Combined B-Piece P&amp;I CF'!$BN:$CN,0,MATCH($B114,'Combined B-Piece P&amp;I CF'!$BN$7:$CN$7,0)))</f>
        <v>0</v>
      </c>
      <c r="CQ114" s="100">
        <f>SUMIF('Combined B-Piece P&amp;I CF'!$A:$A,CQ$6,INDEX('Combined B-Piece P&amp;I CF'!$BN:$CN,0,MATCH($B114,'Combined B-Piece P&amp;I CF'!$BN$7:$CN$7,0)))</f>
        <v>0</v>
      </c>
      <c r="CR114" s="100">
        <f>SUMIF('Combined B-Piece P&amp;I CF'!$A:$A,CR$6,INDEX('Combined B-Piece P&amp;I CF'!$BN:$CN,0,MATCH($B114,'Combined B-Piece P&amp;I CF'!$BN$7:$CN$7,0)))</f>
        <v>0</v>
      </c>
      <c r="CS114" s="100">
        <f>SUMIF('Combined B-Piece P&amp;I CF'!$A:$A,CS$6,INDEX('Combined B-Piece P&amp;I CF'!$BN:$CN,0,MATCH($B114,'Combined B-Piece P&amp;I CF'!$BN$7:$CN$7,0)))</f>
        <v>0</v>
      </c>
      <c r="CT114" s="100">
        <f>SUMIF('Combined B-Piece P&amp;I CF'!$A:$A,CT$6,INDEX('Combined B-Piece P&amp;I CF'!$BN:$CN,0,MATCH($B114,'Combined B-Piece P&amp;I CF'!$BN$7:$CN$7,0)))</f>
        <v>0</v>
      </c>
      <c r="CU114" s="100">
        <f>SUMIF('Combined B-Piece P&amp;I CF'!$A:$A,CU$6,INDEX('Combined B-Piece P&amp;I CF'!$BN:$CN,0,MATCH($B114,'Combined B-Piece P&amp;I CF'!$BN$7:$CN$7,0)))</f>
        <v>0</v>
      </c>
      <c r="CV114" s="100">
        <f>SUMIF('Combined B-Piece P&amp;I CF'!$A:$A,CV$6,INDEX('Combined B-Piece P&amp;I CF'!$BN:$CN,0,MATCH($B114,'Combined B-Piece P&amp;I CF'!$BN$7:$CN$7,0)))</f>
        <v>0</v>
      </c>
      <c r="CW114" s="100">
        <f>SUMIF('Combined B-Piece P&amp;I CF'!$A:$A,CW$6,INDEX('Combined B-Piece P&amp;I CF'!$BN:$CN,0,MATCH($B114,'Combined B-Piece P&amp;I CF'!$BN$7:$CN$7,0)))</f>
        <v>0</v>
      </c>
      <c r="CX114" s="100">
        <f>SUMIF('Combined B-Piece P&amp;I CF'!$A:$A,CX$6,INDEX('Combined B-Piece P&amp;I CF'!$BN:$CN,0,MATCH($B114,'Combined B-Piece P&amp;I CF'!$BN$7:$CN$7,0)))</f>
        <v>8259342.0300000003</v>
      </c>
      <c r="CY114" s="100">
        <f>SUMIF('Combined B-Piece P&amp;I CF'!$A:$A,CY$6,INDEX('Combined B-Piece P&amp;I CF'!$BN:$CN,0,MATCH($B114,'Combined B-Piece P&amp;I CF'!$BN$7:$CN$7,0)))</f>
        <v>0</v>
      </c>
      <c r="CZ114" s="100">
        <f>SUMIF('Combined B-Piece P&amp;I CF'!$A:$A,CZ$6,INDEX('Combined B-Piece P&amp;I CF'!$BN:$CN,0,MATCH($B114,'Combined B-Piece P&amp;I CF'!$BN$7:$CN$7,0)))</f>
        <v>0</v>
      </c>
      <c r="DA114" s="100">
        <f>SUMIF('Combined B-Piece P&amp;I CF'!$A:$A,DA$6,INDEX('Combined B-Piece P&amp;I CF'!$BN:$CN,0,MATCH($B114,'Combined B-Piece P&amp;I CF'!$BN$7:$CN$7,0)))</f>
        <v>0</v>
      </c>
      <c r="DB114" s="100">
        <f>SUMIF('Combined B-Piece P&amp;I CF'!$A:$A,DB$6,INDEX('Combined B-Piece P&amp;I CF'!$BN:$CN,0,MATCH($B114,'Combined B-Piece P&amp;I CF'!$BN$7:$CN$7,0)))</f>
        <v>0</v>
      </c>
      <c r="DC114" s="100">
        <f>SUMIF('Combined B-Piece P&amp;I CF'!$A:$A,DC$6,INDEX('Combined B-Piece P&amp;I CF'!$BN:$CN,0,MATCH($B114,'Combined B-Piece P&amp;I CF'!$BN$7:$CN$7,0)))</f>
        <v>0</v>
      </c>
      <c r="DD114" s="100">
        <f>SUMIF('Combined B-Piece P&amp;I CF'!$A:$A,DD$6,INDEX('Combined B-Piece P&amp;I CF'!$BN:$CN,0,MATCH($B114,'Combined B-Piece P&amp;I CF'!$BN$7:$CN$7,0)))</f>
        <v>0</v>
      </c>
      <c r="DE114" s="100">
        <f>SUMIF('Combined B-Piece P&amp;I CF'!$A:$A,DE$6,INDEX('Combined B-Piece P&amp;I CF'!$BN:$CN,0,MATCH($B114,'Combined B-Piece P&amp;I CF'!$BN$7:$CN$7,0)))</f>
        <v>0</v>
      </c>
      <c r="DF114" s="100">
        <f>SUMIF('Combined B-Piece P&amp;I CF'!$A:$A,DF$6,INDEX('Combined B-Piece P&amp;I CF'!$BN:$CN,0,MATCH($B114,'Combined B-Piece P&amp;I CF'!$BN$7:$CN$7,0)))</f>
        <v>0</v>
      </c>
      <c r="DG114" s="100">
        <f>SUMIF('Combined B-Piece P&amp;I CF'!$A:$A,DG$6,INDEX('Combined B-Piece P&amp;I CF'!$BN:$CN,0,MATCH($B114,'Combined B-Piece P&amp;I CF'!$BN$7:$CN$7,0)))</f>
        <v>0</v>
      </c>
      <c r="DH114" s="100">
        <f>SUMIF('Combined B-Piece P&amp;I CF'!$A:$A,DH$6,INDEX('Combined B-Piece P&amp;I CF'!$BN:$CN,0,MATCH($B114,'Combined B-Piece P&amp;I CF'!$BN$7:$CN$7,0)))</f>
        <v>0</v>
      </c>
      <c r="DI114" s="100">
        <f>SUMIF('Combined B-Piece P&amp;I CF'!$A:$A,DI$6,INDEX('Combined B-Piece P&amp;I CF'!$BN:$CN,0,MATCH($B114,'Combined B-Piece P&amp;I CF'!$BN$7:$CN$7,0)))</f>
        <v>0</v>
      </c>
      <c r="DJ114" s="100">
        <f>SUMIF('Combined B-Piece P&amp;I CF'!$A:$A,DJ$6,INDEX('Combined B-Piece P&amp;I CF'!$BN:$CN,0,MATCH($B114,'Combined B-Piece P&amp;I CF'!$BN$7:$CN$7,0)))</f>
        <v>0</v>
      </c>
      <c r="DK114" s="100">
        <f>SUMIF('Combined B-Piece P&amp;I CF'!$A:$A,DK$6,INDEX('Combined B-Piece P&amp;I CF'!$BN:$CN,0,MATCH($B114,'Combined B-Piece P&amp;I CF'!$BN$7:$CN$7,0)))</f>
        <v>0</v>
      </c>
      <c r="DL114" s="100">
        <f>SUMIF('Combined B-Piece P&amp;I CF'!$A:$A,DL$6,INDEX('Combined B-Piece P&amp;I CF'!$BN:$CN,0,MATCH($B114,'Combined B-Piece P&amp;I CF'!$BN$7:$CN$7,0)))</f>
        <v>0</v>
      </c>
      <c r="DM114" s="100">
        <f>SUMIF('Combined B-Piece P&amp;I CF'!$A:$A,DM$6,INDEX('Combined B-Piece P&amp;I CF'!$BN:$CN,0,MATCH($B114,'Combined B-Piece P&amp;I CF'!$BN$7:$CN$7,0)))</f>
        <v>0</v>
      </c>
      <c r="DN114" s="100">
        <f>SUMIF('Combined B-Piece P&amp;I CF'!$A:$A,DN$6,INDEX('Combined B-Piece P&amp;I CF'!$BN:$CN,0,MATCH($B114,'Combined B-Piece P&amp;I CF'!$BN$7:$CN$7,0)))</f>
        <v>0</v>
      </c>
      <c r="DO114" s="100">
        <f>SUMIF('Combined B-Piece P&amp;I CF'!$A:$A,DO$6,INDEX('Combined B-Piece P&amp;I CF'!$BN:$CN,0,MATCH($B114,'Combined B-Piece P&amp;I CF'!$BN$7:$CN$7,0)))</f>
        <v>-80280.59</v>
      </c>
      <c r="DP114" s="100">
        <f>SUMIF('Combined B-Piece P&amp;I CF'!$A:$A,DP$6,INDEX('Combined B-Piece P&amp;I CF'!$BN:$CN,0,MATCH($B114,'Combined B-Piece P&amp;I CF'!$BN$7:$CN$7,0)))</f>
        <v>0</v>
      </c>
      <c r="DQ114" s="100">
        <f>SUMIF('Combined B-Piece P&amp;I CF'!$A:$A,DQ$6,INDEX('Combined B-Piece P&amp;I CF'!$BN:$CN,0,MATCH($B114,'Combined B-Piece P&amp;I CF'!$BN$7:$CN$7,0)))</f>
        <v>0</v>
      </c>
      <c r="DR114" s="100">
        <f>SUMIF('Combined B-Piece P&amp;I CF'!$A:$A,DR$6,INDEX('Combined B-Piece P&amp;I CF'!$BN:$CN,0,MATCH($B114,'Combined B-Piece P&amp;I CF'!$BN$7:$CN$7,0)))</f>
        <v>0</v>
      </c>
      <c r="DS114" s="100">
        <f>SUMIF('Combined B-Piece P&amp;I CF'!$A:$A,DS$6,INDEX('Combined B-Piece P&amp;I CF'!$BN:$CN,0,MATCH($B114,'Combined B-Piece P&amp;I CF'!$BN$7:$CN$7,0)))</f>
        <v>0</v>
      </c>
      <c r="DT114" s="100">
        <f>SUMIF('Combined B-Piece P&amp;I CF'!$A:$A,DT$6,INDEX('Combined B-Piece P&amp;I CF'!$BN:$CN,0,MATCH($B114,'Combined B-Piece P&amp;I CF'!$BN$7:$CN$7,0)))</f>
        <v>0</v>
      </c>
      <c r="DU114" s="100">
        <f>SUMIF('Combined B-Piece P&amp;I CF'!$A:$A,DU$6,INDEX('Combined B-Piece P&amp;I CF'!$BN:$CN,0,MATCH($B114,'Combined B-Piece P&amp;I CF'!$BN$7:$CN$7,0)))</f>
        <v>0</v>
      </c>
      <c r="DV114" s="100">
        <f>SUMIF('Combined B-Piece P&amp;I CF'!$A:$A,DV$6,INDEX('Combined B-Piece P&amp;I CF'!$BN:$CN,0,MATCH($B114,'Combined B-Piece P&amp;I CF'!$BN$7:$CN$7,0)))</f>
        <v>0</v>
      </c>
      <c r="DW114" s="100">
        <f>SUMIF('Combined B-Piece P&amp;I CF'!$A:$A,DW$6,INDEX('Combined B-Piece P&amp;I CF'!$BN:$CN,0,MATCH($B114,'Combined B-Piece P&amp;I CF'!$BN$7:$CN$7,0)))</f>
        <v>0</v>
      </c>
      <c r="DX114" s="100">
        <f>SUMIF('Combined B-Piece P&amp;I CF'!$A:$A,DX$6,INDEX('Combined B-Piece P&amp;I CF'!$BN:$CN,0,MATCH($B114,'Combined B-Piece P&amp;I CF'!$BN$7:$CN$7,0)))</f>
        <v>0</v>
      </c>
      <c r="DY114" s="100">
        <f>SUMIF('Combined B-Piece P&amp;I CF'!$A:$A,DY$6,INDEX('Combined B-Piece P&amp;I CF'!$BN:$CN,0,MATCH($B114,'Combined B-Piece P&amp;I CF'!$BN$7:$CN$7,0)))</f>
        <v>0</v>
      </c>
      <c r="DZ114" s="100">
        <f>SUMIF('Combined B-Piece P&amp;I CF'!$A:$A,DZ$6,INDEX('Combined B-Piece P&amp;I CF'!$BN:$CN,0,MATCH($B114,'Combined B-Piece P&amp;I CF'!$BN$7:$CN$7,0)))</f>
        <v>0</v>
      </c>
      <c r="EA114" s="100">
        <f>SUMIF('Combined B-Piece P&amp;I CF'!$A:$A,EA$6,INDEX('Combined B-Piece P&amp;I CF'!$BN:$CN,0,MATCH($B114,'Combined B-Piece P&amp;I CF'!$BN$7:$CN$7,0)))</f>
        <v>0</v>
      </c>
      <c r="EB114" s="100">
        <f>SUMIF('Combined B-Piece P&amp;I CF'!$A:$A,EB$6,INDEX('Combined B-Piece P&amp;I CF'!$BN:$CN,0,MATCH($B114,'Combined B-Piece P&amp;I CF'!$BN$7:$CN$7,0)))</f>
        <v>0</v>
      </c>
      <c r="EC114" s="100">
        <f>SUMIF('Combined B-Piece P&amp;I CF'!$A:$A,EC$6,INDEX('Combined B-Piece P&amp;I CF'!$BN:$CN,0,MATCH($B114,'Combined B-Piece P&amp;I CF'!$BN$7:$CN$7,0)))</f>
        <v>0</v>
      </c>
      <c r="ED114" s="100">
        <f>SUMIF('Combined B-Piece P&amp;I CF'!$A:$A,ED$6,INDEX('Combined B-Piece P&amp;I CF'!$BN:$CN,0,MATCH($B114,'Combined B-Piece P&amp;I CF'!$BN$7:$CN$7,0)))</f>
        <v>0</v>
      </c>
      <c r="EE114" s="100">
        <f>SUMIF('Combined B-Piece P&amp;I CF'!$A:$A,EE$6,INDEX('Combined B-Piece P&amp;I CF'!$BN:$CN,0,MATCH($B114,'Combined B-Piece P&amp;I CF'!$BN$7:$CN$7,0)))</f>
        <v>0</v>
      </c>
      <c r="EF114" s="100">
        <f>SUMIF('Combined B-Piece P&amp;I CF'!$A:$A,EF$6,INDEX('Combined B-Piece P&amp;I CF'!$BN:$CN,0,MATCH($B114,'Combined B-Piece P&amp;I CF'!$BN$7:$CN$7,0)))</f>
        <v>0</v>
      </c>
      <c r="EG114" s="100">
        <f>SUMIF('Combined B-Piece P&amp;I CF'!$A:$A,EG$6,INDEX('Combined B-Piece P&amp;I CF'!$BN:$CN,0,MATCH($B114,'Combined B-Piece P&amp;I CF'!$BN$7:$CN$7,0)))</f>
        <v>0</v>
      </c>
      <c r="EH114" s="100">
        <f>SUMIF('Combined B-Piece P&amp;I CF'!$A:$A,EH$6,INDEX('Combined B-Piece P&amp;I CF'!$BN:$CN,0,MATCH($B114,'Combined B-Piece P&amp;I CF'!$BN$7:$CN$7,0)))</f>
        <v>0</v>
      </c>
      <c r="EI114" s="100">
        <f>SUMIF('Combined B-Piece P&amp;I CF'!$A:$A,EI$6,INDEX('Combined B-Piece P&amp;I CF'!$BN:$CN,0,MATCH($B114,'Combined B-Piece P&amp;I CF'!$BN$7:$CN$7,0)))</f>
        <v>0</v>
      </c>
      <c r="EJ114" s="100">
        <f>SUMIF('Combined B-Piece P&amp;I CF'!$A:$A,EJ$6,INDEX('Combined B-Piece P&amp;I CF'!$BN:$CN,0,MATCH($B114,'Combined B-Piece P&amp;I CF'!$BN$7:$CN$7,0)))</f>
        <v>0</v>
      </c>
      <c r="EK114" s="100">
        <f>SUMIF('Combined B-Piece P&amp;I CF'!$A:$A,EK$6,INDEX('Combined B-Piece P&amp;I CF'!$BN:$CN,0,MATCH($B114,'Combined B-Piece P&amp;I CF'!$BN$7:$CN$7,0)))</f>
        <v>0</v>
      </c>
      <c r="EL114" s="100">
        <f>SUMIF('Combined B-Piece P&amp;I CF'!$A:$A,EL$6,INDEX('Combined B-Piece P&amp;I CF'!$BN:$CN,0,MATCH($B114,'Combined B-Piece P&amp;I CF'!$BN$7:$CN$7,0)))</f>
        <v>0</v>
      </c>
      <c r="EM114" s="100">
        <f>SUMIF('Combined B-Piece P&amp;I CF'!$A:$A,EM$6,INDEX('Combined B-Piece P&amp;I CF'!$BN:$CN,0,MATCH($B114,'Combined B-Piece P&amp;I CF'!$BN$7:$CN$7,0)))</f>
        <v>0</v>
      </c>
      <c r="EN114" s="100">
        <f>SUMIF('Combined B-Piece P&amp;I CF'!$A:$A,EN$6,INDEX('Combined B-Piece P&amp;I CF'!$BN:$CN,0,MATCH($B114,'Combined B-Piece P&amp;I CF'!$BN$7:$CN$7,0)))</f>
        <v>0</v>
      </c>
      <c r="EO114" s="100">
        <f>SUMIF('Combined B-Piece P&amp;I CF'!$A:$A,EO$6,INDEX('Combined B-Piece P&amp;I CF'!$BN:$CN,0,MATCH($B114,'Combined B-Piece P&amp;I CF'!$BN$7:$CN$7,0)))</f>
        <v>4784073.9145270586</v>
      </c>
      <c r="EP114" s="100">
        <f>SUMIF('Combined B-Piece P&amp;I CF'!$A:$A,EP$6,INDEX('Combined B-Piece P&amp;I CF'!$BN:$CN,0,MATCH($B114,'Combined B-Piece P&amp;I CF'!$BN$7:$CN$7,0)))</f>
        <v>0</v>
      </c>
      <c r="EQ114" s="100">
        <f>SUMIF('Combined B-Piece P&amp;I CF'!$A:$A,EQ$6,INDEX('Combined B-Piece P&amp;I CF'!$BN:$CN,0,MATCH($B114,'Combined B-Piece P&amp;I CF'!$BN$7:$CN$7,0)))</f>
        <v>0</v>
      </c>
      <c r="ER114" s="100">
        <f>SUMIF('Combined B-Piece P&amp;I CF'!$A:$A,ER$6,INDEX('Combined B-Piece P&amp;I CF'!$BN:$CN,0,MATCH($B114,'Combined B-Piece P&amp;I CF'!$BN$7:$CN$7,0)))</f>
        <v>0</v>
      </c>
      <c r="ES114" s="100">
        <f>SUMIF('Combined B-Piece P&amp;I CF'!$A:$A,ES$6,INDEX('Combined B-Piece P&amp;I CF'!$BN:$CN,0,MATCH($B114,'Combined B-Piece P&amp;I CF'!$BN$7:$CN$7,0)))</f>
        <v>0</v>
      </c>
      <c r="ET114" s="100">
        <f>SUMIF('Combined B-Piece P&amp;I CF'!$A:$A,ET$6,INDEX('Combined B-Piece P&amp;I CF'!$BN:$CN,0,MATCH($B114,'Combined B-Piece P&amp;I CF'!$BN$7:$CN$7,0)))</f>
        <v>0</v>
      </c>
      <c r="EU114" s="100">
        <f>SUMIF('Combined B-Piece P&amp;I CF'!$A:$A,EU$6,INDEX('Combined B-Piece P&amp;I CF'!$BN:$CN,0,MATCH($B114,'Combined B-Piece P&amp;I CF'!$BN$7:$CN$7,0)))</f>
        <v>0</v>
      </c>
      <c r="EV114" s="100">
        <f>SUMIF('Combined B-Piece P&amp;I CF'!$A:$A,EV$6,INDEX('Combined B-Piece P&amp;I CF'!$BN:$CN,0,MATCH($B114,'Combined B-Piece P&amp;I CF'!$BN$7:$CN$7,0)))</f>
        <v>0</v>
      </c>
      <c r="EW114" s="100">
        <f>SUMIF('Combined B-Piece P&amp;I CF'!$A:$A,EW$6,INDEX('Combined B-Piece P&amp;I CF'!$BN:$CN,0,MATCH($B114,'Combined B-Piece P&amp;I CF'!$BN$7:$CN$7,0)))</f>
        <v>0</v>
      </c>
      <c r="EX114" s="100">
        <f>SUMIF('Combined B-Piece P&amp;I CF'!$A:$A,EX$6,INDEX('Combined B-Piece P&amp;I CF'!$BN:$CN,0,MATCH($B114,'Combined B-Piece P&amp;I CF'!$BN$7:$CN$7,0)))</f>
        <v>0</v>
      </c>
      <c r="EY114" s="100">
        <f>SUMIF('Combined B-Piece P&amp;I CF'!$A:$A,EY$6,INDEX('Combined B-Piece P&amp;I CF'!$BN:$CN,0,MATCH($B114,'Combined B-Piece P&amp;I CF'!$BN$7:$CN$7,0)))</f>
        <v>0</v>
      </c>
      <c r="EZ114" s="100">
        <f>SUMIF('Combined B-Piece P&amp;I CF'!$A:$A,EZ$6,INDEX('Combined B-Piece P&amp;I CF'!$BN:$CN,0,MATCH($B114,'Combined B-Piece P&amp;I CF'!$BN$7:$CN$7,0)))</f>
        <v>0</v>
      </c>
      <c r="FA114" s="100">
        <f>SUMIF('Combined B-Piece P&amp;I CF'!$A:$A,FA$6,INDEX('Combined B-Piece P&amp;I CF'!$BN:$CN,0,MATCH($B114,'Combined B-Piece P&amp;I CF'!$BN$7:$CN$7,0)))</f>
        <v>0</v>
      </c>
      <c r="FB114" s="100">
        <f>SUMIF('Combined B-Piece P&amp;I CF'!$A:$A,FB$6,INDEX('Combined B-Piece P&amp;I CF'!$BN:$CN,0,MATCH($B114,'Combined B-Piece P&amp;I CF'!$BN$7:$CN$7,0)))</f>
        <v>0</v>
      </c>
      <c r="FC114" s="100">
        <f>SUMIF('Combined B-Piece P&amp;I CF'!$A:$A,FC$6,INDEX('Combined B-Piece P&amp;I CF'!$BN:$CN,0,MATCH($B114,'Combined B-Piece P&amp;I CF'!$BN$7:$CN$7,0)))</f>
        <v>0</v>
      </c>
      <c r="FD114" s="100">
        <f>SUMIF('Combined B-Piece P&amp;I CF'!$A:$A,FD$6,INDEX('Combined B-Piece P&amp;I CF'!$BN:$CN,0,MATCH($B114,'Combined B-Piece P&amp;I CF'!$BN$7:$CN$7,0)))</f>
        <v>0</v>
      </c>
      <c r="FE114" s="100">
        <f>SUMIF('Combined B-Piece P&amp;I CF'!$A:$A,FE$6,INDEX('Combined B-Piece P&amp;I CF'!$BN:$CN,0,MATCH($B114,'Combined B-Piece P&amp;I CF'!$BN$7:$CN$7,0)))</f>
        <v>0</v>
      </c>
      <c r="FF114" s="100">
        <f>SUMIF('Combined B-Piece P&amp;I CF'!$A:$A,FF$6,INDEX('Combined B-Piece P&amp;I CF'!$BN:$CN,0,MATCH($B114,'Combined B-Piece P&amp;I CF'!$BN$7:$CN$7,0)))</f>
        <v>0</v>
      </c>
      <c r="FG114" s="100">
        <f>SUMIF('Combined B-Piece P&amp;I CF'!$A:$A,FG$6,INDEX('Combined B-Piece P&amp;I CF'!$BN:$CN,0,MATCH($B114,'Combined B-Piece P&amp;I CF'!$BN$7:$CN$7,0)))</f>
        <v>0</v>
      </c>
      <c r="FH114" s="100">
        <f>SUMIF('Combined B-Piece P&amp;I CF'!$A:$A,FH$6,INDEX('Combined B-Piece P&amp;I CF'!$BN:$CN,0,MATCH($B114,'Combined B-Piece P&amp;I CF'!$BN$7:$CN$7,0)))</f>
        <v>0</v>
      </c>
      <c r="FI114" s="100">
        <f>SUMIF('Combined B-Piece P&amp;I CF'!$A:$A,FI$6,INDEX('Combined B-Piece P&amp;I CF'!$BN:$CN,0,MATCH($B114,'Combined B-Piece P&amp;I CF'!$BN$7:$CN$7,0)))</f>
        <v>0</v>
      </c>
      <c r="FJ114" s="100">
        <f>SUMIF('Combined B-Piece P&amp;I CF'!$A:$A,FJ$6,INDEX('Combined B-Piece P&amp;I CF'!$BN:$CN,0,MATCH($B114,'Combined B-Piece P&amp;I CF'!$BN$7:$CN$7,0)))</f>
        <v>0</v>
      </c>
      <c r="FK114" s="100">
        <f>SUMIF('Combined B-Piece P&amp;I CF'!$A:$A,FK$6,INDEX('Combined B-Piece P&amp;I CF'!$BN:$CN,0,MATCH($B114,'Combined B-Piece P&amp;I CF'!$BN$7:$CN$7,0)))</f>
        <v>0</v>
      </c>
      <c r="FL114" s="100">
        <f>SUMIF('Combined B-Piece P&amp;I CF'!$A:$A,FL$6,INDEX('Combined B-Piece P&amp;I CF'!$BN:$CN,0,MATCH($B114,'Combined B-Piece P&amp;I CF'!$BN$7:$CN$7,0)))</f>
        <v>0</v>
      </c>
      <c r="FM114" s="100">
        <f>SUMIF('Combined B-Piece P&amp;I CF'!$A:$A,FM$6,INDEX('Combined B-Piece P&amp;I CF'!$BN:$CN,0,MATCH($B114,'Combined B-Piece P&amp;I CF'!$BN$7:$CN$7,0)))</f>
        <v>0</v>
      </c>
      <c r="FN114" s="100">
        <f>SUMIF('Combined B-Piece P&amp;I CF'!$A:$A,FN$6,INDEX('Combined B-Piece P&amp;I CF'!$BN:$CN,0,MATCH($B114,'Combined B-Piece P&amp;I CF'!$BN$7:$CN$7,0)))</f>
        <v>0</v>
      </c>
      <c r="FO114" s="100">
        <f>SUMIF('Combined B-Piece P&amp;I CF'!$A:$A,FO$6,INDEX('Combined B-Piece P&amp;I CF'!$BN:$CN,0,MATCH($B114,'Combined B-Piece P&amp;I CF'!$BN$7:$CN$7,0)))</f>
        <v>0</v>
      </c>
      <c r="FP114" s="100">
        <f>SUMIF('Combined B-Piece P&amp;I CF'!$A:$A,FP$6,INDEX('Combined B-Piece P&amp;I CF'!$BN:$CN,0,MATCH($B114,'Combined B-Piece P&amp;I CF'!$BN$7:$CN$7,0)))</f>
        <v>0</v>
      </c>
      <c r="FQ114" s="100">
        <f>SUMIF('Combined B-Piece P&amp;I CF'!$A:$A,FQ$6,INDEX('Combined B-Piece P&amp;I CF'!$BN:$CN,0,MATCH($B114,'Combined B-Piece P&amp;I CF'!$BN$7:$CN$7,0)))</f>
        <v>0</v>
      </c>
      <c r="FR114" s="100">
        <f>SUMIF('Combined B-Piece P&amp;I CF'!$A:$A,FR$6,INDEX('Combined B-Piece P&amp;I CF'!$BN:$CN,0,MATCH($B114,'Combined B-Piece P&amp;I CF'!$BN$7:$CN$7,0)))</f>
        <v>0</v>
      </c>
      <c r="FS114" s="100">
        <f>SUMIF('Combined B-Piece P&amp;I CF'!$A:$A,FS$6,INDEX('Combined B-Piece P&amp;I CF'!$BN:$CN,0,MATCH($B114,'Combined B-Piece P&amp;I CF'!$BN$7:$CN$7,0)))</f>
        <v>0</v>
      </c>
      <c r="FT114" s="100">
        <f>SUMIF('Combined B-Piece P&amp;I CF'!$A:$A,FT$6,INDEX('Combined B-Piece P&amp;I CF'!$BN:$CN,0,MATCH($B114,'Combined B-Piece P&amp;I CF'!$BN$7:$CN$7,0)))</f>
        <v>0</v>
      </c>
      <c r="FU114" s="100">
        <f>SUMIF('Combined B-Piece P&amp;I CF'!$A:$A,FU$6,INDEX('Combined B-Piece P&amp;I CF'!$BN:$CN,0,MATCH($B114,'Combined B-Piece P&amp;I CF'!$BN$7:$CN$7,0)))</f>
        <v>625000.00000008906</v>
      </c>
      <c r="FV114" s="100">
        <f>SUMIF('Combined B-Piece P&amp;I CF'!$A:$A,FV$6,INDEX('Combined B-Piece P&amp;I CF'!$BN:$CN,0,MATCH($B114,'Combined B-Piece P&amp;I CF'!$BN$7:$CN$7,0)))</f>
        <v>0</v>
      </c>
      <c r="FW114" s="100">
        <f>SUMIF('Combined B-Piece P&amp;I CF'!$A:$A,FW$6,INDEX('Combined B-Piece P&amp;I CF'!$BN:$CN,0,MATCH($B114,'Combined B-Piece P&amp;I CF'!$BN$7:$CN$7,0)))</f>
        <v>0</v>
      </c>
      <c r="FX114" s="100">
        <f>SUMIF('Combined B-Piece P&amp;I CF'!$A:$A,FX$6,INDEX('Combined B-Piece P&amp;I CF'!$BN:$CN,0,MATCH($B114,'Combined B-Piece P&amp;I CF'!$BN$7:$CN$7,0)))</f>
        <v>4865830.6964209378</v>
      </c>
      <c r="FY114" s="100">
        <f>SUMIF('Combined B-Piece P&amp;I CF'!$A:$A,FY$6,INDEX('Combined B-Piece P&amp;I CF'!$BN:$CN,0,MATCH($B114,'Combined B-Piece P&amp;I CF'!$BN$7:$CN$7,0)))</f>
        <v>3571035.63549991</v>
      </c>
      <c r="FZ114" s="100">
        <f>SUMIF('Combined B-Piece P&amp;I CF'!$A:$A,FZ$6,INDEX('Combined B-Piece P&amp;I CF'!$BN:$CN,0,MATCH($B114,'Combined B-Piece P&amp;I CF'!$BN$7:$CN$7,0)))</f>
        <v>1635608.5314152821</v>
      </c>
      <c r="GA114" s="100">
        <f>SUMIF('Combined B-Piece P&amp;I CF'!$A:$A,GA$6,INDEX('Combined B-Piece P&amp;I CF'!$BN:$CN,0,MATCH($B114,'Combined B-Piece P&amp;I CF'!$BN$7:$CN$7,0)))</f>
        <v>1178860.710085067</v>
      </c>
      <c r="GB114" s="100">
        <f>SUMIF('Combined B-Piece P&amp;I CF'!$A:$A,GB$6,INDEX('Combined B-Piece P&amp;I CF'!$BN:$CN,0,MATCH($B114,'Combined B-Piece P&amp;I CF'!$BN$7:$CN$7,0)))</f>
        <v>0</v>
      </c>
      <c r="GC114" s="100">
        <f>SUMIF('Combined B-Piece P&amp;I CF'!$A:$A,GC$6,INDEX('Combined B-Piece P&amp;I CF'!$BN:$CN,0,MATCH($B114,'Combined B-Piece P&amp;I CF'!$BN$7:$CN$7,0)))</f>
        <v>0</v>
      </c>
      <c r="GD114" s="100">
        <f>SUMIF('Combined B-Piece P&amp;I CF'!$A:$A,GD$6,INDEX('Combined B-Piece P&amp;I CF'!$BN:$CN,0,MATCH($B114,'Combined B-Piece P&amp;I CF'!$BN$7:$CN$7,0)))</f>
        <v>0</v>
      </c>
      <c r="GE114" s="100">
        <f>SUMIF('Combined B-Piece P&amp;I CF'!$A:$A,GE$6,INDEX('Combined B-Piece P&amp;I CF'!$BN:$CN,0,MATCH($B114,'Combined B-Piece P&amp;I CF'!$BN$7:$CN$7,0)))</f>
        <v>0</v>
      </c>
      <c r="GF114" s="100">
        <f>SUMIF('Combined B-Piece P&amp;I CF'!$A:$A,GF$6,INDEX('Combined B-Piece P&amp;I CF'!$BN:$CN,0,MATCH($B114,'Combined B-Piece P&amp;I CF'!$BN$7:$CN$7,0)))</f>
        <v>0</v>
      </c>
      <c r="GG114" s="100">
        <f>SUMIF('Combined B-Piece P&amp;I CF'!$A:$A,GG$6,INDEX('Combined B-Piece P&amp;I CF'!$BN:$CN,0,MATCH($B114,'Combined B-Piece P&amp;I CF'!$BN$7:$CN$7,0)))</f>
        <v>0</v>
      </c>
      <c r="GH114" s="100">
        <f>SUMIF('Combined B-Piece P&amp;I CF'!$A:$A,GH$6,INDEX('Combined B-Piece P&amp;I CF'!$BN:$CN,0,MATCH($B114,'Combined B-Piece P&amp;I CF'!$BN$7:$CN$7,0)))</f>
        <v>0</v>
      </c>
      <c r="GI114" s="100">
        <f>SUMIF('Combined B-Piece P&amp;I CF'!$A:$A,GI$6,INDEX('Combined B-Piece P&amp;I CF'!$BN:$CN,0,MATCH($B114,'Combined B-Piece P&amp;I CF'!$BN$7:$CN$7,0)))</f>
        <v>0</v>
      </c>
      <c r="GJ114" s="100">
        <f>SUMIF('Combined B-Piece P&amp;I CF'!$A:$A,GJ$6,INDEX('Combined B-Piece P&amp;I CF'!$BN:$CN,0,MATCH($B114,'Combined B-Piece P&amp;I CF'!$BN$7:$CN$7,0)))</f>
        <v>0</v>
      </c>
      <c r="GK114" s="100">
        <f>SUMIF('Combined B-Piece P&amp;I CF'!$A:$A,GK$6,INDEX('Combined B-Piece P&amp;I CF'!$BN:$CN,0,MATCH($B114,'Combined B-Piece P&amp;I CF'!$BN$7:$CN$7,0)))</f>
        <v>0</v>
      </c>
      <c r="GL114" s="100">
        <f>SUMIF('Combined B-Piece P&amp;I CF'!$A:$A,GL$6,INDEX('Combined B-Piece P&amp;I CF'!$BN:$CN,0,MATCH($B114,'Combined B-Piece P&amp;I CF'!$BN$7:$CN$7,0)))</f>
        <v>0</v>
      </c>
      <c r="GM114" s="100">
        <f>SUMIF('Combined B-Piece P&amp;I CF'!$A:$A,GM$6,INDEX('Combined B-Piece P&amp;I CF'!$BN:$CN,0,MATCH($B114,'Combined B-Piece P&amp;I CF'!$BN$7:$CN$7,0)))</f>
        <v>0</v>
      </c>
      <c r="GN114" s="100">
        <f>SUMIF('Combined B-Piece P&amp;I CF'!$A:$A,GN$6,INDEX('Combined B-Piece P&amp;I CF'!$BN:$CN,0,MATCH($B114,'Combined B-Piece P&amp;I CF'!$BN$7:$CN$7,0)))</f>
        <v>0</v>
      </c>
      <c r="GO114" s="100">
        <f>SUMIF('Combined B-Piece P&amp;I CF'!$A:$A,GO$6,INDEX('Combined B-Piece P&amp;I CF'!$BN:$CN,0,MATCH($B114,'Combined B-Piece P&amp;I CF'!$BN$7:$CN$7,0)))</f>
        <v>0</v>
      </c>
      <c r="GP114" s="100">
        <f>SUMIF('Combined B-Piece P&amp;I CF'!$A:$A,GP$6,INDEX('Combined B-Piece P&amp;I CF'!$BN:$CN,0,MATCH($B114,'Combined B-Piece P&amp;I CF'!$BN$7:$CN$7,0)))</f>
        <v>0</v>
      </c>
      <c r="GQ114" s="100">
        <f>SUMIF('Combined B-Piece P&amp;I CF'!$A:$A,GQ$6,INDEX('Combined B-Piece P&amp;I CF'!$BN:$CN,0,MATCH($B114,'Combined B-Piece P&amp;I CF'!$BN$7:$CN$7,0)))</f>
        <v>0</v>
      </c>
      <c r="GR114" s="100">
        <f>SUMIF('Combined B-Piece P&amp;I CF'!$A:$A,GR$6,INDEX('Combined B-Piece P&amp;I CF'!$BN:$CN,0,MATCH($B114,'Combined B-Piece P&amp;I CF'!$BN$7:$CN$7,0)))</f>
        <v>0</v>
      </c>
      <c r="GS114" s="100">
        <f>SUMIF('Combined B-Piece P&amp;I CF'!$A:$A,GS$6,INDEX('Combined B-Piece P&amp;I CF'!$BN:$CN,0,MATCH($B114,'Combined B-Piece P&amp;I CF'!$BN$7:$CN$7,0)))</f>
        <v>0</v>
      </c>
      <c r="GU114" s="85">
        <f t="shared" si="214"/>
        <v>0</v>
      </c>
      <c r="GV114" s="85">
        <f t="shared" si="214"/>
        <v>0</v>
      </c>
      <c r="GW114" s="85">
        <f t="shared" si="214"/>
        <v>0</v>
      </c>
      <c r="GX114" s="85">
        <f t="shared" si="214"/>
        <v>0</v>
      </c>
      <c r="GY114" s="85">
        <f t="shared" si="214"/>
        <v>0</v>
      </c>
      <c r="GZ114" s="85">
        <f t="shared" si="214"/>
        <v>0</v>
      </c>
      <c r="HA114" s="85">
        <f t="shared" si="214"/>
        <v>0</v>
      </c>
      <c r="HB114" s="85">
        <f t="shared" si="214"/>
        <v>8259342.0300000003</v>
      </c>
      <c r="HC114" s="85">
        <f t="shared" si="214"/>
        <v>0</v>
      </c>
      <c r="HD114" s="85">
        <f t="shared" si="214"/>
        <v>-80280.59</v>
      </c>
      <c r="HE114" s="85">
        <f t="shared" si="214"/>
        <v>0</v>
      </c>
      <c r="HF114" s="85">
        <f t="shared" si="214"/>
        <v>4784073.9145270586</v>
      </c>
      <c r="HG114" s="85">
        <f t="shared" si="214"/>
        <v>0</v>
      </c>
      <c r="HH114" s="85">
        <f t="shared" si="214"/>
        <v>625000.00000008906</v>
      </c>
      <c r="HI114" s="85">
        <f t="shared" si="214"/>
        <v>11251335.573421195</v>
      </c>
      <c r="HJ114" s="85">
        <f t="shared" si="214"/>
        <v>0</v>
      </c>
      <c r="HK114" s="85">
        <f t="shared" si="215"/>
        <v>24839470.927948344</v>
      </c>
    </row>
    <row r="115" spans="1:219" hidden="1" outlineLevel="1" x14ac:dyDescent="0.75">
      <c r="A115" s="112" t="str">
        <f t="shared" si="213"/>
        <v>WFCM 2019-C49 B-Piece Cashflows</v>
      </c>
      <c r="B115" s="112" t="str">
        <f t="shared" si="213"/>
        <v>WFCM 2019-C49</v>
      </c>
      <c r="C115" s="104"/>
      <c r="D115" s="87"/>
      <c r="E115" s="88"/>
      <c r="F115" s="85"/>
      <c r="G115" s="85"/>
      <c r="H115" s="86"/>
      <c r="I115" s="95"/>
      <c r="K115" s="100">
        <f>SUMIF('Combined B-Piece P&amp;I CF'!$A:$A,K$6,INDEX('Combined B-Piece P&amp;I CF'!$BN:$CN,0,MATCH($B115,'Combined B-Piece P&amp;I CF'!$BN$7:$CN$7,0)))</f>
        <v>0</v>
      </c>
      <c r="L115" s="100">
        <f>SUMIF('Combined B-Piece P&amp;I CF'!$A:$A,L$6,INDEX('Combined B-Piece P&amp;I CF'!$BN:$CN,0,MATCH($B115,'Combined B-Piece P&amp;I CF'!$BN$7:$CN$7,0)))</f>
        <v>0</v>
      </c>
      <c r="M115" s="100">
        <f>SUMIF('Combined B-Piece P&amp;I CF'!$A:$A,M$6,INDEX('Combined B-Piece P&amp;I CF'!$BN:$CN,0,MATCH($B115,'Combined B-Piece P&amp;I CF'!$BN$7:$CN$7,0)))</f>
        <v>0</v>
      </c>
      <c r="N115" s="100">
        <f>SUMIF('Combined B-Piece P&amp;I CF'!$A:$A,N$6,INDEX('Combined B-Piece P&amp;I CF'!$BN:$CN,0,MATCH($B115,'Combined B-Piece P&amp;I CF'!$BN$7:$CN$7,0)))</f>
        <v>0</v>
      </c>
      <c r="O115" s="100">
        <f>SUMIF('Combined B-Piece P&amp;I CF'!$A:$A,O$6,INDEX('Combined B-Piece P&amp;I CF'!$BN:$CN,0,MATCH($B115,'Combined B-Piece P&amp;I CF'!$BN$7:$CN$7,0)))</f>
        <v>0</v>
      </c>
      <c r="P115" s="100">
        <f>SUMIF('Combined B-Piece P&amp;I CF'!$A:$A,P$6,INDEX('Combined B-Piece P&amp;I CF'!$BN:$CN,0,MATCH($B115,'Combined B-Piece P&amp;I CF'!$BN$7:$CN$7,0)))</f>
        <v>0</v>
      </c>
      <c r="Q115" s="100">
        <f>SUMIF('Combined B-Piece P&amp;I CF'!$A:$A,Q$6,INDEX('Combined B-Piece P&amp;I CF'!$BN:$CN,0,MATCH($B115,'Combined B-Piece P&amp;I CF'!$BN$7:$CN$7,0)))</f>
        <v>0</v>
      </c>
      <c r="R115" s="100">
        <f>SUMIF('Combined B-Piece P&amp;I CF'!$A:$A,R$6,INDEX('Combined B-Piece P&amp;I CF'!$BN:$CN,0,MATCH($B115,'Combined B-Piece P&amp;I CF'!$BN$7:$CN$7,0)))</f>
        <v>0</v>
      </c>
      <c r="S115" s="100">
        <f>SUMIF('Combined B-Piece P&amp;I CF'!$A:$A,S$6,INDEX('Combined B-Piece P&amp;I CF'!$BN:$CN,0,MATCH($B115,'Combined B-Piece P&amp;I CF'!$BN$7:$CN$7,0)))</f>
        <v>0</v>
      </c>
      <c r="T115" s="100">
        <f>SUMIF('Combined B-Piece P&amp;I CF'!$A:$A,T$6,INDEX('Combined B-Piece P&amp;I CF'!$BN:$CN,0,MATCH($B115,'Combined B-Piece P&amp;I CF'!$BN$7:$CN$7,0)))</f>
        <v>0</v>
      </c>
      <c r="U115" s="100">
        <f>SUMIF('Combined B-Piece P&amp;I CF'!$A:$A,U$6,INDEX('Combined B-Piece P&amp;I CF'!$BN:$CN,0,MATCH($B115,'Combined B-Piece P&amp;I CF'!$BN$7:$CN$7,0)))</f>
        <v>0</v>
      </c>
      <c r="V115" s="100">
        <f>SUMIF('Combined B-Piece P&amp;I CF'!$A:$A,V$6,INDEX('Combined B-Piece P&amp;I CF'!$BN:$CN,0,MATCH($B115,'Combined B-Piece P&amp;I CF'!$BN$7:$CN$7,0)))</f>
        <v>0</v>
      </c>
      <c r="W115" s="100">
        <f>SUMIF('Combined B-Piece P&amp;I CF'!$A:$A,W$6,INDEX('Combined B-Piece P&amp;I CF'!$BN:$CN,0,MATCH($B115,'Combined B-Piece P&amp;I CF'!$BN$7:$CN$7,0)))</f>
        <v>0</v>
      </c>
      <c r="X115" s="100">
        <f>SUMIF('Combined B-Piece P&amp;I CF'!$A:$A,X$6,INDEX('Combined B-Piece P&amp;I CF'!$BN:$CN,0,MATCH($B115,'Combined B-Piece P&amp;I CF'!$BN$7:$CN$7,0)))</f>
        <v>0</v>
      </c>
      <c r="Y115" s="100">
        <f>SUMIF('Combined B-Piece P&amp;I CF'!$A:$A,Y$6,INDEX('Combined B-Piece P&amp;I CF'!$BN:$CN,0,MATCH($B115,'Combined B-Piece P&amp;I CF'!$BN$7:$CN$7,0)))</f>
        <v>0</v>
      </c>
      <c r="Z115" s="100">
        <f>SUMIF('Combined B-Piece P&amp;I CF'!$A:$A,Z$6,INDEX('Combined B-Piece P&amp;I CF'!$BN:$CN,0,MATCH($B115,'Combined B-Piece P&amp;I CF'!$BN$7:$CN$7,0)))</f>
        <v>0</v>
      </c>
      <c r="AA115" s="100">
        <f>SUMIF('Combined B-Piece P&amp;I CF'!$A:$A,AA$6,INDEX('Combined B-Piece P&amp;I CF'!$BN:$CN,0,MATCH($B115,'Combined B-Piece P&amp;I CF'!$BN$7:$CN$7,0)))</f>
        <v>0</v>
      </c>
      <c r="AB115" s="100">
        <f>SUMIF('Combined B-Piece P&amp;I CF'!$A:$A,AB$6,INDEX('Combined B-Piece P&amp;I CF'!$BN:$CN,0,MATCH($B115,'Combined B-Piece P&amp;I CF'!$BN$7:$CN$7,0)))</f>
        <v>0</v>
      </c>
      <c r="AC115" s="100">
        <f>SUMIF('Combined B-Piece P&amp;I CF'!$A:$A,AC$6,INDEX('Combined B-Piece P&amp;I CF'!$BN:$CN,0,MATCH($B115,'Combined B-Piece P&amp;I CF'!$BN$7:$CN$7,0)))</f>
        <v>0</v>
      </c>
      <c r="AD115" s="100">
        <f>SUMIF('Combined B-Piece P&amp;I CF'!$A:$A,AD$6,INDEX('Combined B-Piece P&amp;I CF'!$BN:$CN,0,MATCH($B115,'Combined B-Piece P&amp;I CF'!$BN$7:$CN$7,0)))</f>
        <v>0</v>
      </c>
      <c r="AE115" s="100">
        <f>SUMIF('Combined B-Piece P&amp;I CF'!$A:$A,AE$6,INDEX('Combined B-Piece P&amp;I CF'!$BN:$CN,0,MATCH($B115,'Combined B-Piece P&amp;I CF'!$BN$7:$CN$7,0)))</f>
        <v>0</v>
      </c>
      <c r="AF115" s="100">
        <f>SUMIF('Combined B-Piece P&amp;I CF'!$A:$A,AF$6,INDEX('Combined B-Piece P&amp;I CF'!$BN:$CN,0,MATCH($B115,'Combined B-Piece P&amp;I CF'!$BN$7:$CN$7,0)))</f>
        <v>0</v>
      </c>
      <c r="AG115" s="100">
        <f>SUMIF('Combined B-Piece P&amp;I CF'!$A:$A,AG$6,INDEX('Combined B-Piece P&amp;I CF'!$BN:$CN,0,MATCH($B115,'Combined B-Piece P&amp;I CF'!$BN$7:$CN$7,0)))</f>
        <v>0</v>
      </c>
      <c r="AH115" s="100">
        <f>SUMIF('Combined B-Piece P&amp;I CF'!$A:$A,AH$6,INDEX('Combined B-Piece P&amp;I CF'!$BN:$CN,0,MATCH($B115,'Combined B-Piece P&amp;I CF'!$BN$7:$CN$7,0)))</f>
        <v>0</v>
      </c>
      <c r="AI115" s="100">
        <f>SUMIF('Combined B-Piece P&amp;I CF'!$A:$A,AI$6,INDEX('Combined B-Piece P&amp;I CF'!$BN:$CN,0,MATCH($B115,'Combined B-Piece P&amp;I CF'!$BN$7:$CN$7,0)))</f>
        <v>0</v>
      </c>
      <c r="AJ115" s="100">
        <f>SUMIF('Combined B-Piece P&amp;I CF'!$A:$A,AJ$6,INDEX('Combined B-Piece P&amp;I CF'!$BN:$CN,0,MATCH($B115,'Combined B-Piece P&amp;I CF'!$BN$7:$CN$7,0)))</f>
        <v>0</v>
      </c>
      <c r="AK115" s="100">
        <f>SUMIF('Combined B-Piece P&amp;I CF'!$A:$A,AK$6,INDEX('Combined B-Piece P&amp;I CF'!$BN:$CN,0,MATCH($B115,'Combined B-Piece P&amp;I CF'!$BN$7:$CN$7,0)))</f>
        <v>0</v>
      </c>
      <c r="AL115" s="100">
        <f>SUMIF('Combined B-Piece P&amp;I CF'!$A:$A,AL$6,INDEX('Combined B-Piece P&amp;I CF'!$BN:$CN,0,MATCH($B115,'Combined B-Piece P&amp;I CF'!$BN$7:$CN$7,0)))</f>
        <v>0</v>
      </c>
      <c r="AM115" s="100">
        <f>SUMIF('Combined B-Piece P&amp;I CF'!$A:$A,AM$6,INDEX('Combined B-Piece P&amp;I CF'!$BN:$CN,0,MATCH($B115,'Combined B-Piece P&amp;I CF'!$BN$7:$CN$7,0)))</f>
        <v>0</v>
      </c>
      <c r="AN115" s="100">
        <f>SUMIF('Combined B-Piece P&amp;I CF'!$A:$A,AN$6,INDEX('Combined B-Piece P&amp;I CF'!$BN:$CN,0,MATCH($B115,'Combined B-Piece P&amp;I CF'!$BN$7:$CN$7,0)))</f>
        <v>0</v>
      </c>
      <c r="AO115" s="100">
        <f>SUMIF('Combined B-Piece P&amp;I CF'!$A:$A,AO$6,INDEX('Combined B-Piece P&amp;I CF'!$BN:$CN,0,MATCH($B115,'Combined B-Piece P&amp;I CF'!$BN$7:$CN$7,0)))</f>
        <v>0</v>
      </c>
      <c r="AP115" s="100">
        <f>SUMIF('Combined B-Piece P&amp;I CF'!$A:$A,AP$6,INDEX('Combined B-Piece P&amp;I CF'!$BN:$CN,0,MATCH($B115,'Combined B-Piece P&amp;I CF'!$BN$7:$CN$7,0)))</f>
        <v>0</v>
      </c>
      <c r="AQ115" s="100">
        <f>SUMIF('Combined B-Piece P&amp;I CF'!$A:$A,AQ$6,INDEX('Combined B-Piece P&amp;I CF'!$BN:$CN,0,MATCH($B115,'Combined B-Piece P&amp;I CF'!$BN$7:$CN$7,0)))</f>
        <v>0</v>
      </c>
      <c r="AR115" s="100">
        <f>SUMIF('Combined B-Piece P&amp;I CF'!$A:$A,AR$6,INDEX('Combined B-Piece P&amp;I CF'!$BN:$CN,0,MATCH($B115,'Combined B-Piece P&amp;I CF'!$BN$7:$CN$7,0)))</f>
        <v>0</v>
      </c>
      <c r="AS115" s="100">
        <f>SUMIF('Combined B-Piece P&amp;I CF'!$A:$A,AS$6,INDEX('Combined B-Piece P&amp;I CF'!$BN:$CN,0,MATCH($B115,'Combined B-Piece P&amp;I CF'!$BN$7:$CN$7,0)))</f>
        <v>0</v>
      </c>
      <c r="AT115" s="100">
        <f>SUMIF('Combined B-Piece P&amp;I CF'!$A:$A,AT$6,INDEX('Combined B-Piece P&amp;I CF'!$BN:$CN,0,MATCH($B115,'Combined B-Piece P&amp;I CF'!$BN$7:$CN$7,0)))</f>
        <v>0</v>
      </c>
      <c r="AU115" s="100">
        <f>SUMIF('Combined B-Piece P&amp;I CF'!$A:$A,AU$6,INDEX('Combined B-Piece P&amp;I CF'!$BN:$CN,0,MATCH($B115,'Combined B-Piece P&amp;I CF'!$BN$7:$CN$7,0)))</f>
        <v>0</v>
      </c>
      <c r="AV115" s="100">
        <f>SUMIF('Combined B-Piece P&amp;I CF'!$A:$A,AV$6,INDEX('Combined B-Piece P&amp;I CF'!$BN:$CN,0,MATCH($B115,'Combined B-Piece P&amp;I CF'!$BN$7:$CN$7,0)))</f>
        <v>0</v>
      </c>
      <c r="AW115" s="100">
        <f>SUMIF('Combined B-Piece P&amp;I CF'!$A:$A,AW$6,INDEX('Combined B-Piece P&amp;I CF'!$BN:$CN,0,MATCH($B115,'Combined B-Piece P&amp;I CF'!$BN$7:$CN$7,0)))</f>
        <v>0</v>
      </c>
      <c r="AX115" s="100">
        <f>SUMIF('Combined B-Piece P&amp;I CF'!$A:$A,AX$6,INDEX('Combined B-Piece P&amp;I CF'!$BN:$CN,0,MATCH($B115,'Combined B-Piece P&amp;I CF'!$BN$7:$CN$7,0)))</f>
        <v>0</v>
      </c>
      <c r="AY115" s="100">
        <f>SUMIF('Combined B-Piece P&amp;I CF'!$A:$A,AY$6,INDEX('Combined B-Piece P&amp;I CF'!$BN:$CN,0,MATCH($B115,'Combined B-Piece P&amp;I CF'!$BN$7:$CN$7,0)))</f>
        <v>0</v>
      </c>
      <c r="AZ115" s="100">
        <f>SUMIF('Combined B-Piece P&amp;I CF'!$A:$A,AZ$6,INDEX('Combined B-Piece P&amp;I CF'!$BN:$CN,0,MATCH($B115,'Combined B-Piece P&amp;I CF'!$BN$7:$CN$7,0)))</f>
        <v>0</v>
      </c>
      <c r="BA115" s="100">
        <f>SUMIF('Combined B-Piece P&amp;I CF'!$A:$A,BA$6,INDEX('Combined B-Piece P&amp;I CF'!$BN:$CN,0,MATCH($B115,'Combined B-Piece P&amp;I CF'!$BN$7:$CN$7,0)))</f>
        <v>0</v>
      </c>
      <c r="BB115" s="100">
        <f>SUMIF('Combined B-Piece P&amp;I CF'!$A:$A,BB$6,INDEX('Combined B-Piece P&amp;I CF'!$BN:$CN,0,MATCH($B115,'Combined B-Piece P&amp;I CF'!$BN$7:$CN$7,0)))</f>
        <v>0</v>
      </c>
      <c r="BC115" s="100">
        <f>SUMIF('Combined B-Piece P&amp;I CF'!$A:$A,BC$6,INDEX('Combined B-Piece P&amp;I CF'!$BN:$CN,0,MATCH($B115,'Combined B-Piece P&amp;I CF'!$BN$7:$CN$7,0)))</f>
        <v>0</v>
      </c>
      <c r="BD115" s="100">
        <f>SUMIF('Combined B-Piece P&amp;I CF'!$A:$A,BD$6,INDEX('Combined B-Piece P&amp;I CF'!$BN:$CN,0,MATCH($B115,'Combined B-Piece P&amp;I CF'!$BN$7:$CN$7,0)))</f>
        <v>0</v>
      </c>
      <c r="BE115" s="100">
        <f>SUMIF('Combined B-Piece P&amp;I CF'!$A:$A,BE$6,INDEX('Combined B-Piece P&amp;I CF'!$BN:$CN,0,MATCH($B115,'Combined B-Piece P&amp;I CF'!$BN$7:$CN$7,0)))</f>
        <v>0</v>
      </c>
      <c r="BF115" s="100">
        <f>SUMIF('Combined B-Piece P&amp;I CF'!$A:$A,BF$6,INDEX('Combined B-Piece P&amp;I CF'!$BN:$CN,0,MATCH($B115,'Combined B-Piece P&amp;I CF'!$BN$7:$CN$7,0)))</f>
        <v>0</v>
      </c>
      <c r="BG115" s="100">
        <f>SUMIF('Combined B-Piece P&amp;I CF'!$A:$A,BG$6,INDEX('Combined B-Piece P&amp;I CF'!$BN:$CN,0,MATCH($B115,'Combined B-Piece P&amp;I CF'!$BN$7:$CN$7,0)))</f>
        <v>0</v>
      </c>
      <c r="BH115" s="100">
        <f>SUMIF('Combined B-Piece P&amp;I CF'!$A:$A,BH$6,INDEX('Combined B-Piece P&amp;I CF'!$BN:$CN,0,MATCH($B115,'Combined B-Piece P&amp;I CF'!$BN$7:$CN$7,0)))</f>
        <v>0</v>
      </c>
      <c r="BI115" s="100">
        <f>SUMIF('Combined B-Piece P&amp;I CF'!$A:$A,BI$6,INDEX('Combined B-Piece P&amp;I CF'!$BN:$CN,0,MATCH($B115,'Combined B-Piece P&amp;I CF'!$BN$7:$CN$7,0)))</f>
        <v>0</v>
      </c>
      <c r="BJ115" s="100">
        <f>SUMIF('Combined B-Piece P&amp;I CF'!$A:$A,BJ$6,INDEX('Combined B-Piece P&amp;I CF'!$BN:$CN,0,MATCH($B115,'Combined B-Piece P&amp;I CF'!$BN$7:$CN$7,0)))</f>
        <v>0</v>
      </c>
      <c r="BK115" s="100">
        <f>SUMIF('Combined B-Piece P&amp;I CF'!$A:$A,BK$6,INDEX('Combined B-Piece P&amp;I CF'!$BN:$CN,0,MATCH($B115,'Combined B-Piece P&amp;I CF'!$BN$7:$CN$7,0)))</f>
        <v>0</v>
      </c>
      <c r="BL115" s="100">
        <f>SUMIF('Combined B-Piece P&amp;I CF'!$A:$A,BL$6,INDEX('Combined B-Piece P&amp;I CF'!$BN:$CN,0,MATCH($B115,'Combined B-Piece P&amp;I CF'!$BN$7:$CN$7,0)))</f>
        <v>0</v>
      </c>
      <c r="BM115" s="100">
        <f>SUMIF('Combined B-Piece P&amp;I CF'!$A:$A,BM$6,INDEX('Combined B-Piece P&amp;I CF'!$BN:$CN,0,MATCH($B115,'Combined B-Piece P&amp;I CF'!$BN$7:$CN$7,0)))</f>
        <v>0</v>
      </c>
      <c r="BN115" s="100">
        <f>SUMIF('Combined B-Piece P&amp;I CF'!$A:$A,BN$6,INDEX('Combined B-Piece P&amp;I CF'!$BN:$CN,0,MATCH($B115,'Combined B-Piece P&amp;I CF'!$BN$7:$CN$7,0)))</f>
        <v>0</v>
      </c>
      <c r="BO115" s="100">
        <f>SUMIF('Combined B-Piece P&amp;I CF'!$A:$A,BO$6,INDEX('Combined B-Piece P&amp;I CF'!$BN:$CN,0,MATCH($B115,'Combined B-Piece P&amp;I CF'!$BN$7:$CN$7,0)))</f>
        <v>0</v>
      </c>
      <c r="BP115" s="100">
        <f>SUMIF('Combined B-Piece P&amp;I CF'!$A:$A,BP$6,INDEX('Combined B-Piece P&amp;I CF'!$BN:$CN,0,MATCH($B115,'Combined B-Piece P&amp;I CF'!$BN$7:$CN$7,0)))</f>
        <v>0</v>
      </c>
      <c r="BQ115" s="100">
        <f>SUMIF('Combined B-Piece P&amp;I CF'!$A:$A,BQ$6,INDEX('Combined B-Piece P&amp;I CF'!$BN:$CN,0,MATCH($B115,'Combined B-Piece P&amp;I CF'!$BN$7:$CN$7,0)))</f>
        <v>0</v>
      </c>
      <c r="BR115" s="100">
        <f>SUMIF('Combined B-Piece P&amp;I CF'!$A:$A,BR$6,INDEX('Combined B-Piece P&amp;I CF'!$BN:$CN,0,MATCH($B115,'Combined B-Piece P&amp;I CF'!$BN$7:$CN$7,0)))</f>
        <v>0</v>
      </c>
      <c r="BS115" s="100">
        <f>SUMIF('Combined B-Piece P&amp;I CF'!$A:$A,BS$6,INDEX('Combined B-Piece P&amp;I CF'!$BN:$CN,0,MATCH($B115,'Combined B-Piece P&amp;I CF'!$BN$7:$CN$7,0)))</f>
        <v>0</v>
      </c>
      <c r="BT115" s="100">
        <f>SUMIF('Combined B-Piece P&amp;I CF'!$A:$A,BT$6,INDEX('Combined B-Piece P&amp;I CF'!$BN:$CN,0,MATCH($B115,'Combined B-Piece P&amp;I CF'!$BN$7:$CN$7,0)))</f>
        <v>0</v>
      </c>
      <c r="BU115" s="100">
        <f>SUMIF('Combined B-Piece P&amp;I CF'!$A:$A,BU$6,INDEX('Combined B-Piece P&amp;I CF'!$BN:$CN,0,MATCH($B115,'Combined B-Piece P&amp;I CF'!$BN$7:$CN$7,0)))</f>
        <v>0</v>
      </c>
      <c r="BV115" s="100">
        <f>SUMIF('Combined B-Piece P&amp;I CF'!$A:$A,BV$6,INDEX('Combined B-Piece P&amp;I CF'!$BN:$CN,0,MATCH($B115,'Combined B-Piece P&amp;I CF'!$BN$7:$CN$7,0)))</f>
        <v>0</v>
      </c>
      <c r="BW115" s="100">
        <f>SUMIF('Combined B-Piece P&amp;I CF'!$A:$A,BW$6,INDEX('Combined B-Piece P&amp;I CF'!$BN:$CN,0,MATCH($B115,'Combined B-Piece P&amp;I CF'!$BN$7:$CN$7,0)))</f>
        <v>0</v>
      </c>
      <c r="BX115" s="100">
        <f>SUMIF('Combined B-Piece P&amp;I CF'!$A:$A,BX$6,INDEX('Combined B-Piece P&amp;I CF'!$BN:$CN,0,MATCH($B115,'Combined B-Piece P&amp;I CF'!$BN$7:$CN$7,0)))</f>
        <v>0</v>
      </c>
      <c r="BY115" s="100">
        <f>SUMIF('Combined B-Piece P&amp;I CF'!$A:$A,BY$6,INDEX('Combined B-Piece P&amp;I CF'!$BN:$CN,0,MATCH($B115,'Combined B-Piece P&amp;I CF'!$BN$7:$CN$7,0)))</f>
        <v>0</v>
      </c>
      <c r="BZ115" s="100">
        <f>SUMIF('Combined B-Piece P&amp;I CF'!$A:$A,BZ$6,INDEX('Combined B-Piece P&amp;I CF'!$BN:$CN,0,MATCH($B115,'Combined B-Piece P&amp;I CF'!$BN$7:$CN$7,0)))</f>
        <v>0</v>
      </c>
      <c r="CA115" s="100">
        <f>SUMIF('Combined B-Piece P&amp;I CF'!$A:$A,CA$6,INDEX('Combined B-Piece P&amp;I CF'!$BN:$CN,0,MATCH($B115,'Combined B-Piece P&amp;I CF'!$BN$7:$CN$7,0)))</f>
        <v>0</v>
      </c>
      <c r="CB115" s="100">
        <f>SUMIF('Combined B-Piece P&amp;I CF'!$A:$A,CB$6,INDEX('Combined B-Piece P&amp;I CF'!$BN:$CN,0,MATCH($B115,'Combined B-Piece P&amp;I CF'!$BN$7:$CN$7,0)))</f>
        <v>0</v>
      </c>
      <c r="CC115" s="100">
        <f>SUMIF('Combined B-Piece P&amp;I CF'!$A:$A,CC$6,INDEX('Combined B-Piece P&amp;I CF'!$BN:$CN,0,MATCH($B115,'Combined B-Piece P&amp;I CF'!$BN$7:$CN$7,0)))</f>
        <v>0</v>
      </c>
      <c r="CD115" s="100">
        <f>SUMIF('Combined B-Piece P&amp;I CF'!$A:$A,CD$6,INDEX('Combined B-Piece P&amp;I CF'!$BN:$CN,0,MATCH($B115,'Combined B-Piece P&amp;I CF'!$BN$7:$CN$7,0)))</f>
        <v>0</v>
      </c>
      <c r="CE115" s="100">
        <f>SUMIF('Combined B-Piece P&amp;I CF'!$A:$A,CE$6,INDEX('Combined B-Piece P&amp;I CF'!$BN:$CN,0,MATCH($B115,'Combined B-Piece P&amp;I CF'!$BN$7:$CN$7,0)))</f>
        <v>0</v>
      </c>
      <c r="CF115" s="100">
        <f>SUMIF('Combined B-Piece P&amp;I CF'!$A:$A,CF$6,INDEX('Combined B-Piece P&amp;I CF'!$BN:$CN,0,MATCH($B115,'Combined B-Piece P&amp;I CF'!$BN$7:$CN$7,0)))</f>
        <v>0</v>
      </c>
      <c r="CG115" s="100">
        <f>SUMIF('Combined B-Piece P&amp;I CF'!$A:$A,CG$6,INDEX('Combined B-Piece P&amp;I CF'!$BN:$CN,0,MATCH($B115,'Combined B-Piece P&amp;I CF'!$BN$7:$CN$7,0)))</f>
        <v>0</v>
      </c>
      <c r="CH115" s="100">
        <f>SUMIF('Combined B-Piece P&amp;I CF'!$A:$A,CH$6,INDEX('Combined B-Piece P&amp;I CF'!$BN:$CN,0,MATCH($B115,'Combined B-Piece P&amp;I CF'!$BN$7:$CN$7,0)))</f>
        <v>0</v>
      </c>
      <c r="CI115" s="100">
        <f>SUMIF('Combined B-Piece P&amp;I CF'!$A:$A,CI$6,INDEX('Combined B-Piece P&amp;I CF'!$BN:$CN,0,MATCH($B115,'Combined B-Piece P&amp;I CF'!$BN$7:$CN$7,0)))</f>
        <v>0</v>
      </c>
      <c r="CJ115" s="100">
        <f>SUMIF('Combined B-Piece P&amp;I CF'!$A:$A,CJ$6,INDEX('Combined B-Piece P&amp;I CF'!$BN:$CN,0,MATCH($B115,'Combined B-Piece P&amp;I CF'!$BN$7:$CN$7,0)))</f>
        <v>0</v>
      </c>
      <c r="CK115" s="100">
        <f>SUMIF('Combined B-Piece P&amp;I CF'!$A:$A,CK$6,INDEX('Combined B-Piece P&amp;I CF'!$BN:$CN,0,MATCH($B115,'Combined B-Piece P&amp;I CF'!$BN$7:$CN$7,0)))</f>
        <v>0</v>
      </c>
      <c r="CL115" s="100">
        <f>SUMIF('Combined B-Piece P&amp;I CF'!$A:$A,CL$6,INDEX('Combined B-Piece P&amp;I CF'!$BN:$CN,0,MATCH($B115,'Combined B-Piece P&amp;I CF'!$BN$7:$CN$7,0)))</f>
        <v>0</v>
      </c>
      <c r="CM115" s="100">
        <f>SUMIF('Combined B-Piece P&amp;I CF'!$A:$A,CM$6,INDEX('Combined B-Piece P&amp;I CF'!$BN:$CN,0,MATCH($B115,'Combined B-Piece P&amp;I CF'!$BN$7:$CN$7,0)))</f>
        <v>0</v>
      </c>
      <c r="CN115" s="100">
        <f>SUMIF('Combined B-Piece P&amp;I CF'!$A:$A,CN$6,INDEX('Combined B-Piece P&amp;I CF'!$BN:$CN,0,MATCH($B115,'Combined B-Piece P&amp;I CF'!$BN$7:$CN$7,0)))</f>
        <v>0</v>
      </c>
      <c r="CO115" s="100">
        <f>SUMIF('Combined B-Piece P&amp;I CF'!$A:$A,CO$6,INDEX('Combined B-Piece P&amp;I CF'!$BN:$CN,0,MATCH($B115,'Combined B-Piece P&amp;I CF'!$BN$7:$CN$7,0)))</f>
        <v>0</v>
      </c>
      <c r="CP115" s="100">
        <f>SUMIF('Combined B-Piece P&amp;I CF'!$A:$A,CP$6,INDEX('Combined B-Piece P&amp;I CF'!$BN:$CN,0,MATCH($B115,'Combined B-Piece P&amp;I CF'!$BN$7:$CN$7,0)))</f>
        <v>0</v>
      </c>
      <c r="CQ115" s="100">
        <f>SUMIF('Combined B-Piece P&amp;I CF'!$A:$A,CQ$6,INDEX('Combined B-Piece P&amp;I CF'!$BN:$CN,0,MATCH($B115,'Combined B-Piece P&amp;I CF'!$BN$7:$CN$7,0)))</f>
        <v>0</v>
      </c>
      <c r="CR115" s="100">
        <f>SUMIF('Combined B-Piece P&amp;I CF'!$A:$A,CR$6,INDEX('Combined B-Piece P&amp;I CF'!$BN:$CN,0,MATCH($B115,'Combined B-Piece P&amp;I CF'!$BN$7:$CN$7,0)))</f>
        <v>0</v>
      </c>
      <c r="CS115" s="100">
        <f>SUMIF('Combined B-Piece P&amp;I CF'!$A:$A,CS$6,INDEX('Combined B-Piece P&amp;I CF'!$BN:$CN,0,MATCH($B115,'Combined B-Piece P&amp;I CF'!$BN$7:$CN$7,0)))</f>
        <v>0</v>
      </c>
      <c r="CT115" s="100">
        <f>SUMIF('Combined B-Piece P&amp;I CF'!$A:$A,CT$6,INDEX('Combined B-Piece P&amp;I CF'!$BN:$CN,0,MATCH($B115,'Combined B-Piece P&amp;I CF'!$BN$7:$CN$7,0)))</f>
        <v>0</v>
      </c>
      <c r="CU115" s="100">
        <f>SUMIF('Combined B-Piece P&amp;I CF'!$A:$A,CU$6,INDEX('Combined B-Piece P&amp;I CF'!$BN:$CN,0,MATCH($B115,'Combined B-Piece P&amp;I CF'!$BN$7:$CN$7,0)))</f>
        <v>0</v>
      </c>
      <c r="CV115" s="100">
        <f>SUMIF('Combined B-Piece P&amp;I CF'!$A:$A,CV$6,INDEX('Combined B-Piece P&amp;I CF'!$BN:$CN,0,MATCH($B115,'Combined B-Piece P&amp;I CF'!$BN$7:$CN$7,0)))</f>
        <v>0</v>
      </c>
      <c r="CW115" s="100">
        <f>SUMIF('Combined B-Piece P&amp;I CF'!$A:$A,CW$6,INDEX('Combined B-Piece P&amp;I CF'!$BN:$CN,0,MATCH($B115,'Combined B-Piece P&amp;I CF'!$BN$7:$CN$7,0)))</f>
        <v>0</v>
      </c>
      <c r="CX115" s="100">
        <f>SUMIF('Combined B-Piece P&amp;I CF'!$A:$A,CX$6,INDEX('Combined B-Piece P&amp;I CF'!$BN:$CN,0,MATCH($B115,'Combined B-Piece P&amp;I CF'!$BN$7:$CN$7,0)))</f>
        <v>0</v>
      </c>
      <c r="CY115" s="100">
        <f>SUMIF('Combined B-Piece P&amp;I CF'!$A:$A,CY$6,INDEX('Combined B-Piece P&amp;I CF'!$BN:$CN,0,MATCH($B115,'Combined B-Piece P&amp;I CF'!$BN$7:$CN$7,0)))</f>
        <v>0</v>
      </c>
      <c r="CZ115" s="100">
        <f>SUMIF('Combined B-Piece P&amp;I CF'!$A:$A,CZ$6,INDEX('Combined B-Piece P&amp;I CF'!$BN:$CN,0,MATCH($B115,'Combined B-Piece P&amp;I CF'!$BN$7:$CN$7,0)))</f>
        <v>0</v>
      </c>
      <c r="DA115" s="100">
        <f>SUMIF('Combined B-Piece P&amp;I CF'!$A:$A,DA$6,INDEX('Combined B-Piece P&amp;I CF'!$BN:$CN,0,MATCH($B115,'Combined B-Piece P&amp;I CF'!$BN$7:$CN$7,0)))</f>
        <v>0</v>
      </c>
      <c r="DB115" s="100">
        <f>SUMIF('Combined B-Piece P&amp;I CF'!$A:$A,DB$6,INDEX('Combined B-Piece P&amp;I CF'!$BN:$CN,0,MATCH($B115,'Combined B-Piece P&amp;I CF'!$BN$7:$CN$7,0)))</f>
        <v>0</v>
      </c>
      <c r="DC115" s="100">
        <f>SUMIF('Combined B-Piece P&amp;I CF'!$A:$A,DC$6,INDEX('Combined B-Piece P&amp;I CF'!$BN:$CN,0,MATCH($B115,'Combined B-Piece P&amp;I CF'!$BN$7:$CN$7,0)))</f>
        <v>0</v>
      </c>
      <c r="DD115" s="100">
        <f>SUMIF('Combined B-Piece P&amp;I CF'!$A:$A,DD$6,INDEX('Combined B-Piece P&amp;I CF'!$BN:$CN,0,MATCH($B115,'Combined B-Piece P&amp;I CF'!$BN$7:$CN$7,0)))</f>
        <v>0</v>
      </c>
      <c r="DE115" s="100">
        <f>SUMIF('Combined B-Piece P&amp;I CF'!$A:$A,DE$6,INDEX('Combined B-Piece P&amp;I CF'!$BN:$CN,0,MATCH($B115,'Combined B-Piece P&amp;I CF'!$BN$7:$CN$7,0)))</f>
        <v>0</v>
      </c>
      <c r="DF115" s="100">
        <f>SUMIF('Combined B-Piece P&amp;I CF'!$A:$A,DF$6,INDEX('Combined B-Piece P&amp;I CF'!$BN:$CN,0,MATCH($B115,'Combined B-Piece P&amp;I CF'!$BN$7:$CN$7,0)))</f>
        <v>4234837.08</v>
      </c>
      <c r="DG115" s="100">
        <f>SUMIF('Combined B-Piece P&amp;I CF'!$A:$A,DG$6,INDEX('Combined B-Piece P&amp;I CF'!$BN:$CN,0,MATCH($B115,'Combined B-Piece P&amp;I CF'!$BN$7:$CN$7,0)))</f>
        <v>0</v>
      </c>
      <c r="DH115" s="100">
        <f>SUMIF('Combined B-Piece P&amp;I CF'!$A:$A,DH$6,INDEX('Combined B-Piece P&amp;I CF'!$BN:$CN,0,MATCH($B115,'Combined B-Piece P&amp;I CF'!$BN$7:$CN$7,0)))</f>
        <v>0</v>
      </c>
      <c r="DI115" s="100">
        <f>SUMIF('Combined B-Piece P&amp;I CF'!$A:$A,DI$6,INDEX('Combined B-Piece P&amp;I CF'!$BN:$CN,0,MATCH($B115,'Combined B-Piece P&amp;I CF'!$BN$7:$CN$7,0)))</f>
        <v>-1353630.14</v>
      </c>
      <c r="DJ115" s="100">
        <f>SUMIF('Combined B-Piece P&amp;I CF'!$A:$A,DJ$6,INDEX('Combined B-Piece P&amp;I CF'!$BN:$CN,0,MATCH($B115,'Combined B-Piece P&amp;I CF'!$BN$7:$CN$7,0)))</f>
        <v>0</v>
      </c>
      <c r="DK115" s="100">
        <f>SUMIF('Combined B-Piece P&amp;I CF'!$A:$A,DK$6,INDEX('Combined B-Piece P&amp;I CF'!$BN:$CN,0,MATCH($B115,'Combined B-Piece P&amp;I CF'!$BN$7:$CN$7,0)))</f>
        <v>0</v>
      </c>
      <c r="DL115" s="100">
        <f>SUMIF('Combined B-Piece P&amp;I CF'!$A:$A,DL$6,INDEX('Combined B-Piece P&amp;I CF'!$BN:$CN,0,MATCH($B115,'Combined B-Piece P&amp;I CF'!$BN$7:$CN$7,0)))</f>
        <v>-51160.72</v>
      </c>
      <c r="DM115" s="100">
        <f>SUMIF('Combined B-Piece P&amp;I CF'!$A:$A,DM$6,INDEX('Combined B-Piece P&amp;I CF'!$BN:$CN,0,MATCH($B115,'Combined B-Piece P&amp;I CF'!$BN$7:$CN$7,0)))</f>
        <v>-182885.46</v>
      </c>
      <c r="DN115" s="100">
        <f>SUMIF('Combined B-Piece P&amp;I CF'!$A:$A,DN$6,INDEX('Combined B-Piece P&amp;I CF'!$BN:$CN,0,MATCH($B115,'Combined B-Piece P&amp;I CF'!$BN$7:$CN$7,0)))</f>
        <v>0</v>
      </c>
      <c r="DO115" s="100">
        <f>SUMIF('Combined B-Piece P&amp;I CF'!$A:$A,DO$6,INDEX('Combined B-Piece P&amp;I CF'!$BN:$CN,0,MATCH($B115,'Combined B-Piece P&amp;I CF'!$BN$7:$CN$7,0)))</f>
        <v>0</v>
      </c>
      <c r="DP115" s="100">
        <f>SUMIF('Combined B-Piece P&amp;I CF'!$A:$A,DP$6,INDEX('Combined B-Piece P&amp;I CF'!$BN:$CN,0,MATCH($B115,'Combined B-Piece P&amp;I CF'!$BN$7:$CN$7,0)))</f>
        <v>0</v>
      </c>
      <c r="DQ115" s="100">
        <f>SUMIF('Combined B-Piece P&amp;I CF'!$A:$A,DQ$6,INDEX('Combined B-Piece P&amp;I CF'!$BN:$CN,0,MATCH($B115,'Combined B-Piece P&amp;I CF'!$BN$7:$CN$7,0)))</f>
        <v>5686868.6100000003</v>
      </c>
      <c r="DR115" s="100">
        <f>SUMIF('Combined B-Piece P&amp;I CF'!$A:$A,DR$6,INDEX('Combined B-Piece P&amp;I CF'!$BN:$CN,0,MATCH($B115,'Combined B-Piece P&amp;I CF'!$BN$7:$CN$7,0)))</f>
        <v>0</v>
      </c>
      <c r="DS115" s="100">
        <f>SUMIF('Combined B-Piece P&amp;I CF'!$A:$A,DS$6,INDEX('Combined B-Piece P&amp;I CF'!$BN:$CN,0,MATCH($B115,'Combined B-Piece P&amp;I CF'!$BN$7:$CN$7,0)))</f>
        <v>0</v>
      </c>
      <c r="DT115" s="100">
        <f>SUMIF('Combined B-Piece P&amp;I CF'!$A:$A,DT$6,INDEX('Combined B-Piece P&amp;I CF'!$BN:$CN,0,MATCH($B115,'Combined B-Piece P&amp;I CF'!$BN$7:$CN$7,0)))</f>
        <v>0</v>
      </c>
      <c r="DU115" s="100">
        <f>SUMIF('Combined B-Piece P&amp;I CF'!$A:$A,DU$6,INDEX('Combined B-Piece P&amp;I CF'!$BN:$CN,0,MATCH($B115,'Combined B-Piece P&amp;I CF'!$BN$7:$CN$7,0)))</f>
        <v>0</v>
      </c>
      <c r="DV115" s="100">
        <f>SUMIF('Combined B-Piece P&amp;I CF'!$A:$A,DV$6,INDEX('Combined B-Piece P&amp;I CF'!$BN:$CN,0,MATCH($B115,'Combined B-Piece P&amp;I CF'!$BN$7:$CN$7,0)))</f>
        <v>-46283.76</v>
      </c>
      <c r="DW115" s="100">
        <f>SUMIF('Combined B-Piece P&amp;I CF'!$A:$A,DW$6,INDEX('Combined B-Piece P&amp;I CF'!$BN:$CN,0,MATCH($B115,'Combined B-Piece P&amp;I CF'!$BN$7:$CN$7,0)))</f>
        <v>0</v>
      </c>
      <c r="DX115" s="100">
        <f>SUMIF('Combined B-Piece P&amp;I CF'!$A:$A,DX$6,INDEX('Combined B-Piece P&amp;I CF'!$BN:$CN,0,MATCH($B115,'Combined B-Piece P&amp;I CF'!$BN$7:$CN$7,0)))</f>
        <v>0</v>
      </c>
      <c r="DY115" s="100">
        <f>SUMIF('Combined B-Piece P&amp;I CF'!$A:$A,DY$6,INDEX('Combined B-Piece P&amp;I CF'!$BN:$CN,0,MATCH($B115,'Combined B-Piece P&amp;I CF'!$BN$7:$CN$7,0)))</f>
        <v>0</v>
      </c>
      <c r="DZ115" s="100">
        <f>SUMIF('Combined B-Piece P&amp;I CF'!$A:$A,DZ$6,INDEX('Combined B-Piece P&amp;I CF'!$BN:$CN,0,MATCH($B115,'Combined B-Piece P&amp;I CF'!$BN$7:$CN$7,0)))</f>
        <v>0</v>
      </c>
      <c r="EA115" s="100">
        <f>SUMIF('Combined B-Piece P&amp;I CF'!$A:$A,EA$6,INDEX('Combined B-Piece P&amp;I CF'!$BN:$CN,0,MATCH($B115,'Combined B-Piece P&amp;I CF'!$BN$7:$CN$7,0)))</f>
        <v>0</v>
      </c>
      <c r="EB115" s="100">
        <f>SUMIF('Combined B-Piece P&amp;I CF'!$A:$A,EB$6,INDEX('Combined B-Piece P&amp;I CF'!$BN:$CN,0,MATCH($B115,'Combined B-Piece P&amp;I CF'!$BN$7:$CN$7,0)))</f>
        <v>0</v>
      </c>
      <c r="EC115" s="100">
        <f>SUMIF('Combined B-Piece P&amp;I CF'!$A:$A,EC$6,INDEX('Combined B-Piece P&amp;I CF'!$BN:$CN,0,MATCH($B115,'Combined B-Piece P&amp;I CF'!$BN$7:$CN$7,0)))</f>
        <v>0</v>
      </c>
      <c r="ED115" s="100">
        <f>SUMIF('Combined B-Piece P&amp;I CF'!$A:$A,ED$6,INDEX('Combined B-Piece P&amp;I CF'!$BN:$CN,0,MATCH($B115,'Combined B-Piece P&amp;I CF'!$BN$7:$CN$7,0)))</f>
        <v>0</v>
      </c>
      <c r="EE115" s="100">
        <f>SUMIF('Combined B-Piece P&amp;I CF'!$A:$A,EE$6,INDEX('Combined B-Piece P&amp;I CF'!$BN:$CN,0,MATCH($B115,'Combined B-Piece P&amp;I CF'!$BN$7:$CN$7,0)))</f>
        <v>0</v>
      </c>
      <c r="EF115" s="100">
        <f>SUMIF('Combined B-Piece P&amp;I CF'!$A:$A,EF$6,INDEX('Combined B-Piece P&amp;I CF'!$BN:$CN,0,MATCH($B115,'Combined B-Piece P&amp;I CF'!$BN$7:$CN$7,0)))</f>
        <v>0</v>
      </c>
      <c r="EG115" s="100">
        <f>SUMIF('Combined B-Piece P&amp;I CF'!$A:$A,EG$6,INDEX('Combined B-Piece P&amp;I CF'!$BN:$CN,0,MATCH($B115,'Combined B-Piece P&amp;I CF'!$BN$7:$CN$7,0)))</f>
        <v>0</v>
      </c>
      <c r="EH115" s="100">
        <f>SUMIF('Combined B-Piece P&amp;I CF'!$A:$A,EH$6,INDEX('Combined B-Piece P&amp;I CF'!$BN:$CN,0,MATCH($B115,'Combined B-Piece P&amp;I CF'!$BN$7:$CN$7,0)))</f>
        <v>0</v>
      </c>
      <c r="EI115" s="100">
        <f>SUMIF('Combined B-Piece P&amp;I CF'!$A:$A,EI$6,INDEX('Combined B-Piece P&amp;I CF'!$BN:$CN,0,MATCH($B115,'Combined B-Piece P&amp;I CF'!$BN$7:$CN$7,0)))</f>
        <v>0</v>
      </c>
      <c r="EJ115" s="100">
        <f>SUMIF('Combined B-Piece P&amp;I CF'!$A:$A,EJ$6,INDEX('Combined B-Piece P&amp;I CF'!$BN:$CN,0,MATCH($B115,'Combined B-Piece P&amp;I CF'!$BN$7:$CN$7,0)))</f>
        <v>0</v>
      </c>
      <c r="EK115" s="100">
        <f>SUMIF('Combined B-Piece P&amp;I CF'!$A:$A,EK$6,INDEX('Combined B-Piece P&amp;I CF'!$BN:$CN,0,MATCH($B115,'Combined B-Piece P&amp;I CF'!$BN$7:$CN$7,0)))</f>
        <v>0</v>
      </c>
      <c r="EL115" s="100">
        <f>SUMIF('Combined B-Piece P&amp;I CF'!$A:$A,EL$6,INDEX('Combined B-Piece P&amp;I CF'!$BN:$CN,0,MATCH($B115,'Combined B-Piece P&amp;I CF'!$BN$7:$CN$7,0)))</f>
        <v>0</v>
      </c>
      <c r="EM115" s="100">
        <f>SUMIF('Combined B-Piece P&amp;I CF'!$A:$A,EM$6,INDEX('Combined B-Piece P&amp;I CF'!$BN:$CN,0,MATCH($B115,'Combined B-Piece P&amp;I CF'!$BN$7:$CN$7,0)))</f>
        <v>0</v>
      </c>
      <c r="EN115" s="100">
        <f>SUMIF('Combined B-Piece P&amp;I CF'!$A:$A,EN$6,INDEX('Combined B-Piece P&amp;I CF'!$BN:$CN,0,MATCH($B115,'Combined B-Piece P&amp;I CF'!$BN$7:$CN$7,0)))</f>
        <v>0</v>
      </c>
      <c r="EO115" s="100">
        <f>SUMIF('Combined B-Piece P&amp;I CF'!$A:$A,EO$6,INDEX('Combined B-Piece P&amp;I CF'!$BN:$CN,0,MATCH($B115,'Combined B-Piece P&amp;I CF'!$BN$7:$CN$7,0)))</f>
        <v>0</v>
      </c>
      <c r="EP115" s="100">
        <f>SUMIF('Combined B-Piece P&amp;I CF'!$A:$A,EP$6,INDEX('Combined B-Piece P&amp;I CF'!$BN:$CN,0,MATCH($B115,'Combined B-Piece P&amp;I CF'!$BN$7:$CN$7,0)))</f>
        <v>0</v>
      </c>
      <c r="EQ115" s="100">
        <f>SUMIF('Combined B-Piece P&amp;I CF'!$A:$A,EQ$6,INDEX('Combined B-Piece P&amp;I CF'!$BN:$CN,0,MATCH($B115,'Combined B-Piece P&amp;I CF'!$BN$7:$CN$7,0)))</f>
        <v>0</v>
      </c>
      <c r="ER115" s="100">
        <f>SUMIF('Combined B-Piece P&amp;I CF'!$A:$A,ER$6,INDEX('Combined B-Piece P&amp;I CF'!$BN:$CN,0,MATCH($B115,'Combined B-Piece P&amp;I CF'!$BN$7:$CN$7,0)))</f>
        <v>0</v>
      </c>
      <c r="ES115" s="100">
        <f>SUMIF('Combined B-Piece P&amp;I CF'!$A:$A,ES$6,INDEX('Combined B-Piece P&amp;I CF'!$BN:$CN,0,MATCH($B115,'Combined B-Piece P&amp;I CF'!$BN$7:$CN$7,0)))</f>
        <v>0</v>
      </c>
      <c r="ET115" s="100">
        <f>SUMIF('Combined B-Piece P&amp;I CF'!$A:$A,ET$6,INDEX('Combined B-Piece P&amp;I CF'!$BN:$CN,0,MATCH($B115,'Combined B-Piece P&amp;I CF'!$BN$7:$CN$7,0)))</f>
        <v>0</v>
      </c>
      <c r="EU115" s="100">
        <f>SUMIF('Combined B-Piece P&amp;I CF'!$A:$A,EU$6,INDEX('Combined B-Piece P&amp;I CF'!$BN:$CN,0,MATCH($B115,'Combined B-Piece P&amp;I CF'!$BN$7:$CN$7,0)))</f>
        <v>0</v>
      </c>
      <c r="EV115" s="100">
        <f>SUMIF('Combined B-Piece P&amp;I CF'!$A:$A,EV$6,INDEX('Combined B-Piece P&amp;I CF'!$BN:$CN,0,MATCH($B115,'Combined B-Piece P&amp;I CF'!$BN$7:$CN$7,0)))</f>
        <v>0</v>
      </c>
      <c r="EW115" s="100">
        <f>SUMIF('Combined B-Piece P&amp;I CF'!$A:$A,EW$6,INDEX('Combined B-Piece P&amp;I CF'!$BN:$CN,0,MATCH($B115,'Combined B-Piece P&amp;I CF'!$BN$7:$CN$7,0)))</f>
        <v>0</v>
      </c>
      <c r="EX115" s="100">
        <f>SUMIF('Combined B-Piece P&amp;I CF'!$A:$A,EX$6,INDEX('Combined B-Piece P&amp;I CF'!$BN:$CN,0,MATCH($B115,'Combined B-Piece P&amp;I CF'!$BN$7:$CN$7,0)))</f>
        <v>0</v>
      </c>
      <c r="EY115" s="100">
        <f>SUMIF('Combined B-Piece P&amp;I CF'!$A:$A,EY$6,INDEX('Combined B-Piece P&amp;I CF'!$BN:$CN,0,MATCH($B115,'Combined B-Piece P&amp;I CF'!$BN$7:$CN$7,0)))</f>
        <v>0</v>
      </c>
      <c r="EZ115" s="100">
        <f>SUMIF('Combined B-Piece P&amp;I CF'!$A:$A,EZ$6,INDEX('Combined B-Piece P&amp;I CF'!$BN:$CN,0,MATCH($B115,'Combined B-Piece P&amp;I CF'!$BN$7:$CN$7,0)))</f>
        <v>0</v>
      </c>
      <c r="FA115" s="100">
        <f>SUMIF('Combined B-Piece P&amp;I CF'!$A:$A,FA$6,INDEX('Combined B-Piece P&amp;I CF'!$BN:$CN,0,MATCH($B115,'Combined B-Piece P&amp;I CF'!$BN$7:$CN$7,0)))</f>
        <v>10726182.22500086</v>
      </c>
      <c r="FB115" s="100">
        <f>SUMIF('Combined B-Piece P&amp;I CF'!$A:$A,FB$6,INDEX('Combined B-Piece P&amp;I CF'!$BN:$CN,0,MATCH($B115,'Combined B-Piece P&amp;I CF'!$BN$7:$CN$7,0)))</f>
        <v>0</v>
      </c>
      <c r="FC115" s="100">
        <f>SUMIF('Combined B-Piece P&amp;I CF'!$A:$A,FC$6,INDEX('Combined B-Piece P&amp;I CF'!$BN:$CN,0,MATCH($B115,'Combined B-Piece P&amp;I CF'!$BN$7:$CN$7,0)))</f>
        <v>0</v>
      </c>
      <c r="FD115" s="100">
        <f>SUMIF('Combined B-Piece P&amp;I CF'!$A:$A,FD$6,INDEX('Combined B-Piece P&amp;I CF'!$BN:$CN,0,MATCH($B115,'Combined B-Piece P&amp;I CF'!$BN$7:$CN$7,0)))</f>
        <v>0</v>
      </c>
      <c r="FE115" s="100">
        <f>SUMIF('Combined B-Piece P&amp;I CF'!$A:$A,FE$6,INDEX('Combined B-Piece P&amp;I CF'!$BN:$CN,0,MATCH($B115,'Combined B-Piece P&amp;I CF'!$BN$7:$CN$7,0)))</f>
        <v>0</v>
      </c>
      <c r="FF115" s="100">
        <f>SUMIF('Combined B-Piece P&amp;I CF'!$A:$A,FF$6,INDEX('Combined B-Piece P&amp;I CF'!$BN:$CN,0,MATCH($B115,'Combined B-Piece P&amp;I CF'!$BN$7:$CN$7,0)))</f>
        <v>0</v>
      </c>
      <c r="FG115" s="100">
        <f>SUMIF('Combined B-Piece P&amp;I CF'!$A:$A,FG$6,INDEX('Combined B-Piece P&amp;I CF'!$BN:$CN,0,MATCH($B115,'Combined B-Piece P&amp;I CF'!$BN$7:$CN$7,0)))</f>
        <v>0</v>
      </c>
      <c r="FH115" s="100">
        <f>SUMIF('Combined B-Piece P&amp;I CF'!$A:$A,FH$6,INDEX('Combined B-Piece P&amp;I CF'!$BN:$CN,0,MATCH($B115,'Combined B-Piece P&amp;I CF'!$BN$7:$CN$7,0)))</f>
        <v>0</v>
      </c>
      <c r="FI115" s="100">
        <f>SUMIF('Combined B-Piece P&amp;I CF'!$A:$A,FI$6,INDEX('Combined B-Piece P&amp;I CF'!$BN:$CN,0,MATCH($B115,'Combined B-Piece P&amp;I CF'!$BN$7:$CN$7,0)))</f>
        <v>0</v>
      </c>
      <c r="FJ115" s="100">
        <f>SUMIF('Combined B-Piece P&amp;I CF'!$A:$A,FJ$6,INDEX('Combined B-Piece P&amp;I CF'!$BN:$CN,0,MATCH($B115,'Combined B-Piece P&amp;I CF'!$BN$7:$CN$7,0)))</f>
        <v>0</v>
      </c>
      <c r="FK115" s="100">
        <f>SUMIF('Combined B-Piece P&amp;I CF'!$A:$A,FK$6,INDEX('Combined B-Piece P&amp;I CF'!$BN:$CN,0,MATCH($B115,'Combined B-Piece P&amp;I CF'!$BN$7:$CN$7,0)))</f>
        <v>975000.00000003004</v>
      </c>
      <c r="FL115" s="100">
        <f>SUMIF('Combined B-Piece P&amp;I CF'!$A:$A,FL$6,INDEX('Combined B-Piece P&amp;I CF'!$BN:$CN,0,MATCH($B115,'Combined B-Piece P&amp;I CF'!$BN$7:$CN$7,0)))</f>
        <v>0</v>
      </c>
      <c r="FM115" s="100">
        <f>SUMIF('Combined B-Piece P&amp;I CF'!$A:$A,FM$6,INDEX('Combined B-Piece P&amp;I CF'!$BN:$CN,0,MATCH($B115,'Combined B-Piece P&amp;I CF'!$BN$7:$CN$7,0)))</f>
        <v>0</v>
      </c>
      <c r="FN115" s="100">
        <f>SUMIF('Combined B-Piece P&amp;I CF'!$A:$A,FN$6,INDEX('Combined B-Piece P&amp;I CF'!$BN:$CN,0,MATCH($B115,'Combined B-Piece P&amp;I CF'!$BN$7:$CN$7,0)))</f>
        <v>0</v>
      </c>
      <c r="FO115" s="100">
        <f>SUMIF('Combined B-Piece P&amp;I CF'!$A:$A,FO$6,INDEX('Combined B-Piece P&amp;I CF'!$BN:$CN,0,MATCH($B115,'Combined B-Piece P&amp;I CF'!$BN$7:$CN$7,0)))</f>
        <v>0</v>
      </c>
      <c r="FP115" s="100">
        <f>SUMIF('Combined B-Piece P&amp;I CF'!$A:$A,FP$6,INDEX('Combined B-Piece P&amp;I CF'!$BN:$CN,0,MATCH($B115,'Combined B-Piece P&amp;I CF'!$BN$7:$CN$7,0)))</f>
        <v>0</v>
      </c>
      <c r="FQ115" s="100">
        <f>SUMIF('Combined B-Piece P&amp;I CF'!$A:$A,FQ$6,INDEX('Combined B-Piece P&amp;I CF'!$BN:$CN,0,MATCH($B115,'Combined B-Piece P&amp;I CF'!$BN$7:$CN$7,0)))</f>
        <v>0</v>
      </c>
      <c r="FR115" s="100">
        <f>SUMIF('Combined B-Piece P&amp;I CF'!$A:$A,FR$6,INDEX('Combined B-Piece P&amp;I CF'!$BN:$CN,0,MATCH($B115,'Combined B-Piece P&amp;I CF'!$BN$7:$CN$7,0)))</f>
        <v>0</v>
      </c>
      <c r="FS115" s="100">
        <f>SUMIF('Combined B-Piece P&amp;I CF'!$A:$A,FS$6,INDEX('Combined B-Piece P&amp;I CF'!$BN:$CN,0,MATCH($B115,'Combined B-Piece P&amp;I CF'!$BN$7:$CN$7,0)))</f>
        <v>0</v>
      </c>
      <c r="FT115" s="100">
        <f>SUMIF('Combined B-Piece P&amp;I CF'!$A:$A,FT$6,INDEX('Combined B-Piece P&amp;I CF'!$BN:$CN,0,MATCH($B115,'Combined B-Piece P&amp;I CF'!$BN$7:$CN$7,0)))</f>
        <v>199999.99999996999</v>
      </c>
      <c r="FU115" s="100">
        <f>SUMIF('Combined B-Piece P&amp;I CF'!$A:$A,FU$6,INDEX('Combined B-Piece P&amp;I CF'!$BN:$CN,0,MATCH($B115,'Combined B-Piece P&amp;I CF'!$BN$7:$CN$7,0)))</f>
        <v>550453.74718519999</v>
      </c>
      <c r="FV115" s="100">
        <f>SUMIF('Combined B-Piece P&amp;I CF'!$A:$A,FV$6,INDEX('Combined B-Piece P&amp;I CF'!$BN:$CN,0,MATCH($B115,'Combined B-Piece P&amp;I CF'!$BN$7:$CN$7,0)))</f>
        <v>14898074.00291454</v>
      </c>
      <c r="FW115" s="100">
        <f>SUMIF('Combined B-Piece P&amp;I CF'!$A:$A,FW$6,INDEX('Combined B-Piece P&amp;I CF'!$BN:$CN,0,MATCH($B115,'Combined B-Piece P&amp;I CF'!$BN$7:$CN$7,0)))</f>
        <v>1845699.022196397</v>
      </c>
      <c r="FX115" s="100">
        <f>SUMIF('Combined B-Piece P&amp;I CF'!$A:$A,FX$6,INDEX('Combined B-Piece P&amp;I CF'!$BN:$CN,0,MATCH($B115,'Combined B-Piece P&amp;I CF'!$BN$7:$CN$7,0)))</f>
        <v>0</v>
      </c>
      <c r="FY115" s="100">
        <f>SUMIF('Combined B-Piece P&amp;I CF'!$A:$A,FY$6,INDEX('Combined B-Piece P&amp;I CF'!$BN:$CN,0,MATCH($B115,'Combined B-Piece P&amp;I CF'!$BN$7:$CN$7,0)))</f>
        <v>0</v>
      </c>
      <c r="FZ115" s="100">
        <f>SUMIF('Combined B-Piece P&amp;I CF'!$A:$A,FZ$6,INDEX('Combined B-Piece P&amp;I CF'!$BN:$CN,0,MATCH($B115,'Combined B-Piece P&amp;I CF'!$BN$7:$CN$7,0)))</f>
        <v>0</v>
      </c>
      <c r="GA115" s="100">
        <f>SUMIF('Combined B-Piece P&amp;I CF'!$A:$A,GA$6,INDEX('Combined B-Piece P&amp;I CF'!$BN:$CN,0,MATCH($B115,'Combined B-Piece P&amp;I CF'!$BN$7:$CN$7,0)))</f>
        <v>0</v>
      </c>
      <c r="GB115" s="100">
        <f>SUMIF('Combined B-Piece P&amp;I CF'!$A:$A,GB$6,INDEX('Combined B-Piece P&amp;I CF'!$BN:$CN,0,MATCH($B115,'Combined B-Piece P&amp;I CF'!$BN$7:$CN$7,0)))</f>
        <v>0</v>
      </c>
      <c r="GC115" s="100">
        <f>SUMIF('Combined B-Piece P&amp;I CF'!$A:$A,GC$6,INDEX('Combined B-Piece P&amp;I CF'!$BN:$CN,0,MATCH($B115,'Combined B-Piece P&amp;I CF'!$BN$7:$CN$7,0)))</f>
        <v>0</v>
      </c>
      <c r="GD115" s="100">
        <f>SUMIF('Combined B-Piece P&amp;I CF'!$A:$A,GD$6,INDEX('Combined B-Piece P&amp;I CF'!$BN:$CN,0,MATCH($B115,'Combined B-Piece P&amp;I CF'!$BN$7:$CN$7,0)))</f>
        <v>0</v>
      </c>
      <c r="GE115" s="100">
        <f>SUMIF('Combined B-Piece P&amp;I CF'!$A:$A,GE$6,INDEX('Combined B-Piece P&amp;I CF'!$BN:$CN,0,MATCH($B115,'Combined B-Piece P&amp;I CF'!$BN$7:$CN$7,0)))</f>
        <v>0</v>
      </c>
      <c r="GF115" s="100">
        <f>SUMIF('Combined B-Piece P&amp;I CF'!$A:$A,GF$6,INDEX('Combined B-Piece P&amp;I CF'!$BN:$CN,0,MATCH($B115,'Combined B-Piece P&amp;I CF'!$BN$7:$CN$7,0)))</f>
        <v>0</v>
      </c>
      <c r="GG115" s="100">
        <f>SUMIF('Combined B-Piece P&amp;I CF'!$A:$A,GG$6,INDEX('Combined B-Piece P&amp;I CF'!$BN:$CN,0,MATCH($B115,'Combined B-Piece P&amp;I CF'!$BN$7:$CN$7,0)))</f>
        <v>0</v>
      </c>
      <c r="GH115" s="100">
        <f>SUMIF('Combined B-Piece P&amp;I CF'!$A:$A,GH$6,INDEX('Combined B-Piece P&amp;I CF'!$BN:$CN,0,MATCH($B115,'Combined B-Piece P&amp;I CF'!$BN$7:$CN$7,0)))</f>
        <v>8927010.1742904708</v>
      </c>
      <c r="GI115" s="100">
        <f>SUMIF('Combined B-Piece P&amp;I CF'!$A:$A,GI$6,INDEX('Combined B-Piece P&amp;I CF'!$BN:$CN,0,MATCH($B115,'Combined B-Piece P&amp;I CF'!$BN$7:$CN$7,0)))</f>
        <v>0</v>
      </c>
      <c r="GJ115" s="100">
        <f>SUMIF('Combined B-Piece P&amp;I CF'!$A:$A,GJ$6,INDEX('Combined B-Piece P&amp;I CF'!$BN:$CN,0,MATCH($B115,'Combined B-Piece P&amp;I CF'!$BN$7:$CN$7,0)))</f>
        <v>0</v>
      </c>
      <c r="GK115" s="100">
        <f>SUMIF('Combined B-Piece P&amp;I CF'!$A:$A,GK$6,INDEX('Combined B-Piece P&amp;I CF'!$BN:$CN,0,MATCH($B115,'Combined B-Piece P&amp;I CF'!$BN$7:$CN$7,0)))</f>
        <v>0</v>
      </c>
      <c r="GL115" s="100">
        <f>SUMIF('Combined B-Piece P&amp;I CF'!$A:$A,GL$6,INDEX('Combined B-Piece P&amp;I CF'!$BN:$CN,0,MATCH($B115,'Combined B-Piece P&amp;I CF'!$BN$7:$CN$7,0)))</f>
        <v>0</v>
      </c>
      <c r="GM115" s="100">
        <f>SUMIF('Combined B-Piece P&amp;I CF'!$A:$A,GM$6,INDEX('Combined B-Piece P&amp;I CF'!$BN:$CN,0,MATCH($B115,'Combined B-Piece P&amp;I CF'!$BN$7:$CN$7,0)))</f>
        <v>0</v>
      </c>
      <c r="GN115" s="100">
        <f>SUMIF('Combined B-Piece P&amp;I CF'!$A:$A,GN$6,INDEX('Combined B-Piece P&amp;I CF'!$BN:$CN,0,MATCH($B115,'Combined B-Piece P&amp;I CF'!$BN$7:$CN$7,0)))</f>
        <v>0</v>
      </c>
      <c r="GO115" s="100">
        <f>SUMIF('Combined B-Piece P&amp;I CF'!$A:$A,GO$6,INDEX('Combined B-Piece P&amp;I CF'!$BN:$CN,0,MATCH($B115,'Combined B-Piece P&amp;I CF'!$BN$7:$CN$7,0)))</f>
        <v>0</v>
      </c>
      <c r="GP115" s="100">
        <f>SUMIF('Combined B-Piece P&amp;I CF'!$A:$A,GP$6,INDEX('Combined B-Piece P&amp;I CF'!$BN:$CN,0,MATCH($B115,'Combined B-Piece P&amp;I CF'!$BN$7:$CN$7,0)))</f>
        <v>0</v>
      </c>
      <c r="GQ115" s="100">
        <f>SUMIF('Combined B-Piece P&amp;I CF'!$A:$A,GQ$6,INDEX('Combined B-Piece P&amp;I CF'!$BN:$CN,0,MATCH($B115,'Combined B-Piece P&amp;I CF'!$BN$7:$CN$7,0)))</f>
        <v>0</v>
      </c>
      <c r="GR115" s="100">
        <f>SUMIF('Combined B-Piece P&amp;I CF'!$A:$A,GR$6,INDEX('Combined B-Piece P&amp;I CF'!$BN:$CN,0,MATCH($B115,'Combined B-Piece P&amp;I CF'!$BN$7:$CN$7,0)))</f>
        <v>0</v>
      </c>
      <c r="GS115" s="100">
        <f>SUMIF('Combined B-Piece P&amp;I CF'!$A:$A,GS$6,INDEX('Combined B-Piece P&amp;I CF'!$BN:$CN,0,MATCH($B115,'Combined B-Piece P&amp;I CF'!$BN$7:$CN$7,0)))</f>
        <v>0</v>
      </c>
      <c r="GU115" s="85">
        <f t="shared" ref="GU115:HJ124" si="216">SUMIFS($K115:$GS115,$K$5:$GS$5,GU$6)</f>
        <v>0</v>
      </c>
      <c r="GV115" s="85">
        <f t="shared" si="216"/>
        <v>0</v>
      </c>
      <c r="GW115" s="85">
        <f t="shared" si="216"/>
        <v>0</v>
      </c>
      <c r="GX115" s="85">
        <f t="shared" si="216"/>
        <v>0</v>
      </c>
      <c r="GY115" s="85">
        <f t="shared" si="216"/>
        <v>0</v>
      </c>
      <c r="GZ115" s="85">
        <f t="shared" si="216"/>
        <v>0</v>
      </c>
      <c r="HA115" s="85">
        <f t="shared" si="216"/>
        <v>0</v>
      </c>
      <c r="HB115" s="85">
        <f t="shared" si="216"/>
        <v>0</v>
      </c>
      <c r="HC115" s="85">
        <f t="shared" si="216"/>
        <v>2647160.7600000002</v>
      </c>
      <c r="HD115" s="85">
        <f t="shared" si="216"/>
        <v>5640584.8500000006</v>
      </c>
      <c r="HE115" s="85">
        <f t="shared" si="216"/>
        <v>0</v>
      </c>
      <c r="HF115" s="85">
        <f t="shared" si="216"/>
        <v>0</v>
      </c>
      <c r="HG115" s="85">
        <f t="shared" si="216"/>
        <v>10726182.22500086</v>
      </c>
      <c r="HH115" s="85">
        <f t="shared" si="216"/>
        <v>1725453.7471852</v>
      </c>
      <c r="HI115" s="85">
        <f t="shared" si="216"/>
        <v>16743773.025110938</v>
      </c>
      <c r="HJ115" s="85">
        <f t="shared" si="216"/>
        <v>8927010.1742904708</v>
      </c>
      <c r="HK115" s="85">
        <f t="shared" si="215"/>
        <v>46410164.781587474</v>
      </c>
    </row>
    <row r="116" spans="1:219" hidden="1" outlineLevel="1" x14ac:dyDescent="0.75">
      <c r="A116" s="112" t="str">
        <f t="shared" si="213"/>
        <v>UBSCM 2018-C13 B-Piece Cashflow</v>
      </c>
      <c r="B116" s="112" t="str">
        <f t="shared" si="213"/>
        <v>UBSCM 2018-C13</v>
      </c>
      <c r="C116" s="104"/>
      <c r="D116" s="87"/>
      <c r="E116" s="88"/>
      <c r="F116" s="85"/>
      <c r="G116" s="85"/>
      <c r="H116" s="86"/>
      <c r="I116" s="95"/>
      <c r="K116" s="100">
        <f>SUMIF('Combined B-Piece P&amp;I CF'!$A:$A,K$6,INDEX('Combined B-Piece P&amp;I CF'!$BN:$CN,0,MATCH($B116,'Combined B-Piece P&amp;I CF'!$BN$7:$CN$7,0)))</f>
        <v>0</v>
      </c>
      <c r="L116" s="100">
        <f>SUMIF('Combined B-Piece P&amp;I CF'!$A:$A,L$6,INDEX('Combined B-Piece P&amp;I CF'!$BN:$CN,0,MATCH($B116,'Combined B-Piece P&amp;I CF'!$BN$7:$CN$7,0)))</f>
        <v>0</v>
      </c>
      <c r="M116" s="100">
        <f>SUMIF('Combined B-Piece P&amp;I CF'!$A:$A,M$6,INDEX('Combined B-Piece P&amp;I CF'!$BN:$CN,0,MATCH($B116,'Combined B-Piece P&amp;I CF'!$BN$7:$CN$7,0)))</f>
        <v>0</v>
      </c>
      <c r="N116" s="100">
        <f>SUMIF('Combined B-Piece P&amp;I CF'!$A:$A,N$6,INDEX('Combined B-Piece P&amp;I CF'!$BN:$CN,0,MATCH($B116,'Combined B-Piece P&amp;I CF'!$BN$7:$CN$7,0)))</f>
        <v>0</v>
      </c>
      <c r="O116" s="100">
        <f>SUMIF('Combined B-Piece P&amp;I CF'!$A:$A,O$6,INDEX('Combined B-Piece P&amp;I CF'!$BN:$CN,0,MATCH($B116,'Combined B-Piece P&amp;I CF'!$BN$7:$CN$7,0)))</f>
        <v>0</v>
      </c>
      <c r="P116" s="100">
        <f>SUMIF('Combined B-Piece P&amp;I CF'!$A:$A,P$6,INDEX('Combined B-Piece P&amp;I CF'!$BN:$CN,0,MATCH($B116,'Combined B-Piece P&amp;I CF'!$BN$7:$CN$7,0)))</f>
        <v>0</v>
      </c>
      <c r="Q116" s="100">
        <f>SUMIF('Combined B-Piece P&amp;I CF'!$A:$A,Q$6,INDEX('Combined B-Piece P&amp;I CF'!$BN:$CN,0,MATCH($B116,'Combined B-Piece P&amp;I CF'!$BN$7:$CN$7,0)))</f>
        <v>0</v>
      </c>
      <c r="R116" s="100">
        <f>SUMIF('Combined B-Piece P&amp;I CF'!$A:$A,R$6,INDEX('Combined B-Piece P&amp;I CF'!$BN:$CN,0,MATCH($B116,'Combined B-Piece P&amp;I CF'!$BN$7:$CN$7,0)))</f>
        <v>0</v>
      </c>
      <c r="S116" s="100">
        <f>SUMIF('Combined B-Piece P&amp;I CF'!$A:$A,S$6,INDEX('Combined B-Piece P&amp;I CF'!$BN:$CN,0,MATCH($B116,'Combined B-Piece P&amp;I CF'!$BN$7:$CN$7,0)))</f>
        <v>0</v>
      </c>
      <c r="T116" s="100">
        <f>SUMIF('Combined B-Piece P&amp;I CF'!$A:$A,T$6,INDEX('Combined B-Piece P&amp;I CF'!$BN:$CN,0,MATCH($B116,'Combined B-Piece P&amp;I CF'!$BN$7:$CN$7,0)))</f>
        <v>0</v>
      </c>
      <c r="U116" s="100">
        <f>SUMIF('Combined B-Piece P&amp;I CF'!$A:$A,U$6,INDEX('Combined B-Piece P&amp;I CF'!$BN:$CN,0,MATCH($B116,'Combined B-Piece P&amp;I CF'!$BN$7:$CN$7,0)))</f>
        <v>0</v>
      </c>
      <c r="V116" s="100">
        <f>SUMIF('Combined B-Piece P&amp;I CF'!$A:$A,V$6,INDEX('Combined B-Piece P&amp;I CF'!$BN:$CN,0,MATCH($B116,'Combined B-Piece P&amp;I CF'!$BN$7:$CN$7,0)))</f>
        <v>0</v>
      </c>
      <c r="W116" s="100">
        <f>SUMIF('Combined B-Piece P&amp;I CF'!$A:$A,W$6,INDEX('Combined B-Piece P&amp;I CF'!$BN:$CN,0,MATCH($B116,'Combined B-Piece P&amp;I CF'!$BN$7:$CN$7,0)))</f>
        <v>0</v>
      </c>
      <c r="X116" s="100">
        <f>SUMIF('Combined B-Piece P&amp;I CF'!$A:$A,X$6,INDEX('Combined B-Piece P&amp;I CF'!$BN:$CN,0,MATCH($B116,'Combined B-Piece P&amp;I CF'!$BN$7:$CN$7,0)))</f>
        <v>0</v>
      </c>
      <c r="Y116" s="100">
        <f>SUMIF('Combined B-Piece P&amp;I CF'!$A:$A,Y$6,INDEX('Combined B-Piece P&amp;I CF'!$BN:$CN,0,MATCH($B116,'Combined B-Piece P&amp;I CF'!$BN$7:$CN$7,0)))</f>
        <v>0</v>
      </c>
      <c r="Z116" s="100">
        <f>SUMIF('Combined B-Piece P&amp;I CF'!$A:$A,Z$6,INDEX('Combined B-Piece P&amp;I CF'!$BN:$CN,0,MATCH($B116,'Combined B-Piece P&amp;I CF'!$BN$7:$CN$7,0)))</f>
        <v>0</v>
      </c>
      <c r="AA116" s="100">
        <f>SUMIF('Combined B-Piece P&amp;I CF'!$A:$A,AA$6,INDEX('Combined B-Piece P&amp;I CF'!$BN:$CN,0,MATCH($B116,'Combined B-Piece P&amp;I CF'!$BN$7:$CN$7,0)))</f>
        <v>0</v>
      </c>
      <c r="AB116" s="100">
        <f>SUMIF('Combined B-Piece P&amp;I CF'!$A:$A,AB$6,INDEX('Combined B-Piece P&amp;I CF'!$BN:$CN,0,MATCH($B116,'Combined B-Piece P&amp;I CF'!$BN$7:$CN$7,0)))</f>
        <v>0</v>
      </c>
      <c r="AC116" s="100">
        <f>SUMIF('Combined B-Piece P&amp;I CF'!$A:$A,AC$6,INDEX('Combined B-Piece P&amp;I CF'!$BN:$CN,0,MATCH($B116,'Combined B-Piece P&amp;I CF'!$BN$7:$CN$7,0)))</f>
        <v>0</v>
      </c>
      <c r="AD116" s="100">
        <f>SUMIF('Combined B-Piece P&amp;I CF'!$A:$A,AD$6,INDEX('Combined B-Piece P&amp;I CF'!$BN:$CN,0,MATCH($B116,'Combined B-Piece P&amp;I CF'!$BN$7:$CN$7,0)))</f>
        <v>0</v>
      </c>
      <c r="AE116" s="100">
        <f>SUMIF('Combined B-Piece P&amp;I CF'!$A:$A,AE$6,INDEX('Combined B-Piece P&amp;I CF'!$BN:$CN,0,MATCH($B116,'Combined B-Piece P&amp;I CF'!$BN$7:$CN$7,0)))</f>
        <v>0</v>
      </c>
      <c r="AF116" s="100">
        <f>SUMIF('Combined B-Piece P&amp;I CF'!$A:$A,AF$6,INDEX('Combined B-Piece P&amp;I CF'!$BN:$CN,0,MATCH($B116,'Combined B-Piece P&amp;I CF'!$BN$7:$CN$7,0)))</f>
        <v>0</v>
      </c>
      <c r="AG116" s="100">
        <f>SUMIF('Combined B-Piece P&amp;I CF'!$A:$A,AG$6,INDEX('Combined B-Piece P&amp;I CF'!$BN:$CN,0,MATCH($B116,'Combined B-Piece P&amp;I CF'!$BN$7:$CN$7,0)))</f>
        <v>0</v>
      </c>
      <c r="AH116" s="100">
        <f>SUMIF('Combined B-Piece P&amp;I CF'!$A:$A,AH$6,INDEX('Combined B-Piece P&amp;I CF'!$BN:$CN,0,MATCH($B116,'Combined B-Piece P&amp;I CF'!$BN$7:$CN$7,0)))</f>
        <v>0</v>
      </c>
      <c r="AI116" s="100">
        <f>SUMIF('Combined B-Piece P&amp;I CF'!$A:$A,AI$6,INDEX('Combined B-Piece P&amp;I CF'!$BN:$CN,0,MATCH($B116,'Combined B-Piece P&amp;I CF'!$BN$7:$CN$7,0)))</f>
        <v>0</v>
      </c>
      <c r="AJ116" s="100">
        <f>SUMIF('Combined B-Piece P&amp;I CF'!$A:$A,AJ$6,INDEX('Combined B-Piece P&amp;I CF'!$BN:$CN,0,MATCH($B116,'Combined B-Piece P&amp;I CF'!$BN$7:$CN$7,0)))</f>
        <v>0</v>
      </c>
      <c r="AK116" s="100">
        <f>SUMIF('Combined B-Piece P&amp;I CF'!$A:$A,AK$6,INDEX('Combined B-Piece P&amp;I CF'!$BN:$CN,0,MATCH($B116,'Combined B-Piece P&amp;I CF'!$BN$7:$CN$7,0)))</f>
        <v>0</v>
      </c>
      <c r="AL116" s="100">
        <f>SUMIF('Combined B-Piece P&amp;I CF'!$A:$A,AL$6,INDEX('Combined B-Piece P&amp;I CF'!$BN:$CN,0,MATCH($B116,'Combined B-Piece P&amp;I CF'!$BN$7:$CN$7,0)))</f>
        <v>0</v>
      </c>
      <c r="AM116" s="100">
        <f>SUMIF('Combined B-Piece P&amp;I CF'!$A:$A,AM$6,INDEX('Combined B-Piece P&amp;I CF'!$BN:$CN,0,MATCH($B116,'Combined B-Piece P&amp;I CF'!$BN$7:$CN$7,0)))</f>
        <v>0</v>
      </c>
      <c r="AN116" s="100">
        <f>SUMIF('Combined B-Piece P&amp;I CF'!$A:$A,AN$6,INDEX('Combined B-Piece P&amp;I CF'!$BN:$CN,0,MATCH($B116,'Combined B-Piece P&amp;I CF'!$BN$7:$CN$7,0)))</f>
        <v>0</v>
      </c>
      <c r="AO116" s="100">
        <f>SUMIF('Combined B-Piece P&amp;I CF'!$A:$A,AO$6,INDEX('Combined B-Piece P&amp;I CF'!$BN:$CN,0,MATCH($B116,'Combined B-Piece P&amp;I CF'!$BN$7:$CN$7,0)))</f>
        <v>0</v>
      </c>
      <c r="AP116" s="100">
        <f>SUMIF('Combined B-Piece P&amp;I CF'!$A:$A,AP$6,INDEX('Combined B-Piece P&amp;I CF'!$BN:$CN,0,MATCH($B116,'Combined B-Piece P&amp;I CF'!$BN$7:$CN$7,0)))</f>
        <v>0</v>
      </c>
      <c r="AQ116" s="100">
        <f>SUMIF('Combined B-Piece P&amp;I CF'!$A:$A,AQ$6,INDEX('Combined B-Piece P&amp;I CF'!$BN:$CN,0,MATCH($B116,'Combined B-Piece P&amp;I CF'!$BN$7:$CN$7,0)))</f>
        <v>0</v>
      </c>
      <c r="AR116" s="100">
        <f>SUMIF('Combined B-Piece P&amp;I CF'!$A:$A,AR$6,INDEX('Combined B-Piece P&amp;I CF'!$BN:$CN,0,MATCH($B116,'Combined B-Piece P&amp;I CF'!$BN$7:$CN$7,0)))</f>
        <v>0</v>
      </c>
      <c r="AS116" s="100">
        <f>SUMIF('Combined B-Piece P&amp;I CF'!$A:$A,AS$6,INDEX('Combined B-Piece P&amp;I CF'!$BN:$CN,0,MATCH($B116,'Combined B-Piece P&amp;I CF'!$BN$7:$CN$7,0)))</f>
        <v>0</v>
      </c>
      <c r="AT116" s="100">
        <f>SUMIF('Combined B-Piece P&amp;I CF'!$A:$A,AT$6,INDEX('Combined B-Piece P&amp;I CF'!$BN:$CN,0,MATCH($B116,'Combined B-Piece P&amp;I CF'!$BN$7:$CN$7,0)))</f>
        <v>0</v>
      </c>
      <c r="AU116" s="100">
        <f>SUMIF('Combined B-Piece P&amp;I CF'!$A:$A,AU$6,INDEX('Combined B-Piece P&amp;I CF'!$BN:$CN,0,MATCH($B116,'Combined B-Piece P&amp;I CF'!$BN$7:$CN$7,0)))</f>
        <v>0</v>
      </c>
      <c r="AV116" s="100">
        <f>SUMIF('Combined B-Piece P&amp;I CF'!$A:$A,AV$6,INDEX('Combined B-Piece P&amp;I CF'!$BN:$CN,0,MATCH($B116,'Combined B-Piece P&amp;I CF'!$BN$7:$CN$7,0)))</f>
        <v>0</v>
      </c>
      <c r="AW116" s="100">
        <f>SUMIF('Combined B-Piece P&amp;I CF'!$A:$A,AW$6,INDEX('Combined B-Piece P&amp;I CF'!$BN:$CN,0,MATCH($B116,'Combined B-Piece P&amp;I CF'!$BN$7:$CN$7,0)))</f>
        <v>0</v>
      </c>
      <c r="AX116" s="100">
        <f>SUMIF('Combined B-Piece P&amp;I CF'!$A:$A,AX$6,INDEX('Combined B-Piece P&amp;I CF'!$BN:$CN,0,MATCH($B116,'Combined B-Piece P&amp;I CF'!$BN$7:$CN$7,0)))</f>
        <v>0</v>
      </c>
      <c r="AY116" s="100">
        <f>SUMIF('Combined B-Piece P&amp;I CF'!$A:$A,AY$6,INDEX('Combined B-Piece P&amp;I CF'!$BN:$CN,0,MATCH($B116,'Combined B-Piece P&amp;I CF'!$BN$7:$CN$7,0)))</f>
        <v>0</v>
      </c>
      <c r="AZ116" s="100">
        <f>SUMIF('Combined B-Piece P&amp;I CF'!$A:$A,AZ$6,INDEX('Combined B-Piece P&amp;I CF'!$BN:$CN,0,MATCH($B116,'Combined B-Piece P&amp;I CF'!$BN$7:$CN$7,0)))</f>
        <v>0</v>
      </c>
      <c r="BA116" s="100">
        <f>SUMIF('Combined B-Piece P&amp;I CF'!$A:$A,BA$6,INDEX('Combined B-Piece P&amp;I CF'!$BN:$CN,0,MATCH($B116,'Combined B-Piece P&amp;I CF'!$BN$7:$CN$7,0)))</f>
        <v>0</v>
      </c>
      <c r="BB116" s="100">
        <f>SUMIF('Combined B-Piece P&amp;I CF'!$A:$A,BB$6,INDEX('Combined B-Piece P&amp;I CF'!$BN:$CN,0,MATCH($B116,'Combined B-Piece P&amp;I CF'!$BN$7:$CN$7,0)))</f>
        <v>0</v>
      </c>
      <c r="BC116" s="100">
        <f>SUMIF('Combined B-Piece P&amp;I CF'!$A:$A,BC$6,INDEX('Combined B-Piece P&amp;I CF'!$BN:$CN,0,MATCH($B116,'Combined B-Piece P&amp;I CF'!$BN$7:$CN$7,0)))</f>
        <v>0</v>
      </c>
      <c r="BD116" s="100">
        <f>SUMIF('Combined B-Piece P&amp;I CF'!$A:$A,BD$6,INDEX('Combined B-Piece P&amp;I CF'!$BN:$CN,0,MATCH($B116,'Combined B-Piece P&amp;I CF'!$BN$7:$CN$7,0)))</f>
        <v>0</v>
      </c>
      <c r="BE116" s="100">
        <f>SUMIF('Combined B-Piece P&amp;I CF'!$A:$A,BE$6,INDEX('Combined B-Piece P&amp;I CF'!$BN:$CN,0,MATCH($B116,'Combined B-Piece P&amp;I CF'!$BN$7:$CN$7,0)))</f>
        <v>0</v>
      </c>
      <c r="BF116" s="100">
        <f>SUMIF('Combined B-Piece P&amp;I CF'!$A:$A,BF$6,INDEX('Combined B-Piece P&amp;I CF'!$BN:$CN,0,MATCH($B116,'Combined B-Piece P&amp;I CF'!$BN$7:$CN$7,0)))</f>
        <v>0</v>
      </c>
      <c r="BG116" s="100">
        <f>SUMIF('Combined B-Piece P&amp;I CF'!$A:$A,BG$6,INDEX('Combined B-Piece P&amp;I CF'!$BN:$CN,0,MATCH($B116,'Combined B-Piece P&amp;I CF'!$BN$7:$CN$7,0)))</f>
        <v>0</v>
      </c>
      <c r="BH116" s="100">
        <f>SUMIF('Combined B-Piece P&amp;I CF'!$A:$A,BH$6,INDEX('Combined B-Piece P&amp;I CF'!$BN:$CN,0,MATCH($B116,'Combined B-Piece P&amp;I CF'!$BN$7:$CN$7,0)))</f>
        <v>0</v>
      </c>
      <c r="BI116" s="100">
        <f>SUMIF('Combined B-Piece P&amp;I CF'!$A:$A,BI$6,INDEX('Combined B-Piece P&amp;I CF'!$BN:$CN,0,MATCH($B116,'Combined B-Piece P&amp;I CF'!$BN$7:$CN$7,0)))</f>
        <v>0</v>
      </c>
      <c r="BJ116" s="100">
        <f>SUMIF('Combined B-Piece P&amp;I CF'!$A:$A,BJ$6,INDEX('Combined B-Piece P&amp;I CF'!$BN:$CN,0,MATCH($B116,'Combined B-Piece P&amp;I CF'!$BN$7:$CN$7,0)))</f>
        <v>0</v>
      </c>
      <c r="BK116" s="100">
        <f>SUMIF('Combined B-Piece P&amp;I CF'!$A:$A,BK$6,INDEX('Combined B-Piece P&amp;I CF'!$BN:$CN,0,MATCH($B116,'Combined B-Piece P&amp;I CF'!$BN$7:$CN$7,0)))</f>
        <v>0</v>
      </c>
      <c r="BL116" s="100">
        <f>SUMIF('Combined B-Piece P&amp;I CF'!$A:$A,BL$6,INDEX('Combined B-Piece P&amp;I CF'!$BN:$CN,0,MATCH($B116,'Combined B-Piece P&amp;I CF'!$BN$7:$CN$7,0)))</f>
        <v>0</v>
      </c>
      <c r="BM116" s="100">
        <f>SUMIF('Combined B-Piece P&amp;I CF'!$A:$A,BM$6,INDEX('Combined B-Piece P&amp;I CF'!$BN:$CN,0,MATCH($B116,'Combined B-Piece P&amp;I CF'!$BN$7:$CN$7,0)))</f>
        <v>0</v>
      </c>
      <c r="BN116" s="100">
        <f>SUMIF('Combined B-Piece P&amp;I CF'!$A:$A,BN$6,INDEX('Combined B-Piece P&amp;I CF'!$BN:$CN,0,MATCH($B116,'Combined B-Piece P&amp;I CF'!$BN$7:$CN$7,0)))</f>
        <v>0</v>
      </c>
      <c r="BO116" s="100">
        <f>SUMIF('Combined B-Piece P&amp;I CF'!$A:$A,BO$6,INDEX('Combined B-Piece P&amp;I CF'!$BN:$CN,0,MATCH($B116,'Combined B-Piece P&amp;I CF'!$BN$7:$CN$7,0)))</f>
        <v>0</v>
      </c>
      <c r="BP116" s="100">
        <f>SUMIF('Combined B-Piece P&amp;I CF'!$A:$A,BP$6,INDEX('Combined B-Piece P&amp;I CF'!$BN:$CN,0,MATCH($B116,'Combined B-Piece P&amp;I CF'!$BN$7:$CN$7,0)))</f>
        <v>0</v>
      </c>
      <c r="BQ116" s="100">
        <f>SUMIF('Combined B-Piece P&amp;I CF'!$A:$A,BQ$6,INDEX('Combined B-Piece P&amp;I CF'!$BN:$CN,0,MATCH($B116,'Combined B-Piece P&amp;I CF'!$BN$7:$CN$7,0)))</f>
        <v>0</v>
      </c>
      <c r="BR116" s="100">
        <f>SUMIF('Combined B-Piece P&amp;I CF'!$A:$A,BR$6,INDEX('Combined B-Piece P&amp;I CF'!$BN:$CN,0,MATCH($B116,'Combined B-Piece P&amp;I CF'!$BN$7:$CN$7,0)))</f>
        <v>0</v>
      </c>
      <c r="BS116" s="100">
        <f>SUMIF('Combined B-Piece P&amp;I CF'!$A:$A,BS$6,INDEX('Combined B-Piece P&amp;I CF'!$BN:$CN,0,MATCH($B116,'Combined B-Piece P&amp;I CF'!$BN$7:$CN$7,0)))</f>
        <v>0</v>
      </c>
      <c r="BT116" s="100">
        <f>SUMIF('Combined B-Piece P&amp;I CF'!$A:$A,BT$6,INDEX('Combined B-Piece P&amp;I CF'!$BN:$CN,0,MATCH($B116,'Combined B-Piece P&amp;I CF'!$BN$7:$CN$7,0)))</f>
        <v>0</v>
      </c>
      <c r="BU116" s="100">
        <f>SUMIF('Combined B-Piece P&amp;I CF'!$A:$A,BU$6,INDEX('Combined B-Piece P&amp;I CF'!$BN:$CN,0,MATCH($B116,'Combined B-Piece P&amp;I CF'!$BN$7:$CN$7,0)))</f>
        <v>0</v>
      </c>
      <c r="BV116" s="100">
        <f>SUMIF('Combined B-Piece P&amp;I CF'!$A:$A,BV$6,INDEX('Combined B-Piece P&amp;I CF'!$BN:$CN,0,MATCH($B116,'Combined B-Piece P&amp;I CF'!$BN$7:$CN$7,0)))</f>
        <v>0</v>
      </c>
      <c r="BW116" s="100">
        <f>SUMIF('Combined B-Piece P&amp;I CF'!$A:$A,BW$6,INDEX('Combined B-Piece P&amp;I CF'!$BN:$CN,0,MATCH($B116,'Combined B-Piece P&amp;I CF'!$BN$7:$CN$7,0)))</f>
        <v>0</v>
      </c>
      <c r="BX116" s="100">
        <f>SUMIF('Combined B-Piece P&amp;I CF'!$A:$A,BX$6,INDEX('Combined B-Piece P&amp;I CF'!$BN:$CN,0,MATCH($B116,'Combined B-Piece P&amp;I CF'!$BN$7:$CN$7,0)))</f>
        <v>0</v>
      </c>
      <c r="BY116" s="100">
        <f>SUMIF('Combined B-Piece P&amp;I CF'!$A:$A,BY$6,INDEX('Combined B-Piece P&amp;I CF'!$BN:$CN,0,MATCH($B116,'Combined B-Piece P&amp;I CF'!$BN$7:$CN$7,0)))</f>
        <v>0</v>
      </c>
      <c r="BZ116" s="100">
        <f>SUMIF('Combined B-Piece P&amp;I CF'!$A:$A,BZ$6,INDEX('Combined B-Piece P&amp;I CF'!$BN:$CN,0,MATCH($B116,'Combined B-Piece P&amp;I CF'!$BN$7:$CN$7,0)))</f>
        <v>0</v>
      </c>
      <c r="CA116" s="100">
        <f>SUMIF('Combined B-Piece P&amp;I CF'!$A:$A,CA$6,INDEX('Combined B-Piece P&amp;I CF'!$BN:$CN,0,MATCH($B116,'Combined B-Piece P&amp;I CF'!$BN$7:$CN$7,0)))</f>
        <v>0</v>
      </c>
      <c r="CB116" s="100">
        <f>SUMIF('Combined B-Piece P&amp;I CF'!$A:$A,CB$6,INDEX('Combined B-Piece P&amp;I CF'!$BN:$CN,0,MATCH($B116,'Combined B-Piece P&amp;I CF'!$BN$7:$CN$7,0)))</f>
        <v>0</v>
      </c>
      <c r="CC116" s="100">
        <f>SUMIF('Combined B-Piece P&amp;I CF'!$A:$A,CC$6,INDEX('Combined B-Piece P&amp;I CF'!$BN:$CN,0,MATCH($B116,'Combined B-Piece P&amp;I CF'!$BN$7:$CN$7,0)))</f>
        <v>0</v>
      </c>
      <c r="CD116" s="100">
        <f>SUMIF('Combined B-Piece P&amp;I CF'!$A:$A,CD$6,INDEX('Combined B-Piece P&amp;I CF'!$BN:$CN,0,MATCH($B116,'Combined B-Piece P&amp;I CF'!$BN$7:$CN$7,0)))</f>
        <v>0</v>
      </c>
      <c r="CE116" s="100">
        <f>SUMIF('Combined B-Piece P&amp;I CF'!$A:$A,CE$6,INDEX('Combined B-Piece P&amp;I CF'!$BN:$CN,0,MATCH($B116,'Combined B-Piece P&amp;I CF'!$BN$7:$CN$7,0)))</f>
        <v>0</v>
      </c>
      <c r="CF116" s="100">
        <f>SUMIF('Combined B-Piece P&amp;I CF'!$A:$A,CF$6,INDEX('Combined B-Piece P&amp;I CF'!$BN:$CN,0,MATCH($B116,'Combined B-Piece P&amp;I CF'!$BN$7:$CN$7,0)))</f>
        <v>0</v>
      </c>
      <c r="CG116" s="100">
        <f>SUMIF('Combined B-Piece P&amp;I CF'!$A:$A,CG$6,INDEX('Combined B-Piece P&amp;I CF'!$BN:$CN,0,MATCH($B116,'Combined B-Piece P&amp;I CF'!$BN$7:$CN$7,0)))</f>
        <v>0</v>
      </c>
      <c r="CH116" s="100">
        <f>SUMIF('Combined B-Piece P&amp;I CF'!$A:$A,CH$6,INDEX('Combined B-Piece P&amp;I CF'!$BN:$CN,0,MATCH($B116,'Combined B-Piece P&amp;I CF'!$BN$7:$CN$7,0)))</f>
        <v>0</v>
      </c>
      <c r="CI116" s="100">
        <f>SUMIF('Combined B-Piece P&amp;I CF'!$A:$A,CI$6,INDEX('Combined B-Piece P&amp;I CF'!$BN:$CN,0,MATCH($B116,'Combined B-Piece P&amp;I CF'!$BN$7:$CN$7,0)))</f>
        <v>0</v>
      </c>
      <c r="CJ116" s="100">
        <f>SUMIF('Combined B-Piece P&amp;I CF'!$A:$A,CJ$6,INDEX('Combined B-Piece P&amp;I CF'!$BN:$CN,0,MATCH($B116,'Combined B-Piece P&amp;I CF'!$BN$7:$CN$7,0)))</f>
        <v>0</v>
      </c>
      <c r="CK116" s="100">
        <f>SUMIF('Combined B-Piece P&amp;I CF'!$A:$A,CK$6,INDEX('Combined B-Piece P&amp;I CF'!$BN:$CN,0,MATCH($B116,'Combined B-Piece P&amp;I CF'!$BN$7:$CN$7,0)))</f>
        <v>0</v>
      </c>
      <c r="CL116" s="100">
        <f>SUMIF('Combined B-Piece P&amp;I CF'!$A:$A,CL$6,INDEX('Combined B-Piece P&amp;I CF'!$BN:$CN,0,MATCH($B116,'Combined B-Piece P&amp;I CF'!$BN$7:$CN$7,0)))</f>
        <v>0</v>
      </c>
      <c r="CM116" s="100">
        <f>SUMIF('Combined B-Piece P&amp;I CF'!$A:$A,CM$6,INDEX('Combined B-Piece P&amp;I CF'!$BN:$CN,0,MATCH($B116,'Combined B-Piece P&amp;I CF'!$BN$7:$CN$7,0)))</f>
        <v>0</v>
      </c>
      <c r="CN116" s="100">
        <f>SUMIF('Combined B-Piece P&amp;I CF'!$A:$A,CN$6,INDEX('Combined B-Piece P&amp;I CF'!$BN:$CN,0,MATCH($B116,'Combined B-Piece P&amp;I CF'!$BN$7:$CN$7,0)))</f>
        <v>0</v>
      </c>
      <c r="CO116" s="100">
        <f>SUMIF('Combined B-Piece P&amp;I CF'!$A:$A,CO$6,INDEX('Combined B-Piece P&amp;I CF'!$BN:$CN,0,MATCH($B116,'Combined B-Piece P&amp;I CF'!$BN$7:$CN$7,0)))</f>
        <v>0</v>
      </c>
      <c r="CP116" s="100">
        <f>SUMIF('Combined B-Piece P&amp;I CF'!$A:$A,CP$6,INDEX('Combined B-Piece P&amp;I CF'!$BN:$CN,0,MATCH($B116,'Combined B-Piece P&amp;I CF'!$BN$7:$CN$7,0)))</f>
        <v>0</v>
      </c>
      <c r="CQ116" s="100">
        <f>SUMIF('Combined B-Piece P&amp;I CF'!$A:$A,CQ$6,INDEX('Combined B-Piece P&amp;I CF'!$BN:$CN,0,MATCH($B116,'Combined B-Piece P&amp;I CF'!$BN$7:$CN$7,0)))</f>
        <v>0</v>
      </c>
      <c r="CR116" s="100">
        <f>SUMIF('Combined B-Piece P&amp;I CF'!$A:$A,CR$6,INDEX('Combined B-Piece P&amp;I CF'!$BN:$CN,0,MATCH($B116,'Combined B-Piece P&amp;I CF'!$BN$7:$CN$7,0)))</f>
        <v>0</v>
      </c>
      <c r="CS116" s="100">
        <f>SUMIF('Combined B-Piece P&amp;I CF'!$A:$A,CS$6,INDEX('Combined B-Piece P&amp;I CF'!$BN:$CN,0,MATCH($B116,'Combined B-Piece P&amp;I CF'!$BN$7:$CN$7,0)))</f>
        <v>0</v>
      </c>
      <c r="CT116" s="100">
        <f>SUMIF('Combined B-Piece P&amp;I CF'!$A:$A,CT$6,INDEX('Combined B-Piece P&amp;I CF'!$BN:$CN,0,MATCH($B116,'Combined B-Piece P&amp;I CF'!$BN$7:$CN$7,0)))</f>
        <v>0</v>
      </c>
      <c r="CU116" s="100">
        <f>SUMIF('Combined B-Piece P&amp;I CF'!$A:$A,CU$6,INDEX('Combined B-Piece P&amp;I CF'!$BN:$CN,0,MATCH($B116,'Combined B-Piece P&amp;I CF'!$BN$7:$CN$7,0)))</f>
        <v>0</v>
      </c>
      <c r="CV116" s="100">
        <f>SUMIF('Combined B-Piece P&amp;I CF'!$A:$A,CV$6,INDEX('Combined B-Piece P&amp;I CF'!$BN:$CN,0,MATCH($B116,'Combined B-Piece P&amp;I CF'!$BN$7:$CN$7,0)))</f>
        <v>0</v>
      </c>
      <c r="CW116" s="100">
        <f>SUMIF('Combined B-Piece P&amp;I CF'!$A:$A,CW$6,INDEX('Combined B-Piece P&amp;I CF'!$BN:$CN,0,MATCH($B116,'Combined B-Piece P&amp;I CF'!$BN$7:$CN$7,0)))</f>
        <v>0</v>
      </c>
      <c r="CX116" s="100">
        <f>SUMIF('Combined B-Piece P&amp;I CF'!$A:$A,CX$6,INDEX('Combined B-Piece P&amp;I CF'!$BN:$CN,0,MATCH($B116,'Combined B-Piece P&amp;I CF'!$BN$7:$CN$7,0)))</f>
        <v>0</v>
      </c>
      <c r="CY116" s="100">
        <f>SUMIF('Combined B-Piece P&amp;I CF'!$A:$A,CY$6,INDEX('Combined B-Piece P&amp;I CF'!$BN:$CN,0,MATCH($B116,'Combined B-Piece P&amp;I CF'!$BN$7:$CN$7,0)))</f>
        <v>0</v>
      </c>
      <c r="CZ116" s="100">
        <f>SUMIF('Combined B-Piece P&amp;I CF'!$A:$A,CZ$6,INDEX('Combined B-Piece P&amp;I CF'!$BN:$CN,0,MATCH($B116,'Combined B-Piece P&amp;I CF'!$BN$7:$CN$7,0)))</f>
        <v>0</v>
      </c>
      <c r="DA116" s="100">
        <f>SUMIF('Combined B-Piece P&amp;I CF'!$A:$A,DA$6,INDEX('Combined B-Piece P&amp;I CF'!$BN:$CN,0,MATCH($B116,'Combined B-Piece P&amp;I CF'!$BN$7:$CN$7,0)))</f>
        <v>0</v>
      </c>
      <c r="DB116" s="100">
        <f>SUMIF('Combined B-Piece P&amp;I CF'!$A:$A,DB$6,INDEX('Combined B-Piece P&amp;I CF'!$BN:$CN,0,MATCH($B116,'Combined B-Piece P&amp;I CF'!$BN$7:$CN$7,0)))</f>
        <v>0</v>
      </c>
      <c r="DC116" s="100">
        <f>SUMIF('Combined B-Piece P&amp;I CF'!$A:$A,DC$6,INDEX('Combined B-Piece P&amp;I CF'!$BN:$CN,0,MATCH($B116,'Combined B-Piece P&amp;I CF'!$BN$7:$CN$7,0)))</f>
        <v>0</v>
      </c>
      <c r="DD116" s="100">
        <f>SUMIF('Combined B-Piece P&amp;I CF'!$A:$A,DD$6,INDEX('Combined B-Piece P&amp;I CF'!$BN:$CN,0,MATCH($B116,'Combined B-Piece P&amp;I CF'!$BN$7:$CN$7,0)))</f>
        <v>0</v>
      </c>
      <c r="DE116" s="100">
        <f>SUMIF('Combined B-Piece P&amp;I CF'!$A:$A,DE$6,INDEX('Combined B-Piece P&amp;I CF'!$BN:$CN,0,MATCH($B116,'Combined B-Piece P&amp;I CF'!$BN$7:$CN$7,0)))</f>
        <v>0</v>
      </c>
      <c r="DF116" s="100">
        <f>SUMIF('Combined B-Piece P&amp;I CF'!$A:$A,DF$6,INDEX('Combined B-Piece P&amp;I CF'!$BN:$CN,0,MATCH($B116,'Combined B-Piece P&amp;I CF'!$BN$7:$CN$7,0)))</f>
        <v>0</v>
      </c>
      <c r="DG116" s="100">
        <f>SUMIF('Combined B-Piece P&amp;I CF'!$A:$A,DG$6,INDEX('Combined B-Piece P&amp;I CF'!$BN:$CN,0,MATCH($B116,'Combined B-Piece P&amp;I CF'!$BN$7:$CN$7,0)))</f>
        <v>0</v>
      </c>
      <c r="DH116" s="100">
        <f>SUMIF('Combined B-Piece P&amp;I CF'!$A:$A,DH$6,INDEX('Combined B-Piece P&amp;I CF'!$BN:$CN,0,MATCH($B116,'Combined B-Piece P&amp;I CF'!$BN$7:$CN$7,0)))</f>
        <v>0</v>
      </c>
      <c r="DI116" s="100">
        <f>SUMIF('Combined B-Piece P&amp;I CF'!$A:$A,DI$6,INDEX('Combined B-Piece P&amp;I CF'!$BN:$CN,0,MATCH($B116,'Combined B-Piece P&amp;I CF'!$BN$7:$CN$7,0)))</f>
        <v>0</v>
      </c>
      <c r="DJ116" s="100">
        <f>SUMIF('Combined B-Piece P&amp;I CF'!$A:$A,DJ$6,INDEX('Combined B-Piece P&amp;I CF'!$BN:$CN,0,MATCH($B116,'Combined B-Piece P&amp;I CF'!$BN$7:$CN$7,0)))</f>
        <v>0</v>
      </c>
      <c r="DK116" s="100">
        <f>SUMIF('Combined B-Piece P&amp;I CF'!$A:$A,DK$6,INDEX('Combined B-Piece P&amp;I CF'!$BN:$CN,0,MATCH($B116,'Combined B-Piece P&amp;I CF'!$BN$7:$CN$7,0)))</f>
        <v>0</v>
      </c>
      <c r="DL116" s="100">
        <f>SUMIF('Combined B-Piece P&amp;I CF'!$A:$A,DL$6,INDEX('Combined B-Piece P&amp;I CF'!$BN:$CN,0,MATCH($B116,'Combined B-Piece P&amp;I CF'!$BN$7:$CN$7,0)))</f>
        <v>0</v>
      </c>
      <c r="DM116" s="100">
        <f>SUMIF('Combined B-Piece P&amp;I CF'!$A:$A,DM$6,INDEX('Combined B-Piece P&amp;I CF'!$BN:$CN,0,MATCH($B116,'Combined B-Piece P&amp;I CF'!$BN$7:$CN$7,0)))</f>
        <v>0</v>
      </c>
      <c r="DN116" s="100">
        <f>SUMIF('Combined B-Piece P&amp;I CF'!$A:$A,DN$6,INDEX('Combined B-Piece P&amp;I CF'!$BN:$CN,0,MATCH($B116,'Combined B-Piece P&amp;I CF'!$BN$7:$CN$7,0)))</f>
        <v>0</v>
      </c>
      <c r="DO116" s="100">
        <f>SUMIF('Combined B-Piece P&amp;I CF'!$A:$A,DO$6,INDEX('Combined B-Piece P&amp;I CF'!$BN:$CN,0,MATCH($B116,'Combined B-Piece P&amp;I CF'!$BN$7:$CN$7,0)))</f>
        <v>0</v>
      </c>
      <c r="DP116" s="100">
        <f>SUMIF('Combined B-Piece P&amp;I CF'!$A:$A,DP$6,INDEX('Combined B-Piece P&amp;I CF'!$BN:$CN,0,MATCH($B116,'Combined B-Piece P&amp;I CF'!$BN$7:$CN$7,0)))</f>
        <v>0</v>
      </c>
      <c r="DQ116" s="100">
        <f>SUMIF('Combined B-Piece P&amp;I CF'!$A:$A,DQ$6,INDEX('Combined B-Piece P&amp;I CF'!$BN:$CN,0,MATCH($B116,'Combined B-Piece P&amp;I CF'!$BN$7:$CN$7,0)))</f>
        <v>718.16</v>
      </c>
      <c r="DR116" s="100">
        <f>SUMIF('Combined B-Piece P&amp;I CF'!$A:$A,DR$6,INDEX('Combined B-Piece P&amp;I CF'!$BN:$CN,0,MATCH($B116,'Combined B-Piece P&amp;I CF'!$BN$7:$CN$7,0)))</f>
        <v>0</v>
      </c>
      <c r="DS116" s="100">
        <f>SUMIF('Combined B-Piece P&amp;I CF'!$A:$A,DS$6,INDEX('Combined B-Piece P&amp;I CF'!$BN:$CN,0,MATCH($B116,'Combined B-Piece P&amp;I CF'!$BN$7:$CN$7,0)))</f>
        <v>0</v>
      </c>
      <c r="DT116" s="100">
        <f>SUMIF('Combined B-Piece P&amp;I CF'!$A:$A,DT$6,INDEX('Combined B-Piece P&amp;I CF'!$BN:$CN,0,MATCH($B116,'Combined B-Piece P&amp;I CF'!$BN$7:$CN$7,0)))</f>
        <v>0</v>
      </c>
      <c r="DU116" s="100">
        <f>SUMIF('Combined B-Piece P&amp;I CF'!$A:$A,DU$6,INDEX('Combined B-Piece P&amp;I CF'!$BN:$CN,0,MATCH($B116,'Combined B-Piece P&amp;I CF'!$BN$7:$CN$7,0)))</f>
        <v>0</v>
      </c>
      <c r="DV116" s="100">
        <f>SUMIF('Combined B-Piece P&amp;I CF'!$A:$A,DV$6,INDEX('Combined B-Piece P&amp;I CF'!$BN:$CN,0,MATCH($B116,'Combined B-Piece P&amp;I CF'!$BN$7:$CN$7,0)))</f>
        <v>0</v>
      </c>
      <c r="DW116" s="100">
        <f>SUMIF('Combined B-Piece P&amp;I CF'!$A:$A,DW$6,INDEX('Combined B-Piece P&amp;I CF'!$BN:$CN,0,MATCH($B116,'Combined B-Piece P&amp;I CF'!$BN$7:$CN$7,0)))</f>
        <v>0</v>
      </c>
      <c r="DX116" s="100">
        <f>SUMIF('Combined B-Piece P&amp;I CF'!$A:$A,DX$6,INDEX('Combined B-Piece P&amp;I CF'!$BN:$CN,0,MATCH($B116,'Combined B-Piece P&amp;I CF'!$BN$7:$CN$7,0)))</f>
        <v>0</v>
      </c>
      <c r="DY116" s="100">
        <f>SUMIF('Combined B-Piece P&amp;I CF'!$A:$A,DY$6,INDEX('Combined B-Piece P&amp;I CF'!$BN:$CN,0,MATCH($B116,'Combined B-Piece P&amp;I CF'!$BN$7:$CN$7,0)))</f>
        <v>0</v>
      </c>
      <c r="DZ116" s="100">
        <f>SUMIF('Combined B-Piece P&amp;I CF'!$A:$A,DZ$6,INDEX('Combined B-Piece P&amp;I CF'!$BN:$CN,0,MATCH($B116,'Combined B-Piece P&amp;I CF'!$BN$7:$CN$7,0)))</f>
        <v>0</v>
      </c>
      <c r="EA116" s="100">
        <f>SUMIF('Combined B-Piece P&amp;I CF'!$A:$A,EA$6,INDEX('Combined B-Piece P&amp;I CF'!$BN:$CN,0,MATCH($B116,'Combined B-Piece P&amp;I CF'!$BN$7:$CN$7,0)))</f>
        <v>0</v>
      </c>
      <c r="EB116" s="100">
        <f>SUMIF('Combined B-Piece P&amp;I CF'!$A:$A,EB$6,INDEX('Combined B-Piece P&amp;I CF'!$BN:$CN,0,MATCH($B116,'Combined B-Piece P&amp;I CF'!$BN$7:$CN$7,0)))</f>
        <v>0</v>
      </c>
      <c r="EC116" s="100">
        <f>SUMIF('Combined B-Piece P&amp;I CF'!$A:$A,EC$6,INDEX('Combined B-Piece P&amp;I CF'!$BN:$CN,0,MATCH($B116,'Combined B-Piece P&amp;I CF'!$BN$7:$CN$7,0)))</f>
        <v>0</v>
      </c>
      <c r="ED116" s="100">
        <f>SUMIF('Combined B-Piece P&amp;I CF'!$A:$A,ED$6,INDEX('Combined B-Piece P&amp;I CF'!$BN:$CN,0,MATCH($B116,'Combined B-Piece P&amp;I CF'!$BN$7:$CN$7,0)))</f>
        <v>0</v>
      </c>
      <c r="EE116" s="100">
        <f>SUMIF('Combined B-Piece P&amp;I CF'!$A:$A,EE$6,INDEX('Combined B-Piece P&amp;I CF'!$BN:$CN,0,MATCH($B116,'Combined B-Piece P&amp;I CF'!$BN$7:$CN$7,0)))</f>
        <v>0</v>
      </c>
      <c r="EF116" s="100">
        <f>SUMIF('Combined B-Piece P&amp;I CF'!$A:$A,EF$6,INDEX('Combined B-Piece P&amp;I CF'!$BN:$CN,0,MATCH($B116,'Combined B-Piece P&amp;I CF'!$BN$7:$CN$7,0)))</f>
        <v>0</v>
      </c>
      <c r="EG116" s="100">
        <f>SUMIF('Combined B-Piece P&amp;I CF'!$A:$A,EG$6,INDEX('Combined B-Piece P&amp;I CF'!$BN:$CN,0,MATCH($B116,'Combined B-Piece P&amp;I CF'!$BN$7:$CN$7,0)))</f>
        <v>0</v>
      </c>
      <c r="EH116" s="100">
        <f>SUMIF('Combined B-Piece P&amp;I CF'!$A:$A,EH$6,INDEX('Combined B-Piece P&amp;I CF'!$BN:$CN,0,MATCH($B116,'Combined B-Piece P&amp;I CF'!$BN$7:$CN$7,0)))</f>
        <v>0</v>
      </c>
      <c r="EI116" s="100">
        <f>SUMIF('Combined B-Piece P&amp;I CF'!$A:$A,EI$6,INDEX('Combined B-Piece P&amp;I CF'!$BN:$CN,0,MATCH($B116,'Combined B-Piece P&amp;I CF'!$BN$7:$CN$7,0)))</f>
        <v>13344720.343679249</v>
      </c>
      <c r="EJ116" s="100">
        <f>SUMIF('Combined B-Piece P&amp;I CF'!$A:$A,EJ$6,INDEX('Combined B-Piece P&amp;I CF'!$BN:$CN,0,MATCH($B116,'Combined B-Piece P&amp;I CF'!$BN$7:$CN$7,0)))</f>
        <v>0</v>
      </c>
      <c r="EK116" s="100">
        <f>SUMIF('Combined B-Piece P&amp;I CF'!$A:$A,EK$6,INDEX('Combined B-Piece P&amp;I CF'!$BN:$CN,0,MATCH($B116,'Combined B-Piece P&amp;I CF'!$BN$7:$CN$7,0)))</f>
        <v>0</v>
      </c>
      <c r="EL116" s="100">
        <f>SUMIF('Combined B-Piece P&amp;I CF'!$A:$A,EL$6,INDEX('Combined B-Piece P&amp;I CF'!$BN:$CN,0,MATCH($B116,'Combined B-Piece P&amp;I CF'!$BN$7:$CN$7,0)))</f>
        <v>0</v>
      </c>
      <c r="EM116" s="100">
        <f>SUMIF('Combined B-Piece P&amp;I CF'!$A:$A,EM$6,INDEX('Combined B-Piece P&amp;I CF'!$BN:$CN,0,MATCH($B116,'Combined B-Piece P&amp;I CF'!$BN$7:$CN$7,0)))</f>
        <v>0</v>
      </c>
      <c r="EN116" s="100">
        <f>SUMIF('Combined B-Piece P&amp;I CF'!$A:$A,EN$6,INDEX('Combined B-Piece P&amp;I CF'!$BN:$CN,0,MATCH($B116,'Combined B-Piece P&amp;I CF'!$BN$7:$CN$7,0)))</f>
        <v>0</v>
      </c>
      <c r="EO116" s="100">
        <f>SUMIF('Combined B-Piece P&amp;I CF'!$A:$A,EO$6,INDEX('Combined B-Piece P&amp;I CF'!$BN:$CN,0,MATCH($B116,'Combined B-Piece P&amp;I CF'!$BN$7:$CN$7,0)))</f>
        <v>0</v>
      </c>
      <c r="EP116" s="100">
        <f>SUMIF('Combined B-Piece P&amp;I CF'!$A:$A,EP$6,INDEX('Combined B-Piece P&amp;I CF'!$BN:$CN,0,MATCH($B116,'Combined B-Piece P&amp;I CF'!$BN$7:$CN$7,0)))</f>
        <v>0</v>
      </c>
      <c r="EQ116" s="100">
        <f>SUMIF('Combined B-Piece P&amp;I CF'!$A:$A,EQ$6,INDEX('Combined B-Piece P&amp;I CF'!$BN:$CN,0,MATCH($B116,'Combined B-Piece P&amp;I CF'!$BN$7:$CN$7,0)))</f>
        <v>0</v>
      </c>
      <c r="ER116" s="100">
        <f>SUMIF('Combined B-Piece P&amp;I CF'!$A:$A,ER$6,INDEX('Combined B-Piece P&amp;I CF'!$BN:$CN,0,MATCH($B116,'Combined B-Piece P&amp;I CF'!$BN$7:$CN$7,0)))</f>
        <v>0</v>
      </c>
      <c r="ES116" s="100">
        <f>SUMIF('Combined B-Piece P&amp;I CF'!$A:$A,ES$6,INDEX('Combined B-Piece P&amp;I CF'!$BN:$CN,0,MATCH($B116,'Combined B-Piece P&amp;I CF'!$BN$7:$CN$7,0)))</f>
        <v>0</v>
      </c>
      <c r="ET116" s="100">
        <f>SUMIF('Combined B-Piece P&amp;I CF'!$A:$A,ET$6,INDEX('Combined B-Piece P&amp;I CF'!$BN:$CN,0,MATCH($B116,'Combined B-Piece P&amp;I CF'!$BN$7:$CN$7,0)))</f>
        <v>0</v>
      </c>
      <c r="EU116" s="100">
        <f>SUMIF('Combined B-Piece P&amp;I CF'!$A:$A,EU$6,INDEX('Combined B-Piece P&amp;I CF'!$BN:$CN,0,MATCH($B116,'Combined B-Piece P&amp;I CF'!$BN$7:$CN$7,0)))</f>
        <v>2627528.2937505841</v>
      </c>
      <c r="EV116" s="100">
        <f>SUMIF('Combined B-Piece P&amp;I CF'!$A:$A,EV$6,INDEX('Combined B-Piece P&amp;I CF'!$BN:$CN,0,MATCH($B116,'Combined B-Piece P&amp;I CF'!$BN$7:$CN$7,0)))</f>
        <v>0</v>
      </c>
      <c r="EW116" s="100">
        <f>SUMIF('Combined B-Piece P&amp;I CF'!$A:$A,EW$6,INDEX('Combined B-Piece P&amp;I CF'!$BN:$CN,0,MATCH($B116,'Combined B-Piece P&amp;I CF'!$BN$7:$CN$7,0)))</f>
        <v>0</v>
      </c>
      <c r="EX116" s="100">
        <f>SUMIF('Combined B-Piece P&amp;I CF'!$A:$A,EX$6,INDEX('Combined B-Piece P&amp;I CF'!$BN:$CN,0,MATCH($B116,'Combined B-Piece P&amp;I CF'!$BN$7:$CN$7,0)))</f>
        <v>0</v>
      </c>
      <c r="EY116" s="100">
        <f>SUMIF('Combined B-Piece P&amp;I CF'!$A:$A,EY$6,INDEX('Combined B-Piece P&amp;I CF'!$BN:$CN,0,MATCH($B116,'Combined B-Piece P&amp;I CF'!$BN$7:$CN$7,0)))</f>
        <v>0</v>
      </c>
      <c r="EZ116" s="100">
        <f>SUMIF('Combined B-Piece P&amp;I CF'!$A:$A,EZ$6,INDEX('Combined B-Piece P&amp;I CF'!$BN:$CN,0,MATCH($B116,'Combined B-Piece P&amp;I CF'!$BN$7:$CN$7,0)))</f>
        <v>0</v>
      </c>
      <c r="FA116" s="100">
        <f>SUMIF('Combined B-Piece P&amp;I CF'!$A:$A,FA$6,INDEX('Combined B-Piece P&amp;I CF'!$BN:$CN,0,MATCH($B116,'Combined B-Piece P&amp;I CF'!$BN$7:$CN$7,0)))</f>
        <v>0</v>
      </c>
      <c r="FB116" s="100">
        <f>SUMIF('Combined B-Piece P&amp;I CF'!$A:$A,FB$6,INDEX('Combined B-Piece P&amp;I CF'!$BN:$CN,0,MATCH($B116,'Combined B-Piece P&amp;I CF'!$BN$7:$CN$7,0)))</f>
        <v>0</v>
      </c>
      <c r="FC116" s="100">
        <f>SUMIF('Combined B-Piece P&amp;I CF'!$A:$A,FC$6,INDEX('Combined B-Piece P&amp;I CF'!$BN:$CN,0,MATCH($B116,'Combined B-Piece P&amp;I CF'!$BN$7:$CN$7,0)))</f>
        <v>0</v>
      </c>
      <c r="FD116" s="100">
        <f>SUMIF('Combined B-Piece P&amp;I CF'!$A:$A,FD$6,INDEX('Combined B-Piece P&amp;I CF'!$BN:$CN,0,MATCH($B116,'Combined B-Piece P&amp;I CF'!$BN$7:$CN$7,0)))</f>
        <v>0</v>
      </c>
      <c r="FE116" s="100">
        <f>SUMIF('Combined B-Piece P&amp;I CF'!$A:$A,FE$6,INDEX('Combined B-Piece P&amp;I CF'!$BN:$CN,0,MATCH($B116,'Combined B-Piece P&amp;I CF'!$BN$7:$CN$7,0)))</f>
        <v>1406575.527064532</v>
      </c>
      <c r="FF116" s="100">
        <f>SUMIF('Combined B-Piece P&amp;I CF'!$A:$A,FF$6,INDEX('Combined B-Piece P&amp;I CF'!$BN:$CN,0,MATCH($B116,'Combined B-Piece P&amp;I CF'!$BN$7:$CN$7,0)))</f>
        <v>2122992.4892550409</v>
      </c>
      <c r="FG116" s="100">
        <f>SUMIF('Combined B-Piece P&amp;I CF'!$A:$A,FG$6,INDEX('Combined B-Piece P&amp;I CF'!$BN:$CN,0,MATCH($B116,'Combined B-Piece P&amp;I CF'!$BN$7:$CN$7,0)))</f>
        <v>14078058.6060003</v>
      </c>
      <c r="FH116" s="100">
        <f>SUMIF('Combined B-Piece P&amp;I CF'!$A:$A,FH$6,INDEX('Combined B-Piece P&amp;I CF'!$BN:$CN,0,MATCH($B116,'Combined B-Piece P&amp;I CF'!$BN$7:$CN$7,0)))</f>
        <v>0</v>
      </c>
      <c r="FI116" s="100">
        <f>SUMIF('Combined B-Piece P&amp;I CF'!$A:$A,FI$6,INDEX('Combined B-Piece P&amp;I CF'!$BN:$CN,0,MATCH($B116,'Combined B-Piece P&amp;I CF'!$BN$7:$CN$7,0)))</f>
        <v>0</v>
      </c>
      <c r="FJ116" s="100">
        <f>SUMIF('Combined B-Piece P&amp;I CF'!$A:$A,FJ$6,INDEX('Combined B-Piece P&amp;I CF'!$BN:$CN,0,MATCH($B116,'Combined B-Piece P&amp;I CF'!$BN$7:$CN$7,0)))</f>
        <v>0</v>
      </c>
      <c r="FK116" s="100">
        <f>SUMIF('Combined B-Piece P&amp;I CF'!$A:$A,FK$6,INDEX('Combined B-Piece P&amp;I CF'!$BN:$CN,0,MATCH($B116,'Combined B-Piece P&amp;I CF'!$BN$7:$CN$7,0)))</f>
        <v>0</v>
      </c>
      <c r="FL116" s="100">
        <f>SUMIF('Combined B-Piece P&amp;I CF'!$A:$A,FL$6,INDEX('Combined B-Piece P&amp;I CF'!$BN:$CN,0,MATCH($B116,'Combined B-Piece P&amp;I CF'!$BN$7:$CN$7,0)))</f>
        <v>0</v>
      </c>
      <c r="FM116" s="100">
        <f>SUMIF('Combined B-Piece P&amp;I CF'!$A:$A,FM$6,INDEX('Combined B-Piece P&amp;I CF'!$BN:$CN,0,MATCH($B116,'Combined B-Piece P&amp;I CF'!$BN$7:$CN$7,0)))</f>
        <v>0</v>
      </c>
      <c r="FN116" s="100">
        <f>SUMIF('Combined B-Piece P&amp;I CF'!$A:$A,FN$6,INDEX('Combined B-Piece P&amp;I CF'!$BN:$CN,0,MATCH($B116,'Combined B-Piece P&amp;I CF'!$BN$7:$CN$7,0)))</f>
        <v>0</v>
      </c>
      <c r="FO116" s="100">
        <f>SUMIF('Combined B-Piece P&amp;I CF'!$A:$A,FO$6,INDEX('Combined B-Piece P&amp;I CF'!$BN:$CN,0,MATCH($B116,'Combined B-Piece P&amp;I CF'!$BN$7:$CN$7,0)))</f>
        <v>0</v>
      </c>
      <c r="FP116" s="100">
        <f>SUMIF('Combined B-Piece P&amp;I CF'!$A:$A,FP$6,INDEX('Combined B-Piece P&amp;I CF'!$BN:$CN,0,MATCH($B116,'Combined B-Piece P&amp;I CF'!$BN$7:$CN$7,0)))</f>
        <v>81999.999999969994</v>
      </c>
      <c r="FQ116" s="100">
        <f>SUMIF('Combined B-Piece P&amp;I CF'!$A:$A,FQ$6,INDEX('Combined B-Piece P&amp;I CF'!$BN:$CN,0,MATCH($B116,'Combined B-Piece P&amp;I CF'!$BN$7:$CN$7,0)))</f>
        <v>828359.51454326499</v>
      </c>
      <c r="FR116" s="100">
        <f>SUMIF('Combined B-Piece P&amp;I CF'!$A:$A,FR$6,INDEX('Combined B-Piece P&amp;I CF'!$BN:$CN,0,MATCH($B116,'Combined B-Piece P&amp;I CF'!$BN$7:$CN$7,0)))</f>
        <v>2718769.2108754371</v>
      </c>
      <c r="FS116" s="100">
        <f>SUMIF('Combined B-Piece P&amp;I CF'!$A:$A,FS$6,INDEX('Combined B-Piece P&amp;I CF'!$BN:$CN,0,MATCH($B116,'Combined B-Piece P&amp;I CF'!$BN$7:$CN$7,0)))</f>
        <v>2180558.1507993662</v>
      </c>
      <c r="FT116" s="100">
        <f>SUMIF('Combined B-Piece P&amp;I CF'!$A:$A,FT$6,INDEX('Combined B-Piece P&amp;I CF'!$BN:$CN,0,MATCH($B116,'Combined B-Piece P&amp;I CF'!$BN$7:$CN$7,0)))</f>
        <v>0</v>
      </c>
      <c r="FU116" s="100">
        <f>SUMIF('Combined B-Piece P&amp;I CF'!$A:$A,FU$6,INDEX('Combined B-Piece P&amp;I CF'!$BN:$CN,0,MATCH($B116,'Combined B-Piece P&amp;I CF'!$BN$7:$CN$7,0)))</f>
        <v>0</v>
      </c>
      <c r="FV116" s="100">
        <f>SUMIF('Combined B-Piece P&amp;I CF'!$A:$A,FV$6,INDEX('Combined B-Piece P&amp;I CF'!$BN:$CN,0,MATCH($B116,'Combined B-Piece P&amp;I CF'!$BN$7:$CN$7,0)))</f>
        <v>0</v>
      </c>
      <c r="FW116" s="100">
        <f>SUMIF('Combined B-Piece P&amp;I CF'!$A:$A,FW$6,INDEX('Combined B-Piece P&amp;I CF'!$BN:$CN,0,MATCH($B116,'Combined B-Piece P&amp;I CF'!$BN$7:$CN$7,0)))</f>
        <v>0</v>
      </c>
      <c r="FX116" s="100">
        <f>SUMIF('Combined B-Piece P&amp;I CF'!$A:$A,FX$6,INDEX('Combined B-Piece P&amp;I CF'!$BN:$CN,0,MATCH($B116,'Combined B-Piece P&amp;I CF'!$BN$7:$CN$7,0)))</f>
        <v>0</v>
      </c>
      <c r="FY116" s="100">
        <f>SUMIF('Combined B-Piece P&amp;I CF'!$A:$A,FY$6,INDEX('Combined B-Piece P&amp;I CF'!$BN:$CN,0,MATCH($B116,'Combined B-Piece P&amp;I CF'!$BN$7:$CN$7,0)))</f>
        <v>0</v>
      </c>
      <c r="FZ116" s="100">
        <f>SUMIF('Combined B-Piece P&amp;I CF'!$A:$A,FZ$6,INDEX('Combined B-Piece P&amp;I CF'!$BN:$CN,0,MATCH($B116,'Combined B-Piece P&amp;I CF'!$BN$7:$CN$7,0)))</f>
        <v>0</v>
      </c>
      <c r="GA116" s="100">
        <f>SUMIF('Combined B-Piece P&amp;I CF'!$A:$A,GA$6,INDEX('Combined B-Piece P&amp;I CF'!$BN:$CN,0,MATCH($B116,'Combined B-Piece P&amp;I CF'!$BN$7:$CN$7,0)))</f>
        <v>0</v>
      </c>
      <c r="GB116" s="100">
        <f>SUMIF('Combined B-Piece P&amp;I CF'!$A:$A,GB$6,INDEX('Combined B-Piece P&amp;I CF'!$BN:$CN,0,MATCH($B116,'Combined B-Piece P&amp;I CF'!$BN$7:$CN$7,0)))</f>
        <v>0</v>
      </c>
      <c r="GC116" s="100">
        <f>SUMIF('Combined B-Piece P&amp;I CF'!$A:$A,GC$6,INDEX('Combined B-Piece P&amp;I CF'!$BN:$CN,0,MATCH($B116,'Combined B-Piece P&amp;I CF'!$BN$7:$CN$7,0)))</f>
        <v>0</v>
      </c>
      <c r="GD116" s="100">
        <f>SUMIF('Combined B-Piece P&amp;I CF'!$A:$A,GD$6,INDEX('Combined B-Piece P&amp;I CF'!$BN:$CN,0,MATCH($B116,'Combined B-Piece P&amp;I CF'!$BN$7:$CN$7,0)))</f>
        <v>0</v>
      </c>
      <c r="GE116" s="100">
        <f>SUMIF('Combined B-Piece P&amp;I CF'!$A:$A,GE$6,INDEX('Combined B-Piece P&amp;I CF'!$BN:$CN,0,MATCH($B116,'Combined B-Piece P&amp;I CF'!$BN$7:$CN$7,0)))</f>
        <v>0</v>
      </c>
      <c r="GF116" s="100">
        <f>SUMIF('Combined B-Piece P&amp;I CF'!$A:$A,GF$6,INDEX('Combined B-Piece P&amp;I CF'!$BN:$CN,0,MATCH($B116,'Combined B-Piece P&amp;I CF'!$BN$7:$CN$7,0)))</f>
        <v>0</v>
      </c>
      <c r="GG116" s="100">
        <f>SUMIF('Combined B-Piece P&amp;I CF'!$A:$A,GG$6,INDEX('Combined B-Piece P&amp;I CF'!$BN:$CN,0,MATCH($B116,'Combined B-Piece P&amp;I CF'!$BN$7:$CN$7,0)))</f>
        <v>0</v>
      </c>
      <c r="GH116" s="100">
        <f>SUMIF('Combined B-Piece P&amp;I CF'!$A:$A,GH$6,INDEX('Combined B-Piece P&amp;I CF'!$BN:$CN,0,MATCH($B116,'Combined B-Piece P&amp;I CF'!$BN$7:$CN$7,0)))</f>
        <v>0</v>
      </c>
      <c r="GI116" s="100">
        <f>SUMIF('Combined B-Piece P&amp;I CF'!$A:$A,GI$6,INDEX('Combined B-Piece P&amp;I CF'!$BN:$CN,0,MATCH($B116,'Combined B-Piece P&amp;I CF'!$BN$7:$CN$7,0)))</f>
        <v>0</v>
      </c>
      <c r="GJ116" s="100">
        <f>SUMIF('Combined B-Piece P&amp;I CF'!$A:$A,GJ$6,INDEX('Combined B-Piece P&amp;I CF'!$BN:$CN,0,MATCH($B116,'Combined B-Piece P&amp;I CF'!$BN$7:$CN$7,0)))</f>
        <v>0</v>
      </c>
      <c r="GK116" s="100">
        <f>SUMIF('Combined B-Piece P&amp;I CF'!$A:$A,GK$6,INDEX('Combined B-Piece P&amp;I CF'!$BN:$CN,0,MATCH($B116,'Combined B-Piece P&amp;I CF'!$BN$7:$CN$7,0)))</f>
        <v>0</v>
      </c>
      <c r="GL116" s="100">
        <f>SUMIF('Combined B-Piece P&amp;I CF'!$A:$A,GL$6,INDEX('Combined B-Piece P&amp;I CF'!$BN:$CN,0,MATCH($B116,'Combined B-Piece P&amp;I CF'!$BN$7:$CN$7,0)))</f>
        <v>0</v>
      </c>
      <c r="GM116" s="100">
        <f>SUMIF('Combined B-Piece P&amp;I CF'!$A:$A,GM$6,INDEX('Combined B-Piece P&amp;I CF'!$BN:$CN,0,MATCH($B116,'Combined B-Piece P&amp;I CF'!$BN$7:$CN$7,0)))</f>
        <v>0</v>
      </c>
      <c r="GN116" s="100">
        <f>SUMIF('Combined B-Piece P&amp;I CF'!$A:$A,GN$6,INDEX('Combined B-Piece P&amp;I CF'!$BN:$CN,0,MATCH($B116,'Combined B-Piece P&amp;I CF'!$BN$7:$CN$7,0)))</f>
        <v>0</v>
      </c>
      <c r="GO116" s="100">
        <f>SUMIF('Combined B-Piece P&amp;I CF'!$A:$A,GO$6,INDEX('Combined B-Piece P&amp;I CF'!$BN:$CN,0,MATCH($B116,'Combined B-Piece P&amp;I CF'!$BN$7:$CN$7,0)))</f>
        <v>0</v>
      </c>
      <c r="GP116" s="100">
        <f>SUMIF('Combined B-Piece P&amp;I CF'!$A:$A,GP$6,INDEX('Combined B-Piece P&amp;I CF'!$BN:$CN,0,MATCH($B116,'Combined B-Piece P&amp;I CF'!$BN$7:$CN$7,0)))</f>
        <v>0</v>
      </c>
      <c r="GQ116" s="100">
        <f>SUMIF('Combined B-Piece P&amp;I CF'!$A:$A,GQ$6,INDEX('Combined B-Piece P&amp;I CF'!$BN:$CN,0,MATCH($B116,'Combined B-Piece P&amp;I CF'!$BN$7:$CN$7,0)))</f>
        <v>0</v>
      </c>
      <c r="GR116" s="100">
        <f>SUMIF('Combined B-Piece P&amp;I CF'!$A:$A,GR$6,INDEX('Combined B-Piece P&amp;I CF'!$BN:$CN,0,MATCH($B116,'Combined B-Piece P&amp;I CF'!$BN$7:$CN$7,0)))</f>
        <v>0</v>
      </c>
      <c r="GS116" s="100">
        <f>SUMIF('Combined B-Piece P&amp;I CF'!$A:$A,GS$6,INDEX('Combined B-Piece P&amp;I CF'!$BN:$CN,0,MATCH($B116,'Combined B-Piece P&amp;I CF'!$BN$7:$CN$7,0)))</f>
        <v>0</v>
      </c>
      <c r="GU116" s="85">
        <f t="shared" si="216"/>
        <v>0</v>
      </c>
      <c r="GV116" s="85">
        <f t="shared" si="216"/>
        <v>0</v>
      </c>
      <c r="GW116" s="85">
        <f t="shared" si="216"/>
        <v>0</v>
      </c>
      <c r="GX116" s="85">
        <f t="shared" si="216"/>
        <v>0</v>
      </c>
      <c r="GY116" s="85">
        <f t="shared" si="216"/>
        <v>0</v>
      </c>
      <c r="GZ116" s="85">
        <f t="shared" si="216"/>
        <v>0</v>
      </c>
      <c r="HA116" s="85">
        <f t="shared" si="216"/>
        <v>0</v>
      </c>
      <c r="HB116" s="85">
        <f t="shared" si="216"/>
        <v>0</v>
      </c>
      <c r="HC116" s="85">
        <f t="shared" si="216"/>
        <v>0</v>
      </c>
      <c r="HD116" s="85">
        <f t="shared" si="216"/>
        <v>718.16</v>
      </c>
      <c r="HE116" s="85">
        <f t="shared" si="216"/>
        <v>13344720.343679249</v>
      </c>
      <c r="HF116" s="85">
        <f t="shared" si="216"/>
        <v>2627528.2937505841</v>
      </c>
      <c r="HG116" s="85">
        <f t="shared" si="216"/>
        <v>17607626.622319873</v>
      </c>
      <c r="HH116" s="85">
        <f t="shared" si="216"/>
        <v>5809686.8762180377</v>
      </c>
      <c r="HI116" s="85">
        <f t="shared" si="216"/>
        <v>0</v>
      </c>
      <c r="HJ116" s="85">
        <f t="shared" si="216"/>
        <v>0</v>
      </c>
      <c r="HK116" s="85">
        <f t="shared" si="215"/>
        <v>39390280.295967743</v>
      </c>
    </row>
    <row r="117" spans="1:219" hidden="1" outlineLevel="1" x14ac:dyDescent="0.75">
      <c r="A117" s="112" t="str">
        <f t="shared" si="213"/>
        <v>CGCMT 2018-C6 B-Piece Cashflows</v>
      </c>
      <c r="B117" s="112" t="str">
        <f t="shared" si="213"/>
        <v>CGCMT 2018-C6</v>
      </c>
      <c r="C117" s="104"/>
      <c r="D117" s="87"/>
      <c r="E117" s="88"/>
      <c r="F117" s="85"/>
      <c r="G117" s="85"/>
      <c r="H117" s="86"/>
      <c r="I117" s="95"/>
      <c r="K117" s="100">
        <f>SUMIF('Combined B-Piece P&amp;I CF'!$A:$A,K$6,INDEX('Combined B-Piece P&amp;I CF'!$BN:$CN,0,MATCH($B117,'Combined B-Piece P&amp;I CF'!$BN$7:$CN$7,0)))</f>
        <v>0</v>
      </c>
      <c r="L117" s="100">
        <f>SUMIF('Combined B-Piece P&amp;I CF'!$A:$A,L$6,INDEX('Combined B-Piece P&amp;I CF'!$BN:$CN,0,MATCH($B117,'Combined B-Piece P&amp;I CF'!$BN$7:$CN$7,0)))</f>
        <v>0</v>
      </c>
      <c r="M117" s="100">
        <f>SUMIF('Combined B-Piece P&amp;I CF'!$A:$A,M$6,INDEX('Combined B-Piece P&amp;I CF'!$BN:$CN,0,MATCH($B117,'Combined B-Piece P&amp;I CF'!$BN$7:$CN$7,0)))</f>
        <v>0</v>
      </c>
      <c r="N117" s="100">
        <f>SUMIF('Combined B-Piece P&amp;I CF'!$A:$A,N$6,INDEX('Combined B-Piece P&amp;I CF'!$BN:$CN,0,MATCH($B117,'Combined B-Piece P&amp;I CF'!$BN$7:$CN$7,0)))</f>
        <v>0</v>
      </c>
      <c r="O117" s="100">
        <f>SUMIF('Combined B-Piece P&amp;I CF'!$A:$A,O$6,INDEX('Combined B-Piece P&amp;I CF'!$BN:$CN,0,MATCH($B117,'Combined B-Piece P&amp;I CF'!$BN$7:$CN$7,0)))</f>
        <v>0</v>
      </c>
      <c r="P117" s="100">
        <f>SUMIF('Combined B-Piece P&amp;I CF'!$A:$A,P$6,INDEX('Combined B-Piece P&amp;I CF'!$BN:$CN,0,MATCH($B117,'Combined B-Piece P&amp;I CF'!$BN$7:$CN$7,0)))</f>
        <v>0</v>
      </c>
      <c r="Q117" s="100">
        <f>SUMIF('Combined B-Piece P&amp;I CF'!$A:$A,Q$6,INDEX('Combined B-Piece P&amp;I CF'!$BN:$CN,0,MATCH($B117,'Combined B-Piece P&amp;I CF'!$BN$7:$CN$7,0)))</f>
        <v>0</v>
      </c>
      <c r="R117" s="100">
        <f>SUMIF('Combined B-Piece P&amp;I CF'!$A:$A,R$6,INDEX('Combined B-Piece P&amp;I CF'!$BN:$CN,0,MATCH($B117,'Combined B-Piece P&amp;I CF'!$BN$7:$CN$7,0)))</f>
        <v>0</v>
      </c>
      <c r="S117" s="100">
        <f>SUMIF('Combined B-Piece P&amp;I CF'!$A:$A,S$6,INDEX('Combined B-Piece P&amp;I CF'!$BN:$CN,0,MATCH($B117,'Combined B-Piece P&amp;I CF'!$BN$7:$CN$7,0)))</f>
        <v>0</v>
      </c>
      <c r="T117" s="100">
        <f>SUMIF('Combined B-Piece P&amp;I CF'!$A:$A,T$6,INDEX('Combined B-Piece P&amp;I CF'!$BN:$CN,0,MATCH($B117,'Combined B-Piece P&amp;I CF'!$BN$7:$CN$7,0)))</f>
        <v>0</v>
      </c>
      <c r="U117" s="100">
        <f>SUMIF('Combined B-Piece P&amp;I CF'!$A:$A,U$6,INDEX('Combined B-Piece P&amp;I CF'!$BN:$CN,0,MATCH($B117,'Combined B-Piece P&amp;I CF'!$BN$7:$CN$7,0)))</f>
        <v>0</v>
      </c>
      <c r="V117" s="100">
        <f>SUMIF('Combined B-Piece P&amp;I CF'!$A:$A,V$6,INDEX('Combined B-Piece P&amp;I CF'!$BN:$CN,0,MATCH($B117,'Combined B-Piece P&amp;I CF'!$BN$7:$CN$7,0)))</f>
        <v>0</v>
      </c>
      <c r="W117" s="100">
        <f>SUMIF('Combined B-Piece P&amp;I CF'!$A:$A,W$6,INDEX('Combined B-Piece P&amp;I CF'!$BN:$CN,0,MATCH($B117,'Combined B-Piece P&amp;I CF'!$BN$7:$CN$7,0)))</f>
        <v>0</v>
      </c>
      <c r="X117" s="100">
        <f>SUMIF('Combined B-Piece P&amp;I CF'!$A:$A,X$6,INDEX('Combined B-Piece P&amp;I CF'!$BN:$CN,0,MATCH($B117,'Combined B-Piece P&amp;I CF'!$BN$7:$CN$7,0)))</f>
        <v>0</v>
      </c>
      <c r="Y117" s="100">
        <f>SUMIF('Combined B-Piece P&amp;I CF'!$A:$A,Y$6,INDEX('Combined B-Piece P&amp;I CF'!$BN:$CN,0,MATCH($B117,'Combined B-Piece P&amp;I CF'!$BN$7:$CN$7,0)))</f>
        <v>0</v>
      </c>
      <c r="Z117" s="100">
        <f>SUMIF('Combined B-Piece P&amp;I CF'!$A:$A,Z$6,INDEX('Combined B-Piece P&amp;I CF'!$BN:$CN,0,MATCH($B117,'Combined B-Piece P&amp;I CF'!$BN$7:$CN$7,0)))</f>
        <v>0</v>
      </c>
      <c r="AA117" s="100">
        <f>SUMIF('Combined B-Piece P&amp;I CF'!$A:$A,AA$6,INDEX('Combined B-Piece P&amp;I CF'!$BN:$CN,0,MATCH($B117,'Combined B-Piece P&amp;I CF'!$BN$7:$CN$7,0)))</f>
        <v>0</v>
      </c>
      <c r="AB117" s="100">
        <f>SUMIF('Combined B-Piece P&amp;I CF'!$A:$A,AB$6,INDEX('Combined B-Piece P&amp;I CF'!$BN:$CN,0,MATCH($B117,'Combined B-Piece P&amp;I CF'!$BN$7:$CN$7,0)))</f>
        <v>0</v>
      </c>
      <c r="AC117" s="100">
        <f>SUMIF('Combined B-Piece P&amp;I CF'!$A:$A,AC$6,INDEX('Combined B-Piece P&amp;I CF'!$BN:$CN,0,MATCH($B117,'Combined B-Piece P&amp;I CF'!$BN$7:$CN$7,0)))</f>
        <v>0</v>
      </c>
      <c r="AD117" s="100">
        <f>SUMIF('Combined B-Piece P&amp;I CF'!$A:$A,AD$6,INDEX('Combined B-Piece P&amp;I CF'!$BN:$CN,0,MATCH($B117,'Combined B-Piece P&amp;I CF'!$BN$7:$CN$7,0)))</f>
        <v>0</v>
      </c>
      <c r="AE117" s="100">
        <f>SUMIF('Combined B-Piece P&amp;I CF'!$A:$A,AE$6,INDEX('Combined B-Piece P&amp;I CF'!$BN:$CN,0,MATCH($B117,'Combined B-Piece P&amp;I CF'!$BN$7:$CN$7,0)))</f>
        <v>0</v>
      </c>
      <c r="AF117" s="100">
        <f>SUMIF('Combined B-Piece P&amp;I CF'!$A:$A,AF$6,INDEX('Combined B-Piece P&amp;I CF'!$BN:$CN,0,MATCH($B117,'Combined B-Piece P&amp;I CF'!$BN$7:$CN$7,0)))</f>
        <v>0</v>
      </c>
      <c r="AG117" s="100">
        <f>SUMIF('Combined B-Piece P&amp;I CF'!$A:$A,AG$6,INDEX('Combined B-Piece P&amp;I CF'!$BN:$CN,0,MATCH($B117,'Combined B-Piece P&amp;I CF'!$BN$7:$CN$7,0)))</f>
        <v>0</v>
      </c>
      <c r="AH117" s="100">
        <f>SUMIF('Combined B-Piece P&amp;I CF'!$A:$A,AH$6,INDEX('Combined B-Piece P&amp;I CF'!$BN:$CN,0,MATCH($B117,'Combined B-Piece P&amp;I CF'!$BN$7:$CN$7,0)))</f>
        <v>0</v>
      </c>
      <c r="AI117" s="100">
        <f>SUMIF('Combined B-Piece P&amp;I CF'!$A:$A,AI$6,INDEX('Combined B-Piece P&amp;I CF'!$BN:$CN,0,MATCH($B117,'Combined B-Piece P&amp;I CF'!$BN$7:$CN$7,0)))</f>
        <v>0</v>
      </c>
      <c r="AJ117" s="100">
        <f>SUMIF('Combined B-Piece P&amp;I CF'!$A:$A,AJ$6,INDEX('Combined B-Piece P&amp;I CF'!$BN:$CN,0,MATCH($B117,'Combined B-Piece P&amp;I CF'!$BN$7:$CN$7,0)))</f>
        <v>0</v>
      </c>
      <c r="AK117" s="100">
        <f>SUMIF('Combined B-Piece P&amp;I CF'!$A:$A,AK$6,INDEX('Combined B-Piece P&amp;I CF'!$BN:$CN,0,MATCH($B117,'Combined B-Piece P&amp;I CF'!$BN$7:$CN$7,0)))</f>
        <v>0</v>
      </c>
      <c r="AL117" s="100">
        <f>SUMIF('Combined B-Piece P&amp;I CF'!$A:$A,AL$6,INDEX('Combined B-Piece P&amp;I CF'!$BN:$CN,0,MATCH($B117,'Combined B-Piece P&amp;I CF'!$BN$7:$CN$7,0)))</f>
        <v>0</v>
      </c>
      <c r="AM117" s="100">
        <f>SUMIF('Combined B-Piece P&amp;I CF'!$A:$A,AM$6,INDEX('Combined B-Piece P&amp;I CF'!$BN:$CN,0,MATCH($B117,'Combined B-Piece P&amp;I CF'!$BN$7:$CN$7,0)))</f>
        <v>0</v>
      </c>
      <c r="AN117" s="100">
        <f>SUMIF('Combined B-Piece P&amp;I CF'!$A:$A,AN$6,INDEX('Combined B-Piece P&amp;I CF'!$BN:$CN,0,MATCH($B117,'Combined B-Piece P&amp;I CF'!$BN$7:$CN$7,0)))</f>
        <v>0</v>
      </c>
      <c r="AO117" s="100">
        <f>SUMIF('Combined B-Piece P&amp;I CF'!$A:$A,AO$6,INDEX('Combined B-Piece P&amp;I CF'!$BN:$CN,0,MATCH($B117,'Combined B-Piece P&amp;I CF'!$BN$7:$CN$7,0)))</f>
        <v>0</v>
      </c>
      <c r="AP117" s="100">
        <f>SUMIF('Combined B-Piece P&amp;I CF'!$A:$A,AP$6,INDEX('Combined B-Piece P&amp;I CF'!$BN:$CN,0,MATCH($B117,'Combined B-Piece P&amp;I CF'!$BN$7:$CN$7,0)))</f>
        <v>0</v>
      </c>
      <c r="AQ117" s="100">
        <f>SUMIF('Combined B-Piece P&amp;I CF'!$A:$A,AQ$6,INDEX('Combined B-Piece P&amp;I CF'!$BN:$CN,0,MATCH($B117,'Combined B-Piece P&amp;I CF'!$BN$7:$CN$7,0)))</f>
        <v>0</v>
      </c>
      <c r="AR117" s="100">
        <f>SUMIF('Combined B-Piece P&amp;I CF'!$A:$A,AR$6,INDEX('Combined B-Piece P&amp;I CF'!$BN:$CN,0,MATCH($B117,'Combined B-Piece P&amp;I CF'!$BN$7:$CN$7,0)))</f>
        <v>0</v>
      </c>
      <c r="AS117" s="100">
        <f>SUMIF('Combined B-Piece P&amp;I CF'!$A:$A,AS$6,INDEX('Combined B-Piece P&amp;I CF'!$BN:$CN,0,MATCH($B117,'Combined B-Piece P&amp;I CF'!$BN$7:$CN$7,0)))</f>
        <v>0</v>
      </c>
      <c r="AT117" s="100">
        <f>SUMIF('Combined B-Piece P&amp;I CF'!$A:$A,AT$6,INDEX('Combined B-Piece P&amp;I CF'!$BN:$CN,0,MATCH($B117,'Combined B-Piece P&amp;I CF'!$BN$7:$CN$7,0)))</f>
        <v>0</v>
      </c>
      <c r="AU117" s="100">
        <f>SUMIF('Combined B-Piece P&amp;I CF'!$A:$A,AU$6,INDEX('Combined B-Piece P&amp;I CF'!$BN:$CN,0,MATCH($B117,'Combined B-Piece P&amp;I CF'!$BN$7:$CN$7,0)))</f>
        <v>0</v>
      </c>
      <c r="AV117" s="100">
        <f>SUMIF('Combined B-Piece P&amp;I CF'!$A:$A,AV$6,INDEX('Combined B-Piece P&amp;I CF'!$BN:$CN,0,MATCH($B117,'Combined B-Piece P&amp;I CF'!$BN$7:$CN$7,0)))</f>
        <v>0</v>
      </c>
      <c r="AW117" s="100">
        <f>SUMIF('Combined B-Piece P&amp;I CF'!$A:$A,AW$6,INDEX('Combined B-Piece P&amp;I CF'!$BN:$CN,0,MATCH($B117,'Combined B-Piece P&amp;I CF'!$BN$7:$CN$7,0)))</f>
        <v>0</v>
      </c>
      <c r="AX117" s="100">
        <f>SUMIF('Combined B-Piece P&amp;I CF'!$A:$A,AX$6,INDEX('Combined B-Piece P&amp;I CF'!$BN:$CN,0,MATCH($B117,'Combined B-Piece P&amp;I CF'!$BN$7:$CN$7,0)))</f>
        <v>0</v>
      </c>
      <c r="AY117" s="100">
        <f>SUMIF('Combined B-Piece P&amp;I CF'!$A:$A,AY$6,INDEX('Combined B-Piece P&amp;I CF'!$BN:$CN,0,MATCH($B117,'Combined B-Piece P&amp;I CF'!$BN$7:$CN$7,0)))</f>
        <v>0</v>
      </c>
      <c r="AZ117" s="100">
        <f>SUMIF('Combined B-Piece P&amp;I CF'!$A:$A,AZ$6,INDEX('Combined B-Piece P&amp;I CF'!$BN:$CN,0,MATCH($B117,'Combined B-Piece P&amp;I CF'!$BN$7:$CN$7,0)))</f>
        <v>0</v>
      </c>
      <c r="BA117" s="100">
        <f>SUMIF('Combined B-Piece P&amp;I CF'!$A:$A,BA$6,INDEX('Combined B-Piece P&amp;I CF'!$BN:$CN,0,MATCH($B117,'Combined B-Piece P&amp;I CF'!$BN$7:$CN$7,0)))</f>
        <v>0</v>
      </c>
      <c r="BB117" s="100">
        <f>SUMIF('Combined B-Piece P&amp;I CF'!$A:$A,BB$6,INDEX('Combined B-Piece P&amp;I CF'!$BN:$CN,0,MATCH($B117,'Combined B-Piece P&amp;I CF'!$BN$7:$CN$7,0)))</f>
        <v>0</v>
      </c>
      <c r="BC117" s="100">
        <f>SUMIF('Combined B-Piece P&amp;I CF'!$A:$A,BC$6,INDEX('Combined B-Piece P&amp;I CF'!$BN:$CN,0,MATCH($B117,'Combined B-Piece P&amp;I CF'!$BN$7:$CN$7,0)))</f>
        <v>0</v>
      </c>
      <c r="BD117" s="100">
        <f>SUMIF('Combined B-Piece P&amp;I CF'!$A:$A,BD$6,INDEX('Combined B-Piece P&amp;I CF'!$BN:$CN,0,MATCH($B117,'Combined B-Piece P&amp;I CF'!$BN$7:$CN$7,0)))</f>
        <v>0</v>
      </c>
      <c r="BE117" s="100">
        <f>SUMIF('Combined B-Piece P&amp;I CF'!$A:$A,BE$6,INDEX('Combined B-Piece P&amp;I CF'!$BN:$CN,0,MATCH($B117,'Combined B-Piece P&amp;I CF'!$BN$7:$CN$7,0)))</f>
        <v>0</v>
      </c>
      <c r="BF117" s="100">
        <f>SUMIF('Combined B-Piece P&amp;I CF'!$A:$A,BF$6,INDEX('Combined B-Piece P&amp;I CF'!$BN:$CN,0,MATCH($B117,'Combined B-Piece P&amp;I CF'!$BN$7:$CN$7,0)))</f>
        <v>0</v>
      </c>
      <c r="BG117" s="100">
        <f>SUMIF('Combined B-Piece P&amp;I CF'!$A:$A,BG$6,INDEX('Combined B-Piece P&amp;I CF'!$BN:$CN,0,MATCH($B117,'Combined B-Piece P&amp;I CF'!$BN$7:$CN$7,0)))</f>
        <v>0</v>
      </c>
      <c r="BH117" s="100">
        <f>SUMIF('Combined B-Piece P&amp;I CF'!$A:$A,BH$6,INDEX('Combined B-Piece P&amp;I CF'!$BN:$CN,0,MATCH($B117,'Combined B-Piece P&amp;I CF'!$BN$7:$CN$7,0)))</f>
        <v>0</v>
      </c>
      <c r="BI117" s="100">
        <f>SUMIF('Combined B-Piece P&amp;I CF'!$A:$A,BI$6,INDEX('Combined B-Piece P&amp;I CF'!$BN:$CN,0,MATCH($B117,'Combined B-Piece P&amp;I CF'!$BN$7:$CN$7,0)))</f>
        <v>0</v>
      </c>
      <c r="BJ117" s="100">
        <f>SUMIF('Combined B-Piece P&amp;I CF'!$A:$A,BJ$6,INDEX('Combined B-Piece P&amp;I CF'!$BN:$CN,0,MATCH($B117,'Combined B-Piece P&amp;I CF'!$BN$7:$CN$7,0)))</f>
        <v>0</v>
      </c>
      <c r="BK117" s="100">
        <f>SUMIF('Combined B-Piece P&amp;I CF'!$A:$A,BK$6,INDEX('Combined B-Piece P&amp;I CF'!$BN:$CN,0,MATCH($B117,'Combined B-Piece P&amp;I CF'!$BN$7:$CN$7,0)))</f>
        <v>0</v>
      </c>
      <c r="BL117" s="100">
        <f>SUMIF('Combined B-Piece P&amp;I CF'!$A:$A,BL$6,INDEX('Combined B-Piece P&amp;I CF'!$BN:$CN,0,MATCH($B117,'Combined B-Piece P&amp;I CF'!$BN$7:$CN$7,0)))</f>
        <v>0</v>
      </c>
      <c r="BM117" s="100">
        <f>SUMIF('Combined B-Piece P&amp;I CF'!$A:$A,BM$6,INDEX('Combined B-Piece P&amp;I CF'!$BN:$CN,0,MATCH($B117,'Combined B-Piece P&amp;I CF'!$BN$7:$CN$7,0)))</f>
        <v>0</v>
      </c>
      <c r="BN117" s="100">
        <f>SUMIF('Combined B-Piece P&amp;I CF'!$A:$A,BN$6,INDEX('Combined B-Piece P&amp;I CF'!$BN:$CN,0,MATCH($B117,'Combined B-Piece P&amp;I CF'!$BN$7:$CN$7,0)))</f>
        <v>0</v>
      </c>
      <c r="BO117" s="100">
        <f>SUMIF('Combined B-Piece P&amp;I CF'!$A:$A,BO$6,INDEX('Combined B-Piece P&amp;I CF'!$BN:$CN,0,MATCH($B117,'Combined B-Piece P&amp;I CF'!$BN$7:$CN$7,0)))</f>
        <v>0</v>
      </c>
      <c r="BP117" s="100">
        <f>SUMIF('Combined B-Piece P&amp;I CF'!$A:$A,BP$6,INDEX('Combined B-Piece P&amp;I CF'!$BN:$CN,0,MATCH($B117,'Combined B-Piece P&amp;I CF'!$BN$7:$CN$7,0)))</f>
        <v>0</v>
      </c>
      <c r="BQ117" s="100">
        <f>SUMIF('Combined B-Piece P&amp;I CF'!$A:$A,BQ$6,INDEX('Combined B-Piece P&amp;I CF'!$BN:$CN,0,MATCH($B117,'Combined B-Piece P&amp;I CF'!$BN$7:$CN$7,0)))</f>
        <v>0</v>
      </c>
      <c r="BR117" s="100">
        <f>SUMIF('Combined B-Piece P&amp;I CF'!$A:$A,BR$6,INDEX('Combined B-Piece P&amp;I CF'!$BN:$CN,0,MATCH($B117,'Combined B-Piece P&amp;I CF'!$BN$7:$CN$7,0)))</f>
        <v>0</v>
      </c>
      <c r="BS117" s="100">
        <f>SUMIF('Combined B-Piece P&amp;I CF'!$A:$A,BS$6,INDEX('Combined B-Piece P&amp;I CF'!$BN:$CN,0,MATCH($B117,'Combined B-Piece P&amp;I CF'!$BN$7:$CN$7,0)))</f>
        <v>0</v>
      </c>
      <c r="BT117" s="100">
        <f>SUMIF('Combined B-Piece P&amp;I CF'!$A:$A,BT$6,INDEX('Combined B-Piece P&amp;I CF'!$BN:$CN,0,MATCH($B117,'Combined B-Piece P&amp;I CF'!$BN$7:$CN$7,0)))</f>
        <v>0</v>
      </c>
      <c r="BU117" s="100">
        <f>SUMIF('Combined B-Piece P&amp;I CF'!$A:$A,BU$6,INDEX('Combined B-Piece P&amp;I CF'!$BN:$CN,0,MATCH($B117,'Combined B-Piece P&amp;I CF'!$BN$7:$CN$7,0)))</f>
        <v>0</v>
      </c>
      <c r="BV117" s="100">
        <f>SUMIF('Combined B-Piece P&amp;I CF'!$A:$A,BV$6,INDEX('Combined B-Piece P&amp;I CF'!$BN:$CN,0,MATCH($B117,'Combined B-Piece P&amp;I CF'!$BN$7:$CN$7,0)))</f>
        <v>0</v>
      </c>
      <c r="BW117" s="100">
        <f>SUMIF('Combined B-Piece P&amp;I CF'!$A:$A,BW$6,INDEX('Combined B-Piece P&amp;I CF'!$BN:$CN,0,MATCH($B117,'Combined B-Piece P&amp;I CF'!$BN$7:$CN$7,0)))</f>
        <v>0</v>
      </c>
      <c r="BX117" s="100">
        <f>SUMIF('Combined B-Piece P&amp;I CF'!$A:$A,BX$6,INDEX('Combined B-Piece P&amp;I CF'!$BN:$CN,0,MATCH($B117,'Combined B-Piece P&amp;I CF'!$BN$7:$CN$7,0)))</f>
        <v>0</v>
      </c>
      <c r="BY117" s="100">
        <f>SUMIF('Combined B-Piece P&amp;I CF'!$A:$A,BY$6,INDEX('Combined B-Piece P&amp;I CF'!$BN:$CN,0,MATCH($B117,'Combined B-Piece P&amp;I CF'!$BN$7:$CN$7,0)))</f>
        <v>0</v>
      </c>
      <c r="BZ117" s="100">
        <f>SUMIF('Combined B-Piece P&amp;I CF'!$A:$A,BZ$6,INDEX('Combined B-Piece P&amp;I CF'!$BN:$CN,0,MATCH($B117,'Combined B-Piece P&amp;I CF'!$BN$7:$CN$7,0)))</f>
        <v>0</v>
      </c>
      <c r="CA117" s="100">
        <f>SUMIF('Combined B-Piece P&amp;I CF'!$A:$A,CA$6,INDEX('Combined B-Piece P&amp;I CF'!$BN:$CN,0,MATCH($B117,'Combined B-Piece P&amp;I CF'!$BN$7:$CN$7,0)))</f>
        <v>0</v>
      </c>
      <c r="CB117" s="100">
        <f>SUMIF('Combined B-Piece P&amp;I CF'!$A:$A,CB$6,INDEX('Combined B-Piece P&amp;I CF'!$BN:$CN,0,MATCH($B117,'Combined B-Piece P&amp;I CF'!$BN$7:$CN$7,0)))</f>
        <v>0</v>
      </c>
      <c r="CC117" s="100">
        <f>SUMIF('Combined B-Piece P&amp;I CF'!$A:$A,CC$6,INDEX('Combined B-Piece P&amp;I CF'!$BN:$CN,0,MATCH($B117,'Combined B-Piece P&amp;I CF'!$BN$7:$CN$7,0)))</f>
        <v>0</v>
      </c>
      <c r="CD117" s="100">
        <f>SUMIF('Combined B-Piece P&amp;I CF'!$A:$A,CD$6,INDEX('Combined B-Piece P&amp;I CF'!$BN:$CN,0,MATCH($B117,'Combined B-Piece P&amp;I CF'!$BN$7:$CN$7,0)))</f>
        <v>0</v>
      </c>
      <c r="CE117" s="100">
        <f>SUMIF('Combined B-Piece P&amp;I CF'!$A:$A,CE$6,INDEX('Combined B-Piece P&amp;I CF'!$BN:$CN,0,MATCH($B117,'Combined B-Piece P&amp;I CF'!$BN$7:$CN$7,0)))</f>
        <v>0</v>
      </c>
      <c r="CF117" s="100">
        <f>SUMIF('Combined B-Piece P&amp;I CF'!$A:$A,CF$6,INDEX('Combined B-Piece P&amp;I CF'!$BN:$CN,0,MATCH($B117,'Combined B-Piece P&amp;I CF'!$BN$7:$CN$7,0)))</f>
        <v>0</v>
      </c>
      <c r="CG117" s="100">
        <f>SUMIF('Combined B-Piece P&amp;I CF'!$A:$A,CG$6,INDEX('Combined B-Piece P&amp;I CF'!$BN:$CN,0,MATCH($B117,'Combined B-Piece P&amp;I CF'!$BN$7:$CN$7,0)))</f>
        <v>0</v>
      </c>
      <c r="CH117" s="100">
        <f>SUMIF('Combined B-Piece P&amp;I CF'!$A:$A,CH$6,INDEX('Combined B-Piece P&amp;I CF'!$BN:$CN,0,MATCH($B117,'Combined B-Piece P&amp;I CF'!$BN$7:$CN$7,0)))</f>
        <v>0</v>
      </c>
      <c r="CI117" s="100">
        <f>SUMIF('Combined B-Piece P&amp;I CF'!$A:$A,CI$6,INDEX('Combined B-Piece P&amp;I CF'!$BN:$CN,0,MATCH($B117,'Combined B-Piece P&amp;I CF'!$BN$7:$CN$7,0)))</f>
        <v>0</v>
      </c>
      <c r="CJ117" s="100">
        <f>SUMIF('Combined B-Piece P&amp;I CF'!$A:$A,CJ$6,INDEX('Combined B-Piece P&amp;I CF'!$BN:$CN,0,MATCH($B117,'Combined B-Piece P&amp;I CF'!$BN$7:$CN$7,0)))</f>
        <v>0</v>
      </c>
      <c r="CK117" s="100">
        <f>SUMIF('Combined B-Piece P&amp;I CF'!$A:$A,CK$6,INDEX('Combined B-Piece P&amp;I CF'!$BN:$CN,0,MATCH($B117,'Combined B-Piece P&amp;I CF'!$BN$7:$CN$7,0)))</f>
        <v>0</v>
      </c>
      <c r="CL117" s="100">
        <f>SUMIF('Combined B-Piece P&amp;I CF'!$A:$A,CL$6,INDEX('Combined B-Piece P&amp;I CF'!$BN:$CN,0,MATCH($B117,'Combined B-Piece P&amp;I CF'!$BN$7:$CN$7,0)))</f>
        <v>0</v>
      </c>
      <c r="CM117" s="100">
        <f>SUMIF('Combined B-Piece P&amp;I CF'!$A:$A,CM$6,INDEX('Combined B-Piece P&amp;I CF'!$BN:$CN,0,MATCH($B117,'Combined B-Piece P&amp;I CF'!$BN$7:$CN$7,0)))</f>
        <v>0</v>
      </c>
      <c r="CN117" s="100">
        <f>SUMIF('Combined B-Piece P&amp;I CF'!$A:$A,CN$6,INDEX('Combined B-Piece P&amp;I CF'!$BN:$CN,0,MATCH($B117,'Combined B-Piece P&amp;I CF'!$BN$7:$CN$7,0)))</f>
        <v>0</v>
      </c>
      <c r="CO117" s="100">
        <f>SUMIF('Combined B-Piece P&amp;I CF'!$A:$A,CO$6,INDEX('Combined B-Piece P&amp;I CF'!$BN:$CN,0,MATCH($B117,'Combined B-Piece P&amp;I CF'!$BN$7:$CN$7,0)))</f>
        <v>0</v>
      </c>
      <c r="CP117" s="100">
        <f>SUMIF('Combined B-Piece P&amp;I CF'!$A:$A,CP$6,INDEX('Combined B-Piece P&amp;I CF'!$BN:$CN,0,MATCH($B117,'Combined B-Piece P&amp;I CF'!$BN$7:$CN$7,0)))</f>
        <v>0</v>
      </c>
      <c r="CQ117" s="100">
        <f>SUMIF('Combined B-Piece P&amp;I CF'!$A:$A,CQ$6,INDEX('Combined B-Piece P&amp;I CF'!$BN:$CN,0,MATCH($B117,'Combined B-Piece P&amp;I CF'!$BN$7:$CN$7,0)))</f>
        <v>0</v>
      </c>
      <c r="CR117" s="100">
        <f>SUMIF('Combined B-Piece P&amp;I CF'!$A:$A,CR$6,INDEX('Combined B-Piece P&amp;I CF'!$BN:$CN,0,MATCH($B117,'Combined B-Piece P&amp;I CF'!$BN$7:$CN$7,0)))</f>
        <v>0</v>
      </c>
      <c r="CS117" s="100">
        <f>SUMIF('Combined B-Piece P&amp;I CF'!$A:$A,CS$6,INDEX('Combined B-Piece P&amp;I CF'!$BN:$CN,0,MATCH($B117,'Combined B-Piece P&amp;I CF'!$BN$7:$CN$7,0)))</f>
        <v>0</v>
      </c>
      <c r="CT117" s="100">
        <f>SUMIF('Combined B-Piece P&amp;I CF'!$A:$A,CT$6,INDEX('Combined B-Piece P&amp;I CF'!$BN:$CN,0,MATCH($B117,'Combined B-Piece P&amp;I CF'!$BN$7:$CN$7,0)))</f>
        <v>0</v>
      </c>
      <c r="CU117" s="100">
        <f>SUMIF('Combined B-Piece P&amp;I CF'!$A:$A,CU$6,INDEX('Combined B-Piece P&amp;I CF'!$BN:$CN,0,MATCH($B117,'Combined B-Piece P&amp;I CF'!$BN$7:$CN$7,0)))</f>
        <v>0</v>
      </c>
      <c r="CV117" s="100">
        <f>SUMIF('Combined B-Piece P&amp;I CF'!$A:$A,CV$6,INDEX('Combined B-Piece P&amp;I CF'!$BN:$CN,0,MATCH($B117,'Combined B-Piece P&amp;I CF'!$BN$7:$CN$7,0)))</f>
        <v>0</v>
      </c>
      <c r="CW117" s="100">
        <f>SUMIF('Combined B-Piece P&amp;I CF'!$A:$A,CW$6,INDEX('Combined B-Piece P&amp;I CF'!$BN:$CN,0,MATCH($B117,'Combined B-Piece P&amp;I CF'!$BN$7:$CN$7,0)))</f>
        <v>0</v>
      </c>
      <c r="CX117" s="100">
        <f>SUMIF('Combined B-Piece P&amp;I CF'!$A:$A,CX$6,INDEX('Combined B-Piece P&amp;I CF'!$BN:$CN,0,MATCH($B117,'Combined B-Piece P&amp;I CF'!$BN$7:$CN$7,0)))</f>
        <v>0</v>
      </c>
      <c r="CY117" s="100">
        <f>SUMIF('Combined B-Piece P&amp;I CF'!$A:$A,CY$6,INDEX('Combined B-Piece P&amp;I CF'!$BN:$CN,0,MATCH($B117,'Combined B-Piece P&amp;I CF'!$BN$7:$CN$7,0)))</f>
        <v>0</v>
      </c>
      <c r="CZ117" s="100">
        <f>SUMIF('Combined B-Piece P&amp;I CF'!$A:$A,CZ$6,INDEX('Combined B-Piece P&amp;I CF'!$BN:$CN,0,MATCH($B117,'Combined B-Piece P&amp;I CF'!$BN$7:$CN$7,0)))</f>
        <v>0</v>
      </c>
      <c r="DA117" s="100">
        <f>SUMIF('Combined B-Piece P&amp;I CF'!$A:$A,DA$6,INDEX('Combined B-Piece P&amp;I CF'!$BN:$CN,0,MATCH($B117,'Combined B-Piece P&amp;I CF'!$BN$7:$CN$7,0)))</f>
        <v>0</v>
      </c>
      <c r="DB117" s="100">
        <f>SUMIF('Combined B-Piece P&amp;I CF'!$A:$A,DB$6,INDEX('Combined B-Piece P&amp;I CF'!$BN:$CN,0,MATCH($B117,'Combined B-Piece P&amp;I CF'!$BN$7:$CN$7,0)))</f>
        <v>5311884.7300000004</v>
      </c>
      <c r="DC117" s="100">
        <f>SUMIF('Combined B-Piece P&amp;I CF'!$A:$A,DC$6,INDEX('Combined B-Piece P&amp;I CF'!$BN:$CN,0,MATCH($B117,'Combined B-Piece P&amp;I CF'!$BN$7:$CN$7,0)))</f>
        <v>0</v>
      </c>
      <c r="DD117" s="100">
        <f>SUMIF('Combined B-Piece P&amp;I CF'!$A:$A,DD$6,INDEX('Combined B-Piece P&amp;I CF'!$BN:$CN,0,MATCH($B117,'Combined B-Piece P&amp;I CF'!$BN$7:$CN$7,0)))</f>
        <v>0</v>
      </c>
      <c r="DE117" s="100">
        <f>SUMIF('Combined B-Piece P&amp;I CF'!$A:$A,DE$6,INDEX('Combined B-Piece P&amp;I CF'!$BN:$CN,0,MATCH($B117,'Combined B-Piece P&amp;I CF'!$BN$7:$CN$7,0)))</f>
        <v>0</v>
      </c>
      <c r="DF117" s="100">
        <f>SUMIF('Combined B-Piece P&amp;I CF'!$A:$A,DF$6,INDEX('Combined B-Piece P&amp;I CF'!$BN:$CN,0,MATCH($B117,'Combined B-Piece P&amp;I CF'!$BN$7:$CN$7,0)))</f>
        <v>0</v>
      </c>
      <c r="DG117" s="100">
        <f>SUMIF('Combined B-Piece P&amp;I CF'!$A:$A,DG$6,INDEX('Combined B-Piece P&amp;I CF'!$BN:$CN,0,MATCH($B117,'Combined B-Piece P&amp;I CF'!$BN$7:$CN$7,0)))</f>
        <v>0</v>
      </c>
      <c r="DH117" s="100">
        <f>SUMIF('Combined B-Piece P&amp;I CF'!$A:$A,DH$6,INDEX('Combined B-Piece P&amp;I CF'!$BN:$CN,0,MATCH($B117,'Combined B-Piece P&amp;I CF'!$BN$7:$CN$7,0)))</f>
        <v>0</v>
      </c>
      <c r="DI117" s="100">
        <f>SUMIF('Combined B-Piece P&amp;I CF'!$A:$A,DI$6,INDEX('Combined B-Piece P&amp;I CF'!$BN:$CN,0,MATCH($B117,'Combined B-Piece P&amp;I CF'!$BN$7:$CN$7,0)))</f>
        <v>0</v>
      </c>
      <c r="DJ117" s="100">
        <f>SUMIF('Combined B-Piece P&amp;I CF'!$A:$A,DJ$6,INDEX('Combined B-Piece P&amp;I CF'!$BN:$CN,0,MATCH($B117,'Combined B-Piece P&amp;I CF'!$BN$7:$CN$7,0)))</f>
        <v>0</v>
      </c>
      <c r="DK117" s="100">
        <f>SUMIF('Combined B-Piece P&amp;I CF'!$A:$A,DK$6,INDEX('Combined B-Piece P&amp;I CF'!$BN:$CN,0,MATCH($B117,'Combined B-Piece P&amp;I CF'!$BN$7:$CN$7,0)))</f>
        <v>0</v>
      </c>
      <c r="DL117" s="100">
        <f>SUMIF('Combined B-Piece P&amp;I CF'!$A:$A,DL$6,INDEX('Combined B-Piece P&amp;I CF'!$BN:$CN,0,MATCH($B117,'Combined B-Piece P&amp;I CF'!$BN$7:$CN$7,0)))</f>
        <v>0</v>
      </c>
      <c r="DM117" s="100">
        <f>SUMIF('Combined B-Piece P&amp;I CF'!$A:$A,DM$6,INDEX('Combined B-Piece P&amp;I CF'!$BN:$CN,0,MATCH($B117,'Combined B-Piece P&amp;I CF'!$BN$7:$CN$7,0)))</f>
        <v>0</v>
      </c>
      <c r="DN117" s="100">
        <f>SUMIF('Combined B-Piece P&amp;I CF'!$A:$A,DN$6,INDEX('Combined B-Piece P&amp;I CF'!$BN:$CN,0,MATCH($B117,'Combined B-Piece P&amp;I CF'!$BN$7:$CN$7,0)))</f>
        <v>0</v>
      </c>
      <c r="DO117" s="100">
        <f>SUMIF('Combined B-Piece P&amp;I CF'!$A:$A,DO$6,INDEX('Combined B-Piece P&amp;I CF'!$BN:$CN,0,MATCH($B117,'Combined B-Piece P&amp;I CF'!$BN$7:$CN$7,0)))</f>
        <v>0</v>
      </c>
      <c r="DP117" s="100">
        <f>SUMIF('Combined B-Piece P&amp;I CF'!$A:$A,DP$6,INDEX('Combined B-Piece P&amp;I CF'!$BN:$CN,0,MATCH($B117,'Combined B-Piece P&amp;I CF'!$BN$7:$CN$7,0)))</f>
        <v>0</v>
      </c>
      <c r="DQ117" s="100">
        <f>SUMIF('Combined B-Piece P&amp;I CF'!$A:$A,DQ$6,INDEX('Combined B-Piece P&amp;I CF'!$BN:$CN,0,MATCH($B117,'Combined B-Piece P&amp;I CF'!$BN$7:$CN$7,0)))</f>
        <v>0</v>
      </c>
      <c r="DR117" s="100">
        <f>SUMIF('Combined B-Piece P&amp;I CF'!$A:$A,DR$6,INDEX('Combined B-Piece P&amp;I CF'!$BN:$CN,0,MATCH($B117,'Combined B-Piece P&amp;I CF'!$BN$7:$CN$7,0)))</f>
        <v>0</v>
      </c>
      <c r="DS117" s="100">
        <f>SUMIF('Combined B-Piece P&amp;I CF'!$A:$A,DS$6,INDEX('Combined B-Piece P&amp;I CF'!$BN:$CN,0,MATCH($B117,'Combined B-Piece P&amp;I CF'!$BN$7:$CN$7,0)))</f>
        <v>0</v>
      </c>
      <c r="DT117" s="100">
        <f>SUMIF('Combined B-Piece P&amp;I CF'!$A:$A,DT$6,INDEX('Combined B-Piece P&amp;I CF'!$BN:$CN,0,MATCH($B117,'Combined B-Piece P&amp;I CF'!$BN$7:$CN$7,0)))</f>
        <v>0</v>
      </c>
      <c r="DU117" s="100">
        <f>SUMIF('Combined B-Piece P&amp;I CF'!$A:$A,DU$6,INDEX('Combined B-Piece P&amp;I CF'!$BN:$CN,0,MATCH($B117,'Combined B-Piece P&amp;I CF'!$BN$7:$CN$7,0)))</f>
        <v>0</v>
      </c>
      <c r="DV117" s="100">
        <f>SUMIF('Combined B-Piece P&amp;I CF'!$A:$A,DV$6,INDEX('Combined B-Piece P&amp;I CF'!$BN:$CN,0,MATCH($B117,'Combined B-Piece P&amp;I CF'!$BN$7:$CN$7,0)))</f>
        <v>0</v>
      </c>
      <c r="DW117" s="100">
        <f>SUMIF('Combined B-Piece P&amp;I CF'!$A:$A,DW$6,INDEX('Combined B-Piece P&amp;I CF'!$BN:$CN,0,MATCH($B117,'Combined B-Piece P&amp;I CF'!$BN$7:$CN$7,0)))</f>
        <v>0</v>
      </c>
      <c r="DX117" s="100">
        <f>SUMIF('Combined B-Piece P&amp;I CF'!$A:$A,DX$6,INDEX('Combined B-Piece P&amp;I CF'!$BN:$CN,0,MATCH($B117,'Combined B-Piece P&amp;I CF'!$BN$7:$CN$7,0)))</f>
        <v>0</v>
      </c>
      <c r="DY117" s="100">
        <f>SUMIF('Combined B-Piece P&amp;I CF'!$A:$A,DY$6,INDEX('Combined B-Piece P&amp;I CF'!$BN:$CN,0,MATCH($B117,'Combined B-Piece P&amp;I CF'!$BN$7:$CN$7,0)))</f>
        <v>0</v>
      </c>
      <c r="DZ117" s="100">
        <f>SUMIF('Combined B-Piece P&amp;I CF'!$A:$A,DZ$6,INDEX('Combined B-Piece P&amp;I CF'!$BN:$CN,0,MATCH($B117,'Combined B-Piece P&amp;I CF'!$BN$7:$CN$7,0)))</f>
        <v>0</v>
      </c>
      <c r="EA117" s="100">
        <f>SUMIF('Combined B-Piece P&amp;I CF'!$A:$A,EA$6,INDEX('Combined B-Piece P&amp;I CF'!$BN:$CN,0,MATCH($B117,'Combined B-Piece P&amp;I CF'!$BN$7:$CN$7,0)))</f>
        <v>0</v>
      </c>
      <c r="EB117" s="100">
        <f>SUMIF('Combined B-Piece P&amp;I CF'!$A:$A,EB$6,INDEX('Combined B-Piece P&amp;I CF'!$BN:$CN,0,MATCH($B117,'Combined B-Piece P&amp;I CF'!$BN$7:$CN$7,0)))</f>
        <v>0</v>
      </c>
      <c r="EC117" s="100">
        <f>SUMIF('Combined B-Piece P&amp;I CF'!$A:$A,EC$6,INDEX('Combined B-Piece P&amp;I CF'!$BN:$CN,0,MATCH($B117,'Combined B-Piece P&amp;I CF'!$BN$7:$CN$7,0)))</f>
        <v>0</v>
      </c>
      <c r="ED117" s="100">
        <f>SUMIF('Combined B-Piece P&amp;I CF'!$A:$A,ED$6,INDEX('Combined B-Piece P&amp;I CF'!$BN:$CN,0,MATCH($B117,'Combined B-Piece P&amp;I CF'!$BN$7:$CN$7,0)))</f>
        <v>0</v>
      </c>
      <c r="EE117" s="100">
        <f>SUMIF('Combined B-Piece P&amp;I CF'!$A:$A,EE$6,INDEX('Combined B-Piece P&amp;I CF'!$BN:$CN,0,MATCH($B117,'Combined B-Piece P&amp;I CF'!$BN$7:$CN$7,0)))</f>
        <v>0</v>
      </c>
      <c r="EF117" s="100">
        <f>SUMIF('Combined B-Piece P&amp;I CF'!$A:$A,EF$6,INDEX('Combined B-Piece P&amp;I CF'!$BN:$CN,0,MATCH($B117,'Combined B-Piece P&amp;I CF'!$BN$7:$CN$7,0)))</f>
        <v>0</v>
      </c>
      <c r="EG117" s="100">
        <f>SUMIF('Combined B-Piece P&amp;I CF'!$A:$A,EG$6,INDEX('Combined B-Piece P&amp;I CF'!$BN:$CN,0,MATCH($B117,'Combined B-Piece P&amp;I CF'!$BN$7:$CN$7,0)))</f>
        <v>0</v>
      </c>
      <c r="EH117" s="100">
        <f>SUMIF('Combined B-Piece P&amp;I CF'!$A:$A,EH$6,INDEX('Combined B-Piece P&amp;I CF'!$BN:$CN,0,MATCH($B117,'Combined B-Piece P&amp;I CF'!$BN$7:$CN$7,0)))</f>
        <v>0</v>
      </c>
      <c r="EI117" s="100">
        <f>SUMIF('Combined B-Piece P&amp;I CF'!$A:$A,EI$6,INDEX('Combined B-Piece P&amp;I CF'!$BN:$CN,0,MATCH($B117,'Combined B-Piece P&amp;I CF'!$BN$7:$CN$7,0)))</f>
        <v>0</v>
      </c>
      <c r="EJ117" s="100">
        <f>SUMIF('Combined B-Piece P&amp;I CF'!$A:$A,EJ$6,INDEX('Combined B-Piece P&amp;I CF'!$BN:$CN,0,MATCH($B117,'Combined B-Piece P&amp;I CF'!$BN$7:$CN$7,0)))</f>
        <v>0</v>
      </c>
      <c r="EK117" s="100">
        <f>SUMIF('Combined B-Piece P&amp;I CF'!$A:$A,EK$6,INDEX('Combined B-Piece P&amp;I CF'!$BN:$CN,0,MATCH($B117,'Combined B-Piece P&amp;I CF'!$BN$7:$CN$7,0)))</f>
        <v>0</v>
      </c>
      <c r="EL117" s="100">
        <f>SUMIF('Combined B-Piece P&amp;I CF'!$A:$A,EL$6,INDEX('Combined B-Piece P&amp;I CF'!$BN:$CN,0,MATCH($B117,'Combined B-Piece P&amp;I CF'!$BN$7:$CN$7,0)))</f>
        <v>0</v>
      </c>
      <c r="EM117" s="100">
        <f>SUMIF('Combined B-Piece P&amp;I CF'!$A:$A,EM$6,INDEX('Combined B-Piece P&amp;I CF'!$BN:$CN,0,MATCH($B117,'Combined B-Piece P&amp;I CF'!$BN$7:$CN$7,0)))</f>
        <v>0</v>
      </c>
      <c r="EN117" s="100">
        <f>SUMIF('Combined B-Piece P&amp;I CF'!$A:$A,EN$6,INDEX('Combined B-Piece P&amp;I CF'!$BN:$CN,0,MATCH($B117,'Combined B-Piece P&amp;I CF'!$BN$7:$CN$7,0)))</f>
        <v>0</v>
      </c>
      <c r="EO117" s="100">
        <f>SUMIF('Combined B-Piece P&amp;I CF'!$A:$A,EO$6,INDEX('Combined B-Piece P&amp;I CF'!$BN:$CN,0,MATCH($B117,'Combined B-Piece P&amp;I CF'!$BN$7:$CN$7,0)))</f>
        <v>0</v>
      </c>
      <c r="EP117" s="100">
        <f>SUMIF('Combined B-Piece P&amp;I CF'!$A:$A,EP$6,INDEX('Combined B-Piece P&amp;I CF'!$BN:$CN,0,MATCH($B117,'Combined B-Piece P&amp;I CF'!$BN$7:$CN$7,0)))</f>
        <v>0</v>
      </c>
      <c r="EQ117" s="100">
        <f>SUMIF('Combined B-Piece P&amp;I CF'!$A:$A,EQ$6,INDEX('Combined B-Piece P&amp;I CF'!$BN:$CN,0,MATCH($B117,'Combined B-Piece P&amp;I CF'!$BN$7:$CN$7,0)))</f>
        <v>0</v>
      </c>
      <c r="ER117" s="100">
        <f>SUMIF('Combined B-Piece P&amp;I CF'!$A:$A,ER$6,INDEX('Combined B-Piece P&amp;I CF'!$BN:$CN,0,MATCH($B117,'Combined B-Piece P&amp;I CF'!$BN$7:$CN$7,0)))</f>
        <v>0</v>
      </c>
      <c r="ES117" s="100">
        <f>SUMIF('Combined B-Piece P&amp;I CF'!$A:$A,ES$6,INDEX('Combined B-Piece P&amp;I CF'!$BN:$CN,0,MATCH($B117,'Combined B-Piece P&amp;I CF'!$BN$7:$CN$7,0)))</f>
        <v>0</v>
      </c>
      <c r="ET117" s="100">
        <f>SUMIF('Combined B-Piece P&amp;I CF'!$A:$A,ET$6,INDEX('Combined B-Piece P&amp;I CF'!$BN:$CN,0,MATCH($B117,'Combined B-Piece P&amp;I CF'!$BN$7:$CN$7,0)))</f>
        <v>0</v>
      </c>
      <c r="EU117" s="100">
        <f>SUMIF('Combined B-Piece P&amp;I CF'!$A:$A,EU$6,INDEX('Combined B-Piece P&amp;I CF'!$BN:$CN,0,MATCH($B117,'Combined B-Piece P&amp;I CF'!$BN$7:$CN$7,0)))</f>
        <v>19160.424720526</v>
      </c>
      <c r="EV117" s="100">
        <f>SUMIF('Combined B-Piece P&amp;I CF'!$A:$A,EV$6,INDEX('Combined B-Piece P&amp;I CF'!$BN:$CN,0,MATCH($B117,'Combined B-Piece P&amp;I CF'!$BN$7:$CN$7,0)))</f>
        <v>28732337.62626588</v>
      </c>
      <c r="EW117" s="100">
        <f>SUMIF('Combined B-Piece P&amp;I CF'!$A:$A,EW$6,INDEX('Combined B-Piece P&amp;I CF'!$BN:$CN,0,MATCH($B117,'Combined B-Piece P&amp;I CF'!$BN$7:$CN$7,0)))</f>
        <v>0</v>
      </c>
      <c r="EX117" s="100">
        <f>SUMIF('Combined B-Piece P&amp;I CF'!$A:$A,EX$6,INDEX('Combined B-Piece P&amp;I CF'!$BN:$CN,0,MATCH($B117,'Combined B-Piece P&amp;I CF'!$BN$7:$CN$7,0)))</f>
        <v>0</v>
      </c>
      <c r="EY117" s="100">
        <f>SUMIF('Combined B-Piece P&amp;I CF'!$A:$A,EY$6,INDEX('Combined B-Piece P&amp;I CF'!$BN:$CN,0,MATCH($B117,'Combined B-Piece P&amp;I CF'!$BN$7:$CN$7,0)))</f>
        <v>0</v>
      </c>
      <c r="EZ117" s="100">
        <f>SUMIF('Combined B-Piece P&amp;I CF'!$A:$A,EZ$6,INDEX('Combined B-Piece P&amp;I CF'!$BN:$CN,0,MATCH($B117,'Combined B-Piece P&amp;I CF'!$BN$7:$CN$7,0)))</f>
        <v>0</v>
      </c>
      <c r="FA117" s="100">
        <f>SUMIF('Combined B-Piece P&amp;I CF'!$A:$A,FA$6,INDEX('Combined B-Piece P&amp;I CF'!$BN:$CN,0,MATCH($B117,'Combined B-Piece P&amp;I CF'!$BN$7:$CN$7,0)))</f>
        <v>0</v>
      </c>
      <c r="FB117" s="100">
        <f>SUMIF('Combined B-Piece P&amp;I CF'!$A:$A,FB$6,INDEX('Combined B-Piece P&amp;I CF'!$BN:$CN,0,MATCH($B117,'Combined B-Piece P&amp;I CF'!$BN$7:$CN$7,0)))</f>
        <v>0</v>
      </c>
      <c r="FC117" s="100">
        <f>SUMIF('Combined B-Piece P&amp;I CF'!$A:$A,FC$6,INDEX('Combined B-Piece P&amp;I CF'!$BN:$CN,0,MATCH($B117,'Combined B-Piece P&amp;I CF'!$BN$7:$CN$7,0)))</f>
        <v>0</v>
      </c>
      <c r="FD117" s="100">
        <f>SUMIF('Combined B-Piece P&amp;I CF'!$A:$A,FD$6,INDEX('Combined B-Piece P&amp;I CF'!$BN:$CN,0,MATCH($B117,'Combined B-Piece P&amp;I CF'!$BN$7:$CN$7,0)))</f>
        <v>0</v>
      </c>
      <c r="FE117" s="100">
        <f>SUMIF('Combined B-Piece P&amp;I CF'!$A:$A,FE$6,INDEX('Combined B-Piece P&amp;I CF'!$BN:$CN,0,MATCH($B117,'Combined B-Piece P&amp;I CF'!$BN$7:$CN$7,0)))</f>
        <v>0</v>
      </c>
      <c r="FF117" s="100">
        <f>SUMIF('Combined B-Piece P&amp;I CF'!$A:$A,FF$6,INDEX('Combined B-Piece P&amp;I CF'!$BN:$CN,0,MATCH($B117,'Combined B-Piece P&amp;I CF'!$BN$7:$CN$7,0)))</f>
        <v>0</v>
      </c>
      <c r="FG117" s="100">
        <f>SUMIF('Combined B-Piece P&amp;I CF'!$A:$A,FG$6,INDEX('Combined B-Piece P&amp;I CF'!$BN:$CN,0,MATCH($B117,'Combined B-Piece P&amp;I CF'!$BN$7:$CN$7,0)))</f>
        <v>8653824.0112787634</v>
      </c>
      <c r="FH117" s="100">
        <f>SUMIF('Combined B-Piece P&amp;I CF'!$A:$A,FH$6,INDEX('Combined B-Piece P&amp;I CF'!$BN:$CN,0,MATCH($B117,'Combined B-Piece P&amp;I CF'!$BN$7:$CN$7,0)))</f>
        <v>0</v>
      </c>
      <c r="FI117" s="100">
        <f>SUMIF('Combined B-Piece P&amp;I CF'!$A:$A,FI$6,INDEX('Combined B-Piece P&amp;I CF'!$BN:$CN,0,MATCH($B117,'Combined B-Piece P&amp;I CF'!$BN$7:$CN$7,0)))</f>
        <v>0</v>
      </c>
      <c r="FJ117" s="100">
        <f>SUMIF('Combined B-Piece P&amp;I CF'!$A:$A,FJ$6,INDEX('Combined B-Piece P&amp;I CF'!$BN:$CN,0,MATCH($B117,'Combined B-Piece P&amp;I CF'!$BN$7:$CN$7,0)))</f>
        <v>0</v>
      </c>
      <c r="FK117" s="100">
        <f>SUMIF('Combined B-Piece P&amp;I CF'!$A:$A,FK$6,INDEX('Combined B-Piece P&amp;I CF'!$BN:$CN,0,MATCH($B117,'Combined B-Piece P&amp;I CF'!$BN$7:$CN$7,0)))</f>
        <v>0</v>
      </c>
      <c r="FL117" s="100">
        <f>SUMIF('Combined B-Piece P&amp;I CF'!$A:$A,FL$6,INDEX('Combined B-Piece P&amp;I CF'!$BN:$CN,0,MATCH($B117,'Combined B-Piece P&amp;I CF'!$BN$7:$CN$7,0)))</f>
        <v>0</v>
      </c>
      <c r="FM117" s="100">
        <f>SUMIF('Combined B-Piece P&amp;I CF'!$A:$A,FM$6,INDEX('Combined B-Piece P&amp;I CF'!$BN:$CN,0,MATCH($B117,'Combined B-Piece P&amp;I CF'!$BN$7:$CN$7,0)))</f>
        <v>0</v>
      </c>
      <c r="FN117" s="100">
        <f>SUMIF('Combined B-Piece P&amp;I CF'!$A:$A,FN$6,INDEX('Combined B-Piece P&amp;I CF'!$BN:$CN,0,MATCH($B117,'Combined B-Piece P&amp;I CF'!$BN$7:$CN$7,0)))</f>
        <v>0</v>
      </c>
      <c r="FO117" s="100">
        <f>SUMIF('Combined B-Piece P&amp;I CF'!$A:$A,FO$6,INDEX('Combined B-Piece P&amp;I CF'!$BN:$CN,0,MATCH($B117,'Combined B-Piece P&amp;I CF'!$BN$7:$CN$7,0)))</f>
        <v>0</v>
      </c>
      <c r="FP117" s="100">
        <f>SUMIF('Combined B-Piece P&amp;I CF'!$A:$A,FP$6,INDEX('Combined B-Piece P&amp;I CF'!$BN:$CN,0,MATCH($B117,'Combined B-Piece P&amp;I CF'!$BN$7:$CN$7,0)))</f>
        <v>0</v>
      </c>
      <c r="FQ117" s="100">
        <f>SUMIF('Combined B-Piece P&amp;I CF'!$A:$A,FQ$6,INDEX('Combined B-Piece P&amp;I CF'!$BN:$CN,0,MATCH($B117,'Combined B-Piece P&amp;I CF'!$BN$7:$CN$7,0)))</f>
        <v>0</v>
      </c>
      <c r="FR117" s="100">
        <f>SUMIF('Combined B-Piece P&amp;I CF'!$A:$A,FR$6,INDEX('Combined B-Piece P&amp;I CF'!$BN:$CN,0,MATCH($B117,'Combined B-Piece P&amp;I CF'!$BN$7:$CN$7,0)))</f>
        <v>0</v>
      </c>
      <c r="FS117" s="100">
        <f>SUMIF('Combined B-Piece P&amp;I CF'!$A:$A,FS$6,INDEX('Combined B-Piece P&amp;I CF'!$BN:$CN,0,MATCH($B117,'Combined B-Piece P&amp;I CF'!$BN$7:$CN$7,0)))</f>
        <v>2415540.954472959</v>
      </c>
      <c r="FT117" s="100">
        <f>SUMIF('Combined B-Piece P&amp;I CF'!$A:$A,FT$6,INDEX('Combined B-Piece P&amp;I CF'!$BN:$CN,0,MATCH($B117,'Combined B-Piece P&amp;I CF'!$BN$7:$CN$7,0)))</f>
        <v>10223870.368669551</v>
      </c>
      <c r="FU117" s="100">
        <f>SUMIF('Combined B-Piece P&amp;I CF'!$A:$A,FU$6,INDEX('Combined B-Piece P&amp;I CF'!$BN:$CN,0,MATCH($B117,'Combined B-Piece P&amp;I CF'!$BN$7:$CN$7,0)))</f>
        <v>0</v>
      </c>
      <c r="FV117" s="100">
        <f>SUMIF('Combined B-Piece P&amp;I CF'!$A:$A,FV$6,INDEX('Combined B-Piece P&amp;I CF'!$BN:$CN,0,MATCH($B117,'Combined B-Piece P&amp;I CF'!$BN$7:$CN$7,0)))</f>
        <v>0</v>
      </c>
      <c r="FW117" s="100">
        <f>SUMIF('Combined B-Piece P&amp;I CF'!$A:$A,FW$6,INDEX('Combined B-Piece P&amp;I CF'!$BN:$CN,0,MATCH($B117,'Combined B-Piece P&amp;I CF'!$BN$7:$CN$7,0)))</f>
        <v>0</v>
      </c>
      <c r="FX117" s="100">
        <f>SUMIF('Combined B-Piece P&amp;I CF'!$A:$A,FX$6,INDEX('Combined B-Piece P&amp;I CF'!$BN:$CN,0,MATCH($B117,'Combined B-Piece P&amp;I CF'!$BN$7:$CN$7,0)))</f>
        <v>0</v>
      </c>
      <c r="FY117" s="100">
        <f>SUMIF('Combined B-Piece P&amp;I CF'!$A:$A,FY$6,INDEX('Combined B-Piece P&amp;I CF'!$BN:$CN,0,MATCH($B117,'Combined B-Piece P&amp;I CF'!$BN$7:$CN$7,0)))</f>
        <v>0</v>
      </c>
      <c r="FZ117" s="100">
        <f>SUMIF('Combined B-Piece P&amp;I CF'!$A:$A,FZ$6,INDEX('Combined B-Piece P&amp;I CF'!$BN:$CN,0,MATCH($B117,'Combined B-Piece P&amp;I CF'!$BN$7:$CN$7,0)))</f>
        <v>0</v>
      </c>
      <c r="GA117" s="100">
        <f>SUMIF('Combined B-Piece P&amp;I CF'!$A:$A,GA$6,INDEX('Combined B-Piece P&amp;I CF'!$BN:$CN,0,MATCH($B117,'Combined B-Piece P&amp;I CF'!$BN$7:$CN$7,0)))</f>
        <v>0</v>
      </c>
      <c r="GB117" s="100">
        <f>SUMIF('Combined B-Piece P&amp;I CF'!$A:$A,GB$6,INDEX('Combined B-Piece P&amp;I CF'!$BN:$CN,0,MATCH($B117,'Combined B-Piece P&amp;I CF'!$BN$7:$CN$7,0)))</f>
        <v>0</v>
      </c>
      <c r="GC117" s="100">
        <f>SUMIF('Combined B-Piece P&amp;I CF'!$A:$A,GC$6,INDEX('Combined B-Piece P&amp;I CF'!$BN:$CN,0,MATCH($B117,'Combined B-Piece P&amp;I CF'!$BN$7:$CN$7,0)))</f>
        <v>0</v>
      </c>
      <c r="GD117" s="100">
        <f>SUMIF('Combined B-Piece P&amp;I CF'!$A:$A,GD$6,INDEX('Combined B-Piece P&amp;I CF'!$BN:$CN,0,MATCH($B117,'Combined B-Piece P&amp;I CF'!$BN$7:$CN$7,0)))</f>
        <v>0</v>
      </c>
      <c r="GE117" s="100">
        <f>SUMIF('Combined B-Piece P&amp;I CF'!$A:$A,GE$6,INDEX('Combined B-Piece P&amp;I CF'!$BN:$CN,0,MATCH($B117,'Combined B-Piece P&amp;I CF'!$BN$7:$CN$7,0)))</f>
        <v>0</v>
      </c>
      <c r="GF117" s="100">
        <f>SUMIF('Combined B-Piece P&amp;I CF'!$A:$A,GF$6,INDEX('Combined B-Piece P&amp;I CF'!$BN:$CN,0,MATCH($B117,'Combined B-Piece P&amp;I CF'!$BN$7:$CN$7,0)))</f>
        <v>9048089.3912726417</v>
      </c>
      <c r="GG117" s="100">
        <f>SUMIF('Combined B-Piece P&amp;I CF'!$A:$A,GG$6,INDEX('Combined B-Piece P&amp;I CF'!$BN:$CN,0,MATCH($B117,'Combined B-Piece P&amp;I CF'!$BN$7:$CN$7,0)))</f>
        <v>0</v>
      </c>
      <c r="GH117" s="100">
        <f>SUMIF('Combined B-Piece P&amp;I CF'!$A:$A,GH$6,INDEX('Combined B-Piece P&amp;I CF'!$BN:$CN,0,MATCH($B117,'Combined B-Piece P&amp;I CF'!$BN$7:$CN$7,0)))</f>
        <v>0</v>
      </c>
      <c r="GI117" s="100">
        <f>SUMIF('Combined B-Piece P&amp;I CF'!$A:$A,GI$6,INDEX('Combined B-Piece P&amp;I CF'!$BN:$CN,0,MATCH($B117,'Combined B-Piece P&amp;I CF'!$BN$7:$CN$7,0)))</f>
        <v>0</v>
      </c>
      <c r="GJ117" s="100">
        <f>SUMIF('Combined B-Piece P&amp;I CF'!$A:$A,GJ$6,INDEX('Combined B-Piece P&amp;I CF'!$BN:$CN,0,MATCH($B117,'Combined B-Piece P&amp;I CF'!$BN$7:$CN$7,0)))</f>
        <v>0</v>
      </c>
      <c r="GK117" s="100">
        <f>SUMIF('Combined B-Piece P&amp;I CF'!$A:$A,GK$6,INDEX('Combined B-Piece P&amp;I CF'!$BN:$CN,0,MATCH($B117,'Combined B-Piece P&amp;I CF'!$BN$7:$CN$7,0)))</f>
        <v>0</v>
      </c>
      <c r="GL117" s="100">
        <f>SUMIF('Combined B-Piece P&amp;I CF'!$A:$A,GL$6,INDEX('Combined B-Piece P&amp;I CF'!$BN:$CN,0,MATCH($B117,'Combined B-Piece P&amp;I CF'!$BN$7:$CN$7,0)))</f>
        <v>0</v>
      </c>
      <c r="GM117" s="100">
        <f>SUMIF('Combined B-Piece P&amp;I CF'!$A:$A,GM$6,INDEX('Combined B-Piece P&amp;I CF'!$BN:$CN,0,MATCH($B117,'Combined B-Piece P&amp;I CF'!$BN$7:$CN$7,0)))</f>
        <v>0</v>
      </c>
      <c r="GN117" s="100">
        <f>SUMIF('Combined B-Piece P&amp;I CF'!$A:$A,GN$6,INDEX('Combined B-Piece P&amp;I CF'!$BN:$CN,0,MATCH($B117,'Combined B-Piece P&amp;I CF'!$BN$7:$CN$7,0)))</f>
        <v>0</v>
      </c>
      <c r="GO117" s="100">
        <f>SUMIF('Combined B-Piece P&amp;I CF'!$A:$A,GO$6,INDEX('Combined B-Piece P&amp;I CF'!$BN:$CN,0,MATCH($B117,'Combined B-Piece P&amp;I CF'!$BN$7:$CN$7,0)))</f>
        <v>0</v>
      </c>
      <c r="GP117" s="100">
        <f>SUMIF('Combined B-Piece P&amp;I CF'!$A:$A,GP$6,INDEX('Combined B-Piece P&amp;I CF'!$BN:$CN,0,MATCH($B117,'Combined B-Piece P&amp;I CF'!$BN$7:$CN$7,0)))</f>
        <v>0</v>
      </c>
      <c r="GQ117" s="100">
        <f>SUMIF('Combined B-Piece P&amp;I CF'!$A:$A,GQ$6,INDEX('Combined B-Piece P&amp;I CF'!$BN:$CN,0,MATCH($B117,'Combined B-Piece P&amp;I CF'!$BN$7:$CN$7,0)))</f>
        <v>0</v>
      </c>
      <c r="GR117" s="100">
        <f>SUMIF('Combined B-Piece P&amp;I CF'!$A:$A,GR$6,INDEX('Combined B-Piece P&amp;I CF'!$BN:$CN,0,MATCH($B117,'Combined B-Piece P&amp;I CF'!$BN$7:$CN$7,0)))</f>
        <v>0</v>
      </c>
      <c r="GS117" s="100">
        <f>SUMIF('Combined B-Piece P&amp;I CF'!$A:$A,GS$6,INDEX('Combined B-Piece P&amp;I CF'!$BN:$CN,0,MATCH($B117,'Combined B-Piece P&amp;I CF'!$BN$7:$CN$7,0)))</f>
        <v>0</v>
      </c>
      <c r="GU117" s="85">
        <f t="shared" si="216"/>
        <v>0</v>
      </c>
      <c r="GV117" s="85">
        <f t="shared" si="216"/>
        <v>0</v>
      </c>
      <c r="GW117" s="85">
        <f t="shared" si="216"/>
        <v>0</v>
      </c>
      <c r="GX117" s="85">
        <f t="shared" si="216"/>
        <v>0</v>
      </c>
      <c r="GY117" s="85">
        <f t="shared" si="216"/>
        <v>0</v>
      </c>
      <c r="GZ117" s="85">
        <f t="shared" si="216"/>
        <v>0</v>
      </c>
      <c r="HA117" s="85">
        <f t="shared" si="216"/>
        <v>0</v>
      </c>
      <c r="HB117" s="85">
        <f t="shared" si="216"/>
        <v>0</v>
      </c>
      <c r="HC117" s="85">
        <f t="shared" si="216"/>
        <v>5311884.7300000004</v>
      </c>
      <c r="HD117" s="85">
        <f t="shared" si="216"/>
        <v>0</v>
      </c>
      <c r="HE117" s="85">
        <f t="shared" si="216"/>
        <v>0</v>
      </c>
      <c r="HF117" s="85">
        <f t="shared" si="216"/>
        <v>28751498.050986405</v>
      </c>
      <c r="HG117" s="85">
        <f t="shared" si="216"/>
        <v>8653824.0112787634</v>
      </c>
      <c r="HH117" s="85">
        <f t="shared" si="216"/>
        <v>12639411.32314251</v>
      </c>
      <c r="HI117" s="85">
        <f t="shared" si="216"/>
        <v>9048089.3912726417</v>
      </c>
      <c r="HJ117" s="85">
        <f t="shared" si="216"/>
        <v>0</v>
      </c>
      <c r="HK117" s="85">
        <f t="shared" si="215"/>
        <v>64404707.506680317</v>
      </c>
    </row>
    <row r="118" spans="1:219" hidden="1" outlineLevel="1" x14ac:dyDescent="0.75">
      <c r="A118" s="112" t="str">
        <f t="shared" si="213"/>
        <v>UBSCM 2019-C16 B-Piece Cashflow</v>
      </c>
      <c r="B118" s="112" t="str">
        <f t="shared" si="213"/>
        <v>UBSCM 2019-C16</v>
      </c>
      <c r="C118" s="104"/>
      <c r="D118" s="87"/>
      <c r="E118" s="88"/>
      <c r="F118" s="85"/>
      <c r="G118" s="85"/>
      <c r="H118" s="86"/>
      <c r="I118" s="95"/>
      <c r="K118" s="100">
        <f>SUMIF('Combined B-Piece P&amp;I CF'!$A:$A,K$6,INDEX('Combined B-Piece P&amp;I CF'!$BN:$CN,0,MATCH($B118,'Combined B-Piece P&amp;I CF'!$BN$7:$CN$7,0)))</f>
        <v>0</v>
      </c>
      <c r="L118" s="100">
        <f>SUMIF('Combined B-Piece P&amp;I CF'!$A:$A,L$6,INDEX('Combined B-Piece P&amp;I CF'!$BN:$CN,0,MATCH($B118,'Combined B-Piece P&amp;I CF'!$BN$7:$CN$7,0)))</f>
        <v>0</v>
      </c>
      <c r="M118" s="100">
        <f>SUMIF('Combined B-Piece P&amp;I CF'!$A:$A,M$6,INDEX('Combined B-Piece P&amp;I CF'!$BN:$CN,0,MATCH($B118,'Combined B-Piece P&amp;I CF'!$BN$7:$CN$7,0)))</f>
        <v>0</v>
      </c>
      <c r="N118" s="100">
        <f>SUMIF('Combined B-Piece P&amp;I CF'!$A:$A,N$6,INDEX('Combined B-Piece P&amp;I CF'!$BN:$CN,0,MATCH($B118,'Combined B-Piece P&amp;I CF'!$BN$7:$CN$7,0)))</f>
        <v>0</v>
      </c>
      <c r="O118" s="100">
        <f>SUMIF('Combined B-Piece P&amp;I CF'!$A:$A,O$6,INDEX('Combined B-Piece P&amp;I CF'!$BN:$CN,0,MATCH($B118,'Combined B-Piece P&amp;I CF'!$BN$7:$CN$7,0)))</f>
        <v>0</v>
      </c>
      <c r="P118" s="100">
        <f>SUMIF('Combined B-Piece P&amp;I CF'!$A:$A,P$6,INDEX('Combined B-Piece P&amp;I CF'!$BN:$CN,0,MATCH($B118,'Combined B-Piece P&amp;I CF'!$BN$7:$CN$7,0)))</f>
        <v>0</v>
      </c>
      <c r="Q118" s="100">
        <f>SUMIF('Combined B-Piece P&amp;I CF'!$A:$A,Q$6,INDEX('Combined B-Piece P&amp;I CF'!$BN:$CN,0,MATCH($B118,'Combined B-Piece P&amp;I CF'!$BN$7:$CN$7,0)))</f>
        <v>0</v>
      </c>
      <c r="R118" s="100">
        <f>SUMIF('Combined B-Piece P&amp;I CF'!$A:$A,R$6,INDEX('Combined B-Piece P&amp;I CF'!$BN:$CN,0,MATCH($B118,'Combined B-Piece P&amp;I CF'!$BN$7:$CN$7,0)))</f>
        <v>0</v>
      </c>
      <c r="S118" s="100">
        <f>SUMIF('Combined B-Piece P&amp;I CF'!$A:$A,S$6,INDEX('Combined B-Piece P&amp;I CF'!$BN:$CN,0,MATCH($B118,'Combined B-Piece P&amp;I CF'!$BN$7:$CN$7,0)))</f>
        <v>0</v>
      </c>
      <c r="T118" s="100">
        <f>SUMIF('Combined B-Piece P&amp;I CF'!$A:$A,T$6,INDEX('Combined B-Piece P&amp;I CF'!$BN:$CN,0,MATCH($B118,'Combined B-Piece P&amp;I CF'!$BN$7:$CN$7,0)))</f>
        <v>0</v>
      </c>
      <c r="U118" s="100">
        <f>SUMIF('Combined B-Piece P&amp;I CF'!$A:$A,U$6,INDEX('Combined B-Piece P&amp;I CF'!$BN:$CN,0,MATCH($B118,'Combined B-Piece P&amp;I CF'!$BN$7:$CN$7,0)))</f>
        <v>0</v>
      </c>
      <c r="V118" s="100">
        <f>SUMIF('Combined B-Piece P&amp;I CF'!$A:$A,V$6,INDEX('Combined B-Piece P&amp;I CF'!$BN:$CN,0,MATCH($B118,'Combined B-Piece P&amp;I CF'!$BN$7:$CN$7,0)))</f>
        <v>0</v>
      </c>
      <c r="W118" s="100">
        <f>SUMIF('Combined B-Piece P&amp;I CF'!$A:$A,W$6,INDEX('Combined B-Piece P&amp;I CF'!$BN:$CN,0,MATCH($B118,'Combined B-Piece P&amp;I CF'!$BN$7:$CN$7,0)))</f>
        <v>0</v>
      </c>
      <c r="X118" s="100">
        <f>SUMIF('Combined B-Piece P&amp;I CF'!$A:$A,X$6,INDEX('Combined B-Piece P&amp;I CF'!$BN:$CN,0,MATCH($B118,'Combined B-Piece P&amp;I CF'!$BN$7:$CN$7,0)))</f>
        <v>0</v>
      </c>
      <c r="Y118" s="100">
        <f>SUMIF('Combined B-Piece P&amp;I CF'!$A:$A,Y$6,INDEX('Combined B-Piece P&amp;I CF'!$BN:$CN,0,MATCH($B118,'Combined B-Piece P&amp;I CF'!$BN$7:$CN$7,0)))</f>
        <v>0</v>
      </c>
      <c r="Z118" s="100">
        <f>SUMIF('Combined B-Piece P&amp;I CF'!$A:$A,Z$6,INDEX('Combined B-Piece P&amp;I CF'!$BN:$CN,0,MATCH($B118,'Combined B-Piece P&amp;I CF'!$BN$7:$CN$7,0)))</f>
        <v>0</v>
      </c>
      <c r="AA118" s="100">
        <f>SUMIF('Combined B-Piece P&amp;I CF'!$A:$A,AA$6,INDEX('Combined B-Piece P&amp;I CF'!$BN:$CN,0,MATCH($B118,'Combined B-Piece P&amp;I CF'!$BN$7:$CN$7,0)))</f>
        <v>0</v>
      </c>
      <c r="AB118" s="100">
        <f>SUMIF('Combined B-Piece P&amp;I CF'!$A:$A,AB$6,INDEX('Combined B-Piece P&amp;I CF'!$BN:$CN,0,MATCH($B118,'Combined B-Piece P&amp;I CF'!$BN$7:$CN$7,0)))</f>
        <v>0</v>
      </c>
      <c r="AC118" s="100">
        <f>SUMIF('Combined B-Piece P&amp;I CF'!$A:$A,AC$6,INDEX('Combined B-Piece P&amp;I CF'!$BN:$CN,0,MATCH($B118,'Combined B-Piece P&amp;I CF'!$BN$7:$CN$7,0)))</f>
        <v>0</v>
      </c>
      <c r="AD118" s="100">
        <f>SUMIF('Combined B-Piece P&amp;I CF'!$A:$A,AD$6,INDEX('Combined B-Piece P&amp;I CF'!$BN:$CN,0,MATCH($B118,'Combined B-Piece P&amp;I CF'!$BN$7:$CN$7,0)))</f>
        <v>0</v>
      </c>
      <c r="AE118" s="100">
        <f>SUMIF('Combined B-Piece P&amp;I CF'!$A:$A,AE$6,INDEX('Combined B-Piece P&amp;I CF'!$BN:$CN,0,MATCH($B118,'Combined B-Piece P&amp;I CF'!$BN$7:$CN$7,0)))</f>
        <v>0</v>
      </c>
      <c r="AF118" s="100">
        <f>SUMIF('Combined B-Piece P&amp;I CF'!$A:$A,AF$6,INDEX('Combined B-Piece P&amp;I CF'!$BN:$CN,0,MATCH($B118,'Combined B-Piece P&amp;I CF'!$BN$7:$CN$7,0)))</f>
        <v>0</v>
      </c>
      <c r="AG118" s="100">
        <f>SUMIF('Combined B-Piece P&amp;I CF'!$A:$A,AG$6,INDEX('Combined B-Piece P&amp;I CF'!$BN:$CN,0,MATCH($B118,'Combined B-Piece P&amp;I CF'!$BN$7:$CN$7,0)))</f>
        <v>0</v>
      </c>
      <c r="AH118" s="100">
        <f>SUMIF('Combined B-Piece P&amp;I CF'!$A:$A,AH$6,INDEX('Combined B-Piece P&amp;I CF'!$BN:$CN,0,MATCH($B118,'Combined B-Piece P&amp;I CF'!$BN$7:$CN$7,0)))</f>
        <v>0</v>
      </c>
      <c r="AI118" s="100">
        <f>SUMIF('Combined B-Piece P&amp;I CF'!$A:$A,AI$6,INDEX('Combined B-Piece P&amp;I CF'!$BN:$CN,0,MATCH($B118,'Combined B-Piece P&amp;I CF'!$BN$7:$CN$7,0)))</f>
        <v>0</v>
      </c>
      <c r="AJ118" s="100">
        <f>SUMIF('Combined B-Piece P&amp;I CF'!$A:$A,AJ$6,INDEX('Combined B-Piece P&amp;I CF'!$BN:$CN,0,MATCH($B118,'Combined B-Piece P&amp;I CF'!$BN$7:$CN$7,0)))</f>
        <v>0</v>
      </c>
      <c r="AK118" s="100">
        <f>SUMIF('Combined B-Piece P&amp;I CF'!$A:$A,AK$6,INDEX('Combined B-Piece P&amp;I CF'!$BN:$CN,0,MATCH($B118,'Combined B-Piece P&amp;I CF'!$BN$7:$CN$7,0)))</f>
        <v>0</v>
      </c>
      <c r="AL118" s="100">
        <f>SUMIF('Combined B-Piece P&amp;I CF'!$A:$A,AL$6,INDEX('Combined B-Piece P&amp;I CF'!$BN:$CN,0,MATCH($B118,'Combined B-Piece P&amp;I CF'!$BN$7:$CN$7,0)))</f>
        <v>0</v>
      </c>
      <c r="AM118" s="100">
        <f>SUMIF('Combined B-Piece P&amp;I CF'!$A:$A,AM$6,INDEX('Combined B-Piece P&amp;I CF'!$BN:$CN,0,MATCH($B118,'Combined B-Piece P&amp;I CF'!$BN$7:$CN$7,0)))</f>
        <v>0</v>
      </c>
      <c r="AN118" s="100">
        <f>SUMIF('Combined B-Piece P&amp;I CF'!$A:$A,AN$6,INDEX('Combined B-Piece P&amp;I CF'!$BN:$CN,0,MATCH($B118,'Combined B-Piece P&amp;I CF'!$BN$7:$CN$7,0)))</f>
        <v>0</v>
      </c>
      <c r="AO118" s="100">
        <f>SUMIF('Combined B-Piece P&amp;I CF'!$A:$A,AO$6,INDEX('Combined B-Piece P&amp;I CF'!$BN:$CN,0,MATCH($B118,'Combined B-Piece P&amp;I CF'!$BN$7:$CN$7,0)))</f>
        <v>0</v>
      </c>
      <c r="AP118" s="100">
        <f>SUMIF('Combined B-Piece P&amp;I CF'!$A:$A,AP$6,INDEX('Combined B-Piece P&amp;I CF'!$BN:$CN,0,MATCH($B118,'Combined B-Piece P&amp;I CF'!$BN$7:$CN$7,0)))</f>
        <v>0</v>
      </c>
      <c r="AQ118" s="100">
        <f>SUMIF('Combined B-Piece P&amp;I CF'!$A:$A,AQ$6,INDEX('Combined B-Piece P&amp;I CF'!$BN:$CN,0,MATCH($B118,'Combined B-Piece P&amp;I CF'!$BN$7:$CN$7,0)))</f>
        <v>0</v>
      </c>
      <c r="AR118" s="100">
        <f>SUMIF('Combined B-Piece P&amp;I CF'!$A:$A,AR$6,INDEX('Combined B-Piece P&amp;I CF'!$BN:$CN,0,MATCH($B118,'Combined B-Piece P&amp;I CF'!$BN$7:$CN$7,0)))</f>
        <v>0</v>
      </c>
      <c r="AS118" s="100">
        <f>SUMIF('Combined B-Piece P&amp;I CF'!$A:$A,AS$6,INDEX('Combined B-Piece P&amp;I CF'!$BN:$CN,0,MATCH($B118,'Combined B-Piece P&amp;I CF'!$BN$7:$CN$7,0)))</f>
        <v>0</v>
      </c>
      <c r="AT118" s="100">
        <f>SUMIF('Combined B-Piece P&amp;I CF'!$A:$A,AT$6,INDEX('Combined B-Piece P&amp;I CF'!$BN:$CN,0,MATCH($B118,'Combined B-Piece P&amp;I CF'!$BN$7:$CN$7,0)))</f>
        <v>0</v>
      </c>
      <c r="AU118" s="100">
        <f>SUMIF('Combined B-Piece P&amp;I CF'!$A:$A,AU$6,INDEX('Combined B-Piece P&amp;I CF'!$BN:$CN,0,MATCH($B118,'Combined B-Piece P&amp;I CF'!$BN$7:$CN$7,0)))</f>
        <v>0</v>
      </c>
      <c r="AV118" s="100">
        <f>SUMIF('Combined B-Piece P&amp;I CF'!$A:$A,AV$6,INDEX('Combined B-Piece P&amp;I CF'!$BN:$CN,0,MATCH($B118,'Combined B-Piece P&amp;I CF'!$BN$7:$CN$7,0)))</f>
        <v>0</v>
      </c>
      <c r="AW118" s="100">
        <f>SUMIF('Combined B-Piece P&amp;I CF'!$A:$A,AW$6,INDEX('Combined B-Piece P&amp;I CF'!$BN:$CN,0,MATCH($B118,'Combined B-Piece P&amp;I CF'!$BN$7:$CN$7,0)))</f>
        <v>0</v>
      </c>
      <c r="AX118" s="100">
        <f>SUMIF('Combined B-Piece P&amp;I CF'!$A:$A,AX$6,INDEX('Combined B-Piece P&amp;I CF'!$BN:$CN,0,MATCH($B118,'Combined B-Piece P&amp;I CF'!$BN$7:$CN$7,0)))</f>
        <v>0</v>
      </c>
      <c r="AY118" s="100">
        <f>SUMIF('Combined B-Piece P&amp;I CF'!$A:$A,AY$6,INDEX('Combined B-Piece P&amp;I CF'!$BN:$CN,0,MATCH($B118,'Combined B-Piece P&amp;I CF'!$BN$7:$CN$7,0)))</f>
        <v>0</v>
      </c>
      <c r="AZ118" s="100">
        <f>SUMIF('Combined B-Piece P&amp;I CF'!$A:$A,AZ$6,INDEX('Combined B-Piece P&amp;I CF'!$BN:$CN,0,MATCH($B118,'Combined B-Piece P&amp;I CF'!$BN$7:$CN$7,0)))</f>
        <v>0</v>
      </c>
      <c r="BA118" s="100">
        <f>SUMIF('Combined B-Piece P&amp;I CF'!$A:$A,BA$6,INDEX('Combined B-Piece P&amp;I CF'!$BN:$CN,0,MATCH($B118,'Combined B-Piece P&amp;I CF'!$BN$7:$CN$7,0)))</f>
        <v>0</v>
      </c>
      <c r="BB118" s="100">
        <f>SUMIF('Combined B-Piece P&amp;I CF'!$A:$A,BB$6,INDEX('Combined B-Piece P&amp;I CF'!$BN:$CN,0,MATCH($B118,'Combined B-Piece P&amp;I CF'!$BN$7:$CN$7,0)))</f>
        <v>0</v>
      </c>
      <c r="BC118" s="100">
        <f>SUMIF('Combined B-Piece P&amp;I CF'!$A:$A,BC$6,INDEX('Combined B-Piece P&amp;I CF'!$BN:$CN,0,MATCH($B118,'Combined B-Piece P&amp;I CF'!$BN$7:$CN$7,0)))</f>
        <v>0</v>
      </c>
      <c r="BD118" s="100">
        <f>SUMIF('Combined B-Piece P&amp;I CF'!$A:$A,BD$6,INDEX('Combined B-Piece P&amp;I CF'!$BN:$CN,0,MATCH($B118,'Combined B-Piece P&amp;I CF'!$BN$7:$CN$7,0)))</f>
        <v>0</v>
      </c>
      <c r="BE118" s="100">
        <f>SUMIF('Combined B-Piece P&amp;I CF'!$A:$A,BE$6,INDEX('Combined B-Piece P&amp;I CF'!$BN:$CN,0,MATCH($B118,'Combined B-Piece P&amp;I CF'!$BN$7:$CN$7,0)))</f>
        <v>0</v>
      </c>
      <c r="BF118" s="100">
        <f>SUMIF('Combined B-Piece P&amp;I CF'!$A:$A,BF$6,INDEX('Combined B-Piece P&amp;I CF'!$BN:$CN,0,MATCH($B118,'Combined B-Piece P&amp;I CF'!$BN$7:$CN$7,0)))</f>
        <v>0</v>
      </c>
      <c r="BG118" s="100">
        <f>SUMIF('Combined B-Piece P&amp;I CF'!$A:$A,BG$6,INDEX('Combined B-Piece P&amp;I CF'!$BN:$CN,0,MATCH($B118,'Combined B-Piece P&amp;I CF'!$BN$7:$CN$7,0)))</f>
        <v>0</v>
      </c>
      <c r="BH118" s="100">
        <f>SUMIF('Combined B-Piece P&amp;I CF'!$A:$A,BH$6,INDEX('Combined B-Piece P&amp;I CF'!$BN:$CN,0,MATCH($B118,'Combined B-Piece P&amp;I CF'!$BN$7:$CN$7,0)))</f>
        <v>0</v>
      </c>
      <c r="BI118" s="100">
        <f>SUMIF('Combined B-Piece P&amp;I CF'!$A:$A,BI$6,INDEX('Combined B-Piece P&amp;I CF'!$BN:$CN,0,MATCH($B118,'Combined B-Piece P&amp;I CF'!$BN$7:$CN$7,0)))</f>
        <v>0</v>
      </c>
      <c r="BJ118" s="100">
        <f>SUMIF('Combined B-Piece P&amp;I CF'!$A:$A,BJ$6,INDEX('Combined B-Piece P&amp;I CF'!$BN:$CN,0,MATCH($B118,'Combined B-Piece P&amp;I CF'!$BN$7:$CN$7,0)))</f>
        <v>0</v>
      </c>
      <c r="BK118" s="100">
        <f>SUMIF('Combined B-Piece P&amp;I CF'!$A:$A,BK$6,INDEX('Combined B-Piece P&amp;I CF'!$BN:$CN,0,MATCH($B118,'Combined B-Piece P&amp;I CF'!$BN$7:$CN$7,0)))</f>
        <v>0</v>
      </c>
      <c r="BL118" s="100">
        <f>SUMIF('Combined B-Piece P&amp;I CF'!$A:$A,BL$6,INDEX('Combined B-Piece P&amp;I CF'!$BN:$CN,0,MATCH($B118,'Combined B-Piece P&amp;I CF'!$BN$7:$CN$7,0)))</f>
        <v>0</v>
      </c>
      <c r="BM118" s="100">
        <f>SUMIF('Combined B-Piece P&amp;I CF'!$A:$A,BM$6,INDEX('Combined B-Piece P&amp;I CF'!$BN:$CN,0,MATCH($B118,'Combined B-Piece P&amp;I CF'!$BN$7:$CN$7,0)))</f>
        <v>0</v>
      </c>
      <c r="BN118" s="100">
        <f>SUMIF('Combined B-Piece P&amp;I CF'!$A:$A,BN$6,INDEX('Combined B-Piece P&amp;I CF'!$BN:$CN,0,MATCH($B118,'Combined B-Piece P&amp;I CF'!$BN$7:$CN$7,0)))</f>
        <v>0</v>
      </c>
      <c r="BO118" s="100">
        <f>SUMIF('Combined B-Piece P&amp;I CF'!$A:$A,BO$6,INDEX('Combined B-Piece P&amp;I CF'!$BN:$CN,0,MATCH($B118,'Combined B-Piece P&amp;I CF'!$BN$7:$CN$7,0)))</f>
        <v>0</v>
      </c>
      <c r="BP118" s="100">
        <f>SUMIF('Combined B-Piece P&amp;I CF'!$A:$A,BP$6,INDEX('Combined B-Piece P&amp;I CF'!$BN:$CN,0,MATCH($B118,'Combined B-Piece P&amp;I CF'!$BN$7:$CN$7,0)))</f>
        <v>0</v>
      </c>
      <c r="BQ118" s="100">
        <f>SUMIF('Combined B-Piece P&amp;I CF'!$A:$A,BQ$6,INDEX('Combined B-Piece P&amp;I CF'!$BN:$CN,0,MATCH($B118,'Combined B-Piece P&amp;I CF'!$BN$7:$CN$7,0)))</f>
        <v>0</v>
      </c>
      <c r="BR118" s="100">
        <f>SUMIF('Combined B-Piece P&amp;I CF'!$A:$A,BR$6,INDEX('Combined B-Piece P&amp;I CF'!$BN:$CN,0,MATCH($B118,'Combined B-Piece P&amp;I CF'!$BN$7:$CN$7,0)))</f>
        <v>0</v>
      </c>
      <c r="BS118" s="100">
        <f>SUMIF('Combined B-Piece P&amp;I CF'!$A:$A,BS$6,INDEX('Combined B-Piece P&amp;I CF'!$BN:$CN,0,MATCH($B118,'Combined B-Piece P&amp;I CF'!$BN$7:$CN$7,0)))</f>
        <v>0</v>
      </c>
      <c r="BT118" s="100">
        <f>SUMIF('Combined B-Piece P&amp;I CF'!$A:$A,BT$6,INDEX('Combined B-Piece P&amp;I CF'!$BN:$CN,0,MATCH($B118,'Combined B-Piece P&amp;I CF'!$BN$7:$CN$7,0)))</f>
        <v>0</v>
      </c>
      <c r="BU118" s="100">
        <f>SUMIF('Combined B-Piece P&amp;I CF'!$A:$A,BU$6,INDEX('Combined B-Piece P&amp;I CF'!$BN:$CN,0,MATCH($B118,'Combined B-Piece P&amp;I CF'!$BN$7:$CN$7,0)))</f>
        <v>0</v>
      </c>
      <c r="BV118" s="100">
        <f>SUMIF('Combined B-Piece P&amp;I CF'!$A:$A,BV$6,INDEX('Combined B-Piece P&amp;I CF'!$BN:$CN,0,MATCH($B118,'Combined B-Piece P&amp;I CF'!$BN$7:$CN$7,0)))</f>
        <v>0</v>
      </c>
      <c r="BW118" s="100">
        <f>SUMIF('Combined B-Piece P&amp;I CF'!$A:$A,BW$6,INDEX('Combined B-Piece P&amp;I CF'!$BN:$CN,0,MATCH($B118,'Combined B-Piece P&amp;I CF'!$BN$7:$CN$7,0)))</f>
        <v>0</v>
      </c>
      <c r="BX118" s="100">
        <f>SUMIF('Combined B-Piece P&amp;I CF'!$A:$A,BX$6,INDEX('Combined B-Piece P&amp;I CF'!$BN:$CN,0,MATCH($B118,'Combined B-Piece P&amp;I CF'!$BN$7:$CN$7,0)))</f>
        <v>0</v>
      </c>
      <c r="BY118" s="100">
        <f>SUMIF('Combined B-Piece P&amp;I CF'!$A:$A,BY$6,INDEX('Combined B-Piece P&amp;I CF'!$BN:$CN,0,MATCH($B118,'Combined B-Piece P&amp;I CF'!$BN$7:$CN$7,0)))</f>
        <v>0</v>
      </c>
      <c r="BZ118" s="100">
        <f>SUMIF('Combined B-Piece P&amp;I CF'!$A:$A,BZ$6,INDEX('Combined B-Piece P&amp;I CF'!$BN:$CN,0,MATCH($B118,'Combined B-Piece P&amp;I CF'!$BN$7:$CN$7,0)))</f>
        <v>0</v>
      </c>
      <c r="CA118" s="100">
        <f>SUMIF('Combined B-Piece P&amp;I CF'!$A:$A,CA$6,INDEX('Combined B-Piece P&amp;I CF'!$BN:$CN,0,MATCH($B118,'Combined B-Piece P&amp;I CF'!$BN$7:$CN$7,0)))</f>
        <v>0</v>
      </c>
      <c r="CB118" s="100">
        <f>SUMIF('Combined B-Piece P&amp;I CF'!$A:$A,CB$6,INDEX('Combined B-Piece P&amp;I CF'!$BN:$CN,0,MATCH($B118,'Combined B-Piece P&amp;I CF'!$BN$7:$CN$7,0)))</f>
        <v>0</v>
      </c>
      <c r="CC118" s="100">
        <f>SUMIF('Combined B-Piece P&amp;I CF'!$A:$A,CC$6,INDEX('Combined B-Piece P&amp;I CF'!$BN:$CN,0,MATCH($B118,'Combined B-Piece P&amp;I CF'!$BN$7:$CN$7,0)))</f>
        <v>0</v>
      </c>
      <c r="CD118" s="100">
        <f>SUMIF('Combined B-Piece P&amp;I CF'!$A:$A,CD$6,INDEX('Combined B-Piece P&amp;I CF'!$BN:$CN,0,MATCH($B118,'Combined B-Piece P&amp;I CF'!$BN$7:$CN$7,0)))</f>
        <v>0</v>
      </c>
      <c r="CE118" s="100">
        <f>SUMIF('Combined B-Piece P&amp;I CF'!$A:$A,CE$6,INDEX('Combined B-Piece P&amp;I CF'!$BN:$CN,0,MATCH($B118,'Combined B-Piece P&amp;I CF'!$BN$7:$CN$7,0)))</f>
        <v>0</v>
      </c>
      <c r="CF118" s="100">
        <f>SUMIF('Combined B-Piece P&amp;I CF'!$A:$A,CF$6,INDEX('Combined B-Piece P&amp;I CF'!$BN:$CN,0,MATCH($B118,'Combined B-Piece P&amp;I CF'!$BN$7:$CN$7,0)))</f>
        <v>0</v>
      </c>
      <c r="CG118" s="100">
        <f>SUMIF('Combined B-Piece P&amp;I CF'!$A:$A,CG$6,INDEX('Combined B-Piece P&amp;I CF'!$BN:$CN,0,MATCH($B118,'Combined B-Piece P&amp;I CF'!$BN$7:$CN$7,0)))</f>
        <v>0</v>
      </c>
      <c r="CH118" s="100">
        <f>SUMIF('Combined B-Piece P&amp;I CF'!$A:$A,CH$6,INDEX('Combined B-Piece P&amp;I CF'!$BN:$CN,0,MATCH($B118,'Combined B-Piece P&amp;I CF'!$BN$7:$CN$7,0)))</f>
        <v>0</v>
      </c>
      <c r="CI118" s="100">
        <f>SUMIF('Combined B-Piece P&amp;I CF'!$A:$A,CI$6,INDEX('Combined B-Piece P&amp;I CF'!$BN:$CN,0,MATCH($B118,'Combined B-Piece P&amp;I CF'!$BN$7:$CN$7,0)))</f>
        <v>0</v>
      </c>
      <c r="CJ118" s="100">
        <f>SUMIF('Combined B-Piece P&amp;I CF'!$A:$A,CJ$6,INDEX('Combined B-Piece P&amp;I CF'!$BN:$CN,0,MATCH($B118,'Combined B-Piece P&amp;I CF'!$BN$7:$CN$7,0)))</f>
        <v>0</v>
      </c>
      <c r="CK118" s="100">
        <f>SUMIF('Combined B-Piece P&amp;I CF'!$A:$A,CK$6,INDEX('Combined B-Piece P&amp;I CF'!$BN:$CN,0,MATCH($B118,'Combined B-Piece P&amp;I CF'!$BN$7:$CN$7,0)))</f>
        <v>0</v>
      </c>
      <c r="CL118" s="100">
        <f>SUMIF('Combined B-Piece P&amp;I CF'!$A:$A,CL$6,INDEX('Combined B-Piece P&amp;I CF'!$BN:$CN,0,MATCH($B118,'Combined B-Piece P&amp;I CF'!$BN$7:$CN$7,0)))</f>
        <v>0</v>
      </c>
      <c r="CM118" s="100">
        <f>SUMIF('Combined B-Piece P&amp;I CF'!$A:$A,CM$6,INDEX('Combined B-Piece P&amp;I CF'!$BN:$CN,0,MATCH($B118,'Combined B-Piece P&amp;I CF'!$BN$7:$CN$7,0)))</f>
        <v>0</v>
      </c>
      <c r="CN118" s="100">
        <f>SUMIF('Combined B-Piece P&amp;I CF'!$A:$A,CN$6,INDEX('Combined B-Piece P&amp;I CF'!$BN:$CN,0,MATCH($B118,'Combined B-Piece P&amp;I CF'!$BN$7:$CN$7,0)))</f>
        <v>0</v>
      </c>
      <c r="CO118" s="100">
        <f>SUMIF('Combined B-Piece P&amp;I CF'!$A:$A,CO$6,INDEX('Combined B-Piece P&amp;I CF'!$BN:$CN,0,MATCH($B118,'Combined B-Piece P&amp;I CF'!$BN$7:$CN$7,0)))</f>
        <v>0</v>
      </c>
      <c r="CP118" s="100">
        <f>SUMIF('Combined B-Piece P&amp;I CF'!$A:$A,CP$6,INDEX('Combined B-Piece P&amp;I CF'!$BN:$CN,0,MATCH($B118,'Combined B-Piece P&amp;I CF'!$BN$7:$CN$7,0)))</f>
        <v>0</v>
      </c>
      <c r="CQ118" s="100">
        <f>SUMIF('Combined B-Piece P&amp;I CF'!$A:$A,CQ$6,INDEX('Combined B-Piece P&amp;I CF'!$BN:$CN,0,MATCH($B118,'Combined B-Piece P&amp;I CF'!$BN$7:$CN$7,0)))</f>
        <v>0</v>
      </c>
      <c r="CR118" s="100">
        <f>SUMIF('Combined B-Piece P&amp;I CF'!$A:$A,CR$6,INDEX('Combined B-Piece P&amp;I CF'!$BN:$CN,0,MATCH($B118,'Combined B-Piece P&amp;I CF'!$BN$7:$CN$7,0)))</f>
        <v>0</v>
      </c>
      <c r="CS118" s="100">
        <f>SUMIF('Combined B-Piece P&amp;I CF'!$A:$A,CS$6,INDEX('Combined B-Piece P&amp;I CF'!$BN:$CN,0,MATCH($B118,'Combined B-Piece P&amp;I CF'!$BN$7:$CN$7,0)))</f>
        <v>0</v>
      </c>
      <c r="CT118" s="100">
        <f>SUMIF('Combined B-Piece P&amp;I CF'!$A:$A,CT$6,INDEX('Combined B-Piece P&amp;I CF'!$BN:$CN,0,MATCH($B118,'Combined B-Piece P&amp;I CF'!$BN$7:$CN$7,0)))</f>
        <v>0</v>
      </c>
      <c r="CU118" s="100">
        <f>SUMIF('Combined B-Piece P&amp;I CF'!$A:$A,CU$6,INDEX('Combined B-Piece P&amp;I CF'!$BN:$CN,0,MATCH($B118,'Combined B-Piece P&amp;I CF'!$BN$7:$CN$7,0)))</f>
        <v>0</v>
      </c>
      <c r="CV118" s="100">
        <f>SUMIF('Combined B-Piece P&amp;I CF'!$A:$A,CV$6,INDEX('Combined B-Piece P&amp;I CF'!$BN:$CN,0,MATCH($B118,'Combined B-Piece P&amp;I CF'!$BN$7:$CN$7,0)))</f>
        <v>0</v>
      </c>
      <c r="CW118" s="100">
        <f>SUMIF('Combined B-Piece P&amp;I CF'!$A:$A,CW$6,INDEX('Combined B-Piece P&amp;I CF'!$BN:$CN,0,MATCH($B118,'Combined B-Piece P&amp;I CF'!$BN$7:$CN$7,0)))</f>
        <v>0</v>
      </c>
      <c r="CX118" s="100">
        <f>SUMIF('Combined B-Piece P&amp;I CF'!$A:$A,CX$6,INDEX('Combined B-Piece P&amp;I CF'!$BN:$CN,0,MATCH($B118,'Combined B-Piece P&amp;I CF'!$BN$7:$CN$7,0)))</f>
        <v>0</v>
      </c>
      <c r="CY118" s="100">
        <f>SUMIF('Combined B-Piece P&amp;I CF'!$A:$A,CY$6,INDEX('Combined B-Piece P&amp;I CF'!$BN:$CN,0,MATCH($B118,'Combined B-Piece P&amp;I CF'!$BN$7:$CN$7,0)))</f>
        <v>0</v>
      </c>
      <c r="CZ118" s="100">
        <f>SUMIF('Combined B-Piece P&amp;I CF'!$A:$A,CZ$6,INDEX('Combined B-Piece P&amp;I CF'!$BN:$CN,0,MATCH($B118,'Combined B-Piece P&amp;I CF'!$BN$7:$CN$7,0)))</f>
        <v>0</v>
      </c>
      <c r="DA118" s="100">
        <f>SUMIF('Combined B-Piece P&amp;I CF'!$A:$A,DA$6,INDEX('Combined B-Piece P&amp;I CF'!$BN:$CN,0,MATCH($B118,'Combined B-Piece P&amp;I CF'!$BN$7:$CN$7,0)))</f>
        <v>0</v>
      </c>
      <c r="DB118" s="100">
        <f>SUMIF('Combined B-Piece P&amp;I CF'!$A:$A,DB$6,INDEX('Combined B-Piece P&amp;I CF'!$BN:$CN,0,MATCH($B118,'Combined B-Piece P&amp;I CF'!$BN$7:$CN$7,0)))</f>
        <v>0</v>
      </c>
      <c r="DC118" s="100">
        <f>SUMIF('Combined B-Piece P&amp;I CF'!$A:$A,DC$6,INDEX('Combined B-Piece P&amp;I CF'!$BN:$CN,0,MATCH($B118,'Combined B-Piece P&amp;I CF'!$BN$7:$CN$7,0)))</f>
        <v>0</v>
      </c>
      <c r="DD118" s="100">
        <f>SUMIF('Combined B-Piece P&amp;I CF'!$A:$A,DD$6,INDEX('Combined B-Piece P&amp;I CF'!$BN:$CN,0,MATCH($B118,'Combined B-Piece P&amp;I CF'!$BN$7:$CN$7,0)))</f>
        <v>0</v>
      </c>
      <c r="DE118" s="100">
        <f>SUMIF('Combined B-Piece P&amp;I CF'!$A:$A,DE$6,INDEX('Combined B-Piece P&amp;I CF'!$BN:$CN,0,MATCH($B118,'Combined B-Piece P&amp;I CF'!$BN$7:$CN$7,0)))</f>
        <v>0</v>
      </c>
      <c r="DF118" s="100">
        <f>SUMIF('Combined B-Piece P&amp;I CF'!$A:$A,DF$6,INDEX('Combined B-Piece P&amp;I CF'!$BN:$CN,0,MATCH($B118,'Combined B-Piece P&amp;I CF'!$BN$7:$CN$7,0)))</f>
        <v>0</v>
      </c>
      <c r="DG118" s="100">
        <f>SUMIF('Combined B-Piece P&amp;I CF'!$A:$A,DG$6,INDEX('Combined B-Piece P&amp;I CF'!$BN:$CN,0,MATCH($B118,'Combined B-Piece P&amp;I CF'!$BN$7:$CN$7,0)))</f>
        <v>0</v>
      </c>
      <c r="DH118" s="100">
        <f>SUMIF('Combined B-Piece P&amp;I CF'!$A:$A,DH$6,INDEX('Combined B-Piece P&amp;I CF'!$BN:$CN,0,MATCH($B118,'Combined B-Piece P&amp;I CF'!$BN$7:$CN$7,0)))</f>
        <v>0</v>
      </c>
      <c r="DI118" s="100">
        <f>SUMIF('Combined B-Piece P&amp;I CF'!$A:$A,DI$6,INDEX('Combined B-Piece P&amp;I CF'!$BN:$CN,0,MATCH($B118,'Combined B-Piece P&amp;I CF'!$BN$7:$CN$7,0)))</f>
        <v>0</v>
      </c>
      <c r="DJ118" s="100">
        <f>SUMIF('Combined B-Piece P&amp;I CF'!$A:$A,DJ$6,INDEX('Combined B-Piece P&amp;I CF'!$BN:$CN,0,MATCH($B118,'Combined B-Piece P&amp;I CF'!$BN$7:$CN$7,0)))</f>
        <v>0</v>
      </c>
      <c r="DK118" s="100">
        <f>SUMIF('Combined B-Piece P&amp;I CF'!$A:$A,DK$6,INDEX('Combined B-Piece P&amp;I CF'!$BN:$CN,0,MATCH($B118,'Combined B-Piece P&amp;I CF'!$BN$7:$CN$7,0)))</f>
        <v>110.1</v>
      </c>
      <c r="DL118" s="100">
        <f>SUMIF('Combined B-Piece P&amp;I CF'!$A:$A,DL$6,INDEX('Combined B-Piece P&amp;I CF'!$BN:$CN,0,MATCH($B118,'Combined B-Piece P&amp;I CF'!$BN$7:$CN$7,0)))</f>
        <v>0</v>
      </c>
      <c r="DM118" s="100">
        <f>SUMIF('Combined B-Piece P&amp;I CF'!$A:$A,DM$6,INDEX('Combined B-Piece P&amp;I CF'!$BN:$CN,0,MATCH($B118,'Combined B-Piece P&amp;I CF'!$BN$7:$CN$7,0)))</f>
        <v>0</v>
      </c>
      <c r="DN118" s="100">
        <f>SUMIF('Combined B-Piece P&amp;I CF'!$A:$A,DN$6,INDEX('Combined B-Piece P&amp;I CF'!$BN:$CN,0,MATCH($B118,'Combined B-Piece P&amp;I CF'!$BN$7:$CN$7,0)))</f>
        <v>1985637.08</v>
      </c>
      <c r="DO118" s="100">
        <f>SUMIF('Combined B-Piece P&amp;I CF'!$A:$A,DO$6,INDEX('Combined B-Piece P&amp;I CF'!$BN:$CN,0,MATCH($B118,'Combined B-Piece P&amp;I CF'!$BN$7:$CN$7,0)))</f>
        <v>0</v>
      </c>
      <c r="DP118" s="100">
        <f>SUMIF('Combined B-Piece P&amp;I CF'!$A:$A,DP$6,INDEX('Combined B-Piece P&amp;I CF'!$BN:$CN,0,MATCH($B118,'Combined B-Piece P&amp;I CF'!$BN$7:$CN$7,0)))</f>
        <v>688532.56</v>
      </c>
      <c r="DQ118" s="100">
        <f>SUMIF('Combined B-Piece P&amp;I CF'!$A:$A,DQ$6,INDEX('Combined B-Piece P&amp;I CF'!$BN:$CN,0,MATCH($B118,'Combined B-Piece P&amp;I CF'!$BN$7:$CN$7,0)))</f>
        <v>293970.18</v>
      </c>
      <c r="DR118" s="100">
        <f>SUMIF('Combined B-Piece P&amp;I CF'!$A:$A,DR$6,INDEX('Combined B-Piece P&amp;I CF'!$BN:$CN,0,MATCH($B118,'Combined B-Piece P&amp;I CF'!$BN$7:$CN$7,0)))</f>
        <v>6410.88</v>
      </c>
      <c r="DS118" s="100">
        <f>SUMIF('Combined B-Piece P&amp;I CF'!$A:$A,DS$6,INDEX('Combined B-Piece P&amp;I CF'!$BN:$CN,0,MATCH($B118,'Combined B-Piece P&amp;I CF'!$BN$7:$CN$7,0)))</f>
        <v>-237206.43</v>
      </c>
      <c r="DT118" s="100">
        <f>SUMIF('Combined B-Piece P&amp;I CF'!$A:$A,DT$6,INDEX('Combined B-Piece P&amp;I CF'!$BN:$CN,0,MATCH($B118,'Combined B-Piece P&amp;I CF'!$BN$7:$CN$7,0)))</f>
        <v>0</v>
      </c>
      <c r="DU118" s="100">
        <f>SUMIF('Combined B-Piece P&amp;I CF'!$A:$A,DU$6,INDEX('Combined B-Piece P&amp;I CF'!$BN:$CN,0,MATCH($B118,'Combined B-Piece P&amp;I CF'!$BN$7:$CN$7,0)))</f>
        <v>0</v>
      </c>
      <c r="DV118" s="100">
        <f>SUMIF('Combined B-Piece P&amp;I CF'!$A:$A,DV$6,INDEX('Combined B-Piece P&amp;I CF'!$BN:$CN,0,MATCH($B118,'Combined B-Piece P&amp;I CF'!$BN$7:$CN$7,0)))</f>
        <v>0</v>
      </c>
      <c r="DW118" s="100">
        <f>SUMIF('Combined B-Piece P&amp;I CF'!$A:$A,DW$6,INDEX('Combined B-Piece P&amp;I CF'!$BN:$CN,0,MATCH($B118,'Combined B-Piece P&amp;I CF'!$BN$7:$CN$7,0)))</f>
        <v>0</v>
      </c>
      <c r="DX118" s="100">
        <f>SUMIF('Combined B-Piece P&amp;I CF'!$A:$A,DX$6,INDEX('Combined B-Piece P&amp;I CF'!$BN:$CN,0,MATCH($B118,'Combined B-Piece P&amp;I CF'!$BN$7:$CN$7,0)))</f>
        <v>0</v>
      </c>
      <c r="DY118" s="100">
        <f>SUMIF('Combined B-Piece P&amp;I CF'!$A:$A,DY$6,INDEX('Combined B-Piece P&amp;I CF'!$BN:$CN,0,MATCH($B118,'Combined B-Piece P&amp;I CF'!$BN$7:$CN$7,0)))</f>
        <v>0</v>
      </c>
      <c r="DZ118" s="100">
        <f>SUMIF('Combined B-Piece P&amp;I CF'!$A:$A,DZ$6,INDEX('Combined B-Piece P&amp;I CF'!$BN:$CN,0,MATCH($B118,'Combined B-Piece P&amp;I CF'!$BN$7:$CN$7,0)))</f>
        <v>0</v>
      </c>
      <c r="EA118" s="100">
        <f>SUMIF('Combined B-Piece P&amp;I CF'!$A:$A,EA$6,INDEX('Combined B-Piece P&amp;I CF'!$BN:$CN,0,MATCH($B118,'Combined B-Piece P&amp;I CF'!$BN$7:$CN$7,0)))</f>
        <v>0</v>
      </c>
      <c r="EB118" s="100">
        <f>SUMIF('Combined B-Piece P&amp;I CF'!$A:$A,EB$6,INDEX('Combined B-Piece P&amp;I CF'!$BN:$CN,0,MATCH($B118,'Combined B-Piece P&amp;I CF'!$BN$7:$CN$7,0)))</f>
        <v>0</v>
      </c>
      <c r="EC118" s="100">
        <f>SUMIF('Combined B-Piece P&amp;I CF'!$A:$A,EC$6,INDEX('Combined B-Piece P&amp;I CF'!$BN:$CN,0,MATCH($B118,'Combined B-Piece P&amp;I CF'!$BN$7:$CN$7,0)))</f>
        <v>0</v>
      </c>
      <c r="ED118" s="100">
        <f>SUMIF('Combined B-Piece P&amp;I CF'!$A:$A,ED$6,INDEX('Combined B-Piece P&amp;I CF'!$BN:$CN,0,MATCH($B118,'Combined B-Piece P&amp;I CF'!$BN$7:$CN$7,0)))</f>
        <v>0</v>
      </c>
      <c r="EE118" s="100">
        <f>SUMIF('Combined B-Piece P&amp;I CF'!$A:$A,EE$6,INDEX('Combined B-Piece P&amp;I CF'!$BN:$CN,0,MATCH($B118,'Combined B-Piece P&amp;I CF'!$BN$7:$CN$7,0)))</f>
        <v>0</v>
      </c>
      <c r="EF118" s="100">
        <f>SUMIF('Combined B-Piece P&amp;I CF'!$A:$A,EF$6,INDEX('Combined B-Piece P&amp;I CF'!$BN:$CN,0,MATCH($B118,'Combined B-Piece P&amp;I CF'!$BN$7:$CN$7,0)))</f>
        <v>0</v>
      </c>
      <c r="EG118" s="100">
        <f>SUMIF('Combined B-Piece P&amp;I CF'!$A:$A,EG$6,INDEX('Combined B-Piece P&amp;I CF'!$BN:$CN,0,MATCH($B118,'Combined B-Piece P&amp;I CF'!$BN$7:$CN$7,0)))</f>
        <v>0</v>
      </c>
      <c r="EH118" s="100">
        <f>SUMIF('Combined B-Piece P&amp;I CF'!$A:$A,EH$6,INDEX('Combined B-Piece P&amp;I CF'!$BN:$CN,0,MATCH($B118,'Combined B-Piece P&amp;I CF'!$BN$7:$CN$7,0)))</f>
        <v>0</v>
      </c>
      <c r="EI118" s="100">
        <f>SUMIF('Combined B-Piece P&amp;I CF'!$A:$A,EI$6,INDEX('Combined B-Piece P&amp;I CF'!$BN:$CN,0,MATCH($B118,'Combined B-Piece P&amp;I CF'!$BN$7:$CN$7,0)))</f>
        <v>0</v>
      </c>
      <c r="EJ118" s="100">
        <f>SUMIF('Combined B-Piece P&amp;I CF'!$A:$A,EJ$6,INDEX('Combined B-Piece P&amp;I CF'!$BN:$CN,0,MATCH($B118,'Combined B-Piece P&amp;I CF'!$BN$7:$CN$7,0)))</f>
        <v>0</v>
      </c>
      <c r="EK118" s="100">
        <f>SUMIF('Combined B-Piece P&amp;I CF'!$A:$A,EK$6,INDEX('Combined B-Piece P&amp;I CF'!$BN:$CN,0,MATCH($B118,'Combined B-Piece P&amp;I CF'!$BN$7:$CN$7,0)))</f>
        <v>0</v>
      </c>
      <c r="EL118" s="100">
        <f>SUMIF('Combined B-Piece P&amp;I CF'!$A:$A,EL$6,INDEX('Combined B-Piece P&amp;I CF'!$BN:$CN,0,MATCH($B118,'Combined B-Piece P&amp;I CF'!$BN$7:$CN$7,0)))</f>
        <v>0</v>
      </c>
      <c r="EM118" s="100">
        <f>SUMIF('Combined B-Piece P&amp;I CF'!$A:$A,EM$6,INDEX('Combined B-Piece P&amp;I CF'!$BN:$CN,0,MATCH($B118,'Combined B-Piece P&amp;I CF'!$BN$7:$CN$7,0)))</f>
        <v>0</v>
      </c>
      <c r="EN118" s="100">
        <f>SUMIF('Combined B-Piece P&amp;I CF'!$A:$A,EN$6,INDEX('Combined B-Piece P&amp;I CF'!$BN:$CN,0,MATCH($B118,'Combined B-Piece P&amp;I CF'!$BN$7:$CN$7,0)))</f>
        <v>0</v>
      </c>
      <c r="EO118" s="100">
        <f>SUMIF('Combined B-Piece P&amp;I CF'!$A:$A,EO$6,INDEX('Combined B-Piece P&amp;I CF'!$BN:$CN,0,MATCH($B118,'Combined B-Piece P&amp;I CF'!$BN$7:$CN$7,0)))</f>
        <v>0</v>
      </c>
      <c r="EP118" s="100">
        <f>SUMIF('Combined B-Piece P&amp;I CF'!$A:$A,EP$6,INDEX('Combined B-Piece P&amp;I CF'!$BN:$CN,0,MATCH($B118,'Combined B-Piece P&amp;I CF'!$BN$7:$CN$7,0)))</f>
        <v>0</v>
      </c>
      <c r="EQ118" s="100">
        <f>SUMIF('Combined B-Piece P&amp;I CF'!$A:$A,EQ$6,INDEX('Combined B-Piece P&amp;I CF'!$BN:$CN,0,MATCH($B118,'Combined B-Piece P&amp;I CF'!$BN$7:$CN$7,0)))</f>
        <v>0</v>
      </c>
      <c r="ER118" s="100">
        <f>SUMIF('Combined B-Piece P&amp;I CF'!$A:$A,ER$6,INDEX('Combined B-Piece P&amp;I CF'!$BN:$CN,0,MATCH($B118,'Combined B-Piece P&amp;I CF'!$BN$7:$CN$7,0)))</f>
        <v>0</v>
      </c>
      <c r="ES118" s="100">
        <f>SUMIF('Combined B-Piece P&amp;I CF'!$A:$A,ES$6,INDEX('Combined B-Piece P&amp;I CF'!$BN:$CN,0,MATCH($B118,'Combined B-Piece P&amp;I CF'!$BN$7:$CN$7,0)))</f>
        <v>0</v>
      </c>
      <c r="ET118" s="100">
        <f>SUMIF('Combined B-Piece P&amp;I CF'!$A:$A,ET$6,INDEX('Combined B-Piece P&amp;I CF'!$BN:$CN,0,MATCH($B118,'Combined B-Piece P&amp;I CF'!$BN$7:$CN$7,0)))</f>
        <v>0</v>
      </c>
      <c r="EU118" s="100">
        <f>SUMIF('Combined B-Piece P&amp;I CF'!$A:$A,EU$6,INDEX('Combined B-Piece P&amp;I CF'!$BN:$CN,0,MATCH($B118,'Combined B-Piece P&amp;I CF'!$BN$7:$CN$7,0)))</f>
        <v>6320349.8425019979</v>
      </c>
      <c r="EV118" s="100">
        <f>SUMIF('Combined B-Piece P&amp;I CF'!$A:$A,EV$6,INDEX('Combined B-Piece P&amp;I CF'!$BN:$CN,0,MATCH($B118,'Combined B-Piece P&amp;I CF'!$BN$7:$CN$7,0)))</f>
        <v>0</v>
      </c>
      <c r="EW118" s="100">
        <f>SUMIF('Combined B-Piece P&amp;I CF'!$A:$A,EW$6,INDEX('Combined B-Piece P&amp;I CF'!$BN:$CN,0,MATCH($B118,'Combined B-Piece P&amp;I CF'!$BN$7:$CN$7,0)))</f>
        <v>0</v>
      </c>
      <c r="EX118" s="100">
        <f>SUMIF('Combined B-Piece P&amp;I CF'!$A:$A,EX$6,INDEX('Combined B-Piece P&amp;I CF'!$BN:$CN,0,MATCH($B118,'Combined B-Piece P&amp;I CF'!$BN$7:$CN$7,0)))</f>
        <v>0</v>
      </c>
      <c r="EY118" s="100">
        <f>SUMIF('Combined B-Piece P&amp;I CF'!$A:$A,EY$6,INDEX('Combined B-Piece P&amp;I CF'!$BN:$CN,0,MATCH($B118,'Combined B-Piece P&amp;I CF'!$BN$7:$CN$7,0)))</f>
        <v>0</v>
      </c>
      <c r="EZ118" s="100">
        <f>SUMIF('Combined B-Piece P&amp;I CF'!$A:$A,EZ$6,INDEX('Combined B-Piece P&amp;I CF'!$BN:$CN,0,MATCH($B118,'Combined B-Piece P&amp;I CF'!$BN$7:$CN$7,0)))</f>
        <v>0</v>
      </c>
      <c r="FA118" s="100">
        <f>SUMIF('Combined B-Piece P&amp;I CF'!$A:$A,FA$6,INDEX('Combined B-Piece P&amp;I CF'!$BN:$CN,0,MATCH($B118,'Combined B-Piece P&amp;I CF'!$BN$7:$CN$7,0)))</f>
        <v>38977151.206565008</v>
      </c>
      <c r="FB118" s="100">
        <f>SUMIF('Combined B-Piece P&amp;I CF'!$A:$A,FB$6,INDEX('Combined B-Piece P&amp;I CF'!$BN:$CN,0,MATCH($B118,'Combined B-Piece P&amp;I CF'!$BN$7:$CN$7,0)))</f>
        <v>0</v>
      </c>
      <c r="FC118" s="100">
        <f>SUMIF('Combined B-Piece P&amp;I CF'!$A:$A,FC$6,INDEX('Combined B-Piece P&amp;I CF'!$BN:$CN,0,MATCH($B118,'Combined B-Piece P&amp;I CF'!$BN$7:$CN$7,0)))</f>
        <v>0</v>
      </c>
      <c r="FD118" s="100">
        <f>SUMIF('Combined B-Piece P&amp;I CF'!$A:$A,FD$6,INDEX('Combined B-Piece P&amp;I CF'!$BN:$CN,0,MATCH($B118,'Combined B-Piece P&amp;I CF'!$BN$7:$CN$7,0)))</f>
        <v>0</v>
      </c>
      <c r="FE118" s="100">
        <f>SUMIF('Combined B-Piece P&amp;I CF'!$A:$A,FE$6,INDEX('Combined B-Piece P&amp;I CF'!$BN:$CN,0,MATCH($B118,'Combined B-Piece P&amp;I CF'!$BN$7:$CN$7,0)))</f>
        <v>0</v>
      </c>
      <c r="FF118" s="100">
        <f>SUMIF('Combined B-Piece P&amp;I CF'!$A:$A,FF$6,INDEX('Combined B-Piece P&amp;I CF'!$BN:$CN,0,MATCH($B118,'Combined B-Piece P&amp;I CF'!$BN$7:$CN$7,0)))</f>
        <v>0</v>
      </c>
      <c r="FG118" s="100">
        <f>SUMIF('Combined B-Piece P&amp;I CF'!$A:$A,FG$6,INDEX('Combined B-Piece P&amp;I CF'!$BN:$CN,0,MATCH($B118,'Combined B-Piece P&amp;I CF'!$BN$7:$CN$7,0)))</f>
        <v>0</v>
      </c>
      <c r="FH118" s="100">
        <f>SUMIF('Combined B-Piece P&amp;I CF'!$A:$A,FH$6,INDEX('Combined B-Piece P&amp;I CF'!$BN:$CN,0,MATCH($B118,'Combined B-Piece P&amp;I CF'!$BN$7:$CN$7,0)))</f>
        <v>0</v>
      </c>
      <c r="FI118" s="100">
        <f>SUMIF('Combined B-Piece P&amp;I CF'!$A:$A,FI$6,INDEX('Combined B-Piece P&amp;I CF'!$BN:$CN,0,MATCH($B118,'Combined B-Piece P&amp;I CF'!$BN$7:$CN$7,0)))</f>
        <v>0</v>
      </c>
      <c r="FJ118" s="100">
        <f>SUMIF('Combined B-Piece P&amp;I CF'!$A:$A,FJ$6,INDEX('Combined B-Piece P&amp;I CF'!$BN:$CN,0,MATCH($B118,'Combined B-Piece P&amp;I CF'!$BN$7:$CN$7,0)))</f>
        <v>0</v>
      </c>
      <c r="FK118" s="100">
        <f>SUMIF('Combined B-Piece P&amp;I CF'!$A:$A,FK$6,INDEX('Combined B-Piece P&amp;I CF'!$BN:$CN,0,MATCH($B118,'Combined B-Piece P&amp;I CF'!$BN$7:$CN$7,0)))</f>
        <v>0</v>
      </c>
      <c r="FL118" s="100">
        <f>SUMIF('Combined B-Piece P&amp;I CF'!$A:$A,FL$6,INDEX('Combined B-Piece P&amp;I CF'!$BN:$CN,0,MATCH($B118,'Combined B-Piece P&amp;I CF'!$BN$7:$CN$7,0)))</f>
        <v>0</v>
      </c>
      <c r="FM118" s="100">
        <f>SUMIF('Combined B-Piece P&amp;I CF'!$A:$A,FM$6,INDEX('Combined B-Piece P&amp;I CF'!$BN:$CN,0,MATCH($B118,'Combined B-Piece P&amp;I CF'!$BN$7:$CN$7,0)))</f>
        <v>0</v>
      </c>
      <c r="FN118" s="100">
        <f>SUMIF('Combined B-Piece P&amp;I CF'!$A:$A,FN$6,INDEX('Combined B-Piece P&amp;I CF'!$BN:$CN,0,MATCH($B118,'Combined B-Piece P&amp;I CF'!$BN$7:$CN$7,0)))</f>
        <v>0</v>
      </c>
      <c r="FO118" s="100">
        <f>SUMIF('Combined B-Piece P&amp;I CF'!$A:$A,FO$6,INDEX('Combined B-Piece P&amp;I CF'!$BN:$CN,0,MATCH($B118,'Combined B-Piece P&amp;I CF'!$BN$7:$CN$7,0)))</f>
        <v>0</v>
      </c>
      <c r="FP118" s="100">
        <f>SUMIF('Combined B-Piece P&amp;I CF'!$A:$A,FP$6,INDEX('Combined B-Piece P&amp;I CF'!$BN:$CN,0,MATCH($B118,'Combined B-Piece P&amp;I CF'!$BN$7:$CN$7,0)))</f>
        <v>0</v>
      </c>
      <c r="FQ118" s="100">
        <f>SUMIF('Combined B-Piece P&amp;I CF'!$A:$A,FQ$6,INDEX('Combined B-Piece P&amp;I CF'!$BN:$CN,0,MATCH($B118,'Combined B-Piece P&amp;I CF'!$BN$7:$CN$7,0)))</f>
        <v>0</v>
      </c>
      <c r="FR118" s="100">
        <f>SUMIF('Combined B-Piece P&amp;I CF'!$A:$A,FR$6,INDEX('Combined B-Piece P&amp;I CF'!$BN:$CN,0,MATCH($B118,'Combined B-Piece P&amp;I CF'!$BN$7:$CN$7,0)))</f>
        <v>0</v>
      </c>
      <c r="FS118" s="100">
        <f>SUMIF('Combined B-Piece P&amp;I CF'!$A:$A,FS$6,INDEX('Combined B-Piece P&amp;I CF'!$BN:$CN,0,MATCH($B118,'Combined B-Piece P&amp;I CF'!$BN$7:$CN$7,0)))</f>
        <v>0</v>
      </c>
      <c r="FT118" s="100">
        <f>SUMIF('Combined B-Piece P&amp;I CF'!$A:$A,FT$6,INDEX('Combined B-Piece P&amp;I CF'!$BN:$CN,0,MATCH($B118,'Combined B-Piece P&amp;I CF'!$BN$7:$CN$7,0)))</f>
        <v>0</v>
      </c>
      <c r="FU118" s="100">
        <f>SUMIF('Combined B-Piece P&amp;I CF'!$A:$A,FU$6,INDEX('Combined B-Piece P&amp;I CF'!$BN:$CN,0,MATCH($B118,'Combined B-Piece P&amp;I CF'!$BN$7:$CN$7,0)))</f>
        <v>516127.80237658299</v>
      </c>
      <c r="FV118" s="100">
        <f>SUMIF('Combined B-Piece P&amp;I CF'!$A:$A,FV$6,INDEX('Combined B-Piece P&amp;I CF'!$BN:$CN,0,MATCH($B118,'Combined B-Piece P&amp;I CF'!$BN$7:$CN$7,0)))</f>
        <v>0</v>
      </c>
      <c r="FW118" s="100">
        <f>SUMIF('Combined B-Piece P&amp;I CF'!$A:$A,FW$6,INDEX('Combined B-Piece P&amp;I CF'!$BN:$CN,0,MATCH($B118,'Combined B-Piece P&amp;I CF'!$BN$7:$CN$7,0)))</f>
        <v>567399.52733229101</v>
      </c>
      <c r="FX118" s="100">
        <f>SUMIF('Combined B-Piece P&amp;I CF'!$A:$A,FX$6,INDEX('Combined B-Piece P&amp;I CF'!$BN:$CN,0,MATCH($B118,'Combined B-Piece P&amp;I CF'!$BN$7:$CN$7,0)))</f>
        <v>7775184.8448016495</v>
      </c>
      <c r="FY118" s="100">
        <f>SUMIF('Combined B-Piece P&amp;I CF'!$A:$A,FY$6,INDEX('Combined B-Piece P&amp;I CF'!$BN:$CN,0,MATCH($B118,'Combined B-Piece P&amp;I CF'!$BN$7:$CN$7,0)))</f>
        <v>0</v>
      </c>
      <c r="FZ118" s="100">
        <f>SUMIF('Combined B-Piece P&amp;I CF'!$A:$A,FZ$6,INDEX('Combined B-Piece P&amp;I CF'!$BN:$CN,0,MATCH($B118,'Combined B-Piece P&amp;I CF'!$BN$7:$CN$7,0)))</f>
        <v>0</v>
      </c>
      <c r="GA118" s="100">
        <f>SUMIF('Combined B-Piece P&amp;I CF'!$A:$A,GA$6,INDEX('Combined B-Piece P&amp;I CF'!$BN:$CN,0,MATCH($B118,'Combined B-Piece P&amp;I CF'!$BN$7:$CN$7,0)))</f>
        <v>0</v>
      </c>
      <c r="GB118" s="100">
        <f>SUMIF('Combined B-Piece P&amp;I CF'!$A:$A,GB$6,INDEX('Combined B-Piece P&amp;I CF'!$BN:$CN,0,MATCH($B118,'Combined B-Piece P&amp;I CF'!$BN$7:$CN$7,0)))</f>
        <v>0</v>
      </c>
      <c r="GC118" s="100">
        <f>SUMIF('Combined B-Piece P&amp;I CF'!$A:$A,GC$6,INDEX('Combined B-Piece P&amp;I CF'!$BN:$CN,0,MATCH($B118,'Combined B-Piece P&amp;I CF'!$BN$7:$CN$7,0)))</f>
        <v>0</v>
      </c>
      <c r="GD118" s="100">
        <f>SUMIF('Combined B-Piece P&amp;I CF'!$A:$A,GD$6,INDEX('Combined B-Piece P&amp;I CF'!$BN:$CN,0,MATCH($B118,'Combined B-Piece P&amp;I CF'!$BN$7:$CN$7,0)))</f>
        <v>0</v>
      </c>
      <c r="GE118" s="100">
        <f>SUMIF('Combined B-Piece P&amp;I CF'!$A:$A,GE$6,INDEX('Combined B-Piece P&amp;I CF'!$BN:$CN,0,MATCH($B118,'Combined B-Piece P&amp;I CF'!$BN$7:$CN$7,0)))</f>
        <v>0</v>
      </c>
      <c r="GF118" s="100">
        <f>SUMIF('Combined B-Piece P&amp;I CF'!$A:$A,GF$6,INDEX('Combined B-Piece P&amp;I CF'!$BN:$CN,0,MATCH($B118,'Combined B-Piece P&amp;I CF'!$BN$7:$CN$7,0)))</f>
        <v>0</v>
      </c>
      <c r="GG118" s="100">
        <f>SUMIF('Combined B-Piece P&amp;I CF'!$A:$A,GG$6,INDEX('Combined B-Piece P&amp;I CF'!$BN:$CN,0,MATCH($B118,'Combined B-Piece P&amp;I CF'!$BN$7:$CN$7,0)))</f>
        <v>0</v>
      </c>
      <c r="GH118" s="100">
        <f>SUMIF('Combined B-Piece P&amp;I CF'!$A:$A,GH$6,INDEX('Combined B-Piece P&amp;I CF'!$BN:$CN,0,MATCH($B118,'Combined B-Piece P&amp;I CF'!$BN$7:$CN$7,0)))</f>
        <v>0</v>
      </c>
      <c r="GI118" s="100">
        <f>SUMIF('Combined B-Piece P&amp;I CF'!$A:$A,GI$6,INDEX('Combined B-Piece P&amp;I CF'!$BN:$CN,0,MATCH($B118,'Combined B-Piece P&amp;I CF'!$BN$7:$CN$7,0)))</f>
        <v>0</v>
      </c>
      <c r="GJ118" s="100">
        <f>SUMIF('Combined B-Piece P&amp;I CF'!$A:$A,GJ$6,INDEX('Combined B-Piece P&amp;I CF'!$BN:$CN,0,MATCH($B118,'Combined B-Piece P&amp;I CF'!$BN$7:$CN$7,0)))</f>
        <v>0</v>
      </c>
      <c r="GK118" s="100">
        <f>SUMIF('Combined B-Piece P&amp;I CF'!$A:$A,GK$6,INDEX('Combined B-Piece P&amp;I CF'!$BN:$CN,0,MATCH($B118,'Combined B-Piece P&amp;I CF'!$BN$7:$CN$7,0)))</f>
        <v>0</v>
      </c>
      <c r="GL118" s="100">
        <f>SUMIF('Combined B-Piece P&amp;I CF'!$A:$A,GL$6,INDEX('Combined B-Piece P&amp;I CF'!$BN:$CN,0,MATCH($B118,'Combined B-Piece P&amp;I CF'!$BN$7:$CN$7,0)))</f>
        <v>0</v>
      </c>
      <c r="GM118" s="100">
        <f>SUMIF('Combined B-Piece P&amp;I CF'!$A:$A,GM$6,INDEX('Combined B-Piece P&amp;I CF'!$BN:$CN,0,MATCH($B118,'Combined B-Piece P&amp;I CF'!$BN$7:$CN$7,0)))</f>
        <v>0</v>
      </c>
      <c r="GN118" s="100">
        <f>SUMIF('Combined B-Piece P&amp;I CF'!$A:$A,GN$6,INDEX('Combined B-Piece P&amp;I CF'!$BN:$CN,0,MATCH($B118,'Combined B-Piece P&amp;I CF'!$BN$7:$CN$7,0)))</f>
        <v>0</v>
      </c>
      <c r="GO118" s="100">
        <f>SUMIF('Combined B-Piece P&amp;I CF'!$A:$A,GO$6,INDEX('Combined B-Piece P&amp;I CF'!$BN:$CN,0,MATCH($B118,'Combined B-Piece P&amp;I CF'!$BN$7:$CN$7,0)))</f>
        <v>0</v>
      </c>
      <c r="GP118" s="100">
        <f>SUMIF('Combined B-Piece P&amp;I CF'!$A:$A,GP$6,INDEX('Combined B-Piece P&amp;I CF'!$BN:$CN,0,MATCH($B118,'Combined B-Piece P&amp;I CF'!$BN$7:$CN$7,0)))</f>
        <v>0</v>
      </c>
      <c r="GQ118" s="100">
        <f>SUMIF('Combined B-Piece P&amp;I CF'!$A:$A,GQ$6,INDEX('Combined B-Piece P&amp;I CF'!$BN:$CN,0,MATCH($B118,'Combined B-Piece P&amp;I CF'!$BN$7:$CN$7,0)))</f>
        <v>0</v>
      </c>
      <c r="GR118" s="100">
        <f>SUMIF('Combined B-Piece P&amp;I CF'!$A:$A,GR$6,INDEX('Combined B-Piece P&amp;I CF'!$BN:$CN,0,MATCH($B118,'Combined B-Piece P&amp;I CF'!$BN$7:$CN$7,0)))</f>
        <v>0</v>
      </c>
      <c r="GS118" s="100">
        <f>SUMIF('Combined B-Piece P&amp;I CF'!$A:$A,GS$6,INDEX('Combined B-Piece P&amp;I CF'!$BN:$CN,0,MATCH($B118,'Combined B-Piece P&amp;I CF'!$BN$7:$CN$7,0)))</f>
        <v>0</v>
      </c>
      <c r="GU118" s="85">
        <f t="shared" si="216"/>
        <v>0</v>
      </c>
      <c r="GV118" s="85">
        <f t="shared" si="216"/>
        <v>0</v>
      </c>
      <c r="GW118" s="85">
        <f t="shared" si="216"/>
        <v>0</v>
      </c>
      <c r="GX118" s="85">
        <f t="shared" si="216"/>
        <v>0</v>
      </c>
      <c r="GY118" s="85">
        <f t="shared" si="216"/>
        <v>0</v>
      </c>
      <c r="GZ118" s="85">
        <f t="shared" si="216"/>
        <v>0</v>
      </c>
      <c r="HA118" s="85">
        <f t="shared" si="216"/>
        <v>0</v>
      </c>
      <c r="HB118" s="85">
        <f t="shared" si="216"/>
        <v>0</v>
      </c>
      <c r="HC118" s="85">
        <f t="shared" si="216"/>
        <v>110.1</v>
      </c>
      <c r="HD118" s="85">
        <f t="shared" si="216"/>
        <v>2737344.27</v>
      </c>
      <c r="HE118" s="85">
        <f t="shared" si="216"/>
        <v>0</v>
      </c>
      <c r="HF118" s="85">
        <f t="shared" si="216"/>
        <v>6320349.8425019979</v>
      </c>
      <c r="HG118" s="85">
        <f t="shared" si="216"/>
        <v>38977151.206565008</v>
      </c>
      <c r="HH118" s="85">
        <f t="shared" si="216"/>
        <v>516127.80237658299</v>
      </c>
      <c r="HI118" s="85">
        <f t="shared" si="216"/>
        <v>8342584.3721339405</v>
      </c>
      <c r="HJ118" s="85">
        <f t="shared" si="216"/>
        <v>0</v>
      </c>
      <c r="HK118" s="85">
        <f t="shared" si="215"/>
        <v>56893667.593577534</v>
      </c>
    </row>
    <row r="119" spans="1:219" hidden="1" outlineLevel="1" x14ac:dyDescent="0.75">
      <c r="A119" s="112" t="str">
        <f t="shared" si="213"/>
        <v>UBSCM 2018-C15 B-Piece Cashflow</v>
      </c>
      <c r="B119" s="112" t="str">
        <f t="shared" si="213"/>
        <v>UBSCM 2018-C15</v>
      </c>
      <c r="C119" s="104"/>
      <c r="D119" s="87"/>
      <c r="E119" s="88"/>
      <c r="F119" s="85"/>
      <c r="G119" s="85"/>
      <c r="H119" s="86"/>
      <c r="I119" s="95"/>
      <c r="K119" s="100">
        <f>SUMIF('Combined B-Piece P&amp;I CF'!$A:$A,K$6,INDEX('Combined B-Piece P&amp;I CF'!$BN:$CN,0,MATCH($B119,'Combined B-Piece P&amp;I CF'!$BN$7:$CN$7,0)))</f>
        <v>0</v>
      </c>
      <c r="L119" s="100">
        <f>SUMIF('Combined B-Piece P&amp;I CF'!$A:$A,L$6,INDEX('Combined B-Piece P&amp;I CF'!$BN:$CN,0,MATCH($B119,'Combined B-Piece P&amp;I CF'!$BN$7:$CN$7,0)))</f>
        <v>0</v>
      </c>
      <c r="M119" s="100">
        <f>SUMIF('Combined B-Piece P&amp;I CF'!$A:$A,M$6,INDEX('Combined B-Piece P&amp;I CF'!$BN:$CN,0,MATCH($B119,'Combined B-Piece P&amp;I CF'!$BN$7:$CN$7,0)))</f>
        <v>0</v>
      </c>
      <c r="N119" s="100">
        <f>SUMIF('Combined B-Piece P&amp;I CF'!$A:$A,N$6,INDEX('Combined B-Piece P&amp;I CF'!$BN:$CN,0,MATCH($B119,'Combined B-Piece P&amp;I CF'!$BN$7:$CN$7,0)))</f>
        <v>0</v>
      </c>
      <c r="O119" s="100">
        <f>SUMIF('Combined B-Piece P&amp;I CF'!$A:$A,O$6,INDEX('Combined B-Piece P&amp;I CF'!$BN:$CN,0,MATCH($B119,'Combined B-Piece P&amp;I CF'!$BN$7:$CN$7,0)))</f>
        <v>0</v>
      </c>
      <c r="P119" s="100">
        <f>SUMIF('Combined B-Piece P&amp;I CF'!$A:$A,P$6,INDEX('Combined B-Piece P&amp;I CF'!$BN:$CN,0,MATCH($B119,'Combined B-Piece P&amp;I CF'!$BN$7:$CN$7,0)))</f>
        <v>0</v>
      </c>
      <c r="Q119" s="100">
        <f>SUMIF('Combined B-Piece P&amp;I CF'!$A:$A,Q$6,INDEX('Combined B-Piece P&amp;I CF'!$BN:$CN,0,MATCH($B119,'Combined B-Piece P&amp;I CF'!$BN$7:$CN$7,0)))</f>
        <v>0</v>
      </c>
      <c r="R119" s="100">
        <f>SUMIF('Combined B-Piece P&amp;I CF'!$A:$A,R$6,INDEX('Combined B-Piece P&amp;I CF'!$BN:$CN,0,MATCH($B119,'Combined B-Piece P&amp;I CF'!$BN$7:$CN$7,0)))</f>
        <v>0</v>
      </c>
      <c r="S119" s="100">
        <f>SUMIF('Combined B-Piece P&amp;I CF'!$A:$A,S$6,INDEX('Combined B-Piece P&amp;I CF'!$BN:$CN,0,MATCH($B119,'Combined B-Piece P&amp;I CF'!$BN$7:$CN$7,0)))</f>
        <v>0</v>
      </c>
      <c r="T119" s="100">
        <f>SUMIF('Combined B-Piece P&amp;I CF'!$A:$A,T$6,INDEX('Combined B-Piece P&amp;I CF'!$BN:$CN,0,MATCH($B119,'Combined B-Piece P&amp;I CF'!$BN$7:$CN$7,0)))</f>
        <v>0</v>
      </c>
      <c r="U119" s="100">
        <f>SUMIF('Combined B-Piece P&amp;I CF'!$A:$A,U$6,INDEX('Combined B-Piece P&amp;I CF'!$BN:$CN,0,MATCH($B119,'Combined B-Piece P&amp;I CF'!$BN$7:$CN$7,0)))</f>
        <v>0</v>
      </c>
      <c r="V119" s="100">
        <f>SUMIF('Combined B-Piece P&amp;I CF'!$A:$A,V$6,INDEX('Combined B-Piece P&amp;I CF'!$BN:$CN,0,MATCH($B119,'Combined B-Piece P&amp;I CF'!$BN$7:$CN$7,0)))</f>
        <v>0</v>
      </c>
      <c r="W119" s="100">
        <f>SUMIF('Combined B-Piece P&amp;I CF'!$A:$A,W$6,INDEX('Combined B-Piece P&amp;I CF'!$BN:$CN,0,MATCH($B119,'Combined B-Piece P&amp;I CF'!$BN$7:$CN$7,0)))</f>
        <v>0</v>
      </c>
      <c r="X119" s="100">
        <f>SUMIF('Combined B-Piece P&amp;I CF'!$A:$A,X$6,INDEX('Combined B-Piece P&amp;I CF'!$BN:$CN,0,MATCH($B119,'Combined B-Piece P&amp;I CF'!$BN$7:$CN$7,0)))</f>
        <v>0</v>
      </c>
      <c r="Y119" s="100">
        <f>SUMIF('Combined B-Piece P&amp;I CF'!$A:$A,Y$6,INDEX('Combined B-Piece P&amp;I CF'!$BN:$CN,0,MATCH($B119,'Combined B-Piece P&amp;I CF'!$BN$7:$CN$7,0)))</f>
        <v>0</v>
      </c>
      <c r="Z119" s="100">
        <f>SUMIF('Combined B-Piece P&amp;I CF'!$A:$A,Z$6,INDEX('Combined B-Piece P&amp;I CF'!$BN:$CN,0,MATCH($B119,'Combined B-Piece P&amp;I CF'!$BN$7:$CN$7,0)))</f>
        <v>0</v>
      </c>
      <c r="AA119" s="100">
        <f>SUMIF('Combined B-Piece P&amp;I CF'!$A:$A,AA$6,INDEX('Combined B-Piece P&amp;I CF'!$BN:$CN,0,MATCH($B119,'Combined B-Piece P&amp;I CF'!$BN$7:$CN$7,0)))</f>
        <v>0</v>
      </c>
      <c r="AB119" s="100">
        <f>SUMIF('Combined B-Piece P&amp;I CF'!$A:$A,AB$6,INDEX('Combined B-Piece P&amp;I CF'!$BN:$CN,0,MATCH($B119,'Combined B-Piece P&amp;I CF'!$BN$7:$CN$7,0)))</f>
        <v>0</v>
      </c>
      <c r="AC119" s="100">
        <f>SUMIF('Combined B-Piece P&amp;I CF'!$A:$A,AC$6,INDEX('Combined B-Piece P&amp;I CF'!$BN:$CN,0,MATCH($B119,'Combined B-Piece P&amp;I CF'!$BN$7:$CN$7,0)))</f>
        <v>0</v>
      </c>
      <c r="AD119" s="100">
        <f>SUMIF('Combined B-Piece P&amp;I CF'!$A:$A,AD$6,INDEX('Combined B-Piece P&amp;I CF'!$BN:$CN,0,MATCH($B119,'Combined B-Piece P&amp;I CF'!$BN$7:$CN$7,0)))</f>
        <v>0</v>
      </c>
      <c r="AE119" s="100">
        <f>SUMIF('Combined B-Piece P&amp;I CF'!$A:$A,AE$6,INDEX('Combined B-Piece P&amp;I CF'!$BN:$CN,0,MATCH($B119,'Combined B-Piece P&amp;I CF'!$BN$7:$CN$7,0)))</f>
        <v>0</v>
      </c>
      <c r="AF119" s="100">
        <f>SUMIF('Combined B-Piece P&amp;I CF'!$A:$A,AF$6,INDEX('Combined B-Piece P&amp;I CF'!$BN:$CN,0,MATCH($B119,'Combined B-Piece P&amp;I CF'!$BN$7:$CN$7,0)))</f>
        <v>0</v>
      </c>
      <c r="AG119" s="100">
        <f>SUMIF('Combined B-Piece P&amp;I CF'!$A:$A,AG$6,INDEX('Combined B-Piece P&amp;I CF'!$BN:$CN,0,MATCH($B119,'Combined B-Piece P&amp;I CF'!$BN$7:$CN$7,0)))</f>
        <v>0</v>
      </c>
      <c r="AH119" s="100">
        <f>SUMIF('Combined B-Piece P&amp;I CF'!$A:$A,AH$6,INDEX('Combined B-Piece P&amp;I CF'!$BN:$CN,0,MATCH($B119,'Combined B-Piece P&amp;I CF'!$BN$7:$CN$7,0)))</f>
        <v>0</v>
      </c>
      <c r="AI119" s="100">
        <f>SUMIF('Combined B-Piece P&amp;I CF'!$A:$A,AI$6,INDEX('Combined B-Piece P&amp;I CF'!$BN:$CN,0,MATCH($B119,'Combined B-Piece P&amp;I CF'!$BN$7:$CN$7,0)))</f>
        <v>0</v>
      </c>
      <c r="AJ119" s="100">
        <f>SUMIF('Combined B-Piece P&amp;I CF'!$A:$A,AJ$6,INDEX('Combined B-Piece P&amp;I CF'!$BN:$CN,0,MATCH($B119,'Combined B-Piece P&amp;I CF'!$BN$7:$CN$7,0)))</f>
        <v>0</v>
      </c>
      <c r="AK119" s="100">
        <f>SUMIF('Combined B-Piece P&amp;I CF'!$A:$A,AK$6,INDEX('Combined B-Piece P&amp;I CF'!$BN:$CN,0,MATCH($B119,'Combined B-Piece P&amp;I CF'!$BN$7:$CN$7,0)))</f>
        <v>0</v>
      </c>
      <c r="AL119" s="100">
        <f>SUMIF('Combined B-Piece P&amp;I CF'!$A:$A,AL$6,INDEX('Combined B-Piece P&amp;I CF'!$BN:$CN,0,MATCH($B119,'Combined B-Piece P&amp;I CF'!$BN$7:$CN$7,0)))</f>
        <v>0</v>
      </c>
      <c r="AM119" s="100">
        <f>SUMIF('Combined B-Piece P&amp;I CF'!$A:$A,AM$6,INDEX('Combined B-Piece P&amp;I CF'!$BN:$CN,0,MATCH($B119,'Combined B-Piece P&amp;I CF'!$BN$7:$CN$7,0)))</f>
        <v>0</v>
      </c>
      <c r="AN119" s="100">
        <f>SUMIF('Combined B-Piece P&amp;I CF'!$A:$A,AN$6,INDEX('Combined B-Piece P&amp;I CF'!$BN:$CN,0,MATCH($B119,'Combined B-Piece P&amp;I CF'!$BN$7:$CN$7,0)))</f>
        <v>0</v>
      </c>
      <c r="AO119" s="100">
        <f>SUMIF('Combined B-Piece P&amp;I CF'!$A:$A,AO$6,INDEX('Combined B-Piece P&amp;I CF'!$BN:$CN,0,MATCH($B119,'Combined B-Piece P&amp;I CF'!$BN$7:$CN$7,0)))</f>
        <v>0</v>
      </c>
      <c r="AP119" s="100">
        <f>SUMIF('Combined B-Piece P&amp;I CF'!$A:$A,AP$6,INDEX('Combined B-Piece P&amp;I CF'!$BN:$CN,0,MATCH($B119,'Combined B-Piece P&amp;I CF'!$BN$7:$CN$7,0)))</f>
        <v>0</v>
      </c>
      <c r="AQ119" s="100">
        <f>SUMIF('Combined B-Piece P&amp;I CF'!$A:$A,AQ$6,INDEX('Combined B-Piece P&amp;I CF'!$BN:$CN,0,MATCH($B119,'Combined B-Piece P&amp;I CF'!$BN$7:$CN$7,0)))</f>
        <v>0</v>
      </c>
      <c r="AR119" s="100">
        <f>SUMIF('Combined B-Piece P&amp;I CF'!$A:$A,AR$6,INDEX('Combined B-Piece P&amp;I CF'!$BN:$CN,0,MATCH($B119,'Combined B-Piece P&amp;I CF'!$BN$7:$CN$7,0)))</f>
        <v>0</v>
      </c>
      <c r="AS119" s="100">
        <f>SUMIF('Combined B-Piece P&amp;I CF'!$A:$A,AS$6,INDEX('Combined B-Piece P&amp;I CF'!$BN:$CN,0,MATCH($B119,'Combined B-Piece P&amp;I CF'!$BN$7:$CN$7,0)))</f>
        <v>0</v>
      </c>
      <c r="AT119" s="100">
        <f>SUMIF('Combined B-Piece P&amp;I CF'!$A:$A,AT$6,INDEX('Combined B-Piece P&amp;I CF'!$BN:$CN,0,MATCH($B119,'Combined B-Piece P&amp;I CF'!$BN$7:$CN$7,0)))</f>
        <v>0</v>
      </c>
      <c r="AU119" s="100">
        <f>SUMIF('Combined B-Piece P&amp;I CF'!$A:$A,AU$6,INDEX('Combined B-Piece P&amp;I CF'!$BN:$CN,0,MATCH($B119,'Combined B-Piece P&amp;I CF'!$BN$7:$CN$7,0)))</f>
        <v>0</v>
      </c>
      <c r="AV119" s="100">
        <f>SUMIF('Combined B-Piece P&amp;I CF'!$A:$A,AV$6,INDEX('Combined B-Piece P&amp;I CF'!$BN:$CN,0,MATCH($B119,'Combined B-Piece P&amp;I CF'!$BN$7:$CN$7,0)))</f>
        <v>0</v>
      </c>
      <c r="AW119" s="100">
        <f>SUMIF('Combined B-Piece P&amp;I CF'!$A:$A,AW$6,INDEX('Combined B-Piece P&amp;I CF'!$BN:$CN,0,MATCH($B119,'Combined B-Piece P&amp;I CF'!$BN$7:$CN$7,0)))</f>
        <v>0</v>
      </c>
      <c r="AX119" s="100">
        <f>SUMIF('Combined B-Piece P&amp;I CF'!$A:$A,AX$6,INDEX('Combined B-Piece P&amp;I CF'!$BN:$CN,0,MATCH($B119,'Combined B-Piece P&amp;I CF'!$BN$7:$CN$7,0)))</f>
        <v>0</v>
      </c>
      <c r="AY119" s="100">
        <f>SUMIF('Combined B-Piece P&amp;I CF'!$A:$A,AY$6,INDEX('Combined B-Piece P&amp;I CF'!$BN:$CN,0,MATCH($B119,'Combined B-Piece P&amp;I CF'!$BN$7:$CN$7,0)))</f>
        <v>0</v>
      </c>
      <c r="AZ119" s="100">
        <f>SUMIF('Combined B-Piece P&amp;I CF'!$A:$A,AZ$6,INDEX('Combined B-Piece P&amp;I CF'!$BN:$CN,0,MATCH($B119,'Combined B-Piece P&amp;I CF'!$BN$7:$CN$7,0)))</f>
        <v>0</v>
      </c>
      <c r="BA119" s="100">
        <f>SUMIF('Combined B-Piece P&amp;I CF'!$A:$A,BA$6,INDEX('Combined B-Piece P&amp;I CF'!$BN:$CN,0,MATCH($B119,'Combined B-Piece P&amp;I CF'!$BN$7:$CN$7,0)))</f>
        <v>0</v>
      </c>
      <c r="BB119" s="100">
        <f>SUMIF('Combined B-Piece P&amp;I CF'!$A:$A,BB$6,INDEX('Combined B-Piece P&amp;I CF'!$BN:$CN,0,MATCH($B119,'Combined B-Piece P&amp;I CF'!$BN$7:$CN$7,0)))</f>
        <v>0</v>
      </c>
      <c r="BC119" s="100">
        <f>SUMIF('Combined B-Piece P&amp;I CF'!$A:$A,BC$6,INDEX('Combined B-Piece P&amp;I CF'!$BN:$CN,0,MATCH($B119,'Combined B-Piece P&amp;I CF'!$BN$7:$CN$7,0)))</f>
        <v>0</v>
      </c>
      <c r="BD119" s="100">
        <f>SUMIF('Combined B-Piece P&amp;I CF'!$A:$A,BD$6,INDEX('Combined B-Piece P&amp;I CF'!$BN:$CN,0,MATCH($B119,'Combined B-Piece P&amp;I CF'!$BN$7:$CN$7,0)))</f>
        <v>0</v>
      </c>
      <c r="BE119" s="100">
        <f>SUMIF('Combined B-Piece P&amp;I CF'!$A:$A,BE$6,INDEX('Combined B-Piece P&amp;I CF'!$BN:$CN,0,MATCH($B119,'Combined B-Piece P&amp;I CF'!$BN$7:$CN$7,0)))</f>
        <v>0</v>
      </c>
      <c r="BF119" s="100">
        <f>SUMIF('Combined B-Piece P&amp;I CF'!$A:$A,BF$6,INDEX('Combined B-Piece P&amp;I CF'!$BN:$CN,0,MATCH($B119,'Combined B-Piece P&amp;I CF'!$BN$7:$CN$7,0)))</f>
        <v>0</v>
      </c>
      <c r="BG119" s="100">
        <f>SUMIF('Combined B-Piece P&amp;I CF'!$A:$A,BG$6,INDEX('Combined B-Piece P&amp;I CF'!$BN:$CN,0,MATCH($B119,'Combined B-Piece P&amp;I CF'!$BN$7:$CN$7,0)))</f>
        <v>0</v>
      </c>
      <c r="BH119" s="100">
        <f>SUMIF('Combined B-Piece P&amp;I CF'!$A:$A,BH$6,INDEX('Combined B-Piece P&amp;I CF'!$BN:$CN,0,MATCH($B119,'Combined B-Piece P&amp;I CF'!$BN$7:$CN$7,0)))</f>
        <v>0</v>
      </c>
      <c r="BI119" s="100">
        <f>SUMIF('Combined B-Piece P&amp;I CF'!$A:$A,BI$6,INDEX('Combined B-Piece P&amp;I CF'!$BN:$CN,0,MATCH($B119,'Combined B-Piece P&amp;I CF'!$BN$7:$CN$7,0)))</f>
        <v>0</v>
      </c>
      <c r="BJ119" s="100">
        <f>SUMIF('Combined B-Piece P&amp;I CF'!$A:$A,BJ$6,INDEX('Combined B-Piece P&amp;I CF'!$BN:$CN,0,MATCH($B119,'Combined B-Piece P&amp;I CF'!$BN$7:$CN$7,0)))</f>
        <v>0</v>
      </c>
      <c r="BK119" s="100">
        <f>SUMIF('Combined B-Piece P&amp;I CF'!$A:$A,BK$6,INDEX('Combined B-Piece P&amp;I CF'!$BN:$CN,0,MATCH($B119,'Combined B-Piece P&amp;I CF'!$BN$7:$CN$7,0)))</f>
        <v>0</v>
      </c>
      <c r="BL119" s="100">
        <f>SUMIF('Combined B-Piece P&amp;I CF'!$A:$A,BL$6,INDEX('Combined B-Piece P&amp;I CF'!$BN:$CN,0,MATCH($B119,'Combined B-Piece P&amp;I CF'!$BN$7:$CN$7,0)))</f>
        <v>0</v>
      </c>
      <c r="BM119" s="100">
        <f>SUMIF('Combined B-Piece P&amp;I CF'!$A:$A,BM$6,INDEX('Combined B-Piece P&amp;I CF'!$BN:$CN,0,MATCH($B119,'Combined B-Piece P&amp;I CF'!$BN$7:$CN$7,0)))</f>
        <v>0</v>
      </c>
      <c r="BN119" s="100">
        <f>SUMIF('Combined B-Piece P&amp;I CF'!$A:$A,BN$6,INDEX('Combined B-Piece P&amp;I CF'!$BN:$CN,0,MATCH($B119,'Combined B-Piece P&amp;I CF'!$BN$7:$CN$7,0)))</f>
        <v>0</v>
      </c>
      <c r="BO119" s="100">
        <f>SUMIF('Combined B-Piece P&amp;I CF'!$A:$A,BO$6,INDEX('Combined B-Piece P&amp;I CF'!$BN:$CN,0,MATCH($B119,'Combined B-Piece P&amp;I CF'!$BN$7:$CN$7,0)))</f>
        <v>0</v>
      </c>
      <c r="BP119" s="100">
        <f>SUMIF('Combined B-Piece P&amp;I CF'!$A:$A,BP$6,INDEX('Combined B-Piece P&amp;I CF'!$BN:$CN,0,MATCH($B119,'Combined B-Piece P&amp;I CF'!$BN$7:$CN$7,0)))</f>
        <v>0</v>
      </c>
      <c r="BQ119" s="100">
        <f>SUMIF('Combined B-Piece P&amp;I CF'!$A:$A,BQ$6,INDEX('Combined B-Piece P&amp;I CF'!$BN:$CN,0,MATCH($B119,'Combined B-Piece P&amp;I CF'!$BN$7:$CN$7,0)))</f>
        <v>0</v>
      </c>
      <c r="BR119" s="100">
        <f>SUMIF('Combined B-Piece P&amp;I CF'!$A:$A,BR$6,INDEX('Combined B-Piece P&amp;I CF'!$BN:$CN,0,MATCH($B119,'Combined B-Piece P&amp;I CF'!$BN$7:$CN$7,0)))</f>
        <v>1382916.72</v>
      </c>
      <c r="BS119" s="100">
        <f>SUMIF('Combined B-Piece P&amp;I CF'!$A:$A,BS$6,INDEX('Combined B-Piece P&amp;I CF'!$BN:$CN,0,MATCH($B119,'Combined B-Piece P&amp;I CF'!$BN$7:$CN$7,0)))</f>
        <v>0</v>
      </c>
      <c r="BT119" s="100">
        <f>SUMIF('Combined B-Piece P&amp;I CF'!$A:$A,BT$6,INDEX('Combined B-Piece P&amp;I CF'!$BN:$CN,0,MATCH($B119,'Combined B-Piece P&amp;I CF'!$BN$7:$CN$7,0)))</f>
        <v>0</v>
      </c>
      <c r="BU119" s="100">
        <f>SUMIF('Combined B-Piece P&amp;I CF'!$A:$A,BU$6,INDEX('Combined B-Piece P&amp;I CF'!$BN:$CN,0,MATCH($B119,'Combined B-Piece P&amp;I CF'!$BN$7:$CN$7,0)))</f>
        <v>0</v>
      </c>
      <c r="BV119" s="100">
        <f>SUMIF('Combined B-Piece P&amp;I CF'!$A:$A,BV$6,INDEX('Combined B-Piece P&amp;I CF'!$BN:$CN,0,MATCH($B119,'Combined B-Piece P&amp;I CF'!$BN$7:$CN$7,0)))</f>
        <v>0</v>
      </c>
      <c r="BW119" s="100">
        <f>SUMIF('Combined B-Piece P&amp;I CF'!$A:$A,BW$6,INDEX('Combined B-Piece P&amp;I CF'!$BN:$CN,0,MATCH($B119,'Combined B-Piece P&amp;I CF'!$BN$7:$CN$7,0)))</f>
        <v>0</v>
      </c>
      <c r="BX119" s="100">
        <f>SUMIF('Combined B-Piece P&amp;I CF'!$A:$A,BX$6,INDEX('Combined B-Piece P&amp;I CF'!$BN:$CN,0,MATCH($B119,'Combined B-Piece P&amp;I CF'!$BN$7:$CN$7,0)))</f>
        <v>0</v>
      </c>
      <c r="BY119" s="100">
        <f>SUMIF('Combined B-Piece P&amp;I CF'!$A:$A,BY$6,INDEX('Combined B-Piece P&amp;I CF'!$BN:$CN,0,MATCH($B119,'Combined B-Piece P&amp;I CF'!$BN$7:$CN$7,0)))</f>
        <v>0</v>
      </c>
      <c r="BZ119" s="100">
        <f>SUMIF('Combined B-Piece P&amp;I CF'!$A:$A,BZ$6,INDEX('Combined B-Piece P&amp;I CF'!$BN:$CN,0,MATCH($B119,'Combined B-Piece P&amp;I CF'!$BN$7:$CN$7,0)))</f>
        <v>0</v>
      </c>
      <c r="CA119" s="100">
        <f>SUMIF('Combined B-Piece P&amp;I CF'!$A:$A,CA$6,INDEX('Combined B-Piece P&amp;I CF'!$BN:$CN,0,MATCH($B119,'Combined B-Piece P&amp;I CF'!$BN$7:$CN$7,0)))</f>
        <v>0</v>
      </c>
      <c r="CB119" s="100">
        <f>SUMIF('Combined B-Piece P&amp;I CF'!$A:$A,CB$6,INDEX('Combined B-Piece P&amp;I CF'!$BN:$CN,0,MATCH($B119,'Combined B-Piece P&amp;I CF'!$BN$7:$CN$7,0)))</f>
        <v>0</v>
      </c>
      <c r="CC119" s="100">
        <f>SUMIF('Combined B-Piece P&amp;I CF'!$A:$A,CC$6,INDEX('Combined B-Piece P&amp;I CF'!$BN:$CN,0,MATCH($B119,'Combined B-Piece P&amp;I CF'!$BN$7:$CN$7,0)))</f>
        <v>0</v>
      </c>
      <c r="CD119" s="100">
        <f>SUMIF('Combined B-Piece P&amp;I CF'!$A:$A,CD$6,INDEX('Combined B-Piece P&amp;I CF'!$BN:$CN,0,MATCH($B119,'Combined B-Piece P&amp;I CF'!$BN$7:$CN$7,0)))</f>
        <v>0</v>
      </c>
      <c r="CE119" s="100">
        <f>SUMIF('Combined B-Piece P&amp;I CF'!$A:$A,CE$6,INDEX('Combined B-Piece P&amp;I CF'!$BN:$CN,0,MATCH($B119,'Combined B-Piece P&amp;I CF'!$BN$7:$CN$7,0)))</f>
        <v>-39814.589999999997</v>
      </c>
      <c r="CF119" s="100">
        <f>SUMIF('Combined B-Piece P&amp;I CF'!$A:$A,CF$6,INDEX('Combined B-Piece P&amp;I CF'!$BN:$CN,0,MATCH($B119,'Combined B-Piece P&amp;I CF'!$BN$7:$CN$7,0)))</f>
        <v>0</v>
      </c>
      <c r="CG119" s="100">
        <f>SUMIF('Combined B-Piece P&amp;I CF'!$A:$A,CG$6,INDEX('Combined B-Piece P&amp;I CF'!$BN:$CN,0,MATCH($B119,'Combined B-Piece P&amp;I CF'!$BN$7:$CN$7,0)))</f>
        <v>0</v>
      </c>
      <c r="CH119" s="100">
        <f>SUMIF('Combined B-Piece P&amp;I CF'!$A:$A,CH$6,INDEX('Combined B-Piece P&amp;I CF'!$BN:$CN,0,MATCH($B119,'Combined B-Piece P&amp;I CF'!$BN$7:$CN$7,0)))</f>
        <v>0</v>
      </c>
      <c r="CI119" s="100">
        <f>SUMIF('Combined B-Piece P&amp;I CF'!$A:$A,CI$6,INDEX('Combined B-Piece P&amp;I CF'!$BN:$CN,0,MATCH($B119,'Combined B-Piece P&amp;I CF'!$BN$7:$CN$7,0)))</f>
        <v>0</v>
      </c>
      <c r="CJ119" s="100">
        <f>SUMIF('Combined B-Piece P&amp;I CF'!$A:$A,CJ$6,INDEX('Combined B-Piece P&amp;I CF'!$BN:$CN,0,MATCH($B119,'Combined B-Piece P&amp;I CF'!$BN$7:$CN$7,0)))</f>
        <v>0</v>
      </c>
      <c r="CK119" s="100">
        <f>SUMIF('Combined B-Piece P&amp;I CF'!$A:$A,CK$6,INDEX('Combined B-Piece P&amp;I CF'!$BN:$CN,0,MATCH($B119,'Combined B-Piece P&amp;I CF'!$BN$7:$CN$7,0)))</f>
        <v>0</v>
      </c>
      <c r="CL119" s="100">
        <f>SUMIF('Combined B-Piece P&amp;I CF'!$A:$A,CL$6,INDEX('Combined B-Piece P&amp;I CF'!$BN:$CN,0,MATCH($B119,'Combined B-Piece P&amp;I CF'!$BN$7:$CN$7,0)))</f>
        <v>0</v>
      </c>
      <c r="CM119" s="100">
        <f>SUMIF('Combined B-Piece P&amp;I CF'!$A:$A,CM$6,INDEX('Combined B-Piece P&amp;I CF'!$BN:$CN,0,MATCH($B119,'Combined B-Piece P&amp;I CF'!$BN$7:$CN$7,0)))</f>
        <v>0</v>
      </c>
      <c r="CN119" s="100">
        <f>SUMIF('Combined B-Piece P&amp;I CF'!$A:$A,CN$6,INDEX('Combined B-Piece P&amp;I CF'!$BN:$CN,0,MATCH($B119,'Combined B-Piece P&amp;I CF'!$BN$7:$CN$7,0)))</f>
        <v>0</v>
      </c>
      <c r="CO119" s="100">
        <f>SUMIF('Combined B-Piece P&amp;I CF'!$A:$A,CO$6,INDEX('Combined B-Piece P&amp;I CF'!$BN:$CN,0,MATCH($B119,'Combined B-Piece P&amp;I CF'!$BN$7:$CN$7,0)))</f>
        <v>0</v>
      </c>
      <c r="CP119" s="100">
        <f>SUMIF('Combined B-Piece P&amp;I CF'!$A:$A,CP$6,INDEX('Combined B-Piece P&amp;I CF'!$BN:$CN,0,MATCH($B119,'Combined B-Piece P&amp;I CF'!$BN$7:$CN$7,0)))</f>
        <v>0</v>
      </c>
      <c r="CQ119" s="100">
        <f>SUMIF('Combined B-Piece P&amp;I CF'!$A:$A,CQ$6,INDEX('Combined B-Piece P&amp;I CF'!$BN:$CN,0,MATCH($B119,'Combined B-Piece P&amp;I CF'!$BN$7:$CN$7,0)))</f>
        <v>0</v>
      </c>
      <c r="CR119" s="100">
        <f>SUMIF('Combined B-Piece P&amp;I CF'!$A:$A,CR$6,INDEX('Combined B-Piece P&amp;I CF'!$BN:$CN,0,MATCH($B119,'Combined B-Piece P&amp;I CF'!$BN$7:$CN$7,0)))</f>
        <v>0</v>
      </c>
      <c r="CS119" s="100">
        <f>SUMIF('Combined B-Piece P&amp;I CF'!$A:$A,CS$6,INDEX('Combined B-Piece P&amp;I CF'!$BN:$CN,0,MATCH($B119,'Combined B-Piece P&amp;I CF'!$BN$7:$CN$7,0)))</f>
        <v>0</v>
      </c>
      <c r="CT119" s="100">
        <f>SUMIF('Combined B-Piece P&amp;I CF'!$A:$A,CT$6,INDEX('Combined B-Piece P&amp;I CF'!$BN:$CN,0,MATCH($B119,'Combined B-Piece P&amp;I CF'!$BN$7:$CN$7,0)))</f>
        <v>0</v>
      </c>
      <c r="CU119" s="100">
        <f>SUMIF('Combined B-Piece P&amp;I CF'!$A:$A,CU$6,INDEX('Combined B-Piece P&amp;I CF'!$BN:$CN,0,MATCH($B119,'Combined B-Piece P&amp;I CF'!$BN$7:$CN$7,0)))</f>
        <v>0</v>
      </c>
      <c r="CV119" s="100">
        <f>SUMIF('Combined B-Piece P&amp;I CF'!$A:$A,CV$6,INDEX('Combined B-Piece P&amp;I CF'!$BN:$CN,0,MATCH($B119,'Combined B-Piece P&amp;I CF'!$BN$7:$CN$7,0)))</f>
        <v>0</v>
      </c>
      <c r="CW119" s="100">
        <f>SUMIF('Combined B-Piece P&amp;I CF'!$A:$A,CW$6,INDEX('Combined B-Piece P&amp;I CF'!$BN:$CN,0,MATCH($B119,'Combined B-Piece P&amp;I CF'!$BN$7:$CN$7,0)))</f>
        <v>0</v>
      </c>
      <c r="CX119" s="100">
        <f>SUMIF('Combined B-Piece P&amp;I CF'!$A:$A,CX$6,INDEX('Combined B-Piece P&amp;I CF'!$BN:$CN,0,MATCH($B119,'Combined B-Piece P&amp;I CF'!$BN$7:$CN$7,0)))</f>
        <v>0</v>
      </c>
      <c r="CY119" s="100">
        <f>SUMIF('Combined B-Piece P&amp;I CF'!$A:$A,CY$6,INDEX('Combined B-Piece P&amp;I CF'!$BN:$CN,0,MATCH($B119,'Combined B-Piece P&amp;I CF'!$BN$7:$CN$7,0)))</f>
        <v>0</v>
      </c>
      <c r="CZ119" s="100">
        <f>SUMIF('Combined B-Piece P&amp;I CF'!$A:$A,CZ$6,INDEX('Combined B-Piece P&amp;I CF'!$BN:$CN,0,MATCH($B119,'Combined B-Piece P&amp;I CF'!$BN$7:$CN$7,0)))</f>
        <v>0</v>
      </c>
      <c r="DA119" s="100">
        <f>SUMIF('Combined B-Piece P&amp;I CF'!$A:$A,DA$6,INDEX('Combined B-Piece P&amp;I CF'!$BN:$CN,0,MATCH($B119,'Combined B-Piece P&amp;I CF'!$BN$7:$CN$7,0)))</f>
        <v>0</v>
      </c>
      <c r="DB119" s="100">
        <f>SUMIF('Combined B-Piece P&amp;I CF'!$A:$A,DB$6,INDEX('Combined B-Piece P&amp;I CF'!$BN:$CN,0,MATCH($B119,'Combined B-Piece P&amp;I CF'!$BN$7:$CN$7,0)))</f>
        <v>0</v>
      </c>
      <c r="DC119" s="100">
        <f>SUMIF('Combined B-Piece P&amp;I CF'!$A:$A,DC$6,INDEX('Combined B-Piece P&amp;I CF'!$BN:$CN,0,MATCH($B119,'Combined B-Piece P&amp;I CF'!$BN$7:$CN$7,0)))</f>
        <v>0</v>
      </c>
      <c r="DD119" s="100">
        <f>SUMIF('Combined B-Piece P&amp;I CF'!$A:$A,DD$6,INDEX('Combined B-Piece P&amp;I CF'!$BN:$CN,0,MATCH($B119,'Combined B-Piece P&amp;I CF'!$BN$7:$CN$7,0)))</f>
        <v>0</v>
      </c>
      <c r="DE119" s="100">
        <f>SUMIF('Combined B-Piece P&amp;I CF'!$A:$A,DE$6,INDEX('Combined B-Piece P&amp;I CF'!$BN:$CN,0,MATCH($B119,'Combined B-Piece P&amp;I CF'!$BN$7:$CN$7,0)))</f>
        <v>0</v>
      </c>
      <c r="DF119" s="100">
        <f>SUMIF('Combined B-Piece P&amp;I CF'!$A:$A,DF$6,INDEX('Combined B-Piece P&amp;I CF'!$BN:$CN,0,MATCH($B119,'Combined B-Piece P&amp;I CF'!$BN$7:$CN$7,0)))</f>
        <v>0</v>
      </c>
      <c r="DG119" s="100">
        <f>SUMIF('Combined B-Piece P&amp;I CF'!$A:$A,DG$6,INDEX('Combined B-Piece P&amp;I CF'!$BN:$CN,0,MATCH($B119,'Combined B-Piece P&amp;I CF'!$BN$7:$CN$7,0)))</f>
        <v>0</v>
      </c>
      <c r="DH119" s="100">
        <f>SUMIF('Combined B-Piece P&amp;I CF'!$A:$A,DH$6,INDEX('Combined B-Piece P&amp;I CF'!$BN:$CN,0,MATCH($B119,'Combined B-Piece P&amp;I CF'!$BN$7:$CN$7,0)))</f>
        <v>0</v>
      </c>
      <c r="DI119" s="100">
        <f>SUMIF('Combined B-Piece P&amp;I CF'!$A:$A,DI$6,INDEX('Combined B-Piece P&amp;I CF'!$BN:$CN,0,MATCH($B119,'Combined B-Piece P&amp;I CF'!$BN$7:$CN$7,0)))</f>
        <v>0</v>
      </c>
      <c r="DJ119" s="100">
        <f>SUMIF('Combined B-Piece P&amp;I CF'!$A:$A,DJ$6,INDEX('Combined B-Piece P&amp;I CF'!$BN:$CN,0,MATCH($B119,'Combined B-Piece P&amp;I CF'!$BN$7:$CN$7,0)))</f>
        <v>0</v>
      </c>
      <c r="DK119" s="100">
        <f>SUMIF('Combined B-Piece P&amp;I CF'!$A:$A,DK$6,INDEX('Combined B-Piece P&amp;I CF'!$BN:$CN,0,MATCH($B119,'Combined B-Piece P&amp;I CF'!$BN$7:$CN$7,0)))</f>
        <v>0</v>
      </c>
      <c r="DL119" s="100">
        <f>SUMIF('Combined B-Piece P&amp;I CF'!$A:$A,DL$6,INDEX('Combined B-Piece P&amp;I CF'!$BN:$CN,0,MATCH($B119,'Combined B-Piece P&amp;I CF'!$BN$7:$CN$7,0)))</f>
        <v>0</v>
      </c>
      <c r="DM119" s="100">
        <f>SUMIF('Combined B-Piece P&amp;I CF'!$A:$A,DM$6,INDEX('Combined B-Piece P&amp;I CF'!$BN:$CN,0,MATCH($B119,'Combined B-Piece P&amp;I CF'!$BN$7:$CN$7,0)))</f>
        <v>0</v>
      </c>
      <c r="DN119" s="100">
        <f>SUMIF('Combined B-Piece P&amp;I CF'!$A:$A,DN$6,INDEX('Combined B-Piece P&amp;I CF'!$BN:$CN,0,MATCH($B119,'Combined B-Piece P&amp;I CF'!$BN$7:$CN$7,0)))</f>
        <v>0</v>
      </c>
      <c r="DO119" s="100">
        <f>SUMIF('Combined B-Piece P&amp;I CF'!$A:$A,DO$6,INDEX('Combined B-Piece P&amp;I CF'!$BN:$CN,0,MATCH($B119,'Combined B-Piece P&amp;I CF'!$BN$7:$CN$7,0)))</f>
        <v>0</v>
      </c>
      <c r="DP119" s="100">
        <f>SUMIF('Combined B-Piece P&amp;I CF'!$A:$A,DP$6,INDEX('Combined B-Piece P&amp;I CF'!$BN:$CN,0,MATCH($B119,'Combined B-Piece P&amp;I CF'!$BN$7:$CN$7,0)))</f>
        <v>0</v>
      </c>
      <c r="DQ119" s="100">
        <f>SUMIF('Combined B-Piece P&amp;I CF'!$A:$A,DQ$6,INDEX('Combined B-Piece P&amp;I CF'!$BN:$CN,0,MATCH($B119,'Combined B-Piece P&amp;I CF'!$BN$7:$CN$7,0)))</f>
        <v>0</v>
      </c>
      <c r="DR119" s="100">
        <f>SUMIF('Combined B-Piece P&amp;I CF'!$A:$A,DR$6,INDEX('Combined B-Piece P&amp;I CF'!$BN:$CN,0,MATCH($B119,'Combined B-Piece P&amp;I CF'!$BN$7:$CN$7,0)))</f>
        <v>0</v>
      </c>
      <c r="DS119" s="100">
        <f>SUMIF('Combined B-Piece P&amp;I CF'!$A:$A,DS$6,INDEX('Combined B-Piece P&amp;I CF'!$BN:$CN,0,MATCH($B119,'Combined B-Piece P&amp;I CF'!$BN$7:$CN$7,0)))</f>
        <v>0</v>
      </c>
      <c r="DT119" s="100">
        <f>SUMIF('Combined B-Piece P&amp;I CF'!$A:$A,DT$6,INDEX('Combined B-Piece P&amp;I CF'!$BN:$CN,0,MATCH($B119,'Combined B-Piece P&amp;I CF'!$BN$7:$CN$7,0)))</f>
        <v>0</v>
      </c>
      <c r="DU119" s="100">
        <f>SUMIF('Combined B-Piece P&amp;I CF'!$A:$A,DU$6,INDEX('Combined B-Piece P&amp;I CF'!$BN:$CN,0,MATCH($B119,'Combined B-Piece P&amp;I CF'!$BN$7:$CN$7,0)))</f>
        <v>0</v>
      </c>
      <c r="DV119" s="100">
        <f>SUMIF('Combined B-Piece P&amp;I CF'!$A:$A,DV$6,INDEX('Combined B-Piece P&amp;I CF'!$BN:$CN,0,MATCH($B119,'Combined B-Piece P&amp;I CF'!$BN$7:$CN$7,0)))</f>
        <v>0</v>
      </c>
      <c r="DW119" s="100">
        <f>SUMIF('Combined B-Piece P&amp;I CF'!$A:$A,DW$6,INDEX('Combined B-Piece P&amp;I CF'!$BN:$CN,0,MATCH($B119,'Combined B-Piece P&amp;I CF'!$BN$7:$CN$7,0)))</f>
        <v>0</v>
      </c>
      <c r="DX119" s="100">
        <f>SUMIF('Combined B-Piece P&amp;I CF'!$A:$A,DX$6,INDEX('Combined B-Piece P&amp;I CF'!$BN:$CN,0,MATCH($B119,'Combined B-Piece P&amp;I CF'!$BN$7:$CN$7,0)))</f>
        <v>0</v>
      </c>
      <c r="DY119" s="100">
        <f>SUMIF('Combined B-Piece P&amp;I CF'!$A:$A,DY$6,INDEX('Combined B-Piece P&amp;I CF'!$BN:$CN,0,MATCH($B119,'Combined B-Piece P&amp;I CF'!$BN$7:$CN$7,0)))</f>
        <v>0</v>
      </c>
      <c r="DZ119" s="100">
        <f>SUMIF('Combined B-Piece P&amp;I CF'!$A:$A,DZ$6,INDEX('Combined B-Piece P&amp;I CF'!$BN:$CN,0,MATCH($B119,'Combined B-Piece P&amp;I CF'!$BN$7:$CN$7,0)))</f>
        <v>0</v>
      </c>
      <c r="EA119" s="100">
        <f>SUMIF('Combined B-Piece P&amp;I CF'!$A:$A,EA$6,INDEX('Combined B-Piece P&amp;I CF'!$BN:$CN,0,MATCH($B119,'Combined B-Piece P&amp;I CF'!$BN$7:$CN$7,0)))</f>
        <v>0</v>
      </c>
      <c r="EB119" s="100">
        <f>SUMIF('Combined B-Piece P&amp;I CF'!$A:$A,EB$6,INDEX('Combined B-Piece P&amp;I CF'!$BN:$CN,0,MATCH($B119,'Combined B-Piece P&amp;I CF'!$BN$7:$CN$7,0)))</f>
        <v>0</v>
      </c>
      <c r="EC119" s="100">
        <f>SUMIF('Combined B-Piece P&amp;I CF'!$A:$A,EC$6,INDEX('Combined B-Piece P&amp;I CF'!$BN:$CN,0,MATCH($B119,'Combined B-Piece P&amp;I CF'!$BN$7:$CN$7,0)))</f>
        <v>0</v>
      </c>
      <c r="ED119" s="100">
        <f>SUMIF('Combined B-Piece P&amp;I CF'!$A:$A,ED$6,INDEX('Combined B-Piece P&amp;I CF'!$BN:$CN,0,MATCH($B119,'Combined B-Piece P&amp;I CF'!$BN$7:$CN$7,0)))</f>
        <v>0</v>
      </c>
      <c r="EE119" s="100">
        <f>SUMIF('Combined B-Piece P&amp;I CF'!$A:$A,EE$6,INDEX('Combined B-Piece P&amp;I CF'!$BN:$CN,0,MATCH($B119,'Combined B-Piece P&amp;I CF'!$BN$7:$CN$7,0)))</f>
        <v>0</v>
      </c>
      <c r="EF119" s="100">
        <f>SUMIF('Combined B-Piece P&amp;I CF'!$A:$A,EF$6,INDEX('Combined B-Piece P&amp;I CF'!$BN:$CN,0,MATCH($B119,'Combined B-Piece P&amp;I CF'!$BN$7:$CN$7,0)))</f>
        <v>0</v>
      </c>
      <c r="EG119" s="100">
        <f>SUMIF('Combined B-Piece P&amp;I CF'!$A:$A,EG$6,INDEX('Combined B-Piece P&amp;I CF'!$BN:$CN,0,MATCH($B119,'Combined B-Piece P&amp;I CF'!$BN$7:$CN$7,0)))</f>
        <v>0</v>
      </c>
      <c r="EH119" s="100">
        <f>SUMIF('Combined B-Piece P&amp;I CF'!$A:$A,EH$6,INDEX('Combined B-Piece P&amp;I CF'!$BN:$CN,0,MATCH($B119,'Combined B-Piece P&amp;I CF'!$BN$7:$CN$7,0)))</f>
        <v>0</v>
      </c>
      <c r="EI119" s="100">
        <f>SUMIF('Combined B-Piece P&amp;I CF'!$A:$A,EI$6,INDEX('Combined B-Piece P&amp;I CF'!$BN:$CN,0,MATCH($B119,'Combined B-Piece P&amp;I CF'!$BN$7:$CN$7,0)))</f>
        <v>0</v>
      </c>
      <c r="EJ119" s="100">
        <f>SUMIF('Combined B-Piece P&amp;I CF'!$A:$A,EJ$6,INDEX('Combined B-Piece P&amp;I CF'!$BN:$CN,0,MATCH($B119,'Combined B-Piece P&amp;I CF'!$BN$7:$CN$7,0)))</f>
        <v>0</v>
      </c>
      <c r="EK119" s="100">
        <f>SUMIF('Combined B-Piece P&amp;I CF'!$A:$A,EK$6,INDEX('Combined B-Piece P&amp;I CF'!$BN:$CN,0,MATCH($B119,'Combined B-Piece P&amp;I CF'!$BN$7:$CN$7,0)))</f>
        <v>0</v>
      </c>
      <c r="EL119" s="100">
        <f>SUMIF('Combined B-Piece P&amp;I CF'!$A:$A,EL$6,INDEX('Combined B-Piece P&amp;I CF'!$BN:$CN,0,MATCH($B119,'Combined B-Piece P&amp;I CF'!$BN$7:$CN$7,0)))</f>
        <v>0</v>
      </c>
      <c r="EM119" s="100">
        <f>SUMIF('Combined B-Piece P&amp;I CF'!$A:$A,EM$6,INDEX('Combined B-Piece P&amp;I CF'!$BN:$CN,0,MATCH($B119,'Combined B-Piece P&amp;I CF'!$BN$7:$CN$7,0)))</f>
        <v>0</v>
      </c>
      <c r="EN119" s="100">
        <f>SUMIF('Combined B-Piece P&amp;I CF'!$A:$A,EN$6,INDEX('Combined B-Piece P&amp;I CF'!$BN:$CN,0,MATCH($B119,'Combined B-Piece P&amp;I CF'!$BN$7:$CN$7,0)))</f>
        <v>0</v>
      </c>
      <c r="EO119" s="100">
        <f>SUMIF('Combined B-Piece P&amp;I CF'!$A:$A,EO$6,INDEX('Combined B-Piece P&amp;I CF'!$BN:$CN,0,MATCH($B119,'Combined B-Piece P&amp;I CF'!$BN$7:$CN$7,0)))</f>
        <v>0</v>
      </c>
      <c r="EP119" s="100">
        <f>SUMIF('Combined B-Piece P&amp;I CF'!$A:$A,EP$6,INDEX('Combined B-Piece P&amp;I CF'!$BN:$CN,0,MATCH($B119,'Combined B-Piece P&amp;I CF'!$BN$7:$CN$7,0)))</f>
        <v>0</v>
      </c>
      <c r="EQ119" s="100">
        <f>SUMIF('Combined B-Piece P&amp;I CF'!$A:$A,EQ$6,INDEX('Combined B-Piece P&amp;I CF'!$BN:$CN,0,MATCH($B119,'Combined B-Piece P&amp;I CF'!$BN$7:$CN$7,0)))</f>
        <v>0</v>
      </c>
      <c r="ER119" s="100">
        <f>SUMIF('Combined B-Piece P&amp;I CF'!$A:$A,ER$6,INDEX('Combined B-Piece P&amp;I CF'!$BN:$CN,0,MATCH($B119,'Combined B-Piece P&amp;I CF'!$BN$7:$CN$7,0)))</f>
        <v>0</v>
      </c>
      <c r="ES119" s="100">
        <f>SUMIF('Combined B-Piece P&amp;I CF'!$A:$A,ES$6,INDEX('Combined B-Piece P&amp;I CF'!$BN:$CN,0,MATCH($B119,'Combined B-Piece P&amp;I CF'!$BN$7:$CN$7,0)))</f>
        <v>0</v>
      </c>
      <c r="ET119" s="100">
        <f>SUMIF('Combined B-Piece P&amp;I CF'!$A:$A,ET$6,INDEX('Combined B-Piece P&amp;I CF'!$BN:$CN,0,MATCH($B119,'Combined B-Piece P&amp;I CF'!$BN$7:$CN$7,0)))</f>
        <v>0</v>
      </c>
      <c r="EU119" s="100">
        <f>SUMIF('Combined B-Piece P&amp;I CF'!$A:$A,EU$6,INDEX('Combined B-Piece P&amp;I CF'!$BN:$CN,0,MATCH($B119,'Combined B-Piece P&amp;I CF'!$BN$7:$CN$7,0)))</f>
        <v>919183.873302817</v>
      </c>
      <c r="EV119" s="100">
        <f>SUMIF('Combined B-Piece P&amp;I CF'!$A:$A,EV$6,INDEX('Combined B-Piece P&amp;I CF'!$BN:$CN,0,MATCH($B119,'Combined B-Piece P&amp;I CF'!$BN$7:$CN$7,0)))</f>
        <v>0</v>
      </c>
      <c r="EW119" s="100">
        <f>SUMIF('Combined B-Piece P&amp;I CF'!$A:$A,EW$6,INDEX('Combined B-Piece P&amp;I CF'!$BN:$CN,0,MATCH($B119,'Combined B-Piece P&amp;I CF'!$BN$7:$CN$7,0)))</f>
        <v>0</v>
      </c>
      <c r="EX119" s="100">
        <f>SUMIF('Combined B-Piece P&amp;I CF'!$A:$A,EX$6,INDEX('Combined B-Piece P&amp;I CF'!$BN:$CN,0,MATCH($B119,'Combined B-Piece P&amp;I CF'!$BN$7:$CN$7,0)))</f>
        <v>0</v>
      </c>
      <c r="EY119" s="100">
        <f>SUMIF('Combined B-Piece P&amp;I CF'!$A:$A,EY$6,INDEX('Combined B-Piece P&amp;I CF'!$BN:$CN,0,MATCH($B119,'Combined B-Piece P&amp;I CF'!$BN$7:$CN$7,0)))</f>
        <v>0</v>
      </c>
      <c r="EZ119" s="100">
        <f>SUMIF('Combined B-Piece P&amp;I CF'!$A:$A,EZ$6,INDEX('Combined B-Piece P&amp;I CF'!$BN:$CN,0,MATCH($B119,'Combined B-Piece P&amp;I CF'!$BN$7:$CN$7,0)))</f>
        <v>0</v>
      </c>
      <c r="FA119" s="100">
        <f>SUMIF('Combined B-Piece P&amp;I CF'!$A:$A,FA$6,INDEX('Combined B-Piece P&amp;I CF'!$BN:$CN,0,MATCH($B119,'Combined B-Piece P&amp;I CF'!$BN$7:$CN$7,0)))</f>
        <v>0</v>
      </c>
      <c r="FB119" s="100">
        <f>SUMIF('Combined B-Piece P&amp;I CF'!$A:$A,FB$6,INDEX('Combined B-Piece P&amp;I CF'!$BN:$CN,0,MATCH($B119,'Combined B-Piece P&amp;I CF'!$BN$7:$CN$7,0)))</f>
        <v>0</v>
      </c>
      <c r="FC119" s="100">
        <f>SUMIF('Combined B-Piece P&amp;I CF'!$A:$A,FC$6,INDEX('Combined B-Piece P&amp;I CF'!$BN:$CN,0,MATCH($B119,'Combined B-Piece P&amp;I CF'!$BN$7:$CN$7,0)))</f>
        <v>0</v>
      </c>
      <c r="FD119" s="100">
        <f>SUMIF('Combined B-Piece P&amp;I CF'!$A:$A,FD$6,INDEX('Combined B-Piece P&amp;I CF'!$BN:$CN,0,MATCH($B119,'Combined B-Piece P&amp;I CF'!$BN$7:$CN$7,0)))</f>
        <v>0</v>
      </c>
      <c r="FE119" s="100">
        <f>SUMIF('Combined B-Piece P&amp;I CF'!$A:$A,FE$6,INDEX('Combined B-Piece P&amp;I CF'!$BN:$CN,0,MATCH($B119,'Combined B-Piece P&amp;I CF'!$BN$7:$CN$7,0)))</f>
        <v>0</v>
      </c>
      <c r="FF119" s="100">
        <f>SUMIF('Combined B-Piece P&amp;I CF'!$A:$A,FF$6,INDEX('Combined B-Piece P&amp;I CF'!$BN:$CN,0,MATCH($B119,'Combined B-Piece P&amp;I CF'!$BN$7:$CN$7,0)))</f>
        <v>0</v>
      </c>
      <c r="FG119" s="100">
        <f>SUMIF('Combined B-Piece P&amp;I CF'!$A:$A,FG$6,INDEX('Combined B-Piece P&amp;I CF'!$BN:$CN,0,MATCH($B119,'Combined B-Piece P&amp;I CF'!$BN$7:$CN$7,0)))</f>
        <v>5065426.3880000561</v>
      </c>
      <c r="FH119" s="100">
        <f>SUMIF('Combined B-Piece P&amp;I CF'!$A:$A,FH$6,INDEX('Combined B-Piece P&amp;I CF'!$BN:$CN,0,MATCH($B119,'Combined B-Piece P&amp;I CF'!$BN$7:$CN$7,0)))</f>
        <v>0</v>
      </c>
      <c r="FI119" s="100">
        <f>SUMIF('Combined B-Piece P&amp;I CF'!$A:$A,FI$6,INDEX('Combined B-Piece P&amp;I CF'!$BN:$CN,0,MATCH($B119,'Combined B-Piece P&amp;I CF'!$BN$7:$CN$7,0)))</f>
        <v>1328205.9421898569</v>
      </c>
      <c r="FJ119" s="100">
        <f>SUMIF('Combined B-Piece P&amp;I CF'!$A:$A,FJ$6,INDEX('Combined B-Piece P&amp;I CF'!$BN:$CN,0,MATCH($B119,'Combined B-Piece P&amp;I CF'!$BN$7:$CN$7,0)))</f>
        <v>0</v>
      </c>
      <c r="FK119" s="100">
        <f>SUMIF('Combined B-Piece P&amp;I CF'!$A:$A,FK$6,INDEX('Combined B-Piece P&amp;I CF'!$BN:$CN,0,MATCH($B119,'Combined B-Piece P&amp;I CF'!$BN$7:$CN$7,0)))</f>
        <v>0</v>
      </c>
      <c r="FL119" s="100">
        <f>SUMIF('Combined B-Piece P&amp;I CF'!$A:$A,FL$6,INDEX('Combined B-Piece P&amp;I CF'!$BN:$CN,0,MATCH($B119,'Combined B-Piece P&amp;I CF'!$BN$7:$CN$7,0)))</f>
        <v>0</v>
      </c>
      <c r="FM119" s="100">
        <f>SUMIF('Combined B-Piece P&amp;I CF'!$A:$A,FM$6,INDEX('Combined B-Piece P&amp;I CF'!$BN:$CN,0,MATCH($B119,'Combined B-Piece P&amp;I CF'!$BN$7:$CN$7,0)))</f>
        <v>0</v>
      </c>
      <c r="FN119" s="100">
        <f>SUMIF('Combined B-Piece P&amp;I CF'!$A:$A,FN$6,INDEX('Combined B-Piece P&amp;I CF'!$BN:$CN,0,MATCH($B119,'Combined B-Piece P&amp;I CF'!$BN$7:$CN$7,0)))</f>
        <v>0</v>
      </c>
      <c r="FO119" s="100">
        <f>SUMIF('Combined B-Piece P&amp;I CF'!$A:$A,FO$6,INDEX('Combined B-Piece P&amp;I CF'!$BN:$CN,0,MATCH($B119,'Combined B-Piece P&amp;I CF'!$BN$7:$CN$7,0)))</f>
        <v>0</v>
      </c>
      <c r="FP119" s="100">
        <f>SUMIF('Combined B-Piece P&amp;I CF'!$A:$A,FP$6,INDEX('Combined B-Piece P&amp;I CF'!$BN:$CN,0,MATCH($B119,'Combined B-Piece P&amp;I CF'!$BN$7:$CN$7,0)))</f>
        <v>0</v>
      </c>
      <c r="FQ119" s="100">
        <f>SUMIF('Combined B-Piece P&amp;I CF'!$A:$A,FQ$6,INDEX('Combined B-Piece P&amp;I CF'!$BN:$CN,0,MATCH($B119,'Combined B-Piece P&amp;I CF'!$BN$7:$CN$7,0)))</f>
        <v>0</v>
      </c>
      <c r="FR119" s="100">
        <f>SUMIF('Combined B-Piece P&amp;I CF'!$A:$A,FR$6,INDEX('Combined B-Piece P&amp;I CF'!$BN:$CN,0,MATCH($B119,'Combined B-Piece P&amp;I CF'!$BN$7:$CN$7,0)))</f>
        <v>159999.99999998501</v>
      </c>
      <c r="FS119" s="100">
        <f>SUMIF('Combined B-Piece P&amp;I CF'!$A:$A,FS$6,INDEX('Combined B-Piece P&amp;I CF'!$BN:$CN,0,MATCH($B119,'Combined B-Piece P&amp;I CF'!$BN$7:$CN$7,0)))</f>
        <v>32355280.612882059</v>
      </c>
      <c r="FT119" s="100">
        <f>SUMIF('Combined B-Piece P&amp;I CF'!$A:$A,FT$6,INDEX('Combined B-Piece P&amp;I CF'!$BN:$CN,0,MATCH($B119,'Combined B-Piece P&amp;I CF'!$BN$7:$CN$7,0)))</f>
        <v>333648.930047145</v>
      </c>
      <c r="FU119" s="100">
        <f>SUMIF('Combined B-Piece P&amp;I CF'!$A:$A,FU$6,INDEX('Combined B-Piece P&amp;I CF'!$BN:$CN,0,MATCH($B119,'Combined B-Piece P&amp;I CF'!$BN$7:$CN$7,0)))</f>
        <v>2439540.944941625</v>
      </c>
      <c r="FV119" s="100">
        <f>SUMIF('Combined B-Piece P&amp;I CF'!$A:$A,FV$6,INDEX('Combined B-Piece P&amp;I CF'!$BN:$CN,0,MATCH($B119,'Combined B-Piece P&amp;I CF'!$BN$7:$CN$7,0)))</f>
        <v>0</v>
      </c>
      <c r="FW119" s="100">
        <f>SUMIF('Combined B-Piece P&amp;I CF'!$A:$A,FW$6,INDEX('Combined B-Piece P&amp;I CF'!$BN:$CN,0,MATCH($B119,'Combined B-Piece P&amp;I CF'!$BN$7:$CN$7,0)))</f>
        <v>0</v>
      </c>
      <c r="FX119" s="100">
        <f>SUMIF('Combined B-Piece P&amp;I CF'!$A:$A,FX$6,INDEX('Combined B-Piece P&amp;I CF'!$BN:$CN,0,MATCH($B119,'Combined B-Piece P&amp;I CF'!$BN$7:$CN$7,0)))</f>
        <v>0</v>
      </c>
      <c r="FY119" s="100">
        <f>SUMIF('Combined B-Piece P&amp;I CF'!$A:$A,FY$6,INDEX('Combined B-Piece P&amp;I CF'!$BN:$CN,0,MATCH($B119,'Combined B-Piece P&amp;I CF'!$BN$7:$CN$7,0)))</f>
        <v>0</v>
      </c>
      <c r="FZ119" s="100">
        <f>SUMIF('Combined B-Piece P&amp;I CF'!$A:$A,FZ$6,INDEX('Combined B-Piece P&amp;I CF'!$BN:$CN,0,MATCH($B119,'Combined B-Piece P&amp;I CF'!$BN$7:$CN$7,0)))</f>
        <v>0</v>
      </c>
      <c r="GA119" s="100">
        <f>SUMIF('Combined B-Piece P&amp;I CF'!$A:$A,GA$6,INDEX('Combined B-Piece P&amp;I CF'!$BN:$CN,0,MATCH($B119,'Combined B-Piece P&amp;I CF'!$BN$7:$CN$7,0)))</f>
        <v>0</v>
      </c>
      <c r="GB119" s="100">
        <f>SUMIF('Combined B-Piece P&amp;I CF'!$A:$A,GB$6,INDEX('Combined B-Piece P&amp;I CF'!$BN:$CN,0,MATCH($B119,'Combined B-Piece P&amp;I CF'!$BN$7:$CN$7,0)))</f>
        <v>0</v>
      </c>
      <c r="GC119" s="100">
        <f>SUMIF('Combined B-Piece P&amp;I CF'!$A:$A,GC$6,INDEX('Combined B-Piece P&amp;I CF'!$BN:$CN,0,MATCH($B119,'Combined B-Piece P&amp;I CF'!$BN$7:$CN$7,0)))</f>
        <v>0</v>
      </c>
      <c r="GD119" s="100">
        <f>SUMIF('Combined B-Piece P&amp;I CF'!$A:$A,GD$6,INDEX('Combined B-Piece P&amp;I CF'!$BN:$CN,0,MATCH($B119,'Combined B-Piece P&amp;I CF'!$BN$7:$CN$7,0)))</f>
        <v>0</v>
      </c>
      <c r="GE119" s="100">
        <f>SUMIF('Combined B-Piece P&amp;I CF'!$A:$A,GE$6,INDEX('Combined B-Piece P&amp;I CF'!$BN:$CN,0,MATCH($B119,'Combined B-Piece P&amp;I CF'!$BN$7:$CN$7,0)))</f>
        <v>0</v>
      </c>
      <c r="GF119" s="100">
        <f>SUMIF('Combined B-Piece P&amp;I CF'!$A:$A,GF$6,INDEX('Combined B-Piece P&amp;I CF'!$BN:$CN,0,MATCH($B119,'Combined B-Piece P&amp;I CF'!$BN$7:$CN$7,0)))</f>
        <v>0</v>
      </c>
      <c r="GG119" s="100">
        <f>SUMIF('Combined B-Piece P&amp;I CF'!$A:$A,GG$6,INDEX('Combined B-Piece P&amp;I CF'!$BN:$CN,0,MATCH($B119,'Combined B-Piece P&amp;I CF'!$BN$7:$CN$7,0)))</f>
        <v>0</v>
      </c>
      <c r="GH119" s="100">
        <f>SUMIF('Combined B-Piece P&amp;I CF'!$A:$A,GH$6,INDEX('Combined B-Piece P&amp;I CF'!$BN:$CN,0,MATCH($B119,'Combined B-Piece P&amp;I CF'!$BN$7:$CN$7,0)))</f>
        <v>0</v>
      </c>
      <c r="GI119" s="100">
        <f>SUMIF('Combined B-Piece P&amp;I CF'!$A:$A,GI$6,INDEX('Combined B-Piece P&amp;I CF'!$BN:$CN,0,MATCH($B119,'Combined B-Piece P&amp;I CF'!$BN$7:$CN$7,0)))</f>
        <v>0</v>
      </c>
      <c r="GJ119" s="100">
        <f>SUMIF('Combined B-Piece P&amp;I CF'!$A:$A,GJ$6,INDEX('Combined B-Piece P&amp;I CF'!$BN:$CN,0,MATCH($B119,'Combined B-Piece P&amp;I CF'!$BN$7:$CN$7,0)))</f>
        <v>0</v>
      </c>
      <c r="GK119" s="100">
        <f>SUMIF('Combined B-Piece P&amp;I CF'!$A:$A,GK$6,INDEX('Combined B-Piece P&amp;I CF'!$BN:$CN,0,MATCH($B119,'Combined B-Piece P&amp;I CF'!$BN$7:$CN$7,0)))</f>
        <v>0</v>
      </c>
      <c r="GL119" s="100">
        <f>SUMIF('Combined B-Piece P&amp;I CF'!$A:$A,GL$6,INDEX('Combined B-Piece P&amp;I CF'!$BN:$CN,0,MATCH($B119,'Combined B-Piece P&amp;I CF'!$BN$7:$CN$7,0)))</f>
        <v>0</v>
      </c>
      <c r="GM119" s="100">
        <f>SUMIF('Combined B-Piece P&amp;I CF'!$A:$A,GM$6,INDEX('Combined B-Piece P&amp;I CF'!$BN:$CN,0,MATCH($B119,'Combined B-Piece P&amp;I CF'!$BN$7:$CN$7,0)))</f>
        <v>0</v>
      </c>
      <c r="GN119" s="100">
        <f>SUMIF('Combined B-Piece P&amp;I CF'!$A:$A,GN$6,INDEX('Combined B-Piece P&amp;I CF'!$BN:$CN,0,MATCH($B119,'Combined B-Piece P&amp;I CF'!$BN$7:$CN$7,0)))</f>
        <v>0</v>
      </c>
      <c r="GO119" s="100">
        <f>SUMIF('Combined B-Piece P&amp;I CF'!$A:$A,GO$6,INDEX('Combined B-Piece P&amp;I CF'!$BN:$CN,0,MATCH($B119,'Combined B-Piece P&amp;I CF'!$BN$7:$CN$7,0)))</f>
        <v>0</v>
      </c>
      <c r="GP119" s="100">
        <f>SUMIF('Combined B-Piece P&amp;I CF'!$A:$A,GP$6,INDEX('Combined B-Piece P&amp;I CF'!$BN:$CN,0,MATCH($B119,'Combined B-Piece P&amp;I CF'!$BN$7:$CN$7,0)))</f>
        <v>0</v>
      </c>
      <c r="GQ119" s="100">
        <f>SUMIF('Combined B-Piece P&amp;I CF'!$A:$A,GQ$6,INDEX('Combined B-Piece P&amp;I CF'!$BN:$CN,0,MATCH($B119,'Combined B-Piece P&amp;I CF'!$BN$7:$CN$7,0)))</f>
        <v>0</v>
      </c>
      <c r="GR119" s="100">
        <f>SUMIF('Combined B-Piece P&amp;I CF'!$A:$A,GR$6,INDEX('Combined B-Piece P&amp;I CF'!$BN:$CN,0,MATCH($B119,'Combined B-Piece P&amp;I CF'!$BN$7:$CN$7,0)))</f>
        <v>0</v>
      </c>
      <c r="GS119" s="100">
        <f>SUMIF('Combined B-Piece P&amp;I CF'!$A:$A,GS$6,INDEX('Combined B-Piece P&amp;I CF'!$BN:$CN,0,MATCH($B119,'Combined B-Piece P&amp;I CF'!$BN$7:$CN$7,0)))</f>
        <v>0</v>
      </c>
      <c r="GU119" s="85">
        <f t="shared" si="216"/>
        <v>0</v>
      </c>
      <c r="GV119" s="85">
        <f t="shared" si="216"/>
        <v>0</v>
      </c>
      <c r="GW119" s="85">
        <f t="shared" si="216"/>
        <v>0</v>
      </c>
      <c r="GX119" s="85">
        <f t="shared" si="216"/>
        <v>0</v>
      </c>
      <c r="GY119" s="85">
        <f t="shared" si="216"/>
        <v>0</v>
      </c>
      <c r="GZ119" s="85">
        <f t="shared" si="216"/>
        <v>1382916.72</v>
      </c>
      <c r="HA119" s="85">
        <f t="shared" si="216"/>
        <v>-39814.589999999997</v>
      </c>
      <c r="HB119" s="85">
        <f t="shared" si="216"/>
        <v>0</v>
      </c>
      <c r="HC119" s="85">
        <f t="shared" si="216"/>
        <v>0</v>
      </c>
      <c r="HD119" s="85">
        <f t="shared" si="216"/>
        <v>0</v>
      </c>
      <c r="HE119" s="85">
        <f t="shared" si="216"/>
        <v>0</v>
      </c>
      <c r="HF119" s="85">
        <f t="shared" si="216"/>
        <v>919183.873302817</v>
      </c>
      <c r="HG119" s="85">
        <f t="shared" si="216"/>
        <v>6393632.3301899135</v>
      </c>
      <c r="HH119" s="85">
        <f t="shared" si="216"/>
        <v>35288470.487870812</v>
      </c>
      <c r="HI119" s="85">
        <f t="shared" si="216"/>
        <v>0</v>
      </c>
      <c r="HJ119" s="85">
        <f t="shared" si="216"/>
        <v>0</v>
      </c>
      <c r="HK119" s="85">
        <f t="shared" si="215"/>
        <v>43944388.821363539</v>
      </c>
    </row>
    <row r="120" spans="1:219" hidden="1" outlineLevel="1" x14ac:dyDescent="0.75">
      <c r="A120" s="112" t="str">
        <f t="shared" si="213"/>
        <v>BMARK 2018-B3 B-Piece Cashflow</v>
      </c>
      <c r="B120" s="112" t="str">
        <f t="shared" si="213"/>
        <v>BMARK 2018-B3</v>
      </c>
      <c r="C120" s="104"/>
      <c r="D120" s="87"/>
      <c r="E120" s="88"/>
      <c r="F120" s="85"/>
      <c r="G120" s="85"/>
      <c r="H120" s="86"/>
      <c r="I120" s="95"/>
      <c r="K120" s="100">
        <f>SUMIF('Combined B-Piece P&amp;I CF'!$A:$A,K$6,INDEX('Combined B-Piece P&amp;I CF'!$BN:$CN,0,MATCH($B120,'Combined B-Piece P&amp;I CF'!$BN$7:$CN$7,0)))</f>
        <v>0</v>
      </c>
      <c r="L120" s="100">
        <f>SUMIF('Combined B-Piece P&amp;I CF'!$A:$A,L$6,INDEX('Combined B-Piece P&amp;I CF'!$BN:$CN,0,MATCH($B120,'Combined B-Piece P&amp;I CF'!$BN$7:$CN$7,0)))</f>
        <v>0</v>
      </c>
      <c r="M120" s="100">
        <f>SUMIF('Combined B-Piece P&amp;I CF'!$A:$A,M$6,INDEX('Combined B-Piece P&amp;I CF'!$BN:$CN,0,MATCH($B120,'Combined B-Piece P&amp;I CF'!$BN$7:$CN$7,0)))</f>
        <v>0</v>
      </c>
      <c r="N120" s="100">
        <f>SUMIF('Combined B-Piece P&amp;I CF'!$A:$A,N$6,INDEX('Combined B-Piece P&amp;I CF'!$BN:$CN,0,MATCH($B120,'Combined B-Piece P&amp;I CF'!$BN$7:$CN$7,0)))</f>
        <v>0</v>
      </c>
      <c r="O120" s="100">
        <f>SUMIF('Combined B-Piece P&amp;I CF'!$A:$A,O$6,INDEX('Combined B-Piece P&amp;I CF'!$BN:$CN,0,MATCH($B120,'Combined B-Piece P&amp;I CF'!$BN$7:$CN$7,0)))</f>
        <v>0</v>
      </c>
      <c r="P120" s="100">
        <f>SUMIF('Combined B-Piece P&amp;I CF'!$A:$A,P$6,INDEX('Combined B-Piece P&amp;I CF'!$BN:$CN,0,MATCH($B120,'Combined B-Piece P&amp;I CF'!$BN$7:$CN$7,0)))</f>
        <v>0</v>
      </c>
      <c r="Q120" s="100">
        <f>SUMIF('Combined B-Piece P&amp;I CF'!$A:$A,Q$6,INDEX('Combined B-Piece P&amp;I CF'!$BN:$CN,0,MATCH($B120,'Combined B-Piece P&amp;I CF'!$BN$7:$CN$7,0)))</f>
        <v>0</v>
      </c>
      <c r="R120" s="100">
        <f>SUMIF('Combined B-Piece P&amp;I CF'!$A:$A,R$6,INDEX('Combined B-Piece P&amp;I CF'!$BN:$CN,0,MATCH($B120,'Combined B-Piece P&amp;I CF'!$BN$7:$CN$7,0)))</f>
        <v>0</v>
      </c>
      <c r="S120" s="100">
        <f>SUMIF('Combined B-Piece P&amp;I CF'!$A:$A,S$6,INDEX('Combined B-Piece P&amp;I CF'!$BN:$CN,0,MATCH($B120,'Combined B-Piece P&amp;I CF'!$BN$7:$CN$7,0)))</f>
        <v>0</v>
      </c>
      <c r="T120" s="100">
        <f>SUMIF('Combined B-Piece P&amp;I CF'!$A:$A,T$6,INDEX('Combined B-Piece P&amp;I CF'!$BN:$CN,0,MATCH($B120,'Combined B-Piece P&amp;I CF'!$BN$7:$CN$7,0)))</f>
        <v>0</v>
      </c>
      <c r="U120" s="100">
        <f>SUMIF('Combined B-Piece P&amp;I CF'!$A:$A,U$6,INDEX('Combined B-Piece P&amp;I CF'!$BN:$CN,0,MATCH($B120,'Combined B-Piece P&amp;I CF'!$BN$7:$CN$7,0)))</f>
        <v>0</v>
      </c>
      <c r="V120" s="100">
        <f>SUMIF('Combined B-Piece P&amp;I CF'!$A:$A,V$6,INDEX('Combined B-Piece P&amp;I CF'!$BN:$CN,0,MATCH($B120,'Combined B-Piece P&amp;I CF'!$BN$7:$CN$7,0)))</f>
        <v>0</v>
      </c>
      <c r="W120" s="100">
        <f>SUMIF('Combined B-Piece P&amp;I CF'!$A:$A,W$6,INDEX('Combined B-Piece P&amp;I CF'!$BN:$CN,0,MATCH($B120,'Combined B-Piece P&amp;I CF'!$BN$7:$CN$7,0)))</f>
        <v>0</v>
      </c>
      <c r="X120" s="100">
        <f>SUMIF('Combined B-Piece P&amp;I CF'!$A:$A,X$6,INDEX('Combined B-Piece P&amp;I CF'!$BN:$CN,0,MATCH($B120,'Combined B-Piece P&amp;I CF'!$BN$7:$CN$7,0)))</f>
        <v>0</v>
      </c>
      <c r="Y120" s="100">
        <f>SUMIF('Combined B-Piece P&amp;I CF'!$A:$A,Y$6,INDEX('Combined B-Piece P&amp;I CF'!$BN:$CN,0,MATCH($B120,'Combined B-Piece P&amp;I CF'!$BN$7:$CN$7,0)))</f>
        <v>0</v>
      </c>
      <c r="Z120" s="100">
        <f>SUMIF('Combined B-Piece P&amp;I CF'!$A:$A,Z$6,INDEX('Combined B-Piece P&amp;I CF'!$BN:$CN,0,MATCH($B120,'Combined B-Piece P&amp;I CF'!$BN$7:$CN$7,0)))</f>
        <v>0</v>
      </c>
      <c r="AA120" s="100">
        <f>SUMIF('Combined B-Piece P&amp;I CF'!$A:$A,AA$6,INDEX('Combined B-Piece P&amp;I CF'!$BN:$CN,0,MATCH($B120,'Combined B-Piece P&amp;I CF'!$BN$7:$CN$7,0)))</f>
        <v>0</v>
      </c>
      <c r="AB120" s="100">
        <f>SUMIF('Combined B-Piece P&amp;I CF'!$A:$A,AB$6,INDEX('Combined B-Piece P&amp;I CF'!$BN:$CN,0,MATCH($B120,'Combined B-Piece P&amp;I CF'!$BN$7:$CN$7,0)))</f>
        <v>0</v>
      </c>
      <c r="AC120" s="100">
        <f>SUMIF('Combined B-Piece P&amp;I CF'!$A:$A,AC$6,INDEX('Combined B-Piece P&amp;I CF'!$BN:$CN,0,MATCH($B120,'Combined B-Piece P&amp;I CF'!$BN$7:$CN$7,0)))</f>
        <v>0</v>
      </c>
      <c r="AD120" s="100">
        <f>SUMIF('Combined B-Piece P&amp;I CF'!$A:$A,AD$6,INDEX('Combined B-Piece P&amp;I CF'!$BN:$CN,0,MATCH($B120,'Combined B-Piece P&amp;I CF'!$BN$7:$CN$7,0)))</f>
        <v>0</v>
      </c>
      <c r="AE120" s="100">
        <f>SUMIF('Combined B-Piece P&amp;I CF'!$A:$A,AE$6,INDEX('Combined B-Piece P&amp;I CF'!$BN:$CN,0,MATCH($B120,'Combined B-Piece P&amp;I CF'!$BN$7:$CN$7,0)))</f>
        <v>0</v>
      </c>
      <c r="AF120" s="100">
        <f>SUMIF('Combined B-Piece P&amp;I CF'!$A:$A,AF$6,INDEX('Combined B-Piece P&amp;I CF'!$BN:$CN,0,MATCH($B120,'Combined B-Piece P&amp;I CF'!$BN$7:$CN$7,0)))</f>
        <v>0</v>
      </c>
      <c r="AG120" s="100">
        <f>SUMIF('Combined B-Piece P&amp;I CF'!$A:$A,AG$6,INDEX('Combined B-Piece P&amp;I CF'!$BN:$CN,0,MATCH($B120,'Combined B-Piece P&amp;I CF'!$BN$7:$CN$7,0)))</f>
        <v>0</v>
      </c>
      <c r="AH120" s="100">
        <f>SUMIF('Combined B-Piece P&amp;I CF'!$A:$A,AH$6,INDEX('Combined B-Piece P&amp;I CF'!$BN:$CN,0,MATCH($B120,'Combined B-Piece P&amp;I CF'!$BN$7:$CN$7,0)))</f>
        <v>0</v>
      </c>
      <c r="AI120" s="100">
        <f>SUMIF('Combined B-Piece P&amp;I CF'!$A:$A,AI$6,INDEX('Combined B-Piece P&amp;I CF'!$BN:$CN,0,MATCH($B120,'Combined B-Piece P&amp;I CF'!$BN$7:$CN$7,0)))</f>
        <v>0</v>
      </c>
      <c r="AJ120" s="100">
        <f>SUMIF('Combined B-Piece P&amp;I CF'!$A:$A,AJ$6,INDEX('Combined B-Piece P&amp;I CF'!$BN:$CN,0,MATCH($B120,'Combined B-Piece P&amp;I CF'!$BN$7:$CN$7,0)))</f>
        <v>0</v>
      </c>
      <c r="AK120" s="100">
        <f>SUMIF('Combined B-Piece P&amp;I CF'!$A:$A,AK$6,INDEX('Combined B-Piece P&amp;I CF'!$BN:$CN,0,MATCH($B120,'Combined B-Piece P&amp;I CF'!$BN$7:$CN$7,0)))</f>
        <v>0</v>
      </c>
      <c r="AL120" s="100">
        <f>SUMIF('Combined B-Piece P&amp;I CF'!$A:$A,AL$6,INDEX('Combined B-Piece P&amp;I CF'!$BN:$CN,0,MATCH($B120,'Combined B-Piece P&amp;I CF'!$BN$7:$CN$7,0)))</f>
        <v>0</v>
      </c>
      <c r="AM120" s="100">
        <f>SUMIF('Combined B-Piece P&amp;I CF'!$A:$A,AM$6,INDEX('Combined B-Piece P&amp;I CF'!$BN:$CN,0,MATCH($B120,'Combined B-Piece P&amp;I CF'!$BN$7:$CN$7,0)))</f>
        <v>0</v>
      </c>
      <c r="AN120" s="100">
        <f>SUMIF('Combined B-Piece P&amp;I CF'!$A:$A,AN$6,INDEX('Combined B-Piece P&amp;I CF'!$BN:$CN,0,MATCH($B120,'Combined B-Piece P&amp;I CF'!$BN$7:$CN$7,0)))</f>
        <v>0</v>
      </c>
      <c r="AO120" s="100">
        <f>SUMIF('Combined B-Piece P&amp;I CF'!$A:$A,AO$6,INDEX('Combined B-Piece P&amp;I CF'!$BN:$CN,0,MATCH($B120,'Combined B-Piece P&amp;I CF'!$BN$7:$CN$7,0)))</f>
        <v>0</v>
      </c>
      <c r="AP120" s="100">
        <f>SUMIF('Combined B-Piece P&amp;I CF'!$A:$A,AP$6,INDEX('Combined B-Piece P&amp;I CF'!$BN:$CN,0,MATCH($B120,'Combined B-Piece P&amp;I CF'!$BN$7:$CN$7,0)))</f>
        <v>0</v>
      </c>
      <c r="AQ120" s="100">
        <f>SUMIF('Combined B-Piece P&amp;I CF'!$A:$A,AQ$6,INDEX('Combined B-Piece P&amp;I CF'!$BN:$CN,0,MATCH($B120,'Combined B-Piece P&amp;I CF'!$BN$7:$CN$7,0)))</f>
        <v>0</v>
      </c>
      <c r="AR120" s="100">
        <f>SUMIF('Combined B-Piece P&amp;I CF'!$A:$A,AR$6,INDEX('Combined B-Piece P&amp;I CF'!$BN:$CN,0,MATCH($B120,'Combined B-Piece P&amp;I CF'!$BN$7:$CN$7,0)))</f>
        <v>0</v>
      </c>
      <c r="AS120" s="100">
        <f>SUMIF('Combined B-Piece P&amp;I CF'!$A:$A,AS$6,INDEX('Combined B-Piece P&amp;I CF'!$BN:$CN,0,MATCH($B120,'Combined B-Piece P&amp;I CF'!$BN$7:$CN$7,0)))</f>
        <v>0</v>
      </c>
      <c r="AT120" s="100">
        <f>SUMIF('Combined B-Piece P&amp;I CF'!$A:$A,AT$6,INDEX('Combined B-Piece P&amp;I CF'!$BN:$CN,0,MATCH($B120,'Combined B-Piece P&amp;I CF'!$BN$7:$CN$7,0)))</f>
        <v>0</v>
      </c>
      <c r="AU120" s="100">
        <f>SUMIF('Combined B-Piece P&amp;I CF'!$A:$A,AU$6,INDEX('Combined B-Piece P&amp;I CF'!$BN:$CN,0,MATCH($B120,'Combined B-Piece P&amp;I CF'!$BN$7:$CN$7,0)))</f>
        <v>0</v>
      </c>
      <c r="AV120" s="100">
        <f>SUMIF('Combined B-Piece P&amp;I CF'!$A:$A,AV$6,INDEX('Combined B-Piece P&amp;I CF'!$BN:$CN,0,MATCH($B120,'Combined B-Piece P&amp;I CF'!$BN$7:$CN$7,0)))</f>
        <v>0</v>
      </c>
      <c r="AW120" s="100">
        <f>SUMIF('Combined B-Piece P&amp;I CF'!$A:$A,AW$6,INDEX('Combined B-Piece P&amp;I CF'!$BN:$CN,0,MATCH($B120,'Combined B-Piece P&amp;I CF'!$BN$7:$CN$7,0)))</f>
        <v>0</v>
      </c>
      <c r="AX120" s="100">
        <f>SUMIF('Combined B-Piece P&amp;I CF'!$A:$A,AX$6,INDEX('Combined B-Piece P&amp;I CF'!$BN:$CN,0,MATCH($B120,'Combined B-Piece P&amp;I CF'!$BN$7:$CN$7,0)))</f>
        <v>0</v>
      </c>
      <c r="AY120" s="100">
        <f>SUMIF('Combined B-Piece P&amp;I CF'!$A:$A,AY$6,INDEX('Combined B-Piece P&amp;I CF'!$BN:$CN,0,MATCH($B120,'Combined B-Piece P&amp;I CF'!$BN$7:$CN$7,0)))</f>
        <v>0</v>
      </c>
      <c r="AZ120" s="100">
        <f>SUMIF('Combined B-Piece P&amp;I CF'!$A:$A,AZ$6,INDEX('Combined B-Piece P&amp;I CF'!$BN:$CN,0,MATCH($B120,'Combined B-Piece P&amp;I CF'!$BN$7:$CN$7,0)))</f>
        <v>0</v>
      </c>
      <c r="BA120" s="100">
        <f>SUMIF('Combined B-Piece P&amp;I CF'!$A:$A,BA$6,INDEX('Combined B-Piece P&amp;I CF'!$BN:$CN,0,MATCH($B120,'Combined B-Piece P&amp;I CF'!$BN$7:$CN$7,0)))</f>
        <v>0</v>
      </c>
      <c r="BB120" s="100">
        <f>SUMIF('Combined B-Piece P&amp;I CF'!$A:$A,BB$6,INDEX('Combined B-Piece P&amp;I CF'!$BN:$CN,0,MATCH($B120,'Combined B-Piece P&amp;I CF'!$BN$7:$CN$7,0)))</f>
        <v>0</v>
      </c>
      <c r="BC120" s="100">
        <f>SUMIF('Combined B-Piece P&amp;I CF'!$A:$A,BC$6,INDEX('Combined B-Piece P&amp;I CF'!$BN:$CN,0,MATCH($B120,'Combined B-Piece P&amp;I CF'!$BN$7:$CN$7,0)))</f>
        <v>0</v>
      </c>
      <c r="BD120" s="100">
        <f>SUMIF('Combined B-Piece P&amp;I CF'!$A:$A,BD$6,INDEX('Combined B-Piece P&amp;I CF'!$BN:$CN,0,MATCH($B120,'Combined B-Piece P&amp;I CF'!$BN$7:$CN$7,0)))</f>
        <v>0</v>
      </c>
      <c r="BE120" s="100">
        <f>SUMIF('Combined B-Piece P&amp;I CF'!$A:$A,BE$6,INDEX('Combined B-Piece P&amp;I CF'!$BN:$CN,0,MATCH($B120,'Combined B-Piece P&amp;I CF'!$BN$7:$CN$7,0)))</f>
        <v>0</v>
      </c>
      <c r="BF120" s="100">
        <f>SUMIF('Combined B-Piece P&amp;I CF'!$A:$A,BF$6,INDEX('Combined B-Piece P&amp;I CF'!$BN:$CN,0,MATCH($B120,'Combined B-Piece P&amp;I CF'!$BN$7:$CN$7,0)))</f>
        <v>0</v>
      </c>
      <c r="BG120" s="100">
        <f>SUMIF('Combined B-Piece P&amp;I CF'!$A:$A,BG$6,INDEX('Combined B-Piece P&amp;I CF'!$BN:$CN,0,MATCH($B120,'Combined B-Piece P&amp;I CF'!$BN$7:$CN$7,0)))</f>
        <v>0</v>
      </c>
      <c r="BH120" s="100">
        <f>SUMIF('Combined B-Piece P&amp;I CF'!$A:$A,BH$6,INDEX('Combined B-Piece P&amp;I CF'!$BN:$CN,0,MATCH($B120,'Combined B-Piece P&amp;I CF'!$BN$7:$CN$7,0)))</f>
        <v>0</v>
      </c>
      <c r="BI120" s="100">
        <f>SUMIF('Combined B-Piece P&amp;I CF'!$A:$A,BI$6,INDEX('Combined B-Piece P&amp;I CF'!$BN:$CN,0,MATCH($B120,'Combined B-Piece P&amp;I CF'!$BN$7:$CN$7,0)))</f>
        <v>0</v>
      </c>
      <c r="BJ120" s="100">
        <f>SUMIF('Combined B-Piece P&amp;I CF'!$A:$A,BJ$6,INDEX('Combined B-Piece P&amp;I CF'!$BN:$CN,0,MATCH($B120,'Combined B-Piece P&amp;I CF'!$BN$7:$CN$7,0)))</f>
        <v>0</v>
      </c>
      <c r="BK120" s="100">
        <f>SUMIF('Combined B-Piece P&amp;I CF'!$A:$A,BK$6,INDEX('Combined B-Piece P&amp;I CF'!$BN:$CN,0,MATCH($B120,'Combined B-Piece P&amp;I CF'!$BN$7:$CN$7,0)))</f>
        <v>0</v>
      </c>
      <c r="BL120" s="100">
        <f>SUMIF('Combined B-Piece P&amp;I CF'!$A:$A,BL$6,INDEX('Combined B-Piece P&amp;I CF'!$BN:$CN,0,MATCH($B120,'Combined B-Piece P&amp;I CF'!$BN$7:$CN$7,0)))</f>
        <v>0</v>
      </c>
      <c r="BM120" s="100">
        <f>SUMIF('Combined B-Piece P&amp;I CF'!$A:$A,BM$6,INDEX('Combined B-Piece P&amp;I CF'!$BN:$CN,0,MATCH($B120,'Combined B-Piece P&amp;I CF'!$BN$7:$CN$7,0)))</f>
        <v>0</v>
      </c>
      <c r="BN120" s="100">
        <f>SUMIF('Combined B-Piece P&amp;I CF'!$A:$A,BN$6,INDEX('Combined B-Piece P&amp;I CF'!$BN:$CN,0,MATCH($B120,'Combined B-Piece P&amp;I CF'!$BN$7:$CN$7,0)))</f>
        <v>0</v>
      </c>
      <c r="BO120" s="100">
        <f>SUMIF('Combined B-Piece P&amp;I CF'!$A:$A,BO$6,INDEX('Combined B-Piece P&amp;I CF'!$BN:$CN,0,MATCH($B120,'Combined B-Piece P&amp;I CF'!$BN$7:$CN$7,0)))</f>
        <v>0</v>
      </c>
      <c r="BP120" s="100">
        <f>SUMIF('Combined B-Piece P&amp;I CF'!$A:$A,BP$6,INDEX('Combined B-Piece P&amp;I CF'!$BN:$CN,0,MATCH($B120,'Combined B-Piece P&amp;I CF'!$BN$7:$CN$7,0)))</f>
        <v>0</v>
      </c>
      <c r="BQ120" s="100">
        <f>SUMIF('Combined B-Piece P&amp;I CF'!$A:$A,BQ$6,INDEX('Combined B-Piece P&amp;I CF'!$BN:$CN,0,MATCH($B120,'Combined B-Piece P&amp;I CF'!$BN$7:$CN$7,0)))</f>
        <v>0</v>
      </c>
      <c r="BR120" s="100">
        <f>SUMIF('Combined B-Piece P&amp;I CF'!$A:$A,BR$6,INDEX('Combined B-Piece P&amp;I CF'!$BN:$CN,0,MATCH($B120,'Combined B-Piece P&amp;I CF'!$BN$7:$CN$7,0)))</f>
        <v>0</v>
      </c>
      <c r="BS120" s="100">
        <f>SUMIF('Combined B-Piece P&amp;I CF'!$A:$A,BS$6,INDEX('Combined B-Piece P&amp;I CF'!$BN:$CN,0,MATCH($B120,'Combined B-Piece P&amp;I CF'!$BN$7:$CN$7,0)))</f>
        <v>0</v>
      </c>
      <c r="BT120" s="100">
        <f>SUMIF('Combined B-Piece P&amp;I CF'!$A:$A,BT$6,INDEX('Combined B-Piece P&amp;I CF'!$BN:$CN,0,MATCH($B120,'Combined B-Piece P&amp;I CF'!$BN$7:$CN$7,0)))</f>
        <v>0</v>
      </c>
      <c r="BU120" s="100">
        <f>SUMIF('Combined B-Piece P&amp;I CF'!$A:$A,BU$6,INDEX('Combined B-Piece P&amp;I CF'!$BN:$CN,0,MATCH($B120,'Combined B-Piece P&amp;I CF'!$BN$7:$CN$7,0)))</f>
        <v>0</v>
      </c>
      <c r="BV120" s="100">
        <f>SUMIF('Combined B-Piece P&amp;I CF'!$A:$A,BV$6,INDEX('Combined B-Piece P&amp;I CF'!$BN:$CN,0,MATCH($B120,'Combined B-Piece P&amp;I CF'!$BN$7:$CN$7,0)))</f>
        <v>0</v>
      </c>
      <c r="BW120" s="100">
        <f>SUMIF('Combined B-Piece P&amp;I CF'!$A:$A,BW$6,INDEX('Combined B-Piece P&amp;I CF'!$BN:$CN,0,MATCH($B120,'Combined B-Piece P&amp;I CF'!$BN$7:$CN$7,0)))</f>
        <v>0</v>
      </c>
      <c r="BX120" s="100">
        <f>SUMIF('Combined B-Piece P&amp;I CF'!$A:$A,BX$6,INDEX('Combined B-Piece P&amp;I CF'!$BN:$CN,0,MATCH($B120,'Combined B-Piece P&amp;I CF'!$BN$7:$CN$7,0)))</f>
        <v>0</v>
      </c>
      <c r="BY120" s="100">
        <f>SUMIF('Combined B-Piece P&amp;I CF'!$A:$A,BY$6,INDEX('Combined B-Piece P&amp;I CF'!$BN:$CN,0,MATCH($B120,'Combined B-Piece P&amp;I CF'!$BN$7:$CN$7,0)))</f>
        <v>0</v>
      </c>
      <c r="BZ120" s="100">
        <f>SUMIF('Combined B-Piece P&amp;I CF'!$A:$A,BZ$6,INDEX('Combined B-Piece P&amp;I CF'!$BN:$CN,0,MATCH($B120,'Combined B-Piece P&amp;I CF'!$BN$7:$CN$7,0)))</f>
        <v>0</v>
      </c>
      <c r="CA120" s="100">
        <f>SUMIF('Combined B-Piece P&amp;I CF'!$A:$A,CA$6,INDEX('Combined B-Piece P&amp;I CF'!$BN:$CN,0,MATCH($B120,'Combined B-Piece P&amp;I CF'!$BN$7:$CN$7,0)))</f>
        <v>0</v>
      </c>
      <c r="CB120" s="100">
        <f>SUMIF('Combined B-Piece P&amp;I CF'!$A:$A,CB$6,INDEX('Combined B-Piece P&amp;I CF'!$BN:$CN,0,MATCH($B120,'Combined B-Piece P&amp;I CF'!$BN$7:$CN$7,0)))</f>
        <v>0</v>
      </c>
      <c r="CC120" s="100">
        <f>SUMIF('Combined B-Piece P&amp;I CF'!$A:$A,CC$6,INDEX('Combined B-Piece P&amp;I CF'!$BN:$CN,0,MATCH($B120,'Combined B-Piece P&amp;I CF'!$BN$7:$CN$7,0)))</f>
        <v>0</v>
      </c>
      <c r="CD120" s="100">
        <f>SUMIF('Combined B-Piece P&amp;I CF'!$A:$A,CD$6,INDEX('Combined B-Piece P&amp;I CF'!$BN:$CN,0,MATCH($B120,'Combined B-Piece P&amp;I CF'!$BN$7:$CN$7,0)))</f>
        <v>0</v>
      </c>
      <c r="CE120" s="100">
        <f>SUMIF('Combined B-Piece P&amp;I CF'!$A:$A,CE$6,INDEX('Combined B-Piece P&amp;I CF'!$BN:$CN,0,MATCH($B120,'Combined B-Piece P&amp;I CF'!$BN$7:$CN$7,0)))</f>
        <v>0</v>
      </c>
      <c r="CF120" s="100">
        <f>SUMIF('Combined B-Piece P&amp;I CF'!$A:$A,CF$6,INDEX('Combined B-Piece P&amp;I CF'!$BN:$CN,0,MATCH($B120,'Combined B-Piece P&amp;I CF'!$BN$7:$CN$7,0)))</f>
        <v>0</v>
      </c>
      <c r="CG120" s="100">
        <f>SUMIF('Combined B-Piece P&amp;I CF'!$A:$A,CG$6,INDEX('Combined B-Piece P&amp;I CF'!$BN:$CN,0,MATCH($B120,'Combined B-Piece P&amp;I CF'!$BN$7:$CN$7,0)))</f>
        <v>0</v>
      </c>
      <c r="CH120" s="100">
        <f>SUMIF('Combined B-Piece P&amp;I CF'!$A:$A,CH$6,INDEX('Combined B-Piece P&amp;I CF'!$BN:$CN,0,MATCH($B120,'Combined B-Piece P&amp;I CF'!$BN$7:$CN$7,0)))</f>
        <v>0</v>
      </c>
      <c r="CI120" s="100">
        <f>SUMIF('Combined B-Piece P&amp;I CF'!$A:$A,CI$6,INDEX('Combined B-Piece P&amp;I CF'!$BN:$CN,0,MATCH($B120,'Combined B-Piece P&amp;I CF'!$BN$7:$CN$7,0)))</f>
        <v>0</v>
      </c>
      <c r="CJ120" s="100">
        <f>SUMIF('Combined B-Piece P&amp;I CF'!$A:$A,CJ$6,INDEX('Combined B-Piece P&amp;I CF'!$BN:$CN,0,MATCH($B120,'Combined B-Piece P&amp;I CF'!$BN$7:$CN$7,0)))</f>
        <v>0</v>
      </c>
      <c r="CK120" s="100">
        <f>SUMIF('Combined B-Piece P&amp;I CF'!$A:$A,CK$6,INDEX('Combined B-Piece P&amp;I CF'!$BN:$CN,0,MATCH($B120,'Combined B-Piece P&amp;I CF'!$BN$7:$CN$7,0)))</f>
        <v>0</v>
      </c>
      <c r="CL120" s="100">
        <f>SUMIF('Combined B-Piece P&amp;I CF'!$A:$A,CL$6,INDEX('Combined B-Piece P&amp;I CF'!$BN:$CN,0,MATCH($B120,'Combined B-Piece P&amp;I CF'!$BN$7:$CN$7,0)))</f>
        <v>0</v>
      </c>
      <c r="CM120" s="100">
        <f>SUMIF('Combined B-Piece P&amp;I CF'!$A:$A,CM$6,INDEX('Combined B-Piece P&amp;I CF'!$BN:$CN,0,MATCH($B120,'Combined B-Piece P&amp;I CF'!$BN$7:$CN$7,0)))</f>
        <v>0</v>
      </c>
      <c r="CN120" s="100">
        <f>SUMIF('Combined B-Piece P&amp;I CF'!$A:$A,CN$6,INDEX('Combined B-Piece P&amp;I CF'!$BN:$CN,0,MATCH($B120,'Combined B-Piece P&amp;I CF'!$BN$7:$CN$7,0)))</f>
        <v>0</v>
      </c>
      <c r="CO120" s="100">
        <f>SUMIF('Combined B-Piece P&amp;I CF'!$A:$A,CO$6,INDEX('Combined B-Piece P&amp;I CF'!$BN:$CN,0,MATCH($B120,'Combined B-Piece P&amp;I CF'!$BN$7:$CN$7,0)))</f>
        <v>107663.35</v>
      </c>
      <c r="CP120" s="100">
        <f>SUMIF('Combined B-Piece P&amp;I CF'!$A:$A,CP$6,INDEX('Combined B-Piece P&amp;I CF'!$BN:$CN,0,MATCH($B120,'Combined B-Piece P&amp;I CF'!$BN$7:$CN$7,0)))</f>
        <v>0</v>
      </c>
      <c r="CQ120" s="100">
        <f>SUMIF('Combined B-Piece P&amp;I CF'!$A:$A,CQ$6,INDEX('Combined B-Piece P&amp;I CF'!$BN:$CN,0,MATCH($B120,'Combined B-Piece P&amp;I CF'!$BN$7:$CN$7,0)))</f>
        <v>793684.97</v>
      </c>
      <c r="CR120" s="100">
        <f>SUMIF('Combined B-Piece P&amp;I CF'!$A:$A,CR$6,INDEX('Combined B-Piece P&amp;I CF'!$BN:$CN,0,MATCH($B120,'Combined B-Piece P&amp;I CF'!$BN$7:$CN$7,0)))</f>
        <v>327951.57</v>
      </c>
      <c r="CS120" s="100">
        <f>SUMIF('Combined B-Piece P&amp;I CF'!$A:$A,CS$6,INDEX('Combined B-Piece P&amp;I CF'!$BN:$CN,0,MATCH($B120,'Combined B-Piece P&amp;I CF'!$BN$7:$CN$7,0)))</f>
        <v>195430.86</v>
      </c>
      <c r="CT120" s="100">
        <f>SUMIF('Combined B-Piece P&amp;I CF'!$A:$A,CT$6,INDEX('Combined B-Piece P&amp;I CF'!$BN:$CN,0,MATCH($B120,'Combined B-Piece P&amp;I CF'!$BN$7:$CN$7,0)))</f>
        <v>690172.8</v>
      </c>
      <c r="CU120" s="100">
        <f>SUMIF('Combined B-Piece P&amp;I CF'!$A:$A,CU$6,INDEX('Combined B-Piece P&amp;I CF'!$BN:$CN,0,MATCH($B120,'Combined B-Piece P&amp;I CF'!$BN$7:$CN$7,0)))</f>
        <v>8733.3799999999992</v>
      </c>
      <c r="CV120" s="100">
        <f>SUMIF('Combined B-Piece P&amp;I CF'!$A:$A,CV$6,INDEX('Combined B-Piece P&amp;I CF'!$BN:$CN,0,MATCH($B120,'Combined B-Piece P&amp;I CF'!$BN$7:$CN$7,0)))</f>
        <v>0</v>
      </c>
      <c r="CW120" s="100">
        <f>SUMIF('Combined B-Piece P&amp;I CF'!$A:$A,CW$6,INDEX('Combined B-Piece P&amp;I CF'!$BN:$CN,0,MATCH($B120,'Combined B-Piece P&amp;I CF'!$BN$7:$CN$7,0)))</f>
        <v>0</v>
      </c>
      <c r="CX120" s="100">
        <f>SUMIF('Combined B-Piece P&amp;I CF'!$A:$A,CX$6,INDEX('Combined B-Piece P&amp;I CF'!$BN:$CN,0,MATCH($B120,'Combined B-Piece P&amp;I CF'!$BN$7:$CN$7,0)))</f>
        <v>703101.93</v>
      </c>
      <c r="CY120" s="100">
        <f>SUMIF('Combined B-Piece P&amp;I CF'!$A:$A,CY$6,INDEX('Combined B-Piece P&amp;I CF'!$BN:$CN,0,MATCH($B120,'Combined B-Piece P&amp;I CF'!$BN$7:$CN$7,0)))</f>
        <v>0</v>
      </c>
      <c r="CZ120" s="100">
        <f>SUMIF('Combined B-Piece P&amp;I CF'!$A:$A,CZ$6,INDEX('Combined B-Piece P&amp;I CF'!$BN:$CN,0,MATCH($B120,'Combined B-Piece P&amp;I CF'!$BN$7:$CN$7,0)))</f>
        <v>0</v>
      </c>
      <c r="DA120" s="100">
        <f>SUMIF('Combined B-Piece P&amp;I CF'!$A:$A,DA$6,INDEX('Combined B-Piece P&amp;I CF'!$BN:$CN,0,MATCH($B120,'Combined B-Piece P&amp;I CF'!$BN$7:$CN$7,0)))</f>
        <v>832905.2</v>
      </c>
      <c r="DB120" s="100">
        <f>SUMIF('Combined B-Piece P&amp;I CF'!$A:$A,DB$6,INDEX('Combined B-Piece P&amp;I CF'!$BN:$CN,0,MATCH($B120,'Combined B-Piece P&amp;I CF'!$BN$7:$CN$7,0)))</f>
        <v>269300.73</v>
      </c>
      <c r="DC120" s="100">
        <f>SUMIF('Combined B-Piece P&amp;I CF'!$A:$A,DC$6,INDEX('Combined B-Piece P&amp;I CF'!$BN:$CN,0,MATCH($B120,'Combined B-Piece P&amp;I CF'!$BN$7:$CN$7,0)))</f>
        <v>7751.42</v>
      </c>
      <c r="DD120" s="100">
        <f>SUMIF('Combined B-Piece P&amp;I CF'!$A:$A,DD$6,INDEX('Combined B-Piece P&amp;I CF'!$BN:$CN,0,MATCH($B120,'Combined B-Piece P&amp;I CF'!$BN$7:$CN$7,0)))</f>
        <v>0</v>
      </c>
      <c r="DE120" s="100">
        <f>SUMIF('Combined B-Piece P&amp;I CF'!$A:$A,DE$6,INDEX('Combined B-Piece P&amp;I CF'!$BN:$CN,0,MATCH($B120,'Combined B-Piece P&amp;I CF'!$BN$7:$CN$7,0)))</f>
        <v>-570827.82999999996</v>
      </c>
      <c r="DF120" s="100">
        <f>SUMIF('Combined B-Piece P&amp;I CF'!$A:$A,DF$6,INDEX('Combined B-Piece P&amp;I CF'!$BN:$CN,0,MATCH($B120,'Combined B-Piece P&amp;I CF'!$BN$7:$CN$7,0)))</f>
        <v>0</v>
      </c>
      <c r="DG120" s="100">
        <f>SUMIF('Combined B-Piece P&amp;I CF'!$A:$A,DG$6,INDEX('Combined B-Piece P&amp;I CF'!$BN:$CN,0,MATCH($B120,'Combined B-Piece P&amp;I CF'!$BN$7:$CN$7,0)))</f>
        <v>901833.88</v>
      </c>
      <c r="DH120" s="100">
        <f>SUMIF('Combined B-Piece P&amp;I CF'!$A:$A,DH$6,INDEX('Combined B-Piece P&amp;I CF'!$BN:$CN,0,MATCH($B120,'Combined B-Piece P&amp;I CF'!$BN$7:$CN$7,0)))</f>
        <v>0</v>
      </c>
      <c r="DI120" s="100">
        <f>SUMIF('Combined B-Piece P&amp;I CF'!$A:$A,DI$6,INDEX('Combined B-Piece P&amp;I CF'!$BN:$CN,0,MATCH($B120,'Combined B-Piece P&amp;I CF'!$BN$7:$CN$7,0)))</f>
        <v>-60199.12</v>
      </c>
      <c r="DJ120" s="100">
        <f>SUMIF('Combined B-Piece P&amp;I CF'!$A:$A,DJ$6,INDEX('Combined B-Piece P&amp;I CF'!$BN:$CN,0,MATCH($B120,'Combined B-Piece P&amp;I CF'!$BN$7:$CN$7,0)))</f>
        <v>-8585.7900000000009</v>
      </c>
      <c r="DK120" s="100">
        <f>SUMIF('Combined B-Piece P&amp;I CF'!$A:$A,DK$6,INDEX('Combined B-Piece P&amp;I CF'!$BN:$CN,0,MATCH($B120,'Combined B-Piece P&amp;I CF'!$BN$7:$CN$7,0)))</f>
        <v>0</v>
      </c>
      <c r="DL120" s="100">
        <f>SUMIF('Combined B-Piece P&amp;I CF'!$A:$A,DL$6,INDEX('Combined B-Piece P&amp;I CF'!$BN:$CN,0,MATCH($B120,'Combined B-Piece P&amp;I CF'!$BN$7:$CN$7,0)))</f>
        <v>0</v>
      </c>
      <c r="DM120" s="100">
        <f>SUMIF('Combined B-Piece P&amp;I CF'!$A:$A,DM$6,INDEX('Combined B-Piece P&amp;I CF'!$BN:$CN,0,MATCH($B120,'Combined B-Piece P&amp;I CF'!$BN$7:$CN$7,0)))</f>
        <v>0</v>
      </c>
      <c r="DN120" s="100">
        <f>SUMIF('Combined B-Piece P&amp;I CF'!$A:$A,DN$6,INDEX('Combined B-Piece P&amp;I CF'!$BN:$CN,0,MATCH($B120,'Combined B-Piece P&amp;I CF'!$BN$7:$CN$7,0)))</f>
        <v>0</v>
      </c>
      <c r="DO120" s="100">
        <f>SUMIF('Combined B-Piece P&amp;I CF'!$A:$A,DO$6,INDEX('Combined B-Piece P&amp;I CF'!$BN:$CN,0,MATCH($B120,'Combined B-Piece P&amp;I CF'!$BN$7:$CN$7,0)))</f>
        <v>108256.43</v>
      </c>
      <c r="DP120" s="100">
        <f>SUMIF('Combined B-Piece P&amp;I CF'!$A:$A,DP$6,INDEX('Combined B-Piece P&amp;I CF'!$BN:$CN,0,MATCH($B120,'Combined B-Piece P&amp;I CF'!$BN$7:$CN$7,0)))</f>
        <v>0</v>
      </c>
      <c r="DQ120" s="100">
        <f>SUMIF('Combined B-Piece P&amp;I CF'!$A:$A,DQ$6,INDEX('Combined B-Piece P&amp;I CF'!$BN:$CN,0,MATCH($B120,'Combined B-Piece P&amp;I CF'!$BN$7:$CN$7,0)))</f>
        <v>0</v>
      </c>
      <c r="DR120" s="100">
        <f>SUMIF('Combined B-Piece P&amp;I CF'!$A:$A,DR$6,INDEX('Combined B-Piece P&amp;I CF'!$BN:$CN,0,MATCH($B120,'Combined B-Piece P&amp;I CF'!$BN$7:$CN$7,0)))</f>
        <v>0</v>
      </c>
      <c r="DS120" s="100">
        <f>SUMIF('Combined B-Piece P&amp;I CF'!$A:$A,DS$6,INDEX('Combined B-Piece P&amp;I CF'!$BN:$CN,0,MATCH($B120,'Combined B-Piece P&amp;I CF'!$BN$7:$CN$7,0)))</f>
        <v>0</v>
      </c>
      <c r="DT120" s="100">
        <f>SUMIF('Combined B-Piece P&amp;I CF'!$A:$A,DT$6,INDEX('Combined B-Piece P&amp;I CF'!$BN:$CN,0,MATCH($B120,'Combined B-Piece P&amp;I CF'!$BN$7:$CN$7,0)))</f>
        <v>0</v>
      </c>
      <c r="DU120" s="100">
        <f>SUMIF('Combined B-Piece P&amp;I CF'!$A:$A,DU$6,INDEX('Combined B-Piece P&amp;I CF'!$BN:$CN,0,MATCH($B120,'Combined B-Piece P&amp;I CF'!$BN$7:$CN$7,0)))</f>
        <v>4397.5</v>
      </c>
      <c r="DV120" s="100">
        <f>SUMIF('Combined B-Piece P&amp;I CF'!$A:$A,DV$6,INDEX('Combined B-Piece P&amp;I CF'!$BN:$CN,0,MATCH($B120,'Combined B-Piece P&amp;I CF'!$BN$7:$CN$7,0)))</f>
        <v>203767.16</v>
      </c>
      <c r="DW120" s="100">
        <f>SUMIF('Combined B-Piece P&amp;I CF'!$A:$A,DW$6,INDEX('Combined B-Piece P&amp;I CF'!$BN:$CN,0,MATCH($B120,'Combined B-Piece P&amp;I CF'!$BN$7:$CN$7,0)))</f>
        <v>0</v>
      </c>
      <c r="DX120" s="100">
        <f>SUMIF('Combined B-Piece P&amp;I CF'!$A:$A,DX$6,INDEX('Combined B-Piece P&amp;I CF'!$BN:$CN,0,MATCH($B120,'Combined B-Piece P&amp;I CF'!$BN$7:$CN$7,0)))</f>
        <v>0</v>
      </c>
      <c r="DY120" s="100">
        <f>SUMIF('Combined B-Piece P&amp;I CF'!$A:$A,DY$6,INDEX('Combined B-Piece P&amp;I CF'!$BN:$CN,0,MATCH($B120,'Combined B-Piece P&amp;I CF'!$BN$7:$CN$7,0)))</f>
        <v>0</v>
      </c>
      <c r="DZ120" s="100">
        <f>SUMIF('Combined B-Piece P&amp;I CF'!$A:$A,DZ$6,INDEX('Combined B-Piece P&amp;I CF'!$BN:$CN,0,MATCH($B120,'Combined B-Piece P&amp;I CF'!$BN$7:$CN$7,0)))</f>
        <v>0</v>
      </c>
      <c r="EA120" s="100">
        <f>SUMIF('Combined B-Piece P&amp;I CF'!$A:$A,EA$6,INDEX('Combined B-Piece P&amp;I CF'!$BN:$CN,0,MATCH($B120,'Combined B-Piece P&amp;I CF'!$BN$7:$CN$7,0)))</f>
        <v>0</v>
      </c>
      <c r="EB120" s="100">
        <f>SUMIF('Combined B-Piece P&amp;I CF'!$A:$A,EB$6,INDEX('Combined B-Piece P&amp;I CF'!$BN:$CN,0,MATCH($B120,'Combined B-Piece P&amp;I CF'!$BN$7:$CN$7,0)))</f>
        <v>0</v>
      </c>
      <c r="EC120" s="100">
        <f>SUMIF('Combined B-Piece P&amp;I CF'!$A:$A,EC$6,INDEX('Combined B-Piece P&amp;I CF'!$BN:$CN,0,MATCH($B120,'Combined B-Piece P&amp;I CF'!$BN$7:$CN$7,0)))</f>
        <v>0</v>
      </c>
      <c r="ED120" s="100">
        <f>SUMIF('Combined B-Piece P&amp;I CF'!$A:$A,ED$6,INDEX('Combined B-Piece P&amp;I CF'!$BN:$CN,0,MATCH($B120,'Combined B-Piece P&amp;I CF'!$BN$7:$CN$7,0)))</f>
        <v>0</v>
      </c>
      <c r="EE120" s="100">
        <f>SUMIF('Combined B-Piece P&amp;I CF'!$A:$A,EE$6,INDEX('Combined B-Piece P&amp;I CF'!$BN:$CN,0,MATCH($B120,'Combined B-Piece P&amp;I CF'!$BN$7:$CN$7,0)))</f>
        <v>0</v>
      </c>
      <c r="EF120" s="100">
        <f>SUMIF('Combined B-Piece P&amp;I CF'!$A:$A,EF$6,INDEX('Combined B-Piece P&amp;I CF'!$BN:$CN,0,MATCH($B120,'Combined B-Piece P&amp;I CF'!$BN$7:$CN$7,0)))</f>
        <v>0</v>
      </c>
      <c r="EG120" s="100">
        <f>SUMIF('Combined B-Piece P&amp;I CF'!$A:$A,EG$6,INDEX('Combined B-Piece P&amp;I CF'!$BN:$CN,0,MATCH($B120,'Combined B-Piece P&amp;I CF'!$BN$7:$CN$7,0)))</f>
        <v>0</v>
      </c>
      <c r="EH120" s="100">
        <f>SUMIF('Combined B-Piece P&amp;I CF'!$A:$A,EH$6,INDEX('Combined B-Piece P&amp;I CF'!$BN:$CN,0,MATCH($B120,'Combined B-Piece P&amp;I CF'!$BN$7:$CN$7,0)))</f>
        <v>0</v>
      </c>
      <c r="EI120" s="100">
        <f>SUMIF('Combined B-Piece P&amp;I CF'!$A:$A,EI$6,INDEX('Combined B-Piece P&amp;I CF'!$BN:$CN,0,MATCH($B120,'Combined B-Piece P&amp;I CF'!$BN$7:$CN$7,0)))</f>
        <v>0</v>
      </c>
      <c r="EJ120" s="100">
        <f>SUMIF('Combined B-Piece P&amp;I CF'!$A:$A,EJ$6,INDEX('Combined B-Piece P&amp;I CF'!$BN:$CN,0,MATCH($B120,'Combined B-Piece P&amp;I CF'!$BN$7:$CN$7,0)))</f>
        <v>0</v>
      </c>
      <c r="EK120" s="100">
        <f>SUMIF('Combined B-Piece P&amp;I CF'!$A:$A,EK$6,INDEX('Combined B-Piece P&amp;I CF'!$BN:$CN,0,MATCH($B120,'Combined B-Piece P&amp;I CF'!$BN$7:$CN$7,0)))</f>
        <v>0</v>
      </c>
      <c r="EL120" s="100">
        <f>SUMIF('Combined B-Piece P&amp;I CF'!$A:$A,EL$6,INDEX('Combined B-Piece P&amp;I CF'!$BN:$CN,0,MATCH($B120,'Combined B-Piece P&amp;I CF'!$BN$7:$CN$7,0)))</f>
        <v>0</v>
      </c>
      <c r="EM120" s="100">
        <f>SUMIF('Combined B-Piece P&amp;I CF'!$A:$A,EM$6,INDEX('Combined B-Piece P&amp;I CF'!$BN:$CN,0,MATCH($B120,'Combined B-Piece P&amp;I CF'!$BN$7:$CN$7,0)))</f>
        <v>0</v>
      </c>
      <c r="EN120" s="100">
        <f>SUMIF('Combined B-Piece P&amp;I CF'!$A:$A,EN$6,INDEX('Combined B-Piece P&amp;I CF'!$BN:$CN,0,MATCH($B120,'Combined B-Piece P&amp;I CF'!$BN$7:$CN$7,0)))</f>
        <v>0</v>
      </c>
      <c r="EO120" s="100">
        <f>SUMIF('Combined B-Piece P&amp;I CF'!$A:$A,EO$6,INDEX('Combined B-Piece P&amp;I CF'!$BN:$CN,0,MATCH($B120,'Combined B-Piece P&amp;I CF'!$BN$7:$CN$7,0)))</f>
        <v>0</v>
      </c>
      <c r="EP120" s="100">
        <f>SUMIF('Combined B-Piece P&amp;I CF'!$A:$A,EP$6,INDEX('Combined B-Piece P&amp;I CF'!$BN:$CN,0,MATCH($B120,'Combined B-Piece P&amp;I CF'!$BN$7:$CN$7,0)))</f>
        <v>0</v>
      </c>
      <c r="EQ120" s="100">
        <f>SUMIF('Combined B-Piece P&amp;I CF'!$A:$A,EQ$6,INDEX('Combined B-Piece P&amp;I CF'!$BN:$CN,0,MATCH($B120,'Combined B-Piece P&amp;I CF'!$BN$7:$CN$7,0)))</f>
        <v>0</v>
      </c>
      <c r="ER120" s="100">
        <f>SUMIF('Combined B-Piece P&amp;I CF'!$A:$A,ER$6,INDEX('Combined B-Piece P&amp;I CF'!$BN:$CN,0,MATCH($B120,'Combined B-Piece P&amp;I CF'!$BN$7:$CN$7,0)))</f>
        <v>0</v>
      </c>
      <c r="ES120" s="100">
        <f>SUMIF('Combined B-Piece P&amp;I CF'!$A:$A,ES$6,INDEX('Combined B-Piece P&amp;I CF'!$BN:$CN,0,MATCH($B120,'Combined B-Piece P&amp;I CF'!$BN$7:$CN$7,0)))</f>
        <v>0</v>
      </c>
      <c r="ET120" s="100">
        <f>SUMIF('Combined B-Piece P&amp;I CF'!$A:$A,ET$6,INDEX('Combined B-Piece P&amp;I CF'!$BN:$CN,0,MATCH($B120,'Combined B-Piece P&amp;I CF'!$BN$7:$CN$7,0)))</f>
        <v>0</v>
      </c>
      <c r="EU120" s="100">
        <f>SUMIF('Combined B-Piece P&amp;I CF'!$A:$A,EU$6,INDEX('Combined B-Piece P&amp;I CF'!$BN:$CN,0,MATCH($B120,'Combined B-Piece P&amp;I CF'!$BN$7:$CN$7,0)))</f>
        <v>0</v>
      </c>
      <c r="EV120" s="100">
        <f>SUMIF('Combined B-Piece P&amp;I CF'!$A:$A,EV$6,INDEX('Combined B-Piece P&amp;I CF'!$BN:$CN,0,MATCH($B120,'Combined B-Piece P&amp;I CF'!$BN$7:$CN$7,0)))</f>
        <v>0</v>
      </c>
      <c r="EW120" s="100">
        <f>SUMIF('Combined B-Piece P&amp;I CF'!$A:$A,EW$6,INDEX('Combined B-Piece P&amp;I CF'!$BN:$CN,0,MATCH($B120,'Combined B-Piece P&amp;I CF'!$BN$7:$CN$7,0)))</f>
        <v>0</v>
      </c>
      <c r="EX120" s="100">
        <f>SUMIF('Combined B-Piece P&amp;I CF'!$A:$A,EX$6,INDEX('Combined B-Piece P&amp;I CF'!$BN:$CN,0,MATCH($B120,'Combined B-Piece P&amp;I CF'!$BN$7:$CN$7,0)))</f>
        <v>0</v>
      </c>
      <c r="EY120" s="100">
        <f>SUMIF('Combined B-Piece P&amp;I CF'!$A:$A,EY$6,INDEX('Combined B-Piece P&amp;I CF'!$BN:$CN,0,MATCH($B120,'Combined B-Piece P&amp;I CF'!$BN$7:$CN$7,0)))</f>
        <v>0</v>
      </c>
      <c r="EZ120" s="100">
        <f>SUMIF('Combined B-Piece P&amp;I CF'!$A:$A,EZ$6,INDEX('Combined B-Piece P&amp;I CF'!$BN:$CN,0,MATCH($B120,'Combined B-Piece P&amp;I CF'!$BN$7:$CN$7,0)))</f>
        <v>0</v>
      </c>
      <c r="FA120" s="100">
        <f>SUMIF('Combined B-Piece P&amp;I CF'!$A:$A,FA$6,INDEX('Combined B-Piece P&amp;I CF'!$BN:$CN,0,MATCH($B120,'Combined B-Piece P&amp;I CF'!$BN$7:$CN$7,0)))</f>
        <v>0</v>
      </c>
      <c r="FB120" s="100">
        <f>SUMIF('Combined B-Piece P&amp;I CF'!$A:$A,FB$6,INDEX('Combined B-Piece P&amp;I CF'!$BN:$CN,0,MATCH($B120,'Combined B-Piece P&amp;I CF'!$BN$7:$CN$7,0)))</f>
        <v>0</v>
      </c>
      <c r="FC120" s="100">
        <f>SUMIF('Combined B-Piece P&amp;I CF'!$A:$A,FC$6,INDEX('Combined B-Piece P&amp;I CF'!$BN:$CN,0,MATCH($B120,'Combined B-Piece P&amp;I CF'!$BN$7:$CN$7,0)))</f>
        <v>0</v>
      </c>
      <c r="FD120" s="100">
        <f>SUMIF('Combined B-Piece P&amp;I CF'!$A:$A,FD$6,INDEX('Combined B-Piece P&amp;I CF'!$BN:$CN,0,MATCH($B120,'Combined B-Piece P&amp;I CF'!$BN$7:$CN$7,0)))</f>
        <v>0</v>
      </c>
      <c r="FE120" s="100">
        <f>SUMIF('Combined B-Piece P&amp;I CF'!$A:$A,FE$6,INDEX('Combined B-Piece P&amp;I CF'!$BN:$CN,0,MATCH($B120,'Combined B-Piece P&amp;I CF'!$BN$7:$CN$7,0)))</f>
        <v>0</v>
      </c>
      <c r="FF120" s="100">
        <f>SUMIF('Combined B-Piece P&amp;I CF'!$A:$A,FF$6,INDEX('Combined B-Piece P&amp;I CF'!$BN:$CN,0,MATCH($B120,'Combined B-Piece P&amp;I CF'!$BN$7:$CN$7,0)))</f>
        <v>0</v>
      </c>
      <c r="FG120" s="100">
        <f>SUMIF('Combined B-Piece P&amp;I CF'!$A:$A,FG$6,INDEX('Combined B-Piece P&amp;I CF'!$BN:$CN,0,MATCH($B120,'Combined B-Piece P&amp;I CF'!$BN$7:$CN$7,0)))</f>
        <v>66680986.570002787</v>
      </c>
      <c r="FH120" s="100">
        <f>SUMIF('Combined B-Piece P&amp;I CF'!$A:$A,FH$6,INDEX('Combined B-Piece P&amp;I CF'!$BN:$CN,0,MATCH($B120,'Combined B-Piece P&amp;I CF'!$BN$7:$CN$7,0)))</f>
        <v>0</v>
      </c>
      <c r="FI120" s="100">
        <f>SUMIF('Combined B-Piece P&amp;I CF'!$A:$A,FI$6,INDEX('Combined B-Piece P&amp;I CF'!$BN:$CN,0,MATCH($B120,'Combined B-Piece P&amp;I CF'!$BN$7:$CN$7,0)))</f>
        <v>0</v>
      </c>
      <c r="FJ120" s="100">
        <f>SUMIF('Combined B-Piece P&amp;I CF'!$A:$A,FJ$6,INDEX('Combined B-Piece P&amp;I CF'!$BN:$CN,0,MATCH($B120,'Combined B-Piece P&amp;I CF'!$BN$7:$CN$7,0)))</f>
        <v>7923896.2800163627</v>
      </c>
      <c r="FK120" s="100">
        <f>SUMIF('Combined B-Piece P&amp;I CF'!$A:$A,FK$6,INDEX('Combined B-Piece P&amp;I CF'!$BN:$CN,0,MATCH($B120,'Combined B-Piece P&amp;I CF'!$BN$7:$CN$7,0)))</f>
        <v>27475489.489865679</v>
      </c>
      <c r="FL120" s="100">
        <f>SUMIF('Combined B-Piece P&amp;I CF'!$A:$A,FL$6,INDEX('Combined B-Piece P&amp;I CF'!$BN:$CN,0,MATCH($B120,'Combined B-Piece P&amp;I CF'!$BN$7:$CN$7,0)))</f>
        <v>0</v>
      </c>
      <c r="FM120" s="100">
        <f>SUMIF('Combined B-Piece P&amp;I CF'!$A:$A,FM$6,INDEX('Combined B-Piece P&amp;I CF'!$BN:$CN,0,MATCH($B120,'Combined B-Piece P&amp;I CF'!$BN$7:$CN$7,0)))</f>
        <v>0</v>
      </c>
      <c r="FN120" s="100">
        <f>SUMIF('Combined B-Piece P&amp;I CF'!$A:$A,FN$6,INDEX('Combined B-Piece P&amp;I CF'!$BN:$CN,0,MATCH($B120,'Combined B-Piece P&amp;I CF'!$BN$7:$CN$7,0)))</f>
        <v>0</v>
      </c>
      <c r="FO120" s="100">
        <f>SUMIF('Combined B-Piece P&amp;I CF'!$A:$A,FO$6,INDEX('Combined B-Piece P&amp;I CF'!$BN:$CN,0,MATCH($B120,'Combined B-Piece P&amp;I CF'!$BN$7:$CN$7,0)))</f>
        <v>0</v>
      </c>
      <c r="FP120" s="100">
        <f>SUMIF('Combined B-Piece P&amp;I CF'!$A:$A,FP$6,INDEX('Combined B-Piece P&amp;I CF'!$BN:$CN,0,MATCH($B120,'Combined B-Piece P&amp;I CF'!$BN$7:$CN$7,0)))</f>
        <v>0</v>
      </c>
      <c r="FQ120" s="100">
        <f>SUMIF('Combined B-Piece P&amp;I CF'!$A:$A,FQ$6,INDEX('Combined B-Piece P&amp;I CF'!$BN:$CN,0,MATCH($B120,'Combined B-Piece P&amp;I CF'!$BN$7:$CN$7,0)))</f>
        <v>0</v>
      </c>
      <c r="FR120" s="100">
        <f>SUMIF('Combined B-Piece P&amp;I CF'!$A:$A,FR$6,INDEX('Combined B-Piece P&amp;I CF'!$BN:$CN,0,MATCH($B120,'Combined B-Piece P&amp;I CF'!$BN$7:$CN$7,0)))</f>
        <v>0</v>
      </c>
      <c r="FS120" s="100">
        <f>SUMIF('Combined B-Piece P&amp;I CF'!$A:$A,FS$6,INDEX('Combined B-Piece P&amp;I CF'!$BN:$CN,0,MATCH($B120,'Combined B-Piece P&amp;I CF'!$BN$7:$CN$7,0)))</f>
        <v>0</v>
      </c>
      <c r="FT120" s="100">
        <f>SUMIF('Combined B-Piece P&amp;I CF'!$A:$A,FT$6,INDEX('Combined B-Piece P&amp;I CF'!$BN:$CN,0,MATCH($B120,'Combined B-Piece P&amp;I CF'!$BN$7:$CN$7,0)))</f>
        <v>0</v>
      </c>
      <c r="FU120" s="100">
        <f>SUMIF('Combined B-Piece P&amp;I CF'!$A:$A,FU$6,INDEX('Combined B-Piece P&amp;I CF'!$BN:$CN,0,MATCH($B120,'Combined B-Piece P&amp;I CF'!$BN$7:$CN$7,0)))</f>
        <v>0</v>
      </c>
      <c r="FV120" s="100">
        <f>SUMIF('Combined B-Piece P&amp;I CF'!$A:$A,FV$6,INDEX('Combined B-Piece P&amp;I CF'!$BN:$CN,0,MATCH($B120,'Combined B-Piece P&amp;I CF'!$BN$7:$CN$7,0)))</f>
        <v>0</v>
      </c>
      <c r="FW120" s="100">
        <f>SUMIF('Combined B-Piece P&amp;I CF'!$A:$A,FW$6,INDEX('Combined B-Piece P&amp;I CF'!$BN:$CN,0,MATCH($B120,'Combined B-Piece P&amp;I CF'!$BN$7:$CN$7,0)))</f>
        <v>0</v>
      </c>
      <c r="FX120" s="100">
        <f>SUMIF('Combined B-Piece P&amp;I CF'!$A:$A,FX$6,INDEX('Combined B-Piece P&amp;I CF'!$BN:$CN,0,MATCH($B120,'Combined B-Piece P&amp;I CF'!$BN$7:$CN$7,0)))</f>
        <v>0</v>
      </c>
      <c r="FY120" s="100">
        <f>SUMIF('Combined B-Piece P&amp;I CF'!$A:$A,FY$6,INDEX('Combined B-Piece P&amp;I CF'!$BN:$CN,0,MATCH($B120,'Combined B-Piece P&amp;I CF'!$BN$7:$CN$7,0)))</f>
        <v>0</v>
      </c>
      <c r="FZ120" s="100">
        <f>SUMIF('Combined B-Piece P&amp;I CF'!$A:$A,FZ$6,INDEX('Combined B-Piece P&amp;I CF'!$BN:$CN,0,MATCH($B120,'Combined B-Piece P&amp;I CF'!$BN$7:$CN$7,0)))</f>
        <v>0</v>
      </c>
      <c r="GA120" s="100">
        <f>SUMIF('Combined B-Piece P&amp;I CF'!$A:$A,GA$6,INDEX('Combined B-Piece P&amp;I CF'!$BN:$CN,0,MATCH($B120,'Combined B-Piece P&amp;I CF'!$BN$7:$CN$7,0)))</f>
        <v>0</v>
      </c>
      <c r="GB120" s="100">
        <f>SUMIF('Combined B-Piece P&amp;I CF'!$A:$A,GB$6,INDEX('Combined B-Piece P&amp;I CF'!$BN:$CN,0,MATCH($B120,'Combined B-Piece P&amp;I CF'!$BN$7:$CN$7,0)))</f>
        <v>0</v>
      </c>
      <c r="GC120" s="100">
        <f>SUMIF('Combined B-Piece P&amp;I CF'!$A:$A,GC$6,INDEX('Combined B-Piece P&amp;I CF'!$BN:$CN,0,MATCH($B120,'Combined B-Piece P&amp;I CF'!$BN$7:$CN$7,0)))</f>
        <v>0</v>
      </c>
      <c r="GD120" s="100">
        <f>SUMIF('Combined B-Piece P&amp;I CF'!$A:$A,GD$6,INDEX('Combined B-Piece P&amp;I CF'!$BN:$CN,0,MATCH($B120,'Combined B-Piece P&amp;I CF'!$BN$7:$CN$7,0)))</f>
        <v>0</v>
      </c>
      <c r="GE120" s="100">
        <f>SUMIF('Combined B-Piece P&amp;I CF'!$A:$A,GE$6,INDEX('Combined B-Piece P&amp;I CF'!$BN:$CN,0,MATCH($B120,'Combined B-Piece P&amp;I CF'!$BN$7:$CN$7,0)))</f>
        <v>0</v>
      </c>
      <c r="GF120" s="100">
        <f>SUMIF('Combined B-Piece P&amp;I CF'!$A:$A,GF$6,INDEX('Combined B-Piece P&amp;I CF'!$BN:$CN,0,MATCH($B120,'Combined B-Piece P&amp;I CF'!$BN$7:$CN$7,0)))</f>
        <v>0</v>
      </c>
      <c r="GG120" s="100">
        <f>SUMIF('Combined B-Piece P&amp;I CF'!$A:$A,GG$6,INDEX('Combined B-Piece P&amp;I CF'!$BN:$CN,0,MATCH($B120,'Combined B-Piece P&amp;I CF'!$BN$7:$CN$7,0)))</f>
        <v>0</v>
      </c>
      <c r="GH120" s="100">
        <f>SUMIF('Combined B-Piece P&amp;I CF'!$A:$A,GH$6,INDEX('Combined B-Piece P&amp;I CF'!$BN:$CN,0,MATCH($B120,'Combined B-Piece P&amp;I CF'!$BN$7:$CN$7,0)))</f>
        <v>0</v>
      </c>
      <c r="GI120" s="100">
        <f>SUMIF('Combined B-Piece P&amp;I CF'!$A:$A,GI$6,INDEX('Combined B-Piece P&amp;I CF'!$BN:$CN,0,MATCH($B120,'Combined B-Piece P&amp;I CF'!$BN$7:$CN$7,0)))</f>
        <v>0</v>
      </c>
      <c r="GJ120" s="100">
        <f>SUMIF('Combined B-Piece P&amp;I CF'!$A:$A,GJ$6,INDEX('Combined B-Piece P&amp;I CF'!$BN:$CN,0,MATCH($B120,'Combined B-Piece P&amp;I CF'!$BN$7:$CN$7,0)))</f>
        <v>0</v>
      </c>
      <c r="GK120" s="100">
        <f>SUMIF('Combined B-Piece P&amp;I CF'!$A:$A,GK$6,INDEX('Combined B-Piece P&amp;I CF'!$BN:$CN,0,MATCH($B120,'Combined B-Piece P&amp;I CF'!$BN$7:$CN$7,0)))</f>
        <v>0</v>
      </c>
      <c r="GL120" s="100">
        <f>SUMIF('Combined B-Piece P&amp;I CF'!$A:$A,GL$6,INDEX('Combined B-Piece P&amp;I CF'!$BN:$CN,0,MATCH($B120,'Combined B-Piece P&amp;I CF'!$BN$7:$CN$7,0)))</f>
        <v>0</v>
      </c>
      <c r="GM120" s="100">
        <f>SUMIF('Combined B-Piece P&amp;I CF'!$A:$A,GM$6,INDEX('Combined B-Piece P&amp;I CF'!$BN:$CN,0,MATCH($B120,'Combined B-Piece P&amp;I CF'!$BN$7:$CN$7,0)))</f>
        <v>0</v>
      </c>
      <c r="GN120" s="100">
        <f>SUMIF('Combined B-Piece P&amp;I CF'!$A:$A,GN$6,INDEX('Combined B-Piece P&amp;I CF'!$BN:$CN,0,MATCH($B120,'Combined B-Piece P&amp;I CF'!$BN$7:$CN$7,0)))</f>
        <v>0</v>
      </c>
      <c r="GO120" s="100">
        <f>SUMIF('Combined B-Piece P&amp;I CF'!$A:$A,GO$6,INDEX('Combined B-Piece P&amp;I CF'!$BN:$CN,0,MATCH($B120,'Combined B-Piece P&amp;I CF'!$BN$7:$CN$7,0)))</f>
        <v>0</v>
      </c>
      <c r="GP120" s="100">
        <f>SUMIF('Combined B-Piece P&amp;I CF'!$A:$A,GP$6,INDEX('Combined B-Piece P&amp;I CF'!$BN:$CN,0,MATCH($B120,'Combined B-Piece P&amp;I CF'!$BN$7:$CN$7,0)))</f>
        <v>0</v>
      </c>
      <c r="GQ120" s="100">
        <f>SUMIF('Combined B-Piece P&amp;I CF'!$A:$A,GQ$6,INDEX('Combined B-Piece P&amp;I CF'!$BN:$CN,0,MATCH($B120,'Combined B-Piece P&amp;I CF'!$BN$7:$CN$7,0)))</f>
        <v>0</v>
      </c>
      <c r="GR120" s="100">
        <f>SUMIF('Combined B-Piece P&amp;I CF'!$A:$A,GR$6,INDEX('Combined B-Piece P&amp;I CF'!$BN:$CN,0,MATCH($B120,'Combined B-Piece P&amp;I CF'!$BN$7:$CN$7,0)))</f>
        <v>0</v>
      </c>
      <c r="GS120" s="100">
        <f>SUMIF('Combined B-Piece P&amp;I CF'!$A:$A,GS$6,INDEX('Combined B-Piece P&amp;I CF'!$BN:$CN,0,MATCH($B120,'Combined B-Piece P&amp;I CF'!$BN$7:$CN$7,0)))</f>
        <v>0</v>
      </c>
      <c r="GU120" s="85">
        <f t="shared" si="216"/>
        <v>0</v>
      </c>
      <c r="GV120" s="85">
        <f t="shared" si="216"/>
        <v>0</v>
      </c>
      <c r="GW120" s="85">
        <f t="shared" si="216"/>
        <v>0</v>
      </c>
      <c r="GX120" s="85">
        <f t="shared" si="216"/>
        <v>0</v>
      </c>
      <c r="GY120" s="85">
        <f t="shared" si="216"/>
        <v>0</v>
      </c>
      <c r="GZ120" s="85">
        <f t="shared" si="216"/>
        <v>0</v>
      </c>
      <c r="HA120" s="85">
        <f t="shared" si="216"/>
        <v>107663.35</v>
      </c>
      <c r="HB120" s="85">
        <f t="shared" si="216"/>
        <v>3551980.71</v>
      </c>
      <c r="HC120" s="85">
        <f t="shared" si="216"/>
        <v>539273.28999999992</v>
      </c>
      <c r="HD120" s="85">
        <f t="shared" si="216"/>
        <v>316421.08999999997</v>
      </c>
      <c r="HE120" s="85">
        <f t="shared" si="216"/>
        <v>0</v>
      </c>
      <c r="HF120" s="85">
        <f t="shared" si="216"/>
        <v>0</v>
      </c>
      <c r="HG120" s="85">
        <f t="shared" si="216"/>
        <v>66680986.570002787</v>
      </c>
      <c r="HH120" s="85">
        <f t="shared" si="216"/>
        <v>35399385.769882038</v>
      </c>
      <c r="HI120" s="85">
        <f t="shared" si="216"/>
        <v>0</v>
      </c>
      <c r="HJ120" s="85">
        <f t="shared" si="216"/>
        <v>0</v>
      </c>
      <c r="HK120" s="85">
        <f t="shared" si="215"/>
        <v>106595710.77988483</v>
      </c>
    </row>
    <row r="121" spans="1:219" hidden="1" outlineLevel="1" x14ac:dyDescent="0.75">
      <c r="A121" s="112" t="str">
        <f t="shared" si="213"/>
        <v>DBJPM 2017-C6 B-Piece Cashflows</v>
      </c>
      <c r="B121" s="112" t="str">
        <f t="shared" si="213"/>
        <v>DBJPM 2017-C6</v>
      </c>
      <c r="C121" s="104"/>
      <c r="D121" s="87"/>
      <c r="E121" s="88"/>
      <c r="F121" s="85"/>
      <c r="G121" s="85"/>
      <c r="H121" s="86"/>
      <c r="I121" s="95"/>
      <c r="K121" s="100">
        <f>SUMIF('Combined B-Piece P&amp;I CF'!$A:$A,K$6,INDEX('Combined B-Piece P&amp;I CF'!$BN:$CN,0,MATCH($B121,'Combined B-Piece P&amp;I CF'!$BN$7:$CN$7,0)))</f>
        <v>0</v>
      </c>
      <c r="L121" s="100">
        <f>SUMIF('Combined B-Piece P&amp;I CF'!$A:$A,L$6,INDEX('Combined B-Piece P&amp;I CF'!$BN:$CN,0,MATCH($B121,'Combined B-Piece P&amp;I CF'!$BN$7:$CN$7,0)))</f>
        <v>0</v>
      </c>
      <c r="M121" s="100">
        <f>SUMIF('Combined B-Piece P&amp;I CF'!$A:$A,M$6,INDEX('Combined B-Piece P&amp;I CF'!$BN:$CN,0,MATCH($B121,'Combined B-Piece P&amp;I CF'!$BN$7:$CN$7,0)))</f>
        <v>0</v>
      </c>
      <c r="N121" s="100">
        <f>SUMIF('Combined B-Piece P&amp;I CF'!$A:$A,N$6,INDEX('Combined B-Piece P&amp;I CF'!$BN:$CN,0,MATCH($B121,'Combined B-Piece P&amp;I CF'!$BN$7:$CN$7,0)))</f>
        <v>0</v>
      </c>
      <c r="O121" s="100">
        <f>SUMIF('Combined B-Piece P&amp;I CF'!$A:$A,O$6,INDEX('Combined B-Piece P&amp;I CF'!$BN:$CN,0,MATCH($B121,'Combined B-Piece P&amp;I CF'!$BN$7:$CN$7,0)))</f>
        <v>0</v>
      </c>
      <c r="P121" s="100">
        <f>SUMIF('Combined B-Piece P&amp;I CF'!$A:$A,P$6,INDEX('Combined B-Piece P&amp;I CF'!$BN:$CN,0,MATCH($B121,'Combined B-Piece P&amp;I CF'!$BN$7:$CN$7,0)))</f>
        <v>0</v>
      </c>
      <c r="Q121" s="100">
        <f>SUMIF('Combined B-Piece P&amp;I CF'!$A:$A,Q$6,INDEX('Combined B-Piece P&amp;I CF'!$BN:$CN,0,MATCH($B121,'Combined B-Piece P&amp;I CF'!$BN$7:$CN$7,0)))</f>
        <v>0</v>
      </c>
      <c r="R121" s="100">
        <f>SUMIF('Combined B-Piece P&amp;I CF'!$A:$A,R$6,INDEX('Combined B-Piece P&amp;I CF'!$BN:$CN,0,MATCH($B121,'Combined B-Piece P&amp;I CF'!$BN$7:$CN$7,0)))</f>
        <v>0</v>
      </c>
      <c r="S121" s="100">
        <f>SUMIF('Combined B-Piece P&amp;I CF'!$A:$A,S$6,INDEX('Combined B-Piece P&amp;I CF'!$BN:$CN,0,MATCH($B121,'Combined B-Piece P&amp;I CF'!$BN$7:$CN$7,0)))</f>
        <v>0</v>
      </c>
      <c r="T121" s="100">
        <f>SUMIF('Combined B-Piece P&amp;I CF'!$A:$A,T$6,INDEX('Combined B-Piece P&amp;I CF'!$BN:$CN,0,MATCH($B121,'Combined B-Piece P&amp;I CF'!$BN$7:$CN$7,0)))</f>
        <v>0</v>
      </c>
      <c r="U121" s="100">
        <f>SUMIF('Combined B-Piece P&amp;I CF'!$A:$A,U$6,INDEX('Combined B-Piece P&amp;I CF'!$BN:$CN,0,MATCH($B121,'Combined B-Piece P&amp;I CF'!$BN$7:$CN$7,0)))</f>
        <v>0</v>
      </c>
      <c r="V121" s="100">
        <f>SUMIF('Combined B-Piece P&amp;I CF'!$A:$A,V$6,INDEX('Combined B-Piece P&amp;I CF'!$BN:$CN,0,MATCH($B121,'Combined B-Piece P&amp;I CF'!$BN$7:$CN$7,0)))</f>
        <v>0</v>
      </c>
      <c r="W121" s="100">
        <f>SUMIF('Combined B-Piece P&amp;I CF'!$A:$A,W$6,INDEX('Combined B-Piece P&amp;I CF'!$BN:$CN,0,MATCH($B121,'Combined B-Piece P&amp;I CF'!$BN$7:$CN$7,0)))</f>
        <v>0</v>
      </c>
      <c r="X121" s="100">
        <f>SUMIF('Combined B-Piece P&amp;I CF'!$A:$A,X$6,INDEX('Combined B-Piece P&amp;I CF'!$BN:$CN,0,MATCH($B121,'Combined B-Piece P&amp;I CF'!$BN$7:$CN$7,0)))</f>
        <v>0</v>
      </c>
      <c r="Y121" s="100">
        <f>SUMIF('Combined B-Piece P&amp;I CF'!$A:$A,Y$6,INDEX('Combined B-Piece P&amp;I CF'!$BN:$CN,0,MATCH($B121,'Combined B-Piece P&amp;I CF'!$BN$7:$CN$7,0)))</f>
        <v>0</v>
      </c>
      <c r="Z121" s="100">
        <f>SUMIF('Combined B-Piece P&amp;I CF'!$A:$A,Z$6,INDEX('Combined B-Piece P&amp;I CF'!$BN:$CN,0,MATCH($B121,'Combined B-Piece P&amp;I CF'!$BN$7:$CN$7,0)))</f>
        <v>0</v>
      </c>
      <c r="AA121" s="100">
        <f>SUMIF('Combined B-Piece P&amp;I CF'!$A:$A,AA$6,INDEX('Combined B-Piece P&amp;I CF'!$BN:$CN,0,MATCH($B121,'Combined B-Piece P&amp;I CF'!$BN$7:$CN$7,0)))</f>
        <v>0</v>
      </c>
      <c r="AB121" s="100">
        <f>SUMIF('Combined B-Piece P&amp;I CF'!$A:$A,AB$6,INDEX('Combined B-Piece P&amp;I CF'!$BN:$CN,0,MATCH($B121,'Combined B-Piece P&amp;I CF'!$BN$7:$CN$7,0)))</f>
        <v>0</v>
      </c>
      <c r="AC121" s="100">
        <f>SUMIF('Combined B-Piece P&amp;I CF'!$A:$A,AC$6,INDEX('Combined B-Piece P&amp;I CF'!$BN:$CN,0,MATCH($B121,'Combined B-Piece P&amp;I CF'!$BN$7:$CN$7,0)))</f>
        <v>0</v>
      </c>
      <c r="AD121" s="100">
        <f>SUMIF('Combined B-Piece P&amp;I CF'!$A:$A,AD$6,INDEX('Combined B-Piece P&amp;I CF'!$BN:$CN,0,MATCH($B121,'Combined B-Piece P&amp;I CF'!$BN$7:$CN$7,0)))</f>
        <v>0</v>
      </c>
      <c r="AE121" s="100">
        <f>SUMIF('Combined B-Piece P&amp;I CF'!$A:$A,AE$6,INDEX('Combined B-Piece P&amp;I CF'!$BN:$CN,0,MATCH($B121,'Combined B-Piece P&amp;I CF'!$BN$7:$CN$7,0)))</f>
        <v>0</v>
      </c>
      <c r="AF121" s="100">
        <f>SUMIF('Combined B-Piece P&amp;I CF'!$A:$A,AF$6,INDEX('Combined B-Piece P&amp;I CF'!$BN:$CN,0,MATCH($B121,'Combined B-Piece P&amp;I CF'!$BN$7:$CN$7,0)))</f>
        <v>0</v>
      </c>
      <c r="AG121" s="100">
        <f>SUMIF('Combined B-Piece P&amp;I CF'!$A:$A,AG$6,INDEX('Combined B-Piece P&amp;I CF'!$BN:$CN,0,MATCH($B121,'Combined B-Piece P&amp;I CF'!$BN$7:$CN$7,0)))</f>
        <v>0</v>
      </c>
      <c r="AH121" s="100">
        <f>SUMIF('Combined B-Piece P&amp;I CF'!$A:$A,AH$6,INDEX('Combined B-Piece P&amp;I CF'!$BN:$CN,0,MATCH($B121,'Combined B-Piece P&amp;I CF'!$BN$7:$CN$7,0)))</f>
        <v>0</v>
      </c>
      <c r="AI121" s="100">
        <f>SUMIF('Combined B-Piece P&amp;I CF'!$A:$A,AI$6,INDEX('Combined B-Piece P&amp;I CF'!$BN:$CN,0,MATCH($B121,'Combined B-Piece P&amp;I CF'!$BN$7:$CN$7,0)))</f>
        <v>0</v>
      </c>
      <c r="AJ121" s="100">
        <f>SUMIF('Combined B-Piece P&amp;I CF'!$A:$A,AJ$6,INDEX('Combined B-Piece P&amp;I CF'!$BN:$CN,0,MATCH($B121,'Combined B-Piece P&amp;I CF'!$BN$7:$CN$7,0)))</f>
        <v>0</v>
      </c>
      <c r="AK121" s="100">
        <f>SUMIF('Combined B-Piece P&amp;I CF'!$A:$A,AK$6,INDEX('Combined B-Piece P&amp;I CF'!$BN:$CN,0,MATCH($B121,'Combined B-Piece P&amp;I CF'!$BN$7:$CN$7,0)))</f>
        <v>0</v>
      </c>
      <c r="AL121" s="100">
        <f>SUMIF('Combined B-Piece P&amp;I CF'!$A:$A,AL$6,INDEX('Combined B-Piece P&amp;I CF'!$BN:$CN,0,MATCH($B121,'Combined B-Piece P&amp;I CF'!$BN$7:$CN$7,0)))</f>
        <v>0</v>
      </c>
      <c r="AM121" s="100">
        <f>SUMIF('Combined B-Piece P&amp;I CF'!$A:$A,AM$6,INDEX('Combined B-Piece P&amp;I CF'!$BN:$CN,0,MATCH($B121,'Combined B-Piece P&amp;I CF'!$BN$7:$CN$7,0)))</f>
        <v>0</v>
      </c>
      <c r="AN121" s="100">
        <f>SUMIF('Combined B-Piece P&amp;I CF'!$A:$A,AN$6,INDEX('Combined B-Piece P&amp;I CF'!$BN:$CN,0,MATCH($B121,'Combined B-Piece P&amp;I CF'!$BN$7:$CN$7,0)))</f>
        <v>0</v>
      </c>
      <c r="AO121" s="100">
        <f>SUMIF('Combined B-Piece P&amp;I CF'!$A:$A,AO$6,INDEX('Combined B-Piece P&amp;I CF'!$BN:$CN,0,MATCH($B121,'Combined B-Piece P&amp;I CF'!$BN$7:$CN$7,0)))</f>
        <v>0</v>
      </c>
      <c r="AP121" s="100">
        <f>SUMIF('Combined B-Piece P&amp;I CF'!$A:$A,AP$6,INDEX('Combined B-Piece P&amp;I CF'!$BN:$CN,0,MATCH($B121,'Combined B-Piece P&amp;I CF'!$BN$7:$CN$7,0)))</f>
        <v>0</v>
      </c>
      <c r="AQ121" s="100">
        <f>SUMIF('Combined B-Piece P&amp;I CF'!$A:$A,AQ$6,INDEX('Combined B-Piece P&amp;I CF'!$BN:$CN,0,MATCH($B121,'Combined B-Piece P&amp;I CF'!$BN$7:$CN$7,0)))</f>
        <v>0</v>
      </c>
      <c r="AR121" s="100">
        <f>SUMIF('Combined B-Piece P&amp;I CF'!$A:$A,AR$6,INDEX('Combined B-Piece P&amp;I CF'!$BN:$CN,0,MATCH($B121,'Combined B-Piece P&amp;I CF'!$BN$7:$CN$7,0)))</f>
        <v>0</v>
      </c>
      <c r="AS121" s="100">
        <f>SUMIF('Combined B-Piece P&amp;I CF'!$A:$A,AS$6,INDEX('Combined B-Piece P&amp;I CF'!$BN:$CN,0,MATCH($B121,'Combined B-Piece P&amp;I CF'!$BN$7:$CN$7,0)))</f>
        <v>0</v>
      </c>
      <c r="AT121" s="100">
        <f>SUMIF('Combined B-Piece P&amp;I CF'!$A:$A,AT$6,INDEX('Combined B-Piece P&amp;I CF'!$BN:$CN,0,MATCH($B121,'Combined B-Piece P&amp;I CF'!$BN$7:$CN$7,0)))</f>
        <v>0</v>
      </c>
      <c r="AU121" s="100">
        <f>SUMIF('Combined B-Piece P&amp;I CF'!$A:$A,AU$6,INDEX('Combined B-Piece P&amp;I CF'!$BN:$CN,0,MATCH($B121,'Combined B-Piece P&amp;I CF'!$BN$7:$CN$7,0)))</f>
        <v>0</v>
      </c>
      <c r="AV121" s="100">
        <f>SUMIF('Combined B-Piece P&amp;I CF'!$A:$A,AV$6,INDEX('Combined B-Piece P&amp;I CF'!$BN:$CN,0,MATCH($B121,'Combined B-Piece P&amp;I CF'!$BN$7:$CN$7,0)))</f>
        <v>0</v>
      </c>
      <c r="AW121" s="100">
        <f>SUMIF('Combined B-Piece P&amp;I CF'!$A:$A,AW$6,INDEX('Combined B-Piece P&amp;I CF'!$BN:$CN,0,MATCH($B121,'Combined B-Piece P&amp;I CF'!$BN$7:$CN$7,0)))</f>
        <v>0</v>
      </c>
      <c r="AX121" s="100">
        <f>SUMIF('Combined B-Piece P&amp;I CF'!$A:$A,AX$6,INDEX('Combined B-Piece P&amp;I CF'!$BN:$CN,0,MATCH($B121,'Combined B-Piece P&amp;I CF'!$BN$7:$CN$7,0)))</f>
        <v>0</v>
      </c>
      <c r="AY121" s="100">
        <f>SUMIF('Combined B-Piece P&amp;I CF'!$A:$A,AY$6,INDEX('Combined B-Piece P&amp;I CF'!$BN:$CN,0,MATCH($B121,'Combined B-Piece P&amp;I CF'!$BN$7:$CN$7,0)))</f>
        <v>0</v>
      </c>
      <c r="AZ121" s="100">
        <f>SUMIF('Combined B-Piece P&amp;I CF'!$A:$A,AZ$6,INDEX('Combined B-Piece P&amp;I CF'!$BN:$CN,0,MATCH($B121,'Combined B-Piece P&amp;I CF'!$BN$7:$CN$7,0)))</f>
        <v>0</v>
      </c>
      <c r="BA121" s="100">
        <f>SUMIF('Combined B-Piece P&amp;I CF'!$A:$A,BA$6,INDEX('Combined B-Piece P&amp;I CF'!$BN:$CN,0,MATCH($B121,'Combined B-Piece P&amp;I CF'!$BN$7:$CN$7,0)))</f>
        <v>0</v>
      </c>
      <c r="BB121" s="100">
        <f>SUMIF('Combined B-Piece P&amp;I CF'!$A:$A,BB$6,INDEX('Combined B-Piece P&amp;I CF'!$BN:$CN,0,MATCH($B121,'Combined B-Piece P&amp;I CF'!$BN$7:$CN$7,0)))</f>
        <v>0</v>
      </c>
      <c r="BC121" s="100">
        <f>SUMIF('Combined B-Piece P&amp;I CF'!$A:$A,BC$6,INDEX('Combined B-Piece P&amp;I CF'!$BN:$CN,0,MATCH($B121,'Combined B-Piece P&amp;I CF'!$BN$7:$CN$7,0)))</f>
        <v>0</v>
      </c>
      <c r="BD121" s="100">
        <f>SUMIF('Combined B-Piece P&amp;I CF'!$A:$A,BD$6,INDEX('Combined B-Piece P&amp;I CF'!$BN:$CN,0,MATCH($B121,'Combined B-Piece P&amp;I CF'!$BN$7:$CN$7,0)))</f>
        <v>0</v>
      </c>
      <c r="BE121" s="100">
        <f>SUMIF('Combined B-Piece P&amp;I CF'!$A:$A,BE$6,INDEX('Combined B-Piece P&amp;I CF'!$BN:$CN,0,MATCH($B121,'Combined B-Piece P&amp;I CF'!$BN$7:$CN$7,0)))</f>
        <v>0</v>
      </c>
      <c r="BF121" s="100">
        <f>SUMIF('Combined B-Piece P&amp;I CF'!$A:$A,BF$6,INDEX('Combined B-Piece P&amp;I CF'!$BN:$CN,0,MATCH($B121,'Combined B-Piece P&amp;I CF'!$BN$7:$CN$7,0)))</f>
        <v>0</v>
      </c>
      <c r="BG121" s="100">
        <f>SUMIF('Combined B-Piece P&amp;I CF'!$A:$A,BG$6,INDEX('Combined B-Piece P&amp;I CF'!$BN:$CN,0,MATCH($B121,'Combined B-Piece P&amp;I CF'!$BN$7:$CN$7,0)))</f>
        <v>0</v>
      </c>
      <c r="BH121" s="100">
        <f>SUMIF('Combined B-Piece P&amp;I CF'!$A:$A,BH$6,INDEX('Combined B-Piece P&amp;I CF'!$BN:$CN,0,MATCH($B121,'Combined B-Piece P&amp;I CF'!$BN$7:$CN$7,0)))</f>
        <v>0</v>
      </c>
      <c r="BI121" s="100">
        <f>SUMIF('Combined B-Piece P&amp;I CF'!$A:$A,BI$6,INDEX('Combined B-Piece P&amp;I CF'!$BN:$CN,0,MATCH($B121,'Combined B-Piece P&amp;I CF'!$BN$7:$CN$7,0)))</f>
        <v>0</v>
      </c>
      <c r="BJ121" s="100">
        <f>SUMIF('Combined B-Piece P&amp;I CF'!$A:$A,BJ$6,INDEX('Combined B-Piece P&amp;I CF'!$BN:$CN,0,MATCH($B121,'Combined B-Piece P&amp;I CF'!$BN$7:$CN$7,0)))</f>
        <v>0</v>
      </c>
      <c r="BK121" s="100">
        <f>SUMIF('Combined B-Piece P&amp;I CF'!$A:$A,BK$6,INDEX('Combined B-Piece P&amp;I CF'!$BN:$CN,0,MATCH($B121,'Combined B-Piece P&amp;I CF'!$BN$7:$CN$7,0)))</f>
        <v>0</v>
      </c>
      <c r="BL121" s="100">
        <f>SUMIF('Combined B-Piece P&amp;I CF'!$A:$A,BL$6,INDEX('Combined B-Piece P&amp;I CF'!$BN:$CN,0,MATCH($B121,'Combined B-Piece P&amp;I CF'!$BN$7:$CN$7,0)))</f>
        <v>0</v>
      </c>
      <c r="BM121" s="100">
        <f>SUMIF('Combined B-Piece P&amp;I CF'!$A:$A,BM$6,INDEX('Combined B-Piece P&amp;I CF'!$BN:$CN,0,MATCH($B121,'Combined B-Piece P&amp;I CF'!$BN$7:$CN$7,0)))</f>
        <v>0</v>
      </c>
      <c r="BN121" s="100">
        <f>SUMIF('Combined B-Piece P&amp;I CF'!$A:$A,BN$6,INDEX('Combined B-Piece P&amp;I CF'!$BN:$CN,0,MATCH($B121,'Combined B-Piece P&amp;I CF'!$BN$7:$CN$7,0)))</f>
        <v>0</v>
      </c>
      <c r="BO121" s="100">
        <f>SUMIF('Combined B-Piece P&amp;I CF'!$A:$A,BO$6,INDEX('Combined B-Piece P&amp;I CF'!$BN:$CN,0,MATCH($B121,'Combined B-Piece P&amp;I CF'!$BN$7:$CN$7,0)))</f>
        <v>0</v>
      </c>
      <c r="BP121" s="100">
        <f>SUMIF('Combined B-Piece P&amp;I CF'!$A:$A,BP$6,INDEX('Combined B-Piece P&amp;I CF'!$BN:$CN,0,MATCH($B121,'Combined B-Piece P&amp;I CF'!$BN$7:$CN$7,0)))</f>
        <v>0</v>
      </c>
      <c r="BQ121" s="100">
        <f>SUMIF('Combined B-Piece P&amp;I CF'!$A:$A,BQ$6,INDEX('Combined B-Piece P&amp;I CF'!$BN:$CN,0,MATCH($B121,'Combined B-Piece P&amp;I CF'!$BN$7:$CN$7,0)))</f>
        <v>0</v>
      </c>
      <c r="BR121" s="100">
        <f>SUMIF('Combined B-Piece P&amp;I CF'!$A:$A,BR$6,INDEX('Combined B-Piece P&amp;I CF'!$BN:$CN,0,MATCH($B121,'Combined B-Piece P&amp;I CF'!$BN$7:$CN$7,0)))</f>
        <v>0</v>
      </c>
      <c r="BS121" s="100">
        <f>SUMIF('Combined B-Piece P&amp;I CF'!$A:$A,BS$6,INDEX('Combined B-Piece P&amp;I CF'!$BN:$CN,0,MATCH($B121,'Combined B-Piece P&amp;I CF'!$BN$7:$CN$7,0)))</f>
        <v>0</v>
      </c>
      <c r="BT121" s="100">
        <f>SUMIF('Combined B-Piece P&amp;I CF'!$A:$A,BT$6,INDEX('Combined B-Piece P&amp;I CF'!$BN:$CN,0,MATCH($B121,'Combined B-Piece P&amp;I CF'!$BN$7:$CN$7,0)))</f>
        <v>0</v>
      </c>
      <c r="BU121" s="100">
        <f>SUMIF('Combined B-Piece P&amp;I CF'!$A:$A,BU$6,INDEX('Combined B-Piece P&amp;I CF'!$BN:$CN,0,MATCH($B121,'Combined B-Piece P&amp;I CF'!$BN$7:$CN$7,0)))</f>
        <v>0</v>
      </c>
      <c r="BV121" s="100">
        <f>SUMIF('Combined B-Piece P&amp;I CF'!$A:$A,BV$6,INDEX('Combined B-Piece P&amp;I CF'!$BN:$CN,0,MATCH($B121,'Combined B-Piece P&amp;I CF'!$BN$7:$CN$7,0)))</f>
        <v>5437095.9199999999</v>
      </c>
      <c r="BW121" s="100">
        <f>SUMIF('Combined B-Piece P&amp;I CF'!$A:$A,BW$6,INDEX('Combined B-Piece P&amp;I CF'!$BN:$CN,0,MATCH($B121,'Combined B-Piece P&amp;I CF'!$BN$7:$CN$7,0)))</f>
        <v>0</v>
      </c>
      <c r="BX121" s="100">
        <f>SUMIF('Combined B-Piece P&amp;I CF'!$A:$A,BX$6,INDEX('Combined B-Piece P&amp;I CF'!$BN:$CN,0,MATCH($B121,'Combined B-Piece P&amp;I CF'!$BN$7:$CN$7,0)))</f>
        <v>0</v>
      </c>
      <c r="BY121" s="100">
        <f>SUMIF('Combined B-Piece P&amp;I CF'!$A:$A,BY$6,INDEX('Combined B-Piece P&amp;I CF'!$BN:$CN,0,MATCH($B121,'Combined B-Piece P&amp;I CF'!$BN$7:$CN$7,0)))</f>
        <v>0</v>
      </c>
      <c r="BZ121" s="100">
        <f>SUMIF('Combined B-Piece P&amp;I CF'!$A:$A,BZ$6,INDEX('Combined B-Piece P&amp;I CF'!$BN:$CN,0,MATCH($B121,'Combined B-Piece P&amp;I CF'!$BN$7:$CN$7,0)))</f>
        <v>0</v>
      </c>
      <c r="CA121" s="100">
        <f>SUMIF('Combined B-Piece P&amp;I CF'!$A:$A,CA$6,INDEX('Combined B-Piece P&amp;I CF'!$BN:$CN,0,MATCH($B121,'Combined B-Piece P&amp;I CF'!$BN$7:$CN$7,0)))</f>
        <v>0</v>
      </c>
      <c r="CB121" s="100">
        <f>SUMIF('Combined B-Piece P&amp;I CF'!$A:$A,CB$6,INDEX('Combined B-Piece P&amp;I CF'!$BN:$CN,0,MATCH($B121,'Combined B-Piece P&amp;I CF'!$BN$7:$CN$7,0)))</f>
        <v>0</v>
      </c>
      <c r="CC121" s="100">
        <f>SUMIF('Combined B-Piece P&amp;I CF'!$A:$A,CC$6,INDEX('Combined B-Piece P&amp;I CF'!$BN:$CN,0,MATCH($B121,'Combined B-Piece P&amp;I CF'!$BN$7:$CN$7,0)))</f>
        <v>0</v>
      </c>
      <c r="CD121" s="100">
        <f>SUMIF('Combined B-Piece P&amp;I CF'!$A:$A,CD$6,INDEX('Combined B-Piece P&amp;I CF'!$BN:$CN,0,MATCH($B121,'Combined B-Piece P&amp;I CF'!$BN$7:$CN$7,0)))</f>
        <v>-176698.4</v>
      </c>
      <c r="CE121" s="100">
        <f>SUMIF('Combined B-Piece P&amp;I CF'!$A:$A,CE$6,INDEX('Combined B-Piece P&amp;I CF'!$BN:$CN,0,MATCH($B121,'Combined B-Piece P&amp;I CF'!$BN$7:$CN$7,0)))</f>
        <v>-1459.5</v>
      </c>
      <c r="CF121" s="100">
        <f>SUMIF('Combined B-Piece P&amp;I CF'!$A:$A,CF$6,INDEX('Combined B-Piece P&amp;I CF'!$BN:$CN,0,MATCH($B121,'Combined B-Piece P&amp;I CF'!$BN$7:$CN$7,0)))</f>
        <v>0</v>
      </c>
      <c r="CG121" s="100">
        <f>SUMIF('Combined B-Piece P&amp;I CF'!$A:$A,CG$6,INDEX('Combined B-Piece P&amp;I CF'!$BN:$CN,0,MATCH($B121,'Combined B-Piece P&amp;I CF'!$BN$7:$CN$7,0)))</f>
        <v>0</v>
      </c>
      <c r="CH121" s="100">
        <f>SUMIF('Combined B-Piece P&amp;I CF'!$A:$A,CH$6,INDEX('Combined B-Piece P&amp;I CF'!$BN:$CN,0,MATCH($B121,'Combined B-Piece P&amp;I CF'!$BN$7:$CN$7,0)))</f>
        <v>0</v>
      </c>
      <c r="CI121" s="100">
        <f>SUMIF('Combined B-Piece P&amp;I CF'!$A:$A,CI$6,INDEX('Combined B-Piece P&amp;I CF'!$BN:$CN,0,MATCH($B121,'Combined B-Piece P&amp;I CF'!$BN$7:$CN$7,0)))</f>
        <v>6917.57</v>
      </c>
      <c r="CJ121" s="100">
        <f>SUMIF('Combined B-Piece P&amp;I CF'!$A:$A,CJ$6,INDEX('Combined B-Piece P&amp;I CF'!$BN:$CN,0,MATCH($B121,'Combined B-Piece P&amp;I CF'!$BN$7:$CN$7,0)))</f>
        <v>0</v>
      </c>
      <c r="CK121" s="100">
        <f>SUMIF('Combined B-Piece P&amp;I CF'!$A:$A,CK$6,INDEX('Combined B-Piece P&amp;I CF'!$BN:$CN,0,MATCH($B121,'Combined B-Piece P&amp;I CF'!$BN$7:$CN$7,0)))</f>
        <v>0</v>
      </c>
      <c r="CL121" s="100">
        <f>SUMIF('Combined B-Piece P&amp;I CF'!$A:$A,CL$6,INDEX('Combined B-Piece P&amp;I CF'!$BN:$CN,0,MATCH($B121,'Combined B-Piece P&amp;I CF'!$BN$7:$CN$7,0)))</f>
        <v>0</v>
      </c>
      <c r="CM121" s="100">
        <f>SUMIF('Combined B-Piece P&amp;I CF'!$A:$A,CM$6,INDEX('Combined B-Piece P&amp;I CF'!$BN:$CN,0,MATCH($B121,'Combined B-Piece P&amp;I CF'!$BN$7:$CN$7,0)))</f>
        <v>0</v>
      </c>
      <c r="CN121" s="100">
        <f>SUMIF('Combined B-Piece P&amp;I CF'!$A:$A,CN$6,INDEX('Combined B-Piece P&amp;I CF'!$BN:$CN,0,MATCH($B121,'Combined B-Piece P&amp;I CF'!$BN$7:$CN$7,0)))</f>
        <v>0</v>
      </c>
      <c r="CO121" s="100">
        <f>SUMIF('Combined B-Piece P&amp;I CF'!$A:$A,CO$6,INDEX('Combined B-Piece P&amp;I CF'!$BN:$CN,0,MATCH($B121,'Combined B-Piece P&amp;I CF'!$BN$7:$CN$7,0)))</f>
        <v>0</v>
      </c>
      <c r="CP121" s="100">
        <f>SUMIF('Combined B-Piece P&amp;I CF'!$A:$A,CP$6,INDEX('Combined B-Piece P&amp;I CF'!$BN:$CN,0,MATCH($B121,'Combined B-Piece P&amp;I CF'!$BN$7:$CN$7,0)))</f>
        <v>0</v>
      </c>
      <c r="CQ121" s="100">
        <f>SUMIF('Combined B-Piece P&amp;I CF'!$A:$A,CQ$6,INDEX('Combined B-Piece P&amp;I CF'!$BN:$CN,0,MATCH($B121,'Combined B-Piece P&amp;I CF'!$BN$7:$CN$7,0)))</f>
        <v>0</v>
      </c>
      <c r="CR121" s="100">
        <f>SUMIF('Combined B-Piece P&amp;I CF'!$A:$A,CR$6,INDEX('Combined B-Piece P&amp;I CF'!$BN:$CN,0,MATCH($B121,'Combined B-Piece P&amp;I CF'!$BN$7:$CN$7,0)))</f>
        <v>0</v>
      </c>
      <c r="CS121" s="100">
        <f>SUMIF('Combined B-Piece P&amp;I CF'!$A:$A,CS$6,INDEX('Combined B-Piece P&amp;I CF'!$BN:$CN,0,MATCH($B121,'Combined B-Piece P&amp;I CF'!$BN$7:$CN$7,0)))</f>
        <v>0</v>
      </c>
      <c r="CT121" s="100">
        <f>SUMIF('Combined B-Piece P&amp;I CF'!$A:$A,CT$6,INDEX('Combined B-Piece P&amp;I CF'!$BN:$CN,0,MATCH($B121,'Combined B-Piece P&amp;I CF'!$BN$7:$CN$7,0)))</f>
        <v>0</v>
      </c>
      <c r="CU121" s="100">
        <f>SUMIF('Combined B-Piece P&amp;I CF'!$A:$A,CU$6,INDEX('Combined B-Piece P&amp;I CF'!$BN:$CN,0,MATCH($B121,'Combined B-Piece P&amp;I CF'!$BN$7:$CN$7,0)))</f>
        <v>0</v>
      </c>
      <c r="CV121" s="100">
        <f>SUMIF('Combined B-Piece P&amp;I CF'!$A:$A,CV$6,INDEX('Combined B-Piece P&amp;I CF'!$BN:$CN,0,MATCH($B121,'Combined B-Piece P&amp;I CF'!$BN$7:$CN$7,0)))</f>
        <v>0</v>
      </c>
      <c r="CW121" s="100">
        <f>SUMIF('Combined B-Piece P&amp;I CF'!$A:$A,CW$6,INDEX('Combined B-Piece P&amp;I CF'!$BN:$CN,0,MATCH($B121,'Combined B-Piece P&amp;I CF'!$BN$7:$CN$7,0)))</f>
        <v>0</v>
      </c>
      <c r="CX121" s="100">
        <f>SUMIF('Combined B-Piece P&amp;I CF'!$A:$A,CX$6,INDEX('Combined B-Piece P&amp;I CF'!$BN:$CN,0,MATCH($B121,'Combined B-Piece P&amp;I CF'!$BN$7:$CN$7,0)))</f>
        <v>7586762.6900000004</v>
      </c>
      <c r="CY121" s="100">
        <f>SUMIF('Combined B-Piece P&amp;I CF'!$A:$A,CY$6,INDEX('Combined B-Piece P&amp;I CF'!$BN:$CN,0,MATCH($B121,'Combined B-Piece P&amp;I CF'!$BN$7:$CN$7,0)))</f>
        <v>0</v>
      </c>
      <c r="CZ121" s="100">
        <f>SUMIF('Combined B-Piece P&amp;I CF'!$A:$A,CZ$6,INDEX('Combined B-Piece P&amp;I CF'!$BN:$CN,0,MATCH($B121,'Combined B-Piece P&amp;I CF'!$BN$7:$CN$7,0)))</f>
        <v>0</v>
      </c>
      <c r="DA121" s="100">
        <f>SUMIF('Combined B-Piece P&amp;I CF'!$A:$A,DA$6,INDEX('Combined B-Piece P&amp;I CF'!$BN:$CN,0,MATCH($B121,'Combined B-Piece P&amp;I CF'!$BN$7:$CN$7,0)))</f>
        <v>0</v>
      </c>
      <c r="DB121" s="100">
        <f>SUMIF('Combined B-Piece P&amp;I CF'!$A:$A,DB$6,INDEX('Combined B-Piece P&amp;I CF'!$BN:$CN,0,MATCH($B121,'Combined B-Piece P&amp;I CF'!$BN$7:$CN$7,0)))</f>
        <v>0</v>
      </c>
      <c r="DC121" s="100">
        <f>SUMIF('Combined B-Piece P&amp;I CF'!$A:$A,DC$6,INDEX('Combined B-Piece P&amp;I CF'!$BN:$CN,0,MATCH($B121,'Combined B-Piece P&amp;I CF'!$BN$7:$CN$7,0)))</f>
        <v>-527006.96</v>
      </c>
      <c r="DD121" s="100">
        <f>SUMIF('Combined B-Piece P&amp;I CF'!$A:$A,DD$6,INDEX('Combined B-Piece P&amp;I CF'!$BN:$CN,0,MATCH($B121,'Combined B-Piece P&amp;I CF'!$BN$7:$CN$7,0)))</f>
        <v>0</v>
      </c>
      <c r="DE121" s="100">
        <f>SUMIF('Combined B-Piece P&amp;I CF'!$A:$A,DE$6,INDEX('Combined B-Piece P&amp;I CF'!$BN:$CN,0,MATCH($B121,'Combined B-Piece P&amp;I CF'!$BN$7:$CN$7,0)))</f>
        <v>0</v>
      </c>
      <c r="DF121" s="100">
        <f>SUMIF('Combined B-Piece P&amp;I CF'!$A:$A,DF$6,INDEX('Combined B-Piece P&amp;I CF'!$BN:$CN,0,MATCH($B121,'Combined B-Piece P&amp;I CF'!$BN$7:$CN$7,0)))</f>
        <v>0</v>
      </c>
      <c r="DG121" s="100">
        <f>SUMIF('Combined B-Piece P&amp;I CF'!$A:$A,DG$6,INDEX('Combined B-Piece P&amp;I CF'!$BN:$CN,0,MATCH($B121,'Combined B-Piece P&amp;I CF'!$BN$7:$CN$7,0)))</f>
        <v>0</v>
      </c>
      <c r="DH121" s="100">
        <f>SUMIF('Combined B-Piece P&amp;I CF'!$A:$A,DH$6,INDEX('Combined B-Piece P&amp;I CF'!$BN:$CN,0,MATCH($B121,'Combined B-Piece P&amp;I CF'!$BN$7:$CN$7,0)))</f>
        <v>0</v>
      </c>
      <c r="DI121" s="100">
        <f>SUMIF('Combined B-Piece P&amp;I CF'!$A:$A,DI$6,INDEX('Combined B-Piece P&amp;I CF'!$BN:$CN,0,MATCH($B121,'Combined B-Piece P&amp;I CF'!$BN$7:$CN$7,0)))</f>
        <v>-28291.34</v>
      </c>
      <c r="DJ121" s="100">
        <f>SUMIF('Combined B-Piece P&amp;I CF'!$A:$A,DJ$6,INDEX('Combined B-Piece P&amp;I CF'!$BN:$CN,0,MATCH($B121,'Combined B-Piece P&amp;I CF'!$BN$7:$CN$7,0)))</f>
        <v>0</v>
      </c>
      <c r="DK121" s="100">
        <f>SUMIF('Combined B-Piece P&amp;I CF'!$A:$A,DK$6,INDEX('Combined B-Piece P&amp;I CF'!$BN:$CN,0,MATCH($B121,'Combined B-Piece P&amp;I CF'!$BN$7:$CN$7,0)))</f>
        <v>0</v>
      </c>
      <c r="DL121" s="100">
        <f>SUMIF('Combined B-Piece P&amp;I CF'!$A:$A,DL$6,INDEX('Combined B-Piece P&amp;I CF'!$BN:$CN,0,MATCH($B121,'Combined B-Piece P&amp;I CF'!$BN$7:$CN$7,0)))</f>
        <v>0</v>
      </c>
      <c r="DM121" s="100">
        <f>SUMIF('Combined B-Piece P&amp;I CF'!$A:$A,DM$6,INDEX('Combined B-Piece P&amp;I CF'!$BN:$CN,0,MATCH($B121,'Combined B-Piece P&amp;I CF'!$BN$7:$CN$7,0)))</f>
        <v>0</v>
      </c>
      <c r="DN121" s="100">
        <f>SUMIF('Combined B-Piece P&amp;I CF'!$A:$A,DN$6,INDEX('Combined B-Piece P&amp;I CF'!$BN:$CN,0,MATCH($B121,'Combined B-Piece P&amp;I CF'!$BN$7:$CN$7,0)))</f>
        <v>0</v>
      </c>
      <c r="DO121" s="100">
        <f>SUMIF('Combined B-Piece P&amp;I CF'!$A:$A,DO$6,INDEX('Combined B-Piece P&amp;I CF'!$BN:$CN,0,MATCH($B121,'Combined B-Piece P&amp;I CF'!$BN$7:$CN$7,0)))</f>
        <v>0</v>
      </c>
      <c r="DP121" s="100">
        <f>SUMIF('Combined B-Piece P&amp;I CF'!$A:$A,DP$6,INDEX('Combined B-Piece P&amp;I CF'!$BN:$CN,0,MATCH($B121,'Combined B-Piece P&amp;I CF'!$BN$7:$CN$7,0)))</f>
        <v>0</v>
      </c>
      <c r="DQ121" s="100">
        <f>SUMIF('Combined B-Piece P&amp;I CF'!$A:$A,DQ$6,INDEX('Combined B-Piece P&amp;I CF'!$BN:$CN,0,MATCH($B121,'Combined B-Piece P&amp;I CF'!$BN$7:$CN$7,0)))</f>
        <v>0</v>
      </c>
      <c r="DR121" s="100">
        <f>SUMIF('Combined B-Piece P&amp;I CF'!$A:$A,DR$6,INDEX('Combined B-Piece P&amp;I CF'!$BN:$CN,0,MATCH($B121,'Combined B-Piece P&amp;I CF'!$BN$7:$CN$7,0)))</f>
        <v>0</v>
      </c>
      <c r="DS121" s="100">
        <f>SUMIF('Combined B-Piece P&amp;I CF'!$A:$A,DS$6,INDEX('Combined B-Piece P&amp;I CF'!$BN:$CN,0,MATCH($B121,'Combined B-Piece P&amp;I CF'!$BN$7:$CN$7,0)))</f>
        <v>0</v>
      </c>
      <c r="DT121" s="100">
        <f>SUMIF('Combined B-Piece P&amp;I CF'!$A:$A,DT$6,INDEX('Combined B-Piece P&amp;I CF'!$BN:$CN,0,MATCH($B121,'Combined B-Piece P&amp;I CF'!$BN$7:$CN$7,0)))</f>
        <v>0</v>
      </c>
      <c r="DU121" s="100">
        <f>SUMIF('Combined B-Piece P&amp;I CF'!$A:$A,DU$6,INDEX('Combined B-Piece P&amp;I CF'!$BN:$CN,0,MATCH($B121,'Combined B-Piece P&amp;I CF'!$BN$7:$CN$7,0)))</f>
        <v>0</v>
      </c>
      <c r="DV121" s="100">
        <f>SUMIF('Combined B-Piece P&amp;I CF'!$A:$A,DV$6,INDEX('Combined B-Piece P&amp;I CF'!$BN:$CN,0,MATCH($B121,'Combined B-Piece P&amp;I CF'!$BN$7:$CN$7,0)))</f>
        <v>0</v>
      </c>
      <c r="DW121" s="100">
        <f>SUMIF('Combined B-Piece P&amp;I CF'!$A:$A,DW$6,INDEX('Combined B-Piece P&amp;I CF'!$BN:$CN,0,MATCH($B121,'Combined B-Piece P&amp;I CF'!$BN$7:$CN$7,0)))</f>
        <v>0</v>
      </c>
      <c r="DX121" s="100">
        <f>SUMIF('Combined B-Piece P&amp;I CF'!$A:$A,DX$6,INDEX('Combined B-Piece P&amp;I CF'!$BN:$CN,0,MATCH($B121,'Combined B-Piece P&amp;I CF'!$BN$7:$CN$7,0)))</f>
        <v>0</v>
      </c>
      <c r="DY121" s="100">
        <f>SUMIF('Combined B-Piece P&amp;I CF'!$A:$A,DY$6,INDEX('Combined B-Piece P&amp;I CF'!$BN:$CN,0,MATCH($B121,'Combined B-Piece P&amp;I CF'!$BN$7:$CN$7,0)))</f>
        <v>0</v>
      </c>
      <c r="DZ121" s="100">
        <f>SUMIF('Combined B-Piece P&amp;I CF'!$A:$A,DZ$6,INDEX('Combined B-Piece P&amp;I CF'!$BN:$CN,0,MATCH($B121,'Combined B-Piece P&amp;I CF'!$BN$7:$CN$7,0)))</f>
        <v>0</v>
      </c>
      <c r="EA121" s="100">
        <f>SUMIF('Combined B-Piece P&amp;I CF'!$A:$A,EA$6,INDEX('Combined B-Piece P&amp;I CF'!$BN:$CN,0,MATCH($B121,'Combined B-Piece P&amp;I CF'!$BN$7:$CN$7,0)))</f>
        <v>0</v>
      </c>
      <c r="EB121" s="100">
        <f>SUMIF('Combined B-Piece P&amp;I CF'!$A:$A,EB$6,INDEX('Combined B-Piece P&amp;I CF'!$BN:$CN,0,MATCH($B121,'Combined B-Piece P&amp;I CF'!$BN$7:$CN$7,0)))</f>
        <v>0</v>
      </c>
      <c r="EC121" s="100">
        <f>SUMIF('Combined B-Piece P&amp;I CF'!$A:$A,EC$6,INDEX('Combined B-Piece P&amp;I CF'!$BN:$CN,0,MATCH($B121,'Combined B-Piece P&amp;I CF'!$BN$7:$CN$7,0)))</f>
        <v>1439560.215106606</v>
      </c>
      <c r="ED121" s="100">
        <f>SUMIF('Combined B-Piece P&amp;I CF'!$A:$A,ED$6,INDEX('Combined B-Piece P&amp;I CF'!$BN:$CN,0,MATCH($B121,'Combined B-Piece P&amp;I CF'!$BN$7:$CN$7,0)))</f>
        <v>0</v>
      </c>
      <c r="EE121" s="100">
        <f>SUMIF('Combined B-Piece P&amp;I CF'!$A:$A,EE$6,INDEX('Combined B-Piece P&amp;I CF'!$BN:$CN,0,MATCH($B121,'Combined B-Piece P&amp;I CF'!$BN$7:$CN$7,0)))</f>
        <v>0</v>
      </c>
      <c r="EF121" s="100">
        <f>SUMIF('Combined B-Piece P&amp;I CF'!$A:$A,EF$6,INDEX('Combined B-Piece P&amp;I CF'!$BN:$CN,0,MATCH($B121,'Combined B-Piece P&amp;I CF'!$BN$7:$CN$7,0)))</f>
        <v>0</v>
      </c>
      <c r="EG121" s="100">
        <f>SUMIF('Combined B-Piece P&amp;I CF'!$A:$A,EG$6,INDEX('Combined B-Piece P&amp;I CF'!$BN:$CN,0,MATCH($B121,'Combined B-Piece P&amp;I CF'!$BN$7:$CN$7,0)))</f>
        <v>0</v>
      </c>
      <c r="EH121" s="100">
        <f>SUMIF('Combined B-Piece P&amp;I CF'!$A:$A,EH$6,INDEX('Combined B-Piece P&amp;I CF'!$BN:$CN,0,MATCH($B121,'Combined B-Piece P&amp;I CF'!$BN$7:$CN$7,0)))</f>
        <v>0</v>
      </c>
      <c r="EI121" s="100">
        <f>SUMIF('Combined B-Piece P&amp;I CF'!$A:$A,EI$6,INDEX('Combined B-Piece P&amp;I CF'!$BN:$CN,0,MATCH($B121,'Combined B-Piece P&amp;I CF'!$BN$7:$CN$7,0)))</f>
        <v>0</v>
      </c>
      <c r="EJ121" s="100">
        <f>SUMIF('Combined B-Piece P&amp;I CF'!$A:$A,EJ$6,INDEX('Combined B-Piece P&amp;I CF'!$BN:$CN,0,MATCH($B121,'Combined B-Piece P&amp;I CF'!$BN$7:$CN$7,0)))</f>
        <v>0</v>
      </c>
      <c r="EK121" s="100">
        <f>SUMIF('Combined B-Piece P&amp;I CF'!$A:$A,EK$6,INDEX('Combined B-Piece P&amp;I CF'!$BN:$CN,0,MATCH($B121,'Combined B-Piece P&amp;I CF'!$BN$7:$CN$7,0)))</f>
        <v>0</v>
      </c>
      <c r="EL121" s="100">
        <f>SUMIF('Combined B-Piece P&amp;I CF'!$A:$A,EL$6,INDEX('Combined B-Piece P&amp;I CF'!$BN:$CN,0,MATCH($B121,'Combined B-Piece P&amp;I CF'!$BN$7:$CN$7,0)))</f>
        <v>0</v>
      </c>
      <c r="EM121" s="100">
        <f>SUMIF('Combined B-Piece P&amp;I CF'!$A:$A,EM$6,INDEX('Combined B-Piece P&amp;I CF'!$BN:$CN,0,MATCH($B121,'Combined B-Piece P&amp;I CF'!$BN$7:$CN$7,0)))</f>
        <v>0</v>
      </c>
      <c r="EN121" s="100">
        <f>SUMIF('Combined B-Piece P&amp;I CF'!$A:$A,EN$6,INDEX('Combined B-Piece P&amp;I CF'!$BN:$CN,0,MATCH($B121,'Combined B-Piece P&amp;I CF'!$BN$7:$CN$7,0)))</f>
        <v>0</v>
      </c>
      <c r="EO121" s="100">
        <f>SUMIF('Combined B-Piece P&amp;I CF'!$A:$A,EO$6,INDEX('Combined B-Piece P&amp;I CF'!$BN:$CN,0,MATCH($B121,'Combined B-Piece P&amp;I CF'!$BN$7:$CN$7,0)))</f>
        <v>0</v>
      </c>
      <c r="EP121" s="100">
        <f>SUMIF('Combined B-Piece P&amp;I CF'!$A:$A,EP$6,INDEX('Combined B-Piece P&amp;I CF'!$BN:$CN,0,MATCH($B121,'Combined B-Piece P&amp;I CF'!$BN$7:$CN$7,0)))</f>
        <v>1079570.1676274841</v>
      </c>
      <c r="EQ121" s="100">
        <f>SUMIF('Combined B-Piece P&amp;I CF'!$A:$A,EQ$6,INDEX('Combined B-Piece P&amp;I CF'!$BN:$CN,0,MATCH($B121,'Combined B-Piece P&amp;I CF'!$BN$7:$CN$7,0)))</f>
        <v>11884606.33506396</v>
      </c>
      <c r="ER121" s="100">
        <f>SUMIF('Combined B-Piece P&amp;I CF'!$A:$A,ER$6,INDEX('Combined B-Piece P&amp;I CF'!$BN:$CN,0,MATCH($B121,'Combined B-Piece P&amp;I CF'!$BN$7:$CN$7,0)))</f>
        <v>0</v>
      </c>
      <c r="ES121" s="100">
        <f>SUMIF('Combined B-Piece P&amp;I CF'!$A:$A,ES$6,INDEX('Combined B-Piece P&amp;I CF'!$BN:$CN,0,MATCH($B121,'Combined B-Piece P&amp;I CF'!$BN$7:$CN$7,0)))</f>
        <v>0</v>
      </c>
      <c r="ET121" s="100">
        <f>SUMIF('Combined B-Piece P&amp;I CF'!$A:$A,ET$6,INDEX('Combined B-Piece P&amp;I CF'!$BN:$CN,0,MATCH($B121,'Combined B-Piece P&amp;I CF'!$BN$7:$CN$7,0)))</f>
        <v>0</v>
      </c>
      <c r="EU121" s="100">
        <f>SUMIF('Combined B-Piece P&amp;I CF'!$A:$A,EU$6,INDEX('Combined B-Piece P&amp;I CF'!$BN:$CN,0,MATCH($B121,'Combined B-Piece P&amp;I CF'!$BN$7:$CN$7,0)))</f>
        <v>0</v>
      </c>
      <c r="EV121" s="100">
        <f>SUMIF('Combined B-Piece P&amp;I CF'!$A:$A,EV$6,INDEX('Combined B-Piece P&amp;I CF'!$BN:$CN,0,MATCH($B121,'Combined B-Piece P&amp;I CF'!$BN$7:$CN$7,0)))</f>
        <v>0</v>
      </c>
      <c r="EW121" s="100">
        <f>SUMIF('Combined B-Piece P&amp;I CF'!$A:$A,EW$6,INDEX('Combined B-Piece P&amp;I CF'!$BN:$CN,0,MATCH($B121,'Combined B-Piece P&amp;I CF'!$BN$7:$CN$7,0)))</f>
        <v>0</v>
      </c>
      <c r="EX121" s="100">
        <f>SUMIF('Combined B-Piece P&amp;I CF'!$A:$A,EX$6,INDEX('Combined B-Piece P&amp;I CF'!$BN:$CN,0,MATCH($B121,'Combined B-Piece P&amp;I CF'!$BN$7:$CN$7,0)))</f>
        <v>0</v>
      </c>
      <c r="EY121" s="100">
        <f>SUMIF('Combined B-Piece P&amp;I CF'!$A:$A,EY$6,INDEX('Combined B-Piece P&amp;I CF'!$BN:$CN,0,MATCH($B121,'Combined B-Piece P&amp;I CF'!$BN$7:$CN$7,0)))</f>
        <v>0</v>
      </c>
      <c r="EZ121" s="100">
        <f>SUMIF('Combined B-Piece P&amp;I CF'!$A:$A,EZ$6,INDEX('Combined B-Piece P&amp;I CF'!$BN:$CN,0,MATCH($B121,'Combined B-Piece P&amp;I CF'!$BN$7:$CN$7,0)))</f>
        <v>0</v>
      </c>
      <c r="FA121" s="100">
        <f>SUMIF('Combined B-Piece P&amp;I CF'!$A:$A,FA$6,INDEX('Combined B-Piece P&amp;I CF'!$BN:$CN,0,MATCH($B121,'Combined B-Piece P&amp;I CF'!$BN$7:$CN$7,0)))</f>
        <v>3048902.7044780999</v>
      </c>
      <c r="FB121" s="100">
        <f>SUMIF('Combined B-Piece P&amp;I CF'!$A:$A,FB$6,INDEX('Combined B-Piece P&amp;I CF'!$BN:$CN,0,MATCH($B121,'Combined B-Piece P&amp;I CF'!$BN$7:$CN$7,0)))</f>
        <v>4489770.9454987273</v>
      </c>
      <c r="FC121" s="100">
        <f>SUMIF('Combined B-Piece P&amp;I CF'!$A:$A,FC$6,INDEX('Combined B-Piece P&amp;I CF'!$BN:$CN,0,MATCH($B121,'Combined B-Piece P&amp;I CF'!$BN$7:$CN$7,0)))</f>
        <v>10292770.542397611</v>
      </c>
      <c r="FD121" s="100">
        <f>SUMIF('Combined B-Piece P&amp;I CF'!$A:$A,FD$6,INDEX('Combined B-Piece P&amp;I CF'!$BN:$CN,0,MATCH($B121,'Combined B-Piece P&amp;I CF'!$BN$7:$CN$7,0)))</f>
        <v>0</v>
      </c>
      <c r="FE121" s="100">
        <f>SUMIF('Combined B-Piece P&amp;I CF'!$A:$A,FE$6,INDEX('Combined B-Piece P&amp;I CF'!$BN:$CN,0,MATCH($B121,'Combined B-Piece P&amp;I CF'!$BN$7:$CN$7,0)))</f>
        <v>0</v>
      </c>
      <c r="FF121" s="100">
        <f>SUMIF('Combined B-Piece P&amp;I CF'!$A:$A,FF$6,INDEX('Combined B-Piece P&amp;I CF'!$BN:$CN,0,MATCH($B121,'Combined B-Piece P&amp;I CF'!$BN$7:$CN$7,0)))</f>
        <v>0</v>
      </c>
      <c r="FG121" s="100">
        <f>SUMIF('Combined B-Piece P&amp;I CF'!$A:$A,FG$6,INDEX('Combined B-Piece P&amp;I CF'!$BN:$CN,0,MATCH($B121,'Combined B-Piece P&amp;I CF'!$BN$7:$CN$7,0)))</f>
        <v>0</v>
      </c>
      <c r="FH121" s="100">
        <f>SUMIF('Combined B-Piece P&amp;I CF'!$A:$A,FH$6,INDEX('Combined B-Piece P&amp;I CF'!$BN:$CN,0,MATCH($B121,'Combined B-Piece P&amp;I CF'!$BN$7:$CN$7,0)))</f>
        <v>0</v>
      </c>
      <c r="FI121" s="100">
        <f>SUMIF('Combined B-Piece P&amp;I CF'!$A:$A,FI$6,INDEX('Combined B-Piece P&amp;I CF'!$BN:$CN,0,MATCH($B121,'Combined B-Piece P&amp;I CF'!$BN$7:$CN$7,0)))</f>
        <v>0</v>
      </c>
      <c r="FJ121" s="100">
        <f>SUMIF('Combined B-Piece P&amp;I CF'!$A:$A,FJ$6,INDEX('Combined B-Piece P&amp;I CF'!$BN:$CN,0,MATCH($B121,'Combined B-Piece P&amp;I CF'!$BN$7:$CN$7,0)))</f>
        <v>0</v>
      </c>
      <c r="FK121" s="100">
        <f>SUMIF('Combined B-Piece P&amp;I CF'!$A:$A,FK$6,INDEX('Combined B-Piece P&amp;I CF'!$BN:$CN,0,MATCH($B121,'Combined B-Piece P&amp;I CF'!$BN$7:$CN$7,0)))</f>
        <v>0</v>
      </c>
      <c r="FL121" s="100">
        <f>SUMIF('Combined B-Piece P&amp;I CF'!$A:$A,FL$6,INDEX('Combined B-Piece P&amp;I CF'!$BN:$CN,0,MATCH($B121,'Combined B-Piece P&amp;I CF'!$BN$7:$CN$7,0)))</f>
        <v>0</v>
      </c>
      <c r="FM121" s="100">
        <f>SUMIF('Combined B-Piece P&amp;I CF'!$A:$A,FM$6,INDEX('Combined B-Piece P&amp;I CF'!$BN:$CN,0,MATCH($B121,'Combined B-Piece P&amp;I CF'!$BN$7:$CN$7,0)))</f>
        <v>0</v>
      </c>
      <c r="FN121" s="100">
        <f>SUMIF('Combined B-Piece P&amp;I CF'!$A:$A,FN$6,INDEX('Combined B-Piece P&amp;I CF'!$BN:$CN,0,MATCH($B121,'Combined B-Piece P&amp;I CF'!$BN$7:$CN$7,0)))</f>
        <v>0</v>
      </c>
      <c r="FO121" s="100">
        <f>SUMIF('Combined B-Piece P&amp;I CF'!$A:$A,FO$6,INDEX('Combined B-Piece P&amp;I CF'!$BN:$CN,0,MATCH($B121,'Combined B-Piece P&amp;I CF'!$BN$7:$CN$7,0)))</f>
        <v>0</v>
      </c>
      <c r="FP121" s="100">
        <f>SUMIF('Combined B-Piece P&amp;I CF'!$A:$A,FP$6,INDEX('Combined B-Piece P&amp;I CF'!$BN:$CN,0,MATCH($B121,'Combined B-Piece P&amp;I CF'!$BN$7:$CN$7,0)))</f>
        <v>0</v>
      </c>
      <c r="FQ121" s="100">
        <f>SUMIF('Combined B-Piece P&amp;I CF'!$A:$A,FQ$6,INDEX('Combined B-Piece P&amp;I CF'!$BN:$CN,0,MATCH($B121,'Combined B-Piece P&amp;I CF'!$BN$7:$CN$7,0)))</f>
        <v>0</v>
      </c>
      <c r="FR121" s="100">
        <f>SUMIF('Combined B-Piece P&amp;I CF'!$A:$A,FR$6,INDEX('Combined B-Piece P&amp;I CF'!$BN:$CN,0,MATCH($B121,'Combined B-Piece P&amp;I CF'!$BN$7:$CN$7,0)))</f>
        <v>0</v>
      </c>
      <c r="FS121" s="100">
        <f>SUMIF('Combined B-Piece P&amp;I CF'!$A:$A,FS$6,INDEX('Combined B-Piece P&amp;I CF'!$BN:$CN,0,MATCH($B121,'Combined B-Piece P&amp;I CF'!$BN$7:$CN$7,0)))</f>
        <v>0</v>
      </c>
      <c r="FT121" s="100">
        <f>SUMIF('Combined B-Piece P&amp;I CF'!$A:$A,FT$6,INDEX('Combined B-Piece P&amp;I CF'!$BN:$CN,0,MATCH($B121,'Combined B-Piece P&amp;I CF'!$BN$7:$CN$7,0)))</f>
        <v>0</v>
      </c>
      <c r="FU121" s="100">
        <f>SUMIF('Combined B-Piece P&amp;I CF'!$A:$A,FU$6,INDEX('Combined B-Piece P&amp;I CF'!$BN:$CN,0,MATCH($B121,'Combined B-Piece P&amp;I CF'!$BN$7:$CN$7,0)))</f>
        <v>0</v>
      </c>
      <c r="FV121" s="100">
        <f>SUMIF('Combined B-Piece P&amp;I CF'!$A:$A,FV$6,INDEX('Combined B-Piece P&amp;I CF'!$BN:$CN,0,MATCH($B121,'Combined B-Piece P&amp;I CF'!$BN$7:$CN$7,0)))</f>
        <v>0</v>
      </c>
      <c r="FW121" s="100">
        <f>SUMIF('Combined B-Piece P&amp;I CF'!$A:$A,FW$6,INDEX('Combined B-Piece P&amp;I CF'!$BN:$CN,0,MATCH($B121,'Combined B-Piece P&amp;I CF'!$BN$7:$CN$7,0)))</f>
        <v>0</v>
      </c>
      <c r="FX121" s="100">
        <f>SUMIF('Combined B-Piece P&amp;I CF'!$A:$A,FX$6,INDEX('Combined B-Piece P&amp;I CF'!$BN:$CN,0,MATCH($B121,'Combined B-Piece P&amp;I CF'!$BN$7:$CN$7,0)))</f>
        <v>0</v>
      </c>
      <c r="FY121" s="100">
        <f>SUMIF('Combined B-Piece P&amp;I CF'!$A:$A,FY$6,INDEX('Combined B-Piece P&amp;I CF'!$BN:$CN,0,MATCH($B121,'Combined B-Piece P&amp;I CF'!$BN$7:$CN$7,0)))</f>
        <v>0</v>
      </c>
      <c r="FZ121" s="100">
        <f>SUMIF('Combined B-Piece P&amp;I CF'!$A:$A,FZ$6,INDEX('Combined B-Piece P&amp;I CF'!$BN:$CN,0,MATCH($B121,'Combined B-Piece P&amp;I CF'!$BN$7:$CN$7,0)))</f>
        <v>0</v>
      </c>
      <c r="GA121" s="100">
        <f>SUMIF('Combined B-Piece P&amp;I CF'!$A:$A,GA$6,INDEX('Combined B-Piece P&amp;I CF'!$BN:$CN,0,MATCH($B121,'Combined B-Piece P&amp;I CF'!$BN$7:$CN$7,0)))</f>
        <v>0</v>
      </c>
      <c r="GB121" s="100">
        <f>SUMIF('Combined B-Piece P&amp;I CF'!$A:$A,GB$6,INDEX('Combined B-Piece P&amp;I CF'!$BN:$CN,0,MATCH($B121,'Combined B-Piece P&amp;I CF'!$BN$7:$CN$7,0)))</f>
        <v>0</v>
      </c>
      <c r="GC121" s="100">
        <f>SUMIF('Combined B-Piece P&amp;I CF'!$A:$A,GC$6,INDEX('Combined B-Piece P&amp;I CF'!$BN:$CN,0,MATCH($B121,'Combined B-Piece P&amp;I CF'!$BN$7:$CN$7,0)))</f>
        <v>0</v>
      </c>
      <c r="GD121" s="100">
        <f>SUMIF('Combined B-Piece P&amp;I CF'!$A:$A,GD$6,INDEX('Combined B-Piece P&amp;I CF'!$BN:$CN,0,MATCH($B121,'Combined B-Piece P&amp;I CF'!$BN$7:$CN$7,0)))</f>
        <v>0</v>
      </c>
      <c r="GE121" s="100">
        <f>SUMIF('Combined B-Piece P&amp;I CF'!$A:$A,GE$6,INDEX('Combined B-Piece P&amp;I CF'!$BN:$CN,0,MATCH($B121,'Combined B-Piece P&amp;I CF'!$BN$7:$CN$7,0)))</f>
        <v>0</v>
      </c>
      <c r="GF121" s="100">
        <f>SUMIF('Combined B-Piece P&amp;I CF'!$A:$A,GF$6,INDEX('Combined B-Piece P&amp;I CF'!$BN:$CN,0,MATCH($B121,'Combined B-Piece P&amp;I CF'!$BN$7:$CN$7,0)))</f>
        <v>0</v>
      </c>
      <c r="GG121" s="100">
        <f>SUMIF('Combined B-Piece P&amp;I CF'!$A:$A,GG$6,INDEX('Combined B-Piece P&amp;I CF'!$BN:$CN,0,MATCH($B121,'Combined B-Piece P&amp;I CF'!$BN$7:$CN$7,0)))</f>
        <v>0</v>
      </c>
      <c r="GH121" s="100">
        <f>SUMIF('Combined B-Piece P&amp;I CF'!$A:$A,GH$6,INDEX('Combined B-Piece P&amp;I CF'!$BN:$CN,0,MATCH($B121,'Combined B-Piece P&amp;I CF'!$BN$7:$CN$7,0)))</f>
        <v>0</v>
      </c>
      <c r="GI121" s="100">
        <f>SUMIF('Combined B-Piece P&amp;I CF'!$A:$A,GI$6,INDEX('Combined B-Piece P&amp;I CF'!$BN:$CN,0,MATCH($B121,'Combined B-Piece P&amp;I CF'!$BN$7:$CN$7,0)))</f>
        <v>0</v>
      </c>
      <c r="GJ121" s="100">
        <f>SUMIF('Combined B-Piece P&amp;I CF'!$A:$A,GJ$6,INDEX('Combined B-Piece P&amp;I CF'!$BN:$CN,0,MATCH($B121,'Combined B-Piece P&amp;I CF'!$BN$7:$CN$7,0)))</f>
        <v>0</v>
      </c>
      <c r="GK121" s="100">
        <f>SUMIF('Combined B-Piece P&amp;I CF'!$A:$A,GK$6,INDEX('Combined B-Piece P&amp;I CF'!$BN:$CN,0,MATCH($B121,'Combined B-Piece P&amp;I CF'!$BN$7:$CN$7,0)))</f>
        <v>0</v>
      </c>
      <c r="GL121" s="100">
        <f>SUMIF('Combined B-Piece P&amp;I CF'!$A:$A,GL$6,INDEX('Combined B-Piece P&amp;I CF'!$BN:$CN,0,MATCH($B121,'Combined B-Piece P&amp;I CF'!$BN$7:$CN$7,0)))</f>
        <v>0</v>
      </c>
      <c r="GM121" s="100">
        <f>SUMIF('Combined B-Piece P&amp;I CF'!$A:$A,GM$6,INDEX('Combined B-Piece P&amp;I CF'!$BN:$CN,0,MATCH($B121,'Combined B-Piece P&amp;I CF'!$BN$7:$CN$7,0)))</f>
        <v>0</v>
      </c>
      <c r="GN121" s="100">
        <f>SUMIF('Combined B-Piece P&amp;I CF'!$A:$A,GN$6,INDEX('Combined B-Piece P&amp;I CF'!$BN:$CN,0,MATCH($B121,'Combined B-Piece P&amp;I CF'!$BN$7:$CN$7,0)))</f>
        <v>0</v>
      </c>
      <c r="GO121" s="100">
        <f>SUMIF('Combined B-Piece P&amp;I CF'!$A:$A,GO$6,INDEX('Combined B-Piece P&amp;I CF'!$BN:$CN,0,MATCH($B121,'Combined B-Piece P&amp;I CF'!$BN$7:$CN$7,0)))</f>
        <v>0</v>
      </c>
      <c r="GP121" s="100">
        <f>SUMIF('Combined B-Piece P&amp;I CF'!$A:$A,GP$6,INDEX('Combined B-Piece P&amp;I CF'!$BN:$CN,0,MATCH($B121,'Combined B-Piece P&amp;I CF'!$BN$7:$CN$7,0)))</f>
        <v>0</v>
      </c>
      <c r="GQ121" s="100">
        <f>SUMIF('Combined B-Piece P&amp;I CF'!$A:$A,GQ$6,INDEX('Combined B-Piece P&amp;I CF'!$BN:$CN,0,MATCH($B121,'Combined B-Piece P&amp;I CF'!$BN$7:$CN$7,0)))</f>
        <v>0</v>
      </c>
      <c r="GR121" s="100">
        <f>SUMIF('Combined B-Piece P&amp;I CF'!$A:$A,GR$6,INDEX('Combined B-Piece P&amp;I CF'!$BN:$CN,0,MATCH($B121,'Combined B-Piece P&amp;I CF'!$BN$7:$CN$7,0)))</f>
        <v>0</v>
      </c>
      <c r="GS121" s="100">
        <f>SUMIF('Combined B-Piece P&amp;I CF'!$A:$A,GS$6,INDEX('Combined B-Piece P&amp;I CF'!$BN:$CN,0,MATCH($B121,'Combined B-Piece P&amp;I CF'!$BN$7:$CN$7,0)))</f>
        <v>0</v>
      </c>
      <c r="GU121" s="85">
        <f t="shared" si="216"/>
        <v>0</v>
      </c>
      <c r="GV121" s="85">
        <f t="shared" si="216"/>
        <v>0</v>
      </c>
      <c r="GW121" s="85">
        <f t="shared" si="216"/>
        <v>0</v>
      </c>
      <c r="GX121" s="85">
        <f t="shared" si="216"/>
        <v>0</v>
      </c>
      <c r="GY121" s="85">
        <f t="shared" si="216"/>
        <v>0</v>
      </c>
      <c r="GZ121" s="85">
        <f t="shared" si="216"/>
        <v>5437095.9199999999</v>
      </c>
      <c r="HA121" s="85">
        <f t="shared" si="216"/>
        <v>-171240.33</v>
      </c>
      <c r="HB121" s="85">
        <f t="shared" si="216"/>
        <v>7586762.6900000004</v>
      </c>
      <c r="HC121" s="85">
        <f t="shared" si="216"/>
        <v>-555298.29999999993</v>
      </c>
      <c r="HD121" s="85">
        <f t="shared" si="216"/>
        <v>0</v>
      </c>
      <c r="HE121" s="85">
        <f t="shared" si="216"/>
        <v>1439560.215106606</v>
      </c>
      <c r="HF121" s="85">
        <f t="shared" si="216"/>
        <v>12964176.502691444</v>
      </c>
      <c r="HG121" s="85">
        <f t="shared" si="216"/>
        <v>17831444.192374438</v>
      </c>
      <c r="HH121" s="85">
        <f t="shared" si="216"/>
        <v>0</v>
      </c>
      <c r="HI121" s="85">
        <f t="shared" si="216"/>
        <v>0</v>
      </c>
      <c r="HJ121" s="85">
        <f t="shared" si="216"/>
        <v>0</v>
      </c>
      <c r="HK121" s="85">
        <f t="shared" si="215"/>
        <v>44532500.890172489</v>
      </c>
    </row>
    <row r="122" spans="1:219" hidden="1" outlineLevel="1" x14ac:dyDescent="0.75">
      <c r="A122" s="112" t="str">
        <f t="shared" si="213"/>
        <v>MSC 2018-L1 B-Piece Cashflows</v>
      </c>
      <c r="B122" s="112" t="str">
        <f t="shared" si="213"/>
        <v>MSC 2018-L1</v>
      </c>
      <c r="C122" s="104"/>
      <c r="D122" s="87"/>
      <c r="E122" s="88"/>
      <c r="F122" s="85"/>
      <c r="G122" s="85"/>
      <c r="H122" s="86"/>
      <c r="I122" s="95"/>
      <c r="K122" s="100">
        <f>SUMIF('Combined B-Piece P&amp;I CF'!$A:$A,K$6,INDEX('Combined B-Piece P&amp;I CF'!$BN:$CN,0,MATCH($B122,'Combined B-Piece P&amp;I CF'!$BN$7:$CN$7,0)))</f>
        <v>0</v>
      </c>
      <c r="L122" s="100">
        <f>SUMIF('Combined B-Piece P&amp;I CF'!$A:$A,L$6,INDEX('Combined B-Piece P&amp;I CF'!$BN:$CN,0,MATCH($B122,'Combined B-Piece P&amp;I CF'!$BN$7:$CN$7,0)))</f>
        <v>0</v>
      </c>
      <c r="M122" s="100">
        <f>SUMIF('Combined B-Piece P&amp;I CF'!$A:$A,M$6,INDEX('Combined B-Piece P&amp;I CF'!$BN:$CN,0,MATCH($B122,'Combined B-Piece P&amp;I CF'!$BN$7:$CN$7,0)))</f>
        <v>0</v>
      </c>
      <c r="N122" s="100">
        <f>SUMIF('Combined B-Piece P&amp;I CF'!$A:$A,N$6,INDEX('Combined B-Piece P&amp;I CF'!$BN:$CN,0,MATCH($B122,'Combined B-Piece P&amp;I CF'!$BN$7:$CN$7,0)))</f>
        <v>0</v>
      </c>
      <c r="O122" s="100">
        <f>SUMIF('Combined B-Piece P&amp;I CF'!$A:$A,O$6,INDEX('Combined B-Piece P&amp;I CF'!$BN:$CN,0,MATCH($B122,'Combined B-Piece P&amp;I CF'!$BN$7:$CN$7,0)))</f>
        <v>0</v>
      </c>
      <c r="P122" s="100">
        <f>SUMIF('Combined B-Piece P&amp;I CF'!$A:$A,P$6,INDEX('Combined B-Piece P&amp;I CF'!$BN:$CN,0,MATCH($B122,'Combined B-Piece P&amp;I CF'!$BN$7:$CN$7,0)))</f>
        <v>0</v>
      </c>
      <c r="Q122" s="100">
        <f>SUMIF('Combined B-Piece P&amp;I CF'!$A:$A,Q$6,INDEX('Combined B-Piece P&amp;I CF'!$BN:$CN,0,MATCH($B122,'Combined B-Piece P&amp;I CF'!$BN$7:$CN$7,0)))</f>
        <v>0</v>
      </c>
      <c r="R122" s="100">
        <f>SUMIF('Combined B-Piece P&amp;I CF'!$A:$A,R$6,INDEX('Combined B-Piece P&amp;I CF'!$BN:$CN,0,MATCH($B122,'Combined B-Piece P&amp;I CF'!$BN$7:$CN$7,0)))</f>
        <v>0</v>
      </c>
      <c r="S122" s="100">
        <f>SUMIF('Combined B-Piece P&amp;I CF'!$A:$A,S$6,INDEX('Combined B-Piece P&amp;I CF'!$BN:$CN,0,MATCH($B122,'Combined B-Piece P&amp;I CF'!$BN$7:$CN$7,0)))</f>
        <v>0</v>
      </c>
      <c r="T122" s="100">
        <f>SUMIF('Combined B-Piece P&amp;I CF'!$A:$A,T$6,INDEX('Combined B-Piece P&amp;I CF'!$BN:$CN,0,MATCH($B122,'Combined B-Piece P&amp;I CF'!$BN$7:$CN$7,0)))</f>
        <v>0</v>
      </c>
      <c r="U122" s="100">
        <f>SUMIF('Combined B-Piece P&amp;I CF'!$A:$A,U$6,INDEX('Combined B-Piece P&amp;I CF'!$BN:$CN,0,MATCH($B122,'Combined B-Piece P&amp;I CF'!$BN$7:$CN$7,0)))</f>
        <v>0</v>
      </c>
      <c r="V122" s="100">
        <f>SUMIF('Combined B-Piece P&amp;I CF'!$A:$A,V$6,INDEX('Combined B-Piece P&amp;I CF'!$BN:$CN,0,MATCH($B122,'Combined B-Piece P&amp;I CF'!$BN$7:$CN$7,0)))</f>
        <v>0</v>
      </c>
      <c r="W122" s="100">
        <f>SUMIF('Combined B-Piece P&amp;I CF'!$A:$A,W$6,INDEX('Combined B-Piece P&amp;I CF'!$BN:$CN,0,MATCH($B122,'Combined B-Piece P&amp;I CF'!$BN$7:$CN$7,0)))</f>
        <v>0</v>
      </c>
      <c r="X122" s="100">
        <f>SUMIF('Combined B-Piece P&amp;I CF'!$A:$A,X$6,INDEX('Combined B-Piece P&amp;I CF'!$BN:$CN,0,MATCH($B122,'Combined B-Piece P&amp;I CF'!$BN$7:$CN$7,0)))</f>
        <v>0</v>
      </c>
      <c r="Y122" s="100">
        <f>SUMIF('Combined B-Piece P&amp;I CF'!$A:$A,Y$6,INDEX('Combined B-Piece P&amp;I CF'!$BN:$CN,0,MATCH($B122,'Combined B-Piece P&amp;I CF'!$BN$7:$CN$7,0)))</f>
        <v>0</v>
      </c>
      <c r="Z122" s="100">
        <f>SUMIF('Combined B-Piece P&amp;I CF'!$A:$A,Z$6,INDEX('Combined B-Piece P&amp;I CF'!$BN:$CN,0,MATCH($B122,'Combined B-Piece P&amp;I CF'!$BN$7:$CN$7,0)))</f>
        <v>0</v>
      </c>
      <c r="AA122" s="100">
        <f>SUMIF('Combined B-Piece P&amp;I CF'!$A:$A,AA$6,INDEX('Combined B-Piece P&amp;I CF'!$BN:$CN,0,MATCH($B122,'Combined B-Piece P&amp;I CF'!$BN$7:$CN$7,0)))</f>
        <v>0</v>
      </c>
      <c r="AB122" s="100">
        <f>SUMIF('Combined B-Piece P&amp;I CF'!$A:$A,AB$6,INDEX('Combined B-Piece P&amp;I CF'!$BN:$CN,0,MATCH($B122,'Combined B-Piece P&amp;I CF'!$BN$7:$CN$7,0)))</f>
        <v>0</v>
      </c>
      <c r="AC122" s="100">
        <f>SUMIF('Combined B-Piece P&amp;I CF'!$A:$A,AC$6,INDEX('Combined B-Piece P&amp;I CF'!$BN:$CN,0,MATCH($B122,'Combined B-Piece P&amp;I CF'!$BN$7:$CN$7,0)))</f>
        <v>0</v>
      </c>
      <c r="AD122" s="100">
        <f>SUMIF('Combined B-Piece P&amp;I CF'!$A:$A,AD$6,INDEX('Combined B-Piece P&amp;I CF'!$BN:$CN,0,MATCH($B122,'Combined B-Piece P&amp;I CF'!$BN$7:$CN$7,0)))</f>
        <v>0</v>
      </c>
      <c r="AE122" s="100">
        <f>SUMIF('Combined B-Piece P&amp;I CF'!$A:$A,AE$6,INDEX('Combined B-Piece P&amp;I CF'!$BN:$CN,0,MATCH($B122,'Combined B-Piece P&amp;I CF'!$BN$7:$CN$7,0)))</f>
        <v>0</v>
      </c>
      <c r="AF122" s="100">
        <f>SUMIF('Combined B-Piece P&amp;I CF'!$A:$A,AF$6,INDEX('Combined B-Piece P&amp;I CF'!$BN:$CN,0,MATCH($B122,'Combined B-Piece P&amp;I CF'!$BN$7:$CN$7,0)))</f>
        <v>0</v>
      </c>
      <c r="AG122" s="100">
        <f>SUMIF('Combined B-Piece P&amp;I CF'!$A:$A,AG$6,INDEX('Combined B-Piece P&amp;I CF'!$BN:$CN,0,MATCH($B122,'Combined B-Piece P&amp;I CF'!$BN$7:$CN$7,0)))</f>
        <v>0</v>
      </c>
      <c r="AH122" s="100">
        <f>SUMIF('Combined B-Piece P&amp;I CF'!$A:$A,AH$6,INDEX('Combined B-Piece P&amp;I CF'!$BN:$CN,0,MATCH($B122,'Combined B-Piece P&amp;I CF'!$BN$7:$CN$7,0)))</f>
        <v>0</v>
      </c>
      <c r="AI122" s="100">
        <f>SUMIF('Combined B-Piece P&amp;I CF'!$A:$A,AI$6,INDEX('Combined B-Piece P&amp;I CF'!$BN:$CN,0,MATCH($B122,'Combined B-Piece P&amp;I CF'!$BN$7:$CN$7,0)))</f>
        <v>0</v>
      </c>
      <c r="AJ122" s="100">
        <f>SUMIF('Combined B-Piece P&amp;I CF'!$A:$A,AJ$6,INDEX('Combined B-Piece P&amp;I CF'!$BN:$CN,0,MATCH($B122,'Combined B-Piece P&amp;I CF'!$BN$7:$CN$7,0)))</f>
        <v>0</v>
      </c>
      <c r="AK122" s="100">
        <f>SUMIF('Combined B-Piece P&amp;I CF'!$A:$A,AK$6,INDEX('Combined B-Piece P&amp;I CF'!$BN:$CN,0,MATCH($B122,'Combined B-Piece P&amp;I CF'!$BN$7:$CN$7,0)))</f>
        <v>0</v>
      </c>
      <c r="AL122" s="100">
        <f>SUMIF('Combined B-Piece P&amp;I CF'!$A:$A,AL$6,INDEX('Combined B-Piece P&amp;I CF'!$BN:$CN,0,MATCH($B122,'Combined B-Piece P&amp;I CF'!$BN$7:$CN$7,0)))</f>
        <v>0</v>
      </c>
      <c r="AM122" s="100">
        <f>SUMIF('Combined B-Piece P&amp;I CF'!$A:$A,AM$6,INDEX('Combined B-Piece P&amp;I CF'!$BN:$CN,0,MATCH($B122,'Combined B-Piece P&amp;I CF'!$BN$7:$CN$7,0)))</f>
        <v>0</v>
      </c>
      <c r="AN122" s="100">
        <f>SUMIF('Combined B-Piece P&amp;I CF'!$A:$A,AN$6,INDEX('Combined B-Piece P&amp;I CF'!$BN:$CN,0,MATCH($B122,'Combined B-Piece P&amp;I CF'!$BN$7:$CN$7,0)))</f>
        <v>0</v>
      </c>
      <c r="AO122" s="100">
        <f>SUMIF('Combined B-Piece P&amp;I CF'!$A:$A,AO$6,INDEX('Combined B-Piece P&amp;I CF'!$BN:$CN,0,MATCH($B122,'Combined B-Piece P&amp;I CF'!$BN$7:$CN$7,0)))</f>
        <v>0</v>
      </c>
      <c r="AP122" s="100">
        <f>SUMIF('Combined B-Piece P&amp;I CF'!$A:$A,AP$6,INDEX('Combined B-Piece P&amp;I CF'!$BN:$CN,0,MATCH($B122,'Combined B-Piece P&amp;I CF'!$BN$7:$CN$7,0)))</f>
        <v>0</v>
      </c>
      <c r="AQ122" s="100">
        <f>SUMIF('Combined B-Piece P&amp;I CF'!$A:$A,AQ$6,INDEX('Combined B-Piece P&amp;I CF'!$BN:$CN,0,MATCH($B122,'Combined B-Piece P&amp;I CF'!$BN$7:$CN$7,0)))</f>
        <v>0</v>
      </c>
      <c r="AR122" s="100">
        <f>SUMIF('Combined B-Piece P&amp;I CF'!$A:$A,AR$6,INDEX('Combined B-Piece P&amp;I CF'!$BN:$CN,0,MATCH($B122,'Combined B-Piece P&amp;I CF'!$BN$7:$CN$7,0)))</f>
        <v>0</v>
      </c>
      <c r="AS122" s="100">
        <f>SUMIF('Combined B-Piece P&amp;I CF'!$A:$A,AS$6,INDEX('Combined B-Piece P&amp;I CF'!$BN:$CN,0,MATCH($B122,'Combined B-Piece P&amp;I CF'!$BN$7:$CN$7,0)))</f>
        <v>0</v>
      </c>
      <c r="AT122" s="100">
        <f>SUMIF('Combined B-Piece P&amp;I CF'!$A:$A,AT$6,INDEX('Combined B-Piece P&amp;I CF'!$BN:$CN,0,MATCH($B122,'Combined B-Piece P&amp;I CF'!$BN$7:$CN$7,0)))</f>
        <v>0</v>
      </c>
      <c r="AU122" s="100">
        <f>SUMIF('Combined B-Piece P&amp;I CF'!$A:$A,AU$6,INDEX('Combined B-Piece P&amp;I CF'!$BN:$CN,0,MATCH($B122,'Combined B-Piece P&amp;I CF'!$BN$7:$CN$7,0)))</f>
        <v>0</v>
      </c>
      <c r="AV122" s="100">
        <f>SUMIF('Combined B-Piece P&amp;I CF'!$A:$A,AV$6,INDEX('Combined B-Piece P&amp;I CF'!$BN:$CN,0,MATCH($B122,'Combined B-Piece P&amp;I CF'!$BN$7:$CN$7,0)))</f>
        <v>0</v>
      </c>
      <c r="AW122" s="100">
        <f>SUMIF('Combined B-Piece P&amp;I CF'!$A:$A,AW$6,INDEX('Combined B-Piece P&amp;I CF'!$BN:$CN,0,MATCH($B122,'Combined B-Piece P&amp;I CF'!$BN$7:$CN$7,0)))</f>
        <v>0</v>
      </c>
      <c r="AX122" s="100">
        <f>SUMIF('Combined B-Piece P&amp;I CF'!$A:$A,AX$6,INDEX('Combined B-Piece P&amp;I CF'!$BN:$CN,0,MATCH($B122,'Combined B-Piece P&amp;I CF'!$BN$7:$CN$7,0)))</f>
        <v>0</v>
      </c>
      <c r="AY122" s="100">
        <f>SUMIF('Combined B-Piece P&amp;I CF'!$A:$A,AY$6,INDEX('Combined B-Piece P&amp;I CF'!$BN:$CN,0,MATCH($B122,'Combined B-Piece P&amp;I CF'!$BN$7:$CN$7,0)))</f>
        <v>0</v>
      </c>
      <c r="AZ122" s="100">
        <f>SUMIF('Combined B-Piece P&amp;I CF'!$A:$A,AZ$6,INDEX('Combined B-Piece P&amp;I CF'!$BN:$CN,0,MATCH($B122,'Combined B-Piece P&amp;I CF'!$BN$7:$CN$7,0)))</f>
        <v>0</v>
      </c>
      <c r="BA122" s="100">
        <f>SUMIF('Combined B-Piece P&amp;I CF'!$A:$A,BA$6,INDEX('Combined B-Piece P&amp;I CF'!$BN:$CN,0,MATCH($B122,'Combined B-Piece P&amp;I CF'!$BN$7:$CN$7,0)))</f>
        <v>0</v>
      </c>
      <c r="BB122" s="100">
        <f>SUMIF('Combined B-Piece P&amp;I CF'!$A:$A,BB$6,INDEX('Combined B-Piece P&amp;I CF'!$BN:$CN,0,MATCH($B122,'Combined B-Piece P&amp;I CF'!$BN$7:$CN$7,0)))</f>
        <v>0</v>
      </c>
      <c r="BC122" s="100">
        <f>SUMIF('Combined B-Piece P&amp;I CF'!$A:$A,BC$6,INDEX('Combined B-Piece P&amp;I CF'!$BN:$CN,0,MATCH($B122,'Combined B-Piece P&amp;I CF'!$BN$7:$CN$7,0)))</f>
        <v>0</v>
      </c>
      <c r="BD122" s="100">
        <f>SUMIF('Combined B-Piece P&amp;I CF'!$A:$A,BD$6,INDEX('Combined B-Piece P&amp;I CF'!$BN:$CN,0,MATCH($B122,'Combined B-Piece P&amp;I CF'!$BN$7:$CN$7,0)))</f>
        <v>0</v>
      </c>
      <c r="BE122" s="100">
        <f>SUMIF('Combined B-Piece P&amp;I CF'!$A:$A,BE$6,INDEX('Combined B-Piece P&amp;I CF'!$BN:$CN,0,MATCH($B122,'Combined B-Piece P&amp;I CF'!$BN$7:$CN$7,0)))</f>
        <v>0</v>
      </c>
      <c r="BF122" s="100">
        <f>SUMIF('Combined B-Piece P&amp;I CF'!$A:$A,BF$6,INDEX('Combined B-Piece P&amp;I CF'!$BN:$CN,0,MATCH($B122,'Combined B-Piece P&amp;I CF'!$BN$7:$CN$7,0)))</f>
        <v>0</v>
      </c>
      <c r="BG122" s="100">
        <f>SUMIF('Combined B-Piece P&amp;I CF'!$A:$A,BG$6,INDEX('Combined B-Piece P&amp;I CF'!$BN:$CN,0,MATCH($B122,'Combined B-Piece P&amp;I CF'!$BN$7:$CN$7,0)))</f>
        <v>0</v>
      </c>
      <c r="BH122" s="100">
        <f>SUMIF('Combined B-Piece P&amp;I CF'!$A:$A,BH$6,INDEX('Combined B-Piece P&amp;I CF'!$BN:$CN,0,MATCH($B122,'Combined B-Piece P&amp;I CF'!$BN$7:$CN$7,0)))</f>
        <v>0</v>
      </c>
      <c r="BI122" s="100">
        <f>SUMIF('Combined B-Piece P&amp;I CF'!$A:$A,BI$6,INDEX('Combined B-Piece P&amp;I CF'!$BN:$CN,0,MATCH($B122,'Combined B-Piece P&amp;I CF'!$BN$7:$CN$7,0)))</f>
        <v>0</v>
      </c>
      <c r="BJ122" s="100">
        <f>SUMIF('Combined B-Piece P&amp;I CF'!$A:$A,BJ$6,INDEX('Combined B-Piece P&amp;I CF'!$BN:$CN,0,MATCH($B122,'Combined B-Piece P&amp;I CF'!$BN$7:$CN$7,0)))</f>
        <v>0</v>
      </c>
      <c r="BK122" s="100">
        <f>SUMIF('Combined B-Piece P&amp;I CF'!$A:$A,BK$6,INDEX('Combined B-Piece P&amp;I CF'!$BN:$CN,0,MATCH($B122,'Combined B-Piece P&amp;I CF'!$BN$7:$CN$7,0)))</f>
        <v>0</v>
      </c>
      <c r="BL122" s="100">
        <f>SUMIF('Combined B-Piece P&amp;I CF'!$A:$A,BL$6,INDEX('Combined B-Piece P&amp;I CF'!$BN:$CN,0,MATCH($B122,'Combined B-Piece P&amp;I CF'!$BN$7:$CN$7,0)))</f>
        <v>0</v>
      </c>
      <c r="BM122" s="100">
        <f>SUMIF('Combined B-Piece P&amp;I CF'!$A:$A,BM$6,INDEX('Combined B-Piece P&amp;I CF'!$BN:$CN,0,MATCH($B122,'Combined B-Piece P&amp;I CF'!$BN$7:$CN$7,0)))</f>
        <v>0</v>
      </c>
      <c r="BN122" s="100">
        <f>SUMIF('Combined B-Piece P&amp;I CF'!$A:$A,BN$6,INDEX('Combined B-Piece P&amp;I CF'!$BN:$CN,0,MATCH($B122,'Combined B-Piece P&amp;I CF'!$BN$7:$CN$7,0)))</f>
        <v>0</v>
      </c>
      <c r="BO122" s="100">
        <f>SUMIF('Combined B-Piece P&amp;I CF'!$A:$A,BO$6,INDEX('Combined B-Piece P&amp;I CF'!$BN:$CN,0,MATCH($B122,'Combined B-Piece P&amp;I CF'!$BN$7:$CN$7,0)))</f>
        <v>0</v>
      </c>
      <c r="BP122" s="100">
        <f>SUMIF('Combined B-Piece P&amp;I CF'!$A:$A,BP$6,INDEX('Combined B-Piece P&amp;I CF'!$BN:$CN,0,MATCH($B122,'Combined B-Piece P&amp;I CF'!$BN$7:$CN$7,0)))</f>
        <v>0</v>
      </c>
      <c r="BQ122" s="100">
        <f>SUMIF('Combined B-Piece P&amp;I CF'!$A:$A,BQ$6,INDEX('Combined B-Piece P&amp;I CF'!$BN:$CN,0,MATCH($B122,'Combined B-Piece P&amp;I CF'!$BN$7:$CN$7,0)))</f>
        <v>0</v>
      </c>
      <c r="BR122" s="100">
        <f>SUMIF('Combined B-Piece P&amp;I CF'!$A:$A,BR$6,INDEX('Combined B-Piece P&amp;I CF'!$BN:$CN,0,MATCH($B122,'Combined B-Piece P&amp;I CF'!$BN$7:$CN$7,0)))</f>
        <v>0</v>
      </c>
      <c r="BS122" s="100">
        <f>SUMIF('Combined B-Piece P&amp;I CF'!$A:$A,BS$6,INDEX('Combined B-Piece P&amp;I CF'!$BN:$CN,0,MATCH($B122,'Combined B-Piece P&amp;I CF'!$BN$7:$CN$7,0)))</f>
        <v>0</v>
      </c>
      <c r="BT122" s="100">
        <f>SUMIF('Combined B-Piece P&amp;I CF'!$A:$A,BT$6,INDEX('Combined B-Piece P&amp;I CF'!$BN:$CN,0,MATCH($B122,'Combined B-Piece P&amp;I CF'!$BN$7:$CN$7,0)))</f>
        <v>0</v>
      </c>
      <c r="BU122" s="100">
        <f>SUMIF('Combined B-Piece P&amp;I CF'!$A:$A,BU$6,INDEX('Combined B-Piece P&amp;I CF'!$BN:$CN,0,MATCH($B122,'Combined B-Piece P&amp;I CF'!$BN$7:$CN$7,0)))</f>
        <v>0</v>
      </c>
      <c r="BV122" s="100">
        <f>SUMIF('Combined B-Piece P&amp;I CF'!$A:$A,BV$6,INDEX('Combined B-Piece P&amp;I CF'!$BN:$CN,0,MATCH($B122,'Combined B-Piece P&amp;I CF'!$BN$7:$CN$7,0)))</f>
        <v>0</v>
      </c>
      <c r="BW122" s="100">
        <f>SUMIF('Combined B-Piece P&amp;I CF'!$A:$A,BW$6,INDEX('Combined B-Piece P&amp;I CF'!$BN:$CN,0,MATCH($B122,'Combined B-Piece P&amp;I CF'!$BN$7:$CN$7,0)))</f>
        <v>0</v>
      </c>
      <c r="BX122" s="100">
        <f>SUMIF('Combined B-Piece P&amp;I CF'!$A:$A,BX$6,INDEX('Combined B-Piece P&amp;I CF'!$BN:$CN,0,MATCH($B122,'Combined B-Piece P&amp;I CF'!$BN$7:$CN$7,0)))</f>
        <v>0</v>
      </c>
      <c r="BY122" s="100">
        <f>SUMIF('Combined B-Piece P&amp;I CF'!$A:$A,BY$6,INDEX('Combined B-Piece P&amp;I CF'!$BN:$CN,0,MATCH($B122,'Combined B-Piece P&amp;I CF'!$BN$7:$CN$7,0)))</f>
        <v>0</v>
      </c>
      <c r="BZ122" s="100">
        <f>SUMIF('Combined B-Piece P&amp;I CF'!$A:$A,BZ$6,INDEX('Combined B-Piece P&amp;I CF'!$BN:$CN,0,MATCH($B122,'Combined B-Piece P&amp;I CF'!$BN$7:$CN$7,0)))</f>
        <v>0</v>
      </c>
      <c r="CA122" s="100">
        <f>SUMIF('Combined B-Piece P&amp;I CF'!$A:$A,CA$6,INDEX('Combined B-Piece P&amp;I CF'!$BN:$CN,0,MATCH($B122,'Combined B-Piece P&amp;I CF'!$BN$7:$CN$7,0)))</f>
        <v>0</v>
      </c>
      <c r="CB122" s="100">
        <f>SUMIF('Combined B-Piece P&amp;I CF'!$A:$A,CB$6,INDEX('Combined B-Piece P&amp;I CF'!$BN:$CN,0,MATCH($B122,'Combined B-Piece P&amp;I CF'!$BN$7:$CN$7,0)))</f>
        <v>0</v>
      </c>
      <c r="CC122" s="100">
        <f>SUMIF('Combined B-Piece P&amp;I CF'!$A:$A,CC$6,INDEX('Combined B-Piece P&amp;I CF'!$BN:$CN,0,MATCH($B122,'Combined B-Piece P&amp;I CF'!$BN$7:$CN$7,0)))</f>
        <v>0</v>
      </c>
      <c r="CD122" s="100">
        <f>SUMIF('Combined B-Piece P&amp;I CF'!$A:$A,CD$6,INDEX('Combined B-Piece P&amp;I CF'!$BN:$CN,0,MATCH($B122,'Combined B-Piece P&amp;I CF'!$BN$7:$CN$7,0)))</f>
        <v>0</v>
      </c>
      <c r="CE122" s="100">
        <f>SUMIF('Combined B-Piece P&amp;I CF'!$A:$A,CE$6,INDEX('Combined B-Piece P&amp;I CF'!$BN:$CN,0,MATCH($B122,'Combined B-Piece P&amp;I CF'!$BN$7:$CN$7,0)))</f>
        <v>0</v>
      </c>
      <c r="CF122" s="100">
        <f>SUMIF('Combined B-Piece P&amp;I CF'!$A:$A,CF$6,INDEX('Combined B-Piece P&amp;I CF'!$BN:$CN,0,MATCH($B122,'Combined B-Piece P&amp;I CF'!$BN$7:$CN$7,0)))</f>
        <v>0</v>
      </c>
      <c r="CG122" s="100">
        <f>SUMIF('Combined B-Piece P&amp;I CF'!$A:$A,CG$6,INDEX('Combined B-Piece P&amp;I CF'!$BN:$CN,0,MATCH($B122,'Combined B-Piece P&amp;I CF'!$BN$7:$CN$7,0)))</f>
        <v>0</v>
      </c>
      <c r="CH122" s="100">
        <f>SUMIF('Combined B-Piece P&amp;I CF'!$A:$A,CH$6,INDEX('Combined B-Piece P&amp;I CF'!$BN:$CN,0,MATCH($B122,'Combined B-Piece P&amp;I CF'!$BN$7:$CN$7,0)))</f>
        <v>0</v>
      </c>
      <c r="CI122" s="100">
        <f>SUMIF('Combined B-Piece P&amp;I CF'!$A:$A,CI$6,INDEX('Combined B-Piece P&amp;I CF'!$BN:$CN,0,MATCH($B122,'Combined B-Piece P&amp;I CF'!$BN$7:$CN$7,0)))</f>
        <v>0</v>
      </c>
      <c r="CJ122" s="100">
        <f>SUMIF('Combined B-Piece P&amp;I CF'!$A:$A,CJ$6,INDEX('Combined B-Piece P&amp;I CF'!$BN:$CN,0,MATCH($B122,'Combined B-Piece P&amp;I CF'!$BN$7:$CN$7,0)))</f>
        <v>0</v>
      </c>
      <c r="CK122" s="100">
        <f>SUMIF('Combined B-Piece P&amp;I CF'!$A:$A,CK$6,INDEX('Combined B-Piece P&amp;I CF'!$BN:$CN,0,MATCH($B122,'Combined B-Piece P&amp;I CF'!$BN$7:$CN$7,0)))</f>
        <v>0</v>
      </c>
      <c r="CL122" s="100">
        <f>SUMIF('Combined B-Piece P&amp;I CF'!$A:$A,CL$6,INDEX('Combined B-Piece P&amp;I CF'!$BN:$CN,0,MATCH($B122,'Combined B-Piece P&amp;I CF'!$BN$7:$CN$7,0)))</f>
        <v>0</v>
      </c>
      <c r="CM122" s="100">
        <f>SUMIF('Combined B-Piece P&amp;I CF'!$A:$A,CM$6,INDEX('Combined B-Piece P&amp;I CF'!$BN:$CN,0,MATCH($B122,'Combined B-Piece P&amp;I CF'!$BN$7:$CN$7,0)))</f>
        <v>0</v>
      </c>
      <c r="CN122" s="100">
        <f>SUMIF('Combined B-Piece P&amp;I CF'!$A:$A,CN$6,INDEX('Combined B-Piece P&amp;I CF'!$BN:$CN,0,MATCH($B122,'Combined B-Piece P&amp;I CF'!$BN$7:$CN$7,0)))</f>
        <v>0</v>
      </c>
      <c r="CO122" s="100">
        <f>SUMIF('Combined B-Piece P&amp;I CF'!$A:$A,CO$6,INDEX('Combined B-Piece P&amp;I CF'!$BN:$CN,0,MATCH($B122,'Combined B-Piece P&amp;I CF'!$BN$7:$CN$7,0)))</f>
        <v>0</v>
      </c>
      <c r="CP122" s="100">
        <f>SUMIF('Combined B-Piece P&amp;I CF'!$A:$A,CP$6,INDEX('Combined B-Piece P&amp;I CF'!$BN:$CN,0,MATCH($B122,'Combined B-Piece P&amp;I CF'!$BN$7:$CN$7,0)))</f>
        <v>0</v>
      </c>
      <c r="CQ122" s="100">
        <f>SUMIF('Combined B-Piece P&amp;I CF'!$A:$A,CQ$6,INDEX('Combined B-Piece P&amp;I CF'!$BN:$CN,0,MATCH($B122,'Combined B-Piece P&amp;I CF'!$BN$7:$CN$7,0)))</f>
        <v>0</v>
      </c>
      <c r="CR122" s="100">
        <f>SUMIF('Combined B-Piece P&amp;I CF'!$A:$A,CR$6,INDEX('Combined B-Piece P&amp;I CF'!$BN:$CN,0,MATCH($B122,'Combined B-Piece P&amp;I CF'!$BN$7:$CN$7,0)))</f>
        <v>0</v>
      </c>
      <c r="CS122" s="100">
        <f>SUMIF('Combined B-Piece P&amp;I CF'!$A:$A,CS$6,INDEX('Combined B-Piece P&amp;I CF'!$BN:$CN,0,MATCH($B122,'Combined B-Piece P&amp;I CF'!$BN$7:$CN$7,0)))</f>
        <v>0</v>
      </c>
      <c r="CT122" s="100">
        <f>SUMIF('Combined B-Piece P&amp;I CF'!$A:$A,CT$6,INDEX('Combined B-Piece P&amp;I CF'!$BN:$CN,0,MATCH($B122,'Combined B-Piece P&amp;I CF'!$BN$7:$CN$7,0)))</f>
        <v>0</v>
      </c>
      <c r="CU122" s="100">
        <f>SUMIF('Combined B-Piece P&amp;I CF'!$A:$A,CU$6,INDEX('Combined B-Piece P&amp;I CF'!$BN:$CN,0,MATCH($B122,'Combined B-Piece P&amp;I CF'!$BN$7:$CN$7,0)))</f>
        <v>0</v>
      </c>
      <c r="CV122" s="100">
        <f>SUMIF('Combined B-Piece P&amp;I CF'!$A:$A,CV$6,INDEX('Combined B-Piece P&amp;I CF'!$BN:$CN,0,MATCH($B122,'Combined B-Piece P&amp;I CF'!$BN$7:$CN$7,0)))</f>
        <v>0</v>
      </c>
      <c r="CW122" s="100">
        <f>SUMIF('Combined B-Piece P&amp;I CF'!$A:$A,CW$6,INDEX('Combined B-Piece P&amp;I CF'!$BN:$CN,0,MATCH($B122,'Combined B-Piece P&amp;I CF'!$BN$7:$CN$7,0)))</f>
        <v>0</v>
      </c>
      <c r="CX122" s="100">
        <f>SUMIF('Combined B-Piece P&amp;I CF'!$A:$A,CX$6,INDEX('Combined B-Piece P&amp;I CF'!$BN:$CN,0,MATCH($B122,'Combined B-Piece P&amp;I CF'!$BN$7:$CN$7,0)))</f>
        <v>0</v>
      </c>
      <c r="CY122" s="100">
        <f>SUMIF('Combined B-Piece P&amp;I CF'!$A:$A,CY$6,INDEX('Combined B-Piece P&amp;I CF'!$BN:$CN,0,MATCH($B122,'Combined B-Piece P&amp;I CF'!$BN$7:$CN$7,0)))</f>
        <v>0</v>
      </c>
      <c r="CZ122" s="100">
        <f>SUMIF('Combined B-Piece P&amp;I CF'!$A:$A,CZ$6,INDEX('Combined B-Piece P&amp;I CF'!$BN:$CN,0,MATCH($B122,'Combined B-Piece P&amp;I CF'!$BN$7:$CN$7,0)))</f>
        <v>0</v>
      </c>
      <c r="DA122" s="100">
        <f>SUMIF('Combined B-Piece P&amp;I CF'!$A:$A,DA$6,INDEX('Combined B-Piece P&amp;I CF'!$BN:$CN,0,MATCH($B122,'Combined B-Piece P&amp;I CF'!$BN$7:$CN$7,0)))</f>
        <v>0</v>
      </c>
      <c r="DB122" s="100">
        <f>SUMIF('Combined B-Piece P&amp;I CF'!$A:$A,DB$6,INDEX('Combined B-Piece P&amp;I CF'!$BN:$CN,0,MATCH($B122,'Combined B-Piece P&amp;I CF'!$BN$7:$CN$7,0)))</f>
        <v>0</v>
      </c>
      <c r="DC122" s="100">
        <f>SUMIF('Combined B-Piece P&amp;I CF'!$A:$A,DC$6,INDEX('Combined B-Piece P&amp;I CF'!$BN:$CN,0,MATCH($B122,'Combined B-Piece P&amp;I CF'!$BN$7:$CN$7,0)))</f>
        <v>0</v>
      </c>
      <c r="DD122" s="100">
        <f>SUMIF('Combined B-Piece P&amp;I CF'!$A:$A,DD$6,INDEX('Combined B-Piece P&amp;I CF'!$BN:$CN,0,MATCH($B122,'Combined B-Piece P&amp;I CF'!$BN$7:$CN$7,0)))</f>
        <v>0</v>
      </c>
      <c r="DE122" s="100">
        <f>SUMIF('Combined B-Piece P&amp;I CF'!$A:$A,DE$6,INDEX('Combined B-Piece P&amp;I CF'!$BN:$CN,0,MATCH($B122,'Combined B-Piece P&amp;I CF'!$BN$7:$CN$7,0)))</f>
        <v>0</v>
      </c>
      <c r="DF122" s="100">
        <f>SUMIF('Combined B-Piece P&amp;I CF'!$A:$A,DF$6,INDEX('Combined B-Piece P&amp;I CF'!$BN:$CN,0,MATCH($B122,'Combined B-Piece P&amp;I CF'!$BN$7:$CN$7,0)))</f>
        <v>0</v>
      </c>
      <c r="DG122" s="100">
        <f>SUMIF('Combined B-Piece P&amp;I CF'!$A:$A,DG$6,INDEX('Combined B-Piece P&amp;I CF'!$BN:$CN,0,MATCH($B122,'Combined B-Piece P&amp;I CF'!$BN$7:$CN$7,0)))</f>
        <v>0</v>
      </c>
      <c r="DH122" s="100">
        <f>SUMIF('Combined B-Piece P&amp;I CF'!$A:$A,DH$6,INDEX('Combined B-Piece P&amp;I CF'!$BN:$CN,0,MATCH($B122,'Combined B-Piece P&amp;I CF'!$BN$7:$CN$7,0)))</f>
        <v>0</v>
      </c>
      <c r="DI122" s="100">
        <f>SUMIF('Combined B-Piece P&amp;I CF'!$A:$A,DI$6,INDEX('Combined B-Piece P&amp;I CF'!$BN:$CN,0,MATCH($B122,'Combined B-Piece P&amp;I CF'!$BN$7:$CN$7,0)))</f>
        <v>0</v>
      </c>
      <c r="DJ122" s="100">
        <f>SUMIF('Combined B-Piece P&amp;I CF'!$A:$A,DJ$6,INDEX('Combined B-Piece P&amp;I CF'!$BN:$CN,0,MATCH($B122,'Combined B-Piece P&amp;I CF'!$BN$7:$CN$7,0)))</f>
        <v>0</v>
      </c>
      <c r="DK122" s="100">
        <f>SUMIF('Combined B-Piece P&amp;I CF'!$A:$A,DK$6,INDEX('Combined B-Piece P&amp;I CF'!$BN:$CN,0,MATCH($B122,'Combined B-Piece P&amp;I CF'!$BN$7:$CN$7,0)))</f>
        <v>0</v>
      </c>
      <c r="DL122" s="100">
        <f>SUMIF('Combined B-Piece P&amp;I CF'!$A:$A,DL$6,INDEX('Combined B-Piece P&amp;I CF'!$BN:$CN,0,MATCH($B122,'Combined B-Piece P&amp;I CF'!$BN$7:$CN$7,0)))</f>
        <v>0</v>
      </c>
      <c r="DM122" s="100">
        <f>SUMIF('Combined B-Piece P&amp;I CF'!$A:$A,DM$6,INDEX('Combined B-Piece P&amp;I CF'!$BN:$CN,0,MATCH($B122,'Combined B-Piece P&amp;I CF'!$BN$7:$CN$7,0)))</f>
        <v>0</v>
      </c>
      <c r="DN122" s="100">
        <f>SUMIF('Combined B-Piece P&amp;I CF'!$A:$A,DN$6,INDEX('Combined B-Piece P&amp;I CF'!$BN:$CN,0,MATCH($B122,'Combined B-Piece P&amp;I CF'!$BN$7:$CN$7,0)))</f>
        <v>0</v>
      </c>
      <c r="DO122" s="100">
        <f>SUMIF('Combined B-Piece P&amp;I CF'!$A:$A,DO$6,INDEX('Combined B-Piece P&amp;I CF'!$BN:$CN,0,MATCH($B122,'Combined B-Piece P&amp;I CF'!$BN$7:$CN$7,0)))</f>
        <v>0</v>
      </c>
      <c r="DP122" s="100">
        <f>SUMIF('Combined B-Piece P&amp;I CF'!$A:$A,DP$6,INDEX('Combined B-Piece P&amp;I CF'!$BN:$CN,0,MATCH($B122,'Combined B-Piece P&amp;I CF'!$BN$7:$CN$7,0)))</f>
        <v>0</v>
      </c>
      <c r="DQ122" s="100">
        <f>SUMIF('Combined B-Piece P&amp;I CF'!$A:$A,DQ$6,INDEX('Combined B-Piece P&amp;I CF'!$BN:$CN,0,MATCH($B122,'Combined B-Piece P&amp;I CF'!$BN$7:$CN$7,0)))</f>
        <v>0</v>
      </c>
      <c r="DR122" s="100">
        <f>SUMIF('Combined B-Piece P&amp;I CF'!$A:$A,DR$6,INDEX('Combined B-Piece P&amp;I CF'!$BN:$CN,0,MATCH($B122,'Combined B-Piece P&amp;I CF'!$BN$7:$CN$7,0)))</f>
        <v>0</v>
      </c>
      <c r="DS122" s="100">
        <f>SUMIF('Combined B-Piece P&amp;I CF'!$A:$A,DS$6,INDEX('Combined B-Piece P&amp;I CF'!$BN:$CN,0,MATCH($B122,'Combined B-Piece P&amp;I CF'!$BN$7:$CN$7,0)))</f>
        <v>0</v>
      </c>
      <c r="DT122" s="100">
        <f>SUMIF('Combined B-Piece P&amp;I CF'!$A:$A,DT$6,INDEX('Combined B-Piece P&amp;I CF'!$BN:$CN,0,MATCH($B122,'Combined B-Piece P&amp;I CF'!$BN$7:$CN$7,0)))</f>
        <v>0</v>
      </c>
      <c r="DU122" s="100">
        <f>SUMIF('Combined B-Piece P&amp;I CF'!$A:$A,DU$6,INDEX('Combined B-Piece P&amp;I CF'!$BN:$CN,0,MATCH($B122,'Combined B-Piece P&amp;I CF'!$BN$7:$CN$7,0)))</f>
        <v>0</v>
      </c>
      <c r="DV122" s="100">
        <f>SUMIF('Combined B-Piece P&amp;I CF'!$A:$A,DV$6,INDEX('Combined B-Piece P&amp;I CF'!$BN:$CN,0,MATCH($B122,'Combined B-Piece P&amp;I CF'!$BN$7:$CN$7,0)))</f>
        <v>0</v>
      </c>
      <c r="DW122" s="100">
        <f>SUMIF('Combined B-Piece P&amp;I CF'!$A:$A,DW$6,INDEX('Combined B-Piece P&amp;I CF'!$BN:$CN,0,MATCH($B122,'Combined B-Piece P&amp;I CF'!$BN$7:$CN$7,0)))</f>
        <v>0</v>
      </c>
      <c r="DX122" s="100">
        <f>SUMIF('Combined B-Piece P&amp;I CF'!$A:$A,DX$6,INDEX('Combined B-Piece P&amp;I CF'!$BN:$CN,0,MATCH($B122,'Combined B-Piece P&amp;I CF'!$BN$7:$CN$7,0)))</f>
        <v>0</v>
      </c>
      <c r="DY122" s="100">
        <f>SUMIF('Combined B-Piece P&amp;I CF'!$A:$A,DY$6,INDEX('Combined B-Piece P&amp;I CF'!$BN:$CN,0,MATCH($B122,'Combined B-Piece P&amp;I CF'!$BN$7:$CN$7,0)))</f>
        <v>0</v>
      </c>
      <c r="DZ122" s="100">
        <f>SUMIF('Combined B-Piece P&amp;I CF'!$A:$A,DZ$6,INDEX('Combined B-Piece P&amp;I CF'!$BN:$CN,0,MATCH($B122,'Combined B-Piece P&amp;I CF'!$BN$7:$CN$7,0)))</f>
        <v>0</v>
      </c>
      <c r="EA122" s="100">
        <f>SUMIF('Combined B-Piece P&amp;I CF'!$A:$A,EA$6,INDEX('Combined B-Piece P&amp;I CF'!$BN:$CN,0,MATCH($B122,'Combined B-Piece P&amp;I CF'!$BN$7:$CN$7,0)))</f>
        <v>0</v>
      </c>
      <c r="EB122" s="100">
        <f>SUMIF('Combined B-Piece P&amp;I CF'!$A:$A,EB$6,INDEX('Combined B-Piece P&amp;I CF'!$BN:$CN,0,MATCH($B122,'Combined B-Piece P&amp;I CF'!$BN$7:$CN$7,0)))</f>
        <v>0</v>
      </c>
      <c r="EC122" s="100">
        <f>SUMIF('Combined B-Piece P&amp;I CF'!$A:$A,EC$6,INDEX('Combined B-Piece P&amp;I CF'!$BN:$CN,0,MATCH($B122,'Combined B-Piece P&amp;I CF'!$BN$7:$CN$7,0)))</f>
        <v>0</v>
      </c>
      <c r="ED122" s="100">
        <f>SUMIF('Combined B-Piece P&amp;I CF'!$A:$A,ED$6,INDEX('Combined B-Piece P&amp;I CF'!$BN:$CN,0,MATCH($B122,'Combined B-Piece P&amp;I CF'!$BN$7:$CN$7,0)))</f>
        <v>0</v>
      </c>
      <c r="EE122" s="100">
        <f>SUMIF('Combined B-Piece P&amp;I CF'!$A:$A,EE$6,INDEX('Combined B-Piece P&amp;I CF'!$BN:$CN,0,MATCH($B122,'Combined B-Piece P&amp;I CF'!$BN$7:$CN$7,0)))</f>
        <v>0</v>
      </c>
      <c r="EF122" s="100">
        <f>SUMIF('Combined B-Piece P&amp;I CF'!$A:$A,EF$6,INDEX('Combined B-Piece P&amp;I CF'!$BN:$CN,0,MATCH($B122,'Combined B-Piece P&amp;I CF'!$BN$7:$CN$7,0)))</f>
        <v>0</v>
      </c>
      <c r="EG122" s="100">
        <f>SUMIF('Combined B-Piece P&amp;I CF'!$A:$A,EG$6,INDEX('Combined B-Piece P&amp;I CF'!$BN:$CN,0,MATCH($B122,'Combined B-Piece P&amp;I CF'!$BN$7:$CN$7,0)))</f>
        <v>0</v>
      </c>
      <c r="EH122" s="100">
        <f>SUMIF('Combined B-Piece P&amp;I CF'!$A:$A,EH$6,INDEX('Combined B-Piece P&amp;I CF'!$BN:$CN,0,MATCH($B122,'Combined B-Piece P&amp;I CF'!$BN$7:$CN$7,0)))</f>
        <v>0</v>
      </c>
      <c r="EI122" s="100">
        <f>SUMIF('Combined B-Piece P&amp;I CF'!$A:$A,EI$6,INDEX('Combined B-Piece P&amp;I CF'!$BN:$CN,0,MATCH($B122,'Combined B-Piece P&amp;I CF'!$BN$7:$CN$7,0)))</f>
        <v>0</v>
      </c>
      <c r="EJ122" s="100">
        <f>SUMIF('Combined B-Piece P&amp;I CF'!$A:$A,EJ$6,INDEX('Combined B-Piece P&amp;I CF'!$BN:$CN,0,MATCH($B122,'Combined B-Piece P&amp;I CF'!$BN$7:$CN$7,0)))</f>
        <v>0</v>
      </c>
      <c r="EK122" s="100">
        <f>SUMIF('Combined B-Piece P&amp;I CF'!$A:$A,EK$6,INDEX('Combined B-Piece P&amp;I CF'!$BN:$CN,0,MATCH($B122,'Combined B-Piece P&amp;I CF'!$BN$7:$CN$7,0)))</f>
        <v>0</v>
      </c>
      <c r="EL122" s="100">
        <f>SUMIF('Combined B-Piece P&amp;I CF'!$A:$A,EL$6,INDEX('Combined B-Piece P&amp;I CF'!$BN:$CN,0,MATCH($B122,'Combined B-Piece P&amp;I CF'!$BN$7:$CN$7,0)))</f>
        <v>0</v>
      </c>
      <c r="EM122" s="100">
        <f>SUMIF('Combined B-Piece P&amp;I CF'!$A:$A,EM$6,INDEX('Combined B-Piece P&amp;I CF'!$BN:$CN,0,MATCH($B122,'Combined B-Piece P&amp;I CF'!$BN$7:$CN$7,0)))</f>
        <v>0</v>
      </c>
      <c r="EN122" s="100">
        <f>SUMIF('Combined B-Piece P&amp;I CF'!$A:$A,EN$6,INDEX('Combined B-Piece P&amp;I CF'!$BN:$CN,0,MATCH($B122,'Combined B-Piece P&amp;I CF'!$BN$7:$CN$7,0)))</f>
        <v>0</v>
      </c>
      <c r="EO122" s="100">
        <f>SUMIF('Combined B-Piece P&amp;I CF'!$A:$A,EO$6,INDEX('Combined B-Piece P&amp;I CF'!$BN:$CN,0,MATCH($B122,'Combined B-Piece P&amp;I CF'!$BN$7:$CN$7,0)))</f>
        <v>0</v>
      </c>
      <c r="EP122" s="100">
        <f>SUMIF('Combined B-Piece P&amp;I CF'!$A:$A,EP$6,INDEX('Combined B-Piece P&amp;I CF'!$BN:$CN,0,MATCH($B122,'Combined B-Piece P&amp;I CF'!$BN$7:$CN$7,0)))</f>
        <v>0</v>
      </c>
      <c r="EQ122" s="100">
        <f>SUMIF('Combined B-Piece P&amp;I CF'!$A:$A,EQ$6,INDEX('Combined B-Piece P&amp;I CF'!$BN:$CN,0,MATCH($B122,'Combined B-Piece P&amp;I CF'!$BN$7:$CN$7,0)))</f>
        <v>0</v>
      </c>
      <c r="ER122" s="100">
        <f>SUMIF('Combined B-Piece P&amp;I CF'!$A:$A,ER$6,INDEX('Combined B-Piece P&amp;I CF'!$BN:$CN,0,MATCH($B122,'Combined B-Piece P&amp;I CF'!$BN$7:$CN$7,0)))</f>
        <v>0</v>
      </c>
      <c r="ES122" s="100">
        <f>SUMIF('Combined B-Piece P&amp;I CF'!$A:$A,ES$6,INDEX('Combined B-Piece P&amp;I CF'!$BN:$CN,0,MATCH($B122,'Combined B-Piece P&amp;I CF'!$BN$7:$CN$7,0)))</f>
        <v>0</v>
      </c>
      <c r="ET122" s="100">
        <f>SUMIF('Combined B-Piece P&amp;I CF'!$A:$A,ET$6,INDEX('Combined B-Piece P&amp;I CF'!$BN:$CN,0,MATCH($B122,'Combined B-Piece P&amp;I CF'!$BN$7:$CN$7,0)))</f>
        <v>0</v>
      </c>
      <c r="EU122" s="100">
        <f>SUMIF('Combined B-Piece P&amp;I CF'!$A:$A,EU$6,INDEX('Combined B-Piece P&amp;I CF'!$BN:$CN,0,MATCH($B122,'Combined B-Piece P&amp;I CF'!$BN$7:$CN$7,0)))</f>
        <v>2016265.490747869</v>
      </c>
      <c r="EV122" s="100">
        <f>SUMIF('Combined B-Piece P&amp;I CF'!$A:$A,EV$6,INDEX('Combined B-Piece P&amp;I CF'!$BN:$CN,0,MATCH($B122,'Combined B-Piece P&amp;I CF'!$BN$7:$CN$7,0)))</f>
        <v>0</v>
      </c>
      <c r="EW122" s="100">
        <f>SUMIF('Combined B-Piece P&amp;I CF'!$A:$A,EW$6,INDEX('Combined B-Piece P&amp;I CF'!$BN:$CN,0,MATCH($B122,'Combined B-Piece P&amp;I CF'!$BN$7:$CN$7,0)))</f>
        <v>0</v>
      </c>
      <c r="EX122" s="100">
        <f>SUMIF('Combined B-Piece P&amp;I CF'!$A:$A,EX$6,INDEX('Combined B-Piece P&amp;I CF'!$BN:$CN,0,MATCH($B122,'Combined B-Piece P&amp;I CF'!$BN$7:$CN$7,0)))</f>
        <v>0</v>
      </c>
      <c r="EY122" s="100">
        <f>SUMIF('Combined B-Piece P&amp;I CF'!$A:$A,EY$6,INDEX('Combined B-Piece P&amp;I CF'!$BN:$CN,0,MATCH($B122,'Combined B-Piece P&amp;I CF'!$BN$7:$CN$7,0)))</f>
        <v>0</v>
      </c>
      <c r="EZ122" s="100">
        <f>SUMIF('Combined B-Piece P&amp;I CF'!$A:$A,EZ$6,INDEX('Combined B-Piece P&amp;I CF'!$BN:$CN,0,MATCH($B122,'Combined B-Piece P&amp;I CF'!$BN$7:$CN$7,0)))</f>
        <v>0</v>
      </c>
      <c r="FA122" s="100">
        <f>SUMIF('Combined B-Piece P&amp;I CF'!$A:$A,FA$6,INDEX('Combined B-Piece P&amp;I CF'!$BN:$CN,0,MATCH($B122,'Combined B-Piece P&amp;I CF'!$BN$7:$CN$7,0)))</f>
        <v>0</v>
      </c>
      <c r="FB122" s="100">
        <f>SUMIF('Combined B-Piece P&amp;I CF'!$A:$A,FB$6,INDEX('Combined B-Piece P&amp;I CF'!$BN:$CN,0,MATCH($B122,'Combined B-Piece P&amp;I CF'!$BN$7:$CN$7,0)))</f>
        <v>0</v>
      </c>
      <c r="FC122" s="100">
        <f>SUMIF('Combined B-Piece P&amp;I CF'!$A:$A,FC$6,INDEX('Combined B-Piece P&amp;I CF'!$BN:$CN,0,MATCH($B122,'Combined B-Piece P&amp;I CF'!$BN$7:$CN$7,0)))</f>
        <v>0</v>
      </c>
      <c r="FD122" s="100">
        <f>SUMIF('Combined B-Piece P&amp;I CF'!$A:$A,FD$6,INDEX('Combined B-Piece P&amp;I CF'!$BN:$CN,0,MATCH($B122,'Combined B-Piece P&amp;I CF'!$BN$7:$CN$7,0)))</f>
        <v>0</v>
      </c>
      <c r="FE122" s="100">
        <f>SUMIF('Combined B-Piece P&amp;I CF'!$A:$A,FE$6,INDEX('Combined B-Piece P&amp;I CF'!$BN:$CN,0,MATCH($B122,'Combined B-Piece P&amp;I CF'!$BN$7:$CN$7,0)))</f>
        <v>0</v>
      </c>
      <c r="FF122" s="100">
        <f>SUMIF('Combined B-Piece P&amp;I CF'!$A:$A,FF$6,INDEX('Combined B-Piece P&amp;I CF'!$BN:$CN,0,MATCH($B122,'Combined B-Piece P&amp;I CF'!$BN$7:$CN$7,0)))</f>
        <v>0</v>
      </c>
      <c r="FG122" s="100">
        <f>SUMIF('Combined B-Piece P&amp;I CF'!$A:$A,FG$6,INDEX('Combined B-Piece P&amp;I CF'!$BN:$CN,0,MATCH($B122,'Combined B-Piece P&amp;I CF'!$BN$7:$CN$7,0)))</f>
        <v>20504399.999797281</v>
      </c>
      <c r="FH122" s="100">
        <f>SUMIF('Combined B-Piece P&amp;I CF'!$A:$A,FH$6,INDEX('Combined B-Piece P&amp;I CF'!$BN:$CN,0,MATCH($B122,'Combined B-Piece P&amp;I CF'!$BN$7:$CN$7,0)))</f>
        <v>0</v>
      </c>
      <c r="FI122" s="100">
        <f>SUMIF('Combined B-Piece P&amp;I CF'!$A:$A,FI$6,INDEX('Combined B-Piece P&amp;I CF'!$BN:$CN,0,MATCH($B122,'Combined B-Piece P&amp;I CF'!$BN$7:$CN$7,0)))</f>
        <v>0</v>
      </c>
      <c r="FJ122" s="100">
        <f>SUMIF('Combined B-Piece P&amp;I CF'!$A:$A,FJ$6,INDEX('Combined B-Piece P&amp;I CF'!$BN:$CN,0,MATCH($B122,'Combined B-Piece P&amp;I CF'!$BN$7:$CN$7,0)))</f>
        <v>0</v>
      </c>
      <c r="FK122" s="100">
        <f>SUMIF('Combined B-Piece P&amp;I CF'!$A:$A,FK$6,INDEX('Combined B-Piece P&amp;I CF'!$BN:$CN,0,MATCH($B122,'Combined B-Piece P&amp;I CF'!$BN$7:$CN$7,0)))</f>
        <v>0</v>
      </c>
      <c r="FL122" s="100">
        <f>SUMIF('Combined B-Piece P&amp;I CF'!$A:$A,FL$6,INDEX('Combined B-Piece P&amp;I CF'!$BN:$CN,0,MATCH($B122,'Combined B-Piece P&amp;I CF'!$BN$7:$CN$7,0)))</f>
        <v>0</v>
      </c>
      <c r="FM122" s="100">
        <f>SUMIF('Combined B-Piece P&amp;I CF'!$A:$A,FM$6,INDEX('Combined B-Piece P&amp;I CF'!$BN:$CN,0,MATCH($B122,'Combined B-Piece P&amp;I CF'!$BN$7:$CN$7,0)))</f>
        <v>0</v>
      </c>
      <c r="FN122" s="100">
        <f>SUMIF('Combined B-Piece P&amp;I CF'!$A:$A,FN$6,INDEX('Combined B-Piece P&amp;I CF'!$BN:$CN,0,MATCH($B122,'Combined B-Piece P&amp;I CF'!$BN$7:$CN$7,0)))</f>
        <v>0</v>
      </c>
      <c r="FO122" s="100">
        <f>SUMIF('Combined B-Piece P&amp;I CF'!$A:$A,FO$6,INDEX('Combined B-Piece P&amp;I CF'!$BN:$CN,0,MATCH($B122,'Combined B-Piece P&amp;I CF'!$BN$7:$CN$7,0)))</f>
        <v>339298.58970028203</v>
      </c>
      <c r="FP122" s="100">
        <f>SUMIF('Combined B-Piece P&amp;I CF'!$A:$A,FP$6,INDEX('Combined B-Piece P&amp;I CF'!$BN:$CN,0,MATCH($B122,'Combined B-Piece P&amp;I CF'!$BN$7:$CN$7,0)))</f>
        <v>0</v>
      </c>
      <c r="FQ122" s="100">
        <f>SUMIF('Combined B-Piece P&amp;I CF'!$A:$A,FQ$6,INDEX('Combined B-Piece P&amp;I CF'!$BN:$CN,0,MATCH($B122,'Combined B-Piece P&amp;I CF'!$BN$7:$CN$7,0)))</f>
        <v>15636128.725390401</v>
      </c>
      <c r="FR122" s="100">
        <f>SUMIF('Combined B-Piece P&amp;I CF'!$A:$A,FR$6,INDEX('Combined B-Piece P&amp;I CF'!$BN:$CN,0,MATCH($B122,'Combined B-Piece P&amp;I CF'!$BN$7:$CN$7,0)))</f>
        <v>18661486.19436416</v>
      </c>
      <c r="FS122" s="100">
        <f>SUMIF('Combined B-Piece P&amp;I CF'!$A:$A,FS$6,INDEX('Combined B-Piece P&amp;I CF'!$BN:$CN,0,MATCH($B122,'Combined B-Piece P&amp;I CF'!$BN$7:$CN$7,0)))</f>
        <v>0</v>
      </c>
      <c r="FT122" s="100">
        <f>SUMIF('Combined B-Piece P&amp;I CF'!$A:$A,FT$6,INDEX('Combined B-Piece P&amp;I CF'!$BN:$CN,0,MATCH($B122,'Combined B-Piece P&amp;I CF'!$BN$7:$CN$7,0)))</f>
        <v>0</v>
      </c>
      <c r="FU122" s="100">
        <f>SUMIF('Combined B-Piece P&amp;I CF'!$A:$A,FU$6,INDEX('Combined B-Piece P&amp;I CF'!$BN:$CN,0,MATCH($B122,'Combined B-Piece P&amp;I CF'!$BN$7:$CN$7,0)))</f>
        <v>0</v>
      </c>
      <c r="FV122" s="100">
        <f>SUMIF('Combined B-Piece P&amp;I CF'!$A:$A,FV$6,INDEX('Combined B-Piece P&amp;I CF'!$BN:$CN,0,MATCH($B122,'Combined B-Piece P&amp;I CF'!$BN$7:$CN$7,0)))</f>
        <v>0</v>
      </c>
      <c r="FW122" s="100">
        <f>SUMIF('Combined B-Piece P&amp;I CF'!$A:$A,FW$6,INDEX('Combined B-Piece P&amp;I CF'!$BN:$CN,0,MATCH($B122,'Combined B-Piece P&amp;I CF'!$BN$7:$CN$7,0)))</f>
        <v>0</v>
      </c>
      <c r="FX122" s="100">
        <f>SUMIF('Combined B-Piece P&amp;I CF'!$A:$A,FX$6,INDEX('Combined B-Piece P&amp;I CF'!$BN:$CN,0,MATCH($B122,'Combined B-Piece P&amp;I CF'!$BN$7:$CN$7,0)))</f>
        <v>0</v>
      </c>
      <c r="FY122" s="100">
        <f>SUMIF('Combined B-Piece P&amp;I CF'!$A:$A,FY$6,INDEX('Combined B-Piece P&amp;I CF'!$BN:$CN,0,MATCH($B122,'Combined B-Piece P&amp;I CF'!$BN$7:$CN$7,0)))</f>
        <v>0</v>
      </c>
      <c r="FZ122" s="100">
        <f>SUMIF('Combined B-Piece P&amp;I CF'!$A:$A,FZ$6,INDEX('Combined B-Piece P&amp;I CF'!$BN:$CN,0,MATCH($B122,'Combined B-Piece P&amp;I CF'!$BN$7:$CN$7,0)))</f>
        <v>0</v>
      </c>
      <c r="GA122" s="100">
        <f>SUMIF('Combined B-Piece P&amp;I CF'!$A:$A,GA$6,INDEX('Combined B-Piece P&amp;I CF'!$BN:$CN,0,MATCH($B122,'Combined B-Piece P&amp;I CF'!$BN$7:$CN$7,0)))</f>
        <v>0</v>
      </c>
      <c r="GB122" s="100">
        <f>SUMIF('Combined B-Piece P&amp;I CF'!$A:$A,GB$6,INDEX('Combined B-Piece P&amp;I CF'!$BN:$CN,0,MATCH($B122,'Combined B-Piece P&amp;I CF'!$BN$7:$CN$7,0)))</f>
        <v>0</v>
      </c>
      <c r="GC122" s="100">
        <f>SUMIF('Combined B-Piece P&amp;I CF'!$A:$A,GC$6,INDEX('Combined B-Piece P&amp;I CF'!$BN:$CN,0,MATCH($B122,'Combined B-Piece P&amp;I CF'!$BN$7:$CN$7,0)))</f>
        <v>0</v>
      </c>
      <c r="GD122" s="100">
        <f>SUMIF('Combined B-Piece P&amp;I CF'!$A:$A,GD$6,INDEX('Combined B-Piece P&amp;I CF'!$BN:$CN,0,MATCH($B122,'Combined B-Piece P&amp;I CF'!$BN$7:$CN$7,0)))</f>
        <v>0</v>
      </c>
      <c r="GE122" s="100">
        <f>SUMIF('Combined B-Piece P&amp;I CF'!$A:$A,GE$6,INDEX('Combined B-Piece P&amp;I CF'!$BN:$CN,0,MATCH($B122,'Combined B-Piece P&amp;I CF'!$BN$7:$CN$7,0)))</f>
        <v>0</v>
      </c>
      <c r="GF122" s="100">
        <f>SUMIF('Combined B-Piece P&amp;I CF'!$A:$A,GF$6,INDEX('Combined B-Piece P&amp;I CF'!$BN:$CN,0,MATCH($B122,'Combined B-Piece P&amp;I CF'!$BN$7:$CN$7,0)))</f>
        <v>0</v>
      </c>
      <c r="GG122" s="100">
        <f>SUMIF('Combined B-Piece P&amp;I CF'!$A:$A,GG$6,INDEX('Combined B-Piece P&amp;I CF'!$BN:$CN,0,MATCH($B122,'Combined B-Piece P&amp;I CF'!$BN$7:$CN$7,0)))</f>
        <v>0</v>
      </c>
      <c r="GH122" s="100">
        <f>SUMIF('Combined B-Piece P&amp;I CF'!$A:$A,GH$6,INDEX('Combined B-Piece P&amp;I CF'!$BN:$CN,0,MATCH($B122,'Combined B-Piece P&amp;I CF'!$BN$7:$CN$7,0)))</f>
        <v>0</v>
      </c>
      <c r="GI122" s="100">
        <f>SUMIF('Combined B-Piece P&amp;I CF'!$A:$A,GI$6,INDEX('Combined B-Piece P&amp;I CF'!$BN:$CN,0,MATCH($B122,'Combined B-Piece P&amp;I CF'!$BN$7:$CN$7,0)))</f>
        <v>0</v>
      </c>
      <c r="GJ122" s="100">
        <f>SUMIF('Combined B-Piece P&amp;I CF'!$A:$A,GJ$6,INDEX('Combined B-Piece P&amp;I CF'!$BN:$CN,0,MATCH($B122,'Combined B-Piece P&amp;I CF'!$BN$7:$CN$7,0)))</f>
        <v>0</v>
      </c>
      <c r="GK122" s="100">
        <f>SUMIF('Combined B-Piece P&amp;I CF'!$A:$A,GK$6,INDEX('Combined B-Piece P&amp;I CF'!$BN:$CN,0,MATCH($B122,'Combined B-Piece P&amp;I CF'!$BN$7:$CN$7,0)))</f>
        <v>0</v>
      </c>
      <c r="GL122" s="100">
        <f>SUMIF('Combined B-Piece P&amp;I CF'!$A:$A,GL$6,INDEX('Combined B-Piece P&amp;I CF'!$BN:$CN,0,MATCH($B122,'Combined B-Piece P&amp;I CF'!$BN$7:$CN$7,0)))</f>
        <v>0</v>
      </c>
      <c r="GM122" s="100">
        <f>SUMIF('Combined B-Piece P&amp;I CF'!$A:$A,GM$6,INDEX('Combined B-Piece P&amp;I CF'!$BN:$CN,0,MATCH($B122,'Combined B-Piece P&amp;I CF'!$BN$7:$CN$7,0)))</f>
        <v>0</v>
      </c>
      <c r="GN122" s="100">
        <f>SUMIF('Combined B-Piece P&amp;I CF'!$A:$A,GN$6,INDEX('Combined B-Piece P&amp;I CF'!$BN:$CN,0,MATCH($B122,'Combined B-Piece P&amp;I CF'!$BN$7:$CN$7,0)))</f>
        <v>0</v>
      </c>
      <c r="GO122" s="100">
        <f>SUMIF('Combined B-Piece P&amp;I CF'!$A:$A,GO$6,INDEX('Combined B-Piece P&amp;I CF'!$BN:$CN,0,MATCH($B122,'Combined B-Piece P&amp;I CF'!$BN$7:$CN$7,0)))</f>
        <v>0</v>
      </c>
      <c r="GP122" s="100">
        <f>SUMIF('Combined B-Piece P&amp;I CF'!$A:$A,GP$6,INDEX('Combined B-Piece P&amp;I CF'!$BN:$CN,0,MATCH($B122,'Combined B-Piece P&amp;I CF'!$BN$7:$CN$7,0)))</f>
        <v>0</v>
      </c>
      <c r="GQ122" s="100">
        <f>SUMIF('Combined B-Piece P&amp;I CF'!$A:$A,GQ$6,INDEX('Combined B-Piece P&amp;I CF'!$BN:$CN,0,MATCH($B122,'Combined B-Piece P&amp;I CF'!$BN$7:$CN$7,0)))</f>
        <v>0</v>
      </c>
      <c r="GR122" s="100">
        <f>SUMIF('Combined B-Piece P&amp;I CF'!$A:$A,GR$6,INDEX('Combined B-Piece P&amp;I CF'!$BN:$CN,0,MATCH($B122,'Combined B-Piece P&amp;I CF'!$BN$7:$CN$7,0)))</f>
        <v>0</v>
      </c>
      <c r="GS122" s="100">
        <f>SUMIF('Combined B-Piece P&amp;I CF'!$A:$A,GS$6,INDEX('Combined B-Piece P&amp;I CF'!$BN:$CN,0,MATCH($B122,'Combined B-Piece P&amp;I CF'!$BN$7:$CN$7,0)))</f>
        <v>0</v>
      </c>
      <c r="GU122" s="85">
        <f t="shared" si="216"/>
        <v>0</v>
      </c>
      <c r="GV122" s="85">
        <f t="shared" si="216"/>
        <v>0</v>
      </c>
      <c r="GW122" s="85">
        <f t="shared" si="216"/>
        <v>0</v>
      </c>
      <c r="GX122" s="85">
        <f t="shared" si="216"/>
        <v>0</v>
      </c>
      <c r="GY122" s="85">
        <f t="shared" si="216"/>
        <v>0</v>
      </c>
      <c r="GZ122" s="85">
        <f t="shared" si="216"/>
        <v>0</v>
      </c>
      <c r="HA122" s="85">
        <f t="shared" si="216"/>
        <v>0</v>
      </c>
      <c r="HB122" s="85">
        <f t="shared" si="216"/>
        <v>0</v>
      </c>
      <c r="HC122" s="85">
        <f t="shared" si="216"/>
        <v>0</v>
      </c>
      <c r="HD122" s="85">
        <f t="shared" si="216"/>
        <v>0</v>
      </c>
      <c r="HE122" s="85">
        <f t="shared" si="216"/>
        <v>0</v>
      </c>
      <c r="HF122" s="85">
        <f t="shared" si="216"/>
        <v>2016265.490747869</v>
      </c>
      <c r="HG122" s="85">
        <f t="shared" si="216"/>
        <v>20504399.999797281</v>
      </c>
      <c r="HH122" s="85">
        <f t="shared" si="216"/>
        <v>34636913.509454846</v>
      </c>
      <c r="HI122" s="85">
        <f t="shared" si="216"/>
        <v>0</v>
      </c>
      <c r="HJ122" s="85">
        <f t="shared" si="216"/>
        <v>0</v>
      </c>
      <c r="HK122" s="85">
        <f t="shared" si="215"/>
        <v>57157579</v>
      </c>
    </row>
    <row r="123" spans="1:219" hidden="1" outlineLevel="1" x14ac:dyDescent="0.75">
      <c r="A123" s="112" t="str">
        <f t="shared" si="213"/>
        <v>CCUBS 2017-C1 B-Piece Cashflows</v>
      </c>
      <c r="B123" s="112" t="str">
        <f t="shared" si="213"/>
        <v>CCUBS 2017-C1</v>
      </c>
      <c r="C123" s="104"/>
      <c r="D123" s="87"/>
      <c r="E123" s="88"/>
      <c r="F123" s="85"/>
      <c r="G123" s="85"/>
      <c r="H123" s="86"/>
      <c r="I123" s="95"/>
      <c r="K123" s="100">
        <f>SUMIF('Combined B-Piece P&amp;I CF'!$A:$A,K$6,INDEX('Combined B-Piece P&amp;I CF'!$BN:$CN,0,MATCH($B123,'Combined B-Piece P&amp;I CF'!$BN$7:$CN$7,0)))</f>
        <v>0</v>
      </c>
      <c r="L123" s="100">
        <f>SUMIF('Combined B-Piece P&amp;I CF'!$A:$A,L$6,INDEX('Combined B-Piece P&amp;I CF'!$BN:$CN,0,MATCH($B123,'Combined B-Piece P&amp;I CF'!$BN$7:$CN$7,0)))</f>
        <v>0</v>
      </c>
      <c r="M123" s="100">
        <f>SUMIF('Combined B-Piece P&amp;I CF'!$A:$A,M$6,INDEX('Combined B-Piece P&amp;I CF'!$BN:$CN,0,MATCH($B123,'Combined B-Piece P&amp;I CF'!$BN$7:$CN$7,0)))</f>
        <v>0</v>
      </c>
      <c r="N123" s="100">
        <f>SUMIF('Combined B-Piece P&amp;I CF'!$A:$A,N$6,INDEX('Combined B-Piece P&amp;I CF'!$BN:$CN,0,MATCH($B123,'Combined B-Piece P&amp;I CF'!$BN$7:$CN$7,0)))</f>
        <v>0</v>
      </c>
      <c r="O123" s="100">
        <f>SUMIF('Combined B-Piece P&amp;I CF'!$A:$A,O$6,INDEX('Combined B-Piece P&amp;I CF'!$BN:$CN,0,MATCH($B123,'Combined B-Piece P&amp;I CF'!$BN$7:$CN$7,0)))</f>
        <v>0</v>
      </c>
      <c r="P123" s="100">
        <f>SUMIF('Combined B-Piece P&amp;I CF'!$A:$A,P$6,INDEX('Combined B-Piece P&amp;I CF'!$BN:$CN,0,MATCH($B123,'Combined B-Piece P&amp;I CF'!$BN$7:$CN$7,0)))</f>
        <v>0</v>
      </c>
      <c r="Q123" s="100">
        <f>SUMIF('Combined B-Piece P&amp;I CF'!$A:$A,Q$6,INDEX('Combined B-Piece P&amp;I CF'!$BN:$CN,0,MATCH($B123,'Combined B-Piece P&amp;I CF'!$BN$7:$CN$7,0)))</f>
        <v>0</v>
      </c>
      <c r="R123" s="100">
        <f>SUMIF('Combined B-Piece P&amp;I CF'!$A:$A,R$6,INDEX('Combined B-Piece P&amp;I CF'!$BN:$CN,0,MATCH($B123,'Combined B-Piece P&amp;I CF'!$BN$7:$CN$7,0)))</f>
        <v>0</v>
      </c>
      <c r="S123" s="100">
        <f>SUMIF('Combined B-Piece P&amp;I CF'!$A:$A,S$6,INDEX('Combined B-Piece P&amp;I CF'!$BN:$CN,0,MATCH($B123,'Combined B-Piece P&amp;I CF'!$BN$7:$CN$7,0)))</f>
        <v>0</v>
      </c>
      <c r="T123" s="100">
        <f>SUMIF('Combined B-Piece P&amp;I CF'!$A:$A,T$6,INDEX('Combined B-Piece P&amp;I CF'!$BN:$CN,0,MATCH($B123,'Combined B-Piece P&amp;I CF'!$BN$7:$CN$7,0)))</f>
        <v>0</v>
      </c>
      <c r="U123" s="100">
        <f>SUMIF('Combined B-Piece P&amp;I CF'!$A:$A,U$6,INDEX('Combined B-Piece P&amp;I CF'!$BN:$CN,0,MATCH($B123,'Combined B-Piece P&amp;I CF'!$BN$7:$CN$7,0)))</f>
        <v>0</v>
      </c>
      <c r="V123" s="100">
        <f>SUMIF('Combined B-Piece P&amp;I CF'!$A:$A,V$6,INDEX('Combined B-Piece P&amp;I CF'!$BN:$CN,0,MATCH($B123,'Combined B-Piece P&amp;I CF'!$BN$7:$CN$7,0)))</f>
        <v>0</v>
      </c>
      <c r="W123" s="100">
        <f>SUMIF('Combined B-Piece P&amp;I CF'!$A:$A,W$6,INDEX('Combined B-Piece P&amp;I CF'!$BN:$CN,0,MATCH($B123,'Combined B-Piece P&amp;I CF'!$BN$7:$CN$7,0)))</f>
        <v>0</v>
      </c>
      <c r="X123" s="100">
        <f>SUMIF('Combined B-Piece P&amp;I CF'!$A:$A,X$6,INDEX('Combined B-Piece P&amp;I CF'!$BN:$CN,0,MATCH($B123,'Combined B-Piece P&amp;I CF'!$BN$7:$CN$7,0)))</f>
        <v>0</v>
      </c>
      <c r="Y123" s="100">
        <f>SUMIF('Combined B-Piece P&amp;I CF'!$A:$A,Y$6,INDEX('Combined B-Piece P&amp;I CF'!$BN:$CN,0,MATCH($B123,'Combined B-Piece P&amp;I CF'!$BN$7:$CN$7,0)))</f>
        <v>0</v>
      </c>
      <c r="Z123" s="100">
        <f>SUMIF('Combined B-Piece P&amp;I CF'!$A:$A,Z$6,INDEX('Combined B-Piece P&amp;I CF'!$BN:$CN,0,MATCH($B123,'Combined B-Piece P&amp;I CF'!$BN$7:$CN$7,0)))</f>
        <v>0</v>
      </c>
      <c r="AA123" s="100">
        <f>SUMIF('Combined B-Piece P&amp;I CF'!$A:$A,AA$6,INDEX('Combined B-Piece P&amp;I CF'!$BN:$CN,0,MATCH($B123,'Combined B-Piece P&amp;I CF'!$BN$7:$CN$7,0)))</f>
        <v>0</v>
      </c>
      <c r="AB123" s="100">
        <f>SUMIF('Combined B-Piece P&amp;I CF'!$A:$A,AB$6,INDEX('Combined B-Piece P&amp;I CF'!$BN:$CN,0,MATCH($B123,'Combined B-Piece P&amp;I CF'!$BN$7:$CN$7,0)))</f>
        <v>0</v>
      </c>
      <c r="AC123" s="100">
        <f>SUMIF('Combined B-Piece P&amp;I CF'!$A:$A,AC$6,INDEX('Combined B-Piece P&amp;I CF'!$BN:$CN,0,MATCH($B123,'Combined B-Piece P&amp;I CF'!$BN$7:$CN$7,0)))</f>
        <v>0</v>
      </c>
      <c r="AD123" s="100">
        <f>SUMIF('Combined B-Piece P&amp;I CF'!$A:$A,AD$6,INDEX('Combined B-Piece P&amp;I CF'!$BN:$CN,0,MATCH($B123,'Combined B-Piece P&amp;I CF'!$BN$7:$CN$7,0)))</f>
        <v>0</v>
      </c>
      <c r="AE123" s="100">
        <f>SUMIF('Combined B-Piece P&amp;I CF'!$A:$A,AE$6,INDEX('Combined B-Piece P&amp;I CF'!$BN:$CN,0,MATCH($B123,'Combined B-Piece P&amp;I CF'!$BN$7:$CN$7,0)))</f>
        <v>0</v>
      </c>
      <c r="AF123" s="100">
        <f>SUMIF('Combined B-Piece P&amp;I CF'!$A:$A,AF$6,INDEX('Combined B-Piece P&amp;I CF'!$BN:$CN,0,MATCH($B123,'Combined B-Piece P&amp;I CF'!$BN$7:$CN$7,0)))</f>
        <v>0</v>
      </c>
      <c r="AG123" s="100">
        <f>SUMIF('Combined B-Piece P&amp;I CF'!$A:$A,AG$6,INDEX('Combined B-Piece P&amp;I CF'!$BN:$CN,0,MATCH($B123,'Combined B-Piece P&amp;I CF'!$BN$7:$CN$7,0)))</f>
        <v>0</v>
      </c>
      <c r="AH123" s="100">
        <f>SUMIF('Combined B-Piece P&amp;I CF'!$A:$A,AH$6,INDEX('Combined B-Piece P&amp;I CF'!$BN:$CN,0,MATCH($B123,'Combined B-Piece P&amp;I CF'!$BN$7:$CN$7,0)))</f>
        <v>0</v>
      </c>
      <c r="AI123" s="100">
        <f>SUMIF('Combined B-Piece P&amp;I CF'!$A:$A,AI$6,INDEX('Combined B-Piece P&amp;I CF'!$BN:$CN,0,MATCH($B123,'Combined B-Piece P&amp;I CF'!$BN$7:$CN$7,0)))</f>
        <v>0</v>
      </c>
      <c r="AJ123" s="100">
        <f>SUMIF('Combined B-Piece P&amp;I CF'!$A:$A,AJ$6,INDEX('Combined B-Piece P&amp;I CF'!$BN:$CN,0,MATCH($B123,'Combined B-Piece P&amp;I CF'!$BN$7:$CN$7,0)))</f>
        <v>0</v>
      </c>
      <c r="AK123" s="100">
        <f>SUMIF('Combined B-Piece P&amp;I CF'!$A:$A,AK$6,INDEX('Combined B-Piece P&amp;I CF'!$BN:$CN,0,MATCH($B123,'Combined B-Piece P&amp;I CF'!$BN$7:$CN$7,0)))</f>
        <v>0</v>
      </c>
      <c r="AL123" s="100">
        <f>SUMIF('Combined B-Piece P&amp;I CF'!$A:$A,AL$6,INDEX('Combined B-Piece P&amp;I CF'!$BN:$CN,0,MATCH($B123,'Combined B-Piece P&amp;I CF'!$BN$7:$CN$7,0)))</f>
        <v>0</v>
      </c>
      <c r="AM123" s="100">
        <f>SUMIF('Combined B-Piece P&amp;I CF'!$A:$A,AM$6,INDEX('Combined B-Piece P&amp;I CF'!$BN:$CN,0,MATCH($B123,'Combined B-Piece P&amp;I CF'!$BN$7:$CN$7,0)))</f>
        <v>0</v>
      </c>
      <c r="AN123" s="100">
        <f>SUMIF('Combined B-Piece P&amp;I CF'!$A:$A,AN$6,INDEX('Combined B-Piece P&amp;I CF'!$BN:$CN,0,MATCH($B123,'Combined B-Piece P&amp;I CF'!$BN$7:$CN$7,0)))</f>
        <v>0</v>
      </c>
      <c r="AO123" s="100">
        <f>SUMIF('Combined B-Piece P&amp;I CF'!$A:$A,AO$6,INDEX('Combined B-Piece P&amp;I CF'!$BN:$CN,0,MATCH($B123,'Combined B-Piece P&amp;I CF'!$BN$7:$CN$7,0)))</f>
        <v>0</v>
      </c>
      <c r="AP123" s="100">
        <f>SUMIF('Combined B-Piece P&amp;I CF'!$A:$A,AP$6,INDEX('Combined B-Piece P&amp;I CF'!$BN:$CN,0,MATCH($B123,'Combined B-Piece P&amp;I CF'!$BN$7:$CN$7,0)))</f>
        <v>0</v>
      </c>
      <c r="AQ123" s="100">
        <f>SUMIF('Combined B-Piece P&amp;I CF'!$A:$A,AQ$6,INDEX('Combined B-Piece P&amp;I CF'!$BN:$CN,0,MATCH($B123,'Combined B-Piece P&amp;I CF'!$BN$7:$CN$7,0)))</f>
        <v>0</v>
      </c>
      <c r="AR123" s="100">
        <f>SUMIF('Combined B-Piece P&amp;I CF'!$A:$A,AR$6,INDEX('Combined B-Piece P&amp;I CF'!$BN:$CN,0,MATCH($B123,'Combined B-Piece P&amp;I CF'!$BN$7:$CN$7,0)))</f>
        <v>0</v>
      </c>
      <c r="AS123" s="100">
        <f>SUMIF('Combined B-Piece P&amp;I CF'!$A:$A,AS$6,INDEX('Combined B-Piece P&amp;I CF'!$BN:$CN,0,MATCH($B123,'Combined B-Piece P&amp;I CF'!$BN$7:$CN$7,0)))</f>
        <v>0</v>
      </c>
      <c r="AT123" s="100">
        <f>SUMIF('Combined B-Piece P&amp;I CF'!$A:$A,AT$6,INDEX('Combined B-Piece P&amp;I CF'!$BN:$CN,0,MATCH($B123,'Combined B-Piece P&amp;I CF'!$BN$7:$CN$7,0)))</f>
        <v>0</v>
      </c>
      <c r="AU123" s="100">
        <f>SUMIF('Combined B-Piece P&amp;I CF'!$A:$A,AU$6,INDEX('Combined B-Piece P&amp;I CF'!$BN:$CN,0,MATCH($B123,'Combined B-Piece P&amp;I CF'!$BN$7:$CN$7,0)))</f>
        <v>0</v>
      </c>
      <c r="AV123" s="100">
        <f>SUMIF('Combined B-Piece P&amp;I CF'!$A:$A,AV$6,INDEX('Combined B-Piece P&amp;I CF'!$BN:$CN,0,MATCH($B123,'Combined B-Piece P&amp;I CF'!$BN$7:$CN$7,0)))</f>
        <v>0</v>
      </c>
      <c r="AW123" s="100">
        <f>SUMIF('Combined B-Piece P&amp;I CF'!$A:$A,AW$6,INDEX('Combined B-Piece P&amp;I CF'!$BN:$CN,0,MATCH($B123,'Combined B-Piece P&amp;I CF'!$BN$7:$CN$7,0)))</f>
        <v>0</v>
      </c>
      <c r="AX123" s="100">
        <f>SUMIF('Combined B-Piece P&amp;I CF'!$A:$A,AX$6,INDEX('Combined B-Piece P&amp;I CF'!$BN:$CN,0,MATCH($B123,'Combined B-Piece P&amp;I CF'!$BN$7:$CN$7,0)))</f>
        <v>0</v>
      </c>
      <c r="AY123" s="100">
        <f>SUMIF('Combined B-Piece P&amp;I CF'!$A:$A,AY$6,INDEX('Combined B-Piece P&amp;I CF'!$BN:$CN,0,MATCH($B123,'Combined B-Piece P&amp;I CF'!$BN$7:$CN$7,0)))</f>
        <v>0</v>
      </c>
      <c r="AZ123" s="100">
        <f>SUMIF('Combined B-Piece P&amp;I CF'!$A:$A,AZ$6,INDEX('Combined B-Piece P&amp;I CF'!$BN:$CN,0,MATCH($B123,'Combined B-Piece P&amp;I CF'!$BN$7:$CN$7,0)))</f>
        <v>0</v>
      </c>
      <c r="BA123" s="100">
        <f>SUMIF('Combined B-Piece P&amp;I CF'!$A:$A,BA$6,INDEX('Combined B-Piece P&amp;I CF'!$BN:$CN,0,MATCH($B123,'Combined B-Piece P&amp;I CF'!$BN$7:$CN$7,0)))</f>
        <v>0</v>
      </c>
      <c r="BB123" s="100">
        <f>SUMIF('Combined B-Piece P&amp;I CF'!$A:$A,BB$6,INDEX('Combined B-Piece P&amp;I CF'!$BN:$CN,0,MATCH($B123,'Combined B-Piece P&amp;I CF'!$BN$7:$CN$7,0)))</f>
        <v>0</v>
      </c>
      <c r="BC123" s="100">
        <f>SUMIF('Combined B-Piece P&amp;I CF'!$A:$A,BC$6,INDEX('Combined B-Piece P&amp;I CF'!$BN:$CN,0,MATCH($B123,'Combined B-Piece P&amp;I CF'!$BN$7:$CN$7,0)))</f>
        <v>0</v>
      </c>
      <c r="BD123" s="100">
        <f>SUMIF('Combined B-Piece P&amp;I CF'!$A:$A,BD$6,INDEX('Combined B-Piece P&amp;I CF'!$BN:$CN,0,MATCH($B123,'Combined B-Piece P&amp;I CF'!$BN$7:$CN$7,0)))</f>
        <v>0</v>
      </c>
      <c r="BE123" s="100">
        <f>SUMIF('Combined B-Piece P&amp;I CF'!$A:$A,BE$6,INDEX('Combined B-Piece P&amp;I CF'!$BN:$CN,0,MATCH($B123,'Combined B-Piece P&amp;I CF'!$BN$7:$CN$7,0)))</f>
        <v>0</v>
      </c>
      <c r="BF123" s="100">
        <f>SUMIF('Combined B-Piece P&amp;I CF'!$A:$A,BF$6,INDEX('Combined B-Piece P&amp;I CF'!$BN:$CN,0,MATCH($B123,'Combined B-Piece P&amp;I CF'!$BN$7:$CN$7,0)))</f>
        <v>0</v>
      </c>
      <c r="BG123" s="100">
        <f>SUMIF('Combined B-Piece P&amp;I CF'!$A:$A,BG$6,INDEX('Combined B-Piece P&amp;I CF'!$BN:$CN,0,MATCH($B123,'Combined B-Piece P&amp;I CF'!$BN$7:$CN$7,0)))</f>
        <v>0</v>
      </c>
      <c r="BH123" s="100">
        <f>SUMIF('Combined B-Piece P&amp;I CF'!$A:$A,BH$6,INDEX('Combined B-Piece P&amp;I CF'!$BN:$CN,0,MATCH($B123,'Combined B-Piece P&amp;I CF'!$BN$7:$CN$7,0)))</f>
        <v>0</v>
      </c>
      <c r="BI123" s="100">
        <f>SUMIF('Combined B-Piece P&amp;I CF'!$A:$A,BI$6,INDEX('Combined B-Piece P&amp;I CF'!$BN:$CN,0,MATCH($B123,'Combined B-Piece P&amp;I CF'!$BN$7:$CN$7,0)))</f>
        <v>0</v>
      </c>
      <c r="BJ123" s="100">
        <f>SUMIF('Combined B-Piece P&amp;I CF'!$A:$A,BJ$6,INDEX('Combined B-Piece P&amp;I CF'!$BN:$CN,0,MATCH($B123,'Combined B-Piece P&amp;I CF'!$BN$7:$CN$7,0)))</f>
        <v>0</v>
      </c>
      <c r="BK123" s="100">
        <f>SUMIF('Combined B-Piece P&amp;I CF'!$A:$A,BK$6,INDEX('Combined B-Piece P&amp;I CF'!$BN:$CN,0,MATCH($B123,'Combined B-Piece P&amp;I CF'!$BN$7:$CN$7,0)))</f>
        <v>0</v>
      </c>
      <c r="BL123" s="100">
        <f>SUMIF('Combined B-Piece P&amp;I CF'!$A:$A,BL$6,INDEX('Combined B-Piece P&amp;I CF'!$BN:$CN,0,MATCH($B123,'Combined B-Piece P&amp;I CF'!$BN$7:$CN$7,0)))</f>
        <v>0</v>
      </c>
      <c r="BM123" s="100">
        <f>SUMIF('Combined B-Piece P&amp;I CF'!$A:$A,BM$6,INDEX('Combined B-Piece P&amp;I CF'!$BN:$CN,0,MATCH($B123,'Combined B-Piece P&amp;I CF'!$BN$7:$CN$7,0)))</f>
        <v>0</v>
      </c>
      <c r="BN123" s="100">
        <f>SUMIF('Combined B-Piece P&amp;I CF'!$A:$A,BN$6,INDEX('Combined B-Piece P&amp;I CF'!$BN:$CN,0,MATCH($B123,'Combined B-Piece P&amp;I CF'!$BN$7:$CN$7,0)))</f>
        <v>0</v>
      </c>
      <c r="BO123" s="100">
        <f>SUMIF('Combined B-Piece P&amp;I CF'!$A:$A,BO$6,INDEX('Combined B-Piece P&amp;I CF'!$BN:$CN,0,MATCH($B123,'Combined B-Piece P&amp;I CF'!$BN$7:$CN$7,0)))</f>
        <v>0</v>
      </c>
      <c r="BP123" s="100">
        <f>SUMIF('Combined B-Piece P&amp;I CF'!$A:$A,BP$6,INDEX('Combined B-Piece P&amp;I CF'!$BN:$CN,0,MATCH($B123,'Combined B-Piece P&amp;I CF'!$BN$7:$CN$7,0)))</f>
        <v>0</v>
      </c>
      <c r="BQ123" s="100">
        <f>SUMIF('Combined B-Piece P&amp;I CF'!$A:$A,BQ$6,INDEX('Combined B-Piece P&amp;I CF'!$BN:$CN,0,MATCH($B123,'Combined B-Piece P&amp;I CF'!$BN$7:$CN$7,0)))</f>
        <v>0</v>
      </c>
      <c r="BR123" s="100">
        <f>SUMIF('Combined B-Piece P&amp;I CF'!$A:$A,BR$6,INDEX('Combined B-Piece P&amp;I CF'!$BN:$CN,0,MATCH($B123,'Combined B-Piece P&amp;I CF'!$BN$7:$CN$7,0)))</f>
        <v>0</v>
      </c>
      <c r="BS123" s="100">
        <f>SUMIF('Combined B-Piece P&amp;I CF'!$A:$A,BS$6,INDEX('Combined B-Piece P&amp;I CF'!$BN:$CN,0,MATCH($B123,'Combined B-Piece P&amp;I CF'!$BN$7:$CN$7,0)))</f>
        <v>0</v>
      </c>
      <c r="BT123" s="100">
        <f>SUMIF('Combined B-Piece P&amp;I CF'!$A:$A,BT$6,INDEX('Combined B-Piece P&amp;I CF'!$BN:$CN,0,MATCH($B123,'Combined B-Piece P&amp;I CF'!$BN$7:$CN$7,0)))</f>
        <v>0</v>
      </c>
      <c r="BU123" s="100">
        <f>SUMIF('Combined B-Piece P&amp;I CF'!$A:$A,BU$6,INDEX('Combined B-Piece P&amp;I CF'!$BN:$CN,0,MATCH($B123,'Combined B-Piece P&amp;I CF'!$BN$7:$CN$7,0)))</f>
        <v>0</v>
      </c>
      <c r="BV123" s="100">
        <f>SUMIF('Combined B-Piece P&amp;I CF'!$A:$A,BV$6,INDEX('Combined B-Piece P&amp;I CF'!$BN:$CN,0,MATCH($B123,'Combined B-Piece P&amp;I CF'!$BN$7:$CN$7,0)))</f>
        <v>0</v>
      </c>
      <c r="BW123" s="100">
        <f>SUMIF('Combined B-Piece P&amp;I CF'!$A:$A,BW$6,INDEX('Combined B-Piece P&amp;I CF'!$BN:$CN,0,MATCH($B123,'Combined B-Piece P&amp;I CF'!$BN$7:$CN$7,0)))</f>
        <v>0</v>
      </c>
      <c r="BX123" s="100">
        <f>SUMIF('Combined B-Piece P&amp;I CF'!$A:$A,BX$6,INDEX('Combined B-Piece P&amp;I CF'!$BN:$CN,0,MATCH($B123,'Combined B-Piece P&amp;I CF'!$BN$7:$CN$7,0)))</f>
        <v>0</v>
      </c>
      <c r="BY123" s="100">
        <f>SUMIF('Combined B-Piece P&amp;I CF'!$A:$A,BY$6,INDEX('Combined B-Piece P&amp;I CF'!$BN:$CN,0,MATCH($B123,'Combined B-Piece P&amp;I CF'!$BN$7:$CN$7,0)))</f>
        <v>0</v>
      </c>
      <c r="BZ123" s="100">
        <f>SUMIF('Combined B-Piece P&amp;I CF'!$A:$A,BZ$6,INDEX('Combined B-Piece P&amp;I CF'!$BN:$CN,0,MATCH($B123,'Combined B-Piece P&amp;I CF'!$BN$7:$CN$7,0)))</f>
        <v>0</v>
      </c>
      <c r="CA123" s="100">
        <f>SUMIF('Combined B-Piece P&amp;I CF'!$A:$A,CA$6,INDEX('Combined B-Piece P&amp;I CF'!$BN:$CN,0,MATCH($B123,'Combined B-Piece P&amp;I CF'!$BN$7:$CN$7,0)))</f>
        <v>0</v>
      </c>
      <c r="CB123" s="100">
        <f>SUMIF('Combined B-Piece P&amp;I CF'!$A:$A,CB$6,INDEX('Combined B-Piece P&amp;I CF'!$BN:$CN,0,MATCH($B123,'Combined B-Piece P&amp;I CF'!$BN$7:$CN$7,0)))</f>
        <v>0</v>
      </c>
      <c r="CC123" s="100">
        <f>SUMIF('Combined B-Piece P&amp;I CF'!$A:$A,CC$6,INDEX('Combined B-Piece P&amp;I CF'!$BN:$CN,0,MATCH($B123,'Combined B-Piece P&amp;I CF'!$BN$7:$CN$7,0)))</f>
        <v>0</v>
      </c>
      <c r="CD123" s="100">
        <f>SUMIF('Combined B-Piece P&amp;I CF'!$A:$A,CD$6,INDEX('Combined B-Piece P&amp;I CF'!$BN:$CN,0,MATCH($B123,'Combined B-Piece P&amp;I CF'!$BN$7:$CN$7,0)))</f>
        <v>0</v>
      </c>
      <c r="CE123" s="100">
        <f>SUMIF('Combined B-Piece P&amp;I CF'!$A:$A,CE$6,INDEX('Combined B-Piece P&amp;I CF'!$BN:$CN,0,MATCH($B123,'Combined B-Piece P&amp;I CF'!$BN$7:$CN$7,0)))</f>
        <v>0</v>
      </c>
      <c r="CF123" s="100">
        <f>SUMIF('Combined B-Piece P&amp;I CF'!$A:$A,CF$6,INDEX('Combined B-Piece P&amp;I CF'!$BN:$CN,0,MATCH($B123,'Combined B-Piece P&amp;I CF'!$BN$7:$CN$7,0)))</f>
        <v>0</v>
      </c>
      <c r="CG123" s="100">
        <f>SUMIF('Combined B-Piece P&amp;I CF'!$A:$A,CG$6,INDEX('Combined B-Piece P&amp;I CF'!$BN:$CN,0,MATCH($B123,'Combined B-Piece P&amp;I CF'!$BN$7:$CN$7,0)))</f>
        <v>0</v>
      </c>
      <c r="CH123" s="100">
        <f>SUMIF('Combined B-Piece P&amp;I CF'!$A:$A,CH$6,INDEX('Combined B-Piece P&amp;I CF'!$BN:$CN,0,MATCH($B123,'Combined B-Piece P&amp;I CF'!$BN$7:$CN$7,0)))</f>
        <v>0</v>
      </c>
      <c r="CI123" s="100">
        <f>SUMIF('Combined B-Piece P&amp;I CF'!$A:$A,CI$6,INDEX('Combined B-Piece P&amp;I CF'!$BN:$CN,0,MATCH($B123,'Combined B-Piece P&amp;I CF'!$BN$7:$CN$7,0)))</f>
        <v>0</v>
      </c>
      <c r="CJ123" s="100">
        <f>SUMIF('Combined B-Piece P&amp;I CF'!$A:$A,CJ$6,INDEX('Combined B-Piece P&amp;I CF'!$BN:$CN,0,MATCH($B123,'Combined B-Piece P&amp;I CF'!$BN$7:$CN$7,0)))</f>
        <v>0</v>
      </c>
      <c r="CK123" s="100">
        <f>SUMIF('Combined B-Piece P&amp;I CF'!$A:$A,CK$6,INDEX('Combined B-Piece P&amp;I CF'!$BN:$CN,0,MATCH($B123,'Combined B-Piece P&amp;I CF'!$BN$7:$CN$7,0)))</f>
        <v>0</v>
      </c>
      <c r="CL123" s="100">
        <f>SUMIF('Combined B-Piece P&amp;I CF'!$A:$A,CL$6,INDEX('Combined B-Piece P&amp;I CF'!$BN:$CN,0,MATCH($B123,'Combined B-Piece P&amp;I CF'!$BN$7:$CN$7,0)))</f>
        <v>0</v>
      </c>
      <c r="CM123" s="100">
        <f>SUMIF('Combined B-Piece P&amp;I CF'!$A:$A,CM$6,INDEX('Combined B-Piece P&amp;I CF'!$BN:$CN,0,MATCH($B123,'Combined B-Piece P&amp;I CF'!$BN$7:$CN$7,0)))</f>
        <v>0</v>
      </c>
      <c r="CN123" s="100">
        <f>SUMIF('Combined B-Piece P&amp;I CF'!$A:$A,CN$6,INDEX('Combined B-Piece P&amp;I CF'!$BN:$CN,0,MATCH($B123,'Combined B-Piece P&amp;I CF'!$BN$7:$CN$7,0)))</f>
        <v>0</v>
      </c>
      <c r="CO123" s="100">
        <f>SUMIF('Combined B-Piece P&amp;I CF'!$A:$A,CO$6,INDEX('Combined B-Piece P&amp;I CF'!$BN:$CN,0,MATCH($B123,'Combined B-Piece P&amp;I CF'!$BN$7:$CN$7,0)))</f>
        <v>0</v>
      </c>
      <c r="CP123" s="100">
        <f>SUMIF('Combined B-Piece P&amp;I CF'!$A:$A,CP$6,INDEX('Combined B-Piece P&amp;I CF'!$BN:$CN,0,MATCH($B123,'Combined B-Piece P&amp;I CF'!$BN$7:$CN$7,0)))</f>
        <v>0</v>
      </c>
      <c r="CQ123" s="100">
        <f>SUMIF('Combined B-Piece P&amp;I CF'!$A:$A,CQ$6,INDEX('Combined B-Piece P&amp;I CF'!$BN:$CN,0,MATCH($B123,'Combined B-Piece P&amp;I CF'!$BN$7:$CN$7,0)))</f>
        <v>0</v>
      </c>
      <c r="CR123" s="100">
        <f>SUMIF('Combined B-Piece P&amp;I CF'!$A:$A,CR$6,INDEX('Combined B-Piece P&amp;I CF'!$BN:$CN,0,MATCH($B123,'Combined B-Piece P&amp;I CF'!$BN$7:$CN$7,0)))</f>
        <v>0</v>
      </c>
      <c r="CS123" s="100">
        <f>SUMIF('Combined B-Piece P&amp;I CF'!$A:$A,CS$6,INDEX('Combined B-Piece P&amp;I CF'!$BN:$CN,0,MATCH($B123,'Combined B-Piece P&amp;I CF'!$BN$7:$CN$7,0)))</f>
        <v>0</v>
      </c>
      <c r="CT123" s="100">
        <f>SUMIF('Combined B-Piece P&amp;I CF'!$A:$A,CT$6,INDEX('Combined B-Piece P&amp;I CF'!$BN:$CN,0,MATCH($B123,'Combined B-Piece P&amp;I CF'!$BN$7:$CN$7,0)))</f>
        <v>0</v>
      </c>
      <c r="CU123" s="100">
        <f>SUMIF('Combined B-Piece P&amp;I CF'!$A:$A,CU$6,INDEX('Combined B-Piece P&amp;I CF'!$BN:$CN,0,MATCH($B123,'Combined B-Piece P&amp;I CF'!$BN$7:$CN$7,0)))</f>
        <v>0</v>
      </c>
      <c r="CV123" s="100">
        <f>SUMIF('Combined B-Piece P&amp;I CF'!$A:$A,CV$6,INDEX('Combined B-Piece P&amp;I CF'!$BN:$CN,0,MATCH($B123,'Combined B-Piece P&amp;I CF'!$BN$7:$CN$7,0)))</f>
        <v>0</v>
      </c>
      <c r="CW123" s="100">
        <f>SUMIF('Combined B-Piece P&amp;I CF'!$A:$A,CW$6,INDEX('Combined B-Piece P&amp;I CF'!$BN:$CN,0,MATCH($B123,'Combined B-Piece P&amp;I CF'!$BN$7:$CN$7,0)))</f>
        <v>0</v>
      </c>
      <c r="CX123" s="100">
        <f>SUMIF('Combined B-Piece P&amp;I CF'!$A:$A,CX$6,INDEX('Combined B-Piece P&amp;I CF'!$BN:$CN,0,MATCH($B123,'Combined B-Piece P&amp;I CF'!$BN$7:$CN$7,0)))</f>
        <v>0</v>
      </c>
      <c r="CY123" s="100">
        <f>SUMIF('Combined B-Piece P&amp;I CF'!$A:$A,CY$6,INDEX('Combined B-Piece P&amp;I CF'!$BN:$CN,0,MATCH($B123,'Combined B-Piece P&amp;I CF'!$BN$7:$CN$7,0)))</f>
        <v>0</v>
      </c>
      <c r="CZ123" s="100">
        <f>SUMIF('Combined B-Piece P&amp;I CF'!$A:$A,CZ$6,INDEX('Combined B-Piece P&amp;I CF'!$BN:$CN,0,MATCH($B123,'Combined B-Piece P&amp;I CF'!$BN$7:$CN$7,0)))</f>
        <v>0</v>
      </c>
      <c r="DA123" s="100">
        <f>SUMIF('Combined B-Piece P&amp;I CF'!$A:$A,DA$6,INDEX('Combined B-Piece P&amp;I CF'!$BN:$CN,0,MATCH($B123,'Combined B-Piece P&amp;I CF'!$BN$7:$CN$7,0)))</f>
        <v>0</v>
      </c>
      <c r="DB123" s="100">
        <f>SUMIF('Combined B-Piece P&amp;I CF'!$A:$A,DB$6,INDEX('Combined B-Piece P&amp;I CF'!$BN:$CN,0,MATCH($B123,'Combined B-Piece P&amp;I CF'!$BN$7:$CN$7,0)))</f>
        <v>0</v>
      </c>
      <c r="DC123" s="100">
        <f>SUMIF('Combined B-Piece P&amp;I CF'!$A:$A,DC$6,INDEX('Combined B-Piece P&amp;I CF'!$BN:$CN,0,MATCH($B123,'Combined B-Piece P&amp;I CF'!$BN$7:$CN$7,0)))</f>
        <v>0</v>
      </c>
      <c r="DD123" s="100">
        <f>SUMIF('Combined B-Piece P&amp;I CF'!$A:$A,DD$6,INDEX('Combined B-Piece P&amp;I CF'!$BN:$CN,0,MATCH($B123,'Combined B-Piece P&amp;I CF'!$BN$7:$CN$7,0)))</f>
        <v>0</v>
      </c>
      <c r="DE123" s="100">
        <f>SUMIF('Combined B-Piece P&amp;I CF'!$A:$A,DE$6,INDEX('Combined B-Piece P&amp;I CF'!$BN:$CN,0,MATCH($B123,'Combined B-Piece P&amp;I CF'!$BN$7:$CN$7,0)))</f>
        <v>0</v>
      </c>
      <c r="DF123" s="100">
        <f>SUMIF('Combined B-Piece P&amp;I CF'!$A:$A,DF$6,INDEX('Combined B-Piece P&amp;I CF'!$BN:$CN,0,MATCH($B123,'Combined B-Piece P&amp;I CF'!$BN$7:$CN$7,0)))</f>
        <v>0</v>
      </c>
      <c r="DG123" s="100">
        <f>SUMIF('Combined B-Piece P&amp;I CF'!$A:$A,DG$6,INDEX('Combined B-Piece P&amp;I CF'!$BN:$CN,0,MATCH($B123,'Combined B-Piece P&amp;I CF'!$BN$7:$CN$7,0)))</f>
        <v>0</v>
      </c>
      <c r="DH123" s="100">
        <f>SUMIF('Combined B-Piece P&amp;I CF'!$A:$A,DH$6,INDEX('Combined B-Piece P&amp;I CF'!$BN:$CN,0,MATCH($B123,'Combined B-Piece P&amp;I CF'!$BN$7:$CN$7,0)))</f>
        <v>112963.41</v>
      </c>
      <c r="DI123" s="100">
        <f>SUMIF('Combined B-Piece P&amp;I CF'!$A:$A,DI$6,INDEX('Combined B-Piece P&amp;I CF'!$BN:$CN,0,MATCH($B123,'Combined B-Piece P&amp;I CF'!$BN$7:$CN$7,0)))</f>
        <v>349347.21</v>
      </c>
      <c r="DJ123" s="100">
        <f>SUMIF('Combined B-Piece P&amp;I CF'!$A:$A,DJ$6,INDEX('Combined B-Piece P&amp;I CF'!$BN:$CN,0,MATCH($B123,'Combined B-Piece P&amp;I CF'!$BN$7:$CN$7,0)))</f>
        <v>0</v>
      </c>
      <c r="DK123" s="100">
        <f>SUMIF('Combined B-Piece P&amp;I CF'!$A:$A,DK$6,INDEX('Combined B-Piece P&amp;I CF'!$BN:$CN,0,MATCH($B123,'Combined B-Piece P&amp;I CF'!$BN$7:$CN$7,0)))</f>
        <v>0</v>
      </c>
      <c r="DL123" s="100">
        <f>SUMIF('Combined B-Piece P&amp;I CF'!$A:$A,DL$6,INDEX('Combined B-Piece P&amp;I CF'!$BN:$CN,0,MATCH($B123,'Combined B-Piece P&amp;I CF'!$BN$7:$CN$7,0)))</f>
        <v>0</v>
      </c>
      <c r="DM123" s="100">
        <f>SUMIF('Combined B-Piece P&amp;I CF'!$A:$A,DM$6,INDEX('Combined B-Piece P&amp;I CF'!$BN:$CN,0,MATCH($B123,'Combined B-Piece P&amp;I CF'!$BN$7:$CN$7,0)))</f>
        <v>0</v>
      </c>
      <c r="DN123" s="100">
        <f>SUMIF('Combined B-Piece P&amp;I CF'!$A:$A,DN$6,INDEX('Combined B-Piece P&amp;I CF'!$BN:$CN,0,MATCH($B123,'Combined B-Piece P&amp;I CF'!$BN$7:$CN$7,0)))</f>
        <v>0</v>
      </c>
      <c r="DO123" s="100">
        <f>SUMIF('Combined B-Piece P&amp;I CF'!$A:$A,DO$6,INDEX('Combined B-Piece P&amp;I CF'!$BN:$CN,0,MATCH($B123,'Combined B-Piece P&amp;I CF'!$BN$7:$CN$7,0)))</f>
        <v>0</v>
      </c>
      <c r="DP123" s="100">
        <f>SUMIF('Combined B-Piece P&amp;I CF'!$A:$A,DP$6,INDEX('Combined B-Piece P&amp;I CF'!$BN:$CN,0,MATCH($B123,'Combined B-Piece P&amp;I CF'!$BN$7:$CN$7,0)))</f>
        <v>0</v>
      </c>
      <c r="DQ123" s="100">
        <f>SUMIF('Combined B-Piece P&amp;I CF'!$A:$A,DQ$6,INDEX('Combined B-Piece P&amp;I CF'!$BN:$CN,0,MATCH($B123,'Combined B-Piece P&amp;I CF'!$BN$7:$CN$7,0)))</f>
        <v>0</v>
      </c>
      <c r="DR123" s="100">
        <f>SUMIF('Combined B-Piece P&amp;I CF'!$A:$A,DR$6,INDEX('Combined B-Piece P&amp;I CF'!$BN:$CN,0,MATCH($B123,'Combined B-Piece P&amp;I CF'!$BN$7:$CN$7,0)))</f>
        <v>0</v>
      </c>
      <c r="DS123" s="100">
        <f>SUMIF('Combined B-Piece P&amp;I CF'!$A:$A,DS$6,INDEX('Combined B-Piece P&amp;I CF'!$BN:$CN,0,MATCH($B123,'Combined B-Piece P&amp;I CF'!$BN$7:$CN$7,0)))</f>
        <v>0</v>
      </c>
      <c r="DT123" s="100">
        <f>SUMIF('Combined B-Piece P&amp;I CF'!$A:$A,DT$6,INDEX('Combined B-Piece P&amp;I CF'!$BN:$CN,0,MATCH($B123,'Combined B-Piece P&amp;I CF'!$BN$7:$CN$7,0)))</f>
        <v>0</v>
      </c>
      <c r="DU123" s="100">
        <f>SUMIF('Combined B-Piece P&amp;I CF'!$A:$A,DU$6,INDEX('Combined B-Piece P&amp;I CF'!$BN:$CN,0,MATCH($B123,'Combined B-Piece P&amp;I CF'!$BN$7:$CN$7,0)))</f>
        <v>0</v>
      </c>
      <c r="DV123" s="100">
        <f>SUMIF('Combined B-Piece P&amp;I CF'!$A:$A,DV$6,INDEX('Combined B-Piece P&amp;I CF'!$BN:$CN,0,MATCH($B123,'Combined B-Piece P&amp;I CF'!$BN$7:$CN$7,0)))</f>
        <v>0</v>
      </c>
      <c r="DW123" s="100">
        <f>SUMIF('Combined B-Piece P&amp;I CF'!$A:$A,DW$6,INDEX('Combined B-Piece P&amp;I CF'!$BN:$CN,0,MATCH($B123,'Combined B-Piece P&amp;I CF'!$BN$7:$CN$7,0)))</f>
        <v>0</v>
      </c>
      <c r="DX123" s="100">
        <f>SUMIF('Combined B-Piece P&amp;I CF'!$A:$A,DX$6,INDEX('Combined B-Piece P&amp;I CF'!$BN:$CN,0,MATCH($B123,'Combined B-Piece P&amp;I CF'!$BN$7:$CN$7,0)))</f>
        <v>0</v>
      </c>
      <c r="DY123" s="100">
        <f>SUMIF('Combined B-Piece P&amp;I CF'!$A:$A,DY$6,INDEX('Combined B-Piece P&amp;I CF'!$BN:$CN,0,MATCH($B123,'Combined B-Piece P&amp;I CF'!$BN$7:$CN$7,0)))</f>
        <v>0</v>
      </c>
      <c r="DZ123" s="100">
        <f>SUMIF('Combined B-Piece P&amp;I CF'!$A:$A,DZ$6,INDEX('Combined B-Piece P&amp;I CF'!$BN:$CN,0,MATCH($B123,'Combined B-Piece P&amp;I CF'!$BN$7:$CN$7,0)))</f>
        <v>0</v>
      </c>
      <c r="EA123" s="100">
        <f>SUMIF('Combined B-Piece P&amp;I CF'!$A:$A,EA$6,INDEX('Combined B-Piece P&amp;I CF'!$BN:$CN,0,MATCH($B123,'Combined B-Piece P&amp;I CF'!$BN$7:$CN$7,0)))</f>
        <v>0</v>
      </c>
      <c r="EB123" s="100">
        <f>SUMIF('Combined B-Piece P&amp;I CF'!$A:$A,EB$6,INDEX('Combined B-Piece P&amp;I CF'!$BN:$CN,0,MATCH($B123,'Combined B-Piece P&amp;I CF'!$BN$7:$CN$7,0)))</f>
        <v>0</v>
      </c>
      <c r="EC123" s="100">
        <f>SUMIF('Combined B-Piece P&amp;I CF'!$A:$A,EC$6,INDEX('Combined B-Piece P&amp;I CF'!$BN:$CN,0,MATCH($B123,'Combined B-Piece P&amp;I CF'!$BN$7:$CN$7,0)))</f>
        <v>0</v>
      </c>
      <c r="ED123" s="100">
        <f>SUMIF('Combined B-Piece P&amp;I CF'!$A:$A,ED$6,INDEX('Combined B-Piece P&amp;I CF'!$BN:$CN,0,MATCH($B123,'Combined B-Piece P&amp;I CF'!$BN$7:$CN$7,0)))</f>
        <v>0</v>
      </c>
      <c r="EE123" s="100">
        <f>SUMIF('Combined B-Piece P&amp;I CF'!$A:$A,EE$6,INDEX('Combined B-Piece P&amp;I CF'!$BN:$CN,0,MATCH($B123,'Combined B-Piece P&amp;I CF'!$BN$7:$CN$7,0)))</f>
        <v>0</v>
      </c>
      <c r="EF123" s="100">
        <f>SUMIF('Combined B-Piece P&amp;I CF'!$A:$A,EF$6,INDEX('Combined B-Piece P&amp;I CF'!$BN:$CN,0,MATCH($B123,'Combined B-Piece P&amp;I CF'!$BN$7:$CN$7,0)))</f>
        <v>0</v>
      </c>
      <c r="EG123" s="100">
        <f>SUMIF('Combined B-Piece P&amp;I CF'!$A:$A,EG$6,INDEX('Combined B-Piece P&amp;I CF'!$BN:$CN,0,MATCH($B123,'Combined B-Piece P&amp;I CF'!$BN$7:$CN$7,0)))</f>
        <v>0</v>
      </c>
      <c r="EH123" s="100">
        <f>SUMIF('Combined B-Piece P&amp;I CF'!$A:$A,EH$6,INDEX('Combined B-Piece P&amp;I CF'!$BN:$CN,0,MATCH($B123,'Combined B-Piece P&amp;I CF'!$BN$7:$CN$7,0)))</f>
        <v>0</v>
      </c>
      <c r="EI123" s="100">
        <f>SUMIF('Combined B-Piece P&amp;I CF'!$A:$A,EI$6,INDEX('Combined B-Piece P&amp;I CF'!$BN:$CN,0,MATCH($B123,'Combined B-Piece P&amp;I CF'!$BN$7:$CN$7,0)))</f>
        <v>0</v>
      </c>
      <c r="EJ123" s="100">
        <f>SUMIF('Combined B-Piece P&amp;I CF'!$A:$A,EJ$6,INDEX('Combined B-Piece P&amp;I CF'!$BN:$CN,0,MATCH($B123,'Combined B-Piece P&amp;I CF'!$BN$7:$CN$7,0)))</f>
        <v>0</v>
      </c>
      <c r="EK123" s="100">
        <f>SUMIF('Combined B-Piece P&amp;I CF'!$A:$A,EK$6,INDEX('Combined B-Piece P&amp;I CF'!$BN:$CN,0,MATCH($B123,'Combined B-Piece P&amp;I CF'!$BN$7:$CN$7,0)))</f>
        <v>0</v>
      </c>
      <c r="EL123" s="100">
        <f>SUMIF('Combined B-Piece P&amp;I CF'!$A:$A,EL$6,INDEX('Combined B-Piece P&amp;I CF'!$BN:$CN,0,MATCH($B123,'Combined B-Piece P&amp;I CF'!$BN$7:$CN$7,0)))</f>
        <v>0</v>
      </c>
      <c r="EM123" s="100">
        <f>SUMIF('Combined B-Piece P&amp;I CF'!$A:$A,EM$6,INDEX('Combined B-Piece P&amp;I CF'!$BN:$CN,0,MATCH($B123,'Combined B-Piece P&amp;I CF'!$BN$7:$CN$7,0)))</f>
        <v>0</v>
      </c>
      <c r="EN123" s="100">
        <f>SUMIF('Combined B-Piece P&amp;I CF'!$A:$A,EN$6,INDEX('Combined B-Piece P&amp;I CF'!$BN:$CN,0,MATCH($B123,'Combined B-Piece P&amp;I CF'!$BN$7:$CN$7,0)))</f>
        <v>0</v>
      </c>
      <c r="EO123" s="100">
        <f>SUMIF('Combined B-Piece P&amp;I CF'!$A:$A,EO$6,INDEX('Combined B-Piece P&amp;I CF'!$BN:$CN,0,MATCH($B123,'Combined B-Piece P&amp;I CF'!$BN$7:$CN$7,0)))</f>
        <v>35520000.000000238</v>
      </c>
      <c r="EP123" s="100">
        <f>SUMIF('Combined B-Piece P&amp;I CF'!$A:$A,EP$6,INDEX('Combined B-Piece P&amp;I CF'!$BN:$CN,0,MATCH($B123,'Combined B-Piece P&amp;I CF'!$BN$7:$CN$7,0)))</f>
        <v>0</v>
      </c>
      <c r="EQ123" s="100">
        <f>SUMIF('Combined B-Piece P&amp;I CF'!$A:$A,EQ$6,INDEX('Combined B-Piece P&amp;I CF'!$BN:$CN,0,MATCH($B123,'Combined B-Piece P&amp;I CF'!$BN$7:$CN$7,0)))</f>
        <v>0</v>
      </c>
      <c r="ER123" s="100">
        <f>SUMIF('Combined B-Piece P&amp;I CF'!$A:$A,ER$6,INDEX('Combined B-Piece P&amp;I CF'!$BN:$CN,0,MATCH($B123,'Combined B-Piece P&amp;I CF'!$BN$7:$CN$7,0)))</f>
        <v>0</v>
      </c>
      <c r="ES123" s="100">
        <f>SUMIF('Combined B-Piece P&amp;I CF'!$A:$A,ES$6,INDEX('Combined B-Piece P&amp;I CF'!$BN:$CN,0,MATCH($B123,'Combined B-Piece P&amp;I CF'!$BN$7:$CN$7,0)))</f>
        <v>0</v>
      </c>
      <c r="ET123" s="100">
        <f>SUMIF('Combined B-Piece P&amp;I CF'!$A:$A,ET$6,INDEX('Combined B-Piece P&amp;I CF'!$BN:$CN,0,MATCH($B123,'Combined B-Piece P&amp;I CF'!$BN$7:$CN$7,0)))</f>
        <v>0</v>
      </c>
      <c r="EU123" s="100">
        <f>SUMIF('Combined B-Piece P&amp;I CF'!$A:$A,EU$6,INDEX('Combined B-Piece P&amp;I CF'!$BN:$CN,0,MATCH($B123,'Combined B-Piece P&amp;I CF'!$BN$7:$CN$7,0)))</f>
        <v>3271203.5408991282</v>
      </c>
      <c r="EV123" s="100">
        <f>SUMIF('Combined B-Piece P&amp;I CF'!$A:$A,EV$6,INDEX('Combined B-Piece P&amp;I CF'!$BN:$CN,0,MATCH($B123,'Combined B-Piece P&amp;I CF'!$BN$7:$CN$7,0)))</f>
        <v>0</v>
      </c>
      <c r="EW123" s="100">
        <f>SUMIF('Combined B-Piece P&amp;I CF'!$A:$A,EW$6,INDEX('Combined B-Piece P&amp;I CF'!$BN:$CN,0,MATCH($B123,'Combined B-Piece P&amp;I CF'!$BN$7:$CN$7,0)))</f>
        <v>0</v>
      </c>
      <c r="EX123" s="100">
        <f>SUMIF('Combined B-Piece P&amp;I CF'!$A:$A,EX$6,INDEX('Combined B-Piece P&amp;I CF'!$BN:$CN,0,MATCH($B123,'Combined B-Piece P&amp;I CF'!$BN$7:$CN$7,0)))</f>
        <v>0</v>
      </c>
      <c r="EY123" s="100">
        <f>SUMIF('Combined B-Piece P&amp;I CF'!$A:$A,EY$6,INDEX('Combined B-Piece P&amp;I CF'!$BN:$CN,0,MATCH($B123,'Combined B-Piece P&amp;I CF'!$BN$7:$CN$7,0)))</f>
        <v>0</v>
      </c>
      <c r="EZ123" s="100">
        <f>SUMIF('Combined B-Piece P&amp;I CF'!$A:$A,EZ$6,INDEX('Combined B-Piece P&amp;I CF'!$BN:$CN,0,MATCH($B123,'Combined B-Piece P&amp;I CF'!$BN$7:$CN$7,0)))</f>
        <v>0</v>
      </c>
      <c r="FA123" s="100">
        <f>SUMIF('Combined B-Piece P&amp;I CF'!$A:$A,FA$6,INDEX('Combined B-Piece P&amp;I CF'!$BN:$CN,0,MATCH($B123,'Combined B-Piece P&amp;I CF'!$BN$7:$CN$7,0)))</f>
        <v>0</v>
      </c>
      <c r="FB123" s="100">
        <f>SUMIF('Combined B-Piece P&amp;I CF'!$A:$A,FB$6,INDEX('Combined B-Piece P&amp;I CF'!$BN:$CN,0,MATCH($B123,'Combined B-Piece P&amp;I CF'!$BN$7:$CN$7,0)))</f>
        <v>0</v>
      </c>
      <c r="FC123" s="100">
        <f>SUMIF('Combined B-Piece P&amp;I CF'!$A:$A,FC$6,INDEX('Combined B-Piece P&amp;I CF'!$BN:$CN,0,MATCH($B123,'Combined B-Piece P&amp;I CF'!$BN$7:$CN$7,0)))</f>
        <v>25000.000000029999</v>
      </c>
      <c r="FD123" s="100">
        <f>SUMIF('Combined B-Piece P&amp;I CF'!$A:$A,FD$6,INDEX('Combined B-Piece P&amp;I CF'!$BN:$CN,0,MATCH($B123,'Combined B-Piece P&amp;I CF'!$BN$7:$CN$7,0)))</f>
        <v>825731.34336507297</v>
      </c>
      <c r="FE123" s="100">
        <f>SUMIF('Combined B-Piece P&amp;I CF'!$A:$A,FE$6,INDEX('Combined B-Piece P&amp;I CF'!$BN:$CN,0,MATCH($B123,'Combined B-Piece P&amp;I CF'!$BN$7:$CN$7,0)))</f>
        <v>0</v>
      </c>
      <c r="FF123" s="100">
        <f>SUMIF('Combined B-Piece P&amp;I CF'!$A:$A,FF$6,INDEX('Combined B-Piece P&amp;I CF'!$BN:$CN,0,MATCH($B123,'Combined B-Piece P&amp;I CF'!$BN$7:$CN$7,0)))</f>
        <v>1121248.999786973</v>
      </c>
      <c r="FG123" s="100">
        <f>SUMIF('Combined B-Piece P&amp;I CF'!$A:$A,FG$6,INDEX('Combined B-Piece P&amp;I CF'!$BN:$CN,0,MATCH($B123,'Combined B-Piece P&amp;I CF'!$BN$7:$CN$7,0)))</f>
        <v>18692549.86022383</v>
      </c>
      <c r="FH123" s="100">
        <f>SUMIF('Combined B-Piece P&amp;I CF'!$A:$A,FH$6,INDEX('Combined B-Piece P&amp;I CF'!$BN:$CN,0,MATCH($B123,'Combined B-Piece P&amp;I CF'!$BN$7:$CN$7,0)))</f>
        <v>2738784.2603880041</v>
      </c>
      <c r="FI123" s="100">
        <f>SUMIF('Combined B-Piece P&amp;I CF'!$A:$A,FI$6,INDEX('Combined B-Piece P&amp;I CF'!$BN:$CN,0,MATCH($B123,'Combined B-Piece P&amp;I CF'!$BN$7:$CN$7,0)))</f>
        <v>0</v>
      </c>
      <c r="FJ123" s="100">
        <f>SUMIF('Combined B-Piece P&amp;I CF'!$A:$A,FJ$6,INDEX('Combined B-Piece P&amp;I CF'!$BN:$CN,0,MATCH($B123,'Combined B-Piece P&amp;I CF'!$BN$7:$CN$7,0)))</f>
        <v>0</v>
      </c>
      <c r="FK123" s="100">
        <f>SUMIF('Combined B-Piece P&amp;I CF'!$A:$A,FK$6,INDEX('Combined B-Piece P&amp;I CF'!$BN:$CN,0,MATCH($B123,'Combined B-Piece P&amp;I CF'!$BN$7:$CN$7,0)))</f>
        <v>0</v>
      </c>
      <c r="FL123" s="100">
        <f>SUMIF('Combined B-Piece P&amp;I CF'!$A:$A,FL$6,INDEX('Combined B-Piece P&amp;I CF'!$BN:$CN,0,MATCH($B123,'Combined B-Piece P&amp;I CF'!$BN$7:$CN$7,0)))</f>
        <v>0</v>
      </c>
      <c r="FM123" s="100">
        <f>SUMIF('Combined B-Piece P&amp;I CF'!$A:$A,FM$6,INDEX('Combined B-Piece P&amp;I CF'!$BN:$CN,0,MATCH($B123,'Combined B-Piece P&amp;I CF'!$BN$7:$CN$7,0)))</f>
        <v>0</v>
      </c>
      <c r="FN123" s="100">
        <f>SUMIF('Combined B-Piece P&amp;I CF'!$A:$A,FN$6,INDEX('Combined B-Piece P&amp;I CF'!$BN:$CN,0,MATCH($B123,'Combined B-Piece P&amp;I CF'!$BN$7:$CN$7,0)))</f>
        <v>0</v>
      </c>
      <c r="FO123" s="100">
        <f>SUMIF('Combined B-Piece P&amp;I CF'!$A:$A,FO$6,INDEX('Combined B-Piece P&amp;I CF'!$BN:$CN,0,MATCH($B123,'Combined B-Piece P&amp;I CF'!$BN$7:$CN$7,0)))</f>
        <v>0</v>
      </c>
      <c r="FP123" s="100">
        <f>SUMIF('Combined B-Piece P&amp;I CF'!$A:$A,FP$6,INDEX('Combined B-Piece P&amp;I CF'!$BN:$CN,0,MATCH($B123,'Combined B-Piece P&amp;I CF'!$BN$7:$CN$7,0)))</f>
        <v>0</v>
      </c>
      <c r="FQ123" s="100">
        <f>SUMIF('Combined B-Piece P&amp;I CF'!$A:$A,FQ$6,INDEX('Combined B-Piece P&amp;I CF'!$BN:$CN,0,MATCH($B123,'Combined B-Piece P&amp;I CF'!$BN$7:$CN$7,0)))</f>
        <v>0</v>
      </c>
      <c r="FR123" s="100">
        <f>SUMIF('Combined B-Piece P&amp;I CF'!$A:$A,FR$6,INDEX('Combined B-Piece P&amp;I CF'!$BN:$CN,0,MATCH($B123,'Combined B-Piece P&amp;I CF'!$BN$7:$CN$7,0)))</f>
        <v>0</v>
      </c>
      <c r="FS123" s="100">
        <f>SUMIF('Combined B-Piece P&amp;I CF'!$A:$A,FS$6,INDEX('Combined B-Piece P&amp;I CF'!$BN:$CN,0,MATCH($B123,'Combined B-Piece P&amp;I CF'!$BN$7:$CN$7,0)))</f>
        <v>0</v>
      </c>
      <c r="FT123" s="100">
        <f>SUMIF('Combined B-Piece P&amp;I CF'!$A:$A,FT$6,INDEX('Combined B-Piece P&amp;I CF'!$BN:$CN,0,MATCH($B123,'Combined B-Piece P&amp;I CF'!$BN$7:$CN$7,0)))</f>
        <v>0</v>
      </c>
      <c r="FU123" s="100">
        <f>SUMIF('Combined B-Piece P&amp;I CF'!$A:$A,FU$6,INDEX('Combined B-Piece P&amp;I CF'!$BN:$CN,0,MATCH($B123,'Combined B-Piece P&amp;I CF'!$BN$7:$CN$7,0)))</f>
        <v>0</v>
      </c>
      <c r="FV123" s="100">
        <f>SUMIF('Combined B-Piece P&amp;I CF'!$A:$A,FV$6,INDEX('Combined B-Piece P&amp;I CF'!$BN:$CN,0,MATCH($B123,'Combined B-Piece P&amp;I CF'!$BN$7:$CN$7,0)))</f>
        <v>0</v>
      </c>
      <c r="FW123" s="100">
        <f>SUMIF('Combined B-Piece P&amp;I CF'!$A:$A,FW$6,INDEX('Combined B-Piece P&amp;I CF'!$BN:$CN,0,MATCH($B123,'Combined B-Piece P&amp;I CF'!$BN$7:$CN$7,0)))</f>
        <v>0</v>
      </c>
      <c r="FX123" s="100">
        <f>SUMIF('Combined B-Piece P&amp;I CF'!$A:$A,FX$6,INDEX('Combined B-Piece P&amp;I CF'!$BN:$CN,0,MATCH($B123,'Combined B-Piece P&amp;I CF'!$BN$7:$CN$7,0)))</f>
        <v>0</v>
      </c>
      <c r="FY123" s="100">
        <f>SUMIF('Combined B-Piece P&amp;I CF'!$A:$A,FY$6,INDEX('Combined B-Piece P&amp;I CF'!$BN:$CN,0,MATCH($B123,'Combined B-Piece P&amp;I CF'!$BN$7:$CN$7,0)))</f>
        <v>0</v>
      </c>
      <c r="FZ123" s="100">
        <f>SUMIF('Combined B-Piece P&amp;I CF'!$A:$A,FZ$6,INDEX('Combined B-Piece P&amp;I CF'!$BN:$CN,0,MATCH($B123,'Combined B-Piece P&amp;I CF'!$BN$7:$CN$7,0)))</f>
        <v>0</v>
      </c>
      <c r="GA123" s="100">
        <f>SUMIF('Combined B-Piece P&amp;I CF'!$A:$A,GA$6,INDEX('Combined B-Piece P&amp;I CF'!$BN:$CN,0,MATCH($B123,'Combined B-Piece P&amp;I CF'!$BN$7:$CN$7,0)))</f>
        <v>0</v>
      </c>
      <c r="GB123" s="100">
        <f>SUMIF('Combined B-Piece P&amp;I CF'!$A:$A,GB$6,INDEX('Combined B-Piece P&amp;I CF'!$BN:$CN,0,MATCH($B123,'Combined B-Piece P&amp;I CF'!$BN$7:$CN$7,0)))</f>
        <v>0</v>
      </c>
      <c r="GC123" s="100">
        <f>SUMIF('Combined B-Piece P&amp;I CF'!$A:$A,GC$6,INDEX('Combined B-Piece P&amp;I CF'!$BN:$CN,0,MATCH($B123,'Combined B-Piece P&amp;I CF'!$BN$7:$CN$7,0)))</f>
        <v>0</v>
      </c>
      <c r="GD123" s="100">
        <f>SUMIF('Combined B-Piece P&amp;I CF'!$A:$A,GD$6,INDEX('Combined B-Piece P&amp;I CF'!$BN:$CN,0,MATCH($B123,'Combined B-Piece P&amp;I CF'!$BN$7:$CN$7,0)))</f>
        <v>0</v>
      </c>
      <c r="GE123" s="100">
        <f>SUMIF('Combined B-Piece P&amp;I CF'!$A:$A,GE$6,INDEX('Combined B-Piece P&amp;I CF'!$BN:$CN,0,MATCH($B123,'Combined B-Piece P&amp;I CF'!$BN$7:$CN$7,0)))</f>
        <v>0</v>
      </c>
      <c r="GF123" s="100">
        <f>SUMIF('Combined B-Piece P&amp;I CF'!$A:$A,GF$6,INDEX('Combined B-Piece P&amp;I CF'!$BN:$CN,0,MATCH($B123,'Combined B-Piece P&amp;I CF'!$BN$7:$CN$7,0)))</f>
        <v>0</v>
      </c>
      <c r="GG123" s="100">
        <f>SUMIF('Combined B-Piece P&amp;I CF'!$A:$A,GG$6,INDEX('Combined B-Piece P&amp;I CF'!$BN:$CN,0,MATCH($B123,'Combined B-Piece P&amp;I CF'!$BN$7:$CN$7,0)))</f>
        <v>0</v>
      </c>
      <c r="GH123" s="100">
        <f>SUMIF('Combined B-Piece P&amp;I CF'!$A:$A,GH$6,INDEX('Combined B-Piece P&amp;I CF'!$BN:$CN,0,MATCH($B123,'Combined B-Piece P&amp;I CF'!$BN$7:$CN$7,0)))</f>
        <v>0</v>
      </c>
      <c r="GI123" s="100">
        <f>SUMIF('Combined B-Piece P&amp;I CF'!$A:$A,GI$6,INDEX('Combined B-Piece P&amp;I CF'!$BN:$CN,0,MATCH($B123,'Combined B-Piece P&amp;I CF'!$BN$7:$CN$7,0)))</f>
        <v>0</v>
      </c>
      <c r="GJ123" s="100">
        <f>SUMIF('Combined B-Piece P&amp;I CF'!$A:$A,GJ$6,INDEX('Combined B-Piece P&amp;I CF'!$BN:$CN,0,MATCH($B123,'Combined B-Piece P&amp;I CF'!$BN$7:$CN$7,0)))</f>
        <v>0</v>
      </c>
      <c r="GK123" s="100">
        <f>SUMIF('Combined B-Piece P&amp;I CF'!$A:$A,GK$6,INDEX('Combined B-Piece P&amp;I CF'!$BN:$CN,0,MATCH($B123,'Combined B-Piece P&amp;I CF'!$BN$7:$CN$7,0)))</f>
        <v>0</v>
      </c>
      <c r="GL123" s="100">
        <f>SUMIF('Combined B-Piece P&amp;I CF'!$A:$A,GL$6,INDEX('Combined B-Piece P&amp;I CF'!$BN:$CN,0,MATCH($B123,'Combined B-Piece P&amp;I CF'!$BN$7:$CN$7,0)))</f>
        <v>0</v>
      </c>
      <c r="GM123" s="100">
        <f>SUMIF('Combined B-Piece P&amp;I CF'!$A:$A,GM$6,INDEX('Combined B-Piece P&amp;I CF'!$BN:$CN,0,MATCH($B123,'Combined B-Piece P&amp;I CF'!$BN$7:$CN$7,0)))</f>
        <v>0</v>
      </c>
      <c r="GN123" s="100">
        <f>SUMIF('Combined B-Piece P&amp;I CF'!$A:$A,GN$6,INDEX('Combined B-Piece P&amp;I CF'!$BN:$CN,0,MATCH($B123,'Combined B-Piece P&amp;I CF'!$BN$7:$CN$7,0)))</f>
        <v>0</v>
      </c>
      <c r="GO123" s="100">
        <f>SUMIF('Combined B-Piece P&amp;I CF'!$A:$A,GO$6,INDEX('Combined B-Piece P&amp;I CF'!$BN:$CN,0,MATCH($B123,'Combined B-Piece P&amp;I CF'!$BN$7:$CN$7,0)))</f>
        <v>0</v>
      </c>
      <c r="GP123" s="100">
        <f>SUMIF('Combined B-Piece P&amp;I CF'!$A:$A,GP$6,INDEX('Combined B-Piece P&amp;I CF'!$BN:$CN,0,MATCH($B123,'Combined B-Piece P&amp;I CF'!$BN$7:$CN$7,0)))</f>
        <v>0</v>
      </c>
      <c r="GQ123" s="100">
        <f>SUMIF('Combined B-Piece P&amp;I CF'!$A:$A,GQ$6,INDEX('Combined B-Piece P&amp;I CF'!$BN:$CN,0,MATCH($B123,'Combined B-Piece P&amp;I CF'!$BN$7:$CN$7,0)))</f>
        <v>0</v>
      </c>
      <c r="GR123" s="100">
        <f>SUMIF('Combined B-Piece P&amp;I CF'!$A:$A,GR$6,INDEX('Combined B-Piece P&amp;I CF'!$BN:$CN,0,MATCH($B123,'Combined B-Piece P&amp;I CF'!$BN$7:$CN$7,0)))</f>
        <v>0</v>
      </c>
      <c r="GS123" s="100">
        <f>SUMIF('Combined B-Piece P&amp;I CF'!$A:$A,GS$6,INDEX('Combined B-Piece P&amp;I CF'!$BN:$CN,0,MATCH($B123,'Combined B-Piece P&amp;I CF'!$BN$7:$CN$7,0)))</f>
        <v>0</v>
      </c>
      <c r="GU123" s="85">
        <f t="shared" si="216"/>
        <v>0</v>
      </c>
      <c r="GV123" s="85">
        <f t="shared" si="216"/>
        <v>0</v>
      </c>
      <c r="GW123" s="85">
        <f t="shared" si="216"/>
        <v>0</v>
      </c>
      <c r="GX123" s="85">
        <f t="shared" si="216"/>
        <v>0</v>
      </c>
      <c r="GY123" s="85">
        <f t="shared" si="216"/>
        <v>0</v>
      </c>
      <c r="GZ123" s="85">
        <f t="shared" si="216"/>
        <v>0</v>
      </c>
      <c r="HA123" s="85">
        <f t="shared" si="216"/>
        <v>0</v>
      </c>
      <c r="HB123" s="85">
        <f t="shared" si="216"/>
        <v>0</v>
      </c>
      <c r="HC123" s="85">
        <f t="shared" si="216"/>
        <v>462310.62</v>
      </c>
      <c r="HD123" s="85">
        <f t="shared" si="216"/>
        <v>0</v>
      </c>
      <c r="HE123" s="85">
        <f t="shared" si="216"/>
        <v>0</v>
      </c>
      <c r="HF123" s="85">
        <f t="shared" si="216"/>
        <v>38791203.540899366</v>
      </c>
      <c r="HG123" s="85">
        <f t="shared" si="216"/>
        <v>23403314.463763911</v>
      </c>
      <c r="HH123" s="85">
        <f t="shared" si="216"/>
        <v>0</v>
      </c>
      <c r="HI123" s="85">
        <f t="shared" si="216"/>
        <v>0</v>
      </c>
      <c r="HJ123" s="85">
        <f t="shared" si="216"/>
        <v>0</v>
      </c>
      <c r="HK123" s="85">
        <f t="shared" si="215"/>
        <v>62656828.624663278</v>
      </c>
    </row>
    <row r="124" spans="1:219" hidden="1" outlineLevel="1" x14ac:dyDescent="0.75">
      <c r="A124" s="112" t="str">
        <f t="shared" si="213"/>
        <v>WFCM 2018-C43 B-Piece Cashflows</v>
      </c>
      <c r="B124" s="112" t="str">
        <f t="shared" si="213"/>
        <v>WFCM 2018-C43</v>
      </c>
      <c r="C124" s="104"/>
      <c r="D124" s="87"/>
      <c r="E124" s="88"/>
      <c r="F124" s="85"/>
      <c r="G124" s="85"/>
      <c r="H124" s="86"/>
      <c r="I124" s="95"/>
      <c r="K124" s="100">
        <f>SUMIF('Combined B-Piece P&amp;I CF'!$A:$A,K$6,INDEX('Combined B-Piece P&amp;I CF'!$BN:$CN,0,MATCH($B124,'Combined B-Piece P&amp;I CF'!$BN$7:$CN$7,0)))</f>
        <v>0</v>
      </c>
      <c r="L124" s="100">
        <f>SUMIF('Combined B-Piece P&amp;I CF'!$A:$A,L$6,INDEX('Combined B-Piece P&amp;I CF'!$BN:$CN,0,MATCH($B124,'Combined B-Piece P&amp;I CF'!$BN$7:$CN$7,0)))</f>
        <v>0</v>
      </c>
      <c r="M124" s="100">
        <f>SUMIF('Combined B-Piece P&amp;I CF'!$A:$A,M$6,INDEX('Combined B-Piece P&amp;I CF'!$BN:$CN,0,MATCH($B124,'Combined B-Piece P&amp;I CF'!$BN$7:$CN$7,0)))</f>
        <v>0</v>
      </c>
      <c r="N124" s="100">
        <f>SUMIF('Combined B-Piece P&amp;I CF'!$A:$A,N$6,INDEX('Combined B-Piece P&amp;I CF'!$BN:$CN,0,MATCH($B124,'Combined B-Piece P&amp;I CF'!$BN$7:$CN$7,0)))</f>
        <v>0</v>
      </c>
      <c r="O124" s="100">
        <f>SUMIF('Combined B-Piece P&amp;I CF'!$A:$A,O$6,INDEX('Combined B-Piece P&amp;I CF'!$BN:$CN,0,MATCH($B124,'Combined B-Piece P&amp;I CF'!$BN$7:$CN$7,0)))</f>
        <v>0</v>
      </c>
      <c r="P124" s="100">
        <f>SUMIF('Combined B-Piece P&amp;I CF'!$A:$A,P$6,INDEX('Combined B-Piece P&amp;I CF'!$BN:$CN,0,MATCH($B124,'Combined B-Piece P&amp;I CF'!$BN$7:$CN$7,0)))</f>
        <v>0</v>
      </c>
      <c r="Q124" s="100">
        <f>SUMIF('Combined B-Piece P&amp;I CF'!$A:$A,Q$6,INDEX('Combined B-Piece P&amp;I CF'!$BN:$CN,0,MATCH($B124,'Combined B-Piece P&amp;I CF'!$BN$7:$CN$7,0)))</f>
        <v>0</v>
      </c>
      <c r="R124" s="100">
        <f>SUMIF('Combined B-Piece P&amp;I CF'!$A:$A,R$6,INDEX('Combined B-Piece P&amp;I CF'!$BN:$CN,0,MATCH($B124,'Combined B-Piece P&amp;I CF'!$BN$7:$CN$7,0)))</f>
        <v>0</v>
      </c>
      <c r="S124" s="100">
        <f>SUMIF('Combined B-Piece P&amp;I CF'!$A:$A,S$6,INDEX('Combined B-Piece P&amp;I CF'!$BN:$CN,0,MATCH($B124,'Combined B-Piece P&amp;I CF'!$BN$7:$CN$7,0)))</f>
        <v>0</v>
      </c>
      <c r="T124" s="100">
        <f>SUMIF('Combined B-Piece P&amp;I CF'!$A:$A,T$6,INDEX('Combined B-Piece P&amp;I CF'!$BN:$CN,0,MATCH($B124,'Combined B-Piece P&amp;I CF'!$BN$7:$CN$7,0)))</f>
        <v>0</v>
      </c>
      <c r="U124" s="100">
        <f>SUMIF('Combined B-Piece P&amp;I CF'!$A:$A,U$6,INDEX('Combined B-Piece P&amp;I CF'!$BN:$CN,0,MATCH($B124,'Combined B-Piece P&amp;I CF'!$BN$7:$CN$7,0)))</f>
        <v>0</v>
      </c>
      <c r="V124" s="100">
        <f>SUMIF('Combined B-Piece P&amp;I CF'!$A:$A,V$6,INDEX('Combined B-Piece P&amp;I CF'!$BN:$CN,0,MATCH($B124,'Combined B-Piece P&amp;I CF'!$BN$7:$CN$7,0)))</f>
        <v>0</v>
      </c>
      <c r="W124" s="100">
        <f>SUMIF('Combined B-Piece P&amp;I CF'!$A:$A,W$6,INDEX('Combined B-Piece P&amp;I CF'!$BN:$CN,0,MATCH($B124,'Combined B-Piece P&amp;I CF'!$BN$7:$CN$7,0)))</f>
        <v>0</v>
      </c>
      <c r="X124" s="100">
        <f>SUMIF('Combined B-Piece P&amp;I CF'!$A:$A,X$6,INDEX('Combined B-Piece P&amp;I CF'!$BN:$CN,0,MATCH($B124,'Combined B-Piece P&amp;I CF'!$BN$7:$CN$7,0)))</f>
        <v>0</v>
      </c>
      <c r="Y124" s="100">
        <f>SUMIF('Combined B-Piece P&amp;I CF'!$A:$A,Y$6,INDEX('Combined B-Piece P&amp;I CF'!$BN:$CN,0,MATCH($B124,'Combined B-Piece P&amp;I CF'!$BN$7:$CN$7,0)))</f>
        <v>0</v>
      </c>
      <c r="Z124" s="100">
        <f>SUMIF('Combined B-Piece P&amp;I CF'!$A:$A,Z$6,INDEX('Combined B-Piece P&amp;I CF'!$BN:$CN,0,MATCH($B124,'Combined B-Piece P&amp;I CF'!$BN$7:$CN$7,0)))</f>
        <v>0</v>
      </c>
      <c r="AA124" s="100">
        <f>SUMIF('Combined B-Piece P&amp;I CF'!$A:$A,AA$6,INDEX('Combined B-Piece P&amp;I CF'!$BN:$CN,0,MATCH($B124,'Combined B-Piece P&amp;I CF'!$BN$7:$CN$7,0)))</f>
        <v>0</v>
      </c>
      <c r="AB124" s="100">
        <f>SUMIF('Combined B-Piece P&amp;I CF'!$A:$A,AB$6,INDEX('Combined B-Piece P&amp;I CF'!$BN:$CN,0,MATCH($B124,'Combined B-Piece P&amp;I CF'!$BN$7:$CN$7,0)))</f>
        <v>0</v>
      </c>
      <c r="AC124" s="100">
        <f>SUMIF('Combined B-Piece P&amp;I CF'!$A:$A,AC$6,INDEX('Combined B-Piece P&amp;I CF'!$BN:$CN,0,MATCH($B124,'Combined B-Piece P&amp;I CF'!$BN$7:$CN$7,0)))</f>
        <v>0</v>
      </c>
      <c r="AD124" s="100">
        <f>SUMIF('Combined B-Piece P&amp;I CF'!$A:$A,AD$6,INDEX('Combined B-Piece P&amp;I CF'!$BN:$CN,0,MATCH($B124,'Combined B-Piece P&amp;I CF'!$BN$7:$CN$7,0)))</f>
        <v>0</v>
      </c>
      <c r="AE124" s="100">
        <f>SUMIF('Combined B-Piece P&amp;I CF'!$A:$A,AE$6,INDEX('Combined B-Piece P&amp;I CF'!$BN:$CN,0,MATCH($B124,'Combined B-Piece P&amp;I CF'!$BN$7:$CN$7,0)))</f>
        <v>0</v>
      </c>
      <c r="AF124" s="100">
        <f>SUMIF('Combined B-Piece P&amp;I CF'!$A:$A,AF$6,INDEX('Combined B-Piece P&amp;I CF'!$BN:$CN,0,MATCH($B124,'Combined B-Piece P&amp;I CF'!$BN$7:$CN$7,0)))</f>
        <v>0</v>
      </c>
      <c r="AG124" s="100">
        <f>SUMIF('Combined B-Piece P&amp;I CF'!$A:$A,AG$6,INDEX('Combined B-Piece P&amp;I CF'!$BN:$CN,0,MATCH($B124,'Combined B-Piece P&amp;I CF'!$BN$7:$CN$7,0)))</f>
        <v>0</v>
      </c>
      <c r="AH124" s="100">
        <f>SUMIF('Combined B-Piece P&amp;I CF'!$A:$A,AH$6,INDEX('Combined B-Piece P&amp;I CF'!$BN:$CN,0,MATCH($B124,'Combined B-Piece P&amp;I CF'!$BN$7:$CN$7,0)))</f>
        <v>0</v>
      </c>
      <c r="AI124" s="100">
        <f>SUMIF('Combined B-Piece P&amp;I CF'!$A:$A,AI$6,INDEX('Combined B-Piece P&amp;I CF'!$BN:$CN,0,MATCH($B124,'Combined B-Piece P&amp;I CF'!$BN$7:$CN$7,0)))</f>
        <v>0</v>
      </c>
      <c r="AJ124" s="100">
        <f>SUMIF('Combined B-Piece P&amp;I CF'!$A:$A,AJ$6,INDEX('Combined B-Piece P&amp;I CF'!$BN:$CN,0,MATCH($B124,'Combined B-Piece P&amp;I CF'!$BN$7:$CN$7,0)))</f>
        <v>0</v>
      </c>
      <c r="AK124" s="100">
        <f>SUMIF('Combined B-Piece P&amp;I CF'!$A:$A,AK$6,INDEX('Combined B-Piece P&amp;I CF'!$BN:$CN,0,MATCH($B124,'Combined B-Piece P&amp;I CF'!$BN$7:$CN$7,0)))</f>
        <v>0</v>
      </c>
      <c r="AL124" s="100">
        <f>SUMIF('Combined B-Piece P&amp;I CF'!$A:$A,AL$6,INDEX('Combined B-Piece P&amp;I CF'!$BN:$CN,0,MATCH($B124,'Combined B-Piece P&amp;I CF'!$BN$7:$CN$7,0)))</f>
        <v>0</v>
      </c>
      <c r="AM124" s="100">
        <f>SUMIF('Combined B-Piece P&amp;I CF'!$A:$A,AM$6,INDEX('Combined B-Piece P&amp;I CF'!$BN:$CN,0,MATCH($B124,'Combined B-Piece P&amp;I CF'!$BN$7:$CN$7,0)))</f>
        <v>0</v>
      </c>
      <c r="AN124" s="100">
        <f>SUMIF('Combined B-Piece P&amp;I CF'!$A:$A,AN$6,INDEX('Combined B-Piece P&amp;I CF'!$BN:$CN,0,MATCH($B124,'Combined B-Piece P&amp;I CF'!$BN$7:$CN$7,0)))</f>
        <v>0</v>
      </c>
      <c r="AO124" s="100">
        <f>SUMIF('Combined B-Piece P&amp;I CF'!$A:$A,AO$6,INDEX('Combined B-Piece P&amp;I CF'!$BN:$CN,0,MATCH($B124,'Combined B-Piece P&amp;I CF'!$BN$7:$CN$7,0)))</f>
        <v>0</v>
      </c>
      <c r="AP124" s="100">
        <f>SUMIF('Combined B-Piece P&amp;I CF'!$A:$A,AP$6,INDEX('Combined B-Piece P&amp;I CF'!$BN:$CN,0,MATCH($B124,'Combined B-Piece P&amp;I CF'!$BN$7:$CN$7,0)))</f>
        <v>0</v>
      </c>
      <c r="AQ124" s="100">
        <f>SUMIF('Combined B-Piece P&amp;I CF'!$A:$A,AQ$6,INDEX('Combined B-Piece P&amp;I CF'!$BN:$CN,0,MATCH($B124,'Combined B-Piece P&amp;I CF'!$BN$7:$CN$7,0)))</f>
        <v>0</v>
      </c>
      <c r="AR124" s="100">
        <f>SUMIF('Combined B-Piece P&amp;I CF'!$A:$A,AR$6,INDEX('Combined B-Piece P&amp;I CF'!$BN:$CN,0,MATCH($B124,'Combined B-Piece P&amp;I CF'!$BN$7:$CN$7,0)))</f>
        <v>0</v>
      </c>
      <c r="AS124" s="100">
        <f>SUMIF('Combined B-Piece P&amp;I CF'!$A:$A,AS$6,INDEX('Combined B-Piece P&amp;I CF'!$BN:$CN,0,MATCH($B124,'Combined B-Piece P&amp;I CF'!$BN$7:$CN$7,0)))</f>
        <v>0</v>
      </c>
      <c r="AT124" s="100">
        <f>SUMIF('Combined B-Piece P&amp;I CF'!$A:$A,AT$6,INDEX('Combined B-Piece P&amp;I CF'!$BN:$CN,0,MATCH($B124,'Combined B-Piece P&amp;I CF'!$BN$7:$CN$7,0)))</f>
        <v>0</v>
      </c>
      <c r="AU124" s="100">
        <f>SUMIF('Combined B-Piece P&amp;I CF'!$A:$A,AU$6,INDEX('Combined B-Piece P&amp;I CF'!$BN:$CN,0,MATCH($B124,'Combined B-Piece P&amp;I CF'!$BN$7:$CN$7,0)))</f>
        <v>0</v>
      </c>
      <c r="AV124" s="100">
        <f>SUMIF('Combined B-Piece P&amp;I CF'!$A:$A,AV$6,INDEX('Combined B-Piece P&amp;I CF'!$BN:$CN,0,MATCH($B124,'Combined B-Piece P&amp;I CF'!$BN$7:$CN$7,0)))</f>
        <v>0</v>
      </c>
      <c r="AW124" s="100">
        <f>SUMIF('Combined B-Piece P&amp;I CF'!$A:$A,AW$6,INDEX('Combined B-Piece P&amp;I CF'!$BN:$CN,0,MATCH($B124,'Combined B-Piece P&amp;I CF'!$BN$7:$CN$7,0)))</f>
        <v>0</v>
      </c>
      <c r="AX124" s="100">
        <f>SUMIF('Combined B-Piece P&amp;I CF'!$A:$A,AX$6,INDEX('Combined B-Piece P&amp;I CF'!$BN:$CN,0,MATCH($B124,'Combined B-Piece P&amp;I CF'!$BN$7:$CN$7,0)))</f>
        <v>0</v>
      </c>
      <c r="AY124" s="100">
        <f>SUMIF('Combined B-Piece P&amp;I CF'!$A:$A,AY$6,INDEX('Combined B-Piece P&amp;I CF'!$BN:$CN,0,MATCH($B124,'Combined B-Piece P&amp;I CF'!$BN$7:$CN$7,0)))</f>
        <v>0</v>
      </c>
      <c r="AZ124" s="100">
        <f>SUMIF('Combined B-Piece P&amp;I CF'!$A:$A,AZ$6,INDEX('Combined B-Piece P&amp;I CF'!$BN:$CN,0,MATCH($B124,'Combined B-Piece P&amp;I CF'!$BN$7:$CN$7,0)))</f>
        <v>0</v>
      </c>
      <c r="BA124" s="100">
        <f>SUMIF('Combined B-Piece P&amp;I CF'!$A:$A,BA$6,INDEX('Combined B-Piece P&amp;I CF'!$BN:$CN,0,MATCH($B124,'Combined B-Piece P&amp;I CF'!$BN$7:$CN$7,0)))</f>
        <v>0</v>
      </c>
      <c r="BB124" s="100">
        <f>SUMIF('Combined B-Piece P&amp;I CF'!$A:$A,BB$6,INDEX('Combined B-Piece P&amp;I CF'!$BN:$CN,0,MATCH($B124,'Combined B-Piece P&amp;I CF'!$BN$7:$CN$7,0)))</f>
        <v>0</v>
      </c>
      <c r="BC124" s="100">
        <f>SUMIF('Combined B-Piece P&amp;I CF'!$A:$A,BC$6,INDEX('Combined B-Piece P&amp;I CF'!$BN:$CN,0,MATCH($B124,'Combined B-Piece P&amp;I CF'!$BN$7:$CN$7,0)))</f>
        <v>0</v>
      </c>
      <c r="BD124" s="100">
        <f>SUMIF('Combined B-Piece P&amp;I CF'!$A:$A,BD$6,INDEX('Combined B-Piece P&amp;I CF'!$BN:$CN,0,MATCH($B124,'Combined B-Piece P&amp;I CF'!$BN$7:$CN$7,0)))</f>
        <v>0</v>
      </c>
      <c r="BE124" s="100">
        <f>SUMIF('Combined B-Piece P&amp;I CF'!$A:$A,BE$6,INDEX('Combined B-Piece P&amp;I CF'!$BN:$CN,0,MATCH($B124,'Combined B-Piece P&amp;I CF'!$BN$7:$CN$7,0)))</f>
        <v>0</v>
      </c>
      <c r="BF124" s="100">
        <f>SUMIF('Combined B-Piece P&amp;I CF'!$A:$A,BF$6,INDEX('Combined B-Piece P&amp;I CF'!$BN:$CN,0,MATCH($B124,'Combined B-Piece P&amp;I CF'!$BN$7:$CN$7,0)))</f>
        <v>0</v>
      </c>
      <c r="BG124" s="100">
        <f>SUMIF('Combined B-Piece P&amp;I CF'!$A:$A,BG$6,INDEX('Combined B-Piece P&amp;I CF'!$BN:$CN,0,MATCH($B124,'Combined B-Piece P&amp;I CF'!$BN$7:$CN$7,0)))</f>
        <v>0</v>
      </c>
      <c r="BH124" s="100">
        <f>SUMIF('Combined B-Piece P&amp;I CF'!$A:$A,BH$6,INDEX('Combined B-Piece P&amp;I CF'!$BN:$CN,0,MATCH($B124,'Combined B-Piece P&amp;I CF'!$BN$7:$CN$7,0)))</f>
        <v>0</v>
      </c>
      <c r="BI124" s="100">
        <f>SUMIF('Combined B-Piece P&amp;I CF'!$A:$A,BI$6,INDEX('Combined B-Piece P&amp;I CF'!$BN:$CN,0,MATCH($B124,'Combined B-Piece P&amp;I CF'!$BN$7:$CN$7,0)))</f>
        <v>0</v>
      </c>
      <c r="BJ124" s="100">
        <f>SUMIF('Combined B-Piece P&amp;I CF'!$A:$A,BJ$6,INDEX('Combined B-Piece P&amp;I CF'!$BN:$CN,0,MATCH($B124,'Combined B-Piece P&amp;I CF'!$BN$7:$CN$7,0)))</f>
        <v>0</v>
      </c>
      <c r="BK124" s="100">
        <f>SUMIF('Combined B-Piece P&amp;I CF'!$A:$A,BK$6,INDEX('Combined B-Piece P&amp;I CF'!$BN:$CN,0,MATCH($B124,'Combined B-Piece P&amp;I CF'!$BN$7:$CN$7,0)))</f>
        <v>0</v>
      </c>
      <c r="BL124" s="100">
        <f>SUMIF('Combined B-Piece P&amp;I CF'!$A:$A,BL$6,INDEX('Combined B-Piece P&amp;I CF'!$BN:$CN,0,MATCH($B124,'Combined B-Piece P&amp;I CF'!$BN$7:$CN$7,0)))</f>
        <v>0</v>
      </c>
      <c r="BM124" s="100">
        <f>SUMIF('Combined B-Piece P&amp;I CF'!$A:$A,BM$6,INDEX('Combined B-Piece P&amp;I CF'!$BN:$CN,0,MATCH($B124,'Combined B-Piece P&amp;I CF'!$BN$7:$CN$7,0)))</f>
        <v>0</v>
      </c>
      <c r="BN124" s="100">
        <f>SUMIF('Combined B-Piece P&amp;I CF'!$A:$A,BN$6,INDEX('Combined B-Piece P&amp;I CF'!$BN:$CN,0,MATCH($B124,'Combined B-Piece P&amp;I CF'!$BN$7:$CN$7,0)))</f>
        <v>0</v>
      </c>
      <c r="BO124" s="100">
        <f>SUMIF('Combined B-Piece P&amp;I CF'!$A:$A,BO$6,INDEX('Combined B-Piece P&amp;I CF'!$BN:$CN,0,MATCH($B124,'Combined B-Piece P&amp;I CF'!$BN$7:$CN$7,0)))</f>
        <v>0</v>
      </c>
      <c r="BP124" s="100">
        <f>SUMIF('Combined B-Piece P&amp;I CF'!$A:$A,BP$6,INDEX('Combined B-Piece P&amp;I CF'!$BN:$CN,0,MATCH($B124,'Combined B-Piece P&amp;I CF'!$BN$7:$CN$7,0)))</f>
        <v>0</v>
      </c>
      <c r="BQ124" s="100">
        <f>SUMIF('Combined B-Piece P&amp;I CF'!$A:$A,BQ$6,INDEX('Combined B-Piece P&amp;I CF'!$BN:$CN,0,MATCH($B124,'Combined B-Piece P&amp;I CF'!$BN$7:$CN$7,0)))</f>
        <v>0</v>
      </c>
      <c r="BR124" s="100">
        <f>SUMIF('Combined B-Piece P&amp;I CF'!$A:$A,BR$6,INDEX('Combined B-Piece P&amp;I CF'!$BN:$CN,0,MATCH($B124,'Combined B-Piece P&amp;I CF'!$BN$7:$CN$7,0)))</f>
        <v>0</v>
      </c>
      <c r="BS124" s="100">
        <f>SUMIF('Combined B-Piece P&amp;I CF'!$A:$A,BS$6,INDEX('Combined B-Piece P&amp;I CF'!$BN:$CN,0,MATCH($B124,'Combined B-Piece P&amp;I CF'!$BN$7:$CN$7,0)))</f>
        <v>0</v>
      </c>
      <c r="BT124" s="100">
        <f>SUMIF('Combined B-Piece P&amp;I CF'!$A:$A,BT$6,INDEX('Combined B-Piece P&amp;I CF'!$BN:$CN,0,MATCH($B124,'Combined B-Piece P&amp;I CF'!$BN$7:$CN$7,0)))</f>
        <v>0</v>
      </c>
      <c r="BU124" s="100">
        <f>SUMIF('Combined B-Piece P&amp;I CF'!$A:$A,BU$6,INDEX('Combined B-Piece P&amp;I CF'!$BN:$CN,0,MATCH($B124,'Combined B-Piece P&amp;I CF'!$BN$7:$CN$7,0)))</f>
        <v>0</v>
      </c>
      <c r="BV124" s="100">
        <f>SUMIF('Combined B-Piece P&amp;I CF'!$A:$A,BV$6,INDEX('Combined B-Piece P&amp;I CF'!$BN:$CN,0,MATCH($B124,'Combined B-Piece P&amp;I CF'!$BN$7:$CN$7,0)))</f>
        <v>0</v>
      </c>
      <c r="BW124" s="100">
        <f>SUMIF('Combined B-Piece P&amp;I CF'!$A:$A,BW$6,INDEX('Combined B-Piece P&amp;I CF'!$BN:$CN,0,MATCH($B124,'Combined B-Piece P&amp;I CF'!$BN$7:$CN$7,0)))</f>
        <v>0</v>
      </c>
      <c r="BX124" s="100">
        <f>SUMIF('Combined B-Piece P&amp;I CF'!$A:$A,BX$6,INDEX('Combined B-Piece P&amp;I CF'!$BN:$CN,0,MATCH($B124,'Combined B-Piece P&amp;I CF'!$BN$7:$CN$7,0)))</f>
        <v>0</v>
      </c>
      <c r="BY124" s="100">
        <f>SUMIF('Combined B-Piece P&amp;I CF'!$A:$A,BY$6,INDEX('Combined B-Piece P&amp;I CF'!$BN:$CN,0,MATCH($B124,'Combined B-Piece P&amp;I CF'!$BN$7:$CN$7,0)))</f>
        <v>0</v>
      </c>
      <c r="BZ124" s="100">
        <f>SUMIF('Combined B-Piece P&amp;I CF'!$A:$A,BZ$6,INDEX('Combined B-Piece P&amp;I CF'!$BN:$CN,0,MATCH($B124,'Combined B-Piece P&amp;I CF'!$BN$7:$CN$7,0)))</f>
        <v>0</v>
      </c>
      <c r="CA124" s="100">
        <f>SUMIF('Combined B-Piece P&amp;I CF'!$A:$A,CA$6,INDEX('Combined B-Piece P&amp;I CF'!$BN:$CN,0,MATCH($B124,'Combined B-Piece P&amp;I CF'!$BN$7:$CN$7,0)))</f>
        <v>0</v>
      </c>
      <c r="CB124" s="100">
        <f>SUMIF('Combined B-Piece P&amp;I CF'!$A:$A,CB$6,INDEX('Combined B-Piece P&amp;I CF'!$BN:$CN,0,MATCH($B124,'Combined B-Piece P&amp;I CF'!$BN$7:$CN$7,0)))</f>
        <v>0</v>
      </c>
      <c r="CC124" s="100">
        <f>SUMIF('Combined B-Piece P&amp;I CF'!$A:$A,CC$6,INDEX('Combined B-Piece P&amp;I CF'!$BN:$CN,0,MATCH($B124,'Combined B-Piece P&amp;I CF'!$BN$7:$CN$7,0)))</f>
        <v>0</v>
      </c>
      <c r="CD124" s="100">
        <f>SUMIF('Combined B-Piece P&amp;I CF'!$A:$A,CD$6,INDEX('Combined B-Piece P&amp;I CF'!$BN:$CN,0,MATCH($B124,'Combined B-Piece P&amp;I CF'!$BN$7:$CN$7,0)))</f>
        <v>0</v>
      </c>
      <c r="CE124" s="100">
        <f>SUMIF('Combined B-Piece P&amp;I CF'!$A:$A,CE$6,INDEX('Combined B-Piece P&amp;I CF'!$BN:$CN,0,MATCH($B124,'Combined B-Piece P&amp;I CF'!$BN$7:$CN$7,0)))</f>
        <v>0</v>
      </c>
      <c r="CF124" s="100">
        <f>SUMIF('Combined B-Piece P&amp;I CF'!$A:$A,CF$6,INDEX('Combined B-Piece P&amp;I CF'!$BN:$CN,0,MATCH($B124,'Combined B-Piece P&amp;I CF'!$BN$7:$CN$7,0)))</f>
        <v>0</v>
      </c>
      <c r="CG124" s="100">
        <f>SUMIF('Combined B-Piece P&amp;I CF'!$A:$A,CG$6,INDEX('Combined B-Piece P&amp;I CF'!$BN:$CN,0,MATCH($B124,'Combined B-Piece P&amp;I CF'!$BN$7:$CN$7,0)))</f>
        <v>0</v>
      </c>
      <c r="CH124" s="100">
        <f>SUMIF('Combined B-Piece P&amp;I CF'!$A:$A,CH$6,INDEX('Combined B-Piece P&amp;I CF'!$BN:$CN,0,MATCH($B124,'Combined B-Piece P&amp;I CF'!$BN$7:$CN$7,0)))</f>
        <v>0</v>
      </c>
      <c r="CI124" s="100">
        <f>SUMIF('Combined B-Piece P&amp;I CF'!$A:$A,CI$6,INDEX('Combined B-Piece P&amp;I CF'!$BN:$CN,0,MATCH($B124,'Combined B-Piece P&amp;I CF'!$BN$7:$CN$7,0)))</f>
        <v>0</v>
      </c>
      <c r="CJ124" s="100">
        <f>SUMIF('Combined B-Piece P&amp;I CF'!$A:$A,CJ$6,INDEX('Combined B-Piece P&amp;I CF'!$BN:$CN,0,MATCH($B124,'Combined B-Piece P&amp;I CF'!$BN$7:$CN$7,0)))</f>
        <v>0</v>
      </c>
      <c r="CK124" s="100">
        <f>SUMIF('Combined B-Piece P&amp;I CF'!$A:$A,CK$6,INDEX('Combined B-Piece P&amp;I CF'!$BN:$CN,0,MATCH($B124,'Combined B-Piece P&amp;I CF'!$BN$7:$CN$7,0)))</f>
        <v>0</v>
      </c>
      <c r="CL124" s="100">
        <f>SUMIF('Combined B-Piece P&amp;I CF'!$A:$A,CL$6,INDEX('Combined B-Piece P&amp;I CF'!$BN:$CN,0,MATCH($B124,'Combined B-Piece P&amp;I CF'!$BN$7:$CN$7,0)))</f>
        <v>0</v>
      </c>
      <c r="CM124" s="100">
        <f>SUMIF('Combined B-Piece P&amp;I CF'!$A:$A,CM$6,INDEX('Combined B-Piece P&amp;I CF'!$BN:$CN,0,MATCH($B124,'Combined B-Piece P&amp;I CF'!$BN$7:$CN$7,0)))</f>
        <v>0</v>
      </c>
      <c r="CN124" s="100">
        <f>SUMIF('Combined B-Piece P&amp;I CF'!$A:$A,CN$6,INDEX('Combined B-Piece P&amp;I CF'!$BN:$CN,0,MATCH($B124,'Combined B-Piece P&amp;I CF'!$BN$7:$CN$7,0)))</f>
        <v>0</v>
      </c>
      <c r="CO124" s="100">
        <f>SUMIF('Combined B-Piece P&amp;I CF'!$A:$A,CO$6,INDEX('Combined B-Piece P&amp;I CF'!$BN:$CN,0,MATCH($B124,'Combined B-Piece P&amp;I CF'!$BN$7:$CN$7,0)))</f>
        <v>0</v>
      </c>
      <c r="CP124" s="100">
        <f>SUMIF('Combined B-Piece P&amp;I CF'!$A:$A,CP$6,INDEX('Combined B-Piece P&amp;I CF'!$BN:$CN,0,MATCH($B124,'Combined B-Piece P&amp;I CF'!$BN$7:$CN$7,0)))</f>
        <v>0</v>
      </c>
      <c r="CQ124" s="100">
        <f>SUMIF('Combined B-Piece P&amp;I CF'!$A:$A,CQ$6,INDEX('Combined B-Piece P&amp;I CF'!$BN:$CN,0,MATCH($B124,'Combined B-Piece P&amp;I CF'!$BN$7:$CN$7,0)))</f>
        <v>0</v>
      </c>
      <c r="CR124" s="100">
        <f>SUMIF('Combined B-Piece P&amp;I CF'!$A:$A,CR$6,INDEX('Combined B-Piece P&amp;I CF'!$BN:$CN,0,MATCH($B124,'Combined B-Piece P&amp;I CF'!$BN$7:$CN$7,0)))</f>
        <v>0</v>
      </c>
      <c r="CS124" s="100">
        <f>SUMIF('Combined B-Piece P&amp;I CF'!$A:$A,CS$6,INDEX('Combined B-Piece P&amp;I CF'!$BN:$CN,0,MATCH($B124,'Combined B-Piece P&amp;I CF'!$BN$7:$CN$7,0)))</f>
        <v>0</v>
      </c>
      <c r="CT124" s="100">
        <f>SUMIF('Combined B-Piece P&amp;I CF'!$A:$A,CT$6,INDEX('Combined B-Piece P&amp;I CF'!$BN:$CN,0,MATCH($B124,'Combined B-Piece P&amp;I CF'!$BN$7:$CN$7,0)))</f>
        <v>0</v>
      </c>
      <c r="CU124" s="100">
        <f>SUMIF('Combined B-Piece P&amp;I CF'!$A:$A,CU$6,INDEX('Combined B-Piece P&amp;I CF'!$BN:$CN,0,MATCH($B124,'Combined B-Piece P&amp;I CF'!$BN$7:$CN$7,0)))</f>
        <v>0</v>
      </c>
      <c r="CV124" s="100">
        <f>SUMIF('Combined B-Piece P&amp;I CF'!$A:$A,CV$6,INDEX('Combined B-Piece P&amp;I CF'!$BN:$CN,0,MATCH($B124,'Combined B-Piece P&amp;I CF'!$BN$7:$CN$7,0)))</f>
        <v>0</v>
      </c>
      <c r="CW124" s="100">
        <f>SUMIF('Combined B-Piece P&amp;I CF'!$A:$A,CW$6,INDEX('Combined B-Piece P&amp;I CF'!$BN:$CN,0,MATCH($B124,'Combined B-Piece P&amp;I CF'!$BN$7:$CN$7,0)))</f>
        <v>0</v>
      </c>
      <c r="CX124" s="100">
        <f>SUMIF('Combined B-Piece P&amp;I CF'!$A:$A,CX$6,INDEX('Combined B-Piece P&amp;I CF'!$BN:$CN,0,MATCH($B124,'Combined B-Piece P&amp;I CF'!$BN$7:$CN$7,0)))</f>
        <v>0</v>
      </c>
      <c r="CY124" s="100">
        <f>SUMIF('Combined B-Piece P&amp;I CF'!$A:$A,CY$6,INDEX('Combined B-Piece P&amp;I CF'!$BN:$CN,0,MATCH($B124,'Combined B-Piece P&amp;I CF'!$BN$7:$CN$7,0)))</f>
        <v>0</v>
      </c>
      <c r="CZ124" s="100">
        <f>SUMIF('Combined B-Piece P&amp;I CF'!$A:$A,CZ$6,INDEX('Combined B-Piece P&amp;I CF'!$BN:$CN,0,MATCH($B124,'Combined B-Piece P&amp;I CF'!$BN$7:$CN$7,0)))</f>
        <v>0</v>
      </c>
      <c r="DA124" s="100">
        <f>SUMIF('Combined B-Piece P&amp;I CF'!$A:$A,DA$6,INDEX('Combined B-Piece P&amp;I CF'!$BN:$CN,0,MATCH($B124,'Combined B-Piece P&amp;I CF'!$BN$7:$CN$7,0)))</f>
        <v>0</v>
      </c>
      <c r="DB124" s="100">
        <f>SUMIF('Combined B-Piece P&amp;I CF'!$A:$A,DB$6,INDEX('Combined B-Piece P&amp;I CF'!$BN:$CN,0,MATCH($B124,'Combined B-Piece P&amp;I CF'!$BN$7:$CN$7,0)))</f>
        <v>0</v>
      </c>
      <c r="DC124" s="100">
        <f>SUMIF('Combined B-Piece P&amp;I CF'!$A:$A,DC$6,INDEX('Combined B-Piece P&amp;I CF'!$BN:$CN,0,MATCH($B124,'Combined B-Piece P&amp;I CF'!$BN$7:$CN$7,0)))</f>
        <v>0</v>
      </c>
      <c r="DD124" s="100">
        <f>SUMIF('Combined B-Piece P&amp;I CF'!$A:$A,DD$6,INDEX('Combined B-Piece P&amp;I CF'!$BN:$CN,0,MATCH($B124,'Combined B-Piece P&amp;I CF'!$BN$7:$CN$7,0)))</f>
        <v>0</v>
      </c>
      <c r="DE124" s="100">
        <f>SUMIF('Combined B-Piece P&amp;I CF'!$A:$A,DE$6,INDEX('Combined B-Piece P&amp;I CF'!$BN:$CN,0,MATCH($B124,'Combined B-Piece P&amp;I CF'!$BN$7:$CN$7,0)))</f>
        <v>0</v>
      </c>
      <c r="DF124" s="100">
        <f>SUMIF('Combined B-Piece P&amp;I CF'!$A:$A,DF$6,INDEX('Combined B-Piece P&amp;I CF'!$BN:$CN,0,MATCH($B124,'Combined B-Piece P&amp;I CF'!$BN$7:$CN$7,0)))</f>
        <v>0</v>
      </c>
      <c r="DG124" s="100">
        <f>SUMIF('Combined B-Piece P&amp;I CF'!$A:$A,DG$6,INDEX('Combined B-Piece P&amp;I CF'!$BN:$CN,0,MATCH($B124,'Combined B-Piece P&amp;I CF'!$BN$7:$CN$7,0)))</f>
        <v>0</v>
      </c>
      <c r="DH124" s="100">
        <f>SUMIF('Combined B-Piece P&amp;I CF'!$A:$A,DH$6,INDEX('Combined B-Piece P&amp;I CF'!$BN:$CN,0,MATCH($B124,'Combined B-Piece P&amp;I CF'!$BN$7:$CN$7,0)))</f>
        <v>0</v>
      </c>
      <c r="DI124" s="100">
        <f>SUMIF('Combined B-Piece P&amp;I CF'!$A:$A,DI$6,INDEX('Combined B-Piece P&amp;I CF'!$BN:$CN,0,MATCH($B124,'Combined B-Piece P&amp;I CF'!$BN$7:$CN$7,0)))</f>
        <v>0</v>
      </c>
      <c r="DJ124" s="100">
        <f>SUMIF('Combined B-Piece P&amp;I CF'!$A:$A,DJ$6,INDEX('Combined B-Piece P&amp;I CF'!$BN:$CN,0,MATCH($B124,'Combined B-Piece P&amp;I CF'!$BN$7:$CN$7,0)))</f>
        <v>0</v>
      </c>
      <c r="DK124" s="100">
        <f>SUMIF('Combined B-Piece P&amp;I CF'!$A:$A,DK$6,INDEX('Combined B-Piece P&amp;I CF'!$BN:$CN,0,MATCH($B124,'Combined B-Piece P&amp;I CF'!$BN$7:$CN$7,0)))</f>
        <v>0</v>
      </c>
      <c r="DL124" s="100">
        <f>SUMIF('Combined B-Piece P&amp;I CF'!$A:$A,DL$6,INDEX('Combined B-Piece P&amp;I CF'!$BN:$CN,0,MATCH($B124,'Combined B-Piece P&amp;I CF'!$BN$7:$CN$7,0)))</f>
        <v>0</v>
      </c>
      <c r="DM124" s="100">
        <f>SUMIF('Combined B-Piece P&amp;I CF'!$A:$A,DM$6,INDEX('Combined B-Piece P&amp;I CF'!$BN:$CN,0,MATCH($B124,'Combined B-Piece P&amp;I CF'!$BN$7:$CN$7,0)))</f>
        <v>0</v>
      </c>
      <c r="DN124" s="100">
        <f>SUMIF('Combined B-Piece P&amp;I CF'!$A:$A,DN$6,INDEX('Combined B-Piece P&amp;I CF'!$BN:$CN,0,MATCH($B124,'Combined B-Piece P&amp;I CF'!$BN$7:$CN$7,0)))</f>
        <v>0</v>
      </c>
      <c r="DO124" s="100">
        <f>SUMIF('Combined B-Piece P&amp;I CF'!$A:$A,DO$6,INDEX('Combined B-Piece P&amp;I CF'!$BN:$CN,0,MATCH($B124,'Combined B-Piece P&amp;I CF'!$BN$7:$CN$7,0)))</f>
        <v>0</v>
      </c>
      <c r="DP124" s="100">
        <f>SUMIF('Combined B-Piece P&amp;I CF'!$A:$A,DP$6,INDEX('Combined B-Piece P&amp;I CF'!$BN:$CN,0,MATCH($B124,'Combined B-Piece P&amp;I CF'!$BN$7:$CN$7,0)))</f>
        <v>0</v>
      </c>
      <c r="DQ124" s="100">
        <f>SUMIF('Combined B-Piece P&amp;I CF'!$A:$A,DQ$6,INDEX('Combined B-Piece P&amp;I CF'!$BN:$CN,0,MATCH($B124,'Combined B-Piece P&amp;I CF'!$BN$7:$CN$7,0)))</f>
        <v>0</v>
      </c>
      <c r="DR124" s="100">
        <f>SUMIF('Combined B-Piece P&amp;I CF'!$A:$A,DR$6,INDEX('Combined B-Piece P&amp;I CF'!$BN:$CN,0,MATCH($B124,'Combined B-Piece P&amp;I CF'!$BN$7:$CN$7,0)))</f>
        <v>0</v>
      </c>
      <c r="DS124" s="100">
        <f>SUMIF('Combined B-Piece P&amp;I CF'!$A:$A,DS$6,INDEX('Combined B-Piece P&amp;I CF'!$BN:$CN,0,MATCH($B124,'Combined B-Piece P&amp;I CF'!$BN$7:$CN$7,0)))</f>
        <v>0</v>
      </c>
      <c r="DT124" s="100">
        <f>SUMIF('Combined B-Piece P&amp;I CF'!$A:$A,DT$6,INDEX('Combined B-Piece P&amp;I CF'!$BN:$CN,0,MATCH($B124,'Combined B-Piece P&amp;I CF'!$BN$7:$CN$7,0)))</f>
        <v>0</v>
      </c>
      <c r="DU124" s="100">
        <f>SUMIF('Combined B-Piece P&amp;I CF'!$A:$A,DU$6,INDEX('Combined B-Piece P&amp;I CF'!$BN:$CN,0,MATCH($B124,'Combined B-Piece P&amp;I CF'!$BN$7:$CN$7,0)))</f>
        <v>0</v>
      </c>
      <c r="DV124" s="100">
        <f>SUMIF('Combined B-Piece P&amp;I CF'!$A:$A,DV$6,INDEX('Combined B-Piece P&amp;I CF'!$BN:$CN,0,MATCH($B124,'Combined B-Piece P&amp;I CF'!$BN$7:$CN$7,0)))</f>
        <v>0</v>
      </c>
      <c r="DW124" s="100">
        <f>SUMIF('Combined B-Piece P&amp;I CF'!$A:$A,DW$6,INDEX('Combined B-Piece P&amp;I CF'!$BN:$CN,0,MATCH($B124,'Combined B-Piece P&amp;I CF'!$BN$7:$CN$7,0)))</f>
        <v>0</v>
      </c>
      <c r="DX124" s="100">
        <f>SUMIF('Combined B-Piece P&amp;I CF'!$A:$A,DX$6,INDEX('Combined B-Piece P&amp;I CF'!$BN:$CN,0,MATCH($B124,'Combined B-Piece P&amp;I CF'!$BN$7:$CN$7,0)))</f>
        <v>0</v>
      </c>
      <c r="DY124" s="100">
        <f>SUMIF('Combined B-Piece P&amp;I CF'!$A:$A,DY$6,INDEX('Combined B-Piece P&amp;I CF'!$BN:$CN,0,MATCH($B124,'Combined B-Piece P&amp;I CF'!$BN$7:$CN$7,0)))</f>
        <v>0</v>
      </c>
      <c r="DZ124" s="100">
        <f>SUMIF('Combined B-Piece P&amp;I CF'!$A:$A,DZ$6,INDEX('Combined B-Piece P&amp;I CF'!$BN:$CN,0,MATCH($B124,'Combined B-Piece P&amp;I CF'!$BN$7:$CN$7,0)))</f>
        <v>0</v>
      </c>
      <c r="EA124" s="100">
        <f>SUMIF('Combined B-Piece P&amp;I CF'!$A:$A,EA$6,INDEX('Combined B-Piece P&amp;I CF'!$BN:$CN,0,MATCH($B124,'Combined B-Piece P&amp;I CF'!$BN$7:$CN$7,0)))</f>
        <v>0</v>
      </c>
      <c r="EB124" s="100">
        <f>SUMIF('Combined B-Piece P&amp;I CF'!$A:$A,EB$6,INDEX('Combined B-Piece P&amp;I CF'!$BN:$CN,0,MATCH($B124,'Combined B-Piece P&amp;I CF'!$BN$7:$CN$7,0)))</f>
        <v>0</v>
      </c>
      <c r="EC124" s="100">
        <f>SUMIF('Combined B-Piece P&amp;I CF'!$A:$A,EC$6,INDEX('Combined B-Piece P&amp;I CF'!$BN:$CN,0,MATCH($B124,'Combined B-Piece P&amp;I CF'!$BN$7:$CN$7,0)))</f>
        <v>0</v>
      </c>
      <c r="ED124" s="100">
        <f>SUMIF('Combined B-Piece P&amp;I CF'!$A:$A,ED$6,INDEX('Combined B-Piece P&amp;I CF'!$BN:$CN,0,MATCH($B124,'Combined B-Piece P&amp;I CF'!$BN$7:$CN$7,0)))</f>
        <v>0</v>
      </c>
      <c r="EE124" s="100">
        <f>SUMIF('Combined B-Piece P&amp;I CF'!$A:$A,EE$6,INDEX('Combined B-Piece P&amp;I CF'!$BN:$CN,0,MATCH($B124,'Combined B-Piece P&amp;I CF'!$BN$7:$CN$7,0)))</f>
        <v>0</v>
      </c>
      <c r="EF124" s="100">
        <f>SUMIF('Combined B-Piece P&amp;I CF'!$A:$A,EF$6,INDEX('Combined B-Piece P&amp;I CF'!$BN:$CN,0,MATCH($B124,'Combined B-Piece P&amp;I CF'!$BN$7:$CN$7,0)))</f>
        <v>0</v>
      </c>
      <c r="EG124" s="100">
        <f>SUMIF('Combined B-Piece P&amp;I CF'!$A:$A,EG$6,INDEX('Combined B-Piece P&amp;I CF'!$BN:$CN,0,MATCH($B124,'Combined B-Piece P&amp;I CF'!$BN$7:$CN$7,0)))</f>
        <v>0</v>
      </c>
      <c r="EH124" s="100">
        <f>SUMIF('Combined B-Piece P&amp;I CF'!$A:$A,EH$6,INDEX('Combined B-Piece P&amp;I CF'!$BN:$CN,0,MATCH($B124,'Combined B-Piece P&amp;I CF'!$BN$7:$CN$7,0)))</f>
        <v>0</v>
      </c>
      <c r="EI124" s="100">
        <f>SUMIF('Combined B-Piece P&amp;I CF'!$A:$A,EI$6,INDEX('Combined B-Piece P&amp;I CF'!$BN:$CN,0,MATCH($B124,'Combined B-Piece P&amp;I CF'!$BN$7:$CN$7,0)))</f>
        <v>0</v>
      </c>
      <c r="EJ124" s="100">
        <f>SUMIF('Combined B-Piece P&amp;I CF'!$A:$A,EJ$6,INDEX('Combined B-Piece P&amp;I CF'!$BN:$CN,0,MATCH($B124,'Combined B-Piece P&amp;I CF'!$BN$7:$CN$7,0)))</f>
        <v>0</v>
      </c>
      <c r="EK124" s="100">
        <f>SUMIF('Combined B-Piece P&amp;I CF'!$A:$A,EK$6,INDEX('Combined B-Piece P&amp;I CF'!$BN:$CN,0,MATCH($B124,'Combined B-Piece P&amp;I CF'!$BN$7:$CN$7,0)))</f>
        <v>0</v>
      </c>
      <c r="EL124" s="100">
        <f>SUMIF('Combined B-Piece P&amp;I CF'!$A:$A,EL$6,INDEX('Combined B-Piece P&amp;I CF'!$BN:$CN,0,MATCH($B124,'Combined B-Piece P&amp;I CF'!$BN$7:$CN$7,0)))</f>
        <v>0</v>
      </c>
      <c r="EM124" s="100">
        <f>SUMIF('Combined B-Piece P&amp;I CF'!$A:$A,EM$6,INDEX('Combined B-Piece P&amp;I CF'!$BN:$CN,0,MATCH($B124,'Combined B-Piece P&amp;I CF'!$BN$7:$CN$7,0)))</f>
        <v>0</v>
      </c>
      <c r="EN124" s="100">
        <f>SUMIF('Combined B-Piece P&amp;I CF'!$A:$A,EN$6,INDEX('Combined B-Piece P&amp;I CF'!$BN:$CN,0,MATCH($B124,'Combined B-Piece P&amp;I CF'!$BN$7:$CN$7,0)))</f>
        <v>0</v>
      </c>
      <c r="EO124" s="100">
        <f>SUMIF('Combined B-Piece P&amp;I CF'!$A:$A,EO$6,INDEX('Combined B-Piece P&amp;I CF'!$BN:$CN,0,MATCH($B124,'Combined B-Piece P&amp;I CF'!$BN$7:$CN$7,0)))</f>
        <v>0</v>
      </c>
      <c r="EP124" s="100">
        <f>SUMIF('Combined B-Piece P&amp;I CF'!$A:$A,EP$6,INDEX('Combined B-Piece P&amp;I CF'!$BN:$CN,0,MATCH($B124,'Combined B-Piece P&amp;I CF'!$BN$7:$CN$7,0)))</f>
        <v>0</v>
      </c>
      <c r="EQ124" s="100">
        <f>SUMIF('Combined B-Piece P&amp;I CF'!$A:$A,EQ$6,INDEX('Combined B-Piece P&amp;I CF'!$BN:$CN,0,MATCH($B124,'Combined B-Piece P&amp;I CF'!$BN$7:$CN$7,0)))</f>
        <v>0</v>
      </c>
      <c r="ER124" s="100">
        <f>SUMIF('Combined B-Piece P&amp;I CF'!$A:$A,ER$6,INDEX('Combined B-Piece P&amp;I CF'!$BN:$CN,0,MATCH($B124,'Combined B-Piece P&amp;I CF'!$BN$7:$CN$7,0)))</f>
        <v>0</v>
      </c>
      <c r="ES124" s="100">
        <f>SUMIF('Combined B-Piece P&amp;I CF'!$A:$A,ES$6,INDEX('Combined B-Piece P&amp;I CF'!$BN:$CN,0,MATCH($B124,'Combined B-Piece P&amp;I CF'!$BN$7:$CN$7,0)))</f>
        <v>0</v>
      </c>
      <c r="ET124" s="100">
        <f>SUMIF('Combined B-Piece P&amp;I CF'!$A:$A,ET$6,INDEX('Combined B-Piece P&amp;I CF'!$BN:$CN,0,MATCH($B124,'Combined B-Piece P&amp;I CF'!$BN$7:$CN$7,0)))</f>
        <v>0</v>
      </c>
      <c r="EU124" s="100">
        <f>SUMIF('Combined B-Piece P&amp;I CF'!$A:$A,EU$6,INDEX('Combined B-Piece P&amp;I CF'!$BN:$CN,0,MATCH($B124,'Combined B-Piece P&amp;I CF'!$BN$7:$CN$7,0)))</f>
        <v>893496.72856035805</v>
      </c>
      <c r="EV124" s="100">
        <f>SUMIF('Combined B-Piece P&amp;I CF'!$A:$A,EV$6,INDEX('Combined B-Piece P&amp;I CF'!$BN:$CN,0,MATCH($B124,'Combined B-Piece P&amp;I CF'!$BN$7:$CN$7,0)))</f>
        <v>0</v>
      </c>
      <c r="EW124" s="100">
        <f>SUMIF('Combined B-Piece P&amp;I CF'!$A:$A,EW$6,INDEX('Combined B-Piece P&amp;I CF'!$BN:$CN,0,MATCH($B124,'Combined B-Piece P&amp;I CF'!$BN$7:$CN$7,0)))</f>
        <v>0</v>
      </c>
      <c r="EX124" s="100">
        <f>SUMIF('Combined B-Piece P&amp;I CF'!$A:$A,EX$6,INDEX('Combined B-Piece P&amp;I CF'!$BN:$CN,0,MATCH($B124,'Combined B-Piece P&amp;I CF'!$BN$7:$CN$7,0)))</f>
        <v>0</v>
      </c>
      <c r="EY124" s="100">
        <f>SUMIF('Combined B-Piece P&amp;I CF'!$A:$A,EY$6,INDEX('Combined B-Piece P&amp;I CF'!$BN:$CN,0,MATCH($B124,'Combined B-Piece P&amp;I CF'!$BN$7:$CN$7,0)))</f>
        <v>0</v>
      </c>
      <c r="EZ124" s="100">
        <f>SUMIF('Combined B-Piece P&amp;I CF'!$A:$A,EZ$6,INDEX('Combined B-Piece P&amp;I CF'!$BN:$CN,0,MATCH($B124,'Combined B-Piece P&amp;I CF'!$BN$7:$CN$7,0)))</f>
        <v>0</v>
      </c>
      <c r="FA124" s="100">
        <f>SUMIF('Combined B-Piece P&amp;I CF'!$A:$A,FA$6,INDEX('Combined B-Piece P&amp;I CF'!$BN:$CN,0,MATCH($B124,'Combined B-Piece P&amp;I CF'!$BN$7:$CN$7,0)))</f>
        <v>0</v>
      </c>
      <c r="FB124" s="100">
        <f>SUMIF('Combined B-Piece P&amp;I CF'!$A:$A,FB$6,INDEX('Combined B-Piece P&amp;I CF'!$BN:$CN,0,MATCH($B124,'Combined B-Piece P&amp;I CF'!$BN$7:$CN$7,0)))</f>
        <v>0</v>
      </c>
      <c r="FC124" s="100">
        <f>SUMIF('Combined B-Piece P&amp;I CF'!$A:$A,FC$6,INDEX('Combined B-Piece P&amp;I CF'!$BN:$CN,0,MATCH($B124,'Combined B-Piece P&amp;I CF'!$BN$7:$CN$7,0)))</f>
        <v>0</v>
      </c>
      <c r="FD124" s="100">
        <f>SUMIF('Combined B-Piece P&amp;I CF'!$A:$A,FD$6,INDEX('Combined B-Piece P&amp;I CF'!$BN:$CN,0,MATCH($B124,'Combined B-Piece P&amp;I CF'!$BN$7:$CN$7,0)))</f>
        <v>0</v>
      </c>
      <c r="FE124" s="100">
        <f>SUMIF('Combined B-Piece P&amp;I CF'!$A:$A,FE$6,INDEX('Combined B-Piece P&amp;I CF'!$BN:$CN,0,MATCH($B124,'Combined B-Piece P&amp;I CF'!$BN$7:$CN$7,0)))</f>
        <v>0</v>
      </c>
      <c r="FF124" s="100">
        <f>SUMIF('Combined B-Piece P&amp;I CF'!$A:$A,FF$6,INDEX('Combined B-Piece P&amp;I CF'!$BN:$CN,0,MATCH($B124,'Combined B-Piece P&amp;I CF'!$BN$7:$CN$7,0)))</f>
        <v>0</v>
      </c>
      <c r="FG124" s="100">
        <f>SUMIF('Combined B-Piece P&amp;I CF'!$A:$A,FG$6,INDEX('Combined B-Piece P&amp;I CF'!$BN:$CN,0,MATCH($B124,'Combined B-Piece P&amp;I CF'!$BN$7:$CN$7,0)))</f>
        <v>0</v>
      </c>
      <c r="FH124" s="100">
        <f>SUMIF('Combined B-Piece P&amp;I CF'!$A:$A,FH$6,INDEX('Combined B-Piece P&amp;I CF'!$BN:$CN,0,MATCH($B124,'Combined B-Piece P&amp;I CF'!$BN$7:$CN$7,0)))</f>
        <v>24898.583756879001</v>
      </c>
      <c r="FI124" s="100">
        <f>SUMIF('Combined B-Piece P&amp;I CF'!$A:$A,FI$6,INDEX('Combined B-Piece P&amp;I CF'!$BN:$CN,0,MATCH($B124,'Combined B-Piece P&amp;I CF'!$BN$7:$CN$7,0)))</f>
        <v>61338.587860763</v>
      </c>
      <c r="FJ124" s="100">
        <f>SUMIF('Combined B-Piece P&amp;I CF'!$A:$A,FJ$6,INDEX('Combined B-Piece P&amp;I CF'!$BN:$CN,0,MATCH($B124,'Combined B-Piece P&amp;I CF'!$BN$7:$CN$7,0)))</f>
        <v>952429.27496965195</v>
      </c>
      <c r="FK124" s="100">
        <f>SUMIF('Combined B-Piece P&amp;I CF'!$A:$A,FK$6,INDEX('Combined B-Piece P&amp;I CF'!$BN:$CN,0,MATCH($B124,'Combined B-Piece P&amp;I CF'!$BN$7:$CN$7,0)))</f>
        <v>22746133.22442871</v>
      </c>
      <c r="FL124" s="100">
        <f>SUMIF('Combined B-Piece P&amp;I CF'!$A:$A,FL$6,INDEX('Combined B-Piece P&amp;I CF'!$BN:$CN,0,MATCH($B124,'Combined B-Piece P&amp;I CF'!$BN$7:$CN$7,0)))</f>
        <v>3385747.05082297</v>
      </c>
      <c r="FM124" s="100">
        <f>SUMIF('Combined B-Piece P&amp;I CF'!$A:$A,FM$6,INDEX('Combined B-Piece P&amp;I CF'!$BN:$CN,0,MATCH($B124,'Combined B-Piece P&amp;I CF'!$BN$7:$CN$7,0)))</f>
        <v>0</v>
      </c>
      <c r="FN124" s="100">
        <f>SUMIF('Combined B-Piece P&amp;I CF'!$A:$A,FN$6,INDEX('Combined B-Piece P&amp;I CF'!$BN:$CN,0,MATCH($B124,'Combined B-Piece P&amp;I CF'!$BN$7:$CN$7,0)))</f>
        <v>0</v>
      </c>
      <c r="FO124" s="100">
        <f>SUMIF('Combined B-Piece P&amp;I CF'!$A:$A,FO$6,INDEX('Combined B-Piece P&amp;I CF'!$BN:$CN,0,MATCH($B124,'Combined B-Piece P&amp;I CF'!$BN$7:$CN$7,0)))</f>
        <v>0</v>
      </c>
      <c r="FP124" s="100">
        <f>SUMIF('Combined B-Piece P&amp;I CF'!$A:$A,FP$6,INDEX('Combined B-Piece P&amp;I CF'!$BN:$CN,0,MATCH($B124,'Combined B-Piece P&amp;I CF'!$BN$7:$CN$7,0)))</f>
        <v>0</v>
      </c>
      <c r="FQ124" s="100">
        <f>SUMIF('Combined B-Piece P&amp;I CF'!$A:$A,FQ$6,INDEX('Combined B-Piece P&amp;I CF'!$BN:$CN,0,MATCH($B124,'Combined B-Piece P&amp;I CF'!$BN$7:$CN$7,0)))</f>
        <v>0</v>
      </c>
      <c r="FR124" s="100">
        <f>SUMIF('Combined B-Piece P&amp;I CF'!$A:$A,FR$6,INDEX('Combined B-Piece P&amp;I CF'!$BN:$CN,0,MATCH($B124,'Combined B-Piece P&amp;I CF'!$BN$7:$CN$7,0)))</f>
        <v>0</v>
      </c>
      <c r="FS124" s="100">
        <f>SUMIF('Combined B-Piece P&amp;I CF'!$A:$A,FS$6,INDEX('Combined B-Piece P&amp;I CF'!$BN:$CN,0,MATCH($B124,'Combined B-Piece P&amp;I CF'!$BN$7:$CN$7,0)))</f>
        <v>0</v>
      </c>
      <c r="FT124" s="100">
        <f>SUMIF('Combined B-Piece P&amp;I CF'!$A:$A,FT$6,INDEX('Combined B-Piece P&amp;I CF'!$BN:$CN,0,MATCH($B124,'Combined B-Piece P&amp;I CF'!$BN$7:$CN$7,0)))</f>
        <v>0</v>
      </c>
      <c r="FU124" s="100">
        <f>SUMIF('Combined B-Piece P&amp;I CF'!$A:$A,FU$6,INDEX('Combined B-Piece P&amp;I CF'!$BN:$CN,0,MATCH($B124,'Combined B-Piece P&amp;I CF'!$BN$7:$CN$7,0)))</f>
        <v>0</v>
      </c>
      <c r="FV124" s="100">
        <f>SUMIF('Combined B-Piece P&amp;I CF'!$A:$A,FV$6,INDEX('Combined B-Piece P&amp;I CF'!$BN:$CN,0,MATCH($B124,'Combined B-Piece P&amp;I CF'!$BN$7:$CN$7,0)))</f>
        <v>0</v>
      </c>
      <c r="FW124" s="100">
        <f>SUMIF('Combined B-Piece P&amp;I CF'!$A:$A,FW$6,INDEX('Combined B-Piece P&amp;I CF'!$BN:$CN,0,MATCH($B124,'Combined B-Piece P&amp;I CF'!$BN$7:$CN$7,0)))</f>
        <v>0</v>
      </c>
      <c r="FX124" s="100">
        <f>SUMIF('Combined B-Piece P&amp;I CF'!$A:$A,FX$6,INDEX('Combined B-Piece P&amp;I CF'!$BN:$CN,0,MATCH($B124,'Combined B-Piece P&amp;I CF'!$BN$7:$CN$7,0)))</f>
        <v>0</v>
      </c>
      <c r="FY124" s="100">
        <f>SUMIF('Combined B-Piece P&amp;I CF'!$A:$A,FY$6,INDEX('Combined B-Piece P&amp;I CF'!$BN:$CN,0,MATCH($B124,'Combined B-Piece P&amp;I CF'!$BN$7:$CN$7,0)))</f>
        <v>0</v>
      </c>
      <c r="FZ124" s="100">
        <f>SUMIF('Combined B-Piece P&amp;I CF'!$A:$A,FZ$6,INDEX('Combined B-Piece P&amp;I CF'!$BN:$CN,0,MATCH($B124,'Combined B-Piece P&amp;I CF'!$BN$7:$CN$7,0)))</f>
        <v>0</v>
      </c>
      <c r="GA124" s="100">
        <f>SUMIF('Combined B-Piece P&amp;I CF'!$A:$A,GA$6,INDEX('Combined B-Piece P&amp;I CF'!$BN:$CN,0,MATCH($B124,'Combined B-Piece P&amp;I CF'!$BN$7:$CN$7,0)))</f>
        <v>0</v>
      </c>
      <c r="GB124" s="100">
        <f>SUMIF('Combined B-Piece P&amp;I CF'!$A:$A,GB$6,INDEX('Combined B-Piece P&amp;I CF'!$BN:$CN,0,MATCH($B124,'Combined B-Piece P&amp;I CF'!$BN$7:$CN$7,0)))</f>
        <v>0</v>
      </c>
      <c r="GC124" s="100">
        <f>SUMIF('Combined B-Piece P&amp;I CF'!$A:$A,GC$6,INDEX('Combined B-Piece P&amp;I CF'!$BN:$CN,0,MATCH($B124,'Combined B-Piece P&amp;I CF'!$BN$7:$CN$7,0)))</f>
        <v>0</v>
      </c>
      <c r="GD124" s="100">
        <f>SUMIF('Combined B-Piece P&amp;I CF'!$A:$A,GD$6,INDEX('Combined B-Piece P&amp;I CF'!$BN:$CN,0,MATCH($B124,'Combined B-Piece P&amp;I CF'!$BN$7:$CN$7,0)))</f>
        <v>0</v>
      </c>
      <c r="GE124" s="100">
        <f>SUMIF('Combined B-Piece P&amp;I CF'!$A:$A,GE$6,INDEX('Combined B-Piece P&amp;I CF'!$BN:$CN,0,MATCH($B124,'Combined B-Piece P&amp;I CF'!$BN$7:$CN$7,0)))</f>
        <v>0</v>
      </c>
      <c r="GF124" s="100">
        <f>SUMIF('Combined B-Piece P&amp;I CF'!$A:$A,GF$6,INDEX('Combined B-Piece P&amp;I CF'!$BN:$CN,0,MATCH($B124,'Combined B-Piece P&amp;I CF'!$BN$7:$CN$7,0)))</f>
        <v>0</v>
      </c>
      <c r="GG124" s="100">
        <f>SUMIF('Combined B-Piece P&amp;I CF'!$A:$A,GG$6,INDEX('Combined B-Piece P&amp;I CF'!$BN:$CN,0,MATCH($B124,'Combined B-Piece P&amp;I CF'!$BN$7:$CN$7,0)))</f>
        <v>0</v>
      </c>
      <c r="GH124" s="100">
        <f>SUMIF('Combined B-Piece P&amp;I CF'!$A:$A,GH$6,INDEX('Combined B-Piece P&amp;I CF'!$BN:$CN,0,MATCH($B124,'Combined B-Piece P&amp;I CF'!$BN$7:$CN$7,0)))</f>
        <v>0</v>
      </c>
      <c r="GI124" s="100">
        <f>SUMIF('Combined B-Piece P&amp;I CF'!$A:$A,GI$6,INDEX('Combined B-Piece P&amp;I CF'!$BN:$CN,0,MATCH($B124,'Combined B-Piece P&amp;I CF'!$BN$7:$CN$7,0)))</f>
        <v>0</v>
      </c>
      <c r="GJ124" s="100">
        <f>SUMIF('Combined B-Piece P&amp;I CF'!$A:$A,GJ$6,INDEX('Combined B-Piece P&amp;I CF'!$BN:$CN,0,MATCH($B124,'Combined B-Piece P&amp;I CF'!$BN$7:$CN$7,0)))</f>
        <v>0</v>
      </c>
      <c r="GK124" s="100">
        <f>SUMIF('Combined B-Piece P&amp;I CF'!$A:$A,GK$6,INDEX('Combined B-Piece P&amp;I CF'!$BN:$CN,0,MATCH($B124,'Combined B-Piece P&amp;I CF'!$BN$7:$CN$7,0)))</f>
        <v>0</v>
      </c>
      <c r="GL124" s="100">
        <f>SUMIF('Combined B-Piece P&amp;I CF'!$A:$A,GL$6,INDEX('Combined B-Piece P&amp;I CF'!$BN:$CN,0,MATCH($B124,'Combined B-Piece P&amp;I CF'!$BN$7:$CN$7,0)))</f>
        <v>0</v>
      </c>
      <c r="GM124" s="100">
        <f>SUMIF('Combined B-Piece P&amp;I CF'!$A:$A,GM$6,INDEX('Combined B-Piece P&amp;I CF'!$BN:$CN,0,MATCH($B124,'Combined B-Piece P&amp;I CF'!$BN$7:$CN$7,0)))</f>
        <v>0</v>
      </c>
      <c r="GN124" s="100">
        <f>SUMIF('Combined B-Piece P&amp;I CF'!$A:$A,GN$6,INDEX('Combined B-Piece P&amp;I CF'!$BN:$CN,0,MATCH($B124,'Combined B-Piece P&amp;I CF'!$BN$7:$CN$7,0)))</f>
        <v>0</v>
      </c>
      <c r="GO124" s="100">
        <f>SUMIF('Combined B-Piece P&amp;I CF'!$A:$A,GO$6,INDEX('Combined B-Piece P&amp;I CF'!$BN:$CN,0,MATCH($B124,'Combined B-Piece P&amp;I CF'!$BN$7:$CN$7,0)))</f>
        <v>0</v>
      </c>
      <c r="GP124" s="100">
        <f>SUMIF('Combined B-Piece P&amp;I CF'!$A:$A,GP$6,INDEX('Combined B-Piece P&amp;I CF'!$BN:$CN,0,MATCH($B124,'Combined B-Piece P&amp;I CF'!$BN$7:$CN$7,0)))</f>
        <v>0</v>
      </c>
      <c r="GQ124" s="100">
        <f>SUMIF('Combined B-Piece P&amp;I CF'!$A:$A,GQ$6,INDEX('Combined B-Piece P&amp;I CF'!$BN:$CN,0,MATCH($B124,'Combined B-Piece P&amp;I CF'!$BN$7:$CN$7,0)))</f>
        <v>0</v>
      </c>
      <c r="GR124" s="100">
        <f>SUMIF('Combined B-Piece P&amp;I CF'!$A:$A,GR$6,INDEX('Combined B-Piece P&amp;I CF'!$BN:$CN,0,MATCH($B124,'Combined B-Piece P&amp;I CF'!$BN$7:$CN$7,0)))</f>
        <v>0</v>
      </c>
      <c r="GS124" s="100">
        <f>SUMIF('Combined B-Piece P&amp;I CF'!$A:$A,GS$6,INDEX('Combined B-Piece P&amp;I CF'!$BN:$CN,0,MATCH($B124,'Combined B-Piece P&amp;I CF'!$BN$7:$CN$7,0)))</f>
        <v>0</v>
      </c>
      <c r="GU124" s="85">
        <f t="shared" si="216"/>
        <v>0</v>
      </c>
      <c r="GV124" s="85">
        <f t="shared" si="216"/>
        <v>0</v>
      </c>
      <c r="GW124" s="85">
        <f t="shared" si="216"/>
        <v>0</v>
      </c>
      <c r="GX124" s="85">
        <f t="shared" si="216"/>
        <v>0</v>
      </c>
      <c r="GY124" s="85">
        <f t="shared" si="216"/>
        <v>0</v>
      </c>
      <c r="GZ124" s="85">
        <f t="shared" si="216"/>
        <v>0</v>
      </c>
      <c r="HA124" s="85">
        <f t="shared" si="216"/>
        <v>0</v>
      </c>
      <c r="HB124" s="85">
        <f t="shared" si="216"/>
        <v>0</v>
      </c>
      <c r="HC124" s="85">
        <f t="shared" si="216"/>
        <v>0</v>
      </c>
      <c r="HD124" s="85">
        <f t="shared" si="216"/>
        <v>0</v>
      </c>
      <c r="HE124" s="85">
        <f t="shared" si="216"/>
        <v>0</v>
      </c>
      <c r="HF124" s="85">
        <f t="shared" si="216"/>
        <v>893496.72856035805</v>
      </c>
      <c r="HG124" s="85">
        <f t="shared" si="216"/>
        <v>86237.171617642001</v>
      </c>
      <c r="HH124" s="85">
        <f t="shared" si="216"/>
        <v>27084309.550221331</v>
      </c>
      <c r="HI124" s="85">
        <f t="shared" si="216"/>
        <v>0</v>
      </c>
      <c r="HJ124" s="85">
        <f t="shared" si="216"/>
        <v>0</v>
      </c>
      <c r="HK124" s="85">
        <f t="shared" si="215"/>
        <v>28064043.450399332</v>
      </c>
    </row>
    <row r="125" spans="1:219" hidden="1" outlineLevel="1" x14ac:dyDescent="0.75">
      <c r="A125" s="112" t="str">
        <f t="shared" si="213"/>
        <v>MSBAM 2017-C33 B-Piece Cashflow</v>
      </c>
      <c r="B125" s="112" t="str">
        <f t="shared" si="213"/>
        <v>MSBAM 2017-C33</v>
      </c>
      <c r="C125" s="104"/>
      <c r="D125" s="87"/>
      <c r="E125" s="88"/>
      <c r="F125" s="85"/>
      <c r="G125" s="85"/>
      <c r="H125" s="86"/>
      <c r="I125" s="95"/>
      <c r="K125" s="100">
        <f>SUMIF('Combined B-Piece P&amp;I CF'!$A:$A,K$6,INDEX('Combined B-Piece P&amp;I CF'!$BN:$CN,0,MATCH($B125,'Combined B-Piece P&amp;I CF'!$BN$7:$CN$7,0)))</f>
        <v>0</v>
      </c>
      <c r="L125" s="100">
        <f>SUMIF('Combined B-Piece P&amp;I CF'!$A:$A,L$6,INDEX('Combined B-Piece P&amp;I CF'!$BN:$CN,0,MATCH($B125,'Combined B-Piece P&amp;I CF'!$BN$7:$CN$7,0)))</f>
        <v>0</v>
      </c>
      <c r="M125" s="100">
        <f>SUMIF('Combined B-Piece P&amp;I CF'!$A:$A,M$6,INDEX('Combined B-Piece P&amp;I CF'!$BN:$CN,0,MATCH($B125,'Combined B-Piece P&amp;I CF'!$BN$7:$CN$7,0)))</f>
        <v>0</v>
      </c>
      <c r="N125" s="100">
        <f>SUMIF('Combined B-Piece P&amp;I CF'!$A:$A,N$6,INDEX('Combined B-Piece P&amp;I CF'!$BN:$CN,0,MATCH($B125,'Combined B-Piece P&amp;I CF'!$BN$7:$CN$7,0)))</f>
        <v>0</v>
      </c>
      <c r="O125" s="100">
        <f>SUMIF('Combined B-Piece P&amp;I CF'!$A:$A,O$6,INDEX('Combined B-Piece P&amp;I CF'!$BN:$CN,0,MATCH($B125,'Combined B-Piece P&amp;I CF'!$BN$7:$CN$7,0)))</f>
        <v>0</v>
      </c>
      <c r="P125" s="100">
        <f>SUMIF('Combined B-Piece P&amp;I CF'!$A:$A,P$6,INDEX('Combined B-Piece P&amp;I CF'!$BN:$CN,0,MATCH($B125,'Combined B-Piece P&amp;I CF'!$BN$7:$CN$7,0)))</f>
        <v>0</v>
      </c>
      <c r="Q125" s="100">
        <f>SUMIF('Combined B-Piece P&amp;I CF'!$A:$A,Q$6,INDEX('Combined B-Piece P&amp;I CF'!$BN:$CN,0,MATCH($B125,'Combined B-Piece P&amp;I CF'!$BN$7:$CN$7,0)))</f>
        <v>0</v>
      </c>
      <c r="R125" s="100">
        <f>SUMIF('Combined B-Piece P&amp;I CF'!$A:$A,R$6,INDEX('Combined B-Piece P&amp;I CF'!$BN:$CN,0,MATCH($B125,'Combined B-Piece P&amp;I CF'!$BN$7:$CN$7,0)))</f>
        <v>0</v>
      </c>
      <c r="S125" s="100">
        <f>SUMIF('Combined B-Piece P&amp;I CF'!$A:$A,S$6,INDEX('Combined B-Piece P&amp;I CF'!$BN:$CN,0,MATCH($B125,'Combined B-Piece P&amp;I CF'!$BN$7:$CN$7,0)))</f>
        <v>0</v>
      </c>
      <c r="T125" s="100">
        <f>SUMIF('Combined B-Piece P&amp;I CF'!$A:$A,T$6,INDEX('Combined B-Piece P&amp;I CF'!$BN:$CN,0,MATCH($B125,'Combined B-Piece P&amp;I CF'!$BN$7:$CN$7,0)))</f>
        <v>0</v>
      </c>
      <c r="U125" s="100">
        <f>SUMIF('Combined B-Piece P&amp;I CF'!$A:$A,U$6,INDEX('Combined B-Piece P&amp;I CF'!$BN:$CN,0,MATCH($B125,'Combined B-Piece P&amp;I CF'!$BN$7:$CN$7,0)))</f>
        <v>0</v>
      </c>
      <c r="V125" s="100">
        <f>SUMIF('Combined B-Piece P&amp;I CF'!$A:$A,V$6,INDEX('Combined B-Piece P&amp;I CF'!$BN:$CN,0,MATCH($B125,'Combined B-Piece P&amp;I CF'!$BN$7:$CN$7,0)))</f>
        <v>0</v>
      </c>
      <c r="W125" s="100">
        <f>SUMIF('Combined B-Piece P&amp;I CF'!$A:$A,W$6,INDEX('Combined B-Piece P&amp;I CF'!$BN:$CN,0,MATCH($B125,'Combined B-Piece P&amp;I CF'!$BN$7:$CN$7,0)))</f>
        <v>0</v>
      </c>
      <c r="X125" s="100">
        <f>SUMIF('Combined B-Piece P&amp;I CF'!$A:$A,X$6,INDEX('Combined B-Piece P&amp;I CF'!$BN:$CN,0,MATCH($B125,'Combined B-Piece P&amp;I CF'!$BN$7:$CN$7,0)))</f>
        <v>0</v>
      </c>
      <c r="Y125" s="100">
        <f>SUMIF('Combined B-Piece P&amp;I CF'!$A:$A,Y$6,INDEX('Combined B-Piece P&amp;I CF'!$BN:$CN,0,MATCH($B125,'Combined B-Piece P&amp;I CF'!$BN$7:$CN$7,0)))</f>
        <v>0</v>
      </c>
      <c r="Z125" s="100">
        <f>SUMIF('Combined B-Piece P&amp;I CF'!$A:$A,Z$6,INDEX('Combined B-Piece P&amp;I CF'!$BN:$CN,0,MATCH($B125,'Combined B-Piece P&amp;I CF'!$BN$7:$CN$7,0)))</f>
        <v>0</v>
      </c>
      <c r="AA125" s="100">
        <f>SUMIF('Combined B-Piece P&amp;I CF'!$A:$A,AA$6,INDEX('Combined B-Piece P&amp;I CF'!$BN:$CN,0,MATCH($B125,'Combined B-Piece P&amp;I CF'!$BN$7:$CN$7,0)))</f>
        <v>0</v>
      </c>
      <c r="AB125" s="100">
        <f>SUMIF('Combined B-Piece P&amp;I CF'!$A:$A,AB$6,INDEX('Combined B-Piece P&amp;I CF'!$BN:$CN,0,MATCH($B125,'Combined B-Piece P&amp;I CF'!$BN$7:$CN$7,0)))</f>
        <v>0</v>
      </c>
      <c r="AC125" s="100">
        <f>SUMIF('Combined B-Piece P&amp;I CF'!$A:$A,AC$6,INDEX('Combined B-Piece P&amp;I CF'!$BN:$CN,0,MATCH($B125,'Combined B-Piece P&amp;I CF'!$BN$7:$CN$7,0)))</f>
        <v>0</v>
      </c>
      <c r="AD125" s="100">
        <f>SUMIF('Combined B-Piece P&amp;I CF'!$A:$A,AD$6,INDEX('Combined B-Piece P&amp;I CF'!$BN:$CN,0,MATCH($B125,'Combined B-Piece P&amp;I CF'!$BN$7:$CN$7,0)))</f>
        <v>0</v>
      </c>
      <c r="AE125" s="100">
        <f>SUMIF('Combined B-Piece P&amp;I CF'!$A:$A,AE$6,INDEX('Combined B-Piece P&amp;I CF'!$BN:$CN,0,MATCH($B125,'Combined B-Piece P&amp;I CF'!$BN$7:$CN$7,0)))</f>
        <v>0</v>
      </c>
      <c r="AF125" s="100">
        <f>SUMIF('Combined B-Piece P&amp;I CF'!$A:$A,AF$6,INDEX('Combined B-Piece P&amp;I CF'!$BN:$CN,0,MATCH($B125,'Combined B-Piece P&amp;I CF'!$BN$7:$CN$7,0)))</f>
        <v>0</v>
      </c>
      <c r="AG125" s="100">
        <f>SUMIF('Combined B-Piece P&amp;I CF'!$A:$A,AG$6,INDEX('Combined B-Piece P&amp;I CF'!$BN:$CN,0,MATCH($B125,'Combined B-Piece P&amp;I CF'!$BN$7:$CN$7,0)))</f>
        <v>0</v>
      </c>
      <c r="AH125" s="100">
        <f>SUMIF('Combined B-Piece P&amp;I CF'!$A:$A,AH$6,INDEX('Combined B-Piece P&amp;I CF'!$BN:$CN,0,MATCH($B125,'Combined B-Piece P&amp;I CF'!$BN$7:$CN$7,0)))</f>
        <v>0</v>
      </c>
      <c r="AI125" s="100">
        <f>SUMIF('Combined B-Piece P&amp;I CF'!$A:$A,AI$6,INDEX('Combined B-Piece P&amp;I CF'!$BN:$CN,0,MATCH($B125,'Combined B-Piece P&amp;I CF'!$BN$7:$CN$7,0)))</f>
        <v>0</v>
      </c>
      <c r="AJ125" s="100">
        <f>SUMIF('Combined B-Piece P&amp;I CF'!$A:$A,AJ$6,INDEX('Combined B-Piece P&amp;I CF'!$BN:$CN,0,MATCH($B125,'Combined B-Piece P&amp;I CF'!$BN$7:$CN$7,0)))</f>
        <v>0</v>
      </c>
      <c r="AK125" s="100">
        <f>SUMIF('Combined B-Piece P&amp;I CF'!$A:$A,AK$6,INDEX('Combined B-Piece P&amp;I CF'!$BN:$CN,0,MATCH($B125,'Combined B-Piece P&amp;I CF'!$BN$7:$CN$7,0)))</f>
        <v>0</v>
      </c>
      <c r="AL125" s="100">
        <f>SUMIF('Combined B-Piece P&amp;I CF'!$A:$A,AL$6,INDEX('Combined B-Piece P&amp;I CF'!$BN:$CN,0,MATCH($B125,'Combined B-Piece P&amp;I CF'!$BN$7:$CN$7,0)))</f>
        <v>0</v>
      </c>
      <c r="AM125" s="100">
        <f>SUMIF('Combined B-Piece P&amp;I CF'!$A:$A,AM$6,INDEX('Combined B-Piece P&amp;I CF'!$BN:$CN,0,MATCH($B125,'Combined B-Piece P&amp;I CF'!$BN$7:$CN$7,0)))</f>
        <v>0</v>
      </c>
      <c r="AN125" s="100">
        <f>SUMIF('Combined B-Piece P&amp;I CF'!$A:$A,AN$6,INDEX('Combined B-Piece P&amp;I CF'!$BN:$CN,0,MATCH($B125,'Combined B-Piece P&amp;I CF'!$BN$7:$CN$7,0)))</f>
        <v>0</v>
      </c>
      <c r="AO125" s="100">
        <f>SUMIF('Combined B-Piece P&amp;I CF'!$A:$A,AO$6,INDEX('Combined B-Piece P&amp;I CF'!$BN:$CN,0,MATCH($B125,'Combined B-Piece P&amp;I CF'!$BN$7:$CN$7,0)))</f>
        <v>0</v>
      </c>
      <c r="AP125" s="100">
        <f>SUMIF('Combined B-Piece P&amp;I CF'!$A:$A,AP$6,INDEX('Combined B-Piece P&amp;I CF'!$BN:$CN,0,MATCH($B125,'Combined B-Piece P&amp;I CF'!$BN$7:$CN$7,0)))</f>
        <v>0</v>
      </c>
      <c r="AQ125" s="100">
        <f>SUMIF('Combined B-Piece P&amp;I CF'!$A:$A,AQ$6,INDEX('Combined B-Piece P&amp;I CF'!$BN:$CN,0,MATCH($B125,'Combined B-Piece P&amp;I CF'!$BN$7:$CN$7,0)))</f>
        <v>0</v>
      </c>
      <c r="AR125" s="100">
        <f>SUMIF('Combined B-Piece P&amp;I CF'!$A:$A,AR$6,INDEX('Combined B-Piece P&amp;I CF'!$BN:$CN,0,MATCH($B125,'Combined B-Piece P&amp;I CF'!$BN$7:$CN$7,0)))</f>
        <v>0</v>
      </c>
      <c r="AS125" s="100">
        <f>SUMIF('Combined B-Piece P&amp;I CF'!$A:$A,AS$6,INDEX('Combined B-Piece P&amp;I CF'!$BN:$CN,0,MATCH($B125,'Combined B-Piece P&amp;I CF'!$BN$7:$CN$7,0)))</f>
        <v>0</v>
      </c>
      <c r="AT125" s="100">
        <f>SUMIF('Combined B-Piece P&amp;I CF'!$A:$A,AT$6,INDEX('Combined B-Piece P&amp;I CF'!$BN:$CN,0,MATCH($B125,'Combined B-Piece P&amp;I CF'!$BN$7:$CN$7,0)))</f>
        <v>0</v>
      </c>
      <c r="AU125" s="100">
        <f>SUMIF('Combined B-Piece P&amp;I CF'!$A:$A,AU$6,INDEX('Combined B-Piece P&amp;I CF'!$BN:$CN,0,MATCH($B125,'Combined B-Piece P&amp;I CF'!$BN$7:$CN$7,0)))</f>
        <v>0</v>
      </c>
      <c r="AV125" s="100">
        <f>SUMIF('Combined B-Piece P&amp;I CF'!$A:$A,AV$6,INDEX('Combined B-Piece P&amp;I CF'!$BN:$CN,0,MATCH($B125,'Combined B-Piece P&amp;I CF'!$BN$7:$CN$7,0)))</f>
        <v>0</v>
      </c>
      <c r="AW125" s="100">
        <f>SUMIF('Combined B-Piece P&amp;I CF'!$A:$A,AW$6,INDEX('Combined B-Piece P&amp;I CF'!$BN:$CN,0,MATCH($B125,'Combined B-Piece P&amp;I CF'!$BN$7:$CN$7,0)))</f>
        <v>0</v>
      </c>
      <c r="AX125" s="100">
        <f>SUMIF('Combined B-Piece P&amp;I CF'!$A:$A,AX$6,INDEX('Combined B-Piece P&amp;I CF'!$BN:$CN,0,MATCH($B125,'Combined B-Piece P&amp;I CF'!$BN$7:$CN$7,0)))</f>
        <v>0</v>
      </c>
      <c r="AY125" s="100">
        <f>SUMIF('Combined B-Piece P&amp;I CF'!$A:$A,AY$6,INDEX('Combined B-Piece P&amp;I CF'!$BN:$CN,0,MATCH($B125,'Combined B-Piece P&amp;I CF'!$BN$7:$CN$7,0)))</f>
        <v>0</v>
      </c>
      <c r="AZ125" s="100">
        <f>SUMIF('Combined B-Piece P&amp;I CF'!$A:$A,AZ$6,INDEX('Combined B-Piece P&amp;I CF'!$BN:$CN,0,MATCH($B125,'Combined B-Piece P&amp;I CF'!$BN$7:$CN$7,0)))</f>
        <v>0</v>
      </c>
      <c r="BA125" s="100">
        <f>SUMIF('Combined B-Piece P&amp;I CF'!$A:$A,BA$6,INDEX('Combined B-Piece P&amp;I CF'!$BN:$CN,0,MATCH($B125,'Combined B-Piece P&amp;I CF'!$BN$7:$CN$7,0)))</f>
        <v>0</v>
      </c>
      <c r="BB125" s="100">
        <f>SUMIF('Combined B-Piece P&amp;I CF'!$A:$A,BB$6,INDEX('Combined B-Piece P&amp;I CF'!$BN:$CN,0,MATCH($B125,'Combined B-Piece P&amp;I CF'!$BN$7:$CN$7,0)))</f>
        <v>0</v>
      </c>
      <c r="BC125" s="100">
        <f>SUMIF('Combined B-Piece P&amp;I CF'!$A:$A,BC$6,INDEX('Combined B-Piece P&amp;I CF'!$BN:$CN,0,MATCH($B125,'Combined B-Piece P&amp;I CF'!$BN$7:$CN$7,0)))</f>
        <v>0</v>
      </c>
      <c r="BD125" s="100">
        <f>SUMIF('Combined B-Piece P&amp;I CF'!$A:$A,BD$6,INDEX('Combined B-Piece P&amp;I CF'!$BN:$CN,0,MATCH($B125,'Combined B-Piece P&amp;I CF'!$BN$7:$CN$7,0)))</f>
        <v>0</v>
      </c>
      <c r="BE125" s="100">
        <f>SUMIF('Combined B-Piece P&amp;I CF'!$A:$A,BE$6,INDEX('Combined B-Piece P&amp;I CF'!$BN:$CN,0,MATCH($B125,'Combined B-Piece P&amp;I CF'!$BN$7:$CN$7,0)))</f>
        <v>0</v>
      </c>
      <c r="BF125" s="100">
        <f>SUMIF('Combined B-Piece P&amp;I CF'!$A:$A,BF$6,INDEX('Combined B-Piece P&amp;I CF'!$BN:$CN,0,MATCH($B125,'Combined B-Piece P&amp;I CF'!$BN$7:$CN$7,0)))</f>
        <v>0</v>
      </c>
      <c r="BG125" s="100">
        <f>SUMIF('Combined B-Piece P&amp;I CF'!$A:$A,BG$6,INDEX('Combined B-Piece P&amp;I CF'!$BN:$CN,0,MATCH($B125,'Combined B-Piece P&amp;I CF'!$BN$7:$CN$7,0)))</f>
        <v>0</v>
      </c>
      <c r="BH125" s="100">
        <f>SUMIF('Combined B-Piece P&amp;I CF'!$A:$A,BH$6,INDEX('Combined B-Piece P&amp;I CF'!$BN:$CN,0,MATCH($B125,'Combined B-Piece P&amp;I CF'!$BN$7:$CN$7,0)))</f>
        <v>0</v>
      </c>
      <c r="BI125" s="100">
        <f>SUMIF('Combined B-Piece P&amp;I CF'!$A:$A,BI$6,INDEX('Combined B-Piece P&amp;I CF'!$BN:$CN,0,MATCH($B125,'Combined B-Piece P&amp;I CF'!$BN$7:$CN$7,0)))</f>
        <v>0</v>
      </c>
      <c r="BJ125" s="100">
        <f>SUMIF('Combined B-Piece P&amp;I CF'!$A:$A,BJ$6,INDEX('Combined B-Piece P&amp;I CF'!$BN:$CN,0,MATCH($B125,'Combined B-Piece P&amp;I CF'!$BN$7:$CN$7,0)))</f>
        <v>0</v>
      </c>
      <c r="BK125" s="100">
        <f>SUMIF('Combined B-Piece P&amp;I CF'!$A:$A,BK$6,INDEX('Combined B-Piece P&amp;I CF'!$BN:$CN,0,MATCH($B125,'Combined B-Piece P&amp;I CF'!$BN$7:$CN$7,0)))</f>
        <v>0</v>
      </c>
      <c r="BL125" s="100">
        <f>SUMIF('Combined B-Piece P&amp;I CF'!$A:$A,BL$6,INDEX('Combined B-Piece P&amp;I CF'!$BN:$CN,0,MATCH($B125,'Combined B-Piece P&amp;I CF'!$BN$7:$CN$7,0)))</f>
        <v>0</v>
      </c>
      <c r="BM125" s="100">
        <f>SUMIF('Combined B-Piece P&amp;I CF'!$A:$A,BM$6,INDEX('Combined B-Piece P&amp;I CF'!$BN:$CN,0,MATCH($B125,'Combined B-Piece P&amp;I CF'!$BN$7:$CN$7,0)))</f>
        <v>0</v>
      </c>
      <c r="BN125" s="100">
        <f>SUMIF('Combined B-Piece P&amp;I CF'!$A:$A,BN$6,INDEX('Combined B-Piece P&amp;I CF'!$BN:$CN,0,MATCH($B125,'Combined B-Piece P&amp;I CF'!$BN$7:$CN$7,0)))</f>
        <v>0</v>
      </c>
      <c r="BO125" s="100">
        <f>SUMIF('Combined B-Piece P&amp;I CF'!$A:$A,BO$6,INDEX('Combined B-Piece P&amp;I CF'!$BN:$CN,0,MATCH($B125,'Combined B-Piece P&amp;I CF'!$BN$7:$CN$7,0)))</f>
        <v>0</v>
      </c>
      <c r="BP125" s="100">
        <f>SUMIF('Combined B-Piece P&amp;I CF'!$A:$A,BP$6,INDEX('Combined B-Piece P&amp;I CF'!$BN:$CN,0,MATCH($B125,'Combined B-Piece P&amp;I CF'!$BN$7:$CN$7,0)))</f>
        <v>0</v>
      </c>
      <c r="BQ125" s="100">
        <f>SUMIF('Combined B-Piece P&amp;I CF'!$A:$A,BQ$6,INDEX('Combined B-Piece P&amp;I CF'!$BN:$CN,0,MATCH($B125,'Combined B-Piece P&amp;I CF'!$BN$7:$CN$7,0)))</f>
        <v>0</v>
      </c>
      <c r="BR125" s="100">
        <f>SUMIF('Combined B-Piece P&amp;I CF'!$A:$A,BR$6,INDEX('Combined B-Piece P&amp;I CF'!$BN:$CN,0,MATCH($B125,'Combined B-Piece P&amp;I CF'!$BN$7:$CN$7,0)))</f>
        <v>0</v>
      </c>
      <c r="BS125" s="100">
        <f>SUMIF('Combined B-Piece P&amp;I CF'!$A:$A,BS$6,INDEX('Combined B-Piece P&amp;I CF'!$BN:$CN,0,MATCH($B125,'Combined B-Piece P&amp;I CF'!$BN$7:$CN$7,0)))</f>
        <v>0</v>
      </c>
      <c r="BT125" s="100">
        <f>SUMIF('Combined B-Piece P&amp;I CF'!$A:$A,BT$6,INDEX('Combined B-Piece P&amp;I CF'!$BN:$CN,0,MATCH($B125,'Combined B-Piece P&amp;I CF'!$BN$7:$CN$7,0)))</f>
        <v>0</v>
      </c>
      <c r="BU125" s="100">
        <f>SUMIF('Combined B-Piece P&amp;I CF'!$A:$A,BU$6,INDEX('Combined B-Piece P&amp;I CF'!$BN:$CN,0,MATCH($B125,'Combined B-Piece P&amp;I CF'!$BN$7:$CN$7,0)))</f>
        <v>0</v>
      </c>
      <c r="BV125" s="100">
        <f>SUMIF('Combined B-Piece P&amp;I CF'!$A:$A,BV$6,INDEX('Combined B-Piece P&amp;I CF'!$BN:$CN,0,MATCH($B125,'Combined B-Piece P&amp;I CF'!$BN$7:$CN$7,0)))</f>
        <v>0</v>
      </c>
      <c r="BW125" s="100">
        <f>SUMIF('Combined B-Piece P&amp;I CF'!$A:$A,BW$6,INDEX('Combined B-Piece P&amp;I CF'!$BN:$CN,0,MATCH($B125,'Combined B-Piece P&amp;I CF'!$BN$7:$CN$7,0)))</f>
        <v>0</v>
      </c>
      <c r="BX125" s="100">
        <f>SUMIF('Combined B-Piece P&amp;I CF'!$A:$A,BX$6,INDEX('Combined B-Piece P&amp;I CF'!$BN:$CN,0,MATCH($B125,'Combined B-Piece P&amp;I CF'!$BN$7:$CN$7,0)))</f>
        <v>0</v>
      </c>
      <c r="BY125" s="100">
        <f>SUMIF('Combined B-Piece P&amp;I CF'!$A:$A,BY$6,INDEX('Combined B-Piece P&amp;I CF'!$BN:$CN,0,MATCH($B125,'Combined B-Piece P&amp;I CF'!$BN$7:$CN$7,0)))</f>
        <v>0</v>
      </c>
      <c r="BZ125" s="100">
        <f>SUMIF('Combined B-Piece P&amp;I CF'!$A:$A,BZ$6,INDEX('Combined B-Piece P&amp;I CF'!$BN:$CN,0,MATCH($B125,'Combined B-Piece P&amp;I CF'!$BN$7:$CN$7,0)))</f>
        <v>0</v>
      </c>
      <c r="CA125" s="100">
        <f>SUMIF('Combined B-Piece P&amp;I CF'!$A:$A,CA$6,INDEX('Combined B-Piece P&amp;I CF'!$BN:$CN,0,MATCH($B125,'Combined B-Piece P&amp;I CF'!$BN$7:$CN$7,0)))</f>
        <v>0</v>
      </c>
      <c r="CB125" s="100">
        <f>SUMIF('Combined B-Piece P&amp;I CF'!$A:$A,CB$6,INDEX('Combined B-Piece P&amp;I CF'!$BN:$CN,0,MATCH($B125,'Combined B-Piece P&amp;I CF'!$BN$7:$CN$7,0)))</f>
        <v>0</v>
      </c>
      <c r="CC125" s="100">
        <f>SUMIF('Combined B-Piece P&amp;I CF'!$A:$A,CC$6,INDEX('Combined B-Piece P&amp;I CF'!$BN:$CN,0,MATCH($B125,'Combined B-Piece P&amp;I CF'!$BN$7:$CN$7,0)))</f>
        <v>0</v>
      </c>
      <c r="CD125" s="100">
        <f>SUMIF('Combined B-Piece P&amp;I CF'!$A:$A,CD$6,INDEX('Combined B-Piece P&amp;I CF'!$BN:$CN,0,MATCH($B125,'Combined B-Piece P&amp;I CF'!$BN$7:$CN$7,0)))</f>
        <v>0</v>
      </c>
      <c r="CE125" s="100">
        <f>SUMIF('Combined B-Piece P&amp;I CF'!$A:$A,CE$6,INDEX('Combined B-Piece P&amp;I CF'!$BN:$CN,0,MATCH($B125,'Combined B-Piece P&amp;I CF'!$BN$7:$CN$7,0)))</f>
        <v>0</v>
      </c>
      <c r="CF125" s="100">
        <f>SUMIF('Combined B-Piece P&amp;I CF'!$A:$A,CF$6,INDEX('Combined B-Piece P&amp;I CF'!$BN:$CN,0,MATCH($B125,'Combined B-Piece P&amp;I CF'!$BN$7:$CN$7,0)))</f>
        <v>0</v>
      </c>
      <c r="CG125" s="100">
        <f>SUMIF('Combined B-Piece P&amp;I CF'!$A:$A,CG$6,INDEX('Combined B-Piece P&amp;I CF'!$BN:$CN,0,MATCH($B125,'Combined B-Piece P&amp;I CF'!$BN$7:$CN$7,0)))</f>
        <v>0</v>
      </c>
      <c r="CH125" s="100">
        <f>SUMIF('Combined B-Piece P&amp;I CF'!$A:$A,CH$6,INDEX('Combined B-Piece P&amp;I CF'!$BN:$CN,0,MATCH($B125,'Combined B-Piece P&amp;I CF'!$BN$7:$CN$7,0)))</f>
        <v>0</v>
      </c>
      <c r="CI125" s="100">
        <f>SUMIF('Combined B-Piece P&amp;I CF'!$A:$A,CI$6,INDEX('Combined B-Piece P&amp;I CF'!$BN:$CN,0,MATCH($B125,'Combined B-Piece P&amp;I CF'!$BN$7:$CN$7,0)))</f>
        <v>887.8</v>
      </c>
      <c r="CJ125" s="100">
        <f>SUMIF('Combined B-Piece P&amp;I CF'!$A:$A,CJ$6,INDEX('Combined B-Piece P&amp;I CF'!$BN:$CN,0,MATCH($B125,'Combined B-Piece P&amp;I CF'!$BN$7:$CN$7,0)))</f>
        <v>0</v>
      </c>
      <c r="CK125" s="100">
        <f>SUMIF('Combined B-Piece P&amp;I CF'!$A:$A,CK$6,INDEX('Combined B-Piece P&amp;I CF'!$BN:$CN,0,MATCH($B125,'Combined B-Piece P&amp;I CF'!$BN$7:$CN$7,0)))</f>
        <v>0</v>
      </c>
      <c r="CL125" s="100">
        <f>SUMIF('Combined B-Piece P&amp;I CF'!$A:$A,CL$6,INDEX('Combined B-Piece P&amp;I CF'!$BN:$CN,0,MATCH($B125,'Combined B-Piece P&amp;I CF'!$BN$7:$CN$7,0)))</f>
        <v>0</v>
      </c>
      <c r="CM125" s="100">
        <f>SUMIF('Combined B-Piece P&amp;I CF'!$A:$A,CM$6,INDEX('Combined B-Piece P&amp;I CF'!$BN:$CN,0,MATCH($B125,'Combined B-Piece P&amp;I CF'!$BN$7:$CN$7,0)))</f>
        <v>0</v>
      </c>
      <c r="CN125" s="100">
        <f>SUMIF('Combined B-Piece P&amp;I CF'!$A:$A,CN$6,INDEX('Combined B-Piece P&amp;I CF'!$BN:$CN,0,MATCH($B125,'Combined B-Piece P&amp;I CF'!$BN$7:$CN$7,0)))</f>
        <v>0</v>
      </c>
      <c r="CO125" s="100">
        <f>SUMIF('Combined B-Piece P&amp;I CF'!$A:$A,CO$6,INDEX('Combined B-Piece P&amp;I CF'!$BN:$CN,0,MATCH($B125,'Combined B-Piece P&amp;I CF'!$BN$7:$CN$7,0)))</f>
        <v>0</v>
      </c>
      <c r="CP125" s="100">
        <f>SUMIF('Combined B-Piece P&amp;I CF'!$A:$A,CP$6,INDEX('Combined B-Piece P&amp;I CF'!$BN:$CN,0,MATCH($B125,'Combined B-Piece P&amp;I CF'!$BN$7:$CN$7,0)))</f>
        <v>0</v>
      </c>
      <c r="CQ125" s="100">
        <f>SUMIF('Combined B-Piece P&amp;I CF'!$A:$A,CQ$6,INDEX('Combined B-Piece P&amp;I CF'!$BN:$CN,0,MATCH($B125,'Combined B-Piece P&amp;I CF'!$BN$7:$CN$7,0)))</f>
        <v>0</v>
      </c>
      <c r="CR125" s="100">
        <f>SUMIF('Combined B-Piece P&amp;I CF'!$A:$A,CR$6,INDEX('Combined B-Piece P&amp;I CF'!$BN:$CN,0,MATCH($B125,'Combined B-Piece P&amp;I CF'!$BN$7:$CN$7,0)))</f>
        <v>0</v>
      </c>
      <c r="CS125" s="100">
        <f>SUMIF('Combined B-Piece P&amp;I CF'!$A:$A,CS$6,INDEX('Combined B-Piece P&amp;I CF'!$BN:$CN,0,MATCH($B125,'Combined B-Piece P&amp;I CF'!$BN$7:$CN$7,0)))</f>
        <v>0</v>
      </c>
      <c r="CT125" s="100">
        <f>SUMIF('Combined B-Piece P&amp;I CF'!$A:$A,CT$6,INDEX('Combined B-Piece P&amp;I CF'!$BN:$CN,0,MATCH($B125,'Combined B-Piece P&amp;I CF'!$BN$7:$CN$7,0)))</f>
        <v>0</v>
      </c>
      <c r="CU125" s="100">
        <f>SUMIF('Combined B-Piece P&amp;I CF'!$A:$A,CU$6,INDEX('Combined B-Piece P&amp;I CF'!$BN:$CN,0,MATCH($B125,'Combined B-Piece P&amp;I CF'!$BN$7:$CN$7,0)))</f>
        <v>0</v>
      </c>
      <c r="CV125" s="100">
        <f>SUMIF('Combined B-Piece P&amp;I CF'!$A:$A,CV$6,INDEX('Combined B-Piece P&amp;I CF'!$BN:$CN,0,MATCH($B125,'Combined B-Piece P&amp;I CF'!$BN$7:$CN$7,0)))</f>
        <v>0</v>
      </c>
      <c r="CW125" s="100">
        <f>SUMIF('Combined B-Piece P&amp;I CF'!$A:$A,CW$6,INDEX('Combined B-Piece P&amp;I CF'!$BN:$CN,0,MATCH($B125,'Combined B-Piece P&amp;I CF'!$BN$7:$CN$7,0)))</f>
        <v>0</v>
      </c>
      <c r="CX125" s="100">
        <f>SUMIF('Combined B-Piece P&amp;I CF'!$A:$A,CX$6,INDEX('Combined B-Piece P&amp;I CF'!$BN:$CN,0,MATCH($B125,'Combined B-Piece P&amp;I CF'!$BN$7:$CN$7,0)))</f>
        <v>0</v>
      </c>
      <c r="CY125" s="100">
        <f>SUMIF('Combined B-Piece P&amp;I CF'!$A:$A,CY$6,INDEX('Combined B-Piece P&amp;I CF'!$BN:$CN,0,MATCH($B125,'Combined B-Piece P&amp;I CF'!$BN$7:$CN$7,0)))</f>
        <v>0</v>
      </c>
      <c r="CZ125" s="100">
        <f>SUMIF('Combined B-Piece P&amp;I CF'!$A:$A,CZ$6,INDEX('Combined B-Piece P&amp;I CF'!$BN:$CN,0,MATCH($B125,'Combined B-Piece P&amp;I CF'!$BN$7:$CN$7,0)))</f>
        <v>0</v>
      </c>
      <c r="DA125" s="100">
        <f>SUMIF('Combined B-Piece P&amp;I CF'!$A:$A,DA$6,INDEX('Combined B-Piece P&amp;I CF'!$BN:$CN,0,MATCH($B125,'Combined B-Piece P&amp;I CF'!$BN$7:$CN$7,0)))</f>
        <v>0</v>
      </c>
      <c r="DB125" s="100">
        <f>SUMIF('Combined B-Piece P&amp;I CF'!$A:$A,DB$6,INDEX('Combined B-Piece P&amp;I CF'!$BN:$CN,0,MATCH($B125,'Combined B-Piece P&amp;I CF'!$BN$7:$CN$7,0)))</f>
        <v>0</v>
      </c>
      <c r="DC125" s="100">
        <f>SUMIF('Combined B-Piece P&amp;I CF'!$A:$A,DC$6,INDEX('Combined B-Piece P&amp;I CF'!$BN:$CN,0,MATCH($B125,'Combined B-Piece P&amp;I CF'!$BN$7:$CN$7,0)))</f>
        <v>0</v>
      </c>
      <c r="DD125" s="100">
        <f>SUMIF('Combined B-Piece P&amp;I CF'!$A:$A,DD$6,INDEX('Combined B-Piece P&amp;I CF'!$BN:$CN,0,MATCH($B125,'Combined B-Piece P&amp;I CF'!$BN$7:$CN$7,0)))</f>
        <v>0</v>
      </c>
      <c r="DE125" s="100">
        <f>SUMIF('Combined B-Piece P&amp;I CF'!$A:$A,DE$6,INDEX('Combined B-Piece P&amp;I CF'!$BN:$CN,0,MATCH($B125,'Combined B-Piece P&amp;I CF'!$BN$7:$CN$7,0)))</f>
        <v>0</v>
      </c>
      <c r="DF125" s="100">
        <f>SUMIF('Combined B-Piece P&amp;I CF'!$A:$A,DF$6,INDEX('Combined B-Piece P&amp;I CF'!$BN:$CN,0,MATCH($B125,'Combined B-Piece P&amp;I CF'!$BN$7:$CN$7,0)))</f>
        <v>0</v>
      </c>
      <c r="DG125" s="100">
        <f>SUMIF('Combined B-Piece P&amp;I CF'!$A:$A,DG$6,INDEX('Combined B-Piece P&amp;I CF'!$BN:$CN,0,MATCH($B125,'Combined B-Piece P&amp;I CF'!$BN$7:$CN$7,0)))</f>
        <v>0</v>
      </c>
      <c r="DH125" s="100">
        <f>SUMIF('Combined B-Piece P&amp;I CF'!$A:$A,DH$6,INDEX('Combined B-Piece P&amp;I CF'!$BN:$CN,0,MATCH($B125,'Combined B-Piece P&amp;I CF'!$BN$7:$CN$7,0)))</f>
        <v>0</v>
      </c>
      <c r="DI125" s="100">
        <f>SUMIF('Combined B-Piece P&amp;I CF'!$A:$A,DI$6,INDEX('Combined B-Piece P&amp;I CF'!$BN:$CN,0,MATCH($B125,'Combined B-Piece P&amp;I CF'!$BN$7:$CN$7,0)))</f>
        <v>0</v>
      </c>
      <c r="DJ125" s="100">
        <f>SUMIF('Combined B-Piece P&amp;I CF'!$A:$A,DJ$6,INDEX('Combined B-Piece P&amp;I CF'!$BN:$CN,0,MATCH($B125,'Combined B-Piece P&amp;I CF'!$BN$7:$CN$7,0)))</f>
        <v>0</v>
      </c>
      <c r="DK125" s="100">
        <f>SUMIF('Combined B-Piece P&amp;I CF'!$A:$A,DK$6,INDEX('Combined B-Piece P&amp;I CF'!$BN:$CN,0,MATCH($B125,'Combined B-Piece P&amp;I CF'!$BN$7:$CN$7,0)))</f>
        <v>0</v>
      </c>
      <c r="DL125" s="100">
        <f>SUMIF('Combined B-Piece P&amp;I CF'!$A:$A,DL$6,INDEX('Combined B-Piece P&amp;I CF'!$BN:$CN,0,MATCH($B125,'Combined B-Piece P&amp;I CF'!$BN$7:$CN$7,0)))</f>
        <v>0</v>
      </c>
      <c r="DM125" s="100">
        <f>SUMIF('Combined B-Piece P&amp;I CF'!$A:$A,DM$6,INDEX('Combined B-Piece P&amp;I CF'!$BN:$CN,0,MATCH($B125,'Combined B-Piece P&amp;I CF'!$BN$7:$CN$7,0)))</f>
        <v>0</v>
      </c>
      <c r="DN125" s="100">
        <f>SUMIF('Combined B-Piece P&amp;I CF'!$A:$A,DN$6,INDEX('Combined B-Piece P&amp;I CF'!$BN:$CN,0,MATCH($B125,'Combined B-Piece P&amp;I CF'!$BN$7:$CN$7,0)))</f>
        <v>0</v>
      </c>
      <c r="DO125" s="100">
        <f>SUMIF('Combined B-Piece P&amp;I CF'!$A:$A,DO$6,INDEX('Combined B-Piece P&amp;I CF'!$BN:$CN,0,MATCH($B125,'Combined B-Piece P&amp;I CF'!$BN$7:$CN$7,0)))</f>
        <v>0</v>
      </c>
      <c r="DP125" s="100">
        <f>SUMIF('Combined B-Piece P&amp;I CF'!$A:$A,DP$6,INDEX('Combined B-Piece P&amp;I CF'!$BN:$CN,0,MATCH($B125,'Combined B-Piece P&amp;I CF'!$BN$7:$CN$7,0)))</f>
        <v>0</v>
      </c>
      <c r="DQ125" s="100">
        <f>SUMIF('Combined B-Piece P&amp;I CF'!$A:$A,DQ$6,INDEX('Combined B-Piece P&amp;I CF'!$BN:$CN,0,MATCH($B125,'Combined B-Piece P&amp;I CF'!$BN$7:$CN$7,0)))</f>
        <v>0</v>
      </c>
      <c r="DR125" s="100">
        <f>SUMIF('Combined B-Piece P&amp;I CF'!$A:$A,DR$6,INDEX('Combined B-Piece P&amp;I CF'!$BN:$CN,0,MATCH($B125,'Combined B-Piece P&amp;I CF'!$BN$7:$CN$7,0)))</f>
        <v>0</v>
      </c>
      <c r="DS125" s="100">
        <f>SUMIF('Combined B-Piece P&amp;I CF'!$A:$A,DS$6,INDEX('Combined B-Piece P&amp;I CF'!$BN:$CN,0,MATCH($B125,'Combined B-Piece P&amp;I CF'!$BN$7:$CN$7,0)))</f>
        <v>0</v>
      </c>
      <c r="DT125" s="100">
        <f>SUMIF('Combined B-Piece P&amp;I CF'!$A:$A,DT$6,INDEX('Combined B-Piece P&amp;I CF'!$BN:$CN,0,MATCH($B125,'Combined B-Piece P&amp;I CF'!$BN$7:$CN$7,0)))</f>
        <v>0</v>
      </c>
      <c r="DU125" s="100">
        <f>SUMIF('Combined B-Piece P&amp;I CF'!$A:$A,DU$6,INDEX('Combined B-Piece P&amp;I CF'!$BN:$CN,0,MATCH($B125,'Combined B-Piece P&amp;I CF'!$BN$7:$CN$7,0)))</f>
        <v>0</v>
      </c>
      <c r="DV125" s="100">
        <f>SUMIF('Combined B-Piece P&amp;I CF'!$A:$A,DV$6,INDEX('Combined B-Piece P&amp;I CF'!$BN:$CN,0,MATCH($B125,'Combined B-Piece P&amp;I CF'!$BN$7:$CN$7,0)))</f>
        <v>0</v>
      </c>
      <c r="DW125" s="100">
        <f>SUMIF('Combined B-Piece P&amp;I CF'!$A:$A,DW$6,INDEX('Combined B-Piece P&amp;I CF'!$BN:$CN,0,MATCH($B125,'Combined B-Piece P&amp;I CF'!$BN$7:$CN$7,0)))</f>
        <v>0</v>
      </c>
      <c r="DX125" s="100">
        <f>SUMIF('Combined B-Piece P&amp;I CF'!$A:$A,DX$6,INDEX('Combined B-Piece P&amp;I CF'!$BN:$CN,0,MATCH($B125,'Combined B-Piece P&amp;I CF'!$BN$7:$CN$7,0)))</f>
        <v>0</v>
      </c>
      <c r="DY125" s="100">
        <f>SUMIF('Combined B-Piece P&amp;I CF'!$A:$A,DY$6,INDEX('Combined B-Piece P&amp;I CF'!$BN:$CN,0,MATCH($B125,'Combined B-Piece P&amp;I CF'!$BN$7:$CN$7,0)))</f>
        <v>0</v>
      </c>
      <c r="DZ125" s="100">
        <f>SUMIF('Combined B-Piece P&amp;I CF'!$A:$A,DZ$6,INDEX('Combined B-Piece P&amp;I CF'!$BN:$CN,0,MATCH($B125,'Combined B-Piece P&amp;I CF'!$BN$7:$CN$7,0)))</f>
        <v>0</v>
      </c>
      <c r="EA125" s="100">
        <f>SUMIF('Combined B-Piece P&amp;I CF'!$A:$A,EA$6,INDEX('Combined B-Piece P&amp;I CF'!$BN:$CN,0,MATCH($B125,'Combined B-Piece P&amp;I CF'!$BN$7:$CN$7,0)))</f>
        <v>10486624.999819759</v>
      </c>
      <c r="EB125" s="100">
        <f>SUMIF('Combined B-Piece P&amp;I CF'!$A:$A,EB$6,INDEX('Combined B-Piece P&amp;I CF'!$BN:$CN,0,MATCH($B125,'Combined B-Piece P&amp;I CF'!$BN$7:$CN$7,0)))</f>
        <v>0</v>
      </c>
      <c r="EC125" s="100">
        <f>SUMIF('Combined B-Piece P&amp;I CF'!$A:$A,EC$6,INDEX('Combined B-Piece P&amp;I CF'!$BN:$CN,0,MATCH($B125,'Combined B-Piece P&amp;I CF'!$BN$7:$CN$7,0)))</f>
        <v>0</v>
      </c>
      <c r="ED125" s="100">
        <f>SUMIF('Combined B-Piece P&amp;I CF'!$A:$A,ED$6,INDEX('Combined B-Piece P&amp;I CF'!$BN:$CN,0,MATCH($B125,'Combined B-Piece P&amp;I CF'!$BN$7:$CN$7,0)))</f>
        <v>0</v>
      </c>
      <c r="EE125" s="100">
        <f>SUMIF('Combined B-Piece P&amp;I CF'!$A:$A,EE$6,INDEX('Combined B-Piece P&amp;I CF'!$BN:$CN,0,MATCH($B125,'Combined B-Piece P&amp;I CF'!$BN$7:$CN$7,0)))</f>
        <v>0</v>
      </c>
      <c r="EF125" s="100">
        <f>SUMIF('Combined B-Piece P&amp;I CF'!$A:$A,EF$6,INDEX('Combined B-Piece P&amp;I CF'!$BN:$CN,0,MATCH($B125,'Combined B-Piece P&amp;I CF'!$BN$7:$CN$7,0)))</f>
        <v>0</v>
      </c>
      <c r="EG125" s="100">
        <f>SUMIF('Combined B-Piece P&amp;I CF'!$A:$A,EG$6,INDEX('Combined B-Piece P&amp;I CF'!$BN:$CN,0,MATCH($B125,'Combined B-Piece P&amp;I CF'!$BN$7:$CN$7,0)))</f>
        <v>0</v>
      </c>
      <c r="EH125" s="100">
        <f>SUMIF('Combined B-Piece P&amp;I CF'!$A:$A,EH$6,INDEX('Combined B-Piece P&amp;I CF'!$BN:$CN,0,MATCH($B125,'Combined B-Piece P&amp;I CF'!$BN$7:$CN$7,0)))</f>
        <v>0</v>
      </c>
      <c r="EI125" s="100">
        <f>SUMIF('Combined B-Piece P&amp;I CF'!$A:$A,EI$6,INDEX('Combined B-Piece P&amp;I CF'!$BN:$CN,0,MATCH($B125,'Combined B-Piece P&amp;I CF'!$BN$7:$CN$7,0)))</f>
        <v>0</v>
      </c>
      <c r="EJ125" s="100">
        <f>SUMIF('Combined B-Piece P&amp;I CF'!$A:$A,EJ$6,INDEX('Combined B-Piece P&amp;I CF'!$BN:$CN,0,MATCH($B125,'Combined B-Piece P&amp;I CF'!$BN$7:$CN$7,0)))</f>
        <v>0</v>
      </c>
      <c r="EK125" s="100">
        <f>SUMIF('Combined B-Piece P&amp;I CF'!$A:$A,EK$6,INDEX('Combined B-Piece P&amp;I CF'!$BN:$CN,0,MATCH($B125,'Combined B-Piece P&amp;I CF'!$BN$7:$CN$7,0)))</f>
        <v>0</v>
      </c>
      <c r="EL125" s="100">
        <f>SUMIF('Combined B-Piece P&amp;I CF'!$A:$A,EL$6,INDEX('Combined B-Piece P&amp;I CF'!$BN:$CN,0,MATCH($B125,'Combined B-Piece P&amp;I CF'!$BN$7:$CN$7,0)))</f>
        <v>627314.28382788599</v>
      </c>
      <c r="EM125" s="100">
        <f>SUMIF('Combined B-Piece P&amp;I CF'!$A:$A,EM$6,INDEX('Combined B-Piece P&amp;I CF'!$BN:$CN,0,MATCH($B125,'Combined B-Piece P&amp;I CF'!$BN$7:$CN$7,0)))</f>
        <v>0</v>
      </c>
      <c r="EN125" s="100">
        <f>SUMIF('Combined B-Piece P&amp;I CF'!$A:$A,EN$6,INDEX('Combined B-Piece P&amp;I CF'!$BN:$CN,0,MATCH($B125,'Combined B-Piece P&amp;I CF'!$BN$7:$CN$7,0)))</f>
        <v>0</v>
      </c>
      <c r="EO125" s="100">
        <f>SUMIF('Combined B-Piece P&amp;I CF'!$A:$A,EO$6,INDEX('Combined B-Piece P&amp;I CF'!$BN:$CN,0,MATCH($B125,'Combined B-Piece P&amp;I CF'!$BN$7:$CN$7,0)))</f>
        <v>0</v>
      </c>
      <c r="EP125" s="100">
        <f>SUMIF('Combined B-Piece P&amp;I CF'!$A:$A,EP$6,INDEX('Combined B-Piece P&amp;I CF'!$BN:$CN,0,MATCH($B125,'Combined B-Piece P&amp;I CF'!$BN$7:$CN$7,0)))</f>
        <v>0</v>
      </c>
      <c r="EQ125" s="100">
        <f>SUMIF('Combined B-Piece P&amp;I CF'!$A:$A,EQ$6,INDEX('Combined B-Piece P&amp;I CF'!$BN:$CN,0,MATCH($B125,'Combined B-Piece P&amp;I CF'!$BN$7:$CN$7,0)))</f>
        <v>0</v>
      </c>
      <c r="ER125" s="100">
        <f>SUMIF('Combined B-Piece P&amp;I CF'!$A:$A,ER$6,INDEX('Combined B-Piece P&amp;I CF'!$BN:$CN,0,MATCH($B125,'Combined B-Piece P&amp;I CF'!$BN$7:$CN$7,0)))</f>
        <v>0</v>
      </c>
      <c r="ES125" s="100">
        <f>SUMIF('Combined B-Piece P&amp;I CF'!$A:$A,ES$6,INDEX('Combined B-Piece P&amp;I CF'!$BN:$CN,0,MATCH($B125,'Combined B-Piece P&amp;I CF'!$BN$7:$CN$7,0)))</f>
        <v>0</v>
      </c>
      <c r="ET125" s="100">
        <f>SUMIF('Combined B-Piece P&amp;I CF'!$A:$A,ET$6,INDEX('Combined B-Piece P&amp;I CF'!$BN:$CN,0,MATCH($B125,'Combined B-Piece P&amp;I CF'!$BN$7:$CN$7,0)))</f>
        <v>0</v>
      </c>
      <c r="EU125" s="100">
        <f>SUMIF('Combined B-Piece P&amp;I CF'!$A:$A,EU$6,INDEX('Combined B-Piece P&amp;I CF'!$BN:$CN,0,MATCH($B125,'Combined B-Piece P&amp;I CF'!$BN$7:$CN$7,0)))</f>
        <v>0</v>
      </c>
      <c r="EV125" s="100">
        <f>SUMIF('Combined B-Piece P&amp;I CF'!$A:$A,EV$6,INDEX('Combined B-Piece P&amp;I CF'!$BN:$CN,0,MATCH($B125,'Combined B-Piece P&amp;I CF'!$BN$7:$CN$7,0)))</f>
        <v>0</v>
      </c>
      <c r="EW125" s="100">
        <f>SUMIF('Combined B-Piece P&amp;I CF'!$A:$A,EW$6,INDEX('Combined B-Piece P&amp;I CF'!$BN:$CN,0,MATCH($B125,'Combined B-Piece P&amp;I CF'!$BN$7:$CN$7,0)))</f>
        <v>0</v>
      </c>
      <c r="EX125" s="100">
        <f>SUMIF('Combined B-Piece P&amp;I CF'!$A:$A,EX$6,INDEX('Combined B-Piece P&amp;I CF'!$BN:$CN,0,MATCH($B125,'Combined B-Piece P&amp;I CF'!$BN$7:$CN$7,0)))</f>
        <v>0</v>
      </c>
      <c r="EY125" s="100">
        <f>SUMIF('Combined B-Piece P&amp;I CF'!$A:$A,EY$6,INDEX('Combined B-Piece P&amp;I CF'!$BN:$CN,0,MATCH($B125,'Combined B-Piece P&amp;I CF'!$BN$7:$CN$7,0)))</f>
        <v>0</v>
      </c>
      <c r="EZ125" s="100">
        <f>SUMIF('Combined B-Piece P&amp;I CF'!$A:$A,EZ$6,INDEX('Combined B-Piece P&amp;I CF'!$BN:$CN,0,MATCH($B125,'Combined B-Piece P&amp;I CF'!$BN$7:$CN$7,0)))</f>
        <v>26128130.246768981</v>
      </c>
      <c r="FA125" s="100">
        <f>SUMIF('Combined B-Piece P&amp;I CF'!$A:$A,FA$6,INDEX('Combined B-Piece P&amp;I CF'!$BN:$CN,0,MATCH($B125,'Combined B-Piece P&amp;I CF'!$BN$7:$CN$7,0)))</f>
        <v>107304.99999815199</v>
      </c>
      <c r="FB125" s="100">
        <f>SUMIF('Combined B-Piece P&amp;I CF'!$A:$A,FB$6,INDEX('Combined B-Piece P&amp;I CF'!$BN:$CN,0,MATCH($B125,'Combined B-Piece P&amp;I CF'!$BN$7:$CN$7,0)))</f>
        <v>49666.919943303001</v>
      </c>
      <c r="FC125" s="100">
        <f>SUMIF('Combined B-Piece P&amp;I CF'!$A:$A,FC$6,INDEX('Combined B-Piece P&amp;I CF'!$BN:$CN,0,MATCH($B125,'Combined B-Piece P&amp;I CF'!$BN$7:$CN$7,0)))</f>
        <v>0</v>
      </c>
      <c r="FD125" s="100">
        <f>SUMIF('Combined B-Piece P&amp;I CF'!$A:$A,FD$6,INDEX('Combined B-Piece P&amp;I CF'!$BN:$CN,0,MATCH($B125,'Combined B-Piece P&amp;I CF'!$BN$7:$CN$7,0)))</f>
        <v>0</v>
      </c>
      <c r="FE125" s="100">
        <f>SUMIF('Combined B-Piece P&amp;I CF'!$A:$A,FE$6,INDEX('Combined B-Piece P&amp;I CF'!$BN:$CN,0,MATCH($B125,'Combined B-Piece P&amp;I CF'!$BN$7:$CN$7,0)))</f>
        <v>0</v>
      </c>
      <c r="FF125" s="100">
        <f>SUMIF('Combined B-Piece P&amp;I CF'!$A:$A,FF$6,INDEX('Combined B-Piece P&amp;I CF'!$BN:$CN,0,MATCH($B125,'Combined B-Piece P&amp;I CF'!$BN$7:$CN$7,0)))</f>
        <v>10575989.74706292</v>
      </c>
      <c r="FG125" s="100">
        <f>SUMIF('Combined B-Piece P&amp;I CF'!$A:$A,FG$6,INDEX('Combined B-Piece P&amp;I CF'!$BN:$CN,0,MATCH($B125,'Combined B-Piece P&amp;I CF'!$BN$7:$CN$7,0)))</f>
        <v>0</v>
      </c>
      <c r="FH125" s="100">
        <f>SUMIF('Combined B-Piece P&amp;I CF'!$A:$A,FH$6,INDEX('Combined B-Piece P&amp;I CF'!$BN:$CN,0,MATCH($B125,'Combined B-Piece P&amp;I CF'!$BN$7:$CN$7,0)))</f>
        <v>0</v>
      </c>
      <c r="FI125" s="100">
        <f>SUMIF('Combined B-Piece P&amp;I CF'!$A:$A,FI$6,INDEX('Combined B-Piece P&amp;I CF'!$BN:$CN,0,MATCH($B125,'Combined B-Piece P&amp;I CF'!$BN$7:$CN$7,0)))</f>
        <v>0</v>
      </c>
      <c r="FJ125" s="100">
        <f>SUMIF('Combined B-Piece P&amp;I CF'!$A:$A,FJ$6,INDEX('Combined B-Piece P&amp;I CF'!$BN:$CN,0,MATCH($B125,'Combined B-Piece P&amp;I CF'!$BN$7:$CN$7,0)))</f>
        <v>0</v>
      </c>
      <c r="FK125" s="100">
        <f>SUMIF('Combined B-Piece P&amp;I CF'!$A:$A,FK$6,INDEX('Combined B-Piece P&amp;I CF'!$BN:$CN,0,MATCH($B125,'Combined B-Piece P&amp;I CF'!$BN$7:$CN$7,0)))</f>
        <v>0</v>
      </c>
      <c r="FL125" s="100">
        <f>SUMIF('Combined B-Piece P&amp;I CF'!$A:$A,FL$6,INDEX('Combined B-Piece P&amp;I CF'!$BN:$CN,0,MATCH($B125,'Combined B-Piece P&amp;I CF'!$BN$7:$CN$7,0)))</f>
        <v>0</v>
      </c>
      <c r="FM125" s="100">
        <f>SUMIF('Combined B-Piece P&amp;I CF'!$A:$A,FM$6,INDEX('Combined B-Piece P&amp;I CF'!$BN:$CN,0,MATCH($B125,'Combined B-Piece P&amp;I CF'!$BN$7:$CN$7,0)))</f>
        <v>0</v>
      </c>
      <c r="FN125" s="100">
        <f>SUMIF('Combined B-Piece P&amp;I CF'!$A:$A,FN$6,INDEX('Combined B-Piece P&amp;I CF'!$BN:$CN,0,MATCH($B125,'Combined B-Piece P&amp;I CF'!$BN$7:$CN$7,0)))</f>
        <v>0</v>
      </c>
      <c r="FO125" s="100">
        <f>SUMIF('Combined B-Piece P&amp;I CF'!$A:$A,FO$6,INDEX('Combined B-Piece P&amp;I CF'!$BN:$CN,0,MATCH($B125,'Combined B-Piece P&amp;I CF'!$BN$7:$CN$7,0)))</f>
        <v>0</v>
      </c>
      <c r="FP125" s="100">
        <f>SUMIF('Combined B-Piece P&amp;I CF'!$A:$A,FP$6,INDEX('Combined B-Piece P&amp;I CF'!$BN:$CN,0,MATCH($B125,'Combined B-Piece P&amp;I CF'!$BN$7:$CN$7,0)))</f>
        <v>0</v>
      </c>
      <c r="FQ125" s="100">
        <f>SUMIF('Combined B-Piece P&amp;I CF'!$A:$A,FQ$6,INDEX('Combined B-Piece P&amp;I CF'!$BN:$CN,0,MATCH($B125,'Combined B-Piece P&amp;I CF'!$BN$7:$CN$7,0)))</f>
        <v>0</v>
      </c>
      <c r="FR125" s="100">
        <f>SUMIF('Combined B-Piece P&amp;I CF'!$A:$A,FR$6,INDEX('Combined B-Piece P&amp;I CF'!$BN:$CN,0,MATCH($B125,'Combined B-Piece P&amp;I CF'!$BN$7:$CN$7,0)))</f>
        <v>0</v>
      </c>
      <c r="FS125" s="100">
        <f>SUMIF('Combined B-Piece P&amp;I CF'!$A:$A,FS$6,INDEX('Combined B-Piece P&amp;I CF'!$BN:$CN,0,MATCH($B125,'Combined B-Piece P&amp;I CF'!$BN$7:$CN$7,0)))</f>
        <v>0</v>
      </c>
      <c r="FT125" s="100">
        <f>SUMIF('Combined B-Piece P&amp;I CF'!$A:$A,FT$6,INDEX('Combined B-Piece P&amp;I CF'!$BN:$CN,0,MATCH($B125,'Combined B-Piece P&amp;I CF'!$BN$7:$CN$7,0)))</f>
        <v>0</v>
      </c>
      <c r="FU125" s="100">
        <f>SUMIF('Combined B-Piece P&amp;I CF'!$A:$A,FU$6,INDEX('Combined B-Piece P&amp;I CF'!$BN:$CN,0,MATCH($B125,'Combined B-Piece P&amp;I CF'!$BN$7:$CN$7,0)))</f>
        <v>0</v>
      </c>
      <c r="FV125" s="100">
        <f>SUMIF('Combined B-Piece P&amp;I CF'!$A:$A,FV$6,INDEX('Combined B-Piece P&amp;I CF'!$BN:$CN,0,MATCH($B125,'Combined B-Piece P&amp;I CF'!$BN$7:$CN$7,0)))</f>
        <v>0</v>
      </c>
      <c r="FW125" s="100">
        <f>SUMIF('Combined B-Piece P&amp;I CF'!$A:$A,FW$6,INDEX('Combined B-Piece P&amp;I CF'!$BN:$CN,0,MATCH($B125,'Combined B-Piece P&amp;I CF'!$BN$7:$CN$7,0)))</f>
        <v>0</v>
      </c>
      <c r="FX125" s="100">
        <f>SUMIF('Combined B-Piece P&amp;I CF'!$A:$A,FX$6,INDEX('Combined B-Piece P&amp;I CF'!$BN:$CN,0,MATCH($B125,'Combined B-Piece P&amp;I CF'!$BN$7:$CN$7,0)))</f>
        <v>0</v>
      </c>
      <c r="FY125" s="100">
        <f>SUMIF('Combined B-Piece P&amp;I CF'!$A:$A,FY$6,INDEX('Combined B-Piece P&amp;I CF'!$BN:$CN,0,MATCH($B125,'Combined B-Piece P&amp;I CF'!$BN$7:$CN$7,0)))</f>
        <v>0</v>
      </c>
      <c r="FZ125" s="100">
        <f>SUMIF('Combined B-Piece P&amp;I CF'!$A:$A,FZ$6,INDEX('Combined B-Piece P&amp;I CF'!$BN:$CN,0,MATCH($B125,'Combined B-Piece P&amp;I CF'!$BN$7:$CN$7,0)))</f>
        <v>0</v>
      </c>
      <c r="GA125" s="100">
        <f>SUMIF('Combined B-Piece P&amp;I CF'!$A:$A,GA$6,INDEX('Combined B-Piece P&amp;I CF'!$BN:$CN,0,MATCH($B125,'Combined B-Piece P&amp;I CF'!$BN$7:$CN$7,0)))</f>
        <v>0</v>
      </c>
      <c r="GB125" s="100">
        <f>SUMIF('Combined B-Piece P&amp;I CF'!$A:$A,GB$6,INDEX('Combined B-Piece P&amp;I CF'!$BN:$CN,0,MATCH($B125,'Combined B-Piece P&amp;I CF'!$BN$7:$CN$7,0)))</f>
        <v>0</v>
      </c>
      <c r="GC125" s="100">
        <f>SUMIF('Combined B-Piece P&amp;I CF'!$A:$A,GC$6,INDEX('Combined B-Piece P&amp;I CF'!$BN:$CN,0,MATCH($B125,'Combined B-Piece P&amp;I CF'!$BN$7:$CN$7,0)))</f>
        <v>0</v>
      </c>
      <c r="GD125" s="100">
        <f>SUMIF('Combined B-Piece P&amp;I CF'!$A:$A,GD$6,INDEX('Combined B-Piece P&amp;I CF'!$BN:$CN,0,MATCH($B125,'Combined B-Piece P&amp;I CF'!$BN$7:$CN$7,0)))</f>
        <v>0</v>
      </c>
      <c r="GE125" s="100">
        <f>SUMIF('Combined B-Piece P&amp;I CF'!$A:$A,GE$6,INDEX('Combined B-Piece P&amp;I CF'!$BN:$CN,0,MATCH($B125,'Combined B-Piece P&amp;I CF'!$BN$7:$CN$7,0)))</f>
        <v>0</v>
      </c>
      <c r="GF125" s="100">
        <f>SUMIF('Combined B-Piece P&amp;I CF'!$A:$A,GF$6,INDEX('Combined B-Piece P&amp;I CF'!$BN:$CN,0,MATCH($B125,'Combined B-Piece P&amp;I CF'!$BN$7:$CN$7,0)))</f>
        <v>0</v>
      </c>
      <c r="GG125" s="100">
        <f>SUMIF('Combined B-Piece P&amp;I CF'!$A:$A,GG$6,INDEX('Combined B-Piece P&amp;I CF'!$BN:$CN,0,MATCH($B125,'Combined B-Piece P&amp;I CF'!$BN$7:$CN$7,0)))</f>
        <v>0</v>
      </c>
      <c r="GH125" s="100">
        <f>SUMIF('Combined B-Piece P&amp;I CF'!$A:$A,GH$6,INDEX('Combined B-Piece P&amp;I CF'!$BN:$CN,0,MATCH($B125,'Combined B-Piece P&amp;I CF'!$BN$7:$CN$7,0)))</f>
        <v>0</v>
      </c>
      <c r="GI125" s="100">
        <f>SUMIF('Combined B-Piece P&amp;I CF'!$A:$A,GI$6,INDEX('Combined B-Piece P&amp;I CF'!$BN:$CN,0,MATCH($B125,'Combined B-Piece P&amp;I CF'!$BN$7:$CN$7,0)))</f>
        <v>0</v>
      </c>
      <c r="GJ125" s="100">
        <f>SUMIF('Combined B-Piece P&amp;I CF'!$A:$A,GJ$6,INDEX('Combined B-Piece P&amp;I CF'!$BN:$CN,0,MATCH($B125,'Combined B-Piece P&amp;I CF'!$BN$7:$CN$7,0)))</f>
        <v>0</v>
      </c>
      <c r="GK125" s="100">
        <f>SUMIF('Combined B-Piece P&amp;I CF'!$A:$A,GK$6,INDEX('Combined B-Piece P&amp;I CF'!$BN:$CN,0,MATCH($B125,'Combined B-Piece P&amp;I CF'!$BN$7:$CN$7,0)))</f>
        <v>0</v>
      </c>
      <c r="GL125" s="100">
        <f>SUMIF('Combined B-Piece P&amp;I CF'!$A:$A,GL$6,INDEX('Combined B-Piece P&amp;I CF'!$BN:$CN,0,MATCH($B125,'Combined B-Piece P&amp;I CF'!$BN$7:$CN$7,0)))</f>
        <v>0</v>
      </c>
      <c r="GM125" s="100">
        <f>SUMIF('Combined B-Piece P&amp;I CF'!$A:$A,GM$6,INDEX('Combined B-Piece P&amp;I CF'!$BN:$CN,0,MATCH($B125,'Combined B-Piece P&amp;I CF'!$BN$7:$CN$7,0)))</f>
        <v>0</v>
      </c>
      <c r="GN125" s="100">
        <f>SUMIF('Combined B-Piece P&amp;I CF'!$A:$A,GN$6,INDEX('Combined B-Piece P&amp;I CF'!$BN:$CN,0,MATCH($B125,'Combined B-Piece P&amp;I CF'!$BN$7:$CN$7,0)))</f>
        <v>0</v>
      </c>
      <c r="GO125" s="100">
        <f>SUMIF('Combined B-Piece P&amp;I CF'!$A:$A,GO$6,INDEX('Combined B-Piece P&amp;I CF'!$BN:$CN,0,MATCH($B125,'Combined B-Piece P&amp;I CF'!$BN$7:$CN$7,0)))</f>
        <v>0</v>
      </c>
      <c r="GP125" s="100">
        <f>SUMIF('Combined B-Piece P&amp;I CF'!$A:$A,GP$6,INDEX('Combined B-Piece P&amp;I CF'!$BN:$CN,0,MATCH($B125,'Combined B-Piece P&amp;I CF'!$BN$7:$CN$7,0)))</f>
        <v>0</v>
      </c>
      <c r="GQ125" s="100">
        <f>SUMIF('Combined B-Piece P&amp;I CF'!$A:$A,GQ$6,INDEX('Combined B-Piece P&amp;I CF'!$BN:$CN,0,MATCH($B125,'Combined B-Piece P&amp;I CF'!$BN$7:$CN$7,0)))</f>
        <v>0</v>
      </c>
      <c r="GR125" s="100">
        <f>SUMIF('Combined B-Piece P&amp;I CF'!$A:$A,GR$6,INDEX('Combined B-Piece P&amp;I CF'!$BN:$CN,0,MATCH($B125,'Combined B-Piece P&amp;I CF'!$BN$7:$CN$7,0)))</f>
        <v>0</v>
      </c>
      <c r="GS125" s="100">
        <f>SUMIF('Combined B-Piece P&amp;I CF'!$A:$A,GS$6,INDEX('Combined B-Piece P&amp;I CF'!$BN:$CN,0,MATCH($B125,'Combined B-Piece P&amp;I CF'!$BN$7:$CN$7,0)))</f>
        <v>0</v>
      </c>
      <c r="GU125" s="85">
        <f t="shared" ref="GU125:HJ131" si="217">SUMIFS($K125:$GS125,$K$5:$GS$5,GU$6)</f>
        <v>0</v>
      </c>
      <c r="GV125" s="85">
        <f t="shared" si="217"/>
        <v>0</v>
      </c>
      <c r="GW125" s="85">
        <f t="shared" si="217"/>
        <v>0</v>
      </c>
      <c r="GX125" s="85">
        <f t="shared" si="217"/>
        <v>0</v>
      </c>
      <c r="GY125" s="85">
        <f t="shared" si="217"/>
        <v>0</v>
      </c>
      <c r="GZ125" s="85">
        <f t="shared" si="217"/>
        <v>0</v>
      </c>
      <c r="HA125" s="85">
        <f t="shared" si="217"/>
        <v>887.8</v>
      </c>
      <c r="HB125" s="85">
        <f t="shared" si="217"/>
        <v>0</v>
      </c>
      <c r="HC125" s="85">
        <f t="shared" si="217"/>
        <v>0</v>
      </c>
      <c r="HD125" s="85">
        <f t="shared" si="217"/>
        <v>0</v>
      </c>
      <c r="HE125" s="85">
        <f t="shared" si="217"/>
        <v>10486624.999819759</v>
      </c>
      <c r="HF125" s="85">
        <f t="shared" si="217"/>
        <v>627314.28382788599</v>
      </c>
      <c r="HG125" s="85">
        <f t="shared" si="217"/>
        <v>36861091.913773358</v>
      </c>
      <c r="HH125" s="85">
        <f t="shared" si="217"/>
        <v>0</v>
      </c>
      <c r="HI125" s="85">
        <f t="shared" si="217"/>
        <v>0</v>
      </c>
      <c r="HJ125" s="85">
        <f t="shared" si="217"/>
        <v>0</v>
      </c>
      <c r="HK125" s="85">
        <f t="shared" si="215"/>
        <v>47975918.997421004</v>
      </c>
    </row>
    <row r="126" spans="1:219" hidden="1" outlineLevel="1" x14ac:dyDescent="0.75">
      <c r="A126" s="112" t="str">
        <f t="shared" si="213"/>
        <v>GSMS 2017-GS6 B-Piece Cashflows</v>
      </c>
      <c r="B126" s="112" t="str">
        <f t="shared" si="213"/>
        <v>GSMS 2017-GS6</v>
      </c>
      <c r="C126" s="104"/>
      <c r="D126" s="87"/>
      <c r="E126" s="88"/>
      <c r="F126" s="85"/>
      <c r="G126" s="85"/>
      <c r="H126" s="86"/>
      <c r="I126" s="95"/>
      <c r="K126" s="100">
        <f>SUMIF('Combined B-Piece P&amp;I CF'!$A:$A,K$6,INDEX('Combined B-Piece P&amp;I CF'!$BN:$CN,0,MATCH($B126,'Combined B-Piece P&amp;I CF'!$BN$7:$CN$7,0)))</f>
        <v>0</v>
      </c>
      <c r="L126" s="100">
        <f>SUMIF('Combined B-Piece P&amp;I CF'!$A:$A,L$6,INDEX('Combined B-Piece P&amp;I CF'!$BN:$CN,0,MATCH($B126,'Combined B-Piece P&amp;I CF'!$BN$7:$CN$7,0)))</f>
        <v>0</v>
      </c>
      <c r="M126" s="100">
        <f>SUMIF('Combined B-Piece P&amp;I CF'!$A:$A,M$6,INDEX('Combined B-Piece P&amp;I CF'!$BN:$CN,0,MATCH($B126,'Combined B-Piece P&amp;I CF'!$BN$7:$CN$7,0)))</f>
        <v>0</v>
      </c>
      <c r="N126" s="100">
        <f>SUMIF('Combined B-Piece P&amp;I CF'!$A:$A,N$6,INDEX('Combined B-Piece P&amp;I CF'!$BN:$CN,0,MATCH($B126,'Combined B-Piece P&amp;I CF'!$BN$7:$CN$7,0)))</f>
        <v>0</v>
      </c>
      <c r="O126" s="100">
        <f>SUMIF('Combined B-Piece P&amp;I CF'!$A:$A,O$6,INDEX('Combined B-Piece P&amp;I CF'!$BN:$CN,0,MATCH($B126,'Combined B-Piece P&amp;I CF'!$BN$7:$CN$7,0)))</f>
        <v>0</v>
      </c>
      <c r="P126" s="100">
        <f>SUMIF('Combined B-Piece P&amp;I CF'!$A:$A,P$6,INDEX('Combined B-Piece P&amp;I CF'!$BN:$CN,0,MATCH($B126,'Combined B-Piece P&amp;I CF'!$BN$7:$CN$7,0)))</f>
        <v>0</v>
      </c>
      <c r="Q126" s="100">
        <f>SUMIF('Combined B-Piece P&amp;I CF'!$A:$A,Q$6,INDEX('Combined B-Piece P&amp;I CF'!$BN:$CN,0,MATCH($B126,'Combined B-Piece P&amp;I CF'!$BN$7:$CN$7,0)))</f>
        <v>0</v>
      </c>
      <c r="R126" s="100">
        <f>SUMIF('Combined B-Piece P&amp;I CF'!$A:$A,R$6,INDEX('Combined B-Piece P&amp;I CF'!$BN:$CN,0,MATCH($B126,'Combined B-Piece P&amp;I CF'!$BN$7:$CN$7,0)))</f>
        <v>0</v>
      </c>
      <c r="S126" s="100">
        <f>SUMIF('Combined B-Piece P&amp;I CF'!$A:$A,S$6,INDEX('Combined B-Piece P&amp;I CF'!$BN:$CN,0,MATCH($B126,'Combined B-Piece P&amp;I CF'!$BN$7:$CN$7,0)))</f>
        <v>0</v>
      </c>
      <c r="T126" s="100">
        <f>SUMIF('Combined B-Piece P&amp;I CF'!$A:$A,T$6,INDEX('Combined B-Piece P&amp;I CF'!$BN:$CN,0,MATCH($B126,'Combined B-Piece P&amp;I CF'!$BN$7:$CN$7,0)))</f>
        <v>0</v>
      </c>
      <c r="U126" s="100">
        <f>SUMIF('Combined B-Piece P&amp;I CF'!$A:$A,U$6,INDEX('Combined B-Piece P&amp;I CF'!$BN:$CN,0,MATCH($B126,'Combined B-Piece P&amp;I CF'!$BN$7:$CN$7,0)))</f>
        <v>0</v>
      </c>
      <c r="V126" s="100">
        <f>SUMIF('Combined B-Piece P&amp;I CF'!$A:$A,V$6,INDEX('Combined B-Piece P&amp;I CF'!$BN:$CN,0,MATCH($B126,'Combined B-Piece P&amp;I CF'!$BN$7:$CN$7,0)))</f>
        <v>0</v>
      </c>
      <c r="W126" s="100">
        <f>SUMIF('Combined B-Piece P&amp;I CF'!$A:$A,W$6,INDEX('Combined B-Piece P&amp;I CF'!$BN:$CN,0,MATCH($B126,'Combined B-Piece P&amp;I CF'!$BN$7:$CN$7,0)))</f>
        <v>0</v>
      </c>
      <c r="X126" s="100">
        <f>SUMIF('Combined B-Piece P&amp;I CF'!$A:$A,X$6,INDEX('Combined B-Piece P&amp;I CF'!$BN:$CN,0,MATCH($B126,'Combined B-Piece P&amp;I CF'!$BN$7:$CN$7,0)))</f>
        <v>0</v>
      </c>
      <c r="Y126" s="100">
        <f>SUMIF('Combined B-Piece P&amp;I CF'!$A:$A,Y$6,INDEX('Combined B-Piece P&amp;I CF'!$BN:$CN,0,MATCH($B126,'Combined B-Piece P&amp;I CF'!$BN$7:$CN$7,0)))</f>
        <v>0</v>
      </c>
      <c r="Z126" s="100">
        <f>SUMIF('Combined B-Piece P&amp;I CF'!$A:$A,Z$6,INDEX('Combined B-Piece P&amp;I CF'!$BN:$CN,0,MATCH($B126,'Combined B-Piece P&amp;I CF'!$BN$7:$CN$7,0)))</f>
        <v>0</v>
      </c>
      <c r="AA126" s="100">
        <f>SUMIF('Combined B-Piece P&amp;I CF'!$A:$A,AA$6,INDEX('Combined B-Piece P&amp;I CF'!$BN:$CN,0,MATCH($B126,'Combined B-Piece P&amp;I CF'!$BN$7:$CN$7,0)))</f>
        <v>0</v>
      </c>
      <c r="AB126" s="100">
        <f>SUMIF('Combined B-Piece P&amp;I CF'!$A:$A,AB$6,INDEX('Combined B-Piece P&amp;I CF'!$BN:$CN,0,MATCH($B126,'Combined B-Piece P&amp;I CF'!$BN$7:$CN$7,0)))</f>
        <v>0</v>
      </c>
      <c r="AC126" s="100">
        <f>SUMIF('Combined B-Piece P&amp;I CF'!$A:$A,AC$6,INDEX('Combined B-Piece P&amp;I CF'!$BN:$CN,0,MATCH($B126,'Combined B-Piece P&amp;I CF'!$BN$7:$CN$7,0)))</f>
        <v>0</v>
      </c>
      <c r="AD126" s="100">
        <f>SUMIF('Combined B-Piece P&amp;I CF'!$A:$A,AD$6,INDEX('Combined B-Piece P&amp;I CF'!$BN:$CN,0,MATCH($B126,'Combined B-Piece P&amp;I CF'!$BN$7:$CN$7,0)))</f>
        <v>0</v>
      </c>
      <c r="AE126" s="100">
        <f>SUMIF('Combined B-Piece P&amp;I CF'!$A:$A,AE$6,INDEX('Combined B-Piece P&amp;I CF'!$BN:$CN,0,MATCH($B126,'Combined B-Piece P&amp;I CF'!$BN$7:$CN$7,0)))</f>
        <v>0</v>
      </c>
      <c r="AF126" s="100">
        <f>SUMIF('Combined B-Piece P&amp;I CF'!$A:$A,AF$6,INDEX('Combined B-Piece P&amp;I CF'!$BN:$CN,0,MATCH($B126,'Combined B-Piece P&amp;I CF'!$BN$7:$CN$7,0)))</f>
        <v>0</v>
      </c>
      <c r="AG126" s="100">
        <f>SUMIF('Combined B-Piece P&amp;I CF'!$A:$A,AG$6,INDEX('Combined B-Piece P&amp;I CF'!$BN:$CN,0,MATCH($B126,'Combined B-Piece P&amp;I CF'!$BN$7:$CN$7,0)))</f>
        <v>0</v>
      </c>
      <c r="AH126" s="100">
        <f>SUMIF('Combined B-Piece P&amp;I CF'!$A:$A,AH$6,INDEX('Combined B-Piece P&amp;I CF'!$BN:$CN,0,MATCH($B126,'Combined B-Piece P&amp;I CF'!$BN$7:$CN$7,0)))</f>
        <v>0</v>
      </c>
      <c r="AI126" s="100">
        <f>SUMIF('Combined B-Piece P&amp;I CF'!$A:$A,AI$6,INDEX('Combined B-Piece P&amp;I CF'!$BN:$CN,0,MATCH($B126,'Combined B-Piece P&amp;I CF'!$BN$7:$CN$7,0)))</f>
        <v>0</v>
      </c>
      <c r="AJ126" s="100">
        <f>SUMIF('Combined B-Piece P&amp;I CF'!$A:$A,AJ$6,INDEX('Combined B-Piece P&amp;I CF'!$BN:$CN,0,MATCH($B126,'Combined B-Piece P&amp;I CF'!$BN$7:$CN$7,0)))</f>
        <v>0</v>
      </c>
      <c r="AK126" s="100">
        <f>SUMIF('Combined B-Piece P&amp;I CF'!$A:$A,AK$6,INDEX('Combined B-Piece P&amp;I CF'!$BN:$CN,0,MATCH($B126,'Combined B-Piece P&amp;I CF'!$BN$7:$CN$7,0)))</f>
        <v>0</v>
      </c>
      <c r="AL126" s="100">
        <f>SUMIF('Combined B-Piece P&amp;I CF'!$A:$A,AL$6,INDEX('Combined B-Piece P&amp;I CF'!$BN:$CN,0,MATCH($B126,'Combined B-Piece P&amp;I CF'!$BN$7:$CN$7,0)))</f>
        <v>0</v>
      </c>
      <c r="AM126" s="100">
        <f>SUMIF('Combined B-Piece P&amp;I CF'!$A:$A,AM$6,INDEX('Combined B-Piece P&amp;I CF'!$BN:$CN,0,MATCH($B126,'Combined B-Piece P&amp;I CF'!$BN$7:$CN$7,0)))</f>
        <v>0</v>
      </c>
      <c r="AN126" s="100">
        <f>SUMIF('Combined B-Piece P&amp;I CF'!$A:$A,AN$6,INDEX('Combined B-Piece P&amp;I CF'!$BN:$CN,0,MATCH($B126,'Combined B-Piece P&amp;I CF'!$BN$7:$CN$7,0)))</f>
        <v>0</v>
      </c>
      <c r="AO126" s="100">
        <f>SUMIF('Combined B-Piece P&amp;I CF'!$A:$A,AO$6,INDEX('Combined B-Piece P&amp;I CF'!$BN:$CN,0,MATCH($B126,'Combined B-Piece P&amp;I CF'!$BN$7:$CN$7,0)))</f>
        <v>0</v>
      </c>
      <c r="AP126" s="100">
        <f>SUMIF('Combined B-Piece P&amp;I CF'!$A:$A,AP$6,INDEX('Combined B-Piece P&amp;I CF'!$BN:$CN,0,MATCH($B126,'Combined B-Piece P&amp;I CF'!$BN$7:$CN$7,0)))</f>
        <v>0</v>
      </c>
      <c r="AQ126" s="100">
        <f>SUMIF('Combined B-Piece P&amp;I CF'!$A:$A,AQ$6,INDEX('Combined B-Piece P&amp;I CF'!$BN:$CN,0,MATCH($B126,'Combined B-Piece P&amp;I CF'!$BN$7:$CN$7,0)))</f>
        <v>0</v>
      </c>
      <c r="AR126" s="100">
        <f>SUMIF('Combined B-Piece P&amp;I CF'!$A:$A,AR$6,INDEX('Combined B-Piece P&amp;I CF'!$BN:$CN,0,MATCH($B126,'Combined B-Piece P&amp;I CF'!$BN$7:$CN$7,0)))</f>
        <v>0</v>
      </c>
      <c r="AS126" s="100">
        <f>SUMIF('Combined B-Piece P&amp;I CF'!$A:$A,AS$6,INDEX('Combined B-Piece P&amp;I CF'!$BN:$CN,0,MATCH($B126,'Combined B-Piece P&amp;I CF'!$BN$7:$CN$7,0)))</f>
        <v>0</v>
      </c>
      <c r="AT126" s="100">
        <f>SUMIF('Combined B-Piece P&amp;I CF'!$A:$A,AT$6,INDEX('Combined B-Piece P&amp;I CF'!$BN:$CN,0,MATCH($B126,'Combined B-Piece P&amp;I CF'!$BN$7:$CN$7,0)))</f>
        <v>0</v>
      </c>
      <c r="AU126" s="100">
        <f>SUMIF('Combined B-Piece P&amp;I CF'!$A:$A,AU$6,INDEX('Combined B-Piece P&amp;I CF'!$BN:$CN,0,MATCH($B126,'Combined B-Piece P&amp;I CF'!$BN$7:$CN$7,0)))</f>
        <v>0</v>
      </c>
      <c r="AV126" s="100">
        <f>SUMIF('Combined B-Piece P&amp;I CF'!$A:$A,AV$6,INDEX('Combined B-Piece P&amp;I CF'!$BN:$CN,0,MATCH($B126,'Combined B-Piece P&amp;I CF'!$BN$7:$CN$7,0)))</f>
        <v>0</v>
      </c>
      <c r="AW126" s="100">
        <f>SUMIF('Combined B-Piece P&amp;I CF'!$A:$A,AW$6,INDEX('Combined B-Piece P&amp;I CF'!$BN:$CN,0,MATCH($B126,'Combined B-Piece P&amp;I CF'!$BN$7:$CN$7,0)))</f>
        <v>0</v>
      </c>
      <c r="AX126" s="100">
        <f>SUMIF('Combined B-Piece P&amp;I CF'!$A:$A,AX$6,INDEX('Combined B-Piece P&amp;I CF'!$BN:$CN,0,MATCH($B126,'Combined B-Piece P&amp;I CF'!$BN$7:$CN$7,0)))</f>
        <v>0</v>
      </c>
      <c r="AY126" s="100">
        <f>SUMIF('Combined B-Piece P&amp;I CF'!$A:$A,AY$6,INDEX('Combined B-Piece P&amp;I CF'!$BN:$CN,0,MATCH($B126,'Combined B-Piece P&amp;I CF'!$BN$7:$CN$7,0)))</f>
        <v>0</v>
      </c>
      <c r="AZ126" s="100">
        <f>SUMIF('Combined B-Piece P&amp;I CF'!$A:$A,AZ$6,INDEX('Combined B-Piece P&amp;I CF'!$BN:$CN,0,MATCH($B126,'Combined B-Piece P&amp;I CF'!$BN$7:$CN$7,0)))</f>
        <v>0</v>
      </c>
      <c r="BA126" s="100">
        <f>SUMIF('Combined B-Piece P&amp;I CF'!$A:$A,BA$6,INDEX('Combined B-Piece P&amp;I CF'!$BN:$CN,0,MATCH($B126,'Combined B-Piece P&amp;I CF'!$BN$7:$CN$7,0)))</f>
        <v>0</v>
      </c>
      <c r="BB126" s="100">
        <f>SUMIF('Combined B-Piece P&amp;I CF'!$A:$A,BB$6,INDEX('Combined B-Piece P&amp;I CF'!$BN:$CN,0,MATCH($B126,'Combined B-Piece P&amp;I CF'!$BN$7:$CN$7,0)))</f>
        <v>0</v>
      </c>
      <c r="BC126" s="100">
        <f>SUMIF('Combined B-Piece P&amp;I CF'!$A:$A,BC$6,INDEX('Combined B-Piece P&amp;I CF'!$BN:$CN,0,MATCH($B126,'Combined B-Piece P&amp;I CF'!$BN$7:$CN$7,0)))</f>
        <v>0</v>
      </c>
      <c r="BD126" s="100">
        <f>SUMIF('Combined B-Piece P&amp;I CF'!$A:$A,BD$6,INDEX('Combined B-Piece P&amp;I CF'!$BN:$CN,0,MATCH($B126,'Combined B-Piece P&amp;I CF'!$BN$7:$CN$7,0)))</f>
        <v>0</v>
      </c>
      <c r="BE126" s="100">
        <f>SUMIF('Combined B-Piece P&amp;I CF'!$A:$A,BE$6,INDEX('Combined B-Piece P&amp;I CF'!$BN:$CN,0,MATCH($B126,'Combined B-Piece P&amp;I CF'!$BN$7:$CN$7,0)))</f>
        <v>0</v>
      </c>
      <c r="BF126" s="100">
        <f>SUMIF('Combined B-Piece P&amp;I CF'!$A:$A,BF$6,INDEX('Combined B-Piece P&amp;I CF'!$BN:$CN,0,MATCH($B126,'Combined B-Piece P&amp;I CF'!$BN$7:$CN$7,0)))</f>
        <v>0</v>
      </c>
      <c r="BG126" s="100">
        <f>SUMIF('Combined B-Piece P&amp;I CF'!$A:$A,BG$6,INDEX('Combined B-Piece P&amp;I CF'!$BN:$CN,0,MATCH($B126,'Combined B-Piece P&amp;I CF'!$BN$7:$CN$7,0)))</f>
        <v>0</v>
      </c>
      <c r="BH126" s="100">
        <f>SUMIF('Combined B-Piece P&amp;I CF'!$A:$A,BH$6,INDEX('Combined B-Piece P&amp;I CF'!$BN:$CN,0,MATCH($B126,'Combined B-Piece P&amp;I CF'!$BN$7:$CN$7,0)))</f>
        <v>0</v>
      </c>
      <c r="BI126" s="100">
        <f>SUMIF('Combined B-Piece P&amp;I CF'!$A:$A,BI$6,INDEX('Combined B-Piece P&amp;I CF'!$BN:$CN,0,MATCH($B126,'Combined B-Piece P&amp;I CF'!$BN$7:$CN$7,0)))</f>
        <v>0</v>
      </c>
      <c r="BJ126" s="100">
        <f>SUMIF('Combined B-Piece P&amp;I CF'!$A:$A,BJ$6,INDEX('Combined B-Piece P&amp;I CF'!$BN:$CN,0,MATCH($B126,'Combined B-Piece P&amp;I CF'!$BN$7:$CN$7,0)))</f>
        <v>0</v>
      </c>
      <c r="BK126" s="100">
        <f>SUMIF('Combined B-Piece P&amp;I CF'!$A:$A,BK$6,INDEX('Combined B-Piece P&amp;I CF'!$BN:$CN,0,MATCH($B126,'Combined B-Piece P&amp;I CF'!$BN$7:$CN$7,0)))</f>
        <v>0</v>
      </c>
      <c r="BL126" s="100">
        <f>SUMIF('Combined B-Piece P&amp;I CF'!$A:$A,BL$6,INDEX('Combined B-Piece P&amp;I CF'!$BN:$CN,0,MATCH($B126,'Combined B-Piece P&amp;I CF'!$BN$7:$CN$7,0)))</f>
        <v>0</v>
      </c>
      <c r="BM126" s="100">
        <f>SUMIF('Combined B-Piece P&amp;I CF'!$A:$A,BM$6,INDEX('Combined B-Piece P&amp;I CF'!$BN:$CN,0,MATCH($B126,'Combined B-Piece P&amp;I CF'!$BN$7:$CN$7,0)))</f>
        <v>0</v>
      </c>
      <c r="BN126" s="100">
        <f>SUMIF('Combined B-Piece P&amp;I CF'!$A:$A,BN$6,INDEX('Combined B-Piece P&amp;I CF'!$BN:$CN,0,MATCH($B126,'Combined B-Piece P&amp;I CF'!$BN$7:$CN$7,0)))</f>
        <v>0</v>
      </c>
      <c r="BO126" s="100">
        <f>SUMIF('Combined B-Piece P&amp;I CF'!$A:$A,BO$6,INDEX('Combined B-Piece P&amp;I CF'!$BN:$CN,0,MATCH($B126,'Combined B-Piece P&amp;I CF'!$BN$7:$CN$7,0)))</f>
        <v>0</v>
      </c>
      <c r="BP126" s="100">
        <f>SUMIF('Combined B-Piece P&amp;I CF'!$A:$A,BP$6,INDEX('Combined B-Piece P&amp;I CF'!$BN:$CN,0,MATCH($B126,'Combined B-Piece P&amp;I CF'!$BN$7:$CN$7,0)))</f>
        <v>0</v>
      </c>
      <c r="BQ126" s="100">
        <f>SUMIF('Combined B-Piece P&amp;I CF'!$A:$A,BQ$6,INDEX('Combined B-Piece P&amp;I CF'!$BN:$CN,0,MATCH($B126,'Combined B-Piece P&amp;I CF'!$BN$7:$CN$7,0)))</f>
        <v>0</v>
      </c>
      <c r="BR126" s="100">
        <f>SUMIF('Combined B-Piece P&amp;I CF'!$A:$A,BR$6,INDEX('Combined B-Piece P&amp;I CF'!$BN:$CN,0,MATCH($B126,'Combined B-Piece P&amp;I CF'!$BN$7:$CN$7,0)))</f>
        <v>0</v>
      </c>
      <c r="BS126" s="100">
        <f>SUMIF('Combined B-Piece P&amp;I CF'!$A:$A,BS$6,INDEX('Combined B-Piece P&amp;I CF'!$BN:$CN,0,MATCH($B126,'Combined B-Piece P&amp;I CF'!$BN$7:$CN$7,0)))</f>
        <v>0</v>
      </c>
      <c r="BT126" s="100">
        <f>SUMIF('Combined B-Piece P&amp;I CF'!$A:$A,BT$6,INDEX('Combined B-Piece P&amp;I CF'!$BN:$CN,0,MATCH($B126,'Combined B-Piece P&amp;I CF'!$BN$7:$CN$7,0)))</f>
        <v>0</v>
      </c>
      <c r="BU126" s="100">
        <f>SUMIF('Combined B-Piece P&amp;I CF'!$A:$A,BU$6,INDEX('Combined B-Piece P&amp;I CF'!$BN:$CN,0,MATCH($B126,'Combined B-Piece P&amp;I CF'!$BN$7:$CN$7,0)))</f>
        <v>0</v>
      </c>
      <c r="BV126" s="100">
        <f>SUMIF('Combined B-Piece P&amp;I CF'!$A:$A,BV$6,INDEX('Combined B-Piece P&amp;I CF'!$BN:$CN,0,MATCH($B126,'Combined B-Piece P&amp;I CF'!$BN$7:$CN$7,0)))</f>
        <v>0</v>
      </c>
      <c r="BW126" s="100">
        <f>SUMIF('Combined B-Piece P&amp;I CF'!$A:$A,BW$6,INDEX('Combined B-Piece P&amp;I CF'!$BN:$CN,0,MATCH($B126,'Combined B-Piece P&amp;I CF'!$BN$7:$CN$7,0)))</f>
        <v>0</v>
      </c>
      <c r="BX126" s="100">
        <f>SUMIF('Combined B-Piece P&amp;I CF'!$A:$A,BX$6,INDEX('Combined B-Piece P&amp;I CF'!$BN:$CN,0,MATCH($B126,'Combined B-Piece P&amp;I CF'!$BN$7:$CN$7,0)))</f>
        <v>0</v>
      </c>
      <c r="BY126" s="100">
        <f>SUMIF('Combined B-Piece P&amp;I CF'!$A:$A,BY$6,INDEX('Combined B-Piece P&amp;I CF'!$BN:$CN,0,MATCH($B126,'Combined B-Piece P&amp;I CF'!$BN$7:$CN$7,0)))</f>
        <v>0</v>
      </c>
      <c r="BZ126" s="100">
        <f>SUMIF('Combined B-Piece P&amp;I CF'!$A:$A,BZ$6,INDEX('Combined B-Piece P&amp;I CF'!$BN:$CN,0,MATCH($B126,'Combined B-Piece P&amp;I CF'!$BN$7:$CN$7,0)))</f>
        <v>0</v>
      </c>
      <c r="CA126" s="100">
        <f>SUMIF('Combined B-Piece P&amp;I CF'!$A:$A,CA$6,INDEX('Combined B-Piece P&amp;I CF'!$BN:$CN,0,MATCH($B126,'Combined B-Piece P&amp;I CF'!$BN$7:$CN$7,0)))</f>
        <v>0</v>
      </c>
      <c r="CB126" s="100">
        <f>SUMIF('Combined B-Piece P&amp;I CF'!$A:$A,CB$6,INDEX('Combined B-Piece P&amp;I CF'!$BN:$CN,0,MATCH($B126,'Combined B-Piece P&amp;I CF'!$BN$7:$CN$7,0)))</f>
        <v>0</v>
      </c>
      <c r="CC126" s="100">
        <f>SUMIF('Combined B-Piece P&amp;I CF'!$A:$A,CC$6,INDEX('Combined B-Piece P&amp;I CF'!$BN:$CN,0,MATCH($B126,'Combined B-Piece P&amp;I CF'!$BN$7:$CN$7,0)))</f>
        <v>0</v>
      </c>
      <c r="CD126" s="100">
        <f>SUMIF('Combined B-Piece P&amp;I CF'!$A:$A,CD$6,INDEX('Combined B-Piece P&amp;I CF'!$BN:$CN,0,MATCH($B126,'Combined B-Piece P&amp;I CF'!$BN$7:$CN$7,0)))</f>
        <v>0</v>
      </c>
      <c r="CE126" s="100">
        <f>SUMIF('Combined B-Piece P&amp;I CF'!$A:$A,CE$6,INDEX('Combined B-Piece P&amp;I CF'!$BN:$CN,0,MATCH($B126,'Combined B-Piece P&amp;I CF'!$BN$7:$CN$7,0)))</f>
        <v>0</v>
      </c>
      <c r="CF126" s="100">
        <f>SUMIF('Combined B-Piece P&amp;I CF'!$A:$A,CF$6,INDEX('Combined B-Piece P&amp;I CF'!$BN:$CN,0,MATCH($B126,'Combined B-Piece P&amp;I CF'!$BN$7:$CN$7,0)))</f>
        <v>0</v>
      </c>
      <c r="CG126" s="100">
        <f>SUMIF('Combined B-Piece P&amp;I CF'!$A:$A,CG$6,INDEX('Combined B-Piece P&amp;I CF'!$BN:$CN,0,MATCH($B126,'Combined B-Piece P&amp;I CF'!$BN$7:$CN$7,0)))</f>
        <v>0</v>
      </c>
      <c r="CH126" s="100">
        <f>SUMIF('Combined B-Piece P&amp;I CF'!$A:$A,CH$6,INDEX('Combined B-Piece P&amp;I CF'!$BN:$CN,0,MATCH($B126,'Combined B-Piece P&amp;I CF'!$BN$7:$CN$7,0)))</f>
        <v>0</v>
      </c>
      <c r="CI126" s="100">
        <f>SUMIF('Combined B-Piece P&amp;I CF'!$A:$A,CI$6,INDEX('Combined B-Piece P&amp;I CF'!$BN:$CN,0,MATCH($B126,'Combined B-Piece P&amp;I CF'!$BN$7:$CN$7,0)))</f>
        <v>0</v>
      </c>
      <c r="CJ126" s="100">
        <f>SUMIF('Combined B-Piece P&amp;I CF'!$A:$A,CJ$6,INDEX('Combined B-Piece P&amp;I CF'!$BN:$CN,0,MATCH($B126,'Combined B-Piece P&amp;I CF'!$BN$7:$CN$7,0)))</f>
        <v>0</v>
      </c>
      <c r="CK126" s="100">
        <f>SUMIF('Combined B-Piece P&amp;I CF'!$A:$A,CK$6,INDEX('Combined B-Piece P&amp;I CF'!$BN:$CN,0,MATCH($B126,'Combined B-Piece P&amp;I CF'!$BN$7:$CN$7,0)))</f>
        <v>0</v>
      </c>
      <c r="CL126" s="100">
        <f>SUMIF('Combined B-Piece P&amp;I CF'!$A:$A,CL$6,INDEX('Combined B-Piece P&amp;I CF'!$BN:$CN,0,MATCH($B126,'Combined B-Piece P&amp;I CF'!$BN$7:$CN$7,0)))</f>
        <v>0</v>
      </c>
      <c r="CM126" s="100">
        <f>SUMIF('Combined B-Piece P&amp;I CF'!$A:$A,CM$6,INDEX('Combined B-Piece P&amp;I CF'!$BN:$CN,0,MATCH($B126,'Combined B-Piece P&amp;I CF'!$BN$7:$CN$7,0)))</f>
        <v>0</v>
      </c>
      <c r="CN126" s="100">
        <f>SUMIF('Combined B-Piece P&amp;I CF'!$A:$A,CN$6,INDEX('Combined B-Piece P&amp;I CF'!$BN:$CN,0,MATCH($B126,'Combined B-Piece P&amp;I CF'!$BN$7:$CN$7,0)))</f>
        <v>0</v>
      </c>
      <c r="CO126" s="100">
        <f>SUMIF('Combined B-Piece P&amp;I CF'!$A:$A,CO$6,INDEX('Combined B-Piece P&amp;I CF'!$BN:$CN,0,MATCH($B126,'Combined B-Piece P&amp;I CF'!$BN$7:$CN$7,0)))</f>
        <v>0</v>
      </c>
      <c r="CP126" s="100">
        <f>SUMIF('Combined B-Piece P&amp;I CF'!$A:$A,CP$6,INDEX('Combined B-Piece P&amp;I CF'!$BN:$CN,0,MATCH($B126,'Combined B-Piece P&amp;I CF'!$BN$7:$CN$7,0)))</f>
        <v>0</v>
      </c>
      <c r="CQ126" s="100">
        <f>SUMIF('Combined B-Piece P&amp;I CF'!$A:$A,CQ$6,INDEX('Combined B-Piece P&amp;I CF'!$BN:$CN,0,MATCH($B126,'Combined B-Piece P&amp;I CF'!$BN$7:$CN$7,0)))</f>
        <v>0</v>
      </c>
      <c r="CR126" s="100">
        <f>SUMIF('Combined B-Piece P&amp;I CF'!$A:$A,CR$6,INDEX('Combined B-Piece P&amp;I CF'!$BN:$CN,0,MATCH($B126,'Combined B-Piece P&amp;I CF'!$BN$7:$CN$7,0)))</f>
        <v>0</v>
      </c>
      <c r="CS126" s="100">
        <f>SUMIF('Combined B-Piece P&amp;I CF'!$A:$A,CS$6,INDEX('Combined B-Piece P&amp;I CF'!$BN:$CN,0,MATCH($B126,'Combined B-Piece P&amp;I CF'!$BN$7:$CN$7,0)))</f>
        <v>0</v>
      </c>
      <c r="CT126" s="100">
        <f>SUMIF('Combined B-Piece P&amp;I CF'!$A:$A,CT$6,INDEX('Combined B-Piece P&amp;I CF'!$BN:$CN,0,MATCH($B126,'Combined B-Piece P&amp;I CF'!$BN$7:$CN$7,0)))</f>
        <v>0</v>
      </c>
      <c r="CU126" s="100">
        <f>SUMIF('Combined B-Piece P&amp;I CF'!$A:$A,CU$6,INDEX('Combined B-Piece P&amp;I CF'!$BN:$CN,0,MATCH($B126,'Combined B-Piece P&amp;I CF'!$BN$7:$CN$7,0)))</f>
        <v>0</v>
      </c>
      <c r="CV126" s="100">
        <f>SUMIF('Combined B-Piece P&amp;I CF'!$A:$A,CV$6,INDEX('Combined B-Piece P&amp;I CF'!$BN:$CN,0,MATCH($B126,'Combined B-Piece P&amp;I CF'!$BN$7:$CN$7,0)))</f>
        <v>0</v>
      </c>
      <c r="CW126" s="100">
        <f>SUMIF('Combined B-Piece P&amp;I CF'!$A:$A,CW$6,INDEX('Combined B-Piece P&amp;I CF'!$BN:$CN,0,MATCH($B126,'Combined B-Piece P&amp;I CF'!$BN$7:$CN$7,0)))</f>
        <v>0</v>
      </c>
      <c r="CX126" s="100">
        <f>SUMIF('Combined B-Piece P&amp;I CF'!$A:$A,CX$6,INDEX('Combined B-Piece P&amp;I CF'!$BN:$CN,0,MATCH($B126,'Combined B-Piece P&amp;I CF'!$BN$7:$CN$7,0)))</f>
        <v>0</v>
      </c>
      <c r="CY126" s="100">
        <f>SUMIF('Combined B-Piece P&amp;I CF'!$A:$A,CY$6,INDEX('Combined B-Piece P&amp;I CF'!$BN:$CN,0,MATCH($B126,'Combined B-Piece P&amp;I CF'!$BN$7:$CN$7,0)))</f>
        <v>0</v>
      </c>
      <c r="CZ126" s="100">
        <f>SUMIF('Combined B-Piece P&amp;I CF'!$A:$A,CZ$6,INDEX('Combined B-Piece P&amp;I CF'!$BN:$CN,0,MATCH($B126,'Combined B-Piece P&amp;I CF'!$BN$7:$CN$7,0)))</f>
        <v>0</v>
      </c>
      <c r="DA126" s="100">
        <f>SUMIF('Combined B-Piece P&amp;I CF'!$A:$A,DA$6,INDEX('Combined B-Piece P&amp;I CF'!$BN:$CN,0,MATCH($B126,'Combined B-Piece P&amp;I CF'!$BN$7:$CN$7,0)))</f>
        <v>0</v>
      </c>
      <c r="DB126" s="100">
        <f>SUMIF('Combined B-Piece P&amp;I CF'!$A:$A,DB$6,INDEX('Combined B-Piece P&amp;I CF'!$BN:$CN,0,MATCH($B126,'Combined B-Piece P&amp;I CF'!$BN$7:$CN$7,0)))</f>
        <v>0</v>
      </c>
      <c r="DC126" s="100">
        <f>SUMIF('Combined B-Piece P&amp;I CF'!$A:$A,DC$6,INDEX('Combined B-Piece P&amp;I CF'!$BN:$CN,0,MATCH($B126,'Combined B-Piece P&amp;I CF'!$BN$7:$CN$7,0)))</f>
        <v>0</v>
      </c>
      <c r="DD126" s="100">
        <f>SUMIF('Combined B-Piece P&amp;I CF'!$A:$A,DD$6,INDEX('Combined B-Piece P&amp;I CF'!$BN:$CN,0,MATCH($B126,'Combined B-Piece P&amp;I CF'!$BN$7:$CN$7,0)))</f>
        <v>0</v>
      </c>
      <c r="DE126" s="100">
        <f>SUMIF('Combined B-Piece P&amp;I CF'!$A:$A,DE$6,INDEX('Combined B-Piece P&amp;I CF'!$BN:$CN,0,MATCH($B126,'Combined B-Piece P&amp;I CF'!$BN$7:$CN$7,0)))</f>
        <v>0</v>
      </c>
      <c r="DF126" s="100">
        <f>SUMIF('Combined B-Piece P&amp;I CF'!$A:$A,DF$6,INDEX('Combined B-Piece P&amp;I CF'!$BN:$CN,0,MATCH($B126,'Combined B-Piece P&amp;I CF'!$BN$7:$CN$7,0)))</f>
        <v>0</v>
      </c>
      <c r="DG126" s="100">
        <f>SUMIF('Combined B-Piece P&amp;I CF'!$A:$A,DG$6,INDEX('Combined B-Piece P&amp;I CF'!$BN:$CN,0,MATCH($B126,'Combined B-Piece P&amp;I CF'!$BN$7:$CN$7,0)))</f>
        <v>0</v>
      </c>
      <c r="DH126" s="100">
        <f>SUMIF('Combined B-Piece P&amp;I CF'!$A:$A,DH$6,INDEX('Combined B-Piece P&amp;I CF'!$BN:$CN,0,MATCH($B126,'Combined B-Piece P&amp;I CF'!$BN$7:$CN$7,0)))</f>
        <v>0</v>
      </c>
      <c r="DI126" s="100">
        <f>SUMIF('Combined B-Piece P&amp;I CF'!$A:$A,DI$6,INDEX('Combined B-Piece P&amp;I CF'!$BN:$CN,0,MATCH($B126,'Combined B-Piece P&amp;I CF'!$BN$7:$CN$7,0)))</f>
        <v>0</v>
      </c>
      <c r="DJ126" s="100">
        <f>SUMIF('Combined B-Piece P&amp;I CF'!$A:$A,DJ$6,INDEX('Combined B-Piece P&amp;I CF'!$BN:$CN,0,MATCH($B126,'Combined B-Piece P&amp;I CF'!$BN$7:$CN$7,0)))</f>
        <v>0</v>
      </c>
      <c r="DK126" s="100">
        <f>SUMIF('Combined B-Piece P&amp;I CF'!$A:$A,DK$6,INDEX('Combined B-Piece P&amp;I CF'!$BN:$CN,0,MATCH($B126,'Combined B-Piece P&amp;I CF'!$BN$7:$CN$7,0)))</f>
        <v>0</v>
      </c>
      <c r="DL126" s="100">
        <f>SUMIF('Combined B-Piece P&amp;I CF'!$A:$A,DL$6,INDEX('Combined B-Piece P&amp;I CF'!$BN:$CN,0,MATCH($B126,'Combined B-Piece P&amp;I CF'!$BN$7:$CN$7,0)))</f>
        <v>0</v>
      </c>
      <c r="DM126" s="100">
        <f>SUMIF('Combined B-Piece P&amp;I CF'!$A:$A,DM$6,INDEX('Combined B-Piece P&amp;I CF'!$BN:$CN,0,MATCH($B126,'Combined B-Piece P&amp;I CF'!$BN$7:$CN$7,0)))</f>
        <v>0</v>
      </c>
      <c r="DN126" s="100">
        <f>SUMIF('Combined B-Piece P&amp;I CF'!$A:$A,DN$6,INDEX('Combined B-Piece P&amp;I CF'!$BN:$CN,0,MATCH($B126,'Combined B-Piece P&amp;I CF'!$BN$7:$CN$7,0)))</f>
        <v>0</v>
      </c>
      <c r="DO126" s="100">
        <f>SUMIF('Combined B-Piece P&amp;I CF'!$A:$A,DO$6,INDEX('Combined B-Piece P&amp;I CF'!$BN:$CN,0,MATCH($B126,'Combined B-Piece P&amp;I CF'!$BN$7:$CN$7,0)))</f>
        <v>0</v>
      </c>
      <c r="DP126" s="100">
        <f>SUMIF('Combined B-Piece P&amp;I CF'!$A:$A,DP$6,INDEX('Combined B-Piece P&amp;I CF'!$BN:$CN,0,MATCH($B126,'Combined B-Piece P&amp;I CF'!$BN$7:$CN$7,0)))</f>
        <v>0</v>
      </c>
      <c r="DQ126" s="100">
        <f>SUMIF('Combined B-Piece P&amp;I CF'!$A:$A,DQ$6,INDEX('Combined B-Piece P&amp;I CF'!$BN:$CN,0,MATCH($B126,'Combined B-Piece P&amp;I CF'!$BN$7:$CN$7,0)))</f>
        <v>0</v>
      </c>
      <c r="DR126" s="100">
        <f>SUMIF('Combined B-Piece P&amp;I CF'!$A:$A,DR$6,INDEX('Combined B-Piece P&amp;I CF'!$BN:$CN,0,MATCH($B126,'Combined B-Piece P&amp;I CF'!$BN$7:$CN$7,0)))</f>
        <v>0</v>
      </c>
      <c r="DS126" s="100">
        <f>SUMIF('Combined B-Piece P&amp;I CF'!$A:$A,DS$6,INDEX('Combined B-Piece P&amp;I CF'!$BN:$CN,0,MATCH($B126,'Combined B-Piece P&amp;I CF'!$BN$7:$CN$7,0)))</f>
        <v>0</v>
      </c>
      <c r="DT126" s="100">
        <f>SUMIF('Combined B-Piece P&amp;I CF'!$A:$A,DT$6,INDEX('Combined B-Piece P&amp;I CF'!$BN:$CN,0,MATCH($B126,'Combined B-Piece P&amp;I CF'!$BN$7:$CN$7,0)))</f>
        <v>0</v>
      </c>
      <c r="DU126" s="100">
        <f>SUMIF('Combined B-Piece P&amp;I CF'!$A:$A,DU$6,INDEX('Combined B-Piece P&amp;I CF'!$BN:$CN,0,MATCH($B126,'Combined B-Piece P&amp;I CF'!$BN$7:$CN$7,0)))</f>
        <v>0</v>
      </c>
      <c r="DV126" s="100">
        <f>SUMIF('Combined B-Piece P&amp;I CF'!$A:$A,DV$6,INDEX('Combined B-Piece P&amp;I CF'!$BN:$CN,0,MATCH($B126,'Combined B-Piece P&amp;I CF'!$BN$7:$CN$7,0)))</f>
        <v>0</v>
      </c>
      <c r="DW126" s="100">
        <f>SUMIF('Combined B-Piece P&amp;I CF'!$A:$A,DW$6,INDEX('Combined B-Piece P&amp;I CF'!$BN:$CN,0,MATCH($B126,'Combined B-Piece P&amp;I CF'!$BN$7:$CN$7,0)))</f>
        <v>0</v>
      </c>
      <c r="DX126" s="100">
        <f>SUMIF('Combined B-Piece P&amp;I CF'!$A:$A,DX$6,INDEX('Combined B-Piece P&amp;I CF'!$BN:$CN,0,MATCH($B126,'Combined B-Piece P&amp;I CF'!$BN$7:$CN$7,0)))</f>
        <v>0</v>
      </c>
      <c r="DY126" s="100">
        <f>SUMIF('Combined B-Piece P&amp;I CF'!$A:$A,DY$6,INDEX('Combined B-Piece P&amp;I CF'!$BN:$CN,0,MATCH($B126,'Combined B-Piece P&amp;I CF'!$BN$7:$CN$7,0)))</f>
        <v>0</v>
      </c>
      <c r="DZ126" s="100">
        <f>SUMIF('Combined B-Piece P&amp;I CF'!$A:$A,DZ$6,INDEX('Combined B-Piece P&amp;I CF'!$BN:$CN,0,MATCH($B126,'Combined B-Piece P&amp;I CF'!$BN$7:$CN$7,0)))</f>
        <v>0</v>
      </c>
      <c r="EA126" s="100">
        <f>SUMIF('Combined B-Piece P&amp;I CF'!$A:$A,EA$6,INDEX('Combined B-Piece P&amp;I CF'!$BN:$CN,0,MATCH($B126,'Combined B-Piece P&amp;I CF'!$BN$7:$CN$7,0)))</f>
        <v>0</v>
      </c>
      <c r="EB126" s="100">
        <f>SUMIF('Combined B-Piece P&amp;I CF'!$A:$A,EB$6,INDEX('Combined B-Piece P&amp;I CF'!$BN:$CN,0,MATCH($B126,'Combined B-Piece P&amp;I CF'!$BN$7:$CN$7,0)))</f>
        <v>0</v>
      </c>
      <c r="EC126" s="100">
        <f>SUMIF('Combined B-Piece P&amp;I CF'!$A:$A,EC$6,INDEX('Combined B-Piece P&amp;I CF'!$BN:$CN,0,MATCH($B126,'Combined B-Piece P&amp;I CF'!$BN$7:$CN$7,0)))</f>
        <v>0</v>
      </c>
      <c r="ED126" s="100">
        <f>SUMIF('Combined B-Piece P&amp;I CF'!$A:$A,ED$6,INDEX('Combined B-Piece P&amp;I CF'!$BN:$CN,0,MATCH($B126,'Combined B-Piece P&amp;I CF'!$BN$7:$CN$7,0)))</f>
        <v>0</v>
      </c>
      <c r="EE126" s="100">
        <f>SUMIF('Combined B-Piece P&amp;I CF'!$A:$A,EE$6,INDEX('Combined B-Piece P&amp;I CF'!$BN:$CN,0,MATCH($B126,'Combined B-Piece P&amp;I CF'!$BN$7:$CN$7,0)))</f>
        <v>0</v>
      </c>
      <c r="EF126" s="100">
        <f>SUMIF('Combined B-Piece P&amp;I CF'!$A:$A,EF$6,INDEX('Combined B-Piece P&amp;I CF'!$BN:$CN,0,MATCH($B126,'Combined B-Piece P&amp;I CF'!$BN$7:$CN$7,0)))</f>
        <v>0</v>
      </c>
      <c r="EG126" s="100">
        <f>SUMIF('Combined B-Piece P&amp;I CF'!$A:$A,EG$6,INDEX('Combined B-Piece P&amp;I CF'!$BN:$CN,0,MATCH($B126,'Combined B-Piece P&amp;I CF'!$BN$7:$CN$7,0)))</f>
        <v>0</v>
      </c>
      <c r="EH126" s="100">
        <f>SUMIF('Combined B-Piece P&amp;I CF'!$A:$A,EH$6,INDEX('Combined B-Piece P&amp;I CF'!$BN:$CN,0,MATCH($B126,'Combined B-Piece P&amp;I CF'!$BN$7:$CN$7,0)))</f>
        <v>0</v>
      </c>
      <c r="EI126" s="100">
        <f>SUMIF('Combined B-Piece P&amp;I CF'!$A:$A,EI$6,INDEX('Combined B-Piece P&amp;I CF'!$BN:$CN,0,MATCH($B126,'Combined B-Piece P&amp;I CF'!$BN$7:$CN$7,0)))</f>
        <v>0</v>
      </c>
      <c r="EJ126" s="100">
        <f>SUMIF('Combined B-Piece P&amp;I CF'!$A:$A,EJ$6,INDEX('Combined B-Piece P&amp;I CF'!$BN:$CN,0,MATCH($B126,'Combined B-Piece P&amp;I CF'!$BN$7:$CN$7,0)))</f>
        <v>0</v>
      </c>
      <c r="EK126" s="100">
        <f>SUMIF('Combined B-Piece P&amp;I CF'!$A:$A,EK$6,INDEX('Combined B-Piece P&amp;I CF'!$BN:$CN,0,MATCH($B126,'Combined B-Piece P&amp;I CF'!$BN$7:$CN$7,0)))</f>
        <v>0</v>
      </c>
      <c r="EL126" s="100">
        <f>SUMIF('Combined B-Piece P&amp;I CF'!$A:$A,EL$6,INDEX('Combined B-Piece P&amp;I CF'!$BN:$CN,0,MATCH($B126,'Combined B-Piece P&amp;I CF'!$BN$7:$CN$7,0)))</f>
        <v>0</v>
      </c>
      <c r="EM126" s="100">
        <f>SUMIF('Combined B-Piece P&amp;I CF'!$A:$A,EM$6,INDEX('Combined B-Piece P&amp;I CF'!$BN:$CN,0,MATCH($B126,'Combined B-Piece P&amp;I CF'!$BN$7:$CN$7,0)))</f>
        <v>0</v>
      </c>
      <c r="EN126" s="100">
        <f>SUMIF('Combined B-Piece P&amp;I CF'!$A:$A,EN$6,INDEX('Combined B-Piece P&amp;I CF'!$BN:$CN,0,MATCH($B126,'Combined B-Piece P&amp;I CF'!$BN$7:$CN$7,0)))</f>
        <v>0</v>
      </c>
      <c r="EO126" s="100">
        <f>SUMIF('Combined B-Piece P&amp;I CF'!$A:$A,EO$6,INDEX('Combined B-Piece P&amp;I CF'!$BN:$CN,0,MATCH($B126,'Combined B-Piece P&amp;I CF'!$BN$7:$CN$7,0)))</f>
        <v>9747999.2736756206</v>
      </c>
      <c r="EP126" s="100">
        <f>SUMIF('Combined B-Piece P&amp;I CF'!$A:$A,EP$6,INDEX('Combined B-Piece P&amp;I CF'!$BN:$CN,0,MATCH($B126,'Combined B-Piece P&amp;I CF'!$BN$7:$CN$7,0)))</f>
        <v>0</v>
      </c>
      <c r="EQ126" s="100">
        <f>SUMIF('Combined B-Piece P&amp;I CF'!$A:$A,EQ$6,INDEX('Combined B-Piece P&amp;I CF'!$BN:$CN,0,MATCH($B126,'Combined B-Piece P&amp;I CF'!$BN$7:$CN$7,0)))</f>
        <v>0</v>
      </c>
      <c r="ER126" s="100">
        <f>SUMIF('Combined B-Piece P&amp;I CF'!$A:$A,ER$6,INDEX('Combined B-Piece P&amp;I CF'!$BN:$CN,0,MATCH($B126,'Combined B-Piece P&amp;I CF'!$BN$7:$CN$7,0)))</f>
        <v>0</v>
      </c>
      <c r="ES126" s="100">
        <f>SUMIF('Combined B-Piece P&amp;I CF'!$A:$A,ES$6,INDEX('Combined B-Piece P&amp;I CF'!$BN:$CN,0,MATCH($B126,'Combined B-Piece P&amp;I CF'!$BN$7:$CN$7,0)))</f>
        <v>0</v>
      </c>
      <c r="ET126" s="100">
        <f>SUMIF('Combined B-Piece P&amp;I CF'!$A:$A,ET$6,INDEX('Combined B-Piece P&amp;I CF'!$BN:$CN,0,MATCH($B126,'Combined B-Piece P&amp;I CF'!$BN$7:$CN$7,0)))</f>
        <v>0</v>
      </c>
      <c r="EU126" s="100">
        <f>SUMIF('Combined B-Piece P&amp;I CF'!$A:$A,EU$6,INDEX('Combined B-Piece P&amp;I CF'!$BN:$CN,0,MATCH($B126,'Combined B-Piece P&amp;I CF'!$BN$7:$CN$7,0)))</f>
        <v>15962349.99631214</v>
      </c>
      <c r="EV126" s="100">
        <f>SUMIF('Combined B-Piece P&amp;I CF'!$A:$A,EV$6,INDEX('Combined B-Piece P&amp;I CF'!$BN:$CN,0,MATCH($B126,'Combined B-Piece P&amp;I CF'!$BN$7:$CN$7,0)))</f>
        <v>0</v>
      </c>
      <c r="EW126" s="100">
        <f>SUMIF('Combined B-Piece P&amp;I CF'!$A:$A,EW$6,INDEX('Combined B-Piece P&amp;I CF'!$BN:$CN,0,MATCH($B126,'Combined B-Piece P&amp;I CF'!$BN$7:$CN$7,0)))</f>
        <v>0</v>
      </c>
      <c r="EX126" s="100">
        <f>SUMIF('Combined B-Piece P&amp;I CF'!$A:$A,EX$6,INDEX('Combined B-Piece P&amp;I CF'!$BN:$CN,0,MATCH($B126,'Combined B-Piece P&amp;I CF'!$BN$7:$CN$7,0)))</f>
        <v>0</v>
      </c>
      <c r="EY126" s="100">
        <f>SUMIF('Combined B-Piece P&amp;I CF'!$A:$A,EY$6,INDEX('Combined B-Piece P&amp;I CF'!$BN:$CN,0,MATCH($B126,'Combined B-Piece P&amp;I CF'!$BN$7:$CN$7,0)))</f>
        <v>0</v>
      </c>
      <c r="EZ126" s="100">
        <f>SUMIF('Combined B-Piece P&amp;I CF'!$A:$A,EZ$6,INDEX('Combined B-Piece P&amp;I CF'!$BN:$CN,0,MATCH($B126,'Combined B-Piece P&amp;I CF'!$BN$7:$CN$7,0)))</f>
        <v>36230958.729741089</v>
      </c>
      <c r="FA126" s="100">
        <f>SUMIF('Combined B-Piece P&amp;I CF'!$A:$A,FA$6,INDEX('Combined B-Piece P&amp;I CF'!$BN:$CN,0,MATCH($B126,'Combined B-Piece P&amp;I CF'!$BN$7:$CN$7,0)))</f>
        <v>0</v>
      </c>
      <c r="FB126" s="100">
        <f>SUMIF('Combined B-Piece P&amp;I CF'!$A:$A,FB$6,INDEX('Combined B-Piece P&amp;I CF'!$BN:$CN,0,MATCH($B126,'Combined B-Piece P&amp;I CF'!$BN$7:$CN$7,0)))</f>
        <v>0</v>
      </c>
      <c r="FC126" s="100">
        <f>SUMIF('Combined B-Piece P&amp;I CF'!$A:$A,FC$6,INDEX('Combined B-Piece P&amp;I CF'!$BN:$CN,0,MATCH($B126,'Combined B-Piece P&amp;I CF'!$BN$7:$CN$7,0)))</f>
        <v>0</v>
      </c>
      <c r="FD126" s="100">
        <f>SUMIF('Combined B-Piece P&amp;I CF'!$A:$A,FD$6,INDEX('Combined B-Piece P&amp;I CF'!$BN:$CN,0,MATCH($B126,'Combined B-Piece P&amp;I CF'!$BN$7:$CN$7,0)))</f>
        <v>0</v>
      </c>
      <c r="FE126" s="100">
        <f>SUMIF('Combined B-Piece P&amp;I CF'!$A:$A,FE$6,INDEX('Combined B-Piece P&amp;I CF'!$BN:$CN,0,MATCH($B126,'Combined B-Piece P&amp;I CF'!$BN$7:$CN$7,0)))</f>
        <v>0</v>
      </c>
      <c r="FF126" s="100">
        <f>SUMIF('Combined B-Piece P&amp;I CF'!$A:$A,FF$6,INDEX('Combined B-Piece P&amp;I CF'!$BN:$CN,0,MATCH($B126,'Combined B-Piece P&amp;I CF'!$BN$7:$CN$7,0)))</f>
        <v>0</v>
      </c>
      <c r="FG126" s="100">
        <f>SUMIF('Combined B-Piece P&amp;I CF'!$A:$A,FG$6,INDEX('Combined B-Piece P&amp;I CF'!$BN:$CN,0,MATCH($B126,'Combined B-Piece P&amp;I CF'!$BN$7:$CN$7,0)))</f>
        <v>0</v>
      </c>
      <c r="FH126" s="100">
        <f>SUMIF('Combined B-Piece P&amp;I CF'!$A:$A,FH$6,INDEX('Combined B-Piece P&amp;I CF'!$BN:$CN,0,MATCH($B126,'Combined B-Piece P&amp;I CF'!$BN$7:$CN$7,0)))</f>
        <v>0</v>
      </c>
      <c r="FI126" s="100">
        <f>SUMIF('Combined B-Piece P&amp;I CF'!$A:$A,FI$6,INDEX('Combined B-Piece P&amp;I CF'!$BN:$CN,0,MATCH($B126,'Combined B-Piece P&amp;I CF'!$BN$7:$CN$7,0)))</f>
        <v>0</v>
      </c>
      <c r="FJ126" s="100">
        <f>SUMIF('Combined B-Piece P&amp;I CF'!$A:$A,FJ$6,INDEX('Combined B-Piece P&amp;I CF'!$BN:$CN,0,MATCH($B126,'Combined B-Piece P&amp;I CF'!$BN$7:$CN$7,0)))</f>
        <v>0</v>
      </c>
      <c r="FK126" s="100">
        <f>SUMIF('Combined B-Piece P&amp;I CF'!$A:$A,FK$6,INDEX('Combined B-Piece P&amp;I CF'!$BN:$CN,0,MATCH($B126,'Combined B-Piece P&amp;I CF'!$BN$7:$CN$7,0)))</f>
        <v>0</v>
      </c>
      <c r="FL126" s="100">
        <f>SUMIF('Combined B-Piece P&amp;I CF'!$A:$A,FL$6,INDEX('Combined B-Piece P&amp;I CF'!$BN:$CN,0,MATCH($B126,'Combined B-Piece P&amp;I CF'!$BN$7:$CN$7,0)))</f>
        <v>0</v>
      </c>
      <c r="FM126" s="100">
        <f>SUMIF('Combined B-Piece P&amp;I CF'!$A:$A,FM$6,INDEX('Combined B-Piece P&amp;I CF'!$BN:$CN,0,MATCH($B126,'Combined B-Piece P&amp;I CF'!$BN$7:$CN$7,0)))</f>
        <v>0</v>
      </c>
      <c r="FN126" s="100">
        <f>SUMIF('Combined B-Piece P&amp;I CF'!$A:$A,FN$6,INDEX('Combined B-Piece P&amp;I CF'!$BN:$CN,0,MATCH($B126,'Combined B-Piece P&amp;I CF'!$BN$7:$CN$7,0)))</f>
        <v>0</v>
      </c>
      <c r="FO126" s="100">
        <f>SUMIF('Combined B-Piece P&amp;I CF'!$A:$A,FO$6,INDEX('Combined B-Piece P&amp;I CF'!$BN:$CN,0,MATCH($B126,'Combined B-Piece P&amp;I CF'!$BN$7:$CN$7,0)))</f>
        <v>0</v>
      </c>
      <c r="FP126" s="100">
        <f>SUMIF('Combined B-Piece P&amp;I CF'!$A:$A,FP$6,INDEX('Combined B-Piece P&amp;I CF'!$BN:$CN,0,MATCH($B126,'Combined B-Piece P&amp;I CF'!$BN$7:$CN$7,0)))</f>
        <v>0</v>
      </c>
      <c r="FQ126" s="100">
        <f>SUMIF('Combined B-Piece P&amp;I CF'!$A:$A,FQ$6,INDEX('Combined B-Piece P&amp;I CF'!$BN:$CN,0,MATCH($B126,'Combined B-Piece P&amp;I CF'!$BN$7:$CN$7,0)))</f>
        <v>0</v>
      </c>
      <c r="FR126" s="100">
        <f>SUMIF('Combined B-Piece P&amp;I CF'!$A:$A,FR$6,INDEX('Combined B-Piece P&amp;I CF'!$BN:$CN,0,MATCH($B126,'Combined B-Piece P&amp;I CF'!$BN$7:$CN$7,0)))</f>
        <v>0</v>
      </c>
      <c r="FS126" s="100">
        <f>SUMIF('Combined B-Piece P&amp;I CF'!$A:$A,FS$6,INDEX('Combined B-Piece P&amp;I CF'!$BN:$CN,0,MATCH($B126,'Combined B-Piece P&amp;I CF'!$BN$7:$CN$7,0)))</f>
        <v>0</v>
      </c>
      <c r="FT126" s="100">
        <f>SUMIF('Combined B-Piece P&amp;I CF'!$A:$A,FT$6,INDEX('Combined B-Piece P&amp;I CF'!$BN:$CN,0,MATCH($B126,'Combined B-Piece P&amp;I CF'!$BN$7:$CN$7,0)))</f>
        <v>0</v>
      </c>
      <c r="FU126" s="100">
        <f>SUMIF('Combined B-Piece P&amp;I CF'!$A:$A,FU$6,INDEX('Combined B-Piece P&amp;I CF'!$BN:$CN,0,MATCH($B126,'Combined B-Piece P&amp;I CF'!$BN$7:$CN$7,0)))</f>
        <v>0</v>
      </c>
      <c r="FV126" s="100">
        <f>SUMIF('Combined B-Piece P&amp;I CF'!$A:$A,FV$6,INDEX('Combined B-Piece P&amp;I CF'!$BN:$CN,0,MATCH($B126,'Combined B-Piece P&amp;I CF'!$BN$7:$CN$7,0)))</f>
        <v>0</v>
      </c>
      <c r="FW126" s="100">
        <f>SUMIF('Combined B-Piece P&amp;I CF'!$A:$A,FW$6,INDEX('Combined B-Piece P&amp;I CF'!$BN:$CN,0,MATCH($B126,'Combined B-Piece P&amp;I CF'!$BN$7:$CN$7,0)))</f>
        <v>0</v>
      </c>
      <c r="FX126" s="100">
        <f>SUMIF('Combined B-Piece P&amp;I CF'!$A:$A,FX$6,INDEX('Combined B-Piece P&amp;I CF'!$BN:$CN,0,MATCH($B126,'Combined B-Piece P&amp;I CF'!$BN$7:$CN$7,0)))</f>
        <v>0</v>
      </c>
      <c r="FY126" s="100">
        <f>SUMIF('Combined B-Piece P&amp;I CF'!$A:$A,FY$6,INDEX('Combined B-Piece P&amp;I CF'!$BN:$CN,0,MATCH($B126,'Combined B-Piece P&amp;I CF'!$BN$7:$CN$7,0)))</f>
        <v>0</v>
      </c>
      <c r="FZ126" s="100">
        <f>SUMIF('Combined B-Piece P&amp;I CF'!$A:$A,FZ$6,INDEX('Combined B-Piece P&amp;I CF'!$BN:$CN,0,MATCH($B126,'Combined B-Piece P&amp;I CF'!$BN$7:$CN$7,0)))</f>
        <v>0</v>
      </c>
      <c r="GA126" s="100">
        <f>SUMIF('Combined B-Piece P&amp;I CF'!$A:$A,GA$6,INDEX('Combined B-Piece P&amp;I CF'!$BN:$CN,0,MATCH($B126,'Combined B-Piece P&amp;I CF'!$BN$7:$CN$7,0)))</f>
        <v>0</v>
      </c>
      <c r="GB126" s="100">
        <f>SUMIF('Combined B-Piece P&amp;I CF'!$A:$A,GB$6,INDEX('Combined B-Piece P&amp;I CF'!$BN:$CN,0,MATCH($B126,'Combined B-Piece P&amp;I CF'!$BN$7:$CN$7,0)))</f>
        <v>0</v>
      </c>
      <c r="GC126" s="100">
        <f>SUMIF('Combined B-Piece P&amp;I CF'!$A:$A,GC$6,INDEX('Combined B-Piece P&amp;I CF'!$BN:$CN,0,MATCH($B126,'Combined B-Piece P&amp;I CF'!$BN$7:$CN$7,0)))</f>
        <v>0</v>
      </c>
      <c r="GD126" s="100">
        <f>SUMIF('Combined B-Piece P&amp;I CF'!$A:$A,GD$6,INDEX('Combined B-Piece P&amp;I CF'!$BN:$CN,0,MATCH($B126,'Combined B-Piece P&amp;I CF'!$BN$7:$CN$7,0)))</f>
        <v>0</v>
      </c>
      <c r="GE126" s="100">
        <f>SUMIF('Combined B-Piece P&amp;I CF'!$A:$A,GE$6,INDEX('Combined B-Piece P&amp;I CF'!$BN:$CN,0,MATCH($B126,'Combined B-Piece P&amp;I CF'!$BN$7:$CN$7,0)))</f>
        <v>0</v>
      </c>
      <c r="GF126" s="100">
        <f>SUMIF('Combined B-Piece P&amp;I CF'!$A:$A,GF$6,INDEX('Combined B-Piece P&amp;I CF'!$BN:$CN,0,MATCH($B126,'Combined B-Piece P&amp;I CF'!$BN$7:$CN$7,0)))</f>
        <v>0</v>
      </c>
      <c r="GG126" s="100">
        <f>SUMIF('Combined B-Piece P&amp;I CF'!$A:$A,GG$6,INDEX('Combined B-Piece P&amp;I CF'!$BN:$CN,0,MATCH($B126,'Combined B-Piece P&amp;I CF'!$BN$7:$CN$7,0)))</f>
        <v>0</v>
      </c>
      <c r="GH126" s="100">
        <f>SUMIF('Combined B-Piece P&amp;I CF'!$A:$A,GH$6,INDEX('Combined B-Piece P&amp;I CF'!$BN:$CN,0,MATCH($B126,'Combined B-Piece P&amp;I CF'!$BN$7:$CN$7,0)))</f>
        <v>0</v>
      </c>
      <c r="GI126" s="100">
        <f>SUMIF('Combined B-Piece P&amp;I CF'!$A:$A,GI$6,INDEX('Combined B-Piece P&amp;I CF'!$BN:$CN,0,MATCH($B126,'Combined B-Piece P&amp;I CF'!$BN$7:$CN$7,0)))</f>
        <v>0</v>
      </c>
      <c r="GJ126" s="100">
        <f>SUMIF('Combined B-Piece P&amp;I CF'!$A:$A,GJ$6,INDEX('Combined B-Piece P&amp;I CF'!$BN:$CN,0,MATCH($B126,'Combined B-Piece P&amp;I CF'!$BN$7:$CN$7,0)))</f>
        <v>0</v>
      </c>
      <c r="GK126" s="100">
        <f>SUMIF('Combined B-Piece P&amp;I CF'!$A:$A,GK$6,INDEX('Combined B-Piece P&amp;I CF'!$BN:$CN,0,MATCH($B126,'Combined B-Piece P&amp;I CF'!$BN$7:$CN$7,0)))</f>
        <v>0</v>
      </c>
      <c r="GL126" s="100">
        <f>SUMIF('Combined B-Piece P&amp;I CF'!$A:$A,GL$6,INDEX('Combined B-Piece P&amp;I CF'!$BN:$CN,0,MATCH($B126,'Combined B-Piece P&amp;I CF'!$BN$7:$CN$7,0)))</f>
        <v>0</v>
      </c>
      <c r="GM126" s="100">
        <f>SUMIF('Combined B-Piece P&amp;I CF'!$A:$A,GM$6,INDEX('Combined B-Piece P&amp;I CF'!$BN:$CN,0,MATCH($B126,'Combined B-Piece P&amp;I CF'!$BN$7:$CN$7,0)))</f>
        <v>0</v>
      </c>
      <c r="GN126" s="100">
        <f>SUMIF('Combined B-Piece P&amp;I CF'!$A:$A,GN$6,INDEX('Combined B-Piece P&amp;I CF'!$BN:$CN,0,MATCH($B126,'Combined B-Piece P&amp;I CF'!$BN$7:$CN$7,0)))</f>
        <v>0</v>
      </c>
      <c r="GO126" s="100">
        <f>SUMIF('Combined B-Piece P&amp;I CF'!$A:$A,GO$6,INDEX('Combined B-Piece P&amp;I CF'!$BN:$CN,0,MATCH($B126,'Combined B-Piece P&amp;I CF'!$BN$7:$CN$7,0)))</f>
        <v>0</v>
      </c>
      <c r="GP126" s="100">
        <f>SUMIF('Combined B-Piece P&amp;I CF'!$A:$A,GP$6,INDEX('Combined B-Piece P&amp;I CF'!$BN:$CN,0,MATCH($B126,'Combined B-Piece P&amp;I CF'!$BN$7:$CN$7,0)))</f>
        <v>0</v>
      </c>
      <c r="GQ126" s="100">
        <f>SUMIF('Combined B-Piece P&amp;I CF'!$A:$A,GQ$6,INDEX('Combined B-Piece P&amp;I CF'!$BN:$CN,0,MATCH($B126,'Combined B-Piece P&amp;I CF'!$BN$7:$CN$7,0)))</f>
        <v>0</v>
      </c>
      <c r="GR126" s="100">
        <f>SUMIF('Combined B-Piece P&amp;I CF'!$A:$A,GR$6,INDEX('Combined B-Piece P&amp;I CF'!$BN:$CN,0,MATCH($B126,'Combined B-Piece P&amp;I CF'!$BN$7:$CN$7,0)))</f>
        <v>0</v>
      </c>
      <c r="GS126" s="100">
        <f>SUMIF('Combined B-Piece P&amp;I CF'!$A:$A,GS$6,INDEX('Combined B-Piece P&amp;I CF'!$BN:$CN,0,MATCH($B126,'Combined B-Piece P&amp;I CF'!$BN$7:$CN$7,0)))</f>
        <v>0</v>
      </c>
      <c r="GU126" s="85">
        <f t="shared" si="217"/>
        <v>0</v>
      </c>
      <c r="GV126" s="85">
        <f t="shared" si="217"/>
        <v>0</v>
      </c>
      <c r="GW126" s="85">
        <f t="shared" si="217"/>
        <v>0</v>
      </c>
      <c r="GX126" s="85">
        <f t="shared" si="217"/>
        <v>0</v>
      </c>
      <c r="GY126" s="85">
        <f t="shared" si="217"/>
        <v>0</v>
      </c>
      <c r="GZ126" s="85">
        <f t="shared" si="217"/>
        <v>0</v>
      </c>
      <c r="HA126" s="85">
        <f t="shared" si="217"/>
        <v>0</v>
      </c>
      <c r="HB126" s="85">
        <f t="shared" si="217"/>
        <v>0</v>
      </c>
      <c r="HC126" s="85">
        <f t="shared" si="217"/>
        <v>0</v>
      </c>
      <c r="HD126" s="85">
        <f t="shared" si="217"/>
        <v>0</v>
      </c>
      <c r="HE126" s="85">
        <f t="shared" si="217"/>
        <v>0</v>
      </c>
      <c r="HF126" s="85">
        <f t="shared" si="217"/>
        <v>25710349.269987762</v>
      </c>
      <c r="HG126" s="85">
        <f t="shared" si="217"/>
        <v>36230958.729741089</v>
      </c>
      <c r="HH126" s="85">
        <f t="shared" si="217"/>
        <v>0</v>
      </c>
      <c r="HI126" s="85">
        <f t="shared" si="217"/>
        <v>0</v>
      </c>
      <c r="HJ126" s="85">
        <f t="shared" si="217"/>
        <v>0</v>
      </c>
      <c r="HK126" s="85">
        <f t="shared" si="215"/>
        <v>61941307.999728851</v>
      </c>
    </row>
    <row r="127" spans="1:219" hidden="1" outlineLevel="1" x14ac:dyDescent="0.75">
      <c r="A127" s="112" t="str">
        <f t="shared" si="213"/>
        <v>JPMDB 2017-C7 B-Piece Cashflows</v>
      </c>
      <c r="B127" s="112" t="str">
        <f t="shared" si="213"/>
        <v>JPMDB 2017-C7</v>
      </c>
      <c r="C127" s="104"/>
      <c r="D127" s="87"/>
      <c r="E127" s="88"/>
      <c r="F127" s="85"/>
      <c r="G127" s="85"/>
      <c r="H127" s="86"/>
      <c r="I127" s="95"/>
      <c r="K127" s="100">
        <f>SUMIF('Combined B-Piece P&amp;I CF'!$A:$A,K$6,INDEX('Combined B-Piece P&amp;I CF'!$BN:$CN,0,MATCH($B127,'Combined B-Piece P&amp;I CF'!$BN$7:$CN$7,0)))</f>
        <v>0</v>
      </c>
      <c r="L127" s="100">
        <f>SUMIF('Combined B-Piece P&amp;I CF'!$A:$A,L$6,INDEX('Combined B-Piece P&amp;I CF'!$BN:$CN,0,MATCH($B127,'Combined B-Piece P&amp;I CF'!$BN$7:$CN$7,0)))</f>
        <v>0</v>
      </c>
      <c r="M127" s="100">
        <f>SUMIF('Combined B-Piece P&amp;I CF'!$A:$A,M$6,INDEX('Combined B-Piece P&amp;I CF'!$BN:$CN,0,MATCH($B127,'Combined B-Piece P&amp;I CF'!$BN$7:$CN$7,0)))</f>
        <v>0</v>
      </c>
      <c r="N127" s="100">
        <f>SUMIF('Combined B-Piece P&amp;I CF'!$A:$A,N$6,INDEX('Combined B-Piece P&amp;I CF'!$BN:$CN,0,MATCH($B127,'Combined B-Piece P&amp;I CF'!$BN$7:$CN$7,0)))</f>
        <v>0</v>
      </c>
      <c r="O127" s="100">
        <f>SUMIF('Combined B-Piece P&amp;I CF'!$A:$A,O$6,INDEX('Combined B-Piece P&amp;I CF'!$BN:$CN,0,MATCH($B127,'Combined B-Piece P&amp;I CF'!$BN$7:$CN$7,0)))</f>
        <v>0</v>
      </c>
      <c r="P127" s="100">
        <f>SUMIF('Combined B-Piece P&amp;I CF'!$A:$A,P$6,INDEX('Combined B-Piece P&amp;I CF'!$BN:$CN,0,MATCH($B127,'Combined B-Piece P&amp;I CF'!$BN$7:$CN$7,0)))</f>
        <v>0</v>
      </c>
      <c r="Q127" s="100">
        <f>SUMIF('Combined B-Piece P&amp;I CF'!$A:$A,Q$6,INDEX('Combined B-Piece P&amp;I CF'!$BN:$CN,0,MATCH($B127,'Combined B-Piece P&amp;I CF'!$BN$7:$CN$7,0)))</f>
        <v>0</v>
      </c>
      <c r="R127" s="100">
        <f>SUMIF('Combined B-Piece P&amp;I CF'!$A:$A,R$6,INDEX('Combined B-Piece P&amp;I CF'!$BN:$CN,0,MATCH($B127,'Combined B-Piece P&amp;I CF'!$BN$7:$CN$7,0)))</f>
        <v>0</v>
      </c>
      <c r="S127" s="100">
        <f>SUMIF('Combined B-Piece P&amp;I CF'!$A:$A,S$6,INDEX('Combined B-Piece P&amp;I CF'!$BN:$CN,0,MATCH($B127,'Combined B-Piece P&amp;I CF'!$BN$7:$CN$7,0)))</f>
        <v>0</v>
      </c>
      <c r="T127" s="100">
        <f>SUMIF('Combined B-Piece P&amp;I CF'!$A:$A,T$6,INDEX('Combined B-Piece P&amp;I CF'!$BN:$CN,0,MATCH($B127,'Combined B-Piece P&amp;I CF'!$BN$7:$CN$7,0)))</f>
        <v>0</v>
      </c>
      <c r="U127" s="100">
        <f>SUMIF('Combined B-Piece P&amp;I CF'!$A:$A,U$6,INDEX('Combined B-Piece P&amp;I CF'!$BN:$CN,0,MATCH($B127,'Combined B-Piece P&amp;I CF'!$BN$7:$CN$7,0)))</f>
        <v>0</v>
      </c>
      <c r="V127" s="100">
        <f>SUMIF('Combined B-Piece P&amp;I CF'!$A:$A,V$6,INDEX('Combined B-Piece P&amp;I CF'!$BN:$CN,0,MATCH($B127,'Combined B-Piece P&amp;I CF'!$BN$7:$CN$7,0)))</f>
        <v>0</v>
      </c>
      <c r="W127" s="100">
        <f>SUMIF('Combined B-Piece P&amp;I CF'!$A:$A,W$6,INDEX('Combined B-Piece P&amp;I CF'!$BN:$CN,0,MATCH($B127,'Combined B-Piece P&amp;I CF'!$BN$7:$CN$7,0)))</f>
        <v>0</v>
      </c>
      <c r="X127" s="100">
        <f>SUMIF('Combined B-Piece P&amp;I CF'!$A:$A,X$6,INDEX('Combined B-Piece P&amp;I CF'!$BN:$CN,0,MATCH($B127,'Combined B-Piece P&amp;I CF'!$BN$7:$CN$7,0)))</f>
        <v>0</v>
      </c>
      <c r="Y127" s="100">
        <f>SUMIF('Combined B-Piece P&amp;I CF'!$A:$A,Y$6,INDEX('Combined B-Piece P&amp;I CF'!$BN:$CN,0,MATCH($B127,'Combined B-Piece P&amp;I CF'!$BN$7:$CN$7,0)))</f>
        <v>0</v>
      </c>
      <c r="Z127" s="100">
        <f>SUMIF('Combined B-Piece P&amp;I CF'!$A:$A,Z$6,INDEX('Combined B-Piece P&amp;I CF'!$BN:$CN,0,MATCH($B127,'Combined B-Piece P&amp;I CF'!$BN$7:$CN$7,0)))</f>
        <v>0</v>
      </c>
      <c r="AA127" s="100">
        <f>SUMIF('Combined B-Piece P&amp;I CF'!$A:$A,AA$6,INDEX('Combined B-Piece P&amp;I CF'!$BN:$CN,0,MATCH($B127,'Combined B-Piece P&amp;I CF'!$BN$7:$CN$7,0)))</f>
        <v>0</v>
      </c>
      <c r="AB127" s="100">
        <f>SUMIF('Combined B-Piece P&amp;I CF'!$A:$A,AB$6,INDEX('Combined B-Piece P&amp;I CF'!$BN:$CN,0,MATCH($B127,'Combined B-Piece P&amp;I CF'!$BN$7:$CN$7,0)))</f>
        <v>0</v>
      </c>
      <c r="AC127" s="100">
        <f>SUMIF('Combined B-Piece P&amp;I CF'!$A:$A,AC$6,INDEX('Combined B-Piece P&amp;I CF'!$BN:$CN,0,MATCH($B127,'Combined B-Piece P&amp;I CF'!$BN$7:$CN$7,0)))</f>
        <v>0</v>
      </c>
      <c r="AD127" s="100">
        <f>SUMIF('Combined B-Piece P&amp;I CF'!$A:$A,AD$6,INDEX('Combined B-Piece P&amp;I CF'!$BN:$CN,0,MATCH($B127,'Combined B-Piece P&amp;I CF'!$BN$7:$CN$7,0)))</f>
        <v>0</v>
      </c>
      <c r="AE127" s="100">
        <f>SUMIF('Combined B-Piece P&amp;I CF'!$A:$A,AE$6,INDEX('Combined B-Piece P&amp;I CF'!$BN:$CN,0,MATCH($B127,'Combined B-Piece P&amp;I CF'!$BN$7:$CN$7,0)))</f>
        <v>0</v>
      </c>
      <c r="AF127" s="100">
        <f>SUMIF('Combined B-Piece P&amp;I CF'!$A:$A,AF$6,INDEX('Combined B-Piece P&amp;I CF'!$BN:$CN,0,MATCH($B127,'Combined B-Piece P&amp;I CF'!$BN$7:$CN$7,0)))</f>
        <v>0</v>
      </c>
      <c r="AG127" s="100">
        <f>SUMIF('Combined B-Piece P&amp;I CF'!$A:$A,AG$6,INDEX('Combined B-Piece P&amp;I CF'!$BN:$CN,0,MATCH($B127,'Combined B-Piece P&amp;I CF'!$BN$7:$CN$7,0)))</f>
        <v>0</v>
      </c>
      <c r="AH127" s="100">
        <f>SUMIF('Combined B-Piece P&amp;I CF'!$A:$A,AH$6,INDEX('Combined B-Piece P&amp;I CF'!$BN:$CN,0,MATCH($B127,'Combined B-Piece P&amp;I CF'!$BN$7:$CN$7,0)))</f>
        <v>0</v>
      </c>
      <c r="AI127" s="100">
        <f>SUMIF('Combined B-Piece P&amp;I CF'!$A:$A,AI$6,INDEX('Combined B-Piece P&amp;I CF'!$BN:$CN,0,MATCH($B127,'Combined B-Piece P&amp;I CF'!$BN$7:$CN$7,0)))</f>
        <v>0</v>
      </c>
      <c r="AJ127" s="100">
        <f>SUMIF('Combined B-Piece P&amp;I CF'!$A:$A,AJ$6,INDEX('Combined B-Piece P&amp;I CF'!$BN:$CN,0,MATCH($B127,'Combined B-Piece P&amp;I CF'!$BN$7:$CN$7,0)))</f>
        <v>0</v>
      </c>
      <c r="AK127" s="100">
        <f>SUMIF('Combined B-Piece P&amp;I CF'!$A:$A,AK$6,INDEX('Combined B-Piece P&amp;I CF'!$BN:$CN,0,MATCH($B127,'Combined B-Piece P&amp;I CF'!$BN$7:$CN$7,0)))</f>
        <v>0</v>
      </c>
      <c r="AL127" s="100">
        <f>SUMIF('Combined B-Piece P&amp;I CF'!$A:$A,AL$6,INDEX('Combined B-Piece P&amp;I CF'!$BN:$CN,0,MATCH($B127,'Combined B-Piece P&amp;I CF'!$BN$7:$CN$7,0)))</f>
        <v>0</v>
      </c>
      <c r="AM127" s="100">
        <f>SUMIF('Combined B-Piece P&amp;I CF'!$A:$A,AM$6,INDEX('Combined B-Piece P&amp;I CF'!$BN:$CN,0,MATCH($B127,'Combined B-Piece P&amp;I CF'!$BN$7:$CN$7,0)))</f>
        <v>0</v>
      </c>
      <c r="AN127" s="100">
        <f>SUMIF('Combined B-Piece P&amp;I CF'!$A:$A,AN$6,INDEX('Combined B-Piece P&amp;I CF'!$BN:$CN,0,MATCH($B127,'Combined B-Piece P&amp;I CF'!$BN$7:$CN$7,0)))</f>
        <v>0</v>
      </c>
      <c r="AO127" s="100">
        <f>SUMIF('Combined B-Piece P&amp;I CF'!$A:$A,AO$6,INDEX('Combined B-Piece P&amp;I CF'!$BN:$CN,0,MATCH($B127,'Combined B-Piece P&amp;I CF'!$BN$7:$CN$7,0)))</f>
        <v>0</v>
      </c>
      <c r="AP127" s="100">
        <f>SUMIF('Combined B-Piece P&amp;I CF'!$A:$A,AP$6,INDEX('Combined B-Piece P&amp;I CF'!$BN:$CN,0,MATCH($B127,'Combined B-Piece P&amp;I CF'!$BN$7:$CN$7,0)))</f>
        <v>0</v>
      </c>
      <c r="AQ127" s="100">
        <f>SUMIF('Combined B-Piece P&amp;I CF'!$A:$A,AQ$6,INDEX('Combined B-Piece P&amp;I CF'!$BN:$CN,0,MATCH($B127,'Combined B-Piece P&amp;I CF'!$BN$7:$CN$7,0)))</f>
        <v>0</v>
      </c>
      <c r="AR127" s="100">
        <f>SUMIF('Combined B-Piece P&amp;I CF'!$A:$A,AR$6,INDEX('Combined B-Piece P&amp;I CF'!$BN:$CN,0,MATCH($B127,'Combined B-Piece P&amp;I CF'!$BN$7:$CN$7,0)))</f>
        <v>0</v>
      </c>
      <c r="AS127" s="100">
        <f>SUMIF('Combined B-Piece P&amp;I CF'!$A:$A,AS$6,INDEX('Combined B-Piece P&amp;I CF'!$BN:$CN,0,MATCH($B127,'Combined B-Piece P&amp;I CF'!$BN$7:$CN$7,0)))</f>
        <v>0</v>
      </c>
      <c r="AT127" s="100">
        <f>SUMIF('Combined B-Piece P&amp;I CF'!$A:$A,AT$6,INDEX('Combined B-Piece P&amp;I CF'!$BN:$CN,0,MATCH($B127,'Combined B-Piece P&amp;I CF'!$BN$7:$CN$7,0)))</f>
        <v>0</v>
      </c>
      <c r="AU127" s="100">
        <f>SUMIF('Combined B-Piece P&amp;I CF'!$A:$A,AU$6,INDEX('Combined B-Piece P&amp;I CF'!$BN:$CN,0,MATCH($B127,'Combined B-Piece P&amp;I CF'!$BN$7:$CN$7,0)))</f>
        <v>0</v>
      </c>
      <c r="AV127" s="100">
        <f>SUMIF('Combined B-Piece P&amp;I CF'!$A:$A,AV$6,INDEX('Combined B-Piece P&amp;I CF'!$BN:$CN,0,MATCH($B127,'Combined B-Piece P&amp;I CF'!$BN$7:$CN$7,0)))</f>
        <v>0</v>
      </c>
      <c r="AW127" s="100">
        <f>SUMIF('Combined B-Piece P&amp;I CF'!$A:$A,AW$6,INDEX('Combined B-Piece P&amp;I CF'!$BN:$CN,0,MATCH($B127,'Combined B-Piece P&amp;I CF'!$BN$7:$CN$7,0)))</f>
        <v>0</v>
      </c>
      <c r="AX127" s="100">
        <f>SUMIF('Combined B-Piece P&amp;I CF'!$A:$A,AX$6,INDEX('Combined B-Piece P&amp;I CF'!$BN:$CN,0,MATCH($B127,'Combined B-Piece P&amp;I CF'!$BN$7:$CN$7,0)))</f>
        <v>0</v>
      </c>
      <c r="AY127" s="100">
        <f>SUMIF('Combined B-Piece P&amp;I CF'!$A:$A,AY$6,INDEX('Combined B-Piece P&amp;I CF'!$BN:$CN,0,MATCH($B127,'Combined B-Piece P&amp;I CF'!$BN$7:$CN$7,0)))</f>
        <v>0</v>
      </c>
      <c r="AZ127" s="100">
        <f>SUMIF('Combined B-Piece P&amp;I CF'!$A:$A,AZ$6,INDEX('Combined B-Piece P&amp;I CF'!$BN:$CN,0,MATCH($B127,'Combined B-Piece P&amp;I CF'!$BN$7:$CN$7,0)))</f>
        <v>0</v>
      </c>
      <c r="BA127" s="100">
        <f>SUMIF('Combined B-Piece P&amp;I CF'!$A:$A,BA$6,INDEX('Combined B-Piece P&amp;I CF'!$BN:$CN,0,MATCH($B127,'Combined B-Piece P&amp;I CF'!$BN$7:$CN$7,0)))</f>
        <v>0</v>
      </c>
      <c r="BB127" s="100">
        <f>SUMIF('Combined B-Piece P&amp;I CF'!$A:$A,BB$6,INDEX('Combined B-Piece P&amp;I CF'!$BN:$CN,0,MATCH($B127,'Combined B-Piece P&amp;I CF'!$BN$7:$CN$7,0)))</f>
        <v>0</v>
      </c>
      <c r="BC127" s="100">
        <f>SUMIF('Combined B-Piece P&amp;I CF'!$A:$A,BC$6,INDEX('Combined B-Piece P&amp;I CF'!$BN:$CN,0,MATCH($B127,'Combined B-Piece P&amp;I CF'!$BN$7:$CN$7,0)))</f>
        <v>0</v>
      </c>
      <c r="BD127" s="100">
        <f>SUMIF('Combined B-Piece P&amp;I CF'!$A:$A,BD$6,INDEX('Combined B-Piece P&amp;I CF'!$BN:$CN,0,MATCH($B127,'Combined B-Piece P&amp;I CF'!$BN$7:$CN$7,0)))</f>
        <v>0</v>
      </c>
      <c r="BE127" s="100">
        <f>SUMIF('Combined B-Piece P&amp;I CF'!$A:$A,BE$6,INDEX('Combined B-Piece P&amp;I CF'!$BN:$CN,0,MATCH($B127,'Combined B-Piece P&amp;I CF'!$BN$7:$CN$7,0)))</f>
        <v>0</v>
      </c>
      <c r="BF127" s="100">
        <f>SUMIF('Combined B-Piece P&amp;I CF'!$A:$A,BF$6,INDEX('Combined B-Piece P&amp;I CF'!$BN:$CN,0,MATCH($B127,'Combined B-Piece P&amp;I CF'!$BN$7:$CN$7,0)))</f>
        <v>0</v>
      </c>
      <c r="BG127" s="100">
        <f>SUMIF('Combined B-Piece P&amp;I CF'!$A:$A,BG$6,INDEX('Combined B-Piece P&amp;I CF'!$BN:$CN,0,MATCH($B127,'Combined B-Piece P&amp;I CF'!$BN$7:$CN$7,0)))</f>
        <v>0</v>
      </c>
      <c r="BH127" s="100">
        <f>SUMIF('Combined B-Piece P&amp;I CF'!$A:$A,BH$6,INDEX('Combined B-Piece P&amp;I CF'!$BN:$CN,0,MATCH($B127,'Combined B-Piece P&amp;I CF'!$BN$7:$CN$7,0)))</f>
        <v>0</v>
      </c>
      <c r="BI127" s="100">
        <f>SUMIF('Combined B-Piece P&amp;I CF'!$A:$A,BI$6,INDEX('Combined B-Piece P&amp;I CF'!$BN:$CN,0,MATCH($B127,'Combined B-Piece P&amp;I CF'!$BN$7:$CN$7,0)))</f>
        <v>0</v>
      </c>
      <c r="BJ127" s="100">
        <f>SUMIF('Combined B-Piece P&amp;I CF'!$A:$A,BJ$6,INDEX('Combined B-Piece P&amp;I CF'!$BN:$CN,0,MATCH($B127,'Combined B-Piece P&amp;I CF'!$BN$7:$CN$7,0)))</f>
        <v>0</v>
      </c>
      <c r="BK127" s="100">
        <f>SUMIF('Combined B-Piece P&amp;I CF'!$A:$A,BK$6,INDEX('Combined B-Piece P&amp;I CF'!$BN:$CN,0,MATCH($B127,'Combined B-Piece P&amp;I CF'!$BN$7:$CN$7,0)))</f>
        <v>0</v>
      </c>
      <c r="BL127" s="100">
        <f>SUMIF('Combined B-Piece P&amp;I CF'!$A:$A,BL$6,INDEX('Combined B-Piece P&amp;I CF'!$BN:$CN,0,MATCH($B127,'Combined B-Piece P&amp;I CF'!$BN$7:$CN$7,0)))</f>
        <v>0</v>
      </c>
      <c r="BM127" s="100">
        <f>SUMIF('Combined B-Piece P&amp;I CF'!$A:$A,BM$6,INDEX('Combined B-Piece P&amp;I CF'!$BN:$CN,0,MATCH($B127,'Combined B-Piece P&amp;I CF'!$BN$7:$CN$7,0)))</f>
        <v>0</v>
      </c>
      <c r="BN127" s="100">
        <f>SUMIF('Combined B-Piece P&amp;I CF'!$A:$A,BN$6,INDEX('Combined B-Piece P&amp;I CF'!$BN:$CN,0,MATCH($B127,'Combined B-Piece P&amp;I CF'!$BN$7:$CN$7,0)))</f>
        <v>0</v>
      </c>
      <c r="BO127" s="100">
        <f>SUMIF('Combined B-Piece P&amp;I CF'!$A:$A,BO$6,INDEX('Combined B-Piece P&amp;I CF'!$BN:$CN,0,MATCH($B127,'Combined B-Piece P&amp;I CF'!$BN$7:$CN$7,0)))</f>
        <v>0</v>
      </c>
      <c r="BP127" s="100">
        <f>SUMIF('Combined B-Piece P&amp;I CF'!$A:$A,BP$6,INDEX('Combined B-Piece P&amp;I CF'!$BN:$CN,0,MATCH($B127,'Combined B-Piece P&amp;I CF'!$BN$7:$CN$7,0)))</f>
        <v>0</v>
      </c>
      <c r="BQ127" s="100">
        <f>SUMIF('Combined B-Piece P&amp;I CF'!$A:$A,BQ$6,INDEX('Combined B-Piece P&amp;I CF'!$BN:$CN,0,MATCH($B127,'Combined B-Piece P&amp;I CF'!$BN$7:$CN$7,0)))</f>
        <v>0</v>
      </c>
      <c r="BR127" s="100">
        <f>SUMIF('Combined B-Piece P&amp;I CF'!$A:$A,BR$6,INDEX('Combined B-Piece P&amp;I CF'!$BN:$CN,0,MATCH($B127,'Combined B-Piece P&amp;I CF'!$BN$7:$CN$7,0)))</f>
        <v>0</v>
      </c>
      <c r="BS127" s="100">
        <f>SUMIF('Combined B-Piece P&amp;I CF'!$A:$A,BS$6,INDEX('Combined B-Piece P&amp;I CF'!$BN:$CN,0,MATCH($B127,'Combined B-Piece P&amp;I CF'!$BN$7:$CN$7,0)))</f>
        <v>0</v>
      </c>
      <c r="BT127" s="100">
        <f>SUMIF('Combined B-Piece P&amp;I CF'!$A:$A,BT$6,INDEX('Combined B-Piece P&amp;I CF'!$BN:$CN,0,MATCH($B127,'Combined B-Piece P&amp;I CF'!$BN$7:$CN$7,0)))</f>
        <v>0</v>
      </c>
      <c r="BU127" s="100">
        <f>SUMIF('Combined B-Piece P&amp;I CF'!$A:$A,BU$6,INDEX('Combined B-Piece P&amp;I CF'!$BN:$CN,0,MATCH($B127,'Combined B-Piece P&amp;I CF'!$BN$7:$CN$7,0)))</f>
        <v>0</v>
      </c>
      <c r="BV127" s="100">
        <f>SUMIF('Combined B-Piece P&amp;I CF'!$A:$A,BV$6,INDEX('Combined B-Piece P&amp;I CF'!$BN:$CN,0,MATCH($B127,'Combined B-Piece P&amp;I CF'!$BN$7:$CN$7,0)))</f>
        <v>0</v>
      </c>
      <c r="BW127" s="100">
        <f>SUMIF('Combined B-Piece P&amp;I CF'!$A:$A,BW$6,INDEX('Combined B-Piece P&amp;I CF'!$BN:$CN,0,MATCH($B127,'Combined B-Piece P&amp;I CF'!$BN$7:$CN$7,0)))</f>
        <v>0</v>
      </c>
      <c r="BX127" s="100">
        <f>SUMIF('Combined B-Piece P&amp;I CF'!$A:$A,BX$6,INDEX('Combined B-Piece P&amp;I CF'!$BN:$CN,0,MATCH($B127,'Combined B-Piece P&amp;I CF'!$BN$7:$CN$7,0)))</f>
        <v>0</v>
      </c>
      <c r="BY127" s="100">
        <f>SUMIF('Combined B-Piece P&amp;I CF'!$A:$A,BY$6,INDEX('Combined B-Piece P&amp;I CF'!$BN:$CN,0,MATCH($B127,'Combined B-Piece P&amp;I CF'!$BN$7:$CN$7,0)))</f>
        <v>0</v>
      </c>
      <c r="BZ127" s="100">
        <f>SUMIF('Combined B-Piece P&amp;I CF'!$A:$A,BZ$6,INDEX('Combined B-Piece P&amp;I CF'!$BN:$CN,0,MATCH($B127,'Combined B-Piece P&amp;I CF'!$BN$7:$CN$7,0)))</f>
        <v>0</v>
      </c>
      <c r="CA127" s="100">
        <f>SUMIF('Combined B-Piece P&amp;I CF'!$A:$A,CA$6,INDEX('Combined B-Piece P&amp;I CF'!$BN:$CN,0,MATCH($B127,'Combined B-Piece P&amp;I CF'!$BN$7:$CN$7,0)))</f>
        <v>0</v>
      </c>
      <c r="CB127" s="100">
        <f>SUMIF('Combined B-Piece P&amp;I CF'!$A:$A,CB$6,INDEX('Combined B-Piece P&amp;I CF'!$BN:$CN,0,MATCH($B127,'Combined B-Piece P&amp;I CF'!$BN$7:$CN$7,0)))</f>
        <v>0</v>
      </c>
      <c r="CC127" s="100">
        <f>SUMIF('Combined B-Piece P&amp;I CF'!$A:$A,CC$6,INDEX('Combined B-Piece P&amp;I CF'!$BN:$CN,0,MATCH($B127,'Combined B-Piece P&amp;I CF'!$BN$7:$CN$7,0)))</f>
        <v>0</v>
      </c>
      <c r="CD127" s="100">
        <f>SUMIF('Combined B-Piece P&amp;I CF'!$A:$A,CD$6,INDEX('Combined B-Piece P&amp;I CF'!$BN:$CN,0,MATCH($B127,'Combined B-Piece P&amp;I CF'!$BN$7:$CN$7,0)))</f>
        <v>0</v>
      </c>
      <c r="CE127" s="100">
        <f>SUMIF('Combined B-Piece P&amp;I CF'!$A:$A,CE$6,INDEX('Combined B-Piece P&amp;I CF'!$BN:$CN,0,MATCH($B127,'Combined B-Piece P&amp;I CF'!$BN$7:$CN$7,0)))</f>
        <v>0</v>
      </c>
      <c r="CF127" s="100">
        <f>SUMIF('Combined B-Piece P&amp;I CF'!$A:$A,CF$6,INDEX('Combined B-Piece P&amp;I CF'!$BN:$CN,0,MATCH($B127,'Combined B-Piece P&amp;I CF'!$BN$7:$CN$7,0)))</f>
        <v>0</v>
      </c>
      <c r="CG127" s="100">
        <f>SUMIF('Combined B-Piece P&amp;I CF'!$A:$A,CG$6,INDEX('Combined B-Piece P&amp;I CF'!$BN:$CN,0,MATCH($B127,'Combined B-Piece P&amp;I CF'!$BN$7:$CN$7,0)))</f>
        <v>0</v>
      </c>
      <c r="CH127" s="100">
        <f>SUMIF('Combined B-Piece P&amp;I CF'!$A:$A,CH$6,INDEX('Combined B-Piece P&amp;I CF'!$BN:$CN,0,MATCH($B127,'Combined B-Piece P&amp;I CF'!$BN$7:$CN$7,0)))</f>
        <v>0</v>
      </c>
      <c r="CI127" s="100">
        <f>SUMIF('Combined B-Piece P&amp;I CF'!$A:$A,CI$6,INDEX('Combined B-Piece P&amp;I CF'!$BN:$CN,0,MATCH($B127,'Combined B-Piece P&amp;I CF'!$BN$7:$CN$7,0)))</f>
        <v>0</v>
      </c>
      <c r="CJ127" s="100">
        <f>SUMIF('Combined B-Piece P&amp;I CF'!$A:$A,CJ$6,INDEX('Combined B-Piece P&amp;I CF'!$BN:$CN,0,MATCH($B127,'Combined B-Piece P&amp;I CF'!$BN$7:$CN$7,0)))</f>
        <v>0</v>
      </c>
      <c r="CK127" s="100">
        <f>SUMIF('Combined B-Piece P&amp;I CF'!$A:$A,CK$6,INDEX('Combined B-Piece P&amp;I CF'!$BN:$CN,0,MATCH($B127,'Combined B-Piece P&amp;I CF'!$BN$7:$CN$7,0)))</f>
        <v>0</v>
      </c>
      <c r="CL127" s="100">
        <f>SUMIF('Combined B-Piece P&amp;I CF'!$A:$A,CL$6,INDEX('Combined B-Piece P&amp;I CF'!$BN:$CN,0,MATCH($B127,'Combined B-Piece P&amp;I CF'!$BN$7:$CN$7,0)))</f>
        <v>0</v>
      </c>
      <c r="CM127" s="100">
        <f>SUMIF('Combined B-Piece P&amp;I CF'!$A:$A,CM$6,INDEX('Combined B-Piece P&amp;I CF'!$BN:$CN,0,MATCH($B127,'Combined B-Piece P&amp;I CF'!$BN$7:$CN$7,0)))</f>
        <v>0</v>
      </c>
      <c r="CN127" s="100">
        <f>SUMIF('Combined B-Piece P&amp;I CF'!$A:$A,CN$6,INDEX('Combined B-Piece P&amp;I CF'!$BN:$CN,0,MATCH($B127,'Combined B-Piece P&amp;I CF'!$BN$7:$CN$7,0)))</f>
        <v>0</v>
      </c>
      <c r="CO127" s="100">
        <f>SUMIF('Combined B-Piece P&amp;I CF'!$A:$A,CO$6,INDEX('Combined B-Piece P&amp;I CF'!$BN:$CN,0,MATCH($B127,'Combined B-Piece P&amp;I CF'!$BN$7:$CN$7,0)))</f>
        <v>0</v>
      </c>
      <c r="CP127" s="100">
        <f>SUMIF('Combined B-Piece P&amp;I CF'!$A:$A,CP$6,INDEX('Combined B-Piece P&amp;I CF'!$BN:$CN,0,MATCH($B127,'Combined B-Piece P&amp;I CF'!$BN$7:$CN$7,0)))</f>
        <v>0</v>
      </c>
      <c r="CQ127" s="100">
        <f>SUMIF('Combined B-Piece P&amp;I CF'!$A:$A,CQ$6,INDEX('Combined B-Piece P&amp;I CF'!$BN:$CN,0,MATCH($B127,'Combined B-Piece P&amp;I CF'!$BN$7:$CN$7,0)))</f>
        <v>0</v>
      </c>
      <c r="CR127" s="100">
        <f>SUMIF('Combined B-Piece P&amp;I CF'!$A:$A,CR$6,INDEX('Combined B-Piece P&amp;I CF'!$BN:$CN,0,MATCH($B127,'Combined B-Piece P&amp;I CF'!$BN$7:$CN$7,0)))</f>
        <v>0</v>
      </c>
      <c r="CS127" s="100">
        <f>SUMIF('Combined B-Piece P&amp;I CF'!$A:$A,CS$6,INDEX('Combined B-Piece P&amp;I CF'!$BN:$CN,0,MATCH($B127,'Combined B-Piece P&amp;I CF'!$BN$7:$CN$7,0)))</f>
        <v>0</v>
      </c>
      <c r="CT127" s="100">
        <f>SUMIF('Combined B-Piece P&amp;I CF'!$A:$A,CT$6,INDEX('Combined B-Piece P&amp;I CF'!$BN:$CN,0,MATCH($B127,'Combined B-Piece P&amp;I CF'!$BN$7:$CN$7,0)))</f>
        <v>0</v>
      </c>
      <c r="CU127" s="100">
        <f>SUMIF('Combined B-Piece P&amp;I CF'!$A:$A,CU$6,INDEX('Combined B-Piece P&amp;I CF'!$BN:$CN,0,MATCH($B127,'Combined B-Piece P&amp;I CF'!$BN$7:$CN$7,0)))</f>
        <v>0</v>
      </c>
      <c r="CV127" s="100">
        <f>SUMIF('Combined B-Piece P&amp;I CF'!$A:$A,CV$6,INDEX('Combined B-Piece P&amp;I CF'!$BN:$CN,0,MATCH($B127,'Combined B-Piece P&amp;I CF'!$BN$7:$CN$7,0)))</f>
        <v>0</v>
      </c>
      <c r="CW127" s="100">
        <f>SUMIF('Combined B-Piece P&amp;I CF'!$A:$A,CW$6,INDEX('Combined B-Piece P&amp;I CF'!$BN:$CN,0,MATCH($B127,'Combined B-Piece P&amp;I CF'!$BN$7:$CN$7,0)))</f>
        <v>0</v>
      </c>
      <c r="CX127" s="100">
        <f>SUMIF('Combined B-Piece P&amp;I CF'!$A:$A,CX$6,INDEX('Combined B-Piece P&amp;I CF'!$BN:$CN,0,MATCH($B127,'Combined B-Piece P&amp;I CF'!$BN$7:$CN$7,0)))</f>
        <v>0</v>
      </c>
      <c r="CY127" s="100">
        <f>SUMIF('Combined B-Piece P&amp;I CF'!$A:$A,CY$6,INDEX('Combined B-Piece P&amp;I CF'!$BN:$CN,0,MATCH($B127,'Combined B-Piece P&amp;I CF'!$BN$7:$CN$7,0)))</f>
        <v>0</v>
      </c>
      <c r="CZ127" s="100">
        <f>SUMIF('Combined B-Piece P&amp;I CF'!$A:$A,CZ$6,INDEX('Combined B-Piece P&amp;I CF'!$BN:$CN,0,MATCH($B127,'Combined B-Piece P&amp;I CF'!$BN$7:$CN$7,0)))</f>
        <v>0</v>
      </c>
      <c r="DA127" s="100">
        <f>SUMIF('Combined B-Piece P&amp;I CF'!$A:$A,DA$6,INDEX('Combined B-Piece P&amp;I CF'!$BN:$CN,0,MATCH($B127,'Combined B-Piece P&amp;I CF'!$BN$7:$CN$7,0)))</f>
        <v>0</v>
      </c>
      <c r="DB127" s="100">
        <f>SUMIF('Combined B-Piece P&amp;I CF'!$A:$A,DB$6,INDEX('Combined B-Piece P&amp;I CF'!$BN:$CN,0,MATCH($B127,'Combined B-Piece P&amp;I CF'!$BN$7:$CN$7,0)))</f>
        <v>0</v>
      </c>
      <c r="DC127" s="100">
        <f>SUMIF('Combined B-Piece P&amp;I CF'!$A:$A,DC$6,INDEX('Combined B-Piece P&amp;I CF'!$BN:$CN,0,MATCH($B127,'Combined B-Piece P&amp;I CF'!$BN$7:$CN$7,0)))</f>
        <v>0</v>
      </c>
      <c r="DD127" s="100">
        <f>SUMIF('Combined B-Piece P&amp;I CF'!$A:$A,DD$6,INDEX('Combined B-Piece P&amp;I CF'!$BN:$CN,0,MATCH($B127,'Combined B-Piece P&amp;I CF'!$BN$7:$CN$7,0)))</f>
        <v>0</v>
      </c>
      <c r="DE127" s="100">
        <f>SUMIF('Combined B-Piece P&amp;I CF'!$A:$A,DE$6,INDEX('Combined B-Piece P&amp;I CF'!$BN:$CN,0,MATCH($B127,'Combined B-Piece P&amp;I CF'!$BN$7:$CN$7,0)))</f>
        <v>0</v>
      </c>
      <c r="DF127" s="100">
        <f>SUMIF('Combined B-Piece P&amp;I CF'!$A:$A,DF$6,INDEX('Combined B-Piece P&amp;I CF'!$BN:$CN,0,MATCH($B127,'Combined B-Piece P&amp;I CF'!$BN$7:$CN$7,0)))</f>
        <v>0</v>
      </c>
      <c r="DG127" s="100">
        <f>SUMIF('Combined B-Piece P&amp;I CF'!$A:$A,DG$6,INDEX('Combined B-Piece P&amp;I CF'!$BN:$CN,0,MATCH($B127,'Combined B-Piece P&amp;I CF'!$BN$7:$CN$7,0)))</f>
        <v>0</v>
      </c>
      <c r="DH127" s="100">
        <f>SUMIF('Combined B-Piece P&amp;I CF'!$A:$A,DH$6,INDEX('Combined B-Piece P&amp;I CF'!$BN:$CN,0,MATCH($B127,'Combined B-Piece P&amp;I CF'!$BN$7:$CN$7,0)))</f>
        <v>0</v>
      </c>
      <c r="DI127" s="100">
        <f>SUMIF('Combined B-Piece P&amp;I CF'!$A:$A,DI$6,INDEX('Combined B-Piece P&amp;I CF'!$BN:$CN,0,MATCH($B127,'Combined B-Piece P&amp;I CF'!$BN$7:$CN$7,0)))</f>
        <v>0</v>
      </c>
      <c r="DJ127" s="100">
        <f>SUMIF('Combined B-Piece P&amp;I CF'!$A:$A,DJ$6,INDEX('Combined B-Piece P&amp;I CF'!$BN:$CN,0,MATCH($B127,'Combined B-Piece P&amp;I CF'!$BN$7:$CN$7,0)))</f>
        <v>0</v>
      </c>
      <c r="DK127" s="100">
        <f>SUMIF('Combined B-Piece P&amp;I CF'!$A:$A,DK$6,INDEX('Combined B-Piece P&amp;I CF'!$BN:$CN,0,MATCH($B127,'Combined B-Piece P&amp;I CF'!$BN$7:$CN$7,0)))</f>
        <v>0</v>
      </c>
      <c r="DL127" s="100">
        <f>SUMIF('Combined B-Piece P&amp;I CF'!$A:$A,DL$6,INDEX('Combined B-Piece P&amp;I CF'!$BN:$CN,0,MATCH($B127,'Combined B-Piece P&amp;I CF'!$BN$7:$CN$7,0)))</f>
        <v>0</v>
      </c>
      <c r="DM127" s="100">
        <f>SUMIF('Combined B-Piece P&amp;I CF'!$A:$A,DM$6,INDEX('Combined B-Piece P&amp;I CF'!$BN:$CN,0,MATCH($B127,'Combined B-Piece P&amp;I CF'!$BN$7:$CN$7,0)))</f>
        <v>0</v>
      </c>
      <c r="DN127" s="100">
        <f>SUMIF('Combined B-Piece P&amp;I CF'!$A:$A,DN$6,INDEX('Combined B-Piece P&amp;I CF'!$BN:$CN,0,MATCH($B127,'Combined B-Piece P&amp;I CF'!$BN$7:$CN$7,0)))</f>
        <v>15885983.01</v>
      </c>
      <c r="DO127" s="100">
        <f>SUMIF('Combined B-Piece P&amp;I CF'!$A:$A,DO$6,INDEX('Combined B-Piece P&amp;I CF'!$BN:$CN,0,MATCH($B127,'Combined B-Piece P&amp;I CF'!$BN$7:$CN$7,0)))</f>
        <v>0</v>
      </c>
      <c r="DP127" s="100">
        <f>SUMIF('Combined B-Piece P&amp;I CF'!$A:$A,DP$6,INDEX('Combined B-Piece P&amp;I CF'!$BN:$CN,0,MATCH($B127,'Combined B-Piece P&amp;I CF'!$BN$7:$CN$7,0)))</f>
        <v>0</v>
      </c>
      <c r="DQ127" s="100">
        <f>SUMIF('Combined B-Piece P&amp;I CF'!$A:$A,DQ$6,INDEX('Combined B-Piece P&amp;I CF'!$BN:$CN,0,MATCH($B127,'Combined B-Piece P&amp;I CF'!$BN$7:$CN$7,0)))</f>
        <v>0</v>
      </c>
      <c r="DR127" s="100">
        <f>SUMIF('Combined B-Piece P&amp;I CF'!$A:$A,DR$6,INDEX('Combined B-Piece P&amp;I CF'!$BN:$CN,0,MATCH($B127,'Combined B-Piece P&amp;I CF'!$BN$7:$CN$7,0)))</f>
        <v>0</v>
      </c>
      <c r="DS127" s="100">
        <f>SUMIF('Combined B-Piece P&amp;I CF'!$A:$A,DS$6,INDEX('Combined B-Piece P&amp;I CF'!$BN:$CN,0,MATCH($B127,'Combined B-Piece P&amp;I CF'!$BN$7:$CN$7,0)))</f>
        <v>0</v>
      </c>
      <c r="DT127" s="100">
        <f>SUMIF('Combined B-Piece P&amp;I CF'!$A:$A,DT$6,INDEX('Combined B-Piece P&amp;I CF'!$BN:$CN,0,MATCH($B127,'Combined B-Piece P&amp;I CF'!$BN$7:$CN$7,0)))</f>
        <v>0</v>
      </c>
      <c r="DU127" s="100">
        <f>SUMIF('Combined B-Piece P&amp;I CF'!$A:$A,DU$6,INDEX('Combined B-Piece P&amp;I CF'!$BN:$CN,0,MATCH($B127,'Combined B-Piece P&amp;I CF'!$BN$7:$CN$7,0)))</f>
        <v>0</v>
      </c>
      <c r="DV127" s="100">
        <f>SUMIF('Combined B-Piece P&amp;I CF'!$A:$A,DV$6,INDEX('Combined B-Piece P&amp;I CF'!$BN:$CN,0,MATCH($B127,'Combined B-Piece P&amp;I CF'!$BN$7:$CN$7,0)))</f>
        <v>0</v>
      </c>
      <c r="DW127" s="100">
        <f>SUMIF('Combined B-Piece P&amp;I CF'!$A:$A,DW$6,INDEX('Combined B-Piece P&amp;I CF'!$BN:$CN,0,MATCH($B127,'Combined B-Piece P&amp;I CF'!$BN$7:$CN$7,0)))</f>
        <v>0</v>
      </c>
      <c r="DX127" s="100">
        <f>SUMIF('Combined B-Piece P&amp;I CF'!$A:$A,DX$6,INDEX('Combined B-Piece P&amp;I CF'!$BN:$CN,0,MATCH($B127,'Combined B-Piece P&amp;I CF'!$BN$7:$CN$7,0)))</f>
        <v>0</v>
      </c>
      <c r="DY127" s="100">
        <f>SUMIF('Combined B-Piece P&amp;I CF'!$A:$A,DY$6,INDEX('Combined B-Piece P&amp;I CF'!$BN:$CN,0,MATCH($B127,'Combined B-Piece P&amp;I CF'!$BN$7:$CN$7,0)))</f>
        <v>0</v>
      </c>
      <c r="DZ127" s="100">
        <f>SUMIF('Combined B-Piece P&amp;I CF'!$A:$A,DZ$6,INDEX('Combined B-Piece P&amp;I CF'!$BN:$CN,0,MATCH($B127,'Combined B-Piece P&amp;I CF'!$BN$7:$CN$7,0)))</f>
        <v>0</v>
      </c>
      <c r="EA127" s="100">
        <f>SUMIF('Combined B-Piece P&amp;I CF'!$A:$A,EA$6,INDEX('Combined B-Piece P&amp;I CF'!$BN:$CN,0,MATCH($B127,'Combined B-Piece P&amp;I CF'!$BN$7:$CN$7,0)))</f>
        <v>0</v>
      </c>
      <c r="EB127" s="100">
        <f>SUMIF('Combined B-Piece P&amp;I CF'!$A:$A,EB$6,INDEX('Combined B-Piece P&amp;I CF'!$BN:$CN,0,MATCH($B127,'Combined B-Piece P&amp;I CF'!$BN$7:$CN$7,0)))</f>
        <v>0</v>
      </c>
      <c r="EC127" s="100">
        <f>SUMIF('Combined B-Piece P&amp;I CF'!$A:$A,EC$6,INDEX('Combined B-Piece P&amp;I CF'!$BN:$CN,0,MATCH($B127,'Combined B-Piece P&amp;I CF'!$BN$7:$CN$7,0)))</f>
        <v>0</v>
      </c>
      <c r="ED127" s="100">
        <f>SUMIF('Combined B-Piece P&amp;I CF'!$A:$A,ED$6,INDEX('Combined B-Piece P&amp;I CF'!$BN:$CN,0,MATCH($B127,'Combined B-Piece P&amp;I CF'!$BN$7:$CN$7,0)))</f>
        <v>0</v>
      </c>
      <c r="EE127" s="100">
        <f>SUMIF('Combined B-Piece P&amp;I CF'!$A:$A,EE$6,INDEX('Combined B-Piece P&amp;I CF'!$BN:$CN,0,MATCH($B127,'Combined B-Piece P&amp;I CF'!$BN$7:$CN$7,0)))</f>
        <v>7.1821209999999996E-3</v>
      </c>
      <c r="EF127" s="100">
        <f>SUMIF('Combined B-Piece P&amp;I CF'!$A:$A,EF$6,INDEX('Combined B-Piece P&amp;I CF'!$BN:$CN,0,MATCH($B127,'Combined B-Piece P&amp;I CF'!$BN$7:$CN$7,0)))</f>
        <v>0</v>
      </c>
      <c r="EG127" s="100">
        <f>SUMIF('Combined B-Piece P&amp;I CF'!$A:$A,EG$6,INDEX('Combined B-Piece P&amp;I CF'!$BN:$CN,0,MATCH($B127,'Combined B-Piece P&amp;I CF'!$BN$7:$CN$7,0)))</f>
        <v>0</v>
      </c>
      <c r="EH127" s="100">
        <f>SUMIF('Combined B-Piece P&amp;I CF'!$A:$A,EH$6,INDEX('Combined B-Piece P&amp;I CF'!$BN:$CN,0,MATCH($B127,'Combined B-Piece P&amp;I CF'!$BN$7:$CN$7,0)))</f>
        <v>0</v>
      </c>
      <c r="EI127" s="100">
        <f>SUMIF('Combined B-Piece P&amp;I CF'!$A:$A,EI$6,INDEX('Combined B-Piece P&amp;I CF'!$BN:$CN,0,MATCH($B127,'Combined B-Piece P&amp;I CF'!$BN$7:$CN$7,0)))</f>
        <v>0</v>
      </c>
      <c r="EJ127" s="100">
        <f>SUMIF('Combined B-Piece P&amp;I CF'!$A:$A,EJ$6,INDEX('Combined B-Piece P&amp;I CF'!$BN:$CN,0,MATCH($B127,'Combined B-Piece P&amp;I CF'!$BN$7:$CN$7,0)))</f>
        <v>0</v>
      </c>
      <c r="EK127" s="100">
        <f>SUMIF('Combined B-Piece P&amp;I CF'!$A:$A,EK$6,INDEX('Combined B-Piece P&amp;I CF'!$BN:$CN,0,MATCH($B127,'Combined B-Piece P&amp;I CF'!$BN$7:$CN$7,0)))</f>
        <v>0</v>
      </c>
      <c r="EL127" s="100">
        <f>SUMIF('Combined B-Piece P&amp;I CF'!$A:$A,EL$6,INDEX('Combined B-Piece P&amp;I CF'!$BN:$CN,0,MATCH($B127,'Combined B-Piece P&amp;I CF'!$BN$7:$CN$7,0)))</f>
        <v>0</v>
      </c>
      <c r="EM127" s="100">
        <f>SUMIF('Combined B-Piece P&amp;I CF'!$A:$A,EM$6,INDEX('Combined B-Piece P&amp;I CF'!$BN:$CN,0,MATCH($B127,'Combined B-Piece P&amp;I CF'!$BN$7:$CN$7,0)))</f>
        <v>0</v>
      </c>
      <c r="EN127" s="100">
        <f>SUMIF('Combined B-Piece P&amp;I CF'!$A:$A,EN$6,INDEX('Combined B-Piece P&amp;I CF'!$BN:$CN,0,MATCH($B127,'Combined B-Piece P&amp;I CF'!$BN$7:$CN$7,0)))</f>
        <v>15987999.14034253</v>
      </c>
      <c r="EO127" s="100">
        <f>SUMIF('Combined B-Piece P&amp;I CF'!$A:$A,EO$6,INDEX('Combined B-Piece P&amp;I CF'!$BN:$CN,0,MATCH($B127,'Combined B-Piece P&amp;I CF'!$BN$7:$CN$7,0)))</f>
        <v>0</v>
      </c>
      <c r="EP127" s="100">
        <f>SUMIF('Combined B-Piece P&amp;I CF'!$A:$A,EP$6,INDEX('Combined B-Piece P&amp;I CF'!$BN:$CN,0,MATCH($B127,'Combined B-Piece P&amp;I CF'!$BN$7:$CN$7,0)))</f>
        <v>0</v>
      </c>
      <c r="EQ127" s="100">
        <f>SUMIF('Combined B-Piece P&amp;I CF'!$A:$A,EQ$6,INDEX('Combined B-Piece P&amp;I CF'!$BN:$CN,0,MATCH($B127,'Combined B-Piece P&amp;I CF'!$BN$7:$CN$7,0)))</f>
        <v>6951563.5242887139</v>
      </c>
      <c r="ER127" s="100">
        <f>SUMIF('Combined B-Piece P&amp;I CF'!$A:$A,ER$6,INDEX('Combined B-Piece P&amp;I CF'!$BN:$CN,0,MATCH($B127,'Combined B-Piece P&amp;I CF'!$BN$7:$CN$7,0)))</f>
        <v>0</v>
      </c>
      <c r="ES127" s="100">
        <f>SUMIF('Combined B-Piece P&amp;I CF'!$A:$A,ES$6,INDEX('Combined B-Piece P&amp;I CF'!$BN:$CN,0,MATCH($B127,'Combined B-Piece P&amp;I CF'!$BN$7:$CN$7,0)))</f>
        <v>0</v>
      </c>
      <c r="ET127" s="100">
        <f>SUMIF('Combined B-Piece P&amp;I CF'!$A:$A,ET$6,INDEX('Combined B-Piece P&amp;I CF'!$BN:$CN,0,MATCH($B127,'Combined B-Piece P&amp;I CF'!$BN$7:$CN$7,0)))</f>
        <v>0</v>
      </c>
      <c r="EU127" s="100">
        <f>SUMIF('Combined B-Piece P&amp;I CF'!$A:$A,EU$6,INDEX('Combined B-Piece P&amp;I CF'!$BN:$CN,0,MATCH($B127,'Combined B-Piece P&amp;I CF'!$BN$7:$CN$7,0)))</f>
        <v>0</v>
      </c>
      <c r="EV127" s="100">
        <f>SUMIF('Combined B-Piece P&amp;I CF'!$A:$A,EV$6,INDEX('Combined B-Piece P&amp;I CF'!$BN:$CN,0,MATCH($B127,'Combined B-Piece P&amp;I CF'!$BN$7:$CN$7,0)))</f>
        <v>0</v>
      </c>
      <c r="EW127" s="100">
        <f>SUMIF('Combined B-Piece P&amp;I CF'!$A:$A,EW$6,INDEX('Combined B-Piece P&amp;I CF'!$BN:$CN,0,MATCH($B127,'Combined B-Piece P&amp;I CF'!$BN$7:$CN$7,0)))</f>
        <v>0</v>
      </c>
      <c r="EX127" s="100">
        <f>SUMIF('Combined B-Piece P&amp;I CF'!$A:$A,EX$6,INDEX('Combined B-Piece P&amp;I CF'!$BN:$CN,0,MATCH($B127,'Combined B-Piece P&amp;I CF'!$BN$7:$CN$7,0)))</f>
        <v>0</v>
      </c>
      <c r="EY127" s="100">
        <f>SUMIF('Combined B-Piece P&amp;I CF'!$A:$A,EY$6,INDEX('Combined B-Piece P&amp;I CF'!$BN:$CN,0,MATCH($B127,'Combined B-Piece P&amp;I CF'!$BN$7:$CN$7,0)))</f>
        <v>0</v>
      </c>
      <c r="EZ127" s="100">
        <f>SUMIF('Combined B-Piece P&amp;I CF'!$A:$A,EZ$6,INDEX('Combined B-Piece P&amp;I CF'!$BN:$CN,0,MATCH($B127,'Combined B-Piece P&amp;I CF'!$BN$7:$CN$7,0)))</f>
        <v>0</v>
      </c>
      <c r="FA127" s="100">
        <f>SUMIF('Combined B-Piece P&amp;I CF'!$A:$A,FA$6,INDEX('Combined B-Piece P&amp;I CF'!$BN:$CN,0,MATCH($B127,'Combined B-Piece P&amp;I CF'!$BN$7:$CN$7,0)))</f>
        <v>0</v>
      </c>
      <c r="FB127" s="100">
        <f>SUMIF('Combined B-Piece P&amp;I CF'!$A:$A,FB$6,INDEX('Combined B-Piece P&amp;I CF'!$BN:$CN,0,MATCH($B127,'Combined B-Piece P&amp;I CF'!$BN$7:$CN$7,0)))</f>
        <v>0</v>
      </c>
      <c r="FC127" s="100">
        <f>SUMIF('Combined B-Piece P&amp;I CF'!$A:$A,FC$6,INDEX('Combined B-Piece P&amp;I CF'!$BN:$CN,0,MATCH($B127,'Combined B-Piece P&amp;I CF'!$BN$7:$CN$7,0)))</f>
        <v>7017187.2758201361</v>
      </c>
      <c r="FD127" s="100">
        <f>SUMIF('Combined B-Piece P&amp;I CF'!$A:$A,FD$6,INDEX('Combined B-Piece P&amp;I CF'!$BN:$CN,0,MATCH($B127,'Combined B-Piece P&amp;I CF'!$BN$7:$CN$7,0)))</f>
        <v>1039783.093674898</v>
      </c>
      <c r="FE127" s="100">
        <f>SUMIF('Combined B-Piece P&amp;I CF'!$A:$A,FE$6,INDEX('Combined B-Piece P&amp;I CF'!$BN:$CN,0,MATCH($B127,'Combined B-Piece P&amp;I CF'!$BN$7:$CN$7,0)))</f>
        <v>22446847.648995042</v>
      </c>
      <c r="FF127" s="100">
        <f>SUMIF('Combined B-Piece P&amp;I CF'!$A:$A,FF$6,INDEX('Combined B-Piece P&amp;I CF'!$BN:$CN,0,MATCH($B127,'Combined B-Piece P&amp;I CF'!$BN$7:$CN$7,0)))</f>
        <v>541932.29536021501</v>
      </c>
      <c r="FG127" s="100">
        <f>SUMIF('Combined B-Piece P&amp;I CF'!$A:$A,FG$6,INDEX('Combined B-Piece P&amp;I CF'!$BN:$CN,0,MATCH($B127,'Combined B-Piece P&amp;I CF'!$BN$7:$CN$7,0)))</f>
        <v>0</v>
      </c>
      <c r="FH127" s="100">
        <f>SUMIF('Combined B-Piece P&amp;I CF'!$A:$A,FH$6,INDEX('Combined B-Piece P&amp;I CF'!$BN:$CN,0,MATCH($B127,'Combined B-Piece P&amp;I CF'!$BN$7:$CN$7,0)))</f>
        <v>0</v>
      </c>
      <c r="FI127" s="100">
        <f>SUMIF('Combined B-Piece P&amp;I CF'!$A:$A,FI$6,INDEX('Combined B-Piece P&amp;I CF'!$BN:$CN,0,MATCH($B127,'Combined B-Piece P&amp;I CF'!$BN$7:$CN$7,0)))</f>
        <v>0</v>
      </c>
      <c r="FJ127" s="100">
        <f>SUMIF('Combined B-Piece P&amp;I CF'!$A:$A,FJ$6,INDEX('Combined B-Piece P&amp;I CF'!$BN:$CN,0,MATCH($B127,'Combined B-Piece P&amp;I CF'!$BN$7:$CN$7,0)))</f>
        <v>0</v>
      </c>
      <c r="FK127" s="100">
        <f>SUMIF('Combined B-Piece P&amp;I CF'!$A:$A,FK$6,INDEX('Combined B-Piece P&amp;I CF'!$BN:$CN,0,MATCH($B127,'Combined B-Piece P&amp;I CF'!$BN$7:$CN$7,0)))</f>
        <v>0</v>
      </c>
      <c r="FL127" s="100">
        <f>SUMIF('Combined B-Piece P&amp;I CF'!$A:$A,FL$6,INDEX('Combined B-Piece P&amp;I CF'!$BN:$CN,0,MATCH($B127,'Combined B-Piece P&amp;I CF'!$BN$7:$CN$7,0)))</f>
        <v>0</v>
      </c>
      <c r="FM127" s="100">
        <f>SUMIF('Combined B-Piece P&amp;I CF'!$A:$A,FM$6,INDEX('Combined B-Piece P&amp;I CF'!$BN:$CN,0,MATCH($B127,'Combined B-Piece P&amp;I CF'!$BN$7:$CN$7,0)))</f>
        <v>0</v>
      </c>
      <c r="FN127" s="100">
        <f>SUMIF('Combined B-Piece P&amp;I CF'!$A:$A,FN$6,INDEX('Combined B-Piece P&amp;I CF'!$BN:$CN,0,MATCH($B127,'Combined B-Piece P&amp;I CF'!$BN$7:$CN$7,0)))</f>
        <v>0</v>
      </c>
      <c r="FO127" s="100">
        <f>SUMIF('Combined B-Piece P&amp;I CF'!$A:$A,FO$6,INDEX('Combined B-Piece P&amp;I CF'!$BN:$CN,0,MATCH($B127,'Combined B-Piece P&amp;I CF'!$BN$7:$CN$7,0)))</f>
        <v>0</v>
      </c>
      <c r="FP127" s="100">
        <f>SUMIF('Combined B-Piece P&amp;I CF'!$A:$A,FP$6,INDEX('Combined B-Piece P&amp;I CF'!$BN:$CN,0,MATCH($B127,'Combined B-Piece P&amp;I CF'!$BN$7:$CN$7,0)))</f>
        <v>0</v>
      </c>
      <c r="FQ127" s="100">
        <f>SUMIF('Combined B-Piece P&amp;I CF'!$A:$A,FQ$6,INDEX('Combined B-Piece P&amp;I CF'!$BN:$CN,0,MATCH($B127,'Combined B-Piece P&amp;I CF'!$BN$7:$CN$7,0)))</f>
        <v>0</v>
      </c>
      <c r="FR127" s="100">
        <f>SUMIF('Combined B-Piece P&amp;I CF'!$A:$A,FR$6,INDEX('Combined B-Piece P&amp;I CF'!$BN:$CN,0,MATCH($B127,'Combined B-Piece P&amp;I CF'!$BN$7:$CN$7,0)))</f>
        <v>0</v>
      </c>
      <c r="FS127" s="100">
        <f>SUMIF('Combined B-Piece P&amp;I CF'!$A:$A,FS$6,INDEX('Combined B-Piece P&amp;I CF'!$BN:$CN,0,MATCH($B127,'Combined B-Piece P&amp;I CF'!$BN$7:$CN$7,0)))</f>
        <v>0</v>
      </c>
      <c r="FT127" s="100">
        <f>SUMIF('Combined B-Piece P&amp;I CF'!$A:$A,FT$6,INDEX('Combined B-Piece P&amp;I CF'!$BN:$CN,0,MATCH($B127,'Combined B-Piece P&amp;I CF'!$BN$7:$CN$7,0)))</f>
        <v>0</v>
      </c>
      <c r="FU127" s="100">
        <f>SUMIF('Combined B-Piece P&amp;I CF'!$A:$A,FU$6,INDEX('Combined B-Piece P&amp;I CF'!$BN:$CN,0,MATCH($B127,'Combined B-Piece P&amp;I CF'!$BN$7:$CN$7,0)))</f>
        <v>0</v>
      </c>
      <c r="FV127" s="100">
        <f>SUMIF('Combined B-Piece P&amp;I CF'!$A:$A,FV$6,INDEX('Combined B-Piece P&amp;I CF'!$BN:$CN,0,MATCH($B127,'Combined B-Piece P&amp;I CF'!$BN$7:$CN$7,0)))</f>
        <v>0</v>
      </c>
      <c r="FW127" s="100">
        <f>SUMIF('Combined B-Piece P&amp;I CF'!$A:$A,FW$6,INDEX('Combined B-Piece P&amp;I CF'!$BN:$CN,0,MATCH($B127,'Combined B-Piece P&amp;I CF'!$BN$7:$CN$7,0)))</f>
        <v>0</v>
      </c>
      <c r="FX127" s="100">
        <f>SUMIF('Combined B-Piece P&amp;I CF'!$A:$A,FX$6,INDEX('Combined B-Piece P&amp;I CF'!$BN:$CN,0,MATCH($B127,'Combined B-Piece P&amp;I CF'!$BN$7:$CN$7,0)))</f>
        <v>0</v>
      </c>
      <c r="FY127" s="100">
        <f>SUMIF('Combined B-Piece P&amp;I CF'!$A:$A,FY$6,INDEX('Combined B-Piece P&amp;I CF'!$BN:$CN,0,MATCH($B127,'Combined B-Piece P&amp;I CF'!$BN$7:$CN$7,0)))</f>
        <v>0</v>
      </c>
      <c r="FZ127" s="100">
        <f>SUMIF('Combined B-Piece P&amp;I CF'!$A:$A,FZ$6,INDEX('Combined B-Piece P&amp;I CF'!$BN:$CN,0,MATCH($B127,'Combined B-Piece P&amp;I CF'!$BN$7:$CN$7,0)))</f>
        <v>0</v>
      </c>
      <c r="GA127" s="100">
        <f>SUMIF('Combined B-Piece P&amp;I CF'!$A:$A,GA$6,INDEX('Combined B-Piece P&amp;I CF'!$BN:$CN,0,MATCH($B127,'Combined B-Piece P&amp;I CF'!$BN$7:$CN$7,0)))</f>
        <v>0</v>
      </c>
      <c r="GB127" s="100">
        <f>SUMIF('Combined B-Piece P&amp;I CF'!$A:$A,GB$6,INDEX('Combined B-Piece P&amp;I CF'!$BN:$CN,0,MATCH($B127,'Combined B-Piece P&amp;I CF'!$BN$7:$CN$7,0)))</f>
        <v>0</v>
      </c>
      <c r="GC127" s="100">
        <f>SUMIF('Combined B-Piece P&amp;I CF'!$A:$A,GC$6,INDEX('Combined B-Piece P&amp;I CF'!$BN:$CN,0,MATCH($B127,'Combined B-Piece P&amp;I CF'!$BN$7:$CN$7,0)))</f>
        <v>0</v>
      </c>
      <c r="GD127" s="100">
        <f>SUMIF('Combined B-Piece P&amp;I CF'!$A:$A,GD$6,INDEX('Combined B-Piece P&amp;I CF'!$BN:$CN,0,MATCH($B127,'Combined B-Piece P&amp;I CF'!$BN$7:$CN$7,0)))</f>
        <v>0</v>
      </c>
      <c r="GE127" s="100">
        <f>SUMIF('Combined B-Piece P&amp;I CF'!$A:$A,GE$6,INDEX('Combined B-Piece P&amp;I CF'!$BN:$CN,0,MATCH($B127,'Combined B-Piece P&amp;I CF'!$BN$7:$CN$7,0)))</f>
        <v>0</v>
      </c>
      <c r="GF127" s="100">
        <f>SUMIF('Combined B-Piece P&amp;I CF'!$A:$A,GF$6,INDEX('Combined B-Piece P&amp;I CF'!$BN:$CN,0,MATCH($B127,'Combined B-Piece P&amp;I CF'!$BN$7:$CN$7,0)))</f>
        <v>0</v>
      </c>
      <c r="GG127" s="100">
        <f>SUMIF('Combined B-Piece P&amp;I CF'!$A:$A,GG$6,INDEX('Combined B-Piece P&amp;I CF'!$BN:$CN,0,MATCH($B127,'Combined B-Piece P&amp;I CF'!$BN$7:$CN$7,0)))</f>
        <v>0</v>
      </c>
      <c r="GH127" s="100">
        <f>SUMIF('Combined B-Piece P&amp;I CF'!$A:$A,GH$6,INDEX('Combined B-Piece P&amp;I CF'!$BN:$CN,0,MATCH($B127,'Combined B-Piece P&amp;I CF'!$BN$7:$CN$7,0)))</f>
        <v>0</v>
      </c>
      <c r="GI127" s="100">
        <f>SUMIF('Combined B-Piece P&amp;I CF'!$A:$A,GI$6,INDEX('Combined B-Piece P&amp;I CF'!$BN:$CN,0,MATCH($B127,'Combined B-Piece P&amp;I CF'!$BN$7:$CN$7,0)))</f>
        <v>0</v>
      </c>
      <c r="GJ127" s="100">
        <f>SUMIF('Combined B-Piece P&amp;I CF'!$A:$A,GJ$6,INDEX('Combined B-Piece P&amp;I CF'!$BN:$CN,0,MATCH($B127,'Combined B-Piece P&amp;I CF'!$BN$7:$CN$7,0)))</f>
        <v>0</v>
      </c>
      <c r="GK127" s="100">
        <f>SUMIF('Combined B-Piece P&amp;I CF'!$A:$A,GK$6,INDEX('Combined B-Piece P&amp;I CF'!$BN:$CN,0,MATCH($B127,'Combined B-Piece P&amp;I CF'!$BN$7:$CN$7,0)))</f>
        <v>0</v>
      </c>
      <c r="GL127" s="100">
        <f>SUMIF('Combined B-Piece P&amp;I CF'!$A:$A,GL$6,INDEX('Combined B-Piece P&amp;I CF'!$BN:$CN,0,MATCH($B127,'Combined B-Piece P&amp;I CF'!$BN$7:$CN$7,0)))</f>
        <v>0</v>
      </c>
      <c r="GM127" s="100">
        <f>SUMIF('Combined B-Piece P&amp;I CF'!$A:$A,GM$6,INDEX('Combined B-Piece P&amp;I CF'!$BN:$CN,0,MATCH($B127,'Combined B-Piece P&amp;I CF'!$BN$7:$CN$7,0)))</f>
        <v>0</v>
      </c>
      <c r="GN127" s="100">
        <f>SUMIF('Combined B-Piece P&amp;I CF'!$A:$A,GN$6,INDEX('Combined B-Piece P&amp;I CF'!$BN:$CN,0,MATCH($B127,'Combined B-Piece P&amp;I CF'!$BN$7:$CN$7,0)))</f>
        <v>0</v>
      </c>
      <c r="GO127" s="100">
        <f>SUMIF('Combined B-Piece P&amp;I CF'!$A:$A,GO$6,INDEX('Combined B-Piece P&amp;I CF'!$BN:$CN,0,MATCH($B127,'Combined B-Piece P&amp;I CF'!$BN$7:$CN$7,0)))</f>
        <v>0</v>
      </c>
      <c r="GP127" s="100">
        <f>SUMIF('Combined B-Piece P&amp;I CF'!$A:$A,GP$6,INDEX('Combined B-Piece P&amp;I CF'!$BN:$CN,0,MATCH($B127,'Combined B-Piece P&amp;I CF'!$BN$7:$CN$7,0)))</f>
        <v>0</v>
      </c>
      <c r="GQ127" s="100">
        <f>SUMIF('Combined B-Piece P&amp;I CF'!$A:$A,GQ$6,INDEX('Combined B-Piece P&amp;I CF'!$BN:$CN,0,MATCH($B127,'Combined B-Piece P&amp;I CF'!$BN$7:$CN$7,0)))</f>
        <v>0</v>
      </c>
      <c r="GR127" s="100">
        <f>SUMIF('Combined B-Piece P&amp;I CF'!$A:$A,GR$6,INDEX('Combined B-Piece P&amp;I CF'!$BN:$CN,0,MATCH($B127,'Combined B-Piece P&amp;I CF'!$BN$7:$CN$7,0)))</f>
        <v>0</v>
      </c>
      <c r="GS127" s="100">
        <f>SUMIF('Combined B-Piece P&amp;I CF'!$A:$A,GS$6,INDEX('Combined B-Piece P&amp;I CF'!$BN:$CN,0,MATCH($B127,'Combined B-Piece P&amp;I CF'!$BN$7:$CN$7,0)))</f>
        <v>0</v>
      </c>
      <c r="GU127" s="85">
        <f t="shared" si="217"/>
        <v>0</v>
      </c>
      <c r="GV127" s="85">
        <f t="shared" si="217"/>
        <v>0</v>
      </c>
      <c r="GW127" s="85">
        <f t="shared" si="217"/>
        <v>0</v>
      </c>
      <c r="GX127" s="85">
        <f t="shared" si="217"/>
        <v>0</v>
      </c>
      <c r="GY127" s="85">
        <f t="shared" si="217"/>
        <v>0</v>
      </c>
      <c r="GZ127" s="85">
        <f t="shared" si="217"/>
        <v>0</v>
      </c>
      <c r="HA127" s="85">
        <f t="shared" si="217"/>
        <v>0</v>
      </c>
      <c r="HB127" s="85">
        <f t="shared" si="217"/>
        <v>0</v>
      </c>
      <c r="HC127" s="85">
        <f t="shared" si="217"/>
        <v>0</v>
      </c>
      <c r="HD127" s="85">
        <f t="shared" si="217"/>
        <v>15885983.01</v>
      </c>
      <c r="HE127" s="85">
        <f t="shared" si="217"/>
        <v>7.1821209999999996E-3</v>
      </c>
      <c r="HF127" s="85">
        <f t="shared" si="217"/>
        <v>22939562.664631244</v>
      </c>
      <c r="HG127" s="85">
        <f t="shared" si="217"/>
        <v>31045750.313850291</v>
      </c>
      <c r="HH127" s="85">
        <f t="shared" si="217"/>
        <v>0</v>
      </c>
      <c r="HI127" s="85">
        <f t="shared" si="217"/>
        <v>0</v>
      </c>
      <c r="HJ127" s="85">
        <f t="shared" si="217"/>
        <v>0</v>
      </c>
      <c r="HK127" s="85">
        <f t="shared" si="215"/>
        <v>69871295.995663658</v>
      </c>
    </row>
    <row r="128" spans="1:219" hidden="1" outlineLevel="1" x14ac:dyDescent="0.75">
      <c r="A128" s="112" t="str">
        <f t="shared" si="213"/>
        <v>LCCM 2017-LC26 B-Piece Cashflow</v>
      </c>
      <c r="B128" s="112" t="str">
        <f t="shared" si="213"/>
        <v>LCCM 2017-LC26</v>
      </c>
      <c r="C128" s="104"/>
      <c r="D128" s="87"/>
      <c r="E128" s="88"/>
      <c r="F128" s="85"/>
      <c r="G128" s="85"/>
      <c r="H128" s="86"/>
      <c r="I128" s="95"/>
      <c r="K128" s="100">
        <f>SUMIF('Combined B-Piece P&amp;I CF'!$A:$A,K$6,INDEX('Combined B-Piece P&amp;I CF'!$BN:$CN,0,MATCH($B128,'Combined B-Piece P&amp;I CF'!$BN$7:$CN$7,0)))</f>
        <v>0</v>
      </c>
      <c r="L128" s="100">
        <f>SUMIF('Combined B-Piece P&amp;I CF'!$A:$A,L$6,INDEX('Combined B-Piece P&amp;I CF'!$BN:$CN,0,MATCH($B128,'Combined B-Piece P&amp;I CF'!$BN$7:$CN$7,0)))</f>
        <v>0</v>
      </c>
      <c r="M128" s="100">
        <f>SUMIF('Combined B-Piece P&amp;I CF'!$A:$A,M$6,INDEX('Combined B-Piece P&amp;I CF'!$BN:$CN,0,MATCH($B128,'Combined B-Piece P&amp;I CF'!$BN$7:$CN$7,0)))</f>
        <v>0</v>
      </c>
      <c r="N128" s="100">
        <f>SUMIF('Combined B-Piece P&amp;I CF'!$A:$A,N$6,INDEX('Combined B-Piece P&amp;I CF'!$BN:$CN,0,MATCH($B128,'Combined B-Piece P&amp;I CF'!$BN$7:$CN$7,0)))</f>
        <v>0</v>
      </c>
      <c r="O128" s="100">
        <f>SUMIF('Combined B-Piece P&amp;I CF'!$A:$A,O$6,INDEX('Combined B-Piece P&amp;I CF'!$BN:$CN,0,MATCH($B128,'Combined B-Piece P&amp;I CF'!$BN$7:$CN$7,0)))</f>
        <v>0</v>
      </c>
      <c r="P128" s="100">
        <f>SUMIF('Combined B-Piece P&amp;I CF'!$A:$A,P$6,INDEX('Combined B-Piece P&amp;I CF'!$BN:$CN,0,MATCH($B128,'Combined B-Piece P&amp;I CF'!$BN$7:$CN$7,0)))</f>
        <v>0</v>
      </c>
      <c r="Q128" s="100">
        <f>SUMIF('Combined B-Piece P&amp;I CF'!$A:$A,Q$6,INDEX('Combined B-Piece P&amp;I CF'!$BN:$CN,0,MATCH($B128,'Combined B-Piece P&amp;I CF'!$BN$7:$CN$7,0)))</f>
        <v>0</v>
      </c>
      <c r="R128" s="100">
        <f>SUMIF('Combined B-Piece P&amp;I CF'!$A:$A,R$6,INDEX('Combined B-Piece P&amp;I CF'!$BN:$CN,0,MATCH($B128,'Combined B-Piece P&amp;I CF'!$BN$7:$CN$7,0)))</f>
        <v>0</v>
      </c>
      <c r="S128" s="100">
        <f>SUMIF('Combined B-Piece P&amp;I CF'!$A:$A,S$6,INDEX('Combined B-Piece P&amp;I CF'!$BN:$CN,0,MATCH($B128,'Combined B-Piece P&amp;I CF'!$BN$7:$CN$7,0)))</f>
        <v>0</v>
      </c>
      <c r="T128" s="100">
        <f>SUMIF('Combined B-Piece P&amp;I CF'!$A:$A,T$6,INDEX('Combined B-Piece P&amp;I CF'!$BN:$CN,0,MATCH($B128,'Combined B-Piece P&amp;I CF'!$BN$7:$CN$7,0)))</f>
        <v>0</v>
      </c>
      <c r="U128" s="100">
        <f>SUMIF('Combined B-Piece P&amp;I CF'!$A:$A,U$6,INDEX('Combined B-Piece P&amp;I CF'!$BN:$CN,0,MATCH($B128,'Combined B-Piece P&amp;I CF'!$BN$7:$CN$7,0)))</f>
        <v>0</v>
      </c>
      <c r="V128" s="100">
        <f>SUMIF('Combined B-Piece P&amp;I CF'!$A:$A,V$6,INDEX('Combined B-Piece P&amp;I CF'!$BN:$CN,0,MATCH($B128,'Combined B-Piece P&amp;I CF'!$BN$7:$CN$7,0)))</f>
        <v>0</v>
      </c>
      <c r="W128" s="100">
        <f>SUMIF('Combined B-Piece P&amp;I CF'!$A:$A,W$6,INDEX('Combined B-Piece P&amp;I CF'!$BN:$CN,0,MATCH($B128,'Combined B-Piece P&amp;I CF'!$BN$7:$CN$7,0)))</f>
        <v>0</v>
      </c>
      <c r="X128" s="100">
        <f>SUMIF('Combined B-Piece P&amp;I CF'!$A:$A,X$6,INDEX('Combined B-Piece P&amp;I CF'!$BN:$CN,0,MATCH($B128,'Combined B-Piece P&amp;I CF'!$BN$7:$CN$7,0)))</f>
        <v>0</v>
      </c>
      <c r="Y128" s="100">
        <f>SUMIF('Combined B-Piece P&amp;I CF'!$A:$A,Y$6,INDEX('Combined B-Piece P&amp;I CF'!$BN:$CN,0,MATCH($B128,'Combined B-Piece P&amp;I CF'!$BN$7:$CN$7,0)))</f>
        <v>0</v>
      </c>
      <c r="Z128" s="100">
        <f>SUMIF('Combined B-Piece P&amp;I CF'!$A:$A,Z$6,INDEX('Combined B-Piece P&amp;I CF'!$BN:$CN,0,MATCH($B128,'Combined B-Piece P&amp;I CF'!$BN$7:$CN$7,0)))</f>
        <v>0</v>
      </c>
      <c r="AA128" s="100">
        <f>SUMIF('Combined B-Piece P&amp;I CF'!$A:$A,AA$6,INDEX('Combined B-Piece P&amp;I CF'!$BN:$CN,0,MATCH($B128,'Combined B-Piece P&amp;I CF'!$BN$7:$CN$7,0)))</f>
        <v>0</v>
      </c>
      <c r="AB128" s="100">
        <f>SUMIF('Combined B-Piece P&amp;I CF'!$A:$A,AB$6,INDEX('Combined B-Piece P&amp;I CF'!$BN:$CN,0,MATCH($B128,'Combined B-Piece P&amp;I CF'!$BN$7:$CN$7,0)))</f>
        <v>0</v>
      </c>
      <c r="AC128" s="100">
        <f>SUMIF('Combined B-Piece P&amp;I CF'!$A:$A,AC$6,INDEX('Combined B-Piece P&amp;I CF'!$BN:$CN,0,MATCH($B128,'Combined B-Piece P&amp;I CF'!$BN$7:$CN$7,0)))</f>
        <v>0</v>
      </c>
      <c r="AD128" s="100">
        <f>SUMIF('Combined B-Piece P&amp;I CF'!$A:$A,AD$6,INDEX('Combined B-Piece P&amp;I CF'!$BN:$CN,0,MATCH($B128,'Combined B-Piece P&amp;I CF'!$BN$7:$CN$7,0)))</f>
        <v>0</v>
      </c>
      <c r="AE128" s="100">
        <f>SUMIF('Combined B-Piece P&amp;I CF'!$A:$A,AE$6,INDEX('Combined B-Piece P&amp;I CF'!$BN:$CN,0,MATCH($B128,'Combined B-Piece P&amp;I CF'!$BN$7:$CN$7,0)))</f>
        <v>0</v>
      </c>
      <c r="AF128" s="100">
        <f>SUMIF('Combined B-Piece P&amp;I CF'!$A:$A,AF$6,INDEX('Combined B-Piece P&amp;I CF'!$BN:$CN,0,MATCH($B128,'Combined B-Piece P&amp;I CF'!$BN$7:$CN$7,0)))</f>
        <v>0</v>
      </c>
      <c r="AG128" s="100">
        <f>SUMIF('Combined B-Piece P&amp;I CF'!$A:$A,AG$6,INDEX('Combined B-Piece P&amp;I CF'!$BN:$CN,0,MATCH($B128,'Combined B-Piece P&amp;I CF'!$BN$7:$CN$7,0)))</f>
        <v>0</v>
      </c>
      <c r="AH128" s="100">
        <f>SUMIF('Combined B-Piece P&amp;I CF'!$A:$A,AH$6,INDEX('Combined B-Piece P&amp;I CF'!$BN:$CN,0,MATCH($B128,'Combined B-Piece P&amp;I CF'!$BN$7:$CN$7,0)))</f>
        <v>0</v>
      </c>
      <c r="AI128" s="100">
        <f>SUMIF('Combined B-Piece P&amp;I CF'!$A:$A,AI$6,INDEX('Combined B-Piece P&amp;I CF'!$BN:$CN,0,MATCH($B128,'Combined B-Piece P&amp;I CF'!$BN$7:$CN$7,0)))</f>
        <v>0</v>
      </c>
      <c r="AJ128" s="100">
        <f>SUMIF('Combined B-Piece P&amp;I CF'!$A:$A,AJ$6,INDEX('Combined B-Piece P&amp;I CF'!$BN:$CN,0,MATCH($B128,'Combined B-Piece P&amp;I CF'!$BN$7:$CN$7,0)))</f>
        <v>0</v>
      </c>
      <c r="AK128" s="100">
        <f>SUMIF('Combined B-Piece P&amp;I CF'!$A:$A,AK$6,INDEX('Combined B-Piece P&amp;I CF'!$BN:$CN,0,MATCH($B128,'Combined B-Piece P&amp;I CF'!$BN$7:$CN$7,0)))</f>
        <v>0</v>
      </c>
      <c r="AL128" s="100">
        <f>SUMIF('Combined B-Piece P&amp;I CF'!$A:$A,AL$6,INDEX('Combined B-Piece P&amp;I CF'!$BN:$CN,0,MATCH($B128,'Combined B-Piece P&amp;I CF'!$BN$7:$CN$7,0)))</f>
        <v>0</v>
      </c>
      <c r="AM128" s="100">
        <f>SUMIF('Combined B-Piece P&amp;I CF'!$A:$A,AM$6,INDEX('Combined B-Piece P&amp;I CF'!$BN:$CN,0,MATCH($B128,'Combined B-Piece P&amp;I CF'!$BN$7:$CN$7,0)))</f>
        <v>0</v>
      </c>
      <c r="AN128" s="100">
        <f>SUMIF('Combined B-Piece P&amp;I CF'!$A:$A,AN$6,INDEX('Combined B-Piece P&amp;I CF'!$BN:$CN,0,MATCH($B128,'Combined B-Piece P&amp;I CF'!$BN$7:$CN$7,0)))</f>
        <v>0</v>
      </c>
      <c r="AO128" s="100">
        <f>SUMIF('Combined B-Piece P&amp;I CF'!$A:$A,AO$6,INDEX('Combined B-Piece P&amp;I CF'!$BN:$CN,0,MATCH($B128,'Combined B-Piece P&amp;I CF'!$BN$7:$CN$7,0)))</f>
        <v>0</v>
      </c>
      <c r="AP128" s="100">
        <f>SUMIF('Combined B-Piece P&amp;I CF'!$A:$A,AP$6,INDEX('Combined B-Piece P&amp;I CF'!$BN:$CN,0,MATCH($B128,'Combined B-Piece P&amp;I CF'!$BN$7:$CN$7,0)))</f>
        <v>0</v>
      </c>
      <c r="AQ128" s="100">
        <f>SUMIF('Combined B-Piece P&amp;I CF'!$A:$A,AQ$6,INDEX('Combined B-Piece P&amp;I CF'!$BN:$CN,0,MATCH($B128,'Combined B-Piece P&amp;I CF'!$BN$7:$CN$7,0)))</f>
        <v>0</v>
      </c>
      <c r="AR128" s="100">
        <f>SUMIF('Combined B-Piece P&amp;I CF'!$A:$A,AR$6,INDEX('Combined B-Piece P&amp;I CF'!$BN:$CN,0,MATCH($B128,'Combined B-Piece P&amp;I CF'!$BN$7:$CN$7,0)))</f>
        <v>0</v>
      </c>
      <c r="AS128" s="100">
        <f>SUMIF('Combined B-Piece P&amp;I CF'!$A:$A,AS$6,INDEX('Combined B-Piece P&amp;I CF'!$BN:$CN,0,MATCH($B128,'Combined B-Piece P&amp;I CF'!$BN$7:$CN$7,0)))</f>
        <v>0</v>
      </c>
      <c r="AT128" s="100">
        <f>SUMIF('Combined B-Piece P&amp;I CF'!$A:$A,AT$6,INDEX('Combined B-Piece P&amp;I CF'!$BN:$CN,0,MATCH($B128,'Combined B-Piece P&amp;I CF'!$BN$7:$CN$7,0)))</f>
        <v>0</v>
      </c>
      <c r="AU128" s="100">
        <f>SUMIF('Combined B-Piece P&amp;I CF'!$A:$A,AU$6,INDEX('Combined B-Piece P&amp;I CF'!$BN:$CN,0,MATCH($B128,'Combined B-Piece P&amp;I CF'!$BN$7:$CN$7,0)))</f>
        <v>0</v>
      </c>
      <c r="AV128" s="100">
        <f>SUMIF('Combined B-Piece P&amp;I CF'!$A:$A,AV$6,INDEX('Combined B-Piece P&amp;I CF'!$BN:$CN,0,MATCH($B128,'Combined B-Piece P&amp;I CF'!$BN$7:$CN$7,0)))</f>
        <v>0</v>
      </c>
      <c r="AW128" s="100">
        <f>SUMIF('Combined B-Piece P&amp;I CF'!$A:$A,AW$6,INDEX('Combined B-Piece P&amp;I CF'!$BN:$CN,0,MATCH($B128,'Combined B-Piece P&amp;I CF'!$BN$7:$CN$7,0)))</f>
        <v>0</v>
      </c>
      <c r="AX128" s="100">
        <f>SUMIF('Combined B-Piece P&amp;I CF'!$A:$A,AX$6,INDEX('Combined B-Piece P&amp;I CF'!$BN:$CN,0,MATCH($B128,'Combined B-Piece P&amp;I CF'!$BN$7:$CN$7,0)))</f>
        <v>3229255.49</v>
      </c>
      <c r="AY128" s="100">
        <f>SUMIF('Combined B-Piece P&amp;I CF'!$A:$A,AY$6,INDEX('Combined B-Piece P&amp;I CF'!$BN:$CN,0,MATCH($B128,'Combined B-Piece P&amp;I CF'!$BN$7:$CN$7,0)))</f>
        <v>0</v>
      </c>
      <c r="AZ128" s="100">
        <f>SUMIF('Combined B-Piece P&amp;I CF'!$A:$A,AZ$6,INDEX('Combined B-Piece P&amp;I CF'!$BN:$CN,0,MATCH($B128,'Combined B-Piece P&amp;I CF'!$BN$7:$CN$7,0)))</f>
        <v>0</v>
      </c>
      <c r="BA128" s="100">
        <f>SUMIF('Combined B-Piece P&amp;I CF'!$A:$A,BA$6,INDEX('Combined B-Piece P&amp;I CF'!$BN:$CN,0,MATCH($B128,'Combined B-Piece P&amp;I CF'!$BN$7:$CN$7,0)))</f>
        <v>0</v>
      </c>
      <c r="BB128" s="100">
        <f>SUMIF('Combined B-Piece P&amp;I CF'!$A:$A,BB$6,INDEX('Combined B-Piece P&amp;I CF'!$BN:$CN,0,MATCH($B128,'Combined B-Piece P&amp;I CF'!$BN$7:$CN$7,0)))</f>
        <v>0</v>
      </c>
      <c r="BC128" s="100">
        <f>SUMIF('Combined B-Piece P&amp;I CF'!$A:$A,BC$6,INDEX('Combined B-Piece P&amp;I CF'!$BN:$CN,0,MATCH($B128,'Combined B-Piece P&amp;I CF'!$BN$7:$CN$7,0)))</f>
        <v>0</v>
      </c>
      <c r="BD128" s="100">
        <f>SUMIF('Combined B-Piece P&amp;I CF'!$A:$A,BD$6,INDEX('Combined B-Piece P&amp;I CF'!$BN:$CN,0,MATCH($B128,'Combined B-Piece P&amp;I CF'!$BN$7:$CN$7,0)))</f>
        <v>-73520</v>
      </c>
      <c r="BE128" s="100">
        <f>SUMIF('Combined B-Piece P&amp;I CF'!$A:$A,BE$6,INDEX('Combined B-Piece P&amp;I CF'!$BN:$CN,0,MATCH($B128,'Combined B-Piece P&amp;I CF'!$BN$7:$CN$7,0)))</f>
        <v>83716.91</v>
      </c>
      <c r="BF128" s="100">
        <f>SUMIF('Combined B-Piece P&amp;I CF'!$A:$A,BF$6,INDEX('Combined B-Piece P&amp;I CF'!$BN:$CN,0,MATCH($B128,'Combined B-Piece P&amp;I CF'!$BN$7:$CN$7,0)))</f>
        <v>6949.72</v>
      </c>
      <c r="BG128" s="100">
        <f>SUMIF('Combined B-Piece P&amp;I CF'!$A:$A,BG$6,INDEX('Combined B-Piece P&amp;I CF'!$BN:$CN,0,MATCH($B128,'Combined B-Piece P&amp;I CF'!$BN$7:$CN$7,0)))</f>
        <v>0</v>
      </c>
      <c r="BH128" s="100">
        <f>SUMIF('Combined B-Piece P&amp;I CF'!$A:$A,BH$6,INDEX('Combined B-Piece P&amp;I CF'!$BN:$CN,0,MATCH($B128,'Combined B-Piece P&amp;I CF'!$BN$7:$CN$7,0)))</f>
        <v>14352.3</v>
      </c>
      <c r="BI128" s="100">
        <f>SUMIF('Combined B-Piece P&amp;I CF'!$A:$A,BI$6,INDEX('Combined B-Piece P&amp;I CF'!$BN:$CN,0,MATCH($B128,'Combined B-Piece P&amp;I CF'!$BN$7:$CN$7,0)))</f>
        <v>0</v>
      </c>
      <c r="BJ128" s="100">
        <f>SUMIF('Combined B-Piece P&amp;I CF'!$A:$A,BJ$6,INDEX('Combined B-Piece P&amp;I CF'!$BN:$CN,0,MATCH($B128,'Combined B-Piece P&amp;I CF'!$BN$7:$CN$7,0)))</f>
        <v>6720.7</v>
      </c>
      <c r="BK128" s="100">
        <f>SUMIF('Combined B-Piece P&amp;I CF'!$A:$A,BK$6,INDEX('Combined B-Piece P&amp;I CF'!$BN:$CN,0,MATCH($B128,'Combined B-Piece P&amp;I CF'!$BN$7:$CN$7,0)))</f>
        <v>0</v>
      </c>
      <c r="BL128" s="100">
        <f>SUMIF('Combined B-Piece P&amp;I CF'!$A:$A,BL$6,INDEX('Combined B-Piece P&amp;I CF'!$BN:$CN,0,MATCH($B128,'Combined B-Piece P&amp;I CF'!$BN$7:$CN$7,0)))</f>
        <v>0</v>
      </c>
      <c r="BM128" s="100">
        <f>SUMIF('Combined B-Piece P&amp;I CF'!$A:$A,BM$6,INDEX('Combined B-Piece P&amp;I CF'!$BN:$CN,0,MATCH($B128,'Combined B-Piece P&amp;I CF'!$BN$7:$CN$7,0)))</f>
        <v>0</v>
      </c>
      <c r="BN128" s="100">
        <f>SUMIF('Combined B-Piece P&amp;I CF'!$A:$A,BN$6,INDEX('Combined B-Piece P&amp;I CF'!$BN:$CN,0,MATCH($B128,'Combined B-Piece P&amp;I CF'!$BN$7:$CN$7,0)))</f>
        <v>0</v>
      </c>
      <c r="BO128" s="100">
        <f>SUMIF('Combined B-Piece P&amp;I CF'!$A:$A,BO$6,INDEX('Combined B-Piece P&amp;I CF'!$BN:$CN,0,MATCH($B128,'Combined B-Piece P&amp;I CF'!$BN$7:$CN$7,0)))</f>
        <v>0</v>
      </c>
      <c r="BP128" s="100">
        <f>SUMIF('Combined B-Piece P&amp;I CF'!$A:$A,BP$6,INDEX('Combined B-Piece P&amp;I CF'!$BN:$CN,0,MATCH($B128,'Combined B-Piece P&amp;I CF'!$BN$7:$CN$7,0)))</f>
        <v>16641.03</v>
      </c>
      <c r="BQ128" s="100">
        <f>SUMIF('Combined B-Piece P&amp;I CF'!$A:$A,BQ$6,INDEX('Combined B-Piece P&amp;I CF'!$BN:$CN,0,MATCH($B128,'Combined B-Piece P&amp;I CF'!$BN$7:$CN$7,0)))</f>
        <v>0</v>
      </c>
      <c r="BR128" s="100">
        <f>SUMIF('Combined B-Piece P&amp;I CF'!$A:$A,BR$6,INDEX('Combined B-Piece P&amp;I CF'!$BN:$CN,0,MATCH($B128,'Combined B-Piece P&amp;I CF'!$BN$7:$CN$7,0)))</f>
        <v>7733.45</v>
      </c>
      <c r="BS128" s="100">
        <f>SUMIF('Combined B-Piece P&amp;I CF'!$A:$A,BS$6,INDEX('Combined B-Piece P&amp;I CF'!$BN:$CN,0,MATCH($B128,'Combined B-Piece P&amp;I CF'!$BN$7:$CN$7,0)))</f>
        <v>0</v>
      </c>
      <c r="BT128" s="100">
        <f>SUMIF('Combined B-Piece P&amp;I CF'!$A:$A,BT$6,INDEX('Combined B-Piece P&amp;I CF'!$BN:$CN,0,MATCH($B128,'Combined B-Piece P&amp;I CF'!$BN$7:$CN$7,0)))</f>
        <v>0</v>
      </c>
      <c r="BU128" s="100">
        <f>SUMIF('Combined B-Piece P&amp;I CF'!$A:$A,BU$6,INDEX('Combined B-Piece P&amp;I CF'!$BN:$CN,0,MATCH($B128,'Combined B-Piece P&amp;I CF'!$BN$7:$CN$7,0)))</f>
        <v>2163</v>
      </c>
      <c r="BV128" s="100">
        <f>SUMIF('Combined B-Piece P&amp;I CF'!$A:$A,BV$6,INDEX('Combined B-Piece P&amp;I CF'!$BN:$CN,0,MATCH($B128,'Combined B-Piece P&amp;I CF'!$BN$7:$CN$7,0)))</f>
        <v>5726.53</v>
      </c>
      <c r="BW128" s="100">
        <f>SUMIF('Combined B-Piece P&amp;I CF'!$A:$A,BW$6,INDEX('Combined B-Piece P&amp;I CF'!$BN:$CN,0,MATCH($B128,'Combined B-Piece P&amp;I CF'!$BN$7:$CN$7,0)))</f>
        <v>0</v>
      </c>
      <c r="BX128" s="100">
        <f>SUMIF('Combined B-Piece P&amp;I CF'!$A:$A,BX$6,INDEX('Combined B-Piece P&amp;I CF'!$BN:$CN,0,MATCH($B128,'Combined B-Piece P&amp;I CF'!$BN$7:$CN$7,0)))</f>
        <v>5386.58</v>
      </c>
      <c r="BY128" s="100">
        <f>SUMIF('Combined B-Piece P&amp;I CF'!$A:$A,BY$6,INDEX('Combined B-Piece P&amp;I CF'!$BN:$CN,0,MATCH($B128,'Combined B-Piece P&amp;I CF'!$BN$7:$CN$7,0)))</f>
        <v>0</v>
      </c>
      <c r="BZ128" s="100">
        <f>SUMIF('Combined B-Piece P&amp;I CF'!$A:$A,BZ$6,INDEX('Combined B-Piece P&amp;I CF'!$BN:$CN,0,MATCH($B128,'Combined B-Piece P&amp;I CF'!$BN$7:$CN$7,0)))</f>
        <v>2488.8000000000002</v>
      </c>
      <c r="CA128" s="100">
        <f>SUMIF('Combined B-Piece P&amp;I CF'!$A:$A,CA$6,INDEX('Combined B-Piece P&amp;I CF'!$BN:$CN,0,MATCH($B128,'Combined B-Piece P&amp;I CF'!$BN$7:$CN$7,0)))</f>
        <v>845.74</v>
      </c>
      <c r="CB128" s="100">
        <f>SUMIF('Combined B-Piece P&amp;I CF'!$A:$A,CB$6,INDEX('Combined B-Piece P&amp;I CF'!$BN:$CN,0,MATCH($B128,'Combined B-Piece P&amp;I CF'!$BN$7:$CN$7,0)))</f>
        <v>0</v>
      </c>
      <c r="CC128" s="100">
        <f>SUMIF('Combined B-Piece P&amp;I CF'!$A:$A,CC$6,INDEX('Combined B-Piece P&amp;I CF'!$BN:$CN,0,MATCH($B128,'Combined B-Piece P&amp;I CF'!$BN$7:$CN$7,0)))</f>
        <v>806.12</v>
      </c>
      <c r="CD128" s="100">
        <f>SUMIF('Combined B-Piece P&amp;I CF'!$A:$A,CD$6,INDEX('Combined B-Piece P&amp;I CF'!$BN:$CN,0,MATCH($B128,'Combined B-Piece P&amp;I CF'!$BN$7:$CN$7,0)))</f>
        <v>5804.83</v>
      </c>
      <c r="CE128" s="100">
        <f>SUMIF('Combined B-Piece P&amp;I CF'!$A:$A,CE$6,INDEX('Combined B-Piece P&amp;I CF'!$BN:$CN,0,MATCH($B128,'Combined B-Piece P&amp;I CF'!$BN$7:$CN$7,0)))</f>
        <v>7258.18</v>
      </c>
      <c r="CF128" s="100">
        <f>SUMIF('Combined B-Piece P&amp;I CF'!$A:$A,CF$6,INDEX('Combined B-Piece P&amp;I CF'!$BN:$CN,0,MATCH($B128,'Combined B-Piece P&amp;I CF'!$BN$7:$CN$7,0)))</f>
        <v>0</v>
      </c>
      <c r="CG128" s="100">
        <f>SUMIF('Combined B-Piece P&amp;I CF'!$A:$A,CG$6,INDEX('Combined B-Piece P&amp;I CF'!$BN:$CN,0,MATCH($B128,'Combined B-Piece P&amp;I CF'!$BN$7:$CN$7,0)))</f>
        <v>0</v>
      </c>
      <c r="CH128" s="100">
        <f>SUMIF('Combined B-Piece P&amp;I CF'!$A:$A,CH$6,INDEX('Combined B-Piece P&amp;I CF'!$BN:$CN,0,MATCH($B128,'Combined B-Piece P&amp;I CF'!$BN$7:$CN$7,0)))</f>
        <v>0</v>
      </c>
      <c r="CI128" s="100">
        <f>SUMIF('Combined B-Piece P&amp;I CF'!$A:$A,CI$6,INDEX('Combined B-Piece P&amp;I CF'!$BN:$CN,0,MATCH($B128,'Combined B-Piece P&amp;I CF'!$BN$7:$CN$7,0)))</f>
        <v>0</v>
      </c>
      <c r="CJ128" s="100">
        <f>SUMIF('Combined B-Piece P&amp;I CF'!$A:$A,CJ$6,INDEX('Combined B-Piece P&amp;I CF'!$BN:$CN,0,MATCH($B128,'Combined B-Piece P&amp;I CF'!$BN$7:$CN$7,0)))</f>
        <v>3174.05</v>
      </c>
      <c r="CK128" s="100">
        <f>SUMIF('Combined B-Piece P&amp;I CF'!$A:$A,CK$6,INDEX('Combined B-Piece P&amp;I CF'!$BN:$CN,0,MATCH($B128,'Combined B-Piece P&amp;I CF'!$BN$7:$CN$7,0)))</f>
        <v>0</v>
      </c>
      <c r="CL128" s="100">
        <f>SUMIF('Combined B-Piece P&amp;I CF'!$A:$A,CL$6,INDEX('Combined B-Piece P&amp;I CF'!$BN:$CN,0,MATCH($B128,'Combined B-Piece P&amp;I CF'!$BN$7:$CN$7,0)))</f>
        <v>0</v>
      </c>
      <c r="CM128" s="100">
        <f>SUMIF('Combined B-Piece P&amp;I CF'!$A:$A,CM$6,INDEX('Combined B-Piece P&amp;I CF'!$BN:$CN,0,MATCH($B128,'Combined B-Piece P&amp;I CF'!$BN$7:$CN$7,0)))</f>
        <v>3454.75</v>
      </c>
      <c r="CN128" s="100">
        <f>SUMIF('Combined B-Piece P&amp;I CF'!$A:$A,CN$6,INDEX('Combined B-Piece P&amp;I CF'!$BN:$CN,0,MATCH($B128,'Combined B-Piece P&amp;I CF'!$BN$7:$CN$7,0)))</f>
        <v>0</v>
      </c>
      <c r="CO128" s="100">
        <f>SUMIF('Combined B-Piece P&amp;I CF'!$A:$A,CO$6,INDEX('Combined B-Piece P&amp;I CF'!$BN:$CN,0,MATCH($B128,'Combined B-Piece P&amp;I CF'!$BN$7:$CN$7,0)))</f>
        <v>0</v>
      </c>
      <c r="CP128" s="100">
        <f>SUMIF('Combined B-Piece P&amp;I CF'!$A:$A,CP$6,INDEX('Combined B-Piece P&amp;I CF'!$BN:$CN,0,MATCH($B128,'Combined B-Piece P&amp;I CF'!$BN$7:$CN$7,0)))</f>
        <v>0</v>
      </c>
      <c r="CQ128" s="100">
        <f>SUMIF('Combined B-Piece P&amp;I CF'!$A:$A,CQ$6,INDEX('Combined B-Piece P&amp;I CF'!$BN:$CN,0,MATCH($B128,'Combined B-Piece P&amp;I CF'!$BN$7:$CN$7,0)))</f>
        <v>0</v>
      </c>
      <c r="CR128" s="100">
        <f>SUMIF('Combined B-Piece P&amp;I CF'!$A:$A,CR$6,INDEX('Combined B-Piece P&amp;I CF'!$BN:$CN,0,MATCH($B128,'Combined B-Piece P&amp;I CF'!$BN$7:$CN$7,0)))</f>
        <v>0</v>
      </c>
      <c r="CS128" s="100">
        <f>SUMIF('Combined B-Piece P&amp;I CF'!$A:$A,CS$6,INDEX('Combined B-Piece P&amp;I CF'!$BN:$CN,0,MATCH($B128,'Combined B-Piece P&amp;I CF'!$BN$7:$CN$7,0)))</f>
        <v>0</v>
      </c>
      <c r="CT128" s="100">
        <f>SUMIF('Combined B-Piece P&amp;I CF'!$A:$A,CT$6,INDEX('Combined B-Piece P&amp;I CF'!$BN:$CN,0,MATCH($B128,'Combined B-Piece P&amp;I CF'!$BN$7:$CN$7,0)))</f>
        <v>0</v>
      </c>
      <c r="CU128" s="100">
        <f>SUMIF('Combined B-Piece P&amp;I CF'!$A:$A,CU$6,INDEX('Combined B-Piece P&amp;I CF'!$BN:$CN,0,MATCH($B128,'Combined B-Piece P&amp;I CF'!$BN$7:$CN$7,0)))</f>
        <v>0</v>
      </c>
      <c r="CV128" s="100">
        <f>SUMIF('Combined B-Piece P&amp;I CF'!$A:$A,CV$6,INDEX('Combined B-Piece P&amp;I CF'!$BN:$CN,0,MATCH($B128,'Combined B-Piece P&amp;I CF'!$BN$7:$CN$7,0)))</f>
        <v>0</v>
      </c>
      <c r="CW128" s="100">
        <f>SUMIF('Combined B-Piece P&amp;I CF'!$A:$A,CW$6,INDEX('Combined B-Piece P&amp;I CF'!$BN:$CN,0,MATCH($B128,'Combined B-Piece P&amp;I CF'!$BN$7:$CN$7,0)))</f>
        <v>0</v>
      </c>
      <c r="CX128" s="100">
        <f>SUMIF('Combined B-Piece P&amp;I CF'!$A:$A,CX$6,INDEX('Combined B-Piece P&amp;I CF'!$BN:$CN,0,MATCH($B128,'Combined B-Piece P&amp;I CF'!$BN$7:$CN$7,0)))</f>
        <v>0</v>
      </c>
      <c r="CY128" s="100">
        <f>SUMIF('Combined B-Piece P&amp;I CF'!$A:$A,CY$6,INDEX('Combined B-Piece P&amp;I CF'!$BN:$CN,0,MATCH($B128,'Combined B-Piece P&amp;I CF'!$BN$7:$CN$7,0)))</f>
        <v>0</v>
      </c>
      <c r="CZ128" s="100">
        <f>SUMIF('Combined B-Piece P&amp;I CF'!$A:$A,CZ$6,INDEX('Combined B-Piece P&amp;I CF'!$BN:$CN,0,MATCH($B128,'Combined B-Piece P&amp;I CF'!$BN$7:$CN$7,0)))</f>
        <v>0</v>
      </c>
      <c r="DA128" s="100">
        <f>SUMIF('Combined B-Piece P&amp;I CF'!$A:$A,DA$6,INDEX('Combined B-Piece P&amp;I CF'!$BN:$CN,0,MATCH($B128,'Combined B-Piece P&amp;I CF'!$BN$7:$CN$7,0)))</f>
        <v>0</v>
      </c>
      <c r="DB128" s="100">
        <f>SUMIF('Combined B-Piece P&amp;I CF'!$A:$A,DB$6,INDEX('Combined B-Piece P&amp;I CF'!$BN:$CN,0,MATCH($B128,'Combined B-Piece P&amp;I CF'!$BN$7:$CN$7,0)))</f>
        <v>0</v>
      </c>
      <c r="DC128" s="100">
        <f>SUMIF('Combined B-Piece P&amp;I CF'!$A:$A,DC$6,INDEX('Combined B-Piece P&amp;I CF'!$BN:$CN,0,MATCH($B128,'Combined B-Piece P&amp;I CF'!$BN$7:$CN$7,0)))</f>
        <v>0</v>
      </c>
      <c r="DD128" s="100">
        <f>SUMIF('Combined B-Piece P&amp;I CF'!$A:$A,DD$6,INDEX('Combined B-Piece P&amp;I CF'!$BN:$CN,0,MATCH($B128,'Combined B-Piece P&amp;I CF'!$BN$7:$CN$7,0)))</f>
        <v>0</v>
      </c>
      <c r="DE128" s="100">
        <f>SUMIF('Combined B-Piece P&amp;I CF'!$A:$A,DE$6,INDEX('Combined B-Piece P&amp;I CF'!$BN:$CN,0,MATCH($B128,'Combined B-Piece P&amp;I CF'!$BN$7:$CN$7,0)))</f>
        <v>0</v>
      </c>
      <c r="DF128" s="100">
        <f>SUMIF('Combined B-Piece P&amp;I CF'!$A:$A,DF$6,INDEX('Combined B-Piece P&amp;I CF'!$BN:$CN,0,MATCH($B128,'Combined B-Piece P&amp;I CF'!$BN$7:$CN$7,0)))</f>
        <v>0</v>
      </c>
      <c r="DG128" s="100">
        <f>SUMIF('Combined B-Piece P&amp;I CF'!$A:$A,DG$6,INDEX('Combined B-Piece P&amp;I CF'!$BN:$CN,0,MATCH($B128,'Combined B-Piece P&amp;I CF'!$BN$7:$CN$7,0)))</f>
        <v>0</v>
      </c>
      <c r="DH128" s="100">
        <f>SUMIF('Combined B-Piece P&amp;I CF'!$A:$A,DH$6,INDEX('Combined B-Piece P&amp;I CF'!$BN:$CN,0,MATCH($B128,'Combined B-Piece P&amp;I CF'!$BN$7:$CN$7,0)))</f>
        <v>0</v>
      </c>
      <c r="DI128" s="100">
        <f>SUMIF('Combined B-Piece P&amp;I CF'!$A:$A,DI$6,INDEX('Combined B-Piece P&amp;I CF'!$BN:$CN,0,MATCH($B128,'Combined B-Piece P&amp;I CF'!$BN$7:$CN$7,0)))</f>
        <v>0</v>
      </c>
      <c r="DJ128" s="100">
        <f>SUMIF('Combined B-Piece P&amp;I CF'!$A:$A,DJ$6,INDEX('Combined B-Piece P&amp;I CF'!$BN:$CN,0,MATCH($B128,'Combined B-Piece P&amp;I CF'!$BN$7:$CN$7,0)))</f>
        <v>0</v>
      </c>
      <c r="DK128" s="100">
        <f>SUMIF('Combined B-Piece P&amp;I CF'!$A:$A,DK$6,INDEX('Combined B-Piece P&amp;I CF'!$BN:$CN,0,MATCH($B128,'Combined B-Piece P&amp;I CF'!$BN$7:$CN$7,0)))</f>
        <v>0</v>
      </c>
      <c r="DL128" s="100">
        <f>SUMIF('Combined B-Piece P&amp;I CF'!$A:$A,DL$6,INDEX('Combined B-Piece P&amp;I CF'!$BN:$CN,0,MATCH($B128,'Combined B-Piece P&amp;I CF'!$BN$7:$CN$7,0)))</f>
        <v>0</v>
      </c>
      <c r="DM128" s="100">
        <f>SUMIF('Combined B-Piece P&amp;I CF'!$A:$A,DM$6,INDEX('Combined B-Piece P&amp;I CF'!$BN:$CN,0,MATCH($B128,'Combined B-Piece P&amp;I CF'!$BN$7:$CN$7,0)))</f>
        <v>0</v>
      </c>
      <c r="DN128" s="100">
        <f>SUMIF('Combined B-Piece P&amp;I CF'!$A:$A,DN$6,INDEX('Combined B-Piece P&amp;I CF'!$BN:$CN,0,MATCH($B128,'Combined B-Piece P&amp;I CF'!$BN$7:$CN$7,0)))</f>
        <v>0</v>
      </c>
      <c r="DO128" s="100">
        <f>SUMIF('Combined B-Piece P&amp;I CF'!$A:$A,DO$6,INDEX('Combined B-Piece P&amp;I CF'!$BN:$CN,0,MATCH($B128,'Combined B-Piece P&amp;I CF'!$BN$7:$CN$7,0)))</f>
        <v>0</v>
      </c>
      <c r="DP128" s="100">
        <f>SUMIF('Combined B-Piece P&amp;I CF'!$A:$A,DP$6,INDEX('Combined B-Piece P&amp;I CF'!$BN:$CN,0,MATCH($B128,'Combined B-Piece P&amp;I CF'!$BN$7:$CN$7,0)))</f>
        <v>0</v>
      </c>
      <c r="DQ128" s="100">
        <f>SUMIF('Combined B-Piece P&amp;I CF'!$A:$A,DQ$6,INDEX('Combined B-Piece P&amp;I CF'!$BN:$CN,0,MATCH($B128,'Combined B-Piece P&amp;I CF'!$BN$7:$CN$7,0)))</f>
        <v>0</v>
      </c>
      <c r="DR128" s="100">
        <f>SUMIF('Combined B-Piece P&amp;I CF'!$A:$A,DR$6,INDEX('Combined B-Piece P&amp;I CF'!$BN:$CN,0,MATCH($B128,'Combined B-Piece P&amp;I CF'!$BN$7:$CN$7,0)))</f>
        <v>0</v>
      </c>
      <c r="DS128" s="100">
        <f>SUMIF('Combined B-Piece P&amp;I CF'!$A:$A,DS$6,INDEX('Combined B-Piece P&amp;I CF'!$BN:$CN,0,MATCH($B128,'Combined B-Piece P&amp;I CF'!$BN$7:$CN$7,0)))</f>
        <v>0</v>
      </c>
      <c r="DT128" s="100">
        <f>SUMIF('Combined B-Piece P&amp;I CF'!$A:$A,DT$6,INDEX('Combined B-Piece P&amp;I CF'!$BN:$CN,0,MATCH($B128,'Combined B-Piece P&amp;I CF'!$BN$7:$CN$7,0)))</f>
        <v>0</v>
      </c>
      <c r="DU128" s="100">
        <f>SUMIF('Combined B-Piece P&amp;I CF'!$A:$A,DU$6,INDEX('Combined B-Piece P&amp;I CF'!$BN:$CN,0,MATCH($B128,'Combined B-Piece P&amp;I CF'!$BN$7:$CN$7,0)))</f>
        <v>0</v>
      </c>
      <c r="DV128" s="100">
        <f>SUMIF('Combined B-Piece P&amp;I CF'!$A:$A,DV$6,INDEX('Combined B-Piece P&amp;I CF'!$BN:$CN,0,MATCH($B128,'Combined B-Piece P&amp;I CF'!$BN$7:$CN$7,0)))</f>
        <v>0</v>
      </c>
      <c r="DW128" s="100">
        <f>SUMIF('Combined B-Piece P&amp;I CF'!$A:$A,DW$6,INDEX('Combined B-Piece P&amp;I CF'!$BN:$CN,0,MATCH($B128,'Combined B-Piece P&amp;I CF'!$BN$7:$CN$7,0)))</f>
        <v>0</v>
      </c>
      <c r="DX128" s="100">
        <f>SUMIF('Combined B-Piece P&amp;I CF'!$A:$A,DX$6,INDEX('Combined B-Piece P&amp;I CF'!$BN:$CN,0,MATCH($B128,'Combined B-Piece P&amp;I CF'!$BN$7:$CN$7,0)))</f>
        <v>0</v>
      </c>
      <c r="DY128" s="100">
        <f>SUMIF('Combined B-Piece P&amp;I CF'!$A:$A,DY$6,INDEX('Combined B-Piece P&amp;I CF'!$BN:$CN,0,MATCH($B128,'Combined B-Piece P&amp;I CF'!$BN$7:$CN$7,0)))</f>
        <v>0</v>
      </c>
      <c r="DZ128" s="100">
        <f>SUMIF('Combined B-Piece P&amp;I CF'!$A:$A,DZ$6,INDEX('Combined B-Piece P&amp;I CF'!$BN:$CN,0,MATCH($B128,'Combined B-Piece P&amp;I CF'!$BN$7:$CN$7,0)))</f>
        <v>0</v>
      </c>
      <c r="EA128" s="100">
        <f>SUMIF('Combined B-Piece P&amp;I CF'!$A:$A,EA$6,INDEX('Combined B-Piece P&amp;I CF'!$BN:$CN,0,MATCH($B128,'Combined B-Piece P&amp;I CF'!$BN$7:$CN$7,0)))</f>
        <v>0</v>
      </c>
      <c r="EB128" s="100">
        <f>SUMIF('Combined B-Piece P&amp;I CF'!$A:$A,EB$6,INDEX('Combined B-Piece P&amp;I CF'!$BN:$CN,0,MATCH($B128,'Combined B-Piece P&amp;I CF'!$BN$7:$CN$7,0)))</f>
        <v>0</v>
      </c>
      <c r="EC128" s="100">
        <f>SUMIF('Combined B-Piece P&amp;I CF'!$A:$A,EC$6,INDEX('Combined B-Piece P&amp;I CF'!$BN:$CN,0,MATCH($B128,'Combined B-Piece P&amp;I CF'!$BN$7:$CN$7,0)))</f>
        <v>0</v>
      </c>
      <c r="ED128" s="100">
        <f>SUMIF('Combined B-Piece P&amp;I CF'!$A:$A,ED$6,INDEX('Combined B-Piece P&amp;I CF'!$BN:$CN,0,MATCH($B128,'Combined B-Piece P&amp;I CF'!$BN$7:$CN$7,0)))</f>
        <v>0</v>
      </c>
      <c r="EE128" s="100">
        <f>SUMIF('Combined B-Piece P&amp;I CF'!$A:$A,EE$6,INDEX('Combined B-Piece P&amp;I CF'!$BN:$CN,0,MATCH($B128,'Combined B-Piece P&amp;I CF'!$BN$7:$CN$7,0)))</f>
        <v>0</v>
      </c>
      <c r="EF128" s="100">
        <f>SUMIF('Combined B-Piece P&amp;I CF'!$A:$A,EF$6,INDEX('Combined B-Piece P&amp;I CF'!$BN:$CN,0,MATCH($B128,'Combined B-Piece P&amp;I CF'!$BN$7:$CN$7,0)))</f>
        <v>0</v>
      </c>
      <c r="EG128" s="100">
        <f>SUMIF('Combined B-Piece P&amp;I CF'!$A:$A,EG$6,INDEX('Combined B-Piece P&amp;I CF'!$BN:$CN,0,MATCH($B128,'Combined B-Piece P&amp;I CF'!$BN$7:$CN$7,0)))</f>
        <v>0</v>
      </c>
      <c r="EH128" s="100">
        <f>SUMIF('Combined B-Piece P&amp;I CF'!$A:$A,EH$6,INDEX('Combined B-Piece P&amp;I CF'!$BN:$CN,0,MATCH($B128,'Combined B-Piece P&amp;I CF'!$BN$7:$CN$7,0)))</f>
        <v>0</v>
      </c>
      <c r="EI128" s="100">
        <f>SUMIF('Combined B-Piece P&amp;I CF'!$A:$A,EI$6,INDEX('Combined B-Piece P&amp;I CF'!$BN:$CN,0,MATCH($B128,'Combined B-Piece P&amp;I CF'!$BN$7:$CN$7,0)))</f>
        <v>28651433.6592387</v>
      </c>
      <c r="EJ128" s="100">
        <f>SUMIF('Combined B-Piece P&amp;I CF'!$A:$A,EJ$6,INDEX('Combined B-Piece P&amp;I CF'!$BN:$CN,0,MATCH($B128,'Combined B-Piece P&amp;I CF'!$BN$7:$CN$7,0)))</f>
        <v>0</v>
      </c>
      <c r="EK128" s="100">
        <f>SUMIF('Combined B-Piece P&amp;I CF'!$A:$A,EK$6,INDEX('Combined B-Piece P&amp;I CF'!$BN:$CN,0,MATCH($B128,'Combined B-Piece P&amp;I CF'!$BN$7:$CN$7,0)))</f>
        <v>0</v>
      </c>
      <c r="EL128" s="100">
        <f>SUMIF('Combined B-Piece P&amp;I CF'!$A:$A,EL$6,INDEX('Combined B-Piece P&amp;I CF'!$BN:$CN,0,MATCH($B128,'Combined B-Piece P&amp;I CF'!$BN$7:$CN$7,0)))</f>
        <v>0</v>
      </c>
      <c r="EM128" s="100">
        <f>SUMIF('Combined B-Piece P&amp;I CF'!$A:$A,EM$6,INDEX('Combined B-Piece P&amp;I CF'!$BN:$CN,0,MATCH($B128,'Combined B-Piece P&amp;I CF'!$BN$7:$CN$7,0)))</f>
        <v>0</v>
      </c>
      <c r="EN128" s="100">
        <f>SUMIF('Combined B-Piece P&amp;I CF'!$A:$A,EN$6,INDEX('Combined B-Piece P&amp;I CF'!$BN:$CN,0,MATCH($B128,'Combined B-Piece P&amp;I CF'!$BN$7:$CN$7,0)))</f>
        <v>0</v>
      </c>
      <c r="EO128" s="100">
        <f>SUMIF('Combined B-Piece P&amp;I CF'!$A:$A,EO$6,INDEX('Combined B-Piece P&amp;I CF'!$BN:$CN,0,MATCH($B128,'Combined B-Piece P&amp;I CF'!$BN$7:$CN$7,0)))</f>
        <v>0</v>
      </c>
      <c r="EP128" s="100">
        <f>SUMIF('Combined B-Piece P&amp;I CF'!$A:$A,EP$6,INDEX('Combined B-Piece P&amp;I CF'!$BN:$CN,0,MATCH($B128,'Combined B-Piece P&amp;I CF'!$BN$7:$CN$7,0)))</f>
        <v>0</v>
      </c>
      <c r="EQ128" s="100">
        <f>SUMIF('Combined B-Piece P&amp;I CF'!$A:$A,EQ$6,INDEX('Combined B-Piece P&amp;I CF'!$BN:$CN,0,MATCH($B128,'Combined B-Piece P&amp;I CF'!$BN$7:$CN$7,0)))</f>
        <v>0</v>
      </c>
      <c r="ER128" s="100">
        <f>SUMIF('Combined B-Piece P&amp;I CF'!$A:$A,ER$6,INDEX('Combined B-Piece P&amp;I CF'!$BN:$CN,0,MATCH($B128,'Combined B-Piece P&amp;I CF'!$BN$7:$CN$7,0)))</f>
        <v>0</v>
      </c>
      <c r="ES128" s="100">
        <f>SUMIF('Combined B-Piece P&amp;I CF'!$A:$A,ES$6,INDEX('Combined B-Piece P&amp;I CF'!$BN:$CN,0,MATCH($B128,'Combined B-Piece P&amp;I CF'!$BN$7:$CN$7,0)))</f>
        <v>0</v>
      </c>
      <c r="ET128" s="100">
        <f>SUMIF('Combined B-Piece P&amp;I CF'!$A:$A,ET$6,INDEX('Combined B-Piece P&amp;I CF'!$BN:$CN,0,MATCH($B128,'Combined B-Piece P&amp;I CF'!$BN$7:$CN$7,0)))</f>
        <v>0</v>
      </c>
      <c r="EU128" s="100">
        <f>SUMIF('Combined B-Piece P&amp;I CF'!$A:$A,EU$6,INDEX('Combined B-Piece P&amp;I CF'!$BN:$CN,0,MATCH($B128,'Combined B-Piece P&amp;I CF'!$BN$7:$CN$7,0)))</f>
        <v>0</v>
      </c>
      <c r="EV128" s="100">
        <f>SUMIF('Combined B-Piece P&amp;I CF'!$A:$A,EV$6,INDEX('Combined B-Piece P&amp;I CF'!$BN:$CN,0,MATCH($B128,'Combined B-Piece P&amp;I CF'!$BN$7:$CN$7,0)))</f>
        <v>0</v>
      </c>
      <c r="EW128" s="100">
        <f>SUMIF('Combined B-Piece P&amp;I CF'!$A:$A,EW$6,INDEX('Combined B-Piece P&amp;I CF'!$BN:$CN,0,MATCH($B128,'Combined B-Piece P&amp;I CF'!$BN$7:$CN$7,0)))</f>
        <v>0</v>
      </c>
      <c r="EX128" s="100">
        <f>SUMIF('Combined B-Piece P&amp;I CF'!$A:$A,EX$6,INDEX('Combined B-Piece P&amp;I CF'!$BN:$CN,0,MATCH($B128,'Combined B-Piece P&amp;I CF'!$BN$7:$CN$7,0)))</f>
        <v>962000</v>
      </c>
      <c r="EY128" s="100">
        <f>SUMIF('Combined B-Piece P&amp;I CF'!$A:$A,EY$6,INDEX('Combined B-Piece P&amp;I CF'!$BN:$CN,0,MATCH($B128,'Combined B-Piece P&amp;I CF'!$BN$7:$CN$7,0)))</f>
        <v>0</v>
      </c>
      <c r="EZ128" s="100">
        <f>SUMIF('Combined B-Piece P&amp;I CF'!$A:$A,EZ$6,INDEX('Combined B-Piece P&amp;I CF'!$BN:$CN,0,MATCH($B128,'Combined B-Piece P&amp;I CF'!$BN$7:$CN$7,0)))</f>
        <v>18674796.160651602</v>
      </c>
      <c r="FA128" s="100">
        <f>SUMIF('Combined B-Piece P&amp;I CF'!$A:$A,FA$6,INDEX('Combined B-Piece P&amp;I CF'!$BN:$CN,0,MATCH($B128,'Combined B-Piece P&amp;I CF'!$BN$7:$CN$7,0)))</f>
        <v>0</v>
      </c>
      <c r="FB128" s="100">
        <f>SUMIF('Combined B-Piece P&amp;I CF'!$A:$A,FB$6,INDEX('Combined B-Piece P&amp;I CF'!$BN:$CN,0,MATCH($B128,'Combined B-Piece P&amp;I CF'!$BN$7:$CN$7,0)))</f>
        <v>0</v>
      </c>
      <c r="FC128" s="100">
        <f>SUMIF('Combined B-Piece P&amp;I CF'!$A:$A,FC$6,INDEX('Combined B-Piece P&amp;I CF'!$BN:$CN,0,MATCH($B128,'Combined B-Piece P&amp;I CF'!$BN$7:$CN$7,0)))</f>
        <v>0</v>
      </c>
      <c r="FD128" s="100">
        <f>SUMIF('Combined B-Piece P&amp;I CF'!$A:$A,FD$6,INDEX('Combined B-Piece P&amp;I CF'!$BN:$CN,0,MATCH($B128,'Combined B-Piece P&amp;I CF'!$BN$7:$CN$7,0)))</f>
        <v>0</v>
      </c>
      <c r="FE128" s="100">
        <f>SUMIF('Combined B-Piece P&amp;I CF'!$A:$A,FE$6,INDEX('Combined B-Piece P&amp;I CF'!$BN:$CN,0,MATCH($B128,'Combined B-Piece P&amp;I CF'!$BN$7:$CN$7,0)))</f>
        <v>0</v>
      </c>
      <c r="FF128" s="100">
        <f>SUMIF('Combined B-Piece P&amp;I CF'!$A:$A,FF$6,INDEX('Combined B-Piece P&amp;I CF'!$BN:$CN,0,MATCH($B128,'Combined B-Piece P&amp;I CF'!$BN$7:$CN$7,0)))</f>
        <v>0</v>
      </c>
      <c r="FG128" s="100">
        <f>SUMIF('Combined B-Piece P&amp;I CF'!$A:$A,FG$6,INDEX('Combined B-Piece P&amp;I CF'!$BN:$CN,0,MATCH($B128,'Combined B-Piece P&amp;I CF'!$BN$7:$CN$7,0)))</f>
        <v>0</v>
      </c>
      <c r="FH128" s="100">
        <f>SUMIF('Combined B-Piece P&amp;I CF'!$A:$A,FH$6,INDEX('Combined B-Piece P&amp;I CF'!$BN:$CN,0,MATCH($B128,'Combined B-Piece P&amp;I CF'!$BN$7:$CN$7,0)))</f>
        <v>0</v>
      </c>
      <c r="FI128" s="100">
        <f>SUMIF('Combined B-Piece P&amp;I CF'!$A:$A,FI$6,INDEX('Combined B-Piece P&amp;I CF'!$BN:$CN,0,MATCH($B128,'Combined B-Piece P&amp;I CF'!$BN$7:$CN$7,0)))</f>
        <v>0</v>
      </c>
      <c r="FJ128" s="100">
        <f>SUMIF('Combined B-Piece P&amp;I CF'!$A:$A,FJ$6,INDEX('Combined B-Piece P&amp;I CF'!$BN:$CN,0,MATCH($B128,'Combined B-Piece P&amp;I CF'!$BN$7:$CN$7,0)))</f>
        <v>0</v>
      </c>
      <c r="FK128" s="100">
        <f>SUMIF('Combined B-Piece P&amp;I CF'!$A:$A,FK$6,INDEX('Combined B-Piece P&amp;I CF'!$BN:$CN,0,MATCH($B128,'Combined B-Piece P&amp;I CF'!$BN$7:$CN$7,0)))</f>
        <v>0</v>
      </c>
      <c r="FL128" s="100">
        <f>SUMIF('Combined B-Piece P&amp;I CF'!$A:$A,FL$6,INDEX('Combined B-Piece P&amp;I CF'!$BN:$CN,0,MATCH($B128,'Combined B-Piece P&amp;I CF'!$BN$7:$CN$7,0)))</f>
        <v>0</v>
      </c>
      <c r="FM128" s="100">
        <f>SUMIF('Combined B-Piece P&amp;I CF'!$A:$A,FM$6,INDEX('Combined B-Piece P&amp;I CF'!$BN:$CN,0,MATCH($B128,'Combined B-Piece P&amp;I CF'!$BN$7:$CN$7,0)))</f>
        <v>0</v>
      </c>
      <c r="FN128" s="100">
        <f>SUMIF('Combined B-Piece P&amp;I CF'!$A:$A,FN$6,INDEX('Combined B-Piece P&amp;I CF'!$BN:$CN,0,MATCH($B128,'Combined B-Piece P&amp;I CF'!$BN$7:$CN$7,0)))</f>
        <v>0</v>
      </c>
      <c r="FO128" s="100">
        <f>SUMIF('Combined B-Piece P&amp;I CF'!$A:$A,FO$6,INDEX('Combined B-Piece P&amp;I CF'!$BN:$CN,0,MATCH($B128,'Combined B-Piece P&amp;I CF'!$BN$7:$CN$7,0)))</f>
        <v>0</v>
      </c>
      <c r="FP128" s="100">
        <f>SUMIF('Combined B-Piece P&amp;I CF'!$A:$A,FP$6,INDEX('Combined B-Piece P&amp;I CF'!$BN:$CN,0,MATCH($B128,'Combined B-Piece P&amp;I CF'!$BN$7:$CN$7,0)))</f>
        <v>0</v>
      </c>
      <c r="FQ128" s="100">
        <f>SUMIF('Combined B-Piece P&amp;I CF'!$A:$A,FQ$6,INDEX('Combined B-Piece P&amp;I CF'!$BN:$CN,0,MATCH($B128,'Combined B-Piece P&amp;I CF'!$BN$7:$CN$7,0)))</f>
        <v>0</v>
      </c>
      <c r="FR128" s="100">
        <f>SUMIF('Combined B-Piece P&amp;I CF'!$A:$A,FR$6,INDEX('Combined B-Piece P&amp;I CF'!$BN:$CN,0,MATCH($B128,'Combined B-Piece P&amp;I CF'!$BN$7:$CN$7,0)))</f>
        <v>0</v>
      </c>
      <c r="FS128" s="100">
        <f>SUMIF('Combined B-Piece P&amp;I CF'!$A:$A,FS$6,INDEX('Combined B-Piece P&amp;I CF'!$BN:$CN,0,MATCH($B128,'Combined B-Piece P&amp;I CF'!$BN$7:$CN$7,0)))</f>
        <v>0</v>
      </c>
      <c r="FT128" s="100">
        <f>SUMIF('Combined B-Piece P&amp;I CF'!$A:$A,FT$6,INDEX('Combined B-Piece P&amp;I CF'!$BN:$CN,0,MATCH($B128,'Combined B-Piece P&amp;I CF'!$BN$7:$CN$7,0)))</f>
        <v>0</v>
      </c>
      <c r="FU128" s="100">
        <f>SUMIF('Combined B-Piece P&amp;I CF'!$A:$A,FU$6,INDEX('Combined B-Piece P&amp;I CF'!$BN:$CN,0,MATCH($B128,'Combined B-Piece P&amp;I CF'!$BN$7:$CN$7,0)))</f>
        <v>0</v>
      </c>
      <c r="FV128" s="100">
        <f>SUMIF('Combined B-Piece P&amp;I CF'!$A:$A,FV$6,INDEX('Combined B-Piece P&amp;I CF'!$BN:$CN,0,MATCH($B128,'Combined B-Piece P&amp;I CF'!$BN$7:$CN$7,0)))</f>
        <v>0</v>
      </c>
      <c r="FW128" s="100">
        <f>SUMIF('Combined B-Piece P&amp;I CF'!$A:$A,FW$6,INDEX('Combined B-Piece P&amp;I CF'!$BN:$CN,0,MATCH($B128,'Combined B-Piece P&amp;I CF'!$BN$7:$CN$7,0)))</f>
        <v>0</v>
      </c>
      <c r="FX128" s="100">
        <f>SUMIF('Combined B-Piece P&amp;I CF'!$A:$A,FX$6,INDEX('Combined B-Piece P&amp;I CF'!$BN:$CN,0,MATCH($B128,'Combined B-Piece P&amp;I CF'!$BN$7:$CN$7,0)))</f>
        <v>0</v>
      </c>
      <c r="FY128" s="100">
        <f>SUMIF('Combined B-Piece P&amp;I CF'!$A:$A,FY$6,INDEX('Combined B-Piece P&amp;I CF'!$BN:$CN,0,MATCH($B128,'Combined B-Piece P&amp;I CF'!$BN$7:$CN$7,0)))</f>
        <v>0</v>
      </c>
      <c r="FZ128" s="100">
        <f>SUMIF('Combined B-Piece P&amp;I CF'!$A:$A,FZ$6,INDEX('Combined B-Piece P&amp;I CF'!$BN:$CN,0,MATCH($B128,'Combined B-Piece P&amp;I CF'!$BN$7:$CN$7,0)))</f>
        <v>0</v>
      </c>
      <c r="GA128" s="100">
        <f>SUMIF('Combined B-Piece P&amp;I CF'!$A:$A,GA$6,INDEX('Combined B-Piece P&amp;I CF'!$BN:$CN,0,MATCH($B128,'Combined B-Piece P&amp;I CF'!$BN$7:$CN$7,0)))</f>
        <v>0</v>
      </c>
      <c r="GB128" s="100">
        <f>SUMIF('Combined B-Piece P&amp;I CF'!$A:$A,GB$6,INDEX('Combined B-Piece P&amp;I CF'!$BN:$CN,0,MATCH($B128,'Combined B-Piece P&amp;I CF'!$BN$7:$CN$7,0)))</f>
        <v>0</v>
      </c>
      <c r="GC128" s="100">
        <f>SUMIF('Combined B-Piece P&amp;I CF'!$A:$A,GC$6,INDEX('Combined B-Piece P&amp;I CF'!$BN:$CN,0,MATCH($B128,'Combined B-Piece P&amp;I CF'!$BN$7:$CN$7,0)))</f>
        <v>0</v>
      </c>
      <c r="GD128" s="100">
        <f>SUMIF('Combined B-Piece P&amp;I CF'!$A:$A,GD$6,INDEX('Combined B-Piece P&amp;I CF'!$BN:$CN,0,MATCH($B128,'Combined B-Piece P&amp;I CF'!$BN$7:$CN$7,0)))</f>
        <v>0</v>
      </c>
      <c r="GE128" s="100">
        <f>SUMIF('Combined B-Piece P&amp;I CF'!$A:$A,GE$6,INDEX('Combined B-Piece P&amp;I CF'!$BN:$CN,0,MATCH($B128,'Combined B-Piece P&amp;I CF'!$BN$7:$CN$7,0)))</f>
        <v>0</v>
      </c>
      <c r="GF128" s="100">
        <f>SUMIF('Combined B-Piece P&amp;I CF'!$A:$A,GF$6,INDEX('Combined B-Piece P&amp;I CF'!$BN:$CN,0,MATCH($B128,'Combined B-Piece P&amp;I CF'!$BN$7:$CN$7,0)))</f>
        <v>0</v>
      </c>
      <c r="GG128" s="100">
        <f>SUMIF('Combined B-Piece P&amp;I CF'!$A:$A,GG$6,INDEX('Combined B-Piece P&amp;I CF'!$BN:$CN,0,MATCH($B128,'Combined B-Piece P&amp;I CF'!$BN$7:$CN$7,0)))</f>
        <v>0</v>
      </c>
      <c r="GH128" s="100">
        <f>SUMIF('Combined B-Piece P&amp;I CF'!$A:$A,GH$6,INDEX('Combined B-Piece P&amp;I CF'!$BN:$CN,0,MATCH($B128,'Combined B-Piece P&amp;I CF'!$BN$7:$CN$7,0)))</f>
        <v>0</v>
      </c>
      <c r="GI128" s="100">
        <f>SUMIF('Combined B-Piece P&amp;I CF'!$A:$A,GI$6,INDEX('Combined B-Piece P&amp;I CF'!$BN:$CN,0,MATCH($B128,'Combined B-Piece P&amp;I CF'!$BN$7:$CN$7,0)))</f>
        <v>0</v>
      </c>
      <c r="GJ128" s="100">
        <f>SUMIF('Combined B-Piece P&amp;I CF'!$A:$A,GJ$6,INDEX('Combined B-Piece P&amp;I CF'!$BN:$CN,0,MATCH($B128,'Combined B-Piece P&amp;I CF'!$BN$7:$CN$7,0)))</f>
        <v>0</v>
      </c>
      <c r="GK128" s="100">
        <f>SUMIF('Combined B-Piece P&amp;I CF'!$A:$A,GK$6,INDEX('Combined B-Piece P&amp;I CF'!$BN:$CN,0,MATCH($B128,'Combined B-Piece P&amp;I CF'!$BN$7:$CN$7,0)))</f>
        <v>0</v>
      </c>
      <c r="GL128" s="100">
        <f>SUMIF('Combined B-Piece P&amp;I CF'!$A:$A,GL$6,INDEX('Combined B-Piece P&amp;I CF'!$BN:$CN,0,MATCH($B128,'Combined B-Piece P&amp;I CF'!$BN$7:$CN$7,0)))</f>
        <v>0</v>
      </c>
      <c r="GM128" s="100">
        <f>SUMIF('Combined B-Piece P&amp;I CF'!$A:$A,GM$6,INDEX('Combined B-Piece P&amp;I CF'!$BN:$CN,0,MATCH($B128,'Combined B-Piece P&amp;I CF'!$BN$7:$CN$7,0)))</f>
        <v>0</v>
      </c>
      <c r="GN128" s="100">
        <f>SUMIF('Combined B-Piece P&amp;I CF'!$A:$A,GN$6,INDEX('Combined B-Piece P&amp;I CF'!$BN:$CN,0,MATCH($B128,'Combined B-Piece P&amp;I CF'!$BN$7:$CN$7,0)))</f>
        <v>0</v>
      </c>
      <c r="GO128" s="100">
        <f>SUMIF('Combined B-Piece P&amp;I CF'!$A:$A,GO$6,INDEX('Combined B-Piece P&amp;I CF'!$BN:$CN,0,MATCH($B128,'Combined B-Piece P&amp;I CF'!$BN$7:$CN$7,0)))</f>
        <v>0</v>
      </c>
      <c r="GP128" s="100">
        <f>SUMIF('Combined B-Piece P&amp;I CF'!$A:$A,GP$6,INDEX('Combined B-Piece P&amp;I CF'!$BN:$CN,0,MATCH($B128,'Combined B-Piece P&amp;I CF'!$BN$7:$CN$7,0)))</f>
        <v>0</v>
      </c>
      <c r="GQ128" s="100">
        <f>SUMIF('Combined B-Piece P&amp;I CF'!$A:$A,GQ$6,INDEX('Combined B-Piece P&amp;I CF'!$BN:$CN,0,MATCH($B128,'Combined B-Piece P&amp;I CF'!$BN$7:$CN$7,0)))</f>
        <v>0</v>
      </c>
      <c r="GR128" s="100">
        <f>SUMIF('Combined B-Piece P&amp;I CF'!$A:$A,GR$6,INDEX('Combined B-Piece P&amp;I CF'!$BN:$CN,0,MATCH($B128,'Combined B-Piece P&amp;I CF'!$BN$7:$CN$7,0)))</f>
        <v>0</v>
      </c>
      <c r="GS128" s="100">
        <f>SUMIF('Combined B-Piece P&amp;I CF'!$A:$A,GS$6,INDEX('Combined B-Piece P&amp;I CF'!$BN:$CN,0,MATCH($B128,'Combined B-Piece P&amp;I CF'!$BN$7:$CN$7,0)))</f>
        <v>0</v>
      </c>
      <c r="GU128" s="85">
        <f t="shared" si="217"/>
        <v>0</v>
      </c>
      <c r="GV128" s="85">
        <f t="shared" si="217"/>
        <v>0</v>
      </c>
      <c r="GW128" s="85">
        <f t="shared" si="217"/>
        <v>0</v>
      </c>
      <c r="GX128" s="85">
        <f t="shared" si="217"/>
        <v>3239452.4000000004</v>
      </c>
      <c r="GY128" s="85">
        <f t="shared" si="217"/>
        <v>44663.75</v>
      </c>
      <c r="GZ128" s="85">
        <f t="shared" si="217"/>
        <v>25150.219999999998</v>
      </c>
      <c r="HA128" s="85">
        <f t="shared" si="217"/>
        <v>19691.810000000001</v>
      </c>
      <c r="HB128" s="85">
        <f t="shared" si="217"/>
        <v>0</v>
      </c>
      <c r="HC128" s="85">
        <f t="shared" si="217"/>
        <v>0</v>
      </c>
      <c r="HD128" s="85">
        <f t="shared" si="217"/>
        <v>0</v>
      </c>
      <c r="HE128" s="85">
        <f t="shared" si="217"/>
        <v>28651433.6592387</v>
      </c>
      <c r="HF128" s="85">
        <f t="shared" si="217"/>
        <v>0</v>
      </c>
      <c r="HG128" s="85">
        <f t="shared" si="217"/>
        <v>19636796.160651602</v>
      </c>
      <c r="HH128" s="85">
        <f t="shared" si="217"/>
        <v>0</v>
      </c>
      <c r="HI128" s="85">
        <f t="shared" si="217"/>
        <v>0</v>
      </c>
      <c r="HJ128" s="85">
        <f t="shared" si="217"/>
        <v>0</v>
      </c>
      <c r="HK128" s="85">
        <f t="shared" si="215"/>
        <v>51617187.999890298</v>
      </c>
    </row>
    <row r="129" spans="1:219" hidden="1" outlineLevel="1" x14ac:dyDescent="0.75">
      <c r="A129" s="112" t="str">
        <f t="shared" si="213"/>
        <v>BMARK 2018-B6 B-Piece Hist Cash</v>
      </c>
      <c r="B129" s="112" t="str">
        <f t="shared" si="213"/>
        <v>BMARK 2018-B6</v>
      </c>
      <c r="C129" s="104"/>
      <c r="D129" s="87"/>
      <c r="E129" s="88"/>
      <c r="F129" s="85"/>
      <c r="G129" s="85"/>
      <c r="H129" s="86"/>
      <c r="I129" s="95"/>
      <c r="K129" s="100">
        <f>SUMIF('Combined B-Piece P&amp;I CF'!$A:$A,K$6,INDEX('Combined B-Piece P&amp;I CF'!$BN:$CN,0,MATCH($B129,'Combined B-Piece P&amp;I CF'!$BN$7:$CN$7,0)))</f>
        <v>0</v>
      </c>
      <c r="L129" s="100">
        <f>SUMIF('Combined B-Piece P&amp;I CF'!$A:$A,L$6,INDEX('Combined B-Piece P&amp;I CF'!$BN:$CN,0,MATCH($B129,'Combined B-Piece P&amp;I CF'!$BN$7:$CN$7,0)))</f>
        <v>0</v>
      </c>
      <c r="M129" s="100">
        <f>SUMIF('Combined B-Piece P&amp;I CF'!$A:$A,M$6,INDEX('Combined B-Piece P&amp;I CF'!$BN:$CN,0,MATCH($B129,'Combined B-Piece P&amp;I CF'!$BN$7:$CN$7,0)))</f>
        <v>0</v>
      </c>
      <c r="N129" s="100">
        <f>SUMIF('Combined B-Piece P&amp;I CF'!$A:$A,N$6,INDEX('Combined B-Piece P&amp;I CF'!$BN:$CN,0,MATCH($B129,'Combined B-Piece P&amp;I CF'!$BN$7:$CN$7,0)))</f>
        <v>0</v>
      </c>
      <c r="O129" s="100">
        <f>SUMIF('Combined B-Piece P&amp;I CF'!$A:$A,O$6,INDEX('Combined B-Piece P&amp;I CF'!$BN:$CN,0,MATCH($B129,'Combined B-Piece P&amp;I CF'!$BN$7:$CN$7,0)))</f>
        <v>0</v>
      </c>
      <c r="P129" s="100">
        <f>SUMIF('Combined B-Piece P&amp;I CF'!$A:$A,P$6,INDEX('Combined B-Piece P&amp;I CF'!$BN:$CN,0,MATCH($B129,'Combined B-Piece P&amp;I CF'!$BN$7:$CN$7,0)))</f>
        <v>0</v>
      </c>
      <c r="Q129" s="100">
        <f>SUMIF('Combined B-Piece P&amp;I CF'!$A:$A,Q$6,INDEX('Combined B-Piece P&amp;I CF'!$BN:$CN,0,MATCH($B129,'Combined B-Piece P&amp;I CF'!$BN$7:$CN$7,0)))</f>
        <v>0</v>
      </c>
      <c r="R129" s="100">
        <f>SUMIF('Combined B-Piece P&amp;I CF'!$A:$A,R$6,INDEX('Combined B-Piece P&amp;I CF'!$BN:$CN,0,MATCH($B129,'Combined B-Piece P&amp;I CF'!$BN$7:$CN$7,0)))</f>
        <v>0</v>
      </c>
      <c r="S129" s="100">
        <f>SUMIF('Combined B-Piece P&amp;I CF'!$A:$A,S$6,INDEX('Combined B-Piece P&amp;I CF'!$BN:$CN,0,MATCH($B129,'Combined B-Piece P&amp;I CF'!$BN$7:$CN$7,0)))</f>
        <v>0</v>
      </c>
      <c r="T129" s="100">
        <f>SUMIF('Combined B-Piece P&amp;I CF'!$A:$A,T$6,INDEX('Combined B-Piece P&amp;I CF'!$BN:$CN,0,MATCH($B129,'Combined B-Piece P&amp;I CF'!$BN$7:$CN$7,0)))</f>
        <v>0</v>
      </c>
      <c r="U129" s="100">
        <f>SUMIF('Combined B-Piece P&amp;I CF'!$A:$A,U$6,INDEX('Combined B-Piece P&amp;I CF'!$BN:$CN,0,MATCH($B129,'Combined B-Piece P&amp;I CF'!$BN$7:$CN$7,0)))</f>
        <v>0</v>
      </c>
      <c r="V129" s="100">
        <f>SUMIF('Combined B-Piece P&amp;I CF'!$A:$A,V$6,INDEX('Combined B-Piece P&amp;I CF'!$BN:$CN,0,MATCH($B129,'Combined B-Piece P&amp;I CF'!$BN$7:$CN$7,0)))</f>
        <v>0</v>
      </c>
      <c r="W129" s="100">
        <f>SUMIF('Combined B-Piece P&amp;I CF'!$A:$A,W$6,INDEX('Combined B-Piece P&amp;I CF'!$BN:$CN,0,MATCH($B129,'Combined B-Piece P&amp;I CF'!$BN$7:$CN$7,0)))</f>
        <v>0</v>
      </c>
      <c r="X129" s="100">
        <f>SUMIF('Combined B-Piece P&amp;I CF'!$A:$A,X$6,INDEX('Combined B-Piece P&amp;I CF'!$BN:$CN,0,MATCH($B129,'Combined B-Piece P&amp;I CF'!$BN$7:$CN$7,0)))</f>
        <v>0</v>
      </c>
      <c r="Y129" s="100">
        <f>SUMIF('Combined B-Piece P&amp;I CF'!$A:$A,Y$6,INDEX('Combined B-Piece P&amp;I CF'!$BN:$CN,0,MATCH($B129,'Combined B-Piece P&amp;I CF'!$BN$7:$CN$7,0)))</f>
        <v>0</v>
      </c>
      <c r="Z129" s="100">
        <f>SUMIF('Combined B-Piece P&amp;I CF'!$A:$A,Z$6,INDEX('Combined B-Piece P&amp;I CF'!$BN:$CN,0,MATCH($B129,'Combined B-Piece P&amp;I CF'!$BN$7:$CN$7,0)))</f>
        <v>0</v>
      </c>
      <c r="AA129" s="100">
        <f>SUMIF('Combined B-Piece P&amp;I CF'!$A:$A,AA$6,INDEX('Combined B-Piece P&amp;I CF'!$BN:$CN,0,MATCH($B129,'Combined B-Piece P&amp;I CF'!$BN$7:$CN$7,0)))</f>
        <v>0</v>
      </c>
      <c r="AB129" s="100">
        <f>SUMIF('Combined B-Piece P&amp;I CF'!$A:$A,AB$6,INDEX('Combined B-Piece P&amp;I CF'!$BN:$CN,0,MATCH($B129,'Combined B-Piece P&amp;I CF'!$BN$7:$CN$7,0)))</f>
        <v>0</v>
      </c>
      <c r="AC129" s="100">
        <f>SUMIF('Combined B-Piece P&amp;I CF'!$A:$A,AC$6,INDEX('Combined B-Piece P&amp;I CF'!$BN:$CN,0,MATCH($B129,'Combined B-Piece P&amp;I CF'!$BN$7:$CN$7,0)))</f>
        <v>0</v>
      </c>
      <c r="AD129" s="100">
        <f>SUMIF('Combined B-Piece P&amp;I CF'!$A:$A,AD$6,INDEX('Combined B-Piece P&amp;I CF'!$BN:$CN,0,MATCH($B129,'Combined B-Piece P&amp;I CF'!$BN$7:$CN$7,0)))</f>
        <v>0</v>
      </c>
      <c r="AE129" s="100">
        <f>SUMIF('Combined B-Piece P&amp;I CF'!$A:$A,AE$6,INDEX('Combined B-Piece P&amp;I CF'!$BN:$CN,0,MATCH($B129,'Combined B-Piece P&amp;I CF'!$BN$7:$CN$7,0)))</f>
        <v>0</v>
      </c>
      <c r="AF129" s="100">
        <f>SUMIF('Combined B-Piece P&amp;I CF'!$A:$A,AF$6,INDEX('Combined B-Piece P&amp;I CF'!$BN:$CN,0,MATCH($B129,'Combined B-Piece P&amp;I CF'!$BN$7:$CN$7,0)))</f>
        <v>0</v>
      </c>
      <c r="AG129" s="100">
        <f>SUMIF('Combined B-Piece P&amp;I CF'!$A:$A,AG$6,INDEX('Combined B-Piece P&amp;I CF'!$BN:$CN,0,MATCH($B129,'Combined B-Piece P&amp;I CF'!$BN$7:$CN$7,0)))</f>
        <v>0</v>
      </c>
      <c r="AH129" s="100">
        <f>SUMIF('Combined B-Piece P&amp;I CF'!$A:$A,AH$6,INDEX('Combined B-Piece P&amp;I CF'!$BN:$CN,0,MATCH($B129,'Combined B-Piece P&amp;I CF'!$BN$7:$CN$7,0)))</f>
        <v>0</v>
      </c>
      <c r="AI129" s="100">
        <f>SUMIF('Combined B-Piece P&amp;I CF'!$A:$A,AI$6,INDEX('Combined B-Piece P&amp;I CF'!$BN:$CN,0,MATCH($B129,'Combined B-Piece P&amp;I CF'!$BN$7:$CN$7,0)))</f>
        <v>0</v>
      </c>
      <c r="AJ129" s="100">
        <f>SUMIF('Combined B-Piece P&amp;I CF'!$A:$A,AJ$6,INDEX('Combined B-Piece P&amp;I CF'!$BN:$CN,0,MATCH($B129,'Combined B-Piece P&amp;I CF'!$BN$7:$CN$7,0)))</f>
        <v>0</v>
      </c>
      <c r="AK129" s="100">
        <f>SUMIF('Combined B-Piece P&amp;I CF'!$A:$A,AK$6,INDEX('Combined B-Piece P&amp;I CF'!$BN:$CN,0,MATCH($B129,'Combined B-Piece P&amp;I CF'!$BN$7:$CN$7,0)))</f>
        <v>0</v>
      </c>
      <c r="AL129" s="100">
        <f>SUMIF('Combined B-Piece P&amp;I CF'!$A:$A,AL$6,INDEX('Combined B-Piece P&amp;I CF'!$BN:$CN,0,MATCH($B129,'Combined B-Piece P&amp;I CF'!$BN$7:$CN$7,0)))</f>
        <v>0</v>
      </c>
      <c r="AM129" s="100">
        <f>SUMIF('Combined B-Piece P&amp;I CF'!$A:$A,AM$6,INDEX('Combined B-Piece P&amp;I CF'!$BN:$CN,0,MATCH($B129,'Combined B-Piece P&amp;I CF'!$BN$7:$CN$7,0)))</f>
        <v>0</v>
      </c>
      <c r="AN129" s="100">
        <f>SUMIF('Combined B-Piece P&amp;I CF'!$A:$A,AN$6,INDEX('Combined B-Piece P&amp;I CF'!$BN:$CN,0,MATCH($B129,'Combined B-Piece P&amp;I CF'!$BN$7:$CN$7,0)))</f>
        <v>0</v>
      </c>
      <c r="AO129" s="100">
        <f>SUMIF('Combined B-Piece P&amp;I CF'!$A:$A,AO$6,INDEX('Combined B-Piece P&amp;I CF'!$BN:$CN,0,MATCH($B129,'Combined B-Piece P&amp;I CF'!$BN$7:$CN$7,0)))</f>
        <v>0</v>
      </c>
      <c r="AP129" s="100">
        <f>SUMIF('Combined B-Piece P&amp;I CF'!$A:$A,AP$6,INDEX('Combined B-Piece P&amp;I CF'!$BN:$CN,0,MATCH($B129,'Combined B-Piece P&amp;I CF'!$BN$7:$CN$7,0)))</f>
        <v>0</v>
      </c>
      <c r="AQ129" s="100">
        <f>SUMIF('Combined B-Piece P&amp;I CF'!$A:$A,AQ$6,INDEX('Combined B-Piece P&amp;I CF'!$BN:$CN,0,MATCH($B129,'Combined B-Piece P&amp;I CF'!$BN$7:$CN$7,0)))</f>
        <v>0</v>
      </c>
      <c r="AR129" s="100">
        <f>SUMIF('Combined B-Piece P&amp;I CF'!$A:$A,AR$6,INDEX('Combined B-Piece P&amp;I CF'!$BN:$CN,0,MATCH($B129,'Combined B-Piece P&amp;I CF'!$BN$7:$CN$7,0)))</f>
        <v>0</v>
      </c>
      <c r="AS129" s="100">
        <f>SUMIF('Combined B-Piece P&amp;I CF'!$A:$A,AS$6,INDEX('Combined B-Piece P&amp;I CF'!$BN:$CN,0,MATCH($B129,'Combined B-Piece P&amp;I CF'!$BN$7:$CN$7,0)))</f>
        <v>0</v>
      </c>
      <c r="AT129" s="100">
        <f>SUMIF('Combined B-Piece P&amp;I CF'!$A:$A,AT$6,INDEX('Combined B-Piece P&amp;I CF'!$BN:$CN,0,MATCH($B129,'Combined B-Piece P&amp;I CF'!$BN$7:$CN$7,0)))</f>
        <v>0</v>
      </c>
      <c r="AU129" s="100">
        <f>SUMIF('Combined B-Piece P&amp;I CF'!$A:$A,AU$6,INDEX('Combined B-Piece P&amp;I CF'!$BN:$CN,0,MATCH($B129,'Combined B-Piece P&amp;I CF'!$BN$7:$CN$7,0)))</f>
        <v>0</v>
      </c>
      <c r="AV129" s="100">
        <f>SUMIF('Combined B-Piece P&amp;I CF'!$A:$A,AV$6,INDEX('Combined B-Piece P&amp;I CF'!$BN:$CN,0,MATCH($B129,'Combined B-Piece P&amp;I CF'!$BN$7:$CN$7,0)))</f>
        <v>0</v>
      </c>
      <c r="AW129" s="100">
        <f>SUMIF('Combined B-Piece P&amp;I CF'!$A:$A,AW$6,INDEX('Combined B-Piece P&amp;I CF'!$BN:$CN,0,MATCH($B129,'Combined B-Piece P&amp;I CF'!$BN$7:$CN$7,0)))</f>
        <v>0</v>
      </c>
      <c r="AX129" s="100">
        <f>SUMIF('Combined B-Piece P&amp;I CF'!$A:$A,AX$6,INDEX('Combined B-Piece P&amp;I CF'!$BN:$CN,0,MATCH($B129,'Combined B-Piece P&amp;I CF'!$BN$7:$CN$7,0)))</f>
        <v>0</v>
      </c>
      <c r="AY129" s="100">
        <f>SUMIF('Combined B-Piece P&amp;I CF'!$A:$A,AY$6,INDEX('Combined B-Piece P&amp;I CF'!$BN:$CN,0,MATCH($B129,'Combined B-Piece P&amp;I CF'!$BN$7:$CN$7,0)))</f>
        <v>0</v>
      </c>
      <c r="AZ129" s="100">
        <f>SUMIF('Combined B-Piece P&amp;I CF'!$A:$A,AZ$6,INDEX('Combined B-Piece P&amp;I CF'!$BN:$CN,0,MATCH($B129,'Combined B-Piece P&amp;I CF'!$BN$7:$CN$7,0)))</f>
        <v>0</v>
      </c>
      <c r="BA129" s="100">
        <f>SUMIF('Combined B-Piece P&amp;I CF'!$A:$A,BA$6,INDEX('Combined B-Piece P&amp;I CF'!$BN:$CN,0,MATCH($B129,'Combined B-Piece P&amp;I CF'!$BN$7:$CN$7,0)))</f>
        <v>0</v>
      </c>
      <c r="BB129" s="100">
        <f>SUMIF('Combined B-Piece P&amp;I CF'!$A:$A,BB$6,INDEX('Combined B-Piece P&amp;I CF'!$BN:$CN,0,MATCH($B129,'Combined B-Piece P&amp;I CF'!$BN$7:$CN$7,0)))</f>
        <v>0</v>
      </c>
      <c r="BC129" s="100">
        <f>SUMIF('Combined B-Piece P&amp;I CF'!$A:$A,BC$6,INDEX('Combined B-Piece P&amp;I CF'!$BN:$CN,0,MATCH($B129,'Combined B-Piece P&amp;I CF'!$BN$7:$CN$7,0)))</f>
        <v>0</v>
      </c>
      <c r="BD129" s="100">
        <f>SUMIF('Combined B-Piece P&amp;I CF'!$A:$A,BD$6,INDEX('Combined B-Piece P&amp;I CF'!$BN:$CN,0,MATCH($B129,'Combined B-Piece P&amp;I CF'!$BN$7:$CN$7,0)))</f>
        <v>0</v>
      </c>
      <c r="BE129" s="100">
        <f>SUMIF('Combined B-Piece P&amp;I CF'!$A:$A,BE$6,INDEX('Combined B-Piece P&amp;I CF'!$BN:$CN,0,MATCH($B129,'Combined B-Piece P&amp;I CF'!$BN$7:$CN$7,0)))</f>
        <v>0</v>
      </c>
      <c r="BF129" s="100">
        <f>SUMIF('Combined B-Piece P&amp;I CF'!$A:$A,BF$6,INDEX('Combined B-Piece P&amp;I CF'!$BN:$CN,0,MATCH($B129,'Combined B-Piece P&amp;I CF'!$BN$7:$CN$7,0)))</f>
        <v>0</v>
      </c>
      <c r="BG129" s="100">
        <f>SUMIF('Combined B-Piece P&amp;I CF'!$A:$A,BG$6,INDEX('Combined B-Piece P&amp;I CF'!$BN:$CN,0,MATCH($B129,'Combined B-Piece P&amp;I CF'!$BN$7:$CN$7,0)))</f>
        <v>0</v>
      </c>
      <c r="BH129" s="100">
        <f>SUMIF('Combined B-Piece P&amp;I CF'!$A:$A,BH$6,INDEX('Combined B-Piece P&amp;I CF'!$BN:$CN,0,MATCH($B129,'Combined B-Piece P&amp;I CF'!$BN$7:$CN$7,0)))</f>
        <v>0</v>
      </c>
      <c r="BI129" s="100">
        <f>SUMIF('Combined B-Piece P&amp;I CF'!$A:$A,BI$6,INDEX('Combined B-Piece P&amp;I CF'!$BN:$CN,0,MATCH($B129,'Combined B-Piece P&amp;I CF'!$BN$7:$CN$7,0)))</f>
        <v>0</v>
      </c>
      <c r="BJ129" s="100">
        <f>SUMIF('Combined B-Piece P&amp;I CF'!$A:$A,BJ$6,INDEX('Combined B-Piece P&amp;I CF'!$BN:$CN,0,MATCH($B129,'Combined B-Piece P&amp;I CF'!$BN$7:$CN$7,0)))</f>
        <v>0</v>
      </c>
      <c r="BK129" s="100">
        <f>SUMIF('Combined B-Piece P&amp;I CF'!$A:$A,BK$6,INDEX('Combined B-Piece P&amp;I CF'!$BN:$CN,0,MATCH($B129,'Combined B-Piece P&amp;I CF'!$BN$7:$CN$7,0)))</f>
        <v>0</v>
      </c>
      <c r="BL129" s="100">
        <f>SUMIF('Combined B-Piece P&amp;I CF'!$A:$A,BL$6,INDEX('Combined B-Piece P&amp;I CF'!$BN:$CN,0,MATCH($B129,'Combined B-Piece P&amp;I CF'!$BN$7:$CN$7,0)))</f>
        <v>0</v>
      </c>
      <c r="BM129" s="100">
        <f>SUMIF('Combined B-Piece P&amp;I CF'!$A:$A,BM$6,INDEX('Combined B-Piece P&amp;I CF'!$BN:$CN,0,MATCH($B129,'Combined B-Piece P&amp;I CF'!$BN$7:$CN$7,0)))</f>
        <v>0</v>
      </c>
      <c r="BN129" s="100">
        <f>SUMIF('Combined B-Piece P&amp;I CF'!$A:$A,BN$6,INDEX('Combined B-Piece P&amp;I CF'!$BN:$CN,0,MATCH($B129,'Combined B-Piece P&amp;I CF'!$BN$7:$CN$7,0)))</f>
        <v>0</v>
      </c>
      <c r="BO129" s="100">
        <f>SUMIF('Combined B-Piece P&amp;I CF'!$A:$A,BO$6,INDEX('Combined B-Piece P&amp;I CF'!$BN:$CN,0,MATCH($B129,'Combined B-Piece P&amp;I CF'!$BN$7:$CN$7,0)))</f>
        <v>0</v>
      </c>
      <c r="BP129" s="100">
        <f>SUMIF('Combined B-Piece P&amp;I CF'!$A:$A,BP$6,INDEX('Combined B-Piece P&amp;I CF'!$BN:$CN,0,MATCH($B129,'Combined B-Piece P&amp;I CF'!$BN$7:$CN$7,0)))</f>
        <v>0</v>
      </c>
      <c r="BQ129" s="100">
        <f>SUMIF('Combined B-Piece P&amp;I CF'!$A:$A,BQ$6,INDEX('Combined B-Piece P&amp;I CF'!$BN:$CN,0,MATCH($B129,'Combined B-Piece P&amp;I CF'!$BN$7:$CN$7,0)))</f>
        <v>0</v>
      </c>
      <c r="BR129" s="100">
        <f>SUMIF('Combined B-Piece P&amp;I CF'!$A:$A,BR$6,INDEX('Combined B-Piece P&amp;I CF'!$BN:$CN,0,MATCH($B129,'Combined B-Piece P&amp;I CF'!$BN$7:$CN$7,0)))</f>
        <v>0</v>
      </c>
      <c r="BS129" s="100">
        <f>SUMIF('Combined B-Piece P&amp;I CF'!$A:$A,BS$6,INDEX('Combined B-Piece P&amp;I CF'!$BN:$CN,0,MATCH($B129,'Combined B-Piece P&amp;I CF'!$BN$7:$CN$7,0)))</f>
        <v>0</v>
      </c>
      <c r="BT129" s="100">
        <f>SUMIF('Combined B-Piece P&amp;I CF'!$A:$A,BT$6,INDEX('Combined B-Piece P&amp;I CF'!$BN:$CN,0,MATCH($B129,'Combined B-Piece P&amp;I CF'!$BN$7:$CN$7,0)))</f>
        <v>0</v>
      </c>
      <c r="BU129" s="100">
        <f>SUMIF('Combined B-Piece P&amp;I CF'!$A:$A,BU$6,INDEX('Combined B-Piece P&amp;I CF'!$BN:$CN,0,MATCH($B129,'Combined B-Piece P&amp;I CF'!$BN$7:$CN$7,0)))</f>
        <v>0</v>
      </c>
      <c r="BV129" s="100">
        <f>SUMIF('Combined B-Piece P&amp;I CF'!$A:$A,BV$6,INDEX('Combined B-Piece P&amp;I CF'!$BN:$CN,0,MATCH($B129,'Combined B-Piece P&amp;I CF'!$BN$7:$CN$7,0)))</f>
        <v>0</v>
      </c>
      <c r="BW129" s="100">
        <f>SUMIF('Combined B-Piece P&amp;I CF'!$A:$A,BW$6,INDEX('Combined B-Piece P&amp;I CF'!$BN:$CN,0,MATCH($B129,'Combined B-Piece P&amp;I CF'!$BN$7:$CN$7,0)))</f>
        <v>0</v>
      </c>
      <c r="BX129" s="100">
        <f>SUMIF('Combined B-Piece P&amp;I CF'!$A:$A,BX$6,INDEX('Combined B-Piece P&amp;I CF'!$BN:$CN,0,MATCH($B129,'Combined B-Piece P&amp;I CF'!$BN$7:$CN$7,0)))</f>
        <v>0</v>
      </c>
      <c r="BY129" s="100">
        <f>SUMIF('Combined B-Piece P&amp;I CF'!$A:$A,BY$6,INDEX('Combined B-Piece P&amp;I CF'!$BN:$CN,0,MATCH($B129,'Combined B-Piece P&amp;I CF'!$BN$7:$CN$7,0)))</f>
        <v>0</v>
      </c>
      <c r="BZ129" s="100">
        <f>SUMIF('Combined B-Piece P&amp;I CF'!$A:$A,BZ$6,INDEX('Combined B-Piece P&amp;I CF'!$BN:$CN,0,MATCH($B129,'Combined B-Piece P&amp;I CF'!$BN$7:$CN$7,0)))</f>
        <v>0</v>
      </c>
      <c r="CA129" s="100">
        <f>SUMIF('Combined B-Piece P&amp;I CF'!$A:$A,CA$6,INDEX('Combined B-Piece P&amp;I CF'!$BN:$CN,0,MATCH($B129,'Combined B-Piece P&amp;I CF'!$BN$7:$CN$7,0)))</f>
        <v>0</v>
      </c>
      <c r="CB129" s="100">
        <f>SUMIF('Combined B-Piece P&amp;I CF'!$A:$A,CB$6,INDEX('Combined B-Piece P&amp;I CF'!$BN:$CN,0,MATCH($B129,'Combined B-Piece P&amp;I CF'!$BN$7:$CN$7,0)))</f>
        <v>0</v>
      </c>
      <c r="CC129" s="100">
        <f>SUMIF('Combined B-Piece P&amp;I CF'!$A:$A,CC$6,INDEX('Combined B-Piece P&amp;I CF'!$BN:$CN,0,MATCH($B129,'Combined B-Piece P&amp;I CF'!$BN$7:$CN$7,0)))</f>
        <v>0</v>
      </c>
      <c r="CD129" s="100">
        <f>SUMIF('Combined B-Piece P&amp;I CF'!$A:$A,CD$6,INDEX('Combined B-Piece P&amp;I CF'!$BN:$CN,0,MATCH($B129,'Combined B-Piece P&amp;I CF'!$BN$7:$CN$7,0)))</f>
        <v>0</v>
      </c>
      <c r="CE129" s="100">
        <f>SUMIF('Combined B-Piece P&amp;I CF'!$A:$A,CE$6,INDEX('Combined B-Piece P&amp;I CF'!$BN:$CN,0,MATCH($B129,'Combined B-Piece P&amp;I CF'!$BN$7:$CN$7,0)))</f>
        <v>0</v>
      </c>
      <c r="CF129" s="100">
        <f>SUMIF('Combined B-Piece P&amp;I CF'!$A:$A,CF$6,INDEX('Combined B-Piece P&amp;I CF'!$BN:$CN,0,MATCH($B129,'Combined B-Piece P&amp;I CF'!$BN$7:$CN$7,0)))</f>
        <v>0</v>
      </c>
      <c r="CG129" s="100">
        <f>SUMIF('Combined B-Piece P&amp;I CF'!$A:$A,CG$6,INDEX('Combined B-Piece P&amp;I CF'!$BN:$CN,0,MATCH($B129,'Combined B-Piece P&amp;I CF'!$BN$7:$CN$7,0)))</f>
        <v>0</v>
      </c>
      <c r="CH129" s="100">
        <f>SUMIF('Combined B-Piece P&amp;I CF'!$A:$A,CH$6,INDEX('Combined B-Piece P&amp;I CF'!$BN:$CN,0,MATCH($B129,'Combined B-Piece P&amp;I CF'!$BN$7:$CN$7,0)))</f>
        <v>0</v>
      </c>
      <c r="CI129" s="100">
        <f>SUMIF('Combined B-Piece P&amp;I CF'!$A:$A,CI$6,INDEX('Combined B-Piece P&amp;I CF'!$BN:$CN,0,MATCH($B129,'Combined B-Piece P&amp;I CF'!$BN$7:$CN$7,0)))</f>
        <v>0</v>
      </c>
      <c r="CJ129" s="100">
        <f>SUMIF('Combined B-Piece P&amp;I CF'!$A:$A,CJ$6,INDEX('Combined B-Piece P&amp;I CF'!$BN:$CN,0,MATCH($B129,'Combined B-Piece P&amp;I CF'!$BN$7:$CN$7,0)))</f>
        <v>0</v>
      </c>
      <c r="CK129" s="100">
        <f>SUMIF('Combined B-Piece P&amp;I CF'!$A:$A,CK$6,INDEX('Combined B-Piece P&amp;I CF'!$BN:$CN,0,MATCH($B129,'Combined B-Piece P&amp;I CF'!$BN$7:$CN$7,0)))</f>
        <v>0</v>
      </c>
      <c r="CL129" s="100">
        <f>SUMIF('Combined B-Piece P&amp;I CF'!$A:$A,CL$6,INDEX('Combined B-Piece P&amp;I CF'!$BN:$CN,0,MATCH($B129,'Combined B-Piece P&amp;I CF'!$BN$7:$CN$7,0)))</f>
        <v>0</v>
      </c>
      <c r="CM129" s="100">
        <f>SUMIF('Combined B-Piece P&amp;I CF'!$A:$A,CM$6,INDEX('Combined B-Piece P&amp;I CF'!$BN:$CN,0,MATCH($B129,'Combined B-Piece P&amp;I CF'!$BN$7:$CN$7,0)))</f>
        <v>0</v>
      </c>
      <c r="CN129" s="100">
        <f>SUMIF('Combined B-Piece P&amp;I CF'!$A:$A,CN$6,INDEX('Combined B-Piece P&amp;I CF'!$BN:$CN,0,MATCH($B129,'Combined B-Piece P&amp;I CF'!$BN$7:$CN$7,0)))</f>
        <v>0</v>
      </c>
      <c r="CO129" s="100">
        <f>SUMIF('Combined B-Piece P&amp;I CF'!$A:$A,CO$6,INDEX('Combined B-Piece P&amp;I CF'!$BN:$CN,0,MATCH($B129,'Combined B-Piece P&amp;I CF'!$BN$7:$CN$7,0)))</f>
        <v>0</v>
      </c>
      <c r="CP129" s="100">
        <f>SUMIF('Combined B-Piece P&amp;I CF'!$A:$A,CP$6,INDEX('Combined B-Piece P&amp;I CF'!$BN:$CN,0,MATCH($B129,'Combined B-Piece P&amp;I CF'!$BN$7:$CN$7,0)))</f>
        <v>0</v>
      </c>
      <c r="CQ129" s="100">
        <f>SUMIF('Combined B-Piece P&amp;I CF'!$A:$A,CQ$6,INDEX('Combined B-Piece P&amp;I CF'!$BN:$CN,0,MATCH($B129,'Combined B-Piece P&amp;I CF'!$BN$7:$CN$7,0)))</f>
        <v>0</v>
      </c>
      <c r="CR129" s="100">
        <f>SUMIF('Combined B-Piece P&amp;I CF'!$A:$A,CR$6,INDEX('Combined B-Piece P&amp;I CF'!$BN:$CN,0,MATCH($B129,'Combined B-Piece P&amp;I CF'!$BN$7:$CN$7,0)))</f>
        <v>0</v>
      </c>
      <c r="CS129" s="100">
        <f>SUMIF('Combined B-Piece P&amp;I CF'!$A:$A,CS$6,INDEX('Combined B-Piece P&amp;I CF'!$BN:$CN,0,MATCH($B129,'Combined B-Piece P&amp;I CF'!$BN$7:$CN$7,0)))</f>
        <v>0</v>
      </c>
      <c r="CT129" s="100">
        <f>SUMIF('Combined B-Piece P&amp;I CF'!$A:$A,CT$6,INDEX('Combined B-Piece P&amp;I CF'!$BN:$CN,0,MATCH($B129,'Combined B-Piece P&amp;I CF'!$BN$7:$CN$7,0)))</f>
        <v>0</v>
      </c>
      <c r="CU129" s="100">
        <f>SUMIF('Combined B-Piece P&amp;I CF'!$A:$A,CU$6,INDEX('Combined B-Piece P&amp;I CF'!$BN:$CN,0,MATCH($B129,'Combined B-Piece P&amp;I CF'!$BN$7:$CN$7,0)))</f>
        <v>0</v>
      </c>
      <c r="CV129" s="100">
        <f>SUMIF('Combined B-Piece P&amp;I CF'!$A:$A,CV$6,INDEX('Combined B-Piece P&amp;I CF'!$BN:$CN,0,MATCH($B129,'Combined B-Piece P&amp;I CF'!$BN$7:$CN$7,0)))</f>
        <v>0</v>
      </c>
      <c r="CW129" s="100">
        <f>SUMIF('Combined B-Piece P&amp;I CF'!$A:$A,CW$6,INDEX('Combined B-Piece P&amp;I CF'!$BN:$CN,0,MATCH($B129,'Combined B-Piece P&amp;I CF'!$BN$7:$CN$7,0)))</f>
        <v>0</v>
      </c>
      <c r="CX129" s="100">
        <f>SUMIF('Combined B-Piece P&amp;I CF'!$A:$A,CX$6,INDEX('Combined B-Piece P&amp;I CF'!$BN:$CN,0,MATCH($B129,'Combined B-Piece P&amp;I CF'!$BN$7:$CN$7,0)))</f>
        <v>0</v>
      </c>
      <c r="CY129" s="100">
        <f>SUMIF('Combined B-Piece P&amp;I CF'!$A:$A,CY$6,INDEX('Combined B-Piece P&amp;I CF'!$BN:$CN,0,MATCH($B129,'Combined B-Piece P&amp;I CF'!$BN$7:$CN$7,0)))</f>
        <v>0</v>
      </c>
      <c r="CZ129" s="100">
        <f>SUMIF('Combined B-Piece P&amp;I CF'!$A:$A,CZ$6,INDEX('Combined B-Piece P&amp;I CF'!$BN:$CN,0,MATCH($B129,'Combined B-Piece P&amp;I CF'!$BN$7:$CN$7,0)))</f>
        <v>0</v>
      </c>
      <c r="DA129" s="100">
        <f>SUMIF('Combined B-Piece P&amp;I CF'!$A:$A,DA$6,INDEX('Combined B-Piece P&amp;I CF'!$BN:$CN,0,MATCH($B129,'Combined B-Piece P&amp;I CF'!$BN$7:$CN$7,0)))</f>
        <v>0</v>
      </c>
      <c r="DB129" s="100">
        <f>SUMIF('Combined B-Piece P&amp;I CF'!$A:$A,DB$6,INDEX('Combined B-Piece P&amp;I CF'!$BN:$CN,0,MATCH($B129,'Combined B-Piece P&amp;I CF'!$BN$7:$CN$7,0)))</f>
        <v>0</v>
      </c>
      <c r="DC129" s="100">
        <f>SUMIF('Combined B-Piece P&amp;I CF'!$A:$A,DC$6,INDEX('Combined B-Piece P&amp;I CF'!$BN:$CN,0,MATCH($B129,'Combined B-Piece P&amp;I CF'!$BN$7:$CN$7,0)))</f>
        <v>0</v>
      </c>
      <c r="DD129" s="100">
        <f>SUMIF('Combined B-Piece P&amp;I CF'!$A:$A,DD$6,INDEX('Combined B-Piece P&amp;I CF'!$BN:$CN,0,MATCH($B129,'Combined B-Piece P&amp;I CF'!$BN$7:$CN$7,0)))</f>
        <v>0</v>
      </c>
      <c r="DE129" s="100">
        <f>SUMIF('Combined B-Piece P&amp;I CF'!$A:$A,DE$6,INDEX('Combined B-Piece P&amp;I CF'!$BN:$CN,0,MATCH($B129,'Combined B-Piece P&amp;I CF'!$BN$7:$CN$7,0)))</f>
        <v>0</v>
      </c>
      <c r="DF129" s="100">
        <f>SUMIF('Combined B-Piece P&amp;I CF'!$A:$A,DF$6,INDEX('Combined B-Piece P&amp;I CF'!$BN:$CN,0,MATCH($B129,'Combined B-Piece P&amp;I CF'!$BN$7:$CN$7,0)))</f>
        <v>0</v>
      </c>
      <c r="DG129" s="100">
        <f>SUMIF('Combined B-Piece P&amp;I CF'!$A:$A,DG$6,INDEX('Combined B-Piece P&amp;I CF'!$BN:$CN,0,MATCH($B129,'Combined B-Piece P&amp;I CF'!$BN$7:$CN$7,0)))</f>
        <v>0</v>
      </c>
      <c r="DH129" s="100">
        <f>SUMIF('Combined B-Piece P&amp;I CF'!$A:$A,DH$6,INDEX('Combined B-Piece P&amp;I CF'!$BN:$CN,0,MATCH($B129,'Combined B-Piece P&amp;I CF'!$BN$7:$CN$7,0)))</f>
        <v>0</v>
      </c>
      <c r="DI129" s="100">
        <f>SUMIF('Combined B-Piece P&amp;I CF'!$A:$A,DI$6,INDEX('Combined B-Piece P&amp;I CF'!$BN:$CN,0,MATCH($B129,'Combined B-Piece P&amp;I CF'!$BN$7:$CN$7,0)))</f>
        <v>0</v>
      </c>
      <c r="DJ129" s="100">
        <f>SUMIF('Combined B-Piece P&amp;I CF'!$A:$A,DJ$6,INDEX('Combined B-Piece P&amp;I CF'!$BN:$CN,0,MATCH($B129,'Combined B-Piece P&amp;I CF'!$BN$7:$CN$7,0)))</f>
        <v>0</v>
      </c>
      <c r="DK129" s="100">
        <f>SUMIF('Combined B-Piece P&amp;I CF'!$A:$A,DK$6,INDEX('Combined B-Piece P&amp;I CF'!$BN:$CN,0,MATCH($B129,'Combined B-Piece P&amp;I CF'!$BN$7:$CN$7,0)))</f>
        <v>0</v>
      </c>
      <c r="DL129" s="100">
        <f>SUMIF('Combined B-Piece P&amp;I CF'!$A:$A,DL$6,INDEX('Combined B-Piece P&amp;I CF'!$BN:$CN,0,MATCH($B129,'Combined B-Piece P&amp;I CF'!$BN$7:$CN$7,0)))</f>
        <v>0</v>
      </c>
      <c r="DM129" s="100">
        <f>SUMIF('Combined B-Piece P&amp;I CF'!$A:$A,DM$6,INDEX('Combined B-Piece P&amp;I CF'!$BN:$CN,0,MATCH($B129,'Combined B-Piece P&amp;I CF'!$BN$7:$CN$7,0)))</f>
        <v>0</v>
      </c>
      <c r="DN129" s="100">
        <f>SUMIF('Combined B-Piece P&amp;I CF'!$A:$A,DN$6,INDEX('Combined B-Piece P&amp;I CF'!$BN:$CN,0,MATCH($B129,'Combined B-Piece P&amp;I CF'!$BN$7:$CN$7,0)))</f>
        <v>0</v>
      </c>
      <c r="DO129" s="100">
        <f>SUMIF('Combined B-Piece P&amp;I CF'!$A:$A,DO$6,INDEX('Combined B-Piece P&amp;I CF'!$BN:$CN,0,MATCH($B129,'Combined B-Piece P&amp;I CF'!$BN$7:$CN$7,0)))</f>
        <v>0</v>
      </c>
      <c r="DP129" s="100">
        <f>SUMIF('Combined B-Piece P&amp;I CF'!$A:$A,DP$6,INDEX('Combined B-Piece P&amp;I CF'!$BN:$CN,0,MATCH($B129,'Combined B-Piece P&amp;I CF'!$BN$7:$CN$7,0)))</f>
        <v>0</v>
      </c>
      <c r="DQ129" s="100">
        <f>SUMIF('Combined B-Piece P&amp;I CF'!$A:$A,DQ$6,INDEX('Combined B-Piece P&amp;I CF'!$BN:$CN,0,MATCH($B129,'Combined B-Piece P&amp;I CF'!$BN$7:$CN$7,0)))</f>
        <v>0</v>
      </c>
      <c r="DR129" s="100">
        <f>SUMIF('Combined B-Piece P&amp;I CF'!$A:$A,DR$6,INDEX('Combined B-Piece P&amp;I CF'!$BN:$CN,0,MATCH($B129,'Combined B-Piece P&amp;I CF'!$BN$7:$CN$7,0)))</f>
        <v>0</v>
      </c>
      <c r="DS129" s="100">
        <f>SUMIF('Combined B-Piece P&amp;I CF'!$A:$A,DS$6,INDEX('Combined B-Piece P&amp;I CF'!$BN:$CN,0,MATCH($B129,'Combined B-Piece P&amp;I CF'!$BN$7:$CN$7,0)))</f>
        <v>0</v>
      </c>
      <c r="DT129" s="100">
        <f>SUMIF('Combined B-Piece P&amp;I CF'!$A:$A,DT$6,INDEX('Combined B-Piece P&amp;I CF'!$BN:$CN,0,MATCH($B129,'Combined B-Piece P&amp;I CF'!$BN$7:$CN$7,0)))</f>
        <v>0</v>
      </c>
      <c r="DU129" s="100">
        <f>SUMIF('Combined B-Piece P&amp;I CF'!$A:$A,DU$6,INDEX('Combined B-Piece P&amp;I CF'!$BN:$CN,0,MATCH($B129,'Combined B-Piece P&amp;I CF'!$BN$7:$CN$7,0)))</f>
        <v>0</v>
      </c>
      <c r="DV129" s="100">
        <f>SUMIF('Combined B-Piece P&amp;I CF'!$A:$A,DV$6,INDEX('Combined B-Piece P&amp;I CF'!$BN:$CN,0,MATCH($B129,'Combined B-Piece P&amp;I CF'!$BN$7:$CN$7,0)))</f>
        <v>0</v>
      </c>
      <c r="DW129" s="100">
        <f>SUMIF('Combined B-Piece P&amp;I CF'!$A:$A,DW$6,INDEX('Combined B-Piece P&amp;I CF'!$BN:$CN,0,MATCH($B129,'Combined B-Piece P&amp;I CF'!$BN$7:$CN$7,0)))</f>
        <v>67053108</v>
      </c>
      <c r="DX129" s="100">
        <f>SUMIF('Combined B-Piece P&amp;I CF'!$A:$A,DX$6,INDEX('Combined B-Piece P&amp;I CF'!$BN:$CN,0,MATCH($B129,'Combined B-Piece P&amp;I CF'!$BN$7:$CN$7,0)))</f>
        <v>0</v>
      </c>
      <c r="DY129" s="100">
        <f>SUMIF('Combined B-Piece P&amp;I CF'!$A:$A,DY$6,INDEX('Combined B-Piece P&amp;I CF'!$BN:$CN,0,MATCH($B129,'Combined B-Piece P&amp;I CF'!$BN$7:$CN$7,0)))</f>
        <v>0</v>
      </c>
      <c r="DZ129" s="100">
        <f>SUMIF('Combined B-Piece P&amp;I CF'!$A:$A,DZ$6,INDEX('Combined B-Piece P&amp;I CF'!$BN:$CN,0,MATCH($B129,'Combined B-Piece P&amp;I CF'!$BN$7:$CN$7,0)))</f>
        <v>0</v>
      </c>
      <c r="EA129" s="100">
        <f>SUMIF('Combined B-Piece P&amp;I CF'!$A:$A,EA$6,INDEX('Combined B-Piece P&amp;I CF'!$BN:$CN,0,MATCH($B129,'Combined B-Piece P&amp;I CF'!$BN$7:$CN$7,0)))</f>
        <v>0</v>
      </c>
      <c r="EB129" s="100">
        <f>SUMIF('Combined B-Piece P&amp;I CF'!$A:$A,EB$6,INDEX('Combined B-Piece P&amp;I CF'!$BN:$CN,0,MATCH($B129,'Combined B-Piece P&amp;I CF'!$BN$7:$CN$7,0)))</f>
        <v>0</v>
      </c>
      <c r="EC129" s="100">
        <f>SUMIF('Combined B-Piece P&amp;I CF'!$A:$A,EC$6,INDEX('Combined B-Piece P&amp;I CF'!$BN:$CN,0,MATCH($B129,'Combined B-Piece P&amp;I CF'!$BN$7:$CN$7,0)))</f>
        <v>0</v>
      </c>
      <c r="ED129" s="100">
        <f>SUMIF('Combined B-Piece P&amp;I CF'!$A:$A,ED$6,INDEX('Combined B-Piece P&amp;I CF'!$BN:$CN,0,MATCH($B129,'Combined B-Piece P&amp;I CF'!$BN$7:$CN$7,0)))</f>
        <v>0</v>
      </c>
      <c r="EE129" s="100">
        <f>SUMIF('Combined B-Piece P&amp;I CF'!$A:$A,EE$6,INDEX('Combined B-Piece P&amp;I CF'!$BN:$CN,0,MATCH($B129,'Combined B-Piece P&amp;I CF'!$BN$7:$CN$7,0)))</f>
        <v>0</v>
      </c>
      <c r="EF129" s="100">
        <f>SUMIF('Combined B-Piece P&amp;I CF'!$A:$A,EF$6,INDEX('Combined B-Piece P&amp;I CF'!$BN:$CN,0,MATCH($B129,'Combined B-Piece P&amp;I CF'!$BN$7:$CN$7,0)))</f>
        <v>0</v>
      </c>
      <c r="EG129" s="100">
        <f>SUMIF('Combined B-Piece P&amp;I CF'!$A:$A,EG$6,INDEX('Combined B-Piece P&amp;I CF'!$BN:$CN,0,MATCH($B129,'Combined B-Piece P&amp;I CF'!$BN$7:$CN$7,0)))</f>
        <v>0</v>
      </c>
      <c r="EH129" s="100">
        <f>SUMIF('Combined B-Piece P&amp;I CF'!$A:$A,EH$6,INDEX('Combined B-Piece P&amp;I CF'!$BN:$CN,0,MATCH($B129,'Combined B-Piece P&amp;I CF'!$BN$7:$CN$7,0)))</f>
        <v>0</v>
      </c>
      <c r="EI129" s="100">
        <f>SUMIF('Combined B-Piece P&amp;I CF'!$A:$A,EI$6,INDEX('Combined B-Piece P&amp;I CF'!$BN:$CN,0,MATCH($B129,'Combined B-Piece P&amp;I CF'!$BN$7:$CN$7,0)))</f>
        <v>0</v>
      </c>
      <c r="EJ129" s="100">
        <f>SUMIF('Combined B-Piece P&amp;I CF'!$A:$A,EJ$6,INDEX('Combined B-Piece P&amp;I CF'!$BN:$CN,0,MATCH($B129,'Combined B-Piece P&amp;I CF'!$BN$7:$CN$7,0)))</f>
        <v>0</v>
      </c>
      <c r="EK129" s="100">
        <f>SUMIF('Combined B-Piece P&amp;I CF'!$A:$A,EK$6,INDEX('Combined B-Piece P&amp;I CF'!$BN:$CN,0,MATCH($B129,'Combined B-Piece P&amp;I CF'!$BN$7:$CN$7,0)))</f>
        <v>0</v>
      </c>
      <c r="EL129" s="100">
        <f>SUMIF('Combined B-Piece P&amp;I CF'!$A:$A,EL$6,INDEX('Combined B-Piece P&amp;I CF'!$BN:$CN,0,MATCH($B129,'Combined B-Piece P&amp;I CF'!$BN$7:$CN$7,0)))</f>
        <v>0</v>
      </c>
      <c r="EM129" s="100">
        <f>SUMIF('Combined B-Piece P&amp;I CF'!$A:$A,EM$6,INDEX('Combined B-Piece P&amp;I CF'!$BN:$CN,0,MATCH($B129,'Combined B-Piece P&amp;I CF'!$BN$7:$CN$7,0)))</f>
        <v>0</v>
      </c>
      <c r="EN129" s="100">
        <f>SUMIF('Combined B-Piece P&amp;I CF'!$A:$A,EN$6,INDEX('Combined B-Piece P&amp;I CF'!$BN:$CN,0,MATCH($B129,'Combined B-Piece P&amp;I CF'!$BN$7:$CN$7,0)))</f>
        <v>0</v>
      </c>
      <c r="EO129" s="100">
        <f>SUMIF('Combined B-Piece P&amp;I CF'!$A:$A,EO$6,INDEX('Combined B-Piece P&amp;I CF'!$BN:$CN,0,MATCH($B129,'Combined B-Piece P&amp;I CF'!$BN$7:$CN$7,0)))</f>
        <v>0</v>
      </c>
      <c r="EP129" s="100">
        <f>SUMIF('Combined B-Piece P&amp;I CF'!$A:$A,EP$6,INDEX('Combined B-Piece P&amp;I CF'!$BN:$CN,0,MATCH($B129,'Combined B-Piece P&amp;I CF'!$BN$7:$CN$7,0)))</f>
        <v>0</v>
      </c>
      <c r="EQ129" s="100">
        <f>SUMIF('Combined B-Piece P&amp;I CF'!$A:$A,EQ$6,INDEX('Combined B-Piece P&amp;I CF'!$BN:$CN,0,MATCH($B129,'Combined B-Piece P&amp;I CF'!$BN$7:$CN$7,0)))</f>
        <v>0</v>
      </c>
      <c r="ER129" s="100">
        <f>SUMIF('Combined B-Piece P&amp;I CF'!$A:$A,ER$6,INDEX('Combined B-Piece P&amp;I CF'!$BN:$CN,0,MATCH($B129,'Combined B-Piece P&amp;I CF'!$BN$7:$CN$7,0)))</f>
        <v>0</v>
      </c>
      <c r="ES129" s="100">
        <f>SUMIF('Combined B-Piece P&amp;I CF'!$A:$A,ES$6,INDEX('Combined B-Piece P&amp;I CF'!$BN:$CN,0,MATCH($B129,'Combined B-Piece P&amp;I CF'!$BN$7:$CN$7,0)))</f>
        <v>0</v>
      </c>
      <c r="ET129" s="100">
        <f>SUMIF('Combined B-Piece P&amp;I CF'!$A:$A,ET$6,INDEX('Combined B-Piece P&amp;I CF'!$BN:$CN,0,MATCH($B129,'Combined B-Piece P&amp;I CF'!$BN$7:$CN$7,0)))</f>
        <v>0</v>
      </c>
      <c r="EU129" s="100">
        <f>SUMIF('Combined B-Piece P&amp;I CF'!$A:$A,EU$6,INDEX('Combined B-Piece P&amp;I CF'!$BN:$CN,0,MATCH($B129,'Combined B-Piece P&amp;I CF'!$BN$7:$CN$7,0)))</f>
        <v>0</v>
      </c>
      <c r="EV129" s="100">
        <f>SUMIF('Combined B-Piece P&amp;I CF'!$A:$A,EV$6,INDEX('Combined B-Piece P&amp;I CF'!$BN:$CN,0,MATCH($B129,'Combined B-Piece P&amp;I CF'!$BN$7:$CN$7,0)))</f>
        <v>0</v>
      </c>
      <c r="EW129" s="100">
        <f>SUMIF('Combined B-Piece P&amp;I CF'!$A:$A,EW$6,INDEX('Combined B-Piece P&amp;I CF'!$BN:$CN,0,MATCH($B129,'Combined B-Piece P&amp;I CF'!$BN$7:$CN$7,0)))</f>
        <v>0</v>
      </c>
      <c r="EX129" s="100">
        <f>SUMIF('Combined B-Piece P&amp;I CF'!$A:$A,EX$6,INDEX('Combined B-Piece P&amp;I CF'!$BN:$CN,0,MATCH($B129,'Combined B-Piece P&amp;I CF'!$BN$7:$CN$7,0)))</f>
        <v>0</v>
      </c>
      <c r="EY129" s="100">
        <f>SUMIF('Combined B-Piece P&amp;I CF'!$A:$A,EY$6,INDEX('Combined B-Piece P&amp;I CF'!$BN:$CN,0,MATCH($B129,'Combined B-Piece P&amp;I CF'!$BN$7:$CN$7,0)))</f>
        <v>0</v>
      </c>
      <c r="EZ129" s="100">
        <f>SUMIF('Combined B-Piece P&amp;I CF'!$A:$A,EZ$6,INDEX('Combined B-Piece P&amp;I CF'!$BN:$CN,0,MATCH($B129,'Combined B-Piece P&amp;I CF'!$BN$7:$CN$7,0)))</f>
        <v>0</v>
      </c>
      <c r="FA129" s="100">
        <f>SUMIF('Combined B-Piece P&amp;I CF'!$A:$A,FA$6,INDEX('Combined B-Piece P&amp;I CF'!$BN:$CN,0,MATCH($B129,'Combined B-Piece P&amp;I CF'!$BN$7:$CN$7,0)))</f>
        <v>0</v>
      </c>
      <c r="FB129" s="100">
        <f>SUMIF('Combined B-Piece P&amp;I CF'!$A:$A,FB$6,INDEX('Combined B-Piece P&amp;I CF'!$BN:$CN,0,MATCH($B129,'Combined B-Piece P&amp;I CF'!$BN$7:$CN$7,0)))</f>
        <v>0</v>
      </c>
      <c r="FC129" s="100">
        <f>SUMIF('Combined B-Piece P&amp;I CF'!$A:$A,FC$6,INDEX('Combined B-Piece P&amp;I CF'!$BN:$CN,0,MATCH($B129,'Combined B-Piece P&amp;I CF'!$BN$7:$CN$7,0)))</f>
        <v>0</v>
      </c>
      <c r="FD129" s="100">
        <f>SUMIF('Combined B-Piece P&amp;I CF'!$A:$A,FD$6,INDEX('Combined B-Piece P&amp;I CF'!$BN:$CN,0,MATCH($B129,'Combined B-Piece P&amp;I CF'!$BN$7:$CN$7,0)))</f>
        <v>0</v>
      </c>
      <c r="FE129" s="100">
        <f>SUMIF('Combined B-Piece P&amp;I CF'!$A:$A,FE$6,INDEX('Combined B-Piece P&amp;I CF'!$BN:$CN,0,MATCH($B129,'Combined B-Piece P&amp;I CF'!$BN$7:$CN$7,0)))</f>
        <v>0</v>
      </c>
      <c r="FF129" s="100">
        <f>SUMIF('Combined B-Piece P&amp;I CF'!$A:$A,FF$6,INDEX('Combined B-Piece P&amp;I CF'!$BN:$CN,0,MATCH($B129,'Combined B-Piece P&amp;I CF'!$BN$7:$CN$7,0)))</f>
        <v>0</v>
      </c>
      <c r="FG129" s="100">
        <f>SUMIF('Combined B-Piece P&amp;I CF'!$A:$A,FG$6,INDEX('Combined B-Piece P&amp;I CF'!$BN:$CN,0,MATCH($B129,'Combined B-Piece P&amp;I CF'!$BN$7:$CN$7,0)))</f>
        <v>0</v>
      </c>
      <c r="FH129" s="100">
        <f>SUMIF('Combined B-Piece P&amp;I CF'!$A:$A,FH$6,INDEX('Combined B-Piece P&amp;I CF'!$BN:$CN,0,MATCH($B129,'Combined B-Piece P&amp;I CF'!$BN$7:$CN$7,0)))</f>
        <v>0</v>
      </c>
      <c r="FI129" s="100">
        <f>SUMIF('Combined B-Piece P&amp;I CF'!$A:$A,FI$6,INDEX('Combined B-Piece P&amp;I CF'!$BN:$CN,0,MATCH($B129,'Combined B-Piece P&amp;I CF'!$BN$7:$CN$7,0)))</f>
        <v>0</v>
      </c>
      <c r="FJ129" s="100">
        <f>SUMIF('Combined B-Piece P&amp;I CF'!$A:$A,FJ$6,INDEX('Combined B-Piece P&amp;I CF'!$BN:$CN,0,MATCH($B129,'Combined B-Piece P&amp;I CF'!$BN$7:$CN$7,0)))</f>
        <v>0</v>
      </c>
      <c r="FK129" s="100">
        <f>SUMIF('Combined B-Piece P&amp;I CF'!$A:$A,FK$6,INDEX('Combined B-Piece P&amp;I CF'!$BN:$CN,0,MATCH($B129,'Combined B-Piece P&amp;I CF'!$BN$7:$CN$7,0)))</f>
        <v>0</v>
      </c>
      <c r="FL129" s="100">
        <f>SUMIF('Combined B-Piece P&amp;I CF'!$A:$A,FL$6,INDEX('Combined B-Piece P&amp;I CF'!$BN:$CN,0,MATCH($B129,'Combined B-Piece P&amp;I CF'!$BN$7:$CN$7,0)))</f>
        <v>0</v>
      </c>
      <c r="FM129" s="100">
        <f>SUMIF('Combined B-Piece P&amp;I CF'!$A:$A,FM$6,INDEX('Combined B-Piece P&amp;I CF'!$BN:$CN,0,MATCH($B129,'Combined B-Piece P&amp;I CF'!$BN$7:$CN$7,0)))</f>
        <v>0</v>
      </c>
      <c r="FN129" s="100">
        <f>SUMIF('Combined B-Piece P&amp;I CF'!$A:$A,FN$6,INDEX('Combined B-Piece P&amp;I CF'!$BN:$CN,0,MATCH($B129,'Combined B-Piece P&amp;I CF'!$BN$7:$CN$7,0)))</f>
        <v>0</v>
      </c>
      <c r="FO129" s="100">
        <f>SUMIF('Combined B-Piece P&amp;I CF'!$A:$A,FO$6,INDEX('Combined B-Piece P&amp;I CF'!$BN:$CN,0,MATCH($B129,'Combined B-Piece P&amp;I CF'!$BN$7:$CN$7,0)))</f>
        <v>0</v>
      </c>
      <c r="FP129" s="100">
        <f>SUMIF('Combined B-Piece P&amp;I CF'!$A:$A,FP$6,INDEX('Combined B-Piece P&amp;I CF'!$BN:$CN,0,MATCH($B129,'Combined B-Piece P&amp;I CF'!$BN$7:$CN$7,0)))</f>
        <v>0</v>
      </c>
      <c r="FQ129" s="100">
        <f>SUMIF('Combined B-Piece P&amp;I CF'!$A:$A,FQ$6,INDEX('Combined B-Piece P&amp;I CF'!$BN:$CN,0,MATCH($B129,'Combined B-Piece P&amp;I CF'!$BN$7:$CN$7,0)))</f>
        <v>0</v>
      </c>
      <c r="FR129" s="100">
        <f>SUMIF('Combined B-Piece P&amp;I CF'!$A:$A,FR$6,INDEX('Combined B-Piece P&amp;I CF'!$BN:$CN,0,MATCH($B129,'Combined B-Piece P&amp;I CF'!$BN$7:$CN$7,0)))</f>
        <v>0</v>
      </c>
      <c r="FS129" s="100">
        <f>SUMIF('Combined B-Piece P&amp;I CF'!$A:$A,FS$6,INDEX('Combined B-Piece P&amp;I CF'!$BN:$CN,0,MATCH($B129,'Combined B-Piece P&amp;I CF'!$BN$7:$CN$7,0)))</f>
        <v>0</v>
      </c>
      <c r="FT129" s="100">
        <f>SUMIF('Combined B-Piece P&amp;I CF'!$A:$A,FT$6,INDEX('Combined B-Piece P&amp;I CF'!$BN:$CN,0,MATCH($B129,'Combined B-Piece P&amp;I CF'!$BN$7:$CN$7,0)))</f>
        <v>0</v>
      </c>
      <c r="FU129" s="100">
        <f>SUMIF('Combined B-Piece P&amp;I CF'!$A:$A,FU$6,INDEX('Combined B-Piece P&amp;I CF'!$BN:$CN,0,MATCH($B129,'Combined B-Piece P&amp;I CF'!$BN$7:$CN$7,0)))</f>
        <v>0</v>
      </c>
      <c r="FV129" s="100">
        <f>SUMIF('Combined B-Piece P&amp;I CF'!$A:$A,FV$6,INDEX('Combined B-Piece P&amp;I CF'!$BN:$CN,0,MATCH($B129,'Combined B-Piece P&amp;I CF'!$BN$7:$CN$7,0)))</f>
        <v>0</v>
      </c>
      <c r="FW129" s="100">
        <f>SUMIF('Combined B-Piece P&amp;I CF'!$A:$A,FW$6,INDEX('Combined B-Piece P&amp;I CF'!$BN:$CN,0,MATCH($B129,'Combined B-Piece P&amp;I CF'!$BN$7:$CN$7,0)))</f>
        <v>0</v>
      </c>
      <c r="FX129" s="100">
        <f>SUMIF('Combined B-Piece P&amp;I CF'!$A:$A,FX$6,INDEX('Combined B-Piece P&amp;I CF'!$BN:$CN,0,MATCH($B129,'Combined B-Piece P&amp;I CF'!$BN$7:$CN$7,0)))</f>
        <v>0</v>
      </c>
      <c r="FY129" s="100">
        <f>SUMIF('Combined B-Piece P&amp;I CF'!$A:$A,FY$6,INDEX('Combined B-Piece P&amp;I CF'!$BN:$CN,0,MATCH($B129,'Combined B-Piece P&amp;I CF'!$BN$7:$CN$7,0)))</f>
        <v>0</v>
      </c>
      <c r="FZ129" s="100">
        <f>SUMIF('Combined B-Piece P&amp;I CF'!$A:$A,FZ$6,INDEX('Combined B-Piece P&amp;I CF'!$BN:$CN,0,MATCH($B129,'Combined B-Piece P&amp;I CF'!$BN$7:$CN$7,0)))</f>
        <v>0</v>
      </c>
      <c r="GA129" s="100">
        <f>SUMIF('Combined B-Piece P&amp;I CF'!$A:$A,GA$6,INDEX('Combined B-Piece P&amp;I CF'!$BN:$CN,0,MATCH($B129,'Combined B-Piece P&amp;I CF'!$BN$7:$CN$7,0)))</f>
        <v>0</v>
      </c>
      <c r="GB129" s="100">
        <f>SUMIF('Combined B-Piece P&amp;I CF'!$A:$A,GB$6,INDEX('Combined B-Piece P&amp;I CF'!$BN:$CN,0,MATCH($B129,'Combined B-Piece P&amp;I CF'!$BN$7:$CN$7,0)))</f>
        <v>0</v>
      </c>
      <c r="GC129" s="100">
        <f>SUMIF('Combined B-Piece P&amp;I CF'!$A:$A,GC$6,INDEX('Combined B-Piece P&amp;I CF'!$BN:$CN,0,MATCH($B129,'Combined B-Piece P&amp;I CF'!$BN$7:$CN$7,0)))</f>
        <v>0</v>
      </c>
      <c r="GD129" s="100">
        <f>SUMIF('Combined B-Piece P&amp;I CF'!$A:$A,GD$6,INDEX('Combined B-Piece P&amp;I CF'!$BN:$CN,0,MATCH($B129,'Combined B-Piece P&amp;I CF'!$BN$7:$CN$7,0)))</f>
        <v>0</v>
      </c>
      <c r="GE129" s="100">
        <f>SUMIF('Combined B-Piece P&amp;I CF'!$A:$A,GE$6,INDEX('Combined B-Piece P&amp;I CF'!$BN:$CN,0,MATCH($B129,'Combined B-Piece P&amp;I CF'!$BN$7:$CN$7,0)))</f>
        <v>0</v>
      </c>
      <c r="GF129" s="100">
        <f>SUMIF('Combined B-Piece P&amp;I CF'!$A:$A,GF$6,INDEX('Combined B-Piece P&amp;I CF'!$BN:$CN,0,MATCH($B129,'Combined B-Piece P&amp;I CF'!$BN$7:$CN$7,0)))</f>
        <v>0</v>
      </c>
      <c r="GG129" s="100">
        <f>SUMIF('Combined B-Piece P&amp;I CF'!$A:$A,GG$6,INDEX('Combined B-Piece P&amp;I CF'!$BN:$CN,0,MATCH($B129,'Combined B-Piece P&amp;I CF'!$BN$7:$CN$7,0)))</f>
        <v>0</v>
      </c>
      <c r="GH129" s="100">
        <f>SUMIF('Combined B-Piece P&amp;I CF'!$A:$A,GH$6,INDEX('Combined B-Piece P&amp;I CF'!$BN:$CN,0,MATCH($B129,'Combined B-Piece P&amp;I CF'!$BN$7:$CN$7,0)))</f>
        <v>0</v>
      </c>
      <c r="GI129" s="100">
        <f>SUMIF('Combined B-Piece P&amp;I CF'!$A:$A,GI$6,INDEX('Combined B-Piece P&amp;I CF'!$BN:$CN,0,MATCH($B129,'Combined B-Piece P&amp;I CF'!$BN$7:$CN$7,0)))</f>
        <v>0</v>
      </c>
      <c r="GJ129" s="100">
        <f>SUMIF('Combined B-Piece P&amp;I CF'!$A:$A,GJ$6,INDEX('Combined B-Piece P&amp;I CF'!$BN:$CN,0,MATCH($B129,'Combined B-Piece P&amp;I CF'!$BN$7:$CN$7,0)))</f>
        <v>0</v>
      </c>
      <c r="GK129" s="100">
        <f>SUMIF('Combined B-Piece P&amp;I CF'!$A:$A,GK$6,INDEX('Combined B-Piece P&amp;I CF'!$BN:$CN,0,MATCH($B129,'Combined B-Piece P&amp;I CF'!$BN$7:$CN$7,0)))</f>
        <v>0</v>
      </c>
      <c r="GL129" s="100">
        <f>SUMIF('Combined B-Piece P&amp;I CF'!$A:$A,GL$6,INDEX('Combined B-Piece P&amp;I CF'!$BN:$CN,0,MATCH($B129,'Combined B-Piece P&amp;I CF'!$BN$7:$CN$7,0)))</f>
        <v>0</v>
      </c>
      <c r="GM129" s="100">
        <f>SUMIF('Combined B-Piece P&amp;I CF'!$A:$A,GM$6,INDEX('Combined B-Piece P&amp;I CF'!$BN:$CN,0,MATCH($B129,'Combined B-Piece P&amp;I CF'!$BN$7:$CN$7,0)))</f>
        <v>0</v>
      </c>
      <c r="GN129" s="100">
        <f>SUMIF('Combined B-Piece P&amp;I CF'!$A:$A,GN$6,INDEX('Combined B-Piece P&amp;I CF'!$BN:$CN,0,MATCH($B129,'Combined B-Piece P&amp;I CF'!$BN$7:$CN$7,0)))</f>
        <v>0</v>
      </c>
      <c r="GO129" s="100">
        <f>SUMIF('Combined B-Piece P&amp;I CF'!$A:$A,GO$6,INDEX('Combined B-Piece P&amp;I CF'!$BN:$CN,0,MATCH($B129,'Combined B-Piece P&amp;I CF'!$BN$7:$CN$7,0)))</f>
        <v>0</v>
      </c>
      <c r="GP129" s="100">
        <f>SUMIF('Combined B-Piece P&amp;I CF'!$A:$A,GP$6,INDEX('Combined B-Piece P&amp;I CF'!$BN:$CN,0,MATCH($B129,'Combined B-Piece P&amp;I CF'!$BN$7:$CN$7,0)))</f>
        <v>0</v>
      </c>
      <c r="GQ129" s="100">
        <f>SUMIF('Combined B-Piece P&amp;I CF'!$A:$A,GQ$6,INDEX('Combined B-Piece P&amp;I CF'!$BN:$CN,0,MATCH($B129,'Combined B-Piece P&amp;I CF'!$BN$7:$CN$7,0)))</f>
        <v>0</v>
      </c>
      <c r="GR129" s="100">
        <f>SUMIF('Combined B-Piece P&amp;I CF'!$A:$A,GR$6,INDEX('Combined B-Piece P&amp;I CF'!$BN:$CN,0,MATCH($B129,'Combined B-Piece P&amp;I CF'!$BN$7:$CN$7,0)))</f>
        <v>0</v>
      </c>
      <c r="GS129" s="100">
        <f>SUMIF('Combined B-Piece P&amp;I CF'!$A:$A,GS$6,INDEX('Combined B-Piece P&amp;I CF'!$BN:$CN,0,MATCH($B129,'Combined B-Piece P&amp;I CF'!$BN$7:$CN$7,0)))</f>
        <v>0</v>
      </c>
      <c r="GU129" s="85">
        <f t="shared" si="217"/>
        <v>0</v>
      </c>
      <c r="GV129" s="85">
        <f t="shared" si="217"/>
        <v>0</v>
      </c>
      <c r="GW129" s="85">
        <f t="shared" si="217"/>
        <v>0</v>
      </c>
      <c r="GX129" s="85">
        <f t="shared" si="217"/>
        <v>0</v>
      </c>
      <c r="GY129" s="85">
        <f t="shared" si="217"/>
        <v>0</v>
      </c>
      <c r="GZ129" s="85">
        <f t="shared" si="217"/>
        <v>0</v>
      </c>
      <c r="HA129" s="85">
        <f t="shared" si="217"/>
        <v>0</v>
      </c>
      <c r="HB129" s="85">
        <f t="shared" si="217"/>
        <v>0</v>
      </c>
      <c r="HC129" s="85">
        <f t="shared" si="217"/>
        <v>0</v>
      </c>
      <c r="HD129" s="85">
        <f t="shared" si="217"/>
        <v>67053108</v>
      </c>
      <c r="HE129" s="85">
        <f t="shared" si="217"/>
        <v>0</v>
      </c>
      <c r="HF129" s="85">
        <f t="shared" si="217"/>
        <v>0</v>
      </c>
      <c r="HG129" s="85">
        <f t="shared" si="217"/>
        <v>0</v>
      </c>
      <c r="HH129" s="85">
        <f t="shared" si="217"/>
        <v>0</v>
      </c>
      <c r="HI129" s="85">
        <f t="shared" si="217"/>
        <v>0</v>
      </c>
      <c r="HJ129" s="85">
        <f t="shared" si="217"/>
        <v>0</v>
      </c>
      <c r="HK129" s="85">
        <f t="shared" si="215"/>
        <v>67053108</v>
      </c>
    </row>
    <row r="130" spans="1:219" hidden="1" outlineLevel="1" x14ac:dyDescent="0.75">
      <c r="A130" s="112" t="str">
        <f t="shared" si="213"/>
        <v>UBSCM 2018-C12 B-Piece Hist Cas</v>
      </c>
      <c r="B130" s="112" t="str">
        <f t="shared" si="213"/>
        <v>UBSCM 2018-C12</v>
      </c>
      <c r="C130" s="104"/>
      <c r="D130" s="87"/>
      <c r="E130" s="88"/>
      <c r="F130" s="85"/>
      <c r="G130" s="85"/>
      <c r="H130" s="86"/>
      <c r="I130" s="95"/>
      <c r="K130" s="100">
        <f>SUMIF('Combined B-Piece P&amp;I CF'!$A:$A,K$6,INDEX('Combined B-Piece P&amp;I CF'!$BN:$CN,0,MATCH($B130,'Combined B-Piece P&amp;I CF'!$BN$7:$CN$7,0)))</f>
        <v>0</v>
      </c>
      <c r="L130" s="100">
        <f>SUMIF('Combined B-Piece P&amp;I CF'!$A:$A,L$6,INDEX('Combined B-Piece P&amp;I CF'!$BN:$CN,0,MATCH($B130,'Combined B-Piece P&amp;I CF'!$BN$7:$CN$7,0)))</f>
        <v>0</v>
      </c>
      <c r="M130" s="100">
        <f>SUMIF('Combined B-Piece P&amp;I CF'!$A:$A,M$6,INDEX('Combined B-Piece P&amp;I CF'!$BN:$CN,0,MATCH($B130,'Combined B-Piece P&amp;I CF'!$BN$7:$CN$7,0)))</f>
        <v>0</v>
      </c>
      <c r="N130" s="100">
        <f>SUMIF('Combined B-Piece P&amp;I CF'!$A:$A,N$6,INDEX('Combined B-Piece P&amp;I CF'!$BN:$CN,0,MATCH($B130,'Combined B-Piece P&amp;I CF'!$BN$7:$CN$7,0)))</f>
        <v>0</v>
      </c>
      <c r="O130" s="100">
        <f>SUMIF('Combined B-Piece P&amp;I CF'!$A:$A,O$6,INDEX('Combined B-Piece P&amp;I CF'!$BN:$CN,0,MATCH($B130,'Combined B-Piece P&amp;I CF'!$BN$7:$CN$7,0)))</f>
        <v>0</v>
      </c>
      <c r="P130" s="100">
        <f>SUMIF('Combined B-Piece P&amp;I CF'!$A:$A,P$6,INDEX('Combined B-Piece P&amp;I CF'!$BN:$CN,0,MATCH($B130,'Combined B-Piece P&amp;I CF'!$BN$7:$CN$7,0)))</f>
        <v>0</v>
      </c>
      <c r="Q130" s="100">
        <f>SUMIF('Combined B-Piece P&amp;I CF'!$A:$A,Q$6,INDEX('Combined B-Piece P&amp;I CF'!$BN:$CN,0,MATCH($B130,'Combined B-Piece P&amp;I CF'!$BN$7:$CN$7,0)))</f>
        <v>0</v>
      </c>
      <c r="R130" s="100">
        <f>SUMIF('Combined B-Piece P&amp;I CF'!$A:$A,R$6,INDEX('Combined B-Piece P&amp;I CF'!$BN:$CN,0,MATCH($B130,'Combined B-Piece P&amp;I CF'!$BN$7:$CN$7,0)))</f>
        <v>0</v>
      </c>
      <c r="S130" s="100">
        <f>SUMIF('Combined B-Piece P&amp;I CF'!$A:$A,S$6,INDEX('Combined B-Piece P&amp;I CF'!$BN:$CN,0,MATCH($B130,'Combined B-Piece P&amp;I CF'!$BN$7:$CN$7,0)))</f>
        <v>0</v>
      </c>
      <c r="T130" s="100">
        <f>SUMIF('Combined B-Piece P&amp;I CF'!$A:$A,T$6,INDEX('Combined B-Piece P&amp;I CF'!$BN:$CN,0,MATCH($B130,'Combined B-Piece P&amp;I CF'!$BN$7:$CN$7,0)))</f>
        <v>0</v>
      </c>
      <c r="U130" s="100">
        <f>SUMIF('Combined B-Piece P&amp;I CF'!$A:$A,U$6,INDEX('Combined B-Piece P&amp;I CF'!$BN:$CN,0,MATCH($B130,'Combined B-Piece P&amp;I CF'!$BN$7:$CN$7,0)))</f>
        <v>0</v>
      </c>
      <c r="V130" s="100">
        <f>SUMIF('Combined B-Piece P&amp;I CF'!$A:$A,V$6,INDEX('Combined B-Piece P&amp;I CF'!$BN:$CN,0,MATCH($B130,'Combined B-Piece P&amp;I CF'!$BN$7:$CN$7,0)))</f>
        <v>0</v>
      </c>
      <c r="W130" s="100">
        <f>SUMIF('Combined B-Piece P&amp;I CF'!$A:$A,W$6,INDEX('Combined B-Piece P&amp;I CF'!$BN:$CN,0,MATCH($B130,'Combined B-Piece P&amp;I CF'!$BN$7:$CN$7,0)))</f>
        <v>0</v>
      </c>
      <c r="X130" s="100">
        <f>SUMIF('Combined B-Piece P&amp;I CF'!$A:$A,X$6,INDEX('Combined B-Piece P&amp;I CF'!$BN:$CN,0,MATCH($B130,'Combined B-Piece P&amp;I CF'!$BN$7:$CN$7,0)))</f>
        <v>0</v>
      </c>
      <c r="Y130" s="100">
        <f>SUMIF('Combined B-Piece P&amp;I CF'!$A:$A,Y$6,INDEX('Combined B-Piece P&amp;I CF'!$BN:$CN,0,MATCH($B130,'Combined B-Piece P&amp;I CF'!$BN$7:$CN$7,0)))</f>
        <v>0</v>
      </c>
      <c r="Z130" s="100">
        <f>SUMIF('Combined B-Piece P&amp;I CF'!$A:$A,Z$6,INDEX('Combined B-Piece P&amp;I CF'!$BN:$CN,0,MATCH($B130,'Combined B-Piece P&amp;I CF'!$BN$7:$CN$7,0)))</f>
        <v>0</v>
      </c>
      <c r="AA130" s="100">
        <f>SUMIF('Combined B-Piece P&amp;I CF'!$A:$A,AA$6,INDEX('Combined B-Piece P&amp;I CF'!$BN:$CN,0,MATCH($B130,'Combined B-Piece P&amp;I CF'!$BN$7:$CN$7,0)))</f>
        <v>0</v>
      </c>
      <c r="AB130" s="100">
        <f>SUMIF('Combined B-Piece P&amp;I CF'!$A:$A,AB$6,INDEX('Combined B-Piece P&amp;I CF'!$BN:$CN,0,MATCH($B130,'Combined B-Piece P&amp;I CF'!$BN$7:$CN$7,0)))</f>
        <v>0</v>
      </c>
      <c r="AC130" s="100">
        <f>SUMIF('Combined B-Piece P&amp;I CF'!$A:$A,AC$6,INDEX('Combined B-Piece P&amp;I CF'!$BN:$CN,0,MATCH($B130,'Combined B-Piece P&amp;I CF'!$BN$7:$CN$7,0)))</f>
        <v>0</v>
      </c>
      <c r="AD130" s="100">
        <f>SUMIF('Combined B-Piece P&amp;I CF'!$A:$A,AD$6,INDEX('Combined B-Piece P&amp;I CF'!$BN:$CN,0,MATCH($B130,'Combined B-Piece P&amp;I CF'!$BN$7:$CN$7,0)))</f>
        <v>0</v>
      </c>
      <c r="AE130" s="100">
        <f>SUMIF('Combined B-Piece P&amp;I CF'!$A:$A,AE$6,INDEX('Combined B-Piece P&amp;I CF'!$BN:$CN,0,MATCH($B130,'Combined B-Piece P&amp;I CF'!$BN$7:$CN$7,0)))</f>
        <v>0</v>
      </c>
      <c r="AF130" s="100">
        <f>SUMIF('Combined B-Piece P&amp;I CF'!$A:$A,AF$6,INDEX('Combined B-Piece P&amp;I CF'!$BN:$CN,0,MATCH($B130,'Combined B-Piece P&amp;I CF'!$BN$7:$CN$7,0)))</f>
        <v>0</v>
      </c>
      <c r="AG130" s="100">
        <f>SUMIF('Combined B-Piece P&amp;I CF'!$A:$A,AG$6,INDEX('Combined B-Piece P&amp;I CF'!$BN:$CN,0,MATCH($B130,'Combined B-Piece P&amp;I CF'!$BN$7:$CN$7,0)))</f>
        <v>0</v>
      </c>
      <c r="AH130" s="100">
        <f>SUMIF('Combined B-Piece P&amp;I CF'!$A:$A,AH$6,INDEX('Combined B-Piece P&amp;I CF'!$BN:$CN,0,MATCH($B130,'Combined B-Piece P&amp;I CF'!$BN$7:$CN$7,0)))</f>
        <v>0</v>
      </c>
      <c r="AI130" s="100">
        <f>SUMIF('Combined B-Piece P&amp;I CF'!$A:$A,AI$6,INDEX('Combined B-Piece P&amp;I CF'!$BN:$CN,0,MATCH($B130,'Combined B-Piece P&amp;I CF'!$BN$7:$CN$7,0)))</f>
        <v>0</v>
      </c>
      <c r="AJ130" s="100">
        <f>SUMIF('Combined B-Piece P&amp;I CF'!$A:$A,AJ$6,INDEX('Combined B-Piece P&amp;I CF'!$BN:$CN,0,MATCH($B130,'Combined B-Piece P&amp;I CF'!$BN$7:$CN$7,0)))</f>
        <v>0</v>
      </c>
      <c r="AK130" s="100">
        <f>SUMIF('Combined B-Piece P&amp;I CF'!$A:$A,AK$6,INDEX('Combined B-Piece P&amp;I CF'!$BN:$CN,0,MATCH($B130,'Combined B-Piece P&amp;I CF'!$BN$7:$CN$7,0)))</f>
        <v>0</v>
      </c>
      <c r="AL130" s="100">
        <f>SUMIF('Combined B-Piece P&amp;I CF'!$A:$A,AL$6,INDEX('Combined B-Piece P&amp;I CF'!$BN:$CN,0,MATCH($B130,'Combined B-Piece P&amp;I CF'!$BN$7:$CN$7,0)))</f>
        <v>0</v>
      </c>
      <c r="AM130" s="100">
        <f>SUMIF('Combined B-Piece P&amp;I CF'!$A:$A,AM$6,INDEX('Combined B-Piece P&amp;I CF'!$BN:$CN,0,MATCH($B130,'Combined B-Piece P&amp;I CF'!$BN$7:$CN$7,0)))</f>
        <v>0</v>
      </c>
      <c r="AN130" s="100">
        <f>SUMIF('Combined B-Piece P&amp;I CF'!$A:$A,AN$6,INDEX('Combined B-Piece P&amp;I CF'!$BN:$CN,0,MATCH($B130,'Combined B-Piece P&amp;I CF'!$BN$7:$CN$7,0)))</f>
        <v>0</v>
      </c>
      <c r="AO130" s="100">
        <f>SUMIF('Combined B-Piece P&amp;I CF'!$A:$A,AO$6,INDEX('Combined B-Piece P&amp;I CF'!$BN:$CN,0,MATCH($B130,'Combined B-Piece P&amp;I CF'!$BN$7:$CN$7,0)))</f>
        <v>0</v>
      </c>
      <c r="AP130" s="100">
        <f>SUMIF('Combined B-Piece P&amp;I CF'!$A:$A,AP$6,INDEX('Combined B-Piece P&amp;I CF'!$BN:$CN,0,MATCH($B130,'Combined B-Piece P&amp;I CF'!$BN$7:$CN$7,0)))</f>
        <v>0</v>
      </c>
      <c r="AQ130" s="100">
        <f>SUMIF('Combined B-Piece P&amp;I CF'!$A:$A,AQ$6,INDEX('Combined B-Piece P&amp;I CF'!$BN:$CN,0,MATCH($B130,'Combined B-Piece P&amp;I CF'!$BN$7:$CN$7,0)))</f>
        <v>0</v>
      </c>
      <c r="AR130" s="100">
        <f>SUMIF('Combined B-Piece P&amp;I CF'!$A:$A,AR$6,INDEX('Combined B-Piece P&amp;I CF'!$BN:$CN,0,MATCH($B130,'Combined B-Piece P&amp;I CF'!$BN$7:$CN$7,0)))</f>
        <v>0</v>
      </c>
      <c r="AS130" s="100">
        <f>SUMIF('Combined B-Piece P&amp;I CF'!$A:$A,AS$6,INDEX('Combined B-Piece P&amp;I CF'!$BN:$CN,0,MATCH($B130,'Combined B-Piece P&amp;I CF'!$BN$7:$CN$7,0)))</f>
        <v>0</v>
      </c>
      <c r="AT130" s="100">
        <f>SUMIF('Combined B-Piece P&amp;I CF'!$A:$A,AT$6,INDEX('Combined B-Piece P&amp;I CF'!$BN:$CN,0,MATCH($B130,'Combined B-Piece P&amp;I CF'!$BN$7:$CN$7,0)))</f>
        <v>0</v>
      </c>
      <c r="AU130" s="100">
        <f>SUMIF('Combined B-Piece P&amp;I CF'!$A:$A,AU$6,INDEX('Combined B-Piece P&amp;I CF'!$BN:$CN,0,MATCH($B130,'Combined B-Piece P&amp;I CF'!$BN$7:$CN$7,0)))</f>
        <v>0</v>
      </c>
      <c r="AV130" s="100">
        <f>SUMIF('Combined B-Piece P&amp;I CF'!$A:$A,AV$6,INDEX('Combined B-Piece P&amp;I CF'!$BN:$CN,0,MATCH($B130,'Combined B-Piece P&amp;I CF'!$BN$7:$CN$7,0)))</f>
        <v>0</v>
      </c>
      <c r="AW130" s="100">
        <f>SUMIF('Combined B-Piece P&amp;I CF'!$A:$A,AW$6,INDEX('Combined B-Piece P&amp;I CF'!$BN:$CN,0,MATCH($B130,'Combined B-Piece P&amp;I CF'!$BN$7:$CN$7,0)))</f>
        <v>0</v>
      </c>
      <c r="AX130" s="100">
        <f>SUMIF('Combined B-Piece P&amp;I CF'!$A:$A,AX$6,INDEX('Combined B-Piece P&amp;I CF'!$BN:$CN,0,MATCH($B130,'Combined B-Piece P&amp;I CF'!$BN$7:$CN$7,0)))</f>
        <v>0</v>
      </c>
      <c r="AY130" s="100">
        <f>SUMIF('Combined B-Piece P&amp;I CF'!$A:$A,AY$6,INDEX('Combined B-Piece P&amp;I CF'!$BN:$CN,0,MATCH($B130,'Combined B-Piece P&amp;I CF'!$BN$7:$CN$7,0)))</f>
        <v>0</v>
      </c>
      <c r="AZ130" s="100">
        <f>SUMIF('Combined B-Piece P&amp;I CF'!$A:$A,AZ$6,INDEX('Combined B-Piece P&amp;I CF'!$BN:$CN,0,MATCH($B130,'Combined B-Piece P&amp;I CF'!$BN$7:$CN$7,0)))</f>
        <v>0</v>
      </c>
      <c r="BA130" s="100">
        <f>SUMIF('Combined B-Piece P&amp;I CF'!$A:$A,BA$6,INDEX('Combined B-Piece P&amp;I CF'!$BN:$CN,0,MATCH($B130,'Combined B-Piece P&amp;I CF'!$BN$7:$CN$7,0)))</f>
        <v>0</v>
      </c>
      <c r="BB130" s="100">
        <f>SUMIF('Combined B-Piece P&amp;I CF'!$A:$A,BB$6,INDEX('Combined B-Piece P&amp;I CF'!$BN:$CN,0,MATCH($B130,'Combined B-Piece P&amp;I CF'!$BN$7:$CN$7,0)))</f>
        <v>0</v>
      </c>
      <c r="BC130" s="100">
        <f>SUMIF('Combined B-Piece P&amp;I CF'!$A:$A,BC$6,INDEX('Combined B-Piece P&amp;I CF'!$BN:$CN,0,MATCH($B130,'Combined B-Piece P&amp;I CF'!$BN$7:$CN$7,0)))</f>
        <v>0</v>
      </c>
      <c r="BD130" s="100">
        <f>SUMIF('Combined B-Piece P&amp;I CF'!$A:$A,BD$6,INDEX('Combined B-Piece P&amp;I CF'!$BN:$CN,0,MATCH($B130,'Combined B-Piece P&amp;I CF'!$BN$7:$CN$7,0)))</f>
        <v>0</v>
      </c>
      <c r="BE130" s="100">
        <f>SUMIF('Combined B-Piece P&amp;I CF'!$A:$A,BE$6,INDEX('Combined B-Piece P&amp;I CF'!$BN:$CN,0,MATCH($B130,'Combined B-Piece P&amp;I CF'!$BN$7:$CN$7,0)))</f>
        <v>0</v>
      </c>
      <c r="BF130" s="100">
        <f>SUMIF('Combined B-Piece P&amp;I CF'!$A:$A,BF$6,INDEX('Combined B-Piece P&amp;I CF'!$BN:$CN,0,MATCH($B130,'Combined B-Piece P&amp;I CF'!$BN$7:$CN$7,0)))</f>
        <v>0</v>
      </c>
      <c r="BG130" s="100">
        <f>SUMIF('Combined B-Piece P&amp;I CF'!$A:$A,BG$6,INDEX('Combined B-Piece P&amp;I CF'!$BN:$CN,0,MATCH($B130,'Combined B-Piece P&amp;I CF'!$BN$7:$CN$7,0)))</f>
        <v>0</v>
      </c>
      <c r="BH130" s="100">
        <f>SUMIF('Combined B-Piece P&amp;I CF'!$A:$A,BH$6,INDEX('Combined B-Piece P&amp;I CF'!$BN:$CN,0,MATCH($B130,'Combined B-Piece P&amp;I CF'!$BN$7:$CN$7,0)))</f>
        <v>0</v>
      </c>
      <c r="BI130" s="100">
        <f>SUMIF('Combined B-Piece P&amp;I CF'!$A:$A,BI$6,INDEX('Combined B-Piece P&amp;I CF'!$BN:$CN,0,MATCH($B130,'Combined B-Piece P&amp;I CF'!$BN$7:$CN$7,0)))</f>
        <v>0</v>
      </c>
      <c r="BJ130" s="100">
        <f>SUMIF('Combined B-Piece P&amp;I CF'!$A:$A,BJ$6,INDEX('Combined B-Piece P&amp;I CF'!$BN:$CN,0,MATCH($B130,'Combined B-Piece P&amp;I CF'!$BN$7:$CN$7,0)))</f>
        <v>0</v>
      </c>
      <c r="BK130" s="100">
        <f>SUMIF('Combined B-Piece P&amp;I CF'!$A:$A,BK$6,INDEX('Combined B-Piece P&amp;I CF'!$BN:$CN,0,MATCH($B130,'Combined B-Piece P&amp;I CF'!$BN$7:$CN$7,0)))</f>
        <v>0</v>
      </c>
      <c r="BL130" s="100">
        <f>SUMIF('Combined B-Piece P&amp;I CF'!$A:$A,BL$6,INDEX('Combined B-Piece P&amp;I CF'!$BN:$CN,0,MATCH($B130,'Combined B-Piece P&amp;I CF'!$BN$7:$CN$7,0)))</f>
        <v>0</v>
      </c>
      <c r="BM130" s="100">
        <f>SUMIF('Combined B-Piece P&amp;I CF'!$A:$A,BM$6,INDEX('Combined B-Piece P&amp;I CF'!$BN:$CN,0,MATCH($B130,'Combined B-Piece P&amp;I CF'!$BN$7:$CN$7,0)))</f>
        <v>0</v>
      </c>
      <c r="BN130" s="100">
        <f>SUMIF('Combined B-Piece P&amp;I CF'!$A:$A,BN$6,INDEX('Combined B-Piece P&amp;I CF'!$BN:$CN,0,MATCH($B130,'Combined B-Piece P&amp;I CF'!$BN$7:$CN$7,0)))</f>
        <v>0</v>
      </c>
      <c r="BO130" s="100">
        <f>SUMIF('Combined B-Piece P&amp;I CF'!$A:$A,BO$6,INDEX('Combined B-Piece P&amp;I CF'!$BN:$CN,0,MATCH($B130,'Combined B-Piece P&amp;I CF'!$BN$7:$CN$7,0)))</f>
        <v>0</v>
      </c>
      <c r="BP130" s="100">
        <f>SUMIF('Combined B-Piece P&amp;I CF'!$A:$A,BP$6,INDEX('Combined B-Piece P&amp;I CF'!$BN:$CN,0,MATCH($B130,'Combined B-Piece P&amp;I CF'!$BN$7:$CN$7,0)))</f>
        <v>0</v>
      </c>
      <c r="BQ130" s="100">
        <f>SUMIF('Combined B-Piece P&amp;I CF'!$A:$A,BQ$6,INDEX('Combined B-Piece P&amp;I CF'!$BN:$CN,0,MATCH($B130,'Combined B-Piece P&amp;I CF'!$BN$7:$CN$7,0)))</f>
        <v>0</v>
      </c>
      <c r="BR130" s="100">
        <f>SUMIF('Combined B-Piece P&amp;I CF'!$A:$A,BR$6,INDEX('Combined B-Piece P&amp;I CF'!$BN:$CN,0,MATCH($B130,'Combined B-Piece P&amp;I CF'!$BN$7:$CN$7,0)))</f>
        <v>0</v>
      </c>
      <c r="BS130" s="100">
        <f>SUMIF('Combined B-Piece P&amp;I CF'!$A:$A,BS$6,INDEX('Combined B-Piece P&amp;I CF'!$BN:$CN,0,MATCH($B130,'Combined B-Piece P&amp;I CF'!$BN$7:$CN$7,0)))</f>
        <v>0</v>
      </c>
      <c r="BT130" s="100">
        <f>SUMIF('Combined B-Piece P&amp;I CF'!$A:$A,BT$6,INDEX('Combined B-Piece P&amp;I CF'!$BN:$CN,0,MATCH($B130,'Combined B-Piece P&amp;I CF'!$BN$7:$CN$7,0)))</f>
        <v>0</v>
      </c>
      <c r="BU130" s="100">
        <f>SUMIF('Combined B-Piece P&amp;I CF'!$A:$A,BU$6,INDEX('Combined B-Piece P&amp;I CF'!$BN:$CN,0,MATCH($B130,'Combined B-Piece P&amp;I CF'!$BN$7:$CN$7,0)))</f>
        <v>0</v>
      </c>
      <c r="BV130" s="100">
        <f>SUMIF('Combined B-Piece P&amp;I CF'!$A:$A,BV$6,INDEX('Combined B-Piece P&amp;I CF'!$BN:$CN,0,MATCH($B130,'Combined B-Piece P&amp;I CF'!$BN$7:$CN$7,0)))</f>
        <v>0</v>
      </c>
      <c r="BW130" s="100">
        <f>SUMIF('Combined B-Piece P&amp;I CF'!$A:$A,BW$6,INDEX('Combined B-Piece P&amp;I CF'!$BN:$CN,0,MATCH($B130,'Combined B-Piece P&amp;I CF'!$BN$7:$CN$7,0)))</f>
        <v>0</v>
      </c>
      <c r="BX130" s="100">
        <f>SUMIF('Combined B-Piece P&amp;I CF'!$A:$A,BX$6,INDEX('Combined B-Piece P&amp;I CF'!$BN:$CN,0,MATCH($B130,'Combined B-Piece P&amp;I CF'!$BN$7:$CN$7,0)))</f>
        <v>0</v>
      </c>
      <c r="BY130" s="100">
        <f>SUMIF('Combined B-Piece P&amp;I CF'!$A:$A,BY$6,INDEX('Combined B-Piece P&amp;I CF'!$BN:$CN,0,MATCH($B130,'Combined B-Piece P&amp;I CF'!$BN$7:$CN$7,0)))</f>
        <v>0</v>
      </c>
      <c r="BZ130" s="100">
        <f>SUMIF('Combined B-Piece P&amp;I CF'!$A:$A,BZ$6,INDEX('Combined B-Piece P&amp;I CF'!$BN:$CN,0,MATCH($B130,'Combined B-Piece P&amp;I CF'!$BN$7:$CN$7,0)))</f>
        <v>0</v>
      </c>
      <c r="CA130" s="100">
        <f>SUMIF('Combined B-Piece P&amp;I CF'!$A:$A,CA$6,INDEX('Combined B-Piece P&amp;I CF'!$BN:$CN,0,MATCH($B130,'Combined B-Piece P&amp;I CF'!$BN$7:$CN$7,0)))</f>
        <v>0</v>
      </c>
      <c r="CB130" s="100">
        <f>SUMIF('Combined B-Piece P&amp;I CF'!$A:$A,CB$6,INDEX('Combined B-Piece P&amp;I CF'!$BN:$CN,0,MATCH($B130,'Combined B-Piece P&amp;I CF'!$BN$7:$CN$7,0)))</f>
        <v>2194382.94</v>
      </c>
      <c r="CC130" s="100">
        <f>SUMIF('Combined B-Piece P&amp;I CF'!$A:$A,CC$6,INDEX('Combined B-Piece P&amp;I CF'!$BN:$CN,0,MATCH($B130,'Combined B-Piece P&amp;I CF'!$BN$7:$CN$7,0)))</f>
        <v>0</v>
      </c>
      <c r="CD130" s="100">
        <f>SUMIF('Combined B-Piece P&amp;I CF'!$A:$A,CD$6,INDEX('Combined B-Piece P&amp;I CF'!$BN:$CN,0,MATCH($B130,'Combined B-Piece P&amp;I CF'!$BN$7:$CN$7,0)))</f>
        <v>0</v>
      </c>
      <c r="CE130" s="100">
        <f>SUMIF('Combined B-Piece P&amp;I CF'!$A:$A,CE$6,INDEX('Combined B-Piece P&amp;I CF'!$BN:$CN,0,MATCH($B130,'Combined B-Piece P&amp;I CF'!$BN$7:$CN$7,0)))</f>
        <v>0</v>
      </c>
      <c r="CF130" s="100">
        <f>SUMIF('Combined B-Piece P&amp;I CF'!$A:$A,CF$6,INDEX('Combined B-Piece P&amp;I CF'!$BN:$CN,0,MATCH($B130,'Combined B-Piece P&amp;I CF'!$BN$7:$CN$7,0)))</f>
        <v>0</v>
      </c>
      <c r="CG130" s="100">
        <f>SUMIF('Combined B-Piece P&amp;I CF'!$A:$A,CG$6,INDEX('Combined B-Piece P&amp;I CF'!$BN:$CN,0,MATCH($B130,'Combined B-Piece P&amp;I CF'!$BN$7:$CN$7,0)))</f>
        <v>0</v>
      </c>
      <c r="CH130" s="100">
        <f>SUMIF('Combined B-Piece P&amp;I CF'!$A:$A,CH$6,INDEX('Combined B-Piece P&amp;I CF'!$BN:$CN,0,MATCH($B130,'Combined B-Piece P&amp;I CF'!$BN$7:$CN$7,0)))</f>
        <v>-48287.89</v>
      </c>
      <c r="CI130" s="100">
        <f>SUMIF('Combined B-Piece P&amp;I CF'!$A:$A,CI$6,INDEX('Combined B-Piece P&amp;I CF'!$BN:$CN,0,MATCH($B130,'Combined B-Piece P&amp;I CF'!$BN$7:$CN$7,0)))</f>
        <v>0</v>
      </c>
      <c r="CJ130" s="100">
        <f>SUMIF('Combined B-Piece P&amp;I CF'!$A:$A,CJ$6,INDEX('Combined B-Piece P&amp;I CF'!$BN:$CN,0,MATCH($B130,'Combined B-Piece P&amp;I CF'!$BN$7:$CN$7,0)))</f>
        <v>0</v>
      </c>
      <c r="CK130" s="100">
        <f>SUMIF('Combined B-Piece P&amp;I CF'!$A:$A,CK$6,INDEX('Combined B-Piece P&amp;I CF'!$BN:$CN,0,MATCH($B130,'Combined B-Piece P&amp;I CF'!$BN$7:$CN$7,0)))</f>
        <v>0</v>
      </c>
      <c r="CL130" s="100">
        <f>SUMIF('Combined B-Piece P&amp;I CF'!$A:$A,CL$6,INDEX('Combined B-Piece P&amp;I CF'!$BN:$CN,0,MATCH($B130,'Combined B-Piece P&amp;I CF'!$BN$7:$CN$7,0)))</f>
        <v>0</v>
      </c>
      <c r="CM130" s="100">
        <f>SUMIF('Combined B-Piece P&amp;I CF'!$A:$A,CM$6,INDEX('Combined B-Piece P&amp;I CF'!$BN:$CN,0,MATCH($B130,'Combined B-Piece P&amp;I CF'!$BN$7:$CN$7,0)))</f>
        <v>0</v>
      </c>
      <c r="CN130" s="100">
        <f>SUMIF('Combined B-Piece P&amp;I CF'!$A:$A,CN$6,INDEX('Combined B-Piece P&amp;I CF'!$BN:$CN,0,MATCH($B130,'Combined B-Piece P&amp;I CF'!$BN$7:$CN$7,0)))</f>
        <v>369178.04</v>
      </c>
      <c r="CO130" s="100">
        <f>SUMIF('Combined B-Piece P&amp;I CF'!$A:$A,CO$6,INDEX('Combined B-Piece P&amp;I CF'!$BN:$CN,0,MATCH($B130,'Combined B-Piece P&amp;I CF'!$BN$7:$CN$7,0)))</f>
        <v>0</v>
      </c>
      <c r="CP130" s="100">
        <f>SUMIF('Combined B-Piece P&amp;I CF'!$A:$A,CP$6,INDEX('Combined B-Piece P&amp;I CF'!$BN:$CN,0,MATCH($B130,'Combined B-Piece P&amp;I CF'!$BN$7:$CN$7,0)))</f>
        <v>0</v>
      </c>
      <c r="CQ130" s="100">
        <f>SUMIF('Combined B-Piece P&amp;I CF'!$A:$A,CQ$6,INDEX('Combined B-Piece P&amp;I CF'!$BN:$CN,0,MATCH($B130,'Combined B-Piece P&amp;I CF'!$BN$7:$CN$7,0)))</f>
        <v>605606.97</v>
      </c>
      <c r="CR130" s="100">
        <f>SUMIF('Combined B-Piece P&amp;I CF'!$A:$A,CR$6,INDEX('Combined B-Piece P&amp;I CF'!$BN:$CN,0,MATCH($B130,'Combined B-Piece P&amp;I CF'!$BN$7:$CN$7,0)))</f>
        <v>737390.9</v>
      </c>
      <c r="CS130" s="100">
        <f>SUMIF('Combined B-Piece P&amp;I CF'!$A:$A,CS$6,INDEX('Combined B-Piece P&amp;I CF'!$BN:$CN,0,MATCH($B130,'Combined B-Piece P&amp;I CF'!$BN$7:$CN$7,0)))</f>
        <v>611726.65</v>
      </c>
      <c r="CT130" s="100">
        <f>SUMIF('Combined B-Piece P&amp;I CF'!$A:$A,CT$6,INDEX('Combined B-Piece P&amp;I CF'!$BN:$CN,0,MATCH($B130,'Combined B-Piece P&amp;I CF'!$BN$7:$CN$7,0)))</f>
        <v>678827.66</v>
      </c>
      <c r="CU130" s="100">
        <f>SUMIF('Combined B-Piece P&amp;I CF'!$A:$A,CU$6,INDEX('Combined B-Piece P&amp;I CF'!$BN:$CN,0,MATCH($B130,'Combined B-Piece P&amp;I CF'!$BN$7:$CN$7,0)))</f>
        <v>12569524.74</v>
      </c>
      <c r="CV130" s="100">
        <f>SUMIF('Combined B-Piece P&amp;I CF'!$A:$A,CV$6,INDEX('Combined B-Piece P&amp;I CF'!$BN:$CN,0,MATCH($B130,'Combined B-Piece P&amp;I CF'!$BN$7:$CN$7,0)))</f>
        <v>718257.91</v>
      </c>
      <c r="CW130" s="100">
        <f>SUMIF('Combined B-Piece P&amp;I CF'!$A:$A,CW$6,INDEX('Combined B-Piece P&amp;I CF'!$BN:$CN,0,MATCH($B130,'Combined B-Piece P&amp;I CF'!$BN$7:$CN$7,0)))</f>
        <v>639399.76</v>
      </c>
      <c r="CX130" s="100">
        <f>SUMIF('Combined B-Piece P&amp;I CF'!$A:$A,CX$6,INDEX('Combined B-Piece P&amp;I CF'!$BN:$CN,0,MATCH($B130,'Combined B-Piece P&amp;I CF'!$BN$7:$CN$7,0)))</f>
        <v>615714.72</v>
      </c>
      <c r="CY130" s="100">
        <f>SUMIF('Combined B-Piece P&amp;I CF'!$A:$A,CY$6,INDEX('Combined B-Piece P&amp;I CF'!$BN:$CN,0,MATCH($B130,'Combined B-Piece P&amp;I CF'!$BN$7:$CN$7,0)))</f>
        <v>680724.96</v>
      </c>
      <c r="CZ130" s="100">
        <f>SUMIF('Combined B-Piece P&amp;I CF'!$A:$A,CZ$6,INDEX('Combined B-Piece P&amp;I CF'!$BN:$CN,0,MATCH($B130,'Combined B-Piece P&amp;I CF'!$BN$7:$CN$7,0)))</f>
        <v>621532.03</v>
      </c>
      <c r="DA130" s="100">
        <f>SUMIF('Combined B-Piece P&amp;I CF'!$A:$A,DA$6,INDEX('Combined B-Piece P&amp;I CF'!$BN:$CN,0,MATCH($B130,'Combined B-Piece P&amp;I CF'!$BN$7:$CN$7,0)))</f>
        <v>683117.5</v>
      </c>
      <c r="DB130" s="100">
        <f>SUMIF('Combined B-Piece P&amp;I CF'!$A:$A,DB$6,INDEX('Combined B-Piece P&amp;I CF'!$BN:$CN,0,MATCH($B130,'Combined B-Piece P&amp;I CF'!$BN$7:$CN$7,0)))</f>
        <v>2569108.27</v>
      </c>
      <c r="DC130" s="100">
        <f>SUMIF('Combined B-Piece P&amp;I CF'!$A:$A,DC$6,INDEX('Combined B-Piece P&amp;I CF'!$BN:$CN,0,MATCH($B130,'Combined B-Piece P&amp;I CF'!$BN$7:$CN$7,0)))</f>
        <v>630216.73</v>
      </c>
      <c r="DD130" s="100">
        <f>SUMIF('Combined B-Piece P&amp;I CF'!$A:$A,DD$6,INDEX('Combined B-Piece P&amp;I CF'!$BN:$CN,0,MATCH($B130,'Combined B-Piece P&amp;I CF'!$BN$7:$CN$7,0)))</f>
        <v>818381.57</v>
      </c>
      <c r="DE130" s="100">
        <f>SUMIF('Combined B-Piece P&amp;I CF'!$A:$A,DE$6,INDEX('Combined B-Piece P&amp;I CF'!$BN:$CN,0,MATCH($B130,'Combined B-Piece P&amp;I CF'!$BN$7:$CN$7,0)))</f>
        <v>636724.43999999994</v>
      </c>
      <c r="DF130" s="100">
        <f>SUMIF('Combined B-Piece P&amp;I CF'!$A:$A,DF$6,INDEX('Combined B-Piece P&amp;I CF'!$BN:$CN,0,MATCH($B130,'Combined B-Piece P&amp;I CF'!$BN$7:$CN$7,0)))</f>
        <v>-658430.43000000005</v>
      </c>
      <c r="DG130" s="100">
        <f>SUMIF('Combined B-Piece P&amp;I CF'!$A:$A,DG$6,INDEX('Combined B-Piece P&amp;I CF'!$BN:$CN,0,MATCH($B130,'Combined B-Piece P&amp;I CF'!$BN$7:$CN$7,0)))</f>
        <v>586500.42000000004</v>
      </c>
      <c r="DH130" s="100">
        <f>SUMIF('Combined B-Piece P&amp;I CF'!$A:$A,DH$6,INDEX('Combined B-Piece P&amp;I CF'!$BN:$CN,0,MATCH($B130,'Combined B-Piece P&amp;I CF'!$BN$7:$CN$7,0)))</f>
        <v>7106679.5700000003</v>
      </c>
      <c r="DI130" s="100">
        <f>SUMIF('Combined B-Piece P&amp;I CF'!$A:$A,DI$6,INDEX('Combined B-Piece P&amp;I CF'!$BN:$CN,0,MATCH($B130,'Combined B-Piece P&amp;I CF'!$BN$7:$CN$7,0)))</f>
        <v>631369.07999999996</v>
      </c>
      <c r="DJ130" s="100">
        <f>SUMIF('Combined B-Piece P&amp;I CF'!$A:$A,DJ$6,INDEX('Combined B-Piece P&amp;I CF'!$BN:$CN,0,MATCH($B130,'Combined B-Piece P&amp;I CF'!$BN$7:$CN$7,0)))</f>
        <v>0</v>
      </c>
      <c r="DK130" s="100">
        <f>SUMIF('Combined B-Piece P&amp;I CF'!$A:$A,DK$6,INDEX('Combined B-Piece P&amp;I CF'!$BN:$CN,0,MATCH($B130,'Combined B-Piece P&amp;I CF'!$BN$7:$CN$7,0)))</f>
        <v>0</v>
      </c>
      <c r="DL130" s="100">
        <f>SUMIF('Combined B-Piece P&amp;I CF'!$A:$A,DL$6,INDEX('Combined B-Piece P&amp;I CF'!$BN:$CN,0,MATCH($B130,'Combined B-Piece P&amp;I CF'!$BN$7:$CN$7,0)))</f>
        <v>-764243.44</v>
      </c>
      <c r="DM130" s="100">
        <f>SUMIF('Combined B-Piece P&amp;I CF'!$A:$A,DM$6,INDEX('Combined B-Piece P&amp;I CF'!$BN:$CN,0,MATCH($B130,'Combined B-Piece P&amp;I CF'!$BN$7:$CN$7,0)))</f>
        <v>0</v>
      </c>
      <c r="DN130" s="100">
        <f>SUMIF('Combined B-Piece P&amp;I CF'!$A:$A,DN$6,INDEX('Combined B-Piece P&amp;I CF'!$BN:$CN,0,MATCH($B130,'Combined B-Piece P&amp;I CF'!$BN$7:$CN$7,0)))</f>
        <v>-133893.29</v>
      </c>
      <c r="DO130" s="100">
        <f>SUMIF('Combined B-Piece P&amp;I CF'!$A:$A,DO$6,INDEX('Combined B-Piece P&amp;I CF'!$BN:$CN,0,MATCH($B130,'Combined B-Piece P&amp;I CF'!$BN$7:$CN$7,0)))</f>
        <v>0</v>
      </c>
      <c r="DP130" s="100">
        <f>SUMIF('Combined B-Piece P&amp;I CF'!$A:$A,DP$6,INDEX('Combined B-Piece P&amp;I CF'!$BN:$CN,0,MATCH($B130,'Combined B-Piece P&amp;I CF'!$BN$7:$CN$7,0)))</f>
        <v>2128546.5099999998</v>
      </c>
      <c r="DQ130" s="100">
        <f>SUMIF('Combined B-Piece P&amp;I CF'!$A:$A,DQ$6,INDEX('Combined B-Piece P&amp;I CF'!$BN:$CN,0,MATCH($B130,'Combined B-Piece P&amp;I CF'!$BN$7:$CN$7,0)))</f>
        <v>143.54</v>
      </c>
      <c r="DR130" s="100">
        <f>SUMIF('Combined B-Piece P&amp;I CF'!$A:$A,DR$6,INDEX('Combined B-Piece P&amp;I CF'!$BN:$CN,0,MATCH($B130,'Combined B-Piece P&amp;I CF'!$BN$7:$CN$7,0)))</f>
        <v>0</v>
      </c>
      <c r="DS130" s="100">
        <f>SUMIF('Combined B-Piece P&amp;I CF'!$A:$A,DS$6,INDEX('Combined B-Piece P&amp;I CF'!$BN:$CN,0,MATCH($B130,'Combined B-Piece P&amp;I CF'!$BN$7:$CN$7,0)))</f>
        <v>0</v>
      </c>
      <c r="DT130" s="100">
        <f>SUMIF('Combined B-Piece P&amp;I CF'!$A:$A,DT$6,INDEX('Combined B-Piece P&amp;I CF'!$BN:$CN,0,MATCH($B130,'Combined B-Piece P&amp;I CF'!$BN$7:$CN$7,0)))</f>
        <v>0</v>
      </c>
      <c r="DU130" s="100">
        <f>SUMIF('Combined B-Piece P&amp;I CF'!$A:$A,DU$6,INDEX('Combined B-Piece P&amp;I CF'!$BN:$CN,0,MATCH($B130,'Combined B-Piece P&amp;I CF'!$BN$7:$CN$7,0)))</f>
        <v>2403</v>
      </c>
      <c r="DV130" s="100">
        <f>SUMIF('Combined B-Piece P&amp;I CF'!$A:$A,DV$6,INDEX('Combined B-Piece P&amp;I CF'!$BN:$CN,0,MATCH($B130,'Combined B-Piece P&amp;I CF'!$BN$7:$CN$7,0)))</f>
        <v>0</v>
      </c>
      <c r="DW130" s="100">
        <f>SUMIF('Combined B-Piece P&amp;I CF'!$A:$A,DW$6,INDEX('Combined B-Piece P&amp;I CF'!$BN:$CN,0,MATCH($B130,'Combined B-Piece P&amp;I CF'!$BN$7:$CN$7,0)))</f>
        <v>44808221.140000001</v>
      </c>
      <c r="DX130" s="100">
        <f>SUMIF('Combined B-Piece P&amp;I CF'!$A:$A,DX$6,INDEX('Combined B-Piece P&amp;I CF'!$BN:$CN,0,MATCH($B130,'Combined B-Piece P&amp;I CF'!$BN$7:$CN$7,0)))</f>
        <v>0</v>
      </c>
      <c r="DY130" s="100">
        <f>SUMIF('Combined B-Piece P&amp;I CF'!$A:$A,DY$6,INDEX('Combined B-Piece P&amp;I CF'!$BN:$CN,0,MATCH($B130,'Combined B-Piece P&amp;I CF'!$BN$7:$CN$7,0)))</f>
        <v>0</v>
      </c>
      <c r="DZ130" s="100">
        <f>SUMIF('Combined B-Piece P&amp;I CF'!$A:$A,DZ$6,INDEX('Combined B-Piece P&amp;I CF'!$BN:$CN,0,MATCH($B130,'Combined B-Piece P&amp;I CF'!$BN$7:$CN$7,0)))</f>
        <v>0</v>
      </c>
      <c r="EA130" s="100">
        <f>SUMIF('Combined B-Piece P&amp;I CF'!$A:$A,EA$6,INDEX('Combined B-Piece P&amp;I CF'!$BN:$CN,0,MATCH($B130,'Combined B-Piece P&amp;I CF'!$BN$7:$CN$7,0)))</f>
        <v>0</v>
      </c>
      <c r="EB130" s="100">
        <f>SUMIF('Combined B-Piece P&amp;I CF'!$A:$A,EB$6,INDEX('Combined B-Piece P&amp;I CF'!$BN:$CN,0,MATCH($B130,'Combined B-Piece P&amp;I CF'!$BN$7:$CN$7,0)))</f>
        <v>0</v>
      </c>
      <c r="EC130" s="100">
        <f>SUMIF('Combined B-Piece P&amp;I CF'!$A:$A,EC$6,INDEX('Combined B-Piece P&amp;I CF'!$BN:$CN,0,MATCH($B130,'Combined B-Piece P&amp;I CF'!$BN$7:$CN$7,0)))</f>
        <v>0</v>
      </c>
      <c r="ED130" s="100">
        <f>SUMIF('Combined B-Piece P&amp;I CF'!$A:$A,ED$6,INDEX('Combined B-Piece P&amp;I CF'!$BN:$CN,0,MATCH($B130,'Combined B-Piece P&amp;I CF'!$BN$7:$CN$7,0)))</f>
        <v>0</v>
      </c>
      <c r="EE130" s="100">
        <f>SUMIF('Combined B-Piece P&amp;I CF'!$A:$A,EE$6,INDEX('Combined B-Piece P&amp;I CF'!$BN:$CN,0,MATCH($B130,'Combined B-Piece P&amp;I CF'!$BN$7:$CN$7,0)))</f>
        <v>0</v>
      </c>
      <c r="EF130" s="100">
        <f>SUMIF('Combined B-Piece P&amp;I CF'!$A:$A,EF$6,INDEX('Combined B-Piece P&amp;I CF'!$BN:$CN,0,MATCH($B130,'Combined B-Piece P&amp;I CF'!$BN$7:$CN$7,0)))</f>
        <v>0</v>
      </c>
      <c r="EG130" s="100">
        <f>SUMIF('Combined B-Piece P&amp;I CF'!$A:$A,EG$6,INDEX('Combined B-Piece P&amp;I CF'!$BN:$CN,0,MATCH($B130,'Combined B-Piece P&amp;I CF'!$BN$7:$CN$7,0)))</f>
        <v>0</v>
      </c>
      <c r="EH130" s="100">
        <f>SUMIF('Combined B-Piece P&amp;I CF'!$A:$A,EH$6,INDEX('Combined B-Piece P&amp;I CF'!$BN:$CN,0,MATCH($B130,'Combined B-Piece P&amp;I CF'!$BN$7:$CN$7,0)))</f>
        <v>0</v>
      </c>
      <c r="EI130" s="100">
        <f>SUMIF('Combined B-Piece P&amp;I CF'!$A:$A,EI$6,INDEX('Combined B-Piece P&amp;I CF'!$BN:$CN,0,MATCH($B130,'Combined B-Piece P&amp;I CF'!$BN$7:$CN$7,0)))</f>
        <v>0</v>
      </c>
      <c r="EJ130" s="100">
        <f>SUMIF('Combined B-Piece P&amp;I CF'!$A:$A,EJ$6,INDEX('Combined B-Piece P&amp;I CF'!$BN:$CN,0,MATCH($B130,'Combined B-Piece P&amp;I CF'!$BN$7:$CN$7,0)))</f>
        <v>0</v>
      </c>
      <c r="EK130" s="100">
        <f>SUMIF('Combined B-Piece P&amp;I CF'!$A:$A,EK$6,INDEX('Combined B-Piece P&amp;I CF'!$BN:$CN,0,MATCH($B130,'Combined B-Piece P&amp;I CF'!$BN$7:$CN$7,0)))</f>
        <v>0</v>
      </c>
      <c r="EL130" s="100">
        <f>SUMIF('Combined B-Piece P&amp;I CF'!$A:$A,EL$6,INDEX('Combined B-Piece P&amp;I CF'!$BN:$CN,0,MATCH($B130,'Combined B-Piece P&amp;I CF'!$BN$7:$CN$7,0)))</f>
        <v>0</v>
      </c>
      <c r="EM130" s="100">
        <f>SUMIF('Combined B-Piece P&amp;I CF'!$A:$A,EM$6,INDEX('Combined B-Piece P&amp;I CF'!$BN:$CN,0,MATCH($B130,'Combined B-Piece P&amp;I CF'!$BN$7:$CN$7,0)))</f>
        <v>0</v>
      </c>
      <c r="EN130" s="100">
        <f>SUMIF('Combined B-Piece P&amp;I CF'!$A:$A,EN$6,INDEX('Combined B-Piece P&amp;I CF'!$BN:$CN,0,MATCH($B130,'Combined B-Piece P&amp;I CF'!$BN$7:$CN$7,0)))</f>
        <v>0</v>
      </c>
      <c r="EO130" s="100">
        <f>SUMIF('Combined B-Piece P&amp;I CF'!$A:$A,EO$6,INDEX('Combined B-Piece P&amp;I CF'!$BN:$CN,0,MATCH($B130,'Combined B-Piece P&amp;I CF'!$BN$7:$CN$7,0)))</f>
        <v>0</v>
      </c>
      <c r="EP130" s="100">
        <f>SUMIF('Combined B-Piece P&amp;I CF'!$A:$A,EP$6,INDEX('Combined B-Piece P&amp;I CF'!$BN:$CN,0,MATCH($B130,'Combined B-Piece P&amp;I CF'!$BN$7:$CN$7,0)))</f>
        <v>0</v>
      </c>
      <c r="EQ130" s="100">
        <f>SUMIF('Combined B-Piece P&amp;I CF'!$A:$A,EQ$6,INDEX('Combined B-Piece P&amp;I CF'!$BN:$CN,0,MATCH($B130,'Combined B-Piece P&amp;I CF'!$BN$7:$CN$7,0)))</f>
        <v>0</v>
      </c>
      <c r="ER130" s="100">
        <f>SUMIF('Combined B-Piece P&amp;I CF'!$A:$A,ER$6,INDEX('Combined B-Piece P&amp;I CF'!$BN:$CN,0,MATCH($B130,'Combined B-Piece P&amp;I CF'!$BN$7:$CN$7,0)))</f>
        <v>0</v>
      </c>
      <c r="ES130" s="100">
        <f>SUMIF('Combined B-Piece P&amp;I CF'!$A:$A,ES$6,INDEX('Combined B-Piece P&amp;I CF'!$BN:$CN,0,MATCH($B130,'Combined B-Piece P&amp;I CF'!$BN$7:$CN$7,0)))</f>
        <v>0</v>
      </c>
      <c r="ET130" s="100">
        <f>SUMIF('Combined B-Piece P&amp;I CF'!$A:$A,ET$6,INDEX('Combined B-Piece P&amp;I CF'!$BN:$CN,0,MATCH($B130,'Combined B-Piece P&amp;I CF'!$BN$7:$CN$7,0)))</f>
        <v>0</v>
      </c>
      <c r="EU130" s="100">
        <f>SUMIF('Combined B-Piece P&amp;I CF'!$A:$A,EU$6,INDEX('Combined B-Piece P&amp;I CF'!$BN:$CN,0,MATCH($B130,'Combined B-Piece P&amp;I CF'!$BN$7:$CN$7,0)))</f>
        <v>0</v>
      </c>
      <c r="EV130" s="100">
        <f>SUMIF('Combined B-Piece P&amp;I CF'!$A:$A,EV$6,INDEX('Combined B-Piece P&amp;I CF'!$BN:$CN,0,MATCH($B130,'Combined B-Piece P&amp;I CF'!$BN$7:$CN$7,0)))</f>
        <v>0</v>
      </c>
      <c r="EW130" s="100">
        <f>SUMIF('Combined B-Piece P&amp;I CF'!$A:$A,EW$6,INDEX('Combined B-Piece P&amp;I CF'!$BN:$CN,0,MATCH($B130,'Combined B-Piece P&amp;I CF'!$BN$7:$CN$7,0)))</f>
        <v>0</v>
      </c>
      <c r="EX130" s="100">
        <f>SUMIF('Combined B-Piece P&amp;I CF'!$A:$A,EX$6,INDEX('Combined B-Piece P&amp;I CF'!$BN:$CN,0,MATCH($B130,'Combined B-Piece P&amp;I CF'!$BN$7:$CN$7,0)))</f>
        <v>0</v>
      </c>
      <c r="EY130" s="100">
        <f>SUMIF('Combined B-Piece P&amp;I CF'!$A:$A,EY$6,INDEX('Combined B-Piece P&amp;I CF'!$BN:$CN,0,MATCH($B130,'Combined B-Piece P&amp;I CF'!$BN$7:$CN$7,0)))</f>
        <v>0</v>
      </c>
      <c r="EZ130" s="100">
        <f>SUMIF('Combined B-Piece P&amp;I CF'!$A:$A,EZ$6,INDEX('Combined B-Piece P&amp;I CF'!$BN:$CN,0,MATCH($B130,'Combined B-Piece P&amp;I CF'!$BN$7:$CN$7,0)))</f>
        <v>0</v>
      </c>
      <c r="FA130" s="100">
        <f>SUMIF('Combined B-Piece P&amp;I CF'!$A:$A,FA$6,INDEX('Combined B-Piece P&amp;I CF'!$BN:$CN,0,MATCH($B130,'Combined B-Piece P&amp;I CF'!$BN$7:$CN$7,0)))</f>
        <v>0</v>
      </c>
      <c r="FB130" s="100">
        <f>SUMIF('Combined B-Piece P&amp;I CF'!$A:$A,FB$6,INDEX('Combined B-Piece P&amp;I CF'!$BN:$CN,0,MATCH($B130,'Combined B-Piece P&amp;I CF'!$BN$7:$CN$7,0)))</f>
        <v>0</v>
      </c>
      <c r="FC130" s="100">
        <f>SUMIF('Combined B-Piece P&amp;I CF'!$A:$A,FC$6,INDEX('Combined B-Piece P&amp;I CF'!$BN:$CN,0,MATCH($B130,'Combined B-Piece P&amp;I CF'!$BN$7:$CN$7,0)))</f>
        <v>0</v>
      </c>
      <c r="FD130" s="100">
        <f>SUMIF('Combined B-Piece P&amp;I CF'!$A:$A,FD$6,INDEX('Combined B-Piece P&amp;I CF'!$BN:$CN,0,MATCH($B130,'Combined B-Piece P&amp;I CF'!$BN$7:$CN$7,0)))</f>
        <v>0</v>
      </c>
      <c r="FE130" s="100">
        <f>SUMIF('Combined B-Piece P&amp;I CF'!$A:$A,FE$6,INDEX('Combined B-Piece P&amp;I CF'!$BN:$CN,0,MATCH($B130,'Combined B-Piece P&amp;I CF'!$BN$7:$CN$7,0)))</f>
        <v>0</v>
      </c>
      <c r="FF130" s="100">
        <f>SUMIF('Combined B-Piece P&amp;I CF'!$A:$A,FF$6,INDEX('Combined B-Piece P&amp;I CF'!$BN:$CN,0,MATCH($B130,'Combined B-Piece P&amp;I CF'!$BN$7:$CN$7,0)))</f>
        <v>0</v>
      </c>
      <c r="FG130" s="100">
        <f>SUMIF('Combined B-Piece P&amp;I CF'!$A:$A,FG$6,INDEX('Combined B-Piece P&amp;I CF'!$BN:$CN,0,MATCH($B130,'Combined B-Piece P&amp;I CF'!$BN$7:$CN$7,0)))</f>
        <v>0</v>
      </c>
      <c r="FH130" s="100">
        <f>SUMIF('Combined B-Piece P&amp;I CF'!$A:$A,FH$6,INDEX('Combined B-Piece P&amp;I CF'!$BN:$CN,0,MATCH($B130,'Combined B-Piece P&amp;I CF'!$BN$7:$CN$7,0)))</f>
        <v>0</v>
      </c>
      <c r="FI130" s="100">
        <f>SUMIF('Combined B-Piece P&amp;I CF'!$A:$A,FI$6,INDEX('Combined B-Piece P&amp;I CF'!$BN:$CN,0,MATCH($B130,'Combined B-Piece P&amp;I CF'!$BN$7:$CN$7,0)))</f>
        <v>0</v>
      </c>
      <c r="FJ130" s="100">
        <f>SUMIF('Combined B-Piece P&amp;I CF'!$A:$A,FJ$6,INDEX('Combined B-Piece P&amp;I CF'!$BN:$CN,0,MATCH($B130,'Combined B-Piece P&amp;I CF'!$BN$7:$CN$7,0)))</f>
        <v>0</v>
      </c>
      <c r="FK130" s="100">
        <f>SUMIF('Combined B-Piece P&amp;I CF'!$A:$A,FK$6,INDEX('Combined B-Piece P&amp;I CF'!$BN:$CN,0,MATCH($B130,'Combined B-Piece P&amp;I CF'!$BN$7:$CN$7,0)))</f>
        <v>0</v>
      </c>
      <c r="FL130" s="100">
        <f>SUMIF('Combined B-Piece P&amp;I CF'!$A:$A,FL$6,INDEX('Combined B-Piece P&amp;I CF'!$BN:$CN,0,MATCH($B130,'Combined B-Piece P&amp;I CF'!$BN$7:$CN$7,0)))</f>
        <v>0</v>
      </c>
      <c r="FM130" s="100">
        <f>SUMIF('Combined B-Piece P&amp;I CF'!$A:$A,FM$6,INDEX('Combined B-Piece P&amp;I CF'!$BN:$CN,0,MATCH($B130,'Combined B-Piece P&amp;I CF'!$BN$7:$CN$7,0)))</f>
        <v>0</v>
      </c>
      <c r="FN130" s="100">
        <f>SUMIF('Combined B-Piece P&amp;I CF'!$A:$A,FN$6,INDEX('Combined B-Piece P&amp;I CF'!$BN:$CN,0,MATCH($B130,'Combined B-Piece P&amp;I CF'!$BN$7:$CN$7,0)))</f>
        <v>0</v>
      </c>
      <c r="FO130" s="100">
        <f>SUMIF('Combined B-Piece P&amp;I CF'!$A:$A,FO$6,INDEX('Combined B-Piece P&amp;I CF'!$BN:$CN,0,MATCH($B130,'Combined B-Piece P&amp;I CF'!$BN$7:$CN$7,0)))</f>
        <v>0</v>
      </c>
      <c r="FP130" s="100">
        <f>SUMIF('Combined B-Piece P&amp;I CF'!$A:$A,FP$6,INDEX('Combined B-Piece P&amp;I CF'!$BN:$CN,0,MATCH($B130,'Combined B-Piece P&amp;I CF'!$BN$7:$CN$7,0)))</f>
        <v>0</v>
      </c>
      <c r="FQ130" s="100">
        <f>SUMIF('Combined B-Piece P&amp;I CF'!$A:$A,FQ$6,INDEX('Combined B-Piece P&amp;I CF'!$BN:$CN,0,MATCH($B130,'Combined B-Piece P&amp;I CF'!$BN$7:$CN$7,0)))</f>
        <v>0</v>
      </c>
      <c r="FR130" s="100">
        <f>SUMIF('Combined B-Piece P&amp;I CF'!$A:$A,FR$6,INDEX('Combined B-Piece P&amp;I CF'!$BN:$CN,0,MATCH($B130,'Combined B-Piece P&amp;I CF'!$BN$7:$CN$7,0)))</f>
        <v>0</v>
      </c>
      <c r="FS130" s="100">
        <f>SUMIF('Combined B-Piece P&amp;I CF'!$A:$A,FS$6,INDEX('Combined B-Piece P&amp;I CF'!$BN:$CN,0,MATCH($B130,'Combined B-Piece P&amp;I CF'!$BN$7:$CN$7,0)))</f>
        <v>0</v>
      </c>
      <c r="FT130" s="100">
        <f>SUMIF('Combined B-Piece P&amp;I CF'!$A:$A,FT$6,INDEX('Combined B-Piece P&amp;I CF'!$BN:$CN,0,MATCH($B130,'Combined B-Piece P&amp;I CF'!$BN$7:$CN$7,0)))</f>
        <v>0</v>
      </c>
      <c r="FU130" s="100">
        <f>SUMIF('Combined B-Piece P&amp;I CF'!$A:$A,FU$6,INDEX('Combined B-Piece P&amp;I CF'!$BN:$CN,0,MATCH($B130,'Combined B-Piece P&amp;I CF'!$BN$7:$CN$7,0)))</f>
        <v>0</v>
      </c>
      <c r="FV130" s="100">
        <f>SUMIF('Combined B-Piece P&amp;I CF'!$A:$A,FV$6,INDEX('Combined B-Piece P&amp;I CF'!$BN:$CN,0,MATCH($B130,'Combined B-Piece P&amp;I CF'!$BN$7:$CN$7,0)))</f>
        <v>0</v>
      </c>
      <c r="FW130" s="100">
        <f>SUMIF('Combined B-Piece P&amp;I CF'!$A:$A,FW$6,INDEX('Combined B-Piece P&amp;I CF'!$BN:$CN,0,MATCH($B130,'Combined B-Piece P&amp;I CF'!$BN$7:$CN$7,0)))</f>
        <v>0</v>
      </c>
      <c r="FX130" s="100">
        <f>SUMIF('Combined B-Piece P&amp;I CF'!$A:$A,FX$6,INDEX('Combined B-Piece P&amp;I CF'!$BN:$CN,0,MATCH($B130,'Combined B-Piece P&amp;I CF'!$BN$7:$CN$7,0)))</f>
        <v>0</v>
      </c>
      <c r="FY130" s="100">
        <f>SUMIF('Combined B-Piece P&amp;I CF'!$A:$A,FY$6,INDEX('Combined B-Piece P&amp;I CF'!$BN:$CN,0,MATCH($B130,'Combined B-Piece P&amp;I CF'!$BN$7:$CN$7,0)))</f>
        <v>0</v>
      </c>
      <c r="FZ130" s="100">
        <f>SUMIF('Combined B-Piece P&amp;I CF'!$A:$A,FZ$6,INDEX('Combined B-Piece P&amp;I CF'!$BN:$CN,0,MATCH($B130,'Combined B-Piece P&amp;I CF'!$BN$7:$CN$7,0)))</f>
        <v>0</v>
      </c>
      <c r="GA130" s="100">
        <f>SUMIF('Combined B-Piece P&amp;I CF'!$A:$A,GA$6,INDEX('Combined B-Piece P&amp;I CF'!$BN:$CN,0,MATCH($B130,'Combined B-Piece P&amp;I CF'!$BN$7:$CN$7,0)))</f>
        <v>0</v>
      </c>
      <c r="GB130" s="100">
        <f>SUMIF('Combined B-Piece P&amp;I CF'!$A:$A,GB$6,INDEX('Combined B-Piece P&amp;I CF'!$BN:$CN,0,MATCH($B130,'Combined B-Piece P&amp;I CF'!$BN$7:$CN$7,0)))</f>
        <v>0</v>
      </c>
      <c r="GC130" s="100">
        <f>SUMIF('Combined B-Piece P&amp;I CF'!$A:$A,GC$6,INDEX('Combined B-Piece P&amp;I CF'!$BN:$CN,0,MATCH($B130,'Combined B-Piece P&amp;I CF'!$BN$7:$CN$7,0)))</f>
        <v>0</v>
      </c>
      <c r="GD130" s="100">
        <f>SUMIF('Combined B-Piece P&amp;I CF'!$A:$A,GD$6,INDEX('Combined B-Piece P&amp;I CF'!$BN:$CN,0,MATCH($B130,'Combined B-Piece P&amp;I CF'!$BN$7:$CN$7,0)))</f>
        <v>0</v>
      </c>
      <c r="GE130" s="100">
        <f>SUMIF('Combined B-Piece P&amp;I CF'!$A:$A,GE$6,INDEX('Combined B-Piece P&amp;I CF'!$BN:$CN,0,MATCH($B130,'Combined B-Piece P&amp;I CF'!$BN$7:$CN$7,0)))</f>
        <v>0</v>
      </c>
      <c r="GF130" s="100">
        <f>SUMIF('Combined B-Piece P&amp;I CF'!$A:$A,GF$6,INDEX('Combined B-Piece P&amp;I CF'!$BN:$CN,0,MATCH($B130,'Combined B-Piece P&amp;I CF'!$BN$7:$CN$7,0)))</f>
        <v>0</v>
      </c>
      <c r="GG130" s="100">
        <f>SUMIF('Combined B-Piece P&amp;I CF'!$A:$A,GG$6,INDEX('Combined B-Piece P&amp;I CF'!$BN:$CN,0,MATCH($B130,'Combined B-Piece P&amp;I CF'!$BN$7:$CN$7,0)))</f>
        <v>0</v>
      </c>
      <c r="GH130" s="100">
        <f>SUMIF('Combined B-Piece P&amp;I CF'!$A:$A,GH$6,INDEX('Combined B-Piece P&amp;I CF'!$BN:$CN,0,MATCH($B130,'Combined B-Piece P&amp;I CF'!$BN$7:$CN$7,0)))</f>
        <v>0</v>
      </c>
      <c r="GI130" s="100">
        <f>SUMIF('Combined B-Piece P&amp;I CF'!$A:$A,GI$6,INDEX('Combined B-Piece P&amp;I CF'!$BN:$CN,0,MATCH($B130,'Combined B-Piece P&amp;I CF'!$BN$7:$CN$7,0)))</f>
        <v>0</v>
      </c>
      <c r="GJ130" s="100">
        <f>SUMIF('Combined B-Piece P&amp;I CF'!$A:$A,GJ$6,INDEX('Combined B-Piece P&amp;I CF'!$BN:$CN,0,MATCH($B130,'Combined B-Piece P&amp;I CF'!$BN$7:$CN$7,0)))</f>
        <v>0</v>
      </c>
      <c r="GK130" s="100">
        <f>SUMIF('Combined B-Piece P&amp;I CF'!$A:$A,GK$6,INDEX('Combined B-Piece P&amp;I CF'!$BN:$CN,0,MATCH($B130,'Combined B-Piece P&amp;I CF'!$BN$7:$CN$7,0)))</f>
        <v>0</v>
      </c>
      <c r="GL130" s="100">
        <f>SUMIF('Combined B-Piece P&amp;I CF'!$A:$A,GL$6,INDEX('Combined B-Piece P&amp;I CF'!$BN:$CN,0,MATCH($B130,'Combined B-Piece P&amp;I CF'!$BN$7:$CN$7,0)))</f>
        <v>0</v>
      </c>
      <c r="GM130" s="100">
        <f>SUMIF('Combined B-Piece P&amp;I CF'!$A:$A,GM$6,INDEX('Combined B-Piece P&amp;I CF'!$BN:$CN,0,MATCH($B130,'Combined B-Piece P&amp;I CF'!$BN$7:$CN$7,0)))</f>
        <v>0</v>
      </c>
      <c r="GN130" s="100">
        <f>SUMIF('Combined B-Piece P&amp;I CF'!$A:$A,GN$6,INDEX('Combined B-Piece P&amp;I CF'!$BN:$CN,0,MATCH($B130,'Combined B-Piece P&amp;I CF'!$BN$7:$CN$7,0)))</f>
        <v>0</v>
      </c>
      <c r="GO130" s="100">
        <f>SUMIF('Combined B-Piece P&amp;I CF'!$A:$A,GO$6,INDEX('Combined B-Piece P&amp;I CF'!$BN:$CN,0,MATCH($B130,'Combined B-Piece P&amp;I CF'!$BN$7:$CN$7,0)))</f>
        <v>0</v>
      </c>
      <c r="GP130" s="100">
        <f>SUMIF('Combined B-Piece P&amp;I CF'!$A:$A,GP$6,INDEX('Combined B-Piece P&amp;I CF'!$BN:$CN,0,MATCH($B130,'Combined B-Piece P&amp;I CF'!$BN$7:$CN$7,0)))</f>
        <v>0</v>
      </c>
      <c r="GQ130" s="100">
        <f>SUMIF('Combined B-Piece P&amp;I CF'!$A:$A,GQ$6,INDEX('Combined B-Piece P&amp;I CF'!$BN:$CN,0,MATCH($B130,'Combined B-Piece P&amp;I CF'!$BN$7:$CN$7,0)))</f>
        <v>0</v>
      </c>
      <c r="GR130" s="100">
        <f>SUMIF('Combined B-Piece P&amp;I CF'!$A:$A,GR$6,INDEX('Combined B-Piece P&amp;I CF'!$BN:$CN,0,MATCH($B130,'Combined B-Piece P&amp;I CF'!$BN$7:$CN$7,0)))</f>
        <v>0</v>
      </c>
      <c r="GS130" s="100">
        <f>SUMIF('Combined B-Piece P&amp;I CF'!$A:$A,GS$6,INDEX('Combined B-Piece P&amp;I CF'!$BN:$CN,0,MATCH($B130,'Combined B-Piece P&amp;I CF'!$BN$7:$CN$7,0)))</f>
        <v>0</v>
      </c>
      <c r="GU130" s="85">
        <f t="shared" si="217"/>
        <v>0</v>
      </c>
      <c r="GV130" s="85">
        <f t="shared" si="217"/>
        <v>0</v>
      </c>
      <c r="GW130" s="85">
        <f t="shared" si="217"/>
        <v>0</v>
      </c>
      <c r="GX130" s="85">
        <f t="shared" si="217"/>
        <v>0</v>
      </c>
      <c r="GY130" s="85">
        <f t="shared" si="217"/>
        <v>0</v>
      </c>
      <c r="GZ130" s="85">
        <f t="shared" si="217"/>
        <v>2194382.94</v>
      </c>
      <c r="HA130" s="85">
        <f t="shared" si="217"/>
        <v>320890.14999999997</v>
      </c>
      <c r="HB130" s="85">
        <f t="shared" si="217"/>
        <v>19161823.800000001</v>
      </c>
      <c r="HC130" s="85">
        <f t="shared" si="217"/>
        <v>11556306.210000001</v>
      </c>
      <c r="HD130" s="85">
        <f t="shared" si="217"/>
        <v>46805420.899999999</v>
      </c>
      <c r="HE130" s="85">
        <f t="shared" si="217"/>
        <v>0</v>
      </c>
      <c r="HF130" s="85">
        <f t="shared" si="217"/>
        <v>0</v>
      </c>
      <c r="HG130" s="85">
        <f t="shared" si="217"/>
        <v>0</v>
      </c>
      <c r="HH130" s="85">
        <f t="shared" si="217"/>
        <v>0</v>
      </c>
      <c r="HI130" s="85">
        <f t="shared" si="217"/>
        <v>0</v>
      </c>
      <c r="HJ130" s="85">
        <f t="shared" si="217"/>
        <v>0</v>
      </c>
      <c r="HK130" s="85">
        <f t="shared" si="215"/>
        <v>80038824</v>
      </c>
    </row>
    <row r="131" spans="1:219" hidden="1" outlineLevel="1" x14ac:dyDescent="0.75">
      <c r="A131" s="112" t="str">
        <f t="shared" si="213"/>
        <v>CD 2017-CD3 B-Piece Hist Cashfl</v>
      </c>
      <c r="B131" s="112" t="str">
        <f t="shared" si="213"/>
        <v>CD 2017-CD3</v>
      </c>
      <c r="C131" s="104"/>
      <c r="D131" s="87"/>
      <c r="E131" s="88"/>
      <c r="F131" s="85"/>
      <c r="G131" s="85"/>
      <c r="H131" s="86"/>
      <c r="I131" s="95"/>
      <c r="K131" s="100">
        <f>SUMIF('Combined B-Piece P&amp;I CF'!$A:$A,K$6,INDEX('Combined B-Piece P&amp;I CF'!$BN:$CN,0,MATCH($B131,'Combined B-Piece P&amp;I CF'!$BN$7:$CN$7,0)))</f>
        <v>0</v>
      </c>
      <c r="L131" s="100">
        <f>SUMIF('Combined B-Piece P&amp;I CF'!$A:$A,L$6,INDEX('Combined B-Piece P&amp;I CF'!$BN:$CN,0,MATCH($B131,'Combined B-Piece P&amp;I CF'!$BN$7:$CN$7,0)))</f>
        <v>0</v>
      </c>
      <c r="M131" s="100">
        <f>SUMIF('Combined B-Piece P&amp;I CF'!$A:$A,M$6,INDEX('Combined B-Piece P&amp;I CF'!$BN:$CN,0,MATCH($B131,'Combined B-Piece P&amp;I CF'!$BN$7:$CN$7,0)))</f>
        <v>0</v>
      </c>
      <c r="N131" s="100">
        <f>SUMIF('Combined B-Piece P&amp;I CF'!$A:$A,N$6,INDEX('Combined B-Piece P&amp;I CF'!$BN:$CN,0,MATCH($B131,'Combined B-Piece P&amp;I CF'!$BN$7:$CN$7,0)))</f>
        <v>0</v>
      </c>
      <c r="O131" s="100">
        <f>SUMIF('Combined B-Piece P&amp;I CF'!$A:$A,O$6,INDEX('Combined B-Piece P&amp;I CF'!$BN:$CN,0,MATCH($B131,'Combined B-Piece P&amp;I CF'!$BN$7:$CN$7,0)))</f>
        <v>0</v>
      </c>
      <c r="P131" s="100">
        <f>SUMIF('Combined B-Piece P&amp;I CF'!$A:$A,P$6,INDEX('Combined B-Piece P&amp;I CF'!$BN:$CN,0,MATCH($B131,'Combined B-Piece P&amp;I CF'!$BN$7:$CN$7,0)))</f>
        <v>0</v>
      </c>
      <c r="Q131" s="100">
        <f>SUMIF('Combined B-Piece P&amp;I CF'!$A:$A,Q$6,INDEX('Combined B-Piece P&amp;I CF'!$BN:$CN,0,MATCH($B131,'Combined B-Piece P&amp;I CF'!$BN$7:$CN$7,0)))</f>
        <v>0</v>
      </c>
      <c r="R131" s="100">
        <f>SUMIF('Combined B-Piece P&amp;I CF'!$A:$A,R$6,INDEX('Combined B-Piece P&amp;I CF'!$BN:$CN,0,MATCH($B131,'Combined B-Piece P&amp;I CF'!$BN$7:$CN$7,0)))</f>
        <v>0</v>
      </c>
      <c r="S131" s="100">
        <f>SUMIF('Combined B-Piece P&amp;I CF'!$A:$A,S$6,INDEX('Combined B-Piece P&amp;I CF'!$BN:$CN,0,MATCH($B131,'Combined B-Piece P&amp;I CF'!$BN$7:$CN$7,0)))</f>
        <v>0</v>
      </c>
      <c r="T131" s="100">
        <f>SUMIF('Combined B-Piece P&amp;I CF'!$A:$A,T$6,INDEX('Combined B-Piece P&amp;I CF'!$BN:$CN,0,MATCH($B131,'Combined B-Piece P&amp;I CF'!$BN$7:$CN$7,0)))</f>
        <v>0</v>
      </c>
      <c r="U131" s="100">
        <f>SUMIF('Combined B-Piece P&amp;I CF'!$A:$A,U$6,INDEX('Combined B-Piece P&amp;I CF'!$BN:$CN,0,MATCH($B131,'Combined B-Piece P&amp;I CF'!$BN$7:$CN$7,0)))</f>
        <v>0</v>
      </c>
      <c r="V131" s="100">
        <f>SUMIF('Combined B-Piece P&amp;I CF'!$A:$A,V$6,INDEX('Combined B-Piece P&amp;I CF'!$BN:$CN,0,MATCH($B131,'Combined B-Piece P&amp;I CF'!$BN$7:$CN$7,0)))</f>
        <v>0</v>
      </c>
      <c r="W131" s="100">
        <f>SUMIF('Combined B-Piece P&amp;I CF'!$A:$A,W$6,INDEX('Combined B-Piece P&amp;I CF'!$BN:$CN,0,MATCH($B131,'Combined B-Piece P&amp;I CF'!$BN$7:$CN$7,0)))</f>
        <v>0</v>
      </c>
      <c r="X131" s="100">
        <f>SUMIF('Combined B-Piece P&amp;I CF'!$A:$A,X$6,INDEX('Combined B-Piece P&amp;I CF'!$BN:$CN,0,MATCH($B131,'Combined B-Piece P&amp;I CF'!$BN$7:$CN$7,0)))</f>
        <v>0</v>
      </c>
      <c r="Y131" s="100">
        <f>SUMIF('Combined B-Piece P&amp;I CF'!$A:$A,Y$6,INDEX('Combined B-Piece P&amp;I CF'!$BN:$CN,0,MATCH($B131,'Combined B-Piece P&amp;I CF'!$BN$7:$CN$7,0)))</f>
        <v>0</v>
      </c>
      <c r="Z131" s="100">
        <f>SUMIF('Combined B-Piece P&amp;I CF'!$A:$A,Z$6,INDEX('Combined B-Piece P&amp;I CF'!$BN:$CN,0,MATCH($B131,'Combined B-Piece P&amp;I CF'!$BN$7:$CN$7,0)))</f>
        <v>0</v>
      </c>
      <c r="AA131" s="100">
        <f>SUMIF('Combined B-Piece P&amp;I CF'!$A:$A,AA$6,INDEX('Combined B-Piece P&amp;I CF'!$BN:$CN,0,MATCH($B131,'Combined B-Piece P&amp;I CF'!$BN$7:$CN$7,0)))</f>
        <v>0</v>
      </c>
      <c r="AB131" s="100">
        <f>SUMIF('Combined B-Piece P&amp;I CF'!$A:$A,AB$6,INDEX('Combined B-Piece P&amp;I CF'!$BN:$CN,0,MATCH($B131,'Combined B-Piece P&amp;I CF'!$BN$7:$CN$7,0)))</f>
        <v>0</v>
      </c>
      <c r="AC131" s="100">
        <f>SUMIF('Combined B-Piece P&amp;I CF'!$A:$A,AC$6,INDEX('Combined B-Piece P&amp;I CF'!$BN:$CN,0,MATCH($B131,'Combined B-Piece P&amp;I CF'!$BN$7:$CN$7,0)))</f>
        <v>0</v>
      </c>
      <c r="AD131" s="100">
        <f>SUMIF('Combined B-Piece P&amp;I CF'!$A:$A,AD$6,INDEX('Combined B-Piece P&amp;I CF'!$BN:$CN,0,MATCH($B131,'Combined B-Piece P&amp;I CF'!$BN$7:$CN$7,0)))</f>
        <v>0</v>
      </c>
      <c r="AE131" s="100">
        <f>SUMIF('Combined B-Piece P&amp;I CF'!$A:$A,AE$6,INDEX('Combined B-Piece P&amp;I CF'!$BN:$CN,0,MATCH($B131,'Combined B-Piece P&amp;I CF'!$BN$7:$CN$7,0)))</f>
        <v>0</v>
      </c>
      <c r="AF131" s="100">
        <f>SUMIF('Combined B-Piece P&amp;I CF'!$A:$A,AF$6,INDEX('Combined B-Piece P&amp;I CF'!$BN:$CN,0,MATCH($B131,'Combined B-Piece P&amp;I CF'!$BN$7:$CN$7,0)))</f>
        <v>0</v>
      </c>
      <c r="AG131" s="100">
        <f>SUMIF('Combined B-Piece P&amp;I CF'!$A:$A,AG$6,INDEX('Combined B-Piece P&amp;I CF'!$BN:$CN,0,MATCH($B131,'Combined B-Piece P&amp;I CF'!$BN$7:$CN$7,0)))</f>
        <v>0</v>
      </c>
      <c r="AH131" s="100">
        <f>SUMIF('Combined B-Piece P&amp;I CF'!$A:$A,AH$6,INDEX('Combined B-Piece P&amp;I CF'!$BN:$CN,0,MATCH($B131,'Combined B-Piece P&amp;I CF'!$BN$7:$CN$7,0)))</f>
        <v>0</v>
      </c>
      <c r="AI131" s="100">
        <f>SUMIF('Combined B-Piece P&amp;I CF'!$A:$A,AI$6,INDEX('Combined B-Piece P&amp;I CF'!$BN:$CN,0,MATCH($B131,'Combined B-Piece P&amp;I CF'!$BN$7:$CN$7,0)))</f>
        <v>0</v>
      </c>
      <c r="AJ131" s="100">
        <f>SUMIF('Combined B-Piece P&amp;I CF'!$A:$A,AJ$6,INDEX('Combined B-Piece P&amp;I CF'!$BN:$CN,0,MATCH($B131,'Combined B-Piece P&amp;I CF'!$BN$7:$CN$7,0)))</f>
        <v>0</v>
      </c>
      <c r="AK131" s="100">
        <f>SUMIF('Combined B-Piece P&amp;I CF'!$A:$A,AK$6,INDEX('Combined B-Piece P&amp;I CF'!$BN:$CN,0,MATCH($B131,'Combined B-Piece P&amp;I CF'!$BN$7:$CN$7,0)))</f>
        <v>0</v>
      </c>
      <c r="AL131" s="100">
        <f>SUMIF('Combined B-Piece P&amp;I CF'!$A:$A,AL$6,INDEX('Combined B-Piece P&amp;I CF'!$BN:$CN,0,MATCH($B131,'Combined B-Piece P&amp;I CF'!$BN$7:$CN$7,0)))</f>
        <v>0</v>
      </c>
      <c r="AM131" s="100">
        <f>SUMIF('Combined B-Piece P&amp;I CF'!$A:$A,AM$6,INDEX('Combined B-Piece P&amp;I CF'!$BN:$CN,0,MATCH($B131,'Combined B-Piece P&amp;I CF'!$BN$7:$CN$7,0)))</f>
        <v>0</v>
      </c>
      <c r="AN131" s="100">
        <f>SUMIF('Combined B-Piece P&amp;I CF'!$A:$A,AN$6,INDEX('Combined B-Piece P&amp;I CF'!$BN:$CN,0,MATCH($B131,'Combined B-Piece P&amp;I CF'!$BN$7:$CN$7,0)))</f>
        <v>0</v>
      </c>
      <c r="AO131" s="100">
        <f>SUMIF('Combined B-Piece P&amp;I CF'!$A:$A,AO$6,INDEX('Combined B-Piece P&amp;I CF'!$BN:$CN,0,MATCH($B131,'Combined B-Piece P&amp;I CF'!$BN$7:$CN$7,0)))</f>
        <v>0</v>
      </c>
      <c r="AP131" s="100">
        <f>SUMIF('Combined B-Piece P&amp;I CF'!$A:$A,AP$6,INDEX('Combined B-Piece P&amp;I CF'!$BN:$CN,0,MATCH($B131,'Combined B-Piece P&amp;I CF'!$BN$7:$CN$7,0)))</f>
        <v>0</v>
      </c>
      <c r="AQ131" s="100">
        <f>SUMIF('Combined B-Piece P&amp;I CF'!$A:$A,AQ$6,INDEX('Combined B-Piece P&amp;I CF'!$BN:$CN,0,MATCH($B131,'Combined B-Piece P&amp;I CF'!$BN$7:$CN$7,0)))</f>
        <v>0</v>
      </c>
      <c r="AR131" s="100">
        <f>SUMIF('Combined B-Piece P&amp;I CF'!$A:$A,AR$6,INDEX('Combined B-Piece P&amp;I CF'!$BN:$CN,0,MATCH($B131,'Combined B-Piece P&amp;I CF'!$BN$7:$CN$7,0)))</f>
        <v>0</v>
      </c>
      <c r="AS131" s="100">
        <f>SUMIF('Combined B-Piece P&amp;I CF'!$A:$A,AS$6,INDEX('Combined B-Piece P&amp;I CF'!$BN:$CN,0,MATCH($B131,'Combined B-Piece P&amp;I CF'!$BN$7:$CN$7,0)))</f>
        <v>0</v>
      </c>
      <c r="AT131" s="100">
        <f>SUMIF('Combined B-Piece P&amp;I CF'!$A:$A,AT$6,INDEX('Combined B-Piece P&amp;I CF'!$BN:$CN,0,MATCH($B131,'Combined B-Piece P&amp;I CF'!$BN$7:$CN$7,0)))</f>
        <v>0</v>
      </c>
      <c r="AU131" s="100">
        <f>SUMIF('Combined B-Piece P&amp;I CF'!$A:$A,AU$6,INDEX('Combined B-Piece P&amp;I CF'!$BN:$CN,0,MATCH($B131,'Combined B-Piece P&amp;I CF'!$BN$7:$CN$7,0)))</f>
        <v>0</v>
      </c>
      <c r="AV131" s="100">
        <f>SUMIF('Combined B-Piece P&amp;I CF'!$A:$A,AV$6,INDEX('Combined B-Piece P&amp;I CF'!$BN:$CN,0,MATCH($B131,'Combined B-Piece P&amp;I CF'!$BN$7:$CN$7,0)))</f>
        <v>0</v>
      </c>
      <c r="AW131" s="100">
        <f>SUMIF('Combined B-Piece P&amp;I CF'!$A:$A,AW$6,INDEX('Combined B-Piece P&amp;I CF'!$BN:$CN,0,MATCH($B131,'Combined B-Piece P&amp;I CF'!$BN$7:$CN$7,0)))</f>
        <v>0</v>
      </c>
      <c r="AX131" s="100">
        <f>SUMIF('Combined B-Piece P&amp;I CF'!$A:$A,AX$6,INDEX('Combined B-Piece P&amp;I CF'!$BN:$CN,0,MATCH($B131,'Combined B-Piece P&amp;I CF'!$BN$7:$CN$7,0)))</f>
        <v>0</v>
      </c>
      <c r="AY131" s="100">
        <f>SUMIF('Combined B-Piece P&amp;I CF'!$A:$A,AY$6,INDEX('Combined B-Piece P&amp;I CF'!$BN:$CN,0,MATCH($B131,'Combined B-Piece P&amp;I CF'!$BN$7:$CN$7,0)))</f>
        <v>0</v>
      </c>
      <c r="AZ131" s="100">
        <f>SUMIF('Combined B-Piece P&amp;I CF'!$A:$A,AZ$6,INDEX('Combined B-Piece P&amp;I CF'!$BN:$CN,0,MATCH($B131,'Combined B-Piece P&amp;I CF'!$BN$7:$CN$7,0)))</f>
        <v>0</v>
      </c>
      <c r="BA131" s="100">
        <f>SUMIF('Combined B-Piece P&amp;I CF'!$A:$A,BA$6,INDEX('Combined B-Piece P&amp;I CF'!$BN:$CN,0,MATCH($B131,'Combined B-Piece P&amp;I CF'!$BN$7:$CN$7,0)))</f>
        <v>0</v>
      </c>
      <c r="BB131" s="100">
        <f>SUMIF('Combined B-Piece P&amp;I CF'!$A:$A,BB$6,INDEX('Combined B-Piece P&amp;I CF'!$BN:$CN,0,MATCH($B131,'Combined B-Piece P&amp;I CF'!$BN$7:$CN$7,0)))</f>
        <v>0</v>
      </c>
      <c r="BC131" s="100">
        <f>SUMIF('Combined B-Piece P&amp;I CF'!$A:$A,BC$6,INDEX('Combined B-Piece P&amp;I CF'!$BN:$CN,0,MATCH($B131,'Combined B-Piece P&amp;I CF'!$BN$7:$CN$7,0)))</f>
        <v>0</v>
      </c>
      <c r="BD131" s="100">
        <f>SUMIF('Combined B-Piece P&amp;I CF'!$A:$A,BD$6,INDEX('Combined B-Piece P&amp;I CF'!$BN:$CN,0,MATCH($B131,'Combined B-Piece P&amp;I CF'!$BN$7:$CN$7,0)))</f>
        <v>0</v>
      </c>
      <c r="BE131" s="100">
        <f>SUMIF('Combined B-Piece P&amp;I CF'!$A:$A,BE$6,INDEX('Combined B-Piece P&amp;I CF'!$BN:$CN,0,MATCH($B131,'Combined B-Piece P&amp;I CF'!$BN$7:$CN$7,0)))</f>
        <v>0</v>
      </c>
      <c r="BF131" s="100">
        <f>SUMIF('Combined B-Piece P&amp;I CF'!$A:$A,BF$6,INDEX('Combined B-Piece P&amp;I CF'!$BN:$CN,0,MATCH($B131,'Combined B-Piece P&amp;I CF'!$BN$7:$CN$7,0)))</f>
        <v>0</v>
      </c>
      <c r="BG131" s="100">
        <f>SUMIF('Combined B-Piece P&amp;I CF'!$A:$A,BG$6,INDEX('Combined B-Piece P&amp;I CF'!$BN:$CN,0,MATCH($B131,'Combined B-Piece P&amp;I CF'!$BN$7:$CN$7,0)))</f>
        <v>0</v>
      </c>
      <c r="BH131" s="100">
        <f>SUMIF('Combined B-Piece P&amp;I CF'!$A:$A,BH$6,INDEX('Combined B-Piece P&amp;I CF'!$BN:$CN,0,MATCH($B131,'Combined B-Piece P&amp;I CF'!$BN$7:$CN$7,0)))</f>
        <v>0</v>
      </c>
      <c r="BI131" s="100">
        <f>SUMIF('Combined B-Piece P&amp;I CF'!$A:$A,BI$6,INDEX('Combined B-Piece P&amp;I CF'!$BN:$CN,0,MATCH($B131,'Combined B-Piece P&amp;I CF'!$BN$7:$CN$7,0)))</f>
        <v>0</v>
      </c>
      <c r="BJ131" s="100">
        <f>SUMIF('Combined B-Piece P&amp;I CF'!$A:$A,BJ$6,INDEX('Combined B-Piece P&amp;I CF'!$BN:$CN,0,MATCH($B131,'Combined B-Piece P&amp;I CF'!$BN$7:$CN$7,0)))</f>
        <v>0</v>
      </c>
      <c r="BK131" s="100">
        <f>SUMIF('Combined B-Piece P&amp;I CF'!$A:$A,BK$6,INDEX('Combined B-Piece P&amp;I CF'!$BN:$CN,0,MATCH($B131,'Combined B-Piece P&amp;I CF'!$BN$7:$CN$7,0)))</f>
        <v>0</v>
      </c>
      <c r="BL131" s="100">
        <f>SUMIF('Combined B-Piece P&amp;I CF'!$A:$A,BL$6,INDEX('Combined B-Piece P&amp;I CF'!$BN:$CN,0,MATCH($B131,'Combined B-Piece P&amp;I CF'!$BN$7:$CN$7,0)))</f>
        <v>0</v>
      </c>
      <c r="BM131" s="100">
        <f>SUMIF('Combined B-Piece P&amp;I CF'!$A:$A,BM$6,INDEX('Combined B-Piece P&amp;I CF'!$BN:$CN,0,MATCH($B131,'Combined B-Piece P&amp;I CF'!$BN$7:$CN$7,0)))</f>
        <v>0</v>
      </c>
      <c r="BN131" s="100">
        <f>SUMIF('Combined B-Piece P&amp;I CF'!$A:$A,BN$6,INDEX('Combined B-Piece P&amp;I CF'!$BN:$CN,0,MATCH($B131,'Combined B-Piece P&amp;I CF'!$BN$7:$CN$7,0)))</f>
        <v>0</v>
      </c>
      <c r="BO131" s="100">
        <f>SUMIF('Combined B-Piece P&amp;I CF'!$A:$A,BO$6,INDEX('Combined B-Piece P&amp;I CF'!$BN:$CN,0,MATCH($B131,'Combined B-Piece P&amp;I CF'!$BN$7:$CN$7,0)))</f>
        <v>0</v>
      </c>
      <c r="BP131" s="100">
        <f>SUMIF('Combined B-Piece P&amp;I CF'!$A:$A,BP$6,INDEX('Combined B-Piece P&amp;I CF'!$BN:$CN,0,MATCH($B131,'Combined B-Piece P&amp;I CF'!$BN$7:$CN$7,0)))</f>
        <v>0</v>
      </c>
      <c r="BQ131" s="100">
        <f>SUMIF('Combined B-Piece P&amp;I CF'!$A:$A,BQ$6,INDEX('Combined B-Piece P&amp;I CF'!$BN:$CN,0,MATCH($B131,'Combined B-Piece P&amp;I CF'!$BN$7:$CN$7,0)))</f>
        <v>0</v>
      </c>
      <c r="BR131" s="100">
        <f>SUMIF('Combined B-Piece P&amp;I CF'!$A:$A,BR$6,INDEX('Combined B-Piece P&amp;I CF'!$BN:$CN,0,MATCH($B131,'Combined B-Piece P&amp;I CF'!$BN$7:$CN$7,0)))</f>
        <v>0</v>
      </c>
      <c r="BS131" s="100">
        <f>SUMIF('Combined B-Piece P&amp;I CF'!$A:$A,BS$6,INDEX('Combined B-Piece P&amp;I CF'!$BN:$CN,0,MATCH($B131,'Combined B-Piece P&amp;I CF'!$BN$7:$CN$7,0)))</f>
        <v>0</v>
      </c>
      <c r="BT131" s="100">
        <f>SUMIF('Combined B-Piece P&amp;I CF'!$A:$A,BT$6,INDEX('Combined B-Piece P&amp;I CF'!$BN:$CN,0,MATCH($B131,'Combined B-Piece P&amp;I CF'!$BN$7:$CN$7,0)))</f>
        <v>0</v>
      </c>
      <c r="BU131" s="100">
        <f>SUMIF('Combined B-Piece P&amp;I CF'!$A:$A,BU$6,INDEX('Combined B-Piece P&amp;I CF'!$BN:$CN,0,MATCH($B131,'Combined B-Piece P&amp;I CF'!$BN$7:$CN$7,0)))</f>
        <v>0</v>
      </c>
      <c r="BV131" s="100">
        <f>SUMIF('Combined B-Piece P&amp;I CF'!$A:$A,BV$6,INDEX('Combined B-Piece P&amp;I CF'!$BN:$CN,0,MATCH($B131,'Combined B-Piece P&amp;I CF'!$BN$7:$CN$7,0)))</f>
        <v>0</v>
      </c>
      <c r="BW131" s="100">
        <f>SUMIF('Combined B-Piece P&amp;I CF'!$A:$A,BW$6,INDEX('Combined B-Piece P&amp;I CF'!$BN:$CN,0,MATCH($B131,'Combined B-Piece P&amp;I CF'!$BN$7:$CN$7,0)))</f>
        <v>0</v>
      </c>
      <c r="BX131" s="100">
        <f>SUMIF('Combined B-Piece P&amp;I CF'!$A:$A,BX$6,INDEX('Combined B-Piece P&amp;I CF'!$BN:$CN,0,MATCH($B131,'Combined B-Piece P&amp;I CF'!$BN$7:$CN$7,0)))</f>
        <v>0</v>
      </c>
      <c r="BY131" s="100">
        <f>SUMIF('Combined B-Piece P&amp;I CF'!$A:$A,BY$6,INDEX('Combined B-Piece P&amp;I CF'!$BN:$CN,0,MATCH($B131,'Combined B-Piece P&amp;I CF'!$BN$7:$CN$7,0)))</f>
        <v>0</v>
      </c>
      <c r="BZ131" s="100">
        <f>SUMIF('Combined B-Piece P&amp;I CF'!$A:$A,BZ$6,INDEX('Combined B-Piece P&amp;I CF'!$BN:$CN,0,MATCH($B131,'Combined B-Piece P&amp;I CF'!$BN$7:$CN$7,0)))</f>
        <v>0</v>
      </c>
      <c r="CA131" s="100">
        <f>SUMIF('Combined B-Piece P&amp;I CF'!$A:$A,CA$6,INDEX('Combined B-Piece P&amp;I CF'!$BN:$CN,0,MATCH($B131,'Combined B-Piece P&amp;I CF'!$BN$7:$CN$7,0)))</f>
        <v>0</v>
      </c>
      <c r="CB131" s="100">
        <f>SUMIF('Combined B-Piece P&amp;I CF'!$A:$A,CB$6,INDEX('Combined B-Piece P&amp;I CF'!$BN:$CN,0,MATCH($B131,'Combined B-Piece P&amp;I CF'!$BN$7:$CN$7,0)))</f>
        <v>0</v>
      </c>
      <c r="CC131" s="100">
        <f>SUMIF('Combined B-Piece P&amp;I CF'!$A:$A,CC$6,INDEX('Combined B-Piece P&amp;I CF'!$BN:$CN,0,MATCH($B131,'Combined B-Piece P&amp;I CF'!$BN$7:$CN$7,0)))</f>
        <v>0</v>
      </c>
      <c r="CD131" s="100">
        <f>SUMIF('Combined B-Piece P&amp;I CF'!$A:$A,CD$6,INDEX('Combined B-Piece P&amp;I CF'!$BN:$CN,0,MATCH($B131,'Combined B-Piece P&amp;I CF'!$BN$7:$CN$7,0)))</f>
        <v>0</v>
      </c>
      <c r="CE131" s="100">
        <f>SUMIF('Combined B-Piece P&amp;I CF'!$A:$A,CE$6,INDEX('Combined B-Piece P&amp;I CF'!$BN:$CN,0,MATCH($B131,'Combined B-Piece P&amp;I CF'!$BN$7:$CN$7,0)))</f>
        <v>0</v>
      </c>
      <c r="CF131" s="100">
        <f>SUMIF('Combined B-Piece P&amp;I CF'!$A:$A,CF$6,INDEX('Combined B-Piece P&amp;I CF'!$BN:$CN,0,MATCH($B131,'Combined B-Piece P&amp;I CF'!$BN$7:$CN$7,0)))</f>
        <v>0</v>
      </c>
      <c r="CG131" s="100">
        <f>SUMIF('Combined B-Piece P&amp;I CF'!$A:$A,CG$6,INDEX('Combined B-Piece P&amp;I CF'!$BN:$CN,0,MATCH($B131,'Combined B-Piece P&amp;I CF'!$BN$7:$CN$7,0)))</f>
        <v>0</v>
      </c>
      <c r="CH131" s="100">
        <f>SUMIF('Combined B-Piece P&amp;I CF'!$A:$A,CH$6,INDEX('Combined B-Piece P&amp;I CF'!$BN:$CN,0,MATCH($B131,'Combined B-Piece P&amp;I CF'!$BN$7:$CN$7,0)))</f>
        <v>0</v>
      </c>
      <c r="CI131" s="100">
        <f>SUMIF('Combined B-Piece P&amp;I CF'!$A:$A,CI$6,INDEX('Combined B-Piece P&amp;I CF'!$BN:$CN,0,MATCH($B131,'Combined B-Piece P&amp;I CF'!$BN$7:$CN$7,0)))</f>
        <v>0</v>
      </c>
      <c r="CJ131" s="100">
        <f>SUMIF('Combined B-Piece P&amp;I CF'!$A:$A,CJ$6,INDEX('Combined B-Piece P&amp;I CF'!$BN:$CN,0,MATCH($B131,'Combined B-Piece P&amp;I CF'!$BN$7:$CN$7,0)))</f>
        <v>0</v>
      </c>
      <c r="CK131" s="100">
        <f>SUMIF('Combined B-Piece P&amp;I CF'!$A:$A,CK$6,INDEX('Combined B-Piece P&amp;I CF'!$BN:$CN,0,MATCH($B131,'Combined B-Piece P&amp;I CF'!$BN$7:$CN$7,0)))</f>
        <v>0</v>
      </c>
      <c r="CL131" s="100">
        <f>SUMIF('Combined B-Piece P&amp;I CF'!$A:$A,CL$6,INDEX('Combined B-Piece P&amp;I CF'!$BN:$CN,0,MATCH($B131,'Combined B-Piece P&amp;I CF'!$BN$7:$CN$7,0)))</f>
        <v>0</v>
      </c>
      <c r="CM131" s="100">
        <f>SUMIF('Combined B-Piece P&amp;I CF'!$A:$A,CM$6,INDEX('Combined B-Piece P&amp;I CF'!$BN:$CN,0,MATCH($B131,'Combined B-Piece P&amp;I CF'!$BN$7:$CN$7,0)))</f>
        <v>0</v>
      </c>
      <c r="CN131" s="100">
        <f>SUMIF('Combined B-Piece P&amp;I CF'!$A:$A,CN$6,INDEX('Combined B-Piece P&amp;I CF'!$BN:$CN,0,MATCH($B131,'Combined B-Piece P&amp;I CF'!$BN$7:$CN$7,0)))</f>
        <v>0</v>
      </c>
      <c r="CO131" s="100">
        <f>SUMIF('Combined B-Piece P&amp;I CF'!$A:$A,CO$6,INDEX('Combined B-Piece P&amp;I CF'!$BN:$CN,0,MATCH($B131,'Combined B-Piece P&amp;I CF'!$BN$7:$CN$7,0)))</f>
        <v>0</v>
      </c>
      <c r="CP131" s="100">
        <f>SUMIF('Combined B-Piece P&amp;I CF'!$A:$A,CP$6,INDEX('Combined B-Piece P&amp;I CF'!$BN:$CN,0,MATCH($B131,'Combined B-Piece P&amp;I CF'!$BN$7:$CN$7,0)))</f>
        <v>0</v>
      </c>
      <c r="CQ131" s="100">
        <f>SUMIF('Combined B-Piece P&amp;I CF'!$A:$A,CQ$6,INDEX('Combined B-Piece P&amp;I CF'!$BN:$CN,0,MATCH($B131,'Combined B-Piece P&amp;I CF'!$BN$7:$CN$7,0)))</f>
        <v>0</v>
      </c>
      <c r="CR131" s="100">
        <f>SUMIF('Combined B-Piece P&amp;I CF'!$A:$A,CR$6,INDEX('Combined B-Piece P&amp;I CF'!$BN:$CN,0,MATCH($B131,'Combined B-Piece P&amp;I CF'!$BN$7:$CN$7,0)))</f>
        <v>0</v>
      </c>
      <c r="CS131" s="100">
        <f>SUMIF('Combined B-Piece P&amp;I CF'!$A:$A,CS$6,INDEX('Combined B-Piece P&amp;I CF'!$BN:$CN,0,MATCH($B131,'Combined B-Piece P&amp;I CF'!$BN$7:$CN$7,0)))</f>
        <v>0</v>
      </c>
      <c r="CT131" s="100">
        <f>SUMIF('Combined B-Piece P&amp;I CF'!$A:$A,CT$6,INDEX('Combined B-Piece P&amp;I CF'!$BN:$CN,0,MATCH($B131,'Combined B-Piece P&amp;I CF'!$BN$7:$CN$7,0)))</f>
        <v>0</v>
      </c>
      <c r="CU131" s="100">
        <f>SUMIF('Combined B-Piece P&amp;I CF'!$A:$A,CU$6,INDEX('Combined B-Piece P&amp;I CF'!$BN:$CN,0,MATCH($B131,'Combined B-Piece P&amp;I CF'!$BN$7:$CN$7,0)))</f>
        <v>0</v>
      </c>
      <c r="CV131" s="100">
        <f>SUMIF('Combined B-Piece P&amp;I CF'!$A:$A,CV$6,INDEX('Combined B-Piece P&amp;I CF'!$BN:$CN,0,MATCH($B131,'Combined B-Piece P&amp;I CF'!$BN$7:$CN$7,0)))</f>
        <v>0</v>
      </c>
      <c r="CW131" s="100">
        <f>SUMIF('Combined B-Piece P&amp;I CF'!$A:$A,CW$6,INDEX('Combined B-Piece P&amp;I CF'!$BN:$CN,0,MATCH($B131,'Combined B-Piece P&amp;I CF'!$BN$7:$CN$7,0)))</f>
        <v>0</v>
      </c>
      <c r="CX131" s="100">
        <f>SUMIF('Combined B-Piece P&amp;I CF'!$A:$A,CX$6,INDEX('Combined B-Piece P&amp;I CF'!$BN:$CN,0,MATCH($B131,'Combined B-Piece P&amp;I CF'!$BN$7:$CN$7,0)))</f>
        <v>0</v>
      </c>
      <c r="CY131" s="100">
        <f>SUMIF('Combined B-Piece P&amp;I CF'!$A:$A,CY$6,INDEX('Combined B-Piece P&amp;I CF'!$BN:$CN,0,MATCH($B131,'Combined B-Piece P&amp;I CF'!$BN$7:$CN$7,0)))</f>
        <v>0</v>
      </c>
      <c r="CZ131" s="100">
        <f>SUMIF('Combined B-Piece P&amp;I CF'!$A:$A,CZ$6,INDEX('Combined B-Piece P&amp;I CF'!$BN:$CN,0,MATCH($B131,'Combined B-Piece P&amp;I CF'!$BN$7:$CN$7,0)))</f>
        <v>0</v>
      </c>
      <c r="DA131" s="100">
        <f>SUMIF('Combined B-Piece P&amp;I CF'!$A:$A,DA$6,INDEX('Combined B-Piece P&amp;I CF'!$BN:$CN,0,MATCH($B131,'Combined B-Piece P&amp;I CF'!$BN$7:$CN$7,0)))</f>
        <v>0</v>
      </c>
      <c r="DB131" s="100">
        <f>SUMIF('Combined B-Piece P&amp;I CF'!$A:$A,DB$6,INDEX('Combined B-Piece P&amp;I CF'!$BN:$CN,0,MATCH($B131,'Combined B-Piece P&amp;I CF'!$BN$7:$CN$7,0)))</f>
        <v>0</v>
      </c>
      <c r="DC131" s="100">
        <f>SUMIF('Combined B-Piece P&amp;I CF'!$A:$A,DC$6,INDEX('Combined B-Piece P&amp;I CF'!$BN:$CN,0,MATCH($B131,'Combined B-Piece P&amp;I CF'!$BN$7:$CN$7,0)))</f>
        <v>0</v>
      </c>
      <c r="DD131" s="100">
        <f>SUMIF('Combined B-Piece P&amp;I CF'!$A:$A,DD$6,INDEX('Combined B-Piece P&amp;I CF'!$BN:$CN,0,MATCH($B131,'Combined B-Piece P&amp;I CF'!$BN$7:$CN$7,0)))</f>
        <v>0</v>
      </c>
      <c r="DE131" s="100">
        <f>SUMIF('Combined B-Piece P&amp;I CF'!$A:$A,DE$6,INDEX('Combined B-Piece P&amp;I CF'!$BN:$CN,0,MATCH($B131,'Combined B-Piece P&amp;I CF'!$BN$7:$CN$7,0)))</f>
        <v>0</v>
      </c>
      <c r="DF131" s="100">
        <f>SUMIF('Combined B-Piece P&amp;I CF'!$A:$A,DF$6,INDEX('Combined B-Piece P&amp;I CF'!$BN:$CN,0,MATCH($B131,'Combined B-Piece P&amp;I CF'!$BN$7:$CN$7,0)))</f>
        <v>0</v>
      </c>
      <c r="DG131" s="100">
        <f>SUMIF('Combined B-Piece P&amp;I CF'!$A:$A,DG$6,INDEX('Combined B-Piece P&amp;I CF'!$BN:$CN,0,MATCH($B131,'Combined B-Piece P&amp;I CF'!$BN$7:$CN$7,0)))</f>
        <v>0</v>
      </c>
      <c r="DH131" s="100">
        <f>SUMIF('Combined B-Piece P&amp;I CF'!$A:$A,DH$6,INDEX('Combined B-Piece P&amp;I CF'!$BN:$CN,0,MATCH($B131,'Combined B-Piece P&amp;I CF'!$BN$7:$CN$7,0)))</f>
        <v>0</v>
      </c>
      <c r="DI131" s="100">
        <f>SUMIF('Combined B-Piece P&amp;I CF'!$A:$A,DI$6,INDEX('Combined B-Piece P&amp;I CF'!$BN:$CN,0,MATCH($B131,'Combined B-Piece P&amp;I CF'!$BN$7:$CN$7,0)))</f>
        <v>0</v>
      </c>
      <c r="DJ131" s="100">
        <f>SUMIF('Combined B-Piece P&amp;I CF'!$A:$A,DJ$6,INDEX('Combined B-Piece P&amp;I CF'!$BN:$CN,0,MATCH($B131,'Combined B-Piece P&amp;I CF'!$BN$7:$CN$7,0)))</f>
        <v>98973501.170000002</v>
      </c>
      <c r="DK131" s="100">
        <f>SUMIF('Combined B-Piece P&amp;I CF'!$A:$A,DK$6,INDEX('Combined B-Piece P&amp;I CF'!$BN:$CN,0,MATCH($B131,'Combined B-Piece P&amp;I CF'!$BN$7:$CN$7,0)))</f>
        <v>939854.74</v>
      </c>
      <c r="DL131" s="100">
        <f>SUMIF('Combined B-Piece P&amp;I CF'!$A:$A,DL$6,INDEX('Combined B-Piece P&amp;I CF'!$BN:$CN,0,MATCH($B131,'Combined B-Piece P&amp;I CF'!$BN$7:$CN$7,0)))</f>
        <v>10779603.09</v>
      </c>
      <c r="DM131" s="100">
        <f>SUMIF('Combined B-Piece P&amp;I CF'!$A:$A,DM$6,INDEX('Combined B-Piece P&amp;I CF'!$BN:$CN,0,MATCH($B131,'Combined B-Piece P&amp;I CF'!$BN$7:$CN$7,0)))</f>
        <v>0</v>
      </c>
      <c r="DN131" s="100">
        <f>SUMIF('Combined B-Piece P&amp;I CF'!$A:$A,DN$6,INDEX('Combined B-Piece P&amp;I CF'!$BN:$CN,0,MATCH($B131,'Combined B-Piece P&amp;I CF'!$BN$7:$CN$7,0)))</f>
        <v>0</v>
      </c>
      <c r="DO131" s="100">
        <f>SUMIF('Combined B-Piece P&amp;I CF'!$A:$A,DO$6,INDEX('Combined B-Piece P&amp;I CF'!$BN:$CN,0,MATCH($B131,'Combined B-Piece P&amp;I CF'!$BN$7:$CN$7,0)))</f>
        <v>0</v>
      </c>
      <c r="DP131" s="100">
        <f>SUMIF('Combined B-Piece P&amp;I CF'!$A:$A,DP$6,INDEX('Combined B-Piece P&amp;I CF'!$BN:$CN,0,MATCH($B131,'Combined B-Piece P&amp;I CF'!$BN$7:$CN$7,0)))</f>
        <v>0</v>
      </c>
      <c r="DQ131" s="100">
        <f>SUMIF('Combined B-Piece P&amp;I CF'!$A:$A,DQ$6,INDEX('Combined B-Piece P&amp;I CF'!$BN:$CN,0,MATCH($B131,'Combined B-Piece P&amp;I CF'!$BN$7:$CN$7,0)))</f>
        <v>0</v>
      </c>
      <c r="DR131" s="100">
        <f>SUMIF('Combined B-Piece P&amp;I CF'!$A:$A,DR$6,INDEX('Combined B-Piece P&amp;I CF'!$BN:$CN,0,MATCH($B131,'Combined B-Piece P&amp;I CF'!$BN$7:$CN$7,0)))</f>
        <v>0</v>
      </c>
      <c r="DS131" s="100">
        <f>SUMIF('Combined B-Piece P&amp;I CF'!$A:$A,DS$6,INDEX('Combined B-Piece P&amp;I CF'!$BN:$CN,0,MATCH($B131,'Combined B-Piece P&amp;I CF'!$BN$7:$CN$7,0)))</f>
        <v>0</v>
      </c>
      <c r="DT131" s="100">
        <f>SUMIF('Combined B-Piece P&amp;I CF'!$A:$A,DT$6,INDEX('Combined B-Piece P&amp;I CF'!$BN:$CN,0,MATCH($B131,'Combined B-Piece P&amp;I CF'!$BN$7:$CN$7,0)))</f>
        <v>0</v>
      </c>
      <c r="DU131" s="100">
        <f>SUMIF('Combined B-Piece P&amp;I CF'!$A:$A,DU$6,INDEX('Combined B-Piece P&amp;I CF'!$BN:$CN,0,MATCH($B131,'Combined B-Piece P&amp;I CF'!$BN$7:$CN$7,0)))</f>
        <v>0</v>
      </c>
      <c r="DV131" s="100">
        <f>SUMIF('Combined B-Piece P&amp;I CF'!$A:$A,DV$6,INDEX('Combined B-Piece P&amp;I CF'!$BN:$CN,0,MATCH($B131,'Combined B-Piece P&amp;I CF'!$BN$7:$CN$7,0)))</f>
        <v>0</v>
      </c>
      <c r="DW131" s="100">
        <f>SUMIF('Combined B-Piece P&amp;I CF'!$A:$A,DW$6,INDEX('Combined B-Piece P&amp;I CF'!$BN:$CN,0,MATCH($B131,'Combined B-Piece P&amp;I CF'!$BN$7:$CN$7,0)))</f>
        <v>0</v>
      </c>
      <c r="DX131" s="100">
        <f>SUMIF('Combined B-Piece P&amp;I CF'!$A:$A,DX$6,INDEX('Combined B-Piece P&amp;I CF'!$BN:$CN,0,MATCH($B131,'Combined B-Piece P&amp;I CF'!$BN$7:$CN$7,0)))</f>
        <v>0</v>
      </c>
      <c r="DY131" s="100">
        <f>SUMIF('Combined B-Piece P&amp;I CF'!$A:$A,DY$6,INDEX('Combined B-Piece P&amp;I CF'!$BN:$CN,0,MATCH($B131,'Combined B-Piece P&amp;I CF'!$BN$7:$CN$7,0)))</f>
        <v>0</v>
      </c>
      <c r="DZ131" s="100">
        <f>SUMIF('Combined B-Piece P&amp;I CF'!$A:$A,DZ$6,INDEX('Combined B-Piece P&amp;I CF'!$BN:$CN,0,MATCH($B131,'Combined B-Piece P&amp;I CF'!$BN$7:$CN$7,0)))</f>
        <v>0</v>
      </c>
      <c r="EA131" s="100">
        <f>SUMIF('Combined B-Piece P&amp;I CF'!$A:$A,EA$6,INDEX('Combined B-Piece P&amp;I CF'!$BN:$CN,0,MATCH($B131,'Combined B-Piece P&amp;I CF'!$BN$7:$CN$7,0)))</f>
        <v>0</v>
      </c>
      <c r="EB131" s="100">
        <f>SUMIF('Combined B-Piece P&amp;I CF'!$A:$A,EB$6,INDEX('Combined B-Piece P&amp;I CF'!$BN:$CN,0,MATCH($B131,'Combined B-Piece P&amp;I CF'!$BN$7:$CN$7,0)))</f>
        <v>0</v>
      </c>
      <c r="EC131" s="100">
        <f>SUMIF('Combined B-Piece P&amp;I CF'!$A:$A,EC$6,INDEX('Combined B-Piece P&amp;I CF'!$BN:$CN,0,MATCH($B131,'Combined B-Piece P&amp;I CF'!$BN$7:$CN$7,0)))</f>
        <v>0</v>
      </c>
      <c r="ED131" s="100">
        <f>SUMIF('Combined B-Piece P&amp;I CF'!$A:$A,ED$6,INDEX('Combined B-Piece P&amp;I CF'!$BN:$CN,0,MATCH($B131,'Combined B-Piece P&amp;I CF'!$BN$7:$CN$7,0)))</f>
        <v>0</v>
      </c>
      <c r="EE131" s="100">
        <f>SUMIF('Combined B-Piece P&amp;I CF'!$A:$A,EE$6,INDEX('Combined B-Piece P&amp;I CF'!$BN:$CN,0,MATCH($B131,'Combined B-Piece P&amp;I CF'!$BN$7:$CN$7,0)))</f>
        <v>0</v>
      </c>
      <c r="EF131" s="100">
        <f>SUMIF('Combined B-Piece P&amp;I CF'!$A:$A,EF$6,INDEX('Combined B-Piece P&amp;I CF'!$BN:$CN,0,MATCH($B131,'Combined B-Piece P&amp;I CF'!$BN$7:$CN$7,0)))</f>
        <v>0</v>
      </c>
      <c r="EG131" s="100">
        <f>SUMIF('Combined B-Piece P&amp;I CF'!$A:$A,EG$6,INDEX('Combined B-Piece P&amp;I CF'!$BN:$CN,0,MATCH($B131,'Combined B-Piece P&amp;I CF'!$BN$7:$CN$7,0)))</f>
        <v>0</v>
      </c>
      <c r="EH131" s="100">
        <f>SUMIF('Combined B-Piece P&amp;I CF'!$A:$A,EH$6,INDEX('Combined B-Piece P&amp;I CF'!$BN:$CN,0,MATCH($B131,'Combined B-Piece P&amp;I CF'!$BN$7:$CN$7,0)))</f>
        <v>0</v>
      </c>
      <c r="EI131" s="100">
        <f>SUMIF('Combined B-Piece P&amp;I CF'!$A:$A,EI$6,INDEX('Combined B-Piece P&amp;I CF'!$BN:$CN,0,MATCH($B131,'Combined B-Piece P&amp;I CF'!$BN$7:$CN$7,0)))</f>
        <v>0</v>
      </c>
      <c r="EJ131" s="100">
        <f>SUMIF('Combined B-Piece P&amp;I CF'!$A:$A,EJ$6,INDEX('Combined B-Piece P&amp;I CF'!$BN:$CN,0,MATCH($B131,'Combined B-Piece P&amp;I CF'!$BN$7:$CN$7,0)))</f>
        <v>0</v>
      </c>
      <c r="EK131" s="100">
        <f>SUMIF('Combined B-Piece P&amp;I CF'!$A:$A,EK$6,INDEX('Combined B-Piece P&amp;I CF'!$BN:$CN,0,MATCH($B131,'Combined B-Piece P&amp;I CF'!$BN$7:$CN$7,0)))</f>
        <v>0</v>
      </c>
      <c r="EL131" s="100">
        <f>SUMIF('Combined B-Piece P&amp;I CF'!$A:$A,EL$6,INDEX('Combined B-Piece P&amp;I CF'!$BN:$CN,0,MATCH($B131,'Combined B-Piece P&amp;I CF'!$BN$7:$CN$7,0)))</f>
        <v>0</v>
      </c>
      <c r="EM131" s="100">
        <f>SUMIF('Combined B-Piece P&amp;I CF'!$A:$A,EM$6,INDEX('Combined B-Piece P&amp;I CF'!$BN:$CN,0,MATCH($B131,'Combined B-Piece P&amp;I CF'!$BN$7:$CN$7,0)))</f>
        <v>0</v>
      </c>
      <c r="EN131" s="100">
        <f>SUMIF('Combined B-Piece P&amp;I CF'!$A:$A,EN$6,INDEX('Combined B-Piece P&amp;I CF'!$BN:$CN,0,MATCH($B131,'Combined B-Piece P&amp;I CF'!$BN$7:$CN$7,0)))</f>
        <v>0</v>
      </c>
      <c r="EO131" s="100">
        <f>SUMIF('Combined B-Piece P&amp;I CF'!$A:$A,EO$6,INDEX('Combined B-Piece P&amp;I CF'!$BN:$CN,0,MATCH($B131,'Combined B-Piece P&amp;I CF'!$BN$7:$CN$7,0)))</f>
        <v>0</v>
      </c>
      <c r="EP131" s="100">
        <f>SUMIF('Combined B-Piece P&amp;I CF'!$A:$A,EP$6,INDEX('Combined B-Piece P&amp;I CF'!$BN:$CN,0,MATCH($B131,'Combined B-Piece P&amp;I CF'!$BN$7:$CN$7,0)))</f>
        <v>0</v>
      </c>
      <c r="EQ131" s="100">
        <f>SUMIF('Combined B-Piece P&amp;I CF'!$A:$A,EQ$6,INDEX('Combined B-Piece P&amp;I CF'!$BN:$CN,0,MATCH($B131,'Combined B-Piece P&amp;I CF'!$BN$7:$CN$7,0)))</f>
        <v>0</v>
      </c>
      <c r="ER131" s="100">
        <f>SUMIF('Combined B-Piece P&amp;I CF'!$A:$A,ER$6,INDEX('Combined B-Piece P&amp;I CF'!$BN:$CN,0,MATCH($B131,'Combined B-Piece P&amp;I CF'!$BN$7:$CN$7,0)))</f>
        <v>0</v>
      </c>
      <c r="ES131" s="100">
        <f>SUMIF('Combined B-Piece P&amp;I CF'!$A:$A,ES$6,INDEX('Combined B-Piece P&amp;I CF'!$BN:$CN,0,MATCH($B131,'Combined B-Piece P&amp;I CF'!$BN$7:$CN$7,0)))</f>
        <v>0</v>
      </c>
      <c r="ET131" s="100">
        <f>SUMIF('Combined B-Piece P&amp;I CF'!$A:$A,ET$6,INDEX('Combined B-Piece P&amp;I CF'!$BN:$CN,0,MATCH($B131,'Combined B-Piece P&amp;I CF'!$BN$7:$CN$7,0)))</f>
        <v>0</v>
      </c>
      <c r="EU131" s="100">
        <f>SUMIF('Combined B-Piece P&amp;I CF'!$A:$A,EU$6,INDEX('Combined B-Piece P&amp;I CF'!$BN:$CN,0,MATCH($B131,'Combined B-Piece P&amp;I CF'!$BN$7:$CN$7,0)))</f>
        <v>0</v>
      </c>
      <c r="EV131" s="100">
        <f>SUMIF('Combined B-Piece P&amp;I CF'!$A:$A,EV$6,INDEX('Combined B-Piece P&amp;I CF'!$BN:$CN,0,MATCH($B131,'Combined B-Piece P&amp;I CF'!$BN$7:$CN$7,0)))</f>
        <v>0</v>
      </c>
      <c r="EW131" s="100">
        <f>SUMIF('Combined B-Piece P&amp;I CF'!$A:$A,EW$6,INDEX('Combined B-Piece P&amp;I CF'!$BN:$CN,0,MATCH($B131,'Combined B-Piece P&amp;I CF'!$BN$7:$CN$7,0)))</f>
        <v>0</v>
      </c>
      <c r="EX131" s="100">
        <f>SUMIF('Combined B-Piece P&amp;I CF'!$A:$A,EX$6,INDEX('Combined B-Piece P&amp;I CF'!$BN:$CN,0,MATCH($B131,'Combined B-Piece P&amp;I CF'!$BN$7:$CN$7,0)))</f>
        <v>0</v>
      </c>
      <c r="EY131" s="100">
        <f>SUMIF('Combined B-Piece P&amp;I CF'!$A:$A,EY$6,INDEX('Combined B-Piece P&amp;I CF'!$BN:$CN,0,MATCH($B131,'Combined B-Piece P&amp;I CF'!$BN$7:$CN$7,0)))</f>
        <v>0</v>
      </c>
      <c r="EZ131" s="100">
        <f>SUMIF('Combined B-Piece P&amp;I CF'!$A:$A,EZ$6,INDEX('Combined B-Piece P&amp;I CF'!$BN:$CN,0,MATCH($B131,'Combined B-Piece P&amp;I CF'!$BN$7:$CN$7,0)))</f>
        <v>0</v>
      </c>
      <c r="FA131" s="100">
        <f>SUMIF('Combined B-Piece P&amp;I CF'!$A:$A,FA$6,INDEX('Combined B-Piece P&amp;I CF'!$BN:$CN,0,MATCH($B131,'Combined B-Piece P&amp;I CF'!$BN$7:$CN$7,0)))</f>
        <v>0</v>
      </c>
      <c r="FB131" s="100">
        <f>SUMIF('Combined B-Piece P&amp;I CF'!$A:$A,FB$6,INDEX('Combined B-Piece P&amp;I CF'!$BN:$CN,0,MATCH($B131,'Combined B-Piece P&amp;I CF'!$BN$7:$CN$7,0)))</f>
        <v>0</v>
      </c>
      <c r="FC131" s="100">
        <f>SUMIF('Combined B-Piece P&amp;I CF'!$A:$A,FC$6,INDEX('Combined B-Piece P&amp;I CF'!$BN:$CN,0,MATCH($B131,'Combined B-Piece P&amp;I CF'!$BN$7:$CN$7,0)))</f>
        <v>0</v>
      </c>
      <c r="FD131" s="100">
        <f>SUMIF('Combined B-Piece P&amp;I CF'!$A:$A,FD$6,INDEX('Combined B-Piece P&amp;I CF'!$BN:$CN,0,MATCH($B131,'Combined B-Piece P&amp;I CF'!$BN$7:$CN$7,0)))</f>
        <v>0</v>
      </c>
      <c r="FE131" s="100">
        <f>SUMIF('Combined B-Piece P&amp;I CF'!$A:$A,FE$6,INDEX('Combined B-Piece P&amp;I CF'!$BN:$CN,0,MATCH($B131,'Combined B-Piece P&amp;I CF'!$BN$7:$CN$7,0)))</f>
        <v>0</v>
      </c>
      <c r="FF131" s="100">
        <f>SUMIF('Combined B-Piece P&amp;I CF'!$A:$A,FF$6,INDEX('Combined B-Piece P&amp;I CF'!$BN:$CN,0,MATCH($B131,'Combined B-Piece P&amp;I CF'!$BN$7:$CN$7,0)))</f>
        <v>0</v>
      </c>
      <c r="FG131" s="100">
        <f>SUMIF('Combined B-Piece P&amp;I CF'!$A:$A,FG$6,INDEX('Combined B-Piece P&amp;I CF'!$BN:$CN,0,MATCH($B131,'Combined B-Piece P&amp;I CF'!$BN$7:$CN$7,0)))</f>
        <v>0</v>
      </c>
      <c r="FH131" s="100">
        <f>SUMIF('Combined B-Piece P&amp;I CF'!$A:$A,FH$6,INDEX('Combined B-Piece P&amp;I CF'!$BN:$CN,0,MATCH($B131,'Combined B-Piece P&amp;I CF'!$BN$7:$CN$7,0)))</f>
        <v>0</v>
      </c>
      <c r="FI131" s="100">
        <f>SUMIF('Combined B-Piece P&amp;I CF'!$A:$A,FI$6,INDEX('Combined B-Piece P&amp;I CF'!$BN:$CN,0,MATCH($B131,'Combined B-Piece P&amp;I CF'!$BN$7:$CN$7,0)))</f>
        <v>0</v>
      </c>
      <c r="FJ131" s="100">
        <f>SUMIF('Combined B-Piece P&amp;I CF'!$A:$A,FJ$6,INDEX('Combined B-Piece P&amp;I CF'!$BN:$CN,0,MATCH($B131,'Combined B-Piece P&amp;I CF'!$BN$7:$CN$7,0)))</f>
        <v>0</v>
      </c>
      <c r="FK131" s="100">
        <f>SUMIF('Combined B-Piece P&amp;I CF'!$A:$A,FK$6,INDEX('Combined B-Piece P&amp;I CF'!$BN:$CN,0,MATCH($B131,'Combined B-Piece P&amp;I CF'!$BN$7:$CN$7,0)))</f>
        <v>0</v>
      </c>
      <c r="FL131" s="100">
        <f>SUMIF('Combined B-Piece P&amp;I CF'!$A:$A,FL$6,INDEX('Combined B-Piece P&amp;I CF'!$BN:$CN,0,MATCH($B131,'Combined B-Piece P&amp;I CF'!$BN$7:$CN$7,0)))</f>
        <v>0</v>
      </c>
      <c r="FM131" s="100">
        <f>SUMIF('Combined B-Piece P&amp;I CF'!$A:$A,FM$6,INDEX('Combined B-Piece P&amp;I CF'!$BN:$CN,0,MATCH($B131,'Combined B-Piece P&amp;I CF'!$BN$7:$CN$7,0)))</f>
        <v>0</v>
      </c>
      <c r="FN131" s="100">
        <f>SUMIF('Combined B-Piece P&amp;I CF'!$A:$A,FN$6,INDEX('Combined B-Piece P&amp;I CF'!$BN:$CN,0,MATCH($B131,'Combined B-Piece P&amp;I CF'!$BN$7:$CN$7,0)))</f>
        <v>0</v>
      </c>
      <c r="FO131" s="100">
        <f>SUMIF('Combined B-Piece P&amp;I CF'!$A:$A,FO$6,INDEX('Combined B-Piece P&amp;I CF'!$BN:$CN,0,MATCH($B131,'Combined B-Piece P&amp;I CF'!$BN$7:$CN$7,0)))</f>
        <v>0</v>
      </c>
      <c r="FP131" s="100">
        <f>SUMIF('Combined B-Piece P&amp;I CF'!$A:$A,FP$6,INDEX('Combined B-Piece P&amp;I CF'!$BN:$CN,0,MATCH($B131,'Combined B-Piece P&amp;I CF'!$BN$7:$CN$7,0)))</f>
        <v>0</v>
      </c>
      <c r="FQ131" s="100">
        <f>SUMIF('Combined B-Piece P&amp;I CF'!$A:$A,FQ$6,INDEX('Combined B-Piece P&amp;I CF'!$BN:$CN,0,MATCH($B131,'Combined B-Piece P&amp;I CF'!$BN$7:$CN$7,0)))</f>
        <v>0</v>
      </c>
      <c r="FR131" s="100">
        <f>SUMIF('Combined B-Piece P&amp;I CF'!$A:$A,FR$6,INDEX('Combined B-Piece P&amp;I CF'!$BN:$CN,0,MATCH($B131,'Combined B-Piece P&amp;I CF'!$BN$7:$CN$7,0)))</f>
        <v>0</v>
      </c>
      <c r="FS131" s="100">
        <f>SUMIF('Combined B-Piece P&amp;I CF'!$A:$A,FS$6,INDEX('Combined B-Piece P&amp;I CF'!$BN:$CN,0,MATCH($B131,'Combined B-Piece P&amp;I CF'!$BN$7:$CN$7,0)))</f>
        <v>0</v>
      </c>
      <c r="FT131" s="100">
        <f>SUMIF('Combined B-Piece P&amp;I CF'!$A:$A,FT$6,INDEX('Combined B-Piece P&amp;I CF'!$BN:$CN,0,MATCH($B131,'Combined B-Piece P&amp;I CF'!$BN$7:$CN$7,0)))</f>
        <v>0</v>
      </c>
      <c r="FU131" s="100">
        <f>SUMIF('Combined B-Piece P&amp;I CF'!$A:$A,FU$6,INDEX('Combined B-Piece P&amp;I CF'!$BN:$CN,0,MATCH($B131,'Combined B-Piece P&amp;I CF'!$BN$7:$CN$7,0)))</f>
        <v>0</v>
      </c>
      <c r="FV131" s="100">
        <f>SUMIF('Combined B-Piece P&amp;I CF'!$A:$A,FV$6,INDEX('Combined B-Piece P&amp;I CF'!$BN:$CN,0,MATCH($B131,'Combined B-Piece P&amp;I CF'!$BN$7:$CN$7,0)))</f>
        <v>0</v>
      </c>
      <c r="FW131" s="100">
        <f>SUMIF('Combined B-Piece P&amp;I CF'!$A:$A,FW$6,INDEX('Combined B-Piece P&amp;I CF'!$BN:$CN,0,MATCH($B131,'Combined B-Piece P&amp;I CF'!$BN$7:$CN$7,0)))</f>
        <v>0</v>
      </c>
      <c r="FX131" s="100">
        <f>SUMIF('Combined B-Piece P&amp;I CF'!$A:$A,FX$6,INDEX('Combined B-Piece P&amp;I CF'!$BN:$CN,0,MATCH($B131,'Combined B-Piece P&amp;I CF'!$BN$7:$CN$7,0)))</f>
        <v>0</v>
      </c>
      <c r="FY131" s="100">
        <f>SUMIF('Combined B-Piece P&amp;I CF'!$A:$A,FY$6,INDEX('Combined B-Piece P&amp;I CF'!$BN:$CN,0,MATCH($B131,'Combined B-Piece P&amp;I CF'!$BN$7:$CN$7,0)))</f>
        <v>0</v>
      </c>
      <c r="FZ131" s="100">
        <f>SUMIF('Combined B-Piece P&amp;I CF'!$A:$A,FZ$6,INDEX('Combined B-Piece P&amp;I CF'!$BN:$CN,0,MATCH($B131,'Combined B-Piece P&amp;I CF'!$BN$7:$CN$7,0)))</f>
        <v>0</v>
      </c>
      <c r="GA131" s="100">
        <f>SUMIF('Combined B-Piece P&amp;I CF'!$A:$A,GA$6,INDEX('Combined B-Piece P&amp;I CF'!$BN:$CN,0,MATCH($B131,'Combined B-Piece P&amp;I CF'!$BN$7:$CN$7,0)))</f>
        <v>0</v>
      </c>
      <c r="GB131" s="100">
        <f>SUMIF('Combined B-Piece P&amp;I CF'!$A:$A,GB$6,INDEX('Combined B-Piece P&amp;I CF'!$BN:$CN,0,MATCH($B131,'Combined B-Piece P&amp;I CF'!$BN$7:$CN$7,0)))</f>
        <v>0</v>
      </c>
      <c r="GC131" s="100">
        <f>SUMIF('Combined B-Piece P&amp;I CF'!$A:$A,GC$6,INDEX('Combined B-Piece P&amp;I CF'!$BN:$CN,0,MATCH($B131,'Combined B-Piece P&amp;I CF'!$BN$7:$CN$7,0)))</f>
        <v>0</v>
      </c>
      <c r="GD131" s="100">
        <f>SUMIF('Combined B-Piece P&amp;I CF'!$A:$A,GD$6,INDEX('Combined B-Piece P&amp;I CF'!$BN:$CN,0,MATCH($B131,'Combined B-Piece P&amp;I CF'!$BN$7:$CN$7,0)))</f>
        <v>0</v>
      </c>
      <c r="GE131" s="100">
        <f>SUMIF('Combined B-Piece P&amp;I CF'!$A:$A,GE$6,INDEX('Combined B-Piece P&amp;I CF'!$BN:$CN,0,MATCH($B131,'Combined B-Piece P&amp;I CF'!$BN$7:$CN$7,0)))</f>
        <v>0</v>
      </c>
      <c r="GF131" s="100">
        <f>SUMIF('Combined B-Piece P&amp;I CF'!$A:$A,GF$6,INDEX('Combined B-Piece P&amp;I CF'!$BN:$CN,0,MATCH($B131,'Combined B-Piece P&amp;I CF'!$BN$7:$CN$7,0)))</f>
        <v>0</v>
      </c>
      <c r="GG131" s="100">
        <f>SUMIF('Combined B-Piece P&amp;I CF'!$A:$A,GG$6,INDEX('Combined B-Piece P&amp;I CF'!$BN:$CN,0,MATCH($B131,'Combined B-Piece P&amp;I CF'!$BN$7:$CN$7,0)))</f>
        <v>0</v>
      </c>
      <c r="GH131" s="100">
        <f>SUMIF('Combined B-Piece P&amp;I CF'!$A:$A,GH$6,INDEX('Combined B-Piece P&amp;I CF'!$BN:$CN,0,MATCH($B131,'Combined B-Piece P&amp;I CF'!$BN$7:$CN$7,0)))</f>
        <v>0</v>
      </c>
      <c r="GI131" s="100">
        <f>SUMIF('Combined B-Piece P&amp;I CF'!$A:$A,GI$6,INDEX('Combined B-Piece P&amp;I CF'!$BN:$CN,0,MATCH($B131,'Combined B-Piece P&amp;I CF'!$BN$7:$CN$7,0)))</f>
        <v>0</v>
      </c>
      <c r="GJ131" s="100">
        <f>SUMIF('Combined B-Piece P&amp;I CF'!$A:$A,GJ$6,INDEX('Combined B-Piece P&amp;I CF'!$BN:$CN,0,MATCH($B131,'Combined B-Piece P&amp;I CF'!$BN$7:$CN$7,0)))</f>
        <v>0</v>
      </c>
      <c r="GK131" s="100">
        <f>SUMIF('Combined B-Piece P&amp;I CF'!$A:$A,GK$6,INDEX('Combined B-Piece P&amp;I CF'!$BN:$CN,0,MATCH($B131,'Combined B-Piece P&amp;I CF'!$BN$7:$CN$7,0)))</f>
        <v>0</v>
      </c>
      <c r="GL131" s="100">
        <f>SUMIF('Combined B-Piece P&amp;I CF'!$A:$A,GL$6,INDEX('Combined B-Piece P&amp;I CF'!$BN:$CN,0,MATCH($B131,'Combined B-Piece P&amp;I CF'!$BN$7:$CN$7,0)))</f>
        <v>0</v>
      </c>
      <c r="GM131" s="100">
        <f>SUMIF('Combined B-Piece P&amp;I CF'!$A:$A,GM$6,INDEX('Combined B-Piece P&amp;I CF'!$BN:$CN,0,MATCH($B131,'Combined B-Piece P&amp;I CF'!$BN$7:$CN$7,0)))</f>
        <v>0</v>
      </c>
      <c r="GN131" s="100">
        <f>SUMIF('Combined B-Piece P&amp;I CF'!$A:$A,GN$6,INDEX('Combined B-Piece P&amp;I CF'!$BN:$CN,0,MATCH($B131,'Combined B-Piece P&amp;I CF'!$BN$7:$CN$7,0)))</f>
        <v>0</v>
      </c>
      <c r="GO131" s="100">
        <f>SUMIF('Combined B-Piece P&amp;I CF'!$A:$A,GO$6,INDEX('Combined B-Piece P&amp;I CF'!$BN:$CN,0,MATCH($B131,'Combined B-Piece P&amp;I CF'!$BN$7:$CN$7,0)))</f>
        <v>0</v>
      </c>
      <c r="GP131" s="100">
        <f>SUMIF('Combined B-Piece P&amp;I CF'!$A:$A,GP$6,INDEX('Combined B-Piece P&amp;I CF'!$BN:$CN,0,MATCH($B131,'Combined B-Piece P&amp;I CF'!$BN$7:$CN$7,0)))</f>
        <v>0</v>
      </c>
      <c r="GQ131" s="100">
        <f>SUMIF('Combined B-Piece P&amp;I CF'!$A:$A,GQ$6,INDEX('Combined B-Piece P&amp;I CF'!$BN:$CN,0,MATCH($B131,'Combined B-Piece P&amp;I CF'!$BN$7:$CN$7,0)))</f>
        <v>0</v>
      </c>
      <c r="GR131" s="100">
        <f>SUMIF('Combined B-Piece P&amp;I CF'!$A:$A,GR$6,INDEX('Combined B-Piece P&amp;I CF'!$BN:$CN,0,MATCH($B131,'Combined B-Piece P&amp;I CF'!$BN$7:$CN$7,0)))</f>
        <v>0</v>
      </c>
      <c r="GS131" s="100">
        <f>SUMIF('Combined B-Piece P&amp;I CF'!$A:$A,GS$6,INDEX('Combined B-Piece P&amp;I CF'!$BN:$CN,0,MATCH($B131,'Combined B-Piece P&amp;I CF'!$BN$7:$CN$7,0)))</f>
        <v>0</v>
      </c>
      <c r="GU131" s="85">
        <f t="shared" si="217"/>
        <v>0</v>
      </c>
      <c r="GV131" s="85">
        <f t="shared" si="217"/>
        <v>0</v>
      </c>
      <c r="GW131" s="85">
        <f t="shared" si="217"/>
        <v>0</v>
      </c>
      <c r="GX131" s="85">
        <f t="shared" si="217"/>
        <v>0</v>
      </c>
      <c r="GY131" s="85">
        <f t="shared" si="217"/>
        <v>0</v>
      </c>
      <c r="GZ131" s="85">
        <f t="shared" si="217"/>
        <v>0</v>
      </c>
      <c r="HA131" s="85">
        <f t="shared" si="217"/>
        <v>0</v>
      </c>
      <c r="HB131" s="85">
        <f t="shared" si="217"/>
        <v>0</v>
      </c>
      <c r="HC131" s="85">
        <f t="shared" si="217"/>
        <v>110692959</v>
      </c>
      <c r="HD131" s="85">
        <f t="shared" si="217"/>
        <v>0</v>
      </c>
      <c r="HE131" s="85">
        <f t="shared" si="217"/>
        <v>0</v>
      </c>
      <c r="HF131" s="85">
        <f t="shared" si="217"/>
        <v>0</v>
      </c>
      <c r="HG131" s="85">
        <f t="shared" si="217"/>
        <v>0</v>
      </c>
      <c r="HH131" s="85">
        <f t="shared" si="217"/>
        <v>0</v>
      </c>
      <c r="HI131" s="85">
        <f t="shared" si="217"/>
        <v>0</v>
      </c>
      <c r="HJ131" s="85">
        <f t="shared" si="217"/>
        <v>0</v>
      </c>
      <c r="HK131" s="85">
        <f t="shared" si="215"/>
        <v>110692959</v>
      </c>
    </row>
    <row r="132" spans="1:219" ht="4.95" hidden="1" customHeight="1" outlineLevel="1" x14ac:dyDescent="0.75"/>
    <row r="133" spans="1:219" hidden="1" outlineLevel="1" x14ac:dyDescent="0.75">
      <c r="B133" s="96" t="s">
        <v>232</v>
      </c>
      <c r="C133" s="106"/>
      <c r="D133" s="97"/>
      <c r="E133" s="98"/>
      <c r="F133" s="97"/>
      <c r="G133" s="97"/>
      <c r="H133" s="98"/>
      <c r="I133" s="99"/>
      <c r="K133" s="97">
        <f t="shared" ref="K133:AP133" si="218">SUM(K104:K132)</f>
        <v>0</v>
      </c>
      <c r="L133" s="97">
        <f t="shared" si="218"/>
        <v>0</v>
      </c>
      <c r="M133" s="97">
        <f t="shared" si="218"/>
        <v>0</v>
      </c>
      <c r="N133" s="97">
        <f t="shared" si="218"/>
        <v>0</v>
      </c>
      <c r="O133" s="97">
        <f t="shared" si="218"/>
        <v>0</v>
      </c>
      <c r="P133" s="97">
        <f t="shared" si="218"/>
        <v>0</v>
      </c>
      <c r="Q133" s="97">
        <f t="shared" si="218"/>
        <v>0</v>
      </c>
      <c r="R133" s="97">
        <f t="shared" si="218"/>
        <v>0</v>
      </c>
      <c r="S133" s="97">
        <f t="shared" si="218"/>
        <v>0</v>
      </c>
      <c r="T133" s="97">
        <f t="shared" si="218"/>
        <v>0</v>
      </c>
      <c r="U133" s="97">
        <f t="shared" si="218"/>
        <v>0</v>
      </c>
      <c r="V133" s="97">
        <f t="shared" si="218"/>
        <v>0</v>
      </c>
      <c r="W133" s="97">
        <f t="shared" si="218"/>
        <v>0</v>
      </c>
      <c r="X133" s="97">
        <f t="shared" si="218"/>
        <v>0</v>
      </c>
      <c r="Y133" s="97">
        <f t="shared" si="218"/>
        <v>0</v>
      </c>
      <c r="Z133" s="97">
        <f t="shared" si="218"/>
        <v>0</v>
      </c>
      <c r="AA133" s="97">
        <f t="shared" si="218"/>
        <v>0</v>
      </c>
      <c r="AB133" s="97">
        <f t="shared" si="218"/>
        <v>0</v>
      </c>
      <c r="AC133" s="97">
        <f t="shared" si="218"/>
        <v>0</v>
      </c>
      <c r="AD133" s="97">
        <f t="shared" si="218"/>
        <v>0</v>
      </c>
      <c r="AE133" s="97">
        <f t="shared" si="218"/>
        <v>0</v>
      </c>
      <c r="AF133" s="97">
        <f t="shared" si="218"/>
        <v>0</v>
      </c>
      <c r="AG133" s="97">
        <f t="shared" si="218"/>
        <v>0</v>
      </c>
      <c r="AH133" s="97">
        <f t="shared" si="218"/>
        <v>0</v>
      </c>
      <c r="AI133" s="97">
        <f t="shared" si="218"/>
        <v>0</v>
      </c>
      <c r="AJ133" s="97">
        <f t="shared" si="218"/>
        <v>0</v>
      </c>
      <c r="AK133" s="97">
        <f t="shared" si="218"/>
        <v>0</v>
      </c>
      <c r="AL133" s="97">
        <f t="shared" si="218"/>
        <v>0</v>
      </c>
      <c r="AM133" s="97">
        <f t="shared" si="218"/>
        <v>0</v>
      </c>
      <c r="AN133" s="97">
        <f t="shared" si="218"/>
        <v>0</v>
      </c>
      <c r="AO133" s="97">
        <f t="shared" si="218"/>
        <v>0</v>
      </c>
      <c r="AP133" s="97">
        <f t="shared" si="218"/>
        <v>0</v>
      </c>
      <c r="AQ133" s="97">
        <f t="shared" ref="AQ133:BV133" si="219">SUM(AQ104:AQ132)</f>
        <v>0</v>
      </c>
      <c r="AR133" s="97">
        <f t="shared" si="219"/>
        <v>0</v>
      </c>
      <c r="AS133" s="97">
        <f t="shared" si="219"/>
        <v>0</v>
      </c>
      <c r="AT133" s="97">
        <f t="shared" si="219"/>
        <v>0</v>
      </c>
      <c r="AU133" s="97">
        <f t="shared" si="219"/>
        <v>0</v>
      </c>
      <c r="AV133" s="97">
        <f t="shared" si="219"/>
        <v>0</v>
      </c>
      <c r="AW133" s="97">
        <f t="shared" si="219"/>
        <v>0</v>
      </c>
      <c r="AX133" s="97">
        <f t="shared" si="219"/>
        <v>3229255.49</v>
      </c>
      <c r="AY133" s="97">
        <f t="shared" si="219"/>
        <v>0</v>
      </c>
      <c r="AZ133" s="97">
        <f t="shared" si="219"/>
        <v>0</v>
      </c>
      <c r="BA133" s="97">
        <f t="shared" si="219"/>
        <v>0</v>
      </c>
      <c r="BB133" s="97">
        <f t="shared" si="219"/>
        <v>0</v>
      </c>
      <c r="BC133" s="97">
        <f t="shared" si="219"/>
        <v>0</v>
      </c>
      <c r="BD133" s="97">
        <f t="shared" si="219"/>
        <v>-73520</v>
      </c>
      <c r="BE133" s="97">
        <f t="shared" si="219"/>
        <v>83716.91</v>
      </c>
      <c r="BF133" s="97">
        <f t="shared" si="219"/>
        <v>6949.72</v>
      </c>
      <c r="BG133" s="97">
        <f t="shared" si="219"/>
        <v>0</v>
      </c>
      <c r="BH133" s="97">
        <f t="shared" si="219"/>
        <v>14352.3</v>
      </c>
      <c r="BI133" s="97">
        <f t="shared" si="219"/>
        <v>0</v>
      </c>
      <c r="BJ133" s="97">
        <f t="shared" si="219"/>
        <v>6720.7</v>
      </c>
      <c r="BK133" s="97">
        <f t="shared" si="219"/>
        <v>0</v>
      </c>
      <c r="BL133" s="97">
        <f t="shared" si="219"/>
        <v>0</v>
      </c>
      <c r="BM133" s="97">
        <f t="shared" si="219"/>
        <v>0</v>
      </c>
      <c r="BN133" s="97">
        <f t="shared" si="219"/>
        <v>0</v>
      </c>
      <c r="BO133" s="97">
        <f t="shared" si="219"/>
        <v>0</v>
      </c>
      <c r="BP133" s="97">
        <f t="shared" si="219"/>
        <v>16641.03</v>
      </c>
      <c r="BQ133" s="97">
        <f t="shared" si="219"/>
        <v>0</v>
      </c>
      <c r="BR133" s="97">
        <f t="shared" si="219"/>
        <v>2158620.4800000004</v>
      </c>
      <c r="BS133" s="97">
        <f t="shared" si="219"/>
        <v>0</v>
      </c>
      <c r="BT133" s="97">
        <f t="shared" si="219"/>
        <v>0</v>
      </c>
      <c r="BU133" s="97">
        <f t="shared" si="219"/>
        <v>2163</v>
      </c>
      <c r="BV133" s="97">
        <f t="shared" si="219"/>
        <v>5445042.2000000002</v>
      </c>
      <c r="BW133" s="97">
        <f t="shared" ref="BW133:DB133" si="220">SUM(BW104:BW132)</f>
        <v>0</v>
      </c>
      <c r="BX133" s="97">
        <f t="shared" si="220"/>
        <v>5386.58</v>
      </c>
      <c r="BY133" s="97">
        <f t="shared" si="220"/>
        <v>0</v>
      </c>
      <c r="BZ133" s="97">
        <f t="shared" si="220"/>
        <v>2488.8000000000002</v>
      </c>
      <c r="CA133" s="97">
        <f t="shared" si="220"/>
        <v>845.74</v>
      </c>
      <c r="CB133" s="97">
        <f t="shared" si="220"/>
        <v>3024786.29</v>
      </c>
      <c r="CC133" s="97">
        <f t="shared" si="220"/>
        <v>806.12</v>
      </c>
      <c r="CD133" s="97">
        <f t="shared" si="220"/>
        <v>-170893.57</v>
      </c>
      <c r="CE133" s="97">
        <f t="shared" si="220"/>
        <v>-34015.909999999996</v>
      </c>
      <c r="CF133" s="97">
        <f t="shared" si="220"/>
        <v>0</v>
      </c>
      <c r="CG133" s="97">
        <f t="shared" si="220"/>
        <v>0</v>
      </c>
      <c r="CH133" s="97">
        <f t="shared" si="220"/>
        <v>-48287.89</v>
      </c>
      <c r="CI133" s="97">
        <f t="shared" si="220"/>
        <v>-626.42000000000121</v>
      </c>
      <c r="CJ133" s="97">
        <f t="shared" si="220"/>
        <v>3258.3700000000003</v>
      </c>
      <c r="CK133" s="97">
        <f t="shared" si="220"/>
        <v>0</v>
      </c>
      <c r="CL133" s="97">
        <f t="shared" si="220"/>
        <v>0</v>
      </c>
      <c r="CM133" s="97">
        <f t="shared" si="220"/>
        <v>-826948.6</v>
      </c>
      <c r="CN133" s="97">
        <f t="shared" si="220"/>
        <v>369178.04</v>
      </c>
      <c r="CO133" s="97">
        <f t="shared" si="220"/>
        <v>107663.35</v>
      </c>
      <c r="CP133" s="97">
        <f t="shared" si="220"/>
        <v>0</v>
      </c>
      <c r="CQ133" s="97">
        <f t="shared" si="220"/>
        <v>1399291.94</v>
      </c>
      <c r="CR133" s="97">
        <f t="shared" si="220"/>
        <v>1065342.47</v>
      </c>
      <c r="CS133" s="97">
        <f t="shared" si="220"/>
        <v>807157.51</v>
      </c>
      <c r="CT133" s="97">
        <f t="shared" si="220"/>
        <v>1369000.46</v>
      </c>
      <c r="CU133" s="97">
        <f t="shared" si="220"/>
        <v>12578547.34</v>
      </c>
      <c r="CV133" s="97">
        <f t="shared" si="220"/>
        <v>718257.91</v>
      </c>
      <c r="CW133" s="97">
        <f t="shared" si="220"/>
        <v>10689723.359999999</v>
      </c>
      <c r="CX133" s="97">
        <f t="shared" si="220"/>
        <v>17164921.370000001</v>
      </c>
      <c r="CY133" s="97">
        <f t="shared" si="220"/>
        <v>680724.96</v>
      </c>
      <c r="CZ133" s="97">
        <f t="shared" si="220"/>
        <v>621532.03</v>
      </c>
      <c r="DA133" s="97">
        <f t="shared" si="220"/>
        <v>1516022.7</v>
      </c>
      <c r="DB133" s="97">
        <f t="shared" si="220"/>
        <v>8150293.7300000004</v>
      </c>
      <c r="DC133" s="97">
        <f t="shared" ref="DC133:EH133" si="221">SUM(DC104:DC132)</f>
        <v>110961.19</v>
      </c>
      <c r="DD133" s="97">
        <f t="shared" si="221"/>
        <v>10632513.290000001</v>
      </c>
      <c r="DE133" s="97">
        <f t="shared" si="221"/>
        <v>65896.609999999986</v>
      </c>
      <c r="DF133" s="97">
        <f t="shared" si="221"/>
        <v>3576406.65</v>
      </c>
      <c r="DG133" s="97">
        <f t="shared" si="221"/>
        <v>1488334.3</v>
      </c>
      <c r="DH133" s="97">
        <f t="shared" si="221"/>
        <v>7318483.0200000005</v>
      </c>
      <c r="DI133" s="97">
        <f t="shared" si="221"/>
        <v>-461404.31000000017</v>
      </c>
      <c r="DJ133" s="97">
        <f t="shared" si="221"/>
        <v>98964915.379999995</v>
      </c>
      <c r="DK133" s="97">
        <f t="shared" si="221"/>
        <v>2654398.1100000003</v>
      </c>
      <c r="DL133" s="97">
        <f t="shared" si="221"/>
        <v>9610059.9199999999</v>
      </c>
      <c r="DM133" s="97">
        <f t="shared" si="221"/>
        <v>259348.87000000002</v>
      </c>
      <c r="DN133" s="97">
        <f t="shared" si="221"/>
        <v>17584343.240000002</v>
      </c>
      <c r="DO133" s="97">
        <f t="shared" si="221"/>
        <v>15058846.050000001</v>
      </c>
      <c r="DP133" s="97">
        <f t="shared" si="221"/>
        <v>2817079.07</v>
      </c>
      <c r="DQ133" s="97">
        <f t="shared" si="221"/>
        <v>5981700.4900000002</v>
      </c>
      <c r="DR133" s="97">
        <f t="shared" si="221"/>
        <v>6410.88</v>
      </c>
      <c r="DS133" s="97">
        <f t="shared" si="221"/>
        <v>-948971.53</v>
      </c>
      <c r="DT133" s="97">
        <f t="shared" si="221"/>
        <v>0</v>
      </c>
      <c r="DU133" s="97">
        <f t="shared" si="221"/>
        <v>15553.51</v>
      </c>
      <c r="DV133" s="97">
        <f t="shared" si="221"/>
        <v>127265.54000000001</v>
      </c>
      <c r="DW133" s="97">
        <f t="shared" si="221"/>
        <v>111861329.14</v>
      </c>
      <c r="DX133" s="97">
        <f t="shared" si="221"/>
        <v>0</v>
      </c>
      <c r="DY133" s="97">
        <f t="shared" si="221"/>
        <v>0</v>
      </c>
      <c r="DZ133" s="97">
        <f t="shared" si="221"/>
        <v>0</v>
      </c>
      <c r="EA133" s="97">
        <f t="shared" si="221"/>
        <v>10486624.999819759</v>
      </c>
      <c r="EB133" s="97">
        <f t="shared" si="221"/>
        <v>0</v>
      </c>
      <c r="EC133" s="97">
        <f t="shared" si="221"/>
        <v>3127060.0142036667</v>
      </c>
      <c r="ED133" s="97">
        <f t="shared" si="221"/>
        <v>0</v>
      </c>
      <c r="EE133" s="97">
        <f t="shared" si="221"/>
        <v>7.1821209999999996E-3</v>
      </c>
      <c r="EF133" s="97">
        <f t="shared" si="221"/>
        <v>0</v>
      </c>
      <c r="EG133" s="97">
        <f t="shared" si="221"/>
        <v>0</v>
      </c>
      <c r="EH133" s="97">
        <f t="shared" si="221"/>
        <v>0</v>
      </c>
      <c r="EI133" s="97">
        <f t="shared" ref="EI133:FN133" si="222">SUM(EI104:EI132)</f>
        <v>42359921.911561131</v>
      </c>
      <c r="EJ133" s="97">
        <f t="shared" si="222"/>
        <v>0</v>
      </c>
      <c r="EK133" s="97">
        <f t="shared" si="222"/>
        <v>0</v>
      </c>
      <c r="EL133" s="97">
        <f t="shared" si="222"/>
        <v>40569479.614627227</v>
      </c>
      <c r="EM133" s="97">
        <f t="shared" si="222"/>
        <v>15925823.78778768</v>
      </c>
      <c r="EN133" s="97">
        <f t="shared" si="222"/>
        <v>15987999.14034253</v>
      </c>
      <c r="EO133" s="97">
        <f t="shared" si="222"/>
        <v>51555255.591962099</v>
      </c>
      <c r="EP133" s="97">
        <f t="shared" si="222"/>
        <v>1079570.1676274841</v>
      </c>
      <c r="EQ133" s="97">
        <f t="shared" si="222"/>
        <v>24561667.516849723</v>
      </c>
      <c r="ER133" s="97">
        <f t="shared" si="222"/>
        <v>0</v>
      </c>
      <c r="ES133" s="97">
        <f t="shared" si="222"/>
        <v>1123025.2046806072</v>
      </c>
      <c r="ET133" s="97">
        <f t="shared" si="222"/>
        <v>0</v>
      </c>
      <c r="EU133" s="97">
        <f t="shared" si="222"/>
        <v>56457430.033910602</v>
      </c>
      <c r="EV133" s="97">
        <f t="shared" si="222"/>
        <v>39284818.165992878</v>
      </c>
      <c r="EW133" s="97">
        <f t="shared" si="222"/>
        <v>0</v>
      </c>
      <c r="EX133" s="97">
        <f t="shared" si="222"/>
        <v>11829932.07499996</v>
      </c>
      <c r="EY133" s="97">
        <f t="shared" si="222"/>
        <v>0</v>
      </c>
      <c r="EZ133" s="97">
        <f t="shared" si="222"/>
        <v>94369752.409318119</v>
      </c>
      <c r="FA133" s="97">
        <f t="shared" si="222"/>
        <v>55015912.962406933</v>
      </c>
      <c r="FB133" s="97">
        <f t="shared" si="222"/>
        <v>5186508.1319945976</v>
      </c>
      <c r="FC133" s="97">
        <f t="shared" si="222"/>
        <v>21208457.248961709</v>
      </c>
      <c r="FD133" s="97">
        <f t="shared" si="222"/>
        <v>2626902.0425026561</v>
      </c>
      <c r="FE133" s="97">
        <f t="shared" si="222"/>
        <v>39193250.841967568</v>
      </c>
      <c r="FF133" s="97">
        <f t="shared" si="222"/>
        <v>27933074.016665407</v>
      </c>
      <c r="FG133" s="97">
        <f t="shared" si="222"/>
        <v>164065085.80475268</v>
      </c>
      <c r="FH133" s="97">
        <f t="shared" si="222"/>
        <v>5540828.3851040248</v>
      </c>
      <c r="FI133" s="97">
        <f t="shared" si="222"/>
        <v>6147163.3130780309</v>
      </c>
      <c r="FJ133" s="97">
        <f t="shared" si="222"/>
        <v>12777607.658158109</v>
      </c>
      <c r="FK133" s="97">
        <f t="shared" si="222"/>
        <v>107256850.10289824</v>
      </c>
      <c r="FL133" s="97">
        <f t="shared" si="222"/>
        <v>3385747.05082297</v>
      </c>
      <c r="FM133" s="97">
        <f t="shared" si="222"/>
        <v>7437465.7405099273</v>
      </c>
      <c r="FN133" s="97">
        <f t="shared" si="222"/>
        <v>1124999.99999997</v>
      </c>
      <c r="FO133" s="97">
        <f t="shared" ref="FO133:GS133" si="223">SUM(FO104:FO132)</f>
        <v>339298.58970028203</v>
      </c>
      <c r="FP133" s="97">
        <f t="shared" si="223"/>
        <v>81999.999999969994</v>
      </c>
      <c r="FQ133" s="97">
        <f t="shared" si="223"/>
        <v>27889021.070722379</v>
      </c>
      <c r="FR133" s="97">
        <f t="shared" si="223"/>
        <v>47181894.36866346</v>
      </c>
      <c r="FS133" s="97">
        <f t="shared" si="223"/>
        <v>97223409.33763355</v>
      </c>
      <c r="FT133" s="97">
        <f t="shared" si="223"/>
        <v>16987455.947063476</v>
      </c>
      <c r="FU133" s="97">
        <f t="shared" si="223"/>
        <v>11713629.597031295</v>
      </c>
      <c r="FV133" s="97">
        <f t="shared" si="223"/>
        <v>22078149.7157216</v>
      </c>
      <c r="FW133" s="97">
        <f t="shared" si="223"/>
        <v>2413098.5495286882</v>
      </c>
      <c r="FX133" s="97">
        <f t="shared" si="223"/>
        <v>35735951.742891259</v>
      </c>
      <c r="FY133" s="97">
        <f t="shared" si="223"/>
        <v>6756413.4011273086</v>
      </c>
      <c r="FZ133" s="97">
        <f t="shared" si="223"/>
        <v>1975549.2494249032</v>
      </c>
      <c r="GA133" s="97">
        <f t="shared" si="223"/>
        <v>1178860.710085067</v>
      </c>
      <c r="GB133" s="97">
        <f t="shared" si="223"/>
        <v>6056136.8009295017</v>
      </c>
      <c r="GC133" s="97">
        <f t="shared" si="223"/>
        <v>0</v>
      </c>
      <c r="GD133" s="97">
        <f t="shared" si="223"/>
        <v>0</v>
      </c>
      <c r="GE133" s="97">
        <f t="shared" si="223"/>
        <v>0</v>
      </c>
      <c r="GF133" s="97">
        <f t="shared" si="223"/>
        <v>24293799.81646502</v>
      </c>
      <c r="GG133" s="97">
        <f t="shared" si="223"/>
        <v>10777999.999999991</v>
      </c>
      <c r="GH133" s="97">
        <f t="shared" si="223"/>
        <v>8927010.1742904708</v>
      </c>
      <c r="GI133" s="97">
        <f t="shared" si="223"/>
        <v>5000000</v>
      </c>
      <c r="GJ133" s="97">
        <f t="shared" si="223"/>
        <v>0</v>
      </c>
      <c r="GK133" s="97">
        <f t="shared" si="223"/>
        <v>0</v>
      </c>
      <c r="GL133" s="97">
        <f t="shared" si="223"/>
        <v>9731844.9854121748</v>
      </c>
      <c r="GM133" s="97">
        <f t="shared" si="223"/>
        <v>0</v>
      </c>
      <c r="GN133" s="97">
        <f t="shared" si="223"/>
        <v>0</v>
      </c>
      <c r="GO133" s="97">
        <f t="shared" si="223"/>
        <v>0</v>
      </c>
      <c r="GP133" s="97">
        <f t="shared" si="223"/>
        <v>0</v>
      </c>
      <c r="GQ133" s="97">
        <f t="shared" si="223"/>
        <v>0</v>
      </c>
      <c r="GR133" s="97">
        <f t="shared" si="223"/>
        <v>0</v>
      </c>
      <c r="GS133" s="97">
        <f t="shared" si="223"/>
        <v>0</v>
      </c>
      <c r="GU133" s="97">
        <f t="shared" ref="GU133:HJ133" si="224">SUMIFS($K133:$GS133,$K$5:$GS$5,GU$6)</f>
        <v>0</v>
      </c>
      <c r="GV133" s="97">
        <f t="shared" si="224"/>
        <v>0</v>
      </c>
      <c r="GW133" s="97">
        <f t="shared" si="224"/>
        <v>0</v>
      </c>
      <c r="GX133" s="97">
        <f t="shared" si="224"/>
        <v>3239452.4000000004</v>
      </c>
      <c r="GY133" s="97">
        <f t="shared" si="224"/>
        <v>44663.75</v>
      </c>
      <c r="GZ133" s="97">
        <f t="shared" si="224"/>
        <v>10640139.209999999</v>
      </c>
      <c r="HA133" s="97">
        <f t="shared" si="224"/>
        <v>-600672.63</v>
      </c>
      <c r="HB133" s="97">
        <f t="shared" si="224"/>
        <v>48610522.050000004</v>
      </c>
      <c r="HC133" s="97">
        <f t="shared" si="224"/>
        <v>142370206.75999999</v>
      </c>
      <c r="HD133" s="97">
        <f t="shared" si="224"/>
        <v>152503556.38999999</v>
      </c>
      <c r="HE133" s="97">
        <f t="shared" si="224"/>
        <v>55973606.932766676</v>
      </c>
      <c r="HF133" s="97">
        <f t="shared" si="224"/>
        <v>246545069.22378084</v>
      </c>
      <c r="HG133" s="97">
        <f t="shared" si="224"/>
        <v>433116867.23175162</v>
      </c>
      <c r="HH133" s="97">
        <f t="shared" si="224"/>
        <v>333399379.46320361</v>
      </c>
      <c r="HI133" s="97">
        <f t="shared" si="224"/>
        <v>111265959.98617333</v>
      </c>
      <c r="HJ133" s="97">
        <f t="shared" si="224"/>
        <v>23658855.159702644</v>
      </c>
      <c r="HK133" s="97">
        <f>SUM(GU133:HJ133)</f>
        <v>1560767605.9273787</v>
      </c>
    </row>
    <row r="134" spans="1:219" hidden="1" outlineLevel="1" x14ac:dyDescent="0.75"/>
    <row r="135" spans="1:219" ht="15" hidden="1" customHeight="1" outlineLevel="1" x14ac:dyDescent="0.75">
      <c r="B135" s="107" t="s">
        <v>238</v>
      </c>
      <c r="C135" s="41"/>
      <c r="D135" s="110" t="s">
        <v>44</v>
      </c>
      <c r="E135" s="41"/>
      <c r="F135" s="41"/>
      <c r="G135" s="41"/>
      <c r="H135" s="41"/>
      <c r="I135" s="41"/>
      <c r="K135" s="108"/>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c r="CP135" s="3"/>
      <c r="CQ135" s="3"/>
      <c r="CR135" s="3"/>
      <c r="CS135" s="3"/>
      <c r="CT135" s="3"/>
      <c r="CU135" s="3"/>
      <c r="CV135" s="3"/>
      <c r="CW135" s="3"/>
      <c r="CX135" s="3"/>
      <c r="CY135" s="3"/>
      <c r="CZ135" s="3"/>
      <c r="DA135" s="3"/>
      <c r="DB135" s="3"/>
      <c r="DC135" s="3"/>
      <c r="DD135" s="3"/>
      <c r="DE135" s="3"/>
      <c r="DF135" s="3"/>
      <c r="DG135" s="3"/>
      <c r="DH135" s="3"/>
      <c r="DI135" s="3"/>
      <c r="DJ135" s="3"/>
      <c r="DK135" s="3"/>
      <c r="DL135" s="3"/>
      <c r="DM135" s="3"/>
      <c r="DN135" s="3"/>
      <c r="DO135" s="3"/>
      <c r="DP135" s="3"/>
      <c r="DQ135" s="3"/>
      <c r="DR135" s="3"/>
      <c r="DS135" s="3"/>
      <c r="DT135" s="3"/>
      <c r="DU135" s="3"/>
      <c r="DV135" s="3"/>
      <c r="DW135" s="3"/>
      <c r="DX135" s="3"/>
      <c r="DY135" s="3"/>
      <c r="DZ135" s="3"/>
      <c r="EA135" s="3"/>
      <c r="EB135" s="3"/>
      <c r="EC135" s="3"/>
      <c r="ED135" s="3"/>
      <c r="EE135" s="3"/>
      <c r="EF135" s="3"/>
      <c r="EG135" s="3"/>
      <c r="EH135" s="3"/>
      <c r="EI135" s="3"/>
      <c r="EJ135" s="3"/>
      <c r="EK135" s="3"/>
      <c r="EL135" s="3"/>
      <c r="EM135" s="3"/>
      <c r="EN135" s="3"/>
      <c r="EO135" s="3"/>
      <c r="EP135" s="3"/>
      <c r="EQ135" s="3"/>
      <c r="ER135" s="3"/>
      <c r="ES135" s="3"/>
      <c r="ET135" s="3"/>
      <c r="EU135" s="3"/>
      <c r="EV135" s="3"/>
      <c r="EW135" s="3"/>
      <c r="EX135" s="3"/>
      <c r="EY135" s="3"/>
      <c r="EZ135" s="3"/>
      <c r="FA135" s="3"/>
      <c r="FB135" s="3"/>
      <c r="FC135" s="3"/>
      <c r="FD135" s="3"/>
      <c r="FE135" s="3"/>
      <c r="FF135" s="3"/>
      <c r="FG135" s="3"/>
      <c r="FH135" s="3"/>
      <c r="FI135" s="3"/>
      <c r="FJ135" s="3"/>
      <c r="FK135" s="3"/>
      <c r="FL135" s="3"/>
      <c r="FM135" s="3"/>
      <c r="FN135" s="3"/>
      <c r="FO135" s="3"/>
      <c r="FP135" s="3"/>
      <c r="FQ135" s="3"/>
      <c r="FR135" s="3"/>
      <c r="FS135" s="3"/>
      <c r="FT135" s="3"/>
      <c r="FU135" s="3"/>
      <c r="FV135" s="3"/>
      <c r="FW135" s="3"/>
      <c r="FX135" s="3"/>
      <c r="FY135" s="3"/>
      <c r="FZ135" s="3"/>
      <c r="GA135" s="3"/>
      <c r="GB135" s="3"/>
      <c r="GC135" s="3"/>
      <c r="GD135" s="3"/>
      <c r="GE135" s="3"/>
      <c r="GF135" s="3"/>
      <c r="GG135" s="3"/>
      <c r="GH135" s="3"/>
      <c r="GI135" s="3"/>
      <c r="GJ135" s="3"/>
      <c r="GK135" s="3"/>
      <c r="GL135" s="3"/>
      <c r="GM135" s="3"/>
      <c r="GN135" s="3"/>
      <c r="GO135" s="3"/>
      <c r="GP135" s="3"/>
      <c r="GQ135" s="3"/>
      <c r="GR135" s="3"/>
      <c r="GS135" s="3"/>
      <c r="GU135" s="108"/>
    </row>
    <row r="136" spans="1:219" ht="4.95" hidden="1" customHeight="1" outlineLevel="1" x14ac:dyDescent="0.75">
      <c r="C136" s="41"/>
      <c r="D136" s="41"/>
      <c r="E136" s="41"/>
      <c r="F136" s="41"/>
      <c r="G136" s="41"/>
      <c r="H136" s="41"/>
      <c r="I136" s="41"/>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c r="CU136" s="3"/>
      <c r="CV136" s="3"/>
      <c r="CW136" s="3"/>
      <c r="CX136" s="3"/>
      <c r="CY136" s="3"/>
      <c r="CZ136" s="3"/>
      <c r="DA136" s="3"/>
      <c r="DB136" s="3"/>
      <c r="DC136" s="3"/>
      <c r="DD136" s="3"/>
      <c r="DE136" s="3"/>
      <c r="DF136" s="3"/>
      <c r="DG136" s="3"/>
      <c r="DH136" s="3"/>
      <c r="DI136" s="3"/>
      <c r="DJ136" s="3"/>
      <c r="DK136" s="3"/>
      <c r="DL136" s="3"/>
      <c r="DM136" s="3"/>
      <c r="DN136" s="3"/>
      <c r="DO136" s="3"/>
      <c r="DP136" s="3"/>
      <c r="DQ136" s="3"/>
      <c r="DR136" s="3"/>
      <c r="DS136" s="3"/>
      <c r="DT136" s="3"/>
      <c r="DU136" s="3"/>
      <c r="DV136" s="3"/>
      <c r="DW136" s="3"/>
      <c r="DX136" s="3"/>
      <c r="DY136" s="3"/>
      <c r="DZ136" s="3"/>
      <c r="EA136" s="3"/>
      <c r="EB136" s="3"/>
      <c r="EC136" s="3"/>
      <c r="ED136" s="3"/>
      <c r="EE136" s="3"/>
      <c r="EF136" s="3"/>
      <c r="EG136" s="3"/>
      <c r="EH136" s="3"/>
      <c r="EI136" s="3"/>
      <c r="EJ136" s="3"/>
      <c r="EK136" s="3"/>
      <c r="EL136" s="3"/>
      <c r="EM136" s="3"/>
      <c r="EN136" s="3"/>
      <c r="EO136" s="3"/>
      <c r="EP136" s="3"/>
      <c r="EQ136" s="3"/>
      <c r="ER136" s="3"/>
      <c r="ES136" s="3"/>
      <c r="ET136" s="3"/>
      <c r="EU136" s="3"/>
      <c r="EV136" s="3"/>
      <c r="EW136" s="3"/>
      <c r="EX136" s="3"/>
      <c r="EY136" s="3"/>
      <c r="EZ136" s="3"/>
      <c r="FA136" s="3"/>
      <c r="FB136" s="3"/>
      <c r="FC136" s="3"/>
      <c r="FD136" s="3"/>
      <c r="FE136" s="3"/>
      <c r="FF136" s="3"/>
      <c r="FG136" s="3"/>
      <c r="FH136" s="3"/>
      <c r="FI136" s="3"/>
      <c r="FJ136" s="3"/>
      <c r="FK136" s="3"/>
      <c r="FL136" s="3"/>
      <c r="FM136" s="3"/>
      <c r="FN136" s="3"/>
      <c r="FO136" s="3"/>
      <c r="FP136" s="3"/>
      <c r="FQ136" s="3"/>
      <c r="FR136" s="3"/>
      <c r="FS136" s="3"/>
      <c r="FT136" s="3"/>
      <c r="FU136" s="3"/>
      <c r="FV136" s="3"/>
      <c r="FW136" s="3"/>
      <c r="FX136" s="3"/>
      <c r="FY136" s="3"/>
      <c r="FZ136" s="3"/>
      <c r="GA136" s="3"/>
      <c r="GB136" s="3"/>
      <c r="GC136" s="3"/>
      <c r="GD136" s="3"/>
      <c r="GE136" s="3"/>
      <c r="GF136" s="3"/>
      <c r="GG136" s="3"/>
      <c r="GH136" s="3"/>
      <c r="GI136" s="3"/>
      <c r="GJ136" s="3"/>
      <c r="GK136" s="3"/>
      <c r="GL136" s="3"/>
      <c r="GM136" s="3"/>
      <c r="GN136" s="3"/>
      <c r="GO136" s="3"/>
      <c r="GP136" s="3"/>
      <c r="GQ136" s="3"/>
      <c r="GR136" s="3"/>
      <c r="GS136" s="3"/>
    </row>
    <row r="137" spans="1:219" hidden="1" outlineLevel="1" x14ac:dyDescent="0.75">
      <c r="A137" s="112"/>
      <c r="B137" s="112" t="str">
        <f t="shared" ref="B137:B163" si="225">B9</f>
        <v>UBSCM 2017-C2</v>
      </c>
      <c r="C137" s="104"/>
      <c r="D137" s="111">
        <f t="shared" ref="D137:D163" ca="1" si="226">D9</f>
        <v>94272591</v>
      </c>
      <c r="E137" s="88"/>
      <c r="F137" s="85"/>
      <c r="G137" s="85"/>
      <c r="H137" s="86"/>
      <c r="I137" s="95"/>
      <c r="K137" s="113">
        <f ca="1">IF(K$6=$C9,$D137,IF(SUM(L9:$GS9)=0,0,MAX(J137-K73-K105,0)))</f>
        <v>0</v>
      </c>
      <c r="L137" s="113">
        <f ca="1">IF(L$6=$C9,$D137,IF(SUM(M9:$GS9)=0,0,MAX(K137-L73-L105,0)))</f>
        <v>0</v>
      </c>
      <c r="M137" s="113">
        <f ca="1">IF(M$6=$C9,$D137,IF(SUM(N9:$GS9)=0,0,MAX(L137-M73-M105,0)))</f>
        <v>0</v>
      </c>
      <c r="N137" s="113">
        <f ca="1">IF(N$6=$C9,$D137,IF(SUM(O9:$GS9)=0,0,MAX(M137-N73-N105,0)))</f>
        <v>0</v>
      </c>
      <c r="O137" s="113">
        <f ca="1">IF(O$6=$C9,$D137,IF(SUM(P9:$GS9)=0,0,MAX(N137-O73-O105,0)))</f>
        <v>0</v>
      </c>
      <c r="P137" s="113">
        <f ca="1">IF(P$6=$C9,$D137,IF(SUM(Q9:$GS9)=0,0,MAX(O137-P73-P105,0)))</f>
        <v>0</v>
      </c>
      <c r="Q137" s="113">
        <f ca="1">IF(Q$6=$C9,$D137,IF(SUM(R9:$GS9)=0,0,MAX(P137-Q73-Q105,0)))</f>
        <v>94272591</v>
      </c>
      <c r="R137" s="113">
        <f ca="1">IF(R$6=$C9,$D137,IF(SUM(S9:$GS9)=0,0,MAX(Q137-R73-R105,0)))</f>
        <v>94272591</v>
      </c>
      <c r="S137" s="113">
        <f ca="1">IF(S$6=$C9,$D137,IF(SUM(T9:$GS9)=0,0,MAX(R137-S73-S105,0)))</f>
        <v>94272591</v>
      </c>
      <c r="T137" s="113">
        <f ca="1">IF(T$6=$C9,$D137,IF(SUM(U9:$GS9)=0,0,MAX(S137-T73-T105,0)))</f>
        <v>94272591</v>
      </c>
      <c r="U137" s="113">
        <f ca="1">IF(U$6=$C9,$D137,IF(SUM(V9:$GS9)=0,0,MAX(T137-U73-U105,0)))</f>
        <v>94272591</v>
      </c>
      <c r="V137" s="113">
        <f ca="1">IF(V$6=$C9,$D137,IF(SUM(W9:$GS9)=0,0,MAX(U137-V73-V105,0)))</f>
        <v>94272591</v>
      </c>
      <c r="W137" s="113">
        <f ca="1">IF(W$6=$C9,$D137,IF(SUM(X9:$GS9)=0,0,MAX(V137-W73-W105,0)))</f>
        <v>94272591</v>
      </c>
      <c r="X137" s="113">
        <f ca="1">IF(X$6=$C9,$D137,IF(SUM(Y9:$GS9)=0,0,MAX(W137-X73-X105,0)))</f>
        <v>94272591</v>
      </c>
      <c r="Y137" s="113">
        <f ca="1">IF(Y$6=$C9,$D137,IF(SUM(Z9:$GS9)=0,0,MAX(X137-Y73-Y105,0)))</f>
        <v>94272591</v>
      </c>
      <c r="Z137" s="113">
        <f ca="1">IF(Z$6=$C9,$D137,IF(SUM(AA9:$GS9)=0,0,MAX(Y137-Z73-Z105,0)))</f>
        <v>94272591</v>
      </c>
      <c r="AA137" s="113">
        <f ca="1">IF(AA$6=$C9,$D137,IF(SUM(AB9:$GS9)=0,0,MAX(Z137-AA73-AA105,0)))</f>
        <v>94272591</v>
      </c>
      <c r="AB137" s="113">
        <f ca="1">IF(AB$6=$C9,$D137,IF(SUM(AC9:$GS9)=0,0,MAX(AA137-AB73-AB105,0)))</f>
        <v>94272591</v>
      </c>
      <c r="AC137" s="113">
        <f ca="1">IF(AC$6=$C9,$D137,IF(SUM(AD9:$GS9)=0,0,MAX(AB137-AC73-AC105,0)))</f>
        <v>94272591</v>
      </c>
      <c r="AD137" s="113">
        <f ca="1">IF(AD$6=$C9,$D137,IF(SUM(AE9:$GS9)=0,0,MAX(AC137-AD73-AD105,0)))</f>
        <v>94272591</v>
      </c>
      <c r="AE137" s="113">
        <f ca="1">IF(AE$6=$C9,$D137,IF(SUM(AF9:$GS9)=0,0,MAX(AD137-AE73-AE105,0)))</f>
        <v>94272591</v>
      </c>
      <c r="AF137" s="113">
        <f ca="1">IF(AF$6=$C9,$D137,IF(SUM(AG9:$GS9)=0,0,MAX(AE137-AF73-AF105,0)))</f>
        <v>94272591</v>
      </c>
      <c r="AG137" s="113">
        <f ca="1">IF(AG$6=$C9,$D137,IF(SUM(AH9:$GS9)=0,0,MAX(AF137-AG73-AG105,0)))</f>
        <v>94272591</v>
      </c>
      <c r="AH137" s="113">
        <f ca="1">IF(AH$6=$C9,$D137,IF(SUM(AI9:$GS9)=0,0,MAX(AG137-AH73-AH105,0)))</f>
        <v>94272591</v>
      </c>
      <c r="AI137" s="113">
        <f ca="1">IF(AI$6=$C9,$D137,IF(SUM(AJ9:$GS9)=0,0,MAX(AH137-AI73-AI105,0)))</f>
        <v>94272591</v>
      </c>
      <c r="AJ137" s="113">
        <f ca="1">IF(AJ$6=$C9,$D137,IF(SUM(AK9:$GS9)=0,0,MAX(AI137-AJ73-AJ105,0)))</f>
        <v>94272591</v>
      </c>
      <c r="AK137" s="113">
        <f ca="1">IF(AK$6=$C9,$D137,IF(SUM(AL9:$GS9)=0,0,MAX(AJ137-AK73-AK105,0)))</f>
        <v>94272591</v>
      </c>
      <c r="AL137" s="113">
        <f ca="1">IF(AL$6=$C9,$D137,IF(SUM(AM9:$GS9)=0,0,MAX(AK137-AL73-AL105,0)))</f>
        <v>94272591</v>
      </c>
      <c r="AM137" s="113">
        <f ca="1">IF(AM$6=$C9,$D137,IF(SUM(AN9:$GS9)=0,0,MAX(AL137-AM73-AM105,0)))</f>
        <v>94272591</v>
      </c>
      <c r="AN137" s="113">
        <f ca="1">IF(AN$6=$C9,$D137,IF(SUM(AO9:$GS9)=0,0,MAX(AM137-AN73-AN105,0)))</f>
        <v>94272591</v>
      </c>
      <c r="AO137" s="113">
        <f ca="1">IF(AO$6=$C9,$D137,IF(SUM(AP9:$GS9)=0,0,MAX(AN137-AO73-AO105,0)))</f>
        <v>94272591</v>
      </c>
      <c r="AP137" s="113">
        <f ca="1">IF(AP$6=$C9,$D137,IF(SUM(AQ9:$GS9)=0,0,MAX(AO137-AP73-AP105,0)))</f>
        <v>94272591</v>
      </c>
      <c r="AQ137" s="113">
        <f ca="1">IF(AQ$6=$C9,$D137,IF(SUM(AR9:$GS9)=0,0,MAX(AP137-AQ73-AQ105,0)))</f>
        <v>94272591</v>
      </c>
      <c r="AR137" s="113">
        <f ca="1">IF(AR$6=$C9,$D137,IF(SUM(AS9:$GS9)=0,0,MAX(AQ137-AR73-AR105,0)))</f>
        <v>94272591</v>
      </c>
      <c r="AS137" s="113">
        <f ca="1">IF(AS$6=$C9,$D137,IF(SUM(AT9:$GS9)=0,0,MAX(AR137-AS73-AS105,0)))</f>
        <v>94272591</v>
      </c>
      <c r="AT137" s="113">
        <f ca="1">IF(AT$6=$C9,$D137,IF(SUM(AU9:$GS9)=0,0,MAX(AS137-AT73-AT105,0)))</f>
        <v>94272591</v>
      </c>
      <c r="AU137" s="113">
        <f ca="1">IF(AU$6=$C9,$D137,IF(SUM(AV9:$GS9)=0,0,MAX(AT137-AU73-AU105,0)))</f>
        <v>94272591</v>
      </c>
      <c r="AV137" s="113">
        <f ca="1">IF(AV$6=$C9,$D137,IF(SUM(AW9:$GS9)=0,0,MAX(AU137-AV73-AV105,0)))</f>
        <v>94272591</v>
      </c>
      <c r="AW137" s="113">
        <f ca="1">IF(AW$6=$C9,$D137,IF(SUM(AX9:$GS9)=0,0,MAX(AV137-AW73-AW105,0)))</f>
        <v>94272591</v>
      </c>
      <c r="AX137" s="113">
        <f ca="1">IF(AX$6=$C9,$D137,IF(SUM(AY9:$GS9)=0,0,MAX(AW137-AX73-AX105,0)))</f>
        <v>94272591</v>
      </c>
      <c r="AY137" s="113">
        <f ca="1">IF(AY$6=$C9,$D137,IF(SUM(AZ9:$GS9)=0,0,MAX(AX137-AY73-AY105,0)))</f>
        <v>94272591</v>
      </c>
      <c r="AZ137" s="113">
        <f ca="1">IF(AZ$6=$C9,$D137,IF(SUM(BA9:$GS9)=0,0,MAX(AY137-AZ73-AZ105,0)))</f>
        <v>94272591</v>
      </c>
      <c r="BA137" s="113">
        <f ca="1">IF(BA$6=$C9,$D137,IF(SUM(BB9:$GS9)=0,0,MAX(AZ137-BA73-BA105,0)))</f>
        <v>94272591</v>
      </c>
      <c r="BB137" s="113">
        <f ca="1">IF(BB$6=$C9,$D137,IF(SUM(BC9:$GS9)=0,0,MAX(BA137-BB73-BB105,0)))</f>
        <v>94272591</v>
      </c>
      <c r="BC137" s="113">
        <f ca="1">IF(BC$6=$C9,$D137,IF(SUM(BD9:$GS9)=0,0,MAX(BB137-BC73-BC105,0)))</f>
        <v>94272591</v>
      </c>
      <c r="BD137" s="113">
        <f ca="1">IF(BD$6=$C9,$D137,IF(SUM(BE9:$GS9)=0,0,MAX(BC137-BD73-BD105,0)))</f>
        <v>94272591</v>
      </c>
      <c r="BE137" s="113">
        <f ca="1">IF(BE$6=$C9,$D137,IF(SUM(BF9:$GS9)=0,0,MAX(BD137-BE73-BE105,0)))</f>
        <v>94272591</v>
      </c>
      <c r="BF137" s="113">
        <f ca="1">IF(BF$6=$C9,$D137,IF(SUM(BG9:$GS9)=0,0,MAX(BE137-BF73-BF105,0)))</f>
        <v>94272591</v>
      </c>
      <c r="BG137" s="113">
        <f ca="1">IF(BG$6=$C9,$D137,IF(SUM(BH9:$GS9)=0,0,MAX(BF137-BG73-BG105,0)))</f>
        <v>94272591</v>
      </c>
      <c r="BH137" s="113">
        <f ca="1">IF(BH$6=$C9,$D137,IF(SUM(BI9:$GS9)=0,0,MAX(BG137-BH73-BH105,0)))</f>
        <v>94272591</v>
      </c>
      <c r="BI137" s="113">
        <f ca="1">IF(BI$6=$C9,$D137,IF(SUM(BJ9:$GS9)=0,0,MAX(BH137-BI73-BI105,0)))</f>
        <v>94272591</v>
      </c>
      <c r="BJ137" s="113">
        <f ca="1">IF(BJ$6=$C9,$D137,IF(SUM(BK9:$GS9)=0,0,MAX(BI137-BJ73-BJ105,0)))</f>
        <v>94272591</v>
      </c>
      <c r="BK137" s="113">
        <f ca="1">IF(BK$6=$C9,$D137,IF(SUM(BL9:$GS9)=0,0,MAX(BJ137-BK73-BK105,0)))</f>
        <v>94272591</v>
      </c>
      <c r="BL137" s="113">
        <f ca="1">IF(BL$6=$C9,$D137,IF(SUM(BM9:$GS9)=0,0,MAX(BK137-BL73-BL105,0)))</f>
        <v>94272591</v>
      </c>
      <c r="BM137" s="113">
        <f ca="1">IF(BM$6=$C9,$D137,IF(SUM(BN9:$GS9)=0,0,MAX(BL137-BM73-BM105,0)))</f>
        <v>94272591</v>
      </c>
      <c r="BN137" s="113">
        <f ca="1">IF(BN$6=$C9,$D137,IF(SUM(BO9:$GS9)=0,0,MAX(BM137-BN73-BN105,0)))</f>
        <v>94272591</v>
      </c>
      <c r="BO137" s="113">
        <f ca="1">IF(BO$6=$C9,$D137,IF(SUM(BP9:$GS9)=0,0,MAX(BN137-BO73-BO105,0)))</f>
        <v>94272591</v>
      </c>
      <c r="BP137" s="113">
        <f ca="1">IF(BP$6=$C9,$D137,IF(SUM(BQ9:$GS9)=0,0,MAX(BO137-BP73-BP105,0)))</f>
        <v>94272591</v>
      </c>
      <c r="BQ137" s="113">
        <f ca="1">IF(BQ$6=$C9,$D137,IF(SUM(BR9:$GS9)=0,0,MAX(BP137-BQ73-BQ105,0)))</f>
        <v>94272591</v>
      </c>
      <c r="BR137" s="113">
        <f ca="1">IF(BR$6=$C9,$D137,IF(SUM(BS9:$GS9)=0,0,MAX(BQ137-BR73-BR105,0)))</f>
        <v>94272591</v>
      </c>
      <c r="BS137" s="113">
        <f ca="1">IF(BS$6=$C9,$D137,IF(SUM(BT9:$GS9)=0,0,MAX(BR137-BS73-BS105,0)))</f>
        <v>94272591</v>
      </c>
      <c r="BT137" s="113">
        <f ca="1">IF(BT$6=$C9,$D137,IF(SUM(BU9:$GS9)=0,0,MAX(BS137-BT73-BT105,0)))</f>
        <v>94272591</v>
      </c>
      <c r="BU137" s="113">
        <f ca="1">IF(BU$6=$C9,$D137,IF(SUM(BV9:$GS9)=0,0,MAX(BT137-BU73-BU105,0)))</f>
        <v>94272591</v>
      </c>
      <c r="BV137" s="113">
        <f ca="1">IF(BV$6=$C9,$D137,IF(SUM(BW9:$GS9)=0,0,MAX(BU137-BV73-BV105,0)))</f>
        <v>94272591</v>
      </c>
      <c r="BW137" s="113">
        <f ca="1">IF(BW$6=$C9,$D137,IF(SUM(BX9:$GS9)=0,0,MAX(BV137-BW73-BW105,0)))</f>
        <v>94272591</v>
      </c>
      <c r="BX137" s="113">
        <f ca="1">IF(BX$6=$C9,$D137,IF(SUM(BY9:$GS9)=0,0,MAX(BW137-BX73-BX105,0)))</f>
        <v>94272591</v>
      </c>
      <c r="BY137" s="113">
        <f ca="1">IF(BY$6=$C9,$D137,IF(SUM(BZ9:$GS9)=0,0,MAX(BX137-BY73-BY105,0)))</f>
        <v>94272591</v>
      </c>
      <c r="BZ137" s="113">
        <f ca="1">IF(BZ$6=$C9,$D137,IF(SUM(CA9:$GS9)=0,0,MAX(BY137-BZ73-BZ105,0)))</f>
        <v>94272591</v>
      </c>
      <c r="CA137" s="113">
        <f ca="1">IF(CA$6=$C9,$D137,IF(SUM(CB9:$GS9)=0,0,MAX(BZ137-CA73-CA105,0)))</f>
        <v>94272591</v>
      </c>
      <c r="CB137" s="113">
        <f ca="1">IF(CB$6=$C9,$D137,IF(SUM(CC9:$GS9)=0,0,MAX(CA137-CB73-CB105,0)))</f>
        <v>93442187.650000006</v>
      </c>
      <c r="CC137" s="113">
        <f ca="1">IF(CC$6=$C9,$D137,IF(SUM(CD9:$GS9)=0,0,MAX(CB137-CC73-CC105,0)))</f>
        <v>93442187.650000006</v>
      </c>
      <c r="CD137" s="113">
        <f ca="1">IF(CD$6=$C9,$D137,IF(SUM(CE9:$GS9)=0,0,MAX(CC137-CD73-CD105,0)))</f>
        <v>93442187.650000006</v>
      </c>
      <c r="CE137" s="113">
        <f ca="1">IF(CE$6=$C9,$D137,IF(SUM(CF9:$GS9)=0,0,MAX(CD137-CE73-CE105,0)))</f>
        <v>93442187.650000006</v>
      </c>
      <c r="CF137" s="113">
        <f ca="1">IF(CF$6=$C9,$D137,IF(SUM(CG9:$GS9)=0,0,MAX(CE137-CF73-CF105,0)))</f>
        <v>93442187.650000006</v>
      </c>
      <c r="CG137" s="113">
        <f ca="1">IF(CG$6=$C9,$D137,IF(SUM(CH9:$GS9)=0,0,MAX(CF137-CG73-CG105,0)))</f>
        <v>93442187.650000006</v>
      </c>
      <c r="CH137" s="113">
        <f ca="1">IF(CH$6=$C9,$D137,IF(SUM(CI9:$GS9)=0,0,MAX(CG137-CH73-CH105,0)))</f>
        <v>93442187.650000006</v>
      </c>
      <c r="CI137" s="113">
        <f ca="1">IF(CI$6=$C9,$D137,IF(SUM(CJ9:$GS9)=0,0,MAX(CH137-CI73-CI105,0)))</f>
        <v>93442187.650000006</v>
      </c>
      <c r="CJ137" s="113">
        <f ca="1">IF(CJ$6=$C9,$D137,IF(SUM(CK9:$GS9)=0,0,MAX(CI137-CJ73-CJ105,0)))</f>
        <v>93442187.650000006</v>
      </c>
      <c r="CK137" s="113">
        <f ca="1">IF(CK$6=$C9,$D137,IF(SUM(CL9:$GS9)=0,0,MAX(CJ137-CK73-CK105,0)))</f>
        <v>93442187.650000006</v>
      </c>
      <c r="CL137" s="113">
        <f ca="1">IF(CL$6=$C9,$D137,IF(SUM(CM9:$GS9)=0,0,MAX(CK137-CL73-CL105,0)))</f>
        <v>93442187.650000006</v>
      </c>
      <c r="CM137" s="113">
        <f ca="1">IF(CM$6=$C9,$D137,IF(SUM(CN9:$GS9)=0,0,MAX(CL137-CM73-CM105,0)))</f>
        <v>94272591</v>
      </c>
      <c r="CN137" s="113">
        <f ca="1">IF(CN$6=$C9,$D137,IF(SUM(CO9:$GS9)=0,0,MAX(CM137-CN73-CN105,0)))</f>
        <v>94272591</v>
      </c>
      <c r="CO137" s="113">
        <f ca="1">IF(CO$6=$C9,$D137,IF(SUM(CP9:$GS9)=0,0,MAX(CN137-CO73-CO105,0)))</f>
        <v>94272591</v>
      </c>
      <c r="CP137" s="113">
        <f ca="1">IF(CP$6=$C9,$D137,IF(SUM(CQ9:$GS9)=0,0,MAX(CO137-CP73-CP105,0)))</f>
        <v>94272591</v>
      </c>
      <c r="CQ137" s="113">
        <f ca="1">IF(CQ$6=$C9,$D137,IF(SUM(CR9:$GS9)=0,0,MAX(CP137-CQ73-CQ105,0)))</f>
        <v>94272591</v>
      </c>
      <c r="CR137" s="113">
        <f ca="1">IF(CR$6=$C9,$D137,IF(SUM(CS9:$GS9)=0,0,MAX(CQ137-CR73-CR105,0)))</f>
        <v>94272591</v>
      </c>
      <c r="CS137" s="113">
        <f ca="1">IF(CS$6=$C9,$D137,IF(SUM(CT9:$GS9)=0,0,MAX(CR137-CS73-CS105,0)))</f>
        <v>94272591</v>
      </c>
      <c r="CT137" s="113">
        <f ca="1">IF(CT$6=$C9,$D137,IF(SUM(CU9:$GS9)=0,0,MAX(CS137-CT73-CT105,0)))</f>
        <v>94272591</v>
      </c>
      <c r="CU137" s="113">
        <f ca="1">IF(CU$6=$C9,$D137,IF(SUM(CV9:$GS9)=0,0,MAX(CT137-CU73-CU105,0)))</f>
        <v>94272301.780000001</v>
      </c>
      <c r="CV137" s="113">
        <f ca="1">IF(CV$6=$C9,$D137,IF(SUM(CW9:$GS9)=0,0,MAX(CU137-CV73-CV105,0)))</f>
        <v>94272301.780000001</v>
      </c>
      <c r="CW137" s="113">
        <f ca="1">IF(CW$6=$C9,$D137,IF(SUM(CX9:$GS9)=0,0,MAX(CV137-CW73-CW105,0)))</f>
        <v>94272301.780000001</v>
      </c>
      <c r="CX137" s="113">
        <f ca="1">IF(CX$6=$C9,$D137,IF(SUM(CY9:$GS9)=0,0,MAX(CW137-CX73-CX105,0)))</f>
        <v>94272301.780000001</v>
      </c>
      <c r="CY137" s="113">
        <f ca="1">IF(CY$6=$C9,$D137,IF(SUM(CZ9:$GS9)=0,0,MAX(CX137-CY73-CY105,0)))</f>
        <v>94272301.780000001</v>
      </c>
      <c r="CZ137" s="113">
        <f ca="1">IF(CZ$6=$C9,$D137,IF(SUM(DA9:$GS9)=0,0,MAX(CY137-CZ73-CZ105,0)))</f>
        <v>94272301.780000001</v>
      </c>
      <c r="DA137" s="113">
        <f ca="1">IF(DA$6=$C9,$D137,IF(SUM(DB9:$GS9)=0,0,MAX(CZ137-DA73-DA105,0)))</f>
        <v>94272301.780000001</v>
      </c>
      <c r="DB137" s="113">
        <f ca="1">IF(DB$6=$C9,$D137,IF(SUM(DC9:$GS9)=0,0,MAX(DA137-DB73-DB105,0)))</f>
        <v>94272301.780000001</v>
      </c>
      <c r="DC137" s="113">
        <f ca="1">IF(DC$6=$C9,$D137,IF(SUM(DD9:$GS9)=0,0,MAX(DB137-DC73-DC105,0)))</f>
        <v>94272301.780000001</v>
      </c>
      <c r="DD137" s="113">
        <f ca="1">IF(DD$6=$C9,$D137,IF(SUM(DE9:$GS9)=0,0,MAX(DC137-DD73-DD105,0)))</f>
        <v>94272301.780000001</v>
      </c>
      <c r="DE137" s="113">
        <f ca="1">IF(DE$6=$C9,$D137,IF(SUM(DF9:$GS9)=0,0,MAX(DD137-DE73-DE105,0)))</f>
        <v>94272301.780000001</v>
      </c>
      <c r="DF137" s="113">
        <f ca="1">IF(DF$6=$C9,$D137,IF(SUM(DG9:$GS9)=0,0,MAX(DE137-DF73-DF105,0)))</f>
        <v>94272301.780000001</v>
      </c>
      <c r="DG137" s="113">
        <f ca="1">IF(DG$6=$C9,$D137,IF(SUM(DH9:$GS9)=0,0,MAX(DF137-DG73-DG105,0)))</f>
        <v>94272301.780000001</v>
      </c>
      <c r="DH137" s="113">
        <f ca="1">IF(DH$6=$C9,$D137,IF(SUM(DI9:$GS9)=0,0,MAX(DG137-DH73-DH105,0)))</f>
        <v>94272301.780000001</v>
      </c>
      <c r="DI137" s="113">
        <f ca="1">IF(DI$6=$C9,$D137,IF(SUM(DJ9:$GS9)=0,0,MAX(DH137-DI73-DI105,0)))</f>
        <v>94272301.780000001</v>
      </c>
      <c r="DJ137" s="113">
        <f ca="1">IF(DJ$6=$C9,$D137,IF(SUM(DK9:$GS9)=0,0,MAX(DI137-DJ73-DJ105,0)))</f>
        <v>94272301.780000001</v>
      </c>
      <c r="DK137" s="113">
        <f ca="1">IF(DK$6=$C9,$D137,IF(SUM(DL9:$GS9)=0,0,MAX(DJ137-DK73-DK105,0)))</f>
        <v>94272301.780000001</v>
      </c>
      <c r="DL137" s="113">
        <f ca="1">IF(DL$6=$C9,$D137,IF(SUM(DM9:$GS9)=0,0,MAX(DK137-DL73-DL105,0)))</f>
        <v>94272301.780000001</v>
      </c>
      <c r="DM137" s="113">
        <f ca="1">IF(DM$6=$C9,$D137,IF(SUM(DN9:$GS9)=0,0,MAX(DL137-DM73-DM105,0)))</f>
        <v>94272301.780000001</v>
      </c>
      <c r="DN137" s="113">
        <f ca="1">IF(DN$6=$C9,$D137,IF(SUM(DO9:$GS9)=0,0,MAX(DM137-DN73-DN105,0)))</f>
        <v>94272301.780000001</v>
      </c>
      <c r="DO137" s="113">
        <f ca="1">IF(DO$6=$C9,$D137,IF(SUM(DP9:$GS9)=0,0,MAX(DN137-DO73-DO105,0)))</f>
        <v>84980175.230000004</v>
      </c>
      <c r="DP137" s="113">
        <f ca="1">IF(DP$6=$C9,$D137,IF(SUM(DQ9:$GS9)=0,0,MAX(DO137-DP73-DP105,0)))</f>
        <v>84980175.230000004</v>
      </c>
      <c r="DQ137" s="113">
        <f ca="1">IF(DQ$6=$C9,$D137,IF(SUM(DR9:$GS9)=0,0,MAX(DP137-DQ73-DQ105,0)))</f>
        <v>84980175.230000004</v>
      </c>
      <c r="DR137" s="113">
        <f ca="1">IF(DR$6=$C9,$D137,IF(SUM(DS9:$GS9)=0,0,MAX(DQ137-DR73-DR105,0)))</f>
        <v>84980175.230000004</v>
      </c>
      <c r="DS137" s="113">
        <f ca="1">IF(DS$6=$C9,$D137,IF(SUM(DT9:$GS9)=0,0,MAX(DR137-DS73-DS105,0)))</f>
        <v>85566943.890000001</v>
      </c>
      <c r="DT137" s="113">
        <f ca="1">IF(DT$6=$C9,$D137,IF(SUM(DU9:$GS9)=0,0,MAX(DS137-DT73-DT105,0)))</f>
        <v>85566943.890000001</v>
      </c>
      <c r="DU137" s="113">
        <f ca="1">IF(DU$6=$C9,$D137,IF(SUM(DV9:$GS9)=0,0,MAX(DT137-DU73-DU105,0)))</f>
        <v>85566943.890000001</v>
      </c>
      <c r="DV137" s="113">
        <f ca="1">IF(DV$6=$C9,$D137,IF(SUM(DW9:$GS9)=0,0,MAX(DU137-DV73-DV105,0)))</f>
        <v>85566943.890000001</v>
      </c>
      <c r="DW137" s="113">
        <f ca="1">IF(DW$6=$C9,$D137,IF(SUM(DX9:$GS9)=0,0,MAX(DV137-DW73-DW105,0)))</f>
        <v>85566943.890000001</v>
      </c>
      <c r="DX137" s="113">
        <f ca="1">IF(DX$6=$C9,$D137,IF(SUM(DY9:$GS9)=0,0,MAX(DW137-DX73-DX105,0)))</f>
        <v>85566943.890000001</v>
      </c>
      <c r="DY137" s="113">
        <f ca="1">IF(DY$6=$C9,$D137,IF(SUM(DZ9:$GS9)=0,0,MAX(DX137-DY73-DY105,0)))</f>
        <v>85566943.890000001</v>
      </c>
      <c r="DZ137" s="113">
        <f ca="1">IF(DZ$6=$C9,$D137,IF(SUM(EA9:$GS9)=0,0,MAX(DY137-DZ73-DZ105,0)))</f>
        <v>85566943.890000001</v>
      </c>
      <c r="EA137" s="113">
        <f ca="1">IF(EA$6=$C9,$D137,IF(SUM(EB9:$GS9)=0,0,MAX(DZ137-EA73-EA105,0)))</f>
        <v>85566943.890000001</v>
      </c>
      <c r="EB137" s="113">
        <f ca="1">IF(EB$6=$C9,$D137,IF(SUM(EC9:$GS9)=0,0,MAX(EA137-EB73-EB105,0)))</f>
        <v>85566943.890000001</v>
      </c>
      <c r="EC137" s="113">
        <f ca="1">IF(EC$6=$C9,$D137,IF(SUM(ED9:$GS9)=0,0,MAX(EB137-EC73-EC105,0)))</f>
        <v>85566943.890000001</v>
      </c>
      <c r="ED137" s="113">
        <f ca="1">IF(ED$6=$C9,$D137,IF(SUM(EE9:$GS9)=0,0,MAX(EC137-ED73-ED105,0)))</f>
        <v>85566943.890000001</v>
      </c>
      <c r="EE137" s="113">
        <f ca="1">IF(EE$6=$C9,$D137,IF(SUM(EF9:$GS9)=0,0,MAX(ED137-EE73-EE105,0)))</f>
        <v>85566943.890000001</v>
      </c>
      <c r="EF137" s="113">
        <f ca="1">IF(EF$6=$C9,$D137,IF(SUM(EG9:$GS9)=0,0,MAX(EE137-EF73-EF105,0)))</f>
        <v>85566943.890000001</v>
      </c>
      <c r="EG137" s="113">
        <f ca="1">IF(EG$6=$C9,$D137,IF(SUM(EH9:$GS9)=0,0,MAX(EF137-EG73-EG105,0)))</f>
        <v>85566943.890000001</v>
      </c>
      <c r="EH137" s="113">
        <f ca="1">IF(EH$6=$C9,$D137,IF(SUM(EI9:$GS9)=0,0,MAX(EG137-EH73-EH105,0)))</f>
        <v>85566943.890000001</v>
      </c>
      <c r="EI137" s="113">
        <f ca="1">IF(EI$6=$C9,$D137,IF(SUM(EJ9:$GS9)=0,0,MAX(EH137-EI73-EI105,0)))</f>
        <v>85566943.890000001</v>
      </c>
      <c r="EJ137" s="113">
        <f ca="1">IF(EJ$6=$C9,$D137,IF(SUM(EK9:$GS9)=0,0,MAX(EI137-EJ73-EJ105,0)))</f>
        <v>85566943.890000001</v>
      </c>
      <c r="EK137" s="113">
        <f ca="1">IF(EK$6=$C9,$D137,IF(SUM(EL9:$GS9)=0,0,MAX(EJ137-EK73-EK105,0)))</f>
        <v>85566943.890000001</v>
      </c>
      <c r="EL137" s="113">
        <f ca="1">IF(EL$6=$C9,$D137,IF(SUM(EM9:$GS9)=0,0,MAX(EK137-EL73-EL105,0)))</f>
        <v>85566943.890000001</v>
      </c>
      <c r="EM137" s="113">
        <f ca="1">IF(EM$6=$C9,$D137,IF(SUM(EN9:$GS9)=0,0,MAX(EL137-EM73-EM105,0)))</f>
        <v>85566943.890000001</v>
      </c>
      <c r="EN137" s="113">
        <f ca="1">IF(EN$6=$C9,$D137,IF(SUM(EO9:$GS9)=0,0,MAX(EM137-EN73-EN105,0)))</f>
        <v>85566943.890000001</v>
      </c>
      <c r="EO137" s="113">
        <f ca="1">IF(EO$6=$C9,$D137,IF(SUM(EP9:$GS9)=0,0,MAX(EN137-EO73-EO105,0)))</f>
        <v>85566943.890000001</v>
      </c>
      <c r="EP137" s="113">
        <f ca="1">IF(EP$6=$C9,$D137,IF(SUM(EQ9:$GS9)=0,0,MAX(EO137-EP73-EP105,0)))</f>
        <v>85566943.890000001</v>
      </c>
      <c r="EQ137" s="113">
        <f ca="1">IF(EQ$6=$C9,$D137,IF(SUM(ER9:$GS9)=0,0,MAX(EP137-EQ73-EQ105,0)))</f>
        <v>79841446.232502952</v>
      </c>
      <c r="ER137" s="113">
        <f ca="1">IF(ER$6=$C9,$D137,IF(SUM(ES9:$GS9)=0,0,MAX(EQ137-ER73-ER105,0)))</f>
        <v>79841446.232502952</v>
      </c>
      <c r="ES137" s="113">
        <f ca="1">IF(ES$6=$C9,$D137,IF(SUM(ET9:$GS9)=0,0,MAX(ER137-ES73-ES105,0)))</f>
        <v>79313632.45295471</v>
      </c>
      <c r="ET137" s="113">
        <f ca="1">IF(ET$6=$C9,$D137,IF(SUM(EU9:$GS9)=0,0,MAX(ES137-ET73-ET105,0)))</f>
        <v>79313632.45295471</v>
      </c>
      <c r="EU137" s="113">
        <f ca="1">IF(EU$6=$C9,$D137,IF(SUM(EV9:$GS9)=0,0,MAX(ET137-EU73-EU105,0)))</f>
        <v>79313632.45295471</v>
      </c>
      <c r="EV137" s="113">
        <f ca="1">IF(EV$6=$C9,$D137,IF(SUM(EW9:$GS9)=0,0,MAX(EU137-EV73-EV105,0)))</f>
        <v>79313632.45295471</v>
      </c>
      <c r="EW137" s="113">
        <f ca="1">IF(EW$6=$C9,$D137,IF(SUM(EX9:$GS9)=0,0,MAX(EV137-EW73-EW105,0)))</f>
        <v>79313632.45295471</v>
      </c>
      <c r="EX137" s="113">
        <f ca="1">IF(EX$6=$C9,$D137,IF(SUM(EY9:$GS9)=0,0,MAX(EW137-EX73-EX105,0)))</f>
        <v>79313632.45295471</v>
      </c>
      <c r="EY137" s="113">
        <f ca="1">IF(EY$6=$C9,$D137,IF(SUM(EZ9:$GS9)=0,0,MAX(EX137-EY73-EY105,0)))</f>
        <v>79313632.45295471</v>
      </c>
      <c r="EZ137" s="113">
        <f ca="1">IF(EZ$6=$C9,$D137,IF(SUM(FA9:$GS9)=0,0,MAX(EY137-EZ73-EZ105,0)))</f>
        <v>79216120.931994334</v>
      </c>
      <c r="FA137" s="113">
        <f ca="1">IF(FA$6=$C9,$D137,IF(SUM(FB9:$GS9)=0,0,MAX(EZ137-FA73-FA105,0)))</f>
        <v>79216120.931994334</v>
      </c>
      <c r="FB137" s="113">
        <f ca="1">IF(FB$6=$C9,$D137,IF(SUM(FC9:$GS9)=0,0,MAX(FA137-FB73-FB105,0)))</f>
        <v>79216120.931994334</v>
      </c>
      <c r="FC137" s="113">
        <f ca="1">IF(FC$6=$C9,$D137,IF(SUM(FD9:$GS9)=0,0,MAX(FB137-FC73-FC105,0)))</f>
        <v>49219084.63446629</v>
      </c>
      <c r="FD137" s="113">
        <f ca="1">IF(FD$6=$C9,$D137,IF(SUM(FE9:$GS9)=0,0,MAX(FC137-FD73-FD105,0)))</f>
        <v>23301179.553503592</v>
      </c>
      <c r="FE137" s="113">
        <f ca="1">IF(FE$6=$C9,$D137,IF(SUM(FF9:$GS9)=0,0,MAX(FD137-FE73-FE105,0)))</f>
        <v>0</v>
      </c>
      <c r="FF137" s="113">
        <f ca="1">IF(FF$6=$C9,$D137,IF(SUM(FG9:$GS9)=0,0,MAX(FE137-FF73-FF105,0)))</f>
        <v>0</v>
      </c>
      <c r="FG137" s="113">
        <f ca="1">IF(FG$6=$C9,$D137,IF(SUM(FH9:$GS9)=0,0,MAX(FF137-FG73-FG105,0)))</f>
        <v>0</v>
      </c>
      <c r="FH137" s="113">
        <f ca="1">IF(FH$6=$C9,$D137,IF(SUM(FI9:$GS9)=0,0,MAX(FG137-FH73-FH105,0)))</f>
        <v>0</v>
      </c>
      <c r="FI137" s="113">
        <f ca="1">IF(FI$6=$C9,$D137,IF(SUM(FJ9:$GS9)=0,0,MAX(FH137-FI73-FI105,0)))</f>
        <v>0</v>
      </c>
      <c r="FJ137" s="113">
        <f ca="1">IF(FJ$6=$C9,$D137,IF(SUM(FK9:$GS9)=0,0,MAX(FI137-FJ73-FJ105,0)))</f>
        <v>0</v>
      </c>
      <c r="FK137" s="113">
        <f ca="1">IF(FK$6=$C9,$D137,IF(SUM(FL9:$GS9)=0,0,MAX(FJ137-FK73-FK105,0)))</f>
        <v>0</v>
      </c>
      <c r="FL137" s="113">
        <f ca="1">IF(FL$6=$C9,$D137,IF(SUM(FM9:$GS9)=0,0,MAX(FK137-FL73-FL105,0)))</f>
        <v>0</v>
      </c>
      <c r="FM137" s="113">
        <f ca="1">IF(FM$6=$C9,$D137,IF(SUM(FN9:$GS9)=0,0,MAX(FL137-FM73-FM105,0)))</f>
        <v>0</v>
      </c>
      <c r="FN137" s="113">
        <f ca="1">IF(FN$6=$C9,$D137,IF(SUM(FO9:$GS9)=0,0,MAX(FM137-FN73-FN105,0)))</f>
        <v>0</v>
      </c>
      <c r="FO137" s="113">
        <f ca="1">IF(FO$6=$C9,$D137,IF(SUM(FP9:$GS9)=0,0,MAX(FN137-FO73-FO105,0)))</f>
        <v>0</v>
      </c>
      <c r="FP137" s="113">
        <f ca="1">IF(FP$6=$C9,$D137,IF(SUM(FQ9:$GS9)=0,0,MAX(FO137-FP73-FP105,0)))</f>
        <v>0</v>
      </c>
      <c r="FQ137" s="113">
        <f ca="1">IF(FQ$6=$C9,$D137,IF(SUM(FR9:$GS9)=0,0,MAX(FP137-FQ73-FQ105,0)))</f>
        <v>0</v>
      </c>
      <c r="FR137" s="113">
        <f ca="1">IF(FR$6=$C9,$D137,IF(SUM(FS9:$GS9)=0,0,MAX(FQ137-FR73-FR105,0)))</f>
        <v>0</v>
      </c>
      <c r="FS137" s="113">
        <f ca="1">IF(FS$6=$C9,$D137,IF(SUM(FT9:$GS9)=0,0,MAX(FR137-FS73-FS105,0)))</f>
        <v>0</v>
      </c>
      <c r="FT137" s="113">
        <f ca="1">IF(FT$6=$C9,$D137,IF(SUM(FU9:$GS9)=0,0,MAX(FS137-FT73-FT105,0)))</f>
        <v>0</v>
      </c>
      <c r="FU137" s="113">
        <f ca="1">IF(FU$6=$C9,$D137,IF(SUM(FV9:$GS9)=0,0,MAX(FT137-FU73-FU105,0)))</f>
        <v>0</v>
      </c>
      <c r="FV137" s="113">
        <f ca="1">IF(FV$6=$C9,$D137,IF(SUM(FW9:$GS9)=0,0,MAX(FU137-FV73-FV105,0)))</f>
        <v>0</v>
      </c>
      <c r="FW137" s="113">
        <f ca="1">IF(FW$6=$C9,$D137,IF(SUM(FX9:$GS9)=0,0,MAX(FV137-FW73-FW105,0)))</f>
        <v>0</v>
      </c>
      <c r="FX137" s="113">
        <f ca="1">IF(FX$6=$C9,$D137,IF(SUM(FY9:$GS9)=0,0,MAX(FW137-FX73-FX105,0)))</f>
        <v>0</v>
      </c>
      <c r="FY137" s="113">
        <f ca="1">IF(FY$6=$C9,$D137,IF(SUM(FZ9:$GS9)=0,0,MAX(FX137-FY73-FY105,0)))</f>
        <v>0</v>
      </c>
      <c r="FZ137" s="113">
        <f ca="1">IF(FZ$6=$C9,$D137,IF(SUM(GA9:$GS9)=0,0,MAX(FY137-FZ73-FZ105,0)))</f>
        <v>0</v>
      </c>
      <c r="GA137" s="113">
        <f ca="1">IF(GA$6=$C9,$D137,IF(SUM(GB9:$GS9)=0,0,MAX(FZ137-GA73-GA105,0)))</f>
        <v>0</v>
      </c>
      <c r="GB137" s="113">
        <f ca="1">IF(GB$6=$C9,$D137,IF(SUM(GC9:$GS9)=0,0,MAX(GA137-GB73-GB105,0)))</f>
        <v>0</v>
      </c>
      <c r="GC137" s="113">
        <f ca="1">IF(GC$6=$C9,$D137,IF(SUM(GD9:$GS9)=0,0,MAX(GB137-GC73-GC105,0)))</f>
        <v>0</v>
      </c>
      <c r="GD137" s="113">
        <f ca="1">IF(GD$6=$C9,$D137,IF(SUM(GE9:$GS9)=0,0,MAX(GC137-GD73-GD105,0)))</f>
        <v>0</v>
      </c>
      <c r="GE137" s="113">
        <f ca="1">IF(GE$6=$C9,$D137,IF(SUM(GF9:$GS9)=0,0,MAX(GD137-GE73-GE105,0)))</f>
        <v>0</v>
      </c>
      <c r="GF137" s="113">
        <f ca="1">IF(GF$6=$C9,$D137,IF(SUM(GG9:$GS9)=0,0,MAX(GE137-GF73-GF105,0)))</f>
        <v>0</v>
      </c>
      <c r="GG137" s="113">
        <f ca="1">IF(GG$6=$C9,$D137,IF(SUM(GH9:$GS9)=0,0,MAX(GF137-GG73-GG105,0)))</f>
        <v>0</v>
      </c>
      <c r="GH137" s="113">
        <f ca="1">IF(GH$6=$C9,$D137,IF(SUM(GI9:$GS9)=0,0,MAX(GG137-GH73-GH105,0)))</f>
        <v>0</v>
      </c>
      <c r="GI137" s="113">
        <f ca="1">IF(GI$6=$C9,$D137,IF(SUM(GJ9:$GS9)=0,0,MAX(GH137-GI73-GI105,0)))</f>
        <v>0</v>
      </c>
      <c r="GJ137" s="113">
        <f ca="1">IF(GJ$6=$C9,$D137,IF(SUM(GK9:$GS9)=0,0,MAX(GI137-GJ73-GJ105,0)))</f>
        <v>0</v>
      </c>
      <c r="GK137" s="113">
        <f ca="1">IF(GK$6=$C9,$D137,IF(SUM(GL9:$GS9)=0,0,MAX(GJ137-GK73-GK105,0)))</f>
        <v>0</v>
      </c>
      <c r="GL137" s="113">
        <f ca="1">IF(GL$6=$C9,$D137,IF(SUM(GM9:$GS9)=0,0,MAX(GK137-GL73-GL105,0)))</f>
        <v>0</v>
      </c>
      <c r="GM137" s="113">
        <f ca="1">IF(GM$6=$C9,$D137,IF(SUM(GN9:$GS9)=0,0,MAX(GL137-GM73-GM105,0)))</f>
        <v>0</v>
      </c>
      <c r="GN137" s="113">
        <f ca="1">IF(GN$6=$C9,$D137,IF(SUM(GO9:$GS9)=0,0,MAX(GM137-GN73-GN105,0)))</f>
        <v>0</v>
      </c>
      <c r="GO137" s="113">
        <f ca="1">IF(GO$6=$C9,$D137,IF(SUM(GP9:$GS9)=0,0,MAX(GN137-GO73-GO105,0)))</f>
        <v>0</v>
      </c>
      <c r="GP137" s="113">
        <f ca="1">IF(GP$6=$C9,$D137,IF(SUM(GQ9:$GS9)=0,0,MAX(GO137-GP73-GP105,0)))</f>
        <v>0</v>
      </c>
      <c r="GQ137" s="113">
        <f ca="1">IF(GQ$6=$C9,$D137,IF(SUM(GR9:$GS9)=0,0,MAX(GP137-GQ73-GQ105,0)))</f>
        <v>0</v>
      </c>
      <c r="GR137" s="113">
        <f ca="1">IF(GR$6=$C9,$D137,IF(SUM(GS9:$GS9)=0,0,MAX(GQ137-GR73-GR105,0)))</f>
        <v>0</v>
      </c>
      <c r="GS137" s="113">
        <f ca="1">IF(GS$6=$C9,$D137,IF(SUM($GS9:GT9)=0,0,MAX(GR137-GS73-GS105,0)))</f>
        <v>0</v>
      </c>
      <c r="GU137" s="85"/>
      <c r="GV137" s="85"/>
      <c r="GW137" s="85"/>
      <c r="GX137" s="85"/>
      <c r="GY137" s="85"/>
      <c r="GZ137" s="85"/>
      <c r="HA137" s="85"/>
      <c r="HB137" s="85"/>
      <c r="HC137" s="85"/>
      <c r="HD137" s="85"/>
      <c r="HE137" s="85"/>
      <c r="HF137" s="85"/>
      <c r="HG137" s="85"/>
      <c r="HH137" s="85"/>
      <c r="HI137" s="85"/>
      <c r="HJ137" s="85"/>
      <c r="HK137" s="85"/>
    </row>
    <row r="138" spans="1:219" hidden="1" outlineLevel="1" x14ac:dyDescent="0.75">
      <c r="A138" s="112"/>
      <c r="B138" s="112" t="str">
        <f t="shared" si="225"/>
        <v>CGCMT 2017-C4</v>
      </c>
      <c r="C138" s="104"/>
      <c r="D138" s="111">
        <f t="shared" ca="1" si="226"/>
        <v>105034893</v>
      </c>
      <c r="E138" s="88"/>
      <c r="F138" s="85"/>
      <c r="G138" s="85"/>
      <c r="H138" s="86"/>
      <c r="I138" s="95"/>
      <c r="K138" s="113">
        <f ca="1">IF(K$6=$C10,$D138,IF(SUM(L10:$GS10)=0,0,MAX(J138-K74-K106,0)))</f>
        <v>0</v>
      </c>
      <c r="L138" s="113">
        <f ca="1">IF(L$6=$C10,$D138,IF(SUM(M10:$GS10)=0,0,MAX(K138-L74-L106,0)))</f>
        <v>0</v>
      </c>
      <c r="M138" s="113">
        <f ca="1">IF(M$6=$C10,$D138,IF(SUM(N10:$GS10)=0,0,MAX(L138-M74-M106,0)))</f>
        <v>0</v>
      </c>
      <c r="N138" s="113">
        <f ca="1">IF(N$6=$C10,$D138,IF(SUM(O10:$GS10)=0,0,MAX(M138-N74-N106,0)))</f>
        <v>0</v>
      </c>
      <c r="O138" s="113">
        <f ca="1">IF(O$6=$C10,$D138,IF(SUM(P10:$GS10)=0,0,MAX(N138-O74-O106,0)))</f>
        <v>0</v>
      </c>
      <c r="P138" s="113">
        <f ca="1">IF(P$6=$C10,$D138,IF(SUM(Q10:$GS10)=0,0,MAX(O138-P74-P106,0)))</f>
        <v>0</v>
      </c>
      <c r="Q138" s="113">
        <f ca="1">IF(Q$6=$C10,$D138,IF(SUM(R10:$GS10)=0,0,MAX(P138-Q74-Q106,0)))</f>
        <v>0</v>
      </c>
      <c r="R138" s="113">
        <f ca="1">IF(R$6=$C10,$D138,IF(SUM(S10:$GS10)=0,0,MAX(Q138-R74-R106,0)))</f>
        <v>0</v>
      </c>
      <c r="S138" s="113">
        <f ca="1">IF(S$6=$C10,$D138,IF(SUM(T10:$GS10)=0,0,MAX(R138-S74-S106,0)))</f>
        <v>105034893</v>
      </c>
      <c r="T138" s="113">
        <f ca="1">IF(T$6=$C10,$D138,IF(SUM(U10:$GS10)=0,0,MAX(S138-T74-T106,0)))</f>
        <v>105034893</v>
      </c>
      <c r="U138" s="113">
        <f ca="1">IF(U$6=$C10,$D138,IF(SUM(V10:$GS10)=0,0,MAX(T138-U74-U106,0)))</f>
        <v>105034893</v>
      </c>
      <c r="V138" s="113">
        <f ca="1">IF(V$6=$C10,$D138,IF(SUM(W10:$GS10)=0,0,MAX(U138-V74-V106,0)))</f>
        <v>105034893</v>
      </c>
      <c r="W138" s="113">
        <f ca="1">IF(W$6=$C10,$D138,IF(SUM(X10:$GS10)=0,0,MAX(V138-W74-W106,0)))</f>
        <v>105034893</v>
      </c>
      <c r="X138" s="113">
        <f ca="1">IF(X$6=$C10,$D138,IF(SUM(Y10:$GS10)=0,0,MAX(W138-X74-X106,0)))</f>
        <v>105034893</v>
      </c>
      <c r="Y138" s="113">
        <f ca="1">IF(Y$6=$C10,$D138,IF(SUM(Z10:$GS10)=0,0,MAX(X138-Y74-Y106,0)))</f>
        <v>105034893</v>
      </c>
      <c r="Z138" s="113">
        <f ca="1">IF(Z$6=$C10,$D138,IF(SUM(AA10:$GS10)=0,0,MAX(Y138-Z74-Z106,0)))</f>
        <v>105034893</v>
      </c>
      <c r="AA138" s="113">
        <f ca="1">IF(AA$6=$C10,$D138,IF(SUM(AB10:$GS10)=0,0,MAX(Z138-AA74-AA106,0)))</f>
        <v>105034893</v>
      </c>
      <c r="AB138" s="113">
        <f ca="1">IF(AB$6=$C10,$D138,IF(SUM(AC10:$GS10)=0,0,MAX(AA138-AB74-AB106,0)))</f>
        <v>105034893</v>
      </c>
      <c r="AC138" s="113">
        <f ca="1">IF(AC$6=$C10,$D138,IF(SUM(AD10:$GS10)=0,0,MAX(AB138-AC74-AC106,0)))</f>
        <v>105034893</v>
      </c>
      <c r="AD138" s="113">
        <f ca="1">IF(AD$6=$C10,$D138,IF(SUM(AE10:$GS10)=0,0,MAX(AC138-AD74-AD106,0)))</f>
        <v>105034893</v>
      </c>
      <c r="AE138" s="113">
        <f ca="1">IF(AE$6=$C10,$D138,IF(SUM(AF10:$GS10)=0,0,MAX(AD138-AE74-AE106,0)))</f>
        <v>105034893</v>
      </c>
      <c r="AF138" s="113">
        <f ca="1">IF(AF$6=$C10,$D138,IF(SUM(AG10:$GS10)=0,0,MAX(AE138-AF74-AF106,0)))</f>
        <v>105034893</v>
      </c>
      <c r="AG138" s="113">
        <f ca="1">IF(AG$6=$C10,$D138,IF(SUM(AH10:$GS10)=0,0,MAX(AF138-AG74-AG106,0)))</f>
        <v>105034893</v>
      </c>
      <c r="AH138" s="113">
        <f ca="1">IF(AH$6=$C10,$D138,IF(SUM(AI10:$GS10)=0,0,MAX(AG138-AH74-AH106,0)))</f>
        <v>105034893</v>
      </c>
      <c r="AI138" s="113">
        <f ca="1">IF(AI$6=$C10,$D138,IF(SUM(AJ10:$GS10)=0,0,MAX(AH138-AI74-AI106,0)))</f>
        <v>105034893</v>
      </c>
      <c r="AJ138" s="113">
        <f ca="1">IF(AJ$6=$C10,$D138,IF(SUM(AK10:$GS10)=0,0,MAX(AI138-AJ74-AJ106,0)))</f>
        <v>105034893</v>
      </c>
      <c r="AK138" s="113">
        <f ca="1">IF(AK$6=$C10,$D138,IF(SUM(AL10:$GS10)=0,0,MAX(AJ138-AK74-AK106,0)))</f>
        <v>105034893</v>
      </c>
      <c r="AL138" s="113">
        <f ca="1">IF(AL$6=$C10,$D138,IF(SUM(AM10:$GS10)=0,0,MAX(AK138-AL74-AL106,0)))</f>
        <v>105034893</v>
      </c>
      <c r="AM138" s="113">
        <f ca="1">IF(AM$6=$C10,$D138,IF(SUM(AN10:$GS10)=0,0,MAX(AL138-AM74-AM106,0)))</f>
        <v>105034893</v>
      </c>
      <c r="AN138" s="113">
        <f ca="1">IF(AN$6=$C10,$D138,IF(SUM(AO10:$GS10)=0,0,MAX(AM138-AN74-AN106,0)))</f>
        <v>105034893</v>
      </c>
      <c r="AO138" s="113">
        <f ca="1">IF(AO$6=$C10,$D138,IF(SUM(AP10:$GS10)=0,0,MAX(AN138-AO74-AO106,0)))</f>
        <v>105034893</v>
      </c>
      <c r="AP138" s="113">
        <f ca="1">IF(AP$6=$C10,$D138,IF(SUM(AQ10:$GS10)=0,0,MAX(AO138-AP74-AP106,0)))</f>
        <v>105034893</v>
      </c>
      <c r="AQ138" s="113">
        <f ca="1">IF(AQ$6=$C10,$D138,IF(SUM(AR10:$GS10)=0,0,MAX(AP138-AQ74-AQ106,0)))</f>
        <v>105034893</v>
      </c>
      <c r="AR138" s="113">
        <f ca="1">IF(AR$6=$C10,$D138,IF(SUM(AS10:$GS10)=0,0,MAX(AQ138-AR74-AR106,0)))</f>
        <v>105034893</v>
      </c>
      <c r="AS138" s="113">
        <f ca="1">IF(AS$6=$C10,$D138,IF(SUM(AT10:$GS10)=0,0,MAX(AR138-AS74-AS106,0)))</f>
        <v>105034893</v>
      </c>
      <c r="AT138" s="113">
        <f ca="1">IF(AT$6=$C10,$D138,IF(SUM(AU10:$GS10)=0,0,MAX(AS138-AT74-AT106,0)))</f>
        <v>105034893</v>
      </c>
      <c r="AU138" s="113">
        <f ca="1">IF(AU$6=$C10,$D138,IF(SUM(AV10:$GS10)=0,0,MAX(AT138-AU74-AU106,0)))</f>
        <v>105034893</v>
      </c>
      <c r="AV138" s="113">
        <f ca="1">IF(AV$6=$C10,$D138,IF(SUM(AW10:$GS10)=0,0,MAX(AU138-AV74-AV106,0)))</f>
        <v>105034893</v>
      </c>
      <c r="AW138" s="113">
        <f ca="1">IF(AW$6=$C10,$D138,IF(SUM(AX10:$GS10)=0,0,MAX(AV138-AW74-AW106,0)))</f>
        <v>105034893</v>
      </c>
      <c r="AX138" s="113">
        <f ca="1">IF(AX$6=$C10,$D138,IF(SUM(AY10:$GS10)=0,0,MAX(AW138-AX74-AX106,0)))</f>
        <v>105034893</v>
      </c>
      <c r="AY138" s="113">
        <f ca="1">IF(AY$6=$C10,$D138,IF(SUM(AZ10:$GS10)=0,0,MAX(AX138-AY74-AY106,0)))</f>
        <v>105034893</v>
      </c>
      <c r="AZ138" s="113">
        <f ca="1">IF(AZ$6=$C10,$D138,IF(SUM(BA10:$GS10)=0,0,MAX(AY138-AZ74-AZ106,0)))</f>
        <v>105034893</v>
      </c>
      <c r="BA138" s="113">
        <f ca="1">IF(BA$6=$C10,$D138,IF(SUM(BB10:$GS10)=0,0,MAX(AZ138-BA74-BA106,0)))</f>
        <v>105034893</v>
      </c>
      <c r="BB138" s="113">
        <f ca="1">IF(BB$6=$C10,$D138,IF(SUM(BC10:$GS10)=0,0,MAX(BA138-BB74-BB106,0)))</f>
        <v>105034893</v>
      </c>
      <c r="BC138" s="113">
        <f ca="1">IF(BC$6=$C10,$D138,IF(SUM(BD10:$GS10)=0,0,MAX(BB138-BC74-BC106,0)))</f>
        <v>105034893</v>
      </c>
      <c r="BD138" s="113">
        <f ca="1">IF(BD$6=$C10,$D138,IF(SUM(BE10:$GS10)=0,0,MAX(BC138-BD74-BD106,0)))</f>
        <v>105034893</v>
      </c>
      <c r="BE138" s="113">
        <f ca="1">IF(BE$6=$C10,$D138,IF(SUM(BF10:$GS10)=0,0,MAX(BD138-BE74-BE106,0)))</f>
        <v>105034893</v>
      </c>
      <c r="BF138" s="113">
        <f ca="1">IF(BF$6=$C10,$D138,IF(SUM(BG10:$GS10)=0,0,MAX(BE138-BF74-BF106,0)))</f>
        <v>105034893</v>
      </c>
      <c r="BG138" s="113">
        <f ca="1">IF(BG$6=$C10,$D138,IF(SUM(BH10:$GS10)=0,0,MAX(BF138-BG74-BG106,0)))</f>
        <v>105034893</v>
      </c>
      <c r="BH138" s="113">
        <f ca="1">IF(BH$6=$C10,$D138,IF(SUM(BI10:$GS10)=0,0,MAX(BG138-BH74-BH106,0)))</f>
        <v>105034893</v>
      </c>
      <c r="BI138" s="113">
        <f ca="1">IF(BI$6=$C10,$D138,IF(SUM(BJ10:$GS10)=0,0,MAX(BH138-BI74-BI106,0)))</f>
        <v>105034893</v>
      </c>
      <c r="BJ138" s="113">
        <f ca="1">IF(BJ$6=$C10,$D138,IF(SUM(BK10:$GS10)=0,0,MAX(BI138-BJ74-BJ106,0)))</f>
        <v>105034893</v>
      </c>
      <c r="BK138" s="113">
        <f ca="1">IF(BK$6=$C10,$D138,IF(SUM(BL10:$GS10)=0,0,MAX(BJ138-BK74-BK106,0)))</f>
        <v>105034893</v>
      </c>
      <c r="BL138" s="113">
        <f ca="1">IF(BL$6=$C10,$D138,IF(SUM(BM10:$GS10)=0,0,MAX(BK138-BL74-BL106,0)))</f>
        <v>105034893</v>
      </c>
      <c r="BM138" s="113">
        <f ca="1">IF(BM$6=$C10,$D138,IF(SUM(BN10:$GS10)=0,0,MAX(BL138-BM74-BM106,0)))</f>
        <v>105034893</v>
      </c>
      <c r="BN138" s="113">
        <f ca="1">IF(BN$6=$C10,$D138,IF(SUM(BO10:$GS10)=0,0,MAX(BM138-BN74-BN106,0)))</f>
        <v>105034893</v>
      </c>
      <c r="BO138" s="113">
        <f ca="1">IF(BO$6=$C10,$D138,IF(SUM(BP10:$GS10)=0,0,MAX(BN138-BO74-BO106,0)))</f>
        <v>105034893</v>
      </c>
      <c r="BP138" s="113">
        <f ca="1">IF(BP$6=$C10,$D138,IF(SUM(BQ10:$GS10)=0,0,MAX(BO138-BP74-BP106,0)))</f>
        <v>105034893</v>
      </c>
      <c r="BQ138" s="113">
        <f ca="1">IF(BQ$6=$C10,$D138,IF(SUM(BR10:$GS10)=0,0,MAX(BP138-BQ74-BQ106,0)))</f>
        <v>105034893</v>
      </c>
      <c r="BR138" s="113">
        <f ca="1">IF(BR$6=$C10,$D138,IF(SUM(BS10:$GS10)=0,0,MAX(BQ138-BR74-BR106,0)))</f>
        <v>105034893</v>
      </c>
      <c r="BS138" s="113">
        <f ca="1">IF(BS$6=$C10,$D138,IF(SUM(BT10:$GS10)=0,0,MAX(BR138-BS74-BS106,0)))</f>
        <v>105034893</v>
      </c>
      <c r="BT138" s="113">
        <f ca="1">IF(BT$6=$C10,$D138,IF(SUM(BU10:$GS10)=0,0,MAX(BS138-BT74-BT106,0)))</f>
        <v>105034893</v>
      </c>
      <c r="BU138" s="113">
        <f ca="1">IF(BU$6=$C10,$D138,IF(SUM(BV10:$GS10)=0,0,MAX(BT138-BU74-BU106,0)))</f>
        <v>105034893</v>
      </c>
      <c r="BV138" s="113">
        <f ca="1">IF(BV$6=$C10,$D138,IF(SUM(BW10:$GS10)=0,0,MAX(BU138-BV74-BV106,0)))</f>
        <v>105034893</v>
      </c>
      <c r="BW138" s="113">
        <f ca="1">IF(BW$6=$C10,$D138,IF(SUM(BX10:$GS10)=0,0,MAX(BV138-BW74-BW106,0)))</f>
        <v>105034893</v>
      </c>
      <c r="BX138" s="113">
        <f ca="1">IF(BX$6=$C10,$D138,IF(SUM(BY10:$GS10)=0,0,MAX(BW138-BX74-BX106,0)))</f>
        <v>105034893</v>
      </c>
      <c r="BY138" s="113">
        <f ca="1">IF(BY$6=$C10,$D138,IF(SUM(BZ10:$GS10)=0,0,MAX(BX138-BY74-BY106,0)))</f>
        <v>105034893</v>
      </c>
      <c r="BZ138" s="113">
        <f ca="1">IF(BZ$6=$C10,$D138,IF(SUM(CA10:$GS10)=0,0,MAX(BY138-BZ74-BZ106,0)))</f>
        <v>105034893</v>
      </c>
      <c r="CA138" s="113">
        <f ca="1">IF(CA$6=$C10,$D138,IF(SUM(CB10:$GS10)=0,0,MAX(BZ138-CA74-CA106,0)))</f>
        <v>105034893</v>
      </c>
      <c r="CB138" s="113">
        <f ca="1">IF(CB$6=$C10,$D138,IF(SUM(CC10:$GS10)=0,0,MAX(CA138-CB74-CB106,0)))</f>
        <v>105034893</v>
      </c>
      <c r="CC138" s="113">
        <f ca="1">IF(CC$6=$C10,$D138,IF(SUM(CD10:$GS10)=0,0,MAX(CB138-CC74-CC106,0)))</f>
        <v>105034893</v>
      </c>
      <c r="CD138" s="113">
        <f ca="1">IF(CD$6=$C10,$D138,IF(SUM(CE10:$GS10)=0,0,MAX(CC138-CD74-CD106,0)))</f>
        <v>105034893</v>
      </c>
      <c r="CE138" s="113">
        <f ca="1">IF(CE$6=$C10,$D138,IF(SUM(CF10:$GS10)=0,0,MAX(CD138-CE74-CE106,0)))</f>
        <v>105034893</v>
      </c>
      <c r="CF138" s="113">
        <f ca="1">IF(CF$6=$C10,$D138,IF(SUM(CG10:$GS10)=0,0,MAX(CE138-CF74-CF106,0)))</f>
        <v>105034893</v>
      </c>
      <c r="CG138" s="113">
        <f ca="1">IF(CG$6=$C10,$D138,IF(SUM(CH10:$GS10)=0,0,MAX(CF138-CG74-CG106,0)))</f>
        <v>105034893</v>
      </c>
      <c r="CH138" s="113">
        <f ca="1">IF(CH$6=$C10,$D138,IF(SUM(CI10:$GS10)=0,0,MAX(CG138-CH74-CH106,0)))</f>
        <v>105034893</v>
      </c>
      <c r="CI138" s="113">
        <f ca="1">IF(CI$6=$C10,$D138,IF(SUM(CJ10:$GS10)=0,0,MAX(CH138-CI74-CI106,0)))</f>
        <v>105034893</v>
      </c>
      <c r="CJ138" s="113">
        <f ca="1">IF(CJ$6=$C10,$D138,IF(SUM(CK10:$GS10)=0,0,MAX(CI138-CJ74-CJ106,0)))</f>
        <v>105034893</v>
      </c>
      <c r="CK138" s="113">
        <f ca="1">IF(CK$6=$C10,$D138,IF(SUM(CL10:$GS10)=0,0,MAX(CJ138-CK74-CK106,0)))</f>
        <v>105034893</v>
      </c>
      <c r="CL138" s="113">
        <f ca="1">IF(CL$6=$C10,$D138,IF(SUM(CM10:$GS10)=0,0,MAX(CK138-CL74-CL106,0)))</f>
        <v>105034893</v>
      </c>
      <c r="CM138" s="113">
        <f ca="1">IF(CM$6=$C10,$D138,IF(SUM(CN10:$GS10)=0,0,MAX(CL138-CM74-CM106,0)))</f>
        <v>105034893</v>
      </c>
      <c r="CN138" s="113">
        <f ca="1">IF(CN$6=$C10,$D138,IF(SUM(CO10:$GS10)=0,0,MAX(CM138-CN74-CN106,0)))</f>
        <v>105034893</v>
      </c>
      <c r="CO138" s="113">
        <f ca="1">IF(CO$6=$C10,$D138,IF(SUM(CP10:$GS10)=0,0,MAX(CN138-CO74-CO106,0)))</f>
        <v>105034893</v>
      </c>
      <c r="CP138" s="113">
        <f ca="1">IF(CP$6=$C10,$D138,IF(SUM(CQ10:$GS10)=0,0,MAX(CO138-CP74-CP106,0)))</f>
        <v>105034893</v>
      </c>
      <c r="CQ138" s="113">
        <f ca="1">IF(CQ$6=$C10,$D138,IF(SUM(CR10:$GS10)=0,0,MAX(CP138-CQ74-CQ106,0)))</f>
        <v>105034893</v>
      </c>
      <c r="CR138" s="113">
        <f ca="1">IF(CR$6=$C10,$D138,IF(SUM(CS10:$GS10)=0,0,MAX(CQ138-CR74-CR106,0)))</f>
        <v>105034893</v>
      </c>
      <c r="CS138" s="113">
        <f ca="1">IF(CS$6=$C10,$D138,IF(SUM(CT10:$GS10)=0,0,MAX(CR138-CS74-CS106,0)))</f>
        <v>105034893</v>
      </c>
      <c r="CT138" s="113">
        <f ca="1">IF(CT$6=$C10,$D138,IF(SUM(CU10:$GS10)=0,0,MAX(CS138-CT74-CT106,0)))</f>
        <v>105034893</v>
      </c>
      <c r="CU138" s="113">
        <f ca="1">IF(CU$6=$C10,$D138,IF(SUM(CV10:$GS10)=0,0,MAX(CT138-CU74-CU106,0)))</f>
        <v>105034893</v>
      </c>
      <c r="CV138" s="113">
        <f ca="1">IF(CV$6=$C10,$D138,IF(SUM(CW10:$GS10)=0,0,MAX(CU138-CV74-CV106,0)))</f>
        <v>105034893</v>
      </c>
      <c r="CW138" s="113">
        <f ca="1">IF(CW$6=$C10,$D138,IF(SUM(CX10:$GS10)=0,0,MAX(CV138-CW74-CW106,0)))</f>
        <v>105034893</v>
      </c>
      <c r="CX138" s="113">
        <f ca="1">IF(CX$6=$C10,$D138,IF(SUM(CY10:$GS10)=0,0,MAX(CW138-CX74-CX106,0)))</f>
        <v>105034893</v>
      </c>
      <c r="CY138" s="113">
        <f ca="1">IF(CY$6=$C10,$D138,IF(SUM(CZ10:$GS10)=0,0,MAX(CX138-CY74-CY106,0)))</f>
        <v>105034893</v>
      </c>
      <c r="CZ138" s="113">
        <f ca="1">IF(CZ$6=$C10,$D138,IF(SUM(DA10:$GS10)=0,0,MAX(CY138-CZ74-CZ106,0)))</f>
        <v>105034893</v>
      </c>
      <c r="DA138" s="113">
        <f ca="1">IF(DA$6=$C10,$D138,IF(SUM(DB10:$GS10)=0,0,MAX(CZ138-DA74-DA106,0)))</f>
        <v>105034893</v>
      </c>
      <c r="DB138" s="113">
        <f ca="1">IF(DB$6=$C10,$D138,IF(SUM(DC10:$GS10)=0,0,MAX(DA138-DB74-DB106,0)))</f>
        <v>105034893</v>
      </c>
      <c r="DC138" s="113">
        <f ca="1">IF(DC$6=$C10,$D138,IF(SUM(DD10:$GS10)=0,0,MAX(DB138-DC74-DC106,0)))</f>
        <v>105034893</v>
      </c>
      <c r="DD138" s="113">
        <f ca="1">IF(DD$6=$C10,$D138,IF(SUM(DE10:$GS10)=0,0,MAX(DC138-DD74-DD106,0)))</f>
        <v>105034893</v>
      </c>
      <c r="DE138" s="113">
        <f ca="1">IF(DE$6=$C10,$D138,IF(SUM(DF10:$GS10)=0,0,MAX(DD138-DE74-DE106,0)))</f>
        <v>105034893</v>
      </c>
      <c r="DF138" s="113">
        <f ca="1">IF(DF$6=$C10,$D138,IF(SUM(DG10:$GS10)=0,0,MAX(DE138-DF74-DF106,0)))</f>
        <v>105034893</v>
      </c>
      <c r="DG138" s="113">
        <f ca="1">IF(DG$6=$C10,$D138,IF(SUM(DH10:$GS10)=0,0,MAX(DF138-DG74-DG106,0)))</f>
        <v>105034893</v>
      </c>
      <c r="DH138" s="113">
        <f ca="1">IF(DH$6=$C10,$D138,IF(SUM(DI10:$GS10)=0,0,MAX(DG138-DH74-DH106,0)))</f>
        <v>105034893</v>
      </c>
      <c r="DI138" s="113">
        <f ca="1">IF(DI$6=$C10,$D138,IF(SUM(DJ10:$GS10)=0,0,MAX(DH138-DI74-DI106,0)))</f>
        <v>105034893</v>
      </c>
      <c r="DJ138" s="113">
        <f ca="1">IF(DJ$6=$C10,$D138,IF(SUM(DK10:$GS10)=0,0,MAX(DI138-DJ74-DJ106,0)))</f>
        <v>105034893</v>
      </c>
      <c r="DK138" s="113">
        <f ca="1">IF(DK$6=$C10,$D138,IF(SUM(DL10:$GS10)=0,0,MAX(DJ138-DK74-DK106,0)))</f>
        <v>105034893</v>
      </c>
      <c r="DL138" s="113">
        <f ca="1">IF(DL$6=$C10,$D138,IF(SUM(DM10:$GS10)=0,0,MAX(DK138-DL74-DL106,0)))</f>
        <v>105034893</v>
      </c>
      <c r="DM138" s="113">
        <f ca="1">IF(DM$6=$C10,$D138,IF(SUM(DN10:$GS10)=0,0,MAX(DL138-DM74-DM106,0)))</f>
        <v>105034893</v>
      </c>
      <c r="DN138" s="113">
        <f ca="1">IF(DN$6=$C10,$D138,IF(SUM(DO10:$GS10)=0,0,MAX(DM138-DN74-DN106,0)))</f>
        <v>105034893</v>
      </c>
      <c r="DO138" s="113">
        <f ca="1">IF(DO$6=$C10,$D138,IF(SUM(DP10:$GS10)=0,0,MAX(DN138-DO74-DO106,0)))</f>
        <v>105034893</v>
      </c>
      <c r="DP138" s="113">
        <f ca="1">IF(DP$6=$C10,$D138,IF(SUM(DQ10:$GS10)=0,0,MAX(DO138-DP74-DP106,0)))</f>
        <v>105034893</v>
      </c>
      <c r="DQ138" s="113">
        <f ca="1">IF(DQ$6=$C10,$D138,IF(SUM(DR10:$GS10)=0,0,MAX(DP138-DQ74-DQ106,0)))</f>
        <v>105034893</v>
      </c>
      <c r="DR138" s="113">
        <f ca="1">IF(DR$6=$C10,$D138,IF(SUM(DS10:$GS10)=0,0,MAX(DQ138-DR74-DR106,0)))</f>
        <v>105034893</v>
      </c>
      <c r="DS138" s="113">
        <f ca="1">IF(DS$6=$C10,$D138,IF(SUM(DT10:$GS10)=0,0,MAX(DR138-DS74-DS106,0)))</f>
        <v>105034893</v>
      </c>
      <c r="DT138" s="113">
        <f ca="1">IF(DT$6=$C10,$D138,IF(SUM(DU10:$GS10)=0,0,MAX(DS138-DT74-DT106,0)))</f>
        <v>105034893</v>
      </c>
      <c r="DU138" s="113">
        <f ca="1">IF(DU$6=$C10,$D138,IF(SUM(DV10:$GS10)=0,0,MAX(DT138-DU74-DU106,0)))</f>
        <v>105034893</v>
      </c>
      <c r="DV138" s="113">
        <f ca="1">IF(DV$6=$C10,$D138,IF(SUM(DW10:$GS10)=0,0,MAX(DU138-DV74-DV106,0)))</f>
        <v>105034893</v>
      </c>
      <c r="DW138" s="113">
        <f ca="1">IF(DW$6=$C10,$D138,IF(SUM(DX10:$GS10)=0,0,MAX(DV138-DW74-DW106,0)))</f>
        <v>105034893</v>
      </c>
      <c r="DX138" s="113">
        <f ca="1">IF(DX$6=$C10,$D138,IF(SUM(DY10:$GS10)=0,0,MAX(DW138-DX74-DX106,0)))</f>
        <v>105034893</v>
      </c>
      <c r="DY138" s="113">
        <f ca="1">IF(DY$6=$C10,$D138,IF(SUM(DZ10:$GS10)=0,0,MAX(DX138-DY74-DY106,0)))</f>
        <v>105034893</v>
      </c>
      <c r="DZ138" s="113">
        <f ca="1">IF(DZ$6=$C10,$D138,IF(SUM(EA10:$GS10)=0,0,MAX(DY138-DZ74-DZ106,0)))</f>
        <v>105034893</v>
      </c>
      <c r="EA138" s="113">
        <f ca="1">IF(EA$6=$C10,$D138,IF(SUM(EB10:$GS10)=0,0,MAX(DZ138-EA74-EA106,0)))</f>
        <v>105034893</v>
      </c>
      <c r="EB138" s="113">
        <f ca="1">IF(EB$6=$C10,$D138,IF(SUM(EC10:$GS10)=0,0,MAX(EA138-EB74-EB106,0)))</f>
        <v>105034893</v>
      </c>
      <c r="EC138" s="113">
        <f ca="1">IF(EC$6=$C10,$D138,IF(SUM(ED10:$GS10)=0,0,MAX(EB138-EC74-EC106,0)))</f>
        <v>105034893</v>
      </c>
      <c r="ED138" s="113">
        <f ca="1">IF(ED$6=$C10,$D138,IF(SUM(EE10:$GS10)=0,0,MAX(EC138-ED74-ED106,0)))</f>
        <v>105034893</v>
      </c>
      <c r="EE138" s="113">
        <f ca="1">IF(EE$6=$C10,$D138,IF(SUM(EF10:$GS10)=0,0,MAX(ED138-EE74-EE106,0)))</f>
        <v>105034893</v>
      </c>
      <c r="EF138" s="113">
        <f ca="1">IF(EF$6=$C10,$D138,IF(SUM(EG10:$GS10)=0,0,MAX(EE138-EF74-EF106,0)))</f>
        <v>105034893</v>
      </c>
      <c r="EG138" s="113">
        <f ca="1">IF(EG$6=$C10,$D138,IF(SUM(EH10:$GS10)=0,0,MAX(EF138-EG74-EG106,0)))</f>
        <v>105034893</v>
      </c>
      <c r="EH138" s="113">
        <f ca="1">IF(EH$6=$C10,$D138,IF(SUM(EI10:$GS10)=0,0,MAX(EG138-EH74-EH106,0)))</f>
        <v>105034893</v>
      </c>
      <c r="EI138" s="113">
        <f ca="1">IF(EI$6=$C10,$D138,IF(SUM(EJ10:$GS10)=0,0,MAX(EH138-EI74-EI106,0)))</f>
        <v>104671125.09135681</v>
      </c>
      <c r="EJ138" s="113">
        <f ca="1">IF(EJ$6=$C10,$D138,IF(SUM(EK10:$GS10)=0,0,MAX(EI138-EJ74-EJ106,0)))</f>
        <v>104671125.09135681</v>
      </c>
      <c r="EK138" s="113">
        <f ca="1">IF(EK$6=$C10,$D138,IF(SUM(EL10:$GS10)=0,0,MAX(EJ138-EK74-EK106,0)))</f>
        <v>104671125.09135681</v>
      </c>
      <c r="EL138" s="113">
        <f ca="1">IF(EL$6=$C10,$D138,IF(SUM(EM10:$GS10)=0,0,MAX(EK138-EL74-EL106,0)))</f>
        <v>104671125.09135681</v>
      </c>
      <c r="EM138" s="113">
        <f ca="1">IF(EM$6=$C10,$D138,IF(SUM(EN10:$GS10)=0,0,MAX(EL138-EM74-EM106,0)))</f>
        <v>104671125.09135681</v>
      </c>
      <c r="EN138" s="113">
        <f ca="1">IF(EN$6=$C10,$D138,IF(SUM(EO10:$GS10)=0,0,MAX(EM138-EN74-EN106,0)))</f>
        <v>104671125.09135681</v>
      </c>
      <c r="EO138" s="113">
        <f ca="1">IF(EO$6=$C10,$D138,IF(SUM(EP10:$GS10)=0,0,MAX(EN138-EO74-EO106,0)))</f>
        <v>103383714.96059775</v>
      </c>
      <c r="EP138" s="113">
        <f ca="1">IF(EP$6=$C10,$D138,IF(SUM(EQ10:$GS10)=0,0,MAX(EO138-EP74-EP106,0)))</f>
        <v>103383714.96059775</v>
      </c>
      <c r="EQ138" s="113">
        <f ca="1">IF(EQ$6=$C10,$D138,IF(SUM(ER10:$GS10)=0,0,MAX(EP138-EQ74-EQ106,0)))</f>
        <v>103383714.96059775</v>
      </c>
      <c r="ER138" s="113">
        <f ca="1">IF(ER$6=$C10,$D138,IF(SUM(ES10:$GS10)=0,0,MAX(EQ138-ER74-ER106,0)))</f>
        <v>103383714.96059775</v>
      </c>
      <c r="ES138" s="113">
        <f ca="1">IF(ES$6=$C10,$D138,IF(SUM(ET10:$GS10)=0,0,MAX(ER138-ES74-ES106,0)))</f>
        <v>103383714.96059775</v>
      </c>
      <c r="ET138" s="113">
        <f ca="1">IF(ET$6=$C10,$D138,IF(SUM(EU10:$GS10)=0,0,MAX(ES138-ET74-ET106,0)))</f>
        <v>103383714.96059775</v>
      </c>
      <c r="EU138" s="113">
        <f ca="1">IF(EU$6=$C10,$D138,IF(SUM(EV10:$GS10)=0,0,MAX(ET138-EU74-EU106,0)))</f>
        <v>103383714.96059775</v>
      </c>
      <c r="EV138" s="113">
        <f ca="1">IF(EV$6=$C10,$D138,IF(SUM(EW10:$GS10)=0,0,MAX(EU138-EV74-EV106,0)))</f>
        <v>103383714.96059775</v>
      </c>
      <c r="EW138" s="113">
        <f ca="1">IF(EW$6=$C10,$D138,IF(SUM(EX10:$GS10)=0,0,MAX(EV138-EW74-EW106,0)))</f>
        <v>103383714.96059775</v>
      </c>
      <c r="EX138" s="113">
        <f ca="1">IF(EX$6=$C10,$D138,IF(SUM(EY10:$GS10)=0,0,MAX(EW138-EX74-EX106,0)))</f>
        <v>103383714.96059775</v>
      </c>
      <c r="EY138" s="113">
        <f ca="1">IF(EY$6=$C10,$D138,IF(SUM(EZ10:$GS10)=0,0,MAX(EX138-EY74-EY106,0)))</f>
        <v>103383714.96059775</v>
      </c>
      <c r="EZ138" s="113">
        <f ca="1">IF(EZ$6=$C10,$D138,IF(SUM(FA10:$GS10)=0,0,MAX(EY138-EZ74-EZ106,0)))</f>
        <v>90145359.209401667</v>
      </c>
      <c r="FA138" s="113">
        <f ca="1">IF(FA$6=$C10,$D138,IF(SUM(FB10:$GS10)=0,0,MAX(EZ138-FA74-FA106,0)))</f>
        <v>90145359.209401667</v>
      </c>
      <c r="FB138" s="113">
        <f ca="1">IF(FB$6=$C10,$D138,IF(SUM(FC10:$GS10)=0,0,MAX(FA138-FB74-FB106,0)))</f>
        <v>90145359.209401667</v>
      </c>
      <c r="FC138" s="113">
        <f ca="1">IF(FC$6=$C10,$D138,IF(SUM(FD10:$GS10)=0,0,MAX(FB138-FC74-FC106,0)))</f>
        <v>90025359.209401667</v>
      </c>
      <c r="FD138" s="113">
        <f ca="1">IF(FD$6=$C10,$D138,IF(SUM(FE10:$GS10)=0,0,MAX(FC138-FD74-FD106,0)))</f>
        <v>89830359.209401667</v>
      </c>
      <c r="FE138" s="113">
        <f ca="1">IF(FE$6=$C10,$D138,IF(SUM(FF10:$GS10)=0,0,MAX(FD138-FE74-FE106,0)))</f>
        <v>87957577.092037499</v>
      </c>
      <c r="FF138" s="113">
        <f ca="1">IF(FF$6=$C10,$D138,IF(SUM(FG10:$GS10)=0,0,MAX(FE138-FF74-FF106,0)))</f>
        <v>74866143.688289851</v>
      </c>
      <c r="FG138" s="113">
        <f ca="1">IF(FG$6=$C10,$D138,IF(SUM(FH10:$GS10)=0,0,MAX(FF138-FG74-FG106,0)))</f>
        <v>63818301.422431909</v>
      </c>
      <c r="FH138" s="113">
        <f ca="1">IF(FH$6=$C10,$D138,IF(SUM(FI10:$GS10)=0,0,MAX(FG138-FH74-FH106,0)))</f>
        <v>63710876.836443491</v>
      </c>
      <c r="FI138" s="113">
        <f ca="1">IF(FI$6=$C10,$D138,IF(SUM(FJ10:$GS10)=0,0,MAX(FH138-FI74-FI106,0)))</f>
        <v>63606535.154080071</v>
      </c>
      <c r="FJ138" s="113">
        <f ca="1">IF(FJ$6=$C10,$D138,IF(SUM(FK10:$GS10)=0,0,MAX(FI138-FJ74-FJ106,0)))</f>
        <v>63504308.477791056</v>
      </c>
      <c r="FK138" s="113">
        <f ca="1">IF(FK$6=$C10,$D138,IF(SUM(FL10:$GS10)=0,0,MAX(FJ138-FK74-FK106,0)))</f>
        <v>63401717.899205677</v>
      </c>
      <c r="FL138" s="113">
        <f ca="1">IF(FL$6=$C10,$D138,IF(SUM(FM10:$GS10)=0,0,MAX(FK138-FL74-FL106,0)))</f>
        <v>63291302.812892884</v>
      </c>
      <c r="FM138" s="113">
        <f ca="1">IF(FM$6=$C10,$D138,IF(SUM(FN10:$GS10)=0,0,MAX(FL138-FM74-FM106,0)))</f>
        <v>63181939.706110723</v>
      </c>
      <c r="FN138" s="113">
        <f ca="1">IF(FN$6=$C10,$D138,IF(SUM(FO10:$GS10)=0,0,MAX(FM138-FN74-FN106,0)))</f>
        <v>63075715.135216206</v>
      </c>
      <c r="FO138" s="113">
        <f ca="1">IF(FO$6=$C10,$D138,IF(SUM(FP10:$GS10)=0,0,MAX(FN138-FO74-FO106,0)))</f>
        <v>62965559.006994352</v>
      </c>
      <c r="FP138" s="113">
        <f ca="1">IF(FP$6=$C10,$D138,IF(SUM(FQ10:$GS10)=0,0,MAX(FO138-FP74-FP106,0)))</f>
        <v>62858564.173031971</v>
      </c>
      <c r="FQ138" s="113">
        <f ca="1">IF(FQ$6=$C10,$D138,IF(SUM(FR10:$GS10)=0,0,MAX(FP138-FQ74-FQ106,0)))</f>
        <v>62747609.272957675</v>
      </c>
      <c r="FR138" s="113">
        <f ca="1">IF(FR$6=$C10,$D138,IF(SUM(FS10:$GS10)=0,0,MAX(FQ138-FR74-FR106,0)))</f>
        <v>35000000</v>
      </c>
      <c r="FS138" s="113">
        <f ca="1">IF(FS$6=$C10,$D138,IF(SUM(FT10:$GS10)=0,0,MAX(FR138-FS74-FS106,0)))</f>
        <v>34947870.086755224</v>
      </c>
      <c r="FT138" s="113">
        <f ca="1">IF(FT$6=$C10,$D138,IF(SUM(FU10:$GS10)=0,0,MAX(FS138-FT74-FT106,0)))</f>
        <v>34893816.835379981</v>
      </c>
      <c r="FU138" s="113">
        <f ca="1">IF(FU$6=$C10,$D138,IF(SUM(FV10:$GS10)=0,0,MAX(FT138-FU74-FU106,0)))</f>
        <v>34841320.922924519</v>
      </c>
      <c r="FV138" s="113">
        <f ca="1">IF(FV$6=$C10,$D138,IF(SUM(FW10:$GS10)=0,0,MAX(FU138-FV74-FV106,0)))</f>
        <v>34790775.376613833</v>
      </c>
      <c r="FW138" s="113">
        <f ca="1">IF(FW$6=$C10,$D138,IF(SUM(FX10:$GS10)=0,0,MAX(FV138-FW74-FW106,0)))</f>
        <v>34740055.60654442</v>
      </c>
      <c r="FX138" s="113">
        <f ca="1">IF(FX$6=$C10,$D138,IF(SUM(FY10:$GS10)=0,0,MAX(FW138-FX74-FX106,0)))</f>
        <v>0</v>
      </c>
      <c r="FY138" s="113">
        <f ca="1">IF(FY$6=$C10,$D138,IF(SUM(FZ10:$GS10)=0,0,MAX(FX138-FY74-FY106,0)))</f>
        <v>0</v>
      </c>
      <c r="FZ138" s="113">
        <f ca="1">IF(FZ$6=$C10,$D138,IF(SUM(GA10:$GS10)=0,0,MAX(FY138-FZ74-FZ106,0)))</f>
        <v>0</v>
      </c>
      <c r="GA138" s="113">
        <f ca="1">IF(GA$6=$C10,$D138,IF(SUM(GB10:$GS10)=0,0,MAX(FZ138-GA74-GA106,0)))</f>
        <v>0</v>
      </c>
      <c r="GB138" s="113">
        <f ca="1">IF(GB$6=$C10,$D138,IF(SUM(GC10:$GS10)=0,0,MAX(GA138-GB74-GB106,0)))</f>
        <v>0</v>
      </c>
      <c r="GC138" s="113">
        <f ca="1">IF(GC$6=$C10,$D138,IF(SUM(GD10:$GS10)=0,0,MAX(GB138-GC74-GC106,0)))</f>
        <v>0</v>
      </c>
      <c r="GD138" s="113">
        <f ca="1">IF(GD$6=$C10,$D138,IF(SUM(GE10:$GS10)=0,0,MAX(GC138-GD74-GD106,0)))</f>
        <v>0</v>
      </c>
      <c r="GE138" s="113">
        <f ca="1">IF(GE$6=$C10,$D138,IF(SUM(GF10:$GS10)=0,0,MAX(GD138-GE74-GE106,0)))</f>
        <v>0</v>
      </c>
      <c r="GF138" s="113">
        <f ca="1">IF(GF$6=$C10,$D138,IF(SUM(GG10:$GS10)=0,0,MAX(GE138-GF74-GF106,0)))</f>
        <v>0</v>
      </c>
      <c r="GG138" s="113">
        <f ca="1">IF(GG$6=$C10,$D138,IF(SUM(GH10:$GS10)=0,0,MAX(GF138-GG74-GG106,0)))</f>
        <v>0</v>
      </c>
      <c r="GH138" s="113">
        <f ca="1">IF(GH$6=$C10,$D138,IF(SUM(GI10:$GS10)=0,0,MAX(GG138-GH74-GH106,0)))</f>
        <v>0</v>
      </c>
      <c r="GI138" s="113">
        <f ca="1">IF(GI$6=$C10,$D138,IF(SUM(GJ10:$GS10)=0,0,MAX(GH138-GI74-GI106,0)))</f>
        <v>0</v>
      </c>
      <c r="GJ138" s="113">
        <f ca="1">IF(GJ$6=$C10,$D138,IF(SUM(GK10:$GS10)=0,0,MAX(GI138-GJ74-GJ106,0)))</f>
        <v>0</v>
      </c>
      <c r="GK138" s="113">
        <f ca="1">IF(GK$6=$C10,$D138,IF(SUM(GL10:$GS10)=0,0,MAX(GJ138-GK74-GK106,0)))</f>
        <v>0</v>
      </c>
      <c r="GL138" s="113">
        <f ca="1">IF(GL$6=$C10,$D138,IF(SUM(GM10:$GS10)=0,0,MAX(GK138-GL74-GL106,0)))</f>
        <v>0</v>
      </c>
      <c r="GM138" s="113">
        <f ca="1">IF(GM$6=$C10,$D138,IF(SUM(GN10:$GS10)=0,0,MAX(GL138-GM74-GM106,0)))</f>
        <v>0</v>
      </c>
      <c r="GN138" s="113">
        <f ca="1">IF(GN$6=$C10,$D138,IF(SUM(GO10:$GS10)=0,0,MAX(GM138-GN74-GN106,0)))</f>
        <v>0</v>
      </c>
      <c r="GO138" s="113">
        <f ca="1">IF(GO$6=$C10,$D138,IF(SUM(GP10:$GS10)=0,0,MAX(GN138-GO74-GO106,0)))</f>
        <v>0</v>
      </c>
      <c r="GP138" s="113">
        <f ca="1">IF(GP$6=$C10,$D138,IF(SUM(GQ10:$GS10)=0,0,MAX(GO138-GP74-GP106,0)))</f>
        <v>0</v>
      </c>
      <c r="GQ138" s="113">
        <f ca="1">IF(GQ$6=$C10,$D138,IF(SUM(GR10:$GS10)=0,0,MAX(GP138-GQ74-GQ106,0)))</f>
        <v>0</v>
      </c>
      <c r="GR138" s="113">
        <f ca="1">IF(GR$6=$C10,$D138,IF(SUM(GS10:$GS10)=0,0,MAX(GQ138-GR74-GR106,0)))</f>
        <v>0</v>
      </c>
      <c r="GS138" s="113">
        <f ca="1">IF(GS$6=$C10,$D138,IF(SUM($GS10:GT10)=0,0,MAX(GR138-GS74-GS106,0)))</f>
        <v>0</v>
      </c>
      <c r="GU138" s="85"/>
      <c r="GV138" s="85"/>
      <c r="GW138" s="85"/>
      <c r="GX138" s="85"/>
      <c r="GY138" s="85"/>
      <c r="GZ138" s="85"/>
      <c r="HA138" s="85"/>
      <c r="HB138" s="85"/>
      <c r="HC138" s="85"/>
      <c r="HD138" s="85"/>
      <c r="HE138" s="85"/>
      <c r="HF138" s="85"/>
      <c r="HG138" s="85"/>
      <c r="HH138" s="85"/>
      <c r="HI138" s="85"/>
      <c r="HJ138" s="85"/>
      <c r="HK138" s="85"/>
    </row>
    <row r="139" spans="1:219" hidden="1" outlineLevel="1" x14ac:dyDescent="0.75">
      <c r="A139" s="112"/>
      <c r="B139" s="112" t="str">
        <f t="shared" si="225"/>
        <v>WFCM 2018-C47</v>
      </c>
      <c r="C139" s="104"/>
      <c r="D139" s="111">
        <f t="shared" ca="1" si="226"/>
        <v>93057654</v>
      </c>
      <c r="E139" s="88"/>
      <c r="F139" s="85"/>
      <c r="G139" s="85"/>
      <c r="H139" s="86"/>
      <c r="I139" s="95"/>
      <c r="K139" s="113">
        <f ca="1">IF(K$6=$C11,$D139,IF(SUM(L11:$GS11)=0,0,MAX(J139-K75-K107,0)))</f>
        <v>0</v>
      </c>
      <c r="L139" s="113">
        <f ca="1">IF(L$6=$C11,$D139,IF(SUM(M11:$GS11)=0,0,MAX(K139-L75-L107,0)))</f>
        <v>0</v>
      </c>
      <c r="M139" s="113">
        <f ca="1">IF(M$6=$C11,$D139,IF(SUM(N11:$GS11)=0,0,MAX(L139-M75-M107,0)))</f>
        <v>0</v>
      </c>
      <c r="N139" s="113">
        <f ca="1">IF(N$6=$C11,$D139,IF(SUM(O11:$GS11)=0,0,MAX(M139-N75-N107,0)))</f>
        <v>0</v>
      </c>
      <c r="O139" s="113">
        <f ca="1">IF(O$6=$C11,$D139,IF(SUM(P11:$GS11)=0,0,MAX(N139-O75-O107,0)))</f>
        <v>0</v>
      </c>
      <c r="P139" s="113">
        <f ca="1">IF(P$6=$C11,$D139,IF(SUM(Q11:$GS11)=0,0,MAX(O139-P75-P107,0)))</f>
        <v>0</v>
      </c>
      <c r="Q139" s="113">
        <f ca="1">IF(Q$6=$C11,$D139,IF(SUM(R11:$GS11)=0,0,MAX(P139-Q75-Q107,0)))</f>
        <v>0</v>
      </c>
      <c r="R139" s="113">
        <f ca="1">IF(R$6=$C11,$D139,IF(SUM(S11:$GS11)=0,0,MAX(Q139-R75-R107,0)))</f>
        <v>0</v>
      </c>
      <c r="S139" s="113">
        <f ca="1">IF(S$6=$C11,$D139,IF(SUM(T11:$GS11)=0,0,MAX(R139-S75-S107,0)))</f>
        <v>0</v>
      </c>
      <c r="T139" s="113">
        <f ca="1">IF(T$6=$C11,$D139,IF(SUM(U11:$GS11)=0,0,MAX(S139-T75-T107,0)))</f>
        <v>0</v>
      </c>
      <c r="U139" s="113">
        <f ca="1">IF(U$6=$C11,$D139,IF(SUM(V11:$GS11)=0,0,MAX(T139-U75-U107,0)))</f>
        <v>0</v>
      </c>
      <c r="V139" s="113">
        <f ca="1">IF(V$6=$C11,$D139,IF(SUM(W11:$GS11)=0,0,MAX(U139-V75-V107,0)))</f>
        <v>0</v>
      </c>
      <c r="W139" s="113">
        <f ca="1">IF(W$6=$C11,$D139,IF(SUM(X11:$GS11)=0,0,MAX(V139-W75-W107,0)))</f>
        <v>0</v>
      </c>
      <c r="X139" s="113">
        <f ca="1">IF(X$6=$C11,$D139,IF(SUM(Y11:$GS11)=0,0,MAX(W139-X75-X107,0)))</f>
        <v>0</v>
      </c>
      <c r="Y139" s="113">
        <f ca="1">IF(Y$6=$C11,$D139,IF(SUM(Z11:$GS11)=0,0,MAX(X139-Y75-Y107,0)))</f>
        <v>0</v>
      </c>
      <c r="Z139" s="113">
        <f ca="1">IF(Z$6=$C11,$D139,IF(SUM(AA11:$GS11)=0,0,MAX(Y139-Z75-Z107,0)))</f>
        <v>0</v>
      </c>
      <c r="AA139" s="113">
        <f ca="1">IF(AA$6=$C11,$D139,IF(SUM(AB11:$GS11)=0,0,MAX(Z139-AA75-AA107,0)))</f>
        <v>0</v>
      </c>
      <c r="AB139" s="113">
        <f ca="1">IF(AB$6=$C11,$D139,IF(SUM(AC11:$GS11)=0,0,MAX(AA139-AB75-AB107,0)))</f>
        <v>0</v>
      </c>
      <c r="AC139" s="113">
        <f ca="1">IF(AC$6=$C11,$D139,IF(SUM(AD11:$GS11)=0,0,MAX(AB139-AC75-AC107,0)))</f>
        <v>0</v>
      </c>
      <c r="AD139" s="113">
        <f ca="1">IF(AD$6=$C11,$D139,IF(SUM(AE11:$GS11)=0,0,MAX(AC139-AD75-AD107,0)))</f>
        <v>0</v>
      </c>
      <c r="AE139" s="113">
        <f ca="1">IF(AE$6=$C11,$D139,IF(SUM(AF11:$GS11)=0,0,MAX(AD139-AE75-AE107,0)))</f>
        <v>93057654</v>
      </c>
      <c r="AF139" s="113">
        <f ca="1">IF(AF$6=$C11,$D139,IF(SUM(AG11:$GS11)=0,0,MAX(AE139-AF75-AF107,0)))</f>
        <v>93057654</v>
      </c>
      <c r="AG139" s="113">
        <f ca="1">IF(AG$6=$C11,$D139,IF(SUM(AH11:$GS11)=0,0,MAX(AF139-AG75-AG107,0)))</f>
        <v>93057654</v>
      </c>
      <c r="AH139" s="113">
        <f ca="1">IF(AH$6=$C11,$D139,IF(SUM(AI11:$GS11)=0,0,MAX(AG139-AH75-AH107,0)))</f>
        <v>93057654</v>
      </c>
      <c r="AI139" s="113">
        <f ca="1">IF(AI$6=$C11,$D139,IF(SUM(AJ11:$GS11)=0,0,MAX(AH139-AI75-AI107,0)))</f>
        <v>93057654</v>
      </c>
      <c r="AJ139" s="113">
        <f ca="1">IF(AJ$6=$C11,$D139,IF(SUM(AK11:$GS11)=0,0,MAX(AI139-AJ75-AJ107,0)))</f>
        <v>93057654</v>
      </c>
      <c r="AK139" s="113">
        <f ca="1">IF(AK$6=$C11,$D139,IF(SUM(AL11:$GS11)=0,0,MAX(AJ139-AK75-AK107,0)))</f>
        <v>93057654</v>
      </c>
      <c r="AL139" s="113">
        <f ca="1">IF(AL$6=$C11,$D139,IF(SUM(AM11:$GS11)=0,0,MAX(AK139-AL75-AL107,0)))</f>
        <v>93057654</v>
      </c>
      <c r="AM139" s="113">
        <f ca="1">IF(AM$6=$C11,$D139,IF(SUM(AN11:$GS11)=0,0,MAX(AL139-AM75-AM107,0)))</f>
        <v>93057654</v>
      </c>
      <c r="AN139" s="113">
        <f ca="1">IF(AN$6=$C11,$D139,IF(SUM(AO11:$GS11)=0,0,MAX(AM139-AN75-AN107,0)))</f>
        <v>93057654</v>
      </c>
      <c r="AO139" s="113">
        <f ca="1">IF(AO$6=$C11,$D139,IF(SUM(AP11:$GS11)=0,0,MAX(AN139-AO75-AO107,0)))</f>
        <v>93057654</v>
      </c>
      <c r="AP139" s="113">
        <f ca="1">IF(AP$6=$C11,$D139,IF(SUM(AQ11:$GS11)=0,0,MAX(AO139-AP75-AP107,0)))</f>
        <v>93057654</v>
      </c>
      <c r="AQ139" s="113">
        <f ca="1">IF(AQ$6=$C11,$D139,IF(SUM(AR11:$GS11)=0,0,MAX(AP139-AQ75-AQ107,0)))</f>
        <v>93057654</v>
      </c>
      <c r="AR139" s="113">
        <f ca="1">IF(AR$6=$C11,$D139,IF(SUM(AS11:$GS11)=0,0,MAX(AQ139-AR75-AR107,0)))</f>
        <v>93057654</v>
      </c>
      <c r="AS139" s="113">
        <f ca="1">IF(AS$6=$C11,$D139,IF(SUM(AT11:$GS11)=0,0,MAX(AR139-AS75-AS107,0)))</f>
        <v>93057654</v>
      </c>
      <c r="AT139" s="113">
        <f ca="1">IF(AT$6=$C11,$D139,IF(SUM(AU11:$GS11)=0,0,MAX(AS139-AT75-AT107,0)))</f>
        <v>93057654</v>
      </c>
      <c r="AU139" s="113">
        <f ca="1">IF(AU$6=$C11,$D139,IF(SUM(AV11:$GS11)=0,0,MAX(AT139-AU75-AU107,0)))</f>
        <v>93057654</v>
      </c>
      <c r="AV139" s="113">
        <f ca="1">IF(AV$6=$C11,$D139,IF(SUM(AW11:$GS11)=0,0,MAX(AU139-AV75-AV107,0)))</f>
        <v>93057654</v>
      </c>
      <c r="AW139" s="113">
        <f ca="1">IF(AW$6=$C11,$D139,IF(SUM(AX11:$GS11)=0,0,MAX(AV139-AW75-AW107,0)))</f>
        <v>93057654</v>
      </c>
      <c r="AX139" s="113">
        <f ca="1">IF(AX$6=$C11,$D139,IF(SUM(AY11:$GS11)=0,0,MAX(AW139-AX75-AX107,0)))</f>
        <v>93057654</v>
      </c>
      <c r="AY139" s="113">
        <f ca="1">IF(AY$6=$C11,$D139,IF(SUM(AZ11:$GS11)=0,0,MAX(AX139-AY75-AY107,0)))</f>
        <v>93057654</v>
      </c>
      <c r="AZ139" s="113">
        <f ca="1">IF(AZ$6=$C11,$D139,IF(SUM(BA11:$GS11)=0,0,MAX(AY139-AZ75-AZ107,0)))</f>
        <v>93057654</v>
      </c>
      <c r="BA139" s="113">
        <f ca="1">IF(BA$6=$C11,$D139,IF(SUM(BB11:$GS11)=0,0,MAX(AZ139-BA75-BA107,0)))</f>
        <v>93057654</v>
      </c>
      <c r="BB139" s="113">
        <f ca="1">IF(BB$6=$C11,$D139,IF(SUM(BC11:$GS11)=0,0,MAX(BA139-BB75-BB107,0)))</f>
        <v>93057654</v>
      </c>
      <c r="BC139" s="113">
        <f ca="1">IF(BC$6=$C11,$D139,IF(SUM(BD11:$GS11)=0,0,MAX(BB139-BC75-BC107,0)))</f>
        <v>93057654</v>
      </c>
      <c r="BD139" s="113">
        <f ca="1">IF(BD$6=$C11,$D139,IF(SUM(BE11:$GS11)=0,0,MAX(BC139-BD75-BD107,0)))</f>
        <v>93057654</v>
      </c>
      <c r="BE139" s="113">
        <f ca="1">IF(BE$6=$C11,$D139,IF(SUM(BF11:$GS11)=0,0,MAX(BD139-BE75-BE107,0)))</f>
        <v>93057654</v>
      </c>
      <c r="BF139" s="113">
        <f ca="1">IF(BF$6=$C11,$D139,IF(SUM(BG11:$GS11)=0,0,MAX(BE139-BF75-BF107,0)))</f>
        <v>93057654</v>
      </c>
      <c r="BG139" s="113">
        <f ca="1">IF(BG$6=$C11,$D139,IF(SUM(BH11:$GS11)=0,0,MAX(BF139-BG75-BG107,0)))</f>
        <v>93057654</v>
      </c>
      <c r="BH139" s="113">
        <f ca="1">IF(BH$6=$C11,$D139,IF(SUM(BI11:$GS11)=0,0,MAX(BG139-BH75-BH107,0)))</f>
        <v>93057654</v>
      </c>
      <c r="BI139" s="113">
        <f ca="1">IF(BI$6=$C11,$D139,IF(SUM(BJ11:$GS11)=0,0,MAX(BH139-BI75-BI107,0)))</f>
        <v>93057654</v>
      </c>
      <c r="BJ139" s="113">
        <f ca="1">IF(BJ$6=$C11,$D139,IF(SUM(BK11:$GS11)=0,0,MAX(BI139-BJ75-BJ107,0)))</f>
        <v>93057654</v>
      </c>
      <c r="BK139" s="113">
        <f ca="1">IF(BK$6=$C11,$D139,IF(SUM(BL11:$GS11)=0,0,MAX(BJ139-BK75-BK107,0)))</f>
        <v>93057654</v>
      </c>
      <c r="BL139" s="113">
        <f ca="1">IF(BL$6=$C11,$D139,IF(SUM(BM11:$GS11)=0,0,MAX(BK139-BL75-BL107,0)))</f>
        <v>93057654</v>
      </c>
      <c r="BM139" s="113">
        <f ca="1">IF(BM$6=$C11,$D139,IF(SUM(BN11:$GS11)=0,0,MAX(BL139-BM75-BM107,0)))</f>
        <v>93057654</v>
      </c>
      <c r="BN139" s="113">
        <f ca="1">IF(BN$6=$C11,$D139,IF(SUM(BO11:$GS11)=0,0,MAX(BM139-BN75-BN107,0)))</f>
        <v>93057654</v>
      </c>
      <c r="BO139" s="113">
        <f ca="1">IF(BO$6=$C11,$D139,IF(SUM(BP11:$GS11)=0,0,MAX(BN139-BO75-BO107,0)))</f>
        <v>93057654</v>
      </c>
      <c r="BP139" s="113">
        <f ca="1">IF(BP$6=$C11,$D139,IF(SUM(BQ11:$GS11)=0,0,MAX(BO139-BP75-BP107,0)))</f>
        <v>93057654</v>
      </c>
      <c r="BQ139" s="113">
        <f ca="1">IF(BQ$6=$C11,$D139,IF(SUM(BR11:$GS11)=0,0,MAX(BP139-BQ75-BQ107,0)))</f>
        <v>93057654</v>
      </c>
      <c r="BR139" s="113">
        <f ca="1">IF(BR$6=$C11,$D139,IF(SUM(BS11:$GS11)=0,0,MAX(BQ139-BR75-BR107,0)))</f>
        <v>93057654</v>
      </c>
      <c r="BS139" s="113">
        <f ca="1">IF(BS$6=$C11,$D139,IF(SUM(BT11:$GS11)=0,0,MAX(BR139-BS75-BS107,0)))</f>
        <v>93057654</v>
      </c>
      <c r="BT139" s="113">
        <f ca="1">IF(BT$6=$C11,$D139,IF(SUM(BU11:$GS11)=0,0,MAX(BS139-BT75-BT107,0)))</f>
        <v>93057654</v>
      </c>
      <c r="BU139" s="113">
        <f ca="1">IF(BU$6=$C11,$D139,IF(SUM(BV11:$GS11)=0,0,MAX(BT139-BU75-BU107,0)))</f>
        <v>93057654</v>
      </c>
      <c r="BV139" s="113">
        <f ca="1">IF(BV$6=$C11,$D139,IF(SUM(BW11:$GS11)=0,0,MAX(BU139-BV75-BV107,0)))</f>
        <v>93057654</v>
      </c>
      <c r="BW139" s="113">
        <f ca="1">IF(BW$6=$C11,$D139,IF(SUM(BX11:$GS11)=0,0,MAX(BV139-BW75-BW107,0)))</f>
        <v>93057654</v>
      </c>
      <c r="BX139" s="113">
        <f ca="1">IF(BX$6=$C11,$D139,IF(SUM(BY11:$GS11)=0,0,MAX(BW139-BX75-BX107,0)))</f>
        <v>93057654</v>
      </c>
      <c r="BY139" s="113">
        <f ca="1">IF(BY$6=$C11,$D139,IF(SUM(BZ11:$GS11)=0,0,MAX(BX139-BY75-BY107,0)))</f>
        <v>93057654</v>
      </c>
      <c r="BZ139" s="113">
        <f ca="1">IF(BZ$6=$C11,$D139,IF(SUM(CA11:$GS11)=0,0,MAX(BY139-BZ75-BZ107,0)))</f>
        <v>93057654</v>
      </c>
      <c r="CA139" s="113">
        <f ca="1">IF(CA$6=$C11,$D139,IF(SUM(CB11:$GS11)=0,0,MAX(BZ139-CA75-CA107,0)))</f>
        <v>93057654</v>
      </c>
      <c r="CB139" s="113">
        <f ca="1">IF(CB$6=$C11,$D139,IF(SUM(CC11:$GS11)=0,0,MAX(CA139-CB75-CB107,0)))</f>
        <v>93057654</v>
      </c>
      <c r="CC139" s="113">
        <f ca="1">IF(CC$6=$C11,$D139,IF(SUM(CD11:$GS11)=0,0,MAX(CB139-CC75-CC107,0)))</f>
        <v>93057654</v>
      </c>
      <c r="CD139" s="113">
        <f ca="1">IF(CD$6=$C11,$D139,IF(SUM(CE11:$GS11)=0,0,MAX(CC139-CD75-CD107,0)))</f>
        <v>93057654</v>
      </c>
      <c r="CE139" s="113">
        <f ca="1">IF(CE$6=$C11,$D139,IF(SUM(CF11:$GS11)=0,0,MAX(CD139-CE75-CE107,0)))</f>
        <v>93057654</v>
      </c>
      <c r="CF139" s="113">
        <f ca="1">IF(CF$6=$C11,$D139,IF(SUM(CG11:$GS11)=0,0,MAX(CE139-CF75-CF107,0)))</f>
        <v>93057654</v>
      </c>
      <c r="CG139" s="113">
        <f ca="1">IF(CG$6=$C11,$D139,IF(SUM(CH11:$GS11)=0,0,MAX(CF139-CG75-CG107,0)))</f>
        <v>93057654</v>
      </c>
      <c r="CH139" s="113">
        <f ca="1">IF(CH$6=$C11,$D139,IF(SUM(CI11:$GS11)=0,0,MAX(CG139-CH75-CH107,0)))</f>
        <v>93057654</v>
      </c>
      <c r="CI139" s="113">
        <f ca="1">IF(CI$6=$C11,$D139,IF(SUM(CJ11:$GS11)=0,0,MAX(CH139-CI75-CI107,0)))</f>
        <v>93057654</v>
      </c>
      <c r="CJ139" s="113">
        <f ca="1">IF(CJ$6=$C11,$D139,IF(SUM(CK11:$GS11)=0,0,MAX(CI139-CJ75-CJ107,0)))</f>
        <v>93057654</v>
      </c>
      <c r="CK139" s="113">
        <f ca="1">IF(CK$6=$C11,$D139,IF(SUM(CL11:$GS11)=0,0,MAX(CJ139-CK75-CK107,0)))</f>
        <v>93057654</v>
      </c>
      <c r="CL139" s="113">
        <f ca="1">IF(CL$6=$C11,$D139,IF(SUM(CM11:$GS11)=0,0,MAX(CK139-CL75-CL107,0)))</f>
        <v>93057654</v>
      </c>
      <c r="CM139" s="113">
        <f ca="1">IF(CM$6=$C11,$D139,IF(SUM(CN11:$GS11)=0,0,MAX(CL139-CM75-CM107,0)))</f>
        <v>93057654</v>
      </c>
      <c r="CN139" s="113">
        <f ca="1">IF(CN$6=$C11,$D139,IF(SUM(CO11:$GS11)=0,0,MAX(CM139-CN75-CN107,0)))</f>
        <v>93057654</v>
      </c>
      <c r="CO139" s="113">
        <f ca="1">IF(CO$6=$C11,$D139,IF(SUM(CP11:$GS11)=0,0,MAX(CN139-CO75-CO107,0)))</f>
        <v>93057654</v>
      </c>
      <c r="CP139" s="113">
        <f ca="1">IF(CP$6=$C11,$D139,IF(SUM(CQ11:$GS11)=0,0,MAX(CO139-CP75-CP107,0)))</f>
        <v>93057654</v>
      </c>
      <c r="CQ139" s="113">
        <f ca="1">IF(CQ$6=$C11,$D139,IF(SUM(CR11:$GS11)=0,0,MAX(CP139-CQ75-CQ107,0)))</f>
        <v>93057654</v>
      </c>
      <c r="CR139" s="113">
        <f ca="1">IF(CR$6=$C11,$D139,IF(SUM(CS11:$GS11)=0,0,MAX(CQ139-CR75-CR107,0)))</f>
        <v>93057654</v>
      </c>
      <c r="CS139" s="113">
        <f ca="1">IF(CS$6=$C11,$D139,IF(SUM(CT11:$GS11)=0,0,MAX(CR139-CS75-CS107,0)))</f>
        <v>93057654</v>
      </c>
      <c r="CT139" s="113">
        <f ca="1">IF(CT$6=$C11,$D139,IF(SUM(CU11:$GS11)=0,0,MAX(CS139-CT75-CT107,0)))</f>
        <v>93057654</v>
      </c>
      <c r="CU139" s="113">
        <f ca="1">IF(CU$6=$C11,$D139,IF(SUM(CV11:$GS11)=0,0,MAX(CT139-CU75-CU107,0)))</f>
        <v>93057654</v>
      </c>
      <c r="CV139" s="113">
        <f ca="1">IF(CV$6=$C11,$D139,IF(SUM(CW11:$GS11)=0,0,MAX(CU139-CV75-CV107,0)))</f>
        <v>93057654</v>
      </c>
      <c r="CW139" s="113">
        <f ca="1">IF(CW$6=$C11,$D139,IF(SUM(CX11:$GS11)=0,0,MAX(CV139-CW75-CW107,0)))</f>
        <v>93057654</v>
      </c>
      <c r="CX139" s="113">
        <f ca="1">IF(CX$6=$C11,$D139,IF(SUM(CY11:$GS11)=0,0,MAX(CW139-CX75-CX107,0)))</f>
        <v>93057654</v>
      </c>
      <c r="CY139" s="113">
        <f ca="1">IF(CY$6=$C11,$D139,IF(SUM(CZ11:$GS11)=0,0,MAX(CX139-CY75-CY107,0)))</f>
        <v>93057654</v>
      </c>
      <c r="CZ139" s="113">
        <f ca="1">IF(CZ$6=$C11,$D139,IF(SUM(DA11:$GS11)=0,0,MAX(CY139-CZ75-CZ107,0)))</f>
        <v>93057654</v>
      </c>
      <c r="DA139" s="113">
        <f ca="1">IF(DA$6=$C11,$D139,IF(SUM(DB11:$GS11)=0,0,MAX(CZ139-DA75-DA107,0)))</f>
        <v>93057654</v>
      </c>
      <c r="DB139" s="113">
        <f ca="1">IF(DB$6=$C11,$D139,IF(SUM(DC11:$GS11)=0,0,MAX(DA139-DB75-DB107,0)))</f>
        <v>93057654</v>
      </c>
      <c r="DC139" s="113">
        <f ca="1">IF(DC$6=$C11,$D139,IF(SUM(DD11:$GS11)=0,0,MAX(DB139-DC75-DC107,0)))</f>
        <v>93057654</v>
      </c>
      <c r="DD139" s="113">
        <f ca="1">IF(DD$6=$C11,$D139,IF(SUM(DE11:$GS11)=0,0,MAX(DC139-DD75-DD107,0)))</f>
        <v>93057654</v>
      </c>
      <c r="DE139" s="113">
        <f ca="1">IF(DE$6=$C11,$D139,IF(SUM(DF11:$GS11)=0,0,MAX(DD139-DE75-DE107,0)))</f>
        <v>93057654</v>
      </c>
      <c r="DF139" s="113">
        <f ca="1">IF(DF$6=$C11,$D139,IF(SUM(DG11:$GS11)=0,0,MAX(DE139-DF75-DF107,0)))</f>
        <v>93057654</v>
      </c>
      <c r="DG139" s="113">
        <f ca="1">IF(DG$6=$C11,$D139,IF(SUM(DH11:$GS11)=0,0,MAX(DF139-DG75-DG107,0)))</f>
        <v>93057654</v>
      </c>
      <c r="DH139" s="113">
        <f ca="1">IF(DH$6=$C11,$D139,IF(SUM(DI11:$GS11)=0,0,MAX(DG139-DH75-DH107,0)))</f>
        <v>93057654</v>
      </c>
      <c r="DI139" s="113">
        <f ca="1">IF(DI$6=$C11,$D139,IF(SUM(DJ11:$GS11)=0,0,MAX(DH139-DI75-DI107,0)))</f>
        <v>93057654</v>
      </c>
      <c r="DJ139" s="113">
        <f ca="1">IF(DJ$6=$C11,$D139,IF(SUM(DK11:$GS11)=0,0,MAX(DI139-DJ75-DJ107,0)))</f>
        <v>93057654</v>
      </c>
      <c r="DK139" s="113">
        <f ca="1">IF(DK$6=$C11,$D139,IF(SUM(DL11:$GS11)=0,0,MAX(DJ139-DK75-DK107,0)))</f>
        <v>91343220.730000004</v>
      </c>
      <c r="DL139" s="113">
        <f ca="1">IF(DL$6=$C11,$D139,IF(SUM(DM11:$GS11)=0,0,MAX(DK139-DL75-DL107,0)))</f>
        <v>91343220.730000004</v>
      </c>
      <c r="DM139" s="113">
        <f ca="1">IF(DM$6=$C11,$D139,IF(SUM(DN11:$GS11)=0,0,MAX(DL139-DM75-DM107,0)))</f>
        <v>91343220.730000004</v>
      </c>
      <c r="DN139" s="113">
        <f ca="1">IF(DN$6=$C11,$D139,IF(SUM(DO11:$GS11)=0,0,MAX(DM139-DN75-DN107,0)))</f>
        <v>91343220.730000004</v>
      </c>
      <c r="DO139" s="113">
        <f ca="1">IF(DO$6=$C11,$D139,IF(SUM(DP11:$GS11)=0,0,MAX(DN139-DO75-DO107,0)))</f>
        <v>91343220.730000004</v>
      </c>
      <c r="DP139" s="113">
        <f ca="1">IF(DP$6=$C11,$D139,IF(SUM(DQ11:$GS11)=0,0,MAX(DO139-DP75-DP107,0)))</f>
        <v>91343220.730000004</v>
      </c>
      <c r="DQ139" s="113">
        <f ca="1">IF(DQ$6=$C11,$D139,IF(SUM(DR11:$GS11)=0,0,MAX(DP139-DQ75-DQ107,0)))</f>
        <v>91343220.730000004</v>
      </c>
      <c r="DR139" s="113">
        <f ca="1">IF(DR$6=$C11,$D139,IF(SUM(DS11:$GS11)=0,0,MAX(DQ139-DR75-DR107,0)))</f>
        <v>91343220.730000004</v>
      </c>
      <c r="DS139" s="113">
        <f ca="1">IF(DS$6=$C11,$D139,IF(SUM(DT11:$GS11)=0,0,MAX(DR139-DS75-DS107,0)))</f>
        <v>91343220.730000004</v>
      </c>
      <c r="DT139" s="113">
        <f ca="1">IF(DT$6=$C11,$D139,IF(SUM(DU11:$GS11)=0,0,MAX(DS139-DT75-DT107,0)))</f>
        <v>91343220.730000004</v>
      </c>
      <c r="DU139" s="113">
        <f ca="1">IF(DU$6=$C11,$D139,IF(SUM(DV11:$GS11)=0,0,MAX(DT139-DU75-DU107,0)))</f>
        <v>91343220.730000004</v>
      </c>
      <c r="DV139" s="113">
        <f ca="1">IF(DV$6=$C11,$D139,IF(SUM(DW11:$GS11)=0,0,MAX(DU139-DV75-DV107,0)))</f>
        <v>91373438.590000004</v>
      </c>
      <c r="DW139" s="113">
        <f ca="1">IF(DW$6=$C11,$D139,IF(SUM(DX11:$GS11)=0,0,MAX(DV139-DW75-DW107,0)))</f>
        <v>91373438.590000004</v>
      </c>
      <c r="DX139" s="113">
        <f ca="1">IF(DX$6=$C11,$D139,IF(SUM(DY11:$GS11)=0,0,MAX(DW139-DX75-DX107,0)))</f>
        <v>91373438.590000004</v>
      </c>
      <c r="DY139" s="113">
        <f ca="1">IF(DY$6=$C11,$D139,IF(SUM(DZ11:$GS11)=0,0,MAX(DX139-DY75-DY107,0)))</f>
        <v>91373438.590000004</v>
      </c>
      <c r="DZ139" s="113">
        <f ca="1">IF(DZ$6=$C11,$D139,IF(SUM(EA11:$GS11)=0,0,MAX(DY139-DZ75-DZ107,0)))</f>
        <v>91373438.590000004</v>
      </c>
      <c r="EA139" s="113">
        <f ca="1">IF(EA$6=$C11,$D139,IF(SUM(EB11:$GS11)=0,0,MAX(DZ139-EA75-EA107,0)))</f>
        <v>91373438.590000004</v>
      </c>
      <c r="EB139" s="113">
        <f ca="1">IF(EB$6=$C11,$D139,IF(SUM(EC11:$GS11)=0,0,MAX(EA139-EB75-EB107,0)))</f>
        <v>91373438.590000004</v>
      </c>
      <c r="EC139" s="113">
        <f ca="1">IF(EC$6=$C11,$D139,IF(SUM(ED11:$GS11)=0,0,MAX(EB139-EC75-EC107,0)))</f>
        <v>91373438.590000004</v>
      </c>
      <c r="ED139" s="113">
        <f ca="1">IF(ED$6=$C11,$D139,IF(SUM(EE11:$GS11)=0,0,MAX(EC139-ED75-ED107,0)))</f>
        <v>91373438.590000004</v>
      </c>
      <c r="EE139" s="113">
        <f ca="1">IF(EE$6=$C11,$D139,IF(SUM(EF11:$GS11)=0,0,MAX(ED139-EE75-EE107,0)))</f>
        <v>91373438.590000004</v>
      </c>
      <c r="EF139" s="113">
        <f ca="1">IF(EF$6=$C11,$D139,IF(SUM(EG11:$GS11)=0,0,MAX(EE139-EF75-EF107,0)))</f>
        <v>91373438.590000004</v>
      </c>
      <c r="EG139" s="113">
        <f ca="1">IF(EG$6=$C11,$D139,IF(SUM(EH11:$GS11)=0,0,MAX(EF139-EG75-EG107,0)))</f>
        <v>91373438.590000004</v>
      </c>
      <c r="EH139" s="113">
        <f ca="1">IF(EH$6=$C11,$D139,IF(SUM(EI11:$GS11)=0,0,MAX(EG139-EH75-EH107,0)))</f>
        <v>91373438.590000004</v>
      </c>
      <c r="EI139" s="113">
        <f ca="1">IF(EI$6=$C11,$D139,IF(SUM(EJ11:$GS11)=0,0,MAX(EH139-EI75-EI107,0)))</f>
        <v>91373438.590000004</v>
      </c>
      <c r="EJ139" s="113">
        <f ca="1">IF(EJ$6=$C11,$D139,IF(SUM(EK11:$GS11)=0,0,MAX(EI139-EJ75-EJ107,0)))</f>
        <v>91373438.590000004</v>
      </c>
      <c r="EK139" s="113">
        <f ca="1">IF(EK$6=$C11,$D139,IF(SUM(EL11:$GS11)=0,0,MAX(EJ139-EK75-EK107,0)))</f>
        <v>91373438.590000004</v>
      </c>
      <c r="EL139" s="113">
        <f ca="1">IF(EL$6=$C11,$D139,IF(SUM(EM11:$GS11)=0,0,MAX(EK139-EL75-EL107,0)))</f>
        <v>91373438.590000004</v>
      </c>
      <c r="EM139" s="113">
        <f ca="1">IF(EM$6=$C11,$D139,IF(SUM(EN11:$GS11)=0,0,MAX(EL139-EM75-EM107,0)))</f>
        <v>75447614.802212328</v>
      </c>
      <c r="EN139" s="113">
        <f ca="1">IF(EN$6=$C11,$D139,IF(SUM(EO11:$GS11)=0,0,MAX(EM139-EN75-EN107,0)))</f>
        <v>75447614.802212328</v>
      </c>
      <c r="EO139" s="113">
        <f ca="1">IF(EO$6=$C11,$D139,IF(SUM(EP11:$GS11)=0,0,MAX(EN139-EO75-EO107,0)))</f>
        <v>75447614.802212328</v>
      </c>
      <c r="EP139" s="113">
        <f ca="1">IF(EP$6=$C11,$D139,IF(SUM(EQ11:$GS11)=0,0,MAX(EO139-EP75-EP107,0)))</f>
        <v>75447614.802212328</v>
      </c>
      <c r="EQ139" s="113">
        <f ca="1">IF(EQ$6=$C11,$D139,IF(SUM(ER11:$GS11)=0,0,MAX(EP139-EQ75-EQ107,0)))</f>
        <v>75447614.802212328</v>
      </c>
      <c r="ER139" s="113">
        <f ca="1">IF(ER$6=$C11,$D139,IF(SUM(ES11:$GS11)=0,0,MAX(EQ139-ER75-ER107,0)))</f>
        <v>75447614.802212328</v>
      </c>
      <c r="ES139" s="113">
        <f ca="1">IF(ES$6=$C11,$D139,IF(SUM(ET11:$GS11)=0,0,MAX(ER139-ES75-ES107,0)))</f>
        <v>75447614.802212328</v>
      </c>
      <c r="ET139" s="113">
        <f ca="1">IF(ET$6=$C11,$D139,IF(SUM(EU11:$GS11)=0,0,MAX(ES139-ET75-ET107,0)))</f>
        <v>75447614.802212328</v>
      </c>
      <c r="EU139" s="113">
        <f ca="1">IF(EU$6=$C11,$D139,IF(SUM(EV11:$GS11)=0,0,MAX(ET139-EU75-EU107,0)))</f>
        <v>74551763.65221262</v>
      </c>
      <c r="EV139" s="113">
        <f ca="1">IF(EV$6=$C11,$D139,IF(SUM(EW11:$GS11)=0,0,MAX(EU139-EV75-EV107,0)))</f>
        <v>74551763.65221262</v>
      </c>
      <c r="EW139" s="113">
        <f ca="1">IF(EW$6=$C11,$D139,IF(SUM(EX11:$GS11)=0,0,MAX(EV139-EW75-EW107,0)))</f>
        <v>74551763.65221262</v>
      </c>
      <c r="EX139" s="113">
        <f ca="1">IF(EX$6=$C11,$D139,IF(SUM(EY11:$GS11)=0,0,MAX(EW139-EX75-EX107,0)))</f>
        <v>74551763.65221262</v>
      </c>
      <c r="EY139" s="113">
        <f ca="1">IF(EY$6=$C11,$D139,IF(SUM(EZ11:$GS11)=0,0,MAX(EX139-EY75-EY107,0)))</f>
        <v>74551763.65221262</v>
      </c>
      <c r="EZ139" s="113">
        <f ca="1">IF(EZ$6=$C11,$D139,IF(SUM(FA11:$GS11)=0,0,MAX(EY139-EZ75-EZ107,0)))</f>
        <v>74551763.65221262</v>
      </c>
      <c r="FA139" s="113">
        <f ca="1">IF(FA$6=$C11,$D139,IF(SUM(FB11:$GS11)=0,0,MAX(EZ139-FA75-FA107,0)))</f>
        <v>74551763.65221262</v>
      </c>
      <c r="FB139" s="113">
        <f ca="1">IF(FB$6=$C11,$D139,IF(SUM(FC11:$GS11)=0,0,MAX(FA139-FB75-FB107,0)))</f>
        <v>74551763.65221262</v>
      </c>
      <c r="FC139" s="113">
        <f ca="1">IF(FC$6=$C11,$D139,IF(SUM(FD11:$GS11)=0,0,MAX(FB139-FC75-FC107,0)))</f>
        <v>74551763.65221262</v>
      </c>
      <c r="FD139" s="113">
        <f ca="1">IF(FD$6=$C11,$D139,IF(SUM(FE11:$GS11)=0,0,MAX(FC139-FD75-FD107,0)))</f>
        <v>74551763.65221262</v>
      </c>
      <c r="FE139" s="113">
        <f ca="1">IF(FE$6=$C11,$D139,IF(SUM(FF11:$GS11)=0,0,MAX(FD139-FE75-FE107,0)))</f>
        <v>72205722.15221259</v>
      </c>
      <c r="FF139" s="113">
        <f ca="1">IF(FF$6=$C11,$D139,IF(SUM(FG11:$GS11)=0,0,MAX(FE139-FF75-FF107,0)))</f>
        <v>72205722.15221259</v>
      </c>
      <c r="FG139" s="113">
        <f ca="1">IF(FG$6=$C11,$D139,IF(SUM(FH11:$GS11)=0,0,MAX(FF139-FG75-FG107,0)))</f>
        <v>60048698.526216984</v>
      </c>
      <c r="FH139" s="113">
        <f ca="1">IF(FH$6=$C11,$D139,IF(SUM(FI11:$GS11)=0,0,MAX(FG139-FH75-FH107,0)))</f>
        <v>60048698.526216984</v>
      </c>
      <c r="FI139" s="113">
        <f ca="1">IF(FI$6=$C11,$D139,IF(SUM(FJ11:$GS11)=0,0,MAX(FH139-FI75-FI107,0)))</f>
        <v>60048698.526216984</v>
      </c>
      <c r="FJ139" s="113">
        <f ca="1">IF(FJ$6=$C11,$D139,IF(SUM(FK11:$GS11)=0,0,MAX(FI139-FJ75-FJ107,0)))</f>
        <v>60048698.526216984</v>
      </c>
      <c r="FK139" s="113">
        <f ca="1">IF(FK$6=$C11,$D139,IF(SUM(FL11:$GS11)=0,0,MAX(FJ139-FK75-FK107,0)))</f>
        <v>60048698.526216984</v>
      </c>
      <c r="FL139" s="113">
        <f ca="1">IF(FL$6=$C11,$D139,IF(SUM(FM11:$GS11)=0,0,MAX(FK139-FL75-FL107,0)))</f>
        <v>60048698.526216984</v>
      </c>
      <c r="FM139" s="113">
        <f ca="1">IF(FM$6=$C11,$D139,IF(SUM(FN11:$GS11)=0,0,MAX(FL139-FM75-FM107,0)))</f>
        <v>60048698.526216984</v>
      </c>
      <c r="FN139" s="113">
        <f ca="1">IF(FN$6=$C11,$D139,IF(SUM(FO11:$GS11)=0,0,MAX(FM139-FN75-FN107,0)))</f>
        <v>58923698.526217014</v>
      </c>
      <c r="FO139" s="113">
        <f ca="1">IF(FO$6=$C11,$D139,IF(SUM(FP11:$GS11)=0,0,MAX(FN139-FO75-FO107,0)))</f>
        <v>58923698.526217014</v>
      </c>
      <c r="FP139" s="113">
        <f ca="1">IF(FP$6=$C11,$D139,IF(SUM(FQ11:$GS11)=0,0,MAX(FO139-FP75-FP107,0)))</f>
        <v>58923698.526217014</v>
      </c>
      <c r="FQ139" s="113">
        <f ca="1">IF(FQ$6=$C11,$D139,IF(SUM(FR11:$GS11)=0,0,MAX(FP139-FQ75-FQ107,0)))</f>
        <v>58832418.009029239</v>
      </c>
      <c r="FR139" s="113">
        <f ca="1">IF(FR$6=$C11,$D139,IF(SUM(FS11:$GS11)=0,0,MAX(FQ139-FR75-FR107,0)))</f>
        <v>29793610.266207036</v>
      </c>
      <c r="FS139" s="113">
        <f ca="1">IF(FS$6=$C11,$D139,IF(SUM(FT11:$GS11)=0,0,MAX(FR139-FS75-FS107,0)))</f>
        <v>0</v>
      </c>
      <c r="FT139" s="113">
        <f ca="1">IF(FT$6=$C11,$D139,IF(SUM(FU11:$GS11)=0,0,MAX(FS139-FT75-FT107,0)))</f>
        <v>0</v>
      </c>
      <c r="FU139" s="113">
        <f ca="1">IF(FU$6=$C11,$D139,IF(SUM(FV11:$GS11)=0,0,MAX(FT139-FU75-FU107,0)))</f>
        <v>0</v>
      </c>
      <c r="FV139" s="113">
        <f ca="1">IF(FV$6=$C11,$D139,IF(SUM(FW11:$GS11)=0,0,MAX(FU139-FV75-FV107,0)))</f>
        <v>0</v>
      </c>
      <c r="FW139" s="113">
        <f ca="1">IF(FW$6=$C11,$D139,IF(SUM(FX11:$GS11)=0,0,MAX(FV139-FW75-FW107,0)))</f>
        <v>0</v>
      </c>
      <c r="FX139" s="113">
        <f ca="1">IF(FX$6=$C11,$D139,IF(SUM(FY11:$GS11)=0,0,MAX(FW139-FX75-FX107,0)))</f>
        <v>0</v>
      </c>
      <c r="FY139" s="113">
        <f ca="1">IF(FY$6=$C11,$D139,IF(SUM(FZ11:$GS11)=0,0,MAX(FX139-FY75-FY107,0)))</f>
        <v>0</v>
      </c>
      <c r="FZ139" s="113">
        <f ca="1">IF(FZ$6=$C11,$D139,IF(SUM(GA11:$GS11)=0,0,MAX(FY139-FZ75-FZ107,0)))</f>
        <v>0</v>
      </c>
      <c r="GA139" s="113">
        <f ca="1">IF(GA$6=$C11,$D139,IF(SUM(GB11:$GS11)=0,0,MAX(FZ139-GA75-GA107,0)))</f>
        <v>0</v>
      </c>
      <c r="GB139" s="113">
        <f ca="1">IF(GB$6=$C11,$D139,IF(SUM(GC11:$GS11)=0,0,MAX(GA139-GB75-GB107,0)))</f>
        <v>0</v>
      </c>
      <c r="GC139" s="113">
        <f ca="1">IF(GC$6=$C11,$D139,IF(SUM(GD11:$GS11)=0,0,MAX(GB139-GC75-GC107,0)))</f>
        <v>0</v>
      </c>
      <c r="GD139" s="113">
        <f ca="1">IF(GD$6=$C11,$D139,IF(SUM(GE11:$GS11)=0,0,MAX(GC139-GD75-GD107,0)))</f>
        <v>0</v>
      </c>
      <c r="GE139" s="113">
        <f ca="1">IF(GE$6=$C11,$D139,IF(SUM(GF11:$GS11)=0,0,MAX(GD139-GE75-GE107,0)))</f>
        <v>0</v>
      </c>
      <c r="GF139" s="113">
        <f ca="1">IF(GF$6=$C11,$D139,IF(SUM(GG11:$GS11)=0,0,MAX(GE139-GF75-GF107,0)))</f>
        <v>0</v>
      </c>
      <c r="GG139" s="113">
        <f ca="1">IF(GG$6=$C11,$D139,IF(SUM(GH11:$GS11)=0,0,MAX(GF139-GG75-GG107,0)))</f>
        <v>0</v>
      </c>
      <c r="GH139" s="113">
        <f ca="1">IF(GH$6=$C11,$D139,IF(SUM(GI11:$GS11)=0,0,MAX(GG139-GH75-GH107,0)))</f>
        <v>0</v>
      </c>
      <c r="GI139" s="113">
        <f ca="1">IF(GI$6=$C11,$D139,IF(SUM(GJ11:$GS11)=0,0,MAX(GH139-GI75-GI107,0)))</f>
        <v>0</v>
      </c>
      <c r="GJ139" s="113">
        <f ca="1">IF(GJ$6=$C11,$D139,IF(SUM(GK11:$GS11)=0,0,MAX(GI139-GJ75-GJ107,0)))</f>
        <v>0</v>
      </c>
      <c r="GK139" s="113">
        <f ca="1">IF(GK$6=$C11,$D139,IF(SUM(GL11:$GS11)=0,0,MAX(GJ139-GK75-GK107,0)))</f>
        <v>0</v>
      </c>
      <c r="GL139" s="113">
        <f ca="1">IF(GL$6=$C11,$D139,IF(SUM(GM11:$GS11)=0,0,MAX(GK139-GL75-GL107,0)))</f>
        <v>0</v>
      </c>
      <c r="GM139" s="113">
        <f ca="1">IF(GM$6=$C11,$D139,IF(SUM(GN11:$GS11)=0,0,MAX(GL139-GM75-GM107,0)))</f>
        <v>0</v>
      </c>
      <c r="GN139" s="113">
        <f ca="1">IF(GN$6=$C11,$D139,IF(SUM(GO11:$GS11)=0,0,MAX(GM139-GN75-GN107,0)))</f>
        <v>0</v>
      </c>
      <c r="GO139" s="113">
        <f ca="1">IF(GO$6=$C11,$D139,IF(SUM(GP11:$GS11)=0,0,MAX(GN139-GO75-GO107,0)))</f>
        <v>0</v>
      </c>
      <c r="GP139" s="113">
        <f ca="1">IF(GP$6=$C11,$D139,IF(SUM(GQ11:$GS11)=0,0,MAX(GO139-GP75-GP107,0)))</f>
        <v>0</v>
      </c>
      <c r="GQ139" s="113">
        <f ca="1">IF(GQ$6=$C11,$D139,IF(SUM(GR11:$GS11)=0,0,MAX(GP139-GQ75-GQ107,0)))</f>
        <v>0</v>
      </c>
      <c r="GR139" s="113">
        <f ca="1">IF(GR$6=$C11,$D139,IF(SUM(GS11:$GS11)=0,0,MAX(GQ139-GR75-GR107,0)))</f>
        <v>0</v>
      </c>
      <c r="GS139" s="113">
        <f ca="1">IF(GS$6=$C11,$D139,IF(SUM($GS11:GT11)=0,0,MAX(GR139-GS75-GS107,0)))</f>
        <v>0</v>
      </c>
      <c r="GU139" s="85"/>
      <c r="GV139" s="85"/>
      <c r="GW139" s="85"/>
      <c r="GX139" s="85"/>
      <c r="GY139" s="85"/>
      <c r="GZ139" s="85"/>
      <c r="HA139" s="85"/>
      <c r="HB139" s="85"/>
      <c r="HC139" s="85"/>
      <c r="HD139" s="85"/>
      <c r="HE139" s="85"/>
      <c r="HF139" s="85"/>
      <c r="HG139" s="85"/>
      <c r="HH139" s="85"/>
      <c r="HI139" s="85"/>
      <c r="HJ139" s="85"/>
      <c r="HK139" s="85"/>
    </row>
    <row r="140" spans="1:219" hidden="1" outlineLevel="1" x14ac:dyDescent="0.75">
      <c r="A140" s="112"/>
      <c r="B140" s="112" t="str">
        <f t="shared" si="225"/>
        <v>BBCMS 2019-C3</v>
      </c>
      <c r="C140" s="104"/>
      <c r="D140" s="111">
        <f t="shared" ca="1" si="226"/>
        <v>95220542</v>
      </c>
      <c r="E140" s="88"/>
      <c r="F140" s="85"/>
      <c r="G140" s="85"/>
      <c r="H140" s="86"/>
      <c r="I140" s="95"/>
      <c r="K140" s="113">
        <f ca="1">IF(K$6=$C12,$D140,IF(SUM(L12:$GS12)=0,0,MAX(J140-K76-K108,0)))</f>
        <v>0</v>
      </c>
      <c r="L140" s="113">
        <f ca="1">IF(L$6=$C12,$D140,IF(SUM(M12:$GS12)=0,0,MAX(K140-L76-L108,0)))</f>
        <v>0</v>
      </c>
      <c r="M140" s="113">
        <f ca="1">IF(M$6=$C12,$D140,IF(SUM(N12:$GS12)=0,0,MAX(L140-M76-M108,0)))</f>
        <v>0</v>
      </c>
      <c r="N140" s="113">
        <f ca="1">IF(N$6=$C12,$D140,IF(SUM(O12:$GS12)=0,0,MAX(M140-N76-N108,0)))</f>
        <v>0</v>
      </c>
      <c r="O140" s="113">
        <f ca="1">IF(O$6=$C12,$D140,IF(SUM(P12:$GS12)=0,0,MAX(N140-O76-O108,0)))</f>
        <v>0</v>
      </c>
      <c r="P140" s="113">
        <f ca="1">IF(P$6=$C12,$D140,IF(SUM(Q12:$GS12)=0,0,MAX(O140-P76-P108,0)))</f>
        <v>0</v>
      </c>
      <c r="Q140" s="113">
        <f ca="1">IF(Q$6=$C12,$D140,IF(SUM(R12:$GS12)=0,0,MAX(P140-Q76-Q108,0)))</f>
        <v>0</v>
      </c>
      <c r="R140" s="113">
        <f ca="1">IF(R$6=$C12,$D140,IF(SUM(S12:$GS12)=0,0,MAX(Q140-R76-R108,0)))</f>
        <v>0</v>
      </c>
      <c r="S140" s="113">
        <f ca="1">IF(S$6=$C12,$D140,IF(SUM(T12:$GS12)=0,0,MAX(R140-S76-S108,0)))</f>
        <v>0</v>
      </c>
      <c r="T140" s="113">
        <f ca="1">IF(T$6=$C12,$D140,IF(SUM(U12:$GS12)=0,0,MAX(S140-T76-T108,0)))</f>
        <v>0</v>
      </c>
      <c r="U140" s="113">
        <f ca="1">IF(U$6=$C12,$D140,IF(SUM(V12:$GS12)=0,0,MAX(T140-U76-U108,0)))</f>
        <v>0</v>
      </c>
      <c r="V140" s="113">
        <f ca="1">IF(V$6=$C12,$D140,IF(SUM(W12:$GS12)=0,0,MAX(U140-V76-V108,0)))</f>
        <v>0</v>
      </c>
      <c r="W140" s="113">
        <f ca="1">IF(W$6=$C12,$D140,IF(SUM(X12:$GS12)=0,0,MAX(V140-W76-W108,0)))</f>
        <v>0</v>
      </c>
      <c r="X140" s="113">
        <f ca="1">IF(X$6=$C12,$D140,IF(SUM(Y12:$GS12)=0,0,MAX(W140-X76-X108,0)))</f>
        <v>0</v>
      </c>
      <c r="Y140" s="113">
        <f ca="1">IF(Y$6=$C12,$D140,IF(SUM(Z12:$GS12)=0,0,MAX(X140-Y76-Y108,0)))</f>
        <v>0</v>
      </c>
      <c r="Z140" s="113">
        <f ca="1">IF(Z$6=$C12,$D140,IF(SUM(AA12:$GS12)=0,0,MAX(Y140-Z76-Z108,0)))</f>
        <v>0</v>
      </c>
      <c r="AA140" s="113">
        <f ca="1">IF(AA$6=$C12,$D140,IF(SUM(AB12:$GS12)=0,0,MAX(Z140-AA76-AA108,0)))</f>
        <v>0</v>
      </c>
      <c r="AB140" s="113">
        <f ca="1">IF(AB$6=$C12,$D140,IF(SUM(AC12:$GS12)=0,0,MAX(AA140-AB76-AB108,0)))</f>
        <v>0</v>
      </c>
      <c r="AC140" s="113">
        <f ca="1">IF(AC$6=$C12,$D140,IF(SUM(AD12:$GS12)=0,0,MAX(AB140-AC76-AC108,0)))</f>
        <v>0</v>
      </c>
      <c r="AD140" s="113">
        <f ca="1">IF(AD$6=$C12,$D140,IF(SUM(AE12:$GS12)=0,0,MAX(AC140-AD76-AD108,0)))</f>
        <v>0</v>
      </c>
      <c r="AE140" s="113">
        <f ca="1">IF(AE$6=$C12,$D140,IF(SUM(AF12:$GS12)=0,0,MAX(AD140-AE76-AE108,0)))</f>
        <v>0</v>
      </c>
      <c r="AF140" s="113">
        <f ca="1">IF(AF$6=$C12,$D140,IF(SUM(AG12:$GS12)=0,0,MAX(AE140-AF76-AF108,0)))</f>
        <v>0</v>
      </c>
      <c r="AG140" s="113">
        <f ca="1">IF(AG$6=$C12,$D140,IF(SUM(AH12:$GS12)=0,0,MAX(AF140-AG76-AG108,0)))</f>
        <v>0</v>
      </c>
      <c r="AH140" s="113">
        <f ca="1">IF(AH$6=$C12,$D140,IF(SUM(AI12:$GS12)=0,0,MAX(AG140-AH76-AH108,0)))</f>
        <v>0</v>
      </c>
      <c r="AI140" s="113">
        <f ca="1">IF(AI$6=$C12,$D140,IF(SUM(AJ12:$GS12)=0,0,MAX(AH140-AI76-AI108,0)))</f>
        <v>0</v>
      </c>
      <c r="AJ140" s="113">
        <f ca="1">IF(AJ$6=$C12,$D140,IF(SUM(AK12:$GS12)=0,0,MAX(AI140-AJ76-AJ108,0)))</f>
        <v>0</v>
      </c>
      <c r="AK140" s="113">
        <f ca="1">IF(AK$6=$C12,$D140,IF(SUM(AL12:$GS12)=0,0,MAX(AJ140-AK76-AK108,0)))</f>
        <v>0</v>
      </c>
      <c r="AL140" s="113">
        <f ca="1">IF(AL$6=$C12,$D140,IF(SUM(AM12:$GS12)=0,0,MAX(AK140-AL76-AL108,0)))</f>
        <v>0</v>
      </c>
      <c r="AM140" s="113">
        <f ca="1">IF(AM$6=$C12,$D140,IF(SUM(AN12:$GS12)=0,0,MAX(AL140-AM76-AM108,0)))</f>
        <v>95220542</v>
      </c>
      <c r="AN140" s="113">
        <f ca="1">IF(AN$6=$C12,$D140,IF(SUM(AO12:$GS12)=0,0,MAX(AM140-AN76-AN108,0)))</f>
        <v>95220542</v>
      </c>
      <c r="AO140" s="113">
        <f ca="1">IF(AO$6=$C12,$D140,IF(SUM(AP12:$GS12)=0,0,MAX(AN140-AO76-AO108,0)))</f>
        <v>95220542</v>
      </c>
      <c r="AP140" s="113">
        <f ca="1">IF(AP$6=$C12,$D140,IF(SUM(AQ12:$GS12)=0,0,MAX(AO140-AP76-AP108,0)))</f>
        <v>95220542</v>
      </c>
      <c r="AQ140" s="113">
        <f ca="1">IF(AQ$6=$C12,$D140,IF(SUM(AR12:$GS12)=0,0,MAX(AP140-AQ76-AQ108,0)))</f>
        <v>95220542</v>
      </c>
      <c r="AR140" s="113">
        <f ca="1">IF(AR$6=$C12,$D140,IF(SUM(AS12:$GS12)=0,0,MAX(AQ140-AR76-AR108,0)))</f>
        <v>95220542</v>
      </c>
      <c r="AS140" s="113">
        <f ca="1">IF(AS$6=$C12,$D140,IF(SUM(AT12:$GS12)=0,0,MAX(AR140-AS76-AS108,0)))</f>
        <v>95220542</v>
      </c>
      <c r="AT140" s="113">
        <f ca="1">IF(AT$6=$C12,$D140,IF(SUM(AU12:$GS12)=0,0,MAX(AS140-AT76-AT108,0)))</f>
        <v>95220542</v>
      </c>
      <c r="AU140" s="113">
        <f ca="1">IF(AU$6=$C12,$D140,IF(SUM(AV12:$GS12)=0,0,MAX(AT140-AU76-AU108,0)))</f>
        <v>95220542</v>
      </c>
      <c r="AV140" s="113">
        <f ca="1">IF(AV$6=$C12,$D140,IF(SUM(AW12:$GS12)=0,0,MAX(AU140-AV76-AV108,0)))</f>
        <v>95220542</v>
      </c>
      <c r="AW140" s="113">
        <f ca="1">IF(AW$6=$C12,$D140,IF(SUM(AX12:$GS12)=0,0,MAX(AV140-AW76-AW108,0)))</f>
        <v>95220542</v>
      </c>
      <c r="AX140" s="113">
        <f ca="1">IF(AX$6=$C12,$D140,IF(SUM(AY12:$GS12)=0,0,MAX(AW140-AX76-AX108,0)))</f>
        <v>95220542</v>
      </c>
      <c r="AY140" s="113">
        <f ca="1">IF(AY$6=$C12,$D140,IF(SUM(AZ12:$GS12)=0,0,MAX(AX140-AY76-AY108,0)))</f>
        <v>95220542</v>
      </c>
      <c r="AZ140" s="113">
        <f ca="1">IF(AZ$6=$C12,$D140,IF(SUM(BA12:$GS12)=0,0,MAX(AY140-AZ76-AZ108,0)))</f>
        <v>95220542</v>
      </c>
      <c r="BA140" s="113">
        <f ca="1">IF(BA$6=$C12,$D140,IF(SUM(BB12:$GS12)=0,0,MAX(AZ140-BA76-BA108,0)))</f>
        <v>95220542</v>
      </c>
      <c r="BB140" s="113">
        <f ca="1">IF(BB$6=$C12,$D140,IF(SUM(BC12:$GS12)=0,0,MAX(BA140-BB76-BB108,0)))</f>
        <v>95220542</v>
      </c>
      <c r="BC140" s="113">
        <f ca="1">IF(BC$6=$C12,$D140,IF(SUM(BD12:$GS12)=0,0,MAX(BB140-BC76-BC108,0)))</f>
        <v>95220542</v>
      </c>
      <c r="BD140" s="113">
        <f ca="1">IF(BD$6=$C12,$D140,IF(SUM(BE12:$GS12)=0,0,MAX(BC140-BD76-BD108,0)))</f>
        <v>95220542</v>
      </c>
      <c r="BE140" s="113">
        <f ca="1">IF(BE$6=$C12,$D140,IF(SUM(BF12:$GS12)=0,0,MAX(BD140-BE76-BE108,0)))</f>
        <v>95220542</v>
      </c>
      <c r="BF140" s="113">
        <f ca="1">IF(BF$6=$C12,$D140,IF(SUM(BG12:$GS12)=0,0,MAX(BE140-BF76-BF108,0)))</f>
        <v>95220542</v>
      </c>
      <c r="BG140" s="113">
        <f ca="1">IF(BG$6=$C12,$D140,IF(SUM(BH12:$GS12)=0,0,MAX(BF140-BG76-BG108,0)))</f>
        <v>95220542</v>
      </c>
      <c r="BH140" s="113">
        <f ca="1">IF(BH$6=$C12,$D140,IF(SUM(BI12:$GS12)=0,0,MAX(BG140-BH76-BH108,0)))</f>
        <v>95220542</v>
      </c>
      <c r="BI140" s="113">
        <f ca="1">IF(BI$6=$C12,$D140,IF(SUM(BJ12:$GS12)=0,0,MAX(BH140-BI76-BI108,0)))</f>
        <v>95220542</v>
      </c>
      <c r="BJ140" s="113">
        <f ca="1">IF(BJ$6=$C12,$D140,IF(SUM(BK12:$GS12)=0,0,MAX(BI140-BJ76-BJ108,0)))</f>
        <v>95220542</v>
      </c>
      <c r="BK140" s="113">
        <f ca="1">IF(BK$6=$C12,$D140,IF(SUM(BL12:$GS12)=0,0,MAX(BJ140-BK76-BK108,0)))</f>
        <v>95220542</v>
      </c>
      <c r="BL140" s="113">
        <f ca="1">IF(BL$6=$C12,$D140,IF(SUM(BM12:$GS12)=0,0,MAX(BK140-BL76-BL108,0)))</f>
        <v>95220542</v>
      </c>
      <c r="BM140" s="113">
        <f ca="1">IF(BM$6=$C12,$D140,IF(SUM(BN12:$GS12)=0,0,MAX(BL140-BM76-BM108,0)))</f>
        <v>95220542</v>
      </c>
      <c r="BN140" s="113">
        <f ca="1">IF(BN$6=$C12,$D140,IF(SUM(BO12:$GS12)=0,0,MAX(BM140-BN76-BN108,0)))</f>
        <v>95220542</v>
      </c>
      <c r="BO140" s="113">
        <f ca="1">IF(BO$6=$C12,$D140,IF(SUM(BP12:$GS12)=0,0,MAX(BN140-BO76-BO108,0)))</f>
        <v>95220542</v>
      </c>
      <c r="BP140" s="113">
        <f ca="1">IF(BP$6=$C12,$D140,IF(SUM(BQ12:$GS12)=0,0,MAX(BO140-BP76-BP108,0)))</f>
        <v>95220542</v>
      </c>
      <c r="BQ140" s="113">
        <f ca="1">IF(BQ$6=$C12,$D140,IF(SUM(BR12:$GS12)=0,0,MAX(BP140-BQ76-BQ108,0)))</f>
        <v>95220542</v>
      </c>
      <c r="BR140" s="113">
        <f ca="1">IF(BR$6=$C12,$D140,IF(SUM(BS12:$GS12)=0,0,MAX(BQ140-BR76-BR108,0)))</f>
        <v>95220542</v>
      </c>
      <c r="BS140" s="113">
        <f ca="1">IF(BS$6=$C12,$D140,IF(SUM(BT12:$GS12)=0,0,MAX(BR140-BS76-BS108,0)))</f>
        <v>95220542</v>
      </c>
      <c r="BT140" s="113">
        <f ca="1">IF(BT$6=$C12,$D140,IF(SUM(BU12:$GS12)=0,0,MAX(BS140-BT76-BT108,0)))</f>
        <v>95220542</v>
      </c>
      <c r="BU140" s="113">
        <f ca="1">IF(BU$6=$C12,$D140,IF(SUM(BV12:$GS12)=0,0,MAX(BT140-BU76-BU108,0)))</f>
        <v>95220542</v>
      </c>
      <c r="BV140" s="113">
        <f ca="1">IF(BV$6=$C12,$D140,IF(SUM(BW12:$GS12)=0,0,MAX(BU140-BV76-BV108,0)))</f>
        <v>95220542</v>
      </c>
      <c r="BW140" s="113">
        <f ca="1">IF(BW$6=$C12,$D140,IF(SUM(BX12:$GS12)=0,0,MAX(BV140-BW76-BW108,0)))</f>
        <v>95220542</v>
      </c>
      <c r="BX140" s="113">
        <f ca="1">IF(BX$6=$C12,$D140,IF(SUM(BY12:$GS12)=0,0,MAX(BW140-BX76-BX108,0)))</f>
        <v>95220542</v>
      </c>
      <c r="BY140" s="113">
        <f ca="1">IF(BY$6=$C12,$D140,IF(SUM(BZ12:$GS12)=0,0,MAX(BX140-BY76-BY108,0)))</f>
        <v>95220542</v>
      </c>
      <c r="BZ140" s="113">
        <f ca="1">IF(BZ$6=$C12,$D140,IF(SUM(CA12:$GS12)=0,0,MAX(BY140-BZ76-BZ108,0)))</f>
        <v>95220542</v>
      </c>
      <c r="CA140" s="113">
        <f ca="1">IF(CA$6=$C12,$D140,IF(SUM(CB12:$GS12)=0,0,MAX(BZ140-CA76-CA108,0)))</f>
        <v>95220542</v>
      </c>
      <c r="CB140" s="113">
        <f ca="1">IF(CB$6=$C12,$D140,IF(SUM(CC12:$GS12)=0,0,MAX(CA140-CB76-CB108,0)))</f>
        <v>95220542</v>
      </c>
      <c r="CC140" s="113">
        <f ca="1">IF(CC$6=$C12,$D140,IF(SUM(CD12:$GS12)=0,0,MAX(CB140-CC76-CC108,0)))</f>
        <v>95220542</v>
      </c>
      <c r="CD140" s="113">
        <f ca="1">IF(CD$6=$C12,$D140,IF(SUM(CE12:$GS12)=0,0,MAX(CC140-CD76-CD108,0)))</f>
        <v>95220542</v>
      </c>
      <c r="CE140" s="113">
        <f ca="1">IF(CE$6=$C12,$D140,IF(SUM(CF12:$GS12)=0,0,MAX(CD140-CE76-CE108,0)))</f>
        <v>95220542</v>
      </c>
      <c r="CF140" s="113">
        <f ca="1">IF(CF$6=$C12,$D140,IF(SUM(CG12:$GS12)=0,0,MAX(CE140-CF76-CF108,0)))</f>
        <v>95220542</v>
      </c>
      <c r="CG140" s="113">
        <f ca="1">IF(CG$6=$C12,$D140,IF(SUM(CH12:$GS12)=0,0,MAX(CF140-CG76-CG108,0)))</f>
        <v>95220542</v>
      </c>
      <c r="CH140" s="113">
        <f ca="1">IF(CH$6=$C12,$D140,IF(SUM(CI12:$GS12)=0,0,MAX(CG140-CH76-CH108,0)))</f>
        <v>95220542</v>
      </c>
      <c r="CI140" s="113">
        <f ca="1">IF(CI$6=$C12,$D140,IF(SUM(CJ12:$GS12)=0,0,MAX(CH140-CI76-CI108,0)))</f>
        <v>95220542</v>
      </c>
      <c r="CJ140" s="113">
        <f ca="1">IF(CJ$6=$C12,$D140,IF(SUM(CK12:$GS12)=0,0,MAX(CI140-CJ76-CJ108,0)))</f>
        <v>95220542</v>
      </c>
      <c r="CK140" s="113">
        <f ca="1">IF(CK$6=$C12,$D140,IF(SUM(CL12:$GS12)=0,0,MAX(CJ140-CK76-CK108,0)))</f>
        <v>95220542</v>
      </c>
      <c r="CL140" s="113">
        <f ca="1">IF(CL$6=$C12,$D140,IF(SUM(CM12:$GS12)=0,0,MAX(CK140-CL76-CL108,0)))</f>
        <v>95220542</v>
      </c>
      <c r="CM140" s="113">
        <f ca="1">IF(CM$6=$C12,$D140,IF(SUM(CN12:$GS12)=0,0,MAX(CL140-CM76-CM108,0)))</f>
        <v>95220542</v>
      </c>
      <c r="CN140" s="113">
        <f ca="1">IF(CN$6=$C12,$D140,IF(SUM(CO12:$GS12)=0,0,MAX(CM140-CN76-CN108,0)))</f>
        <v>95220542</v>
      </c>
      <c r="CO140" s="113">
        <f ca="1">IF(CO$6=$C12,$D140,IF(SUM(CP12:$GS12)=0,0,MAX(CN140-CO76-CO108,0)))</f>
        <v>95220542</v>
      </c>
      <c r="CP140" s="113">
        <f ca="1">IF(CP$6=$C12,$D140,IF(SUM(CQ12:$GS12)=0,0,MAX(CO140-CP76-CP108,0)))</f>
        <v>95220542</v>
      </c>
      <c r="CQ140" s="113">
        <f ca="1">IF(CQ$6=$C12,$D140,IF(SUM(CR12:$GS12)=0,0,MAX(CP140-CQ76-CQ108,0)))</f>
        <v>95220542</v>
      </c>
      <c r="CR140" s="113">
        <f ca="1">IF(CR$6=$C12,$D140,IF(SUM(CS12:$GS12)=0,0,MAX(CQ140-CR76-CR108,0)))</f>
        <v>95220542</v>
      </c>
      <c r="CS140" s="113">
        <f ca="1">IF(CS$6=$C12,$D140,IF(SUM(CT12:$GS12)=0,0,MAX(CR140-CS76-CS108,0)))</f>
        <v>95220542</v>
      </c>
      <c r="CT140" s="113">
        <f ca="1">IF(CT$6=$C12,$D140,IF(SUM(CU12:$GS12)=0,0,MAX(CS140-CT76-CT108,0)))</f>
        <v>95220542</v>
      </c>
      <c r="CU140" s="113">
        <f ca="1">IF(CU$6=$C12,$D140,IF(SUM(CV12:$GS12)=0,0,MAX(CT140-CU76-CU108,0)))</f>
        <v>95220542</v>
      </c>
      <c r="CV140" s="113">
        <f ca="1">IF(CV$6=$C12,$D140,IF(SUM(CW12:$GS12)=0,0,MAX(CU140-CV76-CV108,0)))</f>
        <v>95220542</v>
      </c>
      <c r="CW140" s="113">
        <f ca="1">IF(CW$6=$C12,$D140,IF(SUM(CX12:$GS12)=0,0,MAX(CV140-CW76-CW108,0)))</f>
        <v>95220542</v>
      </c>
      <c r="CX140" s="113">
        <f ca="1">IF(CX$6=$C12,$D140,IF(SUM(CY12:$GS12)=0,0,MAX(CW140-CX76-CX108,0)))</f>
        <v>95220542</v>
      </c>
      <c r="CY140" s="113">
        <f ca="1">IF(CY$6=$C12,$D140,IF(SUM(CZ12:$GS12)=0,0,MAX(CX140-CY76-CY108,0)))</f>
        <v>95220542</v>
      </c>
      <c r="CZ140" s="113">
        <f ca="1">IF(CZ$6=$C12,$D140,IF(SUM(DA12:$GS12)=0,0,MAX(CY140-CZ76-CZ108,0)))</f>
        <v>95220542</v>
      </c>
      <c r="DA140" s="113">
        <f ca="1">IF(DA$6=$C12,$D140,IF(SUM(DB12:$GS12)=0,0,MAX(CZ140-DA76-DA108,0)))</f>
        <v>95220542</v>
      </c>
      <c r="DB140" s="113">
        <f ca="1">IF(DB$6=$C12,$D140,IF(SUM(DC12:$GS12)=0,0,MAX(DA140-DB76-DB108,0)))</f>
        <v>95220542</v>
      </c>
      <c r="DC140" s="113">
        <f ca="1">IF(DC$6=$C12,$D140,IF(SUM(DD12:$GS12)=0,0,MAX(DB140-DC76-DC108,0)))</f>
        <v>95220542</v>
      </c>
      <c r="DD140" s="113">
        <f ca="1">IF(DD$6=$C12,$D140,IF(SUM(DE12:$GS12)=0,0,MAX(DC140-DD76-DD108,0)))</f>
        <v>95220542</v>
      </c>
      <c r="DE140" s="113">
        <f ca="1">IF(DE$6=$C12,$D140,IF(SUM(DF12:$GS12)=0,0,MAX(DD140-DE76-DE108,0)))</f>
        <v>95220542</v>
      </c>
      <c r="DF140" s="113">
        <f ca="1">IF(DF$6=$C12,$D140,IF(SUM(DG12:$GS12)=0,0,MAX(DE140-DF76-DF108,0)))</f>
        <v>95220542</v>
      </c>
      <c r="DG140" s="113">
        <f ca="1">IF(DG$6=$C12,$D140,IF(SUM(DH12:$GS12)=0,0,MAX(DF140-DG76-DG108,0)))</f>
        <v>95220542</v>
      </c>
      <c r="DH140" s="113">
        <f ca="1">IF(DH$6=$C12,$D140,IF(SUM(DI12:$GS12)=0,0,MAX(DG140-DH76-DH108,0)))</f>
        <v>95220542</v>
      </c>
      <c r="DI140" s="113">
        <f ca="1">IF(DI$6=$C12,$D140,IF(SUM(DJ12:$GS12)=0,0,MAX(DH140-DI76-DI108,0)))</f>
        <v>95220542</v>
      </c>
      <c r="DJ140" s="113">
        <f ca="1">IF(DJ$6=$C12,$D140,IF(SUM(DK12:$GS12)=0,0,MAX(DI140-DJ76-DJ108,0)))</f>
        <v>95220542</v>
      </c>
      <c r="DK140" s="113">
        <f ca="1">IF(DK$6=$C12,$D140,IF(SUM(DL12:$GS12)=0,0,MAX(DJ140-DK76-DK108,0)))</f>
        <v>95220542</v>
      </c>
      <c r="DL140" s="113">
        <f ca="1">IF(DL$6=$C12,$D140,IF(SUM(DM12:$GS12)=0,0,MAX(DK140-DL76-DL108,0)))</f>
        <v>95220542</v>
      </c>
      <c r="DM140" s="113">
        <f ca="1">IF(DM$6=$C12,$D140,IF(SUM(DN12:$GS12)=0,0,MAX(DL140-DM76-DM108,0)))</f>
        <v>94778307.670000002</v>
      </c>
      <c r="DN140" s="113">
        <f ca="1">IF(DN$6=$C12,$D140,IF(SUM(DO12:$GS12)=0,0,MAX(DM140-DN76-DN108,0)))</f>
        <v>94778307.670000002</v>
      </c>
      <c r="DO140" s="113">
        <f ca="1">IF(DO$6=$C12,$D140,IF(SUM(DP12:$GS12)=0,0,MAX(DN140-DO76-DO108,0)))</f>
        <v>94778307.670000002</v>
      </c>
      <c r="DP140" s="113">
        <f ca="1">IF(DP$6=$C12,$D140,IF(SUM(DQ12:$GS12)=0,0,MAX(DO140-DP76-DP108,0)))</f>
        <v>94778307.670000002</v>
      </c>
      <c r="DQ140" s="113">
        <f ca="1">IF(DQ$6=$C12,$D140,IF(SUM(DR12:$GS12)=0,0,MAX(DP140-DQ76-DQ108,0)))</f>
        <v>94778307.670000002</v>
      </c>
      <c r="DR140" s="113">
        <f ca="1">IF(DR$6=$C12,$D140,IF(SUM(DS12:$GS12)=0,0,MAX(DQ140-DR76-DR108,0)))</f>
        <v>94778307.670000002</v>
      </c>
      <c r="DS140" s="113">
        <f ca="1">IF(DS$6=$C12,$D140,IF(SUM(DT12:$GS12)=0,0,MAX(DR140-DS76-DS108,0)))</f>
        <v>94541101.230000004</v>
      </c>
      <c r="DT140" s="113">
        <f ca="1">IF(DT$6=$C12,$D140,IF(SUM(DU12:$GS12)=0,0,MAX(DS140-DT76-DT108,0)))</f>
        <v>94541101.230000004</v>
      </c>
      <c r="DU140" s="113">
        <f ca="1">IF(DU$6=$C12,$D140,IF(SUM(DV12:$GS12)=0,0,MAX(DT140-DU76-DU108,0)))</f>
        <v>94541101.230000004</v>
      </c>
      <c r="DV140" s="113">
        <f ca="1">IF(DV$6=$C12,$D140,IF(SUM(DW12:$GS12)=0,0,MAX(DU140-DV76-DV108,0)))</f>
        <v>94541101.230000004</v>
      </c>
      <c r="DW140" s="113">
        <f ca="1">IF(DW$6=$C12,$D140,IF(SUM(DX12:$GS12)=0,0,MAX(DV140-DW76-DW108,0)))</f>
        <v>94541101.230000004</v>
      </c>
      <c r="DX140" s="113">
        <f ca="1">IF(DX$6=$C12,$D140,IF(SUM(DY12:$GS12)=0,0,MAX(DW140-DX76-DX108,0)))</f>
        <v>94541101.230000004</v>
      </c>
      <c r="DY140" s="113">
        <f ca="1">IF(DY$6=$C12,$D140,IF(SUM(DZ12:$GS12)=0,0,MAX(DX140-DY76-DY108,0)))</f>
        <v>94541101.230000004</v>
      </c>
      <c r="DZ140" s="113">
        <f ca="1">IF(DZ$6=$C12,$D140,IF(SUM(EA12:$GS12)=0,0,MAX(DY140-DZ76-DZ108,0)))</f>
        <v>94541101.230000004</v>
      </c>
      <c r="EA140" s="113">
        <f ca="1">IF(EA$6=$C12,$D140,IF(SUM(EB12:$GS12)=0,0,MAX(DZ140-EA76-EA108,0)))</f>
        <v>94541101.230000004</v>
      </c>
      <c r="EB140" s="113">
        <f ca="1">IF(EB$6=$C12,$D140,IF(SUM(EC12:$GS12)=0,0,MAX(EA140-EB76-EB108,0)))</f>
        <v>94541101.230000004</v>
      </c>
      <c r="EC140" s="113">
        <f ca="1">IF(EC$6=$C12,$D140,IF(SUM(ED12:$GS12)=0,0,MAX(EB140-EC76-EC108,0)))</f>
        <v>94541101.230000004</v>
      </c>
      <c r="ED140" s="113">
        <f ca="1">IF(ED$6=$C12,$D140,IF(SUM(EE12:$GS12)=0,0,MAX(EC140-ED76-ED108,0)))</f>
        <v>94541101.230000004</v>
      </c>
      <c r="EE140" s="113">
        <f ca="1">IF(EE$6=$C12,$D140,IF(SUM(EF12:$GS12)=0,0,MAX(ED140-EE76-EE108,0)))</f>
        <v>94541101.230000004</v>
      </c>
      <c r="EF140" s="113">
        <f ca="1">IF(EF$6=$C12,$D140,IF(SUM(EG12:$GS12)=0,0,MAX(EE140-EF76-EF108,0)))</f>
        <v>94541101.230000004</v>
      </c>
      <c r="EG140" s="113">
        <f ca="1">IF(EG$6=$C12,$D140,IF(SUM(EH12:$GS12)=0,0,MAX(EF140-EG76-EG108,0)))</f>
        <v>94541101.230000004</v>
      </c>
      <c r="EH140" s="113">
        <f ca="1">IF(EH$6=$C12,$D140,IF(SUM(EI12:$GS12)=0,0,MAX(EG140-EH76-EH108,0)))</f>
        <v>94541101.230000004</v>
      </c>
      <c r="EI140" s="113">
        <f ca="1">IF(EI$6=$C12,$D140,IF(SUM(EJ12:$GS12)=0,0,MAX(EH140-EI76-EI108,0)))</f>
        <v>94541101.230000004</v>
      </c>
      <c r="EJ140" s="113">
        <f ca="1">IF(EJ$6=$C12,$D140,IF(SUM(EK12:$GS12)=0,0,MAX(EI140-EJ76-EJ108,0)))</f>
        <v>94541101.230000004</v>
      </c>
      <c r="EK140" s="113">
        <f ca="1">IF(EK$6=$C12,$D140,IF(SUM(EL12:$GS12)=0,0,MAX(EJ140-EK76-EK108,0)))</f>
        <v>94541101.230000004</v>
      </c>
      <c r="EL140" s="113">
        <f ca="1">IF(EL$6=$C12,$D140,IF(SUM(EM12:$GS12)=0,0,MAX(EK140-EL76-EL108,0)))</f>
        <v>94541101.230000004</v>
      </c>
      <c r="EM140" s="113">
        <f ca="1">IF(EM$6=$C12,$D140,IF(SUM(EN12:$GS12)=0,0,MAX(EL140-EM76-EM108,0)))</f>
        <v>94541101.230000004</v>
      </c>
      <c r="EN140" s="113">
        <f ca="1">IF(EN$6=$C12,$D140,IF(SUM(EO12:$GS12)=0,0,MAX(EM140-EN76-EN108,0)))</f>
        <v>94541101.230000004</v>
      </c>
      <c r="EO140" s="113">
        <f ca="1">IF(EO$6=$C12,$D140,IF(SUM(EP12:$GS12)=0,0,MAX(EN140-EO76-EO108,0)))</f>
        <v>94541101.230000004</v>
      </c>
      <c r="EP140" s="113">
        <f ca="1">IF(EP$6=$C12,$D140,IF(SUM(EQ12:$GS12)=0,0,MAX(EO140-EP76-EP108,0)))</f>
        <v>94541101.230000004</v>
      </c>
      <c r="EQ140" s="113">
        <f ca="1">IF(EQ$6=$C12,$D140,IF(SUM(ER12:$GS12)=0,0,MAX(EP140-EQ76-EQ108,0)))</f>
        <v>94541101.230000004</v>
      </c>
      <c r="ER140" s="113">
        <f ca="1">IF(ER$6=$C12,$D140,IF(SUM(ES12:$GS12)=0,0,MAX(EQ140-ER76-ER108,0)))</f>
        <v>94541101.230000004</v>
      </c>
      <c r="ES140" s="113">
        <f ca="1">IF(ES$6=$C12,$D140,IF(SUM(ET12:$GS12)=0,0,MAX(ER140-ES76-ES108,0)))</f>
        <v>94541101.230000004</v>
      </c>
      <c r="ET140" s="113">
        <f ca="1">IF(ET$6=$C12,$D140,IF(SUM(EU12:$GS12)=0,0,MAX(ES140-ET76-ET108,0)))</f>
        <v>94541101.230000004</v>
      </c>
      <c r="EU140" s="113">
        <f ca="1">IF(EU$6=$C12,$D140,IF(SUM(EV12:$GS12)=0,0,MAX(ET140-EU76-EU108,0)))</f>
        <v>79841101.229999647</v>
      </c>
      <c r="EV140" s="113">
        <f ca="1">IF(EV$6=$C12,$D140,IF(SUM(EW12:$GS12)=0,0,MAX(EU140-EV76-EV108,0)))</f>
        <v>79841101.229999647</v>
      </c>
      <c r="EW140" s="113">
        <f ca="1">IF(EW$6=$C12,$D140,IF(SUM(EX12:$GS12)=0,0,MAX(EV140-EW76-EW108,0)))</f>
        <v>79841101.229999647</v>
      </c>
      <c r="EX140" s="113">
        <f ca="1">IF(EX$6=$C12,$D140,IF(SUM(EY12:$GS12)=0,0,MAX(EW140-EX76-EX108,0)))</f>
        <v>79841101.229999647</v>
      </c>
      <c r="EY140" s="113">
        <f ca="1">IF(EY$6=$C12,$D140,IF(SUM(EZ12:$GS12)=0,0,MAX(EX140-EY76-EY108,0)))</f>
        <v>79841101.229999647</v>
      </c>
      <c r="EZ140" s="113">
        <f ca="1">IF(EZ$6=$C12,$D140,IF(SUM(FA12:$GS12)=0,0,MAX(EY140-EZ76-EZ108,0)))</f>
        <v>79841101.229999647</v>
      </c>
      <c r="FA140" s="113">
        <f ca="1">IF(FA$6=$C12,$D140,IF(SUM(FB12:$GS12)=0,0,MAX(EZ140-FA76-FA108,0)))</f>
        <v>77684729.403634831</v>
      </c>
      <c r="FB140" s="113">
        <f ca="1">IF(FB$6=$C12,$D140,IF(SUM(FC12:$GS12)=0,0,MAX(FA140-FB76-FB108,0)))</f>
        <v>77037659.137082264</v>
      </c>
      <c r="FC140" s="113">
        <f ca="1">IF(FC$6=$C12,$D140,IF(SUM(FD12:$GS12)=0,0,MAX(FB140-FC76-FC108,0)))</f>
        <v>77037659.137082264</v>
      </c>
      <c r="FD140" s="113">
        <f ca="1">IF(FD$6=$C12,$D140,IF(SUM(FE12:$GS12)=0,0,MAX(FC140-FD76-FD108,0)))</f>
        <v>77037659.137082264</v>
      </c>
      <c r="FE140" s="113">
        <f ca="1">IF(FE$6=$C12,$D140,IF(SUM(FF12:$GS12)=0,0,MAX(FD140-FE76-FE108,0)))</f>
        <v>77037659.137082264</v>
      </c>
      <c r="FF140" s="113">
        <f ca="1">IF(FF$6=$C12,$D140,IF(SUM(FG12:$GS12)=0,0,MAX(FE140-FF76-FF108,0)))</f>
        <v>77037659.137082264</v>
      </c>
      <c r="FG140" s="113">
        <f ca="1">IF(FG$6=$C12,$D140,IF(SUM(FH12:$GS12)=0,0,MAX(FF140-FG76-FG108,0)))</f>
        <v>77037659.137082264</v>
      </c>
      <c r="FH140" s="113">
        <f ca="1">IF(FH$6=$C12,$D140,IF(SUM(FI12:$GS12)=0,0,MAX(FG140-FH76-FH108,0)))</f>
        <v>77037659.137082264</v>
      </c>
      <c r="FI140" s="113">
        <f ca="1">IF(FI$6=$C12,$D140,IF(SUM(FJ12:$GS12)=0,0,MAX(FH140-FI76-FI108,0)))</f>
        <v>77037659.137082264</v>
      </c>
      <c r="FJ140" s="113">
        <f ca="1">IF(FJ$6=$C12,$D140,IF(SUM(FK12:$GS12)=0,0,MAX(FI140-FJ76-FJ108,0)))</f>
        <v>77037659.137082264</v>
      </c>
      <c r="FK140" s="113">
        <f ca="1">IF(FK$6=$C12,$D140,IF(SUM(FL12:$GS12)=0,0,MAX(FJ140-FK76-FK108,0)))</f>
        <v>77037659.137082264</v>
      </c>
      <c r="FL140" s="113">
        <f ca="1">IF(FL$6=$C12,$D140,IF(SUM(FM12:$GS12)=0,0,MAX(FK140-FL76-FL108,0)))</f>
        <v>77037659.137082264</v>
      </c>
      <c r="FM140" s="113">
        <f ca="1">IF(FM$6=$C12,$D140,IF(SUM(FN12:$GS12)=0,0,MAX(FL140-FM76-FM108,0)))</f>
        <v>69600193.396572337</v>
      </c>
      <c r="FN140" s="113">
        <f ca="1">IF(FN$6=$C12,$D140,IF(SUM(FO12:$GS12)=0,0,MAX(FM140-FN76-FN108,0)))</f>
        <v>69600193.396572337</v>
      </c>
      <c r="FO140" s="113">
        <f ca="1">IF(FO$6=$C12,$D140,IF(SUM(FP12:$GS12)=0,0,MAX(FN140-FO76-FO108,0)))</f>
        <v>69600193.396572337</v>
      </c>
      <c r="FP140" s="113">
        <f ca="1">IF(FP$6=$C12,$D140,IF(SUM(FQ12:$GS12)=0,0,MAX(FO140-FP76-FP108,0)))</f>
        <v>69600193.396572337</v>
      </c>
      <c r="FQ140" s="113">
        <f ca="1">IF(FQ$6=$C12,$D140,IF(SUM(FR12:$GS12)=0,0,MAX(FP140-FQ76-FQ108,0)))</f>
        <v>69503153.396572337</v>
      </c>
      <c r="FR140" s="113">
        <f ca="1">IF(FR$6=$C12,$D140,IF(SUM(FS12:$GS12)=0,0,MAX(FQ140-FR76-FR108,0)))</f>
        <v>69503153.396572337</v>
      </c>
      <c r="FS140" s="113">
        <f ca="1">IF(FS$6=$C12,$D140,IF(SUM(FT12:$GS12)=0,0,MAX(FR140-FS76-FS108,0)))</f>
        <v>69503153.396572337</v>
      </c>
      <c r="FT140" s="113">
        <f ca="1">IF(FT$6=$C12,$D140,IF(SUM(FU12:$GS12)=0,0,MAX(FS140-FT76-FT108,0)))</f>
        <v>69353153.396572396</v>
      </c>
      <c r="FU140" s="113">
        <f ca="1">IF(FU$6=$C12,$D140,IF(SUM(FV12:$GS12)=0,0,MAX(FT140-FU76-FU108,0)))</f>
        <v>69353153.396572396</v>
      </c>
      <c r="FV140" s="113">
        <f ca="1">IF(FV$6=$C12,$D140,IF(SUM(FW12:$GS12)=0,0,MAX(FU140-FV76-FV108,0)))</f>
        <v>69353153.396572396</v>
      </c>
      <c r="FW140" s="113">
        <f ca="1">IF(FW$6=$C12,$D140,IF(SUM(FX12:$GS12)=0,0,MAX(FV140-FW76-FW108,0)))</f>
        <v>69353153.396572396</v>
      </c>
      <c r="FX140" s="113">
        <f ca="1">IF(FX$6=$C12,$D140,IF(SUM(FY12:$GS12)=0,0,MAX(FW140-FX76-FX108,0)))</f>
        <v>64813373.825303718</v>
      </c>
      <c r="FY140" s="113">
        <f ca="1">IF(FY$6=$C12,$D140,IF(SUM(FZ12:$GS12)=0,0,MAX(FX140-FY76-FY108,0)))</f>
        <v>61627996.059676319</v>
      </c>
      <c r="FZ140" s="113">
        <f ca="1">IF(FZ$6=$C12,$D140,IF(SUM(GA12:$GS12)=0,0,MAX(FY140-FZ76-FZ108,0)))</f>
        <v>61288055.341666698</v>
      </c>
      <c r="GA140" s="113">
        <f ca="1">IF(GA$6=$C12,$D140,IF(SUM(GB12:$GS12)=0,0,MAX(FZ140-GA76-GA108,0)))</f>
        <v>61288055.341666698</v>
      </c>
      <c r="GB140" s="113">
        <f ca="1">IF(GB$6=$C12,$D140,IF(SUM(GC12:$GS12)=0,0,MAX(GA140-GB76-GB108,0)))</f>
        <v>61288055.341666698</v>
      </c>
      <c r="GC140" s="113">
        <f ca="1">IF(GC$6=$C12,$D140,IF(SUM(GD12:$GS12)=0,0,MAX(GB140-GC76-GC108,0)))</f>
        <v>61288055.341666698</v>
      </c>
      <c r="GD140" s="113">
        <f ca="1">IF(GD$6=$C12,$D140,IF(SUM(GE12:$GS12)=0,0,MAX(GC140-GD76-GD108,0)))</f>
        <v>61288055.341666698</v>
      </c>
      <c r="GE140" s="113">
        <f ca="1">IF(GE$6=$C12,$D140,IF(SUM(GF12:$GS12)=0,0,MAX(GD140-GE76-GE108,0)))</f>
        <v>61288055.341666698</v>
      </c>
      <c r="GF140" s="113">
        <f ca="1">IF(GF$6=$C12,$D140,IF(SUM(GG12:$GS12)=0,0,MAX(GE140-GF76-GF108,0)))</f>
        <v>40754289.574796051</v>
      </c>
      <c r="GG140" s="113">
        <f ca="1">IF(GG$6=$C12,$D140,IF(SUM(GH12:$GS12)=0,0,MAX(GF140-GG76-GG108,0)))</f>
        <v>40754289.574796051</v>
      </c>
      <c r="GH140" s="113">
        <f ca="1">IF(GH$6=$C12,$D140,IF(SUM(GI12:$GS12)=0,0,MAX(GG140-GH76-GH108,0)))</f>
        <v>40754289.574796051</v>
      </c>
      <c r="GI140" s="113">
        <f ca="1">IF(GI$6=$C12,$D140,IF(SUM(GJ12:$GS12)=0,0,MAX(GH140-GI76-GI108,0)))</f>
        <v>40754289.574796051</v>
      </c>
      <c r="GJ140" s="113">
        <f ca="1">IF(GJ$6=$C12,$D140,IF(SUM(GK12:$GS12)=0,0,MAX(GI140-GJ76-GJ108,0)))</f>
        <v>40754289.574796051</v>
      </c>
      <c r="GK140" s="113">
        <f ca="1">IF(GK$6=$C12,$D140,IF(SUM(GL12:$GS12)=0,0,MAX(GJ140-GK76-GK108,0)))</f>
        <v>40754289.574796051</v>
      </c>
      <c r="GL140" s="113">
        <f ca="1">IF(GL$6=$C12,$D140,IF(SUM(GM12:$GS12)=0,0,MAX(GK140-GL76-GL108,0)))</f>
        <v>0</v>
      </c>
      <c r="GM140" s="113">
        <f ca="1">IF(GM$6=$C12,$D140,IF(SUM(GN12:$GS12)=0,0,MAX(GL140-GM76-GM108,0)))</f>
        <v>0</v>
      </c>
      <c r="GN140" s="113">
        <f ca="1">IF(GN$6=$C12,$D140,IF(SUM(GO12:$GS12)=0,0,MAX(GM140-GN76-GN108,0)))</f>
        <v>0</v>
      </c>
      <c r="GO140" s="113">
        <f ca="1">IF(GO$6=$C12,$D140,IF(SUM(GP12:$GS12)=0,0,MAX(GN140-GO76-GO108,0)))</f>
        <v>0</v>
      </c>
      <c r="GP140" s="113">
        <f ca="1">IF(GP$6=$C12,$D140,IF(SUM(GQ12:$GS12)=0,0,MAX(GO140-GP76-GP108,0)))</f>
        <v>0</v>
      </c>
      <c r="GQ140" s="113">
        <f ca="1">IF(GQ$6=$C12,$D140,IF(SUM(GR12:$GS12)=0,0,MAX(GP140-GQ76-GQ108,0)))</f>
        <v>0</v>
      </c>
      <c r="GR140" s="113">
        <f ca="1">IF(GR$6=$C12,$D140,IF(SUM(GS12:$GS12)=0,0,MAX(GQ140-GR76-GR108,0)))</f>
        <v>0</v>
      </c>
      <c r="GS140" s="113">
        <f ca="1">IF(GS$6=$C12,$D140,IF(SUM($GS12:GT12)=0,0,MAX(GR140-GS76-GS108,0)))</f>
        <v>0</v>
      </c>
      <c r="GU140" s="85"/>
      <c r="GV140" s="85"/>
      <c r="GW140" s="85"/>
      <c r="GX140" s="85"/>
      <c r="GY140" s="85"/>
      <c r="GZ140" s="85"/>
      <c r="HA140" s="85"/>
      <c r="HB140" s="85"/>
      <c r="HC140" s="85"/>
      <c r="HD140" s="85"/>
      <c r="HE140" s="85"/>
      <c r="HF140" s="85"/>
      <c r="HG140" s="85"/>
      <c r="HH140" s="85"/>
      <c r="HI140" s="85"/>
      <c r="HJ140" s="85"/>
      <c r="HK140" s="85"/>
    </row>
    <row r="141" spans="1:219" hidden="1" outlineLevel="1" x14ac:dyDescent="0.75">
      <c r="A141" s="112"/>
      <c r="B141" s="112" t="str">
        <f t="shared" si="225"/>
        <v>GSMS 2019-GC38</v>
      </c>
      <c r="C141" s="104"/>
      <c r="D141" s="111">
        <f t="shared" ca="1" si="226"/>
        <v>73640365</v>
      </c>
      <c r="E141" s="88"/>
      <c r="F141" s="85"/>
      <c r="G141" s="85"/>
      <c r="H141" s="86"/>
      <c r="I141" s="95"/>
      <c r="K141" s="113">
        <f ca="1">IF(K$6=$C13,$D141,IF(SUM(L13:$GS13)=0,0,MAX(J141-K77-K109,0)))</f>
        <v>0</v>
      </c>
      <c r="L141" s="113">
        <f ca="1">IF(L$6=$C13,$D141,IF(SUM(M13:$GS13)=0,0,MAX(K141-L77-L109,0)))</f>
        <v>0</v>
      </c>
      <c r="M141" s="113">
        <f ca="1">IF(M$6=$C13,$D141,IF(SUM(N13:$GS13)=0,0,MAX(L141-M77-M109,0)))</f>
        <v>0</v>
      </c>
      <c r="N141" s="113">
        <f ca="1">IF(N$6=$C13,$D141,IF(SUM(O13:$GS13)=0,0,MAX(M141-N77-N109,0)))</f>
        <v>0</v>
      </c>
      <c r="O141" s="113">
        <f ca="1">IF(O$6=$C13,$D141,IF(SUM(P13:$GS13)=0,0,MAX(N141-O77-O109,0)))</f>
        <v>0</v>
      </c>
      <c r="P141" s="113">
        <f ca="1">IF(P$6=$C13,$D141,IF(SUM(Q13:$GS13)=0,0,MAX(O141-P77-P109,0)))</f>
        <v>0</v>
      </c>
      <c r="Q141" s="113">
        <f ca="1">IF(Q$6=$C13,$D141,IF(SUM(R13:$GS13)=0,0,MAX(P141-Q77-Q109,0)))</f>
        <v>0</v>
      </c>
      <c r="R141" s="113">
        <f ca="1">IF(R$6=$C13,$D141,IF(SUM(S13:$GS13)=0,0,MAX(Q141-R77-R109,0)))</f>
        <v>0</v>
      </c>
      <c r="S141" s="113">
        <f ca="1">IF(S$6=$C13,$D141,IF(SUM(T13:$GS13)=0,0,MAX(R141-S77-S109,0)))</f>
        <v>0</v>
      </c>
      <c r="T141" s="113">
        <f ca="1">IF(T$6=$C13,$D141,IF(SUM(U13:$GS13)=0,0,MAX(S141-T77-T109,0)))</f>
        <v>0</v>
      </c>
      <c r="U141" s="113">
        <f ca="1">IF(U$6=$C13,$D141,IF(SUM(V13:$GS13)=0,0,MAX(T141-U77-U109,0)))</f>
        <v>0</v>
      </c>
      <c r="V141" s="113">
        <f ca="1">IF(V$6=$C13,$D141,IF(SUM(W13:$GS13)=0,0,MAX(U141-V77-V109,0)))</f>
        <v>0</v>
      </c>
      <c r="W141" s="113">
        <f ca="1">IF(W$6=$C13,$D141,IF(SUM(X13:$GS13)=0,0,MAX(V141-W77-W109,0)))</f>
        <v>0</v>
      </c>
      <c r="X141" s="113">
        <f ca="1">IF(X$6=$C13,$D141,IF(SUM(Y13:$GS13)=0,0,MAX(W141-X77-X109,0)))</f>
        <v>0</v>
      </c>
      <c r="Y141" s="113">
        <f ca="1">IF(Y$6=$C13,$D141,IF(SUM(Z13:$GS13)=0,0,MAX(X141-Y77-Y109,0)))</f>
        <v>0</v>
      </c>
      <c r="Z141" s="113">
        <f ca="1">IF(Z$6=$C13,$D141,IF(SUM(AA13:$GS13)=0,0,MAX(Y141-Z77-Z109,0)))</f>
        <v>0</v>
      </c>
      <c r="AA141" s="113">
        <f ca="1">IF(AA$6=$C13,$D141,IF(SUM(AB13:$GS13)=0,0,MAX(Z141-AA77-AA109,0)))</f>
        <v>0</v>
      </c>
      <c r="AB141" s="113">
        <f ca="1">IF(AB$6=$C13,$D141,IF(SUM(AC13:$GS13)=0,0,MAX(AA141-AB77-AB109,0)))</f>
        <v>0</v>
      </c>
      <c r="AC141" s="113">
        <f ca="1">IF(AC$6=$C13,$D141,IF(SUM(AD13:$GS13)=0,0,MAX(AB141-AC77-AC109,0)))</f>
        <v>0</v>
      </c>
      <c r="AD141" s="113">
        <f ca="1">IF(AD$6=$C13,$D141,IF(SUM(AE13:$GS13)=0,0,MAX(AC141-AD77-AD109,0)))</f>
        <v>0</v>
      </c>
      <c r="AE141" s="113">
        <f ca="1">IF(AE$6=$C13,$D141,IF(SUM(AF13:$GS13)=0,0,MAX(AD141-AE77-AE109,0)))</f>
        <v>0</v>
      </c>
      <c r="AF141" s="113">
        <f ca="1">IF(AF$6=$C13,$D141,IF(SUM(AG13:$GS13)=0,0,MAX(AE141-AF77-AF109,0)))</f>
        <v>0</v>
      </c>
      <c r="AG141" s="113">
        <f ca="1">IF(AG$6=$C13,$D141,IF(SUM(AH13:$GS13)=0,0,MAX(AF141-AG77-AG109,0)))</f>
        <v>0</v>
      </c>
      <c r="AH141" s="113">
        <f ca="1">IF(AH$6=$C13,$D141,IF(SUM(AI13:$GS13)=0,0,MAX(AG141-AH77-AH109,0)))</f>
        <v>0</v>
      </c>
      <c r="AI141" s="113">
        <f ca="1">IF(AI$6=$C13,$D141,IF(SUM(AJ13:$GS13)=0,0,MAX(AH141-AI77-AI109,0)))</f>
        <v>73640365</v>
      </c>
      <c r="AJ141" s="113">
        <f ca="1">IF(AJ$6=$C13,$D141,IF(SUM(AK13:$GS13)=0,0,MAX(AI141-AJ77-AJ109,0)))</f>
        <v>73640365</v>
      </c>
      <c r="AK141" s="113">
        <f ca="1">IF(AK$6=$C13,$D141,IF(SUM(AL13:$GS13)=0,0,MAX(AJ141-AK77-AK109,0)))</f>
        <v>73640365</v>
      </c>
      <c r="AL141" s="113">
        <f ca="1">IF(AL$6=$C13,$D141,IF(SUM(AM13:$GS13)=0,0,MAX(AK141-AL77-AL109,0)))</f>
        <v>73640365</v>
      </c>
      <c r="AM141" s="113">
        <f ca="1">IF(AM$6=$C13,$D141,IF(SUM(AN13:$GS13)=0,0,MAX(AL141-AM77-AM109,0)))</f>
        <v>73640365</v>
      </c>
      <c r="AN141" s="113">
        <f ca="1">IF(AN$6=$C13,$D141,IF(SUM(AO13:$GS13)=0,0,MAX(AM141-AN77-AN109,0)))</f>
        <v>73640365</v>
      </c>
      <c r="AO141" s="113">
        <f ca="1">IF(AO$6=$C13,$D141,IF(SUM(AP13:$GS13)=0,0,MAX(AN141-AO77-AO109,0)))</f>
        <v>73640365</v>
      </c>
      <c r="AP141" s="113">
        <f ca="1">IF(AP$6=$C13,$D141,IF(SUM(AQ13:$GS13)=0,0,MAX(AO141-AP77-AP109,0)))</f>
        <v>73640365</v>
      </c>
      <c r="AQ141" s="113">
        <f ca="1">IF(AQ$6=$C13,$D141,IF(SUM(AR13:$GS13)=0,0,MAX(AP141-AQ77-AQ109,0)))</f>
        <v>73640365</v>
      </c>
      <c r="AR141" s="113">
        <f ca="1">IF(AR$6=$C13,$D141,IF(SUM(AS13:$GS13)=0,0,MAX(AQ141-AR77-AR109,0)))</f>
        <v>73640365</v>
      </c>
      <c r="AS141" s="113">
        <f ca="1">IF(AS$6=$C13,$D141,IF(SUM(AT13:$GS13)=0,0,MAX(AR141-AS77-AS109,0)))</f>
        <v>73640365</v>
      </c>
      <c r="AT141" s="113">
        <f ca="1">IF(AT$6=$C13,$D141,IF(SUM(AU13:$GS13)=0,0,MAX(AS141-AT77-AT109,0)))</f>
        <v>73640365</v>
      </c>
      <c r="AU141" s="113">
        <f ca="1">IF(AU$6=$C13,$D141,IF(SUM(AV13:$GS13)=0,0,MAX(AT141-AU77-AU109,0)))</f>
        <v>73640365</v>
      </c>
      <c r="AV141" s="113">
        <f ca="1">IF(AV$6=$C13,$D141,IF(SUM(AW13:$GS13)=0,0,MAX(AU141-AV77-AV109,0)))</f>
        <v>73640365</v>
      </c>
      <c r="AW141" s="113">
        <f ca="1">IF(AW$6=$C13,$D141,IF(SUM(AX13:$GS13)=0,0,MAX(AV141-AW77-AW109,0)))</f>
        <v>73640365</v>
      </c>
      <c r="AX141" s="113">
        <f ca="1">IF(AX$6=$C13,$D141,IF(SUM(AY13:$GS13)=0,0,MAX(AW141-AX77-AX109,0)))</f>
        <v>73640365</v>
      </c>
      <c r="AY141" s="113">
        <f ca="1">IF(AY$6=$C13,$D141,IF(SUM(AZ13:$GS13)=0,0,MAX(AX141-AY77-AY109,0)))</f>
        <v>73640365</v>
      </c>
      <c r="AZ141" s="113">
        <f ca="1">IF(AZ$6=$C13,$D141,IF(SUM(BA13:$GS13)=0,0,MAX(AY141-AZ77-AZ109,0)))</f>
        <v>73640365</v>
      </c>
      <c r="BA141" s="113">
        <f ca="1">IF(BA$6=$C13,$D141,IF(SUM(BB13:$GS13)=0,0,MAX(AZ141-BA77-BA109,0)))</f>
        <v>73640365</v>
      </c>
      <c r="BB141" s="113">
        <f ca="1">IF(BB$6=$C13,$D141,IF(SUM(BC13:$GS13)=0,0,MAX(BA141-BB77-BB109,0)))</f>
        <v>73640365</v>
      </c>
      <c r="BC141" s="113">
        <f ca="1">IF(BC$6=$C13,$D141,IF(SUM(BD13:$GS13)=0,0,MAX(BB141-BC77-BC109,0)))</f>
        <v>73640365</v>
      </c>
      <c r="BD141" s="113">
        <f ca="1">IF(BD$6=$C13,$D141,IF(SUM(BE13:$GS13)=0,0,MAX(BC141-BD77-BD109,0)))</f>
        <v>73640365</v>
      </c>
      <c r="BE141" s="113">
        <f ca="1">IF(BE$6=$C13,$D141,IF(SUM(BF13:$GS13)=0,0,MAX(BD141-BE77-BE109,0)))</f>
        <v>73640365</v>
      </c>
      <c r="BF141" s="113">
        <f ca="1">IF(BF$6=$C13,$D141,IF(SUM(BG13:$GS13)=0,0,MAX(BE141-BF77-BF109,0)))</f>
        <v>73640365</v>
      </c>
      <c r="BG141" s="113">
        <f ca="1">IF(BG$6=$C13,$D141,IF(SUM(BH13:$GS13)=0,0,MAX(BF141-BG77-BG109,0)))</f>
        <v>73640365</v>
      </c>
      <c r="BH141" s="113">
        <f ca="1">IF(BH$6=$C13,$D141,IF(SUM(BI13:$GS13)=0,0,MAX(BG141-BH77-BH109,0)))</f>
        <v>73640365</v>
      </c>
      <c r="BI141" s="113">
        <f ca="1">IF(BI$6=$C13,$D141,IF(SUM(BJ13:$GS13)=0,0,MAX(BH141-BI77-BI109,0)))</f>
        <v>73640365</v>
      </c>
      <c r="BJ141" s="113">
        <f ca="1">IF(BJ$6=$C13,$D141,IF(SUM(BK13:$GS13)=0,0,MAX(BI141-BJ77-BJ109,0)))</f>
        <v>73640365</v>
      </c>
      <c r="BK141" s="113">
        <f ca="1">IF(BK$6=$C13,$D141,IF(SUM(BL13:$GS13)=0,0,MAX(BJ141-BK77-BK109,0)))</f>
        <v>73640365</v>
      </c>
      <c r="BL141" s="113">
        <f ca="1">IF(BL$6=$C13,$D141,IF(SUM(BM13:$GS13)=0,0,MAX(BK141-BL77-BL109,0)))</f>
        <v>73640365</v>
      </c>
      <c r="BM141" s="113">
        <f ca="1">IF(BM$6=$C13,$D141,IF(SUM(BN13:$GS13)=0,0,MAX(BL141-BM77-BM109,0)))</f>
        <v>73640365</v>
      </c>
      <c r="BN141" s="113">
        <f ca="1">IF(BN$6=$C13,$D141,IF(SUM(BO13:$GS13)=0,0,MAX(BM141-BN77-BN109,0)))</f>
        <v>73640365</v>
      </c>
      <c r="BO141" s="113">
        <f ca="1">IF(BO$6=$C13,$D141,IF(SUM(BP13:$GS13)=0,0,MAX(BN141-BO77-BO109,0)))</f>
        <v>73640365</v>
      </c>
      <c r="BP141" s="113">
        <f ca="1">IF(BP$6=$C13,$D141,IF(SUM(BQ13:$GS13)=0,0,MAX(BO141-BP77-BP109,0)))</f>
        <v>73640365</v>
      </c>
      <c r="BQ141" s="113">
        <f ca="1">IF(BQ$6=$C13,$D141,IF(SUM(BR13:$GS13)=0,0,MAX(BP141-BQ77-BQ109,0)))</f>
        <v>73640365</v>
      </c>
      <c r="BR141" s="113">
        <f ca="1">IF(BR$6=$C13,$D141,IF(SUM(BS13:$GS13)=0,0,MAX(BQ141-BR77-BR109,0)))</f>
        <v>73640365</v>
      </c>
      <c r="BS141" s="113">
        <f ca="1">IF(BS$6=$C13,$D141,IF(SUM(BT13:$GS13)=0,0,MAX(BR141-BS77-BS109,0)))</f>
        <v>73640365</v>
      </c>
      <c r="BT141" s="113">
        <f ca="1">IF(BT$6=$C13,$D141,IF(SUM(BU13:$GS13)=0,0,MAX(BS141-BT77-BT109,0)))</f>
        <v>73640365</v>
      </c>
      <c r="BU141" s="113">
        <f ca="1">IF(BU$6=$C13,$D141,IF(SUM(BV13:$GS13)=0,0,MAX(BT141-BU77-BU109,0)))</f>
        <v>73640365</v>
      </c>
      <c r="BV141" s="113">
        <f ca="1">IF(BV$6=$C13,$D141,IF(SUM(BW13:$GS13)=0,0,MAX(BU141-BV77-BV109,0)))</f>
        <v>73640365</v>
      </c>
      <c r="BW141" s="113">
        <f ca="1">IF(BW$6=$C13,$D141,IF(SUM(BX13:$GS13)=0,0,MAX(BV141-BW77-BW109,0)))</f>
        <v>73640365</v>
      </c>
      <c r="BX141" s="113">
        <f ca="1">IF(BX$6=$C13,$D141,IF(SUM(BY13:$GS13)=0,0,MAX(BW141-BX77-BX109,0)))</f>
        <v>73640365</v>
      </c>
      <c r="BY141" s="113">
        <f ca="1">IF(BY$6=$C13,$D141,IF(SUM(BZ13:$GS13)=0,0,MAX(BX141-BY77-BY109,0)))</f>
        <v>73640365</v>
      </c>
      <c r="BZ141" s="113">
        <f ca="1">IF(BZ$6=$C13,$D141,IF(SUM(CA13:$GS13)=0,0,MAX(BY141-BZ77-BZ109,0)))</f>
        <v>73640365</v>
      </c>
      <c r="CA141" s="113">
        <f ca="1">IF(CA$6=$C13,$D141,IF(SUM(CB13:$GS13)=0,0,MAX(BZ141-CA77-CA109,0)))</f>
        <v>73640365</v>
      </c>
      <c r="CB141" s="113">
        <f ca="1">IF(CB$6=$C13,$D141,IF(SUM(CC13:$GS13)=0,0,MAX(CA141-CB77-CB109,0)))</f>
        <v>73640365</v>
      </c>
      <c r="CC141" s="113">
        <f ca="1">IF(CC$6=$C13,$D141,IF(SUM(CD13:$GS13)=0,0,MAX(CB141-CC77-CC109,0)))</f>
        <v>73640365</v>
      </c>
      <c r="CD141" s="113">
        <f ca="1">IF(CD$6=$C13,$D141,IF(SUM(CE13:$GS13)=0,0,MAX(CC141-CD77-CD109,0)))</f>
        <v>73640365</v>
      </c>
      <c r="CE141" s="113">
        <f ca="1">IF(CE$6=$C13,$D141,IF(SUM(CF13:$GS13)=0,0,MAX(CD141-CE77-CE109,0)))</f>
        <v>73640365</v>
      </c>
      <c r="CF141" s="113">
        <f ca="1">IF(CF$6=$C13,$D141,IF(SUM(CG13:$GS13)=0,0,MAX(CE141-CF77-CF109,0)))</f>
        <v>73640365</v>
      </c>
      <c r="CG141" s="113">
        <f ca="1">IF(CG$6=$C13,$D141,IF(SUM(CH13:$GS13)=0,0,MAX(CF141-CG77-CG109,0)))</f>
        <v>73640365</v>
      </c>
      <c r="CH141" s="113">
        <f ca="1">IF(CH$6=$C13,$D141,IF(SUM(CI13:$GS13)=0,0,MAX(CG141-CH77-CH109,0)))</f>
        <v>73640365</v>
      </c>
      <c r="CI141" s="113">
        <f ca="1">IF(CI$6=$C13,$D141,IF(SUM(CJ13:$GS13)=0,0,MAX(CH141-CI77-CI109,0)))</f>
        <v>73640365</v>
      </c>
      <c r="CJ141" s="113">
        <f ca="1">IF(CJ$6=$C13,$D141,IF(SUM(CK13:$GS13)=0,0,MAX(CI141-CJ77-CJ109,0)))</f>
        <v>73640365</v>
      </c>
      <c r="CK141" s="113">
        <f ca="1">IF(CK$6=$C13,$D141,IF(SUM(CL13:$GS13)=0,0,MAX(CJ141-CK77-CK109,0)))</f>
        <v>73640365</v>
      </c>
      <c r="CL141" s="113">
        <f ca="1">IF(CL$6=$C13,$D141,IF(SUM(CM13:$GS13)=0,0,MAX(CK141-CL77-CL109,0)))</f>
        <v>73640365</v>
      </c>
      <c r="CM141" s="113">
        <f ca="1">IF(CM$6=$C13,$D141,IF(SUM(CN13:$GS13)=0,0,MAX(CL141-CM77-CM109,0)))</f>
        <v>73640365</v>
      </c>
      <c r="CN141" s="113">
        <f ca="1">IF(CN$6=$C13,$D141,IF(SUM(CO13:$GS13)=0,0,MAX(CM141-CN77-CN109,0)))</f>
        <v>73640365</v>
      </c>
      <c r="CO141" s="113">
        <f ca="1">IF(CO$6=$C13,$D141,IF(SUM(CP13:$GS13)=0,0,MAX(CN141-CO77-CO109,0)))</f>
        <v>73640365</v>
      </c>
      <c r="CP141" s="113">
        <f ca="1">IF(CP$6=$C13,$D141,IF(SUM(CQ13:$GS13)=0,0,MAX(CO141-CP77-CP109,0)))</f>
        <v>73640365</v>
      </c>
      <c r="CQ141" s="113">
        <f ca="1">IF(CQ$6=$C13,$D141,IF(SUM(CR13:$GS13)=0,0,MAX(CP141-CQ77-CQ109,0)))</f>
        <v>73640365</v>
      </c>
      <c r="CR141" s="113">
        <f ca="1">IF(CR$6=$C13,$D141,IF(SUM(CS13:$GS13)=0,0,MAX(CQ141-CR77-CR109,0)))</f>
        <v>73640365</v>
      </c>
      <c r="CS141" s="113">
        <f ca="1">IF(CS$6=$C13,$D141,IF(SUM(CT13:$GS13)=0,0,MAX(CR141-CS77-CS109,0)))</f>
        <v>73640365</v>
      </c>
      <c r="CT141" s="113">
        <f ca="1">IF(CT$6=$C13,$D141,IF(SUM(CU13:$GS13)=0,0,MAX(CS141-CT77-CT109,0)))</f>
        <v>73640365</v>
      </c>
      <c r="CU141" s="113">
        <f ca="1">IF(CU$6=$C13,$D141,IF(SUM(CV13:$GS13)=0,0,MAX(CT141-CU77-CU109,0)))</f>
        <v>73640365</v>
      </c>
      <c r="CV141" s="113">
        <f ca="1">IF(CV$6=$C13,$D141,IF(SUM(CW13:$GS13)=0,0,MAX(CU141-CV77-CV109,0)))</f>
        <v>73640365</v>
      </c>
      <c r="CW141" s="113">
        <f ca="1">IF(CW$6=$C13,$D141,IF(SUM(CX13:$GS13)=0,0,MAX(CV141-CW77-CW109,0)))</f>
        <v>73640365</v>
      </c>
      <c r="CX141" s="113">
        <f ca="1">IF(CX$6=$C13,$D141,IF(SUM(CY13:$GS13)=0,0,MAX(CW141-CX77-CX109,0)))</f>
        <v>73640365</v>
      </c>
      <c r="CY141" s="113">
        <f ca="1">IF(CY$6=$C13,$D141,IF(SUM(CZ13:$GS13)=0,0,MAX(CX141-CY77-CY109,0)))</f>
        <v>73640365</v>
      </c>
      <c r="CZ141" s="113">
        <f ca="1">IF(CZ$6=$C13,$D141,IF(SUM(DA13:$GS13)=0,0,MAX(CY141-CZ77-CZ109,0)))</f>
        <v>73640365</v>
      </c>
      <c r="DA141" s="113">
        <f ca="1">IF(DA$6=$C13,$D141,IF(SUM(DB13:$GS13)=0,0,MAX(CZ141-DA77-DA109,0)))</f>
        <v>73640365</v>
      </c>
      <c r="DB141" s="113">
        <f ca="1">IF(DB$6=$C13,$D141,IF(SUM(DC13:$GS13)=0,0,MAX(DA141-DB77-DB109,0)))</f>
        <v>73640365</v>
      </c>
      <c r="DC141" s="113">
        <f ca="1">IF(DC$6=$C13,$D141,IF(SUM(DD13:$GS13)=0,0,MAX(DB141-DC77-DC109,0)))</f>
        <v>73640365</v>
      </c>
      <c r="DD141" s="113">
        <f ca="1">IF(DD$6=$C13,$D141,IF(SUM(DE13:$GS13)=0,0,MAX(DC141-DD77-DD109,0)))</f>
        <v>73640365</v>
      </c>
      <c r="DE141" s="113">
        <f ca="1">IF(DE$6=$C13,$D141,IF(SUM(DF13:$GS13)=0,0,MAX(DD141-DE77-DE109,0)))</f>
        <v>73640365</v>
      </c>
      <c r="DF141" s="113">
        <f ca="1">IF(DF$6=$C13,$D141,IF(SUM(DG13:$GS13)=0,0,MAX(DE141-DF77-DF109,0)))</f>
        <v>73640365</v>
      </c>
      <c r="DG141" s="113">
        <f ca="1">IF(DG$6=$C13,$D141,IF(SUM(DH13:$GS13)=0,0,MAX(DF141-DG77-DG109,0)))</f>
        <v>73640365</v>
      </c>
      <c r="DH141" s="113">
        <f ca="1">IF(DH$6=$C13,$D141,IF(SUM(DI13:$GS13)=0,0,MAX(DG141-DH77-DH109,0)))</f>
        <v>73640365</v>
      </c>
      <c r="DI141" s="113">
        <f ca="1">IF(DI$6=$C13,$D141,IF(SUM(DJ13:$GS13)=0,0,MAX(DH141-DI77-DI109,0)))</f>
        <v>73640365</v>
      </c>
      <c r="DJ141" s="113">
        <f ca="1">IF(DJ$6=$C13,$D141,IF(SUM(DK13:$GS13)=0,0,MAX(DI141-DJ77-DJ109,0)))</f>
        <v>73640365</v>
      </c>
      <c r="DK141" s="113">
        <f ca="1">IF(DK$6=$C13,$D141,IF(SUM(DL13:$GS13)=0,0,MAX(DJ141-DK77-DK109,0)))</f>
        <v>73640365</v>
      </c>
      <c r="DL141" s="113">
        <f ca="1">IF(DL$6=$C13,$D141,IF(SUM(DM13:$GS13)=0,0,MAX(DK141-DL77-DL109,0)))</f>
        <v>73640365</v>
      </c>
      <c r="DM141" s="113">
        <f ca="1">IF(DM$6=$C13,$D141,IF(SUM(DN13:$GS13)=0,0,MAX(DL141-DM77-DM109,0)))</f>
        <v>73640365</v>
      </c>
      <c r="DN141" s="113">
        <f ca="1">IF(DN$6=$C13,$D141,IF(SUM(DO13:$GS13)=0,0,MAX(DM141-DN77-DN109,0)))</f>
        <v>73640365</v>
      </c>
      <c r="DO141" s="113">
        <f ca="1">IF(DO$6=$C13,$D141,IF(SUM(DP13:$GS13)=0,0,MAX(DN141-DO77-DO109,0)))</f>
        <v>73640365</v>
      </c>
      <c r="DP141" s="113">
        <f ca="1">IF(DP$6=$C13,$D141,IF(SUM(DQ13:$GS13)=0,0,MAX(DO141-DP77-DP109,0)))</f>
        <v>73640365</v>
      </c>
      <c r="DQ141" s="113">
        <f ca="1">IF(DQ$6=$C13,$D141,IF(SUM(DR13:$GS13)=0,0,MAX(DP141-DQ77-DQ109,0)))</f>
        <v>73640365</v>
      </c>
      <c r="DR141" s="113">
        <f ca="1">IF(DR$6=$C13,$D141,IF(SUM(DS13:$GS13)=0,0,MAX(DQ141-DR77-DR109,0)))</f>
        <v>73640365</v>
      </c>
      <c r="DS141" s="113">
        <f ca="1">IF(DS$6=$C13,$D141,IF(SUM(DT13:$GS13)=0,0,MAX(DR141-DS77-DS109,0)))</f>
        <v>73640365</v>
      </c>
      <c r="DT141" s="113">
        <f ca="1">IF(DT$6=$C13,$D141,IF(SUM(DU13:$GS13)=0,0,MAX(DS141-DT77-DT109,0)))</f>
        <v>73640365</v>
      </c>
      <c r="DU141" s="113">
        <f ca="1">IF(DU$6=$C13,$D141,IF(SUM(DV13:$GS13)=0,0,MAX(DT141-DU77-DU109,0)))</f>
        <v>73640365</v>
      </c>
      <c r="DV141" s="113">
        <f ca="1">IF(DV$6=$C13,$D141,IF(SUM(DW13:$GS13)=0,0,MAX(DU141-DV77-DV109,0)))</f>
        <v>73640365</v>
      </c>
      <c r="DW141" s="113">
        <f ca="1">IF(DW$6=$C13,$D141,IF(SUM(DX13:$GS13)=0,0,MAX(DV141-DW77-DW109,0)))</f>
        <v>73640365</v>
      </c>
      <c r="DX141" s="113">
        <f ca="1">IF(DX$6=$C13,$D141,IF(SUM(DY13:$GS13)=0,0,MAX(DW141-DX77-DX109,0)))</f>
        <v>73640365</v>
      </c>
      <c r="DY141" s="113">
        <f ca="1">IF(DY$6=$C13,$D141,IF(SUM(DZ13:$GS13)=0,0,MAX(DX141-DY77-DY109,0)))</f>
        <v>73640365</v>
      </c>
      <c r="DZ141" s="113">
        <f ca="1">IF(DZ$6=$C13,$D141,IF(SUM(EA13:$GS13)=0,0,MAX(DY141-DZ77-DZ109,0)))</f>
        <v>73640365</v>
      </c>
      <c r="EA141" s="113">
        <f ca="1">IF(EA$6=$C13,$D141,IF(SUM(EB13:$GS13)=0,0,MAX(DZ141-EA77-EA109,0)))</f>
        <v>73640365</v>
      </c>
      <c r="EB141" s="113">
        <f ca="1">IF(EB$6=$C13,$D141,IF(SUM(EC13:$GS13)=0,0,MAX(EA141-EB77-EB109,0)))</f>
        <v>73640365</v>
      </c>
      <c r="EC141" s="113">
        <f ca="1">IF(EC$6=$C13,$D141,IF(SUM(ED13:$GS13)=0,0,MAX(EB141-EC77-EC109,0)))</f>
        <v>73640365</v>
      </c>
      <c r="ED141" s="113">
        <f ca="1">IF(ED$6=$C13,$D141,IF(SUM(EE13:$GS13)=0,0,MAX(EC141-ED77-ED109,0)))</f>
        <v>73640365</v>
      </c>
      <c r="EE141" s="113">
        <f ca="1">IF(EE$6=$C13,$D141,IF(SUM(EF13:$GS13)=0,0,MAX(ED141-EE77-EE109,0)))</f>
        <v>73640365</v>
      </c>
      <c r="EF141" s="113">
        <f ca="1">IF(EF$6=$C13,$D141,IF(SUM(EG13:$GS13)=0,0,MAX(EE141-EF77-EF109,0)))</f>
        <v>73640365</v>
      </c>
      <c r="EG141" s="113">
        <f ca="1">IF(EG$6=$C13,$D141,IF(SUM(EH13:$GS13)=0,0,MAX(EF141-EG77-EG109,0)))</f>
        <v>73640365</v>
      </c>
      <c r="EH141" s="113">
        <f ca="1">IF(EH$6=$C13,$D141,IF(SUM(EI13:$GS13)=0,0,MAX(EG141-EH77-EH109,0)))</f>
        <v>73640365</v>
      </c>
      <c r="EI141" s="113">
        <f ca="1">IF(EI$6=$C13,$D141,IF(SUM(EJ13:$GS13)=0,0,MAX(EH141-EI77-EI109,0)))</f>
        <v>73640365</v>
      </c>
      <c r="EJ141" s="113">
        <f ca="1">IF(EJ$6=$C13,$D141,IF(SUM(EK13:$GS13)=0,0,MAX(EI141-EJ77-EJ109,0)))</f>
        <v>73640365</v>
      </c>
      <c r="EK141" s="113">
        <f ca="1">IF(EK$6=$C13,$D141,IF(SUM(EL13:$GS13)=0,0,MAX(EJ141-EK77-EK109,0)))</f>
        <v>73640365</v>
      </c>
      <c r="EL141" s="113">
        <f ca="1">IF(EL$6=$C13,$D141,IF(SUM(EM13:$GS13)=0,0,MAX(EK141-EL77-EL109,0)))</f>
        <v>73640365</v>
      </c>
      <c r="EM141" s="113">
        <f ca="1">IF(EM$6=$C13,$D141,IF(SUM(EN13:$GS13)=0,0,MAX(EL141-EM77-EM109,0)))</f>
        <v>73640365</v>
      </c>
      <c r="EN141" s="113">
        <f ca="1">IF(EN$6=$C13,$D141,IF(SUM(EO13:$GS13)=0,0,MAX(EM141-EN77-EN109,0)))</f>
        <v>73640365</v>
      </c>
      <c r="EO141" s="113">
        <f ca="1">IF(EO$6=$C13,$D141,IF(SUM(EP13:$GS13)=0,0,MAX(EN141-EO77-EO109,0)))</f>
        <v>73640365</v>
      </c>
      <c r="EP141" s="113">
        <f ca="1">IF(EP$6=$C13,$D141,IF(SUM(EQ13:$GS13)=0,0,MAX(EO141-EP77-EP109,0)))</f>
        <v>73640365</v>
      </c>
      <c r="EQ141" s="113">
        <f ca="1">IF(EQ$6=$C13,$D141,IF(SUM(ER13:$GS13)=0,0,MAX(EP141-EQ77-EQ109,0)))</f>
        <v>73640365</v>
      </c>
      <c r="ER141" s="113">
        <f ca="1">IF(ER$6=$C13,$D141,IF(SUM(ES13:$GS13)=0,0,MAX(EQ141-ER77-ER109,0)))</f>
        <v>73640365</v>
      </c>
      <c r="ES141" s="113">
        <f ca="1">IF(ES$6=$C13,$D141,IF(SUM(ET13:$GS13)=0,0,MAX(ER141-ES77-ES109,0)))</f>
        <v>73640365</v>
      </c>
      <c r="ET141" s="113">
        <f ca="1">IF(ET$6=$C13,$D141,IF(SUM(EU13:$GS13)=0,0,MAX(ES141-ET77-ET109,0)))</f>
        <v>73640365</v>
      </c>
      <c r="EU141" s="113">
        <f ca="1">IF(EU$6=$C13,$D141,IF(SUM(EV13:$GS13)=0,0,MAX(ET141-EU77-EU109,0)))</f>
        <v>73640365</v>
      </c>
      <c r="EV141" s="113">
        <f ca="1">IF(EV$6=$C13,$D141,IF(SUM(EW13:$GS13)=0,0,MAX(EU141-EV77-EV109,0)))</f>
        <v>73640365</v>
      </c>
      <c r="EW141" s="113">
        <f ca="1">IF(EW$6=$C13,$D141,IF(SUM(EX13:$GS13)=0,0,MAX(EV141-EW77-EW109,0)))</f>
        <v>73640365</v>
      </c>
      <c r="EX141" s="113">
        <f ca="1">IF(EX$6=$C13,$D141,IF(SUM(EY13:$GS13)=0,0,MAX(EW141-EX77-EX109,0)))</f>
        <v>73640365</v>
      </c>
      <c r="EY141" s="113">
        <f ca="1">IF(EY$6=$C13,$D141,IF(SUM(EZ13:$GS13)=0,0,MAX(EX141-EY77-EY109,0)))</f>
        <v>73640365</v>
      </c>
      <c r="EZ141" s="113">
        <f ca="1">IF(EZ$6=$C13,$D141,IF(SUM(FA13:$GS13)=0,0,MAX(EY141-EZ77-EZ109,0)))</f>
        <v>73640365</v>
      </c>
      <c r="FA141" s="113">
        <f ca="1">IF(FA$6=$C13,$D141,IF(SUM(FB13:$GS13)=0,0,MAX(EZ141-FA77-FA109,0)))</f>
        <v>73640365</v>
      </c>
      <c r="FB141" s="113">
        <f ca="1">IF(FB$6=$C13,$D141,IF(SUM(FC13:$GS13)=0,0,MAX(FA141-FB77-FB109,0)))</f>
        <v>73640365</v>
      </c>
      <c r="FC141" s="113">
        <f ca="1">IF(FC$6=$C13,$D141,IF(SUM(FD13:$GS13)=0,0,MAX(FB141-FC77-FC109,0)))</f>
        <v>73640365</v>
      </c>
      <c r="FD141" s="113">
        <f ca="1">IF(FD$6=$C13,$D141,IF(SUM(FE13:$GS13)=0,0,MAX(FC141-FD77-FD109,0)))</f>
        <v>73640365</v>
      </c>
      <c r="FE141" s="113">
        <f ca="1">IF(FE$6=$C13,$D141,IF(SUM(FF13:$GS13)=0,0,MAX(FD141-FE77-FE109,0)))</f>
        <v>73640365</v>
      </c>
      <c r="FF141" s="113">
        <f ca="1">IF(FF$6=$C13,$D141,IF(SUM(FG13:$GS13)=0,0,MAX(FE141-FF77-FF109,0)))</f>
        <v>73640365</v>
      </c>
      <c r="FG141" s="113">
        <f ca="1">IF(FG$6=$C13,$D141,IF(SUM(FH13:$GS13)=0,0,MAX(FF141-FG77-FG109,0)))</f>
        <v>73640365</v>
      </c>
      <c r="FH141" s="113">
        <f ca="1">IF(FH$6=$C13,$D141,IF(SUM(FI13:$GS13)=0,0,MAX(FG141-FH77-FH109,0)))</f>
        <v>73640365</v>
      </c>
      <c r="FI141" s="113">
        <f ca="1">IF(FI$6=$C13,$D141,IF(SUM(FJ13:$GS13)=0,0,MAX(FH141-FI77-FI109,0)))</f>
        <v>70820365.079953969</v>
      </c>
      <c r="FJ141" s="113">
        <f ca="1">IF(FJ$6=$C13,$D141,IF(SUM(FK13:$GS13)=0,0,MAX(FI141-FJ77-FJ109,0)))</f>
        <v>70820365.079953969</v>
      </c>
      <c r="FK141" s="113">
        <f ca="1">IF(FK$6=$C13,$D141,IF(SUM(FL13:$GS13)=0,0,MAX(FJ141-FK77-FK109,0)))</f>
        <v>70820365.079953969</v>
      </c>
      <c r="FL141" s="113">
        <f ca="1">IF(FL$6=$C13,$D141,IF(SUM(FM13:$GS13)=0,0,MAX(FK141-FL77-FL109,0)))</f>
        <v>70820365.079953969</v>
      </c>
      <c r="FM141" s="113">
        <f ca="1">IF(FM$6=$C13,$D141,IF(SUM(FN13:$GS13)=0,0,MAX(FL141-FM77-FM109,0)))</f>
        <v>70820365.079953969</v>
      </c>
      <c r="FN141" s="113">
        <f ca="1">IF(FN$6=$C13,$D141,IF(SUM(FO13:$GS13)=0,0,MAX(FM141-FN77-FN109,0)))</f>
        <v>70820365.079953969</v>
      </c>
      <c r="FO141" s="113">
        <f ca="1">IF(FO$6=$C13,$D141,IF(SUM(FP13:$GS13)=0,0,MAX(FN141-FO77-FO109,0)))</f>
        <v>70820365.079953969</v>
      </c>
      <c r="FP141" s="113">
        <f ca="1">IF(FP$6=$C13,$D141,IF(SUM(FQ13:$GS13)=0,0,MAX(FO141-FP77-FP109,0)))</f>
        <v>70820365.079953969</v>
      </c>
      <c r="FQ141" s="113">
        <f ca="1">IF(FQ$6=$C13,$D141,IF(SUM(FR13:$GS13)=0,0,MAX(FP141-FQ77-FQ109,0)))</f>
        <v>70820365.079953969</v>
      </c>
      <c r="FR141" s="113">
        <f ca="1">IF(FR$6=$C13,$D141,IF(SUM(FS13:$GS13)=0,0,MAX(FQ141-FR77-FR109,0)))</f>
        <v>70820365.079953969</v>
      </c>
      <c r="FS141" s="113">
        <f ca="1">IF(FS$6=$C13,$D141,IF(SUM(FT13:$GS13)=0,0,MAX(FR141-FS77-FS109,0)))</f>
        <v>70820365.079953969</v>
      </c>
      <c r="FT141" s="113">
        <f ca="1">IF(FT$6=$C13,$D141,IF(SUM(FU13:$GS13)=0,0,MAX(FS141-FT77-FT109,0)))</f>
        <v>64740428.431607097</v>
      </c>
      <c r="FU141" s="113">
        <f ca="1">IF(FU$6=$C13,$D141,IF(SUM(FV13:$GS13)=0,0,MAX(FT141-FU77-FU109,0)))</f>
        <v>57157921.3290793</v>
      </c>
      <c r="FV141" s="113">
        <f ca="1">IF(FV$6=$C13,$D141,IF(SUM(FW13:$GS13)=0,0,MAX(FU141-FV77-FV109,0)))</f>
        <v>49977845.616272241</v>
      </c>
      <c r="FW141" s="113">
        <f ca="1">IF(FW$6=$C13,$D141,IF(SUM(FX13:$GS13)=0,0,MAX(FV141-FW77-FW109,0)))</f>
        <v>49977845.616272241</v>
      </c>
      <c r="FX141" s="113">
        <f ca="1">IF(FX$6=$C13,$D141,IF(SUM(FY13:$GS13)=0,0,MAX(FW141-FX77-FX109,0)))</f>
        <v>49977845.616272241</v>
      </c>
      <c r="FY141" s="113">
        <f ca="1">IF(FY$6=$C13,$D141,IF(SUM(FZ13:$GS13)=0,0,MAX(FX141-FY77-FY109,0)))</f>
        <v>49977845.616272241</v>
      </c>
      <c r="FZ141" s="113">
        <f ca="1">IF(FZ$6=$C13,$D141,IF(SUM(GA13:$GS13)=0,0,MAX(FY141-FZ77-FZ109,0)))</f>
        <v>49977845.616272241</v>
      </c>
      <c r="GA141" s="113">
        <f ca="1">IF(GA$6=$C13,$D141,IF(SUM(GB13:$GS13)=0,0,MAX(FZ141-GA77-GA109,0)))</f>
        <v>49977845.616272241</v>
      </c>
      <c r="GB141" s="113">
        <f ca="1">IF(GB$6=$C13,$D141,IF(SUM(GC13:$GS13)=0,0,MAX(GA141-GB77-GB109,0)))</f>
        <v>49977845.616272241</v>
      </c>
      <c r="GC141" s="113">
        <f ca="1">IF(GC$6=$C13,$D141,IF(SUM(GD13:$GS13)=0,0,MAX(GB141-GC77-GC109,0)))</f>
        <v>49977845.616272241</v>
      </c>
      <c r="GD141" s="113">
        <f ca="1">IF(GD$6=$C13,$D141,IF(SUM(GE13:$GS13)=0,0,MAX(GC141-GD77-GD109,0)))</f>
        <v>49977845.616272241</v>
      </c>
      <c r="GE141" s="113">
        <f ca="1">IF(GE$6=$C13,$D141,IF(SUM(GF13:$GS13)=0,0,MAX(GD141-GE77-GE109,0)))</f>
        <v>49977845.616272241</v>
      </c>
      <c r="GF141" s="113">
        <f ca="1">IF(GF$6=$C13,$D141,IF(SUM(GG13:$GS13)=0,0,MAX(GE141-GF77-GF109,0)))</f>
        <v>49977845.616272241</v>
      </c>
      <c r="GG141" s="113">
        <f ca="1">IF(GG$6=$C13,$D141,IF(SUM(GH13:$GS13)=0,0,MAX(GF141-GG77-GG109,0)))</f>
        <v>39199845.616272248</v>
      </c>
      <c r="GH141" s="113">
        <f ca="1">IF(GH$6=$C13,$D141,IF(SUM(GI13:$GS13)=0,0,MAX(GG141-GH77-GH109,0)))</f>
        <v>39199845.616272248</v>
      </c>
      <c r="GI141" s="113">
        <f ca="1">IF(GI$6=$C13,$D141,IF(SUM(GJ13:$GS13)=0,0,MAX(GH141-GI77-GI109,0)))</f>
        <v>0</v>
      </c>
      <c r="GJ141" s="113">
        <f ca="1">IF(GJ$6=$C13,$D141,IF(SUM(GK13:$GS13)=0,0,MAX(GI141-GJ77-GJ109,0)))</f>
        <v>0</v>
      </c>
      <c r="GK141" s="113">
        <f ca="1">IF(GK$6=$C13,$D141,IF(SUM(GL13:$GS13)=0,0,MAX(GJ141-GK77-GK109,0)))</f>
        <v>0</v>
      </c>
      <c r="GL141" s="113">
        <f ca="1">IF(GL$6=$C13,$D141,IF(SUM(GM13:$GS13)=0,0,MAX(GK141-GL77-GL109,0)))</f>
        <v>0</v>
      </c>
      <c r="GM141" s="113">
        <f ca="1">IF(GM$6=$C13,$D141,IF(SUM(GN13:$GS13)=0,0,MAX(GL141-GM77-GM109,0)))</f>
        <v>0</v>
      </c>
      <c r="GN141" s="113">
        <f ca="1">IF(GN$6=$C13,$D141,IF(SUM(GO13:$GS13)=0,0,MAX(GM141-GN77-GN109,0)))</f>
        <v>0</v>
      </c>
      <c r="GO141" s="113">
        <f ca="1">IF(GO$6=$C13,$D141,IF(SUM(GP13:$GS13)=0,0,MAX(GN141-GO77-GO109,0)))</f>
        <v>0</v>
      </c>
      <c r="GP141" s="113">
        <f ca="1">IF(GP$6=$C13,$D141,IF(SUM(GQ13:$GS13)=0,0,MAX(GO141-GP77-GP109,0)))</f>
        <v>0</v>
      </c>
      <c r="GQ141" s="113">
        <f ca="1">IF(GQ$6=$C13,$D141,IF(SUM(GR13:$GS13)=0,0,MAX(GP141-GQ77-GQ109,0)))</f>
        <v>0</v>
      </c>
      <c r="GR141" s="113">
        <f ca="1">IF(GR$6=$C13,$D141,IF(SUM(GS13:$GS13)=0,0,MAX(GQ141-GR77-GR109,0)))</f>
        <v>0</v>
      </c>
      <c r="GS141" s="113">
        <f ca="1">IF(GS$6=$C13,$D141,IF(SUM($GS13:GT13)=0,0,MAX(GR141-GS77-GS109,0)))</f>
        <v>0</v>
      </c>
      <c r="GU141" s="85"/>
      <c r="GV141" s="85"/>
      <c r="GW141" s="85"/>
      <c r="GX141" s="85"/>
      <c r="GY141" s="85"/>
      <c r="GZ141" s="85"/>
      <c r="HA141" s="85"/>
      <c r="HB141" s="85"/>
      <c r="HC141" s="85"/>
      <c r="HD141" s="85"/>
      <c r="HE141" s="85"/>
      <c r="HF141" s="85"/>
      <c r="HG141" s="85"/>
      <c r="HH141" s="85"/>
      <c r="HI141" s="85"/>
      <c r="HJ141" s="85"/>
      <c r="HK141" s="85"/>
    </row>
    <row r="142" spans="1:219" hidden="1" outlineLevel="1" x14ac:dyDescent="0.75">
      <c r="A142" s="112"/>
      <c r="B142" s="112" t="str">
        <f t="shared" si="225"/>
        <v>GSMS 2017-GS8</v>
      </c>
      <c r="C142" s="104"/>
      <c r="D142" s="111">
        <f t="shared" ca="1" si="226"/>
        <v>106223386</v>
      </c>
      <c r="E142" s="88"/>
      <c r="F142" s="85"/>
      <c r="G142" s="85"/>
      <c r="H142" s="86"/>
      <c r="I142" s="95"/>
      <c r="K142" s="113">
        <f ca="1">IF(K$6=$C14,$D142,IF(SUM(L14:$GS14)=0,0,MAX(J142-K78-K110,0)))</f>
        <v>0</v>
      </c>
      <c r="L142" s="113">
        <f ca="1">IF(L$6=$C14,$D142,IF(SUM(M14:$GS14)=0,0,MAX(K142-L78-L110,0)))</f>
        <v>0</v>
      </c>
      <c r="M142" s="113">
        <f ca="1">IF(M$6=$C14,$D142,IF(SUM(N14:$GS14)=0,0,MAX(L142-M78-M110,0)))</f>
        <v>0</v>
      </c>
      <c r="N142" s="113">
        <f ca="1">IF(N$6=$C14,$D142,IF(SUM(O14:$GS14)=0,0,MAX(M142-N78-N110,0)))</f>
        <v>0</v>
      </c>
      <c r="O142" s="113">
        <f ca="1">IF(O$6=$C14,$D142,IF(SUM(P14:$GS14)=0,0,MAX(N142-O78-O110,0)))</f>
        <v>0</v>
      </c>
      <c r="P142" s="113">
        <f ca="1">IF(P$6=$C14,$D142,IF(SUM(Q14:$GS14)=0,0,MAX(O142-P78-P110,0)))</f>
        <v>0</v>
      </c>
      <c r="Q142" s="113">
        <f ca="1">IF(Q$6=$C14,$D142,IF(SUM(R14:$GS14)=0,0,MAX(P142-Q78-Q110,0)))</f>
        <v>0</v>
      </c>
      <c r="R142" s="113">
        <f ca="1">IF(R$6=$C14,$D142,IF(SUM(S14:$GS14)=0,0,MAX(Q142-R78-R110,0)))</f>
        <v>0</v>
      </c>
      <c r="S142" s="113">
        <f ca="1">IF(S$6=$C14,$D142,IF(SUM(T14:$GS14)=0,0,MAX(R142-S78-S110,0)))</f>
        <v>0</v>
      </c>
      <c r="T142" s="113">
        <f ca="1">IF(T$6=$C14,$D142,IF(SUM(U14:$GS14)=0,0,MAX(S142-T78-T110,0)))</f>
        <v>106223386</v>
      </c>
      <c r="U142" s="113">
        <f ca="1">IF(U$6=$C14,$D142,IF(SUM(V14:$GS14)=0,0,MAX(T142-U78-U110,0)))</f>
        <v>106223386</v>
      </c>
      <c r="V142" s="113">
        <f ca="1">IF(V$6=$C14,$D142,IF(SUM(W14:$GS14)=0,0,MAX(U142-V78-V110,0)))</f>
        <v>106223386</v>
      </c>
      <c r="W142" s="113">
        <f ca="1">IF(W$6=$C14,$D142,IF(SUM(X14:$GS14)=0,0,MAX(V142-W78-W110,0)))</f>
        <v>106223386</v>
      </c>
      <c r="X142" s="113">
        <f ca="1">IF(X$6=$C14,$D142,IF(SUM(Y14:$GS14)=0,0,MAX(W142-X78-X110,0)))</f>
        <v>106223386</v>
      </c>
      <c r="Y142" s="113">
        <f ca="1">IF(Y$6=$C14,$D142,IF(SUM(Z14:$GS14)=0,0,MAX(X142-Y78-Y110,0)))</f>
        <v>106223386</v>
      </c>
      <c r="Z142" s="113">
        <f ca="1">IF(Z$6=$C14,$D142,IF(SUM(AA14:$GS14)=0,0,MAX(Y142-Z78-Z110,0)))</f>
        <v>106223386</v>
      </c>
      <c r="AA142" s="113">
        <f ca="1">IF(AA$6=$C14,$D142,IF(SUM(AB14:$GS14)=0,0,MAX(Z142-AA78-AA110,0)))</f>
        <v>106223386</v>
      </c>
      <c r="AB142" s="113">
        <f ca="1">IF(AB$6=$C14,$D142,IF(SUM(AC14:$GS14)=0,0,MAX(AA142-AB78-AB110,0)))</f>
        <v>106223386</v>
      </c>
      <c r="AC142" s="113">
        <f ca="1">IF(AC$6=$C14,$D142,IF(SUM(AD14:$GS14)=0,0,MAX(AB142-AC78-AC110,0)))</f>
        <v>106223386</v>
      </c>
      <c r="AD142" s="113">
        <f ca="1">IF(AD$6=$C14,$D142,IF(SUM(AE14:$GS14)=0,0,MAX(AC142-AD78-AD110,0)))</f>
        <v>106223386</v>
      </c>
      <c r="AE142" s="113">
        <f ca="1">IF(AE$6=$C14,$D142,IF(SUM(AF14:$GS14)=0,0,MAX(AD142-AE78-AE110,0)))</f>
        <v>106223386</v>
      </c>
      <c r="AF142" s="113">
        <f ca="1">IF(AF$6=$C14,$D142,IF(SUM(AG14:$GS14)=0,0,MAX(AE142-AF78-AF110,0)))</f>
        <v>106223386</v>
      </c>
      <c r="AG142" s="113">
        <f ca="1">IF(AG$6=$C14,$D142,IF(SUM(AH14:$GS14)=0,0,MAX(AF142-AG78-AG110,0)))</f>
        <v>106223386</v>
      </c>
      <c r="AH142" s="113">
        <f ca="1">IF(AH$6=$C14,$D142,IF(SUM(AI14:$GS14)=0,0,MAX(AG142-AH78-AH110,0)))</f>
        <v>106223386</v>
      </c>
      <c r="AI142" s="113">
        <f ca="1">IF(AI$6=$C14,$D142,IF(SUM(AJ14:$GS14)=0,0,MAX(AH142-AI78-AI110,0)))</f>
        <v>106223386</v>
      </c>
      <c r="AJ142" s="113">
        <f ca="1">IF(AJ$6=$C14,$D142,IF(SUM(AK14:$GS14)=0,0,MAX(AI142-AJ78-AJ110,0)))</f>
        <v>106223386</v>
      </c>
      <c r="AK142" s="113">
        <f ca="1">IF(AK$6=$C14,$D142,IF(SUM(AL14:$GS14)=0,0,MAX(AJ142-AK78-AK110,0)))</f>
        <v>106223386</v>
      </c>
      <c r="AL142" s="113">
        <f ca="1">IF(AL$6=$C14,$D142,IF(SUM(AM14:$GS14)=0,0,MAX(AK142-AL78-AL110,0)))</f>
        <v>106223386</v>
      </c>
      <c r="AM142" s="113">
        <f ca="1">IF(AM$6=$C14,$D142,IF(SUM(AN14:$GS14)=0,0,MAX(AL142-AM78-AM110,0)))</f>
        <v>106223386</v>
      </c>
      <c r="AN142" s="113">
        <f ca="1">IF(AN$6=$C14,$D142,IF(SUM(AO14:$GS14)=0,0,MAX(AM142-AN78-AN110,0)))</f>
        <v>106223386</v>
      </c>
      <c r="AO142" s="113">
        <f ca="1">IF(AO$6=$C14,$D142,IF(SUM(AP14:$GS14)=0,0,MAX(AN142-AO78-AO110,0)))</f>
        <v>106223386</v>
      </c>
      <c r="AP142" s="113">
        <f ca="1">IF(AP$6=$C14,$D142,IF(SUM(AQ14:$GS14)=0,0,MAX(AO142-AP78-AP110,0)))</f>
        <v>106223386</v>
      </c>
      <c r="AQ142" s="113">
        <f ca="1">IF(AQ$6=$C14,$D142,IF(SUM(AR14:$GS14)=0,0,MAX(AP142-AQ78-AQ110,0)))</f>
        <v>106223386</v>
      </c>
      <c r="AR142" s="113">
        <f ca="1">IF(AR$6=$C14,$D142,IF(SUM(AS14:$GS14)=0,0,MAX(AQ142-AR78-AR110,0)))</f>
        <v>106223386</v>
      </c>
      <c r="AS142" s="113">
        <f ca="1">IF(AS$6=$C14,$D142,IF(SUM(AT14:$GS14)=0,0,MAX(AR142-AS78-AS110,0)))</f>
        <v>106223386</v>
      </c>
      <c r="AT142" s="113">
        <f ca="1">IF(AT$6=$C14,$D142,IF(SUM(AU14:$GS14)=0,0,MAX(AS142-AT78-AT110,0)))</f>
        <v>106223386</v>
      </c>
      <c r="AU142" s="113">
        <f ca="1">IF(AU$6=$C14,$D142,IF(SUM(AV14:$GS14)=0,0,MAX(AT142-AU78-AU110,0)))</f>
        <v>106223386</v>
      </c>
      <c r="AV142" s="113">
        <f ca="1">IF(AV$6=$C14,$D142,IF(SUM(AW14:$GS14)=0,0,MAX(AU142-AV78-AV110,0)))</f>
        <v>106223386</v>
      </c>
      <c r="AW142" s="113">
        <f ca="1">IF(AW$6=$C14,$D142,IF(SUM(AX14:$GS14)=0,0,MAX(AV142-AW78-AW110,0)))</f>
        <v>106223386</v>
      </c>
      <c r="AX142" s="113">
        <f ca="1">IF(AX$6=$C14,$D142,IF(SUM(AY14:$GS14)=0,0,MAX(AW142-AX78-AX110,0)))</f>
        <v>106223386</v>
      </c>
      <c r="AY142" s="113">
        <f ca="1">IF(AY$6=$C14,$D142,IF(SUM(AZ14:$GS14)=0,0,MAX(AX142-AY78-AY110,0)))</f>
        <v>106223386</v>
      </c>
      <c r="AZ142" s="113">
        <f ca="1">IF(AZ$6=$C14,$D142,IF(SUM(BA14:$GS14)=0,0,MAX(AY142-AZ78-AZ110,0)))</f>
        <v>106223386</v>
      </c>
      <c r="BA142" s="113">
        <f ca="1">IF(BA$6=$C14,$D142,IF(SUM(BB14:$GS14)=0,0,MAX(AZ142-BA78-BA110,0)))</f>
        <v>106223386</v>
      </c>
      <c r="BB142" s="113">
        <f ca="1">IF(BB$6=$C14,$D142,IF(SUM(BC14:$GS14)=0,0,MAX(BA142-BB78-BB110,0)))</f>
        <v>106223386</v>
      </c>
      <c r="BC142" s="113">
        <f ca="1">IF(BC$6=$C14,$D142,IF(SUM(BD14:$GS14)=0,0,MAX(BB142-BC78-BC110,0)))</f>
        <v>106223386</v>
      </c>
      <c r="BD142" s="113">
        <f ca="1">IF(BD$6=$C14,$D142,IF(SUM(BE14:$GS14)=0,0,MAX(BC142-BD78-BD110,0)))</f>
        <v>106223386</v>
      </c>
      <c r="BE142" s="113">
        <f ca="1">IF(BE$6=$C14,$D142,IF(SUM(BF14:$GS14)=0,0,MAX(BD142-BE78-BE110,0)))</f>
        <v>106223386</v>
      </c>
      <c r="BF142" s="113">
        <f ca="1">IF(BF$6=$C14,$D142,IF(SUM(BG14:$GS14)=0,0,MAX(BE142-BF78-BF110,0)))</f>
        <v>106223386</v>
      </c>
      <c r="BG142" s="113">
        <f ca="1">IF(BG$6=$C14,$D142,IF(SUM(BH14:$GS14)=0,0,MAX(BF142-BG78-BG110,0)))</f>
        <v>106223386</v>
      </c>
      <c r="BH142" s="113">
        <f ca="1">IF(BH$6=$C14,$D142,IF(SUM(BI14:$GS14)=0,0,MAX(BG142-BH78-BH110,0)))</f>
        <v>106223386</v>
      </c>
      <c r="BI142" s="113">
        <f ca="1">IF(BI$6=$C14,$D142,IF(SUM(BJ14:$GS14)=0,0,MAX(BH142-BI78-BI110,0)))</f>
        <v>106223386</v>
      </c>
      <c r="BJ142" s="113">
        <f ca="1">IF(BJ$6=$C14,$D142,IF(SUM(BK14:$GS14)=0,0,MAX(BI142-BJ78-BJ110,0)))</f>
        <v>106223386</v>
      </c>
      <c r="BK142" s="113">
        <f ca="1">IF(BK$6=$C14,$D142,IF(SUM(BL14:$GS14)=0,0,MAX(BJ142-BK78-BK110,0)))</f>
        <v>106223386</v>
      </c>
      <c r="BL142" s="113">
        <f ca="1">IF(BL$6=$C14,$D142,IF(SUM(BM14:$GS14)=0,0,MAX(BK142-BL78-BL110,0)))</f>
        <v>106223386</v>
      </c>
      <c r="BM142" s="113">
        <f ca="1">IF(BM$6=$C14,$D142,IF(SUM(BN14:$GS14)=0,0,MAX(BL142-BM78-BM110,0)))</f>
        <v>106223386</v>
      </c>
      <c r="BN142" s="113">
        <f ca="1">IF(BN$6=$C14,$D142,IF(SUM(BO14:$GS14)=0,0,MAX(BM142-BN78-BN110,0)))</f>
        <v>106223386</v>
      </c>
      <c r="BO142" s="113">
        <f ca="1">IF(BO$6=$C14,$D142,IF(SUM(BP14:$GS14)=0,0,MAX(BN142-BO78-BO110,0)))</f>
        <v>106223386</v>
      </c>
      <c r="BP142" s="113">
        <f ca="1">IF(BP$6=$C14,$D142,IF(SUM(BQ14:$GS14)=0,0,MAX(BO142-BP78-BP110,0)))</f>
        <v>106223386</v>
      </c>
      <c r="BQ142" s="113">
        <f ca="1">IF(BQ$6=$C14,$D142,IF(SUM(BR14:$GS14)=0,0,MAX(BP142-BQ78-BQ110,0)))</f>
        <v>106223386</v>
      </c>
      <c r="BR142" s="113">
        <f ca="1">IF(BR$6=$C14,$D142,IF(SUM(BS14:$GS14)=0,0,MAX(BQ142-BR78-BR110,0)))</f>
        <v>106223386</v>
      </c>
      <c r="BS142" s="113">
        <f ca="1">IF(BS$6=$C14,$D142,IF(SUM(BT14:$GS14)=0,0,MAX(BR142-BS78-BS110,0)))</f>
        <v>106223386</v>
      </c>
      <c r="BT142" s="113">
        <f ca="1">IF(BT$6=$C14,$D142,IF(SUM(BU14:$GS14)=0,0,MAX(BS142-BT78-BT110,0)))</f>
        <v>106223386</v>
      </c>
      <c r="BU142" s="113">
        <f ca="1">IF(BU$6=$C14,$D142,IF(SUM(BV14:$GS14)=0,0,MAX(BT142-BU78-BU110,0)))</f>
        <v>106223386</v>
      </c>
      <c r="BV142" s="113">
        <f ca="1">IF(BV$6=$C14,$D142,IF(SUM(BW14:$GS14)=0,0,MAX(BU142-BV78-BV110,0)))</f>
        <v>106223386</v>
      </c>
      <c r="BW142" s="113">
        <f ca="1">IF(BW$6=$C14,$D142,IF(SUM(BX14:$GS14)=0,0,MAX(BV142-BW78-BW110,0)))</f>
        <v>106223386</v>
      </c>
      <c r="BX142" s="113">
        <f ca="1">IF(BX$6=$C14,$D142,IF(SUM(BY14:$GS14)=0,0,MAX(BW142-BX78-BX110,0)))</f>
        <v>106223386</v>
      </c>
      <c r="BY142" s="113">
        <f ca="1">IF(BY$6=$C14,$D142,IF(SUM(BZ14:$GS14)=0,0,MAX(BX142-BY78-BY110,0)))</f>
        <v>106223386</v>
      </c>
      <c r="BZ142" s="113">
        <f ca="1">IF(BZ$6=$C14,$D142,IF(SUM(CA14:$GS14)=0,0,MAX(BY142-BZ78-BZ110,0)))</f>
        <v>106223386</v>
      </c>
      <c r="CA142" s="113">
        <f ca="1">IF(CA$6=$C14,$D142,IF(SUM(CB14:$GS14)=0,0,MAX(BZ142-CA78-CA110,0)))</f>
        <v>106223386</v>
      </c>
      <c r="CB142" s="113">
        <f ca="1">IF(CB$6=$C14,$D142,IF(SUM(CC14:$GS14)=0,0,MAX(CA142-CB78-CB110,0)))</f>
        <v>106223386</v>
      </c>
      <c r="CC142" s="113">
        <f ca="1">IF(CC$6=$C14,$D142,IF(SUM(CD14:$GS14)=0,0,MAX(CB142-CC78-CC110,0)))</f>
        <v>106223386</v>
      </c>
      <c r="CD142" s="113">
        <f ca="1">IF(CD$6=$C14,$D142,IF(SUM(CE14:$GS14)=0,0,MAX(CC142-CD78-CD110,0)))</f>
        <v>106223386</v>
      </c>
      <c r="CE142" s="113">
        <f ca="1">IF(CE$6=$C14,$D142,IF(SUM(CF14:$GS14)=0,0,MAX(CD142-CE78-CE110,0)))</f>
        <v>106223386</v>
      </c>
      <c r="CF142" s="113">
        <f ca="1">IF(CF$6=$C14,$D142,IF(SUM(CG14:$GS14)=0,0,MAX(CE142-CF78-CF110,0)))</f>
        <v>106223386</v>
      </c>
      <c r="CG142" s="113">
        <f ca="1">IF(CG$6=$C14,$D142,IF(SUM(CH14:$GS14)=0,0,MAX(CF142-CG78-CG110,0)))</f>
        <v>106223386</v>
      </c>
      <c r="CH142" s="113">
        <f ca="1">IF(CH$6=$C14,$D142,IF(SUM(CI14:$GS14)=0,0,MAX(CG142-CH78-CH110,0)))</f>
        <v>106223386</v>
      </c>
      <c r="CI142" s="113">
        <f ca="1">IF(CI$6=$C14,$D142,IF(SUM(CJ14:$GS14)=0,0,MAX(CH142-CI78-CI110,0)))</f>
        <v>106223386</v>
      </c>
      <c r="CJ142" s="113">
        <f ca="1">IF(CJ$6=$C14,$D142,IF(SUM(CK14:$GS14)=0,0,MAX(CI142-CJ78-CJ110,0)))</f>
        <v>106223386</v>
      </c>
      <c r="CK142" s="113">
        <f ca="1">IF(CK$6=$C14,$D142,IF(SUM(CL14:$GS14)=0,0,MAX(CJ142-CK78-CK110,0)))</f>
        <v>106223386</v>
      </c>
      <c r="CL142" s="113">
        <f ca="1">IF(CL$6=$C14,$D142,IF(SUM(CM14:$GS14)=0,0,MAX(CK142-CL78-CL110,0)))</f>
        <v>106223386</v>
      </c>
      <c r="CM142" s="113">
        <f ca="1">IF(CM$6=$C14,$D142,IF(SUM(CN14:$GS14)=0,0,MAX(CL142-CM78-CM110,0)))</f>
        <v>106223386</v>
      </c>
      <c r="CN142" s="113">
        <f ca="1">IF(CN$6=$C14,$D142,IF(SUM(CO14:$GS14)=0,0,MAX(CM142-CN78-CN110,0)))</f>
        <v>106223386</v>
      </c>
      <c r="CO142" s="113">
        <f ca="1">IF(CO$6=$C14,$D142,IF(SUM(CP14:$GS14)=0,0,MAX(CN142-CO78-CO110,0)))</f>
        <v>106223386</v>
      </c>
      <c r="CP142" s="113">
        <f ca="1">IF(CP$6=$C14,$D142,IF(SUM(CQ14:$GS14)=0,0,MAX(CO142-CP78-CP110,0)))</f>
        <v>106223386</v>
      </c>
      <c r="CQ142" s="113">
        <f ca="1">IF(CQ$6=$C14,$D142,IF(SUM(CR14:$GS14)=0,0,MAX(CP142-CQ78-CQ110,0)))</f>
        <v>106223386</v>
      </c>
      <c r="CR142" s="113">
        <f ca="1">IF(CR$6=$C14,$D142,IF(SUM(CS14:$GS14)=0,0,MAX(CQ142-CR78-CR110,0)))</f>
        <v>106223386</v>
      </c>
      <c r="CS142" s="113">
        <f ca="1">IF(CS$6=$C14,$D142,IF(SUM(CT14:$GS14)=0,0,MAX(CR142-CS78-CS110,0)))</f>
        <v>106223386</v>
      </c>
      <c r="CT142" s="113">
        <f ca="1">IF(CT$6=$C14,$D142,IF(SUM(CU14:$GS14)=0,0,MAX(CS142-CT78-CT110,0)))</f>
        <v>106223386</v>
      </c>
      <c r="CU142" s="113">
        <f ca="1">IF(CU$6=$C14,$D142,IF(SUM(CV14:$GS14)=0,0,MAX(CT142-CU78-CU110,0)))</f>
        <v>106223386</v>
      </c>
      <c r="CV142" s="113">
        <f ca="1">IF(CV$6=$C14,$D142,IF(SUM(CW14:$GS14)=0,0,MAX(CU142-CV78-CV110,0)))</f>
        <v>106223386</v>
      </c>
      <c r="CW142" s="113">
        <f ca="1">IF(CW$6=$C14,$D142,IF(SUM(CX14:$GS14)=0,0,MAX(CV142-CW78-CW110,0)))</f>
        <v>106223386</v>
      </c>
      <c r="CX142" s="113">
        <f ca="1">IF(CX$6=$C14,$D142,IF(SUM(CY14:$GS14)=0,0,MAX(CW142-CX78-CX110,0)))</f>
        <v>106223386</v>
      </c>
      <c r="CY142" s="113">
        <f ca="1">IF(CY$6=$C14,$D142,IF(SUM(CZ14:$GS14)=0,0,MAX(CX142-CY78-CY110,0)))</f>
        <v>106223386</v>
      </c>
      <c r="CZ142" s="113">
        <f ca="1">IF(CZ$6=$C14,$D142,IF(SUM(DA14:$GS14)=0,0,MAX(CY142-CZ78-CZ110,0)))</f>
        <v>106223386</v>
      </c>
      <c r="DA142" s="113">
        <f ca="1">IF(DA$6=$C14,$D142,IF(SUM(DB14:$GS14)=0,0,MAX(CZ142-DA78-DA110,0)))</f>
        <v>106223386</v>
      </c>
      <c r="DB142" s="113">
        <f ca="1">IF(DB$6=$C14,$D142,IF(SUM(DC14:$GS14)=0,0,MAX(DA142-DB78-DB110,0)))</f>
        <v>106223386</v>
      </c>
      <c r="DC142" s="113">
        <f ca="1">IF(DC$6=$C14,$D142,IF(SUM(DD14:$GS14)=0,0,MAX(DB142-DC78-DC110,0)))</f>
        <v>106223386</v>
      </c>
      <c r="DD142" s="113">
        <f ca="1">IF(DD$6=$C14,$D142,IF(SUM(DE14:$GS14)=0,0,MAX(DC142-DD78-DD110,0)))</f>
        <v>106223386</v>
      </c>
      <c r="DE142" s="113">
        <f ca="1">IF(DE$6=$C14,$D142,IF(SUM(DF14:$GS14)=0,0,MAX(DD142-DE78-DE110,0)))</f>
        <v>106223386</v>
      </c>
      <c r="DF142" s="113">
        <f ca="1">IF(DF$6=$C14,$D142,IF(SUM(DG14:$GS14)=0,0,MAX(DE142-DF78-DF110,0)))</f>
        <v>106223386</v>
      </c>
      <c r="DG142" s="113">
        <f ca="1">IF(DG$6=$C14,$D142,IF(SUM(DH14:$GS14)=0,0,MAX(DF142-DG78-DG110,0)))</f>
        <v>106223386</v>
      </c>
      <c r="DH142" s="113">
        <f ca="1">IF(DH$6=$C14,$D142,IF(SUM(DI14:$GS14)=0,0,MAX(DG142-DH78-DH110,0)))</f>
        <v>106223386</v>
      </c>
      <c r="DI142" s="113">
        <f ca="1">IF(DI$6=$C14,$D142,IF(SUM(DJ14:$GS14)=0,0,MAX(DH142-DI78-DI110,0)))</f>
        <v>106223386</v>
      </c>
      <c r="DJ142" s="113">
        <f ca="1">IF(DJ$6=$C14,$D142,IF(SUM(DK14:$GS14)=0,0,MAX(DI142-DJ78-DJ110,0)))</f>
        <v>106223386</v>
      </c>
      <c r="DK142" s="113">
        <f ca="1">IF(DK$6=$C14,$D142,IF(SUM(DL14:$GS14)=0,0,MAX(DJ142-DK78-DK110,0)))</f>
        <v>106223386</v>
      </c>
      <c r="DL142" s="113">
        <f ca="1">IF(DL$6=$C14,$D142,IF(SUM(DM14:$GS14)=0,0,MAX(DK142-DL78-DL110,0)))</f>
        <v>106223386</v>
      </c>
      <c r="DM142" s="113">
        <f ca="1">IF(DM$6=$C14,$D142,IF(SUM(DN14:$GS14)=0,0,MAX(DL142-DM78-DM110,0)))</f>
        <v>106223386</v>
      </c>
      <c r="DN142" s="113">
        <f ca="1">IF(DN$6=$C14,$D142,IF(SUM(DO14:$GS14)=0,0,MAX(DM142-DN78-DN110,0)))</f>
        <v>106223386</v>
      </c>
      <c r="DO142" s="113">
        <f ca="1">IF(DO$6=$C14,$D142,IF(SUM(DP14:$GS14)=0,0,MAX(DN142-DO78-DO110,0)))</f>
        <v>106223386</v>
      </c>
      <c r="DP142" s="113">
        <f ca="1">IF(DP$6=$C14,$D142,IF(SUM(DQ14:$GS14)=0,0,MAX(DO142-DP78-DP110,0)))</f>
        <v>106223386</v>
      </c>
      <c r="DQ142" s="113">
        <f ca="1">IF(DQ$6=$C14,$D142,IF(SUM(DR14:$GS14)=0,0,MAX(DP142-DQ78-DQ110,0)))</f>
        <v>106223386</v>
      </c>
      <c r="DR142" s="113">
        <f ca="1">IF(DR$6=$C14,$D142,IF(SUM(DS14:$GS14)=0,0,MAX(DQ142-DR78-DR110,0)))</f>
        <v>106223386</v>
      </c>
      <c r="DS142" s="113">
        <f ca="1">IF(DS$6=$C14,$D142,IF(SUM(DT14:$GS14)=0,0,MAX(DR142-DS78-DS110,0)))</f>
        <v>106223386</v>
      </c>
      <c r="DT142" s="113">
        <f ca="1">IF(DT$6=$C14,$D142,IF(SUM(DU14:$GS14)=0,0,MAX(DS142-DT78-DT110,0)))</f>
        <v>106223386</v>
      </c>
      <c r="DU142" s="113">
        <f ca="1">IF(DU$6=$C14,$D142,IF(SUM(DV14:$GS14)=0,0,MAX(DT142-DU78-DU110,0)))</f>
        <v>106223386</v>
      </c>
      <c r="DV142" s="113">
        <f ca="1">IF(DV$6=$C14,$D142,IF(SUM(DW14:$GS14)=0,0,MAX(DU142-DV78-DV110,0)))</f>
        <v>106223386</v>
      </c>
      <c r="DW142" s="113">
        <f ca="1">IF(DW$6=$C14,$D142,IF(SUM(DX14:$GS14)=0,0,MAX(DV142-DW78-DW110,0)))</f>
        <v>106223386</v>
      </c>
      <c r="DX142" s="113">
        <f ca="1">IF(DX$6=$C14,$D142,IF(SUM(DY14:$GS14)=0,0,MAX(DW142-DX78-DX110,0)))</f>
        <v>106223386</v>
      </c>
      <c r="DY142" s="113">
        <f ca="1">IF(DY$6=$C14,$D142,IF(SUM(DZ14:$GS14)=0,0,MAX(DX142-DY78-DY110,0)))</f>
        <v>106223386</v>
      </c>
      <c r="DZ142" s="113">
        <f ca="1">IF(DZ$6=$C14,$D142,IF(SUM(EA14:$GS14)=0,0,MAX(DY142-DZ78-DZ110,0)))</f>
        <v>106223386</v>
      </c>
      <c r="EA142" s="113">
        <f ca="1">IF(EA$6=$C14,$D142,IF(SUM(EB14:$GS14)=0,0,MAX(DZ142-EA78-EA110,0)))</f>
        <v>106223386</v>
      </c>
      <c r="EB142" s="113">
        <f ca="1">IF(EB$6=$C14,$D142,IF(SUM(EC14:$GS14)=0,0,MAX(EA142-EB78-EB110,0)))</f>
        <v>106223386</v>
      </c>
      <c r="EC142" s="113">
        <f ca="1">IF(EC$6=$C14,$D142,IF(SUM(ED14:$GS14)=0,0,MAX(EB142-EC78-EC110,0)))</f>
        <v>104535886.20090294</v>
      </c>
      <c r="ED142" s="113">
        <f ca="1">IF(ED$6=$C14,$D142,IF(SUM(EE14:$GS14)=0,0,MAX(EC142-ED78-ED110,0)))</f>
        <v>104535886.20090294</v>
      </c>
      <c r="EE142" s="113">
        <f ca="1">IF(EE$6=$C14,$D142,IF(SUM(EF14:$GS14)=0,0,MAX(ED142-EE78-EE110,0)))</f>
        <v>104535886.20090294</v>
      </c>
      <c r="EF142" s="113">
        <f ca="1">IF(EF$6=$C14,$D142,IF(SUM(EG14:$GS14)=0,0,MAX(EE142-EF78-EF110,0)))</f>
        <v>104535886.20090294</v>
      </c>
      <c r="EG142" s="113">
        <f ca="1">IF(EG$6=$C14,$D142,IF(SUM(EH14:$GS14)=0,0,MAX(EF142-EG78-EG110,0)))</f>
        <v>104535886.20090294</v>
      </c>
      <c r="EH142" s="113">
        <f ca="1">IF(EH$6=$C14,$D142,IF(SUM(EI14:$GS14)=0,0,MAX(EG142-EH78-EH110,0)))</f>
        <v>104535886.20090294</v>
      </c>
      <c r="EI142" s="113">
        <f ca="1">IF(EI$6=$C14,$D142,IF(SUM(EJ14:$GS14)=0,0,MAX(EH142-EI78-EI110,0)))</f>
        <v>104535886.20090294</v>
      </c>
      <c r="EJ142" s="113">
        <f ca="1">IF(EJ$6=$C14,$D142,IF(SUM(EK14:$GS14)=0,0,MAX(EI142-EJ78-EJ110,0)))</f>
        <v>104535886.20090294</v>
      </c>
      <c r="EK142" s="113">
        <f ca="1">IF(EK$6=$C14,$D142,IF(SUM(EL14:$GS14)=0,0,MAX(EJ142-EK78-EK110,0)))</f>
        <v>104535886.20090294</v>
      </c>
      <c r="EL142" s="113">
        <f ca="1">IF(EL$6=$C14,$D142,IF(SUM(EM14:$GS14)=0,0,MAX(EK142-EL78-EL110,0)))</f>
        <v>104535886.20090294</v>
      </c>
      <c r="EM142" s="113">
        <f ca="1">IF(EM$6=$C14,$D142,IF(SUM(EN14:$GS14)=0,0,MAX(EL142-EM78-EM110,0)))</f>
        <v>104535886.20090294</v>
      </c>
      <c r="EN142" s="113">
        <f ca="1">IF(EN$6=$C14,$D142,IF(SUM(EO14:$GS14)=0,0,MAX(EM142-EN78-EN110,0)))</f>
        <v>104535886.20090294</v>
      </c>
      <c r="EO142" s="113">
        <f ca="1">IF(EO$6=$C14,$D142,IF(SUM(EP14:$GS14)=0,0,MAX(EN142-EO78-EO110,0)))</f>
        <v>104535886.20090294</v>
      </c>
      <c r="EP142" s="113">
        <f ca="1">IF(EP$6=$C14,$D142,IF(SUM(EQ14:$GS14)=0,0,MAX(EO142-EP78-EP110,0)))</f>
        <v>104535886.20090294</v>
      </c>
      <c r="EQ142" s="113">
        <f ca="1">IF(EQ$6=$C14,$D142,IF(SUM(ER14:$GS14)=0,0,MAX(EP142-EQ78-EQ110,0)))</f>
        <v>104535886.20090294</v>
      </c>
      <c r="ER142" s="113">
        <f ca="1">IF(ER$6=$C14,$D142,IF(SUM(ES14:$GS14)=0,0,MAX(EQ142-ER78-ER110,0)))</f>
        <v>104535886.20090294</v>
      </c>
      <c r="ES142" s="113">
        <f ca="1">IF(ES$6=$C14,$D142,IF(SUM(ET14:$GS14)=0,0,MAX(ER142-ES78-ES110,0)))</f>
        <v>104535886.20090294</v>
      </c>
      <c r="ET142" s="113">
        <f ca="1">IF(ET$6=$C14,$D142,IF(SUM(EU14:$GS14)=0,0,MAX(ES142-ET78-ET110,0)))</f>
        <v>104535886.20090294</v>
      </c>
      <c r="EU142" s="113">
        <f ca="1">IF(EU$6=$C14,$D142,IF(SUM(EV14:$GS14)=0,0,MAX(ET142-EU78-EU110,0)))</f>
        <v>99551030.397907019</v>
      </c>
      <c r="EV142" s="113">
        <f ca="1">IF(EV$6=$C14,$D142,IF(SUM(EW14:$GS14)=0,0,MAX(EU142-EV78-EV110,0)))</f>
        <v>99551030.397907019</v>
      </c>
      <c r="EW142" s="113">
        <f ca="1">IF(EW$6=$C14,$D142,IF(SUM(EX14:$GS14)=0,0,MAX(EV142-EW78-EW110,0)))</f>
        <v>99551030.397907019</v>
      </c>
      <c r="EX142" s="113">
        <f ca="1">IF(EX$6=$C14,$D142,IF(SUM(EY14:$GS14)=0,0,MAX(EW142-EX78-EX110,0)))</f>
        <v>99551030.397907019</v>
      </c>
      <c r="EY142" s="113">
        <f ca="1">IF(EY$6=$C14,$D142,IF(SUM(EZ14:$GS14)=0,0,MAX(EX142-EY78-EY110,0)))</f>
        <v>99551030.397907019</v>
      </c>
      <c r="EZ142" s="113">
        <f ca="1">IF(EZ$6=$C14,$D142,IF(SUM(FA14:$GS14)=0,0,MAX(EY142-EZ78-EZ110,0)))</f>
        <v>99551030.397907019</v>
      </c>
      <c r="FA142" s="113">
        <f ca="1">IF(FA$6=$C14,$D142,IF(SUM(FB14:$GS14)=0,0,MAX(EZ142-FA78-FA110,0)))</f>
        <v>99551030.397907019</v>
      </c>
      <c r="FB142" s="113">
        <f ca="1">IF(FB$6=$C14,$D142,IF(SUM(FC14:$GS14)=0,0,MAX(FA142-FB78-FB110,0)))</f>
        <v>99551030.397907019</v>
      </c>
      <c r="FC142" s="113">
        <f ca="1">IF(FC$6=$C14,$D142,IF(SUM(FD14:$GS14)=0,0,MAX(FB142-FC78-FC110,0)))</f>
        <v>95836938.751089334</v>
      </c>
      <c r="FD142" s="113">
        <f ca="1">IF(FD$6=$C14,$D142,IF(SUM(FE14:$GS14)=0,0,MAX(FC142-FD78-FD110,0)))</f>
        <v>95836938.751089334</v>
      </c>
      <c r="FE142" s="113">
        <f ca="1">IF(FE$6=$C14,$D142,IF(SUM(FF14:$GS14)=0,0,MAX(FD142-FE78-FE110,0)))</f>
        <v>95226938.751089305</v>
      </c>
      <c r="FF142" s="113">
        <f ca="1">IF(FF$6=$C14,$D142,IF(SUM(FG14:$GS14)=0,0,MAX(FE142-FF78-FF110,0)))</f>
        <v>95226938.751089305</v>
      </c>
      <c r="FG142" s="113">
        <f ca="1">IF(FG$6=$C14,$D142,IF(SUM(FH14:$GS14)=0,0,MAX(FF142-FG78-FG110,0)))</f>
        <v>94323312.836992532</v>
      </c>
      <c r="FH142" s="113">
        <f ca="1">IF(FH$6=$C14,$D142,IF(SUM(FI14:$GS14)=0,0,MAX(FG142-FH78-FH110,0)))</f>
        <v>93095852.53148523</v>
      </c>
      <c r="FI142" s="113">
        <f ca="1">IF(FI$6=$C14,$D142,IF(SUM(FJ14:$GS14)=0,0,MAX(FH142-FI78-FI110,0)))</f>
        <v>93095852.53148523</v>
      </c>
      <c r="FJ142" s="113">
        <f ca="1">IF(FJ$6=$C14,$D142,IF(SUM(FK14:$GS14)=0,0,MAX(FI142-FJ78-FJ110,0)))</f>
        <v>93095852.53148523</v>
      </c>
      <c r="FK142" s="113">
        <f ca="1">IF(FK$6=$C14,$D142,IF(SUM(FL14:$GS14)=0,0,MAX(FJ142-FK78-FK110,0)))</f>
        <v>93095852.53148523</v>
      </c>
      <c r="FL142" s="113">
        <f ca="1">IF(FL$6=$C14,$D142,IF(SUM(FM14:$GS14)=0,0,MAX(FK142-FL78-FL110,0)))</f>
        <v>93095852.53148523</v>
      </c>
      <c r="FM142" s="113">
        <f ca="1">IF(FM$6=$C14,$D142,IF(SUM(FN14:$GS14)=0,0,MAX(FL142-FM78-FM110,0)))</f>
        <v>93095852.53148523</v>
      </c>
      <c r="FN142" s="113">
        <f ca="1">IF(FN$6=$C14,$D142,IF(SUM(FO14:$GS14)=0,0,MAX(FM142-FN78-FN110,0)))</f>
        <v>93095852.53148523</v>
      </c>
      <c r="FO142" s="113">
        <f ca="1">IF(FO$6=$C14,$D142,IF(SUM(FP14:$GS14)=0,0,MAX(FN142-FO78-FO110,0)))</f>
        <v>93095852.53148523</v>
      </c>
      <c r="FP142" s="113">
        <f ca="1">IF(FP$6=$C14,$D142,IF(SUM(FQ14:$GS14)=0,0,MAX(FO142-FP78-FP110,0)))</f>
        <v>93095852.53148523</v>
      </c>
      <c r="FQ142" s="113">
        <f ca="1">IF(FQ$6=$C14,$D142,IF(SUM(FR14:$GS14)=0,0,MAX(FP142-FQ78-FQ110,0)))</f>
        <v>93095852.53148523</v>
      </c>
      <c r="FR142" s="113">
        <f ca="1">IF(FR$6=$C14,$D142,IF(SUM(FS14:$GS14)=0,0,MAX(FQ142-FR78-FR110,0)))</f>
        <v>93095852.53148523</v>
      </c>
      <c r="FS142" s="113">
        <f ca="1">IF(FS$6=$C14,$D142,IF(SUM(FT14:$GS14)=0,0,MAX(FR142-FS78-FS110,0)))</f>
        <v>0</v>
      </c>
      <c r="FT142" s="113">
        <f ca="1">IF(FT$6=$C14,$D142,IF(SUM(FU14:$GS14)=0,0,MAX(FS142-FT78-FT110,0)))</f>
        <v>0</v>
      </c>
      <c r="FU142" s="113">
        <f ca="1">IF(FU$6=$C14,$D142,IF(SUM(FV14:$GS14)=0,0,MAX(FT142-FU78-FU110,0)))</f>
        <v>0</v>
      </c>
      <c r="FV142" s="113">
        <f ca="1">IF(FV$6=$C14,$D142,IF(SUM(FW14:$GS14)=0,0,MAX(FU142-FV78-FV110,0)))</f>
        <v>0</v>
      </c>
      <c r="FW142" s="113">
        <f ca="1">IF(FW$6=$C14,$D142,IF(SUM(FX14:$GS14)=0,0,MAX(FV142-FW78-FW110,0)))</f>
        <v>0</v>
      </c>
      <c r="FX142" s="113">
        <f ca="1">IF(FX$6=$C14,$D142,IF(SUM(FY14:$GS14)=0,0,MAX(FW142-FX78-FX110,0)))</f>
        <v>0</v>
      </c>
      <c r="FY142" s="113">
        <f ca="1">IF(FY$6=$C14,$D142,IF(SUM(FZ14:$GS14)=0,0,MAX(FX142-FY78-FY110,0)))</f>
        <v>0</v>
      </c>
      <c r="FZ142" s="113">
        <f ca="1">IF(FZ$6=$C14,$D142,IF(SUM(GA14:$GS14)=0,0,MAX(FY142-FZ78-FZ110,0)))</f>
        <v>0</v>
      </c>
      <c r="GA142" s="113">
        <f ca="1">IF(GA$6=$C14,$D142,IF(SUM(GB14:$GS14)=0,0,MAX(FZ142-GA78-GA110,0)))</f>
        <v>0</v>
      </c>
      <c r="GB142" s="113">
        <f ca="1">IF(GB$6=$C14,$D142,IF(SUM(GC14:$GS14)=0,0,MAX(GA142-GB78-GB110,0)))</f>
        <v>0</v>
      </c>
      <c r="GC142" s="113">
        <f ca="1">IF(GC$6=$C14,$D142,IF(SUM(GD14:$GS14)=0,0,MAX(GB142-GC78-GC110,0)))</f>
        <v>0</v>
      </c>
      <c r="GD142" s="113">
        <f ca="1">IF(GD$6=$C14,$D142,IF(SUM(GE14:$GS14)=0,0,MAX(GC142-GD78-GD110,0)))</f>
        <v>0</v>
      </c>
      <c r="GE142" s="113">
        <f ca="1">IF(GE$6=$C14,$D142,IF(SUM(GF14:$GS14)=0,0,MAX(GD142-GE78-GE110,0)))</f>
        <v>0</v>
      </c>
      <c r="GF142" s="113">
        <f ca="1">IF(GF$6=$C14,$D142,IF(SUM(GG14:$GS14)=0,0,MAX(GE142-GF78-GF110,0)))</f>
        <v>0</v>
      </c>
      <c r="GG142" s="113">
        <f ca="1">IF(GG$6=$C14,$D142,IF(SUM(GH14:$GS14)=0,0,MAX(GF142-GG78-GG110,0)))</f>
        <v>0</v>
      </c>
      <c r="GH142" s="113">
        <f ca="1">IF(GH$6=$C14,$D142,IF(SUM(GI14:$GS14)=0,0,MAX(GG142-GH78-GH110,0)))</f>
        <v>0</v>
      </c>
      <c r="GI142" s="113">
        <f ca="1">IF(GI$6=$C14,$D142,IF(SUM(GJ14:$GS14)=0,0,MAX(GH142-GI78-GI110,0)))</f>
        <v>0</v>
      </c>
      <c r="GJ142" s="113">
        <f ca="1">IF(GJ$6=$C14,$D142,IF(SUM(GK14:$GS14)=0,0,MAX(GI142-GJ78-GJ110,0)))</f>
        <v>0</v>
      </c>
      <c r="GK142" s="113">
        <f ca="1">IF(GK$6=$C14,$D142,IF(SUM(GL14:$GS14)=0,0,MAX(GJ142-GK78-GK110,0)))</f>
        <v>0</v>
      </c>
      <c r="GL142" s="113">
        <f ca="1">IF(GL$6=$C14,$D142,IF(SUM(GM14:$GS14)=0,0,MAX(GK142-GL78-GL110,0)))</f>
        <v>0</v>
      </c>
      <c r="GM142" s="113">
        <f ca="1">IF(GM$6=$C14,$D142,IF(SUM(GN14:$GS14)=0,0,MAX(GL142-GM78-GM110,0)))</f>
        <v>0</v>
      </c>
      <c r="GN142" s="113">
        <f ca="1">IF(GN$6=$C14,$D142,IF(SUM(GO14:$GS14)=0,0,MAX(GM142-GN78-GN110,0)))</f>
        <v>0</v>
      </c>
      <c r="GO142" s="113">
        <f ca="1">IF(GO$6=$C14,$D142,IF(SUM(GP14:$GS14)=0,0,MAX(GN142-GO78-GO110,0)))</f>
        <v>0</v>
      </c>
      <c r="GP142" s="113">
        <f ca="1">IF(GP$6=$C14,$D142,IF(SUM(GQ14:$GS14)=0,0,MAX(GO142-GP78-GP110,0)))</f>
        <v>0</v>
      </c>
      <c r="GQ142" s="113">
        <f ca="1">IF(GQ$6=$C14,$D142,IF(SUM(GR14:$GS14)=0,0,MAX(GP142-GQ78-GQ110,0)))</f>
        <v>0</v>
      </c>
      <c r="GR142" s="113">
        <f ca="1">IF(GR$6=$C14,$D142,IF(SUM(GS14:$GS14)=0,0,MAX(GQ142-GR78-GR110,0)))</f>
        <v>0</v>
      </c>
      <c r="GS142" s="113">
        <f ca="1">IF(GS$6=$C14,$D142,IF(SUM($GS14:GT14)=0,0,MAX(GR142-GS78-GS110,0)))</f>
        <v>0</v>
      </c>
      <c r="GU142" s="85"/>
      <c r="GV142" s="85"/>
      <c r="GW142" s="85"/>
      <c r="GX142" s="85"/>
      <c r="GY142" s="85"/>
      <c r="GZ142" s="85"/>
      <c r="HA142" s="85"/>
      <c r="HB142" s="85"/>
      <c r="HC142" s="85"/>
      <c r="HD142" s="85"/>
      <c r="HE142" s="85"/>
      <c r="HF142" s="85"/>
      <c r="HG142" s="85"/>
      <c r="HH142" s="85"/>
      <c r="HI142" s="85"/>
      <c r="HJ142" s="85"/>
      <c r="HK142" s="85"/>
    </row>
    <row r="143" spans="1:219" hidden="1" outlineLevel="1" x14ac:dyDescent="0.75">
      <c r="A143" s="112"/>
      <c r="B143" s="112" t="str">
        <f t="shared" si="225"/>
        <v>UBSCM 2018-C8</v>
      </c>
      <c r="C143" s="104"/>
      <c r="D143" s="111">
        <f t="shared" ca="1" si="226"/>
        <v>107046891</v>
      </c>
      <c r="E143" s="88"/>
      <c r="F143" s="85"/>
      <c r="G143" s="85"/>
      <c r="H143" s="86"/>
      <c r="I143" s="95"/>
      <c r="K143" s="113">
        <f ca="1">IF(K$6=$C15,$D143,IF(SUM(L15:$GS15)=0,0,MAX(J143-K79-K111,0)))</f>
        <v>0</v>
      </c>
      <c r="L143" s="113">
        <f ca="1">IF(L$6=$C15,$D143,IF(SUM(M15:$GS15)=0,0,MAX(K143-L79-L111,0)))</f>
        <v>0</v>
      </c>
      <c r="M143" s="113">
        <f ca="1">IF(M$6=$C15,$D143,IF(SUM(N15:$GS15)=0,0,MAX(L143-M79-M111,0)))</f>
        <v>0</v>
      </c>
      <c r="N143" s="113">
        <f ca="1">IF(N$6=$C15,$D143,IF(SUM(O15:$GS15)=0,0,MAX(M143-N79-N111,0)))</f>
        <v>0</v>
      </c>
      <c r="O143" s="113">
        <f ca="1">IF(O$6=$C15,$D143,IF(SUM(P15:$GS15)=0,0,MAX(N143-O79-O111,0)))</f>
        <v>0</v>
      </c>
      <c r="P143" s="113">
        <f ca="1">IF(P$6=$C15,$D143,IF(SUM(Q15:$GS15)=0,0,MAX(O143-P79-P111,0)))</f>
        <v>0</v>
      </c>
      <c r="Q143" s="113">
        <f ca="1">IF(Q$6=$C15,$D143,IF(SUM(R15:$GS15)=0,0,MAX(P143-Q79-Q111,0)))</f>
        <v>0</v>
      </c>
      <c r="R143" s="113">
        <f ca="1">IF(R$6=$C15,$D143,IF(SUM(S15:$GS15)=0,0,MAX(Q143-R79-R111,0)))</f>
        <v>0</v>
      </c>
      <c r="S143" s="113">
        <f ca="1">IF(S$6=$C15,$D143,IF(SUM(T15:$GS15)=0,0,MAX(R143-S79-S111,0)))</f>
        <v>0</v>
      </c>
      <c r="T143" s="113">
        <f ca="1">IF(T$6=$C15,$D143,IF(SUM(U15:$GS15)=0,0,MAX(S143-T79-T111,0)))</f>
        <v>0</v>
      </c>
      <c r="U143" s="113">
        <f ca="1">IF(U$6=$C15,$D143,IF(SUM(V15:$GS15)=0,0,MAX(T143-U79-U111,0)))</f>
        <v>0</v>
      </c>
      <c r="V143" s="113">
        <f ca="1">IF(V$6=$C15,$D143,IF(SUM(W15:$GS15)=0,0,MAX(U143-V79-V111,0)))</f>
        <v>0</v>
      </c>
      <c r="W143" s="113">
        <f ca="1">IF(W$6=$C15,$D143,IF(SUM(X15:$GS15)=0,0,MAX(V143-W79-W111,0)))</f>
        <v>107046891</v>
      </c>
      <c r="X143" s="113">
        <f ca="1">IF(X$6=$C15,$D143,IF(SUM(Y15:$GS15)=0,0,MAX(W143-X79-X111,0)))</f>
        <v>107046891</v>
      </c>
      <c r="Y143" s="113">
        <f ca="1">IF(Y$6=$C15,$D143,IF(SUM(Z15:$GS15)=0,0,MAX(X143-Y79-Y111,0)))</f>
        <v>107046891</v>
      </c>
      <c r="Z143" s="113">
        <f ca="1">IF(Z$6=$C15,$D143,IF(SUM(AA15:$GS15)=0,0,MAX(Y143-Z79-Z111,0)))</f>
        <v>107046891</v>
      </c>
      <c r="AA143" s="113">
        <f ca="1">IF(AA$6=$C15,$D143,IF(SUM(AB15:$GS15)=0,0,MAX(Z143-AA79-AA111,0)))</f>
        <v>107046891</v>
      </c>
      <c r="AB143" s="113">
        <f ca="1">IF(AB$6=$C15,$D143,IF(SUM(AC15:$GS15)=0,0,MAX(AA143-AB79-AB111,0)))</f>
        <v>107046891</v>
      </c>
      <c r="AC143" s="113">
        <f ca="1">IF(AC$6=$C15,$D143,IF(SUM(AD15:$GS15)=0,0,MAX(AB143-AC79-AC111,0)))</f>
        <v>107046891</v>
      </c>
      <c r="AD143" s="113">
        <f ca="1">IF(AD$6=$C15,$D143,IF(SUM(AE15:$GS15)=0,0,MAX(AC143-AD79-AD111,0)))</f>
        <v>107046891</v>
      </c>
      <c r="AE143" s="113">
        <f ca="1">IF(AE$6=$C15,$D143,IF(SUM(AF15:$GS15)=0,0,MAX(AD143-AE79-AE111,0)))</f>
        <v>107046891</v>
      </c>
      <c r="AF143" s="113">
        <f ca="1">IF(AF$6=$C15,$D143,IF(SUM(AG15:$GS15)=0,0,MAX(AE143-AF79-AF111,0)))</f>
        <v>107046891</v>
      </c>
      <c r="AG143" s="113">
        <f ca="1">IF(AG$6=$C15,$D143,IF(SUM(AH15:$GS15)=0,0,MAX(AF143-AG79-AG111,0)))</f>
        <v>107046891</v>
      </c>
      <c r="AH143" s="113">
        <f ca="1">IF(AH$6=$C15,$D143,IF(SUM(AI15:$GS15)=0,0,MAX(AG143-AH79-AH111,0)))</f>
        <v>107046891</v>
      </c>
      <c r="AI143" s="113">
        <f ca="1">IF(AI$6=$C15,$D143,IF(SUM(AJ15:$GS15)=0,0,MAX(AH143-AI79-AI111,0)))</f>
        <v>107046891</v>
      </c>
      <c r="AJ143" s="113">
        <f ca="1">IF(AJ$6=$C15,$D143,IF(SUM(AK15:$GS15)=0,0,MAX(AI143-AJ79-AJ111,0)))</f>
        <v>107046891</v>
      </c>
      <c r="AK143" s="113">
        <f ca="1">IF(AK$6=$C15,$D143,IF(SUM(AL15:$GS15)=0,0,MAX(AJ143-AK79-AK111,0)))</f>
        <v>107046891</v>
      </c>
      <c r="AL143" s="113">
        <f ca="1">IF(AL$6=$C15,$D143,IF(SUM(AM15:$GS15)=0,0,MAX(AK143-AL79-AL111,0)))</f>
        <v>107046891</v>
      </c>
      <c r="AM143" s="113">
        <f ca="1">IF(AM$6=$C15,$D143,IF(SUM(AN15:$GS15)=0,0,MAX(AL143-AM79-AM111,0)))</f>
        <v>107046891</v>
      </c>
      <c r="AN143" s="113">
        <f ca="1">IF(AN$6=$C15,$D143,IF(SUM(AO15:$GS15)=0,0,MAX(AM143-AN79-AN111,0)))</f>
        <v>107046891</v>
      </c>
      <c r="AO143" s="113">
        <f ca="1">IF(AO$6=$C15,$D143,IF(SUM(AP15:$GS15)=0,0,MAX(AN143-AO79-AO111,0)))</f>
        <v>107046891</v>
      </c>
      <c r="AP143" s="113">
        <f ca="1">IF(AP$6=$C15,$D143,IF(SUM(AQ15:$GS15)=0,0,MAX(AO143-AP79-AP111,0)))</f>
        <v>107046891</v>
      </c>
      <c r="AQ143" s="113">
        <f ca="1">IF(AQ$6=$C15,$D143,IF(SUM(AR15:$GS15)=0,0,MAX(AP143-AQ79-AQ111,0)))</f>
        <v>107046891</v>
      </c>
      <c r="AR143" s="113">
        <f ca="1">IF(AR$6=$C15,$D143,IF(SUM(AS15:$GS15)=0,0,MAX(AQ143-AR79-AR111,0)))</f>
        <v>107046891</v>
      </c>
      <c r="AS143" s="113">
        <f ca="1">IF(AS$6=$C15,$D143,IF(SUM(AT15:$GS15)=0,0,MAX(AR143-AS79-AS111,0)))</f>
        <v>107046891</v>
      </c>
      <c r="AT143" s="113">
        <f ca="1">IF(AT$6=$C15,$D143,IF(SUM(AU15:$GS15)=0,0,MAX(AS143-AT79-AT111,0)))</f>
        <v>107046891</v>
      </c>
      <c r="AU143" s="113">
        <f ca="1">IF(AU$6=$C15,$D143,IF(SUM(AV15:$GS15)=0,0,MAX(AT143-AU79-AU111,0)))</f>
        <v>107046891</v>
      </c>
      <c r="AV143" s="113">
        <f ca="1">IF(AV$6=$C15,$D143,IF(SUM(AW15:$GS15)=0,0,MAX(AU143-AV79-AV111,0)))</f>
        <v>107046891</v>
      </c>
      <c r="AW143" s="113">
        <f ca="1">IF(AW$6=$C15,$D143,IF(SUM(AX15:$GS15)=0,0,MAX(AV143-AW79-AW111,0)))</f>
        <v>107046891</v>
      </c>
      <c r="AX143" s="113">
        <f ca="1">IF(AX$6=$C15,$D143,IF(SUM(AY15:$GS15)=0,0,MAX(AW143-AX79-AX111,0)))</f>
        <v>107046891</v>
      </c>
      <c r="AY143" s="113">
        <f ca="1">IF(AY$6=$C15,$D143,IF(SUM(AZ15:$GS15)=0,0,MAX(AX143-AY79-AY111,0)))</f>
        <v>107046891</v>
      </c>
      <c r="AZ143" s="113">
        <f ca="1">IF(AZ$6=$C15,$D143,IF(SUM(BA15:$GS15)=0,0,MAX(AY143-AZ79-AZ111,0)))</f>
        <v>107046891</v>
      </c>
      <c r="BA143" s="113">
        <f ca="1">IF(BA$6=$C15,$D143,IF(SUM(BB15:$GS15)=0,0,MAX(AZ143-BA79-BA111,0)))</f>
        <v>107046891</v>
      </c>
      <c r="BB143" s="113">
        <f ca="1">IF(BB$6=$C15,$D143,IF(SUM(BC15:$GS15)=0,0,MAX(BA143-BB79-BB111,0)))</f>
        <v>107046891</v>
      </c>
      <c r="BC143" s="113">
        <f ca="1">IF(BC$6=$C15,$D143,IF(SUM(BD15:$GS15)=0,0,MAX(BB143-BC79-BC111,0)))</f>
        <v>107046891</v>
      </c>
      <c r="BD143" s="113">
        <f ca="1">IF(BD$6=$C15,$D143,IF(SUM(BE15:$GS15)=0,0,MAX(BC143-BD79-BD111,0)))</f>
        <v>107046891</v>
      </c>
      <c r="BE143" s="113">
        <f ca="1">IF(BE$6=$C15,$D143,IF(SUM(BF15:$GS15)=0,0,MAX(BD143-BE79-BE111,0)))</f>
        <v>107046891</v>
      </c>
      <c r="BF143" s="113">
        <f ca="1">IF(BF$6=$C15,$D143,IF(SUM(BG15:$GS15)=0,0,MAX(BE143-BF79-BF111,0)))</f>
        <v>107046891</v>
      </c>
      <c r="BG143" s="113">
        <f ca="1">IF(BG$6=$C15,$D143,IF(SUM(BH15:$GS15)=0,0,MAX(BF143-BG79-BG111,0)))</f>
        <v>107046891</v>
      </c>
      <c r="BH143" s="113">
        <f ca="1">IF(BH$6=$C15,$D143,IF(SUM(BI15:$GS15)=0,0,MAX(BG143-BH79-BH111,0)))</f>
        <v>107046891</v>
      </c>
      <c r="BI143" s="113">
        <f ca="1">IF(BI$6=$C15,$D143,IF(SUM(BJ15:$GS15)=0,0,MAX(BH143-BI79-BI111,0)))</f>
        <v>107046891</v>
      </c>
      <c r="BJ143" s="113">
        <f ca="1">IF(BJ$6=$C15,$D143,IF(SUM(BK15:$GS15)=0,0,MAX(BI143-BJ79-BJ111,0)))</f>
        <v>107046891</v>
      </c>
      <c r="BK143" s="113">
        <f ca="1">IF(BK$6=$C15,$D143,IF(SUM(BL15:$GS15)=0,0,MAX(BJ143-BK79-BK111,0)))</f>
        <v>107046891</v>
      </c>
      <c r="BL143" s="113">
        <f ca="1">IF(BL$6=$C15,$D143,IF(SUM(BM15:$GS15)=0,0,MAX(BK143-BL79-BL111,0)))</f>
        <v>107046891</v>
      </c>
      <c r="BM143" s="113">
        <f ca="1">IF(BM$6=$C15,$D143,IF(SUM(BN15:$GS15)=0,0,MAX(BL143-BM79-BM111,0)))</f>
        <v>107046891</v>
      </c>
      <c r="BN143" s="113">
        <f ca="1">IF(BN$6=$C15,$D143,IF(SUM(BO15:$GS15)=0,0,MAX(BM143-BN79-BN111,0)))</f>
        <v>107046891</v>
      </c>
      <c r="BO143" s="113">
        <f ca="1">IF(BO$6=$C15,$D143,IF(SUM(BP15:$GS15)=0,0,MAX(BN143-BO79-BO111,0)))</f>
        <v>107046891</v>
      </c>
      <c r="BP143" s="113">
        <f ca="1">IF(BP$6=$C15,$D143,IF(SUM(BQ15:$GS15)=0,0,MAX(BO143-BP79-BP111,0)))</f>
        <v>107046891</v>
      </c>
      <c r="BQ143" s="113">
        <f ca="1">IF(BQ$6=$C15,$D143,IF(SUM(BR15:$GS15)=0,0,MAX(BP143-BQ79-BQ111,0)))</f>
        <v>107046891</v>
      </c>
      <c r="BR143" s="113">
        <f ca="1">IF(BR$6=$C15,$D143,IF(SUM(BS15:$GS15)=0,0,MAX(BQ143-BR79-BR111,0)))</f>
        <v>106278920.69</v>
      </c>
      <c r="BS143" s="113">
        <f ca="1">IF(BS$6=$C15,$D143,IF(SUM(BT15:$GS15)=0,0,MAX(BR143-BS79-BS111,0)))</f>
        <v>106278920.69</v>
      </c>
      <c r="BT143" s="113">
        <f ca="1">IF(BT$6=$C15,$D143,IF(SUM(BU15:$GS15)=0,0,MAX(BS143-BT79-BT111,0)))</f>
        <v>106278920.69</v>
      </c>
      <c r="BU143" s="113">
        <f ca="1">IF(BU$6=$C15,$D143,IF(SUM(BV15:$GS15)=0,0,MAX(BT143-BU79-BU111,0)))</f>
        <v>106278920.69</v>
      </c>
      <c r="BV143" s="113">
        <f ca="1">IF(BV$6=$C15,$D143,IF(SUM(BW15:$GS15)=0,0,MAX(BU143-BV79-BV111,0)))</f>
        <v>106276700.94</v>
      </c>
      <c r="BW143" s="113">
        <f ca="1">IF(BW$6=$C15,$D143,IF(SUM(BX15:$GS15)=0,0,MAX(BV143-BW79-BW111,0)))</f>
        <v>106276700.94</v>
      </c>
      <c r="BX143" s="113">
        <f ca="1">IF(BX$6=$C15,$D143,IF(SUM(BY15:$GS15)=0,0,MAX(BW143-BX79-BX111,0)))</f>
        <v>106276700.94</v>
      </c>
      <c r="BY143" s="113">
        <f ca="1">IF(BY$6=$C15,$D143,IF(SUM(BZ15:$GS15)=0,0,MAX(BX143-BY79-BY111,0)))</f>
        <v>106276700.94</v>
      </c>
      <c r="BZ143" s="113">
        <f ca="1">IF(BZ$6=$C15,$D143,IF(SUM(CA15:$GS15)=0,0,MAX(BY143-BZ79-BZ111,0)))</f>
        <v>106276700.94</v>
      </c>
      <c r="CA143" s="113">
        <f ca="1">IF(CA$6=$C15,$D143,IF(SUM(CB15:$GS15)=0,0,MAX(BZ143-CA79-CA111,0)))</f>
        <v>106276700.94</v>
      </c>
      <c r="CB143" s="113">
        <f ca="1">IF(CB$6=$C15,$D143,IF(SUM(CC15:$GS15)=0,0,MAX(CA143-CB79-CB111,0)))</f>
        <v>106276700.94</v>
      </c>
      <c r="CC143" s="113">
        <f ca="1">IF(CC$6=$C15,$D143,IF(SUM(CD15:$GS15)=0,0,MAX(CB143-CC79-CC111,0)))</f>
        <v>106276700.94</v>
      </c>
      <c r="CD143" s="113">
        <f ca="1">IF(CD$6=$C15,$D143,IF(SUM(CE15:$GS15)=0,0,MAX(CC143-CD79-CD111,0)))</f>
        <v>106276700.94</v>
      </c>
      <c r="CE143" s="113">
        <f ca="1">IF(CE$6=$C15,$D143,IF(SUM(CF15:$GS15)=0,0,MAX(CD143-CE79-CE111,0)))</f>
        <v>106276700.94</v>
      </c>
      <c r="CF143" s="113">
        <f ca="1">IF(CF$6=$C15,$D143,IF(SUM(CG15:$GS15)=0,0,MAX(CE143-CF79-CF111,0)))</f>
        <v>106276700.94</v>
      </c>
      <c r="CG143" s="113">
        <f ca="1">IF(CG$6=$C15,$D143,IF(SUM(CH15:$GS15)=0,0,MAX(CF143-CG79-CG111,0)))</f>
        <v>106276700.94</v>
      </c>
      <c r="CH143" s="113">
        <f ca="1">IF(CH$6=$C15,$D143,IF(SUM(CI15:$GS15)=0,0,MAX(CG143-CH79-CH111,0)))</f>
        <v>106276700.94</v>
      </c>
      <c r="CI143" s="113">
        <f ca="1">IF(CI$6=$C15,$D143,IF(SUM(CJ15:$GS15)=0,0,MAX(CH143-CI79-CI111,0)))</f>
        <v>106285132.73</v>
      </c>
      <c r="CJ143" s="113">
        <f ca="1">IF(CJ$6=$C15,$D143,IF(SUM(CK15:$GS15)=0,0,MAX(CI143-CJ79-CJ111,0)))</f>
        <v>106285048.41000001</v>
      </c>
      <c r="CK143" s="113">
        <f ca="1">IF(CK$6=$C15,$D143,IF(SUM(CL15:$GS15)=0,0,MAX(CJ143-CK79-CK111,0)))</f>
        <v>106285048.41000001</v>
      </c>
      <c r="CL143" s="113">
        <f ca="1">IF(CL$6=$C15,$D143,IF(SUM(CM15:$GS15)=0,0,MAX(CK143-CL79-CL111,0)))</f>
        <v>106285048.41000001</v>
      </c>
      <c r="CM143" s="113">
        <f ca="1">IF(CM$6=$C15,$D143,IF(SUM(CN15:$GS15)=0,0,MAX(CL143-CM79-CM111,0)))</f>
        <v>106285048.41000001</v>
      </c>
      <c r="CN143" s="113">
        <f ca="1">IF(CN$6=$C15,$D143,IF(SUM(CO15:$GS15)=0,0,MAX(CM143-CN79-CN111,0)))</f>
        <v>106285048.41000001</v>
      </c>
      <c r="CO143" s="113">
        <f ca="1">IF(CO$6=$C15,$D143,IF(SUM(CP15:$GS15)=0,0,MAX(CN143-CO79-CO111,0)))</f>
        <v>106285048.41000001</v>
      </c>
      <c r="CP143" s="113">
        <f ca="1">IF(CP$6=$C15,$D143,IF(SUM(CQ15:$GS15)=0,0,MAX(CO143-CP79-CP111,0)))</f>
        <v>106285048.41000001</v>
      </c>
      <c r="CQ143" s="113">
        <f ca="1">IF(CQ$6=$C15,$D143,IF(SUM(CR15:$GS15)=0,0,MAX(CP143-CQ79-CQ111,0)))</f>
        <v>106285048.41000001</v>
      </c>
      <c r="CR143" s="113">
        <f ca="1">IF(CR$6=$C15,$D143,IF(SUM(CS15:$GS15)=0,0,MAX(CQ143-CR79-CR111,0)))</f>
        <v>106285048.41000001</v>
      </c>
      <c r="CS143" s="113">
        <f ca="1">IF(CS$6=$C15,$D143,IF(SUM(CT15:$GS15)=0,0,MAX(CR143-CS79-CS111,0)))</f>
        <v>106285048.41000001</v>
      </c>
      <c r="CT143" s="113">
        <f ca="1">IF(CT$6=$C15,$D143,IF(SUM(CU15:$GS15)=0,0,MAX(CS143-CT79-CT111,0)))</f>
        <v>106285048.41000001</v>
      </c>
      <c r="CU143" s="113">
        <f ca="1">IF(CU$6=$C15,$D143,IF(SUM(CV15:$GS15)=0,0,MAX(CT143-CU79-CU111,0)))</f>
        <v>106285048.41000001</v>
      </c>
      <c r="CV143" s="113">
        <f ca="1">IF(CV$6=$C15,$D143,IF(SUM(CW15:$GS15)=0,0,MAX(CU143-CV79-CV111,0)))</f>
        <v>106285048.41000001</v>
      </c>
      <c r="CW143" s="113">
        <f ca="1">IF(CW$6=$C15,$D143,IF(SUM(CX15:$GS15)=0,0,MAX(CV143-CW79-CW111,0)))</f>
        <v>106285048.41000001</v>
      </c>
      <c r="CX143" s="113">
        <f ca="1">IF(CX$6=$C15,$D143,IF(SUM(CY15:$GS15)=0,0,MAX(CW143-CX79-CX111,0)))</f>
        <v>106285048.41000001</v>
      </c>
      <c r="CY143" s="113">
        <f ca="1">IF(CY$6=$C15,$D143,IF(SUM(CZ15:$GS15)=0,0,MAX(CX143-CY79-CY111,0)))</f>
        <v>106285048.41000001</v>
      </c>
      <c r="CZ143" s="113">
        <f ca="1">IF(CZ$6=$C15,$D143,IF(SUM(DA15:$GS15)=0,0,MAX(CY143-CZ79-CZ111,0)))</f>
        <v>106285048.41000001</v>
      </c>
      <c r="DA143" s="113">
        <f ca="1">IF(DA$6=$C15,$D143,IF(SUM(DB15:$GS15)=0,0,MAX(CZ143-DA79-DA111,0)))</f>
        <v>106285048.41000001</v>
      </c>
      <c r="DB143" s="113">
        <f ca="1">IF(DB$6=$C15,$D143,IF(SUM(DC15:$GS15)=0,0,MAX(DA143-DB79-DB111,0)))</f>
        <v>106285048.41000001</v>
      </c>
      <c r="DC143" s="113">
        <f ca="1">IF(DC$6=$C15,$D143,IF(SUM(DD15:$GS15)=0,0,MAX(DB143-DC79-DC111,0)))</f>
        <v>106285048.41000001</v>
      </c>
      <c r="DD143" s="113">
        <f ca="1">IF(DD$6=$C15,$D143,IF(SUM(DE15:$GS15)=0,0,MAX(DC143-DD79-DD111,0)))</f>
        <v>106285048.41000001</v>
      </c>
      <c r="DE143" s="113">
        <f ca="1">IF(DE$6=$C15,$D143,IF(SUM(DF15:$GS15)=0,0,MAX(DD143-DE79-DE111,0)))</f>
        <v>106285048.41000001</v>
      </c>
      <c r="DF143" s="113">
        <f ca="1">IF(DF$6=$C15,$D143,IF(SUM(DG15:$GS15)=0,0,MAX(DE143-DF79-DF111,0)))</f>
        <v>106285048.41000001</v>
      </c>
      <c r="DG143" s="113">
        <f ca="1">IF(DG$6=$C15,$D143,IF(SUM(DH15:$GS15)=0,0,MAX(DF143-DG79-DG111,0)))</f>
        <v>106285048.41000001</v>
      </c>
      <c r="DH143" s="113">
        <f ca="1">IF(DH$6=$C15,$D143,IF(SUM(DI15:$GS15)=0,0,MAX(DG143-DH79-DH111,0)))</f>
        <v>106285048.41000001</v>
      </c>
      <c r="DI143" s="113">
        <f ca="1">IF(DI$6=$C15,$D143,IF(SUM(DJ15:$GS15)=0,0,MAX(DH143-DI79-DI111,0)))</f>
        <v>106285048.41000001</v>
      </c>
      <c r="DJ143" s="113">
        <f ca="1">IF(DJ$6=$C15,$D143,IF(SUM(DK15:$GS15)=0,0,MAX(DI143-DJ79-DJ111,0)))</f>
        <v>106285048.41000001</v>
      </c>
      <c r="DK143" s="113">
        <f ca="1">IF(DK$6=$C15,$D143,IF(SUM(DL15:$GS15)=0,0,MAX(DJ143-DK79-DK111,0)))</f>
        <v>106285048.41000001</v>
      </c>
      <c r="DL143" s="113">
        <f ca="1">IF(DL$6=$C15,$D143,IF(SUM(DM15:$GS15)=0,0,MAX(DK143-DL79-DL111,0)))</f>
        <v>106285048.41000001</v>
      </c>
      <c r="DM143" s="113">
        <f ca="1">IF(DM$6=$C15,$D143,IF(SUM(DN15:$GS15)=0,0,MAX(DL143-DM79-DM111,0)))</f>
        <v>106285048.41000001</v>
      </c>
      <c r="DN143" s="113">
        <f ca="1">IF(DN$6=$C15,$D143,IF(SUM(DO15:$GS15)=0,0,MAX(DM143-DN79-DN111,0)))</f>
        <v>106285048.41000001</v>
      </c>
      <c r="DO143" s="113">
        <f ca="1">IF(DO$6=$C15,$D143,IF(SUM(DP15:$GS15)=0,0,MAX(DN143-DO79-DO111,0)))</f>
        <v>106285048.41000001</v>
      </c>
      <c r="DP143" s="113">
        <f ca="1">IF(DP$6=$C15,$D143,IF(SUM(DQ15:$GS15)=0,0,MAX(DO143-DP79-DP111,0)))</f>
        <v>106285048.41000001</v>
      </c>
      <c r="DQ143" s="113">
        <f ca="1">IF(DQ$6=$C15,$D143,IF(SUM(DR15:$GS15)=0,0,MAX(DP143-DQ79-DQ111,0)))</f>
        <v>106285048.41000001</v>
      </c>
      <c r="DR143" s="113">
        <f ca="1">IF(DR$6=$C15,$D143,IF(SUM(DS15:$GS15)=0,0,MAX(DQ143-DR79-DR111,0)))</f>
        <v>106285048.41000001</v>
      </c>
      <c r="DS143" s="113">
        <f ca="1">IF(DS$6=$C15,$D143,IF(SUM(DT15:$GS15)=0,0,MAX(DR143-DS79-DS111,0)))</f>
        <v>106285048.41000001</v>
      </c>
      <c r="DT143" s="113">
        <f ca="1">IF(DT$6=$C15,$D143,IF(SUM(DU15:$GS15)=0,0,MAX(DS143-DT79-DT111,0)))</f>
        <v>106285048.41000001</v>
      </c>
      <c r="DU143" s="113">
        <f ca="1">IF(DU$6=$C15,$D143,IF(SUM(DV15:$GS15)=0,0,MAX(DT143-DU79-DU111,0)))</f>
        <v>106285048.41000001</v>
      </c>
      <c r="DV143" s="113">
        <f ca="1">IF(DV$6=$C15,$D143,IF(SUM(DW15:$GS15)=0,0,MAX(DU143-DV79-DV111,0)))</f>
        <v>106285048.41000001</v>
      </c>
      <c r="DW143" s="113">
        <f ca="1">IF(DW$6=$C15,$D143,IF(SUM(DX15:$GS15)=0,0,MAX(DV143-DW79-DW111,0)))</f>
        <v>106285048.41000001</v>
      </c>
      <c r="DX143" s="113">
        <f ca="1">IF(DX$6=$C15,$D143,IF(SUM(DY15:$GS15)=0,0,MAX(DW143-DX79-DX111,0)))</f>
        <v>106285048.41000001</v>
      </c>
      <c r="DY143" s="113">
        <f ca="1">IF(DY$6=$C15,$D143,IF(SUM(DZ15:$GS15)=0,0,MAX(DX143-DY79-DY111,0)))</f>
        <v>106285048.41000001</v>
      </c>
      <c r="DZ143" s="113">
        <f ca="1">IF(DZ$6=$C15,$D143,IF(SUM(EA15:$GS15)=0,0,MAX(DY143-DZ79-DZ111,0)))</f>
        <v>106285048.41000001</v>
      </c>
      <c r="EA143" s="113">
        <f ca="1">IF(EA$6=$C15,$D143,IF(SUM(EB15:$GS15)=0,0,MAX(DZ143-EA79-EA111,0)))</f>
        <v>106285048.41000001</v>
      </c>
      <c r="EB143" s="113">
        <f ca="1">IF(EB$6=$C15,$D143,IF(SUM(EC15:$GS15)=0,0,MAX(EA143-EB79-EB111,0)))</f>
        <v>106285048.41000001</v>
      </c>
      <c r="EC143" s="113">
        <f ca="1">IF(EC$6=$C15,$D143,IF(SUM(ED15:$GS15)=0,0,MAX(EB143-EC79-EC111,0)))</f>
        <v>106285048.41000001</v>
      </c>
      <c r="ED143" s="113">
        <f ca="1">IF(ED$6=$C15,$D143,IF(SUM(EE15:$GS15)=0,0,MAX(EC143-ED79-ED111,0)))</f>
        <v>106285048.41000001</v>
      </c>
      <c r="EE143" s="113">
        <f ca="1">IF(EE$6=$C15,$D143,IF(SUM(EF15:$GS15)=0,0,MAX(ED143-EE79-EE111,0)))</f>
        <v>106285048.41000001</v>
      </c>
      <c r="EF143" s="113">
        <f ca="1">IF(EF$6=$C15,$D143,IF(SUM(EG15:$GS15)=0,0,MAX(EE143-EF79-EF111,0)))</f>
        <v>106285048.41000001</v>
      </c>
      <c r="EG143" s="113">
        <f ca="1">IF(EG$6=$C15,$D143,IF(SUM(EH15:$GS15)=0,0,MAX(EF143-EG79-EG111,0)))</f>
        <v>106285048.41000001</v>
      </c>
      <c r="EH143" s="113">
        <f ca="1">IF(EH$6=$C15,$D143,IF(SUM(EI15:$GS15)=0,0,MAX(EG143-EH79-EH111,0)))</f>
        <v>106285048.41000001</v>
      </c>
      <c r="EI143" s="113">
        <f ca="1">IF(EI$6=$C15,$D143,IF(SUM(EJ15:$GS15)=0,0,MAX(EH143-EI79-EI111,0)))</f>
        <v>106285048.41000001</v>
      </c>
      <c r="EJ143" s="113">
        <f ca="1">IF(EJ$6=$C15,$D143,IF(SUM(EK15:$GS15)=0,0,MAX(EI143-EJ79-EJ111,0)))</f>
        <v>106285048.41000001</v>
      </c>
      <c r="EK143" s="113">
        <f ca="1">IF(EK$6=$C15,$D143,IF(SUM(EL15:$GS15)=0,0,MAX(EJ143-EK79-EK111,0)))</f>
        <v>106285048.41000001</v>
      </c>
      <c r="EL143" s="113">
        <f ca="1">IF(EL$6=$C15,$D143,IF(SUM(EM15:$GS15)=0,0,MAX(EK143-EL79-EL111,0)))</f>
        <v>66342883.07920067</v>
      </c>
      <c r="EM143" s="113">
        <f ca="1">IF(EM$6=$C15,$D143,IF(SUM(EN15:$GS15)=0,0,MAX(EL143-EM79-EM111,0)))</f>
        <v>66342883.07920067</v>
      </c>
      <c r="EN143" s="113">
        <f ca="1">IF(EN$6=$C15,$D143,IF(SUM(EO15:$GS15)=0,0,MAX(EM143-EN79-EN111,0)))</f>
        <v>66342883.07920067</v>
      </c>
      <c r="EO143" s="113">
        <f ca="1">IF(EO$6=$C15,$D143,IF(SUM(EP15:$GS15)=0,0,MAX(EN143-EO79-EO111,0)))</f>
        <v>66342883.07920067</v>
      </c>
      <c r="EP143" s="113">
        <f ca="1">IF(EP$6=$C15,$D143,IF(SUM(EQ15:$GS15)=0,0,MAX(EO143-EP79-EP111,0)))</f>
        <v>66342883.07920067</v>
      </c>
      <c r="EQ143" s="113">
        <f ca="1">IF(EQ$6=$C15,$D143,IF(SUM(ER15:$GS15)=0,0,MAX(EP143-EQ79-EQ111,0)))</f>
        <v>66342883.07920067</v>
      </c>
      <c r="ER143" s="113">
        <f ca="1">IF(ER$6=$C15,$D143,IF(SUM(ES15:$GS15)=0,0,MAX(EQ143-ER79-ER111,0)))</f>
        <v>66342883.07920067</v>
      </c>
      <c r="ES143" s="113">
        <f ca="1">IF(ES$6=$C15,$D143,IF(SUM(ET15:$GS15)=0,0,MAX(ER143-ES79-ES111,0)))</f>
        <v>66342883.07920067</v>
      </c>
      <c r="ET143" s="113">
        <f ca="1">IF(ET$6=$C15,$D143,IF(SUM(EU15:$GS15)=0,0,MAX(ES143-ET79-ET111,0)))</f>
        <v>0</v>
      </c>
      <c r="EU143" s="113">
        <f ca="1">IF(EU$6=$C15,$D143,IF(SUM(EV15:$GS15)=0,0,MAX(ET143-EU79-EU111,0)))</f>
        <v>0</v>
      </c>
      <c r="EV143" s="113">
        <f ca="1">IF(EV$6=$C15,$D143,IF(SUM(EW15:$GS15)=0,0,MAX(EU143-EV79-EV111,0)))</f>
        <v>0</v>
      </c>
      <c r="EW143" s="113">
        <f ca="1">IF(EW$6=$C15,$D143,IF(SUM(EX15:$GS15)=0,0,MAX(EV143-EW79-EW111,0)))</f>
        <v>0</v>
      </c>
      <c r="EX143" s="113">
        <f ca="1">IF(EX$6=$C15,$D143,IF(SUM(EY15:$GS15)=0,0,MAX(EW143-EX79-EX111,0)))</f>
        <v>0</v>
      </c>
      <c r="EY143" s="113">
        <f ca="1">IF(EY$6=$C15,$D143,IF(SUM(EZ15:$GS15)=0,0,MAX(EX143-EY79-EY111,0)))</f>
        <v>0</v>
      </c>
      <c r="EZ143" s="113">
        <f ca="1">IF(EZ$6=$C15,$D143,IF(SUM(FA15:$GS15)=0,0,MAX(EY143-EZ79-EZ111,0)))</f>
        <v>0</v>
      </c>
      <c r="FA143" s="113">
        <f ca="1">IF(FA$6=$C15,$D143,IF(SUM(FB15:$GS15)=0,0,MAX(EZ143-FA79-FA111,0)))</f>
        <v>0</v>
      </c>
      <c r="FB143" s="113">
        <f ca="1">IF(FB$6=$C15,$D143,IF(SUM(FC15:$GS15)=0,0,MAX(FA143-FB79-FB111,0)))</f>
        <v>0</v>
      </c>
      <c r="FC143" s="113">
        <f ca="1">IF(FC$6=$C15,$D143,IF(SUM(FD15:$GS15)=0,0,MAX(FB143-FC79-FC111,0)))</f>
        <v>0</v>
      </c>
      <c r="FD143" s="113">
        <f ca="1">IF(FD$6=$C15,$D143,IF(SUM(FE15:$GS15)=0,0,MAX(FC143-FD79-FD111,0)))</f>
        <v>0</v>
      </c>
      <c r="FE143" s="113">
        <f ca="1">IF(FE$6=$C15,$D143,IF(SUM(FF15:$GS15)=0,0,MAX(FD143-FE79-FE111,0)))</f>
        <v>0</v>
      </c>
      <c r="FF143" s="113">
        <f ca="1">IF(FF$6=$C15,$D143,IF(SUM(FG15:$GS15)=0,0,MAX(FE143-FF79-FF111,0)))</f>
        <v>0</v>
      </c>
      <c r="FG143" s="113">
        <f ca="1">IF(FG$6=$C15,$D143,IF(SUM(FH15:$GS15)=0,0,MAX(FF143-FG79-FG111,0)))</f>
        <v>0</v>
      </c>
      <c r="FH143" s="113">
        <f ca="1">IF(FH$6=$C15,$D143,IF(SUM(FI15:$GS15)=0,0,MAX(FG143-FH79-FH111,0)))</f>
        <v>0</v>
      </c>
      <c r="FI143" s="113">
        <f ca="1">IF(FI$6=$C15,$D143,IF(SUM(FJ15:$GS15)=0,0,MAX(FH143-FI79-FI111,0)))</f>
        <v>0</v>
      </c>
      <c r="FJ143" s="113">
        <f ca="1">IF(FJ$6=$C15,$D143,IF(SUM(FK15:$GS15)=0,0,MAX(FI143-FJ79-FJ111,0)))</f>
        <v>0</v>
      </c>
      <c r="FK143" s="113">
        <f ca="1">IF(FK$6=$C15,$D143,IF(SUM(FL15:$GS15)=0,0,MAX(FJ143-FK79-FK111,0)))</f>
        <v>0</v>
      </c>
      <c r="FL143" s="113">
        <f ca="1">IF(FL$6=$C15,$D143,IF(SUM(FM15:$GS15)=0,0,MAX(FK143-FL79-FL111,0)))</f>
        <v>0</v>
      </c>
      <c r="FM143" s="113">
        <f ca="1">IF(FM$6=$C15,$D143,IF(SUM(FN15:$GS15)=0,0,MAX(FL143-FM79-FM111,0)))</f>
        <v>0</v>
      </c>
      <c r="FN143" s="113">
        <f ca="1">IF(FN$6=$C15,$D143,IF(SUM(FO15:$GS15)=0,0,MAX(FM143-FN79-FN111,0)))</f>
        <v>0</v>
      </c>
      <c r="FO143" s="113">
        <f ca="1">IF(FO$6=$C15,$D143,IF(SUM(FP15:$GS15)=0,0,MAX(FN143-FO79-FO111,0)))</f>
        <v>0</v>
      </c>
      <c r="FP143" s="113">
        <f ca="1">IF(FP$6=$C15,$D143,IF(SUM(FQ15:$GS15)=0,0,MAX(FO143-FP79-FP111,0)))</f>
        <v>0</v>
      </c>
      <c r="FQ143" s="113">
        <f ca="1">IF(FQ$6=$C15,$D143,IF(SUM(FR15:$GS15)=0,0,MAX(FP143-FQ79-FQ111,0)))</f>
        <v>0</v>
      </c>
      <c r="FR143" s="113">
        <f ca="1">IF(FR$6=$C15,$D143,IF(SUM(FS15:$GS15)=0,0,MAX(FQ143-FR79-FR111,0)))</f>
        <v>0</v>
      </c>
      <c r="FS143" s="113">
        <f ca="1">IF(FS$6=$C15,$D143,IF(SUM(FT15:$GS15)=0,0,MAX(FR143-FS79-FS111,0)))</f>
        <v>0</v>
      </c>
      <c r="FT143" s="113">
        <f ca="1">IF(FT$6=$C15,$D143,IF(SUM(FU15:$GS15)=0,0,MAX(FS143-FT79-FT111,0)))</f>
        <v>0</v>
      </c>
      <c r="FU143" s="113">
        <f ca="1">IF(FU$6=$C15,$D143,IF(SUM(FV15:$GS15)=0,0,MAX(FT143-FU79-FU111,0)))</f>
        <v>0</v>
      </c>
      <c r="FV143" s="113">
        <f ca="1">IF(FV$6=$C15,$D143,IF(SUM(FW15:$GS15)=0,0,MAX(FU143-FV79-FV111,0)))</f>
        <v>0</v>
      </c>
      <c r="FW143" s="113">
        <f ca="1">IF(FW$6=$C15,$D143,IF(SUM(FX15:$GS15)=0,0,MAX(FV143-FW79-FW111,0)))</f>
        <v>0</v>
      </c>
      <c r="FX143" s="113">
        <f ca="1">IF(FX$6=$C15,$D143,IF(SUM(FY15:$GS15)=0,0,MAX(FW143-FX79-FX111,0)))</f>
        <v>0</v>
      </c>
      <c r="FY143" s="113">
        <f ca="1">IF(FY$6=$C15,$D143,IF(SUM(FZ15:$GS15)=0,0,MAX(FX143-FY79-FY111,0)))</f>
        <v>0</v>
      </c>
      <c r="FZ143" s="113">
        <f ca="1">IF(FZ$6=$C15,$D143,IF(SUM(GA15:$GS15)=0,0,MAX(FY143-FZ79-FZ111,0)))</f>
        <v>0</v>
      </c>
      <c r="GA143" s="113">
        <f ca="1">IF(GA$6=$C15,$D143,IF(SUM(GB15:$GS15)=0,0,MAX(FZ143-GA79-GA111,0)))</f>
        <v>0</v>
      </c>
      <c r="GB143" s="113">
        <f ca="1">IF(GB$6=$C15,$D143,IF(SUM(GC15:$GS15)=0,0,MAX(GA143-GB79-GB111,0)))</f>
        <v>0</v>
      </c>
      <c r="GC143" s="113">
        <f ca="1">IF(GC$6=$C15,$D143,IF(SUM(GD15:$GS15)=0,0,MAX(GB143-GC79-GC111,0)))</f>
        <v>0</v>
      </c>
      <c r="GD143" s="113">
        <f ca="1">IF(GD$6=$C15,$D143,IF(SUM(GE15:$GS15)=0,0,MAX(GC143-GD79-GD111,0)))</f>
        <v>0</v>
      </c>
      <c r="GE143" s="113">
        <f ca="1">IF(GE$6=$C15,$D143,IF(SUM(GF15:$GS15)=0,0,MAX(GD143-GE79-GE111,0)))</f>
        <v>0</v>
      </c>
      <c r="GF143" s="113">
        <f ca="1">IF(GF$6=$C15,$D143,IF(SUM(GG15:$GS15)=0,0,MAX(GE143-GF79-GF111,0)))</f>
        <v>0</v>
      </c>
      <c r="GG143" s="113">
        <f ca="1">IF(GG$6=$C15,$D143,IF(SUM(GH15:$GS15)=0,0,MAX(GF143-GG79-GG111,0)))</f>
        <v>0</v>
      </c>
      <c r="GH143" s="113">
        <f ca="1">IF(GH$6=$C15,$D143,IF(SUM(GI15:$GS15)=0,0,MAX(GG143-GH79-GH111,0)))</f>
        <v>0</v>
      </c>
      <c r="GI143" s="113">
        <f ca="1">IF(GI$6=$C15,$D143,IF(SUM(GJ15:$GS15)=0,0,MAX(GH143-GI79-GI111,0)))</f>
        <v>0</v>
      </c>
      <c r="GJ143" s="113">
        <f ca="1">IF(GJ$6=$C15,$D143,IF(SUM(GK15:$GS15)=0,0,MAX(GI143-GJ79-GJ111,0)))</f>
        <v>0</v>
      </c>
      <c r="GK143" s="113">
        <f ca="1">IF(GK$6=$C15,$D143,IF(SUM(GL15:$GS15)=0,0,MAX(GJ143-GK79-GK111,0)))</f>
        <v>0</v>
      </c>
      <c r="GL143" s="113">
        <f ca="1">IF(GL$6=$C15,$D143,IF(SUM(GM15:$GS15)=0,0,MAX(GK143-GL79-GL111,0)))</f>
        <v>0</v>
      </c>
      <c r="GM143" s="113">
        <f ca="1">IF(GM$6=$C15,$D143,IF(SUM(GN15:$GS15)=0,0,MAX(GL143-GM79-GM111,0)))</f>
        <v>0</v>
      </c>
      <c r="GN143" s="113">
        <f ca="1">IF(GN$6=$C15,$D143,IF(SUM(GO15:$GS15)=0,0,MAX(GM143-GN79-GN111,0)))</f>
        <v>0</v>
      </c>
      <c r="GO143" s="113">
        <f ca="1">IF(GO$6=$C15,$D143,IF(SUM(GP15:$GS15)=0,0,MAX(GN143-GO79-GO111,0)))</f>
        <v>0</v>
      </c>
      <c r="GP143" s="113">
        <f ca="1">IF(GP$6=$C15,$D143,IF(SUM(GQ15:$GS15)=0,0,MAX(GO143-GP79-GP111,0)))</f>
        <v>0</v>
      </c>
      <c r="GQ143" s="113">
        <f ca="1">IF(GQ$6=$C15,$D143,IF(SUM(GR15:$GS15)=0,0,MAX(GP143-GQ79-GQ111,0)))</f>
        <v>0</v>
      </c>
      <c r="GR143" s="113">
        <f ca="1">IF(GR$6=$C15,$D143,IF(SUM(GS15:$GS15)=0,0,MAX(GQ143-GR79-GR111,0)))</f>
        <v>0</v>
      </c>
      <c r="GS143" s="113">
        <f ca="1">IF(GS$6=$C15,$D143,IF(SUM($GS15:GT15)=0,0,MAX(GR143-GS79-GS111,0)))</f>
        <v>0</v>
      </c>
      <c r="GU143" s="85"/>
      <c r="GV143" s="85"/>
      <c r="GW143" s="85"/>
      <c r="GX143" s="85"/>
      <c r="GY143" s="85"/>
      <c r="GZ143" s="85"/>
      <c r="HA143" s="85"/>
      <c r="HB143" s="85"/>
      <c r="HC143" s="85"/>
      <c r="HD143" s="85"/>
      <c r="HE143" s="85"/>
      <c r="HF143" s="85"/>
      <c r="HG143" s="85"/>
      <c r="HH143" s="85"/>
      <c r="HI143" s="85"/>
      <c r="HJ143" s="85"/>
      <c r="HK143" s="85"/>
    </row>
    <row r="144" spans="1:219" hidden="1" outlineLevel="1" x14ac:dyDescent="0.75">
      <c r="A144" s="112"/>
      <c r="B144" s="112" t="str">
        <f t="shared" si="225"/>
        <v>UBSCM 2017-C3</v>
      </c>
      <c r="C144" s="104"/>
      <c r="D144" s="111">
        <f t="shared" ca="1" si="226"/>
        <v>77063195</v>
      </c>
      <c r="E144" s="88"/>
      <c r="F144" s="85"/>
      <c r="G144" s="85"/>
      <c r="H144" s="86"/>
      <c r="I144" s="95"/>
      <c r="K144" s="113">
        <f ca="1">IF(K$6=$C16,$D144,IF(SUM(L16:$GS16)=0,0,MAX(J144-K80-K112,0)))</f>
        <v>0</v>
      </c>
      <c r="L144" s="113">
        <f ca="1">IF(L$6=$C16,$D144,IF(SUM(M16:$GS16)=0,0,MAX(K144-L80-L112,0)))</f>
        <v>0</v>
      </c>
      <c r="M144" s="113">
        <f ca="1">IF(M$6=$C16,$D144,IF(SUM(N16:$GS16)=0,0,MAX(L144-M80-M112,0)))</f>
        <v>0</v>
      </c>
      <c r="N144" s="113">
        <f ca="1">IF(N$6=$C16,$D144,IF(SUM(O16:$GS16)=0,0,MAX(M144-N80-N112,0)))</f>
        <v>0</v>
      </c>
      <c r="O144" s="113">
        <f ca="1">IF(O$6=$C16,$D144,IF(SUM(P16:$GS16)=0,0,MAX(N144-O80-O112,0)))</f>
        <v>0</v>
      </c>
      <c r="P144" s="113">
        <f ca="1">IF(P$6=$C16,$D144,IF(SUM(Q16:$GS16)=0,0,MAX(O144-P80-P112,0)))</f>
        <v>0</v>
      </c>
      <c r="Q144" s="113">
        <f ca="1">IF(Q$6=$C16,$D144,IF(SUM(R16:$GS16)=0,0,MAX(P144-Q80-Q112,0)))</f>
        <v>77063195</v>
      </c>
      <c r="R144" s="113">
        <f ca="1">IF(R$6=$C16,$D144,IF(SUM(S16:$GS16)=0,0,MAX(Q144-R80-R112,0)))</f>
        <v>77063195</v>
      </c>
      <c r="S144" s="113">
        <f ca="1">IF(S$6=$C16,$D144,IF(SUM(T16:$GS16)=0,0,MAX(R144-S80-S112,0)))</f>
        <v>77063195</v>
      </c>
      <c r="T144" s="113">
        <f ca="1">IF(T$6=$C16,$D144,IF(SUM(U16:$GS16)=0,0,MAX(S144-T80-T112,0)))</f>
        <v>77063195</v>
      </c>
      <c r="U144" s="113">
        <f ca="1">IF(U$6=$C16,$D144,IF(SUM(V16:$GS16)=0,0,MAX(T144-U80-U112,0)))</f>
        <v>77063195</v>
      </c>
      <c r="V144" s="113">
        <f ca="1">IF(V$6=$C16,$D144,IF(SUM(W16:$GS16)=0,0,MAX(U144-V80-V112,0)))</f>
        <v>77063195</v>
      </c>
      <c r="W144" s="113">
        <f ca="1">IF(W$6=$C16,$D144,IF(SUM(X16:$GS16)=0,0,MAX(V144-W80-W112,0)))</f>
        <v>77063195</v>
      </c>
      <c r="X144" s="113">
        <f ca="1">IF(X$6=$C16,$D144,IF(SUM(Y16:$GS16)=0,0,MAX(W144-X80-X112,0)))</f>
        <v>77063195</v>
      </c>
      <c r="Y144" s="113">
        <f ca="1">IF(Y$6=$C16,$D144,IF(SUM(Z16:$GS16)=0,0,MAX(X144-Y80-Y112,0)))</f>
        <v>77063195</v>
      </c>
      <c r="Z144" s="113">
        <f ca="1">IF(Z$6=$C16,$D144,IF(SUM(AA16:$GS16)=0,0,MAX(Y144-Z80-Z112,0)))</f>
        <v>77063195</v>
      </c>
      <c r="AA144" s="113">
        <f ca="1">IF(AA$6=$C16,$D144,IF(SUM(AB16:$GS16)=0,0,MAX(Z144-AA80-AA112,0)))</f>
        <v>77063195</v>
      </c>
      <c r="AB144" s="113">
        <f ca="1">IF(AB$6=$C16,$D144,IF(SUM(AC16:$GS16)=0,0,MAX(AA144-AB80-AB112,0)))</f>
        <v>77063195</v>
      </c>
      <c r="AC144" s="113">
        <f ca="1">IF(AC$6=$C16,$D144,IF(SUM(AD16:$GS16)=0,0,MAX(AB144-AC80-AC112,0)))</f>
        <v>77063195</v>
      </c>
      <c r="AD144" s="113">
        <f ca="1">IF(AD$6=$C16,$D144,IF(SUM(AE16:$GS16)=0,0,MAX(AC144-AD80-AD112,0)))</f>
        <v>77063195</v>
      </c>
      <c r="AE144" s="113">
        <f ca="1">IF(AE$6=$C16,$D144,IF(SUM(AF16:$GS16)=0,0,MAX(AD144-AE80-AE112,0)))</f>
        <v>77063195</v>
      </c>
      <c r="AF144" s="113">
        <f ca="1">IF(AF$6=$C16,$D144,IF(SUM(AG16:$GS16)=0,0,MAX(AE144-AF80-AF112,0)))</f>
        <v>77063195</v>
      </c>
      <c r="AG144" s="113">
        <f ca="1">IF(AG$6=$C16,$D144,IF(SUM(AH16:$GS16)=0,0,MAX(AF144-AG80-AG112,0)))</f>
        <v>77063195</v>
      </c>
      <c r="AH144" s="113">
        <f ca="1">IF(AH$6=$C16,$D144,IF(SUM(AI16:$GS16)=0,0,MAX(AG144-AH80-AH112,0)))</f>
        <v>77063195</v>
      </c>
      <c r="AI144" s="113">
        <f ca="1">IF(AI$6=$C16,$D144,IF(SUM(AJ16:$GS16)=0,0,MAX(AH144-AI80-AI112,0)))</f>
        <v>77063195</v>
      </c>
      <c r="AJ144" s="113">
        <f ca="1">IF(AJ$6=$C16,$D144,IF(SUM(AK16:$GS16)=0,0,MAX(AI144-AJ80-AJ112,0)))</f>
        <v>77063195</v>
      </c>
      <c r="AK144" s="113">
        <f ca="1">IF(AK$6=$C16,$D144,IF(SUM(AL16:$GS16)=0,0,MAX(AJ144-AK80-AK112,0)))</f>
        <v>77063195</v>
      </c>
      <c r="AL144" s="113">
        <f ca="1">IF(AL$6=$C16,$D144,IF(SUM(AM16:$GS16)=0,0,MAX(AK144-AL80-AL112,0)))</f>
        <v>77063195</v>
      </c>
      <c r="AM144" s="113">
        <f ca="1">IF(AM$6=$C16,$D144,IF(SUM(AN16:$GS16)=0,0,MAX(AL144-AM80-AM112,0)))</f>
        <v>77063195</v>
      </c>
      <c r="AN144" s="113">
        <f ca="1">IF(AN$6=$C16,$D144,IF(SUM(AO16:$GS16)=0,0,MAX(AM144-AN80-AN112,0)))</f>
        <v>77063195</v>
      </c>
      <c r="AO144" s="113">
        <f ca="1">IF(AO$6=$C16,$D144,IF(SUM(AP16:$GS16)=0,0,MAX(AN144-AO80-AO112,0)))</f>
        <v>77063195</v>
      </c>
      <c r="AP144" s="113">
        <f ca="1">IF(AP$6=$C16,$D144,IF(SUM(AQ16:$GS16)=0,0,MAX(AO144-AP80-AP112,0)))</f>
        <v>77063195</v>
      </c>
      <c r="AQ144" s="113">
        <f ca="1">IF(AQ$6=$C16,$D144,IF(SUM(AR16:$GS16)=0,0,MAX(AP144-AQ80-AQ112,0)))</f>
        <v>77063195</v>
      </c>
      <c r="AR144" s="113">
        <f ca="1">IF(AR$6=$C16,$D144,IF(SUM(AS16:$GS16)=0,0,MAX(AQ144-AR80-AR112,0)))</f>
        <v>77063195</v>
      </c>
      <c r="AS144" s="113">
        <f ca="1">IF(AS$6=$C16,$D144,IF(SUM(AT16:$GS16)=0,0,MAX(AR144-AS80-AS112,0)))</f>
        <v>77063195</v>
      </c>
      <c r="AT144" s="113">
        <f ca="1">IF(AT$6=$C16,$D144,IF(SUM(AU16:$GS16)=0,0,MAX(AS144-AT80-AT112,0)))</f>
        <v>77063195</v>
      </c>
      <c r="AU144" s="113">
        <f ca="1">IF(AU$6=$C16,$D144,IF(SUM(AV16:$GS16)=0,0,MAX(AT144-AU80-AU112,0)))</f>
        <v>77063195</v>
      </c>
      <c r="AV144" s="113">
        <f ca="1">IF(AV$6=$C16,$D144,IF(SUM(AW16:$GS16)=0,0,MAX(AU144-AV80-AV112,0)))</f>
        <v>77063195</v>
      </c>
      <c r="AW144" s="113">
        <f ca="1">IF(AW$6=$C16,$D144,IF(SUM(AX16:$GS16)=0,0,MAX(AV144-AW80-AW112,0)))</f>
        <v>77063195</v>
      </c>
      <c r="AX144" s="113">
        <f ca="1">IF(AX$6=$C16,$D144,IF(SUM(AY16:$GS16)=0,0,MAX(AW144-AX80-AX112,0)))</f>
        <v>77063195</v>
      </c>
      <c r="AY144" s="113">
        <f ca="1">IF(AY$6=$C16,$D144,IF(SUM(AZ16:$GS16)=0,0,MAX(AX144-AY80-AY112,0)))</f>
        <v>77063195</v>
      </c>
      <c r="AZ144" s="113">
        <f ca="1">IF(AZ$6=$C16,$D144,IF(SUM(BA16:$GS16)=0,0,MAX(AY144-AZ80-AZ112,0)))</f>
        <v>77063195</v>
      </c>
      <c r="BA144" s="113">
        <f ca="1">IF(BA$6=$C16,$D144,IF(SUM(BB16:$GS16)=0,0,MAX(AZ144-BA80-BA112,0)))</f>
        <v>77063195</v>
      </c>
      <c r="BB144" s="113">
        <f ca="1">IF(BB$6=$C16,$D144,IF(SUM(BC16:$GS16)=0,0,MAX(BA144-BB80-BB112,0)))</f>
        <v>77063195</v>
      </c>
      <c r="BC144" s="113">
        <f ca="1">IF(BC$6=$C16,$D144,IF(SUM(BD16:$GS16)=0,0,MAX(BB144-BC80-BC112,0)))</f>
        <v>77063195</v>
      </c>
      <c r="BD144" s="113">
        <f ca="1">IF(BD$6=$C16,$D144,IF(SUM(BE16:$GS16)=0,0,MAX(BC144-BD80-BD112,0)))</f>
        <v>77063195</v>
      </c>
      <c r="BE144" s="113">
        <f ca="1">IF(BE$6=$C16,$D144,IF(SUM(BF16:$GS16)=0,0,MAX(BD144-BE80-BE112,0)))</f>
        <v>77063195</v>
      </c>
      <c r="BF144" s="113">
        <f ca="1">IF(BF$6=$C16,$D144,IF(SUM(BG16:$GS16)=0,0,MAX(BE144-BF80-BF112,0)))</f>
        <v>77063195</v>
      </c>
      <c r="BG144" s="113">
        <f ca="1">IF(BG$6=$C16,$D144,IF(SUM(BH16:$GS16)=0,0,MAX(BF144-BG80-BG112,0)))</f>
        <v>77063195</v>
      </c>
      <c r="BH144" s="113">
        <f ca="1">IF(BH$6=$C16,$D144,IF(SUM(BI16:$GS16)=0,0,MAX(BG144-BH80-BH112,0)))</f>
        <v>77063195</v>
      </c>
      <c r="BI144" s="113">
        <f ca="1">IF(BI$6=$C16,$D144,IF(SUM(BJ16:$GS16)=0,0,MAX(BH144-BI80-BI112,0)))</f>
        <v>77063195</v>
      </c>
      <c r="BJ144" s="113">
        <f ca="1">IF(BJ$6=$C16,$D144,IF(SUM(BK16:$GS16)=0,0,MAX(BI144-BJ80-BJ112,0)))</f>
        <v>77063195</v>
      </c>
      <c r="BK144" s="113">
        <f ca="1">IF(BK$6=$C16,$D144,IF(SUM(BL16:$GS16)=0,0,MAX(BJ144-BK80-BK112,0)))</f>
        <v>77063195</v>
      </c>
      <c r="BL144" s="113">
        <f ca="1">IF(BL$6=$C16,$D144,IF(SUM(BM16:$GS16)=0,0,MAX(BK144-BL80-BL112,0)))</f>
        <v>77063195</v>
      </c>
      <c r="BM144" s="113">
        <f ca="1">IF(BM$6=$C16,$D144,IF(SUM(BN16:$GS16)=0,0,MAX(BL144-BM80-BM112,0)))</f>
        <v>77063195</v>
      </c>
      <c r="BN144" s="113">
        <f ca="1">IF(BN$6=$C16,$D144,IF(SUM(BO16:$GS16)=0,0,MAX(BM144-BN80-BN112,0)))</f>
        <v>77063195</v>
      </c>
      <c r="BO144" s="113">
        <f ca="1">IF(BO$6=$C16,$D144,IF(SUM(BP16:$GS16)=0,0,MAX(BN144-BO80-BO112,0)))</f>
        <v>77063195</v>
      </c>
      <c r="BP144" s="113">
        <f ca="1">IF(BP$6=$C16,$D144,IF(SUM(BQ16:$GS16)=0,0,MAX(BO144-BP80-BP112,0)))</f>
        <v>77063195</v>
      </c>
      <c r="BQ144" s="113">
        <f ca="1">IF(BQ$6=$C16,$D144,IF(SUM(BR16:$GS16)=0,0,MAX(BP144-BQ80-BQ112,0)))</f>
        <v>77063195</v>
      </c>
      <c r="BR144" s="113">
        <f ca="1">IF(BR$6=$C16,$D144,IF(SUM(BS16:$GS16)=0,0,MAX(BQ144-BR80-BR112,0)))</f>
        <v>77063195</v>
      </c>
      <c r="BS144" s="113">
        <f ca="1">IF(BS$6=$C16,$D144,IF(SUM(BT16:$GS16)=0,0,MAX(BR144-BS80-BS112,0)))</f>
        <v>77063195</v>
      </c>
      <c r="BT144" s="113">
        <f ca="1">IF(BT$6=$C16,$D144,IF(SUM(BU16:$GS16)=0,0,MAX(BS144-BT80-BT112,0)))</f>
        <v>77063195</v>
      </c>
      <c r="BU144" s="113">
        <f ca="1">IF(BU$6=$C16,$D144,IF(SUM(BV16:$GS16)=0,0,MAX(BT144-BU80-BU112,0)))</f>
        <v>77063195</v>
      </c>
      <c r="BV144" s="113">
        <f ca="1">IF(BV$6=$C16,$D144,IF(SUM(BW16:$GS16)=0,0,MAX(BU144-BV80-BV112,0)))</f>
        <v>77063195</v>
      </c>
      <c r="BW144" s="113">
        <f ca="1">IF(BW$6=$C16,$D144,IF(SUM(BX16:$GS16)=0,0,MAX(BV144-BW80-BW112,0)))</f>
        <v>77063195</v>
      </c>
      <c r="BX144" s="113">
        <f ca="1">IF(BX$6=$C16,$D144,IF(SUM(BY16:$GS16)=0,0,MAX(BW144-BX80-BX112,0)))</f>
        <v>77063195</v>
      </c>
      <c r="BY144" s="113">
        <f ca="1">IF(BY$6=$C16,$D144,IF(SUM(BZ16:$GS16)=0,0,MAX(BX144-BY80-BY112,0)))</f>
        <v>77063195</v>
      </c>
      <c r="BZ144" s="113">
        <f ca="1">IF(BZ$6=$C16,$D144,IF(SUM(CA16:$GS16)=0,0,MAX(BY144-BZ80-BZ112,0)))</f>
        <v>77063195</v>
      </c>
      <c r="CA144" s="113">
        <f ca="1">IF(CA$6=$C16,$D144,IF(SUM(CB16:$GS16)=0,0,MAX(BZ144-CA80-CA112,0)))</f>
        <v>77063195</v>
      </c>
      <c r="CB144" s="113">
        <f ca="1">IF(CB$6=$C16,$D144,IF(SUM(CC16:$GS16)=0,0,MAX(CA144-CB80-CB112,0)))</f>
        <v>77063195</v>
      </c>
      <c r="CC144" s="113">
        <f ca="1">IF(CC$6=$C16,$D144,IF(SUM(CD16:$GS16)=0,0,MAX(CB144-CC80-CC112,0)))</f>
        <v>77063195</v>
      </c>
      <c r="CD144" s="113">
        <f ca="1">IF(CD$6=$C16,$D144,IF(SUM(CE16:$GS16)=0,0,MAX(CC144-CD80-CD112,0)))</f>
        <v>77063195</v>
      </c>
      <c r="CE144" s="113">
        <f ca="1">IF(CE$6=$C16,$D144,IF(SUM(CF16:$GS16)=0,0,MAX(CD144-CE80-CE112,0)))</f>
        <v>77063195</v>
      </c>
      <c r="CF144" s="113">
        <f ca="1">IF(CF$6=$C16,$D144,IF(SUM(CG16:$GS16)=0,0,MAX(CE144-CF80-CF112,0)))</f>
        <v>77063195</v>
      </c>
      <c r="CG144" s="113">
        <f ca="1">IF(CG$6=$C16,$D144,IF(SUM(CH16:$GS16)=0,0,MAX(CF144-CG80-CG112,0)))</f>
        <v>77063195</v>
      </c>
      <c r="CH144" s="113">
        <f ca="1">IF(CH$6=$C16,$D144,IF(SUM(CI16:$GS16)=0,0,MAX(CG144-CH80-CH112,0)))</f>
        <v>77063195</v>
      </c>
      <c r="CI144" s="113">
        <f ca="1">IF(CI$6=$C16,$D144,IF(SUM(CJ16:$GS16)=0,0,MAX(CH144-CI80-CI112,0)))</f>
        <v>77063195</v>
      </c>
      <c r="CJ144" s="113">
        <f ca="1">IF(CJ$6=$C16,$D144,IF(SUM(CK16:$GS16)=0,0,MAX(CI144-CJ80-CJ112,0)))</f>
        <v>77063195</v>
      </c>
      <c r="CK144" s="113">
        <f ca="1">IF(CK$6=$C16,$D144,IF(SUM(CL16:$GS16)=0,0,MAX(CJ144-CK80-CK112,0)))</f>
        <v>77063195</v>
      </c>
      <c r="CL144" s="113">
        <f ca="1">IF(CL$6=$C16,$D144,IF(SUM(CM16:$GS16)=0,0,MAX(CK144-CL80-CL112,0)))</f>
        <v>77063195</v>
      </c>
      <c r="CM144" s="113">
        <f ca="1">IF(CM$6=$C16,$D144,IF(SUM(CN16:$GS16)=0,0,MAX(CL144-CM80-CM112,0)))</f>
        <v>77063195</v>
      </c>
      <c r="CN144" s="113">
        <f ca="1">IF(CN$6=$C16,$D144,IF(SUM(CO16:$GS16)=0,0,MAX(CM144-CN80-CN112,0)))</f>
        <v>77063195</v>
      </c>
      <c r="CO144" s="113">
        <f ca="1">IF(CO$6=$C16,$D144,IF(SUM(CP16:$GS16)=0,0,MAX(CN144-CO80-CO112,0)))</f>
        <v>77063195</v>
      </c>
      <c r="CP144" s="113">
        <f ca="1">IF(CP$6=$C16,$D144,IF(SUM(CQ16:$GS16)=0,0,MAX(CO144-CP80-CP112,0)))</f>
        <v>77063195</v>
      </c>
      <c r="CQ144" s="113">
        <f ca="1">IF(CQ$6=$C16,$D144,IF(SUM(CR16:$GS16)=0,0,MAX(CP144-CQ80-CQ112,0)))</f>
        <v>77063195</v>
      </c>
      <c r="CR144" s="113">
        <f ca="1">IF(CR$6=$C16,$D144,IF(SUM(CS16:$GS16)=0,0,MAX(CQ144-CR80-CR112,0)))</f>
        <v>77063195</v>
      </c>
      <c r="CS144" s="113">
        <f ca="1">IF(CS$6=$C16,$D144,IF(SUM(CT16:$GS16)=0,0,MAX(CR144-CS80-CS112,0)))</f>
        <v>77063195</v>
      </c>
      <c r="CT144" s="113">
        <f ca="1">IF(CT$6=$C16,$D144,IF(SUM(CU16:$GS16)=0,0,MAX(CS144-CT80-CT112,0)))</f>
        <v>77063195</v>
      </c>
      <c r="CU144" s="113">
        <f ca="1">IF(CU$6=$C16,$D144,IF(SUM(CV16:$GS16)=0,0,MAX(CT144-CU80-CU112,0)))</f>
        <v>77063195</v>
      </c>
      <c r="CV144" s="113">
        <f ca="1">IF(CV$6=$C16,$D144,IF(SUM(CW16:$GS16)=0,0,MAX(CU144-CV80-CV112,0)))</f>
        <v>77063195</v>
      </c>
      <c r="CW144" s="113">
        <f ca="1">IF(CW$6=$C16,$D144,IF(SUM(CX16:$GS16)=0,0,MAX(CV144-CW80-CW112,0)))</f>
        <v>77063195</v>
      </c>
      <c r="CX144" s="113">
        <f ca="1">IF(CX$6=$C16,$D144,IF(SUM(CY16:$GS16)=0,0,MAX(CW144-CX80-CX112,0)))</f>
        <v>77063195</v>
      </c>
      <c r="CY144" s="113">
        <f ca="1">IF(CY$6=$C16,$D144,IF(SUM(CZ16:$GS16)=0,0,MAX(CX144-CY80-CY112,0)))</f>
        <v>77063195</v>
      </c>
      <c r="CZ144" s="113">
        <f ca="1">IF(CZ$6=$C16,$D144,IF(SUM(DA16:$GS16)=0,0,MAX(CY144-CZ80-CZ112,0)))</f>
        <v>77063195</v>
      </c>
      <c r="DA144" s="113">
        <f ca="1">IF(DA$6=$C16,$D144,IF(SUM(DB16:$GS16)=0,0,MAX(CZ144-DA80-DA112,0)))</f>
        <v>77063195</v>
      </c>
      <c r="DB144" s="113">
        <f ca="1">IF(DB$6=$C16,$D144,IF(SUM(DC16:$GS16)=0,0,MAX(DA144-DB80-DB112,0)))</f>
        <v>77063195</v>
      </c>
      <c r="DC144" s="113">
        <f ca="1">IF(DC$6=$C16,$D144,IF(SUM(DD16:$GS16)=0,0,MAX(DB144-DC80-DC112,0)))</f>
        <v>77063195</v>
      </c>
      <c r="DD144" s="113">
        <f ca="1">IF(DD$6=$C16,$D144,IF(SUM(DE16:$GS16)=0,0,MAX(DC144-DD80-DD112,0)))</f>
        <v>67249063.280000001</v>
      </c>
      <c r="DE144" s="113">
        <f ca="1">IF(DE$6=$C16,$D144,IF(SUM(DF16:$GS16)=0,0,MAX(DD144-DE80-DE112,0)))</f>
        <v>67249063.280000001</v>
      </c>
      <c r="DF144" s="113">
        <f ca="1">IF(DF$6=$C16,$D144,IF(SUM(DG16:$GS16)=0,0,MAX(DE144-DF80-DF112,0)))</f>
        <v>67249063.280000001</v>
      </c>
      <c r="DG144" s="113">
        <f ca="1">IF(DG$6=$C16,$D144,IF(SUM(DH16:$GS16)=0,0,MAX(DF144-DG80-DG112,0)))</f>
        <v>67249063.280000001</v>
      </c>
      <c r="DH144" s="113">
        <f ca="1">IF(DH$6=$C16,$D144,IF(SUM(DI16:$GS16)=0,0,MAX(DG144-DH80-DH112,0)))</f>
        <v>67249063.280000001</v>
      </c>
      <c r="DI144" s="113">
        <f ca="1">IF(DI$6=$C16,$D144,IF(SUM(DJ16:$GS16)=0,0,MAX(DH144-DI80-DI112,0)))</f>
        <v>67249063.280000001</v>
      </c>
      <c r="DJ144" s="113">
        <f ca="1">IF(DJ$6=$C16,$D144,IF(SUM(DK16:$GS16)=0,0,MAX(DI144-DJ80-DJ112,0)))</f>
        <v>67249063.280000001</v>
      </c>
      <c r="DK144" s="113">
        <f ca="1">IF(DK$6=$C16,$D144,IF(SUM(DL16:$GS16)=0,0,MAX(DJ144-DK80-DK112,0)))</f>
        <v>67249063.280000001</v>
      </c>
      <c r="DL144" s="113">
        <f ca="1">IF(DL$6=$C16,$D144,IF(SUM(DM16:$GS16)=0,0,MAX(DK144-DL80-DL112,0)))</f>
        <v>67249063.280000001</v>
      </c>
      <c r="DM144" s="113">
        <f ca="1">IF(DM$6=$C16,$D144,IF(SUM(DN16:$GS16)=0,0,MAX(DL144-DM80-DM112,0)))</f>
        <v>67249063.280000001</v>
      </c>
      <c r="DN144" s="113">
        <f ca="1">IF(DN$6=$C16,$D144,IF(SUM(DO16:$GS16)=0,0,MAX(DM144-DN80-DN112,0)))</f>
        <v>67402446.840000004</v>
      </c>
      <c r="DO144" s="113">
        <f ca="1">IF(DO$6=$C16,$D144,IF(SUM(DP16:$GS16)=0,0,MAX(DN144-DO80-DO112,0)))</f>
        <v>67402446.840000004</v>
      </c>
      <c r="DP144" s="113">
        <f ca="1">IF(DP$6=$C16,$D144,IF(SUM(DQ16:$GS16)=0,0,MAX(DO144-DP80-DP112,0)))</f>
        <v>67402446.840000004</v>
      </c>
      <c r="DQ144" s="113">
        <f ca="1">IF(DQ$6=$C16,$D144,IF(SUM(DR16:$GS16)=0,0,MAX(DP144-DQ80-DQ112,0)))</f>
        <v>67402446.840000004</v>
      </c>
      <c r="DR144" s="113">
        <f ca="1">IF(DR$6=$C16,$D144,IF(SUM(DS16:$GS16)=0,0,MAX(DQ144-DR80-DR112,0)))</f>
        <v>67402446.840000004</v>
      </c>
      <c r="DS144" s="113">
        <f ca="1">IF(DS$6=$C16,$D144,IF(SUM(DT16:$GS16)=0,0,MAX(DR144-DS80-DS112,0)))</f>
        <v>67402446.840000004</v>
      </c>
      <c r="DT144" s="113">
        <f ca="1">IF(DT$6=$C16,$D144,IF(SUM(DU16:$GS16)=0,0,MAX(DS144-DT80-DT112,0)))</f>
        <v>67402446.840000004</v>
      </c>
      <c r="DU144" s="113">
        <f ca="1">IF(DU$6=$C16,$D144,IF(SUM(DV16:$GS16)=0,0,MAX(DT144-DU80-DU112,0)))</f>
        <v>67393693.829999998</v>
      </c>
      <c r="DV144" s="113">
        <f ca="1">IF(DV$6=$C16,$D144,IF(SUM(DW16:$GS16)=0,0,MAX(DU144-DV80-DV112,0)))</f>
        <v>67393693.829999998</v>
      </c>
      <c r="DW144" s="113">
        <f ca="1">IF(DW$6=$C16,$D144,IF(SUM(DX16:$GS16)=0,0,MAX(DV144-DW80-DW112,0)))</f>
        <v>67393693.829999998</v>
      </c>
      <c r="DX144" s="113">
        <f ca="1">IF(DX$6=$C16,$D144,IF(SUM(DY16:$GS16)=0,0,MAX(DW144-DX80-DX112,0)))</f>
        <v>67393693.829999998</v>
      </c>
      <c r="DY144" s="113">
        <f ca="1">IF(DY$6=$C16,$D144,IF(SUM(DZ16:$GS16)=0,0,MAX(DX144-DY80-DY112,0)))</f>
        <v>67393693.829999998</v>
      </c>
      <c r="DZ144" s="113">
        <f ca="1">IF(DZ$6=$C16,$D144,IF(SUM(EA16:$GS16)=0,0,MAX(DY144-DZ80-DZ112,0)))</f>
        <v>67393693.829999998</v>
      </c>
      <c r="EA144" s="113">
        <f ca="1">IF(EA$6=$C16,$D144,IF(SUM(EB16:$GS16)=0,0,MAX(DZ144-EA80-EA112,0)))</f>
        <v>67393693.829999998</v>
      </c>
      <c r="EB144" s="113">
        <f ca="1">IF(EB$6=$C16,$D144,IF(SUM(EC16:$GS16)=0,0,MAX(EA144-EB80-EB112,0)))</f>
        <v>67393693.829999998</v>
      </c>
      <c r="EC144" s="113">
        <f ca="1">IF(EC$6=$C16,$D144,IF(SUM(ED16:$GS16)=0,0,MAX(EB144-EC80-EC112,0)))</f>
        <v>67393693.829999998</v>
      </c>
      <c r="ED144" s="113">
        <f ca="1">IF(ED$6=$C16,$D144,IF(SUM(EE16:$GS16)=0,0,MAX(EC144-ED80-ED112,0)))</f>
        <v>67393693.829999998</v>
      </c>
      <c r="EE144" s="113">
        <f ca="1">IF(EE$6=$C16,$D144,IF(SUM(EF16:$GS16)=0,0,MAX(ED144-EE80-EE112,0)))</f>
        <v>67393693.829999998</v>
      </c>
      <c r="EF144" s="113">
        <f ca="1">IF(EF$6=$C16,$D144,IF(SUM(EG16:$GS16)=0,0,MAX(EE144-EF80-EF112,0)))</f>
        <v>67393693.829999998</v>
      </c>
      <c r="EG144" s="113">
        <f ca="1">IF(EG$6=$C16,$D144,IF(SUM(EH16:$GS16)=0,0,MAX(EF144-EG80-EG112,0)))</f>
        <v>67393693.829999998</v>
      </c>
      <c r="EH144" s="113">
        <f ca="1">IF(EH$6=$C16,$D144,IF(SUM(EI16:$GS16)=0,0,MAX(EG144-EH80-EH112,0)))</f>
        <v>67393693.829999998</v>
      </c>
      <c r="EI144" s="113">
        <f ca="1">IF(EI$6=$C16,$D144,IF(SUM(EJ16:$GS16)=0,0,MAX(EH144-EI80-EI112,0)))</f>
        <v>67393693.829999998</v>
      </c>
      <c r="EJ144" s="113">
        <f ca="1">IF(EJ$6=$C16,$D144,IF(SUM(EK16:$GS16)=0,0,MAX(EI144-EJ80-EJ112,0)))</f>
        <v>67393693.829999998</v>
      </c>
      <c r="EK144" s="113">
        <f ca="1">IF(EK$6=$C16,$D144,IF(SUM(EL16:$GS16)=0,0,MAX(EJ144-EK80-EK112,0)))</f>
        <v>67393693.829999998</v>
      </c>
      <c r="EL144" s="113">
        <f ca="1">IF(EL$6=$C16,$D144,IF(SUM(EM16:$GS16)=0,0,MAX(EK144-EL80-EL112,0)))</f>
        <v>67393693.829999998</v>
      </c>
      <c r="EM144" s="113">
        <f ca="1">IF(EM$6=$C16,$D144,IF(SUM(EN16:$GS16)=0,0,MAX(EL144-EM80-EM112,0)))</f>
        <v>67393693.829999998</v>
      </c>
      <c r="EN144" s="113">
        <f ca="1">IF(EN$6=$C16,$D144,IF(SUM(EO16:$GS16)=0,0,MAX(EM144-EN80-EN112,0)))</f>
        <v>67393693.829999998</v>
      </c>
      <c r="EO144" s="113">
        <f ca="1">IF(EO$6=$C16,$D144,IF(SUM(EP16:$GS16)=0,0,MAX(EN144-EO80-EO112,0)))</f>
        <v>67177921.556999877</v>
      </c>
      <c r="EP144" s="113">
        <f ca="1">IF(EP$6=$C16,$D144,IF(SUM(EQ16:$GS16)=0,0,MAX(EO144-EP80-EP112,0)))</f>
        <v>67177921.556999877</v>
      </c>
      <c r="EQ144" s="113">
        <f ca="1">IF(EQ$6=$C16,$D144,IF(SUM(ER16:$GS16)=0,0,MAX(EP144-EQ80-EQ112,0)))</f>
        <v>67177921.556999877</v>
      </c>
      <c r="ER144" s="113">
        <f ca="1">IF(ER$6=$C16,$D144,IF(SUM(ES16:$GS16)=0,0,MAX(EQ144-ER80-ER112,0)))</f>
        <v>67177921.556999877</v>
      </c>
      <c r="ES144" s="113">
        <f ca="1">IF(ES$6=$C16,$D144,IF(SUM(ET16:$GS16)=0,0,MAX(ER144-ES80-ES112,0)))</f>
        <v>66582710.131867513</v>
      </c>
      <c r="ET144" s="113">
        <f ca="1">IF(ET$6=$C16,$D144,IF(SUM(EU16:$GS16)=0,0,MAX(ES144-ET80-ET112,0)))</f>
        <v>66582710.131867513</v>
      </c>
      <c r="EU144" s="113">
        <f ca="1">IF(EU$6=$C16,$D144,IF(SUM(EV16:$GS16)=0,0,MAX(ET144-EU80-EU112,0)))</f>
        <v>66582710.131867513</v>
      </c>
      <c r="EV144" s="113">
        <f ca="1">IF(EV$6=$C16,$D144,IF(SUM(EW16:$GS16)=0,0,MAX(EU144-EV80-EV112,0)))</f>
        <v>66582710.131867513</v>
      </c>
      <c r="EW144" s="113">
        <f ca="1">IF(EW$6=$C16,$D144,IF(SUM(EX16:$GS16)=0,0,MAX(EV144-EW80-EW112,0)))</f>
        <v>66582710.131867513</v>
      </c>
      <c r="EX144" s="113">
        <f ca="1">IF(EX$6=$C16,$D144,IF(SUM(EY16:$GS16)=0,0,MAX(EW144-EX80-EX112,0)))</f>
        <v>66582710.131867513</v>
      </c>
      <c r="EY144" s="113">
        <f ca="1">IF(EY$6=$C16,$D144,IF(SUM(EZ16:$GS16)=0,0,MAX(EX144-EY80-EY112,0)))</f>
        <v>66582710.131867513</v>
      </c>
      <c r="EZ144" s="113">
        <f ca="1">IF(EZ$6=$C16,$D144,IF(SUM(FA16:$GS16)=0,0,MAX(EY144-EZ80-EZ112,0)))</f>
        <v>66582710.131867513</v>
      </c>
      <c r="FA144" s="113">
        <f ca="1">IF(FA$6=$C16,$D144,IF(SUM(FB16:$GS16)=0,0,MAX(EZ144-FA80-FA112,0)))</f>
        <v>66582710.131867513</v>
      </c>
      <c r="FB144" s="113">
        <f ca="1">IF(FB$6=$C16,$D144,IF(SUM(FC16:$GS16)=0,0,MAX(FA144-FB80-FB112,0)))</f>
        <v>66582710.131867513</v>
      </c>
      <c r="FC144" s="113">
        <f ca="1">IF(FC$6=$C16,$D144,IF(SUM(FD16:$GS16)=0,0,MAX(FB144-FC80-FC112,0)))</f>
        <v>66582710.131867513</v>
      </c>
      <c r="FD144" s="113">
        <f ca="1">IF(FD$6=$C16,$D144,IF(SUM(FE16:$GS16)=0,0,MAX(FC144-FD80-FD112,0)))</f>
        <v>66582710.131867513</v>
      </c>
      <c r="FE144" s="113">
        <f ca="1">IF(FE$6=$C16,$D144,IF(SUM(FF16:$GS16)=0,0,MAX(FD144-FE80-FE112,0)))</f>
        <v>65980094.500209674</v>
      </c>
      <c r="FF144" s="113">
        <f ca="1">IF(FF$6=$C16,$D144,IF(SUM(FG16:$GS16)=0,0,MAX(FE144-FF80-FF112,0)))</f>
        <v>65980094.500209674</v>
      </c>
      <c r="FG144" s="113">
        <f ca="1">IF(FG$6=$C16,$D144,IF(SUM(FH16:$GS16)=0,0,MAX(FF144-FG80-FG112,0)))</f>
        <v>52033210.033543006</v>
      </c>
      <c r="FH144" s="113">
        <f ca="1">IF(FH$6=$C16,$D144,IF(SUM(FI16:$GS16)=0,0,MAX(FG144-FH80-FH112,0)))</f>
        <v>52033210.033543006</v>
      </c>
      <c r="FI144" s="113">
        <f ca="1">IF(FI$6=$C16,$D144,IF(SUM(FJ16:$GS16)=0,0,MAX(FH144-FI80-FI112,0)))</f>
        <v>52033210.033543006</v>
      </c>
      <c r="FJ144" s="113">
        <f ca="1">IF(FJ$6=$C16,$D144,IF(SUM(FK16:$GS16)=0,0,MAX(FI144-FJ80-FJ112,0)))</f>
        <v>52033210.033543006</v>
      </c>
      <c r="FK144" s="113">
        <f ca="1">IF(FK$6=$C16,$D144,IF(SUM(FL16:$GS16)=0,0,MAX(FJ144-FK80-FK112,0)))</f>
        <v>40508809.276680946</v>
      </c>
      <c r="FL144" s="113">
        <f ca="1">IF(FL$6=$C16,$D144,IF(SUM(FM16:$GS16)=0,0,MAX(FK144-FL80-FL112,0)))</f>
        <v>40508809.276680946</v>
      </c>
      <c r="FM144" s="113">
        <f ca="1">IF(FM$6=$C16,$D144,IF(SUM(FN16:$GS16)=0,0,MAX(FL144-FM80-FM112,0)))</f>
        <v>40508809.276680946</v>
      </c>
      <c r="FN144" s="113">
        <f ca="1">IF(FN$6=$C16,$D144,IF(SUM(FO16:$GS16)=0,0,MAX(FM144-FN80-FN112,0)))</f>
        <v>40508809.276680946</v>
      </c>
      <c r="FO144" s="113">
        <f ca="1">IF(FO$6=$C16,$D144,IF(SUM(FP16:$GS16)=0,0,MAX(FN144-FO80-FO112,0)))</f>
        <v>40508809.276680946</v>
      </c>
      <c r="FP144" s="113">
        <f ca="1">IF(FP$6=$C16,$D144,IF(SUM(FQ16:$GS16)=0,0,MAX(FO144-FP80-FP112,0)))</f>
        <v>40508809.276680946</v>
      </c>
      <c r="FQ144" s="113">
        <f ca="1">IF(FQ$6=$C16,$D144,IF(SUM(FR16:$GS16)=0,0,MAX(FP144-FQ80-FQ112,0)))</f>
        <v>20733075.604743294</v>
      </c>
      <c r="FR144" s="113">
        <f ca="1">IF(FR$6=$C16,$D144,IF(SUM(FS16:$GS16)=0,0,MAX(FQ144-FR80-FR112,0)))</f>
        <v>20733075.604743294</v>
      </c>
      <c r="FS144" s="113">
        <f ca="1">IF(FS$6=$C16,$D144,IF(SUM(FT16:$GS16)=0,0,MAX(FR144-FS80-FS112,0)))</f>
        <v>20733075.604743294</v>
      </c>
      <c r="FT144" s="113">
        <f ca="1">IF(FT$6=$C16,$D144,IF(SUM(FU16:$GS16)=0,0,MAX(FS144-FT80-FT112,0)))</f>
        <v>20733075.604743294</v>
      </c>
      <c r="FU144" s="113">
        <f ca="1">IF(FU$6=$C16,$D144,IF(SUM(FV16:$GS16)=0,0,MAX(FT144-FU80-FU112,0)))</f>
        <v>20733075.604743294</v>
      </c>
      <c r="FV144" s="113">
        <f ca="1">IF(FV$6=$C16,$D144,IF(SUM(FW16:$GS16)=0,0,MAX(FU144-FV80-FV112,0)))</f>
        <v>20733075.604743294</v>
      </c>
      <c r="FW144" s="113">
        <f ca="1">IF(FW$6=$C16,$D144,IF(SUM(FX16:$GS16)=0,0,MAX(FV144-FW80-FW112,0)))</f>
        <v>20733075.604743294</v>
      </c>
      <c r="FX144" s="113">
        <f ca="1">IF(FX$6=$C16,$D144,IF(SUM(FY16:$GS16)=0,0,MAX(FW144-FX80-FX112,0)))</f>
        <v>20733075.604743294</v>
      </c>
      <c r="FY144" s="113">
        <f ca="1">IF(FY$6=$C16,$D144,IF(SUM(FZ16:$GS16)=0,0,MAX(FX144-FY80-FY112,0)))</f>
        <v>20733075.604743294</v>
      </c>
      <c r="FZ144" s="113">
        <f ca="1">IF(FZ$6=$C16,$D144,IF(SUM(GA16:$GS16)=0,0,MAX(FY144-FZ80-FZ112,0)))</f>
        <v>20733075.604743294</v>
      </c>
      <c r="GA144" s="113">
        <f ca="1">IF(GA$6=$C16,$D144,IF(SUM(GB16:$GS16)=0,0,MAX(FZ144-GA80-GA112,0)))</f>
        <v>20733075.604743294</v>
      </c>
      <c r="GB144" s="113">
        <f ca="1">IF(GB$6=$C16,$D144,IF(SUM(GC16:$GS16)=0,0,MAX(GA144-GB80-GB112,0)))</f>
        <v>0</v>
      </c>
      <c r="GC144" s="113">
        <f ca="1">IF(GC$6=$C16,$D144,IF(SUM(GD16:$GS16)=0,0,MAX(GB144-GC80-GC112,0)))</f>
        <v>0</v>
      </c>
      <c r="GD144" s="113">
        <f ca="1">IF(GD$6=$C16,$D144,IF(SUM(GE16:$GS16)=0,0,MAX(GC144-GD80-GD112,0)))</f>
        <v>0</v>
      </c>
      <c r="GE144" s="113">
        <f ca="1">IF(GE$6=$C16,$D144,IF(SUM(GF16:$GS16)=0,0,MAX(GD144-GE80-GE112,0)))</f>
        <v>0</v>
      </c>
      <c r="GF144" s="113">
        <f ca="1">IF(GF$6=$C16,$D144,IF(SUM(GG16:$GS16)=0,0,MAX(GE144-GF80-GF112,0)))</f>
        <v>0</v>
      </c>
      <c r="GG144" s="113">
        <f ca="1">IF(GG$6=$C16,$D144,IF(SUM(GH16:$GS16)=0,0,MAX(GF144-GG80-GG112,0)))</f>
        <v>0</v>
      </c>
      <c r="GH144" s="113">
        <f ca="1">IF(GH$6=$C16,$D144,IF(SUM(GI16:$GS16)=0,0,MAX(GG144-GH80-GH112,0)))</f>
        <v>0</v>
      </c>
      <c r="GI144" s="113">
        <f ca="1">IF(GI$6=$C16,$D144,IF(SUM(GJ16:$GS16)=0,0,MAX(GH144-GI80-GI112,0)))</f>
        <v>0</v>
      </c>
      <c r="GJ144" s="113">
        <f ca="1">IF(GJ$6=$C16,$D144,IF(SUM(GK16:$GS16)=0,0,MAX(GI144-GJ80-GJ112,0)))</f>
        <v>0</v>
      </c>
      <c r="GK144" s="113">
        <f ca="1">IF(GK$6=$C16,$D144,IF(SUM(GL16:$GS16)=0,0,MAX(GJ144-GK80-GK112,0)))</f>
        <v>0</v>
      </c>
      <c r="GL144" s="113">
        <f ca="1">IF(GL$6=$C16,$D144,IF(SUM(GM16:$GS16)=0,0,MAX(GK144-GL80-GL112,0)))</f>
        <v>0</v>
      </c>
      <c r="GM144" s="113">
        <f ca="1">IF(GM$6=$C16,$D144,IF(SUM(GN16:$GS16)=0,0,MAX(GL144-GM80-GM112,0)))</f>
        <v>0</v>
      </c>
      <c r="GN144" s="113">
        <f ca="1">IF(GN$6=$C16,$D144,IF(SUM(GO16:$GS16)=0,0,MAX(GM144-GN80-GN112,0)))</f>
        <v>0</v>
      </c>
      <c r="GO144" s="113">
        <f ca="1">IF(GO$6=$C16,$D144,IF(SUM(GP16:$GS16)=0,0,MAX(GN144-GO80-GO112,0)))</f>
        <v>0</v>
      </c>
      <c r="GP144" s="113">
        <f ca="1">IF(GP$6=$C16,$D144,IF(SUM(GQ16:$GS16)=0,0,MAX(GO144-GP80-GP112,0)))</f>
        <v>0</v>
      </c>
      <c r="GQ144" s="113">
        <f ca="1">IF(GQ$6=$C16,$D144,IF(SUM(GR16:$GS16)=0,0,MAX(GP144-GQ80-GQ112,0)))</f>
        <v>0</v>
      </c>
      <c r="GR144" s="113">
        <f ca="1">IF(GR$6=$C16,$D144,IF(SUM(GS16:$GS16)=0,0,MAX(GQ144-GR80-GR112,0)))</f>
        <v>0</v>
      </c>
      <c r="GS144" s="113">
        <f ca="1">IF(GS$6=$C16,$D144,IF(SUM($GS16:GT16)=0,0,MAX(GR144-GS80-GS112,0)))</f>
        <v>0</v>
      </c>
      <c r="GU144" s="85"/>
      <c r="GV144" s="85"/>
      <c r="GW144" s="85"/>
      <c r="GX144" s="85"/>
      <c r="GY144" s="85"/>
      <c r="GZ144" s="85"/>
      <c r="HA144" s="85"/>
      <c r="HB144" s="85"/>
      <c r="HC144" s="85"/>
      <c r="HD144" s="85"/>
      <c r="HE144" s="85"/>
      <c r="HF144" s="85"/>
      <c r="HG144" s="85"/>
      <c r="HH144" s="85"/>
      <c r="HI144" s="85"/>
      <c r="HJ144" s="85"/>
      <c r="HK144" s="85"/>
    </row>
    <row r="145" spans="1:219" hidden="1" outlineLevel="1" x14ac:dyDescent="0.75">
      <c r="A145" s="112"/>
      <c r="B145" s="112" t="str">
        <f t="shared" si="225"/>
        <v>UBSCM 2017-C5</v>
      </c>
      <c r="C145" s="104"/>
      <c r="D145" s="111">
        <f t="shared" ca="1" si="226"/>
        <v>78392651</v>
      </c>
      <c r="E145" s="88"/>
      <c r="F145" s="85"/>
      <c r="G145" s="85"/>
      <c r="H145" s="86"/>
      <c r="I145" s="95"/>
      <c r="K145" s="113">
        <f ca="1">IF(K$6=$C17,$D145,IF(SUM(L17:$GS17)=0,0,MAX(J145-K81-K113,0)))</f>
        <v>0</v>
      </c>
      <c r="L145" s="113">
        <f ca="1">IF(L$6=$C17,$D145,IF(SUM(M17:$GS17)=0,0,MAX(K145-L81-L113,0)))</f>
        <v>0</v>
      </c>
      <c r="M145" s="113">
        <f ca="1">IF(M$6=$C17,$D145,IF(SUM(N17:$GS17)=0,0,MAX(L145-M81-M113,0)))</f>
        <v>0</v>
      </c>
      <c r="N145" s="113">
        <f ca="1">IF(N$6=$C17,$D145,IF(SUM(O17:$GS17)=0,0,MAX(M145-N81-N113,0)))</f>
        <v>0</v>
      </c>
      <c r="O145" s="113">
        <f ca="1">IF(O$6=$C17,$D145,IF(SUM(P17:$GS17)=0,0,MAX(N145-O81-O113,0)))</f>
        <v>0</v>
      </c>
      <c r="P145" s="113">
        <f ca="1">IF(P$6=$C17,$D145,IF(SUM(Q17:$GS17)=0,0,MAX(O145-P81-P113,0)))</f>
        <v>0</v>
      </c>
      <c r="Q145" s="113">
        <f ca="1">IF(Q$6=$C17,$D145,IF(SUM(R17:$GS17)=0,0,MAX(P145-Q81-Q113,0)))</f>
        <v>0</v>
      </c>
      <c r="R145" s="113">
        <f ca="1">IF(R$6=$C17,$D145,IF(SUM(S17:$GS17)=0,0,MAX(Q145-R81-R113,0)))</f>
        <v>0</v>
      </c>
      <c r="S145" s="113">
        <f ca="1">IF(S$6=$C17,$D145,IF(SUM(T17:$GS17)=0,0,MAX(R145-S81-S113,0)))</f>
        <v>0</v>
      </c>
      <c r="T145" s="113">
        <f ca="1">IF(T$6=$C17,$D145,IF(SUM(U17:$GS17)=0,0,MAX(S145-T81-T113,0)))</f>
        <v>78392651</v>
      </c>
      <c r="U145" s="113">
        <f ca="1">IF(U$6=$C17,$D145,IF(SUM(V17:$GS17)=0,0,MAX(T145-U81-U113,0)))</f>
        <v>78392651</v>
      </c>
      <c r="V145" s="113">
        <f ca="1">IF(V$6=$C17,$D145,IF(SUM(W17:$GS17)=0,0,MAX(U145-V81-V113,0)))</f>
        <v>78392651</v>
      </c>
      <c r="W145" s="113">
        <f ca="1">IF(W$6=$C17,$D145,IF(SUM(X17:$GS17)=0,0,MAX(V145-W81-W113,0)))</f>
        <v>78392651</v>
      </c>
      <c r="X145" s="113">
        <f ca="1">IF(X$6=$C17,$D145,IF(SUM(Y17:$GS17)=0,0,MAX(W145-X81-X113,0)))</f>
        <v>78392651</v>
      </c>
      <c r="Y145" s="113">
        <f ca="1">IF(Y$6=$C17,$D145,IF(SUM(Z17:$GS17)=0,0,MAX(X145-Y81-Y113,0)))</f>
        <v>78392651</v>
      </c>
      <c r="Z145" s="113">
        <f ca="1">IF(Z$6=$C17,$D145,IF(SUM(AA17:$GS17)=0,0,MAX(Y145-Z81-Z113,0)))</f>
        <v>78392651</v>
      </c>
      <c r="AA145" s="113">
        <f ca="1">IF(AA$6=$C17,$D145,IF(SUM(AB17:$GS17)=0,0,MAX(Z145-AA81-AA113,0)))</f>
        <v>78392651</v>
      </c>
      <c r="AB145" s="113">
        <f ca="1">IF(AB$6=$C17,$D145,IF(SUM(AC17:$GS17)=0,0,MAX(AA145-AB81-AB113,0)))</f>
        <v>78392651</v>
      </c>
      <c r="AC145" s="113">
        <f ca="1">IF(AC$6=$C17,$D145,IF(SUM(AD17:$GS17)=0,0,MAX(AB145-AC81-AC113,0)))</f>
        <v>78392651</v>
      </c>
      <c r="AD145" s="113">
        <f ca="1">IF(AD$6=$C17,$D145,IF(SUM(AE17:$GS17)=0,0,MAX(AC145-AD81-AD113,0)))</f>
        <v>78392651</v>
      </c>
      <c r="AE145" s="113">
        <f ca="1">IF(AE$6=$C17,$D145,IF(SUM(AF17:$GS17)=0,0,MAX(AD145-AE81-AE113,0)))</f>
        <v>78392651</v>
      </c>
      <c r="AF145" s="113">
        <f ca="1">IF(AF$6=$C17,$D145,IF(SUM(AG17:$GS17)=0,0,MAX(AE145-AF81-AF113,0)))</f>
        <v>78392651</v>
      </c>
      <c r="AG145" s="113">
        <f ca="1">IF(AG$6=$C17,$D145,IF(SUM(AH17:$GS17)=0,0,MAX(AF145-AG81-AG113,0)))</f>
        <v>78392651</v>
      </c>
      <c r="AH145" s="113">
        <f ca="1">IF(AH$6=$C17,$D145,IF(SUM(AI17:$GS17)=0,0,MAX(AG145-AH81-AH113,0)))</f>
        <v>78392651</v>
      </c>
      <c r="AI145" s="113">
        <f ca="1">IF(AI$6=$C17,$D145,IF(SUM(AJ17:$GS17)=0,0,MAX(AH145-AI81-AI113,0)))</f>
        <v>78392651</v>
      </c>
      <c r="AJ145" s="113">
        <f ca="1">IF(AJ$6=$C17,$D145,IF(SUM(AK17:$GS17)=0,0,MAX(AI145-AJ81-AJ113,0)))</f>
        <v>78392651</v>
      </c>
      <c r="AK145" s="113">
        <f ca="1">IF(AK$6=$C17,$D145,IF(SUM(AL17:$GS17)=0,0,MAX(AJ145-AK81-AK113,0)))</f>
        <v>78392651</v>
      </c>
      <c r="AL145" s="113">
        <f ca="1">IF(AL$6=$C17,$D145,IF(SUM(AM17:$GS17)=0,0,MAX(AK145-AL81-AL113,0)))</f>
        <v>78392651</v>
      </c>
      <c r="AM145" s="113">
        <f ca="1">IF(AM$6=$C17,$D145,IF(SUM(AN17:$GS17)=0,0,MAX(AL145-AM81-AM113,0)))</f>
        <v>78392651</v>
      </c>
      <c r="AN145" s="113">
        <f ca="1">IF(AN$6=$C17,$D145,IF(SUM(AO17:$GS17)=0,0,MAX(AM145-AN81-AN113,0)))</f>
        <v>78392651</v>
      </c>
      <c r="AO145" s="113">
        <f ca="1">IF(AO$6=$C17,$D145,IF(SUM(AP17:$GS17)=0,0,MAX(AN145-AO81-AO113,0)))</f>
        <v>78392651</v>
      </c>
      <c r="AP145" s="113">
        <f ca="1">IF(AP$6=$C17,$D145,IF(SUM(AQ17:$GS17)=0,0,MAX(AO145-AP81-AP113,0)))</f>
        <v>78392651</v>
      </c>
      <c r="AQ145" s="113">
        <f ca="1">IF(AQ$6=$C17,$D145,IF(SUM(AR17:$GS17)=0,0,MAX(AP145-AQ81-AQ113,0)))</f>
        <v>78392651</v>
      </c>
      <c r="AR145" s="113">
        <f ca="1">IF(AR$6=$C17,$D145,IF(SUM(AS17:$GS17)=0,0,MAX(AQ145-AR81-AR113,0)))</f>
        <v>78392651</v>
      </c>
      <c r="AS145" s="113">
        <f ca="1">IF(AS$6=$C17,$D145,IF(SUM(AT17:$GS17)=0,0,MAX(AR145-AS81-AS113,0)))</f>
        <v>78392651</v>
      </c>
      <c r="AT145" s="113">
        <f ca="1">IF(AT$6=$C17,$D145,IF(SUM(AU17:$GS17)=0,0,MAX(AS145-AT81-AT113,0)))</f>
        <v>78392651</v>
      </c>
      <c r="AU145" s="113">
        <f ca="1">IF(AU$6=$C17,$D145,IF(SUM(AV17:$GS17)=0,0,MAX(AT145-AU81-AU113,0)))</f>
        <v>78392651</v>
      </c>
      <c r="AV145" s="113">
        <f ca="1">IF(AV$6=$C17,$D145,IF(SUM(AW17:$GS17)=0,0,MAX(AU145-AV81-AV113,0)))</f>
        <v>78392651</v>
      </c>
      <c r="AW145" s="113">
        <f ca="1">IF(AW$6=$C17,$D145,IF(SUM(AX17:$GS17)=0,0,MAX(AV145-AW81-AW113,0)))</f>
        <v>78392651</v>
      </c>
      <c r="AX145" s="113">
        <f ca="1">IF(AX$6=$C17,$D145,IF(SUM(AY17:$GS17)=0,0,MAX(AW145-AX81-AX113,0)))</f>
        <v>78392651</v>
      </c>
      <c r="AY145" s="113">
        <f ca="1">IF(AY$6=$C17,$D145,IF(SUM(AZ17:$GS17)=0,0,MAX(AX145-AY81-AY113,0)))</f>
        <v>78392651</v>
      </c>
      <c r="AZ145" s="113">
        <f ca="1">IF(AZ$6=$C17,$D145,IF(SUM(BA17:$GS17)=0,0,MAX(AY145-AZ81-AZ113,0)))</f>
        <v>78392651</v>
      </c>
      <c r="BA145" s="113">
        <f ca="1">IF(BA$6=$C17,$D145,IF(SUM(BB17:$GS17)=0,0,MAX(AZ145-BA81-BA113,0)))</f>
        <v>78392651</v>
      </c>
      <c r="BB145" s="113">
        <f ca="1">IF(BB$6=$C17,$D145,IF(SUM(BC17:$GS17)=0,0,MAX(BA145-BB81-BB113,0)))</f>
        <v>78392651</v>
      </c>
      <c r="BC145" s="113">
        <f ca="1">IF(BC$6=$C17,$D145,IF(SUM(BD17:$GS17)=0,0,MAX(BB145-BC81-BC113,0)))</f>
        <v>78392651</v>
      </c>
      <c r="BD145" s="113">
        <f ca="1">IF(BD$6=$C17,$D145,IF(SUM(BE17:$GS17)=0,0,MAX(BC145-BD81-BD113,0)))</f>
        <v>78392651</v>
      </c>
      <c r="BE145" s="113">
        <f ca="1">IF(BE$6=$C17,$D145,IF(SUM(BF17:$GS17)=0,0,MAX(BD145-BE81-BE113,0)))</f>
        <v>78392651</v>
      </c>
      <c r="BF145" s="113">
        <f ca="1">IF(BF$6=$C17,$D145,IF(SUM(BG17:$GS17)=0,0,MAX(BE145-BF81-BF113,0)))</f>
        <v>78392651</v>
      </c>
      <c r="BG145" s="113">
        <f ca="1">IF(BG$6=$C17,$D145,IF(SUM(BH17:$GS17)=0,0,MAX(BF145-BG81-BG113,0)))</f>
        <v>78392651</v>
      </c>
      <c r="BH145" s="113">
        <f ca="1">IF(BH$6=$C17,$D145,IF(SUM(BI17:$GS17)=0,0,MAX(BG145-BH81-BH113,0)))</f>
        <v>78392651</v>
      </c>
      <c r="BI145" s="113">
        <f ca="1">IF(BI$6=$C17,$D145,IF(SUM(BJ17:$GS17)=0,0,MAX(BH145-BI81-BI113,0)))</f>
        <v>78392651</v>
      </c>
      <c r="BJ145" s="113">
        <f ca="1">IF(BJ$6=$C17,$D145,IF(SUM(BK17:$GS17)=0,0,MAX(BI145-BJ81-BJ113,0)))</f>
        <v>78392651</v>
      </c>
      <c r="BK145" s="113">
        <f ca="1">IF(BK$6=$C17,$D145,IF(SUM(BL17:$GS17)=0,0,MAX(BJ145-BK81-BK113,0)))</f>
        <v>78392651</v>
      </c>
      <c r="BL145" s="113">
        <f ca="1">IF(BL$6=$C17,$D145,IF(SUM(BM17:$GS17)=0,0,MAX(BK145-BL81-BL113,0)))</f>
        <v>78392651</v>
      </c>
      <c r="BM145" s="113">
        <f ca="1">IF(BM$6=$C17,$D145,IF(SUM(BN17:$GS17)=0,0,MAX(BL145-BM81-BM113,0)))</f>
        <v>78392651</v>
      </c>
      <c r="BN145" s="113">
        <f ca="1">IF(BN$6=$C17,$D145,IF(SUM(BO17:$GS17)=0,0,MAX(BM145-BN81-BN113,0)))</f>
        <v>78392651</v>
      </c>
      <c r="BO145" s="113">
        <f ca="1">IF(BO$6=$C17,$D145,IF(SUM(BP17:$GS17)=0,0,MAX(BN145-BO81-BO113,0)))</f>
        <v>78392651</v>
      </c>
      <c r="BP145" s="113">
        <f ca="1">IF(BP$6=$C17,$D145,IF(SUM(BQ17:$GS17)=0,0,MAX(BO145-BP81-BP113,0)))</f>
        <v>78392651</v>
      </c>
      <c r="BQ145" s="113">
        <f ca="1">IF(BQ$6=$C17,$D145,IF(SUM(BR17:$GS17)=0,0,MAX(BP145-BQ81-BQ113,0)))</f>
        <v>78392651</v>
      </c>
      <c r="BR145" s="113">
        <f ca="1">IF(BR$6=$C17,$D145,IF(SUM(BS17:$GS17)=0,0,MAX(BQ145-BR81-BR113,0)))</f>
        <v>78392651</v>
      </c>
      <c r="BS145" s="113">
        <f ca="1">IF(BS$6=$C17,$D145,IF(SUM(BT17:$GS17)=0,0,MAX(BR145-BS81-BS113,0)))</f>
        <v>78392651</v>
      </c>
      <c r="BT145" s="113">
        <f ca="1">IF(BT$6=$C17,$D145,IF(SUM(BU17:$GS17)=0,0,MAX(BS145-BT81-BT113,0)))</f>
        <v>78392651</v>
      </c>
      <c r="BU145" s="113">
        <f ca="1">IF(BU$6=$C17,$D145,IF(SUM(BV17:$GS17)=0,0,MAX(BT145-BU81-BU113,0)))</f>
        <v>78392651</v>
      </c>
      <c r="BV145" s="113">
        <f ca="1">IF(BV$6=$C17,$D145,IF(SUM(BW17:$GS17)=0,0,MAX(BU145-BV81-BV113,0)))</f>
        <v>78392651</v>
      </c>
      <c r="BW145" s="113">
        <f ca="1">IF(BW$6=$C17,$D145,IF(SUM(BX17:$GS17)=0,0,MAX(BV145-BW81-BW113,0)))</f>
        <v>78392651</v>
      </c>
      <c r="BX145" s="113">
        <f ca="1">IF(BX$6=$C17,$D145,IF(SUM(BY17:$GS17)=0,0,MAX(BW145-BX81-BX113,0)))</f>
        <v>78392651</v>
      </c>
      <c r="BY145" s="113">
        <f ca="1">IF(BY$6=$C17,$D145,IF(SUM(BZ17:$GS17)=0,0,MAX(BX145-BY81-BY113,0)))</f>
        <v>78392651</v>
      </c>
      <c r="BZ145" s="113">
        <f ca="1">IF(BZ$6=$C17,$D145,IF(SUM(CA17:$GS17)=0,0,MAX(BY145-BZ81-BZ113,0)))</f>
        <v>78392651</v>
      </c>
      <c r="CA145" s="113">
        <f ca="1">IF(CA$6=$C17,$D145,IF(SUM(CB17:$GS17)=0,0,MAX(BZ145-CA81-CA113,0)))</f>
        <v>78392651</v>
      </c>
      <c r="CB145" s="113">
        <f ca="1">IF(CB$6=$C17,$D145,IF(SUM(CC17:$GS17)=0,0,MAX(CA145-CB81-CB113,0)))</f>
        <v>78392651</v>
      </c>
      <c r="CC145" s="113">
        <f ca="1">IF(CC$6=$C17,$D145,IF(SUM(CD17:$GS17)=0,0,MAX(CB145-CC81-CC113,0)))</f>
        <v>78392651</v>
      </c>
      <c r="CD145" s="113">
        <f ca="1">IF(CD$6=$C17,$D145,IF(SUM(CE17:$GS17)=0,0,MAX(CC145-CD81-CD113,0)))</f>
        <v>78392651</v>
      </c>
      <c r="CE145" s="113">
        <f ca="1">IF(CE$6=$C17,$D145,IF(SUM(CF17:$GS17)=0,0,MAX(CD145-CE81-CE113,0)))</f>
        <v>78392651</v>
      </c>
      <c r="CF145" s="113">
        <f ca="1">IF(CF$6=$C17,$D145,IF(SUM(CG17:$GS17)=0,0,MAX(CE145-CF81-CF113,0)))</f>
        <v>78392651</v>
      </c>
      <c r="CG145" s="113">
        <f ca="1">IF(CG$6=$C17,$D145,IF(SUM(CH17:$GS17)=0,0,MAX(CF145-CG81-CG113,0)))</f>
        <v>78392651</v>
      </c>
      <c r="CH145" s="113">
        <f ca="1">IF(CH$6=$C17,$D145,IF(SUM(CI17:$GS17)=0,0,MAX(CG145-CH81-CH113,0)))</f>
        <v>78392651</v>
      </c>
      <c r="CI145" s="113">
        <f ca="1">IF(CI$6=$C17,$D145,IF(SUM(CJ17:$GS17)=0,0,MAX(CH145-CI81-CI113,0)))</f>
        <v>78392651</v>
      </c>
      <c r="CJ145" s="113">
        <f ca="1">IF(CJ$6=$C17,$D145,IF(SUM(CK17:$GS17)=0,0,MAX(CI145-CJ81-CJ113,0)))</f>
        <v>78392651</v>
      </c>
      <c r="CK145" s="113">
        <f ca="1">IF(CK$6=$C17,$D145,IF(SUM(CL17:$GS17)=0,0,MAX(CJ145-CK81-CK113,0)))</f>
        <v>78392651</v>
      </c>
      <c r="CL145" s="113">
        <f ca="1">IF(CL$6=$C17,$D145,IF(SUM(CM17:$GS17)=0,0,MAX(CK145-CL81-CL113,0)))</f>
        <v>78392651</v>
      </c>
      <c r="CM145" s="113">
        <f ca="1">IF(CM$6=$C17,$D145,IF(SUM(CN17:$GS17)=0,0,MAX(CL145-CM81-CM113,0)))</f>
        <v>78392651</v>
      </c>
      <c r="CN145" s="113">
        <f ca="1">IF(CN$6=$C17,$D145,IF(SUM(CO17:$GS17)=0,0,MAX(CM145-CN81-CN113,0)))</f>
        <v>78392651</v>
      </c>
      <c r="CO145" s="113">
        <f ca="1">IF(CO$6=$C17,$D145,IF(SUM(CP17:$GS17)=0,0,MAX(CN145-CO81-CO113,0)))</f>
        <v>78392651</v>
      </c>
      <c r="CP145" s="113">
        <f ca="1">IF(CP$6=$C17,$D145,IF(SUM(CQ17:$GS17)=0,0,MAX(CO145-CP81-CP113,0)))</f>
        <v>78392651</v>
      </c>
      <c r="CQ145" s="113">
        <f ca="1">IF(CQ$6=$C17,$D145,IF(SUM(CR17:$GS17)=0,0,MAX(CP145-CQ81-CQ113,0)))</f>
        <v>78392651</v>
      </c>
      <c r="CR145" s="113">
        <f ca="1">IF(CR$6=$C17,$D145,IF(SUM(CS17:$GS17)=0,0,MAX(CQ145-CR81-CR113,0)))</f>
        <v>78392651</v>
      </c>
      <c r="CS145" s="113">
        <f ca="1">IF(CS$6=$C17,$D145,IF(SUM(CT17:$GS17)=0,0,MAX(CR145-CS81-CS113,0)))</f>
        <v>78392651</v>
      </c>
      <c r="CT145" s="113">
        <f ca="1">IF(CT$6=$C17,$D145,IF(SUM(CU17:$GS17)=0,0,MAX(CS145-CT81-CT113,0)))</f>
        <v>78392651</v>
      </c>
      <c r="CU145" s="113">
        <f ca="1">IF(CU$6=$C17,$D145,IF(SUM(CV17:$GS17)=0,0,MAX(CT145-CU81-CU113,0)))</f>
        <v>78392651</v>
      </c>
      <c r="CV145" s="113">
        <f ca="1">IF(CV$6=$C17,$D145,IF(SUM(CW17:$GS17)=0,0,MAX(CU145-CV81-CV113,0)))</f>
        <v>78392651</v>
      </c>
      <c r="CW145" s="113">
        <f ca="1">IF(CW$6=$C17,$D145,IF(SUM(CX17:$GS17)=0,0,MAX(CV145-CW81-CW113,0)))</f>
        <v>68342327.400000006</v>
      </c>
      <c r="CX145" s="113">
        <f ca="1">IF(CX$6=$C17,$D145,IF(SUM(CY17:$GS17)=0,0,MAX(CW145-CX81-CX113,0)))</f>
        <v>68342327.400000006</v>
      </c>
      <c r="CY145" s="113">
        <f ca="1">IF(CY$6=$C17,$D145,IF(SUM(CZ17:$GS17)=0,0,MAX(CX145-CY81-CY113,0)))</f>
        <v>68342327.400000006</v>
      </c>
      <c r="CZ145" s="113">
        <f ca="1">IF(CZ$6=$C17,$D145,IF(SUM(DA17:$GS17)=0,0,MAX(CY145-CZ81-CZ113,0)))</f>
        <v>68342327.400000006</v>
      </c>
      <c r="DA145" s="113">
        <f ca="1">IF(DA$6=$C17,$D145,IF(SUM(DB17:$GS17)=0,0,MAX(CZ145-DA81-DA113,0)))</f>
        <v>68342327.400000006</v>
      </c>
      <c r="DB145" s="113">
        <f ca="1">IF(DB$6=$C17,$D145,IF(SUM(DC17:$GS17)=0,0,MAX(DA145-DB81-DB113,0)))</f>
        <v>68342327.400000006</v>
      </c>
      <c r="DC145" s="113">
        <f ca="1">IF(DC$6=$C17,$D145,IF(SUM(DD17:$GS17)=0,0,MAX(DB145-DC81-DC113,0)))</f>
        <v>68342327.400000006</v>
      </c>
      <c r="DD145" s="113">
        <f ca="1">IF(DD$6=$C17,$D145,IF(SUM(DE17:$GS17)=0,0,MAX(DC145-DD81-DD113,0)))</f>
        <v>68342327.400000006</v>
      </c>
      <c r="DE145" s="113">
        <f ca="1">IF(DE$6=$C17,$D145,IF(SUM(DF17:$GS17)=0,0,MAX(DD145-DE81-DE113,0)))</f>
        <v>68342327.400000006</v>
      </c>
      <c r="DF145" s="113">
        <f ca="1">IF(DF$6=$C17,$D145,IF(SUM(DG17:$GS17)=0,0,MAX(DE145-DF81-DF113,0)))</f>
        <v>68342327.400000006</v>
      </c>
      <c r="DG145" s="113">
        <f ca="1">IF(DG$6=$C17,$D145,IF(SUM(DH17:$GS17)=0,0,MAX(DF145-DG81-DG113,0)))</f>
        <v>68342327.400000006</v>
      </c>
      <c r="DH145" s="113">
        <f ca="1">IF(DH$6=$C17,$D145,IF(SUM(DI17:$GS17)=0,0,MAX(DG145-DH81-DH113,0)))</f>
        <v>68243487.359999999</v>
      </c>
      <c r="DI145" s="113">
        <f ca="1">IF(DI$6=$C17,$D145,IF(SUM(DJ17:$GS17)=0,0,MAX(DH145-DI81-DI113,0)))</f>
        <v>68243487.359999999</v>
      </c>
      <c r="DJ145" s="113">
        <f ca="1">IF(DJ$6=$C17,$D145,IF(SUM(DK17:$GS17)=0,0,MAX(DI145-DJ81-DJ113,0)))</f>
        <v>68243487.359999999</v>
      </c>
      <c r="DK145" s="113">
        <f ca="1">IF(DK$6=$C17,$D145,IF(SUM(DL17:$GS17)=0,0,MAX(DJ145-DK81-DK113,0)))</f>
        <v>68243487.359999999</v>
      </c>
      <c r="DL145" s="113">
        <f ca="1">IF(DL$6=$C17,$D145,IF(SUM(DM17:$GS17)=0,0,MAX(DK145-DL81-DL113,0)))</f>
        <v>68597626.370000005</v>
      </c>
      <c r="DM145" s="113">
        <f ca="1">IF(DM$6=$C17,$D145,IF(SUM(DN17:$GS17)=0,0,MAX(DL145-DM81-DM113,0)))</f>
        <v>68597626.370000005</v>
      </c>
      <c r="DN145" s="113">
        <f ca="1">IF(DN$6=$C17,$D145,IF(SUM(DO17:$GS17)=0,0,MAX(DM145-DN81-DN113,0)))</f>
        <v>68597626.370000005</v>
      </c>
      <c r="DO145" s="113">
        <f ca="1">IF(DO$6=$C17,$D145,IF(SUM(DP17:$GS17)=0,0,MAX(DN145-DO81-DO113,0)))</f>
        <v>62858882.710000008</v>
      </c>
      <c r="DP145" s="113">
        <f ca="1">IF(DP$6=$C17,$D145,IF(SUM(DQ17:$GS17)=0,0,MAX(DO145-DP81-DP113,0)))</f>
        <v>62858882.710000008</v>
      </c>
      <c r="DQ145" s="113">
        <f ca="1">IF(DQ$6=$C17,$D145,IF(SUM(DR17:$GS17)=0,0,MAX(DP145-DQ81-DQ113,0)))</f>
        <v>62858882.710000008</v>
      </c>
      <c r="DR145" s="113">
        <f ca="1">IF(DR$6=$C17,$D145,IF(SUM(DS17:$GS17)=0,0,MAX(DQ145-DR81-DR113,0)))</f>
        <v>62858882.710000008</v>
      </c>
      <c r="DS145" s="113">
        <f ca="1">IF(DS$6=$C17,$D145,IF(SUM(DT17:$GS17)=0,0,MAX(DR145-DS81-DS113,0)))</f>
        <v>63221085.590000011</v>
      </c>
      <c r="DT145" s="113">
        <f ca="1">IF(DT$6=$C17,$D145,IF(SUM(DU17:$GS17)=0,0,MAX(DS145-DT81-DT113,0)))</f>
        <v>63221085.590000011</v>
      </c>
      <c r="DU145" s="113">
        <f ca="1">IF(DU$6=$C17,$D145,IF(SUM(DV17:$GS17)=0,0,MAX(DT145-DU81-DU113,0)))</f>
        <v>63221085.590000011</v>
      </c>
      <c r="DV145" s="113">
        <f ca="1">IF(DV$6=$C17,$D145,IF(SUM(DW17:$GS17)=0,0,MAX(DU145-DV81-DV113,0)))</f>
        <v>63221085.590000011</v>
      </c>
      <c r="DW145" s="113">
        <f ca="1">IF(DW$6=$C17,$D145,IF(SUM(DX17:$GS17)=0,0,MAX(DV145-DW81-DW113,0)))</f>
        <v>63221085.590000011</v>
      </c>
      <c r="DX145" s="113">
        <f ca="1">IF(DX$6=$C17,$D145,IF(SUM(DY17:$GS17)=0,0,MAX(DW145-DX81-DX113,0)))</f>
        <v>63221085.590000011</v>
      </c>
      <c r="DY145" s="113">
        <f ca="1">IF(DY$6=$C17,$D145,IF(SUM(DZ17:$GS17)=0,0,MAX(DX145-DY81-DY113,0)))</f>
        <v>63221085.590000011</v>
      </c>
      <c r="DZ145" s="113">
        <f ca="1">IF(DZ$6=$C17,$D145,IF(SUM(EA17:$GS17)=0,0,MAX(DY145-DZ81-DZ113,0)))</f>
        <v>63221085.590000011</v>
      </c>
      <c r="EA145" s="113">
        <f ca="1">IF(EA$6=$C17,$D145,IF(SUM(EB17:$GS17)=0,0,MAX(DZ145-EA81-EA113,0)))</f>
        <v>63221085.590000011</v>
      </c>
      <c r="EB145" s="113">
        <f ca="1">IF(EB$6=$C17,$D145,IF(SUM(EC17:$GS17)=0,0,MAX(EA145-EB81-EB113,0)))</f>
        <v>63221085.590000011</v>
      </c>
      <c r="EC145" s="113">
        <f ca="1">IF(EC$6=$C17,$D145,IF(SUM(ED17:$GS17)=0,0,MAX(EB145-EC81-EC113,0)))</f>
        <v>63221085.590000011</v>
      </c>
      <c r="ED145" s="113">
        <f ca="1">IF(ED$6=$C17,$D145,IF(SUM(EE17:$GS17)=0,0,MAX(EC145-ED81-ED113,0)))</f>
        <v>63221085.590000011</v>
      </c>
      <c r="EE145" s="113">
        <f ca="1">IF(EE$6=$C17,$D145,IF(SUM(EF17:$GS17)=0,0,MAX(ED145-EE81-EE113,0)))</f>
        <v>63221085.590000011</v>
      </c>
      <c r="EF145" s="113">
        <f ca="1">IF(EF$6=$C17,$D145,IF(SUM(EG17:$GS17)=0,0,MAX(EE145-EF81-EF113,0)))</f>
        <v>63221085.590000011</v>
      </c>
      <c r="EG145" s="113">
        <f ca="1">IF(EG$6=$C17,$D145,IF(SUM(EH17:$GS17)=0,0,MAX(EF145-EG81-EG113,0)))</f>
        <v>63221085.590000011</v>
      </c>
      <c r="EH145" s="113">
        <f ca="1">IF(EH$6=$C17,$D145,IF(SUM(EI17:$GS17)=0,0,MAX(EG145-EH81-EH113,0)))</f>
        <v>63221085.590000011</v>
      </c>
      <c r="EI145" s="113">
        <f ca="1">IF(EI$6=$C17,$D145,IF(SUM(EJ17:$GS17)=0,0,MAX(EH145-EI81-EI113,0)))</f>
        <v>63221085.590000011</v>
      </c>
      <c r="EJ145" s="113">
        <f ca="1">IF(EJ$6=$C17,$D145,IF(SUM(EK17:$GS17)=0,0,MAX(EI145-EJ81-EJ113,0)))</f>
        <v>63221085.590000011</v>
      </c>
      <c r="EK145" s="113">
        <f ca="1">IF(EK$6=$C17,$D145,IF(SUM(EL17:$GS17)=0,0,MAX(EJ145-EK81-EK113,0)))</f>
        <v>63221085.590000011</v>
      </c>
      <c r="EL145" s="113">
        <f ca="1">IF(EL$6=$C17,$D145,IF(SUM(EM17:$GS17)=0,0,MAX(EK145-EL81-EL113,0)))</f>
        <v>63221085.590000011</v>
      </c>
      <c r="EM145" s="113">
        <f ca="1">IF(EM$6=$C17,$D145,IF(SUM(EN17:$GS17)=0,0,MAX(EL145-EM81-EM113,0)))</f>
        <v>63221085.590000011</v>
      </c>
      <c r="EN145" s="113">
        <f ca="1">IF(EN$6=$C17,$D145,IF(SUM(EO17:$GS17)=0,0,MAX(EM145-EN81-EN113,0)))</f>
        <v>63221085.590000011</v>
      </c>
      <c r="EO145" s="113">
        <f ca="1">IF(EO$6=$C17,$D145,IF(SUM(EP17:$GS17)=0,0,MAX(EN145-EO81-EO113,0)))</f>
        <v>63221085.590000011</v>
      </c>
      <c r="EP145" s="113">
        <f ca="1">IF(EP$6=$C17,$D145,IF(SUM(EQ17:$GS17)=0,0,MAX(EO145-EP81-EP113,0)))</f>
        <v>63221085.590000011</v>
      </c>
      <c r="EQ145" s="113">
        <f ca="1">IF(EQ$6=$C17,$D145,IF(SUM(ER17:$GS17)=0,0,MAX(EP145-EQ81-EQ113,0)))</f>
        <v>63221085.590000011</v>
      </c>
      <c r="ER145" s="113">
        <f ca="1">IF(ER$6=$C17,$D145,IF(SUM(ES17:$GS17)=0,0,MAX(EQ145-ER81-ER113,0)))</f>
        <v>63221085.590000011</v>
      </c>
      <c r="ES145" s="113">
        <f ca="1">IF(ES$6=$C17,$D145,IF(SUM(ET17:$GS17)=0,0,MAX(ER145-ES81-ES113,0)))</f>
        <v>63221085.590000011</v>
      </c>
      <c r="ET145" s="113">
        <f ca="1">IF(ET$6=$C17,$D145,IF(SUM(EU17:$GS17)=0,0,MAX(ES145-ET81-ET113,0)))</f>
        <v>63221085.590000011</v>
      </c>
      <c r="EU145" s="113">
        <f ca="1">IF(EU$6=$C17,$D145,IF(SUM(EV17:$GS17)=0,0,MAX(ET145-EU81-EU113,0)))</f>
        <v>59373900.699880816</v>
      </c>
      <c r="EV145" s="113">
        <f ca="1">IF(EV$6=$C17,$D145,IF(SUM(EW17:$GS17)=0,0,MAX(EU145-EV81-EV113,0)))</f>
        <v>48821420.160153814</v>
      </c>
      <c r="EW145" s="113">
        <f ca="1">IF(EW$6=$C17,$D145,IF(SUM(EX17:$GS17)=0,0,MAX(EV145-EW81-EW113,0)))</f>
        <v>48821420.160153814</v>
      </c>
      <c r="EX145" s="113">
        <f ca="1">IF(EX$6=$C17,$D145,IF(SUM(EY17:$GS17)=0,0,MAX(EW145-EX81-EX113,0)))</f>
        <v>37953488.085153855</v>
      </c>
      <c r="EY145" s="113">
        <f ca="1">IF(EY$6=$C17,$D145,IF(SUM(EZ17:$GS17)=0,0,MAX(EX145-EY81-EY113,0)))</f>
        <v>37953488.085153855</v>
      </c>
      <c r="EZ145" s="113">
        <f ca="1">IF(EZ$6=$C17,$D145,IF(SUM(FA17:$GS17)=0,0,MAX(EY145-EZ81-EZ113,0)))</f>
        <v>37953488.085153855</v>
      </c>
      <c r="FA145" s="113">
        <f ca="1">IF(FA$6=$C17,$D145,IF(SUM(FB17:$GS17)=0,0,MAX(EZ145-FA81-FA113,0)))</f>
        <v>37953488.085153855</v>
      </c>
      <c r="FB145" s="113">
        <f ca="1">IF(FB$6=$C17,$D145,IF(SUM(FC17:$GS17)=0,0,MAX(FA145-FB81-FB113,0)))</f>
        <v>37953488.085153855</v>
      </c>
      <c r="FC145" s="113">
        <f ca="1">IF(FC$6=$C17,$D145,IF(SUM(FD17:$GS17)=0,0,MAX(FB145-FC81-FC113,0)))</f>
        <v>37914080.301227607</v>
      </c>
      <c r="FD145" s="113">
        <f ca="1">IF(FD$6=$C17,$D145,IF(SUM(FE17:$GS17)=0,0,MAX(FC145-FD81-FD113,0)))</f>
        <v>37705663.4235617</v>
      </c>
      <c r="FE145" s="113">
        <f ca="1">IF(FE$6=$C17,$D145,IF(SUM(FF17:$GS17)=0,0,MAX(FD145-FE81-FE113,0)))</f>
        <v>37457485.672867961</v>
      </c>
      <c r="FF145" s="113">
        <f ca="1">IF(FF$6=$C17,$D145,IF(SUM(FG17:$GS17)=0,0,MAX(FE145-FF81-FF113,0)))</f>
        <v>37101409.400566943</v>
      </c>
      <c r="FG145" s="113">
        <f ca="1">IF(FG$6=$C17,$D145,IF(SUM(FH17:$GS17)=0,0,MAX(FF145-FG81-FG113,0)))</f>
        <v>36442679.194129832</v>
      </c>
      <c r="FH145" s="113">
        <f ca="1">IF(FH$6=$C17,$D145,IF(SUM(FI17:$GS17)=0,0,MAX(FG145-FH81-FH113,0)))</f>
        <v>17389999.999893121</v>
      </c>
      <c r="FI145" s="113">
        <f ca="1">IF(FI$6=$C17,$D145,IF(SUM(FJ17:$GS17)=0,0,MAX(FH145-FI81-FI113,0)))</f>
        <v>17389999.999893121</v>
      </c>
      <c r="FJ145" s="113">
        <f ca="1">IF(FJ$6=$C17,$D145,IF(SUM(FK17:$GS17)=0,0,MAX(FI145-FJ81-FJ113,0)))</f>
        <v>17389999.999893121</v>
      </c>
      <c r="FK145" s="113">
        <f ca="1">IF(FK$6=$C17,$D145,IF(SUM(FL17:$GS17)=0,0,MAX(FJ145-FK81-FK113,0)))</f>
        <v>17389999.999893121</v>
      </c>
      <c r="FL145" s="113">
        <f ca="1">IF(FL$6=$C17,$D145,IF(SUM(FM17:$GS17)=0,0,MAX(FK145-FL81-FL113,0)))</f>
        <v>17389999.999893121</v>
      </c>
      <c r="FM145" s="113">
        <f ca="1">IF(FM$6=$C17,$D145,IF(SUM(FN17:$GS17)=0,0,MAX(FL145-FM81-FM113,0)))</f>
        <v>17389999.999893121</v>
      </c>
      <c r="FN145" s="113">
        <f ca="1">IF(FN$6=$C17,$D145,IF(SUM(FO17:$GS17)=0,0,MAX(FM145-FN81-FN113,0)))</f>
        <v>17389999.999893121</v>
      </c>
      <c r="FO145" s="113">
        <f ca="1">IF(FO$6=$C17,$D145,IF(SUM(FP17:$GS17)=0,0,MAX(FN145-FO81-FO113,0)))</f>
        <v>17389999.999893121</v>
      </c>
      <c r="FP145" s="113">
        <f ca="1">IF(FP$6=$C17,$D145,IF(SUM(FQ17:$GS17)=0,0,MAX(FO145-FP81-FP113,0)))</f>
        <v>17389999.999893121</v>
      </c>
      <c r="FQ145" s="113">
        <f ca="1">IF(FQ$6=$C17,$D145,IF(SUM(FR17:$GS17)=0,0,MAX(FP145-FQ81-FQ113,0)))</f>
        <v>17389999.999893121</v>
      </c>
      <c r="FR145" s="113">
        <f ca="1">IF(FR$6=$C17,$D145,IF(SUM(FS17:$GS17)=0,0,MAX(FQ145-FR81-FR113,0)))</f>
        <v>17389999.999893121</v>
      </c>
      <c r="FS145" s="113">
        <f ca="1">IF(FS$6=$C17,$D145,IF(SUM(FT17:$GS17)=0,0,MAX(FR145-FS81-FS113,0)))</f>
        <v>17389999.999893121</v>
      </c>
      <c r="FT145" s="113">
        <f ca="1">IF(FT$6=$C17,$D145,IF(SUM(FU17:$GS17)=0,0,MAX(FS145-FT81-FT113,0)))</f>
        <v>17389999.999893121</v>
      </c>
      <c r="FU145" s="113">
        <f ca="1">IF(FU$6=$C17,$D145,IF(SUM(FV17:$GS17)=0,0,MAX(FT145-FU81-FU113,0)))</f>
        <v>17389999.999893121</v>
      </c>
      <c r="FV145" s="113">
        <f ca="1">IF(FV$6=$C17,$D145,IF(SUM(FW17:$GS17)=0,0,MAX(FU145-FV81-FV113,0)))</f>
        <v>17389999.999893121</v>
      </c>
      <c r="FW145" s="113">
        <f ca="1">IF(FW$6=$C17,$D145,IF(SUM(FX17:$GS17)=0,0,MAX(FV145-FW81-FW113,0)))</f>
        <v>17389999.999893121</v>
      </c>
      <c r="FX145" s="113">
        <f ca="1">IF(FX$6=$C17,$D145,IF(SUM(FY17:$GS17)=0,0,MAX(FW145-FX81-FX113,0)))</f>
        <v>0</v>
      </c>
      <c r="FY145" s="113">
        <f ca="1">IF(FY$6=$C17,$D145,IF(SUM(FZ17:$GS17)=0,0,MAX(FX145-FY81-FY113,0)))</f>
        <v>0</v>
      </c>
      <c r="FZ145" s="113">
        <f ca="1">IF(FZ$6=$C17,$D145,IF(SUM(GA17:$GS17)=0,0,MAX(FY145-FZ81-FZ113,0)))</f>
        <v>0</v>
      </c>
      <c r="GA145" s="113">
        <f ca="1">IF(GA$6=$C17,$D145,IF(SUM(GB17:$GS17)=0,0,MAX(FZ145-GA81-GA113,0)))</f>
        <v>0</v>
      </c>
      <c r="GB145" s="113">
        <f ca="1">IF(GB$6=$C17,$D145,IF(SUM(GC17:$GS17)=0,0,MAX(GA145-GB81-GB113,0)))</f>
        <v>0</v>
      </c>
      <c r="GC145" s="113">
        <f ca="1">IF(GC$6=$C17,$D145,IF(SUM(GD17:$GS17)=0,0,MAX(GB145-GC81-GC113,0)))</f>
        <v>0</v>
      </c>
      <c r="GD145" s="113">
        <f ca="1">IF(GD$6=$C17,$D145,IF(SUM(GE17:$GS17)=0,0,MAX(GC145-GD81-GD113,0)))</f>
        <v>0</v>
      </c>
      <c r="GE145" s="113">
        <f ca="1">IF(GE$6=$C17,$D145,IF(SUM(GF17:$GS17)=0,0,MAX(GD145-GE81-GE113,0)))</f>
        <v>0</v>
      </c>
      <c r="GF145" s="113">
        <f ca="1">IF(GF$6=$C17,$D145,IF(SUM(GG17:$GS17)=0,0,MAX(GE145-GF81-GF113,0)))</f>
        <v>0</v>
      </c>
      <c r="GG145" s="113">
        <f ca="1">IF(GG$6=$C17,$D145,IF(SUM(GH17:$GS17)=0,0,MAX(GF145-GG81-GG113,0)))</f>
        <v>0</v>
      </c>
      <c r="GH145" s="113">
        <f ca="1">IF(GH$6=$C17,$D145,IF(SUM(GI17:$GS17)=0,0,MAX(GG145-GH81-GH113,0)))</f>
        <v>0</v>
      </c>
      <c r="GI145" s="113">
        <f ca="1">IF(GI$6=$C17,$D145,IF(SUM(GJ17:$GS17)=0,0,MAX(GH145-GI81-GI113,0)))</f>
        <v>0</v>
      </c>
      <c r="GJ145" s="113">
        <f ca="1">IF(GJ$6=$C17,$D145,IF(SUM(GK17:$GS17)=0,0,MAX(GI145-GJ81-GJ113,0)))</f>
        <v>0</v>
      </c>
      <c r="GK145" s="113">
        <f ca="1">IF(GK$6=$C17,$D145,IF(SUM(GL17:$GS17)=0,0,MAX(GJ145-GK81-GK113,0)))</f>
        <v>0</v>
      </c>
      <c r="GL145" s="113">
        <f ca="1">IF(GL$6=$C17,$D145,IF(SUM(GM17:$GS17)=0,0,MAX(GK145-GL81-GL113,0)))</f>
        <v>0</v>
      </c>
      <c r="GM145" s="113">
        <f ca="1">IF(GM$6=$C17,$D145,IF(SUM(GN17:$GS17)=0,0,MAX(GL145-GM81-GM113,0)))</f>
        <v>0</v>
      </c>
      <c r="GN145" s="113">
        <f ca="1">IF(GN$6=$C17,$D145,IF(SUM(GO17:$GS17)=0,0,MAX(GM145-GN81-GN113,0)))</f>
        <v>0</v>
      </c>
      <c r="GO145" s="113">
        <f ca="1">IF(GO$6=$C17,$D145,IF(SUM(GP17:$GS17)=0,0,MAX(GN145-GO81-GO113,0)))</f>
        <v>0</v>
      </c>
      <c r="GP145" s="113">
        <f ca="1">IF(GP$6=$C17,$D145,IF(SUM(GQ17:$GS17)=0,0,MAX(GO145-GP81-GP113,0)))</f>
        <v>0</v>
      </c>
      <c r="GQ145" s="113">
        <f ca="1">IF(GQ$6=$C17,$D145,IF(SUM(GR17:$GS17)=0,0,MAX(GP145-GQ81-GQ113,0)))</f>
        <v>0</v>
      </c>
      <c r="GR145" s="113">
        <f ca="1">IF(GR$6=$C17,$D145,IF(SUM(GS17:$GS17)=0,0,MAX(GQ145-GR81-GR113,0)))</f>
        <v>0</v>
      </c>
      <c r="GS145" s="113">
        <f ca="1">IF(GS$6=$C17,$D145,IF(SUM($GS17:GT17)=0,0,MAX(GR145-GS81-GS113,0)))</f>
        <v>0</v>
      </c>
      <c r="GU145" s="85"/>
      <c r="GV145" s="85"/>
      <c r="GW145" s="85"/>
      <c r="GX145" s="85"/>
      <c r="GY145" s="85"/>
      <c r="GZ145" s="85"/>
      <c r="HA145" s="85"/>
      <c r="HB145" s="85"/>
      <c r="HC145" s="85"/>
      <c r="HD145" s="85"/>
      <c r="HE145" s="85"/>
      <c r="HF145" s="85"/>
      <c r="HG145" s="85"/>
      <c r="HH145" s="85"/>
      <c r="HI145" s="85"/>
      <c r="HJ145" s="85"/>
      <c r="HK145" s="85"/>
    </row>
    <row r="146" spans="1:219" hidden="1" outlineLevel="1" x14ac:dyDescent="0.75">
      <c r="A146" s="112"/>
      <c r="B146" s="112" t="str">
        <f t="shared" si="225"/>
        <v>MSC 2019-H6</v>
      </c>
      <c r="C146" s="104"/>
      <c r="D146" s="111">
        <f t="shared" ca="1" si="226"/>
        <v>70915759</v>
      </c>
      <c r="E146" s="88"/>
      <c r="F146" s="85"/>
      <c r="G146" s="85"/>
      <c r="H146" s="86"/>
      <c r="I146" s="95"/>
      <c r="K146" s="113">
        <f ca="1">IF(K$6=$C18,$D146,IF(SUM(L18:$GS18)=0,0,MAX(J146-K82-K114,0)))</f>
        <v>0</v>
      </c>
      <c r="L146" s="113">
        <f ca="1">IF(L$6=$C18,$D146,IF(SUM(M18:$GS18)=0,0,MAX(K146-L82-L114,0)))</f>
        <v>0</v>
      </c>
      <c r="M146" s="113">
        <f ca="1">IF(M$6=$C18,$D146,IF(SUM(N18:$GS18)=0,0,MAX(L146-M82-M114,0)))</f>
        <v>0</v>
      </c>
      <c r="N146" s="113">
        <f ca="1">IF(N$6=$C18,$D146,IF(SUM(O18:$GS18)=0,0,MAX(M146-N82-N114,0)))</f>
        <v>0</v>
      </c>
      <c r="O146" s="113">
        <f ca="1">IF(O$6=$C18,$D146,IF(SUM(P18:$GS18)=0,0,MAX(N146-O82-O114,0)))</f>
        <v>0</v>
      </c>
      <c r="P146" s="113">
        <f ca="1">IF(P$6=$C18,$D146,IF(SUM(Q18:$GS18)=0,0,MAX(O146-P82-P114,0)))</f>
        <v>0</v>
      </c>
      <c r="Q146" s="113">
        <f ca="1">IF(Q$6=$C18,$D146,IF(SUM(R18:$GS18)=0,0,MAX(P146-Q82-Q114,0)))</f>
        <v>0</v>
      </c>
      <c r="R146" s="113">
        <f ca="1">IF(R$6=$C18,$D146,IF(SUM(S18:$GS18)=0,0,MAX(Q146-R82-R114,0)))</f>
        <v>0</v>
      </c>
      <c r="S146" s="113">
        <f ca="1">IF(S$6=$C18,$D146,IF(SUM(T18:$GS18)=0,0,MAX(R146-S82-S114,0)))</f>
        <v>0</v>
      </c>
      <c r="T146" s="113">
        <f ca="1">IF(T$6=$C18,$D146,IF(SUM(U18:$GS18)=0,0,MAX(S146-T82-T114,0)))</f>
        <v>0</v>
      </c>
      <c r="U146" s="113">
        <f ca="1">IF(U$6=$C18,$D146,IF(SUM(V18:$GS18)=0,0,MAX(T146-U82-U114,0)))</f>
        <v>0</v>
      </c>
      <c r="V146" s="113">
        <f ca="1">IF(V$6=$C18,$D146,IF(SUM(W18:$GS18)=0,0,MAX(U146-V82-V114,0)))</f>
        <v>0</v>
      </c>
      <c r="W146" s="113">
        <f ca="1">IF(W$6=$C18,$D146,IF(SUM(X18:$GS18)=0,0,MAX(V146-W82-W114,0)))</f>
        <v>0</v>
      </c>
      <c r="X146" s="113">
        <f ca="1">IF(X$6=$C18,$D146,IF(SUM(Y18:$GS18)=0,0,MAX(W146-X82-X114,0)))</f>
        <v>0</v>
      </c>
      <c r="Y146" s="113">
        <f ca="1">IF(Y$6=$C18,$D146,IF(SUM(Z18:$GS18)=0,0,MAX(X146-Y82-Y114,0)))</f>
        <v>0</v>
      </c>
      <c r="Z146" s="113">
        <f ca="1">IF(Z$6=$C18,$D146,IF(SUM(AA18:$GS18)=0,0,MAX(Y146-Z82-Z114,0)))</f>
        <v>0</v>
      </c>
      <c r="AA146" s="113">
        <f ca="1">IF(AA$6=$C18,$D146,IF(SUM(AB18:$GS18)=0,0,MAX(Z146-AA82-AA114,0)))</f>
        <v>0</v>
      </c>
      <c r="AB146" s="113">
        <f ca="1">IF(AB$6=$C18,$D146,IF(SUM(AC18:$GS18)=0,0,MAX(AA146-AB82-AB114,0)))</f>
        <v>0</v>
      </c>
      <c r="AC146" s="113">
        <f ca="1">IF(AC$6=$C18,$D146,IF(SUM(AD18:$GS18)=0,0,MAX(AB146-AC82-AC114,0)))</f>
        <v>0</v>
      </c>
      <c r="AD146" s="113">
        <f ca="1">IF(AD$6=$C18,$D146,IF(SUM(AE18:$GS18)=0,0,MAX(AC146-AD82-AD114,0)))</f>
        <v>0</v>
      </c>
      <c r="AE146" s="113">
        <f ca="1">IF(AE$6=$C18,$D146,IF(SUM(AF18:$GS18)=0,0,MAX(AD146-AE82-AE114,0)))</f>
        <v>0</v>
      </c>
      <c r="AF146" s="113">
        <f ca="1">IF(AF$6=$C18,$D146,IF(SUM(AG18:$GS18)=0,0,MAX(AE146-AF82-AF114,0)))</f>
        <v>0</v>
      </c>
      <c r="AG146" s="113">
        <f ca="1">IF(AG$6=$C18,$D146,IF(SUM(AH18:$GS18)=0,0,MAX(AF146-AG82-AG114,0)))</f>
        <v>0</v>
      </c>
      <c r="AH146" s="113">
        <f ca="1">IF(AH$6=$C18,$D146,IF(SUM(AI18:$GS18)=0,0,MAX(AG146-AH82-AH114,0)))</f>
        <v>0</v>
      </c>
      <c r="AI146" s="113">
        <f ca="1">IF(AI$6=$C18,$D146,IF(SUM(AJ18:$GS18)=0,0,MAX(AH146-AI82-AI114,0)))</f>
        <v>0</v>
      </c>
      <c r="AJ146" s="113">
        <f ca="1">IF(AJ$6=$C18,$D146,IF(SUM(AK18:$GS18)=0,0,MAX(AI146-AJ82-AJ114,0)))</f>
        <v>0</v>
      </c>
      <c r="AK146" s="113">
        <f ca="1">IF(AK$6=$C18,$D146,IF(SUM(AL18:$GS18)=0,0,MAX(AJ146-AK82-AK114,0)))</f>
        <v>0</v>
      </c>
      <c r="AL146" s="113">
        <f ca="1">IF(AL$6=$C18,$D146,IF(SUM(AM18:$GS18)=0,0,MAX(AK146-AL82-AL114,0)))</f>
        <v>0</v>
      </c>
      <c r="AM146" s="113">
        <f ca="1">IF(AM$6=$C18,$D146,IF(SUM(AN18:$GS18)=0,0,MAX(AL146-AM82-AM114,0)))</f>
        <v>70915759</v>
      </c>
      <c r="AN146" s="113">
        <f ca="1">IF(AN$6=$C18,$D146,IF(SUM(AO18:$GS18)=0,0,MAX(AM146-AN82-AN114,0)))</f>
        <v>70915759</v>
      </c>
      <c r="AO146" s="113">
        <f ca="1">IF(AO$6=$C18,$D146,IF(SUM(AP18:$GS18)=0,0,MAX(AN146-AO82-AO114,0)))</f>
        <v>70915759</v>
      </c>
      <c r="AP146" s="113">
        <f ca="1">IF(AP$6=$C18,$D146,IF(SUM(AQ18:$GS18)=0,0,MAX(AO146-AP82-AP114,0)))</f>
        <v>70915759</v>
      </c>
      <c r="AQ146" s="113">
        <f ca="1">IF(AQ$6=$C18,$D146,IF(SUM(AR18:$GS18)=0,0,MAX(AP146-AQ82-AQ114,0)))</f>
        <v>70915759</v>
      </c>
      <c r="AR146" s="113">
        <f ca="1">IF(AR$6=$C18,$D146,IF(SUM(AS18:$GS18)=0,0,MAX(AQ146-AR82-AR114,0)))</f>
        <v>70915759</v>
      </c>
      <c r="AS146" s="113">
        <f ca="1">IF(AS$6=$C18,$D146,IF(SUM(AT18:$GS18)=0,0,MAX(AR146-AS82-AS114,0)))</f>
        <v>70915759</v>
      </c>
      <c r="AT146" s="113">
        <f ca="1">IF(AT$6=$C18,$D146,IF(SUM(AU18:$GS18)=0,0,MAX(AS146-AT82-AT114,0)))</f>
        <v>70915759</v>
      </c>
      <c r="AU146" s="113">
        <f ca="1">IF(AU$6=$C18,$D146,IF(SUM(AV18:$GS18)=0,0,MAX(AT146-AU82-AU114,0)))</f>
        <v>70915759</v>
      </c>
      <c r="AV146" s="113">
        <f ca="1">IF(AV$6=$C18,$D146,IF(SUM(AW18:$GS18)=0,0,MAX(AU146-AV82-AV114,0)))</f>
        <v>70915759</v>
      </c>
      <c r="AW146" s="113">
        <f ca="1">IF(AW$6=$C18,$D146,IF(SUM(AX18:$GS18)=0,0,MAX(AV146-AW82-AW114,0)))</f>
        <v>70915759</v>
      </c>
      <c r="AX146" s="113">
        <f ca="1">IF(AX$6=$C18,$D146,IF(SUM(AY18:$GS18)=0,0,MAX(AW146-AX82-AX114,0)))</f>
        <v>70915759</v>
      </c>
      <c r="AY146" s="113">
        <f ca="1">IF(AY$6=$C18,$D146,IF(SUM(AZ18:$GS18)=0,0,MAX(AX146-AY82-AY114,0)))</f>
        <v>70915759</v>
      </c>
      <c r="AZ146" s="113">
        <f ca="1">IF(AZ$6=$C18,$D146,IF(SUM(BA18:$GS18)=0,0,MAX(AY146-AZ82-AZ114,0)))</f>
        <v>70915759</v>
      </c>
      <c r="BA146" s="113">
        <f ca="1">IF(BA$6=$C18,$D146,IF(SUM(BB18:$GS18)=0,0,MAX(AZ146-BA82-BA114,0)))</f>
        <v>70915759</v>
      </c>
      <c r="BB146" s="113">
        <f ca="1">IF(BB$6=$C18,$D146,IF(SUM(BC18:$GS18)=0,0,MAX(BA146-BB82-BB114,0)))</f>
        <v>70915759</v>
      </c>
      <c r="BC146" s="113">
        <f ca="1">IF(BC$6=$C18,$D146,IF(SUM(BD18:$GS18)=0,0,MAX(BB146-BC82-BC114,0)))</f>
        <v>70915759</v>
      </c>
      <c r="BD146" s="113">
        <f ca="1">IF(BD$6=$C18,$D146,IF(SUM(BE18:$GS18)=0,0,MAX(BC146-BD82-BD114,0)))</f>
        <v>70915759</v>
      </c>
      <c r="BE146" s="113">
        <f ca="1">IF(BE$6=$C18,$D146,IF(SUM(BF18:$GS18)=0,0,MAX(BD146-BE82-BE114,0)))</f>
        <v>70915759</v>
      </c>
      <c r="BF146" s="113">
        <f ca="1">IF(BF$6=$C18,$D146,IF(SUM(BG18:$GS18)=0,0,MAX(BE146-BF82-BF114,0)))</f>
        <v>70915759</v>
      </c>
      <c r="BG146" s="113">
        <f ca="1">IF(BG$6=$C18,$D146,IF(SUM(BH18:$GS18)=0,0,MAX(BF146-BG82-BG114,0)))</f>
        <v>70915759</v>
      </c>
      <c r="BH146" s="113">
        <f ca="1">IF(BH$6=$C18,$D146,IF(SUM(BI18:$GS18)=0,0,MAX(BG146-BH82-BH114,0)))</f>
        <v>70915759</v>
      </c>
      <c r="BI146" s="113">
        <f ca="1">IF(BI$6=$C18,$D146,IF(SUM(BJ18:$GS18)=0,0,MAX(BH146-BI82-BI114,0)))</f>
        <v>70915759</v>
      </c>
      <c r="BJ146" s="113">
        <f ca="1">IF(BJ$6=$C18,$D146,IF(SUM(BK18:$GS18)=0,0,MAX(BI146-BJ82-BJ114,0)))</f>
        <v>70915759</v>
      </c>
      <c r="BK146" s="113">
        <f ca="1">IF(BK$6=$C18,$D146,IF(SUM(BL18:$GS18)=0,0,MAX(BJ146-BK82-BK114,0)))</f>
        <v>70915759</v>
      </c>
      <c r="BL146" s="113">
        <f ca="1">IF(BL$6=$C18,$D146,IF(SUM(BM18:$GS18)=0,0,MAX(BK146-BL82-BL114,0)))</f>
        <v>70915759</v>
      </c>
      <c r="BM146" s="113">
        <f ca="1">IF(BM$6=$C18,$D146,IF(SUM(BN18:$GS18)=0,0,MAX(BL146-BM82-BM114,0)))</f>
        <v>70915759</v>
      </c>
      <c r="BN146" s="113">
        <f ca="1">IF(BN$6=$C18,$D146,IF(SUM(BO18:$GS18)=0,0,MAX(BM146-BN82-BN114,0)))</f>
        <v>70915759</v>
      </c>
      <c r="BO146" s="113">
        <f ca="1">IF(BO$6=$C18,$D146,IF(SUM(BP18:$GS18)=0,0,MAX(BN146-BO82-BO114,0)))</f>
        <v>70915759</v>
      </c>
      <c r="BP146" s="113">
        <f ca="1">IF(BP$6=$C18,$D146,IF(SUM(BQ18:$GS18)=0,0,MAX(BO146-BP82-BP114,0)))</f>
        <v>70915759</v>
      </c>
      <c r="BQ146" s="113">
        <f ca="1">IF(BQ$6=$C18,$D146,IF(SUM(BR18:$GS18)=0,0,MAX(BP146-BQ82-BQ114,0)))</f>
        <v>70915759</v>
      </c>
      <c r="BR146" s="113">
        <f ca="1">IF(BR$6=$C18,$D146,IF(SUM(BS18:$GS18)=0,0,MAX(BQ146-BR82-BR114,0)))</f>
        <v>70915759</v>
      </c>
      <c r="BS146" s="113">
        <f ca="1">IF(BS$6=$C18,$D146,IF(SUM(BT18:$GS18)=0,0,MAX(BR146-BS82-BS114,0)))</f>
        <v>70915759</v>
      </c>
      <c r="BT146" s="113">
        <f ca="1">IF(BT$6=$C18,$D146,IF(SUM(BU18:$GS18)=0,0,MAX(BS146-BT82-BT114,0)))</f>
        <v>70915759</v>
      </c>
      <c r="BU146" s="113">
        <f ca="1">IF(BU$6=$C18,$D146,IF(SUM(BV18:$GS18)=0,0,MAX(BT146-BU82-BU114,0)))</f>
        <v>70915759</v>
      </c>
      <c r="BV146" s="113">
        <f ca="1">IF(BV$6=$C18,$D146,IF(SUM(BW18:$GS18)=0,0,MAX(BU146-BV82-BV114,0)))</f>
        <v>70915759</v>
      </c>
      <c r="BW146" s="113">
        <f ca="1">IF(BW$6=$C18,$D146,IF(SUM(BX18:$GS18)=0,0,MAX(BV146-BW82-BW114,0)))</f>
        <v>70915759</v>
      </c>
      <c r="BX146" s="113">
        <f ca="1">IF(BX$6=$C18,$D146,IF(SUM(BY18:$GS18)=0,0,MAX(BW146-BX82-BX114,0)))</f>
        <v>70915759</v>
      </c>
      <c r="BY146" s="113">
        <f ca="1">IF(BY$6=$C18,$D146,IF(SUM(BZ18:$GS18)=0,0,MAX(BX146-BY82-BY114,0)))</f>
        <v>70915759</v>
      </c>
      <c r="BZ146" s="113">
        <f ca="1">IF(BZ$6=$C18,$D146,IF(SUM(CA18:$GS18)=0,0,MAX(BY146-BZ82-BZ114,0)))</f>
        <v>70915759</v>
      </c>
      <c r="CA146" s="113">
        <f ca="1">IF(CA$6=$C18,$D146,IF(SUM(CB18:$GS18)=0,0,MAX(BZ146-CA82-CA114,0)))</f>
        <v>70915759</v>
      </c>
      <c r="CB146" s="113">
        <f ca="1">IF(CB$6=$C18,$D146,IF(SUM(CC18:$GS18)=0,0,MAX(CA146-CB82-CB114,0)))</f>
        <v>70915759</v>
      </c>
      <c r="CC146" s="113">
        <f ca="1">IF(CC$6=$C18,$D146,IF(SUM(CD18:$GS18)=0,0,MAX(CB146-CC82-CC114,0)))</f>
        <v>70915759</v>
      </c>
      <c r="CD146" s="113">
        <f ca="1">IF(CD$6=$C18,$D146,IF(SUM(CE18:$GS18)=0,0,MAX(CC146-CD82-CD114,0)))</f>
        <v>70915759</v>
      </c>
      <c r="CE146" s="113">
        <f ca="1">IF(CE$6=$C18,$D146,IF(SUM(CF18:$GS18)=0,0,MAX(CD146-CE82-CE114,0)))</f>
        <v>70915759</v>
      </c>
      <c r="CF146" s="113">
        <f ca="1">IF(CF$6=$C18,$D146,IF(SUM(CG18:$GS18)=0,0,MAX(CE146-CF82-CF114,0)))</f>
        <v>70915759</v>
      </c>
      <c r="CG146" s="113">
        <f ca="1">IF(CG$6=$C18,$D146,IF(SUM(CH18:$GS18)=0,0,MAX(CF146-CG82-CG114,0)))</f>
        <v>70915759</v>
      </c>
      <c r="CH146" s="113">
        <f ca="1">IF(CH$6=$C18,$D146,IF(SUM(CI18:$GS18)=0,0,MAX(CG146-CH82-CH114,0)))</f>
        <v>70915759</v>
      </c>
      <c r="CI146" s="113">
        <f ca="1">IF(CI$6=$C18,$D146,IF(SUM(CJ18:$GS18)=0,0,MAX(CH146-CI82-CI114,0)))</f>
        <v>70915759</v>
      </c>
      <c r="CJ146" s="113">
        <f ca="1">IF(CJ$6=$C18,$D146,IF(SUM(CK18:$GS18)=0,0,MAX(CI146-CJ82-CJ114,0)))</f>
        <v>70915759</v>
      </c>
      <c r="CK146" s="113">
        <f ca="1">IF(CK$6=$C18,$D146,IF(SUM(CL18:$GS18)=0,0,MAX(CJ146-CK82-CK114,0)))</f>
        <v>70915759</v>
      </c>
      <c r="CL146" s="113">
        <f ca="1">IF(CL$6=$C18,$D146,IF(SUM(CM18:$GS18)=0,0,MAX(CK146-CL82-CL114,0)))</f>
        <v>70915759</v>
      </c>
      <c r="CM146" s="113">
        <f ca="1">IF(CM$6=$C18,$D146,IF(SUM(CN18:$GS18)=0,0,MAX(CL146-CM82-CM114,0)))</f>
        <v>70915759</v>
      </c>
      <c r="CN146" s="113">
        <f ca="1">IF(CN$6=$C18,$D146,IF(SUM(CO18:$GS18)=0,0,MAX(CM146-CN82-CN114,0)))</f>
        <v>70915759</v>
      </c>
      <c r="CO146" s="113">
        <f ca="1">IF(CO$6=$C18,$D146,IF(SUM(CP18:$GS18)=0,0,MAX(CN146-CO82-CO114,0)))</f>
        <v>70915759</v>
      </c>
      <c r="CP146" s="113">
        <f ca="1">IF(CP$6=$C18,$D146,IF(SUM(CQ18:$GS18)=0,0,MAX(CO146-CP82-CP114,0)))</f>
        <v>70915759</v>
      </c>
      <c r="CQ146" s="113">
        <f ca="1">IF(CQ$6=$C18,$D146,IF(SUM(CR18:$GS18)=0,0,MAX(CP146-CQ82-CQ114,0)))</f>
        <v>70915759</v>
      </c>
      <c r="CR146" s="113">
        <f ca="1">IF(CR$6=$C18,$D146,IF(SUM(CS18:$GS18)=0,0,MAX(CQ146-CR82-CR114,0)))</f>
        <v>70915759</v>
      </c>
      <c r="CS146" s="113">
        <f ca="1">IF(CS$6=$C18,$D146,IF(SUM(CT18:$GS18)=0,0,MAX(CR146-CS82-CS114,0)))</f>
        <v>70915759</v>
      </c>
      <c r="CT146" s="113">
        <f ca="1">IF(CT$6=$C18,$D146,IF(SUM(CU18:$GS18)=0,0,MAX(CS146-CT82-CT114,0)))</f>
        <v>70915759</v>
      </c>
      <c r="CU146" s="113">
        <f ca="1">IF(CU$6=$C18,$D146,IF(SUM(CV18:$GS18)=0,0,MAX(CT146-CU82-CU114,0)))</f>
        <v>70915759</v>
      </c>
      <c r="CV146" s="113">
        <f ca="1">IF(CV$6=$C18,$D146,IF(SUM(CW18:$GS18)=0,0,MAX(CU146-CV82-CV114,0)))</f>
        <v>70915759</v>
      </c>
      <c r="CW146" s="113">
        <f ca="1">IF(CW$6=$C18,$D146,IF(SUM(CX18:$GS18)=0,0,MAX(CV146-CW82-CW114,0)))</f>
        <v>70915759</v>
      </c>
      <c r="CX146" s="113">
        <f ca="1">IF(CX$6=$C18,$D146,IF(SUM(CY18:$GS18)=0,0,MAX(CW146-CX82-CX114,0)))</f>
        <v>62656416.969999999</v>
      </c>
      <c r="CY146" s="113">
        <f ca="1">IF(CY$6=$C18,$D146,IF(SUM(CZ18:$GS18)=0,0,MAX(CX146-CY82-CY114,0)))</f>
        <v>62656416.969999999</v>
      </c>
      <c r="CZ146" s="113">
        <f ca="1">IF(CZ$6=$C18,$D146,IF(SUM(DA18:$GS18)=0,0,MAX(CY146-CZ82-CZ114,0)))</f>
        <v>62656416.969999999</v>
      </c>
      <c r="DA146" s="113">
        <f ca="1">IF(DA$6=$C18,$D146,IF(SUM(DB18:$GS18)=0,0,MAX(CZ146-DA82-DA114,0)))</f>
        <v>62656416.969999999</v>
      </c>
      <c r="DB146" s="113">
        <f ca="1">IF(DB$6=$C18,$D146,IF(SUM(DC18:$GS18)=0,0,MAX(DA146-DB82-DB114,0)))</f>
        <v>62656416.969999999</v>
      </c>
      <c r="DC146" s="113">
        <f ca="1">IF(DC$6=$C18,$D146,IF(SUM(DD18:$GS18)=0,0,MAX(DB146-DC82-DC114,0)))</f>
        <v>62656416.969999999</v>
      </c>
      <c r="DD146" s="113">
        <f ca="1">IF(DD$6=$C18,$D146,IF(SUM(DE18:$GS18)=0,0,MAX(DC146-DD82-DD114,0)))</f>
        <v>62656416.969999999</v>
      </c>
      <c r="DE146" s="113">
        <f ca="1">IF(DE$6=$C18,$D146,IF(SUM(DF18:$GS18)=0,0,MAX(DD146-DE82-DE114,0)))</f>
        <v>62656416.969999999</v>
      </c>
      <c r="DF146" s="113">
        <f ca="1">IF(DF$6=$C18,$D146,IF(SUM(DG18:$GS18)=0,0,MAX(DE146-DF82-DF114,0)))</f>
        <v>62656416.969999999</v>
      </c>
      <c r="DG146" s="113">
        <f ca="1">IF(DG$6=$C18,$D146,IF(SUM(DH18:$GS18)=0,0,MAX(DF146-DG82-DG114,0)))</f>
        <v>62656416.969999999</v>
      </c>
      <c r="DH146" s="113">
        <f ca="1">IF(DH$6=$C18,$D146,IF(SUM(DI18:$GS18)=0,0,MAX(DG146-DH82-DH114,0)))</f>
        <v>62656416.969999999</v>
      </c>
      <c r="DI146" s="113">
        <f ca="1">IF(DI$6=$C18,$D146,IF(SUM(DJ18:$GS18)=0,0,MAX(DH146-DI82-DI114,0)))</f>
        <v>62656416.969999999</v>
      </c>
      <c r="DJ146" s="113">
        <f ca="1">IF(DJ$6=$C18,$D146,IF(SUM(DK18:$GS18)=0,0,MAX(DI146-DJ82-DJ114,0)))</f>
        <v>62656416.969999999</v>
      </c>
      <c r="DK146" s="113">
        <f ca="1">IF(DK$6=$C18,$D146,IF(SUM(DL18:$GS18)=0,0,MAX(DJ146-DK82-DK114,0)))</f>
        <v>62656416.969999999</v>
      </c>
      <c r="DL146" s="113">
        <f ca="1">IF(DL$6=$C18,$D146,IF(SUM(DM18:$GS18)=0,0,MAX(DK146-DL82-DL114,0)))</f>
        <v>62656416.969999999</v>
      </c>
      <c r="DM146" s="113">
        <f ca="1">IF(DM$6=$C18,$D146,IF(SUM(DN18:$GS18)=0,0,MAX(DL146-DM82-DM114,0)))</f>
        <v>62656416.969999999</v>
      </c>
      <c r="DN146" s="113">
        <f ca="1">IF(DN$6=$C18,$D146,IF(SUM(DO18:$GS18)=0,0,MAX(DM146-DN82-DN114,0)))</f>
        <v>62656416.969999999</v>
      </c>
      <c r="DO146" s="113">
        <f ca="1">IF(DO$6=$C18,$D146,IF(SUM(DP18:$GS18)=0,0,MAX(DN146-DO82-DO114,0)))</f>
        <v>62736697.560000002</v>
      </c>
      <c r="DP146" s="113">
        <f ca="1">IF(DP$6=$C18,$D146,IF(SUM(DQ18:$GS18)=0,0,MAX(DO146-DP82-DP114,0)))</f>
        <v>62736697.560000002</v>
      </c>
      <c r="DQ146" s="113">
        <f ca="1">IF(DQ$6=$C18,$D146,IF(SUM(DR18:$GS18)=0,0,MAX(DP146-DQ82-DQ114,0)))</f>
        <v>62736697.560000002</v>
      </c>
      <c r="DR146" s="113">
        <f ca="1">IF(DR$6=$C18,$D146,IF(SUM(DS18:$GS18)=0,0,MAX(DQ146-DR82-DR114,0)))</f>
        <v>62736697.560000002</v>
      </c>
      <c r="DS146" s="113">
        <f ca="1">IF(DS$6=$C18,$D146,IF(SUM(DT18:$GS18)=0,0,MAX(DR146-DS82-DS114,0)))</f>
        <v>62736697.560000002</v>
      </c>
      <c r="DT146" s="113">
        <f ca="1">IF(DT$6=$C18,$D146,IF(SUM(DU18:$GS18)=0,0,MAX(DS146-DT82-DT114,0)))</f>
        <v>62736697.560000002</v>
      </c>
      <c r="DU146" s="113">
        <f ca="1">IF(DU$6=$C18,$D146,IF(SUM(DV18:$GS18)=0,0,MAX(DT146-DU82-DU114,0)))</f>
        <v>62736697.560000002</v>
      </c>
      <c r="DV146" s="113">
        <f ca="1">IF(DV$6=$C18,$D146,IF(SUM(DW18:$GS18)=0,0,MAX(DU146-DV82-DV114,0)))</f>
        <v>62736697.560000002</v>
      </c>
      <c r="DW146" s="113">
        <f ca="1">IF(DW$6=$C18,$D146,IF(SUM(DX18:$GS18)=0,0,MAX(DV146-DW82-DW114,0)))</f>
        <v>62736697.560000002</v>
      </c>
      <c r="DX146" s="113">
        <f ca="1">IF(DX$6=$C18,$D146,IF(SUM(DY18:$GS18)=0,0,MAX(DW146-DX82-DX114,0)))</f>
        <v>62736697.560000002</v>
      </c>
      <c r="DY146" s="113">
        <f ca="1">IF(DY$6=$C18,$D146,IF(SUM(DZ18:$GS18)=0,0,MAX(DX146-DY82-DY114,0)))</f>
        <v>62736697.560000002</v>
      </c>
      <c r="DZ146" s="113">
        <f ca="1">IF(DZ$6=$C18,$D146,IF(SUM(EA18:$GS18)=0,0,MAX(DY146-DZ82-DZ114,0)))</f>
        <v>62736697.560000002</v>
      </c>
      <c r="EA146" s="113">
        <f ca="1">IF(EA$6=$C18,$D146,IF(SUM(EB18:$GS18)=0,0,MAX(DZ146-EA82-EA114,0)))</f>
        <v>62736697.560000002</v>
      </c>
      <c r="EB146" s="113">
        <f ca="1">IF(EB$6=$C18,$D146,IF(SUM(EC18:$GS18)=0,0,MAX(EA146-EB82-EB114,0)))</f>
        <v>62736697.560000002</v>
      </c>
      <c r="EC146" s="113">
        <f ca="1">IF(EC$6=$C18,$D146,IF(SUM(ED18:$GS18)=0,0,MAX(EB146-EC82-EC114,0)))</f>
        <v>62736697.560000002</v>
      </c>
      <c r="ED146" s="113">
        <f ca="1">IF(ED$6=$C18,$D146,IF(SUM(EE18:$GS18)=0,0,MAX(EC146-ED82-ED114,0)))</f>
        <v>62736697.560000002</v>
      </c>
      <c r="EE146" s="113">
        <f ca="1">IF(EE$6=$C18,$D146,IF(SUM(EF18:$GS18)=0,0,MAX(ED146-EE82-EE114,0)))</f>
        <v>62736697.560000002</v>
      </c>
      <c r="EF146" s="113">
        <f ca="1">IF(EF$6=$C18,$D146,IF(SUM(EG18:$GS18)=0,0,MAX(EE146-EF82-EF114,0)))</f>
        <v>62736697.560000002</v>
      </c>
      <c r="EG146" s="113">
        <f ca="1">IF(EG$6=$C18,$D146,IF(SUM(EH18:$GS18)=0,0,MAX(EF146-EG82-EG114,0)))</f>
        <v>62736697.560000002</v>
      </c>
      <c r="EH146" s="113">
        <f ca="1">IF(EH$6=$C18,$D146,IF(SUM(EI18:$GS18)=0,0,MAX(EG146-EH82-EH114,0)))</f>
        <v>62736697.560000002</v>
      </c>
      <c r="EI146" s="113">
        <f ca="1">IF(EI$6=$C18,$D146,IF(SUM(EJ18:$GS18)=0,0,MAX(EH146-EI82-EI114,0)))</f>
        <v>62736697.560000002</v>
      </c>
      <c r="EJ146" s="113">
        <f ca="1">IF(EJ$6=$C18,$D146,IF(SUM(EK18:$GS18)=0,0,MAX(EI146-EJ82-EJ114,0)))</f>
        <v>62736697.560000002</v>
      </c>
      <c r="EK146" s="113">
        <f ca="1">IF(EK$6=$C18,$D146,IF(SUM(EL18:$GS18)=0,0,MAX(EJ146-EK82-EK114,0)))</f>
        <v>62736697.560000002</v>
      </c>
      <c r="EL146" s="113">
        <f ca="1">IF(EL$6=$C18,$D146,IF(SUM(EM18:$GS18)=0,0,MAX(EK146-EL82-EL114,0)))</f>
        <v>62736697.560000002</v>
      </c>
      <c r="EM146" s="113">
        <f ca="1">IF(EM$6=$C18,$D146,IF(SUM(EN18:$GS18)=0,0,MAX(EL146-EM82-EM114,0)))</f>
        <v>62736697.560000002</v>
      </c>
      <c r="EN146" s="113">
        <f ca="1">IF(EN$6=$C18,$D146,IF(SUM(EO18:$GS18)=0,0,MAX(EM146-EN82-EN114,0)))</f>
        <v>62736697.560000002</v>
      </c>
      <c r="EO146" s="113">
        <f ca="1">IF(EO$6=$C18,$D146,IF(SUM(EP18:$GS18)=0,0,MAX(EN146-EO82-EO114,0)))</f>
        <v>57952623.645472944</v>
      </c>
      <c r="EP146" s="113">
        <f ca="1">IF(EP$6=$C18,$D146,IF(SUM(EQ18:$GS18)=0,0,MAX(EO146-EP82-EP114,0)))</f>
        <v>57952623.645472944</v>
      </c>
      <c r="EQ146" s="113">
        <f ca="1">IF(EQ$6=$C18,$D146,IF(SUM(ER18:$GS18)=0,0,MAX(EP146-EQ82-EQ114,0)))</f>
        <v>57952623.645472944</v>
      </c>
      <c r="ER146" s="113">
        <f ca="1">IF(ER$6=$C18,$D146,IF(SUM(ES18:$GS18)=0,0,MAX(EQ146-ER82-ER114,0)))</f>
        <v>57952623.645472944</v>
      </c>
      <c r="ES146" s="113">
        <f ca="1">IF(ES$6=$C18,$D146,IF(SUM(ET18:$GS18)=0,0,MAX(ER146-ES82-ES114,0)))</f>
        <v>57952623.645472944</v>
      </c>
      <c r="ET146" s="113">
        <f ca="1">IF(ET$6=$C18,$D146,IF(SUM(EU18:$GS18)=0,0,MAX(ES146-ET82-ET114,0)))</f>
        <v>57952623.645472944</v>
      </c>
      <c r="EU146" s="113">
        <f ca="1">IF(EU$6=$C18,$D146,IF(SUM(EV18:$GS18)=0,0,MAX(ET146-EU82-EU114,0)))</f>
        <v>57952623.645472944</v>
      </c>
      <c r="EV146" s="113">
        <f ca="1">IF(EV$6=$C18,$D146,IF(SUM(EW18:$GS18)=0,0,MAX(EU146-EV82-EV114,0)))</f>
        <v>57952623.645472944</v>
      </c>
      <c r="EW146" s="113">
        <f ca="1">IF(EW$6=$C18,$D146,IF(SUM(EX18:$GS18)=0,0,MAX(EV146-EW82-EW114,0)))</f>
        <v>57952623.645472944</v>
      </c>
      <c r="EX146" s="113">
        <f ca="1">IF(EX$6=$C18,$D146,IF(SUM(EY18:$GS18)=0,0,MAX(EW146-EX82-EX114,0)))</f>
        <v>57952623.645472944</v>
      </c>
      <c r="EY146" s="113">
        <f ca="1">IF(EY$6=$C18,$D146,IF(SUM(EZ18:$GS18)=0,0,MAX(EX146-EY82-EY114,0)))</f>
        <v>57952623.645472944</v>
      </c>
      <c r="EZ146" s="113">
        <f ca="1">IF(EZ$6=$C18,$D146,IF(SUM(FA18:$GS18)=0,0,MAX(EY146-EZ82-EZ114,0)))</f>
        <v>57952623.645472944</v>
      </c>
      <c r="FA146" s="113">
        <f ca="1">IF(FA$6=$C18,$D146,IF(SUM(FB18:$GS18)=0,0,MAX(EZ146-FA82-FA114,0)))</f>
        <v>57952623.645472944</v>
      </c>
      <c r="FB146" s="113">
        <f ca="1">IF(FB$6=$C18,$D146,IF(SUM(FC18:$GS18)=0,0,MAX(FA146-FB82-FB114,0)))</f>
        <v>57952623.645472944</v>
      </c>
      <c r="FC146" s="113">
        <f ca="1">IF(FC$6=$C18,$D146,IF(SUM(FD18:$GS18)=0,0,MAX(FB146-FC82-FC114,0)))</f>
        <v>57952623.645472944</v>
      </c>
      <c r="FD146" s="113">
        <f ca="1">IF(FD$6=$C18,$D146,IF(SUM(FE18:$GS18)=0,0,MAX(FC146-FD82-FD114,0)))</f>
        <v>57952623.645472944</v>
      </c>
      <c r="FE146" s="113">
        <f ca="1">IF(FE$6=$C18,$D146,IF(SUM(FF18:$GS18)=0,0,MAX(FD146-FE82-FE114,0)))</f>
        <v>57952623.645472944</v>
      </c>
      <c r="FF146" s="113">
        <f ca="1">IF(FF$6=$C18,$D146,IF(SUM(FG18:$GS18)=0,0,MAX(FE146-FF82-FF114,0)))</f>
        <v>57952623.645472944</v>
      </c>
      <c r="FG146" s="113">
        <f ca="1">IF(FG$6=$C18,$D146,IF(SUM(FH18:$GS18)=0,0,MAX(FF146-FG82-FG114,0)))</f>
        <v>57952623.645472944</v>
      </c>
      <c r="FH146" s="113">
        <f ca="1">IF(FH$6=$C18,$D146,IF(SUM(FI18:$GS18)=0,0,MAX(FG146-FH82-FH114,0)))</f>
        <v>57952623.645472944</v>
      </c>
      <c r="FI146" s="113">
        <f ca="1">IF(FI$6=$C18,$D146,IF(SUM(FJ18:$GS18)=0,0,MAX(FH146-FI82-FI114,0)))</f>
        <v>57952623.645472944</v>
      </c>
      <c r="FJ146" s="113">
        <f ca="1">IF(FJ$6=$C18,$D146,IF(SUM(FK18:$GS18)=0,0,MAX(FI146-FJ82-FJ114,0)))</f>
        <v>57952623.645472944</v>
      </c>
      <c r="FK146" s="113">
        <f ca="1">IF(FK$6=$C18,$D146,IF(SUM(FL18:$GS18)=0,0,MAX(FJ146-FK82-FK114,0)))</f>
        <v>57952623.645472944</v>
      </c>
      <c r="FL146" s="113">
        <f ca="1">IF(FL$6=$C18,$D146,IF(SUM(FM18:$GS18)=0,0,MAX(FK146-FL82-FL114,0)))</f>
        <v>57952623.645472944</v>
      </c>
      <c r="FM146" s="113">
        <f ca="1">IF(FM$6=$C18,$D146,IF(SUM(FN18:$GS18)=0,0,MAX(FL146-FM82-FM114,0)))</f>
        <v>57952623.645472944</v>
      </c>
      <c r="FN146" s="113">
        <f ca="1">IF(FN$6=$C18,$D146,IF(SUM(FO18:$GS18)=0,0,MAX(FM146-FN82-FN114,0)))</f>
        <v>57952623.645472944</v>
      </c>
      <c r="FO146" s="113">
        <f ca="1">IF(FO$6=$C18,$D146,IF(SUM(FP18:$GS18)=0,0,MAX(FN146-FO82-FO114,0)))</f>
        <v>57952623.645472944</v>
      </c>
      <c r="FP146" s="113">
        <f ca="1">IF(FP$6=$C18,$D146,IF(SUM(FQ18:$GS18)=0,0,MAX(FO146-FP82-FP114,0)))</f>
        <v>57952623.645472944</v>
      </c>
      <c r="FQ146" s="113">
        <f ca="1">IF(FQ$6=$C18,$D146,IF(SUM(FR18:$GS18)=0,0,MAX(FP146-FQ82-FQ114,0)))</f>
        <v>57952623.645472944</v>
      </c>
      <c r="FR146" s="113">
        <f ca="1">IF(FR$6=$C18,$D146,IF(SUM(FS18:$GS18)=0,0,MAX(FQ146-FR82-FR114,0)))</f>
        <v>57952623.645472944</v>
      </c>
      <c r="FS146" s="113">
        <f ca="1">IF(FS$6=$C18,$D146,IF(SUM(FT18:$GS18)=0,0,MAX(FR146-FS82-FS114,0)))</f>
        <v>57952623.645472944</v>
      </c>
      <c r="FT146" s="113">
        <f ca="1">IF(FT$6=$C18,$D146,IF(SUM(FU18:$GS18)=0,0,MAX(FS146-FT82-FT114,0)))</f>
        <v>57952623.645472944</v>
      </c>
      <c r="FU146" s="113">
        <f ca="1">IF(FU$6=$C18,$D146,IF(SUM(FV18:$GS18)=0,0,MAX(FT146-FU82-FU114,0)))</f>
        <v>57327623.645472854</v>
      </c>
      <c r="FV146" s="113">
        <f ca="1">IF(FV$6=$C18,$D146,IF(SUM(FW18:$GS18)=0,0,MAX(FU146-FV82-FV114,0)))</f>
        <v>57327623.645472854</v>
      </c>
      <c r="FW146" s="113">
        <f ca="1">IF(FW$6=$C18,$D146,IF(SUM(FX18:$GS18)=0,0,MAX(FV146-FW82-FW114,0)))</f>
        <v>57327623.645472854</v>
      </c>
      <c r="FX146" s="113">
        <f ca="1">IF(FX$6=$C18,$D146,IF(SUM(FY18:$GS18)=0,0,MAX(FW146-FX82-FX114,0)))</f>
        <v>52461792.949051917</v>
      </c>
      <c r="FY146" s="113">
        <f ca="1">IF(FY$6=$C18,$D146,IF(SUM(FZ18:$GS18)=0,0,MAX(FX146-FY82-FY114,0)))</f>
        <v>48890757.313552007</v>
      </c>
      <c r="FZ146" s="113">
        <f ca="1">IF(FZ$6=$C18,$D146,IF(SUM(GA18:$GS18)=0,0,MAX(FY146-FZ82-FZ114,0)))</f>
        <v>14714080.557035195</v>
      </c>
      <c r="GA146" s="113">
        <f ca="1">IF(GA$6=$C18,$D146,IF(SUM(GB18:$GS18)=0,0,MAX(FZ146-GA82-GA114,0)))</f>
        <v>0</v>
      </c>
      <c r="GB146" s="113">
        <f ca="1">IF(GB$6=$C18,$D146,IF(SUM(GC18:$GS18)=0,0,MAX(GA146-GB82-GB114,0)))</f>
        <v>0</v>
      </c>
      <c r="GC146" s="113">
        <f ca="1">IF(GC$6=$C18,$D146,IF(SUM(GD18:$GS18)=0,0,MAX(GB146-GC82-GC114,0)))</f>
        <v>0</v>
      </c>
      <c r="GD146" s="113">
        <f ca="1">IF(GD$6=$C18,$D146,IF(SUM(GE18:$GS18)=0,0,MAX(GC146-GD82-GD114,0)))</f>
        <v>0</v>
      </c>
      <c r="GE146" s="113">
        <f ca="1">IF(GE$6=$C18,$D146,IF(SUM(GF18:$GS18)=0,0,MAX(GD146-GE82-GE114,0)))</f>
        <v>0</v>
      </c>
      <c r="GF146" s="113">
        <f ca="1">IF(GF$6=$C18,$D146,IF(SUM(GG18:$GS18)=0,0,MAX(GE146-GF82-GF114,0)))</f>
        <v>0</v>
      </c>
      <c r="GG146" s="113">
        <f ca="1">IF(GG$6=$C18,$D146,IF(SUM(GH18:$GS18)=0,0,MAX(GF146-GG82-GG114,0)))</f>
        <v>0</v>
      </c>
      <c r="GH146" s="113">
        <f ca="1">IF(GH$6=$C18,$D146,IF(SUM(GI18:$GS18)=0,0,MAX(GG146-GH82-GH114,0)))</f>
        <v>0</v>
      </c>
      <c r="GI146" s="113">
        <f ca="1">IF(GI$6=$C18,$D146,IF(SUM(GJ18:$GS18)=0,0,MAX(GH146-GI82-GI114,0)))</f>
        <v>0</v>
      </c>
      <c r="GJ146" s="113">
        <f ca="1">IF(GJ$6=$C18,$D146,IF(SUM(GK18:$GS18)=0,0,MAX(GI146-GJ82-GJ114,0)))</f>
        <v>0</v>
      </c>
      <c r="GK146" s="113">
        <f ca="1">IF(GK$6=$C18,$D146,IF(SUM(GL18:$GS18)=0,0,MAX(GJ146-GK82-GK114,0)))</f>
        <v>0</v>
      </c>
      <c r="GL146" s="113">
        <f ca="1">IF(GL$6=$C18,$D146,IF(SUM(GM18:$GS18)=0,0,MAX(GK146-GL82-GL114,0)))</f>
        <v>0</v>
      </c>
      <c r="GM146" s="113">
        <f ca="1">IF(GM$6=$C18,$D146,IF(SUM(GN18:$GS18)=0,0,MAX(GL146-GM82-GM114,0)))</f>
        <v>0</v>
      </c>
      <c r="GN146" s="113">
        <f ca="1">IF(GN$6=$C18,$D146,IF(SUM(GO18:$GS18)=0,0,MAX(GM146-GN82-GN114,0)))</f>
        <v>0</v>
      </c>
      <c r="GO146" s="113">
        <f ca="1">IF(GO$6=$C18,$D146,IF(SUM(GP18:$GS18)=0,0,MAX(GN146-GO82-GO114,0)))</f>
        <v>0</v>
      </c>
      <c r="GP146" s="113">
        <f ca="1">IF(GP$6=$C18,$D146,IF(SUM(GQ18:$GS18)=0,0,MAX(GO146-GP82-GP114,0)))</f>
        <v>0</v>
      </c>
      <c r="GQ146" s="113">
        <f ca="1">IF(GQ$6=$C18,$D146,IF(SUM(GR18:$GS18)=0,0,MAX(GP146-GQ82-GQ114,0)))</f>
        <v>0</v>
      </c>
      <c r="GR146" s="113">
        <f ca="1">IF(GR$6=$C18,$D146,IF(SUM(GS18:$GS18)=0,0,MAX(GQ146-GR82-GR114,0)))</f>
        <v>0</v>
      </c>
      <c r="GS146" s="113">
        <f ca="1">IF(GS$6=$C18,$D146,IF(SUM($GS18:GT18)=0,0,MAX(GR146-GS82-GS114,0)))</f>
        <v>0</v>
      </c>
      <c r="GU146" s="85"/>
      <c r="GV146" s="85"/>
      <c r="GW146" s="85"/>
      <c r="GX146" s="85"/>
      <c r="GY146" s="85"/>
      <c r="GZ146" s="85"/>
      <c r="HA146" s="85"/>
      <c r="HB146" s="85"/>
      <c r="HC146" s="85"/>
      <c r="HD146" s="85"/>
      <c r="HE146" s="85"/>
      <c r="HF146" s="85"/>
      <c r="HG146" s="85"/>
      <c r="HH146" s="85"/>
      <c r="HI146" s="85"/>
      <c r="HJ146" s="85"/>
      <c r="HK146" s="85"/>
    </row>
    <row r="147" spans="1:219" hidden="1" outlineLevel="1" x14ac:dyDescent="0.75">
      <c r="A147" s="112"/>
      <c r="B147" s="112" t="str">
        <f t="shared" si="225"/>
        <v>WFCM 2019-C49</v>
      </c>
      <c r="C147" s="104"/>
      <c r="D147" s="111">
        <f t="shared" ca="1" si="226"/>
        <v>80442767</v>
      </c>
      <c r="E147" s="88"/>
      <c r="F147" s="85"/>
      <c r="G147" s="85"/>
      <c r="H147" s="86"/>
      <c r="I147" s="95"/>
      <c r="K147" s="113">
        <f ca="1">IF(K$6=$C19,$D147,IF(SUM(L19:$GS19)=0,0,MAX(J147-K83-K115,0)))</f>
        <v>0</v>
      </c>
      <c r="L147" s="113">
        <f ca="1">IF(L$6=$C19,$D147,IF(SUM(M19:$GS19)=0,0,MAX(K147-L83-L115,0)))</f>
        <v>0</v>
      </c>
      <c r="M147" s="113">
        <f ca="1">IF(M$6=$C19,$D147,IF(SUM(N19:$GS19)=0,0,MAX(L147-M83-M115,0)))</f>
        <v>0</v>
      </c>
      <c r="N147" s="113">
        <f ca="1">IF(N$6=$C19,$D147,IF(SUM(O19:$GS19)=0,0,MAX(M147-N83-N115,0)))</f>
        <v>0</v>
      </c>
      <c r="O147" s="113">
        <f ca="1">IF(O$6=$C19,$D147,IF(SUM(P19:$GS19)=0,0,MAX(N147-O83-O115,0)))</f>
        <v>0</v>
      </c>
      <c r="P147" s="113">
        <f ca="1">IF(P$6=$C19,$D147,IF(SUM(Q19:$GS19)=0,0,MAX(O147-P83-P115,0)))</f>
        <v>0</v>
      </c>
      <c r="Q147" s="113">
        <f ca="1">IF(Q$6=$C19,$D147,IF(SUM(R19:$GS19)=0,0,MAX(P147-Q83-Q115,0)))</f>
        <v>0</v>
      </c>
      <c r="R147" s="113">
        <f ca="1">IF(R$6=$C19,$D147,IF(SUM(S19:$GS19)=0,0,MAX(Q147-R83-R115,0)))</f>
        <v>0</v>
      </c>
      <c r="S147" s="113">
        <f ca="1">IF(S$6=$C19,$D147,IF(SUM(T19:$GS19)=0,0,MAX(R147-S83-S115,0)))</f>
        <v>0</v>
      </c>
      <c r="T147" s="113">
        <f ca="1">IF(T$6=$C19,$D147,IF(SUM(U19:$GS19)=0,0,MAX(S147-T83-T115,0)))</f>
        <v>0</v>
      </c>
      <c r="U147" s="113">
        <f ca="1">IF(U$6=$C19,$D147,IF(SUM(V19:$GS19)=0,0,MAX(T147-U83-U115,0)))</f>
        <v>0</v>
      </c>
      <c r="V147" s="113">
        <f ca="1">IF(V$6=$C19,$D147,IF(SUM(W19:$GS19)=0,0,MAX(U147-V83-V115,0)))</f>
        <v>0</v>
      </c>
      <c r="W147" s="113">
        <f ca="1">IF(W$6=$C19,$D147,IF(SUM(X19:$GS19)=0,0,MAX(V147-W83-W115,0)))</f>
        <v>0</v>
      </c>
      <c r="X147" s="113">
        <f ca="1">IF(X$6=$C19,$D147,IF(SUM(Y19:$GS19)=0,0,MAX(W147-X83-X115,0)))</f>
        <v>0</v>
      </c>
      <c r="Y147" s="113">
        <f ca="1">IF(Y$6=$C19,$D147,IF(SUM(Z19:$GS19)=0,0,MAX(X147-Y83-Y115,0)))</f>
        <v>0</v>
      </c>
      <c r="Z147" s="113">
        <f ca="1">IF(Z$6=$C19,$D147,IF(SUM(AA19:$GS19)=0,0,MAX(Y147-Z83-Z115,0)))</f>
        <v>0</v>
      </c>
      <c r="AA147" s="113">
        <f ca="1">IF(AA$6=$C19,$D147,IF(SUM(AB19:$GS19)=0,0,MAX(Z147-AA83-AA115,0)))</f>
        <v>0</v>
      </c>
      <c r="AB147" s="113">
        <f ca="1">IF(AB$6=$C19,$D147,IF(SUM(AC19:$GS19)=0,0,MAX(AA147-AB83-AB115,0)))</f>
        <v>0</v>
      </c>
      <c r="AC147" s="113">
        <f ca="1">IF(AC$6=$C19,$D147,IF(SUM(AD19:$GS19)=0,0,MAX(AB147-AC83-AC115,0)))</f>
        <v>0</v>
      </c>
      <c r="AD147" s="113">
        <f ca="1">IF(AD$6=$C19,$D147,IF(SUM(AE19:$GS19)=0,0,MAX(AC147-AD83-AD115,0)))</f>
        <v>0</v>
      </c>
      <c r="AE147" s="113">
        <f ca="1">IF(AE$6=$C19,$D147,IF(SUM(AF19:$GS19)=0,0,MAX(AD147-AE83-AE115,0)))</f>
        <v>0</v>
      </c>
      <c r="AF147" s="113">
        <f ca="1">IF(AF$6=$C19,$D147,IF(SUM(AG19:$GS19)=0,0,MAX(AE147-AF83-AF115,0)))</f>
        <v>0</v>
      </c>
      <c r="AG147" s="113">
        <f ca="1">IF(AG$6=$C19,$D147,IF(SUM(AH19:$GS19)=0,0,MAX(AF147-AG83-AG115,0)))</f>
        <v>0</v>
      </c>
      <c r="AH147" s="113">
        <f ca="1">IF(AH$6=$C19,$D147,IF(SUM(AI19:$GS19)=0,0,MAX(AG147-AH83-AH115,0)))</f>
        <v>0</v>
      </c>
      <c r="AI147" s="113">
        <f ca="1">IF(AI$6=$C19,$D147,IF(SUM(AJ19:$GS19)=0,0,MAX(AH147-AI83-AI115,0)))</f>
        <v>0</v>
      </c>
      <c r="AJ147" s="113">
        <f ca="1">IF(AJ$6=$C19,$D147,IF(SUM(AK19:$GS19)=0,0,MAX(AI147-AJ83-AJ115,0)))</f>
        <v>80442767</v>
      </c>
      <c r="AK147" s="113">
        <f ca="1">IF(AK$6=$C19,$D147,IF(SUM(AL19:$GS19)=0,0,MAX(AJ147-AK83-AK115,0)))</f>
        <v>80442767</v>
      </c>
      <c r="AL147" s="113">
        <f ca="1">IF(AL$6=$C19,$D147,IF(SUM(AM19:$GS19)=0,0,MAX(AK147-AL83-AL115,0)))</f>
        <v>80442767</v>
      </c>
      <c r="AM147" s="113">
        <f ca="1">IF(AM$6=$C19,$D147,IF(SUM(AN19:$GS19)=0,0,MAX(AL147-AM83-AM115,0)))</f>
        <v>80442767</v>
      </c>
      <c r="AN147" s="113">
        <f ca="1">IF(AN$6=$C19,$D147,IF(SUM(AO19:$GS19)=0,0,MAX(AM147-AN83-AN115,0)))</f>
        <v>80442767</v>
      </c>
      <c r="AO147" s="113">
        <f ca="1">IF(AO$6=$C19,$D147,IF(SUM(AP19:$GS19)=0,0,MAX(AN147-AO83-AO115,0)))</f>
        <v>80442767</v>
      </c>
      <c r="AP147" s="113">
        <f ca="1">IF(AP$6=$C19,$D147,IF(SUM(AQ19:$GS19)=0,0,MAX(AO147-AP83-AP115,0)))</f>
        <v>80442767</v>
      </c>
      <c r="AQ147" s="113">
        <f ca="1">IF(AQ$6=$C19,$D147,IF(SUM(AR19:$GS19)=0,0,MAX(AP147-AQ83-AQ115,0)))</f>
        <v>80442767</v>
      </c>
      <c r="AR147" s="113">
        <f ca="1">IF(AR$6=$C19,$D147,IF(SUM(AS19:$GS19)=0,0,MAX(AQ147-AR83-AR115,0)))</f>
        <v>80442767</v>
      </c>
      <c r="AS147" s="113">
        <f ca="1">IF(AS$6=$C19,$D147,IF(SUM(AT19:$GS19)=0,0,MAX(AR147-AS83-AS115,0)))</f>
        <v>80442767</v>
      </c>
      <c r="AT147" s="113">
        <f ca="1">IF(AT$6=$C19,$D147,IF(SUM(AU19:$GS19)=0,0,MAX(AS147-AT83-AT115,0)))</f>
        <v>80442767</v>
      </c>
      <c r="AU147" s="113">
        <f ca="1">IF(AU$6=$C19,$D147,IF(SUM(AV19:$GS19)=0,0,MAX(AT147-AU83-AU115,0)))</f>
        <v>80442767</v>
      </c>
      <c r="AV147" s="113">
        <f ca="1">IF(AV$6=$C19,$D147,IF(SUM(AW19:$GS19)=0,0,MAX(AU147-AV83-AV115,0)))</f>
        <v>80442767</v>
      </c>
      <c r="AW147" s="113">
        <f ca="1">IF(AW$6=$C19,$D147,IF(SUM(AX19:$GS19)=0,0,MAX(AV147-AW83-AW115,0)))</f>
        <v>80442767</v>
      </c>
      <c r="AX147" s="113">
        <f ca="1">IF(AX$6=$C19,$D147,IF(SUM(AY19:$GS19)=0,0,MAX(AW147-AX83-AX115,0)))</f>
        <v>80442767</v>
      </c>
      <c r="AY147" s="113">
        <f ca="1">IF(AY$6=$C19,$D147,IF(SUM(AZ19:$GS19)=0,0,MAX(AX147-AY83-AY115,0)))</f>
        <v>80442767</v>
      </c>
      <c r="AZ147" s="113">
        <f ca="1">IF(AZ$6=$C19,$D147,IF(SUM(BA19:$GS19)=0,0,MAX(AY147-AZ83-AZ115,0)))</f>
        <v>80442767</v>
      </c>
      <c r="BA147" s="113">
        <f ca="1">IF(BA$6=$C19,$D147,IF(SUM(BB19:$GS19)=0,0,MAX(AZ147-BA83-BA115,0)))</f>
        <v>80442767</v>
      </c>
      <c r="BB147" s="113">
        <f ca="1">IF(BB$6=$C19,$D147,IF(SUM(BC19:$GS19)=0,0,MAX(BA147-BB83-BB115,0)))</f>
        <v>80442767</v>
      </c>
      <c r="BC147" s="113">
        <f ca="1">IF(BC$6=$C19,$D147,IF(SUM(BD19:$GS19)=0,0,MAX(BB147-BC83-BC115,0)))</f>
        <v>80442767</v>
      </c>
      <c r="BD147" s="113">
        <f ca="1">IF(BD$6=$C19,$D147,IF(SUM(BE19:$GS19)=0,0,MAX(BC147-BD83-BD115,0)))</f>
        <v>80442767</v>
      </c>
      <c r="BE147" s="113">
        <f ca="1">IF(BE$6=$C19,$D147,IF(SUM(BF19:$GS19)=0,0,MAX(BD147-BE83-BE115,0)))</f>
        <v>80442767</v>
      </c>
      <c r="BF147" s="113">
        <f ca="1">IF(BF$6=$C19,$D147,IF(SUM(BG19:$GS19)=0,0,MAX(BE147-BF83-BF115,0)))</f>
        <v>80442767</v>
      </c>
      <c r="BG147" s="113">
        <f ca="1">IF(BG$6=$C19,$D147,IF(SUM(BH19:$GS19)=0,0,MAX(BF147-BG83-BG115,0)))</f>
        <v>80442767</v>
      </c>
      <c r="BH147" s="113">
        <f ca="1">IF(BH$6=$C19,$D147,IF(SUM(BI19:$GS19)=0,0,MAX(BG147-BH83-BH115,0)))</f>
        <v>80442767</v>
      </c>
      <c r="BI147" s="113">
        <f ca="1">IF(BI$6=$C19,$D147,IF(SUM(BJ19:$GS19)=0,0,MAX(BH147-BI83-BI115,0)))</f>
        <v>80442767</v>
      </c>
      <c r="BJ147" s="113">
        <f ca="1">IF(BJ$6=$C19,$D147,IF(SUM(BK19:$GS19)=0,0,MAX(BI147-BJ83-BJ115,0)))</f>
        <v>80442767</v>
      </c>
      <c r="BK147" s="113">
        <f ca="1">IF(BK$6=$C19,$D147,IF(SUM(BL19:$GS19)=0,0,MAX(BJ147-BK83-BK115,0)))</f>
        <v>80442767</v>
      </c>
      <c r="BL147" s="113">
        <f ca="1">IF(BL$6=$C19,$D147,IF(SUM(BM19:$GS19)=0,0,MAX(BK147-BL83-BL115,0)))</f>
        <v>80442767</v>
      </c>
      <c r="BM147" s="113">
        <f ca="1">IF(BM$6=$C19,$D147,IF(SUM(BN19:$GS19)=0,0,MAX(BL147-BM83-BM115,0)))</f>
        <v>80442767</v>
      </c>
      <c r="BN147" s="113">
        <f ca="1">IF(BN$6=$C19,$D147,IF(SUM(BO19:$GS19)=0,0,MAX(BM147-BN83-BN115,0)))</f>
        <v>80442767</v>
      </c>
      <c r="BO147" s="113">
        <f ca="1">IF(BO$6=$C19,$D147,IF(SUM(BP19:$GS19)=0,0,MAX(BN147-BO83-BO115,0)))</f>
        <v>80442767</v>
      </c>
      <c r="BP147" s="113">
        <f ca="1">IF(BP$6=$C19,$D147,IF(SUM(BQ19:$GS19)=0,0,MAX(BO147-BP83-BP115,0)))</f>
        <v>80442767</v>
      </c>
      <c r="BQ147" s="113">
        <f ca="1">IF(BQ$6=$C19,$D147,IF(SUM(BR19:$GS19)=0,0,MAX(BP147-BQ83-BQ115,0)))</f>
        <v>80442767</v>
      </c>
      <c r="BR147" s="113">
        <f ca="1">IF(BR$6=$C19,$D147,IF(SUM(BS19:$GS19)=0,0,MAX(BQ147-BR83-BR115,0)))</f>
        <v>80442767</v>
      </c>
      <c r="BS147" s="113">
        <f ca="1">IF(BS$6=$C19,$D147,IF(SUM(BT19:$GS19)=0,0,MAX(BR147-BS83-BS115,0)))</f>
        <v>80442767</v>
      </c>
      <c r="BT147" s="113">
        <f ca="1">IF(BT$6=$C19,$D147,IF(SUM(BU19:$GS19)=0,0,MAX(BS147-BT83-BT115,0)))</f>
        <v>80442767</v>
      </c>
      <c r="BU147" s="113">
        <f ca="1">IF(BU$6=$C19,$D147,IF(SUM(BV19:$GS19)=0,0,MAX(BT147-BU83-BU115,0)))</f>
        <v>80442767</v>
      </c>
      <c r="BV147" s="113">
        <f ca="1">IF(BV$6=$C19,$D147,IF(SUM(BW19:$GS19)=0,0,MAX(BU147-BV83-BV115,0)))</f>
        <v>80442767</v>
      </c>
      <c r="BW147" s="113">
        <f ca="1">IF(BW$6=$C19,$D147,IF(SUM(BX19:$GS19)=0,0,MAX(BV147-BW83-BW115,0)))</f>
        <v>80442767</v>
      </c>
      <c r="BX147" s="113">
        <f ca="1">IF(BX$6=$C19,$D147,IF(SUM(BY19:$GS19)=0,0,MAX(BW147-BX83-BX115,0)))</f>
        <v>80442767</v>
      </c>
      <c r="BY147" s="113">
        <f ca="1">IF(BY$6=$C19,$D147,IF(SUM(BZ19:$GS19)=0,0,MAX(BX147-BY83-BY115,0)))</f>
        <v>80442767</v>
      </c>
      <c r="BZ147" s="113">
        <f ca="1">IF(BZ$6=$C19,$D147,IF(SUM(CA19:$GS19)=0,0,MAX(BY147-BZ83-BZ115,0)))</f>
        <v>80442767</v>
      </c>
      <c r="CA147" s="113">
        <f ca="1">IF(CA$6=$C19,$D147,IF(SUM(CB19:$GS19)=0,0,MAX(BZ147-CA83-CA115,0)))</f>
        <v>80442767</v>
      </c>
      <c r="CB147" s="113">
        <f ca="1">IF(CB$6=$C19,$D147,IF(SUM(CC19:$GS19)=0,0,MAX(CA147-CB83-CB115,0)))</f>
        <v>80442767</v>
      </c>
      <c r="CC147" s="113">
        <f ca="1">IF(CC$6=$C19,$D147,IF(SUM(CD19:$GS19)=0,0,MAX(CB147-CC83-CC115,0)))</f>
        <v>80442767</v>
      </c>
      <c r="CD147" s="113">
        <f ca="1">IF(CD$6=$C19,$D147,IF(SUM(CE19:$GS19)=0,0,MAX(CC147-CD83-CD115,0)))</f>
        <v>80442767</v>
      </c>
      <c r="CE147" s="113">
        <f ca="1">IF(CE$6=$C19,$D147,IF(SUM(CF19:$GS19)=0,0,MAX(CD147-CE83-CE115,0)))</f>
        <v>80442767</v>
      </c>
      <c r="CF147" s="113">
        <f ca="1">IF(CF$6=$C19,$D147,IF(SUM(CG19:$GS19)=0,0,MAX(CE147-CF83-CF115,0)))</f>
        <v>80442767</v>
      </c>
      <c r="CG147" s="113">
        <f ca="1">IF(CG$6=$C19,$D147,IF(SUM(CH19:$GS19)=0,0,MAX(CF147-CG83-CG115,0)))</f>
        <v>80442767</v>
      </c>
      <c r="CH147" s="113">
        <f ca="1">IF(CH$6=$C19,$D147,IF(SUM(CI19:$GS19)=0,0,MAX(CG147-CH83-CH115,0)))</f>
        <v>80442767</v>
      </c>
      <c r="CI147" s="113">
        <f ca="1">IF(CI$6=$C19,$D147,IF(SUM(CJ19:$GS19)=0,0,MAX(CH147-CI83-CI115,0)))</f>
        <v>80442767</v>
      </c>
      <c r="CJ147" s="113">
        <f ca="1">IF(CJ$6=$C19,$D147,IF(SUM(CK19:$GS19)=0,0,MAX(CI147-CJ83-CJ115,0)))</f>
        <v>80442767</v>
      </c>
      <c r="CK147" s="113">
        <f ca="1">IF(CK$6=$C19,$D147,IF(SUM(CL19:$GS19)=0,0,MAX(CJ147-CK83-CK115,0)))</f>
        <v>80442767</v>
      </c>
      <c r="CL147" s="113">
        <f ca="1">IF(CL$6=$C19,$D147,IF(SUM(CM19:$GS19)=0,0,MAX(CK147-CL83-CL115,0)))</f>
        <v>80442767</v>
      </c>
      <c r="CM147" s="113">
        <f ca="1">IF(CM$6=$C19,$D147,IF(SUM(CN19:$GS19)=0,0,MAX(CL147-CM83-CM115,0)))</f>
        <v>80442767</v>
      </c>
      <c r="CN147" s="113">
        <f ca="1">IF(CN$6=$C19,$D147,IF(SUM(CO19:$GS19)=0,0,MAX(CM147-CN83-CN115,0)))</f>
        <v>80442767</v>
      </c>
      <c r="CO147" s="113">
        <f ca="1">IF(CO$6=$C19,$D147,IF(SUM(CP19:$GS19)=0,0,MAX(CN147-CO83-CO115,0)))</f>
        <v>80442767</v>
      </c>
      <c r="CP147" s="113">
        <f ca="1">IF(CP$6=$C19,$D147,IF(SUM(CQ19:$GS19)=0,0,MAX(CO147-CP83-CP115,0)))</f>
        <v>80442767</v>
      </c>
      <c r="CQ147" s="113">
        <f ca="1">IF(CQ$6=$C19,$D147,IF(SUM(CR19:$GS19)=0,0,MAX(CP147-CQ83-CQ115,0)))</f>
        <v>80442767</v>
      </c>
      <c r="CR147" s="113">
        <f ca="1">IF(CR$6=$C19,$D147,IF(SUM(CS19:$GS19)=0,0,MAX(CQ147-CR83-CR115,0)))</f>
        <v>80442767</v>
      </c>
      <c r="CS147" s="113">
        <f ca="1">IF(CS$6=$C19,$D147,IF(SUM(CT19:$GS19)=0,0,MAX(CR147-CS83-CS115,0)))</f>
        <v>80442767</v>
      </c>
      <c r="CT147" s="113">
        <f ca="1">IF(CT$6=$C19,$D147,IF(SUM(CU19:$GS19)=0,0,MAX(CS147-CT83-CT115,0)))</f>
        <v>80442767</v>
      </c>
      <c r="CU147" s="113">
        <f ca="1">IF(CU$6=$C19,$D147,IF(SUM(CV19:$GS19)=0,0,MAX(CT147-CU83-CU115,0)))</f>
        <v>80442767</v>
      </c>
      <c r="CV147" s="113">
        <f ca="1">IF(CV$6=$C19,$D147,IF(SUM(CW19:$GS19)=0,0,MAX(CU147-CV83-CV115,0)))</f>
        <v>80442767</v>
      </c>
      <c r="CW147" s="113">
        <f ca="1">IF(CW$6=$C19,$D147,IF(SUM(CX19:$GS19)=0,0,MAX(CV147-CW83-CW115,0)))</f>
        <v>80442767</v>
      </c>
      <c r="CX147" s="113">
        <f ca="1">IF(CX$6=$C19,$D147,IF(SUM(CY19:$GS19)=0,0,MAX(CW147-CX83-CX115,0)))</f>
        <v>80442767</v>
      </c>
      <c r="CY147" s="113">
        <f ca="1">IF(CY$6=$C19,$D147,IF(SUM(CZ19:$GS19)=0,0,MAX(CX147-CY83-CY115,0)))</f>
        <v>80442767</v>
      </c>
      <c r="CZ147" s="113">
        <f ca="1">IF(CZ$6=$C19,$D147,IF(SUM(DA19:$GS19)=0,0,MAX(CY147-CZ83-CZ115,0)))</f>
        <v>80442767</v>
      </c>
      <c r="DA147" s="113">
        <f ca="1">IF(DA$6=$C19,$D147,IF(SUM(DB19:$GS19)=0,0,MAX(CZ147-DA83-DA115,0)))</f>
        <v>80442767</v>
      </c>
      <c r="DB147" s="113">
        <f ca="1">IF(DB$6=$C19,$D147,IF(SUM(DC19:$GS19)=0,0,MAX(DA147-DB83-DB115,0)))</f>
        <v>80442767</v>
      </c>
      <c r="DC147" s="113">
        <f ca="1">IF(DC$6=$C19,$D147,IF(SUM(DD19:$GS19)=0,0,MAX(DB147-DC83-DC115,0)))</f>
        <v>80442767</v>
      </c>
      <c r="DD147" s="113">
        <f ca="1">IF(DD$6=$C19,$D147,IF(SUM(DE19:$GS19)=0,0,MAX(DC147-DD83-DD115,0)))</f>
        <v>80442767</v>
      </c>
      <c r="DE147" s="113">
        <f ca="1">IF(DE$6=$C19,$D147,IF(SUM(DF19:$GS19)=0,0,MAX(DD147-DE83-DE115,0)))</f>
        <v>80442767</v>
      </c>
      <c r="DF147" s="113">
        <f ca="1">IF(DF$6=$C19,$D147,IF(SUM(DG19:$GS19)=0,0,MAX(DE147-DF83-DF115,0)))</f>
        <v>76207929.920000002</v>
      </c>
      <c r="DG147" s="113">
        <f ca="1">IF(DG$6=$C19,$D147,IF(SUM(DH19:$GS19)=0,0,MAX(DF147-DG83-DG115,0)))</f>
        <v>76207929.920000002</v>
      </c>
      <c r="DH147" s="113">
        <f ca="1">IF(DH$6=$C19,$D147,IF(SUM(DI19:$GS19)=0,0,MAX(DG147-DH83-DH115,0)))</f>
        <v>76207929.920000002</v>
      </c>
      <c r="DI147" s="113">
        <f ca="1">IF(DI$6=$C19,$D147,IF(SUM(DJ19:$GS19)=0,0,MAX(DH147-DI83-DI115,0)))</f>
        <v>77561560.060000002</v>
      </c>
      <c r="DJ147" s="113">
        <f ca="1">IF(DJ$6=$C19,$D147,IF(SUM(DK19:$GS19)=0,0,MAX(DI147-DJ83-DJ115,0)))</f>
        <v>77561560.060000002</v>
      </c>
      <c r="DK147" s="113">
        <f ca="1">IF(DK$6=$C19,$D147,IF(SUM(DL19:$GS19)=0,0,MAX(DJ147-DK83-DK115,0)))</f>
        <v>77561560.060000002</v>
      </c>
      <c r="DL147" s="113">
        <f ca="1">IF(DL$6=$C19,$D147,IF(SUM(DM19:$GS19)=0,0,MAX(DK147-DL83-DL115,0)))</f>
        <v>77612720.780000001</v>
      </c>
      <c r="DM147" s="113">
        <f ca="1">IF(DM$6=$C19,$D147,IF(SUM(DN19:$GS19)=0,0,MAX(DL147-DM83-DM115,0)))</f>
        <v>77795606.239999995</v>
      </c>
      <c r="DN147" s="113">
        <f ca="1">IF(DN$6=$C19,$D147,IF(SUM(DO19:$GS19)=0,0,MAX(DM147-DN83-DN115,0)))</f>
        <v>77795606.239999995</v>
      </c>
      <c r="DO147" s="113">
        <f ca="1">IF(DO$6=$C19,$D147,IF(SUM(DP19:$GS19)=0,0,MAX(DN147-DO83-DO115,0)))</f>
        <v>77795606.239999995</v>
      </c>
      <c r="DP147" s="113">
        <f ca="1">IF(DP$6=$C19,$D147,IF(SUM(DQ19:$GS19)=0,0,MAX(DO147-DP83-DP115,0)))</f>
        <v>77795606.239999995</v>
      </c>
      <c r="DQ147" s="113">
        <f ca="1">IF(DQ$6=$C19,$D147,IF(SUM(DR19:$GS19)=0,0,MAX(DP147-DQ83-DQ115,0)))</f>
        <v>72108737.629999995</v>
      </c>
      <c r="DR147" s="113">
        <f ca="1">IF(DR$6=$C19,$D147,IF(SUM(DS19:$GS19)=0,0,MAX(DQ147-DR83-DR115,0)))</f>
        <v>72108737.629999995</v>
      </c>
      <c r="DS147" s="113">
        <f ca="1">IF(DS$6=$C19,$D147,IF(SUM(DT19:$GS19)=0,0,MAX(DR147-DS83-DS115,0)))</f>
        <v>72108737.629999995</v>
      </c>
      <c r="DT147" s="113">
        <f ca="1">IF(DT$6=$C19,$D147,IF(SUM(DU19:$GS19)=0,0,MAX(DS147-DT83-DT115,0)))</f>
        <v>72108737.629999995</v>
      </c>
      <c r="DU147" s="113">
        <f ca="1">IF(DU$6=$C19,$D147,IF(SUM(DV19:$GS19)=0,0,MAX(DT147-DU83-DU115,0)))</f>
        <v>72108737.629999995</v>
      </c>
      <c r="DV147" s="113">
        <f ca="1">IF(DV$6=$C19,$D147,IF(SUM(DW19:$GS19)=0,0,MAX(DU147-DV83-DV115,0)))</f>
        <v>72155021.390000001</v>
      </c>
      <c r="DW147" s="113">
        <f ca="1">IF(DW$6=$C19,$D147,IF(SUM(DX19:$GS19)=0,0,MAX(DV147-DW83-DW115,0)))</f>
        <v>72155021.390000001</v>
      </c>
      <c r="DX147" s="113">
        <f ca="1">IF(DX$6=$C19,$D147,IF(SUM(DY19:$GS19)=0,0,MAX(DW147-DX83-DX115,0)))</f>
        <v>72155021.390000001</v>
      </c>
      <c r="DY147" s="113">
        <f ca="1">IF(DY$6=$C19,$D147,IF(SUM(DZ19:$GS19)=0,0,MAX(DX147-DY83-DY115,0)))</f>
        <v>72155021.390000001</v>
      </c>
      <c r="DZ147" s="113">
        <f ca="1">IF(DZ$6=$C19,$D147,IF(SUM(EA19:$GS19)=0,0,MAX(DY147-DZ83-DZ115,0)))</f>
        <v>72155021.390000001</v>
      </c>
      <c r="EA147" s="113">
        <f ca="1">IF(EA$6=$C19,$D147,IF(SUM(EB19:$GS19)=0,0,MAX(DZ147-EA83-EA115,0)))</f>
        <v>72155021.390000001</v>
      </c>
      <c r="EB147" s="113">
        <f ca="1">IF(EB$6=$C19,$D147,IF(SUM(EC19:$GS19)=0,0,MAX(EA147-EB83-EB115,0)))</f>
        <v>72155021.390000001</v>
      </c>
      <c r="EC147" s="113">
        <f ca="1">IF(EC$6=$C19,$D147,IF(SUM(ED19:$GS19)=0,0,MAX(EB147-EC83-EC115,0)))</f>
        <v>72155021.390000001</v>
      </c>
      <c r="ED147" s="113">
        <f ca="1">IF(ED$6=$C19,$D147,IF(SUM(EE19:$GS19)=0,0,MAX(EC147-ED83-ED115,0)))</f>
        <v>72155021.390000001</v>
      </c>
      <c r="EE147" s="113">
        <f ca="1">IF(EE$6=$C19,$D147,IF(SUM(EF19:$GS19)=0,0,MAX(ED147-EE83-EE115,0)))</f>
        <v>72155021.390000001</v>
      </c>
      <c r="EF147" s="113">
        <f ca="1">IF(EF$6=$C19,$D147,IF(SUM(EG19:$GS19)=0,0,MAX(EE147-EF83-EF115,0)))</f>
        <v>72155021.390000001</v>
      </c>
      <c r="EG147" s="113">
        <f ca="1">IF(EG$6=$C19,$D147,IF(SUM(EH19:$GS19)=0,0,MAX(EF147-EG83-EG115,0)))</f>
        <v>72155021.390000001</v>
      </c>
      <c r="EH147" s="113">
        <f ca="1">IF(EH$6=$C19,$D147,IF(SUM(EI19:$GS19)=0,0,MAX(EG147-EH83-EH115,0)))</f>
        <v>72155021.390000001</v>
      </c>
      <c r="EI147" s="113">
        <f ca="1">IF(EI$6=$C19,$D147,IF(SUM(EJ19:$GS19)=0,0,MAX(EH147-EI83-EI115,0)))</f>
        <v>72155021.390000001</v>
      </c>
      <c r="EJ147" s="113">
        <f ca="1">IF(EJ$6=$C19,$D147,IF(SUM(EK19:$GS19)=0,0,MAX(EI147-EJ83-EJ115,0)))</f>
        <v>72155021.390000001</v>
      </c>
      <c r="EK147" s="113">
        <f ca="1">IF(EK$6=$C19,$D147,IF(SUM(EL19:$GS19)=0,0,MAX(EJ147-EK83-EK115,0)))</f>
        <v>72155021.390000001</v>
      </c>
      <c r="EL147" s="113">
        <f ca="1">IF(EL$6=$C19,$D147,IF(SUM(EM19:$GS19)=0,0,MAX(EK147-EL83-EL115,0)))</f>
        <v>72155021.390000001</v>
      </c>
      <c r="EM147" s="113">
        <f ca="1">IF(EM$6=$C19,$D147,IF(SUM(EN19:$GS19)=0,0,MAX(EL147-EM83-EM115,0)))</f>
        <v>72155021.390000001</v>
      </c>
      <c r="EN147" s="113">
        <f ca="1">IF(EN$6=$C19,$D147,IF(SUM(EO19:$GS19)=0,0,MAX(EM147-EN83-EN115,0)))</f>
        <v>72155021.390000001</v>
      </c>
      <c r="EO147" s="113">
        <f ca="1">IF(EO$6=$C19,$D147,IF(SUM(EP19:$GS19)=0,0,MAX(EN147-EO83-EO115,0)))</f>
        <v>72155021.390000001</v>
      </c>
      <c r="EP147" s="113">
        <f ca="1">IF(EP$6=$C19,$D147,IF(SUM(EQ19:$GS19)=0,0,MAX(EO147-EP83-EP115,0)))</f>
        <v>72155021.390000001</v>
      </c>
      <c r="EQ147" s="113">
        <f ca="1">IF(EQ$6=$C19,$D147,IF(SUM(ER19:$GS19)=0,0,MAX(EP147-EQ83-EQ115,0)))</f>
        <v>72155021.390000001</v>
      </c>
      <c r="ER147" s="113">
        <f ca="1">IF(ER$6=$C19,$D147,IF(SUM(ES19:$GS19)=0,0,MAX(EQ147-ER83-ER115,0)))</f>
        <v>72155021.390000001</v>
      </c>
      <c r="ES147" s="113">
        <f ca="1">IF(ES$6=$C19,$D147,IF(SUM(ET19:$GS19)=0,0,MAX(ER147-ES83-ES115,0)))</f>
        <v>72155021.390000001</v>
      </c>
      <c r="ET147" s="113">
        <f ca="1">IF(ET$6=$C19,$D147,IF(SUM(EU19:$GS19)=0,0,MAX(ES147-ET83-ET115,0)))</f>
        <v>72155021.390000001</v>
      </c>
      <c r="EU147" s="113">
        <f ca="1">IF(EU$6=$C19,$D147,IF(SUM(EV19:$GS19)=0,0,MAX(ET147-EU83-EU115,0)))</f>
        <v>72155021.390000001</v>
      </c>
      <c r="EV147" s="113">
        <f ca="1">IF(EV$6=$C19,$D147,IF(SUM(EW19:$GS19)=0,0,MAX(EU147-EV83-EV115,0)))</f>
        <v>72155021.390000001</v>
      </c>
      <c r="EW147" s="113">
        <f ca="1">IF(EW$6=$C19,$D147,IF(SUM(EX19:$GS19)=0,0,MAX(EV147-EW83-EW115,0)))</f>
        <v>72155021.390000001</v>
      </c>
      <c r="EX147" s="113">
        <f ca="1">IF(EX$6=$C19,$D147,IF(SUM(EY19:$GS19)=0,0,MAX(EW147-EX83-EX115,0)))</f>
        <v>72155021.390000001</v>
      </c>
      <c r="EY147" s="113">
        <f ca="1">IF(EY$6=$C19,$D147,IF(SUM(EZ19:$GS19)=0,0,MAX(EX147-EY83-EY115,0)))</f>
        <v>72155021.390000001</v>
      </c>
      <c r="EZ147" s="113">
        <f ca="1">IF(EZ$6=$C19,$D147,IF(SUM(FA19:$GS19)=0,0,MAX(EY147-EZ83-EZ115,0)))</f>
        <v>72155021.390000001</v>
      </c>
      <c r="FA147" s="113">
        <f ca="1">IF(FA$6=$C19,$D147,IF(SUM(FB19:$GS19)=0,0,MAX(EZ147-FA83-FA115,0)))</f>
        <v>61428839.164999142</v>
      </c>
      <c r="FB147" s="113">
        <f ca="1">IF(FB$6=$C19,$D147,IF(SUM(FC19:$GS19)=0,0,MAX(FA147-FB83-FB115,0)))</f>
        <v>61428839.164999142</v>
      </c>
      <c r="FC147" s="113">
        <f ca="1">IF(FC$6=$C19,$D147,IF(SUM(FD19:$GS19)=0,0,MAX(FB147-FC83-FC115,0)))</f>
        <v>61428839.164999142</v>
      </c>
      <c r="FD147" s="113">
        <f ca="1">IF(FD$6=$C19,$D147,IF(SUM(FE19:$GS19)=0,0,MAX(FC147-FD83-FD115,0)))</f>
        <v>61428839.164999142</v>
      </c>
      <c r="FE147" s="113">
        <f ca="1">IF(FE$6=$C19,$D147,IF(SUM(FF19:$GS19)=0,0,MAX(FD147-FE83-FE115,0)))</f>
        <v>61428839.164999142</v>
      </c>
      <c r="FF147" s="113">
        <f ca="1">IF(FF$6=$C19,$D147,IF(SUM(FG19:$GS19)=0,0,MAX(FE147-FF83-FF115,0)))</f>
        <v>61428839.164999142</v>
      </c>
      <c r="FG147" s="113">
        <f ca="1">IF(FG$6=$C19,$D147,IF(SUM(FH19:$GS19)=0,0,MAX(FF147-FG83-FG115,0)))</f>
        <v>61428839.164999142</v>
      </c>
      <c r="FH147" s="113">
        <f ca="1">IF(FH$6=$C19,$D147,IF(SUM(FI19:$GS19)=0,0,MAX(FG147-FH83-FH115,0)))</f>
        <v>61428839.164999142</v>
      </c>
      <c r="FI147" s="113">
        <f ca="1">IF(FI$6=$C19,$D147,IF(SUM(FJ19:$GS19)=0,0,MAX(FH147-FI83-FI115,0)))</f>
        <v>61428839.164999142</v>
      </c>
      <c r="FJ147" s="113">
        <f ca="1">IF(FJ$6=$C19,$D147,IF(SUM(FK19:$GS19)=0,0,MAX(FI147-FJ83-FJ115,0)))</f>
        <v>61428839.164999142</v>
      </c>
      <c r="FK147" s="113">
        <f ca="1">IF(FK$6=$C19,$D147,IF(SUM(FL19:$GS19)=0,0,MAX(FJ147-FK83-FK115,0)))</f>
        <v>60453839.164999112</v>
      </c>
      <c r="FL147" s="113">
        <f ca="1">IF(FL$6=$C19,$D147,IF(SUM(FM19:$GS19)=0,0,MAX(FK147-FL83-FL115,0)))</f>
        <v>60453839.164999112</v>
      </c>
      <c r="FM147" s="113">
        <f ca="1">IF(FM$6=$C19,$D147,IF(SUM(FN19:$GS19)=0,0,MAX(FL147-FM83-FM115,0)))</f>
        <v>60453839.164999112</v>
      </c>
      <c r="FN147" s="113">
        <f ca="1">IF(FN$6=$C19,$D147,IF(SUM(FO19:$GS19)=0,0,MAX(FM147-FN83-FN115,0)))</f>
        <v>60453839.164999112</v>
      </c>
      <c r="FO147" s="113">
        <f ca="1">IF(FO$6=$C19,$D147,IF(SUM(FP19:$GS19)=0,0,MAX(FN147-FO83-FO115,0)))</f>
        <v>60453839.164999112</v>
      </c>
      <c r="FP147" s="113">
        <f ca="1">IF(FP$6=$C19,$D147,IF(SUM(FQ19:$GS19)=0,0,MAX(FO147-FP83-FP115,0)))</f>
        <v>60453839.164999112</v>
      </c>
      <c r="FQ147" s="113">
        <f ca="1">IF(FQ$6=$C19,$D147,IF(SUM(FR19:$GS19)=0,0,MAX(FP147-FQ83-FQ115,0)))</f>
        <v>60453839.164999112</v>
      </c>
      <c r="FR147" s="113">
        <f ca="1">IF(FR$6=$C19,$D147,IF(SUM(FS19:$GS19)=0,0,MAX(FQ147-FR83-FR115,0)))</f>
        <v>60453839.164999112</v>
      </c>
      <c r="FS147" s="113">
        <f ca="1">IF(FS$6=$C19,$D147,IF(SUM(FT19:$GS19)=0,0,MAX(FR147-FS83-FS115,0)))</f>
        <v>60453839.164999112</v>
      </c>
      <c r="FT147" s="113">
        <f ca="1">IF(FT$6=$C19,$D147,IF(SUM(FU19:$GS19)=0,0,MAX(FS147-FT83-FT115,0)))</f>
        <v>60253839.164999142</v>
      </c>
      <c r="FU147" s="113">
        <f ca="1">IF(FU$6=$C19,$D147,IF(SUM(FV19:$GS19)=0,0,MAX(FT147-FU83-FU115,0)))</f>
        <v>59703385.417813942</v>
      </c>
      <c r="FV147" s="113">
        <f ca="1">IF(FV$6=$C19,$D147,IF(SUM(FW19:$GS19)=0,0,MAX(FU147-FV83-FV115,0)))</f>
        <v>44805311.414899401</v>
      </c>
      <c r="FW147" s="113">
        <f ca="1">IF(FW$6=$C19,$D147,IF(SUM(FX19:$GS19)=0,0,MAX(FV147-FW83-FW115,0)))</f>
        <v>14520391.741863273</v>
      </c>
      <c r="FX147" s="113">
        <f ca="1">IF(FX$6=$C19,$D147,IF(SUM(FY19:$GS19)=0,0,MAX(FW147-FX83-FX115,0)))</f>
        <v>14502460.49355923</v>
      </c>
      <c r="FY147" s="113">
        <f ca="1">IF(FY$6=$C19,$D147,IF(SUM(FZ19:$GS19)=0,0,MAX(FX147-FY83-FY115,0)))</f>
        <v>14502460.49355923</v>
      </c>
      <c r="FZ147" s="113">
        <f ca="1">IF(FZ$6=$C19,$D147,IF(SUM(GA19:$GS19)=0,0,MAX(FY147-FZ83-FZ115,0)))</f>
        <v>14502460.49355923</v>
      </c>
      <c r="GA147" s="113">
        <f ca="1">IF(GA$6=$C19,$D147,IF(SUM(GB19:$GS19)=0,0,MAX(FZ147-GA83-GA115,0)))</f>
        <v>14502460.49355923</v>
      </c>
      <c r="GB147" s="113">
        <f ca="1">IF(GB$6=$C19,$D147,IF(SUM(GC19:$GS19)=0,0,MAX(GA147-GB83-GB115,0)))</f>
        <v>14502460.49355923</v>
      </c>
      <c r="GC147" s="113">
        <f ca="1">IF(GC$6=$C19,$D147,IF(SUM(GD19:$GS19)=0,0,MAX(GB147-GC83-GC115,0)))</f>
        <v>14502460.49355923</v>
      </c>
      <c r="GD147" s="113">
        <f ca="1">IF(GD$6=$C19,$D147,IF(SUM(GE19:$GS19)=0,0,MAX(GC147-GD83-GD115,0)))</f>
        <v>14502460.49355923</v>
      </c>
      <c r="GE147" s="113">
        <f ca="1">IF(GE$6=$C19,$D147,IF(SUM(GF19:$GS19)=0,0,MAX(GD147-GE83-GE115,0)))</f>
        <v>14502460.49355923</v>
      </c>
      <c r="GF147" s="113">
        <f ca="1">IF(GF$6=$C19,$D147,IF(SUM(GG19:$GS19)=0,0,MAX(GE147-GF83-GF115,0)))</f>
        <v>14502460.49355923</v>
      </c>
      <c r="GG147" s="113">
        <f ca="1">IF(GG$6=$C19,$D147,IF(SUM(GH19:$GS19)=0,0,MAX(GF147-GG83-GG115,0)))</f>
        <v>14502460.49355923</v>
      </c>
      <c r="GH147" s="113">
        <f ca="1">IF(GH$6=$C19,$D147,IF(SUM(GI19:$GS19)=0,0,MAX(GG147-GH83-GH115,0)))</f>
        <v>0</v>
      </c>
      <c r="GI147" s="113">
        <f ca="1">IF(GI$6=$C19,$D147,IF(SUM(GJ19:$GS19)=0,0,MAX(GH147-GI83-GI115,0)))</f>
        <v>0</v>
      </c>
      <c r="GJ147" s="113">
        <f ca="1">IF(GJ$6=$C19,$D147,IF(SUM(GK19:$GS19)=0,0,MAX(GI147-GJ83-GJ115,0)))</f>
        <v>0</v>
      </c>
      <c r="GK147" s="113">
        <f ca="1">IF(GK$6=$C19,$D147,IF(SUM(GL19:$GS19)=0,0,MAX(GJ147-GK83-GK115,0)))</f>
        <v>0</v>
      </c>
      <c r="GL147" s="113">
        <f ca="1">IF(GL$6=$C19,$D147,IF(SUM(GM19:$GS19)=0,0,MAX(GK147-GL83-GL115,0)))</f>
        <v>0</v>
      </c>
      <c r="GM147" s="113">
        <f ca="1">IF(GM$6=$C19,$D147,IF(SUM(GN19:$GS19)=0,0,MAX(GL147-GM83-GM115,0)))</f>
        <v>0</v>
      </c>
      <c r="GN147" s="113">
        <f ca="1">IF(GN$6=$C19,$D147,IF(SUM(GO19:$GS19)=0,0,MAX(GM147-GN83-GN115,0)))</f>
        <v>0</v>
      </c>
      <c r="GO147" s="113">
        <f ca="1">IF(GO$6=$C19,$D147,IF(SUM(GP19:$GS19)=0,0,MAX(GN147-GO83-GO115,0)))</f>
        <v>0</v>
      </c>
      <c r="GP147" s="113">
        <f ca="1">IF(GP$6=$C19,$D147,IF(SUM(GQ19:$GS19)=0,0,MAX(GO147-GP83-GP115,0)))</f>
        <v>0</v>
      </c>
      <c r="GQ147" s="113">
        <f ca="1">IF(GQ$6=$C19,$D147,IF(SUM(GR19:$GS19)=0,0,MAX(GP147-GQ83-GQ115,0)))</f>
        <v>0</v>
      </c>
      <c r="GR147" s="113">
        <f ca="1">IF(GR$6=$C19,$D147,IF(SUM(GS19:$GS19)=0,0,MAX(GQ147-GR83-GR115,0)))</f>
        <v>0</v>
      </c>
      <c r="GS147" s="113">
        <f ca="1">IF(GS$6=$C19,$D147,IF(SUM($GS19:GT19)=0,0,MAX(GR147-GS83-GS115,0)))</f>
        <v>0</v>
      </c>
      <c r="GU147" s="85"/>
      <c r="GV147" s="85"/>
      <c r="GW147" s="85"/>
      <c r="GX147" s="85"/>
      <c r="GY147" s="85"/>
      <c r="GZ147" s="85"/>
      <c r="HA147" s="85"/>
      <c r="HB147" s="85"/>
      <c r="HC147" s="85"/>
      <c r="HD147" s="85"/>
      <c r="HE147" s="85"/>
      <c r="HF147" s="85"/>
      <c r="HG147" s="85"/>
      <c r="HH147" s="85"/>
      <c r="HI147" s="85"/>
      <c r="HJ147" s="85"/>
      <c r="HK147" s="85"/>
    </row>
    <row r="148" spans="1:219" hidden="1" outlineLevel="1" x14ac:dyDescent="0.75">
      <c r="A148" s="112"/>
      <c r="B148" s="112" t="str">
        <f t="shared" si="225"/>
        <v>UBSCM 2018-C13</v>
      </c>
      <c r="C148" s="104"/>
      <c r="D148" s="111">
        <f t="shared" ca="1" si="226"/>
        <v>69344367</v>
      </c>
      <c r="E148" s="88"/>
      <c r="F148" s="85"/>
      <c r="G148" s="85"/>
      <c r="H148" s="86"/>
      <c r="I148" s="95"/>
      <c r="K148" s="113">
        <f ca="1">IF(K$6=$C20,$D148,IF(SUM(L20:$GS20)=0,0,MAX(J148-K84-K116,0)))</f>
        <v>0</v>
      </c>
      <c r="L148" s="113">
        <f ca="1">IF(L$6=$C20,$D148,IF(SUM(M20:$GS20)=0,0,MAX(K148-L84-L116,0)))</f>
        <v>0</v>
      </c>
      <c r="M148" s="113">
        <f ca="1">IF(M$6=$C20,$D148,IF(SUM(N20:$GS20)=0,0,MAX(L148-M84-M116,0)))</f>
        <v>0</v>
      </c>
      <c r="N148" s="113">
        <f ca="1">IF(N$6=$C20,$D148,IF(SUM(O20:$GS20)=0,0,MAX(M148-N84-N116,0)))</f>
        <v>0</v>
      </c>
      <c r="O148" s="113">
        <f ca="1">IF(O$6=$C20,$D148,IF(SUM(P20:$GS20)=0,0,MAX(N148-O84-O116,0)))</f>
        <v>0</v>
      </c>
      <c r="P148" s="113">
        <f ca="1">IF(P$6=$C20,$D148,IF(SUM(Q20:$GS20)=0,0,MAX(O148-P84-P116,0)))</f>
        <v>0</v>
      </c>
      <c r="Q148" s="113">
        <f ca="1">IF(Q$6=$C20,$D148,IF(SUM(R20:$GS20)=0,0,MAX(P148-Q84-Q116,0)))</f>
        <v>0</v>
      </c>
      <c r="R148" s="113">
        <f ca="1">IF(R$6=$C20,$D148,IF(SUM(S20:$GS20)=0,0,MAX(Q148-R84-R116,0)))</f>
        <v>0</v>
      </c>
      <c r="S148" s="113">
        <f ca="1">IF(S$6=$C20,$D148,IF(SUM(T20:$GS20)=0,0,MAX(R148-S84-S116,0)))</f>
        <v>0</v>
      </c>
      <c r="T148" s="113">
        <f ca="1">IF(T$6=$C20,$D148,IF(SUM(U20:$GS20)=0,0,MAX(S148-T84-T116,0)))</f>
        <v>0</v>
      </c>
      <c r="U148" s="113">
        <f ca="1">IF(U$6=$C20,$D148,IF(SUM(V20:$GS20)=0,0,MAX(T148-U84-U116,0)))</f>
        <v>0</v>
      </c>
      <c r="V148" s="113">
        <f ca="1">IF(V$6=$C20,$D148,IF(SUM(W20:$GS20)=0,0,MAX(U148-V84-V116,0)))</f>
        <v>0</v>
      </c>
      <c r="W148" s="113">
        <f ca="1">IF(W$6=$C20,$D148,IF(SUM(X20:$GS20)=0,0,MAX(V148-W84-W116,0)))</f>
        <v>0</v>
      </c>
      <c r="X148" s="113">
        <f ca="1">IF(X$6=$C20,$D148,IF(SUM(Y20:$GS20)=0,0,MAX(W148-X84-X116,0)))</f>
        <v>0</v>
      </c>
      <c r="Y148" s="113">
        <f ca="1">IF(Y$6=$C20,$D148,IF(SUM(Z20:$GS20)=0,0,MAX(X148-Y84-Y116,0)))</f>
        <v>0</v>
      </c>
      <c r="Z148" s="113">
        <f ca="1">IF(Z$6=$C20,$D148,IF(SUM(AA20:$GS20)=0,0,MAX(Y148-Z84-Z116,0)))</f>
        <v>0</v>
      </c>
      <c r="AA148" s="113">
        <f ca="1">IF(AA$6=$C20,$D148,IF(SUM(AB20:$GS20)=0,0,MAX(Z148-AA84-AA116,0)))</f>
        <v>0</v>
      </c>
      <c r="AB148" s="113">
        <f ca="1">IF(AB$6=$C20,$D148,IF(SUM(AC20:$GS20)=0,0,MAX(AA148-AB84-AB116,0)))</f>
        <v>0</v>
      </c>
      <c r="AC148" s="113">
        <f ca="1">IF(AC$6=$C20,$D148,IF(SUM(AD20:$GS20)=0,0,MAX(AB148-AC84-AC116,0)))</f>
        <v>0</v>
      </c>
      <c r="AD148" s="113">
        <f ca="1">IF(AD$6=$C20,$D148,IF(SUM(AE20:$GS20)=0,0,MAX(AC148-AD84-AD116,0)))</f>
        <v>0</v>
      </c>
      <c r="AE148" s="113">
        <f ca="1">IF(AE$6=$C20,$D148,IF(SUM(AF20:$GS20)=0,0,MAX(AD148-AE84-AE116,0)))</f>
        <v>69344367</v>
      </c>
      <c r="AF148" s="113">
        <f ca="1">IF(AF$6=$C20,$D148,IF(SUM(AG20:$GS20)=0,0,MAX(AE148-AF84-AF116,0)))</f>
        <v>69344367</v>
      </c>
      <c r="AG148" s="113">
        <f ca="1">IF(AG$6=$C20,$D148,IF(SUM(AH20:$GS20)=0,0,MAX(AF148-AG84-AG116,0)))</f>
        <v>69344367</v>
      </c>
      <c r="AH148" s="113">
        <f ca="1">IF(AH$6=$C20,$D148,IF(SUM(AI20:$GS20)=0,0,MAX(AG148-AH84-AH116,0)))</f>
        <v>69344367</v>
      </c>
      <c r="AI148" s="113">
        <f ca="1">IF(AI$6=$C20,$D148,IF(SUM(AJ20:$GS20)=0,0,MAX(AH148-AI84-AI116,0)))</f>
        <v>69344367</v>
      </c>
      <c r="AJ148" s="113">
        <f ca="1">IF(AJ$6=$C20,$D148,IF(SUM(AK20:$GS20)=0,0,MAX(AI148-AJ84-AJ116,0)))</f>
        <v>69344367</v>
      </c>
      <c r="AK148" s="113">
        <f ca="1">IF(AK$6=$C20,$D148,IF(SUM(AL20:$GS20)=0,0,MAX(AJ148-AK84-AK116,0)))</f>
        <v>69344367</v>
      </c>
      <c r="AL148" s="113">
        <f ca="1">IF(AL$6=$C20,$D148,IF(SUM(AM20:$GS20)=0,0,MAX(AK148-AL84-AL116,0)))</f>
        <v>69344367</v>
      </c>
      <c r="AM148" s="113">
        <f ca="1">IF(AM$6=$C20,$D148,IF(SUM(AN20:$GS20)=0,0,MAX(AL148-AM84-AM116,0)))</f>
        <v>69344367</v>
      </c>
      <c r="AN148" s="113">
        <f ca="1">IF(AN$6=$C20,$D148,IF(SUM(AO20:$GS20)=0,0,MAX(AM148-AN84-AN116,0)))</f>
        <v>69344367</v>
      </c>
      <c r="AO148" s="113">
        <f ca="1">IF(AO$6=$C20,$D148,IF(SUM(AP20:$GS20)=0,0,MAX(AN148-AO84-AO116,0)))</f>
        <v>69344367</v>
      </c>
      <c r="AP148" s="113">
        <f ca="1">IF(AP$6=$C20,$D148,IF(SUM(AQ20:$GS20)=0,0,MAX(AO148-AP84-AP116,0)))</f>
        <v>69344367</v>
      </c>
      <c r="AQ148" s="113">
        <f ca="1">IF(AQ$6=$C20,$D148,IF(SUM(AR20:$GS20)=0,0,MAX(AP148-AQ84-AQ116,0)))</f>
        <v>69344367</v>
      </c>
      <c r="AR148" s="113">
        <f ca="1">IF(AR$6=$C20,$D148,IF(SUM(AS20:$GS20)=0,0,MAX(AQ148-AR84-AR116,0)))</f>
        <v>69344367</v>
      </c>
      <c r="AS148" s="113">
        <f ca="1">IF(AS$6=$C20,$D148,IF(SUM(AT20:$GS20)=0,0,MAX(AR148-AS84-AS116,0)))</f>
        <v>69344367</v>
      </c>
      <c r="AT148" s="113">
        <f ca="1">IF(AT$6=$C20,$D148,IF(SUM(AU20:$GS20)=0,0,MAX(AS148-AT84-AT116,0)))</f>
        <v>69344367</v>
      </c>
      <c r="AU148" s="113">
        <f ca="1">IF(AU$6=$C20,$D148,IF(SUM(AV20:$GS20)=0,0,MAX(AT148-AU84-AU116,0)))</f>
        <v>69344367</v>
      </c>
      <c r="AV148" s="113">
        <f ca="1">IF(AV$6=$C20,$D148,IF(SUM(AW20:$GS20)=0,0,MAX(AU148-AV84-AV116,0)))</f>
        <v>69344367</v>
      </c>
      <c r="AW148" s="113">
        <f ca="1">IF(AW$6=$C20,$D148,IF(SUM(AX20:$GS20)=0,0,MAX(AV148-AW84-AW116,0)))</f>
        <v>69344367</v>
      </c>
      <c r="AX148" s="113">
        <f ca="1">IF(AX$6=$C20,$D148,IF(SUM(AY20:$GS20)=0,0,MAX(AW148-AX84-AX116,0)))</f>
        <v>69344367</v>
      </c>
      <c r="AY148" s="113">
        <f ca="1">IF(AY$6=$C20,$D148,IF(SUM(AZ20:$GS20)=0,0,MAX(AX148-AY84-AY116,0)))</f>
        <v>69344367</v>
      </c>
      <c r="AZ148" s="113">
        <f ca="1">IF(AZ$6=$C20,$D148,IF(SUM(BA20:$GS20)=0,0,MAX(AY148-AZ84-AZ116,0)))</f>
        <v>69344367</v>
      </c>
      <c r="BA148" s="113">
        <f ca="1">IF(BA$6=$C20,$D148,IF(SUM(BB20:$GS20)=0,0,MAX(AZ148-BA84-BA116,0)))</f>
        <v>69344367</v>
      </c>
      <c r="BB148" s="113">
        <f ca="1">IF(BB$6=$C20,$D148,IF(SUM(BC20:$GS20)=0,0,MAX(BA148-BB84-BB116,0)))</f>
        <v>69344367</v>
      </c>
      <c r="BC148" s="113">
        <f ca="1">IF(BC$6=$C20,$D148,IF(SUM(BD20:$GS20)=0,0,MAX(BB148-BC84-BC116,0)))</f>
        <v>69344367</v>
      </c>
      <c r="BD148" s="113">
        <f ca="1">IF(BD$6=$C20,$D148,IF(SUM(BE20:$GS20)=0,0,MAX(BC148-BD84-BD116,0)))</f>
        <v>69344367</v>
      </c>
      <c r="BE148" s="113">
        <f ca="1">IF(BE$6=$C20,$D148,IF(SUM(BF20:$GS20)=0,0,MAX(BD148-BE84-BE116,0)))</f>
        <v>69344367</v>
      </c>
      <c r="BF148" s="113">
        <f ca="1">IF(BF$6=$C20,$D148,IF(SUM(BG20:$GS20)=0,0,MAX(BE148-BF84-BF116,0)))</f>
        <v>69344367</v>
      </c>
      <c r="BG148" s="113">
        <f ca="1">IF(BG$6=$C20,$D148,IF(SUM(BH20:$GS20)=0,0,MAX(BF148-BG84-BG116,0)))</f>
        <v>69344367</v>
      </c>
      <c r="BH148" s="113">
        <f ca="1">IF(BH$6=$C20,$D148,IF(SUM(BI20:$GS20)=0,0,MAX(BG148-BH84-BH116,0)))</f>
        <v>69344367</v>
      </c>
      <c r="BI148" s="113">
        <f ca="1">IF(BI$6=$C20,$D148,IF(SUM(BJ20:$GS20)=0,0,MAX(BH148-BI84-BI116,0)))</f>
        <v>69344367</v>
      </c>
      <c r="BJ148" s="113">
        <f ca="1">IF(BJ$6=$C20,$D148,IF(SUM(BK20:$GS20)=0,0,MAX(BI148-BJ84-BJ116,0)))</f>
        <v>69344367</v>
      </c>
      <c r="BK148" s="113">
        <f ca="1">IF(BK$6=$C20,$D148,IF(SUM(BL20:$GS20)=0,0,MAX(BJ148-BK84-BK116,0)))</f>
        <v>69344367</v>
      </c>
      <c r="BL148" s="113">
        <f ca="1">IF(BL$6=$C20,$D148,IF(SUM(BM20:$GS20)=0,0,MAX(BK148-BL84-BL116,0)))</f>
        <v>69344367</v>
      </c>
      <c r="BM148" s="113">
        <f ca="1">IF(BM$6=$C20,$D148,IF(SUM(BN20:$GS20)=0,0,MAX(BL148-BM84-BM116,0)))</f>
        <v>69344367</v>
      </c>
      <c r="BN148" s="113">
        <f ca="1">IF(BN$6=$C20,$D148,IF(SUM(BO20:$GS20)=0,0,MAX(BM148-BN84-BN116,0)))</f>
        <v>69344367</v>
      </c>
      <c r="BO148" s="113">
        <f ca="1">IF(BO$6=$C20,$D148,IF(SUM(BP20:$GS20)=0,0,MAX(BN148-BO84-BO116,0)))</f>
        <v>69344367</v>
      </c>
      <c r="BP148" s="113">
        <f ca="1">IF(BP$6=$C20,$D148,IF(SUM(BQ20:$GS20)=0,0,MAX(BO148-BP84-BP116,0)))</f>
        <v>69344367</v>
      </c>
      <c r="BQ148" s="113">
        <f ca="1">IF(BQ$6=$C20,$D148,IF(SUM(BR20:$GS20)=0,0,MAX(BP148-BQ84-BQ116,0)))</f>
        <v>69344367</v>
      </c>
      <c r="BR148" s="113">
        <f ca="1">IF(BR$6=$C20,$D148,IF(SUM(BS20:$GS20)=0,0,MAX(BQ148-BR84-BR116,0)))</f>
        <v>69344367</v>
      </c>
      <c r="BS148" s="113">
        <f ca="1">IF(BS$6=$C20,$D148,IF(SUM(BT20:$GS20)=0,0,MAX(BR148-BS84-BS116,0)))</f>
        <v>69344367</v>
      </c>
      <c r="BT148" s="113">
        <f ca="1">IF(BT$6=$C20,$D148,IF(SUM(BU20:$GS20)=0,0,MAX(BS148-BT84-BT116,0)))</f>
        <v>69344367</v>
      </c>
      <c r="BU148" s="113">
        <f ca="1">IF(BU$6=$C20,$D148,IF(SUM(BV20:$GS20)=0,0,MAX(BT148-BU84-BU116,0)))</f>
        <v>69344367</v>
      </c>
      <c r="BV148" s="113">
        <f ca="1">IF(BV$6=$C20,$D148,IF(SUM(BW20:$GS20)=0,0,MAX(BU148-BV84-BV116,0)))</f>
        <v>69344367</v>
      </c>
      <c r="BW148" s="113">
        <f ca="1">IF(BW$6=$C20,$D148,IF(SUM(BX20:$GS20)=0,0,MAX(BV148-BW84-BW116,0)))</f>
        <v>69344367</v>
      </c>
      <c r="BX148" s="113">
        <f ca="1">IF(BX$6=$C20,$D148,IF(SUM(BY20:$GS20)=0,0,MAX(BW148-BX84-BX116,0)))</f>
        <v>69344367</v>
      </c>
      <c r="BY148" s="113">
        <f ca="1">IF(BY$6=$C20,$D148,IF(SUM(BZ20:$GS20)=0,0,MAX(BX148-BY84-BY116,0)))</f>
        <v>69344367</v>
      </c>
      <c r="BZ148" s="113">
        <f ca="1">IF(BZ$6=$C20,$D148,IF(SUM(CA20:$GS20)=0,0,MAX(BY148-BZ84-BZ116,0)))</f>
        <v>69344367</v>
      </c>
      <c r="CA148" s="113">
        <f ca="1">IF(CA$6=$C20,$D148,IF(SUM(CB20:$GS20)=0,0,MAX(BZ148-CA84-CA116,0)))</f>
        <v>69344367</v>
      </c>
      <c r="CB148" s="113">
        <f ca="1">IF(CB$6=$C20,$D148,IF(SUM(CC20:$GS20)=0,0,MAX(CA148-CB84-CB116,0)))</f>
        <v>69344367</v>
      </c>
      <c r="CC148" s="113">
        <f ca="1">IF(CC$6=$C20,$D148,IF(SUM(CD20:$GS20)=0,0,MAX(CB148-CC84-CC116,0)))</f>
        <v>69344367</v>
      </c>
      <c r="CD148" s="113">
        <f ca="1">IF(CD$6=$C20,$D148,IF(SUM(CE20:$GS20)=0,0,MAX(CC148-CD84-CD116,0)))</f>
        <v>69344367</v>
      </c>
      <c r="CE148" s="113">
        <f ca="1">IF(CE$6=$C20,$D148,IF(SUM(CF20:$GS20)=0,0,MAX(CD148-CE84-CE116,0)))</f>
        <v>69344367</v>
      </c>
      <c r="CF148" s="113">
        <f ca="1">IF(CF$6=$C20,$D148,IF(SUM(CG20:$GS20)=0,0,MAX(CE148-CF84-CF116,0)))</f>
        <v>69344367</v>
      </c>
      <c r="CG148" s="113">
        <f ca="1">IF(CG$6=$C20,$D148,IF(SUM(CH20:$GS20)=0,0,MAX(CF148-CG84-CG116,0)))</f>
        <v>69344367</v>
      </c>
      <c r="CH148" s="113">
        <f ca="1">IF(CH$6=$C20,$D148,IF(SUM(CI20:$GS20)=0,0,MAX(CG148-CH84-CH116,0)))</f>
        <v>69344367</v>
      </c>
      <c r="CI148" s="113">
        <f ca="1">IF(CI$6=$C20,$D148,IF(SUM(CJ20:$GS20)=0,0,MAX(CH148-CI84-CI116,0)))</f>
        <v>69344367</v>
      </c>
      <c r="CJ148" s="113">
        <f ca="1">IF(CJ$6=$C20,$D148,IF(SUM(CK20:$GS20)=0,0,MAX(CI148-CJ84-CJ116,0)))</f>
        <v>69344367</v>
      </c>
      <c r="CK148" s="113">
        <f ca="1">IF(CK$6=$C20,$D148,IF(SUM(CL20:$GS20)=0,0,MAX(CJ148-CK84-CK116,0)))</f>
        <v>69344367</v>
      </c>
      <c r="CL148" s="113">
        <f ca="1">IF(CL$6=$C20,$D148,IF(SUM(CM20:$GS20)=0,0,MAX(CK148-CL84-CL116,0)))</f>
        <v>69344367</v>
      </c>
      <c r="CM148" s="113">
        <f ca="1">IF(CM$6=$C20,$D148,IF(SUM(CN20:$GS20)=0,0,MAX(CL148-CM84-CM116,0)))</f>
        <v>69344367</v>
      </c>
      <c r="CN148" s="113">
        <f ca="1">IF(CN$6=$C20,$D148,IF(SUM(CO20:$GS20)=0,0,MAX(CM148-CN84-CN116,0)))</f>
        <v>69344367</v>
      </c>
      <c r="CO148" s="113">
        <f ca="1">IF(CO$6=$C20,$D148,IF(SUM(CP20:$GS20)=0,0,MAX(CN148-CO84-CO116,0)))</f>
        <v>69344367</v>
      </c>
      <c r="CP148" s="113">
        <f ca="1">IF(CP$6=$C20,$D148,IF(SUM(CQ20:$GS20)=0,0,MAX(CO148-CP84-CP116,0)))</f>
        <v>69344367</v>
      </c>
      <c r="CQ148" s="113">
        <f ca="1">IF(CQ$6=$C20,$D148,IF(SUM(CR20:$GS20)=0,0,MAX(CP148-CQ84-CQ116,0)))</f>
        <v>69344367</v>
      </c>
      <c r="CR148" s="113">
        <f ca="1">IF(CR$6=$C20,$D148,IF(SUM(CS20:$GS20)=0,0,MAX(CQ148-CR84-CR116,0)))</f>
        <v>69344367</v>
      </c>
      <c r="CS148" s="113">
        <f ca="1">IF(CS$6=$C20,$D148,IF(SUM(CT20:$GS20)=0,0,MAX(CR148-CS84-CS116,0)))</f>
        <v>69344367</v>
      </c>
      <c r="CT148" s="113">
        <f ca="1">IF(CT$6=$C20,$D148,IF(SUM(CU20:$GS20)=0,0,MAX(CS148-CT84-CT116,0)))</f>
        <v>69344367</v>
      </c>
      <c r="CU148" s="113">
        <f ca="1">IF(CU$6=$C20,$D148,IF(SUM(CV20:$GS20)=0,0,MAX(CT148-CU84-CU116,0)))</f>
        <v>69344367</v>
      </c>
      <c r="CV148" s="113">
        <f ca="1">IF(CV$6=$C20,$D148,IF(SUM(CW20:$GS20)=0,0,MAX(CU148-CV84-CV116,0)))</f>
        <v>69344367</v>
      </c>
      <c r="CW148" s="113">
        <f ca="1">IF(CW$6=$C20,$D148,IF(SUM(CX20:$GS20)=0,0,MAX(CV148-CW84-CW116,0)))</f>
        <v>69344367</v>
      </c>
      <c r="CX148" s="113">
        <f ca="1">IF(CX$6=$C20,$D148,IF(SUM(CY20:$GS20)=0,0,MAX(CW148-CX84-CX116,0)))</f>
        <v>69344367</v>
      </c>
      <c r="CY148" s="113">
        <f ca="1">IF(CY$6=$C20,$D148,IF(SUM(CZ20:$GS20)=0,0,MAX(CX148-CY84-CY116,0)))</f>
        <v>69344367</v>
      </c>
      <c r="CZ148" s="113">
        <f ca="1">IF(CZ$6=$C20,$D148,IF(SUM(DA20:$GS20)=0,0,MAX(CY148-CZ84-CZ116,0)))</f>
        <v>69344367</v>
      </c>
      <c r="DA148" s="113">
        <f ca="1">IF(DA$6=$C20,$D148,IF(SUM(DB20:$GS20)=0,0,MAX(CZ148-DA84-DA116,0)))</f>
        <v>69344367</v>
      </c>
      <c r="DB148" s="113">
        <f ca="1">IF(DB$6=$C20,$D148,IF(SUM(DC20:$GS20)=0,0,MAX(DA148-DB84-DB116,0)))</f>
        <v>69344367</v>
      </c>
      <c r="DC148" s="113">
        <f ca="1">IF(DC$6=$C20,$D148,IF(SUM(DD20:$GS20)=0,0,MAX(DB148-DC84-DC116,0)))</f>
        <v>69344367</v>
      </c>
      <c r="DD148" s="113">
        <f ca="1">IF(DD$6=$C20,$D148,IF(SUM(DE20:$GS20)=0,0,MAX(DC148-DD84-DD116,0)))</f>
        <v>69344367</v>
      </c>
      <c r="DE148" s="113">
        <f ca="1">IF(DE$6=$C20,$D148,IF(SUM(DF20:$GS20)=0,0,MAX(DD148-DE84-DE116,0)))</f>
        <v>69344367</v>
      </c>
      <c r="DF148" s="113">
        <f ca="1">IF(DF$6=$C20,$D148,IF(SUM(DG20:$GS20)=0,0,MAX(DE148-DF84-DF116,0)))</f>
        <v>69344367</v>
      </c>
      <c r="DG148" s="113">
        <f ca="1">IF(DG$6=$C20,$D148,IF(SUM(DH20:$GS20)=0,0,MAX(DF148-DG84-DG116,0)))</f>
        <v>69344367</v>
      </c>
      <c r="DH148" s="113">
        <f ca="1">IF(DH$6=$C20,$D148,IF(SUM(DI20:$GS20)=0,0,MAX(DG148-DH84-DH116,0)))</f>
        <v>69344367</v>
      </c>
      <c r="DI148" s="113">
        <f ca="1">IF(DI$6=$C20,$D148,IF(SUM(DJ20:$GS20)=0,0,MAX(DH148-DI84-DI116,0)))</f>
        <v>69344367</v>
      </c>
      <c r="DJ148" s="113">
        <f ca="1">IF(DJ$6=$C20,$D148,IF(SUM(DK20:$GS20)=0,0,MAX(DI148-DJ84-DJ116,0)))</f>
        <v>69344367</v>
      </c>
      <c r="DK148" s="113">
        <f ca="1">IF(DK$6=$C20,$D148,IF(SUM(DL20:$GS20)=0,0,MAX(DJ148-DK84-DK116,0)))</f>
        <v>69344367</v>
      </c>
      <c r="DL148" s="113">
        <f ca="1">IF(DL$6=$C20,$D148,IF(SUM(DM20:$GS20)=0,0,MAX(DK148-DL84-DL116,0)))</f>
        <v>69344367</v>
      </c>
      <c r="DM148" s="113">
        <f ca="1">IF(DM$6=$C20,$D148,IF(SUM(DN20:$GS20)=0,0,MAX(DL148-DM84-DM116,0)))</f>
        <v>69344367</v>
      </c>
      <c r="DN148" s="113">
        <f ca="1">IF(DN$6=$C20,$D148,IF(SUM(DO20:$GS20)=0,0,MAX(DM148-DN84-DN116,0)))</f>
        <v>69344367</v>
      </c>
      <c r="DO148" s="113">
        <f ca="1">IF(DO$6=$C20,$D148,IF(SUM(DP20:$GS20)=0,0,MAX(DN148-DO84-DO116,0)))</f>
        <v>69344367</v>
      </c>
      <c r="DP148" s="113">
        <f ca="1">IF(DP$6=$C20,$D148,IF(SUM(DQ20:$GS20)=0,0,MAX(DO148-DP84-DP116,0)))</f>
        <v>69344367</v>
      </c>
      <c r="DQ148" s="113">
        <f ca="1">IF(DQ$6=$C20,$D148,IF(SUM(DR20:$GS20)=0,0,MAX(DP148-DQ84-DQ116,0)))</f>
        <v>69343648.840000004</v>
      </c>
      <c r="DR148" s="113">
        <f ca="1">IF(DR$6=$C20,$D148,IF(SUM(DS20:$GS20)=0,0,MAX(DQ148-DR84-DR116,0)))</f>
        <v>69343648.840000004</v>
      </c>
      <c r="DS148" s="113">
        <f ca="1">IF(DS$6=$C20,$D148,IF(SUM(DT20:$GS20)=0,0,MAX(DR148-DS84-DS116,0)))</f>
        <v>69343648.840000004</v>
      </c>
      <c r="DT148" s="113">
        <f ca="1">IF(DT$6=$C20,$D148,IF(SUM(DU20:$GS20)=0,0,MAX(DS148-DT84-DT116,0)))</f>
        <v>69343648.840000004</v>
      </c>
      <c r="DU148" s="113">
        <f ca="1">IF(DU$6=$C20,$D148,IF(SUM(DV20:$GS20)=0,0,MAX(DT148-DU84-DU116,0)))</f>
        <v>69343648.840000004</v>
      </c>
      <c r="DV148" s="113">
        <f ca="1">IF(DV$6=$C20,$D148,IF(SUM(DW20:$GS20)=0,0,MAX(DU148-DV84-DV116,0)))</f>
        <v>69343648.840000004</v>
      </c>
      <c r="DW148" s="113">
        <f ca="1">IF(DW$6=$C20,$D148,IF(SUM(DX20:$GS20)=0,0,MAX(DV148-DW84-DW116,0)))</f>
        <v>69343648.840000004</v>
      </c>
      <c r="DX148" s="113">
        <f ca="1">IF(DX$6=$C20,$D148,IF(SUM(DY20:$GS20)=0,0,MAX(DW148-DX84-DX116,0)))</f>
        <v>69343648.840000004</v>
      </c>
      <c r="DY148" s="113">
        <f ca="1">IF(DY$6=$C20,$D148,IF(SUM(DZ20:$GS20)=0,0,MAX(DX148-DY84-DY116,0)))</f>
        <v>69343648.840000004</v>
      </c>
      <c r="DZ148" s="113">
        <f ca="1">IF(DZ$6=$C20,$D148,IF(SUM(EA20:$GS20)=0,0,MAX(DY148-DZ84-DZ116,0)))</f>
        <v>69343648.840000004</v>
      </c>
      <c r="EA148" s="113">
        <f ca="1">IF(EA$6=$C20,$D148,IF(SUM(EB20:$GS20)=0,0,MAX(DZ148-EA84-EA116,0)))</f>
        <v>69343648.840000004</v>
      </c>
      <c r="EB148" s="113">
        <f ca="1">IF(EB$6=$C20,$D148,IF(SUM(EC20:$GS20)=0,0,MAX(EA148-EB84-EB116,0)))</f>
        <v>69343648.840000004</v>
      </c>
      <c r="EC148" s="113">
        <f ca="1">IF(EC$6=$C20,$D148,IF(SUM(ED20:$GS20)=0,0,MAX(EB148-EC84-EC116,0)))</f>
        <v>69343648.840000004</v>
      </c>
      <c r="ED148" s="113">
        <f ca="1">IF(ED$6=$C20,$D148,IF(SUM(EE20:$GS20)=0,0,MAX(EC148-ED84-ED116,0)))</f>
        <v>69343648.840000004</v>
      </c>
      <c r="EE148" s="113">
        <f ca="1">IF(EE$6=$C20,$D148,IF(SUM(EF20:$GS20)=0,0,MAX(ED148-EE84-EE116,0)))</f>
        <v>69343648.840000004</v>
      </c>
      <c r="EF148" s="113">
        <f ca="1">IF(EF$6=$C20,$D148,IF(SUM(EG20:$GS20)=0,0,MAX(EE148-EF84-EF116,0)))</f>
        <v>69343648.840000004</v>
      </c>
      <c r="EG148" s="113">
        <f ca="1">IF(EG$6=$C20,$D148,IF(SUM(EH20:$GS20)=0,0,MAX(EF148-EG84-EG116,0)))</f>
        <v>69343648.840000004</v>
      </c>
      <c r="EH148" s="113">
        <f ca="1">IF(EH$6=$C20,$D148,IF(SUM(EI20:$GS20)=0,0,MAX(EG148-EH84-EH116,0)))</f>
        <v>69343648.840000004</v>
      </c>
      <c r="EI148" s="113">
        <f ca="1">IF(EI$6=$C20,$D148,IF(SUM(EJ20:$GS20)=0,0,MAX(EH148-EI84-EI116,0)))</f>
        <v>55998928.496320754</v>
      </c>
      <c r="EJ148" s="113">
        <f ca="1">IF(EJ$6=$C20,$D148,IF(SUM(EK20:$GS20)=0,0,MAX(EI148-EJ84-EJ116,0)))</f>
        <v>55998928.496320754</v>
      </c>
      <c r="EK148" s="113">
        <f ca="1">IF(EK$6=$C20,$D148,IF(SUM(EL20:$GS20)=0,0,MAX(EJ148-EK84-EK116,0)))</f>
        <v>55998928.496320754</v>
      </c>
      <c r="EL148" s="113">
        <f ca="1">IF(EL$6=$C20,$D148,IF(SUM(EM20:$GS20)=0,0,MAX(EK148-EL84-EL116,0)))</f>
        <v>55998928.496320754</v>
      </c>
      <c r="EM148" s="113">
        <f ca="1">IF(EM$6=$C20,$D148,IF(SUM(EN20:$GS20)=0,0,MAX(EL148-EM84-EM116,0)))</f>
        <v>55998928.496320754</v>
      </c>
      <c r="EN148" s="113">
        <f ca="1">IF(EN$6=$C20,$D148,IF(SUM(EO20:$GS20)=0,0,MAX(EM148-EN84-EN116,0)))</f>
        <v>55998928.496320754</v>
      </c>
      <c r="EO148" s="113">
        <f ca="1">IF(EO$6=$C20,$D148,IF(SUM(EP20:$GS20)=0,0,MAX(EN148-EO84-EO116,0)))</f>
        <v>55998928.496320754</v>
      </c>
      <c r="EP148" s="113">
        <f ca="1">IF(EP$6=$C20,$D148,IF(SUM(EQ20:$GS20)=0,0,MAX(EO148-EP84-EP116,0)))</f>
        <v>55998928.496320754</v>
      </c>
      <c r="EQ148" s="113">
        <f ca="1">IF(EQ$6=$C20,$D148,IF(SUM(ER20:$GS20)=0,0,MAX(EP148-EQ84-EQ116,0)))</f>
        <v>55998928.496320754</v>
      </c>
      <c r="ER148" s="113">
        <f ca="1">IF(ER$6=$C20,$D148,IF(SUM(ES20:$GS20)=0,0,MAX(EQ148-ER84-ER116,0)))</f>
        <v>55998928.496320754</v>
      </c>
      <c r="ES148" s="113">
        <f ca="1">IF(ES$6=$C20,$D148,IF(SUM(ET20:$GS20)=0,0,MAX(ER148-ES84-ES116,0)))</f>
        <v>55998928.496320754</v>
      </c>
      <c r="ET148" s="113">
        <f ca="1">IF(ET$6=$C20,$D148,IF(SUM(EU20:$GS20)=0,0,MAX(ES148-ET84-ET116,0)))</f>
        <v>55998928.496320754</v>
      </c>
      <c r="EU148" s="113">
        <f ca="1">IF(EU$6=$C20,$D148,IF(SUM(EV20:$GS20)=0,0,MAX(ET148-EU84-EU116,0)))</f>
        <v>53371400.20257017</v>
      </c>
      <c r="EV148" s="113">
        <f ca="1">IF(EV$6=$C20,$D148,IF(SUM(EW20:$GS20)=0,0,MAX(EU148-EV84-EV116,0)))</f>
        <v>53371400.20257017</v>
      </c>
      <c r="EW148" s="113">
        <f ca="1">IF(EW$6=$C20,$D148,IF(SUM(EX20:$GS20)=0,0,MAX(EV148-EW84-EW116,0)))</f>
        <v>53371400.20257017</v>
      </c>
      <c r="EX148" s="113">
        <f ca="1">IF(EX$6=$C20,$D148,IF(SUM(EY20:$GS20)=0,0,MAX(EW148-EX84-EX116,0)))</f>
        <v>53371400.20257017</v>
      </c>
      <c r="EY148" s="113">
        <f ca="1">IF(EY$6=$C20,$D148,IF(SUM(EZ20:$GS20)=0,0,MAX(EX148-EY84-EY116,0)))</f>
        <v>53371400.20257017</v>
      </c>
      <c r="EZ148" s="113">
        <f ca="1">IF(EZ$6=$C20,$D148,IF(SUM(FA20:$GS20)=0,0,MAX(EY148-EZ84-EZ116,0)))</f>
        <v>53371400.20257017</v>
      </c>
      <c r="FA148" s="113">
        <f ca="1">IF(FA$6=$C20,$D148,IF(SUM(FB20:$GS20)=0,0,MAX(EZ148-FA84-FA116,0)))</f>
        <v>53371400.20257017</v>
      </c>
      <c r="FB148" s="113">
        <f ca="1">IF(FB$6=$C20,$D148,IF(SUM(FC20:$GS20)=0,0,MAX(FA148-FB84-FB116,0)))</f>
        <v>53371400.20257017</v>
      </c>
      <c r="FC148" s="113">
        <f ca="1">IF(FC$6=$C20,$D148,IF(SUM(FD20:$GS20)=0,0,MAX(FB148-FC84-FC116,0)))</f>
        <v>53371400.20257017</v>
      </c>
      <c r="FD148" s="113">
        <f ca="1">IF(FD$6=$C20,$D148,IF(SUM(FE20:$GS20)=0,0,MAX(FC148-FD84-FD116,0)))</f>
        <v>53371400.20257017</v>
      </c>
      <c r="FE148" s="113">
        <f ca="1">IF(FE$6=$C20,$D148,IF(SUM(FF20:$GS20)=0,0,MAX(FD148-FE84-FE116,0)))</f>
        <v>51964824.675505638</v>
      </c>
      <c r="FF148" s="113">
        <f ca="1">IF(FF$6=$C20,$D148,IF(SUM(FG20:$GS20)=0,0,MAX(FE148-FF84-FF116,0)))</f>
        <v>49841832.186250597</v>
      </c>
      <c r="FG148" s="113">
        <f ca="1">IF(FG$6=$C20,$D148,IF(SUM(FH20:$GS20)=0,0,MAX(FF148-FG84-FG116,0)))</f>
        <v>35763773.580250293</v>
      </c>
      <c r="FH148" s="113">
        <f ca="1">IF(FH$6=$C20,$D148,IF(SUM(FI20:$GS20)=0,0,MAX(FG148-FH84-FH116,0)))</f>
        <v>35763773.580250293</v>
      </c>
      <c r="FI148" s="113">
        <f ca="1">IF(FI$6=$C20,$D148,IF(SUM(FJ20:$GS20)=0,0,MAX(FH148-FI84-FI116,0)))</f>
        <v>35763773.580250293</v>
      </c>
      <c r="FJ148" s="113">
        <f ca="1">IF(FJ$6=$C20,$D148,IF(SUM(FK20:$GS20)=0,0,MAX(FI148-FJ84-FJ116,0)))</f>
        <v>35763773.580250293</v>
      </c>
      <c r="FK148" s="113">
        <f ca="1">IF(FK$6=$C20,$D148,IF(SUM(FL20:$GS20)=0,0,MAX(FJ148-FK84-FK116,0)))</f>
        <v>35763773.580250293</v>
      </c>
      <c r="FL148" s="113">
        <f ca="1">IF(FL$6=$C20,$D148,IF(SUM(FM20:$GS20)=0,0,MAX(FK148-FL84-FL116,0)))</f>
        <v>35763773.580250293</v>
      </c>
      <c r="FM148" s="113">
        <f ca="1">IF(FM$6=$C20,$D148,IF(SUM(FN20:$GS20)=0,0,MAX(FL148-FM84-FM116,0)))</f>
        <v>35763773.580250293</v>
      </c>
      <c r="FN148" s="113">
        <f ca="1">IF(FN$6=$C20,$D148,IF(SUM(FO20:$GS20)=0,0,MAX(FM148-FN84-FN116,0)))</f>
        <v>35763773.580250293</v>
      </c>
      <c r="FO148" s="113">
        <f ca="1">IF(FO$6=$C20,$D148,IF(SUM(FP20:$GS20)=0,0,MAX(FN148-FO84-FO116,0)))</f>
        <v>35763773.580250293</v>
      </c>
      <c r="FP148" s="113">
        <f ca="1">IF(FP$6=$C20,$D148,IF(SUM(FQ20:$GS20)=0,0,MAX(FO148-FP84-FP116,0)))</f>
        <v>35681773.580250323</v>
      </c>
      <c r="FQ148" s="113">
        <f ca="1">IF(FQ$6=$C20,$D148,IF(SUM(FR20:$GS20)=0,0,MAX(FP148-FQ84-FQ116,0)))</f>
        <v>34853414.065707058</v>
      </c>
      <c r="FR148" s="113">
        <f ca="1">IF(FR$6=$C20,$D148,IF(SUM(FS20:$GS20)=0,0,MAX(FQ148-FR84-FR116,0)))</f>
        <v>32134644.854831621</v>
      </c>
      <c r="FS148" s="113">
        <f ca="1">IF(FS$6=$C20,$D148,IF(SUM(FT20:$GS20)=0,0,MAX(FR148-FS84-FS116,0)))</f>
        <v>0</v>
      </c>
      <c r="FT148" s="113">
        <f ca="1">IF(FT$6=$C20,$D148,IF(SUM(FU20:$GS20)=0,0,MAX(FS148-FT84-FT116,0)))</f>
        <v>0</v>
      </c>
      <c r="FU148" s="113">
        <f ca="1">IF(FU$6=$C20,$D148,IF(SUM(FV20:$GS20)=0,0,MAX(FT148-FU84-FU116,0)))</f>
        <v>0</v>
      </c>
      <c r="FV148" s="113">
        <f ca="1">IF(FV$6=$C20,$D148,IF(SUM(FW20:$GS20)=0,0,MAX(FU148-FV84-FV116,0)))</f>
        <v>0</v>
      </c>
      <c r="FW148" s="113">
        <f ca="1">IF(FW$6=$C20,$D148,IF(SUM(FX20:$GS20)=0,0,MAX(FV148-FW84-FW116,0)))</f>
        <v>0</v>
      </c>
      <c r="FX148" s="113">
        <f ca="1">IF(FX$6=$C20,$D148,IF(SUM(FY20:$GS20)=0,0,MAX(FW148-FX84-FX116,0)))</f>
        <v>0</v>
      </c>
      <c r="FY148" s="113">
        <f ca="1">IF(FY$6=$C20,$D148,IF(SUM(FZ20:$GS20)=0,0,MAX(FX148-FY84-FY116,0)))</f>
        <v>0</v>
      </c>
      <c r="FZ148" s="113">
        <f ca="1">IF(FZ$6=$C20,$D148,IF(SUM(GA20:$GS20)=0,0,MAX(FY148-FZ84-FZ116,0)))</f>
        <v>0</v>
      </c>
      <c r="GA148" s="113">
        <f ca="1">IF(GA$6=$C20,$D148,IF(SUM(GB20:$GS20)=0,0,MAX(FZ148-GA84-GA116,0)))</f>
        <v>0</v>
      </c>
      <c r="GB148" s="113">
        <f ca="1">IF(GB$6=$C20,$D148,IF(SUM(GC20:$GS20)=0,0,MAX(GA148-GB84-GB116,0)))</f>
        <v>0</v>
      </c>
      <c r="GC148" s="113">
        <f ca="1">IF(GC$6=$C20,$D148,IF(SUM(GD20:$GS20)=0,0,MAX(GB148-GC84-GC116,0)))</f>
        <v>0</v>
      </c>
      <c r="GD148" s="113">
        <f ca="1">IF(GD$6=$C20,$D148,IF(SUM(GE20:$GS20)=0,0,MAX(GC148-GD84-GD116,0)))</f>
        <v>0</v>
      </c>
      <c r="GE148" s="113">
        <f ca="1">IF(GE$6=$C20,$D148,IF(SUM(GF20:$GS20)=0,0,MAX(GD148-GE84-GE116,0)))</f>
        <v>0</v>
      </c>
      <c r="GF148" s="113">
        <f ca="1">IF(GF$6=$C20,$D148,IF(SUM(GG20:$GS20)=0,0,MAX(GE148-GF84-GF116,0)))</f>
        <v>0</v>
      </c>
      <c r="GG148" s="113">
        <f ca="1">IF(GG$6=$C20,$D148,IF(SUM(GH20:$GS20)=0,0,MAX(GF148-GG84-GG116,0)))</f>
        <v>0</v>
      </c>
      <c r="GH148" s="113">
        <f ca="1">IF(GH$6=$C20,$D148,IF(SUM(GI20:$GS20)=0,0,MAX(GG148-GH84-GH116,0)))</f>
        <v>0</v>
      </c>
      <c r="GI148" s="113">
        <f ca="1">IF(GI$6=$C20,$D148,IF(SUM(GJ20:$GS20)=0,0,MAX(GH148-GI84-GI116,0)))</f>
        <v>0</v>
      </c>
      <c r="GJ148" s="113">
        <f ca="1">IF(GJ$6=$C20,$D148,IF(SUM(GK20:$GS20)=0,0,MAX(GI148-GJ84-GJ116,0)))</f>
        <v>0</v>
      </c>
      <c r="GK148" s="113">
        <f ca="1">IF(GK$6=$C20,$D148,IF(SUM(GL20:$GS20)=0,0,MAX(GJ148-GK84-GK116,0)))</f>
        <v>0</v>
      </c>
      <c r="GL148" s="113">
        <f ca="1">IF(GL$6=$C20,$D148,IF(SUM(GM20:$GS20)=0,0,MAX(GK148-GL84-GL116,0)))</f>
        <v>0</v>
      </c>
      <c r="GM148" s="113">
        <f ca="1">IF(GM$6=$C20,$D148,IF(SUM(GN20:$GS20)=0,0,MAX(GL148-GM84-GM116,0)))</f>
        <v>0</v>
      </c>
      <c r="GN148" s="113">
        <f ca="1">IF(GN$6=$C20,$D148,IF(SUM(GO20:$GS20)=0,0,MAX(GM148-GN84-GN116,0)))</f>
        <v>0</v>
      </c>
      <c r="GO148" s="113">
        <f ca="1">IF(GO$6=$C20,$D148,IF(SUM(GP20:$GS20)=0,0,MAX(GN148-GO84-GO116,0)))</f>
        <v>0</v>
      </c>
      <c r="GP148" s="113">
        <f ca="1">IF(GP$6=$C20,$D148,IF(SUM(GQ20:$GS20)=0,0,MAX(GO148-GP84-GP116,0)))</f>
        <v>0</v>
      </c>
      <c r="GQ148" s="113">
        <f ca="1">IF(GQ$6=$C20,$D148,IF(SUM(GR20:$GS20)=0,0,MAX(GP148-GQ84-GQ116,0)))</f>
        <v>0</v>
      </c>
      <c r="GR148" s="113">
        <f ca="1">IF(GR$6=$C20,$D148,IF(SUM(GS20:$GS20)=0,0,MAX(GQ148-GR84-GR116,0)))</f>
        <v>0</v>
      </c>
      <c r="GS148" s="113">
        <f ca="1">IF(GS$6=$C20,$D148,IF(SUM($GS20:GT20)=0,0,MAX(GR148-GS84-GS116,0)))</f>
        <v>0</v>
      </c>
      <c r="GU148" s="85"/>
      <c r="GV148" s="85"/>
      <c r="GW148" s="85"/>
      <c r="GX148" s="85"/>
      <c r="GY148" s="85"/>
      <c r="GZ148" s="85"/>
      <c r="HA148" s="85"/>
      <c r="HB148" s="85"/>
      <c r="HC148" s="85"/>
      <c r="HD148" s="85"/>
      <c r="HE148" s="85"/>
      <c r="HF148" s="85"/>
      <c r="HG148" s="85"/>
      <c r="HH148" s="85"/>
      <c r="HI148" s="85"/>
      <c r="HJ148" s="85"/>
      <c r="HK148" s="85"/>
    </row>
    <row r="149" spans="1:219" hidden="1" outlineLevel="1" x14ac:dyDescent="0.75">
      <c r="A149" s="112"/>
      <c r="B149" s="112" t="str">
        <f t="shared" si="225"/>
        <v>CGCMT 2018-C6</v>
      </c>
      <c r="C149" s="104"/>
      <c r="D149" s="111">
        <f t="shared" ca="1" si="226"/>
        <v>75481173</v>
      </c>
      <c r="E149" s="88"/>
      <c r="F149" s="85"/>
      <c r="G149" s="85"/>
      <c r="H149" s="86"/>
      <c r="I149" s="95"/>
      <c r="K149" s="113">
        <f ca="1">IF(K$6=$C21,$D149,IF(SUM(L21:$GS21)=0,0,MAX(J149-K85-K117,0)))</f>
        <v>0</v>
      </c>
      <c r="L149" s="113">
        <f ca="1">IF(L$6=$C21,$D149,IF(SUM(M21:$GS21)=0,0,MAX(K149-L85-L117,0)))</f>
        <v>0</v>
      </c>
      <c r="M149" s="113">
        <f ca="1">IF(M$6=$C21,$D149,IF(SUM(N21:$GS21)=0,0,MAX(L149-M85-M117,0)))</f>
        <v>0</v>
      </c>
      <c r="N149" s="113">
        <f ca="1">IF(N$6=$C21,$D149,IF(SUM(O21:$GS21)=0,0,MAX(M149-N85-N117,0)))</f>
        <v>0</v>
      </c>
      <c r="O149" s="113">
        <f ca="1">IF(O$6=$C21,$D149,IF(SUM(P21:$GS21)=0,0,MAX(N149-O85-O117,0)))</f>
        <v>0</v>
      </c>
      <c r="P149" s="113">
        <f ca="1">IF(P$6=$C21,$D149,IF(SUM(Q21:$GS21)=0,0,MAX(O149-P85-P117,0)))</f>
        <v>0</v>
      </c>
      <c r="Q149" s="113">
        <f ca="1">IF(Q$6=$C21,$D149,IF(SUM(R21:$GS21)=0,0,MAX(P149-Q85-Q117,0)))</f>
        <v>0</v>
      </c>
      <c r="R149" s="113">
        <f ca="1">IF(R$6=$C21,$D149,IF(SUM(S21:$GS21)=0,0,MAX(Q149-R85-R117,0)))</f>
        <v>0</v>
      </c>
      <c r="S149" s="113">
        <f ca="1">IF(S$6=$C21,$D149,IF(SUM(T21:$GS21)=0,0,MAX(R149-S85-S117,0)))</f>
        <v>0</v>
      </c>
      <c r="T149" s="113">
        <f ca="1">IF(T$6=$C21,$D149,IF(SUM(U21:$GS21)=0,0,MAX(S149-T85-T117,0)))</f>
        <v>0</v>
      </c>
      <c r="U149" s="113">
        <f ca="1">IF(U$6=$C21,$D149,IF(SUM(V21:$GS21)=0,0,MAX(T149-U85-U117,0)))</f>
        <v>0</v>
      </c>
      <c r="V149" s="113">
        <f ca="1">IF(V$6=$C21,$D149,IF(SUM(W21:$GS21)=0,0,MAX(U149-V85-V117,0)))</f>
        <v>0</v>
      </c>
      <c r="W149" s="113">
        <f ca="1">IF(W$6=$C21,$D149,IF(SUM(X21:$GS21)=0,0,MAX(V149-W85-W117,0)))</f>
        <v>0</v>
      </c>
      <c r="X149" s="113">
        <f ca="1">IF(X$6=$C21,$D149,IF(SUM(Y21:$GS21)=0,0,MAX(W149-X85-X117,0)))</f>
        <v>0</v>
      </c>
      <c r="Y149" s="113">
        <f ca="1">IF(Y$6=$C21,$D149,IF(SUM(Z21:$GS21)=0,0,MAX(X149-Y85-Y117,0)))</f>
        <v>0</v>
      </c>
      <c r="Z149" s="113">
        <f ca="1">IF(Z$6=$C21,$D149,IF(SUM(AA21:$GS21)=0,0,MAX(Y149-Z85-Z117,0)))</f>
        <v>0</v>
      </c>
      <c r="AA149" s="113">
        <f ca="1">IF(AA$6=$C21,$D149,IF(SUM(AB21:$GS21)=0,0,MAX(Z149-AA85-AA117,0)))</f>
        <v>0</v>
      </c>
      <c r="AB149" s="113">
        <f ca="1">IF(AB$6=$C21,$D149,IF(SUM(AC21:$GS21)=0,0,MAX(AA149-AB85-AB117,0)))</f>
        <v>0</v>
      </c>
      <c r="AC149" s="113">
        <f ca="1">IF(AC$6=$C21,$D149,IF(SUM(AD21:$GS21)=0,0,MAX(AB149-AC85-AC117,0)))</f>
        <v>0</v>
      </c>
      <c r="AD149" s="113">
        <f ca="1">IF(AD$6=$C21,$D149,IF(SUM(AE21:$GS21)=0,0,MAX(AC149-AD85-AD117,0)))</f>
        <v>0</v>
      </c>
      <c r="AE149" s="113">
        <f ca="1">IF(AE$6=$C21,$D149,IF(SUM(AF21:$GS21)=0,0,MAX(AD149-AE85-AE117,0)))</f>
        <v>0</v>
      </c>
      <c r="AF149" s="113">
        <f ca="1">IF(AF$6=$C21,$D149,IF(SUM(AG21:$GS21)=0,0,MAX(AE149-AF85-AF117,0)))</f>
        <v>0</v>
      </c>
      <c r="AG149" s="113">
        <f ca="1">IF(AG$6=$C21,$D149,IF(SUM(AH21:$GS21)=0,0,MAX(AF149-AG85-AG117,0)))</f>
        <v>75481173</v>
      </c>
      <c r="AH149" s="113">
        <f ca="1">IF(AH$6=$C21,$D149,IF(SUM(AI21:$GS21)=0,0,MAX(AG149-AH85-AH117,0)))</f>
        <v>75481173</v>
      </c>
      <c r="AI149" s="113">
        <f ca="1">IF(AI$6=$C21,$D149,IF(SUM(AJ21:$GS21)=0,0,MAX(AH149-AI85-AI117,0)))</f>
        <v>75481173</v>
      </c>
      <c r="AJ149" s="113">
        <f ca="1">IF(AJ$6=$C21,$D149,IF(SUM(AK21:$GS21)=0,0,MAX(AI149-AJ85-AJ117,0)))</f>
        <v>75481173</v>
      </c>
      <c r="AK149" s="113">
        <f ca="1">IF(AK$6=$C21,$D149,IF(SUM(AL21:$GS21)=0,0,MAX(AJ149-AK85-AK117,0)))</f>
        <v>75481173</v>
      </c>
      <c r="AL149" s="113">
        <f ca="1">IF(AL$6=$C21,$D149,IF(SUM(AM21:$GS21)=0,0,MAX(AK149-AL85-AL117,0)))</f>
        <v>75481173</v>
      </c>
      <c r="AM149" s="113">
        <f ca="1">IF(AM$6=$C21,$D149,IF(SUM(AN21:$GS21)=0,0,MAX(AL149-AM85-AM117,0)))</f>
        <v>75481173</v>
      </c>
      <c r="AN149" s="113">
        <f ca="1">IF(AN$6=$C21,$D149,IF(SUM(AO21:$GS21)=0,0,MAX(AM149-AN85-AN117,0)))</f>
        <v>75481173</v>
      </c>
      <c r="AO149" s="113">
        <f ca="1">IF(AO$6=$C21,$D149,IF(SUM(AP21:$GS21)=0,0,MAX(AN149-AO85-AO117,0)))</f>
        <v>75481173</v>
      </c>
      <c r="AP149" s="113">
        <f ca="1">IF(AP$6=$C21,$D149,IF(SUM(AQ21:$GS21)=0,0,MAX(AO149-AP85-AP117,0)))</f>
        <v>75481173</v>
      </c>
      <c r="AQ149" s="113">
        <f ca="1">IF(AQ$6=$C21,$D149,IF(SUM(AR21:$GS21)=0,0,MAX(AP149-AQ85-AQ117,0)))</f>
        <v>75481173</v>
      </c>
      <c r="AR149" s="113">
        <f ca="1">IF(AR$6=$C21,$D149,IF(SUM(AS21:$GS21)=0,0,MAX(AQ149-AR85-AR117,0)))</f>
        <v>75481173</v>
      </c>
      <c r="AS149" s="113">
        <f ca="1">IF(AS$6=$C21,$D149,IF(SUM(AT21:$GS21)=0,0,MAX(AR149-AS85-AS117,0)))</f>
        <v>75481173</v>
      </c>
      <c r="AT149" s="113">
        <f ca="1">IF(AT$6=$C21,$D149,IF(SUM(AU21:$GS21)=0,0,MAX(AS149-AT85-AT117,0)))</f>
        <v>75481173</v>
      </c>
      <c r="AU149" s="113">
        <f ca="1">IF(AU$6=$C21,$D149,IF(SUM(AV21:$GS21)=0,0,MAX(AT149-AU85-AU117,0)))</f>
        <v>75481173</v>
      </c>
      <c r="AV149" s="113">
        <f ca="1">IF(AV$6=$C21,$D149,IF(SUM(AW21:$GS21)=0,0,MAX(AU149-AV85-AV117,0)))</f>
        <v>75481173</v>
      </c>
      <c r="AW149" s="113">
        <f ca="1">IF(AW$6=$C21,$D149,IF(SUM(AX21:$GS21)=0,0,MAX(AV149-AW85-AW117,0)))</f>
        <v>75481173</v>
      </c>
      <c r="AX149" s="113">
        <f ca="1">IF(AX$6=$C21,$D149,IF(SUM(AY21:$GS21)=0,0,MAX(AW149-AX85-AX117,0)))</f>
        <v>75481173</v>
      </c>
      <c r="AY149" s="113">
        <f ca="1">IF(AY$6=$C21,$D149,IF(SUM(AZ21:$GS21)=0,0,MAX(AX149-AY85-AY117,0)))</f>
        <v>75481173</v>
      </c>
      <c r="AZ149" s="113">
        <f ca="1">IF(AZ$6=$C21,$D149,IF(SUM(BA21:$GS21)=0,0,MAX(AY149-AZ85-AZ117,0)))</f>
        <v>75481173</v>
      </c>
      <c r="BA149" s="113">
        <f ca="1">IF(BA$6=$C21,$D149,IF(SUM(BB21:$GS21)=0,0,MAX(AZ149-BA85-BA117,0)))</f>
        <v>75481173</v>
      </c>
      <c r="BB149" s="113">
        <f ca="1">IF(BB$6=$C21,$D149,IF(SUM(BC21:$GS21)=0,0,MAX(BA149-BB85-BB117,0)))</f>
        <v>75481173</v>
      </c>
      <c r="BC149" s="113">
        <f ca="1">IF(BC$6=$C21,$D149,IF(SUM(BD21:$GS21)=0,0,MAX(BB149-BC85-BC117,0)))</f>
        <v>75481173</v>
      </c>
      <c r="BD149" s="113">
        <f ca="1">IF(BD$6=$C21,$D149,IF(SUM(BE21:$GS21)=0,0,MAX(BC149-BD85-BD117,0)))</f>
        <v>75481173</v>
      </c>
      <c r="BE149" s="113">
        <f ca="1">IF(BE$6=$C21,$D149,IF(SUM(BF21:$GS21)=0,0,MAX(BD149-BE85-BE117,0)))</f>
        <v>75481173</v>
      </c>
      <c r="BF149" s="113">
        <f ca="1">IF(BF$6=$C21,$D149,IF(SUM(BG21:$GS21)=0,0,MAX(BE149-BF85-BF117,0)))</f>
        <v>75481173</v>
      </c>
      <c r="BG149" s="113">
        <f ca="1">IF(BG$6=$C21,$D149,IF(SUM(BH21:$GS21)=0,0,MAX(BF149-BG85-BG117,0)))</f>
        <v>75481173</v>
      </c>
      <c r="BH149" s="113">
        <f ca="1">IF(BH$6=$C21,$D149,IF(SUM(BI21:$GS21)=0,0,MAX(BG149-BH85-BH117,0)))</f>
        <v>75481173</v>
      </c>
      <c r="BI149" s="113">
        <f ca="1">IF(BI$6=$C21,$D149,IF(SUM(BJ21:$GS21)=0,0,MAX(BH149-BI85-BI117,0)))</f>
        <v>75481173</v>
      </c>
      <c r="BJ149" s="113">
        <f ca="1">IF(BJ$6=$C21,$D149,IF(SUM(BK21:$GS21)=0,0,MAX(BI149-BJ85-BJ117,0)))</f>
        <v>75481173</v>
      </c>
      <c r="BK149" s="113">
        <f ca="1">IF(BK$6=$C21,$D149,IF(SUM(BL21:$GS21)=0,0,MAX(BJ149-BK85-BK117,0)))</f>
        <v>75481173</v>
      </c>
      <c r="BL149" s="113">
        <f ca="1">IF(BL$6=$C21,$D149,IF(SUM(BM21:$GS21)=0,0,MAX(BK149-BL85-BL117,0)))</f>
        <v>75481173</v>
      </c>
      <c r="BM149" s="113">
        <f ca="1">IF(BM$6=$C21,$D149,IF(SUM(BN21:$GS21)=0,0,MAX(BL149-BM85-BM117,0)))</f>
        <v>75481173</v>
      </c>
      <c r="BN149" s="113">
        <f ca="1">IF(BN$6=$C21,$D149,IF(SUM(BO21:$GS21)=0,0,MAX(BM149-BN85-BN117,0)))</f>
        <v>75481173</v>
      </c>
      <c r="BO149" s="113">
        <f ca="1">IF(BO$6=$C21,$D149,IF(SUM(BP21:$GS21)=0,0,MAX(BN149-BO85-BO117,0)))</f>
        <v>75481173</v>
      </c>
      <c r="BP149" s="113">
        <f ca="1">IF(BP$6=$C21,$D149,IF(SUM(BQ21:$GS21)=0,0,MAX(BO149-BP85-BP117,0)))</f>
        <v>75481173</v>
      </c>
      <c r="BQ149" s="113">
        <f ca="1">IF(BQ$6=$C21,$D149,IF(SUM(BR21:$GS21)=0,0,MAX(BP149-BQ85-BQ117,0)))</f>
        <v>75481173</v>
      </c>
      <c r="BR149" s="113">
        <f ca="1">IF(BR$6=$C21,$D149,IF(SUM(BS21:$GS21)=0,0,MAX(BQ149-BR85-BR117,0)))</f>
        <v>75481173</v>
      </c>
      <c r="BS149" s="113">
        <f ca="1">IF(BS$6=$C21,$D149,IF(SUM(BT21:$GS21)=0,0,MAX(BR149-BS85-BS117,0)))</f>
        <v>75481173</v>
      </c>
      <c r="BT149" s="113">
        <f ca="1">IF(BT$6=$C21,$D149,IF(SUM(BU21:$GS21)=0,0,MAX(BS149-BT85-BT117,0)))</f>
        <v>75481173</v>
      </c>
      <c r="BU149" s="113">
        <f ca="1">IF(BU$6=$C21,$D149,IF(SUM(BV21:$GS21)=0,0,MAX(BT149-BU85-BU117,0)))</f>
        <v>75481173</v>
      </c>
      <c r="BV149" s="113">
        <f ca="1">IF(BV$6=$C21,$D149,IF(SUM(BW21:$GS21)=0,0,MAX(BU149-BV85-BV117,0)))</f>
        <v>75481173</v>
      </c>
      <c r="BW149" s="113">
        <f ca="1">IF(BW$6=$C21,$D149,IF(SUM(BX21:$GS21)=0,0,MAX(BV149-BW85-BW117,0)))</f>
        <v>75481173</v>
      </c>
      <c r="BX149" s="113">
        <f ca="1">IF(BX$6=$C21,$D149,IF(SUM(BY21:$GS21)=0,0,MAX(BW149-BX85-BX117,0)))</f>
        <v>75481173</v>
      </c>
      <c r="BY149" s="113">
        <f ca="1">IF(BY$6=$C21,$D149,IF(SUM(BZ21:$GS21)=0,0,MAX(BX149-BY85-BY117,0)))</f>
        <v>75481173</v>
      </c>
      <c r="BZ149" s="113">
        <f ca="1">IF(BZ$6=$C21,$D149,IF(SUM(CA21:$GS21)=0,0,MAX(BY149-BZ85-BZ117,0)))</f>
        <v>75481173</v>
      </c>
      <c r="CA149" s="113">
        <f ca="1">IF(CA$6=$C21,$D149,IF(SUM(CB21:$GS21)=0,0,MAX(BZ149-CA85-CA117,0)))</f>
        <v>75481173</v>
      </c>
      <c r="CB149" s="113">
        <f ca="1">IF(CB$6=$C21,$D149,IF(SUM(CC21:$GS21)=0,0,MAX(CA149-CB85-CB117,0)))</f>
        <v>75481173</v>
      </c>
      <c r="CC149" s="113">
        <f ca="1">IF(CC$6=$C21,$D149,IF(SUM(CD21:$GS21)=0,0,MAX(CB149-CC85-CC117,0)))</f>
        <v>75481173</v>
      </c>
      <c r="CD149" s="113">
        <f ca="1">IF(CD$6=$C21,$D149,IF(SUM(CE21:$GS21)=0,0,MAX(CC149-CD85-CD117,0)))</f>
        <v>75481173</v>
      </c>
      <c r="CE149" s="113">
        <f ca="1">IF(CE$6=$C21,$D149,IF(SUM(CF21:$GS21)=0,0,MAX(CD149-CE85-CE117,0)))</f>
        <v>75481173</v>
      </c>
      <c r="CF149" s="113">
        <f ca="1">IF(CF$6=$C21,$D149,IF(SUM(CG21:$GS21)=0,0,MAX(CE149-CF85-CF117,0)))</f>
        <v>75481173</v>
      </c>
      <c r="CG149" s="113">
        <f ca="1">IF(CG$6=$C21,$D149,IF(SUM(CH21:$GS21)=0,0,MAX(CF149-CG85-CG117,0)))</f>
        <v>75481173</v>
      </c>
      <c r="CH149" s="113">
        <f ca="1">IF(CH$6=$C21,$D149,IF(SUM(CI21:$GS21)=0,0,MAX(CG149-CH85-CH117,0)))</f>
        <v>75481173</v>
      </c>
      <c r="CI149" s="113">
        <f ca="1">IF(CI$6=$C21,$D149,IF(SUM(CJ21:$GS21)=0,0,MAX(CH149-CI85-CI117,0)))</f>
        <v>75481173</v>
      </c>
      <c r="CJ149" s="113">
        <f ca="1">IF(CJ$6=$C21,$D149,IF(SUM(CK21:$GS21)=0,0,MAX(CI149-CJ85-CJ117,0)))</f>
        <v>75481173</v>
      </c>
      <c r="CK149" s="113">
        <f ca="1">IF(CK$6=$C21,$D149,IF(SUM(CL21:$GS21)=0,0,MAX(CJ149-CK85-CK117,0)))</f>
        <v>75481173</v>
      </c>
      <c r="CL149" s="113">
        <f ca="1">IF(CL$6=$C21,$D149,IF(SUM(CM21:$GS21)=0,0,MAX(CK149-CL85-CL117,0)))</f>
        <v>75481173</v>
      </c>
      <c r="CM149" s="113">
        <f ca="1">IF(CM$6=$C21,$D149,IF(SUM(CN21:$GS21)=0,0,MAX(CL149-CM85-CM117,0)))</f>
        <v>75481173</v>
      </c>
      <c r="CN149" s="113">
        <f ca="1">IF(CN$6=$C21,$D149,IF(SUM(CO21:$GS21)=0,0,MAX(CM149-CN85-CN117,0)))</f>
        <v>75481173</v>
      </c>
      <c r="CO149" s="113">
        <f ca="1">IF(CO$6=$C21,$D149,IF(SUM(CP21:$GS21)=0,0,MAX(CN149-CO85-CO117,0)))</f>
        <v>75481173</v>
      </c>
      <c r="CP149" s="113">
        <f ca="1">IF(CP$6=$C21,$D149,IF(SUM(CQ21:$GS21)=0,0,MAX(CO149-CP85-CP117,0)))</f>
        <v>75481173</v>
      </c>
      <c r="CQ149" s="113">
        <f ca="1">IF(CQ$6=$C21,$D149,IF(SUM(CR21:$GS21)=0,0,MAX(CP149-CQ85-CQ117,0)))</f>
        <v>75481173</v>
      </c>
      <c r="CR149" s="113">
        <f ca="1">IF(CR$6=$C21,$D149,IF(SUM(CS21:$GS21)=0,0,MAX(CQ149-CR85-CR117,0)))</f>
        <v>75481173</v>
      </c>
      <c r="CS149" s="113">
        <f ca="1">IF(CS$6=$C21,$D149,IF(SUM(CT21:$GS21)=0,0,MAX(CR149-CS85-CS117,0)))</f>
        <v>75481173</v>
      </c>
      <c r="CT149" s="113">
        <f ca="1">IF(CT$6=$C21,$D149,IF(SUM(CU21:$GS21)=0,0,MAX(CS149-CT85-CT117,0)))</f>
        <v>75481173</v>
      </c>
      <c r="CU149" s="113">
        <f ca="1">IF(CU$6=$C21,$D149,IF(SUM(CV21:$GS21)=0,0,MAX(CT149-CU85-CU117,0)))</f>
        <v>75481173</v>
      </c>
      <c r="CV149" s="113">
        <f ca="1">IF(CV$6=$C21,$D149,IF(SUM(CW21:$GS21)=0,0,MAX(CU149-CV85-CV117,0)))</f>
        <v>75481173</v>
      </c>
      <c r="CW149" s="113">
        <f ca="1">IF(CW$6=$C21,$D149,IF(SUM(CX21:$GS21)=0,0,MAX(CV149-CW85-CW117,0)))</f>
        <v>75481173</v>
      </c>
      <c r="CX149" s="113">
        <f ca="1">IF(CX$6=$C21,$D149,IF(SUM(CY21:$GS21)=0,0,MAX(CW149-CX85-CX117,0)))</f>
        <v>75481173</v>
      </c>
      <c r="CY149" s="113">
        <f ca="1">IF(CY$6=$C21,$D149,IF(SUM(CZ21:$GS21)=0,0,MAX(CX149-CY85-CY117,0)))</f>
        <v>75481173</v>
      </c>
      <c r="CZ149" s="113">
        <f ca="1">IF(CZ$6=$C21,$D149,IF(SUM(DA21:$GS21)=0,0,MAX(CY149-CZ85-CZ117,0)))</f>
        <v>75481173</v>
      </c>
      <c r="DA149" s="113">
        <f ca="1">IF(DA$6=$C21,$D149,IF(SUM(DB21:$GS21)=0,0,MAX(CZ149-DA85-DA117,0)))</f>
        <v>75481173</v>
      </c>
      <c r="DB149" s="113">
        <f ca="1">IF(DB$6=$C21,$D149,IF(SUM(DC21:$GS21)=0,0,MAX(DA149-DB85-DB117,0)))</f>
        <v>70169288.269999996</v>
      </c>
      <c r="DC149" s="113">
        <f ca="1">IF(DC$6=$C21,$D149,IF(SUM(DD21:$GS21)=0,0,MAX(DB149-DC85-DC117,0)))</f>
        <v>70169288.269999996</v>
      </c>
      <c r="DD149" s="113">
        <f ca="1">IF(DD$6=$C21,$D149,IF(SUM(DE21:$GS21)=0,0,MAX(DC149-DD85-DD117,0)))</f>
        <v>70169288.269999996</v>
      </c>
      <c r="DE149" s="113">
        <f ca="1">IF(DE$6=$C21,$D149,IF(SUM(DF21:$GS21)=0,0,MAX(DD149-DE85-DE117,0)))</f>
        <v>70169288.269999996</v>
      </c>
      <c r="DF149" s="113">
        <f ca="1">IF(DF$6=$C21,$D149,IF(SUM(DG21:$GS21)=0,0,MAX(DE149-DF85-DF117,0)))</f>
        <v>70169288.269999996</v>
      </c>
      <c r="DG149" s="113">
        <f ca="1">IF(DG$6=$C21,$D149,IF(SUM(DH21:$GS21)=0,0,MAX(DF149-DG85-DG117,0)))</f>
        <v>70169288.269999996</v>
      </c>
      <c r="DH149" s="113">
        <f ca="1">IF(DH$6=$C21,$D149,IF(SUM(DI21:$GS21)=0,0,MAX(DG149-DH85-DH117,0)))</f>
        <v>70169288.269999996</v>
      </c>
      <c r="DI149" s="113">
        <f ca="1">IF(DI$6=$C21,$D149,IF(SUM(DJ21:$GS21)=0,0,MAX(DH149-DI85-DI117,0)))</f>
        <v>70169288.269999996</v>
      </c>
      <c r="DJ149" s="113">
        <f ca="1">IF(DJ$6=$C21,$D149,IF(SUM(DK21:$GS21)=0,0,MAX(DI149-DJ85-DJ117,0)))</f>
        <v>70169288.269999996</v>
      </c>
      <c r="DK149" s="113">
        <f ca="1">IF(DK$6=$C21,$D149,IF(SUM(DL21:$GS21)=0,0,MAX(DJ149-DK85-DK117,0)))</f>
        <v>70169288.269999996</v>
      </c>
      <c r="DL149" s="113">
        <f ca="1">IF(DL$6=$C21,$D149,IF(SUM(DM21:$GS21)=0,0,MAX(DK149-DL85-DL117,0)))</f>
        <v>70169288.269999996</v>
      </c>
      <c r="DM149" s="113">
        <f ca="1">IF(DM$6=$C21,$D149,IF(SUM(DN21:$GS21)=0,0,MAX(DL149-DM85-DM117,0)))</f>
        <v>70169288.269999996</v>
      </c>
      <c r="DN149" s="113">
        <f ca="1">IF(DN$6=$C21,$D149,IF(SUM(DO21:$GS21)=0,0,MAX(DM149-DN85-DN117,0)))</f>
        <v>70169288.269999996</v>
      </c>
      <c r="DO149" s="113">
        <f ca="1">IF(DO$6=$C21,$D149,IF(SUM(DP21:$GS21)=0,0,MAX(DN149-DO85-DO117,0)))</f>
        <v>70169288.269999996</v>
      </c>
      <c r="DP149" s="113">
        <f ca="1">IF(DP$6=$C21,$D149,IF(SUM(DQ21:$GS21)=0,0,MAX(DO149-DP85-DP117,0)))</f>
        <v>70169288.269999996</v>
      </c>
      <c r="DQ149" s="113">
        <f ca="1">IF(DQ$6=$C21,$D149,IF(SUM(DR21:$GS21)=0,0,MAX(DP149-DQ85-DQ117,0)))</f>
        <v>70169288.269999996</v>
      </c>
      <c r="DR149" s="113">
        <f ca="1">IF(DR$6=$C21,$D149,IF(SUM(DS21:$GS21)=0,0,MAX(DQ149-DR85-DR117,0)))</f>
        <v>70169288.269999996</v>
      </c>
      <c r="DS149" s="113">
        <f ca="1">IF(DS$6=$C21,$D149,IF(SUM(DT21:$GS21)=0,0,MAX(DR149-DS85-DS117,0)))</f>
        <v>70169288.269999996</v>
      </c>
      <c r="DT149" s="113">
        <f ca="1">IF(DT$6=$C21,$D149,IF(SUM(DU21:$GS21)=0,0,MAX(DS149-DT85-DT117,0)))</f>
        <v>70169288.269999996</v>
      </c>
      <c r="DU149" s="113">
        <f ca="1">IF(DU$6=$C21,$D149,IF(SUM(DV21:$GS21)=0,0,MAX(DT149-DU85-DU117,0)))</f>
        <v>70169288.269999996</v>
      </c>
      <c r="DV149" s="113">
        <f ca="1">IF(DV$6=$C21,$D149,IF(SUM(DW21:$GS21)=0,0,MAX(DU149-DV85-DV117,0)))</f>
        <v>70169288.269999996</v>
      </c>
      <c r="DW149" s="113">
        <f ca="1">IF(DW$6=$C21,$D149,IF(SUM(DX21:$GS21)=0,0,MAX(DV149-DW85-DW117,0)))</f>
        <v>70169288.269999996</v>
      </c>
      <c r="DX149" s="113">
        <f ca="1">IF(DX$6=$C21,$D149,IF(SUM(DY21:$GS21)=0,0,MAX(DW149-DX85-DX117,0)))</f>
        <v>70169288.269999996</v>
      </c>
      <c r="DY149" s="113">
        <f ca="1">IF(DY$6=$C21,$D149,IF(SUM(DZ21:$GS21)=0,0,MAX(DX149-DY85-DY117,0)))</f>
        <v>70169288.269999996</v>
      </c>
      <c r="DZ149" s="113">
        <f ca="1">IF(DZ$6=$C21,$D149,IF(SUM(EA21:$GS21)=0,0,MAX(DY149-DZ85-DZ117,0)))</f>
        <v>70169288.269999996</v>
      </c>
      <c r="EA149" s="113">
        <f ca="1">IF(EA$6=$C21,$D149,IF(SUM(EB21:$GS21)=0,0,MAX(DZ149-EA85-EA117,0)))</f>
        <v>70169288.269999996</v>
      </c>
      <c r="EB149" s="113">
        <f ca="1">IF(EB$6=$C21,$D149,IF(SUM(EC21:$GS21)=0,0,MAX(EA149-EB85-EB117,0)))</f>
        <v>70169288.269999996</v>
      </c>
      <c r="EC149" s="113">
        <f ca="1">IF(EC$6=$C21,$D149,IF(SUM(ED21:$GS21)=0,0,MAX(EB149-EC85-EC117,0)))</f>
        <v>70169288.269999996</v>
      </c>
      <c r="ED149" s="113">
        <f ca="1">IF(ED$6=$C21,$D149,IF(SUM(EE21:$GS21)=0,0,MAX(EC149-ED85-ED117,0)))</f>
        <v>70169288.269999996</v>
      </c>
      <c r="EE149" s="113">
        <f ca="1">IF(EE$6=$C21,$D149,IF(SUM(EF21:$GS21)=0,0,MAX(ED149-EE85-EE117,0)))</f>
        <v>70169288.269999996</v>
      </c>
      <c r="EF149" s="113">
        <f ca="1">IF(EF$6=$C21,$D149,IF(SUM(EG21:$GS21)=0,0,MAX(EE149-EF85-EF117,0)))</f>
        <v>70169288.269999996</v>
      </c>
      <c r="EG149" s="113">
        <f ca="1">IF(EG$6=$C21,$D149,IF(SUM(EH21:$GS21)=0,0,MAX(EF149-EG85-EG117,0)))</f>
        <v>70169288.269999996</v>
      </c>
      <c r="EH149" s="113">
        <f ca="1">IF(EH$6=$C21,$D149,IF(SUM(EI21:$GS21)=0,0,MAX(EG149-EH85-EH117,0)))</f>
        <v>70169288.269999996</v>
      </c>
      <c r="EI149" s="113">
        <f ca="1">IF(EI$6=$C21,$D149,IF(SUM(EJ21:$GS21)=0,0,MAX(EH149-EI85-EI117,0)))</f>
        <v>70169288.269999996</v>
      </c>
      <c r="EJ149" s="113">
        <f ca="1">IF(EJ$6=$C21,$D149,IF(SUM(EK21:$GS21)=0,0,MAX(EI149-EJ85-EJ117,0)))</f>
        <v>70169288.269999996</v>
      </c>
      <c r="EK149" s="113">
        <f ca="1">IF(EK$6=$C21,$D149,IF(SUM(EL21:$GS21)=0,0,MAX(EJ149-EK85-EK117,0)))</f>
        <v>70169288.269999996</v>
      </c>
      <c r="EL149" s="113">
        <f ca="1">IF(EL$6=$C21,$D149,IF(SUM(EM21:$GS21)=0,0,MAX(EK149-EL85-EL117,0)))</f>
        <v>70169288.269999996</v>
      </c>
      <c r="EM149" s="113">
        <f ca="1">IF(EM$6=$C21,$D149,IF(SUM(EN21:$GS21)=0,0,MAX(EL149-EM85-EM117,0)))</f>
        <v>70169288.269999996</v>
      </c>
      <c r="EN149" s="113">
        <f ca="1">IF(EN$6=$C21,$D149,IF(SUM(EO21:$GS21)=0,0,MAX(EM149-EN85-EN117,0)))</f>
        <v>70169288.269999996</v>
      </c>
      <c r="EO149" s="113">
        <f ca="1">IF(EO$6=$C21,$D149,IF(SUM(EP21:$GS21)=0,0,MAX(EN149-EO85-EO117,0)))</f>
        <v>70169288.269999996</v>
      </c>
      <c r="EP149" s="113">
        <f ca="1">IF(EP$6=$C21,$D149,IF(SUM(EQ21:$GS21)=0,0,MAX(EO149-EP85-EP117,0)))</f>
        <v>70169288.269999996</v>
      </c>
      <c r="EQ149" s="113">
        <f ca="1">IF(EQ$6=$C21,$D149,IF(SUM(ER21:$GS21)=0,0,MAX(EP149-EQ85-EQ117,0)))</f>
        <v>70169288.269999996</v>
      </c>
      <c r="ER149" s="113">
        <f ca="1">IF(ER$6=$C21,$D149,IF(SUM(ES21:$GS21)=0,0,MAX(EQ149-ER85-ER117,0)))</f>
        <v>70169288.269999996</v>
      </c>
      <c r="ES149" s="113">
        <f ca="1">IF(ES$6=$C21,$D149,IF(SUM(ET21:$GS21)=0,0,MAX(ER149-ES85-ES117,0)))</f>
        <v>70169288.269999996</v>
      </c>
      <c r="ET149" s="113">
        <f ca="1">IF(ET$6=$C21,$D149,IF(SUM(EU21:$GS21)=0,0,MAX(ES149-ET85-ET117,0)))</f>
        <v>70169288.269999996</v>
      </c>
      <c r="EU149" s="113">
        <f ca="1">IF(EU$6=$C21,$D149,IF(SUM(EV21:$GS21)=0,0,MAX(ET149-EU85-EU117,0)))</f>
        <v>70150127.84527947</v>
      </c>
      <c r="EV149" s="113">
        <f ca="1">IF(EV$6=$C21,$D149,IF(SUM(EW21:$GS21)=0,0,MAX(EU149-EV85-EV117,0)))</f>
        <v>41417790.219013587</v>
      </c>
      <c r="EW149" s="113">
        <f ca="1">IF(EW$6=$C21,$D149,IF(SUM(EX21:$GS21)=0,0,MAX(EV149-EW85-EW117,0)))</f>
        <v>41417790.219013587</v>
      </c>
      <c r="EX149" s="113">
        <f ca="1">IF(EX$6=$C21,$D149,IF(SUM(EY21:$GS21)=0,0,MAX(EW149-EX85-EX117,0)))</f>
        <v>41417790.219013587</v>
      </c>
      <c r="EY149" s="113">
        <f ca="1">IF(EY$6=$C21,$D149,IF(SUM(EZ21:$GS21)=0,0,MAX(EX149-EY85-EY117,0)))</f>
        <v>41417790.219013587</v>
      </c>
      <c r="EZ149" s="113">
        <f ca="1">IF(EZ$6=$C21,$D149,IF(SUM(FA21:$GS21)=0,0,MAX(EY149-EZ85-EZ117,0)))</f>
        <v>41417790.219013587</v>
      </c>
      <c r="FA149" s="113">
        <f ca="1">IF(FA$6=$C21,$D149,IF(SUM(FB21:$GS21)=0,0,MAX(EZ149-FA85-FA117,0)))</f>
        <v>41417790.219013587</v>
      </c>
      <c r="FB149" s="113">
        <f ca="1">IF(FB$6=$C21,$D149,IF(SUM(FC21:$GS21)=0,0,MAX(FA149-FB85-FB117,0)))</f>
        <v>41417790.219013587</v>
      </c>
      <c r="FC149" s="113">
        <f ca="1">IF(FC$6=$C21,$D149,IF(SUM(FD21:$GS21)=0,0,MAX(FB149-FC85-FC117,0)))</f>
        <v>41417790.219013587</v>
      </c>
      <c r="FD149" s="113">
        <f ca="1">IF(FD$6=$C21,$D149,IF(SUM(FE21:$GS21)=0,0,MAX(FC149-FD85-FD117,0)))</f>
        <v>41417790.219013587</v>
      </c>
      <c r="FE149" s="113">
        <f ca="1">IF(FE$6=$C21,$D149,IF(SUM(FF21:$GS21)=0,0,MAX(FD149-FE85-FE117,0)))</f>
        <v>41417790.219013587</v>
      </c>
      <c r="FF149" s="113">
        <f ca="1">IF(FF$6=$C21,$D149,IF(SUM(FG21:$GS21)=0,0,MAX(FE149-FF85-FF117,0)))</f>
        <v>41417790.219013587</v>
      </c>
      <c r="FG149" s="113">
        <f ca="1">IF(FG$6=$C21,$D149,IF(SUM(FH21:$GS21)=0,0,MAX(FF149-FG85-FG117,0)))</f>
        <v>32763966.207734823</v>
      </c>
      <c r="FH149" s="113">
        <f ca="1">IF(FH$6=$C21,$D149,IF(SUM(FI21:$GS21)=0,0,MAX(FG149-FH85-FH117,0)))</f>
        <v>32763966.207734823</v>
      </c>
      <c r="FI149" s="113">
        <f ca="1">IF(FI$6=$C21,$D149,IF(SUM(FJ21:$GS21)=0,0,MAX(FH149-FI85-FI117,0)))</f>
        <v>32763966.207734823</v>
      </c>
      <c r="FJ149" s="113">
        <f ca="1">IF(FJ$6=$C21,$D149,IF(SUM(FK21:$GS21)=0,0,MAX(FI149-FJ85-FJ117,0)))</f>
        <v>32763966.207734823</v>
      </c>
      <c r="FK149" s="113">
        <f ca="1">IF(FK$6=$C21,$D149,IF(SUM(FL21:$GS21)=0,0,MAX(FJ149-FK85-FK117,0)))</f>
        <v>32763966.207734823</v>
      </c>
      <c r="FL149" s="113">
        <f ca="1">IF(FL$6=$C21,$D149,IF(SUM(FM21:$GS21)=0,0,MAX(FK149-FL85-FL117,0)))</f>
        <v>32763966.207734823</v>
      </c>
      <c r="FM149" s="113">
        <f ca="1">IF(FM$6=$C21,$D149,IF(SUM(FN21:$GS21)=0,0,MAX(FL149-FM85-FM117,0)))</f>
        <v>32763966.207734823</v>
      </c>
      <c r="FN149" s="113">
        <f ca="1">IF(FN$6=$C21,$D149,IF(SUM(FO21:$GS21)=0,0,MAX(FM149-FN85-FN117,0)))</f>
        <v>32763966.207734823</v>
      </c>
      <c r="FO149" s="113">
        <f ca="1">IF(FO$6=$C21,$D149,IF(SUM(FP21:$GS21)=0,0,MAX(FN149-FO85-FO117,0)))</f>
        <v>32763966.207734823</v>
      </c>
      <c r="FP149" s="113">
        <f ca="1">IF(FP$6=$C21,$D149,IF(SUM(FQ21:$GS21)=0,0,MAX(FO149-FP85-FP117,0)))</f>
        <v>32763966.207734823</v>
      </c>
      <c r="FQ149" s="113">
        <f ca="1">IF(FQ$6=$C21,$D149,IF(SUM(FR21:$GS21)=0,0,MAX(FP149-FQ85-FQ117,0)))</f>
        <v>32763966.207734823</v>
      </c>
      <c r="FR149" s="113">
        <f ca="1">IF(FR$6=$C21,$D149,IF(SUM(FS21:$GS21)=0,0,MAX(FQ149-FR85-FR117,0)))</f>
        <v>32763966.207734823</v>
      </c>
      <c r="FS149" s="113">
        <f ca="1">IF(FS$6=$C21,$D149,IF(SUM(FT21:$GS21)=0,0,MAX(FR149-FS85-FS117,0)))</f>
        <v>30348425.253261864</v>
      </c>
      <c r="FT149" s="113">
        <f ca="1">IF(FT$6=$C21,$D149,IF(SUM(FU21:$GS21)=0,0,MAX(FS149-FT85-FT117,0)))</f>
        <v>20124554.884592313</v>
      </c>
      <c r="FU149" s="113">
        <f ca="1">IF(FU$6=$C21,$D149,IF(SUM(FV21:$GS21)=0,0,MAX(FT149-FU85-FU117,0)))</f>
        <v>20124554.884592313</v>
      </c>
      <c r="FV149" s="113">
        <f ca="1">IF(FV$6=$C21,$D149,IF(SUM(FW21:$GS21)=0,0,MAX(FU149-FV85-FV117,0)))</f>
        <v>20124554.884592313</v>
      </c>
      <c r="FW149" s="113">
        <f ca="1">IF(FW$6=$C21,$D149,IF(SUM(FX21:$GS21)=0,0,MAX(FV149-FW85-FW117,0)))</f>
        <v>20124554.884592313</v>
      </c>
      <c r="FX149" s="113">
        <f ca="1">IF(FX$6=$C21,$D149,IF(SUM(FY21:$GS21)=0,0,MAX(FW149-FX85-FX117,0)))</f>
        <v>20124554.884592313</v>
      </c>
      <c r="FY149" s="113">
        <f ca="1">IF(FY$6=$C21,$D149,IF(SUM(FZ21:$GS21)=0,0,MAX(FX149-FY85-FY117,0)))</f>
        <v>20124554.884592313</v>
      </c>
      <c r="FZ149" s="113">
        <f ca="1">IF(FZ$6=$C21,$D149,IF(SUM(GA21:$GS21)=0,0,MAX(FY149-FZ85-FZ117,0)))</f>
        <v>20124554.884592313</v>
      </c>
      <c r="GA149" s="113">
        <f ca="1">IF(GA$6=$C21,$D149,IF(SUM(GB21:$GS21)=0,0,MAX(FZ149-GA85-GA117,0)))</f>
        <v>20124554.884592313</v>
      </c>
      <c r="GB149" s="113">
        <f ca="1">IF(GB$6=$C21,$D149,IF(SUM(GC21:$GS21)=0,0,MAX(GA149-GB85-GB117,0)))</f>
        <v>20124554.884592313</v>
      </c>
      <c r="GC149" s="113">
        <f ca="1">IF(GC$6=$C21,$D149,IF(SUM(GD21:$GS21)=0,0,MAX(GB149-GC85-GC117,0)))</f>
        <v>20124554.884592313</v>
      </c>
      <c r="GD149" s="113">
        <f ca="1">IF(GD$6=$C21,$D149,IF(SUM(GE21:$GS21)=0,0,MAX(GC149-GD85-GD117,0)))</f>
        <v>20124554.884592313</v>
      </c>
      <c r="GE149" s="113">
        <f ca="1">IF(GE$6=$C21,$D149,IF(SUM(GF21:$GS21)=0,0,MAX(GD149-GE85-GE117,0)))</f>
        <v>20124554.884592313</v>
      </c>
      <c r="GF149" s="113">
        <f ca="1">IF(GF$6=$C21,$D149,IF(SUM(GG21:$GS21)=0,0,MAX(GE149-GF85-GF117,0)))</f>
        <v>0</v>
      </c>
      <c r="GG149" s="113">
        <f ca="1">IF(GG$6=$C21,$D149,IF(SUM(GH21:$GS21)=0,0,MAX(GF149-GG85-GG117,0)))</f>
        <v>0</v>
      </c>
      <c r="GH149" s="113">
        <f ca="1">IF(GH$6=$C21,$D149,IF(SUM(GI21:$GS21)=0,0,MAX(GG149-GH85-GH117,0)))</f>
        <v>0</v>
      </c>
      <c r="GI149" s="113">
        <f ca="1">IF(GI$6=$C21,$D149,IF(SUM(GJ21:$GS21)=0,0,MAX(GH149-GI85-GI117,0)))</f>
        <v>0</v>
      </c>
      <c r="GJ149" s="113">
        <f ca="1">IF(GJ$6=$C21,$D149,IF(SUM(GK21:$GS21)=0,0,MAX(GI149-GJ85-GJ117,0)))</f>
        <v>0</v>
      </c>
      <c r="GK149" s="113">
        <f ca="1">IF(GK$6=$C21,$D149,IF(SUM(GL21:$GS21)=0,0,MAX(GJ149-GK85-GK117,0)))</f>
        <v>0</v>
      </c>
      <c r="GL149" s="113">
        <f ca="1">IF(GL$6=$C21,$D149,IF(SUM(GM21:$GS21)=0,0,MAX(GK149-GL85-GL117,0)))</f>
        <v>0</v>
      </c>
      <c r="GM149" s="113">
        <f ca="1">IF(GM$6=$C21,$D149,IF(SUM(GN21:$GS21)=0,0,MAX(GL149-GM85-GM117,0)))</f>
        <v>0</v>
      </c>
      <c r="GN149" s="113">
        <f ca="1">IF(GN$6=$C21,$D149,IF(SUM(GO21:$GS21)=0,0,MAX(GM149-GN85-GN117,0)))</f>
        <v>0</v>
      </c>
      <c r="GO149" s="113">
        <f ca="1">IF(GO$6=$C21,$D149,IF(SUM(GP21:$GS21)=0,0,MAX(GN149-GO85-GO117,0)))</f>
        <v>0</v>
      </c>
      <c r="GP149" s="113">
        <f ca="1">IF(GP$6=$C21,$D149,IF(SUM(GQ21:$GS21)=0,0,MAX(GO149-GP85-GP117,0)))</f>
        <v>0</v>
      </c>
      <c r="GQ149" s="113">
        <f ca="1">IF(GQ$6=$C21,$D149,IF(SUM(GR21:$GS21)=0,0,MAX(GP149-GQ85-GQ117,0)))</f>
        <v>0</v>
      </c>
      <c r="GR149" s="113">
        <f ca="1">IF(GR$6=$C21,$D149,IF(SUM(GS21:$GS21)=0,0,MAX(GQ149-GR85-GR117,0)))</f>
        <v>0</v>
      </c>
      <c r="GS149" s="113">
        <f ca="1">IF(GS$6=$C21,$D149,IF(SUM($GS21:GT21)=0,0,MAX(GR149-GS85-GS117,0)))</f>
        <v>0</v>
      </c>
      <c r="GU149" s="85"/>
      <c r="GV149" s="85"/>
      <c r="GW149" s="85"/>
      <c r="GX149" s="85"/>
      <c r="GY149" s="85"/>
      <c r="GZ149" s="85"/>
      <c r="HA149" s="85"/>
      <c r="HB149" s="85"/>
      <c r="HC149" s="85"/>
      <c r="HD149" s="85"/>
      <c r="HE149" s="85"/>
      <c r="HF149" s="85"/>
      <c r="HG149" s="85"/>
      <c r="HH149" s="85"/>
      <c r="HI149" s="85"/>
      <c r="HJ149" s="85"/>
      <c r="HK149" s="85"/>
    </row>
    <row r="150" spans="1:219" hidden="1" outlineLevel="1" x14ac:dyDescent="0.75">
      <c r="A150" s="112"/>
      <c r="B150" s="112" t="str">
        <f t="shared" si="225"/>
        <v>UBSCM 2019-C16</v>
      </c>
      <c r="C150" s="104"/>
      <c r="D150" s="111">
        <f t="shared" ca="1" si="226"/>
        <v>68309051</v>
      </c>
      <c r="E150" s="88"/>
      <c r="F150" s="85"/>
      <c r="G150" s="85"/>
      <c r="H150" s="86"/>
      <c r="I150" s="95"/>
      <c r="K150" s="113">
        <f ca="1">IF(K$6=$C22,$D150,IF(SUM(L22:$GS22)=0,0,MAX(J150-K86-K118,0)))</f>
        <v>0</v>
      </c>
      <c r="L150" s="113">
        <f ca="1">IF(L$6=$C22,$D150,IF(SUM(M22:$GS22)=0,0,MAX(K150-L86-L118,0)))</f>
        <v>0</v>
      </c>
      <c r="M150" s="113">
        <f ca="1">IF(M$6=$C22,$D150,IF(SUM(N22:$GS22)=0,0,MAX(L150-M86-M118,0)))</f>
        <v>0</v>
      </c>
      <c r="N150" s="113">
        <f ca="1">IF(N$6=$C22,$D150,IF(SUM(O22:$GS22)=0,0,MAX(M150-N86-N118,0)))</f>
        <v>0</v>
      </c>
      <c r="O150" s="113">
        <f ca="1">IF(O$6=$C22,$D150,IF(SUM(P22:$GS22)=0,0,MAX(N150-O86-O118,0)))</f>
        <v>0</v>
      </c>
      <c r="P150" s="113">
        <f ca="1">IF(P$6=$C22,$D150,IF(SUM(Q22:$GS22)=0,0,MAX(O150-P86-P118,0)))</f>
        <v>0</v>
      </c>
      <c r="Q150" s="113">
        <f ca="1">IF(Q$6=$C22,$D150,IF(SUM(R22:$GS22)=0,0,MAX(P150-Q86-Q118,0)))</f>
        <v>0</v>
      </c>
      <c r="R150" s="113">
        <f ca="1">IF(R$6=$C22,$D150,IF(SUM(S22:$GS22)=0,0,MAX(Q150-R86-R118,0)))</f>
        <v>0</v>
      </c>
      <c r="S150" s="113">
        <f ca="1">IF(S$6=$C22,$D150,IF(SUM(T22:$GS22)=0,0,MAX(R150-S86-S118,0)))</f>
        <v>0</v>
      </c>
      <c r="T150" s="113">
        <f ca="1">IF(T$6=$C22,$D150,IF(SUM(U22:$GS22)=0,0,MAX(S150-T86-T118,0)))</f>
        <v>0</v>
      </c>
      <c r="U150" s="113">
        <f ca="1">IF(U$6=$C22,$D150,IF(SUM(V22:$GS22)=0,0,MAX(T150-U86-U118,0)))</f>
        <v>0</v>
      </c>
      <c r="V150" s="113">
        <f ca="1">IF(V$6=$C22,$D150,IF(SUM(W22:$GS22)=0,0,MAX(U150-V86-V118,0)))</f>
        <v>0</v>
      </c>
      <c r="W150" s="113">
        <f ca="1">IF(W$6=$C22,$D150,IF(SUM(X22:$GS22)=0,0,MAX(V150-W86-W118,0)))</f>
        <v>0</v>
      </c>
      <c r="X150" s="113">
        <f ca="1">IF(X$6=$C22,$D150,IF(SUM(Y22:$GS22)=0,0,MAX(W150-X86-X118,0)))</f>
        <v>0</v>
      </c>
      <c r="Y150" s="113">
        <f ca="1">IF(Y$6=$C22,$D150,IF(SUM(Z22:$GS22)=0,0,MAX(X150-Y86-Y118,0)))</f>
        <v>0</v>
      </c>
      <c r="Z150" s="113">
        <f ca="1">IF(Z$6=$C22,$D150,IF(SUM(AA22:$GS22)=0,0,MAX(Y150-Z86-Z118,0)))</f>
        <v>0</v>
      </c>
      <c r="AA150" s="113">
        <f ca="1">IF(AA$6=$C22,$D150,IF(SUM(AB22:$GS22)=0,0,MAX(Z150-AA86-AA118,0)))</f>
        <v>0</v>
      </c>
      <c r="AB150" s="113">
        <f ca="1">IF(AB$6=$C22,$D150,IF(SUM(AC22:$GS22)=0,0,MAX(AA150-AB86-AB118,0)))</f>
        <v>0</v>
      </c>
      <c r="AC150" s="113">
        <f ca="1">IF(AC$6=$C22,$D150,IF(SUM(AD22:$GS22)=0,0,MAX(AB150-AC86-AC118,0)))</f>
        <v>0</v>
      </c>
      <c r="AD150" s="113">
        <f ca="1">IF(AD$6=$C22,$D150,IF(SUM(AE22:$GS22)=0,0,MAX(AC150-AD86-AD118,0)))</f>
        <v>0</v>
      </c>
      <c r="AE150" s="113">
        <f ca="1">IF(AE$6=$C22,$D150,IF(SUM(AF22:$GS22)=0,0,MAX(AD150-AE86-AE118,0)))</f>
        <v>0</v>
      </c>
      <c r="AF150" s="113">
        <f ca="1">IF(AF$6=$C22,$D150,IF(SUM(AG22:$GS22)=0,0,MAX(AE150-AF86-AF118,0)))</f>
        <v>0</v>
      </c>
      <c r="AG150" s="113">
        <f ca="1">IF(AG$6=$C22,$D150,IF(SUM(AH22:$GS22)=0,0,MAX(AF150-AG86-AG118,0)))</f>
        <v>0</v>
      </c>
      <c r="AH150" s="113">
        <f ca="1">IF(AH$6=$C22,$D150,IF(SUM(AI22:$GS22)=0,0,MAX(AG150-AH86-AH118,0)))</f>
        <v>0</v>
      </c>
      <c r="AI150" s="113">
        <f ca="1">IF(AI$6=$C22,$D150,IF(SUM(AJ22:$GS22)=0,0,MAX(AH150-AI86-AI118,0)))</f>
        <v>0</v>
      </c>
      <c r="AJ150" s="113">
        <f ca="1">IF(AJ$6=$C22,$D150,IF(SUM(AK22:$GS22)=0,0,MAX(AI150-AJ86-AJ118,0)))</f>
        <v>0</v>
      </c>
      <c r="AK150" s="113">
        <f ca="1">IF(AK$6=$C22,$D150,IF(SUM(AL22:$GS22)=0,0,MAX(AJ150-AK86-AK118,0)))</f>
        <v>68309051</v>
      </c>
      <c r="AL150" s="113">
        <f ca="1">IF(AL$6=$C22,$D150,IF(SUM(AM22:$GS22)=0,0,MAX(AK150-AL86-AL118,0)))</f>
        <v>68309051</v>
      </c>
      <c r="AM150" s="113">
        <f ca="1">IF(AM$6=$C22,$D150,IF(SUM(AN22:$GS22)=0,0,MAX(AL150-AM86-AM118,0)))</f>
        <v>68309051</v>
      </c>
      <c r="AN150" s="113">
        <f ca="1">IF(AN$6=$C22,$D150,IF(SUM(AO22:$GS22)=0,0,MAX(AM150-AN86-AN118,0)))</f>
        <v>68309051</v>
      </c>
      <c r="AO150" s="113">
        <f ca="1">IF(AO$6=$C22,$D150,IF(SUM(AP22:$GS22)=0,0,MAX(AN150-AO86-AO118,0)))</f>
        <v>68309051</v>
      </c>
      <c r="AP150" s="113">
        <f ca="1">IF(AP$6=$C22,$D150,IF(SUM(AQ22:$GS22)=0,0,MAX(AO150-AP86-AP118,0)))</f>
        <v>68309051</v>
      </c>
      <c r="AQ150" s="113">
        <f ca="1">IF(AQ$6=$C22,$D150,IF(SUM(AR22:$GS22)=0,0,MAX(AP150-AQ86-AQ118,0)))</f>
        <v>68309051</v>
      </c>
      <c r="AR150" s="113">
        <f ca="1">IF(AR$6=$C22,$D150,IF(SUM(AS22:$GS22)=0,0,MAX(AQ150-AR86-AR118,0)))</f>
        <v>68309051</v>
      </c>
      <c r="AS150" s="113">
        <f ca="1">IF(AS$6=$C22,$D150,IF(SUM(AT22:$GS22)=0,0,MAX(AR150-AS86-AS118,0)))</f>
        <v>68309051</v>
      </c>
      <c r="AT150" s="113">
        <f ca="1">IF(AT$6=$C22,$D150,IF(SUM(AU22:$GS22)=0,0,MAX(AS150-AT86-AT118,0)))</f>
        <v>68309051</v>
      </c>
      <c r="AU150" s="113">
        <f ca="1">IF(AU$6=$C22,$D150,IF(SUM(AV22:$GS22)=0,0,MAX(AT150-AU86-AU118,0)))</f>
        <v>68309051</v>
      </c>
      <c r="AV150" s="113">
        <f ca="1">IF(AV$6=$C22,$D150,IF(SUM(AW22:$GS22)=0,0,MAX(AU150-AV86-AV118,0)))</f>
        <v>68309051</v>
      </c>
      <c r="AW150" s="113">
        <f ca="1">IF(AW$6=$C22,$D150,IF(SUM(AX22:$GS22)=0,0,MAX(AV150-AW86-AW118,0)))</f>
        <v>68309051</v>
      </c>
      <c r="AX150" s="113">
        <f ca="1">IF(AX$6=$C22,$D150,IF(SUM(AY22:$GS22)=0,0,MAX(AW150-AX86-AX118,0)))</f>
        <v>68309051</v>
      </c>
      <c r="AY150" s="113">
        <f ca="1">IF(AY$6=$C22,$D150,IF(SUM(AZ22:$GS22)=0,0,MAX(AX150-AY86-AY118,0)))</f>
        <v>68309051</v>
      </c>
      <c r="AZ150" s="113">
        <f ca="1">IF(AZ$6=$C22,$D150,IF(SUM(BA22:$GS22)=0,0,MAX(AY150-AZ86-AZ118,0)))</f>
        <v>68309051</v>
      </c>
      <c r="BA150" s="113">
        <f ca="1">IF(BA$6=$C22,$D150,IF(SUM(BB22:$GS22)=0,0,MAX(AZ150-BA86-BA118,0)))</f>
        <v>68309051</v>
      </c>
      <c r="BB150" s="113">
        <f ca="1">IF(BB$6=$C22,$D150,IF(SUM(BC22:$GS22)=0,0,MAX(BA150-BB86-BB118,0)))</f>
        <v>68309051</v>
      </c>
      <c r="BC150" s="113">
        <f ca="1">IF(BC$6=$C22,$D150,IF(SUM(BD22:$GS22)=0,0,MAX(BB150-BC86-BC118,0)))</f>
        <v>68309051</v>
      </c>
      <c r="BD150" s="113">
        <f ca="1">IF(BD$6=$C22,$D150,IF(SUM(BE22:$GS22)=0,0,MAX(BC150-BD86-BD118,0)))</f>
        <v>68309051</v>
      </c>
      <c r="BE150" s="113">
        <f ca="1">IF(BE$6=$C22,$D150,IF(SUM(BF22:$GS22)=0,0,MAX(BD150-BE86-BE118,0)))</f>
        <v>68309051</v>
      </c>
      <c r="BF150" s="113">
        <f ca="1">IF(BF$6=$C22,$D150,IF(SUM(BG22:$GS22)=0,0,MAX(BE150-BF86-BF118,0)))</f>
        <v>68309051</v>
      </c>
      <c r="BG150" s="113">
        <f ca="1">IF(BG$6=$C22,$D150,IF(SUM(BH22:$GS22)=0,0,MAX(BF150-BG86-BG118,0)))</f>
        <v>68309051</v>
      </c>
      <c r="BH150" s="113">
        <f ca="1">IF(BH$6=$C22,$D150,IF(SUM(BI22:$GS22)=0,0,MAX(BG150-BH86-BH118,0)))</f>
        <v>68309051</v>
      </c>
      <c r="BI150" s="113">
        <f ca="1">IF(BI$6=$C22,$D150,IF(SUM(BJ22:$GS22)=0,0,MAX(BH150-BI86-BI118,0)))</f>
        <v>68309051</v>
      </c>
      <c r="BJ150" s="113">
        <f ca="1">IF(BJ$6=$C22,$D150,IF(SUM(BK22:$GS22)=0,0,MAX(BI150-BJ86-BJ118,0)))</f>
        <v>68309051</v>
      </c>
      <c r="BK150" s="113">
        <f ca="1">IF(BK$6=$C22,$D150,IF(SUM(BL22:$GS22)=0,0,MAX(BJ150-BK86-BK118,0)))</f>
        <v>68309051</v>
      </c>
      <c r="BL150" s="113">
        <f ca="1">IF(BL$6=$C22,$D150,IF(SUM(BM22:$GS22)=0,0,MAX(BK150-BL86-BL118,0)))</f>
        <v>68309051</v>
      </c>
      <c r="BM150" s="113">
        <f ca="1">IF(BM$6=$C22,$D150,IF(SUM(BN22:$GS22)=0,0,MAX(BL150-BM86-BM118,0)))</f>
        <v>68309051</v>
      </c>
      <c r="BN150" s="113">
        <f ca="1">IF(BN$6=$C22,$D150,IF(SUM(BO22:$GS22)=0,0,MAX(BM150-BN86-BN118,0)))</f>
        <v>68309051</v>
      </c>
      <c r="BO150" s="113">
        <f ca="1">IF(BO$6=$C22,$D150,IF(SUM(BP22:$GS22)=0,0,MAX(BN150-BO86-BO118,0)))</f>
        <v>68309051</v>
      </c>
      <c r="BP150" s="113">
        <f ca="1">IF(BP$6=$C22,$D150,IF(SUM(BQ22:$GS22)=0,0,MAX(BO150-BP86-BP118,0)))</f>
        <v>68309051</v>
      </c>
      <c r="BQ150" s="113">
        <f ca="1">IF(BQ$6=$C22,$D150,IF(SUM(BR22:$GS22)=0,0,MAX(BP150-BQ86-BQ118,0)))</f>
        <v>68309051</v>
      </c>
      <c r="BR150" s="113">
        <f ca="1">IF(BR$6=$C22,$D150,IF(SUM(BS22:$GS22)=0,0,MAX(BQ150-BR86-BR118,0)))</f>
        <v>68309051</v>
      </c>
      <c r="BS150" s="113">
        <f ca="1">IF(BS$6=$C22,$D150,IF(SUM(BT22:$GS22)=0,0,MAX(BR150-BS86-BS118,0)))</f>
        <v>68309051</v>
      </c>
      <c r="BT150" s="113">
        <f ca="1">IF(BT$6=$C22,$D150,IF(SUM(BU22:$GS22)=0,0,MAX(BS150-BT86-BT118,0)))</f>
        <v>68309051</v>
      </c>
      <c r="BU150" s="113">
        <f ca="1">IF(BU$6=$C22,$D150,IF(SUM(BV22:$GS22)=0,0,MAX(BT150-BU86-BU118,0)))</f>
        <v>68309051</v>
      </c>
      <c r="BV150" s="113">
        <f ca="1">IF(BV$6=$C22,$D150,IF(SUM(BW22:$GS22)=0,0,MAX(BU150-BV86-BV118,0)))</f>
        <v>68309051</v>
      </c>
      <c r="BW150" s="113">
        <f ca="1">IF(BW$6=$C22,$D150,IF(SUM(BX22:$GS22)=0,0,MAX(BV150-BW86-BW118,0)))</f>
        <v>68309051</v>
      </c>
      <c r="BX150" s="113">
        <f ca="1">IF(BX$6=$C22,$D150,IF(SUM(BY22:$GS22)=0,0,MAX(BW150-BX86-BX118,0)))</f>
        <v>68309051</v>
      </c>
      <c r="BY150" s="113">
        <f ca="1">IF(BY$6=$C22,$D150,IF(SUM(BZ22:$GS22)=0,0,MAX(BX150-BY86-BY118,0)))</f>
        <v>68309051</v>
      </c>
      <c r="BZ150" s="113">
        <f ca="1">IF(BZ$6=$C22,$D150,IF(SUM(CA22:$GS22)=0,0,MAX(BY150-BZ86-BZ118,0)))</f>
        <v>68309051</v>
      </c>
      <c r="CA150" s="113">
        <f ca="1">IF(CA$6=$C22,$D150,IF(SUM(CB22:$GS22)=0,0,MAX(BZ150-CA86-CA118,0)))</f>
        <v>68309051</v>
      </c>
      <c r="CB150" s="113">
        <f ca="1">IF(CB$6=$C22,$D150,IF(SUM(CC22:$GS22)=0,0,MAX(CA150-CB86-CB118,0)))</f>
        <v>68309051</v>
      </c>
      <c r="CC150" s="113">
        <f ca="1">IF(CC$6=$C22,$D150,IF(SUM(CD22:$GS22)=0,0,MAX(CB150-CC86-CC118,0)))</f>
        <v>68309051</v>
      </c>
      <c r="CD150" s="113">
        <f ca="1">IF(CD$6=$C22,$D150,IF(SUM(CE22:$GS22)=0,0,MAX(CC150-CD86-CD118,0)))</f>
        <v>68309051</v>
      </c>
      <c r="CE150" s="113">
        <f ca="1">IF(CE$6=$C22,$D150,IF(SUM(CF22:$GS22)=0,0,MAX(CD150-CE86-CE118,0)))</f>
        <v>68309051</v>
      </c>
      <c r="CF150" s="113">
        <f ca="1">IF(CF$6=$C22,$D150,IF(SUM(CG22:$GS22)=0,0,MAX(CE150-CF86-CF118,0)))</f>
        <v>68309051</v>
      </c>
      <c r="CG150" s="113">
        <f ca="1">IF(CG$6=$C22,$D150,IF(SUM(CH22:$GS22)=0,0,MAX(CF150-CG86-CG118,0)))</f>
        <v>68309051</v>
      </c>
      <c r="CH150" s="113">
        <f ca="1">IF(CH$6=$C22,$D150,IF(SUM(CI22:$GS22)=0,0,MAX(CG150-CH86-CH118,0)))</f>
        <v>68309051</v>
      </c>
      <c r="CI150" s="113">
        <f ca="1">IF(CI$6=$C22,$D150,IF(SUM(CJ22:$GS22)=0,0,MAX(CH150-CI86-CI118,0)))</f>
        <v>68309051</v>
      </c>
      <c r="CJ150" s="113">
        <f ca="1">IF(CJ$6=$C22,$D150,IF(SUM(CK22:$GS22)=0,0,MAX(CI150-CJ86-CJ118,0)))</f>
        <v>68309051</v>
      </c>
      <c r="CK150" s="113">
        <f ca="1">IF(CK$6=$C22,$D150,IF(SUM(CL22:$GS22)=0,0,MAX(CJ150-CK86-CK118,0)))</f>
        <v>68309051</v>
      </c>
      <c r="CL150" s="113">
        <f ca="1">IF(CL$6=$C22,$D150,IF(SUM(CM22:$GS22)=0,0,MAX(CK150-CL86-CL118,0)))</f>
        <v>68309051</v>
      </c>
      <c r="CM150" s="113">
        <f ca="1">IF(CM$6=$C22,$D150,IF(SUM(CN22:$GS22)=0,0,MAX(CL150-CM86-CM118,0)))</f>
        <v>68309051</v>
      </c>
      <c r="CN150" s="113">
        <f ca="1">IF(CN$6=$C22,$D150,IF(SUM(CO22:$GS22)=0,0,MAX(CM150-CN86-CN118,0)))</f>
        <v>68309051</v>
      </c>
      <c r="CO150" s="113">
        <f ca="1">IF(CO$6=$C22,$D150,IF(SUM(CP22:$GS22)=0,0,MAX(CN150-CO86-CO118,0)))</f>
        <v>68309051</v>
      </c>
      <c r="CP150" s="113">
        <f ca="1">IF(CP$6=$C22,$D150,IF(SUM(CQ22:$GS22)=0,0,MAX(CO150-CP86-CP118,0)))</f>
        <v>68309051</v>
      </c>
      <c r="CQ150" s="113">
        <f ca="1">IF(CQ$6=$C22,$D150,IF(SUM(CR22:$GS22)=0,0,MAX(CP150-CQ86-CQ118,0)))</f>
        <v>68309051</v>
      </c>
      <c r="CR150" s="113">
        <f ca="1">IF(CR$6=$C22,$D150,IF(SUM(CS22:$GS22)=0,0,MAX(CQ150-CR86-CR118,0)))</f>
        <v>68309051</v>
      </c>
      <c r="CS150" s="113">
        <f ca="1">IF(CS$6=$C22,$D150,IF(SUM(CT22:$GS22)=0,0,MAX(CR150-CS86-CS118,0)))</f>
        <v>68309051</v>
      </c>
      <c r="CT150" s="113">
        <f ca="1">IF(CT$6=$C22,$D150,IF(SUM(CU22:$GS22)=0,0,MAX(CS150-CT86-CT118,0)))</f>
        <v>68309051</v>
      </c>
      <c r="CU150" s="113">
        <f ca="1">IF(CU$6=$C22,$D150,IF(SUM(CV22:$GS22)=0,0,MAX(CT150-CU86-CU118,0)))</f>
        <v>68309051</v>
      </c>
      <c r="CV150" s="113">
        <f ca="1">IF(CV$6=$C22,$D150,IF(SUM(CW22:$GS22)=0,0,MAX(CU150-CV86-CV118,0)))</f>
        <v>68309051</v>
      </c>
      <c r="CW150" s="113">
        <f ca="1">IF(CW$6=$C22,$D150,IF(SUM(CX22:$GS22)=0,0,MAX(CV150-CW86-CW118,0)))</f>
        <v>68309051</v>
      </c>
      <c r="CX150" s="113">
        <f ca="1">IF(CX$6=$C22,$D150,IF(SUM(CY22:$GS22)=0,0,MAX(CW150-CX86-CX118,0)))</f>
        <v>68309051</v>
      </c>
      <c r="CY150" s="113">
        <f ca="1">IF(CY$6=$C22,$D150,IF(SUM(CZ22:$GS22)=0,0,MAX(CX150-CY86-CY118,0)))</f>
        <v>68309051</v>
      </c>
      <c r="CZ150" s="113">
        <f ca="1">IF(CZ$6=$C22,$D150,IF(SUM(DA22:$GS22)=0,0,MAX(CY150-CZ86-CZ118,0)))</f>
        <v>68309051</v>
      </c>
      <c r="DA150" s="113">
        <f ca="1">IF(DA$6=$C22,$D150,IF(SUM(DB22:$GS22)=0,0,MAX(CZ150-DA86-DA118,0)))</f>
        <v>68309051</v>
      </c>
      <c r="DB150" s="113">
        <f ca="1">IF(DB$6=$C22,$D150,IF(SUM(DC22:$GS22)=0,0,MAX(DA150-DB86-DB118,0)))</f>
        <v>68309051</v>
      </c>
      <c r="DC150" s="113">
        <f ca="1">IF(DC$6=$C22,$D150,IF(SUM(DD22:$GS22)=0,0,MAX(DB150-DC86-DC118,0)))</f>
        <v>68309051</v>
      </c>
      <c r="DD150" s="113">
        <f ca="1">IF(DD$6=$C22,$D150,IF(SUM(DE22:$GS22)=0,0,MAX(DC150-DD86-DD118,0)))</f>
        <v>68309051</v>
      </c>
      <c r="DE150" s="113">
        <f ca="1">IF(DE$6=$C22,$D150,IF(SUM(DF22:$GS22)=0,0,MAX(DD150-DE86-DE118,0)))</f>
        <v>68309051</v>
      </c>
      <c r="DF150" s="113">
        <f ca="1">IF(DF$6=$C22,$D150,IF(SUM(DG22:$GS22)=0,0,MAX(DE150-DF86-DF118,0)))</f>
        <v>68309051</v>
      </c>
      <c r="DG150" s="113">
        <f ca="1">IF(DG$6=$C22,$D150,IF(SUM(DH22:$GS22)=0,0,MAX(DF150-DG86-DG118,0)))</f>
        <v>68309051</v>
      </c>
      <c r="DH150" s="113">
        <f ca="1">IF(DH$6=$C22,$D150,IF(SUM(DI22:$GS22)=0,0,MAX(DG150-DH86-DH118,0)))</f>
        <v>68309051</v>
      </c>
      <c r="DI150" s="113">
        <f ca="1">IF(DI$6=$C22,$D150,IF(SUM(DJ22:$GS22)=0,0,MAX(DH150-DI86-DI118,0)))</f>
        <v>68309051</v>
      </c>
      <c r="DJ150" s="113">
        <f ca="1">IF(DJ$6=$C22,$D150,IF(SUM(DK22:$GS22)=0,0,MAX(DI150-DJ86-DJ118,0)))</f>
        <v>68309051</v>
      </c>
      <c r="DK150" s="113">
        <f ca="1">IF(DK$6=$C22,$D150,IF(SUM(DL22:$GS22)=0,0,MAX(DJ150-DK86-DK118,0)))</f>
        <v>68308940.900000006</v>
      </c>
      <c r="DL150" s="113">
        <f ca="1">IF(DL$6=$C22,$D150,IF(SUM(DM22:$GS22)=0,0,MAX(DK150-DL86-DL118,0)))</f>
        <v>68308940.900000006</v>
      </c>
      <c r="DM150" s="113">
        <f ca="1">IF(DM$6=$C22,$D150,IF(SUM(DN22:$GS22)=0,0,MAX(DL150-DM86-DM118,0)))</f>
        <v>68308940.900000006</v>
      </c>
      <c r="DN150" s="113">
        <f ca="1">IF(DN$6=$C22,$D150,IF(SUM(DO22:$GS22)=0,0,MAX(DM150-DN86-DN118,0)))</f>
        <v>66323303.820000008</v>
      </c>
      <c r="DO150" s="113">
        <f ca="1">IF(DO$6=$C22,$D150,IF(SUM(DP22:$GS22)=0,0,MAX(DN150-DO86-DO118,0)))</f>
        <v>66323303.820000008</v>
      </c>
      <c r="DP150" s="113">
        <f ca="1">IF(DP$6=$C22,$D150,IF(SUM(DQ22:$GS22)=0,0,MAX(DO150-DP86-DP118,0)))</f>
        <v>65634771.260000005</v>
      </c>
      <c r="DQ150" s="113">
        <f ca="1">IF(DQ$6=$C22,$D150,IF(SUM(DR22:$GS22)=0,0,MAX(DP150-DQ86-DQ118,0)))</f>
        <v>65340801.080000006</v>
      </c>
      <c r="DR150" s="113">
        <f ca="1">IF(DR$6=$C22,$D150,IF(SUM(DS22:$GS22)=0,0,MAX(DQ150-DR86-DR118,0)))</f>
        <v>65334390.200000003</v>
      </c>
      <c r="DS150" s="113">
        <f ca="1">IF(DS$6=$C22,$D150,IF(SUM(DT22:$GS22)=0,0,MAX(DR150-DS86-DS118,0)))</f>
        <v>65571596.630000003</v>
      </c>
      <c r="DT150" s="113">
        <f ca="1">IF(DT$6=$C22,$D150,IF(SUM(DU22:$GS22)=0,0,MAX(DS150-DT86-DT118,0)))</f>
        <v>65571596.630000003</v>
      </c>
      <c r="DU150" s="113">
        <f ca="1">IF(DU$6=$C22,$D150,IF(SUM(DV22:$GS22)=0,0,MAX(DT150-DU86-DU118,0)))</f>
        <v>65571596.630000003</v>
      </c>
      <c r="DV150" s="113">
        <f ca="1">IF(DV$6=$C22,$D150,IF(SUM(DW22:$GS22)=0,0,MAX(DU150-DV86-DV118,0)))</f>
        <v>65571596.630000003</v>
      </c>
      <c r="DW150" s="113">
        <f ca="1">IF(DW$6=$C22,$D150,IF(SUM(DX22:$GS22)=0,0,MAX(DV150-DW86-DW118,0)))</f>
        <v>65571596.630000003</v>
      </c>
      <c r="DX150" s="113">
        <f ca="1">IF(DX$6=$C22,$D150,IF(SUM(DY22:$GS22)=0,0,MAX(DW150-DX86-DX118,0)))</f>
        <v>65571596.630000003</v>
      </c>
      <c r="DY150" s="113">
        <f ca="1">IF(DY$6=$C22,$D150,IF(SUM(DZ22:$GS22)=0,0,MAX(DX150-DY86-DY118,0)))</f>
        <v>65571596.630000003</v>
      </c>
      <c r="DZ150" s="113">
        <f ca="1">IF(DZ$6=$C22,$D150,IF(SUM(EA22:$GS22)=0,0,MAX(DY150-DZ86-DZ118,0)))</f>
        <v>65571596.630000003</v>
      </c>
      <c r="EA150" s="113">
        <f ca="1">IF(EA$6=$C22,$D150,IF(SUM(EB22:$GS22)=0,0,MAX(DZ150-EA86-EA118,0)))</f>
        <v>65571596.630000003</v>
      </c>
      <c r="EB150" s="113">
        <f ca="1">IF(EB$6=$C22,$D150,IF(SUM(EC22:$GS22)=0,0,MAX(EA150-EB86-EB118,0)))</f>
        <v>65571596.630000003</v>
      </c>
      <c r="EC150" s="113">
        <f ca="1">IF(EC$6=$C22,$D150,IF(SUM(ED22:$GS22)=0,0,MAX(EB150-EC86-EC118,0)))</f>
        <v>65571596.630000003</v>
      </c>
      <c r="ED150" s="113">
        <f ca="1">IF(ED$6=$C22,$D150,IF(SUM(EE22:$GS22)=0,0,MAX(EC150-ED86-ED118,0)))</f>
        <v>65571596.630000003</v>
      </c>
      <c r="EE150" s="113">
        <f ca="1">IF(EE$6=$C22,$D150,IF(SUM(EF22:$GS22)=0,0,MAX(ED150-EE86-EE118,0)))</f>
        <v>65571596.630000003</v>
      </c>
      <c r="EF150" s="113">
        <f ca="1">IF(EF$6=$C22,$D150,IF(SUM(EG22:$GS22)=0,0,MAX(EE150-EF86-EF118,0)))</f>
        <v>65571596.630000003</v>
      </c>
      <c r="EG150" s="113">
        <f ca="1">IF(EG$6=$C22,$D150,IF(SUM(EH22:$GS22)=0,0,MAX(EF150-EG86-EG118,0)))</f>
        <v>65571596.630000003</v>
      </c>
      <c r="EH150" s="113">
        <f ca="1">IF(EH$6=$C22,$D150,IF(SUM(EI22:$GS22)=0,0,MAX(EG150-EH86-EH118,0)))</f>
        <v>65571596.630000003</v>
      </c>
      <c r="EI150" s="113">
        <f ca="1">IF(EI$6=$C22,$D150,IF(SUM(EJ22:$GS22)=0,0,MAX(EH150-EI86-EI118,0)))</f>
        <v>65571596.630000003</v>
      </c>
      <c r="EJ150" s="113">
        <f ca="1">IF(EJ$6=$C22,$D150,IF(SUM(EK22:$GS22)=0,0,MAX(EI150-EJ86-EJ118,0)))</f>
        <v>65571596.630000003</v>
      </c>
      <c r="EK150" s="113">
        <f ca="1">IF(EK$6=$C22,$D150,IF(SUM(EL22:$GS22)=0,0,MAX(EJ150-EK86-EK118,0)))</f>
        <v>65571596.630000003</v>
      </c>
      <c r="EL150" s="113">
        <f ca="1">IF(EL$6=$C22,$D150,IF(SUM(EM22:$GS22)=0,0,MAX(EK150-EL86-EL118,0)))</f>
        <v>65571596.630000003</v>
      </c>
      <c r="EM150" s="113">
        <f ca="1">IF(EM$6=$C22,$D150,IF(SUM(EN22:$GS22)=0,0,MAX(EL150-EM86-EM118,0)))</f>
        <v>65571596.630000003</v>
      </c>
      <c r="EN150" s="113">
        <f ca="1">IF(EN$6=$C22,$D150,IF(SUM(EO22:$GS22)=0,0,MAX(EM150-EN86-EN118,0)))</f>
        <v>65571596.630000003</v>
      </c>
      <c r="EO150" s="113">
        <f ca="1">IF(EO$6=$C22,$D150,IF(SUM(EP22:$GS22)=0,0,MAX(EN150-EO86-EO118,0)))</f>
        <v>65571596.630000003</v>
      </c>
      <c r="EP150" s="113">
        <f ca="1">IF(EP$6=$C22,$D150,IF(SUM(EQ22:$GS22)=0,0,MAX(EO150-EP86-EP118,0)))</f>
        <v>65571596.630000003</v>
      </c>
      <c r="EQ150" s="113">
        <f ca="1">IF(EQ$6=$C22,$D150,IF(SUM(ER22:$GS22)=0,0,MAX(EP150-EQ86-EQ118,0)))</f>
        <v>65571596.630000003</v>
      </c>
      <c r="ER150" s="113">
        <f ca="1">IF(ER$6=$C22,$D150,IF(SUM(ES22:$GS22)=0,0,MAX(EQ150-ER86-ER118,0)))</f>
        <v>65571596.630000003</v>
      </c>
      <c r="ES150" s="113">
        <f ca="1">IF(ES$6=$C22,$D150,IF(SUM(ET22:$GS22)=0,0,MAX(ER150-ES86-ES118,0)))</f>
        <v>65571596.630000003</v>
      </c>
      <c r="ET150" s="113">
        <f ca="1">IF(ET$6=$C22,$D150,IF(SUM(EU22:$GS22)=0,0,MAX(ES150-ET86-ET118,0)))</f>
        <v>65571596.630000003</v>
      </c>
      <c r="EU150" s="113">
        <f ca="1">IF(EU$6=$C22,$D150,IF(SUM(EV22:$GS22)=0,0,MAX(ET150-EU86-EU118,0)))</f>
        <v>59251246.787498005</v>
      </c>
      <c r="EV150" s="113">
        <f ca="1">IF(EV$6=$C22,$D150,IF(SUM(EW22:$GS22)=0,0,MAX(EU150-EV86-EV118,0)))</f>
        <v>59251246.787498005</v>
      </c>
      <c r="EW150" s="113">
        <f ca="1">IF(EW$6=$C22,$D150,IF(SUM(EX22:$GS22)=0,0,MAX(EV150-EW86-EW118,0)))</f>
        <v>59251246.787498005</v>
      </c>
      <c r="EX150" s="113">
        <f ca="1">IF(EX$6=$C22,$D150,IF(SUM(EY22:$GS22)=0,0,MAX(EW150-EX86-EX118,0)))</f>
        <v>59251246.787498005</v>
      </c>
      <c r="EY150" s="113">
        <f ca="1">IF(EY$6=$C22,$D150,IF(SUM(EZ22:$GS22)=0,0,MAX(EX150-EY86-EY118,0)))</f>
        <v>59251246.787498005</v>
      </c>
      <c r="EZ150" s="113">
        <f ca="1">IF(EZ$6=$C22,$D150,IF(SUM(FA22:$GS22)=0,0,MAX(EY150-EZ86-EZ118,0)))</f>
        <v>59251246.787498005</v>
      </c>
      <c r="FA150" s="113">
        <f ca="1">IF(FA$6=$C22,$D150,IF(SUM(FB22:$GS22)=0,0,MAX(EZ150-FA86-FA118,0)))</f>
        <v>20274095.580932997</v>
      </c>
      <c r="FB150" s="113">
        <f ca="1">IF(FB$6=$C22,$D150,IF(SUM(FC22:$GS22)=0,0,MAX(FA150-FB86-FB118,0)))</f>
        <v>20274095.580932997</v>
      </c>
      <c r="FC150" s="113">
        <f ca="1">IF(FC$6=$C22,$D150,IF(SUM(FD22:$GS22)=0,0,MAX(FB150-FC86-FC118,0)))</f>
        <v>20274095.580932997</v>
      </c>
      <c r="FD150" s="113">
        <f ca="1">IF(FD$6=$C22,$D150,IF(SUM(FE22:$GS22)=0,0,MAX(FC150-FD86-FD118,0)))</f>
        <v>20274095.580932997</v>
      </c>
      <c r="FE150" s="113">
        <f ca="1">IF(FE$6=$C22,$D150,IF(SUM(FF22:$GS22)=0,0,MAX(FD150-FE86-FE118,0)))</f>
        <v>20274095.580932997</v>
      </c>
      <c r="FF150" s="113">
        <f ca="1">IF(FF$6=$C22,$D150,IF(SUM(FG22:$GS22)=0,0,MAX(FE150-FF86-FF118,0)))</f>
        <v>20274095.580932997</v>
      </c>
      <c r="FG150" s="113">
        <f ca="1">IF(FG$6=$C22,$D150,IF(SUM(FH22:$GS22)=0,0,MAX(FF150-FG86-FG118,0)))</f>
        <v>20274095.580932997</v>
      </c>
      <c r="FH150" s="113">
        <f ca="1">IF(FH$6=$C22,$D150,IF(SUM(FI22:$GS22)=0,0,MAX(FG150-FH86-FH118,0)))</f>
        <v>20274095.580932997</v>
      </c>
      <c r="FI150" s="113">
        <f ca="1">IF(FI$6=$C22,$D150,IF(SUM(FJ22:$GS22)=0,0,MAX(FH150-FI86-FI118,0)))</f>
        <v>20274095.580932997</v>
      </c>
      <c r="FJ150" s="113">
        <f ca="1">IF(FJ$6=$C22,$D150,IF(SUM(FK22:$GS22)=0,0,MAX(FI150-FJ86-FJ118,0)))</f>
        <v>20274095.580932997</v>
      </c>
      <c r="FK150" s="113">
        <f ca="1">IF(FK$6=$C22,$D150,IF(SUM(FL22:$GS22)=0,0,MAX(FJ150-FK86-FK118,0)))</f>
        <v>20274095.580932997</v>
      </c>
      <c r="FL150" s="113">
        <f ca="1">IF(FL$6=$C22,$D150,IF(SUM(FM22:$GS22)=0,0,MAX(FK150-FL86-FL118,0)))</f>
        <v>20274095.580932997</v>
      </c>
      <c r="FM150" s="113">
        <f ca="1">IF(FM$6=$C22,$D150,IF(SUM(FN22:$GS22)=0,0,MAX(FL150-FM86-FM118,0)))</f>
        <v>20274095.580932997</v>
      </c>
      <c r="FN150" s="113">
        <f ca="1">IF(FN$6=$C22,$D150,IF(SUM(FO22:$GS22)=0,0,MAX(FM150-FN86-FN118,0)))</f>
        <v>20274095.580932997</v>
      </c>
      <c r="FO150" s="113">
        <f ca="1">IF(FO$6=$C22,$D150,IF(SUM(FP22:$GS22)=0,0,MAX(FN150-FO86-FO118,0)))</f>
        <v>20274095.580932997</v>
      </c>
      <c r="FP150" s="113">
        <f ca="1">IF(FP$6=$C22,$D150,IF(SUM(FQ22:$GS22)=0,0,MAX(FO150-FP86-FP118,0)))</f>
        <v>20274095.580932997</v>
      </c>
      <c r="FQ150" s="113">
        <f ca="1">IF(FQ$6=$C22,$D150,IF(SUM(FR22:$GS22)=0,0,MAX(FP150-FQ86-FQ118,0)))</f>
        <v>20274095.580932997</v>
      </c>
      <c r="FR150" s="113">
        <f ca="1">IF(FR$6=$C22,$D150,IF(SUM(FS22:$GS22)=0,0,MAX(FQ150-FR86-FR118,0)))</f>
        <v>20274095.580932997</v>
      </c>
      <c r="FS150" s="113">
        <f ca="1">IF(FS$6=$C22,$D150,IF(SUM(FT22:$GS22)=0,0,MAX(FR150-FS86-FS118,0)))</f>
        <v>20274095.580932997</v>
      </c>
      <c r="FT150" s="113">
        <f ca="1">IF(FT$6=$C22,$D150,IF(SUM(FU22:$GS22)=0,0,MAX(FS150-FT86-FT118,0)))</f>
        <v>20274095.580932997</v>
      </c>
      <c r="FU150" s="113">
        <f ca="1">IF(FU$6=$C22,$D150,IF(SUM(FV22:$GS22)=0,0,MAX(FT150-FU86-FU118,0)))</f>
        <v>19757967.778556414</v>
      </c>
      <c r="FV150" s="113">
        <f ca="1">IF(FV$6=$C22,$D150,IF(SUM(FW22:$GS22)=0,0,MAX(FU150-FV86-FV118,0)))</f>
        <v>19757967.778556414</v>
      </c>
      <c r="FW150" s="113">
        <f ca="1">IF(FW$6=$C22,$D150,IF(SUM(FX22:$GS22)=0,0,MAX(FV150-FW86-FW118,0)))</f>
        <v>19190568.251224123</v>
      </c>
      <c r="FX150" s="113">
        <f ca="1">IF(FX$6=$C22,$D150,IF(SUM(FY22:$GS22)=0,0,MAX(FW150-FX86-FX118,0)))</f>
        <v>0</v>
      </c>
      <c r="FY150" s="113">
        <f ca="1">IF(FY$6=$C22,$D150,IF(SUM(FZ22:$GS22)=0,0,MAX(FX150-FY86-FY118,0)))</f>
        <v>0</v>
      </c>
      <c r="FZ150" s="113">
        <f ca="1">IF(FZ$6=$C22,$D150,IF(SUM(GA22:$GS22)=0,0,MAX(FY150-FZ86-FZ118,0)))</f>
        <v>0</v>
      </c>
      <c r="GA150" s="113">
        <f ca="1">IF(GA$6=$C22,$D150,IF(SUM(GB22:$GS22)=0,0,MAX(FZ150-GA86-GA118,0)))</f>
        <v>0</v>
      </c>
      <c r="GB150" s="113">
        <f ca="1">IF(GB$6=$C22,$D150,IF(SUM(GC22:$GS22)=0,0,MAX(GA150-GB86-GB118,0)))</f>
        <v>0</v>
      </c>
      <c r="GC150" s="113">
        <f ca="1">IF(GC$6=$C22,$D150,IF(SUM(GD22:$GS22)=0,0,MAX(GB150-GC86-GC118,0)))</f>
        <v>0</v>
      </c>
      <c r="GD150" s="113">
        <f ca="1">IF(GD$6=$C22,$D150,IF(SUM(GE22:$GS22)=0,0,MAX(GC150-GD86-GD118,0)))</f>
        <v>0</v>
      </c>
      <c r="GE150" s="113">
        <f ca="1">IF(GE$6=$C22,$D150,IF(SUM(GF22:$GS22)=0,0,MAX(GD150-GE86-GE118,0)))</f>
        <v>0</v>
      </c>
      <c r="GF150" s="113">
        <f ca="1">IF(GF$6=$C22,$D150,IF(SUM(GG22:$GS22)=0,0,MAX(GE150-GF86-GF118,0)))</f>
        <v>0</v>
      </c>
      <c r="GG150" s="113">
        <f ca="1">IF(GG$6=$C22,$D150,IF(SUM(GH22:$GS22)=0,0,MAX(GF150-GG86-GG118,0)))</f>
        <v>0</v>
      </c>
      <c r="GH150" s="113">
        <f ca="1">IF(GH$6=$C22,$D150,IF(SUM(GI22:$GS22)=0,0,MAX(GG150-GH86-GH118,0)))</f>
        <v>0</v>
      </c>
      <c r="GI150" s="113">
        <f ca="1">IF(GI$6=$C22,$D150,IF(SUM(GJ22:$GS22)=0,0,MAX(GH150-GI86-GI118,0)))</f>
        <v>0</v>
      </c>
      <c r="GJ150" s="113">
        <f ca="1">IF(GJ$6=$C22,$D150,IF(SUM(GK22:$GS22)=0,0,MAX(GI150-GJ86-GJ118,0)))</f>
        <v>0</v>
      </c>
      <c r="GK150" s="113">
        <f ca="1">IF(GK$6=$C22,$D150,IF(SUM(GL22:$GS22)=0,0,MAX(GJ150-GK86-GK118,0)))</f>
        <v>0</v>
      </c>
      <c r="GL150" s="113">
        <f ca="1">IF(GL$6=$C22,$D150,IF(SUM(GM22:$GS22)=0,0,MAX(GK150-GL86-GL118,0)))</f>
        <v>0</v>
      </c>
      <c r="GM150" s="113">
        <f ca="1">IF(GM$6=$C22,$D150,IF(SUM(GN22:$GS22)=0,0,MAX(GL150-GM86-GM118,0)))</f>
        <v>0</v>
      </c>
      <c r="GN150" s="113">
        <f ca="1">IF(GN$6=$C22,$D150,IF(SUM(GO22:$GS22)=0,0,MAX(GM150-GN86-GN118,0)))</f>
        <v>0</v>
      </c>
      <c r="GO150" s="113">
        <f ca="1">IF(GO$6=$C22,$D150,IF(SUM(GP22:$GS22)=0,0,MAX(GN150-GO86-GO118,0)))</f>
        <v>0</v>
      </c>
      <c r="GP150" s="113">
        <f ca="1">IF(GP$6=$C22,$D150,IF(SUM(GQ22:$GS22)=0,0,MAX(GO150-GP86-GP118,0)))</f>
        <v>0</v>
      </c>
      <c r="GQ150" s="113">
        <f ca="1">IF(GQ$6=$C22,$D150,IF(SUM(GR22:$GS22)=0,0,MAX(GP150-GQ86-GQ118,0)))</f>
        <v>0</v>
      </c>
      <c r="GR150" s="113">
        <f ca="1">IF(GR$6=$C22,$D150,IF(SUM(GS22:$GS22)=0,0,MAX(GQ150-GR86-GR118,0)))</f>
        <v>0</v>
      </c>
      <c r="GS150" s="113">
        <f ca="1">IF(GS$6=$C22,$D150,IF(SUM($GS22:GT22)=0,0,MAX(GR150-GS86-GS118,0)))</f>
        <v>0</v>
      </c>
      <c r="GU150" s="85"/>
      <c r="GV150" s="85"/>
      <c r="GW150" s="85"/>
      <c r="GX150" s="85"/>
      <c r="GY150" s="85"/>
      <c r="GZ150" s="85"/>
      <c r="HA150" s="85"/>
      <c r="HB150" s="85"/>
      <c r="HC150" s="85"/>
      <c r="HD150" s="85"/>
      <c r="HE150" s="85"/>
      <c r="HF150" s="85"/>
      <c r="HG150" s="85"/>
      <c r="HH150" s="85"/>
      <c r="HI150" s="85"/>
      <c r="HJ150" s="85"/>
      <c r="HK150" s="85"/>
    </row>
    <row r="151" spans="1:219" hidden="1" outlineLevel="1" x14ac:dyDescent="0.75">
      <c r="A151" s="112"/>
      <c r="B151" s="112" t="str">
        <f t="shared" si="225"/>
        <v>UBSCM 2018-C15</v>
      </c>
      <c r="C151" s="104"/>
      <c r="D151" s="111">
        <f t="shared" ca="1" si="226"/>
        <v>63465345</v>
      </c>
      <c r="E151" s="88"/>
      <c r="F151" s="85"/>
      <c r="G151" s="85"/>
      <c r="H151" s="86"/>
      <c r="I151" s="95"/>
      <c r="K151" s="113">
        <f ca="1">IF(K$6=$C23,$D151,IF(SUM(L23:$GS23)=0,0,MAX(J151-K87-K119,0)))</f>
        <v>0</v>
      </c>
      <c r="L151" s="113">
        <f ca="1">IF(L$6=$C23,$D151,IF(SUM(M23:$GS23)=0,0,MAX(K151-L87-L119,0)))</f>
        <v>0</v>
      </c>
      <c r="M151" s="113">
        <f ca="1">IF(M$6=$C23,$D151,IF(SUM(N23:$GS23)=0,0,MAX(L151-M87-M119,0)))</f>
        <v>0</v>
      </c>
      <c r="N151" s="113">
        <f ca="1">IF(N$6=$C23,$D151,IF(SUM(O23:$GS23)=0,0,MAX(M151-N87-N119,0)))</f>
        <v>0</v>
      </c>
      <c r="O151" s="113">
        <f ca="1">IF(O$6=$C23,$D151,IF(SUM(P23:$GS23)=0,0,MAX(N151-O87-O119,0)))</f>
        <v>0</v>
      </c>
      <c r="P151" s="113">
        <f ca="1">IF(P$6=$C23,$D151,IF(SUM(Q23:$GS23)=0,0,MAX(O151-P87-P119,0)))</f>
        <v>0</v>
      </c>
      <c r="Q151" s="113">
        <f ca="1">IF(Q$6=$C23,$D151,IF(SUM(R23:$GS23)=0,0,MAX(P151-Q87-Q119,0)))</f>
        <v>0</v>
      </c>
      <c r="R151" s="113">
        <f ca="1">IF(R$6=$C23,$D151,IF(SUM(S23:$GS23)=0,0,MAX(Q151-R87-R119,0)))</f>
        <v>0</v>
      </c>
      <c r="S151" s="113">
        <f ca="1">IF(S$6=$C23,$D151,IF(SUM(T23:$GS23)=0,0,MAX(R151-S87-S119,0)))</f>
        <v>0</v>
      </c>
      <c r="T151" s="113">
        <f ca="1">IF(T$6=$C23,$D151,IF(SUM(U23:$GS23)=0,0,MAX(S151-T87-T119,0)))</f>
        <v>0</v>
      </c>
      <c r="U151" s="113">
        <f ca="1">IF(U$6=$C23,$D151,IF(SUM(V23:$GS23)=0,0,MAX(T151-U87-U119,0)))</f>
        <v>0</v>
      </c>
      <c r="V151" s="113">
        <f ca="1">IF(V$6=$C23,$D151,IF(SUM(W23:$GS23)=0,0,MAX(U151-V87-V119,0)))</f>
        <v>0</v>
      </c>
      <c r="W151" s="113">
        <f ca="1">IF(W$6=$C23,$D151,IF(SUM(X23:$GS23)=0,0,MAX(V151-W87-W119,0)))</f>
        <v>0</v>
      </c>
      <c r="X151" s="113">
        <f ca="1">IF(X$6=$C23,$D151,IF(SUM(Y23:$GS23)=0,0,MAX(W151-X87-X119,0)))</f>
        <v>0</v>
      </c>
      <c r="Y151" s="113">
        <f ca="1">IF(Y$6=$C23,$D151,IF(SUM(Z23:$GS23)=0,0,MAX(X151-Y87-Y119,0)))</f>
        <v>0</v>
      </c>
      <c r="Z151" s="113">
        <f ca="1">IF(Z$6=$C23,$D151,IF(SUM(AA23:$GS23)=0,0,MAX(Y151-Z87-Z119,0)))</f>
        <v>0</v>
      </c>
      <c r="AA151" s="113">
        <f ca="1">IF(AA$6=$C23,$D151,IF(SUM(AB23:$GS23)=0,0,MAX(Z151-AA87-AA119,0)))</f>
        <v>0</v>
      </c>
      <c r="AB151" s="113">
        <f ca="1">IF(AB$6=$C23,$D151,IF(SUM(AC23:$GS23)=0,0,MAX(AA151-AB87-AB119,0)))</f>
        <v>0</v>
      </c>
      <c r="AC151" s="113">
        <f ca="1">IF(AC$6=$C23,$D151,IF(SUM(AD23:$GS23)=0,0,MAX(AB151-AC87-AC119,0)))</f>
        <v>0</v>
      </c>
      <c r="AD151" s="113">
        <f ca="1">IF(AD$6=$C23,$D151,IF(SUM(AE23:$GS23)=0,0,MAX(AC151-AD87-AD119,0)))</f>
        <v>0</v>
      </c>
      <c r="AE151" s="113">
        <f ca="1">IF(AE$6=$C23,$D151,IF(SUM(AF23:$GS23)=0,0,MAX(AD151-AE87-AE119,0)))</f>
        <v>0</v>
      </c>
      <c r="AF151" s="113">
        <f ca="1">IF(AF$6=$C23,$D151,IF(SUM(AG23:$GS23)=0,0,MAX(AE151-AF87-AF119,0)))</f>
        <v>0</v>
      </c>
      <c r="AG151" s="113">
        <f ca="1">IF(AG$6=$C23,$D151,IF(SUM(AH23:$GS23)=0,0,MAX(AF151-AG87-AG119,0)))</f>
        <v>63465345</v>
      </c>
      <c r="AH151" s="113">
        <f ca="1">IF(AH$6=$C23,$D151,IF(SUM(AI23:$GS23)=0,0,MAX(AG151-AH87-AH119,0)))</f>
        <v>63465345</v>
      </c>
      <c r="AI151" s="113">
        <f ca="1">IF(AI$6=$C23,$D151,IF(SUM(AJ23:$GS23)=0,0,MAX(AH151-AI87-AI119,0)))</f>
        <v>63465345</v>
      </c>
      <c r="AJ151" s="113">
        <f ca="1">IF(AJ$6=$C23,$D151,IF(SUM(AK23:$GS23)=0,0,MAX(AI151-AJ87-AJ119,0)))</f>
        <v>63465345</v>
      </c>
      <c r="AK151" s="113">
        <f ca="1">IF(AK$6=$C23,$D151,IF(SUM(AL23:$GS23)=0,0,MAX(AJ151-AK87-AK119,0)))</f>
        <v>63465345</v>
      </c>
      <c r="AL151" s="113">
        <f ca="1">IF(AL$6=$C23,$D151,IF(SUM(AM23:$GS23)=0,0,MAX(AK151-AL87-AL119,0)))</f>
        <v>63465345</v>
      </c>
      <c r="AM151" s="113">
        <f ca="1">IF(AM$6=$C23,$D151,IF(SUM(AN23:$GS23)=0,0,MAX(AL151-AM87-AM119,0)))</f>
        <v>63465345</v>
      </c>
      <c r="AN151" s="113">
        <f ca="1">IF(AN$6=$C23,$D151,IF(SUM(AO23:$GS23)=0,0,MAX(AM151-AN87-AN119,0)))</f>
        <v>63465345</v>
      </c>
      <c r="AO151" s="113">
        <f ca="1">IF(AO$6=$C23,$D151,IF(SUM(AP23:$GS23)=0,0,MAX(AN151-AO87-AO119,0)))</f>
        <v>63465345</v>
      </c>
      <c r="AP151" s="113">
        <f ca="1">IF(AP$6=$C23,$D151,IF(SUM(AQ23:$GS23)=0,0,MAX(AO151-AP87-AP119,0)))</f>
        <v>63465345</v>
      </c>
      <c r="AQ151" s="113">
        <f ca="1">IF(AQ$6=$C23,$D151,IF(SUM(AR23:$GS23)=0,0,MAX(AP151-AQ87-AQ119,0)))</f>
        <v>63465345</v>
      </c>
      <c r="AR151" s="113">
        <f ca="1">IF(AR$6=$C23,$D151,IF(SUM(AS23:$GS23)=0,0,MAX(AQ151-AR87-AR119,0)))</f>
        <v>63465345</v>
      </c>
      <c r="AS151" s="113">
        <f ca="1">IF(AS$6=$C23,$D151,IF(SUM(AT23:$GS23)=0,0,MAX(AR151-AS87-AS119,0)))</f>
        <v>63465345</v>
      </c>
      <c r="AT151" s="113">
        <f ca="1">IF(AT$6=$C23,$D151,IF(SUM(AU23:$GS23)=0,0,MAX(AS151-AT87-AT119,0)))</f>
        <v>63465345</v>
      </c>
      <c r="AU151" s="113">
        <f ca="1">IF(AU$6=$C23,$D151,IF(SUM(AV23:$GS23)=0,0,MAX(AT151-AU87-AU119,0)))</f>
        <v>63465345</v>
      </c>
      <c r="AV151" s="113">
        <f ca="1">IF(AV$6=$C23,$D151,IF(SUM(AW23:$GS23)=0,0,MAX(AU151-AV87-AV119,0)))</f>
        <v>63465345</v>
      </c>
      <c r="AW151" s="113">
        <f ca="1">IF(AW$6=$C23,$D151,IF(SUM(AX23:$GS23)=0,0,MAX(AV151-AW87-AW119,0)))</f>
        <v>63465345</v>
      </c>
      <c r="AX151" s="113">
        <f ca="1">IF(AX$6=$C23,$D151,IF(SUM(AY23:$GS23)=0,0,MAX(AW151-AX87-AX119,0)))</f>
        <v>63465345</v>
      </c>
      <c r="AY151" s="113">
        <f ca="1">IF(AY$6=$C23,$D151,IF(SUM(AZ23:$GS23)=0,0,MAX(AX151-AY87-AY119,0)))</f>
        <v>63465345</v>
      </c>
      <c r="AZ151" s="113">
        <f ca="1">IF(AZ$6=$C23,$D151,IF(SUM(BA23:$GS23)=0,0,MAX(AY151-AZ87-AZ119,0)))</f>
        <v>63465345</v>
      </c>
      <c r="BA151" s="113">
        <f ca="1">IF(BA$6=$C23,$D151,IF(SUM(BB23:$GS23)=0,0,MAX(AZ151-BA87-BA119,0)))</f>
        <v>63465345</v>
      </c>
      <c r="BB151" s="113">
        <f ca="1">IF(BB$6=$C23,$D151,IF(SUM(BC23:$GS23)=0,0,MAX(BA151-BB87-BB119,0)))</f>
        <v>63465345</v>
      </c>
      <c r="BC151" s="113">
        <f ca="1">IF(BC$6=$C23,$D151,IF(SUM(BD23:$GS23)=0,0,MAX(BB151-BC87-BC119,0)))</f>
        <v>63465345</v>
      </c>
      <c r="BD151" s="113">
        <f ca="1">IF(BD$6=$C23,$D151,IF(SUM(BE23:$GS23)=0,0,MAX(BC151-BD87-BD119,0)))</f>
        <v>63465345</v>
      </c>
      <c r="BE151" s="113">
        <f ca="1">IF(BE$6=$C23,$D151,IF(SUM(BF23:$GS23)=0,0,MAX(BD151-BE87-BE119,0)))</f>
        <v>63465345</v>
      </c>
      <c r="BF151" s="113">
        <f ca="1">IF(BF$6=$C23,$D151,IF(SUM(BG23:$GS23)=0,0,MAX(BE151-BF87-BF119,0)))</f>
        <v>63465345</v>
      </c>
      <c r="BG151" s="113">
        <f ca="1">IF(BG$6=$C23,$D151,IF(SUM(BH23:$GS23)=0,0,MAX(BF151-BG87-BG119,0)))</f>
        <v>63465345</v>
      </c>
      <c r="BH151" s="113">
        <f ca="1">IF(BH$6=$C23,$D151,IF(SUM(BI23:$GS23)=0,0,MAX(BG151-BH87-BH119,0)))</f>
        <v>63465345</v>
      </c>
      <c r="BI151" s="113">
        <f ca="1">IF(BI$6=$C23,$D151,IF(SUM(BJ23:$GS23)=0,0,MAX(BH151-BI87-BI119,0)))</f>
        <v>63465345</v>
      </c>
      <c r="BJ151" s="113">
        <f ca="1">IF(BJ$6=$C23,$D151,IF(SUM(BK23:$GS23)=0,0,MAX(BI151-BJ87-BJ119,0)))</f>
        <v>63465345</v>
      </c>
      <c r="BK151" s="113">
        <f ca="1">IF(BK$6=$C23,$D151,IF(SUM(BL23:$GS23)=0,0,MAX(BJ151-BK87-BK119,0)))</f>
        <v>63465345</v>
      </c>
      <c r="BL151" s="113">
        <f ca="1">IF(BL$6=$C23,$D151,IF(SUM(BM23:$GS23)=0,0,MAX(BK151-BL87-BL119,0)))</f>
        <v>63465345</v>
      </c>
      <c r="BM151" s="113">
        <f ca="1">IF(BM$6=$C23,$D151,IF(SUM(BN23:$GS23)=0,0,MAX(BL151-BM87-BM119,0)))</f>
        <v>63465345</v>
      </c>
      <c r="BN151" s="113">
        <f ca="1">IF(BN$6=$C23,$D151,IF(SUM(BO23:$GS23)=0,0,MAX(BM151-BN87-BN119,0)))</f>
        <v>63465345</v>
      </c>
      <c r="BO151" s="113">
        <f ca="1">IF(BO$6=$C23,$D151,IF(SUM(BP23:$GS23)=0,0,MAX(BN151-BO87-BO119,0)))</f>
        <v>63465345</v>
      </c>
      <c r="BP151" s="113">
        <f ca="1">IF(BP$6=$C23,$D151,IF(SUM(BQ23:$GS23)=0,0,MAX(BO151-BP87-BP119,0)))</f>
        <v>63465345</v>
      </c>
      <c r="BQ151" s="113">
        <f ca="1">IF(BQ$6=$C23,$D151,IF(SUM(BR23:$GS23)=0,0,MAX(BP151-BQ87-BQ119,0)))</f>
        <v>63465345</v>
      </c>
      <c r="BR151" s="113">
        <f ca="1">IF(BR$6=$C23,$D151,IF(SUM(BS23:$GS23)=0,0,MAX(BQ151-BR87-BR119,0)))</f>
        <v>62082428.280000001</v>
      </c>
      <c r="BS151" s="113">
        <f ca="1">IF(BS$6=$C23,$D151,IF(SUM(BT23:$GS23)=0,0,MAX(BR151-BS87-BS119,0)))</f>
        <v>62082428.280000001</v>
      </c>
      <c r="BT151" s="113">
        <f ca="1">IF(BT$6=$C23,$D151,IF(SUM(BU23:$GS23)=0,0,MAX(BS151-BT87-BT119,0)))</f>
        <v>62082428.280000001</v>
      </c>
      <c r="BU151" s="113">
        <f ca="1">IF(BU$6=$C23,$D151,IF(SUM(BV23:$GS23)=0,0,MAX(BT151-BU87-BU119,0)))</f>
        <v>62082428.280000001</v>
      </c>
      <c r="BV151" s="113">
        <f ca="1">IF(BV$6=$C23,$D151,IF(SUM(BW23:$GS23)=0,0,MAX(BU151-BV87-BV119,0)))</f>
        <v>62082428.280000001</v>
      </c>
      <c r="BW151" s="113">
        <f ca="1">IF(BW$6=$C23,$D151,IF(SUM(BX23:$GS23)=0,0,MAX(BV151-BW87-BW119,0)))</f>
        <v>62082428.280000001</v>
      </c>
      <c r="BX151" s="113">
        <f ca="1">IF(BX$6=$C23,$D151,IF(SUM(BY23:$GS23)=0,0,MAX(BW151-BX87-BX119,0)))</f>
        <v>62082428.280000001</v>
      </c>
      <c r="BY151" s="113">
        <f ca="1">IF(BY$6=$C23,$D151,IF(SUM(BZ23:$GS23)=0,0,MAX(BX151-BY87-BY119,0)))</f>
        <v>62082428.280000001</v>
      </c>
      <c r="BZ151" s="113">
        <f ca="1">IF(BZ$6=$C23,$D151,IF(SUM(CA23:$GS23)=0,0,MAX(BY151-BZ87-BZ119,0)))</f>
        <v>62082428.280000001</v>
      </c>
      <c r="CA151" s="113">
        <f ca="1">IF(CA$6=$C23,$D151,IF(SUM(CB23:$GS23)=0,0,MAX(BZ151-CA87-CA119,0)))</f>
        <v>62082428.280000001</v>
      </c>
      <c r="CB151" s="113">
        <f ca="1">IF(CB$6=$C23,$D151,IF(SUM(CC23:$GS23)=0,0,MAX(CA151-CB87-CB119,0)))</f>
        <v>62082428.280000001</v>
      </c>
      <c r="CC151" s="113">
        <f ca="1">IF(CC$6=$C23,$D151,IF(SUM(CD23:$GS23)=0,0,MAX(CB151-CC87-CC119,0)))</f>
        <v>62082428.280000001</v>
      </c>
      <c r="CD151" s="113">
        <f ca="1">IF(CD$6=$C23,$D151,IF(SUM(CE23:$GS23)=0,0,MAX(CC151-CD87-CD119,0)))</f>
        <v>62082428.280000001</v>
      </c>
      <c r="CE151" s="113">
        <f ca="1">IF(CE$6=$C23,$D151,IF(SUM(CF23:$GS23)=0,0,MAX(CD151-CE87-CE119,0)))</f>
        <v>62122242.870000005</v>
      </c>
      <c r="CF151" s="113">
        <f ca="1">IF(CF$6=$C23,$D151,IF(SUM(CG23:$GS23)=0,0,MAX(CE151-CF87-CF119,0)))</f>
        <v>62122242.870000005</v>
      </c>
      <c r="CG151" s="113">
        <f ca="1">IF(CG$6=$C23,$D151,IF(SUM(CH23:$GS23)=0,0,MAX(CF151-CG87-CG119,0)))</f>
        <v>62122242.870000005</v>
      </c>
      <c r="CH151" s="113">
        <f ca="1">IF(CH$6=$C23,$D151,IF(SUM(CI23:$GS23)=0,0,MAX(CG151-CH87-CH119,0)))</f>
        <v>62122242.870000005</v>
      </c>
      <c r="CI151" s="113">
        <f ca="1">IF(CI$6=$C23,$D151,IF(SUM(CJ23:$GS23)=0,0,MAX(CH151-CI87-CI119,0)))</f>
        <v>62122242.870000005</v>
      </c>
      <c r="CJ151" s="113">
        <f ca="1">IF(CJ$6=$C23,$D151,IF(SUM(CK23:$GS23)=0,0,MAX(CI151-CJ87-CJ119,0)))</f>
        <v>62122242.870000005</v>
      </c>
      <c r="CK151" s="113">
        <f ca="1">IF(CK$6=$C23,$D151,IF(SUM(CL23:$GS23)=0,0,MAX(CJ151-CK87-CK119,0)))</f>
        <v>62122242.870000005</v>
      </c>
      <c r="CL151" s="113">
        <f ca="1">IF(CL$6=$C23,$D151,IF(SUM(CM23:$GS23)=0,0,MAX(CK151-CL87-CL119,0)))</f>
        <v>62122242.870000005</v>
      </c>
      <c r="CM151" s="113">
        <f ca="1">IF(CM$6=$C23,$D151,IF(SUM(CN23:$GS23)=0,0,MAX(CL151-CM87-CM119,0)))</f>
        <v>62122242.870000005</v>
      </c>
      <c r="CN151" s="113">
        <f ca="1">IF(CN$6=$C23,$D151,IF(SUM(CO23:$GS23)=0,0,MAX(CM151-CN87-CN119,0)))</f>
        <v>62122242.870000005</v>
      </c>
      <c r="CO151" s="113">
        <f ca="1">IF(CO$6=$C23,$D151,IF(SUM(CP23:$GS23)=0,0,MAX(CN151-CO87-CO119,0)))</f>
        <v>62122242.870000005</v>
      </c>
      <c r="CP151" s="113">
        <f ca="1">IF(CP$6=$C23,$D151,IF(SUM(CQ23:$GS23)=0,0,MAX(CO151-CP87-CP119,0)))</f>
        <v>62122242.870000005</v>
      </c>
      <c r="CQ151" s="113">
        <f ca="1">IF(CQ$6=$C23,$D151,IF(SUM(CR23:$GS23)=0,0,MAX(CP151-CQ87-CQ119,0)))</f>
        <v>62122242.870000005</v>
      </c>
      <c r="CR151" s="113">
        <f ca="1">IF(CR$6=$C23,$D151,IF(SUM(CS23:$GS23)=0,0,MAX(CQ151-CR87-CR119,0)))</f>
        <v>62122242.870000005</v>
      </c>
      <c r="CS151" s="113">
        <f ca="1">IF(CS$6=$C23,$D151,IF(SUM(CT23:$GS23)=0,0,MAX(CR151-CS87-CS119,0)))</f>
        <v>62122242.870000005</v>
      </c>
      <c r="CT151" s="113">
        <f ca="1">IF(CT$6=$C23,$D151,IF(SUM(CU23:$GS23)=0,0,MAX(CS151-CT87-CT119,0)))</f>
        <v>62122242.870000005</v>
      </c>
      <c r="CU151" s="113">
        <f ca="1">IF(CU$6=$C23,$D151,IF(SUM(CV23:$GS23)=0,0,MAX(CT151-CU87-CU119,0)))</f>
        <v>62122242.870000005</v>
      </c>
      <c r="CV151" s="113">
        <f ca="1">IF(CV$6=$C23,$D151,IF(SUM(CW23:$GS23)=0,0,MAX(CU151-CV87-CV119,0)))</f>
        <v>62122242.870000005</v>
      </c>
      <c r="CW151" s="113">
        <f ca="1">IF(CW$6=$C23,$D151,IF(SUM(CX23:$GS23)=0,0,MAX(CV151-CW87-CW119,0)))</f>
        <v>62122242.870000005</v>
      </c>
      <c r="CX151" s="113">
        <f ca="1">IF(CX$6=$C23,$D151,IF(SUM(CY23:$GS23)=0,0,MAX(CW151-CX87-CX119,0)))</f>
        <v>62122242.870000005</v>
      </c>
      <c r="CY151" s="113">
        <f ca="1">IF(CY$6=$C23,$D151,IF(SUM(CZ23:$GS23)=0,0,MAX(CX151-CY87-CY119,0)))</f>
        <v>62122242.870000005</v>
      </c>
      <c r="CZ151" s="113">
        <f ca="1">IF(CZ$6=$C23,$D151,IF(SUM(DA23:$GS23)=0,0,MAX(CY151-CZ87-CZ119,0)))</f>
        <v>62122242.870000005</v>
      </c>
      <c r="DA151" s="113">
        <f ca="1">IF(DA$6=$C23,$D151,IF(SUM(DB23:$GS23)=0,0,MAX(CZ151-DA87-DA119,0)))</f>
        <v>62122242.870000005</v>
      </c>
      <c r="DB151" s="113">
        <f ca="1">IF(DB$6=$C23,$D151,IF(SUM(DC23:$GS23)=0,0,MAX(DA151-DB87-DB119,0)))</f>
        <v>62122242.870000005</v>
      </c>
      <c r="DC151" s="113">
        <f ca="1">IF(DC$6=$C23,$D151,IF(SUM(DD23:$GS23)=0,0,MAX(DB151-DC87-DC119,0)))</f>
        <v>62122242.870000005</v>
      </c>
      <c r="DD151" s="113">
        <f ca="1">IF(DD$6=$C23,$D151,IF(SUM(DE23:$GS23)=0,0,MAX(DC151-DD87-DD119,0)))</f>
        <v>62122242.870000005</v>
      </c>
      <c r="DE151" s="113">
        <f ca="1">IF(DE$6=$C23,$D151,IF(SUM(DF23:$GS23)=0,0,MAX(DD151-DE87-DE119,0)))</f>
        <v>62122242.870000005</v>
      </c>
      <c r="DF151" s="113">
        <f ca="1">IF(DF$6=$C23,$D151,IF(SUM(DG23:$GS23)=0,0,MAX(DE151-DF87-DF119,0)))</f>
        <v>62122242.870000005</v>
      </c>
      <c r="DG151" s="113">
        <f ca="1">IF(DG$6=$C23,$D151,IF(SUM(DH23:$GS23)=0,0,MAX(DF151-DG87-DG119,0)))</f>
        <v>62122242.870000005</v>
      </c>
      <c r="DH151" s="113">
        <f ca="1">IF(DH$6=$C23,$D151,IF(SUM(DI23:$GS23)=0,0,MAX(DG151-DH87-DH119,0)))</f>
        <v>62122242.870000005</v>
      </c>
      <c r="DI151" s="113">
        <f ca="1">IF(DI$6=$C23,$D151,IF(SUM(DJ23:$GS23)=0,0,MAX(DH151-DI87-DI119,0)))</f>
        <v>62122242.870000005</v>
      </c>
      <c r="DJ151" s="113">
        <f ca="1">IF(DJ$6=$C23,$D151,IF(SUM(DK23:$GS23)=0,0,MAX(DI151-DJ87-DJ119,0)))</f>
        <v>62122242.870000005</v>
      </c>
      <c r="DK151" s="113">
        <f ca="1">IF(DK$6=$C23,$D151,IF(SUM(DL23:$GS23)=0,0,MAX(DJ151-DK87-DK119,0)))</f>
        <v>62122242.870000005</v>
      </c>
      <c r="DL151" s="113">
        <f ca="1">IF(DL$6=$C23,$D151,IF(SUM(DM23:$GS23)=0,0,MAX(DK151-DL87-DL119,0)))</f>
        <v>62122242.870000005</v>
      </c>
      <c r="DM151" s="113">
        <f ca="1">IF(DM$6=$C23,$D151,IF(SUM(DN23:$GS23)=0,0,MAX(DL151-DM87-DM119,0)))</f>
        <v>62122242.870000005</v>
      </c>
      <c r="DN151" s="113">
        <f ca="1">IF(DN$6=$C23,$D151,IF(SUM(DO23:$GS23)=0,0,MAX(DM151-DN87-DN119,0)))</f>
        <v>62122242.870000005</v>
      </c>
      <c r="DO151" s="113">
        <f ca="1">IF(DO$6=$C23,$D151,IF(SUM(DP23:$GS23)=0,0,MAX(DN151-DO87-DO119,0)))</f>
        <v>62122242.870000005</v>
      </c>
      <c r="DP151" s="113">
        <f ca="1">IF(DP$6=$C23,$D151,IF(SUM(DQ23:$GS23)=0,0,MAX(DO151-DP87-DP119,0)))</f>
        <v>62122242.870000005</v>
      </c>
      <c r="DQ151" s="113">
        <f ca="1">IF(DQ$6=$C23,$D151,IF(SUM(DR23:$GS23)=0,0,MAX(DP151-DQ87-DQ119,0)))</f>
        <v>62122242.870000005</v>
      </c>
      <c r="DR151" s="113">
        <f ca="1">IF(DR$6=$C23,$D151,IF(SUM(DS23:$GS23)=0,0,MAX(DQ151-DR87-DR119,0)))</f>
        <v>62122242.870000005</v>
      </c>
      <c r="DS151" s="113">
        <f ca="1">IF(DS$6=$C23,$D151,IF(SUM(DT23:$GS23)=0,0,MAX(DR151-DS87-DS119,0)))</f>
        <v>62122242.870000005</v>
      </c>
      <c r="DT151" s="113">
        <f ca="1">IF(DT$6=$C23,$D151,IF(SUM(DU23:$GS23)=0,0,MAX(DS151-DT87-DT119,0)))</f>
        <v>62122242.870000005</v>
      </c>
      <c r="DU151" s="113">
        <f ca="1">IF(DU$6=$C23,$D151,IF(SUM(DV23:$GS23)=0,0,MAX(DT151-DU87-DU119,0)))</f>
        <v>62122242.870000005</v>
      </c>
      <c r="DV151" s="113">
        <f ca="1">IF(DV$6=$C23,$D151,IF(SUM(DW23:$GS23)=0,0,MAX(DU151-DV87-DV119,0)))</f>
        <v>62122242.870000005</v>
      </c>
      <c r="DW151" s="113">
        <f ca="1">IF(DW$6=$C23,$D151,IF(SUM(DX23:$GS23)=0,0,MAX(DV151-DW87-DW119,0)))</f>
        <v>62122242.870000005</v>
      </c>
      <c r="DX151" s="113">
        <f ca="1">IF(DX$6=$C23,$D151,IF(SUM(DY23:$GS23)=0,0,MAX(DW151-DX87-DX119,0)))</f>
        <v>62122242.870000005</v>
      </c>
      <c r="DY151" s="113">
        <f ca="1">IF(DY$6=$C23,$D151,IF(SUM(DZ23:$GS23)=0,0,MAX(DX151-DY87-DY119,0)))</f>
        <v>62122242.870000005</v>
      </c>
      <c r="DZ151" s="113">
        <f ca="1">IF(DZ$6=$C23,$D151,IF(SUM(EA23:$GS23)=0,0,MAX(DY151-DZ87-DZ119,0)))</f>
        <v>62122242.870000005</v>
      </c>
      <c r="EA151" s="113">
        <f ca="1">IF(EA$6=$C23,$D151,IF(SUM(EB23:$GS23)=0,0,MAX(DZ151-EA87-EA119,0)))</f>
        <v>62122242.870000005</v>
      </c>
      <c r="EB151" s="113">
        <f ca="1">IF(EB$6=$C23,$D151,IF(SUM(EC23:$GS23)=0,0,MAX(EA151-EB87-EB119,0)))</f>
        <v>62122242.870000005</v>
      </c>
      <c r="EC151" s="113">
        <f ca="1">IF(EC$6=$C23,$D151,IF(SUM(ED23:$GS23)=0,0,MAX(EB151-EC87-EC119,0)))</f>
        <v>62122242.870000005</v>
      </c>
      <c r="ED151" s="113">
        <f ca="1">IF(ED$6=$C23,$D151,IF(SUM(EE23:$GS23)=0,0,MAX(EC151-ED87-ED119,0)))</f>
        <v>62122242.870000005</v>
      </c>
      <c r="EE151" s="113">
        <f ca="1">IF(EE$6=$C23,$D151,IF(SUM(EF23:$GS23)=0,0,MAX(ED151-EE87-EE119,0)))</f>
        <v>62122242.870000005</v>
      </c>
      <c r="EF151" s="113">
        <f ca="1">IF(EF$6=$C23,$D151,IF(SUM(EG23:$GS23)=0,0,MAX(EE151-EF87-EF119,0)))</f>
        <v>62122242.870000005</v>
      </c>
      <c r="EG151" s="113">
        <f ca="1">IF(EG$6=$C23,$D151,IF(SUM(EH23:$GS23)=0,0,MAX(EF151-EG87-EG119,0)))</f>
        <v>62122242.870000005</v>
      </c>
      <c r="EH151" s="113">
        <f ca="1">IF(EH$6=$C23,$D151,IF(SUM(EI23:$GS23)=0,0,MAX(EG151-EH87-EH119,0)))</f>
        <v>62122242.870000005</v>
      </c>
      <c r="EI151" s="113">
        <f ca="1">IF(EI$6=$C23,$D151,IF(SUM(EJ23:$GS23)=0,0,MAX(EH151-EI87-EI119,0)))</f>
        <v>62122242.870000005</v>
      </c>
      <c r="EJ151" s="113">
        <f ca="1">IF(EJ$6=$C23,$D151,IF(SUM(EK23:$GS23)=0,0,MAX(EI151-EJ87-EJ119,0)))</f>
        <v>62122242.870000005</v>
      </c>
      <c r="EK151" s="113">
        <f ca="1">IF(EK$6=$C23,$D151,IF(SUM(EL23:$GS23)=0,0,MAX(EJ151-EK87-EK119,0)))</f>
        <v>62122242.870000005</v>
      </c>
      <c r="EL151" s="113">
        <f ca="1">IF(EL$6=$C23,$D151,IF(SUM(EM23:$GS23)=0,0,MAX(EK151-EL87-EL119,0)))</f>
        <v>62122242.870000005</v>
      </c>
      <c r="EM151" s="113">
        <f ca="1">IF(EM$6=$C23,$D151,IF(SUM(EN23:$GS23)=0,0,MAX(EL151-EM87-EM119,0)))</f>
        <v>62122242.870000005</v>
      </c>
      <c r="EN151" s="113">
        <f ca="1">IF(EN$6=$C23,$D151,IF(SUM(EO23:$GS23)=0,0,MAX(EM151-EN87-EN119,0)))</f>
        <v>62122242.870000005</v>
      </c>
      <c r="EO151" s="113">
        <f ca="1">IF(EO$6=$C23,$D151,IF(SUM(EP23:$GS23)=0,0,MAX(EN151-EO87-EO119,0)))</f>
        <v>62122242.870000005</v>
      </c>
      <c r="EP151" s="113">
        <f ca="1">IF(EP$6=$C23,$D151,IF(SUM(EQ23:$GS23)=0,0,MAX(EO151-EP87-EP119,0)))</f>
        <v>62122242.870000005</v>
      </c>
      <c r="EQ151" s="113">
        <f ca="1">IF(EQ$6=$C23,$D151,IF(SUM(ER23:$GS23)=0,0,MAX(EP151-EQ87-EQ119,0)))</f>
        <v>62122242.870000005</v>
      </c>
      <c r="ER151" s="113">
        <f ca="1">IF(ER$6=$C23,$D151,IF(SUM(ES23:$GS23)=0,0,MAX(EQ151-ER87-ER119,0)))</f>
        <v>62122242.870000005</v>
      </c>
      <c r="ES151" s="113">
        <f ca="1">IF(ES$6=$C23,$D151,IF(SUM(ET23:$GS23)=0,0,MAX(ER151-ES87-ES119,0)))</f>
        <v>62122242.870000005</v>
      </c>
      <c r="ET151" s="113">
        <f ca="1">IF(ET$6=$C23,$D151,IF(SUM(EU23:$GS23)=0,0,MAX(ES151-ET87-ET119,0)))</f>
        <v>62122242.870000005</v>
      </c>
      <c r="EU151" s="113">
        <f ca="1">IF(EU$6=$C23,$D151,IF(SUM(EV23:$GS23)=0,0,MAX(ET151-EU87-EU119,0)))</f>
        <v>61203058.996697187</v>
      </c>
      <c r="EV151" s="113">
        <f ca="1">IF(EV$6=$C23,$D151,IF(SUM(EW23:$GS23)=0,0,MAX(EU151-EV87-EV119,0)))</f>
        <v>61203058.996697187</v>
      </c>
      <c r="EW151" s="113">
        <f ca="1">IF(EW$6=$C23,$D151,IF(SUM(EX23:$GS23)=0,0,MAX(EV151-EW87-EW119,0)))</f>
        <v>61203058.996697187</v>
      </c>
      <c r="EX151" s="113">
        <f ca="1">IF(EX$6=$C23,$D151,IF(SUM(EY23:$GS23)=0,0,MAX(EW151-EX87-EX119,0)))</f>
        <v>61203058.996697187</v>
      </c>
      <c r="EY151" s="113">
        <f ca="1">IF(EY$6=$C23,$D151,IF(SUM(EZ23:$GS23)=0,0,MAX(EX151-EY87-EY119,0)))</f>
        <v>61203058.996697187</v>
      </c>
      <c r="EZ151" s="113">
        <f ca="1">IF(EZ$6=$C23,$D151,IF(SUM(FA23:$GS23)=0,0,MAX(EY151-EZ87-EZ119,0)))</f>
        <v>61203058.996697187</v>
      </c>
      <c r="FA151" s="113">
        <f ca="1">IF(FA$6=$C23,$D151,IF(SUM(FB23:$GS23)=0,0,MAX(EZ151-FA87-FA119,0)))</f>
        <v>61203058.996697187</v>
      </c>
      <c r="FB151" s="113">
        <f ca="1">IF(FB$6=$C23,$D151,IF(SUM(FC23:$GS23)=0,0,MAX(FA151-FB87-FB119,0)))</f>
        <v>61203058.996697187</v>
      </c>
      <c r="FC151" s="113">
        <f ca="1">IF(FC$6=$C23,$D151,IF(SUM(FD23:$GS23)=0,0,MAX(FB151-FC87-FC119,0)))</f>
        <v>61203058.996697187</v>
      </c>
      <c r="FD151" s="113">
        <f ca="1">IF(FD$6=$C23,$D151,IF(SUM(FE23:$GS23)=0,0,MAX(FC151-FD87-FD119,0)))</f>
        <v>61203058.996697187</v>
      </c>
      <c r="FE151" s="113">
        <f ca="1">IF(FE$6=$C23,$D151,IF(SUM(FF23:$GS23)=0,0,MAX(FD151-FE87-FE119,0)))</f>
        <v>61203058.996697187</v>
      </c>
      <c r="FF151" s="113">
        <f ca="1">IF(FF$6=$C23,$D151,IF(SUM(FG23:$GS23)=0,0,MAX(FE151-FF87-FF119,0)))</f>
        <v>61203058.996697187</v>
      </c>
      <c r="FG151" s="113">
        <f ca="1">IF(FG$6=$C23,$D151,IF(SUM(FH23:$GS23)=0,0,MAX(FF151-FG87-FG119,0)))</f>
        <v>56137632.608697131</v>
      </c>
      <c r="FH151" s="113">
        <f ca="1">IF(FH$6=$C23,$D151,IF(SUM(FI23:$GS23)=0,0,MAX(FG151-FH87-FH119,0)))</f>
        <v>56137632.608697131</v>
      </c>
      <c r="FI151" s="113">
        <f ca="1">IF(FI$6=$C23,$D151,IF(SUM(FJ23:$GS23)=0,0,MAX(FH151-FI87-FI119,0)))</f>
        <v>54809426.666507274</v>
      </c>
      <c r="FJ151" s="113">
        <f ca="1">IF(FJ$6=$C23,$D151,IF(SUM(FK23:$GS23)=0,0,MAX(FI151-FJ87-FJ119,0)))</f>
        <v>54809426.666507274</v>
      </c>
      <c r="FK151" s="113">
        <f ca="1">IF(FK$6=$C23,$D151,IF(SUM(FL23:$GS23)=0,0,MAX(FJ151-FK87-FK119,0)))</f>
        <v>54809426.666507274</v>
      </c>
      <c r="FL151" s="113">
        <f ca="1">IF(FL$6=$C23,$D151,IF(SUM(FM23:$GS23)=0,0,MAX(FK151-FL87-FL119,0)))</f>
        <v>54809426.666507274</v>
      </c>
      <c r="FM151" s="113">
        <f ca="1">IF(FM$6=$C23,$D151,IF(SUM(FN23:$GS23)=0,0,MAX(FL151-FM87-FM119,0)))</f>
        <v>54809426.666507274</v>
      </c>
      <c r="FN151" s="113">
        <f ca="1">IF(FN$6=$C23,$D151,IF(SUM(FO23:$GS23)=0,0,MAX(FM151-FN87-FN119,0)))</f>
        <v>54809426.666507274</v>
      </c>
      <c r="FO151" s="113">
        <f ca="1">IF(FO$6=$C23,$D151,IF(SUM(FP23:$GS23)=0,0,MAX(FN151-FO87-FO119,0)))</f>
        <v>54809426.666507274</v>
      </c>
      <c r="FP151" s="113">
        <f ca="1">IF(FP$6=$C23,$D151,IF(SUM(FQ23:$GS23)=0,0,MAX(FO151-FP87-FP119,0)))</f>
        <v>54809426.666507274</v>
      </c>
      <c r="FQ151" s="113">
        <f ca="1">IF(FQ$6=$C23,$D151,IF(SUM(FR23:$GS23)=0,0,MAX(FP151-FQ87-FQ119,0)))</f>
        <v>54809426.666507274</v>
      </c>
      <c r="FR151" s="113">
        <f ca="1">IF(FR$6=$C23,$D151,IF(SUM(FS23:$GS23)=0,0,MAX(FQ151-FR87-FR119,0)))</f>
        <v>54649426.666507289</v>
      </c>
      <c r="FS151" s="113">
        <f ca="1">IF(FS$6=$C23,$D151,IF(SUM(FT23:$GS23)=0,0,MAX(FR151-FS87-FS119,0)))</f>
        <v>22294146.05362523</v>
      </c>
      <c r="FT151" s="113">
        <f ca="1">IF(FT$6=$C23,$D151,IF(SUM(FU23:$GS23)=0,0,MAX(FS151-FT87-FT119,0)))</f>
        <v>11297933.231911395</v>
      </c>
      <c r="FU151" s="113">
        <f ca="1">IF(FU$6=$C23,$D151,IF(SUM(FV23:$GS23)=0,0,MAX(FT151-FU87-FU119,0)))</f>
        <v>0</v>
      </c>
      <c r="FV151" s="113">
        <f ca="1">IF(FV$6=$C23,$D151,IF(SUM(FW23:$GS23)=0,0,MAX(FU151-FV87-FV119,0)))</f>
        <v>0</v>
      </c>
      <c r="FW151" s="113">
        <f ca="1">IF(FW$6=$C23,$D151,IF(SUM(FX23:$GS23)=0,0,MAX(FV151-FW87-FW119,0)))</f>
        <v>0</v>
      </c>
      <c r="FX151" s="113">
        <f ca="1">IF(FX$6=$C23,$D151,IF(SUM(FY23:$GS23)=0,0,MAX(FW151-FX87-FX119,0)))</f>
        <v>0</v>
      </c>
      <c r="FY151" s="113">
        <f ca="1">IF(FY$6=$C23,$D151,IF(SUM(FZ23:$GS23)=0,0,MAX(FX151-FY87-FY119,0)))</f>
        <v>0</v>
      </c>
      <c r="FZ151" s="113">
        <f ca="1">IF(FZ$6=$C23,$D151,IF(SUM(GA23:$GS23)=0,0,MAX(FY151-FZ87-FZ119,0)))</f>
        <v>0</v>
      </c>
      <c r="GA151" s="113">
        <f ca="1">IF(GA$6=$C23,$D151,IF(SUM(GB23:$GS23)=0,0,MAX(FZ151-GA87-GA119,0)))</f>
        <v>0</v>
      </c>
      <c r="GB151" s="113">
        <f ca="1">IF(GB$6=$C23,$D151,IF(SUM(GC23:$GS23)=0,0,MAX(GA151-GB87-GB119,0)))</f>
        <v>0</v>
      </c>
      <c r="GC151" s="113">
        <f ca="1">IF(GC$6=$C23,$D151,IF(SUM(GD23:$GS23)=0,0,MAX(GB151-GC87-GC119,0)))</f>
        <v>0</v>
      </c>
      <c r="GD151" s="113">
        <f ca="1">IF(GD$6=$C23,$D151,IF(SUM(GE23:$GS23)=0,0,MAX(GC151-GD87-GD119,0)))</f>
        <v>0</v>
      </c>
      <c r="GE151" s="113">
        <f ca="1">IF(GE$6=$C23,$D151,IF(SUM(GF23:$GS23)=0,0,MAX(GD151-GE87-GE119,0)))</f>
        <v>0</v>
      </c>
      <c r="GF151" s="113">
        <f ca="1">IF(GF$6=$C23,$D151,IF(SUM(GG23:$GS23)=0,0,MAX(GE151-GF87-GF119,0)))</f>
        <v>0</v>
      </c>
      <c r="GG151" s="113">
        <f ca="1">IF(GG$6=$C23,$D151,IF(SUM(GH23:$GS23)=0,0,MAX(GF151-GG87-GG119,0)))</f>
        <v>0</v>
      </c>
      <c r="GH151" s="113">
        <f ca="1">IF(GH$6=$C23,$D151,IF(SUM(GI23:$GS23)=0,0,MAX(GG151-GH87-GH119,0)))</f>
        <v>0</v>
      </c>
      <c r="GI151" s="113">
        <f ca="1">IF(GI$6=$C23,$D151,IF(SUM(GJ23:$GS23)=0,0,MAX(GH151-GI87-GI119,0)))</f>
        <v>0</v>
      </c>
      <c r="GJ151" s="113">
        <f ca="1">IF(GJ$6=$C23,$D151,IF(SUM(GK23:$GS23)=0,0,MAX(GI151-GJ87-GJ119,0)))</f>
        <v>0</v>
      </c>
      <c r="GK151" s="113">
        <f ca="1">IF(GK$6=$C23,$D151,IF(SUM(GL23:$GS23)=0,0,MAX(GJ151-GK87-GK119,0)))</f>
        <v>0</v>
      </c>
      <c r="GL151" s="113">
        <f ca="1">IF(GL$6=$C23,$D151,IF(SUM(GM23:$GS23)=0,0,MAX(GK151-GL87-GL119,0)))</f>
        <v>0</v>
      </c>
      <c r="GM151" s="113">
        <f ca="1">IF(GM$6=$C23,$D151,IF(SUM(GN23:$GS23)=0,0,MAX(GL151-GM87-GM119,0)))</f>
        <v>0</v>
      </c>
      <c r="GN151" s="113">
        <f ca="1">IF(GN$6=$C23,$D151,IF(SUM(GO23:$GS23)=0,0,MAX(GM151-GN87-GN119,0)))</f>
        <v>0</v>
      </c>
      <c r="GO151" s="113">
        <f ca="1">IF(GO$6=$C23,$D151,IF(SUM(GP23:$GS23)=0,0,MAX(GN151-GO87-GO119,0)))</f>
        <v>0</v>
      </c>
      <c r="GP151" s="113">
        <f ca="1">IF(GP$6=$C23,$D151,IF(SUM(GQ23:$GS23)=0,0,MAX(GO151-GP87-GP119,0)))</f>
        <v>0</v>
      </c>
      <c r="GQ151" s="113">
        <f ca="1">IF(GQ$6=$C23,$D151,IF(SUM(GR23:$GS23)=0,0,MAX(GP151-GQ87-GQ119,0)))</f>
        <v>0</v>
      </c>
      <c r="GR151" s="113">
        <f ca="1">IF(GR$6=$C23,$D151,IF(SUM(GS23:$GS23)=0,0,MAX(GQ151-GR87-GR119,0)))</f>
        <v>0</v>
      </c>
      <c r="GS151" s="113">
        <f ca="1">IF(GS$6=$C23,$D151,IF(SUM($GS23:GT23)=0,0,MAX(GR151-GS87-GS119,0)))</f>
        <v>0</v>
      </c>
      <c r="GU151" s="85"/>
      <c r="GV151" s="85"/>
      <c r="GW151" s="85"/>
      <c r="GX151" s="85"/>
      <c r="GY151" s="85"/>
      <c r="GZ151" s="85"/>
      <c r="HA151" s="85"/>
      <c r="HB151" s="85"/>
      <c r="HC151" s="85"/>
      <c r="HD151" s="85"/>
      <c r="HE151" s="85"/>
      <c r="HF151" s="85"/>
      <c r="HG151" s="85"/>
      <c r="HH151" s="85"/>
      <c r="HI151" s="85"/>
      <c r="HJ151" s="85"/>
      <c r="HK151" s="85"/>
    </row>
    <row r="152" spans="1:219" hidden="1" outlineLevel="1" x14ac:dyDescent="0.75">
      <c r="A152" s="112"/>
      <c r="B152" s="112" t="str">
        <f t="shared" si="225"/>
        <v>BMARK 2018-B3</v>
      </c>
      <c r="C152" s="104"/>
      <c r="D152" s="111">
        <f t="shared" ca="1" si="226"/>
        <v>106595710.78</v>
      </c>
      <c r="E152" s="88"/>
      <c r="F152" s="85"/>
      <c r="G152" s="85"/>
      <c r="H152" s="86"/>
      <c r="I152" s="95"/>
      <c r="K152" s="113">
        <f ca="1">IF(K$6=$C24,$D152,IF(SUM(L24:$GS24)=0,0,MAX(J152-K88-K120,0)))</f>
        <v>0</v>
      </c>
      <c r="L152" s="113">
        <f ca="1">IF(L$6=$C24,$D152,IF(SUM(M24:$GS24)=0,0,MAX(K152-L88-L120,0)))</f>
        <v>0</v>
      </c>
      <c r="M152" s="113">
        <f ca="1">IF(M$6=$C24,$D152,IF(SUM(N24:$GS24)=0,0,MAX(L152-M88-M120,0)))</f>
        <v>0</v>
      </c>
      <c r="N152" s="113">
        <f ca="1">IF(N$6=$C24,$D152,IF(SUM(O24:$GS24)=0,0,MAX(M152-N88-N120,0)))</f>
        <v>0</v>
      </c>
      <c r="O152" s="113">
        <f ca="1">IF(O$6=$C24,$D152,IF(SUM(P24:$GS24)=0,0,MAX(N152-O88-O120,0)))</f>
        <v>0</v>
      </c>
      <c r="P152" s="113">
        <f ca="1">IF(P$6=$C24,$D152,IF(SUM(Q24:$GS24)=0,0,MAX(O152-P88-P120,0)))</f>
        <v>0</v>
      </c>
      <c r="Q152" s="113">
        <f ca="1">IF(Q$6=$C24,$D152,IF(SUM(R24:$GS24)=0,0,MAX(P152-Q88-Q120,0)))</f>
        <v>0</v>
      </c>
      <c r="R152" s="113">
        <f ca="1">IF(R$6=$C24,$D152,IF(SUM(S24:$GS24)=0,0,MAX(Q152-R88-R120,0)))</f>
        <v>0</v>
      </c>
      <c r="S152" s="113">
        <f ca="1">IF(S$6=$C24,$D152,IF(SUM(T24:$GS24)=0,0,MAX(R152-S88-S120,0)))</f>
        <v>0</v>
      </c>
      <c r="T152" s="113">
        <f ca="1">IF(T$6=$C24,$D152,IF(SUM(U24:$GS24)=0,0,MAX(S152-T88-T120,0)))</f>
        <v>0</v>
      </c>
      <c r="U152" s="113">
        <f ca="1">IF(U$6=$C24,$D152,IF(SUM(V24:$GS24)=0,0,MAX(T152-U88-U120,0)))</f>
        <v>0</v>
      </c>
      <c r="V152" s="113">
        <f ca="1">IF(V$6=$C24,$D152,IF(SUM(W24:$GS24)=0,0,MAX(U152-V88-V120,0)))</f>
        <v>0</v>
      </c>
      <c r="W152" s="113">
        <f ca="1">IF(W$6=$C24,$D152,IF(SUM(X24:$GS24)=0,0,MAX(V152-W88-W120,0)))</f>
        <v>0</v>
      </c>
      <c r="X152" s="113">
        <f ca="1">IF(X$6=$C24,$D152,IF(SUM(Y24:$GS24)=0,0,MAX(W152-X88-X120,0)))</f>
        <v>0</v>
      </c>
      <c r="Y152" s="113">
        <f ca="1">IF(Y$6=$C24,$D152,IF(SUM(Z24:$GS24)=0,0,MAX(X152-Y88-Y120,0)))</f>
        <v>106595710.78</v>
      </c>
      <c r="Z152" s="113">
        <f ca="1">IF(Z$6=$C24,$D152,IF(SUM(AA24:$GS24)=0,0,MAX(Y152-Z88-Z120,0)))</f>
        <v>106595710.78</v>
      </c>
      <c r="AA152" s="113">
        <f ca="1">IF(AA$6=$C24,$D152,IF(SUM(AB24:$GS24)=0,0,MAX(Z152-AA88-AA120,0)))</f>
        <v>106595710.78</v>
      </c>
      <c r="AB152" s="113">
        <f ca="1">IF(AB$6=$C24,$D152,IF(SUM(AC24:$GS24)=0,0,MAX(AA152-AB88-AB120,0)))</f>
        <v>106595710.78</v>
      </c>
      <c r="AC152" s="113">
        <f ca="1">IF(AC$6=$C24,$D152,IF(SUM(AD24:$GS24)=0,0,MAX(AB152-AC88-AC120,0)))</f>
        <v>106595710.78</v>
      </c>
      <c r="AD152" s="113">
        <f ca="1">IF(AD$6=$C24,$D152,IF(SUM(AE24:$GS24)=0,0,MAX(AC152-AD88-AD120,0)))</f>
        <v>106595710.78</v>
      </c>
      <c r="AE152" s="113">
        <f ca="1">IF(AE$6=$C24,$D152,IF(SUM(AF24:$GS24)=0,0,MAX(AD152-AE88-AE120,0)))</f>
        <v>106595710.78</v>
      </c>
      <c r="AF152" s="113">
        <f ca="1">IF(AF$6=$C24,$D152,IF(SUM(AG24:$GS24)=0,0,MAX(AE152-AF88-AF120,0)))</f>
        <v>106595710.78</v>
      </c>
      <c r="AG152" s="113">
        <f ca="1">IF(AG$6=$C24,$D152,IF(SUM(AH24:$GS24)=0,0,MAX(AF152-AG88-AG120,0)))</f>
        <v>106595710.78</v>
      </c>
      <c r="AH152" s="113">
        <f ca="1">IF(AH$6=$C24,$D152,IF(SUM(AI24:$GS24)=0,0,MAX(AG152-AH88-AH120,0)))</f>
        <v>106595710.78</v>
      </c>
      <c r="AI152" s="113">
        <f ca="1">IF(AI$6=$C24,$D152,IF(SUM(AJ24:$GS24)=0,0,MAX(AH152-AI88-AI120,0)))</f>
        <v>106595710.78</v>
      </c>
      <c r="AJ152" s="113">
        <f ca="1">IF(AJ$6=$C24,$D152,IF(SUM(AK24:$GS24)=0,0,MAX(AI152-AJ88-AJ120,0)))</f>
        <v>106595710.78</v>
      </c>
      <c r="AK152" s="113">
        <f ca="1">IF(AK$6=$C24,$D152,IF(SUM(AL24:$GS24)=0,0,MAX(AJ152-AK88-AK120,0)))</f>
        <v>106595710.78</v>
      </c>
      <c r="AL152" s="113">
        <f ca="1">IF(AL$6=$C24,$D152,IF(SUM(AM24:$GS24)=0,0,MAX(AK152-AL88-AL120,0)))</f>
        <v>106595710.78</v>
      </c>
      <c r="AM152" s="113">
        <f ca="1">IF(AM$6=$C24,$D152,IF(SUM(AN24:$GS24)=0,0,MAX(AL152-AM88-AM120,0)))</f>
        <v>106595710.78</v>
      </c>
      <c r="AN152" s="113">
        <f ca="1">IF(AN$6=$C24,$D152,IF(SUM(AO24:$GS24)=0,0,MAX(AM152-AN88-AN120,0)))</f>
        <v>106595710.78</v>
      </c>
      <c r="AO152" s="113">
        <f ca="1">IF(AO$6=$C24,$D152,IF(SUM(AP24:$GS24)=0,0,MAX(AN152-AO88-AO120,0)))</f>
        <v>106595710.78</v>
      </c>
      <c r="AP152" s="113">
        <f ca="1">IF(AP$6=$C24,$D152,IF(SUM(AQ24:$GS24)=0,0,MAX(AO152-AP88-AP120,0)))</f>
        <v>106595710.78</v>
      </c>
      <c r="AQ152" s="113">
        <f ca="1">IF(AQ$6=$C24,$D152,IF(SUM(AR24:$GS24)=0,0,MAX(AP152-AQ88-AQ120,0)))</f>
        <v>106595710.78</v>
      </c>
      <c r="AR152" s="113">
        <f ca="1">IF(AR$6=$C24,$D152,IF(SUM(AS24:$GS24)=0,0,MAX(AQ152-AR88-AR120,0)))</f>
        <v>106595710.78</v>
      </c>
      <c r="AS152" s="113">
        <f ca="1">IF(AS$6=$C24,$D152,IF(SUM(AT24:$GS24)=0,0,MAX(AR152-AS88-AS120,0)))</f>
        <v>106595710.78</v>
      </c>
      <c r="AT152" s="113">
        <f ca="1">IF(AT$6=$C24,$D152,IF(SUM(AU24:$GS24)=0,0,MAX(AS152-AT88-AT120,0)))</f>
        <v>106595710.78</v>
      </c>
      <c r="AU152" s="113">
        <f ca="1">IF(AU$6=$C24,$D152,IF(SUM(AV24:$GS24)=0,0,MAX(AT152-AU88-AU120,0)))</f>
        <v>106595710.78</v>
      </c>
      <c r="AV152" s="113">
        <f ca="1">IF(AV$6=$C24,$D152,IF(SUM(AW24:$GS24)=0,0,MAX(AU152-AV88-AV120,0)))</f>
        <v>106595710.78</v>
      </c>
      <c r="AW152" s="113">
        <f ca="1">IF(AW$6=$C24,$D152,IF(SUM(AX24:$GS24)=0,0,MAX(AV152-AW88-AW120,0)))</f>
        <v>106595710.78</v>
      </c>
      <c r="AX152" s="113">
        <f ca="1">IF(AX$6=$C24,$D152,IF(SUM(AY24:$GS24)=0,0,MAX(AW152-AX88-AX120,0)))</f>
        <v>106595710.78</v>
      </c>
      <c r="AY152" s="113">
        <f ca="1">IF(AY$6=$C24,$D152,IF(SUM(AZ24:$GS24)=0,0,MAX(AX152-AY88-AY120,0)))</f>
        <v>106595710.78</v>
      </c>
      <c r="AZ152" s="113">
        <f ca="1">IF(AZ$6=$C24,$D152,IF(SUM(BA24:$GS24)=0,0,MAX(AY152-AZ88-AZ120,0)))</f>
        <v>106595710.78</v>
      </c>
      <c r="BA152" s="113">
        <f ca="1">IF(BA$6=$C24,$D152,IF(SUM(BB24:$GS24)=0,0,MAX(AZ152-BA88-BA120,0)))</f>
        <v>106595710.78</v>
      </c>
      <c r="BB152" s="113">
        <f ca="1">IF(BB$6=$C24,$D152,IF(SUM(BC24:$GS24)=0,0,MAX(BA152-BB88-BB120,0)))</f>
        <v>106595710.78</v>
      </c>
      <c r="BC152" s="113">
        <f ca="1">IF(BC$6=$C24,$D152,IF(SUM(BD24:$GS24)=0,0,MAX(BB152-BC88-BC120,0)))</f>
        <v>106595710.78</v>
      </c>
      <c r="BD152" s="113">
        <f ca="1">IF(BD$6=$C24,$D152,IF(SUM(BE24:$GS24)=0,0,MAX(BC152-BD88-BD120,0)))</f>
        <v>106595710.78</v>
      </c>
      <c r="BE152" s="113">
        <f ca="1">IF(BE$6=$C24,$D152,IF(SUM(BF24:$GS24)=0,0,MAX(BD152-BE88-BE120,0)))</f>
        <v>106595710.78</v>
      </c>
      <c r="BF152" s="113">
        <f ca="1">IF(BF$6=$C24,$D152,IF(SUM(BG24:$GS24)=0,0,MAX(BE152-BF88-BF120,0)))</f>
        <v>106595710.78</v>
      </c>
      <c r="BG152" s="113">
        <f ca="1">IF(BG$6=$C24,$D152,IF(SUM(BH24:$GS24)=0,0,MAX(BF152-BG88-BG120,0)))</f>
        <v>106595710.78</v>
      </c>
      <c r="BH152" s="113">
        <f ca="1">IF(BH$6=$C24,$D152,IF(SUM(BI24:$GS24)=0,0,MAX(BG152-BH88-BH120,0)))</f>
        <v>106595710.78</v>
      </c>
      <c r="BI152" s="113">
        <f ca="1">IF(BI$6=$C24,$D152,IF(SUM(BJ24:$GS24)=0,0,MAX(BH152-BI88-BI120,0)))</f>
        <v>106595710.78</v>
      </c>
      <c r="BJ152" s="113">
        <f ca="1">IF(BJ$6=$C24,$D152,IF(SUM(BK24:$GS24)=0,0,MAX(BI152-BJ88-BJ120,0)))</f>
        <v>106595710.78</v>
      </c>
      <c r="BK152" s="113">
        <f ca="1">IF(BK$6=$C24,$D152,IF(SUM(BL24:$GS24)=0,0,MAX(BJ152-BK88-BK120,0)))</f>
        <v>106595710.78</v>
      </c>
      <c r="BL152" s="113">
        <f ca="1">IF(BL$6=$C24,$D152,IF(SUM(BM24:$GS24)=0,0,MAX(BK152-BL88-BL120,0)))</f>
        <v>106595710.78</v>
      </c>
      <c r="BM152" s="113">
        <f ca="1">IF(BM$6=$C24,$D152,IF(SUM(BN24:$GS24)=0,0,MAX(BL152-BM88-BM120,0)))</f>
        <v>106595710.78</v>
      </c>
      <c r="BN152" s="113">
        <f ca="1">IF(BN$6=$C24,$D152,IF(SUM(BO24:$GS24)=0,0,MAX(BM152-BN88-BN120,0)))</f>
        <v>106595710.78</v>
      </c>
      <c r="BO152" s="113">
        <f ca="1">IF(BO$6=$C24,$D152,IF(SUM(BP24:$GS24)=0,0,MAX(BN152-BO88-BO120,0)))</f>
        <v>106595710.78</v>
      </c>
      <c r="BP152" s="113">
        <f ca="1">IF(BP$6=$C24,$D152,IF(SUM(BQ24:$GS24)=0,0,MAX(BO152-BP88-BP120,0)))</f>
        <v>106595710.78</v>
      </c>
      <c r="BQ152" s="113">
        <f ca="1">IF(BQ$6=$C24,$D152,IF(SUM(BR24:$GS24)=0,0,MAX(BP152-BQ88-BQ120,0)))</f>
        <v>106595710.78</v>
      </c>
      <c r="BR152" s="113">
        <f ca="1">IF(BR$6=$C24,$D152,IF(SUM(BS24:$GS24)=0,0,MAX(BQ152-BR88-BR120,0)))</f>
        <v>106595710.78</v>
      </c>
      <c r="BS152" s="113">
        <f ca="1">IF(BS$6=$C24,$D152,IF(SUM(BT24:$GS24)=0,0,MAX(BR152-BS88-BS120,0)))</f>
        <v>106595710.78</v>
      </c>
      <c r="BT152" s="113">
        <f ca="1">IF(BT$6=$C24,$D152,IF(SUM(BU24:$GS24)=0,0,MAX(BS152-BT88-BT120,0)))</f>
        <v>106595710.78</v>
      </c>
      <c r="BU152" s="113">
        <f ca="1">IF(BU$6=$C24,$D152,IF(SUM(BV24:$GS24)=0,0,MAX(BT152-BU88-BU120,0)))</f>
        <v>106595710.78</v>
      </c>
      <c r="BV152" s="113">
        <f ca="1">IF(BV$6=$C24,$D152,IF(SUM(BW24:$GS24)=0,0,MAX(BU152-BV88-BV120,0)))</f>
        <v>106595710.78</v>
      </c>
      <c r="BW152" s="113">
        <f ca="1">IF(BW$6=$C24,$D152,IF(SUM(BX24:$GS24)=0,0,MAX(BV152-BW88-BW120,0)))</f>
        <v>106595710.78</v>
      </c>
      <c r="BX152" s="113">
        <f ca="1">IF(BX$6=$C24,$D152,IF(SUM(BY24:$GS24)=0,0,MAX(BW152-BX88-BX120,0)))</f>
        <v>106595710.78</v>
      </c>
      <c r="BY152" s="113">
        <f ca="1">IF(BY$6=$C24,$D152,IF(SUM(BZ24:$GS24)=0,0,MAX(BX152-BY88-BY120,0)))</f>
        <v>106595710.78</v>
      </c>
      <c r="BZ152" s="113">
        <f ca="1">IF(BZ$6=$C24,$D152,IF(SUM(CA24:$GS24)=0,0,MAX(BY152-BZ88-BZ120,0)))</f>
        <v>106595710.78</v>
      </c>
      <c r="CA152" s="113">
        <f ca="1">IF(CA$6=$C24,$D152,IF(SUM(CB24:$GS24)=0,0,MAX(BZ152-CA88-CA120,0)))</f>
        <v>106595710.78</v>
      </c>
      <c r="CB152" s="113">
        <f ca="1">IF(CB$6=$C24,$D152,IF(SUM(CC24:$GS24)=0,0,MAX(CA152-CB88-CB120,0)))</f>
        <v>106595710.78</v>
      </c>
      <c r="CC152" s="113">
        <f ca="1">IF(CC$6=$C24,$D152,IF(SUM(CD24:$GS24)=0,0,MAX(CB152-CC88-CC120,0)))</f>
        <v>106595710.78</v>
      </c>
      <c r="CD152" s="113">
        <f ca="1">IF(CD$6=$C24,$D152,IF(SUM(CE24:$GS24)=0,0,MAX(CC152-CD88-CD120,0)))</f>
        <v>106595710.78</v>
      </c>
      <c r="CE152" s="113">
        <f ca="1">IF(CE$6=$C24,$D152,IF(SUM(CF24:$GS24)=0,0,MAX(CD152-CE88-CE120,0)))</f>
        <v>106595710.78</v>
      </c>
      <c r="CF152" s="113">
        <f ca="1">IF(CF$6=$C24,$D152,IF(SUM(CG24:$GS24)=0,0,MAX(CE152-CF88-CF120,0)))</f>
        <v>106595710.78</v>
      </c>
      <c r="CG152" s="113">
        <f ca="1">IF(CG$6=$C24,$D152,IF(SUM(CH24:$GS24)=0,0,MAX(CF152-CG88-CG120,0)))</f>
        <v>106595710.78</v>
      </c>
      <c r="CH152" s="113">
        <f ca="1">IF(CH$6=$C24,$D152,IF(SUM(CI24:$GS24)=0,0,MAX(CG152-CH88-CH120,0)))</f>
        <v>106595710.78</v>
      </c>
      <c r="CI152" s="113">
        <f ca="1">IF(CI$6=$C24,$D152,IF(SUM(CJ24:$GS24)=0,0,MAX(CH152-CI88-CI120,0)))</f>
        <v>106595710.78</v>
      </c>
      <c r="CJ152" s="113">
        <f ca="1">IF(CJ$6=$C24,$D152,IF(SUM(CK24:$GS24)=0,0,MAX(CI152-CJ88-CJ120,0)))</f>
        <v>106595710.78</v>
      </c>
      <c r="CK152" s="113">
        <f ca="1">IF(CK$6=$C24,$D152,IF(SUM(CL24:$GS24)=0,0,MAX(CJ152-CK88-CK120,0)))</f>
        <v>106595710.78</v>
      </c>
      <c r="CL152" s="113">
        <f ca="1">IF(CL$6=$C24,$D152,IF(SUM(CM24:$GS24)=0,0,MAX(CK152-CL88-CL120,0)))</f>
        <v>106595710.78</v>
      </c>
      <c r="CM152" s="113">
        <f ca="1">IF(CM$6=$C24,$D152,IF(SUM(CN24:$GS24)=0,0,MAX(CL152-CM88-CM120,0)))</f>
        <v>106595710.78</v>
      </c>
      <c r="CN152" s="113">
        <f ca="1">IF(CN$6=$C24,$D152,IF(SUM(CO24:$GS24)=0,0,MAX(CM152-CN88-CN120,0)))</f>
        <v>106595710.78</v>
      </c>
      <c r="CO152" s="113">
        <f ca="1">IF(CO$6=$C24,$D152,IF(SUM(CP24:$GS24)=0,0,MAX(CN152-CO88-CO120,0)))</f>
        <v>106488047.43000001</v>
      </c>
      <c r="CP152" s="113">
        <f ca="1">IF(CP$6=$C24,$D152,IF(SUM(CQ24:$GS24)=0,0,MAX(CO152-CP88-CP120,0)))</f>
        <v>106488047.43000001</v>
      </c>
      <c r="CQ152" s="113">
        <f ca="1">IF(CQ$6=$C24,$D152,IF(SUM(CR24:$GS24)=0,0,MAX(CP152-CQ88-CQ120,0)))</f>
        <v>105694362.46000001</v>
      </c>
      <c r="CR152" s="113">
        <f ca="1">IF(CR$6=$C24,$D152,IF(SUM(CS24:$GS24)=0,0,MAX(CQ152-CR88-CR120,0)))</f>
        <v>105366410.89000002</v>
      </c>
      <c r="CS152" s="113">
        <f ca="1">IF(CS$6=$C24,$D152,IF(SUM(CT24:$GS24)=0,0,MAX(CR152-CS88-CS120,0)))</f>
        <v>105170980.03000002</v>
      </c>
      <c r="CT152" s="113">
        <f ca="1">IF(CT$6=$C24,$D152,IF(SUM(CU24:$GS24)=0,0,MAX(CS152-CT88-CT120,0)))</f>
        <v>104480807.23000002</v>
      </c>
      <c r="CU152" s="113">
        <f ca="1">IF(CU$6=$C24,$D152,IF(SUM(CV24:$GS24)=0,0,MAX(CT152-CU88-CU120,0)))</f>
        <v>104472073.85000002</v>
      </c>
      <c r="CV152" s="113">
        <f ca="1">IF(CV$6=$C24,$D152,IF(SUM(CW24:$GS24)=0,0,MAX(CU152-CV88-CV120,0)))</f>
        <v>104472073.85000002</v>
      </c>
      <c r="CW152" s="113">
        <f ca="1">IF(CW$6=$C24,$D152,IF(SUM(CX24:$GS24)=0,0,MAX(CV152-CW88-CW120,0)))</f>
        <v>104472073.85000002</v>
      </c>
      <c r="CX152" s="113">
        <f ca="1">IF(CX$6=$C24,$D152,IF(SUM(CY24:$GS24)=0,0,MAX(CW152-CX88-CX120,0)))</f>
        <v>103768971.92000002</v>
      </c>
      <c r="CY152" s="113">
        <f ca="1">IF(CY$6=$C24,$D152,IF(SUM(CZ24:$GS24)=0,0,MAX(CX152-CY88-CY120,0)))</f>
        <v>103768971.92000002</v>
      </c>
      <c r="CZ152" s="113">
        <f ca="1">IF(CZ$6=$C24,$D152,IF(SUM(DA24:$GS24)=0,0,MAX(CY152-CZ88-CZ120,0)))</f>
        <v>103768971.92000002</v>
      </c>
      <c r="DA152" s="113">
        <f ca="1">IF(DA$6=$C24,$D152,IF(SUM(DB24:$GS24)=0,0,MAX(CZ152-DA88-DA120,0)))</f>
        <v>102936066.72000001</v>
      </c>
      <c r="DB152" s="113">
        <f ca="1">IF(DB$6=$C24,$D152,IF(SUM(DC24:$GS24)=0,0,MAX(DA152-DB88-DB120,0)))</f>
        <v>102666765.99000001</v>
      </c>
      <c r="DC152" s="113">
        <f ca="1">IF(DC$6=$C24,$D152,IF(SUM(DD24:$GS24)=0,0,MAX(DB152-DC88-DC120,0)))</f>
        <v>102659014.57000001</v>
      </c>
      <c r="DD152" s="113">
        <f ca="1">IF(DD$6=$C24,$D152,IF(SUM(DE24:$GS24)=0,0,MAX(DC152-DD88-DD120,0)))</f>
        <v>102659014.57000001</v>
      </c>
      <c r="DE152" s="113">
        <f ca="1">IF(DE$6=$C24,$D152,IF(SUM(DF24:$GS24)=0,0,MAX(DD152-DE88-DE120,0)))</f>
        <v>103229842.40000001</v>
      </c>
      <c r="DF152" s="113">
        <f ca="1">IF(DF$6=$C24,$D152,IF(SUM(DG24:$GS24)=0,0,MAX(DE152-DF88-DF120,0)))</f>
        <v>103229842.40000001</v>
      </c>
      <c r="DG152" s="113">
        <f ca="1">IF(DG$6=$C24,$D152,IF(SUM(DH24:$GS24)=0,0,MAX(DF152-DG88-DG120,0)))</f>
        <v>102328008.52000001</v>
      </c>
      <c r="DH152" s="113">
        <f ca="1">IF(DH$6=$C24,$D152,IF(SUM(DI24:$GS24)=0,0,MAX(DG152-DH88-DH120,0)))</f>
        <v>102328008.52000001</v>
      </c>
      <c r="DI152" s="113">
        <f ca="1">IF(DI$6=$C24,$D152,IF(SUM(DJ24:$GS24)=0,0,MAX(DH152-DI88-DI120,0)))</f>
        <v>102388207.64000002</v>
      </c>
      <c r="DJ152" s="113">
        <f ca="1">IF(DJ$6=$C24,$D152,IF(SUM(DK24:$GS24)=0,0,MAX(DI152-DJ88-DJ120,0)))</f>
        <v>102396793.43000002</v>
      </c>
      <c r="DK152" s="113">
        <f ca="1">IF(DK$6=$C24,$D152,IF(SUM(DL24:$GS24)=0,0,MAX(DJ152-DK88-DK120,0)))</f>
        <v>102396793.43000002</v>
      </c>
      <c r="DL152" s="113">
        <f ca="1">IF(DL$6=$C24,$D152,IF(SUM(DM24:$GS24)=0,0,MAX(DK152-DL88-DL120,0)))</f>
        <v>102396793.43000002</v>
      </c>
      <c r="DM152" s="113">
        <f ca="1">IF(DM$6=$C24,$D152,IF(SUM(DN24:$GS24)=0,0,MAX(DL152-DM88-DM120,0)))</f>
        <v>102396793.43000002</v>
      </c>
      <c r="DN152" s="113">
        <f ca="1">IF(DN$6=$C24,$D152,IF(SUM(DO24:$GS24)=0,0,MAX(DM152-DN88-DN120,0)))</f>
        <v>102396793.43000002</v>
      </c>
      <c r="DO152" s="113">
        <f ca="1">IF(DO$6=$C24,$D152,IF(SUM(DP24:$GS24)=0,0,MAX(DN152-DO88-DO120,0)))</f>
        <v>102288537.00000001</v>
      </c>
      <c r="DP152" s="113">
        <f ca="1">IF(DP$6=$C24,$D152,IF(SUM(DQ24:$GS24)=0,0,MAX(DO152-DP88-DP120,0)))</f>
        <v>102288537.00000001</v>
      </c>
      <c r="DQ152" s="113">
        <f ca="1">IF(DQ$6=$C24,$D152,IF(SUM(DR24:$GS24)=0,0,MAX(DP152-DQ88-DQ120,0)))</f>
        <v>102288537.00000001</v>
      </c>
      <c r="DR152" s="113">
        <f ca="1">IF(DR$6=$C24,$D152,IF(SUM(DS24:$GS24)=0,0,MAX(DQ152-DR88-DR120,0)))</f>
        <v>102288537.00000001</v>
      </c>
      <c r="DS152" s="113">
        <f ca="1">IF(DS$6=$C24,$D152,IF(SUM(DT24:$GS24)=0,0,MAX(DR152-DS88-DS120,0)))</f>
        <v>102288537.00000001</v>
      </c>
      <c r="DT152" s="113">
        <f ca="1">IF(DT$6=$C24,$D152,IF(SUM(DU24:$GS24)=0,0,MAX(DS152-DT88-DT120,0)))</f>
        <v>102288537.00000001</v>
      </c>
      <c r="DU152" s="113">
        <f ca="1">IF(DU$6=$C24,$D152,IF(SUM(DV24:$GS24)=0,0,MAX(DT152-DU88-DU120,0)))</f>
        <v>102284139.50000001</v>
      </c>
      <c r="DV152" s="113">
        <f ca="1">IF(DV$6=$C24,$D152,IF(SUM(DW24:$GS24)=0,0,MAX(DU152-DV88-DV120,0)))</f>
        <v>102080372.34000002</v>
      </c>
      <c r="DW152" s="113">
        <f ca="1">IF(DW$6=$C24,$D152,IF(SUM(DX24:$GS24)=0,0,MAX(DV152-DW88-DW120,0)))</f>
        <v>102080372.34000002</v>
      </c>
      <c r="DX152" s="113">
        <f ca="1">IF(DX$6=$C24,$D152,IF(SUM(DY24:$GS24)=0,0,MAX(DW152-DX88-DX120,0)))</f>
        <v>102080372.34000002</v>
      </c>
      <c r="DY152" s="113">
        <f ca="1">IF(DY$6=$C24,$D152,IF(SUM(DZ24:$GS24)=0,0,MAX(DX152-DY88-DY120,0)))</f>
        <v>102080372.34000002</v>
      </c>
      <c r="DZ152" s="113">
        <f ca="1">IF(DZ$6=$C24,$D152,IF(SUM(EA24:$GS24)=0,0,MAX(DY152-DZ88-DZ120,0)))</f>
        <v>102080372.34000002</v>
      </c>
      <c r="EA152" s="113">
        <f ca="1">IF(EA$6=$C24,$D152,IF(SUM(EB24:$GS24)=0,0,MAX(DZ152-EA88-EA120,0)))</f>
        <v>102080372.34000002</v>
      </c>
      <c r="EB152" s="113">
        <f ca="1">IF(EB$6=$C24,$D152,IF(SUM(EC24:$GS24)=0,0,MAX(EA152-EB88-EB120,0)))</f>
        <v>102080372.34000002</v>
      </c>
      <c r="EC152" s="113">
        <f ca="1">IF(EC$6=$C24,$D152,IF(SUM(ED24:$GS24)=0,0,MAX(EB152-EC88-EC120,0)))</f>
        <v>102080372.34000002</v>
      </c>
      <c r="ED152" s="113">
        <f ca="1">IF(ED$6=$C24,$D152,IF(SUM(EE24:$GS24)=0,0,MAX(EC152-ED88-ED120,0)))</f>
        <v>102080372.34000002</v>
      </c>
      <c r="EE152" s="113">
        <f ca="1">IF(EE$6=$C24,$D152,IF(SUM(EF24:$GS24)=0,0,MAX(ED152-EE88-EE120,0)))</f>
        <v>102080372.34000002</v>
      </c>
      <c r="EF152" s="113">
        <f ca="1">IF(EF$6=$C24,$D152,IF(SUM(EG24:$GS24)=0,0,MAX(EE152-EF88-EF120,0)))</f>
        <v>102080372.34000002</v>
      </c>
      <c r="EG152" s="113">
        <f ca="1">IF(EG$6=$C24,$D152,IF(SUM(EH24:$GS24)=0,0,MAX(EF152-EG88-EG120,0)))</f>
        <v>102080372.34000002</v>
      </c>
      <c r="EH152" s="113">
        <f ca="1">IF(EH$6=$C24,$D152,IF(SUM(EI24:$GS24)=0,0,MAX(EG152-EH88-EH120,0)))</f>
        <v>102080372.34000002</v>
      </c>
      <c r="EI152" s="113">
        <f ca="1">IF(EI$6=$C24,$D152,IF(SUM(EJ24:$GS24)=0,0,MAX(EH152-EI88-EI120,0)))</f>
        <v>102080372.34000002</v>
      </c>
      <c r="EJ152" s="113">
        <f ca="1">IF(EJ$6=$C24,$D152,IF(SUM(EK24:$GS24)=0,0,MAX(EI152-EJ88-EJ120,0)))</f>
        <v>102080372.34000002</v>
      </c>
      <c r="EK152" s="113">
        <f ca="1">IF(EK$6=$C24,$D152,IF(SUM(EL24:$GS24)=0,0,MAX(EJ152-EK88-EK120,0)))</f>
        <v>102080372.34000002</v>
      </c>
      <c r="EL152" s="113">
        <f ca="1">IF(EL$6=$C24,$D152,IF(SUM(EM24:$GS24)=0,0,MAX(EK152-EL88-EL120,0)))</f>
        <v>102080372.34000002</v>
      </c>
      <c r="EM152" s="113">
        <f ca="1">IF(EM$6=$C24,$D152,IF(SUM(EN24:$GS24)=0,0,MAX(EL152-EM88-EM120,0)))</f>
        <v>102080372.34000002</v>
      </c>
      <c r="EN152" s="113">
        <f ca="1">IF(EN$6=$C24,$D152,IF(SUM(EO24:$GS24)=0,0,MAX(EM152-EN88-EN120,0)))</f>
        <v>102080372.34000002</v>
      </c>
      <c r="EO152" s="113">
        <f ca="1">IF(EO$6=$C24,$D152,IF(SUM(EP24:$GS24)=0,0,MAX(EN152-EO88-EO120,0)))</f>
        <v>102080372.34000002</v>
      </c>
      <c r="EP152" s="113">
        <f ca="1">IF(EP$6=$C24,$D152,IF(SUM(EQ24:$GS24)=0,0,MAX(EO152-EP88-EP120,0)))</f>
        <v>102080372.34000002</v>
      </c>
      <c r="EQ152" s="113">
        <f ca="1">IF(EQ$6=$C24,$D152,IF(SUM(ER24:$GS24)=0,0,MAX(EP152-EQ88-EQ120,0)))</f>
        <v>102080372.34000002</v>
      </c>
      <c r="ER152" s="113">
        <f ca="1">IF(ER$6=$C24,$D152,IF(SUM(ES24:$GS24)=0,0,MAX(EQ152-ER88-ER120,0)))</f>
        <v>102080372.34000002</v>
      </c>
      <c r="ES152" s="113">
        <f ca="1">IF(ES$6=$C24,$D152,IF(SUM(ET24:$GS24)=0,0,MAX(ER152-ES88-ES120,0)))</f>
        <v>102080372.34000002</v>
      </c>
      <c r="ET152" s="113">
        <f ca="1">IF(ET$6=$C24,$D152,IF(SUM(EU24:$GS24)=0,0,MAX(ES152-ET88-ET120,0)))</f>
        <v>0</v>
      </c>
      <c r="EU152" s="113">
        <f ca="1">IF(EU$6=$C24,$D152,IF(SUM(EV24:$GS24)=0,0,MAX(ET152-EU88-EU120,0)))</f>
        <v>0</v>
      </c>
      <c r="EV152" s="113">
        <f ca="1">IF(EV$6=$C24,$D152,IF(SUM(EW24:$GS24)=0,0,MAX(EU152-EV88-EV120,0)))</f>
        <v>0</v>
      </c>
      <c r="EW152" s="113">
        <f ca="1">IF(EW$6=$C24,$D152,IF(SUM(EX24:$GS24)=0,0,MAX(EV152-EW88-EW120,0)))</f>
        <v>0</v>
      </c>
      <c r="EX152" s="113">
        <f ca="1">IF(EX$6=$C24,$D152,IF(SUM(EY24:$GS24)=0,0,MAX(EW152-EX88-EX120,0)))</f>
        <v>0</v>
      </c>
      <c r="EY152" s="113">
        <f ca="1">IF(EY$6=$C24,$D152,IF(SUM(EZ24:$GS24)=0,0,MAX(EX152-EY88-EY120,0)))</f>
        <v>0</v>
      </c>
      <c r="EZ152" s="113">
        <f ca="1">IF(EZ$6=$C24,$D152,IF(SUM(FA24:$GS24)=0,0,MAX(EY152-EZ88-EZ120,0)))</f>
        <v>0</v>
      </c>
      <c r="FA152" s="113">
        <f ca="1">IF(FA$6=$C24,$D152,IF(SUM(FB24:$GS24)=0,0,MAX(EZ152-FA88-FA120,0)))</f>
        <v>0</v>
      </c>
      <c r="FB152" s="113">
        <f ca="1">IF(FB$6=$C24,$D152,IF(SUM(FC24:$GS24)=0,0,MAX(FA152-FB88-FB120,0)))</f>
        <v>0</v>
      </c>
      <c r="FC152" s="113">
        <f ca="1">IF(FC$6=$C24,$D152,IF(SUM(FD24:$GS24)=0,0,MAX(FB152-FC88-FC120,0)))</f>
        <v>0</v>
      </c>
      <c r="FD152" s="113">
        <f ca="1">IF(FD$6=$C24,$D152,IF(SUM(FE24:$GS24)=0,0,MAX(FC152-FD88-FD120,0)))</f>
        <v>0</v>
      </c>
      <c r="FE152" s="113">
        <f ca="1">IF(FE$6=$C24,$D152,IF(SUM(FF24:$GS24)=0,0,MAX(FD152-FE88-FE120,0)))</f>
        <v>0</v>
      </c>
      <c r="FF152" s="113">
        <f ca="1">IF(FF$6=$C24,$D152,IF(SUM(FG24:$GS24)=0,0,MAX(FE152-FF88-FF120,0)))</f>
        <v>0</v>
      </c>
      <c r="FG152" s="113">
        <f ca="1">IF(FG$6=$C24,$D152,IF(SUM(FH24:$GS24)=0,0,MAX(FF152-FG88-FG120,0)))</f>
        <v>0</v>
      </c>
      <c r="FH152" s="113">
        <f ca="1">IF(FH$6=$C24,$D152,IF(SUM(FI24:$GS24)=0,0,MAX(FG152-FH88-FH120,0)))</f>
        <v>0</v>
      </c>
      <c r="FI152" s="113">
        <f ca="1">IF(FI$6=$C24,$D152,IF(SUM(FJ24:$GS24)=0,0,MAX(FH152-FI88-FI120,0)))</f>
        <v>0</v>
      </c>
      <c r="FJ152" s="113">
        <f ca="1">IF(FJ$6=$C24,$D152,IF(SUM(FK24:$GS24)=0,0,MAX(FI152-FJ88-FJ120,0)))</f>
        <v>0</v>
      </c>
      <c r="FK152" s="113">
        <f ca="1">IF(FK$6=$C24,$D152,IF(SUM(FL24:$GS24)=0,0,MAX(FJ152-FK88-FK120,0)))</f>
        <v>0</v>
      </c>
      <c r="FL152" s="113">
        <f ca="1">IF(FL$6=$C24,$D152,IF(SUM(FM24:$GS24)=0,0,MAX(FK152-FL88-FL120,0)))</f>
        <v>0</v>
      </c>
      <c r="FM152" s="113">
        <f ca="1">IF(FM$6=$C24,$D152,IF(SUM(FN24:$GS24)=0,0,MAX(FL152-FM88-FM120,0)))</f>
        <v>0</v>
      </c>
      <c r="FN152" s="113">
        <f ca="1">IF(FN$6=$C24,$D152,IF(SUM(FO24:$GS24)=0,0,MAX(FM152-FN88-FN120,0)))</f>
        <v>0</v>
      </c>
      <c r="FO152" s="113">
        <f ca="1">IF(FO$6=$C24,$D152,IF(SUM(FP24:$GS24)=0,0,MAX(FN152-FO88-FO120,0)))</f>
        <v>0</v>
      </c>
      <c r="FP152" s="113">
        <f ca="1">IF(FP$6=$C24,$D152,IF(SUM(FQ24:$GS24)=0,0,MAX(FO152-FP88-FP120,0)))</f>
        <v>0</v>
      </c>
      <c r="FQ152" s="113">
        <f ca="1">IF(FQ$6=$C24,$D152,IF(SUM(FR24:$GS24)=0,0,MAX(FP152-FQ88-FQ120,0)))</f>
        <v>0</v>
      </c>
      <c r="FR152" s="113">
        <f ca="1">IF(FR$6=$C24,$D152,IF(SUM(FS24:$GS24)=0,0,MAX(FQ152-FR88-FR120,0)))</f>
        <v>0</v>
      </c>
      <c r="FS152" s="113">
        <f ca="1">IF(FS$6=$C24,$D152,IF(SUM(FT24:$GS24)=0,0,MAX(FR152-FS88-FS120,0)))</f>
        <v>0</v>
      </c>
      <c r="FT152" s="113">
        <f ca="1">IF(FT$6=$C24,$D152,IF(SUM(FU24:$GS24)=0,0,MAX(FS152-FT88-FT120,0)))</f>
        <v>0</v>
      </c>
      <c r="FU152" s="113">
        <f ca="1">IF(FU$6=$C24,$D152,IF(SUM(FV24:$GS24)=0,0,MAX(FT152-FU88-FU120,0)))</f>
        <v>0</v>
      </c>
      <c r="FV152" s="113">
        <f ca="1">IF(FV$6=$C24,$D152,IF(SUM(FW24:$GS24)=0,0,MAX(FU152-FV88-FV120,0)))</f>
        <v>0</v>
      </c>
      <c r="FW152" s="113">
        <f ca="1">IF(FW$6=$C24,$D152,IF(SUM(FX24:$GS24)=0,0,MAX(FV152-FW88-FW120,0)))</f>
        <v>0</v>
      </c>
      <c r="FX152" s="113">
        <f ca="1">IF(FX$6=$C24,$D152,IF(SUM(FY24:$GS24)=0,0,MAX(FW152-FX88-FX120,0)))</f>
        <v>0</v>
      </c>
      <c r="FY152" s="113">
        <f ca="1">IF(FY$6=$C24,$D152,IF(SUM(FZ24:$GS24)=0,0,MAX(FX152-FY88-FY120,0)))</f>
        <v>0</v>
      </c>
      <c r="FZ152" s="113">
        <f ca="1">IF(FZ$6=$C24,$D152,IF(SUM(GA24:$GS24)=0,0,MAX(FY152-FZ88-FZ120,0)))</f>
        <v>0</v>
      </c>
      <c r="GA152" s="113">
        <f ca="1">IF(GA$6=$C24,$D152,IF(SUM(GB24:$GS24)=0,0,MAX(FZ152-GA88-GA120,0)))</f>
        <v>0</v>
      </c>
      <c r="GB152" s="113">
        <f ca="1">IF(GB$6=$C24,$D152,IF(SUM(GC24:$GS24)=0,0,MAX(GA152-GB88-GB120,0)))</f>
        <v>0</v>
      </c>
      <c r="GC152" s="113">
        <f ca="1">IF(GC$6=$C24,$D152,IF(SUM(GD24:$GS24)=0,0,MAX(GB152-GC88-GC120,0)))</f>
        <v>0</v>
      </c>
      <c r="GD152" s="113">
        <f ca="1">IF(GD$6=$C24,$D152,IF(SUM(GE24:$GS24)=0,0,MAX(GC152-GD88-GD120,0)))</f>
        <v>0</v>
      </c>
      <c r="GE152" s="113">
        <f ca="1">IF(GE$6=$C24,$D152,IF(SUM(GF24:$GS24)=0,0,MAX(GD152-GE88-GE120,0)))</f>
        <v>0</v>
      </c>
      <c r="GF152" s="113">
        <f ca="1">IF(GF$6=$C24,$D152,IF(SUM(GG24:$GS24)=0,0,MAX(GE152-GF88-GF120,0)))</f>
        <v>0</v>
      </c>
      <c r="GG152" s="113">
        <f ca="1">IF(GG$6=$C24,$D152,IF(SUM(GH24:$GS24)=0,0,MAX(GF152-GG88-GG120,0)))</f>
        <v>0</v>
      </c>
      <c r="GH152" s="113">
        <f ca="1">IF(GH$6=$C24,$D152,IF(SUM(GI24:$GS24)=0,0,MAX(GG152-GH88-GH120,0)))</f>
        <v>0</v>
      </c>
      <c r="GI152" s="113">
        <f ca="1">IF(GI$6=$C24,$D152,IF(SUM(GJ24:$GS24)=0,0,MAX(GH152-GI88-GI120,0)))</f>
        <v>0</v>
      </c>
      <c r="GJ152" s="113">
        <f ca="1">IF(GJ$6=$C24,$D152,IF(SUM(GK24:$GS24)=0,0,MAX(GI152-GJ88-GJ120,0)))</f>
        <v>0</v>
      </c>
      <c r="GK152" s="113">
        <f ca="1">IF(GK$6=$C24,$D152,IF(SUM(GL24:$GS24)=0,0,MAX(GJ152-GK88-GK120,0)))</f>
        <v>0</v>
      </c>
      <c r="GL152" s="113">
        <f ca="1">IF(GL$6=$C24,$D152,IF(SUM(GM24:$GS24)=0,0,MAX(GK152-GL88-GL120,0)))</f>
        <v>0</v>
      </c>
      <c r="GM152" s="113">
        <f ca="1">IF(GM$6=$C24,$D152,IF(SUM(GN24:$GS24)=0,0,MAX(GL152-GM88-GM120,0)))</f>
        <v>0</v>
      </c>
      <c r="GN152" s="113">
        <f ca="1">IF(GN$6=$C24,$D152,IF(SUM(GO24:$GS24)=0,0,MAX(GM152-GN88-GN120,0)))</f>
        <v>0</v>
      </c>
      <c r="GO152" s="113">
        <f ca="1">IF(GO$6=$C24,$D152,IF(SUM(GP24:$GS24)=0,0,MAX(GN152-GO88-GO120,0)))</f>
        <v>0</v>
      </c>
      <c r="GP152" s="113">
        <f ca="1">IF(GP$6=$C24,$D152,IF(SUM(GQ24:$GS24)=0,0,MAX(GO152-GP88-GP120,0)))</f>
        <v>0</v>
      </c>
      <c r="GQ152" s="113">
        <f ca="1">IF(GQ$6=$C24,$D152,IF(SUM(GR24:$GS24)=0,0,MAX(GP152-GQ88-GQ120,0)))</f>
        <v>0</v>
      </c>
      <c r="GR152" s="113">
        <f ca="1">IF(GR$6=$C24,$D152,IF(SUM(GS24:$GS24)=0,0,MAX(GQ152-GR88-GR120,0)))</f>
        <v>0</v>
      </c>
      <c r="GS152" s="113">
        <f ca="1">IF(GS$6=$C24,$D152,IF(SUM($GS24:GT24)=0,0,MAX(GR152-GS88-GS120,0)))</f>
        <v>0</v>
      </c>
      <c r="GU152" s="85"/>
      <c r="GV152" s="85"/>
      <c r="GW152" s="85"/>
      <c r="GX152" s="85"/>
      <c r="GY152" s="85"/>
      <c r="GZ152" s="85"/>
      <c r="HA152" s="85"/>
      <c r="HB152" s="85"/>
      <c r="HC152" s="85"/>
      <c r="HD152" s="85"/>
      <c r="HE152" s="85"/>
      <c r="HF152" s="85"/>
      <c r="HG152" s="85"/>
      <c r="HH152" s="85"/>
      <c r="HI152" s="85"/>
      <c r="HJ152" s="85"/>
      <c r="HK152" s="85"/>
    </row>
    <row r="153" spans="1:219" hidden="1" outlineLevel="1" x14ac:dyDescent="0.75">
      <c r="A153" s="112"/>
      <c r="B153" s="112" t="str">
        <f t="shared" si="225"/>
        <v>DBJPM 2017-C6</v>
      </c>
      <c r="C153" s="104"/>
      <c r="D153" s="111">
        <f t="shared" ca="1" si="226"/>
        <v>74373594</v>
      </c>
      <c r="E153" s="88"/>
      <c r="F153" s="85"/>
      <c r="G153" s="85"/>
      <c r="H153" s="86"/>
      <c r="I153" s="95"/>
      <c r="K153" s="113">
        <f ca="1">IF(K$6=$C25,$D153,IF(SUM(L25:$GS25)=0,0,MAX(J153-K89-K121,0)))</f>
        <v>0</v>
      </c>
      <c r="L153" s="113">
        <f ca="1">IF(L$6=$C25,$D153,IF(SUM(M25:$GS25)=0,0,MAX(K153-L89-L121,0)))</f>
        <v>0</v>
      </c>
      <c r="M153" s="113">
        <f ca="1">IF(M$6=$C25,$D153,IF(SUM(N25:$GS25)=0,0,MAX(L153-M89-M121,0)))</f>
        <v>0</v>
      </c>
      <c r="N153" s="113">
        <f ca="1">IF(N$6=$C25,$D153,IF(SUM(O25:$GS25)=0,0,MAX(M153-N89-N121,0)))</f>
        <v>0</v>
      </c>
      <c r="O153" s="113">
        <f ca="1">IF(O$6=$C25,$D153,IF(SUM(P25:$GS25)=0,0,MAX(N153-O89-O121,0)))</f>
        <v>74373594</v>
      </c>
      <c r="P153" s="113">
        <f ca="1">IF(P$6=$C25,$D153,IF(SUM(Q25:$GS25)=0,0,MAX(O153-P89-P121,0)))</f>
        <v>74373594</v>
      </c>
      <c r="Q153" s="113">
        <f ca="1">IF(Q$6=$C25,$D153,IF(SUM(R25:$GS25)=0,0,MAX(P153-Q89-Q121,0)))</f>
        <v>74373594</v>
      </c>
      <c r="R153" s="113">
        <f ca="1">IF(R$6=$C25,$D153,IF(SUM(S25:$GS25)=0,0,MAX(Q153-R89-R121,0)))</f>
        <v>74373594</v>
      </c>
      <c r="S153" s="113">
        <f ca="1">IF(S$6=$C25,$D153,IF(SUM(T25:$GS25)=0,0,MAX(R153-S89-S121,0)))</f>
        <v>74373594</v>
      </c>
      <c r="T153" s="113">
        <f ca="1">IF(T$6=$C25,$D153,IF(SUM(U25:$GS25)=0,0,MAX(S153-T89-T121,0)))</f>
        <v>74373594</v>
      </c>
      <c r="U153" s="113">
        <f ca="1">IF(U$6=$C25,$D153,IF(SUM(V25:$GS25)=0,0,MAX(T153-U89-U121,0)))</f>
        <v>74373594</v>
      </c>
      <c r="V153" s="113">
        <f ca="1">IF(V$6=$C25,$D153,IF(SUM(W25:$GS25)=0,0,MAX(U153-V89-V121,0)))</f>
        <v>74373594</v>
      </c>
      <c r="W153" s="113">
        <f ca="1">IF(W$6=$C25,$D153,IF(SUM(X25:$GS25)=0,0,MAX(V153-W89-W121,0)))</f>
        <v>74373594</v>
      </c>
      <c r="X153" s="113">
        <f ca="1">IF(X$6=$C25,$D153,IF(SUM(Y25:$GS25)=0,0,MAX(W153-X89-X121,0)))</f>
        <v>74373594</v>
      </c>
      <c r="Y153" s="113">
        <f ca="1">IF(Y$6=$C25,$D153,IF(SUM(Z25:$GS25)=0,0,MAX(X153-Y89-Y121,0)))</f>
        <v>74373594</v>
      </c>
      <c r="Z153" s="113">
        <f ca="1">IF(Z$6=$C25,$D153,IF(SUM(AA25:$GS25)=0,0,MAX(Y153-Z89-Z121,0)))</f>
        <v>74373594</v>
      </c>
      <c r="AA153" s="113">
        <f ca="1">IF(AA$6=$C25,$D153,IF(SUM(AB25:$GS25)=0,0,MAX(Z153-AA89-AA121,0)))</f>
        <v>74373594</v>
      </c>
      <c r="AB153" s="113">
        <f ca="1">IF(AB$6=$C25,$D153,IF(SUM(AC25:$GS25)=0,0,MAX(AA153-AB89-AB121,0)))</f>
        <v>74373594</v>
      </c>
      <c r="AC153" s="113">
        <f ca="1">IF(AC$6=$C25,$D153,IF(SUM(AD25:$GS25)=0,0,MAX(AB153-AC89-AC121,0)))</f>
        <v>74373594</v>
      </c>
      <c r="AD153" s="113">
        <f ca="1">IF(AD$6=$C25,$D153,IF(SUM(AE25:$GS25)=0,0,MAX(AC153-AD89-AD121,0)))</f>
        <v>74373594</v>
      </c>
      <c r="AE153" s="113">
        <f ca="1">IF(AE$6=$C25,$D153,IF(SUM(AF25:$GS25)=0,0,MAX(AD153-AE89-AE121,0)))</f>
        <v>74373594</v>
      </c>
      <c r="AF153" s="113">
        <f ca="1">IF(AF$6=$C25,$D153,IF(SUM(AG25:$GS25)=0,0,MAX(AE153-AF89-AF121,0)))</f>
        <v>74373594</v>
      </c>
      <c r="AG153" s="113">
        <f ca="1">IF(AG$6=$C25,$D153,IF(SUM(AH25:$GS25)=0,0,MAX(AF153-AG89-AG121,0)))</f>
        <v>74373594</v>
      </c>
      <c r="AH153" s="113">
        <f ca="1">IF(AH$6=$C25,$D153,IF(SUM(AI25:$GS25)=0,0,MAX(AG153-AH89-AH121,0)))</f>
        <v>74373594</v>
      </c>
      <c r="AI153" s="113">
        <f ca="1">IF(AI$6=$C25,$D153,IF(SUM(AJ25:$GS25)=0,0,MAX(AH153-AI89-AI121,0)))</f>
        <v>74373594</v>
      </c>
      <c r="AJ153" s="113">
        <f ca="1">IF(AJ$6=$C25,$D153,IF(SUM(AK25:$GS25)=0,0,MAX(AI153-AJ89-AJ121,0)))</f>
        <v>74373594</v>
      </c>
      <c r="AK153" s="113">
        <f ca="1">IF(AK$6=$C25,$D153,IF(SUM(AL25:$GS25)=0,0,MAX(AJ153-AK89-AK121,0)))</f>
        <v>74373594</v>
      </c>
      <c r="AL153" s="113">
        <f ca="1">IF(AL$6=$C25,$D153,IF(SUM(AM25:$GS25)=0,0,MAX(AK153-AL89-AL121,0)))</f>
        <v>74373594</v>
      </c>
      <c r="AM153" s="113">
        <f ca="1">IF(AM$6=$C25,$D153,IF(SUM(AN25:$GS25)=0,0,MAX(AL153-AM89-AM121,0)))</f>
        <v>74373594</v>
      </c>
      <c r="AN153" s="113">
        <f ca="1">IF(AN$6=$C25,$D153,IF(SUM(AO25:$GS25)=0,0,MAX(AM153-AN89-AN121,0)))</f>
        <v>74373594</v>
      </c>
      <c r="AO153" s="113">
        <f ca="1">IF(AO$6=$C25,$D153,IF(SUM(AP25:$GS25)=0,0,MAX(AN153-AO89-AO121,0)))</f>
        <v>74373594</v>
      </c>
      <c r="AP153" s="113">
        <f ca="1">IF(AP$6=$C25,$D153,IF(SUM(AQ25:$GS25)=0,0,MAX(AO153-AP89-AP121,0)))</f>
        <v>74373594</v>
      </c>
      <c r="AQ153" s="113">
        <f ca="1">IF(AQ$6=$C25,$D153,IF(SUM(AR25:$GS25)=0,0,MAX(AP153-AQ89-AQ121,0)))</f>
        <v>74373594</v>
      </c>
      <c r="AR153" s="113">
        <f ca="1">IF(AR$6=$C25,$D153,IF(SUM(AS25:$GS25)=0,0,MAX(AQ153-AR89-AR121,0)))</f>
        <v>74373594</v>
      </c>
      <c r="AS153" s="113">
        <f ca="1">IF(AS$6=$C25,$D153,IF(SUM(AT25:$GS25)=0,0,MAX(AR153-AS89-AS121,0)))</f>
        <v>74373594</v>
      </c>
      <c r="AT153" s="113">
        <f ca="1">IF(AT$6=$C25,$D153,IF(SUM(AU25:$GS25)=0,0,MAX(AS153-AT89-AT121,0)))</f>
        <v>74373594</v>
      </c>
      <c r="AU153" s="113">
        <f ca="1">IF(AU$6=$C25,$D153,IF(SUM(AV25:$GS25)=0,0,MAX(AT153-AU89-AU121,0)))</f>
        <v>74373594</v>
      </c>
      <c r="AV153" s="113">
        <f ca="1">IF(AV$6=$C25,$D153,IF(SUM(AW25:$GS25)=0,0,MAX(AU153-AV89-AV121,0)))</f>
        <v>74373594</v>
      </c>
      <c r="AW153" s="113">
        <f ca="1">IF(AW$6=$C25,$D153,IF(SUM(AX25:$GS25)=0,0,MAX(AV153-AW89-AW121,0)))</f>
        <v>74373594</v>
      </c>
      <c r="AX153" s="113">
        <f ca="1">IF(AX$6=$C25,$D153,IF(SUM(AY25:$GS25)=0,0,MAX(AW153-AX89-AX121,0)))</f>
        <v>74373594</v>
      </c>
      <c r="AY153" s="113">
        <f ca="1">IF(AY$6=$C25,$D153,IF(SUM(AZ25:$GS25)=0,0,MAX(AX153-AY89-AY121,0)))</f>
        <v>74373594</v>
      </c>
      <c r="AZ153" s="113">
        <f ca="1">IF(AZ$6=$C25,$D153,IF(SUM(BA25:$GS25)=0,0,MAX(AY153-AZ89-AZ121,0)))</f>
        <v>74373594</v>
      </c>
      <c r="BA153" s="113">
        <f ca="1">IF(BA$6=$C25,$D153,IF(SUM(BB25:$GS25)=0,0,MAX(AZ153-BA89-BA121,0)))</f>
        <v>74373594</v>
      </c>
      <c r="BB153" s="113">
        <f ca="1">IF(BB$6=$C25,$D153,IF(SUM(BC25:$GS25)=0,0,MAX(BA153-BB89-BB121,0)))</f>
        <v>74373594</v>
      </c>
      <c r="BC153" s="113">
        <f ca="1">IF(BC$6=$C25,$D153,IF(SUM(BD25:$GS25)=0,0,MAX(BB153-BC89-BC121,0)))</f>
        <v>74373594</v>
      </c>
      <c r="BD153" s="113">
        <f ca="1">IF(BD$6=$C25,$D153,IF(SUM(BE25:$GS25)=0,0,MAX(BC153-BD89-BD121,0)))</f>
        <v>74373594</v>
      </c>
      <c r="BE153" s="113">
        <f ca="1">IF(BE$6=$C25,$D153,IF(SUM(BF25:$GS25)=0,0,MAX(BD153-BE89-BE121,0)))</f>
        <v>74373594</v>
      </c>
      <c r="BF153" s="113">
        <f ca="1">IF(BF$6=$C25,$D153,IF(SUM(BG25:$GS25)=0,0,MAX(BE153-BF89-BF121,0)))</f>
        <v>74373594</v>
      </c>
      <c r="BG153" s="113">
        <f ca="1">IF(BG$6=$C25,$D153,IF(SUM(BH25:$GS25)=0,0,MAX(BF153-BG89-BG121,0)))</f>
        <v>74373594</v>
      </c>
      <c r="BH153" s="113">
        <f ca="1">IF(BH$6=$C25,$D153,IF(SUM(BI25:$GS25)=0,0,MAX(BG153-BH89-BH121,0)))</f>
        <v>74373594</v>
      </c>
      <c r="BI153" s="113">
        <f ca="1">IF(BI$6=$C25,$D153,IF(SUM(BJ25:$GS25)=0,0,MAX(BH153-BI89-BI121,0)))</f>
        <v>74373594</v>
      </c>
      <c r="BJ153" s="113">
        <f ca="1">IF(BJ$6=$C25,$D153,IF(SUM(BK25:$GS25)=0,0,MAX(BI153-BJ89-BJ121,0)))</f>
        <v>74373594</v>
      </c>
      <c r="BK153" s="113">
        <f ca="1">IF(BK$6=$C25,$D153,IF(SUM(BL25:$GS25)=0,0,MAX(BJ153-BK89-BK121,0)))</f>
        <v>74373594</v>
      </c>
      <c r="BL153" s="113">
        <f ca="1">IF(BL$6=$C25,$D153,IF(SUM(BM25:$GS25)=0,0,MAX(BK153-BL89-BL121,0)))</f>
        <v>74373594</v>
      </c>
      <c r="BM153" s="113">
        <f ca="1">IF(BM$6=$C25,$D153,IF(SUM(BN25:$GS25)=0,0,MAX(BL153-BM89-BM121,0)))</f>
        <v>74373594</v>
      </c>
      <c r="BN153" s="113">
        <f ca="1">IF(BN$6=$C25,$D153,IF(SUM(BO25:$GS25)=0,0,MAX(BM153-BN89-BN121,0)))</f>
        <v>74373594</v>
      </c>
      <c r="BO153" s="113">
        <f ca="1">IF(BO$6=$C25,$D153,IF(SUM(BP25:$GS25)=0,0,MAX(BN153-BO89-BO121,0)))</f>
        <v>74373594</v>
      </c>
      <c r="BP153" s="113">
        <f ca="1">IF(BP$6=$C25,$D153,IF(SUM(BQ25:$GS25)=0,0,MAX(BO153-BP89-BP121,0)))</f>
        <v>74373594</v>
      </c>
      <c r="BQ153" s="113">
        <f ca="1">IF(BQ$6=$C25,$D153,IF(SUM(BR25:$GS25)=0,0,MAX(BP153-BQ89-BQ121,0)))</f>
        <v>74373594</v>
      </c>
      <c r="BR153" s="113">
        <f ca="1">IF(BR$6=$C25,$D153,IF(SUM(BS25:$GS25)=0,0,MAX(BQ153-BR89-BR121,0)))</f>
        <v>74373594</v>
      </c>
      <c r="BS153" s="113">
        <f ca="1">IF(BS$6=$C25,$D153,IF(SUM(BT25:$GS25)=0,0,MAX(BR153-BS89-BS121,0)))</f>
        <v>74373594</v>
      </c>
      <c r="BT153" s="113">
        <f ca="1">IF(BT$6=$C25,$D153,IF(SUM(BU25:$GS25)=0,0,MAX(BS153-BT89-BT121,0)))</f>
        <v>74373594</v>
      </c>
      <c r="BU153" s="113">
        <f ca="1">IF(BU$6=$C25,$D153,IF(SUM(BV25:$GS25)=0,0,MAX(BT153-BU89-BU121,0)))</f>
        <v>74373594</v>
      </c>
      <c r="BV153" s="113">
        <f ca="1">IF(BV$6=$C25,$D153,IF(SUM(BW25:$GS25)=0,0,MAX(BU153-BV89-BV121,0)))</f>
        <v>68936498.079999998</v>
      </c>
      <c r="BW153" s="113">
        <f ca="1">IF(BW$6=$C25,$D153,IF(SUM(BX25:$GS25)=0,0,MAX(BV153-BW89-BW121,0)))</f>
        <v>68936498.079999998</v>
      </c>
      <c r="BX153" s="113">
        <f ca="1">IF(BX$6=$C25,$D153,IF(SUM(BY25:$GS25)=0,0,MAX(BW153-BX89-BX121,0)))</f>
        <v>68936498.079999998</v>
      </c>
      <c r="BY153" s="113">
        <f ca="1">IF(BY$6=$C25,$D153,IF(SUM(BZ25:$GS25)=0,0,MAX(BX153-BY89-BY121,0)))</f>
        <v>68936498.079999998</v>
      </c>
      <c r="BZ153" s="113">
        <f ca="1">IF(BZ$6=$C25,$D153,IF(SUM(CA25:$GS25)=0,0,MAX(BY153-BZ89-BZ121,0)))</f>
        <v>68936498.079999998</v>
      </c>
      <c r="CA153" s="113">
        <f ca="1">IF(CA$6=$C25,$D153,IF(SUM(CB25:$GS25)=0,0,MAX(BZ153-CA89-CA121,0)))</f>
        <v>68936498.079999998</v>
      </c>
      <c r="CB153" s="113">
        <f ca="1">IF(CB$6=$C25,$D153,IF(SUM(CC25:$GS25)=0,0,MAX(CA153-CB89-CB121,0)))</f>
        <v>68936498.079999998</v>
      </c>
      <c r="CC153" s="113">
        <f ca="1">IF(CC$6=$C25,$D153,IF(SUM(CD25:$GS25)=0,0,MAX(CB153-CC89-CC121,0)))</f>
        <v>68936498.079999998</v>
      </c>
      <c r="CD153" s="113">
        <f ca="1">IF(CD$6=$C25,$D153,IF(SUM(CE25:$GS25)=0,0,MAX(CC153-CD89-CD121,0)))</f>
        <v>69113196.480000004</v>
      </c>
      <c r="CE153" s="113">
        <f ca="1">IF(CE$6=$C25,$D153,IF(SUM(CF25:$GS25)=0,0,MAX(CD153-CE89-CE121,0)))</f>
        <v>69114655.980000004</v>
      </c>
      <c r="CF153" s="113">
        <f ca="1">IF(CF$6=$C25,$D153,IF(SUM(CG25:$GS25)=0,0,MAX(CE153-CF89-CF121,0)))</f>
        <v>69114655.980000004</v>
      </c>
      <c r="CG153" s="113">
        <f ca="1">IF(CG$6=$C25,$D153,IF(SUM(CH25:$GS25)=0,0,MAX(CF153-CG89-CG121,0)))</f>
        <v>69114655.980000004</v>
      </c>
      <c r="CH153" s="113">
        <f ca="1">IF(CH$6=$C25,$D153,IF(SUM(CI25:$GS25)=0,0,MAX(CG153-CH89-CH121,0)))</f>
        <v>69114655.980000004</v>
      </c>
      <c r="CI153" s="113">
        <f ca="1">IF(CI$6=$C25,$D153,IF(SUM(CJ25:$GS25)=0,0,MAX(CH153-CI89-CI121,0)))</f>
        <v>69107738.410000011</v>
      </c>
      <c r="CJ153" s="113">
        <f ca="1">IF(CJ$6=$C25,$D153,IF(SUM(CK25:$GS25)=0,0,MAX(CI153-CJ89-CJ121,0)))</f>
        <v>69107738.410000011</v>
      </c>
      <c r="CK153" s="113">
        <f ca="1">IF(CK$6=$C25,$D153,IF(SUM(CL25:$GS25)=0,0,MAX(CJ153-CK89-CK121,0)))</f>
        <v>69107738.410000011</v>
      </c>
      <c r="CL153" s="113">
        <f ca="1">IF(CL$6=$C25,$D153,IF(SUM(CM25:$GS25)=0,0,MAX(CK153-CL89-CL121,0)))</f>
        <v>69107738.410000011</v>
      </c>
      <c r="CM153" s="113">
        <f ca="1">IF(CM$6=$C25,$D153,IF(SUM(CN25:$GS25)=0,0,MAX(CL153-CM89-CM121,0)))</f>
        <v>69107738.410000011</v>
      </c>
      <c r="CN153" s="113">
        <f ca="1">IF(CN$6=$C25,$D153,IF(SUM(CO25:$GS25)=0,0,MAX(CM153-CN89-CN121,0)))</f>
        <v>69107738.410000011</v>
      </c>
      <c r="CO153" s="113">
        <f ca="1">IF(CO$6=$C25,$D153,IF(SUM(CP25:$GS25)=0,0,MAX(CN153-CO89-CO121,0)))</f>
        <v>69107738.410000011</v>
      </c>
      <c r="CP153" s="113">
        <f ca="1">IF(CP$6=$C25,$D153,IF(SUM(CQ25:$GS25)=0,0,MAX(CO153-CP89-CP121,0)))</f>
        <v>69107738.410000011</v>
      </c>
      <c r="CQ153" s="113">
        <f ca="1">IF(CQ$6=$C25,$D153,IF(SUM(CR25:$GS25)=0,0,MAX(CP153-CQ89-CQ121,0)))</f>
        <v>69107738.410000011</v>
      </c>
      <c r="CR153" s="113">
        <f ca="1">IF(CR$6=$C25,$D153,IF(SUM(CS25:$GS25)=0,0,MAX(CQ153-CR89-CR121,0)))</f>
        <v>69107738.410000011</v>
      </c>
      <c r="CS153" s="113">
        <f ca="1">IF(CS$6=$C25,$D153,IF(SUM(CT25:$GS25)=0,0,MAX(CR153-CS89-CS121,0)))</f>
        <v>69107738.410000011</v>
      </c>
      <c r="CT153" s="113">
        <f ca="1">IF(CT$6=$C25,$D153,IF(SUM(CU25:$GS25)=0,0,MAX(CS153-CT89-CT121,0)))</f>
        <v>69107738.410000011</v>
      </c>
      <c r="CU153" s="113">
        <f ca="1">IF(CU$6=$C25,$D153,IF(SUM(CV25:$GS25)=0,0,MAX(CT153-CU89-CU121,0)))</f>
        <v>69107738.410000011</v>
      </c>
      <c r="CV153" s="113">
        <f ca="1">IF(CV$6=$C25,$D153,IF(SUM(CW25:$GS25)=0,0,MAX(CU153-CV89-CV121,0)))</f>
        <v>69107738.410000011</v>
      </c>
      <c r="CW153" s="113">
        <f ca="1">IF(CW$6=$C25,$D153,IF(SUM(CX25:$GS25)=0,0,MAX(CV153-CW89-CW121,0)))</f>
        <v>69107738.410000011</v>
      </c>
      <c r="CX153" s="113">
        <f ca="1">IF(CX$6=$C25,$D153,IF(SUM(CY25:$GS25)=0,0,MAX(CW153-CX89-CX121,0)))</f>
        <v>61520975.720000014</v>
      </c>
      <c r="CY153" s="113">
        <f ca="1">IF(CY$6=$C25,$D153,IF(SUM(CZ25:$GS25)=0,0,MAX(CX153-CY89-CY121,0)))</f>
        <v>61520975.720000014</v>
      </c>
      <c r="CZ153" s="113">
        <f ca="1">IF(CZ$6=$C25,$D153,IF(SUM(DA25:$GS25)=0,0,MAX(CY153-CZ89-CZ121,0)))</f>
        <v>61520975.720000014</v>
      </c>
      <c r="DA153" s="113">
        <f ca="1">IF(DA$6=$C25,$D153,IF(SUM(DB25:$GS25)=0,0,MAX(CZ153-DA89-DA121,0)))</f>
        <v>61520975.720000014</v>
      </c>
      <c r="DB153" s="113">
        <f ca="1">IF(DB$6=$C25,$D153,IF(SUM(DC25:$GS25)=0,0,MAX(DA153-DB89-DB121,0)))</f>
        <v>61520975.720000014</v>
      </c>
      <c r="DC153" s="113">
        <f ca="1">IF(DC$6=$C25,$D153,IF(SUM(DD25:$GS25)=0,0,MAX(DB153-DC89-DC121,0)))</f>
        <v>62047982.680000015</v>
      </c>
      <c r="DD153" s="113">
        <f ca="1">IF(DD$6=$C25,$D153,IF(SUM(DE25:$GS25)=0,0,MAX(DC153-DD89-DD121,0)))</f>
        <v>62047982.680000015</v>
      </c>
      <c r="DE153" s="113">
        <f ca="1">IF(DE$6=$C25,$D153,IF(SUM(DF25:$GS25)=0,0,MAX(DD153-DE89-DE121,0)))</f>
        <v>62047982.680000015</v>
      </c>
      <c r="DF153" s="113">
        <f ca="1">IF(DF$6=$C25,$D153,IF(SUM(DG25:$GS25)=0,0,MAX(DE153-DF89-DF121,0)))</f>
        <v>62047982.680000015</v>
      </c>
      <c r="DG153" s="113">
        <f ca="1">IF(DG$6=$C25,$D153,IF(SUM(DH25:$GS25)=0,0,MAX(DF153-DG89-DG121,0)))</f>
        <v>62047982.680000015</v>
      </c>
      <c r="DH153" s="113">
        <f ca="1">IF(DH$6=$C25,$D153,IF(SUM(DI25:$GS25)=0,0,MAX(DG153-DH89-DH121,0)))</f>
        <v>62047982.680000015</v>
      </c>
      <c r="DI153" s="113">
        <f ca="1">IF(DI$6=$C25,$D153,IF(SUM(DJ25:$GS25)=0,0,MAX(DH153-DI89-DI121,0)))</f>
        <v>62076274.020000018</v>
      </c>
      <c r="DJ153" s="113">
        <f ca="1">IF(DJ$6=$C25,$D153,IF(SUM(DK25:$GS25)=0,0,MAX(DI153-DJ89-DJ121,0)))</f>
        <v>62076274.020000018</v>
      </c>
      <c r="DK153" s="113">
        <f ca="1">IF(DK$6=$C25,$D153,IF(SUM(DL25:$GS25)=0,0,MAX(DJ153-DK89-DK121,0)))</f>
        <v>62076274.020000018</v>
      </c>
      <c r="DL153" s="113">
        <f ca="1">IF(DL$6=$C25,$D153,IF(SUM(DM25:$GS25)=0,0,MAX(DK153-DL89-DL121,0)))</f>
        <v>62076274.020000018</v>
      </c>
      <c r="DM153" s="113">
        <f ca="1">IF(DM$6=$C25,$D153,IF(SUM(DN25:$GS25)=0,0,MAX(DL153-DM89-DM121,0)))</f>
        <v>62076274.020000018</v>
      </c>
      <c r="DN153" s="113">
        <f ca="1">IF(DN$6=$C25,$D153,IF(SUM(DO25:$GS25)=0,0,MAX(DM153-DN89-DN121,0)))</f>
        <v>62076274.020000018</v>
      </c>
      <c r="DO153" s="113">
        <f ca="1">IF(DO$6=$C25,$D153,IF(SUM(DP25:$GS25)=0,0,MAX(DN153-DO89-DO121,0)))</f>
        <v>62076274.020000018</v>
      </c>
      <c r="DP153" s="113">
        <f ca="1">IF(DP$6=$C25,$D153,IF(SUM(DQ25:$GS25)=0,0,MAX(DO153-DP89-DP121,0)))</f>
        <v>62076274.020000018</v>
      </c>
      <c r="DQ153" s="113">
        <f ca="1">IF(DQ$6=$C25,$D153,IF(SUM(DR25:$GS25)=0,0,MAX(DP153-DQ89-DQ121,0)))</f>
        <v>62076274.020000018</v>
      </c>
      <c r="DR153" s="113">
        <f ca="1">IF(DR$6=$C25,$D153,IF(SUM(DS25:$GS25)=0,0,MAX(DQ153-DR89-DR121,0)))</f>
        <v>62076274.020000018</v>
      </c>
      <c r="DS153" s="113">
        <f ca="1">IF(DS$6=$C25,$D153,IF(SUM(DT25:$GS25)=0,0,MAX(DR153-DS89-DS121,0)))</f>
        <v>62076274.020000018</v>
      </c>
      <c r="DT153" s="113">
        <f ca="1">IF(DT$6=$C25,$D153,IF(SUM(DU25:$GS25)=0,0,MAX(DS153-DT89-DT121,0)))</f>
        <v>62076274.020000018</v>
      </c>
      <c r="DU153" s="113">
        <f ca="1">IF(DU$6=$C25,$D153,IF(SUM(DV25:$GS25)=0,0,MAX(DT153-DU89-DU121,0)))</f>
        <v>62076274.020000018</v>
      </c>
      <c r="DV153" s="113">
        <f ca="1">IF(DV$6=$C25,$D153,IF(SUM(DW25:$GS25)=0,0,MAX(DU153-DV89-DV121,0)))</f>
        <v>62076274.020000018</v>
      </c>
      <c r="DW153" s="113">
        <f ca="1">IF(DW$6=$C25,$D153,IF(SUM(DX25:$GS25)=0,0,MAX(DV153-DW89-DW121,0)))</f>
        <v>62076274.020000018</v>
      </c>
      <c r="DX153" s="113">
        <f ca="1">IF(DX$6=$C25,$D153,IF(SUM(DY25:$GS25)=0,0,MAX(DW153-DX89-DX121,0)))</f>
        <v>62076274.020000018</v>
      </c>
      <c r="DY153" s="113">
        <f ca="1">IF(DY$6=$C25,$D153,IF(SUM(DZ25:$GS25)=0,0,MAX(DX153-DY89-DY121,0)))</f>
        <v>62076274.020000018</v>
      </c>
      <c r="DZ153" s="113">
        <f ca="1">IF(DZ$6=$C25,$D153,IF(SUM(EA25:$GS25)=0,0,MAX(DY153-DZ89-DZ121,0)))</f>
        <v>62076274.020000018</v>
      </c>
      <c r="EA153" s="113">
        <f ca="1">IF(EA$6=$C25,$D153,IF(SUM(EB25:$GS25)=0,0,MAX(DZ153-EA89-EA121,0)))</f>
        <v>62076274.020000018</v>
      </c>
      <c r="EB153" s="113">
        <f ca="1">IF(EB$6=$C25,$D153,IF(SUM(EC25:$GS25)=0,0,MAX(EA153-EB89-EB121,0)))</f>
        <v>62076274.020000018</v>
      </c>
      <c r="EC153" s="113">
        <f ca="1">IF(EC$6=$C25,$D153,IF(SUM(ED25:$GS25)=0,0,MAX(EB153-EC89-EC121,0)))</f>
        <v>60636713.804893412</v>
      </c>
      <c r="ED153" s="113">
        <f ca="1">IF(ED$6=$C25,$D153,IF(SUM(EE25:$GS25)=0,0,MAX(EC153-ED89-ED121,0)))</f>
        <v>60636713.804893412</v>
      </c>
      <c r="EE153" s="113">
        <f ca="1">IF(EE$6=$C25,$D153,IF(SUM(EF25:$GS25)=0,0,MAX(ED153-EE89-EE121,0)))</f>
        <v>60636713.804893412</v>
      </c>
      <c r="EF153" s="113">
        <f ca="1">IF(EF$6=$C25,$D153,IF(SUM(EG25:$GS25)=0,0,MAX(EE153-EF89-EF121,0)))</f>
        <v>60636713.804893412</v>
      </c>
      <c r="EG153" s="113">
        <f ca="1">IF(EG$6=$C25,$D153,IF(SUM(EH25:$GS25)=0,0,MAX(EF153-EG89-EG121,0)))</f>
        <v>60636713.804893412</v>
      </c>
      <c r="EH153" s="113">
        <f ca="1">IF(EH$6=$C25,$D153,IF(SUM(EI25:$GS25)=0,0,MAX(EG153-EH89-EH121,0)))</f>
        <v>60636713.804893412</v>
      </c>
      <c r="EI153" s="113">
        <f ca="1">IF(EI$6=$C25,$D153,IF(SUM(EJ25:$GS25)=0,0,MAX(EH153-EI89-EI121,0)))</f>
        <v>60636713.804893412</v>
      </c>
      <c r="EJ153" s="113">
        <f ca="1">IF(EJ$6=$C25,$D153,IF(SUM(EK25:$GS25)=0,0,MAX(EI153-EJ89-EJ121,0)))</f>
        <v>60636713.804893412</v>
      </c>
      <c r="EK153" s="113">
        <f ca="1">IF(EK$6=$C25,$D153,IF(SUM(EL25:$GS25)=0,0,MAX(EJ153-EK89-EK121,0)))</f>
        <v>60636713.804893412</v>
      </c>
      <c r="EL153" s="113">
        <f ca="1">IF(EL$6=$C25,$D153,IF(SUM(EM25:$GS25)=0,0,MAX(EK153-EL89-EL121,0)))</f>
        <v>60636713.804893412</v>
      </c>
      <c r="EM153" s="113">
        <f ca="1">IF(EM$6=$C25,$D153,IF(SUM(EN25:$GS25)=0,0,MAX(EL153-EM89-EM121,0)))</f>
        <v>60636713.804893412</v>
      </c>
      <c r="EN153" s="113">
        <f ca="1">IF(EN$6=$C25,$D153,IF(SUM(EO25:$GS25)=0,0,MAX(EM153-EN89-EN121,0)))</f>
        <v>60636713.804893412</v>
      </c>
      <c r="EO153" s="113">
        <f ca="1">IF(EO$6=$C25,$D153,IF(SUM(EP25:$GS25)=0,0,MAX(EN153-EO89-EO121,0)))</f>
        <v>60636713.804893412</v>
      </c>
      <c r="EP153" s="113">
        <f ca="1">IF(EP$6=$C25,$D153,IF(SUM(EQ25:$GS25)=0,0,MAX(EO153-EP89-EP121,0)))</f>
        <v>59557143.637265928</v>
      </c>
      <c r="EQ153" s="113">
        <f ca="1">IF(EQ$6=$C25,$D153,IF(SUM(ER25:$GS25)=0,0,MAX(EP153-EQ89-EQ121,0)))</f>
        <v>47672537.302201971</v>
      </c>
      <c r="ER153" s="113">
        <f ca="1">IF(ER$6=$C25,$D153,IF(SUM(ES25:$GS25)=0,0,MAX(EQ153-ER89-ER121,0)))</f>
        <v>47672537.302201971</v>
      </c>
      <c r="ES153" s="113">
        <f ca="1">IF(ES$6=$C25,$D153,IF(SUM(ET25:$GS25)=0,0,MAX(ER153-ES89-ES121,0)))</f>
        <v>47672537.302201971</v>
      </c>
      <c r="ET153" s="113">
        <f ca="1">IF(ET$6=$C25,$D153,IF(SUM(EU25:$GS25)=0,0,MAX(ES153-ET89-ET121,0)))</f>
        <v>47672537.302201971</v>
      </c>
      <c r="EU153" s="113">
        <f ca="1">IF(EU$6=$C25,$D153,IF(SUM(EV25:$GS25)=0,0,MAX(ET153-EU89-EU121,0)))</f>
        <v>47672537.302201971</v>
      </c>
      <c r="EV153" s="113">
        <f ca="1">IF(EV$6=$C25,$D153,IF(SUM(EW25:$GS25)=0,0,MAX(EU153-EV89-EV121,0)))</f>
        <v>47672537.302201971</v>
      </c>
      <c r="EW153" s="113">
        <f ca="1">IF(EW$6=$C25,$D153,IF(SUM(EX25:$GS25)=0,0,MAX(EV153-EW89-EW121,0)))</f>
        <v>47672537.302201971</v>
      </c>
      <c r="EX153" s="113">
        <f ca="1">IF(EX$6=$C25,$D153,IF(SUM(EY25:$GS25)=0,0,MAX(EW153-EX89-EX121,0)))</f>
        <v>47672537.302201971</v>
      </c>
      <c r="EY153" s="113">
        <f ca="1">IF(EY$6=$C25,$D153,IF(SUM(EZ25:$GS25)=0,0,MAX(EX153-EY89-EY121,0)))</f>
        <v>47672537.302201971</v>
      </c>
      <c r="EZ153" s="113">
        <f ca="1">IF(EZ$6=$C25,$D153,IF(SUM(FA25:$GS25)=0,0,MAX(EY153-EZ89-EZ121,0)))</f>
        <v>47672537.302201971</v>
      </c>
      <c r="FA153" s="113">
        <f ca="1">IF(FA$6=$C25,$D153,IF(SUM(FB25:$GS25)=0,0,MAX(EZ153-FA89-FA121,0)))</f>
        <v>44623634.597723871</v>
      </c>
      <c r="FB153" s="113">
        <f ca="1">IF(FB$6=$C25,$D153,IF(SUM(FC25:$GS25)=0,0,MAX(FA153-FB89-FB121,0)))</f>
        <v>40133863.652225144</v>
      </c>
      <c r="FC153" s="113">
        <f ca="1">IF(FC$6=$C25,$D153,IF(SUM(FD25:$GS25)=0,0,MAX(FB153-FC89-FC121,0)))</f>
        <v>0</v>
      </c>
      <c r="FD153" s="113">
        <f ca="1">IF(FD$6=$C25,$D153,IF(SUM(FE25:$GS25)=0,0,MAX(FC153-FD89-FD121,0)))</f>
        <v>0</v>
      </c>
      <c r="FE153" s="113">
        <f ca="1">IF(FE$6=$C25,$D153,IF(SUM(FF25:$GS25)=0,0,MAX(FD153-FE89-FE121,0)))</f>
        <v>0</v>
      </c>
      <c r="FF153" s="113">
        <f ca="1">IF(FF$6=$C25,$D153,IF(SUM(FG25:$GS25)=0,0,MAX(FE153-FF89-FF121,0)))</f>
        <v>0</v>
      </c>
      <c r="FG153" s="113">
        <f ca="1">IF(FG$6=$C25,$D153,IF(SUM(FH25:$GS25)=0,0,MAX(FF153-FG89-FG121,0)))</f>
        <v>0</v>
      </c>
      <c r="FH153" s="113">
        <f ca="1">IF(FH$6=$C25,$D153,IF(SUM(FI25:$GS25)=0,0,MAX(FG153-FH89-FH121,0)))</f>
        <v>0</v>
      </c>
      <c r="FI153" s="113">
        <f ca="1">IF(FI$6=$C25,$D153,IF(SUM(FJ25:$GS25)=0,0,MAX(FH153-FI89-FI121,0)))</f>
        <v>0</v>
      </c>
      <c r="FJ153" s="113">
        <f ca="1">IF(FJ$6=$C25,$D153,IF(SUM(FK25:$GS25)=0,0,MAX(FI153-FJ89-FJ121,0)))</f>
        <v>0</v>
      </c>
      <c r="FK153" s="113">
        <f ca="1">IF(FK$6=$C25,$D153,IF(SUM(FL25:$GS25)=0,0,MAX(FJ153-FK89-FK121,0)))</f>
        <v>0</v>
      </c>
      <c r="FL153" s="113">
        <f ca="1">IF(FL$6=$C25,$D153,IF(SUM(FM25:$GS25)=0,0,MAX(FK153-FL89-FL121,0)))</f>
        <v>0</v>
      </c>
      <c r="FM153" s="113">
        <f ca="1">IF(FM$6=$C25,$D153,IF(SUM(FN25:$GS25)=0,0,MAX(FL153-FM89-FM121,0)))</f>
        <v>0</v>
      </c>
      <c r="FN153" s="113">
        <f ca="1">IF(FN$6=$C25,$D153,IF(SUM(FO25:$GS25)=0,0,MAX(FM153-FN89-FN121,0)))</f>
        <v>0</v>
      </c>
      <c r="FO153" s="113">
        <f ca="1">IF(FO$6=$C25,$D153,IF(SUM(FP25:$GS25)=0,0,MAX(FN153-FO89-FO121,0)))</f>
        <v>0</v>
      </c>
      <c r="FP153" s="113">
        <f ca="1">IF(FP$6=$C25,$D153,IF(SUM(FQ25:$GS25)=0,0,MAX(FO153-FP89-FP121,0)))</f>
        <v>0</v>
      </c>
      <c r="FQ153" s="113">
        <f ca="1">IF(FQ$6=$C25,$D153,IF(SUM(FR25:$GS25)=0,0,MAX(FP153-FQ89-FQ121,0)))</f>
        <v>0</v>
      </c>
      <c r="FR153" s="113">
        <f ca="1">IF(FR$6=$C25,$D153,IF(SUM(FS25:$GS25)=0,0,MAX(FQ153-FR89-FR121,0)))</f>
        <v>0</v>
      </c>
      <c r="FS153" s="113">
        <f ca="1">IF(FS$6=$C25,$D153,IF(SUM(FT25:$GS25)=0,0,MAX(FR153-FS89-FS121,0)))</f>
        <v>0</v>
      </c>
      <c r="FT153" s="113">
        <f ca="1">IF(FT$6=$C25,$D153,IF(SUM(FU25:$GS25)=0,0,MAX(FS153-FT89-FT121,0)))</f>
        <v>0</v>
      </c>
      <c r="FU153" s="113">
        <f ca="1">IF(FU$6=$C25,$D153,IF(SUM(FV25:$GS25)=0,0,MAX(FT153-FU89-FU121,0)))</f>
        <v>0</v>
      </c>
      <c r="FV153" s="113">
        <f ca="1">IF(FV$6=$C25,$D153,IF(SUM(FW25:$GS25)=0,0,MAX(FU153-FV89-FV121,0)))</f>
        <v>0</v>
      </c>
      <c r="FW153" s="113">
        <f ca="1">IF(FW$6=$C25,$D153,IF(SUM(FX25:$GS25)=0,0,MAX(FV153-FW89-FW121,0)))</f>
        <v>0</v>
      </c>
      <c r="FX153" s="113">
        <f ca="1">IF(FX$6=$C25,$D153,IF(SUM(FY25:$GS25)=0,0,MAX(FW153-FX89-FX121,0)))</f>
        <v>0</v>
      </c>
      <c r="FY153" s="113">
        <f ca="1">IF(FY$6=$C25,$D153,IF(SUM(FZ25:$GS25)=0,0,MAX(FX153-FY89-FY121,0)))</f>
        <v>0</v>
      </c>
      <c r="FZ153" s="113">
        <f ca="1">IF(FZ$6=$C25,$D153,IF(SUM(GA25:$GS25)=0,0,MAX(FY153-FZ89-FZ121,0)))</f>
        <v>0</v>
      </c>
      <c r="GA153" s="113">
        <f ca="1">IF(GA$6=$C25,$D153,IF(SUM(GB25:$GS25)=0,0,MAX(FZ153-GA89-GA121,0)))</f>
        <v>0</v>
      </c>
      <c r="GB153" s="113">
        <f ca="1">IF(GB$6=$C25,$D153,IF(SUM(GC25:$GS25)=0,0,MAX(GA153-GB89-GB121,0)))</f>
        <v>0</v>
      </c>
      <c r="GC153" s="113">
        <f ca="1">IF(GC$6=$C25,$D153,IF(SUM(GD25:$GS25)=0,0,MAX(GB153-GC89-GC121,0)))</f>
        <v>0</v>
      </c>
      <c r="GD153" s="113">
        <f ca="1">IF(GD$6=$C25,$D153,IF(SUM(GE25:$GS25)=0,0,MAX(GC153-GD89-GD121,0)))</f>
        <v>0</v>
      </c>
      <c r="GE153" s="113">
        <f ca="1">IF(GE$6=$C25,$D153,IF(SUM(GF25:$GS25)=0,0,MAX(GD153-GE89-GE121,0)))</f>
        <v>0</v>
      </c>
      <c r="GF153" s="113">
        <f ca="1">IF(GF$6=$C25,$D153,IF(SUM(GG25:$GS25)=0,0,MAX(GE153-GF89-GF121,0)))</f>
        <v>0</v>
      </c>
      <c r="GG153" s="113">
        <f ca="1">IF(GG$6=$C25,$D153,IF(SUM(GH25:$GS25)=0,0,MAX(GF153-GG89-GG121,0)))</f>
        <v>0</v>
      </c>
      <c r="GH153" s="113">
        <f ca="1">IF(GH$6=$C25,$D153,IF(SUM(GI25:$GS25)=0,0,MAX(GG153-GH89-GH121,0)))</f>
        <v>0</v>
      </c>
      <c r="GI153" s="113">
        <f ca="1">IF(GI$6=$C25,$D153,IF(SUM(GJ25:$GS25)=0,0,MAX(GH153-GI89-GI121,0)))</f>
        <v>0</v>
      </c>
      <c r="GJ153" s="113">
        <f ca="1">IF(GJ$6=$C25,$D153,IF(SUM(GK25:$GS25)=0,0,MAX(GI153-GJ89-GJ121,0)))</f>
        <v>0</v>
      </c>
      <c r="GK153" s="113">
        <f ca="1">IF(GK$6=$C25,$D153,IF(SUM(GL25:$GS25)=0,0,MAX(GJ153-GK89-GK121,0)))</f>
        <v>0</v>
      </c>
      <c r="GL153" s="113">
        <f ca="1">IF(GL$6=$C25,$D153,IF(SUM(GM25:$GS25)=0,0,MAX(GK153-GL89-GL121,0)))</f>
        <v>0</v>
      </c>
      <c r="GM153" s="113">
        <f ca="1">IF(GM$6=$C25,$D153,IF(SUM(GN25:$GS25)=0,0,MAX(GL153-GM89-GM121,0)))</f>
        <v>0</v>
      </c>
      <c r="GN153" s="113">
        <f ca="1">IF(GN$6=$C25,$D153,IF(SUM(GO25:$GS25)=0,0,MAX(GM153-GN89-GN121,0)))</f>
        <v>0</v>
      </c>
      <c r="GO153" s="113">
        <f ca="1">IF(GO$6=$C25,$D153,IF(SUM(GP25:$GS25)=0,0,MAX(GN153-GO89-GO121,0)))</f>
        <v>0</v>
      </c>
      <c r="GP153" s="113">
        <f ca="1">IF(GP$6=$C25,$D153,IF(SUM(GQ25:$GS25)=0,0,MAX(GO153-GP89-GP121,0)))</f>
        <v>0</v>
      </c>
      <c r="GQ153" s="113">
        <f ca="1">IF(GQ$6=$C25,$D153,IF(SUM(GR25:$GS25)=0,0,MAX(GP153-GQ89-GQ121,0)))</f>
        <v>0</v>
      </c>
      <c r="GR153" s="113">
        <f ca="1">IF(GR$6=$C25,$D153,IF(SUM(GS25:$GS25)=0,0,MAX(GQ153-GR89-GR121,0)))</f>
        <v>0</v>
      </c>
      <c r="GS153" s="113">
        <f ca="1">IF(GS$6=$C25,$D153,IF(SUM($GS25:GT25)=0,0,MAX(GR153-GS89-GS121,0)))</f>
        <v>0</v>
      </c>
      <c r="GU153" s="85"/>
      <c r="GV153" s="85"/>
      <c r="GW153" s="85"/>
      <c r="GX153" s="85"/>
      <c r="GY153" s="85"/>
      <c r="GZ153" s="85"/>
      <c r="HA153" s="85"/>
      <c r="HB153" s="85"/>
      <c r="HC153" s="85"/>
      <c r="HD153" s="85"/>
      <c r="HE153" s="85"/>
      <c r="HF153" s="85"/>
      <c r="HG153" s="85"/>
      <c r="HH153" s="85"/>
      <c r="HI153" s="85"/>
      <c r="HJ153" s="85"/>
      <c r="HK153" s="85"/>
    </row>
    <row r="154" spans="1:219" hidden="1" outlineLevel="1" x14ac:dyDescent="0.75">
      <c r="A154" s="112"/>
      <c r="B154" s="112" t="str">
        <f t="shared" si="225"/>
        <v>MSC 2018-L1</v>
      </c>
      <c r="C154" s="104"/>
      <c r="D154" s="111">
        <f t="shared" ca="1" si="226"/>
        <v>57157579</v>
      </c>
      <c r="E154" s="88"/>
      <c r="F154" s="85"/>
      <c r="G154" s="85"/>
      <c r="H154" s="86"/>
      <c r="I154" s="95"/>
      <c r="K154" s="113">
        <f ca="1">IF(K$6=$C26,$D154,IF(SUM(L26:$GS26)=0,0,MAX(J154-K90-K122,0)))</f>
        <v>0</v>
      </c>
      <c r="L154" s="113">
        <f ca="1">IF(L$6=$C26,$D154,IF(SUM(M26:$GS26)=0,0,MAX(K154-L90-L122,0)))</f>
        <v>0</v>
      </c>
      <c r="M154" s="113">
        <f ca="1">IF(M$6=$C26,$D154,IF(SUM(N26:$GS26)=0,0,MAX(L154-M90-M122,0)))</f>
        <v>0</v>
      </c>
      <c r="N154" s="113">
        <f ca="1">IF(N$6=$C26,$D154,IF(SUM(O26:$GS26)=0,0,MAX(M154-N90-N122,0)))</f>
        <v>0</v>
      </c>
      <c r="O154" s="113">
        <f ca="1">IF(O$6=$C26,$D154,IF(SUM(P26:$GS26)=0,0,MAX(N154-O90-O122,0)))</f>
        <v>0</v>
      </c>
      <c r="P154" s="113">
        <f ca="1">IF(P$6=$C26,$D154,IF(SUM(Q26:$GS26)=0,0,MAX(O154-P90-P122,0)))</f>
        <v>0</v>
      </c>
      <c r="Q154" s="113">
        <f ca="1">IF(Q$6=$C26,$D154,IF(SUM(R26:$GS26)=0,0,MAX(P154-Q90-Q122,0)))</f>
        <v>0</v>
      </c>
      <c r="R154" s="113">
        <f ca="1">IF(R$6=$C26,$D154,IF(SUM(S26:$GS26)=0,0,MAX(Q154-R90-R122,0)))</f>
        <v>0</v>
      </c>
      <c r="S154" s="113">
        <f ca="1">IF(S$6=$C26,$D154,IF(SUM(T26:$GS26)=0,0,MAX(R154-S90-S122,0)))</f>
        <v>0</v>
      </c>
      <c r="T154" s="113">
        <f ca="1">IF(T$6=$C26,$D154,IF(SUM(U26:$GS26)=0,0,MAX(S154-T90-T122,0)))</f>
        <v>0</v>
      </c>
      <c r="U154" s="113">
        <f ca="1">IF(U$6=$C26,$D154,IF(SUM(V26:$GS26)=0,0,MAX(T154-U90-U122,0)))</f>
        <v>0</v>
      </c>
      <c r="V154" s="113">
        <f ca="1">IF(V$6=$C26,$D154,IF(SUM(W26:$GS26)=0,0,MAX(U154-V90-V122,0)))</f>
        <v>0</v>
      </c>
      <c r="W154" s="113">
        <f ca="1">IF(W$6=$C26,$D154,IF(SUM(X26:$GS26)=0,0,MAX(V154-W90-W122,0)))</f>
        <v>0</v>
      </c>
      <c r="X154" s="113">
        <f ca="1">IF(X$6=$C26,$D154,IF(SUM(Y26:$GS26)=0,0,MAX(W154-X90-X122,0)))</f>
        <v>0</v>
      </c>
      <c r="Y154" s="113">
        <f ca="1">IF(Y$6=$C26,$D154,IF(SUM(Z26:$GS26)=0,0,MAX(X154-Y90-Y122,0)))</f>
        <v>0</v>
      </c>
      <c r="Z154" s="113">
        <f ca="1">IF(Z$6=$C26,$D154,IF(SUM(AA26:$GS26)=0,0,MAX(Y154-Z90-Z122,0)))</f>
        <v>0</v>
      </c>
      <c r="AA154" s="113">
        <f ca="1">IF(AA$6=$C26,$D154,IF(SUM(AB26:$GS26)=0,0,MAX(Z154-AA90-AA122,0)))</f>
        <v>0</v>
      </c>
      <c r="AB154" s="113">
        <f ca="1">IF(AB$6=$C26,$D154,IF(SUM(AC26:$GS26)=0,0,MAX(AA154-AB90-AB122,0)))</f>
        <v>0</v>
      </c>
      <c r="AC154" s="113">
        <f ca="1">IF(AC$6=$C26,$D154,IF(SUM(AD26:$GS26)=0,0,MAX(AB154-AC90-AC122,0)))</f>
        <v>0</v>
      </c>
      <c r="AD154" s="113">
        <f ca="1">IF(AD$6=$C26,$D154,IF(SUM(AE26:$GS26)=0,0,MAX(AC154-AD90-AD122,0)))</f>
        <v>0</v>
      </c>
      <c r="AE154" s="113">
        <f ca="1">IF(AE$6=$C26,$D154,IF(SUM(AF26:$GS26)=0,0,MAX(AD154-AE90-AE122,0)))</f>
        <v>57157579</v>
      </c>
      <c r="AF154" s="113">
        <f ca="1">IF(AF$6=$C26,$D154,IF(SUM(AG26:$GS26)=0,0,MAX(AE154-AF90-AF122,0)))</f>
        <v>57157579</v>
      </c>
      <c r="AG154" s="113">
        <f ca="1">IF(AG$6=$C26,$D154,IF(SUM(AH26:$GS26)=0,0,MAX(AF154-AG90-AG122,0)))</f>
        <v>57157579</v>
      </c>
      <c r="AH154" s="113">
        <f ca="1">IF(AH$6=$C26,$D154,IF(SUM(AI26:$GS26)=0,0,MAX(AG154-AH90-AH122,0)))</f>
        <v>57157579</v>
      </c>
      <c r="AI154" s="113">
        <f ca="1">IF(AI$6=$C26,$D154,IF(SUM(AJ26:$GS26)=0,0,MAX(AH154-AI90-AI122,0)))</f>
        <v>57157579</v>
      </c>
      <c r="AJ154" s="113">
        <f ca="1">IF(AJ$6=$C26,$D154,IF(SUM(AK26:$GS26)=0,0,MAX(AI154-AJ90-AJ122,0)))</f>
        <v>57157579</v>
      </c>
      <c r="AK154" s="113">
        <f ca="1">IF(AK$6=$C26,$D154,IF(SUM(AL26:$GS26)=0,0,MAX(AJ154-AK90-AK122,0)))</f>
        <v>57157579</v>
      </c>
      <c r="AL154" s="113">
        <f ca="1">IF(AL$6=$C26,$D154,IF(SUM(AM26:$GS26)=0,0,MAX(AK154-AL90-AL122,0)))</f>
        <v>57157579</v>
      </c>
      <c r="AM154" s="113">
        <f ca="1">IF(AM$6=$C26,$D154,IF(SUM(AN26:$GS26)=0,0,MAX(AL154-AM90-AM122,0)))</f>
        <v>57157579</v>
      </c>
      <c r="AN154" s="113">
        <f ca="1">IF(AN$6=$C26,$D154,IF(SUM(AO26:$GS26)=0,0,MAX(AM154-AN90-AN122,0)))</f>
        <v>57157579</v>
      </c>
      <c r="AO154" s="113">
        <f ca="1">IF(AO$6=$C26,$D154,IF(SUM(AP26:$GS26)=0,0,MAX(AN154-AO90-AO122,0)))</f>
        <v>57157579</v>
      </c>
      <c r="AP154" s="113">
        <f ca="1">IF(AP$6=$C26,$D154,IF(SUM(AQ26:$GS26)=0,0,MAX(AO154-AP90-AP122,0)))</f>
        <v>57157579</v>
      </c>
      <c r="AQ154" s="113">
        <f ca="1">IF(AQ$6=$C26,$D154,IF(SUM(AR26:$GS26)=0,0,MAX(AP154-AQ90-AQ122,0)))</f>
        <v>57157579</v>
      </c>
      <c r="AR154" s="113">
        <f ca="1">IF(AR$6=$C26,$D154,IF(SUM(AS26:$GS26)=0,0,MAX(AQ154-AR90-AR122,0)))</f>
        <v>57157579</v>
      </c>
      <c r="AS154" s="113">
        <f ca="1">IF(AS$6=$C26,$D154,IF(SUM(AT26:$GS26)=0,0,MAX(AR154-AS90-AS122,0)))</f>
        <v>57157579</v>
      </c>
      <c r="AT154" s="113">
        <f ca="1">IF(AT$6=$C26,$D154,IF(SUM(AU26:$GS26)=0,0,MAX(AS154-AT90-AT122,0)))</f>
        <v>57157579</v>
      </c>
      <c r="AU154" s="113">
        <f ca="1">IF(AU$6=$C26,$D154,IF(SUM(AV26:$GS26)=0,0,MAX(AT154-AU90-AU122,0)))</f>
        <v>57157579</v>
      </c>
      <c r="AV154" s="113">
        <f ca="1">IF(AV$6=$C26,$D154,IF(SUM(AW26:$GS26)=0,0,MAX(AU154-AV90-AV122,0)))</f>
        <v>57157579</v>
      </c>
      <c r="AW154" s="113">
        <f ca="1">IF(AW$6=$C26,$D154,IF(SUM(AX26:$GS26)=0,0,MAX(AV154-AW90-AW122,0)))</f>
        <v>57157579</v>
      </c>
      <c r="AX154" s="113">
        <f ca="1">IF(AX$6=$C26,$D154,IF(SUM(AY26:$GS26)=0,0,MAX(AW154-AX90-AX122,0)))</f>
        <v>57157579</v>
      </c>
      <c r="AY154" s="113">
        <f ca="1">IF(AY$6=$C26,$D154,IF(SUM(AZ26:$GS26)=0,0,MAX(AX154-AY90-AY122,0)))</f>
        <v>57157579</v>
      </c>
      <c r="AZ154" s="113">
        <f ca="1">IF(AZ$6=$C26,$D154,IF(SUM(BA26:$GS26)=0,0,MAX(AY154-AZ90-AZ122,0)))</f>
        <v>57157579</v>
      </c>
      <c r="BA154" s="113">
        <f ca="1">IF(BA$6=$C26,$D154,IF(SUM(BB26:$GS26)=0,0,MAX(AZ154-BA90-BA122,0)))</f>
        <v>57157579</v>
      </c>
      <c r="BB154" s="113">
        <f ca="1">IF(BB$6=$C26,$D154,IF(SUM(BC26:$GS26)=0,0,MAX(BA154-BB90-BB122,0)))</f>
        <v>57157579</v>
      </c>
      <c r="BC154" s="113">
        <f ca="1">IF(BC$6=$C26,$D154,IF(SUM(BD26:$GS26)=0,0,MAX(BB154-BC90-BC122,0)))</f>
        <v>57157579</v>
      </c>
      <c r="BD154" s="113">
        <f ca="1">IF(BD$6=$C26,$D154,IF(SUM(BE26:$GS26)=0,0,MAX(BC154-BD90-BD122,0)))</f>
        <v>57157579</v>
      </c>
      <c r="BE154" s="113">
        <f ca="1">IF(BE$6=$C26,$D154,IF(SUM(BF26:$GS26)=0,0,MAX(BD154-BE90-BE122,0)))</f>
        <v>57157579</v>
      </c>
      <c r="BF154" s="113">
        <f ca="1">IF(BF$6=$C26,$D154,IF(SUM(BG26:$GS26)=0,0,MAX(BE154-BF90-BF122,0)))</f>
        <v>57157579</v>
      </c>
      <c r="BG154" s="113">
        <f ca="1">IF(BG$6=$C26,$D154,IF(SUM(BH26:$GS26)=0,0,MAX(BF154-BG90-BG122,0)))</f>
        <v>57157579</v>
      </c>
      <c r="BH154" s="113">
        <f ca="1">IF(BH$6=$C26,$D154,IF(SUM(BI26:$GS26)=0,0,MAX(BG154-BH90-BH122,0)))</f>
        <v>57157579</v>
      </c>
      <c r="BI154" s="113">
        <f ca="1">IF(BI$6=$C26,$D154,IF(SUM(BJ26:$GS26)=0,0,MAX(BH154-BI90-BI122,0)))</f>
        <v>57157579</v>
      </c>
      <c r="BJ154" s="113">
        <f ca="1">IF(BJ$6=$C26,$D154,IF(SUM(BK26:$GS26)=0,0,MAX(BI154-BJ90-BJ122,0)))</f>
        <v>57157579</v>
      </c>
      <c r="BK154" s="113">
        <f ca="1">IF(BK$6=$C26,$D154,IF(SUM(BL26:$GS26)=0,0,MAX(BJ154-BK90-BK122,0)))</f>
        <v>57157579</v>
      </c>
      <c r="BL154" s="113">
        <f ca="1">IF(BL$6=$C26,$D154,IF(SUM(BM26:$GS26)=0,0,MAX(BK154-BL90-BL122,0)))</f>
        <v>57157579</v>
      </c>
      <c r="BM154" s="113">
        <f ca="1">IF(BM$6=$C26,$D154,IF(SUM(BN26:$GS26)=0,0,MAX(BL154-BM90-BM122,0)))</f>
        <v>57157579</v>
      </c>
      <c r="BN154" s="113">
        <f ca="1">IF(BN$6=$C26,$D154,IF(SUM(BO26:$GS26)=0,0,MAX(BM154-BN90-BN122,0)))</f>
        <v>57157579</v>
      </c>
      <c r="BO154" s="113">
        <f ca="1">IF(BO$6=$C26,$D154,IF(SUM(BP26:$GS26)=0,0,MAX(BN154-BO90-BO122,0)))</f>
        <v>57157579</v>
      </c>
      <c r="BP154" s="113">
        <f ca="1">IF(BP$6=$C26,$D154,IF(SUM(BQ26:$GS26)=0,0,MAX(BO154-BP90-BP122,0)))</f>
        <v>57157579</v>
      </c>
      <c r="BQ154" s="113">
        <f ca="1">IF(BQ$6=$C26,$D154,IF(SUM(BR26:$GS26)=0,0,MAX(BP154-BQ90-BQ122,0)))</f>
        <v>57157579</v>
      </c>
      <c r="BR154" s="113">
        <f ca="1">IF(BR$6=$C26,$D154,IF(SUM(BS26:$GS26)=0,0,MAX(BQ154-BR90-BR122,0)))</f>
        <v>57157579</v>
      </c>
      <c r="BS154" s="113">
        <f ca="1">IF(BS$6=$C26,$D154,IF(SUM(BT26:$GS26)=0,0,MAX(BR154-BS90-BS122,0)))</f>
        <v>57157579</v>
      </c>
      <c r="BT154" s="113">
        <f ca="1">IF(BT$6=$C26,$D154,IF(SUM(BU26:$GS26)=0,0,MAX(BS154-BT90-BT122,0)))</f>
        <v>57157579</v>
      </c>
      <c r="BU154" s="113">
        <f ca="1">IF(BU$6=$C26,$D154,IF(SUM(BV26:$GS26)=0,0,MAX(BT154-BU90-BU122,0)))</f>
        <v>57157579</v>
      </c>
      <c r="BV154" s="113">
        <f ca="1">IF(BV$6=$C26,$D154,IF(SUM(BW26:$GS26)=0,0,MAX(BU154-BV90-BV122,0)))</f>
        <v>57157579</v>
      </c>
      <c r="BW154" s="113">
        <f ca="1">IF(BW$6=$C26,$D154,IF(SUM(BX26:$GS26)=0,0,MAX(BV154-BW90-BW122,0)))</f>
        <v>57157579</v>
      </c>
      <c r="BX154" s="113">
        <f ca="1">IF(BX$6=$C26,$D154,IF(SUM(BY26:$GS26)=0,0,MAX(BW154-BX90-BX122,0)))</f>
        <v>57157579</v>
      </c>
      <c r="BY154" s="113">
        <f ca="1">IF(BY$6=$C26,$D154,IF(SUM(BZ26:$GS26)=0,0,MAX(BX154-BY90-BY122,0)))</f>
        <v>57157579</v>
      </c>
      <c r="BZ154" s="113">
        <f ca="1">IF(BZ$6=$C26,$D154,IF(SUM(CA26:$GS26)=0,0,MAX(BY154-BZ90-BZ122,0)))</f>
        <v>57157579</v>
      </c>
      <c r="CA154" s="113">
        <f ca="1">IF(CA$6=$C26,$D154,IF(SUM(CB26:$GS26)=0,0,MAX(BZ154-CA90-CA122,0)))</f>
        <v>57157579</v>
      </c>
      <c r="CB154" s="113">
        <f ca="1">IF(CB$6=$C26,$D154,IF(SUM(CC26:$GS26)=0,0,MAX(CA154-CB90-CB122,0)))</f>
        <v>57157579</v>
      </c>
      <c r="CC154" s="113">
        <f ca="1">IF(CC$6=$C26,$D154,IF(SUM(CD26:$GS26)=0,0,MAX(CB154-CC90-CC122,0)))</f>
        <v>57157579</v>
      </c>
      <c r="CD154" s="113">
        <f ca="1">IF(CD$6=$C26,$D154,IF(SUM(CE26:$GS26)=0,0,MAX(CC154-CD90-CD122,0)))</f>
        <v>57157579</v>
      </c>
      <c r="CE154" s="113">
        <f ca="1">IF(CE$6=$C26,$D154,IF(SUM(CF26:$GS26)=0,0,MAX(CD154-CE90-CE122,0)))</f>
        <v>57157579</v>
      </c>
      <c r="CF154" s="113">
        <f ca="1">IF(CF$6=$C26,$D154,IF(SUM(CG26:$GS26)=0,0,MAX(CE154-CF90-CF122,0)))</f>
        <v>57157579</v>
      </c>
      <c r="CG154" s="113">
        <f ca="1">IF(CG$6=$C26,$D154,IF(SUM(CH26:$GS26)=0,0,MAX(CF154-CG90-CG122,0)))</f>
        <v>57157579</v>
      </c>
      <c r="CH154" s="113">
        <f ca="1">IF(CH$6=$C26,$D154,IF(SUM(CI26:$GS26)=0,0,MAX(CG154-CH90-CH122,0)))</f>
        <v>57157579</v>
      </c>
      <c r="CI154" s="113">
        <f ca="1">IF(CI$6=$C26,$D154,IF(SUM(CJ26:$GS26)=0,0,MAX(CH154-CI90-CI122,0)))</f>
        <v>57157579</v>
      </c>
      <c r="CJ154" s="113">
        <f ca="1">IF(CJ$6=$C26,$D154,IF(SUM(CK26:$GS26)=0,0,MAX(CI154-CJ90-CJ122,0)))</f>
        <v>57157579</v>
      </c>
      <c r="CK154" s="113">
        <f ca="1">IF(CK$6=$C26,$D154,IF(SUM(CL26:$GS26)=0,0,MAX(CJ154-CK90-CK122,0)))</f>
        <v>57157579</v>
      </c>
      <c r="CL154" s="113">
        <f ca="1">IF(CL$6=$C26,$D154,IF(SUM(CM26:$GS26)=0,0,MAX(CK154-CL90-CL122,0)))</f>
        <v>57157579</v>
      </c>
      <c r="CM154" s="113">
        <f ca="1">IF(CM$6=$C26,$D154,IF(SUM(CN26:$GS26)=0,0,MAX(CL154-CM90-CM122,0)))</f>
        <v>57157579</v>
      </c>
      <c r="CN154" s="113">
        <f ca="1">IF(CN$6=$C26,$D154,IF(SUM(CO26:$GS26)=0,0,MAX(CM154-CN90-CN122,0)))</f>
        <v>57157579</v>
      </c>
      <c r="CO154" s="113">
        <f ca="1">IF(CO$6=$C26,$D154,IF(SUM(CP26:$GS26)=0,0,MAX(CN154-CO90-CO122,0)))</f>
        <v>57157579</v>
      </c>
      <c r="CP154" s="113">
        <f ca="1">IF(CP$6=$C26,$D154,IF(SUM(CQ26:$GS26)=0,0,MAX(CO154-CP90-CP122,0)))</f>
        <v>57157579</v>
      </c>
      <c r="CQ154" s="113">
        <f ca="1">IF(CQ$6=$C26,$D154,IF(SUM(CR26:$GS26)=0,0,MAX(CP154-CQ90-CQ122,0)))</f>
        <v>57157579</v>
      </c>
      <c r="CR154" s="113">
        <f ca="1">IF(CR$6=$C26,$D154,IF(SUM(CS26:$GS26)=0,0,MAX(CQ154-CR90-CR122,0)))</f>
        <v>57157579</v>
      </c>
      <c r="CS154" s="113">
        <f ca="1">IF(CS$6=$C26,$D154,IF(SUM(CT26:$GS26)=0,0,MAX(CR154-CS90-CS122,0)))</f>
        <v>57157579</v>
      </c>
      <c r="CT154" s="113">
        <f ca="1">IF(CT$6=$C26,$D154,IF(SUM(CU26:$GS26)=0,0,MAX(CS154-CT90-CT122,0)))</f>
        <v>57157579</v>
      </c>
      <c r="CU154" s="113">
        <f ca="1">IF(CU$6=$C26,$D154,IF(SUM(CV26:$GS26)=0,0,MAX(CT154-CU90-CU122,0)))</f>
        <v>57157579</v>
      </c>
      <c r="CV154" s="113">
        <f ca="1">IF(CV$6=$C26,$D154,IF(SUM(CW26:$GS26)=0,0,MAX(CU154-CV90-CV122,0)))</f>
        <v>57157579</v>
      </c>
      <c r="CW154" s="113">
        <f ca="1">IF(CW$6=$C26,$D154,IF(SUM(CX26:$GS26)=0,0,MAX(CV154-CW90-CW122,0)))</f>
        <v>57157579</v>
      </c>
      <c r="CX154" s="113">
        <f ca="1">IF(CX$6=$C26,$D154,IF(SUM(CY26:$GS26)=0,0,MAX(CW154-CX90-CX122,0)))</f>
        <v>57157579</v>
      </c>
      <c r="CY154" s="113">
        <f ca="1">IF(CY$6=$C26,$D154,IF(SUM(CZ26:$GS26)=0,0,MAX(CX154-CY90-CY122,0)))</f>
        <v>57157579</v>
      </c>
      <c r="CZ154" s="113">
        <f ca="1">IF(CZ$6=$C26,$D154,IF(SUM(DA26:$GS26)=0,0,MAX(CY154-CZ90-CZ122,0)))</f>
        <v>57157579</v>
      </c>
      <c r="DA154" s="113">
        <f ca="1">IF(DA$6=$C26,$D154,IF(SUM(DB26:$GS26)=0,0,MAX(CZ154-DA90-DA122,0)))</f>
        <v>57157579</v>
      </c>
      <c r="DB154" s="113">
        <f ca="1">IF(DB$6=$C26,$D154,IF(SUM(DC26:$GS26)=0,0,MAX(DA154-DB90-DB122,0)))</f>
        <v>57157579</v>
      </c>
      <c r="DC154" s="113">
        <f ca="1">IF(DC$6=$C26,$D154,IF(SUM(DD26:$GS26)=0,0,MAX(DB154-DC90-DC122,0)))</f>
        <v>57157579</v>
      </c>
      <c r="DD154" s="113">
        <f ca="1">IF(DD$6=$C26,$D154,IF(SUM(DE26:$GS26)=0,0,MAX(DC154-DD90-DD122,0)))</f>
        <v>57157579</v>
      </c>
      <c r="DE154" s="113">
        <f ca="1">IF(DE$6=$C26,$D154,IF(SUM(DF26:$GS26)=0,0,MAX(DD154-DE90-DE122,0)))</f>
        <v>57157579</v>
      </c>
      <c r="DF154" s="113">
        <f ca="1">IF(DF$6=$C26,$D154,IF(SUM(DG26:$GS26)=0,0,MAX(DE154-DF90-DF122,0)))</f>
        <v>57157579</v>
      </c>
      <c r="DG154" s="113">
        <f ca="1">IF(DG$6=$C26,$D154,IF(SUM(DH26:$GS26)=0,0,MAX(DF154-DG90-DG122,0)))</f>
        <v>57157579</v>
      </c>
      <c r="DH154" s="113">
        <f ca="1">IF(DH$6=$C26,$D154,IF(SUM(DI26:$GS26)=0,0,MAX(DG154-DH90-DH122,0)))</f>
        <v>57157579</v>
      </c>
      <c r="DI154" s="113">
        <f ca="1">IF(DI$6=$C26,$D154,IF(SUM(DJ26:$GS26)=0,0,MAX(DH154-DI90-DI122,0)))</f>
        <v>57157579</v>
      </c>
      <c r="DJ154" s="113">
        <f ca="1">IF(DJ$6=$C26,$D154,IF(SUM(DK26:$GS26)=0,0,MAX(DI154-DJ90-DJ122,0)))</f>
        <v>57157579</v>
      </c>
      <c r="DK154" s="113">
        <f ca="1">IF(DK$6=$C26,$D154,IF(SUM(DL26:$GS26)=0,0,MAX(DJ154-DK90-DK122,0)))</f>
        <v>57157579</v>
      </c>
      <c r="DL154" s="113">
        <f ca="1">IF(DL$6=$C26,$D154,IF(SUM(DM26:$GS26)=0,0,MAX(DK154-DL90-DL122,0)))</f>
        <v>57157579</v>
      </c>
      <c r="DM154" s="113">
        <f ca="1">IF(DM$6=$C26,$D154,IF(SUM(DN26:$GS26)=0,0,MAX(DL154-DM90-DM122,0)))</f>
        <v>57157579</v>
      </c>
      <c r="DN154" s="113">
        <f ca="1">IF(DN$6=$C26,$D154,IF(SUM(DO26:$GS26)=0,0,MAX(DM154-DN90-DN122,0)))</f>
        <v>57157579</v>
      </c>
      <c r="DO154" s="113">
        <f ca="1">IF(DO$6=$C26,$D154,IF(SUM(DP26:$GS26)=0,0,MAX(DN154-DO90-DO122,0)))</f>
        <v>57157579</v>
      </c>
      <c r="DP154" s="113">
        <f ca="1">IF(DP$6=$C26,$D154,IF(SUM(DQ26:$GS26)=0,0,MAX(DO154-DP90-DP122,0)))</f>
        <v>57157579</v>
      </c>
      <c r="DQ154" s="113">
        <f ca="1">IF(DQ$6=$C26,$D154,IF(SUM(DR26:$GS26)=0,0,MAX(DP154-DQ90-DQ122,0)))</f>
        <v>57157579</v>
      </c>
      <c r="DR154" s="113">
        <f ca="1">IF(DR$6=$C26,$D154,IF(SUM(DS26:$GS26)=0,0,MAX(DQ154-DR90-DR122,0)))</f>
        <v>57157579</v>
      </c>
      <c r="DS154" s="113">
        <f ca="1">IF(DS$6=$C26,$D154,IF(SUM(DT26:$GS26)=0,0,MAX(DR154-DS90-DS122,0)))</f>
        <v>57157579</v>
      </c>
      <c r="DT154" s="113">
        <f ca="1">IF(DT$6=$C26,$D154,IF(SUM(DU26:$GS26)=0,0,MAX(DS154-DT90-DT122,0)))</f>
        <v>57157579</v>
      </c>
      <c r="DU154" s="113">
        <f ca="1">IF(DU$6=$C26,$D154,IF(SUM(DV26:$GS26)=0,0,MAX(DT154-DU90-DU122,0)))</f>
        <v>57157579</v>
      </c>
      <c r="DV154" s="113">
        <f ca="1">IF(DV$6=$C26,$D154,IF(SUM(DW26:$GS26)=0,0,MAX(DU154-DV90-DV122,0)))</f>
        <v>57157579</v>
      </c>
      <c r="DW154" s="113">
        <f ca="1">IF(DW$6=$C26,$D154,IF(SUM(DX26:$GS26)=0,0,MAX(DV154-DW90-DW122,0)))</f>
        <v>57157579</v>
      </c>
      <c r="DX154" s="113">
        <f ca="1">IF(DX$6=$C26,$D154,IF(SUM(DY26:$GS26)=0,0,MAX(DW154-DX90-DX122,0)))</f>
        <v>57157579</v>
      </c>
      <c r="DY154" s="113">
        <f ca="1">IF(DY$6=$C26,$D154,IF(SUM(DZ26:$GS26)=0,0,MAX(DX154-DY90-DY122,0)))</f>
        <v>57157579</v>
      </c>
      <c r="DZ154" s="113">
        <f ca="1">IF(DZ$6=$C26,$D154,IF(SUM(EA26:$GS26)=0,0,MAX(DY154-DZ90-DZ122,0)))</f>
        <v>57157579</v>
      </c>
      <c r="EA154" s="113">
        <f ca="1">IF(EA$6=$C26,$D154,IF(SUM(EB26:$GS26)=0,0,MAX(DZ154-EA90-EA122,0)))</f>
        <v>57157579</v>
      </c>
      <c r="EB154" s="113">
        <f ca="1">IF(EB$6=$C26,$D154,IF(SUM(EC26:$GS26)=0,0,MAX(EA154-EB90-EB122,0)))</f>
        <v>57157579</v>
      </c>
      <c r="EC154" s="113">
        <f ca="1">IF(EC$6=$C26,$D154,IF(SUM(ED26:$GS26)=0,0,MAX(EB154-EC90-EC122,0)))</f>
        <v>57157579</v>
      </c>
      <c r="ED154" s="113">
        <f ca="1">IF(ED$6=$C26,$D154,IF(SUM(EE26:$GS26)=0,0,MAX(EC154-ED90-ED122,0)))</f>
        <v>57157579</v>
      </c>
      <c r="EE154" s="113">
        <f ca="1">IF(EE$6=$C26,$D154,IF(SUM(EF26:$GS26)=0,0,MAX(ED154-EE90-EE122,0)))</f>
        <v>57157579</v>
      </c>
      <c r="EF154" s="113">
        <f ca="1">IF(EF$6=$C26,$D154,IF(SUM(EG26:$GS26)=0,0,MAX(EE154-EF90-EF122,0)))</f>
        <v>57157579</v>
      </c>
      <c r="EG154" s="113">
        <f ca="1">IF(EG$6=$C26,$D154,IF(SUM(EH26:$GS26)=0,0,MAX(EF154-EG90-EG122,0)))</f>
        <v>57157579</v>
      </c>
      <c r="EH154" s="113">
        <f ca="1">IF(EH$6=$C26,$D154,IF(SUM(EI26:$GS26)=0,0,MAX(EG154-EH90-EH122,0)))</f>
        <v>57157579</v>
      </c>
      <c r="EI154" s="113">
        <f ca="1">IF(EI$6=$C26,$D154,IF(SUM(EJ26:$GS26)=0,0,MAX(EH154-EI90-EI122,0)))</f>
        <v>57157579</v>
      </c>
      <c r="EJ154" s="113">
        <f ca="1">IF(EJ$6=$C26,$D154,IF(SUM(EK26:$GS26)=0,0,MAX(EI154-EJ90-EJ122,0)))</f>
        <v>57157579</v>
      </c>
      <c r="EK154" s="113">
        <f ca="1">IF(EK$6=$C26,$D154,IF(SUM(EL26:$GS26)=0,0,MAX(EJ154-EK90-EK122,0)))</f>
        <v>57157579</v>
      </c>
      <c r="EL154" s="113">
        <f ca="1">IF(EL$6=$C26,$D154,IF(SUM(EM26:$GS26)=0,0,MAX(EK154-EL90-EL122,0)))</f>
        <v>57157579</v>
      </c>
      <c r="EM154" s="113">
        <f ca="1">IF(EM$6=$C26,$D154,IF(SUM(EN26:$GS26)=0,0,MAX(EL154-EM90-EM122,0)))</f>
        <v>57157579</v>
      </c>
      <c r="EN154" s="113">
        <f ca="1">IF(EN$6=$C26,$D154,IF(SUM(EO26:$GS26)=0,0,MAX(EM154-EN90-EN122,0)))</f>
        <v>57157579</v>
      </c>
      <c r="EO154" s="113">
        <f ca="1">IF(EO$6=$C26,$D154,IF(SUM(EP26:$GS26)=0,0,MAX(EN154-EO90-EO122,0)))</f>
        <v>57157579</v>
      </c>
      <c r="EP154" s="113">
        <f ca="1">IF(EP$6=$C26,$D154,IF(SUM(EQ26:$GS26)=0,0,MAX(EO154-EP90-EP122,0)))</f>
        <v>57157579</v>
      </c>
      <c r="EQ154" s="113">
        <f ca="1">IF(EQ$6=$C26,$D154,IF(SUM(ER26:$GS26)=0,0,MAX(EP154-EQ90-EQ122,0)))</f>
        <v>57157579</v>
      </c>
      <c r="ER154" s="113">
        <f ca="1">IF(ER$6=$C26,$D154,IF(SUM(ES26:$GS26)=0,0,MAX(EQ154-ER90-ER122,0)))</f>
        <v>57157579</v>
      </c>
      <c r="ES154" s="113">
        <f ca="1">IF(ES$6=$C26,$D154,IF(SUM(ET26:$GS26)=0,0,MAX(ER154-ES90-ES122,0)))</f>
        <v>57157579</v>
      </c>
      <c r="ET154" s="113">
        <f ca="1">IF(ET$6=$C26,$D154,IF(SUM(EU26:$GS26)=0,0,MAX(ES154-ET90-ET122,0)))</f>
        <v>0</v>
      </c>
      <c r="EU154" s="113">
        <f ca="1">IF(EU$6=$C26,$D154,IF(SUM(EV26:$GS26)=0,0,MAX(ET154-EU90-EU122,0)))</f>
        <v>0</v>
      </c>
      <c r="EV154" s="113">
        <f ca="1">IF(EV$6=$C26,$D154,IF(SUM(EW26:$GS26)=0,0,MAX(EU154-EV90-EV122,0)))</f>
        <v>0</v>
      </c>
      <c r="EW154" s="113">
        <f ca="1">IF(EW$6=$C26,$D154,IF(SUM(EX26:$GS26)=0,0,MAX(EV154-EW90-EW122,0)))</f>
        <v>0</v>
      </c>
      <c r="EX154" s="113">
        <f ca="1">IF(EX$6=$C26,$D154,IF(SUM(EY26:$GS26)=0,0,MAX(EW154-EX90-EX122,0)))</f>
        <v>0</v>
      </c>
      <c r="EY154" s="113">
        <f ca="1">IF(EY$6=$C26,$D154,IF(SUM(EZ26:$GS26)=0,0,MAX(EX154-EY90-EY122,0)))</f>
        <v>0</v>
      </c>
      <c r="EZ154" s="113">
        <f ca="1">IF(EZ$6=$C26,$D154,IF(SUM(FA26:$GS26)=0,0,MAX(EY154-EZ90-EZ122,0)))</f>
        <v>0</v>
      </c>
      <c r="FA154" s="113">
        <f ca="1">IF(FA$6=$C26,$D154,IF(SUM(FB26:$GS26)=0,0,MAX(EZ154-FA90-FA122,0)))</f>
        <v>0</v>
      </c>
      <c r="FB154" s="113">
        <f ca="1">IF(FB$6=$C26,$D154,IF(SUM(FC26:$GS26)=0,0,MAX(FA154-FB90-FB122,0)))</f>
        <v>0</v>
      </c>
      <c r="FC154" s="113">
        <f ca="1">IF(FC$6=$C26,$D154,IF(SUM(FD26:$GS26)=0,0,MAX(FB154-FC90-FC122,0)))</f>
        <v>0</v>
      </c>
      <c r="FD154" s="113">
        <f ca="1">IF(FD$6=$C26,$D154,IF(SUM(FE26:$GS26)=0,0,MAX(FC154-FD90-FD122,0)))</f>
        <v>0</v>
      </c>
      <c r="FE154" s="113">
        <f ca="1">IF(FE$6=$C26,$D154,IF(SUM(FF26:$GS26)=0,0,MAX(FD154-FE90-FE122,0)))</f>
        <v>0</v>
      </c>
      <c r="FF154" s="113">
        <f ca="1">IF(FF$6=$C26,$D154,IF(SUM(FG26:$GS26)=0,0,MAX(FE154-FF90-FF122,0)))</f>
        <v>0</v>
      </c>
      <c r="FG154" s="113">
        <f ca="1">IF(FG$6=$C26,$D154,IF(SUM(FH26:$GS26)=0,0,MAX(FF154-FG90-FG122,0)))</f>
        <v>0</v>
      </c>
      <c r="FH154" s="113">
        <f ca="1">IF(FH$6=$C26,$D154,IF(SUM(FI26:$GS26)=0,0,MAX(FG154-FH90-FH122,0)))</f>
        <v>0</v>
      </c>
      <c r="FI154" s="113">
        <f ca="1">IF(FI$6=$C26,$D154,IF(SUM(FJ26:$GS26)=0,0,MAX(FH154-FI90-FI122,0)))</f>
        <v>0</v>
      </c>
      <c r="FJ154" s="113">
        <f ca="1">IF(FJ$6=$C26,$D154,IF(SUM(FK26:$GS26)=0,0,MAX(FI154-FJ90-FJ122,0)))</f>
        <v>0</v>
      </c>
      <c r="FK154" s="113">
        <f ca="1">IF(FK$6=$C26,$D154,IF(SUM(FL26:$GS26)=0,0,MAX(FJ154-FK90-FK122,0)))</f>
        <v>0</v>
      </c>
      <c r="FL154" s="113">
        <f ca="1">IF(FL$6=$C26,$D154,IF(SUM(FM26:$GS26)=0,0,MAX(FK154-FL90-FL122,0)))</f>
        <v>0</v>
      </c>
      <c r="FM154" s="113">
        <f ca="1">IF(FM$6=$C26,$D154,IF(SUM(FN26:$GS26)=0,0,MAX(FL154-FM90-FM122,0)))</f>
        <v>0</v>
      </c>
      <c r="FN154" s="113">
        <f ca="1">IF(FN$6=$C26,$D154,IF(SUM(FO26:$GS26)=0,0,MAX(FM154-FN90-FN122,0)))</f>
        <v>0</v>
      </c>
      <c r="FO154" s="113">
        <f ca="1">IF(FO$6=$C26,$D154,IF(SUM(FP26:$GS26)=0,0,MAX(FN154-FO90-FO122,0)))</f>
        <v>0</v>
      </c>
      <c r="FP154" s="113">
        <f ca="1">IF(FP$6=$C26,$D154,IF(SUM(FQ26:$GS26)=0,0,MAX(FO154-FP90-FP122,0)))</f>
        <v>0</v>
      </c>
      <c r="FQ154" s="113">
        <f ca="1">IF(FQ$6=$C26,$D154,IF(SUM(FR26:$GS26)=0,0,MAX(FP154-FQ90-FQ122,0)))</f>
        <v>0</v>
      </c>
      <c r="FR154" s="113">
        <f ca="1">IF(FR$6=$C26,$D154,IF(SUM(FS26:$GS26)=0,0,MAX(FQ154-FR90-FR122,0)))</f>
        <v>0</v>
      </c>
      <c r="FS154" s="113">
        <f ca="1">IF(FS$6=$C26,$D154,IF(SUM(FT26:$GS26)=0,0,MAX(FR154-FS90-FS122,0)))</f>
        <v>0</v>
      </c>
      <c r="FT154" s="113">
        <f ca="1">IF(FT$6=$C26,$D154,IF(SUM(FU26:$GS26)=0,0,MAX(FS154-FT90-FT122,0)))</f>
        <v>0</v>
      </c>
      <c r="FU154" s="113">
        <f ca="1">IF(FU$6=$C26,$D154,IF(SUM(FV26:$GS26)=0,0,MAX(FT154-FU90-FU122,0)))</f>
        <v>0</v>
      </c>
      <c r="FV154" s="113">
        <f ca="1">IF(FV$6=$C26,$D154,IF(SUM(FW26:$GS26)=0,0,MAX(FU154-FV90-FV122,0)))</f>
        <v>0</v>
      </c>
      <c r="FW154" s="113">
        <f ca="1">IF(FW$6=$C26,$D154,IF(SUM(FX26:$GS26)=0,0,MAX(FV154-FW90-FW122,0)))</f>
        <v>0</v>
      </c>
      <c r="FX154" s="113">
        <f ca="1">IF(FX$6=$C26,$D154,IF(SUM(FY26:$GS26)=0,0,MAX(FW154-FX90-FX122,0)))</f>
        <v>0</v>
      </c>
      <c r="FY154" s="113">
        <f ca="1">IF(FY$6=$C26,$D154,IF(SUM(FZ26:$GS26)=0,0,MAX(FX154-FY90-FY122,0)))</f>
        <v>0</v>
      </c>
      <c r="FZ154" s="113">
        <f ca="1">IF(FZ$6=$C26,$D154,IF(SUM(GA26:$GS26)=0,0,MAX(FY154-FZ90-FZ122,0)))</f>
        <v>0</v>
      </c>
      <c r="GA154" s="113">
        <f ca="1">IF(GA$6=$C26,$D154,IF(SUM(GB26:$GS26)=0,0,MAX(FZ154-GA90-GA122,0)))</f>
        <v>0</v>
      </c>
      <c r="GB154" s="113">
        <f ca="1">IF(GB$6=$C26,$D154,IF(SUM(GC26:$GS26)=0,0,MAX(GA154-GB90-GB122,0)))</f>
        <v>0</v>
      </c>
      <c r="GC154" s="113">
        <f ca="1">IF(GC$6=$C26,$D154,IF(SUM(GD26:$GS26)=0,0,MAX(GB154-GC90-GC122,0)))</f>
        <v>0</v>
      </c>
      <c r="GD154" s="113">
        <f ca="1">IF(GD$6=$C26,$D154,IF(SUM(GE26:$GS26)=0,0,MAX(GC154-GD90-GD122,0)))</f>
        <v>0</v>
      </c>
      <c r="GE154" s="113">
        <f ca="1">IF(GE$6=$C26,$D154,IF(SUM(GF26:$GS26)=0,0,MAX(GD154-GE90-GE122,0)))</f>
        <v>0</v>
      </c>
      <c r="GF154" s="113">
        <f ca="1">IF(GF$6=$C26,$D154,IF(SUM(GG26:$GS26)=0,0,MAX(GE154-GF90-GF122,0)))</f>
        <v>0</v>
      </c>
      <c r="GG154" s="113">
        <f ca="1">IF(GG$6=$C26,$D154,IF(SUM(GH26:$GS26)=0,0,MAX(GF154-GG90-GG122,0)))</f>
        <v>0</v>
      </c>
      <c r="GH154" s="113">
        <f ca="1">IF(GH$6=$C26,$D154,IF(SUM(GI26:$GS26)=0,0,MAX(GG154-GH90-GH122,0)))</f>
        <v>0</v>
      </c>
      <c r="GI154" s="113">
        <f ca="1">IF(GI$6=$C26,$D154,IF(SUM(GJ26:$GS26)=0,0,MAX(GH154-GI90-GI122,0)))</f>
        <v>0</v>
      </c>
      <c r="GJ154" s="113">
        <f ca="1">IF(GJ$6=$C26,$D154,IF(SUM(GK26:$GS26)=0,0,MAX(GI154-GJ90-GJ122,0)))</f>
        <v>0</v>
      </c>
      <c r="GK154" s="113">
        <f ca="1">IF(GK$6=$C26,$D154,IF(SUM(GL26:$GS26)=0,0,MAX(GJ154-GK90-GK122,0)))</f>
        <v>0</v>
      </c>
      <c r="GL154" s="113">
        <f ca="1">IF(GL$6=$C26,$D154,IF(SUM(GM26:$GS26)=0,0,MAX(GK154-GL90-GL122,0)))</f>
        <v>0</v>
      </c>
      <c r="GM154" s="113">
        <f ca="1">IF(GM$6=$C26,$D154,IF(SUM(GN26:$GS26)=0,0,MAX(GL154-GM90-GM122,0)))</f>
        <v>0</v>
      </c>
      <c r="GN154" s="113">
        <f ca="1">IF(GN$6=$C26,$D154,IF(SUM(GO26:$GS26)=0,0,MAX(GM154-GN90-GN122,0)))</f>
        <v>0</v>
      </c>
      <c r="GO154" s="113">
        <f ca="1">IF(GO$6=$C26,$D154,IF(SUM(GP26:$GS26)=0,0,MAX(GN154-GO90-GO122,0)))</f>
        <v>0</v>
      </c>
      <c r="GP154" s="113">
        <f ca="1">IF(GP$6=$C26,$D154,IF(SUM(GQ26:$GS26)=0,0,MAX(GO154-GP90-GP122,0)))</f>
        <v>0</v>
      </c>
      <c r="GQ154" s="113">
        <f ca="1">IF(GQ$6=$C26,$D154,IF(SUM(GR26:$GS26)=0,0,MAX(GP154-GQ90-GQ122,0)))</f>
        <v>0</v>
      </c>
      <c r="GR154" s="113">
        <f ca="1">IF(GR$6=$C26,$D154,IF(SUM(GS26:$GS26)=0,0,MAX(GQ154-GR90-GR122,0)))</f>
        <v>0</v>
      </c>
      <c r="GS154" s="113">
        <f ca="1">IF(GS$6=$C26,$D154,IF(SUM($GS26:GT26)=0,0,MAX(GR154-GS90-GS122,0)))</f>
        <v>0</v>
      </c>
      <c r="GU154" s="85"/>
      <c r="GV154" s="85"/>
      <c r="GW154" s="85"/>
      <c r="GX154" s="85"/>
      <c r="GY154" s="85"/>
      <c r="GZ154" s="85"/>
      <c r="HA154" s="85"/>
      <c r="HB154" s="85"/>
      <c r="HC154" s="85"/>
      <c r="HD154" s="85"/>
      <c r="HE154" s="85"/>
      <c r="HF154" s="85"/>
      <c r="HG154" s="85"/>
      <c r="HH154" s="85"/>
      <c r="HI154" s="85"/>
      <c r="HJ154" s="85"/>
      <c r="HK154" s="85"/>
    </row>
    <row r="155" spans="1:219" hidden="1" outlineLevel="1" x14ac:dyDescent="0.75">
      <c r="A155" s="112"/>
      <c r="B155" s="112" t="str">
        <f t="shared" si="225"/>
        <v>CCUBS 2017-C1</v>
      </c>
      <c r="C155" s="104"/>
      <c r="D155" s="111">
        <f t="shared" ca="1" si="226"/>
        <v>72392121</v>
      </c>
      <c r="E155" s="88"/>
      <c r="F155" s="85"/>
      <c r="G155" s="85"/>
      <c r="H155" s="86"/>
      <c r="I155" s="95"/>
      <c r="K155" s="113">
        <f ca="1">IF(K$6=$C27,$D155,IF(SUM(L27:$GS27)=0,0,MAX(J155-K91-K123,0)))</f>
        <v>0</v>
      </c>
      <c r="L155" s="113">
        <f ca="1">IF(L$6=$C27,$D155,IF(SUM(M27:$GS27)=0,0,MAX(K155-L91-L123,0)))</f>
        <v>0</v>
      </c>
      <c r="M155" s="113">
        <f ca="1">IF(M$6=$C27,$D155,IF(SUM(N27:$GS27)=0,0,MAX(L155-M91-M123,0)))</f>
        <v>0</v>
      </c>
      <c r="N155" s="113">
        <f ca="1">IF(N$6=$C27,$D155,IF(SUM(O27:$GS27)=0,0,MAX(M155-N91-N123,0)))</f>
        <v>0</v>
      </c>
      <c r="O155" s="113">
        <f ca="1">IF(O$6=$C27,$D155,IF(SUM(P27:$GS27)=0,0,MAX(N155-O91-O123,0)))</f>
        <v>0</v>
      </c>
      <c r="P155" s="113">
        <f ca="1">IF(P$6=$C27,$D155,IF(SUM(Q27:$GS27)=0,0,MAX(O155-P91-P123,0)))</f>
        <v>0</v>
      </c>
      <c r="Q155" s="113">
        <f ca="1">IF(Q$6=$C27,$D155,IF(SUM(R27:$GS27)=0,0,MAX(P155-Q91-Q123,0)))</f>
        <v>0</v>
      </c>
      <c r="R155" s="113">
        <f ca="1">IF(R$6=$C27,$D155,IF(SUM(S27:$GS27)=0,0,MAX(Q155-R91-R123,0)))</f>
        <v>0</v>
      </c>
      <c r="S155" s="113">
        <f ca="1">IF(S$6=$C27,$D155,IF(SUM(T27:$GS27)=0,0,MAX(R155-S91-S123,0)))</f>
        <v>0</v>
      </c>
      <c r="T155" s="113">
        <f ca="1">IF(T$6=$C27,$D155,IF(SUM(U27:$GS27)=0,0,MAX(S155-T91-T123,0)))</f>
        <v>72392121</v>
      </c>
      <c r="U155" s="113">
        <f ca="1">IF(U$6=$C27,$D155,IF(SUM(V27:$GS27)=0,0,MAX(T155-U91-U123,0)))</f>
        <v>72392121</v>
      </c>
      <c r="V155" s="113">
        <f ca="1">IF(V$6=$C27,$D155,IF(SUM(W27:$GS27)=0,0,MAX(U155-V91-V123,0)))</f>
        <v>72392121</v>
      </c>
      <c r="W155" s="113">
        <f ca="1">IF(W$6=$C27,$D155,IF(SUM(X27:$GS27)=0,0,MAX(V155-W91-W123,0)))</f>
        <v>72392121</v>
      </c>
      <c r="X155" s="113">
        <f ca="1">IF(X$6=$C27,$D155,IF(SUM(Y27:$GS27)=0,0,MAX(W155-X91-X123,0)))</f>
        <v>72392121</v>
      </c>
      <c r="Y155" s="113">
        <f ca="1">IF(Y$6=$C27,$D155,IF(SUM(Z27:$GS27)=0,0,MAX(X155-Y91-Y123,0)))</f>
        <v>72392121</v>
      </c>
      <c r="Z155" s="113">
        <f ca="1">IF(Z$6=$C27,$D155,IF(SUM(AA27:$GS27)=0,0,MAX(Y155-Z91-Z123,0)))</f>
        <v>72392121</v>
      </c>
      <c r="AA155" s="113">
        <f ca="1">IF(AA$6=$C27,$D155,IF(SUM(AB27:$GS27)=0,0,MAX(Z155-AA91-AA123,0)))</f>
        <v>72392121</v>
      </c>
      <c r="AB155" s="113">
        <f ca="1">IF(AB$6=$C27,$D155,IF(SUM(AC27:$GS27)=0,0,MAX(AA155-AB91-AB123,0)))</f>
        <v>72392121</v>
      </c>
      <c r="AC155" s="113">
        <f ca="1">IF(AC$6=$C27,$D155,IF(SUM(AD27:$GS27)=0,0,MAX(AB155-AC91-AC123,0)))</f>
        <v>72392121</v>
      </c>
      <c r="AD155" s="113">
        <f ca="1">IF(AD$6=$C27,$D155,IF(SUM(AE27:$GS27)=0,0,MAX(AC155-AD91-AD123,0)))</f>
        <v>72392121</v>
      </c>
      <c r="AE155" s="113">
        <f ca="1">IF(AE$6=$C27,$D155,IF(SUM(AF27:$GS27)=0,0,MAX(AD155-AE91-AE123,0)))</f>
        <v>72392121</v>
      </c>
      <c r="AF155" s="113">
        <f ca="1">IF(AF$6=$C27,$D155,IF(SUM(AG27:$GS27)=0,0,MAX(AE155-AF91-AF123,0)))</f>
        <v>72392121</v>
      </c>
      <c r="AG155" s="113">
        <f ca="1">IF(AG$6=$C27,$D155,IF(SUM(AH27:$GS27)=0,0,MAX(AF155-AG91-AG123,0)))</f>
        <v>72392121</v>
      </c>
      <c r="AH155" s="113">
        <f ca="1">IF(AH$6=$C27,$D155,IF(SUM(AI27:$GS27)=0,0,MAX(AG155-AH91-AH123,0)))</f>
        <v>72392121</v>
      </c>
      <c r="AI155" s="113">
        <f ca="1">IF(AI$6=$C27,$D155,IF(SUM(AJ27:$GS27)=0,0,MAX(AH155-AI91-AI123,0)))</f>
        <v>72392121</v>
      </c>
      <c r="AJ155" s="113">
        <f ca="1">IF(AJ$6=$C27,$D155,IF(SUM(AK27:$GS27)=0,0,MAX(AI155-AJ91-AJ123,0)))</f>
        <v>72392121</v>
      </c>
      <c r="AK155" s="113">
        <f ca="1">IF(AK$6=$C27,$D155,IF(SUM(AL27:$GS27)=0,0,MAX(AJ155-AK91-AK123,0)))</f>
        <v>72392121</v>
      </c>
      <c r="AL155" s="113">
        <f ca="1">IF(AL$6=$C27,$D155,IF(SUM(AM27:$GS27)=0,0,MAX(AK155-AL91-AL123,0)))</f>
        <v>72392121</v>
      </c>
      <c r="AM155" s="113">
        <f ca="1">IF(AM$6=$C27,$D155,IF(SUM(AN27:$GS27)=0,0,MAX(AL155-AM91-AM123,0)))</f>
        <v>72392121</v>
      </c>
      <c r="AN155" s="113">
        <f ca="1">IF(AN$6=$C27,$D155,IF(SUM(AO27:$GS27)=0,0,MAX(AM155-AN91-AN123,0)))</f>
        <v>72392121</v>
      </c>
      <c r="AO155" s="113">
        <f ca="1">IF(AO$6=$C27,$D155,IF(SUM(AP27:$GS27)=0,0,MAX(AN155-AO91-AO123,0)))</f>
        <v>72392121</v>
      </c>
      <c r="AP155" s="113">
        <f ca="1">IF(AP$6=$C27,$D155,IF(SUM(AQ27:$GS27)=0,0,MAX(AO155-AP91-AP123,0)))</f>
        <v>72392121</v>
      </c>
      <c r="AQ155" s="113">
        <f ca="1">IF(AQ$6=$C27,$D155,IF(SUM(AR27:$GS27)=0,0,MAX(AP155-AQ91-AQ123,0)))</f>
        <v>72392121</v>
      </c>
      <c r="AR155" s="113">
        <f ca="1">IF(AR$6=$C27,$D155,IF(SUM(AS27:$GS27)=0,0,MAX(AQ155-AR91-AR123,0)))</f>
        <v>72392121</v>
      </c>
      <c r="AS155" s="113">
        <f ca="1">IF(AS$6=$C27,$D155,IF(SUM(AT27:$GS27)=0,0,MAX(AR155-AS91-AS123,0)))</f>
        <v>72392121</v>
      </c>
      <c r="AT155" s="113">
        <f ca="1">IF(AT$6=$C27,$D155,IF(SUM(AU27:$GS27)=0,0,MAX(AS155-AT91-AT123,0)))</f>
        <v>72392121</v>
      </c>
      <c r="AU155" s="113">
        <f ca="1">IF(AU$6=$C27,$D155,IF(SUM(AV27:$GS27)=0,0,MAX(AT155-AU91-AU123,0)))</f>
        <v>72392121</v>
      </c>
      <c r="AV155" s="113">
        <f ca="1">IF(AV$6=$C27,$D155,IF(SUM(AW27:$GS27)=0,0,MAX(AU155-AV91-AV123,0)))</f>
        <v>72392121</v>
      </c>
      <c r="AW155" s="113">
        <f ca="1">IF(AW$6=$C27,$D155,IF(SUM(AX27:$GS27)=0,0,MAX(AV155-AW91-AW123,0)))</f>
        <v>72392121</v>
      </c>
      <c r="AX155" s="113">
        <f ca="1">IF(AX$6=$C27,$D155,IF(SUM(AY27:$GS27)=0,0,MAX(AW155-AX91-AX123,0)))</f>
        <v>72392121</v>
      </c>
      <c r="AY155" s="113">
        <f ca="1">IF(AY$6=$C27,$D155,IF(SUM(AZ27:$GS27)=0,0,MAX(AX155-AY91-AY123,0)))</f>
        <v>72392121</v>
      </c>
      <c r="AZ155" s="113">
        <f ca="1">IF(AZ$6=$C27,$D155,IF(SUM(BA27:$GS27)=0,0,MAX(AY155-AZ91-AZ123,0)))</f>
        <v>72392121</v>
      </c>
      <c r="BA155" s="113">
        <f ca="1">IF(BA$6=$C27,$D155,IF(SUM(BB27:$GS27)=0,0,MAX(AZ155-BA91-BA123,0)))</f>
        <v>72392121</v>
      </c>
      <c r="BB155" s="113">
        <f ca="1">IF(BB$6=$C27,$D155,IF(SUM(BC27:$GS27)=0,0,MAX(BA155-BB91-BB123,0)))</f>
        <v>72392121</v>
      </c>
      <c r="BC155" s="113">
        <f ca="1">IF(BC$6=$C27,$D155,IF(SUM(BD27:$GS27)=0,0,MAX(BB155-BC91-BC123,0)))</f>
        <v>72392121</v>
      </c>
      <c r="BD155" s="113">
        <f ca="1">IF(BD$6=$C27,$D155,IF(SUM(BE27:$GS27)=0,0,MAX(BC155-BD91-BD123,0)))</f>
        <v>72392121</v>
      </c>
      <c r="BE155" s="113">
        <f ca="1">IF(BE$6=$C27,$D155,IF(SUM(BF27:$GS27)=0,0,MAX(BD155-BE91-BE123,0)))</f>
        <v>72392121</v>
      </c>
      <c r="BF155" s="113">
        <f ca="1">IF(BF$6=$C27,$D155,IF(SUM(BG27:$GS27)=0,0,MAX(BE155-BF91-BF123,0)))</f>
        <v>72392121</v>
      </c>
      <c r="BG155" s="113">
        <f ca="1">IF(BG$6=$C27,$D155,IF(SUM(BH27:$GS27)=0,0,MAX(BF155-BG91-BG123,0)))</f>
        <v>72392121</v>
      </c>
      <c r="BH155" s="113">
        <f ca="1">IF(BH$6=$C27,$D155,IF(SUM(BI27:$GS27)=0,0,MAX(BG155-BH91-BH123,0)))</f>
        <v>72392121</v>
      </c>
      <c r="BI155" s="113">
        <f ca="1">IF(BI$6=$C27,$D155,IF(SUM(BJ27:$GS27)=0,0,MAX(BH155-BI91-BI123,0)))</f>
        <v>72392121</v>
      </c>
      <c r="BJ155" s="113">
        <f ca="1">IF(BJ$6=$C27,$D155,IF(SUM(BK27:$GS27)=0,0,MAX(BI155-BJ91-BJ123,0)))</f>
        <v>72392121</v>
      </c>
      <c r="BK155" s="113">
        <f ca="1">IF(BK$6=$C27,$D155,IF(SUM(BL27:$GS27)=0,0,MAX(BJ155-BK91-BK123,0)))</f>
        <v>72392121</v>
      </c>
      <c r="BL155" s="113">
        <f ca="1">IF(BL$6=$C27,$D155,IF(SUM(BM27:$GS27)=0,0,MAX(BK155-BL91-BL123,0)))</f>
        <v>72392121</v>
      </c>
      <c r="BM155" s="113">
        <f ca="1">IF(BM$6=$C27,$D155,IF(SUM(BN27:$GS27)=0,0,MAX(BL155-BM91-BM123,0)))</f>
        <v>72392121</v>
      </c>
      <c r="BN155" s="113">
        <f ca="1">IF(BN$6=$C27,$D155,IF(SUM(BO27:$GS27)=0,0,MAX(BM155-BN91-BN123,0)))</f>
        <v>72392121</v>
      </c>
      <c r="BO155" s="113">
        <f ca="1">IF(BO$6=$C27,$D155,IF(SUM(BP27:$GS27)=0,0,MAX(BN155-BO91-BO123,0)))</f>
        <v>72392121</v>
      </c>
      <c r="BP155" s="113">
        <f ca="1">IF(BP$6=$C27,$D155,IF(SUM(BQ27:$GS27)=0,0,MAX(BO155-BP91-BP123,0)))</f>
        <v>72392121</v>
      </c>
      <c r="BQ155" s="113">
        <f ca="1">IF(BQ$6=$C27,$D155,IF(SUM(BR27:$GS27)=0,0,MAX(BP155-BQ91-BQ123,0)))</f>
        <v>72392121</v>
      </c>
      <c r="BR155" s="113">
        <f ca="1">IF(BR$6=$C27,$D155,IF(SUM(BS27:$GS27)=0,0,MAX(BQ155-BR91-BR123,0)))</f>
        <v>72392121</v>
      </c>
      <c r="BS155" s="113">
        <f ca="1">IF(BS$6=$C27,$D155,IF(SUM(BT27:$GS27)=0,0,MAX(BR155-BS91-BS123,0)))</f>
        <v>72392121</v>
      </c>
      <c r="BT155" s="113">
        <f ca="1">IF(BT$6=$C27,$D155,IF(SUM(BU27:$GS27)=0,0,MAX(BS155-BT91-BT123,0)))</f>
        <v>72392121</v>
      </c>
      <c r="BU155" s="113">
        <f ca="1">IF(BU$6=$C27,$D155,IF(SUM(BV27:$GS27)=0,0,MAX(BT155-BU91-BU123,0)))</f>
        <v>72392121</v>
      </c>
      <c r="BV155" s="113">
        <f ca="1">IF(BV$6=$C27,$D155,IF(SUM(BW27:$GS27)=0,0,MAX(BU155-BV91-BV123,0)))</f>
        <v>72392121</v>
      </c>
      <c r="BW155" s="113">
        <f ca="1">IF(BW$6=$C27,$D155,IF(SUM(BX27:$GS27)=0,0,MAX(BV155-BW91-BW123,0)))</f>
        <v>72392121</v>
      </c>
      <c r="BX155" s="113">
        <f ca="1">IF(BX$6=$C27,$D155,IF(SUM(BY27:$GS27)=0,0,MAX(BW155-BX91-BX123,0)))</f>
        <v>72392121</v>
      </c>
      <c r="BY155" s="113">
        <f ca="1">IF(BY$6=$C27,$D155,IF(SUM(BZ27:$GS27)=0,0,MAX(BX155-BY91-BY123,0)))</f>
        <v>72392121</v>
      </c>
      <c r="BZ155" s="113">
        <f ca="1">IF(BZ$6=$C27,$D155,IF(SUM(CA27:$GS27)=0,0,MAX(BY155-BZ91-BZ123,0)))</f>
        <v>72392121</v>
      </c>
      <c r="CA155" s="113">
        <f ca="1">IF(CA$6=$C27,$D155,IF(SUM(CB27:$GS27)=0,0,MAX(BZ155-CA91-CA123,0)))</f>
        <v>72392121</v>
      </c>
      <c r="CB155" s="113">
        <f ca="1">IF(CB$6=$C27,$D155,IF(SUM(CC27:$GS27)=0,0,MAX(CA155-CB91-CB123,0)))</f>
        <v>72392121</v>
      </c>
      <c r="CC155" s="113">
        <f ca="1">IF(CC$6=$C27,$D155,IF(SUM(CD27:$GS27)=0,0,MAX(CB155-CC91-CC123,0)))</f>
        <v>72392121</v>
      </c>
      <c r="CD155" s="113">
        <f ca="1">IF(CD$6=$C27,$D155,IF(SUM(CE27:$GS27)=0,0,MAX(CC155-CD91-CD123,0)))</f>
        <v>72392121</v>
      </c>
      <c r="CE155" s="113">
        <f ca="1">IF(CE$6=$C27,$D155,IF(SUM(CF27:$GS27)=0,0,MAX(CD155-CE91-CE123,0)))</f>
        <v>72392121</v>
      </c>
      <c r="CF155" s="113">
        <f ca="1">IF(CF$6=$C27,$D155,IF(SUM(CG27:$GS27)=0,0,MAX(CE155-CF91-CF123,0)))</f>
        <v>72392121</v>
      </c>
      <c r="CG155" s="113">
        <f ca="1">IF(CG$6=$C27,$D155,IF(SUM(CH27:$GS27)=0,0,MAX(CF155-CG91-CG123,0)))</f>
        <v>72392121</v>
      </c>
      <c r="CH155" s="113">
        <f ca="1">IF(CH$6=$C27,$D155,IF(SUM(CI27:$GS27)=0,0,MAX(CG155-CH91-CH123,0)))</f>
        <v>72392121</v>
      </c>
      <c r="CI155" s="113">
        <f ca="1">IF(CI$6=$C27,$D155,IF(SUM(CJ27:$GS27)=0,0,MAX(CH155-CI91-CI123,0)))</f>
        <v>72392121</v>
      </c>
      <c r="CJ155" s="113">
        <f ca="1">IF(CJ$6=$C27,$D155,IF(SUM(CK27:$GS27)=0,0,MAX(CI155-CJ91-CJ123,0)))</f>
        <v>72392121</v>
      </c>
      <c r="CK155" s="113">
        <f ca="1">IF(CK$6=$C27,$D155,IF(SUM(CL27:$GS27)=0,0,MAX(CJ155-CK91-CK123,0)))</f>
        <v>72392121</v>
      </c>
      <c r="CL155" s="113">
        <f ca="1">IF(CL$6=$C27,$D155,IF(SUM(CM27:$GS27)=0,0,MAX(CK155-CL91-CL123,0)))</f>
        <v>72392121</v>
      </c>
      <c r="CM155" s="113">
        <f ca="1">IF(CM$6=$C27,$D155,IF(SUM(CN27:$GS27)=0,0,MAX(CL155-CM91-CM123,0)))</f>
        <v>72392121</v>
      </c>
      <c r="CN155" s="113">
        <f ca="1">IF(CN$6=$C27,$D155,IF(SUM(CO27:$GS27)=0,0,MAX(CM155-CN91-CN123,0)))</f>
        <v>72392121</v>
      </c>
      <c r="CO155" s="113">
        <f ca="1">IF(CO$6=$C27,$D155,IF(SUM(CP27:$GS27)=0,0,MAX(CN155-CO91-CO123,0)))</f>
        <v>72392121</v>
      </c>
      <c r="CP155" s="113">
        <f ca="1">IF(CP$6=$C27,$D155,IF(SUM(CQ27:$GS27)=0,0,MAX(CO155-CP91-CP123,0)))</f>
        <v>72392121</v>
      </c>
      <c r="CQ155" s="113">
        <f ca="1">IF(CQ$6=$C27,$D155,IF(SUM(CR27:$GS27)=0,0,MAX(CP155-CQ91-CQ123,0)))</f>
        <v>72392121</v>
      </c>
      <c r="CR155" s="113">
        <f ca="1">IF(CR$6=$C27,$D155,IF(SUM(CS27:$GS27)=0,0,MAX(CQ155-CR91-CR123,0)))</f>
        <v>72392121</v>
      </c>
      <c r="CS155" s="113">
        <f ca="1">IF(CS$6=$C27,$D155,IF(SUM(CT27:$GS27)=0,0,MAX(CR155-CS91-CS123,0)))</f>
        <v>72392121</v>
      </c>
      <c r="CT155" s="113">
        <f ca="1">IF(CT$6=$C27,$D155,IF(SUM(CU27:$GS27)=0,0,MAX(CS155-CT91-CT123,0)))</f>
        <v>72392121</v>
      </c>
      <c r="CU155" s="113">
        <f ca="1">IF(CU$6=$C27,$D155,IF(SUM(CV27:$GS27)=0,0,MAX(CT155-CU91-CU123,0)))</f>
        <v>72392121</v>
      </c>
      <c r="CV155" s="113">
        <f ca="1">IF(CV$6=$C27,$D155,IF(SUM(CW27:$GS27)=0,0,MAX(CU155-CV91-CV123,0)))</f>
        <v>72392121</v>
      </c>
      <c r="CW155" s="113">
        <f ca="1">IF(CW$6=$C27,$D155,IF(SUM(CX27:$GS27)=0,0,MAX(CV155-CW91-CW123,0)))</f>
        <v>72392121</v>
      </c>
      <c r="CX155" s="113">
        <f ca="1">IF(CX$6=$C27,$D155,IF(SUM(CY27:$GS27)=0,0,MAX(CW155-CX91-CX123,0)))</f>
        <v>72392121</v>
      </c>
      <c r="CY155" s="113">
        <f ca="1">IF(CY$6=$C27,$D155,IF(SUM(CZ27:$GS27)=0,0,MAX(CX155-CY91-CY123,0)))</f>
        <v>72392121</v>
      </c>
      <c r="CZ155" s="113">
        <f ca="1">IF(CZ$6=$C27,$D155,IF(SUM(DA27:$GS27)=0,0,MAX(CY155-CZ91-CZ123,0)))</f>
        <v>72392121</v>
      </c>
      <c r="DA155" s="113">
        <f ca="1">IF(DA$6=$C27,$D155,IF(SUM(DB27:$GS27)=0,0,MAX(CZ155-DA91-DA123,0)))</f>
        <v>72392121</v>
      </c>
      <c r="DB155" s="113">
        <f ca="1">IF(DB$6=$C27,$D155,IF(SUM(DC27:$GS27)=0,0,MAX(DA155-DB91-DB123,0)))</f>
        <v>72392121</v>
      </c>
      <c r="DC155" s="113">
        <f ca="1">IF(DC$6=$C27,$D155,IF(SUM(DD27:$GS27)=0,0,MAX(DB155-DC91-DC123,0)))</f>
        <v>72392121</v>
      </c>
      <c r="DD155" s="113">
        <f ca="1">IF(DD$6=$C27,$D155,IF(SUM(DE27:$GS27)=0,0,MAX(DC155-DD91-DD123,0)))</f>
        <v>72392121</v>
      </c>
      <c r="DE155" s="113">
        <f ca="1">IF(DE$6=$C27,$D155,IF(SUM(DF27:$GS27)=0,0,MAX(DD155-DE91-DE123,0)))</f>
        <v>72392121</v>
      </c>
      <c r="DF155" s="113">
        <f ca="1">IF(DF$6=$C27,$D155,IF(SUM(DG27:$GS27)=0,0,MAX(DE155-DF91-DF123,0)))</f>
        <v>72392121</v>
      </c>
      <c r="DG155" s="113">
        <f ca="1">IF(DG$6=$C27,$D155,IF(SUM(DH27:$GS27)=0,0,MAX(DF155-DG91-DG123,0)))</f>
        <v>72392121</v>
      </c>
      <c r="DH155" s="113">
        <f ca="1">IF(DH$6=$C27,$D155,IF(SUM(DI27:$GS27)=0,0,MAX(DG155-DH91-DH123,0)))</f>
        <v>72279157.590000004</v>
      </c>
      <c r="DI155" s="113">
        <f ca="1">IF(DI$6=$C27,$D155,IF(SUM(DJ27:$GS27)=0,0,MAX(DH155-DI91-DI123,0)))</f>
        <v>71929810.38000001</v>
      </c>
      <c r="DJ155" s="113">
        <f ca="1">IF(DJ$6=$C27,$D155,IF(SUM(DK27:$GS27)=0,0,MAX(DI155-DJ91-DJ123,0)))</f>
        <v>71929810.38000001</v>
      </c>
      <c r="DK155" s="113">
        <f ca="1">IF(DK$6=$C27,$D155,IF(SUM(DL27:$GS27)=0,0,MAX(DJ155-DK91-DK123,0)))</f>
        <v>71929810.38000001</v>
      </c>
      <c r="DL155" s="113">
        <f ca="1">IF(DL$6=$C27,$D155,IF(SUM(DM27:$GS27)=0,0,MAX(DK155-DL91-DL123,0)))</f>
        <v>71929810.38000001</v>
      </c>
      <c r="DM155" s="113">
        <f ca="1">IF(DM$6=$C27,$D155,IF(SUM(DN27:$GS27)=0,0,MAX(DL155-DM91-DM123,0)))</f>
        <v>71929810.38000001</v>
      </c>
      <c r="DN155" s="113">
        <f ca="1">IF(DN$6=$C27,$D155,IF(SUM(DO27:$GS27)=0,0,MAX(DM155-DN91-DN123,0)))</f>
        <v>71929810.38000001</v>
      </c>
      <c r="DO155" s="113">
        <f ca="1">IF(DO$6=$C27,$D155,IF(SUM(DP27:$GS27)=0,0,MAX(DN155-DO91-DO123,0)))</f>
        <v>71929810.38000001</v>
      </c>
      <c r="DP155" s="113">
        <f ca="1">IF(DP$6=$C27,$D155,IF(SUM(DQ27:$GS27)=0,0,MAX(DO155-DP91-DP123,0)))</f>
        <v>71929810.38000001</v>
      </c>
      <c r="DQ155" s="113">
        <f ca="1">IF(DQ$6=$C27,$D155,IF(SUM(DR27:$GS27)=0,0,MAX(DP155-DQ91-DQ123,0)))</f>
        <v>71929810.38000001</v>
      </c>
      <c r="DR155" s="113">
        <f ca="1">IF(DR$6=$C27,$D155,IF(SUM(DS27:$GS27)=0,0,MAX(DQ155-DR91-DR123,0)))</f>
        <v>71929810.38000001</v>
      </c>
      <c r="DS155" s="113">
        <f ca="1">IF(DS$6=$C27,$D155,IF(SUM(DT27:$GS27)=0,0,MAX(DR155-DS91-DS123,0)))</f>
        <v>71929810.38000001</v>
      </c>
      <c r="DT155" s="113">
        <f ca="1">IF(DT$6=$C27,$D155,IF(SUM(DU27:$GS27)=0,0,MAX(DS155-DT91-DT123,0)))</f>
        <v>71929810.38000001</v>
      </c>
      <c r="DU155" s="113">
        <f ca="1">IF(DU$6=$C27,$D155,IF(SUM(DV27:$GS27)=0,0,MAX(DT155-DU91-DU123,0)))</f>
        <v>71929810.38000001</v>
      </c>
      <c r="DV155" s="113">
        <f ca="1">IF(DV$6=$C27,$D155,IF(SUM(DW27:$GS27)=0,0,MAX(DU155-DV91-DV123,0)))</f>
        <v>71929810.38000001</v>
      </c>
      <c r="DW155" s="113">
        <f ca="1">IF(DW$6=$C27,$D155,IF(SUM(DX27:$GS27)=0,0,MAX(DV155-DW91-DW123,0)))</f>
        <v>71929810.38000001</v>
      </c>
      <c r="DX155" s="113">
        <f ca="1">IF(DX$6=$C27,$D155,IF(SUM(DY27:$GS27)=0,0,MAX(DW155-DX91-DX123,0)))</f>
        <v>71929810.38000001</v>
      </c>
      <c r="DY155" s="113">
        <f ca="1">IF(DY$6=$C27,$D155,IF(SUM(DZ27:$GS27)=0,0,MAX(DX155-DY91-DY123,0)))</f>
        <v>71929810.38000001</v>
      </c>
      <c r="DZ155" s="113">
        <f ca="1">IF(DZ$6=$C27,$D155,IF(SUM(EA27:$GS27)=0,0,MAX(DY155-DZ91-DZ123,0)))</f>
        <v>71929810.38000001</v>
      </c>
      <c r="EA155" s="113">
        <f ca="1">IF(EA$6=$C27,$D155,IF(SUM(EB27:$GS27)=0,0,MAX(DZ155-EA91-EA123,0)))</f>
        <v>71929810.38000001</v>
      </c>
      <c r="EB155" s="113">
        <f ca="1">IF(EB$6=$C27,$D155,IF(SUM(EC27:$GS27)=0,0,MAX(EA155-EB91-EB123,0)))</f>
        <v>71929810.38000001</v>
      </c>
      <c r="EC155" s="113">
        <f ca="1">IF(EC$6=$C27,$D155,IF(SUM(ED27:$GS27)=0,0,MAX(EB155-EC91-EC123,0)))</f>
        <v>71929810.38000001</v>
      </c>
      <c r="ED155" s="113">
        <f ca="1">IF(ED$6=$C27,$D155,IF(SUM(EE27:$GS27)=0,0,MAX(EC155-ED91-ED123,0)))</f>
        <v>71929810.38000001</v>
      </c>
      <c r="EE155" s="113">
        <f ca="1">IF(EE$6=$C27,$D155,IF(SUM(EF27:$GS27)=0,0,MAX(ED155-EE91-EE123,0)))</f>
        <v>71929810.38000001</v>
      </c>
      <c r="EF155" s="113">
        <f ca="1">IF(EF$6=$C27,$D155,IF(SUM(EG27:$GS27)=0,0,MAX(EE155-EF91-EF123,0)))</f>
        <v>71929810.38000001</v>
      </c>
      <c r="EG155" s="113">
        <f ca="1">IF(EG$6=$C27,$D155,IF(SUM(EH27:$GS27)=0,0,MAX(EF155-EG91-EG123,0)))</f>
        <v>71929810.38000001</v>
      </c>
      <c r="EH155" s="113">
        <f ca="1">IF(EH$6=$C27,$D155,IF(SUM(EI27:$GS27)=0,0,MAX(EG155-EH91-EH123,0)))</f>
        <v>71929810.38000001</v>
      </c>
      <c r="EI155" s="113">
        <f ca="1">IF(EI$6=$C27,$D155,IF(SUM(EJ27:$GS27)=0,0,MAX(EH155-EI91-EI123,0)))</f>
        <v>71929810.38000001</v>
      </c>
      <c r="EJ155" s="113">
        <f ca="1">IF(EJ$6=$C27,$D155,IF(SUM(EK27:$GS27)=0,0,MAX(EI155-EJ91-EJ123,0)))</f>
        <v>71929810.38000001</v>
      </c>
      <c r="EK155" s="113">
        <f ca="1">IF(EK$6=$C27,$D155,IF(SUM(EL27:$GS27)=0,0,MAX(EJ155-EK91-EK123,0)))</f>
        <v>71929810.38000001</v>
      </c>
      <c r="EL155" s="113">
        <f ca="1">IF(EL$6=$C27,$D155,IF(SUM(EM27:$GS27)=0,0,MAX(EK155-EL91-EL123,0)))</f>
        <v>71929810.38000001</v>
      </c>
      <c r="EM155" s="113">
        <f ca="1">IF(EM$6=$C27,$D155,IF(SUM(EN27:$GS27)=0,0,MAX(EL155-EM91-EM123,0)))</f>
        <v>71929810.38000001</v>
      </c>
      <c r="EN155" s="113">
        <f ca="1">IF(EN$6=$C27,$D155,IF(SUM(EO27:$GS27)=0,0,MAX(EM155-EN91-EN123,0)))</f>
        <v>71929810.38000001</v>
      </c>
      <c r="EO155" s="113">
        <f ca="1">IF(EO$6=$C27,$D155,IF(SUM(EP27:$GS27)=0,0,MAX(EN155-EO91-EO123,0)))</f>
        <v>36409810.379999772</v>
      </c>
      <c r="EP155" s="113">
        <f ca="1">IF(EP$6=$C27,$D155,IF(SUM(EQ27:$GS27)=0,0,MAX(EO155-EP91-EP123,0)))</f>
        <v>36409810.379999772</v>
      </c>
      <c r="EQ155" s="113">
        <f ca="1">IF(EQ$6=$C27,$D155,IF(SUM(ER27:$GS27)=0,0,MAX(EP155-EQ91-EQ123,0)))</f>
        <v>36409810.379999772</v>
      </c>
      <c r="ER155" s="113">
        <f ca="1">IF(ER$6=$C27,$D155,IF(SUM(ES27:$GS27)=0,0,MAX(EQ155-ER91-ER123,0)))</f>
        <v>36409810.379999772</v>
      </c>
      <c r="ES155" s="113">
        <f ca="1">IF(ES$6=$C27,$D155,IF(SUM(ET27:$GS27)=0,0,MAX(ER155-ES91-ES123,0)))</f>
        <v>36409810.379999772</v>
      </c>
      <c r="ET155" s="113">
        <f ca="1">IF(ET$6=$C27,$D155,IF(SUM(EU27:$GS27)=0,0,MAX(ES155-ET91-ET123,0)))</f>
        <v>36409810.379999772</v>
      </c>
      <c r="EU155" s="113">
        <f ca="1">IF(EU$6=$C27,$D155,IF(SUM(EV27:$GS27)=0,0,MAX(ET155-EU91-EU123,0)))</f>
        <v>33138606.839100644</v>
      </c>
      <c r="EV155" s="113">
        <f ca="1">IF(EV$6=$C27,$D155,IF(SUM(EW27:$GS27)=0,0,MAX(EU155-EV91-EV123,0)))</f>
        <v>33138606.839100644</v>
      </c>
      <c r="EW155" s="113">
        <f ca="1">IF(EW$6=$C27,$D155,IF(SUM(EX27:$GS27)=0,0,MAX(EV155-EW91-EW123,0)))</f>
        <v>33138606.839100644</v>
      </c>
      <c r="EX155" s="113">
        <f ca="1">IF(EX$6=$C27,$D155,IF(SUM(EY27:$GS27)=0,0,MAX(EW155-EX91-EX123,0)))</f>
        <v>33138606.839100644</v>
      </c>
      <c r="EY155" s="113">
        <f ca="1">IF(EY$6=$C27,$D155,IF(SUM(EZ27:$GS27)=0,0,MAX(EX155-EY91-EY123,0)))</f>
        <v>33138606.839100644</v>
      </c>
      <c r="EZ155" s="113">
        <f ca="1">IF(EZ$6=$C27,$D155,IF(SUM(FA27:$GS27)=0,0,MAX(EY155-EZ91-EZ123,0)))</f>
        <v>33138606.839100644</v>
      </c>
      <c r="FA155" s="113">
        <f ca="1">IF(FA$6=$C27,$D155,IF(SUM(FB27:$GS27)=0,0,MAX(EZ155-FA91-FA123,0)))</f>
        <v>33138606.839100644</v>
      </c>
      <c r="FB155" s="113">
        <f ca="1">IF(FB$6=$C27,$D155,IF(SUM(FC27:$GS27)=0,0,MAX(FA155-FB91-FB123,0)))</f>
        <v>33138606.839100644</v>
      </c>
      <c r="FC155" s="113">
        <f ca="1">IF(FC$6=$C27,$D155,IF(SUM(FD27:$GS27)=0,0,MAX(FB155-FC91-FC123,0)))</f>
        <v>33113606.839100614</v>
      </c>
      <c r="FD155" s="113">
        <f ca="1">IF(FD$6=$C27,$D155,IF(SUM(FE27:$GS27)=0,0,MAX(FC155-FD91-FD123,0)))</f>
        <v>32287875.495735541</v>
      </c>
      <c r="FE155" s="113">
        <f ca="1">IF(FE$6=$C27,$D155,IF(SUM(FF27:$GS27)=0,0,MAX(FD155-FE91-FE123,0)))</f>
        <v>32287875.495735541</v>
      </c>
      <c r="FF155" s="113">
        <f ca="1">IF(FF$6=$C27,$D155,IF(SUM(FG27:$GS27)=0,0,MAX(FE155-FF91-FF123,0)))</f>
        <v>31166626.495948568</v>
      </c>
      <c r="FG155" s="113">
        <f ca="1">IF(FG$6=$C27,$D155,IF(SUM(FH27:$GS27)=0,0,MAX(FF155-FG91-FG123,0)))</f>
        <v>12474076.635724738</v>
      </c>
      <c r="FH155" s="113">
        <f ca="1">IF(FH$6=$C27,$D155,IF(SUM(FI27:$GS27)=0,0,MAX(FG155-FH91-FH123,0)))</f>
        <v>0</v>
      </c>
      <c r="FI155" s="113">
        <f ca="1">IF(FI$6=$C27,$D155,IF(SUM(FJ27:$GS27)=0,0,MAX(FH155-FI91-FI123,0)))</f>
        <v>0</v>
      </c>
      <c r="FJ155" s="113">
        <f ca="1">IF(FJ$6=$C27,$D155,IF(SUM(FK27:$GS27)=0,0,MAX(FI155-FJ91-FJ123,0)))</f>
        <v>0</v>
      </c>
      <c r="FK155" s="113">
        <f ca="1">IF(FK$6=$C27,$D155,IF(SUM(FL27:$GS27)=0,0,MAX(FJ155-FK91-FK123,0)))</f>
        <v>0</v>
      </c>
      <c r="FL155" s="113">
        <f ca="1">IF(FL$6=$C27,$D155,IF(SUM(FM27:$GS27)=0,0,MAX(FK155-FL91-FL123,0)))</f>
        <v>0</v>
      </c>
      <c r="FM155" s="113">
        <f ca="1">IF(FM$6=$C27,$D155,IF(SUM(FN27:$GS27)=0,0,MAX(FL155-FM91-FM123,0)))</f>
        <v>0</v>
      </c>
      <c r="FN155" s="113">
        <f ca="1">IF(FN$6=$C27,$D155,IF(SUM(FO27:$GS27)=0,0,MAX(FM155-FN91-FN123,0)))</f>
        <v>0</v>
      </c>
      <c r="FO155" s="113">
        <f ca="1">IF(FO$6=$C27,$D155,IF(SUM(FP27:$GS27)=0,0,MAX(FN155-FO91-FO123,0)))</f>
        <v>0</v>
      </c>
      <c r="FP155" s="113">
        <f ca="1">IF(FP$6=$C27,$D155,IF(SUM(FQ27:$GS27)=0,0,MAX(FO155-FP91-FP123,0)))</f>
        <v>0</v>
      </c>
      <c r="FQ155" s="113">
        <f ca="1">IF(FQ$6=$C27,$D155,IF(SUM(FR27:$GS27)=0,0,MAX(FP155-FQ91-FQ123,0)))</f>
        <v>0</v>
      </c>
      <c r="FR155" s="113">
        <f ca="1">IF(FR$6=$C27,$D155,IF(SUM(FS27:$GS27)=0,0,MAX(FQ155-FR91-FR123,0)))</f>
        <v>0</v>
      </c>
      <c r="FS155" s="113">
        <f ca="1">IF(FS$6=$C27,$D155,IF(SUM(FT27:$GS27)=0,0,MAX(FR155-FS91-FS123,0)))</f>
        <v>0</v>
      </c>
      <c r="FT155" s="113">
        <f ca="1">IF(FT$6=$C27,$D155,IF(SUM(FU27:$GS27)=0,0,MAX(FS155-FT91-FT123,0)))</f>
        <v>0</v>
      </c>
      <c r="FU155" s="113">
        <f ca="1">IF(FU$6=$C27,$D155,IF(SUM(FV27:$GS27)=0,0,MAX(FT155-FU91-FU123,0)))</f>
        <v>0</v>
      </c>
      <c r="FV155" s="113">
        <f ca="1">IF(FV$6=$C27,$D155,IF(SUM(FW27:$GS27)=0,0,MAX(FU155-FV91-FV123,0)))</f>
        <v>0</v>
      </c>
      <c r="FW155" s="113">
        <f ca="1">IF(FW$6=$C27,$D155,IF(SUM(FX27:$GS27)=0,0,MAX(FV155-FW91-FW123,0)))</f>
        <v>0</v>
      </c>
      <c r="FX155" s="113">
        <f ca="1">IF(FX$6=$C27,$D155,IF(SUM(FY27:$GS27)=0,0,MAX(FW155-FX91-FX123,0)))</f>
        <v>0</v>
      </c>
      <c r="FY155" s="113">
        <f ca="1">IF(FY$6=$C27,$D155,IF(SUM(FZ27:$GS27)=0,0,MAX(FX155-FY91-FY123,0)))</f>
        <v>0</v>
      </c>
      <c r="FZ155" s="113">
        <f ca="1">IF(FZ$6=$C27,$D155,IF(SUM(GA27:$GS27)=0,0,MAX(FY155-FZ91-FZ123,0)))</f>
        <v>0</v>
      </c>
      <c r="GA155" s="113">
        <f ca="1">IF(GA$6=$C27,$D155,IF(SUM(GB27:$GS27)=0,0,MAX(FZ155-GA91-GA123,0)))</f>
        <v>0</v>
      </c>
      <c r="GB155" s="113">
        <f ca="1">IF(GB$6=$C27,$D155,IF(SUM(GC27:$GS27)=0,0,MAX(GA155-GB91-GB123,0)))</f>
        <v>0</v>
      </c>
      <c r="GC155" s="113">
        <f ca="1">IF(GC$6=$C27,$D155,IF(SUM(GD27:$GS27)=0,0,MAX(GB155-GC91-GC123,0)))</f>
        <v>0</v>
      </c>
      <c r="GD155" s="113">
        <f ca="1">IF(GD$6=$C27,$D155,IF(SUM(GE27:$GS27)=0,0,MAX(GC155-GD91-GD123,0)))</f>
        <v>0</v>
      </c>
      <c r="GE155" s="113">
        <f ca="1">IF(GE$6=$C27,$D155,IF(SUM(GF27:$GS27)=0,0,MAX(GD155-GE91-GE123,0)))</f>
        <v>0</v>
      </c>
      <c r="GF155" s="113">
        <f ca="1">IF(GF$6=$C27,$D155,IF(SUM(GG27:$GS27)=0,0,MAX(GE155-GF91-GF123,0)))</f>
        <v>0</v>
      </c>
      <c r="GG155" s="113">
        <f ca="1">IF(GG$6=$C27,$D155,IF(SUM(GH27:$GS27)=0,0,MAX(GF155-GG91-GG123,0)))</f>
        <v>0</v>
      </c>
      <c r="GH155" s="113">
        <f ca="1">IF(GH$6=$C27,$D155,IF(SUM(GI27:$GS27)=0,0,MAX(GG155-GH91-GH123,0)))</f>
        <v>0</v>
      </c>
      <c r="GI155" s="113">
        <f ca="1">IF(GI$6=$C27,$D155,IF(SUM(GJ27:$GS27)=0,0,MAX(GH155-GI91-GI123,0)))</f>
        <v>0</v>
      </c>
      <c r="GJ155" s="113">
        <f ca="1">IF(GJ$6=$C27,$D155,IF(SUM(GK27:$GS27)=0,0,MAX(GI155-GJ91-GJ123,0)))</f>
        <v>0</v>
      </c>
      <c r="GK155" s="113">
        <f ca="1">IF(GK$6=$C27,$D155,IF(SUM(GL27:$GS27)=0,0,MAX(GJ155-GK91-GK123,0)))</f>
        <v>0</v>
      </c>
      <c r="GL155" s="113">
        <f ca="1">IF(GL$6=$C27,$D155,IF(SUM(GM27:$GS27)=0,0,MAX(GK155-GL91-GL123,0)))</f>
        <v>0</v>
      </c>
      <c r="GM155" s="113">
        <f ca="1">IF(GM$6=$C27,$D155,IF(SUM(GN27:$GS27)=0,0,MAX(GL155-GM91-GM123,0)))</f>
        <v>0</v>
      </c>
      <c r="GN155" s="113">
        <f ca="1">IF(GN$6=$C27,$D155,IF(SUM(GO27:$GS27)=0,0,MAX(GM155-GN91-GN123,0)))</f>
        <v>0</v>
      </c>
      <c r="GO155" s="113">
        <f ca="1">IF(GO$6=$C27,$D155,IF(SUM(GP27:$GS27)=0,0,MAX(GN155-GO91-GO123,0)))</f>
        <v>0</v>
      </c>
      <c r="GP155" s="113">
        <f ca="1">IF(GP$6=$C27,$D155,IF(SUM(GQ27:$GS27)=0,0,MAX(GO155-GP91-GP123,0)))</f>
        <v>0</v>
      </c>
      <c r="GQ155" s="113">
        <f ca="1">IF(GQ$6=$C27,$D155,IF(SUM(GR27:$GS27)=0,0,MAX(GP155-GQ91-GQ123,0)))</f>
        <v>0</v>
      </c>
      <c r="GR155" s="113">
        <f ca="1">IF(GR$6=$C27,$D155,IF(SUM(GS27:$GS27)=0,0,MAX(GQ155-GR91-GR123,0)))</f>
        <v>0</v>
      </c>
      <c r="GS155" s="113">
        <f ca="1">IF(GS$6=$C27,$D155,IF(SUM($GS27:GT27)=0,0,MAX(GR155-GS91-GS123,0)))</f>
        <v>0</v>
      </c>
      <c r="GU155" s="85"/>
      <c r="GV155" s="85"/>
      <c r="GW155" s="85"/>
      <c r="GX155" s="85"/>
      <c r="GY155" s="85"/>
      <c r="GZ155" s="85"/>
      <c r="HA155" s="85"/>
      <c r="HB155" s="85"/>
      <c r="HC155" s="85"/>
      <c r="HD155" s="85"/>
      <c r="HE155" s="85"/>
      <c r="HF155" s="85"/>
      <c r="HG155" s="85"/>
      <c r="HH155" s="85"/>
      <c r="HI155" s="85"/>
      <c r="HJ155" s="85"/>
      <c r="HK155" s="85"/>
    </row>
    <row r="156" spans="1:219" hidden="1" outlineLevel="1" x14ac:dyDescent="0.75">
      <c r="A156" s="112"/>
      <c r="B156" s="112" t="str">
        <f t="shared" si="225"/>
        <v>WFCM 2018-C43</v>
      </c>
      <c r="C156" s="104"/>
      <c r="D156" s="111">
        <f t="shared" ca="1" si="226"/>
        <v>49383433</v>
      </c>
      <c r="E156" s="88"/>
      <c r="F156" s="85"/>
      <c r="G156" s="85"/>
      <c r="H156" s="86"/>
      <c r="I156" s="95"/>
      <c r="K156" s="113">
        <f ca="1">IF(K$6=$C28,$D156,IF(SUM(L28:$GS28)=0,0,MAX(J156-K92-K124,0)))</f>
        <v>0</v>
      </c>
      <c r="L156" s="113">
        <f ca="1">IF(L$6=$C28,$D156,IF(SUM(M28:$GS28)=0,0,MAX(K156-L92-L124,0)))</f>
        <v>0</v>
      </c>
      <c r="M156" s="113">
        <f ca="1">IF(M$6=$C28,$D156,IF(SUM(N28:$GS28)=0,0,MAX(L156-M92-M124,0)))</f>
        <v>0</v>
      </c>
      <c r="N156" s="113">
        <f ca="1">IF(N$6=$C28,$D156,IF(SUM(O28:$GS28)=0,0,MAX(M156-N92-N124,0)))</f>
        <v>0</v>
      </c>
      <c r="O156" s="113">
        <f ca="1">IF(O$6=$C28,$D156,IF(SUM(P28:$GS28)=0,0,MAX(N156-O92-O124,0)))</f>
        <v>0</v>
      </c>
      <c r="P156" s="113">
        <f ca="1">IF(P$6=$C28,$D156,IF(SUM(Q28:$GS28)=0,0,MAX(O156-P92-P124,0)))</f>
        <v>0</v>
      </c>
      <c r="Q156" s="113">
        <f ca="1">IF(Q$6=$C28,$D156,IF(SUM(R28:$GS28)=0,0,MAX(P156-Q92-Q124,0)))</f>
        <v>0</v>
      </c>
      <c r="R156" s="113">
        <f ca="1">IF(R$6=$C28,$D156,IF(SUM(S28:$GS28)=0,0,MAX(Q156-R92-R124,0)))</f>
        <v>0</v>
      </c>
      <c r="S156" s="113">
        <f ca="1">IF(S$6=$C28,$D156,IF(SUM(T28:$GS28)=0,0,MAX(R156-S92-S124,0)))</f>
        <v>0</v>
      </c>
      <c r="T156" s="113">
        <f ca="1">IF(T$6=$C28,$D156,IF(SUM(U28:$GS28)=0,0,MAX(S156-T92-T124,0)))</f>
        <v>0</v>
      </c>
      <c r="U156" s="113">
        <f ca="1">IF(U$6=$C28,$D156,IF(SUM(V28:$GS28)=0,0,MAX(T156-U92-U124,0)))</f>
        <v>0</v>
      </c>
      <c r="V156" s="113">
        <f ca="1">IF(V$6=$C28,$D156,IF(SUM(W28:$GS28)=0,0,MAX(U156-V92-V124,0)))</f>
        <v>0</v>
      </c>
      <c r="W156" s="113">
        <f ca="1">IF(W$6=$C28,$D156,IF(SUM(X28:$GS28)=0,0,MAX(V156-W92-W124,0)))</f>
        <v>0</v>
      </c>
      <c r="X156" s="113">
        <f ca="1">IF(X$6=$C28,$D156,IF(SUM(Y28:$GS28)=0,0,MAX(W156-X92-X124,0)))</f>
        <v>49383433</v>
      </c>
      <c r="Y156" s="113">
        <f ca="1">IF(Y$6=$C28,$D156,IF(SUM(Z28:$GS28)=0,0,MAX(X156-Y92-Y124,0)))</f>
        <v>49383433</v>
      </c>
      <c r="Z156" s="113">
        <f ca="1">IF(Z$6=$C28,$D156,IF(SUM(AA28:$GS28)=0,0,MAX(Y156-Z92-Z124,0)))</f>
        <v>49383433</v>
      </c>
      <c r="AA156" s="113">
        <f ca="1">IF(AA$6=$C28,$D156,IF(SUM(AB28:$GS28)=0,0,MAX(Z156-AA92-AA124,0)))</f>
        <v>49383433</v>
      </c>
      <c r="AB156" s="113">
        <f ca="1">IF(AB$6=$C28,$D156,IF(SUM(AC28:$GS28)=0,0,MAX(AA156-AB92-AB124,0)))</f>
        <v>49383433</v>
      </c>
      <c r="AC156" s="113">
        <f ca="1">IF(AC$6=$C28,$D156,IF(SUM(AD28:$GS28)=0,0,MAX(AB156-AC92-AC124,0)))</f>
        <v>49383433</v>
      </c>
      <c r="AD156" s="113">
        <f ca="1">IF(AD$6=$C28,$D156,IF(SUM(AE28:$GS28)=0,0,MAX(AC156-AD92-AD124,0)))</f>
        <v>49383433</v>
      </c>
      <c r="AE156" s="113">
        <f ca="1">IF(AE$6=$C28,$D156,IF(SUM(AF28:$GS28)=0,0,MAX(AD156-AE92-AE124,0)))</f>
        <v>49383433</v>
      </c>
      <c r="AF156" s="113">
        <f ca="1">IF(AF$6=$C28,$D156,IF(SUM(AG28:$GS28)=0,0,MAX(AE156-AF92-AF124,0)))</f>
        <v>49383433</v>
      </c>
      <c r="AG156" s="113">
        <f ca="1">IF(AG$6=$C28,$D156,IF(SUM(AH28:$GS28)=0,0,MAX(AF156-AG92-AG124,0)))</f>
        <v>49383433</v>
      </c>
      <c r="AH156" s="113">
        <f ca="1">IF(AH$6=$C28,$D156,IF(SUM(AI28:$GS28)=0,0,MAX(AG156-AH92-AH124,0)))</f>
        <v>49383433</v>
      </c>
      <c r="AI156" s="113">
        <f ca="1">IF(AI$6=$C28,$D156,IF(SUM(AJ28:$GS28)=0,0,MAX(AH156-AI92-AI124,0)))</f>
        <v>49383433</v>
      </c>
      <c r="AJ156" s="113">
        <f ca="1">IF(AJ$6=$C28,$D156,IF(SUM(AK28:$GS28)=0,0,MAX(AI156-AJ92-AJ124,0)))</f>
        <v>49383433</v>
      </c>
      <c r="AK156" s="113">
        <f ca="1">IF(AK$6=$C28,$D156,IF(SUM(AL28:$GS28)=0,0,MAX(AJ156-AK92-AK124,0)))</f>
        <v>49383433</v>
      </c>
      <c r="AL156" s="113">
        <f ca="1">IF(AL$6=$C28,$D156,IF(SUM(AM28:$GS28)=0,0,MAX(AK156-AL92-AL124,0)))</f>
        <v>49383433</v>
      </c>
      <c r="AM156" s="113">
        <f ca="1">IF(AM$6=$C28,$D156,IF(SUM(AN28:$GS28)=0,0,MAX(AL156-AM92-AM124,0)))</f>
        <v>49383433</v>
      </c>
      <c r="AN156" s="113">
        <f ca="1">IF(AN$6=$C28,$D156,IF(SUM(AO28:$GS28)=0,0,MAX(AM156-AN92-AN124,0)))</f>
        <v>49383433</v>
      </c>
      <c r="AO156" s="113">
        <f ca="1">IF(AO$6=$C28,$D156,IF(SUM(AP28:$GS28)=0,0,MAX(AN156-AO92-AO124,0)))</f>
        <v>49383433</v>
      </c>
      <c r="AP156" s="113">
        <f ca="1">IF(AP$6=$C28,$D156,IF(SUM(AQ28:$GS28)=0,0,MAX(AO156-AP92-AP124,0)))</f>
        <v>49383433</v>
      </c>
      <c r="AQ156" s="113">
        <f ca="1">IF(AQ$6=$C28,$D156,IF(SUM(AR28:$GS28)=0,0,MAX(AP156-AQ92-AQ124,0)))</f>
        <v>49383433</v>
      </c>
      <c r="AR156" s="113">
        <f ca="1">IF(AR$6=$C28,$D156,IF(SUM(AS28:$GS28)=0,0,MAX(AQ156-AR92-AR124,0)))</f>
        <v>49383433</v>
      </c>
      <c r="AS156" s="113">
        <f ca="1">IF(AS$6=$C28,$D156,IF(SUM(AT28:$GS28)=0,0,MAX(AR156-AS92-AS124,0)))</f>
        <v>49383433</v>
      </c>
      <c r="AT156" s="113">
        <f ca="1">IF(AT$6=$C28,$D156,IF(SUM(AU28:$GS28)=0,0,MAX(AS156-AT92-AT124,0)))</f>
        <v>49383433</v>
      </c>
      <c r="AU156" s="113">
        <f ca="1">IF(AU$6=$C28,$D156,IF(SUM(AV28:$GS28)=0,0,MAX(AT156-AU92-AU124,0)))</f>
        <v>49383433</v>
      </c>
      <c r="AV156" s="113">
        <f ca="1">IF(AV$6=$C28,$D156,IF(SUM(AW28:$GS28)=0,0,MAX(AU156-AV92-AV124,0)))</f>
        <v>49383433</v>
      </c>
      <c r="AW156" s="113">
        <f ca="1">IF(AW$6=$C28,$D156,IF(SUM(AX28:$GS28)=0,0,MAX(AV156-AW92-AW124,0)))</f>
        <v>49383433</v>
      </c>
      <c r="AX156" s="113">
        <f ca="1">IF(AX$6=$C28,$D156,IF(SUM(AY28:$GS28)=0,0,MAX(AW156-AX92-AX124,0)))</f>
        <v>49383433</v>
      </c>
      <c r="AY156" s="113">
        <f ca="1">IF(AY$6=$C28,$D156,IF(SUM(AZ28:$GS28)=0,0,MAX(AX156-AY92-AY124,0)))</f>
        <v>49383433</v>
      </c>
      <c r="AZ156" s="113">
        <f ca="1">IF(AZ$6=$C28,$D156,IF(SUM(BA28:$GS28)=0,0,MAX(AY156-AZ92-AZ124,0)))</f>
        <v>49383433</v>
      </c>
      <c r="BA156" s="113">
        <f ca="1">IF(BA$6=$C28,$D156,IF(SUM(BB28:$GS28)=0,0,MAX(AZ156-BA92-BA124,0)))</f>
        <v>49383433</v>
      </c>
      <c r="BB156" s="113">
        <f ca="1">IF(BB$6=$C28,$D156,IF(SUM(BC28:$GS28)=0,0,MAX(BA156-BB92-BB124,0)))</f>
        <v>49383433</v>
      </c>
      <c r="BC156" s="113">
        <f ca="1">IF(BC$6=$C28,$D156,IF(SUM(BD28:$GS28)=0,0,MAX(BB156-BC92-BC124,0)))</f>
        <v>49383433</v>
      </c>
      <c r="BD156" s="113">
        <f ca="1">IF(BD$6=$C28,$D156,IF(SUM(BE28:$GS28)=0,0,MAX(BC156-BD92-BD124,0)))</f>
        <v>49383433</v>
      </c>
      <c r="BE156" s="113">
        <f ca="1">IF(BE$6=$C28,$D156,IF(SUM(BF28:$GS28)=0,0,MAX(BD156-BE92-BE124,0)))</f>
        <v>49383433</v>
      </c>
      <c r="BF156" s="113">
        <f ca="1">IF(BF$6=$C28,$D156,IF(SUM(BG28:$GS28)=0,0,MAX(BE156-BF92-BF124,0)))</f>
        <v>49383433</v>
      </c>
      <c r="BG156" s="113">
        <f ca="1">IF(BG$6=$C28,$D156,IF(SUM(BH28:$GS28)=0,0,MAX(BF156-BG92-BG124,0)))</f>
        <v>49383433</v>
      </c>
      <c r="BH156" s="113">
        <f ca="1">IF(BH$6=$C28,$D156,IF(SUM(BI28:$GS28)=0,0,MAX(BG156-BH92-BH124,0)))</f>
        <v>49383433</v>
      </c>
      <c r="BI156" s="113">
        <f ca="1">IF(BI$6=$C28,$D156,IF(SUM(BJ28:$GS28)=0,0,MAX(BH156-BI92-BI124,0)))</f>
        <v>49383433</v>
      </c>
      <c r="BJ156" s="113">
        <f ca="1">IF(BJ$6=$C28,$D156,IF(SUM(BK28:$GS28)=0,0,MAX(BI156-BJ92-BJ124,0)))</f>
        <v>49383433</v>
      </c>
      <c r="BK156" s="113">
        <f ca="1">IF(BK$6=$C28,$D156,IF(SUM(BL28:$GS28)=0,0,MAX(BJ156-BK92-BK124,0)))</f>
        <v>49383433</v>
      </c>
      <c r="BL156" s="113">
        <f ca="1">IF(BL$6=$C28,$D156,IF(SUM(BM28:$GS28)=0,0,MAX(BK156-BL92-BL124,0)))</f>
        <v>49383433</v>
      </c>
      <c r="BM156" s="113">
        <f ca="1">IF(BM$6=$C28,$D156,IF(SUM(BN28:$GS28)=0,0,MAX(BL156-BM92-BM124,0)))</f>
        <v>49383433</v>
      </c>
      <c r="BN156" s="113">
        <f ca="1">IF(BN$6=$C28,$D156,IF(SUM(BO28:$GS28)=0,0,MAX(BM156-BN92-BN124,0)))</f>
        <v>49383433</v>
      </c>
      <c r="BO156" s="113">
        <f ca="1">IF(BO$6=$C28,$D156,IF(SUM(BP28:$GS28)=0,0,MAX(BN156-BO92-BO124,0)))</f>
        <v>49383433</v>
      </c>
      <c r="BP156" s="113">
        <f ca="1">IF(BP$6=$C28,$D156,IF(SUM(BQ28:$GS28)=0,0,MAX(BO156-BP92-BP124,0)))</f>
        <v>49383433</v>
      </c>
      <c r="BQ156" s="113">
        <f ca="1">IF(BQ$6=$C28,$D156,IF(SUM(BR28:$GS28)=0,0,MAX(BP156-BQ92-BQ124,0)))</f>
        <v>49383433</v>
      </c>
      <c r="BR156" s="113">
        <f ca="1">IF(BR$6=$C28,$D156,IF(SUM(BS28:$GS28)=0,0,MAX(BQ156-BR92-BR124,0)))</f>
        <v>49383433</v>
      </c>
      <c r="BS156" s="113">
        <f ca="1">IF(BS$6=$C28,$D156,IF(SUM(BT28:$GS28)=0,0,MAX(BR156-BS92-BS124,0)))</f>
        <v>49383433</v>
      </c>
      <c r="BT156" s="113">
        <f ca="1">IF(BT$6=$C28,$D156,IF(SUM(BU28:$GS28)=0,0,MAX(BS156-BT92-BT124,0)))</f>
        <v>49383433</v>
      </c>
      <c r="BU156" s="113">
        <f ca="1">IF(BU$6=$C28,$D156,IF(SUM(BV28:$GS28)=0,0,MAX(BT156-BU92-BU124,0)))</f>
        <v>49383433</v>
      </c>
      <c r="BV156" s="113">
        <f ca="1">IF(BV$6=$C28,$D156,IF(SUM(BW28:$GS28)=0,0,MAX(BU156-BV92-BV124,0)))</f>
        <v>49383433</v>
      </c>
      <c r="BW156" s="113">
        <f ca="1">IF(BW$6=$C28,$D156,IF(SUM(BX28:$GS28)=0,0,MAX(BV156-BW92-BW124,0)))</f>
        <v>49383433</v>
      </c>
      <c r="BX156" s="113">
        <f ca="1">IF(BX$6=$C28,$D156,IF(SUM(BY28:$GS28)=0,0,MAX(BW156-BX92-BX124,0)))</f>
        <v>49383433</v>
      </c>
      <c r="BY156" s="113">
        <f ca="1">IF(BY$6=$C28,$D156,IF(SUM(BZ28:$GS28)=0,0,MAX(BX156-BY92-BY124,0)))</f>
        <v>49383433</v>
      </c>
      <c r="BZ156" s="113">
        <f ca="1">IF(BZ$6=$C28,$D156,IF(SUM(CA28:$GS28)=0,0,MAX(BY156-BZ92-BZ124,0)))</f>
        <v>49383433</v>
      </c>
      <c r="CA156" s="113">
        <f ca="1">IF(CA$6=$C28,$D156,IF(SUM(CB28:$GS28)=0,0,MAX(BZ156-CA92-CA124,0)))</f>
        <v>49383433</v>
      </c>
      <c r="CB156" s="113">
        <f ca="1">IF(CB$6=$C28,$D156,IF(SUM(CC28:$GS28)=0,0,MAX(CA156-CB92-CB124,0)))</f>
        <v>49383433</v>
      </c>
      <c r="CC156" s="113">
        <f ca="1">IF(CC$6=$C28,$D156,IF(SUM(CD28:$GS28)=0,0,MAX(CB156-CC92-CC124,0)))</f>
        <v>49383433</v>
      </c>
      <c r="CD156" s="113">
        <f ca="1">IF(CD$6=$C28,$D156,IF(SUM(CE28:$GS28)=0,0,MAX(CC156-CD92-CD124,0)))</f>
        <v>49383433</v>
      </c>
      <c r="CE156" s="113">
        <f ca="1">IF(CE$6=$C28,$D156,IF(SUM(CF28:$GS28)=0,0,MAX(CD156-CE92-CE124,0)))</f>
        <v>49383433</v>
      </c>
      <c r="CF156" s="113">
        <f ca="1">IF(CF$6=$C28,$D156,IF(SUM(CG28:$GS28)=0,0,MAX(CE156-CF92-CF124,0)))</f>
        <v>49383433</v>
      </c>
      <c r="CG156" s="113">
        <f ca="1">IF(CG$6=$C28,$D156,IF(SUM(CH28:$GS28)=0,0,MAX(CF156-CG92-CG124,0)))</f>
        <v>49383433</v>
      </c>
      <c r="CH156" s="113">
        <f ca="1">IF(CH$6=$C28,$D156,IF(SUM(CI28:$GS28)=0,0,MAX(CG156-CH92-CH124,0)))</f>
        <v>49383433</v>
      </c>
      <c r="CI156" s="113">
        <f ca="1">IF(CI$6=$C28,$D156,IF(SUM(CJ28:$GS28)=0,0,MAX(CH156-CI92-CI124,0)))</f>
        <v>49383433</v>
      </c>
      <c r="CJ156" s="113">
        <f ca="1">IF(CJ$6=$C28,$D156,IF(SUM(CK28:$GS28)=0,0,MAX(CI156-CJ92-CJ124,0)))</f>
        <v>49383433</v>
      </c>
      <c r="CK156" s="113">
        <f ca="1">IF(CK$6=$C28,$D156,IF(SUM(CL28:$GS28)=0,0,MAX(CJ156-CK92-CK124,0)))</f>
        <v>49383433</v>
      </c>
      <c r="CL156" s="113">
        <f ca="1">IF(CL$6=$C28,$D156,IF(SUM(CM28:$GS28)=0,0,MAX(CK156-CL92-CL124,0)))</f>
        <v>49383433</v>
      </c>
      <c r="CM156" s="113">
        <f ca="1">IF(CM$6=$C28,$D156,IF(SUM(CN28:$GS28)=0,0,MAX(CL156-CM92-CM124,0)))</f>
        <v>49383433</v>
      </c>
      <c r="CN156" s="113">
        <f ca="1">IF(CN$6=$C28,$D156,IF(SUM(CO28:$GS28)=0,0,MAX(CM156-CN92-CN124,0)))</f>
        <v>49383433</v>
      </c>
      <c r="CO156" s="113">
        <f ca="1">IF(CO$6=$C28,$D156,IF(SUM(CP28:$GS28)=0,0,MAX(CN156-CO92-CO124,0)))</f>
        <v>49383433</v>
      </c>
      <c r="CP156" s="113">
        <f ca="1">IF(CP$6=$C28,$D156,IF(SUM(CQ28:$GS28)=0,0,MAX(CO156-CP92-CP124,0)))</f>
        <v>49383433</v>
      </c>
      <c r="CQ156" s="113">
        <f ca="1">IF(CQ$6=$C28,$D156,IF(SUM(CR28:$GS28)=0,0,MAX(CP156-CQ92-CQ124,0)))</f>
        <v>49383433</v>
      </c>
      <c r="CR156" s="113">
        <f ca="1">IF(CR$6=$C28,$D156,IF(SUM(CS28:$GS28)=0,0,MAX(CQ156-CR92-CR124,0)))</f>
        <v>49383433</v>
      </c>
      <c r="CS156" s="113">
        <f ca="1">IF(CS$6=$C28,$D156,IF(SUM(CT28:$GS28)=0,0,MAX(CR156-CS92-CS124,0)))</f>
        <v>49383433</v>
      </c>
      <c r="CT156" s="113">
        <f ca="1">IF(CT$6=$C28,$D156,IF(SUM(CU28:$GS28)=0,0,MAX(CS156-CT92-CT124,0)))</f>
        <v>49383433</v>
      </c>
      <c r="CU156" s="113">
        <f ca="1">IF(CU$6=$C28,$D156,IF(SUM(CV28:$GS28)=0,0,MAX(CT156-CU92-CU124,0)))</f>
        <v>49383433</v>
      </c>
      <c r="CV156" s="113">
        <f ca="1">IF(CV$6=$C28,$D156,IF(SUM(CW28:$GS28)=0,0,MAX(CU156-CV92-CV124,0)))</f>
        <v>49383433</v>
      </c>
      <c r="CW156" s="113">
        <f ca="1">IF(CW$6=$C28,$D156,IF(SUM(CX28:$GS28)=0,0,MAX(CV156-CW92-CW124,0)))</f>
        <v>49383433</v>
      </c>
      <c r="CX156" s="113">
        <f ca="1">IF(CX$6=$C28,$D156,IF(SUM(CY28:$GS28)=0,0,MAX(CW156-CX92-CX124,0)))</f>
        <v>49383433</v>
      </c>
      <c r="CY156" s="113">
        <f ca="1">IF(CY$6=$C28,$D156,IF(SUM(CZ28:$GS28)=0,0,MAX(CX156-CY92-CY124,0)))</f>
        <v>49383433</v>
      </c>
      <c r="CZ156" s="113">
        <f ca="1">IF(CZ$6=$C28,$D156,IF(SUM(DA28:$GS28)=0,0,MAX(CY156-CZ92-CZ124,0)))</f>
        <v>49383433</v>
      </c>
      <c r="DA156" s="113">
        <f ca="1">IF(DA$6=$C28,$D156,IF(SUM(DB28:$GS28)=0,0,MAX(CZ156-DA92-DA124,0)))</f>
        <v>49383433</v>
      </c>
      <c r="DB156" s="113">
        <f ca="1">IF(DB$6=$C28,$D156,IF(SUM(DC28:$GS28)=0,0,MAX(DA156-DB92-DB124,0)))</f>
        <v>49383433</v>
      </c>
      <c r="DC156" s="113">
        <f ca="1">IF(DC$6=$C28,$D156,IF(SUM(DD28:$GS28)=0,0,MAX(DB156-DC92-DC124,0)))</f>
        <v>49383433</v>
      </c>
      <c r="DD156" s="113">
        <f ca="1">IF(DD$6=$C28,$D156,IF(SUM(DE28:$GS28)=0,0,MAX(DC156-DD92-DD124,0)))</f>
        <v>49383433</v>
      </c>
      <c r="DE156" s="113">
        <f ca="1">IF(DE$6=$C28,$D156,IF(SUM(DF28:$GS28)=0,0,MAX(DD156-DE92-DE124,0)))</f>
        <v>49383433</v>
      </c>
      <c r="DF156" s="113">
        <f ca="1">IF(DF$6=$C28,$D156,IF(SUM(DG28:$GS28)=0,0,MAX(DE156-DF92-DF124,0)))</f>
        <v>49383433</v>
      </c>
      <c r="DG156" s="113">
        <f ca="1">IF(DG$6=$C28,$D156,IF(SUM(DH28:$GS28)=0,0,MAX(DF156-DG92-DG124,0)))</f>
        <v>49383433</v>
      </c>
      <c r="DH156" s="113">
        <f ca="1">IF(DH$6=$C28,$D156,IF(SUM(DI28:$GS28)=0,0,MAX(DG156-DH92-DH124,0)))</f>
        <v>49383433</v>
      </c>
      <c r="DI156" s="113">
        <f ca="1">IF(DI$6=$C28,$D156,IF(SUM(DJ28:$GS28)=0,0,MAX(DH156-DI92-DI124,0)))</f>
        <v>49383433</v>
      </c>
      <c r="DJ156" s="113">
        <f ca="1">IF(DJ$6=$C28,$D156,IF(SUM(DK28:$GS28)=0,0,MAX(DI156-DJ92-DJ124,0)))</f>
        <v>49383433</v>
      </c>
      <c r="DK156" s="113">
        <f ca="1">IF(DK$6=$C28,$D156,IF(SUM(DL28:$GS28)=0,0,MAX(DJ156-DK92-DK124,0)))</f>
        <v>49383433</v>
      </c>
      <c r="DL156" s="113">
        <f ca="1">IF(DL$6=$C28,$D156,IF(SUM(DM28:$GS28)=0,0,MAX(DK156-DL92-DL124,0)))</f>
        <v>49383433</v>
      </c>
      <c r="DM156" s="113">
        <f ca="1">IF(DM$6=$C28,$D156,IF(SUM(DN28:$GS28)=0,0,MAX(DL156-DM92-DM124,0)))</f>
        <v>49383433</v>
      </c>
      <c r="DN156" s="113">
        <f ca="1">IF(DN$6=$C28,$D156,IF(SUM(DO28:$GS28)=0,0,MAX(DM156-DN92-DN124,0)))</f>
        <v>49383433</v>
      </c>
      <c r="DO156" s="113">
        <f ca="1">IF(DO$6=$C28,$D156,IF(SUM(DP28:$GS28)=0,0,MAX(DN156-DO92-DO124,0)))</f>
        <v>49383433</v>
      </c>
      <c r="DP156" s="113">
        <f ca="1">IF(DP$6=$C28,$D156,IF(SUM(DQ28:$GS28)=0,0,MAX(DO156-DP92-DP124,0)))</f>
        <v>49383433</v>
      </c>
      <c r="DQ156" s="113">
        <f ca="1">IF(DQ$6=$C28,$D156,IF(SUM(DR28:$GS28)=0,0,MAX(DP156-DQ92-DQ124,0)))</f>
        <v>49383433</v>
      </c>
      <c r="DR156" s="113">
        <f ca="1">IF(DR$6=$C28,$D156,IF(SUM(DS28:$GS28)=0,0,MAX(DQ156-DR92-DR124,0)))</f>
        <v>49383433</v>
      </c>
      <c r="DS156" s="113">
        <f ca="1">IF(DS$6=$C28,$D156,IF(SUM(DT28:$GS28)=0,0,MAX(DR156-DS92-DS124,0)))</f>
        <v>49383433</v>
      </c>
      <c r="DT156" s="113">
        <f ca="1">IF(DT$6=$C28,$D156,IF(SUM(DU28:$GS28)=0,0,MAX(DS156-DT92-DT124,0)))</f>
        <v>49383433</v>
      </c>
      <c r="DU156" s="113">
        <f ca="1">IF(DU$6=$C28,$D156,IF(SUM(DV28:$GS28)=0,0,MAX(DT156-DU92-DU124,0)))</f>
        <v>49383433</v>
      </c>
      <c r="DV156" s="113">
        <f ca="1">IF(DV$6=$C28,$D156,IF(SUM(DW28:$GS28)=0,0,MAX(DU156-DV92-DV124,0)))</f>
        <v>49383433</v>
      </c>
      <c r="DW156" s="113">
        <f ca="1">IF(DW$6=$C28,$D156,IF(SUM(DX28:$GS28)=0,0,MAX(DV156-DW92-DW124,0)))</f>
        <v>49383433</v>
      </c>
      <c r="DX156" s="113">
        <f ca="1">IF(DX$6=$C28,$D156,IF(SUM(DY28:$GS28)=0,0,MAX(DW156-DX92-DX124,0)))</f>
        <v>49383433</v>
      </c>
      <c r="DY156" s="113">
        <f ca="1">IF(DY$6=$C28,$D156,IF(SUM(DZ28:$GS28)=0,0,MAX(DX156-DY92-DY124,0)))</f>
        <v>49383433</v>
      </c>
      <c r="DZ156" s="113">
        <f ca="1">IF(DZ$6=$C28,$D156,IF(SUM(EA28:$GS28)=0,0,MAX(DY156-DZ92-DZ124,0)))</f>
        <v>49383433</v>
      </c>
      <c r="EA156" s="113">
        <f ca="1">IF(EA$6=$C28,$D156,IF(SUM(EB28:$GS28)=0,0,MAX(DZ156-EA92-EA124,0)))</f>
        <v>49383433</v>
      </c>
      <c r="EB156" s="113">
        <f ca="1">IF(EB$6=$C28,$D156,IF(SUM(EC28:$GS28)=0,0,MAX(EA156-EB92-EB124,0)))</f>
        <v>49383433</v>
      </c>
      <c r="EC156" s="113">
        <f ca="1">IF(EC$6=$C28,$D156,IF(SUM(ED28:$GS28)=0,0,MAX(EB156-EC92-EC124,0)))</f>
        <v>49383433</v>
      </c>
      <c r="ED156" s="113">
        <f ca="1">IF(ED$6=$C28,$D156,IF(SUM(EE28:$GS28)=0,0,MAX(EC156-ED92-ED124,0)))</f>
        <v>49383433</v>
      </c>
      <c r="EE156" s="113">
        <f ca="1">IF(EE$6=$C28,$D156,IF(SUM(EF28:$GS28)=0,0,MAX(ED156-EE92-EE124,0)))</f>
        <v>49383433</v>
      </c>
      <c r="EF156" s="113">
        <f ca="1">IF(EF$6=$C28,$D156,IF(SUM(EG28:$GS28)=0,0,MAX(EE156-EF92-EF124,0)))</f>
        <v>49383433</v>
      </c>
      <c r="EG156" s="113">
        <f ca="1">IF(EG$6=$C28,$D156,IF(SUM(EH28:$GS28)=0,0,MAX(EF156-EG92-EG124,0)))</f>
        <v>49383433</v>
      </c>
      <c r="EH156" s="113">
        <f ca="1">IF(EH$6=$C28,$D156,IF(SUM(EI28:$GS28)=0,0,MAX(EG156-EH92-EH124,0)))</f>
        <v>49383433</v>
      </c>
      <c r="EI156" s="113">
        <f ca="1">IF(EI$6=$C28,$D156,IF(SUM(EJ28:$GS28)=0,0,MAX(EH156-EI92-EI124,0)))</f>
        <v>49383433</v>
      </c>
      <c r="EJ156" s="113">
        <f ca="1">IF(EJ$6=$C28,$D156,IF(SUM(EK28:$GS28)=0,0,MAX(EI156-EJ92-EJ124,0)))</f>
        <v>49383433</v>
      </c>
      <c r="EK156" s="113">
        <f ca="1">IF(EK$6=$C28,$D156,IF(SUM(EL28:$GS28)=0,0,MAX(EJ156-EK92-EK124,0)))</f>
        <v>49383433</v>
      </c>
      <c r="EL156" s="113">
        <f ca="1">IF(EL$6=$C28,$D156,IF(SUM(EM28:$GS28)=0,0,MAX(EK156-EL92-EL124,0)))</f>
        <v>49383433</v>
      </c>
      <c r="EM156" s="113">
        <f ca="1">IF(EM$6=$C28,$D156,IF(SUM(EN28:$GS28)=0,0,MAX(EL156-EM92-EM124,0)))</f>
        <v>49383433</v>
      </c>
      <c r="EN156" s="113">
        <f ca="1">IF(EN$6=$C28,$D156,IF(SUM(EO28:$GS28)=0,0,MAX(EM156-EN92-EN124,0)))</f>
        <v>49383433</v>
      </c>
      <c r="EO156" s="113">
        <f ca="1">IF(EO$6=$C28,$D156,IF(SUM(EP28:$GS28)=0,0,MAX(EN156-EO92-EO124,0)))</f>
        <v>49383433</v>
      </c>
      <c r="EP156" s="113">
        <f ca="1">IF(EP$6=$C28,$D156,IF(SUM(EQ28:$GS28)=0,0,MAX(EO156-EP92-EP124,0)))</f>
        <v>49383433</v>
      </c>
      <c r="EQ156" s="113">
        <f ca="1">IF(EQ$6=$C28,$D156,IF(SUM(ER28:$GS28)=0,0,MAX(EP156-EQ92-EQ124,0)))</f>
        <v>49383433</v>
      </c>
      <c r="ER156" s="113">
        <f ca="1">IF(ER$6=$C28,$D156,IF(SUM(ES28:$GS28)=0,0,MAX(EQ156-ER92-ER124,0)))</f>
        <v>49383433</v>
      </c>
      <c r="ES156" s="113">
        <f ca="1">IF(ES$6=$C28,$D156,IF(SUM(ET28:$GS28)=0,0,MAX(ER156-ES92-ES124,0)))</f>
        <v>49383433</v>
      </c>
      <c r="ET156" s="113">
        <f ca="1">IF(ET$6=$C28,$D156,IF(SUM(EU28:$GS28)=0,0,MAX(ES156-ET92-ET124,0)))</f>
        <v>49383433</v>
      </c>
      <c r="EU156" s="113">
        <f ca="1">IF(EU$6=$C28,$D156,IF(SUM(EV28:$GS28)=0,0,MAX(ET156-EU92-EU124,0)))</f>
        <v>48489936.271439642</v>
      </c>
      <c r="EV156" s="113">
        <f ca="1">IF(EV$6=$C28,$D156,IF(SUM(EW28:$GS28)=0,0,MAX(EU156-EV92-EV124,0)))</f>
        <v>48489936.271439642</v>
      </c>
      <c r="EW156" s="113">
        <f ca="1">IF(EW$6=$C28,$D156,IF(SUM(EX28:$GS28)=0,0,MAX(EV156-EW92-EW124,0)))</f>
        <v>48489936.271439642</v>
      </c>
      <c r="EX156" s="113">
        <f ca="1">IF(EX$6=$C28,$D156,IF(SUM(EY28:$GS28)=0,0,MAX(EW156-EX92-EX124,0)))</f>
        <v>48489936.271439642</v>
      </c>
      <c r="EY156" s="113">
        <f ca="1">IF(EY$6=$C28,$D156,IF(SUM(EZ28:$GS28)=0,0,MAX(EX156-EY92-EY124,0)))</f>
        <v>48489936.271439642</v>
      </c>
      <c r="EZ156" s="113">
        <f ca="1">IF(EZ$6=$C28,$D156,IF(SUM(FA28:$GS28)=0,0,MAX(EY156-EZ92-EZ124,0)))</f>
        <v>48489936.271439642</v>
      </c>
      <c r="FA156" s="113">
        <f ca="1">IF(FA$6=$C28,$D156,IF(SUM(FB28:$GS28)=0,0,MAX(EZ156-FA92-FA124,0)))</f>
        <v>48489936.271439642</v>
      </c>
      <c r="FB156" s="113">
        <f ca="1">IF(FB$6=$C28,$D156,IF(SUM(FC28:$GS28)=0,0,MAX(FA156-FB92-FB124,0)))</f>
        <v>48489936.271439642</v>
      </c>
      <c r="FC156" s="113">
        <f ca="1">IF(FC$6=$C28,$D156,IF(SUM(FD28:$GS28)=0,0,MAX(FB156-FC92-FC124,0)))</f>
        <v>48489936.271439642</v>
      </c>
      <c r="FD156" s="113">
        <f ca="1">IF(FD$6=$C28,$D156,IF(SUM(FE28:$GS28)=0,0,MAX(FC156-FD92-FD124,0)))</f>
        <v>48489936.271439642</v>
      </c>
      <c r="FE156" s="113">
        <f ca="1">IF(FE$6=$C28,$D156,IF(SUM(FF28:$GS28)=0,0,MAX(FD156-FE92-FE124,0)))</f>
        <v>48489936.271439642</v>
      </c>
      <c r="FF156" s="113">
        <f ca="1">IF(FF$6=$C28,$D156,IF(SUM(FG28:$GS28)=0,0,MAX(FE156-FF92-FF124,0)))</f>
        <v>48489936.271439642</v>
      </c>
      <c r="FG156" s="113">
        <f ca="1">IF(FG$6=$C28,$D156,IF(SUM(FH28:$GS28)=0,0,MAX(FF156-FG92-FG124,0)))</f>
        <v>48489936.271439642</v>
      </c>
      <c r="FH156" s="113">
        <f ca="1">IF(FH$6=$C28,$D156,IF(SUM(FI28:$GS28)=0,0,MAX(FG156-FH92-FH124,0)))</f>
        <v>48465037.687682763</v>
      </c>
      <c r="FI156" s="113">
        <f ca="1">IF(FI$6=$C28,$D156,IF(SUM(FJ28:$GS28)=0,0,MAX(FH156-FI92-FI124,0)))</f>
        <v>48403699.099822</v>
      </c>
      <c r="FJ156" s="113">
        <f ca="1">IF(FJ$6=$C28,$D156,IF(SUM(FK28:$GS28)=0,0,MAX(FI156-FJ92-FJ124,0)))</f>
        <v>47451269.824852347</v>
      </c>
      <c r="FK156" s="113">
        <f ca="1">IF(FK$6=$C28,$D156,IF(SUM(FL28:$GS28)=0,0,MAX(FJ156-FK92-FK124,0)))</f>
        <v>24705136.600423638</v>
      </c>
      <c r="FL156" s="113">
        <f ca="1">IF(FL$6=$C28,$D156,IF(SUM(FM28:$GS28)=0,0,MAX(FK156-FL92-FL124,0)))</f>
        <v>0</v>
      </c>
      <c r="FM156" s="113">
        <f ca="1">IF(FM$6=$C28,$D156,IF(SUM(FN28:$GS28)=0,0,MAX(FL156-FM92-FM124,0)))</f>
        <v>0</v>
      </c>
      <c r="FN156" s="113">
        <f ca="1">IF(FN$6=$C28,$D156,IF(SUM(FO28:$GS28)=0,0,MAX(FM156-FN92-FN124,0)))</f>
        <v>0</v>
      </c>
      <c r="FO156" s="113">
        <f ca="1">IF(FO$6=$C28,$D156,IF(SUM(FP28:$GS28)=0,0,MAX(FN156-FO92-FO124,0)))</f>
        <v>0</v>
      </c>
      <c r="FP156" s="113">
        <f ca="1">IF(FP$6=$C28,$D156,IF(SUM(FQ28:$GS28)=0,0,MAX(FO156-FP92-FP124,0)))</f>
        <v>0</v>
      </c>
      <c r="FQ156" s="113">
        <f ca="1">IF(FQ$6=$C28,$D156,IF(SUM(FR28:$GS28)=0,0,MAX(FP156-FQ92-FQ124,0)))</f>
        <v>0</v>
      </c>
      <c r="FR156" s="113">
        <f ca="1">IF(FR$6=$C28,$D156,IF(SUM(FS28:$GS28)=0,0,MAX(FQ156-FR92-FR124,0)))</f>
        <v>0</v>
      </c>
      <c r="FS156" s="113">
        <f ca="1">IF(FS$6=$C28,$D156,IF(SUM(FT28:$GS28)=0,0,MAX(FR156-FS92-FS124,0)))</f>
        <v>0</v>
      </c>
      <c r="FT156" s="113">
        <f ca="1">IF(FT$6=$C28,$D156,IF(SUM(FU28:$GS28)=0,0,MAX(FS156-FT92-FT124,0)))</f>
        <v>0</v>
      </c>
      <c r="FU156" s="113">
        <f ca="1">IF(FU$6=$C28,$D156,IF(SUM(FV28:$GS28)=0,0,MAX(FT156-FU92-FU124,0)))</f>
        <v>0</v>
      </c>
      <c r="FV156" s="113">
        <f ca="1">IF(FV$6=$C28,$D156,IF(SUM(FW28:$GS28)=0,0,MAX(FU156-FV92-FV124,0)))</f>
        <v>0</v>
      </c>
      <c r="FW156" s="113">
        <f ca="1">IF(FW$6=$C28,$D156,IF(SUM(FX28:$GS28)=0,0,MAX(FV156-FW92-FW124,0)))</f>
        <v>0</v>
      </c>
      <c r="FX156" s="113">
        <f ca="1">IF(FX$6=$C28,$D156,IF(SUM(FY28:$GS28)=0,0,MAX(FW156-FX92-FX124,0)))</f>
        <v>0</v>
      </c>
      <c r="FY156" s="113">
        <f ca="1">IF(FY$6=$C28,$D156,IF(SUM(FZ28:$GS28)=0,0,MAX(FX156-FY92-FY124,0)))</f>
        <v>0</v>
      </c>
      <c r="FZ156" s="113">
        <f ca="1">IF(FZ$6=$C28,$D156,IF(SUM(GA28:$GS28)=0,0,MAX(FY156-FZ92-FZ124,0)))</f>
        <v>0</v>
      </c>
      <c r="GA156" s="113">
        <f ca="1">IF(GA$6=$C28,$D156,IF(SUM(GB28:$GS28)=0,0,MAX(FZ156-GA92-GA124,0)))</f>
        <v>0</v>
      </c>
      <c r="GB156" s="113">
        <f ca="1">IF(GB$6=$C28,$D156,IF(SUM(GC28:$GS28)=0,0,MAX(GA156-GB92-GB124,0)))</f>
        <v>0</v>
      </c>
      <c r="GC156" s="113">
        <f ca="1">IF(GC$6=$C28,$D156,IF(SUM(GD28:$GS28)=0,0,MAX(GB156-GC92-GC124,0)))</f>
        <v>0</v>
      </c>
      <c r="GD156" s="113">
        <f ca="1">IF(GD$6=$C28,$D156,IF(SUM(GE28:$GS28)=0,0,MAX(GC156-GD92-GD124,0)))</f>
        <v>0</v>
      </c>
      <c r="GE156" s="113">
        <f ca="1">IF(GE$6=$C28,$D156,IF(SUM(GF28:$GS28)=0,0,MAX(GD156-GE92-GE124,0)))</f>
        <v>0</v>
      </c>
      <c r="GF156" s="113">
        <f ca="1">IF(GF$6=$C28,$D156,IF(SUM(GG28:$GS28)=0,0,MAX(GE156-GF92-GF124,0)))</f>
        <v>0</v>
      </c>
      <c r="GG156" s="113">
        <f ca="1">IF(GG$6=$C28,$D156,IF(SUM(GH28:$GS28)=0,0,MAX(GF156-GG92-GG124,0)))</f>
        <v>0</v>
      </c>
      <c r="GH156" s="113">
        <f ca="1">IF(GH$6=$C28,$D156,IF(SUM(GI28:$GS28)=0,0,MAX(GG156-GH92-GH124,0)))</f>
        <v>0</v>
      </c>
      <c r="GI156" s="113">
        <f ca="1">IF(GI$6=$C28,$D156,IF(SUM(GJ28:$GS28)=0,0,MAX(GH156-GI92-GI124,0)))</f>
        <v>0</v>
      </c>
      <c r="GJ156" s="113">
        <f ca="1">IF(GJ$6=$C28,$D156,IF(SUM(GK28:$GS28)=0,0,MAX(GI156-GJ92-GJ124,0)))</f>
        <v>0</v>
      </c>
      <c r="GK156" s="113">
        <f ca="1">IF(GK$6=$C28,$D156,IF(SUM(GL28:$GS28)=0,0,MAX(GJ156-GK92-GK124,0)))</f>
        <v>0</v>
      </c>
      <c r="GL156" s="113">
        <f ca="1">IF(GL$6=$C28,$D156,IF(SUM(GM28:$GS28)=0,0,MAX(GK156-GL92-GL124,0)))</f>
        <v>0</v>
      </c>
      <c r="GM156" s="113">
        <f ca="1">IF(GM$6=$C28,$D156,IF(SUM(GN28:$GS28)=0,0,MAX(GL156-GM92-GM124,0)))</f>
        <v>0</v>
      </c>
      <c r="GN156" s="113">
        <f ca="1">IF(GN$6=$C28,$D156,IF(SUM(GO28:$GS28)=0,0,MAX(GM156-GN92-GN124,0)))</f>
        <v>0</v>
      </c>
      <c r="GO156" s="113">
        <f ca="1">IF(GO$6=$C28,$D156,IF(SUM(GP28:$GS28)=0,0,MAX(GN156-GO92-GO124,0)))</f>
        <v>0</v>
      </c>
      <c r="GP156" s="113">
        <f ca="1">IF(GP$6=$C28,$D156,IF(SUM(GQ28:$GS28)=0,0,MAX(GO156-GP92-GP124,0)))</f>
        <v>0</v>
      </c>
      <c r="GQ156" s="113">
        <f ca="1">IF(GQ$6=$C28,$D156,IF(SUM(GR28:$GS28)=0,0,MAX(GP156-GQ92-GQ124,0)))</f>
        <v>0</v>
      </c>
      <c r="GR156" s="113">
        <f ca="1">IF(GR$6=$C28,$D156,IF(SUM(GS28:$GS28)=0,0,MAX(GQ156-GR92-GR124,0)))</f>
        <v>0</v>
      </c>
      <c r="GS156" s="113">
        <f ca="1">IF(GS$6=$C28,$D156,IF(SUM($GS28:GT28)=0,0,MAX(GR156-GS92-GS124,0)))</f>
        <v>0</v>
      </c>
      <c r="GU156" s="85"/>
      <c r="GV156" s="85"/>
      <c r="GW156" s="85"/>
      <c r="GX156" s="85"/>
      <c r="GY156" s="85"/>
      <c r="GZ156" s="85"/>
      <c r="HA156" s="85"/>
      <c r="HB156" s="85"/>
      <c r="HC156" s="85"/>
      <c r="HD156" s="85"/>
      <c r="HE156" s="85"/>
      <c r="HF156" s="85"/>
      <c r="HG156" s="85"/>
      <c r="HH156" s="85"/>
      <c r="HI156" s="85"/>
      <c r="HJ156" s="85"/>
      <c r="HK156" s="85"/>
    </row>
    <row r="157" spans="1:219" hidden="1" outlineLevel="1" x14ac:dyDescent="0.75">
      <c r="A157" s="112"/>
      <c r="B157" s="112" t="str">
        <f t="shared" si="225"/>
        <v>MSBAM 2017-C33</v>
      </c>
      <c r="C157" s="104"/>
      <c r="D157" s="111">
        <f t="shared" ca="1" si="226"/>
        <v>47975919</v>
      </c>
      <c r="E157" s="88"/>
      <c r="F157" s="85"/>
      <c r="G157" s="85"/>
      <c r="H157" s="86"/>
      <c r="I157" s="95"/>
      <c r="K157" s="113">
        <f ca="1">IF(K$6=$C29,$D157,IF(SUM(L29:$GS29)=0,0,MAX(J157-K93-K125,0)))</f>
        <v>0</v>
      </c>
      <c r="L157" s="113">
        <f ca="1">IF(L$6=$C29,$D157,IF(SUM(M29:$GS29)=0,0,MAX(K157-L93-L125,0)))</f>
        <v>0</v>
      </c>
      <c r="M157" s="113">
        <f ca="1">IF(M$6=$C29,$D157,IF(SUM(N29:$GS29)=0,0,MAX(L157-M93-M125,0)))</f>
        <v>0</v>
      </c>
      <c r="N157" s="113">
        <f ca="1">IF(N$6=$C29,$D157,IF(SUM(O29:$GS29)=0,0,MAX(M157-N93-N125,0)))</f>
        <v>47975919</v>
      </c>
      <c r="O157" s="113">
        <f ca="1">IF(O$6=$C29,$D157,IF(SUM(P29:$GS29)=0,0,MAX(N157-O93-O125,0)))</f>
        <v>47975919</v>
      </c>
      <c r="P157" s="113">
        <f ca="1">IF(P$6=$C29,$D157,IF(SUM(Q29:$GS29)=0,0,MAX(O157-P93-P125,0)))</f>
        <v>47975919</v>
      </c>
      <c r="Q157" s="113">
        <f ca="1">IF(Q$6=$C29,$D157,IF(SUM(R29:$GS29)=0,0,MAX(P157-Q93-Q125,0)))</f>
        <v>47975919</v>
      </c>
      <c r="R157" s="113">
        <f ca="1">IF(R$6=$C29,$D157,IF(SUM(S29:$GS29)=0,0,MAX(Q157-R93-R125,0)))</f>
        <v>47975919</v>
      </c>
      <c r="S157" s="113">
        <f ca="1">IF(S$6=$C29,$D157,IF(SUM(T29:$GS29)=0,0,MAX(R157-S93-S125,0)))</f>
        <v>47975919</v>
      </c>
      <c r="T157" s="113">
        <f ca="1">IF(T$6=$C29,$D157,IF(SUM(U29:$GS29)=0,0,MAX(S157-T93-T125,0)))</f>
        <v>47975919</v>
      </c>
      <c r="U157" s="113">
        <f ca="1">IF(U$6=$C29,$D157,IF(SUM(V29:$GS29)=0,0,MAX(T157-U93-U125,0)))</f>
        <v>47975919</v>
      </c>
      <c r="V157" s="113">
        <f ca="1">IF(V$6=$C29,$D157,IF(SUM(W29:$GS29)=0,0,MAX(U157-V93-V125,0)))</f>
        <v>47975919</v>
      </c>
      <c r="W157" s="113">
        <f ca="1">IF(W$6=$C29,$D157,IF(SUM(X29:$GS29)=0,0,MAX(V157-W93-W125,0)))</f>
        <v>47975919</v>
      </c>
      <c r="X157" s="113">
        <f ca="1">IF(X$6=$C29,$D157,IF(SUM(Y29:$GS29)=0,0,MAX(W157-X93-X125,0)))</f>
        <v>47975919</v>
      </c>
      <c r="Y157" s="113">
        <f ca="1">IF(Y$6=$C29,$D157,IF(SUM(Z29:$GS29)=0,0,MAX(X157-Y93-Y125,0)))</f>
        <v>47975919</v>
      </c>
      <c r="Z157" s="113">
        <f ca="1">IF(Z$6=$C29,$D157,IF(SUM(AA29:$GS29)=0,0,MAX(Y157-Z93-Z125,0)))</f>
        <v>47975919</v>
      </c>
      <c r="AA157" s="113">
        <f ca="1">IF(AA$6=$C29,$D157,IF(SUM(AB29:$GS29)=0,0,MAX(Z157-AA93-AA125,0)))</f>
        <v>47975919</v>
      </c>
      <c r="AB157" s="113">
        <f ca="1">IF(AB$6=$C29,$D157,IF(SUM(AC29:$GS29)=0,0,MAX(AA157-AB93-AB125,0)))</f>
        <v>47975919</v>
      </c>
      <c r="AC157" s="113">
        <f ca="1">IF(AC$6=$C29,$D157,IF(SUM(AD29:$GS29)=0,0,MAX(AB157-AC93-AC125,0)))</f>
        <v>47975919</v>
      </c>
      <c r="AD157" s="113">
        <f ca="1">IF(AD$6=$C29,$D157,IF(SUM(AE29:$GS29)=0,0,MAX(AC157-AD93-AD125,0)))</f>
        <v>47975919</v>
      </c>
      <c r="AE157" s="113">
        <f ca="1">IF(AE$6=$C29,$D157,IF(SUM(AF29:$GS29)=0,0,MAX(AD157-AE93-AE125,0)))</f>
        <v>47975919</v>
      </c>
      <c r="AF157" s="113">
        <f ca="1">IF(AF$6=$C29,$D157,IF(SUM(AG29:$GS29)=0,0,MAX(AE157-AF93-AF125,0)))</f>
        <v>47975919</v>
      </c>
      <c r="AG157" s="113">
        <f ca="1">IF(AG$6=$C29,$D157,IF(SUM(AH29:$GS29)=0,0,MAX(AF157-AG93-AG125,0)))</f>
        <v>47975919</v>
      </c>
      <c r="AH157" s="113">
        <f ca="1">IF(AH$6=$C29,$D157,IF(SUM(AI29:$GS29)=0,0,MAX(AG157-AH93-AH125,0)))</f>
        <v>47975919</v>
      </c>
      <c r="AI157" s="113">
        <f ca="1">IF(AI$6=$C29,$D157,IF(SUM(AJ29:$GS29)=0,0,MAX(AH157-AI93-AI125,0)))</f>
        <v>47975919</v>
      </c>
      <c r="AJ157" s="113">
        <f ca="1">IF(AJ$6=$C29,$D157,IF(SUM(AK29:$GS29)=0,0,MAX(AI157-AJ93-AJ125,0)))</f>
        <v>47975919</v>
      </c>
      <c r="AK157" s="113">
        <f ca="1">IF(AK$6=$C29,$D157,IF(SUM(AL29:$GS29)=0,0,MAX(AJ157-AK93-AK125,0)))</f>
        <v>47975919</v>
      </c>
      <c r="AL157" s="113">
        <f ca="1">IF(AL$6=$C29,$D157,IF(SUM(AM29:$GS29)=0,0,MAX(AK157-AL93-AL125,0)))</f>
        <v>47975919</v>
      </c>
      <c r="AM157" s="113">
        <f ca="1">IF(AM$6=$C29,$D157,IF(SUM(AN29:$GS29)=0,0,MAX(AL157-AM93-AM125,0)))</f>
        <v>47975919</v>
      </c>
      <c r="AN157" s="113">
        <f ca="1">IF(AN$6=$C29,$D157,IF(SUM(AO29:$GS29)=0,0,MAX(AM157-AN93-AN125,0)))</f>
        <v>47975919</v>
      </c>
      <c r="AO157" s="113">
        <f ca="1">IF(AO$6=$C29,$D157,IF(SUM(AP29:$GS29)=0,0,MAX(AN157-AO93-AO125,0)))</f>
        <v>47975919</v>
      </c>
      <c r="AP157" s="113">
        <f ca="1">IF(AP$6=$C29,$D157,IF(SUM(AQ29:$GS29)=0,0,MAX(AO157-AP93-AP125,0)))</f>
        <v>47975919</v>
      </c>
      <c r="AQ157" s="113">
        <f ca="1">IF(AQ$6=$C29,$D157,IF(SUM(AR29:$GS29)=0,0,MAX(AP157-AQ93-AQ125,0)))</f>
        <v>47975919</v>
      </c>
      <c r="AR157" s="113">
        <f ca="1">IF(AR$6=$C29,$D157,IF(SUM(AS29:$GS29)=0,0,MAX(AQ157-AR93-AR125,0)))</f>
        <v>47975919</v>
      </c>
      <c r="AS157" s="113">
        <f ca="1">IF(AS$6=$C29,$D157,IF(SUM(AT29:$GS29)=0,0,MAX(AR157-AS93-AS125,0)))</f>
        <v>47975919</v>
      </c>
      <c r="AT157" s="113">
        <f ca="1">IF(AT$6=$C29,$D157,IF(SUM(AU29:$GS29)=0,0,MAX(AS157-AT93-AT125,0)))</f>
        <v>47975919</v>
      </c>
      <c r="AU157" s="113">
        <f ca="1">IF(AU$6=$C29,$D157,IF(SUM(AV29:$GS29)=0,0,MAX(AT157-AU93-AU125,0)))</f>
        <v>47975919</v>
      </c>
      <c r="AV157" s="113">
        <f ca="1">IF(AV$6=$C29,$D157,IF(SUM(AW29:$GS29)=0,0,MAX(AU157-AV93-AV125,0)))</f>
        <v>47975919</v>
      </c>
      <c r="AW157" s="113">
        <f ca="1">IF(AW$6=$C29,$D157,IF(SUM(AX29:$GS29)=0,0,MAX(AV157-AW93-AW125,0)))</f>
        <v>47975919</v>
      </c>
      <c r="AX157" s="113">
        <f ca="1">IF(AX$6=$C29,$D157,IF(SUM(AY29:$GS29)=0,0,MAX(AW157-AX93-AX125,0)))</f>
        <v>47975919</v>
      </c>
      <c r="AY157" s="113">
        <f ca="1">IF(AY$6=$C29,$D157,IF(SUM(AZ29:$GS29)=0,0,MAX(AX157-AY93-AY125,0)))</f>
        <v>47975919</v>
      </c>
      <c r="AZ157" s="113">
        <f ca="1">IF(AZ$6=$C29,$D157,IF(SUM(BA29:$GS29)=0,0,MAX(AY157-AZ93-AZ125,0)))</f>
        <v>47975919</v>
      </c>
      <c r="BA157" s="113">
        <f ca="1">IF(BA$6=$C29,$D157,IF(SUM(BB29:$GS29)=0,0,MAX(AZ157-BA93-BA125,0)))</f>
        <v>47975919</v>
      </c>
      <c r="BB157" s="113">
        <f ca="1">IF(BB$6=$C29,$D157,IF(SUM(BC29:$GS29)=0,0,MAX(BA157-BB93-BB125,0)))</f>
        <v>47975919</v>
      </c>
      <c r="BC157" s="113">
        <f ca="1">IF(BC$6=$C29,$D157,IF(SUM(BD29:$GS29)=0,0,MAX(BB157-BC93-BC125,0)))</f>
        <v>47975919</v>
      </c>
      <c r="BD157" s="113">
        <f ca="1">IF(BD$6=$C29,$D157,IF(SUM(BE29:$GS29)=0,0,MAX(BC157-BD93-BD125,0)))</f>
        <v>47975919</v>
      </c>
      <c r="BE157" s="113">
        <f ca="1">IF(BE$6=$C29,$D157,IF(SUM(BF29:$GS29)=0,0,MAX(BD157-BE93-BE125,0)))</f>
        <v>47975919</v>
      </c>
      <c r="BF157" s="113">
        <f ca="1">IF(BF$6=$C29,$D157,IF(SUM(BG29:$GS29)=0,0,MAX(BE157-BF93-BF125,0)))</f>
        <v>47975919</v>
      </c>
      <c r="BG157" s="113">
        <f ca="1">IF(BG$6=$C29,$D157,IF(SUM(BH29:$GS29)=0,0,MAX(BF157-BG93-BG125,0)))</f>
        <v>47975919</v>
      </c>
      <c r="BH157" s="113">
        <f ca="1">IF(BH$6=$C29,$D157,IF(SUM(BI29:$GS29)=0,0,MAX(BG157-BH93-BH125,0)))</f>
        <v>47975919</v>
      </c>
      <c r="BI157" s="113">
        <f ca="1">IF(BI$6=$C29,$D157,IF(SUM(BJ29:$GS29)=0,0,MAX(BH157-BI93-BI125,0)))</f>
        <v>47975919</v>
      </c>
      <c r="BJ157" s="113">
        <f ca="1">IF(BJ$6=$C29,$D157,IF(SUM(BK29:$GS29)=0,0,MAX(BI157-BJ93-BJ125,0)))</f>
        <v>47975919</v>
      </c>
      <c r="BK157" s="113">
        <f ca="1">IF(BK$6=$C29,$D157,IF(SUM(BL29:$GS29)=0,0,MAX(BJ157-BK93-BK125,0)))</f>
        <v>47975919</v>
      </c>
      <c r="BL157" s="113">
        <f ca="1">IF(BL$6=$C29,$D157,IF(SUM(BM29:$GS29)=0,0,MAX(BK157-BL93-BL125,0)))</f>
        <v>47975919</v>
      </c>
      <c r="BM157" s="113">
        <f ca="1">IF(BM$6=$C29,$D157,IF(SUM(BN29:$GS29)=0,0,MAX(BL157-BM93-BM125,0)))</f>
        <v>47975919</v>
      </c>
      <c r="BN157" s="113">
        <f ca="1">IF(BN$6=$C29,$D157,IF(SUM(BO29:$GS29)=0,0,MAX(BM157-BN93-BN125,0)))</f>
        <v>47975919</v>
      </c>
      <c r="BO157" s="113">
        <f ca="1">IF(BO$6=$C29,$D157,IF(SUM(BP29:$GS29)=0,0,MAX(BN157-BO93-BO125,0)))</f>
        <v>47975919</v>
      </c>
      <c r="BP157" s="113">
        <f ca="1">IF(BP$6=$C29,$D157,IF(SUM(BQ29:$GS29)=0,0,MAX(BO157-BP93-BP125,0)))</f>
        <v>47975919</v>
      </c>
      <c r="BQ157" s="113">
        <f ca="1">IF(BQ$6=$C29,$D157,IF(SUM(BR29:$GS29)=0,0,MAX(BP157-BQ93-BQ125,0)))</f>
        <v>47975919</v>
      </c>
      <c r="BR157" s="113">
        <f ca="1">IF(BR$6=$C29,$D157,IF(SUM(BS29:$GS29)=0,0,MAX(BQ157-BR93-BR125,0)))</f>
        <v>47975919</v>
      </c>
      <c r="BS157" s="113">
        <f ca="1">IF(BS$6=$C29,$D157,IF(SUM(BT29:$GS29)=0,0,MAX(BR157-BS93-BS125,0)))</f>
        <v>47975919</v>
      </c>
      <c r="BT157" s="113">
        <f ca="1">IF(BT$6=$C29,$D157,IF(SUM(BU29:$GS29)=0,0,MAX(BS157-BT93-BT125,0)))</f>
        <v>47975919</v>
      </c>
      <c r="BU157" s="113">
        <f ca="1">IF(BU$6=$C29,$D157,IF(SUM(BV29:$GS29)=0,0,MAX(BT157-BU93-BU125,0)))</f>
        <v>47975919</v>
      </c>
      <c r="BV157" s="113">
        <f ca="1">IF(BV$6=$C29,$D157,IF(SUM(BW29:$GS29)=0,0,MAX(BU157-BV93-BV125,0)))</f>
        <v>47975919</v>
      </c>
      <c r="BW157" s="113">
        <f ca="1">IF(BW$6=$C29,$D157,IF(SUM(BX29:$GS29)=0,0,MAX(BV157-BW93-BW125,0)))</f>
        <v>47975919</v>
      </c>
      <c r="BX157" s="113">
        <f ca="1">IF(BX$6=$C29,$D157,IF(SUM(BY29:$GS29)=0,0,MAX(BW157-BX93-BX125,0)))</f>
        <v>47975919</v>
      </c>
      <c r="BY157" s="113">
        <f ca="1">IF(BY$6=$C29,$D157,IF(SUM(BZ29:$GS29)=0,0,MAX(BX157-BY93-BY125,0)))</f>
        <v>47975919</v>
      </c>
      <c r="BZ157" s="113">
        <f ca="1">IF(BZ$6=$C29,$D157,IF(SUM(CA29:$GS29)=0,0,MAX(BY157-BZ93-BZ125,0)))</f>
        <v>47975919</v>
      </c>
      <c r="CA157" s="113">
        <f ca="1">IF(CA$6=$C29,$D157,IF(SUM(CB29:$GS29)=0,0,MAX(BZ157-CA93-CA125,0)))</f>
        <v>47975919</v>
      </c>
      <c r="CB157" s="113">
        <f ca="1">IF(CB$6=$C29,$D157,IF(SUM(CC29:$GS29)=0,0,MAX(CA157-CB93-CB125,0)))</f>
        <v>47975919</v>
      </c>
      <c r="CC157" s="113">
        <f ca="1">IF(CC$6=$C29,$D157,IF(SUM(CD29:$GS29)=0,0,MAX(CB157-CC93-CC125,0)))</f>
        <v>47975919</v>
      </c>
      <c r="CD157" s="113">
        <f ca="1">IF(CD$6=$C29,$D157,IF(SUM(CE29:$GS29)=0,0,MAX(CC157-CD93-CD125,0)))</f>
        <v>47975919</v>
      </c>
      <c r="CE157" s="113">
        <f ca="1">IF(CE$6=$C29,$D157,IF(SUM(CF29:$GS29)=0,0,MAX(CD157-CE93-CE125,0)))</f>
        <v>47975919</v>
      </c>
      <c r="CF157" s="113">
        <f ca="1">IF(CF$6=$C29,$D157,IF(SUM(CG29:$GS29)=0,0,MAX(CE157-CF93-CF125,0)))</f>
        <v>47975919</v>
      </c>
      <c r="CG157" s="113">
        <f ca="1">IF(CG$6=$C29,$D157,IF(SUM(CH29:$GS29)=0,0,MAX(CF157-CG93-CG125,0)))</f>
        <v>47975919</v>
      </c>
      <c r="CH157" s="113">
        <f ca="1">IF(CH$6=$C29,$D157,IF(SUM(CI29:$GS29)=0,0,MAX(CG157-CH93-CH125,0)))</f>
        <v>47975919</v>
      </c>
      <c r="CI157" s="113">
        <f ca="1">IF(CI$6=$C29,$D157,IF(SUM(CJ29:$GS29)=0,0,MAX(CH157-CI93-CI125,0)))</f>
        <v>47975031.200000003</v>
      </c>
      <c r="CJ157" s="113">
        <f ca="1">IF(CJ$6=$C29,$D157,IF(SUM(CK29:$GS29)=0,0,MAX(CI157-CJ93-CJ125,0)))</f>
        <v>47975031.200000003</v>
      </c>
      <c r="CK157" s="113">
        <f ca="1">IF(CK$6=$C29,$D157,IF(SUM(CL29:$GS29)=0,0,MAX(CJ157-CK93-CK125,0)))</f>
        <v>47975031.200000003</v>
      </c>
      <c r="CL157" s="113">
        <f ca="1">IF(CL$6=$C29,$D157,IF(SUM(CM29:$GS29)=0,0,MAX(CK157-CL93-CL125,0)))</f>
        <v>47975031.200000003</v>
      </c>
      <c r="CM157" s="113">
        <f ca="1">IF(CM$6=$C29,$D157,IF(SUM(CN29:$GS29)=0,0,MAX(CL157-CM93-CM125,0)))</f>
        <v>47975031.200000003</v>
      </c>
      <c r="CN157" s="113">
        <f ca="1">IF(CN$6=$C29,$D157,IF(SUM(CO29:$GS29)=0,0,MAX(CM157-CN93-CN125,0)))</f>
        <v>47975031.200000003</v>
      </c>
      <c r="CO157" s="113">
        <f ca="1">IF(CO$6=$C29,$D157,IF(SUM(CP29:$GS29)=0,0,MAX(CN157-CO93-CO125,0)))</f>
        <v>47975031.200000003</v>
      </c>
      <c r="CP157" s="113">
        <f ca="1">IF(CP$6=$C29,$D157,IF(SUM(CQ29:$GS29)=0,0,MAX(CO157-CP93-CP125,0)))</f>
        <v>47975031.200000003</v>
      </c>
      <c r="CQ157" s="113">
        <f ca="1">IF(CQ$6=$C29,$D157,IF(SUM(CR29:$GS29)=0,0,MAX(CP157-CQ93-CQ125,0)))</f>
        <v>47975031.200000003</v>
      </c>
      <c r="CR157" s="113">
        <f ca="1">IF(CR$6=$C29,$D157,IF(SUM(CS29:$GS29)=0,0,MAX(CQ157-CR93-CR125,0)))</f>
        <v>47975031.200000003</v>
      </c>
      <c r="CS157" s="113">
        <f ca="1">IF(CS$6=$C29,$D157,IF(SUM(CT29:$GS29)=0,0,MAX(CR157-CS93-CS125,0)))</f>
        <v>47975031.200000003</v>
      </c>
      <c r="CT157" s="113">
        <f ca="1">IF(CT$6=$C29,$D157,IF(SUM(CU29:$GS29)=0,0,MAX(CS157-CT93-CT125,0)))</f>
        <v>47975031.200000003</v>
      </c>
      <c r="CU157" s="113">
        <f ca="1">IF(CU$6=$C29,$D157,IF(SUM(CV29:$GS29)=0,0,MAX(CT157-CU93-CU125,0)))</f>
        <v>47975031.200000003</v>
      </c>
      <c r="CV157" s="113">
        <f ca="1">IF(CV$6=$C29,$D157,IF(SUM(CW29:$GS29)=0,0,MAX(CU157-CV93-CV125,0)))</f>
        <v>47975031.200000003</v>
      </c>
      <c r="CW157" s="113">
        <f ca="1">IF(CW$6=$C29,$D157,IF(SUM(CX29:$GS29)=0,0,MAX(CV157-CW93-CW125,0)))</f>
        <v>47975031.200000003</v>
      </c>
      <c r="CX157" s="113">
        <f ca="1">IF(CX$6=$C29,$D157,IF(SUM(CY29:$GS29)=0,0,MAX(CW157-CX93-CX125,0)))</f>
        <v>47975031.200000003</v>
      </c>
      <c r="CY157" s="113">
        <f ca="1">IF(CY$6=$C29,$D157,IF(SUM(CZ29:$GS29)=0,0,MAX(CX157-CY93-CY125,0)))</f>
        <v>47975031.200000003</v>
      </c>
      <c r="CZ157" s="113">
        <f ca="1">IF(CZ$6=$C29,$D157,IF(SUM(DA29:$GS29)=0,0,MAX(CY157-CZ93-CZ125,0)))</f>
        <v>47975031.200000003</v>
      </c>
      <c r="DA157" s="113">
        <f ca="1">IF(DA$6=$C29,$D157,IF(SUM(DB29:$GS29)=0,0,MAX(CZ157-DA93-DA125,0)))</f>
        <v>47975031.200000003</v>
      </c>
      <c r="DB157" s="113">
        <f ca="1">IF(DB$6=$C29,$D157,IF(SUM(DC29:$GS29)=0,0,MAX(DA157-DB93-DB125,0)))</f>
        <v>47975031.200000003</v>
      </c>
      <c r="DC157" s="113">
        <f ca="1">IF(DC$6=$C29,$D157,IF(SUM(DD29:$GS29)=0,0,MAX(DB157-DC93-DC125,0)))</f>
        <v>47975031.200000003</v>
      </c>
      <c r="DD157" s="113">
        <f ca="1">IF(DD$6=$C29,$D157,IF(SUM(DE29:$GS29)=0,0,MAX(DC157-DD93-DD125,0)))</f>
        <v>47975031.200000003</v>
      </c>
      <c r="DE157" s="113">
        <f ca="1">IF(DE$6=$C29,$D157,IF(SUM(DF29:$GS29)=0,0,MAX(DD157-DE93-DE125,0)))</f>
        <v>47975031.200000003</v>
      </c>
      <c r="DF157" s="113">
        <f ca="1">IF(DF$6=$C29,$D157,IF(SUM(DG29:$GS29)=0,0,MAX(DE157-DF93-DF125,0)))</f>
        <v>47975031.200000003</v>
      </c>
      <c r="DG157" s="113">
        <f ca="1">IF(DG$6=$C29,$D157,IF(SUM(DH29:$GS29)=0,0,MAX(DF157-DG93-DG125,0)))</f>
        <v>47975031.200000003</v>
      </c>
      <c r="DH157" s="113">
        <f ca="1">IF(DH$6=$C29,$D157,IF(SUM(DI29:$GS29)=0,0,MAX(DG157-DH93-DH125,0)))</f>
        <v>47975031.200000003</v>
      </c>
      <c r="DI157" s="113">
        <f ca="1">IF(DI$6=$C29,$D157,IF(SUM(DJ29:$GS29)=0,0,MAX(DH157-DI93-DI125,0)))</f>
        <v>47975031.200000003</v>
      </c>
      <c r="DJ157" s="113">
        <f ca="1">IF(DJ$6=$C29,$D157,IF(SUM(DK29:$GS29)=0,0,MAX(DI157-DJ93-DJ125,0)))</f>
        <v>47975031.200000003</v>
      </c>
      <c r="DK157" s="113">
        <f ca="1">IF(DK$6=$C29,$D157,IF(SUM(DL29:$GS29)=0,0,MAX(DJ157-DK93-DK125,0)))</f>
        <v>47975031.200000003</v>
      </c>
      <c r="DL157" s="113">
        <f ca="1">IF(DL$6=$C29,$D157,IF(SUM(DM29:$GS29)=0,0,MAX(DK157-DL93-DL125,0)))</f>
        <v>47975031.200000003</v>
      </c>
      <c r="DM157" s="113">
        <f ca="1">IF(DM$6=$C29,$D157,IF(SUM(DN29:$GS29)=0,0,MAX(DL157-DM93-DM125,0)))</f>
        <v>47975031.200000003</v>
      </c>
      <c r="DN157" s="113">
        <f ca="1">IF(DN$6=$C29,$D157,IF(SUM(DO29:$GS29)=0,0,MAX(DM157-DN93-DN125,0)))</f>
        <v>47975031.200000003</v>
      </c>
      <c r="DO157" s="113">
        <f ca="1">IF(DO$6=$C29,$D157,IF(SUM(DP29:$GS29)=0,0,MAX(DN157-DO93-DO125,0)))</f>
        <v>47975031.200000003</v>
      </c>
      <c r="DP157" s="113">
        <f ca="1">IF(DP$6=$C29,$D157,IF(SUM(DQ29:$GS29)=0,0,MAX(DO157-DP93-DP125,0)))</f>
        <v>47975031.200000003</v>
      </c>
      <c r="DQ157" s="113">
        <f ca="1">IF(DQ$6=$C29,$D157,IF(SUM(DR29:$GS29)=0,0,MAX(DP157-DQ93-DQ125,0)))</f>
        <v>47975031.200000003</v>
      </c>
      <c r="DR157" s="113">
        <f ca="1">IF(DR$6=$C29,$D157,IF(SUM(DS29:$GS29)=0,0,MAX(DQ157-DR93-DR125,0)))</f>
        <v>47975031.200000003</v>
      </c>
      <c r="DS157" s="113">
        <f ca="1">IF(DS$6=$C29,$D157,IF(SUM(DT29:$GS29)=0,0,MAX(DR157-DS93-DS125,0)))</f>
        <v>47975031.200000003</v>
      </c>
      <c r="DT157" s="113">
        <f ca="1">IF(DT$6=$C29,$D157,IF(SUM(DU29:$GS29)=0,0,MAX(DS157-DT93-DT125,0)))</f>
        <v>47975031.200000003</v>
      </c>
      <c r="DU157" s="113">
        <f ca="1">IF(DU$6=$C29,$D157,IF(SUM(DV29:$GS29)=0,0,MAX(DT157-DU93-DU125,0)))</f>
        <v>47975031.200000003</v>
      </c>
      <c r="DV157" s="113">
        <f ca="1">IF(DV$6=$C29,$D157,IF(SUM(DW29:$GS29)=0,0,MAX(DU157-DV93-DV125,0)))</f>
        <v>47975031.200000003</v>
      </c>
      <c r="DW157" s="113">
        <f ca="1">IF(DW$6=$C29,$D157,IF(SUM(DX29:$GS29)=0,0,MAX(DV157-DW93-DW125,0)))</f>
        <v>47975031.200000003</v>
      </c>
      <c r="DX157" s="113">
        <f ca="1">IF(DX$6=$C29,$D157,IF(SUM(DY29:$GS29)=0,0,MAX(DW157-DX93-DX125,0)))</f>
        <v>47975031.200000003</v>
      </c>
      <c r="DY157" s="113">
        <f ca="1">IF(DY$6=$C29,$D157,IF(SUM(DZ29:$GS29)=0,0,MAX(DX157-DY93-DY125,0)))</f>
        <v>47975031.200000003</v>
      </c>
      <c r="DZ157" s="113">
        <f ca="1">IF(DZ$6=$C29,$D157,IF(SUM(EA29:$GS29)=0,0,MAX(DY157-DZ93-DZ125,0)))</f>
        <v>47975031.200000003</v>
      </c>
      <c r="EA157" s="113">
        <f ca="1">IF(EA$6=$C29,$D157,IF(SUM(EB29:$GS29)=0,0,MAX(DZ157-EA93-EA125,0)))</f>
        <v>37488406.200180247</v>
      </c>
      <c r="EB157" s="113">
        <f ca="1">IF(EB$6=$C29,$D157,IF(SUM(EC29:$GS29)=0,0,MAX(EA157-EB93-EB125,0)))</f>
        <v>37488406.200180247</v>
      </c>
      <c r="EC157" s="113">
        <f ca="1">IF(EC$6=$C29,$D157,IF(SUM(ED29:$GS29)=0,0,MAX(EB157-EC93-EC125,0)))</f>
        <v>37488406.200180247</v>
      </c>
      <c r="ED157" s="113">
        <f ca="1">IF(ED$6=$C29,$D157,IF(SUM(EE29:$GS29)=0,0,MAX(EC157-ED93-ED125,0)))</f>
        <v>37488406.200180247</v>
      </c>
      <c r="EE157" s="113">
        <f ca="1">IF(EE$6=$C29,$D157,IF(SUM(EF29:$GS29)=0,0,MAX(ED157-EE93-EE125,0)))</f>
        <v>37488406.200180247</v>
      </c>
      <c r="EF157" s="113">
        <f ca="1">IF(EF$6=$C29,$D157,IF(SUM(EG29:$GS29)=0,0,MAX(EE157-EF93-EF125,0)))</f>
        <v>37488406.200180247</v>
      </c>
      <c r="EG157" s="113">
        <f ca="1">IF(EG$6=$C29,$D157,IF(SUM(EH29:$GS29)=0,0,MAX(EF157-EG93-EG125,0)))</f>
        <v>37488406.200180247</v>
      </c>
      <c r="EH157" s="113">
        <f ca="1">IF(EH$6=$C29,$D157,IF(SUM(EI29:$GS29)=0,0,MAX(EG157-EH93-EH125,0)))</f>
        <v>37488406.200180247</v>
      </c>
      <c r="EI157" s="113">
        <f ca="1">IF(EI$6=$C29,$D157,IF(SUM(EJ29:$GS29)=0,0,MAX(EH157-EI93-EI125,0)))</f>
        <v>37488406.200180247</v>
      </c>
      <c r="EJ157" s="113">
        <f ca="1">IF(EJ$6=$C29,$D157,IF(SUM(EK29:$GS29)=0,0,MAX(EI157-EJ93-EJ125,0)))</f>
        <v>37488406.200180247</v>
      </c>
      <c r="EK157" s="113">
        <f ca="1">IF(EK$6=$C29,$D157,IF(SUM(EL29:$GS29)=0,0,MAX(EJ157-EK93-EK125,0)))</f>
        <v>37488406.200180247</v>
      </c>
      <c r="EL157" s="113">
        <f ca="1">IF(EL$6=$C29,$D157,IF(SUM(EM29:$GS29)=0,0,MAX(EK157-EL93-EL125,0)))</f>
        <v>36861091.916352361</v>
      </c>
      <c r="EM157" s="113">
        <f ca="1">IF(EM$6=$C29,$D157,IF(SUM(EN29:$GS29)=0,0,MAX(EL157-EM93-EM125,0)))</f>
        <v>36861091.916352361</v>
      </c>
      <c r="EN157" s="113">
        <f ca="1">IF(EN$6=$C29,$D157,IF(SUM(EO29:$GS29)=0,0,MAX(EM157-EN93-EN125,0)))</f>
        <v>36861091.916352361</v>
      </c>
      <c r="EO157" s="113">
        <f ca="1">IF(EO$6=$C29,$D157,IF(SUM(EP29:$GS29)=0,0,MAX(EN157-EO93-EO125,0)))</f>
        <v>36861091.916352361</v>
      </c>
      <c r="EP157" s="113">
        <f ca="1">IF(EP$6=$C29,$D157,IF(SUM(EQ29:$GS29)=0,0,MAX(EO157-EP93-EP125,0)))</f>
        <v>36861091.916352361</v>
      </c>
      <c r="EQ157" s="113">
        <f ca="1">IF(EQ$6=$C29,$D157,IF(SUM(ER29:$GS29)=0,0,MAX(EP157-EQ93-EQ125,0)))</f>
        <v>36861091.916352361</v>
      </c>
      <c r="ER157" s="113">
        <f ca="1">IF(ER$6=$C29,$D157,IF(SUM(ES29:$GS29)=0,0,MAX(EQ157-ER93-ER125,0)))</f>
        <v>36861091.916352361</v>
      </c>
      <c r="ES157" s="113">
        <f ca="1">IF(ES$6=$C29,$D157,IF(SUM(ET29:$GS29)=0,0,MAX(ER157-ES93-ES125,0)))</f>
        <v>36861091.916352361</v>
      </c>
      <c r="ET157" s="113">
        <f ca="1">IF(ET$6=$C29,$D157,IF(SUM(EU29:$GS29)=0,0,MAX(ES157-ET93-ET125,0)))</f>
        <v>36861091.916352361</v>
      </c>
      <c r="EU157" s="113">
        <f ca="1">IF(EU$6=$C29,$D157,IF(SUM(EV29:$GS29)=0,0,MAX(ET157-EU93-EU125,0)))</f>
        <v>36861091.916352361</v>
      </c>
      <c r="EV157" s="113">
        <f ca="1">IF(EV$6=$C29,$D157,IF(SUM(EW29:$GS29)=0,0,MAX(EU157-EV93-EV125,0)))</f>
        <v>36861091.916352361</v>
      </c>
      <c r="EW157" s="113">
        <f ca="1">IF(EW$6=$C29,$D157,IF(SUM(EX29:$GS29)=0,0,MAX(EV157-EW93-EW125,0)))</f>
        <v>36861091.916352361</v>
      </c>
      <c r="EX157" s="113">
        <f ca="1">IF(EX$6=$C29,$D157,IF(SUM(EY29:$GS29)=0,0,MAX(EW157-EX93-EX125,0)))</f>
        <v>36861091.916352361</v>
      </c>
      <c r="EY157" s="113">
        <f ca="1">IF(EY$6=$C29,$D157,IF(SUM(EZ29:$GS29)=0,0,MAX(EX157-EY93-EY125,0)))</f>
        <v>36861091.916352361</v>
      </c>
      <c r="EZ157" s="113">
        <f ca="1">IF(EZ$6=$C29,$D157,IF(SUM(FA29:$GS29)=0,0,MAX(EY157-EZ93-EZ125,0)))</f>
        <v>0</v>
      </c>
      <c r="FA157" s="113">
        <f ca="1">IF(FA$6=$C29,$D157,IF(SUM(FB29:$GS29)=0,0,MAX(EZ157-FA93-FA125,0)))</f>
        <v>0</v>
      </c>
      <c r="FB157" s="113">
        <f ca="1">IF(FB$6=$C29,$D157,IF(SUM(FC29:$GS29)=0,0,MAX(FA157-FB93-FB125,0)))</f>
        <v>0</v>
      </c>
      <c r="FC157" s="113">
        <f ca="1">IF(FC$6=$C29,$D157,IF(SUM(FD29:$GS29)=0,0,MAX(FB157-FC93-FC125,0)))</f>
        <v>0</v>
      </c>
      <c r="FD157" s="113">
        <f ca="1">IF(FD$6=$C29,$D157,IF(SUM(FE29:$GS29)=0,0,MAX(FC157-FD93-FD125,0)))</f>
        <v>0</v>
      </c>
      <c r="FE157" s="113">
        <f ca="1">IF(FE$6=$C29,$D157,IF(SUM(FF29:$GS29)=0,0,MAX(FD157-FE93-FE125,0)))</f>
        <v>0</v>
      </c>
      <c r="FF157" s="113">
        <f ca="1">IF(FF$6=$C29,$D157,IF(SUM(FG29:$GS29)=0,0,MAX(FE157-FF93-FF125,0)))</f>
        <v>0</v>
      </c>
      <c r="FG157" s="113">
        <f ca="1">IF(FG$6=$C29,$D157,IF(SUM(FH29:$GS29)=0,0,MAX(FF157-FG93-FG125,0)))</f>
        <v>0</v>
      </c>
      <c r="FH157" s="113">
        <f ca="1">IF(FH$6=$C29,$D157,IF(SUM(FI29:$GS29)=0,0,MAX(FG157-FH93-FH125,0)))</f>
        <v>0</v>
      </c>
      <c r="FI157" s="113">
        <f ca="1">IF(FI$6=$C29,$D157,IF(SUM(FJ29:$GS29)=0,0,MAX(FH157-FI93-FI125,0)))</f>
        <v>0</v>
      </c>
      <c r="FJ157" s="113">
        <f ca="1">IF(FJ$6=$C29,$D157,IF(SUM(FK29:$GS29)=0,0,MAX(FI157-FJ93-FJ125,0)))</f>
        <v>0</v>
      </c>
      <c r="FK157" s="113">
        <f ca="1">IF(FK$6=$C29,$D157,IF(SUM(FL29:$GS29)=0,0,MAX(FJ157-FK93-FK125,0)))</f>
        <v>0</v>
      </c>
      <c r="FL157" s="113">
        <f ca="1">IF(FL$6=$C29,$D157,IF(SUM(FM29:$GS29)=0,0,MAX(FK157-FL93-FL125,0)))</f>
        <v>0</v>
      </c>
      <c r="FM157" s="113">
        <f ca="1">IF(FM$6=$C29,$D157,IF(SUM(FN29:$GS29)=0,0,MAX(FL157-FM93-FM125,0)))</f>
        <v>0</v>
      </c>
      <c r="FN157" s="113">
        <f ca="1">IF(FN$6=$C29,$D157,IF(SUM(FO29:$GS29)=0,0,MAX(FM157-FN93-FN125,0)))</f>
        <v>0</v>
      </c>
      <c r="FO157" s="113">
        <f ca="1">IF(FO$6=$C29,$D157,IF(SUM(FP29:$GS29)=0,0,MAX(FN157-FO93-FO125,0)))</f>
        <v>0</v>
      </c>
      <c r="FP157" s="113">
        <f ca="1">IF(FP$6=$C29,$D157,IF(SUM(FQ29:$GS29)=0,0,MAX(FO157-FP93-FP125,0)))</f>
        <v>0</v>
      </c>
      <c r="FQ157" s="113">
        <f ca="1">IF(FQ$6=$C29,$D157,IF(SUM(FR29:$GS29)=0,0,MAX(FP157-FQ93-FQ125,0)))</f>
        <v>0</v>
      </c>
      <c r="FR157" s="113">
        <f ca="1">IF(FR$6=$C29,$D157,IF(SUM(FS29:$GS29)=0,0,MAX(FQ157-FR93-FR125,0)))</f>
        <v>0</v>
      </c>
      <c r="FS157" s="113">
        <f ca="1">IF(FS$6=$C29,$D157,IF(SUM(FT29:$GS29)=0,0,MAX(FR157-FS93-FS125,0)))</f>
        <v>0</v>
      </c>
      <c r="FT157" s="113">
        <f ca="1">IF(FT$6=$C29,$D157,IF(SUM(FU29:$GS29)=0,0,MAX(FS157-FT93-FT125,0)))</f>
        <v>0</v>
      </c>
      <c r="FU157" s="113">
        <f ca="1">IF(FU$6=$C29,$D157,IF(SUM(FV29:$GS29)=0,0,MAX(FT157-FU93-FU125,0)))</f>
        <v>0</v>
      </c>
      <c r="FV157" s="113">
        <f ca="1">IF(FV$6=$C29,$D157,IF(SUM(FW29:$GS29)=0,0,MAX(FU157-FV93-FV125,0)))</f>
        <v>0</v>
      </c>
      <c r="FW157" s="113">
        <f ca="1">IF(FW$6=$C29,$D157,IF(SUM(FX29:$GS29)=0,0,MAX(FV157-FW93-FW125,0)))</f>
        <v>0</v>
      </c>
      <c r="FX157" s="113">
        <f ca="1">IF(FX$6=$C29,$D157,IF(SUM(FY29:$GS29)=0,0,MAX(FW157-FX93-FX125,0)))</f>
        <v>0</v>
      </c>
      <c r="FY157" s="113">
        <f ca="1">IF(FY$6=$C29,$D157,IF(SUM(FZ29:$GS29)=0,0,MAX(FX157-FY93-FY125,0)))</f>
        <v>0</v>
      </c>
      <c r="FZ157" s="113">
        <f ca="1">IF(FZ$6=$C29,$D157,IF(SUM(GA29:$GS29)=0,0,MAX(FY157-FZ93-FZ125,0)))</f>
        <v>0</v>
      </c>
      <c r="GA157" s="113">
        <f ca="1">IF(GA$6=$C29,$D157,IF(SUM(GB29:$GS29)=0,0,MAX(FZ157-GA93-GA125,0)))</f>
        <v>0</v>
      </c>
      <c r="GB157" s="113">
        <f ca="1">IF(GB$6=$C29,$D157,IF(SUM(GC29:$GS29)=0,0,MAX(GA157-GB93-GB125,0)))</f>
        <v>0</v>
      </c>
      <c r="GC157" s="113">
        <f ca="1">IF(GC$6=$C29,$D157,IF(SUM(GD29:$GS29)=0,0,MAX(GB157-GC93-GC125,0)))</f>
        <v>0</v>
      </c>
      <c r="GD157" s="113">
        <f ca="1">IF(GD$6=$C29,$D157,IF(SUM(GE29:$GS29)=0,0,MAX(GC157-GD93-GD125,0)))</f>
        <v>0</v>
      </c>
      <c r="GE157" s="113">
        <f ca="1">IF(GE$6=$C29,$D157,IF(SUM(GF29:$GS29)=0,0,MAX(GD157-GE93-GE125,0)))</f>
        <v>0</v>
      </c>
      <c r="GF157" s="113">
        <f ca="1">IF(GF$6=$C29,$D157,IF(SUM(GG29:$GS29)=0,0,MAX(GE157-GF93-GF125,0)))</f>
        <v>0</v>
      </c>
      <c r="GG157" s="113">
        <f ca="1">IF(GG$6=$C29,$D157,IF(SUM(GH29:$GS29)=0,0,MAX(GF157-GG93-GG125,0)))</f>
        <v>0</v>
      </c>
      <c r="GH157" s="113">
        <f ca="1">IF(GH$6=$C29,$D157,IF(SUM(GI29:$GS29)=0,0,MAX(GG157-GH93-GH125,0)))</f>
        <v>0</v>
      </c>
      <c r="GI157" s="113">
        <f ca="1">IF(GI$6=$C29,$D157,IF(SUM(GJ29:$GS29)=0,0,MAX(GH157-GI93-GI125,0)))</f>
        <v>0</v>
      </c>
      <c r="GJ157" s="113">
        <f ca="1">IF(GJ$6=$C29,$D157,IF(SUM(GK29:$GS29)=0,0,MAX(GI157-GJ93-GJ125,0)))</f>
        <v>0</v>
      </c>
      <c r="GK157" s="113">
        <f ca="1">IF(GK$6=$C29,$D157,IF(SUM(GL29:$GS29)=0,0,MAX(GJ157-GK93-GK125,0)))</f>
        <v>0</v>
      </c>
      <c r="GL157" s="113">
        <f ca="1">IF(GL$6=$C29,$D157,IF(SUM(GM29:$GS29)=0,0,MAX(GK157-GL93-GL125,0)))</f>
        <v>0</v>
      </c>
      <c r="GM157" s="113">
        <f ca="1">IF(GM$6=$C29,$D157,IF(SUM(GN29:$GS29)=0,0,MAX(GL157-GM93-GM125,0)))</f>
        <v>0</v>
      </c>
      <c r="GN157" s="113">
        <f ca="1">IF(GN$6=$C29,$D157,IF(SUM(GO29:$GS29)=0,0,MAX(GM157-GN93-GN125,0)))</f>
        <v>0</v>
      </c>
      <c r="GO157" s="113">
        <f ca="1">IF(GO$6=$C29,$D157,IF(SUM(GP29:$GS29)=0,0,MAX(GN157-GO93-GO125,0)))</f>
        <v>0</v>
      </c>
      <c r="GP157" s="113">
        <f ca="1">IF(GP$6=$C29,$D157,IF(SUM(GQ29:$GS29)=0,0,MAX(GO157-GP93-GP125,0)))</f>
        <v>0</v>
      </c>
      <c r="GQ157" s="113">
        <f ca="1">IF(GQ$6=$C29,$D157,IF(SUM(GR29:$GS29)=0,0,MAX(GP157-GQ93-GQ125,0)))</f>
        <v>0</v>
      </c>
      <c r="GR157" s="113">
        <f ca="1">IF(GR$6=$C29,$D157,IF(SUM(GS29:$GS29)=0,0,MAX(GQ157-GR93-GR125,0)))</f>
        <v>0</v>
      </c>
      <c r="GS157" s="113">
        <f ca="1">IF(GS$6=$C29,$D157,IF(SUM($GS29:GT29)=0,0,MAX(GR157-GS93-GS125,0)))</f>
        <v>0</v>
      </c>
      <c r="GU157" s="85"/>
      <c r="GV157" s="85"/>
      <c r="GW157" s="85"/>
      <c r="GX157" s="85"/>
      <c r="GY157" s="85"/>
      <c r="GZ157" s="85"/>
      <c r="HA157" s="85"/>
      <c r="HB157" s="85"/>
      <c r="HC157" s="85"/>
      <c r="HD157" s="85"/>
      <c r="HE157" s="85"/>
      <c r="HF157" s="85"/>
      <c r="HG157" s="85"/>
      <c r="HH157" s="85"/>
      <c r="HI157" s="85"/>
      <c r="HJ157" s="85"/>
      <c r="HK157" s="85"/>
    </row>
    <row r="158" spans="1:219" hidden="1" outlineLevel="1" x14ac:dyDescent="0.75">
      <c r="A158" s="112"/>
      <c r="B158" s="112" t="str">
        <f t="shared" si="225"/>
        <v>GSMS 2017-GS6</v>
      </c>
      <c r="C158" s="104"/>
      <c r="D158" s="111">
        <f t="shared" ca="1" si="226"/>
        <v>61941308</v>
      </c>
      <c r="E158" s="88"/>
      <c r="F158" s="85"/>
      <c r="G158" s="85"/>
      <c r="H158" s="86"/>
      <c r="I158" s="95"/>
      <c r="K158" s="113">
        <f ca="1">IF(K$6=$C30,$D158,IF(SUM(L30:$GS30)=0,0,MAX(J158-K94-K126,0)))</f>
        <v>0</v>
      </c>
      <c r="L158" s="113">
        <f ca="1">IF(L$6=$C30,$D158,IF(SUM(M30:$GS30)=0,0,MAX(K158-L94-L126,0)))</f>
        <v>0</v>
      </c>
      <c r="M158" s="113">
        <f ca="1">IF(M$6=$C30,$D158,IF(SUM(N30:$GS30)=0,0,MAX(L158-M94-M126,0)))</f>
        <v>0</v>
      </c>
      <c r="N158" s="113">
        <f ca="1">IF(N$6=$C30,$D158,IF(SUM(O30:$GS30)=0,0,MAX(M158-N94-N126,0)))</f>
        <v>61941308</v>
      </c>
      <c r="O158" s="113">
        <f ca="1">IF(O$6=$C30,$D158,IF(SUM(P30:$GS30)=0,0,MAX(N158-O94-O126,0)))</f>
        <v>61941308</v>
      </c>
      <c r="P158" s="113">
        <f ca="1">IF(P$6=$C30,$D158,IF(SUM(Q30:$GS30)=0,0,MAX(O158-P94-P126,0)))</f>
        <v>61941308</v>
      </c>
      <c r="Q158" s="113">
        <f ca="1">IF(Q$6=$C30,$D158,IF(SUM(R30:$GS30)=0,0,MAX(P158-Q94-Q126,0)))</f>
        <v>61941308</v>
      </c>
      <c r="R158" s="113">
        <f ca="1">IF(R$6=$C30,$D158,IF(SUM(S30:$GS30)=0,0,MAX(Q158-R94-R126,0)))</f>
        <v>61941308</v>
      </c>
      <c r="S158" s="113">
        <f ca="1">IF(S$6=$C30,$D158,IF(SUM(T30:$GS30)=0,0,MAX(R158-S94-S126,0)))</f>
        <v>61941308</v>
      </c>
      <c r="T158" s="113">
        <f ca="1">IF(T$6=$C30,$D158,IF(SUM(U30:$GS30)=0,0,MAX(S158-T94-T126,0)))</f>
        <v>61941308</v>
      </c>
      <c r="U158" s="113">
        <f ca="1">IF(U$6=$C30,$D158,IF(SUM(V30:$GS30)=0,0,MAX(T158-U94-U126,0)))</f>
        <v>61941308</v>
      </c>
      <c r="V158" s="113">
        <f ca="1">IF(V$6=$C30,$D158,IF(SUM(W30:$GS30)=0,0,MAX(U158-V94-V126,0)))</f>
        <v>61941308</v>
      </c>
      <c r="W158" s="113">
        <f ca="1">IF(W$6=$C30,$D158,IF(SUM(X30:$GS30)=0,0,MAX(V158-W94-W126,0)))</f>
        <v>61941308</v>
      </c>
      <c r="X158" s="113">
        <f ca="1">IF(X$6=$C30,$D158,IF(SUM(Y30:$GS30)=0,0,MAX(W158-X94-X126,0)))</f>
        <v>61941308</v>
      </c>
      <c r="Y158" s="113">
        <f ca="1">IF(Y$6=$C30,$D158,IF(SUM(Z30:$GS30)=0,0,MAX(X158-Y94-Y126,0)))</f>
        <v>61941308</v>
      </c>
      <c r="Z158" s="113">
        <f ca="1">IF(Z$6=$C30,$D158,IF(SUM(AA30:$GS30)=0,0,MAX(Y158-Z94-Z126,0)))</f>
        <v>61941308</v>
      </c>
      <c r="AA158" s="113">
        <f ca="1">IF(AA$6=$C30,$D158,IF(SUM(AB30:$GS30)=0,0,MAX(Z158-AA94-AA126,0)))</f>
        <v>61941308</v>
      </c>
      <c r="AB158" s="113">
        <f ca="1">IF(AB$6=$C30,$D158,IF(SUM(AC30:$GS30)=0,0,MAX(AA158-AB94-AB126,0)))</f>
        <v>61941308</v>
      </c>
      <c r="AC158" s="113">
        <f ca="1">IF(AC$6=$C30,$D158,IF(SUM(AD30:$GS30)=0,0,MAX(AB158-AC94-AC126,0)))</f>
        <v>61941308</v>
      </c>
      <c r="AD158" s="113">
        <f ca="1">IF(AD$6=$C30,$D158,IF(SUM(AE30:$GS30)=0,0,MAX(AC158-AD94-AD126,0)))</f>
        <v>61941308</v>
      </c>
      <c r="AE158" s="113">
        <f ca="1">IF(AE$6=$C30,$D158,IF(SUM(AF30:$GS30)=0,0,MAX(AD158-AE94-AE126,0)))</f>
        <v>61941308</v>
      </c>
      <c r="AF158" s="113">
        <f ca="1">IF(AF$6=$C30,$D158,IF(SUM(AG30:$GS30)=0,0,MAX(AE158-AF94-AF126,0)))</f>
        <v>61941308</v>
      </c>
      <c r="AG158" s="113">
        <f ca="1">IF(AG$6=$C30,$D158,IF(SUM(AH30:$GS30)=0,0,MAX(AF158-AG94-AG126,0)))</f>
        <v>61941308</v>
      </c>
      <c r="AH158" s="113">
        <f ca="1">IF(AH$6=$C30,$D158,IF(SUM(AI30:$GS30)=0,0,MAX(AG158-AH94-AH126,0)))</f>
        <v>61941308</v>
      </c>
      <c r="AI158" s="113">
        <f ca="1">IF(AI$6=$C30,$D158,IF(SUM(AJ30:$GS30)=0,0,MAX(AH158-AI94-AI126,0)))</f>
        <v>61941308</v>
      </c>
      <c r="AJ158" s="113">
        <f ca="1">IF(AJ$6=$C30,$D158,IF(SUM(AK30:$GS30)=0,0,MAX(AI158-AJ94-AJ126,0)))</f>
        <v>61941308</v>
      </c>
      <c r="AK158" s="113">
        <f ca="1">IF(AK$6=$C30,$D158,IF(SUM(AL30:$GS30)=0,0,MAX(AJ158-AK94-AK126,0)))</f>
        <v>61941308</v>
      </c>
      <c r="AL158" s="113">
        <f ca="1">IF(AL$6=$C30,$D158,IF(SUM(AM30:$GS30)=0,0,MAX(AK158-AL94-AL126,0)))</f>
        <v>61941308</v>
      </c>
      <c r="AM158" s="113">
        <f ca="1">IF(AM$6=$C30,$D158,IF(SUM(AN30:$GS30)=0,0,MAX(AL158-AM94-AM126,0)))</f>
        <v>61941308</v>
      </c>
      <c r="AN158" s="113">
        <f ca="1">IF(AN$6=$C30,$D158,IF(SUM(AO30:$GS30)=0,0,MAX(AM158-AN94-AN126,0)))</f>
        <v>61941308</v>
      </c>
      <c r="AO158" s="113">
        <f ca="1">IF(AO$6=$C30,$D158,IF(SUM(AP30:$GS30)=0,0,MAX(AN158-AO94-AO126,0)))</f>
        <v>61941308</v>
      </c>
      <c r="AP158" s="113">
        <f ca="1">IF(AP$6=$C30,$D158,IF(SUM(AQ30:$GS30)=0,0,MAX(AO158-AP94-AP126,0)))</f>
        <v>61941308</v>
      </c>
      <c r="AQ158" s="113">
        <f ca="1">IF(AQ$6=$C30,$D158,IF(SUM(AR30:$GS30)=0,0,MAX(AP158-AQ94-AQ126,0)))</f>
        <v>61941308</v>
      </c>
      <c r="AR158" s="113">
        <f ca="1">IF(AR$6=$C30,$D158,IF(SUM(AS30:$GS30)=0,0,MAX(AQ158-AR94-AR126,0)))</f>
        <v>61941308</v>
      </c>
      <c r="AS158" s="113">
        <f ca="1">IF(AS$6=$C30,$D158,IF(SUM(AT30:$GS30)=0,0,MAX(AR158-AS94-AS126,0)))</f>
        <v>61941308</v>
      </c>
      <c r="AT158" s="113">
        <f ca="1">IF(AT$6=$C30,$D158,IF(SUM(AU30:$GS30)=0,0,MAX(AS158-AT94-AT126,0)))</f>
        <v>61941308</v>
      </c>
      <c r="AU158" s="113">
        <f ca="1">IF(AU$6=$C30,$D158,IF(SUM(AV30:$GS30)=0,0,MAX(AT158-AU94-AU126,0)))</f>
        <v>61941308</v>
      </c>
      <c r="AV158" s="113">
        <f ca="1">IF(AV$6=$C30,$D158,IF(SUM(AW30:$GS30)=0,0,MAX(AU158-AV94-AV126,0)))</f>
        <v>61941308</v>
      </c>
      <c r="AW158" s="113">
        <f ca="1">IF(AW$6=$C30,$D158,IF(SUM(AX30:$GS30)=0,0,MAX(AV158-AW94-AW126,0)))</f>
        <v>61941308</v>
      </c>
      <c r="AX158" s="113">
        <f ca="1">IF(AX$6=$C30,$D158,IF(SUM(AY30:$GS30)=0,0,MAX(AW158-AX94-AX126,0)))</f>
        <v>61941308</v>
      </c>
      <c r="AY158" s="113">
        <f ca="1">IF(AY$6=$C30,$D158,IF(SUM(AZ30:$GS30)=0,0,MAX(AX158-AY94-AY126,0)))</f>
        <v>61941308</v>
      </c>
      <c r="AZ158" s="113">
        <f ca="1">IF(AZ$6=$C30,$D158,IF(SUM(BA30:$GS30)=0,0,MAX(AY158-AZ94-AZ126,0)))</f>
        <v>61941308</v>
      </c>
      <c r="BA158" s="113">
        <f ca="1">IF(BA$6=$C30,$D158,IF(SUM(BB30:$GS30)=0,0,MAX(AZ158-BA94-BA126,0)))</f>
        <v>61941308</v>
      </c>
      <c r="BB158" s="113">
        <f ca="1">IF(BB$6=$C30,$D158,IF(SUM(BC30:$GS30)=0,0,MAX(BA158-BB94-BB126,0)))</f>
        <v>61941308</v>
      </c>
      <c r="BC158" s="113">
        <f ca="1">IF(BC$6=$C30,$D158,IF(SUM(BD30:$GS30)=0,0,MAX(BB158-BC94-BC126,0)))</f>
        <v>61941308</v>
      </c>
      <c r="BD158" s="113">
        <f ca="1">IF(BD$6=$C30,$D158,IF(SUM(BE30:$GS30)=0,0,MAX(BC158-BD94-BD126,0)))</f>
        <v>61941308</v>
      </c>
      <c r="BE158" s="113">
        <f ca="1">IF(BE$6=$C30,$D158,IF(SUM(BF30:$GS30)=0,0,MAX(BD158-BE94-BE126,0)))</f>
        <v>61941308</v>
      </c>
      <c r="BF158" s="113">
        <f ca="1">IF(BF$6=$C30,$D158,IF(SUM(BG30:$GS30)=0,0,MAX(BE158-BF94-BF126,0)))</f>
        <v>61941308</v>
      </c>
      <c r="BG158" s="113">
        <f ca="1">IF(BG$6=$C30,$D158,IF(SUM(BH30:$GS30)=0,0,MAX(BF158-BG94-BG126,0)))</f>
        <v>61941308</v>
      </c>
      <c r="BH158" s="113">
        <f ca="1">IF(BH$6=$C30,$D158,IF(SUM(BI30:$GS30)=0,0,MAX(BG158-BH94-BH126,0)))</f>
        <v>61941308</v>
      </c>
      <c r="BI158" s="113">
        <f ca="1">IF(BI$6=$C30,$D158,IF(SUM(BJ30:$GS30)=0,0,MAX(BH158-BI94-BI126,0)))</f>
        <v>61941308</v>
      </c>
      <c r="BJ158" s="113">
        <f ca="1">IF(BJ$6=$C30,$D158,IF(SUM(BK30:$GS30)=0,0,MAX(BI158-BJ94-BJ126,0)))</f>
        <v>61941308</v>
      </c>
      <c r="BK158" s="113">
        <f ca="1">IF(BK$6=$C30,$D158,IF(SUM(BL30:$GS30)=0,0,MAX(BJ158-BK94-BK126,0)))</f>
        <v>61941308</v>
      </c>
      <c r="BL158" s="113">
        <f ca="1">IF(BL$6=$C30,$D158,IF(SUM(BM30:$GS30)=0,0,MAX(BK158-BL94-BL126,0)))</f>
        <v>61941308</v>
      </c>
      <c r="BM158" s="113">
        <f ca="1">IF(BM$6=$C30,$D158,IF(SUM(BN30:$GS30)=0,0,MAX(BL158-BM94-BM126,0)))</f>
        <v>61941308</v>
      </c>
      <c r="BN158" s="113">
        <f ca="1">IF(BN$6=$C30,$D158,IF(SUM(BO30:$GS30)=0,0,MAX(BM158-BN94-BN126,0)))</f>
        <v>61941308</v>
      </c>
      <c r="BO158" s="113">
        <f ca="1">IF(BO$6=$C30,$D158,IF(SUM(BP30:$GS30)=0,0,MAX(BN158-BO94-BO126,0)))</f>
        <v>61941308</v>
      </c>
      <c r="BP158" s="113">
        <f ca="1">IF(BP$6=$C30,$D158,IF(SUM(BQ30:$GS30)=0,0,MAX(BO158-BP94-BP126,0)))</f>
        <v>61941308</v>
      </c>
      <c r="BQ158" s="113">
        <f ca="1">IF(BQ$6=$C30,$D158,IF(SUM(BR30:$GS30)=0,0,MAX(BP158-BQ94-BQ126,0)))</f>
        <v>61941308</v>
      </c>
      <c r="BR158" s="113">
        <f ca="1">IF(BR$6=$C30,$D158,IF(SUM(BS30:$GS30)=0,0,MAX(BQ158-BR94-BR126,0)))</f>
        <v>61941308</v>
      </c>
      <c r="BS158" s="113">
        <f ca="1">IF(BS$6=$C30,$D158,IF(SUM(BT30:$GS30)=0,0,MAX(BR158-BS94-BS126,0)))</f>
        <v>61941308</v>
      </c>
      <c r="BT158" s="113">
        <f ca="1">IF(BT$6=$C30,$D158,IF(SUM(BU30:$GS30)=0,0,MAX(BS158-BT94-BT126,0)))</f>
        <v>61941308</v>
      </c>
      <c r="BU158" s="113">
        <f ca="1">IF(BU$6=$C30,$D158,IF(SUM(BV30:$GS30)=0,0,MAX(BT158-BU94-BU126,0)))</f>
        <v>61941308</v>
      </c>
      <c r="BV158" s="113">
        <f ca="1">IF(BV$6=$C30,$D158,IF(SUM(BW30:$GS30)=0,0,MAX(BU158-BV94-BV126,0)))</f>
        <v>61941308</v>
      </c>
      <c r="BW158" s="113">
        <f ca="1">IF(BW$6=$C30,$D158,IF(SUM(BX30:$GS30)=0,0,MAX(BV158-BW94-BW126,0)))</f>
        <v>61941308</v>
      </c>
      <c r="BX158" s="113">
        <f ca="1">IF(BX$6=$C30,$D158,IF(SUM(BY30:$GS30)=0,0,MAX(BW158-BX94-BX126,0)))</f>
        <v>61941308</v>
      </c>
      <c r="BY158" s="113">
        <f ca="1">IF(BY$6=$C30,$D158,IF(SUM(BZ30:$GS30)=0,0,MAX(BX158-BY94-BY126,0)))</f>
        <v>61941308</v>
      </c>
      <c r="BZ158" s="113">
        <f ca="1">IF(BZ$6=$C30,$D158,IF(SUM(CA30:$GS30)=0,0,MAX(BY158-BZ94-BZ126,0)))</f>
        <v>61941308</v>
      </c>
      <c r="CA158" s="113">
        <f ca="1">IF(CA$6=$C30,$D158,IF(SUM(CB30:$GS30)=0,0,MAX(BZ158-CA94-CA126,0)))</f>
        <v>61941308</v>
      </c>
      <c r="CB158" s="113">
        <f ca="1">IF(CB$6=$C30,$D158,IF(SUM(CC30:$GS30)=0,0,MAX(CA158-CB94-CB126,0)))</f>
        <v>61941308</v>
      </c>
      <c r="CC158" s="113">
        <f ca="1">IF(CC$6=$C30,$D158,IF(SUM(CD30:$GS30)=0,0,MAX(CB158-CC94-CC126,0)))</f>
        <v>61941308</v>
      </c>
      <c r="CD158" s="113">
        <f ca="1">IF(CD$6=$C30,$D158,IF(SUM(CE30:$GS30)=0,0,MAX(CC158-CD94-CD126,0)))</f>
        <v>61941308</v>
      </c>
      <c r="CE158" s="113">
        <f ca="1">IF(CE$6=$C30,$D158,IF(SUM(CF30:$GS30)=0,0,MAX(CD158-CE94-CE126,0)))</f>
        <v>61941308</v>
      </c>
      <c r="CF158" s="113">
        <f ca="1">IF(CF$6=$C30,$D158,IF(SUM(CG30:$GS30)=0,0,MAX(CE158-CF94-CF126,0)))</f>
        <v>61941308</v>
      </c>
      <c r="CG158" s="113">
        <f ca="1">IF(CG$6=$C30,$D158,IF(SUM(CH30:$GS30)=0,0,MAX(CF158-CG94-CG126,0)))</f>
        <v>61941308</v>
      </c>
      <c r="CH158" s="113">
        <f ca="1">IF(CH$6=$C30,$D158,IF(SUM(CI30:$GS30)=0,0,MAX(CG158-CH94-CH126,0)))</f>
        <v>61941308</v>
      </c>
      <c r="CI158" s="113">
        <f ca="1">IF(CI$6=$C30,$D158,IF(SUM(CJ30:$GS30)=0,0,MAX(CH158-CI94-CI126,0)))</f>
        <v>61941308</v>
      </c>
      <c r="CJ158" s="113">
        <f ca="1">IF(CJ$6=$C30,$D158,IF(SUM(CK30:$GS30)=0,0,MAX(CI158-CJ94-CJ126,0)))</f>
        <v>61941308</v>
      </c>
      <c r="CK158" s="113">
        <f ca="1">IF(CK$6=$C30,$D158,IF(SUM(CL30:$GS30)=0,0,MAX(CJ158-CK94-CK126,0)))</f>
        <v>61941308</v>
      </c>
      <c r="CL158" s="113">
        <f ca="1">IF(CL$6=$C30,$D158,IF(SUM(CM30:$GS30)=0,0,MAX(CK158-CL94-CL126,0)))</f>
        <v>61941308</v>
      </c>
      <c r="CM158" s="113">
        <f ca="1">IF(CM$6=$C30,$D158,IF(SUM(CN30:$GS30)=0,0,MAX(CL158-CM94-CM126,0)))</f>
        <v>61941308</v>
      </c>
      <c r="CN158" s="113">
        <f ca="1">IF(CN$6=$C30,$D158,IF(SUM(CO30:$GS30)=0,0,MAX(CM158-CN94-CN126,0)))</f>
        <v>61941308</v>
      </c>
      <c r="CO158" s="113">
        <f ca="1">IF(CO$6=$C30,$D158,IF(SUM(CP30:$GS30)=0,0,MAX(CN158-CO94-CO126,0)))</f>
        <v>61941308</v>
      </c>
      <c r="CP158" s="113">
        <f ca="1">IF(CP$6=$C30,$D158,IF(SUM(CQ30:$GS30)=0,0,MAX(CO158-CP94-CP126,0)))</f>
        <v>61941308</v>
      </c>
      <c r="CQ158" s="113">
        <f ca="1">IF(CQ$6=$C30,$D158,IF(SUM(CR30:$GS30)=0,0,MAX(CP158-CQ94-CQ126,0)))</f>
        <v>61941308</v>
      </c>
      <c r="CR158" s="113">
        <f ca="1">IF(CR$6=$C30,$D158,IF(SUM(CS30:$GS30)=0,0,MAX(CQ158-CR94-CR126,0)))</f>
        <v>61941308</v>
      </c>
      <c r="CS158" s="113">
        <f ca="1">IF(CS$6=$C30,$D158,IF(SUM(CT30:$GS30)=0,0,MAX(CR158-CS94-CS126,0)))</f>
        <v>61941308</v>
      </c>
      <c r="CT158" s="113">
        <f ca="1">IF(CT$6=$C30,$D158,IF(SUM(CU30:$GS30)=0,0,MAX(CS158-CT94-CT126,0)))</f>
        <v>61941308</v>
      </c>
      <c r="CU158" s="113">
        <f ca="1">IF(CU$6=$C30,$D158,IF(SUM(CV30:$GS30)=0,0,MAX(CT158-CU94-CU126,0)))</f>
        <v>61941308</v>
      </c>
      <c r="CV158" s="113">
        <f ca="1">IF(CV$6=$C30,$D158,IF(SUM(CW30:$GS30)=0,0,MAX(CU158-CV94-CV126,0)))</f>
        <v>61941308</v>
      </c>
      <c r="CW158" s="113">
        <f ca="1">IF(CW$6=$C30,$D158,IF(SUM(CX30:$GS30)=0,0,MAX(CV158-CW94-CW126,0)))</f>
        <v>61941308</v>
      </c>
      <c r="CX158" s="113">
        <f ca="1">IF(CX$6=$C30,$D158,IF(SUM(CY30:$GS30)=0,0,MAX(CW158-CX94-CX126,0)))</f>
        <v>61941308</v>
      </c>
      <c r="CY158" s="113">
        <f ca="1">IF(CY$6=$C30,$D158,IF(SUM(CZ30:$GS30)=0,0,MAX(CX158-CY94-CY126,0)))</f>
        <v>61941308</v>
      </c>
      <c r="CZ158" s="113">
        <f ca="1">IF(CZ$6=$C30,$D158,IF(SUM(DA30:$GS30)=0,0,MAX(CY158-CZ94-CZ126,0)))</f>
        <v>61941308</v>
      </c>
      <c r="DA158" s="113">
        <f ca="1">IF(DA$6=$C30,$D158,IF(SUM(DB30:$GS30)=0,0,MAX(CZ158-DA94-DA126,0)))</f>
        <v>61941308</v>
      </c>
      <c r="DB158" s="113">
        <f ca="1">IF(DB$6=$C30,$D158,IF(SUM(DC30:$GS30)=0,0,MAX(DA158-DB94-DB126,0)))</f>
        <v>61941308</v>
      </c>
      <c r="DC158" s="113">
        <f ca="1">IF(DC$6=$C30,$D158,IF(SUM(DD30:$GS30)=0,0,MAX(DB158-DC94-DC126,0)))</f>
        <v>61941308</v>
      </c>
      <c r="DD158" s="113">
        <f ca="1">IF(DD$6=$C30,$D158,IF(SUM(DE30:$GS30)=0,0,MAX(DC158-DD94-DD126,0)))</f>
        <v>61941308</v>
      </c>
      <c r="DE158" s="113">
        <f ca="1">IF(DE$6=$C30,$D158,IF(SUM(DF30:$GS30)=0,0,MAX(DD158-DE94-DE126,0)))</f>
        <v>61941308</v>
      </c>
      <c r="DF158" s="113">
        <f ca="1">IF(DF$6=$C30,$D158,IF(SUM(DG30:$GS30)=0,0,MAX(DE158-DF94-DF126,0)))</f>
        <v>61941308</v>
      </c>
      <c r="DG158" s="113">
        <f ca="1">IF(DG$6=$C30,$D158,IF(SUM(DH30:$GS30)=0,0,MAX(DF158-DG94-DG126,0)))</f>
        <v>61941308</v>
      </c>
      <c r="DH158" s="113">
        <f ca="1">IF(DH$6=$C30,$D158,IF(SUM(DI30:$GS30)=0,0,MAX(DG158-DH94-DH126,0)))</f>
        <v>61941308</v>
      </c>
      <c r="DI158" s="113">
        <f ca="1">IF(DI$6=$C30,$D158,IF(SUM(DJ30:$GS30)=0,0,MAX(DH158-DI94-DI126,0)))</f>
        <v>61941308</v>
      </c>
      <c r="DJ158" s="113">
        <f ca="1">IF(DJ$6=$C30,$D158,IF(SUM(DK30:$GS30)=0,0,MAX(DI158-DJ94-DJ126,0)))</f>
        <v>61941308</v>
      </c>
      <c r="DK158" s="113">
        <f ca="1">IF(DK$6=$C30,$D158,IF(SUM(DL30:$GS30)=0,0,MAX(DJ158-DK94-DK126,0)))</f>
        <v>61941308</v>
      </c>
      <c r="DL158" s="113">
        <f ca="1">IF(DL$6=$C30,$D158,IF(SUM(DM30:$GS30)=0,0,MAX(DK158-DL94-DL126,0)))</f>
        <v>61941308</v>
      </c>
      <c r="DM158" s="113">
        <f ca="1">IF(DM$6=$C30,$D158,IF(SUM(DN30:$GS30)=0,0,MAX(DL158-DM94-DM126,0)))</f>
        <v>61941308</v>
      </c>
      <c r="DN158" s="113">
        <f ca="1">IF(DN$6=$C30,$D158,IF(SUM(DO30:$GS30)=0,0,MAX(DM158-DN94-DN126,0)))</f>
        <v>61941308</v>
      </c>
      <c r="DO158" s="113">
        <f ca="1">IF(DO$6=$C30,$D158,IF(SUM(DP30:$GS30)=0,0,MAX(DN158-DO94-DO126,0)))</f>
        <v>61941308</v>
      </c>
      <c r="DP158" s="113">
        <f ca="1">IF(DP$6=$C30,$D158,IF(SUM(DQ30:$GS30)=0,0,MAX(DO158-DP94-DP126,0)))</f>
        <v>61941308</v>
      </c>
      <c r="DQ158" s="113">
        <f ca="1">IF(DQ$6=$C30,$D158,IF(SUM(DR30:$GS30)=0,0,MAX(DP158-DQ94-DQ126,0)))</f>
        <v>61941308</v>
      </c>
      <c r="DR158" s="113">
        <f ca="1">IF(DR$6=$C30,$D158,IF(SUM(DS30:$GS30)=0,0,MAX(DQ158-DR94-DR126,0)))</f>
        <v>61941308</v>
      </c>
      <c r="DS158" s="113">
        <f ca="1">IF(DS$6=$C30,$D158,IF(SUM(DT30:$GS30)=0,0,MAX(DR158-DS94-DS126,0)))</f>
        <v>61941308</v>
      </c>
      <c r="DT158" s="113">
        <f ca="1">IF(DT$6=$C30,$D158,IF(SUM(DU30:$GS30)=0,0,MAX(DS158-DT94-DT126,0)))</f>
        <v>61941308</v>
      </c>
      <c r="DU158" s="113">
        <f ca="1">IF(DU$6=$C30,$D158,IF(SUM(DV30:$GS30)=0,0,MAX(DT158-DU94-DU126,0)))</f>
        <v>61941308</v>
      </c>
      <c r="DV158" s="113">
        <f ca="1">IF(DV$6=$C30,$D158,IF(SUM(DW30:$GS30)=0,0,MAX(DU158-DV94-DV126,0)))</f>
        <v>61941308</v>
      </c>
      <c r="DW158" s="113">
        <f ca="1">IF(DW$6=$C30,$D158,IF(SUM(DX30:$GS30)=0,0,MAX(DV158-DW94-DW126,0)))</f>
        <v>61941308</v>
      </c>
      <c r="DX158" s="113">
        <f ca="1">IF(DX$6=$C30,$D158,IF(SUM(DY30:$GS30)=0,0,MAX(DW158-DX94-DX126,0)))</f>
        <v>61941308</v>
      </c>
      <c r="DY158" s="113">
        <f ca="1">IF(DY$6=$C30,$D158,IF(SUM(DZ30:$GS30)=0,0,MAX(DX158-DY94-DY126,0)))</f>
        <v>61941308</v>
      </c>
      <c r="DZ158" s="113">
        <f ca="1">IF(DZ$6=$C30,$D158,IF(SUM(EA30:$GS30)=0,0,MAX(DY158-DZ94-DZ126,0)))</f>
        <v>61941308</v>
      </c>
      <c r="EA158" s="113">
        <f ca="1">IF(EA$6=$C30,$D158,IF(SUM(EB30:$GS30)=0,0,MAX(DZ158-EA94-EA126,0)))</f>
        <v>61941308</v>
      </c>
      <c r="EB158" s="113">
        <f ca="1">IF(EB$6=$C30,$D158,IF(SUM(EC30:$GS30)=0,0,MAX(EA158-EB94-EB126,0)))</f>
        <v>0</v>
      </c>
      <c r="EC158" s="113">
        <f ca="1">IF(EC$6=$C30,$D158,IF(SUM(ED30:$GS30)=0,0,MAX(EB158-EC94-EC126,0)))</f>
        <v>0</v>
      </c>
      <c r="ED158" s="113">
        <f ca="1">IF(ED$6=$C30,$D158,IF(SUM(EE30:$GS30)=0,0,MAX(EC158-ED94-ED126,0)))</f>
        <v>0</v>
      </c>
      <c r="EE158" s="113">
        <f ca="1">IF(EE$6=$C30,$D158,IF(SUM(EF30:$GS30)=0,0,MAX(ED158-EE94-EE126,0)))</f>
        <v>0</v>
      </c>
      <c r="EF158" s="113">
        <f ca="1">IF(EF$6=$C30,$D158,IF(SUM(EG30:$GS30)=0,0,MAX(EE158-EF94-EF126,0)))</f>
        <v>0</v>
      </c>
      <c r="EG158" s="113">
        <f ca="1">IF(EG$6=$C30,$D158,IF(SUM(EH30:$GS30)=0,0,MAX(EF158-EG94-EG126,0)))</f>
        <v>0</v>
      </c>
      <c r="EH158" s="113">
        <f ca="1">IF(EH$6=$C30,$D158,IF(SUM(EI30:$GS30)=0,0,MAX(EG158-EH94-EH126,0)))</f>
        <v>0</v>
      </c>
      <c r="EI158" s="113">
        <f ca="1">IF(EI$6=$C30,$D158,IF(SUM(EJ30:$GS30)=0,0,MAX(EH158-EI94-EI126,0)))</f>
        <v>0</v>
      </c>
      <c r="EJ158" s="113">
        <f ca="1">IF(EJ$6=$C30,$D158,IF(SUM(EK30:$GS30)=0,0,MAX(EI158-EJ94-EJ126,0)))</f>
        <v>0</v>
      </c>
      <c r="EK158" s="113">
        <f ca="1">IF(EK$6=$C30,$D158,IF(SUM(EL30:$GS30)=0,0,MAX(EJ158-EK94-EK126,0)))</f>
        <v>0</v>
      </c>
      <c r="EL158" s="113">
        <f ca="1">IF(EL$6=$C30,$D158,IF(SUM(EM30:$GS30)=0,0,MAX(EK158-EL94-EL126,0)))</f>
        <v>0</v>
      </c>
      <c r="EM158" s="113">
        <f ca="1">IF(EM$6=$C30,$D158,IF(SUM(EN30:$GS30)=0,0,MAX(EL158-EM94-EM126,0)))</f>
        <v>0</v>
      </c>
      <c r="EN158" s="113">
        <f ca="1">IF(EN$6=$C30,$D158,IF(SUM(EO30:$GS30)=0,0,MAX(EM158-EN94-EN126,0)))</f>
        <v>0</v>
      </c>
      <c r="EO158" s="113">
        <f ca="1">IF(EO$6=$C30,$D158,IF(SUM(EP30:$GS30)=0,0,MAX(EN158-EO94-EO126,0)))</f>
        <v>0</v>
      </c>
      <c r="EP158" s="113">
        <f ca="1">IF(EP$6=$C30,$D158,IF(SUM(EQ30:$GS30)=0,0,MAX(EO158-EP94-EP126,0)))</f>
        <v>0</v>
      </c>
      <c r="EQ158" s="113">
        <f ca="1">IF(EQ$6=$C30,$D158,IF(SUM(ER30:$GS30)=0,0,MAX(EP158-EQ94-EQ126,0)))</f>
        <v>0</v>
      </c>
      <c r="ER158" s="113">
        <f ca="1">IF(ER$6=$C30,$D158,IF(SUM(ES30:$GS30)=0,0,MAX(EQ158-ER94-ER126,0)))</f>
        <v>0</v>
      </c>
      <c r="ES158" s="113">
        <f ca="1">IF(ES$6=$C30,$D158,IF(SUM(ET30:$GS30)=0,0,MAX(ER158-ES94-ES126,0)))</f>
        <v>0</v>
      </c>
      <c r="ET158" s="113">
        <f ca="1">IF(ET$6=$C30,$D158,IF(SUM(EU30:$GS30)=0,0,MAX(ES158-ET94-ET126,0)))</f>
        <v>0</v>
      </c>
      <c r="EU158" s="113">
        <f ca="1">IF(EU$6=$C30,$D158,IF(SUM(EV30:$GS30)=0,0,MAX(ET158-EU94-EU126,0)))</f>
        <v>0</v>
      </c>
      <c r="EV158" s="113">
        <f ca="1">IF(EV$6=$C30,$D158,IF(SUM(EW30:$GS30)=0,0,MAX(EU158-EV94-EV126,0)))</f>
        <v>0</v>
      </c>
      <c r="EW158" s="113">
        <f ca="1">IF(EW$6=$C30,$D158,IF(SUM(EX30:$GS30)=0,0,MAX(EV158-EW94-EW126,0)))</f>
        <v>0</v>
      </c>
      <c r="EX158" s="113">
        <f ca="1">IF(EX$6=$C30,$D158,IF(SUM(EY30:$GS30)=0,0,MAX(EW158-EX94-EX126,0)))</f>
        <v>0</v>
      </c>
      <c r="EY158" s="113">
        <f ca="1">IF(EY$6=$C30,$D158,IF(SUM(EZ30:$GS30)=0,0,MAX(EX158-EY94-EY126,0)))</f>
        <v>0</v>
      </c>
      <c r="EZ158" s="113">
        <f ca="1">IF(EZ$6=$C30,$D158,IF(SUM(FA30:$GS30)=0,0,MAX(EY158-EZ94-EZ126,0)))</f>
        <v>0</v>
      </c>
      <c r="FA158" s="113">
        <f ca="1">IF(FA$6=$C30,$D158,IF(SUM(FB30:$GS30)=0,0,MAX(EZ158-FA94-FA126,0)))</f>
        <v>0</v>
      </c>
      <c r="FB158" s="113">
        <f ca="1">IF(FB$6=$C30,$D158,IF(SUM(FC30:$GS30)=0,0,MAX(FA158-FB94-FB126,0)))</f>
        <v>0</v>
      </c>
      <c r="FC158" s="113">
        <f ca="1">IF(FC$6=$C30,$D158,IF(SUM(FD30:$GS30)=0,0,MAX(FB158-FC94-FC126,0)))</f>
        <v>0</v>
      </c>
      <c r="FD158" s="113">
        <f ca="1">IF(FD$6=$C30,$D158,IF(SUM(FE30:$GS30)=0,0,MAX(FC158-FD94-FD126,0)))</f>
        <v>0</v>
      </c>
      <c r="FE158" s="113">
        <f ca="1">IF(FE$6=$C30,$D158,IF(SUM(FF30:$GS30)=0,0,MAX(FD158-FE94-FE126,0)))</f>
        <v>0</v>
      </c>
      <c r="FF158" s="113">
        <f ca="1">IF(FF$6=$C30,$D158,IF(SUM(FG30:$GS30)=0,0,MAX(FE158-FF94-FF126,0)))</f>
        <v>0</v>
      </c>
      <c r="FG158" s="113">
        <f ca="1">IF(FG$6=$C30,$D158,IF(SUM(FH30:$GS30)=0,0,MAX(FF158-FG94-FG126,0)))</f>
        <v>0</v>
      </c>
      <c r="FH158" s="113">
        <f ca="1">IF(FH$6=$C30,$D158,IF(SUM(FI30:$GS30)=0,0,MAX(FG158-FH94-FH126,0)))</f>
        <v>0</v>
      </c>
      <c r="FI158" s="113">
        <f ca="1">IF(FI$6=$C30,$D158,IF(SUM(FJ30:$GS30)=0,0,MAX(FH158-FI94-FI126,0)))</f>
        <v>0</v>
      </c>
      <c r="FJ158" s="113">
        <f ca="1">IF(FJ$6=$C30,$D158,IF(SUM(FK30:$GS30)=0,0,MAX(FI158-FJ94-FJ126,0)))</f>
        <v>0</v>
      </c>
      <c r="FK158" s="113">
        <f ca="1">IF(FK$6=$C30,$D158,IF(SUM(FL30:$GS30)=0,0,MAX(FJ158-FK94-FK126,0)))</f>
        <v>0</v>
      </c>
      <c r="FL158" s="113">
        <f ca="1">IF(FL$6=$C30,$D158,IF(SUM(FM30:$GS30)=0,0,MAX(FK158-FL94-FL126,0)))</f>
        <v>0</v>
      </c>
      <c r="FM158" s="113">
        <f ca="1">IF(FM$6=$C30,$D158,IF(SUM(FN30:$GS30)=0,0,MAX(FL158-FM94-FM126,0)))</f>
        <v>0</v>
      </c>
      <c r="FN158" s="113">
        <f ca="1">IF(FN$6=$C30,$D158,IF(SUM(FO30:$GS30)=0,0,MAX(FM158-FN94-FN126,0)))</f>
        <v>0</v>
      </c>
      <c r="FO158" s="113">
        <f ca="1">IF(FO$6=$C30,$D158,IF(SUM(FP30:$GS30)=0,0,MAX(FN158-FO94-FO126,0)))</f>
        <v>0</v>
      </c>
      <c r="FP158" s="113">
        <f ca="1">IF(FP$6=$C30,$D158,IF(SUM(FQ30:$GS30)=0,0,MAX(FO158-FP94-FP126,0)))</f>
        <v>0</v>
      </c>
      <c r="FQ158" s="113">
        <f ca="1">IF(FQ$6=$C30,$D158,IF(SUM(FR30:$GS30)=0,0,MAX(FP158-FQ94-FQ126,0)))</f>
        <v>0</v>
      </c>
      <c r="FR158" s="113">
        <f ca="1">IF(FR$6=$C30,$D158,IF(SUM(FS30:$GS30)=0,0,MAX(FQ158-FR94-FR126,0)))</f>
        <v>0</v>
      </c>
      <c r="FS158" s="113">
        <f ca="1">IF(FS$6=$C30,$D158,IF(SUM(FT30:$GS30)=0,0,MAX(FR158-FS94-FS126,0)))</f>
        <v>0</v>
      </c>
      <c r="FT158" s="113">
        <f ca="1">IF(FT$6=$C30,$D158,IF(SUM(FU30:$GS30)=0,0,MAX(FS158-FT94-FT126,0)))</f>
        <v>0</v>
      </c>
      <c r="FU158" s="113">
        <f ca="1">IF(FU$6=$C30,$D158,IF(SUM(FV30:$GS30)=0,0,MAX(FT158-FU94-FU126,0)))</f>
        <v>0</v>
      </c>
      <c r="FV158" s="113">
        <f ca="1">IF(FV$6=$C30,$D158,IF(SUM(FW30:$GS30)=0,0,MAX(FU158-FV94-FV126,0)))</f>
        <v>0</v>
      </c>
      <c r="FW158" s="113">
        <f ca="1">IF(FW$6=$C30,$D158,IF(SUM(FX30:$GS30)=0,0,MAX(FV158-FW94-FW126,0)))</f>
        <v>0</v>
      </c>
      <c r="FX158" s="113">
        <f ca="1">IF(FX$6=$C30,$D158,IF(SUM(FY30:$GS30)=0,0,MAX(FW158-FX94-FX126,0)))</f>
        <v>0</v>
      </c>
      <c r="FY158" s="113">
        <f ca="1">IF(FY$6=$C30,$D158,IF(SUM(FZ30:$GS30)=0,0,MAX(FX158-FY94-FY126,0)))</f>
        <v>0</v>
      </c>
      <c r="FZ158" s="113">
        <f ca="1">IF(FZ$6=$C30,$D158,IF(SUM(GA30:$GS30)=0,0,MAX(FY158-FZ94-FZ126,0)))</f>
        <v>0</v>
      </c>
      <c r="GA158" s="113">
        <f ca="1">IF(GA$6=$C30,$D158,IF(SUM(GB30:$GS30)=0,0,MAX(FZ158-GA94-GA126,0)))</f>
        <v>0</v>
      </c>
      <c r="GB158" s="113">
        <f ca="1">IF(GB$6=$C30,$D158,IF(SUM(GC30:$GS30)=0,0,MAX(GA158-GB94-GB126,0)))</f>
        <v>0</v>
      </c>
      <c r="GC158" s="113">
        <f ca="1">IF(GC$6=$C30,$D158,IF(SUM(GD30:$GS30)=0,0,MAX(GB158-GC94-GC126,0)))</f>
        <v>0</v>
      </c>
      <c r="GD158" s="113">
        <f ca="1">IF(GD$6=$C30,$D158,IF(SUM(GE30:$GS30)=0,0,MAX(GC158-GD94-GD126,0)))</f>
        <v>0</v>
      </c>
      <c r="GE158" s="113">
        <f ca="1">IF(GE$6=$C30,$D158,IF(SUM(GF30:$GS30)=0,0,MAX(GD158-GE94-GE126,0)))</f>
        <v>0</v>
      </c>
      <c r="GF158" s="113">
        <f ca="1">IF(GF$6=$C30,$D158,IF(SUM(GG30:$GS30)=0,0,MAX(GE158-GF94-GF126,0)))</f>
        <v>0</v>
      </c>
      <c r="GG158" s="113">
        <f ca="1">IF(GG$6=$C30,$D158,IF(SUM(GH30:$GS30)=0,0,MAX(GF158-GG94-GG126,0)))</f>
        <v>0</v>
      </c>
      <c r="GH158" s="113">
        <f ca="1">IF(GH$6=$C30,$D158,IF(SUM(GI30:$GS30)=0,0,MAX(GG158-GH94-GH126,0)))</f>
        <v>0</v>
      </c>
      <c r="GI158" s="113">
        <f ca="1">IF(GI$6=$C30,$D158,IF(SUM(GJ30:$GS30)=0,0,MAX(GH158-GI94-GI126,0)))</f>
        <v>0</v>
      </c>
      <c r="GJ158" s="113">
        <f ca="1">IF(GJ$6=$C30,$D158,IF(SUM(GK30:$GS30)=0,0,MAX(GI158-GJ94-GJ126,0)))</f>
        <v>0</v>
      </c>
      <c r="GK158" s="113">
        <f ca="1">IF(GK$6=$C30,$D158,IF(SUM(GL30:$GS30)=0,0,MAX(GJ158-GK94-GK126,0)))</f>
        <v>0</v>
      </c>
      <c r="GL158" s="113">
        <f ca="1">IF(GL$6=$C30,$D158,IF(SUM(GM30:$GS30)=0,0,MAX(GK158-GL94-GL126,0)))</f>
        <v>0</v>
      </c>
      <c r="GM158" s="113">
        <f ca="1">IF(GM$6=$C30,$D158,IF(SUM(GN30:$GS30)=0,0,MAX(GL158-GM94-GM126,0)))</f>
        <v>0</v>
      </c>
      <c r="GN158" s="113">
        <f ca="1">IF(GN$6=$C30,$D158,IF(SUM(GO30:$GS30)=0,0,MAX(GM158-GN94-GN126,0)))</f>
        <v>0</v>
      </c>
      <c r="GO158" s="113">
        <f ca="1">IF(GO$6=$C30,$D158,IF(SUM(GP30:$GS30)=0,0,MAX(GN158-GO94-GO126,0)))</f>
        <v>0</v>
      </c>
      <c r="GP158" s="113">
        <f ca="1">IF(GP$6=$C30,$D158,IF(SUM(GQ30:$GS30)=0,0,MAX(GO158-GP94-GP126,0)))</f>
        <v>0</v>
      </c>
      <c r="GQ158" s="113">
        <f ca="1">IF(GQ$6=$C30,$D158,IF(SUM(GR30:$GS30)=0,0,MAX(GP158-GQ94-GQ126,0)))</f>
        <v>0</v>
      </c>
      <c r="GR158" s="113">
        <f ca="1">IF(GR$6=$C30,$D158,IF(SUM(GS30:$GS30)=0,0,MAX(GQ158-GR94-GR126,0)))</f>
        <v>0</v>
      </c>
      <c r="GS158" s="113">
        <f ca="1">IF(GS$6=$C30,$D158,IF(SUM($GS30:GT30)=0,0,MAX(GR158-GS94-GS126,0)))</f>
        <v>0</v>
      </c>
      <c r="GU158" s="85"/>
      <c r="GV158" s="85"/>
      <c r="GW158" s="85"/>
      <c r="GX158" s="85"/>
      <c r="GY158" s="85"/>
      <c r="GZ158" s="85"/>
      <c r="HA158" s="85"/>
      <c r="HB158" s="85"/>
      <c r="HC158" s="85"/>
      <c r="HD158" s="85"/>
      <c r="HE158" s="85"/>
      <c r="HF158" s="85"/>
      <c r="HG158" s="85"/>
      <c r="HH158" s="85"/>
      <c r="HI158" s="85"/>
      <c r="HJ158" s="85"/>
      <c r="HK158" s="85"/>
    </row>
    <row r="159" spans="1:219" hidden="1" outlineLevel="1" x14ac:dyDescent="0.75">
      <c r="A159" s="112"/>
      <c r="B159" s="112" t="str">
        <f t="shared" si="225"/>
        <v>JPMDB 2017-C7</v>
      </c>
      <c r="C159" s="104"/>
      <c r="D159" s="111">
        <f t="shared" ca="1" si="226"/>
        <v>69871296</v>
      </c>
      <c r="E159" s="88"/>
      <c r="F159" s="85"/>
      <c r="G159" s="85"/>
      <c r="H159" s="86"/>
      <c r="I159" s="95"/>
      <c r="K159" s="113">
        <f ca="1">IF(K$6=$C31,$D159,IF(SUM(L31:$GS31)=0,0,MAX(J159-K95-K127,0)))</f>
        <v>0</v>
      </c>
      <c r="L159" s="113">
        <f ca="1">IF(L$6=$C31,$D159,IF(SUM(M31:$GS31)=0,0,MAX(K159-L95-L127,0)))</f>
        <v>0</v>
      </c>
      <c r="M159" s="113">
        <f ca="1">IF(M$6=$C31,$D159,IF(SUM(N31:$GS31)=0,0,MAX(L159-M95-M127,0)))</f>
        <v>0</v>
      </c>
      <c r="N159" s="113">
        <f ca="1">IF(N$6=$C31,$D159,IF(SUM(O31:$GS31)=0,0,MAX(M159-N95-N127,0)))</f>
        <v>0</v>
      </c>
      <c r="O159" s="113">
        <f ca="1">IF(O$6=$C31,$D159,IF(SUM(P31:$GS31)=0,0,MAX(N159-O95-O127,0)))</f>
        <v>0</v>
      </c>
      <c r="P159" s="113">
        <f ca="1">IF(P$6=$C31,$D159,IF(SUM(Q31:$GS31)=0,0,MAX(O159-P95-P127,0)))</f>
        <v>0</v>
      </c>
      <c r="Q159" s="113">
        <f ca="1">IF(Q$6=$C31,$D159,IF(SUM(R31:$GS31)=0,0,MAX(P159-Q95-Q127,0)))</f>
        <v>0</v>
      </c>
      <c r="R159" s="113">
        <f ca="1">IF(R$6=$C31,$D159,IF(SUM(S31:$GS31)=0,0,MAX(Q159-R95-R127,0)))</f>
        <v>0</v>
      </c>
      <c r="S159" s="113">
        <f ca="1">IF(S$6=$C31,$D159,IF(SUM(T31:$GS31)=0,0,MAX(R159-S95-S127,0)))</f>
        <v>69871296</v>
      </c>
      <c r="T159" s="113">
        <f ca="1">IF(T$6=$C31,$D159,IF(SUM(U31:$GS31)=0,0,MAX(S159-T95-T127,0)))</f>
        <v>69871296</v>
      </c>
      <c r="U159" s="113">
        <f ca="1">IF(U$6=$C31,$D159,IF(SUM(V31:$GS31)=0,0,MAX(T159-U95-U127,0)))</f>
        <v>69871296</v>
      </c>
      <c r="V159" s="113">
        <f ca="1">IF(V$6=$C31,$D159,IF(SUM(W31:$GS31)=0,0,MAX(U159-V95-V127,0)))</f>
        <v>69871296</v>
      </c>
      <c r="W159" s="113">
        <f ca="1">IF(W$6=$C31,$D159,IF(SUM(X31:$GS31)=0,0,MAX(V159-W95-W127,0)))</f>
        <v>69871296</v>
      </c>
      <c r="X159" s="113">
        <f ca="1">IF(X$6=$C31,$D159,IF(SUM(Y31:$GS31)=0,0,MAX(W159-X95-X127,0)))</f>
        <v>69871296</v>
      </c>
      <c r="Y159" s="113">
        <f ca="1">IF(Y$6=$C31,$D159,IF(SUM(Z31:$GS31)=0,0,MAX(X159-Y95-Y127,0)))</f>
        <v>69871296</v>
      </c>
      <c r="Z159" s="113">
        <f ca="1">IF(Z$6=$C31,$D159,IF(SUM(AA31:$GS31)=0,0,MAX(Y159-Z95-Z127,0)))</f>
        <v>69871296</v>
      </c>
      <c r="AA159" s="113">
        <f ca="1">IF(AA$6=$C31,$D159,IF(SUM(AB31:$GS31)=0,0,MAX(Z159-AA95-AA127,0)))</f>
        <v>69871296</v>
      </c>
      <c r="AB159" s="113">
        <f ca="1">IF(AB$6=$C31,$D159,IF(SUM(AC31:$GS31)=0,0,MAX(AA159-AB95-AB127,0)))</f>
        <v>69871296</v>
      </c>
      <c r="AC159" s="113">
        <f ca="1">IF(AC$6=$C31,$D159,IF(SUM(AD31:$GS31)=0,0,MAX(AB159-AC95-AC127,0)))</f>
        <v>69871296</v>
      </c>
      <c r="AD159" s="113">
        <f ca="1">IF(AD$6=$C31,$D159,IF(SUM(AE31:$GS31)=0,0,MAX(AC159-AD95-AD127,0)))</f>
        <v>69871296</v>
      </c>
      <c r="AE159" s="113">
        <f ca="1">IF(AE$6=$C31,$D159,IF(SUM(AF31:$GS31)=0,0,MAX(AD159-AE95-AE127,0)))</f>
        <v>69871296</v>
      </c>
      <c r="AF159" s="113">
        <f ca="1">IF(AF$6=$C31,$D159,IF(SUM(AG31:$GS31)=0,0,MAX(AE159-AF95-AF127,0)))</f>
        <v>69871296</v>
      </c>
      <c r="AG159" s="113">
        <f ca="1">IF(AG$6=$C31,$D159,IF(SUM(AH31:$GS31)=0,0,MAX(AF159-AG95-AG127,0)))</f>
        <v>69871296</v>
      </c>
      <c r="AH159" s="113">
        <f ca="1">IF(AH$6=$C31,$D159,IF(SUM(AI31:$GS31)=0,0,MAX(AG159-AH95-AH127,0)))</f>
        <v>69871296</v>
      </c>
      <c r="AI159" s="113">
        <f ca="1">IF(AI$6=$C31,$D159,IF(SUM(AJ31:$GS31)=0,0,MAX(AH159-AI95-AI127,0)))</f>
        <v>69871296</v>
      </c>
      <c r="AJ159" s="113">
        <f ca="1">IF(AJ$6=$C31,$D159,IF(SUM(AK31:$GS31)=0,0,MAX(AI159-AJ95-AJ127,0)))</f>
        <v>69871296</v>
      </c>
      <c r="AK159" s="113">
        <f ca="1">IF(AK$6=$C31,$D159,IF(SUM(AL31:$GS31)=0,0,MAX(AJ159-AK95-AK127,0)))</f>
        <v>69871296</v>
      </c>
      <c r="AL159" s="113">
        <f ca="1">IF(AL$6=$C31,$D159,IF(SUM(AM31:$GS31)=0,0,MAX(AK159-AL95-AL127,0)))</f>
        <v>69871296</v>
      </c>
      <c r="AM159" s="113">
        <f ca="1">IF(AM$6=$C31,$D159,IF(SUM(AN31:$GS31)=0,0,MAX(AL159-AM95-AM127,0)))</f>
        <v>69871296</v>
      </c>
      <c r="AN159" s="113">
        <f ca="1">IF(AN$6=$C31,$D159,IF(SUM(AO31:$GS31)=0,0,MAX(AM159-AN95-AN127,0)))</f>
        <v>69871296</v>
      </c>
      <c r="AO159" s="113">
        <f ca="1">IF(AO$6=$C31,$D159,IF(SUM(AP31:$GS31)=0,0,MAX(AN159-AO95-AO127,0)))</f>
        <v>69871296</v>
      </c>
      <c r="AP159" s="113">
        <f ca="1">IF(AP$6=$C31,$D159,IF(SUM(AQ31:$GS31)=0,0,MAX(AO159-AP95-AP127,0)))</f>
        <v>69871296</v>
      </c>
      <c r="AQ159" s="113">
        <f ca="1">IF(AQ$6=$C31,$D159,IF(SUM(AR31:$GS31)=0,0,MAX(AP159-AQ95-AQ127,0)))</f>
        <v>69871296</v>
      </c>
      <c r="AR159" s="113">
        <f ca="1">IF(AR$6=$C31,$D159,IF(SUM(AS31:$GS31)=0,0,MAX(AQ159-AR95-AR127,0)))</f>
        <v>69871296</v>
      </c>
      <c r="AS159" s="113">
        <f ca="1">IF(AS$6=$C31,$D159,IF(SUM(AT31:$GS31)=0,0,MAX(AR159-AS95-AS127,0)))</f>
        <v>69871296</v>
      </c>
      <c r="AT159" s="113">
        <f ca="1">IF(AT$6=$C31,$D159,IF(SUM(AU31:$GS31)=0,0,MAX(AS159-AT95-AT127,0)))</f>
        <v>69871296</v>
      </c>
      <c r="AU159" s="113">
        <f ca="1">IF(AU$6=$C31,$D159,IF(SUM(AV31:$GS31)=0,0,MAX(AT159-AU95-AU127,0)))</f>
        <v>69871296</v>
      </c>
      <c r="AV159" s="113">
        <f ca="1">IF(AV$6=$C31,$D159,IF(SUM(AW31:$GS31)=0,0,MAX(AU159-AV95-AV127,0)))</f>
        <v>69871296</v>
      </c>
      <c r="AW159" s="113">
        <f ca="1">IF(AW$6=$C31,$D159,IF(SUM(AX31:$GS31)=0,0,MAX(AV159-AW95-AW127,0)))</f>
        <v>69871296</v>
      </c>
      <c r="AX159" s="113">
        <f ca="1">IF(AX$6=$C31,$D159,IF(SUM(AY31:$GS31)=0,0,MAX(AW159-AX95-AX127,0)))</f>
        <v>69871296</v>
      </c>
      <c r="AY159" s="113">
        <f ca="1">IF(AY$6=$C31,$D159,IF(SUM(AZ31:$GS31)=0,0,MAX(AX159-AY95-AY127,0)))</f>
        <v>69871296</v>
      </c>
      <c r="AZ159" s="113">
        <f ca="1">IF(AZ$6=$C31,$D159,IF(SUM(BA31:$GS31)=0,0,MAX(AY159-AZ95-AZ127,0)))</f>
        <v>69871296</v>
      </c>
      <c r="BA159" s="113">
        <f ca="1">IF(BA$6=$C31,$D159,IF(SUM(BB31:$GS31)=0,0,MAX(AZ159-BA95-BA127,0)))</f>
        <v>69871296</v>
      </c>
      <c r="BB159" s="113">
        <f ca="1">IF(BB$6=$C31,$D159,IF(SUM(BC31:$GS31)=0,0,MAX(BA159-BB95-BB127,0)))</f>
        <v>69871296</v>
      </c>
      <c r="BC159" s="113">
        <f ca="1">IF(BC$6=$C31,$D159,IF(SUM(BD31:$GS31)=0,0,MAX(BB159-BC95-BC127,0)))</f>
        <v>69871296</v>
      </c>
      <c r="BD159" s="113">
        <f ca="1">IF(BD$6=$C31,$D159,IF(SUM(BE31:$GS31)=0,0,MAX(BC159-BD95-BD127,0)))</f>
        <v>69871296</v>
      </c>
      <c r="BE159" s="113">
        <f ca="1">IF(BE$6=$C31,$D159,IF(SUM(BF31:$GS31)=0,0,MAX(BD159-BE95-BE127,0)))</f>
        <v>69871296</v>
      </c>
      <c r="BF159" s="113">
        <f ca="1">IF(BF$6=$C31,$D159,IF(SUM(BG31:$GS31)=0,0,MAX(BE159-BF95-BF127,0)))</f>
        <v>69871296</v>
      </c>
      <c r="BG159" s="113">
        <f ca="1">IF(BG$6=$C31,$D159,IF(SUM(BH31:$GS31)=0,0,MAX(BF159-BG95-BG127,0)))</f>
        <v>69871296</v>
      </c>
      <c r="BH159" s="113">
        <f ca="1">IF(BH$6=$C31,$D159,IF(SUM(BI31:$GS31)=0,0,MAX(BG159-BH95-BH127,0)))</f>
        <v>69871296</v>
      </c>
      <c r="BI159" s="113">
        <f ca="1">IF(BI$6=$C31,$D159,IF(SUM(BJ31:$GS31)=0,0,MAX(BH159-BI95-BI127,0)))</f>
        <v>69871296</v>
      </c>
      <c r="BJ159" s="113">
        <f ca="1">IF(BJ$6=$C31,$D159,IF(SUM(BK31:$GS31)=0,0,MAX(BI159-BJ95-BJ127,0)))</f>
        <v>69871296</v>
      </c>
      <c r="BK159" s="113">
        <f ca="1">IF(BK$6=$C31,$D159,IF(SUM(BL31:$GS31)=0,0,MAX(BJ159-BK95-BK127,0)))</f>
        <v>69871296</v>
      </c>
      <c r="BL159" s="113">
        <f ca="1">IF(BL$6=$C31,$D159,IF(SUM(BM31:$GS31)=0,0,MAX(BK159-BL95-BL127,0)))</f>
        <v>69871296</v>
      </c>
      <c r="BM159" s="113">
        <f ca="1">IF(BM$6=$C31,$D159,IF(SUM(BN31:$GS31)=0,0,MAX(BL159-BM95-BM127,0)))</f>
        <v>69871296</v>
      </c>
      <c r="BN159" s="113">
        <f ca="1">IF(BN$6=$C31,$D159,IF(SUM(BO31:$GS31)=0,0,MAX(BM159-BN95-BN127,0)))</f>
        <v>69871296</v>
      </c>
      <c r="BO159" s="113">
        <f ca="1">IF(BO$6=$C31,$D159,IF(SUM(BP31:$GS31)=0,0,MAX(BN159-BO95-BO127,0)))</f>
        <v>69871296</v>
      </c>
      <c r="BP159" s="113">
        <f ca="1">IF(BP$6=$C31,$D159,IF(SUM(BQ31:$GS31)=0,0,MAX(BO159-BP95-BP127,0)))</f>
        <v>69871296</v>
      </c>
      <c r="BQ159" s="113">
        <f ca="1">IF(BQ$6=$C31,$D159,IF(SUM(BR31:$GS31)=0,0,MAX(BP159-BQ95-BQ127,0)))</f>
        <v>69871296</v>
      </c>
      <c r="BR159" s="113">
        <f ca="1">IF(BR$6=$C31,$D159,IF(SUM(BS31:$GS31)=0,0,MAX(BQ159-BR95-BR127,0)))</f>
        <v>69871296</v>
      </c>
      <c r="BS159" s="113">
        <f ca="1">IF(BS$6=$C31,$D159,IF(SUM(BT31:$GS31)=0,0,MAX(BR159-BS95-BS127,0)))</f>
        <v>69871296</v>
      </c>
      <c r="BT159" s="113">
        <f ca="1">IF(BT$6=$C31,$D159,IF(SUM(BU31:$GS31)=0,0,MAX(BS159-BT95-BT127,0)))</f>
        <v>69871296</v>
      </c>
      <c r="BU159" s="113">
        <f ca="1">IF(BU$6=$C31,$D159,IF(SUM(BV31:$GS31)=0,0,MAX(BT159-BU95-BU127,0)))</f>
        <v>69871296</v>
      </c>
      <c r="BV159" s="113">
        <f ca="1">IF(BV$6=$C31,$D159,IF(SUM(BW31:$GS31)=0,0,MAX(BU159-BV95-BV127,0)))</f>
        <v>69871296</v>
      </c>
      <c r="BW159" s="113">
        <f ca="1">IF(BW$6=$C31,$D159,IF(SUM(BX31:$GS31)=0,0,MAX(BV159-BW95-BW127,0)))</f>
        <v>69871296</v>
      </c>
      <c r="BX159" s="113">
        <f ca="1">IF(BX$6=$C31,$D159,IF(SUM(BY31:$GS31)=0,0,MAX(BW159-BX95-BX127,0)))</f>
        <v>69871296</v>
      </c>
      <c r="BY159" s="113">
        <f ca="1">IF(BY$6=$C31,$D159,IF(SUM(BZ31:$GS31)=0,0,MAX(BX159-BY95-BY127,0)))</f>
        <v>69871296</v>
      </c>
      <c r="BZ159" s="113">
        <f ca="1">IF(BZ$6=$C31,$D159,IF(SUM(CA31:$GS31)=0,0,MAX(BY159-BZ95-BZ127,0)))</f>
        <v>69871296</v>
      </c>
      <c r="CA159" s="113">
        <f ca="1">IF(CA$6=$C31,$D159,IF(SUM(CB31:$GS31)=0,0,MAX(BZ159-CA95-CA127,0)))</f>
        <v>69871296</v>
      </c>
      <c r="CB159" s="113">
        <f ca="1">IF(CB$6=$C31,$D159,IF(SUM(CC31:$GS31)=0,0,MAX(CA159-CB95-CB127,0)))</f>
        <v>69871296</v>
      </c>
      <c r="CC159" s="113">
        <f ca="1">IF(CC$6=$C31,$D159,IF(SUM(CD31:$GS31)=0,0,MAX(CB159-CC95-CC127,0)))</f>
        <v>69871296</v>
      </c>
      <c r="CD159" s="113">
        <f ca="1">IF(CD$6=$C31,$D159,IF(SUM(CE31:$GS31)=0,0,MAX(CC159-CD95-CD127,0)))</f>
        <v>69871296</v>
      </c>
      <c r="CE159" s="113">
        <f ca="1">IF(CE$6=$C31,$D159,IF(SUM(CF31:$GS31)=0,0,MAX(CD159-CE95-CE127,0)))</f>
        <v>69871296</v>
      </c>
      <c r="CF159" s="113">
        <f ca="1">IF(CF$6=$C31,$D159,IF(SUM(CG31:$GS31)=0,0,MAX(CE159-CF95-CF127,0)))</f>
        <v>69871296</v>
      </c>
      <c r="CG159" s="113">
        <f ca="1">IF(CG$6=$C31,$D159,IF(SUM(CH31:$GS31)=0,0,MAX(CF159-CG95-CG127,0)))</f>
        <v>69871296</v>
      </c>
      <c r="CH159" s="113">
        <f ca="1">IF(CH$6=$C31,$D159,IF(SUM(CI31:$GS31)=0,0,MAX(CG159-CH95-CH127,0)))</f>
        <v>69871296</v>
      </c>
      <c r="CI159" s="113">
        <f ca="1">IF(CI$6=$C31,$D159,IF(SUM(CJ31:$GS31)=0,0,MAX(CH159-CI95-CI127,0)))</f>
        <v>69871296</v>
      </c>
      <c r="CJ159" s="113">
        <f ca="1">IF(CJ$6=$C31,$D159,IF(SUM(CK31:$GS31)=0,0,MAX(CI159-CJ95-CJ127,0)))</f>
        <v>69871296</v>
      </c>
      <c r="CK159" s="113">
        <f ca="1">IF(CK$6=$C31,$D159,IF(SUM(CL31:$GS31)=0,0,MAX(CJ159-CK95-CK127,0)))</f>
        <v>69871296</v>
      </c>
      <c r="CL159" s="113">
        <f ca="1">IF(CL$6=$C31,$D159,IF(SUM(CM31:$GS31)=0,0,MAX(CK159-CL95-CL127,0)))</f>
        <v>69871296</v>
      </c>
      <c r="CM159" s="113">
        <f ca="1">IF(CM$6=$C31,$D159,IF(SUM(CN31:$GS31)=0,0,MAX(CL159-CM95-CM127,0)))</f>
        <v>69871296</v>
      </c>
      <c r="CN159" s="113">
        <f ca="1">IF(CN$6=$C31,$D159,IF(SUM(CO31:$GS31)=0,0,MAX(CM159-CN95-CN127,0)))</f>
        <v>69871296</v>
      </c>
      <c r="CO159" s="113">
        <f ca="1">IF(CO$6=$C31,$D159,IF(SUM(CP31:$GS31)=0,0,MAX(CN159-CO95-CO127,0)))</f>
        <v>69871296</v>
      </c>
      <c r="CP159" s="113">
        <f ca="1">IF(CP$6=$C31,$D159,IF(SUM(CQ31:$GS31)=0,0,MAX(CO159-CP95-CP127,0)))</f>
        <v>69871296</v>
      </c>
      <c r="CQ159" s="113">
        <f ca="1">IF(CQ$6=$C31,$D159,IF(SUM(CR31:$GS31)=0,0,MAX(CP159-CQ95-CQ127,0)))</f>
        <v>69871296</v>
      </c>
      <c r="CR159" s="113">
        <f ca="1">IF(CR$6=$C31,$D159,IF(SUM(CS31:$GS31)=0,0,MAX(CQ159-CR95-CR127,0)))</f>
        <v>69871296</v>
      </c>
      <c r="CS159" s="113">
        <f ca="1">IF(CS$6=$C31,$D159,IF(SUM(CT31:$GS31)=0,0,MAX(CR159-CS95-CS127,0)))</f>
        <v>69871296</v>
      </c>
      <c r="CT159" s="113">
        <f ca="1">IF(CT$6=$C31,$D159,IF(SUM(CU31:$GS31)=0,0,MAX(CS159-CT95-CT127,0)))</f>
        <v>69871296</v>
      </c>
      <c r="CU159" s="113">
        <f ca="1">IF(CU$6=$C31,$D159,IF(SUM(CV31:$GS31)=0,0,MAX(CT159-CU95-CU127,0)))</f>
        <v>69871296</v>
      </c>
      <c r="CV159" s="113">
        <f ca="1">IF(CV$6=$C31,$D159,IF(SUM(CW31:$GS31)=0,0,MAX(CU159-CV95-CV127,0)))</f>
        <v>69871296</v>
      </c>
      <c r="CW159" s="113">
        <f ca="1">IF(CW$6=$C31,$D159,IF(SUM(CX31:$GS31)=0,0,MAX(CV159-CW95-CW127,0)))</f>
        <v>69871296</v>
      </c>
      <c r="CX159" s="113">
        <f ca="1">IF(CX$6=$C31,$D159,IF(SUM(CY31:$GS31)=0,0,MAX(CW159-CX95-CX127,0)))</f>
        <v>69871296</v>
      </c>
      <c r="CY159" s="113">
        <f ca="1">IF(CY$6=$C31,$D159,IF(SUM(CZ31:$GS31)=0,0,MAX(CX159-CY95-CY127,0)))</f>
        <v>69871296</v>
      </c>
      <c r="CZ159" s="113">
        <f ca="1">IF(CZ$6=$C31,$D159,IF(SUM(DA31:$GS31)=0,0,MAX(CY159-CZ95-CZ127,0)))</f>
        <v>69871296</v>
      </c>
      <c r="DA159" s="113">
        <f ca="1">IF(DA$6=$C31,$D159,IF(SUM(DB31:$GS31)=0,0,MAX(CZ159-DA95-DA127,0)))</f>
        <v>69871296</v>
      </c>
      <c r="DB159" s="113">
        <f ca="1">IF(DB$6=$C31,$D159,IF(SUM(DC31:$GS31)=0,0,MAX(DA159-DB95-DB127,0)))</f>
        <v>69871296</v>
      </c>
      <c r="DC159" s="113">
        <f ca="1">IF(DC$6=$C31,$D159,IF(SUM(DD31:$GS31)=0,0,MAX(DB159-DC95-DC127,0)))</f>
        <v>69871296</v>
      </c>
      <c r="DD159" s="113">
        <f ca="1">IF(DD$6=$C31,$D159,IF(SUM(DE31:$GS31)=0,0,MAX(DC159-DD95-DD127,0)))</f>
        <v>69871296</v>
      </c>
      <c r="DE159" s="113">
        <f ca="1">IF(DE$6=$C31,$D159,IF(SUM(DF31:$GS31)=0,0,MAX(DD159-DE95-DE127,0)))</f>
        <v>69871296</v>
      </c>
      <c r="DF159" s="113">
        <f ca="1">IF(DF$6=$C31,$D159,IF(SUM(DG31:$GS31)=0,0,MAX(DE159-DF95-DF127,0)))</f>
        <v>69871296</v>
      </c>
      <c r="DG159" s="113">
        <f ca="1">IF(DG$6=$C31,$D159,IF(SUM(DH31:$GS31)=0,0,MAX(DF159-DG95-DG127,0)))</f>
        <v>69871296</v>
      </c>
      <c r="DH159" s="113">
        <f ca="1">IF(DH$6=$C31,$D159,IF(SUM(DI31:$GS31)=0,0,MAX(DG159-DH95-DH127,0)))</f>
        <v>69871296</v>
      </c>
      <c r="DI159" s="113">
        <f ca="1">IF(DI$6=$C31,$D159,IF(SUM(DJ31:$GS31)=0,0,MAX(DH159-DI95-DI127,0)))</f>
        <v>69871296</v>
      </c>
      <c r="DJ159" s="113">
        <f ca="1">IF(DJ$6=$C31,$D159,IF(SUM(DK31:$GS31)=0,0,MAX(DI159-DJ95-DJ127,0)))</f>
        <v>69871296</v>
      </c>
      <c r="DK159" s="113">
        <f ca="1">IF(DK$6=$C31,$D159,IF(SUM(DL31:$GS31)=0,0,MAX(DJ159-DK95-DK127,0)))</f>
        <v>69871296</v>
      </c>
      <c r="DL159" s="113">
        <f ca="1">IF(DL$6=$C31,$D159,IF(SUM(DM31:$GS31)=0,0,MAX(DK159-DL95-DL127,0)))</f>
        <v>69871296</v>
      </c>
      <c r="DM159" s="113">
        <f ca="1">IF(DM$6=$C31,$D159,IF(SUM(DN31:$GS31)=0,0,MAX(DL159-DM95-DM127,0)))</f>
        <v>69871296</v>
      </c>
      <c r="DN159" s="113">
        <f ca="1">IF(DN$6=$C31,$D159,IF(SUM(DO31:$GS31)=0,0,MAX(DM159-DN95-DN127,0)))</f>
        <v>53985312.990000002</v>
      </c>
      <c r="DO159" s="113">
        <f ca="1">IF(DO$6=$C31,$D159,IF(SUM(DP31:$GS31)=0,0,MAX(DN159-DO95-DO127,0)))</f>
        <v>53985312.990000002</v>
      </c>
      <c r="DP159" s="113">
        <f ca="1">IF(DP$6=$C31,$D159,IF(SUM(DQ31:$GS31)=0,0,MAX(DO159-DP95-DP127,0)))</f>
        <v>53985312.990000002</v>
      </c>
      <c r="DQ159" s="113">
        <f ca="1">IF(DQ$6=$C31,$D159,IF(SUM(DR31:$GS31)=0,0,MAX(DP159-DQ95-DQ127,0)))</f>
        <v>53985312.990000002</v>
      </c>
      <c r="DR159" s="113">
        <f ca="1">IF(DR$6=$C31,$D159,IF(SUM(DS31:$GS31)=0,0,MAX(DQ159-DR95-DR127,0)))</f>
        <v>53985312.990000002</v>
      </c>
      <c r="DS159" s="113">
        <f ca="1">IF(DS$6=$C31,$D159,IF(SUM(DT31:$GS31)=0,0,MAX(DR159-DS95-DS127,0)))</f>
        <v>53985312.990000002</v>
      </c>
      <c r="DT159" s="113">
        <f ca="1">IF(DT$6=$C31,$D159,IF(SUM(DU31:$GS31)=0,0,MAX(DS159-DT95-DT127,0)))</f>
        <v>53985312.990000002</v>
      </c>
      <c r="DU159" s="113">
        <f ca="1">IF(DU$6=$C31,$D159,IF(SUM(DV31:$GS31)=0,0,MAX(DT159-DU95-DU127,0)))</f>
        <v>53985312.990000002</v>
      </c>
      <c r="DV159" s="113">
        <f ca="1">IF(DV$6=$C31,$D159,IF(SUM(DW31:$GS31)=0,0,MAX(DU159-DV95-DV127,0)))</f>
        <v>53985312.990000002</v>
      </c>
      <c r="DW159" s="113">
        <f ca="1">IF(DW$6=$C31,$D159,IF(SUM(DX31:$GS31)=0,0,MAX(DV159-DW95-DW127,0)))</f>
        <v>53985312.990000002</v>
      </c>
      <c r="DX159" s="113">
        <f ca="1">IF(DX$6=$C31,$D159,IF(SUM(DY31:$GS31)=0,0,MAX(DW159-DX95-DX127,0)))</f>
        <v>53985312.990000002</v>
      </c>
      <c r="DY159" s="113">
        <f ca="1">IF(DY$6=$C31,$D159,IF(SUM(DZ31:$GS31)=0,0,MAX(DX159-DY95-DY127,0)))</f>
        <v>53985312.990000002</v>
      </c>
      <c r="DZ159" s="113">
        <f ca="1">IF(DZ$6=$C31,$D159,IF(SUM(EA31:$GS31)=0,0,MAX(DY159-DZ95-DZ127,0)))</f>
        <v>53985312.990000002</v>
      </c>
      <c r="EA159" s="113">
        <f ca="1">IF(EA$6=$C31,$D159,IF(SUM(EB31:$GS31)=0,0,MAX(DZ159-EA95-EA127,0)))</f>
        <v>53985312.990000002</v>
      </c>
      <c r="EB159" s="113">
        <f ca="1">IF(EB$6=$C31,$D159,IF(SUM(EC31:$GS31)=0,0,MAX(EA159-EB95-EB127,0)))</f>
        <v>53985312.990000002</v>
      </c>
      <c r="EC159" s="113">
        <f ca="1">IF(EC$6=$C31,$D159,IF(SUM(ED31:$GS31)=0,0,MAX(EB159-EC95-EC127,0)))</f>
        <v>53985312.990000002</v>
      </c>
      <c r="ED159" s="113">
        <f ca="1">IF(ED$6=$C31,$D159,IF(SUM(EE31:$GS31)=0,0,MAX(EC159-ED95-ED127,0)))</f>
        <v>53985312.990000002</v>
      </c>
      <c r="EE159" s="113">
        <f ca="1">IF(EE$6=$C31,$D159,IF(SUM(EF31:$GS31)=0,0,MAX(ED159-EE95-EE127,0)))</f>
        <v>53985312.982817881</v>
      </c>
      <c r="EF159" s="113">
        <f ca="1">IF(EF$6=$C31,$D159,IF(SUM(EG31:$GS31)=0,0,MAX(EE159-EF95-EF127,0)))</f>
        <v>53985312.982817881</v>
      </c>
      <c r="EG159" s="113">
        <f ca="1">IF(EG$6=$C31,$D159,IF(SUM(EH31:$GS31)=0,0,MAX(EF159-EG95-EG127,0)))</f>
        <v>53985312.982817881</v>
      </c>
      <c r="EH159" s="113">
        <f ca="1">IF(EH$6=$C31,$D159,IF(SUM(EI31:$GS31)=0,0,MAX(EG159-EH95-EH127,0)))</f>
        <v>53985312.982817881</v>
      </c>
      <c r="EI159" s="113">
        <f ca="1">IF(EI$6=$C31,$D159,IF(SUM(EJ31:$GS31)=0,0,MAX(EH159-EI95-EI127,0)))</f>
        <v>53985312.982817881</v>
      </c>
      <c r="EJ159" s="113">
        <f ca="1">IF(EJ$6=$C31,$D159,IF(SUM(EK31:$GS31)=0,0,MAX(EI159-EJ95-EJ127,0)))</f>
        <v>53985312.982817881</v>
      </c>
      <c r="EK159" s="113">
        <f ca="1">IF(EK$6=$C31,$D159,IF(SUM(EL31:$GS31)=0,0,MAX(EJ159-EK95-EK127,0)))</f>
        <v>53985312.982817881</v>
      </c>
      <c r="EL159" s="113">
        <f ca="1">IF(EL$6=$C31,$D159,IF(SUM(EM31:$GS31)=0,0,MAX(EK159-EL95-EL127,0)))</f>
        <v>53985312.982817881</v>
      </c>
      <c r="EM159" s="113">
        <f ca="1">IF(EM$6=$C31,$D159,IF(SUM(EN31:$GS31)=0,0,MAX(EL159-EM95-EM127,0)))</f>
        <v>53985312.982817881</v>
      </c>
      <c r="EN159" s="113">
        <f ca="1">IF(EN$6=$C31,$D159,IF(SUM(EO31:$GS31)=0,0,MAX(EM159-EN95-EN127,0)))</f>
        <v>37997313.842475355</v>
      </c>
      <c r="EO159" s="113">
        <f ca="1">IF(EO$6=$C31,$D159,IF(SUM(EP31:$GS31)=0,0,MAX(EN159-EO95-EO127,0)))</f>
        <v>37997313.842475355</v>
      </c>
      <c r="EP159" s="113">
        <f ca="1">IF(EP$6=$C31,$D159,IF(SUM(EQ31:$GS31)=0,0,MAX(EO159-EP95-EP127,0)))</f>
        <v>37997313.842475355</v>
      </c>
      <c r="EQ159" s="113">
        <f ca="1">IF(EQ$6=$C31,$D159,IF(SUM(ER31:$GS31)=0,0,MAX(EP159-EQ95-EQ127,0)))</f>
        <v>31045750.318186641</v>
      </c>
      <c r="ER159" s="113">
        <f ca="1">IF(ER$6=$C31,$D159,IF(SUM(ES31:$GS31)=0,0,MAX(EQ159-ER95-ER127,0)))</f>
        <v>31045750.318186641</v>
      </c>
      <c r="ES159" s="113">
        <f ca="1">IF(ES$6=$C31,$D159,IF(SUM(ET31:$GS31)=0,0,MAX(ER159-ES95-ES127,0)))</f>
        <v>31045750.318186641</v>
      </c>
      <c r="ET159" s="113">
        <f ca="1">IF(ET$6=$C31,$D159,IF(SUM(EU31:$GS31)=0,0,MAX(ES159-ET95-ET127,0)))</f>
        <v>31045750.318186641</v>
      </c>
      <c r="EU159" s="113">
        <f ca="1">IF(EU$6=$C31,$D159,IF(SUM(EV31:$GS31)=0,0,MAX(ET159-EU95-EU127,0)))</f>
        <v>31045750.318186641</v>
      </c>
      <c r="EV159" s="113">
        <f ca="1">IF(EV$6=$C31,$D159,IF(SUM(EW31:$GS31)=0,0,MAX(EU159-EV95-EV127,0)))</f>
        <v>31045750.318186641</v>
      </c>
      <c r="EW159" s="113">
        <f ca="1">IF(EW$6=$C31,$D159,IF(SUM(EX31:$GS31)=0,0,MAX(EV159-EW95-EW127,0)))</f>
        <v>31045750.318186641</v>
      </c>
      <c r="EX159" s="113">
        <f ca="1">IF(EX$6=$C31,$D159,IF(SUM(EY31:$GS31)=0,0,MAX(EW159-EX95-EX127,0)))</f>
        <v>31045750.318186641</v>
      </c>
      <c r="EY159" s="113">
        <f ca="1">IF(EY$6=$C31,$D159,IF(SUM(EZ31:$GS31)=0,0,MAX(EX159-EY95-EY127,0)))</f>
        <v>31045750.318186641</v>
      </c>
      <c r="EZ159" s="113">
        <f ca="1">IF(EZ$6=$C31,$D159,IF(SUM(FA31:$GS31)=0,0,MAX(EY159-EZ95-EZ127,0)))</f>
        <v>31045750.318186641</v>
      </c>
      <c r="FA159" s="113">
        <f ca="1">IF(FA$6=$C31,$D159,IF(SUM(FB31:$GS31)=0,0,MAX(EZ159-FA95-FA127,0)))</f>
        <v>31045750.318186641</v>
      </c>
      <c r="FB159" s="113">
        <f ca="1">IF(FB$6=$C31,$D159,IF(SUM(FC31:$GS31)=0,0,MAX(FA159-FB95-FB127,0)))</f>
        <v>31045750.318186641</v>
      </c>
      <c r="FC159" s="113">
        <f ca="1">IF(FC$6=$C31,$D159,IF(SUM(FD31:$GS31)=0,0,MAX(FB159-FC95-FC127,0)))</f>
        <v>24028563.042366505</v>
      </c>
      <c r="FD159" s="113">
        <f ca="1">IF(FD$6=$C31,$D159,IF(SUM(FE31:$GS31)=0,0,MAX(FC159-FD95-FD127,0)))</f>
        <v>22988779.948691607</v>
      </c>
      <c r="FE159" s="113">
        <f ca="1">IF(FE$6=$C31,$D159,IF(SUM(FF31:$GS31)=0,0,MAX(FD159-FE95-FE127,0)))</f>
        <v>0</v>
      </c>
      <c r="FF159" s="113">
        <f ca="1">IF(FF$6=$C31,$D159,IF(SUM(FG31:$GS31)=0,0,MAX(FE159-FF95-FF127,0)))</f>
        <v>0</v>
      </c>
      <c r="FG159" s="113">
        <f ca="1">IF(FG$6=$C31,$D159,IF(SUM(FH31:$GS31)=0,0,MAX(FF159-FG95-FG127,0)))</f>
        <v>0</v>
      </c>
      <c r="FH159" s="113">
        <f ca="1">IF(FH$6=$C31,$D159,IF(SUM(FI31:$GS31)=0,0,MAX(FG159-FH95-FH127,0)))</f>
        <v>0</v>
      </c>
      <c r="FI159" s="113">
        <f ca="1">IF(FI$6=$C31,$D159,IF(SUM(FJ31:$GS31)=0,0,MAX(FH159-FI95-FI127,0)))</f>
        <v>0</v>
      </c>
      <c r="FJ159" s="113">
        <f ca="1">IF(FJ$6=$C31,$D159,IF(SUM(FK31:$GS31)=0,0,MAX(FI159-FJ95-FJ127,0)))</f>
        <v>0</v>
      </c>
      <c r="FK159" s="113">
        <f ca="1">IF(FK$6=$C31,$D159,IF(SUM(FL31:$GS31)=0,0,MAX(FJ159-FK95-FK127,0)))</f>
        <v>0</v>
      </c>
      <c r="FL159" s="113">
        <f ca="1">IF(FL$6=$C31,$D159,IF(SUM(FM31:$GS31)=0,0,MAX(FK159-FL95-FL127,0)))</f>
        <v>0</v>
      </c>
      <c r="FM159" s="113">
        <f ca="1">IF(FM$6=$C31,$D159,IF(SUM(FN31:$GS31)=0,0,MAX(FL159-FM95-FM127,0)))</f>
        <v>0</v>
      </c>
      <c r="FN159" s="113">
        <f ca="1">IF(FN$6=$C31,$D159,IF(SUM(FO31:$GS31)=0,0,MAX(FM159-FN95-FN127,0)))</f>
        <v>0</v>
      </c>
      <c r="FO159" s="113">
        <f ca="1">IF(FO$6=$C31,$D159,IF(SUM(FP31:$GS31)=0,0,MAX(FN159-FO95-FO127,0)))</f>
        <v>0</v>
      </c>
      <c r="FP159" s="113">
        <f ca="1">IF(FP$6=$C31,$D159,IF(SUM(FQ31:$GS31)=0,0,MAX(FO159-FP95-FP127,0)))</f>
        <v>0</v>
      </c>
      <c r="FQ159" s="113">
        <f ca="1">IF(FQ$6=$C31,$D159,IF(SUM(FR31:$GS31)=0,0,MAX(FP159-FQ95-FQ127,0)))</f>
        <v>0</v>
      </c>
      <c r="FR159" s="113">
        <f ca="1">IF(FR$6=$C31,$D159,IF(SUM(FS31:$GS31)=0,0,MAX(FQ159-FR95-FR127,0)))</f>
        <v>0</v>
      </c>
      <c r="FS159" s="113">
        <f ca="1">IF(FS$6=$C31,$D159,IF(SUM(FT31:$GS31)=0,0,MAX(FR159-FS95-FS127,0)))</f>
        <v>0</v>
      </c>
      <c r="FT159" s="113">
        <f ca="1">IF(FT$6=$C31,$D159,IF(SUM(FU31:$GS31)=0,0,MAX(FS159-FT95-FT127,0)))</f>
        <v>0</v>
      </c>
      <c r="FU159" s="113">
        <f ca="1">IF(FU$6=$C31,$D159,IF(SUM(FV31:$GS31)=0,0,MAX(FT159-FU95-FU127,0)))</f>
        <v>0</v>
      </c>
      <c r="FV159" s="113">
        <f ca="1">IF(FV$6=$C31,$D159,IF(SUM(FW31:$GS31)=0,0,MAX(FU159-FV95-FV127,0)))</f>
        <v>0</v>
      </c>
      <c r="FW159" s="113">
        <f ca="1">IF(FW$6=$C31,$D159,IF(SUM(FX31:$GS31)=0,0,MAX(FV159-FW95-FW127,0)))</f>
        <v>0</v>
      </c>
      <c r="FX159" s="113">
        <f ca="1">IF(FX$6=$C31,$D159,IF(SUM(FY31:$GS31)=0,0,MAX(FW159-FX95-FX127,0)))</f>
        <v>0</v>
      </c>
      <c r="FY159" s="113">
        <f ca="1">IF(FY$6=$C31,$D159,IF(SUM(FZ31:$GS31)=0,0,MAX(FX159-FY95-FY127,0)))</f>
        <v>0</v>
      </c>
      <c r="FZ159" s="113">
        <f ca="1">IF(FZ$6=$C31,$D159,IF(SUM(GA31:$GS31)=0,0,MAX(FY159-FZ95-FZ127,0)))</f>
        <v>0</v>
      </c>
      <c r="GA159" s="113">
        <f ca="1">IF(GA$6=$C31,$D159,IF(SUM(GB31:$GS31)=0,0,MAX(FZ159-GA95-GA127,0)))</f>
        <v>0</v>
      </c>
      <c r="GB159" s="113">
        <f ca="1">IF(GB$6=$C31,$D159,IF(SUM(GC31:$GS31)=0,0,MAX(GA159-GB95-GB127,0)))</f>
        <v>0</v>
      </c>
      <c r="GC159" s="113">
        <f ca="1">IF(GC$6=$C31,$D159,IF(SUM(GD31:$GS31)=0,0,MAX(GB159-GC95-GC127,0)))</f>
        <v>0</v>
      </c>
      <c r="GD159" s="113">
        <f ca="1">IF(GD$6=$C31,$D159,IF(SUM(GE31:$GS31)=0,0,MAX(GC159-GD95-GD127,0)))</f>
        <v>0</v>
      </c>
      <c r="GE159" s="113">
        <f ca="1">IF(GE$6=$C31,$D159,IF(SUM(GF31:$GS31)=0,0,MAX(GD159-GE95-GE127,0)))</f>
        <v>0</v>
      </c>
      <c r="GF159" s="113">
        <f ca="1">IF(GF$6=$C31,$D159,IF(SUM(GG31:$GS31)=0,0,MAX(GE159-GF95-GF127,0)))</f>
        <v>0</v>
      </c>
      <c r="GG159" s="113">
        <f ca="1">IF(GG$6=$C31,$D159,IF(SUM(GH31:$GS31)=0,0,MAX(GF159-GG95-GG127,0)))</f>
        <v>0</v>
      </c>
      <c r="GH159" s="113">
        <f ca="1">IF(GH$6=$C31,$D159,IF(SUM(GI31:$GS31)=0,0,MAX(GG159-GH95-GH127,0)))</f>
        <v>0</v>
      </c>
      <c r="GI159" s="113">
        <f ca="1">IF(GI$6=$C31,$D159,IF(SUM(GJ31:$GS31)=0,0,MAX(GH159-GI95-GI127,0)))</f>
        <v>0</v>
      </c>
      <c r="GJ159" s="113">
        <f ca="1">IF(GJ$6=$C31,$D159,IF(SUM(GK31:$GS31)=0,0,MAX(GI159-GJ95-GJ127,0)))</f>
        <v>0</v>
      </c>
      <c r="GK159" s="113">
        <f ca="1">IF(GK$6=$C31,$D159,IF(SUM(GL31:$GS31)=0,0,MAX(GJ159-GK95-GK127,0)))</f>
        <v>0</v>
      </c>
      <c r="GL159" s="113">
        <f ca="1">IF(GL$6=$C31,$D159,IF(SUM(GM31:$GS31)=0,0,MAX(GK159-GL95-GL127,0)))</f>
        <v>0</v>
      </c>
      <c r="GM159" s="113">
        <f ca="1">IF(GM$6=$C31,$D159,IF(SUM(GN31:$GS31)=0,0,MAX(GL159-GM95-GM127,0)))</f>
        <v>0</v>
      </c>
      <c r="GN159" s="113">
        <f ca="1">IF(GN$6=$C31,$D159,IF(SUM(GO31:$GS31)=0,0,MAX(GM159-GN95-GN127,0)))</f>
        <v>0</v>
      </c>
      <c r="GO159" s="113">
        <f ca="1">IF(GO$6=$C31,$D159,IF(SUM(GP31:$GS31)=0,0,MAX(GN159-GO95-GO127,0)))</f>
        <v>0</v>
      </c>
      <c r="GP159" s="113">
        <f ca="1">IF(GP$6=$C31,$D159,IF(SUM(GQ31:$GS31)=0,0,MAX(GO159-GP95-GP127,0)))</f>
        <v>0</v>
      </c>
      <c r="GQ159" s="113">
        <f ca="1">IF(GQ$6=$C31,$D159,IF(SUM(GR31:$GS31)=0,0,MAX(GP159-GQ95-GQ127,0)))</f>
        <v>0</v>
      </c>
      <c r="GR159" s="113">
        <f ca="1">IF(GR$6=$C31,$D159,IF(SUM(GS31:$GS31)=0,0,MAX(GQ159-GR95-GR127,0)))</f>
        <v>0</v>
      </c>
      <c r="GS159" s="113">
        <f ca="1">IF(GS$6=$C31,$D159,IF(SUM($GS31:GT31)=0,0,MAX(GR159-GS95-GS127,0)))</f>
        <v>0</v>
      </c>
      <c r="GU159" s="85"/>
      <c r="GV159" s="85"/>
      <c r="GW159" s="85"/>
      <c r="GX159" s="85"/>
      <c r="GY159" s="85"/>
      <c r="GZ159" s="85"/>
      <c r="HA159" s="85"/>
      <c r="HB159" s="85"/>
      <c r="HC159" s="85"/>
      <c r="HD159" s="85"/>
      <c r="HE159" s="85"/>
      <c r="HF159" s="85"/>
      <c r="HG159" s="85"/>
      <c r="HH159" s="85"/>
      <c r="HI159" s="85"/>
      <c r="HJ159" s="85"/>
      <c r="HK159" s="85"/>
    </row>
    <row r="160" spans="1:219" hidden="1" outlineLevel="1" x14ac:dyDescent="0.75">
      <c r="A160" s="112"/>
      <c r="B160" s="112" t="str">
        <f t="shared" si="225"/>
        <v>LCCM 2017-LC26</v>
      </c>
      <c r="C160" s="104"/>
      <c r="D160" s="111">
        <f t="shared" ca="1" si="226"/>
        <v>50599188</v>
      </c>
      <c r="E160" s="88"/>
      <c r="F160" s="85"/>
      <c r="G160" s="85"/>
      <c r="H160" s="86"/>
      <c r="I160" s="95"/>
      <c r="K160" s="113">
        <f ca="1">IF(K$6=$C32,$D160,IF(SUM(L32:$GS32)=0,0,MAX(J160-K96-K128,0)))</f>
        <v>0</v>
      </c>
      <c r="L160" s="113">
        <f ca="1">IF(L$6=$C32,$D160,IF(SUM(M32:$GS32)=0,0,MAX(K160-L96-L128,0)))</f>
        <v>0</v>
      </c>
      <c r="M160" s="113">
        <f ca="1">IF(M$6=$C32,$D160,IF(SUM(N32:$GS32)=0,0,MAX(L160-M96-M128,0)))</f>
        <v>0</v>
      </c>
      <c r="N160" s="113">
        <f ca="1">IF(N$6=$C32,$D160,IF(SUM(O32:$GS32)=0,0,MAX(M160-N96-N128,0)))</f>
        <v>0</v>
      </c>
      <c r="O160" s="113">
        <f ca="1">IF(O$6=$C32,$D160,IF(SUM(P32:$GS32)=0,0,MAX(N160-O96-O128,0)))</f>
        <v>50599188</v>
      </c>
      <c r="P160" s="113">
        <f ca="1">IF(P$6=$C32,$D160,IF(SUM(Q32:$GS32)=0,0,MAX(O160-P96-P128,0)))</f>
        <v>50599188</v>
      </c>
      <c r="Q160" s="113">
        <f ca="1">IF(Q$6=$C32,$D160,IF(SUM(R32:$GS32)=0,0,MAX(P160-Q96-Q128,0)))</f>
        <v>50599188</v>
      </c>
      <c r="R160" s="113">
        <f ca="1">IF(R$6=$C32,$D160,IF(SUM(S32:$GS32)=0,0,MAX(Q160-R96-R128,0)))</f>
        <v>50599188</v>
      </c>
      <c r="S160" s="113">
        <f ca="1">IF(S$6=$C32,$D160,IF(SUM(T32:$GS32)=0,0,MAX(R160-S96-S128,0)))</f>
        <v>50599188</v>
      </c>
      <c r="T160" s="113">
        <f ca="1">IF(T$6=$C32,$D160,IF(SUM(U32:$GS32)=0,0,MAX(S160-T96-T128,0)))</f>
        <v>50599188</v>
      </c>
      <c r="U160" s="113">
        <f ca="1">IF(U$6=$C32,$D160,IF(SUM(V32:$GS32)=0,0,MAX(T160-U96-U128,0)))</f>
        <v>50599188</v>
      </c>
      <c r="V160" s="113">
        <f ca="1">IF(V$6=$C32,$D160,IF(SUM(W32:$GS32)=0,0,MAX(U160-V96-V128,0)))</f>
        <v>50599188</v>
      </c>
      <c r="W160" s="113">
        <f ca="1">IF(W$6=$C32,$D160,IF(SUM(X32:$GS32)=0,0,MAX(V160-W96-W128,0)))</f>
        <v>50599188</v>
      </c>
      <c r="X160" s="113">
        <f ca="1">IF(X$6=$C32,$D160,IF(SUM(Y32:$GS32)=0,0,MAX(W160-X96-X128,0)))</f>
        <v>50599188</v>
      </c>
      <c r="Y160" s="113">
        <f ca="1">IF(Y$6=$C32,$D160,IF(SUM(Z32:$GS32)=0,0,MAX(X160-Y96-Y128,0)))</f>
        <v>50599188</v>
      </c>
      <c r="Z160" s="113">
        <f ca="1">IF(Z$6=$C32,$D160,IF(SUM(AA32:$GS32)=0,0,MAX(Y160-Z96-Z128,0)))</f>
        <v>50599188</v>
      </c>
      <c r="AA160" s="113">
        <f ca="1">IF(AA$6=$C32,$D160,IF(SUM(AB32:$GS32)=0,0,MAX(Z160-AA96-AA128,0)))</f>
        <v>50599188</v>
      </c>
      <c r="AB160" s="113">
        <f ca="1">IF(AB$6=$C32,$D160,IF(SUM(AC32:$GS32)=0,0,MAX(AA160-AB96-AB128,0)))</f>
        <v>50599188</v>
      </c>
      <c r="AC160" s="113">
        <f ca="1">IF(AC$6=$C32,$D160,IF(SUM(AD32:$GS32)=0,0,MAX(AB160-AC96-AC128,0)))</f>
        <v>50599188</v>
      </c>
      <c r="AD160" s="113">
        <f ca="1">IF(AD$6=$C32,$D160,IF(SUM(AE32:$GS32)=0,0,MAX(AC160-AD96-AD128,0)))</f>
        <v>50599188</v>
      </c>
      <c r="AE160" s="113">
        <f ca="1">IF(AE$6=$C32,$D160,IF(SUM(AF32:$GS32)=0,0,MAX(AD160-AE96-AE128,0)))</f>
        <v>50599188</v>
      </c>
      <c r="AF160" s="113">
        <f ca="1">IF(AF$6=$C32,$D160,IF(SUM(AG32:$GS32)=0,0,MAX(AE160-AF96-AF128,0)))</f>
        <v>50599188</v>
      </c>
      <c r="AG160" s="113">
        <f ca="1">IF(AG$6=$C32,$D160,IF(SUM(AH32:$GS32)=0,0,MAX(AF160-AG96-AG128,0)))</f>
        <v>50599188</v>
      </c>
      <c r="AH160" s="113">
        <f ca="1">IF(AH$6=$C32,$D160,IF(SUM(AI32:$GS32)=0,0,MAX(AG160-AH96-AH128,0)))</f>
        <v>50599188</v>
      </c>
      <c r="AI160" s="113">
        <f ca="1">IF(AI$6=$C32,$D160,IF(SUM(AJ32:$GS32)=0,0,MAX(AH160-AI96-AI128,0)))</f>
        <v>50599188</v>
      </c>
      <c r="AJ160" s="113">
        <f ca="1">IF(AJ$6=$C32,$D160,IF(SUM(AK32:$GS32)=0,0,MAX(AI160-AJ96-AJ128,0)))</f>
        <v>50599188</v>
      </c>
      <c r="AK160" s="113">
        <f ca="1">IF(AK$6=$C32,$D160,IF(SUM(AL32:$GS32)=0,0,MAX(AJ160-AK96-AK128,0)))</f>
        <v>50599188</v>
      </c>
      <c r="AL160" s="113">
        <f ca="1">IF(AL$6=$C32,$D160,IF(SUM(AM32:$GS32)=0,0,MAX(AK160-AL96-AL128,0)))</f>
        <v>50599188</v>
      </c>
      <c r="AM160" s="113">
        <f ca="1">IF(AM$6=$C32,$D160,IF(SUM(AN32:$GS32)=0,0,MAX(AL160-AM96-AM128,0)))</f>
        <v>50599188</v>
      </c>
      <c r="AN160" s="113">
        <f ca="1">IF(AN$6=$C32,$D160,IF(SUM(AO32:$GS32)=0,0,MAX(AM160-AN96-AN128,0)))</f>
        <v>50599188</v>
      </c>
      <c r="AO160" s="113">
        <f ca="1">IF(AO$6=$C32,$D160,IF(SUM(AP32:$GS32)=0,0,MAX(AN160-AO96-AO128,0)))</f>
        <v>50599188</v>
      </c>
      <c r="AP160" s="113">
        <f ca="1">IF(AP$6=$C32,$D160,IF(SUM(AQ32:$GS32)=0,0,MAX(AO160-AP96-AP128,0)))</f>
        <v>50599188</v>
      </c>
      <c r="AQ160" s="113">
        <f ca="1">IF(AQ$6=$C32,$D160,IF(SUM(AR32:$GS32)=0,0,MAX(AP160-AQ96-AQ128,0)))</f>
        <v>50599188</v>
      </c>
      <c r="AR160" s="113">
        <f ca="1">IF(AR$6=$C32,$D160,IF(SUM(AS32:$GS32)=0,0,MAX(AQ160-AR96-AR128,0)))</f>
        <v>50599188</v>
      </c>
      <c r="AS160" s="113">
        <f ca="1">IF(AS$6=$C32,$D160,IF(SUM(AT32:$GS32)=0,0,MAX(AR160-AS96-AS128,0)))</f>
        <v>50599188</v>
      </c>
      <c r="AT160" s="113">
        <f ca="1">IF(AT$6=$C32,$D160,IF(SUM(AU32:$GS32)=0,0,MAX(AS160-AT96-AT128,0)))</f>
        <v>50599188</v>
      </c>
      <c r="AU160" s="113">
        <f ca="1">IF(AU$6=$C32,$D160,IF(SUM(AV32:$GS32)=0,0,MAX(AT160-AU96-AU128,0)))</f>
        <v>50599188</v>
      </c>
      <c r="AV160" s="113">
        <f ca="1">IF(AV$6=$C32,$D160,IF(SUM(AW32:$GS32)=0,0,MAX(AU160-AV96-AV128,0)))</f>
        <v>50599188</v>
      </c>
      <c r="AW160" s="113">
        <f ca="1">IF(AW$6=$C32,$D160,IF(SUM(AX32:$GS32)=0,0,MAX(AV160-AW96-AW128,0)))</f>
        <v>50599188</v>
      </c>
      <c r="AX160" s="113">
        <f ca="1">IF(AX$6=$C32,$D160,IF(SUM(AY32:$GS32)=0,0,MAX(AW160-AX96-AX128,0)))</f>
        <v>47369932.509999998</v>
      </c>
      <c r="AY160" s="113">
        <f ca="1">IF(AY$6=$C32,$D160,IF(SUM(AZ32:$GS32)=0,0,MAX(AX160-AY96-AY128,0)))</f>
        <v>47369932.509999998</v>
      </c>
      <c r="AZ160" s="113">
        <f ca="1">IF(AZ$6=$C32,$D160,IF(SUM(BA32:$GS32)=0,0,MAX(AY160-AZ96-AZ128,0)))</f>
        <v>47369932.509999998</v>
      </c>
      <c r="BA160" s="113">
        <f ca="1">IF(BA$6=$C32,$D160,IF(SUM(BB32:$GS32)=0,0,MAX(AZ160-BA96-BA128,0)))</f>
        <v>47369932.509999998</v>
      </c>
      <c r="BB160" s="113">
        <f ca="1">IF(BB$6=$C32,$D160,IF(SUM(BC32:$GS32)=0,0,MAX(BA160-BB96-BB128,0)))</f>
        <v>47369932.509999998</v>
      </c>
      <c r="BC160" s="113">
        <f ca="1">IF(BC$6=$C32,$D160,IF(SUM(BD32:$GS32)=0,0,MAX(BB160-BC96-BC128,0)))</f>
        <v>47369932.509999998</v>
      </c>
      <c r="BD160" s="113">
        <f ca="1">IF(BD$6=$C32,$D160,IF(SUM(BE32:$GS32)=0,0,MAX(BC160-BD96-BD128,0)))</f>
        <v>47443452.509999998</v>
      </c>
      <c r="BE160" s="113">
        <f ca="1">IF(BE$6=$C32,$D160,IF(SUM(BF32:$GS32)=0,0,MAX(BD160-BE96-BE128,0)))</f>
        <v>47359735.600000001</v>
      </c>
      <c r="BF160" s="113">
        <f ca="1">IF(BF$6=$C32,$D160,IF(SUM(BG32:$GS32)=0,0,MAX(BE160-BF96-BF128,0)))</f>
        <v>47352785.880000003</v>
      </c>
      <c r="BG160" s="113">
        <f ca="1">IF(BG$6=$C32,$D160,IF(SUM(BH32:$GS32)=0,0,MAX(BF160-BG96-BG128,0)))</f>
        <v>47352785.880000003</v>
      </c>
      <c r="BH160" s="113">
        <f ca="1">IF(BH$6=$C32,$D160,IF(SUM(BI32:$GS32)=0,0,MAX(BG160-BH96-BH128,0)))</f>
        <v>47338433.580000006</v>
      </c>
      <c r="BI160" s="113">
        <f ca="1">IF(BI$6=$C32,$D160,IF(SUM(BJ32:$GS32)=0,0,MAX(BH160-BI96-BI128,0)))</f>
        <v>47338433.580000006</v>
      </c>
      <c r="BJ160" s="113">
        <f ca="1">IF(BJ$6=$C32,$D160,IF(SUM(BK32:$GS32)=0,0,MAX(BI160-BJ96-BJ128,0)))</f>
        <v>47331712.880000003</v>
      </c>
      <c r="BK160" s="113">
        <f ca="1">IF(BK$6=$C32,$D160,IF(SUM(BL32:$GS32)=0,0,MAX(BJ160-BK96-BK128,0)))</f>
        <v>47331712.880000003</v>
      </c>
      <c r="BL160" s="113">
        <f ca="1">IF(BL$6=$C32,$D160,IF(SUM(BM32:$GS32)=0,0,MAX(BK160-BL96-BL128,0)))</f>
        <v>47331712.880000003</v>
      </c>
      <c r="BM160" s="113">
        <f ca="1">IF(BM$6=$C32,$D160,IF(SUM(BN32:$GS32)=0,0,MAX(BL160-BM96-BM128,0)))</f>
        <v>47331712.880000003</v>
      </c>
      <c r="BN160" s="113">
        <f ca="1">IF(BN$6=$C32,$D160,IF(SUM(BO32:$GS32)=0,0,MAX(BM160-BN96-BN128,0)))</f>
        <v>47331712.880000003</v>
      </c>
      <c r="BO160" s="113">
        <f ca="1">IF(BO$6=$C32,$D160,IF(SUM(BP32:$GS32)=0,0,MAX(BN160-BO96-BO128,0)))</f>
        <v>47331712.880000003</v>
      </c>
      <c r="BP160" s="113">
        <f ca="1">IF(BP$6=$C32,$D160,IF(SUM(BQ32:$GS32)=0,0,MAX(BO160-BP96-BP128,0)))</f>
        <v>47315071.850000001</v>
      </c>
      <c r="BQ160" s="113">
        <f ca="1">IF(BQ$6=$C32,$D160,IF(SUM(BR32:$GS32)=0,0,MAX(BP160-BQ96-BQ128,0)))</f>
        <v>47315071.850000001</v>
      </c>
      <c r="BR160" s="113">
        <f ca="1">IF(BR$6=$C32,$D160,IF(SUM(BS32:$GS32)=0,0,MAX(BQ160-BR96-BR128,0)))</f>
        <v>47307338.399999999</v>
      </c>
      <c r="BS160" s="113">
        <f ca="1">IF(BS$6=$C32,$D160,IF(SUM(BT32:$GS32)=0,0,MAX(BR160-BS96-BS128,0)))</f>
        <v>47307338.399999999</v>
      </c>
      <c r="BT160" s="113">
        <f ca="1">IF(BT$6=$C32,$D160,IF(SUM(BU32:$GS32)=0,0,MAX(BS160-BT96-BT128,0)))</f>
        <v>47307338.399999999</v>
      </c>
      <c r="BU160" s="113">
        <f ca="1">IF(BU$6=$C32,$D160,IF(SUM(BV32:$GS32)=0,0,MAX(BT160-BU96-BU128,0)))</f>
        <v>47305175.399999999</v>
      </c>
      <c r="BV160" s="113">
        <f ca="1">IF(BV$6=$C32,$D160,IF(SUM(BW32:$GS32)=0,0,MAX(BU160-BV96-BV128,0)))</f>
        <v>47299448.869999997</v>
      </c>
      <c r="BW160" s="113">
        <f ca="1">IF(BW$6=$C32,$D160,IF(SUM(BX32:$GS32)=0,0,MAX(BV160-BW96-BW128,0)))</f>
        <v>47299448.869999997</v>
      </c>
      <c r="BX160" s="113">
        <f ca="1">IF(BX$6=$C32,$D160,IF(SUM(BY32:$GS32)=0,0,MAX(BW160-BX96-BX128,0)))</f>
        <v>47294062.289999999</v>
      </c>
      <c r="BY160" s="113">
        <f ca="1">IF(BY$6=$C32,$D160,IF(SUM(BZ32:$GS32)=0,0,MAX(BX160-BY96-BY128,0)))</f>
        <v>47294062.289999999</v>
      </c>
      <c r="BZ160" s="113">
        <f ca="1">IF(BZ$6=$C32,$D160,IF(SUM(CA32:$GS32)=0,0,MAX(BY160-BZ96-BZ128,0)))</f>
        <v>47291573.490000002</v>
      </c>
      <c r="CA160" s="113">
        <f ca="1">IF(CA$6=$C32,$D160,IF(SUM(CB32:$GS32)=0,0,MAX(BZ160-CA96-CA128,0)))</f>
        <v>47290727.75</v>
      </c>
      <c r="CB160" s="113">
        <f ca="1">IF(CB$6=$C32,$D160,IF(SUM(CC32:$GS32)=0,0,MAX(CA160-CB96-CB128,0)))</f>
        <v>47290727.75</v>
      </c>
      <c r="CC160" s="113">
        <f ca="1">IF(CC$6=$C32,$D160,IF(SUM(CD32:$GS32)=0,0,MAX(CB160-CC96-CC128,0)))</f>
        <v>47289921.630000003</v>
      </c>
      <c r="CD160" s="113">
        <f ca="1">IF(CD$6=$C32,$D160,IF(SUM(CE32:$GS32)=0,0,MAX(CC160-CD96-CD128,0)))</f>
        <v>47284116.800000004</v>
      </c>
      <c r="CE160" s="113">
        <f ca="1">IF(CE$6=$C32,$D160,IF(SUM(CF32:$GS32)=0,0,MAX(CD160-CE96-CE128,0)))</f>
        <v>47276858.620000005</v>
      </c>
      <c r="CF160" s="113">
        <f ca="1">IF(CF$6=$C32,$D160,IF(SUM(CG32:$GS32)=0,0,MAX(CE160-CF96-CF128,0)))</f>
        <v>47276858.620000005</v>
      </c>
      <c r="CG160" s="113">
        <f ca="1">IF(CG$6=$C32,$D160,IF(SUM(CH32:$GS32)=0,0,MAX(CF160-CG96-CG128,0)))</f>
        <v>47276858.620000005</v>
      </c>
      <c r="CH160" s="113">
        <f ca="1">IF(CH$6=$C32,$D160,IF(SUM(CI32:$GS32)=0,0,MAX(CG160-CH96-CH128,0)))</f>
        <v>47276858.620000005</v>
      </c>
      <c r="CI160" s="113">
        <f ca="1">IF(CI$6=$C32,$D160,IF(SUM(CJ32:$GS32)=0,0,MAX(CH160-CI96-CI128,0)))</f>
        <v>47276858.620000005</v>
      </c>
      <c r="CJ160" s="113">
        <f ca="1">IF(CJ$6=$C32,$D160,IF(SUM(CK32:$GS32)=0,0,MAX(CI160-CJ96-CJ128,0)))</f>
        <v>47273684.570000008</v>
      </c>
      <c r="CK160" s="113">
        <f ca="1">IF(CK$6=$C32,$D160,IF(SUM(CL32:$GS32)=0,0,MAX(CJ160-CK96-CK128,0)))</f>
        <v>47273684.570000008</v>
      </c>
      <c r="CL160" s="113">
        <f ca="1">IF(CL$6=$C32,$D160,IF(SUM(CM32:$GS32)=0,0,MAX(CK160-CL96-CL128,0)))</f>
        <v>47273684.570000008</v>
      </c>
      <c r="CM160" s="113">
        <f ca="1">IF(CM$6=$C32,$D160,IF(SUM(CN32:$GS32)=0,0,MAX(CL160-CM96-CM128,0)))</f>
        <v>47270229.820000008</v>
      </c>
      <c r="CN160" s="113">
        <f ca="1">IF(CN$6=$C32,$D160,IF(SUM(CO32:$GS32)=0,0,MAX(CM160-CN96-CN128,0)))</f>
        <v>47270229.820000008</v>
      </c>
      <c r="CO160" s="113">
        <f ca="1">IF(CO$6=$C32,$D160,IF(SUM(CP32:$GS32)=0,0,MAX(CN160-CO96-CO128,0)))</f>
        <v>47270229.820000008</v>
      </c>
      <c r="CP160" s="113">
        <f ca="1">IF(CP$6=$C32,$D160,IF(SUM(CQ32:$GS32)=0,0,MAX(CO160-CP96-CP128,0)))</f>
        <v>47270229.820000008</v>
      </c>
      <c r="CQ160" s="113">
        <f ca="1">IF(CQ$6=$C32,$D160,IF(SUM(CR32:$GS32)=0,0,MAX(CP160-CQ96-CQ128,0)))</f>
        <v>47270229.820000008</v>
      </c>
      <c r="CR160" s="113">
        <f ca="1">IF(CR$6=$C32,$D160,IF(SUM(CS32:$GS32)=0,0,MAX(CQ160-CR96-CR128,0)))</f>
        <v>47270229.820000008</v>
      </c>
      <c r="CS160" s="113">
        <f ca="1">IF(CS$6=$C32,$D160,IF(SUM(CT32:$GS32)=0,0,MAX(CR160-CS96-CS128,0)))</f>
        <v>47270229.820000008</v>
      </c>
      <c r="CT160" s="113">
        <f ca="1">IF(CT$6=$C32,$D160,IF(SUM(CU32:$GS32)=0,0,MAX(CS160-CT96-CT128,0)))</f>
        <v>47270229.820000008</v>
      </c>
      <c r="CU160" s="113">
        <f ca="1">IF(CU$6=$C32,$D160,IF(SUM(CV32:$GS32)=0,0,MAX(CT160-CU96-CU128,0)))</f>
        <v>47270229.820000008</v>
      </c>
      <c r="CV160" s="113">
        <f ca="1">IF(CV$6=$C32,$D160,IF(SUM(CW32:$GS32)=0,0,MAX(CU160-CV96-CV128,0)))</f>
        <v>47270229.820000008</v>
      </c>
      <c r="CW160" s="113">
        <f ca="1">IF(CW$6=$C32,$D160,IF(SUM(CX32:$GS32)=0,0,MAX(CV160-CW96-CW128,0)))</f>
        <v>47270229.820000008</v>
      </c>
      <c r="CX160" s="113">
        <f ca="1">IF(CX$6=$C32,$D160,IF(SUM(CY32:$GS32)=0,0,MAX(CW160-CX96-CX128,0)))</f>
        <v>47270229.820000008</v>
      </c>
      <c r="CY160" s="113">
        <f ca="1">IF(CY$6=$C32,$D160,IF(SUM(CZ32:$GS32)=0,0,MAX(CX160-CY96-CY128,0)))</f>
        <v>47270229.820000008</v>
      </c>
      <c r="CZ160" s="113">
        <f ca="1">IF(CZ$6=$C32,$D160,IF(SUM(DA32:$GS32)=0,0,MAX(CY160-CZ96-CZ128,0)))</f>
        <v>47270229.820000008</v>
      </c>
      <c r="DA160" s="113">
        <f ca="1">IF(DA$6=$C32,$D160,IF(SUM(DB32:$GS32)=0,0,MAX(CZ160-DA96-DA128,0)))</f>
        <v>47270229.820000008</v>
      </c>
      <c r="DB160" s="113">
        <f ca="1">IF(DB$6=$C32,$D160,IF(SUM(DC32:$GS32)=0,0,MAX(DA160-DB96-DB128,0)))</f>
        <v>47270229.820000008</v>
      </c>
      <c r="DC160" s="113">
        <f ca="1">IF(DC$6=$C32,$D160,IF(SUM(DD32:$GS32)=0,0,MAX(DB160-DC96-DC128,0)))</f>
        <v>47270229.820000008</v>
      </c>
      <c r="DD160" s="113">
        <f ca="1">IF(DD$6=$C32,$D160,IF(SUM(DE32:$GS32)=0,0,MAX(DC160-DD96-DD128,0)))</f>
        <v>47270229.820000008</v>
      </c>
      <c r="DE160" s="113">
        <f ca="1">IF(DE$6=$C32,$D160,IF(SUM(DF32:$GS32)=0,0,MAX(DD160-DE96-DE128,0)))</f>
        <v>47270229.820000008</v>
      </c>
      <c r="DF160" s="113">
        <f ca="1">IF(DF$6=$C32,$D160,IF(SUM(DG32:$GS32)=0,0,MAX(DE160-DF96-DF128,0)))</f>
        <v>47270229.820000008</v>
      </c>
      <c r="DG160" s="113">
        <f ca="1">IF(DG$6=$C32,$D160,IF(SUM(DH32:$GS32)=0,0,MAX(DF160-DG96-DG128,0)))</f>
        <v>47270229.820000008</v>
      </c>
      <c r="DH160" s="113">
        <f ca="1">IF(DH$6=$C32,$D160,IF(SUM(DI32:$GS32)=0,0,MAX(DG160-DH96-DH128,0)))</f>
        <v>47270229.820000008</v>
      </c>
      <c r="DI160" s="113">
        <f ca="1">IF(DI$6=$C32,$D160,IF(SUM(DJ32:$GS32)=0,0,MAX(DH160-DI96-DI128,0)))</f>
        <v>47270229.820000008</v>
      </c>
      <c r="DJ160" s="113">
        <f ca="1">IF(DJ$6=$C32,$D160,IF(SUM(DK32:$GS32)=0,0,MAX(DI160-DJ96-DJ128,0)))</f>
        <v>47270229.820000008</v>
      </c>
      <c r="DK160" s="113">
        <f ca="1">IF(DK$6=$C32,$D160,IF(SUM(DL32:$GS32)=0,0,MAX(DJ160-DK96-DK128,0)))</f>
        <v>47270229.820000008</v>
      </c>
      <c r="DL160" s="113">
        <f ca="1">IF(DL$6=$C32,$D160,IF(SUM(DM32:$GS32)=0,0,MAX(DK160-DL96-DL128,0)))</f>
        <v>47270229.820000008</v>
      </c>
      <c r="DM160" s="113">
        <f ca="1">IF(DM$6=$C32,$D160,IF(SUM(DN32:$GS32)=0,0,MAX(DL160-DM96-DM128,0)))</f>
        <v>47270229.820000008</v>
      </c>
      <c r="DN160" s="113">
        <f ca="1">IF(DN$6=$C32,$D160,IF(SUM(DO32:$GS32)=0,0,MAX(DM160-DN96-DN128,0)))</f>
        <v>47270229.820000008</v>
      </c>
      <c r="DO160" s="113">
        <f ca="1">IF(DO$6=$C32,$D160,IF(SUM(DP32:$GS32)=0,0,MAX(DN160-DO96-DO128,0)))</f>
        <v>47270229.820000008</v>
      </c>
      <c r="DP160" s="113">
        <f ca="1">IF(DP$6=$C32,$D160,IF(SUM(DQ32:$GS32)=0,0,MAX(DO160-DP96-DP128,0)))</f>
        <v>47270229.820000008</v>
      </c>
      <c r="DQ160" s="113">
        <f ca="1">IF(DQ$6=$C32,$D160,IF(SUM(DR32:$GS32)=0,0,MAX(DP160-DQ96-DQ128,0)))</f>
        <v>47270229.820000008</v>
      </c>
      <c r="DR160" s="113">
        <f ca="1">IF(DR$6=$C32,$D160,IF(SUM(DS32:$GS32)=0,0,MAX(DQ160-DR96-DR128,0)))</f>
        <v>47270229.820000008</v>
      </c>
      <c r="DS160" s="113">
        <f ca="1">IF(DS$6=$C32,$D160,IF(SUM(DT32:$GS32)=0,0,MAX(DR160-DS96-DS128,0)))</f>
        <v>47270229.820000008</v>
      </c>
      <c r="DT160" s="113">
        <f ca="1">IF(DT$6=$C32,$D160,IF(SUM(DU32:$GS32)=0,0,MAX(DS160-DT96-DT128,0)))</f>
        <v>47270229.820000008</v>
      </c>
      <c r="DU160" s="113">
        <f ca="1">IF(DU$6=$C32,$D160,IF(SUM(DV32:$GS32)=0,0,MAX(DT160-DU96-DU128,0)))</f>
        <v>47270229.820000008</v>
      </c>
      <c r="DV160" s="113">
        <f ca="1">IF(DV$6=$C32,$D160,IF(SUM(DW32:$GS32)=0,0,MAX(DU160-DV96-DV128,0)))</f>
        <v>47270229.820000008</v>
      </c>
      <c r="DW160" s="113">
        <f ca="1">IF(DW$6=$C32,$D160,IF(SUM(DX32:$GS32)=0,0,MAX(DV160-DW96-DW128,0)))</f>
        <v>47270229.820000008</v>
      </c>
      <c r="DX160" s="113">
        <f ca="1">IF(DX$6=$C32,$D160,IF(SUM(DY32:$GS32)=0,0,MAX(DW160-DX96-DX128,0)))</f>
        <v>47270229.820000008</v>
      </c>
      <c r="DY160" s="113">
        <f ca="1">IF(DY$6=$C32,$D160,IF(SUM(DZ32:$GS32)=0,0,MAX(DX160-DY96-DY128,0)))</f>
        <v>47270229.820000008</v>
      </c>
      <c r="DZ160" s="113">
        <f ca="1">IF(DZ$6=$C32,$D160,IF(SUM(EA32:$GS32)=0,0,MAX(DY160-DZ96-DZ128,0)))</f>
        <v>47270229.820000008</v>
      </c>
      <c r="EA160" s="113">
        <f ca="1">IF(EA$6=$C32,$D160,IF(SUM(EB32:$GS32)=0,0,MAX(DZ160-EA96-EA128,0)))</f>
        <v>47270229.820000008</v>
      </c>
      <c r="EB160" s="113">
        <f ca="1">IF(EB$6=$C32,$D160,IF(SUM(EC32:$GS32)=0,0,MAX(EA160-EB96-EB128,0)))</f>
        <v>47270229.820000008</v>
      </c>
      <c r="EC160" s="113">
        <f ca="1">IF(EC$6=$C32,$D160,IF(SUM(ED32:$GS32)=0,0,MAX(EB160-EC96-EC128,0)))</f>
        <v>47270229.820000008</v>
      </c>
      <c r="ED160" s="113">
        <f ca="1">IF(ED$6=$C32,$D160,IF(SUM(EE32:$GS32)=0,0,MAX(EC160-ED96-ED128,0)))</f>
        <v>47270229.820000008</v>
      </c>
      <c r="EE160" s="113">
        <f ca="1">IF(EE$6=$C32,$D160,IF(SUM(EF32:$GS32)=0,0,MAX(ED160-EE96-EE128,0)))</f>
        <v>47270229.820000008</v>
      </c>
      <c r="EF160" s="113">
        <f ca="1">IF(EF$6=$C32,$D160,IF(SUM(EG32:$GS32)=0,0,MAX(EE160-EF96-EF128,0)))</f>
        <v>47270229.820000008</v>
      </c>
      <c r="EG160" s="113">
        <f ca="1">IF(EG$6=$C32,$D160,IF(SUM(EH32:$GS32)=0,0,MAX(EF160-EG96-EG128,0)))</f>
        <v>47270229.820000008</v>
      </c>
      <c r="EH160" s="113">
        <f ca="1">IF(EH$6=$C32,$D160,IF(SUM(EI32:$GS32)=0,0,MAX(EG160-EH96-EH128,0)))</f>
        <v>47270229.820000008</v>
      </c>
      <c r="EI160" s="113">
        <f ca="1">IF(EI$6=$C32,$D160,IF(SUM(EJ32:$GS32)=0,0,MAX(EH160-EI96-EI128,0)))</f>
        <v>0</v>
      </c>
      <c r="EJ160" s="113">
        <f ca="1">IF(EJ$6=$C32,$D160,IF(SUM(EK32:$GS32)=0,0,MAX(EI160-EJ96-EJ128,0)))</f>
        <v>0</v>
      </c>
      <c r="EK160" s="113">
        <f ca="1">IF(EK$6=$C32,$D160,IF(SUM(EL32:$GS32)=0,0,MAX(EJ160-EK96-EK128,0)))</f>
        <v>0</v>
      </c>
      <c r="EL160" s="113">
        <f ca="1">IF(EL$6=$C32,$D160,IF(SUM(EM32:$GS32)=0,0,MAX(EK160-EL96-EL128,0)))</f>
        <v>0</v>
      </c>
      <c r="EM160" s="113">
        <f ca="1">IF(EM$6=$C32,$D160,IF(SUM(EN32:$GS32)=0,0,MAX(EL160-EM96-EM128,0)))</f>
        <v>0</v>
      </c>
      <c r="EN160" s="113">
        <f ca="1">IF(EN$6=$C32,$D160,IF(SUM(EO32:$GS32)=0,0,MAX(EM160-EN96-EN128,0)))</f>
        <v>0</v>
      </c>
      <c r="EO160" s="113">
        <f ca="1">IF(EO$6=$C32,$D160,IF(SUM(EP32:$GS32)=0,0,MAX(EN160-EO96-EO128,0)))</f>
        <v>0</v>
      </c>
      <c r="EP160" s="113">
        <f ca="1">IF(EP$6=$C32,$D160,IF(SUM(EQ32:$GS32)=0,0,MAX(EO160-EP96-EP128,0)))</f>
        <v>0</v>
      </c>
      <c r="EQ160" s="113">
        <f ca="1">IF(EQ$6=$C32,$D160,IF(SUM(ER32:$GS32)=0,0,MAX(EP160-EQ96-EQ128,0)))</f>
        <v>0</v>
      </c>
      <c r="ER160" s="113">
        <f ca="1">IF(ER$6=$C32,$D160,IF(SUM(ES32:$GS32)=0,0,MAX(EQ160-ER96-ER128,0)))</f>
        <v>0</v>
      </c>
      <c r="ES160" s="113">
        <f ca="1">IF(ES$6=$C32,$D160,IF(SUM(ET32:$GS32)=0,0,MAX(ER160-ES96-ES128,0)))</f>
        <v>0</v>
      </c>
      <c r="ET160" s="113">
        <f ca="1">IF(ET$6=$C32,$D160,IF(SUM(EU32:$GS32)=0,0,MAX(ES160-ET96-ET128,0)))</f>
        <v>0</v>
      </c>
      <c r="EU160" s="113">
        <f ca="1">IF(EU$6=$C32,$D160,IF(SUM(EV32:$GS32)=0,0,MAX(ET160-EU96-EU128,0)))</f>
        <v>0</v>
      </c>
      <c r="EV160" s="113">
        <f ca="1">IF(EV$6=$C32,$D160,IF(SUM(EW32:$GS32)=0,0,MAX(EU160-EV96-EV128,0)))</f>
        <v>0</v>
      </c>
      <c r="EW160" s="113">
        <f ca="1">IF(EW$6=$C32,$D160,IF(SUM(EX32:$GS32)=0,0,MAX(EV160-EW96-EW128,0)))</f>
        <v>0</v>
      </c>
      <c r="EX160" s="113">
        <f ca="1">IF(EX$6=$C32,$D160,IF(SUM(EY32:$GS32)=0,0,MAX(EW160-EX96-EX128,0)))</f>
        <v>0</v>
      </c>
      <c r="EY160" s="113">
        <f ca="1">IF(EY$6=$C32,$D160,IF(SUM(EZ32:$GS32)=0,0,MAX(EX160-EY96-EY128,0)))</f>
        <v>0</v>
      </c>
      <c r="EZ160" s="113">
        <f ca="1">IF(EZ$6=$C32,$D160,IF(SUM(FA32:$GS32)=0,0,MAX(EY160-EZ96-EZ128,0)))</f>
        <v>0</v>
      </c>
      <c r="FA160" s="113">
        <f ca="1">IF(FA$6=$C32,$D160,IF(SUM(FB32:$GS32)=0,0,MAX(EZ160-FA96-FA128,0)))</f>
        <v>0</v>
      </c>
      <c r="FB160" s="113">
        <f ca="1">IF(FB$6=$C32,$D160,IF(SUM(FC32:$GS32)=0,0,MAX(FA160-FB96-FB128,0)))</f>
        <v>0</v>
      </c>
      <c r="FC160" s="113">
        <f ca="1">IF(FC$6=$C32,$D160,IF(SUM(FD32:$GS32)=0,0,MAX(FB160-FC96-FC128,0)))</f>
        <v>0</v>
      </c>
      <c r="FD160" s="113">
        <f ca="1">IF(FD$6=$C32,$D160,IF(SUM(FE32:$GS32)=0,0,MAX(FC160-FD96-FD128,0)))</f>
        <v>0</v>
      </c>
      <c r="FE160" s="113">
        <f ca="1">IF(FE$6=$C32,$D160,IF(SUM(FF32:$GS32)=0,0,MAX(FD160-FE96-FE128,0)))</f>
        <v>0</v>
      </c>
      <c r="FF160" s="113">
        <f ca="1">IF(FF$6=$C32,$D160,IF(SUM(FG32:$GS32)=0,0,MAX(FE160-FF96-FF128,0)))</f>
        <v>0</v>
      </c>
      <c r="FG160" s="113">
        <f ca="1">IF(FG$6=$C32,$D160,IF(SUM(FH32:$GS32)=0,0,MAX(FF160-FG96-FG128,0)))</f>
        <v>0</v>
      </c>
      <c r="FH160" s="113">
        <f ca="1">IF(FH$6=$C32,$D160,IF(SUM(FI32:$GS32)=0,0,MAX(FG160-FH96-FH128,0)))</f>
        <v>0</v>
      </c>
      <c r="FI160" s="113">
        <f ca="1">IF(FI$6=$C32,$D160,IF(SUM(FJ32:$GS32)=0,0,MAX(FH160-FI96-FI128,0)))</f>
        <v>0</v>
      </c>
      <c r="FJ160" s="113">
        <f ca="1">IF(FJ$6=$C32,$D160,IF(SUM(FK32:$GS32)=0,0,MAX(FI160-FJ96-FJ128,0)))</f>
        <v>0</v>
      </c>
      <c r="FK160" s="113">
        <f ca="1">IF(FK$6=$C32,$D160,IF(SUM(FL32:$GS32)=0,0,MAX(FJ160-FK96-FK128,0)))</f>
        <v>0</v>
      </c>
      <c r="FL160" s="113">
        <f ca="1">IF(FL$6=$C32,$D160,IF(SUM(FM32:$GS32)=0,0,MAX(FK160-FL96-FL128,0)))</f>
        <v>0</v>
      </c>
      <c r="FM160" s="113">
        <f ca="1">IF(FM$6=$C32,$D160,IF(SUM(FN32:$GS32)=0,0,MAX(FL160-FM96-FM128,0)))</f>
        <v>0</v>
      </c>
      <c r="FN160" s="113">
        <f ca="1">IF(FN$6=$C32,$D160,IF(SUM(FO32:$GS32)=0,0,MAX(FM160-FN96-FN128,0)))</f>
        <v>0</v>
      </c>
      <c r="FO160" s="113">
        <f ca="1">IF(FO$6=$C32,$D160,IF(SUM(FP32:$GS32)=0,0,MAX(FN160-FO96-FO128,0)))</f>
        <v>0</v>
      </c>
      <c r="FP160" s="113">
        <f ca="1">IF(FP$6=$C32,$D160,IF(SUM(FQ32:$GS32)=0,0,MAX(FO160-FP96-FP128,0)))</f>
        <v>0</v>
      </c>
      <c r="FQ160" s="113">
        <f ca="1">IF(FQ$6=$C32,$D160,IF(SUM(FR32:$GS32)=0,0,MAX(FP160-FQ96-FQ128,0)))</f>
        <v>0</v>
      </c>
      <c r="FR160" s="113">
        <f ca="1">IF(FR$6=$C32,$D160,IF(SUM(FS32:$GS32)=0,0,MAX(FQ160-FR96-FR128,0)))</f>
        <v>0</v>
      </c>
      <c r="FS160" s="113">
        <f ca="1">IF(FS$6=$C32,$D160,IF(SUM(FT32:$GS32)=0,0,MAX(FR160-FS96-FS128,0)))</f>
        <v>0</v>
      </c>
      <c r="FT160" s="113">
        <f ca="1">IF(FT$6=$C32,$D160,IF(SUM(FU32:$GS32)=0,0,MAX(FS160-FT96-FT128,0)))</f>
        <v>0</v>
      </c>
      <c r="FU160" s="113">
        <f ca="1">IF(FU$6=$C32,$D160,IF(SUM(FV32:$GS32)=0,0,MAX(FT160-FU96-FU128,0)))</f>
        <v>0</v>
      </c>
      <c r="FV160" s="113">
        <f ca="1">IF(FV$6=$C32,$D160,IF(SUM(FW32:$GS32)=0,0,MAX(FU160-FV96-FV128,0)))</f>
        <v>0</v>
      </c>
      <c r="FW160" s="113">
        <f ca="1">IF(FW$6=$C32,$D160,IF(SUM(FX32:$GS32)=0,0,MAX(FV160-FW96-FW128,0)))</f>
        <v>0</v>
      </c>
      <c r="FX160" s="113">
        <f ca="1">IF(FX$6=$C32,$D160,IF(SUM(FY32:$GS32)=0,0,MAX(FW160-FX96-FX128,0)))</f>
        <v>0</v>
      </c>
      <c r="FY160" s="113">
        <f ca="1">IF(FY$6=$C32,$D160,IF(SUM(FZ32:$GS32)=0,0,MAX(FX160-FY96-FY128,0)))</f>
        <v>0</v>
      </c>
      <c r="FZ160" s="113">
        <f ca="1">IF(FZ$6=$C32,$D160,IF(SUM(GA32:$GS32)=0,0,MAX(FY160-FZ96-FZ128,0)))</f>
        <v>0</v>
      </c>
      <c r="GA160" s="113">
        <f ca="1">IF(GA$6=$C32,$D160,IF(SUM(GB32:$GS32)=0,0,MAX(FZ160-GA96-GA128,0)))</f>
        <v>0</v>
      </c>
      <c r="GB160" s="113">
        <f ca="1">IF(GB$6=$C32,$D160,IF(SUM(GC32:$GS32)=0,0,MAX(GA160-GB96-GB128,0)))</f>
        <v>0</v>
      </c>
      <c r="GC160" s="113">
        <f ca="1">IF(GC$6=$C32,$D160,IF(SUM(GD32:$GS32)=0,0,MAX(GB160-GC96-GC128,0)))</f>
        <v>0</v>
      </c>
      <c r="GD160" s="113">
        <f ca="1">IF(GD$6=$C32,$D160,IF(SUM(GE32:$GS32)=0,0,MAX(GC160-GD96-GD128,0)))</f>
        <v>0</v>
      </c>
      <c r="GE160" s="113">
        <f ca="1">IF(GE$6=$C32,$D160,IF(SUM(GF32:$GS32)=0,0,MAX(GD160-GE96-GE128,0)))</f>
        <v>0</v>
      </c>
      <c r="GF160" s="113">
        <f ca="1">IF(GF$6=$C32,$D160,IF(SUM(GG32:$GS32)=0,0,MAX(GE160-GF96-GF128,0)))</f>
        <v>0</v>
      </c>
      <c r="GG160" s="113">
        <f ca="1">IF(GG$6=$C32,$D160,IF(SUM(GH32:$GS32)=0,0,MAX(GF160-GG96-GG128,0)))</f>
        <v>0</v>
      </c>
      <c r="GH160" s="113">
        <f ca="1">IF(GH$6=$C32,$D160,IF(SUM(GI32:$GS32)=0,0,MAX(GG160-GH96-GH128,0)))</f>
        <v>0</v>
      </c>
      <c r="GI160" s="113">
        <f ca="1">IF(GI$6=$C32,$D160,IF(SUM(GJ32:$GS32)=0,0,MAX(GH160-GI96-GI128,0)))</f>
        <v>0</v>
      </c>
      <c r="GJ160" s="113">
        <f ca="1">IF(GJ$6=$C32,$D160,IF(SUM(GK32:$GS32)=0,0,MAX(GI160-GJ96-GJ128,0)))</f>
        <v>0</v>
      </c>
      <c r="GK160" s="113">
        <f ca="1">IF(GK$6=$C32,$D160,IF(SUM(GL32:$GS32)=0,0,MAX(GJ160-GK96-GK128,0)))</f>
        <v>0</v>
      </c>
      <c r="GL160" s="113">
        <f ca="1">IF(GL$6=$C32,$D160,IF(SUM(GM32:$GS32)=0,0,MAX(GK160-GL96-GL128,0)))</f>
        <v>0</v>
      </c>
      <c r="GM160" s="113">
        <f ca="1">IF(GM$6=$C32,$D160,IF(SUM(GN32:$GS32)=0,0,MAX(GL160-GM96-GM128,0)))</f>
        <v>0</v>
      </c>
      <c r="GN160" s="113">
        <f ca="1">IF(GN$6=$C32,$D160,IF(SUM(GO32:$GS32)=0,0,MAX(GM160-GN96-GN128,0)))</f>
        <v>0</v>
      </c>
      <c r="GO160" s="113">
        <f ca="1">IF(GO$6=$C32,$D160,IF(SUM(GP32:$GS32)=0,0,MAX(GN160-GO96-GO128,0)))</f>
        <v>0</v>
      </c>
      <c r="GP160" s="113">
        <f ca="1">IF(GP$6=$C32,$D160,IF(SUM(GQ32:$GS32)=0,0,MAX(GO160-GP96-GP128,0)))</f>
        <v>0</v>
      </c>
      <c r="GQ160" s="113">
        <f ca="1">IF(GQ$6=$C32,$D160,IF(SUM(GR32:$GS32)=0,0,MAX(GP160-GQ96-GQ128,0)))</f>
        <v>0</v>
      </c>
      <c r="GR160" s="113">
        <f ca="1">IF(GR$6=$C32,$D160,IF(SUM(GS32:$GS32)=0,0,MAX(GQ160-GR96-GR128,0)))</f>
        <v>0</v>
      </c>
      <c r="GS160" s="113">
        <f ca="1">IF(GS$6=$C32,$D160,IF(SUM($GS32:GT32)=0,0,MAX(GR160-GS96-GS128,0)))</f>
        <v>0</v>
      </c>
      <c r="GU160" s="85"/>
      <c r="GV160" s="85"/>
      <c r="GW160" s="85"/>
      <c r="GX160" s="85"/>
      <c r="GY160" s="85"/>
      <c r="GZ160" s="85"/>
      <c r="HA160" s="85"/>
      <c r="HB160" s="85"/>
      <c r="HC160" s="85"/>
      <c r="HD160" s="85"/>
      <c r="HE160" s="85"/>
      <c r="HF160" s="85"/>
      <c r="HG160" s="85"/>
      <c r="HH160" s="85"/>
      <c r="HI160" s="85"/>
      <c r="HJ160" s="85"/>
      <c r="HK160" s="85"/>
    </row>
    <row r="161" spans="1:219" hidden="1" outlineLevel="1" x14ac:dyDescent="0.75">
      <c r="A161" s="112"/>
      <c r="B161" s="112" t="str">
        <f t="shared" si="225"/>
        <v>BMARK 2018-B6</v>
      </c>
      <c r="C161" s="104"/>
      <c r="D161" s="111">
        <f t="shared" ca="1" si="226"/>
        <v>67053108</v>
      </c>
      <c r="E161" s="88"/>
      <c r="F161" s="85"/>
      <c r="G161" s="85"/>
      <c r="H161" s="86"/>
      <c r="I161" s="95"/>
      <c r="K161" s="113">
        <f ca="1">IF(K$6=$C33,$D161,IF(SUM(L33:$GS33)=0,0,MAX(J161-K97-K129,0)))</f>
        <v>0</v>
      </c>
      <c r="L161" s="113">
        <f ca="1">IF(L$6=$C33,$D161,IF(SUM(M33:$GS33)=0,0,MAX(K161-L97-L129,0)))</f>
        <v>0</v>
      </c>
      <c r="M161" s="113">
        <f ca="1">IF(M$6=$C33,$D161,IF(SUM(N33:$GS33)=0,0,MAX(L161-M97-M129,0)))</f>
        <v>0</v>
      </c>
      <c r="N161" s="113">
        <f ca="1">IF(N$6=$C33,$D161,IF(SUM(O33:$GS33)=0,0,MAX(M161-N97-N129,0)))</f>
        <v>0</v>
      </c>
      <c r="O161" s="113">
        <f ca="1">IF(O$6=$C33,$D161,IF(SUM(P33:$GS33)=0,0,MAX(N161-O97-O129,0)))</f>
        <v>0</v>
      </c>
      <c r="P161" s="113">
        <f ca="1">IF(P$6=$C33,$D161,IF(SUM(Q33:$GS33)=0,0,MAX(O161-P97-P129,0)))</f>
        <v>0</v>
      </c>
      <c r="Q161" s="113">
        <f ca="1">IF(Q$6=$C33,$D161,IF(SUM(R33:$GS33)=0,0,MAX(P161-Q97-Q129,0)))</f>
        <v>0</v>
      </c>
      <c r="R161" s="113">
        <f ca="1">IF(R$6=$C33,$D161,IF(SUM(S33:$GS33)=0,0,MAX(Q161-R97-R129,0)))</f>
        <v>0</v>
      </c>
      <c r="S161" s="113">
        <f ca="1">IF(S$6=$C33,$D161,IF(SUM(T33:$GS33)=0,0,MAX(R161-S97-S129,0)))</f>
        <v>0</v>
      </c>
      <c r="T161" s="113">
        <f ca="1">IF(T$6=$C33,$D161,IF(SUM(U33:$GS33)=0,0,MAX(S161-T97-T129,0)))</f>
        <v>0</v>
      </c>
      <c r="U161" s="113">
        <f ca="1">IF(U$6=$C33,$D161,IF(SUM(V33:$GS33)=0,0,MAX(T161-U97-U129,0)))</f>
        <v>0</v>
      </c>
      <c r="V161" s="113">
        <f ca="1">IF(V$6=$C33,$D161,IF(SUM(W33:$GS33)=0,0,MAX(U161-V97-V129,0)))</f>
        <v>0</v>
      </c>
      <c r="W161" s="113">
        <f ca="1">IF(W$6=$C33,$D161,IF(SUM(X33:$GS33)=0,0,MAX(V161-W97-W129,0)))</f>
        <v>0</v>
      </c>
      <c r="X161" s="113">
        <f ca="1">IF(X$6=$C33,$D161,IF(SUM(Y33:$GS33)=0,0,MAX(W161-X97-X129,0)))</f>
        <v>0</v>
      </c>
      <c r="Y161" s="113">
        <f ca="1">IF(Y$6=$C33,$D161,IF(SUM(Z33:$GS33)=0,0,MAX(X161-Y97-Y129,0)))</f>
        <v>0</v>
      </c>
      <c r="Z161" s="113">
        <f ca="1">IF(Z$6=$C33,$D161,IF(SUM(AA33:$GS33)=0,0,MAX(Y161-Z97-Z129,0)))</f>
        <v>0</v>
      </c>
      <c r="AA161" s="113">
        <f ca="1">IF(AA$6=$C33,$D161,IF(SUM(AB33:$GS33)=0,0,MAX(Z161-AA97-AA129,0)))</f>
        <v>0</v>
      </c>
      <c r="AB161" s="113">
        <f ca="1">IF(AB$6=$C33,$D161,IF(SUM(AC33:$GS33)=0,0,MAX(AA161-AB97-AB129,0)))</f>
        <v>0</v>
      </c>
      <c r="AC161" s="113">
        <f ca="1">IF(AC$6=$C33,$D161,IF(SUM(AD33:$GS33)=0,0,MAX(AB161-AC97-AC129,0)))</f>
        <v>0</v>
      </c>
      <c r="AD161" s="113">
        <f ca="1">IF(AD$6=$C33,$D161,IF(SUM(AE33:$GS33)=0,0,MAX(AC161-AD97-AD129,0)))</f>
        <v>0</v>
      </c>
      <c r="AE161" s="113">
        <f ca="1">IF(AE$6=$C33,$D161,IF(SUM(AF33:$GS33)=0,0,MAX(AD161-AE97-AE129,0)))</f>
        <v>67053108</v>
      </c>
      <c r="AF161" s="113">
        <f ca="1">IF(AF$6=$C33,$D161,IF(SUM(AG33:$GS33)=0,0,MAX(AE161-AF97-AF129,0)))</f>
        <v>67053108</v>
      </c>
      <c r="AG161" s="113">
        <f ca="1">IF(AG$6=$C33,$D161,IF(SUM(AH33:$GS33)=0,0,MAX(AF161-AG97-AG129,0)))</f>
        <v>67053108</v>
      </c>
      <c r="AH161" s="113">
        <f ca="1">IF(AH$6=$C33,$D161,IF(SUM(AI33:$GS33)=0,0,MAX(AG161-AH97-AH129,0)))</f>
        <v>67053108</v>
      </c>
      <c r="AI161" s="113">
        <f ca="1">IF(AI$6=$C33,$D161,IF(SUM(AJ33:$GS33)=0,0,MAX(AH161-AI97-AI129,0)))</f>
        <v>67053108</v>
      </c>
      <c r="AJ161" s="113">
        <f ca="1">IF(AJ$6=$C33,$D161,IF(SUM(AK33:$GS33)=0,0,MAX(AI161-AJ97-AJ129,0)))</f>
        <v>67053108</v>
      </c>
      <c r="AK161" s="113">
        <f ca="1">IF(AK$6=$C33,$D161,IF(SUM(AL33:$GS33)=0,0,MAX(AJ161-AK97-AK129,0)))</f>
        <v>67053108</v>
      </c>
      <c r="AL161" s="113">
        <f ca="1">IF(AL$6=$C33,$D161,IF(SUM(AM33:$GS33)=0,0,MAX(AK161-AL97-AL129,0)))</f>
        <v>67053108</v>
      </c>
      <c r="AM161" s="113">
        <f ca="1">IF(AM$6=$C33,$D161,IF(SUM(AN33:$GS33)=0,0,MAX(AL161-AM97-AM129,0)))</f>
        <v>67053108</v>
      </c>
      <c r="AN161" s="113">
        <f ca="1">IF(AN$6=$C33,$D161,IF(SUM(AO33:$GS33)=0,0,MAX(AM161-AN97-AN129,0)))</f>
        <v>67053108</v>
      </c>
      <c r="AO161" s="113">
        <f ca="1">IF(AO$6=$C33,$D161,IF(SUM(AP33:$GS33)=0,0,MAX(AN161-AO97-AO129,0)))</f>
        <v>67053108</v>
      </c>
      <c r="AP161" s="113">
        <f ca="1">IF(AP$6=$C33,$D161,IF(SUM(AQ33:$GS33)=0,0,MAX(AO161-AP97-AP129,0)))</f>
        <v>67053108</v>
      </c>
      <c r="AQ161" s="113">
        <f ca="1">IF(AQ$6=$C33,$D161,IF(SUM(AR33:$GS33)=0,0,MAX(AP161-AQ97-AQ129,0)))</f>
        <v>67053108</v>
      </c>
      <c r="AR161" s="113">
        <f ca="1">IF(AR$6=$C33,$D161,IF(SUM(AS33:$GS33)=0,0,MAX(AQ161-AR97-AR129,0)))</f>
        <v>67053108</v>
      </c>
      <c r="AS161" s="113">
        <f ca="1">IF(AS$6=$C33,$D161,IF(SUM(AT33:$GS33)=0,0,MAX(AR161-AS97-AS129,0)))</f>
        <v>67053108</v>
      </c>
      <c r="AT161" s="113">
        <f ca="1">IF(AT$6=$C33,$D161,IF(SUM(AU33:$GS33)=0,0,MAX(AS161-AT97-AT129,0)))</f>
        <v>67053108</v>
      </c>
      <c r="AU161" s="113">
        <f ca="1">IF(AU$6=$C33,$D161,IF(SUM(AV33:$GS33)=0,0,MAX(AT161-AU97-AU129,0)))</f>
        <v>67053108</v>
      </c>
      <c r="AV161" s="113">
        <f ca="1">IF(AV$6=$C33,$D161,IF(SUM(AW33:$GS33)=0,0,MAX(AU161-AV97-AV129,0)))</f>
        <v>67053108</v>
      </c>
      <c r="AW161" s="113">
        <f ca="1">IF(AW$6=$C33,$D161,IF(SUM(AX33:$GS33)=0,0,MAX(AV161-AW97-AW129,0)))</f>
        <v>67053108</v>
      </c>
      <c r="AX161" s="113">
        <f ca="1">IF(AX$6=$C33,$D161,IF(SUM(AY33:$GS33)=0,0,MAX(AW161-AX97-AX129,0)))</f>
        <v>67053108</v>
      </c>
      <c r="AY161" s="113">
        <f ca="1">IF(AY$6=$C33,$D161,IF(SUM(AZ33:$GS33)=0,0,MAX(AX161-AY97-AY129,0)))</f>
        <v>67053108</v>
      </c>
      <c r="AZ161" s="113">
        <f ca="1">IF(AZ$6=$C33,$D161,IF(SUM(BA33:$GS33)=0,0,MAX(AY161-AZ97-AZ129,0)))</f>
        <v>67053108</v>
      </c>
      <c r="BA161" s="113">
        <f ca="1">IF(BA$6=$C33,$D161,IF(SUM(BB33:$GS33)=0,0,MAX(AZ161-BA97-BA129,0)))</f>
        <v>67053108</v>
      </c>
      <c r="BB161" s="113">
        <f ca="1">IF(BB$6=$C33,$D161,IF(SUM(BC33:$GS33)=0,0,MAX(BA161-BB97-BB129,0)))</f>
        <v>67053108</v>
      </c>
      <c r="BC161" s="113">
        <f ca="1">IF(BC$6=$C33,$D161,IF(SUM(BD33:$GS33)=0,0,MAX(BB161-BC97-BC129,0)))</f>
        <v>67053108</v>
      </c>
      <c r="BD161" s="113">
        <f ca="1">IF(BD$6=$C33,$D161,IF(SUM(BE33:$GS33)=0,0,MAX(BC161-BD97-BD129,0)))</f>
        <v>67053108</v>
      </c>
      <c r="BE161" s="113">
        <f ca="1">IF(BE$6=$C33,$D161,IF(SUM(BF33:$GS33)=0,0,MAX(BD161-BE97-BE129,0)))</f>
        <v>67053108</v>
      </c>
      <c r="BF161" s="113">
        <f ca="1">IF(BF$6=$C33,$D161,IF(SUM(BG33:$GS33)=0,0,MAX(BE161-BF97-BF129,0)))</f>
        <v>67053108</v>
      </c>
      <c r="BG161" s="113">
        <f ca="1">IF(BG$6=$C33,$D161,IF(SUM(BH33:$GS33)=0,0,MAX(BF161-BG97-BG129,0)))</f>
        <v>67053108</v>
      </c>
      <c r="BH161" s="113">
        <f ca="1">IF(BH$6=$C33,$D161,IF(SUM(BI33:$GS33)=0,0,MAX(BG161-BH97-BH129,0)))</f>
        <v>67053108</v>
      </c>
      <c r="BI161" s="113">
        <f ca="1">IF(BI$6=$C33,$D161,IF(SUM(BJ33:$GS33)=0,0,MAX(BH161-BI97-BI129,0)))</f>
        <v>67053108</v>
      </c>
      <c r="BJ161" s="113">
        <f ca="1">IF(BJ$6=$C33,$D161,IF(SUM(BK33:$GS33)=0,0,MAX(BI161-BJ97-BJ129,0)))</f>
        <v>67053108</v>
      </c>
      <c r="BK161" s="113">
        <f ca="1">IF(BK$6=$C33,$D161,IF(SUM(BL33:$GS33)=0,0,MAX(BJ161-BK97-BK129,0)))</f>
        <v>67053108</v>
      </c>
      <c r="BL161" s="113">
        <f ca="1">IF(BL$6=$C33,$D161,IF(SUM(BM33:$GS33)=0,0,MAX(BK161-BL97-BL129,0)))</f>
        <v>67053108</v>
      </c>
      <c r="BM161" s="113">
        <f ca="1">IF(BM$6=$C33,$D161,IF(SUM(BN33:$GS33)=0,0,MAX(BL161-BM97-BM129,0)))</f>
        <v>67053108</v>
      </c>
      <c r="BN161" s="113">
        <f ca="1">IF(BN$6=$C33,$D161,IF(SUM(BO33:$GS33)=0,0,MAX(BM161-BN97-BN129,0)))</f>
        <v>67053108</v>
      </c>
      <c r="BO161" s="113">
        <f ca="1">IF(BO$6=$C33,$D161,IF(SUM(BP33:$GS33)=0,0,MAX(BN161-BO97-BO129,0)))</f>
        <v>67053108</v>
      </c>
      <c r="BP161" s="113">
        <f ca="1">IF(BP$6=$C33,$D161,IF(SUM(BQ33:$GS33)=0,0,MAX(BO161-BP97-BP129,0)))</f>
        <v>67053108</v>
      </c>
      <c r="BQ161" s="113">
        <f ca="1">IF(BQ$6=$C33,$D161,IF(SUM(BR33:$GS33)=0,0,MAX(BP161-BQ97-BQ129,0)))</f>
        <v>67053108</v>
      </c>
      <c r="BR161" s="113">
        <f ca="1">IF(BR$6=$C33,$D161,IF(SUM(BS33:$GS33)=0,0,MAX(BQ161-BR97-BR129,0)))</f>
        <v>67053108</v>
      </c>
      <c r="BS161" s="113">
        <f ca="1">IF(BS$6=$C33,$D161,IF(SUM(BT33:$GS33)=0,0,MAX(BR161-BS97-BS129,0)))</f>
        <v>67053108</v>
      </c>
      <c r="BT161" s="113">
        <f ca="1">IF(BT$6=$C33,$D161,IF(SUM(BU33:$GS33)=0,0,MAX(BS161-BT97-BT129,0)))</f>
        <v>67053108</v>
      </c>
      <c r="BU161" s="113">
        <f ca="1">IF(BU$6=$C33,$D161,IF(SUM(BV33:$GS33)=0,0,MAX(BT161-BU97-BU129,0)))</f>
        <v>67053108</v>
      </c>
      <c r="BV161" s="113">
        <f ca="1">IF(BV$6=$C33,$D161,IF(SUM(BW33:$GS33)=0,0,MAX(BU161-BV97-BV129,0)))</f>
        <v>67053108</v>
      </c>
      <c r="BW161" s="113">
        <f ca="1">IF(BW$6=$C33,$D161,IF(SUM(BX33:$GS33)=0,0,MAX(BV161-BW97-BW129,0)))</f>
        <v>67053108</v>
      </c>
      <c r="BX161" s="113">
        <f ca="1">IF(BX$6=$C33,$D161,IF(SUM(BY33:$GS33)=0,0,MAX(BW161-BX97-BX129,0)))</f>
        <v>67053108</v>
      </c>
      <c r="BY161" s="113">
        <f ca="1">IF(BY$6=$C33,$D161,IF(SUM(BZ33:$GS33)=0,0,MAX(BX161-BY97-BY129,0)))</f>
        <v>67053108</v>
      </c>
      <c r="BZ161" s="113">
        <f ca="1">IF(BZ$6=$C33,$D161,IF(SUM(CA33:$GS33)=0,0,MAX(BY161-BZ97-BZ129,0)))</f>
        <v>67053108</v>
      </c>
      <c r="CA161" s="113">
        <f ca="1">IF(CA$6=$C33,$D161,IF(SUM(CB33:$GS33)=0,0,MAX(BZ161-CA97-CA129,0)))</f>
        <v>67053108</v>
      </c>
      <c r="CB161" s="113">
        <f ca="1">IF(CB$6=$C33,$D161,IF(SUM(CC33:$GS33)=0,0,MAX(CA161-CB97-CB129,0)))</f>
        <v>67053108</v>
      </c>
      <c r="CC161" s="113">
        <f ca="1">IF(CC$6=$C33,$D161,IF(SUM(CD33:$GS33)=0,0,MAX(CB161-CC97-CC129,0)))</f>
        <v>67053108</v>
      </c>
      <c r="CD161" s="113">
        <f ca="1">IF(CD$6=$C33,$D161,IF(SUM(CE33:$GS33)=0,0,MAX(CC161-CD97-CD129,0)))</f>
        <v>67053108</v>
      </c>
      <c r="CE161" s="113">
        <f ca="1">IF(CE$6=$C33,$D161,IF(SUM(CF33:$GS33)=0,0,MAX(CD161-CE97-CE129,0)))</f>
        <v>67053108</v>
      </c>
      <c r="CF161" s="113">
        <f ca="1">IF(CF$6=$C33,$D161,IF(SUM(CG33:$GS33)=0,0,MAX(CE161-CF97-CF129,0)))</f>
        <v>67053108</v>
      </c>
      <c r="CG161" s="113">
        <f ca="1">IF(CG$6=$C33,$D161,IF(SUM(CH33:$GS33)=0,0,MAX(CF161-CG97-CG129,0)))</f>
        <v>67053108</v>
      </c>
      <c r="CH161" s="113">
        <f ca="1">IF(CH$6=$C33,$D161,IF(SUM(CI33:$GS33)=0,0,MAX(CG161-CH97-CH129,0)))</f>
        <v>67053108</v>
      </c>
      <c r="CI161" s="113">
        <f ca="1">IF(CI$6=$C33,$D161,IF(SUM(CJ33:$GS33)=0,0,MAX(CH161-CI97-CI129,0)))</f>
        <v>67053108</v>
      </c>
      <c r="CJ161" s="113">
        <f ca="1">IF(CJ$6=$C33,$D161,IF(SUM(CK33:$GS33)=0,0,MAX(CI161-CJ97-CJ129,0)))</f>
        <v>67053108</v>
      </c>
      <c r="CK161" s="113">
        <f ca="1">IF(CK$6=$C33,$D161,IF(SUM(CL33:$GS33)=0,0,MAX(CJ161-CK97-CK129,0)))</f>
        <v>67053108</v>
      </c>
      <c r="CL161" s="113">
        <f ca="1">IF(CL$6=$C33,$D161,IF(SUM(CM33:$GS33)=0,0,MAX(CK161-CL97-CL129,0)))</f>
        <v>67053108</v>
      </c>
      <c r="CM161" s="113">
        <f ca="1">IF(CM$6=$C33,$D161,IF(SUM(CN33:$GS33)=0,0,MAX(CL161-CM97-CM129,0)))</f>
        <v>67053108</v>
      </c>
      <c r="CN161" s="113">
        <f ca="1">IF(CN$6=$C33,$D161,IF(SUM(CO33:$GS33)=0,0,MAX(CM161-CN97-CN129,0)))</f>
        <v>67053108</v>
      </c>
      <c r="CO161" s="113">
        <f ca="1">IF(CO$6=$C33,$D161,IF(SUM(CP33:$GS33)=0,0,MAX(CN161-CO97-CO129,0)))</f>
        <v>67053108</v>
      </c>
      <c r="CP161" s="113">
        <f ca="1">IF(CP$6=$C33,$D161,IF(SUM(CQ33:$GS33)=0,0,MAX(CO161-CP97-CP129,0)))</f>
        <v>67053108</v>
      </c>
      <c r="CQ161" s="113">
        <f ca="1">IF(CQ$6=$C33,$D161,IF(SUM(CR33:$GS33)=0,0,MAX(CP161-CQ97-CQ129,0)))</f>
        <v>67053108</v>
      </c>
      <c r="CR161" s="113">
        <f ca="1">IF(CR$6=$C33,$D161,IF(SUM(CS33:$GS33)=0,0,MAX(CQ161-CR97-CR129,0)))</f>
        <v>67053108</v>
      </c>
      <c r="CS161" s="113">
        <f ca="1">IF(CS$6=$C33,$D161,IF(SUM(CT33:$GS33)=0,0,MAX(CR161-CS97-CS129,0)))</f>
        <v>67053108</v>
      </c>
      <c r="CT161" s="113">
        <f ca="1">IF(CT$6=$C33,$D161,IF(SUM(CU33:$GS33)=0,0,MAX(CS161-CT97-CT129,0)))</f>
        <v>67053108</v>
      </c>
      <c r="CU161" s="113">
        <f ca="1">IF(CU$6=$C33,$D161,IF(SUM(CV33:$GS33)=0,0,MAX(CT161-CU97-CU129,0)))</f>
        <v>67053108</v>
      </c>
      <c r="CV161" s="113">
        <f ca="1">IF(CV$6=$C33,$D161,IF(SUM(CW33:$GS33)=0,0,MAX(CU161-CV97-CV129,0)))</f>
        <v>67053108</v>
      </c>
      <c r="CW161" s="113">
        <f ca="1">IF(CW$6=$C33,$D161,IF(SUM(CX33:$GS33)=0,0,MAX(CV161-CW97-CW129,0)))</f>
        <v>67053108</v>
      </c>
      <c r="CX161" s="113">
        <f ca="1">IF(CX$6=$C33,$D161,IF(SUM(CY33:$GS33)=0,0,MAX(CW161-CX97-CX129,0)))</f>
        <v>67053108</v>
      </c>
      <c r="CY161" s="113">
        <f ca="1">IF(CY$6=$C33,$D161,IF(SUM(CZ33:$GS33)=0,0,MAX(CX161-CY97-CY129,0)))</f>
        <v>67053108</v>
      </c>
      <c r="CZ161" s="113">
        <f ca="1">IF(CZ$6=$C33,$D161,IF(SUM(DA33:$GS33)=0,0,MAX(CY161-CZ97-CZ129,0)))</f>
        <v>67053108</v>
      </c>
      <c r="DA161" s="113">
        <f ca="1">IF(DA$6=$C33,$D161,IF(SUM(DB33:$GS33)=0,0,MAX(CZ161-DA97-DA129,0)))</f>
        <v>67053108</v>
      </c>
      <c r="DB161" s="113">
        <f ca="1">IF(DB$6=$C33,$D161,IF(SUM(DC33:$GS33)=0,0,MAX(DA161-DB97-DB129,0)))</f>
        <v>67053108</v>
      </c>
      <c r="DC161" s="113">
        <f ca="1">IF(DC$6=$C33,$D161,IF(SUM(DD33:$GS33)=0,0,MAX(DB161-DC97-DC129,0)))</f>
        <v>67053108</v>
      </c>
      <c r="DD161" s="113">
        <f ca="1">IF(DD$6=$C33,$D161,IF(SUM(DE33:$GS33)=0,0,MAX(DC161-DD97-DD129,0)))</f>
        <v>67053108</v>
      </c>
      <c r="DE161" s="113">
        <f ca="1">IF(DE$6=$C33,$D161,IF(SUM(DF33:$GS33)=0,0,MAX(DD161-DE97-DE129,0)))</f>
        <v>67053108</v>
      </c>
      <c r="DF161" s="113">
        <f ca="1">IF(DF$6=$C33,$D161,IF(SUM(DG33:$GS33)=0,0,MAX(DE161-DF97-DF129,0)))</f>
        <v>67053108</v>
      </c>
      <c r="DG161" s="113">
        <f ca="1">IF(DG$6=$C33,$D161,IF(SUM(DH33:$GS33)=0,0,MAX(DF161-DG97-DG129,0)))</f>
        <v>67053108</v>
      </c>
      <c r="DH161" s="113">
        <f ca="1">IF(DH$6=$C33,$D161,IF(SUM(DI33:$GS33)=0,0,MAX(DG161-DH97-DH129,0)))</f>
        <v>67053108</v>
      </c>
      <c r="DI161" s="113">
        <f ca="1">IF(DI$6=$C33,$D161,IF(SUM(DJ33:$GS33)=0,0,MAX(DH161-DI97-DI129,0)))</f>
        <v>67053108</v>
      </c>
      <c r="DJ161" s="113">
        <f ca="1">IF(DJ$6=$C33,$D161,IF(SUM(DK33:$GS33)=0,0,MAX(DI161-DJ97-DJ129,0)))</f>
        <v>67053108</v>
      </c>
      <c r="DK161" s="113">
        <f ca="1">IF(DK$6=$C33,$D161,IF(SUM(DL33:$GS33)=0,0,MAX(DJ161-DK97-DK129,0)))</f>
        <v>67053108</v>
      </c>
      <c r="DL161" s="113">
        <f ca="1">IF(DL$6=$C33,$D161,IF(SUM(DM33:$GS33)=0,0,MAX(DK161-DL97-DL129,0)))</f>
        <v>67053108</v>
      </c>
      <c r="DM161" s="113">
        <f ca="1">IF(DM$6=$C33,$D161,IF(SUM(DN33:$GS33)=0,0,MAX(DL161-DM97-DM129,0)))</f>
        <v>67053108</v>
      </c>
      <c r="DN161" s="113">
        <f ca="1">IF(DN$6=$C33,$D161,IF(SUM(DO33:$GS33)=0,0,MAX(DM161-DN97-DN129,0)))</f>
        <v>67053108</v>
      </c>
      <c r="DO161" s="113">
        <f ca="1">IF(DO$6=$C33,$D161,IF(SUM(DP33:$GS33)=0,0,MAX(DN161-DO97-DO129,0)))</f>
        <v>67053108</v>
      </c>
      <c r="DP161" s="113">
        <f ca="1">IF(DP$6=$C33,$D161,IF(SUM(DQ33:$GS33)=0,0,MAX(DO161-DP97-DP129,0)))</f>
        <v>67053108</v>
      </c>
      <c r="DQ161" s="113">
        <f ca="1">IF(DQ$6=$C33,$D161,IF(SUM(DR33:$GS33)=0,0,MAX(DP161-DQ97-DQ129,0)))</f>
        <v>67053108</v>
      </c>
      <c r="DR161" s="113">
        <f ca="1">IF(DR$6=$C33,$D161,IF(SUM(DS33:$GS33)=0,0,MAX(DQ161-DR97-DR129,0)))</f>
        <v>67053108</v>
      </c>
      <c r="DS161" s="113">
        <f ca="1">IF(DS$6=$C33,$D161,IF(SUM(DT33:$GS33)=0,0,MAX(DR161-DS97-DS129,0)))</f>
        <v>67053108</v>
      </c>
      <c r="DT161" s="113">
        <f ca="1">IF(DT$6=$C33,$D161,IF(SUM(DU33:$GS33)=0,0,MAX(DS161-DT97-DT129,0)))</f>
        <v>67053108</v>
      </c>
      <c r="DU161" s="113">
        <f ca="1">IF(DU$6=$C33,$D161,IF(SUM(DV33:$GS33)=0,0,MAX(DT161-DU97-DU129,0)))</f>
        <v>67053108</v>
      </c>
      <c r="DV161" s="113">
        <f ca="1">IF(DV$6=$C33,$D161,IF(SUM(DW33:$GS33)=0,0,MAX(DU161-DV97-DV129,0)))</f>
        <v>0</v>
      </c>
      <c r="DW161" s="113">
        <f ca="1">IF(DW$6=$C33,$D161,IF(SUM(DX33:$GS33)=0,0,MAX(DV161-DW97-DW129,0)))</f>
        <v>0</v>
      </c>
      <c r="DX161" s="113">
        <f ca="1">IF(DX$6=$C33,$D161,IF(SUM(DY33:$GS33)=0,0,MAX(DW161-DX97-DX129,0)))</f>
        <v>0</v>
      </c>
      <c r="DY161" s="113">
        <f ca="1">IF(DY$6=$C33,$D161,IF(SUM(DZ33:$GS33)=0,0,MAX(DX161-DY97-DY129,0)))</f>
        <v>0</v>
      </c>
      <c r="DZ161" s="113">
        <f ca="1">IF(DZ$6=$C33,$D161,IF(SUM(EA33:$GS33)=0,0,MAX(DY161-DZ97-DZ129,0)))</f>
        <v>0</v>
      </c>
      <c r="EA161" s="113">
        <f ca="1">IF(EA$6=$C33,$D161,IF(SUM(EB33:$GS33)=0,0,MAX(DZ161-EA97-EA129,0)))</f>
        <v>0</v>
      </c>
      <c r="EB161" s="113">
        <f ca="1">IF(EB$6=$C33,$D161,IF(SUM(EC33:$GS33)=0,0,MAX(EA161-EB97-EB129,0)))</f>
        <v>0</v>
      </c>
      <c r="EC161" s="113">
        <f ca="1">IF(EC$6=$C33,$D161,IF(SUM(ED33:$GS33)=0,0,MAX(EB161-EC97-EC129,0)))</f>
        <v>0</v>
      </c>
      <c r="ED161" s="113">
        <f ca="1">IF(ED$6=$C33,$D161,IF(SUM(EE33:$GS33)=0,0,MAX(EC161-ED97-ED129,0)))</f>
        <v>0</v>
      </c>
      <c r="EE161" s="113">
        <f ca="1">IF(EE$6=$C33,$D161,IF(SUM(EF33:$GS33)=0,0,MAX(ED161-EE97-EE129,0)))</f>
        <v>0</v>
      </c>
      <c r="EF161" s="113">
        <f ca="1">IF(EF$6=$C33,$D161,IF(SUM(EG33:$GS33)=0,0,MAX(EE161-EF97-EF129,0)))</f>
        <v>0</v>
      </c>
      <c r="EG161" s="113">
        <f ca="1">IF(EG$6=$C33,$D161,IF(SUM(EH33:$GS33)=0,0,MAX(EF161-EG97-EG129,0)))</f>
        <v>0</v>
      </c>
      <c r="EH161" s="113">
        <f ca="1">IF(EH$6=$C33,$D161,IF(SUM(EI33:$GS33)=0,0,MAX(EG161-EH97-EH129,0)))</f>
        <v>0</v>
      </c>
      <c r="EI161" s="113">
        <f ca="1">IF(EI$6=$C33,$D161,IF(SUM(EJ33:$GS33)=0,0,MAX(EH161-EI97-EI129,0)))</f>
        <v>0</v>
      </c>
      <c r="EJ161" s="113">
        <f ca="1">IF(EJ$6=$C33,$D161,IF(SUM(EK33:$GS33)=0,0,MAX(EI161-EJ97-EJ129,0)))</f>
        <v>0</v>
      </c>
      <c r="EK161" s="113">
        <f ca="1">IF(EK$6=$C33,$D161,IF(SUM(EL33:$GS33)=0,0,MAX(EJ161-EK97-EK129,0)))</f>
        <v>0</v>
      </c>
      <c r="EL161" s="113">
        <f ca="1">IF(EL$6=$C33,$D161,IF(SUM(EM33:$GS33)=0,0,MAX(EK161-EL97-EL129,0)))</f>
        <v>0</v>
      </c>
      <c r="EM161" s="113">
        <f ca="1">IF(EM$6=$C33,$D161,IF(SUM(EN33:$GS33)=0,0,MAX(EL161-EM97-EM129,0)))</f>
        <v>0</v>
      </c>
      <c r="EN161" s="113">
        <f ca="1">IF(EN$6=$C33,$D161,IF(SUM(EO33:$GS33)=0,0,MAX(EM161-EN97-EN129,0)))</f>
        <v>0</v>
      </c>
      <c r="EO161" s="113">
        <f ca="1">IF(EO$6=$C33,$D161,IF(SUM(EP33:$GS33)=0,0,MAX(EN161-EO97-EO129,0)))</f>
        <v>0</v>
      </c>
      <c r="EP161" s="113">
        <f ca="1">IF(EP$6=$C33,$D161,IF(SUM(EQ33:$GS33)=0,0,MAX(EO161-EP97-EP129,0)))</f>
        <v>0</v>
      </c>
      <c r="EQ161" s="113">
        <f ca="1">IF(EQ$6=$C33,$D161,IF(SUM(ER33:$GS33)=0,0,MAX(EP161-EQ97-EQ129,0)))</f>
        <v>0</v>
      </c>
      <c r="ER161" s="113">
        <f ca="1">IF(ER$6=$C33,$D161,IF(SUM(ES33:$GS33)=0,0,MAX(EQ161-ER97-ER129,0)))</f>
        <v>0</v>
      </c>
      <c r="ES161" s="113">
        <f ca="1">IF(ES$6=$C33,$D161,IF(SUM(ET33:$GS33)=0,0,MAX(ER161-ES97-ES129,0)))</f>
        <v>0</v>
      </c>
      <c r="ET161" s="113">
        <f ca="1">IF(ET$6=$C33,$D161,IF(SUM(EU33:$GS33)=0,0,MAX(ES161-ET97-ET129,0)))</f>
        <v>0</v>
      </c>
      <c r="EU161" s="113">
        <f ca="1">IF(EU$6=$C33,$D161,IF(SUM(EV33:$GS33)=0,0,MAX(ET161-EU97-EU129,0)))</f>
        <v>0</v>
      </c>
      <c r="EV161" s="113">
        <f ca="1">IF(EV$6=$C33,$D161,IF(SUM(EW33:$GS33)=0,0,MAX(EU161-EV97-EV129,0)))</f>
        <v>0</v>
      </c>
      <c r="EW161" s="113">
        <f ca="1">IF(EW$6=$C33,$D161,IF(SUM(EX33:$GS33)=0,0,MAX(EV161-EW97-EW129,0)))</f>
        <v>0</v>
      </c>
      <c r="EX161" s="113">
        <f ca="1">IF(EX$6=$C33,$D161,IF(SUM(EY33:$GS33)=0,0,MAX(EW161-EX97-EX129,0)))</f>
        <v>0</v>
      </c>
      <c r="EY161" s="113">
        <f ca="1">IF(EY$6=$C33,$D161,IF(SUM(EZ33:$GS33)=0,0,MAX(EX161-EY97-EY129,0)))</f>
        <v>0</v>
      </c>
      <c r="EZ161" s="113">
        <f ca="1">IF(EZ$6=$C33,$D161,IF(SUM(FA33:$GS33)=0,0,MAX(EY161-EZ97-EZ129,0)))</f>
        <v>0</v>
      </c>
      <c r="FA161" s="113">
        <f ca="1">IF(FA$6=$C33,$D161,IF(SUM(FB33:$GS33)=0,0,MAX(EZ161-FA97-FA129,0)))</f>
        <v>0</v>
      </c>
      <c r="FB161" s="113">
        <f ca="1">IF(FB$6=$C33,$D161,IF(SUM(FC33:$GS33)=0,0,MAX(FA161-FB97-FB129,0)))</f>
        <v>0</v>
      </c>
      <c r="FC161" s="113">
        <f ca="1">IF(FC$6=$C33,$D161,IF(SUM(FD33:$GS33)=0,0,MAX(FB161-FC97-FC129,0)))</f>
        <v>0</v>
      </c>
      <c r="FD161" s="113">
        <f ca="1">IF(FD$6=$C33,$D161,IF(SUM(FE33:$GS33)=0,0,MAX(FC161-FD97-FD129,0)))</f>
        <v>0</v>
      </c>
      <c r="FE161" s="113">
        <f ca="1">IF(FE$6=$C33,$D161,IF(SUM(FF33:$GS33)=0,0,MAX(FD161-FE97-FE129,0)))</f>
        <v>0</v>
      </c>
      <c r="FF161" s="113">
        <f ca="1">IF(FF$6=$C33,$D161,IF(SUM(FG33:$GS33)=0,0,MAX(FE161-FF97-FF129,0)))</f>
        <v>0</v>
      </c>
      <c r="FG161" s="113">
        <f ca="1">IF(FG$6=$C33,$D161,IF(SUM(FH33:$GS33)=0,0,MAX(FF161-FG97-FG129,0)))</f>
        <v>0</v>
      </c>
      <c r="FH161" s="113">
        <f ca="1">IF(FH$6=$C33,$D161,IF(SUM(FI33:$GS33)=0,0,MAX(FG161-FH97-FH129,0)))</f>
        <v>0</v>
      </c>
      <c r="FI161" s="113">
        <f ca="1">IF(FI$6=$C33,$D161,IF(SUM(FJ33:$GS33)=0,0,MAX(FH161-FI97-FI129,0)))</f>
        <v>0</v>
      </c>
      <c r="FJ161" s="113">
        <f ca="1">IF(FJ$6=$C33,$D161,IF(SUM(FK33:$GS33)=0,0,MAX(FI161-FJ97-FJ129,0)))</f>
        <v>0</v>
      </c>
      <c r="FK161" s="113">
        <f ca="1">IF(FK$6=$C33,$D161,IF(SUM(FL33:$GS33)=0,0,MAX(FJ161-FK97-FK129,0)))</f>
        <v>0</v>
      </c>
      <c r="FL161" s="113">
        <f ca="1">IF(FL$6=$C33,$D161,IF(SUM(FM33:$GS33)=0,0,MAX(FK161-FL97-FL129,0)))</f>
        <v>0</v>
      </c>
      <c r="FM161" s="113">
        <f ca="1">IF(FM$6=$C33,$D161,IF(SUM(FN33:$GS33)=0,0,MAX(FL161-FM97-FM129,0)))</f>
        <v>0</v>
      </c>
      <c r="FN161" s="113">
        <f ca="1">IF(FN$6=$C33,$D161,IF(SUM(FO33:$GS33)=0,0,MAX(FM161-FN97-FN129,0)))</f>
        <v>0</v>
      </c>
      <c r="FO161" s="113">
        <f ca="1">IF(FO$6=$C33,$D161,IF(SUM(FP33:$GS33)=0,0,MAX(FN161-FO97-FO129,0)))</f>
        <v>0</v>
      </c>
      <c r="FP161" s="113">
        <f ca="1">IF(FP$6=$C33,$D161,IF(SUM(FQ33:$GS33)=0,0,MAX(FO161-FP97-FP129,0)))</f>
        <v>0</v>
      </c>
      <c r="FQ161" s="113">
        <f ca="1">IF(FQ$6=$C33,$D161,IF(SUM(FR33:$GS33)=0,0,MAX(FP161-FQ97-FQ129,0)))</f>
        <v>0</v>
      </c>
      <c r="FR161" s="113">
        <f ca="1">IF(FR$6=$C33,$D161,IF(SUM(FS33:$GS33)=0,0,MAX(FQ161-FR97-FR129,0)))</f>
        <v>0</v>
      </c>
      <c r="FS161" s="113">
        <f ca="1">IF(FS$6=$C33,$D161,IF(SUM(FT33:$GS33)=0,0,MAX(FR161-FS97-FS129,0)))</f>
        <v>0</v>
      </c>
      <c r="FT161" s="113">
        <f ca="1">IF(FT$6=$C33,$D161,IF(SUM(FU33:$GS33)=0,0,MAX(FS161-FT97-FT129,0)))</f>
        <v>0</v>
      </c>
      <c r="FU161" s="113">
        <f ca="1">IF(FU$6=$C33,$D161,IF(SUM(FV33:$GS33)=0,0,MAX(FT161-FU97-FU129,0)))</f>
        <v>0</v>
      </c>
      <c r="FV161" s="113">
        <f ca="1">IF(FV$6=$C33,$D161,IF(SUM(FW33:$GS33)=0,0,MAX(FU161-FV97-FV129,0)))</f>
        <v>0</v>
      </c>
      <c r="FW161" s="113">
        <f ca="1">IF(FW$6=$C33,$D161,IF(SUM(FX33:$GS33)=0,0,MAX(FV161-FW97-FW129,0)))</f>
        <v>0</v>
      </c>
      <c r="FX161" s="113">
        <f ca="1">IF(FX$6=$C33,$D161,IF(SUM(FY33:$GS33)=0,0,MAX(FW161-FX97-FX129,0)))</f>
        <v>0</v>
      </c>
      <c r="FY161" s="113">
        <f ca="1">IF(FY$6=$C33,$D161,IF(SUM(FZ33:$GS33)=0,0,MAX(FX161-FY97-FY129,0)))</f>
        <v>0</v>
      </c>
      <c r="FZ161" s="113">
        <f ca="1">IF(FZ$6=$C33,$D161,IF(SUM(GA33:$GS33)=0,0,MAX(FY161-FZ97-FZ129,0)))</f>
        <v>0</v>
      </c>
      <c r="GA161" s="113">
        <f ca="1">IF(GA$6=$C33,$D161,IF(SUM(GB33:$GS33)=0,0,MAX(FZ161-GA97-GA129,0)))</f>
        <v>0</v>
      </c>
      <c r="GB161" s="113">
        <f ca="1">IF(GB$6=$C33,$D161,IF(SUM(GC33:$GS33)=0,0,MAX(GA161-GB97-GB129,0)))</f>
        <v>0</v>
      </c>
      <c r="GC161" s="113">
        <f ca="1">IF(GC$6=$C33,$D161,IF(SUM(GD33:$GS33)=0,0,MAX(GB161-GC97-GC129,0)))</f>
        <v>0</v>
      </c>
      <c r="GD161" s="113">
        <f ca="1">IF(GD$6=$C33,$D161,IF(SUM(GE33:$GS33)=0,0,MAX(GC161-GD97-GD129,0)))</f>
        <v>0</v>
      </c>
      <c r="GE161" s="113">
        <f ca="1">IF(GE$6=$C33,$D161,IF(SUM(GF33:$GS33)=0,0,MAX(GD161-GE97-GE129,0)))</f>
        <v>0</v>
      </c>
      <c r="GF161" s="113">
        <f ca="1">IF(GF$6=$C33,$D161,IF(SUM(GG33:$GS33)=0,0,MAX(GE161-GF97-GF129,0)))</f>
        <v>0</v>
      </c>
      <c r="GG161" s="113">
        <f ca="1">IF(GG$6=$C33,$D161,IF(SUM(GH33:$GS33)=0,0,MAX(GF161-GG97-GG129,0)))</f>
        <v>0</v>
      </c>
      <c r="GH161" s="113">
        <f ca="1">IF(GH$6=$C33,$D161,IF(SUM(GI33:$GS33)=0,0,MAX(GG161-GH97-GH129,0)))</f>
        <v>0</v>
      </c>
      <c r="GI161" s="113">
        <f ca="1">IF(GI$6=$C33,$D161,IF(SUM(GJ33:$GS33)=0,0,MAX(GH161-GI97-GI129,0)))</f>
        <v>0</v>
      </c>
      <c r="GJ161" s="113">
        <f ca="1">IF(GJ$6=$C33,$D161,IF(SUM(GK33:$GS33)=0,0,MAX(GI161-GJ97-GJ129,0)))</f>
        <v>0</v>
      </c>
      <c r="GK161" s="113">
        <f ca="1">IF(GK$6=$C33,$D161,IF(SUM(GL33:$GS33)=0,0,MAX(GJ161-GK97-GK129,0)))</f>
        <v>0</v>
      </c>
      <c r="GL161" s="113">
        <f ca="1">IF(GL$6=$C33,$D161,IF(SUM(GM33:$GS33)=0,0,MAX(GK161-GL97-GL129,0)))</f>
        <v>0</v>
      </c>
      <c r="GM161" s="113">
        <f ca="1">IF(GM$6=$C33,$D161,IF(SUM(GN33:$GS33)=0,0,MAX(GL161-GM97-GM129,0)))</f>
        <v>0</v>
      </c>
      <c r="GN161" s="113">
        <f ca="1">IF(GN$6=$C33,$D161,IF(SUM(GO33:$GS33)=0,0,MAX(GM161-GN97-GN129,0)))</f>
        <v>0</v>
      </c>
      <c r="GO161" s="113">
        <f ca="1">IF(GO$6=$C33,$D161,IF(SUM(GP33:$GS33)=0,0,MAX(GN161-GO97-GO129,0)))</f>
        <v>0</v>
      </c>
      <c r="GP161" s="113">
        <f ca="1">IF(GP$6=$C33,$D161,IF(SUM(GQ33:$GS33)=0,0,MAX(GO161-GP97-GP129,0)))</f>
        <v>0</v>
      </c>
      <c r="GQ161" s="113">
        <f ca="1">IF(GQ$6=$C33,$D161,IF(SUM(GR33:$GS33)=0,0,MAX(GP161-GQ97-GQ129,0)))</f>
        <v>0</v>
      </c>
      <c r="GR161" s="113">
        <f ca="1">IF(GR$6=$C33,$D161,IF(SUM(GS33:$GS33)=0,0,MAX(GQ161-GR97-GR129,0)))</f>
        <v>0</v>
      </c>
      <c r="GS161" s="113">
        <f ca="1">IF(GS$6=$C33,$D161,IF(SUM($GS33:GT33)=0,0,MAX(GR161-GS97-GS129,0)))</f>
        <v>0</v>
      </c>
      <c r="GU161" s="85"/>
      <c r="GV161" s="85"/>
      <c r="GW161" s="85"/>
      <c r="GX161" s="85"/>
      <c r="GY161" s="85"/>
      <c r="GZ161" s="85"/>
      <c r="HA161" s="85"/>
      <c r="HB161" s="85"/>
      <c r="HC161" s="85"/>
      <c r="HD161" s="85"/>
      <c r="HE161" s="85"/>
      <c r="HF161" s="85"/>
      <c r="HG161" s="85"/>
      <c r="HH161" s="85"/>
      <c r="HI161" s="85"/>
      <c r="HJ161" s="85"/>
      <c r="HK161" s="85"/>
    </row>
    <row r="162" spans="1:219" hidden="1" outlineLevel="1" x14ac:dyDescent="0.75">
      <c r="A162" s="112"/>
      <c r="B162" s="112" t="str">
        <f t="shared" si="225"/>
        <v>UBSCM 2018-C12</v>
      </c>
      <c r="C162" s="104"/>
      <c r="D162" s="111">
        <f t="shared" ca="1" si="226"/>
        <v>80038824</v>
      </c>
      <c r="E162" s="88"/>
      <c r="F162" s="85"/>
      <c r="G162" s="85"/>
      <c r="H162" s="86"/>
      <c r="I162" s="95"/>
      <c r="K162" s="113">
        <f ca="1">IF(K$6=$C34,$D162,IF(SUM(L34:$GS34)=0,0,MAX(J162-K98-K130,0)))</f>
        <v>0</v>
      </c>
      <c r="L162" s="113">
        <f ca="1">IF(L$6=$C34,$D162,IF(SUM(M34:$GS34)=0,0,MAX(K162-L98-L130,0)))</f>
        <v>0</v>
      </c>
      <c r="M162" s="113">
        <f ca="1">IF(M$6=$C34,$D162,IF(SUM(N34:$GS34)=0,0,MAX(L162-M98-M130,0)))</f>
        <v>0</v>
      </c>
      <c r="N162" s="113">
        <f ca="1">IF(N$6=$C34,$D162,IF(SUM(O34:$GS34)=0,0,MAX(M162-N98-N130,0)))</f>
        <v>0</v>
      </c>
      <c r="O162" s="113">
        <f ca="1">IF(O$6=$C34,$D162,IF(SUM(P34:$GS34)=0,0,MAX(N162-O98-O130,0)))</f>
        <v>0</v>
      </c>
      <c r="P162" s="113">
        <f ca="1">IF(P$6=$C34,$D162,IF(SUM(Q34:$GS34)=0,0,MAX(O162-P98-P130,0)))</f>
        <v>0</v>
      </c>
      <c r="Q162" s="113">
        <f ca="1">IF(Q$6=$C34,$D162,IF(SUM(R34:$GS34)=0,0,MAX(P162-Q98-Q130,0)))</f>
        <v>0</v>
      </c>
      <c r="R162" s="113">
        <f ca="1">IF(R$6=$C34,$D162,IF(SUM(S34:$GS34)=0,0,MAX(Q162-R98-R130,0)))</f>
        <v>0</v>
      </c>
      <c r="S162" s="113">
        <f ca="1">IF(S$6=$C34,$D162,IF(SUM(T34:$GS34)=0,0,MAX(R162-S98-S130,0)))</f>
        <v>0</v>
      </c>
      <c r="T162" s="113">
        <f ca="1">IF(T$6=$C34,$D162,IF(SUM(U34:$GS34)=0,0,MAX(S162-T98-T130,0)))</f>
        <v>0</v>
      </c>
      <c r="U162" s="113">
        <f ca="1">IF(U$6=$C34,$D162,IF(SUM(V34:$GS34)=0,0,MAX(T162-U98-U130,0)))</f>
        <v>0</v>
      </c>
      <c r="V162" s="113">
        <f ca="1">IF(V$6=$C34,$D162,IF(SUM(W34:$GS34)=0,0,MAX(U162-V98-V130,0)))</f>
        <v>0</v>
      </c>
      <c r="W162" s="113">
        <f ca="1">IF(W$6=$C34,$D162,IF(SUM(X34:$GS34)=0,0,MAX(V162-W98-W130,0)))</f>
        <v>0</v>
      </c>
      <c r="X162" s="113">
        <f ca="1">IF(X$6=$C34,$D162,IF(SUM(Y34:$GS34)=0,0,MAX(W162-X98-X130,0)))</f>
        <v>0</v>
      </c>
      <c r="Y162" s="113">
        <f ca="1">IF(Y$6=$C34,$D162,IF(SUM(Z34:$GS34)=0,0,MAX(X162-Y98-Y130,0)))</f>
        <v>0</v>
      </c>
      <c r="Z162" s="113">
        <f ca="1">IF(Z$6=$C34,$D162,IF(SUM(AA34:$GS34)=0,0,MAX(Y162-Z98-Z130,0)))</f>
        <v>0</v>
      </c>
      <c r="AA162" s="113">
        <f ca="1">IF(AA$6=$C34,$D162,IF(SUM(AB34:$GS34)=0,0,MAX(Z162-AA98-AA130,0)))</f>
        <v>0</v>
      </c>
      <c r="AB162" s="113">
        <f ca="1">IF(AB$6=$C34,$D162,IF(SUM(AC34:$GS34)=0,0,MAX(AA162-AB98-AB130,0)))</f>
        <v>0</v>
      </c>
      <c r="AC162" s="113">
        <f ca="1">IF(AC$6=$C34,$D162,IF(SUM(AD34:$GS34)=0,0,MAX(AB162-AC98-AC130,0)))</f>
        <v>80038824</v>
      </c>
      <c r="AD162" s="113">
        <f ca="1">IF(AD$6=$C34,$D162,IF(SUM(AE34:$GS34)=0,0,MAX(AC162-AD98-AD130,0)))</f>
        <v>80038824</v>
      </c>
      <c r="AE162" s="113">
        <f ca="1">IF(AE$6=$C34,$D162,IF(SUM(AF34:$GS34)=0,0,MAX(AD162-AE98-AE130,0)))</f>
        <v>80038824</v>
      </c>
      <c r="AF162" s="113">
        <f ca="1">IF(AF$6=$C34,$D162,IF(SUM(AG34:$GS34)=0,0,MAX(AE162-AF98-AF130,0)))</f>
        <v>80038824</v>
      </c>
      <c r="AG162" s="113">
        <f ca="1">IF(AG$6=$C34,$D162,IF(SUM(AH34:$GS34)=0,0,MAX(AF162-AG98-AG130,0)))</f>
        <v>80038824</v>
      </c>
      <c r="AH162" s="113">
        <f ca="1">IF(AH$6=$C34,$D162,IF(SUM(AI34:$GS34)=0,0,MAX(AG162-AH98-AH130,0)))</f>
        <v>80038824</v>
      </c>
      <c r="AI162" s="113">
        <f ca="1">IF(AI$6=$C34,$D162,IF(SUM(AJ34:$GS34)=0,0,MAX(AH162-AI98-AI130,0)))</f>
        <v>80038824</v>
      </c>
      <c r="AJ162" s="113">
        <f ca="1">IF(AJ$6=$C34,$D162,IF(SUM(AK34:$GS34)=0,0,MAX(AI162-AJ98-AJ130,0)))</f>
        <v>80038824</v>
      </c>
      <c r="AK162" s="113">
        <f ca="1">IF(AK$6=$C34,$D162,IF(SUM(AL34:$GS34)=0,0,MAX(AJ162-AK98-AK130,0)))</f>
        <v>80038824</v>
      </c>
      <c r="AL162" s="113">
        <f ca="1">IF(AL$6=$C34,$D162,IF(SUM(AM34:$GS34)=0,0,MAX(AK162-AL98-AL130,0)))</f>
        <v>80038824</v>
      </c>
      <c r="AM162" s="113">
        <f ca="1">IF(AM$6=$C34,$D162,IF(SUM(AN34:$GS34)=0,0,MAX(AL162-AM98-AM130,0)))</f>
        <v>80038824</v>
      </c>
      <c r="AN162" s="113">
        <f ca="1">IF(AN$6=$C34,$D162,IF(SUM(AO34:$GS34)=0,0,MAX(AM162-AN98-AN130,0)))</f>
        <v>80038824</v>
      </c>
      <c r="AO162" s="113">
        <f ca="1">IF(AO$6=$C34,$D162,IF(SUM(AP34:$GS34)=0,0,MAX(AN162-AO98-AO130,0)))</f>
        <v>80038824</v>
      </c>
      <c r="AP162" s="113">
        <f ca="1">IF(AP$6=$C34,$D162,IF(SUM(AQ34:$GS34)=0,0,MAX(AO162-AP98-AP130,0)))</f>
        <v>80038824</v>
      </c>
      <c r="AQ162" s="113">
        <f ca="1">IF(AQ$6=$C34,$D162,IF(SUM(AR34:$GS34)=0,0,MAX(AP162-AQ98-AQ130,0)))</f>
        <v>80038824</v>
      </c>
      <c r="AR162" s="113">
        <f ca="1">IF(AR$6=$C34,$D162,IF(SUM(AS34:$GS34)=0,0,MAX(AQ162-AR98-AR130,0)))</f>
        <v>80038824</v>
      </c>
      <c r="AS162" s="113">
        <f ca="1">IF(AS$6=$C34,$D162,IF(SUM(AT34:$GS34)=0,0,MAX(AR162-AS98-AS130,0)))</f>
        <v>80038824</v>
      </c>
      <c r="AT162" s="113">
        <f ca="1">IF(AT$6=$C34,$D162,IF(SUM(AU34:$GS34)=0,0,MAX(AS162-AT98-AT130,0)))</f>
        <v>80038824</v>
      </c>
      <c r="AU162" s="113">
        <f ca="1">IF(AU$6=$C34,$D162,IF(SUM(AV34:$GS34)=0,0,MAX(AT162-AU98-AU130,0)))</f>
        <v>80038824</v>
      </c>
      <c r="AV162" s="113">
        <f ca="1">IF(AV$6=$C34,$D162,IF(SUM(AW34:$GS34)=0,0,MAX(AU162-AV98-AV130,0)))</f>
        <v>80038824</v>
      </c>
      <c r="AW162" s="113">
        <f ca="1">IF(AW$6=$C34,$D162,IF(SUM(AX34:$GS34)=0,0,MAX(AV162-AW98-AW130,0)))</f>
        <v>80038824</v>
      </c>
      <c r="AX162" s="113">
        <f ca="1">IF(AX$6=$C34,$D162,IF(SUM(AY34:$GS34)=0,0,MAX(AW162-AX98-AX130,0)))</f>
        <v>80038824</v>
      </c>
      <c r="AY162" s="113">
        <f ca="1">IF(AY$6=$C34,$D162,IF(SUM(AZ34:$GS34)=0,0,MAX(AX162-AY98-AY130,0)))</f>
        <v>80038824</v>
      </c>
      <c r="AZ162" s="113">
        <f ca="1">IF(AZ$6=$C34,$D162,IF(SUM(BA34:$GS34)=0,0,MAX(AY162-AZ98-AZ130,0)))</f>
        <v>80038824</v>
      </c>
      <c r="BA162" s="113">
        <f ca="1">IF(BA$6=$C34,$D162,IF(SUM(BB34:$GS34)=0,0,MAX(AZ162-BA98-BA130,0)))</f>
        <v>80038824</v>
      </c>
      <c r="BB162" s="113">
        <f ca="1">IF(BB$6=$C34,$D162,IF(SUM(BC34:$GS34)=0,0,MAX(BA162-BB98-BB130,0)))</f>
        <v>80038824</v>
      </c>
      <c r="BC162" s="113">
        <f ca="1">IF(BC$6=$C34,$D162,IF(SUM(BD34:$GS34)=0,0,MAX(BB162-BC98-BC130,0)))</f>
        <v>80038824</v>
      </c>
      <c r="BD162" s="113">
        <f ca="1">IF(BD$6=$C34,$D162,IF(SUM(BE34:$GS34)=0,0,MAX(BC162-BD98-BD130,0)))</f>
        <v>80038824</v>
      </c>
      <c r="BE162" s="113">
        <f ca="1">IF(BE$6=$C34,$D162,IF(SUM(BF34:$GS34)=0,0,MAX(BD162-BE98-BE130,0)))</f>
        <v>80038824</v>
      </c>
      <c r="BF162" s="113">
        <f ca="1">IF(BF$6=$C34,$D162,IF(SUM(BG34:$GS34)=0,0,MAX(BE162-BF98-BF130,0)))</f>
        <v>80038824</v>
      </c>
      <c r="BG162" s="113">
        <f ca="1">IF(BG$6=$C34,$D162,IF(SUM(BH34:$GS34)=0,0,MAX(BF162-BG98-BG130,0)))</f>
        <v>80038824</v>
      </c>
      <c r="BH162" s="113">
        <f ca="1">IF(BH$6=$C34,$D162,IF(SUM(BI34:$GS34)=0,0,MAX(BG162-BH98-BH130,0)))</f>
        <v>80038824</v>
      </c>
      <c r="BI162" s="113">
        <f ca="1">IF(BI$6=$C34,$D162,IF(SUM(BJ34:$GS34)=0,0,MAX(BH162-BI98-BI130,0)))</f>
        <v>80038824</v>
      </c>
      <c r="BJ162" s="113">
        <f ca="1">IF(BJ$6=$C34,$D162,IF(SUM(BK34:$GS34)=0,0,MAX(BI162-BJ98-BJ130,0)))</f>
        <v>80038824</v>
      </c>
      <c r="BK162" s="113">
        <f ca="1">IF(BK$6=$C34,$D162,IF(SUM(BL34:$GS34)=0,0,MAX(BJ162-BK98-BK130,0)))</f>
        <v>80038824</v>
      </c>
      <c r="BL162" s="113">
        <f ca="1">IF(BL$6=$C34,$D162,IF(SUM(BM34:$GS34)=0,0,MAX(BK162-BL98-BL130,0)))</f>
        <v>80038824</v>
      </c>
      <c r="BM162" s="113">
        <f ca="1">IF(BM$6=$C34,$D162,IF(SUM(BN34:$GS34)=0,0,MAX(BL162-BM98-BM130,0)))</f>
        <v>80038824</v>
      </c>
      <c r="BN162" s="113">
        <f ca="1">IF(BN$6=$C34,$D162,IF(SUM(BO34:$GS34)=0,0,MAX(BM162-BN98-BN130,0)))</f>
        <v>80038824</v>
      </c>
      <c r="BO162" s="113">
        <f ca="1">IF(BO$6=$C34,$D162,IF(SUM(BP34:$GS34)=0,0,MAX(BN162-BO98-BO130,0)))</f>
        <v>80038824</v>
      </c>
      <c r="BP162" s="113">
        <f ca="1">IF(BP$6=$C34,$D162,IF(SUM(BQ34:$GS34)=0,0,MAX(BO162-BP98-BP130,0)))</f>
        <v>80038824</v>
      </c>
      <c r="BQ162" s="113">
        <f ca="1">IF(BQ$6=$C34,$D162,IF(SUM(BR34:$GS34)=0,0,MAX(BP162-BQ98-BQ130,0)))</f>
        <v>80038824</v>
      </c>
      <c r="BR162" s="113">
        <f ca="1">IF(BR$6=$C34,$D162,IF(SUM(BS34:$GS34)=0,0,MAX(BQ162-BR98-BR130,0)))</f>
        <v>80038824</v>
      </c>
      <c r="BS162" s="113">
        <f ca="1">IF(BS$6=$C34,$D162,IF(SUM(BT34:$GS34)=0,0,MAX(BR162-BS98-BS130,0)))</f>
        <v>80038824</v>
      </c>
      <c r="BT162" s="113">
        <f ca="1">IF(BT$6=$C34,$D162,IF(SUM(BU34:$GS34)=0,0,MAX(BS162-BT98-BT130,0)))</f>
        <v>80038824</v>
      </c>
      <c r="BU162" s="113">
        <f ca="1">IF(BU$6=$C34,$D162,IF(SUM(BV34:$GS34)=0,0,MAX(BT162-BU98-BU130,0)))</f>
        <v>80038824</v>
      </c>
      <c r="BV162" s="113">
        <f ca="1">IF(BV$6=$C34,$D162,IF(SUM(BW34:$GS34)=0,0,MAX(BU162-BV98-BV130,0)))</f>
        <v>80038824</v>
      </c>
      <c r="BW162" s="113">
        <f ca="1">IF(BW$6=$C34,$D162,IF(SUM(BX34:$GS34)=0,0,MAX(BV162-BW98-BW130,0)))</f>
        <v>80038824</v>
      </c>
      <c r="BX162" s="113">
        <f ca="1">IF(BX$6=$C34,$D162,IF(SUM(BY34:$GS34)=0,0,MAX(BW162-BX98-BX130,0)))</f>
        <v>80038824</v>
      </c>
      <c r="BY162" s="113">
        <f ca="1">IF(BY$6=$C34,$D162,IF(SUM(BZ34:$GS34)=0,0,MAX(BX162-BY98-BY130,0)))</f>
        <v>80038824</v>
      </c>
      <c r="BZ162" s="113">
        <f ca="1">IF(BZ$6=$C34,$D162,IF(SUM(CA34:$GS34)=0,0,MAX(BY162-BZ98-BZ130,0)))</f>
        <v>80038824</v>
      </c>
      <c r="CA162" s="113">
        <f ca="1">IF(CA$6=$C34,$D162,IF(SUM(CB34:$GS34)=0,0,MAX(BZ162-CA98-CA130,0)))</f>
        <v>80038824</v>
      </c>
      <c r="CB162" s="113">
        <f ca="1">IF(CB$6=$C34,$D162,IF(SUM(CC34:$GS34)=0,0,MAX(CA162-CB98-CB130,0)))</f>
        <v>77844441.060000002</v>
      </c>
      <c r="CC162" s="113">
        <f ca="1">IF(CC$6=$C34,$D162,IF(SUM(CD34:$GS34)=0,0,MAX(CB162-CC98-CC130,0)))</f>
        <v>77844441.060000002</v>
      </c>
      <c r="CD162" s="113">
        <f ca="1">IF(CD$6=$C34,$D162,IF(SUM(CE34:$GS34)=0,0,MAX(CC162-CD98-CD130,0)))</f>
        <v>77844441.060000002</v>
      </c>
      <c r="CE162" s="113">
        <f ca="1">IF(CE$6=$C34,$D162,IF(SUM(CF34:$GS34)=0,0,MAX(CD162-CE98-CE130,0)))</f>
        <v>77844441.060000002</v>
      </c>
      <c r="CF162" s="113">
        <f ca="1">IF(CF$6=$C34,$D162,IF(SUM(CG34:$GS34)=0,0,MAX(CE162-CF98-CF130,0)))</f>
        <v>77844441.060000002</v>
      </c>
      <c r="CG162" s="113">
        <f ca="1">IF(CG$6=$C34,$D162,IF(SUM(CH34:$GS34)=0,0,MAX(CF162-CG98-CG130,0)))</f>
        <v>77844441.060000002</v>
      </c>
      <c r="CH162" s="113">
        <f ca="1">IF(CH$6=$C34,$D162,IF(SUM(CI34:$GS34)=0,0,MAX(CG162-CH98-CH130,0)))</f>
        <v>77892728.950000003</v>
      </c>
      <c r="CI162" s="113">
        <f ca="1">IF(CI$6=$C34,$D162,IF(SUM(CJ34:$GS34)=0,0,MAX(CH162-CI98-CI130,0)))</f>
        <v>77892728.950000003</v>
      </c>
      <c r="CJ162" s="113">
        <f ca="1">IF(CJ$6=$C34,$D162,IF(SUM(CK34:$GS34)=0,0,MAX(CI162-CJ98-CJ130,0)))</f>
        <v>77892728.950000003</v>
      </c>
      <c r="CK162" s="113">
        <f ca="1">IF(CK$6=$C34,$D162,IF(SUM(CL34:$GS34)=0,0,MAX(CJ162-CK98-CK130,0)))</f>
        <v>77892728.950000003</v>
      </c>
      <c r="CL162" s="113">
        <f ca="1">IF(CL$6=$C34,$D162,IF(SUM(CM34:$GS34)=0,0,MAX(CK162-CL98-CL130,0)))</f>
        <v>77892728.950000003</v>
      </c>
      <c r="CM162" s="113">
        <f ca="1">IF(CM$6=$C34,$D162,IF(SUM(CN34:$GS34)=0,0,MAX(CL162-CM98-CM130,0)))</f>
        <v>77892728.950000003</v>
      </c>
      <c r="CN162" s="113">
        <f ca="1">IF(CN$6=$C34,$D162,IF(SUM(CO34:$GS34)=0,0,MAX(CM162-CN98-CN130,0)))</f>
        <v>77523550.909999996</v>
      </c>
      <c r="CO162" s="113">
        <f ca="1">IF(CO$6=$C34,$D162,IF(SUM(CP34:$GS34)=0,0,MAX(CN162-CO98-CO130,0)))</f>
        <v>77523550.909999996</v>
      </c>
      <c r="CP162" s="113">
        <f ca="1">IF(CP$6=$C34,$D162,IF(SUM(CQ34:$GS34)=0,0,MAX(CO162-CP98-CP130,0)))</f>
        <v>77523550.909999996</v>
      </c>
      <c r="CQ162" s="113">
        <f ca="1">IF(CQ$6=$C34,$D162,IF(SUM(CR34:$GS34)=0,0,MAX(CP162-CQ98-CQ130,0)))</f>
        <v>76917943.939999998</v>
      </c>
      <c r="CR162" s="113">
        <f ca="1">IF(CR$6=$C34,$D162,IF(SUM(CS34:$GS34)=0,0,MAX(CQ162-CR98-CR130,0)))</f>
        <v>76180553.039999992</v>
      </c>
      <c r="CS162" s="113">
        <f ca="1">IF(CS$6=$C34,$D162,IF(SUM(CT34:$GS34)=0,0,MAX(CR162-CS98-CS130,0)))</f>
        <v>75568826.389999986</v>
      </c>
      <c r="CT162" s="113">
        <f ca="1">IF(CT$6=$C34,$D162,IF(SUM(CU34:$GS34)=0,0,MAX(CS162-CT98-CT130,0)))</f>
        <v>74889998.729999989</v>
      </c>
      <c r="CU162" s="113">
        <f ca="1">IF(CU$6=$C34,$D162,IF(SUM(CV34:$GS34)=0,0,MAX(CT162-CU98-CU130,0)))</f>
        <v>62320473.989999987</v>
      </c>
      <c r="CV162" s="113">
        <f ca="1">IF(CV$6=$C34,$D162,IF(SUM(CW34:$GS34)=0,0,MAX(CU162-CV98-CV130,0)))</f>
        <v>61602216.079999991</v>
      </c>
      <c r="CW162" s="113">
        <f ca="1">IF(CW$6=$C34,$D162,IF(SUM(CX34:$GS34)=0,0,MAX(CV162-CW98-CW130,0)))</f>
        <v>60962816.319999993</v>
      </c>
      <c r="CX162" s="113">
        <f ca="1">IF(CX$6=$C34,$D162,IF(SUM(CY34:$GS34)=0,0,MAX(CW162-CX98-CX130,0)))</f>
        <v>60347101.599999994</v>
      </c>
      <c r="CY162" s="113">
        <f ca="1">IF(CY$6=$C34,$D162,IF(SUM(CZ34:$GS34)=0,0,MAX(CX162-CY98-CY130,0)))</f>
        <v>59666376.639999993</v>
      </c>
      <c r="CZ162" s="113">
        <f ca="1">IF(CZ$6=$C34,$D162,IF(SUM(DA34:$GS34)=0,0,MAX(CY162-CZ98-CZ130,0)))</f>
        <v>59044844.609999992</v>
      </c>
      <c r="DA162" s="113">
        <f ca="1">IF(DA$6=$C34,$D162,IF(SUM(DB34:$GS34)=0,0,MAX(CZ162-DA98-DA130,0)))</f>
        <v>58361727.109999992</v>
      </c>
      <c r="DB162" s="113">
        <f ca="1">IF(DB$6=$C34,$D162,IF(SUM(DC34:$GS34)=0,0,MAX(DA162-DB98-DB130,0)))</f>
        <v>55792618.839999989</v>
      </c>
      <c r="DC162" s="113">
        <f ca="1">IF(DC$6=$C34,$D162,IF(SUM(DD34:$GS34)=0,0,MAX(DB162-DC98-DC130,0)))</f>
        <v>55162402.109999992</v>
      </c>
      <c r="DD162" s="113">
        <f ca="1">IF(DD$6=$C34,$D162,IF(SUM(DE34:$GS34)=0,0,MAX(DC162-DD98-DD130,0)))</f>
        <v>54344020.539999992</v>
      </c>
      <c r="DE162" s="113">
        <f ca="1">IF(DE$6=$C34,$D162,IF(SUM(DF34:$GS34)=0,0,MAX(DD162-DE98-DE130,0)))</f>
        <v>53707296.099999994</v>
      </c>
      <c r="DF162" s="113">
        <f ca="1">IF(DF$6=$C34,$D162,IF(SUM(DG34:$GS34)=0,0,MAX(DE162-DF98-DF130,0)))</f>
        <v>54365726.529999994</v>
      </c>
      <c r="DG162" s="113">
        <f ca="1">IF(DG$6=$C34,$D162,IF(SUM(DH34:$GS34)=0,0,MAX(DF162-DG98-DG130,0)))</f>
        <v>53779226.109999992</v>
      </c>
      <c r="DH162" s="113">
        <f ca="1">IF(DH$6=$C34,$D162,IF(SUM(DI34:$GS34)=0,0,MAX(DG162-DH98-DH130,0)))</f>
        <v>46672546.539999992</v>
      </c>
      <c r="DI162" s="113">
        <f ca="1">IF(DI$6=$C34,$D162,IF(SUM(DJ34:$GS34)=0,0,MAX(DH162-DI98-DI130,0)))</f>
        <v>46041177.459999993</v>
      </c>
      <c r="DJ162" s="113">
        <f ca="1">IF(DJ$6=$C34,$D162,IF(SUM(DK34:$GS34)=0,0,MAX(DI162-DJ98-DJ130,0)))</f>
        <v>46041177.459999993</v>
      </c>
      <c r="DK162" s="113">
        <f ca="1">IF(DK$6=$C34,$D162,IF(SUM(DL34:$GS34)=0,0,MAX(DJ162-DK98-DK130,0)))</f>
        <v>46041177.459999993</v>
      </c>
      <c r="DL162" s="113">
        <f ca="1">IF(DL$6=$C34,$D162,IF(SUM(DM34:$GS34)=0,0,MAX(DK162-DL98-DL130,0)))</f>
        <v>46805420.899999991</v>
      </c>
      <c r="DM162" s="113">
        <f ca="1">IF(DM$6=$C34,$D162,IF(SUM(DN34:$GS34)=0,0,MAX(DL162-DM98-DM130,0)))</f>
        <v>46805420.899999991</v>
      </c>
      <c r="DN162" s="113">
        <f ca="1">IF(DN$6=$C34,$D162,IF(SUM(DO34:$GS34)=0,0,MAX(DM162-DN98-DN130,0)))</f>
        <v>46939314.18999999</v>
      </c>
      <c r="DO162" s="113">
        <f ca="1">IF(DO$6=$C34,$D162,IF(SUM(DP34:$GS34)=0,0,MAX(DN162-DO98-DO130,0)))</f>
        <v>46939314.18999999</v>
      </c>
      <c r="DP162" s="113">
        <f ca="1">IF(DP$6=$C34,$D162,IF(SUM(DQ34:$GS34)=0,0,MAX(DO162-DP98-DP130,0)))</f>
        <v>44810767.679999992</v>
      </c>
      <c r="DQ162" s="113">
        <f ca="1">IF(DQ$6=$C34,$D162,IF(SUM(DR34:$GS34)=0,0,MAX(DP162-DQ98-DQ130,0)))</f>
        <v>44810624.139999993</v>
      </c>
      <c r="DR162" s="113">
        <f ca="1">IF(DR$6=$C34,$D162,IF(SUM(DS34:$GS34)=0,0,MAX(DQ162-DR98-DR130,0)))</f>
        <v>44810624.139999993</v>
      </c>
      <c r="DS162" s="113">
        <f ca="1">IF(DS$6=$C34,$D162,IF(SUM(DT34:$GS34)=0,0,MAX(DR162-DS98-DS130,0)))</f>
        <v>44810624.139999993</v>
      </c>
      <c r="DT162" s="113">
        <f ca="1">IF(DT$6=$C34,$D162,IF(SUM(DU34:$GS34)=0,0,MAX(DS162-DT98-DT130,0)))</f>
        <v>44810624.139999993</v>
      </c>
      <c r="DU162" s="113">
        <f ca="1">IF(DU$6=$C34,$D162,IF(SUM(DV34:$GS34)=0,0,MAX(DT162-DU98-DU130,0)))</f>
        <v>44808221.139999993</v>
      </c>
      <c r="DV162" s="113">
        <f ca="1">IF(DV$6=$C34,$D162,IF(SUM(DW34:$GS34)=0,0,MAX(DU162-DV98-DV130,0)))</f>
        <v>0</v>
      </c>
      <c r="DW162" s="113">
        <f ca="1">IF(DW$6=$C34,$D162,IF(SUM(DX34:$GS34)=0,0,MAX(DV162-DW98-DW130,0)))</f>
        <v>0</v>
      </c>
      <c r="DX162" s="113">
        <f ca="1">IF(DX$6=$C34,$D162,IF(SUM(DY34:$GS34)=0,0,MAX(DW162-DX98-DX130,0)))</f>
        <v>0</v>
      </c>
      <c r="DY162" s="113">
        <f ca="1">IF(DY$6=$C34,$D162,IF(SUM(DZ34:$GS34)=0,0,MAX(DX162-DY98-DY130,0)))</f>
        <v>0</v>
      </c>
      <c r="DZ162" s="113">
        <f ca="1">IF(DZ$6=$C34,$D162,IF(SUM(EA34:$GS34)=0,0,MAX(DY162-DZ98-DZ130,0)))</f>
        <v>0</v>
      </c>
      <c r="EA162" s="113">
        <f ca="1">IF(EA$6=$C34,$D162,IF(SUM(EB34:$GS34)=0,0,MAX(DZ162-EA98-EA130,0)))</f>
        <v>0</v>
      </c>
      <c r="EB162" s="113">
        <f ca="1">IF(EB$6=$C34,$D162,IF(SUM(EC34:$GS34)=0,0,MAX(EA162-EB98-EB130,0)))</f>
        <v>0</v>
      </c>
      <c r="EC162" s="113">
        <f ca="1">IF(EC$6=$C34,$D162,IF(SUM(ED34:$GS34)=0,0,MAX(EB162-EC98-EC130,0)))</f>
        <v>0</v>
      </c>
      <c r="ED162" s="113">
        <f ca="1">IF(ED$6=$C34,$D162,IF(SUM(EE34:$GS34)=0,0,MAX(EC162-ED98-ED130,0)))</f>
        <v>0</v>
      </c>
      <c r="EE162" s="113">
        <f ca="1">IF(EE$6=$C34,$D162,IF(SUM(EF34:$GS34)=0,0,MAX(ED162-EE98-EE130,0)))</f>
        <v>0</v>
      </c>
      <c r="EF162" s="113">
        <f ca="1">IF(EF$6=$C34,$D162,IF(SUM(EG34:$GS34)=0,0,MAX(EE162-EF98-EF130,0)))</f>
        <v>0</v>
      </c>
      <c r="EG162" s="113">
        <f ca="1">IF(EG$6=$C34,$D162,IF(SUM(EH34:$GS34)=0,0,MAX(EF162-EG98-EG130,0)))</f>
        <v>0</v>
      </c>
      <c r="EH162" s="113">
        <f ca="1">IF(EH$6=$C34,$D162,IF(SUM(EI34:$GS34)=0,0,MAX(EG162-EH98-EH130,0)))</f>
        <v>0</v>
      </c>
      <c r="EI162" s="113">
        <f ca="1">IF(EI$6=$C34,$D162,IF(SUM(EJ34:$GS34)=0,0,MAX(EH162-EI98-EI130,0)))</f>
        <v>0</v>
      </c>
      <c r="EJ162" s="113">
        <f ca="1">IF(EJ$6=$C34,$D162,IF(SUM(EK34:$GS34)=0,0,MAX(EI162-EJ98-EJ130,0)))</f>
        <v>0</v>
      </c>
      <c r="EK162" s="113">
        <f ca="1">IF(EK$6=$C34,$D162,IF(SUM(EL34:$GS34)=0,0,MAX(EJ162-EK98-EK130,0)))</f>
        <v>0</v>
      </c>
      <c r="EL162" s="113">
        <f ca="1">IF(EL$6=$C34,$D162,IF(SUM(EM34:$GS34)=0,0,MAX(EK162-EL98-EL130,0)))</f>
        <v>0</v>
      </c>
      <c r="EM162" s="113">
        <f ca="1">IF(EM$6=$C34,$D162,IF(SUM(EN34:$GS34)=0,0,MAX(EL162-EM98-EM130,0)))</f>
        <v>0</v>
      </c>
      <c r="EN162" s="113">
        <f ca="1">IF(EN$6=$C34,$D162,IF(SUM(EO34:$GS34)=0,0,MAX(EM162-EN98-EN130,0)))</f>
        <v>0</v>
      </c>
      <c r="EO162" s="113">
        <f ca="1">IF(EO$6=$C34,$D162,IF(SUM(EP34:$GS34)=0,0,MAX(EN162-EO98-EO130,0)))</f>
        <v>0</v>
      </c>
      <c r="EP162" s="113">
        <f ca="1">IF(EP$6=$C34,$D162,IF(SUM(EQ34:$GS34)=0,0,MAX(EO162-EP98-EP130,0)))</f>
        <v>0</v>
      </c>
      <c r="EQ162" s="113">
        <f ca="1">IF(EQ$6=$C34,$D162,IF(SUM(ER34:$GS34)=0,0,MAX(EP162-EQ98-EQ130,0)))</f>
        <v>0</v>
      </c>
      <c r="ER162" s="113">
        <f ca="1">IF(ER$6=$C34,$D162,IF(SUM(ES34:$GS34)=0,0,MAX(EQ162-ER98-ER130,0)))</f>
        <v>0</v>
      </c>
      <c r="ES162" s="113">
        <f ca="1">IF(ES$6=$C34,$D162,IF(SUM(ET34:$GS34)=0,0,MAX(ER162-ES98-ES130,0)))</f>
        <v>0</v>
      </c>
      <c r="ET162" s="113">
        <f ca="1">IF(ET$6=$C34,$D162,IF(SUM(EU34:$GS34)=0,0,MAX(ES162-ET98-ET130,0)))</f>
        <v>0</v>
      </c>
      <c r="EU162" s="113">
        <f ca="1">IF(EU$6=$C34,$D162,IF(SUM(EV34:$GS34)=0,0,MAX(ET162-EU98-EU130,0)))</f>
        <v>0</v>
      </c>
      <c r="EV162" s="113">
        <f ca="1">IF(EV$6=$C34,$D162,IF(SUM(EW34:$GS34)=0,0,MAX(EU162-EV98-EV130,0)))</f>
        <v>0</v>
      </c>
      <c r="EW162" s="113">
        <f ca="1">IF(EW$6=$C34,$D162,IF(SUM(EX34:$GS34)=0,0,MAX(EV162-EW98-EW130,0)))</f>
        <v>0</v>
      </c>
      <c r="EX162" s="113">
        <f ca="1">IF(EX$6=$C34,$D162,IF(SUM(EY34:$GS34)=0,0,MAX(EW162-EX98-EX130,0)))</f>
        <v>0</v>
      </c>
      <c r="EY162" s="113">
        <f ca="1">IF(EY$6=$C34,$D162,IF(SUM(EZ34:$GS34)=0,0,MAX(EX162-EY98-EY130,0)))</f>
        <v>0</v>
      </c>
      <c r="EZ162" s="113">
        <f ca="1">IF(EZ$6=$C34,$D162,IF(SUM(FA34:$GS34)=0,0,MAX(EY162-EZ98-EZ130,0)))</f>
        <v>0</v>
      </c>
      <c r="FA162" s="113">
        <f ca="1">IF(FA$6=$C34,$D162,IF(SUM(FB34:$GS34)=0,0,MAX(EZ162-FA98-FA130,0)))</f>
        <v>0</v>
      </c>
      <c r="FB162" s="113">
        <f ca="1">IF(FB$6=$C34,$D162,IF(SUM(FC34:$GS34)=0,0,MAX(FA162-FB98-FB130,0)))</f>
        <v>0</v>
      </c>
      <c r="FC162" s="113">
        <f ca="1">IF(FC$6=$C34,$D162,IF(SUM(FD34:$GS34)=0,0,MAX(FB162-FC98-FC130,0)))</f>
        <v>0</v>
      </c>
      <c r="FD162" s="113">
        <f ca="1">IF(FD$6=$C34,$D162,IF(SUM(FE34:$GS34)=0,0,MAX(FC162-FD98-FD130,0)))</f>
        <v>0</v>
      </c>
      <c r="FE162" s="113">
        <f ca="1">IF(FE$6=$C34,$D162,IF(SUM(FF34:$GS34)=0,0,MAX(FD162-FE98-FE130,0)))</f>
        <v>0</v>
      </c>
      <c r="FF162" s="113">
        <f ca="1">IF(FF$6=$C34,$D162,IF(SUM(FG34:$GS34)=0,0,MAX(FE162-FF98-FF130,0)))</f>
        <v>0</v>
      </c>
      <c r="FG162" s="113">
        <f ca="1">IF(FG$6=$C34,$D162,IF(SUM(FH34:$GS34)=0,0,MAX(FF162-FG98-FG130,0)))</f>
        <v>0</v>
      </c>
      <c r="FH162" s="113">
        <f ca="1">IF(FH$6=$C34,$D162,IF(SUM(FI34:$GS34)=0,0,MAX(FG162-FH98-FH130,0)))</f>
        <v>0</v>
      </c>
      <c r="FI162" s="113">
        <f ca="1">IF(FI$6=$C34,$D162,IF(SUM(FJ34:$GS34)=0,0,MAX(FH162-FI98-FI130,0)))</f>
        <v>0</v>
      </c>
      <c r="FJ162" s="113">
        <f ca="1">IF(FJ$6=$C34,$D162,IF(SUM(FK34:$GS34)=0,0,MAX(FI162-FJ98-FJ130,0)))</f>
        <v>0</v>
      </c>
      <c r="FK162" s="113">
        <f ca="1">IF(FK$6=$C34,$D162,IF(SUM(FL34:$GS34)=0,0,MAX(FJ162-FK98-FK130,0)))</f>
        <v>0</v>
      </c>
      <c r="FL162" s="113">
        <f ca="1">IF(FL$6=$C34,$D162,IF(SUM(FM34:$GS34)=0,0,MAX(FK162-FL98-FL130,0)))</f>
        <v>0</v>
      </c>
      <c r="FM162" s="113">
        <f ca="1">IF(FM$6=$C34,$D162,IF(SUM(FN34:$GS34)=0,0,MAX(FL162-FM98-FM130,0)))</f>
        <v>0</v>
      </c>
      <c r="FN162" s="113">
        <f ca="1">IF(FN$6=$C34,$D162,IF(SUM(FO34:$GS34)=0,0,MAX(FM162-FN98-FN130,0)))</f>
        <v>0</v>
      </c>
      <c r="FO162" s="113">
        <f ca="1">IF(FO$6=$C34,$D162,IF(SUM(FP34:$GS34)=0,0,MAX(FN162-FO98-FO130,0)))</f>
        <v>0</v>
      </c>
      <c r="FP162" s="113">
        <f ca="1">IF(FP$6=$C34,$D162,IF(SUM(FQ34:$GS34)=0,0,MAX(FO162-FP98-FP130,0)))</f>
        <v>0</v>
      </c>
      <c r="FQ162" s="113">
        <f ca="1">IF(FQ$6=$C34,$D162,IF(SUM(FR34:$GS34)=0,0,MAX(FP162-FQ98-FQ130,0)))</f>
        <v>0</v>
      </c>
      <c r="FR162" s="113">
        <f ca="1">IF(FR$6=$C34,$D162,IF(SUM(FS34:$GS34)=0,0,MAX(FQ162-FR98-FR130,0)))</f>
        <v>0</v>
      </c>
      <c r="FS162" s="113">
        <f ca="1">IF(FS$6=$C34,$D162,IF(SUM(FT34:$GS34)=0,0,MAX(FR162-FS98-FS130,0)))</f>
        <v>0</v>
      </c>
      <c r="FT162" s="113">
        <f ca="1">IF(FT$6=$C34,$D162,IF(SUM(FU34:$GS34)=0,0,MAX(FS162-FT98-FT130,0)))</f>
        <v>0</v>
      </c>
      <c r="FU162" s="113">
        <f ca="1">IF(FU$6=$C34,$D162,IF(SUM(FV34:$GS34)=0,0,MAX(FT162-FU98-FU130,0)))</f>
        <v>0</v>
      </c>
      <c r="FV162" s="113">
        <f ca="1">IF(FV$6=$C34,$D162,IF(SUM(FW34:$GS34)=0,0,MAX(FU162-FV98-FV130,0)))</f>
        <v>0</v>
      </c>
      <c r="FW162" s="113">
        <f ca="1">IF(FW$6=$C34,$D162,IF(SUM(FX34:$GS34)=0,0,MAX(FV162-FW98-FW130,0)))</f>
        <v>0</v>
      </c>
      <c r="FX162" s="113">
        <f ca="1">IF(FX$6=$C34,$D162,IF(SUM(FY34:$GS34)=0,0,MAX(FW162-FX98-FX130,0)))</f>
        <v>0</v>
      </c>
      <c r="FY162" s="113">
        <f ca="1">IF(FY$6=$C34,$D162,IF(SUM(FZ34:$GS34)=0,0,MAX(FX162-FY98-FY130,0)))</f>
        <v>0</v>
      </c>
      <c r="FZ162" s="113">
        <f ca="1">IF(FZ$6=$C34,$D162,IF(SUM(GA34:$GS34)=0,0,MAX(FY162-FZ98-FZ130,0)))</f>
        <v>0</v>
      </c>
      <c r="GA162" s="113">
        <f ca="1">IF(GA$6=$C34,$D162,IF(SUM(GB34:$GS34)=0,0,MAX(FZ162-GA98-GA130,0)))</f>
        <v>0</v>
      </c>
      <c r="GB162" s="113">
        <f ca="1">IF(GB$6=$C34,$D162,IF(SUM(GC34:$GS34)=0,0,MAX(GA162-GB98-GB130,0)))</f>
        <v>0</v>
      </c>
      <c r="GC162" s="113">
        <f ca="1">IF(GC$6=$C34,$D162,IF(SUM(GD34:$GS34)=0,0,MAX(GB162-GC98-GC130,0)))</f>
        <v>0</v>
      </c>
      <c r="GD162" s="113">
        <f ca="1">IF(GD$6=$C34,$D162,IF(SUM(GE34:$GS34)=0,0,MAX(GC162-GD98-GD130,0)))</f>
        <v>0</v>
      </c>
      <c r="GE162" s="113">
        <f ca="1">IF(GE$6=$C34,$D162,IF(SUM(GF34:$GS34)=0,0,MAX(GD162-GE98-GE130,0)))</f>
        <v>0</v>
      </c>
      <c r="GF162" s="113">
        <f ca="1">IF(GF$6=$C34,$D162,IF(SUM(GG34:$GS34)=0,0,MAX(GE162-GF98-GF130,0)))</f>
        <v>0</v>
      </c>
      <c r="GG162" s="113">
        <f ca="1">IF(GG$6=$C34,$D162,IF(SUM(GH34:$GS34)=0,0,MAX(GF162-GG98-GG130,0)))</f>
        <v>0</v>
      </c>
      <c r="GH162" s="113">
        <f ca="1">IF(GH$6=$C34,$D162,IF(SUM(GI34:$GS34)=0,0,MAX(GG162-GH98-GH130,0)))</f>
        <v>0</v>
      </c>
      <c r="GI162" s="113">
        <f ca="1">IF(GI$6=$C34,$D162,IF(SUM(GJ34:$GS34)=0,0,MAX(GH162-GI98-GI130,0)))</f>
        <v>0</v>
      </c>
      <c r="GJ162" s="113">
        <f ca="1">IF(GJ$6=$C34,$D162,IF(SUM(GK34:$GS34)=0,0,MAX(GI162-GJ98-GJ130,0)))</f>
        <v>0</v>
      </c>
      <c r="GK162" s="113">
        <f ca="1">IF(GK$6=$C34,$D162,IF(SUM(GL34:$GS34)=0,0,MAX(GJ162-GK98-GK130,0)))</f>
        <v>0</v>
      </c>
      <c r="GL162" s="113">
        <f ca="1">IF(GL$6=$C34,$D162,IF(SUM(GM34:$GS34)=0,0,MAX(GK162-GL98-GL130,0)))</f>
        <v>0</v>
      </c>
      <c r="GM162" s="113">
        <f ca="1">IF(GM$6=$C34,$D162,IF(SUM(GN34:$GS34)=0,0,MAX(GL162-GM98-GM130,0)))</f>
        <v>0</v>
      </c>
      <c r="GN162" s="113">
        <f ca="1">IF(GN$6=$C34,$D162,IF(SUM(GO34:$GS34)=0,0,MAX(GM162-GN98-GN130,0)))</f>
        <v>0</v>
      </c>
      <c r="GO162" s="113">
        <f ca="1">IF(GO$6=$C34,$D162,IF(SUM(GP34:$GS34)=0,0,MAX(GN162-GO98-GO130,0)))</f>
        <v>0</v>
      </c>
      <c r="GP162" s="113">
        <f ca="1">IF(GP$6=$C34,$D162,IF(SUM(GQ34:$GS34)=0,0,MAX(GO162-GP98-GP130,0)))</f>
        <v>0</v>
      </c>
      <c r="GQ162" s="113">
        <f ca="1">IF(GQ$6=$C34,$D162,IF(SUM(GR34:$GS34)=0,0,MAX(GP162-GQ98-GQ130,0)))</f>
        <v>0</v>
      </c>
      <c r="GR162" s="113">
        <f ca="1">IF(GR$6=$C34,$D162,IF(SUM(GS34:$GS34)=0,0,MAX(GQ162-GR98-GR130,0)))</f>
        <v>0</v>
      </c>
      <c r="GS162" s="113">
        <f ca="1">IF(GS$6=$C34,$D162,IF(SUM($GS34:GT34)=0,0,MAX(GR162-GS98-GS130,0)))</f>
        <v>0</v>
      </c>
      <c r="GU162" s="85"/>
      <c r="GV162" s="85"/>
      <c r="GW162" s="85"/>
      <c r="GX162" s="85"/>
      <c r="GY162" s="85"/>
      <c r="GZ162" s="85"/>
      <c r="HA162" s="85"/>
      <c r="HB162" s="85"/>
      <c r="HC162" s="85"/>
      <c r="HD162" s="85"/>
      <c r="HE162" s="85"/>
      <c r="HF162" s="85"/>
      <c r="HG162" s="85"/>
      <c r="HH162" s="85"/>
      <c r="HI162" s="85"/>
      <c r="HJ162" s="85"/>
      <c r="HK162" s="85"/>
    </row>
    <row r="163" spans="1:219" hidden="1" outlineLevel="1" x14ac:dyDescent="0.75">
      <c r="A163" s="112"/>
      <c r="B163" s="112" t="str">
        <f t="shared" si="225"/>
        <v>CD 2017-CD3</v>
      </c>
      <c r="C163" s="104"/>
      <c r="D163" s="111">
        <f t="shared" ca="1" si="226"/>
        <v>110692959</v>
      </c>
      <c r="E163" s="88"/>
      <c r="F163" s="85"/>
      <c r="G163" s="85"/>
      <c r="H163" s="86"/>
      <c r="I163" s="95"/>
      <c r="K163" s="113">
        <f ca="1">IF(K$6=$C35,$D163,IF(SUM(L35:$GS35)=0,0,MAX(J163-K99-K131,0)))</f>
        <v>110692959</v>
      </c>
      <c r="L163" s="113">
        <f ca="1">IF(L$6=$C35,$D163,IF(SUM(M35:$GS35)=0,0,MAX(K163-L99-L131,0)))</f>
        <v>110692959</v>
      </c>
      <c r="M163" s="113">
        <f ca="1">IF(M$6=$C35,$D163,IF(SUM(N35:$GS35)=0,0,MAX(L163-M99-M131,0)))</f>
        <v>110692959</v>
      </c>
      <c r="N163" s="113">
        <f ca="1">IF(N$6=$C35,$D163,IF(SUM(O35:$GS35)=0,0,MAX(M163-N99-N131,0)))</f>
        <v>110692959</v>
      </c>
      <c r="O163" s="113">
        <f ca="1">IF(O$6=$C35,$D163,IF(SUM(P35:$GS35)=0,0,MAX(N163-O99-O131,0)))</f>
        <v>110692959</v>
      </c>
      <c r="P163" s="113">
        <f ca="1">IF(P$6=$C35,$D163,IF(SUM(Q35:$GS35)=0,0,MAX(O163-P99-P131,0)))</f>
        <v>110692959</v>
      </c>
      <c r="Q163" s="113">
        <f ca="1">IF(Q$6=$C35,$D163,IF(SUM(R35:$GS35)=0,0,MAX(P163-Q99-Q131,0)))</f>
        <v>110692959</v>
      </c>
      <c r="R163" s="113">
        <f ca="1">IF(R$6=$C35,$D163,IF(SUM(S35:$GS35)=0,0,MAX(Q163-R99-R131,0)))</f>
        <v>110692959</v>
      </c>
      <c r="S163" s="113">
        <f ca="1">IF(S$6=$C35,$D163,IF(SUM(T35:$GS35)=0,0,MAX(R163-S99-S131,0)))</f>
        <v>110692959</v>
      </c>
      <c r="T163" s="113">
        <f ca="1">IF(T$6=$C35,$D163,IF(SUM(U35:$GS35)=0,0,MAX(S163-T99-T131,0)))</f>
        <v>110692959</v>
      </c>
      <c r="U163" s="113">
        <f ca="1">IF(U$6=$C35,$D163,IF(SUM(V35:$GS35)=0,0,MAX(T163-U99-U131,0)))</f>
        <v>110692959</v>
      </c>
      <c r="V163" s="113">
        <f ca="1">IF(V$6=$C35,$D163,IF(SUM(W35:$GS35)=0,0,MAX(U163-V99-V131,0)))</f>
        <v>110692959</v>
      </c>
      <c r="W163" s="113">
        <f ca="1">IF(W$6=$C35,$D163,IF(SUM(X35:$GS35)=0,0,MAX(V163-W99-W131,0)))</f>
        <v>110692959</v>
      </c>
      <c r="X163" s="113">
        <f ca="1">IF(X$6=$C35,$D163,IF(SUM(Y35:$GS35)=0,0,MAX(W163-X99-X131,0)))</f>
        <v>110692959</v>
      </c>
      <c r="Y163" s="113">
        <f ca="1">IF(Y$6=$C35,$D163,IF(SUM(Z35:$GS35)=0,0,MAX(X163-Y99-Y131,0)))</f>
        <v>110692959</v>
      </c>
      <c r="Z163" s="113">
        <f ca="1">IF(Z$6=$C35,$D163,IF(SUM(AA35:$GS35)=0,0,MAX(Y163-Z99-Z131,0)))</f>
        <v>110692959</v>
      </c>
      <c r="AA163" s="113">
        <f ca="1">IF(AA$6=$C35,$D163,IF(SUM(AB35:$GS35)=0,0,MAX(Z163-AA99-AA131,0)))</f>
        <v>110692959</v>
      </c>
      <c r="AB163" s="113">
        <f ca="1">IF(AB$6=$C35,$D163,IF(SUM(AC35:$GS35)=0,0,MAX(AA163-AB99-AB131,0)))</f>
        <v>110692959</v>
      </c>
      <c r="AC163" s="113">
        <f ca="1">IF(AC$6=$C35,$D163,IF(SUM(AD35:$GS35)=0,0,MAX(AB163-AC99-AC131,0)))</f>
        <v>110692959</v>
      </c>
      <c r="AD163" s="113">
        <f ca="1">IF(AD$6=$C35,$D163,IF(SUM(AE35:$GS35)=0,0,MAX(AC163-AD99-AD131,0)))</f>
        <v>110692959</v>
      </c>
      <c r="AE163" s="113">
        <f ca="1">IF(AE$6=$C35,$D163,IF(SUM(AF35:$GS35)=0,0,MAX(AD163-AE99-AE131,0)))</f>
        <v>110692959</v>
      </c>
      <c r="AF163" s="113">
        <f ca="1">IF(AF$6=$C35,$D163,IF(SUM(AG35:$GS35)=0,0,MAX(AE163-AF99-AF131,0)))</f>
        <v>110692959</v>
      </c>
      <c r="AG163" s="113">
        <f ca="1">IF(AG$6=$C35,$D163,IF(SUM(AH35:$GS35)=0,0,MAX(AF163-AG99-AG131,0)))</f>
        <v>110692959</v>
      </c>
      <c r="AH163" s="113">
        <f ca="1">IF(AH$6=$C35,$D163,IF(SUM(AI35:$GS35)=0,0,MAX(AG163-AH99-AH131,0)))</f>
        <v>110692959</v>
      </c>
      <c r="AI163" s="113">
        <f ca="1">IF(AI$6=$C35,$D163,IF(SUM(AJ35:$GS35)=0,0,MAX(AH163-AI99-AI131,0)))</f>
        <v>110692959</v>
      </c>
      <c r="AJ163" s="113">
        <f ca="1">IF(AJ$6=$C35,$D163,IF(SUM(AK35:$GS35)=0,0,MAX(AI163-AJ99-AJ131,0)))</f>
        <v>110692959</v>
      </c>
      <c r="AK163" s="113">
        <f ca="1">IF(AK$6=$C35,$D163,IF(SUM(AL35:$GS35)=0,0,MAX(AJ163-AK99-AK131,0)))</f>
        <v>110692959</v>
      </c>
      <c r="AL163" s="113">
        <f ca="1">IF(AL$6=$C35,$D163,IF(SUM(AM35:$GS35)=0,0,MAX(AK163-AL99-AL131,0)))</f>
        <v>110692959</v>
      </c>
      <c r="AM163" s="113">
        <f ca="1">IF(AM$6=$C35,$D163,IF(SUM(AN35:$GS35)=0,0,MAX(AL163-AM99-AM131,0)))</f>
        <v>110692959</v>
      </c>
      <c r="AN163" s="113">
        <f ca="1">IF(AN$6=$C35,$D163,IF(SUM(AO35:$GS35)=0,0,MAX(AM163-AN99-AN131,0)))</f>
        <v>110692959</v>
      </c>
      <c r="AO163" s="113">
        <f ca="1">IF(AO$6=$C35,$D163,IF(SUM(AP35:$GS35)=0,0,MAX(AN163-AO99-AO131,0)))</f>
        <v>110692959</v>
      </c>
      <c r="AP163" s="113">
        <f ca="1">IF(AP$6=$C35,$D163,IF(SUM(AQ35:$GS35)=0,0,MAX(AO163-AP99-AP131,0)))</f>
        <v>110692959</v>
      </c>
      <c r="AQ163" s="113">
        <f ca="1">IF(AQ$6=$C35,$D163,IF(SUM(AR35:$GS35)=0,0,MAX(AP163-AQ99-AQ131,0)))</f>
        <v>110692959</v>
      </c>
      <c r="AR163" s="113">
        <f ca="1">IF(AR$6=$C35,$D163,IF(SUM(AS35:$GS35)=0,0,MAX(AQ163-AR99-AR131,0)))</f>
        <v>110692959</v>
      </c>
      <c r="AS163" s="113">
        <f ca="1">IF(AS$6=$C35,$D163,IF(SUM(AT35:$GS35)=0,0,MAX(AR163-AS99-AS131,0)))</f>
        <v>110692959</v>
      </c>
      <c r="AT163" s="113">
        <f ca="1">IF(AT$6=$C35,$D163,IF(SUM(AU35:$GS35)=0,0,MAX(AS163-AT99-AT131,0)))</f>
        <v>110692959</v>
      </c>
      <c r="AU163" s="113">
        <f ca="1">IF(AU$6=$C35,$D163,IF(SUM(AV35:$GS35)=0,0,MAX(AT163-AU99-AU131,0)))</f>
        <v>110692959</v>
      </c>
      <c r="AV163" s="113">
        <f ca="1">IF(AV$6=$C35,$D163,IF(SUM(AW35:$GS35)=0,0,MAX(AU163-AV99-AV131,0)))</f>
        <v>110692959</v>
      </c>
      <c r="AW163" s="113">
        <f ca="1">IF(AW$6=$C35,$D163,IF(SUM(AX35:$GS35)=0,0,MAX(AV163-AW99-AW131,0)))</f>
        <v>110692959</v>
      </c>
      <c r="AX163" s="113">
        <f ca="1">IF(AX$6=$C35,$D163,IF(SUM(AY35:$GS35)=0,0,MAX(AW163-AX99-AX131,0)))</f>
        <v>110692959</v>
      </c>
      <c r="AY163" s="113">
        <f ca="1">IF(AY$6=$C35,$D163,IF(SUM(AZ35:$GS35)=0,0,MAX(AX163-AY99-AY131,0)))</f>
        <v>110692959</v>
      </c>
      <c r="AZ163" s="113">
        <f ca="1">IF(AZ$6=$C35,$D163,IF(SUM(BA35:$GS35)=0,0,MAX(AY163-AZ99-AZ131,0)))</f>
        <v>110692959</v>
      </c>
      <c r="BA163" s="113">
        <f ca="1">IF(BA$6=$C35,$D163,IF(SUM(BB35:$GS35)=0,0,MAX(AZ163-BA99-BA131,0)))</f>
        <v>110692959</v>
      </c>
      <c r="BB163" s="113">
        <f ca="1">IF(BB$6=$C35,$D163,IF(SUM(BC35:$GS35)=0,0,MAX(BA163-BB99-BB131,0)))</f>
        <v>110692959</v>
      </c>
      <c r="BC163" s="113">
        <f ca="1">IF(BC$6=$C35,$D163,IF(SUM(BD35:$GS35)=0,0,MAX(BB163-BC99-BC131,0)))</f>
        <v>110692959</v>
      </c>
      <c r="BD163" s="113">
        <f ca="1">IF(BD$6=$C35,$D163,IF(SUM(BE35:$GS35)=0,0,MAX(BC163-BD99-BD131,0)))</f>
        <v>110692959</v>
      </c>
      <c r="BE163" s="113">
        <f ca="1">IF(BE$6=$C35,$D163,IF(SUM(BF35:$GS35)=0,0,MAX(BD163-BE99-BE131,0)))</f>
        <v>110692959</v>
      </c>
      <c r="BF163" s="113">
        <f ca="1">IF(BF$6=$C35,$D163,IF(SUM(BG35:$GS35)=0,0,MAX(BE163-BF99-BF131,0)))</f>
        <v>110692959</v>
      </c>
      <c r="BG163" s="113">
        <f ca="1">IF(BG$6=$C35,$D163,IF(SUM(BH35:$GS35)=0,0,MAX(BF163-BG99-BG131,0)))</f>
        <v>110692959</v>
      </c>
      <c r="BH163" s="113">
        <f ca="1">IF(BH$6=$C35,$D163,IF(SUM(BI35:$GS35)=0,0,MAX(BG163-BH99-BH131,0)))</f>
        <v>110692959</v>
      </c>
      <c r="BI163" s="113">
        <f ca="1">IF(BI$6=$C35,$D163,IF(SUM(BJ35:$GS35)=0,0,MAX(BH163-BI99-BI131,0)))</f>
        <v>110692959</v>
      </c>
      <c r="BJ163" s="113">
        <f ca="1">IF(BJ$6=$C35,$D163,IF(SUM(BK35:$GS35)=0,0,MAX(BI163-BJ99-BJ131,0)))</f>
        <v>110692959</v>
      </c>
      <c r="BK163" s="113">
        <f ca="1">IF(BK$6=$C35,$D163,IF(SUM(BL35:$GS35)=0,0,MAX(BJ163-BK99-BK131,0)))</f>
        <v>110692959</v>
      </c>
      <c r="BL163" s="113">
        <f ca="1">IF(BL$6=$C35,$D163,IF(SUM(BM35:$GS35)=0,0,MAX(BK163-BL99-BL131,0)))</f>
        <v>110692959</v>
      </c>
      <c r="BM163" s="113">
        <f ca="1">IF(BM$6=$C35,$D163,IF(SUM(BN35:$GS35)=0,0,MAX(BL163-BM99-BM131,0)))</f>
        <v>110692959</v>
      </c>
      <c r="BN163" s="113">
        <f ca="1">IF(BN$6=$C35,$D163,IF(SUM(BO35:$GS35)=0,0,MAX(BM163-BN99-BN131,0)))</f>
        <v>110692959</v>
      </c>
      <c r="BO163" s="113">
        <f ca="1">IF(BO$6=$C35,$D163,IF(SUM(BP35:$GS35)=0,0,MAX(BN163-BO99-BO131,0)))</f>
        <v>110692959</v>
      </c>
      <c r="BP163" s="113">
        <f ca="1">IF(BP$6=$C35,$D163,IF(SUM(BQ35:$GS35)=0,0,MAX(BO163-BP99-BP131,0)))</f>
        <v>110692959</v>
      </c>
      <c r="BQ163" s="113">
        <f ca="1">IF(BQ$6=$C35,$D163,IF(SUM(BR35:$GS35)=0,0,MAX(BP163-BQ99-BQ131,0)))</f>
        <v>110692959</v>
      </c>
      <c r="BR163" s="113">
        <f ca="1">IF(BR$6=$C35,$D163,IF(SUM(BS35:$GS35)=0,0,MAX(BQ163-BR99-BR131,0)))</f>
        <v>110692959</v>
      </c>
      <c r="BS163" s="113">
        <f ca="1">IF(BS$6=$C35,$D163,IF(SUM(BT35:$GS35)=0,0,MAX(BR163-BS99-BS131,0)))</f>
        <v>110692959</v>
      </c>
      <c r="BT163" s="113">
        <f ca="1">IF(BT$6=$C35,$D163,IF(SUM(BU35:$GS35)=0,0,MAX(BS163-BT99-BT131,0)))</f>
        <v>110692959</v>
      </c>
      <c r="BU163" s="113">
        <f ca="1">IF(BU$6=$C35,$D163,IF(SUM(BV35:$GS35)=0,0,MAX(BT163-BU99-BU131,0)))</f>
        <v>110692959</v>
      </c>
      <c r="BV163" s="113">
        <f ca="1">IF(BV$6=$C35,$D163,IF(SUM(BW35:$GS35)=0,0,MAX(BU163-BV99-BV131,0)))</f>
        <v>110692959</v>
      </c>
      <c r="BW163" s="113">
        <f ca="1">IF(BW$6=$C35,$D163,IF(SUM(BX35:$GS35)=0,0,MAX(BV163-BW99-BW131,0)))</f>
        <v>110692959</v>
      </c>
      <c r="BX163" s="113">
        <f ca="1">IF(BX$6=$C35,$D163,IF(SUM(BY35:$GS35)=0,0,MAX(BW163-BX99-BX131,0)))</f>
        <v>110692959</v>
      </c>
      <c r="BY163" s="113">
        <f ca="1">IF(BY$6=$C35,$D163,IF(SUM(BZ35:$GS35)=0,0,MAX(BX163-BY99-BY131,0)))</f>
        <v>110692959</v>
      </c>
      <c r="BZ163" s="113">
        <f ca="1">IF(BZ$6=$C35,$D163,IF(SUM(CA35:$GS35)=0,0,MAX(BY163-BZ99-BZ131,0)))</f>
        <v>110692959</v>
      </c>
      <c r="CA163" s="113">
        <f ca="1">IF(CA$6=$C35,$D163,IF(SUM(CB35:$GS35)=0,0,MAX(BZ163-CA99-CA131,0)))</f>
        <v>110692959</v>
      </c>
      <c r="CB163" s="113">
        <f ca="1">IF(CB$6=$C35,$D163,IF(SUM(CC35:$GS35)=0,0,MAX(CA163-CB99-CB131,0)))</f>
        <v>110692959</v>
      </c>
      <c r="CC163" s="113">
        <f ca="1">IF(CC$6=$C35,$D163,IF(SUM(CD35:$GS35)=0,0,MAX(CB163-CC99-CC131,0)))</f>
        <v>110692959</v>
      </c>
      <c r="CD163" s="113">
        <f ca="1">IF(CD$6=$C35,$D163,IF(SUM(CE35:$GS35)=0,0,MAX(CC163-CD99-CD131,0)))</f>
        <v>110692959</v>
      </c>
      <c r="CE163" s="113">
        <f ca="1">IF(CE$6=$C35,$D163,IF(SUM(CF35:$GS35)=0,0,MAX(CD163-CE99-CE131,0)))</f>
        <v>110692959</v>
      </c>
      <c r="CF163" s="113">
        <f ca="1">IF(CF$6=$C35,$D163,IF(SUM(CG35:$GS35)=0,0,MAX(CE163-CF99-CF131,0)))</f>
        <v>110692959</v>
      </c>
      <c r="CG163" s="113">
        <f ca="1">IF(CG$6=$C35,$D163,IF(SUM(CH35:$GS35)=0,0,MAX(CF163-CG99-CG131,0)))</f>
        <v>110692959</v>
      </c>
      <c r="CH163" s="113">
        <f ca="1">IF(CH$6=$C35,$D163,IF(SUM(CI35:$GS35)=0,0,MAX(CG163-CH99-CH131,0)))</f>
        <v>110692959</v>
      </c>
      <c r="CI163" s="113">
        <f ca="1">IF(CI$6=$C35,$D163,IF(SUM(CJ35:$GS35)=0,0,MAX(CH163-CI99-CI131,0)))</f>
        <v>110692959</v>
      </c>
      <c r="CJ163" s="113">
        <f ca="1">IF(CJ$6=$C35,$D163,IF(SUM(CK35:$GS35)=0,0,MAX(CI163-CJ99-CJ131,0)))</f>
        <v>110692959</v>
      </c>
      <c r="CK163" s="113">
        <f ca="1">IF(CK$6=$C35,$D163,IF(SUM(CL35:$GS35)=0,0,MAX(CJ163-CK99-CK131,0)))</f>
        <v>110692959</v>
      </c>
      <c r="CL163" s="113">
        <f ca="1">IF(CL$6=$C35,$D163,IF(SUM(CM35:$GS35)=0,0,MAX(CK163-CL99-CL131,0)))</f>
        <v>110692959</v>
      </c>
      <c r="CM163" s="113">
        <f ca="1">IF(CM$6=$C35,$D163,IF(SUM(CN35:$GS35)=0,0,MAX(CL163-CM99-CM131,0)))</f>
        <v>110692959</v>
      </c>
      <c r="CN163" s="113">
        <f ca="1">IF(CN$6=$C35,$D163,IF(SUM(CO35:$GS35)=0,0,MAX(CM163-CN99-CN131,0)))</f>
        <v>110692959</v>
      </c>
      <c r="CO163" s="113">
        <f ca="1">IF(CO$6=$C35,$D163,IF(SUM(CP35:$GS35)=0,0,MAX(CN163-CO99-CO131,0)))</f>
        <v>110692959</v>
      </c>
      <c r="CP163" s="113">
        <f ca="1">IF(CP$6=$C35,$D163,IF(SUM(CQ35:$GS35)=0,0,MAX(CO163-CP99-CP131,0)))</f>
        <v>110692959</v>
      </c>
      <c r="CQ163" s="113">
        <f ca="1">IF(CQ$6=$C35,$D163,IF(SUM(CR35:$GS35)=0,0,MAX(CP163-CQ99-CQ131,0)))</f>
        <v>110692959</v>
      </c>
      <c r="CR163" s="113">
        <f ca="1">IF(CR$6=$C35,$D163,IF(SUM(CS35:$GS35)=0,0,MAX(CQ163-CR99-CR131,0)))</f>
        <v>0</v>
      </c>
      <c r="CS163" s="113">
        <f ca="1">IF(CS$6=$C35,$D163,IF(SUM(CT35:$GS35)=0,0,MAX(CR163-CS99-CS131,0)))</f>
        <v>0</v>
      </c>
      <c r="CT163" s="113">
        <f ca="1">IF(CT$6=$C35,$D163,IF(SUM(CU35:$GS35)=0,0,MAX(CS163-CT99-CT131,0)))</f>
        <v>0</v>
      </c>
      <c r="CU163" s="113">
        <f ca="1">IF(CU$6=$C35,$D163,IF(SUM(CV35:$GS35)=0,0,MAX(CT163-CU99-CU131,0)))</f>
        <v>0</v>
      </c>
      <c r="CV163" s="113">
        <f ca="1">IF(CV$6=$C35,$D163,IF(SUM(CW35:$GS35)=0,0,MAX(CU163-CV99-CV131,0)))</f>
        <v>0</v>
      </c>
      <c r="CW163" s="113">
        <f ca="1">IF(CW$6=$C35,$D163,IF(SUM(CX35:$GS35)=0,0,MAX(CV163-CW99-CW131,0)))</f>
        <v>0</v>
      </c>
      <c r="CX163" s="113">
        <f ca="1">IF(CX$6=$C35,$D163,IF(SUM(CY35:$GS35)=0,0,MAX(CW163-CX99-CX131,0)))</f>
        <v>0</v>
      </c>
      <c r="CY163" s="113">
        <f ca="1">IF(CY$6=$C35,$D163,IF(SUM(CZ35:$GS35)=0,0,MAX(CX163-CY99-CY131,0)))</f>
        <v>0</v>
      </c>
      <c r="CZ163" s="113">
        <f ca="1">IF(CZ$6=$C35,$D163,IF(SUM(DA35:$GS35)=0,0,MAX(CY163-CZ99-CZ131,0)))</f>
        <v>0</v>
      </c>
      <c r="DA163" s="113">
        <f ca="1">IF(DA$6=$C35,$D163,IF(SUM(DB35:$GS35)=0,0,MAX(CZ163-DA99-DA131,0)))</f>
        <v>0</v>
      </c>
      <c r="DB163" s="113">
        <f ca="1">IF(DB$6=$C35,$D163,IF(SUM(DC35:$GS35)=0,0,MAX(DA163-DB99-DB131,0)))</f>
        <v>0</v>
      </c>
      <c r="DC163" s="113">
        <f ca="1">IF(DC$6=$C35,$D163,IF(SUM(DD35:$GS35)=0,0,MAX(DB163-DC99-DC131,0)))</f>
        <v>0</v>
      </c>
      <c r="DD163" s="113">
        <f ca="1">IF(DD$6=$C35,$D163,IF(SUM(DE35:$GS35)=0,0,MAX(DC163-DD99-DD131,0)))</f>
        <v>0</v>
      </c>
      <c r="DE163" s="113">
        <f ca="1">IF(DE$6=$C35,$D163,IF(SUM(DF35:$GS35)=0,0,MAX(DD163-DE99-DE131,0)))</f>
        <v>0</v>
      </c>
      <c r="DF163" s="113">
        <f ca="1">IF(DF$6=$C35,$D163,IF(SUM(DG35:$GS35)=0,0,MAX(DE163-DF99-DF131,0)))</f>
        <v>0</v>
      </c>
      <c r="DG163" s="113">
        <f ca="1">IF(DG$6=$C35,$D163,IF(SUM(DH35:$GS35)=0,0,MAX(DF163-DG99-DG131,0)))</f>
        <v>0</v>
      </c>
      <c r="DH163" s="113">
        <f ca="1">IF(DH$6=$C35,$D163,IF(SUM(DI35:$GS35)=0,0,MAX(DG163-DH99-DH131,0)))</f>
        <v>0</v>
      </c>
      <c r="DI163" s="113">
        <f ca="1">IF(DI$6=$C35,$D163,IF(SUM(DJ35:$GS35)=0,0,MAX(DH163-DI99-DI131,0)))</f>
        <v>0</v>
      </c>
      <c r="DJ163" s="113">
        <f ca="1">IF(DJ$6=$C35,$D163,IF(SUM(DK35:$GS35)=0,0,MAX(DI163-DJ99-DJ131,0)))</f>
        <v>0</v>
      </c>
      <c r="DK163" s="113">
        <f ca="1">IF(DK$6=$C35,$D163,IF(SUM(DL35:$GS35)=0,0,MAX(DJ163-DK99-DK131,0)))</f>
        <v>0</v>
      </c>
      <c r="DL163" s="113">
        <f ca="1">IF(DL$6=$C35,$D163,IF(SUM(DM35:$GS35)=0,0,MAX(DK163-DL99-DL131,0)))</f>
        <v>0</v>
      </c>
      <c r="DM163" s="113">
        <f ca="1">IF(DM$6=$C35,$D163,IF(SUM(DN35:$GS35)=0,0,MAX(DL163-DM99-DM131,0)))</f>
        <v>0</v>
      </c>
      <c r="DN163" s="113">
        <f ca="1">IF(DN$6=$C35,$D163,IF(SUM(DO35:$GS35)=0,0,MAX(DM163-DN99-DN131,0)))</f>
        <v>0</v>
      </c>
      <c r="DO163" s="113">
        <f ca="1">IF(DO$6=$C35,$D163,IF(SUM(DP35:$GS35)=0,0,MAX(DN163-DO99-DO131,0)))</f>
        <v>0</v>
      </c>
      <c r="DP163" s="113">
        <f ca="1">IF(DP$6=$C35,$D163,IF(SUM(DQ35:$GS35)=0,0,MAX(DO163-DP99-DP131,0)))</f>
        <v>0</v>
      </c>
      <c r="DQ163" s="113">
        <f ca="1">IF(DQ$6=$C35,$D163,IF(SUM(DR35:$GS35)=0,0,MAX(DP163-DQ99-DQ131,0)))</f>
        <v>0</v>
      </c>
      <c r="DR163" s="113">
        <f ca="1">IF(DR$6=$C35,$D163,IF(SUM(DS35:$GS35)=0,0,MAX(DQ163-DR99-DR131,0)))</f>
        <v>0</v>
      </c>
      <c r="DS163" s="113">
        <f ca="1">IF(DS$6=$C35,$D163,IF(SUM(DT35:$GS35)=0,0,MAX(DR163-DS99-DS131,0)))</f>
        <v>0</v>
      </c>
      <c r="DT163" s="113">
        <f ca="1">IF(DT$6=$C35,$D163,IF(SUM(DU35:$GS35)=0,0,MAX(DS163-DT99-DT131,0)))</f>
        <v>0</v>
      </c>
      <c r="DU163" s="113">
        <f ca="1">IF(DU$6=$C35,$D163,IF(SUM(DV35:$GS35)=0,0,MAX(DT163-DU99-DU131,0)))</f>
        <v>0</v>
      </c>
      <c r="DV163" s="113">
        <f ca="1">IF(DV$6=$C35,$D163,IF(SUM(DW35:$GS35)=0,0,MAX(DU163-DV99-DV131,0)))</f>
        <v>0</v>
      </c>
      <c r="DW163" s="113">
        <f ca="1">IF(DW$6=$C35,$D163,IF(SUM(DX35:$GS35)=0,0,MAX(DV163-DW99-DW131,0)))</f>
        <v>0</v>
      </c>
      <c r="DX163" s="113">
        <f ca="1">IF(DX$6=$C35,$D163,IF(SUM(DY35:$GS35)=0,0,MAX(DW163-DX99-DX131,0)))</f>
        <v>0</v>
      </c>
      <c r="DY163" s="113">
        <f ca="1">IF(DY$6=$C35,$D163,IF(SUM(DZ35:$GS35)=0,0,MAX(DX163-DY99-DY131,0)))</f>
        <v>0</v>
      </c>
      <c r="DZ163" s="113">
        <f ca="1">IF(DZ$6=$C35,$D163,IF(SUM(EA35:$GS35)=0,0,MAX(DY163-DZ99-DZ131,0)))</f>
        <v>0</v>
      </c>
      <c r="EA163" s="113">
        <f ca="1">IF(EA$6=$C35,$D163,IF(SUM(EB35:$GS35)=0,0,MAX(DZ163-EA99-EA131,0)))</f>
        <v>0</v>
      </c>
      <c r="EB163" s="113">
        <f ca="1">IF(EB$6=$C35,$D163,IF(SUM(EC35:$GS35)=0,0,MAX(EA163-EB99-EB131,0)))</f>
        <v>0</v>
      </c>
      <c r="EC163" s="113">
        <f ca="1">IF(EC$6=$C35,$D163,IF(SUM(ED35:$GS35)=0,0,MAX(EB163-EC99-EC131,0)))</f>
        <v>0</v>
      </c>
      <c r="ED163" s="113">
        <f ca="1">IF(ED$6=$C35,$D163,IF(SUM(EE35:$GS35)=0,0,MAX(EC163-ED99-ED131,0)))</f>
        <v>0</v>
      </c>
      <c r="EE163" s="113">
        <f ca="1">IF(EE$6=$C35,$D163,IF(SUM(EF35:$GS35)=0,0,MAX(ED163-EE99-EE131,0)))</f>
        <v>0</v>
      </c>
      <c r="EF163" s="113">
        <f ca="1">IF(EF$6=$C35,$D163,IF(SUM(EG35:$GS35)=0,0,MAX(EE163-EF99-EF131,0)))</f>
        <v>0</v>
      </c>
      <c r="EG163" s="113">
        <f ca="1">IF(EG$6=$C35,$D163,IF(SUM(EH35:$GS35)=0,0,MAX(EF163-EG99-EG131,0)))</f>
        <v>0</v>
      </c>
      <c r="EH163" s="113">
        <f ca="1">IF(EH$6=$C35,$D163,IF(SUM(EI35:$GS35)=0,0,MAX(EG163-EH99-EH131,0)))</f>
        <v>0</v>
      </c>
      <c r="EI163" s="113">
        <f ca="1">IF(EI$6=$C35,$D163,IF(SUM(EJ35:$GS35)=0,0,MAX(EH163-EI99-EI131,0)))</f>
        <v>0</v>
      </c>
      <c r="EJ163" s="113">
        <f ca="1">IF(EJ$6=$C35,$D163,IF(SUM(EK35:$GS35)=0,0,MAX(EI163-EJ99-EJ131,0)))</f>
        <v>0</v>
      </c>
      <c r="EK163" s="113">
        <f ca="1">IF(EK$6=$C35,$D163,IF(SUM(EL35:$GS35)=0,0,MAX(EJ163-EK99-EK131,0)))</f>
        <v>0</v>
      </c>
      <c r="EL163" s="113">
        <f ca="1">IF(EL$6=$C35,$D163,IF(SUM(EM35:$GS35)=0,0,MAX(EK163-EL99-EL131,0)))</f>
        <v>0</v>
      </c>
      <c r="EM163" s="113">
        <f ca="1">IF(EM$6=$C35,$D163,IF(SUM(EN35:$GS35)=0,0,MAX(EL163-EM99-EM131,0)))</f>
        <v>0</v>
      </c>
      <c r="EN163" s="113">
        <f ca="1">IF(EN$6=$C35,$D163,IF(SUM(EO35:$GS35)=0,0,MAX(EM163-EN99-EN131,0)))</f>
        <v>0</v>
      </c>
      <c r="EO163" s="113">
        <f ca="1">IF(EO$6=$C35,$D163,IF(SUM(EP35:$GS35)=0,0,MAX(EN163-EO99-EO131,0)))</f>
        <v>0</v>
      </c>
      <c r="EP163" s="113">
        <f ca="1">IF(EP$6=$C35,$D163,IF(SUM(EQ35:$GS35)=0,0,MAX(EO163-EP99-EP131,0)))</f>
        <v>0</v>
      </c>
      <c r="EQ163" s="113">
        <f ca="1">IF(EQ$6=$C35,$D163,IF(SUM(ER35:$GS35)=0,0,MAX(EP163-EQ99-EQ131,0)))</f>
        <v>0</v>
      </c>
      <c r="ER163" s="113">
        <f ca="1">IF(ER$6=$C35,$D163,IF(SUM(ES35:$GS35)=0,0,MAX(EQ163-ER99-ER131,0)))</f>
        <v>0</v>
      </c>
      <c r="ES163" s="113">
        <f ca="1">IF(ES$6=$C35,$D163,IF(SUM(ET35:$GS35)=0,0,MAX(ER163-ES99-ES131,0)))</f>
        <v>0</v>
      </c>
      <c r="ET163" s="113">
        <f ca="1">IF(ET$6=$C35,$D163,IF(SUM(EU35:$GS35)=0,0,MAX(ES163-ET99-ET131,0)))</f>
        <v>0</v>
      </c>
      <c r="EU163" s="113">
        <f ca="1">IF(EU$6=$C35,$D163,IF(SUM(EV35:$GS35)=0,0,MAX(ET163-EU99-EU131,0)))</f>
        <v>0</v>
      </c>
      <c r="EV163" s="113">
        <f ca="1">IF(EV$6=$C35,$D163,IF(SUM(EW35:$GS35)=0,0,MAX(EU163-EV99-EV131,0)))</f>
        <v>0</v>
      </c>
      <c r="EW163" s="113">
        <f ca="1">IF(EW$6=$C35,$D163,IF(SUM(EX35:$GS35)=0,0,MAX(EV163-EW99-EW131,0)))</f>
        <v>0</v>
      </c>
      <c r="EX163" s="113">
        <f ca="1">IF(EX$6=$C35,$D163,IF(SUM(EY35:$GS35)=0,0,MAX(EW163-EX99-EX131,0)))</f>
        <v>0</v>
      </c>
      <c r="EY163" s="113">
        <f ca="1">IF(EY$6=$C35,$D163,IF(SUM(EZ35:$GS35)=0,0,MAX(EX163-EY99-EY131,0)))</f>
        <v>0</v>
      </c>
      <c r="EZ163" s="113">
        <f ca="1">IF(EZ$6=$C35,$D163,IF(SUM(FA35:$GS35)=0,0,MAX(EY163-EZ99-EZ131,0)))</f>
        <v>0</v>
      </c>
      <c r="FA163" s="113">
        <f ca="1">IF(FA$6=$C35,$D163,IF(SUM(FB35:$GS35)=0,0,MAX(EZ163-FA99-FA131,0)))</f>
        <v>0</v>
      </c>
      <c r="FB163" s="113">
        <f ca="1">IF(FB$6=$C35,$D163,IF(SUM(FC35:$GS35)=0,0,MAX(FA163-FB99-FB131,0)))</f>
        <v>0</v>
      </c>
      <c r="FC163" s="113">
        <f ca="1">IF(FC$6=$C35,$D163,IF(SUM(FD35:$GS35)=0,0,MAX(FB163-FC99-FC131,0)))</f>
        <v>0</v>
      </c>
      <c r="FD163" s="113">
        <f ca="1">IF(FD$6=$C35,$D163,IF(SUM(FE35:$GS35)=0,0,MAX(FC163-FD99-FD131,0)))</f>
        <v>0</v>
      </c>
      <c r="FE163" s="113">
        <f ca="1">IF(FE$6=$C35,$D163,IF(SUM(FF35:$GS35)=0,0,MAX(FD163-FE99-FE131,0)))</f>
        <v>0</v>
      </c>
      <c r="FF163" s="113">
        <f ca="1">IF(FF$6=$C35,$D163,IF(SUM(FG35:$GS35)=0,0,MAX(FE163-FF99-FF131,0)))</f>
        <v>0</v>
      </c>
      <c r="FG163" s="113">
        <f ca="1">IF(FG$6=$C35,$D163,IF(SUM(FH35:$GS35)=0,0,MAX(FF163-FG99-FG131,0)))</f>
        <v>0</v>
      </c>
      <c r="FH163" s="113">
        <f ca="1">IF(FH$6=$C35,$D163,IF(SUM(FI35:$GS35)=0,0,MAX(FG163-FH99-FH131,0)))</f>
        <v>0</v>
      </c>
      <c r="FI163" s="113">
        <f ca="1">IF(FI$6=$C35,$D163,IF(SUM(FJ35:$GS35)=0,0,MAX(FH163-FI99-FI131,0)))</f>
        <v>0</v>
      </c>
      <c r="FJ163" s="113">
        <f ca="1">IF(FJ$6=$C35,$D163,IF(SUM(FK35:$GS35)=0,0,MAX(FI163-FJ99-FJ131,0)))</f>
        <v>0</v>
      </c>
      <c r="FK163" s="113">
        <f ca="1">IF(FK$6=$C35,$D163,IF(SUM(FL35:$GS35)=0,0,MAX(FJ163-FK99-FK131,0)))</f>
        <v>0</v>
      </c>
      <c r="FL163" s="113">
        <f ca="1">IF(FL$6=$C35,$D163,IF(SUM(FM35:$GS35)=0,0,MAX(FK163-FL99-FL131,0)))</f>
        <v>0</v>
      </c>
      <c r="FM163" s="113">
        <f ca="1">IF(FM$6=$C35,$D163,IF(SUM(FN35:$GS35)=0,0,MAX(FL163-FM99-FM131,0)))</f>
        <v>0</v>
      </c>
      <c r="FN163" s="113">
        <f ca="1">IF(FN$6=$C35,$D163,IF(SUM(FO35:$GS35)=0,0,MAX(FM163-FN99-FN131,0)))</f>
        <v>0</v>
      </c>
      <c r="FO163" s="113">
        <f ca="1">IF(FO$6=$C35,$D163,IF(SUM(FP35:$GS35)=0,0,MAX(FN163-FO99-FO131,0)))</f>
        <v>0</v>
      </c>
      <c r="FP163" s="113">
        <f ca="1">IF(FP$6=$C35,$D163,IF(SUM(FQ35:$GS35)=0,0,MAX(FO163-FP99-FP131,0)))</f>
        <v>0</v>
      </c>
      <c r="FQ163" s="113">
        <f ca="1">IF(FQ$6=$C35,$D163,IF(SUM(FR35:$GS35)=0,0,MAX(FP163-FQ99-FQ131,0)))</f>
        <v>0</v>
      </c>
      <c r="FR163" s="113">
        <f ca="1">IF(FR$6=$C35,$D163,IF(SUM(FS35:$GS35)=0,0,MAX(FQ163-FR99-FR131,0)))</f>
        <v>0</v>
      </c>
      <c r="FS163" s="113">
        <f ca="1">IF(FS$6=$C35,$D163,IF(SUM(FT35:$GS35)=0,0,MAX(FR163-FS99-FS131,0)))</f>
        <v>0</v>
      </c>
      <c r="FT163" s="113">
        <f ca="1">IF(FT$6=$C35,$D163,IF(SUM(FU35:$GS35)=0,0,MAX(FS163-FT99-FT131,0)))</f>
        <v>0</v>
      </c>
      <c r="FU163" s="113">
        <f ca="1">IF(FU$6=$C35,$D163,IF(SUM(FV35:$GS35)=0,0,MAX(FT163-FU99-FU131,0)))</f>
        <v>0</v>
      </c>
      <c r="FV163" s="113">
        <f ca="1">IF(FV$6=$C35,$D163,IF(SUM(FW35:$GS35)=0,0,MAX(FU163-FV99-FV131,0)))</f>
        <v>0</v>
      </c>
      <c r="FW163" s="113">
        <f ca="1">IF(FW$6=$C35,$D163,IF(SUM(FX35:$GS35)=0,0,MAX(FV163-FW99-FW131,0)))</f>
        <v>0</v>
      </c>
      <c r="FX163" s="113">
        <f ca="1">IF(FX$6=$C35,$D163,IF(SUM(FY35:$GS35)=0,0,MAX(FW163-FX99-FX131,0)))</f>
        <v>0</v>
      </c>
      <c r="FY163" s="113">
        <f ca="1">IF(FY$6=$C35,$D163,IF(SUM(FZ35:$GS35)=0,0,MAX(FX163-FY99-FY131,0)))</f>
        <v>0</v>
      </c>
      <c r="FZ163" s="113">
        <f ca="1">IF(FZ$6=$C35,$D163,IF(SUM(GA35:$GS35)=0,0,MAX(FY163-FZ99-FZ131,0)))</f>
        <v>0</v>
      </c>
      <c r="GA163" s="113">
        <f ca="1">IF(GA$6=$C35,$D163,IF(SUM(GB35:$GS35)=0,0,MAX(FZ163-GA99-GA131,0)))</f>
        <v>0</v>
      </c>
      <c r="GB163" s="113">
        <f ca="1">IF(GB$6=$C35,$D163,IF(SUM(GC35:$GS35)=0,0,MAX(GA163-GB99-GB131,0)))</f>
        <v>0</v>
      </c>
      <c r="GC163" s="113">
        <f ca="1">IF(GC$6=$C35,$D163,IF(SUM(GD35:$GS35)=0,0,MAX(GB163-GC99-GC131,0)))</f>
        <v>0</v>
      </c>
      <c r="GD163" s="113">
        <f ca="1">IF(GD$6=$C35,$D163,IF(SUM(GE35:$GS35)=0,0,MAX(GC163-GD99-GD131,0)))</f>
        <v>0</v>
      </c>
      <c r="GE163" s="113">
        <f ca="1">IF(GE$6=$C35,$D163,IF(SUM(GF35:$GS35)=0,0,MAX(GD163-GE99-GE131,0)))</f>
        <v>0</v>
      </c>
      <c r="GF163" s="113">
        <f ca="1">IF(GF$6=$C35,$D163,IF(SUM(GG35:$GS35)=0,0,MAX(GE163-GF99-GF131,0)))</f>
        <v>0</v>
      </c>
      <c r="GG163" s="113">
        <f ca="1">IF(GG$6=$C35,$D163,IF(SUM(GH35:$GS35)=0,0,MAX(GF163-GG99-GG131,0)))</f>
        <v>0</v>
      </c>
      <c r="GH163" s="113">
        <f ca="1">IF(GH$6=$C35,$D163,IF(SUM(GI35:$GS35)=0,0,MAX(GG163-GH99-GH131,0)))</f>
        <v>0</v>
      </c>
      <c r="GI163" s="113">
        <f ca="1">IF(GI$6=$C35,$D163,IF(SUM(GJ35:$GS35)=0,0,MAX(GH163-GI99-GI131,0)))</f>
        <v>0</v>
      </c>
      <c r="GJ163" s="113">
        <f ca="1">IF(GJ$6=$C35,$D163,IF(SUM(GK35:$GS35)=0,0,MAX(GI163-GJ99-GJ131,0)))</f>
        <v>0</v>
      </c>
      <c r="GK163" s="113">
        <f ca="1">IF(GK$6=$C35,$D163,IF(SUM(GL35:$GS35)=0,0,MAX(GJ163-GK99-GK131,0)))</f>
        <v>0</v>
      </c>
      <c r="GL163" s="113">
        <f ca="1">IF(GL$6=$C35,$D163,IF(SUM(GM35:$GS35)=0,0,MAX(GK163-GL99-GL131,0)))</f>
        <v>0</v>
      </c>
      <c r="GM163" s="113">
        <f ca="1">IF(GM$6=$C35,$D163,IF(SUM(GN35:$GS35)=0,0,MAX(GL163-GM99-GM131,0)))</f>
        <v>0</v>
      </c>
      <c r="GN163" s="113">
        <f ca="1">IF(GN$6=$C35,$D163,IF(SUM(GO35:$GS35)=0,0,MAX(GM163-GN99-GN131,0)))</f>
        <v>0</v>
      </c>
      <c r="GO163" s="113">
        <f ca="1">IF(GO$6=$C35,$D163,IF(SUM(GP35:$GS35)=0,0,MAX(GN163-GO99-GO131,0)))</f>
        <v>0</v>
      </c>
      <c r="GP163" s="113">
        <f ca="1">IF(GP$6=$C35,$D163,IF(SUM(GQ35:$GS35)=0,0,MAX(GO163-GP99-GP131,0)))</f>
        <v>0</v>
      </c>
      <c r="GQ163" s="113">
        <f ca="1">IF(GQ$6=$C35,$D163,IF(SUM(GR35:$GS35)=0,0,MAX(GP163-GQ99-GQ131,0)))</f>
        <v>0</v>
      </c>
      <c r="GR163" s="113">
        <f ca="1">IF(GR$6=$C35,$D163,IF(SUM(GS35:$GS35)=0,0,MAX(GQ163-GR99-GR131,0)))</f>
        <v>0</v>
      </c>
      <c r="GS163" s="113">
        <f ca="1">IF(GS$6=$C35,$D163,IF(SUM($GS35:GT35)=0,0,MAX(GR163-GS99-GS131,0)))</f>
        <v>0</v>
      </c>
      <c r="GU163" s="85"/>
      <c r="GV163" s="85"/>
      <c r="GW163" s="85"/>
      <c r="GX163" s="85"/>
      <c r="GY163" s="85"/>
      <c r="GZ163" s="85"/>
      <c r="HA163" s="85"/>
      <c r="HB163" s="85"/>
      <c r="HC163" s="85"/>
      <c r="HD163" s="85"/>
      <c r="HE163" s="85"/>
      <c r="HF163" s="85"/>
      <c r="HG163" s="85"/>
      <c r="HH163" s="85"/>
      <c r="HI163" s="85"/>
      <c r="HJ163" s="85"/>
      <c r="HK163" s="85"/>
    </row>
    <row r="164" spans="1:219" ht="4.95" hidden="1" customHeight="1" outlineLevel="1" x14ac:dyDescent="0.75"/>
    <row r="165" spans="1:219" hidden="1" outlineLevel="1" x14ac:dyDescent="0.75">
      <c r="B165" s="96" t="s">
        <v>232</v>
      </c>
      <c r="C165" s="106"/>
      <c r="D165" s="97">
        <f ca="1">SUM(D136:D164)</f>
        <v>2105985669.78</v>
      </c>
      <c r="E165" s="98"/>
      <c r="F165" s="97"/>
      <c r="G165" s="97"/>
      <c r="H165" s="98"/>
      <c r="I165" s="99"/>
      <c r="K165" s="97">
        <f t="shared" ref="K165:AP165" ca="1" si="227">SUM(K136:K164)</f>
        <v>110692959</v>
      </c>
      <c r="L165" s="97">
        <f t="shared" ca="1" si="227"/>
        <v>110692959</v>
      </c>
      <c r="M165" s="97">
        <f t="shared" ca="1" si="227"/>
        <v>110692959</v>
      </c>
      <c r="N165" s="97">
        <f t="shared" ca="1" si="227"/>
        <v>220610186</v>
      </c>
      <c r="O165" s="97">
        <f t="shared" ca="1" si="227"/>
        <v>345582968</v>
      </c>
      <c r="P165" s="97">
        <f t="shared" ca="1" si="227"/>
        <v>345582968</v>
      </c>
      <c r="Q165" s="97">
        <f t="shared" ca="1" si="227"/>
        <v>516918754</v>
      </c>
      <c r="R165" s="97">
        <f t="shared" ca="1" si="227"/>
        <v>516918754</v>
      </c>
      <c r="S165" s="97">
        <f t="shared" ca="1" si="227"/>
        <v>691824943</v>
      </c>
      <c r="T165" s="97">
        <f t="shared" ca="1" si="227"/>
        <v>948833101</v>
      </c>
      <c r="U165" s="97">
        <f t="shared" ca="1" si="227"/>
        <v>948833101</v>
      </c>
      <c r="V165" s="97">
        <f t="shared" ca="1" si="227"/>
        <v>948833101</v>
      </c>
      <c r="W165" s="97">
        <f t="shared" ca="1" si="227"/>
        <v>1055879992</v>
      </c>
      <c r="X165" s="97">
        <f t="shared" ca="1" si="227"/>
        <v>1105263425</v>
      </c>
      <c r="Y165" s="97">
        <f t="shared" ca="1" si="227"/>
        <v>1211859135.78</v>
      </c>
      <c r="Z165" s="97">
        <f t="shared" ca="1" si="227"/>
        <v>1211859135.78</v>
      </c>
      <c r="AA165" s="97">
        <f t="shared" ca="1" si="227"/>
        <v>1211859135.78</v>
      </c>
      <c r="AB165" s="97">
        <f t="shared" ca="1" si="227"/>
        <v>1211859135.78</v>
      </c>
      <c r="AC165" s="97">
        <f t="shared" ca="1" si="227"/>
        <v>1291897959.78</v>
      </c>
      <c r="AD165" s="97">
        <f t="shared" ca="1" si="227"/>
        <v>1291897959.78</v>
      </c>
      <c r="AE165" s="97">
        <f t="shared" ca="1" si="227"/>
        <v>1578510667.78</v>
      </c>
      <c r="AF165" s="97">
        <f t="shared" ca="1" si="227"/>
        <v>1578510667.78</v>
      </c>
      <c r="AG165" s="97">
        <f t="shared" ca="1" si="227"/>
        <v>1717457185.78</v>
      </c>
      <c r="AH165" s="97">
        <f t="shared" ca="1" si="227"/>
        <v>1717457185.78</v>
      </c>
      <c r="AI165" s="97">
        <f t="shared" ca="1" si="227"/>
        <v>1791097550.78</v>
      </c>
      <c r="AJ165" s="97">
        <f t="shared" ca="1" si="227"/>
        <v>1871540317.78</v>
      </c>
      <c r="AK165" s="97">
        <f t="shared" ca="1" si="227"/>
        <v>1939849368.78</v>
      </c>
      <c r="AL165" s="97">
        <f t="shared" ca="1" si="227"/>
        <v>1939849368.78</v>
      </c>
      <c r="AM165" s="97">
        <f t="shared" ca="1" si="227"/>
        <v>2105985669.78</v>
      </c>
      <c r="AN165" s="97">
        <f t="shared" ca="1" si="227"/>
        <v>2105985669.78</v>
      </c>
      <c r="AO165" s="97">
        <f t="shared" ca="1" si="227"/>
        <v>2105985669.78</v>
      </c>
      <c r="AP165" s="97">
        <f t="shared" ca="1" si="227"/>
        <v>2105985669.78</v>
      </c>
      <c r="AQ165" s="97">
        <f t="shared" ref="AQ165:BV165" ca="1" si="228">SUM(AQ136:AQ164)</f>
        <v>2105985669.78</v>
      </c>
      <c r="AR165" s="97">
        <f t="shared" ca="1" si="228"/>
        <v>2105985669.78</v>
      </c>
      <c r="AS165" s="97">
        <f t="shared" ca="1" si="228"/>
        <v>2105985669.78</v>
      </c>
      <c r="AT165" s="97">
        <f t="shared" ca="1" si="228"/>
        <v>2105985669.78</v>
      </c>
      <c r="AU165" s="97">
        <f t="shared" ca="1" si="228"/>
        <v>2105985669.78</v>
      </c>
      <c r="AV165" s="97">
        <f t="shared" ca="1" si="228"/>
        <v>2105985669.78</v>
      </c>
      <c r="AW165" s="97">
        <f t="shared" ca="1" si="228"/>
        <v>2105985669.78</v>
      </c>
      <c r="AX165" s="97">
        <f t="shared" ca="1" si="228"/>
        <v>2102756414.29</v>
      </c>
      <c r="AY165" s="97">
        <f t="shared" ca="1" si="228"/>
        <v>2102756414.29</v>
      </c>
      <c r="AZ165" s="97">
        <f t="shared" ca="1" si="228"/>
        <v>2102756414.29</v>
      </c>
      <c r="BA165" s="97">
        <f t="shared" ca="1" si="228"/>
        <v>2102756414.29</v>
      </c>
      <c r="BB165" s="97">
        <f t="shared" ca="1" si="228"/>
        <v>2102756414.29</v>
      </c>
      <c r="BC165" s="97">
        <f t="shared" ca="1" si="228"/>
        <v>2102756414.29</v>
      </c>
      <c r="BD165" s="97">
        <f t="shared" ca="1" si="228"/>
        <v>2102829934.29</v>
      </c>
      <c r="BE165" s="97">
        <f t="shared" ca="1" si="228"/>
        <v>2102746217.3799999</v>
      </c>
      <c r="BF165" s="97">
        <f t="shared" ca="1" si="228"/>
        <v>2102739267.6600001</v>
      </c>
      <c r="BG165" s="97">
        <f t="shared" ca="1" si="228"/>
        <v>2102739267.6600001</v>
      </c>
      <c r="BH165" s="97">
        <f t="shared" ca="1" si="228"/>
        <v>2102724915.3599999</v>
      </c>
      <c r="BI165" s="97">
        <f t="shared" ca="1" si="228"/>
        <v>2102724915.3599999</v>
      </c>
      <c r="BJ165" s="97">
        <f t="shared" ca="1" si="228"/>
        <v>2102718194.6600001</v>
      </c>
      <c r="BK165" s="97">
        <f t="shared" ca="1" si="228"/>
        <v>2102718194.6600001</v>
      </c>
      <c r="BL165" s="97">
        <f t="shared" ca="1" si="228"/>
        <v>2102718194.6600001</v>
      </c>
      <c r="BM165" s="97">
        <f t="shared" ca="1" si="228"/>
        <v>2102718194.6600001</v>
      </c>
      <c r="BN165" s="97">
        <f t="shared" ca="1" si="228"/>
        <v>2102718194.6600001</v>
      </c>
      <c r="BO165" s="97">
        <f t="shared" ca="1" si="228"/>
        <v>2102718194.6600001</v>
      </c>
      <c r="BP165" s="97">
        <f t="shared" ca="1" si="228"/>
        <v>2102701553.6299999</v>
      </c>
      <c r="BQ165" s="97">
        <f t="shared" ca="1" si="228"/>
        <v>2102701553.6299999</v>
      </c>
      <c r="BR165" s="97">
        <f t="shared" ca="1" si="228"/>
        <v>2100542933.1500001</v>
      </c>
      <c r="BS165" s="97">
        <f t="shared" ca="1" si="228"/>
        <v>2100542933.1500001</v>
      </c>
      <c r="BT165" s="97">
        <f t="shared" ca="1" si="228"/>
        <v>2100542933.1500001</v>
      </c>
      <c r="BU165" s="97">
        <f t="shared" ca="1" si="228"/>
        <v>2100540770.1500001</v>
      </c>
      <c r="BV165" s="97">
        <f t="shared" ca="1" si="228"/>
        <v>2095095727.9499998</v>
      </c>
      <c r="BW165" s="97">
        <f t="shared" ref="BW165:DB165" ca="1" si="229">SUM(BW136:BW164)</f>
        <v>2095095727.9499998</v>
      </c>
      <c r="BX165" s="97">
        <f t="shared" ca="1" si="229"/>
        <v>2095090341.3699999</v>
      </c>
      <c r="BY165" s="97">
        <f t="shared" ca="1" si="229"/>
        <v>2095090341.3699999</v>
      </c>
      <c r="BZ165" s="97">
        <f t="shared" ca="1" si="229"/>
        <v>2095087852.5699999</v>
      </c>
      <c r="CA165" s="97">
        <f t="shared" ca="1" si="229"/>
        <v>2095087006.8299999</v>
      </c>
      <c r="CB165" s="97">
        <f t="shared" ca="1" si="229"/>
        <v>2092062220.5399997</v>
      </c>
      <c r="CC165" s="97">
        <f t="shared" ca="1" si="229"/>
        <v>2092061414.4199998</v>
      </c>
      <c r="CD165" s="97">
        <f t="shared" ca="1" si="229"/>
        <v>2092232307.9899998</v>
      </c>
      <c r="CE165" s="97">
        <f t="shared" ca="1" si="229"/>
        <v>2092266323.9000001</v>
      </c>
      <c r="CF165" s="97">
        <f t="shared" ca="1" si="229"/>
        <v>2092266323.9000001</v>
      </c>
      <c r="CG165" s="97">
        <f t="shared" ca="1" si="229"/>
        <v>2092266323.9000001</v>
      </c>
      <c r="CH165" s="97">
        <f t="shared" ca="1" si="229"/>
        <v>2092314611.7900002</v>
      </c>
      <c r="CI165" s="97">
        <f t="shared" ca="1" si="229"/>
        <v>2092315238.2100003</v>
      </c>
      <c r="CJ165" s="97">
        <f t="shared" ca="1" si="229"/>
        <v>2092311979.8399999</v>
      </c>
      <c r="CK165" s="97">
        <f t="shared" ca="1" si="229"/>
        <v>2092311979.8399999</v>
      </c>
      <c r="CL165" s="97">
        <f t="shared" ca="1" si="229"/>
        <v>2092311979.8399999</v>
      </c>
      <c r="CM165" s="97">
        <f t="shared" ca="1" si="229"/>
        <v>2093138928.4399998</v>
      </c>
      <c r="CN165" s="97">
        <f t="shared" ca="1" si="229"/>
        <v>2092769750.3999999</v>
      </c>
      <c r="CO165" s="97">
        <f t="shared" ca="1" si="229"/>
        <v>2092662087.05</v>
      </c>
      <c r="CP165" s="97">
        <f t="shared" ca="1" si="229"/>
        <v>2092662087.05</v>
      </c>
      <c r="CQ165" s="97">
        <f t="shared" ca="1" si="229"/>
        <v>2091262795.1099999</v>
      </c>
      <c r="CR165" s="97">
        <f t="shared" ca="1" si="229"/>
        <v>1979504493.6399999</v>
      </c>
      <c r="CS165" s="97">
        <f t="shared" ca="1" si="229"/>
        <v>1978697336.1299996</v>
      </c>
      <c r="CT165" s="97">
        <f t="shared" ca="1" si="229"/>
        <v>1977328335.6699998</v>
      </c>
      <c r="CU165" s="97">
        <f t="shared" ca="1" si="229"/>
        <v>1964749788.3299999</v>
      </c>
      <c r="CV165" s="97">
        <f t="shared" ca="1" si="229"/>
        <v>1964031530.4199998</v>
      </c>
      <c r="CW165" s="97">
        <f t="shared" ca="1" si="229"/>
        <v>1953341807.0599999</v>
      </c>
      <c r="CX165" s="97">
        <f t="shared" ca="1" si="229"/>
        <v>1936176885.6899998</v>
      </c>
      <c r="CY165" s="97">
        <f t="shared" ca="1" si="229"/>
        <v>1935496160.73</v>
      </c>
      <c r="CZ165" s="97">
        <f t="shared" ca="1" si="229"/>
        <v>1934874628.6999998</v>
      </c>
      <c r="DA165" s="97">
        <f t="shared" ca="1" si="229"/>
        <v>1933358605.9999998</v>
      </c>
      <c r="DB165" s="97">
        <f t="shared" ca="1" si="229"/>
        <v>1925208312.2699997</v>
      </c>
      <c r="DC165" s="97">
        <f t="shared" ref="DC165:EH165" ca="1" si="230">SUM(DC136:DC164)</f>
        <v>1925097351.0799997</v>
      </c>
      <c r="DD165" s="97">
        <f t="shared" ca="1" si="230"/>
        <v>1914464837.79</v>
      </c>
      <c r="DE165" s="97">
        <f t="shared" ca="1" si="230"/>
        <v>1914398941.1800001</v>
      </c>
      <c r="DF165" s="97">
        <f t="shared" ca="1" si="230"/>
        <v>1910822534.5300002</v>
      </c>
      <c r="DG165" s="97">
        <f t="shared" ca="1" si="230"/>
        <v>1909334200.23</v>
      </c>
      <c r="DH165" s="97">
        <f t="shared" ca="1" si="230"/>
        <v>1902015717.21</v>
      </c>
      <c r="DI165" s="97">
        <f t="shared" ca="1" si="230"/>
        <v>1902477121.5200002</v>
      </c>
      <c r="DJ165" s="97">
        <f t="shared" ca="1" si="230"/>
        <v>1902485707.3100002</v>
      </c>
      <c r="DK165" s="97">
        <f t="shared" ca="1" si="230"/>
        <v>1900771163.9400003</v>
      </c>
      <c r="DL165" s="97">
        <f t="shared" ca="1" si="230"/>
        <v>1901940707.1100004</v>
      </c>
      <c r="DM165" s="97">
        <f t="shared" ca="1" si="230"/>
        <v>1901681358.2400005</v>
      </c>
      <c r="DN165" s="97">
        <f t="shared" ca="1" si="230"/>
        <v>1884097015.0000005</v>
      </c>
      <c r="DO165" s="97">
        <f t="shared" ca="1" si="230"/>
        <v>1869038168.95</v>
      </c>
      <c r="DP165" s="97">
        <f t="shared" ca="1" si="230"/>
        <v>1866221089.8800001</v>
      </c>
      <c r="DQ165" s="97">
        <f t="shared" ca="1" si="230"/>
        <v>1860239389.3900003</v>
      </c>
      <c r="DR165" s="97">
        <f t="shared" ca="1" si="230"/>
        <v>1860232978.5100002</v>
      </c>
      <c r="DS165" s="97">
        <f t="shared" ca="1" si="230"/>
        <v>1861181950.0400004</v>
      </c>
      <c r="DT165" s="97">
        <f t="shared" ca="1" si="230"/>
        <v>1861181950.0400004</v>
      </c>
      <c r="DU165" s="97">
        <f t="shared" ca="1" si="230"/>
        <v>1861166396.5300002</v>
      </c>
      <c r="DV165" s="97">
        <f t="shared" ca="1" si="230"/>
        <v>1749177801.8500004</v>
      </c>
      <c r="DW165" s="97">
        <f t="shared" ca="1" si="230"/>
        <v>1749177801.8500004</v>
      </c>
      <c r="DX165" s="97">
        <f t="shared" ca="1" si="230"/>
        <v>1749177801.8500004</v>
      </c>
      <c r="DY165" s="97">
        <f t="shared" ca="1" si="230"/>
        <v>1749177801.8500004</v>
      </c>
      <c r="DZ165" s="97">
        <f t="shared" ca="1" si="230"/>
        <v>1749177801.8500004</v>
      </c>
      <c r="EA165" s="97">
        <f t="shared" ca="1" si="230"/>
        <v>1738691176.8501806</v>
      </c>
      <c r="EB165" s="97">
        <f t="shared" ca="1" si="230"/>
        <v>1676749868.8501806</v>
      </c>
      <c r="EC165" s="97">
        <f t="shared" ca="1" si="230"/>
        <v>1673622808.8359771</v>
      </c>
      <c r="ED165" s="97">
        <f t="shared" ca="1" si="230"/>
        <v>1673622808.8359771</v>
      </c>
      <c r="EE165" s="97">
        <f t="shared" ca="1" si="230"/>
        <v>1673622808.828795</v>
      </c>
      <c r="EF165" s="97">
        <f t="shared" ca="1" si="230"/>
        <v>1673622808.828795</v>
      </c>
      <c r="EG165" s="97">
        <f t="shared" ca="1" si="230"/>
        <v>1673622808.828795</v>
      </c>
      <c r="EH165" s="97">
        <f t="shared" ca="1" si="230"/>
        <v>1673622808.828795</v>
      </c>
      <c r="EI165" s="97">
        <f t="shared" ref="EI165:FN165" ca="1" si="231">SUM(EI136:EI164)</f>
        <v>1612644090.7564723</v>
      </c>
      <c r="EJ165" s="97">
        <f t="shared" ca="1" si="231"/>
        <v>1612644090.7564723</v>
      </c>
      <c r="EK165" s="97">
        <f t="shared" ca="1" si="231"/>
        <v>1612644090.7564723</v>
      </c>
      <c r="EL165" s="97">
        <f t="shared" ca="1" si="231"/>
        <v>1572074611.1418447</v>
      </c>
      <c r="EM165" s="97">
        <f t="shared" ca="1" si="231"/>
        <v>1556148787.3540573</v>
      </c>
      <c r="EN165" s="97">
        <f t="shared" ca="1" si="231"/>
        <v>1540160788.2137148</v>
      </c>
      <c r="EO165" s="97">
        <f t="shared" ca="1" si="231"/>
        <v>1498353531.8954282</v>
      </c>
      <c r="EP165" s="97">
        <f t="shared" ca="1" si="231"/>
        <v>1497273961.7278006</v>
      </c>
      <c r="EQ165" s="97">
        <f t="shared" ca="1" si="231"/>
        <v>1472712294.2109509</v>
      </c>
      <c r="ER165" s="97">
        <f t="shared" ca="1" si="231"/>
        <v>1472712294.2109509</v>
      </c>
      <c r="ES165" s="97">
        <f t="shared" ca="1" si="231"/>
        <v>1471589269.0062699</v>
      </c>
      <c r="ET165" s="97">
        <f t="shared" ca="1" si="231"/>
        <v>1246008434.5870695</v>
      </c>
      <c r="EU165" s="97">
        <f t="shared" ca="1" si="231"/>
        <v>1207529620.0402188</v>
      </c>
      <c r="EV165" s="97">
        <f t="shared" ca="1" si="231"/>
        <v>1168244801.8742261</v>
      </c>
      <c r="EW165" s="97">
        <f t="shared" ca="1" si="231"/>
        <v>1168244801.8742261</v>
      </c>
      <c r="EX165" s="97">
        <f t="shared" ca="1" si="231"/>
        <v>1157376869.7992258</v>
      </c>
      <c r="EY165" s="97">
        <f t="shared" ca="1" si="231"/>
        <v>1157376869.7992258</v>
      </c>
      <c r="EZ165" s="97">
        <f t="shared" ca="1" si="231"/>
        <v>1107179910.6107173</v>
      </c>
      <c r="FA165" s="97">
        <f t="shared" ca="1" si="231"/>
        <v>1052271302.6483085</v>
      </c>
      <c r="FB165" s="97">
        <f t="shared" ca="1" si="231"/>
        <v>1047134461.4362574</v>
      </c>
      <c r="FC165" s="97">
        <f t="shared" ca="1" si="231"/>
        <v>966087874.77994013</v>
      </c>
      <c r="FD165" s="97">
        <f t="shared" ca="1" si="231"/>
        <v>937901038.3842715</v>
      </c>
      <c r="FE165" s="97">
        <f t="shared" ca="1" si="231"/>
        <v>884524886.3552959</v>
      </c>
      <c r="FF165" s="97">
        <f t="shared" ca="1" si="231"/>
        <v>867833135.19020522</v>
      </c>
      <c r="FG165" s="97">
        <f t="shared" ca="1" si="231"/>
        <v>782629169.84564829</v>
      </c>
      <c r="FH165" s="97">
        <f t="shared" ca="1" si="231"/>
        <v>749742630.54043412</v>
      </c>
      <c r="FI165" s="97">
        <f t="shared" ca="1" si="231"/>
        <v>745428744.407974</v>
      </c>
      <c r="FJ165" s="97">
        <f t="shared" ca="1" si="231"/>
        <v>744374088.45671535</v>
      </c>
      <c r="FK165" s="97">
        <f t="shared" ca="1" si="231"/>
        <v>709025963.89683926</v>
      </c>
      <c r="FL165" s="97">
        <f t="shared" ca="1" si="231"/>
        <v>684210412.2101028</v>
      </c>
      <c r="FM165" s="97">
        <f t="shared" ca="1" si="231"/>
        <v>676663583.36281073</v>
      </c>
      <c r="FN165" s="97">
        <f t="shared" ca="1" si="231"/>
        <v>675432358.79191625</v>
      </c>
      <c r="FO165" s="97">
        <f t="shared" ref="FO165:GS165" ca="1" si="232">SUM(FO136:FO164)</f>
        <v>675322202.66369438</v>
      </c>
      <c r="FP165" s="97">
        <f t="shared" ca="1" si="232"/>
        <v>675133207.82973206</v>
      </c>
      <c r="FQ165" s="97">
        <f t="shared" ca="1" si="232"/>
        <v>654229839.22598898</v>
      </c>
      <c r="FR165" s="97">
        <f t="shared" ca="1" si="232"/>
        <v>594564652.99933374</v>
      </c>
      <c r="FS165" s="97">
        <f t="shared" ca="1" si="232"/>
        <v>404717593.8662101</v>
      </c>
      <c r="FT165" s="97">
        <f t="shared" ca="1" si="232"/>
        <v>377013520.77610469</v>
      </c>
      <c r="FU165" s="97">
        <f t="shared" ca="1" si="232"/>
        <v>356389002.97964811</v>
      </c>
      <c r="FV165" s="97">
        <f t="shared" ca="1" si="232"/>
        <v>334260307.71761584</v>
      </c>
      <c r="FW165" s="97">
        <f t="shared" ca="1" si="232"/>
        <v>303357268.74717802</v>
      </c>
      <c r="FX165" s="97">
        <f t="shared" ca="1" si="232"/>
        <v>222613103.37352273</v>
      </c>
      <c r="FY165" s="97">
        <f t="shared" ca="1" si="232"/>
        <v>215856689.97239545</v>
      </c>
      <c r="FZ165" s="97">
        <f t="shared" ca="1" si="232"/>
        <v>181340072.49786901</v>
      </c>
      <c r="GA165" s="97">
        <f t="shared" ca="1" si="232"/>
        <v>166625991.94083381</v>
      </c>
      <c r="GB165" s="97">
        <f t="shared" ca="1" si="232"/>
        <v>145892916.33609048</v>
      </c>
      <c r="GC165" s="97">
        <f t="shared" ca="1" si="232"/>
        <v>145892916.33609048</v>
      </c>
      <c r="GD165" s="97">
        <f t="shared" ca="1" si="232"/>
        <v>145892916.33609048</v>
      </c>
      <c r="GE165" s="97">
        <f t="shared" ca="1" si="232"/>
        <v>145892916.33609048</v>
      </c>
      <c r="GF165" s="97">
        <f t="shared" ca="1" si="232"/>
        <v>105234595.68462752</v>
      </c>
      <c r="GG165" s="97">
        <f t="shared" ca="1" si="232"/>
        <v>94456595.684627518</v>
      </c>
      <c r="GH165" s="97">
        <f t="shared" ca="1" si="232"/>
        <v>79954135.191068292</v>
      </c>
      <c r="GI165" s="97">
        <f t="shared" ca="1" si="232"/>
        <v>40754289.574796051</v>
      </c>
      <c r="GJ165" s="97">
        <f t="shared" ca="1" si="232"/>
        <v>40754289.574796051</v>
      </c>
      <c r="GK165" s="97">
        <f t="shared" ca="1" si="232"/>
        <v>40754289.574796051</v>
      </c>
      <c r="GL165" s="97">
        <f t="shared" ca="1" si="232"/>
        <v>0</v>
      </c>
      <c r="GM165" s="97">
        <f t="shared" ca="1" si="232"/>
        <v>0</v>
      </c>
      <c r="GN165" s="97">
        <f t="shared" ca="1" si="232"/>
        <v>0</v>
      </c>
      <c r="GO165" s="97">
        <f t="shared" ca="1" si="232"/>
        <v>0</v>
      </c>
      <c r="GP165" s="97">
        <f t="shared" ca="1" si="232"/>
        <v>0</v>
      </c>
      <c r="GQ165" s="97">
        <f t="shared" ca="1" si="232"/>
        <v>0</v>
      </c>
      <c r="GR165" s="97">
        <f t="shared" ca="1" si="232"/>
        <v>0</v>
      </c>
      <c r="GS165" s="97">
        <f t="shared" ca="1" si="232"/>
        <v>0</v>
      </c>
      <c r="GU165" s="97"/>
      <c r="GV165" s="97"/>
      <c r="GW165" s="97"/>
      <c r="GX165" s="97"/>
      <c r="GY165" s="97"/>
      <c r="GZ165" s="97"/>
      <c r="HA165" s="97"/>
      <c r="HB165" s="97"/>
      <c r="HC165" s="97"/>
      <c r="HD165" s="97"/>
      <c r="HE165" s="97"/>
      <c r="HF165" s="97"/>
      <c r="HG165" s="97"/>
      <c r="HH165" s="97"/>
      <c r="HI165" s="97"/>
      <c r="HJ165" s="97"/>
      <c r="HK165" s="97"/>
    </row>
    <row r="166" spans="1:219" hidden="1" outlineLevel="1" x14ac:dyDescent="0.75">
      <c r="C166" s="105"/>
      <c r="D166" s="94"/>
      <c r="E166" s="109"/>
      <c r="F166" s="94"/>
      <c r="G166" s="94"/>
      <c r="H166" s="109"/>
      <c r="I166" s="95"/>
      <c r="K166" s="94"/>
      <c r="L166" s="94"/>
      <c r="M166" s="94"/>
      <c r="N166" s="94"/>
      <c r="O166" s="94"/>
      <c r="P166" s="94"/>
      <c r="Q166" s="94"/>
      <c r="R166" s="94"/>
      <c r="S166" s="94"/>
      <c r="T166" s="94"/>
      <c r="U166" s="94"/>
      <c r="V166" s="94"/>
      <c r="W166" s="94"/>
      <c r="X166" s="94"/>
      <c r="Y166" s="94"/>
      <c r="Z166" s="94"/>
      <c r="AA166" s="94"/>
      <c r="AB166" s="94"/>
      <c r="AC166" s="94"/>
      <c r="AD166" s="94"/>
      <c r="AE166" s="94"/>
      <c r="AF166" s="94"/>
      <c r="AG166" s="94"/>
      <c r="AH166" s="94"/>
      <c r="AI166" s="94"/>
      <c r="AJ166" s="94"/>
      <c r="AK166" s="94"/>
      <c r="AL166" s="94"/>
      <c r="AM166" s="94"/>
      <c r="AN166" s="94"/>
      <c r="AO166" s="94"/>
      <c r="AP166" s="94"/>
      <c r="AQ166" s="94"/>
      <c r="AR166" s="94"/>
      <c r="AS166" s="94"/>
      <c r="AT166" s="94"/>
      <c r="AU166" s="94"/>
      <c r="AV166" s="94"/>
      <c r="AW166" s="94"/>
      <c r="AX166" s="94"/>
      <c r="AY166" s="94"/>
      <c r="AZ166" s="94"/>
      <c r="BA166" s="94"/>
      <c r="BB166" s="94"/>
      <c r="BC166" s="94"/>
      <c r="BD166" s="94"/>
      <c r="BE166" s="94"/>
      <c r="BF166" s="94"/>
      <c r="BG166" s="94"/>
      <c r="BH166" s="94"/>
      <c r="BI166" s="94"/>
      <c r="BJ166" s="94"/>
      <c r="BK166" s="94"/>
      <c r="BL166" s="94"/>
      <c r="BM166" s="94"/>
      <c r="BN166" s="94"/>
      <c r="BO166" s="94"/>
      <c r="BP166" s="94"/>
      <c r="BQ166" s="94"/>
      <c r="BR166" s="94"/>
      <c r="BS166" s="94"/>
      <c r="BT166" s="94"/>
      <c r="BU166" s="94"/>
      <c r="BV166" s="94"/>
      <c r="BW166" s="94"/>
      <c r="BX166" s="94"/>
      <c r="BY166" s="94"/>
      <c r="BZ166" s="94"/>
      <c r="CA166" s="94"/>
      <c r="CB166" s="94"/>
      <c r="CC166" s="94"/>
      <c r="CD166" s="94"/>
      <c r="CE166" s="94"/>
      <c r="CF166" s="94"/>
      <c r="CG166" s="94"/>
      <c r="CH166" s="94"/>
      <c r="CI166" s="94"/>
      <c r="CJ166" s="94"/>
      <c r="CK166" s="94"/>
      <c r="CL166" s="94"/>
      <c r="CM166" s="94"/>
      <c r="CN166" s="94"/>
      <c r="CO166" s="94"/>
      <c r="CP166" s="94"/>
      <c r="CQ166" s="94"/>
      <c r="CR166" s="94"/>
      <c r="CS166" s="94"/>
      <c r="CT166" s="94"/>
      <c r="CU166" s="94"/>
      <c r="CV166" s="94"/>
      <c r="CW166" s="94"/>
      <c r="CX166" s="94"/>
      <c r="CY166" s="94"/>
      <c r="CZ166" s="94"/>
      <c r="DA166" s="94"/>
      <c r="DB166" s="94"/>
      <c r="DC166" s="94"/>
      <c r="DD166" s="94"/>
      <c r="DE166" s="94"/>
      <c r="DF166" s="94"/>
      <c r="DG166" s="94"/>
      <c r="DH166" s="94"/>
      <c r="DI166" s="94"/>
      <c r="DJ166" s="94"/>
      <c r="DK166" s="94"/>
      <c r="DL166" s="94"/>
      <c r="DM166" s="94"/>
      <c r="DN166" s="94"/>
      <c r="DO166" s="94"/>
      <c r="DP166" s="94"/>
      <c r="DQ166" s="94"/>
      <c r="DR166" s="94"/>
      <c r="DS166" s="94"/>
      <c r="DT166" s="94"/>
      <c r="DU166" s="94"/>
      <c r="DV166" s="94"/>
      <c r="DW166" s="94"/>
      <c r="DX166" s="94"/>
      <c r="DY166" s="94"/>
      <c r="DZ166" s="94"/>
      <c r="EA166" s="94"/>
      <c r="EB166" s="94"/>
      <c r="EC166" s="94"/>
      <c r="ED166" s="94"/>
      <c r="EE166" s="94"/>
      <c r="EF166" s="94"/>
      <c r="EG166" s="94"/>
      <c r="EH166" s="94"/>
      <c r="EI166" s="94"/>
      <c r="EJ166" s="94"/>
      <c r="EK166" s="94"/>
      <c r="EL166" s="94"/>
      <c r="EM166" s="94"/>
      <c r="EN166" s="94"/>
      <c r="EO166" s="94"/>
      <c r="EP166" s="94"/>
      <c r="EQ166" s="94"/>
      <c r="ER166" s="94"/>
      <c r="ES166" s="94"/>
      <c r="ET166" s="94"/>
      <c r="EU166" s="94"/>
      <c r="EV166" s="94"/>
      <c r="EW166" s="94"/>
      <c r="EX166" s="94"/>
      <c r="EY166" s="94"/>
      <c r="EZ166" s="94"/>
      <c r="FA166" s="94"/>
      <c r="FB166" s="94"/>
      <c r="FC166" s="94"/>
      <c r="FD166" s="94"/>
      <c r="FE166" s="94"/>
      <c r="FF166" s="94"/>
      <c r="FG166" s="94"/>
      <c r="FH166" s="94"/>
      <c r="FI166" s="94"/>
      <c r="FJ166" s="94"/>
      <c r="FK166" s="94"/>
      <c r="FL166" s="94"/>
      <c r="FM166" s="94"/>
      <c r="FN166" s="94"/>
      <c r="FO166" s="94"/>
      <c r="FP166" s="94"/>
      <c r="FQ166" s="94"/>
      <c r="FR166" s="94"/>
      <c r="FS166" s="94"/>
      <c r="FT166" s="94"/>
      <c r="FU166" s="94"/>
      <c r="FV166" s="94"/>
      <c r="FW166" s="94"/>
      <c r="FX166" s="94"/>
      <c r="FY166" s="94"/>
      <c r="FZ166" s="94"/>
      <c r="GA166" s="94"/>
      <c r="GB166" s="94"/>
      <c r="GC166" s="94"/>
      <c r="GD166" s="94"/>
      <c r="GE166" s="94"/>
      <c r="GF166" s="94"/>
      <c r="GG166" s="94"/>
      <c r="GH166" s="94"/>
      <c r="GI166" s="94"/>
      <c r="GJ166" s="94"/>
      <c r="GK166" s="94"/>
      <c r="GL166" s="94"/>
      <c r="GM166" s="94"/>
      <c r="GN166" s="94"/>
      <c r="GO166" s="94"/>
      <c r="GP166" s="94"/>
      <c r="GQ166" s="94"/>
      <c r="GR166" s="94"/>
      <c r="GS166" s="94"/>
      <c r="GU166" s="94"/>
      <c r="GV166" s="94"/>
      <c r="GW166" s="94"/>
      <c r="GX166" s="94"/>
      <c r="GY166" s="94"/>
      <c r="GZ166" s="94"/>
      <c r="HA166" s="94"/>
      <c r="HB166" s="94"/>
      <c r="HC166" s="94"/>
      <c r="HD166" s="94"/>
      <c r="HE166" s="94"/>
      <c r="HF166" s="94"/>
      <c r="HG166" s="94"/>
      <c r="HH166" s="94"/>
      <c r="HI166" s="94"/>
      <c r="HJ166" s="94"/>
      <c r="HK166" s="94"/>
    </row>
    <row r="167" spans="1:219" collapsed="1" x14ac:dyDescent="0.75">
      <c r="B167" t="s">
        <v>287</v>
      </c>
      <c r="C167" s="105"/>
      <c r="D167" s="94"/>
      <c r="E167" s="109"/>
      <c r="G167" s="94">
        <f ca="1">SUMIFS($K167:$GS167,$K$6:$GS$6,"&lt;="&amp;$G$2)</f>
        <v>-1007837515.0298994</v>
      </c>
      <c r="H167" s="109"/>
      <c r="I167" s="95"/>
      <c r="K167" s="94">
        <f t="shared" ref="K167:AP167" ca="1" si="233">K69</f>
        <v>-43347451</v>
      </c>
      <c r="L167" s="94">
        <f t="shared" ca="1" si="233"/>
        <v>0</v>
      </c>
      <c r="M167" s="94">
        <f t="shared" ca="1" si="233"/>
        <v>0</v>
      </c>
      <c r="N167" s="94">
        <f t="shared" ca="1" si="233"/>
        <v>-45186561</v>
      </c>
      <c r="O167" s="94">
        <f t="shared" ca="1" si="233"/>
        <v>-49225235.270628005</v>
      </c>
      <c r="P167" s="94">
        <f t="shared" ca="1" si="233"/>
        <v>0</v>
      </c>
      <c r="Q167" s="94">
        <f t="shared" ca="1" si="233"/>
        <v>-84968513.292825699</v>
      </c>
      <c r="R167" s="94">
        <f t="shared" ca="1" si="233"/>
        <v>0</v>
      </c>
      <c r="S167" s="94">
        <f t="shared" ca="1" si="233"/>
        <v>-76305212.471462086</v>
      </c>
      <c r="T167" s="94">
        <f t="shared" ca="1" si="233"/>
        <v>-126243909.67392081</v>
      </c>
      <c r="U167" s="94">
        <f t="shared" ca="1" si="233"/>
        <v>0</v>
      </c>
      <c r="V167" s="94">
        <f t="shared" ca="1" si="233"/>
        <v>0</v>
      </c>
      <c r="W167" s="94">
        <f t="shared" ca="1" si="233"/>
        <v>-53204081.805390596</v>
      </c>
      <c r="X167" s="94">
        <f t="shared" ca="1" si="233"/>
        <v>-20066513.548652999</v>
      </c>
      <c r="Y167" s="94">
        <f t="shared" ca="1" si="233"/>
        <v>-55125851.606227249</v>
      </c>
      <c r="Z167" s="94">
        <f t="shared" ca="1" si="233"/>
        <v>0</v>
      </c>
      <c r="AA167" s="94">
        <f t="shared" ca="1" si="233"/>
        <v>0</v>
      </c>
      <c r="AB167" s="94">
        <f t="shared" ca="1" si="233"/>
        <v>0</v>
      </c>
      <c r="AC167" s="94">
        <f t="shared" ca="1" si="233"/>
        <v>-41157452.022926398</v>
      </c>
      <c r="AD167" s="94">
        <f t="shared" ca="1" si="233"/>
        <v>0</v>
      </c>
      <c r="AE167" s="94">
        <f t="shared" ca="1" si="233"/>
        <v>-138923827.96592939</v>
      </c>
      <c r="AF167" s="94">
        <f t="shared" ca="1" si="233"/>
        <v>0</v>
      </c>
      <c r="AG167" s="94">
        <f t="shared" ca="1" si="233"/>
        <v>-71752032.356623992</v>
      </c>
      <c r="AH167" s="94">
        <f t="shared" ca="1" si="233"/>
        <v>0</v>
      </c>
      <c r="AI167" s="94">
        <f t="shared" ca="1" si="233"/>
        <v>-39335516</v>
      </c>
      <c r="AJ167" s="94">
        <f t="shared" ca="1" si="233"/>
        <v>-40530203.282513</v>
      </c>
      <c r="AK167" s="94">
        <f t="shared" ca="1" si="233"/>
        <v>-36638887.456497505</v>
      </c>
      <c r="AL167" s="94">
        <f t="shared" ca="1" si="233"/>
        <v>0</v>
      </c>
      <c r="AM167" s="94">
        <f t="shared" ca="1" si="233"/>
        <v>-85826266.276301503</v>
      </c>
      <c r="AN167" s="94">
        <f t="shared" ca="1" si="233"/>
        <v>0</v>
      </c>
      <c r="AO167" s="94">
        <f t="shared" ca="1" si="233"/>
        <v>0</v>
      </c>
      <c r="AP167" s="94">
        <f t="shared" ca="1" si="233"/>
        <v>0</v>
      </c>
      <c r="AQ167" s="94">
        <f t="shared" ref="AQ167:BV167" ca="1" si="234">AQ69</f>
        <v>0</v>
      </c>
      <c r="AR167" s="94">
        <f t="shared" ca="1" si="234"/>
        <v>0</v>
      </c>
      <c r="AS167" s="94">
        <f t="shared" ca="1" si="234"/>
        <v>0</v>
      </c>
      <c r="AT167" s="94">
        <f t="shared" ca="1" si="234"/>
        <v>0</v>
      </c>
      <c r="AU167" s="94">
        <f t="shared" ca="1" si="234"/>
        <v>0</v>
      </c>
      <c r="AV167" s="94">
        <f t="shared" ca="1" si="234"/>
        <v>0</v>
      </c>
      <c r="AW167" s="94">
        <f t="shared" ca="1" si="234"/>
        <v>0</v>
      </c>
      <c r="AX167" s="94">
        <f t="shared" ca="1" si="234"/>
        <v>0</v>
      </c>
      <c r="AY167" s="94">
        <f t="shared" ca="1" si="234"/>
        <v>0</v>
      </c>
      <c r="AZ167" s="94">
        <f t="shared" ca="1" si="234"/>
        <v>0</v>
      </c>
      <c r="BA167" s="94">
        <f t="shared" ca="1" si="234"/>
        <v>0</v>
      </c>
      <c r="BB167" s="94">
        <f t="shared" ca="1" si="234"/>
        <v>0</v>
      </c>
      <c r="BC167" s="94">
        <f t="shared" ca="1" si="234"/>
        <v>0</v>
      </c>
      <c r="BD167" s="94">
        <f t="shared" ca="1" si="234"/>
        <v>0</v>
      </c>
      <c r="BE167" s="94">
        <f t="shared" ca="1" si="234"/>
        <v>0</v>
      </c>
      <c r="BF167" s="94">
        <f t="shared" ca="1" si="234"/>
        <v>0</v>
      </c>
      <c r="BG167" s="94">
        <f t="shared" ca="1" si="234"/>
        <v>0</v>
      </c>
      <c r="BH167" s="94">
        <f t="shared" ca="1" si="234"/>
        <v>0</v>
      </c>
      <c r="BI167" s="94">
        <f t="shared" ca="1" si="234"/>
        <v>0</v>
      </c>
      <c r="BJ167" s="94">
        <f t="shared" ca="1" si="234"/>
        <v>0</v>
      </c>
      <c r="BK167" s="94">
        <f t="shared" ca="1" si="234"/>
        <v>0</v>
      </c>
      <c r="BL167" s="94">
        <f t="shared" ca="1" si="234"/>
        <v>0</v>
      </c>
      <c r="BM167" s="94">
        <f t="shared" ca="1" si="234"/>
        <v>0</v>
      </c>
      <c r="BN167" s="94">
        <f t="shared" ca="1" si="234"/>
        <v>0</v>
      </c>
      <c r="BO167" s="94">
        <f t="shared" ca="1" si="234"/>
        <v>0</v>
      </c>
      <c r="BP167" s="94">
        <f t="shared" ca="1" si="234"/>
        <v>0</v>
      </c>
      <c r="BQ167" s="94">
        <f t="shared" ca="1" si="234"/>
        <v>0</v>
      </c>
      <c r="BR167" s="94">
        <f t="shared" ca="1" si="234"/>
        <v>0</v>
      </c>
      <c r="BS167" s="94">
        <f t="shared" ca="1" si="234"/>
        <v>0</v>
      </c>
      <c r="BT167" s="94">
        <f t="shared" ca="1" si="234"/>
        <v>0</v>
      </c>
      <c r="BU167" s="94">
        <f t="shared" ca="1" si="234"/>
        <v>0</v>
      </c>
      <c r="BV167" s="94">
        <f t="shared" ca="1" si="234"/>
        <v>0</v>
      </c>
      <c r="BW167" s="94">
        <f t="shared" ref="BW167:DB167" ca="1" si="235">BW69</f>
        <v>0</v>
      </c>
      <c r="BX167" s="94">
        <f t="shared" ca="1" si="235"/>
        <v>0</v>
      </c>
      <c r="BY167" s="94">
        <f t="shared" ca="1" si="235"/>
        <v>0</v>
      </c>
      <c r="BZ167" s="94">
        <f t="shared" ca="1" si="235"/>
        <v>0</v>
      </c>
      <c r="CA167" s="94">
        <f t="shared" ca="1" si="235"/>
        <v>0</v>
      </c>
      <c r="CB167" s="94">
        <f t="shared" ca="1" si="235"/>
        <v>0</v>
      </c>
      <c r="CC167" s="94">
        <f t="shared" ca="1" si="235"/>
        <v>0</v>
      </c>
      <c r="CD167" s="94">
        <f t="shared" ca="1" si="235"/>
        <v>0</v>
      </c>
      <c r="CE167" s="94">
        <f t="shared" ca="1" si="235"/>
        <v>0</v>
      </c>
      <c r="CF167" s="94">
        <f t="shared" ca="1" si="235"/>
        <v>0</v>
      </c>
      <c r="CG167" s="94">
        <f t="shared" ca="1" si="235"/>
        <v>0</v>
      </c>
      <c r="CH167" s="94">
        <f t="shared" ca="1" si="235"/>
        <v>0</v>
      </c>
      <c r="CI167" s="94">
        <f t="shared" ca="1" si="235"/>
        <v>0</v>
      </c>
      <c r="CJ167" s="94">
        <f t="shared" ca="1" si="235"/>
        <v>0</v>
      </c>
      <c r="CK167" s="94">
        <f t="shared" ca="1" si="235"/>
        <v>0</v>
      </c>
      <c r="CL167" s="94">
        <f t="shared" ca="1" si="235"/>
        <v>0</v>
      </c>
      <c r="CM167" s="94">
        <f t="shared" ca="1" si="235"/>
        <v>0</v>
      </c>
      <c r="CN167" s="94">
        <f t="shared" ca="1" si="235"/>
        <v>0</v>
      </c>
      <c r="CO167" s="94">
        <f t="shared" ca="1" si="235"/>
        <v>0</v>
      </c>
      <c r="CP167" s="94">
        <f t="shared" ca="1" si="235"/>
        <v>0</v>
      </c>
      <c r="CQ167" s="94">
        <f t="shared" ca="1" si="235"/>
        <v>0</v>
      </c>
      <c r="CR167" s="94">
        <f t="shared" ca="1" si="235"/>
        <v>0</v>
      </c>
      <c r="CS167" s="94">
        <f t="shared" ca="1" si="235"/>
        <v>0</v>
      </c>
      <c r="CT167" s="94">
        <f t="shared" ca="1" si="235"/>
        <v>0</v>
      </c>
      <c r="CU167" s="94">
        <f t="shared" ca="1" si="235"/>
        <v>0</v>
      </c>
      <c r="CV167" s="94">
        <f t="shared" ca="1" si="235"/>
        <v>0</v>
      </c>
      <c r="CW167" s="94">
        <f t="shared" ca="1" si="235"/>
        <v>0</v>
      </c>
      <c r="CX167" s="94">
        <f t="shared" ca="1" si="235"/>
        <v>0</v>
      </c>
      <c r="CY167" s="94">
        <f t="shared" ca="1" si="235"/>
        <v>0</v>
      </c>
      <c r="CZ167" s="94">
        <f t="shared" ca="1" si="235"/>
        <v>0</v>
      </c>
      <c r="DA167" s="94">
        <f t="shared" ca="1" si="235"/>
        <v>0</v>
      </c>
      <c r="DB167" s="94">
        <f t="shared" ca="1" si="235"/>
        <v>0</v>
      </c>
      <c r="DC167" s="94">
        <f t="shared" ref="DC167:EH167" ca="1" si="236">DC69</f>
        <v>0</v>
      </c>
      <c r="DD167" s="94">
        <f t="shared" ca="1" si="236"/>
        <v>0</v>
      </c>
      <c r="DE167" s="94">
        <f t="shared" ca="1" si="236"/>
        <v>0</v>
      </c>
      <c r="DF167" s="94">
        <f t="shared" ca="1" si="236"/>
        <v>0</v>
      </c>
      <c r="DG167" s="94">
        <f t="shared" ca="1" si="236"/>
        <v>0</v>
      </c>
      <c r="DH167" s="94">
        <f t="shared" ca="1" si="236"/>
        <v>0</v>
      </c>
      <c r="DI167" s="94">
        <f t="shared" ca="1" si="236"/>
        <v>0</v>
      </c>
      <c r="DJ167" s="94">
        <f t="shared" ca="1" si="236"/>
        <v>0</v>
      </c>
      <c r="DK167" s="94">
        <f t="shared" ca="1" si="236"/>
        <v>0</v>
      </c>
      <c r="DL167" s="94">
        <f t="shared" ca="1" si="236"/>
        <v>0</v>
      </c>
      <c r="DM167" s="94">
        <f t="shared" ca="1" si="236"/>
        <v>0</v>
      </c>
      <c r="DN167" s="94">
        <f t="shared" ca="1" si="236"/>
        <v>0</v>
      </c>
      <c r="DO167" s="94">
        <f t="shared" ca="1" si="236"/>
        <v>0</v>
      </c>
      <c r="DP167" s="94">
        <f t="shared" ca="1" si="236"/>
        <v>0</v>
      </c>
      <c r="DQ167" s="94">
        <f t="shared" ca="1" si="236"/>
        <v>0</v>
      </c>
      <c r="DR167" s="94">
        <f t="shared" ca="1" si="236"/>
        <v>0</v>
      </c>
      <c r="DS167" s="94">
        <f t="shared" ca="1" si="236"/>
        <v>0</v>
      </c>
      <c r="DT167" s="94">
        <f t="shared" ca="1" si="236"/>
        <v>0</v>
      </c>
      <c r="DU167" s="94">
        <f t="shared" ca="1" si="236"/>
        <v>0</v>
      </c>
      <c r="DV167" s="94">
        <f t="shared" ca="1" si="236"/>
        <v>0</v>
      </c>
      <c r="DW167" s="94">
        <f t="shared" ca="1" si="236"/>
        <v>0</v>
      </c>
      <c r="DX167" s="94">
        <f t="shared" ca="1" si="236"/>
        <v>0</v>
      </c>
      <c r="DY167" s="94">
        <f t="shared" ca="1" si="236"/>
        <v>0</v>
      </c>
      <c r="DZ167" s="94">
        <f t="shared" ca="1" si="236"/>
        <v>0</v>
      </c>
      <c r="EA167" s="94">
        <f t="shared" ca="1" si="236"/>
        <v>0</v>
      </c>
      <c r="EB167" s="94">
        <f t="shared" ca="1" si="236"/>
        <v>0</v>
      </c>
      <c r="EC167" s="94">
        <f t="shared" ca="1" si="236"/>
        <v>0</v>
      </c>
      <c r="ED167" s="94">
        <f t="shared" ca="1" si="236"/>
        <v>0</v>
      </c>
      <c r="EE167" s="94">
        <f t="shared" ca="1" si="236"/>
        <v>0</v>
      </c>
      <c r="EF167" s="94">
        <f t="shared" ca="1" si="236"/>
        <v>0</v>
      </c>
      <c r="EG167" s="94">
        <f t="shared" ca="1" si="236"/>
        <v>0</v>
      </c>
      <c r="EH167" s="94">
        <f t="shared" ca="1" si="236"/>
        <v>0</v>
      </c>
      <c r="EI167" s="94">
        <f t="shared" ref="EI167:FN167" ca="1" si="237">EI69</f>
        <v>0</v>
      </c>
      <c r="EJ167" s="94">
        <f t="shared" ca="1" si="237"/>
        <v>0</v>
      </c>
      <c r="EK167" s="94">
        <f t="shared" ca="1" si="237"/>
        <v>0</v>
      </c>
      <c r="EL167" s="94">
        <f t="shared" ca="1" si="237"/>
        <v>0</v>
      </c>
      <c r="EM167" s="94">
        <f t="shared" ca="1" si="237"/>
        <v>0</v>
      </c>
      <c r="EN167" s="94">
        <f t="shared" ca="1" si="237"/>
        <v>0</v>
      </c>
      <c r="EO167" s="94">
        <f t="shared" ca="1" si="237"/>
        <v>0</v>
      </c>
      <c r="EP167" s="94">
        <f t="shared" ca="1" si="237"/>
        <v>0</v>
      </c>
      <c r="EQ167" s="94">
        <f t="shared" ca="1" si="237"/>
        <v>0</v>
      </c>
      <c r="ER167" s="94">
        <f t="shared" ca="1" si="237"/>
        <v>0</v>
      </c>
      <c r="ES167" s="94">
        <f t="shared" ca="1" si="237"/>
        <v>0</v>
      </c>
      <c r="ET167" s="94">
        <f t="shared" ca="1" si="237"/>
        <v>0</v>
      </c>
      <c r="EU167" s="94">
        <f t="shared" ca="1" si="237"/>
        <v>0</v>
      </c>
      <c r="EV167" s="94">
        <f t="shared" ca="1" si="237"/>
        <v>0</v>
      </c>
      <c r="EW167" s="94">
        <f t="shared" ca="1" si="237"/>
        <v>0</v>
      </c>
      <c r="EX167" s="94">
        <f t="shared" ca="1" si="237"/>
        <v>0</v>
      </c>
      <c r="EY167" s="94">
        <f t="shared" ca="1" si="237"/>
        <v>0</v>
      </c>
      <c r="EZ167" s="94">
        <f t="shared" ca="1" si="237"/>
        <v>0</v>
      </c>
      <c r="FA167" s="94">
        <f t="shared" ca="1" si="237"/>
        <v>0</v>
      </c>
      <c r="FB167" s="94">
        <f t="shared" ca="1" si="237"/>
        <v>0</v>
      </c>
      <c r="FC167" s="94">
        <f t="shared" ca="1" si="237"/>
        <v>0</v>
      </c>
      <c r="FD167" s="94">
        <f t="shared" ca="1" si="237"/>
        <v>0</v>
      </c>
      <c r="FE167" s="94">
        <f t="shared" ca="1" si="237"/>
        <v>0</v>
      </c>
      <c r="FF167" s="94">
        <f t="shared" ca="1" si="237"/>
        <v>0</v>
      </c>
      <c r="FG167" s="94">
        <f t="shared" ca="1" si="237"/>
        <v>0</v>
      </c>
      <c r="FH167" s="94">
        <f t="shared" ca="1" si="237"/>
        <v>0</v>
      </c>
      <c r="FI167" s="94">
        <f t="shared" ca="1" si="237"/>
        <v>0</v>
      </c>
      <c r="FJ167" s="94">
        <f t="shared" ca="1" si="237"/>
        <v>0</v>
      </c>
      <c r="FK167" s="94">
        <f t="shared" ca="1" si="237"/>
        <v>0</v>
      </c>
      <c r="FL167" s="94">
        <f t="shared" ca="1" si="237"/>
        <v>0</v>
      </c>
      <c r="FM167" s="94">
        <f t="shared" ca="1" si="237"/>
        <v>0</v>
      </c>
      <c r="FN167" s="94">
        <f t="shared" ca="1" si="237"/>
        <v>0</v>
      </c>
      <c r="FO167" s="94">
        <f t="shared" ref="FO167:GS167" ca="1" si="238">FO69</f>
        <v>0</v>
      </c>
      <c r="FP167" s="94">
        <f t="shared" ca="1" si="238"/>
        <v>0</v>
      </c>
      <c r="FQ167" s="94">
        <f t="shared" ca="1" si="238"/>
        <v>0</v>
      </c>
      <c r="FR167" s="94">
        <f t="shared" ca="1" si="238"/>
        <v>0</v>
      </c>
      <c r="FS167" s="94">
        <f t="shared" ca="1" si="238"/>
        <v>0</v>
      </c>
      <c r="FT167" s="94">
        <f t="shared" ca="1" si="238"/>
        <v>0</v>
      </c>
      <c r="FU167" s="94">
        <f t="shared" ca="1" si="238"/>
        <v>0</v>
      </c>
      <c r="FV167" s="94">
        <f t="shared" ca="1" si="238"/>
        <v>0</v>
      </c>
      <c r="FW167" s="94">
        <f t="shared" ca="1" si="238"/>
        <v>0</v>
      </c>
      <c r="FX167" s="94">
        <f t="shared" ca="1" si="238"/>
        <v>0</v>
      </c>
      <c r="FY167" s="94">
        <f t="shared" ca="1" si="238"/>
        <v>0</v>
      </c>
      <c r="FZ167" s="94">
        <f t="shared" ca="1" si="238"/>
        <v>0</v>
      </c>
      <c r="GA167" s="94">
        <f t="shared" ca="1" si="238"/>
        <v>0</v>
      </c>
      <c r="GB167" s="94">
        <f t="shared" ca="1" si="238"/>
        <v>0</v>
      </c>
      <c r="GC167" s="94">
        <f t="shared" ca="1" si="238"/>
        <v>0</v>
      </c>
      <c r="GD167" s="94">
        <f t="shared" ca="1" si="238"/>
        <v>0</v>
      </c>
      <c r="GE167" s="94">
        <f t="shared" ca="1" si="238"/>
        <v>0</v>
      </c>
      <c r="GF167" s="94">
        <f t="shared" ca="1" si="238"/>
        <v>0</v>
      </c>
      <c r="GG167" s="94">
        <f t="shared" ca="1" si="238"/>
        <v>0</v>
      </c>
      <c r="GH167" s="94">
        <f t="shared" ca="1" si="238"/>
        <v>0</v>
      </c>
      <c r="GI167" s="94">
        <f t="shared" ca="1" si="238"/>
        <v>0</v>
      </c>
      <c r="GJ167" s="94">
        <f t="shared" ca="1" si="238"/>
        <v>0</v>
      </c>
      <c r="GK167" s="94">
        <f t="shared" ca="1" si="238"/>
        <v>0</v>
      </c>
      <c r="GL167" s="94">
        <f t="shared" ca="1" si="238"/>
        <v>0</v>
      </c>
      <c r="GM167" s="94">
        <f t="shared" ca="1" si="238"/>
        <v>0</v>
      </c>
      <c r="GN167" s="94">
        <f t="shared" ca="1" si="238"/>
        <v>0</v>
      </c>
      <c r="GO167" s="94">
        <f t="shared" ca="1" si="238"/>
        <v>0</v>
      </c>
      <c r="GP167" s="94">
        <f t="shared" ca="1" si="238"/>
        <v>0</v>
      </c>
      <c r="GQ167" s="94">
        <f t="shared" ca="1" si="238"/>
        <v>0</v>
      </c>
      <c r="GR167" s="94">
        <f t="shared" ca="1" si="238"/>
        <v>0</v>
      </c>
      <c r="GS167" s="94">
        <f t="shared" ca="1" si="238"/>
        <v>0</v>
      </c>
      <c r="GU167" s="94">
        <f t="shared" ref="GU167:HJ167" ca="1" si="239">SUMIFS($K167:$GS167,$K$5:$GS$5,GU$6)</f>
        <v>-425276882.70883662</v>
      </c>
      <c r="GV167" s="94">
        <f t="shared" ca="1" si="239"/>
        <v>-380229759.30575061</v>
      </c>
      <c r="GW167" s="94">
        <f t="shared" ca="1" si="239"/>
        <v>-202330873.01531202</v>
      </c>
      <c r="GX167" s="94">
        <f t="shared" ca="1" si="239"/>
        <v>0</v>
      </c>
      <c r="GY167" s="94">
        <f t="shared" ca="1" si="239"/>
        <v>0</v>
      </c>
      <c r="GZ167" s="94">
        <f t="shared" ca="1" si="239"/>
        <v>0</v>
      </c>
      <c r="HA167" s="94">
        <f t="shared" ca="1" si="239"/>
        <v>0</v>
      </c>
      <c r="HB167" s="94">
        <f t="shared" ca="1" si="239"/>
        <v>0</v>
      </c>
      <c r="HC167" s="94">
        <f t="shared" ca="1" si="239"/>
        <v>0</v>
      </c>
      <c r="HD167" s="94">
        <f t="shared" ca="1" si="239"/>
        <v>0</v>
      </c>
      <c r="HE167" s="94">
        <f t="shared" ca="1" si="239"/>
        <v>0</v>
      </c>
      <c r="HF167" s="94">
        <f t="shared" ca="1" si="239"/>
        <v>0</v>
      </c>
      <c r="HG167" s="94">
        <f t="shared" ca="1" si="239"/>
        <v>0</v>
      </c>
      <c r="HH167" s="94">
        <f t="shared" ca="1" si="239"/>
        <v>0</v>
      </c>
      <c r="HI167" s="94">
        <f t="shared" ca="1" si="239"/>
        <v>0</v>
      </c>
      <c r="HJ167" s="94">
        <f t="shared" ca="1" si="239"/>
        <v>0</v>
      </c>
      <c r="HK167" s="94">
        <f ca="1">SUM(GU167:HJ167)</f>
        <v>-1007837515.0298991</v>
      </c>
    </row>
    <row r="168" spans="1:219" ht="4.95" customHeight="1" x14ac:dyDescent="0.75">
      <c r="C168" s="105"/>
      <c r="D168" s="94"/>
      <c r="E168" s="109"/>
      <c r="F168" s="94"/>
      <c r="G168" s="94"/>
      <c r="H168" s="109"/>
      <c r="I168" s="95"/>
      <c r="K168" s="94"/>
      <c r="L168" s="94"/>
      <c r="M168" s="94"/>
      <c r="N168" s="94"/>
      <c r="O168" s="94"/>
      <c r="P168" s="94"/>
      <c r="Q168" s="94"/>
      <c r="R168" s="94"/>
      <c r="S168" s="94"/>
      <c r="T168" s="94"/>
      <c r="U168" s="94"/>
      <c r="V168" s="94"/>
      <c r="W168" s="94"/>
      <c r="X168" s="94"/>
      <c r="Y168" s="94"/>
      <c r="Z168" s="94"/>
      <c r="AA168" s="94"/>
      <c r="AB168" s="94"/>
      <c r="AC168" s="94"/>
      <c r="AD168" s="94"/>
      <c r="AE168" s="94"/>
      <c r="AF168" s="94"/>
      <c r="AG168" s="94"/>
      <c r="AH168" s="94"/>
      <c r="AI168" s="94"/>
      <c r="AJ168" s="94"/>
      <c r="AK168" s="94"/>
      <c r="AL168" s="94"/>
      <c r="AM168" s="94"/>
      <c r="AN168" s="94"/>
      <c r="AO168" s="94"/>
      <c r="AP168" s="94"/>
      <c r="AQ168" s="94"/>
      <c r="AR168" s="94"/>
      <c r="AS168" s="94"/>
      <c r="AT168" s="94"/>
      <c r="AU168" s="94"/>
      <c r="AV168" s="94"/>
      <c r="AW168" s="94"/>
      <c r="AX168" s="94"/>
      <c r="AY168" s="94"/>
      <c r="AZ168" s="94"/>
      <c r="BA168" s="94"/>
      <c r="BB168" s="94"/>
      <c r="BC168" s="94"/>
      <c r="BD168" s="94"/>
      <c r="BE168" s="94"/>
      <c r="BF168" s="94"/>
      <c r="BG168" s="94"/>
      <c r="BH168" s="94"/>
      <c r="BI168" s="94"/>
      <c r="BJ168" s="94"/>
      <c r="BK168" s="94"/>
      <c r="BL168" s="94"/>
      <c r="BM168" s="94"/>
      <c r="BN168" s="94"/>
      <c r="BO168" s="94"/>
      <c r="BP168" s="94"/>
      <c r="BQ168" s="94"/>
      <c r="BR168" s="94"/>
      <c r="BS168" s="94"/>
      <c r="BT168" s="94"/>
      <c r="BU168" s="94"/>
      <c r="BV168" s="94"/>
      <c r="BW168" s="94"/>
      <c r="BX168" s="94"/>
      <c r="BY168" s="94"/>
      <c r="BZ168" s="94"/>
      <c r="CA168" s="94"/>
      <c r="CB168" s="94"/>
      <c r="CC168" s="94"/>
      <c r="CD168" s="94"/>
      <c r="CE168" s="94"/>
      <c r="CF168" s="94"/>
      <c r="CG168" s="94"/>
      <c r="CH168" s="94"/>
      <c r="CI168" s="94"/>
      <c r="CJ168" s="94"/>
      <c r="CK168" s="94"/>
      <c r="CL168" s="94"/>
      <c r="CM168" s="94"/>
      <c r="CN168" s="94"/>
      <c r="CO168" s="94"/>
      <c r="CP168" s="94"/>
      <c r="CQ168" s="94"/>
      <c r="CR168" s="94"/>
      <c r="CS168" s="94"/>
      <c r="CT168" s="94"/>
      <c r="CU168" s="94"/>
      <c r="CV168" s="94"/>
      <c r="CW168" s="94"/>
      <c r="CX168" s="94"/>
      <c r="CY168" s="94"/>
      <c r="CZ168" s="94"/>
      <c r="DA168" s="94"/>
      <c r="DB168" s="94"/>
      <c r="DC168" s="94"/>
      <c r="DD168" s="94"/>
      <c r="DE168" s="94"/>
      <c r="DF168" s="94"/>
      <c r="DG168" s="94"/>
      <c r="DH168" s="94"/>
      <c r="DI168" s="94"/>
      <c r="DJ168" s="94"/>
      <c r="DK168" s="94"/>
      <c r="DL168" s="94"/>
      <c r="DM168" s="94"/>
      <c r="DN168" s="94"/>
      <c r="DO168" s="94"/>
      <c r="DP168" s="94"/>
      <c r="DQ168" s="94"/>
      <c r="DR168" s="94"/>
      <c r="DS168" s="94"/>
      <c r="DT168" s="94"/>
      <c r="DU168" s="94"/>
      <c r="DV168" s="94"/>
      <c r="DW168" s="94"/>
      <c r="DX168" s="94"/>
      <c r="DY168" s="94"/>
      <c r="DZ168" s="94"/>
      <c r="EA168" s="94"/>
      <c r="EB168" s="94"/>
      <c r="EC168" s="94"/>
      <c r="ED168" s="94"/>
      <c r="EE168" s="94"/>
      <c r="EF168" s="94"/>
      <c r="EG168" s="94"/>
      <c r="EH168" s="94"/>
      <c r="EI168" s="94"/>
      <c r="EJ168" s="94"/>
      <c r="EK168" s="94"/>
      <c r="EL168" s="94"/>
      <c r="EM168" s="94"/>
      <c r="EN168" s="94"/>
      <c r="EO168" s="94"/>
      <c r="EP168" s="94"/>
      <c r="EQ168" s="94"/>
      <c r="ER168" s="94"/>
      <c r="ES168" s="94"/>
      <c r="ET168" s="94"/>
      <c r="EU168" s="94"/>
      <c r="EV168" s="94"/>
      <c r="EW168" s="94"/>
      <c r="EX168" s="94"/>
      <c r="EY168" s="94"/>
      <c r="EZ168" s="94"/>
      <c r="FA168" s="94"/>
      <c r="FB168" s="94"/>
      <c r="FC168" s="94"/>
      <c r="FD168" s="94"/>
      <c r="FE168" s="94"/>
      <c r="FF168" s="94"/>
      <c r="FG168" s="94"/>
      <c r="FH168" s="94"/>
      <c r="FI168" s="94"/>
      <c r="FJ168" s="94"/>
      <c r="FK168" s="94"/>
      <c r="FL168" s="94"/>
      <c r="FM168" s="94"/>
      <c r="FN168" s="94"/>
      <c r="FO168" s="94"/>
      <c r="FP168" s="94"/>
      <c r="FQ168" s="94"/>
      <c r="FR168" s="94"/>
      <c r="FS168" s="94"/>
      <c r="FT168" s="94"/>
      <c r="FU168" s="94"/>
      <c r="FV168" s="94"/>
      <c r="FW168" s="94"/>
      <c r="FX168" s="94"/>
      <c r="FY168" s="94"/>
      <c r="FZ168" s="94"/>
      <c r="GA168" s="94"/>
      <c r="GB168" s="94"/>
      <c r="GC168" s="94"/>
      <c r="GD168" s="94"/>
      <c r="GE168" s="94"/>
      <c r="GF168" s="94"/>
      <c r="GG168" s="94"/>
      <c r="GH168" s="94"/>
      <c r="GI168" s="94"/>
      <c r="GJ168" s="94"/>
      <c r="GK168" s="94"/>
      <c r="GL168" s="94"/>
      <c r="GM168" s="94"/>
      <c r="GN168" s="94"/>
      <c r="GO168" s="94"/>
      <c r="GP168" s="94"/>
      <c r="GQ168" s="94"/>
      <c r="GR168" s="94"/>
      <c r="GS168" s="94"/>
      <c r="GU168" s="94"/>
      <c r="GV168" s="94"/>
      <c r="GW168" s="94"/>
      <c r="GX168" s="94"/>
      <c r="GY168" s="94"/>
      <c r="GZ168" s="94"/>
      <c r="HA168" s="94"/>
      <c r="HB168" s="94"/>
      <c r="HC168" s="94"/>
      <c r="HD168" s="94"/>
      <c r="HE168" s="94"/>
      <c r="HF168" s="94"/>
      <c r="HG168" s="94"/>
      <c r="HH168" s="94"/>
      <c r="HI168" s="94"/>
      <c r="HJ168" s="94"/>
      <c r="HK168" s="94"/>
    </row>
    <row r="169" spans="1:219" x14ac:dyDescent="0.75">
      <c r="B169" t="s">
        <v>318</v>
      </c>
      <c r="C169" s="105"/>
      <c r="D169" s="94"/>
      <c r="E169" s="109"/>
      <c r="F169" s="94"/>
      <c r="G169" s="94">
        <f ca="1">SUMIFS($K169:$GS169,$K$6:$GS$6,"&lt;="&amp;$G$2)</f>
        <v>748687596.00123823</v>
      </c>
      <c r="H169" s="109"/>
      <c r="I169" s="95"/>
      <c r="K169" s="94">
        <f t="shared" ref="K169:AP169" ca="1" si="240">K171-K170</f>
        <v>0</v>
      </c>
      <c r="L169" s="94">
        <f t="shared" ca="1" si="240"/>
        <v>420938.93</v>
      </c>
      <c r="M169" s="94">
        <f t="shared" ca="1" si="240"/>
        <v>434961.51</v>
      </c>
      <c r="N169" s="94">
        <f t="shared" ca="1" si="240"/>
        <v>420924.5700000003</v>
      </c>
      <c r="O169" s="94">
        <f t="shared" ca="1" si="240"/>
        <v>452313.40123803169</v>
      </c>
      <c r="P169" s="94">
        <f t="shared" ca="1" si="240"/>
        <v>1308032.3400000001</v>
      </c>
      <c r="Q169" s="94">
        <f t="shared" ca="1" si="240"/>
        <v>1352307.200000003</v>
      </c>
      <c r="R169" s="94">
        <f t="shared" ca="1" si="240"/>
        <v>1996791.49</v>
      </c>
      <c r="S169" s="94">
        <f t="shared" ca="1" si="240"/>
        <v>1931664.6200000048</v>
      </c>
      <c r="T169" s="94">
        <f t="shared" ca="1" si="240"/>
        <v>2650662.3700000048</v>
      </c>
      <c r="U169" s="94">
        <f t="shared" ca="1" si="240"/>
        <v>3495832.76</v>
      </c>
      <c r="V169" s="94">
        <f t="shared" ca="1" si="240"/>
        <v>3496119.3000000007</v>
      </c>
      <c r="W169" s="94">
        <f t="shared" ca="1" si="240"/>
        <v>3496662.9200000092</v>
      </c>
      <c r="X169" s="94">
        <f t="shared" ca="1" si="240"/>
        <v>3913940.0200000014</v>
      </c>
      <c r="Y169" s="94">
        <f t="shared" ca="1" si="240"/>
        <v>4243116.1800000072</v>
      </c>
      <c r="Z169" s="94">
        <f t="shared" ca="1" si="240"/>
        <v>4509887.59</v>
      </c>
      <c r="AA169" s="94">
        <f t="shared" ca="1" si="240"/>
        <v>4655580.6700000009</v>
      </c>
      <c r="AB169" s="94">
        <f t="shared" ca="1" si="240"/>
        <v>4504976.6599999992</v>
      </c>
      <c r="AC169" s="94">
        <f t="shared" ca="1" si="240"/>
        <v>4655037.25</v>
      </c>
      <c r="AD169" s="94">
        <f t="shared" ca="1" si="240"/>
        <v>4998352.76</v>
      </c>
      <c r="AE169" s="94">
        <f t="shared" ca="1" si="240"/>
        <v>4835471.8599999845</v>
      </c>
      <c r="AF169" s="94">
        <f t="shared" ca="1" si="240"/>
        <v>6191391.0899999989</v>
      </c>
      <c r="AG169" s="94">
        <f t="shared" ca="1" si="240"/>
        <v>5976986.7799999937</v>
      </c>
      <c r="AH169" s="94">
        <f t="shared" ca="1" si="240"/>
        <v>6566419.4000000004</v>
      </c>
      <c r="AI169" s="94">
        <f t="shared" ca="1" si="240"/>
        <v>6566051.3500000052</v>
      </c>
      <c r="AJ169" s="94">
        <f t="shared" ca="1" si="240"/>
        <v>6896766.9500000104</v>
      </c>
      <c r="AK169" s="94">
        <f t="shared" ca="1" si="240"/>
        <v>7454190.4100000001</v>
      </c>
      <c r="AL169" s="94">
        <f t="shared" ca="1" si="240"/>
        <v>7514009.4700000007</v>
      </c>
      <c r="AM169" s="94">
        <f t="shared" ca="1" si="240"/>
        <v>7758252.4499999881</v>
      </c>
      <c r="AN169" s="94">
        <f t="shared" ca="1" si="240"/>
        <v>8148501.9199999999</v>
      </c>
      <c r="AO169" s="94">
        <f t="shared" ca="1" si="240"/>
        <v>8378425.4399999985</v>
      </c>
      <c r="AP169" s="94">
        <f t="shared" ca="1" si="240"/>
        <v>8377583.1900000023</v>
      </c>
      <c r="AQ169" s="94">
        <f t="shared" ref="AQ169:BV169" ca="1" si="241">AQ171-AQ170</f>
        <v>8103793.870000001</v>
      </c>
      <c r="AR169" s="94">
        <f t="shared" ca="1" si="241"/>
        <v>8334971.7599999988</v>
      </c>
      <c r="AS169" s="94">
        <f t="shared" ca="1" si="241"/>
        <v>8034477.7800000003</v>
      </c>
      <c r="AT169" s="94">
        <f t="shared" ca="1" si="241"/>
        <v>8549410.8800000008</v>
      </c>
      <c r="AU169" s="94">
        <f t="shared" ca="1" si="241"/>
        <v>8126580.29</v>
      </c>
      <c r="AV169" s="94">
        <f t="shared" ca="1" si="241"/>
        <v>8108646.7299999995</v>
      </c>
      <c r="AW169" s="94">
        <f t="shared" ca="1" si="241"/>
        <v>8388816.1800000016</v>
      </c>
      <c r="AX169" s="94">
        <f t="shared" ca="1" si="241"/>
        <v>8197964.660000002</v>
      </c>
      <c r="AY169" s="94">
        <f t="shared" ca="1" si="241"/>
        <v>8307601.8100000005</v>
      </c>
      <c r="AZ169" s="94">
        <f t="shared" ca="1" si="241"/>
        <v>7923257.8400000008</v>
      </c>
      <c r="BA169" s="94">
        <f t="shared" ca="1" si="241"/>
        <v>8144993.5499999998</v>
      </c>
      <c r="BB169" s="94">
        <f t="shared" ca="1" si="241"/>
        <v>8086824.1999999993</v>
      </c>
      <c r="BC169" s="94">
        <f t="shared" ca="1" si="241"/>
        <v>7523046.9100000011</v>
      </c>
      <c r="BD169" s="94">
        <f t="shared" ca="1" si="241"/>
        <v>7650524.5499999998</v>
      </c>
      <c r="BE169" s="94">
        <f t="shared" ca="1" si="241"/>
        <v>7440053.0200000014</v>
      </c>
      <c r="BF169" s="94">
        <f t="shared" ca="1" si="241"/>
        <v>7423944.2599999979</v>
      </c>
      <c r="BG169" s="94">
        <f t="shared" ca="1" si="241"/>
        <v>7601732.6500000013</v>
      </c>
      <c r="BH169" s="94">
        <f t="shared" ca="1" si="241"/>
        <v>7712821.3599999994</v>
      </c>
      <c r="BI169" s="94">
        <f t="shared" ca="1" si="241"/>
        <v>7832670.4199999999</v>
      </c>
      <c r="BJ169" s="94">
        <f t="shared" ca="1" si="241"/>
        <v>7472269.4400000004</v>
      </c>
      <c r="BK169" s="94">
        <f t="shared" ca="1" si="241"/>
        <v>7801430.7199999997</v>
      </c>
      <c r="BL169" s="94">
        <f t="shared" ca="1" si="241"/>
        <v>7513974.1199999982</v>
      </c>
      <c r="BM169" s="94">
        <f t="shared" ca="1" si="241"/>
        <v>7721758.25</v>
      </c>
      <c r="BN169" s="94">
        <f t="shared" ca="1" si="241"/>
        <v>7783139.5600000005</v>
      </c>
      <c r="BO169" s="94">
        <f t="shared" ca="1" si="241"/>
        <v>7900340.3800000018</v>
      </c>
      <c r="BP169" s="94">
        <f t="shared" ca="1" si="241"/>
        <v>7990309.8600000013</v>
      </c>
      <c r="BQ169" s="94">
        <f t="shared" ca="1" si="241"/>
        <v>7372660.1699999999</v>
      </c>
      <c r="BR169" s="94">
        <f t="shared" ca="1" si="241"/>
        <v>7868907.0900000036</v>
      </c>
      <c r="BS169" s="94">
        <f t="shared" ca="1" si="241"/>
        <v>7835564.5599999996</v>
      </c>
      <c r="BT169" s="94">
        <f t="shared" ca="1" si="241"/>
        <v>7787274.1300000018</v>
      </c>
      <c r="BU169" s="94">
        <f t="shared" ca="1" si="241"/>
        <v>8237995.3000000007</v>
      </c>
      <c r="BV169" s="94">
        <f t="shared" ca="1" si="241"/>
        <v>8119851.0499999998</v>
      </c>
      <c r="BW169" s="94">
        <f t="shared" ref="BW169:DB169" ca="1" si="242">BW171-BW170</f>
        <v>7950182.9200000027</v>
      </c>
      <c r="BX169" s="94">
        <f t="shared" ca="1" si="242"/>
        <v>7998444.2300000023</v>
      </c>
      <c r="BY169" s="94">
        <f t="shared" ca="1" si="242"/>
        <v>7851043.6699999999</v>
      </c>
      <c r="BZ169" s="94">
        <f t="shared" ca="1" si="242"/>
        <v>7772264.0999999978</v>
      </c>
      <c r="CA169" s="94">
        <f t="shared" ca="1" si="242"/>
        <v>7546689.5500000007</v>
      </c>
      <c r="CB169" s="94">
        <f t="shared" ca="1" si="242"/>
        <v>8240866.450000003</v>
      </c>
      <c r="CC169" s="94">
        <f t="shared" ca="1" si="242"/>
        <v>7520424.4800000014</v>
      </c>
      <c r="CD169" s="94">
        <f t="shared" ca="1" si="242"/>
        <v>7628255.5599999987</v>
      </c>
      <c r="CE169" s="94">
        <f t="shared" ca="1" si="242"/>
        <v>7769484.6000000006</v>
      </c>
      <c r="CF169" s="94">
        <f t="shared" ca="1" si="242"/>
        <v>7601179.1699999999</v>
      </c>
      <c r="CG169" s="94">
        <f t="shared" ca="1" si="242"/>
        <v>7534438.8399999999</v>
      </c>
      <c r="CH169" s="94">
        <f t="shared" ca="1" si="242"/>
        <v>8351458.9599999972</v>
      </c>
      <c r="CI169" s="94">
        <f t="shared" ca="1" si="242"/>
        <v>7979210.1500000004</v>
      </c>
      <c r="CJ169" s="94">
        <f t="shared" ca="1" si="242"/>
        <v>7461601.8600000003</v>
      </c>
      <c r="CK169" s="94">
        <f t="shared" ca="1" si="242"/>
        <v>7809780.830000001</v>
      </c>
      <c r="CL169" s="94">
        <f t="shared" ca="1" si="242"/>
        <v>7687119.1300000008</v>
      </c>
      <c r="CM169" s="94">
        <f t="shared" ca="1" si="242"/>
        <v>7308556.4800000004</v>
      </c>
      <c r="CN169" s="94">
        <f t="shared" ca="1" si="242"/>
        <v>7455854.8299999982</v>
      </c>
      <c r="CO169" s="94">
        <f t="shared" ca="1" si="242"/>
        <v>7329281.5500000007</v>
      </c>
      <c r="CP169" s="94">
        <f t="shared" ca="1" si="242"/>
        <v>7592087.1600000001</v>
      </c>
      <c r="CQ169" s="94">
        <f t="shared" ca="1" si="242"/>
        <v>7184450.7800000003</v>
      </c>
      <c r="CR169" s="94">
        <f t="shared" ca="1" si="242"/>
        <v>7248334.9400000013</v>
      </c>
      <c r="CS169" s="94">
        <f t="shared" ca="1" si="242"/>
        <v>7451898.9099999992</v>
      </c>
      <c r="CT169" s="94">
        <f t="shared" ca="1" si="242"/>
        <v>7117225.7799999984</v>
      </c>
      <c r="CU169" s="94">
        <f t="shared" ca="1" si="242"/>
        <v>7207970.8399999999</v>
      </c>
      <c r="CV169" s="94">
        <f t="shared" ca="1" si="242"/>
        <v>6980022.2600000007</v>
      </c>
      <c r="CW169" s="94">
        <f t="shared" ca="1" si="242"/>
        <v>7600988.6900000023</v>
      </c>
      <c r="CX169" s="94">
        <f t="shared" ca="1" si="242"/>
        <v>7712644.0899999989</v>
      </c>
      <c r="CY169" s="94">
        <f t="shared" ca="1" si="242"/>
        <v>6671503.6100000022</v>
      </c>
      <c r="CZ169" s="94">
        <f t="shared" ca="1" si="242"/>
        <v>7074306.0900000008</v>
      </c>
      <c r="DA169" s="94">
        <f t="shared" ca="1" si="242"/>
        <v>6846752.9299999988</v>
      </c>
      <c r="DB169" s="94">
        <f t="shared" ca="1" si="242"/>
        <v>6537200.7100000009</v>
      </c>
      <c r="DC169" s="94">
        <f t="shared" ref="DC169:EH169" ca="1" si="243">DC171-DC170</f>
        <v>6937890.0499999989</v>
      </c>
      <c r="DD169" s="94">
        <f t="shared" ca="1" si="243"/>
        <v>6834141.4000000013</v>
      </c>
      <c r="DE169" s="94">
        <f t="shared" ca="1" si="243"/>
        <v>6943044.5899999999</v>
      </c>
      <c r="DF169" s="94">
        <f t="shared" ca="1" si="243"/>
        <v>6764381.9299999997</v>
      </c>
      <c r="DG169" s="94">
        <f t="shared" ca="1" si="243"/>
        <v>7267064.870000001</v>
      </c>
      <c r="DH169" s="94">
        <f t="shared" ca="1" si="243"/>
        <v>7950340.8300000001</v>
      </c>
      <c r="DI169" s="94">
        <f t="shared" ca="1" si="243"/>
        <v>7296281.0600000005</v>
      </c>
      <c r="DJ169" s="94">
        <f t="shared" ca="1" si="243"/>
        <v>7726122.5900000008</v>
      </c>
      <c r="DK169" s="94">
        <f t="shared" ca="1" si="243"/>
        <v>6436509.8099999996</v>
      </c>
      <c r="DL169" s="94">
        <f t="shared" ca="1" si="243"/>
        <v>7740628.629999998</v>
      </c>
      <c r="DM169" s="94">
        <f t="shared" ca="1" si="243"/>
        <v>6271935.5699999994</v>
      </c>
      <c r="DN169" s="94">
        <f t="shared" ca="1" si="243"/>
        <v>6554659.7999999998</v>
      </c>
      <c r="DO169" s="94">
        <f t="shared" ca="1" si="243"/>
        <v>6815904.9399999985</v>
      </c>
      <c r="DP169" s="94">
        <f t="shared" ca="1" si="243"/>
        <v>6978622.2899999991</v>
      </c>
      <c r="DQ169" s="94">
        <f t="shared" ca="1" si="243"/>
        <v>7064803.4399999985</v>
      </c>
      <c r="DR169" s="94">
        <f t="shared" ca="1" si="243"/>
        <v>6274116.8799999999</v>
      </c>
      <c r="DS169" s="94">
        <f t="shared" ca="1" si="243"/>
        <v>6309862.9700000016</v>
      </c>
      <c r="DT169" s="94">
        <f t="shared" ca="1" si="243"/>
        <v>5801235.0300000003</v>
      </c>
      <c r="DU169" s="94">
        <f t="shared" ca="1" si="243"/>
        <v>6016712.8100000005</v>
      </c>
      <c r="DV169" s="94">
        <f t="shared" ca="1" si="243"/>
        <v>6157489.3899999997</v>
      </c>
      <c r="DW169" s="94">
        <f t="shared" ca="1" si="243"/>
        <v>5574857.086143435</v>
      </c>
      <c r="DX169" s="94">
        <f t="shared" ca="1" si="243"/>
        <v>5760531.9677844727</v>
      </c>
      <c r="DY169" s="94">
        <f t="shared" ca="1" si="243"/>
        <v>5574473.7554972023</v>
      </c>
      <c r="DZ169" s="94">
        <f t="shared" ca="1" si="243"/>
        <v>5534797.1685567908</v>
      </c>
      <c r="EA169" s="94">
        <f t="shared" ca="1" si="243"/>
        <v>5535683.1099331193</v>
      </c>
      <c r="EB169" s="94">
        <f t="shared" ca="1" si="243"/>
        <v>5336678.6252708202</v>
      </c>
      <c r="EC169" s="94">
        <f t="shared" ca="1" si="243"/>
        <v>5333537.0930849696</v>
      </c>
      <c r="ED169" s="94">
        <f t="shared" ca="1" si="243"/>
        <v>5159473.8942663288</v>
      </c>
      <c r="EE169" s="94">
        <f t="shared" ca="1" si="243"/>
        <v>5184298.609075577</v>
      </c>
      <c r="EF169" s="94">
        <f t="shared" ca="1" si="243"/>
        <v>5055142.9435805464</v>
      </c>
      <c r="EG169" s="94">
        <f t="shared" ca="1" si="243"/>
        <v>5139191.030807185</v>
      </c>
      <c r="EH169" s="94">
        <f t="shared" ca="1" si="243"/>
        <v>5030360.8921016576</v>
      </c>
      <c r="EI169" s="94">
        <f t="shared" ref="EI169:FN169" ca="1" si="244">EI171-EI170</f>
        <v>4531510.0243121386</v>
      </c>
      <c r="EJ169" s="94">
        <f t="shared" ca="1" si="244"/>
        <v>4551431.6905723801</v>
      </c>
      <c r="EK169" s="94">
        <f t="shared" ca="1" si="244"/>
        <v>4390833.0003340654</v>
      </c>
      <c r="EL169" s="94">
        <f t="shared" ca="1" si="244"/>
        <v>4526599.0205679592</v>
      </c>
      <c r="EM169" s="94">
        <f t="shared" ca="1" si="244"/>
        <v>4052563.643168496</v>
      </c>
      <c r="EN169" s="94">
        <f t="shared" ca="1" si="244"/>
        <v>4113463.7785764122</v>
      </c>
      <c r="EO169" s="94">
        <f t="shared" ca="1" si="244"/>
        <v>4064611.8269851319</v>
      </c>
      <c r="EP169" s="94">
        <f t="shared" ca="1" si="244"/>
        <v>3874221.7631065515</v>
      </c>
      <c r="EQ169" s="94">
        <f t="shared" ca="1" si="244"/>
        <v>4004902.992785411</v>
      </c>
      <c r="ER169" s="94">
        <f t="shared" ca="1" si="244"/>
        <v>3873226.7138570459</v>
      </c>
      <c r="ES169" s="94">
        <f t="shared" ca="1" si="244"/>
        <v>3889834.3216939289</v>
      </c>
      <c r="ET169" s="94">
        <f t="shared" ca="1" si="244"/>
        <v>3753713.8388268221</v>
      </c>
      <c r="EU169" s="94">
        <f t="shared" ca="1" si="244"/>
        <v>2824996.2756541595</v>
      </c>
      <c r="EV169" s="94">
        <f t="shared" ca="1" si="244"/>
        <v>2814181.4602143741</v>
      </c>
      <c r="EW169" s="94">
        <f t="shared" ca="1" si="244"/>
        <v>2640443.9746503956</v>
      </c>
      <c r="EX169" s="94">
        <f t="shared" ca="1" si="244"/>
        <v>2434258.0912860646</v>
      </c>
      <c r="EY169" s="94">
        <f t="shared" ca="1" si="244"/>
        <v>2384317.3490939252</v>
      </c>
      <c r="EZ169" s="94">
        <f t="shared" ca="1" si="244"/>
        <v>2505302.6489572511</v>
      </c>
      <c r="FA169" s="94">
        <f t="shared" ca="1" si="244"/>
        <v>2336981.3946661162</v>
      </c>
      <c r="FB169" s="94">
        <f t="shared" ca="1" si="244"/>
        <v>2158682.7128311722</v>
      </c>
      <c r="FC169" s="94">
        <f t="shared" ca="1" si="244"/>
        <v>2479754.0181497037</v>
      </c>
      <c r="FD169" s="94">
        <f t="shared" ca="1" si="244"/>
        <v>1951894.5458207391</v>
      </c>
      <c r="FE169" s="94">
        <f t="shared" ca="1" si="244"/>
        <v>2666411.3620191738</v>
      </c>
      <c r="FF169" s="94">
        <f t="shared" ca="1" si="244"/>
        <v>1834322.982251928</v>
      </c>
      <c r="FG169" s="94">
        <f t="shared" ca="1" si="244"/>
        <v>2687164.0376394764</v>
      </c>
      <c r="FH169" s="94">
        <f t="shared" ca="1" si="244"/>
        <v>3632587.6570641734</v>
      </c>
      <c r="FI169" s="94">
        <f t="shared" ca="1" si="244"/>
        <v>1514766.1595815981</v>
      </c>
      <c r="FJ169" s="94">
        <f t="shared" ca="1" si="244"/>
        <v>1482406.0188900428</v>
      </c>
      <c r="FK169" s="94">
        <f t="shared" ca="1" si="244"/>
        <v>1484425.6863315208</v>
      </c>
      <c r="FL169" s="94">
        <f t="shared" ca="1" si="244"/>
        <v>1454581.7525967881</v>
      </c>
      <c r="FM169" s="94">
        <f t="shared" ca="1" si="244"/>
        <v>1389858.454053018</v>
      </c>
      <c r="FN169" s="94">
        <f t="shared" ca="1" si="244"/>
        <v>1330881.3497383823</v>
      </c>
      <c r="FO169" s="94">
        <f t="shared" ref="FO169:GS169" ca="1" si="245">FO171-FO170</f>
        <v>1368870.1012656558</v>
      </c>
      <c r="FP169" s="94">
        <f t="shared" ca="1" si="245"/>
        <v>1383267.7977671111</v>
      </c>
      <c r="FQ169" s="94">
        <f t="shared" ca="1" si="245"/>
        <v>1430064.0218929332</v>
      </c>
      <c r="FR169" s="94">
        <f t="shared" ca="1" si="245"/>
        <v>2492453.4152318388</v>
      </c>
      <c r="FS169" s="94">
        <f t="shared" ca="1" si="245"/>
        <v>9124642.2865974307</v>
      </c>
      <c r="FT169" s="94">
        <f t="shared" ca="1" si="245"/>
        <v>963199.90856990032</v>
      </c>
      <c r="FU169" s="94">
        <f t="shared" ca="1" si="245"/>
        <v>835422.75009150244</v>
      </c>
      <c r="FV169" s="94">
        <f t="shared" ca="1" si="245"/>
        <v>732088.13348865614</v>
      </c>
      <c r="FW169" s="94">
        <f t="shared" ca="1" si="245"/>
        <v>1810746.2734582536</v>
      </c>
      <c r="FX169" s="94">
        <f t="shared" ca="1" si="245"/>
        <v>3598267.0789508373</v>
      </c>
      <c r="FY169" s="94">
        <f t="shared" ca="1" si="245"/>
        <v>585075.56070179096</v>
      </c>
      <c r="FZ169" s="94">
        <f t="shared" ca="1" si="245"/>
        <v>553059.13292504847</v>
      </c>
      <c r="GA169" s="94">
        <f t="shared" ca="1" si="245"/>
        <v>574660.28732649423</v>
      </c>
      <c r="GB169" s="94">
        <f t="shared" ca="1" si="245"/>
        <v>365355.49988107756</v>
      </c>
      <c r="GC169" s="94">
        <f t="shared" ca="1" si="245"/>
        <v>308355.29287703399</v>
      </c>
      <c r="GD169" s="94">
        <f t="shared" ca="1" si="245"/>
        <v>308355.29287703399</v>
      </c>
      <c r="GE169" s="94">
        <f t="shared" ca="1" si="245"/>
        <v>298408.347945516</v>
      </c>
      <c r="GF169" s="94">
        <f t="shared" ca="1" si="245"/>
        <v>308355.29287703335</v>
      </c>
      <c r="GG169" s="94">
        <f t="shared" ca="1" si="245"/>
        <v>157606.25625000001</v>
      </c>
      <c r="GH169" s="94">
        <f t="shared" ca="1" si="245"/>
        <v>1847605.3497938141</v>
      </c>
      <c r="GI169" s="94">
        <f t="shared" ca="1" si="245"/>
        <v>156679.16062500328</v>
      </c>
      <c r="GJ169" s="94">
        <f t="shared" ca="1" si="245"/>
        <v>158533.35187499999</v>
      </c>
      <c r="GK169" s="94">
        <f t="shared" ca="1" si="245"/>
        <v>162859.798125</v>
      </c>
      <c r="GL169" s="94">
        <f t="shared" ca="1" si="245"/>
        <v>407084.74760324508</v>
      </c>
      <c r="GM169" s="94">
        <f t="shared" ca="1" si="245"/>
        <v>0</v>
      </c>
      <c r="GN169" s="94">
        <f t="shared" ca="1" si="245"/>
        <v>0</v>
      </c>
      <c r="GO169" s="94">
        <f t="shared" ca="1" si="245"/>
        <v>0</v>
      </c>
      <c r="GP169" s="94">
        <f t="shared" ca="1" si="245"/>
        <v>0</v>
      </c>
      <c r="GQ169" s="94">
        <f t="shared" ca="1" si="245"/>
        <v>0</v>
      </c>
      <c r="GR169" s="94">
        <f t="shared" ca="1" si="245"/>
        <v>0</v>
      </c>
      <c r="GS169" s="94">
        <f t="shared" ca="1" si="245"/>
        <v>0</v>
      </c>
      <c r="GU169" s="94">
        <f t="shared" ref="GU169:HJ171" ca="1" si="246">SUMIFS($K169:$GS169,$K$5:$GS$5,GU$6)</f>
        <v>14464429.191238044</v>
      </c>
      <c r="GV169" s="94">
        <f t="shared" ca="1" si="246"/>
        <v>55477523.079999998</v>
      </c>
      <c r="GW169" s="94">
        <f t="shared" ca="1" si="246"/>
        <v>92133443.990000024</v>
      </c>
      <c r="GX169" s="94">
        <f t="shared" ca="1" si="246"/>
        <v>96447720.620000005</v>
      </c>
      <c r="GY169" s="94">
        <f t="shared" ca="1" si="246"/>
        <v>92127051.189999983</v>
      </c>
      <c r="GZ169" s="94">
        <f t="shared" ca="1" si="246"/>
        <v>94729507.530000016</v>
      </c>
      <c r="HA169" s="94">
        <f t="shared" ca="1" si="246"/>
        <v>91916221.959999993</v>
      </c>
      <c r="HB169" s="94">
        <f t="shared" ca="1" si="246"/>
        <v>86688186.079999998</v>
      </c>
      <c r="HC169" s="94">
        <f t="shared" ca="1" si="246"/>
        <v>84705542.039999992</v>
      </c>
      <c r="HD169" s="94">
        <f t="shared" ca="1" si="246"/>
        <v>74883270.359425113</v>
      </c>
      <c r="HE169" s="94">
        <f t="shared" ca="1" si="246"/>
        <v>60782938.081895575</v>
      </c>
      <c r="HF169" s="94">
        <f t="shared" ca="1" si="246"/>
        <v>44432759.610086687</v>
      </c>
      <c r="HG169" s="94">
        <f t="shared" ca="1" si="246"/>
        <v>28586442.959361322</v>
      </c>
      <c r="HH169" s="94">
        <f t="shared" ca="1" si="246"/>
        <v>24740073.543026127</v>
      </c>
      <c r="HI169" s="94">
        <f t="shared" ca="1" si="246"/>
        <v>9600332.449558774</v>
      </c>
      <c r="HJ169" s="94">
        <f t="shared" ca="1" si="246"/>
        <v>2732762.4080220629</v>
      </c>
      <c r="HK169" s="94">
        <f ca="1">SUM(GU169:HJ169)</f>
        <v>954448205.09261358</v>
      </c>
    </row>
    <row r="170" spans="1:219" x14ac:dyDescent="0.75">
      <c r="B170" t="s">
        <v>319</v>
      </c>
      <c r="C170" s="105"/>
      <c r="D170" s="94"/>
      <c r="E170" s="109"/>
      <c r="F170" s="94"/>
      <c r="G170" s="94">
        <f>SUMIFS($K170:$GS170,$K$6:$GS$6,"&lt;="&amp;$G$2)</f>
        <v>0</v>
      </c>
      <c r="H170" s="109"/>
      <c r="I170" s="95"/>
      <c r="K170" s="94">
        <f t="shared" ref="K170:AP170" si="247">K101</f>
        <v>0</v>
      </c>
      <c r="L170" s="94">
        <f t="shared" si="247"/>
        <v>0</v>
      </c>
      <c r="M170" s="94">
        <f t="shared" si="247"/>
        <v>0</v>
      </c>
      <c r="N170" s="94">
        <f t="shared" si="247"/>
        <v>0</v>
      </c>
      <c r="O170" s="94">
        <f t="shared" si="247"/>
        <v>0</v>
      </c>
      <c r="P170" s="94">
        <f t="shared" si="247"/>
        <v>0</v>
      </c>
      <c r="Q170" s="94">
        <f t="shared" si="247"/>
        <v>0</v>
      </c>
      <c r="R170" s="94">
        <f t="shared" si="247"/>
        <v>0</v>
      </c>
      <c r="S170" s="94">
        <f t="shared" si="247"/>
        <v>0</v>
      </c>
      <c r="T170" s="94">
        <f t="shared" si="247"/>
        <v>0</v>
      </c>
      <c r="U170" s="94">
        <f t="shared" si="247"/>
        <v>0</v>
      </c>
      <c r="V170" s="94">
        <f t="shared" si="247"/>
        <v>0</v>
      </c>
      <c r="W170" s="94">
        <f t="shared" si="247"/>
        <v>0</v>
      </c>
      <c r="X170" s="94">
        <f t="shared" si="247"/>
        <v>0</v>
      </c>
      <c r="Y170" s="94">
        <f t="shared" si="247"/>
        <v>0</v>
      </c>
      <c r="Z170" s="94">
        <f t="shared" si="247"/>
        <v>0</v>
      </c>
      <c r="AA170" s="94">
        <f t="shared" si="247"/>
        <v>0</v>
      </c>
      <c r="AB170" s="94">
        <f t="shared" si="247"/>
        <v>0</v>
      </c>
      <c r="AC170" s="94">
        <f t="shared" si="247"/>
        <v>0</v>
      </c>
      <c r="AD170" s="94">
        <f t="shared" si="247"/>
        <v>0</v>
      </c>
      <c r="AE170" s="94">
        <f t="shared" si="247"/>
        <v>0</v>
      </c>
      <c r="AF170" s="94">
        <f t="shared" si="247"/>
        <v>0</v>
      </c>
      <c r="AG170" s="94">
        <f t="shared" si="247"/>
        <v>0</v>
      </c>
      <c r="AH170" s="94">
        <f t="shared" si="247"/>
        <v>0</v>
      </c>
      <c r="AI170" s="94">
        <f t="shared" si="247"/>
        <v>0</v>
      </c>
      <c r="AJ170" s="94">
        <f t="shared" si="247"/>
        <v>0</v>
      </c>
      <c r="AK170" s="94">
        <f t="shared" si="247"/>
        <v>0</v>
      </c>
      <c r="AL170" s="94">
        <f t="shared" si="247"/>
        <v>0</v>
      </c>
      <c r="AM170" s="94">
        <f t="shared" si="247"/>
        <v>0</v>
      </c>
      <c r="AN170" s="94">
        <f t="shared" si="247"/>
        <v>0</v>
      </c>
      <c r="AO170" s="94">
        <f t="shared" si="247"/>
        <v>0</v>
      </c>
      <c r="AP170" s="94">
        <f t="shared" si="247"/>
        <v>0</v>
      </c>
      <c r="AQ170" s="94">
        <f t="shared" ref="AQ170:BV170" si="248">AQ101</f>
        <v>0</v>
      </c>
      <c r="AR170" s="94">
        <f t="shared" si="248"/>
        <v>0</v>
      </c>
      <c r="AS170" s="94">
        <f t="shared" si="248"/>
        <v>0</v>
      </c>
      <c r="AT170" s="94">
        <f t="shared" si="248"/>
        <v>0</v>
      </c>
      <c r="AU170" s="94">
        <f t="shared" si="248"/>
        <v>0</v>
      </c>
      <c r="AV170" s="94">
        <f t="shared" si="248"/>
        <v>0</v>
      </c>
      <c r="AW170" s="94">
        <f t="shared" si="248"/>
        <v>0</v>
      </c>
      <c r="AX170" s="94">
        <f t="shared" si="248"/>
        <v>0</v>
      </c>
      <c r="AY170" s="94">
        <f t="shared" si="248"/>
        <v>0</v>
      </c>
      <c r="AZ170" s="94">
        <f t="shared" si="248"/>
        <v>0</v>
      </c>
      <c r="BA170" s="94">
        <f t="shared" si="248"/>
        <v>0</v>
      </c>
      <c r="BB170" s="94">
        <f t="shared" si="248"/>
        <v>0</v>
      </c>
      <c r="BC170" s="94">
        <f t="shared" si="248"/>
        <v>0</v>
      </c>
      <c r="BD170" s="94">
        <f t="shared" si="248"/>
        <v>0</v>
      </c>
      <c r="BE170" s="94">
        <f t="shared" si="248"/>
        <v>0</v>
      </c>
      <c r="BF170" s="94">
        <f t="shared" si="248"/>
        <v>0</v>
      </c>
      <c r="BG170" s="94">
        <f t="shared" si="248"/>
        <v>0</v>
      </c>
      <c r="BH170" s="94">
        <f t="shared" si="248"/>
        <v>0</v>
      </c>
      <c r="BI170" s="94">
        <f t="shared" si="248"/>
        <v>0</v>
      </c>
      <c r="BJ170" s="94">
        <f t="shared" si="248"/>
        <v>0</v>
      </c>
      <c r="BK170" s="94">
        <f t="shared" si="248"/>
        <v>0</v>
      </c>
      <c r="BL170" s="94">
        <f t="shared" si="248"/>
        <v>0</v>
      </c>
      <c r="BM170" s="94">
        <f t="shared" si="248"/>
        <v>0</v>
      </c>
      <c r="BN170" s="94">
        <f t="shared" si="248"/>
        <v>0</v>
      </c>
      <c r="BO170" s="94">
        <f t="shared" si="248"/>
        <v>0</v>
      </c>
      <c r="BP170" s="94">
        <f t="shared" si="248"/>
        <v>0</v>
      </c>
      <c r="BQ170" s="94">
        <f t="shared" si="248"/>
        <v>0</v>
      </c>
      <c r="BR170" s="94">
        <f t="shared" si="248"/>
        <v>0</v>
      </c>
      <c r="BS170" s="94">
        <f t="shared" si="248"/>
        <v>0</v>
      </c>
      <c r="BT170" s="94">
        <f t="shared" si="248"/>
        <v>0</v>
      </c>
      <c r="BU170" s="94">
        <f t="shared" si="248"/>
        <v>0</v>
      </c>
      <c r="BV170" s="94">
        <f t="shared" si="248"/>
        <v>0</v>
      </c>
      <c r="BW170" s="94">
        <f t="shared" ref="BW170:DB170" si="249">BW101</f>
        <v>0</v>
      </c>
      <c r="BX170" s="94">
        <f t="shared" si="249"/>
        <v>0</v>
      </c>
      <c r="BY170" s="94">
        <f t="shared" si="249"/>
        <v>0</v>
      </c>
      <c r="BZ170" s="94">
        <f t="shared" si="249"/>
        <v>0</v>
      </c>
      <c r="CA170" s="94">
        <f t="shared" si="249"/>
        <v>0</v>
      </c>
      <c r="CB170" s="94">
        <f t="shared" si="249"/>
        <v>0</v>
      </c>
      <c r="CC170" s="94">
        <f t="shared" si="249"/>
        <v>0</v>
      </c>
      <c r="CD170" s="94">
        <f t="shared" si="249"/>
        <v>0</v>
      </c>
      <c r="CE170" s="94">
        <f t="shared" si="249"/>
        <v>0</v>
      </c>
      <c r="CF170" s="94">
        <f t="shared" si="249"/>
        <v>0</v>
      </c>
      <c r="CG170" s="94">
        <f t="shared" si="249"/>
        <v>0</v>
      </c>
      <c r="CH170" s="94">
        <f t="shared" si="249"/>
        <v>0</v>
      </c>
      <c r="CI170" s="94">
        <f t="shared" si="249"/>
        <v>0</v>
      </c>
      <c r="CJ170" s="94">
        <f t="shared" si="249"/>
        <v>0</v>
      </c>
      <c r="CK170" s="94">
        <f t="shared" si="249"/>
        <v>0</v>
      </c>
      <c r="CL170" s="94">
        <f t="shared" si="249"/>
        <v>0</v>
      </c>
      <c r="CM170" s="94">
        <f t="shared" si="249"/>
        <v>0</v>
      </c>
      <c r="CN170" s="94">
        <f t="shared" si="249"/>
        <v>0</v>
      </c>
      <c r="CO170" s="94">
        <f t="shared" si="249"/>
        <v>0</v>
      </c>
      <c r="CP170" s="94">
        <f t="shared" si="249"/>
        <v>0</v>
      </c>
      <c r="CQ170" s="94">
        <f t="shared" si="249"/>
        <v>0</v>
      </c>
      <c r="CR170" s="94">
        <f t="shared" si="249"/>
        <v>0</v>
      </c>
      <c r="CS170" s="94">
        <f t="shared" si="249"/>
        <v>0</v>
      </c>
      <c r="CT170" s="94">
        <f t="shared" si="249"/>
        <v>0</v>
      </c>
      <c r="CU170" s="94">
        <f t="shared" si="249"/>
        <v>0</v>
      </c>
      <c r="CV170" s="94">
        <f t="shared" si="249"/>
        <v>0</v>
      </c>
      <c r="CW170" s="94">
        <f t="shared" si="249"/>
        <v>0</v>
      </c>
      <c r="CX170" s="94">
        <f t="shared" si="249"/>
        <v>0</v>
      </c>
      <c r="CY170" s="94">
        <f t="shared" si="249"/>
        <v>0</v>
      </c>
      <c r="CZ170" s="94">
        <f t="shared" si="249"/>
        <v>0</v>
      </c>
      <c r="DA170" s="94">
        <f t="shared" si="249"/>
        <v>0</v>
      </c>
      <c r="DB170" s="94">
        <f t="shared" si="249"/>
        <v>0</v>
      </c>
      <c r="DC170" s="94">
        <f t="shared" ref="DC170:EH170" si="250">DC101</f>
        <v>0</v>
      </c>
      <c r="DD170" s="94">
        <f t="shared" si="250"/>
        <v>0</v>
      </c>
      <c r="DE170" s="94">
        <f t="shared" si="250"/>
        <v>0</v>
      </c>
      <c r="DF170" s="94">
        <f t="shared" si="250"/>
        <v>0</v>
      </c>
      <c r="DG170" s="94">
        <f t="shared" si="250"/>
        <v>0</v>
      </c>
      <c r="DH170" s="94">
        <f t="shared" si="250"/>
        <v>0</v>
      </c>
      <c r="DI170" s="94">
        <f t="shared" si="250"/>
        <v>0</v>
      </c>
      <c r="DJ170" s="94">
        <f t="shared" si="250"/>
        <v>0</v>
      </c>
      <c r="DK170" s="94">
        <f t="shared" si="250"/>
        <v>0</v>
      </c>
      <c r="DL170" s="94">
        <f t="shared" si="250"/>
        <v>0</v>
      </c>
      <c r="DM170" s="94">
        <f t="shared" si="250"/>
        <v>0</v>
      </c>
      <c r="DN170" s="94">
        <f t="shared" si="250"/>
        <v>0</v>
      </c>
      <c r="DO170" s="94">
        <f t="shared" si="250"/>
        <v>0</v>
      </c>
      <c r="DP170" s="94">
        <f t="shared" si="250"/>
        <v>0</v>
      </c>
      <c r="DQ170" s="94">
        <f t="shared" si="250"/>
        <v>0</v>
      </c>
      <c r="DR170" s="94">
        <f t="shared" si="250"/>
        <v>0</v>
      </c>
      <c r="DS170" s="94">
        <f t="shared" si="250"/>
        <v>0</v>
      </c>
      <c r="DT170" s="94">
        <f t="shared" si="250"/>
        <v>0</v>
      </c>
      <c r="DU170" s="94">
        <f t="shared" si="250"/>
        <v>0</v>
      </c>
      <c r="DV170" s="94">
        <f t="shared" si="250"/>
        <v>0</v>
      </c>
      <c r="DW170" s="94">
        <f t="shared" si="250"/>
        <v>0</v>
      </c>
      <c r="DX170" s="94">
        <f t="shared" si="250"/>
        <v>0</v>
      </c>
      <c r="DY170" s="94">
        <f t="shared" si="250"/>
        <v>0</v>
      </c>
      <c r="DZ170" s="94">
        <f t="shared" si="250"/>
        <v>0</v>
      </c>
      <c r="EA170" s="94">
        <f t="shared" si="250"/>
        <v>0</v>
      </c>
      <c r="EB170" s="94">
        <f t="shared" si="250"/>
        <v>0</v>
      </c>
      <c r="EC170" s="94">
        <f t="shared" si="250"/>
        <v>0</v>
      </c>
      <c r="ED170" s="94">
        <f t="shared" si="250"/>
        <v>0</v>
      </c>
      <c r="EE170" s="94">
        <f t="shared" si="250"/>
        <v>0</v>
      </c>
      <c r="EF170" s="94">
        <f t="shared" si="250"/>
        <v>0</v>
      </c>
      <c r="EG170" s="94">
        <f t="shared" si="250"/>
        <v>0</v>
      </c>
      <c r="EH170" s="94">
        <f t="shared" si="250"/>
        <v>0</v>
      </c>
      <c r="EI170" s="94">
        <f t="shared" ref="EI170:FN170" si="251">EI101</f>
        <v>0</v>
      </c>
      <c r="EJ170" s="94">
        <f t="shared" si="251"/>
        <v>0</v>
      </c>
      <c r="EK170" s="94">
        <f t="shared" si="251"/>
        <v>0</v>
      </c>
      <c r="EL170" s="94">
        <f t="shared" si="251"/>
        <v>0</v>
      </c>
      <c r="EM170" s="94">
        <f t="shared" si="251"/>
        <v>0</v>
      </c>
      <c r="EN170" s="94">
        <f t="shared" si="251"/>
        <v>0</v>
      </c>
      <c r="EO170" s="94">
        <f t="shared" si="251"/>
        <v>0</v>
      </c>
      <c r="EP170" s="94">
        <f t="shared" si="251"/>
        <v>0</v>
      </c>
      <c r="EQ170" s="94">
        <f t="shared" si="251"/>
        <v>0</v>
      </c>
      <c r="ER170" s="94">
        <f t="shared" si="251"/>
        <v>0</v>
      </c>
      <c r="ES170" s="94">
        <f t="shared" si="251"/>
        <v>0</v>
      </c>
      <c r="ET170" s="94">
        <f t="shared" si="251"/>
        <v>0</v>
      </c>
      <c r="EU170" s="94">
        <f t="shared" si="251"/>
        <v>0</v>
      </c>
      <c r="EV170" s="94">
        <f t="shared" si="251"/>
        <v>0</v>
      </c>
      <c r="EW170" s="94">
        <f t="shared" si="251"/>
        <v>0</v>
      </c>
      <c r="EX170" s="94">
        <f t="shared" si="251"/>
        <v>0</v>
      </c>
      <c r="EY170" s="94">
        <f t="shared" si="251"/>
        <v>0</v>
      </c>
      <c r="EZ170" s="94">
        <f t="shared" si="251"/>
        <v>0</v>
      </c>
      <c r="FA170" s="94">
        <f t="shared" si="251"/>
        <v>0</v>
      </c>
      <c r="FB170" s="94">
        <f t="shared" si="251"/>
        <v>0</v>
      </c>
      <c r="FC170" s="94">
        <f t="shared" si="251"/>
        <v>62589180.895252228</v>
      </c>
      <c r="FD170" s="94">
        <f t="shared" si="251"/>
        <v>25559934.353165921</v>
      </c>
      <c r="FE170" s="94">
        <f t="shared" si="251"/>
        <v>22153276.299859822</v>
      </c>
      <c r="FF170" s="94">
        <f t="shared" si="251"/>
        <v>0</v>
      </c>
      <c r="FG170" s="94">
        <f t="shared" si="251"/>
        <v>8324266.1096044611</v>
      </c>
      <c r="FH170" s="94">
        <f t="shared" si="251"/>
        <v>28649295.590519197</v>
      </c>
      <c r="FI170" s="94">
        <f t="shared" si="251"/>
        <v>104341.682363418</v>
      </c>
      <c r="FJ170" s="94">
        <f t="shared" si="251"/>
        <v>102226.676289018</v>
      </c>
      <c r="FK170" s="94">
        <f t="shared" si="251"/>
        <v>8342345.2506661015</v>
      </c>
      <c r="FL170" s="94">
        <f t="shared" si="251"/>
        <v>21429804.635913461</v>
      </c>
      <c r="FM170" s="94">
        <f t="shared" si="251"/>
        <v>109363.106782164</v>
      </c>
      <c r="FN170" s="94">
        <f t="shared" si="251"/>
        <v>106224.570894519</v>
      </c>
      <c r="FO170" s="94">
        <f t="shared" ref="FO170:GS170" si="252">FO101</f>
        <v>110156.128221854</v>
      </c>
      <c r="FP170" s="94">
        <f t="shared" si="252"/>
        <v>106994.833962384</v>
      </c>
      <c r="FQ170" s="94">
        <f t="shared" si="252"/>
        <v>8650476.2584110051</v>
      </c>
      <c r="FR170" s="94">
        <f t="shared" si="252"/>
        <v>31144778.052356005</v>
      </c>
      <c r="FS170" s="94">
        <f t="shared" si="252"/>
        <v>102377759.11173704</v>
      </c>
      <c r="FT170" s="94">
        <f t="shared" si="252"/>
        <v>10716617.143041931</v>
      </c>
      <c r="FU170" s="94">
        <f t="shared" si="252"/>
        <v>8897465.0532922782</v>
      </c>
      <c r="FV170" s="94">
        <f t="shared" si="252"/>
        <v>50545.546310687001</v>
      </c>
      <c r="FW170" s="94">
        <f t="shared" si="252"/>
        <v>28489940.420909144</v>
      </c>
      <c r="FX170" s="94">
        <f t="shared" si="252"/>
        <v>44863835.419571318</v>
      </c>
      <c r="FY170" s="94">
        <f t="shared" si="252"/>
        <v>0</v>
      </c>
      <c r="FZ170" s="94">
        <f t="shared" si="252"/>
        <v>32541068.225101531</v>
      </c>
      <c r="GA170" s="94">
        <f t="shared" si="252"/>
        <v>15193931.774898469</v>
      </c>
      <c r="GB170" s="94">
        <f t="shared" si="252"/>
        <v>12084377.71515777</v>
      </c>
      <c r="GC170" s="94">
        <f t="shared" si="252"/>
        <v>0</v>
      </c>
      <c r="GD170" s="94">
        <f t="shared" si="252"/>
        <v>0</v>
      </c>
      <c r="GE170" s="94">
        <f t="shared" si="252"/>
        <v>0</v>
      </c>
      <c r="GF170" s="94">
        <f t="shared" si="252"/>
        <v>25180355.323265079</v>
      </c>
      <c r="GG170" s="94">
        <f t="shared" si="252"/>
        <v>0</v>
      </c>
      <c r="GH170" s="94">
        <f t="shared" si="252"/>
        <v>5575450.3192568859</v>
      </c>
      <c r="GI170" s="94">
        <f t="shared" si="252"/>
        <v>34199845.616272248</v>
      </c>
      <c r="GJ170" s="94">
        <f t="shared" si="252"/>
        <v>0</v>
      </c>
      <c r="GK170" s="94">
        <f t="shared" si="252"/>
        <v>0</v>
      </c>
      <c r="GL170" s="94">
        <f t="shared" si="252"/>
        <v>37640521.508646742</v>
      </c>
      <c r="GM170" s="94">
        <f t="shared" si="252"/>
        <v>0</v>
      </c>
      <c r="GN170" s="94">
        <f t="shared" si="252"/>
        <v>0</v>
      </c>
      <c r="GO170" s="94">
        <f t="shared" si="252"/>
        <v>0</v>
      </c>
      <c r="GP170" s="94">
        <f t="shared" si="252"/>
        <v>0</v>
      </c>
      <c r="GQ170" s="94">
        <f t="shared" si="252"/>
        <v>0</v>
      </c>
      <c r="GR170" s="94">
        <f t="shared" si="252"/>
        <v>0</v>
      </c>
      <c r="GS170" s="94">
        <f t="shared" si="252"/>
        <v>0</v>
      </c>
      <c r="GU170" s="94">
        <f t="shared" si="246"/>
        <v>0</v>
      </c>
      <c r="GV170" s="94">
        <f t="shared" si="246"/>
        <v>0</v>
      </c>
      <c r="GW170" s="94">
        <f t="shared" si="246"/>
        <v>0</v>
      </c>
      <c r="GX170" s="94">
        <f t="shared" si="246"/>
        <v>0</v>
      </c>
      <c r="GY170" s="94">
        <f t="shared" si="246"/>
        <v>0</v>
      </c>
      <c r="GZ170" s="94">
        <f t="shared" si="246"/>
        <v>0</v>
      </c>
      <c r="HA170" s="94">
        <f t="shared" si="246"/>
        <v>0</v>
      </c>
      <c r="HB170" s="94">
        <f t="shared" si="246"/>
        <v>0</v>
      </c>
      <c r="HC170" s="94">
        <f t="shared" si="246"/>
        <v>0</v>
      </c>
      <c r="HD170" s="94">
        <f t="shared" si="246"/>
        <v>0</v>
      </c>
      <c r="HE170" s="94">
        <f t="shared" si="246"/>
        <v>0</v>
      </c>
      <c r="HF170" s="94">
        <f t="shared" si="246"/>
        <v>0</v>
      </c>
      <c r="HG170" s="94">
        <f t="shared" si="246"/>
        <v>147380294.93076506</v>
      </c>
      <c r="HH170" s="94">
        <f t="shared" si="246"/>
        <v>192094210.82156777</v>
      </c>
      <c r="HI170" s="94">
        <f t="shared" si="246"/>
        <v>158404054.42521399</v>
      </c>
      <c r="HJ170" s="94">
        <f t="shared" si="246"/>
        <v>77415817.444175869</v>
      </c>
      <c r="HK170" s="94">
        <f>SUM(GU170:HJ170)</f>
        <v>575294377.6217227</v>
      </c>
    </row>
    <row r="171" spans="1:219" x14ac:dyDescent="0.75">
      <c r="B171" s="305" t="s">
        <v>320</v>
      </c>
      <c r="C171" s="106"/>
      <c r="D171" s="97"/>
      <c r="E171" s="98"/>
      <c r="F171" s="97"/>
      <c r="G171" s="114">
        <f ca="1">SUMIFS($K171:$GS171,$K$6:$GS$6,"&lt;="&amp;$G$2)</f>
        <v>748687596.00123823</v>
      </c>
      <c r="H171" s="303">
        <f ca="1">G171/-G167</f>
        <v>0.74286537744035752</v>
      </c>
      <c r="I171" s="99"/>
      <c r="J171" s="96"/>
      <c r="K171" s="114">
        <f t="shared" ref="K171:AP171" ca="1" si="253">K173-K167</f>
        <v>0</v>
      </c>
      <c r="L171" s="114">
        <f t="shared" ca="1" si="253"/>
        <v>420938.93</v>
      </c>
      <c r="M171" s="114">
        <f t="shared" ca="1" si="253"/>
        <v>434961.51</v>
      </c>
      <c r="N171" s="114">
        <f t="shared" ca="1" si="253"/>
        <v>420924.5700000003</v>
      </c>
      <c r="O171" s="114">
        <f t="shared" ca="1" si="253"/>
        <v>452313.40123803169</v>
      </c>
      <c r="P171" s="114">
        <f t="shared" ca="1" si="253"/>
        <v>1308032.3400000001</v>
      </c>
      <c r="Q171" s="114">
        <f t="shared" ca="1" si="253"/>
        <v>1352307.200000003</v>
      </c>
      <c r="R171" s="114">
        <f t="shared" ca="1" si="253"/>
        <v>1996791.49</v>
      </c>
      <c r="S171" s="114">
        <f t="shared" ca="1" si="253"/>
        <v>1931664.6200000048</v>
      </c>
      <c r="T171" s="114">
        <f t="shared" ca="1" si="253"/>
        <v>2650662.3700000048</v>
      </c>
      <c r="U171" s="114">
        <f t="shared" ca="1" si="253"/>
        <v>3495832.76</v>
      </c>
      <c r="V171" s="114">
        <f t="shared" ca="1" si="253"/>
        <v>3496119.3000000007</v>
      </c>
      <c r="W171" s="114">
        <f t="shared" ca="1" si="253"/>
        <v>3496662.9200000092</v>
      </c>
      <c r="X171" s="114">
        <f t="shared" ca="1" si="253"/>
        <v>3913940.0200000014</v>
      </c>
      <c r="Y171" s="114">
        <f t="shared" ca="1" si="253"/>
        <v>4243116.1800000072</v>
      </c>
      <c r="Z171" s="114">
        <f t="shared" ca="1" si="253"/>
        <v>4509887.59</v>
      </c>
      <c r="AA171" s="114">
        <f t="shared" ca="1" si="253"/>
        <v>4655580.6700000009</v>
      </c>
      <c r="AB171" s="114">
        <f t="shared" ca="1" si="253"/>
        <v>4504976.6599999992</v>
      </c>
      <c r="AC171" s="114">
        <f t="shared" ca="1" si="253"/>
        <v>4655037.25</v>
      </c>
      <c r="AD171" s="114">
        <f t="shared" ca="1" si="253"/>
        <v>4998352.76</v>
      </c>
      <c r="AE171" s="114">
        <f t="shared" ca="1" si="253"/>
        <v>4835471.8599999845</v>
      </c>
      <c r="AF171" s="114">
        <f t="shared" ca="1" si="253"/>
        <v>6191391.0899999989</v>
      </c>
      <c r="AG171" s="114">
        <f t="shared" ca="1" si="253"/>
        <v>5976986.7799999937</v>
      </c>
      <c r="AH171" s="114">
        <f t="shared" ca="1" si="253"/>
        <v>6566419.4000000004</v>
      </c>
      <c r="AI171" s="114">
        <f t="shared" ca="1" si="253"/>
        <v>6566051.3500000052</v>
      </c>
      <c r="AJ171" s="114">
        <f t="shared" ca="1" si="253"/>
        <v>6896766.9500000104</v>
      </c>
      <c r="AK171" s="114">
        <f t="shared" ca="1" si="253"/>
        <v>7454190.4100000001</v>
      </c>
      <c r="AL171" s="114">
        <f t="shared" ca="1" si="253"/>
        <v>7514009.4700000007</v>
      </c>
      <c r="AM171" s="114">
        <f t="shared" ca="1" si="253"/>
        <v>7758252.4499999881</v>
      </c>
      <c r="AN171" s="114">
        <f t="shared" ca="1" si="253"/>
        <v>8148501.9199999999</v>
      </c>
      <c r="AO171" s="114">
        <f t="shared" ca="1" si="253"/>
        <v>8378425.4399999985</v>
      </c>
      <c r="AP171" s="114">
        <f t="shared" ca="1" si="253"/>
        <v>8377583.1900000023</v>
      </c>
      <c r="AQ171" s="114">
        <f t="shared" ref="AQ171:BV171" ca="1" si="254">AQ173-AQ167</f>
        <v>8103793.870000001</v>
      </c>
      <c r="AR171" s="114">
        <f t="shared" ca="1" si="254"/>
        <v>8334971.7599999988</v>
      </c>
      <c r="AS171" s="114">
        <f t="shared" ca="1" si="254"/>
        <v>8034477.7800000003</v>
      </c>
      <c r="AT171" s="114">
        <f t="shared" ca="1" si="254"/>
        <v>8549410.8800000008</v>
      </c>
      <c r="AU171" s="114">
        <f t="shared" ca="1" si="254"/>
        <v>8126580.29</v>
      </c>
      <c r="AV171" s="114">
        <f t="shared" ca="1" si="254"/>
        <v>8108646.7299999995</v>
      </c>
      <c r="AW171" s="114">
        <f t="shared" ca="1" si="254"/>
        <v>8388816.1800000016</v>
      </c>
      <c r="AX171" s="114">
        <f t="shared" ca="1" si="254"/>
        <v>8197964.660000002</v>
      </c>
      <c r="AY171" s="114">
        <f t="shared" ca="1" si="254"/>
        <v>8307601.8100000005</v>
      </c>
      <c r="AZ171" s="114">
        <f t="shared" ca="1" si="254"/>
        <v>7923257.8400000008</v>
      </c>
      <c r="BA171" s="114">
        <f t="shared" ca="1" si="254"/>
        <v>8144993.5499999998</v>
      </c>
      <c r="BB171" s="114">
        <f t="shared" ca="1" si="254"/>
        <v>8086824.1999999993</v>
      </c>
      <c r="BC171" s="114">
        <f t="shared" ca="1" si="254"/>
        <v>7523046.9100000011</v>
      </c>
      <c r="BD171" s="114">
        <f t="shared" ca="1" si="254"/>
        <v>7650524.5499999998</v>
      </c>
      <c r="BE171" s="114">
        <f t="shared" ca="1" si="254"/>
        <v>7440053.0200000014</v>
      </c>
      <c r="BF171" s="114">
        <f t="shared" ca="1" si="254"/>
        <v>7423944.2599999979</v>
      </c>
      <c r="BG171" s="114">
        <f t="shared" ca="1" si="254"/>
        <v>7601732.6500000013</v>
      </c>
      <c r="BH171" s="114">
        <f t="shared" ca="1" si="254"/>
        <v>7712821.3599999994</v>
      </c>
      <c r="BI171" s="114">
        <f t="shared" ca="1" si="254"/>
        <v>7832670.4199999999</v>
      </c>
      <c r="BJ171" s="114">
        <f t="shared" ca="1" si="254"/>
        <v>7472269.4400000004</v>
      </c>
      <c r="BK171" s="114">
        <f t="shared" ca="1" si="254"/>
        <v>7801430.7199999997</v>
      </c>
      <c r="BL171" s="114">
        <f t="shared" ca="1" si="254"/>
        <v>7513974.1199999982</v>
      </c>
      <c r="BM171" s="114">
        <f t="shared" ca="1" si="254"/>
        <v>7721758.25</v>
      </c>
      <c r="BN171" s="114">
        <f t="shared" ca="1" si="254"/>
        <v>7783139.5600000005</v>
      </c>
      <c r="BO171" s="114">
        <f t="shared" ca="1" si="254"/>
        <v>7900340.3800000018</v>
      </c>
      <c r="BP171" s="114">
        <f t="shared" ca="1" si="254"/>
        <v>7990309.8600000013</v>
      </c>
      <c r="BQ171" s="114">
        <f t="shared" ca="1" si="254"/>
        <v>7372660.1699999999</v>
      </c>
      <c r="BR171" s="114">
        <f t="shared" ca="1" si="254"/>
        <v>7868907.0900000036</v>
      </c>
      <c r="BS171" s="114">
        <f t="shared" ca="1" si="254"/>
        <v>7835564.5599999996</v>
      </c>
      <c r="BT171" s="114">
        <f t="shared" ca="1" si="254"/>
        <v>7787274.1300000018</v>
      </c>
      <c r="BU171" s="114">
        <f t="shared" ca="1" si="254"/>
        <v>8237995.3000000007</v>
      </c>
      <c r="BV171" s="114">
        <f t="shared" ca="1" si="254"/>
        <v>8119851.0499999998</v>
      </c>
      <c r="BW171" s="114">
        <f t="shared" ref="BW171:DB171" ca="1" si="255">BW173-BW167</f>
        <v>7950182.9200000027</v>
      </c>
      <c r="BX171" s="114">
        <f t="shared" ca="1" si="255"/>
        <v>7998444.2300000023</v>
      </c>
      <c r="BY171" s="114">
        <f t="shared" ca="1" si="255"/>
        <v>7851043.6699999999</v>
      </c>
      <c r="BZ171" s="114">
        <f t="shared" ca="1" si="255"/>
        <v>7772264.0999999978</v>
      </c>
      <c r="CA171" s="114">
        <f t="shared" ca="1" si="255"/>
        <v>7546689.5500000007</v>
      </c>
      <c r="CB171" s="114">
        <f t="shared" ca="1" si="255"/>
        <v>8240866.450000003</v>
      </c>
      <c r="CC171" s="114">
        <f t="shared" ca="1" si="255"/>
        <v>7520424.4800000014</v>
      </c>
      <c r="CD171" s="114">
        <f t="shared" ca="1" si="255"/>
        <v>7628255.5599999987</v>
      </c>
      <c r="CE171" s="114">
        <f t="shared" ca="1" si="255"/>
        <v>7769484.6000000006</v>
      </c>
      <c r="CF171" s="114">
        <f t="shared" ca="1" si="255"/>
        <v>7601179.1699999999</v>
      </c>
      <c r="CG171" s="114">
        <f t="shared" ca="1" si="255"/>
        <v>7534438.8399999999</v>
      </c>
      <c r="CH171" s="114">
        <f t="shared" ca="1" si="255"/>
        <v>8351458.9599999972</v>
      </c>
      <c r="CI171" s="114">
        <f t="shared" ca="1" si="255"/>
        <v>7979210.1500000004</v>
      </c>
      <c r="CJ171" s="114">
        <f t="shared" ca="1" si="255"/>
        <v>7461601.8600000003</v>
      </c>
      <c r="CK171" s="114">
        <f t="shared" ca="1" si="255"/>
        <v>7809780.830000001</v>
      </c>
      <c r="CL171" s="114">
        <f t="shared" ca="1" si="255"/>
        <v>7687119.1300000008</v>
      </c>
      <c r="CM171" s="114">
        <f t="shared" ca="1" si="255"/>
        <v>7308556.4800000004</v>
      </c>
      <c r="CN171" s="114">
        <f t="shared" ca="1" si="255"/>
        <v>7455854.8299999982</v>
      </c>
      <c r="CO171" s="114">
        <f t="shared" ca="1" si="255"/>
        <v>7329281.5500000007</v>
      </c>
      <c r="CP171" s="114">
        <f t="shared" ca="1" si="255"/>
        <v>7592087.1600000001</v>
      </c>
      <c r="CQ171" s="114">
        <f t="shared" ca="1" si="255"/>
        <v>7184450.7800000003</v>
      </c>
      <c r="CR171" s="114">
        <f t="shared" ca="1" si="255"/>
        <v>7248334.9400000013</v>
      </c>
      <c r="CS171" s="114">
        <f t="shared" ca="1" si="255"/>
        <v>7451898.9099999992</v>
      </c>
      <c r="CT171" s="114">
        <f t="shared" ca="1" si="255"/>
        <v>7117225.7799999984</v>
      </c>
      <c r="CU171" s="114">
        <f t="shared" ca="1" si="255"/>
        <v>7207970.8399999999</v>
      </c>
      <c r="CV171" s="114">
        <f t="shared" ca="1" si="255"/>
        <v>6980022.2600000007</v>
      </c>
      <c r="CW171" s="114">
        <f t="shared" ca="1" si="255"/>
        <v>7600988.6900000023</v>
      </c>
      <c r="CX171" s="114">
        <f t="shared" ca="1" si="255"/>
        <v>7712644.0899999989</v>
      </c>
      <c r="CY171" s="114">
        <f t="shared" ca="1" si="255"/>
        <v>6671503.6100000022</v>
      </c>
      <c r="CZ171" s="114">
        <f t="shared" ca="1" si="255"/>
        <v>7074306.0900000008</v>
      </c>
      <c r="DA171" s="114">
        <f t="shared" ca="1" si="255"/>
        <v>6846752.9299999988</v>
      </c>
      <c r="DB171" s="114">
        <f t="shared" ca="1" si="255"/>
        <v>6537200.7100000009</v>
      </c>
      <c r="DC171" s="114">
        <f t="shared" ref="DC171:EH171" ca="1" si="256">DC173-DC167</f>
        <v>6937890.0499999989</v>
      </c>
      <c r="DD171" s="114">
        <f t="shared" ca="1" si="256"/>
        <v>6834141.4000000013</v>
      </c>
      <c r="DE171" s="114">
        <f t="shared" ca="1" si="256"/>
        <v>6943044.5899999999</v>
      </c>
      <c r="DF171" s="114">
        <f t="shared" ca="1" si="256"/>
        <v>6764381.9299999997</v>
      </c>
      <c r="DG171" s="114">
        <f t="shared" ca="1" si="256"/>
        <v>7267064.870000001</v>
      </c>
      <c r="DH171" s="114">
        <f t="shared" ca="1" si="256"/>
        <v>7950340.8300000001</v>
      </c>
      <c r="DI171" s="114">
        <f t="shared" ca="1" si="256"/>
        <v>7296281.0600000005</v>
      </c>
      <c r="DJ171" s="114">
        <f t="shared" ca="1" si="256"/>
        <v>7726122.5900000008</v>
      </c>
      <c r="DK171" s="114">
        <f t="shared" ca="1" si="256"/>
        <v>6436509.8099999996</v>
      </c>
      <c r="DL171" s="114">
        <f t="shared" ca="1" si="256"/>
        <v>7740628.629999998</v>
      </c>
      <c r="DM171" s="114">
        <f t="shared" ca="1" si="256"/>
        <v>6271935.5699999994</v>
      </c>
      <c r="DN171" s="114">
        <f t="shared" ca="1" si="256"/>
        <v>6554659.7999999998</v>
      </c>
      <c r="DO171" s="114">
        <f t="shared" ca="1" si="256"/>
        <v>6815904.9399999985</v>
      </c>
      <c r="DP171" s="114">
        <f t="shared" ca="1" si="256"/>
        <v>6978622.2899999991</v>
      </c>
      <c r="DQ171" s="114">
        <f t="shared" ca="1" si="256"/>
        <v>7064803.4399999985</v>
      </c>
      <c r="DR171" s="114">
        <f t="shared" ca="1" si="256"/>
        <v>6274116.8799999999</v>
      </c>
      <c r="DS171" s="114">
        <f t="shared" ca="1" si="256"/>
        <v>6309862.9700000016</v>
      </c>
      <c r="DT171" s="114">
        <f t="shared" ca="1" si="256"/>
        <v>5801235.0300000003</v>
      </c>
      <c r="DU171" s="114">
        <f t="shared" ca="1" si="256"/>
        <v>6016712.8100000005</v>
      </c>
      <c r="DV171" s="114">
        <f t="shared" ca="1" si="256"/>
        <v>6157489.3899999997</v>
      </c>
      <c r="DW171" s="114">
        <f t="shared" ca="1" si="256"/>
        <v>5574857.086143435</v>
      </c>
      <c r="DX171" s="114">
        <f t="shared" ca="1" si="256"/>
        <v>5760531.9677844727</v>
      </c>
      <c r="DY171" s="114">
        <f t="shared" ca="1" si="256"/>
        <v>5574473.7554972023</v>
      </c>
      <c r="DZ171" s="114">
        <f t="shared" ca="1" si="256"/>
        <v>5534797.1685567908</v>
      </c>
      <c r="EA171" s="114">
        <f t="shared" ca="1" si="256"/>
        <v>5535683.1099331193</v>
      </c>
      <c r="EB171" s="114">
        <f t="shared" ca="1" si="256"/>
        <v>5336678.6252708202</v>
      </c>
      <c r="EC171" s="114">
        <f t="shared" ca="1" si="256"/>
        <v>5333537.0930849696</v>
      </c>
      <c r="ED171" s="114">
        <f t="shared" ca="1" si="256"/>
        <v>5159473.8942663288</v>
      </c>
      <c r="EE171" s="114">
        <f t="shared" ca="1" si="256"/>
        <v>5184298.609075577</v>
      </c>
      <c r="EF171" s="114">
        <f t="shared" ca="1" si="256"/>
        <v>5055142.9435805464</v>
      </c>
      <c r="EG171" s="114">
        <f t="shared" ca="1" si="256"/>
        <v>5139191.030807185</v>
      </c>
      <c r="EH171" s="114">
        <f t="shared" ca="1" si="256"/>
        <v>5030360.8921016576</v>
      </c>
      <c r="EI171" s="114">
        <f t="shared" ref="EI171:FN171" ca="1" si="257">EI173-EI167</f>
        <v>4531510.0243121386</v>
      </c>
      <c r="EJ171" s="114">
        <f t="shared" ca="1" si="257"/>
        <v>4551431.6905723801</v>
      </c>
      <c r="EK171" s="114">
        <f t="shared" ca="1" si="257"/>
        <v>4390833.0003340654</v>
      </c>
      <c r="EL171" s="114">
        <f t="shared" ca="1" si="257"/>
        <v>4526599.0205679592</v>
      </c>
      <c r="EM171" s="114">
        <f t="shared" ca="1" si="257"/>
        <v>4052563.643168496</v>
      </c>
      <c r="EN171" s="114">
        <f t="shared" ca="1" si="257"/>
        <v>4113463.7785764122</v>
      </c>
      <c r="EO171" s="114">
        <f t="shared" ca="1" si="257"/>
        <v>4064611.8269851319</v>
      </c>
      <c r="EP171" s="114">
        <f t="shared" ca="1" si="257"/>
        <v>3874221.7631065515</v>
      </c>
      <c r="EQ171" s="114">
        <f t="shared" ca="1" si="257"/>
        <v>4004902.992785411</v>
      </c>
      <c r="ER171" s="114">
        <f t="shared" ca="1" si="257"/>
        <v>3873226.7138570459</v>
      </c>
      <c r="ES171" s="114">
        <f t="shared" ca="1" si="257"/>
        <v>3889834.3216939289</v>
      </c>
      <c r="ET171" s="114">
        <f t="shared" ca="1" si="257"/>
        <v>3753713.8388268221</v>
      </c>
      <c r="EU171" s="114">
        <f t="shared" ca="1" si="257"/>
        <v>2824996.2756541595</v>
      </c>
      <c r="EV171" s="114">
        <f t="shared" ca="1" si="257"/>
        <v>2814181.4602143741</v>
      </c>
      <c r="EW171" s="114">
        <f t="shared" ca="1" si="257"/>
        <v>2640443.9746503956</v>
      </c>
      <c r="EX171" s="114">
        <f t="shared" ca="1" si="257"/>
        <v>2434258.0912860646</v>
      </c>
      <c r="EY171" s="114">
        <f t="shared" ca="1" si="257"/>
        <v>2384317.3490939252</v>
      </c>
      <c r="EZ171" s="114">
        <f t="shared" ca="1" si="257"/>
        <v>2505302.6489572511</v>
      </c>
      <c r="FA171" s="114">
        <f t="shared" ca="1" si="257"/>
        <v>2336981.3946661162</v>
      </c>
      <c r="FB171" s="114">
        <f t="shared" ca="1" si="257"/>
        <v>2158682.7128311722</v>
      </c>
      <c r="FC171" s="114">
        <f t="shared" ca="1" si="257"/>
        <v>65068934.913401932</v>
      </c>
      <c r="FD171" s="114">
        <f t="shared" ca="1" si="257"/>
        <v>27511828.89898666</v>
      </c>
      <c r="FE171" s="114">
        <f t="shared" ca="1" si="257"/>
        <v>24819687.661878996</v>
      </c>
      <c r="FF171" s="114">
        <f t="shared" ca="1" si="257"/>
        <v>1834322.982251928</v>
      </c>
      <c r="FG171" s="114">
        <f t="shared" ca="1" si="257"/>
        <v>11011430.147243937</v>
      </c>
      <c r="FH171" s="114">
        <f t="shared" ca="1" si="257"/>
        <v>32281883.247583371</v>
      </c>
      <c r="FI171" s="114">
        <f t="shared" ca="1" si="257"/>
        <v>1619107.8419450161</v>
      </c>
      <c r="FJ171" s="114">
        <f t="shared" ca="1" si="257"/>
        <v>1584632.6951790608</v>
      </c>
      <c r="FK171" s="114">
        <f t="shared" ca="1" si="257"/>
        <v>9826770.9369976223</v>
      </c>
      <c r="FL171" s="114">
        <f t="shared" ca="1" si="257"/>
        <v>22884386.38851025</v>
      </c>
      <c r="FM171" s="114">
        <f t="shared" ca="1" si="257"/>
        <v>1499221.560835182</v>
      </c>
      <c r="FN171" s="114">
        <f t="shared" ca="1" si="257"/>
        <v>1437105.9206329014</v>
      </c>
      <c r="FO171" s="114">
        <f t="shared" ref="FO171:GS171" ca="1" si="258">FO173-FO167</f>
        <v>1479026.2294875099</v>
      </c>
      <c r="FP171" s="114">
        <f t="shared" ca="1" si="258"/>
        <v>1490262.631729495</v>
      </c>
      <c r="FQ171" s="114">
        <f t="shared" ca="1" si="258"/>
        <v>10080540.280303938</v>
      </c>
      <c r="FR171" s="114">
        <f t="shared" ca="1" si="258"/>
        <v>33637231.467587844</v>
      </c>
      <c r="FS171" s="114">
        <f t="shared" ca="1" si="258"/>
        <v>111502401.39833447</v>
      </c>
      <c r="FT171" s="114">
        <f t="shared" ca="1" si="258"/>
        <v>11679817.051611831</v>
      </c>
      <c r="FU171" s="114">
        <f t="shared" ca="1" si="258"/>
        <v>9732887.8033837806</v>
      </c>
      <c r="FV171" s="114">
        <f t="shared" ca="1" si="258"/>
        <v>782633.67979934311</v>
      </c>
      <c r="FW171" s="114">
        <f t="shared" ca="1" si="258"/>
        <v>30300686.694367398</v>
      </c>
      <c r="FX171" s="114">
        <f t="shared" ca="1" si="258"/>
        <v>48462102.498522155</v>
      </c>
      <c r="FY171" s="114">
        <f t="shared" ca="1" si="258"/>
        <v>585075.56070179096</v>
      </c>
      <c r="FZ171" s="114">
        <f t="shared" ca="1" si="258"/>
        <v>33094127.358026579</v>
      </c>
      <c r="GA171" s="114">
        <f t="shared" ca="1" si="258"/>
        <v>15768592.062224964</v>
      </c>
      <c r="GB171" s="114">
        <f t="shared" ca="1" si="258"/>
        <v>12449733.215038847</v>
      </c>
      <c r="GC171" s="114">
        <f t="shared" ca="1" si="258"/>
        <v>308355.29287703399</v>
      </c>
      <c r="GD171" s="114">
        <f t="shared" ca="1" si="258"/>
        <v>308355.29287703399</v>
      </c>
      <c r="GE171" s="114">
        <f t="shared" ca="1" si="258"/>
        <v>298408.347945516</v>
      </c>
      <c r="GF171" s="114">
        <f t="shared" ca="1" si="258"/>
        <v>25488710.616142113</v>
      </c>
      <c r="GG171" s="114">
        <f t="shared" ca="1" si="258"/>
        <v>157606.25625000001</v>
      </c>
      <c r="GH171" s="114">
        <f t="shared" ca="1" si="258"/>
        <v>7423055.6690507</v>
      </c>
      <c r="GI171" s="114">
        <f t="shared" ca="1" si="258"/>
        <v>34356524.776897252</v>
      </c>
      <c r="GJ171" s="114">
        <f t="shared" ca="1" si="258"/>
        <v>158533.35187499999</v>
      </c>
      <c r="GK171" s="114">
        <f t="shared" ca="1" si="258"/>
        <v>162859.798125</v>
      </c>
      <c r="GL171" s="114">
        <f t="shared" ca="1" si="258"/>
        <v>38047606.256249987</v>
      </c>
      <c r="GM171" s="114">
        <f t="shared" ca="1" si="258"/>
        <v>0</v>
      </c>
      <c r="GN171" s="114">
        <f t="shared" ca="1" si="258"/>
        <v>0</v>
      </c>
      <c r="GO171" s="114">
        <f t="shared" ca="1" si="258"/>
        <v>0</v>
      </c>
      <c r="GP171" s="114">
        <f t="shared" ca="1" si="258"/>
        <v>0</v>
      </c>
      <c r="GQ171" s="114">
        <f t="shared" ca="1" si="258"/>
        <v>0</v>
      </c>
      <c r="GR171" s="114">
        <f t="shared" ca="1" si="258"/>
        <v>0</v>
      </c>
      <c r="GS171" s="114">
        <f t="shared" ca="1" si="258"/>
        <v>0</v>
      </c>
      <c r="GT171" s="11"/>
      <c r="GU171" s="114">
        <f t="shared" ca="1" si="246"/>
        <v>14464429.191238044</v>
      </c>
      <c r="GV171" s="114">
        <f t="shared" ca="1" si="246"/>
        <v>55477523.079999998</v>
      </c>
      <c r="GW171" s="114">
        <f t="shared" ca="1" si="246"/>
        <v>92133443.990000024</v>
      </c>
      <c r="GX171" s="114">
        <f t="shared" ca="1" si="246"/>
        <v>96447720.620000005</v>
      </c>
      <c r="GY171" s="114">
        <f t="shared" ca="1" si="246"/>
        <v>92127051.189999983</v>
      </c>
      <c r="GZ171" s="114">
        <f t="shared" ca="1" si="246"/>
        <v>94729507.530000016</v>
      </c>
      <c r="HA171" s="114">
        <f t="shared" ca="1" si="246"/>
        <v>91916221.959999993</v>
      </c>
      <c r="HB171" s="114">
        <f t="shared" ca="1" si="246"/>
        <v>86688186.079999998</v>
      </c>
      <c r="HC171" s="114">
        <f t="shared" ca="1" si="246"/>
        <v>84705542.039999992</v>
      </c>
      <c r="HD171" s="114">
        <f t="shared" ca="1" si="246"/>
        <v>74883270.359425113</v>
      </c>
      <c r="HE171" s="114">
        <f t="shared" ca="1" si="246"/>
        <v>60782938.081895575</v>
      </c>
      <c r="HF171" s="114">
        <f t="shared" ca="1" si="246"/>
        <v>44432759.610086687</v>
      </c>
      <c r="HG171" s="114">
        <f t="shared" ca="1" si="246"/>
        <v>175966737.89012638</v>
      </c>
      <c r="HH171" s="114">
        <f t="shared" ca="1" si="246"/>
        <v>216834284.36459389</v>
      </c>
      <c r="HI171" s="114">
        <f t="shared" ca="1" si="246"/>
        <v>168004386.87477279</v>
      </c>
      <c r="HJ171" s="114">
        <f t="shared" ca="1" si="246"/>
        <v>80148579.852197945</v>
      </c>
      <c r="HK171" s="114">
        <f ca="1">SUM(GU171:HJ171)</f>
        <v>1529742582.7143364</v>
      </c>
    </row>
    <row r="172" spans="1:219" ht="4.95" customHeight="1" x14ac:dyDescent="0.75">
      <c r="C172" s="105"/>
      <c r="D172" s="94"/>
      <c r="E172" s="109"/>
      <c r="F172" s="94"/>
      <c r="G172" s="94"/>
      <c r="H172" s="109"/>
      <c r="I172" s="95"/>
      <c r="K172" s="94"/>
      <c r="L172" s="94"/>
      <c r="M172" s="94"/>
      <c r="N172" s="94"/>
      <c r="O172" s="94"/>
      <c r="P172" s="94"/>
      <c r="Q172" s="94"/>
      <c r="R172" s="94"/>
      <c r="S172" s="94"/>
      <c r="T172" s="94"/>
      <c r="U172" s="94"/>
      <c r="V172" s="94"/>
      <c r="W172" s="94"/>
      <c r="X172" s="94"/>
      <c r="Y172" s="94"/>
      <c r="Z172" s="94"/>
      <c r="AA172" s="94"/>
      <c r="AB172" s="94"/>
      <c r="AC172" s="94"/>
      <c r="AD172" s="94"/>
      <c r="AE172" s="94"/>
      <c r="AF172" s="94"/>
      <c r="AG172" s="94"/>
      <c r="AH172" s="94"/>
      <c r="AI172" s="94"/>
      <c r="AJ172" s="94"/>
      <c r="AK172" s="94"/>
      <c r="AL172" s="94"/>
      <c r="AM172" s="94"/>
      <c r="AN172" s="94"/>
      <c r="AO172" s="94"/>
      <c r="AP172" s="94"/>
      <c r="AQ172" s="94"/>
      <c r="AR172" s="94"/>
      <c r="AS172" s="94"/>
      <c r="AT172" s="94"/>
      <c r="AU172" s="94"/>
      <c r="AV172" s="94"/>
      <c r="AW172" s="94"/>
      <c r="AX172" s="94"/>
      <c r="AY172" s="94"/>
      <c r="AZ172" s="94"/>
      <c r="BA172" s="94"/>
      <c r="BB172" s="94"/>
      <c r="BC172" s="94"/>
      <c r="BD172" s="94"/>
      <c r="BE172" s="94"/>
      <c r="BF172" s="94"/>
      <c r="BG172" s="94"/>
      <c r="BH172" s="94"/>
      <c r="BI172" s="94"/>
      <c r="BJ172" s="94"/>
      <c r="BK172" s="94"/>
      <c r="BL172" s="94"/>
      <c r="BM172" s="94"/>
      <c r="BN172" s="94"/>
      <c r="BO172" s="94"/>
      <c r="BP172" s="94"/>
      <c r="BQ172" s="94"/>
      <c r="BR172" s="94"/>
      <c r="BS172" s="94"/>
      <c r="BT172" s="94"/>
      <c r="BU172" s="94"/>
      <c r="BV172" s="94"/>
      <c r="BW172" s="94"/>
      <c r="BX172" s="94"/>
      <c r="BY172" s="94"/>
      <c r="BZ172" s="94"/>
      <c r="CA172" s="94"/>
      <c r="CB172" s="94"/>
      <c r="CC172" s="94"/>
      <c r="CD172" s="94"/>
      <c r="CE172" s="94"/>
      <c r="CF172" s="94"/>
      <c r="CG172" s="94"/>
      <c r="CH172" s="94"/>
      <c r="CI172" s="94"/>
      <c r="CJ172" s="94"/>
      <c r="CK172" s="94"/>
      <c r="CL172" s="94"/>
      <c r="CM172" s="94"/>
      <c r="CN172" s="94"/>
      <c r="CO172" s="94"/>
      <c r="CP172" s="94"/>
      <c r="CQ172" s="94"/>
      <c r="CR172" s="94"/>
      <c r="CS172" s="94"/>
      <c r="CT172" s="94"/>
      <c r="CU172" s="94"/>
      <c r="CV172" s="94"/>
      <c r="CW172" s="94"/>
      <c r="CX172" s="94"/>
      <c r="CY172" s="94"/>
      <c r="CZ172" s="94"/>
      <c r="DA172" s="94"/>
      <c r="DB172" s="94"/>
      <c r="DC172" s="94"/>
      <c r="DD172" s="94"/>
      <c r="DE172" s="94"/>
      <c r="DF172" s="94"/>
      <c r="DG172" s="94"/>
      <c r="DH172" s="94"/>
      <c r="DI172" s="94"/>
      <c r="DJ172" s="94"/>
      <c r="DK172" s="94"/>
      <c r="DL172" s="94"/>
      <c r="DM172" s="94"/>
      <c r="DN172" s="94"/>
      <c r="DO172" s="94"/>
      <c r="DP172" s="94"/>
      <c r="DQ172" s="94"/>
      <c r="DR172" s="94"/>
      <c r="DS172" s="94"/>
      <c r="DT172" s="94"/>
      <c r="DU172" s="94"/>
      <c r="DV172" s="94"/>
      <c r="DW172" s="94"/>
      <c r="DX172" s="94"/>
      <c r="DY172" s="94"/>
      <c r="DZ172" s="94"/>
      <c r="EA172" s="94"/>
      <c r="EB172" s="94"/>
      <c r="EC172" s="94"/>
      <c r="ED172" s="94"/>
      <c r="EE172" s="94"/>
      <c r="EF172" s="94"/>
      <c r="EG172" s="94"/>
      <c r="EH172" s="94"/>
      <c r="EI172" s="94"/>
      <c r="EJ172" s="94"/>
      <c r="EK172" s="94"/>
      <c r="EL172" s="94"/>
      <c r="EM172" s="94"/>
      <c r="EN172" s="94"/>
      <c r="EO172" s="94"/>
      <c r="EP172" s="94"/>
      <c r="EQ172" s="94"/>
      <c r="ER172" s="94"/>
      <c r="ES172" s="94"/>
      <c r="ET172" s="94"/>
      <c r="EU172" s="94"/>
      <c r="EV172" s="94"/>
      <c r="EW172" s="94"/>
      <c r="EX172" s="94"/>
      <c r="EY172" s="94"/>
      <c r="EZ172" s="94"/>
      <c r="FA172" s="94"/>
      <c r="FB172" s="94"/>
      <c r="FC172" s="94"/>
      <c r="FD172" s="94"/>
      <c r="FE172" s="94"/>
      <c r="FF172" s="94"/>
      <c r="FG172" s="94"/>
      <c r="FH172" s="94"/>
      <c r="FI172" s="94"/>
      <c r="FJ172" s="94"/>
      <c r="FK172" s="94"/>
      <c r="FL172" s="94"/>
      <c r="FM172" s="94"/>
      <c r="FN172" s="94"/>
      <c r="FO172" s="94"/>
      <c r="FP172" s="94"/>
      <c r="FQ172" s="94"/>
      <c r="FR172" s="94"/>
      <c r="FS172" s="94"/>
      <c r="FT172" s="94"/>
      <c r="FU172" s="94"/>
      <c r="FV172" s="94"/>
      <c r="FW172" s="94"/>
      <c r="FX172" s="94"/>
      <c r="FY172" s="94"/>
      <c r="FZ172" s="94"/>
      <c r="GA172" s="94"/>
      <c r="GB172" s="94"/>
      <c r="GC172" s="94"/>
      <c r="GD172" s="94"/>
      <c r="GE172" s="94"/>
      <c r="GF172" s="94"/>
      <c r="GG172" s="94"/>
      <c r="GH172" s="94"/>
      <c r="GI172" s="94"/>
      <c r="GJ172" s="94"/>
      <c r="GK172" s="94"/>
      <c r="GL172" s="94"/>
      <c r="GM172" s="94"/>
      <c r="GN172" s="94"/>
      <c r="GO172" s="94"/>
      <c r="GP172" s="94"/>
      <c r="GQ172" s="94"/>
      <c r="GR172" s="94"/>
      <c r="GS172" s="94"/>
      <c r="GU172" s="94"/>
      <c r="GV172" s="94"/>
      <c r="GW172" s="94"/>
      <c r="GX172" s="94"/>
      <c r="GY172" s="94"/>
      <c r="GZ172" s="94"/>
      <c r="HA172" s="94"/>
      <c r="HB172" s="94"/>
      <c r="HC172" s="94"/>
      <c r="HD172" s="94"/>
      <c r="HE172" s="94"/>
      <c r="HF172" s="94"/>
      <c r="HG172" s="94"/>
      <c r="HH172" s="94"/>
      <c r="HI172" s="94"/>
      <c r="HJ172" s="94"/>
      <c r="HK172" s="94"/>
    </row>
    <row r="173" spans="1:219" x14ac:dyDescent="0.75">
      <c r="B173" t="s">
        <v>317</v>
      </c>
      <c r="C173" s="105">
        <f ca="1">C37</f>
        <v>42794</v>
      </c>
      <c r="D173" s="94"/>
      <c r="E173" s="306"/>
      <c r="G173" s="94">
        <f>SUMIFS($K173:$GS173,$K$6:$GS$6,"&lt;="&amp;$G$2)</f>
        <v>-259149919.02866176</v>
      </c>
      <c r="H173" s="306">
        <f ca="1">IFERROR(XIRR(OFFSET($J173,0,MATCH($C173,$K$6:$GS$6,0)):$GS173,OFFSET($J$6,0,MATCH($C173,$K$6:$GS$6,0)):$GS$6),"N/A")</f>
        <v>5.7775828242301944E-2</v>
      </c>
      <c r="I173" s="95">
        <f ca="1">-HK171/G167</f>
        <v>1.5178464384399839</v>
      </c>
      <c r="K173" s="94">
        <f t="shared" ref="K173:AP173" si="259">K37</f>
        <v>-43347451</v>
      </c>
      <c r="L173" s="94">
        <f t="shared" si="259"/>
        <v>420938.93</v>
      </c>
      <c r="M173" s="94">
        <f t="shared" si="259"/>
        <v>434961.51</v>
      </c>
      <c r="N173" s="94">
        <f t="shared" si="259"/>
        <v>-44765636.43</v>
      </c>
      <c r="O173" s="94">
        <f t="shared" si="259"/>
        <v>-48772921.869389974</v>
      </c>
      <c r="P173" s="94">
        <f t="shared" si="259"/>
        <v>1308032.3400000001</v>
      </c>
      <c r="Q173" s="94">
        <f t="shared" si="259"/>
        <v>-83616206.092825696</v>
      </c>
      <c r="R173" s="94">
        <f t="shared" si="259"/>
        <v>1996791.49</v>
      </c>
      <c r="S173" s="94">
        <f t="shared" si="259"/>
        <v>-74373547.851462081</v>
      </c>
      <c r="T173" s="94">
        <f t="shared" si="259"/>
        <v>-123593247.30392081</v>
      </c>
      <c r="U173" s="94">
        <f t="shared" si="259"/>
        <v>3495832.76</v>
      </c>
      <c r="V173" s="94">
        <f t="shared" si="259"/>
        <v>3496119.3000000007</v>
      </c>
      <c r="W173" s="94">
        <f t="shared" si="259"/>
        <v>-49707418.885390587</v>
      </c>
      <c r="X173" s="94">
        <f t="shared" si="259"/>
        <v>-16152573.528652998</v>
      </c>
      <c r="Y173" s="94">
        <f t="shared" si="259"/>
        <v>-50882735.426227242</v>
      </c>
      <c r="Z173" s="94">
        <f t="shared" si="259"/>
        <v>4509887.59</v>
      </c>
      <c r="AA173" s="94">
        <f t="shared" si="259"/>
        <v>4655580.6700000009</v>
      </c>
      <c r="AB173" s="94">
        <f t="shared" si="259"/>
        <v>4504976.6599999992</v>
      </c>
      <c r="AC173" s="94">
        <f t="shared" si="259"/>
        <v>-36502414.772926398</v>
      </c>
      <c r="AD173" s="94">
        <f t="shared" si="259"/>
        <v>4998352.76</v>
      </c>
      <c r="AE173" s="94">
        <f t="shared" si="259"/>
        <v>-134088356.1059294</v>
      </c>
      <c r="AF173" s="94">
        <f t="shared" si="259"/>
        <v>6191391.0899999989</v>
      </c>
      <c r="AG173" s="94">
        <f t="shared" si="259"/>
        <v>-65775045.576623999</v>
      </c>
      <c r="AH173" s="94">
        <f t="shared" si="259"/>
        <v>6566419.4000000004</v>
      </c>
      <c r="AI173" s="94">
        <f t="shared" si="259"/>
        <v>-32769464.649999995</v>
      </c>
      <c r="AJ173" s="94">
        <f t="shared" si="259"/>
        <v>-33633436.33251299</v>
      </c>
      <c r="AK173" s="94">
        <f t="shared" si="259"/>
        <v>-29184697.046497505</v>
      </c>
      <c r="AL173" s="94">
        <f t="shared" si="259"/>
        <v>7514009.4700000007</v>
      </c>
      <c r="AM173" s="94">
        <f t="shared" si="259"/>
        <v>-78068013.826301515</v>
      </c>
      <c r="AN173" s="94">
        <f t="shared" si="259"/>
        <v>8148501.9199999999</v>
      </c>
      <c r="AO173" s="94">
        <f t="shared" si="259"/>
        <v>8378425.4399999985</v>
      </c>
      <c r="AP173" s="94">
        <f t="shared" si="259"/>
        <v>8377583.1900000023</v>
      </c>
      <c r="AQ173" s="94">
        <f t="shared" ref="AQ173:BV173" si="260">AQ37</f>
        <v>8103793.870000001</v>
      </c>
      <c r="AR173" s="94">
        <f t="shared" si="260"/>
        <v>8334971.7599999988</v>
      </c>
      <c r="AS173" s="94">
        <f t="shared" si="260"/>
        <v>8034477.7800000003</v>
      </c>
      <c r="AT173" s="94">
        <f t="shared" si="260"/>
        <v>8549410.8800000008</v>
      </c>
      <c r="AU173" s="94">
        <f t="shared" si="260"/>
        <v>8126580.29</v>
      </c>
      <c r="AV173" s="94">
        <f t="shared" si="260"/>
        <v>8108646.7299999995</v>
      </c>
      <c r="AW173" s="94">
        <f t="shared" si="260"/>
        <v>8388816.1800000016</v>
      </c>
      <c r="AX173" s="94">
        <f t="shared" si="260"/>
        <v>8197964.660000002</v>
      </c>
      <c r="AY173" s="94">
        <f t="shared" si="260"/>
        <v>8307601.8100000005</v>
      </c>
      <c r="AZ173" s="94">
        <f t="shared" si="260"/>
        <v>7923257.8400000008</v>
      </c>
      <c r="BA173" s="94">
        <f t="shared" si="260"/>
        <v>8144993.5499999998</v>
      </c>
      <c r="BB173" s="94">
        <f t="shared" si="260"/>
        <v>8086824.1999999993</v>
      </c>
      <c r="BC173" s="94">
        <f t="shared" si="260"/>
        <v>7523046.9100000011</v>
      </c>
      <c r="BD173" s="94">
        <f t="shared" si="260"/>
        <v>7650524.5499999998</v>
      </c>
      <c r="BE173" s="94">
        <f t="shared" si="260"/>
        <v>7440053.0200000014</v>
      </c>
      <c r="BF173" s="94">
        <f t="shared" si="260"/>
        <v>7423944.2599999979</v>
      </c>
      <c r="BG173" s="94">
        <f t="shared" si="260"/>
        <v>7601732.6500000013</v>
      </c>
      <c r="BH173" s="94">
        <f t="shared" si="260"/>
        <v>7712821.3599999994</v>
      </c>
      <c r="BI173" s="94">
        <f t="shared" si="260"/>
        <v>7832670.4199999999</v>
      </c>
      <c r="BJ173" s="94">
        <f t="shared" si="260"/>
        <v>7472269.4400000004</v>
      </c>
      <c r="BK173" s="94">
        <f t="shared" si="260"/>
        <v>7801430.7199999997</v>
      </c>
      <c r="BL173" s="94">
        <f t="shared" si="260"/>
        <v>7513974.1199999982</v>
      </c>
      <c r="BM173" s="94">
        <f t="shared" si="260"/>
        <v>7721758.25</v>
      </c>
      <c r="BN173" s="94">
        <f t="shared" si="260"/>
        <v>7783139.5600000005</v>
      </c>
      <c r="BO173" s="94">
        <f t="shared" si="260"/>
        <v>7900340.3800000018</v>
      </c>
      <c r="BP173" s="94">
        <f t="shared" si="260"/>
        <v>7990309.8600000013</v>
      </c>
      <c r="BQ173" s="94">
        <f t="shared" si="260"/>
        <v>7372660.1699999999</v>
      </c>
      <c r="BR173" s="94">
        <f t="shared" si="260"/>
        <v>7868907.0900000036</v>
      </c>
      <c r="BS173" s="94">
        <f t="shared" si="260"/>
        <v>7835564.5599999996</v>
      </c>
      <c r="BT173" s="94">
        <f t="shared" si="260"/>
        <v>7787274.1300000018</v>
      </c>
      <c r="BU173" s="94">
        <f t="shared" si="260"/>
        <v>8237995.3000000007</v>
      </c>
      <c r="BV173" s="94">
        <f t="shared" si="260"/>
        <v>8119851.0499999998</v>
      </c>
      <c r="BW173" s="94">
        <f t="shared" ref="BW173:DB173" si="261">BW37</f>
        <v>7950182.9200000027</v>
      </c>
      <c r="BX173" s="94">
        <f t="shared" si="261"/>
        <v>7998444.2300000023</v>
      </c>
      <c r="BY173" s="94">
        <f t="shared" si="261"/>
        <v>7851043.6699999999</v>
      </c>
      <c r="BZ173" s="94">
        <f t="shared" si="261"/>
        <v>7772264.0999999978</v>
      </c>
      <c r="CA173" s="94">
        <f t="shared" si="261"/>
        <v>7546689.5500000007</v>
      </c>
      <c r="CB173" s="94">
        <f t="shared" si="261"/>
        <v>8240866.450000003</v>
      </c>
      <c r="CC173" s="94">
        <f t="shared" si="261"/>
        <v>7520424.4800000014</v>
      </c>
      <c r="CD173" s="94">
        <f t="shared" si="261"/>
        <v>7628255.5599999987</v>
      </c>
      <c r="CE173" s="94">
        <f t="shared" si="261"/>
        <v>7769484.6000000006</v>
      </c>
      <c r="CF173" s="94">
        <f t="shared" si="261"/>
        <v>7601179.1699999999</v>
      </c>
      <c r="CG173" s="94">
        <f t="shared" si="261"/>
        <v>7534438.8399999999</v>
      </c>
      <c r="CH173" s="94">
        <f t="shared" si="261"/>
        <v>8351458.9599999972</v>
      </c>
      <c r="CI173" s="94">
        <f t="shared" si="261"/>
        <v>7979210.1500000004</v>
      </c>
      <c r="CJ173" s="94">
        <f t="shared" si="261"/>
        <v>7461601.8600000003</v>
      </c>
      <c r="CK173" s="94">
        <f t="shared" si="261"/>
        <v>7809780.830000001</v>
      </c>
      <c r="CL173" s="94">
        <f t="shared" si="261"/>
        <v>7687119.1300000008</v>
      </c>
      <c r="CM173" s="94">
        <f t="shared" si="261"/>
        <v>7308556.4800000004</v>
      </c>
      <c r="CN173" s="94">
        <f t="shared" si="261"/>
        <v>7455854.8299999982</v>
      </c>
      <c r="CO173" s="94">
        <f t="shared" si="261"/>
        <v>7329281.5500000007</v>
      </c>
      <c r="CP173" s="94">
        <f t="shared" si="261"/>
        <v>7592087.1600000001</v>
      </c>
      <c r="CQ173" s="94">
        <f t="shared" si="261"/>
        <v>7184450.7800000003</v>
      </c>
      <c r="CR173" s="94">
        <f t="shared" si="261"/>
        <v>7248334.9400000013</v>
      </c>
      <c r="CS173" s="94">
        <f t="shared" si="261"/>
        <v>7451898.9099999992</v>
      </c>
      <c r="CT173" s="94">
        <f t="shared" si="261"/>
        <v>7117225.7799999984</v>
      </c>
      <c r="CU173" s="94">
        <f t="shared" si="261"/>
        <v>7207970.8399999999</v>
      </c>
      <c r="CV173" s="94">
        <f t="shared" si="261"/>
        <v>6980022.2600000007</v>
      </c>
      <c r="CW173" s="94">
        <f t="shared" si="261"/>
        <v>7600988.6900000023</v>
      </c>
      <c r="CX173" s="94">
        <f t="shared" si="261"/>
        <v>7712644.0899999989</v>
      </c>
      <c r="CY173" s="94">
        <f t="shared" si="261"/>
        <v>6671503.6100000022</v>
      </c>
      <c r="CZ173" s="94">
        <f t="shared" si="261"/>
        <v>7074306.0900000008</v>
      </c>
      <c r="DA173" s="94">
        <f t="shared" si="261"/>
        <v>6846752.9299999988</v>
      </c>
      <c r="DB173" s="94">
        <f t="shared" si="261"/>
        <v>6537200.7100000009</v>
      </c>
      <c r="DC173" s="94">
        <f t="shared" ref="DC173:EH173" si="262">DC37</f>
        <v>6937890.0499999989</v>
      </c>
      <c r="DD173" s="94">
        <f t="shared" si="262"/>
        <v>6834141.4000000013</v>
      </c>
      <c r="DE173" s="94">
        <f t="shared" si="262"/>
        <v>6943044.5899999999</v>
      </c>
      <c r="DF173" s="94">
        <f t="shared" si="262"/>
        <v>6764381.9299999997</v>
      </c>
      <c r="DG173" s="94">
        <f t="shared" si="262"/>
        <v>7267064.870000001</v>
      </c>
      <c r="DH173" s="94">
        <f t="shared" si="262"/>
        <v>7950340.8300000001</v>
      </c>
      <c r="DI173" s="94">
        <f t="shared" si="262"/>
        <v>7296281.0600000005</v>
      </c>
      <c r="DJ173" s="94">
        <f t="shared" si="262"/>
        <v>7726122.5900000008</v>
      </c>
      <c r="DK173" s="94">
        <f t="shared" si="262"/>
        <v>6436509.8099999996</v>
      </c>
      <c r="DL173" s="94">
        <f t="shared" si="262"/>
        <v>7740628.629999998</v>
      </c>
      <c r="DM173" s="94">
        <f t="shared" si="262"/>
        <v>6271935.5699999994</v>
      </c>
      <c r="DN173" s="94">
        <f t="shared" si="262"/>
        <v>6554659.7999999998</v>
      </c>
      <c r="DO173" s="94">
        <f t="shared" si="262"/>
        <v>6815904.9399999985</v>
      </c>
      <c r="DP173" s="94">
        <f t="shared" si="262"/>
        <v>6978622.2899999991</v>
      </c>
      <c r="DQ173" s="94">
        <f t="shared" si="262"/>
        <v>7064803.4399999985</v>
      </c>
      <c r="DR173" s="94">
        <f t="shared" si="262"/>
        <v>6274116.8799999999</v>
      </c>
      <c r="DS173" s="94">
        <f t="shared" si="262"/>
        <v>6309862.9700000016</v>
      </c>
      <c r="DT173" s="94">
        <f t="shared" si="262"/>
        <v>5801235.0300000003</v>
      </c>
      <c r="DU173" s="94">
        <f t="shared" si="262"/>
        <v>6016712.8100000005</v>
      </c>
      <c r="DV173" s="94">
        <f t="shared" si="262"/>
        <v>6157489.3899999997</v>
      </c>
      <c r="DW173" s="94">
        <f t="shared" si="262"/>
        <v>5574857.086143435</v>
      </c>
      <c r="DX173" s="94">
        <f t="shared" si="262"/>
        <v>5760531.9677844727</v>
      </c>
      <c r="DY173" s="94">
        <f t="shared" si="262"/>
        <v>5574473.7554972023</v>
      </c>
      <c r="DZ173" s="94">
        <f t="shared" si="262"/>
        <v>5534797.1685567908</v>
      </c>
      <c r="EA173" s="94">
        <f t="shared" si="262"/>
        <v>5535683.1099331193</v>
      </c>
      <c r="EB173" s="94">
        <f t="shared" si="262"/>
        <v>5336678.6252708202</v>
      </c>
      <c r="EC173" s="94">
        <f t="shared" si="262"/>
        <v>5333537.0930849696</v>
      </c>
      <c r="ED173" s="94">
        <f t="shared" si="262"/>
        <v>5159473.8942663288</v>
      </c>
      <c r="EE173" s="94">
        <f t="shared" si="262"/>
        <v>5184298.609075577</v>
      </c>
      <c r="EF173" s="94">
        <f t="shared" si="262"/>
        <v>5055142.9435805464</v>
      </c>
      <c r="EG173" s="94">
        <f t="shared" si="262"/>
        <v>5139191.030807185</v>
      </c>
      <c r="EH173" s="94">
        <f t="shared" si="262"/>
        <v>5030360.8921016576</v>
      </c>
      <c r="EI173" s="94">
        <f t="shared" ref="EI173:FN173" si="263">EI37</f>
        <v>4531510.0243121386</v>
      </c>
      <c r="EJ173" s="94">
        <f t="shared" si="263"/>
        <v>4551431.6905723801</v>
      </c>
      <c r="EK173" s="94">
        <f t="shared" si="263"/>
        <v>4390833.0003340654</v>
      </c>
      <c r="EL173" s="94">
        <f t="shared" si="263"/>
        <v>4526599.0205679592</v>
      </c>
      <c r="EM173" s="94">
        <f t="shared" si="263"/>
        <v>4052563.643168496</v>
      </c>
      <c r="EN173" s="94">
        <f t="shared" si="263"/>
        <v>4113463.7785764122</v>
      </c>
      <c r="EO173" s="94">
        <f t="shared" si="263"/>
        <v>4064611.8269851319</v>
      </c>
      <c r="EP173" s="94">
        <f t="shared" si="263"/>
        <v>3874221.7631065515</v>
      </c>
      <c r="EQ173" s="94">
        <f t="shared" si="263"/>
        <v>4004902.992785411</v>
      </c>
      <c r="ER173" s="94">
        <f t="shared" si="263"/>
        <v>3873226.7138570459</v>
      </c>
      <c r="ES173" s="94">
        <f t="shared" si="263"/>
        <v>3889834.3216939289</v>
      </c>
      <c r="ET173" s="94">
        <f t="shared" si="263"/>
        <v>3753713.8388268221</v>
      </c>
      <c r="EU173" s="94">
        <f t="shared" si="263"/>
        <v>2824996.2756541595</v>
      </c>
      <c r="EV173" s="94">
        <f t="shared" si="263"/>
        <v>2814181.4602143741</v>
      </c>
      <c r="EW173" s="94">
        <f t="shared" si="263"/>
        <v>2640443.9746503956</v>
      </c>
      <c r="EX173" s="94">
        <f t="shared" si="263"/>
        <v>2434258.0912860646</v>
      </c>
      <c r="EY173" s="94">
        <f t="shared" si="263"/>
        <v>2384317.3490939252</v>
      </c>
      <c r="EZ173" s="94">
        <f t="shared" si="263"/>
        <v>2505302.6489572511</v>
      </c>
      <c r="FA173" s="94">
        <f t="shared" si="263"/>
        <v>2336981.3946661162</v>
      </c>
      <c r="FB173" s="94">
        <f t="shared" si="263"/>
        <v>2158682.7128311722</v>
      </c>
      <c r="FC173" s="94">
        <f t="shared" si="263"/>
        <v>65068934.913401932</v>
      </c>
      <c r="FD173" s="94">
        <f t="shared" si="263"/>
        <v>27511828.89898666</v>
      </c>
      <c r="FE173" s="94">
        <f t="shared" si="263"/>
        <v>24819687.661878996</v>
      </c>
      <c r="FF173" s="94">
        <f t="shared" si="263"/>
        <v>1834322.982251928</v>
      </c>
      <c r="FG173" s="94">
        <f t="shared" si="263"/>
        <v>11011430.147243937</v>
      </c>
      <c r="FH173" s="94">
        <f t="shared" si="263"/>
        <v>32281883.247583371</v>
      </c>
      <c r="FI173" s="94">
        <f t="shared" si="263"/>
        <v>1619107.8419450161</v>
      </c>
      <c r="FJ173" s="94">
        <f t="shared" si="263"/>
        <v>1584632.6951790608</v>
      </c>
      <c r="FK173" s="94">
        <f t="shared" si="263"/>
        <v>9826770.9369976223</v>
      </c>
      <c r="FL173" s="94">
        <f t="shared" si="263"/>
        <v>22884386.38851025</v>
      </c>
      <c r="FM173" s="94">
        <f t="shared" si="263"/>
        <v>1499221.560835182</v>
      </c>
      <c r="FN173" s="94">
        <f t="shared" si="263"/>
        <v>1437105.9206329014</v>
      </c>
      <c r="FO173" s="94">
        <f t="shared" ref="FO173:GS173" si="264">FO37</f>
        <v>1479026.2294875099</v>
      </c>
      <c r="FP173" s="94">
        <f t="shared" si="264"/>
        <v>1490262.631729495</v>
      </c>
      <c r="FQ173" s="94">
        <f t="shared" si="264"/>
        <v>10080540.280303938</v>
      </c>
      <c r="FR173" s="94">
        <f t="shared" si="264"/>
        <v>33637231.467587844</v>
      </c>
      <c r="FS173" s="94">
        <f t="shared" si="264"/>
        <v>111502401.39833447</v>
      </c>
      <c r="FT173" s="94">
        <f t="shared" si="264"/>
        <v>11679817.051611831</v>
      </c>
      <c r="FU173" s="94">
        <f t="shared" si="264"/>
        <v>9732887.8033837806</v>
      </c>
      <c r="FV173" s="94">
        <f t="shared" si="264"/>
        <v>782633.67979934311</v>
      </c>
      <c r="FW173" s="94">
        <f t="shared" si="264"/>
        <v>30300686.694367398</v>
      </c>
      <c r="FX173" s="94">
        <f t="shared" si="264"/>
        <v>48462102.498522155</v>
      </c>
      <c r="FY173" s="94">
        <f t="shared" si="264"/>
        <v>585075.56070179096</v>
      </c>
      <c r="FZ173" s="94">
        <f t="shared" si="264"/>
        <v>33094127.358026579</v>
      </c>
      <c r="GA173" s="94">
        <f t="shared" si="264"/>
        <v>15768592.062224964</v>
      </c>
      <c r="GB173" s="94">
        <f t="shared" si="264"/>
        <v>12449733.215038847</v>
      </c>
      <c r="GC173" s="94">
        <f t="shared" si="264"/>
        <v>308355.29287703399</v>
      </c>
      <c r="GD173" s="94">
        <f t="shared" si="264"/>
        <v>308355.29287703399</v>
      </c>
      <c r="GE173" s="94">
        <f t="shared" si="264"/>
        <v>298408.347945516</v>
      </c>
      <c r="GF173" s="94">
        <f t="shared" si="264"/>
        <v>25488710.616142113</v>
      </c>
      <c r="GG173" s="94">
        <f t="shared" si="264"/>
        <v>157606.25625000001</v>
      </c>
      <c r="GH173" s="94">
        <f t="shared" si="264"/>
        <v>7423055.6690507</v>
      </c>
      <c r="GI173" s="94">
        <f t="shared" si="264"/>
        <v>34356524.776897252</v>
      </c>
      <c r="GJ173" s="94">
        <f t="shared" si="264"/>
        <v>158533.35187499999</v>
      </c>
      <c r="GK173" s="94">
        <f t="shared" si="264"/>
        <v>162859.798125</v>
      </c>
      <c r="GL173" s="94">
        <f t="shared" si="264"/>
        <v>38047606.256249987</v>
      </c>
      <c r="GM173" s="94">
        <f t="shared" si="264"/>
        <v>0</v>
      </c>
      <c r="GN173" s="94">
        <f t="shared" si="264"/>
        <v>0</v>
      </c>
      <c r="GO173" s="94">
        <f t="shared" si="264"/>
        <v>0</v>
      </c>
      <c r="GP173" s="94">
        <f t="shared" si="264"/>
        <v>0</v>
      </c>
      <c r="GQ173" s="94">
        <f t="shared" si="264"/>
        <v>0</v>
      </c>
      <c r="GR173" s="94">
        <f t="shared" si="264"/>
        <v>0</v>
      </c>
      <c r="GS173" s="94">
        <f t="shared" si="264"/>
        <v>0</v>
      </c>
      <c r="GU173" s="94">
        <f t="shared" ref="GU173:HJ173" si="265">SUMIFS($K173:$GS173,$K$5:$GS$5,GU$6)</f>
        <v>-410812453.51759857</v>
      </c>
      <c r="GV173" s="94">
        <f t="shared" si="265"/>
        <v>-324752236.22575063</v>
      </c>
      <c r="GW173" s="94">
        <f t="shared" si="265"/>
        <v>-110197429.02531199</v>
      </c>
      <c r="GX173" s="94">
        <f t="shared" si="265"/>
        <v>96447720.620000005</v>
      </c>
      <c r="GY173" s="94">
        <f t="shared" si="265"/>
        <v>92127051.189999983</v>
      </c>
      <c r="GZ173" s="94">
        <f t="shared" si="265"/>
        <v>94729507.530000016</v>
      </c>
      <c r="HA173" s="94">
        <f t="shared" si="265"/>
        <v>91916221.959999993</v>
      </c>
      <c r="HB173" s="94">
        <f t="shared" si="265"/>
        <v>86688186.079999998</v>
      </c>
      <c r="HC173" s="94">
        <f t="shared" si="265"/>
        <v>84705542.039999992</v>
      </c>
      <c r="HD173" s="94">
        <f t="shared" si="265"/>
        <v>74883270.359425113</v>
      </c>
      <c r="HE173" s="94">
        <f t="shared" si="265"/>
        <v>60782938.081895575</v>
      </c>
      <c r="HF173" s="94">
        <f t="shared" si="265"/>
        <v>44432759.610086687</v>
      </c>
      <c r="HG173" s="94">
        <f t="shared" si="265"/>
        <v>175966737.89012638</v>
      </c>
      <c r="HH173" s="94">
        <f t="shared" si="265"/>
        <v>216834284.36459389</v>
      </c>
      <c r="HI173" s="94">
        <f t="shared" si="265"/>
        <v>168004386.87477279</v>
      </c>
      <c r="HJ173" s="94">
        <f t="shared" si="265"/>
        <v>80148579.852197945</v>
      </c>
      <c r="HK173" s="94">
        <f>SUM(GU173:HJ173)</f>
        <v>521905067.6844371</v>
      </c>
    </row>
    <row r="175" spans="1:219" ht="15" customHeight="1" outlineLevel="1" x14ac:dyDescent="0.75">
      <c r="B175" s="239" t="s">
        <v>288</v>
      </c>
      <c r="C175" s="240"/>
      <c r="D175" s="240"/>
      <c r="E175" s="240"/>
      <c r="F175" s="243" t="s">
        <v>46</v>
      </c>
      <c r="G175" s="240"/>
      <c r="H175" s="240"/>
      <c r="I175" s="240"/>
      <c r="J175" s="241"/>
      <c r="K175" s="239"/>
      <c r="L175" s="242"/>
      <c r="M175" s="242"/>
      <c r="N175" s="242"/>
      <c r="O175" s="242"/>
      <c r="P175" s="242"/>
      <c r="Q175" s="242"/>
      <c r="R175" s="242"/>
      <c r="S175" s="242"/>
      <c r="T175" s="242"/>
      <c r="U175" s="242"/>
      <c r="V175" s="242"/>
      <c r="W175" s="242"/>
      <c r="X175" s="242"/>
      <c r="Y175" s="242"/>
      <c r="Z175" s="242"/>
      <c r="AA175" s="242"/>
      <c r="AB175" s="242"/>
      <c r="AC175" s="242"/>
      <c r="AD175" s="242"/>
      <c r="AE175" s="242"/>
      <c r="AF175" s="242"/>
      <c r="AG175" s="242"/>
      <c r="AH175" s="242"/>
      <c r="AI175" s="242"/>
      <c r="AJ175" s="242"/>
      <c r="AK175" s="242"/>
      <c r="AL175" s="242"/>
      <c r="AM175" s="242"/>
      <c r="AN175" s="242"/>
      <c r="AO175" s="242"/>
      <c r="AP175" s="242"/>
      <c r="AQ175" s="242"/>
      <c r="AR175" s="242"/>
      <c r="AS175" s="242"/>
      <c r="AT175" s="242"/>
      <c r="AU175" s="242"/>
      <c r="AV175" s="242"/>
      <c r="AW175" s="242"/>
      <c r="AX175" s="242"/>
      <c r="AY175" s="242"/>
      <c r="AZ175" s="242"/>
      <c r="BA175" s="242"/>
      <c r="BB175" s="242"/>
      <c r="BC175" s="242"/>
      <c r="BD175" s="242"/>
      <c r="BE175" s="242"/>
      <c r="BF175" s="242"/>
      <c r="BG175" s="242"/>
      <c r="BH175" s="242"/>
      <c r="BI175" s="242"/>
      <c r="BJ175" s="242"/>
      <c r="BK175" s="242"/>
      <c r="BL175" s="242"/>
      <c r="BM175" s="242"/>
      <c r="BN175" s="242"/>
      <c r="BO175" s="242"/>
      <c r="BP175" s="242"/>
      <c r="BQ175" s="242"/>
      <c r="BR175" s="242"/>
      <c r="BS175" s="242"/>
      <c r="BT175" s="242"/>
      <c r="BU175" s="242"/>
      <c r="BV175" s="242"/>
      <c r="BW175" s="242"/>
      <c r="BX175" s="242"/>
      <c r="BY175" s="242"/>
      <c r="BZ175" s="242"/>
      <c r="CA175" s="242"/>
      <c r="CB175" s="242"/>
      <c r="CC175" s="242"/>
      <c r="CD175" s="242"/>
      <c r="CE175" s="242"/>
      <c r="CF175" s="242"/>
      <c r="CG175" s="242"/>
      <c r="CH175" s="242"/>
      <c r="CI175" s="242"/>
      <c r="CJ175" s="242"/>
      <c r="CK175" s="242"/>
      <c r="CL175" s="242"/>
      <c r="CM175" s="242"/>
      <c r="CN175" s="242"/>
      <c r="CO175" s="242"/>
      <c r="CP175" s="242"/>
      <c r="CQ175" s="242"/>
      <c r="CR175" s="242"/>
      <c r="CS175" s="242"/>
      <c r="CT175" s="242"/>
      <c r="CU175" s="242"/>
      <c r="CV175" s="242"/>
      <c r="CW175" s="242"/>
      <c r="CX175" s="242"/>
      <c r="CY175" s="242"/>
      <c r="CZ175" s="242"/>
      <c r="DA175" s="242"/>
      <c r="DB175" s="242"/>
      <c r="DC175" s="242"/>
      <c r="DD175" s="242"/>
      <c r="DE175" s="242"/>
      <c r="DF175" s="242"/>
      <c r="DG175" s="242"/>
      <c r="DH175" s="242"/>
      <c r="DI175" s="242"/>
      <c r="DJ175" s="242"/>
      <c r="DK175" s="242"/>
      <c r="DL175" s="242"/>
      <c r="DM175" s="242"/>
      <c r="DN175" s="242"/>
      <c r="DO175" s="242"/>
      <c r="DP175" s="242"/>
      <c r="DQ175" s="242"/>
      <c r="DR175" s="242"/>
      <c r="DS175" s="242"/>
      <c r="DT175" s="242"/>
      <c r="DU175" s="242"/>
      <c r="DV175" s="242"/>
      <c r="DW175" s="242"/>
      <c r="DX175" s="242"/>
      <c r="DY175" s="242"/>
      <c r="DZ175" s="242"/>
      <c r="EA175" s="242"/>
      <c r="EB175" s="242"/>
      <c r="EC175" s="242"/>
      <c r="ED175" s="242"/>
      <c r="EE175" s="242"/>
      <c r="EF175" s="242"/>
      <c r="EG175" s="242"/>
      <c r="EH175" s="242"/>
      <c r="EI175" s="242"/>
      <c r="EJ175" s="242"/>
      <c r="EK175" s="242"/>
      <c r="EL175" s="242"/>
      <c r="EM175" s="242"/>
      <c r="EN175" s="242"/>
      <c r="EO175" s="242"/>
      <c r="EP175" s="242"/>
      <c r="EQ175" s="242"/>
      <c r="ER175" s="242"/>
      <c r="ES175" s="242"/>
      <c r="ET175" s="242"/>
      <c r="EU175" s="242"/>
      <c r="EV175" s="242"/>
      <c r="EW175" s="242"/>
      <c r="EX175" s="242"/>
      <c r="EY175" s="242"/>
      <c r="EZ175" s="242"/>
      <c r="FA175" s="242"/>
      <c r="FB175" s="242"/>
      <c r="FC175" s="242"/>
      <c r="FD175" s="242"/>
      <c r="FE175" s="242"/>
      <c r="FF175" s="242"/>
      <c r="FG175" s="242"/>
      <c r="FH175" s="242"/>
      <c r="FI175" s="242"/>
      <c r="FJ175" s="242"/>
      <c r="FK175" s="242"/>
      <c r="FL175" s="242"/>
      <c r="FM175" s="242"/>
      <c r="FN175" s="242"/>
      <c r="FO175" s="242"/>
      <c r="FP175" s="242"/>
      <c r="FQ175" s="242"/>
      <c r="FR175" s="242"/>
      <c r="FS175" s="242"/>
      <c r="FT175" s="242"/>
      <c r="FU175" s="242"/>
      <c r="FV175" s="242"/>
      <c r="FW175" s="242"/>
      <c r="FX175" s="242"/>
      <c r="FY175" s="242"/>
      <c r="FZ175" s="242"/>
      <c r="GA175" s="242"/>
      <c r="GB175" s="242"/>
      <c r="GC175" s="242"/>
      <c r="GD175" s="242"/>
      <c r="GE175" s="242"/>
      <c r="GF175" s="242"/>
      <c r="GG175" s="242"/>
      <c r="GH175" s="242"/>
      <c r="GI175" s="242"/>
      <c r="GJ175" s="242"/>
      <c r="GK175" s="242"/>
      <c r="GL175" s="242"/>
      <c r="GM175" s="242"/>
      <c r="GN175" s="242"/>
      <c r="GO175" s="242"/>
      <c r="GP175" s="242"/>
      <c r="GQ175" s="242"/>
      <c r="GR175" s="242"/>
      <c r="GS175" s="242"/>
      <c r="GT175" s="241"/>
      <c r="GU175" s="239"/>
      <c r="GV175" s="241"/>
      <c r="GW175" s="241"/>
      <c r="GX175" s="241"/>
      <c r="GY175" s="241"/>
      <c r="GZ175" s="241"/>
      <c r="HA175" s="241"/>
      <c r="HB175" s="241"/>
      <c r="HC175" s="241"/>
      <c r="HD175" s="241"/>
      <c r="HE175" s="241"/>
      <c r="HF175" s="241"/>
      <c r="HG175" s="241"/>
      <c r="HH175" s="241"/>
      <c r="HI175" s="241"/>
      <c r="HJ175" s="241"/>
      <c r="HK175" s="241"/>
    </row>
    <row r="176" spans="1:219" ht="4.95" customHeight="1" outlineLevel="1" x14ac:dyDescent="0.75">
      <c r="C176" s="41"/>
      <c r="D176" s="41"/>
      <c r="E176" s="41"/>
      <c r="F176" s="41"/>
      <c r="G176" s="41"/>
      <c r="H176" s="41"/>
      <c r="I176" s="41"/>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c r="CP176" s="3"/>
      <c r="CQ176" s="3"/>
      <c r="CR176" s="3"/>
      <c r="CS176" s="3"/>
      <c r="CT176" s="3"/>
      <c r="CU176" s="3"/>
      <c r="CV176" s="3"/>
      <c r="CW176" s="3"/>
      <c r="CX176" s="3"/>
      <c r="CY176" s="3"/>
      <c r="CZ176" s="3"/>
      <c r="DA176" s="3"/>
      <c r="DB176" s="3"/>
      <c r="DC176" s="3"/>
      <c r="DD176" s="3"/>
      <c r="DE176" s="3"/>
      <c r="DF176" s="3"/>
      <c r="DG176" s="3"/>
      <c r="DH176" s="3"/>
      <c r="DI176" s="3"/>
      <c r="DJ176" s="3"/>
      <c r="DK176" s="3"/>
      <c r="DL176" s="3"/>
      <c r="DM176" s="3"/>
      <c r="DN176" s="3"/>
      <c r="DO176" s="3"/>
      <c r="DP176" s="3"/>
      <c r="DQ176" s="3"/>
      <c r="DR176" s="3"/>
      <c r="DS176" s="3"/>
      <c r="DT176" s="3"/>
      <c r="DU176" s="3"/>
      <c r="DV176" s="3"/>
      <c r="DW176" s="3"/>
      <c r="DX176" s="3"/>
      <c r="DY176" s="3"/>
      <c r="DZ176" s="3"/>
      <c r="EA176" s="3"/>
      <c r="EB176" s="3"/>
      <c r="EC176" s="3"/>
      <c r="ED176" s="3"/>
      <c r="EE176" s="3"/>
      <c r="EF176" s="3"/>
      <c r="EG176" s="3"/>
      <c r="EH176" s="3"/>
      <c r="EI176" s="3"/>
      <c r="EJ176" s="3"/>
      <c r="EK176" s="3"/>
      <c r="EL176" s="3"/>
      <c r="EM176" s="3"/>
      <c r="EN176" s="3"/>
      <c r="EO176" s="3"/>
      <c r="EP176" s="3"/>
      <c r="EQ176" s="3"/>
      <c r="ER176" s="3"/>
      <c r="ES176" s="3"/>
      <c r="ET176" s="3"/>
      <c r="EU176" s="3"/>
      <c r="EV176" s="3"/>
      <c r="EW176" s="3"/>
      <c r="EX176" s="3"/>
      <c r="EY176" s="3"/>
      <c r="EZ176" s="3"/>
      <c r="FA176" s="3"/>
      <c r="FB176" s="3"/>
      <c r="FC176" s="3"/>
      <c r="FD176" s="3"/>
      <c r="FE176" s="3"/>
      <c r="FF176" s="3"/>
      <c r="FG176" s="3"/>
      <c r="FH176" s="3"/>
      <c r="FI176" s="3"/>
      <c r="FJ176" s="3"/>
      <c r="FK176" s="3"/>
      <c r="FL176" s="3"/>
      <c r="FM176" s="3"/>
      <c r="FN176" s="3"/>
      <c r="FO176" s="3"/>
      <c r="FP176" s="3"/>
      <c r="FQ176" s="3"/>
      <c r="FR176" s="3"/>
      <c r="FS176" s="3"/>
      <c r="FT176" s="3"/>
      <c r="FU176" s="3"/>
      <c r="FV176" s="3"/>
      <c r="FW176" s="3"/>
      <c r="FX176" s="3"/>
      <c r="FY176" s="3"/>
      <c r="FZ176" s="3"/>
      <c r="GA176" s="3"/>
      <c r="GB176" s="3"/>
      <c r="GC176" s="3"/>
      <c r="GD176" s="3"/>
      <c r="GE176" s="3"/>
      <c r="GF176" s="3"/>
      <c r="GG176" s="3"/>
      <c r="GH176" s="3"/>
      <c r="GI176" s="3"/>
      <c r="GJ176" s="3"/>
      <c r="GK176" s="3"/>
      <c r="GL176" s="3"/>
      <c r="GM176" s="3"/>
      <c r="GN176" s="3"/>
      <c r="GO176" s="3"/>
      <c r="GP176" s="3"/>
      <c r="GQ176" s="3"/>
      <c r="GR176" s="3"/>
      <c r="GS176" s="3"/>
    </row>
    <row r="177" spans="1:219" outlineLevel="1" x14ac:dyDescent="0.75">
      <c r="A177" s="112" t="str">
        <f t="shared" ref="A177:B203" si="266">A9</f>
        <v>UBSCM 2017-C2 B-Piece Cashflows</v>
      </c>
      <c r="B177" s="112" t="str">
        <f t="shared" si="266"/>
        <v>UBSCM 2017-C2</v>
      </c>
      <c r="C177" s="104"/>
      <c r="D177" s="87"/>
      <c r="E177" s="88"/>
      <c r="F177" s="85">
        <f t="shared" ref="F177:F203" ca="1" si="267">F9</f>
        <v>46811026.779272698</v>
      </c>
      <c r="G177" s="85"/>
      <c r="H177" s="86"/>
      <c r="I177" s="95"/>
      <c r="K177" s="113">
        <f t="shared" ref="K177:AP177" ca="1" si="268">IF(K$6&lt;$C9,0,K137/$D137*$F177)</f>
        <v>0</v>
      </c>
      <c r="L177" s="113">
        <f t="shared" ca="1" si="268"/>
        <v>0</v>
      </c>
      <c r="M177" s="113">
        <f t="shared" ca="1" si="268"/>
        <v>0</v>
      </c>
      <c r="N177" s="113">
        <f t="shared" ca="1" si="268"/>
        <v>0</v>
      </c>
      <c r="O177" s="113">
        <f t="shared" ca="1" si="268"/>
        <v>0</v>
      </c>
      <c r="P177" s="113">
        <f t="shared" ca="1" si="268"/>
        <v>0</v>
      </c>
      <c r="Q177" s="113">
        <f t="shared" ca="1" si="268"/>
        <v>46811026.779272698</v>
      </c>
      <c r="R177" s="113">
        <f t="shared" ca="1" si="268"/>
        <v>46811026.779272698</v>
      </c>
      <c r="S177" s="113">
        <f t="shared" ca="1" si="268"/>
        <v>46811026.779272698</v>
      </c>
      <c r="T177" s="113">
        <f t="shared" ca="1" si="268"/>
        <v>46811026.779272698</v>
      </c>
      <c r="U177" s="113">
        <f t="shared" ca="1" si="268"/>
        <v>46811026.779272698</v>
      </c>
      <c r="V177" s="113">
        <f t="shared" ca="1" si="268"/>
        <v>46811026.779272698</v>
      </c>
      <c r="W177" s="113">
        <f t="shared" ca="1" si="268"/>
        <v>46811026.779272698</v>
      </c>
      <c r="X177" s="113">
        <f t="shared" ca="1" si="268"/>
        <v>46811026.779272698</v>
      </c>
      <c r="Y177" s="113">
        <f t="shared" ca="1" si="268"/>
        <v>46811026.779272698</v>
      </c>
      <c r="Z177" s="113">
        <f t="shared" ca="1" si="268"/>
        <v>46811026.779272698</v>
      </c>
      <c r="AA177" s="113">
        <f t="shared" ca="1" si="268"/>
        <v>46811026.779272698</v>
      </c>
      <c r="AB177" s="113">
        <f t="shared" ca="1" si="268"/>
        <v>46811026.779272698</v>
      </c>
      <c r="AC177" s="113">
        <f t="shared" ca="1" si="268"/>
        <v>46811026.779272698</v>
      </c>
      <c r="AD177" s="113">
        <f t="shared" ca="1" si="268"/>
        <v>46811026.779272698</v>
      </c>
      <c r="AE177" s="113">
        <f t="shared" ca="1" si="268"/>
        <v>46811026.779272698</v>
      </c>
      <c r="AF177" s="113">
        <f t="shared" ca="1" si="268"/>
        <v>46811026.779272698</v>
      </c>
      <c r="AG177" s="113">
        <f t="shared" ca="1" si="268"/>
        <v>46811026.779272698</v>
      </c>
      <c r="AH177" s="113">
        <f t="shared" ca="1" si="268"/>
        <v>46811026.779272698</v>
      </c>
      <c r="AI177" s="113">
        <f t="shared" ca="1" si="268"/>
        <v>46811026.779272698</v>
      </c>
      <c r="AJ177" s="113">
        <f t="shared" ca="1" si="268"/>
        <v>46811026.779272698</v>
      </c>
      <c r="AK177" s="113">
        <f t="shared" ca="1" si="268"/>
        <v>46811026.779272698</v>
      </c>
      <c r="AL177" s="113">
        <f t="shared" ca="1" si="268"/>
        <v>46811026.779272698</v>
      </c>
      <c r="AM177" s="113">
        <f t="shared" ca="1" si="268"/>
        <v>46811026.779272698</v>
      </c>
      <c r="AN177" s="113">
        <f t="shared" ca="1" si="268"/>
        <v>46811026.779272698</v>
      </c>
      <c r="AO177" s="113">
        <f t="shared" ca="1" si="268"/>
        <v>46811026.779272698</v>
      </c>
      <c r="AP177" s="113">
        <f t="shared" ca="1" si="268"/>
        <v>46811026.779272698</v>
      </c>
      <c r="AQ177" s="113">
        <f t="shared" ref="AQ177:BV177" ca="1" si="269">IF(AQ$6&lt;$C9,0,AQ137/$D137*$F177)</f>
        <v>46811026.779272698</v>
      </c>
      <c r="AR177" s="113">
        <f t="shared" ca="1" si="269"/>
        <v>46811026.779272698</v>
      </c>
      <c r="AS177" s="113">
        <f t="shared" ca="1" si="269"/>
        <v>46811026.779272698</v>
      </c>
      <c r="AT177" s="113">
        <f t="shared" ca="1" si="269"/>
        <v>46811026.779272698</v>
      </c>
      <c r="AU177" s="113">
        <f t="shared" ca="1" si="269"/>
        <v>46811026.779272698</v>
      </c>
      <c r="AV177" s="113">
        <f t="shared" ca="1" si="269"/>
        <v>46811026.779272698</v>
      </c>
      <c r="AW177" s="113">
        <f t="shared" ca="1" si="269"/>
        <v>46811026.779272698</v>
      </c>
      <c r="AX177" s="113">
        <f t="shared" ca="1" si="269"/>
        <v>46811026.779272698</v>
      </c>
      <c r="AY177" s="113">
        <f t="shared" ca="1" si="269"/>
        <v>46811026.779272698</v>
      </c>
      <c r="AZ177" s="113">
        <f t="shared" ca="1" si="269"/>
        <v>46811026.779272698</v>
      </c>
      <c r="BA177" s="113">
        <f t="shared" ca="1" si="269"/>
        <v>46811026.779272698</v>
      </c>
      <c r="BB177" s="113">
        <f t="shared" ca="1" si="269"/>
        <v>46811026.779272698</v>
      </c>
      <c r="BC177" s="113">
        <f t="shared" ca="1" si="269"/>
        <v>46811026.779272698</v>
      </c>
      <c r="BD177" s="113">
        <f t="shared" ca="1" si="269"/>
        <v>46811026.779272698</v>
      </c>
      <c r="BE177" s="113">
        <f t="shared" ca="1" si="269"/>
        <v>46811026.779272698</v>
      </c>
      <c r="BF177" s="113">
        <f t="shared" ca="1" si="269"/>
        <v>46811026.779272698</v>
      </c>
      <c r="BG177" s="113">
        <f t="shared" ca="1" si="269"/>
        <v>46811026.779272698</v>
      </c>
      <c r="BH177" s="113">
        <f t="shared" ca="1" si="269"/>
        <v>46811026.779272698</v>
      </c>
      <c r="BI177" s="113">
        <f t="shared" ca="1" si="269"/>
        <v>46811026.779272698</v>
      </c>
      <c r="BJ177" s="113">
        <f t="shared" ca="1" si="269"/>
        <v>46811026.779272698</v>
      </c>
      <c r="BK177" s="113">
        <f t="shared" ca="1" si="269"/>
        <v>46811026.779272698</v>
      </c>
      <c r="BL177" s="113">
        <f t="shared" ca="1" si="269"/>
        <v>46811026.779272698</v>
      </c>
      <c r="BM177" s="113">
        <f t="shared" ca="1" si="269"/>
        <v>46811026.779272698</v>
      </c>
      <c r="BN177" s="113">
        <f t="shared" ca="1" si="269"/>
        <v>46811026.779272698</v>
      </c>
      <c r="BO177" s="113">
        <f t="shared" ca="1" si="269"/>
        <v>46811026.779272698</v>
      </c>
      <c r="BP177" s="113">
        <f t="shared" ca="1" si="269"/>
        <v>46811026.779272698</v>
      </c>
      <c r="BQ177" s="113">
        <f t="shared" ca="1" si="269"/>
        <v>46811026.779272698</v>
      </c>
      <c r="BR177" s="113">
        <f t="shared" ca="1" si="269"/>
        <v>46811026.779272698</v>
      </c>
      <c r="BS177" s="113">
        <f t="shared" ca="1" si="269"/>
        <v>46811026.779272698</v>
      </c>
      <c r="BT177" s="113">
        <f t="shared" ca="1" si="269"/>
        <v>46811026.779272698</v>
      </c>
      <c r="BU177" s="113">
        <f t="shared" ca="1" si="269"/>
        <v>46811026.779272698</v>
      </c>
      <c r="BV177" s="113">
        <f t="shared" ca="1" si="269"/>
        <v>46811026.779272698</v>
      </c>
      <c r="BW177" s="113">
        <f t="shared" ref="BW177:DB177" ca="1" si="270">IF(BW$6&lt;$C9,0,BW137/$D137*$F177)</f>
        <v>46811026.779272698</v>
      </c>
      <c r="BX177" s="113">
        <f t="shared" ca="1" si="270"/>
        <v>46811026.779272698</v>
      </c>
      <c r="BY177" s="113">
        <f t="shared" ca="1" si="270"/>
        <v>46811026.779272698</v>
      </c>
      <c r="BZ177" s="113">
        <f t="shared" ca="1" si="270"/>
        <v>46811026.779272698</v>
      </c>
      <c r="CA177" s="113">
        <f t="shared" ca="1" si="270"/>
        <v>46811026.779272698</v>
      </c>
      <c r="CB177" s="113">
        <f t="shared" ca="1" si="270"/>
        <v>46398690.244951203</v>
      </c>
      <c r="CC177" s="113">
        <f t="shared" ca="1" si="270"/>
        <v>46398690.244951203</v>
      </c>
      <c r="CD177" s="113">
        <f t="shared" ca="1" si="270"/>
        <v>46398690.244951203</v>
      </c>
      <c r="CE177" s="113">
        <f t="shared" ca="1" si="270"/>
        <v>46398690.244951203</v>
      </c>
      <c r="CF177" s="113">
        <f t="shared" ca="1" si="270"/>
        <v>46398690.244951203</v>
      </c>
      <c r="CG177" s="113">
        <f t="shared" ca="1" si="270"/>
        <v>46398690.244951203</v>
      </c>
      <c r="CH177" s="113">
        <f t="shared" ca="1" si="270"/>
        <v>46398690.244951203</v>
      </c>
      <c r="CI177" s="113">
        <f t="shared" ca="1" si="270"/>
        <v>46398690.244951203</v>
      </c>
      <c r="CJ177" s="113">
        <f t="shared" ca="1" si="270"/>
        <v>46398690.244951203</v>
      </c>
      <c r="CK177" s="113">
        <f t="shared" ca="1" si="270"/>
        <v>46398690.244951203</v>
      </c>
      <c r="CL177" s="113">
        <f t="shared" ca="1" si="270"/>
        <v>46398690.244951203</v>
      </c>
      <c r="CM177" s="113">
        <f t="shared" ca="1" si="270"/>
        <v>46811026.779272698</v>
      </c>
      <c r="CN177" s="113">
        <f t="shared" ca="1" si="270"/>
        <v>46811026.779272698</v>
      </c>
      <c r="CO177" s="113">
        <f t="shared" ca="1" si="270"/>
        <v>46811026.779272698</v>
      </c>
      <c r="CP177" s="113">
        <f t="shared" ca="1" si="270"/>
        <v>46811026.779272698</v>
      </c>
      <c r="CQ177" s="113">
        <f t="shared" ca="1" si="270"/>
        <v>46811026.779272698</v>
      </c>
      <c r="CR177" s="113">
        <f t="shared" ca="1" si="270"/>
        <v>46811026.779272698</v>
      </c>
      <c r="CS177" s="113">
        <f t="shared" ca="1" si="270"/>
        <v>46811026.779272698</v>
      </c>
      <c r="CT177" s="113">
        <f t="shared" ca="1" si="270"/>
        <v>46811026.779272698</v>
      </c>
      <c r="CU177" s="113">
        <f t="shared" ca="1" si="270"/>
        <v>46810883.167168461</v>
      </c>
      <c r="CV177" s="113">
        <f t="shared" ca="1" si="270"/>
        <v>46810883.167168461</v>
      </c>
      <c r="CW177" s="113">
        <f t="shared" ca="1" si="270"/>
        <v>46810883.167168461</v>
      </c>
      <c r="CX177" s="113">
        <f t="shared" ca="1" si="270"/>
        <v>46810883.167168461</v>
      </c>
      <c r="CY177" s="113">
        <f t="shared" ca="1" si="270"/>
        <v>46810883.167168461</v>
      </c>
      <c r="CZ177" s="113">
        <f t="shared" ca="1" si="270"/>
        <v>46810883.167168461</v>
      </c>
      <c r="DA177" s="113">
        <f t="shared" ca="1" si="270"/>
        <v>46810883.167168461</v>
      </c>
      <c r="DB177" s="113">
        <f t="shared" ca="1" si="270"/>
        <v>46810883.167168461</v>
      </c>
      <c r="DC177" s="113">
        <f t="shared" ref="DC177:EH177" ca="1" si="271">IF(DC$6&lt;$C9,0,DC137/$D137*$F177)</f>
        <v>46810883.167168461</v>
      </c>
      <c r="DD177" s="113">
        <f t="shared" ca="1" si="271"/>
        <v>46810883.167168461</v>
      </c>
      <c r="DE177" s="113">
        <f t="shared" ca="1" si="271"/>
        <v>46810883.167168461</v>
      </c>
      <c r="DF177" s="113">
        <f t="shared" ca="1" si="271"/>
        <v>46810883.167168461</v>
      </c>
      <c r="DG177" s="113">
        <f t="shared" ca="1" si="271"/>
        <v>46810883.167168461</v>
      </c>
      <c r="DH177" s="113">
        <f t="shared" ca="1" si="271"/>
        <v>46810883.167168461</v>
      </c>
      <c r="DI177" s="113">
        <f t="shared" ca="1" si="271"/>
        <v>46810883.167168461</v>
      </c>
      <c r="DJ177" s="113">
        <f t="shared" ca="1" si="271"/>
        <v>46810883.167168461</v>
      </c>
      <c r="DK177" s="113">
        <f t="shared" ca="1" si="271"/>
        <v>46810883.167168461</v>
      </c>
      <c r="DL177" s="113">
        <f t="shared" ca="1" si="271"/>
        <v>46810883.167168461</v>
      </c>
      <c r="DM177" s="113">
        <f t="shared" ca="1" si="271"/>
        <v>46810883.167168461</v>
      </c>
      <c r="DN177" s="113">
        <f t="shared" ca="1" si="271"/>
        <v>46810883.167168461</v>
      </c>
      <c r="DO177" s="113">
        <f t="shared" ca="1" si="271"/>
        <v>42196880.516403928</v>
      </c>
      <c r="DP177" s="113">
        <f t="shared" ca="1" si="271"/>
        <v>42196880.516403928</v>
      </c>
      <c r="DQ177" s="113">
        <f t="shared" ca="1" si="271"/>
        <v>42196880.516403928</v>
      </c>
      <c r="DR177" s="113">
        <f t="shared" ca="1" si="271"/>
        <v>42196880.516403928</v>
      </c>
      <c r="DS177" s="113">
        <f t="shared" ca="1" si="271"/>
        <v>42488240.318496332</v>
      </c>
      <c r="DT177" s="113">
        <f t="shared" ca="1" si="271"/>
        <v>42488240.318496332</v>
      </c>
      <c r="DU177" s="113">
        <f t="shared" ca="1" si="271"/>
        <v>42488240.318496332</v>
      </c>
      <c r="DV177" s="113">
        <f t="shared" ca="1" si="271"/>
        <v>42488240.318496332</v>
      </c>
      <c r="DW177" s="113">
        <f t="shared" ca="1" si="271"/>
        <v>42488240.318496332</v>
      </c>
      <c r="DX177" s="113">
        <f t="shared" ca="1" si="271"/>
        <v>42488240.318496332</v>
      </c>
      <c r="DY177" s="113">
        <f t="shared" ca="1" si="271"/>
        <v>42488240.318496332</v>
      </c>
      <c r="DZ177" s="113">
        <f t="shared" ca="1" si="271"/>
        <v>42488240.318496332</v>
      </c>
      <c r="EA177" s="113">
        <f t="shared" ca="1" si="271"/>
        <v>42488240.318496332</v>
      </c>
      <c r="EB177" s="113">
        <f t="shared" ca="1" si="271"/>
        <v>42488240.318496332</v>
      </c>
      <c r="EC177" s="113">
        <f t="shared" ca="1" si="271"/>
        <v>42488240.318496332</v>
      </c>
      <c r="ED177" s="113">
        <f t="shared" ca="1" si="271"/>
        <v>42488240.318496332</v>
      </c>
      <c r="EE177" s="113">
        <f t="shared" ca="1" si="271"/>
        <v>42488240.318496332</v>
      </c>
      <c r="EF177" s="113">
        <f t="shared" ca="1" si="271"/>
        <v>42488240.318496332</v>
      </c>
      <c r="EG177" s="113">
        <f t="shared" ca="1" si="271"/>
        <v>42488240.318496332</v>
      </c>
      <c r="EH177" s="113">
        <f t="shared" ca="1" si="271"/>
        <v>42488240.318496332</v>
      </c>
      <c r="EI177" s="113">
        <f t="shared" ref="EI177:FN177" ca="1" si="272">IF(EI$6&lt;$C9,0,EI137/$D137*$F177)</f>
        <v>42488240.318496332</v>
      </c>
      <c r="EJ177" s="113">
        <f t="shared" ca="1" si="272"/>
        <v>42488240.318496332</v>
      </c>
      <c r="EK177" s="113">
        <f t="shared" ca="1" si="272"/>
        <v>42488240.318496332</v>
      </c>
      <c r="EL177" s="113">
        <f t="shared" ca="1" si="272"/>
        <v>42488240.318496332</v>
      </c>
      <c r="EM177" s="113">
        <f t="shared" ca="1" si="272"/>
        <v>42488240.318496332</v>
      </c>
      <c r="EN177" s="113">
        <f t="shared" ca="1" si="272"/>
        <v>42488240.318496332</v>
      </c>
      <c r="EO177" s="113">
        <f t="shared" ca="1" si="272"/>
        <v>42488240.318496332</v>
      </c>
      <c r="EP177" s="113">
        <f t="shared" ca="1" si="272"/>
        <v>42488240.318496332</v>
      </c>
      <c r="EQ177" s="113">
        <f t="shared" ca="1" si="272"/>
        <v>39645246.174315467</v>
      </c>
      <c r="ER177" s="113">
        <f t="shared" ca="1" si="272"/>
        <v>39645246.174315467</v>
      </c>
      <c r="ES177" s="113">
        <f t="shared" ca="1" si="272"/>
        <v>39383160.400424927</v>
      </c>
      <c r="ET177" s="113">
        <f t="shared" ca="1" si="272"/>
        <v>39383160.400424927</v>
      </c>
      <c r="EU177" s="113">
        <f t="shared" ca="1" si="272"/>
        <v>39383160.400424927</v>
      </c>
      <c r="EV177" s="113">
        <f t="shared" ca="1" si="272"/>
        <v>39383160.400424927</v>
      </c>
      <c r="EW177" s="113">
        <f t="shared" ca="1" si="272"/>
        <v>39383160.400424927</v>
      </c>
      <c r="EX177" s="113">
        <f t="shared" ca="1" si="272"/>
        <v>39383160.400424927</v>
      </c>
      <c r="EY177" s="113">
        <f t="shared" ca="1" si="272"/>
        <v>39383160.400424927</v>
      </c>
      <c r="EZ177" s="113">
        <f t="shared" ca="1" si="272"/>
        <v>39334741.083945505</v>
      </c>
      <c r="FA177" s="113">
        <f t="shared" ca="1" si="272"/>
        <v>39334741.083945505</v>
      </c>
      <c r="FB177" s="113">
        <f t="shared" ca="1" si="272"/>
        <v>39334741.083945505</v>
      </c>
      <c r="FC177" s="113">
        <f t="shared" ca="1" si="272"/>
        <v>24439721.709518842</v>
      </c>
      <c r="FD177" s="113">
        <f t="shared" ca="1" si="272"/>
        <v>11570193.716938343</v>
      </c>
      <c r="FE177" s="113">
        <f t="shared" ca="1" si="272"/>
        <v>0</v>
      </c>
      <c r="FF177" s="113">
        <f t="shared" ca="1" si="272"/>
        <v>0</v>
      </c>
      <c r="FG177" s="113">
        <f t="shared" ca="1" si="272"/>
        <v>0</v>
      </c>
      <c r="FH177" s="113">
        <f t="shared" ca="1" si="272"/>
        <v>0</v>
      </c>
      <c r="FI177" s="113">
        <f t="shared" ca="1" si="272"/>
        <v>0</v>
      </c>
      <c r="FJ177" s="113">
        <f t="shared" ca="1" si="272"/>
        <v>0</v>
      </c>
      <c r="FK177" s="113">
        <f t="shared" ca="1" si="272"/>
        <v>0</v>
      </c>
      <c r="FL177" s="113">
        <f t="shared" ca="1" si="272"/>
        <v>0</v>
      </c>
      <c r="FM177" s="113">
        <f t="shared" ca="1" si="272"/>
        <v>0</v>
      </c>
      <c r="FN177" s="113">
        <f t="shared" ca="1" si="272"/>
        <v>0</v>
      </c>
      <c r="FO177" s="113">
        <f t="shared" ref="FO177:GS177" ca="1" si="273">IF(FO$6&lt;$C9,0,FO137/$D137*$F177)</f>
        <v>0</v>
      </c>
      <c r="FP177" s="113">
        <f t="shared" ca="1" si="273"/>
        <v>0</v>
      </c>
      <c r="FQ177" s="113">
        <f t="shared" ca="1" si="273"/>
        <v>0</v>
      </c>
      <c r="FR177" s="113">
        <f t="shared" ca="1" si="273"/>
        <v>0</v>
      </c>
      <c r="FS177" s="113">
        <f t="shared" ca="1" si="273"/>
        <v>0</v>
      </c>
      <c r="FT177" s="113">
        <f t="shared" ca="1" si="273"/>
        <v>0</v>
      </c>
      <c r="FU177" s="113">
        <f t="shared" ca="1" si="273"/>
        <v>0</v>
      </c>
      <c r="FV177" s="113">
        <f t="shared" ca="1" si="273"/>
        <v>0</v>
      </c>
      <c r="FW177" s="113">
        <f t="shared" ca="1" si="273"/>
        <v>0</v>
      </c>
      <c r="FX177" s="113">
        <f t="shared" ca="1" si="273"/>
        <v>0</v>
      </c>
      <c r="FY177" s="113">
        <f t="shared" ca="1" si="273"/>
        <v>0</v>
      </c>
      <c r="FZ177" s="113">
        <f t="shared" ca="1" si="273"/>
        <v>0</v>
      </c>
      <c r="GA177" s="113">
        <f t="shared" ca="1" si="273"/>
        <v>0</v>
      </c>
      <c r="GB177" s="113">
        <f t="shared" ca="1" si="273"/>
        <v>0</v>
      </c>
      <c r="GC177" s="113">
        <f t="shared" ca="1" si="273"/>
        <v>0</v>
      </c>
      <c r="GD177" s="113">
        <f t="shared" ca="1" si="273"/>
        <v>0</v>
      </c>
      <c r="GE177" s="113">
        <f t="shared" ca="1" si="273"/>
        <v>0</v>
      </c>
      <c r="GF177" s="113">
        <f t="shared" ca="1" si="273"/>
        <v>0</v>
      </c>
      <c r="GG177" s="113">
        <f t="shared" ca="1" si="273"/>
        <v>0</v>
      </c>
      <c r="GH177" s="113">
        <f t="shared" ca="1" si="273"/>
        <v>0</v>
      </c>
      <c r="GI177" s="113">
        <f t="shared" ca="1" si="273"/>
        <v>0</v>
      </c>
      <c r="GJ177" s="113">
        <f t="shared" ca="1" si="273"/>
        <v>0</v>
      </c>
      <c r="GK177" s="113">
        <f t="shared" ca="1" si="273"/>
        <v>0</v>
      </c>
      <c r="GL177" s="113">
        <f t="shared" ca="1" si="273"/>
        <v>0</v>
      </c>
      <c r="GM177" s="113">
        <f t="shared" ca="1" si="273"/>
        <v>0</v>
      </c>
      <c r="GN177" s="113">
        <f t="shared" ca="1" si="273"/>
        <v>0</v>
      </c>
      <c r="GO177" s="113">
        <f t="shared" ca="1" si="273"/>
        <v>0</v>
      </c>
      <c r="GP177" s="113">
        <f t="shared" ca="1" si="273"/>
        <v>0</v>
      </c>
      <c r="GQ177" s="113">
        <f t="shared" ca="1" si="273"/>
        <v>0</v>
      </c>
      <c r="GR177" s="113">
        <f t="shared" ca="1" si="273"/>
        <v>0</v>
      </c>
      <c r="GS177" s="113">
        <f t="shared" ca="1" si="273"/>
        <v>0</v>
      </c>
      <c r="GU177" s="85">
        <f t="shared" ref="GU177:HJ186" ca="1" si="274">AVERAGEIFS($K177:$GS177,$K$5:$GS$5,GU$6)+IF(GU$6=YEAR($C177),$F177,0)</f>
        <v>21277739.445123956</v>
      </c>
      <c r="GV177" s="85">
        <f t="shared" ca="1" si="274"/>
        <v>46811026.779272683</v>
      </c>
      <c r="GW177" s="85">
        <f t="shared" ca="1" si="274"/>
        <v>46811026.779272683</v>
      </c>
      <c r="GX177" s="85">
        <f t="shared" ca="1" si="274"/>
        <v>46811026.779272683</v>
      </c>
      <c r="GY177" s="85">
        <f t="shared" ca="1" si="274"/>
        <v>46811026.779272683</v>
      </c>
      <c r="GZ177" s="85">
        <f t="shared" ca="1" si="274"/>
        <v>46742304.02355244</v>
      </c>
      <c r="HA177" s="85">
        <f t="shared" ca="1" si="274"/>
        <v>46501774.378531568</v>
      </c>
      <c r="HB177" s="85">
        <f t="shared" ca="1" si="274"/>
        <v>46810943.005545221</v>
      </c>
      <c r="HC177" s="85">
        <f t="shared" ca="1" si="274"/>
        <v>46810883.167168446</v>
      </c>
      <c r="HD177" s="85">
        <f t="shared" ca="1" si="274"/>
        <v>42751340.621854879</v>
      </c>
      <c r="HE177" s="85">
        <f t="shared" ca="1" si="274"/>
        <v>42488240.318496339</v>
      </c>
      <c r="HF177" s="85">
        <f t="shared" ca="1" si="274"/>
        <v>40720624.66193644</v>
      </c>
      <c r="HG177" s="85">
        <f t="shared" ca="1" si="274"/>
        <v>19398371.623261966</v>
      </c>
      <c r="HH177" s="85">
        <f t="shared" ca="1" si="274"/>
        <v>0</v>
      </c>
      <c r="HI177" s="85">
        <f t="shared" ca="1" si="274"/>
        <v>0</v>
      </c>
      <c r="HJ177" s="85">
        <f t="shared" ca="1" si="274"/>
        <v>0</v>
      </c>
      <c r="HK177" s="85">
        <f t="shared" ref="HK177:HK203" ca="1" si="275">SUM(GU177:HJ177)</f>
        <v>540746328.36256194</v>
      </c>
    </row>
    <row r="178" spans="1:219" outlineLevel="1" x14ac:dyDescent="0.75">
      <c r="A178" s="112" t="str">
        <f t="shared" si="266"/>
        <v>CGCMT 2017-C4 B-Piece Cashflows</v>
      </c>
      <c r="B178" s="112" t="str">
        <f t="shared" si="266"/>
        <v>CGCMT 2017-C4</v>
      </c>
      <c r="C178" s="104"/>
      <c r="D178" s="87"/>
      <c r="E178" s="88"/>
      <c r="F178" s="85">
        <f t="shared" ca="1" si="267"/>
        <v>50142415</v>
      </c>
      <c r="G178" s="85"/>
      <c r="H178" s="86"/>
      <c r="I178" s="95"/>
      <c r="K178" s="113">
        <f t="shared" ref="K178:AP178" ca="1" si="276">IF(K$6&lt;$C10,0,K138/$D138*$F178)</f>
        <v>0</v>
      </c>
      <c r="L178" s="113">
        <f t="shared" ca="1" si="276"/>
        <v>0</v>
      </c>
      <c r="M178" s="113">
        <f t="shared" ca="1" si="276"/>
        <v>0</v>
      </c>
      <c r="N178" s="113">
        <f t="shared" ca="1" si="276"/>
        <v>0</v>
      </c>
      <c r="O178" s="113">
        <f t="shared" ca="1" si="276"/>
        <v>0</v>
      </c>
      <c r="P178" s="113">
        <f t="shared" ca="1" si="276"/>
        <v>0</v>
      </c>
      <c r="Q178" s="113">
        <f t="shared" ca="1" si="276"/>
        <v>0</v>
      </c>
      <c r="R178" s="113">
        <f t="shared" ca="1" si="276"/>
        <v>0</v>
      </c>
      <c r="S178" s="113">
        <f t="shared" ca="1" si="276"/>
        <v>50142415</v>
      </c>
      <c r="T178" s="113">
        <f t="shared" ca="1" si="276"/>
        <v>50142415</v>
      </c>
      <c r="U178" s="113">
        <f t="shared" ca="1" si="276"/>
        <v>50142415</v>
      </c>
      <c r="V178" s="113">
        <f t="shared" ca="1" si="276"/>
        <v>50142415</v>
      </c>
      <c r="W178" s="113">
        <f t="shared" ca="1" si="276"/>
        <v>50142415</v>
      </c>
      <c r="X178" s="113">
        <f t="shared" ca="1" si="276"/>
        <v>50142415</v>
      </c>
      <c r="Y178" s="113">
        <f t="shared" ca="1" si="276"/>
        <v>50142415</v>
      </c>
      <c r="Z178" s="113">
        <f t="shared" ca="1" si="276"/>
        <v>50142415</v>
      </c>
      <c r="AA178" s="113">
        <f t="shared" ca="1" si="276"/>
        <v>50142415</v>
      </c>
      <c r="AB178" s="113">
        <f t="shared" ca="1" si="276"/>
        <v>50142415</v>
      </c>
      <c r="AC178" s="113">
        <f t="shared" ca="1" si="276"/>
        <v>50142415</v>
      </c>
      <c r="AD178" s="113">
        <f t="shared" ca="1" si="276"/>
        <v>50142415</v>
      </c>
      <c r="AE178" s="113">
        <f t="shared" ca="1" si="276"/>
        <v>50142415</v>
      </c>
      <c r="AF178" s="113">
        <f t="shared" ca="1" si="276"/>
        <v>50142415</v>
      </c>
      <c r="AG178" s="113">
        <f t="shared" ca="1" si="276"/>
        <v>50142415</v>
      </c>
      <c r="AH178" s="113">
        <f t="shared" ca="1" si="276"/>
        <v>50142415</v>
      </c>
      <c r="AI178" s="113">
        <f t="shared" ca="1" si="276"/>
        <v>50142415</v>
      </c>
      <c r="AJ178" s="113">
        <f t="shared" ca="1" si="276"/>
        <v>50142415</v>
      </c>
      <c r="AK178" s="113">
        <f t="shared" ca="1" si="276"/>
        <v>50142415</v>
      </c>
      <c r="AL178" s="113">
        <f t="shared" ca="1" si="276"/>
        <v>50142415</v>
      </c>
      <c r="AM178" s="113">
        <f t="shared" ca="1" si="276"/>
        <v>50142415</v>
      </c>
      <c r="AN178" s="113">
        <f t="shared" ca="1" si="276"/>
        <v>50142415</v>
      </c>
      <c r="AO178" s="113">
        <f t="shared" ca="1" si="276"/>
        <v>50142415</v>
      </c>
      <c r="AP178" s="113">
        <f t="shared" ca="1" si="276"/>
        <v>50142415</v>
      </c>
      <c r="AQ178" s="113">
        <f t="shared" ref="AQ178:BV178" ca="1" si="277">IF(AQ$6&lt;$C10,0,AQ138/$D138*$F178)</f>
        <v>50142415</v>
      </c>
      <c r="AR178" s="113">
        <f t="shared" ca="1" si="277"/>
        <v>50142415</v>
      </c>
      <c r="AS178" s="113">
        <f t="shared" ca="1" si="277"/>
        <v>50142415</v>
      </c>
      <c r="AT178" s="113">
        <f t="shared" ca="1" si="277"/>
        <v>50142415</v>
      </c>
      <c r="AU178" s="113">
        <f t="shared" ca="1" si="277"/>
        <v>50142415</v>
      </c>
      <c r="AV178" s="113">
        <f t="shared" ca="1" si="277"/>
        <v>50142415</v>
      </c>
      <c r="AW178" s="113">
        <f t="shared" ca="1" si="277"/>
        <v>50142415</v>
      </c>
      <c r="AX178" s="113">
        <f t="shared" ca="1" si="277"/>
        <v>50142415</v>
      </c>
      <c r="AY178" s="113">
        <f t="shared" ca="1" si="277"/>
        <v>50142415</v>
      </c>
      <c r="AZ178" s="113">
        <f t="shared" ca="1" si="277"/>
        <v>50142415</v>
      </c>
      <c r="BA178" s="113">
        <f t="shared" ca="1" si="277"/>
        <v>50142415</v>
      </c>
      <c r="BB178" s="113">
        <f t="shared" ca="1" si="277"/>
        <v>50142415</v>
      </c>
      <c r="BC178" s="113">
        <f t="shared" ca="1" si="277"/>
        <v>50142415</v>
      </c>
      <c r="BD178" s="113">
        <f t="shared" ca="1" si="277"/>
        <v>50142415</v>
      </c>
      <c r="BE178" s="113">
        <f t="shared" ca="1" si="277"/>
        <v>50142415</v>
      </c>
      <c r="BF178" s="113">
        <f t="shared" ca="1" si="277"/>
        <v>50142415</v>
      </c>
      <c r="BG178" s="113">
        <f t="shared" ca="1" si="277"/>
        <v>50142415</v>
      </c>
      <c r="BH178" s="113">
        <f t="shared" ca="1" si="277"/>
        <v>50142415</v>
      </c>
      <c r="BI178" s="113">
        <f t="shared" ca="1" si="277"/>
        <v>50142415</v>
      </c>
      <c r="BJ178" s="113">
        <f t="shared" ca="1" si="277"/>
        <v>50142415</v>
      </c>
      <c r="BK178" s="113">
        <f t="shared" ca="1" si="277"/>
        <v>50142415</v>
      </c>
      <c r="BL178" s="113">
        <f t="shared" ca="1" si="277"/>
        <v>50142415</v>
      </c>
      <c r="BM178" s="113">
        <f t="shared" ca="1" si="277"/>
        <v>50142415</v>
      </c>
      <c r="BN178" s="113">
        <f t="shared" ca="1" si="277"/>
        <v>50142415</v>
      </c>
      <c r="BO178" s="113">
        <f t="shared" ca="1" si="277"/>
        <v>50142415</v>
      </c>
      <c r="BP178" s="113">
        <f t="shared" ca="1" si="277"/>
        <v>50142415</v>
      </c>
      <c r="BQ178" s="113">
        <f t="shared" ca="1" si="277"/>
        <v>50142415</v>
      </c>
      <c r="BR178" s="113">
        <f t="shared" ca="1" si="277"/>
        <v>50142415</v>
      </c>
      <c r="BS178" s="113">
        <f t="shared" ca="1" si="277"/>
        <v>50142415</v>
      </c>
      <c r="BT178" s="113">
        <f t="shared" ca="1" si="277"/>
        <v>50142415</v>
      </c>
      <c r="BU178" s="113">
        <f t="shared" ca="1" si="277"/>
        <v>50142415</v>
      </c>
      <c r="BV178" s="113">
        <f t="shared" ca="1" si="277"/>
        <v>50142415</v>
      </c>
      <c r="BW178" s="113">
        <f t="shared" ref="BW178:DB178" ca="1" si="278">IF(BW$6&lt;$C10,0,BW138/$D138*$F178)</f>
        <v>50142415</v>
      </c>
      <c r="BX178" s="113">
        <f t="shared" ca="1" si="278"/>
        <v>50142415</v>
      </c>
      <c r="BY178" s="113">
        <f t="shared" ca="1" si="278"/>
        <v>50142415</v>
      </c>
      <c r="BZ178" s="113">
        <f t="shared" ca="1" si="278"/>
        <v>50142415</v>
      </c>
      <c r="CA178" s="113">
        <f t="shared" ca="1" si="278"/>
        <v>50142415</v>
      </c>
      <c r="CB178" s="113">
        <f t="shared" ca="1" si="278"/>
        <v>50142415</v>
      </c>
      <c r="CC178" s="113">
        <f t="shared" ca="1" si="278"/>
        <v>50142415</v>
      </c>
      <c r="CD178" s="113">
        <f t="shared" ca="1" si="278"/>
        <v>50142415</v>
      </c>
      <c r="CE178" s="113">
        <f t="shared" ca="1" si="278"/>
        <v>50142415</v>
      </c>
      <c r="CF178" s="113">
        <f t="shared" ca="1" si="278"/>
        <v>50142415</v>
      </c>
      <c r="CG178" s="113">
        <f t="shared" ca="1" si="278"/>
        <v>50142415</v>
      </c>
      <c r="CH178" s="113">
        <f t="shared" ca="1" si="278"/>
        <v>50142415</v>
      </c>
      <c r="CI178" s="113">
        <f t="shared" ca="1" si="278"/>
        <v>50142415</v>
      </c>
      <c r="CJ178" s="113">
        <f t="shared" ca="1" si="278"/>
        <v>50142415</v>
      </c>
      <c r="CK178" s="113">
        <f t="shared" ca="1" si="278"/>
        <v>50142415</v>
      </c>
      <c r="CL178" s="113">
        <f t="shared" ca="1" si="278"/>
        <v>50142415</v>
      </c>
      <c r="CM178" s="113">
        <f t="shared" ca="1" si="278"/>
        <v>50142415</v>
      </c>
      <c r="CN178" s="113">
        <f t="shared" ca="1" si="278"/>
        <v>50142415</v>
      </c>
      <c r="CO178" s="113">
        <f t="shared" ca="1" si="278"/>
        <v>50142415</v>
      </c>
      <c r="CP178" s="113">
        <f t="shared" ca="1" si="278"/>
        <v>50142415</v>
      </c>
      <c r="CQ178" s="113">
        <f t="shared" ca="1" si="278"/>
        <v>50142415</v>
      </c>
      <c r="CR178" s="113">
        <f t="shared" ca="1" si="278"/>
        <v>50142415</v>
      </c>
      <c r="CS178" s="113">
        <f t="shared" ca="1" si="278"/>
        <v>50142415</v>
      </c>
      <c r="CT178" s="113">
        <f t="shared" ca="1" si="278"/>
        <v>50142415</v>
      </c>
      <c r="CU178" s="113">
        <f t="shared" ca="1" si="278"/>
        <v>50142415</v>
      </c>
      <c r="CV178" s="113">
        <f t="shared" ca="1" si="278"/>
        <v>50142415</v>
      </c>
      <c r="CW178" s="113">
        <f t="shared" ca="1" si="278"/>
        <v>50142415</v>
      </c>
      <c r="CX178" s="113">
        <f t="shared" ca="1" si="278"/>
        <v>50142415</v>
      </c>
      <c r="CY178" s="113">
        <f t="shared" ca="1" si="278"/>
        <v>50142415</v>
      </c>
      <c r="CZ178" s="113">
        <f t="shared" ca="1" si="278"/>
        <v>50142415</v>
      </c>
      <c r="DA178" s="113">
        <f t="shared" ca="1" si="278"/>
        <v>50142415</v>
      </c>
      <c r="DB178" s="113">
        <f t="shared" ca="1" si="278"/>
        <v>50142415</v>
      </c>
      <c r="DC178" s="113">
        <f t="shared" ref="DC178:EH178" ca="1" si="279">IF(DC$6&lt;$C10,0,DC138/$D138*$F178)</f>
        <v>50142415</v>
      </c>
      <c r="DD178" s="113">
        <f t="shared" ca="1" si="279"/>
        <v>50142415</v>
      </c>
      <c r="DE178" s="113">
        <f t="shared" ca="1" si="279"/>
        <v>50142415</v>
      </c>
      <c r="DF178" s="113">
        <f t="shared" ca="1" si="279"/>
        <v>50142415</v>
      </c>
      <c r="DG178" s="113">
        <f t="shared" ca="1" si="279"/>
        <v>50142415</v>
      </c>
      <c r="DH178" s="113">
        <f t="shared" ca="1" si="279"/>
        <v>50142415</v>
      </c>
      <c r="DI178" s="113">
        <f t="shared" ca="1" si="279"/>
        <v>50142415</v>
      </c>
      <c r="DJ178" s="113">
        <f t="shared" ca="1" si="279"/>
        <v>50142415</v>
      </c>
      <c r="DK178" s="113">
        <f t="shared" ca="1" si="279"/>
        <v>50142415</v>
      </c>
      <c r="DL178" s="113">
        <f t="shared" ca="1" si="279"/>
        <v>50142415</v>
      </c>
      <c r="DM178" s="113">
        <f t="shared" ca="1" si="279"/>
        <v>50142415</v>
      </c>
      <c r="DN178" s="113">
        <f t="shared" ca="1" si="279"/>
        <v>50142415</v>
      </c>
      <c r="DO178" s="113">
        <f t="shared" ca="1" si="279"/>
        <v>50142415</v>
      </c>
      <c r="DP178" s="113">
        <f t="shared" ca="1" si="279"/>
        <v>50142415</v>
      </c>
      <c r="DQ178" s="113">
        <f t="shared" ca="1" si="279"/>
        <v>50142415</v>
      </c>
      <c r="DR178" s="113">
        <f t="shared" ca="1" si="279"/>
        <v>50142415</v>
      </c>
      <c r="DS178" s="113">
        <f t="shared" ca="1" si="279"/>
        <v>50142415</v>
      </c>
      <c r="DT178" s="113">
        <f t="shared" ca="1" si="279"/>
        <v>50142415</v>
      </c>
      <c r="DU178" s="113">
        <f t="shared" ca="1" si="279"/>
        <v>50142415</v>
      </c>
      <c r="DV178" s="113">
        <f t="shared" ca="1" si="279"/>
        <v>50142415</v>
      </c>
      <c r="DW178" s="113">
        <f t="shared" ca="1" si="279"/>
        <v>50142415</v>
      </c>
      <c r="DX178" s="113">
        <f t="shared" ca="1" si="279"/>
        <v>50142415</v>
      </c>
      <c r="DY178" s="113">
        <f t="shared" ca="1" si="279"/>
        <v>50142415</v>
      </c>
      <c r="DZ178" s="113">
        <f t="shared" ca="1" si="279"/>
        <v>50142415</v>
      </c>
      <c r="EA178" s="113">
        <f t="shared" ca="1" si="279"/>
        <v>50142415</v>
      </c>
      <c r="EB178" s="113">
        <f t="shared" ca="1" si="279"/>
        <v>50142415</v>
      </c>
      <c r="EC178" s="113">
        <f t="shared" ca="1" si="279"/>
        <v>50142415</v>
      </c>
      <c r="ED178" s="113">
        <f t="shared" ca="1" si="279"/>
        <v>50142415</v>
      </c>
      <c r="EE178" s="113">
        <f t="shared" ca="1" si="279"/>
        <v>50142415</v>
      </c>
      <c r="EF178" s="113">
        <f t="shared" ca="1" si="279"/>
        <v>50142415</v>
      </c>
      <c r="EG178" s="113">
        <f t="shared" ca="1" si="279"/>
        <v>50142415</v>
      </c>
      <c r="EH178" s="113">
        <f t="shared" ca="1" si="279"/>
        <v>50142415</v>
      </c>
      <c r="EI178" s="113">
        <f t="shared" ref="EI178:FN178" ca="1" si="280">IF(EI$6&lt;$C10,0,EI138/$D138*$F178)</f>
        <v>49968756.505019017</v>
      </c>
      <c r="EJ178" s="113">
        <f t="shared" ca="1" si="280"/>
        <v>49968756.505019017</v>
      </c>
      <c r="EK178" s="113">
        <f t="shared" ca="1" si="280"/>
        <v>49968756.505019017</v>
      </c>
      <c r="EL178" s="113">
        <f t="shared" ca="1" si="280"/>
        <v>49968756.505019017</v>
      </c>
      <c r="EM178" s="113">
        <f t="shared" ca="1" si="280"/>
        <v>49968756.505019017</v>
      </c>
      <c r="EN178" s="113">
        <f t="shared" ca="1" si="280"/>
        <v>49968756.505019017</v>
      </c>
      <c r="EO178" s="113">
        <f t="shared" ca="1" si="280"/>
        <v>49354162.143012814</v>
      </c>
      <c r="EP178" s="113">
        <f t="shared" ca="1" si="280"/>
        <v>49354162.143012814</v>
      </c>
      <c r="EQ178" s="113">
        <f t="shared" ca="1" si="280"/>
        <v>49354162.143012814</v>
      </c>
      <c r="ER178" s="113">
        <f t="shared" ca="1" si="280"/>
        <v>49354162.143012814</v>
      </c>
      <c r="ES178" s="113">
        <f t="shared" ca="1" si="280"/>
        <v>49354162.143012814</v>
      </c>
      <c r="ET178" s="113">
        <f t="shared" ca="1" si="280"/>
        <v>49354162.143012814</v>
      </c>
      <c r="EU178" s="113">
        <f t="shared" ca="1" si="280"/>
        <v>49354162.143012814</v>
      </c>
      <c r="EV178" s="113">
        <f t="shared" ca="1" si="280"/>
        <v>49354162.143012814</v>
      </c>
      <c r="EW178" s="113">
        <f t="shared" ca="1" si="280"/>
        <v>49354162.143012814</v>
      </c>
      <c r="EX178" s="113">
        <f t="shared" ca="1" si="280"/>
        <v>49354162.143012814</v>
      </c>
      <c r="EY178" s="113">
        <f t="shared" ca="1" si="280"/>
        <v>49354162.143012814</v>
      </c>
      <c r="EZ178" s="113">
        <f t="shared" ca="1" si="280"/>
        <v>43034327.761936128</v>
      </c>
      <c r="FA178" s="113">
        <f t="shared" ca="1" si="280"/>
        <v>43034327.761936128</v>
      </c>
      <c r="FB178" s="113">
        <f t="shared" ca="1" si="280"/>
        <v>43034327.761936128</v>
      </c>
      <c r="FC178" s="113">
        <f t="shared" ca="1" si="280"/>
        <v>42977041.18194218</v>
      </c>
      <c r="FD178" s="113">
        <f t="shared" ca="1" si="280"/>
        <v>42883950.489452019</v>
      </c>
      <c r="FE178" s="113">
        <f t="shared" ca="1" si="280"/>
        <v>41989906.467971914</v>
      </c>
      <c r="FF178" s="113">
        <f t="shared" ca="1" si="280"/>
        <v>35740211.076978587</v>
      </c>
      <c r="FG178" s="113">
        <f t="shared" ca="1" si="280"/>
        <v>30466101.912615564</v>
      </c>
      <c r="FH178" s="113">
        <f t="shared" ca="1" si="280"/>
        <v>30414818.686461046</v>
      </c>
      <c r="FI178" s="113">
        <f t="shared" ca="1" si="280"/>
        <v>30365007.202015921</v>
      </c>
      <c r="FJ178" s="113">
        <f t="shared" ca="1" si="280"/>
        <v>30316205.396443039</v>
      </c>
      <c r="FK178" s="113">
        <f t="shared" ca="1" si="280"/>
        <v>30267229.868220072</v>
      </c>
      <c r="FL178" s="113">
        <f t="shared" ca="1" si="280"/>
        <v>30214519.01259844</v>
      </c>
      <c r="FM178" s="113">
        <f t="shared" ca="1" si="280"/>
        <v>30162310.359556247</v>
      </c>
      <c r="FN178" s="113">
        <f t="shared" ca="1" si="280"/>
        <v>30111600.006407317</v>
      </c>
      <c r="FO178" s="113">
        <f t="shared" ref="FO178:GS178" ca="1" si="281">IF(FO$6&lt;$C10,0,FO138/$D138*$F178)</f>
        <v>30059012.774313949</v>
      </c>
      <c r="FP178" s="113">
        <f t="shared" ca="1" si="281"/>
        <v>30007934.706691243</v>
      </c>
      <c r="FQ178" s="113">
        <f t="shared" ca="1" si="281"/>
        <v>29954966.150367688</v>
      </c>
      <c r="FR178" s="113">
        <f t="shared" ca="1" si="281"/>
        <v>16708585.83156742</v>
      </c>
      <c r="FS178" s="113">
        <f t="shared" ca="1" si="281"/>
        <v>16683699.627857633</v>
      </c>
      <c r="FT178" s="113">
        <f t="shared" ca="1" si="281"/>
        <v>16657895.245283961</v>
      </c>
      <c r="FU178" s="113">
        <f t="shared" ca="1" si="281"/>
        <v>16632834.317882001</v>
      </c>
      <c r="FV178" s="113">
        <f t="shared" ca="1" si="281"/>
        <v>16608704.472198129</v>
      </c>
      <c r="FW178" s="113">
        <f t="shared" ca="1" si="281"/>
        <v>16584491.454153497</v>
      </c>
      <c r="FX178" s="113">
        <f t="shared" ca="1" si="281"/>
        <v>0</v>
      </c>
      <c r="FY178" s="113">
        <f t="shared" ca="1" si="281"/>
        <v>0</v>
      </c>
      <c r="FZ178" s="113">
        <f t="shared" ca="1" si="281"/>
        <v>0</v>
      </c>
      <c r="GA178" s="113">
        <f t="shared" ca="1" si="281"/>
        <v>0</v>
      </c>
      <c r="GB178" s="113">
        <f t="shared" ca="1" si="281"/>
        <v>0</v>
      </c>
      <c r="GC178" s="113">
        <f t="shared" ca="1" si="281"/>
        <v>0</v>
      </c>
      <c r="GD178" s="113">
        <f t="shared" ca="1" si="281"/>
        <v>0</v>
      </c>
      <c r="GE178" s="113">
        <f t="shared" ca="1" si="281"/>
        <v>0</v>
      </c>
      <c r="GF178" s="113">
        <f t="shared" ca="1" si="281"/>
        <v>0</v>
      </c>
      <c r="GG178" s="113">
        <f t="shared" ca="1" si="281"/>
        <v>0</v>
      </c>
      <c r="GH178" s="113">
        <f t="shared" ca="1" si="281"/>
        <v>0</v>
      </c>
      <c r="GI178" s="113">
        <f t="shared" ca="1" si="281"/>
        <v>0</v>
      </c>
      <c r="GJ178" s="113">
        <f t="shared" ca="1" si="281"/>
        <v>0</v>
      </c>
      <c r="GK178" s="113">
        <f t="shared" ca="1" si="281"/>
        <v>0</v>
      </c>
      <c r="GL178" s="113">
        <f t="shared" ca="1" si="281"/>
        <v>0</v>
      </c>
      <c r="GM178" s="113">
        <f t="shared" ca="1" si="281"/>
        <v>0</v>
      </c>
      <c r="GN178" s="113">
        <f t="shared" ca="1" si="281"/>
        <v>0</v>
      </c>
      <c r="GO178" s="113">
        <f t="shared" ca="1" si="281"/>
        <v>0</v>
      </c>
      <c r="GP178" s="113">
        <f t="shared" ca="1" si="281"/>
        <v>0</v>
      </c>
      <c r="GQ178" s="113">
        <f t="shared" ca="1" si="281"/>
        <v>0</v>
      </c>
      <c r="GR178" s="113">
        <f t="shared" ca="1" si="281"/>
        <v>0</v>
      </c>
      <c r="GS178" s="113">
        <f t="shared" ca="1" si="281"/>
        <v>0</v>
      </c>
      <c r="GU178" s="85">
        <f t="shared" ca="1" si="274"/>
        <v>13675204.090909092</v>
      </c>
      <c r="GV178" s="85">
        <f t="shared" ca="1" si="274"/>
        <v>50142415</v>
      </c>
      <c r="GW178" s="85">
        <f t="shared" ca="1" si="274"/>
        <v>50142415</v>
      </c>
      <c r="GX178" s="85">
        <f t="shared" ca="1" si="274"/>
        <v>50142415</v>
      </c>
      <c r="GY178" s="85">
        <f t="shared" ca="1" si="274"/>
        <v>50142415</v>
      </c>
      <c r="GZ178" s="85">
        <f t="shared" ca="1" si="274"/>
        <v>50142415</v>
      </c>
      <c r="HA178" s="85">
        <f t="shared" ca="1" si="274"/>
        <v>50142415</v>
      </c>
      <c r="HB178" s="85">
        <f t="shared" ca="1" si="274"/>
        <v>50142415</v>
      </c>
      <c r="HC178" s="85">
        <f t="shared" ca="1" si="274"/>
        <v>50142415</v>
      </c>
      <c r="HD178" s="85">
        <f t="shared" ca="1" si="274"/>
        <v>50142415</v>
      </c>
      <c r="HE178" s="85">
        <f t="shared" ca="1" si="274"/>
        <v>50099000.37625476</v>
      </c>
      <c r="HF178" s="85">
        <f t="shared" ca="1" si="274"/>
        <v>49507810.733514361</v>
      </c>
      <c r="HG178" s="85">
        <f t="shared" ca="1" si="274"/>
        <v>40220695.382439263</v>
      </c>
      <c r="HH178" s="85">
        <f t="shared" ca="1" si="274"/>
        <v>25648066.108099084</v>
      </c>
      <c r="HI178" s="85">
        <f t="shared" ca="1" si="274"/>
        <v>2766099.660529302</v>
      </c>
      <c r="HJ178" s="85">
        <f t="shared" ca="1" si="274"/>
        <v>0</v>
      </c>
      <c r="HK178" s="85">
        <f t="shared" ca="1" si="275"/>
        <v>633198611.35174584</v>
      </c>
    </row>
    <row r="179" spans="1:219" outlineLevel="1" x14ac:dyDescent="0.75">
      <c r="A179" s="112" t="str">
        <f t="shared" si="266"/>
        <v>WFCM 2018-C47 B-Piece Cashflows</v>
      </c>
      <c r="B179" s="112" t="str">
        <f t="shared" si="266"/>
        <v>WFCM 2018-C47</v>
      </c>
      <c r="C179" s="104"/>
      <c r="D179" s="87"/>
      <c r="E179" s="88"/>
      <c r="F179" s="85">
        <f t="shared" ca="1" si="267"/>
        <v>48654542.990321994</v>
      </c>
      <c r="G179" s="85"/>
      <c r="H179" s="86"/>
      <c r="I179" s="95"/>
      <c r="K179" s="113">
        <f t="shared" ref="K179:AP179" ca="1" si="282">IF(K$6&lt;$C11,0,K139/$D139*$F179)</f>
        <v>0</v>
      </c>
      <c r="L179" s="113">
        <f t="shared" ca="1" si="282"/>
        <v>0</v>
      </c>
      <c r="M179" s="113">
        <f t="shared" ca="1" si="282"/>
        <v>0</v>
      </c>
      <c r="N179" s="113">
        <f t="shared" ca="1" si="282"/>
        <v>0</v>
      </c>
      <c r="O179" s="113">
        <f t="shared" ca="1" si="282"/>
        <v>0</v>
      </c>
      <c r="P179" s="113">
        <f t="shared" ca="1" si="282"/>
        <v>0</v>
      </c>
      <c r="Q179" s="113">
        <f t="shared" ca="1" si="282"/>
        <v>0</v>
      </c>
      <c r="R179" s="113">
        <f t="shared" ca="1" si="282"/>
        <v>0</v>
      </c>
      <c r="S179" s="113">
        <f t="shared" ca="1" si="282"/>
        <v>0</v>
      </c>
      <c r="T179" s="113">
        <f t="shared" ca="1" si="282"/>
        <v>0</v>
      </c>
      <c r="U179" s="113">
        <f t="shared" ca="1" si="282"/>
        <v>0</v>
      </c>
      <c r="V179" s="113">
        <f t="shared" ca="1" si="282"/>
        <v>0</v>
      </c>
      <c r="W179" s="113">
        <f t="shared" ca="1" si="282"/>
        <v>0</v>
      </c>
      <c r="X179" s="113">
        <f t="shared" ca="1" si="282"/>
        <v>0</v>
      </c>
      <c r="Y179" s="113">
        <f t="shared" ca="1" si="282"/>
        <v>0</v>
      </c>
      <c r="Z179" s="113">
        <f t="shared" ca="1" si="282"/>
        <v>0</v>
      </c>
      <c r="AA179" s="113">
        <f t="shared" ca="1" si="282"/>
        <v>0</v>
      </c>
      <c r="AB179" s="113">
        <f t="shared" ca="1" si="282"/>
        <v>0</v>
      </c>
      <c r="AC179" s="113">
        <f t="shared" ca="1" si="282"/>
        <v>0</v>
      </c>
      <c r="AD179" s="113">
        <f t="shared" ca="1" si="282"/>
        <v>0</v>
      </c>
      <c r="AE179" s="113">
        <f t="shared" ca="1" si="282"/>
        <v>48654542.990321994</v>
      </c>
      <c r="AF179" s="113">
        <f t="shared" ca="1" si="282"/>
        <v>48654542.990321994</v>
      </c>
      <c r="AG179" s="113">
        <f t="shared" ca="1" si="282"/>
        <v>48654542.990321994</v>
      </c>
      <c r="AH179" s="113">
        <f t="shared" ca="1" si="282"/>
        <v>48654542.990321994</v>
      </c>
      <c r="AI179" s="113">
        <f t="shared" ca="1" si="282"/>
        <v>48654542.990321994</v>
      </c>
      <c r="AJ179" s="113">
        <f t="shared" ca="1" si="282"/>
        <v>48654542.990321994</v>
      </c>
      <c r="AK179" s="113">
        <f t="shared" ca="1" si="282"/>
        <v>48654542.990321994</v>
      </c>
      <c r="AL179" s="113">
        <f t="shared" ca="1" si="282"/>
        <v>48654542.990321994</v>
      </c>
      <c r="AM179" s="113">
        <f t="shared" ca="1" si="282"/>
        <v>48654542.990321994</v>
      </c>
      <c r="AN179" s="113">
        <f t="shared" ca="1" si="282"/>
        <v>48654542.990321994</v>
      </c>
      <c r="AO179" s="113">
        <f t="shared" ca="1" si="282"/>
        <v>48654542.990321994</v>
      </c>
      <c r="AP179" s="113">
        <f t="shared" ca="1" si="282"/>
        <v>48654542.990321994</v>
      </c>
      <c r="AQ179" s="113">
        <f t="shared" ref="AQ179:BV179" ca="1" si="283">IF(AQ$6&lt;$C11,0,AQ139/$D139*$F179)</f>
        <v>48654542.990321994</v>
      </c>
      <c r="AR179" s="113">
        <f t="shared" ca="1" si="283"/>
        <v>48654542.990321994</v>
      </c>
      <c r="AS179" s="113">
        <f t="shared" ca="1" si="283"/>
        <v>48654542.990321994</v>
      </c>
      <c r="AT179" s="113">
        <f t="shared" ca="1" si="283"/>
        <v>48654542.990321994</v>
      </c>
      <c r="AU179" s="113">
        <f t="shared" ca="1" si="283"/>
        <v>48654542.990321994</v>
      </c>
      <c r="AV179" s="113">
        <f t="shared" ca="1" si="283"/>
        <v>48654542.990321994</v>
      </c>
      <c r="AW179" s="113">
        <f t="shared" ca="1" si="283"/>
        <v>48654542.990321994</v>
      </c>
      <c r="AX179" s="113">
        <f t="shared" ca="1" si="283"/>
        <v>48654542.990321994</v>
      </c>
      <c r="AY179" s="113">
        <f t="shared" ca="1" si="283"/>
        <v>48654542.990321994</v>
      </c>
      <c r="AZ179" s="113">
        <f t="shared" ca="1" si="283"/>
        <v>48654542.990321994</v>
      </c>
      <c r="BA179" s="113">
        <f t="shared" ca="1" si="283"/>
        <v>48654542.990321994</v>
      </c>
      <c r="BB179" s="113">
        <f t="shared" ca="1" si="283"/>
        <v>48654542.990321994</v>
      </c>
      <c r="BC179" s="113">
        <f t="shared" ca="1" si="283"/>
        <v>48654542.990321994</v>
      </c>
      <c r="BD179" s="113">
        <f t="shared" ca="1" si="283"/>
        <v>48654542.990321994</v>
      </c>
      <c r="BE179" s="113">
        <f t="shared" ca="1" si="283"/>
        <v>48654542.990321994</v>
      </c>
      <c r="BF179" s="113">
        <f t="shared" ca="1" si="283"/>
        <v>48654542.990321994</v>
      </c>
      <c r="BG179" s="113">
        <f t="shared" ca="1" si="283"/>
        <v>48654542.990321994</v>
      </c>
      <c r="BH179" s="113">
        <f t="shared" ca="1" si="283"/>
        <v>48654542.990321994</v>
      </c>
      <c r="BI179" s="113">
        <f t="shared" ca="1" si="283"/>
        <v>48654542.990321994</v>
      </c>
      <c r="BJ179" s="113">
        <f t="shared" ca="1" si="283"/>
        <v>48654542.990321994</v>
      </c>
      <c r="BK179" s="113">
        <f t="shared" ca="1" si="283"/>
        <v>48654542.990321994</v>
      </c>
      <c r="BL179" s="113">
        <f t="shared" ca="1" si="283"/>
        <v>48654542.990321994</v>
      </c>
      <c r="BM179" s="113">
        <f t="shared" ca="1" si="283"/>
        <v>48654542.990321994</v>
      </c>
      <c r="BN179" s="113">
        <f t="shared" ca="1" si="283"/>
        <v>48654542.990321994</v>
      </c>
      <c r="BO179" s="113">
        <f t="shared" ca="1" si="283"/>
        <v>48654542.990321994</v>
      </c>
      <c r="BP179" s="113">
        <f t="shared" ca="1" si="283"/>
        <v>48654542.990321994</v>
      </c>
      <c r="BQ179" s="113">
        <f t="shared" ca="1" si="283"/>
        <v>48654542.990321994</v>
      </c>
      <c r="BR179" s="113">
        <f t="shared" ca="1" si="283"/>
        <v>48654542.990321994</v>
      </c>
      <c r="BS179" s="113">
        <f t="shared" ca="1" si="283"/>
        <v>48654542.990321994</v>
      </c>
      <c r="BT179" s="113">
        <f t="shared" ca="1" si="283"/>
        <v>48654542.990321994</v>
      </c>
      <c r="BU179" s="113">
        <f t="shared" ca="1" si="283"/>
        <v>48654542.990321994</v>
      </c>
      <c r="BV179" s="113">
        <f t="shared" ca="1" si="283"/>
        <v>48654542.990321994</v>
      </c>
      <c r="BW179" s="113">
        <f t="shared" ref="BW179:DB179" ca="1" si="284">IF(BW$6&lt;$C11,0,BW139/$D139*$F179)</f>
        <v>48654542.990321994</v>
      </c>
      <c r="BX179" s="113">
        <f t="shared" ca="1" si="284"/>
        <v>48654542.990321994</v>
      </c>
      <c r="BY179" s="113">
        <f t="shared" ca="1" si="284"/>
        <v>48654542.990321994</v>
      </c>
      <c r="BZ179" s="113">
        <f t="shared" ca="1" si="284"/>
        <v>48654542.990321994</v>
      </c>
      <c r="CA179" s="113">
        <f t="shared" ca="1" si="284"/>
        <v>48654542.990321994</v>
      </c>
      <c r="CB179" s="113">
        <f t="shared" ca="1" si="284"/>
        <v>48654542.990321994</v>
      </c>
      <c r="CC179" s="113">
        <f t="shared" ca="1" si="284"/>
        <v>48654542.990321994</v>
      </c>
      <c r="CD179" s="113">
        <f t="shared" ca="1" si="284"/>
        <v>48654542.990321994</v>
      </c>
      <c r="CE179" s="113">
        <f t="shared" ca="1" si="284"/>
        <v>48654542.990321994</v>
      </c>
      <c r="CF179" s="113">
        <f t="shared" ca="1" si="284"/>
        <v>48654542.990321994</v>
      </c>
      <c r="CG179" s="113">
        <f t="shared" ca="1" si="284"/>
        <v>48654542.990321994</v>
      </c>
      <c r="CH179" s="113">
        <f t="shared" ca="1" si="284"/>
        <v>48654542.990321994</v>
      </c>
      <c r="CI179" s="113">
        <f t="shared" ca="1" si="284"/>
        <v>48654542.990321994</v>
      </c>
      <c r="CJ179" s="113">
        <f t="shared" ca="1" si="284"/>
        <v>48654542.990321994</v>
      </c>
      <c r="CK179" s="113">
        <f t="shared" ca="1" si="284"/>
        <v>48654542.990321994</v>
      </c>
      <c r="CL179" s="113">
        <f t="shared" ca="1" si="284"/>
        <v>48654542.990321994</v>
      </c>
      <c r="CM179" s="113">
        <f t="shared" ca="1" si="284"/>
        <v>48654542.990321994</v>
      </c>
      <c r="CN179" s="113">
        <f t="shared" ca="1" si="284"/>
        <v>48654542.990321994</v>
      </c>
      <c r="CO179" s="113">
        <f t="shared" ca="1" si="284"/>
        <v>48654542.990321994</v>
      </c>
      <c r="CP179" s="113">
        <f t="shared" ca="1" si="284"/>
        <v>48654542.990321994</v>
      </c>
      <c r="CQ179" s="113">
        <f t="shared" ca="1" si="284"/>
        <v>48654542.990321994</v>
      </c>
      <c r="CR179" s="113">
        <f t="shared" ca="1" si="284"/>
        <v>48654542.990321994</v>
      </c>
      <c r="CS179" s="113">
        <f t="shared" ca="1" si="284"/>
        <v>48654542.990321994</v>
      </c>
      <c r="CT179" s="113">
        <f t="shared" ca="1" si="284"/>
        <v>48654542.990321994</v>
      </c>
      <c r="CU179" s="113">
        <f t="shared" ca="1" si="284"/>
        <v>48654542.990321994</v>
      </c>
      <c r="CV179" s="113">
        <f t="shared" ca="1" si="284"/>
        <v>48654542.990321994</v>
      </c>
      <c r="CW179" s="113">
        <f t="shared" ca="1" si="284"/>
        <v>48654542.990321994</v>
      </c>
      <c r="CX179" s="113">
        <f t="shared" ca="1" si="284"/>
        <v>48654542.990321994</v>
      </c>
      <c r="CY179" s="113">
        <f t="shared" ca="1" si="284"/>
        <v>48654542.990321994</v>
      </c>
      <c r="CZ179" s="113">
        <f t="shared" ca="1" si="284"/>
        <v>48654542.990321994</v>
      </c>
      <c r="DA179" s="113">
        <f t="shared" ca="1" si="284"/>
        <v>48654542.990321994</v>
      </c>
      <c r="DB179" s="113">
        <f t="shared" ca="1" si="284"/>
        <v>48654542.990321994</v>
      </c>
      <c r="DC179" s="113">
        <f t="shared" ref="DC179:EH179" ca="1" si="285">IF(DC$6&lt;$C11,0,DC139/$D139*$F179)</f>
        <v>48654542.990321994</v>
      </c>
      <c r="DD179" s="113">
        <f t="shared" ca="1" si="285"/>
        <v>48654542.990321994</v>
      </c>
      <c r="DE179" s="113">
        <f t="shared" ca="1" si="285"/>
        <v>48654542.990321994</v>
      </c>
      <c r="DF179" s="113">
        <f t="shared" ca="1" si="285"/>
        <v>48654542.990321994</v>
      </c>
      <c r="DG179" s="113">
        <f t="shared" ca="1" si="285"/>
        <v>48654542.990321994</v>
      </c>
      <c r="DH179" s="113">
        <f t="shared" ca="1" si="285"/>
        <v>48654542.990321994</v>
      </c>
      <c r="DI179" s="113">
        <f t="shared" ca="1" si="285"/>
        <v>48654542.990321994</v>
      </c>
      <c r="DJ179" s="113">
        <f t="shared" ca="1" si="285"/>
        <v>48654542.990321994</v>
      </c>
      <c r="DK179" s="113">
        <f t="shared" ca="1" si="285"/>
        <v>47758163.556135386</v>
      </c>
      <c r="DL179" s="113">
        <f t="shared" ca="1" si="285"/>
        <v>47758163.556135386</v>
      </c>
      <c r="DM179" s="113">
        <f t="shared" ca="1" si="285"/>
        <v>47758163.556135386</v>
      </c>
      <c r="DN179" s="113">
        <f t="shared" ca="1" si="285"/>
        <v>47758163.556135386</v>
      </c>
      <c r="DO179" s="113">
        <f t="shared" ca="1" si="285"/>
        <v>47758163.556135386</v>
      </c>
      <c r="DP179" s="113">
        <f t="shared" ca="1" si="285"/>
        <v>47758163.556135386</v>
      </c>
      <c r="DQ179" s="113">
        <f t="shared" ca="1" si="285"/>
        <v>47758163.556135386</v>
      </c>
      <c r="DR179" s="113">
        <f t="shared" ca="1" si="285"/>
        <v>47758163.556135386</v>
      </c>
      <c r="DS179" s="113">
        <f t="shared" ca="1" si="285"/>
        <v>47758163.556135386</v>
      </c>
      <c r="DT179" s="113">
        <f t="shared" ca="1" si="285"/>
        <v>47758163.556135386</v>
      </c>
      <c r="DU179" s="113">
        <f t="shared" ca="1" si="285"/>
        <v>47758163.556135386</v>
      </c>
      <c r="DV179" s="113">
        <f t="shared" ca="1" si="285"/>
        <v>47773962.752711363</v>
      </c>
      <c r="DW179" s="113">
        <f t="shared" ca="1" si="285"/>
        <v>47773962.752711363</v>
      </c>
      <c r="DX179" s="113">
        <f t="shared" ca="1" si="285"/>
        <v>47773962.752711363</v>
      </c>
      <c r="DY179" s="113">
        <f t="shared" ca="1" si="285"/>
        <v>47773962.752711363</v>
      </c>
      <c r="DZ179" s="113">
        <f t="shared" ca="1" si="285"/>
        <v>47773962.752711363</v>
      </c>
      <c r="EA179" s="113">
        <f t="shared" ca="1" si="285"/>
        <v>47773962.752711363</v>
      </c>
      <c r="EB179" s="113">
        <f t="shared" ca="1" si="285"/>
        <v>47773962.752711363</v>
      </c>
      <c r="EC179" s="113">
        <f t="shared" ca="1" si="285"/>
        <v>47773962.752711363</v>
      </c>
      <c r="ED179" s="113">
        <f t="shared" ca="1" si="285"/>
        <v>47773962.752711363</v>
      </c>
      <c r="EE179" s="113">
        <f t="shared" ca="1" si="285"/>
        <v>47773962.752711363</v>
      </c>
      <c r="EF179" s="113">
        <f t="shared" ca="1" si="285"/>
        <v>47773962.752711363</v>
      </c>
      <c r="EG179" s="113">
        <f t="shared" ca="1" si="285"/>
        <v>47773962.752711363</v>
      </c>
      <c r="EH179" s="113">
        <f t="shared" ca="1" si="285"/>
        <v>47773962.752711363</v>
      </c>
      <c r="EI179" s="113">
        <f t="shared" ref="EI179:FN179" ca="1" si="286">IF(EI$6&lt;$C11,0,EI139/$D139*$F179)</f>
        <v>47773962.752711363</v>
      </c>
      <c r="EJ179" s="113">
        <f t="shared" ca="1" si="286"/>
        <v>47773962.752711363</v>
      </c>
      <c r="EK179" s="113">
        <f t="shared" ca="1" si="286"/>
        <v>47773962.752711363</v>
      </c>
      <c r="EL179" s="113">
        <f t="shared" ca="1" si="286"/>
        <v>47773962.752711363</v>
      </c>
      <c r="EM179" s="113">
        <f t="shared" ca="1" si="286"/>
        <v>39447257.266033098</v>
      </c>
      <c r="EN179" s="113">
        <f t="shared" ca="1" si="286"/>
        <v>39447257.266033098</v>
      </c>
      <c r="EO179" s="113">
        <f t="shared" ca="1" si="286"/>
        <v>39447257.266033098</v>
      </c>
      <c r="EP179" s="113">
        <f t="shared" ca="1" si="286"/>
        <v>39447257.266033098</v>
      </c>
      <c r="EQ179" s="113">
        <f t="shared" ca="1" si="286"/>
        <v>39447257.266033098</v>
      </c>
      <c r="ER179" s="113">
        <f t="shared" ca="1" si="286"/>
        <v>39447257.266033098</v>
      </c>
      <c r="ES179" s="113">
        <f t="shared" ca="1" si="286"/>
        <v>39447257.266033098</v>
      </c>
      <c r="ET179" s="113">
        <f t="shared" ca="1" si="286"/>
        <v>39447257.266033098</v>
      </c>
      <c r="EU179" s="113">
        <f t="shared" ca="1" si="286"/>
        <v>38978867.763213798</v>
      </c>
      <c r="EV179" s="113">
        <f t="shared" ca="1" si="286"/>
        <v>38978867.763213798</v>
      </c>
      <c r="EW179" s="113">
        <f t="shared" ca="1" si="286"/>
        <v>38978867.763213798</v>
      </c>
      <c r="EX179" s="113">
        <f t="shared" ca="1" si="286"/>
        <v>38978867.763213798</v>
      </c>
      <c r="EY179" s="113">
        <f t="shared" ca="1" si="286"/>
        <v>38978867.763213798</v>
      </c>
      <c r="EZ179" s="113">
        <f t="shared" ca="1" si="286"/>
        <v>38978867.763213798</v>
      </c>
      <c r="FA179" s="113">
        <f t="shared" ca="1" si="286"/>
        <v>38978867.763213798</v>
      </c>
      <c r="FB179" s="113">
        <f t="shared" ca="1" si="286"/>
        <v>38978867.763213798</v>
      </c>
      <c r="FC179" s="113">
        <f t="shared" ca="1" si="286"/>
        <v>38978867.763213798</v>
      </c>
      <c r="FD179" s="113">
        <f t="shared" ca="1" si="286"/>
        <v>38978867.763213798</v>
      </c>
      <c r="FE179" s="113">
        <f t="shared" ca="1" si="286"/>
        <v>37752256.387229286</v>
      </c>
      <c r="FF179" s="113">
        <f t="shared" ca="1" si="286"/>
        <v>37752256.387229286</v>
      </c>
      <c r="FG179" s="113">
        <f t="shared" ca="1" si="286"/>
        <v>31396041.683542863</v>
      </c>
      <c r="FH179" s="113">
        <f t="shared" ca="1" si="286"/>
        <v>31396041.683542863</v>
      </c>
      <c r="FI179" s="113">
        <f t="shared" ca="1" si="286"/>
        <v>31396041.683542863</v>
      </c>
      <c r="FJ179" s="113">
        <f t="shared" ca="1" si="286"/>
        <v>31396041.683542863</v>
      </c>
      <c r="FK179" s="113">
        <f t="shared" ca="1" si="286"/>
        <v>31396041.683542863</v>
      </c>
      <c r="FL179" s="113">
        <f t="shared" ca="1" si="286"/>
        <v>31396041.683542863</v>
      </c>
      <c r="FM179" s="113">
        <f t="shared" ca="1" si="286"/>
        <v>31396041.683542863</v>
      </c>
      <c r="FN179" s="113">
        <f t="shared" ca="1" si="286"/>
        <v>30807843.308542881</v>
      </c>
      <c r="FO179" s="113">
        <f t="shared" ref="FO179:GS179" ca="1" si="287">IF(FO$6&lt;$C11,0,FO139/$D139*$F179)</f>
        <v>30807843.308542881</v>
      </c>
      <c r="FP179" s="113">
        <f t="shared" ca="1" si="287"/>
        <v>30807843.308542881</v>
      </c>
      <c r="FQ179" s="113">
        <f t="shared" ca="1" si="287"/>
        <v>30760117.92909487</v>
      </c>
      <c r="FR179" s="113">
        <f t="shared" ca="1" si="287"/>
        <v>15577380.572414484</v>
      </c>
      <c r="FS179" s="113">
        <f t="shared" ca="1" si="287"/>
        <v>0</v>
      </c>
      <c r="FT179" s="113">
        <f t="shared" ca="1" si="287"/>
        <v>0</v>
      </c>
      <c r="FU179" s="113">
        <f t="shared" ca="1" si="287"/>
        <v>0</v>
      </c>
      <c r="FV179" s="113">
        <f t="shared" ca="1" si="287"/>
        <v>0</v>
      </c>
      <c r="FW179" s="113">
        <f t="shared" ca="1" si="287"/>
        <v>0</v>
      </c>
      <c r="FX179" s="113">
        <f t="shared" ca="1" si="287"/>
        <v>0</v>
      </c>
      <c r="FY179" s="113">
        <f t="shared" ca="1" si="287"/>
        <v>0</v>
      </c>
      <c r="FZ179" s="113">
        <f t="shared" ca="1" si="287"/>
        <v>0</v>
      </c>
      <c r="GA179" s="113">
        <f t="shared" ca="1" si="287"/>
        <v>0</v>
      </c>
      <c r="GB179" s="113">
        <f t="shared" ca="1" si="287"/>
        <v>0</v>
      </c>
      <c r="GC179" s="113">
        <f t="shared" ca="1" si="287"/>
        <v>0</v>
      </c>
      <c r="GD179" s="113">
        <f t="shared" ca="1" si="287"/>
        <v>0</v>
      </c>
      <c r="GE179" s="113">
        <f t="shared" ca="1" si="287"/>
        <v>0</v>
      </c>
      <c r="GF179" s="113">
        <f t="shared" ca="1" si="287"/>
        <v>0</v>
      </c>
      <c r="GG179" s="113">
        <f t="shared" ca="1" si="287"/>
        <v>0</v>
      </c>
      <c r="GH179" s="113">
        <f t="shared" ca="1" si="287"/>
        <v>0</v>
      </c>
      <c r="GI179" s="113">
        <f t="shared" ca="1" si="287"/>
        <v>0</v>
      </c>
      <c r="GJ179" s="113">
        <f t="shared" ca="1" si="287"/>
        <v>0</v>
      </c>
      <c r="GK179" s="113">
        <f t="shared" ca="1" si="287"/>
        <v>0</v>
      </c>
      <c r="GL179" s="113">
        <f t="shared" ca="1" si="287"/>
        <v>0</v>
      </c>
      <c r="GM179" s="113">
        <f t="shared" ca="1" si="287"/>
        <v>0</v>
      </c>
      <c r="GN179" s="113">
        <f t="shared" ca="1" si="287"/>
        <v>0</v>
      </c>
      <c r="GO179" s="113">
        <f t="shared" ca="1" si="287"/>
        <v>0</v>
      </c>
      <c r="GP179" s="113">
        <f t="shared" ca="1" si="287"/>
        <v>0</v>
      </c>
      <c r="GQ179" s="113">
        <f t="shared" ca="1" si="287"/>
        <v>0</v>
      </c>
      <c r="GR179" s="113">
        <f t="shared" ca="1" si="287"/>
        <v>0</v>
      </c>
      <c r="GS179" s="113">
        <f t="shared" ca="1" si="287"/>
        <v>0</v>
      </c>
      <c r="GU179" s="85">
        <f t="shared" ca="1" si="274"/>
        <v>0</v>
      </c>
      <c r="GV179" s="85">
        <f t="shared" ca="1" si="274"/>
        <v>12163635.747580498</v>
      </c>
      <c r="GW179" s="85">
        <f t="shared" ca="1" si="274"/>
        <v>48654542.990321994</v>
      </c>
      <c r="GX179" s="85">
        <f t="shared" ca="1" si="274"/>
        <v>48654542.990321994</v>
      </c>
      <c r="GY179" s="85">
        <f t="shared" ca="1" si="274"/>
        <v>48654542.990321994</v>
      </c>
      <c r="GZ179" s="85">
        <f t="shared" ca="1" si="274"/>
        <v>48654542.990321994</v>
      </c>
      <c r="HA179" s="85">
        <f t="shared" ca="1" si="274"/>
        <v>48654542.990321994</v>
      </c>
      <c r="HB179" s="85">
        <f t="shared" ca="1" si="274"/>
        <v>48654542.990321994</v>
      </c>
      <c r="HC179" s="85">
        <f t="shared" ca="1" si="274"/>
        <v>48430448.131775349</v>
      </c>
      <c r="HD179" s="85">
        <f t="shared" ca="1" si="274"/>
        <v>47763429.954994045</v>
      </c>
      <c r="HE179" s="85">
        <f t="shared" ca="1" si="274"/>
        <v>47773962.752711363</v>
      </c>
      <c r="HF179" s="85">
        <f t="shared" ca="1" si="274"/>
        <v>40024052.014218137</v>
      </c>
      <c r="HG179" s="85">
        <f t="shared" ca="1" si="274"/>
        <v>36878726.013965309</v>
      </c>
      <c r="HH179" s="85">
        <f t="shared" ca="1" si="274"/>
        <v>22028766.263442453</v>
      </c>
      <c r="HI179" s="85">
        <f t="shared" ca="1" si="274"/>
        <v>0</v>
      </c>
      <c r="HJ179" s="85">
        <f t="shared" ca="1" si="274"/>
        <v>0</v>
      </c>
      <c r="HK179" s="85">
        <f t="shared" ca="1" si="275"/>
        <v>546990278.82061911</v>
      </c>
    </row>
    <row r="180" spans="1:219" outlineLevel="1" x14ac:dyDescent="0.75">
      <c r="A180" s="112" t="str">
        <f t="shared" si="266"/>
        <v>BBCMS 2019-C3 B-Piece Cashflows</v>
      </c>
      <c r="B180" s="112" t="str">
        <f t="shared" si="266"/>
        <v>BBCMS 2019-C3</v>
      </c>
      <c r="C180" s="104"/>
      <c r="D180" s="87"/>
      <c r="E180" s="88"/>
      <c r="F180" s="85">
        <f t="shared" ca="1" si="267"/>
        <v>49580193.572896004</v>
      </c>
      <c r="G180" s="85"/>
      <c r="H180" s="86"/>
      <c r="I180" s="95"/>
      <c r="K180" s="113">
        <f t="shared" ref="K180:AP180" ca="1" si="288">IF(K$6&lt;$C12,0,K140/$D140*$F180)</f>
        <v>0</v>
      </c>
      <c r="L180" s="113">
        <f t="shared" ca="1" si="288"/>
        <v>0</v>
      </c>
      <c r="M180" s="113">
        <f t="shared" ca="1" si="288"/>
        <v>0</v>
      </c>
      <c r="N180" s="113">
        <f t="shared" ca="1" si="288"/>
        <v>0</v>
      </c>
      <c r="O180" s="113">
        <f t="shared" ca="1" si="288"/>
        <v>0</v>
      </c>
      <c r="P180" s="113">
        <f t="shared" ca="1" si="288"/>
        <v>0</v>
      </c>
      <c r="Q180" s="113">
        <f t="shared" ca="1" si="288"/>
        <v>0</v>
      </c>
      <c r="R180" s="113">
        <f t="shared" ca="1" si="288"/>
        <v>0</v>
      </c>
      <c r="S180" s="113">
        <f t="shared" ca="1" si="288"/>
        <v>0</v>
      </c>
      <c r="T180" s="113">
        <f t="shared" ca="1" si="288"/>
        <v>0</v>
      </c>
      <c r="U180" s="113">
        <f t="shared" ca="1" si="288"/>
        <v>0</v>
      </c>
      <c r="V180" s="113">
        <f t="shared" ca="1" si="288"/>
        <v>0</v>
      </c>
      <c r="W180" s="113">
        <f t="shared" ca="1" si="288"/>
        <v>0</v>
      </c>
      <c r="X180" s="113">
        <f t="shared" ca="1" si="288"/>
        <v>0</v>
      </c>
      <c r="Y180" s="113">
        <f t="shared" ca="1" si="288"/>
        <v>0</v>
      </c>
      <c r="Z180" s="113">
        <f t="shared" ca="1" si="288"/>
        <v>0</v>
      </c>
      <c r="AA180" s="113">
        <f t="shared" ca="1" si="288"/>
        <v>0</v>
      </c>
      <c r="AB180" s="113">
        <f t="shared" ca="1" si="288"/>
        <v>0</v>
      </c>
      <c r="AC180" s="113">
        <f t="shared" ca="1" si="288"/>
        <v>0</v>
      </c>
      <c r="AD180" s="113">
        <f t="shared" ca="1" si="288"/>
        <v>0</v>
      </c>
      <c r="AE180" s="113">
        <f t="shared" ca="1" si="288"/>
        <v>0</v>
      </c>
      <c r="AF180" s="113">
        <f t="shared" ca="1" si="288"/>
        <v>0</v>
      </c>
      <c r="AG180" s="113">
        <f t="shared" ca="1" si="288"/>
        <v>0</v>
      </c>
      <c r="AH180" s="113">
        <f t="shared" ca="1" si="288"/>
        <v>0</v>
      </c>
      <c r="AI180" s="113">
        <f t="shared" ca="1" si="288"/>
        <v>0</v>
      </c>
      <c r="AJ180" s="113">
        <f t="shared" ca="1" si="288"/>
        <v>0</v>
      </c>
      <c r="AK180" s="113">
        <f t="shared" ca="1" si="288"/>
        <v>0</v>
      </c>
      <c r="AL180" s="113">
        <f t="shared" ca="1" si="288"/>
        <v>0</v>
      </c>
      <c r="AM180" s="113">
        <f t="shared" ca="1" si="288"/>
        <v>49580193.572896004</v>
      </c>
      <c r="AN180" s="113">
        <f t="shared" ca="1" si="288"/>
        <v>49580193.572896004</v>
      </c>
      <c r="AO180" s="113">
        <f t="shared" ca="1" si="288"/>
        <v>49580193.572896004</v>
      </c>
      <c r="AP180" s="113">
        <f t="shared" ca="1" si="288"/>
        <v>49580193.572896004</v>
      </c>
      <c r="AQ180" s="113">
        <f t="shared" ref="AQ180:BV180" ca="1" si="289">IF(AQ$6&lt;$C12,0,AQ140/$D140*$F180)</f>
        <v>49580193.572896004</v>
      </c>
      <c r="AR180" s="113">
        <f t="shared" ca="1" si="289"/>
        <v>49580193.572896004</v>
      </c>
      <c r="AS180" s="113">
        <f t="shared" ca="1" si="289"/>
        <v>49580193.572896004</v>
      </c>
      <c r="AT180" s="113">
        <f t="shared" ca="1" si="289"/>
        <v>49580193.572896004</v>
      </c>
      <c r="AU180" s="113">
        <f t="shared" ca="1" si="289"/>
        <v>49580193.572896004</v>
      </c>
      <c r="AV180" s="113">
        <f t="shared" ca="1" si="289"/>
        <v>49580193.572896004</v>
      </c>
      <c r="AW180" s="113">
        <f t="shared" ca="1" si="289"/>
        <v>49580193.572896004</v>
      </c>
      <c r="AX180" s="113">
        <f t="shared" ca="1" si="289"/>
        <v>49580193.572896004</v>
      </c>
      <c r="AY180" s="113">
        <f t="shared" ca="1" si="289"/>
        <v>49580193.572896004</v>
      </c>
      <c r="AZ180" s="113">
        <f t="shared" ca="1" si="289"/>
        <v>49580193.572896004</v>
      </c>
      <c r="BA180" s="113">
        <f t="shared" ca="1" si="289"/>
        <v>49580193.572896004</v>
      </c>
      <c r="BB180" s="113">
        <f t="shared" ca="1" si="289"/>
        <v>49580193.572896004</v>
      </c>
      <c r="BC180" s="113">
        <f t="shared" ca="1" si="289"/>
        <v>49580193.572896004</v>
      </c>
      <c r="BD180" s="113">
        <f t="shared" ca="1" si="289"/>
        <v>49580193.572896004</v>
      </c>
      <c r="BE180" s="113">
        <f t="shared" ca="1" si="289"/>
        <v>49580193.572896004</v>
      </c>
      <c r="BF180" s="113">
        <f t="shared" ca="1" si="289"/>
        <v>49580193.572896004</v>
      </c>
      <c r="BG180" s="113">
        <f t="shared" ca="1" si="289"/>
        <v>49580193.572896004</v>
      </c>
      <c r="BH180" s="113">
        <f t="shared" ca="1" si="289"/>
        <v>49580193.572896004</v>
      </c>
      <c r="BI180" s="113">
        <f t="shared" ca="1" si="289"/>
        <v>49580193.572896004</v>
      </c>
      <c r="BJ180" s="113">
        <f t="shared" ca="1" si="289"/>
        <v>49580193.572896004</v>
      </c>
      <c r="BK180" s="113">
        <f t="shared" ca="1" si="289"/>
        <v>49580193.572896004</v>
      </c>
      <c r="BL180" s="113">
        <f t="shared" ca="1" si="289"/>
        <v>49580193.572896004</v>
      </c>
      <c r="BM180" s="113">
        <f t="shared" ca="1" si="289"/>
        <v>49580193.572896004</v>
      </c>
      <c r="BN180" s="113">
        <f t="shared" ca="1" si="289"/>
        <v>49580193.572896004</v>
      </c>
      <c r="BO180" s="113">
        <f t="shared" ca="1" si="289"/>
        <v>49580193.572896004</v>
      </c>
      <c r="BP180" s="113">
        <f t="shared" ca="1" si="289"/>
        <v>49580193.572896004</v>
      </c>
      <c r="BQ180" s="113">
        <f t="shared" ca="1" si="289"/>
        <v>49580193.572896004</v>
      </c>
      <c r="BR180" s="113">
        <f t="shared" ca="1" si="289"/>
        <v>49580193.572896004</v>
      </c>
      <c r="BS180" s="113">
        <f t="shared" ca="1" si="289"/>
        <v>49580193.572896004</v>
      </c>
      <c r="BT180" s="113">
        <f t="shared" ca="1" si="289"/>
        <v>49580193.572896004</v>
      </c>
      <c r="BU180" s="113">
        <f t="shared" ca="1" si="289"/>
        <v>49580193.572896004</v>
      </c>
      <c r="BV180" s="113">
        <f t="shared" ca="1" si="289"/>
        <v>49580193.572896004</v>
      </c>
      <c r="BW180" s="113">
        <f t="shared" ref="BW180:DB180" ca="1" si="290">IF(BW$6&lt;$C12,0,BW140/$D140*$F180)</f>
        <v>49580193.572896004</v>
      </c>
      <c r="BX180" s="113">
        <f t="shared" ca="1" si="290"/>
        <v>49580193.572896004</v>
      </c>
      <c r="BY180" s="113">
        <f t="shared" ca="1" si="290"/>
        <v>49580193.572896004</v>
      </c>
      <c r="BZ180" s="113">
        <f t="shared" ca="1" si="290"/>
        <v>49580193.572896004</v>
      </c>
      <c r="CA180" s="113">
        <f t="shared" ca="1" si="290"/>
        <v>49580193.572896004</v>
      </c>
      <c r="CB180" s="113">
        <f t="shared" ca="1" si="290"/>
        <v>49580193.572896004</v>
      </c>
      <c r="CC180" s="113">
        <f t="shared" ca="1" si="290"/>
        <v>49580193.572896004</v>
      </c>
      <c r="CD180" s="113">
        <f t="shared" ca="1" si="290"/>
        <v>49580193.572896004</v>
      </c>
      <c r="CE180" s="113">
        <f t="shared" ca="1" si="290"/>
        <v>49580193.572896004</v>
      </c>
      <c r="CF180" s="113">
        <f t="shared" ca="1" si="290"/>
        <v>49580193.572896004</v>
      </c>
      <c r="CG180" s="113">
        <f t="shared" ca="1" si="290"/>
        <v>49580193.572896004</v>
      </c>
      <c r="CH180" s="113">
        <f t="shared" ca="1" si="290"/>
        <v>49580193.572896004</v>
      </c>
      <c r="CI180" s="113">
        <f t="shared" ca="1" si="290"/>
        <v>49580193.572896004</v>
      </c>
      <c r="CJ180" s="113">
        <f t="shared" ca="1" si="290"/>
        <v>49580193.572896004</v>
      </c>
      <c r="CK180" s="113">
        <f t="shared" ca="1" si="290"/>
        <v>49580193.572896004</v>
      </c>
      <c r="CL180" s="113">
        <f t="shared" ca="1" si="290"/>
        <v>49580193.572896004</v>
      </c>
      <c r="CM180" s="113">
        <f t="shared" ca="1" si="290"/>
        <v>49580193.572896004</v>
      </c>
      <c r="CN180" s="113">
        <f t="shared" ca="1" si="290"/>
        <v>49580193.572896004</v>
      </c>
      <c r="CO180" s="113">
        <f t="shared" ca="1" si="290"/>
        <v>49580193.572896004</v>
      </c>
      <c r="CP180" s="113">
        <f t="shared" ca="1" si="290"/>
        <v>49580193.572896004</v>
      </c>
      <c r="CQ180" s="113">
        <f t="shared" ca="1" si="290"/>
        <v>49580193.572896004</v>
      </c>
      <c r="CR180" s="113">
        <f t="shared" ca="1" si="290"/>
        <v>49580193.572896004</v>
      </c>
      <c r="CS180" s="113">
        <f t="shared" ca="1" si="290"/>
        <v>49580193.572896004</v>
      </c>
      <c r="CT180" s="113">
        <f t="shared" ca="1" si="290"/>
        <v>49580193.572896004</v>
      </c>
      <c r="CU180" s="113">
        <f t="shared" ca="1" si="290"/>
        <v>49580193.572896004</v>
      </c>
      <c r="CV180" s="113">
        <f t="shared" ca="1" si="290"/>
        <v>49580193.572896004</v>
      </c>
      <c r="CW180" s="113">
        <f t="shared" ca="1" si="290"/>
        <v>49580193.572896004</v>
      </c>
      <c r="CX180" s="113">
        <f t="shared" ca="1" si="290"/>
        <v>49580193.572896004</v>
      </c>
      <c r="CY180" s="113">
        <f t="shared" ca="1" si="290"/>
        <v>49580193.572896004</v>
      </c>
      <c r="CZ180" s="113">
        <f t="shared" ca="1" si="290"/>
        <v>49580193.572896004</v>
      </c>
      <c r="DA180" s="113">
        <f t="shared" ca="1" si="290"/>
        <v>49580193.572896004</v>
      </c>
      <c r="DB180" s="113">
        <f t="shared" ca="1" si="290"/>
        <v>49580193.572896004</v>
      </c>
      <c r="DC180" s="113">
        <f t="shared" ref="DC180:EH180" ca="1" si="291">IF(DC$6&lt;$C12,0,DC140/$D140*$F180)</f>
        <v>49580193.572896004</v>
      </c>
      <c r="DD180" s="113">
        <f t="shared" ca="1" si="291"/>
        <v>49580193.572896004</v>
      </c>
      <c r="DE180" s="113">
        <f t="shared" ca="1" si="291"/>
        <v>49580193.572896004</v>
      </c>
      <c r="DF180" s="113">
        <f t="shared" ca="1" si="291"/>
        <v>49580193.572896004</v>
      </c>
      <c r="DG180" s="113">
        <f t="shared" ca="1" si="291"/>
        <v>49580193.572896004</v>
      </c>
      <c r="DH180" s="113">
        <f t="shared" ca="1" si="291"/>
        <v>49580193.572896004</v>
      </c>
      <c r="DI180" s="113">
        <f t="shared" ca="1" si="291"/>
        <v>49580193.572896004</v>
      </c>
      <c r="DJ180" s="113">
        <f t="shared" ca="1" si="291"/>
        <v>49580193.572896004</v>
      </c>
      <c r="DK180" s="113">
        <f t="shared" ca="1" si="291"/>
        <v>49580193.572896004</v>
      </c>
      <c r="DL180" s="113">
        <f t="shared" ca="1" si="291"/>
        <v>49580193.572896004</v>
      </c>
      <c r="DM180" s="113">
        <f t="shared" ca="1" si="291"/>
        <v>49349927.464076966</v>
      </c>
      <c r="DN180" s="113">
        <f t="shared" ca="1" si="291"/>
        <v>49349927.464076966</v>
      </c>
      <c r="DO180" s="113">
        <f t="shared" ca="1" si="291"/>
        <v>49349927.464076966</v>
      </c>
      <c r="DP180" s="113">
        <f t="shared" ca="1" si="291"/>
        <v>49349927.464076966</v>
      </c>
      <c r="DQ180" s="113">
        <f t="shared" ca="1" si="291"/>
        <v>49349927.464076966</v>
      </c>
      <c r="DR180" s="113">
        <f t="shared" ca="1" si="291"/>
        <v>49349927.464076966</v>
      </c>
      <c r="DS180" s="113">
        <f t="shared" ca="1" si="291"/>
        <v>49226416.917246245</v>
      </c>
      <c r="DT180" s="113">
        <f t="shared" ca="1" si="291"/>
        <v>49226416.917246245</v>
      </c>
      <c r="DU180" s="113">
        <f t="shared" ca="1" si="291"/>
        <v>49226416.917246245</v>
      </c>
      <c r="DV180" s="113">
        <f t="shared" ca="1" si="291"/>
        <v>49226416.917246245</v>
      </c>
      <c r="DW180" s="113">
        <f t="shared" ca="1" si="291"/>
        <v>49226416.917246245</v>
      </c>
      <c r="DX180" s="113">
        <f t="shared" ca="1" si="291"/>
        <v>49226416.917246245</v>
      </c>
      <c r="DY180" s="113">
        <f t="shared" ca="1" si="291"/>
        <v>49226416.917246245</v>
      </c>
      <c r="DZ180" s="113">
        <f t="shared" ca="1" si="291"/>
        <v>49226416.917246245</v>
      </c>
      <c r="EA180" s="113">
        <f t="shared" ca="1" si="291"/>
        <v>49226416.917246245</v>
      </c>
      <c r="EB180" s="113">
        <f t="shared" ca="1" si="291"/>
        <v>49226416.917246245</v>
      </c>
      <c r="EC180" s="113">
        <f t="shared" ca="1" si="291"/>
        <v>49226416.917246245</v>
      </c>
      <c r="ED180" s="113">
        <f t="shared" ca="1" si="291"/>
        <v>49226416.917246245</v>
      </c>
      <c r="EE180" s="113">
        <f t="shared" ca="1" si="291"/>
        <v>49226416.917246245</v>
      </c>
      <c r="EF180" s="113">
        <f t="shared" ca="1" si="291"/>
        <v>49226416.917246245</v>
      </c>
      <c r="EG180" s="113">
        <f t="shared" ca="1" si="291"/>
        <v>49226416.917246245</v>
      </c>
      <c r="EH180" s="113">
        <f t="shared" ca="1" si="291"/>
        <v>49226416.917246245</v>
      </c>
      <c r="EI180" s="113">
        <f t="shared" ref="EI180:FN180" ca="1" si="292">IF(EI$6&lt;$C12,0,EI140/$D140*$F180)</f>
        <v>49226416.917246245</v>
      </c>
      <c r="EJ180" s="113">
        <f t="shared" ca="1" si="292"/>
        <v>49226416.917246245</v>
      </c>
      <c r="EK180" s="113">
        <f t="shared" ca="1" si="292"/>
        <v>49226416.917246245</v>
      </c>
      <c r="EL180" s="113">
        <f t="shared" ca="1" si="292"/>
        <v>49226416.917246245</v>
      </c>
      <c r="EM180" s="113">
        <f t="shared" ca="1" si="292"/>
        <v>49226416.917246245</v>
      </c>
      <c r="EN180" s="113">
        <f t="shared" ca="1" si="292"/>
        <v>49226416.917246245</v>
      </c>
      <c r="EO180" s="113">
        <f t="shared" ca="1" si="292"/>
        <v>49226416.917246245</v>
      </c>
      <c r="EP180" s="113">
        <f t="shared" ca="1" si="292"/>
        <v>49226416.917246245</v>
      </c>
      <c r="EQ180" s="113">
        <f t="shared" ca="1" si="292"/>
        <v>49226416.917246245</v>
      </c>
      <c r="ER180" s="113">
        <f t="shared" ca="1" si="292"/>
        <v>49226416.917246245</v>
      </c>
      <c r="ES180" s="113">
        <f t="shared" ca="1" si="292"/>
        <v>49226416.917246245</v>
      </c>
      <c r="ET180" s="113">
        <f t="shared" ca="1" si="292"/>
        <v>49226416.917246245</v>
      </c>
      <c r="EU180" s="113">
        <f t="shared" ca="1" si="292"/>
        <v>41572303.317246057</v>
      </c>
      <c r="EV180" s="113">
        <f t="shared" ca="1" si="292"/>
        <v>41572303.317246057</v>
      </c>
      <c r="EW180" s="113">
        <f t="shared" ca="1" si="292"/>
        <v>41572303.317246057</v>
      </c>
      <c r="EX180" s="113">
        <f t="shared" ca="1" si="292"/>
        <v>41572303.317246057</v>
      </c>
      <c r="EY180" s="113">
        <f t="shared" ca="1" si="292"/>
        <v>41572303.317246057</v>
      </c>
      <c r="EZ180" s="113">
        <f t="shared" ca="1" si="292"/>
        <v>41572303.317246057</v>
      </c>
      <c r="FA180" s="113">
        <f t="shared" ca="1" si="292"/>
        <v>40449506.383719817</v>
      </c>
      <c r="FB180" s="113">
        <f t="shared" ca="1" si="292"/>
        <v>40112584.66076909</v>
      </c>
      <c r="FC180" s="113">
        <f t="shared" ca="1" si="292"/>
        <v>40112584.66076909</v>
      </c>
      <c r="FD180" s="113">
        <f t="shared" ca="1" si="292"/>
        <v>40112584.66076909</v>
      </c>
      <c r="FE180" s="113">
        <f t="shared" ca="1" si="292"/>
        <v>40112584.66076909</v>
      </c>
      <c r="FF180" s="113">
        <f t="shared" ca="1" si="292"/>
        <v>40112584.66076909</v>
      </c>
      <c r="FG180" s="113">
        <f t="shared" ca="1" si="292"/>
        <v>40112584.66076909</v>
      </c>
      <c r="FH180" s="113">
        <f t="shared" ca="1" si="292"/>
        <v>40112584.66076909</v>
      </c>
      <c r="FI180" s="113">
        <f t="shared" ca="1" si="292"/>
        <v>40112584.66076909</v>
      </c>
      <c r="FJ180" s="113">
        <f t="shared" ca="1" si="292"/>
        <v>40112584.66076909</v>
      </c>
      <c r="FK180" s="113">
        <f t="shared" ca="1" si="292"/>
        <v>40112584.66076909</v>
      </c>
      <c r="FL180" s="113">
        <f t="shared" ca="1" si="292"/>
        <v>40112584.66076909</v>
      </c>
      <c r="FM180" s="113">
        <f t="shared" ca="1" si="292"/>
        <v>36239985.499274462</v>
      </c>
      <c r="FN180" s="113">
        <f t="shared" ca="1" si="292"/>
        <v>36239985.499274462</v>
      </c>
      <c r="FO180" s="113">
        <f t="shared" ref="FO180:GS180" ca="1" si="293">IF(FO$6&lt;$C12,0,FO140/$D140*$F180)</f>
        <v>36239985.499274462</v>
      </c>
      <c r="FP180" s="113">
        <f t="shared" ca="1" si="293"/>
        <v>36239985.499274462</v>
      </c>
      <c r="FQ180" s="113">
        <f t="shared" ca="1" si="293"/>
        <v>36189457.935754456</v>
      </c>
      <c r="FR180" s="113">
        <f t="shared" ca="1" si="293"/>
        <v>36189457.935754456</v>
      </c>
      <c r="FS180" s="113">
        <f t="shared" ca="1" si="293"/>
        <v>36189457.935754456</v>
      </c>
      <c r="FT180" s="113">
        <f t="shared" ca="1" si="293"/>
        <v>36111354.73575449</v>
      </c>
      <c r="FU180" s="113">
        <f t="shared" ca="1" si="293"/>
        <v>36111354.73575449</v>
      </c>
      <c r="FV180" s="113">
        <f t="shared" ca="1" si="293"/>
        <v>36111354.73575449</v>
      </c>
      <c r="FW180" s="113">
        <f t="shared" ca="1" si="293"/>
        <v>36111354.73575449</v>
      </c>
      <c r="FX180" s="113">
        <f t="shared" ca="1" si="293"/>
        <v>33747545.990349747</v>
      </c>
      <c r="FY180" s="113">
        <f t="shared" ca="1" si="293"/>
        <v>32088958.012320746</v>
      </c>
      <c r="FZ180" s="113">
        <f t="shared" ca="1" si="293"/>
        <v>31911954.959741749</v>
      </c>
      <c r="GA180" s="113">
        <f t="shared" ca="1" si="293"/>
        <v>31911954.959741749</v>
      </c>
      <c r="GB180" s="113">
        <f t="shared" ca="1" si="293"/>
        <v>31911954.959741749</v>
      </c>
      <c r="GC180" s="113">
        <f t="shared" ca="1" si="293"/>
        <v>31911954.959741749</v>
      </c>
      <c r="GD180" s="113">
        <f t="shared" ca="1" si="293"/>
        <v>31911954.959741749</v>
      </c>
      <c r="GE180" s="113">
        <f t="shared" ca="1" si="293"/>
        <v>31911954.959741749</v>
      </c>
      <c r="GF180" s="113">
        <f t="shared" ca="1" si="293"/>
        <v>21220269.530121408</v>
      </c>
      <c r="GG180" s="113">
        <f t="shared" ca="1" si="293"/>
        <v>21220269.530121408</v>
      </c>
      <c r="GH180" s="113">
        <f t="shared" ca="1" si="293"/>
        <v>21220269.530121408</v>
      </c>
      <c r="GI180" s="113">
        <f t="shared" ca="1" si="293"/>
        <v>21220269.530121408</v>
      </c>
      <c r="GJ180" s="113">
        <f t="shared" ca="1" si="293"/>
        <v>21220269.530121408</v>
      </c>
      <c r="GK180" s="113">
        <f t="shared" ca="1" si="293"/>
        <v>21220269.530121408</v>
      </c>
      <c r="GL180" s="113">
        <f t="shared" ca="1" si="293"/>
        <v>0</v>
      </c>
      <c r="GM180" s="113">
        <f t="shared" ca="1" si="293"/>
        <v>0</v>
      </c>
      <c r="GN180" s="113">
        <f t="shared" ca="1" si="293"/>
        <v>0</v>
      </c>
      <c r="GO180" s="113">
        <f t="shared" ca="1" si="293"/>
        <v>0</v>
      </c>
      <c r="GP180" s="113">
        <f t="shared" ca="1" si="293"/>
        <v>0</v>
      </c>
      <c r="GQ180" s="113">
        <f t="shared" ca="1" si="293"/>
        <v>0</v>
      </c>
      <c r="GR180" s="113">
        <f t="shared" ca="1" si="293"/>
        <v>0</v>
      </c>
      <c r="GS180" s="113">
        <f t="shared" ca="1" si="293"/>
        <v>0</v>
      </c>
      <c r="GU180" s="85">
        <f t="shared" ca="1" si="274"/>
        <v>0</v>
      </c>
      <c r="GV180" s="85">
        <f t="shared" ca="1" si="274"/>
        <v>0</v>
      </c>
      <c r="GW180" s="85">
        <f t="shared" ca="1" si="274"/>
        <v>28921779.584189337</v>
      </c>
      <c r="GX180" s="85">
        <f t="shared" ca="1" si="274"/>
        <v>49580193.572896004</v>
      </c>
      <c r="GY180" s="85">
        <f t="shared" ca="1" si="274"/>
        <v>49580193.572896004</v>
      </c>
      <c r="GZ180" s="85">
        <f t="shared" ca="1" si="274"/>
        <v>49580193.572896004</v>
      </c>
      <c r="HA180" s="85">
        <f t="shared" ca="1" si="274"/>
        <v>49580193.572896004</v>
      </c>
      <c r="HB180" s="85">
        <f t="shared" ca="1" si="274"/>
        <v>49580193.572896004</v>
      </c>
      <c r="HC180" s="85">
        <f t="shared" ca="1" si="274"/>
        <v>49561004.730494417</v>
      </c>
      <c r="HD180" s="85">
        <f t="shared" ca="1" si="274"/>
        <v>49277879.645092368</v>
      </c>
      <c r="HE180" s="85">
        <f t="shared" ca="1" si="274"/>
        <v>49226416.91724623</v>
      </c>
      <c r="HF180" s="85">
        <f t="shared" ca="1" si="274"/>
        <v>47312888.517246194</v>
      </c>
      <c r="HG180" s="85">
        <f t="shared" ca="1" si="274"/>
        <v>40505591.135134235</v>
      </c>
      <c r="HH180" s="85">
        <f t="shared" ca="1" si="274"/>
        <v>37174064.93818146</v>
      </c>
      <c r="HI180" s="85">
        <f t="shared" ca="1" si="274"/>
        <v>30997623.524406061</v>
      </c>
      <c r="HJ180" s="85">
        <f t="shared" ca="1" si="274"/>
        <v>7073423.1767071364</v>
      </c>
      <c r="HK180" s="85">
        <f t="shared" ca="1" si="275"/>
        <v>587951640.0331775</v>
      </c>
    </row>
    <row r="181" spans="1:219" outlineLevel="1" x14ac:dyDescent="0.75">
      <c r="A181" s="112" t="str">
        <f t="shared" si="266"/>
        <v>GSMS 2019-GC38 B-Piece Cashflow</v>
      </c>
      <c r="B181" s="112" t="str">
        <f t="shared" si="266"/>
        <v>GSMS 2019-GC38</v>
      </c>
      <c r="C181" s="104"/>
      <c r="D181" s="87"/>
      <c r="E181" s="88"/>
      <c r="F181" s="85">
        <f t="shared" ca="1" si="267"/>
        <v>39335516</v>
      </c>
      <c r="G181" s="85"/>
      <c r="H181" s="86"/>
      <c r="I181" s="95"/>
      <c r="K181" s="113">
        <f t="shared" ref="K181:AP181" ca="1" si="294">IF(K$6&lt;$C13,0,K141/$D141*$F181)</f>
        <v>0</v>
      </c>
      <c r="L181" s="113">
        <f t="shared" ca="1" si="294"/>
        <v>0</v>
      </c>
      <c r="M181" s="113">
        <f t="shared" ca="1" si="294"/>
        <v>0</v>
      </c>
      <c r="N181" s="113">
        <f t="shared" ca="1" si="294"/>
        <v>0</v>
      </c>
      <c r="O181" s="113">
        <f t="shared" ca="1" si="294"/>
        <v>0</v>
      </c>
      <c r="P181" s="113">
        <f t="shared" ca="1" si="294"/>
        <v>0</v>
      </c>
      <c r="Q181" s="113">
        <f t="shared" ca="1" si="294"/>
        <v>0</v>
      </c>
      <c r="R181" s="113">
        <f t="shared" ca="1" si="294"/>
        <v>0</v>
      </c>
      <c r="S181" s="113">
        <f t="shared" ca="1" si="294"/>
        <v>0</v>
      </c>
      <c r="T181" s="113">
        <f t="shared" ca="1" si="294"/>
        <v>0</v>
      </c>
      <c r="U181" s="113">
        <f t="shared" ca="1" si="294"/>
        <v>0</v>
      </c>
      <c r="V181" s="113">
        <f t="shared" ca="1" si="294"/>
        <v>0</v>
      </c>
      <c r="W181" s="113">
        <f t="shared" ca="1" si="294"/>
        <v>0</v>
      </c>
      <c r="X181" s="113">
        <f t="shared" ca="1" si="294"/>
        <v>0</v>
      </c>
      <c r="Y181" s="113">
        <f t="shared" ca="1" si="294"/>
        <v>0</v>
      </c>
      <c r="Z181" s="113">
        <f t="shared" ca="1" si="294"/>
        <v>0</v>
      </c>
      <c r="AA181" s="113">
        <f t="shared" ca="1" si="294"/>
        <v>0</v>
      </c>
      <c r="AB181" s="113">
        <f t="shared" ca="1" si="294"/>
        <v>0</v>
      </c>
      <c r="AC181" s="113">
        <f t="shared" ca="1" si="294"/>
        <v>0</v>
      </c>
      <c r="AD181" s="113">
        <f t="shared" ca="1" si="294"/>
        <v>0</v>
      </c>
      <c r="AE181" s="113">
        <f t="shared" ca="1" si="294"/>
        <v>0</v>
      </c>
      <c r="AF181" s="113">
        <f t="shared" ca="1" si="294"/>
        <v>0</v>
      </c>
      <c r="AG181" s="113">
        <f t="shared" ca="1" si="294"/>
        <v>0</v>
      </c>
      <c r="AH181" s="113">
        <f t="shared" ca="1" si="294"/>
        <v>0</v>
      </c>
      <c r="AI181" s="113">
        <f t="shared" ca="1" si="294"/>
        <v>39335516</v>
      </c>
      <c r="AJ181" s="113">
        <f t="shared" ca="1" si="294"/>
        <v>39335516</v>
      </c>
      <c r="AK181" s="113">
        <f t="shared" ca="1" si="294"/>
        <v>39335516</v>
      </c>
      <c r="AL181" s="113">
        <f t="shared" ca="1" si="294"/>
        <v>39335516</v>
      </c>
      <c r="AM181" s="113">
        <f t="shared" ca="1" si="294"/>
        <v>39335516</v>
      </c>
      <c r="AN181" s="113">
        <f t="shared" ca="1" si="294"/>
        <v>39335516</v>
      </c>
      <c r="AO181" s="113">
        <f t="shared" ca="1" si="294"/>
        <v>39335516</v>
      </c>
      <c r="AP181" s="113">
        <f t="shared" ca="1" si="294"/>
        <v>39335516</v>
      </c>
      <c r="AQ181" s="113">
        <f t="shared" ref="AQ181:BV181" ca="1" si="295">IF(AQ$6&lt;$C13,0,AQ141/$D141*$F181)</f>
        <v>39335516</v>
      </c>
      <c r="AR181" s="113">
        <f t="shared" ca="1" si="295"/>
        <v>39335516</v>
      </c>
      <c r="AS181" s="113">
        <f t="shared" ca="1" si="295"/>
        <v>39335516</v>
      </c>
      <c r="AT181" s="113">
        <f t="shared" ca="1" si="295"/>
        <v>39335516</v>
      </c>
      <c r="AU181" s="113">
        <f t="shared" ca="1" si="295"/>
        <v>39335516</v>
      </c>
      <c r="AV181" s="113">
        <f t="shared" ca="1" si="295"/>
        <v>39335516</v>
      </c>
      <c r="AW181" s="113">
        <f t="shared" ca="1" si="295"/>
        <v>39335516</v>
      </c>
      <c r="AX181" s="113">
        <f t="shared" ca="1" si="295"/>
        <v>39335516</v>
      </c>
      <c r="AY181" s="113">
        <f t="shared" ca="1" si="295"/>
        <v>39335516</v>
      </c>
      <c r="AZ181" s="113">
        <f t="shared" ca="1" si="295"/>
        <v>39335516</v>
      </c>
      <c r="BA181" s="113">
        <f t="shared" ca="1" si="295"/>
        <v>39335516</v>
      </c>
      <c r="BB181" s="113">
        <f t="shared" ca="1" si="295"/>
        <v>39335516</v>
      </c>
      <c r="BC181" s="113">
        <f t="shared" ca="1" si="295"/>
        <v>39335516</v>
      </c>
      <c r="BD181" s="113">
        <f t="shared" ca="1" si="295"/>
        <v>39335516</v>
      </c>
      <c r="BE181" s="113">
        <f t="shared" ca="1" si="295"/>
        <v>39335516</v>
      </c>
      <c r="BF181" s="113">
        <f t="shared" ca="1" si="295"/>
        <v>39335516</v>
      </c>
      <c r="BG181" s="113">
        <f t="shared" ca="1" si="295"/>
        <v>39335516</v>
      </c>
      <c r="BH181" s="113">
        <f t="shared" ca="1" si="295"/>
        <v>39335516</v>
      </c>
      <c r="BI181" s="113">
        <f t="shared" ca="1" si="295"/>
        <v>39335516</v>
      </c>
      <c r="BJ181" s="113">
        <f t="shared" ca="1" si="295"/>
        <v>39335516</v>
      </c>
      <c r="BK181" s="113">
        <f t="shared" ca="1" si="295"/>
        <v>39335516</v>
      </c>
      <c r="BL181" s="113">
        <f t="shared" ca="1" si="295"/>
        <v>39335516</v>
      </c>
      <c r="BM181" s="113">
        <f t="shared" ca="1" si="295"/>
        <v>39335516</v>
      </c>
      <c r="BN181" s="113">
        <f t="shared" ca="1" si="295"/>
        <v>39335516</v>
      </c>
      <c r="BO181" s="113">
        <f t="shared" ca="1" si="295"/>
        <v>39335516</v>
      </c>
      <c r="BP181" s="113">
        <f t="shared" ca="1" si="295"/>
        <v>39335516</v>
      </c>
      <c r="BQ181" s="113">
        <f t="shared" ca="1" si="295"/>
        <v>39335516</v>
      </c>
      <c r="BR181" s="113">
        <f t="shared" ca="1" si="295"/>
        <v>39335516</v>
      </c>
      <c r="BS181" s="113">
        <f t="shared" ca="1" si="295"/>
        <v>39335516</v>
      </c>
      <c r="BT181" s="113">
        <f t="shared" ca="1" si="295"/>
        <v>39335516</v>
      </c>
      <c r="BU181" s="113">
        <f t="shared" ca="1" si="295"/>
        <v>39335516</v>
      </c>
      <c r="BV181" s="113">
        <f t="shared" ca="1" si="295"/>
        <v>39335516</v>
      </c>
      <c r="BW181" s="113">
        <f t="shared" ref="BW181:DB181" ca="1" si="296">IF(BW$6&lt;$C13,0,BW141/$D141*$F181)</f>
        <v>39335516</v>
      </c>
      <c r="BX181" s="113">
        <f t="shared" ca="1" si="296"/>
        <v>39335516</v>
      </c>
      <c r="BY181" s="113">
        <f t="shared" ca="1" si="296"/>
        <v>39335516</v>
      </c>
      <c r="BZ181" s="113">
        <f t="shared" ca="1" si="296"/>
        <v>39335516</v>
      </c>
      <c r="CA181" s="113">
        <f t="shared" ca="1" si="296"/>
        <v>39335516</v>
      </c>
      <c r="CB181" s="113">
        <f t="shared" ca="1" si="296"/>
        <v>39335516</v>
      </c>
      <c r="CC181" s="113">
        <f t="shared" ca="1" si="296"/>
        <v>39335516</v>
      </c>
      <c r="CD181" s="113">
        <f t="shared" ca="1" si="296"/>
        <v>39335516</v>
      </c>
      <c r="CE181" s="113">
        <f t="shared" ca="1" si="296"/>
        <v>39335516</v>
      </c>
      <c r="CF181" s="113">
        <f t="shared" ca="1" si="296"/>
        <v>39335516</v>
      </c>
      <c r="CG181" s="113">
        <f t="shared" ca="1" si="296"/>
        <v>39335516</v>
      </c>
      <c r="CH181" s="113">
        <f t="shared" ca="1" si="296"/>
        <v>39335516</v>
      </c>
      <c r="CI181" s="113">
        <f t="shared" ca="1" si="296"/>
        <v>39335516</v>
      </c>
      <c r="CJ181" s="113">
        <f t="shared" ca="1" si="296"/>
        <v>39335516</v>
      </c>
      <c r="CK181" s="113">
        <f t="shared" ca="1" si="296"/>
        <v>39335516</v>
      </c>
      <c r="CL181" s="113">
        <f t="shared" ca="1" si="296"/>
        <v>39335516</v>
      </c>
      <c r="CM181" s="113">
        <f t="shared" ca="1" si="296"/>
        <v>39335516</v>
      </c>
      <c r="CN181" s="113">
        <f t="shared" ca="1" si="296"/>
        <v>39335516</v>
      </c>
      <c r="CO181" s="113">
        <f t="shared" ca="1" si="296"/>
        <v>39335516</v>
      </c>
      <c r="CP181" s="113">
        <f t="shared" ca="1" si="296"/>
        <v>39335516</v>
      </c>
      <c r="CQ181" s="113">
        <f t="shared" ca="1" si="296"/>
        <v>39335516</v>
      </c>
      <c r="CR181" s="113">
        <f t="shared" ca="1" si="296"/>
        <v>39335516</v>
      </c>
      <c r="CS181" s="113">
        <f t="shared" ca="1" si="296"/>
        <v>39335516</v>
      </c>
      <c r="CT181" s="113">
        <f t="shared" ca="1" si="296"/>
        <v>39335516</v>
      </c>
      <c r="CU181" s="113">
        <f t="shared" ca="1" si="296"/>
        <v>39335516</v>
      </c>
      <c r="CV181" s="113">
        <f t="shared" ca="1" si="296"/>
        <v>39335516</v>
      </c>
      <c r="CW181" s="113">
        <f t="shared" ca="1" si="296"/>
        <v>39335516</v>
      </c>
      <c r="CX181" s="113">
        <f t="shared" ca="1" si="296"/>
        <v>39335516</v>
      </c>
      <c r="CY181" s="113">
        <f t="shared" ca="1" si="296"/>
        <v>39335516</v>
      </c>
      <c r="CZ181" s="113">
        <f t="shared" ca="1" si="296"/>
        <v>39335516</v>
      </c>
      <c r="DA181" s="113">
        <f t="shared" ca="1" si="296"/>
        <v>39335516</v>
      </c>
      <c r="DB181" s="113">
        <f t="shared" ca="1" si="296"/>
        <v>39335516</v>
      </c>
      <c r="DC181" s="113">
        <f t="shared" ref="DC181:EH181" ca="1" si="297">IF(DC$6&lt;$C13,0,DC141/$D141*$F181)</f>
        <v>39335516</v>
      </c>
      <c r="DD181" s="113">
        <f t="shared" ca="1" si="297"/>
        <v>39335516</v>
      </c>
      <c r="DE181" s="113">
        <f t="shared" ca="1" si="297"/>
        <v>39335516</v>
      </c>
      <c r="DF181" s="113">
        <f t="shared" ca="1" si="297"/>
        <v>39335516</v>
      </c>
      <c r="DG181" s="113">
        <f t="shared" ca="1" si="297"/>
        <v>39335516</v>
      </c>
      <c r="DH181" s="113">
        <f t="shared" ca="1" si="297"/>
        <v>39335516</v>
      </c>
      <c r="DI181" s="113">
        <f t="shared" ca="1" si="297"/>
        <v>39335516</v>
      </c>
      <c r="DJ181" s="113">
        <f t="shared" ca="1" si="297"/>
        <v>39335516</v>
      </c>
      <c r="DK181" s="113">
        <f t="shared" ca="1" si="297"/>
        <v>39335516</v>
      </c>
      <c r="DL181" s="113">
        <f t="shared" ca="1" si="297"/>
        <v>39335516</v>
      </c>
      <c r="DM181" s="113">
        <f t="shared" ca="1" si="297"/>
        <v>39335516</v>
      </c>
      <c r="DN181" s="113">
        <f t="shared" ca="1" si="297"/>
        <v>39335516</v>
      </c>
      <c r="DO181" s="113">
        <f t="shared" ca="1" si="297"/>
        <v>39335516</v>
      </c>
      <c r="DP181" s="113">
        <f t="shared" ca="1" si="297"/>
        <v>39335516</v>
      </c>
      <c r="DQ181" s="113">
        <f t="shared" ca="1" si="297"/>
        <v>39335516</v>
      </c>
      <c r="DR181" s="113">
        <f t="shared" ca="1" si="297"/>
        <v>39335516</v>
      </c>
      <c r="DS181" s="113">
        <f t="shared" ca="1" si="297"/>
        <v>39335516</v>
      </c>
      <c r="DT181" s="113">
        <f t="shared" ca="1" si="297"/>
        <v>39335516</v>
      </c>
      <c r="DU181" s="113">
        <f t="shared" ca="1" si="297"/>
        <v>39335516</v>
      </c>
      <c r="DV181" s="113">
        <f t="shared" ca="1" si="297"/>
        <v>39335516</v>
      </c>
      <c r="DW181" s="113">
        <f t="shared" ca="1" si="297"/>
        <v>39335516</v>
      </c>
      <c r="DX181" s="113">
        <f t="shared" ca="1" si="297"/>
        <v>39335516</v>
      </c>
      <c r="DY181" s="113">
        <f t="shared" ca="1" si="297"/>
        <v>39335516</v>
      </c>
      <c r="DZ181" s="113">
        <f t="shared" ca="1" si="297"/>
        <v>39335516</v>
      </c>
      <c r="EA181" s="113">
        <f t="shared" ca="1" si="297"/>
        <v>39335516</v>
      </c>
      <c r="EB181" s="113">
        <f t="shared" ca="1" si="297"/>
        <v>39335516</v>
      </c>
      <c r="EC181" s="113">
        <f t="shared" ca="1" si="297"/>
        <v>39335516</v>
      </c>
      <c r="ED181" s="113">
        <f t="shared" ca="1" si="297"/>
        <v>39335516</v>
      </c>
      <c r="EE181" s="113">
        <f t="shared" ca="1" si="297"/>
        <v>39335516</v>
      </c>
      <c r="EF181" s="113">
        <f t="shared" ca="1" si="297"/>
        <v>39335516</v>
      </c>
      <c r="EG181" s="113">
        <f t="shared" ca="1" si="297"/>
        <v>39335516</v>
      </c>
      <c r="EH181" s="113">
        <f t="shared" ca="1" si="297"/>
        <v>39335516</v>
      </c>
      <c r="EI181" s="113">
        <f t="shared" ref="EI181:FN181" ca="1" si="298">IF(EI$6&lt;$C13,0,EI141/$D141*$F181)</f>
        <v>39335516</v>
      </c>
      <c r="EJ181" s="113">
        <f t="shared" ca="1" si="298"/>
        <v>39335516</v>
      </c>
      <c r="EK181" s="113">
        <f t="shared" ca="1" si="298"/>
        <v>39335516</v>
      </c>
      <c r="EL181" s="113">
        <f t="shared" ca="1" si="298"/>
        <v>39335516</v>
      </c>
      <c r="EM181" s="113">
        <f t="shared" ca="1" si="298"/>
        <v>39335516</v>
      </c>
      <c r="EN181" s="113">
        <f t="shared" ca="1" si="298"/>
        <v>39335516</v>
      </c>
      <c r="EO181" s="113">
        <f t="shared" ca="1" si="298"/>
        <v>39335516</v>
      </c>
      <c r="EP181" s="113">
        <f t="shared" ca="1" si="298"/>
        <v>39335516</v>
      </c>
      <c r="EQ181" s="113">
        <f t="shared" ca="1" si="298"/>
        <v>39335516</v>
      </c>
      <c r="ER181" s="113">
        <f t="shared" ca="1" si="298"/>
        <v>39335516</v>
      </c>
      <c r="ES181" s="113">
        <f t="shared" ca="1" si="298"/>
        <v>39335516</v>
      </c>
      <c r="ET181" s="113">
        <f t="shared" ca="1" si="298"/>
        <v>39335516</v>
      </c>
      <c r="EU181" s="113">
        <f t="shared" ca="1" si="298"/>
        <v>39335516</v>
      </c>
      <c r="EV181" s="113">
        <f t="shared" ca="1" si="298"/>
        <v>39335516</v>
      </c>
      <c r="EW181" s="113">
        <f t="shared" ca="1" si="298"/>
        <v>39335516</v>
      </c>
      <c r="EX181" s="113">
        <f t="shared" ca="1" si="298"/>
        <v>39335516</v>
      </c>
      <c r="EY181" s="113">
        <f t="shared" ca="1" si="298"/>
        <v>39335516</v>
      </c>
      <c r="EZ181" s="113">
        <f t="shared" ca="1" si="298"/>
        <v>39335516</v>
      </c>
      <c r="FA181" s="113">
        <f t="shared" ca="1" si="298"/>
        <v>39335516</v>
      </c>
      <c r="FB181" s="113">
        <f t="shared" ca="1" si="298"/>
        <v>39335516</v>
      </c>
      <c r="FC181" s="113">
        <f t="shared" ca="1" si="298"/>
        <v>39335516</v>
      </c>
      <c r="FD181" s="113">
        <f t="shared" ca="1" si="298"/>
        <v>39335516</v>
      </c>
      <c r="FE181" s="113">
        <f t="shared" ca="1" si="298"/>
        <v>39335516</v>
      </c>
      <c r="FF181" s="113">
        <f t="shared" ca="1" si="298"/>
        <v>39335516</v>
      </c>
      <c r="FG181" s="113">
        <f t="shared" ca="1" si="298"/>
        <v>39335516</v>
      </c>
      <c r="FH181" s="113">
        <f t="shared" ca="1" si="298"/>
        <v>39335516</v>
      </c>
      <c r="FI181" s="113">
        <f t="shared" ca="1" si="298"/>
        <v>37829193.319837168</v>
      </c>
      <c r="FJ181" s="113">
        <f t="shared" ca="1" si="298"/>
        <v>37829193.319837168</v>
      </c>
      <c r="FK181" s="113">
        <f t="shared" ca="1" si="298"/>
        <v>37829193.319837168</v>
      </c>
      <c r="FL181" s="113">
        <f t="shared" ca="1" si="298"/>
        <v>37829193.319837168</v>
      </c>
      <c r="FM181" s="113">
        <f t="shared" ca="1" si="298"/>
        <v>37829193.319837168</v>
      </c>
      <c r="FN181" s="113">
        <f t="shared" ca="1" si="298"/>
        <v>37829193.319837168</v>
      </c>
      <c r="FO181" s="113">
        <f t="shared" ref="FO181:GS181" ca="1" si="299">IF(FO$6&lt;$C13,0,FO141/$D141*$F181)</f>
        <v>37829193.319837168</v>
      </c>
      <c r="FP181" s="113">
        <f t="shared" ca="1" si="299"/>
        <v>37829193.319837168</v>
      </c>
      <c r="FQ181" s="113">
        <f t="shared" ca="1" si="299"/>
        <v>37829193.319837168</v>
      </c>
      <c r="FR181" s="113">
        <f t="shared" ca="1" si="299"/>
        <v>37829193.319837168</v>
      </c>
      <c r="FS181" s="113">
        <f t="shared" ca="1" si="299"/>
        <v>37829193.319837168</v>
      </c>
      <c r="FT181" s="113">
        <f t="shared" ca="1" si="299"/>
        <v>34581552.63649679</v>
      </c>
      <c r="FU181" s="113">
        <f t="shared" ca="1" si="299"/>
        <v>30531303.43618938</v>
      </c>
      <c r="FV181" s="113">
        <f t="shared" ca="1" si="299"/>
        <v>26696015.777276587</v>
      </c>
      <c r="FW181" s="113">
        <f t="shared" ca="1" si="299"/>
        <v>26696015.777276587</v>
      </c>
      <c r="FX181" s="113">
        <f t="shared" ca="1" si="299"/>
        <v>26696015.777276587</v>
      </c>
      <c r="FY181" s="113">
        <f t="shared" ca="1" si="299"/>
        <v>26696015.777276587</v>
      </c>
      <c r="FZ181" s="113">
        <f t="shared" ca="1" si="299"/>
        <v>26696015.777276587</v>
      </c>
      <c r="GA181" s="113">
        <f t="shared" ca="1" si="299"/>
        <v>26696015.777276587</v>
      </c>
      <c r="GB181" s="113">
        <f t="shared" ca="1" si="299"/>
        <v>26696015.777276587</v>
      </c>
      <c r="GC181" s="113">
        <f t="shared" ca="1" si="299"/>
        <v>26696015.777276587</v>
      </c>
      <c r="GD181" s="113">
        <f t="shared" ca="1" si="299"/>
        <v>26696015.777276587</v>
      </c>
      <c r="GE181" s="113">
        <f t="shared" ca="1" si="299"/>
        <v>26696015.777276587</v>
      </c>
      <c r="GF181" s="113">
        <f t="shared" ca="1" si="299"/>
        <v>26696015.777276587</v>
      </c>
      <c r="GG181" s="113">
        <f t="shared" ca="1" si="299"/>
        <v>20938871.696744129</v>
      </c>
      <c r="GH181" s="113">
        <f t="shared" ca="1" si="299"/>
        <v>20938871.696744129</v>
      </c>
      <c r="GI181" s="113">
        <f t="shared" ca="1" si="299"/>
        <v>0</v>
      </c>
      <c r="GJ181" s="113">
        <f t="shared" ca="1" si="299"/>
        <v>0</v>
      </c>
      <c r="GK181" s="113">
        <f t="shared" ca="1" si="299"/>
        <v>0</v>
      </c>
      <c r="GL181" s="113">
        <f t="shared" ca="1" si="299"/>
        <v>0</v>
      </c>
      <c r="GM181" s="113">
        <f t="shared" ca="1" si="299"/>
        <v>0</v>
      </c>
      <c r="GN181" s="113">
        <f t="shared" ca="1" si="299"/>
        <v>0</v>
      </c>
      <c r="GO181" s="113">
        <f t="shared" ca="1" si="299"/>
        <v>0</v>
      </c>
      <c r="GP181" s="113">
        <f t="shared" ca="1" si="299"/>
        <v>0</v>
      </c>
      <c r="GQ181" s="113">
        <f t="shared" ca="1" si="299"/>
        <v>0</v>
      </c>
      <c r="GR181" s="113">
        <f t="shared" ca="1" si="299"/>
        <v>0</v>
      </c>
      <c r="GS181" s="113">
        <f t="shared" ca="1" si="299"/>
        <v>0</v>
      </c>
      <c r="GU181" s="85">
        <f t="shared" ca="1" si="274"/>
        <v>0</v>
      </c>
      <c r="GV181" s="85">
        <f t="shared" ca="1" si="274"/>
        <v>0</v>
      </c>
      <c r="GW181" s="85">
        <f t="shared" ca="1" si="274"/>
        <v>36057556.333333336</v>
      </c>
      <c r="GX181" s="85">
        <f t="shared" ca="1" si="274"/>
        <v>39335516</v>
      </c>
      <c r="GY181" s="85">
        <f t="shared" ca="1" si="274"/>
        <v>39335516</v>
      </c>
      <c r="GZ181" s="85">
        <f t="shared" ca="1" si="274"/>
        <v>39335516</v>
      </c>
      <c r="HA181" s="85">
        <f t="shared" ca="1" si="274"/>
        <v>39335516</v>
      </c>
      <c r="HB181" s="85">
        <f t="shared" ca="1" si="274"/>
        <v>39335516</v>
      </c>
      <c r="HC181" s="85">
        <f t="shared" ca="1" si="274"/>
        <v>39335516</v>
      </c>
      <c r="HD181" s="85">
        <f t="shared" ca="1" si="274"/>
        <v>39335516</v>
      </c>
      <c r="HE181" s="85">
        <f t="shared" ca="1" si="274"/>
        <v>39335516</v>
      </c>
      <c r="HF181" s="85">
        <f t="shared" ca="1" si="274"/>
        <v>39335516</v>
      </c>
      <c r="HG181" s="85">
        <f t="shared" ca="1" si="274"/>
        <v>39209989.109986432</v>
      </c>
      <c r="HH181" s="85">
        <f t="shared" ca="1" si="274"/>
        <v>36950399.105921477</v>
      </c>
      <c r="HI181" s="85">
        <f t="shared" ca="1" si="274"/>
        <v>26216253.770565543</v>
      </c>
      <c r="HJ181" s="85">
        <f t="shared" ca="1" si="274"/>
        <v>1744905.9747286774</v>
      </c>
      <c r="HK181" s="85">
        <f t="shared" ca="1" si="275"/>
        <v>494198748.29453558</v>
      </c>
    </row>
    <row r="182" spans="1:219" outlineLevel="1" x14ac:dyDescent="0.75">
      <c r="A182" s="112" t="str">
        <f t="shared" si="266"/>
        <v>GSMS 2017-GS8 B-Piece Cashflow</v>
      </c>
      <c r="B182" s="112" t="str">
        <f t="shared" si="266"/>
        <v>GSMS 2017-GS8</v>
      </c>
      <c r="C182" s="104"/>
      <c r="D182" s="87"/>
      <c r="E182" s="88"/>
      <c r="F182" s="85">
        <f t="shared" ca="1" si="267"/>
        <v>52373515</v>
      </c>
      <c r="G182" s="85"/>
      <c r="H182" s="86"/>
      <c r="I182" s="95"/>
      <c r="K182" s="113">
        <f t="shared" ref="K182:AP182" ca="1" si="300">IF(K$6&lt;$C14,0,K142/$D142*$F182)</f>
        <v>0</v>
      </c>
      <c r="L182" s="113">
        <f t="shared" ca="1" si="300"/>
        <v>0</v>
      </c>
      <c r="M182" s="113">
        <f t="shared" ca="1" si="300"/>
        <v>0</v>
      </c>
      <c r="N182" s="113">
        <f t="shared" ca="1" si="300"/>
        <v>0</v>
      </c>
      <c r="O182" s="113">
        <f t="shared" ca="1" si="300"/>
        <v>0</v>
      </c>
      <c r="P182" s="113">
        <f t="shared" ca="1" si="300"/>
        <v>0</v>
      </c>
      <c r="Q182" s="113">
        <f t="shared" ca="1" si="300"/>
        <v>0</v>
      </c>
      <c r="R182" s="113">
        <f t="shared" ca="1" si="300"/>
        <v>0</v>
      </c>
      <c r="S182" s="113">
        <f t="shared" ca="1" si="300"/>
        <v>0</v>
      </c>
      <c r="T182" s="113">
        <f t="shared" ca="1" si="300"/>
        <v>52373515</v>
      </c>
      <c r="U182" s="113">
        <f t="shared" ca="1" si="300"/>
        <v>52373515</v>
      </c>
      <c r="V182" s="113">
        <f t="shared" ca="1" si="300"/>
        <v>52373515</v>
      </c>
      <c r="W182" s="113">
        <f t="shared" ca="1" si="300"/>
        <v>52373515</v>
      </c>
      <c r="X182" s="113">
        <f t="shared" ca="1" si="300"/>
        <v>52373515</v>
      </c>
      <c r="Y182" s="113">
        <f t="shared" ca="1" si="300"/>
        <v>52373515</v>
      </c>
      <c r="Z182" s="113">
        <f t="shared" ca="1" si="300"/>
        <v>52373515</v>
      </c>
      <c r="AA182" s="113">
        <f t="shared" ca="1" si="300"/>
        <v>52373515</v>
      </c>
      <c r="AB182" s="113">
        <f t="shared" ca="1" si="300"/>
        <v>52373515</v>
      </c>
      <c r="AC182" s="113">
        <f t="shared" ca="1" si="300"/>
        <v>52373515</v>
      </c>
      <c r="AD182" s="113">
        <f t="shared" ca="1" si="300"/>
        <v>52373515</v>
      </c>
      <c r="AE182" s="113">
        <f t="shared" ca="1" si="300"/>
        <v>52373515</v>
      </c>
      <c r="AF182" s="113">
        <f t="shared" ca="1" si="300"/>
        <v>52373515</v>
      </c>
      <c r="AG182" s="113">
        <f t="shared" ca="1" si="300"/>
        <v>52373515</v>
      </c>
      <c r="AH182" s="113">
        <f t="shared" ca="1" si="300"/>
        <v>52373515</v>
      </c>
      <c r="AI182" s="113">
        <f t="shared" ca="1" si="300"/>
        <v>52373515</v>
      </c>
      <c r="AJ182" s="113">
        <f t="shared" ca="1" si="300"/>
        <v>52373515</v>
      </c>
      <c r="AK182" s="113">
        <f t="shared" ca="1" si="300"/>
        <v>52373515</v>
      </c>
      <c r="AL182" s="113">
        <f t="shared" ca="1" si="300"/>
        <v>52373515</v>
      </c>
      <c r="AM182" s="113">
        <f t="shared" ca="1" si="300"/>
        <v>52373515</v>
      </c>
      <c r="AN182" s="113">
        <f t="shared" ca="1" si="300"/>
        <v>52373515</v>
      </c>
      <c r="AO182" s="113">
        <f t="shared" ca="1" si="300"/>
        <v>52373515</v>
      </c>
      <c r="AP182" s="113">
        <f t="shared" ca="1" si="300"/>
        <v>52373515</v>
      </c>
      <c r="AQ182" s="113">
        <f t="shared" ref="AQ182:BV182" ca="1" si="301">IF(AQ$6&lt;$C14,0,AQ142/$D142*$F182)</f>
        <v>52373515</v>
      </c>
      <c r="AR182" s="113">
        <f t="shared" ca="1" si="301"/>
        <v>52373515</v>
      </c>
      <c r="AS182" s="113">
        <f t="shared" ca="1" si="301"/>
        <v>52373515</v>
      </c>
      <c r="AT182" s="113">
        <f t="shared" ca="1" si="301"/>
        <v>52373515</v>
      </c>
      <c r="AU182" s="113">
        <f t="shared" ca="1" si="301"/>
        <v>52373515</v>
      </c>
      <c r="AV182" s="113">
        <f t="shared" ca="1" si="301"/>
        <v>52373515</v>
      </c>
      <c r="AW182" s="113">
        <f t="shared" ca="1" si="301"/>
        <v>52373515</v>
      </c>
      <c r="AX182" s="113">
        <f t="shared" ca="1" si="301"/>
        <v>52373515</v>
      </c>
      <c r="AY182" s="113">
        <f t="shared" ca="1" si="301"/>
        <v>52373515</v>
      </c>
      <c r="AZ182" s="113">
        <f t="shared" ca="1" si="301"/>
        <v>52373515</v>
      </c>
      <c r="BA182" s="113">
        <f t="shared" ca="1" si="301"/>
        <v>52373515</v>
      </c>
      <c r="BB182" s="113">
        <f t="shared" ca="1" si="301"/>
        <v>52373515</v>
      </c>
      <c r="BC182" s="113">
        <f t="shared" ca="1" si="301"/>
        <v>52373515</v>
      </c>
      <c r="BD182" s="113">
        <f t="shared" ca="1" si="301"/>
        <v>52373515</v>
      </c>
      <c r="BE182" s="113">
        <f t="shared" ca="1" si="301"/>
        <v>52373515</v>
      </c>
      <c r="BF182" s="113">
        <f t="shared" ca="1" si="301"/>
        <v>52373515</v>
      </c>
      <c r="BG182" s="113">
        <f t="shared" ca="1" si="301"/>
        <v>52373515</v>
      </c>
      <c r="BH182" s="113">
        <f t="shared" ca="1" si="301"/>
        <v>52373515</v>
      </c>
      <c r="BI182" s="113">
        <f t="shared" ca="1" si="301"/>
        <v>52373515</v>
      </c>
      <c r="BJ182" s="113">
        <f t="shared" ca="1" si="301"/>
        <v>52373515</v>
      </c>
      <c r="BK182" s="113">
        <f t="shared" ca="1" si="301"/>
        <v>52373515</v>
      </c>
      <c r="BL182" s="113">
        <f t="shared" ca="1" si="301"/>
        <v>52373515</v>
      </c>
      <c r="BM182" s="113">
        <f t="shared" ca="1" si="301"/>
        <v>52373515</v>
      </c>
      <c r="BN182" s="113">
        <f t="shared" ca="1" si="301"/>
        <v>52373515</v>
      </c>
      <c r="BO182" s="113">
        <f t="shared" ca="1" si="301"/>
        <v>52373515</v>
      </c>
      <c r="BP182" s="113">
        <f t="shared" ca="1" si="301"/>
        <v>52373515</v>
      </c>
      <c r="BQ182" s="113">
        <f t="shared" ca="1" si="301"/>
        <v>52373515</v>
      </c>
      <c r="BR182" s="113">
        <f t="shared" ca="1" si="301"/>
        <v>52373515</v>
      </c>
      <c r="BS182" s="113">
        <f t="shared" ca="1" si="301"/>
        <v>52373515</v>
      </c>
      <c r="BT182" s="113">
        <f t="shared" ca="1" si="301"/>
        <v>52373515</v>
      </c>
      <c r="BU182" s="113">
        <f t="shared" ca="1" si="301"/>
        <v>52373515</v>
      </c>
      <c r="BV182" s="113">
        <f t="shared" ca="1" si="301"/>
        <v>52373515</v>
      </c>
      <c r="BW182" s="113">
        <f t="shared" ref="BW182:DB182" ca="1" si="302">IF(BW$6&lt;$C14,0,BW142/$D142*$F182)</f>
        <v>52373515</v>
      </c>
      <c r="BX182" s="113">
        <f t="shared" ca="1" si="302"/>
        <v>52373515</v>
      </c>
      <c r="BY182" s="113">
        <f t="shared" ca="1" si="302"/>
        <v>52373515</v>
      </c>
      <c r="BZ182" s="113">
        <f t="shared" ca="1" si="302"/>
        <v>52373515</v>
      </c>
      <c r="CA182" s="113">
        <f t="shared" ca="1" si="302"/>
        <v>52373515</v>
      </c>
      <c r="CB182" s="113">
        <f t="shared" ca="1" si="302"/>
        <v>52373515</v>
      </c>
      <c r="CC182" s="113">
        <f t="shared" ca="1" si="302"/>
        <v>52373515</v>
      </c>
      <c r="CD182" s="113">
        <f t="shared" ca="1" si="302"/>
        <v>52373515</v>
      </c>
      <c r="CE182" s="113">
        <f t="shared" ca="1" si="302"/>
        <v>52373515</v>
      </c>
      <c r="CF182" s="113">
        <f t="shared" ca="1" si="302"/>
        <v>52373515</v>
      </c>
      <c r="CG182" s="113">
        <f t="shared" ca="1" si="302"/>
        <v>52373515</v>
      </c>
      <c r="CH182" s="113">
        <f t="shared" ca="1" si="302"/>
        <v>52373515</v>
      </c>
      <c r="CI182" s="113">
        <f t="shared" ca="1" si="302"/>
        <v>52373515</v>
      </c>
      <c r="CJ182" s="113">
        <f t="shared" ca="1" si="302"/>
        <v>52373515</v>
      </c>
      <c r="CK182" s="113">
        <f t="shared" ca="1" si="302"/>
        <v>52373515</v>
      </c>
      <c r="CL182" s="113">
        <f t="shared" ca="1" si="302"/>
        <v>52373515</v>
      </c>
      <c r="CM182" s="113">
        <f t="shared" ca="1" si="302"/>
        <v>52373515</v>
      </c>
      <c r="CN182" s="113">
        <f t="shared" ca="1" si="302"/>
        <v>52373515</v>
      </c>
      <c r="CO182" s="113">
        <f t="shared" ca="1" si="302"/>
        <v>52373515</v>
      </c>
      <c r="CP182" s="113">
        <f t="shared" ca="1" si="302"/>
        <v>52373515</v>
      </c>
      <c r="CQ182" s="113">
        <f t="shared" ca="1" si="302"/>
        <v>52373515</v>
      </c>
      <c r="CR182" s="113">
        <f t="shared" ca="1" si="302"/>
        <v>52373515</v>
      </c>
      <c r="CS182" s="113">
        <f t="shared" ca="1" si="302"/>
        <v>52373515</v>
      </c>
      <c r="CT182" s="113">
        <f t="shared" ca="1" si="302"/>
        <v>52373515</v>
      </c>
      <c r="CU182" s="113">
        <f t="shared" ca="1" si="302"/>
        <v>52373515</v>
      </c>
      <c r="CV182" s="113">
        <f t="shared" ca="1" si="302"/>
        <v>52373515</v>
      </c>
      <c r="CW182" s="113">
        <f t="shared" ca="1" si="302"/>
        <v>52373515</v>
      </c>
      <c r="CX182" s="113">
        <f t="shared" ca="1" si="302"/>
        <v>52373515</v>
      </c>
      <c r="CY182" s="113">
        <f t="shared" ca="1" si="302"/>
        <v>52373515</v>
      </c>
      <c r="CZ182" s="113">
        <f t="shared" ca="1" si="302"/>
        <v>52373515</v>
      </c>
      <c r="DA182" s="113">
        <f t="shared" ca="1" si="302"/>
        <v>52373515</v>
      </c>
      <c r="DB182" s="113">
        <f t="shared" ca="1" si="302"/>
        <v>52373515</v>
      </c>
      <c r="DC182" s="113">
        <f t="shared" ref="DC182:EH182" ca="1" si="303">IF(DC$6&lt;$C14,0,DC142/$D142*$F182)</f>
        <v>52373515</v>
      </c>
      <c r="DD182" s="113">
        <f t="shared" ca="1" si="303"/>
        <v>52373515</v>
      </c>
      <c r="DE182" s="113">
        <f t="shared" ca="1" si="303"/>
        <v>52373515</v>
      </c>
      <c r="DF182" s="113">
        <f t="shared" ca="1" si="303"/>
        <v>52373515</v>
      </c>
      <c r="DG182" s="113">
        <f t="shared" ca="1" si="303"/>
        <v>52373515</v>
      </c>
      <c r="DH182" s="113">
        <f t="shared" ca="1" si="303"/>
        <v>52373515</v>
      </c>
      <c r="DI182" s="113">
        <f t="shared" ca="1" si="303"/>
        <v>52373515</v>
      </c>
      <c r="DJ182" s="113">
        <f t="shared" ca="1" si="303"/>
        <v>52373515</v>
      </c>
      <c r="DK182" s="113">
        <f t="shared" ca="1" si="303"/>
        <v>52373515</v>
      </c>
      <c r="DL182" s="113">
        <f t="shared" ca="1" si="303"/>
        <v>52373515</v>
      </c>
      <c r="DM182" s="113">
        <f t="shared" ca="1" si="303"/>
        <v>52373515</v>
      </c>
      <c r="DN182" s="113">
        <f t="shared" ca="1" si="303"/>
        <v>52373515</v>
      </c>
      <c r="DO182" s="113">
        <f t="shared" ca="1" si="303"/>
        <v>52373515</v>
      </c>
      <c r="DP182" s="113">
        <f t="shared" ca="1" si="303"/>
        <v>52373515</v>
      </c>
      <c r="DQ182" s="113">
        <f t="shared" ca="1" si="303"/>
        <v>52373515</v>
      </c>
      <c r="DR182" s="113">
        <f t="shared" ca="1" si="303"/>
        <v>52373515</v>
      </c>
      <c r="DS182" s="113">
        <f t="shared" ca="1" si="303"/>
        <v>52373515</v>
      </c>
      <c r="DT182" s="113">
        <f t="shared" ca="1" si="303"/>
        <v>52373515</v>
      </c>
      <c r="DU182" s="113">
        <f t="shared" ca="1" si="303"/>
        <v>52373515</v>
      </c>
      <c r="DV182" s="113">
        <f t="shared" ca="1" si="303"/>
        <v>52373515</v>
      </c>
      <c r="DW182" s="113">
        <f t="shared" ca="1" si="303"/>
        <v>52373515</v>
      </c>
      <c r="DX182" s="113">
        <f t="shared" ca="1" si="303"/>
        <v>52373515</v>
      </c>
      <c r="DY182" s="113">
        <f t="shared" ca="1" si="303"/>
        <v>52373515</v>
      </c>
      <c r="DZ182" s="113">
        <f t="shared" ca="1" si="303"/>
        <v>52373515</v>
      </c>
      <c r="EA182" s="113">
        <f t="shared" ca="1" si="303"/>
        <v>52373515</v>
      </c>
      <c r="EB182" s="113">
        <f t="shared" ca="1" si="303"/>
        <v>52373515</v>
      </c>
      <c r="EC182" s="113">
        <f t="shared" ca="1" si="303"/>
        <v>51541492.040004104</v>
      </c>
      <c r="ED182" s="113">
        <f t="shared" ca="1" si="303"/>
        <v>51541492.040004104</v>
      </c>
      <c r="EE182" s="113">
        <f t="shared" ca="1" si="303"/>
        <v>51541492.040004104</v>
      </c>
      <c r="EF182" s="113">
        <f t="shared" ca="1" si="303"/>
        <v>51541492.040004104</v>
      </c>
      <c r="EG182" s="113">
        <f t="shared" ca="1" si="303"/>
        <v>51541492.040004104</v>
      </c>
      <c r="EH182" s="113">
        <f t="shared" ca="1" si="303"/>
        <v>51541492.040004104</v>
      </c>
      <c r="EI182" s="113">
        <f t="shared" ref="EI182:FN182" ca="1" si="304">IF(EI$6&lt;$C14,0,EI142/$D142*$F182)</f>
        <v>51541492.040004104</v>
      </c>
      <c r="EJ182" s="113">
        <f t="shared" ca="1" si="304"/>
        <v>51541492.040004104</v>
      </c>
      <c r="EK182" s="113">
        <f t="shared" ca="1" si="304"/>
        <v>51541492.040004104</v>
      </c>
      <c r="EL182" s="113">
        <f t="shared" ca="1" si="304"/>
        <v>51541492.040004104</v>
      </c>
      <c r="EM182" s="113">
        <f t="shared" ca="1" si="304"/>
        <v>51541492.040004104</v>
      </c>
      <c r="EN182" s="113">
        <f t="shared" ca="1" si="304"/>
        <v>51541492.040004104</v>
      </c>
      <c r="EO182" s="113">
        <f t="shared" ca="1" si="304"/>
        <v>51541492.040004104</v>
      </c>
      <c r="EP182" s="113">
        <f t="shared" ca="1" si="304"/>
        <v>51541492.040004104</v>
      </c>
      <c r="EQ182" s="113">
        <f t="shared" ca="1" si="304"/>
        <v>51541492.040004104</v>
      </c>
      <c r="ER182" s="113">
        <f t="shared" ca="1" si="304"/>
        <v>51541492.040004104</v>
      </c>
      <c r="ES182" s="113">
        <f t="shared" ca="1" si="304"/>
        <v>51541492.040004104</v>
      </c>
      <c r="ET182" s="113">
        <f t="shared" ca="1" si="304"/>
        <v>51541492.040004104</v>
      </c>
      <c r="EU182" s="113">
        <f t="shared" ca="1" si="304"/>
        <v>49083705.388663091</v>
      </c>
      <c r="EV182" s="113">
        <f t="shared" ca="1" si="304"/>
        <v>49083705.388663091</v>
      </c>
      <c r="EW182" s="113">
        <f t="shared" ca="1" si="304"/>
        <v>49083705.388663091</v>
      </c>
      <c r="EX182" s="113">
        <f t="shared" ca="1" si="304"/>
        <v>49083705.388663091</v>
      </c>
      <c r="EY182" s="113">
        <f t="shared" ca="1" si="304"/>
        <v>49083705.388663091</v>
      </c>
      <c r="EZ182" s="113">
        <f t="shared" ca="1" si="304"/>
        <v>49083705.388663091</v>
      </c>
      <c r="FA182" s="113">
        <f t="shared" ca="1" si="304"/>
        <v>49083705.388663091</v>
      </c>
      <c r="FB182" s="113">
        <f t="shared" ca="1" si="304"/>
        <v>49083705.388663091</v>
      </c>
      <c r="FC182" s="113">
        <f t="shared" ca="1" si="304"/>
        <v>47252469.896170117</v>
      </c>
      <c r="FD182" s="113">
        <f t="shared" ca="1" si="304"/>
        <v>47252469.896170117</v>
      </c>
      <c r="FE182" s="113">
        <f t="shared" ca="1" si="304"/>
        <v>46951708.968157507</v>
      </c>
      <c r="FF182" s="113">
        <f t="shared" ca="1" si="304"/>
        <v>46951708.968157507</v>
      </c>
      <c r="FG182" s="113">
        <f t="shared" ca="1" si="304"/>
        <v>46506175.577173948</v>
      </c>
      <c r="FH182" s="113">
        <f t="shared" ca="1" si="304"/>
        <v>45900975.412283786</v>
      </c>
      <c r="FI182" s="113">
        <f t="shared" ca="1" si="304"/>
        <v>45900975.412283786</v>
      </c>
      <c r="FJ182" s="113">
        <f t="shared" ca="1" si="304"/>
        <v>45900975.412283786</v>
      </c>
      <c r="FK182" s="113">
        <f t="shared" ca="1" si="304"/>
        <v>45900975.412283786</v>
      </c>
      <c r="FL182" s="113">
        <f t="shared" ca="1" si="304"/>
        <v>45900975.412283786</v>
      </c>
      <c r="FM182" s="113">
        <f t="shared" ca="1" si="304"/>
        <v>45900975.412283786</v>
      </c>
      <c r="FN182" s="113">
        <f t="shared" ca="1" si="304"/>
        <v>45900975.412283786</v>
      </c>
      <c r="FO182" s="113">
        <f t="shared" ref="FO182:GS182" ca="1" si="305">IF(FO$6&lt;$C14,0,FO142/$D142*$F182)</f>
        <v>45900975.412283786</v>
      </c>
      <c r="FP182" s="113">
        <f t="shared" ca="1" si="305"/>
        <v>45900975.412283786</v>
      </c>
      <c r="FQ182" s="113">
        <f t="shared" ca="1" si="305"/>
        <v>45900975.412283786</v>
      </c>
      <c r="FR182" s="113">
        <f t="shared" ca="1" si="305"/>
        <v>45900975.412283786</v>
      </c>
      <c r="FS182" s="113">
        <f t="shared" ca="1" si="305"/>
        <v>0</v>
      </c>
      <c r="FT182" s="113">
        <f t="shared" ca="1" si="305"/>
        <v>0</v>
      </c>
      <c r="FU182" s="113">
        <f t="shared" ca="1" si="305"/>
        <v>0</v>
      </c>
      <c r="FV182" s="113">
        <f t="shared" ca="1" si="305"/>
        <v>0</v>
      </c>
      <c r="FW182" s="113">
        <f t="shared" ca="1" si="305"/>
        <v>0</v>
      </c>
      <c r="FX182" s="113">
        <f t="shared" ca="1" si="305"/>
        <v>0</v>
      </c>
      <c r="FY182" s="113">
        <f t="shared" ca="1" si="305"/>
        <v>0</v>
      </c>
      <c r="FZ182" s="113">
        <f t="shared" ca="1" si="305"/>
        <v>0</v>
      </c>
      <c r="GA182" s="113">
        <f t="shared" ca="1" si="305"/>
        <v>0</v>
      </c>
      <c r="GB182" s="113">
        <f t="shared" ca="1" si="305"/>
        <v>0</v>
      </c>
      <c r="GC182" s="113">
        <f t="shared" ca="1" si="305"/>
        <v>0</v>
      </c>
      <c r="GD182" s="113">
        <f t="shared" ca="1" si="305"/>
        <v>0</v>
      </c>
      <c r="GE182" s="113">
        <f t="shared" ca="1" si="305"/>
        <v>0</v>
      </c>
      <c r="GF182" s="113">
        <f t="shared" ca="1" si="305"/>
        <v>0</v>
      </c>
      <c r="GG182" s="113">
        <f t="shared" ca="1" si="305"/>
        <v>0</v>
      </c>
      <c r="GH182" s="113">
        <f t="shared" ca="1" si="305"/>
        <v>0</v>
      </c>
      <c r="GI182" s="113">
        <f t="shared" ca="1" si="305"/>
        <v>0</v>
      </c>
      <c r="GJ182" s="113">
        <f t="shared" ca="1" si="305"/>
        <v>0</v>
      </c>
      <c r="GK182" s="113">
        <f t="shared" ca="1" si="305"/>
        <v>0</v>
      </c>
      <c r="GL182" s="113">
        <f t="shared" ca="1" si="305"/>
        <v>0</v>
      </c>
      <c r="GM182" s="113">
        <f t="shared" ca="1" si="305"/>
        <v>0</v>
      </c>
      <c r="GN182" s="113">
        <f t="shared" ca="1" si="305"/>
        <v>0</v>
      </c>
      <c r="GO182" s="113">
        <f t="shared" ca="1" si="305"/>
        <v>0</v>
      </c>
      <c r="GP182" s="113">
        <f t="shared" ca="1" si="305"/>
        <v>0</v>
      </c>
      <c r="GQ182" s="113">
        <f t="shared" ca="1" si="305"/>
        <v>0</v>
      </c>
      <c r="GR182" s="113">
        <f t="shared" ca="1" si="305"/>
        <v>0</v>
      </c>
      <c r="GS182" s="113">
        <f t="shared" ca="1" si="305"/>
        <v>0</v>
      </c>
      <c r="GU182" s="85">
        <f t="shared" ca="1" si="274"/>
        <v>9522457.2727272734</v>
      </c>
      <c r="GV182" s="85">
        <f t="shared" ca="1" si="274"/>
        <v>52373515</v>
      </c>
      <c r="GW182" s="85">
        <f t="shared" ca="1" si="274"/>
        <v>52373515</v>
      </c>
      <c r="GX182" s="85">
        <f t="shared" ca="1" si="274"/>
        <v>52373515</v>
      </c>
      <c r="GY182" s="85">
        <f t="shared" ca="1" si="274"/>
        <v>52373515</v>
      </c>
      <c r="GZ182" s="85">
        <f t="shared" ca="1" si="274"/>
        <v>52373515</v>
      </c>
      <c r="HA182" s="85">
        <f t="shared" ca="1" si="274"/>
        <v>52373515</v>
      </c>
      <c r="HB182" s="85">
        <f t="shared" ca="1" si="274"/>
        <v>52373515</v>
      </c>
      <c r="HC182" s="85">
        <f t="shared" ca="1" si="274"/>
        <v>52373515</v>
      </c>
      <c r="HD182" s="85">
        <f t="shared" ca="1" si="274"/>
        <v>52373515</v>
      </c>
      <c r="HE182" s="85">
        <f t="shared" ca="1" si="274"/>
        <v>51749497.780003093</v>
      </c>
      <c r="HF182" s="85">
        <f t="shared" ca="1" si="274"/>
        <v>50927045.377168857</v>
      </c>
      <c r="HG182" s="85">
        <f t="shared" ca="1" si="274"/>
        <v>47677917.589476027</v>
      </c>
      <c r="HH182" s="85">
        <f t="shared" ca="1" si="274"/>
        <v>34425731.559212841</v>
      </c>
      <c r="HI182" s="85">
        <f t="shared" ca="1" si="274"/>
        <v>0</v>
      </c>
      <c r="HJ182" s="85">
        <f t="shared" ca="1" si="274"/>
        <v>0</v>
      </c>
      <c r="HK182" s="85">
        <f t="shared" ca="1" si="275"/>
        <v>665664284.57858801</v>
      </c>
    </row>
    <row r="183" spans="1:219" outlineLevel="1" x14ac:dyDescent="0.75">
      <c r="A183" s="112" t="str">
        <f t="shared" si="266"/>
        <v>UBSCM 2018-C8 B-Piece Cashflows</v>
      </c>
      <c r="B183" s="112" t="str">
        <f t="shared" si="266"/>
        <v>UBSCM 2018-C8</v>
      </c>
      <c r="C183" s="104"/>
      <c r="D183" s="87"/>
      <c r="E183" s="88"/>
      <c r="F183" s="85">
        <f t="shared" ca="1" si="267"/>
        <v>53204081.805390596</v>
      </c>
      <c r="G183" s="85"/>
      <c r="H183" s="86"/>
      <c r="I183" s="95"/>
      <c r="K183" s="113">
        <f t="shared" ref="K183:AP183" ca="1" si="306">IF(K$6&lt;$C15,0,K143/$D143*$F183)</f>
        <v>0</v>
      </c>
      <c r="L183" s="113">
        <f t="shared" ca="1" si="306"/>
        <v>0</v>
      </c>
      <c r="M183" s="113">
        <f t="shared" ca="1" si="306"/>
        <v>0</v>
      </c>
      <c r="N183" s="113">
        <f t="shared" ca="1" si="306"/>
        <v>0</v>
      </c>
      <c r="O183" s="113">
        <f t="shared" ca="1" si="306"/>
        <v>0</v>
      </c>
      <c r="P183" s="113">
        <f t="shared" ca="1" si="306"/>
        <v>0</v>
      </c>
      <c r="Q183" s="113">
        <f t="shared" ca="1" si="306"/>
        <v>0</v>
      </c>
      <c r="R183" s="113">
        <f t="shared" ca="1" si="306"/>
        <v>0</v>
      </c>
      <c r="S183" s="113">
        <f t="shared" ca="1" si="306"/>
        <v>0</v>
      </c>
      <c r="T183" s="113">
        <f t="shared" ca="1" si="306"/>
        <v>0</v>
      </c>
      <c r="U183" s="113">
        <f t="shared" ca="1" si="306"/>
        <v>0</v>
      </c>
      <c r="V183" s="113">
        <f t="shared" ca="1" si="306"/>
        <v>0</v>
      </c>
      <c r="W183" s="113">
        <f t="shared" ca="1" si="306"/>
        <v>53204081.805390596</v>
      </c>
      <c r="X183" s="113">
        <f t="shared" ca="1" si="306"/>
        <v>53204081.805390596</v>
      </c>
      <c r="Y183" s="113">
        <f t="shared" ca="1" si="306"/>
        <v>53204081.805390596</v>
      </c>
      <c r="Z183" s="113">
        <f t="shared" ca="1" si="306"/>
        <v>53204081.805390596</v>
      </c>
      <c r="AA183" s="113">
        <f t="shared" ca="1" si="306"/>
        <v>53204081.805390596</v>
      </c>
      <c r="AB183" s="113">
        <f t="shared" ca="1" si="306"/>
        <v>53204081.805390596</v>
      </c>
      <c r="AC183" s="113">
        <f t="shared" ca="1" si="306"/>
        <v>53204081.805390596</v>
      </c>
      <c r="AD183" s="113">
        <f t="shared" ca="1" si="306"/>
        <v>53204081.805390596</v>
      </c>
      <c r="AE183" s="113">
        <f t="shared" ca="1" si="306"/>
        <v>53204081.805390596</v>
      </c>
      <c r="AF183" s="113">
        <f t="shared" ca="1" si="306"/>
        <v>53204081.805390596</v>
      </c>
      <c r="AG183" s="113">
        <f t="shared" ca="1" si="306"/>
        <v>53204081.805390596</v>
      </c>
      <c r="AH183" s="113">
        <f t="shared" ca="1" si="306"/>
        <v>53204081.805390596</v>
      </c>
      <c r="AI183" s="113">
        <f t="shared" ca="1" si="306"/>
        <v>53204081.805390596</v>
      </c>
      <c r="AJ183" s="113">
        <f t="shared" ca="1" si="306"/>
        <v>53204081.805390596</v>
      </c>
      <c r="AK183" s="113">
        <f t="shared" ca="1" si="306"/>
        <v>53204081.805390596</v>
      </c>
      <c r="AL183" s="113">
        <f t="shared" ca="1" si="306"/>
        <v>53204081.805390596</v>
      </c>
      <c r="AM183" s="113">
        <f t="shared" ca="1" si="306"/>
        <v>53204081.805390596</v>
      </c>
      <c r="AN183" s="113">
        <f t="shared" ca="1" si="306"/>
        <v>53204081.805390596</v>
      </c>
      <c r="AO183" s="113">
        <f t="shared" ca="1" si="306"/>
        <v>53204081.805390596</v>
      </c>
      <c r="AP183" s="113">
        <f t="shared" ca="1" si="306"/>
        <v>53204081.805390596</v>
      </c>
      <c r="AQ183" s="113">
        <f t="shared" ref="AQ183:BV183" ca="1" si="307">IF(AQ$6&lt;$C15,0,AQ143/$D143*$F183)</f>
        <v>53204081.805390596</v>
      </c>
      <c r="AR183" s="113">
        <f t="shared" ca="1" si="307"/>
        <v>53204081.805390596</v>
      </c>
      <c r="AS183" s="113">
        <f t="shared" ca="1" si="307"/>
        <v>53204081.805390596</v>
      </c>
      <c r="AT183" s="113">
        <f t="shared" ca="1" si="307"/>
        <v>53204081.805390596</v>
      </c>
      <c r="AU183" s="113">
        <f t="shared" ca="1" si="307"/>
        <v>53204081.805390596</v>
      </c>
      <c r="AV183" s="113">
        <f t="shared" ca="1" si="307"/>
        <v>53204081.805390596</v>
      </c>
      <c r="AW183" s="113">
        <f t="shared" ca="1" si="307"/>
        <v>53204081.805390596</v>
      </c>
      <c r="AX183" s="113">
        <f t="shared" ca="1" si="307"/>
        <v>53204081.805390596</v>
      </c>
      <c r="AY183" s="113">
        <f t="shared" ca="1" si="307"/>
        <v>53204081.805390596</v>
      </c>
      <c r="AZ183" s="113">
        <f t="shared" ca="1" si="307"/>
        <v>53204081.805390596</v>
      </c>
      <c r="BA183" s="113">
        <f t="shared" ca="1" si="307"/>
        <v>53204081.805390596</v>
      </c>
      <c r="BB183" s="113">
        <f t="shared" ca="1" si="307"/>
        <v>53204081.805390596</v>
      </c>
      <c r="BC183" s="113">
        <f t="shared" ca="1" si="307"/>
        <v>53204081.805390596</v>
      </c>
      <c r="BD183" s="113">
        <f t="shared" ca="1" si="307"/>
        <v>53204081.805390596</v>
      </c>
      <c r="BE183" s="113">
        <f t="shared" ca="1" si="307"/>
        <v>53204081.805390596</v>
      </c>
      <c r="BF183" s="113">
        <f t="shared" ca="1" si="307"/>
        <v>53204081.805390596</v>
      </c>
      <c r="BG183" s="113">
        <f t="shared" ca="1" si="307"/>
        <v>53204081.805390596</v>
      </c>
      <c r="BH183" s="113">
        <f t="shared" ca="1" si="307"/>
        <v>53204081.805390596</v>
      </c>
      <c r="BI183" s="113">
        <f t="shared" ca="1" si="307"/>
        <v>53204081.805390596</v>
      </c>
      <c r="BJ183" s="113">
        <f t="shared" ca="1" si="307"/>
        <v>53204081.805390596</v>
      </c>
      <c r="BK183" s="113">
        <f t="shared" ca="1" si="307"/>
        <v>53204081.805390596</v>
      </c>
      <c r="BL183" s="113">
        <f t="shared" ca="1" si="307"/>
        <v>53204081.805390596</v>
      </c>
      <c r="BM183" s="113">
        <f t="shared" ca="1" si="307"/>
        <v>53204081.805390596</v>
      </c>
      <c r="BN183" s="113">
        <f t="shared" ca="1" si="307"/>
        <v>53204081.805390596</v>
      </c>
      <c r="BO183" s="113">
        <f t="shared" ca="1" si="307"/>
        <v>53204081.805390596</v>
      </c>
      <c r="BP183" s="113">
        <f t="shared" ca="1" si="307"/>
        <v>53204081.805390596</v>
      </c>
      <c r="BQ183" s="113">
        <f t="shared" ca="1" si="307"/>
        <v>53204081.805390596</v>
      </c>
      <c r="BR183" s="113">
        <f t="shared" ca="1" si="307"/>
        <v>52822387.813013449</v>
      </c>
      <c r="BS183" s="113">
        <f t="shared" ca="1" si="307"/>
        <v>52822387.813013449</v>
      </c>
      <c r="BT183" s="113">
        <f t="shared" ca="1" si="307"/>
        <v>52822387.813013449</v>
      </c>
      <c r="BU183" s="113">
        <f t="shared" ca="1" si="307"/>
        <v>52822387.813013449</v>
      </c>
      <c r="BV183" s="113">
        <f t="shared" ca="1" si="307"/>
        <v>52821284.560415596</v>
      </c>
      <c r="BW183" s="113">
        <f t="shared" ref="BW183:DB183" ca="1" si="308">IF(BW$6&lt;$C15,0,BW143/$D143*$F183)</f>
        <v>52821284.560415596</v>
      </c>
      <c r="BX183" s="113">
        <f t="shared" ca="1" si="308"/>
        <v>52821284.560415596</v>
      </c>
      <c r="BY183" s="113">
        <f t="shared" ca="1" si="308"/>
        <v>52821284.560415596</v>
      </c>
      <c r="BZ183" s="113">
        <f t="shared" ca="1" si="308"/>
        <v>52821284.560415596</v>
      </c>
      <c r="CA183" s="113">
        <f t="shared" ca="1" si="308"/>
        <v>52821284.560415596</v>
      </c>
      <c r="CB183" s="113">
        <f t="shared" ca="1" si="308"/>
        <v>52821284.560415596</v>
      </c>
      <c r="CC183" s="113">
        <f t="shared" ca="1" si="308"/>
        <v>52821284.560415596</v>
      </c>
      <c r="CD183" s="113">
        <f t="shared" ca="1" si="308"/>
        <v>52821284.560415596</v>
      </c>
      <c r="CE183" s="113">
        <f t="shared" ca="1" si="308"/>
        <v>52821284.560415596</v>
      </c>
      <c r="CF183" s="113">
        <f t="shared" ca="1" si="308"/>
        <v>52821284.560415596</v>
      </c>
      <c r="CG183" s="113">
        <f t="shared" ca="1" si="308"/>
        <v>52821284.560415596</v>
      </c>
      <c r="CH183" s="113">
        <f t="shared" ca="1" si="308"/>
        <v>52821284.560415596</v>
      </c>
      <c r="CI183" s="113">
        <f t="shared" ca="1" si="308"/>
        <v>52825475.300013311</v>
      </c>
      <c r="CJ183" s="113">
        <f t="shared" ca="1" si="308"/>
        <v>52825433.391573608</v>
      </c>
      <c r="CK183" s="113">
        <f t="shared" ca="1" si="308"/>
        <v>52825433.391573608</v>
      </c>
      <c r="CL183" s="113">
        <f t="shared" ca="1" si="308"/>
        <v>52825433.391573608</v>
      </c>
      <c r="CM183" s="113">
        <f t="shared" ca="1" si="308"/>
        <v>52825433.391573608</v>
      </c>
      <c r="CN183" s="113">
        <f t="shared" ca="1" si="308"/>
        <v>52825433.391573608</v>
      </c>
      <c r="CO183" s="113">
        <f t="shared" ca="1" si="308"/>
        <v>52825433.391573608</v>
      </c>
      <c r="CP183" s="113">
        <f t="shared" ca="1" si="308"/>
        <v>52825433.391573608</v>
      </c>
      <c r="CQ183" s="113">
        <f t="shared" ca="1" si="308"/>
        <v>52825433.391573608</v>
      </c>
      <c r="CR183" s="113">
        <f t="shared" ca="1" si="308"/>
        <v>52825433.391573608</v>
      </c>
      <c r="CS183" s="113">
        <f t="shared" ca="1" si="308"/>
        <v>52825433.391573608</v>
      </c>
      <c r="CT183" s="113">
        <f t="shared" ca="1" si="308"/>
        <v>52825433.391573608</v>
      </c>
      <c r="CU183" s="113">
        <f t="shared" ca="1" si="308"/>
        <v>52825433.391573608</v>
      </c>
      <c r="CV183" s="113">
        <f t="shared" ca="1" si="308"/>
        <v>52825433.391573608</v>
      </c>
      <c r="CW183" s="113">
        <f t="shared" ca="1" si="308"/>
        <v>52825433.391573608</v>
      </c>
      <c r="CX183" s="113">
        <f t="shared" ca="1" si="308"/>
        <v>52825433.391573608</v>
      </c>
      <c r="CY183" s="113">
        <f t="shared" ca="1" si="308"/>
        <v>52825433.391573608</v>
      </c>
      <c r="CZ183" s="113">
        <f t="shared" ca="1" si="308"/>
        <v>52825433.391573608</v>
      </c>
      <c r="DA183" s="113">
        <f t="shared" ca="1" si="308"/>
        <v>52825433.391573608</v>
      </c>
      <c r="DB183" s="113">
        <f t="shared" ca="1" si="308"/>
        <v>52825433.391573608</v>
      </c>
      <c r="DC183" s="113">
        <f t="shared" ref="DC183:EH183" ca="1" si="309">IF(DC$6&lt;$C15,0,DC143/$D143*$F183)</f>
        <v>52825433.391573608</v>
      </c>
      <c r="DD183" s="113">
        <f t="shared" ca="1" si="309"/>
        <v>52825433.391573608</v>
      </c>
      <c r="DE183" s="113">
        <f t="shared" ca="1" si="309"/>
        <v>52825433.391573608</v>
      </c>
      <c r="DF183" s="113">
        <f t="shared" ca="1" si="309"/>
        <v>52825433.391573608</v>
      </c>
      <c r="DG183" s="113">
        <f t="shared" ca="1" si="309"/>
        <v>52825433.391573608</v>
      </c>
      <c r="DH183" s="113">
        <f t="shared" ca="1" si="309"/>
        <v>52825433.391573608</v>
      </c>
      <c r="DI183" s="113">
        <f t="shared" ca="1" si="309"/>
        <v>52825433.391573608</v>
      </c>
      <c r="DJ183" s="113">
        <f t="shared" ca="1" si="309"/>
        <v>52825433.391573608</v>
      </c>
      <c r="DK183" s="113">
        <f t="shared" ca="1" si="309"/>
        <v>52825433.391573608</v>
      </c>
      <c r="DL183" s="113">
        <f t="shared" ca="1" si="309"/>
        <v>52825433.391573608</v>
      </c>
      <c r="DM183" s="113">
        <f t="shared" ca="1" si="309"/>
        <v>52825433.391573608</v>
      </c>
      <c r="DN183" s="113">
        <f t="shared" ca="1" si="309"/>
        <v>52825433.391573608</v>
      </c>
      <c r="DO183" s="113">
        <f t="shared" ca="1" si="309"/>
        <v>52825433.391573608</v>
      </c>
      <c r="DP183" s="113">
        <f t="shared" ca="1" si="309"/>
        <v>52825433.391573608</v>
      </c>
      <c r="DQ183" s="113">
        <f t="shared" ca="1" si="309"/>
        <v>52825433.391573608</v>
      </c>
      <c r="DR183" s="113">
        <f t="shared" ca="1" si="309"/>
        <v>52825433.391573608</v>
      </c>
      <c r="DS183" s="113">
        <f t="shared" ca="1" si="309"/>
        <v>52825433.391573608</v>
      </c>
      <c r="DT183" s="113">
        <f t="shared" ca="1" si="309"/>
        <v>52825433.391573608</v>
      </c>
      <c r="DU183" s="113">
        <f t="shared" ca="1" si="309"/>
        <v>52825433.391573608</v>
      </c>
      <c r="DV183" s="113">
        <f t="shared" ca="1" si="309"/>
        <v>52825433.391573608</v>
      </c>
      <c r="DW183" s="113">
        <f t="shared" ca="1" si="309"/>
        <v>52825433.391573608</v>
      </c>
      <c r="DX183" s="113">
        <f t="shared" ca="1" si="309"/>
        <v>52825433.391573608</v>
      </c>
      <c r="DY183" s="113">
        <f t="shared" ca="1" si="309"/>
        <v>52825433.391573608</v>
      </c>
      <c r="DZ183" s="113">
        <f t="shared" ca="1" si="309"/>
        <v>52825433.391573608</v>
      </c>
      <c r="EA183" s="113">
        <f t="shared" ca="1" si="309"/>
        <v>52825433.391573608</v>
      </c>
      <c r="EB183" s="113">
        <f t="shared" ca="1" si="309"/>
        <v>52825433.391573608</v>
      </c>
      <c r="EC183" s="113">
        <f t="shared" ca="1" si="309"/>
        <v>52825433.391573608</v>
      </c>
      <c r="ED183" s="113">
        <f t="shared" ca="1" si="309"/>
        <v>52825433.391573608</v>
      </c>
      <c r="EE183" s="113">
        <f t="shared" ca="1" si="309"/>
        <v>52825433.391573608</v>
      </c>
      <c r="EF183" s="113">
        <f t="shared" ca="1" si="309"/>
        <v>52825433.391573608</v>
      </c>
      <c r="EG183" s="113">
        <f t="shared" ca="1" si="309"/>
        <v>52825433.391573608</v>
      </c>
      <c r="EH183" s="113">
        <f t="shared" ca="1" si="309"/>
        <v>52825433.391573608</v>
      </c>
      <c r="EI183" s="113">
        <f t="shared" ref="EI183:FN183" ca="1" si="310">IF(EI$6&lt;$C15,0,EI143/$D143*$F183)</f>
        <v>52825433.391573608</v>
      </c>
      <c r="EJ183" s="113">
        <f t="shared" ca="1" si="310"/>
        <v>52825433.391573608</v>
      </c>
      <c r="EK183" s="113">
        <f t="shared" ca="1" si="310"/>
        <v>52825433.391573608</v>
      </c>
      <c r="EL183" s="113">
        <f t="shared" ca="1" si="310"/>
        <v>32973514.182221845</v>
      </c>
      <c r="EM183" s="113">
        <f t="shared" ca="1" si="310"/>
        <v>32973514.182221845</v>
      </c>
      <c r="EN183" s="113">
        <f t="shared" ca="1" si="310"/>
        <v>32973514.182221845</v>
      </c>
      <c r="EO183" s="113">
        <f t="shared" ca="1" si="310"/>
        <v>32973514.182221845</v>
      </c>
      <c r="EP183" s="113">
        <f t="shared" ca="1" si="310"/>
        <v>32973514.182221845</v>
      </c>
      <c r="EQ183" s="113">
        <f t="shared" ca="1" si="310"/>
        <v>32973514.182221845</v>
      </c>
      <c r="ER183" s="113">
        <f t="shared" ca="1" si="310"/>
        <v>32973514.182221845</v>
      </c>
      <c r="ES183" s="113">
        <f t="shared" ca="1" si="310"/>
        <v>32973514.182221845</v>
      </c>
      <c r="ET183" s="113">
        <f t="shared" ca="1" si="310"/>
        <v>0</v>
      </c>
      <c r="EU183" s="113">
        <f t="shared" ca="1" si="310"/>
        <v>0</v>
      </c>
      <c r="EV183" s="113">
        <f t="shared" ca="1" si="310"/>
        <v>0</v>
      </c>
      <c r="EW183" s="113">
        <f t="shared" ca="1" si="310"/>
        <v>0</v>
      </c>
      <c r="EX183" s="113">
        <f t="shared" ca="1" si="310"/>
        <v>0</v>
      </c>
      <c r="EY183" s="113">
        <f t="shared" ca="1" si="310"/>
        <v>0</v>
      </c>
      <c r="EZ183" s="113">
        <f t="shared" ca="1" si="310"/>
        <v>0</v>
      </c>
      <c r="FA183" s="113">
        <f t="shared" ca="1" si="310"/>
        <v>0</v>
      </c>
      <c r="FB183" s="113">
        <f t="shared" ca="1" si="310"/>
        <v>0</v>
      </c>
      <c r="FC183" s="113">
        <f t="shared" ca="1" si="310"/>
        <v>0</v>
      </c>
      <c r="FD183" s="113">
        <f t="shared" ca="1" si="310"/>
        <v>0</v>
      </c>
      <c r="FE183" s="113">
        <f t="shared" ca="1" si="310"/>
        <v>0</v>
      </c>
      <c r="FF183" s="113">
        <f t="shared" ca="1" si="310"/>
        <v>0</v>
      </c>
      <c r="FG183" s="113">
        <f t="shared" ca="1" si="310"/>
        <v>0</v>
      </c>
      <c r="FH183" s="113">
        <f t="shared" ca="1" si="310"/>
        <v>0</v>
      </c>
      <c r="FI183" s="113">
        <f t="shared" ca="1" si="310"/>
        <v>0</v>
      </c>
      <c r="FJ183" s="113">
        <f t="shared" ca="1" si="310"/>
        <v>0</v>
      </c>
      <c r="FK183" s="113">
        <f t="shared" ca="1" si="310"/>
        <v>0</v>
      </c>
      <c r="FL183" s="113">
        <f t="shared" ca="1" si="310"/>
        <v>0</v>
      </c>
      <c r="FM183" s="113">
        <f t="shared" ca="1" si="310"/>
        <v>0</v>
      </c>
      <c r="FN183" s="113">
        <f t="shared" ca="1" si="310"/>
        <v>0</v>
      </c>
      <c r="FO183" s="113">
        <f t="shared" ref="FO183:GS183" ca="1" si="311">IF(FO$6&lt;$C15,0,FO143/$D143*$F183)</f>
        <v>0</v>
      </c>
      <c r="FP183" s="113">
        <f t="shared" ca="1" si="311"/>
        <v>0</v>
      </c>
      <c r="FQ183" s="113">
        <f t="shared" ca="1" si="311"/>
        <v>0</v>
      </c>
      <c r="FR183" s="113">
        <f t="shared" ca="1" si="311"/>
        <v>0</v>
      </c>
      <c r="FS183" s="113">
        <f t="shared" ca="1" si="311"/>
        <v>0</v>
      </c>
      <c r="FT183" s="113">
        <f t="shared" ca="1" si="311"/>
        <v>0</v>
      </c>
      <c r="FU183" s="113">
        <f t="shared" ca="1" si="311"/>
        <v>0</v>
      </c>
      <c r="FV183" s="113">
        <f t="shared" ca="1" si="311"/>
        <v>0</v>
      </c>
      <c r="FW183" s="113">
        <f t="shared" ca="1" si="311"/>
        <v>0</v>
      </c>
      <c r="FX183" s="113">
        <f t="shared" ca="1" si="311"/>
        <v>0</v>
      </c>
      <c r="FY183" s="113">
        <f t="shared" ca="1" si="311"/>
        <v>0</v>
      </c>
      <c r="FZ183" s="113">
        <f t="shared" ca="1" si="311"/>
        <v>0</v>
      </c>
      <c r="GA183" s="113">
        <f t="shared" ca="1" si="311"/>
        <v>0</v>
      </c>
      <c r="GB183" s="113">
        <f t="shared" ca="1" si="311"/>
        <v>0</v>
      </c>
      <c r="GC183" s="113">
        <f t="shared" ca="1" si="311"/>
        <v>0</v>
      </c>
      <c r="GD183" s="113">
        <f t="shared" ca="1" si="311"/>
        <v>0</v>
      </c>
      <c r="GE183" s="113">
        <f t="shared" ca="1" si="311"/>
        <v>0</v>
      </c>
      <c r="GF183" s="113">
        <f t="shared" ca="1" si="311"/>
        <v>0</v>
      </c>
      <c r="GG183" s="113">
        <f t="shared" ca="1" si="311"/>
        <v>0</v>
      </c>
      <c r="GH183" s="113">
        <f t="shared" ca="1" si="311"/>
        <v>0</v>
      </c>
      <c r="GI183" s="113">
        <f t="shared" ca="1" si="311"/>
        <v>0</v>
      </c>
      <c r="GJ183" s="113">
        <f t="shared" ca="1" si="311"/>
        <v>0</v>
      </c>
      <c r="GK183" s="113">
        <f t="shared" ca="1" si="311"/>
        <v>0</v>
      </c>
      <c r="GL183" s="113">
        <f t="shared" ca="1" si="311"/>
        <v>0</v>
      </c>
      <c r="GM183" s="113">
        <f t="shared" ca="1" si="311"/>
        <v>0</v>
      </c>
      <c r="GN183" s="113">
        <f t="shared" ca="1" si="311"/>
        <v>0</v>
      </c>
      <c r="GO183" s="113">
        <f t="shared" ca="1" si="311"/>
        <v>0</v>
      </c>
      <c r="GP183" s="113">
        <f t="shared" ca="1" si="311"/>
        <v>0</v>
      </c>
      <c r="GQ183" s="113">
        <f t="shared" ca="1" si="311"/>
        <v>0</v>
      </c>
      <c r="GR183" s="113">
        <f t="shared" ca="1" si="311"/>
        <v>0</v>
      </c>
      <c r="GS183" s="113">
        <f t="shared" ca="1" si="311"/>
        <v>0</v>
      </c>
      <c r="GU183" s="85">
        <f t="shared" ca="1" si="274"/>
        <v>0</v>
      </c>
      <c r="GV183" s="85">
        <f t="shared" ca="1" si="274"/>
        <v>48770408.321608044</v>
      </c>
      <c r="GW183" s="85">
        <f t="shared" ca="1" si="274"/>
        <v>53204081.805390596</v>
      </c>
      <c r="GX183" s="85">
        <f t="shared" ca="1" si="274"/>
        <v>53204081.805390596</v>
      </c>
      <c r="GY183" s="85">
        <f t="shared" ca="1" si="274"/>
        <v>53204081.805390596</v>
      </c>
      <c r="GZ183" s="85">
        <f t="shared" ca="1" si="274"/>
        <v>52821652.311281562</v>
      </c>
      <c r="HA183" s="85">
        <f t="shared" ca="1" si="274"/>
        <v>52823708.204294421</v>
      </c>
      <c r="HB183" s="85">
        <f t="shared" ca="1" si="274"/>
        <v>52825433.391573608</v>
      </c>
      <c r="HC183" s="85">
        <f t="shared" ca="1" si="274"/>
        <v>52825433.391573608</v>
      </c>
      <c r="HD183" s="85">
        <f t="shared" ca="1" si="274"/>
        <v>52825433.391573608</v>
      </c>
      <c r="HE183" s="85">
        <f t="shared" ca="1" si="274"/>
        <v>52825433.391573608</v>
      </c>
      <c r="HF183" s="85">
        <f t="shared" ca="1" si="274"/>
        <v>21982342.788147893</v>
      </c>
      <c r="HG183" s="85">
        <f t="shared" ca="1" si="274"/>
        <v>0</v>
      </c>
      <c r="HH183" s="85">
        <f t="shared" ca="1" si="274"/>
        <v>0</v>
      </c>
      <c r="HI183" s="85">
        <f t="shared" ca="1" si="274"/>
        <v>0</v>
      </c>
      <c r="HJ183" s="85">
        <f t="shared" ca="1" si="274"/>
        <v>0</v>
      </c>
      <c r="HK183" s="85">
        <f t="shared" ca="1" si="275"/>
        <v>547312090.6077981</v>
      </c>
    </row>
    <row r="184" spans="1:219" outlineLevel="1" x14ac:dyDescent="0.75">
      <c r="A184" s="112" t="str">
        <f t="shared" si="266"/>
        <v>UBSCM 2017-C3 B-Piece Cashflows</v>
      </c>
      <c r="B184" s="112" t="str">
        <f t="shared" si="266"/>
        <v>UBSCM 2017-C3</v>
      </c>
      <c r="C184" s="104"/>
      <c r="D184" s="87"/>
      <c r="E184" s="88"/>
      <c r="F184" s="85">
        <f t="shared" ca="1" si="267"/>
        <v>38157486.513553001</v>
      </c>
      <c r="G184" s="85"/>
      <c r="H184" s="86"/>
      <c r="I184" s="95"/>
      <c r="K184" s="113">
        <f t="shared" ref="K184:AP184" ca="1" si="312">IF(K$6&lt;$C16,0,K144/$D144*$F184)</f>
        <v>0</v>
      </c>
      <c r="L184" s="113">
        <f t="shared" ca="1" si="312"/>
        <v>0</v>
      </c>
      <c r="M184" s="113">
        <f t="shared" ca="1" si="312"/>
        <v>0</v>
      </c>
      <c r="N184" s="113">
        <f t="shared" ca="1" si="312"/>
        <v>0</v>
      </c>
      <c r="O184" s="113">
        <f t="shared" ca="1" si="312"/>
        <v>0</v>
      </c>
      <c r="P184" s="113">
        <f t="shared" ca="1" si="312"/>
        <v>0</v>
      </c>
      <c r="Q184" s="113">
        <f t="shared" ca="1" si="312"/>
        <v>38157486.513553001</v>
      </c>
      <c r="R184" s="113">
        <f t="shared" ca="1" si="312"/>
        <v>38157486.513553001</v>
      </c>
      <c r="S184" s="113">
        <f t="shared" ca="1" si="312"/>
        <v>38157486.513553001</v>
      </c>
      <c r="T184" s="113">
        <f t="shared" ca="1" si="312"/>
        <v>38157486.513553001</v>
      </c>
      <c r="U184" s="113">
        <f t="shared" ca="1" si="312"/>
        <v>38157486.513553001</v>
      </c>
      <c r="V184" s="113">
        <f t="shared" ca="1" si="312"/>
        <v>38157486.513553001</v>
      </c>
      <c r="W184" s="113">
        <f t="shared" ca="1" si="312"/>
        <v>38157486.513553001</v>
      </c>
      <c r="X184" s="113">
        <f t="shared" ca="1" si="312"/>
        <v>38157486.513553001</v>
      </c>
      <c r="Y184" s="113">
        <f t="shared" ca="1" si="312"/>
        <v>38157486.513553001</v>
      </c>
      <c r="Z184" s="113">
        <f t="shared" ca="1" si="312"/>
        <v>38157486.513553001</v>
      </c>
      <c r="AA184" s="113">
        <f t="shared" ca="1" si="312"/>
        <v>38157486.513553001</v>
      </c>
      <c r="AB184" s="113">
        <f t="shared" ca="1" si="312"/>
        <v>38157486.513553001</v>
      </c>
      <c r="AC184" s="113">
        <f t="shared" ca="1" si="312"/>
        <v>38157486.513553001</v>
      </c>
      <c r="AD184" s="113">
        <f t="shared" ca="1" si="312"/>
        <v>38157486.513553001</v>
      </c>
      <c r="AE184" s="113">
        <f t="shared" ca="1" si="312"/>
        <v>38157486.513553001</v>
      </c>
      <c r="AF184" s="113">
        <f t="shared" ca="1" si="312"/>
        <v>38157486.513553001</v>
      </c>
      <c r="AG184" s="113">
        <f t="shared" ca="1" si="312"/>
        <v>38157486.513553001</v>
      </c>
      <c r="AH184" s="113">
        <f t="shared" ca="1" si="312"/>
        <v>38157486.513553001</v>
      </c>
      <c r="AI184" s="113">
        <f t="shared" ca="1" si="312"/>
        <v>38157486.513553001</v>
      </c>
      <c r="AJ184" s="113">
        <f t="shared" ca="1" si="312"/>
        <v>38157486.513553001</v>
      </c>
      <c r="AK184" s="113">
        <f t="shared" ca="1" si="312"/>
        <v>38157486.513553001</v>
      </c>
      <c r="AL184" s="113">
        <f t="shared" ca="1" si="312"/>
        <v>38157486.513553001</v>
      </c>
      <c r="AM184" s="113">
        <f t="shared" ca="1" si="312"/>
        <v>38157486.513553001</v>
      </c>
      <c r="AN184" s="113">
        <f t="shared" ca="1" si="312"/>
        <v>38157486.513553001</v>
      </c>
      <c r="AO184" s="113">
        <f t="shared" ca="1" si="312"/>
        <v>38157486.513553001</v>
      </c>
      <c r="AP184" s="113">
        <f t="shared" ca="1" si="312"/>
        <v>38157486.513553001</v>
      </c>
      <c r="AQ184" s="113">
        <f t="shared" ref="AQ184:BV184" ca="1" si="313">IF(AQ$6&lt;$C16,0,AQ144/$D144*$F184)</f>
        <v>38157486.513553001</v>
      </c>
      <c r="AR184" s="113">
        <f t="shared" ca="1" si="313"/>
        <v>38157486.513553001</v>
      </c>
      <c r="AS184" s="113">
        <f t="shared" ca="1" si="313"/>
        <v>38157486.513553001</v>
      </c>
      <c r="AT184" s="113">
        <f t="shared" ca="1" si="313"/>
        <v>38157486.513553001</v>
      </c>
      <c r="AU184" s="113">
        <f t="shared" ca="1" si="313"/>
        <v>38157486.513553001</v>
      </c>
      <c r="AV184" s="113">
        <f t="shared" ca="1" si="313"/>
        <v>38157486.513553001</v>
      </c>
      <c r="AW184" s="113">
        <f t="shared" ca="1" si="313"/>
        <v>38157486.513553001</v>
      </c>
      <c r="AX184" s="113">
        <f t="shared" ca="1" si="313"/>
        <v>38157486.513553001</v>
      </c>
      <c r="AY184" s="113">
        <f t="shared" ca="1" si="313"/>
        <v>38157486.513553001</v>
      </c>
      <c r="AZ184" s="113">
        <f t="shared" ca="1" si="313"/>
        <v>38157486.513553001</v>
      </c>
      <c r="BA184" s="113">
        <f t="shared" ca="1" si="313"/>
        <v>38157486.513553001</v>
      </c>
      <c r="BB184" s="113">
        <f t="shared" ca="1" si="313"/>
        <v>38157486.513553001</v>
      </c>
      <c r="BC184" s="113">
        <f t="shared" ca="1" si="313"/>
        <v>38157486.513553001</v>
      </c>
      <c r="BD184" s="113">
        <f t="shared" ca="1" si="313"/>
        <v>38157486.513553001</v>
      </c>
      <c r="BE184" s="113">
        <f t="shared" ca="1" si="313"/>
        <v>38157486.513553001</v>
      </c>
      <c r="BF184" s="113">
        <f t="shared" ca="1" si="313"/>
        <v>38157486.513553001</v>
      </c>
      <c r="BG184" s="113">
        <f t="shared" ca="1" si="313"/>
        <v>38157486.513553001</v>
      </c>
      <c r="BH184" s="113">
        <f t="shared" ca="1" si="313"/>
        <v>38157486.513553001</v>
      </c>
      <c r="BI184" s="113">
        <f t="shared" ca="1" si="313"/>
        <v>38157486.513553001</v>
      </c>
      <c r="BJ184" s="113">
        <f t="shared" ca="1" si="313"/>
        <v>38157486.513553001</v>
      </c>
      <c r="BK184" s="113">
        <f t="shared" ca="1" si="313"/>
        <v>38157486.513553001</v>
      </c>
      <c r="BL184" s="113">
        <f t="shared" ca="1" si="313"/>
        <v>38157486.513553001</v>
      </c>
      <c r="BM184" s="113">
        <f t="shared" ca="1" si="313"/>
        <v>38157486.513553001</v>
      </c>
      <c r="BN184" s="113">
        <f t="shared" ca="1" si="313"/>
        <v>38157486.513553001</v>
      </c>
      <c r="BO184" s="113">
        <f t="shared" ca="1" si="313"/>
        <v>38157486.513553001</v>
      </c>
      <c r="BP184" s="113">
        <f t="shared" ca="1" si="313"/>
        <v>38157486.513553001</v>
      </c>
      <c r="BQ184" s="113">
        <f t="shared" ca="1" si="313"/>
        <v>38157486.513553001</v>
      </c>
      <c r="BR184" s="113">
        <f t="shared" ca="1" si="313"/>
        <v>38157486.513553001</v>
      </c>
      <c r="BS184" s="113">
        <f t="shared" ca="1" si="313"/>
        <v>38157486.513553001</v>
      </c>
      <c r="BT184" s="113">
        <f t="shared" ca="1" si="313"/>
        <v>38157486.513553001</v>
      </c>
      <c r="BU184" s="113">
        <f t="shared" ca="1" si="313"/>
        <v>38157486.513553001</v>
      </c>
      <c r="BV184" s="113">
        <f t="shared" ca="1" si="313"/>
        <v>38157486.513553001</v>
      </c>
      <c r="BW184" s="113">
        <f t="shared" ref="BW184:DB184" ca="1" si="314">IF(BW$6&lt;$C16,0,BW144/$D144*$F184)</f>
        <v>38157486.513553001</v>
      </c>
      <c r="BX184" s="113">
        <f t="shared" ca="1" si="314"/>
        <v>38157486.513553001</v>
      </c>
      <c r="BY184" s="113">
        <f t="shared" ca="1" si="314"/>
        <v>38157486.513553001</v>
      </c>
      <c r="BZ184" s="113">
        <f t="shared" ca="1" si="314"/>
        <v>38157486.513553001</v>
      </c>
      <c r="CA184" s="113">
        <f t="shared" ca="1" si="314"/>
        <v>38157486.513553001</v>
      </c>
      <c r="CB184" s="113">
        <f t="shared" ca="1" si="314"/>
        <v>38157486.513553001</v>
      </c>
      <c r="CC184" s="113">
        <f t="shared" ca="1" si="314"/>
        <v>38157486.513553001</v>
      </c>
      <c r="CD184" s="113">
        <f t="shared" ca="1" si="314"/>
        <v>38157486.513553001</v>
      </c>
      <c r="CE184" s="113">
        <f t="shared" ca="1" si="314"/>
        <v>38157486.513553001</v>
      </c>
      <c r="CF184" s="113">
        <f t="shared" ca="1" si="314"/>
        <v>38157486.513553001</v>
      </c>
      <c r="CG184" s="113">
        <f t="shared" ca="1" si="314"/>
        <v>38157486.513553001</v>
      </c>
      <c r="CH184" s="113">
        <f t="shared" ca="1" si="314"/>
        <v>38157486.513553001</v>
      </c>
      <c r="CI184" s="113">
        <f t="shared" ca="1" si="314"/>
        <v>38157486.513553001</v>
      </c>
      <c r="CJ184" s="113">
        <f t="shared" ca="1" si="314"/>
        <v>38157486.513553001</v>
      </c>
      <c r="CK184" s="113">
        <f t="shared" ca="1" si="314"/>
        <v>38157486.513553001</v>
      </c>
      <c r="CL184" s="113">
        <f t="shared" ca="1" si="314"/>
        <v>38157486.513553001</v>
      </c>
      <c r="CM184" s="113">
        <f t="shared" ca="1" si="314"/>
        <v>38157486.513553001</v>
      </c>
      <c r="CN184" s="113">
        <f t="shared" ca="1" si="314"/>
        <v>38157486.513553001</v>
      </c>
      <c r="CO184" s="113">
        <f t="shared" ca="1" si="314"/>
        <v>38157486.513553001</v>
      </c>
      <c r="CP184" s="113">
        <f t="shared" ca="1" si="314"/>
        <v>38157486.513553001</v>
      </c>
      <c r="CQ184" s="113">
        <f t="shared" ca="1" si="314"/>
        <v>38157486.513553001</v>
      </c>
      <c r="CR184" s="113">
        <f t="shared" ca="1" si="314"/>
        <v>38157486.513553001</v>
      </c>
      <c r="CS184" s="113">
        <f t="shared" ca="1" si="314"/>
        <v>38157486.513553001</v>
      </c>
      <c r="CT184" s="113">
        <f t="shared" ca="1" si="314"/>
        <v>38157486.513553001</v>
      </c>
      <c r="CU184" s="113">
        <f t="shared" ca="1" si="314"/>
        <v>38157486.513553001</v>
      </c>
      <c r="CV184" s="113">
        <f t="shared" ca="1" si="314"/>
        <v>38157486.513553001</v>
      </c>
      <c r="CW184" s="113">
        <f t="shared" ca="1" si="314"/>
        <v>38157486.513553001</v>
      </c>
      <c r="CX184" s="113">
        <f t="shared" ca="1" si="314"/>
        <v>38157486.513553001</v>
      </c>
      <c r="CY184" s="113">
        <f t="shared" ca="1" si="314"/>
        <v>38157486.513553001</v>
      </c>
      <c r="CZ184" s="113">
        <f t="shared" ca="1" si="314"/>
        <v>38157486.513553001</v>
      </c>
      <c r="DA184" s="113">
        <f t="shared" ca="1" si="314"/>
        <v>38157486.513553001</v>
      </c>
      <c r="DB184" s="113">
        <f t="shared" ca="1" si="314"/>
        <v>38157486.513553001</v>
      </c>
      <c r="DC184" s="113">
        <f t="shared" ref="DC184:EH184" ca="1" si="315">IF(DC$6&lt;$C16,0,DC144/$D144*$F184)</f>
        <v>38157486.513553001</v>
      </c>
      <c r="DD184" s="113">
        <f t="shared" ca="1" si="315"/>
        <v>33298064.337400913</v>
      </c>
      <c r="DE184" s="113">
        <f t="shared" ca="1" si="315"/>
        <v>33298064.337400913</v>
      </c>
      <c r="DF184" s="113">
        <f t="shared" ca="1" si="315"/>
        <v>33298064.337400913</v>
      </c>
      <c r="DG184" s="113">
        <f t="shared" ca="1" si="315"/>
        <v>33298064.337400913</v>
      </c>
      <c r="DH184" s="113">
        <f t="shared" ca="1" si="315"/>
        <v>33298064.337400913</v>
      </c>
      <c r="DI184" s="113">
        <f t="shared" ca="1" si="315"/>
        <v>33298064.337400913</v>
      </c>
      <c r="DJ184" s="113">
        <f t="shared" ca="1" si="315"/>
        <v>33298064.337400913</v>
      </c>
      <c r="DK184" s="113">
        <f t="shared" ca="1" si="315"/>
        <v>33298064.337400913</v>
      </c>
      <c r="DL184" s="113">
        <f t="shared" ca="1" si="315"/>
        <v>33298064.337400913</v>
      </c>
      <c r="DM184" s="113">
        <f t="shared" ca="1" si="315"/>
        <v>33298064.337400913</v>
      </c>
      <c r="DN184" s="113">
        <f t="shared" ca="1" si="315"/>
        <v>33374011.501570541</v>
      </c>
      <c r="DO184" s="113">
        <f t="shared" ca="1" si="315"/>
        <v>33374011.501570541</v>
      </c>
      <c r="DP184" s="113">
        <f t="shared" ca="1" si="315"/>
        <v>33374011.501570541</v>
      </c>
      <c r="DQ184" s="113">
        <f t="shared" ca="1" si="315"/>
        <v>33374011.501570541</v>
      </c>
      <c r="DR184" s="113">
        <f t="shared" ca="1" si="315"/>
        <v>33374011.501570541</v>
      </c>
      <c r="DS184" s="113">
        <f t="shared" ca="1" si="315"/>
        <v>33374011.501570541</v>
      </c>
      <c r="DT184" s="113">
        <f t="shared" ca="1" si="315"/>
        <v>33374011.501570541</v>
      </c>
      <c r="DU184" s="113">
        <f t="shared" ca="1" si="315"/>
        <v>33369677.488932882</v>
      </c>
      <c r="DV184" s="113">
        <f t="shared" ca="1" si="315"/>
        <v>33369677.488932882</v>
      </c>
      <c r="DW184" s="113">
        <f t="shared" ca="1" si="315"/>
        <v>33369677.488932882</v>
      </c>
      <c r="DX184" s="113">
        <f t="shared" ca="1" si="315"/>
        <v>33369677.488932882</v>
      </c>
      <c r="DY184" s="113">
        <f t="shared" ca="1" si="315"/>
        <v>33369677.488932882</v>
      </c>
      <c r="DZ184" s="113">
        <f t="shared" ca="1" si="315"/>
        <v>33369677.488932882</v>
      </c>
      <c r="EA184" s="113">
        <f t="shared" ca="1" si="315"/>
        <v>33369677.488932882</v>
      </c>
      <c r="EB184" s="113">
        <f t="shared" ca="1" si="315"/>
        <v>33369677.488932882</v>
      </c>
      <c r="EC184" s="113">
        <f t="shared" ca="1" si="315"/>
        <v>33369677.488932882</v>
      </c>
      <c r="ED184" s="113">
        <f t="shared" ca="1" si="315"/>
        <v>33369677.488932882</v>
      </c>
      <c r="EE184" s="113">
        <f t="shared" ca="1" si="315"/>
        <v>33369677.488932882</v>
      </c>
      <c r="EF184" s="113">
        <f t="shared" ca="1" si="315"/>
        <v>33369677.488932882</v>
      </c>
      <c r="EG184" s="113">
        <f t="shared" ca="1" si="315"/>
        <v>33369677.488932882</v>
      </c>
      <c r="EH184" s="113">
        <f t="shared" ca="1" si="315"/>
        <v>33369677.488932882</v>
      </c>
      <c r="EI184" s="113">
        <f t="shared" ref="EI184:FN184" ca="1" si="316">IF(EI$6&lt;$C16,0,EI144/$D144*$F184)</f>
        <v>33369677.488932882</v>
      </c>
      <c r="EJ184" s="113">
        <f t="shared" ca="1" si="316"/>
        <v>33369677.488932882</v>
      </c>
      <c r="EK184" s="113">
        <f t="shared" ca="1" si="316"/>
        <v>33369677.488932882</v>
      </c>
      <c r="EL184" s="113">
        <f t="shared" ca="1" si="316"/>
        <v>33369677.488932882</v>
      </c>
      <c r="EM184" s="113">
        <f t="shared" ca="1" si="316"/>
        <v>33369677.488932882</v>
      </c>
      <c r="EN184" s="113">
        <f t="shared" ca="1" si="316"/>
        <v>33369677.488932882</v>
      </c>
      <c r="EO184" s="113">
        <f t="shared" ca="1" si="316"/>
        <v>33262838.840509325</v>
      </c>
      <c r="EP184" s="113">
        <f t="shared" ca="1" si="316"/>
        <v>33262838.840509325</v>
      </c>
      <c r="EQ184" s="113">
        <f t="shared" ca="1" si="316"/>
        <v>33262838.840509325</v>
      </c>
      <c r="ER184" s="113">
        <f t="shared" ca="1" si="316"/>
        <v>33262838.840509325</v>
      </c>
      <c r="ES184" s="113">
        <f t="shared" ca="1" si="316"/>
        <v>32968122.641327593</v>
      </c>
      <c r="ET184" s="113">
        <f t="shared" ca="1" si="316"/>
        <v>32968122.641327593</v>
      </c>
      <c r="EU184" s="113">
        <f t="shared" ca="1" si="316"/>
        <v>32968122.641327593</v>
      </c>
      <c r="EV184" s="113">
        <f t="shared" ca="1" si="316"/>
        <v>32968122.641327593</v>
      </c>
      <c r="EW184" s="113">
        <f t="shared" ca="1" si="316"/>
        <v>32968122.641327593</v>
      </c>
      <c r="EX184" s="113">
        <f t="shared" ca="1" si="316"/>
        <v>32968122.641327593</v>
      </c>
      <c r="EY184" s="113">
        <f t="shared" ca="1" si="316"/>
        <v>32968122.641327593</v>
      </c>
      <c r="EZ184" s="113">
        <f t="shared" ca="1" si="316"/>
        <v>32968122.641327593</v>
      </c>
      <c r="FA184" s="113">
        <f t="shared" ca="1" si="316"/>
        <v>32968122.641327593</v>
      </c>
      <c r="FB184" s="113">
        <f t="shared" ca="1" si="316"/>
        <v>32968122.641327593</v>
      </c>
      <c r="FC184" s="113">
        <f t="shared" ca="1" si="316"/>
        <v>32968122.641327593</v>
      </c>
      <c r="FD184" s="113">
        <f t="shared" ca="1" si="316"/>
        <v>32968122.641327593</v>
      </c>
      <c r="FE184" s="113">
        <f t="shared" ca="1" si="316"/>
        <v>32669740.28334412</v>
      </c>
      <c r="FF184" s="113">
        <f t="shared" ca="1" si="316"/>
        <v>32669740.28334412</v>
      </c>
      <c r="FG184" s="113">
        <f t="shared" ca="1" si="316"/>
        <v>25764004.595342662</v>
      </c>
      <c r="FH184" s="113">
        <f t="shared" ca="1" si="316"/>
        <v>25764004.595342662</v>
      </c>
      <c r="FI184" s="113">
        <f t="shared" ca="1" si="316"/>
        <v>25764004.595342662</v>
      </c>
      <c r="FJ184" s="113">
        <f t="shared" ca="1" si="316"/>
        <v>25764004.595342662</v>
      </c>
      <c r="FK184" s="113">
        <f t="shared" ca="1" si="316"/>
        <v>20057750.572825901</v>
      </c>
      <c r="FL184" s="113">
        <f t="shared" ca="1" si="316"/>
        <v>20057750.572825901</v>
      </c>
      <c r="FM184" s="113">
        <f t="shared" ca="1" si="316"/>
        <v>20057750.572825901</v>
      </c>
      <c r="FN184" s="113">
        <f t="shared" ca="1" si="316"/>
        <v>20057750.572825901</v>
      </c>
      <c r="FO184" s="113">
        <f t="shared" ref="FO184:GS184" ca="1" si="317">IF(FO$6&lt;$C16,0,FO144/$D144*$F184)</f>
        <v>20057750.572825901</v>
      </c>
      <c r="FP184" s="113">
        <f t="shared" ca="1" si="317"/>
        <v>20057750.572825901</v>
      </c>
      <c r="FQ184" s="113">
        <f t="shared" ca="1" si="317"/>
        <v>10265887.013540862</v>
      </c>
      <c r="FR184" s="113">
        <f t="shared" ca="1" si="317"/>
        <v>10265887.013540862</v>
      </c>
      <c r="FS184" s="113">
        <f t="shared" ca="1" si="317"/>
        <v>10265887.013540862</v>
      </c>
      <c r="FT184" s="113">
        <f t="shared" ca="1" si="317"/>
        <v>10265887.013540862</v>
      </c>
      <c r="FU184" s="113">
        <f t="shared" ca="1" si="317"/>
        <v>10265887.013540862</v>
      </c>
      <c r="FV184" s="113">
        <f t="shared" ca="1" si="317"/>
        <v>10265887.013540862</v>
      </c>
      <c r="FW184" s="113">
        <f t="shared" ca="1" si="317"/>
        <v>10265887.013540862</v>
      </c>
      <c r="FX184" s="113">
        <f t="shared" ca="1" si="317"/>
        <v>10265887.013540862</v>
      </c>
      <c r="FY184" s="113">
        <f t="shared" ca="1" si="317"/>
        <v>10265887.013540862</v>
      </c>
      <c r="FZ184" s="113">
        <f t="shared" ca="1" si="317"/>
        <v>10265887.013540862</v>
      </c>
      <c r="GA184" s="113">
        <f t="shared" ca="1" si="317"/>
        <v>10265887.013540862</v>
      </c>
      <c r="GB184" s="113">
        <f t="shared" ca="1" si="317"/>
        <v>0</v>
      </c>
      <c r="GC184" s="113">
        <f t="shared" ca="1" si="317"/>
        <v>0</v>
      </c>
      <c r="GD184" s="113">
        <f t="shared" ca="1" si="317"/>
        <v>0</v>
      </c>
      <c r="GE184" s="113">
        <f t="shared" ca="1" si="317"/>
        <v>0</v>
      </c>
      <c r="GF184" s="113">
        <f t="shared" ca="1" si="317"/>
        <v>0</v>
      </c>
      <c r="GG184" s="113">
        <f t="shared" ca="1" si="317"/>
        <v>0</v>
      </c>
      <c r="GH184" s="113">
        <f t="shared" ca="1" si="317"/>
        <v>0</v>
      </c>
      <c r="GI184" s="113">
        <f t="shared" ca="1" si="317"/>
        <v>0</v>
      </c>
      <c r="GJ184" s="113">
        <f t="shared" ca="1" si="317"/>
        <v>0</v>
      </c>
      <c r="GK184" s="113">
        <f t="shared" ca="1" si="317"/>
        <v>0</v>
      </c>
      <c r="GL184" s="113">
        <f t="shared" ca="1" si="317"/>
        <v>0</v>
      </c>
      <c r="GM184" s="113">
        <f t="shared" ca="1" si="317"/>
        <v>0</v>
      </c>
      <c r="GN184" s="113">
        <f t="shared" ca="1" si="317"/>
        <v>0</v>
      </c>
      <c r="GO184" s="113">
        <f t="shared" ca="1" si="317"/>
        <v>0</v>
      </c>
      <c r="GP184" s="113">
        <f t="shared" ca="1" si="317"/>
        <v>0</v>
      </c>
      <c r="GQ184" s="113">
        <f t="shared" ca="1" si="317"/>
        <v>0</v>
      </c>
      <c r="GR184" s="113">
        <f t="shared" ca="1" si="317"/>
        <v>0</v>
      </c>
      <c r="GS184" s="113">
        <f t="shared" ca="1" si="317"/>
        <v>0</v>
      </c>
      <c r="GU184" s="85">
        <f t="shared" ca="1" si="274"/>
        <v>17344312.051615</v>
      </c>
      <c r="GV184" s="85">
        <f t="shared" ca="1" si="274"/>
        <v>38157486.513553008</v>
      </c>
      <c r="GW184" s="85">
        <f t="shared" ca="1" si="274"/>
        <v>38157486.513553008</v>
      </c>
      <c r="GX184" s="85">
        <f t="shared" ca="1" si="274"/>
        <v>38157486.513553008</v>
      </c>
      <c r="GY184" s="85">
        <f t="shared" ca="1" si="274"/>
        <v>38157486.513553008</v>
      </c>
      <c r="GZ184" s="85">
        <f t="shared" ca="1" si="274"/>
        <v>38157486.513553008</v>
      </c>
      <c r="HA184" s="85">
        <f t="shared" ca="1" si="274"/>
        <v>38157486.513553008</v>
      </c>
      <c r="HB184" s="85">
        <f t="shared" ca="1" si="274"/>
        <v>38157486.513553008</v>
      </c>
      <c r="HC184" s="85">
        <f t="shared" ca="1" si="274"/>
        <v>34107968.033426262</v>
      </c>
      <c r="HD184" s="85">
        <f t="shared" ca="1" si="274"/>
        <v>33372205.662971526</v>
      </c>
      <c r="HE184" s="85">
        <f t="shared" ca="1" si="274"/>
        <v>33369677.488932889</v>
      </c>
      <c r="HF184" s="85">
        <f t="shared" ca="1" si="274"/>
        <v>33166750.086289499</v>
      </c>
      <c r="HG184" s="85">
        <f t="shared" ca="1" si="274"/>
        <v>31117362.736834109</v>
      </c>
      <c r="HH184" s="85">
        <f t="shared" ca="1" si="274"/>
        <v>16453328.591666868</v>
      </c>
      <c r="HI184" s="85">
        <f t="shared" ca="1" si="274"/>
        <v>5132943.5067704311</v>
      </c>
      <c r="HJ184" s="85">
        <f t="shared" ca="1" si="274"/>
        <v>0</v>
      </c>
      <c r="HK184" s="85">
        <f t="shared" ca="1" si="275"/>
        <v>471166953.7533778</v>
      </c>
    </row>
    <row r="185" spans="1:219" outlineLevel="1" x14ac:dyDescent="0.75">
      <c r="A185" s="112" t="str">
        <f t="shared" si="266"/>
        <v>UBSCM 2017-C5 B-Piece Cashflows</v>
      </c>
      <c r="B185" s="112" t="str">
        <f t="shared" si="266"/>
        <v>UBSCM 2017-C5</v>
      </c>
      <c r="C185" s="104"/>
      <c r="D185" s="87"/>
      <c r="E185" s="88"/>
      <c r="F185" s="85">
        <f t="shared" ca="1" si="267"/>
        <v>38300901.122482702</v>
      </c>
      <c r="G185" s="85"/>
      <c r="H185" s="86"/>
      <c r="I185" s="95"/>
      <c r="K185" s="113">
        <f t="shared" ref="K185:AP185" ca="1" si="318">IF(K$6&lt;$C17,0,K145/$D145*$F185)</f>
        <v>0</v>
      </c>
      <c r="L185" s="113">
        <f t="shared" ca="1" si="318"/>
        <v>0</v>
      </c>
      <c r="M185" s="113">
        <f t="shared" ca="1" si="318"/>
        <v>0</v>
      </c>
      <c r="N185" s="113">
        <f t="shared" ca="1" si="318"/>
        <v>0</v>
      </c>
      <c r="O185" s="113">
        <f t="shared" ca="1" si="318"/>
        <v>0</v>
      </c>
      <c r="P185" s="113">
        <f t="shared" ca="1" si="318"/>
        <v>0</v>
      </c>
      <c r="Q185" s="113">
        <f t="shared" ca="1" si="318"/>
        <v>0</v>
      </c>
      <c r="R185" s="113">
        <f t="shared" ca="1" si="318"/>
        <v>0</v>
      </c>
      <c r="S185" s="113">
        <f t="shared" ca="1" si="318"/>
        <v>0</v>
      </c>
      <c r="T185" s="113">
        <f t="shared" ca="1" si="318"/>
        <v>38300901.122482702</v>
      </c>
      <c r="U185" s="113">
        <f t="shared" ca="1" si="318"/>
        <v>38300901.122482702</v>
      </c>
      <c r="V185" s="113">
        <f t="shared" ca="1" si="318"/>
        <v>38300901.122482702</v>
      </c>
      <c r="W185" s="113">
        <f t="shared" ca="1" si="318"/>
        <v>38300901.122482702</v>
      </c>
      <c r="X185" s="113">
        <f t="shared" ca="1" si="318"/>
        <v>38300901.122482702</v>
      </c>
      <c r="Y185" s="113">
        <f t="shared" ca="1" si="318"/>
        <v>38300901.122482702</v>
      </c>
      <c r="Z185" s="113">
        <f t="shared" ca="1" si="318"/>
        <v>38300901.122482702</v>
      </c>
      <c r="AA185" s="113">
        <f t="shared" ca="1" si="318"/>
        <v>38300901.122482702</v>
      </c>
      <c r="AB185" s="113">
        <f t="shared" ca="1" si="318"/>
        <v>38300901.122482702</v>
      </c>
      <c r="AC185" s="113">
        <f t="shared" ca="1" si="318"/>
        <v>38300901.122482702</v>
      </c>
      <c r="AD185" s="113">
        <f t="shared" ca="1" si="318"/>
        <v>38300901.122482702</v>
      </c>
      <c r="AE185" s="113">
        <f t="shared" ca="1" si="318"/>
        <v>38300901.122482702</v>
      </c>
      <c r="AF185" s="113">
        <f t="shared" ca="1" si="318"/>
        <v>38300901.122482702</v>
      </c>
      <c r="AG185" s="113">
        <f t="shared" ca="1" si="318"/>
        <v>38300901.122482702</v>
      </c>
      <c r="AH185" s="113">
        <f t="shared" ca="1" si="318"/>
        <v>38300901.122482702</v>
      </c>
      <c r="AI185" s="113">
        <f t="shared" ca="1" si="318"/>
        <v>38300901.122482702</v>
      </c>
      <c r="AJ185" s="113">
        <f t="shared" ca="1" si="318"/>
        <v>38300901.122482702</v>
      </c>
      <c r="AK185" s="113">
        <f t="shared" ca="1" si="318"/>
        <v>38300901.122482702</v>
      </c>
      <c r="AL185" s="113">
        <f t="shared" ca="1" si="318"/>
        <v>38300901.122482702</v>
      </c>
      <c r="AM185" s="113">
        <f t="shared" ca="1" si="318"/>
        <v>38300901.122482702</v>
      </c>
      <c r="AN185" s="113">
        <f t="shared" ca="1" si="318"/>
        <v>38300901.122482702</v>
      </c>
      <c r="AO185" s="113">
        <f t="shared" ca="1" si="318"/>
        <v>38300901.122482702</v>
      </c>
      <c r="AP185" s="113">
        <f t="shared" ca="1" si="318"/>
        <v>38300901.122482702</v>
      </c>
      <c r="AQ185" s="113">
        <f t="shared" ref="AQ185:BV185" ca="1" si="319">IF(AQ$6&lt;$C17,0,AQ145/$D145*$F185)</f>
        <v>38300901.122482702</v>
      </c>
      <c r="AR185" s="113">
        <f t="shared" ca="1" si="319"/>
        <v>38300901.122482702</v>
      </c>
      <c r="AS185" s="113">
        <f t="shared" ca="1" si="319"/>
        <v>38300901.122482702</v>
      </c>
      <c r="AT185" s="113">
        <f t="shared" ca="1" si="319"/>
        <v>38300901.122482702</v>
      </c>
      <c r="AU185" s="113">
        <f t="shared" ca="1" si="319"/>
        <v>38300901.122482702</v>
      </c>
      <c r="AV185" s="113">
        <f t="shared" ca="1" si="319"/>
        <v>38300901.122482702</v>
      </c>
      <c r="AW185" s="113">
        <f t="shared" ca="1" si="319"/>
        <v>38300901.122482702</v>
      </c>
      <c r="AX185" s="113">
        <f t="shared" ca="1" si="319"/>
        <v>38300901.122482702</v>
      </c>
      <c r="AY185" s="113">
        <f t="shared" ca="1" si="319"/>
        <v>38300901.122482702</v>
      </c>
      <c r="AZ185" s="113">
        <f t="shared" ca="1" si="319"/>
        <v>38300901.122482702</v>
      </c>
      <c r="BA185" s="113">
        <f t="shared" ca="1" si="319"/>
        <v>38300901.122482702</v>
      </c>
      <c r="BB185" s="113">
        <f t="shared" ca="1" si="319"/>
        <v>38300901.122482702</v>
      </c>
      <c r="BC185" s="113">
        <f t="shared" ca="1" si="319"/>
        <v>38300901.122482702</v>
      </c>
      <c r="BD185" s="113">
        <f t="shared" ca="1" si="319"/>
        <v>38300901.122482702</v>
      </c>
      <c r="BE185" s="113">
        <f t="shared" ca="1" si="319"/>
        <v>38300901.122482702</v>
      </c>
      <c r="BF185" s="113">
        <f t="shared" ca="1" si="319"/>
        <v>38300901.122482702</v>
      </c>
      <c r="BG185" s="113">
        <f t="shared" ca="1" si="319"/>
        <v>38300901.122482702</v>
      </c>
      <c r="BH185" s="113">
        <f t="shared" ca="1" si="319"/>
        <v>38300901.122482702</v>
      </c>
      <c r="BI185" s="113">
        <f t="shared" ca="1" si="319"/>
        <v>38300901.122482702</v>
      </c>
      <c r="BJ185" s="113">
        <f t="shared" ca="1" si="319"/>
        <v>38300901.122482702</v>
      </c>
      <c r="BK185" s="113">
        <f t="shared" ca="1" si="319"/>
        <v>38300901.122482702</v>
      </c>
      <c r="BL185" s="113">
        <f t="shared" ca="1" si="319"/>
        <v>38300901.122482702</v>
      </c>
      <c r="BM185" s="113">
        <f t="shared" ca="1" si="319"/>
        <v>38300901.122482702</v>
      </c>
      <c r="BN185" s="113">
        <f t="shared" ca="1" si="319"/>
        <v>38300901.122482702</v>
      </c>
      <c r="BO185" s="113">
        <f t="shared" ca="1" si="319"/>
        <v>38300901.122482702</v>
      </c>
      <c r="BP185" s="113">
        <f t="shared" ca="1" si="319"/>
        <v>38300901.122482702</v>
      </c>
      <c r="BQ185" s="113">
        <f t="shared" ca="1" si="319"/>
        <v>38300901.122482702</v>
      </c>
      <c r="BR185" s="113">
        <f t="shared" ca="1" si="319"/>
        <v>38300901.122482702</v>
      </c>
      <c r="BS185" s="113">
        <f t="shared" ca="1" si="319"/>
        <v>38300901.122482702</v>
      </c>
      <c r="BT185" s="113">
        <f t="shared" ca="1" si="319"/>
        <v>38300901.122482702</v>
      </c>
      <c r="BU185" s="113">
        <f t="shared" ca="1" si="319"/>
        <v>38300901.122482702</v>
      </c>
      <c r="BV185" s="113">
        <f t="shared" ca="1" si="319"/>
        <v>38300901.122482702</v>
      </c>
      <c r="BW185" s="113">
        <f t="shared" ref="BW185:DB185" ca="1" si="320">IF(BW$6&lt;$C17,0,BW145/$D145*$F185)</f>
        <v>38300901.122482702</v>
      </c>
      <c r="BX185" s="113">
        <f t="shared" ca="1" si="320"/>
        <v>38300901.122482702</v>
      </c>
      <c r="BY185" s="113">
        <f t="shared" ca="1" si="320"/>
        <v>38300901.122482702</v>
      </c>
      <c r="BZ185" s="113">
        <f t="shared" ca="1" si="320"/>
        <v>38300901.122482702</v>
      </c>
      <c r="CA185" s="113">
        <f t="shared" ca="1" si="320"/>
        <v>38300901.122482702</v>
      </c>
      <c r="CB185" s="113">
        <f t="shared" ca="1" si="320"/>
        <v>38300901.122482702</v>
      </c>
      <c r="CC185" s="113">
        <f t="shared" ca="1" si="320"/>
        <v>38300901.122482702</v>
      </c>
      <c r="CD185" s="113">
        <f t="shared" ca="1" si="320"/>
        <v>38300901.122482702</v>
      </c>
      <c r="CE185" s="113">
        <f t="shared" ca="1" si="320"/>
        <v>38300901.122482702</v>
      </c>
      <c r="CF185" s="113">
        <f t="shared" ca="1" si="320"/>
        <v>38300901.122482702</v>
      </c>
      <c r="CG185" s="113">
        <f t="shared" ca="1" si="320"/>
        <v>38300901.122482702</v>
      </c>
      <c r="CH185" s="113">
        <f t="shared" ca="1" si="320"/>
        <v>38300901.122482702</v>
      </c>
      <c r="CI185" s="113">
        <f t="shared" ca="1" si="320"/>
        <v>38300901.122482702</v>
      </c>
      <c r="CJ185" s="113">
        <f t="shared" ca="1" si="320"/>
        <v>38300901.122482702</v>
      </c>
      <c r="CK185" s="113">
        <f t="shared" ca="1" si="320"/>
        <v>38300901.122482702</v>
      </c>
      <c r="CL185" s="113">
        <f t="shared" ca="1" si="320"/>
        <v>38300901.122482702</v>
      </c>
      <c r="CM185" s="113">
        <f t="shared" ca="1" si="320"/>
        <v>38300901.122482702</v>
      </c>
      <c r="CN185" s="113">
        <f t="shared" ca="1" si="320"/>
        <v>38300901.122482702</v>
      </c>
      <c r="CO185" s="113">
        <f t="shared" ca="1" si="320"/>
        <v>38300901.122482702</v>
      </c>
      <c r="CP185" s="113">
        <f t="shared" ca="1" si="320"/>
        <v>38300901.122482702</v>
      </c>
      <c r="CQ185" s="113">
        <f t="shared" ca="1" si="320"/>
        <v>38300901.122482702</v>
      </c>
      <c r="CR185" s="113">
        <f t="shared" ca="1" si="320"/>
        <v>38300901.122482702</v>
      </c>
      <c r="CS185" s="113">
        <f t="shared" ca="1" si="320"/>
        <v>38300901.122482702</v>
      </c>
      <c r="CT185" s="113">
        <f t="shared" ca="1" si="320"/>
        <v>38300901.122482702</v>
      </c>
      <c r="CU185" s="113">
        <f t="shared" ca="1" si="320"/>
        <v>38300901.122482702</v>
      </c>
      <c r="CV185" s="113">
        <f t="shared" ca="1" si="320"/>
        <v>38300901.122482702</v>
      </c>
      <c r="CW185" s="113">
        <f t="shared" ca="1" si="320"/>
        <v>33390537.133738987</v>
      </c>
      <c r="CX185" s="113">
        <f t="shared" ca="1" si="320"/>
        <v>33390537.133738987</v>
      </c>
      <c r="CY185" s="113">
        <f t="shared" ca="1" si="320"/>
        <v>33390537.133738987</v>
      </c>
      <c r="CZ185" s="113">
        <f t="shared" ca="1" si="320"/>
        <v>33390537.133738987</v>
      </c>
      <c r="DA185" s="113">
        <f t="shared" ca="1" si="320"/>
        <v>33390537.133738987</v>
      </c>
      <c r="DB185" s="113">
        <f t="shared" ca="1" si="320"/>
        <v>33390537.133738987</v>
      </c>
      <c r="DC185" s="113">
        <f t="shared" ref="DC185:EH185" ca="1" si="321">IF(DC$6&lt;$C17,0,DC145/$D145*$F185)</f>
        <v>33390537.133738987</v>
      </c>
      <c r="DD185" s="113">
        <f t="shared" ca="1" si="321"/>
        <v>33390537.133738987</v>
      </c>
      <c r="DE185" s="113">
        <f t="shared" ca="1" si="321"/>
        <v>33390537.133738987</v>
      </c>
      <c r="DF185" s="113">
        <f t="shared" ca="1" si="321"/>
        <v>33390537.133738987</v>
      </c>
      <c r="DG185" s="113">
        <f t="shared" ca="1" si="321"/>
        <v>33390537.133738987</v>
      </c>
      <c r="DH185" s="113">
        <f t="shared" ca="1" si="321"/>
        <v>33342246.094327874</v>
      </c>
      <c r="DI185" s="113">
        <f t="shared" ca="1" si="321"/>
        <v>33342246.094327874</v>
      </c>
      <c r="DJ185" s="113">
        <f t="shared" ca="1" si="321"/>
        <v>33342246.094327874</v>
      </c>
      <c r="DK185" s="113">
        <f t="shared" ca="1" si="321"/>
        <v>33342246.094327874</v>
      </c>
      <c r="DL185" s="113">
        <f t="shared" ca="1" si="321"/>
        <v>33515270.51731395</v>
      </c>
      <c r="DM185" s="113">
        <f t="shared" ca="1" si="321"/>
        <v>33515270.51731395</v>
      </c>
      <c r="DN185" s="113">
        <f t="shared" ca="1" si="321"/>
        <v>33515270.51731395</v>
      </c>
      <c r="DO185" s="113">
        <f t="shared" ca="1" si="321"/>
        <v>30711448.339021571</v>
      </c>
      <c r="DP185" s="113">
        <f t="shared" ca="1" si="321"/>
        <v>30711448.339021571</v>
      </c>
      <c r="DQ185" s="113">
        <f t="shared" ca="1" si="321"/>
        <v>30711448.339021571</v>
      </c>
      <c r="DR185" s="113">
        <f t="shared" ca="1" si="321"/>
        <v>30711448.339021571</v>
      </c>
      <c r="DS185" s="113">
        <f t="shared" ca="1" si="321"/>
        <v>30888412.589065351</v>
      </c>
      <c r="DT185" s="113">
        <f t="shared" ca="1" si="321"/>
        <v>30888412.589065351</v>
      </c>
      <c r="DU185" s="113">
        <f t="shared" ca="1" si="321"/>
        <v>30888412.589065351</v>
      </c>
      <c r="DV185" s="113">
        <f t="shared" ca="1" si="321"/>
        <v>30888412.589065351</v>
      </c>
      <c r="DW185" s="113">
        <f t="shared" ca="1" si="321"/>
        <v>30888412.589065351</v>
      </c>
      <c r="DX185" s="113">
        <f t="shared" ca="1" si="321"/>
        <v>30888412.589065351</v>
      </c>
      <c r="DY185" s="113">
        <f t="shared" ca="1" si="321"/>
        <v>30888412.589065351</v>
      </c>
      <c r="DZ185" s="113">
        <f t="shared" ca="1" si="321"/>
        <v>30888412.589065351</v>
      </c>
      <c r="EA185" s="113">
        <f t="shared" ca="1" si="321"/>
        <v>30888412.589065351</v>
      </c>
      <c r="EB185" s="113">
        <f t="shared" ca="1" si="321"/>
        <v>30888412.589065351</v>
      </c>
      <c r="EC185" s="113">
        <f t="shared" ca="1" si="321"/>
        <v>30888412.589065351</v>
      </c>
      <c r="ED185" s="113">
        <f t="shared" ca="1" si="321"/>
        <v>30888412.589065351</v>
      </c>
      <c r="EE185" s="113">
        <f t="shared" ca="1" si="321"/>
        <v>30888412.589065351</v>
      </c>
      <c r="EF185" s="113">
        <f t="shared" ca="1" si="321"/>
        <v>30888412.589065351</v>
      </c>
      <c r="EG185" s="113">
        <f t="shared" ca="1" si="321"/>
        <v>30888412.589065351</v>
      </c>
      <c r="EH185" s="113">
        <f t="shared" ca="1" si="321"/>
        <v>30888412.589065351</v>
      </c>
      <c r="EI185" s="113">
        <f t="shared" ref="EI185:FN185" ca="1" si="322">IF(EI$6&lt;$C17,0,EI145/$D145*$F185)</f>
        <v>30888412.589065351</v>
      </c>
      <c r="EJ185" s="113">
        <f t="shared" ca="1" si="322"/>
        <v>30888412.589065351</v>
      </c>
      <c r="EK185" s="113">
        <f t="shared" ca="1" si="322"/>
        <v>30888412.589065351</v>
      </c>
      <c r="EL185" s="113">
        <f t="shared" ca="1" si="322"/>
        <v>30888412.589065351</v>
      </c>
      <c r="EM185" s="113">
        <f t="shared" ca="1" si="322"/>
        <v>30888412.589065351</v>
      </c>
      <c r="EN185" s="113">
        <f t="shared" ca="1" si="322"/>
        <v>30888412.589065351</v>
      </c>
      <c r="EO185" s="113">
        <f t="shared" ca="1" si="322"/>
        <v>30888412.589065351</v>
      </c>
      <c r="EP185" s="113">
        <f t="shared" ca="1" si="322"/>
        <v>30888412.589065351</v>
      </c>
      <c r="EQ185" s="113">
        <f t="shared" ca="1" si="322"/>
        <v>30888412.589065351</v>
      </c>
      <c r="ER185" s="113">
        <f t="shared" ca="1" si="322"/>
        <v>30888412.589065351</v>
      </c>
      <c r="ES185" s="113">
        <f t="shared" ca="1" si="322"/>
        <v>30888412.589065351</v>
      </c>
      <c r="ET185" s="113">
        <f t="shared" ca="1" si="322"/>
        <v>30888412.589065351</v>
      </c>
      <c r="EU185" s="113">
        <f t="shared" ca="1" si="322"/>
        <v>29008763.843976159</v>
      </c>
      <c r="EV185" s="113">
        <f t="shared" ca="1" si="322"/>
        <v>23853057.172581583</v>
      </c>
      <c r="EW185" s="113">
        <f t="shared" ca="1" si="322"/>
        <v>23853057.172581583</v>
      </c>
      <c r="EX185" s="113">
        <f t="shared" ca="1" si="322"/>
        <v>18543227.915621877</v>
      </c>
      <c r="EY185" s="113">
        <f t="shared" ca="1" si="322"/>
        <v>18543227.915621877</v>
      </c>
      <c r="EZ185" s="113">
        <f t="shared" ca="1" si="322"/>
        <v>18543227.915621877</v>
      </c>
      <c r="FA185" s="113">
        <f t="shared" ca="1" si="322"/>
        <v>18543227.915621877</v>
      </c>
      <c r="FB185" s="113">
        <f t="shared" ca="1" si="322"/>
        <v>18543227.915621877</v>
      </c>
      <c r="FC185" s="113">
        <f t="shared" ca="1" si="322"/>
        <v>18523974.151189093</v>
      </c>
      <c r="FD185" s="113">
        <f t="shared" ca="1" si="322"/>
        <v>18422146.3124579</v>
      </c>
      <c r="FE185" s="113">
        <f t="shared" ca="1" si="322"/>
        <v>18300892.197832782</v>
      </c>
      <c r="FF185" s="113">
        <f t="shared" ca="1" si="322"/>
        <v>18126921.271687377</v>
      </c>
      <c r="FG185" s="113">
        <f t="shared" ca="1" si="322"/>
        <v>17805080.382505808</v>
      </c>
      <c r="FH185" s="113">
        <f t="shared" ca="1" si="322"/>
        <v>8496366.2029477824</v>
      </c>
      <c r="FI185" s="113">
        <f t="shared" ca="1" si="322"/>
        <v>8496366.2029477824</v>
      </c>
      <c r="FJ185" s="113">
        <f t="shared" ca="1" si="322"/>
        <v>8496366.2029477824</v>
      </c>
      <c r="FK185" s="113">
        <f t="shared" ca="1" si="322"/>
        <v>8496366.2029477824</v>
      </c>
      <c r="FL185" s="113">
        <f t="shared" ca="1" si="322"/>
        <v>8496366.2029477824</v>
      </c>
      <c r="FM185" s="113">
        <f t="shared" ca="1" si="322"/>
        <v>8496366.2029477824</v>
      </c>
      <c r="FN185" s="113">
        <f t="shared" ca="1" si="322"/>
        <v>8496366.2029477824</v>
      </c>
      <c r="FO185" s="113">
        <f t="shared" ref="FO185:GS185" ca="1" si="323">IF(FO$6&lt;$C17,0,FO145/$D145*$F185)</f>
        <v>8496366.2029477824</v>
      </c>
      <c r="FP185" s="113">
        <f t="shared" ca="1" si="323"/>
        <v>8496366.2029477824</v>
      </c>
      <c r="FQ185" s="113">
        <f t="shared" ca="1" si="323"/>
        <v>8496366.2029477824</v>
      </c>
      <c r="FR185" s="113">
        <f t="shared" ca="1" si="323"/>
        <v>8496366.2029477824</v>
      </c>
      <c r="FS185" s="113">
        <f t="shared" ca="1" si="323"/>
        <v>8496366.2029477824</v>
      </c>
      <c r="FT185" s="113">
        <f t="shared" ca="1" si="323"/>
        <v>8496366.2029477824</v>
      </c>
      <c r="FU185" s="113">
        <f t="shared" ca="1" si="323"/>
        <v>8496366.2029477824</v>
      </c>
      <c r="FV185" s="113">
        <f t="shared" ca="1" si="323"/>
        <v>8496366.2029477824</v>
      </c>
      <c r="FW185" s="113">
        <f t="shared" ca="1" si="323"/>
        <v>8496366.2029477824</v>
      </c>
      <c r="FX185" s="113">
        <f t="shared" ca="1" si="323"/>
        <v>0</v>
      </c>
      <c r="FY185" s="113">
        <f t="shared" ca="1" si="323"/>
        <v>0</v>
      </c>
      <c r="FZ185" s="113">
        <f t="shared" ca="1" si="323"/>
        <v>0</v>
      </c>
      <c r="GA185" s="113">
        <f t="shared" ca="1" si="323"/>
        <v>0</v>
      </c>
      <c r="GB185" s="113">
        <f t="shared" ca="1" si="323"/>
        <v>0</v>
      </c>
      <c r="GC185" s="113">
        <f t="shared" ca="1" si="323"/>
        <v>0</v>
      </c>
      <c r="GD185" s="113">
        <f t="shared" ca="1" si="323"/>
        <v>0</v>
      </c>
      <c r="GE185" s="113">
        <f t="shared" ca="1" si="323"/>
        <v>0</v>
      </c>
      <c r="GF185" s="113">
        <f t="shared" ca="1" si="323"/>
        <v>0</v>
      </c>
      <c r="GG185" s="113">
        <f t="shared" ca="1" si="323"/>
        <v>0</v>
      </c>
      <c r="GH185" s="113">
        <f t="shared" ca="1" si="323"/>
        <v>0</v>
      </c>
      <c r="GI185" s="113">
        <f t="shared" ca="1" si="323"/>
        <v>0</v>
      </c>
      <c r="GJ185" s="113">
        <f t="shared" ca="1" si="323"/>
        <v>0</v>
      </c>
      <c r="GK185" s="113">
        <f t="shared" ca="1" si="323"/>
        <v>0</v>
      </c>
      <c r="GL185" s="113">
        <f t="shared" ca="1" si="323"/>
        <v>0</v>
      </c>
      <c r="GM185" s="113">
        <f t="shared" ca="1" si="323"/>
        <v>0</v>
      </c>
      <c r="GN185" s="113">
        <f t="shared" ca="1" si="323"/>
        <v>0</v>
      </c>
      <c r="GO185" s="113">
        <f t="shared" ca="1" si="323"/>
        <v>0</v>
      </c>
      <c r="GP185" s="113">
        <f t="shared" ca="1" si="323"/>
        <v>0</v>
      </c>
      <c r="GQ185" s="113">
        <f t="shared" ca="1" si="323"/>
        <v>0</v>
      </c>
      <c r="GR185" s="113">
        <f t="shared" ca="1" si="323"/>
        <v>0</v>
      </c>
      <c r="GS185" s="113">
        <f t="shared" ca="1" si="323"/>
        <v>0</v>
      </c>
      <c r="GU185" s="85">
        <f t="shared" ca="1" si="274"/>
        <v>6963800.204087764</v>
      </c>
      <c r="GV185" s="85">
        <f t="shared" ca="1" si="274"/>
        <v>38300901.12248271</v>
      </c>
      <c r="GW185" s="85">
        <f t="shared" ca="1" si="274"/>
        <v>38300901.12248271</v>
      </c>
      <c r="GX185" s="85">
        <f t="shared" ca="1" si="274"/>
        <v>38300901.12248271</v>
      </c>
      <c r="GY185" s="85">
        <f t="shared" ca="1" si="274"/>
        <v>38300901.12248271</v>
      </c>
      <c r="GZ185" s="85">
        <f t="shared" ca="1" si="274"/>
        <v>38300901.12248271</v>
      </c>
      <c r="HA185" s="85">
        <f t="shared" ca="1" si="274"/>
        <v>38300901.12248271</v>
      </c>
      <c r="HB185" s="85">
        <f t="shared" ca="1" si="274"/>
        <v>36254916.127172828</v>
      </c>
      <c r="HC185" s="85">
        <f t="shared" ca="1" si="274"/>
        <v>33395229.017864447</v>
      </c>
      <c r="HD185" s="85">
        <f t="shared" ca="1" si="274"/>
        <v>31048329.333071474</v>
      </c>
      <c r="HE185" s="85">
        <f t="shared" ca="1" si="274"/>
        <v>30888412.589065354</v>
      </c>
      <c r="HF185" s="85">
        <f t="shared" ca="1" si="274"/>
        <v>29559215.957560617</v>
      </c>
      <c r="HG185" s="85">
        <f t="shared" ca="1" si="274"/>
        <v>16740657.191639828</v>
      </c>
      <c r="HH185" s="85">
        <f t="shared" ca="1" si="274"/>
        <v>8496366.2029477824</v>
      </c>
      <c r="HI185" s="85">
        <f t="shared" ca="1" si="274"/>
        <v>1416061.0338246303</v>
      </c>
      <c r="HJ185" s="85">
        <f t="shared" ca="1" si="274"/>
        <v>0</v>
      </c>
      <c r="HK185" s="85">
        <f t="shared" ca="1" si="275"/>
        <v>424568394.39213103</v>
      </c>
    </row>
    <row r="186" spans="1:219" outlineLevel="1" x14ac:dyDescent="0.75">
      <c r="A186" s="112" t="str">
        <f t="shared" si="266"/>
        <v>MSC 2019-H6 B-Piece Cashflows</v>
      </c>
      <c r="B186" s="112" t="str">
        <f t="shared" si="266"/>
        <v>MSC 2019-H6</v>
      </c>
      <c r="C186" s="104"/>
      <c r="D186" s="87"/>
      <c r="E186" s="88"/>
      <c r="F186" s="85">
        <f t="shared" ca="1" si="267"/>
        <v>36246072.703405499</v>
      </c>
      <c r="G186" s="85"/>
      <c r="H186" s="86"/>
      <c r="I186" s="95"/>
      <c r="K186" s="113">
        <f t="shared" ref="K186:AP186" ca="1" si="324">IF(K$6&lt;$C18,0,K146/$D146*$F186)</f>
        <v>0</v>
      </c>
      <c r="L186" s="113">
        <f t="shared" ca="1" si="324"/>
        <v>0</v>
      </c>
      <c r="M186" s="113">
        <f t="shared" ca="1" si="324"/>
        <v>0</v>
      </c>
      <c r="N186" s="113">
        <f t="shared" ca="1" si="324"/>
        <v>0</v>
      </c>
      <c r="O186" s="113">
        <f t="shared" ca="1" si="324"/>
        <v>0</v>
      </c>
      <c r="P186" s="113">
        <f t="shared" ca="1" si="324"/>
        <v>0</v>
      </c>
      <c r="Q186" s="113">
        <f t="shared" ca="1" si="324"/>
        <v>0</v>
      </c>
      <c r="R186" s="113">
        <f t="shared" ca="1" si="324"/>
        <v>0</v>
      </c>
      <c r="S186" s="113">
        <f t="shared" ca="1" si="324"/>
        <v>0</v>
      </c>
      <c r="T186" s="113">
        <f t="shared" ca="1" si="324"/>
        <v>0</v>
      </c>
      <c r="U186" s="113">
        <f t="shared" ca="1" si="324"/>
        <v>0</v>
      </c>
      <c r="V186" s="113">
        <f t="shared" ca="1" si="324"/>
        <v>0</v>
      </c>
      <c r="W186" s="113">
        <f t="shared" ca="1" si="324"/>
        <v>0</v>
      </c>
      <c r="X186" s="113">
        <f t="shared" ca="1" si="324"/>
        <v>0</v>
      </c>
      <c r="Y186" s="113">
        <f t="shared" ca="1" si="324"/>
        <v>0</v>
      </c>
      <c r="Z186" s="113">
        <f t="shared" ca="1" si="324"/>
        <v>0</v>
      </c>
      <c r="AA186" s="113">
        <f t="shared" ca="1" si="324"/>
        <v>0</v>
      </c>
      <c r="AB186" s="113">
        <f t="shared" ca="1" si="324"/>
        <v>0</v>
      </c>
      <c r="AC186" s="113">
        <f t="shared" ca="1" si="324"/>
        <v>0</v>
      </c>
      <c r="AD186" s="113">
        <f t="shared" ca="1" si="324"/>
        <v>0</v>
      </c>
      <c r="AE186" s="113">
        <f t="shared" ca="1" si="324"/>
        <v>0</v>
      </c>
      <c r="AF186" s="113">
        <f t="shared" ca="1" si="324"/>
        <v>0</v>
      </c>
      <c r="AG186" s="113">
        <f t="shared" ca="1" si="324"/>
        <v>0</v>
      </c>
      <c r="AH186" s="113">
        <f t="shared" ca="1" si="324"/>
        <v>0</v>
      </c>
      <c r="AI186" s="113">
        <f t="shared" ca="1" si="324"/>
        <v>0</v>
      </c>
      <c r="AJ186" s="113">
        <f t="shared" ca="1" si="324"/>
        <v>0</v>
      </c>
      <c r="AK186" s="113">
        <f t="shared" ca="1" si="324"/>
        <v>0</v>
      </c>
      <c r="AL186" s="113">
        <f t="shared" ca="1" si="324"/>
        <v>0</v>
      </c>
      <c r="AM186" s="113">
        <f t="shared" ca="1" si="324"/>
        <v>36246072.703405499</v>
      </c>
      <c r="AN186" s="113">
        <f t="shared" ca="1" si="324"/>
        <v>36246072.703405499</v>
      </c>
      <c r="AO186" s="113">
        <f t="shared" ca="1" si="324"/>
        <v>36246072.703405499</v>
      </c>
      <c r="AP186" s="113">
        <f t="shared" ca="1" si="324"/>
        <v>36246072.703405499</v>
      </c>
      <c r="AQ186" s="113">
        <f t="shared" ref="AQ186:BV186" ca="1" si="325">IF(AQ$6&lt;$C18,0,AQ146/$D146*$F186)</f>
        <v>36246072.703405499</v>
      </c>
      <c r="AR186" s="113">
        <f t="shared" ca="1" si="325"/>
        <v>36246072.703405499</v>
      </c>
      <c r="AS186" s="113">
        <f t="shared" ca="1" si="325"/>
        <v>36246072.703405499</v>
      </c>
      <c r="AT186" s="113">
        <f t="shared" ca="1" si="325"/>
        <v>36246072.703405499</v>
      </c>
      <c r="AU186" s="113">
        <f t="shared" ca="1" si="325"/>
        <v>36246072.703405499</v>
      </c>
      <c r="AV186" s="113">
        <f t="shared" ca="1" si="325"/>
        <v>36246072.703405499</v>
      </c>
      <c r="AW186" s="113">
        <f t="shared" ca="1" si="325"/>
        <v>36246072.703405499</v>
      </c>
      <c r="AX186" s="113">
        <f t="shared" ca="1" si="325"/>
        <v>36246072.703405499</v>
      </c>
      <c r="AY186" s="113">
        <f t="shared" ca="1" si="325"/>
        <v>36246072.703405499</v>
      </c>
      <c r="AZ186" s="113">
        <f t="shared" ca="1" si="325"/>
        <v>36246072.703405499</v>
      </c>
      <c r="BA186" s="113">
        <f t="shared" ca="1" si="325"/>
        <v>36246072.703405499</v>
      </c>
      <c r="BB186" s="113">
        <f t="shared" ca="1" si="325"/>
        <v>36246072.703405499</v>
      </c>
      <c r="BC186" s="113">
        <f t="shared" ca="1" si="325"/>
        <v>36246072.703405499</v>
      </c>
      <c r="BD186" s="113">
        <f t="shared" ca="1" si="325"/>
        <v>36246072.703405499</v>
      </c>
      <c r="BE186" s="113">
        <f t="shared" ca="1" si="325"/>
        <v>36246072.703405499</v>
      </c>
      <c r="BF186" s="113">
        <f t="shared" ca="1" si="325"/>
        <v>36246072.703405499</v>
      </c>
      <c r="BG186" s="113">
        <f t="shared" ca="1" si="325"/>
        <v>36246072.703405499</v>
      </c>
      <c r="BH186" s="113">
        <f t="shared" ca="1" si="325"/>
        <v>36246072.703405499</v>
      </c>
      <c r="BI186" s="113">
        <f t="shared" ca="1" si="325"/>
        <v>36246072.703405499</v>
      </c>
      <c r="BJ186" s="113">
        <f t="shared" ca="1" si="325"/>
        <v>36246072.703405499</v>
      </c>
      <c r="BK186" s="113">
        <f t="shared" ca="1" si="325"/>
        <v>36246072.703405499</v>
      </c>
      <c r="BL186" s="113">
        <f t="shared" ca="1" si="325"/>
        <v>36246072.703405499</v>
      </c>
      <c r="BM186" s="113">
        <f t="shared" ca="1" si="325"/>
        <v>36246072.703405499</v>
      </c>
      <c r="BN186" s="113">
        <f t="shared" ca="1" si="325"/>
        <v>36246072.703405499</v>
      </c>
      <c r="BO186" s="113">
        <f t="shared" ca="1" si="325"/>
        <v>36246072.703405499</v>
      </c>
      <c r="BP186" s="113">
        <f t="shared" ca="1" si="325"/>
        <v>36246072.703405499</v>
      </c>
      <c r="BQ186" s="113">
        <f t="shared" ca="1" si="325"/>
        <v>36246072.703405499</v>
      </c>
      <c r="BR186" s="113">
        <f t="shared" ca="1" si="325"/>
        <v>36246072.703405499</v>
      </c>
      <c r="BS186" s="113">
        <f t="shared" ca="1" si="325"/>
        <v>36246072.703405499</v>
      </c>
      <c r="BT186" s="113">
        <f t="shared" ca="1" si="325"/>
        <v>36246072.703405499</v>
      </c>
      <c r="BU186" s="113">
        <f t="shared" ca="1" si="325"/>
        <v>36246072.703405499</v>
      </c>
      <c r="BV186" s="113">
        <f t="shared" ca="1" si="325"/>
        <v>36246072.703405499</v>
      </c>
      <c r="BW186" s="113">
        <f t="shared" ref="BW186:DB186" ca="1" si="326">IF(BW$6&lt;$C18,0,BW146/$D146*$F186)</f>
        <v>36246072.703405499</v>
      </c>
      <c r="BX186" s="113">
        <f t="shared" ca="1" si="326"/>
        <v>36246072.703405499</v>
      </c>
      <c r="BY186" s="113">
        <f t="shared" ca="1" si="326"/>
        <v>36246072.703405499</v>
      </c>
      <c r="BZ186" s="113">
        <f t="shared" ca="1" si="326"/>
        <v>36246072.703405499</v>
      </c>
      <c r="CA186" s="113">
        <f t="shared" ca="1" si="326"/>
        <v>36246072.703405499</v>
      </c>
      <c r="CB186" s="113">
        <f t="shared" ca="1" si="326"/>
        <v>36246072.703405499</v>
      </c>
      <c r="CC186" s="113">
        <f t="shared" ca="1" si="326"/>
        <v>36246072.703405499</v>
      </c>
      <c r="CD186" s="113">
        <f t="shared" ca="1" si="326"/>
        <v>36246072.703405499</v>
      </c>
      <c r="CE186" s="113">
        <f t="shared" ca="1" si="326"/>
        <v>36246072.703405499</v>
      </c>
      <c r="CF186" s="113">
        <f t="shared" ca="1" si="326"/>
        <v>36246072.703405499</v>
      </c>
      <c r="CG186" s="113">
        <f t="shared" ca="1" si="326"/>
        <v>36246072.703405499</v>
      </c>
      <c r="CH186" s="113">
        <f t="shared" ca="1" si="326"/>
        <v>36246072.703405499</v>
      </c>
      <c r="CI186" s="113">
        <f t="shared" ca="1" si="326"/>
        <v>36246072.703405499</v>
      </c>
      <c r="CJ186" s="113">
        <f t="shared" ca="1" si="326"/>
        <v>36246072.703405499</v>
      </c>
      <c r="CK186" s="113">
        <f t="shared" ca="1" si="326"/>
        <v>36246072.703405499</v>
      </c>
      <c r="CL186" s="113">
        <f t="shared" ca="1" si="326"/>
        <v>36246072.703405499</v>
      </c>
      <c r="CM186" s="113">
        <f t="shared" ca="1" si="326"/>
        <v>36246072.703405499</v>
      </c>
      <c r="CN186" s="113">
        <f t="shared" ca="1" si="326"/>
        <v>36246072.703405499</v>
      </c>
      <c r="CO186" s="113">
        <f t="shared" ca="1" si="326"/>
        <v>36246072.703405499</v>
      </c>
      <c r="CP186" s="113">
        <f t="shared" ca="1" si="326"/>
        <v>36246072.703405499</v>
      </c>
      <c r="CQ186" s="113">
        <f t="shared" ca="1" si="326"/>
        <v>36246072.703405499</v>
      </c>
      <c r="CR186" s="113">
        <f t="shared" ca="1" si="326"/>
        <v>36246072.703405499</v>
      </c>
      <c r="CS186" s="113">
        <f t="shared" ca="1" si="326"/>
        <v>36246072.703405499</v>
      </c>
      <c r="CT186" s="113">
        <f t="shared" ca="1" si="326"/>
        <v>36246072.703405499</v>
      </c>
      <c r="CU186" s="113">
        <f t="shared" ca="1" si="326"/>
        <v>36246072.703405499</v>
      </c>
      <c r="CV186" s="113">
        <f t="shared" ca="1" si="326"/>
        <v>36246072.703405499</v>
      </c>
      <c r="CW186" s="113">
        <f t="shared" ca="1" si="326"/>
        <v>36246072.703405499</v>
      </c>
      <c r="CX186" s="113">
        <f t="shared" ca="1" si="326"/>
        <v>32024603.231413063</v>
      </c>
      <c r="CY186" s="113">
        <f t="shared" ca="1" si="326"/>
        <v>32024603.231413063</v>
      </c>
      <c r="CZ186" s="113">
        <f t="shared" ca="1" si="326"/>
        <v>32024603.231413063</v>
      </c>
      <c r="DA186" s="113">
        <f t="shared" ca="1" si="326"/>
        <v>32024603.231413063</v>
      </c>
      <c r="DB186" s="113">
        <f t="shared" ca="1" si="326"/>
        <v>32024603.231413063</v>
      </c>
      <c r="DC186" s="113">
        <f t="shared" ref="DC186:EH186" ca="1" si="327">IF(DC$6&lt;$C18,0,DC146/$D146*$F186)</f>
        <v>32024603.231413063</v>
      </c>
      <c r="DD186" s="113">
        <f t="shared" ca="1" si="327"/>
        <v>32024603.231413063</v>
      </c>
      <c r="DE186" s="113">
        <f t="shared" ca="1" si="327"/>
        <v>32024603.231413063</v>
      </c>
      <c r="DF186" s="113">
        <f t="shared" ca="1" si="327"/>
        <v>32024603.231413063</v>
      </c>
      <c r="DG186" s="113">
        <f t="shared" ca="1" si="327"/>
        <v>32024603.231413063</v>
      </c>
      <c r="DH186" s="113">
        <f t="shared" ca="1" si="327"/>
        <v>32024603.231413063</v>
      </c>
      <c r="DI186" s="113">
        <f t="shared" ca="1" si="327"/>
        <v>32024603.231413063</v>
      </c>
      <c r="DJ186" s="113">
        <f t="shared" ca="1" si="327"/>
        <v>32024603.231413063</v>
      </c>
      <c r="DK186" s="113">
        <f t="shared" ca="1" si="327"/>
        <v>32024603.231413063</v>
      </c>
      <c r="DL186" s="113">
        <f t="shared" ca="1" si="327"/>
        <v>32024603.231413063</v>
      </c>
      <c r="DM186" s="113">
        <f t="shared" ca="1" si="327"/>
        <v>32024603.231413063</v>
      </c>
      <c r="DN186" s="113">
        <f t="shared" ca="1" si="327"/>
        <v>32024603.231413063</v>
      </c>
      <c r="DO186" s="113">
        <f t="shared" ca="1" si="327"/>
        <v>32065635.805030622</v>
      </c>
      <c r="DP186" s="113">
        <f t="shared" ca="1" si="327"/>
        <v>32065635.805030622</v>
      </c>
      <c r="DQ186" s="113">
        <f t="shared" ca="1" si="327"/>
        <v>32065635.805030622</v>
      </c>
      <c r="DR186" s="113">
        <f t="shared" ca="1" si="327"/>
        <v>32065635.805030622</v>
      </c>
      <c r="DS186" s="113">
        <f t="shared" ca="1" si="327"/>
        <v>32065635.805030622</v>
      </c>
      <c r="DT186" s="113">
        <f t="shared" ca="1" si="327"/>
        <v>32065635.805030622</v>
      </c>
      <c r="DU186" s="113">
        <f t="shared" ca="1" si="327"/>
        <v>32065635.805030622</v>
      </c>
      <c r="DV186" s="113">
        <f t="shared" ca="1" si="327"/>
        <v>32065635.805030622</v>
      </c>
      <c r="DW186" s="113">
        <f t="shared" ca="1" si="327"/>
        <v>32065635.805030622</v>
      </c>
      <c r="DX186" s="113">
        <f t="shared" ca="1" si="327"/>
        <v>32065635.805030622</v>
      </c>
      <c r="DY186" s="113">
        <f t="shared" ca="1" si="327"/>
        <v>32065635.805030622</v>
      </c>
      <c r="DZ186" s="113">
        <f t="shared" ca="1" si="327"/>
        <v>32065635.805030622</v>
      </c>
      <c r="EA186" s="113">
        <f t="shared" ca="1" si="327"/>
        <v>32065635.805030622</v>
      </c>
      <c r="EB186" s="113">
        <f t="shared" ca="1" si="327"/>
        <v>32065635.805030622</v>
      </c>
      <c r="EC186" s="113">
        <f t="shared" ca="1" si="327"/>
        <v>32065635.805030622</v>
      </c>
      <c r="ED186" s="113">
        <f t="shared" ca="1" si="327"/>
        <v>32065635.805030622</v>
      </c>
      <c r="EE186" s="113">
        <f t="shared" ca="1" si="327"/>
        <v>32065635.805030622</v>
      </c>
      <c r="EF186" s="113">
        <f t="shared" ca="1" si="327"/>
        <v>32065635.805030622</v>
      </c>
      <c r="EG186" s="113">
        <f t="shared" ca="1" si="327"/>
        <v>32065635.805030622</v>
      </c>
      <c r="EH186" s="113">
        <f t="shared" ca="1" si="327"/>
        <v>32065635.805030622</v>
      </c>
      <c r="EI186" s="113">
        <f t="shared" ref="EI186:FN186" ca="1" si="328">IF(EI$6&lt;$C18,0,EI146/$D146*$F186)</f>
        <v>32065635.805030622</v>
      </c>
      <c r="EJ186" s="113">
        <f t="shared" ca="1" si="328"/>
        <v>32065635.805030622</v>
      </c>
      <c r="EK186" s="113">
        <f t="shared" ca="1" si="328"/>
        <v>32065635.805030622</v>
      </c>
      <c r="EL186" s="113">
        <f t="shared" ca="1" si="328"/>
        <v>32065635.805030622</v>
      </c>
      <c r="EM186" s="113">
        <f t="shared" ca="1" si="328"/>
        <v>32065635.805030622</v>
      </c>
      <c r="EN186" s="113">
        <f t="shared" ca="1" si="328"/>
        <v>32065635.805030622</v>
      </c>
      <c r="EO186" s="113">
        <f t="shared" ca="1" si="328"/>
        <v>29620426.258244082</v>
      </c>
      <c r="EP186" s="113">
        <f t="shared" ca="1" si="328"/>
        <v>29620426.258244082</v>
      </c>
      <c r="EQ186" s="113">
        <f t="shared" ca="1" si="328"/>
        <v>29620426.258244082</v>
      </c>
      <c r="ER186" s="113">
        <f t="shared" ca="1" si="328"/>
        <v>29620426.258244082</v>
      </c>
      <c r="ES186" s="113">
        <f t="shared" ca="1" si="328"/>
        <v>29620426.258244082</v>
      </c>
      <c r="ET186" s="113">
        <f t="shared" ca="1" si="328"/>
        <v>29620426.258244082</v>
      </c>
      <c r="EU186" s="113">
        <f t="shared" ca="1" si="328"/>
        <v>29620426.258244082</v>
      </c>
      <c r="EV186" s="113">
        <f t="shared" ca="1" si="328"/>
        <v>29620426.258244082</v>
      </c>
      <c r="EW186" s="113">
        <f t="shared" ca="1" si="328"/>
        <v>29620426.258244082</v>
      </c>
      <c r="EX186" s="113">
        <f t="shared" ca="1" si="328"/>
        <v>29620426.258244082</v>
      </c>
      <c r="EY186" s="113">
        <f t="shared" ca="1" si="328"/>
        <v>29620426.258244082</v>
      </c>
      <c r="EZ186" s="113">
        <f t="shared" ca="1" si="328"/>
        <v>29620426.258244082</v>
      </c>
      <c r="FA186" s="113">
        <f t="shared" ca="1" si="328"/>
        <v>29620426.258244082</v>
      </c>
      <c r="FB186" s="113">
        <f t="shared" ca="1" si="328"/>
        <v>29620426.258244082</v>
      </c>
      <c r="FC186" s="113">
        <f t="shared" ca="1" si="328"/>
        <v>29620426.258244082</v>
      </c>
      <c r="FD186" s="113">
        <f t="shared" ca="1" si="328"/>
        <v>29620426.258244082</v>
      </c>
      <c r="FE186" s="113">
        <f t="shared" ca="1" si="328"/>
        <v>29620426.258244082</v>
      </c>
      <c r="FF186" s="113">
        <f t="shared" ca="1" si="328"/>
        <v>29620426.258244082</v>
      </c>
      <c r="FG186" s="113">
        <f t="shared" ca="1" si="328"/>
        <v>29620426.258244082</v>
      </c>
      <c r="FH186" s="113">
        <f t="shared" ca="1" si="328"/>
        <v>29620426.258244082</v>
      </c>
      <c r="FI186" s="113">
        <f t="shared" ca="1" si="328"/>
        <v>29620426.258244082</v>
      </c>
      <c r="FJ186" s="113">
        <f t="shared" ca="1" si="328"/>
        <v>29620426.258244082</v>
      </c>
      <c r="FK186" s="113">
        <f t="shared" ca="1" si="328"/>
        <v>29620426.258244082</v>
      </c>
      <c r="FL186" s="113">
        <f t="shared" ca="1" si="328"/>
        <v>29620426.258244082</v>
      </c>
      <c r="FM186" s="113">
        <f t="shared" ca="1" si="328"/>
        <v>29620426.258244082</v>
      </c>
      <c r="FN186" s="113">
        <f t="shared" ca="1" si="328"/>
        <v>29620426.258244082</v>
      </c>
      <c r="FO186" s="113">
        <f t="shared" ref="FO186:GS186" ca="1" si="329">IF(FO$6&lt;$C18,0,FO146/$D146*$F186)</f>
        <v>29620426.258244082</v>
      </c>
      <c r="FP186" s="113">
        <f t="shared" ca="1" si="329"/>
        <v>29620426.258244082</v>
      </c>
      <c r="FQ186" s="113">
        <f t="shared" ca="1" si="329"/>
        <v>29620426.258244082</v>
      </c>
      <c r="FR186" s="113">
        <f t="shared" ca="1" si="329"/>
        <v>29620426.258244082</v>
      </c>
      <c r="FS186" s="113">
        <f t="shared" ca="1" si="329"/>
        <v>29620426.258244082</v>
      </c>
      <c r="FT186" s="113">
        <f t="shared" ca="1" si="329"/>
        <v>29620426.258244082</v>
      </c>
      <c r="FU186" s="113">
        <f t="shared" ca="1" si="329"/>
        <v>29300979.695744038</v>
      </c>
      <c r="FV186" s="113">
        <f t="shared" ca="1" si="329"/>
        <v>29300979.695744038</v>
      </c>
      <c r="FW186" s="113">
        <f t="shared" ca="1" si="329"/>
        <v>29300979.695744038</v>
      </c>
      <c r="FX186" s="113">
        <f t="shared" ca="1" si="329"/>
        <v>26813983.072258197</v>
      </c>
      <c r="FY186" s="113">
        <f t="shared" ca="1" si="329"/>
        <v>24988774.978937477</v>
      </c>
      <c r="FZ186" s="113">
        <f t="shared" ca="1" si="329"/>
        <v>7520579.9268687647</v>
      </c>
      <c r="GA186" s="113">
        <f t="shared" ca="1" si="329"/>
        <v>0</v>
      </c>
      <c r="GB186" s="113">
        <f t="shared" ca="1" si="329"/>
        <v>0</v>
      </c>
      <c r="GC186" s="113">
        <f t="shared" ca="1" si="329"/>
        <v>0</v>
      </c>
      <c r="GD186" s="113">
        <f t="shared" ca="1" si="329"/>
        <v>0</v>
      </c>
      <c r="GE186" s="113">
        <f t="shared" ca="1" si="329"/>
        <v>0</v>
      </c>
      <c r="GF186" s="113">
        <f t="shared" ca="1" si="329"/>
        <v>0</v>
      </c>
      <c r="GG186" s="113">
        <f t="shared" ca="1" si="329"/>
        <v>0</v>
      </c>
      <c r="GH186" s="113">
        <f t="shared" ca="1" si="329"/>
        <v>0</v>
      </c>
      <c r="GI186" s="113">
        <f t="shared" ca="1" si="329"/>
        <v>0</v>
      </c>
      <c r="GJ186" s="113">
        <f t="shared" ca="1" si="329"/>
        <v>0</v>
      </c>
      <c r="GK186" s="113">
        <f t="shared" ca="1" si="329"/>
        <v>0</v>
      </c>
      <c r="GL186" s="113">
        <f t="shared" ca="1" si="329"/>
        <v>0</v>
      </c>
      <c r="GM186" s="113">
        <f t="shared" ca="1" si="329"/>
        <v>0</v>
      </c>
      <c r="GN186" s="113">
        <f t="shared" ca="1" si="329"/>
        <v>0</v>
      </c>
      <c r="GO186" s="113">
        <f t="shared" ca="1" si="329"/>
        <v>0</v>
      </c>
      <c r="GP186" s="113">
        <f t="shared" ca="1" si="329"/>
        <v>0</v>
      </c>
      <c r="GQ186" s="113">
        <f t="shared" ca="1" si="329"/>
        <v>0</v>
      </c>
      <c r="GR186" s="113">
        <f t="shared" ca="1" si="329"/>
        <v>0</v>
      </c>
      <c r="GS186" s="113">
        <f t="shared" ca="1" si="329"/>
        <v>0</v>
      </c>
      <c r="GU186" s="85">
        <f t="shared" ca="1" si="274"/>
        <v>0</v>
      </c>
      <c r="GV186" s="85">
        <f t="shared" ca="1" si="274"/>
        <v>0</v>
      </c>
      <c r="GW186" s="85">
        <f t="shared" ca="1" si="274"/>
        <v>21143542.410319876</v>
      </c>
      <c r="GX186" s="85">
        <f t="shared" ca="1" si="274"/>
        <v>36246072.703405499</v>
      </c>
      <c r="GY186" s="85">
        <f t="shared" ca="1" si="274"/>
        <v>36246072.703405499</v>
      </c>
      <c r="GZ186" s="85">
        <f t="shared" ca="1" si="274"/>
        <v>36246072.703405499</v>
      </c>
      <c r="HA186" s="85">
        <f t="shared" ca="1" si="274"/>
        <v>36246072.703405499</v>
      </c>
      <c r="HB186" s="85">
        <f t="shared" ca="1" si="274"/>
        <v>34838916.212741353</v>
      </c>
      <c r="HC186" s="85">
        <f t="shared" ca="1" si="274"/>
        <v>32024603.231413063</v>
      </c>
      <c r="HD186" s="85">
        <f t="shared" ca="1" si="274"/>
        <v>32062216.423895825</v>
      </c>
      <c r="HE186" s="85">
        <f t="shared" ca="1" si="274"/>
        <v>32065635.805030625</v>
      </c>
      <c r="HF186" s="85">
        <f t="shared" ca="1" si="274"/>
        <v>30231728.644940723</v>
      </c>
      <c r="HG186" s="85">
        <f t="shared" ca="1" si="274"/>
        <v>29620426.258244094</v>
      </c>
      <c r="HH186" s="85">
        <f t="shared" ca="1" si="274"/>
        <v>29593805.711369086</v>
      </c>
      <c r="HI186" s="85">
        <f t="shared" ca="1" si="274"/>
        <v>9827108.1141293775</v>
      </c>
      <c r="HJ186" s="85">
        <f t="shared" ca="1" si="274"/>
        <v>0</v>
      </c>
      <c r="HK186" s="85">
        <f t="shared" ca="1" si="275"/>
        <v>396392273.62570602</v>
      </c>
    </row>
    <row r="187" spans="1:219" outlineLevel="1" x14ac:dyDescent="0.75">
      <c r="A187" s="112" t="str">
        <f t="shared" si="266"/>
        <v>WFCM 2019-C49 B-Piece Cashflows</v>
      </c>
      <c r="B187" s="112" t="str">
        <f t="shared" si="266"/>
        <v>WFCM 2019-C49</v>
      </c>
      <c r="C187" s="104"/>
      <c r="D187" s="87"/>
      <c r="E187" s="88"/>
      <c r="F187" s="85">
        <f t="shared" ca="1" si="267"/>
        <v>40530203.282513</v>
      </c>
      <c r="G187" s="85"/>
      <c r="H187" s="86"/>
      <c r="I187" s="95"/>
      <c r="K187" s="113">
        <f t="shared" ref="K187:AP187" ca="1" si="330">IF(K$6&lt;$C19,0,K147/$D147*$F187)</f>
        <v>0</v>
      </c>
      <c r="L187" s="113">
        <f t="shared" ca="1" si="330"/>
        <v>0</v>
      </c>
      <c r="M187" s="113">
        <f t="shared" ca="1" si="330"/>
        <v>0</v>
      </c>
      <c r="N187" s="113">
        <f t="shared" ca="1" si="330"/>
        <v>0</v>
      </c>
      <c r="O187" s="113">
        <f t="shared" ca="1" si="330"/>
        <v>0</v>
      </c>
      <c r="P187" s="113">
        <f t="shared" ca="1" si="330"/>
        <v>0</v>
      </c>
      <c r="Q187" s="113">
        <f t="shared" ca="1" si="330"/>
        <v>0</v>
      </c>
      <c r="R187" s="113">
        <f t="shared" ca="1" si="330"/>
        <v>0</v>
      </c>
      <c r="S187" s="113">
        <f t="shared" ca="1" si="330"/>
        <v>0</v>
      </c>
      <c r="T187" s="113">
        <f t="shared" ca="1" si="330"/>
        <v>0</v>
      </c>
      <c r="U187" s="113">
        <f t="shared" ca="1" si="330"/>
        <v>0</v>
      </c>
      <c r="V187" s="113">
        <f t="shared" ca="1" si="330"/>
        <v>0</v>
      </c>
      <c r="W187" s="113">
        <f t="shared" ca="1" si="330"/>
        <v>0</v>
      </c>
      <c r="X187" s="113">
        <f t="shared" ca="1" si="330"/>
        <v>0</v>
      </c>
      <c r="Y187" s="113">
        <f t="shared" ca="1" si="330"/>
        <v>0</v>
      </c>
      <c r="Z187" s="113">
        <f t="shared" ca="1" si="330"/>
        <v>0</v>
      </c>
      <c r="AA187" s="113">
        <f t="shared" ca="1" si="330"/>
        <v>0</v>
      </c>
      <c r="AB187" s="113">
        <f t="shared" ca="1" si="330"/>
        <v>0</v>
      </c>
      <c r="AC187" s="113">
        <f t="shared" ca="1" si="330"/>
        <v>0</v>
      </c>
      <c r="AD187" s="113">
        <f t="shared" ca="1" si="330"/>
        <v>0</v>
      </c>
      <c r="AE187" s="113">
        <f t="shared" ca="1" si="330"/>
        <v>0</v>
      </c>
      <c r="AF187" s="113">
        <f t="shared" ca="1" si="330"/>
        <v>0</v>
      </c>
      <c r="AG187" s="113">
        <f t="shared" ca="1" si="330"/>
        <v>0</v>
      </c>
      <c r="AH187" s="113">
        <f t="shared" ca="1" si="330"/>
        <v>0</v>
      </c>
      <c r="AI187" s="113">
        <f t="shared" ca="1" si="330"/>
        <v>0</v>
      </c>
      <c r="AJ187" s="113">
        <f t="shared" ca="1" si="330"/>
        <v>40530203.282513</v>
      </c>
      <c r="AK187" s="113">
        <f t="shared" ca="1" si="330"/>
        <v>40530203.282513</v>
      </c>
      <c r="AL187" s="113">
        <f t="shared" ca="1" si="330"/>
        <v>40530203.282513</v>
      </c>
      <c r="AM187" s="113">
        <f t="shared" ca="1" si="330"/>
        <v>40530203.282513</v>
      </c>
      <c r="AN187" s="113">
        <f t="shared" ca="1" si="330"/>
        <v>40530203.282513</v>
      </c>
      <c r="AO187" s="113">
        <f t="shared" ca="1" si="330"/>
        <v>40530203.282513</v>
      </c>
      <c r="AP187" s="113">
        <f t="shared" ca="1" si="330"/>
        <v>40530203.282513</v>
      </c>
      <c r="AQ187" s="113">
        <f t="shared" ref="AQ187:BV187" ca="1" si="331">IF(AQ$6&lt;$C19,0,AQ147/$D147*$F187)</f>
        <v>40530203.282513</v>
      </c>
      <c r="AR187" s="113">
        <f t="shared" ca="1" si="331"/>
        <v>40530203.282513</v>
      </c>
      <c r="AS187" s="113">
        <f t="shared" ca="1" si="331"/>
        <v>40530203.282513</v>
      </c>
      <c r="AT187" s="113">
        <f t="shared" ca="1" si="331"/>
        <v>40530203.282513</v>
      </c>
      <c r="AU187" s="113">
        <f t="shared" ca="1" si="331"/>
        <v>40530203.282513</v>
      </c>
      <c r="AV187" s="113">
        <f t="shared" ca="1" si="331"/>
        <v>40530203.282513</v>
      </c>
      <c r="AW187" s="113">
        <f t="shared" ca="1" si="331"/>
        <v>40530203.282513</v>
      </c>
      <c r="AX187" s="113">
        <f t="shared" ca="1" si="331"/>
        <v>40530203.282513</v>
      </c>
      <c r="AY187" s="113">
        <f t="shared" ca="1" si="331"/>
        <v>40530203.282513</v>
      </c>
      <c r="AZ187" s="113">
        <f t="shared" ca="1" si="331"/>
        <v>40530203.282513</v>
      </c>
      <c r="BA187" s="113">
        <f t="shared" ca="1" si="331"/>
        <v>40530203.282513</v>
      </c>
      <c r="BB187" s="113">
        <f t="shared" ca="1" si="331"/>
        <v>40530203.282513</v>
      </c>
      <c r="BC187" s="113">
        <f t="shared" ca="1" si="331"/>
        <v>40530203.282513</v>
      </c>
      <c r="BD187" s="113">
        <f t="shared" ca="1" si="331"/>
        <v>40530203.282513</v>
      </c>
      <c r="BE187" s="113">
        <f t="shared" ca="1" si="331"/>
        <v>40530203.282513</v>
      </c>
      <c r="BF187" s="113">
        <f t="shared" ca="1" si="331"/>
        <v>40530203.282513</v>
      </c>
      <c r="BG187" s="113">
        <f t="shared" ca="1" si="331"/>
        <v>40530203.282513</v>
      </c>
      <c r="BH187" s="113">
        <f t="shared" ca="1" si="331"/>
        <v>40530203.282513</v>
      </c>
      <c r="BI187" s="113">
        <f t="shared" ca="1" si="331"/>
        <v>40530203.282513</v>
      </c>
      <c r="BJ187" s="113">
        <f t="shared" ca="1" si="331"/>
        <v>40530203.282513</v>
      </c>
      <c r="BK187" s="113">
        <f t="shared" ca="1" si="331"/>
        <v>40530203.282513</v>
      </c>
      <c r="BL187" s="113">
        <f t="shared" ca="1" si="331"/>
        <v>40530203.282513</v>
      </c>
      <c r="BM187" s="113">
        <f t="shared" ca="1" si="331"/>
        <v>40530203.282513</v>
      </c>
      <c r="BN187" s="113">
        <f t="shared" ca="1" si="331"/>
        <v>40530203.282513</v>
      </c>
      <c r="BO187" s="113">
        <f t="shared" ca="1" si="331"/>
        <v>40530203.282513</v>
      </c>
      <c r="BP187" s="113">
        <f t="shared" ca="1" si="331"/>
        <v>40530203.282513</v>
      </c>
      <c r="BQ187" s="113">
        <f t="shared" ca="1" si="331"/>
        <v>40530203.282513</v>
      </c>
      <c r="BR187" s="113">
        <f t="shared" ca="1" si="331"/>
        <v>40530203.282513</v>
      </c>
      <c r="BS187" s="113">
        <f t="shared" ca="1" si="331"/>
        <v>40530203.282513</v>
      </c>
      <c r="BT187" s="113">
        <f t="shared" ca="1" si="331"/>
        <v>40530203.282513</v>
      </c>
      <c r="BU187" s="113">
        <f t="shared" ca="1" si="331"/>
        <v>40530203.282513</v>
      </c>
      <c r="BV187" s="113">
        <f t="shared" ca="1" si="331"/>
        <v>40530203.282513</v>
      </c>
      <c r="BW187" s="113">
        <f t="shared" ref="BW187:DB187" ca="1" si="332">IF(BW$6&lt;$C19,0,BW147/$D147*$F187)</f>
        <v>40530203.282513</v>
      </c>
      <c r="BX187" s="113">
        <f t="shared" ca="1" si="332"/>
        <v>40530203.282513</v>
      </c>
      <c r="BY187" s="113">
        <f t="shared" ca="1" si="332"/>
        <v>40530203.282513</v>
      </c>
      <c r="BZ187" s="113">
        <f t="shared" ca="1" si="332"/>
        <v>40530203.282513</v>
      </c>
      <c r="CA187" s="113">
        <f t="shared" ca="1" si="332"/>
        <v>40530203.282513</v>
      </c>
      <c r="CB187" s="113">
        <f t="shared" ca="1" si="332"/>
        <v>40530203.282513</v>
      </c>
      <c r="CC187" s="113">
        <f t="shared" ca="1" si="332"/>
        <v>40530203.282513</v>
      </c>
      <c r="CD187" s="113">
        <f t="shared" ca="1" si="332"/>
        <v>40530203.282513</v>
      </c>
      <c r="CE187" s="113">
        <f t="shared" ca="1" si="332"/>
        <v>40530203.282513</v>
      </c>
      <c r="CF187" s="113">
        <f t="shared" ca="1" si="332"/>
        <v>40530203.282513</v>
      </c>
      <c r="CG187" s="113">
        <f t="shared" ca="1" si="332"/>
        <v>40530203.282513</v>
      </c>
      <c r="CH187" s="113">
        <f t="shared" ca="1" si="332"/>
        <v>40530203.282513</v>
      </c>
      <c r="CI187" s="113">
        <f t="shared" ca="1" si="332"/>
        <v>40530203.282513</v>
      </c>
      <c r="CJ187" s="113">
        <f t="shared" ca="1" si="332"/>
        <v>40530203.282513</v>
      </c>
      <c r="CK187" s="113">
        <f t="shared" ca="1" si="332"/>
        <v>40530203.282513</v>
      </c>
      <c r="CL187" s="113">
        <f t="shared" ca="1" si="332"/>
        <v>40530203.282513</v>
      </c>
      <c r="CM187" s="113">
        <f t="shared" ca="1" si="332"/>
        <v>40530203.282513</v>
      </c>
      <c r="CN187" s="113">
        <f t="shared" ca="1" si="332"/>
        <v>40530203.282513</v>
      </c>
      <c r="CO187" s="113">
        <f t="shared" ca="1" si="332"/>
        <v>40530203.282513</v>
      </c>
      <c r="CP187" s="113">
        <f t="shared" ca="1" si="332"/>
        <v>40530203.282513</v>
      </c>
      <c r="CQ187" s="113">
        <f t="shared" ca="1" si="332"/>
        <v>40530203.282513</v>
      </c>
      <c r="CR187" s="113">
        <f t="shared" ca="1" si="332"/>
        <v>40530203.282513</v>
      </c>
      <c r="CS187" s="113">
        <f t="shared" ca="1" si="332"/>
        <v>40530203.282513</v>
      </c>
      <c r="CT187" s="113">
        <f t="shared" ca="1" si="332"/>
        <v>40530203.282513</v>
      </c>
      <c r="CU187" s="113">
        <f t="shared" ca="1" si="332"/>
        <v>40530203.282513</v>
      </c>
      <c r="CV187" s="113">
        <f t="shared" ca="1" si="332"/>
        <v>40530203.282513</v>
      </c>
      <c r="CW187" s="113">
        <f t="shared" ca="1" si="332"/>
        <v>40530203.282513</v>
      </c>
      <c r="CX187" s="113">
        <f t="shared" ca="1" si="332"/>
        <v>40530203.282513</v>
      </c>
      <c r="CY187" s="113">
        <f t="shared" ca="1" si="332"/>
        <v>40530203.282513</v>
      </c>
      <c r="CZ187" s="113">
        <f t="shared" ca="1" si="332"/>
        <v>40530203.282513</v>
      </c>
      <c r="DA187" s="113">
        <f t="shared" ca="1" si="332"/>
        <v>40530203.282513</v>
      </c>
      <c r="DB187" s="113">
        <f t="shared" ca="1" si="332"/>
        <v>40530203.282513</v>
      </c>
      <c r="DC187" s="113">
        <f t="shared" ref="DC187:EH187" ca="1" si="333">IF(DC$6&lt;$C19,0,DC147/$D147*$F187)</f>
        <v>40530203.282513</v>
      </c>
      <c r="DD187" s="113">
        <f t="shared" ca="1" si="333"/>
        <v>40530203.282513</v>
      </c>
      <c r="DE187" s="113">
        <f t="shared" ca="1" si="333"/>
        <v>40530203.282513</v>
      </c>
      <c r="DF187" s="113">
        <f t="shared" ca="1" si="333"/>
        <v>38396527.202962883</v>
      </c>
      <c r="DG187" s="113">
        <f t="shared" ca="1" si="333"/>
        <v>38396527.202962883</v>
      </c>
      <c r="DH187" s="113">
        <f t="shared" ca="1" si="333"/>
        <v>38396527.202962883</v>
      </c>
      <c r="DI187" s="113">
        <f t="shared" ca="1" si="333"/>
        <v>39078538.859070346</v>
      </c>
      <c r="DJ187" s="113">
        <f t="shared" ca="1" si="333"/>
        <v>39078538.859070346</v>
      </c>
      <c r="DK187" s="113">
        <f t="shared" ca="1" si="333"/>
        <v>39078538.859070346</v>
      </c>
      <c r="DL187" s="113">
        <f t="shared" ca="1" si="333"/>
        <v>39104315.625074424</v>
      </c>
      <c r="DM187" s="113">
        <f t="shared" ca="1" si="333"/>
        <v>39196460.452355355</v>
      </c>
      <c r="DN187" s="113">
        <f t="shared" ca="1" si="333"/>
        <v>39196460.452355355</v>
      </c>
      <c r="DO187" s="113">
        <f t="shared" ca="1" si="333"/>
        <v>39196460.452355355</v>
      </c>
      <c r="DP187" s="113">
        <f t="shared" ca="1" si="333"/>
        <v>39196460.452355355</v>
      </c>
      <c r="DQ187" s="113">
        <f t="shared" ca="1" si="333"/>
        <v>36331194.25876157</v>
      </c>
      <c r="DR187" s="113">
        <f t="shared" ca="1" si="333"/>
        <v>36331194.25876157</v>
      </c>
      <c r="DS187" s="113">
        <f t="shared" ca="1" si="333"/>
        <v>36331194.25876157</v>
      </c>
      <c r="DT187" s="113">
        <f t="shared" ca="1" si="333"/>
        <v>36331194.25876157</v>
      </c>
      <c r="DU187" s="113">
        <f t="shared" ca="1" si="333"/>
        <v>36331194.25876157</v>
      </c>
      <c r="DV187" s="113">
        <f t="shared" ca="1" si="333"/>
        <v>36354513.822116211</v>
      </c>
      <c r="DW187" s="113">
        <f t="shared" ca="1" si="333"/>
        <v>36354513.822116211</v>
      </c>
      <c r="DX187" s="113">
        <f t="shared" ca="1" si="333"/>
        <v>36354513.822116211</v>
      </c>
      <c r="DY187" s="113">
        <f t="shared" ca="1" si="333"/>
        <v>36354513.822116211</v>
      </c>
      <c r="DZ187" s="113">
        <f t="shared" ca="1" si="333"/>
        <v>36354513.822116211</v>
      </c>
      <c r="EA187" s="113">
        <f t="shared" ca="1" si="333"/>
        <v>36354513.822116211</v>
      </c>
      <c r="EB187" s="113">
        <f t="shared" ca="1" si="333"/>
        <v>36354513.822116211</v>
      </c>
      <c r="EC187" s="113">
        <f t="shared" ca="1" si="333"/>
        <v>36354513.822116211</v>
      </c>
      <c r="ED187" s="113">
        <f t="shared" ca="1" si="333"/>
        <v>36354513.822116211</v>
      </c>
      <c r="EE187" s="113">
        <f t="shared" ca="1" si="333"/>
        <v>36354513.822116211</v>
      </c>
      <c r="EF187" s="113">
        <f t="shared" ca="1" si="333"/>
        <v>36354513.822116211</v>
      </c>
      <c r="EG187" s="113">
        <f t="shared" ca="1" si="333"/>
        <v>36354513.822116211</v>
      </c>
      <c r="EH187" s="113">
        <f t="shared" ca="1" si="333"/>
        <v>36354513.822116211</v>
      </c>
      <c r="EI187" s="113">
        <f t="shared" ref="EI187:FN187" ca="1" si="334">IF(EI$6&lt;$C19,0,EI147/$D147*$F187)</f>
        <v>36354513.822116211</v>
      </c>
      <c r="EJ187" s="113">
        <f t="shared" ca="1" si="334"/>
        <v>36354513.822116211</v>
      </c>
      <c r="EK187" s="113">
        <f t="shared" ca="1" si="334"/>
        <v>36354513.822116211</v>
      </c>
      <c r="EL187" s="113">
        <f t="shared" ca="1" si="334"/>
        <v>36354513.822116211</v>
      </c>
      <c r="EM187" s="113">
        <f t="shared" ca="1" si="334"/>
        <v>36354513.822116211</v>
      </c>
      <c r="EN187" s="113">
        <f t="shared" ca="1" si="334"/>
        <v>36354513.822116211</v>
      </c>
      <c r="EO187" s="113">
        <f t="shared" ca="1" si="334"/>
        <v>36354513.822116211</v>
      </c>
      <c r="EP187" s="113">
        <f t="shared" ca="1" si="334"/>
        <v>36354513.822116211</v>
      </c>
      <c r="EQ187" s="113">
        <f t="shared" ca="1" si="334"/>
        <v>36354513.822116211</v>
      </c>
      <c r="ER187" s="113">
        <f t="shared" ca="1" si="334"/>
        <v>36354513.822116211</v>
      </c>
      <c r="ES187" s="113">
        <f t="shared" ca="1" si="334"/>
        <v>36354513.822116211</v>
      </c>
      <c r="ET187" s="113">
        <f t="shared" ca="1" si="334"/>
        <v>36354513.822116211</v>
      </c>
      <c r="EU187" s="113">
        <f t="shared" ca="1" si="334"/>
        <v>36354513.822116211</v>
      </c>
      <c r="EV187" s="113">
        <f t="shared" ca="1" si="334"/>
        <v>36354513.822116211</v>
      </c>
      <c r="EW187" s="113">
        <f t="shared" ca="1" si="334"/>
        <v>36354513.822116211</v>
      </c>
      <c r="EX187" s="113">
        <f t="shared" ca="1" si="334"/>
        <v>36354513.822116211</v>
      </c>
      <c r="EY187" s="113">
        <f t="shared" ca="1" si="334"/>
        <v>36354513.822116211</v>
      </c>
      <c r="EZ187" s="113">
        <f t="shared" ca="1" si="334"/>
        <v>36354513.822116211</v>
      </c>
      <c r="FA187" s="113">
        <f t="shared" ca="1" si="334"/>
        <v>30950244.896054003</v>
      </c>
      <c r="FB187" s="113">
        <f t="shared" ca="1" si="334"/>
        <v>30950244.896054003</v>
      </c>
      <c r="FC187" s="113">
        <f t="shared" ca="1" si="334"/>
        <v>30950244.896054003</v>
      </c>
      <c r="FD187" s="113">
        <f t="shared" ca="1" si="334"/>
        <v>30950244.896054003</v>
      </c>
      <c r="FE187" s="113">
        <f t="shared" ca="1" si="334"/>
        <v>30950244.896054003</v>
      </c>
      <c r="FF187" s="113">
        <f t="shared" ca="1" si="334"/>
        <v>30950244.896054003</v>
      </c>
      <c r="FG187" s="113">
        <f t="shared" ca="1" si="334"/>
        <v>30950244.896054003</v>
      </c>
      <c r="FH187" s="113">
        <f t="shared" ca="1" si="334"/>
        <v>30950244.896054003</v>
      </c>
      <c r="FI187" s="113">
        <f t="shared" ca="1" si="334"/>
        <v>30950244.896054003</v>
      </c>
      <c r="FJ187" s="113">
        <f t="shared" ca="1" si="334"/>
        <v>30950244.896054003</v>
      </c>
      <c r="FK187" s="113">
        <f t="shared" ca="1" si="334"/>
        <v>30459001.871053986</v>
      </c>
      <c r="FL187" s="113">
        <f t="shared" ca="1" si="334"/>
        <v>30459001.871053986</v>
      </c>
      <c r="FM187" s="113">
        <f t="shared" ca="1" si="334"/>
        <v>30459001.871053986</v>
      </c>
      <c r="FN187" s="113">
        <f t="shared" ca="1" si="334"/>
        <v>30459001.871053986</v>
      </c>
      <c r="FO187" s="113">
        <f t="shared" ref="FO187:GS187" ca="1" si="335">IF(FO$6&lt;$C19,0,FO147/$D147*$F187)</f>
        <v>30459001.871053986</v>
      </c>
      <c r="FP187" s="113">
        <f t="shared" ca="1" si="335"/>
        <v>30459001.871053986</v>
      </c>
      <c r="FQ187" s="113">
        <f t="shared" ca="1" si="335"/>
        <v>30459001.871053986</v>
      </c>
      <c r="FR187" s="113">
        <f t="shared" ca="1" si="335"/>
        <v>30459001.871053986</v>
      </c>
      <c r="FS187" s="113">
        <f t="shared" ca="1" si="335"/>
        <v>30459001.871053986</v>
      </c>
      <c r="FT187" s="113">
        <f t="shared" ca="1" si="335"/>
        <v>30358234.071054</v>
      </c>
      <c r="FU187" s="113">
        <f t="shared" ca="1" si="335"/>
        <v>30080894.005525958</v>
      </c>
      <c r="FV187" s="113">
        <f t="shared" ca="1" si="335"/>
        <v>22574663.297971498</v>
      </c>
      <c r="FW187" s="113">
        <f t="shared" ca="1" si="335"/>
        <v>7315939.654828649</v>
      </c>
      <c r="FX187" s="113">
        <f t="shared" ca="1" si="335"/>
        <v>7306905.1926143896</v>
      </c>
      <c r="FY187" s="113">
        <f t="shared" ca="1" si="335"/>
        <v>7306905.1926143896</v>
      </c>
      <c r="FZ187" s="113">
        <f t="shared" ca="1" si="335"/>
        <v>7306905.1926143896</v>
      </c>
      <c r="GA187" s="113">
        <f t="shared" ca="1" si="335"/>
        <v>7306905.1926143896</v>
      </c>
      <c r="GB187" s="113">
        <f t="shared" ca="1" si="335"/>
        <v>7306905.1926143896</v>
      </c>
      <c r="GC187" s="113">
        <f t="shared" ca="1" si="335"/>
        <v>7306905.1926143896</v>
      </c>
      <c r="GD187" s="113">
        <f t="shared" ca="1" si="335"/>
        <v>7306905.1926143896</v>
      </c>
      <c r="GE187" s="113">
        <f t="shared" ca="1" si="335"/>
        <v>7306905.1926143896</v>
      </c>
      <c r="GF187" s="113">
        <f t="shared" ca="1" si="335"/>
        <v>7306905.1926143896</v>
      </c>
      <c r="GG187" s="113">
        <f t="shared" ca="1" si="335"/>
        <v>7306905.1926143896</v>
      </c>
      <c r="GH187" s="113">
        <f t="shared" ca="1" si="335"/>
        <v>0</v>
      </c>
      <c r="GI187" s="113">
        <f t="shared" ca="1" si="335"/>
        <v>0</v>
      </c>
      <c r="GJ187" s="113">
        <f t="shared" ca="1" si="335"/>
        <v>0</v>
      </c>
      <c r="GK187" s="113">
        <f t="shared" ca="1" si="335"/>
        <v>0</v>
      </c>
      <c r="GL187" s="113">
        <f t="shared" ca="1" si="335"/>
        <v>0</v>
      </c>
      <c r="GM187" s="113">
        <f t="shared" ca="1" si="335"/>
        <v>0</v>
      </c>
      <c r="GN187" s="113">
        <f t="shared" ca="1" si="335"/>
        <v>0</v>
      </c>
      <c r="GO187" s="113">
        <f t="shared" ca="1" si="335"/>
        <v>0</v>
      </c>
      <c r="GP187" s="113">
        <f t="shared" ca="1" si="335"/>
        <v>0</v>
      </c>
      <c r="GQ187" s="113">
        <f t="shared" ca="1" si="335"/>
        <v>0</v>
      </c>
      <c r="GR187" s="113">
        <f t="shared" ca="1" si="335"/>
        <v>0</v>
      </c>
      <c r="GS187" s="113">
        <f t="shared" ca="1" si="335"/>
        <v>0</v>
      </c>
      <c r="GU187" s="85">
        <f t="shared" ref="GU187:HJ196" ca="1" si="336">AVERAGEIFS($K187:$GS187,$K$5:$GS$5,GU$6)+IF(GU$6=YEAR($C187),$F187,0)</f>
        <v>0</v>
      </c>
      <c r="GV187" s="85">
        <f t="shared" ca="1" si="336"/>
        <v>0</v>
      </c>
      <c r="GW187" s="85">
        <f t="shared" ca="1" si="336"/>
        <v>33775169.40209417</v>
      </c>
      <c r="GX187" s="85">
        <f t="shared" ca="1" si="336"/>
        <v>40530203.282513008</v>
      </c>
      <c r="GY187" s="85">
        <f t="shared" ca="1" si="336"/>
        <v>40530203.282513008</v>
      </c>
      <c r="GZ187" s="85">
        <f t="shared" ca="1" si="336"/>
        <v>40530203.282513008</v>
      </c>
      <c r="HA187" s="85">
        <f t="shared" ca="1" si="336"/>
        <v>40530203.282513008</v>
      </c>
      <c r="HB187" s="85">
        <f t="shared" ca="1" si="336"/>
        <v>40530203.282513008</v>
      </c>
      <c r="HC187" s="85">
        <f t="shared" ca="1" si="336"/>
        <v>39403898.949465126</v>
      </c>
      <c r="HD187" s="85">
        <f t="shared" ca="1" si="336"/>
        <v>37055283.994944893</v>
      </c>
      <c r="HE187" s="85">
        <f t="shared" ca="1" si="336"/>
        <v>36354513.822116204</v>
      </c>
      <c r="HF187" s="85">
        <f t="shared" ca="1" si="336"/>
        <v>36354513.822116204</v>
      </c>
      <c r="HG187" s="85">
        <f t="shared" ca="1" si="336"/>
        <v>32301312.12756956</v>
      </c>
      <c r="HH187" s="85">
        <f t="shared" ca="1" si="336"/>
        <v>30460032.48434332</v>
      </c>
      <c r="HI187" s="85">
        <f t="shared" ca="1" si="336"/>
        <v>8579971.2399120051</v>
      </c>
      <c r="HJ187" s="85">
        <f t="shared" ca="1" si="336"/>
        <v>0</v>
      </c>
      <c r="HK187" s="85">
        <f t="shared" ca="1" si="275"/>
        <v>456935712.2551266</v>
      </c>
    </row>
    <row r="188" spans="1:219" outlineLevel="1" x14ac:dyDescent="0.75">
      <c r="A188" s="112" t="str">
        <f t="shared" si="266"/>
        <v>UBSCM 2018-C13 B-Piece Cashflow</v>
      </c>
      <c r="B188" s="112" t="str">
        <f t="shared" si="266"/>
        <v>UBSCM 2018-C13</v>
      </c>
      <c r="C188" s="104"/>
      <c r="D188" s="87"/>
      <c r="E188" s="88"/>
      <c r="F188" s="85">
        <f t="shared" ca="1" si="267"/>
        <v>36689695.447934702</v>
      </c>
      <c r="G188" s="85"/>
      <c r="H188" s="86"/>
      <c r="I188" s="95"/>
      <c r="K188" s="113">
        <f t="shared" ref="K188:AP188" ca="1" si="337">IF(K$6&lt;$C20,0,K148/$D148*$F188)</f>
        <v>0</v>
      </c>
      <c r="L188" s="113">
        <f t="shared" ca="1" si="337"/>
        <v>0</v>
      </c>
      <c r="M188" s="113">
        <f t="shared" ca="1" si="337"/>
        <v>0</v>
      </c>
      <c r="N188" s="113">
        <f t="shared" ca="1" si="337"/>
        <v>0</v>
      </c>
      <c r="O188" s="113">
        <f t="shared" ca="1" si="337"/>
        <v>0</v>
      </c>
      <c r="P188" s="113">
        <f t="shared" ca="1" si="337"/>
        <v>0</v>
      </c>
      <c r="Q188" s="113">
        <f t="shared" ca="1" si="337"/>
        <v>0</v>
      </c>
      <c r="R188" s="113">
        <f t="shared" ca="1" si="337"/>
        <v>0</v>
      </c>
      <c r="S188" s="113">
        <f t="shared" ca="1" si="337"/>
        <v>0</v>
      </c>
      <c r="T188" s="113">
        <f t="shared" ca="1" si="337"/>
        <v>0</v>
      </c>
      <c r="U188" s="113">
        <f t="shared" ca="1" si="337"/>
        <v>0</v>
      </c>
      <c r="V188" s="113">
        <f t="shared" ca="1" si="337"/>
        <v>0</v>
      </c>
      <c r="W188" s="113">
        <f t="shared" ca="1" si="337"/>
        <v>0</v>
      </c>
      <c r="X188" s="113">
        <f t="shared" ca="1" si="337"/>
        <v>0</v>
      </c>
      <c r="Y188" s="113">
        <f t="shared" ca="1" si="337"/>
        <v>0</v>
      </c>
      <c r="Z188" s="113">
        <f t="shared" ca="1" si="337"/>
        <v>0</v>
      </c>
      <c r="AA188" s="113">
        <f t="shared" ca="1" si="337"/>
        <v>0</v>
      </c>
      <c r="AB188" s="113">
        <f t="shared" ca="1" si="337"/>
        <v>0</v>
      </c>
      <c r="AC188" s="113">
        <f t="shared" ca="1" si="337"/>
        <v>0</v>
      </c>
      <c r="AD188" s="113">
        <f t="shared" ca="1" si="337"/>
        <v>0</v>
      </c>
      <c r="AE188" s="113">
        <f t="shared" ca="1" si="337"/>
        <v>36689695.447934702</v>
      </c>
      <c r="AF188" s="113">
        <f t="shared" ca="1" si="337"/>
        <v>36689695.447934702</v>
      </c>
      <c r="AG188" s="113">
        <f t="shared" ca="1" si="337"/>
        <v>36689695.447934702</v>
      </c>
      <c r="AH188" s="113">
        <f t="shared" ca="1" si="337"/>
        <v>36689695.447934702</v>
      </c>
      <c r="AI188" s="113">
        <f t="shared" ca="1" si="337"/>
        <v>36689695.447934702</v>
      </c>
      <c r="AJ188" s="113">
        <f t="shared" ca="1" si="337"/>
        <v>36689695.447934702</v>
      </c>
      <c r="AK188" s="113">
        <f t="shared" ca="1" si="337"/>
        <v>36689695.447934702</v>
      </c>
      <c r="AL188" s="113">
        <f t="shared" ca="1" si="337"/>
        <v>36689695.447934702</v>
      </c>
      <c r="AM188" s="113">
        <f t="shared" ca="1" si="337"/>
        <v>36689695.447934702</v>
      </c>
      <c r="AN188" s="113">
        <f t="shared" ca="1" si="337"/>
        <v>36689695.447934702</v>
      </c>
      <c r="AO188" s="113">
        <f t="shared" ca="1" si="337"/>
        <v>36689695.447934702</v>
      </c>
      <c r="AP188" s="113">
        <f t="shared" ca="1" si="337"/>
        <v>36689695.447934702</v>
      </c>
      <c r="AQ188" s="113">
        <f t="shared" ref="AQ188:BV188" ca="1" si="338">IF(AQ$6&lt;$C20,0,AQ148/$D148*$F188)</f>
        <v>36689695.447934702</v>
      </c>
      <c r="AR188" s="113">
        <f t="shared" ca="1" si="338"/>
        <v>36689695.447934702</v>
      </c>
      <c r="AS188" s="113">
        <f t="shared" ca="1" si="338"/>
        <v>36689695.447934702</v>
      </c>
      <c r="AT188" s="113">
        <f t="shared" ca="1" si="338"/>
        <v>36689695.447934702</v>
      </c>
      <c r="AU188" s="113">
        <f t="shared" ca="1" si="338"/>
        <v>36689695.447934702</v>
      </c>
      <c r="AV188" s="113">
        <f t="shared" ca="1" si="338"/>
        <v>36689695.447934702</v>
      </c>
      <c r="AW188" s="113">
        <f t="shared" ca="1" si="338"/>
        <v>36689695.447934702</v>
      </c>
      <c r="AX188" s="113">
        <f t="shared" ca="1" si="338"/>
        <v>36689695.447934702</v>
      </c>
      <c r="AY188" s="113">
        <f t="shared" ca="1" si="338"/>
        <v>36689695.447934702</v>
      </c>
      <c r="AZ188" s="113">
        <f t="shared" ca="1" si="338"/>
        <v>36689695.447934702</v>
      </c>
      <c r="BA188" s="113">
        <f t="shared" ca="1" si="338"/>
        <v>36689695.447934702</v>
      </c>
      <c r="BB188" s="113">
        <f t="shared" ca="1" si="338"/>
        <v>36689695.447934702</v>
      </c>
      <c r="BC188" s="113">
        <f t="shared" ca="1" si="338"/>
        <v>36689695.447934702</v>
      </c>
      <c r="BD188" s="113">
        <f t="shared" ca="1" si="338"/>
        <v>36689695.447934702</v>
      </c>
      <c r="BE188" s="113">
        <f t="shared" ca="1" si="338"/>
        <v>36689695.447934702</v>
      </c>
      <c r="BF188" s="113">
        <f t="shared" ca="1" si="338"/>
        <v>36689695.447934702</v>
      </c>
      <c r="BG188" s="113">
        <f t="shared" ca="1" si="338"/>
        <v>36689695.447934702</v>
      </c>
      <c r="BH188" s="113">
        <f t="shared" ca="1" si="338"/>
        <v>36689695.447934702</v>
      </c>
      <c r="BI188" s="113">
        <f t="shared" ca="1" si="338"/>
        <v>36689695.447934702</v>
      </c>
      <c r="BJ188" s="113">
        <f t="shared" ca="1" si="338"/>
        <v>36689695.447934702</v>
      </c>
      <c r="BK188" s="113">
        <f t="shared" ca="1" si="338"/>
        <v>36689695.447934702</v>
      </c>
      <c r="BL188" s="113">
        <f t="shared" ca="1" si="338"/>
        <v>36689695.447934702</v>
      </c>
      <c r="BM188" s="113">
        <f t="shared" ca="1" si="338"/>
        <v>36689695.447934702</v>
      </c>
      <c r="BN188" s="113">
        <f t="shared" ca="1" si="338"/>
        <v>36689695.447934702</v>
      </c>
      <c r="BO188" s="113">
        <f t="shared" ca="1" si="338"/>
        <v>36689695.447934702</v>
      </c>
      <c r="BP188" s="113">
        <f t="shared" ca="1" si="338"/>
        <v>36689695.447934702</v>
      </c>
      <c r="BQ188" s="113">
        <f t="shared" ca="1" si="338"/>
        <v>36689695.447934702</v>
      </c>
      <c r="BR188" s="113">
        <f t="shared" ca="1" si="338"/>
        <v>36689695.447934702</v>
      </c>
      <c r="BS188" s="113">
        <f t="shared" ca="1" si="338"/>
        <v>36689695.447934702</v>
      </c>
      <c r="BT188" s="113">
        <f t="shared" ca="1" si="338"/>
        <v>36689695.447934702</v>
      </c>
      <c r="BU188" s="113">
        <f t="shared" ca="1" si="338"/>
        <v>36689695.447934702</v>
      </c>
      <c r="BV188" s="113">
        <f t="shared" ca="1" si="338"/>
        <v>36689695.447934702</v>
      </c>
      <c r="BW188" s="113">
        <f t="shared" ref="BW188:DB188" ca="1" si="339">IF(BW$6&lt;$C20,0,BW148/$D148*$F188)</f>
        <v>36689695.447934702</v>
      </c>
      <c r="BX188" s="113">
        <f t="shared" ca="1" si="339"/>
        <v>36689695.447934702</v>
      </c>
      <c r="BY188" s="113">
        <f t="shared" ca="1" si="339"/>
        <v>36689695.447934702</v>
      </c>
      <c r="BZ188" s="113">
        <f t="shared" ca="1" si="339"/>
        <v>36689695.447934702</v>
      </c>
      <c r="CA188" s="113">
        <f t="shared" ca="1" si="339"/>
        <v>36689695.447934702</v>
      </c>
      <c r="CB188" s="113">
        <f t="shared" ca="1" si="339"/>
        <v>36689695.447934702</v>
      </c>
      <c r="CC188" s="113">
        <f t="shared" ca="1" si="339"/>
        <v>36689695.447934702</v>
      </c>
      <c r="CD188" s="113">
        <f t="shared" ca="1" si="339"/>
        <v>36689695.447934702</v>
      </c>
      <c r="CE188" s="113">
        <f t="shared" ca="1" si="339"/>
        <v>36689695.447934702</v>
      </c>
      <c r="CF188" s="113">
        <f t="shared" ca="1" si="339"/>
        <v>36689695.447934702</v>
      </c>
      <c r="CG188" s="113">
        <f t="shared" ca="1" si="339"/>
        <v>36689695.447934702</v>
      </c>
      <c r="CH188" s="113">
        <f t="shared" ca="1" si="339"/>
        <v>36689695.447934702</v>
      </c>
      <c r="CI188" s="113">
        <f t="shared" ca="1" si="339"/>
        <v>36689695.447934702</v>
      </c>
      <c r="CJ188" s="113">
        <f t="shared" ca="1" si="339"/>
        <v>36689695.447934702</v>
      </c>
      <c r="CK188" s="113">
        <f t="shared" ca="1" si="339"/>
        <v>36689695.447934702</v>
      </c>
      <c r="CL188" s="113">
        <f t="shared" ca="1" si="339"/>
        <v>36689695.447934702</v>
      </c>
      <c r="CM188" s="113">
        <f t="shared" ca="1" si="339"/>
        <v>36689695.447934702</v>
      </c>
      <c r="CN188" s="113">
        <f t="shared" ca="1" si="339"/>
        <v>36689695.447934702</v>
      </c>
      <c r="CO188" s="113">
        <f t="shared" ca="1" si="339"/>
        <v>36689695.447934702</v>
      </c>
      <c r="CP188" s="113">
        <f t="shared" ca="1" si="339"/>
        <v>36689695.447934702</v>
      </c>
      <c r="CQ188" s="113">
        <f t="shared" ca="1" si="339"/>
        <v>36689695.447934702</v>
      </c>
      <c r="CR188" s="113">
        <f t="shared" ca="1" si="339"/>
        <v>36689695.447934702</v>
      </c>
      <c r="CS188" s="113">
        <f t="shared" ca="1" si="339"/>
        <v>36689695.447934702</v>
      </c>
      <c r="CT188" s="113">
        <f t="shared" ca="1" si="339"/>
        <v>36689695.447934702</v>
      </c>
      <c r="CU188" s="113">
        <f t="shared" ca="1" si="339"/>
        <v>36689695.447934702</v>
      </c>
      <c r="CV188" s="113">
        <f t="shared" ca="1" si="339"/>
        <v>36689695.447934702</v>
      </c>
      <c r="CW188" s="113">
        <f t="shared" ca="1" si="339"/>
        <v>36689695.447934702</v>
      </c>
      <c r="CX188" s="113">
        <f t="shared" ca="1" si="339"/>
        <v>36689695.447934702</v>
      </c>
      <c r="CY188" s="113">
        <f t="shared" ca="1" si="339"/>
        <v>36689695.447934702</v>
      </c>
      <c r="CZ188" s="113">
        <f t="shared" ca="1" si="339"/>
        <v>36689695.447934702</v>
      </c>
      <c r="DA188" s="113">
        <f t="shared" ca="1" si="339"/>
        <v>36689695.447934702</v>
      </c>
      <c r="DB188" s="113">
        <f t="shared" ca="1" si="339"/>
        <v>36689695.447934702</v>
      </c>
      <c r="DC188" s="113">
        <f t="shared" ref="DC188:EH188" ca="1" si="340">IF(DC$6&lt;$C20,0,DC148/$D148*$F188)</f>
        <v>36689695.447934702</v>
      </c>
      <c r="DD188" s="113">
        <f t="shared" ca="1" si="340"/>
        <v>36689695.447934702</v>
      </c>
      <c r="DE188" s="113">
        <f t="shared" ca="1" si="340"/>
        <v>36689695.447934702</v>
      </c>
      <c r="DF188" s="113">
        <f t="shared" ca="1" si="340"/>
        <v>36689695.447934702</v>
      </c>
      <c r="DG188" s="113">
        <f t="shared" ca="1" si="340"/>
        <v>36689695.447934702</v>
      </c>
      <c r="DH188" s="113">
        <f t="shared" ca="1" si="340"/>
        <v>36689695.447934702</v>
      </c>
      <c r="DI188" s="113">
        <f t="shared" ca="1" si="340"/>
        <v>36689695.447934702</v>
      </c>
      <c r="DJ188" s="113">
        <f t="shared" ca="1" si="340"/>
        <v>36689695.447934702</v>
      </c>
      <c r="DK188" s="113">
        <f t="shared" ca="1" si="340"/>
        <v>36689695.447934702</v>
      </c>
      <c r="DL188" s="113">
        <f t="shared" ca="1" si="340"/>
        <v>36689695.447934702</v>
      </c>
      <c r="DM188" s="113">
        <f t="shared" ca="1" si="340"/>
        <v>36689695.447934702</v>
      </c>
      <c r="DN188" s="113">
        <f t="shared" ca="1" si="340"/>
        <v>36689695.447934702</v>
      </c>
      <c r="DO188" s="113">
        <f t="shared" ca="1" si="340"/>
        <v>36689695.447934702</v>
      </c>
      <c r="DP188" s="113">
        <f t="shared" ca="1" si="340"/>
        <v>36689695.447934702</v>
      </c>
      <c r="DQ188" s="113">
        <f t="shared" ca="1" si="340"/>
        <v>36689315.473715849</v>
      </c>
      <c r="DR188" s="113">
        <f t="shared" ca="1" si="340"/>
        <v>36689315.473715849</v>
      </c>
      <c r="DS188" s="113">
        <f t="shared" ca="1" si="340"/>
        <v>36689315.473715849</v>
      </c>
      <c r="DT188" s="113">
        <f t="shared" ca="1" si="340"/>
        <v>36689315.473715849</v>
      </c>
      <c r="DU188" s="113">
        <f t="shared" ca="1" si="340"/>
        <v>36689315.473715849</v>
      </c>
      <c r="DV188" s="113">
        <f t="shared" ca="1" si="340"/>
        <v>36689315.473715849</v>
      </c>
      <c r="DW188" s="113">
        <f t="shared" ca="1" si="340"/>
        <v>36689315.473715849</v>
      </c>
      <c r="DX188" s="113">
        <f t="shared" ca="1" si="340"/>
        <v>36689315.473715849</v>
      </c>
      <c r="DY188" s="113">
        <f t="shared" ca="1" si="340"/>
        <v>36689315.473715849</v>
      </c>
      <c r="DZ188" s="113">
        <f t="shared" ca="1" si="340"/>
        <v>36689315.473715849</v>
      </c>
      <c r="EA188" s="113">
        <f t="shared" ca="1" si="340"/>
        <v>36689315.473715849</v>
      </c>
      <c r="EB188" s="113">
        <f t="shared" ca="1" si="340"/>
        <v>36689315.473715849</v>
      </c>
      <c r="EC188" s="113">
        <f t="shared" ca="1" si="340"/>
        <v>36689315.473715849</v>
      </c>
      <c r="ED188" s="113">
        <f t="shared" ca="1" si="340"/>
        <v>36689315.473715849</v>
      </c>
      <c r="EE188" s="113">
        <f t="shared" ca="1" si="340"/>
        <v>36689315.473715849</v>
      </c>
      <c r="EF188" s="113">
        <f t="shared" ca="1" si="340"/>
        <v>36689315.473715849</v>
      </c>
      <c r="EG188" s="113">
        <f t="shared" ca="1" si="340"/>
        <v>36689315.473715849</v>
      </c>
      <c r="EH188" s="113">
        <f t="shared" ca="1" si="340"/>
        <v>36689315.473715849</v>
      </c>
      <c r="EI188" s="113">
        <f t="shared" ref="EI188:FN188" ca="1" si="341">IF(EI$6&lt;$C20,0,EI148/$D148*$F188)</f>
        <v>29628702.673725184</v>
      </c>
      <c r="EJ188" s="113">
        <f t="shared" ca="1" si="341"/>
        <v>29628702.673725184</v>
      </c>
      <c r="EK188" s="113">
        <f t="shared" ca="1" si="341"/>
        <v>29628702.673725184</v>
      </c>
      <c r="EL188" s="113">
        <f t="shared" ca="1" si="341"/>
        <v>29628702.673725184</v>
      </c>
      <c r="EM188" s="113">
        <f t="shared" ca="1" si="341"/>
        <v>29628702.673725184</v>
      </c>
      <c r="EN188" s="113">
        <f t="shared" ca="1" si="341"/>
        <v>29628702.673725184</v>
      </c>
      <c r="EO188" s="113">
        <f t="shared" ca="1" si="341"/>
        <v>29628702.673725184</v>
      </c>
      <c r="EP188" s="113">
        <f t="shared" ca="1" si="341"/>
        <v>29628702.673725184</v>
      </c>
      <c r="EQ188" s="113">
        <f t="shared" ca="1" si="341"/>
        <v>29628702.673725184</v>
      </c>
      <c r="ER188" s="113">
        <f t="shared" ca="1" si="341"/>
        <v>29628702.673725184</v>
      </c>
      <c r="ES188" s="113">
        <f t="shared" ca="1" si="341"/>
        <v>29628702.673725184</v>
      </c>
      <c r="ET188" s="113">
        <f t="shared" ca="1" si="341"/>
        <v>29628702.673725184</v>
      </c>
      <c r="EU188" s="113">
        <f t="shared" ca="1" si="341"/>
        <v>28238492.955918681</v>
      </c>
      <c r="EV188" s="113">
        <f t="shared" ca="1" si="341"/>
        <v>28238492.955918681</v>
      </c>
      <c r="EW188" s="113">
        <f t="shared" ca="1" si="341"/>
        <v>28238492.955918681</v>
      </c>
      <c r="EX188" s="113">
        <f t="shared" ca="1" si="341"/>
        <v>28238492.955918681</v>
      </c>
      <c r="EY188" s="113">
        <f t="shared" ca="1" si="341"/>
        <v>28238492.955918681</v>
      </c>
      <c r="EZ188" s="113">
        <f t="shared" ca="1" si="341"/>
        <v>28238492.955918681</v>
      </c>
      <c r="FA188" s="113">
        <f t="shared" ca="1" si="341"/>
        <v>28238492.955918681</v>
      </c>
      <c r="FB188" s="113">
        <f t="shared" ca="1" si="341"/>
        <v>28238492.955918681</v>
      </c>
      <c r="FC188" s="113">
        <f t="shared" ca="1" si="341"/>
        <v>28238492.955918681</v>
      </c>
      <c r="FD188" s="113">
        <f t="shared" ca="1" si="341"/>
        <v>28238492.955918681</v>
      </c>
      <c r="FE188" s="113">
        <f t="shared" ca="1" si="341"/>
        <v>27494282.143344451</v>
      </c>
      <c r="FF188" s="113">
        <f t="shared" ca="1" si="341"/>
        <v>26371019.342935294</v>
      </c>
      <c r="FG188" s="113">
        <f t="shared" ca="1" si="341"/>
        <v>18922401.595046308</v>
      </c>
      <c r="FH188" s="113">
        <f t="shared" ca="1" si="341"/>
        <v>18922401.595046308</v>
      </c>
      <c r="FI188" s="113">
        <f t="shared" ca="1" si="341"/>
        <v>18922401.595046308</v>
      </c>
      <c r="FJ188" s="113">
        <f t="shared" ca="1" si="341"/>
        <v>18922401.595046308</v>
      </c>
      <c r="FK188" s="113">
        <f t="shared" ca="1" si="341"/>
        <v>18922401.595046308</v>
      </c>
      <c r="FL188" s="113">
        <f t="shared" ca="1" si="341"/>
        <v>18922401.595046308</v>
      </c>
      <c r="FM188" s="113">
        <f t="shared" ca="1" si="341"/>
        <v>18922401.595046308</v>
      </c>
      <c r="FN188" s="113">
        <f t="shared" ca="1" si="341"/>
        <v>18922401.595046308</v>
      </c>
      <c r="FO188" s="113">
        <f t="shared" ref="FO188:GS188" ca="1" si="342">IF(FO$6&lt;$C20,0,FO148/$D148*$F188)</f>
        <v>18922401.595046308</v>
      </c>
      <c r="FP188" s="113">
        <f t="shared" ca="1" si="342"/>
        <v>18879015.878846321</v>
      </c>
      <c r="FQ188" s="113">
        <f t="shared" ca="1" si="342"/>
        <v>18440735.747022618</v>
      </c>
      <c r="FR188" s="113">
        <f t="shared" ca="1" si="342"/>
        <v>17002250.998286769</v>
      </c>
      <c r="FS188" s="113">
        <f t="shared" ca="1" si="342"/>
        <v>0</v>
      </c>
      <c r="FT188" s="113">
        <f t="shared" ca="1" si="342"/>
        <v>0</v>
      </c>
      <c r="FU188" s="113">
        <f t="shared" ca="1" si="342"/>
        <v>0</v>
      </c>
      <c r="FV188" s="113">
        <f t="shared" ca="1" si="342"/>
        <v>0</v>
      </c>
      <c r="FW188" s="113">
        <f t="shared" ca="1" si="342"/>
        <v>0</v>
      </c>
      <c r="FX188" s="113">
        <f t="shared" ca="1" si="342"/>
        <v>0</v>
      </c>
      <c r="FY188" s="113">
        <f t="shared" ca="1" si="342"/>
        <v>0</v>
      </c>
      <c r="FZ188" s="113">
        <f t="shared" ca="1" si="342"/>
        <v>0</v>
      </c>
      <c r="GA188" s="113">
        <f t="shared" ca="1" si="342"/>
        <v>0</v>
      </c>
      <c r="GB188" s="113">
        <f t="shared" ca="1" si="342"/>
        <v>0</v>
      </c>
      <c r="GC188" s="113">
        <f t="shared" ca="1" si="342"/>
        <v>0</v>
      </c>
      <c r="GD188" s="113">
        <f t="shared" ca="1" si="342"/>
        <v>0</v>
      </c>
      <c r="GE188" s="113">
        <f t="shared" ca="1" si="342"/>
        <v>0</v>
      </c>
      <c r="GF188" s="113">
        <f t="shared" ca="1" si="342"/>
        <v>0</v>
      </c>
      <c r="GG188" s="113">
        <f t="shared" ca="1" si="342"/>
        <v>0</v>
      </c>
      <c r="GH188" s="113">
        <f t="shared" ca="1" si="342"/>
        <v>0</v>
      </c>
      <c r="GI188" s="113">
        <f t="shared" ca="1" si="342"/>
        <v>0</v>
      </c>
      <c r="GJ188" s="113">
        <f t="shared" ca="1" si="342"/>
        <v>0</v>
      </c>
      <c r="GK188" s="113">
        <f t="shared" ca="1" si="342"/>
        <v>0</v>
      </c>
      <c r="GL188" s="113">
        <f t="shared" ca="1" si="342"/>
        <v>0</v>
      </c>
      <c r="GM188" s="113">
        <f t="shared" ca="1" si="342"/>
        <v>0</v>
      </c>
      <c r="GN188" s="113">
        <f t="shared" ca="1" si="342"/>
        <v>0</v>
      </c>
      <c r="GO188" s="113">
        <f t="shared" ca="1" si="342"/>
        <v>0</v>
      </c>
      <c r="GP188" s="113">
        <f t="shared" ca="1" si="342"/>
        <v>0</v>
      </c>
      <c r="GQ188" s="113">
        <f t="shared" ca="1" si="342"/>
        <v>0</v>
      </c>
      <c r="GR188" s="113">
        <f t="shared" ca="1" si="342"/>
        <v>0</v>
      </c>
      <c r="GS188" s="113">
        <f t="shared" ca="1" si="342"/>
        <v>0</v>
      </c>
      <c r="GU188" s="85">
        <f t="shared" ca="1" si="336"/>
        <v>0</v>
      </c>
      <c r="GV188" s="85">
        <f t="shared" ca="1" si="336"/>
        <v>9172423.8619836755</v>
      </c>
      <c r="GW188" s="85">
        <f t="shared" ca="1" si="336"/>
        <v>36689695.447934695</v>
      </c>
      <c r="GX188" s="85">
        <f t="shared" ca="1" si="336"/>
        <v>36689695.447934695</v>
      </c>
      <c r="GY188" s="85">
        <f t="shared" ca="1" si="336"/>
        <v>36689695.447934695</v>
      </c>
      <c r="GZ188" s="85">
        <f t="shared" ca="1" si="336"/>
        <v>36689695.447934695</v>
      </c>
      <c r="HA188" s="85">
        <f t="shared" ca="1" si="336"/>
        <v>36689695.447934695</v>
      </c>
      <c r="HB188" s="85">
        <f t="shared" ca="1" si="336"/>
        <v>36689695.447934695</v>
      </c>
      <c r="HC188" s="85">
        <f t="shared" ca="1" si="336"/>
        <v>36689695.447934695</v>
      </c>
      <c r="HD188" s="85">
        <f t="shared" ca="1" si="336"/>
        <v>36689410.467270561</v>
      </c>
      <c r="HE188" s="85">
        <f t="shared" ca="1" si="336"/>
        <v>34924162.273718186</v>
      </c>
      <c r="HF188" s="85">
        <f t="shared" ca="1" si="336"/>
        <v>29281150.244273558</v>
      </c>
      <c r="HG188" s="85">
        <f t="shared" ca="1" si="336"/>
        <v>25691829.746904116</v>
      </c>
      <c r="HH188" s="85">
        <f t="shared" ca="1" si="336"/>
        <v>13988034.34953613</v>
      </c>
      <c r="HI188" s="85">
        <f t="shared" ca="1" si="336"/>
        <v>0</v>
      </c>
      <c r="HJ188" s="85">
        <f t="shared" ca="1" si="336"/>
        <v>0</v>
      </c>
      <c r="HK188" s="85">
        <f t="shared" ca="1" si="275"/>
        <v>406574879.07922906</v>
      </c>
    </row>
    <row r="189" spans="1:219" outlineLevel="1" x14ac:dyDescent="0.75">
      <c r="A189" s="112" t="str">
        <f t="shared" si="266"/>
        <v>CGCMT 2018-C6 B-Piece Cashflows</v>
      </c>
      <c r="B189" s="112" t="str">
        <f t="shared" si="266"/>
        <v>CGCMT 2018-C6</v>
      </c>
      <c r="C189" s="104"/>
      <c r="D189" s="87"/>
      <c r="E189" s="88"/>
      <c r="F189" s="85">
        <f t="shared" ca="1" si="267"/>
        <v>38590821.529999994</v>
      </c>
      <c r="G189" s="85"/>
      <c r="H189" s="86"/>
      <c r="I189" s="95"/>
      <c r="K189" s="113">
        <f t="shared" ref="K189:AP189" ca="1" si="343">IF(K$6&lt;$C21,0,K149/$D149*$F189)</f>
        <v>0</v>
      </c>
      <c r="L189" s="113">
        <f t="shared" ca="1" si="343"/>
        <v>0</v>
      </c>
      <c r="M189" s="113">
        <f t="shared" ca="1" si="343"/>
        <v>0</v>
      </c>
      <c r="N189" s="113">
        <f t="shared" ca="1" si="343"/>
        <v>0</v>
      </c>
      <c r="O189" s="113">
        <f t="shared" ca="1" si="343"/>
        <v>0</v>
      </c>
      <c r="P189" s="113">
        <f t="shared" ca="1" si="343"/>
        <v>0</v>
      </c>
      <c r="Q189" s="113">
        <f t="shared" ca="1" si="343"/>
        <v>0</v>
      </c>
      <c r="R189" s="113">
        <f t="shared" ca="1" si="343"/>
        <v>0</v>
      </c>
      <c r="S189" s="113">
        <f t="shared" ca="1" si="343"/>
        <v>0</v>
      </c>
      <c r="T189" s="113">
        <f t="shared" ca="1" si="343"/>
        <v>0</v>
      </c>
      <c r="U189" s="113">
        <f t="shared" ca="1" si="343"/>
        <v>0</v>
      </c>
      <c r="V189" s="113">
        <f t="shared" ca="1" si="343"/>
        <v>0</v>
      </c>
      <c r="W189" s="113">
        <f t="shared" ca="1" si="343"/>
        <v>0</v>
      </c>
      <c r="X189" s="113">
        <f t="shared" ca="1" si="343"/>
        <v>0</v>
      </c>
      <c r="Y189" s="113">
        <f t="shared" ca="1" si="343"/>
        <v>0</v>
      </c>
      <c r="Z189" s="113">
        <f t="shared" ca="1" si="343"/>
        <v>0</v>
      </c>
      <c r="AA189" s="113">
        <f t="shared" ca="1" si="343"/>
        <v>0</v>
      </c>
      <c r="AB189" s="113">
        <f t="shared" ca="1" si="343"/>
        <v>0</v>
      </c>
      <c r="AC189" s="113">
        <f t="shared" ca="1" si="343"/>
        <v>0</v>
      </c>
      <c r="AD189" s="113">
        <f t="shared" ca="1" si="343"/>
        <v>0</v>
      </c>
      <c r="AE189" s="113">
        <f t="shared" ca="1" si="343"/>
        <v>0</v>
      </c>
      <c r="AF189" s="113">
        <f t="shared" ca="1" si="343"/>
        <v>0</v>
      </c>
      <c r="AG189" s="113">
        <f t="shared" ca="1" si="343"/>
        <v>38590821.529999994</v>
      </c>
      <c r="AH189" s="113">
        <f t="shared" ca="1" si="343"/>
        <v>38590821.529999994</v>
      </c>
      <c r="AI189" s="113">
        <f t="shared" ca="1" si="343"/>
        <v>38590821.529999994</v>
      </c>
      <c r="AJ189" s="113">
        <f t="shared" ca="1" si="343"/>
        <v>38590821.529999994</v>
      </c>
      <c r="AK189" s="113">
        <f t="shared" ca="1" si="343"/>
        <v>38590821.529999994</v>
      </c>
      <c r="AL189" s="113">
        <f t="shared" ca="1" si="343"/>
        <v>38590821.529999994</v>
      </c>
      <c r="AM189" s="113">
        <f t="shared" ca="1" si="343"/>
        <v>38590821.529999994</v>
      </c>
      <c r="AN189" s="113">
        <f t="shared" ca="1" si="343"/>
        <v>38590821.529999994</v>
      </c>
      <c r="AO189" s="113">
        <f t="shared" ca="1" si="343"/>
        <v>38590821.529999994</v>
      </c>
      <c r="AP189" s="113">
        <f t="shared" ca="1" si="343"/>
        <v>38590821.529999994</v>
      </c>
      <c r="AQ189" s="113">
        <f t="shared" ref="AQ189:BV189" ca="1" si="344">IF(AQ$6&lt;$C21,0,AQ149/$D149*$F189)</f>
        <v>38590821.529999994</v>
      </c>
      <c r="AR189" s="113">
        <f t="shared" ca="1" si="344"/>
        <v>38590821.529999994</v>
      </c>
      <c r="AS189" s="113">
        <f t="shared" ca="1" si="344"/>
        <v>38590821.529999994</v>
      </c>
      <c r="AT189" s="113">
        <f t="shared" ca="1" si="344"/>
        <v>38590821.529999994</v>
      </c>
      <c r="AU189" s="113">
        <f t="shared" ca="1" si="344"/>
        <v>38590821.529999994</v>
      </c>
      <c r="AV189" s="113">
        <f t="shared" ca="1" si="344"/>
        <v>38590821.529999994</v>
      </c>
      <c r="AW189" s="113">
        <f t="shared" ca="1" si="344"/>
        <v>38590821.529999994</v>
      </c>
      <c r="AX189" s="113">
        <f t="shared" ca="1" si="344"/>
        <v>38590821.529999994</v>
      </c>
      <c r="AY189" s="113">
        <f t="shared" ca="1" si="344"/>
        <v>38590821.529999994</v>
      </c>
      <c r="AZ189" s="113">
        <f t="shared" ca="1" si="344"/>
        <v>38590821.529999994</v>
      </c>
      <c r="BA189" s="113">
        <f t="shared" ca="1" si="344"/>
        <v>38590821.529999994</v>
      </c>
      <c r="BB189" s="113">
        <f t="shared" ca="1" si="344"/>
        <v>38590821.529999994</v>
      </c>
      <c r="BC189" s="113">
        <f t="shared" ca="1" si="344"/>
        <v>38590821.529999994</v>
      </c>
      <c r="BD189" s="113">
        <f t="shared" ca="1" si="344"/>
        <v>38590821.529999994</v>
      </c>
      <c r="BE189" s="113">
        <f t="shared" ca="1" si="344"/>
        <v>38590821.529999994</v>
      </c>
      <c r="BF189" s="113">
        <f t="shared" ca="1" si="344"/>
        <v>38590821.529999994</v>
      </c>
      <c r="BG189" s="113">
        <f t="shared" ca="1" si="344"/>
        <v>38590821.529999994</v>
      </c>
      <c r="BH189" s="113">
        <f t="shared" ca="1" si="344"/>
        <v>38590821.529999994</v>
      </c>
      <c r="BI189" s="113">
        <f t="shared" ca="1" si="344"/>
        <v>38590821.529999994</v>
      </c>
      <c r="BJ189" s="113">
        <f t="shared" ca="1" si="344"/>
        <v>38590821.529999994</v>
      </c>
      <c r="BK189" s="113">
        <f t="shared" ca="1" si="344"/>
        <v>38590821.529999994</v>
      </c>
      <c r="BL189" s="113">
        <f t="shared" ca="1" si="344"/>
        <v>38590821.529999994</v>
      </c>
      <c r="BM189" s="113">
        <f t="shared" ca="1" si="344"/>
        <v>38590821.529999994</v>
      </c>
      <c r="BN189" s="113">
        <f t="shared" ca="1" si="344"/>
        <v>38590821.529999994</v>
      </c>
      <c r="BO189" s="113">
        <f t="shared" ca="1" si="344"/>
        <v>38590821.529999994</v>
      </c>
      <c r="BP189" s="113">
        <f t="shared" ca="1" si="344"/>
        <v>38590821.529999994</v>
      </c>
      <c r="BQ189" s="113">
        <f t="shared" ca="1" si="344"/>
        <v>38590821.529999994</v>
      </c>
      <c r="BR189" s="113">
        <f t="shared" ca="1" si="344"/>
        <v>38590821.529999994</v>
      </c>
      <c r="BS189" s="113">
        <f t="shared" ca="1" si="344"/>
        <v>38590821.529999994</v>
      </c>
      <c r="BT189" s="113">
        <f t="shared" ca="1" si="344"/>
        <v>38590821.529999994</v>
      </c>
      <c r="BU189" s="113">
        <f t="shared" ca="1" si="344"/>
        <v>38590821.529999994</v>
      </c>
      <c r="BV189" s="113">
        <f t="shared" ca="1" si="344"/>
        <v>38590821.529999994</v>
      </c>
      <c r="BW189" s="113">
        <f t="shared" ref="BW189:DB189" ca="1" si="345">IF(BW$6&lt;$C21,0,BW149/$D149*$F189)</f>
        <v>38590821.529999994</v>
      </c>
      <c r="BX189" s="113">
        <f t="shared" ca="1" si="345"/>
        <v>38590821.529999994</v>
      </c>
      <c r="BY189" s="113">
        <f t="shared" ca="1" si="345"/>
        <v>38590821.529999994</v>
      </c>
      <c r="BZ189" s="113">
        <f t="shared" ca="1" si="345"/>
        <v>38590821.529999994</v>
      </c>
      <c r="CA189" s="113">
        <f t="shared" ca="1" si="345"/>
        <v>38590821.529999994</v>
      </c>
      <c r="CB189" s="113">
        <f t="shared" ca="1" si="345"/>
        <v>38590821.529999994</v>
      </c>
      <c r="CC189" s="113">
        <f t="shared" ca="1" si="345"/>
        <v>38590821.529999994</v>
      </c>
      <c r="CD189" s="113">
        <f t="shared" ca="1" si="345"/>
        <v>38590821.529999994</v>
      </c>
      <c r="CE189" s="113">
        <f t="shared" ca="1" si="345"/>
        <v>38590821.529999994</v>
      </c>
      <c r="CF189" s="113">
        <f t="shared" ca="1" si="345"/>
        <v>38590821.529999994</v>
      </c>
      <c r="CG189" s="113">
        <f t="shared" ca="1" si="345"/>
        <v>38590821.529999994</v>
      </c>
      <c r="CH189" s="113">
        <f t="shared" ca="1" si="345"/>
        <v>38590821.529999994</v>
      </c>
      <c r="CI189" s="113">
        <f t="shared" ca="1" si="345"/>
        <v>38590821.529999994</v>
      </c>
      <c r="CJ189" s="113">
        <f t="shared" ca="1" si="345"/>
        <v>38590821.529999994</v>
      </c>
      <c r="CK189" s="113">
        <f t="shared" ca="1" si="345"/>
        <v>38590821.529999994</v>
      </c>
      <c r="CL189" s="113">
        <f t="shared" ca="1" si="345"/>
        <v>38590821.529999994</v>
      </c>
      <c r="CM189" s="113">
        <f t="shared" ca="1" si="345"/>
        <v>38590821.529999994</v>
      </c>
      <c r="CN189" s="113">
        <f t="shared" ca="1" si="345"/>
        <v>38590821.529999994</v>
      </c>
      <c r="CO189" s="113">
        <f t="shared" ca="1" si="345"/>
        <v>38590821.529999994</v>
      </c>
      <c r="CP189" s="113">
        <f t="shared" ca="1" si="345"/>
        <v>38590821.529999994</v>
      </c>
      <c r="CQ189" s="113">
        <f t="shared" ca="1" si="345"/>
        <v>38590821.529999994</v>
      </c>
      <c r="CR189" s="113">
        <f t="shared" ca="1" si="345"/>
        <v>38590821.529999994</v>
      </c>
      <c r="CS189" s="113">
        <f t="shared" ca="1" si="345"/>
        <v>38590821.529999994</v>
      </c>
      <c r="CT189" s="113">
        <f t="shared" ca="1" si="345"/>
        <v>38590821.529999994</v>
      </c>
      <c r="CU189" s="113">
        <f t="shared" ca="1" si="345"/>
        <v>38590821.529999994</v>
      </c>
      <c r="CV189" s="113">
        <f t="shared" ca="1" si="345"/>
        <v>38590821.529999994</v>
      </c>
      <c r="CW189" s="113">
        <f t="shared" ca="1" si="345"/>
        <v>38590821.529999994</v>
      </c>
      <c r="CX189" s="113">
        <f t="shared" ca="1" si="345"/>
        <v>38590821.529999994</v>
      </c>
      <c r="CY189" s="113">
        <f t="shared" ca="1" si="345"/>
        <v>38590821.529999994</v>
      </c>
      <c r="CZ189" s="113">
        <f t="shared" ca="1" si="345"/>
        <v>38590821.529999994</v>
      </c>
      <c r="DA189" s="113">
        <f t="shared" ca="1" si="345"/>
        <v>38590821.529999994</v>
      </c>
      <c r="DB189" s="113">
        <f t="shared" ca="1" si="345"/>
        <v>35875045.032947376</v>
      </c>
      <c r="DC189" s="113">
        <f t="shared" ref="DC189:EH189" ca="1" si="346">IF(DC$6&lt;$C21,0,DC149/$D149*$F189)</f>
        <v>35875045.032947376</v>
      </c>
      <c r="DD189" s="113">
        <f t="shared" ca="1" si="346"/>
        <v>35875045.032947376</v>
      </c>
      <c r="DE189" s="113">
        <f t="shared" ca="1" si="346"/>
        <v>35875045.032947376</v>
      </c>
      <c r="DF189" s="113">
        <f t="shared" ca="1" si="346"/>
        <v>35875045.032947376</v>
      </c>
      <c r="DG189" s="113">
        <f t="shared" ca="1" si="346"/>
        <v>35875045.032947376</v>
      </c>
      <c r="DH189" s="113">
        <f t="shared" ca="1" si="346"/>
        <v>35875045.032947376</v>
      </c>
      <c r="DI189" s="113">
        <f t="shared" ca="1" si="346"/>
        <v>35875045.032947376</v>
      </c>
      <c r="DJ189" s="113">
        <f t="shared" ca="1" si="346"/>
        <v>35875045.032947376</v>
      </c>
      <c r="DK189" s="113">
        <f t="shared" ca="1" si="346"/>
        <v>35875045.032947376</v>
      </c>
      <c r="DL189" s="113">
        <f t="shared" ca="1" si="346"/>
        <v>35875045.032947376</v>
      </c>
      <c r="DM189" s="113">
        <f t="shared" ca="1" si="346"/>
        <v>35875045.032947376</v>
      </c>
      <c r="DN189" s="113">
        <f t="shared" ca="1" si="346"/>
        <v>35875045.032947376</v>
      </c>
      <c r="DO189" s="113">
        <f t="shared" ca="1" si="346"/>
        <v>35875045.032947376</v>
      </c>
      <c r="DP189" s="113">
        <f t="shared" ca="1" si="346"/>
        <v>35875045.032947376</v>
      </c>
      <c r="DQ189" s="113">
        <f t="shared" ca="1" si="346"/>
        <v>35875045.032947376</v>
      </c>
      <c r="DR189" s="113">
        <f t="shared" ca="1" si="346"/>
        <v>35875045.032947376</v>
      </c>
      <c r="DS189" s="113">
        <f t="shared" ca="1" si="346"/>
        <v>35875045.032947376</v>
      </c>
      <c r="DT189" s="113">
        <f t="shared" ca="1" si="346"/>
        <v>35875045.032947376</v>
      </c>
      <c r="DU189" s="113">
        <f t="shared" ca="1" si="346"/>
        <v>35875045.032947376</v>
      </c>
      <c r="DV189" s="113">
        <f t="shared" ca="1" si="346"/>
        <v>35875045.032947376</v>
      </c>
      <c r="DW189" s="113">
        <f t="shared" ca="1" si="346"/>
        <v>35875045.032947376</v>
      </c>
      <c r="DX189" s="113">
        <f t="shared" ca="1" si="346"/>
        <v>35875045.032947376</v>
      </c>
      <c r="DY189" s="113">
        <f t="shared" ca="1" si="346"/>
        <v>35875045.032947376</v>
      </c>
      <c r="DZ189" s="113">
        <f t="shared" ca="1" si="346"/>
        <v>35875045.032947376</v>
      </c>
      <c r="EA189" s="113">
        <f t="shared" ca="1" si="346"/>
        <v>35875045.032947376</v>
      </c>
      <c r="EB189" s="113">
        <f t="shared" ca="1" si="346"/>
        <v>35875045.032947376</v>
      </c>
      <c r="EC189" s="113">
        <f t="shared" ca="1" si="346"/>
        <v>35875045.032947376</v>
      </c>
      <c r="ED189" s="113">
        <f t="shared" ca="1" si="346"/>
        <v>35875045.032947376</v>
      </c>
      <c r="EE189" s="113">
        <f t="shared" ca="1" si="346"/>
        <v>35875045.032947376</v>
      </c>
      <c r="EF189" s="113">
        <f t="shared" ca="1" si="346"/>
        <v>35875045.032947376</v>
      </c>
      <c r="EG189" s="113">
        <f t="shared" ca="1" si="346"/>
        <v>35875045.032947376</v>
      </c>
      <c r="EH189" s="113">
        <f t="shared" ca="1" si="346"/>
        <v>35875045.032947376</v>
      </c>
      <c r="EI189" s="113">
        <f t="shared" ref="EI189:FN189" ca="1" si="347">IF(EI$6&lt;$C21,0,EI149/$D149*$F189)</f>
        <v>35875045.032947376</v>
      </c>
      <c r="EJ189" s="113">
        <f t="shared" ca="1" si="347"/>
        <v>35875045.032947376</v>
      </c>
      <c r="EK189" s="113">
        <f t="shared" ca="1" si="347"/>
        <v>35875045.032947376</v>
      </c>
      <c r="EL189" s="113">
        <f t="shared" ca="1" si="347"/>
        <v>35875045.032947376</v>
      </c>
      <c r="EM189" s="113">
        <f t="shared" ca="1" si="347"/>
        <v>35875045.032947376</v>
      </c>
      <c r="EN189" s="113">
        <f t="shared" ca="1" si="347"/>
        <v>35875045.032947376</v>
      </c>
      <c r="EO189" s="113">
        <f t="shared" ca="1" si="347"/>
        <v>35875045.032947376</v>
      </c>
      <c r="EP189" s="113">
        <f t="shared" ca="1" si="347"/>
        <v>35875045.032947376</v>
      </c>
      <c r="EQ189" s="113">
        <f t="shared" ca="1" si="347"/>
        <v>35875045.032947376</v>
      </c>
      <c r="ER189" s="113">
        <f t="shared" ca="1" si="347"/>
        <v>35875045.032947376</v>
      </c>
      <c r="ES189" s="113">
        <f t="shared" ca="1" si="347"/>
        <v>35875045.032947376</v>
      </c>
      <c r="ET189" s="113">
        <f t="shared" ca="1" si="347"/>
        <v>35875045.032947376</v>
      </c>
      <c r="EU189" s="113">
        <f t="shared" ca="1" si="347"/>
        <v>35865248.993730702</v>
      </c>
      <c r="EV189" s="113">
        <f t="shared" ca="1" si="347"/>
        <v>21175433.382691771</v>
      </c>
      <c r="EW189" s="113">
        <f t="shared" ca="1" si="347"/>
        <v>21175433.382691771</v>
      </c>
      <c r="EX189" s="113">
        <f t="shared" ca="1" si="347"/>
        <v>21175433.382691771</v>
      </c>
      <c r="EY189" s="113">
        <f t="shared" ca="1" si="347"/>
        <v>21175433.382691771</v>
      </c>
      <c r="EZ189" s="113">
        <f t="shared" ca="1" si="347"/>
        <v>21175433.382691771</v>
      </c>
      <c r="FA189" s="113">
        <f t="shared" ca="1" si="347"/>
        <v>21175433.382691771</v>
      </c>
      <c r="FB189" s="113">
        <f t="shared" ca="1" si="347"/>
        <v>21175433.382691771</v>
      </c>
      <c r="FC189" s="113">
        <f t="shared" ca="1" si="347"/>
        <v>21175433.382691771</v>
      </c>
      <c r="FD189" s="113">
        <f t="shared" ca="1" si="347"/>
        <v>21175433.382691771</v>
      </c>
      <c r="FE189" s="113">
        <f t="shared" ca="1" si="347"/>
        <v>21175433.382691771</v>
      </c>
      <c r="FF189" s="113">
        <f t="shared" ca="1" si="347"/>
        <v>21175433.382691771</v>
      </c>
      <c r="FG189" s="113">
        <f t="shared" ca="1" si="347"/>
        <v>16751042.972499186</v>
      </c>
      <c r="FH189" s="113">
        <f t="shared" ca="1" si="347"/>
        <v>16751042.972499186</v>
      </c>
      <c r="FI189" s="113">
        <f t="shared" ca="1" si="347"/>
        <v>16751042.972499186</v>
      </c>
      <c r="FJ189" s="113">
        <f t="shared" ca="1" si="347"/>
        <v>16751042.972499186</v>
      </c>
      <c r="FK189" s="113">
        <f t="shared" ca="1" si="347"/>
        <v>16751042.972499186</v>
      </c>
      <c r="FL189" s="113">
        <f t="shared" ca="1" si="347"/>
        <v>16751042.972499186</v>
      </c>
      <c r="FM189" s="113">
        <f t="shared" ca="1" si="347"/>
        <v>16751042.972499186</v>
      </c>
      <c r="FN189" s="113">
        <f t="shared" ca="1" si="347"/>
        <v>16751042.972499186</v>
      </c>
      <c r="FO189" s="113">
        <f t="shared" ref="FO189:GS189" ca="1" si="348">IF(FO$6&lt;$C21,0,FO149/$D149*$F189)</f>
        <v>16751042.972499186</v>
      </c>
      <c r="FP189" s="113">
        <f t="shared" ca="1" si="348"/>
        <v>16751042.972499186</v>
      </c>
      <c r="FQ189" s="113">
        <f t="shared" ca="1" si="348"/>
        <v>16751042.972499186</v>
      </c>
      <c r="FR189" s="113">
        <f t="shared" ca="1" si="348"/>
        <v>16751042.972499186</v>
      </c>
      <c r="FS189" s="113">
        <f t="shared" ca="1" si="348"/>
        <v>15516063.358808342</v>
      </c>
      <c r="FT189" s="113">
        <f t="shared" ca="1" si="348"/>
        <v>10288964.453718698</v>
      </c>
      <c r="FU189" s="113">
        <f t="shared" ca="1" si="348"/>
        <v>10288964.453718698</v>
      </c>
      <c r="FV189" s="113">
        <f t="shared" ca="1" si="348"/>
        <v>10288964.453718698</v>
      </c>
      <c r="FW189" s="113">
        <f t="shared" ca="1" si="348"/>
        <v>10288964.453718698</v>
      </c>
      <c r="FX189" s="113">
        <f t="shared" ca="1" si="348"/>
        <v>10288964.453718698</v>
      </c>
      <c r="FY189" s="113">
        <f t="shared" ca="1" si="348"/>
        <v>10288964.453718698</v>
      </c>
      <c r="FZ189" s="113">
        <f t="shared" ca="1" si="348"/>
        <v>10288964.453718698</v>
      </c>
      <c r="GA189" s="113">
        <f t="shared" ca="1" si="348"/>
        <v>10288964.453718698</v>
      </c>
      <c r="GB189" s="113">
        <f t="shared" ca="1" si="348"/>
        <v>10288964.453718698</v>
      </c>
      <c r="GC189" s="113">
        <f t="shared" ca="1" si="348"/>
        <v>10288964.453718698</v>
      </c>
      <c r="GD189" s="113">
        <f t="shared" ca="1" si="348"/>
        <v>10288964.453718698</v>
      </c>
      <c r="GE189" s="113">
        <f t="shared" ca="1" si="348"/>
        <v>10288964.453718698</v>
      </c>
      <c r="GF189" s="113">
        <f t="shared" ca="1" si="348"/>
        <v>0</v>
      </c>
      <c r="GG189" s="113">
        <f t="shared" ca="1" si="348"/>
        <v>0</v>
      </c>
      <c r="GH189" s="113">
        <f t="shared" ca="1" si="348"/>
        <v>0</v>
      </c>
      <c r="GI189" s="113">
        <f t="shared" ca="1" si="348"/>
        <v>0</v>
      </c>
      <c r="GJ189" s="113">
        <f t="shared" ca="1" si="348"/>
        <v>0</v>
      </c>
      <c r="GK189" s="113">
        <f t="shared" ca="1" si="348"/>
        <v>0</v>
      </c>
      <c r="GL189" s="113">
        <f t="shared" ca="1" si="348"/>
        <v>0</v>
      </c>
      <c r="GM189" s="113">
        <f t="shared" ca="1" si="348"/>
        <v>0</v>
      </c>
      <c r="GN189" s="113">
        <f t="shared" ca="1" si="348"/>
        <v>0</v>
      </c>
      <c r="GO189" s="113">
        <f t="shared" ca="1" si="348"/>
        <v>0</v>
      </c>
      <c r="GP189" s="113">
        <f t="shared" ca="1" si="348"/>
        <v>0</v>
      </c>
      <c r="GQ189" s="113">
        <f t="shared" ca="1" si="348"/>
        <v>0</v>
      </c>
      <c r="GR189" s="113">
        <f t="shared" ca="1" si="348"/>
        <v>0</v>
      </c>
      <c r="GS189" s="113">
        <f t="shared" ca="1" si="348"/>
        <v>0</v>
      </c>
      <c r="GU189" s="85">
        <f t="shared" ca="1" si="336"/>
        <v>0</v>
      </c>
      <c r="GV189" s="85">
        <f t="shared" ca="1" si="336"/>
        <v>3215901.794166666</v>
      </c>
      <c r="GW189" s="85">
        <f t="shared" ca="1" si="336"/>
        <v>38590821.529999986</v>
      </c>
      <c r="GX189" s="85">
        <f t="shared" ca="1" si="336"/>
        <v>38590821.529999986</v>
      </c>
      <c r="GY189" s="85">
        <f t="shared" ca="1" si="336"/>
        <v>38590821.529999986</v>
      </c>
      <c r="GZ189" s="85">
        <f t="shared" ca="1" si="336"/>
        <v>38590821.529999986</v>
      </c>
      <c r="HA189" s="85">
        <f t="shared" ca="1" si="336"/>
        <v>38590821.529999986</v>
      </c>
      <c r="HB189" s="85">
        <f t="shared" ca="1" si="336"/>
        <v>38590821.529999986</v>
      </c>
      <c r="HC189" s="85">
        <f t="shared" ca="1" si="336"/>
        <v>35875045.032947369</v>
      </c>
      <c r="HD189" s="85">
        <f t="shared" ca="1" si="336"/>
        <v>35875045.032947369</v>
      </c>
      <c r="HE189" s="85">
        <f t="shared" ca="1" si="336"/>
        <v>35875045.032947369</v>
      </c>
      <c r="HF189" s="85">
        <f t="shared" ca="1" si="336"/>
        <v>33424293.42130338</v>
      </c>
      <c r="HG189" s="85">
        <f t="shared" ca="1" si="336"/>
        <v>20069335.780143626</v>
      </c>
      <c r="HH189" s="85">
        <f t="shared" ca="1" si="336"/>
        <v>15571114.918228202</v>
      </c>
      <c r="HI189" s="85">
        <f t="shared" ca="1" si="336"/>
        <v>8574137.0447655804</v>
      </c>
      <c r="HJ189" s="85">
        <f t="shared" ca="1" si="336"/>
        <v>0</v>
      </c>
      <c r="HK189" s="85">
        <f t="shared" ca="1" si="275"/>
        <v>420024847.23744947</v>
      </c>
    </row>
    <row r="190" spans="1:219" outlineLevel="1" x14ac:dyDescent="0.75">
      <c r="A190" s="112" t="str">
        <f t="shared" si="266"/>
        <v>UBSCM 2019-C16 B-Piece Cashflow</v>
      </c>
      <c r="B190" s="112" t="str">
        <f t="shared" si="266"/>
        <v>UBSCM 2019-C16</v>
      </c>
      <c r="C190" s="104"/>
      <c r="D190" s="87"/>
      <c r="E190" s="88"/>
      <c r="F190" s="85">
        <f t="shared" ca="1" si="267"/>
        <v>36638887.456497505</v>
      </c>
      <c r="G190" s="85"/>
      <c r="H190" s="86"/>
      <c r="I190" s="95"/>
      <c r="K190" s="113">
        <f t="shared" ref="K190:AP190" ca="1" si="349">IF(K$6&lt;$C22,0,K150/$D150*$F190)</f>
        <v>0</v>
      </c>
      <c r="L190" s="113">
        <f t="shared" ca="1" si="349"/>
        <v>0</v>
      </c>
      <c r="M190" s="113">
        <f t="shared" ca="1" si="349"/>
        <v>0</v>
      </c>
      <c r="N190" s="113">
        <f t="shared" ca="1" si="349"/>
        <v>0</v>
      </c>
      <c r="O190" s="113">
        <f t="shared" ca="1" si="349"/>
        <v>0</v>
      </c>
      <c r="P190" s="113">
        <f t="shared" ca="1" si="349"/>
        <v>0</v>
      </c>
      <c r="Q190" s="113">
        <f t="shared" ca="1" si="349"/>
        <v>0</v>
      </c>
      <c r="R190" s="113">
        <f t="shared" ca="1" si="349"/>
        <v>0</v>
      </c>
      <c r="S190" s="113">
        <f t="shared" ca="1" si="349"/>
        <v>0</v>
      </c>
      <c r="T190" s="113">
        <f t="shared" ca="1" si="349"/>
        <v>0</v>
      </c>
      <c r="U190" s="113">
        <f t="shared" ca="1" si="349"/>
        <v>0</v>
      </c>
      <c r="V190" s="113">
        <f t="shared" ca="1" si="349"/>
        <v>0</v>
      </c>
      <c r="W190" s="113">
        <f t="shared" ca="1" si="349"/>
        <v>0</v>
      </c>
      <c r="X190" s="113">
        <f t="shared" ca="1" si="349"/>
        <v>0</v>
      </c>
      <c r="Y190" s="113">
        <f t="shared" ca="1" si="349"/>
        <v>0</v>
      </c>
      <c r="Z190" s="113">
        <f t="shared" ca="1" si="349"/>
        <v>0</v>
      </c>
      <c r="AA190" s="113">
        <f t="shared" ca="1" si="349"/>
        <v>0</v>
      </c>
      <c r="AB190" s="113">
        <f t="shared" ca="1" si="349"/>
        <v>0</v>
      </c>
      <c r="AC190" s="113">
        <f t="shared" ca="1" si="349"/>
        <v>0</v>
      </c>
      <c r="AD190" s="113">
        <f t="shared" ca="1" si="349"/>
        <v>0</v>
      </c>
      <c r="AE190" s="113">
        <f t="shared" ca="1" si="349"/>
        <v>0</v>
      </c>
      <c r="AF190" s="113">
        <f t="shared" ca="1" si="349"/>
        <v>0</v>
      </c>
      <c r="AG190" s="113">
        <f t="shared" ca="1" si="349"/>
        <v>0</v>
      </c>
      <c r="AH190" s="113">
        <f t="shared" ca="1" si="349"/>
        <v>0</v>
      </c>
      <c r="AI190" s="113">
        <f t="shared" ca="1" si="349"/>
        <v>0</v>
      </c>
      <c r="AJ190" s="113">
        <f t="shared" ca="1" si="349"/>
        <v>0</v>
      </c>
      <c r="AK190" s="113">
        <f t="shared" ca="1" si="349"/>
        <v>36638887.456497505</v>
      </c>
      <c r="AL190" s="113">
        <f t="shared" ca="1" si="349"/>
        <v>36638887.456497505</v>
      </c>
      <c r="AM190" s="113">
        <f t="shared" ca="1" si="349"/>
        <v>36638887.456497505</v>
      </c>
      <c r="AN190" s="113">
        <f t="shared" ca="1" si="349"/>
        <v>36638887.456497505</v>
      </c>
      <c r="AO190" s="113">
        <f t="shared" ca="1" si="349"/>
        <v>36638887.456497505</v>
      </c>
      <c r="AP190" s="113">
        <f t="shared" ca="1" si="349"/>
        <v>36638887.456497505</v>
      </c>
      <c r="AQ190" s="113">
        <f t="shared" ref="AQ190:BV190" ca="1" si="350">IF(AQ$6&lt;$C22,0,AQ150/$D150*$F190)</f>
        <v>36638887.456497505</v>
      </c>
      <c r="AR190" s="113">
        <f t="shared" ca="1" si="350"/>
        <v>36638887.456497505</v>
      </c>
      <c r="AS190" s="113">
        <f t="shared" ca="1" si="350"/>
        <v>36638887.456497505</v>
      </c>
      <c r="AT190" s="113">
        <f t="shared" ca="1" si="350"/>
        <v>36638887.456497505</v>
      </c>
      <c r="AU190" s="113">
        <f t="shared" ca="1" si="350"/>
        <v>36638887.456497505</v>
      </c>
      <c r="AV190" s="113">
        <f t="shared" ca="1" si="350"/>
        <v>36638887.456497505</v>
      </c>
      <c r="AW190" s="113">
        <f t="shared" ca="1" si="350"/>
        <v>36638887.456497505</v>
      </c>
      <c r="AX190" s="113">
        <f t="shared" ca="1" si="350"/>
        <v>36638887.456497505</v>
      </c>
      <c r="AY190" s="113">
        <f t="shared" ca="1" si="350"/>
        <v>36638887.456497505</v>
      </c>
      <c r="AZ190" s="113">
        <f t="shared" ca="1" si="350"/>
        <v>36638887.456497505</v>
      </c>
      <c r="BA190" s="113">
        <f t="shared" ca="1" si="350"/>
        <v>36638887.456497505</v>
      </c>
      <c r="BB190" s="113">
        <f t="shared" ca="1" si="350"/>
        <v>36638887.456497505</v>
      </c>
      <c r="BC190" s="113">
        <f t="shared" ca="1" si="350"/>
        <v>36638887.456497505</v>
      </c>
      <c r="BD190" s="113">
        <f t="shared" ca="1" si="350"/>
        <v>36638887.456497505</v>
      </c>
      <c r="BE190" s="113">
        <f t="shared" ca="1" si="350"/>
        <v>36638887.456497505</v>
      </c>
      <c r="BF190" s="113">
        <f t="shared" ca="1" si="350"/>
        <v>36638887.456497505</v>
      </c>
      <c r="BG190" s="113">
        <f t="shared" ca="1" si="350"/>
        <v>36638887.456497505</v>
      </c>
      <c r="BH190" s="113">
        <f t="shared" ca="1" si="350"/>
        <v>36638887.456497505</v>
      </c>
      <c r="BI190" s="113">
        <f t="shared" ca="1" si="350"/>
        <v>36638887.456497505</v>
      </c>
      <c r="BJ190" s="113">
        <f t="shared" ca="1" si="350"/>
        <v>36638887.456497505</v>
      </c>
      <c r="BK190" s="113">
        <f t="shared" ca="1" si="350"/>
        <v>36638887.456497505</v>
      </c>
      <c r="BL190" s="113">
        <f t="shared" ca="1" si="350"/>
        <v>36638887.456497505</v>
      </c>
      <c r="BM190" s="113">
        <f t="shared" ca="1" si="350"/>
        <v>36638887.456497505</v>
      </c>
      <c r="BN190" s="113">
        <f t="shared" ca="1" si="350"/>
        <v>36638887.456497505</v>
      </c>
      <c r="BO190" s="113">
        <f t="shared" ca="1" si="350"/>
        <v>36638887.456497505</v>
      </c>
      <c r="BP190" s="113">
        <f t="shared" ca="1" si="350"/>
        <v>36638887.456497505</v>
      </c>
      <c r="BQ190" s="113">
        <f t="shared" ca="1" si="350"/>
        <v>36638887.456497505</v>
      </c>
      <c r="BR190" s="113">
        <f t="shared" ca="1" si="350"/>
        <v>36638887.456497505</v>
      </c>
      <c r="BS190" s="113">
        <f t="shared" ca="1" si="350"/>
        <v>36638887.456497505</v>
      </c>
      <c r="BT190" s="113">
        <f t="shared" ca="1" si="350"/>
        <v>36638887.456497505</v>
      </c>
      <c r="BU190" s="113">
        <f t="shared" ca="1" si="350"/>
        <v>36638887.456497505</v>
      </c>
      <c r="BV190" s="113">
        <f t="shared" ca="1" si="350"/>
        <v>36638887.456497505</v>
      </c>
      <c r="BW190" s="113">
        <f t="shared" ref="BW190:DB190" ca="1" si="351">IF(BW$6&lt;$C22,0,BW150/$D150*$F190)</f>
        <v>36638887.456497505</v>
      </c>
      <c r="BX190" s="113">
        <f t="shared" ca="1" si="351"/>
        <v>36638887.456497505</v>
      </c>
      <c r="BY190" s="113">
        <f t="shared" ca="1" si="351"/>
        <v>36638887.456497505</v>
      </c>
      <c r="BZ190" s="113">
        <f t="shared" ca="1" si="351"/>
        <v>36638887.456497505</v>
      </c>
      <c r="CA190" s="113">
        <f t="shared" ca="1" si="351"/>
        <v>36638887.456497505</v>
      </c>
      <c r="CB190" s="113">
        <f t="shared" ca="1" si="351"/>
        <v>36638887.456497505</v>
      </c>
      <c r="CC190" s="113">
        <f t="shared" ca="1" si="351"/>
        <v>36638887.456497505</v>
      </c>
      <c r="CD190" s="113">
        <f t="shared" ca="1" si="351"/>
        <v>36638887.456497505</v>
      </c>
      <c r="CE190" s="113">
        <f t="shared" ca="1" si="351"/>
        <v>36638887.456497505</v>
      </c>
      <c r="CF190" s="113">
        <f t="shared" ca="1" si="351"/>
        <v>36638887.456497505</v>
      </c>
      <c r="CG190" s="113">
        <f t="shared" ca="1" si="351"/>
        <v>36638887.456497505</v>
      </c>
      <c r="CH190" s="113">
        <f t="shared" ca="1" si="351"/>
        <v>36638887.456497505</v>
      </c>
      <c r="CI190" s="113">
        <f t="shared" ca="1" si="351"/>
        <v>36638887.456497505</v>
      </c>
      <c r="CJ190" s="113">
        <f t="shared" ca="1" si="351"/>
        <v>36638887.456497505</v>
      </c>
      <c r="CK190" s="113">
        <f t="shared" ca="1" si="351"/>
        <v>36638887.456497505</v>
      </c>
      <c r="CL190" s="113">
        <f t="shared" ca="1" si="351"/>
        <v>36638887.456497505</v>
      </c>
      <c r="CM190" s="113">
        <f t="shared" ca="1" si="351"/>
        <v>36638887.456497505</v>
      </c>
      <c r="CN190" s="113">
        <f t="shared" ca="1" si="351"/>
        <v>36638887.456497505</v>
      </c>
      <c r="CO190" s="113">
        <f t="shared" ca="1" si="351"/>
        <v>36638887.456497505</v>
      </c>
      <c r="CP190" s="113">
        <f t="shared" ca="1" si="351"/>
        <v>36638887.456497505</v>
      </c>
      <c r="CQ190" s="113">
        <f t="shared" ca="1" si="351"/>
        <v>36638887.456497505</v>
      </c>
      <c r="CR190" s="113">
        <f t="shared" ca="1" si="351"/>
        <v>36638887.456497505</v>
      </c>
      <c r="CS190" s="113">
        <f t="shared" ca="1" si="351"/>
        <v>36638887.456497505</v>
      </c>
      <c r="CT190" s="113">
        <f t="shared" ca="1" si="351"/>
        <v>36638887.456497505</v>
      </c>
      <c r="CU190" s="113">
        <f t="shared" ca="1" si="351"/>
        <v>36638887.456497505</v>
      </c>
      <c r="CV190" s="113">
        <f t="shared" ca="1" si="351"/>
        <v>36638887.456497505</v>
      </c>
      <c r="CW190" s="113">
        <f t="shared" ca="1" si="351"/>
        <v>36638887.456497505</v>
      </c>
      <c r="CX190" s="113">
        <f t="shared" ca="1" si="351"/>
        <v>36638887.456497505</v>
      </c>
      <c r="CY190" s="113">
        <f t="shared" ca="1" si="351"/>
        <v>36638887.456497505</v>
      </c>
      <c r="CZ190" s="113">
        <f t="shared" ca="1" si="351"/>
        <v>36638887.456497505</v>
      </c>
      <c r="DA190" s="113">
        <f t="shared" ca="1" si="351"/>
        <v>36638887.456497505</v>
      </c>
      <c r="DB190" s="113">
        <f t="shared" ca="1" si="351"/>
        <v>36638887.456497505</v>
      </c>
      <c r="DC190" s="113">
        <f t="shared" ref="DC190:EH190" ca="1" si="352">IF(DC$6&lt;$C22,0,DC150/$D150*$F190)</f>
        <v>36638887.456497505</v>
      </c>
      <c r="DD190" s="113">
        <f t="shared" ca="1" si="352"/>
        <v>36638887.456497505</v>
      </c>
      <c r="DE190" s="113">
        <f t="shared" ca="1" si="352"/>
        <v>36638887.456497505</v>
      </c>
      <c r="DF190" s="113">
        <f t="shared" ca="1" si="352"/>
        <v>36638887.456497505</v>
      </c>
      <c r="DG190" s="113">
        <f t="shared" ca="1" si="352"/>
        <v>36638887.456497505</v>
      </c>
      <c r="DH190" s="113">
        <f t="shared" ca="1" si="352"/>
        <v>36638887.456497505</v>
      </c>
      <c r="DI190" s="113">
        <f t="shared" ca="1" si="352"/>
        <v>36638887.456497505</v>
      </c>
      <c r="DJ190" s="113">
        <f t="shared" ca="1" si="352"/>
        <v>36638887.456497505</v>
      </c>
      <c r="DK190" s="113">
        <f t="shared" ca="1" si="352"/>
        <v>36638828.402222127</v>
      </c>
      <c r="DL190" s="113">
        <f t="shared" ca="1" si="352"/>
        <v>36638828.402222127</v>
      </c>
      <c r="DM190" s="113">
        <f t="shared" ca="1" si="352"/>
        <v>36638828.402222127</v>
      </c>
      <c r="DN190" s="113">
        <f t="shared" ca="1" si="352"/>
        <v>35573793.352861412</v>
      </c>
      <c r="DO190" s="113">
        <f t="shared" ca="1" si="352"/>
        <v>35573793.352861412</v>
      </c>
      <c r="DP190" s="113">
        <f t="shared" ca="1" si="352"/>
        <v>35204485.528983518</v>
      </c>
      <c r="DQ190" s="113">
        <f t="shared" ca="1" si="352"/>
        <v>35046808.908053935</v>
      </c>
      <c r="DR190" s="113">
        <f t="shared" ca="1" si="352"/>
        <v>35043370.30793611</v>
      </c>
      <c r="DS190" s="113">
        <f t="shared" ca="1" si="352"/>
        <v>35170600.588045366</v>
      </c>
      <c r="DT190" s="113">
        <f t="shared" ca="1" si="352"/>
        <v>35170600.588045366</v>
      </c>
      <c r="DU190" s="113">
        <f t="shared" ca="1" si="352"/>
        <v>35170600.588045366</v>
      </c>
      <c r="DV190" s="113">
        <f t="shared" ca="1" si="352"/>
        <v>35170600.588045366</v>
      </c>
      <c r="DW190" s="113">
        <f t="shared" ca="1" si="352"/>
        <v>35170600.588045366</v>
      </c>
      <c r="DX190" s="113">
        <f t="shared" ca="1" si="352"/>
        <v>35170600.588045366</v>
      </c>
      <c r="DY190" s="113">
        <f t="shared" ca="1" si="352"/>
        <v>35170600.588045366</v>
      </c>
      <c r="DZ190" s="113">
        <f t="shared" ca="1" si="352"/>
        <v>35170600.588045366</v>
      </c>
      <c r="EA190" s="113">
        <f t="shared" ca="1" si="352"/>
        <v>35170600.588045366</v>
      </c>
      <c r="EB190" s="113">
        <f t="shared" ca="1" si="352"/>
        <v>35170600.588045366</v>
      </c>
      <c r="EC190" s="113">
        <f t="shared" ca="1" si="352"/>
        <v>35170600.588045366</v>
      </c>
      <c r="ED190" s="113">
        <f t="shared" ca="1" si="352"/>
        <v>35170600.588045366</v>
      </c>
      <c r="EE190" s="113">
        <f t="shared" ca="1" si="352"/>
        <v>35170600.588045366</v>
      </c>
      <c r="EF190" s="113">
        <f t="shared" ca="1" si="352"/>
        <v>35170600.588045366</v>
      </c>
      <c r="EG190" s="113">
        <f t="shared" ca="1" si="352"/>
        <v>35170600.588045366</v>
      </c>
      <c r="EH190" s="113">
        <f t="shared" ca="1" si="352"/>
        <v>35170600.588045366</v>
      </c>
      <c r="EI190" s="113">
        <f t="shared" ref="EI190:FN190" ca="1" si="353">IF(EI$6&lt;$C22,0,EI150/$D150*$F190)</f>
        <v>35170600.588045366</v>
      </c>
      <c r="EJ190" s="113">
        <f t="shared" ca="1" si="353"/>
        <v>35170600.588045366</v>
      </c>
      <c r="EK190" s="113">
        <f t="shared" ca="1" si="353"/>
        <v>35170600.588045366</v>
      </c>
      <c r="EL190" s="113">
        <f t="shared" ca="1" si="353"/>
        <v>35170600.588045366</v>
      </c>
      <c r="EM190" s="113">
        <f t="shared" ca="1" si="353"/>
        <v>35170600.588045366</v>
      </c>
      <c r="EN190" s="113">
        <f t="shared" ca="1" si="353"/>
        <v>35170600.588045366</v>
      </c>
      <c r="EO190" s="113">
        <f t="shared" ca="1" si="353"/>
        <v>35170600.588045366</v>
      </c>
      <c r="EP190" s="113">
        <f t="shared" ca="1" si="353"/>
        <v>35170600.588045366</v>
      </c>
      <c r="EQ190" s="113">
        <f t="shared" ca="1" si="353"/>
        <v>35170600.588045366</v>
      </c>
      <c r="ER190" s="113">
        <f t="shared" ca="1" si="353"/>
        <v>35170600.588045366</v>
      </c>
      <c r="ES190" s="113">
        <f t="shared" ca="1" si="353"/>
        <v>35170600.588045366</v>
      </c>
      <c r="ET190" s="113">
        <f t="shared" ca="1" si="353"/>
        <v>35170600.588045366</v>
      </c>
      <c r="EU190" s="113">
        <f t="shared" ca="1" si="353"/>
        <v>31780558.080133464</v>
      </c>
      <c r="EV190" s="113">
        <f t="shared" ca="1" si="353"/>
        <v>31780558.080133464</v>
      </c>
      <c r="EW190" s="113">
        <f t="shared" ca="1" si="353"/>
        <v>31780558.080133464</v>
      </c>
      <c r="EX190" s="113">
        <f t="shared" ca="1" si="353"/>
        <v>31780558.080133464</v>
      </c>
      <c r="EY190" s="113">
        <f t="shared" ca="1" si="353"/>
        <v>31780558.080133464</v>
      </c>
      <c r="EZ190" s="113">
        <f t="shared" ca="1" si="353"/>
        <v>31780558.080133464</v>
      </c>
      <c r="FA190" s="113">
        <f t="shared" ca="1" si="353"/>
        <v>10874405.300581288</v>
      </c>
      <c r="FB190" s="113">
        <f t="shared" ca="1" si="353"/>
        <v>10874405.300581288</v>
      </c>
      <c r="FC190" s="113">
        <f t="shared" ca="1" si="353"/>
        <v>10874405.300581288</v>
      </c>
      <c r="FD190" s="113">
        <f t="shared" ca="1" si="353"/>
        <v>10874405.300581288</v>
      </c>
      <c r="FE190" s="113">
        <f t="shared" ca="1" si="353"/>
        <v>10874405.300581288</v>
      </c>
      <c r="FF190" s="113">
        <f t="shared" ca="1" si="353"/>
        <v>10874405.300581288</v>
      </c>
      <c r="FG190" s="113">
        <f t="shared" ca="1" si="353"/>
        <v>10874405.300581288</v>
      </c>
      <c r="FH190" s="113">
        <f t="shared" ca="1" si="353"/>
        <v>10874405.300581288</v>
      </c>
      <c r="FI190" s="113">
        <f t="shared" ca="1" si="353"/>
        <v>10874405.300581288</v>
      </c>
      <c r="FJ190" s="113">
        <f t="shared" ca="1" si="353"/>
        <v>10874405.300581288</v>
      </c>
      <c r="FK190" s="113">
        <f t="shared" ca="1" si="353"/>
        <v>10874405.300581288</v>
      </c>
      <c r="FL190" s="113">
        <f t="shared" ca="1" si="353"/>
        <v>10874405.300581288</v>
      </c>
      <c r="FM190" s="113">
        <f t="shared" ca="1" si="353"/>
        <v>10874405.300581288</v>
      </c>
      <c r="FN190" s="113">
        <f t="shared" ca="1" si="353"/>
        <v>10874405.300581288</v>
      </c>
      <c r="FO190" s="113">
        <f t="shared" ref="FO190:GS190" ca="1" si="354">IF(FO$6&lt;$C22,0,FO150/$D150*$F190)</f>
        <v>10874405.300581288</v>
      </c>
      <c r="FP190" s="113">
        <f t="shared" ca="1" si="354"/>
        <v>10874405.300581288</v>
      </c>
      <c r="FQ190" s="113">
        <f t="shared" ca="1" si="354"/>
        <v>10874405.300581288</v>
      </c>
      <c r="FR190" s="113">
        <f t="shared" ca="1" si="354"/>
        <v>10874405.300581288</v>
      </c>
      <c r="FS190" s="113">
        <f t="shared" ca="1" si="354"/>
        <v>10874405.300581288</v>
      </c>
      <c r="FT190" s="113">
        <f t="shared" ca="1" si="354"/>
        <v>10874405.300581288</v>
      </c>
      <c r="FU190" s="113">
        <f t="shared" ca="1" si="354"/>
        <v>10597570.120065531</v>
      </c>
      <c r="FV190" s="113">
        <f t="shared" ca="1" si="354"/>
        <v>10597570.120065531</v>
      </c>
      <c r="FW190" s="113">
        <f t="shared" ca="1" si="354"/>
        <v>10293234.35312891</v>
      </c>
      <c r="FX190" s="113">
        <f t="shared" ca="1" si="354"/>
        <v>0</v>
      </c>
      <c r="FY190" s="113">
        <f t="shared" ca="1" si="354"/>
        <v>0</v>
      </c>
      <c r="FZ190" s="113">
        <f t="shared" ca="1" si="354"/>
        <v>0</v>
      </c>
      <c r="GA190" s="113">
        <f t="shared" ca="1" si="354"/>
        <v>0</v>
      </c>
      <c r="GB190" s="113">
        <f t="shared" ca="1" si="354"/>
        <v>0</v>
      </c>
      <c r="GC190" s="113">
        <f t="shared" ca="1" si="354"/>
        <v>0</v>
      </c>
      <c r="GD190" s="113">
        <f t="shared" ca="1" si="354"/>
        <v>0</v>
      </c>
      <c r="GE190" s="113">
        <f t="shared" ca="1" si="354"/>
        <v>0</v>
      </c>
      <c r="GF190" s="113">
        <f t="shared" ca="1" si="354"/>
        <v>0</v>
      </c>
      <c r="GG190" s="113">
        <f t="shared" ca="1" si="354"/>
        <v>0</v>
      </c>
      <c r="GH190" s="113">
        <f t="shared" ca="1" si="354"/>
        <v>0</v>
      </c>
      <c r="GI190" s="113">
        <f t="shared" ca="1" si="354"/>
        <v>0</v>
      </c>
      <c r="GJ190" s="113">
        <f t="shared" ca="1" si="354"/>
        <v>0</v>
      </c>
      <c r="GK190" s="113">
        <f t="shared" ca="1" si="354"/>
        <v>0</v>
      </c>
      <c r="GL190" s="113">
        <f t="shared" ca="1" si="354"/>
        <v>0</v>
      </c>
      <c r="GM190" s="113">
        <f t="shared" ca="1" si="354"/>
        <v>0</v>
      </c>
      <c r="GN190" s="113">
        <f t="shared" ca="1" si="354"/>
        <v>0</v>
      </c>
      <c r="GO190" s="113">
        <f t="shared" ca="1" si="354"/>
        <v>0</v>
      </c>
      <c r="GP190" s="113">
        <f t="shared" ca="1" si="354"/>
        <v>0</v>
      </c>
      <c r="GQ190" s="113">
        <f t="shared" ca="1" si="354"/>
        <v>0</v>
      </c>
      <c r="GR190" s="113">
        <f t="shared" ca="1" si="354"/>
        <v>0</v>
      </c>
      <c r="GS190" s="113">
        <f t="shared" ca="1" si="354"/>
        <v>0</v>
      </c>
      <c r="GU190" s="85">
        <f t="shared" ca="1" si="336"/>
        <v>0</v>
      </c>
      <c r="GV190" s="85">
        <f t="shared" ca="1" si="336"/>
        <v>0</v>
      </c>
      <c r="GW190" s="85">
        <f t="shared" ca="1" si="336"/>
        <v>27479165.592373122</v>
      </c>
      <c r="GX190" s="85">
        <f t="shared" ca="1" si="336"/>
        <v>36638887.456497498</v>
      </c>
      <c r="GY190" s="85">
        <f t="shared" ca="1" si="336"/>
        <v>36638887.456497498</v>
      </c>
      <c r="GZ190" s="85">
        <f t="shared" ca="1" si="336"/>
        <v>36638887.456497498</v>
      </c>
      <c r="HA190" s="85">
        <f t="shared" ca="1" si="336"/>
        <v>36638887.456497498</v>
      </c>
      <c r="HB190" s="85">
        <f t="shared" ca="1" si="336"/>
        <v>36638887.456497498</v>
      </c>
      <c r="HC190" s="85">
        <f t="shared" ca="1" si="336"/>
        <v>36638872.692928664</v>
      </c>
      <c r="HD190" s="85">
        <f t="shared" ca="1" si="336"/>
        <v>35219704.630584493</v>
      </c>
      <c r="HE190" s="85">
        <f t="shared" ca="1" si="336"/>
        <v>35170600.588045366</v>
      </c>
      <c r="HF190" s="85">
        <f t="shared" ca="1" si="336"/>
        <v>34323089.961067386</v>
      </c>
      <c r="HG190" s="85">
        <f t="shared" ca="1" si="336"/>
        <v>16100943.495469326</v>
      </c>
      <c r="HH190" s="85">
        <f t="shared" ca="1" si="336"/>
        <v>10851335.702204976</v>
      </c>
      <c r="HI190" s="85">
        <f t="shared" ca="1" si="336"/>
        <v>1740900.3727662035</v>
      </c>
      <c r="HJ190" s="85">
        <f t="shared" ca="1" si="336"/>
        <v>0</v>
      </c>
      <c r="HK190" s="85">
        <f t="shared" ca="1" si="275"/>
        <v>380719050.317927</v>
      </c>
    </row>
    <row r="191" spans="1:219" outlineLevel="1" x14ac:dyDescent="0.75">
      <c r="A191" s="112" t="str">
        <f t="shared" si="266"/>
        <v>UBSCM 2018-C15 B-Piece Cashflow</v>
      </c>
      <c r="B191" s="112" t="str">
        <f t="shared" si="266"/>
        <v>UBSCM 2018-C15</v>
      </c>
      <c r="C191" s="104"/>
      <c r="D191" s="87"/>
      <c r="E191" s="88"/>
      <c r="F191" s="85">
        <f t="shared" ca="1" si="267"/>
        <v>33161210.826623999</v>
      </c>
      <c r="G191" s="85"/>
      <c r="H191" s="86"/>
      <c r="I191" s="95"/>
      <c r="K191" s="113">
        <f t="shared" ref="K191:AP191" ca="1" si="355">IF(K$6&lt;$C23,0,K151/$D151*$F191)</f>
        <v>0</v>
      </c>
      <c r="L191" s="113">
        <f t="shared" ca="1" si="355"/>
        <v>0</v>
      </c>
      <c r="M191" s="113">
        <f t="shared" ca="1" si="355"/>
        <v>0</v>
      </c>
      <c r="N191" s="113">
        <f t="shared" ca="1" si="355"/>
        <v>0</v>
      </c>
      <c r="O191" s="113">
        <f t="shared" ca="1" si="355"/>
        <v>0</v>
      </c>
      <c r="P191" s="113">
        <f t="shared" ca="1" si="355"/>
        <v>0</v>
      </c>
      <c r="Q191" s="113">
        <f t="shared" ca="1" si="355"/>
        <v>0</v>
      </c>
      <c r="R191" s="113">
        <f t="shared" ca="1" si="355"/>
        <v>0</v>
      </c>
      <c r="S191" s="113">
        <f t="shared" ca="1" si="355"/>
        <v>0</v>
      </c>
      <c r="T191" s="113">
        <f t="shared" ca="1" si="355"/>
        <v>0</v>
      </c>
      <c r="U191" s="113">
        <f t="shared" ca="1" si="355"/>
        <v>0</v>
      </c>
      <c r="V191" s="113">
        <f t="shared" ca="1" si="355"/>
        <v>0</v>
      </c>
      <c r="W191" s="113">
        <f t="shared" ca="1" si="355"/>
        <v>0</v>
      </c>
      <c r="X191" s="113">
        <f t="shared" ca="1" si="355"/>
        <v>0</v>
      </c>
      <c r="Y191" s="113">
        <f t="shared" ca="1" si="355"/>
        <v>0</v>
      </c>
      <c r="Z191" s="113">
        <f t="shared" ca="1" si="355"/>
        <v>0</v>
      </c>
      <c r="AA191" s="113">
        <f t="shared" ca="1" si="355"/>
        <v>0</v>
      </c>
      <c r="AB191" s="113">
        <f t="shared" ca="1" si="355"/>
        <v>0</v>
      </c>
      <c r="AC191" s="113">
        <f t="shared" ca="1" si="355"/>
        <v>0</v>
      </c>
      <c r="AD191" s="113">
        <f t="shared" ca="1" si="355"/>
        <v>0</v>
      </c>
      <c r="AE191" s="113">
        <f t="shared" ca="1" si="355"/>
        <v>0</v>
      </c>
      <c r="AF191" s="113">
        <f t="shared" ca="1" si="355"/>
        <v>0</v>
      </c>
      <c r="AG191" s="113">
        <f t="shared" ca="1" si="355"/>
        <v>33161210.826623999</v>
      </c>
      <c r="AH191" s="113">
        <f t="shared" ca="1" si="355"/>
        <v>33161210.826623999</v>
      </c>
      <c r="AI191" s="113">
        <f t="shared" ca="1" si="355"/>
        <v>33161210.826623999</v>
      </c>
      <c r="AJ191" s="113">
        <f t="shared" ca="1" si="355"/>
        <v>33161210.826623999</v>
      </c>
      <c r="AK191" s="113">
        <f t="shared" ca="1" si="355"/>
        <v>33161210.826623999</v>
      </c>
      <c r="AL191" s="113">
        <f t="shared" ca="1" si="355"/>
        <v>33161210.826623999</v>
      </c>
      <c r="AM191" s="113">
        <f t="shared" ca="1" si="355"/>
        <v>33161210.826623999</v>
      </c>
      <c r="AN191" s="113">
        <f t="shared" ca="1" si="355"/>
        <v>33161210.826623999</v>
      </c>
      <c r="AO191" s="113">
        <f t="shared" ca="1" si="355"/>
        <v>33161210.826623999</v>
      </c>
      <c r="AP191" s="113">
        <f t="shared" ca="1" si="355"/>
        <v>33161210.826623999</v>
      </c>
      <c r="AQ191" s="113">
        <f t="shared" ref="AQ191:BV191" ca="1" si="356">IF(AQ$6&lt;$C23,0,AQ151/$D151*$F191)</f>
        <v>33161210.826623999</v>
      </c>
      <c r="AR191" s="113">
        <f t="shared" ca="1" si="356"/>
        <v>33161210.826623999</v>
      </c>
      <c r="AS191" s="113">
        <f t="shared" ca="1" si="356"/>
        <v>33161210.826623999</v>
      </c>
      <c r="AT191" s="113">
        <f t="shared" ca="1" si="356"/>
        <v>33161210.826623999</v>
      </c>
      <c r="AU191" s="113">
        <f t="shared" ca="1" si="356"/>
        <v>33161210.826623999</v>
      </c>
      <c r="AV191" s="113">
        <f t="shared" ca="1" si="356"/>
        <v>33161210.826623999</v>
      </c>
      <c r="AW191" s="113">
        <f t="shared" ca="1" si="356"/>
        <v>33161210.826623999</v>
      </c>
      <c r="AX191" s="113">
        <f t="shared" ca="1" si="356"/>
        <v>33161210.826623999</v>
      </c>
      <c r="AY191" s="113">
        <f t="shared" ca="1" si="356"/>
        <v>33161210.826623999</v>
      </c>
      <c r="AZ191" s="113">
        <f t="shared" ca="1" si="356"/>
        <v>33161210.826623999</v>
      </c>
      <c r="BA191" s="113">
        <f t="shared" ca="1" si="356"/>
        <v>33161210.826623999</v>
      </c>
      <c r="BB191" s="113">
        <f t="shared" ca="1" si="356"/>
        <v>33161210.826623999</v>
      </c>
      <c r="BC191" s="113">
        <f t="shared" ca="1" si="356"/>
        <v>33161210.826623999</v>
      </c>
      <c r="BD191" s="113">
        <f t="shared" ca="1" si="356"/>
        <v>33161210.826623999</v>
      </c>
      <c r="BE191" s="113">
        <f t="shared" ca="1" si="356"/>
        <v>33161210.826623999</v>
      </c>
      <c r="BF191" s="113">
        <f t="shared" ca="1" si="356"/>
        <v>33161210.826623999</v>
      </c>
      <c r="BG191" s="113">
        <f t="shared" ca="1" si="356"/>
        <v>33161210.826623999</v>
      </c>
      <c r="BH191" s="113">
        <f t="shared" ca="1" si="356"/>
        <v>33161210.826623999</v>
      </c>
      <c r="BI191" s="113">
        <f t="shared" ca="1" si="356"/>
        <v>33161210.826623999</v>
      </c>
      <c r="BJ191" s="113">
        <f t="shared" ca="1" si="356"/>
        <v>33161210.826623999</v>
      </c>
      <c r="BK191" s="113">
        <f t="shared" ca="1" si="356"/>
        <v>33161210.826623999</v>
      </c>
      <c r="BL191" s="113">
        <f t="shared" ca="1" si="356"/>
        <v>33161210.826623999</v>
      </c>
      <c r="BM191" s="113">
        <f t="shared" ca="1" si="356"/>
        <v>33161210.826623999</v>
      </c>
      <c r="BN191" s="113">
        <f t="shared" ca="1" si="356"/>
        <v>33161210.826623999</v>
      </c>
      <c r="BO191" s="113">
        <f t="shared" ca="1" si="356"/>
        <v>33161210.826623999</v>
      </c>
      <c r="BP191" s="113">
        <f t="shared" ca="1" si="356"/>
        <v>33161210.826623999</v>
      </c>
      <c r="BQ191" s="113">
        <f t="shared" ca="1" si="356"/>
        <v>33161210.826623999</v>
      </c>
      <c r="BR191" s="113">
        <f t="shared" ca="1" si="356"/>
        <v>32438624.462245401</v>
      </c>
      <c r="BS191" s="113">
        <f t="shared" ca="1" si="356"/>
        <v>32438624.462245401</v>
      </c>
      <c r="BT191" s="113">
        <f t="shared" ca="1" si="356"/>
        <v>32438624.462245401</v>
      </c>
      <c r="BU191" s="113">
        <f t="shared" ca="1" si="356"/>
        <v>32438624.462245401</v>
      </c>
      <c r="BV191" s="113">
        <f t="shared" ca="1" si="356"/>
        <v>32438624.462245401</v>
      </c>
      <c r="BW191" s="113">
        <f t="shared" ref="BW191:DB191" ca="1" si="357">IF(BW$6&lt;$C23,0,BW151/$D151*$F191)</f>
        <v>32438624.462245401</v>
      </c>
      <c r="BX191" s="113">
        <f t="shared" ca="1" si="357"/>
        <v>32438624.462245401</v>
      </c>
      <c r="BY191" s="113">
        <f t="shared" ca="1" si="357"/>
        <v>32438624.462245401</v>
      </c>
      <c r="BZ191" s="113">
        <f t="shared" ca="1" si="357"/>
        <v>32438624.462245401</v>
      </c>
      <c r="CA191" s="113">
        <f t="shared" ca="1" si="357"/>
        <v>32438624.462245401</v>
      </c>
      <c r="CB191" s="113">
        <f t="shared" ca="1" si="357"/>
        <v>32438624.462245401</v>
      </c>
      <c r="CC191" s="113">
        <f t="shared" ca="1" si="357"/>
        <v>32438624.462245401</v>
      </c>
      <c r="CD191" s="113">
        <f t="shared" ca="1" si="357"/>
        <v>32438624.462245401</v>
      </c>
      <c r="CE191" s="113">
        <f t="shared" ca="1" si="357"/>
        <v>32459427.941891901</v>
      </c>
      <c r="CF191" s="113">
        <f t="shared" ca="1" si="357"/>
        <v>32459427.941891901</v>
      </c>
      <c r="CG191" s="113">
        <f t="shared" ca="1" si="357"/>
        <v>32459427.941891901</v>
      </c>
      <c r="CH191" s="113">
        <f t="shared" ca="1" si="357"/>
        <v>32459427.941891901</v>
      </c>
      <c r="CI191" s="113">
        <f t="shared" ca="1" si="357"/>
        <v>32459427.941891901</v>
      </c>
      <c r="CJ191" s="113">
        <f t="shared" ca="1" si="357"/>
        <v>32459427.941891901</v>
      </c>
      <c r="CK191" s="113">
        <f t="shared" ca="1" si="357"/>
        <v>32459427.941891901</v>
      </c>
      <c r="CL191" s="113">
        <f t="shared" ca="1" si="357"/>
        <v>32459427.941891901</v>
      </c>
      <c r="CM191" s="113">
        <f t="shared" ca="1" si="357"/>
        <v>32459427.941891901</v>
      </c>
      <c r="CN191" s="113">
        <f t="shared" ca="1" si="357"/>
        <v>32459427.941891901</v>
      </c>
      <c r="CO191" s="113">
        <f t="shared" ca="1" si="357"/>
        <v>32459427.941891901</v>
      </c>
      <c r="CP191" s="113">
        <f t="shared" ca="1" si="357"/>
        <v>32459427.941891901</v>
      </c>
      <c r="CQ191" s="113">
        <f t="shared" ca="1" si="357"/>
        <v>32459427.941891901</v>
      </c>
      <c r="CR191" s="113">
        <f t="shared" ca="1" si="357"/>
        <v>32459427.941891901</v>
      </c>
      <c r="CS191" s="113">
        <f t="shared" ca="1" si="357"/>
        <v>32459427.941891901</v>
      </c>
      <c r="CT191" s="113">
        <f t="shared" ca="1" si="357"/>
        <v>32459427.941891901</v>
      </c>
      <c r="CU191" s="113">
        <f t="shared" ca="1" si="357"/>
        <v>32459427.941891901</v>
      </c>
      <c r="CV191" s="113">
        <f t="shared" ca="1" si="357"/>
        <v>32459427.941891901</v>
      </c>
      <c r="CW191" s="113">
        <f t="shared" ca="1" si="357"/>
        <v>32459427.941891901</v>
      </c>
      <c r="CX191" s="113">
        <f t="shared" ca="1" si="357"/>
        <v>32459427.941891901</v>
      </c>
      <c r="CY191" s="113">
        <f t="shared" ca="1" si="357"/>
        <v>32459427.941891901</v>
      </c>
      <c r="CZ191" s="113">
        <f t="shared" ca="1" si="357"/>
        <v>32459427.941891901</v>
      </c>
      <c r="DA191" s="113">
        <f t="shared" ca="1" si="357"/>
        <v>32459427.941891901</v>
      </c>
      <c r="DB191" s="113">
        <f t="shared" ca="1" si="357"/>
        <v>32459427.941891901</v>
      </c>
      <c r="DC191" s="113">
        <f t="shared" ref="DC191:EH191" ca="1" si="358">IF(DC$6&lt;$C23,0,DC151/$D151*$F191)</f>
        <v>32459427.941891901</v>
      </c>
      <c r="DD191" s="113">
        <f t="shared" ca="1" si="358"/>
        <v>32459427.941891901</v>
      </c>
      <c r="DE191" s="113">
        <f t="shared" ca="1" si="358"/>
        <v>32459427.941891901</v>
      </c>
      <c r="DF191" s="113">
        <f t="shared" ca="1" si="358"/>
        <v>32459427.941891901</v>
      </c>
      <c r="DG191" s="113">
        <f t="shared" ca="1" si="358"/>
        <v>32459427.941891901</v>
      </c>
      <c r="DH191" s="113">
        <f t="shared" ca="1" si="358"/>
        <v>32459427.941891901</v>
      </c>
      <c r="DI191" s="113">
        <f t="shared" ca="1" si="358"/>
        <v>32459427.941891901</v>
      </c>
      <c r="DJ191" s="113">
        <f t="shared" ca="1" si="358"/>
        <v>32459427.941891901</v>
      </c>
      <c r="DK191" s="113">
        <f t="shared" ca="1" si="358"/>
        <v>32459427.941891901</v>
      </c>
      <c r="DL191" s="113">
        <f t="shared" ca="1" si="358"/>
        <v>32459427.941891901</v>
      </c>
      <c r="DM191" s="113">
        <f t="shared" ca="1" si="358"/>
        <v>32459427.941891901</v>
      </c>
      <c r="DN191" s="113">
        <f t="shared" ca="1" si="358"/>
        <v>32459427.941891901</v>
      </c>
      <c r="DO191" s="113">
        <f t="shared" ca="1" si="358"/>
        <v>32459427.941891901</v>
      </c>
      <c r="DP191" s="113">
        <f t="shared" ca="1" si="358"/>
        <v>32459427.941891901</v>
      </c>
      <c r="DQ191" s="113">
        <f t="shared" ca="1" si="358"/>
        <v>32459427.941891901</v>
      </c>
      <c r="DR191" s="113">
        <f t="shared" ca="1" si="358"/>
        <v>32459427.941891901</v>
      </c>
      <c r="DS191" s="113">
        <f t="shared" ca="1" si="358"/>
        <v>32459427.941891901</v>
      </c>
      <c r="DT191" s="113">
        <f t="shared" ca="1" si="358"/>
        <v>32459427.941891901</v>
      </c>
      <c r="DU191" s="113">
        <f t="shared" ca="1" si="358"/>
        <v>32459427.941891901</v>
      </c>
      <c r="DV191" s="113">
        <f t="shared" ca="1" si="358"/>
        <v>32459427.941891901</v>
      </c>
      <c r="DW191" s="113">
        <f t="shared" ca="1" si="358"/>
        <v>32459427.941891901</v>
      </c>
      <c r="DX191" s="113">
        <f t="shared" ca="1" si="358"/>
        <v>32459427.941891901</v>
      </c>
      <c r="DY191" s="113">
        <f t="shared" ca="1" si="358"/>
        <v>32459427.941891901</v>
      </c>
      <c r="DZ191" s="113">
        <f t="shared" ca="1" si="358"/>
        <v>32459427.941891901</v>
      </c>
      <c r="EA191" s="113">
        <f t="shared" ca="1" si="358"/>
        <v>32459427.941891901</v>
      </c>
      <c r="EB191" s="113">
        <f t="shared" ca="1" si="358"/>
        <v>32459427.941891901</v>
      </c>
      <c r="EC191" s="113">
        <f t="shared" ca="1" si="358"/>
        <v>32459427.941891901</v>
      </c>
      <c r="ED191" s="113">
        <f t="shared" ca="1" si="358"/>
        <v>32459427.941891901</v>
      </c>
      <c r="EE191" s="113">
        <f t="shared" ca="1" si="358"/>
        <v>32459427.941891901</v>
      </c>
      <c r="EF191" s="113">
        <f t="shared" ca="1" si="358"/>
        <v>32459427.941891901</v>
      </c>
      <c r="EG191" s="113">
        <f t="shared" ca="1" si="358"/>
        <v>32459427.941891901</v>
      </c>
      <c r="EH191" s="113">
        <f t="shared" ca="1" si="358"/>
        <v>32459427.941891901</v>
      </c>
      <c r="EI191" s="113">
        <f t="shared" ref="EI191:FN191" ca="1" si="359">IF(EI$6&lt;$C23,0,EI151/$D151*$F191)</f>
        <v>32459427.941891901</v>
      </c>
      <c r="EJ191" s="113">
        <f t="shared" ca="1" si="359"/>
        <v>32459427.941891901</v>
      </c>
      <c r="EK191" s="113">
        <f t="shared" ca="1" si="359"/>
        <v>32459427.941891901</v>
      </c>
      <c r="EL191" s="113">
        <f t="shared" ca="1" si="359"/>
        <v>32459427.941891901</v>
      </c>
      <c r="EM191" s="113">
        <f t="shared" ca="1" si="359"/>
        <v>32459427.941891901</v>
      </c>
      <c r="EN191" s="113">
        <f t="shared" ca="1" si="359"/>
        <v>32459427.941891901</v>
      </c>
      <c r="EO191" s="113">
        <f t="shared" ca="1" si="359"/>
        <v>32459427.941891901</v>
      </c>
      <c r="EP191" s="113">
        <f t="shared" ca="1" si="359"/>
        <v>32459427.941891901</v>
      </c>
      <c r="EQ191" s="113">
        <f t="shared" ca="1" si="359"/>
        <v>32459427.941891901</v>
      </c>
      <c r="ER191" s="113">
        <f t="shared" ca="1" si="359"/>
        <v>32459427.941891901</v>
      </c>
      <c r="ES191" s="113">
        <f t="shared" ca="1" si="359"/>
        <v>32459427.941891901</v>
      </c>
      <c r="ET191" s="113">
        <f t="shared" ca="1" si="359"/>
        <v>32459427.941891901</v>
      </c>
      <c r="EU191" s="113">
        <f t="shared" ca="1" si="359"/>
        <v>31979146.140681691</v>
      </c>
      <c r="EV191" s="113">
        <f t="shared" ca="1" si="359"/>
        <v>31979146.140681691</v>
      </c>
      <c r="EW191" s="113">
        <f t="shared" ca="1" si="359"/>
        <v>31979146.140681691</v>
      </c>
      <c r="EX191" s="113">
        <f t="shared" ca="1" si="359"/>
        <v>31979146.140681691</v>
      </c>
      <c r="EY191" s="113">
        <f t="shared" ca="1" si="359"/>
        <v>31979146.140681691</v>
      </c>
      <c r="EZ191" s="113">
        <f t="shared" ca="1" si="359"/>
        <v>31979146.140681691</v>
      </c>
      <c r="FA191" s="113">
        <f t="shared" ca="1" si="359"/>
        <v>31979146.140681691</v>
      </c>
      <c r="FB191" s="113">
        <f t="shared" ca="1" si="359"/>
        <v>31979146.140681691</v>
      </c>
      <c r="FC191" s="113">
        <f t="shared" ca="1" si="359"/>
        <v>31979146.140681691</v>
      </c>
      <c r="FD191" s="113">
        <f t="shared" ca="1" si="359"/>
        <v>31979146.140681691</v>
      </c>
      <c r="FE191" s="113">
        <f t="shared" ca="1" si="359"/>
        <v>31979146.140681691</v>
      </c>
      <c r="FF191" s="113">
        <f t="shared" ca="1" si="359"/>
        <v>31979146.140681691</v>
      </c>
      <c r="FG191" s="113">
        <f t="shared" ca="1" si="359"/>
        <v>29332415.513451755</v>
      </c>
      <c r="FH191" s="113">
        <f t="shared" ca="1" si="359"/>
        <v>29332415.513451755</v>
      </c>
      <c r="FI191" s="113">
        <f t="shared" ca="1" si="359"/>
        <v>28638416.020182904</v>
      </c>
      <c r="FJ191" s="113">
        <f t="shared" ca="1" si="359"/>
        <v>28638416.020182904</v>
      </c>
      <c r="FK191" s="113">
        <f t="shared" ca="1" si="359"/>
        <v>28638416.020182904</v>
      </c>
      <c r="FL191" s="113">
        <f t="shared" ca="1" si="359"/>
        <v>28638416.020182904</v>
      </c>
      <c r="FM191" s="113">
        <f t="shared" ca="1" si="359"/>
        <v>28638416.020182904</v>
      </c>
      <c r="FN191" s="113">
        <f t="shared" ca="1" si="359"/>
        <v>28638416.020182904</v>
      </c>
      <c r="FO191" s="113">
        <f t="shared" ref="FO191:GS191" ca="1" si="360">IF(FO$6&lt;$C23,0,FO151/$D151*$F191)</f>
        <v>28638416.020182904</v>
      </c>
      <c r="FP191" s="113">
        <f t="shared" ca="1" si="360"/>
        <v>28638416.020182904</v>
      </c>
      <c r="FQ191" s="113">
        <f t="shared" ca="1" si="360"/>
        <v>28638416.020182904</v>
      </c>
      <c r="FR191" s="113">
        <f t="shared" ca="1" si="360"/>
        <v>28554814.588058662</v>
      </c>
      <c r="FS191" s="113">
        <f t="shared" ca="1" si="360"/>
        <v>11648890.862939667</v>
      </c>
      <c r="FT191" s="113">
        <f t="shared" ca="1" si="360"/>
        <v>5903271.2389499377</v>
      </c>
      <c r="FU191" s="113">
        <f t="shared" ca="1" si="360"/>
        <v>0</v>
      </c>
      <c r="FV191" s="113">
        <f t="shared" ca="1" si="360"/>
        <v>0</v>
      </c>
      <c r="FW191" s="113">
        <f t="shared" ca="1" si="360"/>
        <v>0</v>
      </c>
      <c r="FX191" s="113">
        <f t="shared" ca="1" si="360"/>
        <v>0</v>
      </c>
      <c r="FY191" s="113">
        <f t="shared" ca="1" si="360"/>
        <v>0</v>
      </c>
      <c r="FZ191" s="113">
        <f t="shared" ca="1" si="360"/>
        <v>0</v>
      </c>
      <c r="GA191" s="113">
        <f t="shared" ca="1" si="360"/>
        <v>0</v>
      </c>
      <c r="GB191" s="113">
        <f t="shared" ca="1" si="360"/>
        <v>0</v>
      </c>
      <c r="GC191" s="113">
        <f t="shared" ca="1" si="360"/>
        <v>0</v>
      </c>
      <c r="GD191" s="113">
        <f t="shared" ca="1" si="360"/>
        <v>0</v>
      </c>
      <c r="GE191" s="113">
        <f t="shared" ca="1" si="360"/>
        <v>0</v>
      </c>
      <c r="GF191" s="113">
        <f t="shared" ca="1" si="360"/>
        <v>0</v>
      </c>
      <c r="GG191" s="113">
        <f t="shared" ca="1" si="360"/>
        <v>0</v>
      </c>
      <c r="GH191" s="113">
        <f t="shared" ca="1" si="360"/>
        <v>0</v>
      </c>
      <c r="GI191" s="113">
        <f t="shared" ca="1" si="360"/>
        <v>0</v>
      </c>
      <c r="GJ191" s="113">
        <f t="shared" ca="1" si="360"/>
        <v>0</v>
      </c>
      <c r="GK191" s="113">
        <f t="shared" ca="1" si="360"/>
        <v>0</v>
      </c>
      <c r="GL191" s="113">
        <f t="shared" ca="1" si="360"/>
        <v>0</v>
      </c>
      <c r="GM191" s="113">
        <f t="shared" ca="1" si="360"/>
        <v>0</v>
      </c>
      <c r="GN191" s="113">
        <f t="shared" ca="1" si="360"/>
        <v>0</v>
      </c>
      <c r="GO191" s="113">
        <f t="shared" ca="1" si="360"/>
        <v>0</v>
      </c>
      <c r="GP191" s="113">
        <f t="shared" ca="1" si="360"/>
        <v>0</v>
      </c>
      <c r="GQ191" s="113">
        <f t="shared" ca="1" si="360"/>
        <v>0</v>
      </c>
      <c r="GR191" s="113">
        <f t="shared" ca="1" si="360"/>
        <v>0</v>
      </c>
      <c r="GS191" s="113">
        <f t="shared" ca="1" si="360"/>
        <v>0</v>
      </c>
      <c r="GU191" s="85">
        <f t="shared" ca="1" si="336"/>
        <v>0</v>
      </c>
      <c r="GV191" s="85">
        <f t="shared" ca="1" si="336"/>
        <v>2763434.2355519999</v>
      </c>
      <c r="GW191" s="85">
        <f t="shared" ca="1" si="336"/>
        <v>33161210.826623995</v>
      </c>
      <c r="GX191" s="85">
        <f t="shared" ca="1" si="336"/>
        <v>33161210.826623995</v>
      </c>
      <c r="GY191" s="85">
        <f t="shared" ca="1" si="336"/>
        <v>33161210.826623995</v>
      </c>
      <c r="GZ191" s="85">
        <f t="shared" ca="1" si="336"/>
        <v>32438624.462245401</v>
      </c>
      <c r="HA191" s="85">
        <f t="shared" ca="1" si="336"/>
        <v>32457694.31858803</v>
      </c>
      <c r="HB191" s="85">
        <f t="shared" ca="1" si="336"/>
        <v>32459427.941891905</v>
      </c>
      <c r="HC191" s="85">
        <f t="shared" ca="1" si="336"/>
        <v>32459427.941891905</v>
      </c>
      <c r="HD191" s="85">
        <f t="shared" ca="1" si="336"/>
        <v>32459427.941891905</v>
      </c>
      <c r="HE191" s="85">
        <f t="shared" ca="1" si="336"/>
        <v>32459427.941891905</v>
      </c>
      <c r="HF191" s="85">
        <f t="shared" ca="1" si="336"/>
        <v>32339357.491589349</v>
      </c>
      <c r="HG191" s="85">
        <f t="shared" ca="1" si="336"/>
        <v>31259630.192768469</v>
      </c>
      <c r="HH191" s="85">
        <f t="shared" ca="1" si="336"/>
        <v>22934525.404284295</v>
      </c>
      <c r="HI191" s="85">
        <f t="shared" ca="1" si="336"/>
        <v>0</v>
      </c>
      <c r="HJ191" s="85">
        <f t="shared" ca="1" si="336"/>
        <v>0</v>
      </c>
      <c r="HK191" s="85">
        <f t="shared" ca="1" si="275"/>
        <v>383514610.35246712</v>
      </c>
    </row>
    <row r="192" spans="1:219" outlineLevel="1" x14ac:dyDescent="0.75">
      <c r="A192" s="112" t="str">
        <f t="shared" si="266"/>
        <v>BMARK 2018-B3 B-Piece Cashflow</v>
      </c>
      <c r="B192" s="112" t="str">
        <f t="shared" si="266"/>
        <v>BMARK 2018-B3</v>
      </c>
      <c r="C192" s="104"/>
      <c r="D192" s="87"/>
      <c r="E192" s="88"/>
      <c r="F192" s="85">
        <f t="shared" ca="1" si="267"/>
        <v>55125851.606227249</v>
      </c>
      <c r="G192" s="85"/>
      <c r="H192" s="86"/>
      <c r="I192" s="95"/>
      <c r="K192" s="113">
        <f t="shared" ref="K192:AP192" ca="1" si="361">IF(K$6&lt;$C24,0,K152/$D152*$F192)</f>
        <v>0</v>
      </c>
      <c r="L192" s="113">
        <f t="shared" ca="1" si="361"/>
        <v>0</v>
      </c>
      <c r="M192" s="113">
        <f t="shared" ca="1" si="361"/>
        <v>0</v>
      </c>
      <c r="N192" s="113">
        <f t="shared" ca="1" si="361"/>
        <v>0</v>
      </c>
      <c r="O192" s="113">
        <f t="shared" ca="1" si="361"/>
        <v>0</v>
      </c>
      <c r="P192" s="113">
        <f t="shared" ca="1" si="361"/>
        <v>0</v>
      </c>
      <c r="Q192" s="113">
        <f t="shared" ca="1" si="361"/>
        <v>0</v>
      </c>
      <c r="R192" s="113">
        <f t="shared" ca="1" si="361"/>
        <v>0</v>
      </c>
      <c r="S192" s="113">
        <f t="shared" ca="1" si="361"/>
        <v>0</v>
      </c>
      <c r="T192" s="113">
        <f t="shared" ca="1" si="361"/>
        <v>0</v>
      </c>
      <c r="U192" s="113">
        <f t="shared" ca="1" si="361"/>
        <v>0</v>
      </c>
      <c r="V192" s="113">
        <f t="shared" ca="1" si="361"/>
        <v>0</v>
      </c>
      <c r="W192" s="113">
        <f t="shared" ca="1" si="361"/>
        <v>0</v>
      </c>
      <c r="X192" s="113">
        <f t="shared" ca="1" si="361"/>
        <v>0</v>
      </c>
      <c r="Y192" s="113">
        <f t="shared" ca="1" si="361"/>
        <v>55125851.606227249</v>
      </c>
      <c r="Z192" s="113">
        <f t="shared" ca="1" si="361"/>
        <v>55125851.606227249</v>
      </c>
      <c r="AA192" s="113">
        <f t="shared" ca="1" si="361"/>
        <v>55125851.606227249</v>
      </c>
      <c r="AB192" s="113">
        <f t="shared" ca="1" si="361"/>
        <v>55125851.606227249</v>
      </c>
      <c r="AC192" s="113">
        <f t="shared" ca="1" si="361"/>
        <v>55125851.606227249</v>
      </c>
      <c r="AD192" s="113">
        <f t="shared" ca="1" si="361"/>
        <v>55125851.606227249</v>
      </c>
      <c r="AE192" s="113">
        <f t="shared" ca="1" si="361"/>
        <v>55125851.606227249</v>
      </c>
      <c r="AF192" s="113">
        <f t="shared" ca="1" si="361"/>
        <v>55125851.606227249</v>
      </c>
      <c r="AG192" s="113">
        <f t="shared" ca="1" si="361"/>
        <v>55125851.606227249</v>
      </c>
      <c r="AH192" s="113">
        <f t="shared" ca="1" si="361"/>
        <v>55125851.606227249</v>
      </c>
      <c r="AI192" s="113">
        <f t="shared" ca="1" si="361"/>
        <v>55125851.606227249</v>
      </c>
      <c r="AJ192" s="113">
        <f t="shared" ca="1" si="361"/>
        <v>55125851.606227249</v>
      </c>
      <c r="AK192" s="113">
        <f t="shared" ca="1" si="361"/>
        <v>55125851.606227249</v>
      </c>
      <c r="AL192" s="113">
        <f t="shared" ca="1" si="361"/>
        <v>55125851.606227249</v>
      </c>
      <c r="AM192" s="113">
        <f t="shared" ca="1" si="361"/>
        <v>55125851.606227249</v>
      </c>
      <c r="AN192" s="113">
        <f t="shared" ca="1" si="361"/>
        <v>55125851.606227249</v>
      </c>
      <c r="AO192" s="113">
        <f t="shared" ca="1" si="361"/>
        <v>55125851.606227249</v>
      </c>
      <c r="AP192" s="113">
        <f t="shared" ca="1" si="361"/>
        <v>55125851.606227249</v>
      </c>
      <c r="AQ192" s="113">
        <f t="shared" ref="AQ192:BV192" ca="1" si="362">IF(AQ$6&lt;$C24,0,AQ152/$D152*$F192)</f>
        <v>55125851.606227249</v>
      </c>
      <c r="AR192" s="113">
        <f t="shared" ca="1" si="362"/>
        <v>55125851.606227249</v>
      </c>
      <c r="AS192" s="113">
        <f t="shared" ca="1" si="362"/>
        <v>55125851.606227249</v>
      </c>
      <c r="AT192" s="113">
        <f t="shared" ca="1" si="362"/>
        <v>55125851.606227249</v>
      </c>
      <c r="AU192" s="113">
        <f t="shared" ca="1" si="362"/>
        <v>55125851.606227249</v>
      </c>
      <c r="AV192" s="113">
        <f t="shared" ca="1" si="362"/>
        <v>55125851.606227249</v>
      </c>
      <c r="AW192" s="113">
        <f t="shared" ca="1" si="362"/>
        <v>55125851.606227249</v>
      </c>
      <c r="AX192" s="113">
        <f t="shared" ca="1" si="362"/>
        <v>55125851.606227249</v>
      </c>
      <c r="AY192" s="113">
        <f t="shared" ca="1" si="362"/>
        <v>55125851.606227249</v>
      </c>
      <c r="AZ192" s="113">
        <f t="shared" ca="1" si="362"/>
        <v>55125851.606227249</v>
      </c>
      <c r="BA192" s="113">
        <f t="shared" ca="1" si="362"/>
        <v>55125851.606227249</v>
      </c>
      <c r="BB192" s="113">
        <f t="shared" ca="1" si="362"/>
        <v>55125851.606227249</v>
      </c>
      <c r="BC192" s="113">
        <f t="shared" ca="1" si="362"/>
        <v>55125851.606227249</v>
      </c>
      <c r="BD192" s="113">
        <f t="shared" ca="1" si="362"/>
        <v>55125851.606227249</v>
      </c>
      <c r="BE192" s="113">
        <f t="shared" ca="1" si="362"/>
        <v>55125851.606227249</v>
      </c>
      <c r="BF192" s="113">
        <f t="shared" ca="1" si="362"/>
        <v>55125851.606227249</v>
      </c>
      <c r="BG192" s="113">
        <f t="shared" ca="1" si="362"/>
        <v>55125851.606227249</v>
      </c>
      <c r="BH192" s="113">
        <f t="shared" ca="1" si="362"/>
        <v>55125851.606227249</v>
      </c>
      <c r="BI192" s="113">
        <f t="shared" ca="1" si="362"/>
        <v>55125851.606227249</v>
      </c>
      <c r="BJ192" s="113">
        <f t="shared" ca="1" si="362"/>
        <v>55125851.606227249</v>
      </c>
      <c r="BK192" s="113">
        <f t="shared" ca="1" si="362"/>
        <v>55125851.606227249</v>
      </c>
      <c r="BL192" s="113">
        <f t="shared" ca="1" si="362"/>
        <v>55125851.606227249</v>
      </c>
      <c r="BM192" s="113">
        <f t="shared" ca="1" si="362"/>
        <v>55125851.606227249</v>
      </c>
      <c r="BN192" s="113">
        <f t="shared" ca="1" si="362"/>
        <v>55125851.606227249</v>
      </c>
      <c r="BO192" s="113">
        <f t="shared" ca="1" si="362"/>
        <v>55125851.606227249</v>
      </c>
      <c r="BP192" s="113">
        <f t="shared" ca="1" si="362"/>
        <v>55125851.606227249</v>
      </c>
      <c r="BQ192" s="113">
        <f t="shared" ca="1" si="362"/>
        <v>55125851.606227249</v>
      </c>
      <c r="BR192" s="113">
        <f t="shared" ca="1" si="362"/>
        <v>55125851.606227249</v>
      </c>
      <c r="BS192" s="113">
        <f t="shared" ca="1" si="362"/>
        <v>55125851.606227249</v>
      </c>
      <c r="BT192" s="113">
        <f t="shared" ca="1" si="362"/>
        <v>55125851.606227249</v>
      </c>
      <c r="BU192" s="113">
        <f t="shared" ca="1" si="362"/>
        <v>55125851.606227249</v>
      </c>
      <c r="BV192" s="113">
        <f t="shared" ca="1" si="362"/>
        <v>55125851.606227249</v>
      </c>
      <c r="BW192" s="113">
        <f t="shared" ref="BW192:DB192" ca="1" si="363">IF(BW$6&lt;$C24,0,BW152/$D152*$F192)</f>
        <v>55125851.606227249</v>
      </c>
      <c r="BX192" s="113">
        <f t="shared" ca="1" si="363"/>
        <v>55125851.606227249</v>
      </c>
      <c r="BY192" s="113">
        <f t="shared" ca="1" si="363"/>
        <v>55125851.606227249</v>
      </c>
      <c r="BZ192" s="113">
        <f t="shared" ca="1" si="363"/>
        <v>55125851.606227249</v>
      </c>
      <c r="CA192" s="113">
        <f t="shared" ca="1" si="363"/>
        <v>55125851.606227249</v>
      </c>
      <c r="CB192" s="113">
        <f t="shared" ca="1" si="363"/>
        <v>55125851.606227249</v>
      </c>
      <c r="CC192" s="113">
        <f t="shared" ca="1" si="363"/>
        <v>55125851.606227249</v>
      </c>
      <c r="CD192" s="113">
        <f t="shared" ca="1" si="363"/>
        <v>55125851.606227249</v>
      </c>
      <c r="CE192" s="113">
        <f t="shared" ca="1" si="363"/>
        <v>55125851.606227249</v>
      </c>
      <c r="CF192" s="113">
        <f t="shared" ca="1" si="363"/>
        <v>55125851.606227249</v>
      </c>
      <c r="CG192" s="113">
        <f t="shared" ca="1" si="363"/>
        <v>55125851.606227249</v>
      </c>
      <c r="CH192" s="113">
        <f t="shared" ca="1" si="363"/>
        <v>55125851.606227249</v>
      </c>
      <c r="CI192" s="113">
        <f t="shared" ca="1" si="363"/>
        <v>55125851.606227249</v>
      </c>
      <c r="CJ192" s="113">
        <f t="shared" ca="1" si="363"/>
        <v>55125851.606227249</v>
      </c>
      <c r="CK192" s="113">
        <f t="shared" ca="1" si="363"/>
        <v>55125851.606227249</v>
      </c>
      <c r="CL192" s="113">
        <f t="shared" ca="1" si="363"/>
        <v>55125851.606227249</v>
      </c>
      <c r="CM192" s="113">
        <f t="shared" ca="1" si="363"/>
        <v>55125851.606227249</v>
      </c>
      <c r="CN192" s="113">
        <f t="shared" ca="1" si="363"/>
        <v>55125851.606227249</v>
      </c>
      <c r="CO192" s="113">
        <f t="shared" ca="1" si="363"/>
        <v>55070173.626202539</v>
      </c>
      <c r="CP192" s="113">
        <f t="shared" ca="1" si="363"/>
        <v>55070173.626202539</v>
      </c>
      <c r="CQ192" s="113">
        <f t="shared" ca="1" si="363"/>
        <v>54659720.339122228</v>
      </c>
      <c r="CR192" s="113">
        <f t="shared" ca="1" si="363"/>
        <v>54490120.554575913</v>
      </c>
      <c r="CS192" s="113">
        <f t="shared" ca="1" si="363"/>
        <v>54389053.705743022</v>
      </c>
      <c r="CT192" s="113">
        <f t="shared" ca="1" si="363"/>
        <v>54032131.620632328</v>
      </c>
      <c r="CU192" s="113">
        <f t="shared" ca="1" si="363"/>
        <v>54027615.163015246</v>
      </c>
      <c r="CV192" s="113">
        <f t="shared" ca="1" si="363"/>
        <v>54027615.163015246</v>
      </c>
      <c r="CW192" s="113">
        <f t="shared" ca="1" si="363"/>
        <v>54027615.163015246</v>
      </c>
      <c r="CX192" s="113">
        <f t="shared" ca="1" si="363"/>
        <v>53664006.792907126</v>
      </c>
      <c r="CY192" s="113">
        <f t="shared" ca="1" si="363"/>
        <v>53664006.792907126</v>
      </c>
      <c r="CZ192" s="113">
        <f t="shared" ca="1" si="363"/>
        <v>53664006.792907126</v>
      </c>
      <c r="DA192" s="113">
        <f t="shared" ca="1" si="363"/>
        <v>53233270.808116734</v>
      </c>
      <c r="DB192" s="113">
        <f t="shared" ca="1" si="363"/>
        <v>53094002.239327244</v>
      </c>
      <c r="DC192" s="113">
        <f t="shared" ref="DC192:EH192" ca="1" si="364">IF(DC$6&lt;$C24,0,DC152/$D152*$F192)</f>
        <v>53089993.601216659</v>
      </c>
      <c r="DD192" s="113">
        <f t="shared" ca="1" si="364"/>
        <v>53089993.601216659</v>
      </c>
      <c r="DE192" s="113">
        <f t="shared" ca="1" si="364"/>
        <v>53385196.56969472</v>
      </c>
      <c r="DF192" s="113">
        <f t="shared" ca="1" si="364"/>
        <v>53385196.56969472</v>
      </c>
      <c r="DG192" s="113">
        <f t="shared" ca="1" si="364"/>
        <v>52918814.195783332</v>
      </c>
      <c r="DH192" s="113">
        <f t="shared" ca="1" si="364"/>
        <v>52918814.195783332</v>
      </c>
      <c r="DI192" s="113">
        <f t="shared" ca="1" si="364"/>
        <v>52949946.102795936</v>
      </c>
      <c r="DJ192" s="113">
        <f t="shared" ca="1" si="364"/>
        <v>52954386.234410979</v>
      </c>
      <c r="DK192" s="113">
        <f t="shared" ca="1" si="364"/>
        <v>52954386.234410979</v>
      </c>
      <c r="DL192" s="113">
        <f t="shared" ca="1" si="364"/>
        <v>52954386.234410979</v>
      </c>
      <c r="DM192" s="113">
        <f t="shared" ca="1" si="364"/>
        <v>52954386.234410979</v>
      </c>
      <c r="DN192" s="113">
        <f t="shared" ca="1" si="364"/>
        <v>52954386.234410979</v>
      </c>
      <c r="DO192" s="113">
        <f t="shared" ca="1" si="364"/>
        <v>52898401.543733172</v>
      </c>
      <c r="DP192" s="113">
        <f t="shared" ca="1" si="364"/>
        <v>52898401.543733172</v>
      </c>
      <c r="DQ192" s="113">
        <f t="shared" ca="1" si="364"/>
        <v>52898401.543733172</v>
      </c>
      <c r="DR192" s="113">
        <f t="shared" ca="1" si="364"/>
        <v>52898401.543733172</v>
      </c>
      <c r="DS192" s="113">
        <f t="shared" ca="1" si="364"/>
        <v>52898401.543733172</v>
      </c>
      <c r="DT192" s="113">
        <f t="shared" ca="1" si="364"/>
        <v>52898401.543733172</v>
      </c>
      <c r="DU192" s="113">
        <f t="shared" ca="1" si="364"/>
        <v>52896127.381567873</v>
      </c>
      <c r="DV192" s="113">
        <f t="shared" ca="1" si="364"/>
        <v>52790749.424592048</v>
      </c>
      <c r="DW192" s="113">
        <f t="shared" ca="1" si="364"/>
        <v>52790749.424592048</v>
      </c>
      <c r="DX192" s="113">
        <f t="shared" ca="1" si="364"/>
        <v>52790749.424592048</v>
      </c>
      <c r="DY192" s="113">
        <f t="shared" ca="1" si="364"/>
        <v>52790749.424592048</v>
      </c>
      <c r="DZ192" s="113">
        <f t="shared" ca="1" si="364"/>
        <v>52790749.424592048</v>
      </c>
      <c r="EA192" s="113">
        <f t="shared" ca="1" si="364"/>
        <v>52790749.424592048</v>
      </c>
      <c r="EB192" s="113">
        <f t="shared" ca="1" si="364"/>
        <v>52790749.424592048</v>
      </c>
      <c r="EC192" s="113">
        <f t="shared" ca="1" si="364"/>
        <v>52790749.424592048</v>
      </c>
      <c r="ED192" s="113">
        <f t="shared" ca="1" si="364"/>
        <v>52790749.424592048</v>
      </c>
      <c r="EE192" s="113">
        <f t="shared" ca="1" si="364"/>
        <v>52790749.424592048</v>
      </c>
      <c r="EF192" s="113">
        <f t="shared" ca="1" si="364"/>
        <v>52790749.424592048</v>
      </c>
      <c r="EG192" s="113">
        <f t="shared" ca="1" si="364"/>
        <v>52790749.424592048</v>
      </c>
      <c r="EH192" s="113">
        <f t="shared" ca="1" si="364"/>
        <v>52790749.424592048</v>
      </c>
      <c r="EI192" s="113">
        <f t="shared" ref="EI192:FN192" ca="1" si="365">IF(EI$6&lt;$C24,0,EI152/$D152*$F192)</f>
        <v>52790749.424592048</v>
      </c>
      <c r="EJ192" s="113">
        <f t="shared" ca="1" si="365"/>
        <v>52790749.424592048</v>
      </c>
      <c r="EK192" s="113">
        <f t="shared" ca="1" si="365"/>
        <v>52790749.424592048</v>
      </c>
      <c r="EL192" s="113">
        <f t="shared" ca="1" si="365"/>
        <v>52790749.424592048</v>
      </c>
      <c r="EM192" s="113">
        <f t="shared" ca="1" si="365"/>
        <v>52790749.424592048</v>
      </c>
      <c r="EN192" s="113">
        <f t="shared" ca="1" si="365"/>
        <v>52790749.424592048</v>
      </c>
      <c r="EO192" s="113">
        <f t="shared" ca="1" si="365"/>
        <v>52790749.424592048</v>
      </c>
      <c r="EP192" s="113">
        <f t="shared" ca="1" si="365"/>
        <v>52790749.424592048</v>
      </c>
      <c r="EQ192" s="113">
        <f t="shared" ca="1" si="365"/>
        <v>52790749.424592048</v>
      </c>
      <c r="ER192" s="113">
        <f t="shared" ca="1" si="365"/>
        <v>52790749.424592048</v>
      </c>
      <c r="ES192" s="113">
        <f t="shared" ca="1" si="365"/>
        <v>52790749.424592048</v>
      </c>
      <c r="ET192" s="113">
        <f t="shared" ca="1" si="365"/>
        <v>0</v>
      </c>
      <c r="EU192" s="113">
        <f t="shared" ca="1" si="365"/>
        <v>0</v>
      </c>
      <c r="EV192" s="113">
        <f t="shared" ca="1" si="365"/>
        <v>0</v>
      </c>
      <c r="EW192" s="113">
        <f t="shared" ca="1" si="365"/>
        <v>0</v>
      </c>
      <c r="EX192" s="113">
        <f t="shared" ca="1" si="365"/>
        <v>0</v>
      </c>
      <c r="EY192" s="113">
        <f t="shared" ca="1" si="365"/>
        <v>0</v>
      </c>
      <c r="EZ192" s="113">
        <f t="shared" ca="1" si="365"/>
        <v>0</v>
      </c>
      <c r="FA192" s="113">
        <f t="shared" ca="1" si="365"/>
        <v>0</v>
      </c>
      <c r="FB192" s="113">
        <f t="shared" ca="1" si="365"/>
        <v>0</v>
      </c>
      <c r="FC192" s="113">
        <f t="shared" ca="1" si="365"/>
        <v>0</v>
      </c>
      <c r="FD192" s="113">
        <f t="shared" ca="1" si="365"/>
        <v>0</v>
      </c>
      <c r="FE192" s="113">
        <f t="shared" ca="1" si="365"/>
        <v>0</v>
      </c>
      <c r="FF192" s="113">
        <f t="shared" ca="1" si="365"/>
        <v>0</v>
      </c>
      <c r="FG192" s="113">
        <f t="shared" ca="1" si="365"/>
        <v>0</v>
      </c>
      <c r="FH192" s="113">
        <f t="shared" ca="1" si="365"/>
        <v>0</v>
      </c>
      <c r="FI192" s="113">
        <f t="shared" ca="1" si="365"/>
        <v>0</v>
      </c>
      <c r="FJ192" s="113">
        <f t="shared" ca="1" si="365"/>
        <v>0</v>
      </c>
      <c r="FK192" s="113">
        <f t="shared" ca="1" si="365"/>
        <v>0</v>
      </c>
      <c r="FL192" s="113">
        <f t="shared" ca="1" si="365"/>
        <v>0</v>
      </c>
      <c r="FM192" s="113">
        <f t="shared" ca="1" si="365"/>
        <v>0</v>
      </c>
      <c r="FN192" s="113">
        <f t="shared" ca="1" si="365"/>
        <v>0</v>
      </c>
      <c r="FO192" s="113">
        <f t="shared" ref="FO192:GS192" ca="1" si="366">IF(FO$6&lt;$C24,0,FO152/$D152*$F192)</f>
        <v>0</v>
      </c>
      <c r="FP192" s="113">
        <f t="shared" ca="1" si="366"/>
        <v>0</v>
      </c>
      <c r="FQ192" s="113">
        <f t="shared" ca="1" si="366"/>
        <v>0</v>
      </c>
      <c r="FR192" s="113">
        <f t="shared" ca="1" si="366"/>
        <v>0</v>
      </c>
      <c r="FS192" s="113">
        <f t="shared" ca="1" si="366"/>
        <v>0</v>
      </c>
      <c r="FT192" s="113">
        <f t="shared" ca="1" si="366"/>
        <v>0</v>
      </c>
      <c r="FU192" s="113">
        <f t="shared" ca="1" si="366"/>
        <v>0</v>
      </c>
      <c r="FV192" s="113">
        <f t="shared" ca="1" si="366"/>
        <v>0</v>
      </c>
      <c r="FW192" s="113">
        <f t="shared" ca="1" si="366"/>
        <v>0</v>
      </c>
      <c r="FX192" s="113">
        <f t="shared" ca="1" si="366"/>
        <v>0</v>
      </c>
      <c r="FY192" s="113">
        <f t="shared" ca="1" si="366"/>
        <v>0</v>
      </c>
      <c r="FZ192" s="113">
        <f t="shared" ca="1" si="366"/>
        <v>0</v>
      </c>
      <c r="GA192" s="113">
        <f t="shared" ca="1" si="366"/>
        <v>0</v>
      </c>
      <c r="GB192" s="113">
        <f t="shared" ca="1" si="366"/>
        <v>0</v>
      </c>
      <c r="GC192" s="113">
        <f t="shared" ca="1" si="366"/>
        <v>0</v>
      </c>
      <c r="GD192" s="113">
        <f t="shared" ca="1" si="366"/>
        <v>0</v>
      </c>
      <c r="GE192" s="113">
        <f t="shared" ca="1" si="366"/>
        <v>0</v>
      </c>
      <c r="GF192" s="113">
        <f t="shared" ca="1" si="366"/>
        <v>0</v>
      </c>
      <c r="GG192" s="113">
        <f t="shared" ca="1" si="366"/>
        <v>0</v>
      </c>
      <c r="GH192" s="113">
        <f t="shared" ca="1" si="366"/>
        <v>0</v>
      </c>
      <c r="GI192" s="113">
        <f t="shared" ca="1" si="366"/>
        <v>0</v>
      </c>
      <c r="GJ192" s="113">
        <f t="shared" ca="1" si="366"/>
        <v>0</v>
      </c>
      <c r="GK192" s="113">
        <f t="shared" ca="1" si="366"/>
        <v>0</v>
      </c>
      <c r="GL192" s="113">
        <f t="shared" ca="1" si="366"/>
        <v>0</v>
      </c>
      <c r="GM192" s="113">
        <f t="shared" ca="1" si="366"/>
        <v>0</v>
      </c>
      <c r="GN192" s="113">
        <f t="shared" ca="1" si="366"/>
        <v>0</v>
      </c>
      <c r="GO192" s="113">
        <f t="shared" ca="1" si="366"/>
        <v>0</v>
      </c>
      <c r="GP192" s="113">
        <f t="shared" ca="1" si="366"/>
        <v>0</v>
      </c>
      <c r="GQ192" s="113">
        <f t="shared" ca="1" si="366"/>
        <v>0</v>
      </c>
      <c r="GR192" s="113">
        <f t="shared" ca="1" si="366"/>
        <v>0</v>
      </c>
      <c r="GS192" s="113">
        <f t="shared" ca="1" si="366"/>
        <v>0</v>
      </c>
      <c r="GU192" s="85">
        <f t="shared" ca="1" si="336"/>
        <v>0</v>
      </c>
      <c r="GV192" s="85">
        <f t="shared" ca="1" si="336"/>
        <v>41344388.704670452</v>
      </c>
      <c r="GW192" s="85">
        <f t="shared" ca="1" si="336"/>
        <v>55125851.606227271</v>
      </c>
      <c r="GX192" s="85">
        <f t="shared" ca="1" si="336"/>
        <v>55125851.606227271</v>
      </c>
      <c r="GY192" s="85">
        <f t="shared" ca="1" si="336"/>
        <v>55125851.606227271</v>
      </c>
      <c r="GZ192" s="85">
        <f t="shared" ca="1" si="336"/>
        <v>55125851.606227271</v>
      </c>
      <c r="HA192" s="85">
        <f t="shared" ca="1" si="336"/>
        <v>55121211.774558544</v>
      </c>
      <c r="HB192" s="85">
        <f t="shared" ca="1" si="336"/>
        <v>54079111.376846649</v>
      </c>
      <c r="HC192" s="85">
        <f t="shared" ca="1" si="336"/>
        <v>53054125.167763047</v>
      </c>
      <c r="HD192" s="85">
        <f t="shared" ca="1" si="336"/>
        <v>52866993.381395496</v>
      </c>
      <c r="HE192" s="85">
        <f t="shared" ca="1" si="336"/>
        <v>52790749.42459204</v>
      </c>
      <c r="HF192" s="85">
        <f t="shared" ca="1" si="336"/>
        <v>35193832.949728034</v>
      </c>
      <c r="HG192" s="85">
        <f t="shared" ca="1" si="336"/>
        <v>0</v>
      </c>
      <c r="HH192" s="85">
        <f t="shared" ca="1" si="336"/>
        <v>0</v>
      </c>
      <c r="HI192" s="85">
        <f t="shared" ca="1" si="336"/>
        <v>0</v>
      </c>
      <c r="HJ192" s="85">
        <f t="shared" ca="1" si="336"/>
        <v>0</v>
      </c>
      <c r="HK192" s="85">
        <f t="shared" ca="1" si="275"/>
        <v>564953819.20446336</v>
      </c>
    </row>
    <row r="193" spans="1:219" outlineLevel="1" x14ac:dyDescent="0.75">
      <c r="A193" s="112" t="str">
        <f t="shared" si="266"/>
        <v>DBJPM 2017-C6 B-Piece Cashflows</v>
      </c>
      <c r="B193" s="112" t="str">
        <f t="shared" si="266"/>
        <v>DBJPM 2017-C6</v>
      </c>
      <c r="C193" s="104"/>
      <c r="D193" s="87"/>
      <c r="E193" s="88"/>
      <c r="F193" s="85">
        <f t="shared" ca="1" si="267"/>
        <v>28683816.000000004</v>
      </c>
      <c r="G193" s="85"/>
      <c r="H193" s="86"/>
      <c r="I193" s="95"/>
      <c r="K193" s="113">
        <f t="shared" ref="K193:AP193" ca="1" si="367">IF(K$6&lt;$C25,0,K153/$D153*$F193)</f>
        <v>0</v>
      </c>
      <c r="L193" s="113">
        <f t="shared" ca="1" si="367"/>
        <v>0</v>
      </c>
      <c r="M193" s="113">
        <f t="shared" ca="1" si="367"/>
        <v>0</v>
      </c>
      <c r="N193" s="113">
        <f t="shared" ca="1" si="367"/>
        <v>0</v>
      </c>
      <c r="O193" s="113">
        <f t="shared" ca="1" si="367"/>
        <v>28683816.000000004</v>
      </c>
      <c r="P193" s="113">
        <f t="shared" ca="1" si="367"/>
        <v>28683816.000000004</v>
      </c>
      <c r="Q193" s="113">
        <f t="shared" ca="1" si="367"/>
        <v>28683816.000000004</v>
      </c>
      <c r="R193" s="113">
        <f t="shared" ca="1" si="367"/>
        <v>28683816.000000004</v>
      </c>
      <c r="S193" s="113">
        <f t="shared" ca="1" si="367"/>
        <v>28683816.000000004</v>
      </c>
      <c r="T193" s="113">
        <f t="shared" ca="1" si="367"/>
        <v>28683816.000000004</v>
      </c>
      <c r="U193" s="113">
        <f t="shared" ca="1" si="367"/>
        <v>28683816.000000004</v>
      </c>
      <c r="V193" s="113">
        <f t="shared" ca="1" si="367"/>
        <v>28683816.000000004</v>
      </c>
      <c r="W193" s="113">
        <f t="shared" ca="1" si="367"/>
        <v>28683816.000000004</v>
      </c>
      <c r="X193" s="113">
        <f t="shared" ca="1" si="367"/>
        <v>28683816.000000004</v>
      </c>
      <c r="Y193" s="113">
        <f t="shared" ca="1" si="367"/>
        <v>28683816.000000004</v>
      </c>
      <c r="Z193" s="113">
        <f t="shared" ca="1" si="367"/>
        <v>28683816.000000004</v>
      </c>
      <c r="AA193" s="113">
        <f t="shared" ca="1" si="367"/>
        <v>28683816.000000004</v>
      </c>
      <c r="AB193" s="113">
        <f t="shared" ca="1" si="367"/>
        <v>28683816.000000004</v>
      </c>
      <c r="AC193" s="113">
        <f t="shared" ca="1" si="367"/>
        <v>28683816.000000004</v>
      </c>
      <c r="AD193" s="113">
        <f t="shared" ca="1" si="367"/>
        <v>28683816.000000004</v>
      </c>
      <c r="AE193" s="113">
        <f t="shared" ca="1" si="367"/>
        <v>28683816.000000004</v>
      </c>
      <c r="AF193" s="113">
        <f t="shared" ca="1" si="367"/>
        <v>28683816.000000004</v>
      </c>
      <c r="AG193" s="113">
        <f t="shared" ca="1" si="367"/>
        <v>28683816.000000004</v>
      </c>
      <c r="AH193" s="113">
        <f t="shared" ca="1" si="367"/>
        <v>28683816.000000004</v>
      </c>
      <c r="AI193" s="113">
        <f t="shared" ca="1" si="367"/>
        <v>28683816.000000004</v>
      </c>
      <c r="AJ193" s="113">
        <f t="shared" ca="1" si="367"/>
        <v>28683816.000000004</v>
      </c>
      <c r="AK193" s="113">
        <f t="shared" ca="1" si="367"/>
        <v>28683816.000000004</v>
      </c>
      <c r="AL193" s="113">
        <f t="shared" ca="1" si="367"/>
        <v>28683816.000000004</v>
      </c>
      <c r="AM193" s="113">
        <f t="shared" ca="1" si="367"/>
        <v>28683816.000000004</v>
      </c>
      <c r="AN193" s="113">
        <f t="shared" ca="1" si="367"/>
        <v>28683816.000000004</v>
      </c>
      <c r="AO193" s="113">
        <f t="shared" ca="1" si="367"/>
        <v>28683816.000000004</v>
      </c>
      <c r="AP193" s="113">
        <f t="shared" ca="1" si="367"/>
        <v>28683816.000000004</v>
      </c>
      <c r="AQ193" s="113">
        <f t="shared" ref="AQ193:BV193" ca="1" si="368">IF(AQ$6&lt;$C25,0,AQ153/$D153*$F193)</f>
        <v>28683816.000000004</v>
      </c>
      <c r="AR193" s="113">
        <f t="shared" ca="1" si="368"/>
        <v>28683816.000000004</v>
      </c>
      <c r="AS193" s="113">
        <f t="shared" ca="1" si="368"/>
        <v>28683816.000000004</v>
      </c>
      <c r="AT193" s="113">
        <f t="shared" ca="1" si="368"/>
        <v>28683816.000000004</v>
      </c>
      <c r="AU193" s="113">
        <f t="shared" ca="1" si="368"/>
        <v>28683816.000000004</v>
      </c>
      <c r="AV193" s="113">
        <f t="shared" ca="1" si="368"/>
        <v>28683816.000000004</v>
      </c>
      <c r="AW193" s="113">
        <f t="shared" ca="1" si="368"/>
        <v>28683816.000000004</v>
      </c>
      <c r="AX193" s="113">
        <f t="shared" ca="1" si="368"/>
        <v>28683816.000000004</v>
      </c>
      <c r="AY193" s="113">
        <f t="shared" ca="1" si="368"/>
        <v>28683816.000000004</v>
      </c>
      <c r="AZ193" s="113">
        <f t="shared" ca="1" si="368"/>
        <v>28683816.000000004</v>
      </c>
      <c r="BA193" s="113">
        <f t="shared" ca="1" si="368"/>
        <v>28683816.000000004</v>
      </c>
      <c r="BB193" s="113">
        <f t="shared" ca="1" si="368"/>
        <v>28683816.000000004</v>
      </c>
      <c r="BC193" s="113">
        <f t="shared" ca="1" si="368"/>
        <v>28683816.000000004</v>
      </c>
      <c r="BD193" s="113">
        <f t="shared" ca="1" si="368"/>
        <v>28683816.000000004</v>
      </c>
      <c r="BE193" s="113">
        <f t="shared" ca="1" si="368"/>
        <v>28683816.000000004</v>
      </c>
      <c r="BF193" s="113">
        <f t="shared" ca="1" si="368"/>
        <v>28683816.000000004</v>
      </c>
      <c r="BG193" s="113">
        <f t="shared" ca="1" si="368"/>
        <v>28683816.000000004</v>
      </c>
      <c r="BH193" s="113">
        <f t="shared" ca="1" si="368"/>
        <v>28683816.000000004</v>
      </c>
      <c r="BI193" s="113">
        <f t="shared" ca="1" si="368"/>
        <v>28683816.000000004</v>
      </c>
      <c r="BJ193" s="113">
        <f t="shared" ca="1" si="368"/>
        <v>28683816.000000004</v>
      </c>
      <c r="BK193" s="113">
        <f t="shared" ca="1" si="368"/>
        <v>28683816.000000004</v>
      </c>
      <c r="BL193" s="113">
        <f t="shared" ca="1" si="368"/>
        <v>28683816.000000004</v>
      </c>
      <c r="BM193" s="113">
        <f t="shared" ca="1" si="368"/>
        <v>28683816.000000004</v>
      </c>
      <c r="BN193" s="113">
        <f t="shared" ca="1" si="368"/>
        <v>28683816.000000004</v>
      </c>
      <c r="BO193" s="113">
        <f t="shared" ca="1" si="368"/>
        <v>28683816.000000004</v>
      </c>
      <c r="BP193" s="113">
        <f t="shared" ca="1" si="368"/>
        <v>28683816.000000004</v>
      </c>
      <c r="BQ193" s="113">
        <f t="shared" ca="1" si="368"/>
        <v>28683816.000000004</v>
      </c>
      <c r="BR193" s="113">
        <f t="shared" ca="1" si="368"/>
        <v>28683816.000000004</v>
      </c>
      <c r="BS193" s="113">
        <f t="shared" ca="1" si="368"/>
        <v>28683816.000000004</v>
      </c>
      <c r="BT193" s="113">
        <f t="shared" ca="1" si="368"/>
        <v>28683816.000000004</v>
      </c>
      <c r="BU193" s="113">
        <f t="shared" ca="1" si="368"/>
        <v>28683816.000000004</v>
      </c>
      <c r="BV193" s="113">
        <f t="shared" ca="1" si="368"/>
        <v>26586880.104396641</v>
      </c>
      <c r="BW193" s="113">
        <f t="shared" ref="BW193:DB193" ca="1" si="369">IF(BW$6&lt;$C25,0,BW153/$D153*$F193)</f>
        <v>26586880.104396641</v>
      </c>
      <c r="BX193" s="113">
        <f t="shared" ca="1" si="369"/>
        <v>26586880.104396641</v>
      </c>
      <c r="BY193" s="113">
        <f t="shared" ca="1" si="369"/>
        <v>26586880.104396641</v>
      </c>
      <c r="BZ193" s="113">
        <f t="shared" ca="1" si="369"/>
        <v>26586880.104396641</v>
      </c>
      <c r="CA193" s="113">
        <f t="shared" ca="1" si="369"/>
        <v>26586880.104396641</v>
      </c>
      <c r="CB193" s="113">
        <f t="shared" ca="1" si="369"/>
        <v>26586880.104396641</v>
      </c>
      <c r="CC193" s="113">
        <f t="shared" ca="1" si="369"/>
        <v>26586880.104396641</v>
      </c>
      <c r="CD193" s="113">
        <f t="shared" ca="1" si="369"/>
        <v>26655027.737454344</v>
      </c>
      <c r="CE193" s="113">
        <f t="shared" ca="1" si="369"/>
        <v>26655590.625802219</v>
      </c>
      <c r="CF193" s="113">
        <f t="shared" ca="1" si="369"/>
        <v>26655590.625802219</v>
      </c>
      <c r="CG193" s="113">
        <f t="shared" ca="1" si="369"/>
        <v>26655590.625802219</v>
      </c>
      <c r="CH193" s="113">
        <f t="shared" ca="1" si="369"/>
        <v>26655590.625802219</v>
      </c>
      <c r="CI193" s="113">
        <f t="shared" ca="1" si="369"/>
        <v>26652922.712442443</v>
      </c>
      <c r="CJ193" s="113">
        <f t="shared" ca="1" si="369"/>
        <v>26652922.712442443</v>
      </c>
      <c r="CK193" s="113">
        <f t="shared" ca="1" si="369"/>
        <v>26652922.712442443</v>
      </c>
      <c r="CL193" s="113">
        <f t="shared" ca="1" si="369"/>
        <v>26652922.712442443</v>
      </c>
      <c r="CM193" s="113">
        <f t="shared" ca="1" si="369"/>
        <v>26652922.712442443</v>
      </c>
      <c r="CN193" s="113">
        <f t="shared" ca="1" si="369"/>
        <v>26652922.712442443</v>
      </c>
      <c r="CO193" s="113">
        <f t="shared" ca="1" si="369"/>
        <v>26652922.712442443</v>
      </c>
      <c r="CP193" s="113">
        <f t="shared" ca="1" si="369"/>
        <v>26652922.712442443</v>
      </c>
      <c r="CQ193" s="113">
        <f t="shared" ca="1" si="369"/>
        <v>26652922.712442443</v>
      </c>
      <c r="CR193" s="113">
        <f t="shared" ca="1" si="369"/>
        <v>26652922.712442443</v>
      </c>
      <c r="CS193" s="113">
        <f t="shared" ca="1" si="369"/>
        <v>26652922.712442443</v>
      </c>
      <c r="CT193" s="113">
        <f t="shared" ca="1" si="369"/>
        <v>26652922.712442443</v>
      </c>
      <c r="CU193" s="113">
        <f t="shared" ca="1" si="369"/>
        <v>26652922.712442443</v>
      </c>
      <c r="CV193" s="113">
        <f t="shared" ca="1" si="369"/>
        <v>26652922.712442443</v>
      </c>
      <c r="CW193" s="113">
        <f t="shared" ca="1" si="369"/>
        <v>26652922.712442443</v>
      </c>
      <c r="CX193" s="113">
        <f t="shared" ca="1" si="369"/>
        <v>23726920.440243188</v>
      </c>
      <c r="CY193" s="113">
        <f t="shared" ca="1" si="369"/>
        <v>23726920.440243188</v>
      </c>
      <c r="CZ193" s="113">
        <f t="shared" ca="1" si="369"/>
        <v>23726920.440243188</v>
      </c>
      <c r="DA193" s="113">
        <f t="shared" ca="1" si="369"/>
        <v>23726920.440243188</v>
      </c>
      <c r="DB193" s="113">
        <f t="shared" ca="1" si="369"/>
        <v>23726920.440243188</v>
      </c>
      <c r="DC193" s="113">
        <f t="shared" ref="DC193:EH193" ca="1" si="370">IF(DC$6&lt;$C25,0,DC153/$D153*$F193)</f>
        <v>23930172.291583858</v>
      </c>
      <c r="DD193" s="113">
        <f t="shared" ca="1" si="370"/>
        <v>23930172.291583858</v>
      </c>
      <c r="DE193" s="113">
        <f t="shared" ca="1" si="370"/>
        <v>23930172.291583858</v>
      </c>
      <c r="DF193" s="113">
        <f t="shared" ca="1" si="370"/>
        <v>23930172.291583858</v>
      </c>
      <c r="DG193" s="113">
        <f t="shared" ca="1" si="370"/>
        <v>23930172.291583858</v>
      </c>
      <c r="DH193" s="113">
        <f t="shared" ca="1" si="370"/>
        <v>23930172.291583858</v>
      </c>
      <c r="DI193" s="113">
        <f t="shared" ca="1" si="370"/>
        <v>23941083.470502462</v>
      </c>
      <c r="DJ193" s="113">
        <f t="shared" ca="1" si="370"/>
        <v>23941083.470502462</v>
      </c>
      <c r="DK193" s="113">
        <f t="shared" ca="1" si="370"/>
        <v>23941083.470502462</v>
      </c>
      <c r="DL193" s="113">
        <f t="shared" ca="1" si="370"/>
        <v>23941083.470502462</v>
      </c>
      <c r="DM193" s="113">
        <f t="shared" ca="1" si="370"/>
        <v>23941083.470502462</v>
      </c>
      <c r="DN193" s="113">
        <f t="shared" ca="1" si="370"/>
        <v>23941083.470502462</v>
      </c>
      <c r="DO193" s="113">
        <f t="shared" ca="1" si="370"/>
        <v>23941083.470502462</v>
      </c>
      <c r="DP193" s="113">
        <f t="shared" ca="1" si="370"/>
        <v>23941083.470502462</v>
      </c>
      <c r="DQ193" s="113">
        <f t="shared" ca="1" si="370"/>
        <v>23941083.470502462</v>
      </c>
      <c r="DR193" s="113">
        <f t="shared" ca="1" si="370"/>
        <v>23941083.470502462</v>
      </c>
      <c r="DS193" s="113">
        <f t="shared" ca="1" si="370"/>
        <v>23941083.470502462</v>
      </c>
      <c r="DT193" s="113">
        <f t="shared" ca="1" si="370"/>
        <v>23941083.470502462</v>
      </c>
      <c r="DU193" s="113">
        <f t="shared" ca="1" si="370"/>
        <v>23941083.470502462</v>
      </c>
      <c r="DV193" s="113">
        <f t="shared" ca="1" si="370"/>
        <v>23941083.470502462</v>
      </c>
      <c r="DW193" s="113">
        <f t="shared" ca="1" si="370"/>
        <v>23941083.470502462</v>
      </c>
      <c r="DX193" s="113">
        <f t="shared" ca="1" si="370"/>
        <v>23941083.470502462</v>
      </c>
      <c r="DY193" s="113">
        <f t="shared" ca="1" si="370"/>
        <v>23941083.470502462</v>
      </c>
      <c r="DZ193" s="113">
        <f t="shared" ca="1" si="370"/>
        <v>23941083.470502462</v>
      </c>
      <c r="EA193" s="113">
        <f t="shared" ca="1" si="370"/>
        <v>23941083.470502462</v>
      </c>
      <c r="EB193" s="113">
        <f t="shared" ca="1" si="370"/>
        <v>23941083.470502462</v>
      </c>
      <c r="EC193" s="113">
        <f t="shared" ca="1" si="370"/>
        <v>23385885.340221997</v>
      </c>
      <c r="ED193" s="113">
        <f t="shared" ca="1" si="370"/>
        <v>23385885.340221997</v>
      </c>
      <c r="EE193" s="113">
        <f t="shared" ca="1" si="370"/>
        <v>23385885.340221997</v>
      </c>
      <c r="EF193" s="113">
        <f t="shared" ca="1" si="370"/>
        <v>23385885.340221997</v>
      </c>
      <c r="EG193" s="113">
        <f t="shared" ca="1" si="370"/>
        <v>23385885.340221997</v>
      </c>
      <c r="EH193" s="113">
        <f t="shared" ca="1" si="370"/>
        <v>23385885.340221997</v>
      </c>
      <c r="EI193" s="113">
        <f t="shared" ref="EI193:FN193" ca="1" si="371">IF(EI$6&lt;$C25,0,EI153/$D153*$F193)</f>
        <v>23385885.340221997</v>
      </c>
      <c r="EJ193" s="113">
        <f t="shared" ca="1" si="371"/>
        <v>23385885.340221997</v>
      </c>
      <c r="EK193" s="113">
        <f t="shared" ca="1" si="371"/>
        <v>23385885.340221997</v>
      </c>
      <c r="EL193" s="113">
        <f t="shared" ca="1" si="371"/>
        <v>23385885.340221997</v>
      </c>
      <c r="EM193" s="113">
        <f t="shared" ca="1" si="371"/>
        <v>23385885.340221997</v>
      </c>
      <c r="EN193" s="113">
        <f t="shared" ca="1" si="371"/>
        <v>23385885.340221997</v>
      </c>
      <c r="EO193" s="113">
        <f t="shared" ca="1" si="371"/>
        <v>23385885.340221997</v>
      </c>
      <c r="EP193" s="113">
        <f t="shared" ca="1" si="371"/>
        <v>22969525.307287246</v>
      </c>
      <c r="EQ193" s="113">
        <f t="shared" ca="1" si="371"/>
        <v>18385964.892721172</v>
      </c>
      <c r="ER193" s="113">
        <f t="shared" ca="1" si="371"/>
        <v>18385964.892721172</v>
      </c>
      <c r="ES193" s="113">
        <f t="shared" ca="1" si="371"/>
        <v>18385964.892721172</v>
      </c>
      <c r="ET193" s="113">
        <f t="shared" ca="1" si="371"/>
        <v>18385964.892721172</v>
      </c>
      <c r="EU193" s="113">
        <f t="shared" ca="1" si="371"/>
        <v>18385964.892721172</v>
      </c>
      <c r="EV193" s="113">
        <f t="shared" ca="1" si="371"/>
        <v>18385964.892721172</v>
      </c>
      <c r="EW193" s="113">
        <f t="shared" ca="1" si="371"/>
        <v>18385964.892721172</v>
      </c>
      <c r="EX193" s="113">
        <f t="shared" ca="1" si="371"/>
        <v>18385964.892721172</v>
      </c>
      <c r="EY193" s="113">
        <f t="shared" ca="1" si="371"/>
        <v>18385964.892721172</v>
      </c>
      <c r="EZ193" s="113">
        <f t="shared" ca="1" si="371"/>
        <v>18385964.892721172</v>
      </c>
      <c r="FA193" s="113">
        <f t="shared" ca="1" si="371"/>
        <v>17210088.355449729</v>
      </c>
      <c r="FB193" s="113">
        <f t="shared" ca="1" si="371"/>
        <v>15478509.218870264</v>
      </c>
      <c r="FC193" s="113">
        <f t="shared" ca="1" si="371"/>
        <v>0</v>
      </c>
      <c r="FD193" s="113">
        <f t="shared" ca="1" si="371"/>
        <v>0</v>
      </c>
      <c r="FE193" s="113">
        <f t="shared" ca="1" si="371"/>
        <v>0</v>
      </c>
      <c r="FF193" s="113">
        <f t="shared" ca="1" si="371"/>
        <v>0</v>
      </c>
      <c r="FG193" s="113">
        <f t="shared" ca="1" si="371"/>
        <v>0</v>
      </c>
      <c r="FH193" s="113">
        <f t="shared" ca="1" si="371"/>
        <v>0</v>
      </c>
      <c r="FI193" s="113">
        <f t="shared" ca="1" si="371"/>
        <v>0</v>
      </c>
      <c r="FJ193" s="113">
        <f t="shared" ca="1" si="371"/>
        <v>0</v>
      </c>
      <c r="FK193" s="113">
        <f t="shared" ca="1" si="371"/>
        <v>0</v>
      </c>
      <c r="FL193" s="113">
        <f t="shared" ca="1" si="371"/>
        <v>0</v>
      </c>
      <c r="FM193" s="113">
        <f t="shared" ca="1" si="371"/>
        <v>0</v>
      </c>
      <c r="FN193" s="113">
        <f t="shared" ca="1" si="371"/>
        <v>0</v>
      </c>
      <c r="FO193" s="113">
        <f t="shared" ref="FO193:GS193" ca="1" si="372">IF(FO$6&lt;$C25,0,FO153/$D153*$F193)</f>
        <v>0</v>
      </c>
      <c r="FP193" s="113">
        <f t="shared" ca="1" si="372"/>
        <v>0</v>
      </c>
      <c r="FQ193" s="113">
        <f t="shared" ca="1" si="372"/>
        <v>0</v>
      </c>
      <c r="FR193" s="113">
        <f t="shared" ca="1" si="372"/>
        <v>0</v>
      </c>
      <c r="FS193" s="113">
        <f t="shared" ca="1" si="372"/>
        <v>0</v>
      </c>
      <c r="FT193" s="113">
        <f t="shared" ca="1" si="372"/>
        <v>0</v>
      </c>
      <c r="FU193" s="113">
        <f t="shared" ca="1" si="372"/>
        <v>0</v>
      </c>
      <c r="FV193" s="113">
        <f t="shared" ca="1" si="372"/>
        <v>0</v>
      </c>
      <c r="FW193" s="113">
        <f t="shared" ca="1" si="372"/>
        <v>0</v>
      </c>
      <c r="FX193" s="113">
        <f t="shared" ca="1" si="372"/>
        <v>0</v>
      </c>
      <c r="FY193" s="113">
        <f t="shared" ca="1" si="372"/>
        <v>0</v>
      </c>
      <c r="FZ193" s="113">
        <f t="shared" ca="1" si="372"/>
        <v>0</v>
      </c>
      <c r="GA193" s="113">
        <f t="shared" ca="1" si="372"/>
        <v>0</v>
      </c>
      <c r="GB193" s="113">
        <f t="shared" ca="1" si="372"/>
        <v>0</v>
      </c>
      <c r="GC193" s="113">
        <f t="shared" ca="1" si="372"/>
        <v>0</v>
      </c>
      <c r="GD193" s="113">
        <f t="shared" ca="1" si="372"/>
        <v>0</v>
      </c>
      <c r="GE193" s="113">
        <f t="shared" ca="1" si="372"/>
        <v>0</v>
      </c>
      <c r="GF193" s="113">
        <f t="shared" ca="1" si="372"/>
        <v>0</v>
      </c>
      <c r="GG193" s="113">
        <f t="shared" ca="1" si="372"/>
        <v>0</v>
      </c>
      <c r="GH193" s="113">
        <f t="shared" ca="1" si="372"/>
        <v>0</v>
      </c>
      <c r="GI193" s="113">
        <f t="shared" ca="1" si="372"/>
        <v>0</v>
      </c>
      <c r="GJ193" s="113">
        <f t="shared" ca="1" si="372"/>
        <v>0</v>
      </c>
      <c r="GK193" s="113">
        <f t="shared" ca="1" si="372"/>
        <v>0</v>
      </c>
      <c r="GL193" s="113">
        <f t="shared" ca="1" si="372"/>
        <v>0</v>
      </c>
      <c r="GM193" s="113">
        <f t="shared" ca="1" si="372"/>
        <v>0</v>
      </c>
      <c r="GN193" s="113">
        <f t="shared" ca="1" si="372"/>
        <v>0</v>
      </c>
      <c r="GO193" s="113">
        <f t="shared" ca="1" si="372"/>
        <v>0</v>
      </c>
      <c r="GP193" s="113">
        <f t="shared" ca="1" si="372"/>
        <v>0</v>
      </c>
      <c r="GQ193" s="113">
        <f t="shared" ca="1" si="372"/>
        <v>0</v>
      </c>
      <c r="GR193" s="113">
        <f t="shared" ca="1" si="372"/>
        <v>0</v>
      </c>
      <c r="GS193" s="113">
        <f t="shared" ca="1" si="372"/>
        <v>0</v>
      </c>
      <c r="GU193" s="85">
        <f t="shared" ca="1" si="336"/>
        <v>18253337.454545457</v>
      </c>
      <c r="GV193" s="85">
        <f t="shared" ca="1" si="336"/>
        <v>28683816.000000004</v>
      </c>
      <c r="GW193" s="85">
        <f t="shared" ca="1" si="336"/>
        <v>28683816.000000004</v>
      </c>
      <c r="GX193" s="85">
        <f t="shared" ca="1" si="336"/>
        <v>28683816.000000004</v>
      </c>
      <c r="GY193" s="85">
        <f t="shared" ca="1" si="336"/>
        <v>28683816.000000004</v>
      </c>
      <c r="GZ193" s="85">
        <f t="shared" ca="1" si="336"/>
        <v>27285858.736264426</v>
      </c>
      <c r="HA193" s="85">
        <f t="shared" ca="1" si="336"/>
        <v>26653987.435646698</v>
      </c>
      <c r="HB193" s="85">
        <f t="shared" ca="1" si="336"/>
        <v>25677588.621709358</v>
      </c>
      <c r="HC193" s="85">
        <f t="shared" ca="1" si="336"/>
        <v>23917780.96185489</v>
      </c>
      <c r="HD193" s="85">
        <f t="shared" ca="1" si="336"/>
        <v>23941083.470502462</v>
      </c>
      <c r="HE193" s="85">
        <f t="shared" ca="1" si="336"/>
        <v>23524684.872792114</v>
      </c>
      <c r="HF193" s="85">
        <f t="shared" ca="1" si="336"/>
        <v>20434568.409768622</v>
      </c>
      <c r="HG193" s="85">
        <f t="shared" ca="1" si="336"/>
        <v>7320541.0210402915</v>
      </c>
      <c r="HH193" s="85">
        <f t="shared" ca="1" si="336"/>
        <v>0</v>
      </c>
      <c r="HI193" s="85">
        <f t="shared" ca="1" si="336"/>
        <v>0</v>
      </c>
      <c r="HJ193" s="85">
        <f t="shared" ca="1" si="336"/>
        <v>0</v>
      </c>
      <c r="HK193" s="85">
        <f t="shared" ca="1" si="275"/>
        <v>311744694.98412436</v>
      </c>
    </row>
    <row r="194" spans="1:219" outlineLevel="1" x14ac:dyDescent="0.75">
      <c r="A194" s="112" t="str">
        <f t="shared" si="266"/>
        <v>MSC 2018-L1 B-Piece Cashflows</v>
      </c>
      <c r="B194" s="112" t="str">
        <f t="shared" si="266"/>
        <v>MSC 2018-L1</v>
      </c>
      <c r="C194" s="104"/>
      <c r="D194" s="87"/>
      <c r="E194" s="88"/>
      <c r="F194" s="85">
        <f t="shared" ca="1" si="267"/>
        <v>24782457.4076727</v>
      </c>
      <c r="G194" s="85"/>
      <c r="H194" s="86"/>
      <c r="I194" s="95"/>
      <c r="K194" s="113">
        <f t="shared" ref="K194:AP194" ca="1" si="373">IF(K$6&lt;$C26,0,K154/$D154*$F194)</f>
        <v>0</v>
      </c>
      <c r="L194" s="113">
        <f t="shared" ca="1" si="373"/>
        <v>0</v>
      </c>
      <c r="M194" s="113">
        <f t="shared" ca="1" si="373"/>
        <v>0</v>
      </c>
      <c r="N194" s="113">
        <f t="shared" ca="1" si="373"/>
        <v>0</v>
      </c>
      <c r="O194" s="113">
        <f t="shared" ca="1" si="373"/>
        <v>0</v>
      </c>
      <c r="P194" s="113">
        <f t="shared" ca="1" si="373"/>
        <v>0</v>
      </c>
      <c r="Q194" s="113">
        <f t="shared" ca="1" si="373"/>
        <v>0</v>
      </c>
      <c r="R194" s="113">
        <f t="shared" ca="1" si="373"/>
        <v>0</v>
      </c>
      <c r="S194" s="113">
        <f t="shared" ca="1" si="373"/>
        <v>0</v>
      </c>
      <c r="T194" s="113">
        <f t="shared" ca="1" si="373"/>
        <v>0</v>
      </c>
      <c r="U194" s="113">
        <f t="shared" ca="1" si="373"/>
        <v>0</v>
      </c>
      <c r="V194" s="113">
        <f t="shared" ca="1" si="373"/>
        <v>0</v>
      </c>
      <c r="W194" s="113">
        <f t="shared" ca="1" si="373"/>
        <v>0</v>
      </c>
      <c r="X194" s="113">
        <f t="shared" ca="1" si="373"/>
        <v>0</v>
      </c>
      <c r="Y194" s="113">
        <f t="shared" ca="1" si="373"/>
        <v>0</v>
      </c>
      <c r="Z194" s="113">
        <f t="shared" ca="1" si="373"/>
        <v>0</v>
      </c>
      <c r="AA194" s="113">
        <f t="shared" ca="1" si="373"/>
        <v>0</v>
      </c>
      <c r="AB194" s="113">
        <f t="shared" ca="1" si="373"/>
        <v>0</v>
      </c>
      <c r="AC194" s="113">
        <f t="shared" ca="1" si="373"/>
        <v>0</v>
      </c>
      <c r="AD194" s="113">
        <f t="shared" ca="1" si="373"/>
        <v>0</v>
      </c>
      <c r="AE194" s="113">
        <f t="shared" ca="1" si="373"/>
        <v>24782457.4076727</v>
      </c>
      <c r="AF194" s="113">
        <f t="shared" ca="1" si="373"/>
        <v>24782457.4076727</v>
      </c>
      <c r="AG194" s="113">
        <f t="shared" ca="1" si="373"/>
        <v>24782457.4076727</v>
      </c>
      <c r="AH194" s="113">
        <f t="shared" ca="1" si="373"/>
        <v>24782457.4076727</v>
      </c>
      <c r="AI194" s="113">
        <f t="shared" ca="1" si="373"/>
        <v>24782457.4076727</v>
      </c>
      <c r="AJ194" s="113">
        <f t="shared" ca="1" si="373"/>
        <v>24782457.4076727</v>
      </c>
      <c r="AK194" s="113">
        <f t="shared" ca="1" si="373"/>
        <v>24782457.4076727</v>
      </c>
      <c r="AL194" s="113">
        <f t="shared" ca="1" si="373"/>
        <v>24782457.4076727</v>
      </c>
      <c r="AM194" s="113">
        <f t="shared" ca="1" si="373"/>
        <v>24782457.4076727</v>
      </c>
      <c r="AN194" s="113">
        <f t="shared" ca="1" si="373"/>
        <v>24782457.4076727</v>
      </c>
      <c r="AO194" s="113">
        <f t="shared" ca="1" si="373"/>
        <v>24782457.4076727</v>
      </c>
      <c r="AP194" s="113">
        <f t="shared" ca="1" si="373"/>
        <v>24782457.4076727</v>
      </c>
      <c r="AQ194" s="113">
        <f t="shared" ref="AQ194:BV194" ca="1" si="374">IF(AQ$6&lt;$C26,0,AQ154/$D154*$F194)</f>
        <v>24782457.4076727</v>
      </c>
      <c r="AR194" s="113">
        <f t="shared" ca="1" si="374"/>
        <v>24782457.4076727</v>
      </c>
      <c r="AS194" s="113">
        <f t="shared" ca="1" si="374"/>
        <v>24782457.4076727</v>
      </c>
      <c r="AT194" s="113">
        <f t="shared" ca="1" si="374"/>
        <v>24782457.4076727</v>
      </c>
      <c r="AU194" s="113">
        <f t="shared" ca="1" si="374"/>
        <v>24782457.4076727</v>
      </c>
      <c r="AV194" s="113">
        <f t="shared" ca="1" si="374"/>
        <v>24782457.4076727</v>
      </c>
      <c r="AW194" s="113">
        <f t="shared" ca="1" si="374"/>
        <v>24782457.4076727</v>
      </c>
      <c r="AX194" s="113">
        <f t="shared" ca="1" si="374"/>
        <v>24782457.4076727</v>
      </c>
      <c r="AY194" s="113">
        <f t="shared" ca="1" si="374"/>
        <v>24782457.4076727</v>
      </c>
      <c r="AZ194" s="113">
        <f t="shared" ca="1" si="374"/>
        <v>24782457.4076727</v>
      </c>
      <c r="BA194" s="113">
        <f t="shared" ca="1" si="374"/>
        <v>24782457.4076727</v>
      </c>
      <c r="BB194" s="113">
        <f t="shared" ca="1" si="374"/>
        <v>24782457.4076727</v>
      </c>
      <c r="BC194" s="113">
        <f t="shared" ca="1" si="374"/>
        <v>24782457.4076727</v>
      </c>
      <c r="BD194" s="113">
        <f t="shared" ca="1" si="374"/>
        <v>24782457.4076727</v>
      </c>
      <c r="BE194" s="113">
        <f t="shared" ca="1" si="374"/>
        <v>24782457.4076727</v>
      </c>
      <c r="BF194" s="113">
        <f t="shared" ca="1" si="374"/>
        <v>24782457.4076727</v>
      </c>
      <c r="BG194" s="113">
        <f t="shared" ca="1" si="374"/>
        <v>24782457.4076727</v>
      </c>
      <c r="BH194" s="113">
        <f t="shared" ca="1" si="374"/>
        <v>24782457.4076727</v>
      </c>
      <c r="BI194" s="113">
        <f t="shared" ca="1" si="374"/>
        <v>24782457.4076727</v>
      </c>
      <c r="BJ194" s="113">
        <f t="shared" ca="1" si="374"/>
        <v>24782457.4076727</v>
      </c>
      <c r="BK194" s="113">
        <f t="shared" ca="1" si="374"/>
        <v>24782457.4076727</v>
      </c>
      <c r="BL194" s="113">
        <f t="shared" ca="1" si="374"/>
        <v>24782457.4076727</v>
      </c>
      <c r="BM194" s="113">
        <f t="shared" ca="1" si="374"/>
        <v>24782457.4076727</v>
      </c>
      <c r="BN194" s="113">
        <f t="shared" ca="1" si="374"/>
        <v>24782457.4076727</v>
      </c>
      <c r="BO194" s="113">
        <f t="shared" ca="1" si="374"/>
        <v>24782457.4076727</v>
      </c>
      <c r="BP194" s="113">
        <f t="shared" ca="1" si="374"/>
        <v>24782457.4076727</v>
      </c>
      <c r="BQ194" s="113">
        <f t="shared" ca="1" si="374"/>
        <v>24782457.4076727</v>
      </c>
      <c r="BR194" s="113">
        <f t="shared" ca="1" si="374"/>
        <v>24782457.4076727</v>
      </c>
      <c r="BS194" s="113">
        <f t="shared" ca="1" si="374"/>
        <v>24782457.4076727</v>
      </c>
      <c r="BT194" s="113">
        <f t="shared" ca="1" si="374"/>
        <v>24782457.4076727</v>
      </c>
      <c r="BU194" s="113">
        <f t="shared" ca="1" si="374"/>
        <v>24782457.4076727</v>
      </c>
      <c r="BV194" s="113">
        <f t="shared" ca="1" si="374"/>
        <v>24782457.4076727</v>
      </c>
      <c r="BW194" s="113">
        <f t="shared" ref="BW194:DB194" ca="1" si="375">IF(BW$6&lt;$C26,0,BW154/$D154*$F194)</f>
        <v>24782457.4076727</v>
      </c>
      <c r="BX194" s="113">
        <f t="shared" ca="1" si="375"/>
        <v>24782457.4076727</v>
      </c>
      <c r="BY194" s="113">
        <f t="shared" ca="1" si="375"/>
        <v>24782457.4076727</v>
      </c>
      <c r="BZ194" s="113">
        <f t="shared" ca="1" si="375"/>
        <v>24782457.4076727</v>
      </c>
      <c r="CA194" s="113">
        <f t="shared" ca="1" si="375"/>
        <v>24782457.4076727</v>
      </c>
      <c r="CB194" s="113">
        <f t="shared" ca="1" si="375"/>
        <v>24782457.4076727</v>
      </c>
      <c r="CC194" s="113">
        <f t="shared" ca="1" si="375"/>
        <v>24782457.4076727</v>
      </c>
      <c r="CD194" s="113">
        <f t="shared" ca="1" si="375"/>
        <v>24782457.4076727</v>
      </c>
      <c r="CE194" s="113">
        <f t="shared" ca="1" si="375"/>
        <v>24782457.4076727</v>
      </c>
      <c r="CF194" s="113">
        <f t="shared" ca="1" si="375"/>
        <v>24782457.4076727</v>
      </c>
      <c r="CG194" s="113">
        <f t="shared" ca="1" si="375"/>
        <v>24782457.4076727</v>
      </c>
      <c r="CH194" s="113">
        <f t="shared" ca="1" si="375"/>
        <v>24782457.4076727</v>
      </c>
      <c r="CI194" s="113">
        <f t="shared" ca="1" si="375"/>
        <v>24782457.4076727</v>
      </c>
      <c r="CJ194" s="113">
        <f t="shared" ca="1" si="375"/>
        <v>24782457.4076727</v>
      </c>
      <c r="CK194" s="113">
        <f t="shared" ca="1" si="375"/>
        <v>24782457.4076727</v>
      </c>
      <c r="CL194" s="113">
        <f t="shared" ca="1" si="375"/>
        <v>24782457.4076727</v>
      </c>
      <c r="CM194" s="113">
        <f t="shared" ca="1" si="375"/>
        <v>24782457.4076727</v>
      </c>
      <c r="CN194" s="113">
        <f t="shared" ca="1" si="375"/>
        <v>24782457.4076727</v>
      </c>
      <c r="CO194" s="113">
        <f t="shared" ca="1" si="375"/>
        <v>24782457.4076727</v>
      </c>
      <c r="CP194" s="113">
        <f t="shared" ca="1" si="375"/>
        <v>24782457.4076727</v>
      </c>
      <c r="CQ194" s="113">
        <f t="shared" ca="1" si="375"/>
        <v>24782457.4076727</v>
      </c>
      <c r="CR194" s="113">
        <f t="shared" ca="1" si="375"/>
        <v>24782457.4076727</v>
      </c>
      <c r="CS194" s="113">
        <f t="shared" ca="1" si="375"/>
        <v>24782457.4076727</v>
      </c>
      <c r="CT194" s="113">
        <f t="shared" ca="1" si="375"/>
        <v>24782457.4076727</v>
      </c>
      <c r="CU194" s="113">
        <f t="shared" ca="1" si="375"/>
        <v>24782457.4076727</v>
      </c>
      <c r="CV194" s="113">
        <f t="shared" ca="1" si="375"/>
        <v>24782457.4076727</v>
      </c>
      <c r="CW194" s="113">
        <f t="shared" ca="1" si="375"/>
        <v>24782457.4076727</v>
      </c>
      <c r="CX194" s="113">
        <f t="shared" ca="1" si="375"/>
        <v>24782457.4076727</v>
      </c>
      <c r="CY194" s="113">
        <f t="shared" ca="1" si="375"/>
        <v>24782457.4076727</v>
      </c>
      <c r="CZ194" s="113">
        <f t="shared" ca="1" si="375"/>
        <v>24782457.4076727</v>
      </c>
      <c r="DA194" s="113">
        <f t="shared" ca="1" si="375"/>
        <v>24782457.4076727</v>
      </c>
      <c r="DB194" s="113">
        <f t="shared" ca="1" si="375"/>
        <v>24782457.4076727</v>
      </c>
      <c r="DC194" s="113">
        <f t="shared" ref="DC194:EH194" ca="1" si="376">IF(DC$6&lt;$C26,0,DC154/$D154*$F194)</f>
        <v>24782457.4076727</v>
      </c>
      <c r="DD194" s="113">
        <f t="shared" ca="1" si="376"/>
        <v>24782457.4076727</v>
      </c>
      <c r="DE194" s="113">
        <f t="shared" ca="1" si="376"/>
        <v>24782457.4076727</v>
      </c>
      <c r="DF194" s="113">
        <f t="shared" ca="1" si="376"/>
        <v>24782457.4076727</v>
      </c>
      <c r="DG194" s="113">
        <f t="shared" ca="1" si="376"/>
        <v>24782457.4076727</v>
      </c>
      <c r="DH194" s="113">
        <f t="shared" ca="1" si="376"/>
        <v>24782457.4076727</v>
      </c>
      <c r="DI194" s="113">
        <f t="shared" ca="1" si="376"/>
        <v>24782457.4076727</v>
      </c>
      <c r="DJ194" s="113">
        <f t="shared" ca="1" si="376"/>
        <v>24782457.4076727</v>
      </c>
      <c r="DK194" s="113">
        <f t="shared" ca="1" si="376"/>
        <v>24782457.4076727</v>
      </c>
      <c r="DL194" s="113">
        <f t="shared" ca="1" si="376"/>
        <v>24782457.4076727</v>
      </c>
      <c r="DM194" s="113">
        <f t="shared" ca="1" si="376"/>
        <v>24782457.4076727</v>
      </c>
      <c r="DN194" s="113">
        <f t="shared" ca="1" si="376"/>
        <v>24782457.4076727</v>
      </c>
      <c r="DO194" s="113">
        <f t="shared" ca="1" si="376"/>
        <v>24782457.4076727</v>
      </c>
      <c r="DP194" s="113">
        <f t="shared" ca="1" si="376"/>
        <v>24782457.4076727</v>
      </c>
      <c r="DQ194" s="113">
        <f t="shared" ca="1" si="376"/>
        <v>24782457.4076727</v>
      </c>
      <c r="DR194" s="113">
        <f t="shared" ca="1" si="376"/>
        <v>24782457.4076727</v>
      </c>
      <c r="DS194" s="113">
        <f t="shared" ca="1" si="376"/>
        <v>24782457.4076727</v>
      </c>
      <c r="DT194" s="113">
        <f t="shared" ca="1" si="376"/>
        <v>24782457.4076727</v>
      </c>
      <c r="DU194" s="113">
        <f t="shared" ca="1" si="376"/>
        <v>24782457.4076727</v>
      </c>
      <c r="DV194" s="113">
        <f t="shared" ca="1" si="376"/>
        <v>24782457.4076727</v>
      </c>
      <c r="DW194" s="113">
        <f t="shared" ca="1" si="376"/>
        <v>24782457.4076727</v>
      </c>
      <c r="DX194" s="113">
        <f t="shared" ca="1" si="376"/>
        <v>24782457.4076727</v>
      </c>
      <c r="DY194" s="113">
        <f t="shared" ca="1" si="376"/>
        <v>24782457.4076727</v>
      </c>
      <c r="DZ194" s="113">
        <f t="shared" ca="1" si="376"/>
        <v>24782457.4076727</v>
      </c>
      <c r="EA194" s="113">
        <f t="shared" ca="1" si="376"/>
        <v>24782457.4076727</v>
      </c>
      <c r="EB194" s="113">
        <f t="shared" ca="1" si="376"/>
        <v>24782457.4076727</v>
      </c>
      <c r="EC194" s="113">
        <f t="shared" ca="1" si="376"/>
        <v>24782457.4076727</v>
      </c>
      <c r="ED194" s="113">
        <f t="shared" ca="1" si="376"/>
        <v>24782457.4076727</v>
      </c>
      <c r="EE194" s="113">
        <f t="shared" ca="1" si="376"/>
        <v>24782457.4076727</v>
      </c>
      <c r="EF194" s="113">
        <f t="shared" ca="1" si="376"/>
        <v>24782457.4076727</v>
      </c>
      <c r="EG194" s="113">
        <f t="shared" ca="1" si="376"/>
        <v>24782457.4076727</v>
      </c>
      <c r="EH194" s="113">
        <f t="shared" ca="1" si="376"/>
        <v>24782457.4076727</v>
      </c>
      <c r="EI194" s="113">
        <f t="shared" ref="EI194:FN194" ca="1" si="377">IF(EI$6&lt;$C26,0,EI154/$D154*$F194)</f>
        <v>24782457.4076727</v>
      </c>
      <c r="EJ194" s="113">
        <f t="shared" ca="1" si="377"/>
        <v>24782457.4076727</v>
      </c>
      <c r="EK194" s="113">
        <f t="shared" ca="1" si="377"/>
        <v>24782457.4076727</v>
      </c>
      <c r="EL194" s="113">
        <f t="shared" ca="1" si="377"/>
        <v>24782457.4076727</v>
      </c>
      <c r="EM194" s="113">
        <f t="shared" ca="1" si="377"/>
        <v>24782457.4076727</v>
      </c>
      <c r="EN194" s="113">
        <f t="shared" ca="1" si="377"/>
        <v>24782457.4076727</v>
      </c>
      <c r="EO194" s="113">
        <f t="shared" ca="1" si="377"/>
        <v>24782457.4076727</v>
      </c>
      <c r="EP194" s="113">
        <f t="shared" ca="1" si="377"/>
        <v>24782457.4076727</v>
      </c>
      <c r="EQ194" s="113">
        <f t="shared" ca="1" si="377"/>
        <v>24782457.4076727</v>
      </c>
      <c r="ER194" s="113">
        <f t="shared" ca="1" si="377"/>
        <v>24782457.4076727</v>
      </c>
      <c r="ES194" s="113">
        <f t="shared" ca="1" si="377"/>
        <v>24782457.4076727</v>
      </c>
      <c r="ET194" s="113">
        <f t="shared" ca="1" si="377"/>
        <v>0</v>
      </c>
      <c r="EU194" s="113">
        <f t="shared" ca="1" si="377"/>
        <v>0</v>
      </c>
      <c r="EV194" s="113">
        <f t="shared" ca="1" si="377"/>
        <v>0</v>
      </c>
      <c r="EW194" s="113">
        <f t="shared" ca="1" si="377"/>
        <v>0</v>
      </c>
      <c r="EX194" s="113">
        <f t="shared" ca="1" si="377"/>
        <v>0</v>
      </c>
      <c r="EY194" s="113">
        <f t="shared" ca="1" si="377"/>
        <v>0</v>
      </c>
      <c r="EZ194" s="113">
        <f t="shared" ca="1" si="377"/>
        <v>0</v>
      </c>
      <c r="FA194" s="113">
        <f t="shared" ca="1" si="377"/>
        <v>0</v>
      </c>
      <c r="FB194" s="113">
        <f t="shared" ca="1" si="377"/>
        <v>0</v>
      </c>
      <c r="FC194" s="113">
        <f t="shared" ca="1" si="377"/>
        <v>0</v>
      </c>
      <c r="FD194" s="113">
        <f t="shared" ca="1" si="377"/>
        <v>0</v>
      </c>
      <c r="FE194" s="113">
        <f t="shared" ca="1" si="377"/>
        <v>0</v>
      </c>
      <c r="FF194" s="113">
        <f t="shared" ca="1" si="377"/>
        <v>0</v>
      </c>
      <c r="FG194" s="113">
        <f t="shared" ca="1" si="377"/>
        <v>0</v>
      </c>
      <c r="FH194" s="113">
        <f t="shared" ca="1" si="377"/>
        <v>0</v>
      </c>
      <c r="FI194" s="113">
        <f t="shared" ca="1" si="377"/>
        <v>0</v>
      </c>
      <c r="FJ194" s="113">
        <f t="shared" ca="1" si="377"/>
        <v>0</v>
      </c>
      <c r="FK194" s="113">
        <f t="shared" ca="1" si="377"/>
        <v>0</v>
      </c>
      <c r="FL194" s="113">
        <f t="shared" ca="1" si="377"/>
        <v>0</v>
      </c>
      <c r="FM194" s="113">
        <f t="shared" ca="1" si="377"/>
        <v>0</v>
      </c>
      <c r="FN194" s="113">
        <f t="shared" ca="1" si="377"/>
        <v>0</v>
      </c>
      <c r="FO194" s="113">
        <f t="shared" ref="FO194:GS194" ca="1" si="378">IF(FO$6&lt;$C26,0,FO154/$D154*$F194)</f>
        <v>0</v>
      </c>
      <c r="FP194" s="113">
        <f t="shared" ca="1" si="378"/>
        <v>0</v>
      </c>
      <c r="FQ194" s="113">
        <f t="shared" ca="1" si="378"/>
        <v>0</v>
      </c>
      <c r="FR194" s="113">
        <f t="shared" ca="1" si="378"/>
        <v>0</v>
      </c>
      <c r="FS194" s="113">
        <f t="shared" ca="1" si="378"/>
        <v>0</v>
      </c>
      <c r="FT194" s="113">
        <f t="shared" ca="1" si="378"/>
        <v>0</v>
      </c>
      <c r="FU194" s="113">
        <f t="shared" ca="1" si="378"/>
        <v>0</v>
      </c>
      <c r="FV194" s="113">
        <f t="shared" ca="1" si="378"/>
        <v>0</v>
      </c>
      <c r="FW194" s="113">
        <f t="shared" ca="1" si="378"/>
        <v>0</v>
      </c>
      <c r="FX194" s="113">
        <f t="shared" ca="1" si="378"/>
        <v>0</v>
      </c>
      <c r="FY194" s="113">
        <f t="shared" ca="1" si="378"/>
        <v>0</v>
      </c>
      <c r="FZ194" s="113">
        <f t="shared" ca="1" si="378"/>
        <v>0</v>
      </c>
      <c r="GA194" s="113">
        <f t="shared" ca="1" si="378"/>
        <v>0</v>
      </c>
      <c r="GB194" s="113">
        <f t="shared" ca="1" si="378"/>
        <v>0</v>
      </c>
      <c r="GC194" s="113">
        <f t="shared" ca="1" si="378"/>
        <v>0</v>
      </c>
      <c r="GD194" s="113">
        <f t="shared" ca="1" si="378"/>
        <v>0</v>
      </c>
      <c r="GE194" s="113">
        <f t="shared" ca="1" si="378"/>
        <v>0</v>
      </c>
      <c r="GF194" s="113">
        <f t="shared" ca="1" si="378"/>
        <v>0</v>
      </c>
      <c r="GG194" s="113">
        <f t="shared" ca="1" si="378"/>
        <v>0</v>
      </c>
      <c r="GH194" s="113">
        <f t="shared" ca="1" si="378"/>
        <v>0</v>
      </c>
      <c r="GI194" s="113">
        <f t="shared" ca="1" si="378"/>
        <v>0</v>
      </c>
      <c r="GJ194" s="113">
        <f t="shared" ca="1" si="378"/>
        <v>0</v>
      </c>
      <c r="GK194" s="113">
        <f t="shared" ca="1" si="378"/>
        <v>0</v>
      </c>
      <c r="GL194" s="113">
        <f t="shared" ca="1" si="378"/>
        <v>0</v>
      </c>
      <c r="GM194" s="113">
        <f t="shared" ca="1" si="378"/>
        <v>0</v>
      </c>
      <c r="GN194" s="113">
        <f t="shared" ca="1" si="378"/>
        <v>0</v>
      </c>
      <c r="GO194" s="113">
        <f t="shared" ca="1" si="378"/>
        <v>0</v>
      </c>
      <c r="GP194" s="113">
        <f t="shared" ca="1" si="378"/>
        <v>0</v>
      </c>
      <c r="GQ194" s="113">
        <f t="shared" ca="1" si="378"/>
        <v>0</v>
      </c>
      <c r="GR194" s="113">
        <f t="shared" ca="1" si="378"/>
        <v>0</v>
      </c>
      <c r="GS194" s="113">
        <f t="shared" ca="1" si="378"/>
        <v>0</v>
      </c>
      <c r="GU194" s="85">
        <f t="shared" ca="1" si="336"/>
        <v>0</v>
      </c>
      <c r="GV194" s="85">
        <f t="shared" ca="1" si="336"/>
        <v>6195614.3519181749</v>
      </c>
      <c r="GW194" s="85">
        <f t="shared" ca="1" si="336"/>
        <v>24782457.4076727</v>
      </c>
      <c r="GX194" s="85">
        <f t="shared" ca="1" si="336"/>
        <v>24782457.4076727</v>
      </c>
      <c r="GY194" s="85">
        <f t="shared" ca="1" si="336"/>
        <v>24782457.4076727</v>
      </c>
      <c r="GZ194" s="85">
        <f t="shared" ca="1" si="336"/>
        <v>24782457.4076727</v>
      </c>
      <c r="HA194" s="85">
        <f t="shared" ca="1" si="336"/>
        <v>24782457.4076727</v>
      </c>
      <c r="HB194" s="85">
        <f t="shared" ca="1" si="336"/>
        <v>24782457.4076727</v>
      </c>
      <c r="HC194" s="85">
        <f t="shared" ca="1" si="336"/>
        <v>24782457.4076727</v>
      </c>
      <c r="HD194" s="85">
        <f t="shared" ca="1" si="336"/>
        <v>24782457.4076727</v>
      </c>
      <c r="HE194" s="85">
        <f t="shared" ca="1" si="336"/>
        <v>24782457.4076727</v>
      </c>
      <c r="HF194" s="85">
        <f t="shared" ca="1" si="336"/>
        <v>16521638.2717818</v>
      </c>
      <c r="HG194" s="85">
        <f t="shared" ca="1" si="336"/>
        <v>0</v>
      </c>
      <c r="HH194" s="85">
        <f t="shared" ca="1" si="336"/>
        <v>0</v>
      </c>
      <c r="HI194" s="85">
        <f t="shared" ca="1" si="336"/>
        <v>0</v>
      </c>
      <c r="HJ194" s="85">
        <f t="shared" ca="1" si="336"/>
        <v>0</v>
      </c>
      <c r="HK194" s="85">
        <f t="shared" ca="1" si="275"/>
        <v>245759369.29275429</v>
      </c>
    </row>
    <row r="195" spans="1:219" outlineLevel="1" x14ac:dyDescent="0.75">
      <c r="A195" s="112" t="str">
        <f t="shared" si="266"/>
        <v>CCUBS 2017-C1 B-Piece Cashflows</v>
      </c>
      <c r="B195" s="112" t="str">
        <f t="shared" si="266"/>
        <v>CCUBS 2017-C1</v>
      </c>
      <c r="C195" s="104"/>
      <c r="D195" s="87"/>
      <c r="E195" s="88"/>
      <c r="F195" s="85">
        <f t="shared" ca="1" si="267"/>
        <v>35569493.551438101</v>
      </c>
      <c r="G195" s="85"/>
      <c r="H195" s="86"/>
      <c r="I195" s="95"/>
      <c r="K195" s="113">
        <f t="shared" ref="K195:AP195" ca="1" si="379">IF(K$6&lt;$C27,0,K155/$D155*$F195)</f>
        <v>0</v>
      </c>
      <c r="L195" s="113">
        <f t="shared" ca="1" si="379"/>
        <v>0</v>
      </c>
      <c r="M195" s="113">
        <f t="shared" ca="1" si="379"/>
        <v>0</v>
      </c>
      <c r="N195" s="113">
        <f t="shared" ca="1" si="379"/>
        <v>0</v>
      </c>
      <c r="O195" s="113">
        <f t="shared" ca="1" si="379"/>
        <v>0</v>
      </c>
      <c r="P195" s="113">
        <f t="shared" ca="1" si="379"/>
        <v>0</v>
      </c>
      <c r="Q195" s="113">
        <f t="shared" ca="1" si="379"/>
        <v>0</v>
      </c>
      <c r="R195" s="113">
        <f t="shared" ca="1" si="379"/>
        <v>0</v>
      </c>
      <c r="S195" s="113">
        <f t="shared" ca="1" si="379"/>
        <v>0</v>
      </c>
      <c r="T195" s="113">
        <f t="shared" ca="1" si="379"/>
        <v>35569493.551438101</v>
      </c>
      <c r="U195" s="113">
        <f t="shared" ca="1" si="379"/>
        <v>35569493.551438101</v>
      </c>
      <c r="V195" s="113">
        <f t="shared" ca="1" si="379"/>
        <v>35569493.551438101</v>
      </c>
      <c r="W195" s="113">
        <f t="shared" ca="1" si="379"/>
        <v>35569493.551438101</v>
      </c>
      <c r="X195" s="113">
        <f t="shared" ca="1" si="379"/>
        <v>35569493.551438101</v>
      </c>
      <c r="Y195" s="113">
        <f t="shared" ca="1" si="379"/>
        <v>35569493.551438101</v>
      </c>
      <c r="Z195" s="113">
        <f t="shared" ca="1" si="379"/>
        <v>35569493.551438101</v>
      </c>
      <c r="AA195" s="113">
        <f t="shared" ca="1" si="379"/>
        <v>35569493.551438101</v>
      </c>
      <c r="AB195" s="113">
        <f t="shared" ca="1" si="379"/>
        <v>35569493.551438101</v>
      </c>
      <c r="AC195" s="113">
        <f t="shared" ca="1" si="379"/>
        <v>35569493.551438101</v>
      </c>
      <c r="AD195" s="113">
        <f t="shared" ca="1" si="379"/>
        <v>35569493.551438101</v>
      </c>
      <c r="AE195" s="113">
        <f t="shared" ca="1" si="379"/>
        <v>35569493.551438101</v>
      </c>
      <c r="AF195" s="113">
        <f t="shared" ca="1" si="379"/>
        <v>35569493.551438101</v>
      </c>
      <c r="AG195" s="113">
        <f t="shared" ca="1" si="379"/>
        <v>35569493.551438101</v>
      </c>
      <c r="AH195" s="113">
        <f t="shared" ca="1" si="379"/>
        <v>35569493.551438101</v>
      </c>
      <c r="AI195" s="113">
        <f t="shared" ca="1" si="379"/>
        <v>35569493.551438101</v>
      </c>
      <c r="AJ195" s="113">
        <f t="shared" ca="1" si="379"/>
        <v>35569493.551438101</v>
      </c>
      <c r="AK195" s="113">
        <f t="shared" ca="1" si="379"/>
        <v>35569493.551438101</v>
      </c>
      <c r="AL195" s="113">
        <f t="shared" ca="1" si="379"/>
        <v>35569493.551438101</v>
      </c>
      <c r="AM195" s="113">
        <f t="shared" ca="1" si="379"/>
        <v>35569493.551438101</v>
      </c>
      <c r="AN195" s="113">
        <f t="shared" ca="1" si="379"/>
        <v>35569493.551438101</v>
      </c>
      <c r="AO195" s="113">
        <f t="shared" ca="1" si="379"/>
        <v>35569493.551438101</v>
      </c>
      <c r="AP195" s="113">
        <f t="shared" ca="1" si="379"/>
        <v>35569493.551438101</v>
      </c>
      <c r="AQ195" s="113">
        <f t="shared" ref="AQ195:BV195" ca="1" si="380">IF(AQ$6&lt;$C27,0,AQ155/$D155*$F195)</f>
        <v>35569493.551438101</v>
      </c>
      <c r="AR195" s="113">
        <f t="shared" ca="1" si="380"/>
        <v>35569493.551438101</v>
      </c>
      <c r="AS195" s="113">
        <f t="shared" ca="1" si="380"/>
        <v>35569493.551438101</v>
      </c>
      <c r="AT195" s="113">
        <f t="shared" ca="1" si="380"/>
        <v>35569493.551438101</v>
      </c>
      <c r="AU195" s="113">
        <f t="shared" ca="1" si="380"/>
        <v>35569493.551438101</v>
      </c>
      <c r="AV195" s="113">
        <f t="shared" ca="1" si="380"/>
        <v>35569493.551438101</v>
      </c>
      <c r="AW195" s="113">
        <f t="shared" ca="1" si="380"/>
        <v>35569493.551438101</v>
      </c>
      <c r="AX195" s="113">
        <f t="shared" ca="1" si="380"/>
        <v>35569493.551438101</v>
      </c>
      <c r="AY195" s="113">
        <f t="shared" ca="1" si="380"/>
        <v>35569493.551438101</v>
      </c>
      <c r="AZ195" s="113">
        <f t="shared" ca="1" si="380"/>
        <v>35569493.551438101</v>
      </c>
      <c r="BA195" s="113">
        <f t="shared" ca="1" si="380"/>
        <v>35569493.551438101</v>
      </c>
      <c r="BB195" s="113">
        <f t="shared" ca="1" si="380"/>
        <v>35569493.551438101</v>
      </c>
      <c r="BC195" s="113">
        <f t="shared" ca="1" si="380"/>
        <v>35569493.551438101</v>
      </c>
      <c r="BD195" s="113">
        <f t="shared" ca="1" si="380"/>
        <v>35569493.551438101</v>
      </c>
      <c r="BE195" s="113">
        <f t="shared" ca="1" si="380"/>
        <v>35569493.551438101</v>
      </c>
      <c r="BF195" s="113">
        <f t="shared" ca="1" si="380"/>
        <v>35569493.551438101</v>
      </c>
      <c r="BG195" s="113">
        <f t="shared" ca="1" si="380"/>
        <v>35569493.551438101</v>
      </c>
      <c r="BH195" s="113">
        <f t="shared" ca="1" si="380"/>
        <v>35569493.551438101</v>
      </c>
      <c r="BI195" s="113">
        <f t="shared" ca="1" si="380"/>
        <v>35569493.551438101</v>
      </c>
      <c r="BJ195" s="113">
        <f t="shared" ca="1" si="380"/>
        <v>35569493.551438101</v>
      </c>
      <c r="BK195" s="113">
        <f t="shared" ca="1" si="380"/>
        <v>35569493.551438101</v>
      </c>
      <c r="BL195" s="113">
        <f t="shared" ca="1" si="380"/>
        <v>35569493.551438101</v>
      </c>
      <c r="BM195" s="113">
        <f t="shared" ca="1" si="380"/>
        <v>35569493.551438101</v>
      </c>
      <c r="BN195" s="113">
        <f t="shared" ca="1" si="380"/>
        <v>35569493.551438101</v>
      </c>
      <c r="BO195" s="113">
        <f t="shared" ca="1" si="380"/>
        <v>35569493.551438101</v>
      </c>
      <c r="BP195" s="113">
        <f t="shared" ca="1" si="380"/>
        <v>35569493.551438101</v>
      </c>
      <c r="BQ195" s="113">
        <f t="shared" ca="1" si="380"/>
        <v>35569493.551438101</v>
      </c>
      <c r="BR195" s="113">
        <f t="shared" ca="1" si="380"/>
        <v>35569493.551438101</v>
      </c>
      <c r="BS195" s="113">
        <f t="shared" ca="1" si="380"/>
        <v>35569493.551438101</v>
      </c>
      <c r="BT195" s="113">
        <f t="shared" ca="1" si="380"/>
        <v>35569493.551438101</v>
      </c>
      <c r="BU195" s="113">
        <f t="shared" ca="1" si="380"/>
        <v>35569493.551438101</v>
      </c>
      <c r="BV195" s="113">
        <f t="shared" ca="1" si="380"/>
        <v>35569493.551438101</v>
      </c>
      <c r="BW195" s="113">
        <f t="shared" ref="BW195:DB195" ca="1" si="381">IF(BW$6&lt;$C27,0,BW155/$D155*$F195)</f>
        <v>35569493.551438101</v>
      </c>
      <c r="BX195" s="113">
        <f t="shared" ca="1" si="381"/>
        <v>35569493.551438101</v>
      </c>
      <c r="BY195" s="113">
        <f t="shared" ca="1" si="381"/>
        <v>35569493.551438101</v>
      </c>
      <c r="BZ195" s="113">
        <f t="shared" ca="1" si="381"/>
        <v>35569493.551438101</v>
      </c>
      <c r="CA195" s="113">
        <f t="shared" ca="1" si="381"/>
        <v>35569493.551438101</v>
      </c>
      <c r="CB195" s="113">
        <f t="shared" ca="1" si="381"/>
        <v>35569493.551438101</v>
      </c>
      <c r="CC195" s="113">
        <f t="shared" ca="1" si="381"/>
        <v>35569493.551438101</v>
      </c>
      <c r="CD195" s="113">
        <f t="shared" ca="1" si="381"/>
        <v>35569493.551438101</v>
      </c>
      <c r="CE195" s="113">
        <f t="shared" ca="1" si="381"/>
        <v>35569493.551438101</v>
      </c>
      <c r="CF195" s="113">
        <f t="shared" ca="1" si="381"/>
        <v>35569493.551438101</v>
      </c>
      <c r="CG195" s="113">
        <f t="shared" ca="1" si="381"/>
        <v>35569493.551438101</v>
      </c>
      <c r="CH195" s="113">
        <f t="shared" ca="1" si="381"/>
        <v>35569493.551438101</v>
      </c>
      <c r="CI195" s="113">
        <f t="shared" ca="1" si="381"/>
        <v>35569493.551438101</v>
      </c>
      <c r="CJ195" s="113">
        <f t="shared" ca="1" si="381"/>
        <v>35569493.551438101</v>
      </c>
      <c r="CK195" s="113">
        <f t="shared" ca="1" si="381"/>
        <v>35569493.551438101</v>
      </c>
      <c r="CL195" s="113">
        <f t="shared" ca="1" si="381"/>
        <v>35569493.551438101</v>
      </c>
      <c r="CM195" s="113">
        <f t="shared" ca="1" si="381"/>
        <v>35569493.551438101</v>
      </c>
      <c r="CN195" s="113">
        <f t="shared" ca="1" si="381"/>
        <v>35569493.551438101</v>
      </c>
      <c r="CO195" s="113">
        <f t="shared" ca="1" si="381"/>
        <v>35569493.551438101</v>
      </c>
      <c r="CP195" s="113">
        <f t="shared" ca="1" si="381"/>
        <v>35569493.551438101</v>
      </c>
      <c r="CQ195" s="113">
        <f t="shared" ca="1" si="381"/>
        <v>35569493.551438101</v>
      </c>
      <c r="CR195" s="113">
        <f t="shared" ca="1" si="381"/>
        <v>35569493.551438101</v>
      </c>
      <c r="CS195" s="113">
        <f t="shared" ca="1" si="381"/>
        <v>35569493.551438101</v>
      </c>
      <c r="CT195" s="113">
        <f t="shared" ca="1" si="381"/>
        <v>35569493.551438101</v>
      </c>
      <c r="CU195" s="113">
        <f t="shared" ca="1" si="381"/>
        <v>35569493.551438101</v>
      </c>
      <c r="CV195" s="113">
        <f t="shared" ca="1" si="381"/>
        <v>35569493.551438101</v>
      </c>
      <c r="CW195" s="113">
        <f t="shared" ca="1" si="381"/>
        <v>35569493.551438101</v>
      </c>
      <c r="CX195" s="113">
        <f t="shared" ca="1" si="381"/>
        <v>35569493.551438101</v>
      </c>
      <c r="CY195" s="113">
        <f t="shared" ca="1" si="381"/>
        <v>35569493.551438101</v>
      </c>
      <c r="CZ195" s="113">
        <f t="shared" ca="1" si="381"/>
        <v>35569493.551438101</v>
      </c>
      <c r="DA195" s="113">
        <f t="shared" ca="1" si="381"/>
        <v>35569493.551438101</v>
      </c>
      <c r="DB195" s="113">
        <f t="shared" ca="1" si="381"/>
        <v>35569493.551438101</v>
      </c>
      <c r="DC195" s="113">
        <f t="shared" ref="DC195:EH195" ca="1" si="382">IF(DC$6&lt;$C27,0,DC155/$D155*$F195)</f>
        <v>35569493.551438101</v>
      </c>
      <c r="DD195" s="113">
        <f t="shared" ca="1" si="382"/>
        <v>35569493.551438101</v>
      </c>
      <c r="DE195" s="113">
        <f t="shared" ca="1" si="382"/>
        <v>35569493.551438101</v>
      </c>
      <c r="DF195" s="113">
        <f t="shared" ca="1" si="382"/>
        <v>35569493.551438101</v>
      </c>
      <c r="DG195" s="113">
        <f t="shared" ca="1" si="382"/>
        <v>35569493.551438101</v>
      </c>
      <c r="DH195" s="113">
        <f t="shared" ca="1" si="382"/>
        <v>35513989.565257847</v>
      </c>
      <c r="DI195" s="113">
        <f t="shared" ca="1" si="382"/>
        <v>35342339.623777233</v>
      </c>
      <c r="DJ195" s="113">
        <f t="shared" ca="1" si="382"/>
        <v>35342339.623777233</v>
      </c>
      <c r="DK195" s="113">
        <f t="shared" ca="1" si="382"/>
        <v>35342339.623777233</v>
      </c>
      <c r="DL195" s="113">
        <f t="shared" ca="1" si="382"/>
        <v>35342339.623777233</v>
      </c>
      <c r="DM195" s="113">
        <f t="shared" ca="1" si="382"/>
        <v>35342339.623777233</v>
      </c>
      <c r="DN195" s="113">
        <f t="shared" ca="1" si="382"/>
        <v>35342339.623777233</v>
      </c>
      <c r="DO195" s="113">
        <f t="shared" ca="1" si="382"/>
        <v>35342339.623777233</v>
      </c>
      <c r="DP195" s="113">
        <f t="shared" ca="1" si="382"/>
        <v>35342339.623777233</v>
      </c>
      <c r="DQ195" s="113">
        <f t="shared" ca="1" si="382"/>
        <v>35342339.623777233</v>
      </c>
      <c r="DR195" s="113">
        <f t="shared" ca="1" si="382"/>
        <v>35342339.623777233</v>
      </c>
      <c r="DS195" s="113">
        <f t="shared" ca="1" si="382"/>
        <v>35342339.623777233</v>
      </c>
      <c r="DT195" s="113">
        <f t="shared" ca="1" si="382"/>
        <v>35342339.623777233</v>
      </c>
      <c r="DU195" s="113">
        <f t="shared" ca="1" si="382"/>
        <v>35342339.623777233</v>
      </c>
      <c r="DV195" s="113">
        <f t="shared" ca="1" si="382"/>
        <v>35342339.623777233</v>
      </c>
      <c r="DW195" s="113">
        <f t="shared" ca="1" si="382"/>
        <v>35342339.623777233</v>
      </c>
      <c r="DX195" s="113">
        <f t="shared" ca="1" si="382"/>
        <v>35342339.623777233</v>
      </c>
      <c r="DY195" s="113">
        <f t="shared" ca="1" si="382"/>
        <v>35342339.623777233</v>
      </c>
      <c r="DZ195" s="113">
        <f t="shared" ca="1" si="382"/>
        <v>35342339.623777233</v>
      </c>
      <c r="EA195" s="113">
        <f t="shared" ca="1" si="382"/>
        <v>35342339.623777233</v>
      </c>
      <c r="EB195" s="113">
        <f t="shared" ca="1" si="382"/>
        <v>35342339.623777233</v>
      </c>
      <c r="EC195" s="113">
        <f t="shared" ca="1" si="382"/>
        <v>35342339.623777233</v>
      </c>
      <c r="ED195" s="113">
        <f t="shared" ca="1" si="382"/>
        <v>35342339.623777233</v>
      </c>
      <c r="EE195" s="113">
        <f t="shared" ca="1" si="382"/>
        <v>35342339.623777233</v>
      </c>
      <c r="EF195" s="113">
        <f t="shared" ca="1" si="382"/>
        <v>35342339.623777233</v>
      </c>
      <c r="EG195" s="113">
        <f t="shared" ca="1" si="382"/>
        <v>35342339.623777233</v>
      </c>
      <c r="EH195" s="113">
        <f t="shared" ca="1" si="382"/>
        <v>35342339.623777233</v>
      </c>
      <c r="EI195" s="113">
        <f t="shared" ref="EI195:FN195" ca="1" si="383">IF(EI$6&lt;$C27,0,EI155/$D155*$F195)</f>
        <v>35342339.623777233</v>
      </c>
      <c r="EJ195" s="113">
        <f t="shared" ca="1" si="383"/>
        <v>35342339.623777233</v>
      </c>
      <c r="EK195" s="113">
        <f t="shared" ca="1" si="383"/>
        <v>35342339.623777233</v>
      </c>
      <c r="EL195" s="113">
        <f t="shared" ca="1" si="383"/>
        <v>35342339.623777233</v>
      </c>
      <c r="EM195" s="113">
        <f t="shared" ca="1" si="383"/>
        <v>35342339.623777233</v>
      </c>
      <c r="EN195" s="113">
        <f t="shared" ca="1" si="383"/>
        <v>35342339.623777233</v>
      </c>
      <c r="EO195" s="113">
        <f t="shared" ca="1" si="383"/>
        <v>17889771.671705626</v>
      </c>
      <c r="EP195" s="113">
        <f t="shared" ca="1" si="383"/>
        <v>17889771.671705626</v>
      </c>
      <c r="EQ195" s="113">
        <f t="shared" ca="1" si="383"/>
        <v>17889771.671705626</v>
      </c>
      <c r="ER195" s="113">
        <f t="shared" ca="1" si="383"/>
        <v>17889771.671705626</v>
      </c>
      <c r="ES195" s="113">
        <f t="shared" ca="1" si="383"/>
        <v>17889771.671705626</v>
      </c>
      <c r="ET195" s="113">
        <f t="shared" ca="1" si="383"/>
        <v>17889771.671705626</v>
      </c>
      <c r="EU195" s="113">
        <f t="shared" ca="1" si="383"/>
        <v>16282482.761722548</v>
      </c>
      <c r="EV195" s="113">
        <f t="shared" ca="1" si="383"/>
        <v>16282482.761722548</v>
      </c>
      <c r="EW195" s="113">
        <f t="shared" ca="1" si="383"/>
        <v>16282482.761722548</v>
      </c>
      <c r="EX195" s="113">
        <f t="shared" ca="1" si="383"/>
        <v>16282482.761722548</v>
      </c>
      <c r="EY195" s="113">
        <f t="shared" ca="1" si="383"/>
        <v>16282482.761722548</v>
      </c>
      <c r="EZ195" s="113">
        <f t="shared" ca="1" si="383"/>
        <v>16282482.761722548</v>
      </c>
      <c r="FA195" s="113">
        <f t="shared" ca="1" si="383"/>
        <v>16282482.761722548</v>
      </c>
      <c r="FB195" s="113">
        <f t="shared" ca="1" si="383"/>
        <v>16282482.761722548</v>
      </c>
      <c r="FC195" s="113">
        <f t="shared" ca="1" si="383"/>
        <v>16270199.141260771</v>
      </c>
      <c r="FD195" s="113">
        <f t="shared" ca="1" si="383"/>
        <v>15864480.324249674</v>
      </c>
      <c r="FE195" s="113">
        <f t="shared" ca="1" si="383"/>
        <v>15864480.324249674</v>
      </c>
      <c r="FF195" s="113">
        <f t="shared" ca="1" si="383"/>
        <v>15313560.437989134</v>
      </c>
      <c r="FG195" s="113">
        <f t="shared" ca="1" si="383"/>
        <v>6129072.920167041</v>
      </c>
      <c r="FH195" s="113">
        <f t="shared" ca="1" si="383"/>
        <v>0</v>
      </c>
      <c r="FI195" s="113">
        <f t="shared" ca="1" si="383"/>
        <v>0</v>
      </c>
      <c r="FJ195" s="113">
        <f t="shared" ca="1" si="383"/>
        <v>0</v>
      </c>
      <c r="FK195" s="113">
        <f t="shared" ca="1" si="383"/>
        <v>0</v>
      </c>
      <c r="FL195" s="113">
        <f t="shared" ca="1" si="383"/>
        <v>0</v>
      </c>
      <c r="FM195" s="113">
        <f t="shared" ca="1" si="383"/>
        <v>0</v>
      </c>
      <c r="FN195" s="113">
        <f t="shared" ca="1" si="383"/>
        <v>0</v>
      </c>
      <c r="FO195" s="113">
        <f t="shared" ref="FO195:GS195" ca="1" si="384">IF(FO$6&lt;$C27,0,FO155/$D155*$F195)</f>
        <v>0</v>
      </c>
      <c r="FP195" s="113">
        <f t="shared" ca="1" si="384"/>
        <v>0</v>
      </c>
      <c r="FQ195" s="113">
        <f t="shared" ca="1" si="384"/>
        <v>0</v>
      </c>
      <c r="FR195" s="113">
        <f t="shared" ca="1" si="384"/>
        <v>0</v>
      </c>
      <c r="FS195" s="113">
        <f t="shared" ca="1" si="384"/>
        <v>0</v>
      </c>
      <c r="FT195" s="113">
        <f t="shared" ca="1" si="384"/>
        <v>0</v>
      </c>
      <c r="FU195" s="113">
        <f t="shared" ca="1" si="384"/>
        <v>0</v>
      </c>
      <c r="FV195" s="113">
        <f t="shared" ca="1" si="384"/>
        <v>0</v>
      </c>
      <c r="FW195" s="113">
        <f t="shared" ca="1" si="384"/>
        <v>0</v>
      </c>
      <c r="FX195" s="113">
        <f t="shared" ca="1" si="384"/>
        <v>0</v>
      </c>
      <c r="FY195" s="113">
        <f t="shared" ca="1" si="384"/>
        <v>0</v>
      </c>
      <c r="FZ195" s="113">
        <f t="shared" ca="1" si="384"/>
        <v>0</v>
      </c>
      <c r="GA195" s="113">
        <f t="shared" ca="1" si="384"/>
        <v>0</v>
      </c>
      <c r="GB195" s="113">
        <f t="shared" ca="1" si="384"/>
        <v>0</v>
      </c>
      <c r="GC195" s="113">
        <f t="shared" ca="1" si="384"/>
        <v>0</v>
      </c>
      <c r="GD195" s="113">
        <f t="shared" ca="1" si="384"/>
        <v>0</v>
      </c>
      <c r="GE195" s="113">
        <f t="shared" ca="1" si="384"/>
        <v>0</v>
      </c>
      <c r="GF195" s="113">
        <f t="shared" ca="1" si="384"/>
        <v>0</v>
      </c>
      <c r="GG195" s="113">
        <f t="shared" ca="1" si="384"/>
        <v>0</v>
      </c>
      <c r="GH195" s="113">
        <f t="shared" ca="1" si="384"/>
        <v>0</v>
      </c>
      <c r="GI195" s="113">
        <f t="shared" ca="1" si="384"/>
        <v>0</v>
      </c>
      <c r="GJ195" s="113">
        <f t="shared" ca="1" si="384"/>
        <v>0</v>
      </c>
      <c r="GK195" s="113">
        <f t="shared" ca="1" si="384"/>
        <v>0</v>
      </c>
      <c r="GL195" s="113">
        <f t="shared" ca="1" si="384"/>
        <v>0</v>
      </c>
      <c r="GM195" s="113">
        <f t="shared" ca="1" si="384"/>
        <v>0</v>
      </c>
      <c r="GN195" s="113">
        <f t="shared" ca="1" si="384"/>
        <v>0</v>
      </c>
      <c r="GO195" s="113">
        <f t="shared" ca="1" si="384"/>
        <v>0</v>
      </c>
      <c r="GP195" s="113">
        <f t="shared" ca="1" si="384"/>
        <v>0</v>
      </c>
      <c r="GQ195" s="113">
        <f t="shared" ca="1" si="384"/>
        <v>0</v>
      </c>
      <c r="GR195" s="113">
        <f t="shared" ca="1" si="384"/>
        <v>0</v>
      </c>
      <c r="GS195" s="113">
        <f t="shared" ca="1" si="384"/>
        <v>0</v>
      </c>
      <c r="GU195" s="85">
        <f t="shared" ca="1" si="336"/>
        <v>6467180.645716018</v>
      </c>
      <c r="GV195" s="85">
        <f t="shared" ca="1" si="336"/>
        <v>35569493.551438101</v>
      </c>
      <c r="GW195" s="85">
        <f t="shared" ca="1" si="336"/>
        <v>35569493.551438101</v>
      </c>
      <c r="GX195" s="85">
        <f t="shared" ca="1" si="336"/>
        <v>35569493.551438101</v>
      </c>
      <c r="GY195" s="85">
        <f t="shared" ca="1" si="336"/>
        <v>35569493.551438101</v>
      </c>
      <c r="GZ195" s="85">
        <f t="shared" ca="1" si="336"/>
        <v>35569493.551438101</v>
      </c>
      <c r="HA195" s="85">
        <f t="shared" ca="1" si="336"/>
        <v>35569493.551438101</v>
      </c>
      <c r="HB195" s="85">
        <f t="shared" ca="1" si="336"/>
        <v>35569493.551438101</v>
      </c>
      <c r="HC195" s="85">
        <f t="shared" ca="1" si="336"/>
        <v>35470220.74939771</v>
      </c>
      <c r="HD195" s="85">
        <f t="shared" ca="1" si="336"/>
        <v>35342339.623777226</v>
      </c>
      <c r="HE195" s="85">
        <f t="shared" ca="1" si="336"/>
        <v>35342339.623777226</v>
      </c>
      <c r="HF195" s="85">
        <f t="shared" ca="1" si="336"/>
        <v>21851091.432227757</v>
      </c>
      <c r="HG195" s="85">
        <f t="shared" ca="1" si="336"/>
        <v>12571183.913044086</v>
      </c>
      <c r="HH195" s="85">
        <f t="shared" ca="1" si="336"/>
        <v>0</v>
      </c>
      <c r="HI195" s="85">
        <f t="shared" ca="1" si="336"/>
        <v>0</v>
      </c>
      <c r="HJ195" s="85">
        <f t="shared" ca="1" si="336"/>
        <v>0</v>
      </c>
      <c r="HK195" s="85">
        <f t="shared" ca="1" si="275"/>
        <v>396030810.84800667</v>
      </c>
    </row>
    <row r="196" spans="1:219" outlineLevel="1" x14ac:dyDescent="0.75">
      <c r="A196" s="112" t="str">
        <f t="shared" si="266"/>
        <v>WFCM 2018-C43 B-Piece Cashflows</v>
      </c>
      <c r="B196" s="112" t="str">
        <f t="shared" si="266"/>
        <v>WFCM 2018-C43</v>
      </c>
      <c r="C196" s="104"/>
      <c r="D196" s="87"/>
      <c r="E196" s="88"/>
      <c r="F196" s="85">
        <f t="shared" ca="1" si="267"/>
        <v>20066513.548652999</v>
      </c>
      <c r="G196" s="85"/>
      <c r="H196" s="86"/>
      <c r="I196" s="95"/>
      <c r="K196" s="113">
        <f t="shared" ref="K196:AP196" ca="1" si="385">IF(K$6&lt;$C28,0,K156/$D156*$F196)</f>
        <v>0</v>
      </c>
      <c r="L196" s="113">
        <f t="shared" ca="1" si="385"/>
        <v>0</v>
      </c>
      <c r="M196" s="113">
        <f t="shared" ca="1" si="385"/>
        <v>0</v>
      </c>
      <c r="N196" s="113">
        <f t="shared" ca="1" si="385"/>
        <v>0</v>
      </c>
      <c r="O196" s="113">
        <f t="shared" ca="1" si="385"/>
        <v>0</v>
      </c>
      <c r="P196" s="113">
        <f t="shared" ca="1" si="385"/>
        <v>0</v>
      </c>
      <c r="Q196" s="113">
        <f t="shared" ca="1" si="385"/>
        <v>0</v>
      </c>
      <c r="R196" s="113">
        <f t="shared" ca="1" si="385"/>
        <v>0</v>
      </c>
      <c r="S196" s="113">
        <f t="shared" ca="1" si="385"/>
        <v>0</v>
      </c>
      <c r="T196" s="113">
        <f t="shared" ca="1" si="385"/>
        <v>0</v>
      </c>
      <c r="U196" s="113">
        <f t="shared" ca="1" si="385"/>
        <v>0</v>
      </c>
      <c r="V196" s="113">
        <f t="shared" ca="1" si="385"/>
        <v>0</v>
      </c>
      <c r="W196" s="113">
        <f t="shared" ca="1" si="385"/>
        <v>0</v>
      </c>
      <c r="X196" s="113">
        <f t="shared" ca="1" si="385"/>
        <v>20066513.548652999</v>
      </c>
      <c r="Y196" s="113">
        <f t="shared" ca="1" si="385"/>
        <v>20066513.548652999</v>
      </c>
      <c r="Z196" s="113">
        <f t="shared" ca="1" si="385"/>
        <v>20066513.548652999</v>
      </c>
      <c r="AA196" s="113">
        <f t="shared" ca="1" si="385"/>
        <v>20066513.548652999</v>
      </c>
      <c r="AB196" s="113">
        <f t="shared" ca="1" si="385"/>
        <v>20066513.548652999</v>
      </c>
      <c r="AC196" s="113">
        <f t="shared" ca="1" si="385"/>
        <v>20066513.548652999</v>
      </c>
      <c r="AD196" s="113">
        <f t="shared" ca="1" si="385"/>
        <v>20066513.548652999</v>
      </c>
      <c r="AE196" s="113">
        <f t="shared" ca="1" si="385"/>
        <v>20066513.548652999</v>
      </c>
      <c r="AF196" s="113">
        <f t="shared" ca="1" si="385"/>
        <v>20066513.548652999</v>
      </c>
      <c r="AG196" s="113">
        <f t="shared" ca="1" si="385"/>
        <v>20066513.548652999</v>
      </c>
      <c r="AH196" s="113">
        <f t="shared" ca="1" si="385"/>
        <v>20066513.548652999</v>
      </c>
      <c r="AI196" s="113">
        <f t="shared" ca="1" si="385"/>
        <v>20066513.548652999</v>
      </c>
      <c r="AJ196" s="113">
        <f t="shared" ca="1" si="385"/>
        <v>20066513.548652999</v>
      </c>
      <c r="AK196" s="113">
        <f t="shared" ca="1" si="385"/>
        <v>20066513.548652999</v>
      </c>
      <c r="AL196" s="113">
        <f t="shared" ca="1" si="385"/>
        <v>20066513.548652999</v>
      </c>
      <c r="AM196" s="113">
        <f t="shared" ca="1" si="385"/>
        <v>20066513.548652999</v>
      </c>
      <c r="AN196" s="113">
        <f t="shared" ca="1" si="385"/>
        <v>20066513.548652999</v>
      </c>
      <c r="AO196" s="113">
        <f t="shared" ca="1" si="385"/>
        <v>20066513.548652999</v>
      </c>
      <c r="AP196" s="113">
        <f t="shared" ca="1" si="385"/>
        <v>20066513.548652999</v>
      </c>
      <c r="AQ196" s="113">
        <f t="shared" ref="AQ196:BV196" ca="1" si="386">IF(AQ$6&lt;$C28,0,AQ156/$D156*$F196)</f>
        <v>20066513.548652999</v>
      </c>
      <c r="AR196" s="113">
        <f t="shared" ca="1" si="386"/>
        <v>20066513.548652999</v>
      </c>
      <c r="AS196" s="113">
        <f t="shared" ca="1" si="386"/>
        <v>20066513.548652999</v>
      </c>
      <c r="AT196" s="113">
        <f t="shared" ca="1" si="386"/>
        <v>20066513.548652999</v>
      </c>
      <c r="AU196" s="113">
        <f t="shared" ca="1" si="386"/>
        <v>20066513.548652999</v>
      </c>
      <c r="AV196" s="113">
        <f t="shared" ca="1" si="386"/>
        <v>20066513.548652999</v>
      </c>
      <c r="AW196" s="113">
        <f t="shared" ca="1" si="386"/>
        <v>20066513.548652999</v>
      </c>
      <c r="AX196" s="113">
        <f t="shared" ca="1" si="386"/>
        <v>20066513.548652999</v>
      </c>
      <c r="AY196" s="113">
        <f t="shared" ca="1" si="386"/>
        <v>20066513.548652999</v>
      </c>
      <c r="AZ196" s="113">
        <f t="shared" ca="1" si="386"/>
        <v>20066513.548652999</v>
      </c>
      <c r="BA196" s="113">
        <f t="shared" ca="1" si="386"/>
        <v>20066513.548652999</v>
      </c>
      <c r="BB196" s="113">
        <f t="shared" ca="1" si="386"/>
        <v>20066513.548652999</v>
      </c>
      <c r="BC196" s="113">
        <f t="shared" ca="1" si="386"/>
        <v>20066513.548652999</v>
      </c>
      <c r="BD196" s="113">
        <f t="shared" ca="1" si="386"/>
        <v>20066513.548652999</v>
      </c>
      <c r="BE196" s="113">
        <f t="shared" ca="1" si="386"/>
        <v>20066513.548652999</v>
      </c>
      <c r="BF196" s="113">
        <f t="shared" ca="1" si="386"/>
        <v>20066513.548652999</v>
      </c>
      <c r="BG196" s="113">
        <f t="shared" ca="1" si="386"/>
        <v>20066513.548652999</v>
      </c>
      <c r="BH196" s="113">
        <f t="shared" ca="1" si="386"/>
        <v>20066513.548652999</v>
      </c>
      <c r="BI196" s="113">
        <f t="shared" ca="1" si="386"/>
        <v>20066513.548652999</v>
      </c>
      <c r="BJ196" s="113">
        <f t="shared" ca="1" si="386"/>
        <v>20066513.548652999</v>
      </c>
      <c r="BK196" s="113">
        <f t="shared" ca="1" si="386"/>
        <v>20066513.548652999</v>
      </c>
      <c r="BL196" s="113">
        <f t="shared" ca="1" si="386"/>
        <v>20066513.548652999</v>
      </c>
      <c r="BM196" s="113">
        <f t="shared" ca="1" si="386"/>
        <v>20066513.548652999</v>
      </c>
      <c r="BN196" s="113">
        <f t="shared" ca="1" si="386"/>
        <v>20066513.548652999</v>
      </c>
      <c r="BO196" s="113">
        <f t="shared" ca="1" si="386"/>
        <v>20066513.548652999</v>
      </c>
      <c r="BP196" s="113">
        <f t="shared" ca="1" si="386"/>
        <v>20066513.548652999</v>
      </c>
      <c r="BQ196" s="113">
        <f t="shared" ca="1" si="386"/>
        <v>20066513.548652999</v>
      </c>
      <c r="BR196" s="113">
        <f t="shared" ca="1" si="386"/>
        <v>20066513.548652999</v>
      </c>
      <c r="BS196" s="113">
        <f t="shared" ca="1" si="386"/>
        <v>20066513.548652999</v>
      </c>
      <c r="BT196" s="113">
        <f t="shared" ca="1" si="386"/>
        <v>20066513.548652999</v>
      </c>
      <c r="BU196" s="113">
        <f t="shared" ca="1" si="386"/>
        <v>20066513.548652999</v>
      </c>
      <c r="BV196" s="113">
        <f t="shared" ca="1" si="386"/>
        <v>20066513.548652999</v>
      </c>
      <c r="BW196" s="113">
        <f t="shared" ref="BW196:DB196" ca="1" si="387">IF(BW$6&lt;$C28,0,BW156/$D156*$F196)</f>
        <v>20066513.548652999</v>
      </c>
      <c r="BX196" s="113">
        <f t="shared" ca="1" si="387"/>
        <v>20066513.548652999</v>
      </c>
      <c r="BY196" s="113">
        <f t="shared" ca="1" si="387"/>
        <v>20066513.548652999</v>
      </c>
      <c r="BZ196" s="113">
        <f t="shared" ca="1" si="387"/>
        <v>20066513.548652999</v>
      </c>
      <c r="CA196" s="113">
        <f t="shared" ca="1" si="387"/>
        <v>20066513.548652999</v>
      </c>
      <c r="CB196" s="113">
        <f t="shared" ca="1" si="387"/>
        <v>20066513.548652999</v>
      </c>
      <c r="CC196" s="113">
        <f t="shared" ca="1" si="387"/>
        <v>20066513.548652999</v>
      </c>
      <c r="CD196" s="113">
        <f t="shared" ca="1" si="387"/>
        <v>20066513.548652999</v>
      </c>
      <c r="CE196" s="113">
        <f t="shared" ca="1" si="387"/>
        <v>20066513.548652999</v>
      </c>
      <c r="CF196" s="113">
        <f t="shared" ca="1" si="387"/>
        <v>20066513.548652999</v>
      </c>
      <c r="CG196" s="113">
        <f t="shared" ca="1" si="387"/>
        <v>20066513.548652999</v>
      </c>
      <c r="CH196" s="113">
        <f t="shared" ca="1" si="387"/>
        <v>20066513.548652999</v>
      </c>
      <c r="CI196" s="113">
        <f t="shared" ca="1" si="387"/>
        <v>20066513.548652999</v>
      </c>
      <c r="CJ196" s="113">
        <f t="shared" ca="1" si="387"/>
        <v>20066513.548652999</v>
      </c>
      <c r="CK196" s="113">
        <f t="shared" ca="1" si="387"/>
        <v>20066513.548652999</v>
      </c>
      <c r="CL196" s="113">
        <f t="shared" ca="1" si="387"/>
        <v>20066513.548652999</v>
      </c>
      <c r="CM196" s="113">
        <f t="shared" ca="1" si="387"/>
        <v>20066513.548652999</v>
      </c>
      <c r="CN196" s="113">
        <f t="shared" ca="1" si="387"/>
        <v>20066513.548652999</v>
      </c>
      <c r="CO196" s="113">
        <f t="shared" ca="1" si="387"/>
        <v>20066513.548652999</v>
      </c>
      <c r="CP196" s="113">
        <f t="shared" ca="1" si="387"/>
        <v>20066513.548652999</v>
      </c>
      <c r="CQ196" s="113">
        <f t="shared" ca="1" si="387"/>
        <v>20066513.548652999</v>
      </c>
      <c r="CR196" s="113">
        <f t="shared" ca="1" si="387"/>
        <v>20066513.548652999</v>
      </c>
      <c r="CS196" s="113">
        <f t="shared" ca="1" si="387"/>
        <v>20066513.548652999</v>
      </c>
      <c r="CT196" s="113">
        <f t="shared" ca="1" si="387"/>
        <v>20066513.548652999</v>
      </c>
      <c r="CU196" s="113">
        <f t="shared" ca="1" si="387"/>
        <v>20066513.548652999</v>
      </c>
      <c r="CV196" s="113">
        <f t="shared" ca="1" si="387"/>
        <v>20066513.548652999</v>
      </c>
      <c r="CW196" s="113">
        <f t="shared" ca="1" si="387"/>
        <v>20066513.548652999</v>
      </c>
      <c r="CX196" s="113">
        <f t="shared" ca="1" si="387"/>
        <v>20066513.548652999</v>
      </c>
      <c r="CY196" s="113">
        <f t="shared" ca="1" si="387"/>
        <v>20066513.548652999</v>
      </c>
      <c r="CZ196" s="113">
        <f t="shared" ca="1" si="387"/>
        <v>20066513.548652999</v>
      </c>
      <c r="DA196" s="113">
        <f t="shared" ca="1" si="387"/>
        <v>20066513.548652999</v>
      </c>
      <c r="DB196" s="113">
        <f t="shared" ca="1" si="387"/>
        <v>20066513.548652999</v>
      </c>
      <c r="DC196" s="113">
        <f t="shared" ref="DC196:EH196" ca="1" si="388">IF(DC$6&lt;$C28,0,DC156/$D156*$F196)</f>
        <v>20066513.548652999</v>
      </c>
      <c r="DD196" s="113">
        <f t="shared" ca="1" si="388"/>
        <v>20066513.548652999</v>
      </c>
      <c r="DE196" s="113">
        <f t="shared" ca="1" si="388"/>
        <v>20066513.548652999</v>
      </c>
      <c r="DF196" s="113">
        <f t="shared" ca="1" si="388"/>
        <v>20066513.548652999</v>
      </c>
      <c r="DG196" s="113">
        <f t="shared" ca="1" si="388"/>
        <v>20066513.548652999</v>
      </c>
      <c r="DH196" s="113">
        <f t="shared" ca="1" si="388"/>
        <v>20066513.548652999</v>
      </c>
      <c r="DI196" s="113">
        <f t="shared" ca="1" si="388"/>
        <v>20066513.548652999</v>
      </c>
      <c r="DJ196" s="113">
        <f t="shared" ca="1" si="388"/>
        <v>20066513.548652999</v>
      </c>
      <c r="DK196" s="113">
        <f t="shared" ca="1" si="388"/>
        <v>20066513.548652999</v>
      </c>
      <c r="DL196" s="113">
        <f t="shared" ca="1" si="388"/>
        <v>20066513.548652999</v>
      </c>
      <c r="DM196" s="113">
        <f t="shared" ca="1" si="388"/>
        <v>20066513.548652999</v>
      </c>
      <c r="DN196" s="113">
        <f t="shared" ca="1" si="388"/>
        <v>20066513.548652999</v>
      </c>
      <c r="DO196" s="113">
        <f t="shared" ca="1" si="388"/>
        <v>20066513.548652999</v>
      </c>
      <c r="DP196" s="113">
        <f t="shared" ca="1" si="388"/>
        <v>20066513.548652999</v>
      </c>
      <c r="DQ196" s="113">
        <f t="shared" ca="1" si="388"/>
        <v>20066513.548652999</v>
      </c>
      <c r="DR196" s="113">
        <f t="shared" ca="1" si="388"/>
        <v>20066513.548652999</v>
      </c>
      <c r="DS196" s="113">
        <f t="shared" ca="1" si="388"/>
        <v>20066513.548652999</v>
      </c>
      <c r="DT196" s="113">
        <f t="shared" ca="1" si="388"/>
        <v>20066513.548652999</v>
      </c>
      <c r="DU196" s="113">
        <f t="shared" ca="1" si="388"/>
        <v>20066513.548652999</v>
      </c>
      <c r="DV196" s="113">
        <f t="shared" ca="1" si="388"/>
        <v>20066513.548652999</v>
      </c>
      <c r="DW196" s="113">
        <f t="shared" ca="1" si="388"/>
        <v>20066513.548652999</v>
      </c>
      <c r="DX196" s="113">
        <f t="shared" ca="1" si="388"/>
        <v>20066513.548652999</v>
      </c>
      <c r="DY196" s="113">
        <f t="shared" ca="1" si="388"/>
        <v>20066513.548652999</v>
      </c>
      <c r="DZ196" s="113">
        <f t="shared" ca="1" si="388"/>
        <v>20066513.548652999</v>
      </c>
      <c r="EA196" s="113">
        <f t="shared" ca="1" si="388"/>
        <v>20066513.548652999</v>
      </c>
      <c r="EB196" s="113">
        <f t="shared" ca="1" si="388"/>
        <v>20066513.548652999</v>
      </c>
      <c r="EC196" s="113">
        <f t="shared" ca="1" si="388"/>
        <v>20066513.548652999</v>
      </c>
      <c r="ED196" s="113">
        <f t="shared" ca="1" si="388"/>
        <v>20066513.548652999</v>
      </c>
      <c r="EE196" s="113">
        <f t="shared" ca="1" si="388"/>
        <v>20066513.548652999</v>
      </c>
      <c r="EF196" s="113">
        <f t="shared" ca="1" si="388"/>
        <v>20066513.548652999</v>
      </c>
      <c r="EG196" s="113">
        <f t="shared" ca="1" si="388"/>
        <v>20066513.548652999</v>
      </c>
      <c r="EH196" s="113">
        <f t="shared" ca="1" si="388"/>
        <v>20066513.548652999</v>
      </c>
      <c r="EI196" s="113">
        <f t="shared" ref="EI196:FN196" ca="1" si="389">IF(EI$6&lt;$C28,0,EI156/$D156*$F196)</f>
        <v>20066513.548652999</v>
      </c>
      <c r="EJ196" s="113">
        <f t="shared" ca="1" si="389"/>
        <v>20066513.548652999</v>
      </c>
      <c r="EK196" s="113">
        <f t="shared" ca="1" si="389"/>
        <v>20066513.548652999</v>
      </c>
      <c r="EL196" s="113">
        <f t="shared" ca="1" si="389"/>
        <v>20066513.548652999</v>
      </c>
      <c r="EM196" s="113">
        <f t="shared" ca="1" si="389"/>
        <v>20066513.548652999</v>
      </c>
      <c r="EN196" s="113">
        <f t="shared" ca="1" si="389"/>
        <v>20066513.548652999</v>
      </c>
      <c r="EO196" s="113">
        <f t="shared" ca="1" si="389"/>
        <v>20066513.548652999</v>
      </c>
      <c r="EP196" s="113">
        <f t="shared" ca="1" si="389"/>
        <v>20066513.548652999</v>
      </c>
      <c r="EQ196" s="113">
        <f t="shared" ca="1" si="389"/>
        <v>20066513.548652999</v>
      </c>
      <c r="ER196" s="113">
        <f t="shared" ca="1" si="389"/>
        <v>20066513.548652999</v>
      </c>
      <c r="ES196" s="113">
        <f t="shared" ca="1" si="389"/>
        <v>20066513.548652999</v>
      </c>
      <c r="ET196" s="113">
        <f t="shared" ca="1" si="389"/>
        <v>20066513.548652999</v>
      </c>
      <c r="EU196" s="113">
        <f t="shared" ca="1" si="389"/>
        <v>19703449.194473054</v>
      </c>
      <c r="EV196" s="113">
        <f t="shared" ca="1" si="389"/>
        <v>19703449.194473054</v>
      </c>
      <c r="EW196" s="113">
        <f t="shared" ca="1" si="389"/>
        <v>19703449.194473054</v>
      </c>
      <c r="EX196" s="113">
        <f t="shared" ca="1" si="389"/>
        <v>19703449.194473054</v>
      </c>
      <c r="EY196" s="113">
        <f t="shared" ca="1" si="389"/>
        <v>19703449.194473054</v>
      </c>
      <c r="EZ196" s="113">
        <f t="shared" ca="1" si="389"/>
        <v>19703449.194473054</v>
      </c>
      <c r="FA196" s="113">
        <f t="shared" ca="1" si="389"/>
        <v>19703449.194473054</v>
      </c>
      <c r="FB196" s="113">
        <f t="shared" ca="1" si="389"/>
        <v>19703449.194473054</v>
      </c>
      <c r="FC196" s="113">
        <f t="shared" ca="1" si="389"/>
        <v>19703449.194473054</v>
      </c>
      <c r="FD196" s="113">
        <f t="shared" ca="1" si="389"/>
        <v>19703449.194473054</v>
      </c>
      <c r="FE196" s="113">
        <f t="shared" ca="1" si="389"/>
        <v>19703449.194473054</v>
      </c>
      <c r="FF196" s="113">
        <f t="shared" ca="1" si="389"/>
        <v>19703449.194473054</v>
      </c>
      <c r="FG196" s="113">
        <f t="shared" ca="1" si="389"/>
        <v>19703449.194473054</v>
      </c>
      <c r="FH196" s="113">
        <f t="shared" ca="1" si="389"/>
        <v>19693331.879050702</v>
      </c>
      <c r="FI196" s="113">
        <f t="shared" ca="1" si="389"/>
        <v>19668407.49592077</v>
      </c>
      <c r="FJ196" s="113">
        <f t="shared" ca="1" si="389"/>
        <v>19281396.431900326</v>
      </c>
      <c r="FK196" s="113">
        <f t="shared" ca="1" si="389"/>
        <v>10038709.911352741</v>
      </c>
      <c r="FL196" s="113">
        <f t="shared" ca="1" si="389"/>
        <v>0</v>
      </c>
      <c r="FM196" s="113">
        <f t="shared" ca="1" si="389"/>
        <v>0</v>
      </c>
      <c r="FN196" s="113">
        <f t="shared" ca="1" si="389"/>
        <v>0</v>
      </c>
      <c r="FO196" s="113">
        <f t="shared" ref="FO196:GS196" ca="1" si="390">IF(FO$6&lt;$C28,0,FO156/$D156*$F196)</f>
        <v>0</v>
      </c>
      <c r="FP196" s="113">
        <f t="shared" ca="1" si="390"/>
        <v>0</v>
      </c>
      <c r="FQ196" s="113">
        <f t="shared" ca="1" si="390"/>
        <v>0</v>
      </c>
      <c r="FR196" s="113">
        <f t="shared" ca="1" si="390"/>
        <v>0</v>
      </c>
      <c r="FS196" s="113">
        <f t="shared" ca="1" si="390"/>
        <v>0</v>
      </c>
      <c r="FT196" s="113">
        <f t="shared" ca="1" si="390"/>
        <v>0</v>
      </c>
      <c r="FU196" s="113">
        <f t="shared" ca="1" si="390"/>
        <v>0</v>
      </c>
      <c r="FV196" s="113">
        <f t="shared" ca="1" si="390"/>
        <v>0</v>
      </c>
      <c r="FW196" s="113">
        <f t="shared" ca="1" si="390"/>
        <v>0</v>
      </c>
      <c r="FX196" s="113">
        <f t="shared" ca="1" si="390"/>
        <v>0</v>
      </c>
      <c r="FY196" s="113">
        <f t="shared" ca="1" si="390"/>
        <v>0</v>
      </c>
      <c r="FZ196" s="113">
        <f t="shared" ca="1" si="390"/>
        <v>0</v>
      </c>
      <c r="GA196" s="113">
        <f t="shared" ca="1" si="390"/>
        <v>0</v>
      </c>
      <c r="GB196" s="113">
        <f t="shared" ca="1" si="390"/>
        <v>0</v>
      </c>
      <c r="GC196" s="113">
        <f t="shared" ca="1" si="390"/>
        <v>0</v>
      </c>
      <c r="GD196" s="113">
        <f t="shared" ca="1" si="390"/>
        <v>0</v>
      </c>
      <c r="GE196" s="113">
        <f t="shared" ca="1" si="390"/>
        <v>0</v>
      </c>
      <c r="GF196" s="113">
        <f t="shared" ca="1" si="390"/>
        <v>0</v>
      </c>
      <c r="GG196" s="113">
        <f t="shared" ca="1" si="390"/>
        <v>0</v>
      </c>
      <c r="GH196" s="113">
        <f t="shared" ca="1" si="390"/>
        <v>0</v>
      </c>
      <c r="GI196" s="113">
        <f t="shared" ca="1" si="390"/>
        <v>0</v>
      </c>
      <c r="GJ196" s="113">
        <f t="shared" ca="1" si="390"/>
        <v>0</v>
      </c>
      <c r="GK196" s="113">
        <f t="shared" ca="1" si="390"/>
        <v>0</v>
      </c>
      <c r="GL196" s="113">
        <f t="shared" ca="1" si="390"/>
        <v>0</v>
      </c>
      <c r="GM196" s="113">
        <f t="shared" ca="1" si="390"/>
        <v>0</v>
      </c>
      <c r="GN196" s="113">
        <f t="shared" ca="1" si="390"/>
        <v>0</v>
      </c>
      <c r="GO196" s="113">
        <f t="shared" ca="1" si="390"/>
        <v>0</v>
      </c>
      <c r="GP196" s="113">
        <f t="shared" ca="1" si="390"/>
        <v>0</v>
      </c>
      <c r="GQ196" s="113">
        <f t="shared" ca="1" si="390"/>
        <v>0</v>
      </c>
      <c r="GR196" s="113">
        <f t="shared" ca="1" si="390"/>
        <v>0</v>
      </c>
      <c r="GS196" s="113">
        <f t="shared" ca="1" si="390"/>
        <v>0</v>
      </c>
      <c r="GU196" s="85">
        <f t="shared" ca="1" si="336"/>
        <v>0</v>
      </c>
      <c r="GV196" s="85">
        <f t="shared" ca="1" si="336"/>
        <v>16722094.623877503</v>
      </c>
      <c r="GW196" s="85">
        <f t="shared" ca="1" si="336"/>
        <v>20066513.548653003</v>
      </c>
      <c r="GX196" s="85">
        <f t="shared" ca="1" si="336"/>
        <v>20066513.548653003</v>
      </c>
      <c r="GY196" s="85">
        <f t="shared" ca="1" si="336"/>
        <v>20066513.548653003</v>
      </c>
      <c r="GZ196" s="85">
        <f t="shared" ca="1" si="336"/>
        <v>20066513.548653003</v>
      </c>
      <c r="HA196" s="85">
        <f t="shared" ca="1" si="336"/>
        <v>20066513.548653003</v>
      </c>
      <c r="HB196" s="85">
        <f t="shared" ca="1" si="336"/>
        <v>20066513.548653003</v>
      </c>
      <c r="HC196" s="85">
        <f t="shared" ca="1" si="336"/>
        <v>20066513.548653003</v>
      </c>
      <c r="HD196" s="85">
        <f t="shared" ca="1" si="336"/>
        <v>20066513.548653003</v>
      </c>
      <c r="HE196" s="85">
        <f t="shared" ca="1" si="336"/>
        <v>20066513.548653003</v>
      </c>
      <c r="HF196" s="85">
        <f t="shared" ca="1" si="336"/>
        <v>19975747.460108016</v>
      </c>
      <c r="HG196" s="85">
        <f t="shared" ca="1" si="336"/>
        <v>19699685.943308502</v>
      </c>
      <c r="HH196" s="85">
        <f t="shared" ca="1" si="336"/>
        <v>2443342.1952710892</v>
      </c>
      <c r="HI196" s="85">
        <f t="shared" ca="1" si="336"/>
        <v>0</v>
      </c>
      <c r="HJ196" s="85">
        <f t="shared" ca="1" si="336"/>
        <v>0</v>
      </c>
      <c r="HK196" s="85">
        <f t="shared" ca="1" si="275"/>
        <v>239439492.16044214</v>
      </c>
    </row>
    <row r="197" spans="1:219" outlineLevel="1" x14ac:dyDescent="0.75">
      <c r="A197" s="112" t="str">
        <f t="shared" si="266"/>
        <v>MSBAM 2017-C33 B-Piece Cashflow</v>
      </c>
      <c r="B197" s="112" t="str">
        <f t="shared" si="266"/>
        <v>MSBAM 2017-C33</v>
      </c>
      <c r="C197" s="104"/>
      <c r="D197" s="87"/>
      <c r="E197" s="88"/>
      <c r="F197" s="85">
        <f t="shared" ca="1" si="267"/>
        <v>19989258.000000004</v>
      </c>
      <c r="G197" s="85"/>
      <c r="H197" s="86"/>
      <c r="I197" s="95"/>
      <c r="K197" s="113">
        <f t="shared" ref="K197:AP197" ca="1" si="391">IF(K$6&lt;$C29,0,K157/$D157*$F197)</f>
        <v>0</v>
      </c>
      <c r="L197" s="113">
        <f t="shared" ca="1" si="391"/>
        <v>0</v>
      </c>
      <c r="M197" s="113">
        <f t="shared" ca="1" si="391"/>
        <v>0</v>
      </c>
      <c r="N197" s="113">
        <f t="shared" ca="1" si="391"/>
        <v>19989258.000000004</v>
      </c>
      <c r="O197" s="113">
        <f t="shared" ca="1" si="391"/>
        <v>19989258.000000004</v>
      </c>
      <c r="P197" s="113">
        <f t="shared" ca="1" si="391"/>
        <v>19989258.000000004</v>
      </c>
      <c r="Q197" s="113">
        <f t="shared" ca="1" si="391"/>
        <v>19989258.000000004</v>
      </c>
      <c r="R197" s="113">
        <f t="shared" ca="1" si="391"/>
        <v>19989258.000000004</v>
      </c>
      <c r="S197" s="113">
        <f t="shared" ca="1" si="391"/>
        <v>19989258.000000004</v>
      </c>
      <c r="T197" s="113">
        <f t="shared" ca="1" si="391"/>
        <v>19989258.000000004</v>
      </c>
      <c r="U197" s="113">
        <f t="shared" ca="1" si="391"/>
        <v>19989258.000000004</v>
      </c>
      <c r="V197" s="113">
        <f t="shared" ca="1" si="391"/>
        <v>19989258.000000004</v>
      </c>
      <c r="W197" s="113">
        <f t="shared" ca="1" si="391"/>
        <v>19989258.000000004</v>
      </c>
      <c r="X197" s="113">
        <f t="shared" ca="1" si="391"/>
        <v>19989258.000000004</v>
      </c>
      <c r="Y197" s="113">
        <f t="shared" ca="1" si="391"/>
        <v>19989258.000000004</v>
      </c>
      <c r="Z197" s="113">
        <f t="shared" ca="1" si="391"/>
        <v>19989258.000000004</v>
      </c>
      <c r="AA197" s="113">
        <f t="shared" ca="1" si="391"/>
        <v>19989258.000000004</v>
      </c>
      <c r="AB197" s="113">
        <f t="shared" ca="1" si="391"/>
        <v>19989258.000000004</v>
      </c>
      <c r="AC197" s="113">
        <f t="shared" ca="1" si="391"/>
        <v>19989258.000000004</v>
      </c>
      <c r="AD197" s="113">
        <f t="shared" ca="1" si="391"/>
        <v>19989258.000000004</v>
      </c>
      <c r="AE197" s="113">
        <f t="shared" ca="1" si="391"/>
        <v>19989258.000000004</v>
      </c>
      <c r="AF197" s="113">
        <f t="shared" ca="1" si="391"/>
        <v>19989258.000000004</v>
      </c>
      <c r="AG197" s="113">
        <f t="shared" ca="1" si="391"/>
        <v>19989258.000000004</v>
      </c>
      <c r="AH197" s="113">
        <f t="shared" ca="1" si="391"/>
        <v>19989258.000000004</v>
      </c>
      <c r="AI197" s="113">
        <f t="shared" ca="1" si="391"/>
        <v>19989258.000000004</v>
      </c>
      <c r="AJ197" s="113">
        <f t="shared" ca="1" si="391"/>
        <v>19989258.000000004</v>
      </c>
      <c r="AK197" s="113">
        <f t="shared" ca="1" si="391"/>
        <v>19989258.000000004</v>
      </c>
      <c r="AL197" s="113">
        <f t="shared" ca="1" si="391"/>
        <v>19989258.000000004</v>
      </c>
      <c r="AM197" s="113">
        <f t="shared" ca="1" si="391"/>
        <v>19989258.000000004</v>
      </c>
      <c r="AN197" s="113">
        <f t="shared" ca="1" si="391"/>
        <v>19989258.000000004</v>
      </c>
      <c r="AO197" s="113">
        <f t="shared" ca="1" si="391"/>
        <v>19989258.000000004</v>
      </c>
      <c r="AP197" s="113">
        <f t="shared" ca="1" si="391"/>
        <v>19989258.000000004</v>
      </c>
      <c r="AQ197" s="113">
        <f t="shared" ref="AQ197:BV197" ca="1" si="392">IF(AQ$6&lt;$C29,0,AQ157/$D157*$F197)</f>
        <v>19989258.000000004</v>
      </c>
      <c r="AR197" s="113">
        <f t="shared" ca="1" si="392"/>
        <v>19989258.000000004</v>
      </c>
      <c r="AS197" s="113">
        <f t="shared" ca="1" si="392"/>
        <v>19989258.000000004</v>
      </c>
      <c r="AT197" s="113">
        <f t="shared" ca="1" si="392"/>
        <v>19989258.000000004</v>
      </c>
      <c r="AU197" s="113">
        <f t="shared" ca="1" si="392"/>
        <v>19989258.000000004</v>
      </c>
      <c r="AV197" s="113">
        <f t="shared" ca="1" si="392"/>
        <v>19989258.000000004</v>
      </c>
      <c r="AW197" s="113">
        <f t="shared" ca="1" si="392"/>
        <v>19989258.000000004</v>
      </c>
      <c r="AX197" s="113">
        <f t="shared" ca="1" si="392"/>
        <v>19989258.000000004</v>
      </c>
      <c r="AY197" s="113">
        <f t="shared" ca="1" si="392"/>
        <v>19989258.000000004</v>
      </c>
      <c r="AZ197" s="113">
        <f t="shared" ca="1" si="392"/>
        <v>19989258.000000004</v>
      </c>
      <c r="BA197" s="113">
        <f t="shared" ca="1" si="392"/>
        <v>19989258.000000004</v>
      </c>
      <c r="BB197" s="113">
        <f t="shared" ca="1" si="392"/>
        <v>19989258.000000004</v>
      </c>
      <c r="BC197" s="113">
        <f t="shared" ca="1" si="392"/>
        <v>19989258.000000004</v>
      </c>
      <c r="BD197" s="113">
        <f t="shared" ca="1" si="392"/>
        <v>19989258.000000004</v>
      </c>
      <c r="BE197" s="113">
        <f t="shared" ca="1" si="392"/>
        <v>19989258.000000004</v>
      </c>
      <c r="BF197" s="113">
        <f t="shared" ca="1" si="392"/>
        <v>19989258.000000004</v>
      </c>
      <c r="BG197" s="113">
        <f t="shared" ca="1" si="392"/>
        <v>19989258.000000004</v>
      </c>
      <c r="BH197" s="113">
        <f t="shared" ca="1" si="392"/>
        <v>19989258.000000004</v>
      </c>
      <c r="BI197" s="113">
        <f t="shared" ca="1" si="392"/>
        <v>19989258.000000004</v>
      </c>
      <c r="BJ197" s="113">
        <f t="shared" ca="1" si="392"/>
        <v>19989258.000000004</v>
      </c>
      <c r="BK197" s="113">
        <f t="shared" ca="1" si="392"/>
        <v>19989258.000000004</v>
      </c>
      <c r="BL197" s="113">
        <f t="shared" ca="1" si="392"/>
        <v>19989258.000000004</v>
      </c>
      <c r="BM197" s="113">
        <f t="shared" ca="1" si="392"/>
        <v>19989258.000000004</v>
      </c>
      <c r="BN197" s="113">
        <f t="shared" ca="1" si="392"/>
        <v>19989258.000000004</v>
      </c>
      <c r="BO197" s="113">
        <f t="shared" ca="1" si="392"/>
        <v>19989258.000000004</v>
      </c>
      <c r="BP197" s="113">
        <f t="shared" ca="1" si="392"/>
        <v>19989258.000000004</v>
      </c>
      <c r="BQ197" s="113">
        <f t="shared" ca="1" si="392"/>
        <v>19989258.000000004</v>
      </c>
      <c r="BR197" s="113">
        <f t="shared" ca="1" si="392"/>
        <v>19989258.000000004</v>
      </c>
      <c r="BS197" s="113">
        <f t="shared" ca="1" si="392"/>
        <v>19989258.000000004</v>
      </c>
      <c r="BT197" s="113">
        <f t="shared" ca="1" si="392"/>
        <v>19989258.000000004</v>
      </c>
      <c r="BU197" s="113">
        <f t="shared" ca="1" si="392"/>
        <v>19989258.000000004</v>
      </c>
      <c r="BV197" s="113">
        <f t="shared" ca="1" si="392"/>
        <v>19989258.000000004</v>
      </c>
      <c r="BW197" s="113">
        <f t="shared" ref="BW197:DB197" ca="1" si="393">IF(BW$6&lt;$C29,0,BW157/$D157*$F197)</f>
        <v>19989258.000000004</v>
      </c>
      <c r="BX197" s="113">
        <f t="shared" ca="1" si="393"/>
        <v>19989258.000000004</v>
      </c>
      <c r="BY197" s="113">
        <f t="shared" ca="1" si="393"/>
        <v>19989258.000000004</v>
      </c>
      <c r="BZ197" s="113">
        <f t="shared" ca="1" si="393"/>
        <v>19989258.000000004</v>
      </c>
      <c r="CA197" s="113">
        <f t="shared" ca="1" si="393"/>
        <v>19989258.000000004</v>
      </c>
      <c r="CB197" s="113">
        <f t="shared" ca="1" si="393"/>
        <v>19989258.000000004</v>
      </c>
      <c r="CC197" s="113">
        <f t="shared" ca="1" si="393"/>
        <v>19989258.000000004</v>
      </c>
      <c r="CD197" s="113">
        <f t="shared" ca="1" si="393"/>
        <v>19989258.000000004</v>
      </c>
      <c r="CE197" s="113">
        <f t="shared" ca="1" si="393"/>
        <v>19989258.000000004</v>
      </c>
      <c r="CF197" s="113">
        <f t="shared" ca="1" si="393"/>
        <v>19989258.000000004</v>
      </c>
      <c r="CG197" s="113">
        <f t="shared" ca="1" si="393"/>
        <v>19989258.000000004</v>
      </c>
      <c r="CH197" s="113">
        <f t="shared" ca="1" si="393"/>
        <v>19989258.000000004</v>
      </c>
      <c r="CI197" s="113">
        <f t="shared" ca="1" si="393"/>
        <v>19988888.096439589</v>
      </c>
      <c r="CJ197" s="113">
        <f t="shared" ca="1" si="393"/>
        <v>19988888.096439589</v>
      </c>
      <c r="CK197" s="113">
        <f t="shared" ca="1" si="393"/>
        <v>19988888.096439589</v>
      </c>
      <c r="CL197" s="113">
        <f t="shared" ca="1" si="393"/>
        <v>19988888.096439589</v>
      </c>
      <c r="CM197" s="113">
        <f t="shared" ca="1" si="393"/>
        <v>19988888.096439589</v>
      </c>
      <c r="CN197" s="113">
        <f t="shared" ca="1" si="393"/>
        <v>19988888.096439589</v>
      </c>
      <c r="CO197" s="113">
        <f t="shared" ca="1" si="393"/>
        <v>19988888.096439589</v>
      </c>
      <c r="CP197" s="113">
        <f t="shared" ca="1" si="393"/>
        <v>19988888.096439589</v>
      </c>
      <c r="CQ197" s="113">
        <f t="shared" ca="1" si="393"/>
        <v>19988888.096439589</v>
      </c>
      <c r="CR197" s="113">
        <f t="shared" ca="1" si="393"/>
        <v>19988888.096439589</v>
      </c>
      <c r="CS197" s="113">
        <f t="shared" ca="1" si="393"/>
        <v>19988888.096439589</v>
      </c>
      <c r="CT197" s="113">
        <f t="shared" ca="1" si="393"/>
        <v>19988888.096439589</v>
      </c>
      <c r="CU197" s="113">
        <f t="shared" ca="1" si="393"/>
        <v>19988888.096439589</v>
      </c>
      <c r="CV197" s="113">
        <f t="shared" ca="1" si="393"/>
        <v>19988888.096439589</v>
      </c>
      <c r="CW197" s="113">
        <f t="shared" ca="1" si="393"/>
        <v>19988888.096439589</v>
      </c>
      <c r="CX197" s="113">
        <f t="shared" ca="1" si="393"/>
        <v>19988888.096439589</v>
      </c>
      <c r="CY197" s="113">
        <f t="shared" ca="1" si="393"/>
        <v>19988888.096439589</v>
      </c>
      <c r="CZ197" s="113">
        <f t="shared" ca="1" si="393"/>
        <v>19988888.096439589</v>
      </c>
      <c r="DA197" s="113">
        <f t="shared" ca="1" si="393"/>
        <v>19988888.096439589</v>
      </c>
      <c r="DB197" s="113">
        <f t="shared" ca="1" si="393"/>
        <v>19988888.096439589</v>
      </c>
      <c r="DC197" s="113">
        <f t="shared" ref="DC197:EH197" ca="1" si="394">IF(DC$6&lt;$C29,0,DC157/$D157*$F197)</f>
        <v>19988888.096439589</v>
      </c>
      <c r="DD197" s="113">
        <f t="shared" ca="1" si="394"/>
        <v>19988888.096439589</v>
      </c>
      <c r="DE197" s="113">
        <f t="shared" ca="1" si="394"/>
        <v>19988888.096439589</v>
      </c>
      <c r="DF197" s="113">
        <f t="shared" ca="1" si="394"/>
        <v>19988888.096439589</v>
      </c>
      <c r="DG197" s="113">
        <f t="shared" ca="1" si="394"/>
        <v>19988888.096439589</v>
      </c>
      <c r="DH197" s="113">
        <f t="shared" ca="1" si="394"/>
        <v>19988888.096439589</v>
      </c>
      <c r="DI197" s="113">
        <f t="shared" ca="1" si="394"/>
        <v>19988888.096439589</v>
      </c>
      <c r="DJ197" s="113">
        <f t="shared" ca="1" si="394"/>
        <v>19988888.096439589</v>
      </c>
      <c r="DK197" s="113">
        <f t="shared" ca="1" si="394"/>
        <v>19988888.096439589</v>
      </c>
      <c r="DL197" s="113">
        <f t="shared" ca="1" si="394"/>
        <v>19988888.096439589</v>
      </c>
      <c r="DM197" s="113">
        <f t="shared" ca="1" si="394"/>
        <v>19988888.096439589</v>
      </c>
      <c r="DN197" s="113">
        <f t="shared" ca="1" si="394"/>
        <v>19988888.096439589</v>
      </c>
      <c r="DO197" s="113">
        <f t="shared" ca="1" si="394"/>
        <v>19988888.096439589</v>
      </c>
      <c r="DP197" s="113">
        <f t="shared" ca="1" si="394"/>
        <v>19988888.096439589</v>
      </c>
      <c r="DQ197" s="113">
        <f t="shared" ca="1" si="394"/>
        <v>19988888.096439589</v>
      </c>
      <c r="DR197" s="113">
        <f t="shared" ca="1" si="394"/>
        <v>19988888.096439589</v>
      </c>
      <c r="DS197" s="113">
        <f t="shared" ca="1" si="394"/>
        <v>19988888.096439589</v>
      </c>
      <c r="DT197" s="113">
        <f t="shared" ca="1" si="394"/>
        <v>19988888.096439589</v>
      </c>
      <c r="DU197" s="113">
        <f t="shared" ca="1" si="394"/>
        <v>19988888.096439589</v>
      </c>
      <c r="DV197" s="113">
        <f t="shared" ca="1" si="394"/>
        <v>19988888.096439589</v>
      </c>
      <c r="DW197" s="113">
        <f t="shared" ca="1" si="394"/>
        <v>19988888.096439589</v>
      </c>
      <c r="DX197" s="113">
        <f t="shared" ca="1" si="394"/>
        <v>19988888.096439589</v>
      </c>
      <c r="DY197" s="113">
        <f t="shared" ca="1" si="394"/>
        <v>19988888.096439589</v>
      </c>
      <c r="DZ197" s="113">
        <f t="shared" ca="1" si="394"/>
        <v>19988888.096439589</v>
      </c>
      <c r="EA197" s="113">
        <f t="shared" ca="1" si="394"/>
        <v>15619615.823184185</v>
      </c>
      <c r="EB197" s="113">
        <f t="shared" ca="1" si="394"/>
        <v>15619615.823184185</v>
      </c>
      <c r="EC197" s="113">
        <f t="shared" ca="1" si="394"/>
        <v>15619615.823184185</v>
      </c>
      <c r="ED197" s="113">
        <f t="shared" ca="1" si="394"/>
        <v>15619615.823184185</v>
      </c>
      <c r="EE197" s="113">
        <f t="shared" ca="1" si="394"/>
        <v>15619615.823184185</v>
      </c>
      <c r="EF197" s="113">
        <f t="shared" ca="1" si="394"/>
        <v>15619615.823184185</v>
      </c>
      <c r="EG197" s="113">
        <f t="shared" ca="1" si="394"/>
        <v>15619615.823184185</v>
      </c>
      <c r="EH197" s="113">
        <f t="shared" ca="1" si="394"/>
        <v>15619615.823184185</v>
      </c>
      <c r="EI197" s="113">
        <f t="shared" ref="EI197:FN197" ca="1" si="395">IF(EI$6&lt;$C29,0,EI157/$D157*$F197)</f>
        <v>15619615.823184185</v>
      </c>
      <c r="EJ197" s="113">
        <f t="shared" ca="1" si="395"/>
        <v>15619615.823184185</v>
      </c>
      <c r="EK197" s="113">
        <f t="shared" ca="1" si="395"/>
        <v>15619615.823184185</v>
      </c>
      <c r="EL197" s="113">
        <f t="shared" ca="1" si="395"/>
        <v>15358244.132388206</v>
      </c>
      <c r="EM197" s="113">
        <f t="shared" ca="1" si="395"/>
        <v>15358244.132388206</v>
      </c>
      <c r="EN197" s="113">
        <f t="shared" ca="1" si="395"/>
        <v>15358244.132388206</v>
      </c>
      <c r="EO197" s="113">
        <f t="shared" ca="1" si="395"/>
        <v>15358244.132388206</v>
      </c>
      <c r="EP197" s="113">
        <f t="shared" ca="1" si="395"/>
        <v>15358244.132388206</v>
      </c>
      <c r="EQ197" s="113">
        <f t="shared" ca="1" si="395"/>
        <v>15358244.132388206</v>
      </c>
      <c r="ER197" s="113">
        <f t="shared" ca="1" si="395"/>
        <v>15358244.132388206</v>
      </c>
      <c r="ES197" s="113">
        <f t="shared" ca="1" si="395"/>
        <v>15358244.132388206</v>
      </c>
      <c r="ET197" s="113">
        <f t="shared" ca="1" si="395"/>
        <v>15358244.132388206</v>
      </c>
      <c r="EU197" s="113">
        <f t="shared" ca="1" si="395"/>
        <v>15358244.132388206</v>
      </c>
      <c r="EV197" s="113">
        <f t="shared" ca="1" si="395"/>
        <v>15358244.132388206</v>
      </c>
      <c r="EW197" s="113">
        <f t="shared" ca="1" si="395"/>
        <v>15358244.132388206</v>
      </c>
      <c r="EX197" s="113">
        <f t="shared" ca="1" si="395"/>
        <v>15358244.132388206</v>
      </c>
      <c r="EY197" s="113">
        <f t="shared" ca="1" si="395"/>
        <v>15358244.132388206</v>
      </c>
      <c r="EZ197" s="113">
        <f t="shared" ca="1" si="395"/>
        <v>0</v>
      </c>
      <c r="FA197" s="113">
        <f t="shared" ca="1" si="395"/>
        <v>0</v>
      </c>
      <c r="FB197" s="113">
        <f t="shared" ca="1" si="395"/>
        <v>0</v>
      </c>
      <c r="FC197" s="113">
        <f t="shared" ca="1" si="395"/>
        <v>0</v>
      </c>
      <c r="FD197" s="113">
        <f t="shared" ca="1" si="395"/>
        <v>0</v>
      </c>
      <c r="FE197" s="113">
        <f t="shared" ca="1" si="395"/>
        <v>0</v>
      </c>
      <c r="FF197" s="113">
        <f t="shared" ca="1" si="395"/>
        <v>0</v>
      </c>
      <c r="FG197" s="113">
        <f t="shared" ca="1" si="395"/>
        <v>0</v>
      </c>
      <c r="FH197" s="113">
        <f t="shared" ca="1" si="395"/>
        <v>0</v>
      </c>
      <c r="FI197" s="113">
        <f t="shared" ca="1" si="395"/>
        <v>0</v>
      </c>
      <c r="FJ197" s="113">
        <f t="shared" ca="1" si="395"/>
        <v>0</v>
      </c>
      <c r="FK197" s="113">
        <f t="shared" ca="1" si="395"/>
        <v>0</v>
      </c>
      <c r="FL197" s="113">
        <f t="shared" ca="1" si="395"/>
        <v>0</v>
      </c>
      <c r="FM197" s="113">
        <f t="shared" ca="1" si="395"/>
        <v>0</v>
      </c>
      <c r="FN197" s="113">
        <f t="shared" ca="1" si="395"/>
        <v>0</v>
      </c>
      <c r="FO197" s="113">
        <f t="shared" ref="FO197:GS197" ca="1" si="396">IF(FO$6&lt;$C29,0,FO157/$D157*$F197)</f>
        <v>0</v>
      </c>
      <c r="FP197" s="113">
        <f t="shared" ca="1" si="396"/>
        <v>0</v>
      </c>
      <c r="FQ197" s="113">
        <f t="shared" ca="1" si="396"/>
        <v>0</v>
      </c>
      <c r="FR197" s="113">
        <f t="shared" ca="1" si="396"/>
        <v>0</v>
      </c>
      <c r="FS197" s="113">
        <f t="shared" ca="1" si="396"/>
        <v>0</v>
      </c>
      <c r="FT197" s="113">
        <f t="shared" ca="1" si="396"/>
        <v>0</v>
      </c>
      <c r="FU197" s="113">
        <f t="shared" ca="1" si="396"/>
        <v>0</v>
      </c>
      <c r="FV197" s="113">
        <f t="shared" ca="1" si="396"/>
        <v>0</v>
      </c>
      <c r="FW197" s="113">
        <f t="shared" ca="1" si="396"/>
        <v>0</v>
      </c>
      <c r="FX197" s="113">
        <f t="shared" ca="1" si="396"/>
        <v>0</v>
      </c>
      <c r="FY197" s="113">
        <f t="shared" ca="1" si="396"/>
        <v>0</v>
      </c>
      <c r="FZ197" s="113">
        <f t="shared" ca="1" si="396"/>
        <v>0</v>
      </c>
      <c r="GA197" s="113">
        <f t="shared" ca="1" si="396"/>
        <v>0</v>
      </c>
      <c r="GB197" s="113">
        <f t="shared" ca="1" si="396"/>
        <v>0</v>
      </c>
      <c r="GC197" s="113">
        <f t="shared" ca="1" si="396"/>
        <v>0</v>
      </c>
      <c r="GD197" s="113">
        <f t="shared" ca="1" si="396"/>
        <v>0</v>
      </c>
      <c r="GE197" s="113">
        <f t="shared" ca="1" si="396"/>
        <v>0</v>
      </c>
      <c r="GF197" s="113">
        <f t="shared" ca="1" si="396"/>
        <v>0</v>
      </c>
      <c r="GG197" s="113">
        <f t="shared" ca="1" si="396"/>
        <v>0</v>
      </c>
      <c r="GH197" s="113">
        <f t="shared" ca="1" si="396"/>
        <v>0</v>
      </c>
      <c r="GI197" s="113">
        <f t="shared" ca="1" si="396"/>
        <v>0</v>
      </c>
      <c r="GJ197" s="113">
        <f t="shared" ca="1" si="396"/>
        <v>0</v>
      </c>
      <c r="GK197" s="113">
        <f t="shared" ca="1" si="396"/>
        <v>0</v>
      </c>
      <c r="GL197" s="113">
        <f t="shared" ca="1" si="396"/>
        <v>0</v>
      </c>
      <c r="GM197" s="113">
        <f t="shared" ca="1" si="396"/>
        <v>0</v>
      </c>
      <c r="GN197" s="113">
        <f t="shared" ca="1" si="396"/>
        <v>0</v>
      </c>
      <c r="GO197" s="113">
        <f t="shared" ca="1" si="396"/>
        <v>0</v>
      </c>
      <c r="GP197" s="113">
        <f t="shared" ca="1" si="396"/>
        <v>0</v>
      </c>
      <c r="GQ197" s="113">
        <f t="shared" ca="1" si="396"/>
        <v>0</v>
      </c>
      <c r="GR197" s="113">
        <f t="shared" ca="1" si="396"/>
        <v>0</v>
      </c>
      <c r="GS197" s="113">
        <f t="shared" ca="1" si="396"/>
        <v>0</v>
      </c>
      <c r="GU197" s="85">
        <f t="shared" ref="GU197:HJ203" ca="1" si="397">AVERAGEIFS($K197:$GS197,$K$5:$GS$5,GU$6)+IF(GU$6=YEAR($C197),$F197,0)</f>
        <v>14537642.181818185</v>
      </c>
      <c r="GV197" s="85">
        <f t="shared" ca="1" si="397"/>
        <v>19989258.000000004</v>
      </c>
      <c r="GW197" s="85">
        <f t="shared" ca="1" si="397"/>
        <v>19989258.000000004</v>
      </c>
      <c r="GX197" s="85">
        <f t="shared" ca="1" si="397"/>
        <v>19989258.000000004</v>
      </c>
      <c r="GY197" s="85">
        <f t="shared" ca="1" si="397"/>
        <v>19989258.000000004</v>
      </c>
      <c r="GZ197" s="85">
        <f t="shared" ca="1" si="397"/>
        <v>19989258.000000004</v>
      </c>
      <c r="HA197" s="85">
        <f t="shared" ca="1" si="397"/>
        <v>19989042.2229231</v>
      </c>
      <c r="HB197" s="85">
        <f t="shared" ca="1" si="397"/>
        <v>19988888.096439593</v>
      </c>
      <c r="HC197" s="85">
        <f t="shared" ca="1" si="397"/>
        <v>19988888.096439593</v>
      </c>
      <c r="HD197" s="85">
        <f t="shared" ca="1" si="397"/>
        <v>19988888.096439593</v>
      </c>
      <c r="HE197" s="85">
        <f t="shared" ca="1" si="397"/>
        <v>15983721.845955474</v>
      </c>
      <c r="HF197" s="85">
        <f t="shared" ca="1" si="397"/>
        <v>15358244.132388206</v>
      </c>
      <c r="HG197" s="85">
        <f t="shared" ca="1" si="397"/>
        <v>2559707.3553980342</v>
      </c>
      <c r="HH197" s="85">
        <f t="shared" ca="1" si="397"/>
        <v>0</v>
      </c>
      <c r="HI197" s="85">
        <f t="shared" ca="1" si="397"/>
        <v>0</v>
      </c>
      <c r="HJ197" s="85">
        <f t="shared" ca="1" si="397"/>
        <v>0</v>
      </c>
      <c r="HK197" s="85">
        <f t="shared" ca="1" si="275"/>
        <v>228341312.02780178</v>
      </c>
    </row>
    <row r="198" spans="1:219" outlineLevel="1" x14ac:dyDescent="0.75">
      <c r="A198" s="112" t="str">
        <f t="shared" si="266"/>
        <v>GSMS 2017-GS6 B-Piece Cashflows</v>
      </c>
      <c r="B198" s="112" t="str">
        <f t="shared" si="266"/>
        <v>GSMS 2017-GS6</v>
      </c>
      <c r="C198" s="104"/>
      <c r="D198" s="87"/>
      <c r="E198" s="88"/>
      <c r="F198" s="85">
        <f t="shared" ca="1" si="267"/>
        <v>25197303</v>
      </c>
      <c r="G198" s="85"/>
      <c r="H198" s="86"/>
      <c r="I198" s="95"/>
      <c r="K198" s="113">
        <f t="shared" ref="K198:AP198" ca="1" si="398">IF(K$6&lt;$C30,0,K158/$D158*$F198)</f>
        <v>0</v>
      </c>
      <c r="L198" s="113">
        <f t="shared" ca="1" si="398"/>
        <v>0</v>
      </c>
      <c r="M198" s="113">
        <f t="shared" ca="1" si="398"/>
        <v>0</v>
      </c>
      <c r="N198" s="113">
        <f t="shared" ca="1" si="398"/>
        <v>25197303</v>
      </c>
      <c r="O198" s="113">
        <f t="shared" ca="1" si="398"/>
        <v>25197303</v>
      </c>
      <c r="P198" s="113">
        <f t="shared" ca="1" si="398"/>
        <v>25197303</v>
      </c>
      <c r="Q198" s="113">
        <f t="shared" ca="1" si="398"/>
        <v>25197303</v>
      </c>
      <c r="R198" s="113">
        <f t="shared" ca="1" si="398"/>
        <v>25197303</v>
      </c>
      <c r="S198" s="113">
        <f t="shared" ca="1" si="398"/>
        <v>25197303</v>
      </c>
      <c r="T198" s="113">
        <f t="shared" ca="1" si="398"/>
        <v>25197303</v>
      </c>
      <c r="U198" s="113">
        <f t="shared" ca="1" si="398"/>
        <v>25197303</v>
      </c>
      <c r="V198" s="113">
        <f t="shared" ca="1" si="398"/>
        <v>25197303</v>
      </c>
      <c r="W198" s="113">
        <f t="shared" ca="1" si="398"/>
        <v>25197303</v>
      </c>
      <c r="X198" s="113">
        <f t="shared" ca="1" si="398"/>
        <v>25197303</v>
      </c>
      <c r="Y198" s="113">
        <f t="shared" ca="1" si="398"/>
        <v>25197303</v>
      </c>
      <c r="Z198" s="113">
        <f t="shared" ca="1" si="398"/>
        <v>25197303</v>
      </c>
      <c r="AA198" s="113">
        <f t="shared" ca="1" si="398"/>
        <v>25197303</v>
      </c>
      <c r="AB198" s="113">
        <f t="shared" ca="1" si="398"/>
        <v>25197303</v>
      </c>
      <c r="AC198" s="113">
        <f t="shared" ca="1" si="398"/>
        <v>25197303</v>
      </c>
      <c r="AD198" s="113">
        <f t="shared" ca="1" si="398"/>
        <v>25197303</v>
      </c>
      <c r="AE198" s="113">
        <f t="shared" ca="1" si="398"/>
        <v>25197303</v>
      </c>
      <c r="AF198" s="113">
        <f t="shared" ca="1" si="398"/>
        <v>25197303</v>
      </c>
      <c r="AG198" s="113">
        <f t="shared" ca="1" si="398"/>
        <v>25197303</v>
      </c>
      <c r="AH198" s="113">
        <f t="shared" ca="1" si="398"/>
        <v>25197303</v>
      </c>
      <c r="AI198" s="113">
        <f t="shared" ca="1" si="398"/>
        <v>25197303</v>
      </c>
      <c r="AJ198" s="113">
        <f t="shared" ca="1" si="398"/>
        <v>25197303</v>
      </c>
      <c r="AK198" s="113">
        <f t="shared" ca="1" si="398"/>
        <v>25197303</v>
      </c>
      <c r="AL198" s="113">
        <f t="shared" ca="1" si="398"/>
        <v>25197303</v>
      </c>
      <c r="AM198" s="113">
        <f t="shared" ca="1" si="398"/>
        <v>25197303</v>
      </c>
      <c r="AN198" s="113">
        <f t="shared" ca="1" si="398"/>
        <v>25197303</v>
      </c>
      <c r="AO198" s="113">
        <f t="shared" ca="1" si="398"/>
        <v>25197303</v>
      </c>
      <c r="AP198" s="113">
        <f t="shared" ca="1" si="398"/>
        <v>25197303</v>
      </c>
      <c r="AQ198" s="113">
        <f t="shared" ref="AQ198:BV198" ca="1" si="399">IF(AQ$6&lt;$C30,0,AQ158/$D158*$F198)</f>
        <v>25197303</v>
      </c>
      <c r="AR198" s="113">
        <f t="shared" ca="1" si="399"/>
        <v>25197303</v>
      </c>
      <c r="AS198" s="113">
        <f t="shared" ca="1" si="399"/>
        <v>25197303</v>
      </c>
      <c r="AT198" s="113">
        <f t="shared" ca="1" si="399"/>
        <v>25197303</v>
      </c>
      <c r="AU198" s="113">
        <f t="shared" ca="1" si="399"/>
        <v>25197303</v>
      </c>
      <c r="AV198" s="113">
        <f t="shared" ca="1" si="399"/>
        <v>25197303</v>
      </c>
      <c r="AW198" s="113">
        <f t="shared" ca="1" si="399"/>
        <v>25197303</v>
      </c>
      <c r="AX198" s="113">
        <f t="shared" ca="1" si="399"/>
        <v>25197303</v>
      </c>
      <c r="AY198" s="113">
        <f t="shared" ca="1" si="399"/>
        <v>25197303</v>
      </c>
      <c r="AZ198" s="113">
        <f t="shared" ca="1" si="399"/>
        <v>25197303</v>
      </c>
      <c r="BA198" s="113">
        <f t="shared" ca="1" si="399"/>
        <v>25197303</v>
      </c>
      <c r="BB198" s="113">
        <f t="shared" ca="1" si="399"/>
        <v>25197303</v>
      </c>
      <c r="BC198" s="113">
        <f t="shared" ca="1" si="399"/>
        <v>25197303</v>
      </c>
      <c r="BD198" s="113">
        <f t="shared" ca="1" si="399"/>
        <v>25197303</v>
      </c>
      <c r="BE198" s="113">
        <f t="shared" ca="1" si="399"/>
        <v>25197303</v>
      </c>
      <c r="BF198" s="113">
        <f t="shared" ca="1" si="399"/>
        <v>25197303</v>
      </c>
      <c r="BG198" s="113">
        <f t="shared" ca="1" si="399"/>
        <v>25197303</v>
      </c>
      <c r="BH198" s="113">
        <f t="shared" ca="1" si="399"/>
        <v>25197303</v>
      </c>
      <c r="BI198" s="113">
        <f t="shared" ca="1" si="399"/>
        <v>25197303</v>
      </c>
      <c r="BJ198" s="113">
        <f t="shared" ca="1" si="399"/>
        <v>25197303</v>
      </c>
      <c r="BK198" s="113">
        <f t="shared" ca="1" si="399"/>
        <v>25197303</v>
      </c>
      <c r="BL198" s="113">
        <f t="shared" ca="1" si="399"/>
        <v>25197303</v>
      </c>
      <c r="BM198" s="113">
        <f t="shared" ca="1" si="399"/>
        <v>25197303</v>
      </c>
      <c r="BN198" s="113">
        <f t="shared" ca="1" si="399"/>
        <v>25197303</v>
      </c>
      <c r="BO198" s="113">
        <f t="shared" ca="1" si="399"/>
        <v>25197303</v>
      </c>
      <c r="BP198" s="113">
        <f t="shared" ca="1" si="399"/>
        <v>25197303</v>
      </c>
      <c r="BQ198" s="113">
        <f t="shared" ca="1" si="399"/>
        <v>25197303</v>
      </c>
      <c r="BR198" s="113">
        <f t="shared" ca="1" si="399"/>
        <v>25197303</v>
      </c>
      <c r="BS198" s="113">
        <f t="shared" ca="1" si="399"/>
        <v>25197303</v>
      </c>
      <c r="BT198" s="113">
        <f t="shared" ca="1" si="399"/>
        <v>25197303</v>
      </c>
      <c r="BU198" s="113">
        <f t="shared" ca="1" si="399"/>
        <v>25197303</v>
      </c>
      <c r="BV198" s="113">
        <f t="shared" ca="1" si="399"/>
        <v>25197303</v>
      </c>
      <c r="BW198" s="113">
        <f t="shared" ref="BW198:DB198" ca="1" si="400">IF(BW$6&lt;$C30,0,BW158/$D158*$F198)</f>
        <v>25197303</v>
      </c>
      <c r="BX198" s="113">
        <f t="shared" ca="1" si="400"/>
        <v>25197303</v>
      </c>
      <c r="BY198" s="113">
        <f t="shared" ca="1" si="400"/>
        <v>25197303</v>
      </c>
      <c r="BZ198" s="113">
        <f t="shared" ca="1" si="400"/>
        <v>25197303</v>
      </c>
      <c r="CA198" s="113">
        <f t="shared" ca="1" si="400"/>
        <v>25197303</v>
      </c>
      <c r="CB198" s="113">
        <f t="shared" ca="1" si="400"/>
        <v>25197303</v>
      </c>
      <c r="CC198" s="113">
        <f t="shared" ca="1" si="400"/>
        <v>25197303</v>
      </c>
      <c r="CD198" s="113">
        <f t="shared" ca="1" si="400"/>
        <v>25197303</v>
      </c>
      <c r="CE198" s="113">
        <f t="shared" ca="1" si="400"/>
        <v>25197303</v>
      </c>
      <c r="CF198" s="113">
        <f t="shared" ca="1" si="400"/>
        <v>25197303</v>
      </c>
      <c r="CG198" s="113">
        <f t="shared" ca="1" si="400"/>
        <v>25197303</v>
      </c>
      <c r="CH198" s="113">
        <f t="shared" ca="1" si="400"/>
        <v>25197303</v>
      </c>
      <c r="CI198" s="113">
        <f t="shared" ca="1" si="400"/>
        <v>25197303</v>
      </c>
      <c r="CJ198" s="113">
        <f t="shared" ca="1" si="400"/>
        <v>25197303</v>
      </c>
      <c r="CK198" s="113">
        <f t="shared" ca="1" si="400"/>
        <v>25197303</v>
      </c>
      <c r="CL198" s="113">
        <f t="shared" ca="1" si="400"/>
        <v>25197303</v>
      </c>
      <c r="CM198" s="113">
        <f t="shared" ca="1" si="400"/>
        <v>25197303</v>
      </c>
      <c r="CN198" s="113">
        <f t="shared" ca="1" si="400"/>
        <v>25197303</v>
      </c>
      <c r="CO198" s="113">
        <f t="shared" ca="1" si="400"/>
        <v>25197303</v>
      </c>
      <c r="CP198" s="113">
        <f t="shared" ca="1" si="400"/>
        <v>25197303</v>
      </c>
      <c r="CQ198" s="113">
        <f t="shared" ca="1" si="400"/>
        <v>25197303</v>
      </c>
      <c r="CR198" s="113">
        <f t="shared" ca="1" si="400"/>
        <v>25197303</v>
      </c>
      <c r="CS198" s="113">
        <f t="shared" ca="1" si="400"/>
        <v>25197303</v>
      </c>
      <c r="CT198" s="113">
        <f t="shared" ca="1" si="400"/>
        <v>25197303</v>
      </c>
      <c r="CU198" s="113">
        <f t="shared" ca="1" si="400"/>
        <v>25197303</v>
      </c>
      <c r="CV198" s="113">
        <f t="shared" ca="1" si="400"/>
        <v>25197303</v>
      </c>
      <c r="CW198" s="113">
        <f t="shared" ca="1" si="400"/>
        <v>25197303</v>
      </c>
      <c r="CX198" s="113">
        <f t="shared" ca="1" si="400"/>
        <v>25197303</v>
      </c>
      <c r="CY198" s="113">
        <f t="shared" ca="1" si="400"/>
        <v>25197303</v>
      </c>
      <c r="CZ198" s="113">
        <f t="shared" ca="1" si="400"/>
        <v>25197303</v>
      </c>
      <c r="DA198" s="113">
        <f t="shared" ca="1" si="400"/>
        <v>25197303</v>
      </c>
      <c r="DB198" s="113">
        <f t="shared" ca="1" si="400"/>
        <v>25197303</v>
      </c>
      <c r="DC198" s="113">
        <f t="shared" ref="DC198:EH198" ca="1" si="401">IF(DC$6&lt;$C30,0,DC158/$D158*$F198)</f>
        <v>25197303</v>
      </c>
      <c r="DD198" s="113">
        <f t="shared" ca="1" si="401"/>
        <v>25197303</v>
      </c>
      <c r="DE198" s="113">
        <f t="shared" ca="1" si="401"/>
        <v>25197303</v>
      </c>
      <c r="DF198" s="113">
        <f t="shared" ca="1" si="401"/>
        <v>25197303</v>
      </c>
      <c r="DG198" s="113">
        <f t="shared" ca="1" si="401"/>
        <v>25197303</v>
      </c>
      <c r="DH198" s="113">
        <f t="shared" ca="1" si="401"/>
        <v>25197303</v>
      </c>
      <c r="DI198" s="113">
        <f t="shared" ca="1" si="401"/>
        <v>25197303</v>
      </c>
      <c r="DJ198" s="113">
        <f t="shared" ca="1" si="401"/>
        <v>25197303</v>
      </c>
      <c r="DK198" s="113">
        <f t="shared" ca="1" si="401"/>
        <v>25197303</v>
      </c>
      <c r="DL198" s="113">
        <f t="shared" ca="1" si="401"/>
        <v>25197303</v>
      </c>
      <c r="DM198" s="113">
        <f t="shared" ca="1" si="401"/>
        <v>25197303</v>
      </c>
      <c r="DN198" s="113">
        <f t="shared" ca="1" si="401"/>
        <v>25197303</v>
      </c>
      <c r="DO198" s="113">
        <f t="shared" ca="1" si="401"/>
        <v>25197303</v>
      </c>
      <c r="DP198" s="113">
        <f t="shared" ca="1" si="401"/>
        <v>25197303</v>
      </c>
      <c r="DQ198" s="113">
        <f t="shared" ca="1" si="401"/>
        <v>25197303</v>
      </c>
      <c r="DR198" s="113">
        <f t="shared" ca="1" si="401"/>
        <v>25197303</v>
      </c>
      <c r="DS198" s="113">
        <f t="shared" ca="1" si="401"/>
        <v>25197303</v>
      </c>
      <c r="DT198" s="113">
        <f t="shared" ca="1" si="401"/>
        <v>25197303</v>
      </c>
      <c r="DU198" s="113">
        <f t="shared" ca="1" si="401"/>
        <v>25197303</v>
      </c>
      <c r="DV198" s="113">
        <f t="shared" ca="1" si="401"/>
        <v>25197303</v>
      </c>
      <c r="DW198" s="113">
        <f t="shared" ca="1" si="401"/>
        <v>25197303</v>
      </c>
      <c r="DX198" s="113">
        <f t="shared" ca="1" si="401"/>
        <v>25197303</v>
      </c>
      <c r="DY198" s="113">
        <f t="shared" ca="1" si="401"/>
        <v>25197303</v>
      </c>
      <c r="DZ198" s="113">
        <f t="shared" ca="1" si="401"/>
        <v>25197303</v>
      </c>
      <c r="EA198" s="113">
        <f t="shared" ca="1" si="401"/>
        <v>25197303</v>
      </c>
      <c r="EB198" s="113">
        <f t="shared" ca="1" si="401"/>
        <v>0</v>
      </c>
      <c r="EC198" s="113">
        <f t="shared" ca="1" si="401"/>
        <v>0</v>
      </c>
      <c r="ED198" s="113">
        <f t="shared" ca="1" si="401"/>
        <v>0</v>
      </c>
      <c r="EE198" s="113">
        <f t="shared" ca="1" si="401"/>
        <v>0</v>
      </c>
      <c r="EF198" s="113">
        <f t="shared" ca="1" si="401"/>
        <v>0</v>
      </c>
      <c r="EG198" s="113">
        <f t="shared" ca="1" si="401"/>
        <v>0</v>
      </c>
      <c r="EH198" s="113">
        <f t="shared" ca="1" si="401"/>
        <v>0</v>
      </c>
      <c r="EI198" s="113">
        <f t="shared" ref="EI198:FN198" ca="1" si="402">IF(EI$6&lt;$C30,0,EI158/$D158*$F198)</f>
        <v>0</v>
      </c>
      <c r="EJ198" s="113">
        <f t="shared" ca="1" si="402"/>
        <v>0</v>
      </c>
      <c r="EK198" s="113">
        <f t="shared" ca="1" si="402"/>
        <v>0</v>
      </c>
      <c r="EL198" s="113">
        <f t="shared" ca="1" si="402"/>
        <v>0</v>
      </c>
      <c r="EM198" s="113">
        <f t="shared" ca="1" si="402"/>
        <v>0</v>
      </c>
      <c r="EN198" s="113">
        <f t="shared" ca="1" si="402"/>
        <v>0</v>
      </c>
      <c r="EO198" s="113">
        <f t="shared" ca="1" si="402"/>
        <v>0</v>
      </c>
      <c r="EP198" s="113">
        <f t="shared" ca="1" si="402"/>
        <v>0</v>
      </c>
      <c r="EQ198" s="113">
        <f t="shared" ca="1" si="402"/>
        <v>0</v>
      </c>
      <c r="ER198" s="113">
        <f t="shared" ca="1" si="402"/>
        <v>0</v>
      </c>
      <c r="ES198" s="113">
        <f t="shared" ca="1" si="402"/>
        <v>0</v>
      </c>
      <c r="ET198" s="113">
        <f t="shared" ca="1" si="402"/>
        <v>0</v>
      </c>
      <c r="EU198" s="113">
        <f t="shared" ca="1" si="402"/>
        <v>0</v>
      </c>
      <c r="EV198" s="113">
        <f t="shared" ca="1" si="402"/>
        <v>0</v>
      </c>
      <c r="EW198" s="113">
        <f t="shared" ca="1" si="402"/>
        <v>0</v>
      </c>
      <c r="EX198" s="113">
        <f t="shared" ca="1" si="402"/>
        <v>0</v>
      </c>
      <c r="EY198" s="113">
        <f t="shared" ca="1" si="402"/>
        <v>0</v>
      </c>
      <c r="EZ198" s="113">
        <f t="shared" ca="1" si="402"/>
        <v>0</v>
      </c>
      <c r="FA198" s="113">
        <f t="shared" ca="1" si="402"/>
        <v>0</v>
      </c>
      <c r="FB198" s="113">
        <f t="shared" ca="1" si="402"/>
        <v>0</v>
      </c>
      <c r="FC198" s="113">
        <f t="shared" ca="1" si="402"/>
        <v>0</v>
      </c>
      <c r="FD198" s="113">
        <f t="shared" ca="1" si="402"/>
        <v>0</v>
      </c>
      <c r="FE198" s="113">
        <f t="shared" ca="1" si="402"/>
        <v>0</v>
      </c>
      <c r="FF198" s="113">
        <f t="shared" ca="1" si="402"/>
        <v>0</v>
      </c>
      <c r="FG198" s="113">
        <f t="shared" ca="1" si="402"/>
        <v>0</v>
      </c>
      <c r="FH198" s="113">
        <f t="shared" ca="1" si="402"/>
        <v>0</v>
      </c>
      <c r="FI198" s="113">
        <f t="shared" ca="1" si="402"/>
        <v>0</v>
      </c>
      <c r="FJ198" s="113">
        <f t="shared" ca="1" si="402"/>
        <v>0</v>
      </c>
      <c r="FK198" s="113">
        <f t="shared" ca="1" si="402"/>
        <v>0</v>
      </c>
      <c r="FL198" s="113">
        <f t="shared" ca="1" si="402"/>
        <v>0</v>
      </c>
      <c r="FM198" s="113">
        <f t="shared" ca="1" si="402"/>
        <v>0</v>
      </c>
      <c r="FN198" s="113">
        <f t="shared" ca="1" si="402"/>
        <v>0</v>
      </c>
      <c r="FO198" s="113">
        <f t="shared" ref="FO198:GS198" ca="1" si="403">IF(FO$6&lt;$C30,0,FO158/$D158*$F198)</f>
        <v>0</v>
      </c>
      <c r="FP198" s="113">
        <f t="shared" ca="1" si="403"/>
        <v>0</v>
      </c>
      <c r="FQ198" s="113">
        <f t="shared" ca="1" si="403"/>
        <v>0</v>
      </c>
      <c r="FR198" s="113">
        <f t="shared" ca="1" si="403"/>
        <v>0</v>
      </c>
      <c r="FS198" s="113">
        <f t="shared" ca="1" si="403"/>
        <v>0</v>
      </c>
      <c r="FT198" s="113">
        <f t="shared" ca="1" si="403"/>
        <v>0</v>
      </c>
      <c r="FU198" s="113">
        <f t="shared" ca="1" si="403"/>
        <v>0</v>
      </c>
      <c r="FV198" s="113">
        <f t="shared" ca="1" si="403"/>
        <v>0</v>
      </c>
      <c r="FW198" s="113">
        <f t="shared" ca="1" si="403"/>
        <v>0</v>
      </c>
      <c r="FX198" s="113">
        <f t="shared" ca="1" si="403"/>
        <v>0</v>
      </c>
      <c r="FY198" s="113">
        <f t="shared" ca="1" si="403"/>
        <v>0</v>
      </c>
      <c r="FZ198" s="113">
        <f t="shared" ca="1" si="403"/>
        <v>0</v>
      </c>
      <c r="GA198" s="113">
        <f t="shared" ca="1" si="403"/>
        <v>0</v>
      </c>
      <c r="GB198" s="113">
        <f t="shared" ca="1" si="403"/>
        <v>0</v>
      </c>
      <c r="GC198" s="113">
        <f t="shared" ca="1" si="403"/>
        <v>0</v>
      </c>
      <c r="GD198" s="113">
        <f t="shared" ca="1" si="403"/>
        <v>0</v>
      </c>
      <c r="GE198" s="113">
        <f t="shared" ca="1" si="403"/>
        <v>0</v>
      </c>
      <c r="GF198" s="113">
        <f t="shared" ca="1" si="403"/>
        <v>0</v>
      </c>
      <c r="GG198" s="113">
        <f t="shared" ca="1" si="403"/>
        <v>0</v>
      </c>
      <c r="GH198" s="113">
        <f t="shared" ca="1" si="403"/>
        <v>0</v>
      </c>
      <c r="GI198" s="113">
        <f t="shared" ca="1" si="403"/>
        <v>0</v>
      </c>
      <c r="GJ198" s="113">
        <f t="shared" ca="1" si="403"/>
        <v>0</v>
      </c>
      <c r="GK198" s="113">
        <f t="shared" ca="1" si="403"/>
        <v>0</v>
      </c>
      <c r="GL198" s="113">
        <f t="shared" ca="1" si="403"/>
        <v>0</v>
      </c>
      <c r="GM198" s="113">
        <f t="shared" ca="1" si="403"/>
        <v>0</v>
      </c>
      <c r="GN198" s="113">
        <f t="shared" ca="1" si="403"/>
        <v>0</v>
      </c>
      <c r="GO198" s="113">
        <f t="shared" ca="1" si="403"/>
        <v>0</v>
      </c>
      <c r="GP198" s="113">
        <f t="shared" ca="1" si="403"/>
        <v>0</v>
      </c>
      <c r="GQ198" s="113">
        <f t="shared" ca="1" si="403"/>
        <v>0</v>
      </c>
      <c r="GR198" s="113">
        <f t="shared" ca="1" si="403"/>
        <v>0</v>
      </c>
      <c r="GS198" s="113">
        <f t="shared" ca="1" si="403"/>
        <v>0</v>
      </c>
      <c r="GU198" s="85">
        <f t="shared" ca="1" si="397"/>
        <v>18325311.272727273</v>
      </c>
      <c r="GV198" s="85">
        <f t="shared" ca="1" si="397"/>
        <v>25197303</v>
      </c>
      <c r="GW198" s="85">
        <f t="shared" ca="1" si="397"/>
        <v>25197303</v>
      </c>
      <c r="GX198" s="85">
        <f t="shared" ca="1" si="397"/>
        <v>25197303</v>
      </c>
      <c r="GY198" s="85">
        <f t="shared" ca="1" si="397"/>
        <v>25197303</v>
      </c>
      <c r="GZ198" s="85">
        <f t="shared" ca="1" si="397"/>
        <v>25197303</v>
      </c>
      <c r="HA198" s="85">
        <f t="shared" ca="1" si="397"/>
        <v>25197303</v>
      </c>
      <c r="HB198" s="85">
        <f t="shared" ca="1" si="397"/>
        <v>25197303</v>
      </c>
      <c r="HC198" s="85">
        <f t="shared" ca="1" si="397"/>
        <v>25197303</v>
      </c>
      <c r="HD198" s="85">
        <f t="shared" ca="1" si="397"/>
        <v>25197303</v>
      </c>
      <c r="HE198" s="85">
        <f t="shared" ca="1" si="397"/>
        <v>4199550.5</v>
      </c>
      <c r="HF198" s="85">
        <f t="shared" ca="1" si="397"/>
        <v>0</v>
      </c>
      <c r="HG198" s="85">
        <f t="shared" ca="1" si="397"/>
        <v>0</v>
      </c>
      <c r="HH198" s="85">
        <f t="shared" ca="1" si="397"/>
        <v>0</v>
      </c>
      <c r="HI198" s="85">
        <f t="shared" ca="1" si="397"/>
        <v>0</v>
      </c>
      <c r="HJ198" s="85">
        <f t="shared" ca="1" si="397"/>
        <v>0</v>
      </c>
      <c r="HK198" s="85">
        <f t="shared" ca="1" si="275"/>
        <v>249300588.77272728</v>
      </c>
    </row>
    <row r="199" spans="1:219" outlineLevel="1" x14ac:dyDescent="0.75">
      <c r="A199" s="112" t="str">
        <f t="shared" si="266"/>
        <v>JPMDB 2017-C7 B-Piece Cashflows</v>
      </c>
      <c r="B199" s="112" t="str">
        <f t="shared" si="266"/>
        <v>JPMDB 2017-C7</v>
      </c>
      <c r="C199" s="104"/>
      <c r="D199" s="87"/>
      <c r="E199" s="88"/>
      <c r="F199" s="85">
        <f t="shared" ca="1" si="267"/>
        <v>26162797.471462082</v>
      </c>
      <c r="G199" s="85"/>
      <c r="H199" s="86"/>
      <c r="I199" s="95"/>
      <c r="K199" s="113">
        <f t="shared" ref="K199:AP199" ca="1" si="404">IF(K$6&lt;$C31,0,K159/$D159*$F199)</f>
        <v>0</v>
      </c>
      <c r="L199" s="113">
        <f t="shared" ca="1" si="404"/>
        <v>0</v>
      </c>
      <c r="M199" s="113">
        <f t="shared" ca="1" si="404"/>
        <v>0</v>
      </c>
      <c r="N199" s="113">
        <f t="shared" ca="1" si="404"/>
        <v>0</v>
      </c>
      <c r="O199" s="113">
        <f t="shared" ca="1" si="404"/>
        <v>0</v>
      </c>
      <c r="P199" s="113">
        <f t="shared" ca="1" si="404"/>
        <v>0</v>
      </c>
      <c r="Q199" s="113">
        <f t="shared" ca="1" si="404"/>
        <v>0</v>
      </c>
      <c r="R199" s="113">
        <f t="shared" ca="1" si="404"/>
        <v>0</v>
      </c>
      <c r="S199" s="113">
        <f t="shared" ca="1" si="404"/>
        <v>26162797.471462082</v>
      </c>
      <c r="T199" s="113">
        <f t="shared" ca="1" si="404"/>
        <v>26162797.471462082</v>
      </c>
      <c r="U199" s="113">
        <f t="shared" ca="1" si="404"/>
        <v>26162797.471462082</v>
      </c>
      <c r="V199" s="113">
        <f t="shared" ca="1" si="404"/>
        <v>26162797.471462082</v>
      </c>
      <c r="W199" s="113">
        <f t="shared" ca="1" si="404"/>
        <v>26162797.471462082</v>
      </c>
      <c r="X199" s="113">
        <f t="shared" ca="1" si="404"/>
        <v>26162797.471462082</v>
      </c>
      <c r="Y199" s="113">
        <f t="shared" ca="1" si="404"/>
        <v>26162797.471462082</v>
      </c>
      <c r="Z199" s="113">
        <f t="shared" ca="1" si="404"/>
        <v>26162797.471462082</v>
      </c>
      <c r="AA199" s="113">
        <f t="shared" ca="1" si="404"/>
        <v>26162797.471462082</v>
      </c>
      <c r="AB199" s="113">
        <f t="shared" ca="1" si="404"/>
        <v>26162797.471462082</v>
      </c>
      <c r="AC199" s="113">
        <f t="shared" ca="1" si="404"/>
        <v>26162797.471462082</v>
      </c>
      <c r="AD199" s="113">
        <f t="shared" ca="1" si="404"/>
        <v>26162797.471462082</v>
      </c>
      <c r="AE199" s="113">
        <f t="shared" ca="1" si="404"/>
        <v>26162797.471462082</v>
      </c>
      <c r="AF199" s="113">
        <f t="shared" ca="1" si="404"/>
        <v>26162797.471462082</v>
      </c>
      <c r="AG199" s="113">
        <f t="shared" ca="1" si="404"/>
        <v>26162797.471462082</v>
      </c>
      <c r="AH199" s="113">
        <f t="shared" ca="1" si="404"/>
        <v>26162797.471462082</v>
      </c>
      <c r="AI199" s="113">
        <f t="shared" ca="1" si="404"/>
        <v>26162797.471462082</v>
      </c>
      <c r="AJ199" s="113">
        <f t="shared" ca="1" si="404"/>
        <v>26162797.471462082</v>
      </c>
      <c r="AK199" s="113">
        <f t="shared" ca="1" si="404"/>
        <v>26162797.471462082</v>
      </c>
      <c r="AL199" s="113">
        <f t="shared" ca="1" si="404"/>
        <v>26162797.471462082</v>
      </c>
      <c r="AM199" s="113">
        <f t="shared" ca="1" si="404"/>
        <v>26162797.471462082</v>
      </c>
      <c r="AN199" s="113">
        <f t="shared" ca="1" si="404"/>
        <v>26162797.471462082</v>
      </c>
      <c r="AO199" s="113">
        <f t="shared" ca="1" si="404"/>
        <v>26162797.471462082</v>
      </c>
      <c r="AP199" s="113">
        <f t="shared" ca="1" si="404"/>
        <v>26162797.471462082</v>
      </c>
      <c r="AQ199" s="113">
        <f t="shared" ref="AQ199:BV199" ca="1" si="405">IF(AQ$6&lt;$C31,0,AQ159/$D159*$F199)</f>
        <v>26162797.471462082</v>
      </c>
      <c r="AR199" s="113">
        <f t="shared" ca="1" si="405"/>
        <v>26162797.471462082</v>
      </c>
      <c r="AS199" s="113">
        <f t="shared" ca="1" si="405"/>
        <v>26162797.471462082</v>
      </c>
      <c r="AT199" s="113">
        <f t="shared" ca="1" si="405"/>
        <v>26162797.471462082</v>
      </c>
      <c r="AU199" s="113">
        <f t="shared" ca="1" si="405"/>
        <v>26162797.471462082</v>
      </c>
      <c r="AV199" s="113">
        <f t="shared" ca="1" si="405"/>
        <v>26162797.471462082</v>
      </c>
      <c r="AW199" s="113">
        <f t="shared" ca="1" si="405"/>
        <v>26162797.471462082</v>
      </c>
      <c r="AX199" s="113">
        <f t="shared" ca="1" si="405"/>
        <v>26162797.471462082</v>
      </c>
      <c r="AY199" s="113">
        <f t="shared" ca="1" si="405"/>
        <v>26162797.471462082</v>
      </c>
      <c r="AZ199" s="113">
        <f t="shared" ca="1" si="405"/>
        <v>26162797.471462082</v>
      </c>
      <c r="BA199" s="113">
        <f t="shared" ca="1" si="405"/>
        <v>26162797.471462082</v>
      </c>
      <c r="BB199" s="113">
        <f t="shared" ca="1" si="405"/>
        <v>26162797.471462082</v>
      </c>
      <c r="BC199" s="113">
        <f t="shared" ca="1" si="405"/>
        <v>26162797.471462082</v>
      </c>
      <c r="BD199" s="113">
        <f t="shared" ca="1" si="405"/>
        <v>26162797.471462082</v>
      </c>
      <c r="BE199" s="113">
        <f t="shared" ca="1" si="405"/>
        <v>26162797.471462082</v>
      </c>
      <c r="BF199" s="113">
        <f t="shared" ca="1" si="405"/>
        <v>26162797.471462082</v>
      </c>
      <c r="BG199" s="113">
        <f t="shared" ca="1" si="405"/>
        <v>26162797.471462082</v>
      </c>
      <c r="BH199" s="113">
        <f t="shared" ca="1" si="405"/>
        <v>26162797.471462082</v>
      </c>
      <c r="BI199" s="113">
        <f t="shared" ca="1" si="405"/>
        <v>26162797.471462082</v>
      </c>
      <c r="BJ199" s="113">
        <f t="shared" ca="1" si="405"/>
        <v>26162797.471462082</v>
      </c>
      <c r="BK199" s="113">
        <f t="shared" ca="1" si="405"/>
        <v>26162797.471462082</v>
      </c>
      <c r="BL199" s="113">
        <f t="shared" ca="1" si="405"/>
        <v>26162797.471462082</v>
      </c>
      <c r="BM199" s="113">
        <f t="shared" ca="1" si="405"/>
        <v>26162797.471462082</v>
      </c>
      <c r="BN199" s="113">
        <f t="shared" ca="1" si="405"/>
        <v>26162797.471462082</v>
      </c>
      <c r="BO199" s="113">
        <f t="shared" ca="1" si="405"/>
        <v>26162797.471462082</v>
      </c>
      <c r="BP199" s="113">
        <f t="shared" ca="1" si="405"/>
        <v>26162797.471462082</v>
      </c>
      <c r="BQ199" s="113">
        <f t="shared" ca="1" si="405"/>
        <v>26162797.471462082</v>
      </c>
      <c r="BR199" s="113">
        <f t="shared" ca="1" si="405"/>
        <v>26162797.471462082</v>
      </c>
      <c r="BS199" s="113">
        <f t="shared" ca="1" si="405"/>
        <v>26162797.471462082</v>
      </c>
      <c r="BT199" s="113">
        <f t="shared" ca="1" si="405"/>
        <v>26162797.471462082</v>
      </c>
      <c r="BU199" s="113">
        <f t="shared" ca="1" si="405"/>
        <v>26162797.471462082</v>
      </c>
      <c r="BV199" s="113">
        <f t="shared" ca="1" si="405"/>
        <v>26162797.471462082</v>
      </c>
      <c r="BW199" s="113">
        <f t="shared" ref="BW199:DB199" ca="1" si="406">IF(BW$6&lt;$C31,0,BW159/$D159*$F199)</f>
        <v>26162797.471462082</v>
      </c>
      <c r="BX199" s="113">
        <f t="shared" ca="1" si="406"/>
        <v>26162797.471462082</v>
      </c>
      <c r="BY199" s="113">
        <f t="shared" ca="1" si="406"/>
        <v>26162797.471462082</v>
      </c>
      <c r="BZ199" s="113">
        <f t="shared" ca="1" si="406"/>
        <v>26162797.471462082</v>
      </c>
      <c r="CA199" s="113">
        <f t="shared" ca="1" si="406"/>
        <v>26162797.471462082</v>
      </c>
      <c r="CB199" s="113">
        <f t="shared" ca="1" si="406"/>
        <v>26162797.471462082</v>
      </c>
      <c r="CC199" s="113">
        <f t="shared" ca="1" si="406"/>
        <v>26162797.471462082</v>
      </c>
      <c r="CD199" s="113">
        <f t="shared" ca="1" si="406"/>
        <v>26162797.471462082</v>
      </c>
      <c r="CE199" s="113">
        <f t="shared" ca="1" si="406"/>
        <v>26162797.471462082</v>
      </c>
      <c r="CF199" s="113">
        <f t="shared" ca="1" si="406"/>
        <v>26162797.471462082</v>
      </c>
      <c r="CG199" s="113">
        <f t="shared" ca="1" si="406"/>
        <v>26162797.471462082</v>
      </c>
      <c r="CH199" s="113">
        <f t="shared" ca="1" si="406"/>
        <v>26162797.471462082</v>
      </c>
      <c r="CI199" s="113">
        <f t="shared" ca="1" si="406"/>
        <v>26162797.471462082</v>
      </c>
      <c r="CJ199" s="113">
        <f t="shared" ca="1" si="406"/>
        <v>26162797.471462082</v>
      </c>
      <c r="CK199" s="113">
        <f t="shared" ca="1" si="406"/>
        <v>26162797.471462082</v>
      </c>
      <c r="CL199" s="113">
        <f t="shared" ca="1" si="406"/>
        <v>26162797.471462082</v>
      </c>
      <c r="CM199" s="113">
        <f t="shared" ca="1" si="406"/>
        <v>26162797.471462082</v>
      </c>
      <c r="CN199" s="113">
        <f t="shared" ca="1" si="406"/>
        <v>26162797.471462082</v>
      </c>
      <c r="CO199" s="113">
        <f t="shared" ca="1" si="406"/>
        <v>26162797.471462082</v>
      </c>
      <c r="CP199" s="113">
        <f t="shared" ca="1" si="406"/>
        <v>26162797.471462082</v>
      </c>
      <c r="CQ199" s="113">
        <f t="shared" ca="1" si="406"/>
        <v>26162797.471462082</v>
      </c>
      <c r="CR199" s="113">
        <f t="shared" ca="1" si="406"/>
        <v>26162797.471462082</v>
      </c>
      <c r="CS199" s="113">
        <f t="shared" ca="1" si="406"/>
        <v>26162797.471462082</v>
      </c>
      <c r="CT199" s="113">
        <f t="shared" ca="1" si="406"/>
        <v>26162797.471462082</v>
      </c>
      <c r="CU199" s="113">
        <f t="shared" ca="1" si="406"/>
        <v>26162797.471462082</v>
      </c>
      <c r="CV199" s="113">
        <f t="shared" ca="1" si="406"/>
        <v>26162797.471462082</v>
      </c>
      <c r="CW199" s="113">
        <f t="shared" ca="1" si="406"/>
        <v>26162797.471462082</v>
      </c>
      <c r="CX199" s="113">
        <f t="shared" ca="1" si="406"/>
        <v>26162797.471462082</v>
      </c>
      <c r="CY199" s="113">
        <f t="shared" ca="1" si="406"/>
        <v>26162797.471462082</v>
      </c>
      <c r="CZ199" s="113">
        <f t="shared" ca="1" si="406"/>
        <v>26162797.471462082</v>
      </c>
      <c r="DA199" s="113">
        <f t="shared" ca="1" si="406"/>
        <v>26162797.471462082</v>
      </c>
      <c r="DB199" s="113">
        <f t="shared" ca="1" si="406"/>
        <v>26162797.471462082</v>
      </c>
      <c r="DC199" s="113">
        <f t="shared" ref="DC199:EH199" ca="1" si="407">IF(DC$6&lt;$C31,0,DC159/$D159*$F199)</f>
        <v>26162797.471462082</v>
      </c>
      <c r="DD199" s="113">
        <f t="shared" ca="1" si="407"/>
        <v>26162797.471462082</v>
      </c>
      <c r="DE199" s="113">
        <f t="shared" ca="1" si="407"/>
        <v>26162797.471462082</v>
      </c>
      <c r="DF199" s="113">
        <f t="shared" ca="1" si="407"/>
        <v>26162797.471462082</v>
      </c>
      <c r="DG199" s="113">
        <f t="shared" ca="1" si="407"/>
        <v>26162797.471462082</v>
      </c>
      <c r="DH199" s="113">
        <f t="shared" ca="1" si="407"/>
        <v>26162797.471462082</v>
      </c>
      <c r="DI199" s="113">
        <f t="shared" ca="1" si="407"/>
        <v>26162797.471462082</v>
      </c>
      <c r="DJ199" s="113">
        <f t="shared" ca="1" si="407"/>
        <v>26162797.471462082</v>
      </c>
      <c r="DK199" s="113">
        <f t="shared" ca="1" si="407"/>
        <v>26162797.471462082</v>
      </c>
      <c r="DL199" s="113">
        <f t="shared" ca="1" si="407"/>
        <v>26162797.471462082</v>
      </c>
      <c r="DM199" s="113">
        <f t="shared" ca="1" si="407"/>
        <v>26162797.471462082</v>
      </c>
      <c r="DN199" s="113">
        <f t="shared" ca="1" si="407"/>
        <v>20214406.931722879</v>
      </c>
      <c r="DO199" s="113">
        <f t="shared" ca="1" si="407"/>
        <v>20214406.931722879</v>
      </c>
      <c r="DP199" s="113">
        <f t="shared" ca="1" si="407"/>
        <v>20214406.931722879</v>
      </c>
      <c r="DQ199" s="113">
        <f t="shared" ca="1" si="407"/>
        <v>20214406.931722879</v>
      </c>
      <c r="DR199" s="113">
        <f t="shared" ca="1" si="407"/>
        <v>20214406.931722879</v>
      </c>
      <c r="DS199" s="113">
        <f t="shared" ca="1" si="407"/>
        <v>20214406.931722879</v>
      </c>
      <c r="DT199" s="113">
        <f t="shared" ca="1" si="407"/>
        <v>20214406.931722879</v>
      </c>
      <c r="DU199" s="113">
        <f t="shared" ca="1" si="407"/>
        <v>20214406.931722879</v>
      </c>
      <c r="DV199" s="113">
        <f t="shared" ca="1" si="407"/>
        <v>20214406.931722879</v>
      </c>
      <c r="DW199" s="113">
        <f t="shared" ca="1" si="407"/>
        <v>20214406.931722879</v>
      </c>
      <c r="DX199" s="113">
        <f t="shared" ca="1" si="407"/>
        <v>20214406.931722879</v>
      </c>
      <c r="DY199" s="113">
        <f t="shared" ca="1" si="407"/>
        <v>20214406.931722879</v>
      </c>
      <c r="DZ199" s="113">
        <f t="shared" ca="1" si="407"/>
        <v>20214406.931722879</v>
      </c>
      <c r="EA199" s="113">
        <f t="shared" ca="1" si="407"/>
        <v>20214406.931722879</v>
      </c>
      <c r="EB199" s="113">
        <f t="shared" ca="1" si="407"/>
        <v>20214406.931722879</v>
      </c>
      <c r="EC199" s="113">
        <f t="shared" ca="1" si="407"/>
        <v>20214406.931722879</v>
      </c>
      <c r="ED199" s="113">
        <f t="shared" ca="1" si="407"/>
        <v>20214406.931722879</v>
      </c>
      <c r="EE199" s="113">
        <f t="shared" ca="1" si="407"/>
        <v>20214406.929033589</v>
      </c>
      <c r="EF199" s="113">
        <f t="shared" ca="1" si="407"/>
        <v>20214406.929033589</v>
      </c>
      <c r="EG199" s="113">
        <f t="shared" ca="1" si="407"/>
        <v>20214406.929033589</v>
      </c>
      <c r="EH199" s="113">
        <f t="shared" ca="1" si="407"/>
        <v>20214406.929033589</v>
      </c>
      <c r="EI199" s="113">
        <f t="shared" ref="EI199:FN199" ca="1" si="408">IF(EI$6&lt;$C31,0,EI159/$D159*$F199)</f>
        <v>20214406.929033589</v>
      </c>
      <c r="EJ199" s="113">
        <f t="shared" ca="1" si="408"/>
        <v>20214406.929033589</v>
      </c>
      <c r="EK199" s="113">
        <f t="shared" ca="1" si="408"/>
        <v>20214406.929033589</v>
      </c>
      <c r="EL199" s="113">
        <f t="shared" ca="1" si="408"/>
        <v>20214406.929033589</v>
      </c>
      <c r="EM199" s="113">
        <f t="shared" ca="1" si="408"/>
        <v>20214406.929033589</v>
      </c>
      <c r="EN199" s="113">
        <f t="shared" ca="1" si="408"/>
        <v>14227817.19291804</v>
      </c>
      <c r="EO199" s="113">
        <f t="shared" ca="1" si="408"/>
        <v>14227817.19291804</v>
      </c>
      <c r="EP199" s="113">
        <f t="shared" ca="1" si="408"/>
        <v>14227817.19291804</v>
      </c>
      <c r="EQ199" s="113">
        <f t="shared" ca="1" si="408"/>
        <v>11624854.90356865</v>
      </c>
      <c r="ER199" s="113">
        <f t="shared" ca="1" si="408"/>
        <v>11624854.90356865</v>
      </c>
      <c r="ES199" s="113">
        <f t="shared" ca="1" si="408"/>
        <v>11624854.90356865</v>
      </c>
      <c r="ET199" s="113">
        <f t="shared" ca="1" si="408"/>
        <v>11624854.90356865</v>
      </c>
      <c r="EU199" s="113">
        <f t="shared" ca="1" si="408"/>
        <v>11624854.90356865</v>
      </c>
      <c r="EV199" s="113">
        <f t="shared" ca="1" si="408"/>
        <v>11624854.90356865</v>
      </c>
      <c r="EW199" s="113">
        <f t="shared" ca="1" si="408"/>
        <v>11624854.90356865</v>
      </c>
      <c r="EX199" s="113">
        <f t="shared" ca="1" si="408"/>
        <v>11624854.90356865</v>
      </c>
      <c r="EY199" s="113">
        <f t="shared" ca="1" si="408"/>
        <v>11624854.90356865</v>
      </c>
      <c r="EZ199" s="113">
        <f t="shared" ca="1" si="408"/>
        <v>11624854.90356865</v>
      </c>
      <c r="FA199" s="113">
        <f t="shared" ca="1" si="408"/>
        <v>11624854.90356865</v>
      </c>
      <c r="FB199" s="113">
        <f t="shared" ca="1" si="408"/>
        <v>11624854.90356865</v>
      </c>
      <c r="FC199" s="113">
        <f t="shared" ca="1" si="408"/>
        <v>8997320.2788122557</v>
      </c>
      <c r="FD199" s="113">
        <f t="shared" ca="1" si="408"/>
        <v>8607981.07871975</v>
      </c>
      <c r="FE199" s="113">
        <f t="shared" ca="1" si="408"/>
        <v>0</v>
      </c>
      <c r="FF199" s="113">
        <f t="shared" ca="1" si="408"/>
        <v>0</v>
      </c>
      <c r="FG199" s="113">
        <f t="shared" ca="1" si="408"/>
        <v>0</v>
      </c>
      <c r="FH199" s="113">
        <f t="shared" ca="1" si="408"/>
        <v>0</v>
      </c>
      <c r="FI199" s="113">
        <f t="shared" ca="1" si="408"/>
        <v>0</v>
      </c>
      <c r="FJ199" s="113">
        <f t="shared" ca="1" si="408"/>
        <v>0</v>
      </c>
      <c r="FK199" s="113">
        <f t="shared" ca="1" si="408"/>
        <v>0</v>
      </c>
      <c r="FL199" s="113">
        <f t="shared" ca="1" si="408"/>
        <v>0</v>
      </c>
      <c r="FM199" s="113">
        <f t="shared" ca="1" si="408"/>
        <v>0</v>
      </c>
      <c r="FN199" s="113">
        <f t="shared" ca="1" si="408"/>
        <v>0</v>
      </c>
      <c r="FO199" s="113">
        <f t="shared" ref="FO199:GS199" ca="1" si="409">IF(FO$6&lt;$C31,0,FO159/$D159*$F199)</f>
        <v>0</v>
      </c>
      <c r="FP199" s="113">
        <f t="shared" ca="1" si="409"/>
        <v>0</v>
      </c>
      <c r="FQ199" s="113">
        <f t="shared" ca="1" si="409"/>
        <v>0</v>
      </c>
      <c r="FR199" s="113">
        <f t="shared" ca="1" si="409"/>
        <v>0</v>
      </c>
      <c r="FS199" s="113">
        <f t="shared" ca="1" si="409"/>
        <v>0</v>
      </c>
      <c r="FT199" s="113">
        <f t="shared" ca="1" si="409"/>
        <v>0</v>
      </c>
      <c r="FU199" s="113">
        <f t="shared" ca="1" si="409"/>
        <v>0</v>
      </c>
      <c r="FV199" s="113">
        <f t="shared" ca="1" si="409"/>
        <v>0</v>
      </c>
      <c r="FW199" s="113">
        <f t="shared" ca="1" si="409"/>
        <v>0</v>
      </c>
      <c r="FX199" s="113">
        <f t="shared" ca="1" si="409"/>
        <v>0</v>
      </c>
      <c r="FY199" s="113">
        <f t="shared" ca="1" si="409"/>
        <v>0</v>
      </c>
      <c r="FZ199" s="113">
        <f t="shared" ca="1" si="409"/>
        <v>0</v>
      </c>
      <c r="GA199" s="113">
        <f t="shared" ca="1" si="409"/>
        <v>0</v>
      </c>
      <c r="GB199" s="113">
        <f t="shared" ca="1" si="409"/>
        <v>0</v>
      </c>
      <c r="GC199" s="113">
        <f t="shared" ca="1" si="409"/>
        <v>0</v>
      </c>
      <c r="GD199" s="113">
        <f t="shared" ca="1" si="409"/>
        <v>0</v>
      </c>
      <c r="GE199" s="113">
        <f t="shared" ca="1" si="409"/>
        <v>0</v>
      </c>
      <c r="GF199" s="113">
        <f t="shared" ca="1" si="409"/>
        <v>0</v>
      </c>
      <c r="GG199" s="113">
        <f t="shared" ca="1" si="409"/>
        <v>0</v>
      </c>
      <c r="GH199" s="113">
        <f t="shared" ca="1" si="409"/>
        <v>0</v>
      </c>
      <c r="GI199" s="113">
        <f t="shared" ca="1" si="409"/>
        <v>0</v>
      </c>
      <c r="GJ199" s="113">
        <f t="shared" ca="1" si="409"/>
        <v>0</v>
      </c>
      <c r="GK199" s="113">
        <f t="shared" ca="1" si="409"/>
        <v>0</v>
      </c>
      <c r="GL199" s="113">
        <f t="shared" ca="1" si="409"/>
        <v>0</v>
      </c>
      <c r="GM199" s="113">
        <f t="shared" ca="1" si="409"/>
        <v>0</v>
      </c>
      <c r="GN199" s="113">
        <f t="shared" ca="1" si="409"/>
        <v>0</v>
      </c>
      <c r="GO199" s="113">
        <f t="shared" ca="1" si="409"/>
        <v>0</v>
      </c>
      <c r="GP199" s="113">
        <f t="shared" ca="1" si="409"/>
        <v>0</v>
      </c>
      <c r="GQ199" s="113">
        <f t="shared" ca="1" si="409"/>
        <v>0</v>
      </c>
      <c r="GR199" s="113">
        <f t="shared" ca="1" si="409"/>
        <v>0</v>
      </c>
      <c r="GS199" s="113">
        <f t="shared" ca="1" si="409"/>
        <v>0</v>
      </c>
      <c r="GU199" s="85">
        <f t="shared" ca="1" si="397"/>
        <v>7135308.4013078399</v>
      </c>
      <c r="GV199" s="85">
        <f t="shared" ca="1" si="397"/>
        <v>26162797.471462075</v>
      </c>
      <c r="GW199" s="85">
        <f t="shared" ca="1" si="397"/>
        <v>26162797.471462075</v>
      </c>
      <c r="GX199" s="85">
        <f t="shared" ca="1" si="397"/>
        <v>26162797.471462075</v>
      </c>
      <c r="GY199" s="85">
        <f t="shared" ca="1" si="397"/>
        <v>26162797.471462075</v>
      </c>
      <c r="GZ199" s="85">
        <f t="shared" ca="1" si="397"/>
        <v>26162797.471462075</v>
      </c>
      <c r="HA199" s="85">
        <f t="shared" ca="1" si="397"/>
        <v>26162797.471462075</v>
      </c>
      <c r="HB199" s="85">
        <f t="shared" ca="1" si="397"/>
        <v>26162797.471462075</v>
      </c>
      <c r="HC199" s="85">
        <f t="shared" ca="1" si="397"/>
        <v>26162797.471462075</v>
      </c>
      <c r="HD199" s="85">
        <f t="shared" ca="1" si="397"/>
        <v>20214406.931722879</v>
      </c>
      <c r="HE199" s="85">
        <f t="shared" ca="1" si="397"/>
        <v>20214406.930154122</v>
      </c>
      <c r="HF199" s="85">
        <f t="shared" ca="1" si="397"/>
        <v>13707187.480150156</v>
      </c>
      <c r="HG199" s="85">
        <f t="shared" ca="1" si="397"/>
        <v>6310797.989614605</v>
      </c>
      <c r="HH199" s="85">
        <f t="shared" ca="1" si="397"/>
        <v>0</v>
      </c>
      <c r="HI199" s="85">
        <f t="shared" ca="1" si="397"/>
        <v>0</v>
      </c>
      <c r="HJ199" s="85">
        <f t="shared" ca="1" si="397"/>
        <v>0</v>
      </c>
      <c r="HK199" s="85">
        <f t="shared" ca="1" si="275"/>
        <v>276884487.50464618</v>
      </c>
    </row>
    <row r="200" spans="1:219" outlineLevel="1" x14ac:dyDescent="0.75">
      <c r="A200" s="112" t="str">
        <f t="shared" si="266"/>
        <v>LCCM 2017-LC26 B-Piece Cashflow</v>
      </c>
      <c r="B200" s="112" t="str">
        <f t="shared" si="266"/>
        <v>LCCM 2017-LC26</v>
      </c>
      <c r="C200" s="104"/>
      <c r="D200" s="87"/>
      <c r="E200" s="88"/>
      <c r="F200" s="85">
        <f t="shared" ca="1" si="267"/>
        <v>20541419.270628002</v>
      </c>
      <c r="G200" s="85"/>
      <c r="H200" s="86"/>
      <c r="I200" s="95"/>
      <c r="K200" s="113">
        <f t="shared" ref="K200:AP200" ca="1" si="410">IF(K$6&lt;$C32,0,K160/$D160*$F200)</f>
        <v>0</v>
      </c>
      <c r="L200" s="113">
        <f t="shared" ca="1" si="410"/>
        <v>0</v>
      </c>
      <c r="M200" s="113">
        <f t="shared" ca="1" si="410"/>
        <v>0</v>
      </c>
      <c r="N200" s="113">
        <f t="shared" ca="1" si="410"/>
        <v>0</v>
      </c>
      <c r="O200" s="113">
        <f t="shared" ca="1" si="410"/>
        <v>20541419.270628002</v>
      </c>
      <c r="P200" s="113">
        <f t="shared" ca="1" si="410"/>
        <v>20541419.270628002</v>
      </c>
      <c r="Q200" s="113">
        <f t="shared" ca="1" si="410"/>
        <v>20541419.270628002</v>
      </c>
      <c r="R200" s="113">
        <f t="shared" ca="1" si="410"/>
        <v>20541419.270628002</v>
      </c>
      <c r="S200" s="113">
        <f t="shared" ca="1" si="410"/>
        <v>20541419.270628002</v>
      </c>
      <c r="T200" s="113">
        <f t="shared" ca="1" si="410"/>
        <v>20541419.270628002</v>
      </c>
      <c r="U200" s="113">
        <f t="shared" ca="1" si="410"/>
        <v>20541419.270628002</v>
      </c>
      <c r="V200" s="113">
        <f t="shared" ca="1" si="410"/>
        <v>20541419.270628002</v>
      </c>
      <c r="W200" s="113">
        <f t="shared" ca="1" si="410"/>
        <v>20541419.270628002</v>
      </c>
      <c r="X200" s="113">
        <f t="shared" ca="1" si="410"/>
        <v>20541419.270628002</v>
      </c>
      <c r="Y200" s="113">
        <f t="shared" ca="1" si="410"/>
        <v>20541419.270628002</v>
      </c>
      <c r="Z200" s="113">
        <f t="shared" ca="1" si="410"/>
        <v>20541419.270628002</v>
      </c>
      <c r="AA200" s="113">
        <f t="shared" ca="1" si="410"/>
        <v>20541419.270628002</v>
      </c>
      <c r="AB200" s="113">
        <f t="shared" ca="1" si="410"/>
        <v>20541419.270628002</v>
      </c>
      <c r="AC200" s="113">
        <f t="shared" ca="1" si="410"/>
        <v>20541419.270628002</v>
      </c>
      <c r="AD200" s="113">
        <f t="shared" ca="1" si="410"/>
        <v>20541419.270628002</v>
      </c>
      <c r="AE200" s="113">
        <f t="shared" ca="1" si="410"/>
        <v>20541419.270628002</v>
      </c>
      <c r="AF200" s="113">
        <f t="shared" ca="1" si="410"/>
        <v>20541419.270628002</v>
      </c>
      <c r="AG200" s="113">
        <f t="shared" ca="1" si="410"/>
        <v>20541419.270628002</v>
      </c>
      <c r="AH200" s="113">
        <f t="shared" ca="1" si="410"/>
        <v>20541419.270628002</v>
      </c>
      <c r="AI200" s="113">
        <f t="shared" ca="1" si="410"/>
        <v>20541419.270628002</v>
      </c>
      <c r="AJ200" s="113">
        <f t="shared" ca="1" si="410"/>
        <v>20541419.270628002</v>
      </c>
      <c r="AK200" s="113">
        <f t="shared" ca="1" si="410"/>
        <v>20541419.270628002</v>
      </c>
      <c r="AL200" s="113">
        <f t="shared" ca="1" si="410"/>
        <v>20541419.270628002</v>
      </c>
      <c r="AM200" s="113">
        <f t="shared" ca="1" si="410"/>
        <v>20541419.270628002</v>
      </c>
      <c r="AN200" s="113">
        <f t="shared" ca="1" si="410"/>
        <v>20541419.270628002</v>
      </c>
      <c r="AO200" s="113">
        <f t="shared" ca="1" si="410"/>
        <v>20541419.270628002</v>
      </c>
      <c r="AP200" s="113">
        <f t="shared" ca="1" si="410"/>
        <v>20541419.270628002</v>
      </c>
      <c r="AQ200" s="113">
        <f t="shared" ref="AQ200:BV200" ca="1" si="411">IF(AQ$6&lt;$C32,0,AQ160/$D160*$F200)</f>
        <v>20541419.270628002</v>
      </c>
      <c r="AR200" s="113">
        <f t="shared" ca="1" si="411"/>
        <v>20541419.270628002</v>
      </c>
      <c r="AS200" s="113">
        <f t="shared" ca="1" si="411"/>
        <v>20541419.270628002</v>
      </c>
      <c r="AT200" s="113">
        <f t="shared" ca="1" si="411"/>
        <v>20541419.270628002</v>
      </c>
      <c r="AU200" s="113">
        <f t="shared" ca="1" si="411"/>
        <v>20541419.270628002</v>
      </c>
      <c r="AV200" s="113">
        <f t="shared" ca="1" si="411"/>
        <v>20541419.270628002</v>
      </c>
      <c r="AW200" s="113">
        <f t="shared" ca="1" si="411"/>
        <v>20541419.270628002</v>
      </c>
      <c r="AX200" s="113">
        <f t="shared" ca="1" si="411"/>
        <v>19230459.676729631</v>
      </c>
      <c r="AY200" s="113">
        <f t="shared" ca="1" si="411"/>
        <v>19230459.676729631</v>
      </c>
      <c r="AZ200" s="113">
        <f t="shared" ca="1" si="411"/>
        <v>19230459.676729631</v>
      </c>
      <c r="BA200" s="113">
        <f t="shared" ca="1" si="411"/>
        <v>19230459.676729631</v>
      </c>
      <c r="BB200" s="113">
        <f t="shared" ca="1" si="411"/>
        <v>19230459.676729631</v>
      </c>
      <c r="BC200" s="113">
        <f t="shared" ca="1" si="411"/>
        <v>19230459.676729631</v>
      </c>
      <c r="BD200" s="113">
        <f t="shared" ca="1" si="411"/>
        <v>19260306.107165959</v>
      </c>
      <c r="BE200" s="113">
        <f t="shared" ca="1" si="411"/>
        <v>19226320.104300626</v>
      </c>
      <c r="BF200" s="113">
        <f t="shared" ca="1" si="411"/>
        <v>19223498.772220485</v>
      </c>
      <c r="BG200" s="113">
        <f t="shared" ca="1" si="411"/>
        <v>19223498.772220485</v>
      </c>
      <c r="BH200" s="113">
        <f t="shared" ca="1" si="411"/>
        <v>19217672.26346707</v>
      </c>
      <c r="BI200" s="113">
        <f t="shared" ca="1" si="411"/>
        <v>19217672.26346707</v>
      </c>
      <c r="BJ200" s="113">
        <f t="shared" ca="1" si="411"/>
        <v>19214943.905128747</v>
      </c>
      <c r="BK200" s="113">
        <f t="shared" ca="1" si="411"/>
        <v>19214943.905128747</v>
      </c>
      <c r="BL200" s="113">
        <f t="shared" ca="1" si="411"/>
        <v>19214943.905128747</v>
      </c>
      <c r="BM200" s="113">
        <f t="shared" ca="1" si="411"/>
        <v>19214943.905128747</v>
      </c>
      <c r="BN200" s="113">
        <f t="shared" ca="1" si="411"/>
        <v>19214943.905128747</v>
      </c>
      <c r="BO200" s="113">
        <f t="shared" ca="1" si="411"/>
        <v>19214943.905128747</v>
      </c>
      <c r="BP200" s="113">
        <f t="shared" ca="1" si="411"/>
        <v>19208188.255723361</v>
      </c>
      <c r="BQ200" s="113">
        <f t="shared" ca="1" si="411"/>
        <v>19208188.255723361</v>
      </c>
      <c r="BR200" s="113">
        <f t="shared" ca="1" si="411"/>
        <v>19205048.75793422</v>
      </c>
      <c r="BS200" s="113">
        <f t="shared" ca="1" si="411"/>
        <v>19205048.75793422</v>
      </c>
      <c r="BT200" s="113">
        <f t="shared" ca="1" si="411"/>
        <v>19205048.75793422</v>
      </c>
      <c r="BU200" s="113">
        <f t="shared" ca="1" si="411"/>
        <v>19204170.659062706</v>
      </c>
      <c r="BV200" s="113">
        <f t="shared" ca="1" si="411"/>
        <v>19201845.897374909</v>
      </c>
      <c r="BW200" s="113">
        <f t="shared" ref="BW200:DB200" ca="1" si="412">IF(BW$6&lt;$C32,0,BW160/$D160*$F200)</f>
        <v>19201845.897374909</v>
      </c>
      <c r="BX200" s="113">
        <f t="shared" ca="1" si="412"/>
        <v>19199659.142950814</v>
      </c>
      <c r="BY200" s="113">
        <f t="shared" ca="1" si="412"/>
        <v>19199659.142950814</v>
      </c>
      <c r="BZ200" s="113">
        <f t="shared" ca="1" si="412"/>
        <v>19198648.781197958</v>
      </c>
      <c r="CA200" s="113">
        <f t="shared" ca="1" si="412"/>
        <v>19198305.441697452</v>
      </c>
      <c r="CB200" s="113">
        <f t="shared" ca="1" si="412"/>
        <v>19198305.441697452</v>
      </c>
      <c r="CC200" s="113">
        <f t="shared" ca="1" si="412"/>
        <v>19197978.18646754</v>
      </c>
      <c r="CD200" s="113">
        <f t="shared" ca="1" si="412"/>
        <v>19195621.637844175</v>
      </c>
      <c r="CE200" s="113">
        <f t="shared" ca="1" si="412"/>
        <v>19192675.082288351</v>
      </c>
      <c r="CF200" s="113">
        <f t="shared" ca="1" si="412"/>
        <v>19192675.082288351</v>
      </c>
      <c r="CG200" s="113">
        <f t="shared" ca="1" si="412"/>
        <v>19192675.082288351</v>
      </c>
      <c r="CH200" s="113">
        <f t="shared" ca="1" si="412"/>
        <v>19192675.082288351</v>
      </c>
      <c r="CI200" s="113">
        <f t="shared" ca="1" si="412"/>
        <v>19192675.082288351</v>
      </c>
      <c r="CJ200" s="113">
        <f t="shared" ca="1" si="412"/>
        <v>19191386.534103822</v>
      </c>
      <c r="CK200" s="113">
        <f t="shared" ca="1" si="412"/>
        <v>19191386.534103822</v>
      </c>
      <c r="CL200" s="113">
        <f t="shared" ca="1" si="412"/>
        <v>19191386.534103822</v>
      </c>
      <c r="CM200" s="113">
        <f t="shared" ca="1" si="412"/>
        <v>19189984.031988073</v>
      </c>
      <c r="CN200" s="113">
        <f t="shared" ca="1" si="412"/>
        <v>19189984.031988073</v>
      </c>
      <c r="CO200" s="113">
        <f t="shared" ca="1" si="412"/>
        <v>19189984.031988073</v>
      </c>
      <c r="CP200" s="113">
        <f t="shared" ca="1" si="412"/>
        <v>19189984.031988073</v>
      </c>
      <c r="CQ200" s="113">
        <f t="shared" ca="1" si="412"/>
        <v>19189984.031988073</v>
      </c>
      <c r="CR200" s="113">
        <f t="shared" ca="1" si="412"/>
        <v>19189984.031988073</v>
      </c>
      <c r="CS200" s="113">
        <f t="shared" ca="1" si="412"/>
        <v>19189984.031988073</v>
      </c>
      <c r="CT200" s="113">
        <f t="shared" ca="1" si="412"/>
        <v>19189984.031988073</v>
      </c>
      <c r="CU200" s="113">
        <f t="shared" ca="1" si="412"/>
        <v>19189984.031988073</v>
      </c>
      <c r="CV200" s="113">
        <f t="shared" ca="1" si="412"/>
        <v>19189984.031988073</v>
      </c>
      <c r="CW200" s="113">
        <f t="shared" ca="1" si="412"/>
        <v>19189984.031988073</v>
      </c>
      <c r="CX200" s="113">
        <f t="shared" ca="1" si="412"/>
        <v>19189984.031988073</v>
      </c>
      <c r="CY200" s="113">
        <f t="shared" ca="1" si="412"/>
        <v>19189984.031988073</v>
      </c>
      <c r="CZ200" s="113">
        <f t="shared" ca="1" si="412"/>
        <v>19189984.031988073</v>
      </c>
      <c r="DA200" s="113">
        <f t="shared" ca="1" si="412"/>
        <v>19189984.031988073</v>
      </c>
      <c r="DB200" s="113">
        <f t="shared" ca="1" si="412"/>
        <v>19189984.031988073</v>
      </c>
      <c r="DC200" s="113">
        <f t="shared" ref="DC200:EH200" ca="1" si="413">IF(DC$6&lt;$C32,0,DC160/$D160*$F200)</f>
        <v>19189984.031988073</v>
      </c>
      <c r="DD200" s="113">
        <f t="shared" ca="1" si="413"/>
        <v>19189984.031988073</v>
      </c>
      <c r="DE200" s="113">
        <f t="shared" ca="1" si="413"/>
        <v>19189984.031988073</v>
      </c>
      <c r="DF200" s="113">
        <f t="shared" ca="1" si="413"/>
        <v>19189984.031988073</v>
      </c>
      <c r="DG200" s="113">
        <f t="shared" ca="1" si="413"/>
        <v>19189984.031988073</v>
      </c>
      <c r="DH200" s="113">
        <f t="shared" ca="1" si="413"/>
        <v>19189984.031988073</v>
      </c>
      <c r="DI200" s="113">
        <f t="shared" ca="1" si="413"/>
        <v>19189984.031988073</v>
      </c>
      <c r="DJ200" s="113">
        <f t="shared" ca="1" si="413"/>
        <v>19189984.031988073</v>
      </c>
      <c r="DK200" s="113">
        <f t="shared" ca="1" si="413"/>
        <v>19189984.031988073</v>
      </c>
      <c r="DL200" s="113">
        <f t="shared" ca="1" si="413"/>
        <v>19189984.031988073</v>
      </c>
      <c r="DM200" s="113">
        <f t="shared" ca="1" si="413"/>
        <v>19189984.031988073</v>
      </c>
      <c r="DN200" s="113">
        <f t="shared" ca="1" si="413"/>
        <v>19189984.031988073</v>
      </c>
      <c r="DO200" s="113">
        <f t="shared" ca="1" si="413"/>
        <v>19189984.031988073</v>
      </c>
      <c r="DP200" s="113">
        <f t="shared" ca="1" si="413"/>
        <v>19189984.031988073</v>
      </c>
      <c r="DQ200" s="113">
        <f t="shared" ca="1" si="413"/>
        <v>19189984.031988073</v>
      </c>
      <c r="DR200" s="113">
        <f t="shared" ca="1" si="413"/>
        <v>19189984.031988073</v>
      </c>
      <c r="DS200" s="113">
        <f t="shared" ca="1" si="413"/>
        <v>19189984.031988073</v>
      </c>
      <c r="DT200" s="113">
        <f t="shared" ca="1" si="413"/>
        <v>19189984.031988073</v>
      </c>
      <c r="DU200" s="113">
        <f t="shared" ca="1" si="413"/>
        <v>19189984.031988073</v>
      </c>
      <c r="DV200" s="113">
        <f t="shared" ca="1" si="413"/>
        <v>19189984.031988073</v>
      </c>
      <c r="DW200" s="113">
        <f t="shared" ca="1" si="413"/>
        <v>19189984.031988073</v>
      </c>
      <c r="DX200" s="113">
        <f t="shared" ca="1" si="413"/>
        <v>19189984.031988073</v>
      </c>
      <c r="DY200" s="113">
        <f t="shared" ca="1" si="413"/>
        <v>19189984.031988073</v>
      </c>
      <c r="DZ200" s="113">
        <f t="shared" ca="1" si="413"/>
        <v>19189984.031988073</v>
      </c>
      <c r="EA200" s="113">
        <f t="shared" ca="1" si="413"/>
        <v>19189984.031988073</v>
      </c>
      <c r="EB200" s="113">
        <f t="shared" ca="1" si="413"/>
        <v>19189984.031988073</v>
      </c>
      <c r="EC200" s="113">
        <f t="shared" ca="1" si="413"/>
        <v>19189984.031988073</v>
      </c>
      <c r="ED200" s="113">
        <f t="shared" ca="1" si="413"/>
        <v>19189984.031988073</v>
      </c>
      <c r="EE200" s="113">
        <f t="shared" ca="1" si="413"/>
        <v>19189984.031988073</v>
      </c>
      <c r="EF200" s="113">
        <f t="shared" ca="1" si="413"/>
        <v>19189984.031988073</v>
      </c>
      <c r="EG200" s="113">
        <f t="shared" ca="1" si="413"/>
        <v>19189984.031988073</v>
      </c>
      <c r="EH200" s="113">
        <f t="shared" ca="1" si="413"/>
        <v>19189984.031988073</v>
      </c>
      <c r="EI200" s="113">
        <f t="shared" ref="EI200:FN200" ca="1" si="414">IF(EI$6&lt;$C32,0,EI160/$D160*$F200)</f>
        <v>0</v>
      </c>
      <c r="EJ200" s="113">
        <f t="shared" ca="1" si="414"/>
        <v>0</v>
      </c>
      <c r="EK200" s="113">
        <f t="shared" ca="1" si="414"/>
        <v>0</v>
      </c>
      <c r="EL200" s="113">
        <f t="shared" ca="1" si="414"/>
        <v>0</v>
      </c>
      <c r="EM200" s="113">
        <f t="shared" ca="1" si="414"/>
        <v>0</v>
      </c>
      <c r="EN200" s="113">
        <f t="shared" ca="1" si="414"/>
        <v>0</v>
      </c>
      <c r="EO200" s="113">
        <f t="shared" ca="1" si="414"/>
        <v>0</v>
      </c>
      <c r="EP200" s="113">
        <f t="shared" ca="1" si="414"/>
        <v>0</v>
      </c>
      <c r="EQ200" s="113">
        <f t="shared" ca="1" si="414"/>
        <v>0</v>
      </c>
      <c r="ER200" s="113">
        <f t="shared" ca="1" si="414"/>
        <v>0</v>
      </c>
      <c r="ES200" s="113">
        <f t="shared" ca="1" si="414"/>
        <v>0</v>
      </c>
      <c r="ET200" s="113">
        <f t="shared" ca="1" si="414"/>
        <v>0</v>
      </c>
      <c r="EU200" s="113">
        <f t="shared" ca="1" si="414"/>
        <v>0</v>
      </c>
      <c r="EV200" s="113">
        <f t="shared" ca="1" si="414"/>
        <v>0</v>
      </c>
      <c r="EW200" s="113">
        <f t="shared" ca="1" si="414"/>
        <v>0</v>
      </c>
      <c r="EX200" s="113">
        <f t="shared" ca="1" si="414"/>
        <v>0</v>
      </c>
      <c r="EY200" s="113">
        <f t="shared" ca="1" si="414"/>
        <v>0</v>
      </c>
      <c r="EZ200" s="113">
        <f t="shared" ca="1" si="414"/>
        <v>0</v>
      </c>
      <c r="FA200" s="113">
        <f t="shared" ca="1" si="414"/>
        <v>0</v>
      </c>
      <c r="FB200" s="113">
        <f t="shared" ca="1" si="414"/>
        <v>0</v>
      </c>
      <c r="FC200" s="113">
        <f t="shared" ca="1" si="414"/>
        <v>0</v>
      </c>
      <c r="FD200" s="113">
        <f t="shared" ca="1" si="414"/>
        <v>0</v>
      </c>
      <c r="FE200" s="113">
        <f t="shared" ca="1" si="414"/>
        <v>0</v>
      </c>
      <c r="FF200" s="113">
        <f t="shared" ca="1" si="414"/>
        <v>0</v>
      </c>
      <c r="FG200" s="113">
        <f t="shared" ca="1" si="414"/>
        <v>0</v>
      </c>
      <c r="FH200" s="113">
        <f t="shared" ca="1" si="414"/>
        <v>0</v>
      </c>
      <c r="FI200" s="113">
        <f t="shared" ca="1" si="414"/>
        <v>0</v>
      </c>
      <c r="FJ200" s="113">
        <f t="shared" ca="1" si="414"/>
        <v>0</v>
      </c>
      <c r="FK200" s="113">
        <f t="shared" ca="1" si="414"/>
        <v>0</v>
      </c>
      <c r="FL200" s="113">
        <f t="shared" ca="1" si="414"/>
        <v>0</v>
      </c>
      <c r="FM200" s="113">
        <f t="shared" ca="1" si="414"/>
        <v>0</v>
      </c>
      <c r="FN200" s="113">
        <f t="shared" ca="1" si="414"/>
        <v>0</v>
      </c>
      <c r="FO200" s="113">
        <f t="shared" ref="FO200:GS200" ca="1" si="415">IF(FO$6&lt;$C32,0,FO160/$D160*$F200)</f>
        <v>0</v>
      </c>
      <c r="FP200" s="113">
        <f t="shared" ca="1" si="415"/>
        <v>0</v>
      </c>
      <c r="FQ200" s="113">
        <f t="shared" ca="1" si="415"/>
        <v>0</v>
      </c>
      <c r="FR200" s="113">
        <f t="shared" ca="1" si="415"/>
        <v>0</v>
      </c>
      <c r="FS200" s="113">
        <f t="shared" ca="1" si="415"/>
        <v>0</v>
      </c>
      <c r="FT200" s="113">
        <f t="shared" ca="1" si="415"/>
        <v>0</v>
      </c>
      <c r="FU200" s="113">
        <f t="shared" ca="1" si="415"/>
        <v>0</v>
      </c>
      <c r="FV200" s="113">
        <f t="shared" ca="1" si="415"/>
        <v>0</v>
      </c>
      <c r="FW200" s="113">
        <f t="shared" ca="1" si="415"/>
        <v>0</v>
      </c>
      <c r="FX200" s="113">
        <f t="shared" ca="1" si="415"/>
        <v>0</v>
      </c>
      <c r="FY200" s="113">
        <f t="shared" ca="1" si="415"/>
        <v>0</v>
      </c>
      <c r="FZ200" s="113">
        <f t="shared" ca="1" si="415"/>
        <v>0</v>
      </c>
      <c r="GA200" s="113">
        <f t="shared" ca="1" si="415"/>
        <v>0</v>
      </c>
      <c r="GB200" s="113">
        <f t="shared" ca="1" si="415"/>
        <v>0</v>
      </c>
      <c r="GC200" s="113">
        <f t="shared" ca="1" si="415"/>
        <v>0</v>
      </c>
      <c r="GD200" s="113">
        <f t="shared" ca="1" si="415"/>
        <v>0</v>
      </c>
      <c r="GE200" s="113">
        <f t="shared" ca="1" si="415"/>
        <v>0</v>
      </c>
      <c r="GF200" s="113">
        <f t="shared" ca="1" si="415"/>
        <v>0</v>
      </c>
      <c r="GG200" s="113">
        <f t="shared" ca="1" si="415"/>
        <v>0</v>
      </c>
      <c r="GH200" s="113">
        <f t="shared" ca="1" si="415"/>
        <v>0</v>
      </c>
      <c r="GI200" s="113">
        <f t="shared" ca="1" si="415"/>
        <v>0</v>
      </c>
      <c r="GJ200" s="113">
        <f t="shared" ca="1" si="415"/>
        <v>0</v>
      </c>
      <c r="GK200" s="113">
        <f t="shared" ca="1" si="415"/>
        <v>0</v>
      </c>
      <c r="GL200" s="113">
        <f t="shared" ca="1" si="415"/>
        <v>0</v>
      </c>
      <c r="GM200" s="113">
        <f t="shared" ca="1" si="415"/>
        <v>0</v>
      </c>
      <c r="GN200" s="113">
        <f t="shared" ca="1" si="415"/>
        <v>0</v>
      </c>
      <c r="GO200" s="113">
        <f t="shared" ca="1" si="415"/>
        <v>0</v>
      </c>
      <c r="GP200" s="113">
        <f t="shared" ca="1" si="415"/>
        <v>0</v>
      </c>
      <c r="GQ200" s="113">
        <f t="shared" ca="1" si="415"/>
        <v>0</v>
      </c>
      <c r="GR200" s="113">
        <f t="shared" ca="1" si="415"/>
        <v>0</v>
      </c>
      <c r="GS200" s="113">
        <f t="shared" ca="1" si="415"/>
        <v>0</v>
      </c>
      <c r="GU200" s="85">
        <f t="shared" ca="1" si="397"/>
        <v>13071812.26312691</v>
      </c>
      <c r="GV200" s="85">
        <f t="shared" ca="1" si="397"/>
        <v>20541419.270628002</v>
      </c>
      <c r="GW200" s="85">
        <f t="shared" ca="1" si="397"/>
        <v>20541419.270628002</v>
      </c>
      <c r="GX200" s="85">
        <f t="shared" ca="1" si="397"/>
        <v>19669588.446196362</v>
      </c>
      <c r="GY200" s="85">
        <f t="shared" ca="1" si="397"/>
        <v>19215698.501132857</v>
      </c>
      <c r="GZ200" s="85">
        <f t="shared" ca="1" si="397"/>
        <v>19201297.072048102</v>
      </c>
      <c r="HA200" s="85">
        <f t="shared" ca="1" si="397"/>
        <v>19191925.728963468</v>
      </c>
      <c r="HB200" s="85">
        <f t="shared" ca="1" si="397"/>
        <v>19189984.031988077</v>
      </c>
      <c r="HC200" s="85">
        <f t="shared" ca="1" si="397"/>
        <v>19189984.031988077</v>
      </c>
      <c r="HD200" s="85">
        <f t="shared" ca="1" si="397"/>
        <v>19189984.031988077</v>
      </c>
      <c r="HE200" s="85">
        <f t="shared" ca="1" si="397"/>
        <v>14392488.023991056</v>
      </c>
      <c r="HF200" s="85">
        <f t="shared" ca="1" si="397"/>
        <v>0</v>
      </c>
      <c r="HG200" s="85">
        <f t="shared" ca="1" si="397"/>
        <v>0</v>
      </c>
      <c r="HH200" s="85">
        <f t="shared" ca="1" si="397"/>
        <v>0</v>
      </c>
      <c r="HI200" s="85">
        <f t="shared" ca="1" si="397"/>
        <v>0</v>
      </c>
      <c r="HJ200" s="85">
        <f t="shared" ca="1" si="397"/>
        <v>0</v>
      </c>
      <c r="HK200" s="85">
        <f t="shared" ca="1" si="275"/>
        <v>203395600.67267901</v>
      </c>
    </row>
    <row r="201" spans="1:219" outlineLevel="1" x14ac:dyDescent="0.75">
      <c r="A201" s="112" t="str">
        <f t="shared" si="266"/>
        <v>BMARK 2018-B6 B-Piece Hist Cash</v>
      </c>
      <c r="B201" s="112" t="str">
        <f t="shared" si="266"/>
        <v>BMARK 2018-B6</v>
      </c>
      <c r="C201" s="104"/>
      <c r="D201" s="87"/>
      <c r="E201" s="88"/>
      <c r="F201" s="85">
        <f t="shared" ca="1" si="267"/>
        <v>28797132.120000005</v>
      </c>
      <c r="G201" s="85"/>
      <c r="H201" s="86"/>
      <c r="I201" s="95"/>
      <c r="K201" s="113">
        <f t="shared" ref="K201:AP201" ca="1" si="416">IF(K$6&lt;$C33,0,K161/$D161*$F201)</f>
        <v>0</v>
      </c>
      <c r="L201" s="113">
        <f t="shared" ca="1" si="416"/>
        <v>0</v>
      </c>
      <c r="M201" s="113">
        <f t="shared" ca="1" si="416"/>
        <v>0</v>
      </c>
      <c r="N201" s="113">
        <f t="shared" ca="1" si="416"/>
        <v>0</v>
      </c>
      <c r="O201" s="113">
        <f t="shared" ca="1" si="416"/>
        <v>0</v>
      </c>
      <c r="P201" s="113">
        <f t="shared" ca="1" si="416"/>
        <v>0</v>
      </c>
      <c r="Q201" s="113">
        <f t="shared" ca="1" si="416"/>
        <v>0</v>
      </c>
      <c r="R201" s="113">
        <f t="shared" ca="1" si="416"/>
        <v>0</v>
      </c>
      <c r="S201" s="113">
        <f t="shared" ca="1" si="416"/>
        <v>0</v>
      </c>
      <c r="T201" s="113">
        <f t="shared" ca="1" si="416"/>
        <v>0</v>
      </c>
      <c r="U201" s="113">
        <f t="shared" ca="1" si="416"/>
        <v>0</v>
      </c>
      <c r="V201" s="113">
        <f t="shared" ca="1" si="416"/>
        <v>0</v>
      </c>
      <c r="W201" s="113">
        <f t="shared" ca="1" si="416"/>
        <v>0</v>
      </c>
      <c r="X201" s="113">
        <f t="shared" ca="1" si="416"/>
        <v>0</v>
      </c>
      <c r="Y201" s="113">
        <f t="shared" ca="1" si="416"/>
        <v>0</v>
      </c>
      <c r="Z201" s="113">
        <f t="shared" ca="1" si="416"/>
        <v>0</v>
      </c>
      <c r="AA201" s="113">
        <f t="shared" ca="1" si="416"/>
        <v>0</v>
      </c>
      <c r="AB201" s="113">
        <f t="shared" ca="1" si="416"/>
        <v>0</v>
      </c>
      <c r="AC201" s="113">
        <f t="shared" ca="1" si="416"/>
        <v>0</v>
      </c>
      <c r="AD201" s="113">
        <f t="shared" ca="1" si="416"/>
        <v>0</v>
      </c>
      <c r="AE201" s="113">
        <f t="shared" ca="1" si="416"/>
        <v>28797132.120000005</v>
      </c>
      <c r="AF201" s="113">
        <f t="shared" ca="1" si="416"/>
        <v>28797132.120000005</v>
      </c>
      <c r="AG201" s="113">
        <f t="shared" ca="1" si="416"/>
        <v>28797132.120000005</v>
      </c>
      <c r="AH201" s="113">
        <f t="shared" ca="1" si="416"/>
        <v>28797132.120000005</v>
      </c>
      <c r="AI201" s="113">
        <f t="shared" ca="1" si="416"/>
        <v>28797132.120000005</v>
      </c>
      <c r="AJ201" s="113">
        <f t="shared" ca="1" si="416"/>
        <v>28797132.120000005</v>
      </c>
      <c r="AK201" s="113">
        <f t="shared" ca="1" si="416"/>
        <v>28797132.120000005</v>
      </c>
      <c r="AL201" s="113">
        <f t="shared" ca="1" si="416"/>
        <v>28797132.120000005</v>
      </c>
      <c r="AM201" s="113">
        <f t="shared" ca="1" si="416"/>
        <v>28797132.120000005</v>
      </c>
      <c r="AN201" s="113">
        <f t="shared" ca="1" si="416"/>
        <v>28797132.120000005</v>
      </c>
      <c r="AO201" s="113">
        <f t="shared" ca="1" si="416"/>
        <v>28797132.120000005</v>
      </c>
      <c r="AP201" s="113">
        <f t="shared" ca="1" si="416"/>
        <v>28797132.120000005</v>
      </c>
      <c r="AQ201" s="113">
        <f t="shared" ref="AQ201:BV201" ca="1" si="417">IF(AQ$6&lt;$C33,0,AQ161/$D161*$F201)</f>
        <v>28797132.120000005</v>
      </c>
      <c r="AR201" s="113">
        <f t="shared" ca="1" si="417"/>
        <v>28797132.120000005</v>
      </c>
      <c r="AS201" s="113">
        <f t="shared" ca="1" si="417"/>
        <v>28797132.120000005</v>
      </c>
      <c r="AT201" s="113">
        <f t="shared" ca="1" si="417"/>
        <v>28797132.120000005</v>
      </c>
      <c r="AU201" s="113">
        <f t="shared" ca="1" si="417"/>
        <v>28797132.120000005</v>
      </c>
      <c r="AV201" s="113">
        <f t="shared" ca="1" si="417"/>
        <v>28797132.120000005</v>
      </c>
      <c r="AW201" s="113">
        <f t="shared" ca="1" si="417"/>
        <v>28797132.120000005</v>
      </c>
      <c r="AX201" s="113">
        <f t="shared" ca="1" si="417"/>
        <v>28797132.120000005</v>
      </c>
      <c r="AY201" s="113">
        <f t="shared" ca="1" si="417"/>
        <v>28797132.120000005</v>
      </c>
      <c r="AZ201" s="113">
        <f t="shared" ca="1" si="417"/>
        <v>28797132.120000005</v>
      </c>
      <c r="BA201" s="113">
        <f t="shared" ca="1" si="417"/>
        <v>28797132.120000005</v>
      </c>
      <c r="BB201" s="113">
        <f t="shared" ca="1" si="417"/>
        <v>28797132.120000005</v>
      </c>
      <c r="BC201" s="113">
        <f t="shared" ca="1" si="417"/>
        <v>28797132.120000005</v>
      </c>
      <c r="BD201" s="113">
        <f t="shared" ca="1" si="417"/>
        <v>28797132.120000005</v>
      </c>
      <c r="BE201" s="113">
        <f t="shared" ca="1" si="417"/>
        <v>28797132.120000005</v>
      </c>
      <c r="BF201" s="113">
        <f t="shared" ca="1" si="417"/>
        <v>28797132.120000005</v>
      </c>
      <c r="BG201" s="113">
        <f t="shared" ca="1" si="417"/>
        <v>28797132.120000005</v>
      </c>
      <c r="BH201" s="113">
        <f t="shared" ca="1" si="417"/>
        <v>28797132.120000005</v>
      </c>
      <c r="BI201" s="113">
        <f t="shared" ca="1" si="417"/>
        <v>28797132.120000005</v>
      </c>
      <c r="BJ201" s="113">
        <f t="shared" ca="1" si="417"/>
        <v>28797132.120000005</v>
      </c>
      <c r="BK201" s="113">
        <f t="shared" ca="1" si="417"/>
        <v>28797132.120000005</v>
      </c>
      <c r="BL201" s="113">
        <f t="shared" ca="1" si="417"/>
        <v>28797132.120000005</v>
      </c>
      <c r="BM201" s="113">
        <f t="shared" ca="1" si="417"/>
        <v>28797132.120000005</v>
      </c>
      <c r="BN201" s="113">
        <f t="shared" ca="1" si="417"/>
        <v>28797132.120000005</v>
      </c>
      <c r="BO201" s="113">
        <f t="shared" ca="1" si="417"/>
        <v>28797132.120000005</v>
      </c>
      <c r="BP201" s="113">
        <f t="shared" ca="1" si="417"/>
        <v>28797132.120000005</v>
      </c>
      <c r="BQ201" s="113">
        <f t="shared" ca="1" si="417"/>
        <v>28797132.120000005</v>
      </c>
      <c r="BR201" s="113">
        <f t="shared" ca="1" si="417"/>
        <v>28797132.120000005</v>
      </c>
      <c r="BS201" s="113">
        <f t="shared" ca="1" si="417"/>
        <v>28797132.120000005</v>
      </c>
      <c r="BT201" s="113">
        <f t="shared" ca="1" si="417"/>
        <v>28797132.120000005</v>
      </c>
      <c r="BU201" s="113">
        <f t="shared" ca="1" si="417"/>
        <v>28797132.120000005</v>
      </c>
      <c r="BV201" s="113">
        <f t="shared" ca="1" si="417"/>
        <v>28797132.120000005</v>
      </c>
      <c r="BW201" s="113">
        <f t="shared" ref="BW201:DB201" ca="1" si="418">IF(BW$6&lt;$C33,0,BW161/$D161*$F201)</f>
        <v>28797132.120000005</v>
      </c>
      <c r="BX201" s="113">
        <f t="shared" ca="1" si="418"/>
        <v>28797132.120000005</v>
      </c>
      <c r="BY201" s="113">
        <f t="shared" ca="1" si="418"/>
        <v>28797132.120000005</v>
      </c>
      <c r="BZ201" s="113">
        <f t="shared" ca="1" si="418"/>
        <v>28797132.120000005</v>
      </c>
      <c r="CA201" s="113">
        <f t="shared" ca="1" si="418"/>
        <v>28797132.120000005</v>
      </c>
      <c r="CB201" s="113">
        <f t="shared" ca="1" si="418"/>
        <v>28797132.120000005</v>
      </c>
      <c r="CC201" s="113">
        <f t="shared" ca="1" si="418"/>
        <v>28797132.120000005</v>
      </c>
      <c r="CD201" s="113">
        <f t="shared" ca="1" si="418"/>
        <v>28797132.120000005</v>
      </c>
      <c r="CE201" s="113">
        <f t="shared" ca="1" si="418"/>
        <v>28797132.120000005</v>
      </c>
      <c r="CF201" s="113">
        <f t="shared" ca="1" si="418"/>
        <v>28797132.120000005</v>
      </c>
      <c r="CG201" s="113">
        <f t="shared" ca="1" si="418"/>
        <v>28797132.120000005</v>
      </c>
      <c r="CH201" s="113">
        <f t="shared" ca="1" si="418"/>
        <v>28797132.120000005</v>
      </c>
      <c r="CI201" s="113">
        <f t="shared" ca="1" si="418"/>
        <v>28797132.120000005</v>
      </c>
      <c r="CJ201" s="113">
        <f t="shared" ca="1" si="418"/>
        <v>28797132.120000005</v>
      </c>
      <c r="CK201" s="113">
        <f t="shared" ca="1" si="418"/>
        <v>28797132.120000005</v>
      </c>
      <c r="CL201" s="113">
        <f t="shared" ca="1" si="418"/>
        <v>28797132.120000005</v>
      </c>
      <c r="CM201" s="113">
        <f t="shared" ca="1" si="418"/>
        <v>28797132.120000005</v>
      </c>
      <c r="CN201" s="113">
        <f t="shared" ca="1" si="418"/>
        <v>28797132.120000005</v>
      </c>
      <c r="CO201" s="113">
        <f t="shared" ca="1" si="418"/>
        <v>28797132.120000005</v>
      </c>
      <c r="CP201" s="113">
        <f t="shared" ca="1" si="418"/>
        <v>28797132.120000005</v>
      </c>
      <c r="CQ201" s="113">
        <f t="shared" ca="1" si="418"/>
        <v>28797132.120000005</v>
      </c>
      <c r="CR201" s="113">
        <f t="shared" ca="1" si="418"/>
        <v>28797132.120000005</v>
      </c>
      <c r="CS201" s="113">
        <f t="shared" ca="1" si="418"/>
        <v>28797132.120000005</v>
      </c>
      <c r="CT201" s="113">
        <f t="shared" ca="1" si="418"/>
        <v>28797132.120000005</v>
      </c>
      <c r="CU201" s="113">
        <f t="shared" ca="1" si="418"/>
        <v>28797132.120000005</v>
      </c>
      <c r="CV201" s="113">
        <f t="shared" ca="1" si="418"/>
        <v>28797132.120000005</v>
      </c>
      <c r="CW201" s="113">
        <f t="shared" ca="1" si="418"/>
        <v>28797132.120000005</v>
      </c>
      <c r="CX201" s="113">
        <f t="shared" ca="1" si="418"/>
        <v>28797132.120000005</v>
      </c>
      <c r="CY201" s="113">
        <f t="shared" ca="1" si="418"/>
        <v>28797132.120000005</v>
      </c>
      <c r="CZ201" s="113">
        <f t="shared" ca="1" si="418"/>
        <v>28797132.120000005</v>
      </c>
      <c r="DA201" s="113">
        <f t="shared" ca="1" si="418"/>
        <v>28797132.120000005</v>
      </c>
      <c r="DB201" s="113">
        <f t="shared" ca="1" si="418"/>
        <v>28797132.120000005</v>
      </c>
      <c r="DC201" s="113">
        <f t="shared" ref="DC201:EH201" ca="1" si="419">IF(DC$6&lt;$C33,0,DC161/$D161*$F201)</f>
        <v>28797132.120000005</v>
      </c>
      <c r="DD201" s="113">
        <f t="shared" ca="1" si="419"/>
        <v>28797132.120000005</v>
      </c>
      <c r="DE201" s="113">
        <f t="shared" ca="1" si="419"/>
        <v>28797132.120000005</v>
      </c>
      <c r="DF201" s="113">
        <f t="shared" ca="1" si="419"/>
        <v>28797132.120000005</v>
      </c>
      <c r="DG201" s="113">
        <f t="shared" ca="1" si="419"/>
        <v>28797132.120000005</v>
      </c>
      <c r="DH201" s="113">
        <f t="shared" ca="1" si="419"/>
        <v>28797132.120000005</v>
      </c>
      <c r="DI201" s="113">
        <f t="shared" ca="1" si="419"/>
        <v>28797132.120000005</v>
      </c>
      <c r="DJ201" s="113">
        <f t="shared" ca="1" si="419"/>
        <v>28797132.120000005</v>
      </c>
      <c r="DK201" s="113">
        <f t="shared" ca="1" si="419"/>
        <v>28797132.120000005</v>
      </c>
      <c r="DL201" s="113">
        <f t="shared" ca="1" si="419"/>
        <v>28797132.120000005</v>
      </c>
      <c r="DM201" s="113">
        <f t="shared" ca="1" si="419"/>
        <v>28797132.120000005</v>
      </c>
      <c r="DN201" s="113">
        <f t="shared" ca="1" si="419"/>
        <v>28797132.120000005</v>
      </c>
      <c r="DO201" s="113">
        <f t="shared" ca="1" si="419"/>
        <v>28797132.120000005</v>
      </c>
      <c r="DP201" s="113">
        <f t="shared" ca="1" si="419"/>
        <v>28797132.120000005</v>
      </c>
      <c r="DQ201" s="113">
        <f t="shared" ca="1" si="419"/>
        <v>28797132.120000005</v>
      </c>
      <c r="DR201" s="113">
        <f t="shared" ca="1" si="419"/>
        <v>28797132.120000005</v>
      </c>
      <c r="DS201" s="113">
        <f t="shared" ca="1" si="419"/>
        <v>28797132.120000005</v>
      </c>
      <c r="DT201" s="113">
        <f t="shared" ca="1" si="419"/>
        <v>28797132.120000005</v>
      </c>
      <c r="DU201" s="113">
        <f t="shared" ca="1" si="419"/>
        <v>28797132.120000005</v>
      </c>
      <c r="DV201" s="113">
        <f t="shared" ca="1" si="419"/>
        <v>0</v>
      </c>
      <c r="DW201" s="113">
        <f t="shared" ca="1" si="419"/>
        <v>0</v>
      </c>
      <c r="DX201" s="113">
        <f t="shared" ca="1" si="419"/>
        <v>0</v>
      </c>
      <c r="DY201" s="113">
        <f t="shared" ca="1" si="419"/>
        <v>0</v>
      </c>
      <c r="DZ201" s="113">
        <f t="shared" ca="1" si="419"/>
        <v>0</v>
      </c>
      <c r="EA201" s="113">
        <f t="shared" ca="1" si="419"/>
        <v>0</v>
      </c>
      <c r="EB201" s="113">
        <f t="shared" ca="1" si="419"/>
        <v>0</v>
      </c>
      <c r="EC201" s="113">
        <f t="shared" ca="1" si="419"/>
        <v>0</v>
      </c>
      <c r="ED201" s="113">
        <f t="shared" ca="1" si="419"/>
        <v>0</v>
      </c>
      <c r="EE201" s="113">
        <f t="shared" ca="1" si="419"/>
        <v>0</v>
      </c>
      <c r="EF201" s="113">
        <f t="shared" ca="1" si="419"/>
        <v>0</v>
      </c>
      <c r="EG201" s="113">
        <f t="shared" ca="1" si="419"/>
        <v>0</v>
      </c>
      <c r="EH201" s="113">
        <f t="shared" ca="1" si="419"/>
        <v>0</v>
      </c>
      <c r="EI201" s="113">
        <f t="shared" ref="EI201:FN201" ca="1" si="420">IF(EI$6&lt;$C33,0,EI161/$D161*$F201)</f>
        <v>0</v>
      </c>
      <c r="EJ201" s="113">
        <f t="shared" ca="1" si="420"/>
        <v>0</v>
      </c>
      <c r="EK201" s="113">
        <f t="shared" ca="1" si="420"/>
        <v>0</v>
      </c>
      <c r="EL201" s="113">
        <f t="shared" ca="1" si="420"/>
        <v>0</v>
      </c>
      <c r="EM201" s="113">
        <f t="shared" ca="1" si="420"/>
        <v>0</v>
      </c>
      <c r="EN201" s="113">
        <f t="shared" ca="1" si="420"/>
        <v>0</v>
      </c>
      <c r="EO201" s="113">
        <f t="shared" ca="1" si="420"/>
        <v>0</v>
      </c>
      <c r="EP201" s="113">
        <f t="shared" ca="1" si="420"/>
        <v>0</v>
      </c>
      <c r="EQ201" s="113">
        <f t="shared" ca="1" si="420"/>
        <v>0</v>
      </c>
      <c r="ER201" s="113">
        <f t="shared" ca="1" si="420"/>
        <v>0</v>
      </c>
      <c r="ES201" s="113">
        <f t="shared" ca="1" si="420"/>
        <v>0</v>
      </c>
      <c r="ET201" s="113">
        <f t="shared" ca="1" si="420"/>
        <v>0</v>
      </c>
      <c r="EU201" s="113">
        <f t="shared" ca="1" si="420"/>
        <v>0</v>
      </c>
      <c r="EV201" s="113">
        <f t="shared" ca="1" si="420"/>
        <v>0</v>
      </c>
      <c r="EW201" s="113">
        <f t="shared" ca="1" si="420"/>
        <v>0</v>
      </c>
      <c r="EX201" s="113">
        <f t="shared" ca="1" si="420"/>
        <v>0</v>
      </c>
      <c r="EY201" s="113">
        <f t="shared" ca="1" si="420"/>
        <v>0</v>
      </c>
      <c r="EZ201" s="113">
        <f t="shared" ca="1" si="420"/>
        <v>0</v>
      </c>
      <c r="FA201" s="113">
        <f t="shared" ca="1" si="420"/>
        <v>0</v>
      </c>
      <c r="FB201" s="113">
        <f t="shared" ca="1" si="420"/>
        <v>0</v>
      </c>
      <c r="FC201" s="113">
        <f t="shared" ca="1" si="420"/>
        <v>0</v>
      </c>
      <c r="FD201" s="113">
        <f t="shared" ca="1" si="420"/>
        <v>0</v>
      </c>
      <c r="FE201" s="113">
        <f t="shared" ca="1" si="420"/>
        <v>0</v>
      </c>
      <c r="FF201" s="113">
        <f t="shared" ca="1" si="420"/>
        <v>0</v>
      </c>
      <c r="FG201" s="113">
        <f t="shared" ca="1" si="420"/>
        <v>0</v>
      </c>
      <c r="FH201" s="113">
        <f t="shared" ca="1" si="420"/>
        <v>0</v>
      </c>
      <c r="FI201" s="113">
        <f t="shared" ca="1" si="420"/>
        <v>0</v>
      </c>
      <c r="FJ201" s="113">
        <f t="shared" ca="1" si="420"/>
        <v>0</v>
      </c>
      <c r="FK201" s="113">
        <f t="shared" ca="1" si="420"/>
        <v>0</v>
      </c>
      <c r="FL201" s="113">
        <f t="shared" ca="1" si="420"/>
        <v>0</v>
      </c>
      <c r="FM201" s="113">
        <f t="shared" ca="1" si="420"/>
        <v>0</v>
      </c>
      <c r="FN201" s="113">
        <f t="shared" ca="1" si="420"/>
        <v>0</v>
      </c>
      <c r="FO201" s="113">
        <f t="shared" ref="FO201:GS201" ca="1" si="421">IF(FO$6&lt;$C33,0,FO161/$D161*$F201)</f>
        <v>0</v>
      </c>
      <c r="FP201" s="113">
        <f t="shared" ca="1" si="421"/>
        <v>0</v>
      </c>
      <c r="FQ201" s="113">
        <f t="shared" ca="1" si="421"/>
        <v>0</v>
      </c>
      <c r="FR201" s="113">
        <f t="shared" ca="1" si="421"/>
        <v>0</v>
      </c>
      <c r="FS201" s="113">
        <f t="shared" ca="1" si="421"/>
        <v>0</v>
      </c>
      <c r="FT201" s="113">
        <f t="shared" ca="1" si="421"/>
        <v>0</v>
      </c>
      <c r="FU201" s="113">
        <f t="shared" ca="1" si="421"/>
        <v>0</v>
      </c>
      <c r="FV201" s="113">
        <f t="shared" ca="1" si="421"/>
        <v>0</v>
      </c>
      <c r="FW201" s="113">
        <f t="shared" ca="1" si="421"/>
        <v>0</v>
      </c>
      <c r="FX201" s="113">
        <f t="shared" ca="1" si="421"/>
        <v>0</v>
      </c>
      <c r="FY201" s="113">
        <f t="shared" ca="1" si="421"/>
        <v>0</v>
      </c>
      <c r="FZ201" s="113">
        <f t="shared" ca="1" si="421"/>
        <v>0</v>
      </c>
      <c r="GA201" s="113">
        <f t="shared" ca="1" si="421"/>
        <v>0</v>
      </c>
      <c r="GB201" s="113">
        <f t="shared" ca="1" si="421"/>
        <v>0</v>
      </c>
      <c r="GC201" s="113">
        <f t="shared" ca="1" si="421"/>
        <v>0</v>
      </c>
      <c r="GD201" s="113">
        <f t="shared" ca="1" si="421"/>
        <v>0</v>
      </c>
      <c r="GE201" s="113">
        <f t="shared" ca="1" si="421"/>
        <v>0</v>
      </c>
      <c r="GF201" s="113">
        <f t="shared" ca="1" si="421"/>
        <v>0</v>
      </c>
      <c r="GG201" s="113">
        <f t="shared" ca="1" si="421"/>
        <v>0</v>
      </c>
      <c r="GH201" s="113">
        <f t="shared" ca="1" si="421"/>
        <v>0</v>
      </c>
      <c r="GI201" s="113">
        <f t="shared" ca="1" si="421"/>
        <v>0</v>
      </c>
      <c r="GJ201" s="113">
        <f t="shared" ca="1" si="421"/>
        <v>0</v>
      </c>
      <c r="GK201" s="113">
        <f t="shared" ca="1" si="421"/>
        <v>0</v>
      </c>
      <c r="GL201" s="113">
        <f t="shared" ca="1" si="421"/>
        <v>0</v>
      </c>
      <c r="GM201" s="113">
        <f t="shared" ca="1" si="421"/>
        <v>0</v>
      </c>
      <c r="GN201" s="113">
        <f t="shared" ca="1" si="421"/>
        <v>0</v>
      </c>
      <c r="GO201" s="113">
        <f t="shared" ca="1" si="421"/>
        <v>0</v>
      </c>
      <c r="GP201" s="113">
        <f t="shared" ca="1" si="421"/>
        <v>0</v>
      </c>
      <c r="GQ201" s="113">
        <f t="shared" ca="1" si="421"/>
        <v>0</v>
      </c>
      <c r="GR201" s="113">
        <f t="shared" ca="1" si="421"/>
        <v>0</v>
      </c>
      <c r="GS201" s="113">
        <f t="shared" ca="1" si="421"/>
        <v>0</v>
      </c>
      <c r="GU201" s="85">
        <f t="shared" ca="1" si="397"/>
        <v>0</v>
      </c>
      <c r="GV201" s="85">
        <f t="shared" ca="1" si="397"/>
        <v>7199283.0300000012</v>
      </c>
      <c r="GW201" s="85">
        <f t="shared" ca="1" si="397"/>
        <v>28797132.120000005</v>
      </c>
      <c r="GX201" s="85">
        <f t="shared" ca="1" si="397"/>
        <v>28797132.120000005</v>
      </c>
      <c r="GY201" s="85">
        <f t="shared" ca="1" si="397"/>
        <v>28797132.120000005</v>
      </c>
      <c r="GZ201" s="85">
        <f t="shared" ca="1" si="397"/>
        <v>28797132.120000005</v>
      </c>
      <c r="HA201" s="85">
        <f t="shared" ca="1" si="397"/>
        <v>28797132.120000005</v>
      </c>
      <c r="HB201" s="85">
        <f t="shared" ca="1" si="397"/>
        <v>28797132.120000005</v>
      </c>
      <c r="HC201" s="85">
        <f t="shared" ca="1" si="397"/>
        <v>28797132.120000005</v>
      </c>
      <c r="HD201" s="85">
        <f t="shared" ca="1" si="397"/>
        <v>19198088.080000002</v>
      </c>
      <c r="HE201" s="85">
        <f t="shared" ca="1" si="397"/>
        <v>0</v>
      </c>
      <c r="HF201" s="85">
        <f t="shared" ca="1" si="397"/>
        <v>0</v>
      </c>
      <c r="HG201" s="85">
        <f t="shared" ca="1" si="397"/>
        <v>0</v>
      </c>
      <c r="HH201" s="85">
        <f t="shared" ca="1" si="397"/>
        <v>0</v>
      </c>
      <c r="HI201" s="85">
        <f t="shared" ca="1" si="397"/>
        <v>0</v>
      </c>
      <c r="HJ201" s="85">
        <f t="shared" ca="1" si="397"/>
        <v>0</v>
      </c>
      <c r="HK201" s="85">
        <f t="shared" ca="1" si="275"/>
        <v>227977295.95000005</v>
      </c>
    </row>
    <row r="202" spans="1:219" outlineLevel="1" x14ac:dyDescent="0.75">
      <c r="A202" s="112" t="str">
        <f t="shared" si="266"/>
        <v>UBSCM 2018-C12 B-Piece Hist Cas</v>
      </c>
      <c r="B202" s="112" t="str">
        <f t="shared" si="266"/>
        <v>UBSCM 2018-C12</v>
      </c>
      <c r="C202" s="104"/>
      <c r="D202" s="87"/>
      <c r="E202" s="88"/>
      <c r="F202" s="85">
        <f t="shared" ca="1" si="267"/>
        <v>41157452.022926398</v>
      </c>
      <c r="G202" s="85"/>
      <c r="H202" s="86"/>
      <c r="I202" s="95"/>
      <c r="K202" s="113">
        <f t="shared" ref="K202:AP202" ca="1" si="422">IF(K$6&lt;$C34,0,K162/$D162*$F202)</f>
        <v>0</v>
      </c>
      <c r="L202" s="113">
        <f t="shared" ca="1" si="422"/>
        <v>0</v>
      </c>
      <c r="M202" s="113">
        <f t="shared" ca="1" si="422"/>
        <v>0</v>
      </c>
      <c r="N202" s="113">
        <f t="shared" ca="1" si="422"/>
        <v>0</v>
      </c>
      <c r="O202" s="113">
        <f t="shared" ca="1" si="422"/>
        <v>0</v>
      </c>
      <c r="P202" s="113">
        <f t="shared" ca="1" si="422"/>
        <v>0</v>
      </c>
      <c r="Q202" s="113">
        <f t="shared" ca="1" si="422"/>
        <v>0</v>
      </c>
      <c r="R202" s="113">
        <f t="shared" ca="1" si="422"/>
        <v>0</v>
      </c>
      <c r="S202" s="113">
        <f t="shared" ca="1" si="422"/>
        <v>0</v>
      </c>
      <c r="T202" s="113">
        <f t="shared" ca="1" si="422"/>
        <v>0</v>
      </c>
      <c r="U202" s="113">
        <f t="shared" ca="1" si="422"/>
        <v>0</v>
      </c>
      <c r="V202" s="113">
        <f t="shared" ca="1" si="422"/>
        <v>0</v>
      </c>
      <c r="W202" s="113">
        <f t="shared" ca="1" si="422"/>
        <v>0</v>
      </c>
      <c r="X202" s="113">
        <f t="shared" ca="1" si="422"/>
        <v>0</v>
      </c>
      <c r="Y202" s="113">
        <f t="shared" ca="1" si="422"/>
        <v>0</v>
      </c>
      <c r="Z202" s="113">
        <f t="shared" ca="1" si="422"/>
        <v>0</v>
      </c>
      <c r="AA202" s="113">
        <f t="shared" ca="1" si="422"/>
        <v>0</v>
      </c>
      <c r="AB202" s="113">
        <f t="shared" ca="1" si="422"/>
        <v>0</v>
      </c>
      <c r="AC202" s="113">
        <f t="shared" ca="1" si="422"/>
        <v>41157452.022926398</v>
      </c>
      <c r="AD202" s="113">
        <f t="shared" ca="1" si="422"/>
        <v>41157452.022926398</v>
      </c>
      <c r="AE202" s="113">
        <f t="shared" ca="1" si="422"/>
        <v>41157452.022926398</v>
      </c>
      <c r="AF202" s="113">
        <f t="shared" ca="1" si="422"/>
        <v>41157452.022926398</v>
      </c>
      <c r="AG202" s="113">
        <f t="shared" ca="1" si="422"/>
        <v>41157452.022926398</v>
      </c>
      <c r="AH202" s="113">
        <f t="shared" ca="1" si="422"/>
        <v>41157452.022926398</v>
      </c>
      <c r="AI202" s="113">
        <f t="shared" ca="1" si="422"/>
        <v>41157452.022926398</v>
      </c>
      <c r="AJ202" s="113">
        <f t="shared" ca="1" si="422"/>
        <v>41157452.022926398</v>
      </c>
      <c r="AK202" s="113">
        <f t="shared" ca="1" si="422"/>
        <v>41157452.022926398</v>
      </c>
      <c r="AL202" s="113">
        <f t="shared" ca="1" si="422"/>
        <v>41157452.022926398</v>
      </c>
      <c r="AM202" s="113">
        <f t="shared" ca="1" si="422"/>
        <v>41157452.022926398</v>
      </c>
      <c r="AN202" s="113">
        <f t="shared" ca="1" si="422"/>
        <v>41157452.022926398</v>
      </c>
      <c r="AO202" s="113">
        <f t="shared" ca="1" si="422"/>
        <v>41157452.022926398</v>
      </c>
      <c r="AP202" s="113">
        <f t="shared" ca="1" si="422"/>
        <v>41157452.022926398</v>
      </c>
      <c r="AQ202" s="113">
        <f t="shared" ref="AQ202:BV202" ca="1" si="423">IF(AQ$6&lt;$C34,0,AQ162/$D162*$F202)</f>
        <v>41157452.022926398</v>
      </c>
      <c r="AR202" s="113">
        <f t="shared" ca="1" si="423"/>
        <v>41157452.022926398</v>
      </c>
      <c r="AS202" s="113">
        <f t="shared" ca="1" si="423"/>
        <v>41157452.022926398</v>
      </c>
      <c r="AT202" s="113">
        <f t="shared" ca="1" si="423"/>
        <v>41157452.022926398</v>
      </c>
      <c r="AU202" s="113">
        <f t="shared" ca="1" si="423"/>
        <v>41157452.022926398</v>
      </c>
      <c r="AV202" s="113">
        <f t="shared" ca="1" si="423"/>
        <v>41157452.022926398</v>
      </c>
      <c r="AW202" s="113">
        <f t="shared" ca="1" si="423"/>
        <v>41157452.022926398</v>
      </c>
      <c r="AX202" s="113">
        <f t="shared" ca="1" si="423"/>
        <v>41157452.022926398</v>
      </c>
      <c r="AY202" s="113">
        <f t="shared" ca="1" si="423"/>
        <v>41157452.022926398</v>
      </c>
      <c r="AZ202" s="113">
        <f t="shared" ca="1" si="423"/>
        <v>41157452.022926398</v>
      </c>
      <c r="BA202" s="113">
        <f t="shared" ca="1" si="423"/>
        <v>41157452.022926398</v>
      </c>
      <c r="BB202" s="113">
        <f t="shared" ca="1" si="423"/>
        <v>41157452.022926398</v>
      </c>
      <c r="BC202" s="113">
        <f t="shared" ca="1" si="423"/>
        <v>41157452.022926398</v>
      </c>
      <c r="BD202" s="113">
        <f t="shared" ca="1" si="423"/>
        <v>41157452.022926398</v>
      </c>
      <c r="BE202" s="113">
        <f t="shared" ca="1" si="423"/>
        <v>41157452.022926398</v>
      </c>
      <c r="BF202" s="113">
        <f t="shared" ca="1" si="423"/>
        <v>41157452.022926398</v>
      </c>
      <c r="BG202" s="113">
        <f t="shared" ca="1" si="423"/>
        <v>41157452.022926398</v>
      </c>
      <c r="BH202" s="113">
        <f t="shared" ca="1" si="423"/>
        <v>41157452.022926398</v>
      </c>
      <c r="BI202" s="113">
        <f t="shared" ca="1" si="423"/>
        <v>41157452.022926398</v>
      </c>
      <c r="BJ202" s="113">
        <f t="shared" ca="1" si="423"/>
        <v>41157452.022926398</v>
      </c>
      <c r="BK202" s="113">
        <f t="shared" ca="1" si="423"/>
        <v>41157452.022926398</v>
      </c>
      <c r="BL202" s="113">
        <f t="shared" ca="1" si="423"/>
        <v>41157452.022926398</v>
      </c>
      <c r="BM202" s="113">
        <f t="shared" ca="1" si="423"/>
        <v>41157452.022926398</v>
      </c>
      <c r="BN202" s="113">
        <f t="shared" ca="1" si="423"/>
        <v>41157452.022926398</v>
      </c>
      <c r="BO202" s="113">
        <f t="shared" ca="1" si="423"/>
        <v>41157452.022926398</v>
      </c>
      <c r="BP202" s="113">
        <f t="shared" ca="1" si="423"/>
        <v>41157452.022926398</v>
      </c>
      <c r="BQ202" s="113">
        <f t="shared" ca="1" si="423"/>
        <v>41157452.022926398</v>
      </c>
      <c r="BR202" s="113">
        <f t="shared" ca="1" si="423"/>
        <v>41157452.022926398</v>
      </c>
      <c r="BS202" s="113">
        <f t="shared" ca="1" si="423"/>
        <v>41157452.022926398</v>
      </c>
      <c r="BT202" s="113">
        <f t="shared" ca="1" si="423"/>
        <v>41157452.022926398</v>
      </c>
      <c r="BU202" s="113">
        <f t="shared" ca="1" si="423"/>
        <v>41157452.022926398</v>
      </c>
      <c r="BV202" s="113">
        <f t="shared" ca="1" si="423"/>
        <v>41157452.022926398</v>
      </c>
      <c r="BW202" s="113">
        <f t="shared" ref="BW202:DB202" ca="1" si="424">IF(BW$6&lt;$C34,0,BW162/$D162*$F202)</f>
        <v>41157452.022926398</v>
      </c>
      <c r="BX202" s="113">
        <f t="shared" ca="1" si="424"/>
        <v>41157452.022926398</v>
      </c>
      <c r="BY202" s="113">
        <f t="shared" ca="1" si="424"/>
        <v>41157452.022926398</v>
      </c>
      <c r="BZ202" s="113">
        <f t="shared" ca="1" si="424"/>
        <v>41157452.022926398</v>
      </c>
      <c r="CA202" s="113">
        <f t="shared" ca="1" si="424"/>
        <v>41157452.022926398</v>
      </c>
      <c r="CB202" s="113">
        <f t="shared" ca="1" si="424"/>
        <v>40029059.499655716</v>
      </c>
      <c r="CC202" s="113">
        <f t="shared" ca="1" si="424"/>
        <v>40029059.499655716</v>
      </c>
      <c r="CD202" s="113">
        <f t="shared" ca="1" si="424"/>
        <v>40029059.499655716</v>
      </c>
      <c r="CE202" s="113">
        <f t="shared" ca="1" si="424"/>
        <v>40029059.499655716</v>
      </c>
      <c r="CF202" s="113">
        <f t="shared" ca="1" si="424"/>
        <v>40029059.499655716</v>
      </c>
      <c r="CG202" s="113">
        <f t="shared" ca="1" si="424"/>
        <v>40029059.499655716</v>
      </c>
      <c r="CH202" s="113">
        <f t="shared" ca="1" si="424"/>
        <v>40053890.030848473</v>
      </c>
      <c r="CI202" s="113">
        <f t="shared" ca="1" si="424"/>
        <v>40053890.030848473</v>
      </c>
      <c r="CJ202" s="113">
        <f t="shared" ca="1" si="424"/>
        <v>40053890.030848473</v>
      </c>
      <c r="CK202" s="113">
        <f t="shared" ca="1" si="424"/>
        <v>40053890.030848473</v>
      </c>
      <c r="CL202" s="113">
        <f t="shared" ca="1" si="424"/>
        <v>40053890.030848473</v>
      </c>
      <c r="CM202" s="113">
        <f t="shared" ca="1" si="424"/>
        <v>40053890.030848473</v>
      </c>
      <c r="CN202" s="113">
        <f t="shared" ca="1" si="424"/>
        <v>39864051.815968923</v>
      </c>
      <c r="CO202" s="113">
        <f t="shared" ca="1" si="424"/>
        <v>39864051.815968923</v>
      </c>
      <c r="CP202" s="113">
        <f t="shared" ca="1" si="424"/>
        <v>39864051.815968923</v>
      </c>
      <c r="CQ202" s="113">
        <f t="shared" ca="1" si="424"/>
        <v>39552637.447705276</v>
      </c>
      <c r="CR202" s="113">
        <f t="shared" ca="1" si="424"/>
        <v>39173457.331454538</v>
      </c>
      <c r="CS202" s="113">
        <f t="shared" ca="1" si="424"/>
        <v>38858896.109908842</v>
      </c>
      <c r="CT202" s="113">
        <f t="shared" ca="1" si="424"/>
        <v>38509830.300942369</v>
      </c>
      <c r="CU202" s="113">
        <f t="shared" ca="1" si="424"/>
        <v>32046346.886474207</v>
      </c>
      <c r="CV202" s="113">
        <f t="shared" ca="1" si="424"/>
        <v>31677005.309555084</v>
      </c>
      <c r="CW202" s="113">
        <f t="shared" ca="1" si="424"/>
        <v>31348214.060127545</v>
      </c>
      <c r="CX202" s="113">
        <f t="shared" ca="1" si="424"/>
        <v>31031602.098809756</v>
      </c>
      <c r="CY202" s="113">
        <f t="shared" ca="1" si="424"/>
        <v>30681560.6628935</v>
      </c>
      <c r="CZ202" s="113">
        <f t="shared" ca="1" si="424"/>
        <v>30361957.332571741</v>
      </c>
      <c r="DA202" s="113">
        <f t="shared" ca="1" si="424"/>
        <v>30010685.60808624</v>
      </c>
      <c r="DB202" s="113">
        <f t="shared" ca="1" si="424"/>
        <v>28689602.350238416</v>
      </c>
      <c r="DC202" s="113">
        <f t="shared" ref="DC202:EH202" ca="1" si="425">IF(DC$6&lt;$C34,0,DC162/$D162*$F202)</f>
        <v>28365533.18564124</v>
      </c>
      <c r="DD202" s="113">
        <f t="shared" ca="1" si="425"/>
        <v>27944706.160450038</v>
      </c>
      <c r="DE202" s="113">
        <f t="shared" ca="1" si="425"/>
        <v>27617290.610327456</v>
      </c>
      <c r="DF202" s="113">
        <f t="shared" ca="1" si="425"/>
        <v>27955867.784239452</v>
      </c>
      <c r="DG202" s="113">
        <f t="shared" ca="1" si="425"/>
        <v>27654278.359367639</v>
      </c>
      <c r="DH202" s="113">
        <f t="shared" ca="1" si="425"/>
        <v>23999891.540233642</v>
      </c>
      <c r="DI202" s="113">
        <f t="shared" ca="1" si="425"/>
        <v>23675229.815832749</v>
      </c>
      <c r="DJ202" s="113">
        <f t="shared" ca="1" si="425"/>
        <v>23675229.815832749</v>
      </c>
      <c r="DK202" s="113">
        <f t="shared" ca="1" si="425"/>
        <v>23675229.815832749</v>
      </c>
      <c r="DL202" s="113">
        <f t="shared" ca="1" si="425"/>
        <v>24068218.007608734</v>
      </c>
      <c r="DM202" s="113">
        <f t="shared" ca="1" si="425"/>
        <v>24068218.007608734</v>
      </c>
      <c r="DN202" s="113">
        <f t="shared" ca="1" si="425"/>
        <v>24137068.427741926</v>
      </c>
      <c r="DO202" s="113">
        <f t="shared" ca="1" si="425"/>
        <v>24137068.427741926</v>
      </c>
      <c r="DP202" s="113">
        <f t="shared" ca="1" si="425"/>
        <v>23042530.221334845</v>
      </c>
      <c r="DQ202" s="113">
        <f t="shared" ca="1" si="425"/>
        <v>23042456.410397001</v>
      </c>
      <c r="DR202" s="113">
        <f t="shared" ca="1" si="425"/>
        <v>23042456.410397001</v>
      </c>
      <c r="DS202" s="113">
        <f t="shared" ca="1" si="425"/>
        <v>23042456.410397001</v>
      </c>
      <c r="DT202" s="113">
        <f t="shared" ca="1" si="425"/>
        <v>23042456.410397001</v>
      </c>
      <c r="DU202" s="113">
        <f t="shared" ca="1" si="425"/>
        <v>23041220.743101202</v>
      </c>
      <c r="DV202" s="113">
        <f t="shared" ca="1" si="425"/>
        <v>0</v>
      </c>
      <c r="DW202" s="113">
        <f t="shared" ca="1" si="425"/>
        <v>0</v>
      </c>
      <c r="DX202" s="113">
        <f t="shared" ca="1" si="425"/>
        <v>0</v>
      </c>
      <c r="DY202" s="113">
        <f t="shared" ca="1" si="425"/>
        <v>0</v>
      </c>
      <c r="DZ202" s="113">
        <f t="shared" ca="1" si="425"/>
        <v>0</v>
      </c>
      <c r="EA202" s="113">
        <f t="shared" ca="1" si="425"/>
        <v>0</v>
      </c>
      <c r="EB202" s="113">
        <f t="shared" ca="1" si="425"/>
        <v>0</v>
      </c>
      <c r="EC202" s="113">
        <f t="shared" ca="1" si="425"/>
        <v>0</v>
      </c>
      <c r="ED202" s="113">
        <f t="shared" ca="1" si="425"/>
        <v>0</v>
      </c>
      <c r="EE202" s="113">
        <f t="shared" ca="1" si="425"/>
        <v>0</v>
      </c>
      <c r="EF202" s="113">
        <f t="shared" ca="1" si="425"/>
        <v>0</v>
      </c>
      <c r="EG202" s="113">
        <f t="shared" ca="1" si="425"/>
        <v>0</v>
      </c>
      <c r="EH202" s="113">
        <f t="shared" ca="1" si="425"/>
        <v>0</v>
      </c>
      <c r="EI202" s="113">
        <f t="shared" ref="EI202:FN202" ca="1" si="426">IF(EI$6&lt;$C34,0,EI162/$D162*$F202)</f>
        <v>0</v>
      </c>
      <c r="EJ202" s="113">
        <f t="shared" ca="1" si="426"/>
        <v>0</v>
      </c>
      <c r="EK202" s="113">
        <f t="shared" ca="1" si="426"/>
        <v>0</v>
      </c>
      <c r="EL202" s="113">
        <f t="shared" ca="1" si="426"/>
        <v>0</v>
      </c>
      <c r="EM202" s="113">
        <f t="shared" ca="1" si="426"/>
        <v>0</v>
      </c>
      <c r="EN202" s="113">
        <f t="shared" ca="1" si="426"/>
        <v>0</v>
      </c>
      <c r="EO202" s="113">
        <f t="shared" ca="1" si="426"/>
        <v>0</v>
      </c>
      <c r="EP202" s="113">
        <f t="shared" ca="1" si="426"/>
        <v>0</v>
      </c>
      <c r="EQ202" s="113">
        <f t="shared" ca="1" si="426"/>
        <v>0</v>
      </c>
      <c r="ER202" s="113">
        <f t="shared" ca="1" si="426"/>
        <v>0</v>
      </c>
      <c r="ES202" s="113">
        <f t="shared" ca="1" si="426"/>
        <v>0</v>
      </c>
      <c r="ET202" s="113">
        <f t="shared" ca="1" si="426"/>
        <v>0</v>
      </c>
      <c r="EU202" s="113">
        <f t="shared" ca="1" si="426"/>
        <v>0</v>
      </c>
      <c r="EV202" s="113">
        <f t="shared" ca="1" si="426"/>
        <v>0</v>
      </c>
      <c r="EW202" s="113">
        <f t="shared" ca="1" si="426"/>
        <v>0</v>
      </c>
      <c r="EX202" s="113">
        <f t="shared" ca="1" si="426"/>
        <v>0</v>
      </c>
      <c r="EY202" s="113">
        <f t="shared" ca="1" si="426"/>
        <v>0</v>
      </c>
      <c r="EZ202" s="113">
        <f t="shared" ca="1" si="426"/>
        <v>0</v>
      </c>
      <c r="FA202" s="113">
        <f t="shared" ca="1" si="426"/>
        <v>0</v>
      </c>
      <c r="FB202" s="113">
        <f t="shared" ca="1" si="426"/>
        <v>0</v>
      </c>
      <c r="FC202" s="113">
        <f t="shared" ca="1" si="426"/>
        <v>0</v>
      </c>
      <c r="FD202" s="113">
        <f t="shared" ca="1" si="426"/>
        <v>0</v>
      </c>
      <c r="FE202" s="113">
        <f t="shared" ca="1" si="426"/>
        <v>0</v>
      </c>
      <c r="FF202" s="113">
        <f t="shared" ca="1" si="426"/>
        <v>0</v>
      </c>
      <c r="FG202" s="113">
        <f t="shared" ca="1" si="426"/>
        <v>0</v>
      </c>
      <c r="FH202" s="113">
        <f t="shared" ca="1" si="426"/>
        <v>0</v>
      </c>
      <c r="FI202" s="113">
        <f t="shared" ca="1" si="426"/>
        <v>0</v>
      </c>
      <c r="FJ202" s="113">
        <f t="shared" ca="1" si="426"/>
        <v>0</v>
      </c>
      <c r="FK202" s="113">
        <f t="shared" ca="1" si="426"/>
        <v>0</v>
      </c>
      <c r="FL202" s="113">
        <f t="shared" ca="1" si="426"/>
        <v>0</v>
      </c>
      <c r="FM202" s="113">
        <f t="shared" ca="1" si="426"/>
        <v>0</v>
      </c>
      <c r="FN202" s="113">
        <f t="shared" ca="1" si="426"/>
        <v>0</v>
      </c>
      <c r="FO202" s="113">
        <f t="shared" ref="FO202:GS202" ca="1" si="427">IF(FO$6&lt;$C34,0,FO162/$D162*$F202)</f>
        <v>0</v>
      </c>
      <c r="FP202" s="113">
        <f t="shared" ca="1" si="427"/>
        <v>0</v>
      </c>
      <c r="FQ202" s="113">
        <f t="shared" ca="1" si="427"/>
        <v>0</v>
      </c>
      <c r="FR202" s="113">
        <f t="shared" ca="1" si="427"/>
        <v>0</v>
      </c>
      <c r="FS202" s="113">
        <f t="shared" ca="1" si="427"/>
        <v>0</v>
      </c>
      <c r="FT202" s="113">
        <f t="shared" ca="1" si="427"/>
        <v>0</v>
      </c>
      <c r="FU202" s="113">
        <f t="shared" ca="1" si="427"/>
        <v>0</v>
      </c>
      <c r="FV202" s="113">
        <f t="shared" ca="1" si="427"/>
        <v>0</v>
      </c>
      <c r="FW202" s="113">
        <f t="shared" ca="1" si="427"/>
        <v>0</v>
      </c>
      <c r="FX202" s="113">
        <f t="shared" ca="1" si="427"/>
        <v>0</v>
      </c>
      <c r="FY202" s="113">
        <f t="shared" ca="1" si="427"/>
        <v>0</v>
      </c>
      <c r="FZ202" s="113">
        <f t="shared" ca="1" si="427"/>
        <v>0</v>
      </c>
      <c r="GA202" s="113">
        <f t="shared" ca="1" si="427"/>
        <v>0</v>
      </c>
      <c r="GB202" s="113">
        <f t="shared" ca="1" si="427"/>
        <v>0</v>
      </c>
      <c r="GC202" s="113">
        <f t="shared" ca="1" si="427"/>
        <v>0</v>
      </c>
      <c r="GD202" s="113">
        <f t="shared" ca="1" si="427"/>
        <v>0</v>
      </c>
      <c r="GE202" s="113">
        <f t="shared" ca="1" si="427"/>
        <v>0</v>
      </c>
      <c r="GF202" s="113">
        <f t="shared" ca="1" si="427"/>
        <v>0</v>
      </c>
      <c r="GG202" s="113">
        <f t="shared" ca="1" si="427"/>
        <v>0</v>
      </c>
      <c r="GH202" s="113">
        <f t="shared" ca="1" si="427"/>
        <v>0</v>
      </c>
      <c r="GI202" s="113">
        <f t="shared" ca="1" si="427"/>
        <v>0</v>
      </c>
      <c r="GJ202" s="113">
        <f t="shared" ca="1" si="427"/>
        <v>0</v>
      </c>
      <c r="GK202" s="113">
        <f t="shared" ca="1" si="427"/>
        <v>0</v>
      </c>
      <c r="GL202" s="113">
        <f t="shared" ca="1" si="427"/>
        <v>0</v>
      </c>
      <c r="GM202" s="113">
        <f t="shared" ca="1" si="427"/>
        <v>0</v>
      </c>
      <c r="GN202" s="113">
        <f t="shared" ca="1" si="427"/>
        <v>0</v>
      </c>
      <c r="GO202" s="113">
        <f t="shared" ca="1" si="427"/>
        <v>0</v>
      </c>
      <c r="GP202" s="113">
        <f t="shared" ca="1" si="427"/>
        <v>0</v>
      </c>
      <c r="GQ202" s="113">
        <f t="shared" ca="1" si="427"/>
        <v>0</v>
      </c>
      <c r="GR202" s="113">
        <f t="shared" ca="1" si="427"/>
        <v>0</v>
      </c>
      <c r="GS202" s="113">
        <f t="shared" ca="1" si="427"/>
        <v>0</v>
      </c>
      <c r="GU202" s="85">
        <f t="shared" ca="1" si="397"/>
        <v>0</v>
      </c>
      <c r="GV202" s="85">
        <f t="shared" ca="1" si="397"/>
        <v>17148938.342885997</v>
      </c>
      <c r="GW202" s="85">
        <f t="shared" ca="1" si="397"/>
        <v>41157452.022926398</v>
      </c>
      <c r="GX202" s="85">
        <f t="shared" ca="1" si="397"/>
        <v>41157452.022926398</v>
      </c>
      <c r="GY202" s="85">
        <f t="shared" ca="1" si="397"/>
        <v>41157452.022926398</v>
      </c>
      <c r="GZ202" s="85">
        <f t="shared" ca="1" si="397"/>
        <v>40969386.602381282</v>
      </c>
      <c r="HA202" s="85">
        <f t="shared" ca="1" si="397"/>
        <v>40013973.48463764</v>
      </c>
      <c r="HB202" s="85">
        <f t="shared" ca="1" si="397"/>
        <v>34426353.747041501</v>
      </c>
      <c r="HC202" s="85">
        <f t="shared" ca="1" si="397"/>
        <v>25949107.954434458</v>
      </c>
      <c r="HD202" s="85">
        <f t="shared" ca="1" si="397"/>
        <v>15543976.121792324</v>
      </c>
      <c r="HE202" s="85">
        <f t="shared" ca="1" si="397"/>
        <v>0</v>
      </c>
      <c r="HF202" s="85">
        <f t="shared" ca="1" si="397"/>
        <v>0</v>
      </c>
      <c r="HG202" s="85">
        <f t="shared" ca="1" si="397"/>
        <v>0</v>
      </c>
      <c r="HH202" s="85">
        <f t="shared" ca="1" si="397"/>
        <v>0</v>
      </c>
      <c r="HI202" s="85">
        <f t="shared" ca="1" si="397"/>
        <v>0</v>
      </c>
      <c r="HJ202" s="85">
        <f t="shared" ca="1" si="397"/>
        <v>0</v>
      </c>
      <c r="HK202" s="85">
        <f t="shared" ca="1" si="275"/>
        <v>297524092.3219524</v>
      </c>
    </row>
    <row r="203" spans="1:219" outlineLevel="1" x14ac:dyDescent="0.75">
      <c r="A203" s="112" t="str">
        <f t="shared" si="266"/>
        <v>CD 2017-CD3 B-Piece Hist Cashfl</v>
      </c>
      <c r="B203" s="112" t="str">
        <f t="shared" si="266"/>
        <v>CD 2017-CD3</v>
      </c>
      <c r="C203" s="104"/>
      <c r="D203" s="87"/>
      <c r="E203" s="88"/>
      <c r="F203" s="85">
        <f t="shared" ca="1" si="267"/>
        <v>43347451</v>
      </c>
      <c r="G203" s="85"/>
      <c r="H203" s="86"/>
      <c r="I203" s="95"/>
      <c r="K203" s="113">
        <f t="shared" ref="K203:AP203" ca="1" si="428">IF(K$6&lt;$C35,0,K163/$D163*$F203)</f>
        <v>43347451</v>
      </c>
      <c r="L203" s="113">
        <f t="shared" ca="1" si="428"/>
        <v>43347451</v>
      </c>
      <c r="M203" s="113">
        <f t="shared" ca="1" si="428"/>
        <v>43347451</v>
      </c>
      <c r="N203" s="113">
        <f t="shared" ca="1" si="428"/>
        <v>43347451</v>
      </c>
      <c r="O203" s="113">
        <f t="shared" ca="1" si="428"/>
        <v>43347451</v>
      </c>
      <c r="P203" s="113">
        <f t="shared" ca="1" si="428"/>
        <v>43347451</v>
      </c>
      <c r="Q203" s="113">
        <f t="shared" ca="1" si="428"/>
        <v>43347451</v>
      </c>
      <c r="R203" s="113">
        <f t="shared" ca="1" si="428"/>
        <v>43347451</v>
      </c>
      <c r="S203" s="113">
        <f t="shared" ca="1" si="428"/>
        <v>43347451</v>
      </c>
      <c r="T203" s="113">
        <f t="shared" ca="1" si="428"/>
        <v>43347451</v>
      </c>
      <c r="U203" s="113">
        <f t="shared" ca="1" si="428"/>
        <v>43347451</v>
      </c>
      <c r="V203" s="113">
        <f t="shared" ca="1" si="428"/>
        <v>43347451</v>
      </c>
      <c r="W203" s="113">
        <f t="shared" ca="1" si="428"/>
        <v>43347451</v>
      </c>
      <c r="X203" s="113">
        <f t="shared" ca="1" si="428"/>
        <v>43347451</v>
      </c>
      <c r="Y203" s="113">
        <f t="shared" ca="1" si="428"/>
        <v>43347451</v>
      </c>
      <c r="Z203" s="113">
        <f t="shared" ca="1" si="428"/>
        <v>43347451</v>
      </c>
      <c r="AA203" s="113">
        <f t="shared" ca="1" si="428"/>
        <v>43347451</v>
      </c>
      <c r="AB203" s="113">
        <f t="shared" ca="1" si="428"/>
        <v>43347451</v>
      </c>
      <c r="AC203" s="113">
        <f t="shared" ca="1" si="428"/>
        <v>43347451</v>
      </c>
      <c r="AD203" s="113">
        <f t="shared" ca="1" si="428"/>
        <v>43347451</v>
      </c>
      <c r="AE203" s="113">
        <f t="shared" ca="1" si="428"/>
        <v>43347451</v>
      </c>
      <c r="AF203" s="113">
        <f t="shared" ca="1" si="428"/>
        <v>43347451</v>
      </c>
      <c r="AG203" s="113">
        <f t="shared" ca="1" si="428"/>
        <v>43347451</v>
      </c>
      <c r="AH203" s="113">
        <f t="shared" ca="1" si="428"/>
        <v>43347451</v>
      </c>
      <c r="AI203" s="113">
        <f t="shared" ca="1" si="428"/>
        <v>43347451</v>
      </c>
      <c r="AJ203" s="113">
        <f t="shared" ca="1" si="428"/>
        <v>43347451</v>
      </c>
      <c r="AK203" s="113">
        <f t="shared" ca="1" si="428"/>
        <v>43347451</v>
      </c>
      <c r="AL203" s="113">
        <f t="shared" ca="1" si="428"/>
        <v>43347451</v>
      </c>
      <c r="AM203" s="113">
        <f t="shared" ca="1" si="428"/>
        <v>43347451</v>
      </c>
      <c r="AN203" s="113">
        <f t="shared" ca="1" si="428"/>
        <v>43347451</v>
      </c>
      <c r="AO203" s="113">
        <f t="shared" ca="1" si="428"/>
        <v>43347451</v>
      </c>
      <c r="AP203" s="113">
        <f t="shared" ca="1" si="428"/>
        <v>43347451</v>
      </c>
      <c r="AQ203" s="113">
        <f t="shared" ref="AQ203:BV203" ca="1" si="429">IF(AQ$6&lt;$C35,0,AQ163/$D163*$F203)</f>
        <v>43347451</v>
      </c>
      <c r="AR203" s="113">
        <f t="shared" ca="1" si="429"/>
        <v>43347451</v>
      </c>
      <c r="AS203" s="113">
        <f t="shared" ca="1" si="429"/>
        <v>43347451</v>
      </c>
      <c r="AT203" s="113">
        <f t="shared" ca="1" si="429"/>
        <v>43347451</v>
      </c>
      <c r="AU203" s="113">
        <f t="shared" ca="1" si="429"/>
        <v>43347451</v>
      </c>
      <c r="AV203" s="113">
        <f t="shared" ca="1" si="429"/>
        <v>43347451</v>
      </c>
      <c r="AW203" s="113">
        <f t="shared" ca="1" si="429"/>
        <v>43347451</v>
      </c>
      <c r="AX203" s="113">
        <f t="shared" ca="1" si="429"/>
        <v>43347451</v>
      </c>
      <c r="AY203" s="113">
        <f t="shared" ca="1" si="429"/>
        <v>43347451</v>
      </c>
      <c r="AZ203" s="113">
        <f t="shared" ca="1" si="429"/>
        <v>43347451</v>
      </c>
      <c r="BA203" s="113">
        <f t="shared" ca="1" si="429"/>
        <v>43347451</v>
      </c>
      <c r="BB203" s="113">
        <f t="shared" ca="1" si="429"/>
        <v>43347451</v>
      </c>
      <c r="BC203" s="113">
        <f t="shared" ca="1" si="429"/>
        <v>43347451</v>
      </c>
      <c r="BD203" s="113">
        <f t="shared" ca="1" si="429"/>
        <v>43347451</v>
      </c>
      <c r="BE203" s="113">
        <f t="shared" ca="1" si="429"/>
        <v>43347451</v>
      </c>
      <c r="BF203" s="113">
        <f t="shared" ca="1" si="429"/>
        <v>43347451</v>
      </c>
      <c r="BG203" s="113">
        <f t="shared" ca="1" si="429"/>
        <v>43347451</v>
      </c>
      <c r="BH203" s="113">
        <f t="shared" ca="1" si="429"/>
        <v>43347451</v>
      </c>
      <c r="BI203" s="113">
        <f t="shared" ca="1" si="429"/>
        <v>43347451</v>
      </c>
      <c r="BJ203" s="113">
        <f t="shared" ca="1" si="429"/>
        <v>43347451</v>
      </c>
      <c r="BK203" s="113">
        <f t="shared" ca="1" si="429"/>
        <v>43347451</v>
      </c>
      <c r="BL203" s="113">
        <f t="shared" ca="1" si="429"/>
        <v>43347451</v>
      </c>
      <c r="BM203" s="113">
        <f t="shared" ca="1" si="429"/>
        <v>43347451</v>
      </c>
      <c r="BN203" s="113">
        <f t="shared" ca="1" si="429"/>
        <v>43347451</v>
      </c>
      <c r="BO203" s="113">
        <f t="shared" ca="1" si="429"/>
        <v>43347451</v>
      </c>
      <c r="BP203" s="113">
        <f t="shared" ca="1" si="429"/>
        <v>43347451</v>
      </c>
      <c r="BQ203" s="113">
        <f t="shared" ca="1" si="429"/>
        <v>43347451</v>
      </c>
      <c r="BR203" s="113">
        <f t="shared" ca="1" si="429"/>
        <v>43347451</v>
      </c>
      <c r="BS203" s="113">
        <f t="shared" ca="1" si="429"/>
        <v>43347451</v>
      </c>
      <c r="BT203" s="113">
        <f t="shared" ca="1" si="429"/>
        <v>43347451</v>
      </c>
      <c r="BU203" s="113">
        <f t="shared" ca="1" si="429"/>
        <v>43347451</v>
      </c>
      <c r="BV203" s="113">
        <f t="shared" ca="1" si="429"/>
        <v>43347451</v>
      </c>
      <c r="BW203" s="113">
        <f t="shared" ref="BW203:DB203" ca="1" si="430">IF(BW$6&lt;$C35,0,BW163/$D163*$F203)</f>
        <v>43347451</v>
      </c>
      <c r="BX203" s="113">
        <f t="shared" ca="1" si="430"/>
        <v>43347451</v>
      </c>
      <c r="BY203" s="113">
        <f t="shared" ca="1" si="430"/>
        <v>43347451</v>
      </c>
      <c r="BZ203" s="113">
        <f t="shared" ca="1" si="430"/>
        <v>43347451</v>
      </c>
      <c r="CA203" s="113">
        <f t="shared" ca="1" si="430"/>
        <v>43347451</v>
      </c>
      <c r="CB203" s="113">
        <f t="shared" ca="1" si="430"/>
        <v>43347451</v>
      </c>
      <c r="CC203" s="113">
        <f t="shared" ca="1" si="430"/>
        <v>43347451</v>
      </c>
      <c r="CD203" s="113">
        <f t="shared" ca="1" si="430"/>
        <v>43347451</v>
      </c>
      <c r="CE203" s="113">
        <f t="shared" ca="1" si="430"/>
        <v>43347451</v>
      </c>
      <c r="CF203" s="113">
        <f t="shared" ca="1" si="430"/>
        <v>43347451</v>
      </c>
      <c r="CG203" s="113">
        <f t="shared" ca="1" si="430"/>
        <v>43347451</v>
      </c>
      <c r="CH203" s="113">
        <f t="shared" ca="1" si="430"/>
        <v>43347451</v>
      </c>
      <c r="CI203" s="113">
        <f t="shared" ca="1" si="430"/>
        <v>43347451</v>
      </c>
      <c r="CJ203" s="113">
        <f t="shared" ca="1" si="430"/>
        <v>43347451</v>
      </c>
      <c r="CK203" s="113">
        <f t="shared" ca="1" si="430"/>
        <v>43347451</v>
      </c>
      <c r="CL203" s="113">
        <f t="shared" ca="1" si="430"/>
        <v>43347451</v>
      </c>
      <c r="CM203" s="113">
        <f t="shared" ca="1" si="430"/>
        <v>43347451</v>
      </c>
      <c r="CN203" s="113">
        <f t="shared" ca="1" si="430"/>
        <v>43347451</v>
      </c>
      <c r="CO203" s="113">
        <f t="shared" ca="1" si="430"/>
        <v>43347451</v>
      </c>
      <c r="CP203" s="113">
        <f t="shared" ca="1" si="430"/>
        <v>43347451</v>
      </c>
      <c r="CQ203" s="113">
        <f t="shared" ca="1" si="430"/>
        <v>43347451</v>
      </c>
      <c r="CR203" s="113">
        <f t="shared" ca="1" si="430"/>
        <v>0</v>
      </c>
      <c r="CS203" s="113">
        <f t="shared" ca="1" si="430"/>
        <v>0</v>
      </c>
      <c r="CT203" s="113">
        <f t="shared" ca="1" si="430"/>
        <v>0</v>
      </c>
      <c r="CU203" s="113">
        <f t="shared" ca="1" si="430"/>
        <v>0</v>
      </c>
      <c r="CV203" s="113">
        <f t="shared" ca="1" si="430"/>
        <v>0</v>
      </c>
      <c r="CW203" s="113">
        <f t="shared" ca="1" si="430"/>
        <v>0</v>
      </c>
      <c r="CX203" s="113">
        <f t="shared" ca="1" si="430"/>
        <v>0</v>
      </c>
      <c r="CY203" s="113">
        <f t="shared" ca="1" si="430"/>
        <v>0</v>
      </c>
      <c r="CZ203" s="113">
        <f t="shared" ca="1" si="430"/>
        <v>0</v>
      </c>
      <c r="DA203" s="113">
        <f t="shared" ca="1" si="430"/>
        <v>0</v>
      </c>
      <c r="DB203" s="113">
        <f t="shared" ca="1" si="430"/>
        <v>0</v>
      </c>
      <c r="DC203" s="113">
        <f t="shared" ref="DC203:EH203" ca="1" si="431">IF(DC$6&lt;$C35,0,DC163/$D163*$F203)</f>
        <v>0</v>
      </c>
      <c r="DD203" s="113">
        <f t="shared" ca="1" si="431"/>
        <v>0</v>
      </c>
      <c r="DE203" s="113">
        <f t="shared" ca="1" si="431"/>
        <v>0</v>
      </c>
      <c r="DF203" s="113">
        <f t="shared" ca="1" si="431"/>
        <v>0</v>
      </c>
      <c r="DG203" s="113">
        <f t="shared" ca="1" si="431"/>
        <v>0</v>
      </c>
      <c r="DH203" s="113">
        <f t="shared" ca="1" si="431"/>
        <v>0</v>
      </c>
      <c r="DI203" s="113">
        <f t="shared" ca="1" si="431"/>
        <v>0</v>
      </c>
      <c r="DJ203" s="113">
        <f t="shared" ca="1" si="431"/>
        <v>0</v>
      </c>
      <c r="DK203" s="113">
        <f t="shared" ca="1" si="431"/>
        <v>0</v>
      </c>
      <c r="DL203" s="113">
        <f t="shared" ca="1" si="431"/>
        <v>0</v>
      </c>
      <c r="DM203" s="113">
        <f t="shared" ca="1" si="431"/>
        <v>0</v>
      </c>
      <c r="DN203" s="113">
        <f t="shared" ca="1" si="431"/>
        <v>0</v>
      </c>
      <c r="DO203" s="113">
        <f t="shared" ca="1" si="431"/>
        <v>0</v>
      </c>
      <c r="DP203" s="113">
        <f t="shared" ca="1" si="431"/>
        <v>0</v>
      </c>
      <c r="DQ203" s="113">
        <f t="shared" ca="1" si="431"/>
        <v>0</v>
      </c>
      <c r="DR203" s="113">
        <f t="shared" ca="1" si="431"/>
        <v>0</v>
      </c>
      <c r="DS203" s="113">
        <f t="shared" ca="1" si="431"/>
        <v>0</v>
      </c>
      <c r="DT203" s="113">
        <f t="shared" ca="1" si="431"/>
        <v>0</v>
      </c>
      <c r="DU203" s="113">
        <f t="shared" ca="1" si="431"/>
        <v>0</v>
      </c>
      <c r="DV203" s="113">
        <f t="shared" ca="1" si="431"/>
        <v>0</v>
      </c>
      <c r="DW203" s="113">
        <f t="shared" ca="1" si="431"/>
        <v>0</v>
      </c>
      <c r="DX203" s="113">
        <f t="shared" ca="1" si="431"/>
        <v>0</v>
      </c>
      <c r="DY203" s="113">
        <f t="shared" ca="1" si="431"/>
        <v>0</v>
      </c>
      <c r="DZ203" s="113">
        <f t="shared" ca="1" si="431"/>
        <v>0</v>
      </c>
      <c r="EA203" s="113">
        <f t="shared" ca="1" si="431"/>
        <v>0</v>
      </c>
      <c r="EB203" s="113">
        <f t="shared" ca="1" si="431"/>
        <v>0</v>
      </c>
      <c r="EC203" s="113">
        <f t="shared" ca="1" si="431"/>
        <v>0</v>
      </c>
      <c r="ED203" s="113">
        <f t="shared" ca="1" si="431"/>
        <v>0</v>
      </c>
      <c r="EE203" s="113">
        <f t="shared" ca="1" si="431"/>
        <v>0</v>
      </c>
      <c r="EF203" s="113">
        <f t="shared" ca="1" si="431"/>
        <v>0</v>
      </c>
      <c r="EG203" s="113">
        <f t="shared" ca="1" si="431"/>
        <v>0</v>
      </c>
      <c r="EH203" s="113">
        <f t="shared" ca="1" si="431"/>
        <v>0</v>
      </c>
      <c r="EI203" s="113">
        <f t="shared" ref="EI203:FN203" ca="1" si="432">IF(EI$6&lt;$C35,0,EI163/$D163*$F203)</f>
        <v>0</v>
      </c>
      <c r="EJ203" s="113">
        <f t="shared" ca="1" si="432"/>
        <v>0</v>
      </c>
      <c r="EK203" s="113">
        <f t="shared" ca="1" si="432"/>
        <v>0</v>
      </c>
      <c r="EL203" s="113">
        <f t="shared" ca="1" si="432"/>
        <v>0</v>
      </c>
      <c r="EM203" s="113">
        <f t="shared" ca="1" si="432"/>
        <v>0</v>
      </c>
      <c r="EN203" s="113">
        <f t="shared" ca="1" si="432"/>
        <v>0</v>
      </c>
      <c r="EO203" s="113">
        <f t="shared" ca="1" si="432"/>
        <v>0</v>
      </c>
      <c r="EP203" s="113">
        <f t="shared" ca="1" si="432"/>
        <v>0</v>
      </c>
      <c r="EQ203" s="113">
        <f t="shared" ca="1" si="432"/>
        <v>0</v>
      </c>
      <c r="ER203" s="113">
        <f t="shared" ca="1" si="432"/>
        <v>0</v>
      </c>
      <c r="ES203" s="113">
        <f t="shared" ca="1" si="432"/>
        <v>0</v>
      </c>
      <c r="ET203" s="113">
        <f t="shared" ca="1" si="432"/>
        <v>0</v>
      </c>
      <c r="EU203" s="113">
        <f t="shared" ca="1" si="432"/>
        <v>0</v>
      </c>
      <c r="EV203" s="113">
        <f t="shared" ca="1" si="432"/>
        <v>0</v>
      </c>
      <c r="EW203" s="113">
        <f t="shared" ca="1" si="432"/>
        <v>0</v>
      </c>
      <c r="EX203" s="113">
        <f t="shared" ca="1" si="432"/>
        <v>0</v>
      </c>
      <c r="EY203" s="113">
        <f t="shared" ca="1" si="432"/>
        <v>0</v>
      </c>
      <c r="EZ203" s="113">
        <f t="shared" ca="1" si="432"/>
        <v>0</v>
      </c>
      <c r="FA203" s="113">
        <f t="shared" ca="1" si="432"/>
        <v>0</v>
      </c>
      <c r="FB203" s="113">
        <f t="shared" ca="1" si="432"/>
        <v>0</v>
      </c>
      <c r="FC203" s="113">
        <f t="shared" ca="1" si="432"/>
        <v>0</v>
      </c>
      <c r="FD203" s="113">
        <f t="shared" ca="1" si="432"/>
        <v>0</v>
      </c>
      <c r="FE203" s="113">
        <f t="shared" ca="1" si="432"/>
        <v>0</v>
      </c>
      <c r="FF203" s="113">
        <f t="shared" ca="1" si="432"/>
        <v>0</v>
      </c>
      <c r="FG203" s="113">
        <f t="shared" ca="1" si="432"/>
        <v>0</v>
      </c>
      <c r="FH203" s="113">
        <f t="shared" ca="1" si="432"/>
        <v>0</v>
      </c>
      <c r="FI203" s="113">
        <f t="shared" ca="1" si="432"/>
        <v>0</v>
      </c>
      <c r="FJ203" s="113">
        <f t="shared" ca="1" si="432"/>
        <v>0</v>
      </c>
      <c r="FK203" s="113">
        <f t="shared" ca="1" si="432"/>
        <v>0</v>
      </c>
      <c r="FL203" s="113">
        <f t="shared" ca="1" si="432"/>
        <v>0</v>
      </c>
      <c r="FM203" s="113">
        <f t="shared" ca="1" si="432"/>
        <v>0</v>
      </c>
      <c r="FN203" s="113">
        <f t="shared" ca="1" si="432"/>
        <v>0</v>
      </c>
      <c r="FO203" s="113">
        <f t="shared" ref="FO203:GS203" ca="1" si="433">IF(FO$6&lt;$C35,0,FO163/$D163*$F203)</f>
        <v>0</v>
      </c>
      <c r="FP203" s="113">
        <f t="shared" ca="1" si="433"/>
        <v>0</v>
      </c>
      <c r="FQ203" s="113">
        <f t="shared" ca="1" si="433"/>
        <v>0</v>
      </c>
      <c r="FR203" s="113">
        <f t="shared" ca="1" si="433"/>
        <v>0</v>
      </c>
      <c r="FS203" s="113">
        <f t="shared" ca="1" si="433"/>
        <v>0</v>
      </c>
      <c r="FT203" s="113">
        <f t="shared" ca="1" si="433"/>
        <v>0</v>
      </c>
      <c r="FU203" s="113">
        <f t="shared" ca="1" si="433"/>
        <v>0</v>
      </c>
      <c r="FV203" s="113">
        <f t="shared" ca="1" si="433"/>
        <v>0</v>
      </c>
      <c r="FW203" s="113">
        <f t="shared" ca="1" si="433"/>
        <v>0</v>
      </c>
      <c r="FX203" s="113">
        <f t="shared" ca="1" si="433"/>
        <v>0</v>
      </c>
      <c r="FY203" s="113">
        <f t="shared" ca="1" si="433"/>
        <v>0</v>
      </c>
      <c r="FZ203" s="113">
        <f t="shared" ca="1" si="433"/>
        <v>0</v>
      </c>
      <c r="GA203" s="113">
        <f t="shared" ca="1" si="433"/>
        <v>0</v>
      </c>
      <c r="GB203" s="113">
        <f t="shared" ca="1" si="433"/>
        <v>0</v>
      </c>
      <c r="GC203" s="113">
        <f t="shared" ca="1" si="433"/>
        <v>0</v>
      </c>
      <c r="GD203" s="113">
        <f t="shared" ca="1" si="433"/>
        <v>0</v>
      </c>
      <c r="GE203" s="113">
        <f t="shared" ca="1" si="433"/>
        <v>0</v>
      </c>
      <c r="GF203" s="113">
        <f t="shared" ca="1" si="433"/>
        <v>0</v>
      </c>
      <c r="GG203" s="113">
        <f t="shared" ca="1" si="433"/>
        <v>0</v>
      </c>
      <c r="GH203" s="113">
        <f t="shared" ca="1" si="433"/>
        <v>0</v>
      </c>
      <c r="GI203" s="113">
        <f t="shared" ca="1" si="433"/>
        <v>0</v>
      </c>
      <c r="GJ203" s="113">
        <f t="shared" ca="1" si="433"/>
        <v>0</v>
      </c>
      <c r="GK203" s="113">
        <f t="shared" ca="1" si="433"/>
        <v>0</v>
      </c>
      <c r="GL203" s="113">
        <f t="shared" ca="1" si="433"/>
        <v>0</v>
      </c>
      <c r="GM203" s="113">
        <f t="shared" ca="1" si="433"/>
        <v>0</v>
      </c>
      <c r="GN203" s="113">
        <f t="shared" ca="1" si="433"/>
        <v>0</v>
      </c>
      <c r="GO203" s="113">
        <f t="shared" ca="1" si="433"/>
        <v>0</v>
      </c>
      <c r="GP203" s="113">
        <f t="shared" ca="1" si="433"/>
        <v>0</v>
      </c>
      <c r="GQ203" s="113">
        <f t="shared" ca="1" si="433"/>
        <v>0</v>
      </c>
      <c r="GR203" s="113">
        <f t="shared" ca="1" si="433"/>
        <v>0</v>
      </c>
      <c r="GS203" s="113">
        <f t="shared" ca="1" si="433"/>
        <v>0</v>
      </c>
      <c r="GU203" s="85">
        <f t="shared" ca="1" si="397"/>
        <v>43347451</v>
      </c>
      <c r="GV203" s="85">
        <f t="shared" ca="1" si="397"/>
        <v>43347451</v>
      </c>
      <c r="GW203" s="85">
        <f t="shared" ca="1" si="397"/>
        <v>43347451</v>
      </c>
      <c r="GX203" s="85">
        <f t="shared" ca="1" si="397"/>
        <v>43347451</v>
      </c>
      <c r="GY203" s="85">
        <f t="shared" ca="1" si="397"/>
        <v>43347451</v>
      </c>
      <c r="GZ203" s="85">
        <f t="shared" ca="1" si="397"/>
        <v>43347451</v>
      </c>
      <c r="HA203" s="85">
        <f t="shared" ca="1" si="397"/>
        <v>43347451</v>
      </c>
      <c r="HB203" s="85">
        <f t="shared" ca="1" si="397"/>
        <v>7224575.166666667</v>
      </c>
      <c r="HC203" s="85">
        <f t="shared" ca="1" si="397"/>
        <v>0</v>
      </c>
      <c r="HD203" s="85">
        <f t="shared" ca="1" si="397"/>
        <v>0</v>
      </c>
      <c r="HE203" s="85">
        <f t="shared" ca="1" si="397"/>
        <v>0</v>
      </c>
      <c r="HF203" s="85">
        <f t="shared" ca="1" si="397"/>
        <v>0</v>
      </c>
      <c r="HG203" s="85">
        <f t="shared" ca="1" si="397"/>
        <v>0</v>
      </c>
      <c r="HH203" s="85">
        <f t="shared" ca="1" si="397"/>
        <v>0</v>
      </c>
      <c r="HI203" s="85">
        <f t="shared" ca="1" si="397"/>
        <v>0</v>
      </c>
      <c r="HJ203" s="85">
        <f t="shared" ca="1" si="397"/>
        <v>0</v>
      </c>
      <c r="HK203" s="85">
        <f t="shared" ca="1" si="275"/>
        <v>310656732.16666669</v>
      </c>
    </row>
    <row r="204" spans="1:219" ht="4.95" customHeight="1" outlineLevel="1" x14ac:dyDescent="0.75">
      <c r="B204" s="50"/>
      <c r="C204" s="50"/>
      <c r="D204" s="50"/>
      <c r="E204" s="50"/>
      <c r="F204" s="50"/>
      <c r="G204" s="50"/>
      <c r="H204" s="50"/>
      <c r="I204" s="50"/>
      <c r="K204" s="50"/>
      <c r="L204" s="50"/>
      <c r="M204" s="50"/>
      <c r="N204" s="50"/>
      <c r="O204" s="50"/>
      <c r="P204" s="50"/>
      <c r="Q204" s="50"/>
      <c r="R204" s="50"/>
      <c r="S204" s="50"/>
      <c r="T204" s="50"/>
      <c r="U204" s="50"/>
      <c r="V204" s="50"/>
      <c r="W204" s="50"/>
      <c r="X204" s="50"/>
      <c r="Y204" s="50"/>
      <c r="Z204" s="50"/>
      <c r="AA204" s="50"/>
      <c r="AB204" s="50"/>
      <c r="AC204" s="50"/>
      <c r="AD204" s="50"/>
      <c r="AE204" s="50"/>
      <c r="AF204" s="50"/>
      <c r="AG204" s="50"/>
      <c r="AH204" s="50"/>
      <c r="AI204" s="50"/>
      <c r="AJ204" s="50"/>
      <c r="AK204" s="50"/>
      <c r="AL204" s="50"/>
      <c r="AM204" s="50"/>
      <c r="AN204" s="50"/>
      <c r="AO204" s="50"/>
      <c r="AP204" s="50"/>
      <c r="AQ204" s="50"/>
      <c r="AR204" s="50"/>
      <c r="AS204" s="50"/>
      <c r="AT204" s="50"/>
      <c r="AU204" s="50"/>
      <c r="AV204" s="50"/>
      <c r="AW204" s="50"/>
      <c r="AX204" s="50"/>
      <c r="AY204" s="50"/>
      <c r="AZ204" s="50"/>
      <c r="BA204" s="50"/>
      <c r="BB204" s="50"/>
      <c r="BC204" s="50"/>
      <c r="BD204" s="50"/>
      <c r="BE204" s="50"/>
      <c r="BF204" s="50"/>
      <c r="BG204" s="50"/>
      <c r="BH204" s="50"/>
      <c r="BI204" s="50"/>
      <c r="BJ204" s="50"/>
      <c r="BK204" s="50"/>
      <c r="BL204" s="50"/>
      <c r="BM204" s="50"/>
      <c r="BN204" s="50"/>
      <c r="BO204" s="50"/>
      <c r="BP204" s="50"/>
      <c r="BQ204" s="50"/>
      <c r="BR204" s="50"/>
      <c r="BS204" s="50"/>
      <c r="BT204" s="50"/>
      <c r="BU204" s="50"/>
      <c r="BV204" s="50"/>
      <c r="BW204" s="50"/>
      <c r="BX204" s="50"/>
      <c r="BY204" s="50"/>
      <c r="BZ204" s="50"/>
      <c r="CA204" s="50"/>
      <c r="CB204" s="50"/>
      <c r="CC204" s="50"/>
      <c r="CD204" s="50"/>
      <c r="CE204" s="50"/>
      <c r="CF204" s="50"/>
      <c r="CG204" s="50"/>
      <c r="CH204" s="50"/>
      <c r="CI204" s="50"/>
      <c r="CJ204" s="50"/>
      <c r="CK204" s="50"/>
      <c r="CL204" s="50"/>
      <c r="CM204" s="50"/>
      <c r="CN204" s="50"/>
      <c r="CO204" s="50"/>
      <c r="CP204" s="50"/>
      <c r="CQ204" s="50"/>
      <c r="CR204" s="50"/>
      <c r="CS204" s="50"/>
      <c r="CT204" s="50"/>
      <c r="CU204" s="50"/>
      <c r="CV204" s="50"/>
      <c r="CW204" s="50"/>
      <c r="CX204" s="50"/>
      <c r="CY204" s="50"/>
      <c r="CZ204" s="50"/>
      <c r="DA204" s="50"/>
      <c r="DB204" s="50"/>
      <c r="DC204" s="50"/>
      <c r="DD204" s="50"/>
      <c r="DE204" s="50"/>
      <c r="DF204" s="50"/>
      <c r="DG204" s="50"/>
      <c r="DH204" s="50"/>
      <c r="DI204" s="50"/>
      <c r="DJ204" s="50"/>
      <c r="DK204" s="50"/>
      <c r="DL204" s="50"/>
      <c r="DM204" s="50"/>
      <c r="DN204" s="50"/>
      <c r="DO204" s="50"/>
      <c r="DP204" s="50"/>
      <c r="DQ204" s="50"/>
      <c r="DR204" s="50"/>
      <c r="DS204" s="50"/>
      <c r="DT204" s="50"/>
      <c r="DU204" s="50"/>
      <c r="DV204" s="50"/>
      <c r="DW204" s="50"/>
      <c r="DX204" s="50"/>
      <c r="DY204" s="50"/>
      <c r="DZ204" s="50"/>
      <c r="EA204" s="50"/>
      <c r="EB204" s="50"/>
      <c r="EC204" s="50"/>
      <c r="ED204" s="50"/>
      <c r="EE204" s="50"/>
      <c r="EF204" s="50"/>
      <c r="EG204" s="50"/>
      <c r="EH204" s="50"/>
      <c r="EI204" s="50"/>
      <c r="EJ204" s="50"/>
      <c r="EK204" s="50"/>
      <c r="EL204" s="50"/>
      <c r="EM204" s="50"/>
      <c r="EN204" s="50"/>
      <c r="EO204" s="50"/>
      <c r="EP204" s="50"/>
      <c r="EQ204" s="50"/>
      <c r="ER204" s="50"/>
      <c r="ES204" s="50"/>
      <c r="ET204" s="50"/>
      <c r="EU204" s="50"/>
      <c r="EV204" s="50"/>
      <c r="EW204" s="50"/>
      <c r="EX204" s="50"/>
      <c r="EY204" s="50"/>
      <c r="EZ204" s="50"/>
      <c r="FA204" s="50"/>
      <c r="FB204" s="50"/>
      <c r="FC204" s="50"/>
      <c r="FD204" s="50"/>
      <c r="FE204" s="50"/>
      <c r="FF204" s="50"/>
      <c r="FG204" s="50"/>
      <c r="FH204" s="50"/>
      <c r="FI204" s="50"/>
      <c r="FJ204" s="50"/>
      <c r="FK204" s="50"/>
      <c r="FL204" s="50"/>
      <c r="FM204" s="50"/>
      <c r="FN204" s="50"/>
      <c r="FO204" s="50"/>
      <c r="FP204" s="50"/>
      <c r="FQ204" s="50"/>
      <c r="FR204" s="50"/>
      <c r="FS204" s="50"/>
      <c r="FT204" s="50"/>
      <c r="FU204" s="50"/>
      <c r="FV204" s="50"/>
      <c r="FW204" s="50"/>
      <c r="FX204" s="50"/>
      <c r="FY204" s="50"/>
      <c r="FZ204" s="50"/>
      <c r="GA204" s="50"/>
      <c r="GB204" s="50"/>
      <c r="GC204" s="50"/>
      <c r="GD204" s="50"/>
      <c r="GE204" s="50"/>
      <c r="GF204" s="50"/>
      <c r="GG204" s="50"/>
      <c r="GH204" s="50"/>
      <c r="GI204" s="50"/>
      <c r="GJ204" s="50"/>
      <c r="GK204" s="50"/>
      <c r="GL204" s="50"/>
      <c r="GM204" s="50"/>
      <c r="GN204" s="50"/>
      <c r="GO204" s="50"/>
      <c r="GP204" s="50"/>
      <c r="GQ204" s="50"/>
      <c r="GR204" s="50"/>
      <c r="GS204" s="50"/>
      <c r="GU204" s="50"/>
      <c r="GV204" s="50"/>
      <c r="GW204" s="50"/>
      <c r="GX204" s="50"/>
      <c r="GY204" s="50"/>
      <c r="GZ204" s="50"/>
      <c r="HA204" s="50"/>
      <c r="HB204" s="50"/>
      <c r="HC204" s="50"/>
      <c r="HD204" s="50"/>
      <c r="HE204" s="50"/>
      <c r="HF204" s="50"/>
      <c r="HG204" s="50"/>
      <c r="HH204" s="50"/>
      <c r="HI204" s="50"/>
      <c r="HJ204" s="50"/>
      <c r="HK204" s="50"/>
    </row>
    <row r="205" spans="1:219" outlineLevel="1" collapsed="1" x14ac:dyDescent="0.75">
      <c r="B205" t="s">
        <v>242</v>
      </c>
      <c r="C205" s="105"/>
      <c r="D205" s="94"/>
      <c r="E205" s="109"/>
      <c r="F205" s="244">
        <f ca="1">SUM(F176:F204)</f>
        <v>1007837515.0298994</v>
      </c>
      <c r="G205" s="94"/>
      <c r="H205" s="109"/>
      <c r="I205" s="95"/>
      <c r="K205" s="94">
        <f t="shared" ref="K205:AP205" ca="1" si="434">SUM(K176:K204)</f>
        <v>43347451</v>
      </c>
      <c r="L205" s="94">
        <f t="shared" ca="1" si="434"/>
        <v>43347451</v>
      </c>
      <c r="M205" s="94">
        <f t="shared" ca="1" si="434"/>
        <v>43347451</v>
      </c>
      <c r="N205" s="94">
        <f t="shared" ca="1" si="434"/>
        <v>88534012</v>
      </c>
      <c r="O205" s="94">
        <f t="shared" ca="1" si="434"/>
        <v>137759247.27062801</v>
      </c>
      <c r="P205" s="94">
        <f t="shared" ca="1" si="434"/>
        <v>137759247.27062801</v>
      </c>
      <c r="Q205" s="94">
        <f t="shared" ca="1" si="434"/>
        <v>222727760.5634537</v>
      </c>
      <c r="R205" s="94">
        <f t="shared" ca="1" si="434"/>
        <v>222727760.5634537</v>
      </c>
      <c r="S205" s="94">
        <f t="shared" ca="1" si="434"/>
        <v>299032973.0349158</v>
      </c>
      <c r="T205" s="94">
        <f t="shared" ca="1" si="434"/>
        <v>425276882.70883656</v>
      </c>
      <c r="U205" s="94">
        <f t="shared" ca="1" si="434"/>
        <v>425276882.70883656</v>
      </c>
      <c r="V205" s="94">
        <f t="shared" ca="1" si="434"/>
        <v>425276882.70883656</v>
      </c>
      <c r="W205" s="94">
        <f t="shared" ca="1" si="434"/>
        <v>478480964.51422715</v>
      </c>
      <c r="X205" s="94">
        <f t="shared" ca="1" si="434"/>
        <v>498547478.06288016</v>
      </c>
      <c r="Y205" s="94">
        <f t="shared" ca="1" si="434"/>
        <v>553673329.66910744</v>
      </c>
      <c r="Z205" s="94">
        <f t="shared" ca="1" si="434"/>
        <v>553673329.66910744</v>
      </c>
      <c r="AA205" s="94">
        <f t="shared" ca="1" si="434"/>
        <v>553673329.66910744</v>
      </c>
      <c r="AB205" s="94">
        <f t="shared" ca="1" si="434"/>
        <v>553673329.66910744</v>
      </c>
      <c r="AC205" s="94">
        <f t="shared" ca="1" si="434"/>
        <v>594830781.69203377</v>
      </c>
      <c r="AD205" s="94">
        <f t="shared" ca="1" si="434"/>
        <v>594830781.69203377</v>
      </c>
      <c r="AE205" s="94">
        <f t="shared" ca="1" si="434"/>
        <v>733754609.6579634</v>
      </c>
      <c r="AF205" s="94">
        <f t="shared" ca="1" si="434"/>
        <v>733754609.6579634</v>
      </c>
      <c r="AG205" s="94">
        <f t="shared" ca="1" si="434"/>
        <v>805506642.01458716</v>
      </c>
      <c r="AH205" s="94">
        <f t="shared" ca="1" si="434"/>
        <v>805506642.01458716</v>
      </c>
      <c r="AI205" s="94">
        <f t="shared" ca="1" si="434"/>
        <v>844842158.01458716</v>
      </c>
      <c r="AJ205" s="94">
        <f t="shared" ca="1" si="434"/>
        <v>885372361.29710019</v>
      </c>
      <c r="AK205" s="94">
        <f t="shared" ca="1" si="434"/>
        <v>922011248.75359774</v>
      </c>
      <c r="AL205" s="94">
        <f t="shared" ca="1" si="434"/>
        <v>922011248.75359774</v>
      </c>
      <c r="AM205" s="94">
        <f t="shared" ca="1" si="434"/>
        <v>1007837515.0298994</v>
      </c>
      <c r="AN205" s="94">
        <f t="shared" ca="1" si="434"/>
        <v>1007837515.0298994</v>
      </c>
      <c r="AO205" s="94">
        <f t="shared" ca="1" si="434"/>
        <v>1007837515.0298994</v>
      </c>
      <c r="AP205" s="94">
        <f t="shared" ca="1" si="434"/>
        <v>1007837515.0298994</v>
      </c>
      <c r="AQ205" s="94">
        <f t="shared" ref="AQ205:BV205" ca="1" si="435">SUM(AQ176:AQ204)</f>
        <v>1007837515.0298994</v>
      </c>
      <c r="AR205" s="94">
        <f t="shared" ca="1" si="435"/>
        <v>1007837515.0298994</v>
      </c>
      <c r="AS205" s="94">
        <f t="shared" ca="1" si="435"/>
        <v>1007837515.0298994</v>
      </c>
      <c r="AT205" s="94">
        <f t="shared" ca="1" si="435"/>
        <v>1007837515.0298994</v>
      </c>
      <c r="AU205" s="94">
        <f t="shared" ca="1" si="435"/>
        <v>1007837515.0298994</v>
      </c>
      <c r="AV205" s="94">
        <f t="shared" ca="1" si="435"/>
        <v>1007837515.0298994</v>
      </c>
      <c r="AW205" s="94">
        <f t="shared" ca="1" si="435"/>
        <v>1007837515.0298994</v>
      </c>
      <c r="AX205" s="94">
        <f t="shared" ca="1" si="435"/>
        <v>1006526555.4360011</v>
      </c>
      <c r="AY205" s="94">
        <f t="shared" ca="1" si="435"/>
        <v>1006526555.4360011</v>
      </c>
      <c r="AZ205" s="94">
        <f t="shared" ca="1" si="435"/>
        <v>1006526555.4360011</v>
      </c>
      <c r="BA205" s="94">
        <f t="shared" ca="1" si="435"/>
        <v>1006526555.4360011</v>
      </c>
      <c r="BB205" s="94">
        <f t="shared" ca="1" si="435"/>
        <v>1006526555.4360011</v>
      </c>
      <c r="BC205" s="94">
        <f t="shared" ca="1" si="435"/>
        <v>1006526555.4360011</v>
      </c>
      <c r="BD205" s="94">
        <f t="shared" ca="1" si="435"/>
        <v>1006556401.8664373</v>
      </c>
      <c r="BE205" s="94">
        <f t="shared" ca="1" si="435"/>
        <v>1006522415.863572</v>
      </c>
      <c r="BF205" s="94">
        <f t="shared" ca="1" si="435"/>
        <v>1006519594.5314919</v>
      </c>
      <c r="BG205" s="94">
        <f t="shared" ca="1" si="435"/>
        <v>1006519594.5314919</v>
      </c>
      <c r="BH205" s="94">
        <f t="shared" ca="1" si="435"/>
        <v>1006513768.0227385</v>
      </c>
      <c r="BI205" s="94">
        <f t="shared" ca="1" si="435"/>
        <v>1006513768.0227385</v>
      </c>
      <c r="BJ205" s="94">
        <f t="shared" ca="1" si="435"/>
        <v>1006511039.6644001</v>
      </c>
      <c r="BK205" s="94">
        <f t="shared" ca="1" si="435"/>
        <v>1006511039.6644001</v>
      </c>
      <c r="BL205" s="94">
        <f t="shared" ca="1" si="435"/>
        <v>1006511039.6644001</v>
      </c>
      <c r="BM205" s="94">
        <f t="shared" ca="1" si="435"/>
        <v>1006511039.6644001</v>
      </c>
      <c r="BN205" s="94">
        <f t="shared" ca="1" si="435"/>
        <v>1006511039.6644001</v>
      </c>
      <c r="BO205" s="94">
        <f t="shared" ca="1" si="435"/>
        <v>1006511039.6644001</v>
      </c>
      <c r="BP205" s="94">
        <f t="shared" ca="1" si="435"/>
        <v>1006504284.0149947</v>
      </c>
      <c r="BQ205" s="94">
        <f t="shared" ca="1" si="435"/>
        <v>1006504284.0149947</v>
      </c>
      <c r="BR205" s="94">
        <f t="shared" ca="1" si="435"/>
        <v>1005396864.1604497</v>
      </c>
      <c r="BS205" s="94">
        <f t="shared" ca="1" si="435"/>
        <v>1005396864.1604497</v>
      </c>
      <c r="BT205" s="94">
        <f t="shared" ca="1" si="435"/>
        <v>1005396864.1604497</v>
      </c>
      <c r="BU205" s="94">
        <f t="shared" ca="1" si="435"/>
        <v>1005395986.0615783</v>
      </c>
      <c r="BV205" s="94">
        <f t="shared" ca="1" si="435"/>
        <v>1003295622.1516893</v>
      </c>
      <c r="BW205" s="94">
        <f t="shared" ref="BW205:DB205" ca="1" si="436">SUM(BW176:BW204)</f>
        <v>1003295622.1516893</v>
      </c>
      <c r="BX205" s="94">
        <f t="shared" ca="1" si="436"/>
        <v>1003293435.3972652</v>
      </c>
      <c r="BY205" s="94">
        <f t="shared" ca="1" si="436"/>
        <v>1003293435.3972652</v>
      </c>
      <c r="BZ205" s="94">
        <f t="shared" ca="1" si="436"/>
        <v>1003292425.0355123</v>
      </c>
      <c r="CA205" s="94">
        <f t="shared" ca="1" si="436"/>
        <v>1003292081.6960119</v>
      </c>
      <c r="CB205" s="94">
        <f t="shared" ca="1" si="436"/>
        <v>1001751352.6384196</v>
      </c>
      <c r="CC205" s="94">
        <f t="shared" ca="1" si="436"/>
        <v>1001751025.3831897</v>
      </c>
      <c r="CD205" s="94">
        <f t="shared" ca="1" si="436"/>
        <v>1001816816.4676239</v>
      </c>
      <c r="CE205" s="94">
        <f t="shared" ca="1" si="436"/>
        <v>1001835236.2800627</v>
      </c>
      <c r="CF205" s="94">
        <f t="shared" ca="1" si="436"/>
        <v>1001835236.2800627</v>
      </c>
      <c r="CG205" s="94">
        <f t="shared" ca="1" si="436"/>
        <v>1001835236.2800627</v>
      </c>
      <c r="CH205" s="94">
        <f t="shared" ca="1" si="436"/>
        <v>1001860066.8112555</v>
      </c>
      <c r="CI205" s="94">
        <f t="shared" ca="1" si="436"/>
        <v>1001861219.733933</v>
      </c>
      <c r="CJ205" s="94">
        <f t="shared" ca="1" si="436"/>
        <v>1001859889.2773087</v>
      </c>
      <c r="CK205" s="94">
        <f t="shared" ca="1" si="436"/>
        <v>1001859889.2773087</v>
      </c>
      <c r="CL205" s="94">
        <f t="shared" ca="1" si="436"/>
        <v>1001859889.2773087</v>
      </c>
      <c r="CM205" s="94">
        <f t="shared" ca="1" si="436"/>
        <v>1002270823.3095144</v>
      </c>
      <c r="CN205" s="94">
        <f t="shared" ca="1" si="436"/>
        <v>1002080985.0946348</v>
      </c>
      <c r="CO205" s="94">
        <f t="shared" ca="1" si="436"/>
        <v>1002025307.1146101</v>
      </c>
      <c r="CP205" s="94">
        <f t="shared" ca="1" si="436"/>
        <v>1002025307.1146101</v>
      </c>
      <c r="CQ205" s="94">
        <f t="shared" ca="1" si="436"/>
        <v>1001303439.4592661</v>
      </c>
      <c r="CR205" s="94">
        <f t="shared" ca="1" si="436"/>
        <v>957407208.55846906</v>
      </c>
      <c r="CS205" s="94">
        <f t="shared" ca="1" si="436"/>
        <v>956991580.48809052</v>
      </c>
      <c r="CT205" s="94">
        <f t="shared" ca="1" si="436"/>
        <v>956285592.59401333</v>
      </c>
      <c r="CU205" s="94">
        <f t="shared" ca="1" si="436"/>
        <v>949817449.10982394</v>
      </c>
      <c r="CV205" s="94">
        <f t="shared" ca="1" si="436"/>
        <v>949448107.53290474</v>
      </c>
      <c r="CW205" s="94">
        <f t="shared" ca="1" si="436"/>
        <v>944208952.29473341</v>
      </c>
      <c r="CX205" s="94">
        <f t="shared" ca="1" si="436"/>
        <v>936381260.21911597</v>
      </c>
      <c r="CY205" s="94">
        <f t="shared" ca="1" si="436"/>
        <v>936031218.78319979</v>
      </c>
      <c r="CZ205" s="94">
        <f t="shared" ca="1" si="436"/>
        <v>935711615.452878</v>
      </c>
      <c r="DA205" s="94">
        <f t="shared" ca="1" si="436"/>
        <v>934929607.74360216</v>
      </c>
      <c r="DB205" s="94">
        <f t="shared" ca="1" si="436"/>
        <v>930753479.4199121</v>
      </c>
      <c r="DC205" s="94">
        <f t="shared" ref="DC205:EH205" ca="1" si="437">SUM(DC176:DC204)</f>
        <v>930628653.46854508</v>
      </c>
      <c r="DD205" s="94">
        <f t="shared" ca="1" si="437"/>
        <v>925348404.26720166</v>
      </c>
      <c r="DE205" s="94">
        <f t="shared" ca="1" si="437"/>
        <v>925316191.68555725</v>
      </c>
      <c r="DF205" s="94">
        <f t="shared" ca="1" si="437"/>
        <v>923521092.77991903</v>
      </c>
      <c r="DG205" s="94">
        <f t="shared" ca="1" si="437"/>
        <v>922753120.98113585</v>
      </c>
      <c r="DH205" s="94">
        <f t="shared" ca="1" si="437"/>
        <v>918994939.13641047</v>
      </c>
      <c r="DI205" s="94">
        <f t="shared" ca="1" si="437"/>
        <v>919222682.21256769</v>
      </c>
      <c r="DJ205" s="94">
        <f t="shared" ca="1" si="437"/>
        <v>919227122.34418273</v>
      </c>
      <c r="DK205" s="94">
        <f t="shared" ca="1" si="437"/>
        <v>918330683.85572076</v>
      </c>
      <c r="DL205" s="94">
        <f t="shared" ca="1" si="437"/>
        <v>918922473.23648691</v>
      </c>
      <c r="DM205" s="94">
        <f t="shared" ca="1" si="437"/>
        <v>918784351.95494878</v>
      </c>
      <c r="DN205" s="94">
        <f t="shared" ca="1" si="437"/>
        <v>911915723.95015144</v>
      </c>
      <c r="DO205" s="94">
        <f t="shared" ca="1" si="437"/>
        <v>904482947.00403428</v>
      </c>
      <c r="DP205" s="94">
        <f t="shared" ca="1" si="437"/>
        <v>903019100.97374928</v>
      </c>
      <c r="DQ205" s="94">
        <f t="shared" ca="1" si="437"/>
        <v>899995704.37406933</v>
      </c>
      <c r="DR205" s="94">
        <f t="shared" ca="1" si="437"/>
        <v>899992265.77395153</v>
      </c>
      <c r="DS205" s="94">
        <f t="shared" ca="1" si="437"/>
        <v>900464309.55936635</v>
      </c>
      <c r="DT205" s="94">
        <f t="shared" ca="1" si="437"/>
        <v>900464309.55936635</v>
      </c>
      <c r="DU205" s="94">
        <f t="shared" ca="1" si="437"/>
        <v>900456465.71726763</v>
      </c>
      <c r="DV205" s="94">
        <f t="shared" ca="1" si="437"/>
        <v>848551853.65712118</v>
      </c>
      <c r="DW205" s="94">
        <f t="shared" ca="1" si="437"/>
        <v>848551853.65712118</v>
      </c>
      <c r="DX205" s="94">
        <f t="shared" ca="1" si="437"/>
        <v>848551853.65712118</v>
      </c>
      <c r="DY205" s="94">
        <f t="shared" ca="1" si="437"/>
        <v>848551853.65712118</v>
      </c>
      <c r="DZ205" s="94">
        <f t="shared" ca="1" si="437"/>
        <v>848551853.65712118</v>
      </c>
      <c r="EA205" s="94">
        <f t="shared" ca="1" si="437"/>
        <v>844182581.38386571</v>
      </c>
      <c r="EB205" s="94">
        <f t="shared" ca="1" si="437"/>
        <v>818985278.38386571</v>
      </c>
      <c r="EC205" s="94">
        <f t="shared" ca="1" si="437"/>
        <v>817598057.29358923</v>
      </c>
      <c r="ED205" s="94">
        <f t="shared" ca="1" si="437"/>
        <v>817598057.29358923</v>
      </c>
      <c r="EE205" s="94">
        <f t="shared" ca="1" si="437"/>
        <v>817598057.29089999</v>
      </c>
      <c r="EF205" s="94">
        <f t="shared" ca="1" si="437"/>
        <v>817598057.29089999</v>
      </c>
      <c r="EG205" s="94">
        <f t="shared" ca="1" si="437"/>
        <v>817598057.29089999</v>
      </c>
      <c r="EH205" s="94">
        <f t="shared" ca="1" si="437"/>
        <v>817598057.29089999</v>
      </c>
      <c r="EI205" s="94">
        <f t="shared" ref="EI205:FN205" ca="1" si="438">SUM(EI176:EI204)</f>
        <v>791173801.96394038</v>
      </c>
      <c r="EJ205" s="94">
        <f t="shared" ca="1" si="438"/>
        <v>791173801.96394038</v>
      </c>
      <c r="EK205" s="94">
        <f t="shared" ca="1" si="438"/>
        <v>791173801.96394038</v>
      </c>
      <c r="EL205" s="94">
        <f t="shared" ca="1" si="438"/>
        <v>771060511.06379271</v>
      </c>
      <c r="EM205" s="94">
        <f t="shared" ca="1" si="438"/>
        <v>762733805.57711446</v>
      </c>
      <c r="EN205" s="94">
        <f t="shared" ca="1" si="438"/>
        <v>756747215.84099889</v>
      </c>
      <c r="EO205" s="94">
        <f t="shared" ca="1" si="438"/>
        <v>736128005.3317107</v>
      </c>
      <c r="EP205" s="94">
        <f t="shared" ca="1" si="438"/>
        <v>735711645.29877591</v>
      </c>
      <c r="EQ205" s="94">
        <f t="shared" ca="1" si="438"/>
        <v>725682128.45067966</v>
      </c>
      <c r="ER205" s="94">
        <f t="shared" ca="1" si="438"/>
        <v>725682128.45067966</v>
      </c>
      <c r="ES205" s="94">
        <f t="shared" ca="1" si="438"/>
        <v>725125326.47760737</v>
      </c>
      <c r="ET205" s="94">
        <f t="shared" ca="1" si="438"/>
        <v>614578605.46312094</v>
      </c>
      <c r="EU205" s="94">
        <f t="shared" ca="1" si="438"/>
        <v>594877983.6335628</v>
      </c>
      <c r="EV205" s="94">
        <f t="shared" ca="1" si="438"/>
        <v>575032461.35112941</v>
      </c>
      <c r="EW205" s="94">
        <f t="shared" ca="1" si="438"/>
        <v>575032461.35112941</v>
      </c>
      <c r="EX205" s="94">
        <f t="shared" ca="1" si="438"/>
        <v>569722632.09416974</v>
      </c>
      <c r="EY205" s="94">
        <f t="shared" ca="1" si="438"/>
        <v>569722632.09416974</v>
      </c>
      <c r="EZ205" s="94">
        <f t="shared" ca="1" si="438"/>
        <v>547996134.26422536</v>
      </c>
      <c r="FA205" s="94">
        <f t="shared" ca="1" si="438"/>
        <v>519387039.08781332</v>
      </c>
      <c r="FB205" s="94">
        <f t="shared" ca="1" si="438"/>
        <v>517318538.22828317</v>
      </c>
      <c r="FC205" s="94">
        <f t="shared" ca="1" si="438"/>
        <v>482397415.55284828</v>
      </c>
      <c r="FD205" s="94">
        <f t="shared" ca="1" si="438"/>
        <v>468537911.0119428</v>
      </c>
      <c r="FE205" s="94">
        <f t="shared" ca="1" si="438"/>
        <v>444774472.60562474</v>
      </c>
      <c r="FF205" s="94">
        <f t="shared" ca="1" si="438"/>
        <v>436676623.60181618</v>
      </c>
      <c r="FG205" s="94">
        <f t="shared" ca="1" si="438"/>
        <v>393668963.4624666</v>
      </c>
      <c r="FH205" s="94">
        <f t="shared" ca="1" si="438"/>
        <v>377564575.65627456</v>
      </c>
      <c r="FI205" s="94">
        <f t="shared" ca="1" si="438"/>
        <v>375289517.61526781</v>
      </c>
      <c r="FJ205" s="94">
        <f t="shared" ca="1" si="438"/>
        <v>374853704.74567449</v>
      </c>
      <c r="FK205" s="94">
        <f t="shared" ca="1" si="438"/>
        <v>359364545.64938718</v>
      </c>
      <c r="FL205" s="94">
        <f t="shared" ca="1" si="438"/>
        <v>349273124.88241279</v>
      </c>
      <c r="FM205" s="94">
        <f t="shared" ca="1" si="438"/>
        <v>345348317.06787598</v>
      </c>
      <c r="FN205" s="94">
        <f t="shared" ca="1" si="438"/>
        <v>344709408.33972704</v>
      </c>
      <c r="FO205" s="94">
        <f t="shared" ref="FO205:GS205" ca="1" si="439">SUM(FO176:FO204)</f>
        <v>344656821.10763371</v>
      </c>
      <c r="FP205" s="94">
        <f t="shared" ca="1" si="439"/>
        <v>344562357.32381105</v>
      </c>
      <c r="FQ205" s="94">
        <f t="shared" ca="1" si="439"/>
        <v>334180992.13341069</v>
      </c>
      <c r="FR205" s="94">
        <f t="shared" ca="1" si="439"/>
        <v>304229788.27706993</v>
      </c>
      <c r="FS205" s="94">
        <f t="shared" ca="1" si="439"/>
        <v>207583391.75156525</v>
      </c>
      <c r="FT205" s="94">
        <f t="shared" ca="1" si="439"/>
        <v>193158357.15657187</v>
      </c>
      <c r="FU205" s="94">
        <f t="shared" ca="1" si="439"/>
        <v>182306153.98136875</v>
      </c>
      <c r="FV205" s="94">
        <f t="shared" ca="1" si="439"/>
        <v>170940505.76921761</v>
      </c>
      <c r="FW205" s="94">
        <f t="shared" ca="1" si="439"/>
        <v>155353233.34109351</v>
      </c>
      <c r="FX205" s="94">
        <f t="shared" ca="1" si="439"/>
        <v>115119301.49975847</v>
      </c>
      <c r="FY205" s="94">
        <f t="shared" ca="1" si="439"/>
        <v>111635505.42840876</v>
      </c>
      <c r="FZ205" s="94">
        <f t="shared" ca="1" si="439"/>
        <v>93990307.323761046</v>
      </c>
      <c r="GA205" s="94">
        <f t="shared" ca="1" si="439"/>
        <v>86469727.396892279</v>
      </c>
      <c r="GB205" s="94">
        <f t="shared" ca="1" si="439"/>
        <v>76203840.383351415</v>
      </c>
      <c r="GC205" s="94">
        <f t="shared" ca="1" si="439"/>
        <v>76203840.383351415</v>
      </c>
      <c r="GD205" s="94">
        <f t="shared" ca="1" si="439"/>
        <v>76203840.383351415</v>
      </c>
      <c r="GE205" s="94">
        <f t="shared" ca="1" si="439"/>
        <v>76203840.383351415</v>
      </c>
      <c r="GF205" s="94">
        <f t="shared" ca="1" si="439"/>
        <v>55223190.500012383</v>
      </c>
      <c r="GG205" s="94">
        <f t="shared" ca="1" si="439"/>
        <v>49466046.419479929</v>
      </c>
      <c r="GH205" s="94">
        <f t="shared" ca="1" si="439"/>
        <v>42159141.226865537</v>
      </c>
      <c r="GI205" s="94">
        <f t="shared" ca="1" si="439"/>
        <v>21220269.530121408</v>
      </c>
      <c r="GJ205" s="94">
        <f t="shared" ca="1" si="439"/>
        <v>21220269.530121408</v>
      </c>
      <c r="GK205" s="94">
        <f t="shared" ca="1" si="439"/>
        <v>21220269.530121408</v>
      </c>
      <c r="GL205" s="94">
        <f t="shared" ca="1" si="439"/>
        <v>0</v>
      </c>
      <c r="GM205" s="94">
        <f t="shared" ca="1" si="439"/>
        <v>0</v>
      </c>
      <c r="GN205" s="94">
        <f t="shared" ca="1" si="439"/>
        <v>0</v>
      </c>
      <c r="GO205" s="94">
        <f t="shared" ca="1" si="439"/>
        <v>0</v>
      </c>
      <c r="GP205" s="94">
        <f t="shared" ca="1" si="439"/>
        <v>0</v>
      </c>
      <c r="GQ205" s="94">
        <f t="shared" ca="1" si="439"/>
        <v>0</v>
      </c>
      <c r="GR205" s="94">
        <f t="shared" ca="1" si="439"/>
        <v>0</v>
      </c>
      <c r="GS205" s="94">
        <f t="shared" ca="1" si="439"/>
        <v>0</v>
      </c>
      <c r="GU205" s="94">
        <f t="shared" ref="GU205:HJ205" ca="1" si="440">SUM(GU176:GU204)</f>
        <v>189921556.28370476</v>
      </c>
      <c r="GV205" s="94">
        <f t="shared" ca="1" si="440"/>
        <v>589973005.72307956</v>
      </c>
      <c r="GW205" s="94">
        <f t="shared" ca="1" si="440"/>
        <v>952883855.33689713</v>
      </c>
      <c r="GX205" s="94">
        <f t="shared" ca="1" si="440"/>
        <v>1006965684.2054677</v>
      </c>
      <c r="GY205" s="94">
        <f t="shared" ca="1" si="440"/>
        <v>1006511794.2604042</v>
      </c>
      <c r="GZ205" s="94">
        <f t="shared" ca="1" si="440"/>
        <v>1003737631.5328307</v>
      </c>
      <c r="HA205" s="94">
        <f t="shared" ca="1" si="440"/>
        <v>1001916716.2669737</v>
      </c>
      <c r="HB205" s="94">
        <f t="shared" ca="1" si="440"/>
        <v>955045111.61255884</v>
      </c>
      <c r="HC205" s="94">
        <f t="shared" ca="1" si="440"/>
        <v>922650266.27854896</v>
      </c>
      <c r="HD205" s="94">
        <f t="shared" ca="1" si="440"/>
        <v>884583186.79503667</v>
      </c>
      <c r="HE205" s="94">
        <f t="shared" ca="1" si="440"/>
        <v>815902455.25562108</v>
      </c>
      <c r="HF205" s="94">
        <f t="shared" ca="1" si="440"/>
        <v>691532689.85752511</v>
      </c>
      <c r="HG205" s="94">
        <f t="shared" ca="1" si="440"/>
        <v>475254704.60624194</v>
      </c>
      <c r="HH205" s="94">
        <f t="shared" ca="1" si="440"/>
        <v>307018913.5347091</v>
      </c>
      <c r="HI205" s="94">
        <f t="shared" ca="1" si="440"/>
        <v>95251098.267669111</v>
      </c>
      <c r="HJ205" s="94">
        <f t="shared" ca="1" si="440"/>
        <v>8818329.1514358148</v>
      </c>
      <c r="HK205" s="94"/>
    </row>
    <row r="206" spans="1:219" outlineLevel="1" x14ac:dyDescent="0.75"/>
    <row r="207" spans="1:219" ht="15" customHeight="1" x14ac:dyDescent="0.75">
      <c r="B207" s="239" t="s">
        <v>247</v>
      </c>
      <c r="C207" s="240"/>
      <c r="D207" s="240"/>
      <c r="E207" s="240"/>
      <c r="F207" s="243"/>
      <c r="G207" s="243"/>
      <c r="H207" s="240"/>
      <c r="I207" s="240"/>
      <c r="J207" s="241"/>
      <c r="K207" s="239"/>
      <c r="L207" s="242"/>
      <c r="M207" s="242"/>
      <c r="N207" s="242"/>
      <c r="O207" s="242"/>
      <c r="P207" s="242"/>
      <c r="Q207" s="242"/>
      <c r="R207" s="242"/>
      <c r="S207" s="242"/>
      <c r="T207" s="242"/>
      <c r="U207" s="242"/>
      <c r="V207" s="242"/>
      <c r="W207" s="242"/>
      <c r="X207" s="242"/>
      <c r="Y207" s="242"/>
      <c r="Z207" s="242"/>
      <c r="AA207" s="242"/>
      <c r="AB207" s="242"/>
      <c r="AC207" s="242"/>
      <c r="AD207" s="242"/>
      <c r="AE207" s="242"/>
      <c r="AF207" s="242"/>
      <c r="AG207" s="242"/>
      <c r="AH207" s="242"/>
      <c r="AI207" s="242"/>
      <c r="AJ207" s="242"/>
      <c r="AK207" s="242"/>
      <c r="AL207" s="242"/>
      <c r="AM207" s="242"/>
      <c r="AN207" s="242"/>
      <c r="AO207" s="242"/>
      <c r="AP207" s="242"/>
      <c r="AQ207" s="242"/>
      <c r="AR207" s="242"/>
      <c r="AS207" s="242"/>
      <c r="AT207" s="242"/>
      <c r="AU207" s="242"/>
      <c r="AV207" s="242"/>
      <c r="AW207" s="242"/>
      <c r="AX207" s="242"/>
      <c r="AY207" s="242"/>
      <c r="AZ207" s="242"/>
      <c r="BA207" s="242"/>
      <c r="BB207" s="242"/>
      <c r="BC207" s="242"/>
      <c r="BD207" s="242"/>
      <c r="BE207" s="242"/>
      <c r="BF207" s="242"/>
      <c r="BG207" s="242"/>
      <c r="BH207" s="242"/>
      <c r="BI207" s="242"/>
      <c r="BJ207" s="242"/>
      <c r="BK207" s="242"/>
      <c r="BL207" s="242"/>
      <c r="BM207" s="242"/>
      <c r="BN207" s="242"/>
      <c r="BO207" s="242"/>
      <c r="BP207" s="242"/>
      <c r="BQ207" s="242"/>
      <c r="BR207" s="242"/>
      <c r="BS207" s="242"/>
      <c r="BT207" s="242"/>
      <c r="BU207" s="242"/>
      <c r="BV207" s="242"/>
      <c r="BW207" s="242"/>
      <c r="BX207" s="242"/>
      <c r="BY207" s="242"/>
      <c r="BZ207" s="242"/>
      <c r="CA207" s="242"/>
      <c r="CB207" s="242"/>
      <c r="CC207" s="242"/>
      <c r="CD207" s="242"/>
      <c r="CE207" s="242"/>
      <c r="CF207" s="242"/>
      <c r="CG207" s="242"/>
      <c r="CH207" s="242"/>
      <c r="CI207" s="242"/>
      <c r="CJ207" s="242"/>
      <c r="CK207" s="242"/>
      <c r="CL207" s="242"/>
      <c r="CM207" s="242"/>
      <c r="CN207" s="242"/>
      <c r="CO207" s="242"/>
      <c r="CP207" s="242"/>
      <c r="CQ207" s="242"/>
      <c r="CR207" s="242"/>
      <c r="CS207" s="242"/>
      <c r="CT207" s="242"/>
      <c r="CU207" s="242"/>
      <c r="CV207" s="242"/>
      <c r="CW207" s="242"/>
      <c r="CX207" s="242"/>
      <c r="CY207" s="242"/>
      <c r="CZ207" s="242"/>
      <c r="DA207" s="242"/>
      <c r="DB207" s="242"/>
      <c r="DC207" s="242"/>
      <c r="DD207" s="242"/>
      <c r="DE207" s="242"/>
      <c r="DF207" s="242"/>
      <c r="DG207" s="242"/>
      <c r="DH207" s="242"/>
      <c r="DI207" s="242"/>
      <c r="DJ207" s="242"/>
      <c r="DK207" s="242"/>
      <c r="DL207" s="242"/>
      <c r="DM207" s="242"/>
      <c r="DN207" s="242"/>
      <c r="DO207" s="242"/>
      <c r="DP207" s="242"/>
      <c r="DQ207" s="242"/>
      <c r="DR207" s="242"/>
      <c r="DS207" s="242"/>
      <c r="DT207" s="242"/>
      <c r="DU207" s="242"/>
      <c r="DV207" s="242"/>
      <c r="DW207" s="242"/>
      <c r="DX207" s="242"/>
      <c r="DY207" s="242"/>
      <c r="DZ207" s="242"/>
      <c r="EA207" s="242"/>
      <c r="EB207" s="242"/>
      <c r="EC207" s="242"/>
      <c r="ED207" s="242"/>
      <c r="EE207" s="242"/>
      <c r="EF207" s="242"/>
      <c r="EG207" s="242"/>
      <c r="EH207" s="242"/>
      <c r="EI207" s="242"/>
      <c r="EJ207" s="242"/>
      <c r="EK207" s="242"/>
      <c r="EL207" s="242"/>
      <c r="EM207" s="242"/>
      <c r="EN207" s="242"/>
      <c r="EO207" s="242"/>
      <c r="EP207" s="242"/>
      <c r="EQ207" s="242"/>
      <c r="ER207" s="242"/>
      <c r="ES207" s="242"/>
      <c r="ET207" s="242"/>
      <c r="EU207" s="242"/>
      <c r="EV207" s="242"/>
      <c r="EW207" s="242"/>
      <c r="EX207" s="242"/>
      <c r="EY207" s="242"/>
      <c r="EZ207" s="242"/>
      <c r="FA207" s="242"/>
      <c r="FB207" s="242"/>
      <c r="FC207" s="242"/>
      <c r="FD207" s="242"/>
      <c r="FE207" s="242"/>
      <c r="FF207" s="242"/>
      <c r="FG207" s="242"/>
      <c r="FH207" s="242"/>
      <c r="FI207" s="242"/>
      <c r="FJ207" s="242"/>
      <c r="FK207" s="242"/>
      <c r="FL207" s="242"/>
      <c r="FM207" s="242"/>
      <c r="FN207" s="242"/>
      <c r="FO207" s="242"/>
      <c r="FP207" s="242"/>
      <c r="FQ207" s="242"/>
      <c r="FR207" s="242"/>
      <c r="FS207" s="242"/>
      <c r="FT207" s="242"/>
      <c r="FU207" s="242"/>
      <c r="FV207" s="242"/>
      <c r="FW207" s="242"/>
      <c r="FX207" s="242"/>
      <c r="FY207" s="242"/>
      <c r="FZ207" s="242"/>
      <c r="GA207" s="242"/>
      <c r="GB207" s="242"/>
      <c r="GC207" s="242"/>
      <c r="GD207" s="242"/>
      <c r="GE207" s="242"/>
      <c r="GF207" s="242"/>
      <c r="GG207" s="242"/>
      <c r="GH207" s="242"/>
      <c r="GI207" s="242"/>
      <c r="GJ207" s="242"/>
      <c r="GK207" s="242"/>
      <c r="GL207" s="242"/>
      <c r="GM207" s="242"/>
      <c r="GN207" s="242"/>
      <c r="GO207" s="242"/>
      <c r="GP207" s="242"/>
      <c r="GQ207" s="242"/>
      <c r="GR207" s="242"/>
      <c r="GS207" s="242"/>
      <c r="GT207" s="241"/>
      <c r="GU207" s="239"/>
      <c r="GV207" s="241"/>
      <c r="GW207" s="241"/>
      <c r="GX207" s="241"/>
      <c r="GY207" s="241"/>
      <c r="GZ207" s="241"/>
      <c r="HA207" s="241"/>
      <c r="HB207" s="241"/>
      <c r="HC207" s="241"/>
      <c r="HD207" s="241"/>
      <c r="HE207" s="241"/>
      <c r="HF207" s="241"/>
      <c r="HG207" s="241"/>
      <c r="HH207" s="241"/>
      <c r="HI207" s="241"/>
      <c r="HJ207" s="241"/>
      <c r="HK207" s="241"/>
    </row>
    <row r="208" spans="1:219" ht="4.95" customHeight="1" x14ac:dyDescent="0.75">
      <c r="C208" s="41"/>
      <c r="D208" s="41"/>
      <c r="E208" s="41"/>
      <c r="F208" s="41"/>
      <c r="G208" s="41"/>
      <c r="H208" s="41"/>
      <c r="I208" s="41"/>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3"/>
      <c r="CW208" s="3"/>
      <c r="CX208" s="3"/>
      <c r="CY208" s="3"/>
      <c r="CZ208" s="3"/>
      <c r="DA208" s="3"/>
      <c r="DB208" s="3"/>
      <c r="DC208" s="3"/>
      <c r="DD208" s="3"/>
      <c r="DE208" s="3"/>
      <c r="DF208" s="3"/>
      <c r="DG208" s="3"/>
      <c r="DH208" s="3"/>
      <c r="DI208" s="3"/>
      <c r="DJ208" s="3"/>
      <c r="DK208" s="3"/>
      <c r="DL208" s="3"/>
      <c r="DM208" s="3"/>
      <c r="DN208" s="3"/>
      <c r="DO208" s="3"/>
      <c r="DP208" s="3"/>
      <c r="DQ208" s="3"/>
      <c r="DR208" s="3"/>
      <c r="DS208" s="3"/>
      <c r="DT208" s="3"/>
      <c r="DU208" s="3"/>
      <c r="DV208" s="3"/>
      <c r="DW208" s="3"/>
      <c r="DX208" s="3"/>
      <c r="DY208" s="3"/>
      <c r="DZ208" s="3"/>
      <c r="EA208" s="3"/>
      <c r="EB208" s="3"/>
      <c r="EC208" s="3"/>
      <c r="ED208" s="3"/>
      <c r="EE208" s="3"/>
      <c r="EF208" s="3"/>
      <c r="EG208" s="3"/>
      <c r="EH208" s="3"/>
      <c r="EI208" s="3"/>
      <c r="EJ208" s="3"/>
      <c r="EK208" s="3"/>
      <c r="EL208" s="3"/>
      <c r="EM208" s="3"/>
      <c r="EN208" s="3"/>
      <c r="EO208" s="3"/>
      <c r="EP208" s="3"/>
      <c r="EQ208" s="3"/>
      <c r="ER208" s="3"/>
      <c r="ES208" s="3"/>
      <c r="ET208" s="3"/>
      <c r="EU208" s="3"/>
      <c r="EV208" s="3"/>
      <c r="EW208" s="3"/>
      <c r="EX208" s="3"/>
      <c r="EY208" s="3"/>
      <c r="EZ208" s="3"/>
      <c r="FA208" s="3"/>
      <c r="FB208" s="3"/>
      <c r="FC208" s="3"/>
      <c r="FD208" s="3"/>
      <c r="FE208" s="3"/>
      <c r="FF208" s="3"/>
      <c r="FG208" s="3"/>
      <c r="FH208" s="3"/>
      <c r="FI208" s="3"/>
      <c r="FJ208" s="3"/>
      <c r="FK208" s="3"/>
      <c r="FL208" s="3"/>
      <c r="FM208" s="3"/>
      <c r="FN208" s="3"/>
      <c r="FO208" s="3"/>
      <c r="FP208" s="3"/>
      <c r="FQ208" s="3"/>
      <c r="FR208" s="3"/>
      <c r="FS208" s="3"/>
      <c r="FT208" s="3"/>
      <c r="FU208" s="3"/>
      <c r="FV208" s="3"/>
      <c r="FW208" s="3"/>
      <c r="FX208" s="3"/>
      <c r="FY208" s="3"/>
      <c r="FZ208" s="3"/>
      <c r="GA208" s="3"/>
      <c r="GB208" s="3"/>
      <c r="GC208" s="3"/>
      <c r="GD208" s="3"/>
      <c r="GE208" s="3"/>
      <c r="GF208" s="3"/>
      <c r="GG208" s="3"/>
      <c r="GH208" s="3"/>
      <c r="GI208" s="3"/>
      <c r="GJ208" s="3"/>
      <c r="GK208" s="3"/>
      <c r="GL208" s="3"/>
      <c r="GM208" s="3"/>
      <c r="GN208" s="3"/>
      <c r="GO208" s="3"/>
      <c r="GP208" s="3"/>
      <c r="GQ208" s="3"/>
      <c r="GR208" s="3"/>
      <c r="GS208" s="3"/>
    </row>
    <row r="209" spans="2:219" collapsed="1" x14ac:dyDescent="0.75">
      <c r="B209" t="s">
        <v>335</v>
      </c>
      <c r="C209" s="105"/>
      <c r="D209" s="94"/>
      <c r="E209" s="109"/>
      <c r="F209" s="244">
        <f ca="1">SUM(F180:F208)</f>
        <v>1870067045.2902038</v>
      </c>
      <c r="G209" s="94"/>
      <c r="H209" s="109"/>
      <c r="I209" s="95"/>
      <c r="K209" s="94">
        <f t="shared" ref="K209:AP209" ca="1" si="441">K205</f>
        <v>43347451</v>
      </c>
      <c r="L209" s="94">
        <f t="shared" ca="1" si="441"/>
        <v>43347451</v>
      </c>
      <c r="M209" s="94">
        <f t="shared" ca="1" si="441"/>
        <v>43347451</v>
      </c>
      <c r="N209" s="94">
        <f t="shared" ca="1" si="441"/>
        <v>88534012</v>
      </c>
      <c r="O209" s="94">
        <f t="shared" ca="1" si="441"/>
        <v>137759247.27062801</v>
      </c>
      <c r="P209" s="94">
        <f t="shared" ca="1" si="441"/>
        <v>137759247.27062801</v>
      </c>
      <c r="Q209" s="94">
        <f t="shared" ca="1" si="441"/>
        <v>222727760.5634537</v>
      </c>
      <c r="R209" s="94">
        <f t="shared" ca="1" si="441"/>
        <v>222727760.5634537</v>
      </c>
      <c r="S209" s="94">
        <f t="shared" ca="1" si="441"/>
        <v>299032973.0349158</v>
      </c>
      <c r="T209" s="94">
        <f t="shared" ca="1" si="441"/>
        <v>425276882.70883656</v>
      </c>
      <c r="U209" s="94">
        <f t="shared" ca="1" si="441"/>
        <v>425276882.70883656</v>
      </c>
      <c r="V209" s="94">
        <f t="shared" ca="1" si="441"/>
        <v>425276882.70883656</v>
      </c>
      <c r="W209" s="94">
        <f t="shared" ca="1" si="441"/>
        <v>478480964.51422715</v>
      </c>
      <c r="X209" s="94">
        <f t="shared" ca="1" si="441"/>
        <v>498547478.06288016</v>
      </c>
      <c r="Y209" s="94">
        <f t="shared" ca="1" si="441"/>
        <v>553673329.66910744</v>
      </c>
      <c r="Z209" s="94">
        <f t="shared" ca="1" si="441"/>
        <v>553673329.66910744</v>
      </c>
      <c r="AA209" s="94">
        <f t="shared" ca="1" si="441"/>
        <v>553673329.66910744</v>
      </c>
      <c r="AB209" s="94">
        <f t="shared" ca="1" si="441"/>
        <v>553673329.66910744</v>
      </c>
      <c r="AC209" s="94">
        <f t="shared" ca="1" si="441"/>
        <v>594830781.69203377</v>
      </c>
      <c r="AD209" s="94">
        <f t="shared" ca="1" si="441"/>
        <v>594830781.69203377</v>
      </c>
      <c r="AE209" s="94">
        <f t="shared" ca="1" si="441"/>
        <v>733754609.6579634</v>
      </c>
      <c r="AF209" s="94">
        <f t="shared" ca="1" si="441"/>
        <v>733754609.6579634</v>
      </c>
      <c r="AG209" s="94">
        <f t="shared" ca="1" si="441"/>
        <v>805506642.01458716</v>
      </c>
      <c r="AH209" s="94">
        <f t="shared" ca="1" si="441"/>
        <v>805506642.01458716</v>
      </c>
      <c r="AI209" s="94">
        <f t="shared" ca="1" si="441"/>
        <v>844842158.01458716</v>
      </c>
      <c r="AJ209" s="94">
        <f t="shared" ca="1" si="441"/>
        <v>885372361.29710019</v>
      </c>
      <c r="AK209" s="94">
        <f t="shared" ca="1" si="441"/>
        <v>922011248.75359774</v>
      </c>
      <c r="AL209" s="94">
        <f t="shared" ca="1" si="441"/>
        <v>922011248.75359774</v>
      </c>
      <c r="AM209" s="94">
        <f t="shared" ca="1" si="441"/>
        <v>1007837515.0298994</v>
      </c>
      <c r="AN209" s="94">
        <f t="shared" ca="1" si="441"/>
        <v>1007837515.0298994</v>
      </c>
      <c r="AO209" s="94">
        <f t="shared" ca="1" si="441"/>
        <v>1007837515.0298994</v>
      </c>
      <c r="AP209" s="94">
        <f t="shared" ca="1" si="441"/>
        <v>1007837515.0298994</v>
      </c>
      <c r="AQ209" s="94">
        <f t="shared" ref="AQ209:BV209" ca="1" si="442">AQ205</f>
        <v>1007837515.0298994</v>
      </c>
      <c r="AR209" s="94">
        <f t="shared" ca="1" si="442"/>
        <v>1007837515.0298994</v>
      </c>
      <c r="AS209" s="94">
        <f t="shared" ca="1" si="442"/>
        <v>1007837515.0298994</v>
      </c>
      <c r="AT209" s="94">
        <f t="shared" ca="1" si="442"/>
        <v>1007837515.0298994</v>
      </c>
      <c r="AU209" s="94">
        <f t="shared" ca="1" si="442"/>
        <v>1007837515.0298994</v>
      </c>
      <c r="AV209" s="94">
        <f t="shared" ca="1" si="442"/>
        <v>1007837515.0298994</v>
      </c>
      <c r="AW209" s="94">
        <f t="shared" ca="1" si="442"/>
        <v>1007837515.0298994</v>
      </c>
      <c r="AX209" s="94">
        <f t="shared" ca="1" si="442"/>
        <v>1006526555.4360011</v>
      </c>
      <c r="AY209" s="94">
        <f t="shared" ca="1" si="442"/>
        <v>1006526555.4360011</v>
      </c>
      <c r="AZ209" s="94">
        <f t="shared" ca="1" si="442"/>
        <v>1006526555.4360011</v>
      </c>
      <c r="BA209" s="94">
        <f t="shared" ca="1" si="442"/>
        <v>1006526555.4360011</v>
      </c>
      <c r="BB209" s="94">
        <f t="shared" ca="1" si="442"/>
        <v>1006526555.4360011</v>
      </c>
      <c r="BC209" s="94">
        <f t="shared" ca="1" si="442"/>
        <v>1006526555.4360011</v>
      </c>
      <c r="BD209" s="94">
        <f t="shared" ca="1" si="442"/>
        <v>1006556401.8664373</v>
      </c>
      <c r="BE209" s="94">
        <f t="shared" ca="1" si="442"/>
        <v>1006522415.863572</v>
      </c>
      <c r="BF209" s="94">
        <f t="shared" ca="1" si="442"/>
        <v>1006519594.5314919</v>
      </c>
      <c r="BG209" s="94">
        <f t="shared" ca="1" si="442"/>
        <v>1006519594.5314919</v>
      </c>
      <c r="BH209" s="94">
        <f t="shared" ca="1" si="442"/>
        <v>1006513768.0227385</v>
      </c>
      <c r="BI209" s="94">
        <f t="shared" ca="1" si="442"/>
        <v>1006513768.0227385</v>
      </c>
      <c r="BJ209" s="94">
        <f t="shared" ca="1" si="442"/>
        <v>1006511039.6644001</v>
      </c>
      <c r="BK209" s="94">
        <f t="shared" ca="1" si="442"/>
        <v>1006511039.6644001</v>
      </c>
      <c r="BL209" s="94">
        <f t="shared" ca="1" si="442"/>
        <v>1006511039.6644001</v>
      </c>
      <c r="BM209" s="94">
        <f t="shared" ca="1" si="442"/>
        <v>1006511039.6644001</v>
      </c>
      <c r="BN209" s="94">
        <f t="shared" ca="1" si="442"/>
        <v>1006511039.6644001</v>
      </c>
      <c r="BO209" s="94">
        <f t="shared" ca="1" si="442"/>
        <v>1006511039.6644001</v>
      </c>
      <c r="BP209" s="94">
        <f t="shared" ca="1" si="442"/>
        <v>1006504284.0149947</v>
      </c>
      <c r="BQ209" s="94">
        <f t="shared" ca="1" si="442"/>
        <v>1006504284.0149947</v>
      </c>
      <c r="BR209" s="94">
        <f t="shared" ca="1" si="442"/>
        <v>1005396864.1604497</v>
      </c>
      <c r="BS209" s="94">
        <f t="shared" ca="1" si="442"/>
        <v>1005396864.1604497</v>
      </c>
      <c r="BT209" s="94">
        <f t="shared" ca="1" si="442"/>
        <v>1005396864.1604497</v>
      </c>
      <c r="BU209" s="94">
        <f t="shared" ca="1" si="442"/>
        <v>1005395986.0615783</v>
      </c>
      <c r="BV209" s="94">
        <f t="shared" ca="1" si="442"/>
        <v>1003295622.1516893</v>
      </c>
      <c r="BW209" s="94">
        <f t="shared" ref="BW209:DB209" ca="1" si="443">BW205</f>
        <v>1003295622.1516893</v>
      </c>
      <c r="BX209" s="94">
        <f t="shared" ca="1" si="443"/>
        <v>1003293435.3972652</v>
      </c>
      <c r="BY209" s="94">
        <f t="shared" ca="1" si="443"/>
        <v>1003293435.3972652</v>
      </c>
      <c r="BZ209" s="94">
        <f t="shared" ca="1" si="443"/>
        <v>1003292425.0355123</v>
      </c>
      <c r="CA209" s="94">
        <f t="shared" ca="1" si="443"/>
        <v>1003292081.6960119</v>
      </c>
      <c r="CB209" s="94">
        <f t="shared" ca="1" si="443"/>
        <v>1001751352.6384196</v>
      </c>
      <c r="CC209" s="94">
        <f t="shared" ca="1" si="443"/>
        <v>1001751025.3831897</v>
      </c>
      <c r="CD209" s="94">
        <f t="shared" ca="1" si="443"/>
        <v>1001816816.4676239</v>
      </c>
      <c r="CE209" s="94">
        <f t="shared" ca="1" si="443"/>
        <v>1001835236.2800627</v>
      </c>
      <c r="CF209" s="94">
        <f t="shared" ca="1" si="443"/>
        <v>1001835236.2800627</v>
      </c>
      <c r="CG209" s="94">
        <f t="shared" ca="1" si="443"/>
        <v>1001835236.2800627</v>
      </c>
      <c r="CH209" s="94">
        <f t="shared" ca="1" si="443"/>
        <v>1001860066.8112555</v>
      </c>
      <c r="CI209" s="94">
        <f t="shared" ca="1" si="443"/>
        <v>1001861219.733933</v>
      </c>
      <c r="CJ209" s="94">
        <f t="shared" ca="1" si="443"/>
        <v>1001859889.2773087</v>
      </c>
      <c r="CK209" s="94">
        <f t="shared" ca="1" si="443"/>
        <v>1001859889.2773087</v>
      </c>
      <c r="CL209" s="94">
        <f t="shared" ca="1" si="443"/>
        <v>1001859889.2773087</v>
      </c>
      <c r="CM209" s="94">
        <f t="shared" ca="1" si="443"/>
        <v>1002270823.3095144</v>
      </c>
      <c r="CN209" s="94">
        <f t="shared" ca="1" si="443"/>
        <v>1002080985.0946348</v>
      </c>
      <c r="CO209" s="94">
        <f t="shared" ca="1" si="443"/>
        <v>1002025307.1146101</v>
      </c>
      <c r="CP209" s="94">
        <f t="shared" ca="1" si="443"/>
        <v>1002025307.1146101</v>
      </c>
      <c r="CQ209" s="94">
        <f t="shared" ca="1" si="443"/>
        <v>1001303439.4592661</v>
      </c>
      <c r="CR209" s="94">
        <f t="shared" ca="1" si="443"/>
        <v>957407208.55846906</v>
      </c>
      <c r="CS209" s="94">
        <f t="shared" ca="1" si="443"/>
        <v>956991580.48809052</v>
      </c>
      <c r="CT209" s="94">
        <f t="shared" ca="1" si="443"/>
        <v>956285592.59401333</v>
      </c>
      <c r="CU209" s="94">
        <f t="shared" ca="1" si="443"/>
        <v>949817449.10982394</v>
      </c>
      <c r="CV209" s="94">
        <f t="shared" ca="1" si="443"/>
        <v>949448107.53290474</v>
      </c>
      <c r="CW209" s="94">
        <f t="shared" ca="1" si="443"/>
        <v>944208952.29473341</v>
      </c>
      <c r="CX209" s="94">
        <f t="shared" ca="1" si="443"/>
        <v>936381260.21911597</v>
      </c>
      <c r="CY209" s="94">
        <f t="shared" ca="1" si="443"/>
        <v>936031218.78319979</v>
      </c>
      <c r="CZ209" s="94">
        <f t="shared" ca="1" si="443"/>
        <v>935711615.452878</v>
      </c>
      <c r="DA209" s="94">
        <f t="shared" ca="1" si="443"/>
        <v>934929607.74360216</v>
      </c>
      <c r="DB209" s="94">
        <f t="shared" ca="1" si="443"/>
        <v>930753479.4199121</v>
      </c>
      <c r="DC209" s="94">
        <f t="shared" ref="DC209:EH209" ca="1" si="444">DC205</f>
        <v>930628653.46854508</v>
      </c>
      <c r="DD209" s="94">
        <f t="shared" ca="1" si="444"/>
        <v>925348404.26720166</v>
      </c>
      <c r="DE209" s="94">
        <f t="shared" ca="1" si="444"/>
        <v>925316191.68555725</v>
      </c>
      <c r="DF209" s="94">
        <f t="shared" ca="1" si="444"/>
        <v>923521092.77991903</v>
      </c>
      <c r="DG209" s="94">
        <f t="shared" ca="1" si="444"/>
        <v>922753120.98113585</v>
      </c>
      <c r="DH209" s="94">
        <f t="shared" ca="1" si="444"/>
        <v>918994939.13641047</v>
      </c>
      <c r="DI209" s="94">
        <f t="shared" ca="1" si="444"/>
        <v>919222682.21256769</v>
      </c>
      <c r="DJ209" s="94">
        <f t="shared" ca="1" si="444"/>
        <v>919227122.34418273</v>
      </c>
      <c r="DK209" s="94">
        <f t="shared" ca="1" si="444"/>
        <v>918330683.85572076</v>
      </c>
      <c r="DL209" s="94">
        <f t="shared" ca="1" si="444"/>
        <v>918922473.23648691</v>
      </c>
      <c r="DM209" s="94">
        <f t="shared" ca="1" si="444"/>
        <v>918784351.95494878</v>
      </c>
      <c r="DN209" s="94">
        <f t="shared" ca="1" si="444"/>
        <v>911915723.95015144</v>
      </c>
      <c r="DO209" s="94">
        <f t="shared" ca="1" si="444"/>
        <v>904482947.00403428</v>
      </c>
      <c r="DP209" s="94">
        <f t="shared" ca="1" si="444"/>
        <v>903019100.97374928</v>
      </c>
      <c r="DQ209" s="94">
        <f t="shared" ca="1" si="444"/>
        <v>899995704.37406933</v>
      </c>
      <c r="DR209" s="94">
        <f t="shared" ca="1" si="444"/>
        <v>899992265.77395153</v>
      </c>
      <c r="DS209" s="94">
        <f t="shared" ca="1" si="444"/>
        <v>900464309.55936635</v>
      </c>
      <c r="DT209" s="94">
        <f t="shared" ca="1" si="444"/>
        <v>900464309.55936635</v>
      </c>
      <c r="DU209" s="94">
        <f t="shared" ca="1" si="444"/>
        <v>900456465.71726763</v>
      </c>
      <c r="DV209" s="94">
        <f t="shared" ca="1" si="444"/>
        <v>848551853.65712118</v>
      </c>
      <c r="DW209" s="94">
        <f t="shared" ca="1" si="444"/>
        <v>848551853.65712118</v>
      </c>
      <c r="DX209" s="94">
        <f t="shared" ca="1" si="444"/>
        <v>848551853.65712118</v>
      </c>
      <c r="DY209" s="94">
        <f t="shared" ca="1" si="444"/>
        <v>848551853.65712118</v>
      </c>
      <c r="DZ209" s="94">
        <f t="shared" ca="1" si="444"/>
        <v>848551853.65712118</v>
      </c>
      <c r="EA209" s="94">
        <f t="shared" ca="1" si="444"/>
        <v>844182581.38386571</v>
      </c>
      <c r="EB209" s="94">
        <f t="shared" ca="1" si="444"/>
        <v>818985278.38386571</v>
      </c>
      <c r="EC209" s="94">
        <f t="shared" ca="1" si="444"/>
        <v>817598057.29358923</v>
      </c>
      <c r="ED209" s="94">
        <f t="shared" ca="1" si="444"/>
        <v>817598057.29358923</v>
      </c>
      <c r="EE209" s="94">
        <f t="shared" ca="1" si="444"/>
        <v>817598057.29089999</v>
      </c>
      <c r="EF209" s="94">
        <f t="shared" ca="1" si="444"/>
        <v>817598057.29089999</v>
      </c>
      <c r="EG209" s="94">
        <f t="shared" ca="1" si="444"/>
        <v>817598057.29089999</v>
      </c>
      <c r="EH209" s="94">
        <f t="shared" ca="1" si="444"/>
        <v>817598057.29089999</v>
      </c>
      <c r="EI209" s="94">
        <f t="shared" ref="EI209:FN209" ca="1" si="445">EI205</f>
        <v>791173801.96394038</v>
      </c>
      <c r="EJ209" s="94">
        <f t="shared" ca="1" si="445"/>
        <v>791173801.96394038</v>
      </c>
      <c r="EK209" s="94">
        <f t="shared" ca="1" si="445"/>
        <v>791173801.96394038</v>
      </c>
      <c r="EL209" s="94">
        <f t="shared" ca="1" si="445"/>
        <v>771060511.06379271</v>
      </c>
      <c r="EM209" s="94">
        <f t="shared" ca="1" si="445"/>
        <v>762733805.57711446</v>
      </c>
      <c r="EN209" s="94">
        <f t="shared" ca="1" si="445"/>
        <v>756747215.84099889</v>
      </c>
      <c r="EO209" s="94">
        <f t="shared" ca="1" si="445"/>
        <v>736128005.3317107</v>
      </c>
      <c r="EP209" s="94">
        <f t="shared" ca="1" si="445"/>
        <v>735711645.29877591</v>
      </c>
      <c r="EQ209" s="94">
        <f t="shared" ca="1" si="445"/>
        <v>725682128.45067966</v>
      </c>
      <c r="ER209" s="94">
        <f t="shared" ca="1" si="445"/>
        <v>725682128.45067966</v>
      </c>
      <c r="ES209" s="94">
        <f t="shared" ca="1" si="445"/>
        <v>725125326.47760737</v>
      </c>
      <c r="ET209" s="94">
        <f t="shared" ca="1" si="445"/>
        <v>614578605.46312094</v>
      </c>
      <c r="EU209" s="94">
        <f t="shared" ca="1" si="445"/>
        <v>594877983.6335628</v>
      </c>
      <c r="EV209" s="94">
        <f t="shared" ca="1" si="445"/>
        <v>575032461.35112941</v>
      </c>
      <c r="EW209" s="94">
        <f t="shared" ca="1" si="445"/>
        <v>575032461.35112941</v>
      </c>
      <c r="EX209" s="94">
        <f t="shared" ca="1" si="445"/>
        <v>569722632.09416974</v>
      </c>
      <c r="EY209" s="94">
        <f t="shared" ca="1" si="445"/>
        <v>569722632.09416974</v>
      </c>
      <c r="EZ209" s="94">
        <f t="shared" ca="1" si="445"/>
        <v>547996134.26422536</v>
      </c>
      <c r="FA209" s="94">
        <f t="shared" ca="1" si="445"/>
        <v>519387039.08781332</v>
      </c>
      <c r="FB209" s="94">
        <f t="shared" ca="1" si="445"/>
        <v>517318538.22828317</v>
      </c>
      <c r="FC209" s="94">
        <f t="shared" ca="1" si="445"/>
        <v>482397415.55284828</v>
      </c>
      <c r="FD209" s="94">
        <f t="shared" ca="1" si="445"/>
        <v>468537911.0119428</v>
      </c>
      <c r="FE209" s="94">
        <f t="shared" ca="1" si="445"/>
        <v>444774472.60562474</v>
      </c>
      <c r="FF209" s="94">
        <f t="shared" ca="1" si="445"/>
        <v>436676623.60181618</v>
      </c>
      <c r="FG209" s="94">
        <f t="shared" ca="1" si="445"/>
        <v>393668963.4624666</v>
      </c>
      <c r="FH209" s="94">
        <f t="shared" ca="1" si="445"/>
        <v>377564575.65627456</v>
      </c>
      <c r="FI209" s="94">
        <f t="shared" ca="1" si="445"/>
        <v>375289517.61526781</v>
      </c>
      <c r="FJ209" s="94">
        <f t="shared" ca="1" si="445"/>
        <v>374853704.74567449</v>
      </c>
      <c r="FK209" s="94">
        <f t="shared" ca="1" si="445"/>
        <v>359364545.64938718</v>
      </c>
      <c r="FL209" s="94">
        <f t="shared" ca="1" si="445"/>
        <v>349273124.88241279</v>
      </c>
      <c r="FM209" s="94">
        <f t="shared" ca="1" si="445"/>
        <v>345348317.06787598</v>
      </c>
      <c r="FN209" s="94">
        <f t="shared" ca="1" si="445"/>
        <v>344709408.33972704</v>
      </c>
      <c r="FO209" s="94">
        <f t="shared" ref="FO209:GS209" ca="1" si="446">FO205</f>
        <v>344656821.10763371</v>
      </c>
      <c r="FP209" s="94">
        <f t="shared" ca="1" si="446"/>
        <v>344562357.32381105</v>
      </c>
      <c r="FQ209" s="94">
        <f t="shared" ca="1" si="446"/>
        <v>334180992.13341069</v>
      </c>
      <c r="FR209" s="94">
        <f t="shared" ca="1" si="446"/>
        <v>304229788.27706993</v>
      </c>
      <c r="FS209" s="94">
        <f t="shared" ca="1" si="446"/>
        <v>207583391.75156525</v>
      </c>
      <c r="FT209" s="94">
        <f t="shared" ca="1" si="446"/>
        <v>193158357.15657187</v>
      </c>
      <c r="FU209" s="94">
        <f t="shared" ca="1" si="446"/>
        <v>182306153.98136875</v>
      </c>
      <c r="FV209" s="94">
        <f t="shared" ca="1" si="446"/>
        <v>170940505.76921761</v>
      </c>
      <c r="FW209" s="94">
        <f t="shared" ca="1" si="446"/>
        <v>155353233.34109351</v>
      </c>
      <c r="FX209" s="94">
        <f t="shared" ca="1" si="446"/>
        <v>115119301.49975847</v>
      </c>
      <c r="FY209" s="94">
        <f t="shared" ca="1" si="446"/>
        <v>111635505.42840876</v>
      </c>
      <c r="FZ209" s="94">
        <f t="shared" ca="1" si="446"/>
        <v>93990307.323761046</v>
      </c>
      <c r="GA209" s="94">
        <f t="shared" ca="1" si="446"/>
        <v>86469727.396892279</v>
      </c>
      <c r="GB209" s="94">
        <f t="shared" ca="1" si="446"/>
        <v>76203840.383351415</v>
      </c>
      <c r="GC209" s="94">
        <f t="shared" ca="1" si="446"/>
        <v>76203840.383351415</v>
      </c>
      <c r="GD209" s="94">
        <f t="shared" ca="1" si="446"/>
        <v>76203840.383351415</v>
      </c>
      <c r="GE209" s="94">
        <f t="shared" ca="1" si="446"/>
        <v>76203840.383351415</v>
      </c>
      <c r="GF209" s="94">
        <f t="shared" ca="1" si="446"/>
        <v>55223190.500012383</v>
      </c>
      <c r="GG209" s="94">
        <f t="shared" ca="1" si="446"/>
        <v>49466046.419479929</v>
      </c>
      <c r="GH209" s="94">
        <f t="shared" ca="1" si="446"/>
        <v>42159141.226865537</v>
      </c>
      <c r="GI209" s="94">
        <f t="shared" ca="1" si="446"/>
        <v>21220269.530121408</v>
      </c>
      <c r="GJ209" s="94">
        <f t="shared" ca="1" si="446"/>
        <v>21220269.530121408</v>
      </c>
      <c r="GK209" s="94">
        <f t="shared" ca="1" si="446"/>
        <v>21220269.530121408</v>
      </c>
      <c r="GL209" s="94">
        <f t="shared" ca="1" si="446"/>
        <v>0</v>
      </c>
      <c r="GM209" s="94">
        <f t="shared" ca="1" si="446"/>
        <v>0</v>
      </c>
      <c r="GN209" s="94">
        <f t="shared" ca="1" si="446"/>
        <v>0</v>
      </c>
      <c r="GO209" s="94">
        <f t="shared" ca="1" si="446"/>
        <v>0</v>
      </c>
      <c r="GP209" s="94">
        <f t="shared" ca="1" si="446"/>
        <v>0</v>
      </c>
      <c r="GQ209" s="94">
        <f t="shared" ca="1" si="446"/>
        <v>0</v>
      </c>
      <c r="GR209" s="94">
        <f t="shared" ca="1" si="446"/>
        <v>0</v>
      </c>
      <c r="GS209" s="94">
        <f t="shared" ca="1" si="446"/>
        <v>0</v>
      </c>
      <c r="GU209" s="94">
        <f t="shared" ref="GU209:HJ209" ca="1" si="447">AVERAGEIFS($K209:$GS209,$K$5:$GS$5,GU$6)+IF(GU$6=YEAR($C209),$F209,0)</f>
        <v>189921556.28370476</v>
      </c>
      <c r="GV209" s="94">
        <f t="shared" ca="1" si="447"/>
        <v>589973005.72307968</v>
      </c>
      <c r="GW209" s="94">
        <f t="shared" ca="1" si="447"/>
        <v>952883855.33689725</v>
      </c>
      <c r="GX209" s="94">
        <f t="shared" ca="1" si="447"/>
        <v>1006965684.2054677</v>
      </c>
      <c r="GY209" s="94">
        <f t="shared" ca="1" si="447"/>
        <v>1006511794.2604045</v>
      </c>
      <c r="GZ209" s="94">
        <f t="shared" ca="1" si="447"/>
        <v>1003737631.5328311</v>
      </c>
      <c r="HA209" s="94">
        <f t="shared" ca="1" si="447"/>
        <v>1001916716.266974</v>
      </c>
      <c r="HB209" s="94">
        <f t="shared" ca="1" si="447"/>
        <v>955045111.61255896</v>
      </c>
      <c r="HC209" s="94">
        <f t="shared" ca="1" si="447"/>
        <v>922650266.27854884</v>
      </c>
      <c r="HD209" s="94">
        <f t="shared" ca="1" si="447"/>
        <v>884583186.79503691</v>
      </c>
      <c r="HE209" s="94">
        <f t="shared" ca="1" si="447"/>
        <v>815902455.25562096</v>
      </c>
      <c r="HF209" s="94">
        <f t="shared" ca="1" si="447"/>
        <v>691532689.85752523</v>
      </c>
      <c r="HG209" s="94">
        <f t="shared" ca="1" si="447"/>
        <v>475254704.60624188</v>
      </c>
      <c r="HH209" s="94">
        <f t="shared" ca="1" si="447"/>
        <v>307018913.53470904</v>
      </c>
      <c r="HI209" s="94">
        <f t="shared" ca="1" si="447"/>
        <v>95251098.267669141</v>
      </c>
      <c r="HJ209" s="94">
        <f t="shared" ca="1" si="447"/>
        <v>8818329.1514358148</v>
      </c>
      <c r="HK209" s="94"/>
    </row>
    <row r="210" spans="2:219" ht="4.95" customHeight="1" x14ac:dyDescent="0.75"/>
    <row r="211" spans="2:219" x14ac:dyDescent="0.75">
      <c r="B211" t="s">
        <v>239</v>
      </c>
      <c r="G211" s="94">
        <f t="shared" ref="G211:G216" ca="1" si="448">SUMIFS($K211:$GS211,$K$6:$GS$6,"&lt;="&amp;$G$2)</f>
        <v>-80654346.627797693</v>
      </c>
      <c r="K211" s="94">
        <f ca="1">-K$205*IF(K$6&lt;=$G$3,Assumptions!$D8,Assumptions!$E8)/12</f>
        <v>-36122.875833333332</v>
      </c>
      <c r="L211" s="94">
        <f ca="1">-L$205*IF(L$6&lt;=$G$3,Assumptions!$D8,Assumptions!$E8)/12</f>
        <v>-36122.875833333332</v>
      </c>
      <c r="M211" s="94">
        <f ca="1">-M$205*IF(M$6&lt;=$G$3,Assumptions!$D8,Assumptions!$E8)/12</f>
        <v>-36122.875833333332</v>
      </c>
      <c r="N211" s="94">
        <f ca="1">-N$205*IF(N$6&lt;=$G$3,Assumptions!$D8,Assumptions!$E8)/12</f>
        <v>-73778.343333333338</v>
      </c>
      <c r="O211" s="94">
        <f ca="1">-O$205*IF(O$6&lt;=$G$3,Assumptions!$D8,Assumptions!$E8)/12</f>
        <v>-114799.37272552335</v>
      </c>
      <c r="P211" s="94">
        <f ca="1">-P$205*IF(P$6&lt;=$G$3,Assumptions!$D8,Assumptions!$E8)/12</f>
        <v>-114799.37272552335</v>
      </c>
      <c r="Q211" s="94">
        <f ca="1">-Q$205*IF(Q$6&lt;=$G$3,Assumptions!$D8,Assumptions!$E8)/12</f>
        <v>-185606.46713621143</v>
      </c>
      <c r="R211" s="94">
        <f ca="1">-R$205*IF(R$6&lt;=$G$3,Assumptions!$D8,Assumptions!$E8)/12</f>
        <v>-185606.46713621143</v>
      </c>
      <c r="S211" s="94">
        <f ca="1">-S$205*IF(S$6&lt;=$G$3,Assumptions!$D8,Assumptions!$E8)/12</f>
        <v>-249194.14419576316</v>
      </c>
      <c r="T211" s="94">
        <f ca="1">-T$205*IF(T$6&lt;=$G$3,Assumptions!$D8,Assumptions!$E8)/12</f>
        <v>-354397.40225736378</v>
      </c>
      <c r="U211" s="94">
        <f ca="1">-U$205*IF(U$6&lt;=$G$3,Assumptions!$D8,Assumptions!$E8)/12</f>
        <v>-354397.40225736378</v>
      </c>
      <c r="V211" s="94">
        <f ca="1">-V$205*IF(V$6&lt;=$G$3,Assumptions!$D8,Assumptions!$E8)/12</f>
        <v>-354397.40225736378</v>
      </c>
      <c r="W211" s="94">
        <f ca="1">-W$205*IF(W$6&lt;=$G$3,Assumptions!$D8,Assumptions!$E8)/12</f>
        <v>-398734.13709518925</v>
      </c>
      <c r="X211" s="94">
        <f ca="1">-X$205*IF(X$6&lt;=$G$3,Assumptions!$D8,Assumptions!$E8)/12</f>
        <v>-415456.2317190668</v>
      </c>
      <c r="Y211" s="94">
        <f ca="1">-Y$205*IF(Y$6&lt;=$G$3,Assumptions!$D8,Assumptions!$E8)/12</f>
        <v>-461394.44139092282</v>
      </c>
      <c r="Z211" s="94">
        <f ca="1">-Z$205*IF(Z$6&lt;=$G$3,Assumptions!$D8,Assumptions!$E8)/12</f>
        <v>-461394.44139092282</v>
      </c>
      <c r="AA211" s="94">
        <f ca="1">-AA$205*IF(AA$6&lt;=$G$3,Assumptions!$D8,Assumptions!$E8)/12</f>
        <v>-461394.44139092282</v>
      </c>
      <c r="AB211" s="94">
        <f ca="1">-AB$205*IF(AB$6&lt;=$G$3,Assumptions!$D8,Assumptions!$E8)/12</f>
        <v>-461394.44139092282</v>
      </c>
      <c r="AC211" s="94">
        <f ca="1">-AC$205*IF(AC$6&lt;=$G$3,Assumptions!$D8,Assumptions!$E8)/12</f>
        <v>-495692.31807669485</v>
      </c>
      <c r="AD211" s="94">
        <f ca="1">-AD$205*IF(AD$6&lt;=$G$3,Assumptions!$D8,Assumptions!$E8)/12</f>
        <v>-495692.31807669485</v>
      </c>
      <c r="AE211" s="94">
        <f ca="1">-AE$205*IF(AE$6&lt;=$G$3,Assumptions!$D8,Assumptions!$E8)/12</f>
        <v>-611462.17471496947</v>
      </c>
      <c r="AF211" s="94">
        <f ca="1">-AF$205*IF(AF$6&lt;=$G$3,Assumptions!$D8,Assumptions!$E8)/12</f>
        <v>-611462.17471496947</v>
      </c>
      <c r="AG211" s="94">
        <f ca="1">-AG$205*IF(AG$6&lt;=$G$3,Assumptions!$D8,Assumptions!$E8)/12</f>
        <v>-671255.535012156</v>
      </c>
      <c r="AH211" s="94">
        <f ca="1">-AH$205*IF(AH$6&lt;=$G$3,Assumptions!$D8,Assumptions!$E8)/12</f>
        <v>-671255.535012156</v>
      </c>
      <c r="AI211" s="94">
        <f ca="1">-AI$205*IF(AI$6&lt;=$G$3,Assumptions!$D8,Assumptions!$E8)/12</f>
        <v>-704035.13167882257</v>
      </c>
      <c r="AJ211" s="94">
        <f ca="1">-AJ$205*IF(AJ$6&lt;=$G$3,Assumptions!$D8,Assumptions!$E8)/12</f>
        <v>-737810.30108091689</v>
      </c>
      <c r="AK211" s="94">
        <f ca="1">-AK$205*IF(AK$6&lt;=$G$3,Assumptions!$D8,Assumptions!$E8)/12</f>
        <v>-768342.70729466481</v>
      </c>
      <c r="AL211" s="94">
        <f ca="1">-AL$205*IF(AL$6&lt;=$G$3,Assumptions!$D8,Assumptions!$E8)/12</f>
        <v>-768342.70729466481</v>
      </c>
      <c r="AM211" s="94">
        <f ca="1">-AM$205*IF(AM$6&lt;=$G$3,Assumptions!$D8,Assumptions!$E8)/12</f>
        <v>-839864.59585824946</v>
      </c>
      <c r="AN211" s="94">
        <f ca="1">-AN$205*IF(AN$6&lt;=$G$3,Assumptions!$D8,Assumptions!$E8)/12</f>
        <v>-839864.59585824946</v>
      </c>
      <c r="AO211" s="94">
        <f ca="1">-AO$205*IF(AO$6&lt;=$G$3,Assumptions!$D8,Assumptions!$E8)/12</f>
        <v>-839864.59585824946</v>
      </c>
      <c r="AP211" s="94">
        <f ca="1">-AP$205*IF(AP$6&lt;=$G$3,Assumptions!$D8,Assumptions!$E8)/12</f>
        <v>-839864.59585824946</v>
      </c>
      <c r="AQ211" s="94">
        <f ca="1">-AQ$205*IF(AQ$6&lt;=$G$3,Assumptions!$D8,Assumptions!$E8)/12</f>
        <v>-839864.59585824946</v>
      </c>
      <c r="AR211" s="94">
        <f ca="1">-AR$205*IF(AR$6&lt;=$G$3,Assumptions!$D8,Assumptions!$E8)/12</f>
        <v>-839864.59585824946</v>
      </c>
      <c r="AS211" s="94">
        <f ca="1">-AS$205*IF(AS$6&lt;=$G$3,Assumptions!$D8,Assumptions!$E8)/12</f>
        <v>-839864.59585824946</v>
      </c>
      <c r="AT211" s="94">
        <f ca="1">-AT$205*IF(AT$6&lt;=$G$3,Assumptions!$D8,Assumptions!$E8)/12</f>
        <v>-839864.59585824946</v>
      </c>
      <c r="AU211" s="94">
        <f ca="1">-AU$205*IF(AU$6&lt;=$G$3,Assumptions!$D8,Assumptions!$E8)/12</f>
        <v>-839864.59585824946</v>
      </c>
      <c r="AV211" s="94">
        <f ca="1">-AV$205*IF(AV$6&lt;=$G$3,Assumptions!$D8,Assumptions!$E8)/12</f>
        <v>-839864.59585824946</v>
      </c>
      <c r="AW211" s="94">
        <f ca="1">-AW$205*IF(AW$6&lt;=$G$3,Assumptions!$D8,Assumptions!$E8)/12</f>
        <v>-839864.59585824946</v>
      </c>
      <c r="AX211" s="94">
        <f ca="1">-AX$205*IF(AX$6&lt;=$G$3,Assumptions!$D8,Assumptions!$E8)/12</f>
        <v>-838772.12953000097</v>
      </c>
      <c r="AY211" s="94">
        <f ca="1">-AY$205*IF(AY$6&lt;=$G$3,Assumptions!$D8,Assumptions!$E8)/12</f>
        <v>-838772.12953000097</v>
      </c>
      <c r="AZ211" s="94">
        <f ca="1">-AZ$205*IF(AZ$6&lt;=$G$3,Assumptions!$D8,Assumptions!$E8)/12</f>
        <v>-838772.12953000097</v>
      </c>
      <c r="BA211" s="94">
        <f ca="1">-BA$205*IF(BA$6&lt;=$G$3,Assumptions!$D8,Assumptions!$E8)/12</f>
        <v>-838772.12953000097</v>
      </c>
      <c r="BB211" s="94">
        <f ca="1">-BB$205*IF(BB$6&lt;=$G$3,Assumptions!$D8,Assumptions!$E8)/12</f>
        <v>-838772.12953000097</v>
      </c>
      <c r="BC211" s="94">
        <f ca="1">-BC$205*IF(BC$6&lt;=$G$3,Assumptions!$D8,Assumptions!$E8)/12</f>
        <v>-838772.12953000097</v>
      </c>
      <c r="BD211" s="94">
        <f ca="1">-BD$205*IF(BD$6&lt;=$G$3,Assumptions!$D8,Assumptions!$E8)/12</f>
        <v>-838797.00155536446</v>
      </c>
      <c r="BE211" s="94">
        <f ca="1">-BE$205*IF(BE$6&lt;=$G$3,Assumptions!$D8,Assumptions!$E8)/12</f>
        <v>-838768.67988631001</v>
      </c>
      <c r="BF211" s="94">
        <f ca="1">-BF$205*IF(BF$6&lt;=$G$3,Assumptions!$D8,Assumptions!$E8)/12</f>
        <v>-838766.32877624326</v>
      </c>
      <c r="BG211" s="94">
        <f ca="1">-BG$205*IF(BG$6&lt;=$G$3,Assumptions!$D8,Assumptions!$E8)/12</f>
        <v>-838766.32877624326</v>
      </c>
      <c r="BH211" s="94">
        <f ca="1">-BH$205*IF(BH$6&lt;=$G$3,Assumptions!$D8,Assumptions!$E8)/12</f>
        <v>-838761.47335228196</v>
      </c>
      <c r="BI211" s="94">
        <f ca="1">-BI$205*IF(BI$6&lt;=$G$3,Assumptions!$D8,Assumptions!$E8)/12</f>
        <v>-838761.47335228196</v>
      </c>
      <c r="BJ211" s="94">
        <f ca="1">-BJ$205*IF(BJ$6&lt;=$G$3,Assumptions!$D8,Assumptions!$E8)/12</f>
        <v>-838759.19972033345</v>
      </c>
      <c r="BK211" s="94">
        <f ca="1">-BK$205*IF(BK$6&lt;=$G$3,Assumptions!$D8,Assumptions!$E8)/12</f>
        <v>-838759.19972033345</v>
      </c>
      <c r="BL211" s="94">
        <f ca="1">-BL$205*IF(BL$6&lt;=$G$3,Assumptions!$D8,Assumptions!$E8)/12</f>
        <v>-838759.19972033345</v>
      </c>
      <c r="BM211" s="94">
        <f ca="1">-BM$205*IF(BM$6&lt;=$G$3,Assumptions!$D8,Assumptions!$E8)/12</f>
        <v>-838759.19972033345</v>
      </c>
      <c r="BN211" s="94">
        <f ca="1">-BN$205*IF(BN$6&lt;=$G$3,Assumptions!$D8,Assumptions!$E8)/12</f>
        <v>-838759.19972033345</v>
      </c>
      <c r="BO211" s="94">
        <f ca="1">-BO$205*IF(BO$6&lt;=$G$3,Assumptions!$D8,Assumptions!$E8)/12</f>
        <v>-838759.19972033345</v>
      </c>
      <c r="BP211" s="94">
        <f ca="1">-BP$205*IF(BP$6&lt;=$G$3,Assumptions!$D8,Assumptions!$E8)/12</f>
        <v>-838753.57001249574</v>
      </c>
      <c r="BQ211" s="94">
        <f ca="1">-BQ$205*IF(BQ$6&lt;=$G$3,Assumptions!$D8,Assumptions!$E8)/12</f>
        <v>-838753.57001249574</v>
      </c>
      <c r="BR211" s="94">
        <f ca="1">-BR$205*IF(BR$6&lt;=$G$3,Assumptions!$D8,Assumptions!$E8)/12</f>
        <v>-837830.72013370821</v>
      </c>
      <c r="BS211" s="94">
        <f ca="1">-BS$205*IF(BS$6&lt;=$G$3,Assumptions!$D8,Assumptions!$E8)/12</f>
        <v>-837830.72013370821</v>
      </c>
      <c r="BT211" s="94">
        <f ca="1">-BT$205*IF(BT$6&lt;=$G$3,Assumptions!$D8,Assumptions!$E8)/12</f>
        <v>-837830.72013370821</v>
      </c>
      <c r="BU211" s="94">
        <f ca="1">-BU$205*IF(BU$6&lt;=$G$3,Assumptions!$D8,Assumptions!$E8)/12</f>
        <v>-837829.98838464858</v>
      </c>
      <c r="BV211" s="94">
        <f ca="1">-BV$205*IF(BV$6&lt;=$G$3,Assumptions!$D8,Assumptions!$E8)/12</f>
        <v>-836079.68512640765</v>
      </c>
      <c r="BW211" s="94">
        <f ca="1">-BW$205*IF(BW$6&lt;=$G$3,Assumptions!$D8,Assumptions!$E8)/12</f>
        <v>-836079.68512640765</v>
      </c>
      <c r="BX211" s="94">
        <f ca="1">-BX$205*IF(BX$6&lt;=$G$3,Assumptions!$D8,Assumptions!$E8)/12</f>
        <v>-836077.86283105437</v>
      </c>
      <c r="BY211" s="94">
        <f ca="1">-BY$205*IF(BY$6&lt;=$G$3,Assumptions!$D8,Assumptions!$E8)/12</f>
        <v>-836077.86283105437</v>
      </c>
      <c r="BZ211" s="94">
        <f ca="1">-BZ$205*IF(BZ$6&lt;=$G$3,Assumptions!$D8,Assumptions!$E8)/12</f>
        <v>-836077.02086292685</v>
      </c>
      <c r="CA211" s="94">
        <f ca="1">-CA$205*IF(CA$6&lt;=$G$3,Assumptions!$D8,Assumptions!$E8)/12</f>
        <v>-836076.73474667652</v>
      </c>
      <c r="CB211" s="94">
        <f ca="1">-CB$205*IF(CB$6&lt;=$G$3,Assumptions!$D8,Assumptions!$E8)/12</f>
        <v>-834792.79386534973</v>
      </c>
      <c r="CC211" s="94">
        <f ca="1">-CC$205*IF(CC$6&lt;=$G$3,Assumptions!$D8,Assumptions!$E8)/12</f>
        <v>-834792.52115265804</v>
      </c>
      <c r="CD211" s="94">
        <f ca="1">-CD$205*IF(CD$6&lt;=$G$3,Assumptions!$D8,Assumptions!$E8)/12</f>
        <v>-834847.34705635335</v>
      </c>
      <c r="CE211" s="94">
        <f ca="1">-CE$205*IF(CE$6&lt;=$G$3,Assumptions!$D8,Assumptions!$E8)/12</f>
        <v>-834862.69690005213</v>
      </c>
      <c r="CF211" s="94">
        <f ca="1">-CF$205*IF(CF$6&lt;=$G$3,Assumptions!$D8,Assumptions!$E8)/12</f>
        <v>-834862.69690005213</v>
      </c>
      <c r="CG211" s="94">
        <f ca="1">-CG$205*IF(CG$6&lt;=$G$3,Assumptions!$D8,Assumptions!$E8)/12</f>
        <v>-834862.69690005213</v>
      </c>
      <c r="CH211" s="94">
        <f ca="1">-CH$205*IF(CH$6&lt;=$G$3,Assumptions!$D8,Assumptions!$E8)/12</f>
        <v>-834883.38900937967</v>
      </c>
      <c r="CI211" s="94">
        <f ca="1">-CI$205*IF(CI$6&lt;=$G$3,Assumptions!$D8,Assumptions!$E8)/12</f>
        <v>-834884.34977827745</v>
      </c>
      <c r="CJ211" s="94">
        <f ca="1">-CJ$205*IF(CJ$6&lt;=$G$3,Assumptions!$D8,Assumptions!$E8)/12</f>
        <v>-834883.24106442404</v>
      </c>
      <c r="CK211" s="94">
        <f ca="1">-CK$205*IF(CK$6&lt;=$G$3,Assumptions!$D8,Assumptions!$E8)/12</f>
        <v>-834883.24106442404</v>
      </c>
      <c r="CL211" s="94">
        <f ca="1">-CL$205*IF(CL$6&lt;=$G$3,Assumptions!$D8,Assumptions!$E8)/12</f>
        <v>-834883.24106442404</v>
      </c>
      <c r="CM211" s="94">
        <f ca="1">-CM$205*IF(CM$6&lt;=$G$3,Assumptions!$D8,Assumptions!$E8)/12</f>
        <v>-835225.68609126203</v>
      </c>
      <c r="CN211" s="94">
        <f ca="1">-CN$205*IF(CN$6&lt;=$G$3,Assumptions!$D8,Assumptions!$E8)/12</f>
        <v>-835067.48757886235</v>
      </c>
      <c r="CO211" s="94">
        <f ca="1">-CO$205*IF(CO$6&lt;=$G$3,Assumptions!$D8,Assumptions!$E8)/12</f>
        <v>-835021.08926217502</v>
      </c>
      <c r="CP211" s="94">
        <f ca="1">-CP$205*IF(CP$6&lt;=$G$3,Assumptions!$D8,Assumptions!$E8)/12</f>
        <v>-835021.08926217502</v>
      </c>
      <c r="CQ211" s="94">
        <f ca="1">-CQ$205*IF(CQ$6&lt;=$G$3,Assumptions!$D8,Assumptions!$E8)/12</f>
        <v>-834419.53288272175</v>
      </c>
      <c r="CR211" s="94">
        <f ca="1">-CR$205*IF(CR$6&lt;=$G$3,Assumptions!$D8,Assumptions!$E8)/12</f>
        <v>-797839.34046539094</v>
      </c>
      <c r="CS211" s="94">
        <f ca="1">-CS$205*IF(CS$6&lt;=$G$3,Assumptions!$D8,Assumptions!$E8)/12</f>
        <v>-797492.98374007549</v>
      </c>
      <c r="CT211" s="94">
        <f ca="1">-CT$205*IF(CT$6&lt;=$G$3,Assumptions!$D8,Assumptions!$E8)/12</f>
        <v>-796904.66049501114</v>
      </c>
      <c r="CU211" s="94">
        <f ca="1">-CU$205*IF(CU$6&lt;=$G$3,Assumptions!$D8,Assumptions!$E8)/12</f>
        <v>-791514.5409248533</v>
      </c>
      <c r="CV211" s="94">
        <f ca="1">-CV$205*IF(CV$6&lt;=$G$3,Assumptions!$D8,Assumptions!$E8)/12</f>
        <v>-791206.75627742067</v>
      </c>
      <c r="CW211" s="94">
        <f ca="1">-CW$205*IF(CW$6&lt;=$G$3,Assumptions!$D8,Assumptions!$E8)/12</f>
        <v>-786840.79357894452</v>
      </c>
      <c r="CX211" s="94">
        <f ca="1">-CX$205*IF(CX$6&lt;=$G$3,Assumptions!$D8,Assumptions!$E8)/12</f>
        <v>-780317.71684926329</v>
      </c>
      <c r="CY211" s="94">
        <f ca="1">-CY$205*IF(CY$6&lt;=$G$3,Assumptions!$D8,Assumptions!$E8)/12</f>
        <v>-780026.01565266645</v>
      </c>
      <c r="CZ211" s="94">
        <f ca="1">-CZ$205*IF(CZ$6&lt;=$G$3,Assumptions!$D8,Assumptions!$E8)/12</f>
        <v>-779759.67954406503</v>
      </c>
      <c r="DA211" s="94">
        <f ca="1">-DA$205*IF(DA$6&lt;=$G$3,Assumptions!$D8,Assumptions!$E8)/12</f>
        <v>-779108.00645300187</v>
      </c>
      <c r="DB211" s="94">
        <f ca="1">-DB$205*IF(DB$6&lt;=$G$3,Assumptions!$D8,Assumptions!$E8)/12</f>
        <v>-775627.89951659355</v>
      </c>
      <c r="DC211" s="94">
        <f ca="1">-DC$205*IF(DC$6&lt;=$G$3,Assumptions!$D8,Assumptions!$E8)/12</f>
        <v>-775523.87789045426</v>
      </c>
      <c r="DD211" s="94">
        <f ca="1">-DD$205*IF(DD$6&lt;=$G$3,Assumptions!$D8,Assumptions!$E8)/12</f>
        <v>-771123.67022266809</v>
      </c>
      <c r="DE211" s="94">
        <f ca="1">-DE$205*IF(DE$6&lt;=$G$3,Assumptions!$D8,Assumptions!$E8)/12</f>
        <v>-771096.82640463102</v>
      </c>
      <c r="DF211" s="94">
        <f ca="1">-DF$205*IF(DF$6&lt;=$G$3,Assumptions!$D8,Assumptions!$E8)/12</f>
        <v>-769600.91064993257</v>
      </c>
      <c r="DG211" s="94">
        <f ca="1">-DG$205*IF(DG$6&lt;=$G$3,Assumptions!$D8,Assumptions!$E8)/12</f>
        <v>-768960.93415094644</v>
      </c>
      <c r="DH211" s="94">
        <f ca="1">-DH$205*IF(DH$6&lt;=$G$3,Assumptions!$D8,Assumptions!$E8)/12</f>
        <v>-765829.11594700872</v>
      </c>
      <c r="DI211" s="94">
        <f ca="1">-DI$205*IF(DI$6&lt;=$G$3,Assumptions!$D8,Assumptions!$E8)/12</f>
        <v>-766018.90184380638</v>
      </c>
      <c r="DJ211" s="94">
        <f ca="1">-DJ$205*IF(DJ$6&lt;=$G$3,Assumptions!$D8,Assumptions!$E8)/12</f>
        <v>-766022.60195348563</v>
      </c>
      <c r="DK211" s="94">
        <f ca="1">-DK$205*IF(DK$6&lt;=$G$3,Assumptions!$D8,Assumptions!$E8)/12</f>
        <v>-765275.56987976737</v>
      </c>
      <c r="DL211" s="94">
        <f ca="1">-DL$205*IF(DL$6&lt;=$G$3,Assumptions!$D8,Assumptions!$E8)/12</f>
        <v>-765768.72769707243</v>
      </c>
      <c r="DM211" s="94">
        <f ca="1">-DM$205*IF(DM$6&lt;=$G$3,Assumptions!$D8,Assumptions!$E8)/12</f>
        <v>-765653.62662912393</v>
      </c>
      <c r="DN211" s="94">
        <f ca="1">-DN$205*IF(DN$6&lt;=$G$3,Assumptions!$D8,Assumptions!$E8)/12</f>
        <v>-759929.76995845966</v>
      </c>
      <c r="DO211" s="94">
        <f ca="1">-DO$205*IF(DO$6&lt;=$G$3,Assumptions!$D8,Assumptions!$E8)/12</f>
        <v>-753735.78917002864</v>
      </c>
      <c r="DP211" s="94">
        <f ca="1">-DP$205*IF(DP$6&lt;=$G$3,Assumptions!$D8,Assumptions!$E8)/12</f>
        <v>-752515.91747812449</v>
      </c>
      <c r="DQ211" s="94">
        <f ca="1">-DQ$205*IF(DQ$6&lt;=$G$3,Assumptions!$D8,Assumptions!$E8)/12</f>
        <v>-749996.42031172442</v>
      </c>
      <c r="DR211" s="94">
        <f ca="1">-DR$205*IF(DR$6&lt;=$G$3,Assumptions!$D8,Assumptions!$E8)/12</f>
        <v>-749993.55481162632</v>
      </c>
      <c r="DS211" s="94">
        <f ca="1">-DS$205*IF(DS$6&lt;=$G$3,Assumptions!$D8,Assumptions!$E8)/12</f>
        <v>-750386.92463280528</v>
      </c>
      <c r="DT211" s="94">
        <f ca="1">-DT$205*IF(DT$6&lt;=$G$3,Assumptions!$D8,Assumptions!$E8)/12</f>
        <v>-750386.92463280528</v>
      </c>
      <c r="DU211" s="94">
        <f ca="1">-DU$205*IF(DU$6&lt;=$G$3,Assumptions!$D8,Assumptions!$E8)/12</f>
        <v>-750380.38809772301</v>
      </c>
      <c r="DV211" s="94">
        <f ca="1">-DV$205*IF(DV$6&lt;=$G$3,Assumptions!$D8,Assumptions!$E8)/12</f>
        <v>-707126.54471426771</v>
      </c>
      <c r="DW211" s="94">
        <f ca="1">-DW$205*IF(DW$6&lt;=$G$3,Assumptions!$D8,Assumptions!$E8)/12</f>
        <v>-707126.54471426771</v>
      </c>
      <c r="DX211" s="94">
        <f ca="1">-DX$205*IF(DX$6&lt;=$G$3,Assumptions!$D8,Assumptions!$E8)/12</f>
        <v>-707126.54471426771</v>
      </c>
      <c r="DY211" s="94">
        <f ca="1">-DY$205*IF(DY$6&lt;=$G$3,Assumptions!$D8,Assumptions!$E8)/12</f>
        <v>-707126.54471426771</v>
      </c>
      <c r="DZ211" s="94">
        <f ca="1">-DZ$205*IF(DZ$6&lt;=$G$3,Assumptions!$D8,Assumptions!$E8)/12</f>
        <v>-883908.18089283456</v>
      </c>
      <c r="EA211" s="94">
        <f ca="1">-EA$205*IF(EA$6&lt;=$G$3,Assumptions!$D8,Assumptions!$E8)/12</f>
        <v>-879356.85560819355</v>
      </c>
      <c r="EB211" s="94">
        <f ca="1">-EB$205*IF(EB$6&lt;=$G$3,Assumptions!$D8,Assumptions!$E8)/12</f>
        <v>-853109.66498319351</v>
      </c>
      <c r="EC211" s="94">
        <f ca="1">-EC$205*IF(EC$6&lt;=$G$3,Assumptions!$D8,Assumptions!$E8)/12</f>
        <v>-851664.64301415544</v>
      </c>
      <c r="ED211" s="94">
        <f ca="1">-ED$205*IF(ED$6&lt;=$G$3,Assumptions!$D8,Assumptions!$E8)/12</f>
        <v>-851664.64301415544</v>
      </c>
      <c r="EE211" s="94">
        <f ca="1">-EE$205*IF(EE$6&lt;=$G$3,Assumptions!$D8,Assumptions!$E8)/12</f>
        <v>-851664.64301135426</v>
      </c>
      <c r="EF211" s="94">
        <f ca="1">-EF$205*IF(EF$6&lt;=$G$3,Assumptions!$D8,Assumptions!$E8)/12</f>
        <v>-851664.64301135426</v>
      </c>
      <c r="EG211" s="94">
        <f ca="1">-EG$205*IF(EG$6&lt;=$G$3,Assumptions!$D8,Assumptions!$E8)/12</f>
        <v>-851664.64301135426</v>
      </c>
      <c r="EH211" s="94">
        <f ca="1">-EH$205*IF(EH$6&lt;=$G$3,Assumptions!$D8,Assumptions!$E8)/12</f>
        <v>-851664.64301135426</v>
      </c>
      <c r="EI211" s="94">
        <f ca="1">-EI$205*IF(EI$6&lt;=$G$3,Assumptions!$D8,Assumptions!$E8)/12</f>
        <v>-824139.37704577122</v>
      </c>
      <c r="EJ211" s="94">
        <f ca="1">-EJ$205*IF(EJ$6&lt;=$G$3,Assumptions!$D8,Assumptions!$E8)/12</f>
        <v>-824139.37704577122</v>
      </c>
      <c r="EK211" s="94">
        <f ca="1">-EK$205*IF(EK$6&lt;=$G$3,Assumptions!$D8,Assumptions!$E8)/12</f>
        <v>-824139.37704577122</v>
      </c>
      <c r="EL211" s="94">
        <f ca="1">-EL$205*IF(EL$6&lt;=$G$3,Assumptions!$D8,Assumptions!$E8)/12</f>
        <v>-803188.0323581174</v>
      </c>
      <c r="EM211" s="94">
        <f ca="1">-EM$205*IF(EM$6&lt;=$G$3,Assumptions!$D8,Assumptions!$E8)/12</f>
        <v>-794514.38080949429</v>
      </c>
      <c r="EN211" s="94">
        <f ca="1">-EN$205*IF(EN$6&lt;=$G$3,Assumptions!$D8,Assumptions!$E8)/12</f>
        <v>-788278.3498343738</v>
      </c>
      <c r="EO211" s="94">
        <f ca="1">-EO$205*IF(EO$6&lt;=$G$3,Assumptions!$D8,Assumptions!$E8)/12</f>
        <v>-766800.00555386534</v>
      </c>
      <c r="EP211" s="94">
        <f ca="1">-EP$205*IF(EP$6&lt;=$G$3,Assumptions!$D8,Assumptions!$E8)/12</f>
        <v>-766366.29718622484</v>
      </c>
      <c r="EQ211" s="94">
        <f ca="1">-EQ$205*IF(EQ$6&lt;=$G$3,Assumptions!$D8,Assumptions!$E8)/12</f>
        <v>-755918.88380279124</v>
      </c>
      <c r="ER211" s="94">
        <f ca="1">-ER$205*IF(ER$6&lt;=$G$3,Assumptions!$D8,Assumptions!$E8)/12</f>
        <v>-755918.88380279124</v>
      </c>
      <c r="ES211" s="94">
        <f ca="1">-ES$205*IF(ES$6&lt;=$G$3,Assumptions!$D8,Assumptions!$E8)/12</f>
        <v>-755338.88174750761</v>
      </c>
      <c r="ET211" s="94">
        <f ca="1">-ET$205*IF(ET$6&lt;=$G$3,Assumptions!$D8,Assumptions!$E8)/12</f>
        <v>-640186.04735741764</v>
      </c>
      <c r="EU211" s="94">
        <f ca="1">-EU$205*IF(EU$6&lt;=$G$3,Assumptions!$D8,Assumptions!$E8)/12</f>
        <v>-619664.5662849613</v>
      </c>
      <c r="EV211" s="94">
        <f ca="1">-EV$205*IF(EV$6&lt;=$G$3,Assumptions!$D8,Assumptions!$E8)/12</f>
        <v>-598992.1472407598</v>
      </c>
      <c r="EW211" s="94">
        <f ca="1">-EW$205*IF(EW$6&lt;=$G$3,Assumptions!$D8,Assumptions!$E8)/12</f>
        <v>-598992.1472407598</v>
      </c>
      <c r="EX211" s="94">
        <f ca="1">-EX$205*IF(EX$6&lt;=$G$3,Assumptions!$D8,Assumptions!$E8)/12</f>
        <v>-593461.07509809348</v>
      </c>
      <c r="EY211" s="94">
        <f ca="1">-EY$205*IF(EY$6&lt;=$G$3,Assumptions!$D8,Assumptions!$E8)/12</f>
        <v>-593461.07509809348</v>
      </c>
      <c r="EZ211" s="94">
        <f ca="1">-EZ$205*IF(EZ$6&lt;=$G$3,Assumptions!$D8,Assumptions!$E8)/12</f>
        <v>-570829.30652523472</v>
      </c>
      <c r="FA211" s="94">
        <f ca="1">-FA$205*IF(FA$6&lt;=$G$3,Assumptions!$D8,Assumptions!$E8)/12</f>
        <v>-541028.1657164722</v>
      </c>
      <c r="FB211" s="94">
        <f ca="1">-FB$205*IF(FB$6&lt;=$G$3,Assumptions!$D8,Assumptions!$E8)/12</f>
        <v>-538873.47732112836</v>
      </c>
      <c r="FC211" s="94">
        <f ca="1">-FC$205*IF(FC$6&lt;=$G$3,Assumptions!$D8,Assumptions!$E8)/12</f>
        <v>-502497.30786755029</v>
      </c>
      <c r="FD211" s="94">
        <f ca="1">-FD$205*IF(FD$6&lt;=$G$3,Assumptions!$D8,Assumptions!$E8)/12</f>
        <v>-488060.32397077378</v>
      </c>
      <c r="FE211" s="94">
        <f ca="1">-FE$205*IF(FE$6&lt;=$G$3,Assumptions!$D8,Assumptions!$E8)/12</f>
        <v>-463306.74229752581</v>
      </c>
      <c r="FF211" s="94">
        <f ca="1">-FF$205*IF(FF$6&lt;=$G$3,Assumptions!$D8,Assumptions!$E8)/12</f>
        <v>-454871.48291855858</v>
      </c>
      <c r="FG211" s="94">
        <f ca="1">-FG$205*IF(FG$6&lt;=$G$3,Assumptions!$D8,Assumptions!$E8)/12</f>
        <v>-410071.83694006939</v>
      </c>
      <c r="FH211" s="94">
        <f ca="1">-FH$205*IF(FH$6&lt;=$G$3,Assumptions!$D8,Assumptions!$E8)/12</f>
        <v>-393296.43297528598</v>
      </c>
      <c r="FI211" s="94">
        <f ca="1">-FI$205*IF(FI$6&lt;=$G$3,Assumptions!$D8,Assumptions!$E8)/12</f>
        <v>-390926.58084923733</v>
      </c>
      <c r="FJ211" s="94">
        <f ca="1">-FJ$205*IF(FJ$6&lt;=$G$3,Assumptions!$D8,Assumptions!$E8)/12</f>
        <v>-390472.60911007761</v>
      </c>
      <c r="FK211" s="94">
        <f ca="1">-FK$205*IF(FK$6&lt;=$G$3,Assumptions!$D8,Assumptions!$E8)/12</f>
        <v>-374338.06838477828</v>
      </c>
      <c r="FL211" s="94">
        <f ca="1">-FL$205*IF(FL$6&lt;=$G$3,Assumptions!$D8,Assumptions!$E8)/12</f>
        <v>-363826.17175251333</v>
      </c>
      <c r="FM211" s="94">
        <f ca="1">-FM$205*IF(FM$6&lt;=$G$3,Assumptions!$D8,Assumptions!$E8)/12</f>
        <v>-359737.83027903753</v>
      </c>
      <c r="FN211" s="94">
        <f ca="1">-FN$205*IF(FN$6&lt;=$G$3,Assumptions!$D8,Assumptions!$E8)/12</f>
        <v>-359072.30035388237</v>
      </c>
      <c r="FO211" s="94">
        <f ca="1">-FO$205*IF(FO$6&lt;=$G$3,Assumptions!$D8,Assumptions!$E8)/12</f>
        <v>-359017.52198711847</v>
      </c>
      <c r="FP211" s="94">
        <f ca="1">-FP$205*IF(FP$6&lt;=$G$3,Assumptions!$D8,Assumptions!$E8)/12</f>
        <v>-358919.12221230316</v>
      </c>
      <c r="FQ211" s="94">
        <f ca="1">-FQ$205*IF(FQ$6&lt;=$G$3,Assumptions!$D8,Assumptions!$E8)/12</f>
        <v>-348105.20013896952</v>
      </c>
      <c r="FR211" s="94">
        <f ca="1">-FR$205*IF(FR$6&lt;=$G$3,Assumptions!$D8,Assumptions!$E8)/12</f>
        <v>-316906.02945528115</v>
      </c>
      <c r="FS211" s="94">
        <f ca="1">-FS$205*IF(FS$6&lt;=$G$3,Assumptions!$D8,Assumptions!$E8)/12</f>
        <v>-216232.69974121382</v>
      </c>
      <c r="FT211" s="94">
        <f ca="1">-FT$205*IF(FT$6&lt;=$G$3,Assumptions!$D8,Assumptions!$E8)/12</f>
        <v>-201206.62203809569</v>
      </c>
      <c r="FU211" s="94">
        <f ca="1">-FU$205*IF(FU$6&lt;=$G$3,Assumptions!$D8,Assumptions!$E8)/12</f>
        <v>-189902.24373059245</v>
      </c>
      <c r="FV211" s="94">
        <f ca="1">-FV$205*IF(FV$6&lt;=$G$3,Assumptions!$D8,Assumptions!$E8)/12</f>
        <v>-178063.02684293501</v>
      </c>
      <c r="FW211" s="94">
        <f ca="1">-FW$205*IF(FW$6&lt;=$G$3,Assumptions!$D8,Assumptions!$E8)/12</f>
        <v>-161826.28473030575</v>
      </c>
      <c r="FX211" s="94">
        <f ca="1">-FX$205*IF(FX$6&lt;=$G$3,Assumptions!$D8,Assumptions!$E8)/12</f>
        <v>-119915.93906224841</v>
      </c>
      <c r="FY211" s="94">
        <f ca="1">-FY$205*IF(FY$6&lt;=$G$3,Assumptions!$D8,Assumptions!$E8)/12</f>
        <v>-116286.98482125912</v>
      </c>
      <c r="FZ211" s="94">
        <f ca="1">-FZ$205*IF(FZ$6&lt;=$G$3,Assumptions!$D8,Assumptions!$E8)/12</f>
        <v>-97906.570128917752</v>
      </c>
      <c r="GA211" s="94">
        <f ca="1">-GA$205*IF(GA$6&lt;=$G$3,Assumptions!$D8,Assumptions!$E8)/12</f>
        <v>-90072.632705096141</v>
      </c>
      <c r="GB211" s="94">
        <f ca="1">-GB$205*IF(GB$6&lt;=$G$3,Assumptions!$D8,Assumptions!$E8)/12</f>
        <v>-79379.000399324388</v>
      </c>
      <c r="GC211" s="94">
        <f ca="1">-GC$205*IF(GC$6&lt;=$G$3,Assumptions!$D8,Assumptions!$E8)/12</f>
        <v>-79379.000399324388</v>
      </c>
      <c r="GD211" s="94">
        <f ca="1">-GD$205*IF(GD$6&lt;=$G$3,Assumptions!$D8,Assumptions!$E8)/12</f>
        <v>-79379.000399324388</v>
      </c>
      <c r="GE211" s="94">
        <f ca="1">-GE$205*IF(GE$6&lt;=$G$3,Assumptions!$D8,Assumptions!$E8)/12</f>
        <v>-79379.000399324388</v>
      </c>
      <c r="GF211" s="94">
        <f ca="1">-GF$205*IF(GF$6&lt;=$G$3,Assumptions!$D8,Assumptions!$E8)/12</f>
        <v>-57524.156770846232</v>
      </c>
      <c r="GG211" s="94">
        <f ca="1">-GG$205*IF(GG$6&lt;=$G$3,Assumptions!$D8,Assumptions!$E8)/12</f>
        <v>-51527.131686958259</v>
      </c>
      <c r="GH211" s="94">
        <f ca="1">-GH$205*IF(GH$6&lt;=$G$3,Assumptions!$D8,Assumptions!$E8)/12</f>
        <v>-43915.772111318271</v>
      </c>
      <c r="GI211" s="94">
        <f ca="1">-GI$205*IF(GI$6&lt;=$G$3,Assumptions!$D8,Assumptions!$E8)/12</f>
        <v>-22104.447427209801</v>
      </c>
      <c r="GJ211" s="94">
        <f ca="1">-GJ$205*IF(GJ$6&lt;=$G$3,Assumptions!$D8,Assumptions!$E8)/12</f>
        <v>-22104.447427209801</v>
      </c>
      <c r="GK211" s="94">
        <f ca="1">-GK$205*IF(GK$6&lt;=$G$3,Assumptions!$D8,Assumptions!$E8)/12</f>
        <v>-22104.447427209801</v>
      </c>
      <c r="GL211" s="94">
        <f ca="1">-GL$205*IF(GL$6&lt;=$G$3,Assumptions!$D8,Assumptions!$E8)/12</f>
        <v>0</v>
      </c>
      <c r="GM211" s="94">
        <f ca="1">-GM$205*IF(GM$6&lt;=$G$3,Assumptions!$D8,Assumptions!$E8)/12</f>
        <v>0</v>
      </c>
      <c r="GN211" s="94">
        <f ca="1">-GN$205*IF(GN$6&lt;=$G$3,Assumptions!$D8,Assumptions!$E8)/12</f>
        <v>0</v>
      </c>
      <c r="GO211" s="94">
        <f ca="1">-GO$205*IF(GO$6&lt;=$G$3,Assumptions!$D8,Assumptions!$E8)/12</f>
        <v>0</v>
      </c>
      <c r="GP211" s="94">
        <f ca="1">-GP$205*IF(GP$6&lt;=$G$3,Assumptions!$D8,Assumptions!$E8)/12</f>
        <v>0</v>
      </c>
      <c r="GQ211" s="94">
        <f ca="1">-GQ$205*IF(GQ$6&lt;=$G$3,Assumptions!$D8,Assumptions!$E8)/12</f>
        <v>0</v>
      </c>
      <c r="GR211" s="94">
        <f ca="1">-GR$205*IF(GR$6&lt;=$G$3,Assumptions!$D8,Assumptions!$E8)/12</f>
        <v>0</v>
      </c>
      <c r="GS211" s="94">
        <f ca="1">-GS$205*IF(GS$6&lt;=$G$3,Assumptions!$D8,Assumptions!$E8)/12</f>
        <v>0</v>
      </c>
      <c r="GU211" s="85">
        <f t="shared" ref="GU211:HJ216" ca="1" si="449">SUMIFS($K211:$GS211,$K$5:$GS$5,GU$6)</f>
        <v>-1740947.5992672937</v>
      </c>
      <c r="GV211" s="85">
        <f t="shared" ca="1" si="449"/>
        <v>-5899730.0572307948</v>
      </c>
      <c r="GW211" s="85">
        <f t="shared" ca="1" si="449"/>
        <v>-9528838.5533689726</v>
      </c>
      <c r="GX211" s="85">
        <f t="shared" ca="1" si="449"/>
        <v>-10069656.84205468</v>
      </c>
      <c r="GY211" s="85">
        <f t="shared" ca="1" si="449"/>
        <v>-10065117.942604041</v>
      </c>
      <c r="GZ211" s="85">
        <f t="shared" ca="1" si="449"/>
        <v>-10037376.315328309</v>
      </c>
      <c r="HA211" s="85">
        <f t="shared" ca="1" si="449"/>
        <v>-10019167.162669737</v>
      </c>
      <c r="HB211" s="85">
        <f t="shared" ca="1" si="449"/>
        <v>-9550451.1161255892</v>
      </c>
      <c r="HC211" s="85">
        <f t="shared" ca="1" si="449"/>
        <v>-9226502.662785491</v>
      </c>
      <c r="HD211" s="85">
        <f t="shared" ca="1" si="449"/>
        <v>-8845831.8679503668</v>
      </c>
      <c r="HE211" s="85">
        <f t="shared" ca="1" si="449"/>
        <v>-10198780.690695262</v>
      </c>
      <c r="HF211" s="85">
        <f t="shared" ca="1" si="449"/>
        <v>-8644158.6232190635</v>
      </c>
      <c r="HG211" s="85">
        <f t="shared" ca="1" si="449"/>
        <v>-5940683.8075780235</v>
      </c>
      <c r="HH211" s="85">
        <f t="shared" ca="1" si="449"/>
        <v>-3837736.4191838638</v>
      </c>
      <c r="HI211" s="85">
        <f t="shared" ca="1" si="449"/>
        <v>-1190638.7283458642</v>
      </c>
      <c r="HJ211" s="85">
        <f t="shared" ca="1" si="449"/>
        <v>-110229.11439294767</v>
      </c>
      <c r="HK211" s="85">
        <f t="shared" ref="HK211:HK216" ca="1" si="450">SUM(GU211:HJ211)</f>
        <v>-114905847.5028003</v>
      </c>
    </row>
    <row r="212" spans="2:219" x14ac:dyDescent="0.75">
      <c r="B212" t="s">
        <v>240</v>
      </c>
      <c r="G212" s="94">
        <f t="shared" ca="1" si="448"/>
        <v>27182849.525688894</v>
      </c>
      <c r="K212" s="85"/>
      <c r="L212" s="85">
        <f ca="1">IF(SUM(M$171:$GS$171)=0,MIN(K220,-SUM($K211:K212)),0)+MIN(-L211,L219)</f>
        <v>0</v>
      </c>
      <c r="M212" s="85">
        <f ca="1">IF(SUM(N$171:$GS$171)=0,MIN(L220,-SUM($K211:L212)),0)+MIN(-M211,M219)</f>
        <v>0</v>
      </c>
      <c r="N212" s="85">
        <f ca="1">IF(SUM(O$171:$GS$171)=0,MIN(M220,-SUM($K211:M212)),0)+MIN(-N211,N219)</f>
        <v>0</v>
      </c>
      <c r="O212" s="85">
        <f ca="1">IF(SUM(P$171:$GS$171)=0,MIN(N220,-SUM($K211:N212)),0)+MIN(-O211,O219)</f>
        <v>0</v>
      </c>
      <c r="P212" s="85">
        <f ca="1">IF(SUM(Q$171:$GS$171)=0,MIN(O220,-SUM($K211:O212)),0)+MIN(-P211,P219)</f>
        <v>0</v>
      </c>
      <c r="Q212" s="85">
        <f ca="1">IF(SUM(R$171:$GS$171)=0,MIN(P220,-SUM($K211:P212)),0)+MIN(-Q211,Q219)</f>
        <v>0</v>
      </c>
      <c r="R212" s="85">
        <f ca="1">IF(SUM(S$171:$GS$171)=0,MIN(Q220,-SUM($K211:Q212)),0)+MIN(-R211,R219)</f>
        <v>0</v>
      </c>
      <c r="S212" s="85">
        <f ca="1">IF(SUM(T$171:$GS$171)=0,MIN(R220,-SUM($K211:R212)),0)+MIN(-S211,S219)</f>
        <v>0</v>
      </c>
      <c r="T212" s="85">
        <f ca="1">IF(SUM(U$171:$GS$171)=0,MIN(S220,-SUM($K211:S212)),0)+MIN(-T211,T219)</f>
        <v>0</v>
      </c>
      <c r="U212" s="85">
        <f ca="1">IF(SUM(V$171:$GS$171)=0,MIN(T220,-SUM($K211:T212)),0)+MIN(-U211,U219)</f>
        <v>0</v>
      </c>
      <c r="V212" s="85">
        <f ca="1">IF(SUM(W$171:$GS$171)=0,MIN(U220,-SUM($K211:U212)),0)+MIN(-V211,V219)</f>
        <v>0</v>
      </c>
      <c r="W212" s="85">
        <f ca="1">IF(SUM(X$171:$GS$171)=0,MIN(V220,-SUM($K211:V212)),0)+MIN(-W211,W219)</f>
        <v>0</v>
      </c>
      <c r="X212" s="85">
        <f ca="1">IF(SUM(Y$171:$GS$171)=0,MIN(W220,-SUM($K211:W212)),0)+MIN(-X211,X219)</f>
        <v>0</v>
      </c>
      <c r="Y212" s="85">
        <f ca="1">IF(SUM(Z$171:$GS$171)=0,MIN(X220,-SUM($K211:X212)),0)+MIN(-Y211,Y219)</f>
        <v>0</v>
      </c>
      <c r="Z212" s="85">
        <f ca="1">IF(SUM(AA$171:$GS$171)=0,MIN(Y220,-SUM($K211:Y212)),0)+MIN(-Z211,Z219)</f>
        <v>0</v>
      </c>
      <c r="AA212" s="85">
        <f ca="1">IF(SUM(AB$171:$GS$171)=0,MIN(Z220,-SUM($K211:Z212)),0)+MIN(-AA211,AA219)</f>
        <v>0</v>
      </c>
      <c r="AB212" s="85">
        <f ca="1">IF(SUM(AC$171:$GS$171)=0,MIN(AA220,-SUM($K211:AA212)),0)+MIN(-AB211,AB219)</f>
        <v>0</v>
      </c>
      <c r="AC212" s="85">
        <f ca="1">IF(SUM(AD$171:$GS$171)=0,MIN(AB220,-SUM($K211:AB212)),0)+MIN(-AC211,AC219)</f>
        <v>0</v>
      </c>
      <c r="AD212" s="85">
        <f ca="1">IF(SUM(AE$171:$GS$171)=0,MIN(AC220,-SUM($K211:AC212)),0)+MIN(-AD211,AD219)</f>
        <v>0</v>
      </c>
      <c r="AE212" s="85">
        <f ca="1">IF(SUM(AF$171:$GS$171)=0,MIN(AD220,-SUM($K211:AD212)),0)+MIN(-AE211,AE219)</f>
        <v>0</v>
      </c>
      <c r="AF212" s="85">
        <f ca="1">IF(SUM(AG$171:$GS$171)=0,MIN(AE220,-SUM($K211:AE212)),0)+MIN(-AF211,AF219)</f>
        <v>0</v>
      </c>
      <c r="AG212" s="85">
        <f ca="1">IF(SUM(AH$171:$GS$171)=0,MIN(AF220,-SUM($K211:AF212)),0)+MIN(-AG211,AG219)</f>
        <v>0</v>
      </c>
      <c r="AH212" s="85">
        <f ca="1">IF(SUM(AI$171:$GS$171)=0,MIN(AG220,-SUM($K211:AG212)),0)+MIN(-AH211,AH219)</f>
        <v>0</v>
      </c>
      <c r="AI212" s="85">
        <f ca="1">IF(SUM(AJ$171:$GS$171)=0,MIN(AH220,-SUM($K211:AH212)),0)+MIN(-AI211,AI219)</f>
        <v>0</v>
      </c>
      <c r="AJ212" s="85">
        <f ca="1">IF(SUM(AK$171:$GS$171)=0,MIN(AI220,-SUM($K211:AI212)),0)+MIN(-AJ211,AJ219)</f>
        <v>0</v>
      </c>
      <c r="AK212" s="85">
        <f ca="1">IF(SUM(AL$171:$GS$171)=0,MIN(AJ220,-SUM($K211:AJ212)),0)+MIN(-AK211,AK219)</f>
        <v>0</v>
      </c>
      <c r="AL212" s="85">
        <f ca="1">IF(SUM(AM$171:$GS$171)=0,MIN(AK220,-SUM($K211:AK212)),0)+MIN(-AL211,AL219)</f>
        <v>0</v>
      </c>
      <c r="AM212" s="85">
        <f ca="1">IF(SUM(AN$171:$GS$171)=0,MIN(AL220,-SUM($K211:AL212)),0)+MIN(-AM211,AM219)</f>
        <v>0</v>
      </c>
      <c r="AN212" s="85">
        <f ca="1">IF(SUM(AO$171:$GS$171)=0,MIN(AM220,-SUM($K211:AM212)),0)+MIN(-AN211,AN219)</f>
        <v>0</v>
      </c>
      <c r="AO212" s="85">
        <f ca="1">IF(SUM(AP$171:$GS$171)=0,MIN(AN220,-SUM($K211:AN212)),0)+MIN(-AO211,AO219)</f>
        <v>0</v>
      </c>
      <c r="AP212" s="85">
        <f ca="1">IF(SUM(AQ$171:$GS$171)=0,MIN(AO220,-SUM($K211:AO212)),0)+MIN(-AP211,AP219)</f>
        <v>0</v>
      </c>
      <c r="AQ212" s="85">
        <f ca="1">IF(SUM(AR$171:$GS$171)=0,MIN(AP220,-SUM($K211:AP212)),0)+MIN(-AQ211,AQ219)</f>
        <v>0</v>
      </c>
      <c r="AR212" s="85">
        <f ca="1">IF(SUM(AS$171:$GS$171)=0,MIN(AQ220,-SUM($K211:AQ212)),0)+MIN(-AR211,AR219)</f>
        <v>0</v>
      </c>
      <c r="AS212" s="85">
        <f ca="1">IF(SUM(AT$171:$GS$171)=0,MIN(AR220,-SUM($K211:AR212)),0)+MIN(-AS211,AS219)</f>
        <v>0</v>
      </c>
      <c r="AT212" s="85">
        <f ca="1">IF(SUM(AU$171:$GS$171)=0,MIN(AS220,-SUM($K211:AS212)),0)+MIN(-AT211,AT219)</f>
        <v>83986.459585824952</v>
      </c>
      <c r="AU212" s="85">
        <f ca="1">IF(SUM(AV$171:$GS$171)=0,MIN(AT220,-SUM($K211:AT212)),0)+MIN(-AU211,AU219)</f>
        <v>83986.459585824952</v>
      </c>
      <c r="AV212" s="85">
        <f ca="1">IF(SUM(AW$171:$GS$171)=0,MIN(AU220,-SUM($K211:AU212)),0)+MIN(-AV211,AV219)</f>
        <v>83986.459585824952</v>
      </c>
      <c r="AW212" s="85">
        <f ca="1">IF(SUM(AX$171:$GS$171)=0,MIN(AV220,-SUM($K211:AV212)),0)+MIN(-AW211,AW219)</f>
        <v>83986.459585824952</v>
      </c>
      <c r="AX212" s="85">
        <f ca="1">IF(SUM(AY$171:$GS$171)=0,MIN(AW220,-SUM($K211:AW212)),0)+MIN(-AX211,AX219)</f>
        <v>83877.212953000097</v>
      </c>
      <c r="AY212" s="85">
        <f ca="1">IF(SUM(AZ$171:$GS$171)=0,MIN(AX220,-SUM($K211:AX212)),0)+MIN(-AY211,AY219)</f>
        <v>83877.212953000097</v>
      </c>
      <c r="AZ212" s="85">
        <f ca="1">IF(SUM(BA$171:$GS$171)=0,MIN(AY220,-SUM($K211:AY212)),0)+MIN(-AZ211,AZ219)</f>
        <v>83877.212953000097</v>
      </c>
      <c r="BA212" s="85">
        <f ca="1">IF(SUM(BB$171:$GS$171)=0,MIN(AZ220,-SUM($K211:AZ212)),0)+MIN(-BA211,BA219)</f>
        <v>83877.212953000097</v>
      </c>
      <c r="BB212" s="85">
        <f ca="1">IF(SUM(BC$171:$GS$171)=0,MIN(BA220,-SUM($K211:BA212)),0)+MIN(-BB211,BB219)</f>
        <v>83877.212953000097</v>
      </c>
      <c r="BC212" s="85">
        <f ca="1">IF(SUM(BD$171:$GS$171)=0,MIN(BB220,-SUM($K211:BB212)),0)+MIN(-BC211,BC219)</f>
        <v>83877.212953000097</v>
      </c>
      <c r="BD212" s="85">
        <f ca="1">IF(SUM(BE$171:$GS$171)=0,MIN(BC220,-SUM($K211:BC212)),0)+MIN(-BD211,BD219)</f>
        <v>83879.700155536455</v>
      </c>
      <c r="BE212" s="85">
        <f ca="1">IF(SUM(BF$171:$GS$171)=0,MIN(BD220,-SUM($K211:BD212)),0)+MIN(-BE211,BE219)</f>
        <v>83876.867988631013</v>
      </c>
      <c r="BF212" s="85">
        <f ca="1">IF(SUM(BG$171:$GS$171)=0,MIN(BE220,-SUM($K211:BE212)),0)+MIN(-BF211,BF219)</f>
        <v>167753.26575524866</v>
      </c>
      <c r="BG212" s="85">
        <f ca="1">IF(SUM(BH$171:$GS$171)=0,MIN(BF220,-SUM($K211:BF212)),0)+MIN(-BG211,BG219)</f>
        <v>167753.26575524866</v>
      </c>
      <c r="BH212" s="85">
        <f ca="1">IF(SUM(BI$171:$GS$171)=0,MIN(BG220,-SUM($K211:BG212)),0)+MIN(-BH211,BH219)</f>
        <v>167752.29467045641</v>
      </c>
      <c r="BI212" s="85">
        <f ca="1">IF(SUM(BJ$171:$GS$171)=0,MIN(BH220,-SUM($K211:BH212)),0)+MIN(-BI211,BI219)</f>
        <v>167752.29467045641</v>
      </c>
      <c r="BJ212" s="85">
        <f ca="1">IF(SUM(BK$171:$GS$171)=0,MIN(BI220,-SUM($K211:BI212)),0)+MIN(-BJ211,BJ219)</f>
        <v>167751.83994406671</v>
      </c>
      <c r="BK212" s="85">
        <f ca="1">IF(SUM(BL$171:$GS$171)=0,MIN(BJ220,-SUM($K211:BJ212)),0)+MIN(-BK211,BK219)</f>
        <v>167751.83994406671</v>
      </c>
      <c r="BL212" s="85">
        <f ca="1">IF(SUM(BM$171:$GS$171)=0,MIN(BK220,-SUM($K211:BK212)),0)+MIN(-BL211,BL219)</f>
        <v>167751.83994406671</v>
      </c>
      <c r="BM212" s="85">
        <f ca="1">IF(SUM(BN$171:$GS$171)=0,MIN(BL220,-SUM($K211:BL212)),0)+MIN(-BM211,BM219)</f>
        <v>167751.83994406671</v>
      </c>
      <c r="BN212" s="85">
        <f ca="1">IF(SUM(BO$171:$GS$171)=0,MIN(BM220,-SUM($K211:BM212)),0)+MIN(-BN211,BN219)</f>
        <v>167751.83994406671</v>
      </c>
      <c r="BO212" s="85">
        <f ca="1">IF(SUM(BP$171:$GS$171)=0,MIN(BN220,-SUM($K211:BN212)),0)+MIN(-BO211,BO219)</f>
        <v>167751.83994406671</v>
      </c>
      <c r="BP212" s="85">
        <f ca="1">IF(SUM(BQ$171:$GS$171)=0,MIN(BO220,-SUM($K211:BO212)),0)+MIN(-BP211,BP219)</f>
        <v>167750.71400249915</v>
      </c>
      <c r="BQ212" s="85">
        <f ca="1">IF(SUM(BR$171:$GS$171)=0,MIN(BP220,-SUM($K211:BP212)),0)+MIN(-BQ211,BQ219)</f>
        <v>167750.71400249915</v>
      </c>
      <c r="BR212" s="85">
        <f ca="1">IF(SUM(BS$171:$GS$171)=0,MIN(BQ220,-SUM($K211:BQ212)),0)+MIN(-BR211,BR219)</f>
        <v>251349.21604011246</v>
      </c>
      <c r="BS212" s="85">
        <f ca="1">IF(SUM(BT$171:$GS$171)=0,MIN(BR220,-SUM($K211:BR212)),0)+MIN(-BS211,BS219)</f>
        <v>251349.21604011246</v>
      </c>
      <c r="BT212" s="85">
        <f ca="1">IF(SUM(BU$171:$GS$171)=0,MIN(BS220,-SUM($K211:BS212)),0)+MIN(-BT211,BT219)</f>
        <v>251349.21604011246</v>
      </c>
      <c r="BU212" s="85">
        <f ca="1">IF(SUM(BV$171:$GS$171)=0,MIN(BT220,-SUM($K211:BT212)),0)+MIN(-BU211,BU219)</f>
        <v>251348.99651539457</v>
      </c>
      <c r="BV212" s="85">
        <f ca="1">IF(SUM(BW$171:$GS$171)=0,MIN(BU220,-SUM($K211:BU212)),0)+MIN(-BV211,BV219)</f>
        <v>250823.90553792228</v>
      </c>
      <c r="BW212" s="85">
        <f ca="1">IF(SUM(BX$171:$GS$171)=0,MIN(BV220,-SUM($K211:BV212)),0)+MIN(-BW211,BW219)</f>
        <v>250823.90553792228</v>
      </c>
      <c r="BX212" s="85">
        <f ca="1">IF(SUM(BY$171:$GS$171)=0,MIN(BW220,-SUM($K211:BW212)),0)+MIN(-BX211,BX219)</f>
        <v>250823.35884931631</v>
      </c>
      <c r="BY212" s="85">
        <f ca="1">IF(SUM(BZ$171:$GS$171)=0,MIN(BX220,-SUM($K211:BX212)),0)+MIN(-BY211,BY219)</f>
        <v>250823.35884931631</v>
      </c>
      <c r="BZ212" s="85">
        <f ca="1">IF(SUM(CA$171:$GS$171)=0,MIN(BY220,-SUM($K211:BY212)),0)+MIN(-BZ211,BZ219)</f>
        <v>250823.10625887805</v>
      </c>
      <c r="CA212" s="85">
        <f ca="1">IF(SUM(CB$171:$GS$171)=0,MIN(BZ220,-SUM($K211:BZ212)),0)+MIN(-CA211,CA219)</f>
        <v>250823.02042400296</v>
      </c>
      <c r="CB212" s="85">
        <f ca="1">IF(SUM(CC$171:$GS$171)=0,MIN(CA220,-SUM($K211:CA212)),0)+MIN(-CB211,CB219)</f>
        <v>250437.8381596049</v>
      </c>
      <c r="CC212" s="85">
        <f ca="1">IF(SUM(CD$171:$GS$171)=0,MIN(CB220,-SUM($K211:CB212)),0)+MIN(-CC211,CC219)</f>
        <v>250437.75634579739</v>
      </c>
      <c r="CD212" s="85">
        <f ca="1">IF(SUM(CE$171:$GS$171)=0,MIN(CC220,-SUM($K211:CC212)),0)+MIN(-CD211,CD219)</f>
        <v>333938.93882254139</v>
      </c>
      <c r="CE212" s="85">
        <f ca="1">IF(SUM(CF$171:$GS$171)=0,MIN(CD220,-SUM($K211:CD212)),0)+MIN(-CE211,CE219)</f>
        <v>333945.0787600209</v>
      </c>
      <c r="CF212" s="85">
        <f ca="1">IF(SUM(CG$171:$GS$171)=0,MIN(CE220,-SUM($K211:CE212)),0)+MIN(-CF211,CF219)</f>
        <v>333945.0787600209</v>
      </c>
      <c r="CG212" s="85">
        <f ca="1">IF(SUM(CH$171:$GS$171)=0,MIN(CF220,-SUM($K211:CF212)),0)+MIN(-CG211,CG219)</f>
        <v>333945.0787600209</v>
      </c>
      <c r="CH212" s="85">
        <f ca="1">IF(SUM(CI$171:$GS$171)=0,MIN(CG220,-SUM($K211:CG212)),0)+MIN(-CH211,CH219)</f>
        <v>333953.3556037519</v>
      </c>
      <c r="CI212" s="85">
        <f ca="1">IF(SUM(CJ$171:$GS$171)=0,MIN(CH220,-SUM($K211:CH212)),0)+MIN(-CI211,CI219)</f>
        <v>333953.73991131102</v>
      </c>
      <c r="CJ212" s="85">
        <f ca="1">IF(SUM(CK$171:$GS$171)=0,MIN(CI220,-SUM($K211:CI212)),0)+MIN(-CJ211,CJ219)</f>
        <v>333953.29642576963</v>
      </c>
      <c r="CK212" s="85">
        <f ca="1">IF(SUM(CL$171:$GS$171)=0,MIN(CJ220,-SUM($K211:CJ212)),0)+MIN(-CK211,CK219)</f>
        <v>333953.29642576963</v>
      </c>
      <c r="CL212" s="85">
        <f ca="1">IF(SUM(CM$171:$GS$171)=0,MIN(CK220,-SUM($K211:CK212)),0)+MIN(-CL211,CL219)</f>
        <v>333953.29642576963</v>
      </c>
      <c r="CM212" s="85">
        <f ca="1">IF(SUM(CN$171:$GS$171)=0,MIN(CL220,-SUM($K211:CL212)),0)+MIN(-CM211,CM219)</f>
        <v>334090.27443650481</v>
      </c>
      <c r="CN212" s="85">
        <f ca="1">IF(SUM(CO$171:$GS$171)=0,MIN(CM220,-SUM($K211:CM212)),0)+MIN(-CN211,CN219)</f>
        <v>334026.99503154494</v>
      </c>
      <c r="CO212" s="85">
        <f ca="1">IF(SUM(CP$171:$GS$171)=0,MIN(CN220,-SUM($K211:CN212)),0)+MIN(-CO211,CO219)</f>
        <v>334008.43570487003</v>
      </c>
      <c r="CP212" s="85">
        <f ca="1">IF(SUM(CQ$171:$GS$171)=0,MIN(CO220,-SUM($K211:CO212)),0)+MIN(-CP211,CP219)</f>
        <v>417510.54463108751</v>
      </c>
      <c r="CQ212" s="85">
        <f ca="1">IF(SUM(CR$171:$GS$171)=0,MIN(CP220,-SUM($K211:CP212)),0)+MIN(-CQ211,CQ219)</f>
        <v>417209.76644136087</v>
      </c>
      <c r="CR212" s="85">
        <f ca="1">IF(SUM(CS$171:$GS$171)=0,MIN(CQ220,-SUM($K211:CQ212)),0)+MIN(-CR211,CR219)</f>
        <v>398919.67023269547</v>
      </c>
      <c r="CS212" s="85">
        <f ca="1">IF(SUM(CT$171:$GS$171)=0,MIN(CR220,-SUM($K211:CR212)),0)+MIN(-CS211,CS219)</f>
        <v>398746.49187003775</v>
      </c>
      <c r="CT212" s="85">
        <f ca="1">IF(SUM(CU$171:$GS$171)=0,MIN(CS220,-SUM($K211:CS212)),0)+MIN(-CT211,CT219)</f>
        <v>398452.33024750557</v>
      </c>
      <c r="CU212" s="85">
        <f ca="1">IF(SUM(CV$171:$GS$171)=0,MIN(CT220,-SUM($K211:CT212)),0)+MIN(-CU211,CU219)</f>
        <v>395757.27046242665</v>
      </c>
      <c r="CV212" s="85">
        <f ca="1">IF(SUM(CW$171:$GS$171)=0,MIN(CU220,-SUM($K211:CU212)),0)+MIN(-CV211,CV219)</f>
        <v>395603.37813871034</v>
      </c>
      <c r="CW212" s="85">
        <f ca="1">IF(SUM(CX$171:$GS$171)=0,MIN(CV220,-SUM($K211:CV212)),0)+MIN(-CW211,CW219)</f>
        <v>393420.39678947226</v>
      </c>
      <c r="CX212" s="85">
        <f ca="1">IF(SUM(CY$171:$GS$171)=0,MIN(CW220,-SUM($K211:CW212)),0)+MIN(-CX211,CX219)</f>
        <v>390158.85842463165</v>
      </c>
      <c r="CY212" s="85">
        <f ca="1">IF(SUM(CZ$171:$GS$171)=0,MIN(CX220,-SUM($K211:CX212)),0)+MIN(-CY211,CY219)</f>
        <v>390013.00782633323</v>
      </c>
      <c r="CZ212" s="85">
        <f ca="1">IF(SUM(DA$171:$GS$171)=0,MIN(CY220,-SUM($K211:CY212)),0)+MIN(-CZ211,CZ219)</f>
        <v>389879.83977203252</v>
      </c>
      <c r="DA212" s="85">
        <f ca="1">IF(SUM(DB$171:$GS$171)=0,MIN(CZ220,-SUM($K211:CZ212)),0)+MIN(-DA211,DA219)</f>
        <v>389554.00322650094</v>
      </c>
      <c r="DB212" s="85">
        <f ca="1">IF(SUM(DC$171:$GS$171)=0,MIN(DA220,-SUM($K211:DA212)),0)+MIN(-DB211,DB219)</f>
        <v>698065.10956493416</v>
      </c>
      <c r="DC212" s="85">
        <f ca="1">IF(SUM(DD$171:$GS$171)=0,MIN(DB220,-SUM($K211:DB212)),0)+MIN(-DC211,DC219)</f>
        <v>697971.4901014088</v>
      </c>
      <c r="DD212" s="85">
        <f ca="1">IF(SUM(DE$171:$GS$171)=0,MIN(DC220,-SUM($K211:DC212)),0)+MIN(-DD211,DD219)</f>
        <v>694011.30320040125</v>
      </c>
      <c r="DE212" s="85">
        <f ca="1">IF(SUM(DF$171:$GS$171)=0,MIN(DD220,-SUM($K211:DD212)),0)+MIN(-DE211,DE219)</f>
        <v>693987.14376416791</v>
      </c>
      <c r="DF212" s="85">
        <f ca="1">IF(SUM(DG$171:$GS$171)=0,MIN(DE220,-SUM($K211:DE212)),0)+MIN(-DF211,DF219)</f>
        <v>692640.81958493928</v>
      </c>
      <c r="DG212" s="85">
        <f ca="1">IF(SUM(DH$171:$GS$171)=0,MIN(DF220,-SUM($K211:DF212)),0)+MIN(-DG211,DG219)</f>
        <v>692064.84073585179</v>
      </c>
      <c r="DH212" s="85">
        <f ca="1">IF(SUM(DI$171:$GS$171)=0,MIN(DG220,-SUM($K211:DG212)),0)+MIN(-DH211,DH219)</f>
        <v>689246.20435230783</v>
      </c>
      <c r="DI212" s="85">
        <f ca="1">IF(SUM(DJ$171:$GS$171)=0,MIN(DH220,-SUM($K211:DH212)),0)+MIN(-DI211,DI219)</f>
        <v>689417.0116594258</v>
      </c>
      <c r="DJ212" s="85">
        <f ca="1">IF(SUM(DK$171:$GS$171)=0,MIN(DI220,-SUM($K211:DI212)),0)+MIN(-DJ211,DJ219)</f>
        <v>689420.3417581371</v>
      </c>
      <c r="DK212" s="85">
        <f ca="1">IF(SUM(DL$171:$GS$171)=0,MIN(DJ220,-SUM($K211:DJ212)),0)+MIN(-DK211,DK219)</f>
        <v>688748.0128917906</v>
      </c>
      <c r="DL212" s="85">
        <f ca="1">IF(SUM(DM$171:$GS$171)=0,MIN(DK220,-SUM($K211:DK212)),0)+MIN(-DL211,DL219)</f>
        <v>689191.8549273652</v>
      </c>
      <c r="DM212" s="85">
        <f ca="1">IF(SUM(DN$171:$GS$171)=0,MIN(DL220,-SUM($K211:DL212)),0)+MIN(-DM211,DM219)</f>
        <v>689088.26396621158</v>
      </c>
      <c r="DN212" s="85">
        <f ca="1">IF(SUM(DO$171:$GS$171)=0,MIN(DM220,-SUM($K211:DM212)),0)+MIN(-DN211,DN219)</f>
        <v>683936.79296261375</v>
      </c>
      <c r="DO212" s="85">
        <f ca="1">IF(SUM(DP$171:$GS$171)=0,MIN(DN220,-SUM($K211:DN212)),0)+MIN(-DO211,DO219)</f>
        <v>678362.21025302575</v>
      </c>
      <c r="DP212" s="85">
        <f ca="1">IF(SUM(DQ$171:$GS$171)=0,MIN(DO220,-SUM($K211:DO212)),0)+MIN(-DP211,DP219)</f>
        <v>677264.32573031203</v>
      </c>
      <c r="DQ212" s="85">
        <f ca="1">IF(SUM(DR$171:$GS$171)=0,MIN(DP220,-SUM($K211:DP212)),0)+MIN(-DQ211,DQ219)</f>
        <v>674996.77828055201</v>
      </c>
      <c r="DR212" s="85">
        <f ca="1">IF(SUM(DS$171:$GS$171)=0,MIN(DQ220,-SUM($K211:DQ212)),0)+MIN(-DR211,DR219)</f>
        <v>674994.19933046366</v>
      </c>
      <c r="DS212" s="85">
        <f ca="1">IF(SUM(DT$171:$GS$171)=0,MIN(DR220,-SUM($K211:DR212)),0)+MIN(-DS211,DS219)</f>
        <v>675348.23216952477</v>
      </c>
      <c r="DT212" s="85">
        <f ca="1">IF(SUM(DU$171:$GS$171)=0,MIN(DS220,-SUM($K211:DS212)),0)+MIN(-DT211,DT219)</f>
        <v>675348.23216952477</v>
      </c>
      <c r="DU212" s="85">
        <f ca="1">IF(SUM(DV$171:$GS$171)=0,MIN(DT220,-SUM($K211:DT212)),0)+MIN(-DU211,DU219)</f>
        <v>675342.34928795078</v>
      </c>
      <c r="DV212" s="85">
        <f ca="1">IF(SUM(DW$171:$GS$171)=0,MIN(DU220,-SUM($K211:DU212)),0)+MIN(-DV211,DV219)</f>
        <v>636413.89024284098</v>
      </c>
      <c r="DW212" s="85">
        <f ca="1">IF(SUM(DX$171:$GS$171)=0,MIN(DV220,-SUM($K211:DV212)),0)+MIN(-DW211,DW219)</f>
        <v>636413.89024284098</v>
      </c>
      <c r="DX212" s="85">
        <f ca="1">IF(SUM(DY$171:$GS$171)=0,MIN(DW220,-SUM($K211:DW212)),0)+MIN(-DX211,DX219)</f>
        <v>636413.89024284098</v>
      </c>
      <c r="DY212" s="85">
        <f ca="1">IF(SUM(DZ$171:$GS$171)=0,MIN(DX220,-SUM($K211:DX212)),0)+MIN(-DY211,DY219)</f>
        <v>636413.89024284098</v>
      </c>
      <c r="DZ212" s="85">
        <f ca="1">IF(SUM(EA$171:$GS$171)=0,MIN(DY220,-SUM($K211:DY212)),0)+MIN(-DZ211,DZ219)</f>
        <v>795517.36280355114</v>
      </c>
      <c r="EA212" s="85">
        <f ca="1">IF(SUM(EB$171:$GS$171)=0,MIN(DZ220,-SUM($K211:DZ212)),0)+MIN(-EA211,EA219)</f>
        <v>791421.17004737421</v>
      </c>
      <c r="EB212" s="85">
        <f ca="1">IF(SUM(EC$171:$GS$171)=0,MIN(EA220,-SUM($K211:EA212)),0)+MIN(-EB211,EB219)</f>
        <v>767798.69848487421</v>
      </c>
      <c r="EC212" s="85">
        <f ca="1">IF(SUM(ED$171:$GS$171)=0,MIN(EB220,-SUM($K211:EB212)),0)+MIN(-EC211,EC219)</f>
        <v>766498.17871273996</v>
      </c>
      <c r="ED212" s="85">
        <f ca="1">IF(SUM(EE$171:$GS$171)=0,MIN(EC220,-SUM($K211:EC212)),0)+MIN(-ED211,ED219)</f>
        <v>766498.17871273996</v>
      </c>
      <c r="EE212" s="85">
        <f ca="1">IF(SUM(EF$171:$GS$171)=0,MIN(ED220,-SUM($K211:ED212)),0)+MIN(-EE211,EE219)</f>
        <v>766498.17871021887</v>
      </c>
      <c r="EF212" s="85">
        <f ca="1">IF(SUM(EG$171:$GS$171)=0,MIN(EE220,-SUM($K211:EE212)),0)+MIN(-EF211,EF219)</f>
        <v>766498.17871021887</v>
      </c>
      <c r="EG212" s="85">
        <f ca="1">IF(SUM(EH$171:$GS$171)=0,MIN(EF220,-SUM($K211:EF212)),0)+MIN(-EG211,EG219)</f>
        <v>766498.17871021887</v>
      </c>
      <c r="EH212" s="85">
        <f ca="1">IF(SUM(EI$171:$GS$171)=0,MIN(EG220,-SUM($K211:EG212)),0)+MIN(-EH211,EH219)</f>
        <v>766498.17871021887</v>
      </c>
      <c r="EI212" s="85">
        <f ca="1">IF(SUM(EJ$171:$GS$171)=0,MIN(EH220,-SUM($K211:EH212)),0)+MIN(-EI211,EI219)</f>
        <v>741725.43934119411</v>
      </c>
      <c r="EJ212" s="85">
        <f ca="1">IF(SUM(EK$171:$GS$171)=0,MIN(EI220,-SUM($K211:EI212)),0)+MIN(-EJ211,EJ219)</f>
        <v>741725.43934119411</v>
      </c>
      <c r="EK212" s="85">
        <f ca="1">IF(SUM(EL$171:$GS$171)=0,MIN(EJ220,-SUM($K211:EJ212)),0)+MIN(-EK211,EK219)</f>
        <v>741725.43934119411</v>
      </c>
      <c r="EL212" s="85">
        <f ca="1">IF(SUM(EM$171:$GS$171)=0,MIN(EK220,-SUM($K211:EK212)),0)+MIN(-EL211,EL219)</f>
        <v>722869.22912230564</v>
      </c>
      <c r="EM212" s="85">
        <f ca="1">IF(SUM(EN$171:$GS$171)=0,MIN(EL220,-SUM($K211:EL212)),0)+MIN(-EM211,EM219)</f>
        <v>715062.94272854493</v>
      </c>
      <c r="EN212" s="85">
        <f ca="1">IF(SUM(EO$171:$GS$171)=0,MIN(EM220,-SUM($K211:EM212)),0)+MIN(-EN211,EN219)</f>
        <v>709450.51485093648</v>
      </c>
      <c r="EO212" s="85">
        <f ca="1">IF(SUM(EP$171:$GS$171)=0,MIN(EN220,-SUM($K211:EN212)),0)+MIN(-EO211,EO219)</f>
        <v>690120.00499847881</v>
      </c>
      <c r="EP212" s="85">
        <f ca="1">IF(SUM(EQ$171:$GS$171)=0,MIN(EO220,-SUM($K211:EO212)),0)+MIN(-EP211,EP219)</f>
        <v>689729.66746760241</v>
      </c>
      <c r="EQ212" s="85">
        <f ca="1">IF(SUM(ER$171:$GS$171)=0,MIN(EP220,-SUM($K211:EP212)),0)+MIN(-EQ211,EQ219)</f>
        <v>680326.99542251218</v>
      </c>
      <c r="ER212" s="85">
        <f ca="1">IF(SUM(ES$171:$GS$171)=0,MIN(EQ220,-SUM($K211:EQ212)),0)+MIN(-ER211,ER219)</f>
        <v>680326.99542251218</v>
      </c>
      <c r="ES212" s="85">
        <f ca="1">IF(SUM(ET$171:$GS$171)=0,MIN(ER220,-SUM($K211:ER212)),0)+MIN(-ES211,ES219)</f>
        <v>679804.99357275688</v>
      </c>
      <c r="ET212" s="85">
        <f ca="1">IF(SUM(EU$171:$GS$171)=0,MIN(ES220,-SUM($K211:ES212)),0)+MIN(-ET211,ET219)</f>
        <v>576167.4426216759</v>
      </c>
      <c r="EU212" s="85">
        <f ca="1">IF(SUM(EV$171:$GS$171)=0,MIN(ET220,-SUM($K211:ET212)),0)+MIN(-EU211,EU219)</f>
        <v>557698.10965646524</v>
      </c>
      <c r="EV212" s="85">
        <f ca="1">IF(SUM(EW$171:$GS$171)=0,MIN(EU220,-SUM($K211:EU212)),0)+MIN(-EV211,EV219)</f>
        <v>539092.93251668382</v>
      </c>
      <c r="EW212" s="85">
        <f ca="1">IF(SUM(EX$171:$GS$171)=0,MIN(EV220,-SUM($K211:EV212)),0)+MIN(-EW211,EW219)</f>
        <v>539092.93251668382</v>
      </c>
      <c r="EX212" s="85">
        <f ca="1">IF(SUM(EY$171:$GS$171)=0,MIN(EW220,-SUM($K211:EW212)),0)+MIN(-EX211,EX219)</f>
        <v>534114.96758828417</v>
      </c>
      <c r="EY212" s="85">
        <f ca="1">IF(SUM(EZ$171:$GS$171)=0,MIN(EX220,-SUM($K211:EX212)),0)+MIN(-EY211,EY219)</f>
        <v>534114.96758828417</v>
      </c>
      <c r="EZ212" s="85">
        <f ca="1">IF(SUM(FA$171:$GS$171)=0,MIN(EY220,-SUM($K211:EY212)),0)+MIN(-EZ211,EZ219)</f>
        <v>513746.37587271124</v>
      </c>
      <c r="FA212" s="85">
        <f ca="1">IF(SUM(FB$171:$GS$171)=0,MIN(EZ220,-SUM($K211:EZ212)),0)+MIN(-FA211,FA219)</f>
        <v>486925.34914482501</v>
      </c>
      <c r="FB212" s="85">
        <f ca="1">IF(SUM(FC$171:$GS$171)=0,MIN(FA220,-SUM($K211:FA212)),0)+MIN(-FB211,FB219)</f>
        <v>484986.12958901556</v>
      </c>
      <c r="FC212" s="85">
        <f ca="1">IF(SUM(FD$171:$GS$171)=0,MIN(FB220,-SUM($K211:FB212)),0)+MIN(-FC211,FC219)</f>
        <v>452247.57708079525</v>
      </c>
      <c r="FD212" s="85">
        <f ca="1">IF(SUM(FE$171:$GS$171)=0,MIN(FC220,-SUM($K211:FC212)),0)+MIN(-FD211,FD219)</f>
        <v>439254.29157369642</v>
      </c>
      <c r="FE212" s="85">
        <f ca="1">IF(SUM(FF$171:$GS$171)=0,MIN(FD220,-SUM($K211:FD212)),0)+MIN(-FE211,FE219)</f>
        <v>416976.06806777325</v>
      </c>
      <c r="FF212" s="85">
        <f ca="1">IF(SUM(FG$171:$GS$171)=0,MIN(FE220,-SUM($K211:FE212)),0)+MIN(-FF211,FF219)</f>
        <v>409384.33462670271</v>
      </c>
      <c r="FG212" s="85">
        <f ca="1">IF(SUM(FH$171:$GS$171)=0,MIN(FF220,-SUM($K211:FF212)),0)+MIN(-FG211,FG219)</f>
        <v>369064.65324606246</v>
      </c>
      <c r="FH212" s="85">
        <f ca="1">IF(SUM(FI$171:$GS$171)=0,MIN(FG220,-SUM($K211:FG212)),0)+MIN(-FH211,FH219)</f>
        <v>353966.78967775736</v>
      </c>
      <c r="FI212" s="85">
        <f ca="1">IF(SUM(FJ$171:$GS$171)=0,MIN(FH220,-SUM($K211:FH212)),0)+MIN(-FI211,FI219)</f>
        <v>351833.92276431358</v>
      </c>
      <c r="FJ212" s="85">
        <f ca="1">IF(SUM(FK$171:$GS$171)=0,MIN(FI220,-SUM($K211:FI212)),0)+MIN(-FJ211,FJ219)</f>
        <v>351425.34819906985</v>
      </c>
      <c r="FK212" s="85">
        <f ca="1">IF(SUM(FL$171:$GS$171)=0,MIN(FJ220,-SUM($K211:FJ212)),0)+MIN(-FK211,FK219)</f>
        <v>336904.26154630043</v>
      </c>
      <c r="FL212" s="85">
        <f ca="1">IF(SUM(FM$171:$GS$171)=0,MIN(FK220,-SUM($K211:FK212)),0)+MIN(-FL211,FL219)</f>
        <v>327443.55457726202</v>
      </c>
      <c r="FM212" s="85">
        <f ca="1">IF(SUM(FN$171:$GS$171)=0,MIN(FL220,-SUM($K211:FL212)),0)+MIN(-FM211,FM219)</f>
        <v>323764.04725113377</v>
      </c>
      <c r="FN212" s="85">
        <f ca="1">IF(SUM(FO$171:$GS$171)=0,MIN(FM220,-SUM($K211:FM212)),0)+MIN(-FN211,FN219)</f>
        <v>323165.07031849417</v>
      </c>
      <c r="FO212" s="85">
        <f ca="1">IF(SUM(FP$171:$GS$171)=0,MIN(FN220,-SUM($K211:FN212)),0)+MIN(-FO211,FO219)</f>
        <v>323115.76978840661</v>
      </c>
      <c r="FP212" s="85">
        <f ca="1">IF(SUM(FQ$171:$GS$171)=0,MIN(FO220,-SUM($K211:FO212)),0)+MIN(-FP211,FP219)</f>
        <v>323027.20999107283</v>
      </c>
      <c r="FQ212" s="85">
        <f ca="1">IF(SUM(FR$171:$GS$171)=0,MIN(FP220,-SUM($K211:FP212)),0)+MIN(-FQ211,FQ219)</f>
        <v>313294.6801250726</v>
      </c>
      <c r="FR212" s="85">
        <f ca="1">IF(SUM(FS$171:$GS$171)=0,MIN(FQ220,-SUM($K211:FQ212)),0)+MIN(-FR211,FR219)</f>
        <v>285215.42650975304</v>
      </c>
      <c r="FS212" s="85">
        <f ca="1">IF(SUM(FT$171:$GS$171)=0,MIN(FR220,-SUM($K211:FR212)),0)+MIN(-FS211,FS219)</f>
        <v>194609.42976709243</v>
      </c>
      <c r="FT212" s="85">
        <f ca="1">IF(SUM(FU$171:$GS$171)=0,MIN(FS220,-SUM($K211:FS212)),0)+MIN(-FT211,FT219)</f>
        <v>181085.95983428613</v>
      </c>
      <c r="FU212" s="85">
        <f ca="1">IF(SUM(FV$171:$GS$171)=0,MIN(FT220,-SUM($K211:FT212)),0)+MIN(-FU211,FU219)</f>
        <v>170912.01935753322</v>
      </c>
      <c r="FV212" s="85">
        <f ca="1">IF(SUM(FW$171:$GS$171)=0,MIN(FU220,-SUM($K211:FU212)),0)+MIN(-FV211,FV219)</f>
        <v>160256.7241586415</v>
      </c>
      <c r="FW212" s="85">
        <f ca="1">IF(SUM(FX$171:$GS$171)=0,MIN(FV220,-SUM($K211:FV212)),0)+MIN(-FW211,FW219)</f>
        <v>145643.65625727517</v>
      </c>
      <c r="FX212" s="85">
        <f ca="1">IF(SUM(FY$171:$GS$171)=0,MIN(FW220,-SUM($K211:FW212)),0)+MIN(-FX211,FX219)</f>
        <v>107924.34515602357</v>
      </c>
      <c r="FY212" s="85">
        <f ca="1">IF(SUM(FZ$171:$GS$171)=0,MIN(FX220,-SUM($K211:FX212)),0)+MIN(-FY211,FY219)</f>
        <v>104658.28633913321</v>
      </c>
      <c r="FZ212" s="85">
        <f ca="1">IF(SUM(GA$171:$GS$171)=0,MIN(FY220,-SUM($K211:FY212)),0)+MIN(-FZ211,FZ219)</f>
        <v>88115.913116025986</v>
      </c>
      <c r="GA212" s="85">
        <f ca="1">IF(SUM(GB$171:$GS$171)=0,MIN(FZ220,-SUM($K211:FZ212)),0)+MIN(-GA211,GA219)</f>
        <v>81065.369434586522</v>
      </c>
      <c r="GB212" s="85">
        <f ca="1">IF(SUM(GC$171:$GS$171)=0,MIN(GA220,-SUM($K211:GA212)),0)+MIN(-GB211,GB219)</f>
        <v>71441.100359391945</v>
      </c>
      <c r="GC212" s="85">
        <f ca="1">IF(SUM(GD$171:$GS$171)=0,MIN(GB220,-SUM($K211:GB212)),0)+MIN(-GC211,GC219)</f>
        <v>71441.100359391945</v>
      </c>
      <c r="GD212" s="85">
        <f ca="1">IF(SUM(GE$171:$GS$171)=0,MIN(GC220,-SUM($K211:GC212)),0)+MIN(-GD211,GD219)</f>
        <v>71441.100359391945</v>
      </c>
      <c r="GE212" s="85">
        <f ca="1">IF(SUM(GF$171:$GS$171)=0,MIN(GD220,-SUM($K211:GD212)),0)+MIN(-GE211,GE219)</f>
        <v>71441.100359391945</v>
      </c>
      <c r="GF212" s="85">
        <f ca="1">IF(SUM(GG$171:$GS$171)=0,MIN(GE220,-SUM($K211:GE212)),0)+MIN(-GF211,GF219)</f>
        <v>51771.741093761608</v>
      </c>
      <c r="GG212" s="85">
        <f ca="1">IF(SUM(GH$171:$GS$171)=0,MIN(GF220,-SUM($K211:GF212)),0)+MIN(-GG211,GG219)</f>
        <v>46374.418518262435</v>
      </c>
      <c r="GH212" s="85">
        <f ca="1">IF(SUM(GI$171:$GS$171)=0,MIN(GG220,-SUM($K211:GG212)),0)+MIN(-GH211,GH219)</f>
        <v>39524.194900186441</v>
      </c>
      <c r="GI212" s="85">
        <f ca="1">IF(SUM(GJ$171:$GS$171)=0,MIN(GH220,-SUM($K211:GH212)),0)+MIN(-GI211,GI219)</f>
        <v>19894.002684488823</v>
      </c>
      <c r="GJ212" s="85">
        <f ca="1">IF(SUM(GK$171:$GS$171)=0,MIN(GI220,-SUM($K211:GI212)),0)+MIN(-GJ211,GJ219)</f>
        <v>19894.002684488823</v>
      </c>
      <c r="GK212" s="85">
        <f ca="1">IF(SUM(GL$171:$GS$171)=0,MIN(GJ220,-SUM($K211:GJ212)),0)+MIN(-GK211,GK219)</f>
        <v>19894.002684488823</v>
      </c>
      <c r="GL212" s="85">
        <f ca="1">IF(SUM(GM$171:$GS$171)=0,MIN(GK220,-SUM($K211:GK212)),0)+MIN(-GL211,GL219)</f>
        <v>0</v>
      </c>
      <c r="GM212" s="85">
        <f ca="1">IF(SUM(GN$171:$GS$171)=0,MIN(GL220,-SUM($K211:GL212)),0)+MIN(-GM211,GM219)</f>
        <v>0</v>
      </c>
      <c r="GN212" s="85">
        <f ca="1">IF(SUM(GO$171:$GS$171)=0,MIN(GM220,-SUM($K211:GM212)),0)+MIN(-GN211,GN219)</f>
        <v>0</v>
      </c>
      <c r="GO212" s="85">
        <f ca="1">IF(SUM(GP$171:$GS$171)=0,MIN(GN220,-SUM($K211:GN212)),0)+MIN(-GO211,GO219)</f>
        <v>0</v>
      </c>
      <c r="GP212" s="85">
        <f ca="1">IF(SUM(GQ$171:$GS$171)=0,MIN(GO220,-SUM($K211:GO212)),0)+MIN(-GP211,GP219)</f>
        <v>0</v>
      </c>
      <c r="GQ212" s="85">
        <f ca="1">IF(SUM(GR$171:$GS$171)=0,MIN(GP220,-SUM($K211:GP212)),0)+MIN(-GQ211,GQ219)</f>
        <v>0</v>
      </c>
      <c r="GR212" s="85">
        <f ca="1">IF(SUM(GS$171:$GS$171)=0,MIN(GQ220,-SUM($K211:GQ212)),0)+MIN(-GR211,GR219)</f>
        <v>0</v>
      </c>
      <c r="GS212" s="85">
        <f ca="1">IF(SUM($GS$171:GT$171)=0,MIN(GR220,-SUM($K211:GR212)),0)+MIN(-GS211,GS219)</f>
        <v>0</v>
      </c>
      <c r="GU212" s="85">
        <f t="shared" ca="1" si="449"/>
        <v>0</v>
      </c>
      <c r="GV212" s="85">
        <f t="shared" ca="1" si="449"/>
        <v>0</v>
      </c>
      <c r="GW212" s="85">
        <f t="shared" ca="1" si="449"/>
        <v>0</v>
      </c>
      <c r="GX212" s="85">
        <f t="shared" ca="1" si="449"/>
        <v>1006965.6842054678</v>
      </c>
      <c r="GY212" s="85">
        <f t="shared" ca="1" si="449"/>
        <v>2013023.5885208088</v>
      </c>
      <c r="GZ212" s="85">
        <f t="shared" ca="1" si="449"/>
        <v>3011212.8945984924</v>
      </c>
      <c r="HA212" s="85">
        <f t="shared" ca="1" si="449"/>
        <v>4007666.8650678955</v>
      </c>
      <c r="HB212" s="85">
        <f t="shared" ca="1" si="449"/>
        <v>4775225.5580627946</v>
      </c>
      <c r="HC212" s="85">
        <f t="shared" ca="1" si="449"/>
        <v>8303852.3965069428</v>
      </c>
      <c r="HD212" s="85">
        <f t="shared" ca="1" si="449"/>
        <v>7961248.6811553314</v>
      </c>
      <c r="HE212" s="85">
        <f t="shared" ca="1" si="449"/>
        <v>9178902.6216257382</v>
      </c>
      <c r="HF212" s="85">
        <f t="shared" ca="1" si="449"/>
        <v>7779742.7608971586</v>
      </c>
      <c r="HG212" s="85">
        <f t="shared" ca="1" si="449"/>
        <v>5346615.4268202214</v>
      </c>
      <c r="HH212" s="85">
        <f t="shared" ca="1" si="449"/>
        <v>3453962.7772654765</v>
      </c>
      <c r="HI212" s="85">
        <f t="shared" ca="1" si="449"/>
        <v>1071574.8555112774</v>
      </c>
      <c r="HJ212" s="85">
        <f t="shared" ca="1" si="449"/>
        <v>99206.202953652901</v>
      </c>
      <c r="HK212" s="85">
        <f t="shared" ca="1" si="450"/>
        <v>58009200.313191257</v>
      </c>
    </row>
    <row r="213" spans="2:219" x14ac:dyDescent="0.75">
      <c r="B213" t="s">
        <v>241</v>
      </c>
      <c r="G213" s="94">
        <f t="shared" ca="1" si="448"/>
        <v>-12098151.994169656</v>
      </c>
      <c r="K213" s="94">
        <f ca="1">-K$205*IF(K$6&lt;=$G$3,Assumptions!$D9,Assumptions!$E9)/12</f>
        <v>-5418.4313750000001</v>
      </c>
      <c r="L213" s="94">
        <f ca="1">-L$205*IF(L$6&lt;=$G$3,Assumptions!$D9,Assumptions!$E9)/12</f>
        <v>-5418.4313750000001</v>
      </c>
      <c r="M213" s="94">
        <f ca="1">-M$205*IF(M$6&lt;=$G$3,Assumptions!$D9,Assumptions!$E9)/12</f>
        <v>-5418.4313750000001</v>
      </c>
      <c r="N213" s="94">
        <f ca="1">-N$205*IF(N$6&lt;=$G$3,Assumptions!$D9,Assumptions!$E9)/12</f>
        <v>-11066.7515</v>
      </c>
      <c r="O213" s="94">
        <f ca="1">-O$205*IF(O$6&lt;=$G$3,Assumptions!$D9,Assumptions!$E9)/12</f>
        <v>-17219.905908828503</v>
      </c>
      <c r="P213" s="94">
        <f ca="1">-P$205*IF(P$6&lt;=$G$3,Assumptions!$D9,Assumptions!$E9)/12</f>
        <v>-17219.905908828503</v>
      </c>
      <c r="Q213" s="94">
        <f ca="1">-Q$205*IF(Q$6&lt;=$G$3,Assumptions!$D9,Assumptions!$E9)/12</f>
        <v>-27840.970070431711</v>
      </c>
      <c r="R213" s="94">
        <f ca="1">-R$205*IF(R$6&lt;=$G$3,Assumptions!$D9,Assumptions!$E9)/12</f>
        <v>-27840.970070431711</v>
      </c>
      <c r="S213" s="94">
        <f ca="1">-S$205*IF(S$6&lt;=$G$3,Assumptions!$D9,Assumptions!$E9)/12</f>
        <v>-37379.121629364476</v>
      </c>
      <c r="T213" s="94">
        <f ca="1">-T$205*IF(T$6&lt;=$G$3,Assumptions!$D9,Assumptions!$E9)/12</f>
        <v>-53159.610338604572</v>
      </c>
      <c r="U213" s="94">
        <f ca="1">-U$205*IF(U$6&lt;=$G$3,Assumptions!$D9,Assumptions!$E9)/12</f>
        <v>-53159.610338604572</v>
      </c>
      <c r="V213" s="94">
        <f ca="1">-V$205*IF(V$6&lt;=$G$3,Assumptions!$D9,Assumptions!$E9)/12</f>
        <v>-53159.610338604572</v>
      </c>
      <c r="W213" s="94">
        <f ca="1">-W$205*IF(W$6&lt;=$G$3,Assumptions!$D9,Assumptions!$E9)/12</f>
        <v>-59810.120564278397</v>
      </c>
      <c r="X213" s="94">
        <f ca="1">-X$205*IF(X$6&lt;=$G$3,Assumptions!$D9,Assumptions!$E9)/12</f>
        <v>-62318.434757860021</v>
      </c>
      <c r="Y213" s="94">
        <f ca="1">-Y$205*IF(Y$6&lt;=$G$3,Assumptions!$D9,Assumptions!$E9)/12</f>
        <v>-69209.166208638431</v>
      </c>
      <c r="Z213" s="94">
        <f ca="1">-Z$205*IF(Z$6&lt;=$G$3,Assumptions!$D9,Assumptions!$E9)/12</f>
        <v>-69209.166208638431</v>
      </c>
      <c r="AA213" s="94">
        <f ca="1">-AA$205*IF(AA$6&lt;=$G$3,Assumptions!$D9,Assumptions!$E9)/12</f>
        <v>-69209.166208638431</v>
      </c>
      <c r="AB213" s="94">
        <f ca="1">-AB$205*IF(AB$6&lt;=$G$3,Assumptions!$D9,Assumptions!$E9)/12</f>
        <v>-69209.166208638431</v>
      </c>
      <c r="AC213" s="94">
        <f ca="1">-AC$205*IF(AC$6&lt;=$G$3,Assumptions!$D9,Assumptions!$E9)/12</f>
        <v>-74353.847711504219</v>
      </c>
      <c r="AD213" s="94">
        <f ca="1">-AD$205*IF(AD$6&lt;=$G$3,Assumptions!$D9,Assumptions!$E9)/12</f>
        <v>-74353.847711504219</v>
      </c>
      <c r="AE213" s="94">
        <f ca="1">-AE$205*IF(AE$6&lt;=$G$3,Assumptions!$D9,Assumptions!$E9)/12</f>
        <v>-91719.326207245424</v>
      </c>
      <c r="AF213" s="94">
        <f ca="1">-AF$205*IF(AF$6&lt;=$G$3,Assumptions!$D9,Assumptions!$E9)/12</f>
        <v>-91719.326207245424</v>
      </c>
      <c r="AG213" s="94">
        <f ca="1">-AG$205*IF(AG$6&lt;=$G$3,Assumptions!$D9,Assumptions!$E9)/12</f>
        <v>-100688.3302518234</v>
      </c>
      <c r="AH213" s="94">
        <f ca="1">-AH$205*IF(AH$6&lt;=$G$3,Assumptions!$D9,Assumptions!$E9)/12</f>
        <v>-100688.3302518234</v>
      </c>
      <c r="AI213" s="94">
        <f ca="1">-AI$205*IF(AI$6&lt;=$G$3,Assumptions!$D9,Assumptions!$E9)/12</f>
        <v>-105605.26975182339</v>
      </c>
      <c r="AJ213" s="94">
        <f ca="1">-AJ$205*IF(AJ$6&lt;=$G$3,Assumptions!$D9,Assumptions!$E9)/12</f>
        <v>-110671.54516213753</v>
      </c>
      <c r="AK213" s="94">
        <f ca="1">-AK$205*IF(AK$6&lt;=$G$3,Assumptions!$D9,Assumptions!$E9)/12</f>
        <v>-115251.40609419973</v>
      </c>
      <c r="AL213" s="94">
        <f ca="1">-AL$205*IF(AL$6&lt;=$G$3,Assumptions!$D9,Assumptions!$E9)/12</f>
        <v>-115251.40609419973</v>
      </c>
      <c r="AM213" s="94">
        <f ca="1">-AM$205*IF(AM$6&lt;=$G$3,Assumptions!$D9,Assumptions!$E9)/12</f>
        <v>-125979.68937873741</v>
      </c>
      <c r="AN213" s="94">
        <f ca="1">-AN$205*IF(AN$6&lt;=$G$3,Assumptions!$D9,Assumptions!$E9)/12</f>
        <v>-125979.68937873741</v>
      </c>
      <c r="AO213" s="94">
        <f ca="1">-AO$205*IF(AO$6&lt;=$G$3,Assumptions!$D9,Assumptions!$E9)/12</f>
        <v>-125979.68937873741</v>
      </c>
      <c r="AP213" s="94">
        <f ca="1">-AP$205*IF(AP$6&lt;=$G$3,Assumptions!$D9,Assumptions!$E9)/12</f>
        <v>-125979.68937873741</v>
      </c>
      <c r="AQ213" s="94">
        <f ca="1">-AQ$205*IF(AQ$6&lt;=$G$3,Assumptions!$D9,Assumptions!$E9)/12</f>
        <v>-125979.68937873741</v>
      </c>
      <c r="AR213" s="94">
        <f ca="1">-AR$205*IF(AR$6&lt;=$G$3,Assumptions!$D9,Assumptions!$E9)/12</f>
        <v>-125979.68937873741</v>
      </c>
      <c r="AS213" s="94">
        <f ca="1">-AS$205*IF(AS$6&lt;=$G$3,Assumptions!$D9,Assumptions!$E9)/12</f>
        <v>-125979.68937873741</v>
      </c>
      <c r="AT213" s="94">
        <f ca="1">-AT$205*IF(AT$6&lt;=$G$3,Assumptions!$D9,Assumptions!$E9)/12</f>
        <v>-125979.68937873741</v>
      </c>
      <c r="AU213" s="94">
        <f ca="1">-AU$205*IF(AU$6&lt;=$G$3,Assumptions!$D9,Assumptions!$E9)/12</f>
        <v>-125979.68937873741</v>
      </c>
      <c r="AV213" s="94">
        <f ca="1">-AV$205*IF(AV$6&lt;=$G$3,Assumptions!$D9,Assumptions!$E9)/12</f>
        <v>-125979.68937873741</v>
      </c>
      <c r="AW213" s="94">
        <f ca="1">-AW$205*IF(AW$6&lt;=$G$3,Assumptions!$D9,Assumptions!$E9)/12</f>
        <v>-125979.68937873741</v>
      </c>
      <c r="AX213" s="94">
        <f ca="1">-AX$205*IF(AX$6&lt;=$G$3,Assumptions!$D9,Assumptions!$E9)/12</f>
        <v>-125815.81942950014</v>
      </c>
      <c r="AY213" s="94">
        <f ca="1">-AY$205*IF(AY$6&lt;=$G$3,Assumptions!$D9,Assumptions!$E9)/12</f>
        <v>-125815.81942950014</v>
      </c>
      <c r="AZ213" s="94">
        <f ca="1">-AZ$205*IF(AZ$6&lt;=$G$3,Assumptions!$D9,Assumptions!$E9)/12</f>
        <v>-125815.81942950014</v>
      </c>
      <c r="BA213" s="94">
        <f ca="1">-BA$205*IF(BA$6&lt;=$G$3,Assumptions!$D9,Assumptions!$E9)/12</f>
        <v>-125815.81942950014</v>
      </c>
      <c r="BB213" s="94">
        <f ca="1">-BB$205*IF(BB$6&lt;=$G$3,Assumptions!$D9,Assumptions!$E9)/12</f>
        <v>-125815.81942950014</v>
      </c>
      <c r="BC213" s="94">
        <f ca="1">-BC$205*IF(BC$6&lt;=$G$3,Assumptions!$D9,Assumptions!$E9)/12</f>
        <v>-125815.81942950014</v>
      </c>
      <c r="BD213" s="94">
        <f ca="1">-BD$205*IF(BD$6&lt;=$G$3,Assumptions!$D9,Assumptions!$E9)/12</f>
        <v>-125819.55023330468</v>
      </c>
      <c r="BE213" s="94">
        <f ca="1">-BE$205*IF(BE$6&lt;=$G$3,Assumptions!$D9,Assumptions!$E9)/12</f>
        <v>-125815.3019829465</v>
      </c>
      <c r="BF213" s="94">
        <f ca="1">-BF$205*IF(BF$6&lt;=$G$3,Assumptions!$D9,Assumptions!$E9)/12</f>
        <v>-125814.94931643648</v>
      </c>
      <c r="BG213" s="94">
        <f ca="1">-BG$205*IF(BG$6&lt;=$G$3,Assumptions!$D9,Assumptions!$E9)/12</f>
        <v>-125814.94931643648</v>
      </c>
      <c r="BH213" s="94">
        <f ca="1">-BH$205*IF(BH$6&lt;=$G$3,Assumptions!$D9,Assumptions!$E9)/12</f>
        <v>-125814.22100284231</v>
      </c>
      <c r="BI213" s="94">
        <f ca="1">-BI$205*IF(BI$6&lt;=$G$3,Assumptions!$D9,Assumptions!$E9)/12</f>
        <v>-125814.22100284231</v>
      </c>
      <c r="BJ213" s="94">
        <f ca="1">-BJ$205*IF(BJ$6&lt;=$G$3,Assumptions!$D9,Assumptions!$E9)/12</f>
        <v>-125813.87995805002</v>
      </c>
      <c r="BK213" s="94">
        <f ca="1">-BK$205*IF(BK$6&lt;=$G$3,Assumptions!$D9,Assumptions!$E9)/12</f>
        <v>-125813.87995805002</v>
      </c>
      <c r="BL213" s="94">
        <f ca="1">-BL$205*IF(BL$6&lt;=$G$3,Assumptions!$D9,Assumptions!$E9)/12</f>
        <v>-125813.87995805002</v>
      </c>
      <c r="BM213" s="94">
        <f ca="1">-BM$205*IF(BM$6&lt;=$G$3,Assumptions!$D9,Assumptions!$E9)/12</f>
        <v>-125813.87995805002</v>
      </c>
      <c r="BN213" s="94">
        <f ca="1">-BN$205*IF(BN$6&lt;=$G$3,Assumptions!$D9,Assumptions!$E9)/12</f>
        <v>-125813.87995805002</v>
      </c>
      <c r="BO213" s="94">
        <f ca="1">-BO$205*IF(BO$6&lt;=$G$3,Assumptions!$D9,Assumptions!$E9)/12</f>
        <v>-125813.87995805002</v>
      </c>
      <c r="BP213" s="94">
        <f ca="1">-BP$205*IF(BP$6&lt;=$G$3,Assumptions!$D9,Assumptions!$E9)/12</f>
        <v>-125813.03550187434</v>
      </c>
      <c r="BQ213" s="94">
        <f ca="1">-BQ$205*IF(BQ$6&lt;=$G$3,Assumptions!$D9,Assumptions!$E9)/12</f>
        <v>-125813.03550187434</v>
      </c>
      <c r="BR213" s="94">
        <f ca="1">-BR$205*IF(BR$6&lt;=$G$3,Assumptions!$D9,Assumptions!$E9)/12</f>
        <v>-125674.60802005621</v>
      </c>
      <c r="BS213" s="94">
        <f ca="1">-BS$205*IF(BS$6&lt;=$G$3,Assumptions!$D9,Assumptions!$E9)/12</f>
        <v>-125674.60802005621</v>
      </c>
      <c r="BT213" s="94">
        <f ca="1">-BT$205*IF(BT$6&lt;=$G$3,Assumptions!$D9,Assumptions!$E9)/12</f>
        <v>-125674.60802005621</v>
      </c>
      <c r="BU213" s="94">
        <f ca="1">-BU$205*IF(BU$6&lt;=$G$3,Assumptions!$D9,Assumptions!$E9)/12</f>
        <v>-125674.49825769728</v>
      </c>
      <c r="BV213" s="94">
        <f ca="1">-BV$205*IF(BV$6&lt;=$G$3,Assumptions!$D9,Assumptions!$E9)/12</f>
        <v>-125411.95276896116</v>
      </c>
      <c r="BW213" s="94">
        <f ca="1">-BW$205*IF(BW$6&lt;=$G$3,Assumptions!$D9,Assumptions!$E9)/12</f>
        <v>-125411.95276896116</v>
      </c>
      <c r="BX213" s="94">
        <f ca="1">-BX$205*IF(BX$6&lt;=$G$3,Assumptions!$D9,Assumptions!$E9)/12</f>
        <v>-125411.67942465814</v>
      </c>
      <c r="BY213" s="94">
        <f ca="1">-BY$205*IF(BY$6&lt;=$G$3,Assumptions!$D9,Assumptions!$E9)/12</f>
        <v>-125411.67942465814</v>
      </c>
      <c r="BZ213" s="94">
        <f ca="1">-BZ$205*IF(BZ$6&lt;=$G$3,Assumptions!$D9,Assumptions!$E9)/12</f>
        <v>-125411.55312943905</v>
      </c>
      <c r="CA213" s="94">
        <f ca="1">-CA$205*IF(CA$6&lt;=$G$3,Assumptions!$D9,Assumptions!$E9)/12</f>
        <v>-125411.51021200149</v>
      </c>
      <c r="CB213" s="94">
        <f ca="1">-CB$205*IF(CB$6&lt;=$G$3,Assumptions!$D9,Assumptions!$E9)/12</f>
        <v>-125218.91907980246</v>
      </c>
      <c r="CC213" s="94">
        <f ca="1">-CC$205*IF(CC$6&lt;=$G$3,Assumptions!$D9,Assumptions!$E9)/12</f>
        <v>-125218.87817289871</v>
      </c>
      <c r="CD213" s="94">
        <f ca="1">-CD$205*IF(CD$6&lt;=$G$3,Assumptions!$D9,Assumptions!$E9)/12</f>
        <v>-125227.10205845301</v>
      </c>
      <c r="CE213" s="94">
        <f ca="1">-CE$205*IF(CE$6&lt;=$G$3,Assumptions!$D9,Assumptions!$E9)/12</f>
        <v>-125229.40453500784</v>
      </c>
      <c r="CF213" s="94">
        <f ca="1">-CF$205*IF(CF$6&lt;=$G$3,Assumptions!$D9,Assumptions!$E9)/12</f>
        <v>-125229.40453500784</v>
      </c>
      <c r="CG213" s="94">
        <f ca="1">-CG$205*IF(CG$6&lt;=$G$3,Assumptions!$D9,Assumptions!$E9)/12</f>
        <v>-125229.40453500784</v>
      </c>
      <c r="CH213" s="94">
        <f ca="1">-CH$205*IF(CH$6&lt;=$G$3,Assumptions!$D9,Assumptions!$E9)/12</f>
        <v>-125232.50835140694</v>
      </c>
      <c r="CI213" s="94">
        <f ca="1">-CI$205*IF(CI$6&lt;=$G$3,Assumptions!$D9,Assumptions!$E9)/12</f>
        <v>-125232.65246674162</v>
      </c>
      <c r="CJ213" s="94">
        <f ca="1">-CJ$205*IF(CJ$6&lt;=$G$3,Assumptions!$D9,Assumptions!$E9)/12</f>
        <v>-125232.48615966359</v>
      </c>
      <c r="CK213" s="94">
        <f ca="1">-CK$205*IF(CK$6&lt;=$G$3,Assumptions!$D9,Assumptions!$E9)/12</f>
        <v>-125232.48615966359</v>
      </c>
      <c r="CL213" s="94">
        <f ca="1">-CL$205*IF(CL$6&lt;=$G$3,Assumptions!$D9,Assumptions!$E9)/12</f>
        <v>-125232.48615966359</v>
      </c>
      <c r="CM213" s="94">
        <f ca="1">-CM$205*IF(CM$6&lt;=$G$3,Assumptions!$D9,Assumptions!$E9)/12</f>
        <v>-125283.85291368929</v>
      </c>
      <c r="CN213" s="94">
        <f ca="1">-CN$205*IF(CN$6&lt;=$G$3,Assumptions!$D9,Assumptions!$E9)/12</f>
        <v>-125260.12313682935</v>
      </c>
      <c r="CO213" s="94">
        <f ca="1">-CO$205*IF(CO$6&lt;=$G$3,Assumptions!$D9,Assumptions!$E9)/12</f>
        <v>-125253.16338932626</v>
      </c>
      <c r="CP213" s="94">
        <f ca="1">-CP$205*IF(CP$6&lt;=$G$3,Assumptions!$D9,Assumptions!$E9)/12</f>
        <v>-125253.16338932626</v>
      </c>
      <c r="CQ213" s="94">
        <f ca="1">-CQ$205*IF(CQ$6&lt;=$G$3,Assumptions!$D9,Assumptions!$E9)/12</f>
        <v>-125162.92993240827</v>
      </c>
      <c r="CR213" s="94">
        <f ca="1">-CR$205*IF(CR$6&lt;=$G$3,Assumptions!$D9,Assumptions!$E9)/12</f>
        <v>-119675.90106980863</v>
      </c>
      <c r="CS213" s="94">
        <f ca="1">-CS$205*IF(CS$6&lt;=$G$3,Assumptions!$D9,Assumptions!$E9)/12</f>
        <v>-119623.94756101131</v>
      </c>
      <c r="CT213" s="94">
        <f ca="1">-CT$205*IF(CT$6&lt;=$G$3,Assumptions!$D9,Assumptions!$E9)/12</f>
        <v>-119535.69907425168</v>
      </c>
      <c r="CU213" s="94">
        <f ca="1">-CU$205*IF(CU$6&lt;=$G$3,Assumptions!$D9,Assumptions!$E9)/12</f>
        <v>-118727.18113872799</v>
      </c>
      <c r="CV213" s="94">
        <f ca="1">-CV$205*IF(CV$6&lt;=$G$3,Assumptions!$D9,Assumptions!$E9)/12</f>
        <v>-118681.0134416131</v>
      </c>
      <c r="CW213" s="94">
        <f ca="1">-CW$205*IF(CW$6&lt;=$G$3,Assumptions!$D9,Assumptions!$E9)/12</f>
        <v>-118026.11903684167</v>
      </c>
      <c r="CX213" s="94">
        <f ca="1">-CX$205*IF(CX$6&lt;=$G$3,Assumptions!$D9,Assumptions!$E9)/12</f>
        <v>-117047.65752738949</v>
      </c>
      <c r="CY213" s="94">
        <f ca="1">-CY$205*IF(CY$6&lt;=$G$3,Assumptions!$D9,Assumptions!$E9)/12</f>
        <v>-117003.90234789997</v>
      </c>
      <c r="CZ213" s="94">
        <f ca="1">-CZ$205*IF(CZ$6&lt;=$G$3,Assumptions!$D9,Assumptions!$E9)/12</f>
        <v>-116963.95193160976</v>
      </c>
      <c r="DA213" s="94">
        <f ca="1">-DA$205*IF(DA$6&lt;=$G$3,Assumptions!$D9,Assumptions!$E9)/12</f>
        <v>-116866.20096795028</v>
      </c>
      <c r="DB213" s="94">
        <f ca="1">-DB$205*IF(DB$6&lt;=$G$3,Assumptions!$D9,Assumptions!$E9)/12</f>
        <v>-116344.18492748901</v>
      </c>
      <c r="DC213" s="94">
        <f ca="1">-DC$205*IF(DC$6&lt;=$G$3,Assumptions!$D9,Assumptions!$E9)/12</f>
        <v>-116328.58168356813</v>
      </c>
      <c r="DD213" s="94">
        <f ca="1">-DD$205*IF(DD$6&lt;=$G$3,Assumptions!$D9,Assumptions!$E9)/12</f>
        <v>-115668.55053340021</v>
      </c>
      <c r="DE213" s="94">
        <f ca="1">-DE$205*IF(DE$6&lt;=$G$3,Assumptions!$D9,Assumptions!$E9)/12</f>
        <v>-115664.52396069466</v>
      </c>
      <c r="DF213" s="94">
        <f ca="1">-DF$205*IF(DF$6&lt;=$G$3,Assumptions!$D9,Assumptions!$E9)/12</f>
        <v>-115440.13659748988</v>
      </c>
      <c r="DG213" s="94">
        <f ca="1">-DG$205*IF(DG$6&lt;=$G$3,Assumptions!$D9,Assumptions!$E9)/12</f>
        <v>-115344.14012264198</v>
      </c>
      <c r="DH213" s="94">
        <f ca="1">-DH$205*IF(DH$6&lt;=$G$3,Assumptions!$D9,Assumptions!$E9)/12</f>
        <v>-114874.36739205131</v>
      </c>
      <c r="DI213" s="94">
        <f ca="1">-DI$205*IF(DI$6&lt;=$G$3,Assumptions!$D9,Assumptions!$E9)/12</f>
        <v>-114902.83527657097</v>
      </c>
      <c r="DJ213" s="94">
        <f ca="1">-DJ$205*IF(DJ$6&lt;=$G$3,Assumptions!$D9,Assumptions!$E9)/12</f>
        <v>-114903.39029302285</v>
      </c>
      <c r="DK213" s="94">
        <f ca="1">-DK$205*IF(DK$6&lt;=$G$3,Assumptions!$D9,Assumptions!$E9)/12</f>
        <v>-114791.3354819651</v>
      </c>
      <c r="DL213" s="94">
        <f ca="1">-DL$205*IF(DL$6&lt;=$G$3,Assumptions!$D9,Assumptions!$E9)/12</f>
        <v>-114865.30915456086</v>
      </c>
      <c r="DM213" s="94">
        <f ca="1">-DM$205*IF(DM$6&lt;=$G$3,Assumptions!$D9,Assumptions!$E9)/12</f>
        <v>-114848.04399436859</v>
      </c>
      <c r="DN213" s="94">
        <f ca="1">-DN$205*IF(DN$6&lt;=$G$3,Assumptions!$D9,Assumptions!$E9)/12</f>
        <v>-113989.46549376893</v>
      </c>
      <c r="DO213" s="94">
        <f ca="1">-DO$205*IF(DO$6&lt;=$G$3,Assumptions!$D9,Assumptions!$E9)/12</f>
        <v>-113060.36837550429</v>
      </c>
      <c r="DP213" s="94">
        <f ca="1">-DP$205*IF(DP$6&lt;=$G$3,Assumptions!$D9,Assumptions!$E9)/12</f>
        <v>-112877.38762171865</v>
      </c>
      <c r="DQ213" s="94">
        <f ca="1">-DQ$205*IF(DQ$6&lt;=$G$3,Assumptions!$D9,Assumptions!$E9)/12</f>
        <v>-112499.46304675867</v>
      </c>
      <c r="DR213" s="94">
        <f ca="1">-DR$205*IF(DR$6&lt;=$G$3,Assumptions!$D9,Assumptions!$E9)/12</f>
        <v>-112499.03322174394</v>
      </c>
      <c r="DS213" s="94">
        <f ca="1">-DS$205*IF(DS$6&lt;=$G$3,Assumptions!$D9,Assumptions!$E9)/12</f>
        <v>-112558.03869492079</v>
      </c>
      <c r="DT213" s="94">
        <f ca="1">-DT$205*IF(DT$6&lt;=$G$3,Assumptions!$D9,Assumptions!$E9)/12</f>
        <v>-112558.03869492079</v>
      </c>
      <c r="DU213" s="94">
        <f ca="1">-DU$205*IF(DU$6&lt;=$G$3,Assumptions!$D9,Assumptions!$E9)/12</f>
        <v>-112557.05821465846</v>
      </c>
      <c r="DV213" s="94">
        <f ca="1">-DV$205*IF(DV$6&lt;=$G$3,Assumptions!$D9,Assumptions!$E9)/12</f>
        <v>-106068.98170714015</v>
      </c>
      <c r="DW213" s="94">
        <f ca="1">-DW$205*IF(DW$6&lt;=$G$3,Assumptions!$D9,Assumptions!$E9)/12</f>
        <v>-106068.98170714015</v>
      </c>
      <c r="DX213" s="94">
        <f ca="1">-DX$205*IF(DX$6&lt;=$G$3,Assumptions!$D9,Assumptions!$E9)/12</f>
        <v>-106068.98170714015</v>
      </c>
      <c r="DY213" s="94">
        <f ca="1">-DY$205*IF(DY$6&lt;=$G$3,Assumptions!$D9,Assumptions!$E9)/12</f>
        <v>-106068.98170714015</v>
      </c>
      <c r="DZ213" s="94">
        <f ca="1">-DZ$205*IF(DZ$6&lt;=$G$3,Assumptions!$D9,Assumptions!$E9)/12</f>
        <v>-70712.654471426766</v>
      </c>
      <c r="EA213" s="94">
        <f ca="1">-EA$205*IF(EA$6&lt;=$G$3,Assumptions!$D9,Assumptions!$E9)/12</f>
        <v>-70348.548448655478</v>
      </c>
      <c r="EB213" s="94">
        <f ca="1">-EB$205*IF(EB$6&lt;=$G$3,Assumptions!$D9,Assumptions!$E9)/12</f>
        <v>-68248.773198655472</v>
      </c>
      <c r="EC213" s="94">
        <f ca="1">-EC$205*IF(EC$6&lt;=$G$3,Assumptions!$D9,Assumptions!$E9)/12</f>
        <v>-68133.171441132436</v>
      </c>
      <c r="ED213" s="94">
        <f ca="1">-ED$205*IF(ED$6&lt;=$G$3,Assumptions!$D9,Assumptions!$E9)/12</f>
        <v>-68133.171441132436</v>
      </c>
      <c r="EE213" s="94">
        <f ca="1">-EE$205*IF(EE$6&lt;=$G$3,Assumptions!$D9,Assumptions!$E9)/12</f>
        <v>-68133.171440908336</v>
      </c>
      <c r="EF213" s="94">
        <f ca="1">-EF$205*IF(EF$6&lt;=$G$3,Assumptions!$D9,Assumptions!$E9)/12</f>
        <v>-68133.171440908336</v>
      </c>
      <c r="EG213" s="94">
        <f ca="1">-EG$205*IF(EG$6&lt;=$G$3,Assumptions!$D9,Assumptions!$E9)/12</f>
        <v>-68133.171440908336</v>
      </c>
      <c r="EH213" s="94">
        <f ca="1">-EH$205*IF(EH$6&lt;=$G$3,Assumptions!$D9,Assumptions!$E9)/12</f>
        <v>-68133.171440908336</v>
      </c>
      <c r="EI213" s="94">
        <f ca="1">-EI$205*IF(EI$6&lt;=$G$3,Assumptions!$D9,Assumptions!$E9)/12</f>
        <v>-65931.150163661703</v>
      </c>
      <c r="EJ213" s="94">
        <f ca="1">-EJ$205*IF(EJ$6&lt;=$G$3,Assumptions!$D9,Assumptions!$E9)/12</f>
        <v>-65931.150163661703</v>
      </c>
      <c r="EK213" s="94">
        <f ca="1">-EK$205*IF(EK$6&lt;=$G$3,Assumptions!$D9,Assumptions!$E9)/12</f>
        <v>-65931.150163661703</v>
      </c>
      <c r="EL213" s="94">
        <f ca="1">-EL$205*IF(EL$6&lt;=$G$3,Assumptions!$D9,Assumptions!$E9)/12</f>
        <v>-64255.042588649398</v>
      </c>
      <c r="EM213" s="94">
        <f ca="1">-EM$205*IF(EM$6&lt;=$G$3,Assumptions!$D9,Assumptions!$E9)/12</f>
        <v>-63561.150464759536</v>
      </c>
      <c r="EN213" s="94">
        <f ca="1">-EN$205*IF(EN$6&lt;=$G$3,Assumptions!$D9,Assumptions!$E9)/12</f>
        <v>-63062.26798674991</v>
      </c>
      <c r="EO213" s="94">
        <f ca="1">-EO$205*IF(EO$6&lt;=$G$3,Assumptions!$D9,Assumptions!$E9)/12</f>
        <v>-61344.000444309226</v>
      </c>
      <c r="EP213" s="94">
        <f ca="1">-EP$205*IF(EP$6&lt;=$G$3,Assumptions!$D9,Assumptions!$E9)/12</f>
        <v>-61309.303774897999</v>
      </c>
      <c r="EQ213" s="94">
        <f ca="1">-EQ$205*IF(EQ$6&lt;=$G$3,Assumptions!$D9,Assumptions!$E9)/12</f>
        <v>-60473.510704223307</v>
      </c>
      <c r="ER213" s="94">
        <f ca="1">-ER$205*IF(ER$6&lt;=$G$3,Assumptions!$D9,Assumptions!$E9)/12</f>
        <v>-60473.510704223307</v>
      </c>
      <c r="ES213" s="94">
        <f ca="1">-ES$205*IF(ES$6&lt;=$G$3,Assumptions!$D9,Assumptions!$E9)/12</f>
        <v>-60427.110539800611</v>
      </c>
      <c r="ET213" s="94">
        <f ca="1">-ET$205*IF(ET$6&lt;=$G$3,Assumptions!$D9,Assumptions!$E9)/12</f>
        <v>-51214.883788593412</v>
      </c>
      <c r="EU213" s="94">
        <f ca="1">-EU$205*IF(EU$6&lt;=$G$3,Assumptions!$D9,Assumptions!$E9)/12</f>
        <v>-49573.165302796901</v>
      </c>
      <c r="EV213" s="94">
        <f ca="1">-EV$205*IF(EV$6&lt;=$G$3,Assumptions!$D9,Assumptions!$E9)/12</f>
        <v>-47919.371779260786</v>
      </c>
      <c r="EW213" s="94">
        <f ca="1">-EW$205*IF(EW$6&lt;=$G$3,Assumptions!$D9,Assumptions!$E9)/12</f>
        <v>-47919.371779260786</v>
      </c>
      <c r="EX213" s="94">
        <f ca="1">-EX$205*IF(EX$6&lt;=$G$3,Assumptions!$D9,Assumptions!$E9)/12</f>
        <v>-47476.886007847475</v>
      </c>
      <c r="EY213" s="94">
        <f ca="1">-EY$205*IF(EY$6&lt;=$G$3,Assumptions!$D9,Assumptions!$E9)/12</f>
        <v>-47476.886007847475</v>
      </c>
      <c r="EZ213" s="94">
        <f ca="1">-EZ$205*IF(EZ$6&lt;=$G$3,Assumptions!$D9,Assumptions!$E9)/12</f>
        <v>-45666.344522018779</v>
      </c>
      <c r="FA213" s="94">
        <f ca="1">-FA$205*IF(FA$6&lt;=$G$3,Assumptions!$D9,Assumptions!$E9)/12</f>
        <v>-43282.253257317781</v>
      </c>
      <c r="FB213" s="94">
        <f ca="1">-FB$205*IF(FB$6&lt;=$G$3,Assumptions!$D9,Assumptions!$E9)/12</f>
        <v>-43109.878185690264</v>
      </c>
      <c r="FC213" s="94">
        <f ca="1">-FC$205*IF(FC$6&lt;=$G$3,Assumptions!$D9,Assumptions!$E9)/12</f>
        <v>-40199.784629404028</v>
      </c>
      <c r="FD213" s="94">
        <f ca="1">-FD$205*IF(FD$6&lt;=$G$3,Assumptions!$D9,Assumptions!$E9)/12</f>
        <v>-39044.825917661903</v>
      </c>
      <c r="FE213" s="94">
        <f ca="1">-FE$205*IF(FE$6&lt;=$G$3,Assumptions!$D9,Assumptions!$E9)/12</f>
        <v>-37064.539383802061</v>
      </c>
      <c r="FF213" s="94">
        <f ca="1">-FF$205*IF(FF$6&lt;=$G$3,Assumptions!$D9,Assumptions!$E9)/12</f>
        <v>-36389.718633484685</v>
      </c>
      <c r="FG213" s="94">
        <f ca="1">-FG$205*IF(FG$6&lt;=$G$3,Assumptions!$D9,Assumptions!$E9)/12</f>
        <v>-32805.746955205548</v>
      </c>
      <c r="FH213" s="94">
        <f ca="1">-FH$205*IF(FH$6&lt;=$G$3,Assumptions!$D9,Assumptions!$E9)/12</f>
        <v>-31463.714638022881</v>
      </c>
      <c r="FI213" s="94">
        <f ca="1">-FI$205*IF(FI$6&lt;=$G$3,Assumptions!$D9,Assumptions!$E9)/12</f>
        <v>-31274.126467938986</v>
      </c>
      <c r="FJ213" s="94">
        <f ca="1">-FJ$205*IF(FJ$6&lt;=$G$3,Assumptions!$D9,Assumptions!$E9)/12</f>
        <v>-31237.808728806209</v>
      </c>
      <c r="FK213" s="94">
        <f ca="1">-FK$205*IF(FK$6&lt;=$G$3,Assumptions!$D9,Assumptions!$E9)/12</f>
        <v>-29947.045470782265</v>
      </c>
      <c r="FL213" s="94">
        <f ca="1">-FL$205*IF(FL$6&lt;=$G$3,Assumptions!$D9,Assumptions!$E9)/12</f>
        <v>-29106.093740201064</v>
      </c>
      <c r="FM213" s="94">
        <f ca="1">-FM$205*IF(FM$6&lt;=$G$3,Assumptions!$D9,Assumptions!$E9)/12</f>
        <v>-28779.026422323001</v>
      </c>
      <c r="FN213" s="94">
        <f ca="1">-FN$205*IF(FN$6&lt;=$G$3,Assumptions!$D9,Assumptions!$E9)/12</f>
        <v>-28725.784028310587</v>
      </c>
      <c r="FO213" s="94">
        <f ca="1">-FO$205*IF(FO$6&lt;=$G$3,Assumptions!$D9,Assumptions!$E9)/12</f>
        <v>-28721.401758969474</v>
      </c>
      <c r="FP213" s="94">
        <f ca="1">-FP$205*IF(FP$6&lt;=$G$3,Assumptions!$D9,Assumptions!$E9)/12</f>
        <v>-28713.529776984255</v>
      </c>
      <c r="FQ213" s="94">
        <f ca="1">-FQ$205*IF(FQ$6&lt;=$G$3,Assumptions!$D9,Assumptions!$E9)/12</f>
        <v>-27848.416011117559</v>
      </c>
      <c r="FR213" s="94">
        <f ca="1">-FR$205*IF(FR$6&lt;=$G$3,Assumptions!$D9,Assumptions!$E9)/12</f>
        <v>-25352.482356422493</v>
      </c>
      <c r="FS213" s="94">
        <f ca="1">-FS$205*IF(FS$6&lt;=$G$3,Assumptions!$D9,Assumptions!$E9)/12</f>
        <v>-17298.615979297105</v>
      </c>
      <c r="FT213" s="94">
        <f ca="1">-FT$205*IF(FT$6&lt;=$G$3,Assumptions!$D9,Assumptions!$E9)/12</f>
        <v>-16096.529763047656</v>
      </c>
      <c r="FU213" s="94">
        <f ca="1">-FU$205*IF(FU$6&lt;=$G$3,Assumptions!$D9,Assumptions!$E9)/12</f>
        <v>-15192.179498447396</v>
      </c>
      <c r="FV213" s="94">
        <f ca="1">-FV$205*IF(FV$6&lt;=$G$3,Assumptions!$D9,Assumptions!$E9)/12</f>
        <v>-14245.042147434802</v>
      </c>
      <c r="FW213" s="94">
        <f ca="1">-FW$205*IF(FW$6&lt;=$G$3,Assumptions!$D9,Assumptions!$E9)/12</f>
        <v>-12946.10277842446</v>
      </c>
      <c r="FX213" s="94">
        <f ca="1">-FX$205*IF(FX$6&lt;=$G$3,Assumptions!$D9,Assumptions!$E9)/12</f>
        <v>-9593.275124979873</v>
      </c>
      <c r="FY213" s="94">
        <f ca="1">-FY$205*IF(FY$6&lt;=$G$3,Assumptions!$D9,Assumptions!$E9)/12</f>
        <v>-9302.95878570073</v>
      </c>
      <c r="FZ213" s="94">
        <f ca="1">-FZ$205*IF(FZ$6&lt;=$G$3,Assumptions!$D9,Assumptions!$E9)/12</f>
        <v>-7832.5256103134207</v>
      </c>
      <c r="GA213" s="94">
        <f ca="1">-GA$205*IF(GA$6&lt;=$G$3,Assumptions!$D9,Assumptions!$E9)/12</f>
        <v>-7205.8106164076898</v>
      </c>
      <c r="GB213" s="94">
        <f ca="1">-GB$205*IF(GB$6&lt;=$G$3,Assumptions!$D9,Assumptions!$E9)/12</f>
        <v>-6350.3200319459511</v>
      </c>
      <c r="GC213" s="94">
        <f ca="1">-GC$205*IF(GC$6&lt;=$G$3,Assumptions!$D9,Assumptions!$E9)/12</f>
        <v>-6350.3200319459511</v>
      </c>
      <c r="GD213" s="94">
        <f ca="1">-GD$205*IF(GD$6&lt;=$G$3,Assumptions!$D9,Assumptions!$E9)/12</f>
        <v>-6350.3200319459511</v>
      </c>
      <c r="GE213" s="94">
        <f ca="1">-GE$205*IF(GE$6&lt;=$G$3,Assumptions!$D9,Assumptions!$E9)/12</f>
        <v>-6350.3200319459511</v>
      </c>
      <c r="GF213" s="94">
        <f ca="1">-GF$205*IF(GF$6&lt;=$G$3,Assumptions!$D9,Assumptions!$E9)/12</f>
        <v>-4601.9325416676984</v>
      </c>
      <c r="GG213" s="94">
        <f ca="1">-GG$205*IF(GG$6&lt;=$G$3,Assumptions!$D9,Assumptions!$E9)/12</f>
        <v>-4122.170534956661</v>
      </c>
      <c r="GH213" s="94">
        <f ca="1">-GH$205*IF(GH$6&lt;=$G$3,Assumptions!$D9,Assumptions!$E9)/12</f>
        <v>-3513.2617689054618</v>
      </c>
      <c r="GI213" s="94">
        <f ca="1">-GI$205*IF(GI$6&lt;=$G$3,Assumptions!$D9,Assumptions!$E9)/12</f>
        <v>-1768.355794176784</v>
      </c>
      <c r="GJ213" s="94">
        <f ca="1">-GJ$205*IF(GJ$6&lt;=$G$3,Assumptions!$D9,Assumptions!$E9)/12</f>
        <v>-1768.355794176784</v>
      </c>
      <c r="GK213" s="94">
        <f ca="1">-GK$205*IF(GK$6&lt;=$G$3,Assumptions!$D9,Assumptions!$E9)/12</f>
        <v>-1768.355794176784</v>
      </c>
      <c r="GL213" s="94">
        <f ca="1">-GL$205*IF(GL$6&lt;=$G$3,Assumptions!$D9,Assumptions!$E9)/12</f>
        <v>0</v>
      </c>
      <c r="GM213" s="94">
        <f ca="1">-GM$205*IF(GM$6&lt;=$G$3,Assumptions!$D9,Assumptions!$E9)/12</f>
        <v>0</v>
      </c>
      <c r="GN213" s="94">
        <f ca="1">-GN$205*IF(GN$6&lt;=$G$3,Assumptions!$D9,Assumptions!$E9)/12</f>
        <v>0</v>
      </c>
      <c r="GO213" s="94">
        <f ca="1">-GO$205*IF(GO$6&lt;=$G$3,Assumptions!$D9,Assumptions!$E9)/12</f>
        <v>0</v>
      </c>
      <c r="GP213" s="94">
        <f ca="1">-GP$205*IF(GP$6&lt;=$G$3,Assumptions!$D9,Assumptions!$E9)/12</f>
        <v>0</v>
      </c>
      <c r="GQ213" s="94">
        <f ca="1">-GQ$205*IF(GQ$6&lt;=$G$3,Assumptions!$D9,Assumptions!$E9)/12</f>
        <v>0</v>
      </c>
      <c r="GR213" s="94">
        <f ca="1">-GR$205*IF(GR$6&lt;=$G$3,Assumptions!$D9,Assumptions!$E9)/12</f>
        <v>0</v>
      </c>
      <c r="GS213" s="94">
        <f ca="1">-GS$205*IF(GS$6&lt;=$G$3,Assumptions!$D9,Assumptions!$E9)/12</f>
        <v>0</v>
      </c>
      <c r="GU213" s="85">
        <f t="shared" ca="1" si="449"/>
        <v>-261142.13989009403</v>
      </c>
      <c r="GV213" s="85">
        <f t="shared" ca="1" si="449"/>
        <v>-884959.5085846195</v>
      </c>
      <c r="GW213" s="85">
        <f t="shared" ca="1" si="449"/>
        <v>-1429325.7830053461</v>
      </c>
      <c r="GX213" s="85">
        <f t="shared" ca="1" si="449"/>
        <v>-1510448.5263082017</v>
      </c>
      <c r="GY213" s="85">
        <f t="shared" ca="1" si="449"/>
        <v>-1509767.6913906061</v>
      </c>
      <c r="GZ213" s="85">
        <f t="shared" ca="1" si="449"/>
        <v>-1505606.4472992462</v>
      </c>
      <c r="HA213" s="85">
        <f t="shared" ca="1" si="449"/>
        <v>-1502875.074400461</v>
      </c>
      <c r="HB213" s="85">
        <f t="shared" ca="1" si="449"/>
        <v>-1432567.6674188385</v>
      </c>
      <c r="HC213" s="85">
        <f t="shared" ca="1" si="449"/>
        <v>-1383975.3994178234</v>
      </c>
      <c r="HD213" s="85">
        <f t="shared" ca="1" si="449"/>
        <v>-1326874.7801925549</v>
      </c>
      <c r="HE213" s="85">
        <f t="shared" ca="1" si="449"/>
        <v>-815902.455255621</v>
      </c>
      <c r="HF213" s="85">
        <f t="shared" ca="1" si="449"/>
        <v>-691532.68985752517</v>
      </c>
      <c r="HG213" s="85">
        <f t="shared" ca="1" si="449"/>
        <v>-475254.7046062419</v>
      </c>
      <c r="HH213" s="85">
        <f t="shared" ca="1" si="449"/>
        <v>-307018.91353470902</v>
      </c>
      <c r="HI213" s="85">
        <f t="shared" ca="1" si="449"/>
        <v>-95251.098267669164</v>
      </c>
      <c r="HJ213" s="85">
        <f t="shared" ca="1" si="449"/>
        <v>-8818.3291514358134</v>
      </c>
      <c r="HK213" s="85">
        <f t="shared" ca="1" si="450"/>
        <v>-15141321.208580993</v>
      </c>
    </row>
    <row r="214" spans="2:219" x14ac:dyDescent="0.75">
      <c r="B214" t="s">
        <v>310</v>
      </c>
      <c r="G214" s="94">
        <f t="shared" ca="1" si="448"/>
        <v>-4749999.9999999981</v>
      </c>
      <c r="K214" s="94">
        <f ca="1">-IF(K$205&gt;0,IF(K$6&lt;=$G$3,Assumptions!$D10,Assumptions!$E10)/COUNTIFS($K$205:$GS$205,"&gt;"&amp;0,$K$5:$GS$5,K$5),0)</f>
        <v>-45454.545454545456</v>
      </c>
      <c r="L214" s="94">
        <f ca="1">-IF(L$205&gt;0,IF(L$6&lt;=$G$3,Assumptions!$D10,Assumptions!$E10)/COUNTIFS($K$205:$GS$205,"&gt;"&amp;0,$K$5:$GS$5,L$5),0)</f>
        <v>-45454.545454545456</v>
      </c>
      <c r="M214" s="94">
        <f ca="1">-IF(M$205&gt;0,IF(M$6&lt;=$G$3,Assumptions!$D10,Assumptions!$E10)/COUNTIFS($K$205:$GS$205,"&gt;"&amp;0,$K$5:$GS$5,M$5),0)</f>
        <v>-45454.545454545456</v>
      </c>
      <c r="N214" s="94">
        <f ca="1">-IF(N$205&gt;0,IF(N$6&lt;=$G$3,Assumptions!$D10,Assumptions!$E10)/COUNTIFS($K$205:$GS$205,"&gt;"&amp;0,$K$5:$GS$5,N$5),0)</f>
        <v>-45454.545454545456</v>
      </c>
      <c r="O214" s="94">
        <f ca="1">-IF(O$205&gt;0,IF(O$6&lt;=$G$3,Assumptions!$D10,Assumptions!$E10)/COUNTIFS($K$205:$GS$205,"&gt;"&amp;0,$K$5:$GS$5,O$5),0)</f>
        <v>-45454.545454545456</v>
      </c>
      <c r="P214" s="94">
        <f ca="1">-IF(P$205&gt;0,IF(P$6&lt;=$G$3,Assumptions!$D10,Assumptions!$E10)/COUNTIFS($K$205:$GS$205,"&gt;"&amp;0,$K$5:$GS$5,P$5),0)</f>
        <v>-45454.545454545456</v>
      </c>
      <c r="Q214" s="94">
        <f ca="1">-IF(Q$205&gt;0,IF(Q$6&lt;=$G$3,Assumptions!$D10,Assumptions!$E10)/COUNTIFS($K$205:$GS$205,"&gt;"&amp;0,$K$5:$GS$5,Q$5),0)</f>
        <v>-45454.545454545456</v>
      </c>
      <c r="R214" s="94">
        <f ca="1">-IF(R$205&gt;0,IF(R$6&lt;=$G$3,Assumptions!$D10,Assumptions!$E10)/COUNTIFS($K$205:$GS$205,"&gt;"&amp;0,$K$5:$GS$5,R$5),0)</f>
        <v>-45454.545454545456</v>
      </c>
      <c r="S214" s="94">
        <f ca="1">-IF(S$205&gt;0,IF(S$6&lt;=$G$3,Assumptions!$D10,Assumptions!$E10)/COUNTIFS($K$205:$GS$205,"&gt;"&amp;0,$K$5:$GS$5,S$5),0)</f>
        <v>-45454.545454545456</v>
      </c>
      <c r="T214" s="94">
        <f ca="1">-IF(T$205&gt;0,IF(T$6&lt;=$G$3,Assumptions!$D10,Assumptions!$E10)/COUNTIFS($K$205:$GS$205,"&gt;"&amp;0,$K$5:$GS$5,T$5),0)</f>
        <v>-45454.545454545456</v>
      </c>
      <c r="U214" s="94">
        <f ca="1">-IF(U$205&gt;0,IF(U$6&lt;=$G$3,Assumptions!$D10,Assumptions!$E10)/COUNTIFS($K$205:$GS$205,"&gt;"&amp;0,$K$5:$GS$5,U$5),0)</f>
        <v>-45454.545454545456</v>
      </c>
      <c r="V214" s="94">
        <f ca="1">-IF(V$205&gt;0,IF(V$6&lt;=$G$3,Assumptions!$D10,Assumptions!$E10)/COUNTIFS($K$205:$GS$205,"&gt;"&amp;0,$K$5:$GS$5,V$5),0)</f>
        <v>-41666.666666666664</v>
      </c>
      <c r="W214" s="94">
        <f ca="1">-IF(W$205&gt;0,IF(W$6&lt;=$G$3,Assumptions!$D10,Assumptions!$E10)/COUNTIFS($K$205:$GS$205,"&gt;"&amp;0,$K$5:$GS$5,W$5),0)</f>
        <v>-41666.666666666664</v>
      </c>
      <c r="X214" s="94">
        <f ca="1">-IF(X$205&gt;0,IF(X$6&lt;=$G$3,Assumptions!$D10,Assumptions!$E10)/COUNTIFS($K$205:$GS$205,"&gt;"&amp;0,$K$5:$GS$5,X$5),0)</f>
        <v>-41666.666666666664</v>
      </c>
      <c r="Y214" s="94">
        <f ca="1">-IF(Y$205&gt;0,IF(Y$6&lt;=$G$3,Assumptions!$D10,Assumptions!$E10)/COUNTIFS($K$205:$GS$205,"&gt;"&amp;0,$K$5:$GS$5,Y$5),0)</f>
        <v>-41666.666666666664</v>
      </c>
      <c r="Z214" s="94">
        <f ca="1">-IF(Z$205&gt;0,IF(Z$6&lt;=$G$3,Assumptions!$D10,Assumptions!$E10)/COUNTIFS($K$205:$GS$205,"&gt;"&amp;0,$K$5:$GS$5,Z$5),0)</f>
        <v>-41666.666666666664</v>
      </c>
      <c r="AA214" s="94">
        <f ca="1">-IF(AA$205&gt;0,IF(AA$6&lt;=$G$3,Assumptions!$D10,Assumptions!$E10)/COUNTIFS($K$205:$GS$205,"&gt;"&amp;0,$K$5:$GS$5,AA$5),0)</f>
        <v>-41666.666666666664</v>
      </c>
      <c r="AB214" s="94">
        <f ca="1">-IF(AB$205&gt;0,IF(AB$6&lt;=$G$3,Assumptions!$D10,Assumptions!$E10)/COUNTIFS($K$205:$GS$205,"&gt;"&amp;0,$K$5:$GS$5,AB$5),0)</f>
        <v>-41666.666666666664</v>
      </c>
      <c r="AC214" s="94">
        <f ca="1">-IF(AC$205&gt;0,IF(AC$6&lt;=$G$3,Assumptions!$D10,Assumptions!$E10)/COUNTIFS($K$205:$GS$205,"&gt;"&amp;0,$K$5:$GS$5,AC$5),0)</f>
        <v>-41666.666666666664</v>
      </c>
      <c r="AD214" s="94">
        <f ca="1">-IF(AD$205&gt;0,IF(AD$6&lt;=$G$3,Assumptions!$D10,Assumptions!$E10)/COUNTIFS($K$205:$GS$205,"&gt;"&amp;0,$K$5:$GS$5,AD$5),0)</f>
        <v>-41666.666666666664</v>
      </c>
      <c r="AE214" s="94">
        <f ca="1">-IF(AE$205&gt;0,IF(AE$6&lt;=$G$3,Assumptions!$D10,Assumptions!$E10)/COUNTIFS($K$205:$GS$205,"&gt;"&amp;0,$K$5:$GS$5,AE$5),0)</f>
        <v>-41666.666666666664</v>
      </c>
      <c r="AF214" s="94">
        <f ca="1">-IF(AF$205&gt;0,IF(AF$6&lt;=$G$3,Assumptions!$D10,Assumptions!$E10)/COUNTIFS($K$205:$GS$205,"&gt;"&amp;0,$K$5:$GS$5,AF$5),0)</f>
        <v>-41666.666666666664</v>
      </c>
      <c r="AG214" s="94">
        <f ca="1">-IF(AG$205&gt;0,IF(AG$6&lt;=$G$3,Assumptions!$D10,Assumptions!$E10)/COUNTIFS($K$205:$GS$205,"&gt;"&amp;0,$K$5:$GS$5,AG$5),0)</f>
        <v>-41666.666666666664</v>
      </c>
      <c r="AH214" s="94">
        <f ca="1">-IF(AH$205&gt;0,IF(AH$6&lt;=$G$3,Assumptions!$D10,Assumptions!$E10)/COUNTIFS($K$205:$GS$205,"&gt;"&amp;0,$K$5:$GS$5,AH$5),0)</f>
        <v>-41666.666666666664</v>
      </c>
      <c r="AI214" s="94">
        <f ca="1">-IF(AI$205&gt;0,IF(AI$6&lt;=$G$3,Assumptions!$D10,Assumptions!$E10)/COUNTIFS($K$205:$GS$205,"&gt;"&amp;0,$K$5:$GS$5,AI$5),0)</f>
        <v>-41666.666666666664</v>
      </c>
      <c r="AJ214" s="94">
        <f ca="1">-IF(AJ$205&gt;0,IF(AJ$6&lt;=$G$3,Assumptions!$D10,Assumptions!$E10)/COUNTIFS($K$205:$GS$205,"&gt;"&amp;0,$K$5:$GS$5,AJ$5),0)</f>
        <v>-41666.666666666664</v>
      </c>
      <c r="AK214" s="94">
        <f ca="1">-IF(AK$205&gt;0,IF(AK$6&lt;=$G$3,Assumptions!$D10,Assumptions!$E10)/COUNTIFS($K$205:$GS$205,"&gt;"&amp;0,$K$5:$GS$5,AK$5),0)</f>
        <v>-41666.666666666664</v>
      </c>
      <c r="AL214" s="94">
        <f ca="1">-IF(AL$205&gt;0,IF(AL$6&lt;=$G$3,Assumptions!$D10,Assumptions!$E10)/COUNTIFS($K$205:$GS$205,"&gt;"&amp;0,$K$5:$GS$5,AL$5),0)</f>
        <v>-41666.666666666664</v>
      </c>
      <c r="AM214" s="94">
        <f ca="1">-IF(AM$205&gt;0,IF(AM$6&lt;=$G$3,Assumptions!$D10,Assumptions!$E10)/COUNTIFS($K$205:$GS$205,"&gt;"&amp;0,$K$5:$GS$5,AM$5),0)</f>
        <v>-41666.666666666664</v>
      </c>
      <c r="AN214" s="94">
        <f ca="1">-IF(AN$205&gt;0,IF(AN$6&lt;=$G$3,Assumptions!$D10,Assumptions!$E10)/COUNTIFS($K$205:$GS$205,"&gt;"&amp;0,$K$5:$GS$5,AN$5),0)</f>
        <v>-41666.666666666664</v>
      </c>
      <c r="AO214" s="94">
        <f ca="1">-IF(AO$205&gt;0,IF(AO$6&lt;=$G$3,Assumptions!$D10,Assumptions!$E10)/COUNTIFS($K$205:$GS$205,"&gt;"&amp;0,$K$5:$GS$5,AO$5),0)</f>
        <v>-41666.666666666664</v>
      </c>
      <c r="AP214" s="94">
        <f ca="1">-IF(AP$205&gt;0,IF(AP$6&lt;=$G$3,Assumptions!$D10,Assumptions!$E10)/COUNTIFS($K$205:$GS$205,"&gt;"&amp;0,$K$5:$GS$5,AP$5),0)</f>
        <v>-41666.666666666664</v>
      </c>
      <c r="AQ214" s="94">
        <f ca="1">-IF(AQ$205&gt;0,IF(AQ$6&lt;=$G$3,Assumptions!$D10,Assumptions!$E10)/COUNTIFS($K$205:$GS$205,"&gt;"&amp;0,$K$5:$GS$5,AQ$5),0)</f>
        <v>-41666.666666666664</v>
      </c>
      <c r="AR214" s="94">
        <f ca="1">-IF(AR$205&gt;0,IF(AR$6&lt;=$G$3,Assumptions!$D10,Assumptions!$E10)/COUNTIFS($K$205:$GS$205,"&gt;"&amp;0,$K$5:$GS$5,AR$5),0)</f>
        <v>-41666.666666666664</v>
      </c>
      <c r="AS214" s="94">
        <f ca="1">-IF(AS$205&gt;0,IF(AS$6&lt;=$G$3,Assumptions!$D10,Assumptions!$E10)/COUNTIFS($K$205:$GS$205,"&gt;"&amp;0,$K$5:$GS$5,AS$5),0)</f>
        <v>-41666.666666666664</v>
      </c>
      <c r="AT214" s="94">
        <f ca="1">-IF(AT$205&gt;0,IF(AT$6&lt;=$G$3,Assumptions!$D10,Assumptions!$E10)/COUNTIFS($K$205:$GS$205,"&gt;"&amp;0,$K$5:$GS$5,AT$5),0)</f>
        <v>-41666.666666666664</v>
      </c>
      <c r="AU214" s="94">
        <f ca="1">-IF(AU$205&gt;0,IF(AU$6&lt;=$G$3,Assumptions!$D10,Assumptions!$E10)/COUNTIFS($K$205:$GS$205,"&gt;"&amp;0,$K$5:$GS$5,AU$5),0)</f>
        <v>-41666.666666666664</v>
      </c>
      <c r="AV214" s="94">
        <f ca="1">-IF(AV$205&gt;0,IF(AV$6&lt;=$G$3,Assumptions!$D10,Assumptions!$E10)/COUNTIFS($K$205:$GS$205,"&gt;"&amp;0,$K$5:$GS$5,AV$5),0)</f>
        <v>-41666.666666666664</v>
      </c>
      <c r="AW214" s="94">
        <f ca="1">-IF(AW$205&gt;0,IF(AW$6&lt;=$G$3,Assumptions!$D10,Assumptions!$E10)/COUNTIFS($K$205:$GS$205,"&gt;"&amp;0,$K$5:$GS$5,AW$5),0)</f>
        <v>-41666.666666666664</v>
      </c>
      <c r="AX214" s="94">
        <f ca="1">-IF(AX$205&gt;0,IF(AX$6&lt;=$G$3,Assumptions!$D10,Assumptions!$E10)/COUNTIFS($K$205:$GS$205,"&gt;"&amp;0,$K$5:$GS$5,AX$5),0)</f>
        <v>-41666.666666666664</v>
      </c>
      <c r="AY214" s="94">
        <f ca="1">-IF(AY$205&gt;0,IF(AY$6&lt;=$G$3,Assumptions!$D10,Assumptions!$E10)/COUNTIFS($K$205:$GS$205,"&gt;"&amp;0,$K$5:$GS$5,AY$5),0)</f>
        <v>-41666.666666666664</v>
      </c>
      <c r="AZ214" s="94">
        <f ca="1">-IF(AZ$205&gt;0,IF(AZ$6&lt;=$G$3,Assumptions!$D10,Assumptions!$E10)/COUNTIFS($K$205:$GS$205,"&gt;"&amp;0,$K$5:$GS$5,AZ$5),0)</f>
        <v>-41666.666666666664</v>
      </c>
      <c r="BA214" s="94">
        <f ca="1">-IF(BA$205&gt;0,IF(BA$6&lt;=$G$3,Assumptions!$D10,Assumptions!$E10)/COUNTIFS($K$205:$GS$205,"&gt;"&amp;0,$K$5:$GS$5,BA$5),0)</f>
        <v>-41666.666666666664</v>
      </c>
      <c r="BB214" s="94">
        <f ca="1">-IF(BB$205&gt;0,IF(BB$6&lt;=$G$3,Assumptions!$D10,Assumptions!$E10)/COUNTIFS($K$205:$GS$205,"&gt;"&amp;0,$K$5:$GS$5,BB$5),0)</f>
        <v>-41666.666666666664</v>
      </c>
      <c r="BC214" s="94">
        <f ca="1">-IF(BC$205&gt;0,IF(BC$6&lt;=$G$3,Assumptions!$D10,Assumptions!$E10)/COUNTIFS($K$205:$GS$205,"&gt;"&amp;0,$K$5:$GS$5,BC$5),0)</f>
        <v>-41666.666666666664</v>
      </c>
      <c r="BD214" s="94">
        <f ca="1">-IF(BD$205&gt;0,IF(BD$6&lt;=$G$3,Assumptions!$D10,Assumptions!$E10)/COUNTIFS($K$205:$GS$205,"&gt;"&amp;0,$K$5:$GS$5,BD$5),0)</f>
        <v>-41666.666666666664</v>
      </c>
      <c r="BE214" s="94">
        <f ca="1">-IF(BE$205&gt;0,IF(BE$6&lt;=$G$3,Assumptions!$D10,Assumptions!$E10)/COUNTIFS($K$205:$GS$205,"&gt;"&amp;0,$K$5:$GS$5,BE$5),0)</f>
        <v>-41666.666666666664</v>
      </c>
      <c r="BF214" s="94">
        <f ca="1">-IF(BF$205&gt;0,IF(BF$6&lt;=$G$3,Assumptions!$D10,Assumptions!$E10)/COUNTIFS($K$205:$GS$205,"&gt;"&amp;0,$K$5:$GS$5,BF$5),0)</f>
        <v>-41666.666666666664</v>
      </c>
      <c r="BG214" s="94">
        <f ca="1">-IF(BG$205&gt;0,IF(BG$6&lt;=$G$3,Assumptions!$D10,Assumptions!$E10)/COUNTIFS($K$205:$GS$205,"&gt;"&amp;0,$K$5:$GS$5,BG$5),0)</f>
        <v>-41666.666666666664</v>
      </c>
      <c r="BH214" s="94">
        <f ca="1">-IF(BH$205&gt;0,IF(BH$6&lt;=$G$3,Assumptions!$D10,Assumptions!$E10)/COUNTIFS($K$205:$GS$205,"&gt;"&amp;0,$K$5:$GS$5,BH$5),0)</f>
        <v>-41666.666666666664</v>
      </c>
      <c r="BI214" s="94">
        <f ca="1">-IF(BI$205&gt;0,IF(BI$6&lt;=$G$3,Assumptions!$D10,Assumptions!$E10)/COUNTIFS($K$205:$GS$205,"&gt;"&amp;0,$K$5:$GS$5,BI$5),0)</f>
        <v>-41666.666666666664</v>
      </c>
      <c r="BJ214" s="94">
        <f ca="1">-IF(BJ$205&gt;0,IF(BJ$6&lt;=$G$3,Assumptions!$D10,Assumptions!$E10)/COUNTIFS($K$205:$GS$205,"&gt;"&amp;0,$K$5:$GS$5,BJ$5),0)</f>
        <v>-41666.666666666664</v>
      </c>
      <c r="BK214" s="94">
        <f ca="1">-IF(BK$205&gt;0,IF(BK$6&lt;=$G$3,Assumptions!$D10,Assumptions!$E10)/COUNTIFS($K$205:$GS$205,"&gt;"&amp;0,$K$5:$GS$5,BK$5),0)</f>
        <v>-41666.666666666664</v>
      </c>
      <c r="BL214" s="94">
        <f ca="1">-IF(BL$205&gt;0,IF(BL$6&lt;=$G$3,Assumptions!$D10,Assumptions!$E10)/COUNTIFS($K$205:$GS$205,"&gt;"&amp;0,$K$5:$GS$5,BL$5),0)</f>
        <v>-41666.666666666664</v>
      </c>
      <c r="BM214" s="94">
        <f ca="1">-IF(BM$205&gt;0,IF(BM$6&lt;=$G$3,Assumptions!$D10,Assumptions!$E10)/COUNTIFS($K$205:$GS$205,"&gt;"&amp;0,$K$5:$GS$5,BM$5),0)</f>
        <v>-41666.666666666664</v>
      </c>
      <c r="BN214" s="94">
        <f ca="1">-IF(BN$205&gt;0,IF(BN$6&lt;=$G$3,Assumptions!$D10,Assumptions!$E10)/COUNTIFS($K$205:$GS$205,"&gt;"&amp;0,$K$5:$GS$5,BN$5),0)</f>
        <v>-41666.666666666664</v>
      </c>
      <c r="BO214" s="94">
        <f ca="1">-IF(BO$205&gt;0,IF(BO$6&lt;=$G$3,Assumptions!$D10,Assumptions!$E10)/COUNTIFS($K$205:$GS$205,"&gt;"&amp;0,$K$5:$GS$5,BO$5),0)</f>
        <v>-41666.666666666664</v>
      </c>
      <c r="BP214" s="94">
        <f ca="1">-IF(BP$205&gt;0,IF(BP$6&lt;=$G$3,Assumptions!$D10,Assumptions!$E10)/COUNTIFS($K$205:$GS$205,"&gt;"&amp;0,$K$5:$GS$5,BP$5),0)</f>
        <v>-41666.666666666664</v>
      </c>
      <c r="BQ214" s="94">
        <f ca="1">-IF(BQ$205&gt;0,IF(BQ$6&lt;=$G$3,Assumptions!$D10,Assumptions!$E10)/COUNTIFS($K$205:$GS$205,"&gt;"&amp;0,$K$5:$GS$5,BQ$5),0)</f>
        <v>-41666.666666666664</v>
      </c>
      <c r="BR214" s="94">
        <f ca="1">-IF(BR$205&gt;0,IF(BR$6&lt;=$G$3,Assumptions!$D10,Assumptions!$E10)/COUNTIFS($K$205:$GS$205,"&gt;"&amp;0,$K$5:$GS$5,BR$5),0)</f>
        <v>-41666.666666666664</v>
      </c>
      <c r="BS214" s="94">
        <f ca="1">-IF(BS$205&gt;0,IF(BS$6&lt;=$G$3,Assumptions!$D10,Assumptions!$E10)/COUNTIFS($K$205:$GS$205,"&gt;"&amp;0,$K$5:$GS$5,BS$5),0)</f>
        <v>-41666.666666666664</v>
      </c>
      <c r="BT214" s="94">
        <f ca="1">-IF(BT$205&gt;0,IF(BT$6&lt;=$G$3,Assumptions!$D10,Assumptions!$E10)/COUNTIFS($K$205:$GS$205,"&gt;"&amp;0,$K$5:$GS$5,BT$5),0)</f>
        <v>-41666.666666666664</v>
      </c>
      <c r="BU214" s="94">
        <f ca="1">-IF(BU$205&gt;0,IF(BU$6&lt;=$G$3,Assumptions!$D10,Assumptions!$E10)/COUNTIFS($K$205:$GS$205,"&gt;"&amp;0,$K$5:$GS$5,BU$5),0)</f>
        <v>-41666.666666666664</v>
      </c>
      <c r="BV214" s="94">
        <f ca="1">-IF(BV$205&gt;0,IF(BV$6&lt;=$G$3,Assumptions!$D10,Assumptions!$E10)/COUNTIFS($K$205:$GS$205,"&gt;"&amp;0,$K$5:$GS$5,BV$5),0)</f>
        <v>-41666.666666666664</v>
      </c>
      <c r="BW214" s="94">
        <f ca="1">-IF(BW$205&gt;0,IF(BW$6&lt;=$G$3,Assumptions!$D10,Assumptions!$E10)/COUNTIFS($K$205:$GS$205,"&gt;"&amp;0,$K$5:$GS$5,BW$5),0)</f>
        <v>-41666.666666666664</v>
      </c>
      <c r="BX214" s="94">
        <f ca="1">-IF(BX$205&gt;0,IF(BX$6&lt;=$G$3,Assumptions!$D10,Assumptions!$E10)/COUNTIFS($K$205:$GS$205,"&gt;"&amp;0,$K$5:$GS$5,BX$5),0)</f>
        <v>-41666.666666666664</v>
      </c>
      <c r="BY214" s="94">
        <f ca="1">-IF(BY$205&gt;0,IF(BY$6&lt;=$G$3,Assumptions!$D10,Assumptions!$E10)/COUNTIFS($K$205:$GS$205,"&gt;"&amp;0,$K$5:$GS$5,BY$5),0)</f>
        <v>-41666.666666666664</v>
      </c>
      <c r="BZ214" s="94">
        <f ca="1">-IF(BZ$205&gt;0,IF(BZ$6&lt;=$G$3,Assumptions!$D10,Assumptions!$E10)/COUNTIFS($K$205:$GS$205,"&gt;"&amp;0,$K$5:$GS$5,BZ$5),0)</f>
        <v>-41666.666666666664</v>
      </c>
      <c r="CA214" s="94">
        <f ca="1">-IF(CA$205&gt;0,IF(CA$6&lt;=$G$3,Assumptions!$D10,Assumptions!$E10)/COUNTIFS($K$205:$GS$205,"&gt;"&amp;0,$K$5:$GS$5,CA$5),0)</f>
        <v>-41666.666666666664</v>
      </c>
      <c r="CB214" s="94">
        <f ca="1">-IF(CB$205&gt;0,IF(CB$6&lt;=$G$3,Assumptions!$D10,Assumptions!$E10)/COUNTIFS($K$205:$GS$205,"&gt;"&amp;0,$K$5:$GS$5,CB$5),0)</f>
        <v>-41666.666666666664</v>
      </c>
      <c r="CC214" s="94">
        <f ca="1">-IF(CC$205&gt;0,IF(CC$6&lt;=$G$3,Assumptions!$D10,Assumptions!$E10)/COUNTIFS($K$205:$GS$205,"&gt;"&amp;0,$K$5:$GS$5,CC$5),0)</f>
        <v>-41666.666666666664</v>
      </c>
      <c r="CD214" s="94">
        <f ca="1">-IF(CD$205&gt;0,IF(CD$6&lt;=$G$3,Assumptions!$D10,Assumptions!$E10)/COUNTIFS($K$205:$GS$205,"&gt;"&amp;0,$K$5:$GS$5,CD$5),0)</f>
        <v>-41666.666666666664</v>
      </c>
      <c r="CE214" s="94">
        <f ca="1">-IF(CE$205&gt;0,IF(CE$6&lt;=$G$3,Assumptions!$D10,Assumptions!$E10)/COUNTIFS($K$205:$GS$205,"&gt;"&amp;0,$K$5:$GS$5,CE$5),0)</f>
        <v>-41666.666666666664</v>
      </c>
      <c r="CF214" s="94">
        <f ca="1">-IF(CF$205&gt;0,IF(CF$6&lt;=$G$3,Assumptions!$D10,Assumptions!$E10)/COUNTIFS($K$205:$GS$205,"&gt;"&amp;0,$K$5:$GS$5,CF$5),0)</f>
        <v>-41666.666666666664</v>
      </c>
      <c r="CG214" s="94">
        <f ca="1">-IF(CG$205&gt;0,IF(CG$6&lt;=$G$3,Assumptions!$D10,Assumptions!$E10)/COUNTIFS($K$205:$GS$205,"&gt;"&amp;0,$K$5:$GS$5,CG$5),0)</f>
        <v>-41666.666666666664</v>
      </c>
      <c r="CH214" s="94">
        <f ca="1">-IF(CH$205&gt;0,IF(CH$6&lt;=$G$3,Assumptions!$D10,Assumptions!$E10)/COUNTIFS($K$205:$GS$205,"&gt;"&amp;0,$K$5:$GS$5,CH$5),0)</f>
        <v>-41666.666666666664</v>
      </c>
      <c r="CI214" s="94">
        <f ca="1">-IF(CI$205&gt;0,IF(CI$6&lt;=$G$3,Assumptions!$D10,Assumptions!$E10)/COUNTIFS($K$205:$GS$205,"&gt;"&amp;0,$K$5:$GS$5,CI$5),0)</f>
        <v>-41666.666666666664</v>
      </c>
      <c r="CJ214" s="94">
        <f ca="1">-IF(CJ$205&gt;0,IF(CJ$6&lt;=$G$3,Assumptions!$D10,Assumptions!$E10)/COUNTIFS($K$205:$GS$205,"&gt;"&amp;0,$K$5:$GS$5,CJ$5),0)</f>
        <v>-41666.666666666664</v>
      </c>
      <c r="CK214" s="94">
        <f ca="1">-IF(CK$205&gt;0,IF(CK$6&lt;=$G$3,Assumptions!$D10,Assumptions!$E10)/COUNTIFS($K$205:$GS$205,"&gt;"&amp;0,$K$5:$GS$5,CK$5),0)</f>
        <v>-41666.666666666664</v>
      </c>
      <c r="CL214" s="94">
        <f ca="1">-IF(CL$205&gt;0,IF(CL$6&lt;=$G$3,Assumptions!$D10,Assumptions!$E10)/COUNTIFS($K$205:$GS$205,"&gt;"&amp;0,$K$5:$GS$5,CL$5),0)</f>
        <v>-41666.666666666664</v>
      </c>
      <c r="CM214" s="94">
        <f ca="1">-IF(CM$205&gt;0,IF(CM$6&lt;=$G$3,Assumptions!$D10,Assumptions!$E10)/COUNTIFS($K$205:$GS$205,"&gt;"&amp;0,$K$5:$GS$5,CM$5),0)</f>
        <v>-41666.666666666664</v>
      </c>
      <c r="CN214" s="94">
        <f ca="1">-IF(CN$205&gt;0,IF(CN$6&lt;=$G$3,Assumptions!$D10,Assumptions!$E10)/COUNTIFS($K$205:$GS$205,"&gt;"&amp;0,$K$5:$GS$5,CN$5),0)</f>
        <v>-41666.666666666664</v>
      </c>
      <c r="CO214" s="94">
        <f ca="1">-IF(CO$205&gt;0,IF(CO$6&lt;=$G$3,Assumptions!$D10,Assumptions!$E10)/COUNTIFS($K$205:$GS$205,"&gt;"&amp;0,$K$5:$GS$5,CO$5),0)</f>
        <v>-41666.666666666664</v>
      </c>
      <c r="CP214" s="94">
        <f ca="1">-IF(CP$205&gt;0,IF(CP$6&lt;=$G$3,Assumptions!$D10,Assumptions!$E10)/COUNTIFS($K$205:$GS$205,"&gt;"&amp;0,$K$5:$GS$5,CP$5),0)</f>
        <v>-41666.666666666664</v>
      </c>
      <c r="CQ214" s="94">
        <f ca="1">-IF(CQ$205&gt;0,IF(CQ$6&lt;=$G$3,Assumptions!$D10,Assumptions!$E10)/COUNTIFS($K$205:$GS$205,"&gt;"&amp;0,$K$5:$GS$5,CQ$5),0)</f>
        <v>-41666.666666666664</v>
      </c>
      <c r="CR214" s="94">
        <f ca="1">-IF(CR$205&gt;0,IF(CR$6&lt;=$G$3,Assumptions!$D10,Assumptions!$E10)/COUNTIFS($K$205:$GS$205,"&gt;"&amp;0,$K$5:$GS$5,CR$5),0)</f>
        <v>-41666.666666666664</v>
      </c>
      <c r="CS214" s="94">
        <f ca="1">-IF(CS$205&gt;0,IF(CS$6&lt;=$G$3,Assumptions!$D10,Assumptions!$E10)/COUNTIFS($K$205:$GS$205,"&gt;"&amp;0,$K$5:$GS$5,CS$5),0)</f>
        <v>-41666.666666666664</v>
      </c>
      <c r="CT214" s="94">
        <f ca="1">-IF(CT$205&gt;0,IF(CT$6&lt;=$G$3,Assumptions!$D10,Assumptions!$E10)/COUNTIFS($K$205:$GS$205,"&gt;"&amp;0,$K$5:$GS$5,CT$5),0)</f>
        <v>-41666.666666666664</v>
      </c>
      <c r="CU214" s="94">
        <f ca="1">-IF(CU$205&gt;0,IF(CU$6&lt;=$G$3,Assumptions!$D10,Assumptions!$E10)/COUNTIFS($K$205:$GS$205,"&gt;"&amp;0,$K$5:$GS$5,CU$5),0)</f>
        <v>-41666.666666666664</v>
      </c>
      <c r="CV214" s="94">
        <f ca="1">-IF(CV$205&gt;0,IF(CV$6&lt;=$G$3,Assumptions!$D10,Assumptions!$E10)/COUNTIFS($K$205:$GS$205,"&gt;"&amp;0,$K$5:$GS$5,CV$5),0)</f>
        <v>-41666.666666666664</v>
      </c>
      <c r="CW214" s="94">
        <f ca="1">-IF(CW$205&gt;0,IF(CW$6&lt;=$G$3,Assumptions!$D10,Assumptions!$E10)/COUNTIFS($K$205:$GS$205,"&gt;"&amp;0,$K$5:$GS$5,CW$5),0)</f>
        <v>-41666.666666666664</v>
      </c>
      <c r="CX214" s="94">
        <f ca="1">-IF(CX$205&gt;0,IF(CX$6&lt;=$G$3,Assumptions!$D10,Assumptions!$E10)/COUNTIFS($K$205:$GS$205,"&gt;"&amp;0,$K$5:$GS$5,CX$5),0)</f>
        <v>-41666.666666666664</v>
      </c>
      <c r="CY214" s="94">
        <f ca="1">-IF(CY$205&gt;0,IF(CY$6&lt;=$G$3,Assumptions!$D10,Assumptions!$E10)/COUNTIFS($K$205:$GS$205,"&gt;"&amp;0,$K$5:$GS$5,CY$5),0)</f>
        <v>-41666.666666666664</v>
      </c>
      <c r="CZ214" s="94">
        <f ca="1">-IF(CZ$205&gt;0,IF(CZ$6&lt;=$G$3,Assumptions!$D10,Assumptions!$E10)/COUNTIFS($K$205:$GS$205,"&gt;"&amp;0,$K$5:$GS$5,CZ$5),0)</f>
        <v>-41666.666666666664</v>
      </c>
      <c r="DA214" s="94">
        <f ca="1">-IF(DA$205&gt;0,IF(DA$6&lt;=$G$3,Assumptions!$D10,Assumptions!$E10)/COUNTIFS($K$205:$GS$205,"&gt;"&amp;0,$K$5:$GS$5,DA$5),0)</f>
        <v>-41666.666666666664</v>
      </c>
      <c r="DB214" s="94">
        <f ca="1">-IF(DB$205&gt;0,IF(DB$6&lt;=$G$3,Assumptions!$D10,Assumptions!$E10)/COUNTIFS($K$205:$GS$205,"&gt;"&amp;0,$K$5:$GS$5,DB$5),0)</f>
        <v>-41666.666666666664</v>
      </c>
      <c r="DC214" s="94">
        <f ca="1">-IF(DC$205&gt;0,IF(DC$6&lt;=$G$3,Assumptions!$D10,Assumptions!$E10)/COUNTIFS($K$205:$GS$205,"&gt;"&amp;0,$K$5:$GS$5,DC$5),0)</f>
        <v>-41666.666666666664</v>
      </c>
      <c r="DD214" s="94">
        <f ca="1">-IF(DD$205&gt;0,IF(DD$6&lt;=$G$3,Assumptions!$D10,Assumptions!$E10)/COUNTIFS($K$205:$GS$205,"&gt;"&amp;0,$K$5:$GS$5,DD$5),0)</f>
        <v>-41666.666666666664</v>
      </c>
      <c r="DE214" s="94">
        <f ca="1">-IF(DE$205&gt;0,IF(DE$6&lt;=$G$3,Assumptions!$D10,Assumptions!$E10)/COUNTIFS($K$205:$GS$205,"&gt;"&amp;0,$K$5:$GS$5,DE$5),0)</f>
        <v>-41666.666666666664</v>
      </c>
      <c r="DF214" s="94">
        <f ca="1">-IF(DF$205&gt;0,IF(DF$6&lt;=$G$3,Assumptions!$D10,Assumptions!$E10)/COUNTIFS($K$205:$GS$205,"&gt;"&amp;0,$K$5:$GS$5,DF$5),0)</f>
        <v>-41666.666666666664</v>
      </c>
      <c r="DG214" s="94">
        <f ca="1">-IF(DG$205&gt;0,IF(DG$6&lt;=$G$3,Assumptions!$D10,Assumptions!$E10)/COUNTIFS($K$205:$GS$205,"&gt;"&amp;0,$K$5:$GS$5,DG$5),0)</f>
        <v>-41666.666666666664</v>
      </c>
      <c r="DH214" s="94">
        <f ca="1">-IF(DH$205&gt;0,IF(DH$6&lt;=$G$3,Assumptions!$D10,Assumptions!$E10)/COUNTIFS($K$205:$GS$205,"&gt;"&amp;0,$K$5:$GS$5,DH$5),0)</f>
        <v>-41666.666666666664</v>
      </c>
      <c r="DI214" s="94">
        <f ca="1">-IF(DI$205&gt;0,IF(DI$6&lt;=$G$3,Assumptions!$D10,Assumptions!$E10)/COUNTIFS($K$205:$GS$205,"&gt;"&amp;0,$K$5:$GS$5,DI$5),0)</f>
        <v>-41666.666666666664</v>
      </c>
      <c r="DJ214" s="94">
        <f ca="1">-IF(DJ$205&gt;0,IF(DJ$6&lt;=$G$3,Assumptions!$D10,Assumptions!$E10)/COUNTIFS($K$205:$GS$205,"&gt;"&amp;0,$K$5:$GS$5,DJ$5),0)</f>
        <v>-41666.666666666664</v>
      </c>
      <c r="DK214" s="94">
        <f ca="1">-IF(DK$205&gt;0,IF(DK$6&lt;=$G$3,Assumptions!$D10,Assumptions!$E10)/COUNTIFS($K$205:$GS$205,"&gt;"&amp;0,$K$5:$GS$5,DK$5),0)</f>
        <v>-41666.666666666664</v>
      </c>
      <c r="DL214" s="94">
        <f ca="1">-IF(DL$205&gt;0,IF(DL$6&lt;=$G$3,Assumptions!$D10,Assumptions!$E10)/COUNTIFS($K$205:$GS$205,"&gt;"&amp;0,$K$5:$GS$5,DL$5),0)</f>
        <v>-41666.666666666664</v>
      </c>
      <c r="DM214" s="94">
        <f ca="1">-IF(DM$205&gt;0,IF(DM$6&lt;=$G$3,Assumptions!$D10,Assumptions!$E10)/COUNTIFS($K$205:$GS$205,"&gt;"&amp;0,$K$5:$GS$5,DM$5),0)</f>
        <v>-41666.666666666664</v>
      </c>
      <c r="DN214" s="94">
        <f ca="1">-IF(DN$205&gt;0,IF(DN$6&lt;=$G$3,Assumptions!$D10,Assumptions!$E10)/COUNTIFS($K$205:$GS$205,"&gt;"&amp;0,$K$5:$GS$5,DN$5),0)</f>
        <v>-41666.666666666664</v>
      </c>
      <c r="DO214" s="94">
        <f ca="1">-IF(DO$205&gt;0,IF(DO$6&lt;=$G$3,Assumptions!$D10,Assumptions!$E10)/COUNTIFS($K$205:$GS$205,"&gt;"&amp;0,$K$5:$GS$5,DO$5),0)</f>
        <v>-41666.666666666664</v>
      </c>
      <c r="DP214" s="94">
        <f ca="1">-IF(DP$205&gt;0,IF(DP$6&lt;=$G$3,Assumptions!$D10,Assumptions!$E10)/COUNTIFS($K$205:$GS$205,"&gt;"&amp;0,$K$5:$GS$5,DP$5),0)</f>
        <v>-41666.666666666664</v>
      </c>
      <c r="DQ214" s="94">
        <f ca="1">-IF(DQ$205&gt;0,IF(DQ$6&lt;=$G$3,Assumptions!$D10,Assumptions!$E10)/COUNTIFS($K$205:$GS$205,"&gt;"&amp;0,$K$5:$GS$5,DQ$5),0)</f>
        <v>-41666.666666666664</v>
      </c>
      <c r="DR214" s="94">
        <f ca="1">-IF(DR$205&gt;0,IF(DR$6&lt;=$G$3,Assumptions!$D10,Assumptions!$E10)/COUNTIFS($K$205:$GS$205,"&gt;"&amp;0,$K$5:$GS$5,DR$5),0)</f>
        <v>-41666.666666666664</v>
      </c>
      <c r="DS214" s="94">
        <f ca="1">-IF(DS$205&gt;0,IF(DS$6&lt;=$G$3,Assumptions!$D10,Assumptions!$E10)/COUNTIFS($K$205:$GS$205,"&gt;"&amp;0,$K$5:$GS$5,DS$5),0)</f>
        <v>-41666.666666666664</v>
      </c>
      <c r="DT214" s="94">
        <f ca="1">-IF(DT$205&gt;0,IF(DT$6&lt;=$G$3,Assumptions!$D10,Assumptions!$E10)/COUNTIFS($K$205:$GS$205,"&gt;"&amp;0,$K$5:$GS$5,DT$5),0)</f>
        <v>-41666.666666666664</v>
      </c>
      <c r="DU214" s="94">
        <f ca="1">-IF(DU$205&gt;0,IF(DU$6&lt;=$G$3,Assumptions!$D10,Assumptions!$E10)/COUNTIFS($K$205:$GS$205,"&gt;"&amp;0,$K$5:$GS$5,DU$5),0)</f>
        <v>-41666.666666666664</v>
      </c>
      <c r="DV214" s="94">
        <f ca="1">-IF(DV$205&gt;0,IF(DV$6&lt;=$G$3,Assumptions!$D10,Assumptions!$E10)/COUNTIFS($K$205:$GS$205,"&gt;"&amp;0,$K$5:$GS$5,DV$5),0)</f>
        <v>-41666.666666666664</v>
      </c>
      <c r="DW214" s="94">
        <f ca="1">-IF(DW$205&gt;0,IF(DW$6&lt;=$G$3,Assumptions!$D10,Assumptions!$E10)/COUNTIFS($K$205:$GS$205,"&gt;"&amp;0,$K$5:$GS$5,DW$5),0)</f>
        <v>-41666.666666666664</v>
      </c>
      <c r="DX214" s="94">
        <f ca="1">-IF(DX$205&gt;0,IF(DX$6&lt;=$G$3,Assumptions!$D10,Assumptions!$E10)/COUNTIFS($K$205:$GS$205,"&gt;"&amp;0,$K$5:$GS$5,DX$5),0)</f>
        <v>-41666.666666666664</v>
      </c>
      <c r="DY214" s="94">
        <f ca="1">-IF(DY$205&gt;0,IF(DY$6&lt;=$G$3,Assumptions!$D10,Assumptions!$E10)/COUNTIFS($K$205:$GS$205,"&gt;"&amp;0,$K$5:$GS$5,DY$5),0)</f>
        <v>-41666.666666666664</v>
      </c>
      <c r="DZ214" s="94">
        <f ca="1">-IF(DZ$205&gt;0,IF(DZ$6&lt;=$G$3,Assumptions!$D10,Assumptions!$E10)/COUNTIFS($K$205:$GS$205,"&gt;"&amp;0,$K$5:$GS$5,DZ$5),0)</f>
        <v>-41666.666666666664</v>
      </c>
      <c r="EA214" s="94">
        <f ca="1">-IF(EA$205&gt;0,IF(EA$6&lt;=$G$3,Assumptions!$D10,Assumptions!$E10)/COUNTIFS($K$205:$GS$205,"&gt;"&amp;0,$K$5:$GS$5,EA$5),0)</f>
        <v>-41666.666666666664</v>
      </c>
      <c r="EB214" s="94">
        <f ca="1">-IF(EB$205&gt;0,IF(EB$6&lt;=$G$3,Assumptions!$D10,Assumptions!$E10)/COUNTIFS($K$205:$GS$205,"&gt;"&amp;0,$K$5:$GS$5,EB$5),0)</f>
        <v>-41666.666666666664</v>
      </c>
      <c r="EC214" s="94">
        <f ca="1">-IF(EC$205&gt;0,IF(EC$6&lt;=$G$3,Assumptions!$D10,Assumptions!$E10)/COUNTIFS($K$205:$GS$205,"&gt;"&amp;0,$K$5:$GS$5,EC$5),0)</f>
        <v>-41666.666666666664</v>
      </c>
      <c r="ED214" s="94">
        <f ca="1">-IF(ED$205&gt;0,IF(ED$6&lt;=$G$3,Assumptions!$D10,Assumptions!$E10)/COUNTIFS($K$205:$GS$205,"&gt;"&amp;0,$K$5:$GS$5,ED$5),0)</f>
        <v>-41666.666666666664</v>
      </c>
      <c r="EE214" s="94">
        <f ca="1">-IF(EE$205&gt;0,IF(EE$6&lt;=$G$3,Assumptions!$D10,Assumptions!$E10)/COUNTIFS($K$205:$GS$205,"&gt;"&amp;0,$K$5:$GS$5,EE$5),0)</f>
        <v>-41666.666666666664</v>
      </c>
      <c r="EF214" s="94">
        <f ca="1">-IF(EF$205&gt;0,IF(EF$6&lt;=$G$3,Assumptions!$D10,Assumptions!$E10)/COUNTIFS($K$205:$GS$205,"&gt;"&amp;0,$K$5:$GS$5,EF$5),0)</f>
        <v>-41666.666666666664</v>
      </c>
      <c r="EG214" s="94">
        <f ca="1">-IF(EG$205&gt;0,IF(EG$6&lt;=$G$3,Assumptions!$D10,Assumptions!$E10)/COUNTIFS($K$205:$GS$205,"&gt;"&amp;0,$K$5:$GS$5,EG$5),0)</f>
        <v>-41666.666666666664</v>
      </c>
      <c r="EH214" s="94">
        <f ca="1">-IF(EH$205&gt;0,IF(EH$6&lt;=$G$3,Assumptions!$D10,Assumptions!$E10)/COUNTIFS($K$205:$GS$205,"&gt;"&amp;0,$K$5:$GS$5,EH$5),0)</f>
        <v>-41666.666666666664</v>
      </c>
      <c r="EI214" s="94">
        <f ca="1">-IF(EI$205&gt;0,IF(EI$6&lt;=$G$3,Assumptions!$D10,Assumptions!$E10)/COUNTIFS($K$205:$GS$205,"&gt;"&amp;0,$K$5:$GS$5,EI$5),0)</f>
        <v>-41666.666666666664</v>
      </c>
      <c r="EJ214" s="94">
        <f ca="1">-IF(EJ$205&gt;0,IF(EJ$6&lt;=$G$3,Assumptions!$D10,Assumptions!$E10)/COUNTIFS($K$205:$GS$205,"&gt;"&amp;0,$K$5:$GS$5,EJ$5),0)</f>
        <v>-41666.666666666664</v>
      </c>
      <c r="EK214" s="94">
        <f ca="1">-IF(EK$205&gt;0,IF(EK$6&lt;=$G$3,Assumptions!$D10,Assumptions!$E10)/COUNTIFS($K$205:$GS$205,"&gt;"&amp;0,$K$5:$GS$5,EK$5),0)</f>
        <v>-41666.666666666664</v>
      </c>
      <c r="EL214" s="94">
        <f ca="1">-IF(EL$205&gt;0,IF(EL$6&lt;=$G$3,Assumptions!$D10,Assumptions!$E10)/COUNTIFS($K$205:$GS$205,"&gt;"&amp;0,$K$5:$GS$5,EL$5),0)</f>
        <v>-41666.666666666664</v>
      </c>
      <c r="EM214" s="94">
        <f ca="1">-IF(EM$205&gt;0,IF(EM$6&lt;=$G$3,Assumptions!$D10,Assumptions!$E10)/COUNTIFS($K$205:$GS$205,"&gt;"&amp;0,$K$5:$GS$5,EM$5),0)</f>
        <v>-41666.666666666664</v>
      </c>
      <c r="EN214" s="94">
        <f ca="1">-IF(EN$205&gt;0,IF(EN$6&lt;=$G$3,Assumptions!$D10,Assumptions!$E10)/COUNTIFS($K$205:$GS$205,"&gt;"&amp;0,$K$5:$GS$5,EN$5),0)</f>
        <v>-41666.666666666664</v>
      </c>
      <c r="EO214" s="94">
        <f ca="1">-IF(EO$205&gt;0,IF(EO$6&lt;=$G$3,Assumptions!$D10,Assumptions!$E10)/COUNTIFS($K$205:$GS$205,"&gt;"&amp;0,$K$5:$GS$5,EO$5),0)</f>
        <v>-41666.666666666664</v>
      </c>
      <c r="EP214" s="94">
        <f ca="1">-IF(EP$205&gt;0,IF(EP$6&lt;=$G$3,Assumptions!$D10,Assumptions!$E10)/COUNTIFS($K$205:$GS$205,"&gt;"&amp;0,$K$5:$GS$5,EP$5),0)</f>
        <v>-41666.666666666664</v>
      </c>
      <c r="EQ214" s="94">
        <f ca="1">-IF(EQ$205&gt;0,IF(EQ$6&lt;=$G$3,Assumptions!$D10,Assumptions!$E10)/COUNTIFS($K$205:$GS$205,"&gt;"&amp;0,$K$5:$GS$5,EQ$5),0)</f>
        <v>-41666.666666666664</v>
      </c>
      <c r="ER214" s="94">
        <f ca="1">-IF(ER$205&gt;0,IF(ER$6&lt;=$G$3,Assumptions!$D10,Assumptions!$E10)/COUNTIFS($K$205:$GS$205,"&gt;"&amp;0,$K$5:$GS$5,ER$5),0)</f>
        <v>-41666.666666666664</v>
      </c>
      <c r="ES214" s="94">
        <f ca="1">-IF(ES$205&gt;0,IF(ES$6&lt;=$G$3,Assumptions!$D10,Assumptions!$E10)/COUNTIFS($K$205:$GS$205,"&gt;"&amp;0,$K$5:$GS$5,ES$5),0)</f>
        <v>-41666.666666666664</v>
      </c>
      <c r="ET214" s="94">
        <f ca="1">-IF(ET$205&gt;0,IF(ET$6&lt;=$G$3,Assumptions!$D10,Assumptions!$E10)/COUNTIFS($K$205:$GS$205,"&gt;"&amp;0,$K$5:$GS$5,ET$5),0)</f>
        <v>-41666.666666666664</v>
      </c>
      <c r="EU214" s="94">
        <f ca="1">-IF(EU$205&gt;0,IF(EU$6&lt;=$G$3,Assumptions!$D10,Assumptions!$E10)/COUNTIFS($K$205:$GS$205,"&gt;"&amp;0,$K$5:$GS$5,EU$5),0)</f>
        <v>-41666.666666666664</v>
      </c>
      <c r="EV214" s="94">
        <f ca="1">-IF(EV$205&gt;0,IF(EV$6&lt;=$G$3,Assumptions!$D10,Assumptions!$E10)/COUNTIFS($K$205:$GS$205,"&gt;"&amp;0,$K$5:$GS$5,EV$5),0)</f>
        <v>-41666.666666666664</v>
      </c>
      <c r="EW214" s="94">
        <f ca="1">-IF(EW$205&gt;0,IF(EW$6&lt;=$G$3,Assumptions!$D10,Assumptions!$E10)/COUNTIFS($K$205:$GS$205,"&gt;"&amp;0,$K$5:$GS$5,EW$5),0)</f>
        <v>-41666.666666666664</v>
      </c>
      <c r="EX214" s="94">
        <f ca="1">-IF(EX$205&gt;0,IF(EX$6&lt;=$G$3,Assumptions!$D10,Assumptions!$E10)/COUNTIFS($K$205:$GS$205,"&gt;"&amp;0,$K$5:$GS$5,EX$5),0)</f>
        <v>-41666.666666666664</v>
      </c>
      <c r="EY214" s="94">
        <f ca="1">-IF(EY$205&gt;0,IF(EY$6&lt;=$G$3,Assumptions!$D10,Assumptions!$E10)/COUNTIFS($K$205:$GS$205,"&gt;"&amp;0,$K$5:$GS$5,EY$5),0)</f>
        <v>-41666.666666666664</v>
      </c>
      <c r="EZ214" s="94">
        <f ca="1">-IF(EZ$205&gt;0,IF(EZ$6&lt;=$G$3,Assumptions!$D10,Assumptions!$E10)/COUNTIFS($K$205:$GS$205,"&gt;"&amp;0,$K$5:$GS$5,EZ$5),0)</f>
        <v>-41666.666666666664</v>
      </c>
      <c r="FA214" s="94">
        <f ca="1">-IF(FA$205&gt;0,IF(FA$6&lt;=$G$3,Assumptions!$D10,Assumptions!$E10)/COUNTIFS($K$205:$GS$205,"&gt;"&amp;0,$K$5:$GS$5,FA$5),0)</f>
        <v>-41666.666666666664</v>
      </c>
      <c r="FB214" s="94">
        <f ca="1">-IF(FB$205&gt;0,IF(FB$6&lt;=$G$3,Assumptions!$D10,Assumptions!$E10)/COUNTIFS($K$205:$GS$205,"&gt;"&amp;0,$K$5:$GS$5,FB$5),0)</f>
        <v>-41666.666666666664</v>
      </c>
      <c r="FC214" s="94">
        <f ca="1">-IF(FC$205&gt;0,IF(FC$6&lt;=$G$3,Assumptions!$D10,Assumptions!$E10)/COUNTIFS($K$205:$GS$205,"&gt;"&amp;0,$K$5:$GS$5,FC$5),0)</f>
        <v>-41666.666666666664</v>
      </c>
      <c r="FD214" s="94">
        <f ca="1">-IF(FD$205&gt;0,IF(FD$6&lt;=$G$3,Assumptions!$D10,Assumptions!$E10)/COUNTIFS($K$205:$GS$205,"&gt;"&amp;0,$K$5:$GS$5,FD$5),0)</f>
        <v>-41666.666666666664</v>
      </c>
      <c r="FE214" s="94">
        <f ca="1">-IF(FE$205&gt;0,IF(FE$6&lt;=$G$3,Assumptions!$D10,Assumptions!$E10)/COUNTIFS($K$205:$GS$205,"&gt;"&amp;0,$K$5:$GS$5,FE$5),0)</f>
        <v>-41666.666666666664</v>
      </c>
      <c r="FF214" s="94">
        <f ca="1">-IF(FF$205&gt;0,IF(FF$6&lt;=$G$3,Assumptions!$D10,Assumptions!$E10)/COUNTIFS($K$205:$GS$205,"&gt;"&amp;0,$K$5:$GS$5,FF$5),0)</f>
        <v>-41666.666666666664</v>
      </c>
      <c r="FG214" s="94">
        <f ca="1">-IF(FG$205&gt;0,IF(FG$6&lt;=$G$3,Assumptions!$D10,Assumptions!$E10)/COUNTIFS($K$205:$GS$205,"&gt;"&amp;0,$K$5:$GS$5,FG$5),0)</f>
        <v>-41666.666666666664</v>
      </c>
      <c r="FH214" s="94">
        <f ca="1">-IF(FH$205&gt;0,IF(FH$6&lt;=$G$3,Assumptions!$D10,Assumptions!$E10)/COUNTIFS($K$205:$GS$205,"&gt;"&amp;0,$K$5:$GS$5,FH$5),0)</f>
        <v>-41666.666666666664</v>
      </c>
      <c r="FI214" s="94">
        <f ca="1">-IF(FI$205&gt;0,IF(FI$6&lt;=$G$3,Assumptions!$D10,Assumptions!$E10)/COUNTIFS($K$205:$GS$205,"&gt;"&amp;0,$K$5:$GS$5,FI$5),0)</f>
        <v>-41666.666666666664</v>
      </c>
      <c r="FJ214" s="94">
        <f ca="1">-IF(FJ$205&gt;0,IF(FJ$6&lt;=$G$3,Assumptions!$D10,Assumptions!$E10)/COUNTIFS($K$205:$GS$205,"&gt;"&amp;0,$K$5:$GS$5,FJ$5),0)</f>
        <v>-41666.666666666664</v>
      </c>
      <c r="FK214" s="94">
        <f ca="1">-IF(FK$205&gt;0,IF(FK$6&lt;=$G$3,Assumptions!$D10,Assumptions!$E10)/COUNTIFS($K$205:$GS$205,"&gt;"&amp;0,$K$5:$GS$5,FK$5),0)</f>
        <v>-41666.666666666664</v>
      </c>
      <c r="FL214" s="94">
        <f ca="1">-IF(FL$205&gt;0,IF(FL$6&lt;=$G$3,Assumptions!$D10,Assumptions!$E10)/COUNTIFS($K$205:$GS$205,"&gt;"&amp;0,$K$5:$GS$5,FL$5),0)</f>
        <v>-41666.666666666664</v>
      </c>
      <c r="FM214" s="94">
        <f ca="1">-IF(FM$205&gt;0,IF(FM$6&lt;=$G$3,Assumptions!$D10,Assumptions!$E10)/COUNTIFS($K$205:$GS$205,"&gt;"&amp;0,$K$5:$GS$5,FM$5),0)</f>
        <v>-41666.666666666664</v>
      </c>
      <c r="FN214" s="94">
        <f ca="1">-IF(FN$205&gt;0,IF(FN$6&lt;=$G$3,Assumptions!$D10,Assumptions!$E10)/COUNTIFS($K$205:$GS$205,"&gt;"&amp;0,$K$5:$GS$5,FN$5),0)</f>
        <v>-41666.666666666664</v>
      </c>
      <c r="FO214" s="94">
        <f ca="1">-IF(FO$205&gt;0,IF(FO$6&lt;=$G$3,Assumptions!$D10,Assumptions!$E10)/COUNTIFS($K$205:$GS$205,"&gt;"&amp;0,$K$5:$GS$5,FO$5),0)</f>
        <v>-41666.666666666664</v>
      </c>
      <c r="FP214" s="94">
        <f ca="1">-IF(FP$205&gt;0,IF(FP$6&lt;=$G$3,Assumptions!$D10,Assumptions!$E10)/COUNTIFS($K$205:$GS$205,"&gt;"&amp;0,$K$5:$GS$5,FP$5),0)</f>
        <v>-41666.666666666664</v>
      </c>
      <c r="FQ214" s="94">
        <f ca="1">-IF(FQ$205&gt;0,IF(FQ$6&lt;=$G$3,Assumptions!$D10,Assumptions!$E10)/COUNTIFS($K$205:$GS$205,"&gt;"&amp;0,$K$5:$GS$5,FQ$5),0)</f>
        <v>-41666.666666666664</v>
      </c>
      <c r="FR214" s="94">
        <f ca="1">-IF(FR$205&gt;0,IF(FR$6&lt;=$G$3,Assumptions!$D10,Assumptions!$E10)/COUNTIFS($K$205:$GS$205,"&gt;"&amp;0,$K$5:$GS$5,FR$5),0)</f>
        <v>-41666.666666666664</v>
      </c>
      <c r="FS214" s="94">
        <f ca="1">-IF(FS$205&gt;0,IF(FS$6&lt;=$G$3,Assumptions!$D10,Assumptions!$E10)/COUNTIFS($K$205:$GS$205,"&gt;"&amp;0,$K$5:$GS$5,FS$5),0)</f>
        <v>-41666.666666666664</v>
      </c>
      <c r="FT214" s="94">
        <f ca="1">-IF(FT$205&gt;0,IF(FT$6&lt;=$G$3,Assumptions!$D10,Assumptions!$E10)/COUNTIFS($K$205:$GS$205,"&gt;"&amp;0,$K$5:$GS$5,FT$5),0)</f>
        <v>-41666.666666666664</v>
      </c>
      <c r="FU214" s="94">
        <f ca="1">-IF(FU$205&gt;0,IF(FU$6&lt;=$G$3,Assumptions!$D10,Assumptions!$E10)/COUNTIFS($K$205:$GS$205,"&gt;"&amp;0,$K$5:$GS$5,FU$5),0)</f>
        <v>-41666.666666666664</v>
      </c>
      <c r="FV214" s="94">
        <f ca="1">-IF(FV$205&gt;0,IF(FV$6&lt;=$G$3,Assumptions!$D10,Assumptions!$E10)/COUNTIFS($K$205:$GS$205,"&gt;"&amp;0,$K$5:$GS$5,FV$5),0)</f>
        <v>-41666.666666666664</v>
      </c>
      <c r="FW214" s="94">
        <f ca="1">-IF(FW$205&gt;0,IF(FW$6&lt;=$G$3,Assumptions!$D10,Assumptions!$E10)/COUNTIFS($K$205:$GS$205,"&gt;"&amp;0,$K$5:$GS$5,FW$5),0)</f>
        <v>-41666.666666666664</v>
      </c>
      <c r="FX214" s="94">
        <f ca="1">-IF(FX$205&gt;0,IF(FX$6&lt;=$G$3,Assumptions!$D10,Assumptions!$E10)/COUNTIFS($K$205:$GS$205,"&gt;"&amp;0,$K$5:$GS$5,FX$5),0)</f>
        <v>-41666.666666666664</v>
      </c>
      <c r="FY214" s="94">
        <f ca="1">-IF(FY$205&gt;0,IF(FY$6&lt;=$G$3,Assumptions!$D10,Assumptions!$E10)/COUNTIFS($K$205:$GS$205,"&gt;"&amp;0,$K$5:$GS$5,FY$5),0)</f>
        <v>-41666.666666666664</v>
      </c>
      <c r="FZ214" s="94">
        <f ca="1">-IF(FZ$205&gt;0,IF(FZ$6&lt;=$G$3,Assumptions!$D10,Assumptions!$E10)/COUNTIFS($K$205:$GS$205,"&gt;"&amp;0,$K$5:$GS$5,FZ$5),0)</f>
        <v>-41666.666666666664</v>
      </c>
      <c r="GA214" s="94">
        <f ca="1">-IF(GA$205&gt;0,IF(GA$6&lt;=$G$3,Assumptions!$D10,Assumptions!$E10)/COUNTIFS($K$205:$GS$205,"&gt;"&amp;0,$K$5:$GS$5,GA$5),0)</f>
        <v>-41666.666666666664</v>
      </c>
      <c r="GB214" s="94">
        <f ca="1">-IF(GB$205&gt;0,IF(GB$6&lt;=$G$3,Assumptions!$D10,Assumptions!$E10)/COUNTIFS($K$205:$GS$205,"&gt;"&amp;0,$K$5:$GS$5,GB$5),0)</f>
        <v>-41666.666666666664</v>
      </c>
      <c r="GC214" s="94">
        <f ca="1">-IF(GC$205&gt;0,IF(GC$6&lt;=$G$3,Assumptions!$D10,Assumptions!$E10)/COUNTIFS($K$205:$GS$205,"&gt;"&amp;0,$K$5:$GS$5,GC$5),0)</f>
        <v>-41666.666666666664</v>
      </c>
      <c r="GD214" s="94">
        <f ca="1">-IF(GD$205&gt;0,IF(GD$6&lt;=$G$3,Assumptions!$D10,Assumptions!$E10)/COUNTIFS($K$205:$GS$205,"&gt;"&amp;0,$K$5:$GS$5,GD$5),0)</f>
        <v>-41666.666666666664</v>
      </c>
      <c r="GE214" s="94">
        <f ca="1">-IF(GE$205&gt;0,IF(GE$6&lt;=$G$3,Assumptions!$D10,Assumptions!$E10)/COUNTIFS($K$205:$GS$205,"&gt;"&amp;0,$K$5:$GS$5,GE$5),0)</f>
        <v>-41666.666666666664</v>
      </c>
      <c r="GF214" s="94">
        <f ca="1">-IF(GF$205&gt;0,IF(GF$6&lt;=$G$3,Assumptions!$D10,Assumptions!$E10)/COUNTIFS($K$205:$GS$205,"&gt;"&amp;0,$K$5:$GS$5,GF$5),0)</f>
        <v>-41666.666666666664</v>
      </c>
      <c r="GG214" s="94">
        <f ca="1">-IF(GG$205&gt;0,IF(GG$6&lt;=$G$3,Assumptions!$D10,Assumptions!$E10)/COUNTIFS($K$205:$GS$205,"&gt;"&amp;0,$K$5:$GS$5,GG$5),0)</f>
        <v>-41666.666666666664</v>
      </c>
      <c r="GH214" s="94">
        <f ca="1">-IF(GH$205&gt;0,IF(GH$6&lt;=$G$3,Assumptions!$D10,Assumptions!$E10)/COUNTIFS($K$205:$GS$205,"&gt;"&amp;0,$K$5:$GS$5,GH$5),0)</f>
        <v>-125000</v>
      </c>
      <c r="GI214" s="94">
        <f ca="1">-IF(GI$205&gt;0,IF(GI$6&lt;=$G$3,Assumptions!$D10,Assumptions!$E10)/COUNTIFS($K$205:$GS$205,"&gt;"&amp;0,$K$5:$GS$5,GI$5),0)</f>
        <v>-125000</v>
      </c>
      <c r="GJ214" s="94">
        <f ca="1">-IF(GJ$205&gt;0,IF(GJ$6&lt;=$G$3,Assumptions!$D10,Assumptions!$E10)/COUNTIFS($K$205:$GS$205,"&gt;"&amp;0,$K$5:$GS$5,GJ$5),0)</f>
        <v>-125000</v>
      </c>
      <c r="GK214" s="94">
        <f ca="1">-IF(GK$205&gt;0,IF(GK$6&lt;=$G$3,Assumptions!$D10,Assumptions!$E10)/COUNTIFS($K$205:$GS$205,"&gt;"&amp;0,$K$5:$GS$5,GK$5),0)</f>
        <v>-125000</v>
      </c>
      <c r="GL214" s="94">
        <f ca="1">-IF(GL$205&gt;0,IF(GL$6&lt;=$G$3,Assumptions!$D10,Assumptions!$E10)/COUNTIFS($K$205:$GS$205,"&gt;"&amp;0,$K$5:$GS$5,GL$5),0)</f>
        <v>0</v>
      </c>
      <c r="GM214" s="94">
        <f ca="1">-IF(GM$205&gt;0,IF(GM$6&lt;=$G$3,Assumptions!$D10,Assumptions!$E10)/COUNTIFS($K$205:$GS$205,"&gt;"&amp;0,$K$5:$GS$5,GM$5),0)</f>
        <v>0</v>
      </c>
      <c r="GN214" s="94">
        <f ca="1">-IF(GN$205&gt;0,IF(GN$6&lt;=$G$3,Assumptions!$D10,Assumptions!$E10)/COUNTIFS($K$205:$GS$205,"&gt;"&amp;0,$K$5:$GS$5,GN$5),0)</f>
        <v>0</v>
      </c>
      <c r="GO214" s="94">
        <f ca="1">-IF(GO$205&gt;0,IF(GO$6&lt;=$G$3,Assumptions!$D10,Assumptions!$E10)/COUNTIFS($K$205:$GS$205,"&gt;"&amp;0,$K$5:$GS$5,GO$5),0)</f>
        <v>0</v>
      </c>
      <c r="GP214" s="94">
        <f ca="1">-IF(GP$205&gt;0,IF(GP$6&lt;=$G$3,Assumptions!$D10,Assumptions!$E10)/COUNTIFS($K$205:$GS$205,"&gt;"&amp;0,$K$5:$GS$5,GP$5),0)</f>
        <v>0</v>
      </c>
      <c r="GQ214" s="94">
        <f ca="1">-IF(GQ$205&gt;0,IF(GQ$6&lt;=$G$3,Assumptions!$D10,Assumptions!$E10)/COUNTIFS($K$205:$GS$205,"&gt;"&amp;0,$K$5:$GS$5,GQ$5),0)</f>
        <v>0</v>
      </c>
      <c r="GR214" s="94">
        <f ca="1">-IF(GR$205&gt;0,IF(GR$6&lt;=$G$3,Assumptions!$D10,Assumptions!$E10)/COUNTIFS($K$205:$GS$205,"&gt;"&amp;0,$K$5:$GS$5,GR$5),0)</f>
        <v>0</v>
      </c>
      <c r="GS214" s="94">
        <f ca="1">-IF(GS$205&gt;0,IF(GS$6&lt;=$G$3,Assumptions!$D10,Assumptions!$E10)/COUNTIFS($K$205:$GS$205,"&gt;"&amp;0,$K$5:$GS$5,GS$5),0)</f>
        <v>0</v>
      </c>
      <c r="GU214" s="85">
        <f t="shared" ca="1" si="449"/>
        <v>-500000.00000000012</v>
      </c>
      <c r="GV214" s="85">
        <f t="shared" ca="1" si="449"/>
        <v>-500000.00000000006</v>
      </c>
      <c r="GW214" s="85">
        <f t="shared" ca="1" si="449"/>
        <v>-500000.00000000006</v>
      </c>
      <c r="GX214" s="85">
        <f t="shared" ca="1" si="449"/>
        <v>-500000.00000000006</v>
      </c>
      <c r="GY214" s="85">
        <f t="shared" ca="1" si="449"/>
        <v>-500000.00000000006</v>
      </c>
      <c r="GZ214" s="85">
        <f t="shared" ca="1" si="449"/>
        <v>-500000.00000000006</v>
      </c>
      <c r="HA214" s="85">
        <f t="shared" ca="1" si="449"/>
        <v>-500000.00000000006</v>
      </c>
      <c r="HB214" s="85">
        <f t="shared" ca="1" si="449"/>
        <v>-500000.00000000006</v>
      </c>
      <c r="HC214" s="85">
        <f t="shared" ca="1" si="449"/>
        <v>-500000.00000000006</v>
      </c>
      <c r="HD214" s="85">
        <f t="shared" ca="1" si="449"/>
        <v>-500000.00000000006</v>
      </c>
      <c r="HE214" s="85">
        <f t="shared" ca="1" si="449"/>
        <v>-500000.00000000006</v>
      </c>
      <c r="HF214" s="85">
        <f t="shared" ca="1" si="449"/>
        <v>-500000.00000000006</v>
      </c>
      <c r="HG214" s="85">
        <f t="shared" ca="1" si="449"/>
        <v>-500000.00000000006</v>
      </c>
      <c r="HH214" s="85">
        <f t="shared" ca="1" si="449"/>
        <v>-500000.00000000006</v>
      </c>
      <c r="HI214" s="85">
        <f t="shared" ca="1" si="449"/>
        <v>-500000.00000000006</v>
      </c>
      <c r="HJ214" s="85">
        <f t="shared" ca="1" si="449"/>
        <v>-500000</v>
      </c>
      <c r="HK214" s="85">
        <f t="shared" ca="1" si="450"/>
        <v>-8000000.0000000009</v>
      </c>
    </row>
    <row r="215" spans="2:219" x14ac:dyDescent="0.75">
      <c r="B215" t="s">
        <v>309</v>
      </c>
      <c r="G215" s="94">
        <f t="shared" si="448"/>
        <v>-2618571.6109252051</v>
      </c>
      <c r="K215" s="85">
        <f>-Assumptions!D11</f>
        <v>-2618571.6109252051</v>
      </c>
      <c r="L215" s="85">
        <v>0</v>
      </c>
      <c r="M215" s="85">
        <v>0</v>
      </c>
      <c r="N215" s="85">
        <v>0</v>
      </c>
      <c r="O215" s="85">
        <v>0</v>
      </c>
      <c r="P215" s="85">
        <v>0</v>
      </c>
      <c r="Q215" s="85">
        <v>0</v>
      </c>
      <c r="R215" s="85">
        <v>0</v>
      </c>
      <c r="S215" s="85">
        <v>0</v>
      </c>
      <c r="T215" s="85">
        <v>0</v>
      </c>
      <c r="U215" s="85">
        <v>0</v>
      </c>
      <c r="V215" s="85">
        <v>0</v>
      </c>
      <c r="W215" s="85">
        <v>0</v>
      </c>
      <c r="X215" s="85">
        <v>0</v>
      </c>
      <c r="Y215" s="85">
        <v>0</v>
      </c>
      <c r="Z215" s="85">
        <v>0</v>
      </c>
      <c r="AA215" s="85">
        <v>0</v>
      </c>
      <c r="AB215" s="85">
        <v>0</v>
      </c>
      <c r="AC215" s="85">
        <v>0</v>
      </c>
      <c r="AD215" s="85">
        <v>0</v>
      </c>
      <c r="AE215" s="85">
        <v>0</v>
      </c>
      <c r="AF215" s="85">
        <v>0</v>
      </c>
      <c r="AG215" s="85">
        <v>0</v>
      </c>
      <c r="AH215" s="85">
        <v>0</v>
      </c>
      <c r="AI215" s="85">
        <v>0</v>
      </c>
      <c r="AJ215" s="85">
        <v>0</v>
      </c>
      <c r="AK215" s="85">
        <v>0</v>
      </c>
      <c r="AL215" s="85">
        <v>0</v>
      </c>
      <c r="AM215" s="85">
        <v>0</v>
      </c>
      <c r="AN215" s="85">
        <v>0</v>
      </c>
      <c r="AO215" s="85">
        <v>0</v>
      </c>
      <c r="AP215" s="85">
        <v>0</v>
      </c>
      <c r="AQ215" s="85">
        <v>0</v>
      </c>
      <c r="AR215" s="85">
        <v>0</v>
      </c>
      <c r="AS215" s="85">
        <v>0</v>
      </c>
      <c r="AT215" s="85">
        <v>0</v>
      </c>
      <c r="AU215" s="85">
        <v>0</v>
      </c>
      <c r="AV215" s="85">
        <v>0</v>
      </c>
      <c r="AW215" s="85">
        <v>0</v>
      </c>
      <c r="AX215" s="85">
        <v>0</v>
      </c>
      <c r="AY215" s="85">
        <v>0</v>
      </c>
      <c r="AZ215" s="85">
        <v>0</v>
      </c>
      <c r="BA215" s="85">
        <v>0</v>
      </c>
      <c r="BB215" s="85">
        <v>0</v>
      </c>
      <c r="BC215" s="85">
        <v>0</v>
      </c>
      <c r="BD215" s="85">
        <v>0</v>
      </c>
      <c r="BE215" s="85">
        <v>0</v>
      </c>
      <c r="BF215" s="85">
        <v>0</v>
      </c>
      <c r="BG215" s="85">
        <v>0</v>
      </c>
      <c r="BH215" s="85">
        <v>0</v>
      </c>
      <c r="BI215" s="85">
        <v>0</v>
      </c>
      <c r="BJ215" s="85">
        <v>0</v>
      </c>
      <c r="BK215" s="85">
        <v>0</v>
      </c>
      <c r="BL215" s="85">
        <v>0</v>
      </c>
      <c r="BM215" s="85">
        <v>0</v>
      </c>
      <c r="BN215" s="85">
        <v>0</v>
      </c>
      <c r="BO215" s="85">
        <v>0</v>
      </c>
      <c r="BP215" s="85">
        <v>0</v>
      </c>
      <c r="BQ215" s="85">
        <v>0</v>
      </c>
      <c r="BR215" s="85">
        <v>0</v>
      </c>
      <c r="BS215" s="85">
        <v>0</v>
      </c>
      <c r="BT215" s="85">
        <v>0</v>
      </c>
      <c r="BU215" s="85">
        <v>0</v>
      </c>
      <c r="BV215" s="85">
        <v>0</v>
      </c>
      <c r="BW215" s="85">
        <v>0</v>
      </c>
      <c r="BX215" s="85">
        <v>0</v>
      </c>
      <c r="BY215" s="85">
        <v>0</v>
      </c>
      <c r="BZ215" s="85">
        <v>0</v>
      </c>
      <c r="CA215" s="85">
        <v>0</v>
      </c>
      <c r="CB215" s="85">
        <v>0</v>
      </c>
      <c r="CC215" s="85">
        <v>0</v>
      </c>
      <c r="CD215" s="85">
        <v>0</v>
      </c>
      <c r="CE215" s="85">
        <v>0</v>
      </c>
      <c r="CF215" s="85">
        <v>0</v>
      </c>
      <c r="CG215" s="85">
        <v>0</v>
      </c>
      <c r="CH215" s="85">
        <v>0</v>
      </c>
      <c r="CI215" s="85">
        <v>0</v>
      </c>
      <c r="CJ215" s="85">
        <v>0</v>
      </c>
      <c r="CK215" s="85">
        <v>0</v>
      </c>
      <c r="CL215" s="85">
        <v>0</v>
      </c>
      <c r="CM215" s="85">
        <v>0</v>
      </c>
      <c r="CN215" s="85">
        <v>0</v>
      </c>
      <c r="CO215" s="85">
        <v>0</v>
      </c>
      <c r="CP215" s="85">
        <v>0</v>
      </c>
      <c r="CQ215" s="85">
        <v>0</v>
      </c>
      <c r="CR215" s="85">
        <v>0</v>
      </c>
      <c r="CS215" s="85">
        <v>0</v>
      </c>
      <c r="CT215" s="85">
        <v>0</v>
      </c>
      <c r="CU215" s="85">
        <v>0</v>
      </c>
      <c r="CV215" s="85">
        <v>0</v>
      </c>
      <c r="CW215" s="85">
        <v>0</v>
      </c>
      <c r="CX215" s="85">
        <v>0</v>
      </c>
      <c r="CY215" s="85">
        <v>0</v>
      </c>
      <c r="CZ215" s="85">
        <v>0</v>
      </c>
      <c r="DA215" s="85">
        <v>0</v>
      </c>
      <c r="DB215" s="85">
        <v>0</v>
      </c>
      <c r="DC215" s="85">
        <v>0</v>
      </c>
      <c r="DD215" s="85">
        <v>0</v>
      </c>
      <c r="DE215" s="85">
        <v>0</v>
      </c>
      <c r="DF215" s="85">
        <v>0</v>
      </c>
      <c r="DG215" s="85">
        <v>0</v>
      </c>
      <c r="DH215" s="85">
        <v>0</v>
      </c>
      <c r="DI215" s="85">
        <v>0</v>
      </c>
      <c r="DJ215" s="85">
        <v>0</v>
      </c>
      <c r="DK215" s="85">
        <v>0</v>
      </c>
      <c r="DL215" s="85">
        <v>0</v>
      </c>
      <c r="DM215" s="85">
        <v>0</v>
      </c>
      <c r="DN215" s="85">
        <v>0</v>
      </c>
      <c r="DO215" s="85">
        <v>0</v>
      </c>
      <c r="DP215" s="85">
        <v>0</v>
      </c>
      <c r="DQ215" s="85">
        <v>0</v>
      </c>
      <c r="DR215" s="85">
        <v>0</v>
      </c>
      <c r="DS215" s="85">
        <v>0</v>
      </c>
      <c r="DT215" s="85">
        <v>0</v>
      </c>
      <c r="DU215" s="85">
        <v>0</v>
      </c>
      <c r="DV215" s="85">
        <v>0</v>
      </c>
      <c r="DW215" s="85">
        <v>0</v>
      </c>
      <c r="DX215" s="85">
        <v>0</v>
      </c>
      <c r="DY215" s="85">
        <v>0</v>
      </c>
      <c r="DZ215" s="85">
        <v>0</v>
      </c>
      <c r="EA215" s="85">
        <v>0</v>
      </c>
      <c r="EB215" s="85">
        <v>0</v>
      </c>
      <c r="EC215" s="85">
        <v>0</v>
      </c>
      <c r="ED215" s="85">
        <v>0</v>
      </c>
      <c r="EE215" s="85">
        <v>0</v>
      </c>
      <c r="EF215" s="85">
        <v>0</v>
      </c>
      <c r="EG215" s="85">
        <v>0</v>
      </c>
      <c r="EH215" s="85">
        <v>0</v>
      </c>
      <c r="EI215" s="85">
        <v>0</v>
      </c>
      <c r="EJ215" s="85">
        <v>0</v>
      </c>
      <c r="EK215" s="85">
        <v>0</v>
      </c>
      <c r="EL215" s="85">
        <v>0</v>
      </c>
      <c r="EM215" s="85">
        <v>0</v>
      </c>
      <c r="EN215" s="85">
        <v>0</v>
      </c>
      <c r="EO215" s="85">
        <v>0</v>
      </c>
      <c r="EP215" s="85">
        <v>0</v>
      </c>
      <c r="EQ215" s="85">
        <v>0</v>
      </c>
      <c r="ER215" s="85">
        <v>0</v>
      </c>
      <c r="ES215" s="85">
        <v>0</v>
      </c>
      <c r="ET215" s="85">
        <v>0</v>
      </c>
      <c r="EU215" s="85">
        <v>0</v>
      </c>
      <c r="EV215" s="85">
        <v>0</v>
      </c>
      <c r="EW215" s="85">
        <v>0</v>
      </c>
      <c r="EX215" s="85">
        <v>0</v>
      </c>
      <c r="EY215" s="85">
        <v>0</v>
      </c>
      <c r="EZ215" s="85">
        <v>0</v>
      </c>
      <c r="FA215" s="85">
        <v>0</v>
      </c>
      <c r="FB215" s="85">
        <v>0</v>
      </c>
      <c r="FC215" s="85">
        <v>0</v>
      </c>
      <c r="FD215" s="85">
        <v>0</v>
      </c>
      <c r="FE215" s="85">
        <v>0</v>
      </c>
      <c r="FF215" s="85">
        <v>0</v>
      </c>
      <c r="FG215" s="85">
        <v>0</v>
      </c>
      <c r="FH215" s="85">
        <v>0</v>
      </c>
      <c r="FI215" s="85">
        <v>0</v>
      </c>
      <c r="FJ215" s="85">
        <v>0</v>
      </c>
      <c r="FK215" s="85">
        <v>0</v>
      </c>
      <c r="FL215" s="85">
        <v>0</v>
      </c>
      <c r="FM215" s="85">
        <v>0</v>
      </c>
      <c r="FN215" s="85">
        <v>0</v>
      </c>
      <c r="FO215" s="85">
        <v>0</v>
      </c>
      <c r="FP215" s="85">
        <v>0</v>
      </c>
      <c r="FQ215" s="85">
        <v>0</v>
      </c>
      <c r="FR215" s="85">
        <v>0</v>
      </c>
      <c r="FS215" s="85">
        <v>0</v>
      </c>
      <c r="FT215" s="85">
        <v>0</v>
      </c>
      <c r="FU215" s="85">
        <v>0</v>
      </c>
      <c r="FV215" s="85">
        <v>0</v>
      </c>
      <c r="FW215" s="85">
        <v>0</v>
      </c>
      <c r="FX215" s="85">
        <v>0</v>
      </c>
      <c r="FY215" s="85">
        <v>0</v>
      </c>
      <c r="FZ215" s="85">
        <v>0</v>
      </c>
      <c r="GA215" s="85">
        <v>0</v>
      </c>
      <c r="GB215" s="85">
        <v>0</v>
      </c>
      <c r="GC215" s="85">
        <v>0</v>
      </c>
      <c r="GD215" s="85">
        <v>0</v>
      </c>
      <c r="GE215" s="85">
        <v>0</v>
      </c>
      <c r="GF215" s="85">
        <v>0</v>
      </c>
      <c r="GG215" s="85">
        <v>0</v>
      </c>
      <c r="GH215" s="85">
        <v>0</v>
      </c>
      <c r="GI215" s="85">
        <v>0</v>
      </c>
      <c r="GJ215" s="85">
        <v>0</v>
      </c>
      <c r="GK215" s="85">
        <v>0</v>
      </c>
      <c r="GL215" s="85">
        <v>0</v>
      </c>
      <c r="GM215" s="85">
        <v>0</v>
      </c>
      <c r="GN215" s="85">
        <v>0</v>
      </c>
      <c r="GO215" s="85">
        <v>0</v>
      </c>
      <c r="GP215" s="85">
        <v>0</v>
      </c>
      <c r="GQ215" s="85">
        <v>0</v>
      </c>
      <c r="GR215" s="85">
        <v>0</v>
      </c>
      <c r="GS215" s="85">
        <v>0</v>
      </c>
      <c r="GU215" s="85">
        <f t="shared" si="449"/>
        <v>-2618571.6109252051</v>
      </c>
      <c r="GV215" s="85">
        <f t="shared" si="449"/>
        <v>0</v>
      </c>
      <c r="GW215" s="85">
        <f t="shared" si="449"/>
        <v>0</v>
      </c>
      <c r="GX215" s="85">
        <f t="shared" si="449"/>
        <v>0</v>
      </c>
      <c r="GY215" s="85">
        <f t="shared" si="449"/>
        <v>0</v>
      </c>
      <c r="GZ215" s="85">
        <f t="shared" si="449"/>
        <v>0</v>
      </c>
      <c r="HA215" s="85">
        <f t="shared" si="449"/>
        <v>0</v>
      </c>
      <c r="HB215" s="85">
        <f t="shared" si="449"/>
        <v>0</v>
      </c>
      <c r="HC215" s="85">
        <f t="shared" si="449"/>
        <v>0</v>
      </c>
      <c r="HD215" s="85">
        <f t="shared" si="449"/>
        <v>0</v>
      </c>
      <c r="HE215" s="85">
        <f t="shared" si="449"/>
        <v>0</v>
      </c>
      <c r="HF215" s="85">
        <f t="shared" si="449"/>
        <v>0</v>
      </c>
      <c r="HG215" s="85">
        <f t="shared" si="449"/>
        <v>0</v>
      </c>
      <c r="HH215" s="85">
        <f t="shared" si="449"/>
        <v>0</v>
      </c>
      <c r="HI215" s="85">
        <f t="shared" si="449"/>
        <v>0</v>
      </c>
      <c r="HJ215" s="85">
        <f t="shared" si="449"/>
        <v>0</v>
      </c>
      <c r="HK215" s="85">
        <f t="shared" si="450"/>
        <v>-2618571.6109252051</v>
      </c>
    </row>
    <row r="216" spans="2:219" x14ac:dyDescent="0.75">
      <c r="B216" s="288" t="s">
        <v>244</v>
      </c>
      <c r="C216" s="96"/>
      <c r="D216" s="96"/>
      <c r="E216" s="96"/>
      <c r="F216" s="96"/>
      <c r="G216" s="97">
        <f t="shared" ca="1" si="448"/>
        <v>-72938220.707203642</v>
      </c>
      <c r="H216" s="96"/>
      <c r="I216" s="96"/>
      <c r="K216" s="265">
        <f t="shared" ref="K216:AP216" ca="1" si="451">SUM(K210:K215)</f>
        <v>-2705567.4635880836</v>
      </c>
      <c r="L216" s="265">
        <f t="shared" ca="1" si="451"/>
        <v>-86995.85266287878</v>
      </c>
      <c r="M216" s="265">
        <f t="shared" ca="1" si="451"/>
        <v>-86995.85266287878</v>
      </c>
      <c r="N216" s="265">
        <f t="shared" ca="1" si="451"/>
        <v>-130299.64028787879</v>
      </c>
      <c r="O216" s="265">
        <f t="shared" ca="1" si="451"/>
        <v>-177473.82408889732</v>
      </c>
      <c r="P216" s="265">
        <f t="shared" ca="1" si="451"/>
        <v>-177473.82408889732</v>
      </c>
      <c r="Q216" s="265">
        <f t="shared" ca="1" si="451"/>
        <v>-258901.98266118858</v>
      </c>
      <c r="R216" s="265">
        <f t="shared" ca="1" si="451"/>
        <v>-258901.98266118858</v>
      </c>
      <c r="S216" s="265">
        <f t="shared" ca="1" si="451"/>
        <v>-332027.81127967313</v>
      </c>
      <c r="T216" s="265">
        <f t="shared" ca="1" si="451"/>
        <v>-453011.55805051379</v>
      </c>
      <c r="U216" s="265">
        <f t="shared" ca="1" si="451"/>
        <v>-453011.55805051379</v>
      </c>
      <c r="V216" s="265">
        <f t="shared" ca="1" si="451"/>
        <v>-449223.67926263501</v>
      </c>
      <c r="W216" s="265">
        <f t="shared" ca="1" si="451"/>
        <v>-500210.92432613432</v>
      </c>
      <c r="X216" s="265">
        <f t="shared" ca="1" si="451"/>
        <v>-519441.33314359351</v>
      </c>
      <c r="Y216" s="265">
        <f t="shared" ca="1" si="451"/>
        <v>-572270.27426622785</v>
      </c>
      <c r="Z216" s="265">
        <f t="shared" ca="1" si="451"/>
        <v>-572270.27426622785</v>
      </c>
      <c r="AA216" s="265">
        <f t="shared" ca="1" si="451"/>
        <v>-572270.27426622785</v>
      </c>
      <c r="AB216" s="265">
        <f t="shared" ca="1" si="451"/>
        <v>-572270.27426622785</v>
      </c>
      <c r="AC216" s="265">
        <f t="shared" ca="1" si="451"/>
        <v>-611712.83245486568</v>
      </c>
      <c r="AD216" s="265">
        <f t="shared" ca="1" si="451"/>
        <v>-611712.83245486568</v>
      </c>
      <c r="AE216" s="265">
        <f t="shared" ca="1" si="451"/>
        <v>-744848.16758888157</v>
      </c>
      <c r="AF216" s="265">
        <f t="shared" ca="1" si="451"/>
        <v>-744848.16758888157</v>
      </c>
      <c r="AG216" s="265">
        <f t="shared" ca="1" si="451"/>
        <v>-813610.53193064604</v>
      </c>
      <c r="AH216" s="265">
        <f t="shared" ca="1" si="451"/>
        <v>-813610.53193064604</v>
      </c>
      <c r="AI216" s="265">
        <f t="shared" ca="1" si="451"/>
        <v>-851307.06809731259</v>
      </c>
      <c r="AJ216" s="265">
        <f t="shared" ca="1" si="451"/>
        <v>-890148.512909721</v>
      </c>
      <c r="AK216" s="265">
        <f t="shared" ca="1" si="451"/>
        <v>-925260.78005553118</v>
      </c>
      <c r="AL216" s="265">
        <f t="shared" ca="1" si="451"/>
        <v>-925260.78005553118</v>
      </c>
      <c r="AM216" s="265">
        <f t="shared" ca="1" si="451"/>
        <v>-1007510.9519036534</v>
      </c>
      <c r="AN216" s="265">
        <f t="shared" ca="1" si="451"/>
        <v>-1007510.9519036534</v>
      </c>
      <c r="AO216" s="265">
        <f t="shared" ca="1" si="451"/>
        <v>-1007510.9519036534</v>
      </c>
      <c r="AP216" s="265">
        <f t="shared" ca="1" si="451"/>
        <v>-1007510.9519036534</v>
      </c>
      <c r="AQ216" s="265">
        <f t="shared" ref="AQ216:BV216" ca="1" si="452">SUM(AQ210:AQ215)</f>
        <v>-1007510.9519036534</v>
      </c>
      <c r="AR216" s="265">
        <f t="shared" ca="1" si="452"/>
        <v>-1007510.9519036534</v>
      </c>
      <c r="AS216" s="265">
        <f t="shared" ca="1" si="452"/>
        <v>-1007510.9519036534</v>
      </c>
      <c r="AT216" s="265">
        <f t="shared" ca="1" si="452"/>
        <v>-923524.49231782847</v>
      </c>
      <c r="AU216" s="265">
        <f t="shared" ca="1" si="452"/>
        <v>-923524.49231782847</v>
      </c>
      <c r="AV216" s="265">
        <f t="shared" ca="1" si="452"/>
        <v>-923524.49231782847</v>
      </c>
      <c r="AW216" s="265">
        <f t="shared" ca="1" si="452"/>
        <v>-923524.49231782847</v>
      </c>
      <c r="AX216" s="265">
        <f t="shared" ca="1" si="452"/>
        <v>-922377.40267316764</v>
      </c>
      <c r="AY216" s="265">
        <f t="shared" ca="1" si="452"/>
        <v>-922377.40267316764</v>
      </c>
      <c r="AZ216" s="265">
        <f t="shared" ca="1" si="452"/>
        <v>-922377.40267316764</v>
      </c>
      <c r="BA216" s="265">
        <f t="shared" ca="1" si="452"/>
        <v>-922377.40267316764</v>
      </c>
      <c r="BB216" s="265">
        <f t="shared" ca="1" si="452"/>
        <v>-922377.40267316764</v>
      </c>
      <c r="BC216" s="265">
        <f t="shared" ca="1" si="452"/>
        <v>-922377.40267316764</v>
      </c>
      <c r="BD216" s="265">
        <f t="shared" ca="1" si="452"/>
        <v>-922403.5182997993</v>
      </c>
      <c r="BE216" s="265">
        <f t="shared" ca="1" si="452"/>
        <v>-922373.78054729209</v>
      </c>
      <c r="BF216" s="265">
        <f t="shared" ca="1" si="452"/>
        <v>-838494.67900409771</v>
      </c>
      <c r="BG216" s="265">
        <f t="shared" ca="1" si="452"/>
        <v>-838494.67900409771</v>
      </c>
      <c r="BH216" s="265">
        <f t="shared" ca="1" si="452"/>
        <v>-838490.06635133445</v>
      </c>
      <c r="BI216" s="265">
        <f t="shared" ca="1" si="452"/>
        <v>-838490.06635133445</v>
      </c>
      <c r="BJ216" s="265">
        <f t="shared" ca="1" si="452"/>
        <v>-838487.90640098334</v>
      </c>
      <c r="BK216" s="265">
        <f t="shared" ca="1" si="452"/>
        <v>-838487.90640098334</v>
      </c>
      <c r="BL216" s="265">
        <f t="shared" ca="1" si="452"/>
        <v>-838487.90640098334</v>
      </c>
      <c r="BM216" s="265">
        <f t="shared" ca="1" si="452"/>
        <v>-838487.90640098334</v>
      </c>
      <c r="BN216" s="265">
        <f t="shared" ca="1" si="452"/>
        <v>-838487.90640098334</v>
      </c>
      <c r="BO216" s="265">
        <f t="shared" ca="1" si="452"/>
        <v>-838487.90640098334</v>
      </c>
      <c r="BP216" s="265">
        <f t="shared" ca="1" si="452"/>
        <v>-838482.55817853764</v>
      </c>
      <c r="BQ216" s="265">
        <f t="shared" ca="1" si="452"/>
        <v>-838482.55817853764</v>
      </c>
      <c r="BR216" s="265">
        <f t="shared" ca="1" si="452"/>
        <v>-753822.77878031868</v>
      </c>
      <c r="BS216" s="265">
        <f t="shared" ca="1" si="452"/>
        <v>-753822.77878031868</v>
      </c>
      <c r="BT216" s="265">
        <f t="shared" ca="1" si="452"/>
        <v>-753822.77878031868</v>
      </c>
      <c r="BU216" s="265">
        <f t="shared" ca="1" si="452"/>
        <v>-753822.15679361799</v>
      </c>
      <c r="BV216" s="265">
        <f t="shared" ca="1" si="452"/>
        <v>-752334.3990241132</v>
      </c>
      <c r="BW216" s="265">
        <f t="shared" ref="BW216:DB216" ca="1" si="453">SUM(BW210:BW215)</f>
        <v>-752334.3990241132</v>
      </c>
      <c r="BX216" s="265">
        <f t="shared" ca="1" si="453"/>
        <v>-752332.85007306293</v>
      </c>
      <c r="BY216" s="265">
        <f t="shared" ca="1" si="453"/>
        <v>-752332.85007306293</v>
      </c>
      <c r="BZ216" s="265">
        <f t="shared" ca="1" si="453"/>
        <v>-752332.13440015446</v>
      </c>
      <c r="CA216" s="265">
        <f t="shared" ca="1" si="453"/>
        <v>-752331.89120134176</v>
      </c>
      <c r="CB216" s="265">
        <f t="shared" ca="1" si="453"/>
        <v>-751240.54145221389</v>
      </c>
      <c r="CC216" s="265">
        <f t="shared" ca="1" si="453"/>
        <v>-751240.30964642589</v>
      </c>
      <c r="CD216" s="265">
        <f t="shared" ca="1" si="453"/>
        <v>-667802.17695893161</v>
      </c>
      <c r="CE216" s="265">
        <f t="shared" ca="1" si="453"/>
        <v>-667813.68934170564</v>
      </c>
      <c r="CF216" s="265">
        <f t="shared" ca="1" si="453"/>
        <v>-667813.68934170564</v>
      </c>
      <c r="CG216" s="265">
        <f t="shared" ca="1" si="453"/>
        <v>-667813.68934170564</v>
      </c>
      <c r="CH216" s="265">
        <f t="shared" ca="1" si="453"/>
        <v>-667829.20842370135</v>
      </c>
      <c r="CI216" s="265">
        <f t="shared" ca="1" si="453"/>
        <v>-667829.92900037474</v>
      </c>
      <c r="CJ216" s="265">
        <f t="shared" ca="1" si="453"/>
        <v>-667829.09746498463</v>
      </c>
      <c r="CK216" s="265">
        <f t="shared" ca="1" si="453"/>
        <v>-667829.09746498463</v>
      </c>
      <c r="CL216" s="265">
        <f t="shared" ca="1" si="453"/>
        <v>-667829.09746498463</v>
      </c>
      <c r="CM216" s="265">
        <f t="shared" ca="1" si="453"/>
        <v>-668085.93123511318</v>
      </c>
      <c r="CN216" s="265">
        <f t="shared" ca="1" si="453"/>
        <v>-667967.28235081339</v>
      </c>
      <c r="CO216" s="265">
        <f t="shared" ca="1" si="453"/>
        <v>-667932.48361329793</v>
      </c>
      <c r="CP216" s="265">
        <f t="shared" ca="1" si="453"/>
        <v>-584430.37468708039</v>
      </c>
      <c r="CQ216" s="265">
        <f t="shared" ca="1" si="453"/>
        <v>-584039.36304043571</v>
      </c>
      <c r="CR216" s="265">
        <f t="shared" ca="1" si="453"/>
        <v>-560262.23796917079</v>
      </c>
      <c r="CS216" s="265">
        <f t="shared" ca="1" si="453"/>
        <v>-560037.10609771567</v>
      </c>
      <c r="CT216" s="265">
        <f t="shared" ca="1" si="453"/>
        <v>-559654.69598842389</v>
      </c>
      <c r="CU216" s="265">
        <f t="shared" ca="1" si="453"/>
        <v>-556151.11826782126</v>
      </c>
      <c r="CV216" s="265">
        <f t="shared" ca="1" si="453"/>
        <v>-555951.05824699008</v>
      </c>
      <c r="CW216" s="265">
        <f t="shared" ca="1" si="453"/>
        <v>-553113.18249298062</v>
      </c>
      <c r="CX216" s="265">
        <f t="shared" ca="1" si="453"/>
        <v>-548873.18261868774</v>
      </c>
      <c r="CY216" s="265">
        <f t="shared" ca="1" si="453"/>
        <v>-548683.57684089988</v>
      </c>
      <c r="CZ216" s="265">
        <f t="shared" ca="1" si="453"/>
        <v>-548510.45837030897</v>
      </c>
      <c r="DA216" s="265">
        <f t="shared" ca="1" si="453"/>
        <v>-548086.87086111784</v>
      </c>
      <c r="DB216" s="265">
        <f t="shared" ca="1" si="453"/>
        <v>-235573.64154581507</v>
      </c>
      <c r="DC216" s="265">
        <f t="shared" ref="DC216:EH216" ca="1" si="454">SUM(DC210:DC215)</f>
        <v>-235547.63613928025</v>
      </c>
      <c r="DD216" s="265">
        <f t="shared" ca="1" si="454"/>
        <v>-234447.58422233371</v>
      </c>
      <c r="DE216" s="265">
        <f t="shared" ca="1" si="454"/>
        <v>-234440.87326782444</v>
      </c>
      <c r="DF216" s="265">
        <f t="shared" ca="1" si="454"/>
        <v>-234066.89432914983</v>
      </c>
      <c r="DG216" s="265">
        <f t="shared" ca="1" si="454"/>
        <v>-233906.9002044033</v>
      </c>
      <c r="DH216" s="265">
        <f t="shared" ca="1" si="454"/>
        <v>-233123.94565341886</v>
      </c>
      <c r="DI216" s="265">
        <f t="shared" ca="1" si="454"/>
        <v>-233171.39212761822</v>
      </c>
      <c r="DJ216" s="265">
        <f t="shared" ca="1" si="454"/>
        <v>-233172.31715503804</v>
      </c>
      <c r="DK216" s="265">
        <f t="shared" ca="1" si="454"/>
        <v>-232985.55913660853</v>
      </c>
      <c r="DL216" s="265">
        <f t="shared" ca="1" si="454"/>
        <v>-233108.84859093474</v>
      </c>
      <c r="DM216" s="265">
        <f t="shared" ca="1" si="454"/>
        <v>-233080.07332394758</v>
      </c>
      <c r="DN216" s="265">
        <f t="shared" ca="1" si="454"/>
        <v>-231649.10915628148</v>
      </c>
      <c r="DO216" s="265">
        <f t="shared" ca="1" si="454"/>
        <v>-230100.61395917382</v>
      </c>
      <c r="DP216" s="265">
        <f t="shared" ca="1" si="454"/>
        <v>-229795.64603619775</v>
      </c>
      <c r="DQ216" s="265">
        <f t="shared" ca="1" si="454"/>
        <v>-229165.77174459773</v>
      </c>
      <c r="DR216" s="265">
        <f t="shared" ca="1" si="454"/>
        <v>-229165.05536957327</v>
      </c>
      <c r="DS216" s="265">
        <f t="shared" ca="1" si="454"/>
        <v>-229263.39782486795</v>
      </c>
      <c r="DT216" s="265">
        <f t="shared" ca="1" si="454"/>
        <v>-229263.39782486795</v>
      </c>
      <c r="DU216" s="265">
        <f t="shared" ca="1" si="454"/>
        <v>-229261.76369109735</v>
      </c>
      <c r="DV216" s="265">
        <f t="shared" ca="1" si="454"/>
        <v>-218448.30284523356</v>
      </c>
      <c r="DW216" s="265">
        <f t="shared" ca="1" si="454"/>
        <v>-218448.30284523356</v>
      </c>
      <c r="DX216" s="265">
        <f t="shared" ca="1" si="454"/>
        <v>-218448.30284523356</v>
      </c>
      <c r="DY216" s="265">
        <f t="shared" ca="1" si="454"/>
        <v>-218448.30284523356</v>
      </c>
      <c r="DZ216" s="265">
        <f t="shared" ca="1" si="454"/>
        <v>-200770.13922737684</v>
      </c>
      <c r="EA216" s="265">
        <f t="shared" ca="1" si="454"/>
        <v>-199950.90067614146</v>
      </c>
      <c r="EB216" s="265">
        <f t="shared" ca="1" si="454"/>
        <v>-195226.40636364141</v>
      </c>
      <c r="EC216" s="265">
        <f t="shared" ca="1" si="454"/>
        <v>-194966.30240921458</v>
      </c>
      <c r="ED216" s="265">
        <f t="shared" ca="1" si="454"/>
        <v>-194966.30240921458</v>
      </c>
      <c r="EE216" s="265">
        <f t="shared" ca="1" si="454"/>
        <v>-194966.30240871038</v>
      </c>
      <c r="EF216" s="265">
        <f t="shared" ca="1" si="454"/>
        <v>-194966.30240871038</v>
      </c>
      <c r="EG216" s="265">
        <f t="shared" ca="1" si="454"/>
        <v>-194966.30240871038</v>
      </c>
      <c r="EH216" s="265">
        <f t="shared" ca="1" si="454"/>
        <v>-194966.30240871038</v>
      </c>
      <c r="EI216" s="265">
        <f t="shared" ref="EI216:FN216" ca="1" si="455">SUM(EI210:EI215)</f>
        <v>-190011.75453490546</v>
      </c>
      <c r="EJ216" s="265">
        <f t="shared" ca="1" si="455"/>
        <v>-190011.75453490546</v>
      </c>
      <c r="EK216" s="265">
        <f t="shared" ca="1" si="455"/>
        <v>-190011.75453490546</v>
      </c>
      <c r="EL216" s="265">
        <f t="shared" ca="1" si="455"/>
        <v>-186240.51249112783</v>
      </c>
      <c r="EM216" s="265">
        <f t="shared" ca="1" si="455"/>
        <v>-184679.25521237554</v>
      </c>
      <c r="EN216" s="265">
        <f t="shared" ca="1" si="455"/>
        <v>-183556.76963685389</v>
      </c>
      <c r="EO216" s="265">
        <f t="shared" ca="1" si="455"/>
        <v>-179690.66766636242</v>
      </c>
      <c r="EP216" s="265">
        <f t="shared" ca="1" si="455"/>
        <v>-179612.60016018708</v>
      </c>
      <c r="EQ216" s="265">
        <f t="shared" ca="1" si="455"/>
        <v>-177732.06575116902</v>
      </c>
      <c r="ER216" s="265">
        <f t="shared" ca="1" si="455"/>
        <v>-177732.06575116902</v>
      </c>
      <c r="ES216" s="265">
        <f t="shared" ca="1" si="455"/>
        <v>-177627.66538121799</v>
      </c>
      <c r="ET216" s="265">
        <f t="shared" ca="1" si="455"/>
        <v>-156900.1551910018</v>
      </c>
      <c r="EU216" s="265">
        <f t="shared" ca="1" si="455"/>
        <v>-153206.28859795962</v>
      </c>
      <c r="EV216" s="265">
        <f t="shared" ca="1" si="455"/>
        <v>-149485.25317000342</v>
      </c>
      <c r="EW216" s="265">
        <f t="shared" ca="1" si="455"/>
        <v>-149485.25317000342</v>
      </c>
      <c r="EX216" s="265">
        <f t="shared" ca="1" si="455"/>
        <v>-148489.66018432344</v>
      </c>
      <c r="EY216" s="265">
        <f t="shared" ca="1" si="455"/>
        <v>-148489.66018432344</v>
      </c>
      <c r="EZ216" s="265">
        <f t="shared" ca="1" si="455"/>
        <v>-144415.9418412089</v>
      </c>
      <c r="FA216" s="265">
        <f t="shared" ca="1" si="455"/>
        <v>-139051.73649563163</v>
      </c>
      <c r="FB216" s="265">
        <f t="shared" ca="1" si="455"/>
        <v>-138663.89258446972</v>
      </c>
      <c r="FC216" s="265">
        <f t="shared" ca="1" si="455"/>
        <v>-132116.18208282572</v>
      </c>
      <c r="FD216" s="265">
        <f t="shared" ca="1" si="455"/>
        <v>-129517.52498140594</v>
      </c>
      <c r="FE216" s="265">
        <f t="shared" ca="1" si="455"/>
        <v>-125061.88028022129</v>
      </c>
      <c r="FF216" s="265">
        <f t="shared" ca="1" si="455"/>
        <v>-123543.53359200721</v>
      </c>
      <c r="FG216" s="265">
        <f t="shared" ca="1" si="455"/>
        <v>-115479.59731587913</v>
      </c>
      <c r="FH216" s="265">
        <f t="shared" ca="1" si="455"/>
        <v>-112460.02460221815</v>
      </c>
      <c r="FI216" s="265">
        <f t="shared" ca="1" si="455"/>
        <v>-112033.45121952941</v>
      </c>
      <c r="FJ216" s="265">
        <f t="shared" ca="1" si="455"/>
        <v>-111951.73630648063</v>
      </c>
      <c r="FK216" s="265">
        <f t="shared" ca="1" si="455"/>
        <v>-109047.51897592677</v>
      </c>
      <c r="FL216" s="265">
        <f t="shared" ca="1" si="455"/>
        <v>-107155.37758211902</v>
      </c>
      <c r="FM216" s="265">
        <f t="shared" ca="1" si="455"/>
        <v>-106419.47611689343</v>
      </c>
      <c r="FN216" s="265">
        <f t="shared" ca="1" si="455"/>
        <v>-106299.68073036545</v>
      </c>
      <c r="FO216" s="265">
        <f t="shared" ref="FO216:GS216" ca="1" si="456">SUM(FO210:FO215)</f>
        <v>-106289.82062434798</v>
      </c>
      <c r="FP216" s="265">
        <f t="shared" ca="1" si="456"/>
        <v>-106272.10866488126</v>
      </c>
      <c r="FQ216" s="265">
        <f t="shared" ca="1" si="456"/>
        <v>-104325.60269168115</v>
      </c>
      <c r="FR216" s="265">
        <f t="shared" ca="1" si="456"/>
        <v>-98709.75196861726</v>
      </c>
      <c r="FS216" s="265">
        <f t="shared" ca="1" si="456"/>
        <v>-80588.55262008516</v>
      </c>
      <c r="FT216" s="265">
        <f t="shared" ca="1" si="456"/>
        <v>-77883.858633523894</v>
      </c>
      <c r="FU216" s="265">
        <f t="shared" ca="1" si="456"/>
        <v>-75849.070538173284</v>
      </c>
      <c r="FV216" s="265">
        <f t="shared" ca="1" si="456"/>
        <v>-73718.011498394975</v>
      </c>
      <c r="FW216" s="265">
        <f t="shared" ca="1" si="456"/>
        <v>-70795.3979181217</v>
      </c>
      <c r="FX216" s="265">
        <f t="shared" ca="1" si="456"/>
        <v>-63251.535697871375</v>
      </c>
      <c r="FY216" s="265">
        <f t="shared" ca="1" si="456"/>
        <v>-62598.323934493303</v>
      </c>
      <c r="FZ216" s="265">
        <f t="shared" ca="1" si="456"/>
        <v>-59289.849289871854</v>
      </c>
      <c r="GA216" s="265">
        <f t="shared" ca="1" si="456"/>
        <v>-57879.740553583972</v>
      </c>
      <c r="GB216" s="265">
        <f t="shared" ca="1" si="456"/>
        <v>-55954.886738545058</v>
      </c>
      <c r="GC216" s="265">
        <f t="shared" ca="1" si="456"/>
        <v>-55954.886738545058</v>
      </c>
      <c r="GD216" s="265">
        <f t="shared" ca="1" si="456"/>
        <v>-55954.886738545058</v>
      </c>
      <c r="GE216" s="265">
        <f t="shared" ca="1" si="456"/>
        <v>-55954.886738545058</v>
      </c>
      <c r="GF216" s="265">
        <f t="shared" ca="1" si="456"/>
        <v>-52021.01488541899</v>
      </c>
      <c r="GG216" s="265">
        <f t="shared" ca="1" si="456"/>
        <v>-50941.55037031915</v>
      </c>
      <c r="GH216" s="265">
        <f t="shared" ca="1" si="456"/>
        <v>-132904.83898003728</v>
      </c>
      <c r="GI216" s="265">
        <f t="shared" ca="1" si="456"/>
        <v>-128978.80053689776</v>
      </c>
      <c r="GJ216" s="265">
        <f t="shared" ca="1" si="456"/>
        <v>-128978.80053689776</v>
      </c>
      <c r="GK216" s="265">
        <f t="shared" ca="1" si="456"/>
        <v>-128978.80053689776</v>
      </c>
      <c r="GL216" s="265">
        <f t="shared" ca="1" si="456"/>
        <v>0</v>
      </c>
      <c r="GM216" s="265">
        <f t="shared" ca="1" si="456"/>
        <v>0</v>
      </c>
      <c r="GN216" s="265">
        <f t="shared" ca="1" si="456"/>
        <v>0</v>
      </c>
      <c r="GO216" s="265">
        <f t="shared" ca="1" si="456"/>
        <v>0</v>
      </c>
      <c r="GP216" s="265">
        <f t="shared" ca="1" si="456"/>
        <v>0</v>
      </c>
      <c r="GQ216" s="265">
        <f t="shared" ca="1" si="456"/>
        <v>0</v>
      </c>
      <c r="GR216" s="265">
        <f t="shared" ca="1" si="456"/>
        <v>0</v>
      </c>
      <c r="GS216" s="265">
        <f t="shared" ca="1" si="456"/>
        <v>0</v>
      </c>
      <c r="GU216" s="97">
        <f t="shared" ca="1" si="449"/>
        <v>-5120661.350082593</v>
      </c>
      <c r="GV216" s="97">
        <f t="shared" ca="1" si="449"/>
        <v>-7284689.5658154143</v>
      </c>
      <c r="GW216" s="97">
        <f t="shared" ca="1" si="449"/>
        <v>-11458164.336374318</v>
      </c>
      <c r="GX216" s="97">
        <f t="shared" ca="1" si="449"/>
        <v>-11073139.684157414</v>
      </c>
      <c r="GY216" s="97">
        <f t="shared" ca="1" si="449"/>
        <v>-10061862.04547384</v>
      </c>
      <c r="GZ216" s="97">
        <f t="shared" ca="1" si="449"/>
        <v>-9031769.8680290617</v>
      </c>
      <c r="HA216" s="97">
        <f t="shared" ca="1" si="449"/>
        <v>-8014375.3720023027</v>
      </c>
      <c r="HB216" s="97">
        <f t="shared" ca="1" si="449"/>
        <v>-6707793.2254816331</v>
      </c>
      <c r="HC216" s="97">
        <f t="shared" ca="1" si="449"/>
        <v>-2806625.6656963723</v>
      </c>
      <c r="HD216" s="97">
        <f t="shared" ca="1" si="449"/>
        <v>-2711457.9669875912</v>
      </c>
      <c r="HE216" s="97">
        <f t="shared" ca="1" si="449"/>
        <v>-2335780.5243251463</v>
      </c>
      <c r="HF216" s="97">
        <f t="shared" ca="1" si="449"/>
        <v>-2055948.5521794311</v>
      </c>
      <c r="HG216" s="97">
        <f t="shared" ca="1" si="449"/>
        <v>-1569323.0853640437</v>
      </c>
      <c r="HH216" s="97">
        <f t="shared" ca="1" si="449"/>
        <v>-1190792.5554530951</v>
      </c>
      <c r="HI216" s="97">
        <f t="shared" ca="1" si="449"/>
        <v>-714314.97110225551</v>
      </c>
      <c r="HJ216" s="97">
        <f t="shared" ca="1" si="449"/>
        <v>-519841.24059073057</v>
      </c>
      <c r="HK216" s="97">
        <f t="shared" ca="1" si="450"/>
        <v>-82656540.009115234</v>
      </c>
    </row>
    <row r="217" spans="2:219" ht="4.95" customHeight="1" x14ac:dyDescent="0.75"/>
    <row r="218" spans="2:219" x14ac:dyDescent="0.75">
      <c r="B218" s="287" t="s">
        <v>327</v>
      </c>
      <c r="C218" s="287"/>
      <c r="D218" s="287"/>
      <c r="E218" s="287"/>
      <c r="F218" s="287"/>
      <c r="G218" s="287"/>
      <c r="H218" s="287"/>
      <c r="I218" s="287"/>
      <c r="J218" s="287"/>
      <c r="K218" s="292">
        <f ca="1">OFFSET(Assumptions!$D$15,COUNTIF(Assumptions!$C$15:$C$29,"&lt;"&amp;K$6),0)</f>
        <v>0</v>
      </c>
      <c r="L218" s="292">
        <f ca="1">OFFSET(Assumptions!$D$15,COUNTIF(Assumptions!$C$15:$C$29,"&lt;"&amp;L$6),0)</f>
        <v>0</v>
      </c>
      <c r="M218" s="292">
        <f ca="1">OFFSET(Assumptions!$D$15,MAX(1,COUNTIF(Assumptions!$C$15:$C$29,"&lt;"&amp;M$6)),0)</f>
        <v>0</v>
      </c>
      <c r="N218" s="292">
        <f ca="1">OFFSET(Assumptions!$D$15,MAX(1,COUNTIF(Assumptions!$C$15:$C$29,"&lt;"&amp;N$6)),0)</f>
        <v>0</v>
      </c>
      <c r="O218" s="292">
        <f ca="1">OFFSET(Assumptions!$D$15,MAX(1,COUNTIF(Assumptions!$C$15:$C$29,"&lt;"&amp;O$6)),0)</f>
        <v>0</v>
      </c>
      <c r="P218" s="292">
        <f ca="1">OFFSET(Assumptions!$D$15,MAX(1,COUNTIF(Assumptions!$C$15:$C$29,"&lt;"&amp;P$6)),0)</f>
        <v>0</v>
      </c>
      <c r="Q218" s="292">
        <f ca="1">OFFSET(Assumptions!$D$15,MAX(1,COUNTIF(Assumptions!$C$15:$C$29,"&lt;"&amp;Q$6)),0)</f>
        <v>0</v>
      </c>
      <c r="R218" s="292">
        <f ca="1">OFFSET(Assumptions!$D$15,MAX(1,COUNTIF(Assumptions!$C$15:$C$29,"&lt;"&amp;R$6)),0)</f>
        <v>0</v>
      </c>
      <c r="S218" s="292">
        <f ca="1">OFFSET(Assumptions!$D$15,MAX(1,COUNTIF(Assumptions!$C$15:$C$29,"&lt;"&amp;S$6)),0)</f>
        <v>0</v>
      </c>
      <c r="T218" s="292">
        <f ca="1">OFFSET(Assumptions!$D$15,MAX(1,COUNTIF(Assumptions!$C$15:$C$29,"&lt;"&amp;T$6)),0)</f>
        <v>0</v>
      </c>
      <c r="U218" s="292">
        <f ca="1">OFFSET(Assumptions!$D$15,MAX(1,COUNTIF(Assumptions!$C$15:$C$29,"&lt;"&amp;U$6)),0)</f>
        <v>0</v>
      </c>
      <c r="V218" s="292">
        <f ca="1">OFFSET(Assumptions!$D$15,MAX(1,COUNTIF(Assumptions!$C$15:$C$29,"&lt;"&amp;V$6)),0)</f>
        <v>0</v>
      </c>
      <c r="W218" s="292">
        <f ca="1">OFFSET(Assumptions!$D$15,MAX(1,COUNTIF(Assumptions!$C$15:$C$29,"&lt;"&amp;W$6)),0)</f>
        <v>0</v>
      </c>
      <c r="X218" s="292">
        <f ca="1">OFFSET(Assumptions!$D$15,MAX(1,COUNTIF(Assumptions!$C$15:$C$29,"&lt;"&amp;X$6)),0)</f>
        <v>0</v>
      </c>
      <c r="Y218" s="292">
        <f ca="1">OFFSET(Assumptions!$D$15,MAX(1,COUNTIF(Assumptions!$C$15:$C$29,"&lt;"&amp;Y$6)),0)</f>
        <v>0</v>
      </c>
      <c r="Z218" s="292">
        <f ca="1">OFFSET(Assumptions!$D$15,MAX(1,COUNTIF(Assumptions!$C$15:$C$29,"&lt;"&amp;Z$6)),0)</f>
        <v>0</v>
      </c>
      <c r="AA218" s="292">
        <f ca="1">OFFSET(Assumptions!$D$15,MAX(1,COUNTIF(Assumptions!$C$15:$C$29,"&lt;"&amp;AA$6)),0)</f>
        <v>0</v>
      </c>
      <c r="AB218" s="292">
        <f ca="1">OFFSET(Assumptions!$D$15,MAX(1,COUNTIF(Assumptions!$C$15:$C$29,"&lt;"&amp;AB$6)),0)</f>
        <v>0</v>
      </c>
      <c r="AC218" s="292">
        <f ca="1">OFFSET(Assumptions!$D$15,MAX(1,COUNTIF(Assumptions!$C$15:$C$29,"&lt;"&amp;AC$6)),0)</f>
        <v>0</v>
      </c>
      <c r="AD218" s="292">
        <f ca="1">OFFSET(Assumptions!$D$15,MAX(1,COUNTIF(Assumptions!$C$15:$C$29,"&lt;"&amp;AD$6)),0)</f>
        <v>0</v>
      </c>
      <c r="AE218" s="292">
        <f ca="1">OFFSET(Assumptions!$D$15,MAX(1,COUNTIF(Assumptions!$C$15:$C$29,"&lt;"&amp;AE$6)),0)</f>
        <v>0</v>
      </c>
      <c r="AF218" s="292">
        <f ca="1">OFFSET(Assumptions!$D$15,MAX(1,COUNTIF(Assumptions!$C$15:$C$29,"&lt;"&amp;AF$6)),0)</f>
        <v>0</v>
      </c>
      <c r="AG218" s="292">
        <f ca="1">OFFSET(Assumptions!$D$15,MAX(1,COUNTIF(Assumptions!$C$15:$C$29,"&lt;"&amp;AG$6)),0)</f>
        <v>0</v>
      </c>
      <c r="AH218" s="292">
        <f ca="1">OFFSET(Assumptions!$D$15,MAX(1,COUNTIF(Assumptions!$C$15:$C$29,"&lt;"&amp;AH$6)),0)</f>
        <v>0</v>
      </c>
      <c r="AI218" s="292">
        <f ca="1">OFFSET(Assumptions!$D$15,MAX(1,COUNTIF(Assumptions!$C$15:$C$29,"&lt;"&amp;AI$6)),0)</f>
        <v>0</v>
      </c>
      <c r="AJ218" s="292">
        <f ca="1">OFFSET(Assumptions!$D$15,MAX(1,COUNTIF(Assumptions!$C$15:$C$29,"&lt;"&amp;AJ$6)),0)</f>
        <v>0</v>
      </c>
      <c r="AK218" s="292">
        <f ca="1">OFFSET(Assumptions!$D$15,MAX(1,COUNTIF(Assumptions!$C$15:$C$29,"&lt;"&amp;AK$6)),0)</f>
        <v>0</v>
      </c>
      <c r="AL218" s="292">
        <f ca="1">OFFSET(Assumptions!$D$15,MAX(1,COUNTIF(Assumptions!$C$15:$C$29,"&lt;"&amp;AL$6)),0)</f>
        <v>0</v>
      </c>
      <c r="AM218" s="292">
        <f ca="1">OFFSET(Assumptions!$D$15,MAX(1,COUNTIF(Assumptions!$C$15:$C$29,"&lt;"&amp;AM$6)),0)</f>
        <v>0</v>
      </c>
      <c r="AN218" s="292">
        <f ca="1">OFFSET(Assumptions!$D$15,MAX(1,COUNTIF(Assumptions!$C$15:$C$29,"&lt;"&amp;AN$6)),0)</f>
        <v>0</v>
      </c>
      <c r="AO218" s="292">
        <f ca="1">OFFSET(Assumptions!$D$15,MAX(1,COUNTIF(Assumptions!$C$15:$C$29,"&lt;"&amp;AO$6)),0)</f>
        <v>0</v>
      </c>
      <c r="AP218" s="292">
        <f ca="1">OFFSET(Assumptions!$D$15,MAX(1,COUNTIF(Assumptions!$C$15:$C$29,"&lt;"&amp;AP$6)),0)</f>
        <v>0</v>
      </c>
      <c r="AQ218" s="292">
        <f ca="1">OFFSET(Assumptions!$D$15,MAX(1,COUNTIF(Assumptions!$C$15:$C$29,"&lt;"&amp;AQ$6)),0)</f>
        <v>0</v>
      </c>
      <c r="AR218" s="292">
        <f ca="1">OFFSET(Assumptions!$D$15,MAX(1,COUNTIF(Assumptions!$C$15:$C$29,"&lt;"&amp;AR$6)),0)</f>
        <v>0</v>
      </c>
      <c r="AS218" s="292">
        <f ca="1">OFFSET(Assumptions!$D$15,MAX(1,COUNTIF(Assumptions!$C$15:$C$29,"&lt;"&amp;AS$6)),0)</f>
        <v>0</v>
      </c>
      <c r="AT218" s="292">
        <f ca="1">OFFSET(Assumptions!$D$15,MAX(1,COUNTIF(Assumptions!$C$15:$C$29,"&lt;"&amp;AT$6)),0)</f>
        <v>0.1</v>
      </c>
      <c r="AU218" s="292">
        <f ca="1">OFFSET(Assumptions!$D$15,MAX(1,COUNTIF(Assumptions!$C$15:$C$29,"&lt;"&amp;AU$6)),0)</f>
        <v>0.1</v>
      </c>
      <c r="AV218" s="292">
        <f ca="1">OFFSET(Assumptions!$D$15,MAX(1,COUNTIF(Assumptions!$C$15:$C$29,"&lt;"&amp;AV$6)),0)</f>
        <v>0.1</v>
      </c>
      <c r="AW218" s="292">
        <f ca="1">OFFSET(Assumptions!$D$15,MAX(1,COUNTIF(Assumptions!$C$15:$C$29,"&lt;"&amp;AW$6)),0)</f>
        <v>0.1</v>
      </c>
      <c r="AX218" s="292">
        <f ca="1">OFFSET(Assumptions!$D$15,MAX(1,COUNTIF(Assumptions!$C$15:$C$29,"&lt;"&amp;AX$6)),0)</f>
        <v>0.1</v>
      </c>
      <c r="AY218" s="292">
        <f ca="1">OFFSET(Assumptions!$D$15,MAX(1,COUNTIF(Assumptions!$C$15:$C$29,"&lt;"&amp;AY$6)),0)</f>
        <v>0.1</v>
      </c>
      <c r="AZ218" s="292">
        <f ca="1">OFFSET(Assumptions!$D$15,MAX(1,COUNTIF(Assumptions!$C$15:$C$29,"&lt;"&amp;AZ$6)),0)</f>
        <v>0.1</v>
      </c>
      <c r="BA218" s="292">
        <f ca="1">OFFSET(Assumptions!$D$15,MAX(1,COUNTIF(Assumptions!$C$15:$C$29,"&lt;"&amp;BA$6)),0)</f>
        <v>0.1</v>
      </c>
      <c r="BB218" s="292">
        <f ca="1">OFFSET(Assumptions!$D$15,MAX(1,COUNTIF(Assumptions!$C$15:$C$29,"&lt;"&amp;BB$6)),0)</f>
        <v>0.1</v>
      </c>
      <c r="BC218" s="292">
        <f ca="1">OFFSET(Assumptions!$D$15,MAX(1,COUNTIF(Assumptions!$C$15:$C$29,"&lt;"&amp;BC$6)),0)</f>
        <v>0.1</v>
      </c>
      <c r="BD218" s="292">
        <f ca="1">OFFSET(Assumptions!$D$15,MAX(1,COUNTIF(Assumptions!$C$15:$C$29,"&lt;"&amp;BD$6)),0)</f>
        <v>0.1</v>
      </c>
      <c r="BE218" s="292">
        <f ca="1">OFFSET(Assumptions!$D$15,MAX(1,COUNTIF(Assumptions!$C$15:$C$29,"&lt;"&amp;BE$6)),0)</f>
        <v>0.1</v>
      </c>
      <c r="BF218" s="292">
        <f ca="1">OFFSET(Assumptions!$D$15,MAX(1,COUNTIF(Assumptions!$C$15:$C$29,"&lt;"&amp;BF$6)),0)</f>
        <v>0.2</v>
      </c>
      <c r="BG218" s="292">
        <f ca="1">OFFSET(Assumptions!$D$15,MAX(1,COUNTIF(Assumptions!$C$15:$C$29,"&lt;"&amp;BG$6)),0)</f>
        <v>0.2</v>
      </c>
      <c r="BH218" s="292">
        <f ca="1">OFFSET(Assumptions!$D$15,MAX(1,COUNTIF(Assumptions!$C$15:$C$29,"&lt;"&amp;BH$6)),0)</f>
        <v>0.2</v>
      </c>
      <c r="BI218" s="292">
        <f ca="1">OFFSET(Assumptions!$D$15,MAX(1,COUNTIF(Assumptions!$C$15:$C$29,"&lt;"&amp;BI$6)),0)</f>
        <v>0.2</v>
      </c>
      <c r="BJ218" s="292">
        <f ca="1">OFFSET(Assumptions!$D$15,MAX(1,COUNTIF(Assumptions!$C$15:$C$29,"&lt;"&amp;BJ$6)),0)</f>
        <v>0.2</v>
      </c>
      <c r="BK218" s="292">
        <f ca="1">OFFSET(Assumptions!$D$15,MAX(1,COUNTIF(Assumptions!$C$15:$C$29,"&lt;"&amp;BK$6)),0)</f>
        <v>0.2</v>
      </c>
      <c r="BL218" s="292">
        <f ca="1">OFFSET(Assumptions!$D$15,MAX(1,COUNTIF(Assumptions!$C$15:$C$29,"&lt;"&amp;BL$6)),0)</f>
        <v>0.2</v>
      </c>
      <c r="BM218" s="292">
        <f ca="1">OFFSET(Assumptions!$D$15,MAX(1,COUNTIF(Assumptions!$C$15:$C$29,"&lt;"&amp;BM$6)),0)</f>
        <v>0.2</v>
      </c>
      <c r="BN218" s="292">
        <f ca="1">OFFSET(Assumptions!$D$15,MAX(1,COUNTIF(Assumptions!$C$15:$C$29,"&lt;"&amp;BN$6)),0)</f>
        <v>0.2</v>
      </c>
      <c r="BO218" s="292">
        <f ca="1">OFFSET(Assumptions!$D$15,MAX(1,COUNTIF(Assumptions!$C$15:$C$29,"&lt;"&amp;BO$6)),0)</f>
        <v>0.2</v>
      </c>
      <c r="BP218" s="292">
        <f ca="1">OFFSET(Assumptions!$D$15,MAX(1,COUNTIF(Assumptions!$C$15:$C$29,"&lt;"&amp;BP$6)),0)</f>
        <v>0.2</v>
      </c>
      <c r="BQ218" s="292">
        <f ca="1">OFFSET(Assumptions!$D$15,MAX(1,COUNTIF(Assumptions!$C$15:$C$29,"&lt;"&amp;BQ$6)),0)</f>
        <v>0.2</v>
      </c>
      <c r="BR218" s="292">
        <f ca="1">OFFSET(Assumptions!$D$15,MAX(1,COUNTIF(Assumptions!$C$15:$C$29,"&lt;"&amp;BR$6)),0)</f>
        <v>0.3</v>
      </c>
      <c r="BS218" s="292">
        <f ca="1">OFFSET(Assumptions!$D$15,MAX(1,COUNTIF(Assumptions!$C$15:$C$29,"&lt;"&amp;BS$6)),0)</f>
        <v>0.3</v>
      </c>
      <c r="BT218" s="292">
        <f ca="1">OFFSET(Assumptions!$D$15,MAX(1,COUNTIF(Assumptions!$C$15:$C$29,"&lt;"&amp;BT$6)),0)</f>
        <v>0.3</v>
      </c>
      <c r="BU218" s="292">
        <f ca="1">OFFSET(Assumptions!$D$15,MAX(1,COUNTIF(Assumptions!$C$15:$C$29,"&lt;"&amp;BU$6)),0)</f>
        <v>0.3</v>
      </c>
      <c r="BV218" s="292">
        <f ca="1">OFFSET(Assumptions!$D$15,MAX(1,COUNTIF(Assumptions!$C$15:$C$29,"&lt;"&amp;BV$6)),0)</f>
        <v>0.3</v>
      </c>
      <c r="BW218" s="292">
        <f ca="1">OFFSET(Assumptions!$D$15,MAX(1,COUNTIF(Assumptions!$C$15:$C$29,"&lt;"&amp;BW$6)),0)</f>
        <v>0.3</v>
      </c>
      <c r="BX218" s="292">
        <f ca="1">OFFSET(Assumptions!$D$15,MAX(1,COUNTIF(Assumptions!$C$15:$C$29,"&lt;"&amp;BX$6)),0)</f>
        <v>0.3</v>
      </c>
      <c r="BY218" s="292">
        <f ca="1">OFFSET(Assumptions!$D$15,MAX(1,COUNTIF(Assumptions!$C$15:$C$29,"&lt;"&amp;BY$6)),0)</f>
        <v>0.3</v>
      </c>
      <c r="BZ218" s="292">
        <f ca="1">OFFSET(Assumptions!$D$15,MAX(1,COUNTIF(Assumptions!$C$15:$C$29,"&lt;"&amp;BZ$6)),0)</f>
        <v>0.3</v>
      </c>
      <c r="CA218" s="292">
        <f ca="1">OFFSET(Assumptions!$D$15,MAX(1,COUNTIF(Assumptions!$C$15:$C$29,"&lt;"&amp;CA$6)),0)</f>
        <v>0.3</v>
      </c>
      <c r="CB218" s="292">
        <f ca="1">OFFSET(Assumptions!$D$15,MAX(1,COUNTIF(Assumptions!$C$15:$C$29,"&lt;"&amp;CB$6)),0)</f>
        <v>0.3</v>
      </c>
      <c r="CC218" s="292">
        <f ca="1">OFFSET(Assumptions!$D$15,MAX(1,COUNTIF(Assumptions!$C$15:$C$29,"&lt;"&amp;CC$6)),0)</f>
        <v>0.3</v>
      </c>
      <c r="CD218" s="292">
        <f ca="1">OFFSET(Assumptions!$D$15,MAX(1,COUNTIF(Assumptions!$C$15:$C$29,"&lt;"&amp;CD$6)),0)</f>
        <v>0.4</v>
      </c>
      <c r="CE218" s="292">
        <f ca="1">OFFSET(Assumptions!$D$15,MAX(1,COUNTIF(Assumptions!$C$15:$C$29,"&lt;"&amp;CE$6)),0)</f>
        <v>0.4</v>
      </c>
      <c r="CF218" s="292">
        <f ca="1">OFFSET(Assumptions!$D$15,MAX(1,COUNTIF(Assumptions!$C$15:$C$29,"&lt;"&amp;CF$6)),0)</f>
        <v>0.4</v>
      </c>
      <c r="CG218" s="292">
        <f ca="1">OFFSET(Assumptions!$D$15,MAX(1,COUNTIF(Assumptions!$C$15:$C$29,"&lt;"&amp;CG$6)),0)</f>
        <v>0.4</v>
      </c>
      <c r="CH218" s="292">
        <f ca="1">OFFSET(Assumptions!$D$15,MAX(1,COUNTIF(Assumptions!$C$15:$C$29,"&lt;"&amp;CH$6)),0)</f>
        <v>0.4</v>
      </c>
      <c r="CI218" s="292">
        <f ca="1">OFFSET(Assumptions!$D$15,MAX(1,COUNTIF(Assumptions!$C$15:$C$29,"&lt;"&amp;CI$6)),0)</f>
        <v>0.4</v>
      </c>
      <c r="CJ218" s="292">
        <f ca="1">OFFSET(Assumptions!$D$15,MAX(1,COUNTIF(Assumptions!$C$15:$C$29,"&lt;"&amp;CJ$6)),0)</f>
        <v>0.4</v>
      </c>
      <c r="CK218" s="292">
        <f ca="1">OFFSET(Assumptions!$D$15,MAX(1,COUNTIF(Assumptions!$C$15:$C$29,"&lt;"&amp;CK$6)),0)</f>
        <v>0.4</v>
      </c>
      <c r="CL218" s="292">
        <f ca="1">OFFSET(Assumptions!$D$15,MAX(1,COUNTIF(Assumptions!$C$15:$C$29,"&lt;"&amp;CL$6)),0)</f>
        <v>0.4</v>
      </c>
      <c r="CM218" s="292">
        <f ca="1">OFFSET(Assumptions!$D$15,MAX(1,COUNTIF(Assumptions!$C$15:$C$29,"&lt;"&amp;CM$6)),0)</f>
        <v>0.4</v>
      </c>
      <c r="CN218" s="292">
        <f ca="1">OFFSET(Assumptions!$D$15,MAX(1,COUNTIF(Assumptions!$C$15:$C$29,"&lt;"&amp;CN$6)),0)</f>
        <v>0.4</v>
      </c>
      <c r="CO218" s="292">
        <f ca="1">OFFSET(Assumptions!$D$15,MAX(1,COUNTIF(Assumptions!$C$15:$C$29,"&lt;"&amp;CO$6)),0)</f>
        <v>0.4</v>
      </c>
      <c r="CP218" s="292">
        <f ca="1">OFFSET(Assumptions!$D$15,MAX(1,COUNTIF(Assumptions!$C$15:$C$29,"&lt;"&amp;CP$6)),0)</f>
        <v>0.5</v>
      </c>
      <c r="CQ218" s="292">
        <f ca="1">OFFSET(Assumptions!$D$15,MAX(1,COUNTIF(Assumptions!$C$15:$C$29,"&lt;"&amp;CQ$6)),0)</f>
        <v>0.5</v>
      </c>
      <c r="CR218" s="292">
        <f ca="1">OFFSET(Assumptions!$D$15,MAX(1,COUNTIF(Assumptions!$C$15:$C$29,"&lt;"&amp;CR$6)),0)</f>
        <v>0.5</v>
      </c>
      <c r="CS218" s="292">
        <f ca="1">OFFSET(Assumptions!$D$15,MAX(1,COUNTIF(Assumptions!$C$15:$C$29,"&lt;"&amp;CS$6)),0)</f>
        <v>0.5</v>
      </c>
      <c r="CT218" s="292">
        <f ca="1">OFFSET(Assumptions!$D$15,MAX(1,COUNTIF(Assumptions!$C$15:$C$29,"&lt;"&amp;CT$6)),0)</f>
        <v>0.5</v>
      </c>
      <c r="CU218" s="292">
        <f ca="1">OFFSET(Assumptions!$D$15,MAX(1,COUNTIF(Assumptions!$C$15:$C$29,"&lt;"&amp;CU$6)),0)</f>
        <v>0.5</v>
      </c>
      <c r="CV218" s="292">
        <f ca="1">OFFSET(Assumptions!$D$15,MAX(1,COUNTIF(Assumptions!$C$15:$C$29,"&lt;"&amp;CV$6)),0)</f>
        <v>0.5</v>
      </c>
      <c r="CW218" s="292">
        <f ca="1">OFFSET(Assumptions!$D$15,MAX(1,COUNTIF(Assumptions!$C$15:$C$29,"&lt;"&amp;CW$6)),0)</f>
        <v>0.5</v>
      </c>
      <c r="CX218" s="292">
        <f ca="1">OFFSET(Assumptions!$D$15,MAX(1,COUNTIF(Assumptions!$C$15:$C$29,"&lt;"&amp;CX$6)),0)</f>
        <v>0.5</v>
      </c>
      <c r="CY218" s="292">
        <f ca="1">OFFSET(Assumptions!$D$15,MAX(1,COUNTIF(Assumptions!$C$15:$C$29,"&lt;"&amp;CY$6)),0)</f>
        <v>0.5</v>
      </c>
      <c r="CZ218" s="292">
        <f ca="1">OFFSET(Assumptions!$D$15,MAX(1,COUNTIF(Assumptions!$C$15:$C$29,"&lt;"&amp;CZ$6)),0)</f>
        <v>0.5</v>
      </c>
      <c r="DA218" s="292">
        <f ca="1">OFFSET(Assumptions!$D$15,MAX(1,COUNTIF(Assumptions!$C$15:$C$29,"&lt;"&amp;DA$6)),0)</f>
        <v>0.5</v>
      </c>
      <c r="DB218" s="292">
        <f ca="1">OFFSET(Assumptions!$D$15,MAX(1,COUNTIF(Assumptions!$C$15:$C$29,"&lt;"&amp;DB$6)),0)</f>
        <v>0.9</v>
      </c>
      <c r="DC218" s="292">
        <f ca="1">OFFSET(Assumptions!$D$15,MAX(1,COUNTIF(Assumptions!$C$15:$C$29,"&lt;"&amp;DC$6)),0)</f>
        <v>0.9</v>
      </c>
      <c r="DD218" s="292">
        <f ca="1">OFFSET(Assumptions!$D$15,MAX(1,COUNTIF(Assumptions!$C$15:$C$29,"&lt;"&amp;DD$6)),0)</f>
        <v>0.9</v>
      </c>
      <c r="DE218" s="292">
        <f ca="1">OFFSET(Assumptions!$D$15,MAX(1,COUNTIF(Assumptions!$C$15:$C$29,"&lt;"&amp;DE$6)),0)</f>
        <v>0.9</v>
      </c>
      <c r="DF218" s="292">
        <f ca="1">OFFSET(Assumptions!$D$15,MAX(1,COUNTIF(Assumptions!$C$15:$C$29,"&lt;"&amp;DF$6)),0)</f>
        <v>0.9</v>
      </c>
      <c r="DG218" s="292">
        <f ca="1">OFFSET(Assumptions!$D$15,MAX(1,COUNTIF(Assumptions!$C$15:$C$29,"&lt;"&amp;DG$6)),0)</f>
        <v>0.9</v>
      </c>
      <c r="DH218" s="292">
        <f ca="1">OFFSET(Assumptions!$D$15,MAX(1,COUNTIF(Assumptions!$C$15:$C$29,"&lt;"&amp;DH$6)),0)</f>
        <v>0.9</v>
      </c>
      <c r="DI218" s="292">
        <f ca="1">OFFSET(Assumptions!$D$15,MAX(1,COUNTIF(Assumptions!$C$15:$C$29,"&lt;"&amp;DI$6)),0)</f>
        <v>0.9</v>
      </c>
      <c r="DJ218" s="292">
        <f ca="1">OFFSET(Assumptions!$D$15,MAX(1,COUNTIF(Assumptions!$C$15:$C$29,"&lt;"&amp;DJ$6)),0)</f>
        <v>0.9</v>
      </c>
      <c r="DK218" s="292">
        <f ca="1">OFFSET(Assumptions!$D$15,MAX(1,COUNTIF(Assumptions!$C$15:$C$29,"&lt;"&amp;DK$6)),0)</f>
        <v>0.9</v>
      </c>
      <c r="DL218" s="292">
        <f ca="1">OFFSET(Assumptions!$D$15,MAX(1,COUNTIF(Assumptions!$C$15:$C$29,"&lt;"&amp;DL$6)),0)</f>
        <v>0.9</v>
      </c>
      <c r="DM218" s="292">
        <f ca="1">OFFSET(Assumptions!$D$15,MAX(1,COUNTIF(Assumptions!$C$15:$C$29,"&lt;"&amp;DM$6)),0)</f>
        <v>0.9</v>
      </c>
      <c r="DN218" s="292">
        <f ca="1">OFFSET(Assumptions!$D$15,MAX(1,COUNTIF(Assumptions!$C$15:$C$29,"&lt;"&amp;DN$6)),0)</f>
        <v>0.9</v>
      </c>
      <c r="DO218" s="292">
        <f ca="1">OFFSET(Assumptions!$D$15,MAX(1,COUNTIF(Assumptions!$C$15:$C$29,"&lt;"&amp;DO$6)),0)</f>
        <v>0.9</v>
      </c>
      <c r="DP218" s="292">
        <f ca="1">OFFSET(Assumptions!$D$15,MAX(1,COUNTIF(Assumptions!$C$15:$C$29,"&lt;"&amp;DP$6)),0)</f>
        <v>0.9</v>
      </c>
      <c r="DQ218" s="292">
        <f ca="1">OFFSET(Assumptions!$D$15,MAX(1,COUNTIF(Assumptions!$C$15:$C$29,"&lt;"&amp;DQ$6)),0)</f>
        <v>0.9</v>
      </c>
      <c r="DR218" s="292">
        <f ca="1">OFFSET(Assumptions!$D$15,MAX(1,COUNTIF(Assumptions!$C$15:$C$29,"&lt;"&amp;DR$6)),0)</f>
        <v>0.9</v>
      </c>
      <c r="DS218" s="292">
        <f ca="1">OFFSET(Assumptions!$D$15,MAX(1,COUNTIF(Assumptions!$C$15:$C$29,"&lt;"&amp;DS$6)),0)</f>
        <v>0.9</v>
      </c>
      <c r="DT218" s="292">
        <f ca="1">OFFSET(Assumptions!$D$15,MAX(1,COUNTIF(Assumptions!$C$15:$C$29,"&lt;"&amp;DT$6)),0)</f>
        <v>0.9</v>
      </c>
      <c r="DU218" s="292">
        <f ca="1">OFFSET(Assumptions!$D$15,MAX(1,COUNTIF(Assumptions!$C$15:$C$29,"&lt;"&amp;DU$6)),0)</f>
        <v>0.9</v>
      </c>
      <c r="DV218" s="292">
        <f ca="1">OFFSET(Assumptions!$D$15,MAX(1,COUNTIF(Assumptions!$C$15:$C$29,"&lt;"&amp;DV$6)),0)</f>
        <v>0.9</v>
      </c>
      <c r="DW218" s="292">
        <f ca="1">OFFSET(Assumptions!$D$15,MAX(1,COUNTIF(Assumptions!$C$15:$C$29,"&lt;"&amp;DW$6)),0)</f>
        <v>0.9</v>
      </c>
      <c r="DX218" s="292">
        <f ca="1">OFFSET(Assumptions!$D$15,MAX(1,COUNTIF(Assumptions!$C$15:$C$29,"&lt;"&amp;DX$6)),0)</f>
        <v>0.9</v>
      </c>
      <c r="DY218" s="292">
        <f ca="1">OFFSET(Assumptions!$D$15,MAX(1,COUNTIF(Assumptions!$C$15:$C$29,"&lt;"&amp;DY$6)),0)</f>
        <v>0.9</v>
      </c>
      <c r="DZ218" s="292">
        <f ca="1">OFFSET(Assumptions!$D$15,MAX(1,COUNTIF(Assumptions!$C$15:$C$29,"&lt;"&amp;DZ$6)),0)</f>
        <v>0.9</v>
      </c>
      <c r="EA218" s="292">
        <f ca="1">OFFSET(Assumptions!$D$15,MAX(1,COUNTIF(Assumptions!$C$15:$C$29,"&lt;"&amp;EA$6)),0)</f>
        <v>0.9</v>
      </c>
      <c r="EB218" s="292">
        <f ca="1">OFFSET(Assumptions!$D$15,MAX(1,COUNTIF(Assumptions!$C$15:$C$29,"&lt;"&amp;EB$6)),0)</f>
        <v>0.9</v>
      </c>
      <c r="EC218" s="292">
        <f ca="1">OFFSET(Assumptions!$D$15,MAX(1,COUNTIF(Assumptions!$C$15:$C$29,"&lt;"&amp;EC$6)),0)</f>
        <v>0.9</v>
      </c>
      <c r="ED218" s="292">
        <f ca="1">OFFSET(Assumptions!$D$15,MAX(1,COUNTIF(Assumptions!$C$15:$C$29,"&lt;"&amp;ED$6)),0)</f>
        <v>0.9</v>
      </c>
      <c r="EE218" s="292">
        <f ca="1">OFFSET(Assumptions!$D$15,MAX(1,COUNTIF(Assumptions!$C$15:$C$29,"&lt;"&amp;EE$6)),0)</f>
        <v>0.9</v>
      </c>
      <c r="EF218" s="292">
        <f ca="1">OFFSET(Assumptions!$D$15,MAX(1,COUNTIF(Assumptions!$C$15:$C$29,"&lt;"&amp;EF$6)),0)</f>
        <v>0.9</v>
      </c>
      <c r="EG218" s="292">
        <f ca="1">OFFSET(Assumptions!$D$15,MAX(1,COUNTIF(Assumptions!$C$15:$C$29,"&lt;"&amp;EG$6)),0)</f>
        <v>0.9</v>
      </c>
      <c r="EH218" s="292">
        <f ca="1">OFFSET(Assumptions!$D$15,MAX(1,COUNTIF(Assumptions!$C$15:$C$29,"&lt;"&amp;EH$6)),0)</f>
        <v>0.9</v>
      </c>
      <c r="EI218" s="292">
        <f ca="1">OFFSET(Assumptions!$D$15,MAX(1,COUNTIF(Assumptions!$C$15:$C$29,"&lt;"&amp;EI$6)),0)</f>
        <v>0.9</v>
      </c>
      <c r="EJ218" s="292">
        <f ca="1">OFFSET(Assumptions!$D$15,MAX(1,COUNTIF(Assumptions!$C$15:$C$29,"&lt;"&amp;EJ$6)),0)</f>
        <v>0.9</v>
      </c>
      <c r="EK218" s="292">
        <f ca="1">OFFSET(Assumptions!$D$15,MAX(1,COUNTIF(Assumptions!$C$15:$C$29,"&lt;"&amp;EK$6)),0)</f>
        <v>0.9</v>
      </c>
      <c r="EL218" s="292">
        <f ca="1">OFFSET(Assumptions!$D$15,MAX(1,COUNTIF(Assumptions!$C$15:$C$29,"&lt;"&amp;EL$6)),0)</f>
        <v>0.9</v>
      </c>
      <c r="EM218" s="292">
        <f ca="1">OFFSET(Assumptions!$D$15,MAX(1,COUNTIF(Assumptions!$C$15:$C$29,"&lt;"&amp;EM$6)),0)</f>
        <v>0.9</v>
      </c>
      <c r="EN218" s="292">
        <f ca="1">OFFSET(Assumptions!$D$15,MAX(1,COUNTIF(Assumptions!$C$15:$C$29,"&lt;"&amp;EN$6)),0)</f>
        <v>0.9</v>
      </c>
      <c r="EO218" s="292">
        <f ca="1">OFFSET(Assumptions!$D$15,MAX(1,COUNTIF(Assumptions!$C$15:$C$29,"&lt;"&amp;EO$6)),0)</f>
        <v>0.9</v>
      </c>
      <c r="EP218" s="292">
        <f ca="1">OFFSET(Assumptions!$D$15,MAX(1,COUNTIF(Assumptions!$C$15:$C$29,"&lt;"&amp;EP$6)),0)</f>
        <v>0.9</v>
      </c>
      <c r="EQ218" s="292">
        <f ca="1">OFFSET(Assumptions!$D$15,MAX(1,COUNTIF(Assumptions!$C$15:$C$29,"&lt;"&amp;EQ$6)),0)</f>
        <v>0.9</v>
      </c>
      <c r="ER218" s="292">
        <f ca="1">OFFSET(Assumptions!$D$15,MAX(1,COUNTIF(Assumptions!$C$15:$C$29,"&lt;"&amp;ER$6)),0)</f>
        <v>0.9</v>
      </c>
      <c r="ES218" s="292">
        <f ca="1">OFFSET(Assumptions!$D$15,MAX(1,COUNTIF(Assumptions!$C$15:$C$29,"&lt;"&amp;ES$6)),0)</f>
        <v>0.9</v>
      </c>
      <c r="ET218" s="292">
        <f ca="1">OFFSET(Assumptions!$D$15,MAX(1,COUNTIF(Assumptions!$C$15:$C$29,"&lt;"&amp;ET$6)),0)</f>
        <v>0.9</v>
      </c>
      <c r="EU218" s="292">
        <f ca="1">OFFSET(Assumptions!$D$15,MAX(1,COUNTIF(Assumptions!$C$15:$C$29,"&lt;"&amp;EU$6)),0)</f>
        <v>0.9</v>
      </c>
      <c r="EV218" s="292">
        <f ca="1">OFFSET(Assumptions!$D$15,MAX(1,COUNTIF(Assumptions!$C$15:$C$29,"&lt;"&amp;EV$6)),0)</f>
        <v>0.9</v>
      </c>
      <c r="EW218" s="292">
        <f ca="1">OFFSET(Assumptions!$D$15,MAX(1,COUNTIF(Assumptions!$C$15:$C$29,"&lt;"&amp;EW$6)),0)</f>
        <v>0.9</v>
      </c>
      <c r="EX218" s="292">
        <f ca="1">OFFSET(Assumptions!$D$15,MAX(1,COUNTIF(Assumptions!$C$15:$C$29,"&lt;"&amp;EX$6)),0)</f>
        <v>0.9</v>
      </c>
      <c r="EY218" s="292">
        <f ca="1">OFFSET(Assumptions!$D$15,MAX(1,COUNTIF(Assumptions!$C$15:$C$29,"&lt;"&amp;EY$6)),0)</f>
        <v>0.9</v>
      </c>
      <c r="EZ218" s="292">
        <f ca="1">OFFSET(Assumptions!$D$15,MAX(1,COUNTIF(Assumptions!$C$15:$C$29,"&lt;"&amp;EZ$6)),0)</f>
        <v>0.9</v>
      </c>
      <c r="FA218" s="292">
        <f ca="1">OFFSET(Assumptions!$D$15,MAX(1,COUNTIF(Assumptions!$C$15:$C$29,"&lt;"&amp;FA$6)),0)</f>
        <v>0.9</v>
      </c>
      <c r="FB218" s="292">
        <f ca="1">OFFSET(Assumptions!$D$15,MAX(1,COUNTIF(Assumptions!$C$15:$C$29,"&lt;"&amp;FB$6)),0)</f>
        <v>0.9</v>
      </c>
      <c r="FC218" s="292">
        <f ca="1">OFFSET(Assumptions!$D$15,MAX(1,COUNTIF(Assumptions!$C$15:$C$29,"&lt;"&amp;FC$6)),0)</f>
        <v>0.9</v>
      </c>
      <c r="FD218" s="292">
        <f ca="1">OFFSET(Assumptions!$D$15,MAX(1,COUNTIF(Assumptions!$C$15:$C$29,"&lt;"&amp;FD$6)),0)</f>
        <v>0.9</v>
      </c>
      <c r="FE218" s="292">
        <f ca="1">OFFSET(Assumptions!$D$15,MAX(1,COUNTIF(Assumptions!$C$15:$C$29,"&lt;"&amp;FE$6)),0)</f>
        <v>0.9</v>
      </c>
      <c r="FF218" s="292">
        <f ca="1">OFFSET(Assumptions!$D$15,MAX(1,COUNTIF(Assumptions!$C$15:$C$29,"&lt;"&amp;FF$6)),0)</f>
        <v>0.9</v>
      </c>
      <c r="FG218" s="292">
        <f ca="1">OFFSET(Assumptions!$D$15,MAX(1,COUNTIF(Assumptions!$C$15:$C$29,"&lt;"&amp;FG$6)),0)</f>
        <v>0.9</v>
      </c>
      <c r="FH218" s="292">
        <f ca="1">OFFSET(Assumptions!$D$15,MAX(1,COUNTIF(Assumptions!$C$15:$C$29,"&lt;"&amp;FH$6)),0)</f>
        <v>0.9</v>
      </c>
      <c r="FI218" s="292">
        <f ca="1">OFFSET(Assumptions!$D$15,MAX(1,COUNTIF(Assumptions!$C$15:$C$29,"&lt;"&amp;FI$6)),0)</f>
        <v>0.9</v>
      </c>
      <c r="FJ218" s="292">
        <f ca="1">OFFSET(Assumptions!$D$15,MAX(1,COUNTIF(Assumptions!$C$15:$C$29,"&lt;"&amp;FJ$6)),0)</f>
        <v>0.9</v>
      </c>
      <c r="FK218" s="292">
        <f ca="1">OFFSET(Assumptions!$D$15,MAX(1,COUNTIF(Assumptions!$C$15:$C$29,"&lt;"&amp;FK$6)),0)</f>
        <v>0.9</v>
      </c>
      <c r="FL218" s="292">
        <f ca="1">OFFSET(Assumptions!$D$15,MAX(1,COUNTIF(Assumptions!$C$15:$C$29,"&lt;"&amp;FL$6)),0)</f>
        <v>0.9</v>
      </c>
      <c r="FM218" s="292">
        <f ca="1">OFFSET(Assumptions!$D$15,MAX(1,COUNTIF(Assumptions!$C$15:$C$29,"&lt;"&amp;FM$6)),0)</f>
        <v>0.9</v>
      </c>
      <c r="FN218" s="292">
        <f ca="1">OFFSET(Assumptions!$D$15,MAX(1,COUNTIF(Assumptions!$C$15:$C$29,"&lt;"&amp;FN$6)),0)</f>
        <v>0.9</v>
      </c>
      <c r="FO218" s="292">
        <f ca="1">OFFSET(Assumptions!$D$15,MAX(1,COUNTIF(Assumptions!$C$15:$C$29,"&lt;"&amp;FO$6)),0)</f>
        <v>0.9</v>
      </c>
      <c r="FP218" s="292">
        <f ca="1">OFFSET(Assumptions!$D$15,MAX(1,COUNTIF(Assumptions!$C$15:$C$29,"&lt;"&amp;FP$6)),0)</f>
        <v>0.9</v>
      </c>
      <c r="FQ218" s="292">
        <f ca="1">OFFSET(Assumptions!$D$15,MAX(1,COUNTIF(Assumptions!$C$15:$C$29,"&lt;"&amp;FQ$6)),0)</f>
        <v>0.9</v>
      </c>
      <c r="FR218" s="292">
        <f ca="1">OFFSET(Assumptions!$D$15,MAX(1,COUNTIF(Assumptions!$C$15:$C$29,"&lt;"&amp;FR$6)),0)</f>
        <v>0.9</v>
      </c>
      <c r="FS218" s="292">
        <f ca="1">OFFSET(Assumptions!$D$15,MAX(1,COUNTIF(Assumptions!$C$15:$C$29,"&lt;"&amp;FS$6)),0)</f>
        <v>0.9</v>
      </c>
      <c r="FT218" s="292">
        <f ca="1">OFFSET(Assumptions!$D$15,MAX(1,COUNTIF(Assumptions!$C$15:$C$29,"&lt;"&amp;FT$6)),0)</f>
        <v>0.9</v>
      </c>
      <c r="FU218" s="292">
        <f ca="1">OFFSET(Assumptions!$D$15,MAX(1,COUNTIF(Assumptions!$C$15:$C$29,"&lt;"&amp;FU$6)),0)</f>
        <v>0.9</v>
      </c>
      <c r="FV218" s="292">
        <f ca="1">OFFSET(Assumptions!$D$15,MAX(1,COUNTIF(Assumptions!$C$15:$C$29,"&lt;"&amp;FV$6)),0)</f>
        <v>0.9</v>
      </c>
      <c r="FW218" s="292">
        <f ca="1">OFFSET(Assumptions!$D$15,MAX(1,COUNTIF(Assumptions!$C$15:$C$29,"&lt;"&amp;FW$6)),0)</f>
        <v>0.9</v>
      </c>
      <c r="FX218" s="292">
        <f ca="1">OFFSET(Assumptions!$D$15,MAX(1,COUNTIF(Assumptions!$C$15:$C$29,"&lt;"&amp;FX$6)),0)</f>
        <v>0.9</v>
      </c>
      <c r="FY218" s="292">
        <f ca="1">OFFSET(Assumptions!$D$15,MAX(1,COUNTIF(Assumptions!$C$15:$C$29,"&lt;"&amp;FY$6)),0)</f>
        <v>0.9</v>
      </c>
      <c r="FZ218" s="292">
        <f ca="1">OFFSET(Assumptions!$D$15,MAX(1,COUNTIF(Assumptions!$C$15:$C$29,"&lt;"&amp;FZ$6)),0)</f>
        <v>0.9</v>
      </c>
      <c r="GA218" s="292">
        <f ca="1">OFFSET(Assumptions!$D$15,MAX(1,COUNTIF(Assumptions!$C$15:$C$29,"&lt;"&amp;GA$6)),0)</f>
        <v>0.9</v>
      </c>
      <c r="GB218" s="292">
        <f ca="1">OFFSET(Assumptions!$D$15,MAX(1,COUNTIF(Assumptions!$C$15:$C$29,"&lt;"&amp;GB$6)),0)</f>
        <v>0.9</v>
      </c>
      <c r="GC218" s="292">
        <f ca="1">OFFSET(Assumptions!$D$15,MAX(1,COUNTIF(Assumptions!$C$15:$C$29,"&lt;"&amp;GC$6)),0)</f>
        <v>0.9</v>
      </c>
      <c r="GD218" s="292">
        <f ca="1">OFFSET(Assumptions!$D$15,MAX(1,COUNTIF(Assumptions!$C$15:$C$29,"&lt;"&amp;GD$6)),0)</f>
        <v>0.9</v>
      </c>
      <c r="GE218" s="292">
        <f ca="1">OFFSET(Assumptions!$D$15,MAX(1,COUNTIF(Assumptions!$C$15:$C$29,"&lt;"&amp;GE$6)),0)</f>
        <v>0.9</v>
      </c>
      <c r="GF218" s="292">
        <f ca="1">OFFSET(Assumptions!$D$15,MAX(1,COUNTIF(Assumptions!$C$15:$C$29,"&lt;"&amp;GF$6)),0)</f>
        <v>0.9</v>
      </c>
      <c r="GG218" s="292">
        <f ca="1">OFFSET(Assumptions!$D$15,MAX(1,COUNTIF(Assumptions!$C$15:$C$29,"&lt;"&amp;GG$6)),0)</f>
        <v>0.9</v>
      </c>
      <c r="GH218" s="292">
        <f ca="1">OFFSET(Assumptions!$D$15,MAX(1,COUNTIF(Assumptions!$C$15:$C$29,"&lt;"&amp;GH$6)),0)</f>
        <v>0.9</v>
      </c>
      <c r="GI218" s="292">
        <f ca="1">OFFSET(Assumptions!$D$15,MAX(1,COUNTIF(Assumptions!$C$15:$C$29,"&lt;"&amp;GI$6)),0)</f>
        <v>0.9</v>
      </c>
      <c r="GJ218" s="292">
        <f ca="1">OFFSET(Assumptions!$D$15,MAX(1,COUNTIF(Assumptions!$C$15:$C$29,"&lt;"&amp;GJ$6)),0)</f>
        <v>0.9</v>
      </c>
      <c r="GK218" s="292">
        <f ca="1">OFFSET(Assumptions!$D$15,MAX(1,COUNTIF(Assumptions!$C$15:$C$29,"&lt;"&amp;GK$6)),0)</f>
        <v>0.9</v>
      </c>
      <c r="GL218" s="292">
        <f ca="1">OFFSET(Assumptions!$D$15,MAX(1,COUNTIF(Assumptions!$C$15:$C$29,"&lt;"&amp;GL$6)),0)</f>
        <v>0.9</v>
      </c>
      <c r="GM218" s="292">
        <f ca="1">OFFSET(Assumptions!$D$15,MAX(1,COUNTIF(Assumptions!$C$15:$C$29,"&lt;"&amp;GM$6)),0)</f>
        <v>0.9</v>
      </c>
      <c r="GN218" s="292">
        <f ca="1">OFFSET(Assumptions!$D$15,MAX(1,COUNTIF(Assumptions!$C$15:$C$29,"&lt;"&amp;GN$6)),0)</f>
        <v>0.9</v>
      </c>
      <c r="GO218" s="292">
        <f ca="1">OFFSET(Assumptions!$D$15,MAX(1,COUNTIF(Assumptions!$C$15:$C$29,"&lt;"&amp;GO$6)),0)</f>
        <v>0.9</v>
      </c>
      <c r="GP218" s="292">
        <f ca="1">OFFSET(Assumptions!$D$15,MAX(1,COUNTIF(Assumptions!$C$15:$C$29,"&lt;"&amp;GP$6)),0)</f>
        <v>0.9</v>
      </c>
      <c r="GQ218" s="292">
        <f ca="1">OFFSET(Assumptions!$D$15,MAX(1,COUNTIF(Assumptions!$C$15:$C$29,"&lt;"&amp;GQ$6)),0)</f>
        <v>0.9</v>
      </c>
      <c r="GR218" s="292">
        <f ca="1">OFFSET(Assumptions!$D$15,MAX(1,COUNTIF(Assumptions!$C$15:$C$29,"&lt;"&amp;GR$6)),0)</f>
        <v>0.9</v>
      </c>
      <c r="GS218" s="292">
        <f ca="1">OFFSET(Assumptions!$D$15,MAX(1,COUNTIF(Assumptions!$C$15:$C$29,"&lt;"&amp;GS$6)),0)</f>
        <v>0.9</v>
      </c>
      <c r="GT218" s="287"/>
      <c r="GU218" s="292">
        <f t="shared" ref="GU218:HJ218" ca="1" si="457">AVERAGEIFS($K218:$GS218,$K$5:$GS$5,GU$6)+IF(GU$6=YEAR($C218),$F218,0)</f>
        <v>0</v>
      </c>
      <c r="GV218" s="292">
        <f t="shared" ca="1" si="457"/>
        <v>0</v>
      </c>
      <c r="GW218" s="292">
        <f t="shared" ca="1" si="457"/>
        <v>0</v>
      </c>
      <c r="GX218" s="292">
        <f t="shared" ca="1" si="457"/>
        <v>9.9999999999999992E-2</v>
      </c>
      <c r="GY218" s="293">
        <f t="shared" ca="1" si="457"/>
        <v>0.19999999999999998</v>
      </c>
      <c r="GZ218" s="293">
        <f t="shared" ca="1" si="457"/>
        <v>0.29999999999999993</v>
      </c>
      <c r="HA218" s="293">
        <f t="shared" ca="1" si="457"/>
        <v>0.39999999999999997</v>
      </c>
      <c r="HB218" s="293">
        <f t="shared" ca="1" si="457"/>
        <v>0.5</v>
      </c>
      <c r="HC218" s="292">
        <f t="shared" ca="1" si="457"/>
        <v>0.90000000000000024</v>
      </c>
      <c r="HD218" s="292">
        <f t="shared" ca="1" si="457"/>
        <v>0.90000000000000024</v>
      </c>
      <c r="HE218" s="292">
        <f t="shared" ca="1" si="457"/>
        <v>0.90000000000000024</v>
      </c>
      <c r="HF218" s="292">
        <f t="shared" ca="1" si="457"/>
        <v>0.90000000000000024</v>
      </c>
      <c r="HG218" s="292">
        <f t="shared" ca="1" si="457"/>
        <v>0.90000000000000024</v>
      </c>
      <c r="HH218" s="292">
        <f t="shared" ca="1" si="457"/>
        <v>0.90000000000000024</v>
      </c>
      <c r="HI218" s="292">
        <f t="shared" ca="1" si="457"/>
        <v>0.90000000000000024</v>
      </c>
      <c r="HJ218" s="292">
        <f t="shared" ca="1" si="457"/>
        <v>0.90000000000000024</v>
      </c>
      <c r="HK218" s="86"/>
    </row>
    <row r="219" spans="2:219" hidden="1" outlineLevel="1" x14ac:dyDescent="0.75">
      <c r="B219" t="s">
        <v>326</v>
      </c>
      <c r="K219" s="85">
        <f t="shared" ref="K219:AP219" ca="1" si="458">-K211*K218</f>
        <v>0</v>
      </c>
      <c r="L219" s="85">
        <f t="shared" ca="1" si="458"/>
        <v>0</v>
      </c>
      <c r="M219" s="85">
        <f t="shared" ca="1" si="458"/>
        <v>0</v>
      </c>
      <c r="N219" s="85">
        <f t="shared" ca="1" si="458"/>
        <v>0</v>
      </c>
      <c r="O219" s="85">
        <f t="shared" ca="1" si="458"/>
        <v>0</v>
      </c>
      <c r="P219" s="85">
        <f t="shared" ca="1" si="458"/>
        <v>0</v>
      </c>
      <c r="Q219" s="85">
        <f t="shared" ca="1" si="458"/>
        <v>0</v>
      </c>
      <c r="R219" s="85">
        <f t="shared" ca="1" si="458"/>
        <v>0</v>
      </c>
      <c r="S219" s="85">
        <f t="shared" ca="1" si="458"/>
        <v>0</v>
      </c>
      <c r="T219" s="85">
        <f t="shared" ca="1" si="458"/>
        <v>0</v>
      </c>
      <c r="U219" s="85">
        <f t="shared" ca="1" si="458"/>
        <v>0</v>
      </c>
      <c r="V219" s="85">
        <f t="shared" ca="1" si="458"/>
        <v>0</v>
      </c>
      <c r="W219" s="85">
        <f t="shared" ca="1" si="458"/>
        <v>0</v>
      </c>
      <c r="X219" s="85">
        <f t="shared" ca="1" si="458"/>
        <v>0</v>
      </c>
      <c r="Y219" s="85">
        <f t="shared" ca="1" si="458"/>
        <v>0</v>
      </c>
      <c r="Z219" s="85">
        <f t="shared" ca="1" si="458"/>
        <v>0</v>
      </c>
      <c r="AA219" s="85">
        <f t="shared" ca="1" si="458"/>
        <v>0</v>
      </c>
      <c r="AB219" s="85">
        <f t="shared" ca="1" si="458"/>
        <v>0</v>
      </c>
      <c r="AC219" s="85">
        <f t="shared" ca="1" si="458"/>
        <v>0</v>
      </c>
      <c r="AD219" s="85">
        <f t="shared" ca="1" si="458"/>
        <v>0</v>
      </c>
      <c r="AE219" s="85">
        <f t="shared" ca="1" si="458"/>
        <v>0</v>
      </c>
      <c r="AF219" s="85">
        <f t="shared" ca="1" si="458"/>
        <v>0</v>
      </c>
      <c r="AG219" s="85">
        <f t="shared" ca="1" si="458"/>
        <v>0</v>
      </c>
      <c r="AH219" s="85">
        <f t="shared" ca="1" si="458"/>
        <v>0</v>
      </c>
      <c r="AI219" s="85">
        <f t="shared" ca="1" si="458"/>
        <v>0</v>
      </c>
      <c r="AJ219" s="85">
        <f t="shared" ca="1" si="458"/>
        <v>0</v>
      </c>
      <c r="AK219" s="85">
        <f t="shared" ca="1" si="458"/>
        <v>0</v>
      </c>
      <c r="AL219" s="85">
        <f t="shared" ca="1" si="458"/>
        <v>0</v>
      </c>
      <c r="AM219" s="85">
        <f t="shared" ca="1" si="458"/>
        <v>0</v>
      </c>
      <c r="AN219" s="85">
        <f t="shared" ca="1" si="458"/>
        <v>0</v>
      </c>
      <c r="AO219" s="85">
        <f t="shared" ca="1" si="458"/>
        <v>0</v>
      </c>
      <c r="AP219" s="85">
        <f t="shared" ca="1" si="458"/>
        <v>0</v>
      </c>
      <c r="AQ219" s="85">
        <f t="shared" ref="AQ219:BV219" ca="1" si="459">-AQ211*AQ218</f>
        <v>0</v>
      </c>
      <c r="AR219" s="85">
        <f t="shared" ca="1" si="459"/>
        <v>0</v>
      </c>
      <c r="AS219" s="85">
        <f t="shared" ca="1" si="459"/>
        <v>0</v>
      </c>
      <c r="AT219" s="85">
        <f t="shared" ca="1" si="459"/>
        <v>83986.459585824952</v>
      </c>
      <c r="AU219" s="85">
        <f t="shared" ca="1" si="459"/>
        <v>83986.459585824952</v>
      </c>
      <c r="AV219" s="85">
        <f t="shared" ca="1" si="459"/>
        <v>83986.459585824952</v>
      </c>
      <c r="AW219" s="85">
        <f t="shared" ca="1" si="459"/>
        <v>83986.459585824952</v>
      </c>
      <c r="AX219" s="85">
        <f t="shared" ca="1" si="459"/>
        <v>83877.212953000097</v>
      </c>
      <c r="AY219" s="85">
        <f t="shared" ca="1" si="459"/>
        <v>83877.212953000097</v>
      </c>
      <c r="AZ219" s="85">
        <f t="shared" ca="1" si="459"/>
        <v>83877.212953000097</v>
      </c>
      <c r="BA219" s="85">
        <f t="shared" ca="1" si="459"/>
        <v>83877.212953000097</v>
      </c>
      <c r="BB219" s="85">
        <f t="shared" ca="1" si="459"/>
        <v>83877.212953000097</v>
      </c>
      <c r="BC219" s="85">
        <f t="shared" ca="1" si="459"/>
        <v>83877.212953000097</v>
      </c>
      <c r="BD219" s="85">
        <f t="shared" ca="1" si="459"/>
        <v>83879.700155536455</v>
      </c>
      <c r="BE219" s="85">
        <f t="shared" ca="1" si="459"/>
        <v>83876.867988631013</v>
      </c>
      <c r="BF219" s="85">
        <f t="shared" ca="1" si="459"/>
        <v>167753.26575524866</v>
      </c>
      <c r="BG219" s="85">
        <f t="shared" ca="1" si="459"/>
        <v>167753.26575524866</v>
      </c>
      <c r="BH219" s="85">
        <f t="shared" ca="1" si="459"/>
        <v>167752.29467045641</v>
      </c>
      <c r="BI219" s="85">
        <f t="shared" ca="1" si="459"/>
        <v>167752.29467045641</v>
      </c>
      <c r="BJ219" s="85">
        <f t="shared" ca="1" si="459"/>
        <v>167751.83994406671</v>
      </c>
      <c r="BK219" s="85">
        <f t="shared" ca="1" si="459"/>
        <v>167751.83994406671</v>
      </c>
      <c r="BL219" s="85">
        <f t="shared" ca="1" si="459"/>
        <v>167751.83994406671</v>
      </c>
      <c r="BM219" s="85">
        <f t="shared" ca="1" si="459"/>
        <v>167751.83994406671</v>
      </c>
      <c r="BN219" s="85">
        <f t="shared" ca="1" si="459"/>
        <v>167751.83994406671</v>
      </c>
      <c r="BO219" s="85">
        <f t="shared" ca="1" si="459"/>
        <v>167751.83994406671</v>
      </c>
      <c r="BP219" s="85">
        <f t="shared" ca="1" si="459"/>
        <v>167750.71400249915</v>
      </c>
      <c r="BQ219" s="85">
        <f t="shared" ca="1" si="459"/>
        <v>167750.71400249915</v>
      </c>
      <c r="BR219" s="85">
        <f t="shared" ca="1" si="459"/>
        <v>251349.21604011246</v>
      </c>
      <c r="BS219" s="85">
        <f t="shared" ca="1" si="459"/>
        <v>251349.21604011246</v>
      </c>
      <c r="BT219" s="85">
        <f t="shared" ca="1" si="459"/>
        <v>251349.21604011246</v>
      </c>
      <c r="BU219" s="85">
        <f t="shared" ca="1" si="459"/>
        <v>251348.99651539457</v>
      </c>
      <c r="BV219" s="85">
        <f t="shared" ca="1" si="459"/>
        <v>250823.90553792228</v>
      </c>
      <c r="BW219" s="85">
        <f t="shared" ref="BW219:DB219" ca="1" si="460">-BW211*BW218</f>
        <v>250823.90553792228</v>
      </c>
      <c r="BX219" s="85">
        <f t="shared" ca="1" si="460"/>
        <v>250823.35884931631</v>
      </c>
      <c r="BY219" s="85">
        <f t="shared" ca="1" si="460"/>
        <v>250823.35884931631</v>
      </c>
      <c r="BZ219" s="85">
        <f t="shared" ca="1" si="460"/>
        <v>250823.10625887805</v>
      </c>
      <c r="CA219" s="85">
        <f t="shared" ca="1" si="460"/>
        <v>250823.02042400296</v>
      </c>
      <c r="CB219" s="85">
        <f t="shared" ca="1" si="460"/>
        <v>250437.8381596049</v>
      </c>
      <c r="CC219" s="85">
        <f t="shared" ca="1" si="460"/>
        <v>250437.75634579739</v>
      </c>
      <c r="CD219" s="85">
        <f t="shared" ca="1" si="460"/>
        <v>333938.93882254139</v>
      </c>
      <c r="CE219" s="85">
        <f t="shared" ca="1" si="460"/>
        <v>333945.0787600209</v>
      </c>
      <c r="CF219" s="85">
        <f t="shared" ca="1" si="460"/>
        <v>333945.0787600209</v>
      </c>
      <c r="CG219" s="85">
        <f t="shared" ca="1" si="460"/>
        <v>333945.0787600209</v>
      </c>
      <c r="CH219" s="85">
        <f t="shared" ca="1" si="460"/>
        <v>333953.3556037519</v>
      </c>
      <c r="CI219" s="85">
        <f t="shared" ca="1" si="460"/>
        <v>333953.73991131102</v>
      </c>
      <c r="CJ219" s="85">
        <f t="shared" ca="1" si="460"/>
        <v>333953.29642576963</v>
      </c>
      <c r="CK219" s="85">
        <f t="shared" ca="1" si="460"/>
        <v>333953.29642576963</v>
      </c>
      <c r="CL219" s="85">
        <f t="shared" ca="1" si="460"/>
        <v>333953.29642576963</v>
      </c>
      <c r="CM219" s="85">
        <f t="shared" ca="1" si="460"/>
        <v>334090.27443650481</v>
      </c>
      <c r="CN219" s="85">
        <f t="shared" ca="1" si="460"/>
        <v>334026.99503154494</v>
      </c>
      <c r="CO219" s="85">
        <f t="shared" ca="1" si="460"/>
        <v>334008.43570487003</v>
      </c>
      <c r="CP219" s="85">
        <f t="shared" ca="1" si="460"/>
        <v>417510.54463108751</v>
      </c>
      <c r="CQ219" s="85">
        <f t="shared" ca="1" si="460"/>
        <v>417209.76644136087</v>
      </c>
      <c r="CR219" s="85">
        <f t="shared" ca="1" si="460"/>
        <v>398919.67023269547</v>
      </c>
      <c r="CS219" s="85">
        <f t="shared" ca="1" si="460"/>
        <v>398746.49187003775</v>
      </c>
      <c r="CT219" s="85">
        <f t="shared" ca="1" si="460"/>
        <v>398452.33024750557</v>
      </c>
      <c r="CU219" s="85">
        <f t="shared" ca="1" si="460"/>
        <v>395757.27046242665</v>
      </c>
      <c r="CV219" s="85">
        <f t="shared" ca="1" si="460"/>
        <v>395603.37813871034</v>
      </c>
      <c r="CW219" s="85">
        <f t="shared" ca="1" si="460"/>
        <v>393420.39678947226</v>
      </c>
      <c r="CX219" s="85">
        <f t="shared" ca="1" si="460"/>
        <v>390158.85842463165</v>
      </c>
      <c r="CY219" s="85">
        <f t="shared" ca="1" si="460"/>
        <v>390013.00782633323</v>
      </c>
      <c r="CZ219" s="85">
        <f t="shared" ca="1" si="460"/>
        <v>389879.83977203252</v>
      </c>
      <c r="DA219" s="85">
        <f t="shared" ca="1" si="460"/>
        <v>389554.00322650094</v>
      </c>
      <c r="DB219" s="85">
        <f t="shared" ca="1" si="460"/>
        <v>698065.10956493416</v>
      </c>
      <c r="DC219" s="85">
        <f t="shared" ref="DC219:EH219" ca="1" si="461">-DC211*DC218</f>
        <v>697971.4901014088</v>
      </c>
      <c r="DD219" s="85">
        <f t="shared" ca="1" si="461"/>
        <v>694011.30320040125</v>
      </c>
      <c r="DE219" s="85">
        <f t="shared" ca="1" si="461"/>
        <v>693987.14376416791</v>
      </c>
      <c r="DF219" s="85">
        <f t="shared" ca="1" si="461"/>
        <v>692640.81958493928</v>
      </c>
      <c r="DG219" s="85">
        <f t="shared" ca="1" si="461"/>
        <v>692064.84073585179</v>
      </c>
      <c r="DH219" s="85">
        <f t="shared" ca="1" si="461"/>
        <v>689246.20435230783</v>
      </c>
      <c r="DI219" s="85">
        <f t="shared" ca="1" si="461"/>
        <v>689417.0116594258</v>
      </c>
      <c r="DJ219" s="85">
        <f t="shared" ca="1" si="461"/>
        <v>689420.3417581371</v>
      </c>
      <c r="DK219" s="85">
        <f t="shared" ca="1" si="461"/>
        <v>688748.0128917906</v>
      </c>
      <c r="DL219" s="85">
        <f t="shared" ca="1" si="461"/>
        <v>689191.8549273652</v>
      </c>
      <c r="DM219" s="85">
        <f t="shared" ca="1" si="461"/>
        <v>689088.26396621158</v>
      </c>
      <c r="DN219" s="85">
        <f t="shared" ca="1" si="461"/>
        <v>683936.79296261375</v>
      </c>
      <c r="DO219" s="85">
        <f t="shared" ca="1" si="461"/>
        <v>678362.21025302575</v>
      </c>
      <c r="DP219" s="85">
        <f t="shared" ca="1" si="461"/>
        <v>677264.32573031203</v>
      </c>
      <c r="DQ219" s="85">
        <f t="shared" ca="1" si="461"/>
        <v>674996.77828055201</v>
      </c>
      <c r="DR219" s="85">
        <f t="shared" ca="1" si="461"/>
        <v>674994.19933046366</v>
      </c>
      <c r="DS219" s="85">
        <f t="shared" ca="1" si="461"/>
        <v>675348.23216952477</v>
      </c>
      <c r="DT219" s="85">
        <f t="shared" ca="1" si="461"/>
        <v>675348.23216952477</v>
      </c>
      <c r="DU219" s="85">
        <f t="shared" ca="1" si="461"/>
        <v>675342.34928795078</v>
      </c>
      <c r="DV219" s="85">
        <f t="shared" ca="1" si="461"/>
        <v>636413.89024284098</v>
      </c>
      <c r="DW219" s="85">
        <f t="shared" ca="1" si="461"/>
        <v>636413.89024284098</v>
      </c>
      <c r="DX219" s="85">
        <f t="shared" ca="1" si="461"/>
        <v>636413.89024284098</v>
      </c>
      <c r="DY219" s="85">
        <f t="shared" ca="1" si="461"/>
        <v>636413.89024284098</v>
      </c>
      <c r="DZ219" s="85">
        <f t="shared" ca="1" si="461"/>
        <v>795517.36280355114</v>
      </c>
      <c r="EA219" s="85">
        <f t="shared" ca="1" si="461"/>
        <v>791421.17004737421</v>
      </c>
      <c r="EB219" s="85">
        <f t="shared" ca="1" si="461"/>
        <v>767798.69848487421</v>
      </c>
      <c r="EC219" s="85">
        <f t="shared" ca="1" si="461"/>
        <v>766498.17871273996</v>
      </c>
      <c r="ED219" s="85">
        <f t="shared" ca="1" si="461"/>
        <v>766498.17871273996</v>
      </c>
      <c r="EE219" s="85">
        <f t="shared" ca="1" si="461"/>
        <v>766498.17871021887</v>
      </c>
      <c r="EF219" s="85">
        <f t="shared" ca="1" si="461"/>
        <v>766498.17871021887</v>
      </c>
      <c r="EG219" s="85">
        <f t="shared" ca="1" si="461"/>
        <v>766498.17871021887</v>
      </c>
      <c r="EH219" s="85">
        <f t="shared" ca="1" si="461"/>
        <v>766498.17871021887</v>
      </c>
      <c r="EI219" s="85">
        <f t="shared" ref="EI219:FN219" ca="1" si="462">-EI211*EI218</f>
        <v>741725.43934119411</v>
      </c>
      <c r="EJ219" s="85">
        <f t="shared" ca="1" si="462"/>
        <v>741725.43934119411</v>
      </c>
      <c r="EK219" s="85">
        <f t="shared" ca="1" si="462"/>
        <v>741725.43934119411</v>
      </c>
      <c r="EL219" s="85">
        <f t="shared" ca="1" si="462"/>
        <v>722869.22912230564</v>
      </c>
      <c r="EM219" s="85">
        <f t="shared" ca="1" si="462"/>
        <v>715062.94272854493</v>
      </c>
      <c r="EN219" s="85">
        <f t="shared" ca="1" si="462"/>
        <v>709450.51485093648</v>
      </c>
      <c r="EO219" s="85">
        <f t="shared" ca="1" si="462"/>
        <v>690120.00499847881</v>
      </c>
      <c r="EP219" s="85">
        <f t="shared" ca="1" si="462"/>
        <v>689729.66746760241</v>
      </c>
      <c r="EQ219" s="85">
        <f t="shared" ca="1" si="462"/>
        <v>680326.99542251218</v>
      </c>
      <c r="ER219" s="85">
        <f t="shared" ca="1" si="462"/>
        <v>680326.99542251218</v>
      </c>
      <c r="ES219" s="85">
        <f t="shared" ca="1" si="462"/>
        <v>679804.99357275688</v>
      </c>
      <c r="ET219" s="85">
        <f t="shared" ca="1" si="462"/>
        <v>576167.4426216759</v>
      </c>
      <c r="EU219" s="85">
        <f t="shared" ca="1" si="462"/>
        <v>557698.10965646524</v>
      </c>
      <c r="EV219" s="85">
        <f t="shared" ca="1" si="462"/>
        <v>539092.93251668382</v>
      </c>
      <c r="EW219" s="85">
        <f t="shared" ca="1" si="462"/>
        <v>539092.93251668382</v>
      </c>
      <c r="EX219" s="85">
        <f t="shared" ca="1" si="462"/>
        <v>534114.96758828417</v>
      </c>
      <c r="EY219" s="85">
        <f t="shared" ca="1" si="462"/>
        <v>534114.96758828417</v>
      </c>
      <c r="EZ219" s="85">
        <f t="shared" ca="1" si="462"/>
        <v>513746.37587271124</v>
      </c>
      <c r="FA219" s="85">
        <f t="shared" ca="1" si="462"/>
        <v>486925.34914482501</v>
      </c>
      <c r="FB219" s="85">
        <f t="shared" ca="1" si="462"/>
        <v>484986.12958901556</v>
      </c>
      <c r="FC219" s="85">
        <f t="shared" ca="1" si="462"/>
        <v>452247.57708079525</v>
      </c>
      <c r="FD219" s="85">
        <f t="shared" ca="1" si="462"/>
        <v>439254.29157369642</v>
      </c>
      <c r="FE219" s="85">
        <f t="shared" ca="1" si="462"/>
        <v>416976.06806777325</v>
      </c>
      <c r="FF219" s="85">
        <f t="shared" ca="1" si="462"/>
        <v>409384.33462670271</v>
      </c>
      <c r="FG219" s="85">
        <f t="shared" ca="1" si="462"/>
        <v>369064.65324606246</v>
      </c>
      <c r="FH219" s="85">
        <f t="shared" ca="1" si="462"/>
        <v>353966.78967775736</v>
      </c>
      <c r="FI219" s="85">
        <f t="shared" ca="1" si="462"/>
        <v>351833.92276431358</v>
      </c>
      <c r="FJ219" s="85">
        <f t="shared" ca="1" si="462"/>
        <v>351425.34819906985</v>
      </c>
      <c r="FK219" s="85">
        <f t="shared" ca="1" si="462"/>
        <v>336904.26154630043</v>
      </c>
      <c r="FL219" s="85">
        <f t="shared" ca="1" si="462"/>
        <v>327443.55457726202</v>
      </c>
      <c r="FM219" s="85">
        <f t="shared" ca="1" si="462"/>
        <v>323764.04725113377</v>
      </c>
      <c r="FN219" s="85">
        <f t="shared" ca="1" si="462"/>
        <v>323165.07031849417</v>
      </c>
      <c r="FO219" s="85">
        <f t="shared" ref="FO219:GS219" ca="1" si="463">-FO211*FO218</f>
        <v>323115.76978840661</v>
      </c>
      <c r="FP219" s="85">
        <f t="shared" ca="1" si="463"/>
        <v>323027.20999107283</v>
      </c>
      <c r="FQ219" s="85">
        <f t="shared" ca="1" si="463"/>
        <v>313294.6801250726</v>
      </c>
      <c r="FR219" s="85">
        <f t="shared" ca="1" si="463"/>
        <v>285215.42650975304</v>
      </c>
      <c r="FS219" s="85">
        <f t="shared" ca="1" si="463"/>
        <v>194609.42976709243</v>
      </c>
      <c r="FT219" s="85">
        <f t="shared" ca="1" si="463"/>
        <v>181085.95983428613</v>
      </c>
      <c r="FU219" s="85">
        <f t="shared" ca="1" si="463"/>
        <v>170912.01935753322</v>
      </c>
      <c r="FV219" s="85">
        <f t="shared" ca="1" si="463"/>
        <v>160256.7241586415</v>
      </c>
      <c r="FW219" s="85">
        <f t="shared" ca="1" si="463"/>
        <v>145643.65625727517</v>
      </c>
      <c r="FX219" s="85">
        <f t="shared" ca="1" si="463"/>
        <v>107924.34515602357</v>
      </c>
      <c r="FY219" s="85">
        <f t="shared" ca="1" si="463"/>
        <v>104658.28633913321</v>
      </c>
      <c r="FZ219" s="85">
        <f t="shared" ca="1" si="463"/>
        <v>88115.913116025986</v>
      </c>
      <c r="GA219" s="85">
        <f t="shared" ca="1" si="463"/>
        <v>81065.369434586522</v>
      </c>
      <c r="GB219" s="85">
        <f t="shared" ca="1" si="463"/>
        <v>71441.100359391945</v>
      </c>
      <c r="GC219" s="85">
        <f t="shared" ca="1" si="463"/>
        <v>71441.100359391945</v>
      </c>
      <c r="GD219" s="85">
        <f t="shared" ca="1" si="463"/>
        <v>71441.100359391945</v>
      </c>
      <c r="GE219" s="85">
        <f t="shared" ca="1" si="463"/>
        <v>71441.100359391945</v>
      </c>
      <c r="GF219" s="85">
        <f t="shared" ca="1" si="463"/>
        <v>51771.741093761608</v>
      </c>
      <c r="GG219" s="85">
        <f t="shared" ca="1" si="463"/>
        <v>46374.418518262435</v>
      </c>
      <c r="GH219" s="85">
        <f t="shared" ca="1" si="463"/>
        <v>39524.194900186441</v>
      </c>
      <c r="GI219" s="85">
        <f t="shared" ca="1" si="463"/>
        <v>19894.002684488823</v>
      </c>
      <c r="GJ219" s="85">
        <f t="shared" ca="1" si="463"/>
        <v>19894.002684488823</v>
      </c>
      <c r="GK219" s="85">
        <f t="shared" ca="1" si="463"/>
        <v>19894.002684488823</v>
      </c>
      <c r="GL219" s="85">
        <f t="shared" ca="1" si="463"/>
        <v>0</v>
      </c>
      <c r="GM219" s="85">
        <f t="shared" ca="1" si="463"/>
        <v>0</v>
      </c>
      <c r="GN219" s="85">
        <f t="shared" ca="1" si="463"/>
        <v>0</v>
      </c>
      <c r="GO219" s="85">
        <f t="shared" ca="1" si="463"/>
        <v>0</v>
      </c>
      <c r="GP219" s="85">
        <f t="shared" ca="1" si="463"/>
        <v>0</v>
      </c>
      <c r="GQ219" s="85">
        <f t="shared" ca="1" si="463"/>
        <v>0</v>
      </c>
      <c r="GR219" s="85">
        <f t="shared" ca="1" si="463"/>
        <v>0</v>
      </c>
      <c r="GS219" s="85">
        <f t="shared" ca="1" si="463"/>
        <v>0</v>
      </c>
      <c r="GU219" s="85">
        <f t="shared" ref="GU219:HJ219" ca="1" si="464">SUMIFS($K219:$GS219,$K$5:$GS$5,GU$6)</f>
        <v>0</v>
      </c>
      <c r="GV219" s="85">
        <f t="shared" ca="1" si="464"/>
        <v>0</v>
      </c>
      <c r="GW219" s="85">
        <f t="shared" ca="1" si="464"/>
        <v>0</v>
      </c>
      <c r="GX219" s="85">
        <f t="shared" ca="1" si="464"/>
        <v>1006965.6842054678</v>
      </c>
      <c r="GY219" s="85">
        <f t="shared" ca="1" si="464"/>
        <v>2013023.5885208088</v>
      </c>
      <c r="GZ219" s="85">
        <f t="shared" ca="1" si="464"/>
        <v>3011212.8945984924</v>
      </c>
      <c r="HA219" s="85">
        <f t="shared" ca="1" si="464"/>
        <v>4007666.8650678955</v>
      </c>
      <c r="HB219" s="85">
        <f t="shared" ca="1" si="464"/>
        <v>4775225.5580627946</v>
      </c>
      <c r="HC219" s="85">
        <f t="shared" ca="1" si="464"/>
        <v>8303852.3965069428</v>
      </c>
      <c r="HD219" s="85">
        <f t="shared" ca="1" si="464"/>
        <v>7961248.6811553314</v>
      </c>
      <c r="HE219" s="85">
        <f t="shared" ca="1" si="464"/>
        <v>9178902.6216257382</v>
      </c>
      <c r="HF219" s="85">
        <f t="shared" ca="1" si="464"/>
        <v>7779742.7608971586</v>
      </c>
      <c r="HG219" s="85">
        <f t="shared" ca="1" si="464"/>
        <v>5346615.4268202214</v>
      </c>
      <c r="HH219" s="85">
        <f t="shared" ca="1" si="464"/>
        <v>3453962.7772654765</v>
      </c>
      <c r="HI219" s="85">
        <f t="shared" ca="1" si="464"/>
        <v>1071574.8555112774</v>
      </c>
      <c r="HJ219" s="85">
        <f t="shared" ca="1" si="464"/>
        <v>99206.202953652901</v>
      </c>
      <c r="HK219" s="85">
        <f ca="1">SUM(GU219:HJ219)</f>
        <v>58009200.313191257</v>
      </c>
    </row>
    <row r="220" spans="2:219" hidden="1" outlineLevel="1" x14ac:dyDescent="0.75">
      <c r="B220" t="s">
        <v>325</v>
      </c>
      <c r="K220" s="85">
        <f t="shared" ref="K220:AP220" ca="1" si="465">K219-K212+J220</f>
        <v>0</v>
      </c>
      <c r="L220" s="85">
        <f t="shared" ca="1" si="465"/>
        <v>0</v>
      </c>
      <c r="M220" s="85">
        <f t="shared" ca="1" si="465"/>
        <v>0</v>
      </c>
      <c r="N220" s="85">
        <f t="shared" ca="1" si="465"/>
        <v>0</v>
      </c>
      <c r="O220" s="85">
        <f t="shared" ca="1" si="465"/>
        <v>0</v>
      </c>
      <c r="P220" s="85">
        <f t="shared" ca="1" si="465"/>
        <v>0</v>
      </c>
      <c r="Q220" s="85">
        <f t="shared" ca="1" si="465"/>
        <v>0</v>
      </c>
      <c r="R220" s="85">
        <f t="shared" ca="1" si="465"/>
        <v>0</v>
      </c>
      <c r="S220" s="85">
        <f t="shared" ca="1" si="465"/>
        <v>0</v>
      </c>
      <c r="T220" s="85">
        <f t="shared" ca="1" si="465"/>
        <v>0</v>
      </c>
      <c r="U220" s="85">
        <f t="shared" ca="1" si="465"/>
        <v>0</v>
      </c>
      <c r="V220" s="85">
        <f t="shared" ca="1" si="465"/>
        <v>0</v>
      </c>
      <c r="W220" s="85">
        <f t="shared" ca="1" si="465"/>
        <v>0</v>
      </c>
      <c r="X220" s="85">
        <f t="shared" ca="1" si="465"/>
        <v>0</v>
      </c>
      <c r="Y220" s="85">
        <f t="shared" ca="1" si="465"/>
        <v>0</v>
      </c>
      <c r="Z220" s="85">
        <f t="shared" ca="1" si="465"/>
        <v>0</v>
      </c>
      <c r="AA220" s="85">
        <f t="shared" ca="1" si="465"/>
        <v>0</v>
      </c>
      <c r="AB220" s="85">
        <f t="shared" ca="1" si="465"/>
        <v>0</v>
      </c>
      <c r="AC220" s="85">
        <f t="shared" ca="1" si="465"/>
        <v>0</v>
      </c>
      <c r="AD220" s="85">
        <f t="shared" ca="1" si="465"/>
        <v>0</v>
      </c>
      <c r="AE220" s="85">
        <f t="shared" ca="1" si="465"/>
        <v>0</v>
      </c>
      <c r="AF220" s="85">
        <f t="shared" ca="1" si="465"/>
        <v>0</v>
      </c>
      <c r="AG220" s="85">
        <f t="shared" ca="1" si="465"/>
        <v>0</v>
      </c>
      <c r="AH220" s="85">
        <f t="shared" ca="1" si="465"/>
        <v>0</v>
      </c>
      <c r="AI220" s="85">
        <f t="shared" ca="1" si="465"/>
        <v>0</v>
      </c>
      <c r="AJ220" s="85">
        <f t="shared" ca="1" si="465"/>
        <v>0</v>
      </c>
      <c r="AK220" s="85">
        <f t="shared" ca="1" si="465"/>
        <v>0</v>
      </c>
      <c r="AL220" s="85">
        <f t="shared" ca="1" si="465"/>
        <v>0</v>
      </c>
      <c r="AM220" s="85">
        <f t="shared" ca="1" si="465"/>
        <v>0</v>
      </c>
      <c r="AN220" s="85">
        <f t="shared" ca="1" si="465"/>
        <v>0</v>
      </c>
      <c r="AO220" s="85">
        <f t="shared" ca="1" si="465"/>
        <v>0</v>
      </c>
      <c r="AP220" s="85">
        <f t="shared" ca="1" si="465"/>
        <v>0</v>
      </c>
      <c r="AQ220" s="85">
        <f t="shared" ref="AQ220:BV220" ca="1" si="466">AQ219-AQ212+AP220</f>
        <v>0</v>
      </c>
      <c r="AR220" s="85">
        <f t="shared" ca="1" si="466"/>
        <v>0</v>
      </c>
      <c r="AS220" s="85">
        <f t="shared" ca="1" si="466"/>
        <v>0</v>
      </c>
      <c r="AT220" s="85">
        <f t="shared" ca="1" si="466"/>
        <v>0</v>
      </c>
      <c r="AU220" s="85">
        <f t="shared" ca="1" si="466"/>
        <v>0</v>
      </c>
      <c r="AV220" s="85">
        <f t="shared" ca="1" si="466"/>
        <v>0</v>
      </c>
      <c r="AW220" s="85">
        <f t="shared" ca="1" si="466"/>
        <v>0</v>
      </c>
      <c r="AX220" s="85">
        <f t="shared" ca="1" si="466"/>
        <v>0</v>
      </c>
      <c r="AY220" s="85">
        <f t="shared" ca="1" si="466"/>
        <v>0</v>
      </c>
      <c r="AZ220" s="85">
        <f t="shared" ca="1" si="466"/>
        <v>0</v>
      </c>
      <c r="BA220" s="85">
        <f t="shared" ca="1" si="466"/>
        <v>0</v>
      </c>
      <c r="BB220" s="85">
        <f t="shared" ca="1" si="466"/>
        <v>0</v>
      </c>
      <c r="BC220" s="85">
        <f t="shared" ca="1" si="466"/>
        <v>0</v>
      </c>
      <c r="BD220" s="85">
        <f t="shared" ca="1" si="466"/>
        <v>0</v>
      </c>
      <c r="BE220" s="85">
        <f t="shared" ca="1" si="466"/>
        <v>0</v>
      </c>
      <c r="BF220" s="85">
        <f t="shared" ca="1" si="466"/>
        <v>0</v>
      </c>
      <c r="BG220" s="85">
        <f t="shared" ca="1" si="466"/>
        <v>0</v>
      </c>
      <c r="BH220" s="85">
        <f t="shared" ca="1" si="466"/>
        <v>0</v>
      </c>
      <c r="BI220" s="85">
        <f t="shared" ca="1" si="466"/>
        <v>0</v>
      </c>
      <c r="BJ220" s="85">
        <f t="shared" ca="1" si="466"/>
        <v>0</v>
      </c>
      <c r="BK220" s="85">
        <f t="shared" ca="1" si="466"/>
        <v>0</v>
      </c>
      <c r="BL220" s="85">
        <f t="shared" ca="1" si="466"/>
        <v>0</v>
      </c>
      <c r="BM220" s="85">
        <f t="shared" ca="1" si="466"/>
        <v>0</v>
      </c>
      <c r="BN220" s="85">
        <f t="shared" ca="1" si="466"/>
        <v>0</v>
      </c>
      <c r="BO220" s="85">
        <f t="shared" ca="1" si="466"/>
        <v>0</v>
      </c>
      <c r="BP220" s="85">
        <f t="shared" ca="1" si="466"/>
        <v>0</v>
      </c>
      <c r="BQ220" s="85">
        <f t="shared" ca="1" si="466"/>
        <v>0</v>
      </c>
      <c r="BR220" s="85">
        <f t="shared" ca="1" si="466"/>
        <v>0</v>
      </c>
      <c r="BS220" s="85">
        <f t="shared" ca="1" si="466"/>
        <v>0</v>
      </c>
      <c r="BT220" s="85">
        <f t="shared" ca="1" si="466"/>
        <v>0</v>
      </c>
      <c r="BU220" s="85">
        <f t="shared" ca="1" si="466"/>
        <v>0</v>
      </c>
      <c r="BV220" s="85">
        <f t="shared" ca="1" si="466"/>
        <v>0</v>
      </c>
      <c r="BW220" s="85">
        <f t="shared" ref="BW220:DB220" ca="1" si="467">BW219-BW212+BV220</f>
        <v>0</v>
      </c>
      <c r="BX220" s="85">
        <f t="shared" ca="1" si="467"/>
        <v>0</v>
      </c>
      <c r="BY220" s="85">
        <f t="shared" ca="1" si="467"/>
        <v>0</v>
      </c>
      <c r="BZ220" s="85">
        <f t="shared" ca="1" si="467"/>
        <v>0</v>
      </c>
      <c r="CA220" s="85">
        <f t="shared" ca="1" si="467"/>
        <v>0</v>
      </c>
      <c r="CB220" s="85">
        <f t="shared" ca="1" si="467"/>
        <v>0</v>
      </c>
      <c r="CC220" s="85">
        <f t="shared" ca="1" si="467"/>
        <v>0</v>
      </c>
      <c r="CD220" s="85">
        <f t="shared" ca="1" si="467"/>
        <v>0</v>
      </c>
      <c r="CE220" s="85">
        <f t="shared" ca="1" si="467"/>
        <v>0</v>
      </c>
      <c r="CF220" s="85">
        <f t="shared" ca="1" si="467"/>
        <v>0</v>
      </c>
      <c r="CG220" s="85">
        <f t="shared" ca="1" si="467"/>
        <v>0</v>
      </c>
      <c r="CH220" s="85">
        <f t="shared" ca="1" si="467"/>
        <v>0</v>
      </c>
      <c r="CI220" s="85">
        <f t="shared" ca="1" si="467"/>
        <v>0</v>
      </c>
      <c r="CJ220" s="85">
        <f t="shared" ca="1" si="467"/>
        <v>0</v>
      </c>
      <c r="CK220" s="85">
        <f t="shared" ca="1" si="467"/>
        <v>0</v>
      </c>
      <c r="CL220" s="85">
        <f t="shared" ca="1" si="467"/>
        <v>0</v>
      </c>
      <c r="CM220" s="85">
        <f t="shared" ca="1" si="467"/>
        <v>0</v>
      </c>
      <c r="CN220" s="85">
        <f t="shared" ca="1" si="467"/>
        <v>0</v>
      </c>
      <c r="CO220" s="85">
        <f t="shared" ca="1" si="467"/>
        <v>0</v>
      </c>
      <c r="CP220" s="85">
        <f t="shared" ca="1" si="467"/>
        <v>0</v>
      </c>
      <c r="CQ220" s="85">
        <f t="shared" ca="1" si="467"/>
        <v>0</v>
      </c>
      <c r="CR220" s="85">
        <f t="shared" ca="1" si="467"/>
        <v>0</v>
      </c>
      <c r="CS220" s="85">
        <f t="shared" ca="1" si="467"/>
        <v>0</v>
      </c>
      <c r="CT220" s="85">
        <f t="shared" ca="1" si="467"/>
        <v>0</v>
      </c>
      <c r="CU220" s="85">
        <f t="shared" ca="1" si="467"/>
        <v>0</v>
      </c>
      <c r="CV220" s="85">
        <f t="shared" ca="1" si="467"/>
        <v>0</v>
      </c>
      <c r="CW220" s="85">
        <f t="shared" ca="1" si="467"/>
        <v>0</v>
      </c>
      <c r="CX220" s="85">
        <f t="shared" ca="1" si="467"/>
        <v>0</v>
      </c>
      <c r="CY220" s="85">
        <f t="shared" ca="1" si="467"/>
        <v>0</v>
      </c>
      <c r="CZ220" s="85">
        <f t="shared" ca="1" si="467"/>
        <v>0</v>
      </c>
      <c r="DA220" s="85">
        <f t="shared" ca="1" si="467"/>
        <v>0</v>
      </c>
      <c r="DB220" s="85">
        <f t="shared" ca="1" si="467"/>
        <v>0</v>
      </c>
      <c r="DC220" s="85">
        <f t="shared" ref="DC220:EH220" ca="1" si="468">DC219-DC212+DB220</f>
        <v>0</v>
      </c>
      <c r="DD220" s="85">
        <f t="shared" ca="1" si="468"/>
        <v>0</v>
      </c>
      <c r="DE220" s="85">
        <f t="shared" ca="1" si="468"/>
        <v>0</v>
      </c>
      <c r="DF220" s="85">
        <f t="shared" ca="1" si="468"/>
        <v>0</v>
      </c>
      <c r="DG220" s="85">
        <f t="shared" ca="1" si="468"/>
        <v>0</v>
      </c>
      <c r="DH220" s="85">
        <f t="shared" ca="1" si="468"/>
        <v>0</v>
      </c>
      <c r="DI220" s="85">
        <f t="shared" ca="1" si="468"/>
        <v>0</v>
      </c>
      <c r="DJ220" s="85">
        <f t="shared" ca="1" si="468"/>
        <v>0</v>
      </c>
      <c r="DK220" s="85">
        <f t="shared" ca="1" si="468"/>
        <v>0</v>
      </c>
      <c r="DL220" s="85">
        <f t="shared" ca="1" si="468"/>
        <v>0</v>
      </c>
      <c r="DM220" s="85">
        <f t="shared" ca="1" si="468"/>
        <v>0</v>
      </c>
      <c r="DN220" s="85">
        <f t="shared" ca="1" si="468"/>
        <v>0</v>
      </c>
      <c r="DO220" s="85">
        <f t="shared" ca="1" si="468"/>
        <v>0</v>
      </c>
      <c r="DP220" s="85">
        <f t="shared" ca="1" si="468"/>
        <v>0</v>
      </c>
      <c r="DQ220" s="85">
        <f t="shared" ca="1" si="468"/>
        <v>0</v>
      </c>
      <c r="DR220" s="85">
        <f t="shared" ca="1" si="468"/>
        <v>0</v>
      </c>
      <c r="DS220" s="85">
        <f t="shared" ca="1" si="468"/>
        <v>0</v>
      </c>
      <c r="DT220" s="85">
        <f t="shared" ca="1" si="468"/>
        <v>0</v>
      </c>
      <c r="DU220" s="85">
        <f t="shared" ca="1" si="468"/>
        <v>0</v>
      </c>
      <c r="DV220" s="85">
        <f t="shared" ca="1" si="468"/>
        <v>0</v>
      </c>
      <c r="DW220" s="85">
        <f t="shared" ca="1" si="468"/>
        <v>0</v>
      </c>
      <c r="DX220" s="85">
        <f t="shared" ca="1" si="468"/>
        <v>0</v>
      </c>
      <c r="DY220" s="85">
        <f t="shared" ca="1" si="468"/>
        <v>0</v>
      </c>
      <c r="DZ220" s="85">
        <f t="shared" ca="1" si="468"/>
        <v>0</v>
      </c>
      <c r="EA220" s="85">
        <f t="shared" ca="1" si="468"/>
        <v>0</v>
      </c>
      <c r="EB220" s="85">
        <f t="shared" ca="1" si="468"/>
        <v>0</v>
      </c>
      <c r="EC220" s="85">
        <f t="shared" ca="1" si="468"/>
        <v>0</v>
      </c>
      <c r="ED220" s="85">
        <f t="shared" ca="1" si="468"/>
        <v>0</v>
      </c>
      <c r="EE220" s="85">
        <f t="shared" ca="1" si="468"/>
        <v>0</v>
      </c>
      <c r="EF220" s="85">
        <f t="shared" ca="1" si="468"/>
        <v>0</v>
      </c>
      <c r="EG220" s="85">
        <f t="shared" ca="1" si="468"/>
        <v>0</v>
      </c>
      <c r="EH220" s="85">
        <f t="shared" ca="1" si="468"/>
        <v>0</v>
      </c>
      <c r="EI220" s="85">
        <f t="shared" ref="EI220:FN220" ca="1" si="469">EI219-EI212+EH220</f>
        <v>0</v>
      </c>
      <c r="EJ220" s="85">
        <f t="shared" ca="1" si="469"/>
        <v>0</v>
      </c>
      <c r="EK220" s="85">
        <f t="shared" ca="1" si="469"/>
        <v>0</v>
      </c>
      <c r="EL220" s="85">
        <f t="shared" ca="1" si="469"/>
        <v>0</v>
      </c>
      <c r="EM220" s="85">
        <f t="shared" ca="1" si="469"/>
        <v>0</v>
      </c>
      <c r="EN220" s="85">
        <f t="shared" ca="1" si="469"/>
        <v>0</v>
      </c>
      <c r="EO220" s="85">
        <f t="shared" ca="1" si="469"/>
        <v>0</v>
      </c>
      <c r="EP220" s="85">
        <f t="shared" ca="1" si="469"/>
        <v>0</v>
      </c>
      <c r="EQ220" s="85">
        <f t="shared" ca="1" si="469"/>
        <v>0</v>
      </c>
      <c r="ER220" s="85">
        <f t="shared" ca="1" si="469"/>
        <v>0</v>
      </c>
      <c r="ES220" s="85">
        <f t="shared" ca="1" si="469"/>
        <v>0</v>
      </c>
      <c r="ET220" s="85">
        <f t="shared" ca="1" si="469"/>
        <v>0</v>
      </c>
      <c r="EU220" s="85">
        <f t="shared" ca="1" si="469"/>
        <v>0</v>
      </c>
      <c r="EV220" s="85">
        <f t="shared" ca="1" si="469"/>
        <v>0</v>
      </c>
      <c r="EW220" s="85">
        <f t="shared" ca="1" si="469"/>
        <v>0</v>
      </c>
      <c r="EX220" s="85">
        <f t="shared" ca="1" si="469"/>
        <v>0</v>
      </c>
      <c r="EY220" s="85">
        <f t="shared" ca="1" si="469"/>
        <v>0</v>
      </c>
      <c r="EZ220" s="85">
        <f t="shared" ca="1" si="469"/>
        <v>0</v>
      </c>
      <c r="FA220" s="85">
        <f t="shared" ca="1" si="469"/>
        <v>0</v>
      </c>
      <c r="FB220" s="85">
        <f t="shared" ca="1" si="469"/>
        <v>0</v>
      </c>
      <c r="FC220" s="85">
        <f t="shared" ca="1" si="469"/>
        <v>0</v>
      </c>
      <c r="FD220" s="85">
        <f t="shared" ca="1" si="469"/>
        <v>0</v>
      </c>
      <c r="FE220" s="85">
        <f t="shared" ca="1" si="469"/>
        <v>0</v>
      </c>
      <c r="FF220" s="85">
        <f t="shared" ca="1" si="469"/>
        <v>0</v>
      </c>
      <c r="FG220" s="85">
        <f t="shared" ca="1" si="469"/>
        <v>0</v>
      </c>
      <c r="FH220" s="85">
        <f t="shared" ca="1" si="469"/>
        <v>0</v>
      </c>
      <c r="FI220" s="85">
        <f t="shared" ca="1" si="469"/>
        <v>0</v>
      </c>
      <c r="FJ220" s="85">
        <f t="shared" ca="1" si="469"/>
        <v>0</v>
      </c>
      <c r="FK220" s="85">
        <f t="shared" ca="1" si="469"/>
        <v>0</v>
      </c>
      <c r="FL220" s="85">
        <f t="shared" ca="1" si="469"/>
        <v>0</v>
      </c>
      <c r="FM220" s="85">
        <f t="shared" ca="1" si="469"/>
        <v>0</v>
      </c>
      <c r="FN220" s="85">
        <f t="shared" ca="1" si="469"/>
        <v>0</v>
      </c>
      <c r="FO220" s="85">
        <f t="shared" ref="FO220:GS220" ca="1" si="470">FO219-FO212+FN220</f>
        <v>0</v>
      </c>
      <c r="FP220" s="85">
        <f t="shared" ca="1" si="470"/>
        <v>0</v>
      </c>
      <c r="FQ220" s="85">
        <f t="shared" ca="1" si="470"/>
        <v>0</v>
      </c>
      <c r="FR220" s="85">
        <f t="shared" ca="1" si="470"/>
        <v>0</v>
      </c>
      <c r="FS220" s="85">
        <f t="shared" ca="1" si="470"/>
        <v>0</v>
      </c>
      <c r="FT220" s="85">
        <f t="shared" ca="1" si="470"/>
        <v>0</v>
      </c>
      <c r="FU220" s="85">
        <f t="shared" ca="1" si="470"/>
        <v>0</v>
      </c>
      <c r="FV220" s="85">
        <f t="shared" ca="1" si="470"/>
        <v>0</v>
      </c>
      <c r="FW220" s="85">
        <f t="shared" ca="1" si="470"/>
        <v>0</v>
      </c>
      <c r="FX220" s="85">
        <f t="shared" ca="1" si="470"/>
        <v>0</v>
      </c>
      <c r="FY220" s="85">
        <f t="shared" ca="1" si="470"/>
        <v>0</v>
      </c>
      <c r="FZ220" s="85">
        <f t="shared" ca="1" si="470"/>
        <v>0</v>
      </c>
      <c r="GA220" s="85">
        <f t="shared" ca="1" si="470"/>
        <v>0</v>
      </c>
      <c r="GB220" s="85">
        <f t="shared" ca="1" si="470"/>
        <v>0</v>
      </c>
      <c r="GC220" s="85">
        <f t="shared" ca="1" si="470"/>
        <v>0</v>
      </c>
      <c r="GD220" s="85">
        <f t="shared" ca="1" si="470"/>
        <v>0</v>
      </c>
      <c r="GE220" s="85">
        <f t="shared" ca="1" si="470"/>
        <v>0</v>
      </c>
      <c r="GF220" s="85">
        <f t="shared" ca="1" si="470"/>
        <v>0</v>
      </c>
      <c r="GG220" s="85">
        <f t="shared" ca="1" si="470"/>
        <v>0</v>
      </c>
      <c r="GH220" s="85">
        <f t="shared" ca="1" si="470"/>
        <v>0</v>
      </c>
      <c r="GI220" s="85">
        <f t="shared" ca="1" si="470"/>
        <v>0</v>
      </c>
      <c r="GJ220" s="85">
        <f t="shared" ca="1" si="470"/>
        <v>0</v>
      </c>
      <c r="GK220" s="85">
        <f t="shared" ca="1" si="470"/>
        <v>0</v>
      </c>
      <c r="GL220" s="85">
        <f t="shared" ca="1" si="470"/>
        <v>0</v>
      </c>
      <c r="GM220" s="85">
        <f t="shared" ca="1" si="470"/>
        <v>0</v>
      </c>
      <c r="GN220" s="85">
        <f t="shared" ca="1" si="470"/>
        <v>0</v>
      </c>
      <c r="GO220" s="85">
        <f t="shared" ca="1" si="470"/>
        <v>0</v>
      </c>
      <c r="GP220" s="85">
        <f t="shared" ca="1" si="470"/>
        <v>0</v>
      </c>
      <c r="GQ220" s="85">
        <f t="shared" ca="1" si="470"/>
        <v>0</v>
      </c>
      <c r="GR220" s="85">
        <f t="shared" ca="1" si="470"/>
        <v>0</v>
      </c>
      <c r="GS220" s="85">
        <f t="shared" ca="1" si="470"/>
        <v>0</v>
      </c>
      <c r="GU220" s="85">
        <f t="shared" ref="GU220:HJ220" ca="1" si="471">GU219-GU212+GT220</f>
        <v>0</v>
      </c>
      <c r="GV220" s="85">
        <f t="shared" ca="1" si="471"/>
        <v>0</v>
      </c>
      <c r="GW220" s="85">
        <f t="shared" ca="1" si="471"/>
        <v>0</v>
      </c>
      <c r="GX220" s="85">
        <f t="shared" ca="1" si="471"/>
        <v>0</v>
      </c>
      <c r="GY220" s="85">
        <f t="shared" ca="1" si="471"/>
        <v>0</v>
      </c>
      <c r="GZ220" s="85">
        <f t="shared" ca="1" si="471"/>
        <v>0</v>
      </c>
      <c r="HA220" s="85">
        <f t="shared" ca="1" si="471"/>
        <v>0</v>
      </c>
      <c r="HB220" s="85">
        <f t="shared" ca="1" si="471"/>
        <v>0</v>
      </c>
      <c r="HC220" s="85">
        <f t="shared" ca="1" si="471"/>
        <v>0</v>
      </c>
      <c r="HD220" s="85">
        <f t="shared" ca="1" si="471"/>
        <v>0</v>
      </c>
      <c r="HE220" s="85">
        <f t="shared" ca="1" si="471"/>
        <v>0</v>
      </c>
      <c r="HF220" s="85">
        <f t="shared" ca="1" si="471"/>
        <v>0</v>
      </c>
      <c r="HG220" s="85">
        <f t="shared" ca="1" si="471"/>
        <v>0</v>
      </c>
      <c r="HH220" s="85">
        <f t="shared" ca="1" si="471"/>
        <v>0</v>
      </c>
      <c r="HI220" s="85">
        <f t="shared" ca="1" si="471"/>
        <v>0</v>
      </c>
      <c r="HJ220" s="85">
        <f t="shared" ca="1" si="471"/>
        <v>0</v>
      </c>
      <c r="HK220" s="85">
        <f ca="1">SUM(GU220:HJ220)</f>
        <v>0</v>
      </c>
    </row>
    <row r="221" spans="2:219" collapsed="1" x14ac:dyDescent="0.75"/>
    <row r="222" spans="2:219" ht="15" customHeight="1" x14ac:dyDescent="0.75">
      <c r="B222" s="239" t="s">
        <v>321</v>
      </c>
      <c r="C222" s="240"/>
      <c r="D222" s="240"/>
      <c r="E222" s="240"/>
      <c r="F222" s="243"/>
      <c r="G222" s="243"/>
      <c r="H222" s="240"/>
      <c r="I222" s="240"/>
      <c r="J222" s="241"/>
      <c r="K222" s="239"/>
      <c r="L222" s="242"/>
      <c r="M222" s="242"/>
      <c r="N222" s="242"/>
      <c r="O222" s="242"/>
      <c r="P222" s="242"/>
      <c r="Q222" s="242"/>
      <c r="R222" s="242"/>
      <c r="S222" s="242"/>
      <c r="T222" s="242"/>
      <c r="U222" s="242"/>
      <c r="V222" s="242"/>
      <c r="W222" s="242"/>
      <c r="X222" s="242"/>
      <c r="Y222" s="242"/>
      <c r="Z222" s="242"/>
      <c r="AA222" s="242"/>
      <c r="AB222" s="242"/>
      <c r="AC222" s="242"/>
      <c r="AD222" s="242"/>
      <c r="AE222" s="242"/>
      <c r="AF222" s="242"/>
      <c r="AG222" s="242"/>
      <c r="AH222" s="242"/>
      <c r="AI222" s="242"/>
      <c r="AJ222" s="242"/>
      <c r="AK222" s="242"/>
      <c r="AL222" s="242"/>
      <c r="AM222" s="242"/>
      <c r="AN222" s="242"/>
      <c r="AO222" s="242"/>
      <c r="AP222" s="242"/>
      <c r="AQ222" s="242"/>
      <c r="AR222" s="242"/>
      <c r="AS222" s="242"/>
      <c r="AT222" s="242"/>
      <c r="AU222" s="242"/>
      <c r="AV222" s="242"/>
      <c r="AW222" s="242"/>
      <c r="AX222" s="242"/>
      <c r="AY222" s="242"/>
      <c r="AZ222" s="242"/>
      <c r="BA222" s="242"/>
      <c r="BB222" s="242"/>
      <c r="BC222" s="242"/>
      <c r="BD222" s="242"/>
      <c r="BE222" s="242"/>
      <c r="BF222" s="242"/>
      <c r="BG222" s="242"/>
      <c r="BH222" s="242"/>
      <c r="BI222" s="242"/>
      <c r="BJ222" s="242"/>
      <c r="BK222" s="242"/>
      <c r="BL222" s="242"/>
      <c r="BM222" s="242"/>
      <c r="BN222" s="242"/>
      <c r="BO222" s="242"/>
      <c r="BP222" s="242"/>
      <c r="BQ222" s="242"/>
      <c r="BR222" s="242"/>
      <c r="BS222" s="242"/>
      <c r="BT222" s="242"/>
      <c r="BU222" s="242"/>
      <c r="BV222" s="242"/>
      <c r="BW222" s="242"/>
      <c r="BX222" s="242"/>
      <c r="BY222" s="242"/>
      <c r="BZ222" s="242"/>
      <c r="CA222" s="242"/>
      <c r="CB222" s="242"/>
      <c r="CC222" s="242"/>
      <c r="CD222" s="242"/>
      <c r="CE222" s="242"/>
      <c r="CF222" s="242"/>
      <c r="CG222" s="242"/>
      <c r="CH222" s="242"/>
      <c r="CI222" s="242"/>
      <c r="CJ222" s="242"/>
      <c r="CK222" s="242"/>
      <c r="CL222" s="242"/>
      <c r="CM222" s="242"/>
      <c r="CN222" s="242"/>
      <c r="CO222" s="242"/>
      <c r="CP222" s="242"/>
      <c r="CQ222" s="242"/>
      <c r="CR222" s="242"/>
      <c r="CS222" s="242"/>
      <c r="CT222" s="242"/>
      <c r="CU222" s="242"/>
      <c r="CV222" s="242"/>
      <c r="CW222" s="242"/>
      <c r="CX222" s="242"/>
      <c r="CY222" s="242"/>
      <c r="CZ222" s="242"/>
      <c r="DA222" s="242"/>
      <c r="DB222" s="242"/>
      <c r="DC222" s="242"/>
      <c r="DD222" s="242"/>
      <c r="DE222" s="242"/>
      <c r="DF222" s="242"/>
      <c r="DG222" s="242"/>
      <c r="DH222" s="242"/>
      <c r="DI222" s="242"/>
      <c r="DJ222" s="242"/>
      <c r="DK222" s="242"/>
      <c r="DL222" s="242"/>
      <c r="DM222" s="242"/>
      <c r="DN222" s="242"/>
      <c r="DO222" s="242"/>
      <c r="DP222" s="242"/>
      <c r="DQ222" s="242"/>
      <c r="DR222" s="242"/>
      <c r="DS222" s="242"/>
      <c r="DT222" s="242"/>
      <c r="DU222" s="242"/>
      <c r="DV222" s="242"/>
      <c r="DW222" s="242"/>
      <c r="DX222" s="242"/>
      <c r="DY222" s="242"/>
      <c r="DZ222" s="242"/>
      <c r="EA222" s="242"/>
      <c r="EB222" s="242"/>
      <c r="EC222" s="242"/>
      <c r="ED222" s="242"/>
      <c r="EE222" s="242"/>
      <c r="EF222" s="242"/>
      <c r="EG222" s="242"/>
      <c r="EH222" s="242"/>
      <c r="EI222" s="242"/>
      <c r="EJ222" s="242"/>
      <c r="EK222" s="242"/>
      <c r="EL222" s="242"/>
      <c r="EM222" s="242"/>
      <c r="EN222" s="242"/>
      <c r="EO222" s="242"/>
      <c r="EP222" s="242"/>
      <c r="EQ222" s="242"/>
      <c r="ER222" s="242"/>
      <c r="ES222" s="242"/>
      <c r="ET222" s="242"/>
      <c r="EU222" s="242"/>
      <c r="EV222" s="242"/>
      <c r="EW222" s="242"/>
      <c r="EX222" s="242"/>
      <c r="EY222" s="242"/>
      <c r="EZ222" s="242"/>
      <c r="FA222" s="242"/>
      <c r="FB222" s="242"/>
      <c r="FC222" s="242"/>
      <c r="FD222" s="242"/>
      <c r="FE222" s="242"/>
      <c r="FF222" s="242"/>
      <c r="FG222" s="242"/>
      <c r="FH222" s="242"/>
      <c r="FI222" s="242"/>
      <c r="FJ222" s="242"/>
      <c r="FK222" s="242"/>
      <c r="FL222" s="242"/>
      <c r="FM222" s="242"/>
      <c r="FN222" s="242"/>
      <c r="FO222" s="242"/>
      <c r="FP222" s="242"/>
      <c r="FQ222" s="242"/>
      <c r="FR222" s="242"/>
      <c r="FS222" s="242"/>
      <c r="FT222" s="242"/>
      <c r="FU222" s="242"/>
      <c r="FV222" s="242"/>
      <c r="FW222" s="242"/>
      <c r="FX222" s="242"/>
      <c r="FY222" s="242"/>
      <c r="FZ222" s="242"/>
      <c r="GA222" s="242"/>
      <c r="GB222" s="242"/>
      <c r="GC222" s="242"/>
      <c r="GD222" s="242"/>
      <c r="GE222" s="242"/>
      <c r="GF222" s="242"/>
      <c r="GG222" s="242"/>
      <c r="GH222" s="242"/>
      <c r="GI222" s="242"/>
      <c r="GJ222" s="242"/>
      <c r="GK222" s="242"/>
      <c r="GL222" s="242"/>
      <c r="GM222" s="242"/>
      <c r="GN222" s="242"/>
      <c r="GO222" s="242"/>
      <c r="GP222" s="242"/>
      <c r="GQ222" s="242"/>
      <c r="GR222" s="242"/>
      <c r="GS222" s="242"/>
      <c r="GT222" s="241"/>
      <c r="GU222" s="239"/>
      <c r="GV222" s="241"/>
      <c r="GW222" s="241"/>
      <c r="GX222" s="241"/>
      <c r="GY222" s="241"/>
      <c r="GZ222" s="241"/>
      <c r="HA222" s="241"/>
      <c r="HB222" s="241"/>
      <c r="HC222" s="241"/>
      <c r="HD222" s="241"/>
      <c r="HE222" s="241"/>
      <c r="HF222" s="241"/>
      <c r="HG222" s="241"/>
      <c r="HH222" s="241"/>
      <c r="HI222" s="241"/>
      <c r="HJ222" s="241"/>
      <c r="HK222" s="241"/>
    </row>
    <row r="223" spans="2:219" ht="4.95" customHeight="1" x14ac:dyDescent="0.75"/>
    <row r="224" spans="2:219" ht="14.4" customHeight="1" outlineLevel="1" x14ac:dyDescent="0.75">
      <c r="B224" t="s">
        <v>365</v>
      </c>
      <c r="G224" s="85">
        <f ca="1">SUMIFS($K224:$GS224,$K$6:$GS$6,"&lt;="&amp;$G$2)</f>
        <v>675749375.29403436</v>
      </c>
      <c r="K224" s="94">
        <f t="shared" ref="K224:AP224" ca="1" si="472">K171+K216</f>
        <v>-2705567.4635880836</v>
      </c>
      <c r="L224" s="94">
        <f t="shared" ca="1" si="472"/>
        <v>333943.07733712124</v>
      </c>
      <c r="M224" s="94">
        <f t="shared" ca="1" si="472"/>
        <v>347965.6573371212</v>
      </c>
      <c r="N224" s="94">
        <f t="shared" ca="1" si="472"/>
        <v>290624.92971212149</v>
      </c>
      <c r="O224" s="94">
        <f t="shared" ca="1" si="472"/>
        <v>274839.57714913436</v>
      </c>
      <c r="P224" s="94">
        <f t="shared" ca="1" si="472"/>
        <v>1130558.5159111028</v>
      </c>
      <c r="Q224" s="94">
        <f t="shared" ca="1" si="472"/>
        <v>1093405.2173388144</v>
      </c>
      <c r="R224" s="94">
        <f t="shared" ca="1" si="472"/>
        <v>1737889.5073388114</v>
      </c>
      <c r="S224" s="94">
        <f t="shared" ca="1" si="472"/>
        <v>1599636.8087203316</v>
      </c>
      <c r="T224" s="94">
        <f t="shared" ca="1" si="472"/>
        <v>2197650.811949491</v>
      </c>
      <c r="U224" s="94">
        <f t="shared" ca="1" si="472"/>
        <v>3042821.201949486</v>
      </c>
      <c r="V224" s="94">
        <f t="shared" ca="1" si="472"/>
        <v>3046895.6207373659</v>
      </c>
      <c r="W224" s="94">
        <f t="shared" ca="1" si="472"/>
        <v>2996451.9956738749</v>
      </c>
      <c r="X224" s="94">
        <f t="shared" ca="1" si="472"/>
        <v>3394498.6868564077</v>
      </c>
      <c r="Y224" s="94">
        <f t="shared" ca="1" si="472"/>
        <v>3670845.9057337791</v>
      </c>
      <c r="Z224" s="94">
        <f t="shared" ca="1" si="472"/>
        <v>3937617.3157337718</v>
      </c>
      <c r="AA224" s="94">
        <f t="shared" ca="1" si="472"/>
        <v>4083310.3957337728</v>
      </c>
      <c r="AB224" s="94">
        <f t="shared" ca="1" si="472"/>
        <v>3932706.3857337711</v>
      </c>
      <c r="AC224" s="94">
        <f t="shared" ca="1" si="472"/>
        <v>4043324.4175451342</v>
      </c>
      <c r="AD224" s="94">
        <f t="shared" ca="1" si="472"/>
        <v>4386639.927545134</v>
      </c>
      <c r="AE224" s="94">
        <f t="shared" ca="1" si="472"/>
        <v>4090623.6924111028</v>
      </c>
      <c r="AF224" s="94">
        <f t="shared" ca="1" si="472"/>
        <v>5446542.9224111177</v>
      </c>
      <c r="AG224" s="94">
        <f t="shared" ca="1" si="472"/>
        <v>5163376.2480693478</v>
      </c>
      <c r="AH224" s="94">
        <f t="shared" ca="1" si="472"/>
        <v>5752808.8680693544</v>
      </c>
      <c r="AI224" s="94">
        <f t="shared" ca="1" si="472"/>
        <v>5714744.2819026923</v>
      </c>
      <c r="AJ224" s="94">
        <f t="shared" ca="1" si="472"/>
        <v>6006618.4370902898</v>
      </c>
      <c r="AK224" s="94">
        <f t="shared" ca="1" si="472"/>
        <v>6528929.6299444688</v>
      </c>
      <c r="AL224" s="94">
        <f t="shared" ca="1" si="472"/>
        <v>6588748.6899444694</v>
      </c>
      <c r="AM224" s="94">
        <f t="shared" ca="1" si="472"/>
        <v>6750741.4980963347</v>
      </c>
      <c r="AN224" s="94">
        <f t="shared" ca="1" si="472"/>
        <v>7140990.9680963466</v>
      </c>
      <c r="AO224" s="94">
        <f t="shared" ca="1" si="472"/>
        <v>7370914.4880963452</v>
      </c>
      <c r="AP224" s="94">
        <f t="shared" ca="1" si="472"/>
        <v>7370072.2380963489</v>
      </c>
      <c r="AQ224" s="94">
        <f t="shared" ref="AQ224:BV224" ca="1" si="473">AQ171+AQ216</f>
        <v>7096282.9180963477</v>
      </c>
      <c r="AR224" s="94">
        <f t="shared" ca="1" si="473"/>
        <v>7327460.8080963455</v>
      </c>
      <c r="AS224" s="94">
        <f t="shared" ca="1" si="473"/>
        <v>7026966.8280963469</v>
      </c>
      <c r="AT224" s="94">
        <f t="shared" ca="1" si="473"/>
        <v>7625886.3876821725</v>
      </c>
      <c r="AU224" s="94">
        <f t="shared" ca="1" si="473"/>
        <v>7203055.7976821717</v>
      </c>
      <c r="AV224" s="94">
        <f t="shared" ca="1" si="473"/>
        <v>7185122.2376821712</v>
      </c>
      <c r="AW224" s="94">
        <f t="shared" ca="1" si="473"/>
        <v>7465291.6876821732</v>
      </c>
      <c r="AX224" s="94">
        <f t="shared" ca="1" si="473"/>
        <v>7275587.2573268339</v>
      </c>
      <c r="AY224" s="94">
        <f t="shared" ca="1" si="473"/>
        <v>7385224.4073268324</v>
      </c>
      <c r="AZ224" s="94">
        <f t="shared" ca="1" si="473"/>
        <v>7000880.4373268336</v>
      </c>
      <c r="BA224" s="94">
        <f t="shared" ca="1" si="473"/>
        <v>7222616.1473268326</v>
      </c>
      <c r="BB224" s="94">
        <f t="shared" ca="1" si="473"/>
        <v>7164446.7973268311</v>
      </c>
      <c r="BC224" s="94">
        <f t="shared" ca="1" si="473"/>
        <v>6600669.5073268339</v>
      </c>
      <c r="BD224" s="94">
        <f t="shared" ca="1" si="473"/>
        <v>6728121.0317002004</v>
      </c>
      <c r="BE224" s="94">
        <f t="shared" ca="1" si="473"/>
        <v>6517679.2394527094</v>
      </c>
      <c r="BF224" s="94">
        <f t="shared" ca="1" si="473"/>
        <v>6585449.5809959006</v>
      </c>
      <c r="BG224" s="94">
        <f t="shared" ca="1" si="473"/>
        <v>6763237.9709959039</v>
      </c>
      <c r="BH224" s="94">
        <f t="shared" ca="1" si="473"/>
        <v>6874331.2936486648</v>
      </c>
      <c r="BI224" s="94">
        <f t="shared" ca="1" si="473"/>
        <v>6994180.3536486654</v>
      </c>
      <c r="BJ224" s="94">
        <f t="shared" ca="1" si="473"/>
        <v>6633781.5335990172</v>
      </c>
      <c r="BK224" s="94">
        <f t="shared" ca="1" si="473"/>
        <v>6962942.8135990165</v>
      </c>
      <c r="BL224" s="94">
        <f t="shared" ca="1" si="473"/>
        <v>6675486.213599015</v>
      </c>
      <c r="BM224" s="94">
        <f t="shared" ca="1" si="473"/>
        <v>6883270.3435990168</v>
      </c>
      <c r="BN224" s="94">
        <f t="shared" ca="1" si="473"/>
        <v>6944651.6535990173</v>
      </c>
      <c r="BO224" s="94">
        <f t="shared" ca="1" si="473"/>
        <v>7061852.4735990185</v>
      </c>
      <c r="BP224" s="94">
        <f t="shared" ca="1" si="473"/>
        <v>7151827.3018214637</v>
      </c>
      <c r="BQ224" s="94">
        <f t="shared" ca="1" si="473"/>
        <v>6534177.6118214624</v>
      </c>
      <c r="BR224" s="94">
        <f t="shared" ca="1" si="473"/>
        <v>7115084.3112196848</v>
      </c>
      <c r="BS224" s="94">
        <f t="shared" ca="1" si="473"/>
        <v>7081741.7812196808</v>
      </c>
      <c r="BT224" s="94">
        <f t="shared" ca="1" si="473"/>
        <v>7033451.351219683</v>
      </c>
      <c r="BU224" s="94">
        <f t="shared" ca="1" si="473"/>
        <v>7484173.1432063831</v>
      </c>
      <c r="BV224" s="94">
        <f t="shared" ca="1" si="473"/>
        <v>7367516.6509758867</v>
      </c>
      <c r="BW224" s="94">
        <f t="shared" ref="BW224:DB224" ca="1" si="474">BW171+BW216</f>
        <v>7197848.5209758896</v>
      </c>
      <c r="BX224" s="94">
        <f t="shared" ca="1" si="474"/>
        <v>7246111.3799269395</v>
      </c>
      <c r="BY224" s="94">
        <f t="shared" ca="1" si="474"/>
        <v>7098710.8199269371</v>
      </c>
      <c r="BZ224" s="94">
        <f t="shared" ca="1" si="474"/>
        <v>7019931.9655998433</v>
      </c>
      <c r="CA224" s="94">
        <f t="shared" ca="1" si="474"/>
        <v>6794357.6587986592</v>
      </c>
      <c r="CB224" s="94">
        <f t="shared" ca="1" si="474"/>
        <v>7489625.9085477889</v>
      </c>
      <c r="CC224" s="94">
        <f t="shared" ca="1" si="474"/>
        <v>6769184.1703535756</v>
      </c>
      <c r="CD224" s="94">
        <f t="shared" ca="1" si="474"/>
        <v>6960453.383041067</v>
      </c>
      <c r="CE224" s="94">
        <f t="shared" ca="1" si="474"/>
        <v>7101670.9106582953</v>
      </c>
      <c r="CF224" s="94">
        <f t="shared" ca="1" si="474"/>
        <v>6933365.4806582946</v>
      </c>
      <c r="CG224" s="94">
        <f t="shared" ca="1" si="474"/>
        <v>6866625.1506582946</v>
      </c>
      <c r="CH224" s="94">
        <f t="shared" ca="1" si="474"/>
        <v>7683629.7515762961</v>
      </c>
      <c r="CI224" s="94">
        <f t="shared" ca="1" si="474"/>
        <v>7311380.2209996255</v>
      </c>
      <c r="CJ224" s="94">
        <f t="shared" ca="1" si="474"/>
        <v>6793772.7625350161</v>
      </c>
      <c r="CK224" s="94">
        <f t="shared" ca="1" si="474"/>
        <v>7141951.7325350167</v>
      </c>
      <c r="CL224" s="94">
        <f t="shared" ca="1" si="474"/>
        <v>7019290.0325350165</v>
      </c>
      <c r="CM224" s="94">
        <f t="shared" ca="1" si="474"/>
        <v>6640470.5487648873</v>
      </c>
      <c r="CN224" s="94">
        <f t="shared" ca="1" si="474"/>
        <v>6787887.5476491852</v>
      </c>
      <c r="CO224" s="94">
        <f t="shared" ca="1" si="474"/>
        <v>6661349.0663867025</v>
      </c>
      <c r="CP224" s="94">
        <f t="shared" ca="1" si="474"/>
        <v>7007656.7853129199</v>
      </c>
      <c r="CQ224" s="94">
        <f t="shared" ca="1" si="474"/>
        <v>6600411.4169595642</v>
      </c>
      <c r="CR224" s="94">
        <f t="shared" ca="1" si="474"/>
        <v>6688072.7020308301</v>
      </c>
      <c r="CS224" s="94">
        <f t="shared" ca="1" si="474"/>
        <v>6891861.8039022833</v>
      </c>
      <c r="CT224" s="94">
        <f t="shared" ca="1" si="474"/>
        <v>6557571.0840115743</v>
      </c>
      <c r="CU224" s="94">
        <f t="shared" ca="1" si="474"/>
        <v>6651819.7217321787</v>
      </c>
      <c r="CV224" s="94">
        <f t="shared" ca="1" si="474"/>
        <v>6424071.201753011</v>
      </c>
      <c r="CW224" s="94">
        <f t="shared" ca="1" si="474"/>
        <v>7047875.5075070215</v>
      </c>
      <c r="CX224" s="94">
        <f t="shared" ca="1" si="474"/>
        <v>7163770.9073813111</v>
      </c>
      <c r="CY224" s="94">
        <f t="shared" ca="1" si="474"/>
        <v>6122820.0331591023</v>
      </c>
      <c r="CZ224" s="94">
        <f t="shared" ca="1" si="474"/>
        <v>6525795.6316296915</v>
      </c>
      <c r="DA224" s="94">
        <f t="shared" ca="1" si="474"/>
        <v>6298666.059138881</v>
      </c>
      <c r="DB224" s="94">
        <f t="shared" ca="1" si="474"/>
        <v>6301627.0684541855</v>
      </c>
      <c r="DC224" s="94">
        <f t="shared" ref="DC224:EH224" ca="1" si="475">DC171+DC216</f>
        <v>6702342.4138607187</v>
      </c>
      <c r="DD224" s="94">
        <f t="shared" ca="1" si="475"/>
        <v>6599693.8157776678</v>
      </c>
      <c r="DE224" s="94">
        <f t="shared" ca="1" si="475"/>
        <v>6708603.7167321751</v>
      </c>
      <c r="DF224" s="94">
        <f t="shared" ca="1" si="475"/>
        <v>6530315.0356708495</v>
      </c>
      <c r="DG224" s="94">
        <f t="shared" ca="1" si="475"/>
        <v>7033157.9697955977</v>
      </c>
      <c r="DH224" s="94">
        <f t="shared" ca="1" si="475"/>
        <v>7717216.8843465811</v>
      </c>
      <c r="DI224" s="94">
        <f t="shared" ca="1" si="475"/>
        <v>7063109.6678723823</v>
      </c>
      <c r="DJ224" s="94">
        <f t="shared" ca="1" si="475"/>
        <v>7492950.2728449628</v>
      </c>
      <c r="DK224" s="94">
        <f t="shared" ca="1" si="475"/>
        <v>6203524.250863391</v>
      </c>
      <c r="DL224" s="94">
        <f t="shared" ca="1" si="475"/>
        <v>7507519.7814090634</v>
      </c>
      <c r="DM224" s="94">
        <f t="shared" ca="1" si="475"/>
        <v>6038855.496676052</v>
      </c>
      <c r="DN224" s="94">
        <f t="shared" ca="1" si="475"/>
        <v>6323010.6908437181</v>
      </c>
      <c r="DO224" s="94">
        <f t="shared" ca="1" si="475"/>
        <v>6585804.3260408249</v>
      </c>
      <c r="DP224" s="94">
        <f t="shared" ca="1" si="475"/>
        <v>6748826.6439638017</v>
      </c>
      <c r="DQ224" s="94">
        <f t="shared" ca="1" si="475"/>
        <v>6835637.6682554008</v>
      </c>
      <c r="DR224" s="94">
        <f t="shared" ca="1" si="475"/>
        <v>6044951.8246304262</v>
      </c>
      <c r="DS224" s="94">
        <f t="shared" ca="1" si="475"/>
        <v>6080599.572175134</v>
      </c>
      <c r="DT224" s="94">
        <f t="shared" ca="1" si="475"/>
        <v>5571971.6321751326</v>
      </c>
      <c r="DU224" s="94">
        <f t="shared" ca="1" si="475"/>
        <v>5787451.046308903</v>
      </c>
      <c r="DV224" s="94">
        <f t="shared" ca="1" si="475"/>
        <v>5939041.0871547665</v>
      </c>
      <c r="DW224" s="94">
        <f t="shared" ca="1" si="475"/>
        <v>5356408.7832982019</v>
      </c>
      <c r="DX224" s="94">
        <f t="shared" ca="1" si="475"/>
        <v>5542083.6649392396</v>
      </c>
      <c r="DY224" s="94">
        <f t="shared" ca="1" si="475"/>
        <v>5356025.4526519692</v>
      </c>
      <c r="DZ224" s="94">
        <f t="shared" ca="1" si="475"/>
        <v>5334027.0293294135</v>
      </c>
      <c r="EA224" s="94">
        <f t="shared" ca="1" si="475"/>
        <v>5335732.2092569778</v>
      </c>
      <c r="EB224" s="94">
        <f t="shared" ca="1" si="475"/>
        <v>5141452.2189071784</v>
      </c>
      <c r="EC224" s="94">
        <f t="shared" ca="1" si="475"/>
        <v>5138570.7906757547</v>
      </c>
      <c r="ED224" s="94">
        <f t="shared" ca="1" si="475"/>
        <v>4964507.5918571139</v>
      </c>
      <c r="EE224" s="94">
        <f t="shared" ca="1" si="475"/>
        <v>4989332.3066668669</v>
      </c>
      <c r="EF224" s="94">
        <f t="shared" ca="1" si="475"/>
        <v>4860176.6411718363</v>
      </c>
      <c r="EG224" s="94">
        <f t="shared" ca="1" si="475"/>
        <v>4944224.7283984749</v>
      </c>
      <c r="EH224" s="94">
        <f t="shared" ca="1" si="475"/>
        <v>4835394.5896929475</v>
      </c>
      <c r="EI224" s="94">
        <f t="shared" ref="EI224:FN224" ca="1" si="476">EI171+EI216</f>
        <v>4341498.2697772328</v>
      </c>
      <c r="EJ224" s="94">
        <f t="shared" ca="1" si="476"/>
        <v>4361419.9360374743</v>
      </c>
      <c r="EK224" s="94">
        <f t="shared" ca="1" si="476"/>
        <v>4200821.2457991596</v>
      </c>
      <c r="EL224" s="94">
        <f t="shared" ca="1" si="476"/>
        <v>4340358.5080768317</v>
      </c>
      <c r="EM224" s="94">
        <f t="shared" ca="1" si="476"/>
        <v>3867884.3879561205</v>
      </c>
      <c r="EN224" s="94">
        <f t="shared" ca="1" si="476"/>
        <v>3929907.0089395582</v>
      </c>
      <c r="EO224" s="94">
        <f t="shared" ca="1" si="476"/>
        <v>3884921.1593187694</v>
      </c>
      <c r="EP224" s="94">
        <f t="shared" ca="1" si="476"/>
        <v>3694609.1629463644</v>
      </c>
      <c r="EQ224" s="94">
        <f t="shared" ca="1" si="476"/>
        <v>3827170.9270342421</v>
      </c>
      <c r="ER224" s="94">
        <f t="shared" ca="1" si="476"/>
        <v>3695494.648105877</v>
      </c>
      <c r="ES224" s="94">
        <f t="shared" ca="1" si="476"/>
        <v>3712206.6563127111</v>
      </c>
      <c r="ET224" s="94">
        <f t="shared" ca="1" si="476"/>
        <v>3596813.6836358202</v>
      </c>
      <c r="EU224" s="94">
        <f t="shared" ca="1" si="476"/>
        <v>2671789.9870561999</v>
      </c>
      <c r="EV224" s="94">
        <f t="shared" ca="1" si="476"/>
        <v>2664696.2070443705</v>
      </c>
      <c r="EW224" s="94">
        <f t="shared" ca="1" si="476"/>
        <v>2490958.7214803919</v>
      </c>
      <c r="EX224" s="94">
        <f t="shared" ca="1" si="476"/>
        <v>2285768.4311017413</v>
      </c>
      <c r="EY224" s="94">
        <f t="shared" ca="1" si="476"/>
        <v>2235827.6889096019</v>
      </c>
      <c r="EZ224" s="94">
        <f t="shared" ca="1" si="476"/>
        <v>2360886.7071160423</v>
      </c>
      <c r="FA224" s="94">
        <f t="shared" ca="1" si="476"/>
        <v>2197929.6581704845</v>
      </c>
      <c r="FB224" s="94">
        <f t="shared" ca="1" si="476"/>
        <v>2020018.8202467025</v>
      </c>
      <c r="FC224" s="94">
        <f t="shared" ca="1" si="476"/>
        <v>64936818.731319107</v>
      </c>
      <c r="FD224" s="94">
        <f t="shared" ca="1" si="476"/>
        <v>27382311.374005254</v>
      </c>
      <c r="FE224" s="94">
        <f t="shared" ca="1" si="476"/>
        <v>24694625.781598773</v>
      </c>
      <c r="FF224" s="94">
        <f t="shared" ca="1" si="476"/>
        <v>1710779.4486599208</v>
      </c>
      <c r="FG224" s="94">
        <f t="shared" ca="1" si="476"/>
        <v>10895950.549928058</v>
      </c>
      <c r="FH224" s="94">
        <f t="shared" ca="1" si="476"/>
        <v>32169423.222981151</v>
      </c>
      <c r="FI224" s="94">
        <f t="shared" ca="1" si="476"/>
        <v>1507074.3907254867</v>
      </c>
      <c r="FJ224" s="94">
        <f t="shared" ca="1" si="476"/>
        <v>1472680.9588725802</v>
      </c>
      <c r="FK224" s="94">
        <f t="shared" ca="1" si="476"/>
        <v>9717723.4180216957</v>
      </c>
      <c r="FL224" s="94">
        <f t="shared" ca="1" si="476"/>
        <v>22777231.010928132</v>
      </c>
      <c r="FM224" s="94">
        <f t="shared" ca="1" si="476"/>
        <v>1392802.0847182886</v>
      </c>
      <c r="FN224" s="94">
        <f t="shared" ca="1" si="476"/>
        <v>1330806.2399025359</v>
      </c>
      <c r="FO224" s="94">
        <f t="shared" ref="FO224:GS224" ca="1" si="477">FO171+FO216</f>
        <v>1372736.4088631619</v>
      </c>
      <c r="FP224" s="94">
        <f t="shared" ca="1" si="477"/>
        <v>1383990.5230646138</v>
      </c>
      <c r="FQ224" s="94">
        <f t="shared" ca="1" si="477"/>
        <v>9976214.6776122563</v>
      </c>
      <c r="FR224" s="94">
        <f t="shared" ca="1" si="477"/>
        <v>33538521.715619225</v>
      </c>
      <c r="FS224" s="94">
        <f t="shared" ca="1" si="477"/>
        <v>111421812.84571439</v>
      </c>
      <c r="FT224" s="94">
        <f t="shared" ca="1" si="477"/>
        <v>11601933.192978308</v>
      </c>
      <c r="FU224" s="94">
        <f t="shared" ca="1" si="477"/>
        <v>9657038.7328456081</v>
      </c>
      <c r="FV224" s="94">
        <f t="shared" ca="1" si="477"/>
        <v>708915.66830094811</v>
      </c>
      <c r="FW224" s="94">
        <f t="shared" ca="1" si="477"/>
        <v>30229891.296449278</v>
      </c>
      <c r="FX224" s="94">
        <f t="shared" ca="1" si="477"/>
        <v>48398850.962824285</v>
      </c>
      <c r="FY224" s="94">
        <f t="shared" ca="1" si="477"/>
        <v>522477.23676729767</v>
      </c>
      <c r="FZ224" s="94">
        <f t="shared" ca="1" si="477"/>
        <v>33034837.508736707</v>
      </c>
      <c r="GA224" s="94">
        <f t="shared" ca="1" si="477"/>
        <v>15710712.32167138</v>
      </c>
      <c r="GB224" s="94">
        <f t="shared" ca="1" si="477"/>
        <v>12393778.328300303</v>
      </c>
      <c r="GC224" s="94">
        <f t="shared" ca="1" si="477"/>
        <v>252400.40613848894</v>
      </c>
      <c r="GD224" s="94">
        <f t="shared" ca="1" si="477"/>
        <v>252400.40613848894</v>
      </c>
      <c r="GE224" s="94">
        <f t="shared" ca="1" si="477"/>
        <v>242453.46120697094</v>
      </c>
      <c r="GF224" s="94">
        <f t="shared" ca="1" si="477"/>
        <v>25436689.601256695</v>
      </c>
      <c r="GG224" s="94">
        <f t="shared" ca="1" si="477"/>
        <v>106664.70587968086</v>
      </c>
      <c r="GH224" s="94">
        <f t="shared" ca="1" si="477"/>
        <v>7290150.8300706623</v>
      </c>
      <c r="GI224" s="94">
        <f t="shared" ca="1" si="477"/>
        <v>34227545.976360351</v>
      </c>
      <c r="GJ224" s="94">
        <f t="shared" ca="1" si="477"/>
        <v>29554.551338102232</v>
      </c>
      <c r="GK224" s="94">
        <f t="shared" ca="1" si="477"/>
        <v>33880.99758810224</v>
      </c>
      <c r="GL224" s="94">
        <f t="shared" ca="1" si="477"/>
        <v>38047606.256249987</v>
      </c>
      <c r="GM224" s="94">
        <f t="shared" ca="1" si="477"/>
        <v>0</v>
      </c>
      <c r="GN224" s="94">
        <f t="shared" ca="1" si="477"/>
        <v>0</v>
      </c>
      <c r="GO224" s="94">
        <f t="shared" ca="1" si="477"/>
        <v>0</v>
      </c>
      <c r="GP224" s="94">
        <f t="shared" ca="1" si="477"/>
        <v>0</v>
      </c>
      <c r="GQ224" s="94">
        <f t="shared" ca="1" si="477"/>
        <v>0</v>
      </c>
      <c r="GR224" s="94">
        <f t="shared" ca="1" si="477"/>
        <v>0</v>
      </c>
      <c r="GS224" s="94">
        <f t="shared" ca="1" si="477"/>
        <v>0</v>
      </c>
      <c r="GU224" s="85">
        <f t="shared" ref="GU224:HJ225" ca="1" si="478">SUMIFS($K224:$GS224,$K$5:$GS$5,GU$6)</f>
        <v>9343767.8411554527</v>
      </c>
      <c r="GV224" s="85">
        <f t="shared" ca="1" si="478"/>
        <v>48192833.514184579</v>
      </c>
      <c r="GW224" s="85">
        <f t="shared" ca="1" si="478"/>
        <v>80675279.653625682</v>
      </c>
      <c r="GX224" s="85">
        <f t="shared" ca="1" si="478"/>
        <v>85374580.935842589</v>
      </c>
      <c r="GY224" s="85">
        <f t="shared" ca="1" si="478"/>
        <v>82065189.144526154</v>
      </c>
      <c r="GZ224" s="85">
        <f t="shared" ca="1" si="478"/>
        <v>85697737.661970958</v>
      </c>
      <c r="HA224" s="85">
        <f t="shared" ca="1" si="478"/>
        <v>83901846.587997705</v>
      </c>
      <c r="HB224" s="85">
        <f t="shared" ca="1" si="478"/>
        <v>79980392.854518369</v>
      </c>
      <c r="HC224" s="85">
        <f t="shared" ca="1" si="478"/>
        <v>81898916.374303639</v>
      </c>
      <c r="HD224" s="85">
        <f t="shared" ca="1" si="478"/>
        <v>72171812.392437518</v>
      </c>
      <c r="HE224" s="85">
        <f t="shared" ca="1" si="478"/>
        <v>58447157.557570428</v>
      </c>
      <c r="HF224" s="85">
        <f t="shared" ca="1" si="478"/>
        <v>42376811.057907261</v>
      </c>
      <c r="HG224" s="85">
        <f t="shared" ca="1" si="478"/>
        <v>174397414.80476236</v>
      </c>
      <c r="HH224" s="85">
        <f t="shared" ca="1" si="478"/>
        <v>215643491.8091408</v>
      </c>
      <c r="HI224" s="85">
        <f t="shared" ca="1" si="478"/>
        <v>167290071.90367052</v>
      </c>
      <c r="HJ224" s="85">
        <f t="shared" ca="1" si="478"/>
        <v>79628738.611607194</v>
      </c>
      <c r="HK224" s="85">
        <f ca="1">SUM(GU224:HJ224)</f>
        <v>1447086042.7052212</v>
      </c>
    </row>
    <row r="225" spans="2:219" outlineLevel="1" collapsed="1" x14ac:dyDescent="0.75">
      <c r="B225" s="11" t="s">
        <v>366</v>
      </c>
      <c r="C225" s="284"/>
      <c r="D225" s="11"/>
      <c r="E225" s="11"/>
      <c r="F225" s="280"/>
      <c r="G225" s="280">
        <f ca="1">SUMIFS($K225:$GS225,$K$6:$GS$6,"&lt;="&amp;$G$2)</f>
        <v>660416753.43214977</v>
      </c>
      <c r="H225" s="281"/>
      <c r="I225" s="282"/>
      <c r="J225" s="11"/>
      <c r="K225" s="280">
        <f ca="1">IF(SUM(L224:$GS224)=0,K224+J227,IF(MOD(MONTH(K$6)/3,1)=0,MAX(K224+J227-ROUND(K$209*Assumptions!$D$33,-4),0),0))</f>
        <v>0</v>
      </c>
      <c r="L225" s="280">
        <f ca="1">IF(SUM(M224:$GS224)=0,L224+K227,IF(MOD(MONTH(L$6)/3,1)=0,MAX(L224+K227-ROUND(L$209*Assumptions!$D$33,-4),0),0))</f>
        <v>0</v>
      </c>
      <c r="M225" s="280">
        <f ca="1">IF(SUM(N224:$GS224)=0,M224+L227,IF(MOD(MONTH(M$6)/3,1)=0,MAX(M224+L227-ROUND(M$209*Assumptions!$D$33,-4),0),0))</f>
        <v>0</v>
      </c>
      <c r="N225" s="280">
        <f ca="1">IF(SUM(O224:$GS224)=0,N224+M227,IF(MOD(MONTH(N$6)/3,1)=0,MAX(N224+M227-ROUND(N$209*Assumptions!$D$33,-4),0),0))</f>
        <v>0</v>
      </c>
      <c r="O225" s="280">
        <f ca="1">IF(SUM(P224:$GS224)=0,O224+N227,IF(MOD(MONTH(O$6)/3,1)=0,MAX(O224+N227-ROUND(O$209*Assumptions!$D$33,-4),0),0))</f>
        <v>0</v>
      </c>
      <c r="P225" s="280">
        <f ca="1">IF(SUM(Q224:$GS224)=0,P224+O227,IF(MOD(MONTH(P$6)/3,1)=0,MAX(P224+O227-ROUND(P$209*Assumptions!$D$33,-4),0),0))</f>
        <v>0</v>
      </c>
      <c r="Q225" s="280">
        <f ca="1">IF(SUM(R224:$GS224)=0,Q224+P227,IF(MOD(MONTH(Q$6)/3,1)=0,MAX(Q224+P227-ROUND(Q$209*Assumptions!$D$33,-4),0),0))</f>
        <v>0</v>
      </c>
      <c r="R225" s="280">
        <f ca="1">IF(SUM(S224:$GS224)=0,R224+Q227,IF(MOD(MONTH(R$6)/3,1)=0,MAX(R224+Q227-ROUND(R$209*Assumptions!$D$33,-4),0),0))</f>
        <v>0</v>
      </c>
      <c r="S225" s="280">
        <f ca="1">IF(SUM(T224:$GS224)=0,S224+R227,IF(MOD(MONTH(S$6)/3,1)=0,MAX(S224+R227-ROUND(S$209*Assumptions!$D$33,-4),0),0))</f>
        <v>0</v>
      </c>
      <c r="T225" s="280">
        <f ca="1">IF(SUM(U224:$GS224)=0,T224+S227,IF(MOD(MONTH(T$6)/3,1)=0,MAX(T224+S227-ROUND(T$209*Assumptions!$D$33,-4),0),0))</f>
        <v>0</v>
      </c>
      <c r="U225" s="280">
        <f ca="1">IF(SUM(V224:$GS224)=0,U224+T227,IF(MOD(MONTH(U$6)/3,1)=0,MAX(U224+T227-ROUND(U$209*Assumptions!$D$33,-4),0),0))</f>
        <v>1903767.8411554527</v>
      </c>
      <c r="V225" s="280">
        <f ca="1">IF(SUM(W224:$GS224)=0,V224+U227,IF(MOD(MONTH(V$6)/3,1)=0,MAX(V224+U227-ROUND(V$209*Assumptions!$D$33,-4),0),0))</f>
        <v>0</v>
      </c>
      <c r="W225" s="280">
        <f ca="1">IF(SUM(X224:$GS224)=0,W224+V227,IF(MOD(MONTH(W$6)/3,1)=0,MAX(W224+V227-ROUND(W$209*Assumptions!$D$33,-4),0),0))</f>
        <v>0</v>
      </c>
      <c r="X225" s="280">
        <f ca="1">IF(SUM(Y224:$GS224)=0,X224+W227,IF(MOD(MONTH(X$6)/3,1)=0,MAX(X224+W227-ROUND(X$209*Assumptions!$D$33,-4),0),0))</f>
        <v>8157846.3032676503</v>
      </c>
      <c r="Y225" s="280">
        <f ca="1">IF(SUM(Z224:$GS224)=0,Y224+X227,IF(MOD(MONTH(Y$6)/3,1)=0,MAX(Y224+X227-ROUND(Y$209*Assumptions!$D$33,-4),0),0))</f>
        <v>0</v>
      </c>
      <c r="Z225" s="280">
        <f ca="1">IF(SUM(AA224:$GS224)=0,Z224+Y227,IF(MOD(MONTH(Z$6)/3,1)=0,MAX(Z224+Y227-ROUND(Z$209*Assumptions!$D$33,-4),0),0))</f>
        <v>0</v>
      </c>
      <c r="AA225" s="280">
        <f ca="1">IF(SUM(AB224:$GS224)=0,AA224+Z227,IF(MOD(MONTH(AA$6)/3,1)=0,MAX(AA224+Z227-ROUND(AA$209*Assumptions!$D$33,-4),0),0))</f>
        <v>10721773.617201321</v>
      </c>
      <c r="AB225" s="280">
        <f ca="1">IF(SUM(AC224:$GS224)=0,AB224+AA227,IF(MOD(MONTH(AB$6)/3,1)=0,MAX(AB224+AA227-ROUND(AB$209*Assumptions!$D$33,-4),0),0))</f>
        <v>0</v>
      </c>
      <c r="AC225" s="280">
        <f ca="1">IF(SUM(AD224:$GS224)=0,AC224+AB227,IF(MOD(MONTH(AC$6)/3,1)=0,MAX(AC224+AB227-ROUND(AC$209*Assumptions!$D$33,-4),0),0))</f>
        <v>0</v>
      </c>
      <c r="AD225" s="280">
        <f ca="1">IF(SUM(AE224:$GS224)=0,AD224+AC227,IF(MOD(MONTH(AD$6)/3,1)=0,MAX(AD224+AC227-ROUND(AD$209*Assumptions!$D$33,-4),0),0))</f>
        <v>11642670.730824042</v>
      </c>
      <c r="AE225" s="280">
        <f ca="1">IF(SUM(AF224:$GS224)=0,AE224+AD227,IF(MOD(MONTH(AE$6)/3,1)=0,MAX(AE224+AD227-ROUND(AE$209*Assumptions!$D$33,-4),0),0))</f>
        <v>0</v>
      </c>
      <c r="AF225" s="280">
        <f ca="1">IF(SUM(AG224:$GS224)=0,AF224+AE227,IF(MOD(MONTH(AF$6)/3,1)=0,MAX(AF224+AE227-ROUND(AF$209*Assumptions!$D$33,-4),0),0))</f>
        <v>0</v>
      </c>
      <c r="AG225" s="280">
        <f ca="1">IF(SUM(AH224:$GS224)=0,AG224+AF227,IF(MOD(MONTH(AG$6)/3,1)=0,MAX(AG224+AF227-ROUND(AG$209*Assumptions!$D$33,-4),0),0))</f>
        <v>11010542.86289157</v>
      </c>
      <c r="AH225" s="280">
        <f ca="1">IF(SUM(AI224:$GS224)=0,AH224+AG227,IF(MOD(MONTH(AH$6)/3,1)=0,MAX(AH224+AG227-ROUND(AH$209*Assumptions!$D$33,-4),0),0))</f>
        <v>0</v>
      </c>
      <c r="AI225" s="280">
        <f ca="1">IF(SUM(AJ224:$GS224)=0,AI224+AH227,IF(MOD(MONTH(AI$6)/3,1)=0,MAX(AI224+AH227-ROUND(AI$209*Assumptions!$D$33,-4),0),0))</f>
        <v>0</v>
      </c>
      <c r="AJ225" s="280">
        <f ca="1">IF(SUM(AK224:$GS224)=0,AJ224+AI227,IF(MOD(MONTH(AJ$6)/3,1)=0,MAX(AJ224+AI227-ROUND(AJ$209*Assumptions!$D$33,-4),0),0))</f>
        <v>16084171.587062333</v>
      </c>
      <c r="AK225" s="280">
        <f ca="1">IF(SUM(AL224:$GS224)=0,AK224+AJ227,IF(MOD(MONTH(AK$6)/3,1)=0,MAX(AK224+AJ227-ROUND(AK$209*Assumptions!$D$33,-4),0),0))</f>
        <v>0</v>
      </c>
      <c r="AL225" s="280">
        <f ca="1">IF(SUM(AM224:$GS224)=0,AL224+AK227,IF(MOD(MONTH(AL$6)/3,1)=0,MAX(AL224+AK227-ROUND(AL$209*Assumptions!$D$33,-4),0),0))</f>
        <v>0</v>
      </c>
      <c r="AM225" s="280">
        <f ca="1">IF(SUM(AN224:$GS224)=0,AM224+AL227,IF(MOD(MONTH(AM$6)/3,1)=0,MAX(AM224+AL227-ROUND(AM$209*Assumptions!$D$33,-4),0),0))</f>
        <v>17718419.817985274</v>
      </c>
      <c r="AN225" s="280">
        <f ca="1">IF(SUM(AO224:$GS224)=0,AN224+AM227,IF(MOD(MONTH(AN$6)/3,1)=0,MAX(AN224+AM227-ROUND(AN$209*Assumptions!$D$33,-4),0),0))</f>
        <v>0</v>
      </c>
      <c r="AO225" s="280">
        <f ca="1">IF(SUM(AP224:$GS224)=0,AO224+AN227,IF(MOD(MONTH(AO$6)/3,1)=0,MAX(AO224+AN227-ROUND(AO$209*Assumptions!$D$33,-4),0),0))</f>
        <v>0</v>
      </c>
      <c r="AP225" s="280">
        <f ca="1">IF(SUM(AQ224:$GS224)=0,AP224+AO227,IF(MOD(MONTH(AP$6)/3,1)=0,MAX(AP224+AO227-ROUND(AP$209*Assumptions!$D$33,-4),0),0))</f>
        <v>21881977.694289044</v>
      </c>
      <c r="AQ225" s="280">
        <f ca="1">IF(SUM(AR224:$GS224)=0,AQ224+AP227,IF(MOD(MONTH(AQ$6)/3,1)=0,MAX(AQ224+AP227-ROUND(AQ$209*Assumptions!$D$33,-4),0),0))</f>
        <v>0</v>
      </c>
      <c r="AR225" s="280">
        <f ca="1">IF(SUM(AS224:$GS224)=0,AR224+AQ227,IF(MOD(MONTH(AR$6)/3,1)=0,MAX(AR224+AQ227-ROUND(AR$209*Assumptions!$D$33,-4),0),0))</f>
        <v>0</v>
      </c>
      <c r="AS225" s="280">
        <f ca="1">IF(SUM(AT224:$GS224)=0,AS224+AR227,IF(MOD(MONTH(AS$6)/3,1)=0,MAX(AS224+AR227-ROUND(AS$209*Assumptions!$D$33,-4),0),0))</f>
        <v>21450710.554289035</v>
      </c>
      <c r="AT225" s="280">
        <f ca="1">IF(SUM(AU224:$GS224)=0,AT224+AS227,IF(MOD(MONTH(AT$6)/3,1)=0,MAX(AT224+AS227-ROUND(AT$209*Assumptions!$D$33,-4),0),0))</f>
        <v>0</v>
      </c>
      <c r="AU225" s="280">
        <f ca="1">IF(SUM(AV224:$GS224)=0,AU224+AT227,IF(MOD(MONTH(AU$6)/3,1)=0,MAX(AU224+AT227-ROUND(AU$209*Assumptions!$D$33,-4),0),0))</f>
        <v>0</v>
      </c>
      <c r="AV225" s="280">
        <f ca="1">IF(SUM(AW224:$GS224)=0,AV224+AU227,IF(MOD(MONTH(AV$6)/3,1)=0,MAX(AV224+AU227-ROUND(AV$209*Assumptions!$D$33,-4),0),0))</f>
        <v>22014064.423046514</v>
      </c>
      <c r="AW225" s="280">
        <f ca="1">IF(SUM(AX224:$GS224)=0,AW224+AV227,IF(MOD(MONTH(AW$6)/3,1)=0,MAX(AW224+AV227-ROUND(AW$209*Assumptions!$D$33,-4),0),0))</f>
        <v>0</v>
      </c>
      <c r="AX225" s="280">
        <f ca="1">IF(SUM(AY224:$GS224)=0,AX224+AW227,IF(MOD(MONTH(AX$6)/3,1)=0,MAX(AX224+AW227-ROUND(AX$209*Assumptions!$D$33,-4),0),0))</f>
        <v>0</v>
      </c>
      <c r="AY225" s="280">
        <f ca="1">IF(SUM(AZ224:$GS224)=0,AY224+AX227,IF(MOD(MONTH(AY$6)/3,1)=0,MAX(AY224+AX227-ROUND(AY$209*Assumptions!$D$33,-4),0),0))</f>
        <v>22156103.35233584</v>
      </c>
      <c r="AZ225" s="280">
        <f ca="1">IF(SUM(BA224:$GS224)=0,AZ224+AY227,IF(MOD(MONTH(AZ$6)/3,1)=0,MAX(AZ224+AY227-ROUND(AZ$209*Assumptions!$D$33,-4),0),0))</f>
        <v>0</v>
      </c>
      <c r="BA225" s="280">
        <f ca="1">IF(SUM(BB224:$GS224)=0,BA224+AZ227,IF(MOD(MONTH(BA$6)/3,1)=0,MAX(BA224+AZ227-ROUND(BA$209*Assumptions!$D$33,-4),0),0))</f>
        <v>0</v>
      </c>
      <c r="BB225" s="280">
        <f ca="1">IF(SUM(BC224:$GS224)=0,BB224+BA227,IF(MOD(MONTH(BB$6)/3,1)=0,MAX(BB224+BA227-ROUND(BB$209*Assumptions!$D$33,-4),0),0))</f>
        <v>21387943.381980501</v>
      </c>
      <c r="BC225" s="280">
        <f ca="1">IF(SUM(BD224:$GS224)=0,BC224+BB227,IF(MOD(MONTH(BC$6)/3,1)=0,MAX(BC224+BB227-ROUND(BC$209*Assumptions!$D$33,-4),0),0))</f>
        <v>0</v>
      </c>
      <c r="BD225" s="280">
        <f ca="1">IF(SUM(BE224:$GS224)=0,BD224+BC227,IF(MOD(MONTH(BD$6)/3,1)=0,MAX(BD224+BC227-ROUND(BD$209*Assumptions!$D$33,-4),0),0))</f>
        <v>0</v>
      </c>
      <c r="BE225" s="280">
        <f ca="1">IF(SUM(BF224:$GS224)=0,BE224+BD227,IF(MOD(MONTH(BE$6)/3,1)=0,MAX(BE224+BD227-ROUND(BE$209*Assumptions!$D$33,-4),0),0))</f>
        <v>19846469.778479747</v>
      </c>
      <c r="BF225" s="280">
        <f ca="1">IF(SUM(BG224:$GS224)=0,BF224+BE227,IF(MOD(MONTH(BF$6)/3,1)=0,MAX(BF224+BE227-ROUND(BF$209*Assumptions!$D$33,-4),0),0))</f>
        <v>0</v>
      </c>
      <c r="BG225" s="280">
        <f ca="1">IF(SUM(BH224:$GS224)=0,BG224+BF227,IF(MOD(MONTH(BG$6)/3,1)=0,MAX(BG224+BF227-ROUND(BG$209*Assumptions!$D$33,-4),0),0))</f>
        <v>0</v>
      </c>
      <c r="BH225" s="280">
        <f ca="1">IF(SUM(BI224:$GS224)=0,BH224+BG227,IF(MOD(MONTH(BH$6)/3,1)=0,MAX(BH224+BG227-ROUND(BH$209*Assumptions!$D$33,-4),0),0))</f>
        <v>20223018.845640466</v>
      </c>
      <c r="BI225" s="280">
        <f ca="1">IF(SUM(BJ224:$GS224)=0,BI224+BH227,IF(MOD(MONTH(BI$6)/3,1)=0,MAX(BI224+BH227-ROUND(BI$209*Assumptions!$D$33,-4),0),0))</f>
        <v>0</v>
      </c>
      <c r="BJ225" s="280">
        <f ca="1">IF(SUM(BK224:$GS224)=0,BJ224+BI227,IF(MOD(MONTH(BJ$6)/3,1)=0,MAX(BJ224+BI227-ROUND(BJ$209*Assumptions!$D$33,-4),0),0))</f>
        <v>0</v>
      </c>
      <c r="BK225" s="280">
        <f ca="1">IF(SUM(BL224:$GS224)=0,BK224+BJ227,IF(MOD(MONTH(BK$6)/3,1)=0,MAX(BK224+BJ227-ROUND(BK$209*Assumptions!$D$33,-4),0),0))</f>
        <v>20590904.700846702</v>
      </c>
      <c r="BL225" s="280">
        <f ca="1">IF(SUM(BM224:$GS224)=0,BL224+BK227,IF(MOD(MONTH(BL$6)/3,1)=0,MAX(BL224+BK227-ROUND(BL$209*Assumptions!$D$33,-4),0),0))</f>
        <v>0</v>
      </c>
      <c r="BM225" s="280">
        <f ca="1">IF(SUM(BN224:$GS224)=0,BM224+BL227,IF(MOD(MONTH(BM$6)/3,1)=0,MAX(BM224+BL227-ROUND(BM$209*Assumptions!$D$33,-4),0),0))</f>
        <v>0</v>
      </c>
      <c r="BN225" s="280">
        <f ca="1">IF(SUM(BO224:$GS224)=0,BN224+BM227,IF(MOD(MONTH(BN$6)/3,1)=0,MAX(BN224+BM227-ROUND(BN$209*Assumptions!$D$33,-4),0),0))</f>
        <v>20503408.210797049</v>
      </c>
      <c r="BO225" s="280">
        <f ca="1">IF(SUM(BP224:$GS224)=0,BO224+BN227,IF(MOD(MONTH(BO$6)/3,1)=0,MAX(BO224+BN227-ROUND(BO$209*Assumptions!$D$33,-4),0),0))</f>
        <v>0</v>
      </c>
      <c r="BP225" s="280">
        <f ca="1">IF(SUM(BQ224:$GS224)=0,BP224+BO227,IF(MOD(MONTH(BP$6)/3,1)=0,MAX(BP224+BO227-ROUND(BP$209*Assumptions!$D$33,-4),0),0))</f>
        <v>0</v>
      </c>
      <c r="BQ225" s="280">
        <f ca="1">IF(SUM(BR224:$GS224)=0,BQ224+BP227,IF(MOD(MONTH(BQ$6)/3,1)=0,MAX(BQ224+BP227-ROUND(BQ$209*Assumptions!$D$33,-4),0),0))</f>
        <v>20747857.387241945</v>
      </c>
      <c r="BR225" s="280">
        <f ca="1">IF(SUM(BS224:$GS224)=0,BR224+BQ227,IF(MOD(MONTH(BR$6)/3,1)=0,MAX(BR224+BQ227-ROUND(BR$209*Assumptions!$D$33,-4),0),0))</f>
        <v>0</v>
      </c>
      <c r="BS225" s="280">
        <f ca="1">IF(SUM(BT224:$GS224)=0,BS224+BR227,IF(MOD(MONTH(BS$6)/3,1)=0,MAX(BS224+BR227-ROUND(BS$209*Assumptions!$D$33,-4),0),0))</f>
        <v>0</v>
      </c>
      <c r="BT225" s="280">
        <f ca="1">IF(SUM(BU224:$GS224)=0,BT224+BS227,IF(MOD(MONTH(BT$6)/3,1)=0,MAX(BT224+BS227-ROUND(BT$209*Assumptions!$D$33,-4),0),0))</f>
        <v>21250277.443659045</v>
      </c>
      <c r="BU225" s="280">
        <f ca="1">IF(SUM(BV224:$GS224)=0,BU224+BT227,IF(MOD(MONTH(BU$6)/3,1)=0,MAX(BU224+BT227-ROUND(BU$209*Assumptions!$D$33,-4),0),0))</f>
        <v>0</v>
      </c>
      <c r="BV225" s="280">
        <f ca="1">IF(SUM(BW224:$GS224)=0,BV224+BU227,IF(MOD(MONTH(BV$6)/3,1)=0,MAX(BV224+BU227-ROUND(BV$209*Assumptions!$D$33,-4),0),0))</f>
        <v>0</v>
      </c>
      <c r="BW225" s="280">
        <f ca="1">IF(SUM(BX224:$GS224)=0,BW224+BV227,IF(MOD(MONTH(BW$6)/3,1)=0,MAX(BW224+BV227-ROUND(BW$209*Assumptions!$D$33,-4),0),0))</f>
        <v>22079538.315158159</v>
      </c>
      <c r="BX225" s="280">
        <f ca="1">IF(SUM(BY224:$GS224)=0,BX224+BW227,IF(MOD(MONTH(BX$6)/3,1)=0,MAX(BX224+BW227-ROUND(BX$209*Assumptions!$D$33,-4),0),0))</f>
        <v>0</v>
      </c>
      <c r="BY225" s="280">
        <f ca="1">IF(SUM(BZ224:$GS224)=0,BY224+BX227,IF(MOD(MONTH(BY$6)/3,1)=0,MAX(BY224+BX227-ROUND(BY$209*Assumptions!$D$33,-4),0),0))</f>
        <v>0</v>
      </c>
      <c r="BZ225" s="280">
        <f ca="1">IF(SUM(CA224:$GS224)=0,BZ224+BY227,IF(MOD(MONTH(BZ$6)/3,1)=0,MAX(BZ224+BY227-ROUND(BZ$209*Assumptions!$D$33,-4),0),0))</f>
        <v>21364754.165453717</v>
      </c>
      <c r="CA225" s="280">
        <f ca="1">IF(SUM(CB224:$GS224)=0,CA224+BZ227,IF(MOD(MONTH(CA$6)/3,1)=0,MAX(CA224+BZ227-ROUND(CA$209*Assumptions!$D$33,-4),0),0))</f>
        <v>0</v>
      </c>
      <c r="CB225" s="280">
        <f ca="1">IF(SUM(CC224:$GS224)=0,CB224+CA227,IF(MOD(MONTH(CB$6)/3,1)=0,MAX(CB224+CA227-ROUND(CB$209*Assumptions!$D$33,-4),0),0))</f>
        <v>0</v>
      </c>
      <c r="CC225" s="280">
        <f ca="1">IF(SUM(CD224:$GS224)=0,CC224+CB227,IF(MOD(MONTH(CC$6)/3,1)=0,MAX(CC224+CB227-ROUND(CC$209*Assumptions!$D$33,-4),0),0))</f>
        <v>21083167.737700023</v>
      </c>
      <c r="CD225" s="280">
        <f ca="1">IF(SUM(CE224:$GS224)=0,CD224+CC227,IF(MOD(MONTH(CD$6)/3,1)=0,MAX(CD224+CC227-ROUND(CD$209*Assumptions!$D$33,-4),0),0))</f>
        <v>0</v>
      </c>
      <c r="CE225" s="280">
        <f ca="1">IF(SUM(CF224:$GS224)=0,CE224+CD227,IF(MOD(MONTH(CE$6)/3,1)=0,MAX(CE224+CD227-ROUND(CE$209*Assumptions!$D$33,-4),0),0))</f>
        <v>0</v>
      </c>
      <c r="CF225" s="280">
        <f ca="1">IF(SUM(CG224:$GS224)=0,CF224+CE227,IF(MOD(MONTH(CF$6)/3,1)=0,MAX(CF224+CE227-ROUND(CF$209*Assumptions!$D$33,-4),0),0))</f>
        <v>20995489.774357662</v>
      </c>
      <c r="CG225" s="280">
        <f ca="1">IF(SUM(CH224:$GS224)=0,CG224+CF227,IF(MOD(MONTH(CG$6)/3,1)=0,MAX(CG224+CF227-ROUND(CG$209*Assumptions!$D$33,-4),0),0))</f>
        <v>0</v>
      </c>
      <c r="CH225" s="280">
        <f ca="1">IF(SUM(CI224:$GS224)=0,CH224+CG227,IF(MOD(MONTH(CH$6)/3,1)=0,MAX(CH224+CG227-ROUND(CH$209*Assumptions!$D$33,-4),0),0))</f>
        <v>0</v>
      </c>
      <c r="CI225" s="280">
        <f ca="1">IF(SUM(CJ224:$GS224)=0,CI224+CH227,IF(MOD(MONTH(CI$6)/3,1)=0,MAX(CI224+CH227-ROUND(CI$209*Assumptions!$D$33,-4),0),0))</f>
        <v>21861635.12323422</v>
      </c>
      <c r="CJ225" s="280">
        <f ca="1">IF(SUM(CK224:$GS224)=0,CJ224+CI227,IF(MOD(MONTH(CJ$6)/3,1)=0,MAX(CJ224+CI227-ROUND(CJ$209*Assumptions!$D$33,-4),0),0))</f>
        <v>0</v>
      </c>
      <c r="CK225" s="280">
        <f ca="1">IF(SUM(CL224:$GS224)=0,CK224+CJ227,IF(MOD(MONTH(CK$6)/3,1)=0,MAX(CK224+CJ227-ROUND(CK$209*Assumptions!$D$33,-4),0),0))</f>
        <v>0</v>
      </c>
      <c r="CL225" s="280">
        <f ca="1">IF(SUM(CM224:$GS224)=0,CL224+CK227,IF(MOD(MONTH(CL$6)/3,1)=0,MAX(CL224+CK227-ROUND(CL$209*Assumptions!$D$33,-4),0),0))</f>
        <v>20955014.527605042</v>
      </c>
      <c r="CM225" s="280">
        <f ca="1">IF(SUM(CN224:$GS224)=0,CM224+CL227,IF(MOD(MONTH(CM$6)/3,1)=0,MAX(CM224+CL227-ROUND(CM$209*Assumptions!$D$33,-4),0),0))</f>
        <v>0</v>
      </c>
      <c r="CN225" s="280">
        <f ca="1">IF(SUM(CO224:$GS224)=0,CN224+CM227,IF(MOD(MONTH(CN$6)/3,1)=0,MAX(CN224+CM227-ROUND(CN$209*Assumptions!$D$33,-4),0),0))</f>
        <v>0</v>
      </c>
      <c r="CO225" s="280">
        <f ca="1">IF(SUM(CP224:$GS224)=0,CO224+CN227,IF(MOD(MONTH(CO$6)/3,1)=0,MAX(CO224+CN227-ROUND(CO$209*Assumptions!$D$33,-4),0),0))</f>
        <v>20079707.162800781</v>
      </c>
      <c r="CP225" s="280">
        <f ca="1">IF(SUM(CQ224:$GS224)=0,CP224+CO227,IF(MOD(MONTH(CP$6)/3,1)=0,MAX(CP224+CO227-ROUND(CP$209*Assumptions!$D$33,-4),0),0))</f>
        <v>0</v>
      </c>
      <c r="CQ225" s="280">
        <f ca="1">IF(SUM(CR224:$GS224)=0,CQ224+CP227,IF(MOD(MONTH(CQ$6)/3,1)=0,MAX(CQ224+CP227-ROUND(CQ$209*Assumptions!$D$33,-4),0),0))</f>
        <v>0</v>
      </c>
      <c r="CR225" s="280">
        <f ca="1">IF(SUM(CS224:$GS224)=0,CR224+CQ227,IF(MOD(MONTH(CR$6)/3,1)=0,MAX(CR224+CQ227-ROUND(CR$209*Assumptions!$D$33,-4),0),0))</f>
        <v>21086140.904303312</v>
      </c>
      <c r="CS225" s="280">
        <f ca="1">IF(SUM(CT224:$GS224)=0,CS224+CR227,IF(MOD(MONTH(CS$6)/3,1)=0,MAX(CS224+CR227-ROUND(CS$209*Assumptions!$D$33,-4),0),0))</f>
        <v>0</v>
      </c>
      <c r="CT225" s="280">
        <f ca="1">IF(SUM(CU224:$GS224)=0,CT224+CS227,IF(MOD(MONTH(CT$6)/3,1)=0,MAX(CT224+CS227-ROUND(CT$209*Assumptions!$D$33,-4),0),0))</f>
        <v>0</v>
      </c>
      <c r="CU225" s="280">
        <f ca="1">IF(SUM(CV224:$GS224)=0,CU224+CT227,IF(MOD(MONTH(CU$6)/3,1)=0,MAX(CU224+CT227-ROUND(CU$209*Assumptions!$D$33,-4),0),0))</f>
        <v>20231252.609646037</v>
      </c>
      <c r="CV225" s="280">
        <f ca="1">IF(SUM(CW224:$GS224)=0,CV224+CU227,IF(MOD(MONTH(CV$6)/3,1)=0,MAX(CV224+CU227-ROUND(CV$209*Assumptions!$D$33,-4),0),0))</f>
        <v>0</v>
      </c>
      <c r="CW225" s="280">
        <f ca="1">IF(SUM(CX224:$GS224)=0,CW224+CV227,IF(MOD(MONTH(CW$6)/3,1)=0,MAX(CW224+CV227-ROUND(CW$209*Assumptions!$D$33,-4),0),0))</f>
        <v>0</v>
      </c>
      <c r="CX225" s="280">
        <f ca="1">IF(SUM(CY224:$GS224)=0,CX224+CW227,IF(MOD(MONTH(CX$6)/3,1)=0,MAX(CX224+CW227-ROUND(CX$209*Assumptions!$D$33,-4),0),0))</f>
        <v>20865717.616641343</v>
      </c>
      <c r="CY225" s="280">
        <f ca="1">IF(SUM(CZ224:$GS224)=0,CY224+CX227,IF(MOD(MONTH(CY$6)/3,1)=0,MAX(CY224+CX227-ROUND(CY$209*Assumptions!$D$33,-4),0),0))</f>
        <v>0</v>
      </c>
      <c r="CZ225" s="280">
        <f ca="1">IF(SUM(DA224:$GS224)=0,CZ224+CY227,IF(MOD(MONTH(CZ$6)/3,1)=0,MAX(CZ224+CY227-ROUND(CZ$209*Assumptions!$D$33,-4),0),0))</f>
        <v>0</v>
      </c>
      <c r="DA225" s="280">
        <f ca="1">IF(SUM(DB224:$GS224)=0,DA224+CZ227,IF(MOD(MONTH(DA$6)/3,1)=0,MAX(DA224+CZ227-ROUND(DA$209*Assumptions!$D$33,-4),0),0))</f>
        <v>18977281.723927677</v>
      </c>
      <c r="DB225" s="280">
        <f ca="1">IF(SUM(DC224:$GS224)=0,DB224+DA227,IF(MOD(MONTH(DB$6)/3,1)=0,MAX(DB224+DA227-ROUND(DB$209*Assumptions!$D$33,-4),0),0))</f>
        <v>0</v>
      </c>
      <c r="DC225" s="280">
        <f ca="1">IF(SUM(DD224:$GS224)=0,DC224+DB227,IF(MOD(MONTH(DC$6)/3,1)=0,MAX(DC224+DB227-ROUND(DC$209*Assumptions!$D$33,-4),0),0))</f>
        <v>0</v>
      </c>
      <c r="DD225" s="280">
        <f ca="1">IF(SUM(DE224:$GS224)=0,DD224+DC227,IF(MOD(MONTH(DD$6)/3,1)=0,MAX(DD224+DC227-ROUND(DD$209*Assumptions!$D$33,-4),0),0))</f>
        <v>19773663.298092574</v>
      </c>
      <c r="DE225" s="280">
        <f ca="1">IF(SUM(DF224:$GS224)=0,DE224+DD227,IF(MOD(MONTH(DE$6)/3,1)=0,MAX(DE224+DD227-ROUND(DE$209*Assumptions!$D$33,-4),0),0))</f>
        <v>0</v>
      </c>
      <c r="DF225" s="280">
        <f ca="1">IF(SUM(DG224:$GS224)=0,DF224+DE227,IF(MOD(MONTH(DF$6)/3,1)=0,MAX(DF224+DE227-ROUND(DF$209*Assumptions!$D$33,-4),0),0))</f>
        <v>0</v>
      </c>
      <c r="DG225" s="280">
        <f ca="1">IF(SUM(DH224:$GS224)=0,DG224+DF227,IF(MOD(MONTH(DG$6)/3,1)=0,MAX(DG224+DF227-ROUND(DG$209*Assumptions!$D$33,-4),0),0))</f>
        <v>20312076.72219862</v>
      </c>
      <c r="DH225" s="280">
        <f ca="1">IF(SUM(DI224:$GS224)=0,DH224+DG227,IF(MOD(MONTH(DH$6)/3,1)=0,MAX(DH224+DG227-ROUND(DH$209*Assumptions!$D$33,-4),0),0))</f>
        <v>0</v>
      </c>
      <c r="DI225" s="280">
        <f ca="1">IF(SUM(DJ224:$GS224)=0,DI224+DH227,IF(MOD(MONTH(DI$6)/3,1)=0,MAX(DI224+DH227-ROUND(DI$209*Assumptions!$D$33,-4),0),0))</f>
        <v>0</v>
      </c>
      <c r="DJ225" s="280">
        <f ca="1">IF(SUM(DK224:$GS224)=0,DJ224+DI227,IF(MOD(MONTH(DJ$6)/3,1)=0,MAX(DJ224+DI227-ROUND(DJ$209*Assumptions!$D$33,-4),0),0))</f>
        <v>22333276.825063929</v>
      </c>
      <c r="DK225" s="280">
        <f ca="1">IF(SUM(DL224:$GS224)=0,DK224+DJ227,IF(MOD(MONTH(DK$6)/3,1)=0,MAX(DK224+DJ227-ROUND(DK$209*Assumptions!$D$33,-4),0),0))</f>
        <v>0</v>
      </c>
      <c r="DL225" s="280">
        <f ca="1">IF(SUM(DM224:$GS224)=0,DL224+DK227,IF(MOD(MONTH(DL$6)/3,1)=0,MAX(DL224+DK227-ROUND(DL$209*Assumptions!$D$33,-4),0),0))</f>
        <v>0</v>
      </c>
      <c r="DM225" s="280">
        <f ca="1">IF(SUM(DN224:$GS224)=0,DM224+DL227,IF(MOD(MONTH(DM$6)/3,1)=0,MAX(DM224+DL227-ROUND(DM$209*Assumptions!$D$33,-4),0),0))</f>
        <v>19759899.528948508</v>
      </c>
      <c r="DN225" s="280">
        <f ca="1">IF(SUM(DO224:$GS224)=0,DN224+DM227,IF(MOD(MONTH(DN$6)/3,1)=0,MAX(DN224+DM227-ROUND(DN$209*Assumptions!$D$33,-4),0),0))</f>
        <v>0</v>
      </c>
      <c r="DO225" s="280">
        <f ca="1">IF(SUM(DP224:$GS224)=0,DO224+DN227,IF(MOD(MONTH(DO$6)/3,1)=0,MAX(DO224+DN227-ROUND(DO$209*Assumptions!$D$33,-4),0),0))</f>
        <v>0</v>
      </c>
      <c r="DP225" s="280">
        <f ca="1">IF(SUM(DQ224:$GS224)=0,DP224+DO227,IF(MOD(MONTH(DP$6)/3,1)=0,MAX(DP224+DO227-ROUND(DP$209*Assumptions!$D$33,-4),0),0))</f>
        <v>19937641.660848342</v>
      </c>
      <c r="DQ225" s="280">
        <f ca="1">IF(SUM(DR224:$GS224)=0,DQ224+DP227,IF(MOD(MONTH(DQ$6)/3,1)=0,MAX(DQ224+DP227-ROUND(DQ$209*Assumptions!$D$33,-4),0),0))</f>
        <v>0</v>
      </c>
      <c r="DR225" s="280">
        <f ca="1">IF(SUM(DS224:$GS224)=0,DR224+DQ227,IF(MOD(MONTH(DR$6)/3,1)=0,MAX(DR224+DQ227-ROUND(DR$209*Assumptions!$D$33,-4),0),0))</f>
        <v>0</v>
      </c>
      <c r="DS225" s="459">
        <f ca="1">DS224+DR227-DS227</f>
        <v>19428567.203176085</v>
      </c>
      <c r="DT225" s="280">
        <f ca="1">IF(SUM(DU224:$GS224)=0,DT224+DS227,IF(MOD(MONTH(DT$6)/3,1)=0,MAX(DT224+DS227-ROUND(DT$209*Assumptions!$D$33,-4),0),0))</f>
        <v>0</v>
      </c>
      <c r="DU225" s="280">
        <f ca="1">IF(SUM(DV224:$GS224)=0,DU224+DT227,IF(MOD(MONTH(DU$6)/3,1)=0,MAX(DU224+DT227-ROUND(DU$209*Assumptions!$D$33,-4),0),0))</f>
        <v>0</v>
      </c>
      <c r="DV225" s="459">
        <f ca="1">SUM(DT224:DV224)</f>
        <v>17298463.765638802</v>
      </c>
      <c r="DW225" s="280">
        <f ca="1">IF(SUM(DX224:$GS224)=0,DW224+DV227,IF(MOD(MONTH(DW$6)/3,1)=0,MAX(DW224+DV227-ROUND(DW$209*Assumptions!$D$33,-4),0),0))</f>
        <v>0</v>
      </c>
      <c r="DX225" s="280">
        <f ca="1">IF(SUM(DY224:$GS224)=0,DX224+DW227,IF(MOD(MONTH(DX$6)/3,1)=0,MAX(DX224+DW227-ROUND(DX$209*Assumptions!$D$33,-4),0),0))</f>
        <v>0</v>
      </c>
      <c r="DY225" s="459">
        <f ca="1">SUM(DW224:DY224)</f>
        <v>16254517.900889412</v>
      </c>
      <c r="DZ225" s="280">
        <f ca="1">IF(SUM(EA224:$GS224)=0,DZ224+DY227,IF(MOD(MONTH(DZ$6)/3,1)=0,MAX(DZ224+DY227-ROUND(DZ$209*Assumptions!$D$33,-4),0),0))</f>
        <v>0</v>
      </c>
      <c r="EA225" s="280">
        <f ca="1">IF(SUM(EB224:$GS224)=0,EA224+DZ227,IF(MOD(MONTH(EA$6)/3,1)=0,MAX(EA224+DZ227-ROUND(EA$209*Assumptions!$D$33,-4),0),0))</f>
        <v>0</v>
      </c>
      <c r="EB225" s="280">
        <f ca="1">IF(SUM(EC224:$GS224)=0,EB224+EA227,IF(MOD(MONTH(EB$6)/3,1)=0,MAX(EB224+EA227-ROUND(EB$209*Assumptions!$D$33,-4),0),0))</f>
        <v>16813833.319378436</v>
      </c>
      <c r="EC225" s="280">
        <f ca="1">IF(SUM(ED224:$GS224)=0,EC224+EB227,IF(MOD(MONTH(EC$6)/3,1)=0,MAX(EC224+EB227-ROUND(EC$209*Assumptions!$D$33,-4),0),0))</f>
        <v>0</v>
      </c>
      <c r="ED225" s="280">
        <f ca="1">IF(SUM(EE224:$GS224)=0,ED224+EC227,IF(MOD(MONTH(ED$6)/3,1)=0,MAX(ED224+EC227-ROUND(ED$209*Assumptions!$D$33,-4),0),0))</f>
        <v>0</v>
      </c>
      <c r="EE225" s="280">
        <f ca="1">IF(SUM(EF224:$GS224)=0,EE224+ED227,IF(MOD(MONTH(EE$6)/3,1)=0,MAX(EE224+ED227-ROUND(EE$209*Assumptions!$D$33,-4),0),0))</f>
        <v>15112410.689199734</v>
      </c>
      <c r="EF225" s="280">
        <f ca="1">IF(SUM(EG224:$GS224)=0,EF224+EE227,IF(MOD(MONTH(EF$6)/3,1)=0,MAX(EF224+EE227-ROUND(EF$209*Assumptions!$D$33,-4),0),0))</f>
        <v>0</v>
      </c>
      <c r="EG225" s="280">
        <f ca="1">IF(SUM(EH224:$GS224)=0,EG224+EF227,IF(MOD(MONTH(EG$6)/3,1)=0,MAX(EG224+EF227-ROUND(EG$209*Assumptions!$D$33,-4),0),0))</f>
        <v>0</v>
      </c>
      <c r="EH225" s="280">
        <f ca="1">IF(SUM(EI224:$GS224)=0,EH224+EG227,IF(MOD(MONTH(EH$6)/3,1)=0,MAX(EH224+EG227-ROUND(EH$209*Assumptions!$D$33,-4),0),0))</f>
        <v>14639795.959263258</v>
      </c>
      <c r="EI225" s="280">
        <f ca="1">IF(SUM(EJ224:$GS224)=0,EI224+EH227,IF(MOD(MONTH(EI$6)/3,1)=0,MAX(EI224+EH227-ROUND(EI$209*Assumptions!$D$33,-4),0),0))</f>
        <v>0</v>
      </c>
      <c r="EJ225" s="280">
        <f ca="1">IF(SUM(EK224:$GS224)=0,EJ224+EI227,IF(MOD(MONTH(EJ$6)/3,1)=0,MAX(EJ224+EI227-ROUND(EJ$209*Assumptions!$D$33,-4),0),0))</f>
        <v>0</v>
      </c>
      <c r="EK225" s="280">
        <f ca="1">IF(SUM(EL224:$GS224)=0,EK224+EJ227,IF(MOD(MONTH(EK$6)/3,1)=0,MAX(EK224+EJ227-ROUND(EK$209*Assumptions!$D$33,-4),0),0))</f>
        <v>13363739.451613866</v>
      </c>
      <c r="EL225" s="280">
        <f ca="1">IF(SUM(EM224:$GS224)=0,EL224+EK227,IF(MOD(MONTH(EL$6)/3,1)=0,MAX(EL224+EK227-ROUND(EL$209*Assumptions!$D$33,-4),0),0))</f>
        <v>0</v>
      </c>
      <c r="EM225" s="280">
        <f ca="1">IF(SUM(EN224:$GS224)=0,EM224+EL227,IF(MOD(MONTH(EM$6)/3,1)=0,MAX(EM224+EL227-ROUND(EM$209*Assumptions!$D$33,-4),0),0))</f>
        <v>0</v>
      </c>
      <c r="EN225" s="280">
        <f ca="1">IF(SUM(EO224:$GS224)=0,EN224+EM227,IF(MOD(MONTH(EN$6)/3,1)=0,MAX(EN224+EM227-ROUND(EN$209*Assumptions!$D$33,-4),0),0))</f>
        <v>12748149.904972509</v>
      </c>
      <c r="EO225" s="280">
        <f ca="1">IF(SUM(EP224:$GS224)=0,EO224+EN227,IF(MOD(MONTH(EO$6)/3,1)=0,MAX(EO224+EN227-ROUND(EO$209*Assumptions!$D$33,-4),0),0))</f>
        <v>0</v>
      </c>
      <c r="EP225" s="280">
        <f ca="1">IF(SUM(EQ224:$GS224)=0,EP224+EO227,IF(MOD(MONTH(EP$6)/3,1)=0,MAX(EP224+EO227-ROUND(EP$209*Assumptions!$D$33,-4),0),0))</f>
        <v>0</v>
      </c>
      <c r="EQ225" s="280">
        <f ca="1">IF(SUM(ER224:$GS224)=0,EQ224+EP227,IF(MOD(MONTH(EQ$6)/3,1)=0,MAX(EQ224+EP227-ROUND(EQ$209*Assumptions!$D$33,-4),0),0))</f>
        <v>11946701.249299377</v>
      </c>
      <c r="ER225" s="280">
        <f ca="1">IF(SUM(ES224:$GS224)=0,ER224+EQ227,IF(MOD(MONTH(ER$6)/3,1)=0,MAX(ER224+EQ227-ROUND(ER$209*Assumptions!$D$33,-4),0),0))</f>
        <v>0</v>
      </c>
      <c r="ES225" s="280">
        <f ca="1">IF(SUM(ET224:$GS224)=0,ES224+ER227,IF(MOD(MONTH(ES$6)/3,1)=0,MAX(ES224+ER227-ROUND(ES$209*Assumptions!$D$33,-4),0),0))</f>
        <v>0</v>
      </c>
      <c r="ET225" s="280">
        <f ca="1">IF(SUM(EU224:$GS224)=0,ET224+ES227,IF(MOD(MONTH(ET$6)/3,1)=0,MAX(ET224+ES227-ROUND(ET$209*Assumptions!$D$33,-4),0),0))</f>
        <v>12944514.98805441</v>
      </c>
      <c r="EU225" s="280">
        <f ca="1">IF(SUM(EV224:$GS224)=0,EU224+ET227,IF(MOD(MONTH(EU$6)/3,1)=0,MAX(EU224+ET227-ROUND(EU$209*Assumptions!$D$33,-4),0),0))</f>
        <v>0</v>
      </c>
      <c r="EV225" s="280">
        <f ca="1">IF(SUM(EW224:$GS224)=0,EV224+EU227,IF(MOD(MONTH(EV$6)/3,1)=0,MAX(EV224+EU227-ROUND(EV$209*Assumptions!$D$33,-4),0),0))</f>
        <v>0</v>
      </c>
      <c r="EW225" s="280">
        <f ca="1">IF(SUM(EX224:$GS224)=0,EW224+EV227,IF(MOD(MONTH(EW$6)/3,1)=0,MAX(EW224+EV227-ROUND(EW$209*Assumptions!$D$33,-4),0),0))</f>
        <v>8527444.9155809619</v>
      </c>
      <c r="EX225" s="280">
        <f ca="1">IF(SUM(EY224:$GS224)=0,EX224+EW227,IF(MOD(MONTH(EX$6)/3,1)=0,MAX(EX224+EW227-ROUND(EX$209*Assumptions!$D$33,-4),0),0))</f>
        <v>0</v>
      </c>
      <c r="EY225" s="280">
        <f ca="1">IF(SUM(EZ224:$GS224)=0,EY224+EX227,IF(MOD(MONTH(EY$6)/3,1)=0,MAX(EY224+EX227-ROUND(EY$209*Assumptions!$D$33,-4),0),0))</f>
        <v>0</v>
      </c>
      <c r="EZ225" s="280">
        <f ca="1">IF(SUM(FA224:$GS224)=0,EZ224+EY227,IF(MOD(MONTH(EZ$6)/3,1)=0,MAX(EZ224+EY227-ROUND(EZ$209*Assumptions!$D$33,-4),0),0))</f>
        <v>7352482.8271273859</v>
      </c>
      <c r="FA225" s="280">
        <f ca="1">IF(SUM(FB224:$GS224)=0,FA224+EZ227,IF(MOD(MONTH(FA$6)/3,1)=0,MAX(FA224+EZ227-ROUND(FA$209*Assumptions!$D$33,-4),0),0))</f>
        <v>0</v>
      </c>
      <c r="FB225" s="280">
        <f ca="1">IF(SUM(FC224:$GS224)=0,FB224+FA227,IF(MOD(MONTH(FB$6)/3,1)=0,MAX(FB224+FA227-ROUND(FB$209*Assumptions!$D$33,-4),0),0))</f>
        <v>0</v>
      </c>
      <c r="FC225" s="280">
        <f ca="1">IF(SUM(FD224:$GS224)=0,FC224+FB227,IF(MOD(MONTH(FC$6)/3,1)=0,MAX(FC224+FB227-ROUND(FC$209*Assumptions!$D$33,-4),0),0))</f>
        <v>70304767.209736288</v>
      </c>
      <c r="FD225" s="280">
        <f ca="1">IF(SUM(FE224:$GS224)=0,FD224+FC227,IF(MOD(MONTH(FD$6)/3,1)=0,MAX(FD224+FC227-ROUND(FD$209*Assumptions!$D$33,-4),0),0))</f>
        <v>0</v>
      </c>
      <c r="FE225" s="280">
        <f ca="1">IF(SUM(FF224:$GS224)=0,FE224+FD227,IF(MOD(MONTH(FE$6)/3,1)=0,MAX(FE224+FD227-ROUND(FE$209*Assumptions!$D$33,-4),0),0))</f>
        <v>0</v>
      </c>
      <c r="FF225" s="280">
        <f ca="1">IF(SUM(FG224:$GS224)=0,FF224+FE227,IF(MOD(MONTH(FF$6)/3,1)=0,MAX(FF224+FE227-ROUND(FF$209*Assumptions!$D$33,-4),0),0))</f>
        <v>54587716.604263954</v>
      </c>
      <c r="FG225" s="280">
        <f ca="1">IF(SUM(FH224:$GS224)=0,FG224+FF227,IF(MOD(MONTH(FG$6)/3,1)=0,MAX(FG224+FF227-ROUND(FG$209*Assumptions!$D$33,-4),0),0))</f>
        <v>0</v>
      </c>
      <c r="FH225" s="280">
        <f ca="1">IF(SUM(FI224:$GS224)=0,FH224+FG227,IF(MOD(MONTH(FH$6)/3,1)=0,MAX(FH224+FG227-ROUND(FH$209*Assumptions!$D$33,-4),0),0))</f>
        <v>0</v>
      </c>
      <c r="FI225" s="280">
        <f ca="1">IF(SUM(FJ224:$GS224)=0,FI224+FH227,IF(MOD(MONTH(FI$6)/3,1)=0,MAX(FI224+FH227-ROUND(FI$209*Assumptions!$D$33,-4),0),0))</f>
        <v>45642448.163634695</v>
      </c>
      <c r="FJ225" s="280">
        <f ca="1">IF(SUM(FK224:$GS224)=0,FJ224+FI227,IF(MOD(MONTH(FJ$6)/3,1)=0,MAX(FJ224+FI227-ROUND(FJ$209*Assumptions!$D$33,-4),0),0))</f>
        <v>0</v>
      </c>
      <c r="FK225" s="280">
        <f ca="1">IF(SUM(FL224:$GS224)=0,FK224+FJ227,IF(MOD(MONTH(FK$6)/3,1)=0,MAX(FK224+FJ227-ROUND(FK$209*Assumptions!$D$33,-4),0),0))</f>
        <v>0</v>
      </c>
      <c r="FL225" s="280">
        <f ca="1">IF(SUM(FM224:$GS224)=0,FL224+FK227,IF(MOD(MONTH(FL$6)/3,1)=0,MAX(FL224+FK227-ROUND(FL$209*Assumptions!$D$33,-4),0),0))</f>
        <v>34427635.387822405</v>
      </c>
      <c r="FM225" s="280">
        <f ca="1">IF(SUM(FN224:$GS224)=0,FM224+FL227,IF(MOD(MONTH(FM$6)/3,1)=0,MAX(FM224+FL227-ROUND(FM$209*Assumptions!$D$33,-4),0),0))</f>
        <v>0</v>
      </c>
      <c r="FN225" s="280">
        <f ca="1">IF(SUM(FO224:$GS224)=0,FN224+FM227,IF(MOD(MONTH(FN$6)/3,1)=0,MAX(FN224+FM227-ROUND(FN$209*Assumptions!$D$33,-4),0),0))</f>
        <v>0</v>
      </c>
      <c r="FO225" s="280">
        <f ca="1">IF(SUM(FP224:$GS224)=0,FO224+FN227,IF(MOD(MONTH(FO$6)/3,1)=0,MAX(FO224+FN227-ROUND(FO$209*Assumptions!$D$33,-4),0),0))</f>
        <v>4176344.7334839907</v>
      </c>
      <c r="FP225" s="280">
        <f ca="1">IF(SUM(FQ224:$GS224)=0,FP224+FO227,IF(MOD(MONTH(FP$6)/3,1)=0,MAX(FP224+FO227-ROUND(FP$209*Assumptions!$D$33,-4),0),0))</f>
        <v>0</v>
      </c>
      <c r="FQ225" s="280">
        <f ca="1">IF(SUM(FR224:$GS224)=0,FQ224+FP227,IF(MOD(MONTH(FQ$6)/3,1)=0,MAX(FQ224+FP227-ROUND(FQ$209*Assumptions!$D$33,-4),0),0))</f>
        <v>0</v>
      </c>
      <c r="FR225" s="280">
        <f ca="1">IF(SUM(FS224:$GS224)=0,FR224+FQ227,IF(MOD(MONTH(FR$6)/3,1)=0,MAX(FR224+FQ227-ROUND(FR$209*Assumptions!$D$33,-4),0),0))</f>
        <v>45608726.916296095</v>
      </c>
      <c r="FS225" s="280">
        <f ca="1">IF(SUM(FT224:$GS224)=0,FS224+FR227,IF(MOD(MONTH(FS$6)/3,1)=0,MAX(FS224+FR227-ROUND(FS$209*Assumptions!$D$33,-4),0),0))</f>
        <v>0</v>
      </c>
      <c r="FT225" s="280">
        <f ca="1">IF(SUM(FU224:$GS224)=0,FT224+FS227,IF(MOD(MONTH(FT$6)/3,1)=0,MAX(FT224+FS227-ROUND(FT$209*Assumptions!$D$33,-4),0),0))</f>
        <v>0</v>
      </c>
      <c r="FU225" s="280">
        <f ca="1">IF(SUM(FV224:$GS224)=0,FU224+FT227,IF(MOD(MONTH(FU$6)/3,1)=0,MAX(FU224+FT227-ROUND(FU$209*Assumptions!$D$33,-4),0),0))</f>
        <v>134810784.77153832</v>
      </c>
      <c r="FV225" s="280">
        <f ca="1">IF(SUM(FW224:$GS224)=0,FV224+FU227,IF(MOD(MONTH(FV$6)/3,1)=0,MAX(FV224+FU227-ROUND(FV$209*Assumptions!$D$33,-4),0),0))</f>
        <v>0</v>
      </c>
      <c r="FW225" s="280">
        <f ca="1">IF(SUM(FX224:$GS224)=0,FW224+FV227,IF(MOD(MONTH(FW$6)/3,1)=0,MAX(FW224+FV227-ROUND(FW$209*Assumptions!$D$33,-4),0),0))</f>
        <v>0</v>
      </c>
      <c r="FX225" s="280">
        <f ca="1">IF(SUM(FY224:$GS224)=0,FX224+FW227,IF(MOD(MONTH(FX$6)/3,1)=0,MAX(FX224+FW227-ROUND(FX$209*Assumptions!$D$33,-4),0),0))</f>
        <v>80517657.927574486</v>
      </c>
      <c r="FY225" s="280">
        <f ca="1">IF(SUM(FZ224:$GS224)=0,FY224+FX227,IF(MOD(MONTH(FY$6)/3,1)=0,MAX(FY224+FX227-ROUND(FY$209*Assumptions!$D$33,-4),0),0))</f>
        <v>0</v>
      </c>
      <c r="FZ225" s="280">
        <f ca="1">IF(SUM(GA224:$GS224)=0,FZ224+FY227,IF(MOD(MONTH(FZ$6)/3,1)=0,MAX(FZ224+FY227-ROUND(FZ$209*Assumptions!$D$33,-4),0),0))</f>
        <v>0</v>
      </c>
      <c r="GA225" s="280">
        <f ca="1">IF(SUM(GB224:$GS224)=0,GA224+FZ227,IF(MOD(MONTH(GA$6)/3,1)=0,MAX(GA224+FZ227-ROUND(GA$209*Assumptions!$D$33,-4),0),0))</f>
        <v>49768027.067175396</v>
      </c>
      <c r="GB225" s="280">
        <f ca="1">IF(SUM(GC224:$GS224)=0,GB224+GA227,IF(MOD(MONTH(GB$6)/3,1)=0,MAX(GB224+GA227-ROUND(GB$209*Assumptions!$D$33,-4),0),0))</f>
        <v>0</v>
      </c>
      <c r="GC225" s="280">
        <f ca="1">IF(SUM(GD224:$GS224)=0,GC224+GB227,IF(MOD(MONTH(GC$6)/3,1)=0,MAX(GC224+GB227-ROUND(GC$209*Assumptions!$D$33,-4),0),0))</f>
        <v>0</v>
      </c>
      <c r="GD225" s="280">
        <f ca="1">IF(SUM(GE224:$GS224)=0,GD224+GC227,IF(MOD(MONTH(GD$6)/3,1)=0,MAX(GD224+GC227-ROUND(GD$209*Assumptions!$D$33,-4),0),0))</f>
        <v>13078579.140577281</v>
      </c>
      <c r="GE225" s="280">
        <f ca="1">IF(SUM(GF224:$GS224)=0,GE224+GD227,IF(MOD(MONTH(GE$6)/3,1)=0,MAX(GE224+GD227-ROUND(GE$209*Assumptions!$D$33,-4),0),0))</f>
        <v>0</v>
      </c>
      <c r="GF225" s="280">
        <f ca="1">IF(SUM(GG224:$GS224)=0,GF224+GE227,IF(MOD(MONTH(GF$6)/3,1)=0,MAX(GF224+GE227-ROUND(GF$209*Assumptions!$D$33,-4),0),0))</f>
        <v>0</v>
      </c>
      <c r="GG225" s="280">
        <f ca="1">IF(SUM(GH224:$GS224)=0,GG224+GF227,IF(MOD(MONTH(GG$6)/3,1)=0,MAX(GG224+GF227-ROUND(GG$209*Assumptions!$D$33,-4),0),0))</f>
        <v>26245807.768343348</v>
      </c>
      <c r="GH225" s="280">
        <f ca="1">IF(SUM(GI224:$GS224)=0,GH224+GG227,IF(MOD(MONTH(GH$6)/3,1)=0,MAX(GH224+GG227-ROUND(GH$209*Assumptions!$D$33,-4),0),0))</f>
        <v>0</v>
      </c>
      <c r="GI225" s="280">
        <f ca="1">IF(SUM(GJ224:$GS224)=0,GI224+GH227,IF(MOD(MONTH(GI$6)/3,1)=0,MAX(GI224+GH227-ROUND(GI$209*Assumptions!$D$33,-4),0),0))</f>
        <v>0</v>
      </c>
      <c r="GJ225" s="280">
        <f ca="1">IF(SUM(GK224:$GS224)=0,GJ224+GI227,IF(MOD(MONTH(GJ$6)/3,1)=0,MAX(GJ224+GI227-ROUND(GJ$209*Assumptions!$D$33,-4),0),0))</f>
        <v>42047251.357769109</v>
      </c>
      <c r="GK225" s="280">
        <f ca="1">IF(SUM(GL224:$GS224)=0,GK224+GJ227,IF(MOD(MONTH(GK$6)/3,1)=0,MAX(GK224+GJ227-ROUND(GK$209*Assumptions!$D$33,-4),0),0))</f>
        <v>0</v>
      </c>
      <c r="GL225" s="280">
        <f ca="1">IF(SUM(GM224:$GS224)=0,GL224+GK227,IF(MOD(MONTH(GL$6)/3,1)=0,MAX(GL224+GK227-ROUND(GL$209*Assumptions!$D$33,-4),0),0))</f>
        <v>38451487.253838092</v>
      </c>
      <c r="GM225" s="280">
        <f ca="1">IF(SUM(GN224:$GS224)=0,GM224+GL227,IF(MOD(MONTH(GM$6)/3,1)=0,MAX(GM224+GL227-ROUND(GM$209*Assumptions!$D$33,-4),0),0))</f>
        <v>-3.2596290111541748E-9</v>
      </c>
      <c r="GN225" s="280">
        <f ca="1">IF(SUM(GO224:$GS224)=0,GN224+GM227,IF(MOD(MONTH(GN$6)/3,1)=0,MAX(GN224+GM227-ROUND(GN$209*Assumptions!$D$33,-4),0),0))</f>
        <v>0</v>
      </c>
      <c r="GO225" s="280">
        <f ca="1">IF(SUM(GP224:$GS224)=0,GO224+GN227,IF(MOD(MONTH(GO$6)/3,1)=0,MAX(GO224+GN227-ROUND(GO$209*Assumptions!$D$33,-4),0),0))</f>
        <v>0</v>
      </c>
      <c r="GP225" s="280">
        <f ca="1">IF(SUM(GQ224:$GS224)=0,GP224+GO227,IF(MOD(MONTH(GP$6)/3,1)=0,MAX(GP224+GO227-ROUND(GP$209*Assumptions!$D$33,-4),0),0))</f>
        <v>0</v>
      </c>
      <c r="GQ225" s="280">
        <f ca="1">IF(SUM(GR224:$GS224)=0,GQ224+GP227,IF(MOD(MONTH(GQ$6)/3,1)=0,MAX(GQ224+GP227-ROUND(GQ$209*Assumptions!$D$33,-4),0),0))</f>
        <v>0</v>
      </c>
      <c r="GR225" s="280">
        <f ca="1">IF(SUM(GS224:$GS224)=0,GR224+GQ227,IF(MOD(MONTH(GR$6)/3,1)=0,MAX(GR224+GQ227-ROUND(GR$209*Assumptions!$D$33,-4),0),0))</f>
        <v>0</v>
      </c>
      <c r="GS225" s="280">
        <f ca="1">IF(SUM($GS224:GT224)=0,GS224+GR227,IF(MOD(MONTH(GS$6)/3,1)=0,MAX(GS224+GR227-ROUND(GS$209*Assumptions!$D$33,-4),0),0))</f>
        <v>0</v>
      </c>
      <c r="GT225" s="11"/>
      <c r="GU225" s="280">
        <f t="shared" ca="1" si="478"/>
        <v>1903767.8411554527</v>
      </c>
      <c r="GV225" s="280">
        <f t="shared" ca="1" si="478"/>
        <v>41532833.514184579</v>
      </c>
      <c r="GW225" s="280">
        <f t="shared" ca="1" si="478"/>
        <v>77135279.653625697</v>
      </c>
      <c r="GX225" s="280">
        <f t="shared" ca="1" si="478"/>
        <v>85404580.935842603</v>
      </c>
      <c r="GY225" s="280">
        <f t="shared" ca="1" si="478"/>
        <v>82065189.144526154</v>
      </c>
      <c r="GZ225" s="280">
        <f t="shared" ca="1" si="478"/>
        <v>85777737.661970943</v>
      </c>
      <c r="HA225" s="280">
        <f t="shared" ca="1" si="478"/>
        <v>83891846.587997705</v>
      </c>
      <c r="HB225" s="280">
        <f t="shared" ca="1" si="478"/>
        <v>81160392.854518369</v>
      </c>
      <c r="HC225" s="280">
        <f t="shared" ca="1" si="478"/>
        <v>82178916.374303639</v>
      </c>
      <c r="HD225" s="280">
        <f t="shared" ca="1" si="478"/>
        <v>72919190.530552641</v>
      </c>
      <c r="HE225" s="280">
        <f t="shared" ca="1" si="478"/>
        <v>59929779.419455297</v>
      </c>
      <c r="HF225" s="280">
        <f t="shared" ca="1" si="478"/>
        <v>46166811.057907254</v>
      </c>
      <c r="HG225" s="280">
        <f t="shared" ca="1" si="478"/>
        <v>177887414.8047623</v>
      </c>
      <c r="HH225" s="280">
        <f t="shared" ca="1" si="478"/>
        <v>219023491.8091408</v>
      </c>
      <c r="HI225" s="280">
        <f t="shared" ca="1" si="478"/>
        <v>169610071.90367052</v>
      </c>
      <c r="HJ225" s="280">
        <f t="shared" ca="1" si="478"/>
        <v>80498738.611607194</v>
      </c>
      <c r="HK225" s="280">
        <f ca="1">SUM(GU225:HJ225)</f>
        <v>1447086042.7052212</v>
      </c>
    </row>
    <row r="226" spans="2:219" ht="4.95" customHeight="1" outlineLevel="1" x14ac:dyDescent="0.75">
      <c r="K226" s="94"/>
      <c r="L226" s="94"/>
      <c r="M226" s="94"/>
      <c r="N226" s="94"/>
      <c r="O226" s="94"/>
      <c r="P226" s="94"/>
      <c r="Q226" s="94"/>
      <c r="R226" s="94"/>
      <c r="S226" s="94"/>
      <c r="T226" s="94"/>
      <c r="U226" s="94"/>
      <c r="V226" s="94"/>
      <c r="W226" s="94"/>
      <c r="X226" s="94"/>
      <c r="Y226" s="94"/>
      <c r="Z226" s="94"/>
      <c r="AA226" s="94"/>
      <c r="AB226" s="94"/>
      <c r="AC226" s="94"/>
      <c r="AD226" s="94"/>
      <c r="AE226" s="94"/>
      <c r="AF226" s="94"/>
      <c r="AG226" s="94"/>
      <c r="AH226" s="94"/>
      <c r="AI226" s="94"/>
      <c r="AJ226" s="94"/>
      <c r="AK226" s="94"/>
      <c r="AL226" s="94"/>
      <c r="AM226" s="94"/>
      <c r="AN226" s="94"/>
      <c r="AO226" s="94"/>
      <c r="AP226" s="94"/>
      <c r="AQ226" s="94"/>
      <c r="AR226" s="94"/>
      <c r="AS226" s="94"/>
      <c r="AT226" s="94"/>
      <c r="AU226" s="94"/>
      <c r="AV226" s="94"/>
      <c r="AW226" s="94"/>
      <c r="AX226" s="94"/>
      <c r="AY226" s="94"/>
      <c r="AZ226" s="94"/>
      <c r="BA226" s="94"/>
      <c r="BB226" s="94"/>
      <c r="BC226" s="94"/>
      <c r="BD226" s="94"/>
      <c r="BE226" s="94"/>
      <c r="BF226" s="94"/>
      <c r="BG226" s="94"/>
      <c r="BH226" s="94"/>
      <c r="BI226" s="94"/>
      <c r="BJ226" s="94"/>
      <c r="BK226" s="94"/>
      <c r="BL226" s="94"/>
      <c r="BM226" s="94"/>
      <c r="BN226" s="94"/>
      <c r="BO226" s="94"/>
      <c r="BP226" s="94"/>
      <c r="BQ226" s="94"/>
      <c r="BR226" s="94"/>
      <c r="BS226" s="94"/>
      <c r="BT226" s="94"/>
      <c r="BU226" s="94"/>
      <c r="BV226" s="94"/>
      <c r="BW226" s="94"/>
      <c r="BX226" s="94"/>
      <c r="BY226" s="94"/>
      <c r="BZ226" s="94"/>
      <c r="CA226" s="94"/>
      <c r="CB226" s="94"/>
      <c r="CC226" s="94"/>
      <c r="CD226" s="94"/>
      <c r="CE226" s="94"/>
      <c r="CF226" s="94"/>
      <c r="CG226" s="94"/>
      <c r="CH226" s="94"/>
      <c r="CI226" s="94"/>
      <c r="CJ226" s="94"/>
      <c r="CK226" s="94"/>
      <c r="CL226" s="94"/>
      <c r="CM226" s="94"/>
      <c r="CN226" s="94"/>
      <c r="CO226" s="94"/>
      <c r="CP226" s="94"/>
      <c r="CQ226" s="94"/>
      <c r="CR226" s="94"/>
      <c r="CS226" s="94"/>
      <c r="CT226" s="94"/>
      <c r="CU226" s="94"/>
      <c r="CV226" s="94"/>
      <c r="CW226" s="94"/>
      <c r="CX226" s="94"/>
      <c r="CY226" s="94"/>
      <c r="CZ226" s="94"/>
      <c r="DA226" s="94"/>
      <c r="DB226" s="94"/>
      <c r="DC226" s="94"/>
      <c r="DD226" s="94"/>
      <c r="DE226" s="94"/>
      <c r="DF226" s="94"/>
      <c r="DG226" s="94"/>
      <c r="DH226" s="94"/>
      <c r="DI226" s="94"/>
      <c r="DJ226" s="94"/>
      <c r="DK226" s="94"/>
      <c r="DL226" s="94"/>
      <c r="DM226" s="94"/>
      <c r="DN226" s="94"/>
      <c r="DO226" s="94"/>
      <c r="DP226" s="94"/>
      <c r="DQ226" s="94"/>
      <c r="DR226" s="94"/>
      <c r="DS226" s="460"/>
      <c r="DT226" s="94"/>
      <c r="DU226" s="94"/>
      <c r="DV226" s="94"/>
      <c r="DW226" s="94"/>
      <c r="DX226" s="94"/>
      <c r="DY226" s="94"/>
      <c r="DZ226" s="94"/>
      <c r="EA226" s="94"/>
      <c r="EB226" s="94"/>
      <c r="EC226" s="94"/>
      <c r="ED226" s="94"/>
      <c r="EE226" s="94"/>
      <c r="EF226" s="94"/>
      <c r="EG226" s="94"/>
      <c r="EH226" s="94"/>
      <c r="EI226" s="94"/>
      <c r="EJ226" s="94"/>
      <c r="EK226" s="94"/>
      <c r="EL226" s="94"/>
      <c r="EM226" s="94"/>
      <c r="EN226" s="94"/>
      <c r="EO226" s="94"/>
      <c r="EP226" s="94"/>
      <c r="EQ226" s="94"/>
      <c r="ER226" s="94"/>
      <c r="ES226" s="94"/>
      <c r="ET226" s="94"/>
      <c r="EU226" s="94"/>
      <c r="EV226" s="94"/>
      <c r="EW226" s="94"/>
      <c r="EX226" s="94"/>
      <c r="EY226" s="94"/>
      <c r="EZ226" s="94"/>
      <c r="FA226" s="94"/>
      <c r="FB226" s="94"/>
      <c r="FC226" s="94"/>
      <c r="FD226" s="94"/>
      <c r="FE226" s="94"/>
      <c r="FF226" s="94"/>
      <c r="FG226" s="94"/>
      <c r="FH226" s="94"/>
      <c r="FI226" s="94"/>
      <c r="FJ226" s="94"/>
      <c r="FK226" s="94"/>
      <c r="FL226" s="94"/>
      <c r="FM226" s="94"/>
      <c r="FN226" s="94"/>
      <c r="FO226" s="94"/>
      <c r="FP226" s="94"/>
      <c r="FQ226" s="94"/>
      <c r="FR226" s="94"/>
      <c r="FS226" s="94"/>
      <c r="FT226" s="94"/>
      <c r="FU226" s="94"/>
      <c r="FV226" s="94"/>
      <c r="FW226" s="94"/>
      <c r="FX226" s="94"/>
      <c r="FY226" s="94"/>
      <c r="FZ226" s="94"/>
      <c r="GA226" s="94"/>
      <c r="GB226" s="94"/>
      <c r="GC226" s="94"/>
      <c r="GD226" s="94"/>
      <c r="GE226" s="94"/>
      <c r="GF226" s="94"/>
      <c r="GG226" s="94"/>
      <c r="GH226" s="94"/>
      <c r="GI226" s="94"/>
      <c r="GJ226" s="94"/>
      <c r="GK226" s="94"/>
      <c r="GL226" s="94"/>
      <c r="GM226" s="94"/>
      <c r="GN226" s="94"/>
      <c r="GO226" s="94"/>
      <c r="GP226" s="94"/>
      <c r="GQ226" s="94"/>
      <c r="GR226" s="94"/>
      <c r="GS226" s="94"/>
    </row>
    <row r="227" spans="2:219" ht="14.4" customHeight="1" outlineLevel="1" x14ac:dyDescent="0.75">
      <c r="B227" t="s">
        <v>364</v>
      </c>
      <c r="K227" s="94">
        <f t="shared" ref="K227:AP227" ca="1" si="479">K224-K225+J227</f>
        <v>-2705567.4635880836</v>
      </c>
      <c r="L227" s="94">
        <f t="shared" ca="1" si="479"/>
        <v>-2371624.3862509625</v>
      </c>
      <c r="M227" s="94">
        <f t="shared" ca="1" si="479"/>
        <v>-2023658.7289138413</v>
      </c>
      <c r="N227" s="94">
        <f t="shared" ca="1" si="479"/>
        <v>-1733033.7992017199</v>
      </c>
      <c r="O227" s="94">
        <f t="shared" ca="1" si="479"/>
        <v>-1458194.2220525856</v>
      </c>
      <c r="P227" s="94">
        <f t="shared" ca="1" si="479"/>
        <v>-327635.70614148281</v>
      </c>
      <c r="Q227" s="94">
        <f t="shared" ca="1" si="479"/>
        <v>765769.51119733159</v>
      </c>
      <c r="R227" s="94">
        <f t="shared" ca="1" si="479"/>
        <v>2503659.018536143</v>
      </c>
      <c r="S227" s="94">
        <f t="shared" ca="1" si="479"/>
        <v>4103295.8272564746</v>
      </c>
      <c r="T227" s="94">
        <f t="shared" ca="1" si="479"/>
        <v>6300946.6392059661</v>
      </c>
      <c r="U227" s="94">
        <f t="shared" ca="1" si="479"/>
        <v>7440000</v>
      </c>
      <c r="V227" s="94">
        <f t="shared" ca="1" si="479"/>
        <v>10486895.620737366</v>
      </c>
      <c r="W227" s="94">
        <f t="shared" ca="1" si="479"/>
        <v>13483347.616411241</v>
      </c>
      <c r="X227" s="94">
        <f t="shared" ca="1" si="479"/>
        <v>8719999.9999999981</v>
      </c>
      <c r="Y227" s="94">
        <f t="shared" ca="1" si="479"/>
        <v>12390845.905733777</v>
      </c>
      <c r="Z227" s="94">
        <f t="shared" ca="1" si="479"/>
        <v>16328463.221467549</v>
      </c>
      <c r="AA227" s="94">
        <f t="shared" ca="1" si="479"/>
        <v>9690000</v>
      </c>
      <c r="AB227" s="94">
        <f t="shared" ca="1" si="479"/>
        <v>13622706.385733772</v>
      </c>
      <c r="AC227" s="94">
        <f t="shared" ca="1" si="479"/>
        <v>17666030.803278908</v>
      </c>
      <c r="AD227" s="94">
        <f t="shared" ca="1" si="479"/>
        <v>10410000</v>
      </c>
      <c r="AE227" s="94">
        <f t="shared" ca="1" si="479"/>
        <v>14500623.692411102</v>
      </c>
      <c r="AF227" s="94">
        <f t="shared" ca="1" si="479"/>
        <v>19947166.61482222</v>
      </c>
      <c r="AG227" s="94">
        <f t="shared" ca="1" si="479"/>
        <v>14099999.999999998</v>
      </c>
      <c r="AH227" s="94">
        <f t="shared" ca="1" si="479"/>
        <v>19852808.868069351</v>
      </c>
      <c r="AI227" s="94">
        <f t="shared" ca="1" si="479"/>
        <v>25567553.149972044</v>
      </c>
      <c r="AJ227" s="94">
        <f t="shared" ca="1" si="479"/>
        <v>15490000</v>
      </c>
      <c r="AK227" s="94">
        <f t="shared" ca="1" si="479"/>
        <v>22018929.62994447</v>
      </c>
      <c r="AL227" s="94">
        <f t="shared" ca="1" si="479"/>
        <v>28607678.319888938</v>
      </c>
      <c r="AM227" s="94">
        <f t="shared" ca="1" si="479"/>
        <v>17640000</v>
      </c>
      <c r="AN227" s="94">
        <f t="shared" ca="1" si="479"/>
        <v>24780990.968096346</v>
      </c>
      <c r="AO227" s="94">
        <f t="shared" ca="1" si="479"/>
        <v>32151905.456192691</v>
      </c>
      <c r="AP227" s="94">
        <f t="shared" ca="1" si="479"/>
        <v>17639999.999999996</v>
      </c>
      <c r="AQ227" s="94">
        <f t="shared" ref="AQ227:BV227" ca="1" si="480">AQ224-AQ225+AP227</f>
        <v>24736282.918096345</v>
      </c>
      <c r="AR227" s="94">
        <f t="shared" ca="1" si="480"/>
        <v>32063743.72619269</v>
      </c>
      <c r="AS227" s="94">
        <f t="shared" ca="1" si="480"/>
        <v>17640000</v>
      </c>
      <c r="AT227" s="94">
        <f t="shared" ca="1" si="480"/>
        <v>25265886.387682173</v>
      </c>
      <c r="AU227" s="94">
        <f t="shared" ca="1" si="480"/>
        <v>32468942.185364343</v>
      </c>
      <c r="AV227" s="94">
        <f t="shared" ca="1" si="480"/>
        <v>17640000</v>
      </c>
      <c r="AW227" s="94">
        <f t="shared" ca="1" si="480"/>
        <v>25105291.687682174</v>
      </c>
      <c r="AX227" s="94">
        <f t="shared" ca="1" si="480"/>
        <v>32380878.945009008</v>
      </c>
      <c r="AY227" s="94">
        <f t="shared" ca="1" si="480"/>
        <v>17610000</v>
      </c>
      <c r="AZ227" s="94">
        <f t="shared" ca="1" si="480"/>
        <v>24610880.437326834</v>
      </c>
      <c r="BA227" s="94">
        <f t="shared" ca="1" si="480"/>
        <v>31833496.584653668</v>
      </c>
      <c r="BB227" s="94">
        <f t="shared" ca="1" si="480"/>
        <v>17610000</v>
      </c>
      <c r="BC227" s="94">
        <f t="shared" ca="1" si="480"/>
        <v>24210669.507326834</v>
      </c>
      <c r="BD227" s="94">
        <f t="shared" ca="1" si="480"/>
        <v>30938790.539027035</v>
      </c>
      <c r="BE227" s="94">
        <f t="shared" ca="1" si="480"/>
        <v>17609999.999999996</v>
      </c>
      <c r="BF227" s="94">
        <f t="shared" ca="1" si="480"/>
        <v>24195449.580995895</v>
      </c>
      <c r="BG227" s="94">
        <f t="shared" ca="1" si="480"/>
        <v>30958687.551991798</v>
      </c>
      <c r="BH227" s="94">
        <f t="shared" ca="1" si="480"/>
        <v>17609999.999999996</v>
      </c>
      <c r="BI227" s="94">
        <f t="shared" ca="1" si="480"/>
        <v>24604180.353648663</v>
      </c>
      <c r="BJ227" s="94">
        <f t="shared" ca="1" si="480"/>
        <v>31237961.887247682</v>
      </c>
      <c r="BK227" s="94">
        <f t="shared" ca="1" si="480"/>
        <v>17609999.999999996</v>
      </c>
      <c r="BL227" s="94">
        <f t="shared" ca="1" si="480"/>
        <v>24285486.213599011</v>
      </c>
      <c r="BM227" s="94">
        <f t="shared" ca="1" si="480"/>
        <v>31168756.557198029</v>
      </c>
      <c r="BN227" s="94">
        <f t="shared" ca="1" si="480"/>
        <v>17609999.999999996</v>
      </c>
      <c r="BO227" s="94">
        <f t="shared" ca="1" si="480"/>
        <v>24671852.473599017</v>
      </c>
      <c r="BP227" s="94">
        <f t="shared" ca="1" si="480"/>
        <v>31823679.775420479</v>
      </c>
      <c r="BQ227" s="94">
        <f t="shared" ca="1" si="480"/>
        <v>17609999.999999996</v>
      </c>
      <c r="BR227" s="94">
        <f t="shared" ca="1" si="480"/>
        <v>24725084.311219681</v>
      </c>
      <c r="BS227" s="94">
        <f t="shared" ca="1" si="480"/>
        <v>31806826.092439361</v>
      </c>
      <c r="BT227" s="94">
        <f t="shared" ca="1" si="480"/>
        <v>17590000</v>
      </c>
      <c r="BU227" s="94">
        <f t="shared" ca="1" si="480"/>
        <v>25074173.143206384</v>
      </c>
      <c r="BV227" s="94">
        <f t="shared" ca="1" si="480"/>
        <v>32441689.794182271</v>
      </c>
      <c r="BW227" s="94">
        <f t="shared" ref="BW227:DB227" ca="1" si="481">BW224-BW225+BV227</f>
        <v>17560000</v>
      </c>
      <c r="BX227" s="94">
        <f t="shared" ca="1" si="481"/>
        <v>24806111.379926939</v>
      </c>
      <c r="BY227" s="94">
        <f t="shared" ca="1" si="481"/>
        <v>31904822.199853875</v>
      </c>
      <c r="BZ227" s="94">
        <f t="shared" ca="1" si="481"/>
        <v>17560000</v>
      </c>
      <c r="CA227" s="94">
        <f t="shared" ca="1" si="481"/>
        <v>24354357.658798657</v>
      </c>
      <c r="CB227" s="94">
        <f t="shared" ca="1" si="481"/>
        <v>31843983.567346446</v>
      </c>
      <c r="CC227" s="94">
        <f t="shared" ca="1" si="481"/>
        <v>17530000</v>
      </c>
      <c r="CD227" s="94">
        <f t="shared" ca="1" si="481"/>
        <v>24490453.383041069</v>
      </c>
      <c r="CE227" s="94">
        <f t="shared" ca="1" si="481"/>
        <v>31592124.293699365</v>
      </c>
      <c r="CF227" s="94">
        <f t="shared" ca="1" si="481"/>
        <v>17530000</v>
      </c>
      <c r="CG227" s="94">
        <f t="shared" ca="1" si="481"/>
        <v>24396625.150658295</v>
      </c>
      <c r="CH227" s="94">
        <f t="shared" ca="1" si="481"/>
        <v>32080254.902234592</v>
      </c>
      <c r="CI227" s="94">
        <f t="shared" ca="1" si="481"/>
        <v>17529999.999999996</v>
      </c>
      <c r="CJ227" s="94">
        <f t="shared" ca="1" si="481"/>
        <v>24323772.762535013</v>
      </c>
      <c r="CK227" s="94">
        <f t="shared" ca="1" si="481"/>
        <v>31465724.495070029</v>
      </c>
      <c r="CL227" s="94">
        <f t="shared" ca="1" si="481"/>
        <v>17530000.000000004</v>
      </c>
      <c r="CM227" s="94">
        <f t="shared" ca="1" si="481"/>
        <v>24170470.548764892</v>
      </c>
      <c r="CN227" s="94">
        <f t="shared" ca="1" si="481"/>
        <v>30958358.096414078</v>
      </c>
      <c r="CO227" s="94">
        <f t="shared" ca="1" si="481"/>
        <v>17540000</v>
      </c>
      <c r="CP227" s="94">
        <f t="shared" ca="1" si="481"/>
        <v>24547656.785312921</v>
      </c>
      <c r="CQ227" s="94">
        <f t="shared" ca="1" si="481"/>
        <v>31148068.202272486</v>
      </c>
      <c r="CR227" s="94">
        <f t="shared" ca="1" si="481"/>
        <v>16750000.000000004</v>
      </c>
      <c r="CS227" s="94">
        <f t="shared" ca="1" si="481"/>
        <v>23641861.803902287</v>
      </c>
      <c r="CT227" s="94">
        <f t="shared" ca="1" si="481"/>
        <v>30199432.88791386</v>
      </c>
      <c r="CU227" s="94">
        <f t="shared" ca="1" si="481"/>
        <v>16620000.000000002</v>
      </c>
      <c r="CV227" s="94">
        <f t="shared" ca="1" si="481"/>
        <v>23044071.201753013</v>
      </c>
      <c r="CW227" s="94">
        <f t="shared" ca="1" si="481"/>
        <v>30091946.709260035</v>
      </c>
      <c r="CX227" s="94">
        <f t="shared" ca="1" si="481"/>
        <v>16390000.000000004</v>
      </c>
      <c r="CY227" s="94">
        <f t="shared" ca="1" si="481"/>
        <v>22512820.033159107</v>
      </c>
      <c r="CZ227" s="94">
        <f t="shared" ca="1" si="481"/>
        <v>29038615.664788797</v>
      </c>
      <c r="DA227" s="94">
        <f t="shared" ca="1" si="481"/>
        <v>16360000.000000002</v>
      </c>
      <c r="DB227" s="94">
        <f t="shared" ca="1" si="481"/>
        <v>22661627.068454187</v>
      </c>
      <c r="DC227" s="94">
        <f t="shared" ref="DC227:EH227" ca="1" si="482">DC224-DC225+DB227</f>
        <v>29363969.482314907</v>
      </c>
      <c r="DD227" s="94">
        <f t="shared" ca="1" si="482"/>
        <v>16190000</v>
      </c>
      <c r="DE227" s="94">
        <f t="shared" ca="1" si="482"/>
        <v>22898603.716732174</v>
      </c>
      <c r="DF227" s="94">
        <f t="shared" ca="1" si="482"/>
        <v>29428918.752403025</v>
      </c>
      <c r="DG227" s="94">
        <f t="shared" ca="1" si="482"/>
        <v>16150000.000000002</v>
      </c>
      <c r="DH227" s="94">
        <f t="shared" ca="1" si="482"/>
        <v>23867216.884346582</v>
      </c>
      <c r="DI227" s="94">
        <f t="shared" ca="1" si="482"/>
        <v>30930326.552218966</v>
      </c>
      <c r="DJ227" s="94">
        <f t="shared" ca="1" si="482"/>
        <v>16090000</v>
      </c>
      <c r="DK227" s="94">
        <f t="shared" ca="1" si="482"/>
        <v>22293524.250863392</v>
      </c>
      <c r="DL227" s="94">
        <f t="shared" ca="1" si="482"/>
        <v>29801044.032272454</v>
      </c>
      <c r="DM227" s="94">
        <f t="shared" ca="1" si="482"/>
        <v>16079999.999999998</v>
      </c>
      <c r="DN227" s="94">
        <f t="shared" ca="1" si="482"/>
        <v>22403010.690843716</v>
      </c>
      <c r="DO227" s="94">
        <f t="shared" ca="1" si="482"/>
        <v>28988815.016884543</v>
      </c>
      <c r="DP227" s="94">
        <f t="shared" ca="1" si="482"/>
        <v>15800000.000000004</v>
      </c>
      <c r="DQ227" s="94">
        <f t="shared" ca="1" si="482"/>
        <v>22635637.668255404</v>
      </c>
      <c r="DR227" s="94">
        <f t="shared" ca="1" si="482"/>
        <v>28680589.492885828</v>
      </c>
      <c r="DS227" s="460">
        <f>Assumptions!$D$32</f>
        <v>15332621.861884873</v>
      </c>
      <c r="DT227" s="94">
        <f t="shared" ca="1" si="482"/>
        <v>20904593.494060006</v>
      </c>
      <c r="DU227" s="94">
        <f t="shared" ca="1" si="482"/>
        <v>26692044.540368907</v>
      </c>
      <c r="DV227" s="94">
        <f t="shared" ca="1" si="482"/>
        <v>15332621.861884871</v>
      </c>
      <c r="DW227" s="94">
        <f t="shared" ca="1" si="482"/>
        <v>20689030.645183071</v>
      </c>
      <c r="DX227" s="94">
        <f t="shared" ca="1" si="482"/>
        <v>26231114.310122311</v>
      </c>
      <c r="DY227" s="94">
        <f t="shared" ca="1" si="482"/>
        <v>15332621.86188487</v>
      </c>
      <c r="DZ227" s="94">
        <f t="shared" ca="1" si="482"/>
        <v>20666648.891214281</v>
      </c>
      <c r="EA227" s="94">
        <f t="shared" ca="1" si="482"/>
        <v>26002381.100471258</v>
      </c>
      <c r="EB227" s="94">
        <f t="shared" ca="1" si="482"/>
        <v>14330000</v>
      </c>
      <c r="EC227" s="94">
        <f t="shared" ca="1" si="482"/>
        <v>19468570.790675756</v>
      </c>
      <c r="ED227" s="94">
        <f t="shared" ca="1" si="482"/>
        <v>24433078.382532869</v>
      </c>
      <c r="EE227" s="94">
        <f t="shared" ca="1" si="482"/>
        <v>14310000</v>
      </c>
      <c r="EF227" s="94">
        <f t="shared" ca="1" si="482"/>
        <v>19170176.641171835</v>
      </c>
      <c r="EG227" s="94">
        <f t="shared" ca="1" si="482"/>
        <v>24114401.369570311</v>
      </c>
      <c r="EH227" s="94">
        <f t="shared" ca="1" si="482"/>
        <v>14310000</v>
      </c>
      <c r="EI227" s="94">
        <f t="shared" ref="EI227:FN227" ca="1" si="483">EI224-EI225+EH227</f>
        <v>18651498.269777231</v>
      </c>
      <c r="EJ227" s="94">
        <f t="shared" ca="1" si="483"/>
        <v>23012918.205814704</v>
      </c>
      <c r="EK227" s="94">
        <f t="shared" ca="1" si="483"/>
        <v>13849999.999999998</v>
      </c>
      <c r="EL227" s="94">
        <f t="shared" ca="1" si="483"/>
        <v>18190358.508076832</v>
      </c>
      <c r="EM227" s="94">
        <f t="shared" ca="1" si="483"/>
        <v>22058242.896032952</v>
      </c>
      <c r="EN227" s="94">
        <f t="shared" ca="1" si="483"/>
        <v>13240000.000000002</v>
      </c>
      <c r="EO227" s="94">
        <f t="shared" ca="1" si="483"/>
        <v>17124921.159318771</v>
      </c>
      <c r="EP227" s="94">
        <f t="shared" ca="1" si="483"/>
        <v>20819530.322265137</v>
      </c>
      <c r="EQ227" s="94">
        <f t="shared" ca="1" si="483"/>
        <v>12700000.000000002</v>
      </c>
      <c r="ER227" s="94">
        <f t="shared" ca="1" si="483"/>
        <v>16395494.648105878</v>
      </c>
      <c r="ES227" s="94">
        <f t="shared" ca="1" si="483"/>
        <v>20107701.30441859</v>
      </c>
      <c r="ET227" s="94">
        <f t="shared" ca="1" si="483"/>
        <v>10760000</v>
      </c>
      <c r="EU227" s="94">
        <f t="shared" ca="1" si="483"/>
        <v>13431789.987056199</v>
      </c>
      <c r="EV227" s="94">
        <f t="shared" ca="1" si="483"/>
        <v>16096486.19410057</v>
      </c>
      <c r="EW227" s="94">
        <f t="shared" ca="1" si="483"/>
        <v>10060000</v>
      </c>
      <c r="EX227" s="94">
        <f t="shared" ca="1" si="483"/>
        <v>12345768.431101741</v>
      </c>
      <c r="EY227" s="94">
        <f t="shared" ca="1" si="483"/>
        <v>14581596.120011343</v>
      </c>
      <c r="EZ227" s="94">
        <f t="shared" ca="1" si="483"/>
        <v>9590000</v>
      </c>
      <c r="FA227" s="94">
        <f t="shared" ca="1" si="483"/>
        <v>11787929.658170484</v>
      </c>
      <c r="FB227" s="94">
        <f t="shared" ca="1" si="483"/>
        <v>13807948.478417186</v>
      </c>
      <c r="FC227" s="94">
        <f t="shared" ca="1" si="483"/>
        <v>8440000.0000000056</v>
      </c>
      <c r="FD227" s="94">
        <f t="shared" ca="1" si="483"/>
        <v>35822311.374005258</v>
      </c>
      <c r="FE227" s="94">
        <f t="shared" ca="1" si="483"/>
        <v>60516937.155604035</v>
      </c>
      <c r="FF227" s="94">
        <f t="shared" ca="1" si="483"/>
        <v>7640000</v>
      </c>
      <c r="FG227" s="94">
        <f t="shared" ca="1" si="483"/>
        <v>18535950.549928058</v>
      </c>
      <c r="FH227" s="94">
        <f t="shared" ca="1" si="483"/>
        <v>50705373.772909209</v>
      </c>
      <c r="FI227" s="94">
        <f t="shared" ca="1" si="483"/>
        <v>6570000</v>
      </c>
      <c r="FJ227" s="94">
        <f t="shared" ca="1" si="483"/>
        <v>8042680.95887258</v>
      </c>
      <c r="FK227" s="94">
        <f t="shared" ca="1" si="483"/>
        <v>17760404.376894277</v>
      </c>
      <c r="FL227" s="94">
        <f t="shared" ca="1" si="483"/>
        <v>6110000.0000000037</v>
      </c>
      <c r="FM227" s="94">
        <f t="shared" ca="1" si="483"/>
        <v>7502802.0847182926</v>
      </c>
      <c r="FN227" s="94">
        <f t="shared" ca="1" si="483"/>
        <v>8833608.324620828</v>
      </c>
      <c r="FO227" s="94">
        <f t="shared" ref="FO227:GS227" ca="1" si="484">FO224-FO225+FN227</f>
        <v>6029999.9999999991</v>
      </c>
      <c r="FP227" s="94">
        <f t="shared" ca="1" si="484"/>
        <v>7413990.5230646133</v>
      </c>
      <c r="FQ227" s="94">
        <f t="shared" ca="1" si="484"/>
        <v>17390205.20067687</v>
      </c>
      <c r="FR227" s="94">
        <f t="shared" ca="1" si="484"/>
        <v>5320000</v>
      </c>
      <c r="FS227" s="94">
        <f t="shared" ca="1" si="484"/>
        <v>116741812.84571439</v>
      </c>
      <c r="FT227" s="94">
        <f t="shared" ca="1" si="484"/>
        <v>128343746.0386927</v>
      </c>
      <c r="FU227" s="94">
        <f t="shared" ca="1" si="484"/>
        <v>3189999.9999999851</v>
      </c>
      <c r="FV227" s="94">
        <f t="shared" ca="1" si="484"/>
        <v>3898915.6683009332</v>
      </c>
      <c r="FW227" s="94">
        <f t="shared" ca="1" si="484"/>
        <v>34128806.964750208</v>
      </c>
      <c r="FX227" s="94">
        <f t="shared" ca="1" si="484"/>
        <v>2010000.0000000075</v>
      </c>
      <c r="FY227" s="94">
        <f t="shared" ca="1" si="484"/>
        <v>2532477.2367673051</v>
      </c>
      <c r="FZ227" s="94">
        <f t="shared" ca="1" si="484"/>
        <v>35567314.745504014</v>
      </c>
      <c r="GA227" s="94">
        <f t="shared" ca="1" si="484"/>
        <v>1510000</v>
      </c>
      <c r="GB227" s="94">
        <f t="shared" ca="1" si="484"/>
        <v>13903778.328300303</v>
      </c>
      <c r="GC227" s="94">
        <f t="shared" ca="1" si="484"/>
        <v>14156178.734438792</v>
      </c>
      <c r="GD227" s="94">
        <f t="shared" ca="1" si="484"/>
        <v>1330000</v>
      </c>
      <c r="GE227" s="94">
        <f t="shared" ca="1" si="484"/>
        <v>1572453.461206971</v>
      </c>
      <c r="GF227" s="94">
        <f t="shared" ca="1" si="484"/>
        <v>27009143.062463667</v>
      </c>
      <c r="GG227" s="94">
        <f t="shared" ca="1" si="484"/>
        <v>870000</v>
      </c>
      <c r="GH227" s="94">
        <f t="shared" ca="1" si="484"/>
        <v>8160150.8300706623</v>
      </c>
      <c r="GI227" s="94">
        <f t="shared" ca="1" si="484"/>
        <v>42387696.80643101</v>
      </c>
      <c r="GJ227" s="94">
        <f t="shared" ca="1" si="484"/>
        <v>370000</v>
      </c>
      <c r="GK227" s="94">
        <f t="shared" ca="1" si="484"/>
        <v>403880.99758810224</v>
      </c>
      <c r="GL227" s="94">
        <f t="shared" ca="1" si="484"/>
        <v>-3.2596290111541748E-9</v>
      </c>
      <c r="GM227" s="94">
        <f t="shared" ca="1" si="484"/>
        <v>0</v>
      </c>
      <c r="GN227" s="94">
        <f t="shared" ca="1" si="484"/>
        <v>0</v>
      </c>
      <c r="GO227" s="94">
        <f t="shared" ca="1" si="484"/>
        <v>0</v>
      </c>
      <c r="GP227" s="94">
        <f t="shared" ca="1" si="484"/>
        <v>0</v>
      </c>
      <c r="GQ227" s="94">
        <f t="shared" ca="1" si="484"/>
        <v>0</v>
      </c>
      <c r="GR227" s="94">
        <f t="shared" ca="1" si="484"/>
        <v>0</v>
      </c>
      <c r="GS227" s="94">
        <f t="shared" ca="1" si="484"/>
        <v>0</v>
      </c>
    </row>
    <row r="228" spans="2:219" ht="4.95" customHeight="1" outlineLevel="1" x14ac:dyDescent="0.75"/>
    <row r="229" spans="2:219" outlineLevel="1" x14ac:dyDescent="0.75">
      <c r="B229" s="91" t="s">
        <v>245</v>
      </c>
      <c r="C229" s="266">
        <f ca="1">$C$37</f>
        <v>42794</v>
      </c>
      <c r="D229" s="91"/>
      <c r="E229" s="91"/>
      <c r="F229" s="91"/>
      <c r="G229" s="114">
        <f ca="1">SUMIFS($K229:$GS229,$K$6:$GS$6,"&lt;="&amp;$G$2)</f>
        <v>-347420761.59775001</v>
      </c>
      <c r="H229" s="115">
        <f ca="1">IFERROR(XIRR(OFFSET($J229,0,MATCH($C229,$K$6:$GS$6,0)):$GS229,OFFSET($J$6,0,MATCH($C229,$K$6:$GS$6,0)):$GS$6),"N/A")</f>
        <v>4.621066153049469E-2</v>
      </c>
      <c r="I229" s="116">
        <f ca="1">HK225/-G234</f>
        <v>1.4358326824758956</v>
      </c>
      <c r="J229" s="11"/>
      <c r="K229" s="114">
        <f t="shared" ref="K229:AP229" ca="1" si="485">K225+K167</f>
        <v>-43347451</v>
      </c>
      <c r="L229" s="114">
        <f t="shared" ca="1" si="485"/>
        <v>0</v>
      </c>
      <c r="M229" s="114">
        <f t="shared" ca="1" si="485"/>
        <v>0</v>
      </c>
      <c r="N229" s="114">
        <f t="shared" ca="1" si="485"/>
        <v>-45186561</v>
      </c>
      <c r="O229" s="114">
        <f t="shared" ca="1" si="485"/>
        <v>-49225235.270628005</v>
      </c>
      <c r="P229" s="114">
        <f t="shared" ca="1" si="485"/>
        <v>0</v>
      </c>
      <c r="Q229" s="114">
        <f t="shared" ca="1" si="485"/>
        <v>-84968513.292825699</v>
      </c>
      <c r="R229" s="114">
        <f t="shared" ca="1" si="485"/>
        <v>0</v>
      </c>
      <c r="S229" s="114">
        <f t="shared" ca="1" si="485"/>
        <v>-76305212.471462086</v>
      </c>
      <c r="T229" s="114">
        <f t="shared" ca="1" si="485"/>
        <v>-126243909.67392081</v>
      </c>
      <c r="U229" s="114">
        <f t="shared" ca="1" si="485"/>
        <v>1903767.8411554527</v>
      </c>
      <c r="V229" s="114">
        <f t="shared" ca="1" si="485"/>
        <v>0</v>
      </c>
      <c r="W229" s="114">
        <f t="shared" ca="1" si="485"/>
        <v>-53204081.805390596</v>
      </c>
      <c r="X229" s="114">
        <f t="shared" ca="1" si="485"/>
        <v>-11908667.245385349</v>
      </c>
      <c r="Y229" s="114">
        <f t="shared" ca="1" si="485"/>
        <v>-55125851.606227249</v>
      </c>
      <c r="Z229" s="114">
        <f t="shared" ca="1" si="485"/>
        <v>0</v>
      </c>
      <c r="AA229" s="114">
        <f t="shared" ca="1" si="485"/>
        <v>10721773.617201321</v>
      </c>
      <c r="AB229" s="114">
        <f t="shared" ca="1" si="485"/>
        <v>0</v>
      </c>
      <c r="AC229" s="114">
        <f t="shared" ca="1" si="485"/>
        <v>-41157452.022926398</v>
      </c>
      <c r="AD229" s="114">
        <f t="shared" ca="1" si="485"/>
        <v>11642670.730824042</v>
      </c>
      <c r="AE229" s="114">
        <f t="shared" ca="1" si="485"/>
        <v>-138923827.96592939</v>
      </c>
      <c r="AF229" s="114">
        <f t="shared" ca="1" si="485"/>
        <v>0</v>
      </c>
      <c r="AG229" s="114">
        <f t="shared" ca="1" si="485"/>
        <v>-60741489.493732423</v>
      </c>
      <c r="AH229" s="114">
        <f t="shared" ca="1" si="485"/>
        <v>0</v>
      </c>
      <c r="AI229" s="114">
        <f t="shared" ca="1" si="485"/>
        <v>-39335516</v>
      </c>
      <c r="AJ229" s="114">
        <f t="shared" ca="1" si="485"/>
        <v>-24446031.695450667</v>
      </c>
      <c r="AK229" s="114">
        <f t="shared" ca="1" si="485"/>
        <v>-36638887.456497505</v>
      </c>
      <c r="AL229" s="114">
        <f t="shared" ca="1" si="485"/>
        <v>0</v>
      </c>
      <c r="AM229" s="114">
        <f t="shared" ca="1" si="485"/>
        <v>-68107846.458316237</v>
      </c>
      <c r="AN229" s="114">
        <f t="shared" ca="1" si="485"/>
        <v>0</v>
      </c>
      <c r="AO229" s="114">
        <f t="shared" ca="1" si="485"/>
        <v>0</v>
      </c>
      <c r="AP229" s="114">
        <f t="shared" ca="1" si="485"/>
        <v>21881977.694289044</v>
      </c>
      <c r="AQ229" s="114">
        <f t="shared" ref="AQ229:BV229" ca="1" si="486">AQ225+AQ167</f>
        <v>0</v>
      </c>
      <c r="AR229" s="114">
        <f t="shared" ca="1" si="486"/>
        <v>0</v>
      </c>
      <c r="AS229" s="114">
        <f t="shared" ca="1" si="486"/>
        <v>21450710.554289035</v>
      </c>
      <c r="AT229" s="114">
        <f t="shared" ca="1" si="486"/>
        <v>0</v>
      </c>
      <c r="AU229" s="114">
        <f t="shared" ca="1" si="486"/>
        <v>0</v>
      </c>
      <c r="AV229" s="114">
        <f t="shared" ca="1" si="486"/>
        <v>22014064.423046514</v>
      </c>
      <c r="AW229" s="114">
        <f t="shared" ca="1" si="486"/>
        <v>0</v>
      </c>
      <c r="AX229" s="114">
        <f t="shared" ca="1" si="486"/>
        <v>0</v>
      </c>
      <c r="AY229" s="114">
        <f t="shared" ca="1" si="486"/>
        <v>22156103.35233584</v>
      </c>
      <c r="AZ229" s="114">
        <f t="shared" ca="1" si="486"/>
        <v>0</v>
      </c>
      <c r="BA229" s="114">
        <f t="shared" ca="1" si="486"/>
        <v>0</v>
      </c>
      <c r="BB229" s="114">
        <f t="shared" ca="1" si="486"/>
        <v>21387943.381980501</v>
      </c>
      <c r="BC229" s="114">
        <f t="shared" ca="1" si="486"/>
        <v>0</v>
      </c>
      <c r="BD229" s="114">
        <f t="shared" ca="1" si="486"/>
        <v>0</v>
      </c>
      <c r="BE229" s="114">
        <f t="shared" ca="1" si="486"/>
        <v>19846469.778479747</v>
      </c>
      <c r="BF229" s="114">
        <f t="shared" ca="1" si="486"/>
        <v>0</v>
      </c>
      <c r="BG229" s="114">
        <f t="shared" ca="1" si="486"/>
        <v>0</v>
      </c>
      <c r="BH229" s="114">
        <f t="shared" ca="1" si="486"/>
        <v>20223018.845640466</v>
      </c>
      <c r="BI229" s="114">
        <f t="shared" ca="1" si="486"/>
        <v>0</v>
      </c>
      <c r="BJ229" s="114">
        <f t="shared" ca="1" si="486"/>
        <v>0</v>
      </c>
      <c r="BK229" s="114">
        <f t="shared" ca="1" si="486"/>
        <v>20590904.700846702</v>
      </c>
      <c r="BL229" s="114">
        <f t="shared" ca="1" si="486"/>
        <v>0</v>
      </c>
      <c r="BM229" s="114">
        <f t="shared" ca="1" si="486"/>
        <v>0</v>
      </c>
      <c r="BN229" s="114">
        <f t="shared" ca="1" si="486"/>
        <v>20503408.210797049</v>
      </c>
      <c r="BO229" s="114">
        <f t="shared" ca="1" si="486"/>
        <v>0</v>
      </c>
      <c r="BP229" s="114">
        <f t="shared" ca="1" si="486"/>
        <v>0</v>
      </c>
      <c r="BQ229" s="114">
        <f t="shared" ca="1" si="486"/>
        <v>20747857.387241945</v>
      </c>
      <c r="BR229" s="114">
        <f t="shared" ca="1" si="486"/>
        <v>0</v>
      </c>
      <c r="BS229" s="114">
        <f t="shared" ca="1" si="486"/>
        <v>0</v>
      </c>
      <c r="BT229" s="114">
        <f t="shared" ca="1" si="486"/>
        <v>21250277.443659045</v>
      </c>
      <c r="BU229" s="114">
        <f t="shared" ca="1" si="486"/>
        <v>0</v>
      </c>
      <c r="BV229" s="114">
        <f t="shared" ca="1" si="486"/>
        <v>0</v>
      </c>
      <c r="BW229" s="114">
        <f t="shared" ref="BW229:DB229" ca="1" si="487">BW225+BW167</f>
        <v>22079538.315158159</v>
      </c>
      <c r="BX229" s="114">
        <f t="shared" ca="1" si="487"/>
        <v>0</v>
      </c>
      <c r="BY229" s="114">
        <f t="shared" ca="1" si="487"/>
        <v>0</v>
      </c>
      <c r="BZ229" s="114">
        <f t="shared" ca="1" si="487"/>
        <v>21364754.165453717</v>
      </c>
      <c r="CA229" s="114">
        <f t="shared" ca="1" si="487"/>
        <v>0</v>
      </c>
      <c r="CB229" s="114">
        <f t="shared" ca="1" si="487"/>
        <v>0</v>
      </c>
      <c r="CC229" s="114">
        <f t="shared" ca="1" si="487"/>
        <v>21083167.737700023</v>
      </c>
      <c r="CD229" s="114">
        <f t="shared" ca="1" si="487"/>
        <v>0</v>
      </c>
      <c r="CE229" s="114">
        <f t="shared" ca="1" si="487"/>
        <v>0</v>
      </c>
      <c r="CF229" s="114">
        <f t="shared" ca="1" si="487"/>
        <v>20995489.774357662</v>
      </c>
      <c r="CG229" s="114">
        <f t="shared" ca="1" si="487"/>
        <v>0</v>
      </c>
      <c r="CH229" s="114">
        <f t="shared" ca="1" si="487"/>
        <v>0</v>
      </c>
      <c r="CI229" s="114">
        <f t="shared" ca="1" si="487"/>
        <v>21861635.12323422</v>
      </c>
      <c r="CJ229" s="114">
        <f t="shared" ca="1" si="487"/>
        <v>0</v>
      </c>
      <c r="CK229" s="114">
        <f t="shared" ca="1" si="487"/>
        <v>0</v>
      </c>
      <c r="CL229" s="114">
        <f t="shared" ca="1" si="487"/>
        <v>20955014.527605042</v>
      </c>
      <c r="CM229" s="114">
        <f t="shared" ca="1" si="487"/>
        <v>0</v>
      </c>
      <c r="CN229" s="114">
        <f t="shared" ca="1" si="487"/>
        <v>0</v>
      </c>
      <c r="CO229" s="114">
        <f t="shared" ca="1" si="487"/>
        <v>20079707.162800781</v>
      </c>
      <c r="CP229" s="114">
        <f t="shared" ca="1" si="487"/>
        <v>0</v>
      </c>
      <c r="CQ229" s="114">
        <f t="shared" ca="1" si="487"/>
        <v>0</v>
      </c>
      <c r="CR229" s="114">
        <f t="shared" ca="1" si="487"/>
        <v>21086140.904303312</v>
      </c>
      <c r="CS229" s="114">
        <f t="shared" ca="1" si="487"/>
        <v>0</v>
      </c>
      <c r="CT229" s="114">
        <f t="shared" ca="1" si="487"/>
        <v>0</v>
      </c>
      <c r="CU229" s="114">
        <f t="shared" ca="1" si="487"/>
        <v>20231252.609646037</v>
      </c>
      <c r="CV229" s="114">
        <f t="shared" ca="1" si="487"/>
        <v>0</v>
      </c>
      <c r="CW229" s="114">
        <f t="shared" ca="1" si="487"/>
        <v>0</v>
      </c>
      <c r="CX229" s="114">
        <f t="shared" ca="1" si="487"/>
        <v>20865717.616641343</v>
      </c>
      <c r="CY229" s="114">
        <f t="shared" ca="1" si="487"/>
        <v>0</v>
      </c>
      <c r="CZ229" s="114">
        <f t="shared" ca="1" si="487"/>
        <v>0</v>
      </c>
      <c r="DA229" s="114">
        <f t="shared" ca="1" si="487"/>
        <v>18977281.723927677</v>
      </c>
      <c r="DB229" s="114">
        <f t="shared" ca="1" si="487"/>
        <v>0</v>
      </c>
      <c r="DC229" s="114">
        <f t="shared" ref="DC229:EH229" ca="1" si="488">DC225+DC167</f>
        <v>0</v>
      </c>
      <c r="DD229" s="114">
        <f t="shared" ca="1" si="488"/>
        <v>19773663.298092574</v>
      </c>
      <c r="DE229" s="114">
        <f t="shared" ca="1" si="488"/>
        <v>0</v>
      </c>
      <c r="DF229" s="114">
        <f t="shared" ca="1" si="488"/>
        <v>0</v>
      </c>
      <c r="DG229" s="114">
        <f t="shared" ca="1" si="488"/>
        <v>20312076.72219862</v>
      </c>
      <c r="DH229" s="114">
        <f t="shared" ca="1" si="488"/>
        <v>0</v>
      </c>
      <c r="DI229" s="114">
        <f t="shared" ca="1" si="488"/>
        <v>0</v>
      </c>
      <c r="DJ229" s="114">
        <f t="shared" ca="1" si="488"/>
        <v>22333276.825063929</v>
      </c>
      <c r="DK229" s="114">
        <f t="shared" ca="1" si="488"/>
        <v>0</v>
      </c>
      <c r="DL229" s="114">
        <f t="shared" ca="1" si="488"/>
        <v>0</v>
      </c>
      <c r="DM229" s="114">
        <f t="shared" ca="1" si="488"/>
        <v>19759899.528948508</v>
      </c>
      <c r="DN229" s="114">
        <f t="shared" ca="1" si="488"/>
        <v>0</v>
      </c>
      <c r="DO229" s="114">
        <f t="shared" ca="1" si="488"/>
        <v>0</v>
      </c>
      <c r="DP229" s="114">
        <f t="shared" ca="1" si="488"/>
        <v>19937641.660848342</v>
      </c>
      <c r="DQ229" s="114">
        <f t="shared" ca="1" si="488"/>
        <v>0</v>
      </c>
      <c r="DR229" s="114">
        <f t="shared" ca="1" si="488"/>
        <v>0</v>
      </c>
      <c r="DS229" s="114">
        <f t="shared" ca="1" si="488"/>
        <v>19428567.203176085</v>
      </c>
      <c r="DT229" s="114">
        <f t="shared" ca="1" si="488"/>
        <v>0</v>
      </c>
      <c r="DU229" s="114">
        <f t="shared" ca="1" si="488"/>
        <v>0</v>
      </c>
      <c r="DV229" s="114">
        <f t="shared" ca="1" si="488"/>
        <v>17298463.765638802</v>
      </c>
      <c r="DW229" s="114">
        <f t="shared" ca="1" si="488"/>
        <v>0</v>
      </c>
      <c r="DX229" s="114">
        <f t="shared" ca="1" si="488"/>
        <v>0</v>
      </c>
      <c r="DY229" s="114">
        <f t="shared" ca="1" si="488"/>
        <v>16254517.900889412</v>
      </c>
      <c r="DZ229" s="114">
        <f t="shared" ca="1" si="488"/>
        <v>0</v>
      </c>
      <c r="EA229" s="114">
        <f t="shared" ca="1" si="488"/>
        <v>0</v>
      </c>
      <c r="EB229" s="114">
        <f t="shared" ca="1" si="488"/>
        <v>16813833.319378436</v>
      </c>
      <c r="EC229" s="114">
        <f t="shared" ca="1" si="488"/>
        <v>0</v>
      </c>
      <c r="ED229" s="114">
        <f t="shared" ca="1" si="488"/>
        <v>0</v>
      </c>
      <c r="EE229" s="114">
        <f t="shared" ca="1" si="488"/>
        <v>15112410.689199734</v>
      </c>
      <c r="EF229" s="114">
        <f t="shared" ca="1" si="488"/>
        <v>0</v>
      </c>
      <c r="EG229" s="114">
        <f t="shared" ca="1" si="488"/>
        <v>0</v>
      </c>
      <c r="EH229" s="114">
        <f t="shared" ca="1" si="488"/>
        <v>14639795.959263258</v>
      </c>
      <c r="EI229" s="114">
        <f t="shared" ref="EI229:FN229" ca="1" si="489">EI225+EI167</f>
        <v>0</v>
      </c>
      <c r="EJ229" s="114">
        <f t="shared" ca="1" si="489"/>
        <v>0</v>
      </c>
      <c r="EK229" s="114">
        <f t="shared" ca="1" si="489"/>
        <v>13363739.451613866</v>
      </c>
      <c r="EL229" s="114">
        <f t="shared" ca="1" si="489"/>
        <v>0</v>
      </c>
      <c r="EM229" s="114">
        <f t="shared" ca="1" si="489"/>
        <v>0</v>
      </c>
      <c r="EN229" s="114">
        <f t="shared" ca="1" si="489"/>
        <v>12748149.904972509</v>
      </c>
      <c r="EO229" s="114">
        <f t="shared" ca="1" si="489"/>
        <v>0</v>
      </c>
      <c r="EP229" s="114">
        <f t="shared" ca="1" si="489"/>
        <v>0</v>
      </c>
      <c r="EQ229" s="114">
        <f t="shared" ca="1" si="489"/>
        <v>11946701.249299377</v>
      </c>
      <c r="ER229" s="114">
        <f t="shared" ca="1" si="489"/>
        <v>0</v>
      </c>
      <c r="ES229" s="114">
        <f t="shared" ca="1" si="489"/>
        <v>0</v>
      </c>
      <c r="ET229" s="114">
        <f t="shared" ca="1" si="489"/>
        <v>12944514.98805441</v>
      </c>
      <c r="EU229" s="114">
        <f t="shared" ca="1" si="489"/>
        <v>0</v>
      </c>
      <c r="EV229" s="114">
        <f t="shared" ca="1" si="489"/>
        <v>0</v>
      </c>
      <c r="EW229" s="114">
        <f t="shared" ca="1" si="489"/>
        <v>8527444.9155809619</v>
      </c>
      <c r="EX229" s="114">
        <f t="shared" ca="1" si="489"/>
        <v>0</v>
      </c>
      <c r="EY229" s="114">
        <f t="shared" ca="1" si="489"/>
        <v>0</v>
      </c>
      <c r="EZ229" s="114">
        <f t="shared" ca="1" si="489"/>
        <v>7352482.8271273859</v>
      </c>
      <c r="FA229" s="114">
        <f t="shared" ca="1" si="489"/>
        <v>0</v>
      </c>
      <c r="FB229" s="114">
        <f t="shared" ca="1" si="489"/>
        <v>0</v>
      </c>
      <c r="FC229" s="114">
        <f t="shared" ca="1" si="489"/>
        <v>70304767.209736288</v>
      </c>
      <c r="FD229" s="114">
        <f t="shared" ca="1" si="489"/>
        <v>0</v>
      </c>
      <c r="FE229" s="114">
        <f t="shared" ca="1" si="489"/>
        <v>0</v>
      </c>
      <c r="FF229" s="114">
        <f t="shared" ca="1" si="489"/>
        <v>54587716.604263954</v>
      </c>
      <c r="FG229" s="114">
        <f t="shared" ca="1" si="489"/>
        <v>0</v>
      </c>
      <c r="FH229" s="114">
        <f t="shared" ca="1" si="489"/>
        <v>0</v>
      </c>
      <c r="FI229" s="114">
        <f t="shared" ca="1" si="489"/>
        <v>45642448.163634695</v>
      </c>
      <c r="FJ229" s="114">
        <f t="shared" ca="1" si="489"/>
        <v>0</v>
      </c>
      <c r="FK229" s="114">
        <f t="shared" ca="1" si="489"/>
        <v>0</v>
      </c>
      <c r="FL229" s="114">
        <f t="shared" ca="1" si="489"/>
        <v>34427635.387822405</v>
      </c>
      <c r="FM229" s="114">
        <f t="shared" ca="1" si="489"/>
        <v>0</v>
      </c>
      <c r="FN229" s="114">
        <f t="shared" ca="1" si="489"/>
        <v>0</v>
      </c>
      <c r="FO229" s="114">
        <f t="shared" ref="FO229:GS229" ca="1" si="490">FO225+FO167</f>
        <v>4176344.7334839907</v>
      </c>
      <c r="FP229" s="114">
        <f t="shared" ca="1" si="490"/>
        <v>0</v>
      </c>
      <c r="FQ229" s="114">
        <f t="shared" ca="1" si="490"/>
        <v>0</v>
      </c>
      <c r="FR229" s="114">
        <f t="shared" ca="1" si="490"/>
        <v>45608726.916296095</v>
      </c>
      <c r="FS229" s="114">
        <f t="shared" ca="1" si="490"/>
        <v>0</v>
      </c>
      <c r="FT229" s="114">
        <f t="shared" ca="1" si="490"/>
        <v>0</v>
      </c>
      <c r="FU229" s="114">
        <f t="shared" ca="1" si="490"/>
        <v>134810784.77153832</v>
      </c>
      <c r="FV229" s="114">
        <f t="shared" ca="1" si="490"/>
        <v>0</v>
      </c>
      <c r="FW229" s="114">
        <f t="shared" ca="1" si="490"/>
        <v>0</v>
      </c>
      <c r="FX229" s="114">
        <f t="shared" ca="1" si="490"/>
        <v>80517657.927574486</v>
      </c>
      <c r="FY229" s="114">
        <f t="shared" ca="1" si="490"/>
        <v>0</v>
      </c>
      <c r="FZ229" s="114">
        <f t="shared" ca="1" si="490"/>
        <v>0</v>
      </c>
      <c r="GA229" s="114">
        <f t="shared" ca="1" si="490"/>
        <v>49768027.067175396</v>
      </c>
      <c r="GB229" s="114">
        <f t="shared" ca="1" si="490"/>
        <v>0</v>
      </c>
      <c r="GC229" s="114">
        <f t="shared" ca="1" si="490"/>
        <v>0</v>
      </c>
      <c r="GD229" s="114">
        <f t="shared" ca="1" si="490"/>
        <v>13078579.140577281</v>
      </c>
      <c r="GE229" s="114">
        <f t="shared" ca="1" si="490"/>
        <v>0</v>
      </c>
      <c r="GF229" s="114">
        <f t="shared" ca="1" si="490"/>
        <v>0</v>
      </c>
      <c r="GG229" s="114">
        <f t="shared" ca="1" si="490"/>
        <v>26245807.768343348</v>
      </c>
      <c r="GH229" s="114">
        <f t="shared" ca="1" si="490"/>
        <v>0</v>
      </c>
      <c r="GI229" s="114">
        <f t="shared" ca="1" si="490"/>
        <v>0</v>
      </c>
      <c r="GJ229" s="114">
        <f t="shared" ca="1" si="490"/>
        <v>42047251.357769109</v>
      </c>
      <c r="GK229" s="114">
        <f t="shared" ca="1" si="490"/>
        <v>0</v>
      </c>
      <c r="GL229" s="114">
        <f t="shared" ca="1" si="490"/>
        <v>38451487.253838092</v>
      </c>
      <c r="GM229" s="114">
        <f t="shared" ca="1" si="490"/>
        <v>-3.2596290111541748E-9</v>
      </c>
      <c r="GN229" s="114">
        <f t="shared" ca="1" si="490"/>
        <v>0</v>
      </c>
      <c r="GO229" s="114">
        <f t="shared" ca="1" si="490"/>
        <v>0</v>
      </c>
      <c r="GP229" s="114">
        <f t="shared" ca="1" si="490"/>
        <v>0</v>
      </c>
      <c r="GQ229" s="114">
        <f t="shared" ca="1" si="490"/>
        <v>0</v>
      </c>
      <c r="GR229" s="114">
        <f t="shared" ca="1" si="490"/>
        <v>0</v>
      </c>
      <c r="GS229" s="114">
        <f t="shared" ca="1" si="490"/>
        <v>0</v>
      </c>
      <c r="GT229" s="11"/>
      <c r="GU229" s="114">
        <f t="shared" ref="GU229:HJ229" ca="1" si="491">SUMIFS($K229:$GS229,$K$5:$GS$5,GU$6)</f>
        <v>-423373114.86768115</v>
      </c>
      <c r="GV229" s="114">
        <f t="shared" ca="1" si="491"/>
        <v>-338696925.79156601</v>
      </c>
      <c r="GW229" s="114">
        <f t="shared" ca="1" si="491"/>
        <v>-125195593.36168635</v>
      </c>
      <c r="GX229" s="114">
        <f t="shared" ca="1" si="491"/>
        <v>85404580.935842603</v>
      </c>
      <c r="GY229" s="114">
        <f t="shared" ca="1" si="491"/>
        <v>82065189.144526154</v>
      </c>
      <c r="GZ229" s="114">
        <f t="shared" ca="1" si="491"/>
        <v>85777737.661970943</v>
      </c>
      <c r="HA229" s="114">
        <f t="shared" ca="1" si="491"/>
        <v>83891846.587997705</v>
      </c>
      <c r="HB229" s="114">
        <f t="shared" ca="1" si="491"/>
        <v>81160392.854518369</v>
      </c>
      <c r="HC229" s="114">
        <f t="shared" ca="1" si="491"/>
        <v>82178916.374303639</v>
      </c>
      <c r="HD229" s="114">
        <f t="shared" ca="1" si="491"/>
        <v>72919190.530552641</v>
      </c>
      <c r="HE229" s="114">
        <f t="shared" ca="1" si="491"/>
        <v>59929779.419455297</v>
      </c>
      <c r="HF229" s="114">
        <f t="shared" ca="1" si="491"/>
        <v>46166811.057907254</v>
      </c>
      <c r="HG229" s="114">
        <f t="shared" ca="1" si="491"/>
        <v>177887414.8047623</v>
      </c>
      <c r="HH229" s="114">
        <f t="shared" ca="1" si="491"/>
        <v>219023491.8091408</v>
      </c>
      <c r="HI229" s="114">
        <f t="shared" ca="1" si="491"/>
        <v>169610071.90367052</v>
      </c>
      <c r="HJ229" s="114">
        <f t="shared" ca="1" si="491"/>
        <v>80498738.611607194</v>
      </c>
      <c r="HK229" s="114">
        <f t="shared" ref="HK229" ca="1" si="492">SUM(GU229:HJ229)</f>
        <v>439248527.67532188</v>
      </c>
    </row>
    <row r="230" spans="2:219" ht="4.95" customHeight="1" outlineLevel="1" x14ac:dyDescent="0.75"/>
    <row r="231" spans="2:219" x14ac:dyDescent="0.75">
      <c r="B231" t="s">
        <v>246</v>
      </c>
      <c r="G231" s="85">
        <f ca="1">SUMIFS($K231:$GS231,$K$6:$GS$6,"&lt;="&amp;$G$2)</f>
        <v>0</v>
      </c>
      <c r="K231" s="238">
        <f ca="1">-'HTM WF'!I82</f>
        <v>0</v>
      </c>
      <c r="L231" s="238">
        <f ca="1">-'HTM WF'!J82</f>
        <v>0</v>
      </c>
      <c r="M231" s="238">
        <f ca="1">-'HTM WF'!K82</f>
        <v>0</v>
      </c>
      <c r="N231" s="238">
        <f ca="1">-'HTM WF'!L82</f>
        <v>0</v>
      </c>
      <c r="O231" s="238">
        <f ca="1">-'HTM WF'!M82</f>
        <v>0</v>
      </c>
      <c r="P231" s="238">
        <f ca="1">-'HTM WF'!N82</f>
        <v>0</v>
      </c>
      <c r="Q231" s="238">
        <f ca="1">-'HTM WF'!O82</f>
        <v>0</v>
      </c>
      <c r="R231" s="238">
        <f ca="1">-'HTM WF'!P82</f>
        <v>0</v>
      </c>
      <c r="S231" s="238">
        <f ca="1">-'HTM WF'!Q82</f>
        <v>0</v>
      </c>
      <c r="T231" s="238">
        <f ca="1">-'HTM WF'!R82</f>
        <v>0</v>
      </c>
      <c r="U231" s="238">
        <f ca="1">-'HTM WF'!S82</f>
        <v>0</v>
      </c>
      <c r="V231" s="238">
        <f ca="1">-'HTM WF'!T82</f>
        <v>0</v>
      </c>
      <c r="W231" s="238">
        <f ca="1">-'HTM WF'!U82</f>
        <v>0</v>
      </c>
      <c r="X231" s="238">
        <f ca="1">-'HTM WF'!V82</f>
        <v>0</v>
      </c>
      <c r="Y231" s="238">
        <f ca="1">-'HTM WF'!W82</f>
        <v>0</v>
      </c>
      <c r="Z231" s="238">
        <f ca="1">-'HTM WF'!X82</f>
        <v>0</v>
      </c>
      <c r="AA231" s="238">
        <f ca="1">-'HTM WF'!Y82</f>
        <v>0</v>
      </c>
      <c r="AB231" s="238">
        <f ca="1">-'HTM WF'!Z82</f>
        <v>0</v>
      </c>
      <c r="AC231" s="238">
        <f ca="1">-'HTM WF'!AA82</f>
        <v>0</v>
      </c>
      <c r="AD231" s="238">
        <f ca="1">-'HTM WF'!AB82</f>
        <v>0</v>
      </c>
      <c r="AE231" s="238">
        <f ca="1">-'HTM WF'!AC82</f>
        <v>0</v>
      </c>
      <c r="AF231" s="238">
        <f ca="1">-'HTM WF'!AD82</f>
        <v>0</v>
      </c>
      <c r="AG231" s="238">
        <f ca="1">-'HTM WF'!AE82</f>
        <v>0</v>
      </c>
      <c r="AH231" s="238">
        <f ca="1">-'HTM WF'!AF82</f>
        <v>0</v>
      </c>
      <c r="AI231" s="238">
        <f ca="1">-'HTM WF'!AG82</f>
        <v>0</v>
      </c>
      <c r="AJ231" s="238">
        <f ca="1">-'HTM WF'!AH82</f>
        <v>0</v>
      </c>
      <c r="AK231" s="238">
        <f ca="1">-'HTM WF'!AI82</f>
        <v>0</v>
      </c>
      <c r="AL231" s="238">
        <f ca="1">-'HTM WF'!AJ82</f>
        <v>0</v>
      </c>
      <c r="AM231" s="238">
        <f ca="1">-'HTM WF'!AK82</f>
        <v>0</v>
      </c>
      <c r="AN231" s="238">
        <f ca="1">-'HTM WF'!AL82</f>
        <v>0</v>
      </c>
      <c r="AO231" s="238">
        <f ca="1">-'HTM WF'!AM82</f>
        <v>0</v>
      </c>
      <c r="AP231" s="238">
        <f ca="1">-'HTM WF'!AN82</f>
        <v>0</v>
      </c>
      <c r="AQ231" s="238">
        <f ca="1">-'HTM WF'!AO82</f>
        <v>0</v>
      </c>
      <c r="AR231" s="238">
        <f ca="1">-'HTM WF'!AP82</f>
        <v>0</v>
      </c>
      <c r="AS231" s="238">
        <f ca="1">-'HTM WF'!AQ82</f>
        <v>0</v>
      </c>
      <c r="AT231" s="238">
        <f ca="1">-'HTM WF'!AR82</f>
        <v>0</v>
      </c>
      <c r="AU231" s="238">
        <f ca="1">-'HTM WF'!AS82</f>
        <v>0</v>
      </c>
      <c r="AV231" s="238">
        <f ca="1">-'HTM WF'!AT82</f>
        <v>0</v>
      </c>
      <c r="AW231" s="238">
        <f ca="1">-'HTM WF'!AU82</f>
        <v>0</v>
      </c>
      <c r="AX231" s="238">
        <f ca="1">-'HTM WF'!AV82</f>
        <v>0</v>
      </c>
      <c r="AY231" s="238">
        <f ca="1">-'HTM WF'!AW82</f>
        <v>0</v>
      </c>
      <c r="AZ231" s="238">
        <f ca="1">-'HTM WF'!AX82</f>
        <v>0</v>
      </c>
      <c r="BA231" s="238">
        <f ca="1">-'HTM WF'!AY82</f>
        <v>0</v>
      </c>
      <c r="BB231" s="238">
        <f ca="1">-'HTM WF'!AZ82</f>
        <v>0</v>
      </c>
      <c r="BC231" s="238">
        <f ca="1">-'HTM WF'!BA82</f>
        <v>0</v>
      </c>
      <c r="BD231" s="238">
        <f ca="1">-'HTM WF'!BB82</f>
        <v>0</v>
      </c>
      <c r="BE231" s="238">
        <f ca="1">-'HTM WF'!BC82</f>
        <v>0</v>
      </c>
      <c r="BF231" s="238">
        <f ca="1">-'HTM WF'!BD82</f>
        <v>0</v>
      </c>
      <c r="BG231" s="238">
        <f ca="1">-'HTM WF'!BE82</f>
        <v>0</v>
      </c>
      <c r="BH231" s="238">
        <f ca="1">-'HTM WF'!BF82</f>
        <v>0</v>
      </c>
      <c r="BI231" s="238">
        <f ca="1">-'HTM WF'!BG82</f>
        <v>0</v>
      </c>
      <c r="BJ231" s="238">
        <f ca="1">-'HTM WF'!BH82</f>
        <v>0</v>
      </c>
      <c r="BK231" s="238">
        <f ca="1">-'HTM WF'!BI82</f>
        <v>0</v>
      </c>
      <c r="BL231" s="238">
        <f ca="1">-'HTM WF'!BJ82</f>
        <v>0</v>
      </c>
      <c r="BM231" s="238">
        <f ca="1">-'HTM WF'!BK82</f>
        <v>0</v>
      </c>
      <c r="BN231" s="238">
        <f ca="1">-'HTM WF'!BL82</f>
        <v>0</v>
      </c>
      <c r="BO231" s="238">
        <f ca="1">-'HTM WF'!BM82</f>
        <v>0</v>
      </c>
      <c r="BP231" s="238">
        <f ca="1">-'HTM WF'!BN82</f>
        <v>0</v>
      </c>
      <c r="BQ231" s="238">
        <f ca="1">-'HTM WF'!BO82</f>
        <v>0</v>
      </c>
      <c r="BR231" s="238">
        <f ca="1">-'HTM WF'!BP82</f>
        <v>0</v>
      </c>
      <c r="BS231" s="238">
        <f ca="1">-'HTM WF'!BQ82</f>
        <v>0</v>
      </c>
      <c r="BT231" s="238">
        <f ca="1">-'HTM WF'!BR82</f>
        <v>0</v>
      </c>
      <c r="BU231" s="238">
        <f ca="1">-'HTM WF'!BS82</f>
        <v>0</v>
      </c>
      <c r="BV231" s="238">
        <f ca="1">-'HTM WF'!BT82</f>
        <v>0</v>
      </c>
      <c r="BW231" s="238">
        <f ca="1">-'HTM WF'!BU82</f>
        <v>0</v>
      </c>
      <c r="BX231" s="238">
        <f ca="1">-'HTM WF'!BV82</f>
        <v>0</v>
      </c>
      <c r="BY231" s="238">
        <f ca="1">-'HTM WF'!BW82</f>
        <v>0</v>
      </c>
      <c r="BZ231" s="238">
        <f ca="1">-'HTM WF'!BX82</f>
        <v>0</v>
      </c>
      <c r="CA231" s="238">
        <f ca="1">-'HTM WF'!BY82</f>
        <v>0</v>
      </c>
      <c r="CB231" s="238">
        <f ca="1">-'HTM WF'!BZ82</f>
        <v>0</v>
      </c>
      <c r="CC231" s="238">
        <f ca="1">-'HTM WF'!CA82</f>
        <v>0</v>
      </c>
      <c r="CD231" s="238">
        <f ca="1">-'HTM WF'!CB82</f>
        <v>0</v>
      </c>
      <c r="CE231" s="238">
        <f ca="1">-'HTM WF'!CC82</f>
        <v>0</v>
      </c>
      <c r="CF231" s="238">
        <f ca="1">-'HTM WF'!CD82</f>
        <v>0</v>
      </c>
      <c r="CG231" s="238">
        <f ca="1">-'HTM WF'!CE82</f>
        <v>0</v>
      </c>
      <c r="CH231" s="238">
        <f ca="1">-'HTM WF'!CF82</f>
        <v>0</v>
      </c>
      <c r="CI231" s="238">
        <f ca="1">-'HTM WF'!CG82</f>
        <v>0</v>
      </c>
      <c r="CJ231" s="238">
        <f ca="1">-'HTM WF'!CH82</f>
        <v>0</v>
      </c>
      <c r="CK231" s="238">
        <f ca="1">-'HTM WF'!CI82</f>
        <v>0</v>
      </c>
      <c r="CL231" s="238">
        <f ca="1">-'HTM WF'!CJ82</f>
        <v>0</v>
      </c>
      <c r="CM231" s="238">
        <f ca="1">-'HTM WF'!CK82</f>
        <v>0</v>
      </c>
      <c r="CN231" s="238">
        <f ca="1">-'HTM WF'!CL82</f>
        <v>0</v>
      </c>
      <c r="CO231" s="238">
        <f ca="1">-'HTM WF'!CM82</f>
        <v>0</v>
      </c>
      <c r="CP231" s="238">
        <f ca="1">-'HTM WF'!CN82</f>
        <v>0</v>
      </c>
      <c r="CQ231" s="238">
        <f ca="1">-'HTM WF'!CO82</f>
        <v>0</v>
      </c>
      <c r="CR231" s="238">
        <f ca="1">-'HTM WF'!CP82</f>
        <v>0</v>
      </c>
      <c r="CS231" s="238">
        <f ca="1">-'HTM WF'!CQ82</f>
        <v>0</v>
      </c>
      <c r="CT231" s="238">
        <f ca="1">-'HTM WF'!CR82</f>
        <v>0</v>
      </c>
      <c r="CU231" s="238">
        <f ca="1">-'HTM WF'!CS82</f>
        <v>0</v>
      </c>
      <c r="CV231" s="238">
        <f ca="1">-'HTM WF'!CT82</f>
        <v>0</v>
      </c>
      <c r="CW231" s="238">
        <f ca="1">-'HTM WF'!CU82</f>
        <v>0</v>
      </c>
      <c r="CX231" s="238">
        <f ca="1">-'HTM WF'!CV82</f>
        <v>0</v>
      </c>
      <c r="CY231" s="238">
        <f ca="1">-'HTM WF'!CW82</f>
        <v>0</v>
      </c>
      <c r="CZ231" s="238">
        <f ca="1">-'HTM WF'!CX82</f>
        <v>0</v>
      </c>
      <c r="DA231" s="238">
        <f ca="1">-'HTM WF'!CY82</f>
        <v>0</v>
      </c>
      <c r="DB231" s="238">
        <f ca="1">-'HTM WF'!CZ82</f>
        <v>0</v>
      </c>
      <c r="DC231" s="238">
        <f ca="1">-'HTM WF'!DA82</f>
        <v>0</v>
      </c>
      <c r="DD231" s="238">
        <f ca="1">-'HTM WF'!DB82</f>
        <v>0</v>
      </c>
      <c r="DE231" s="238">
        <f ca="1">-'HTM WF'!DC82</f>
        <v>0</v>
      </c>
      <c r="DF231" s="238">
        <f ca="1">-'HTM WF'!DD82</f>
        <v>0</v>
      </c>
      <c r="DG231" s="238">
        <f ca="1">-'HTM WF'!DE82</f>
        <v>0</v>
      </c>
      <c r="DH231" s="238">
        <f ca="1">-'HTM WF'!DF82</f>
        <v>0</v>
      </c>
      <c r="DI231" s="238">
        <f ca="1">-'HTM WF'!DG82</f>
        <v>0</v>
      </c>
      <c r="DJ231" s="238">
        <f ca="1">-'HTM WF'!DH82</f>
        <v>0</v>
      </c>
      <c r="DK231" s="238">
        <f ca="1">-'HTM WF'!DI82</f>
        <v>0</v>
      </c>
      <c r="DL231" s="238">
        <f ca="1">-'HTM WF'!DJ82</f>
        <v>0</v>
      </c>
      <c r="DM231" s="238">
        <f ca="1">-'HTM WF'!DK82</f>
        <v>0</v>
      </c>
      <c r="DN231" s="238">
        <f ca="1">-'HTM WF'!DL82</f>
        <v>0</v>
      </c>
      <c r="DO231" s="238">
        <f ca="1">-'HTM WF'!DM82</f>
        <v>0</v>
      </c>
      <c r="DP231" s="238">
        <f ca="1">-'HTM WF'!DN82</f>
        <v>0</v>
      </c>
      <c r="DQ231" s="238">
        <f ca="1">-'HTM WF'!DO82</f>
        <v>0</v>
      </c>
      <c r="DR231" s="238">
        <f ca="1">-'HTM WF'!DP82</f>
        <v>0</v>
      </c>
      <c r="DS231" s="238">
        <f ca="1">-'HTM WF'!DQ82</f>
        <v>0</v>
      </c>
      <c r="DT231" s="238">
        <f ca="1">-'HTM WF'!DR82</f>
        <v>0</v>
      </c>
      <c r="DU231" s="238">
        <f ca="1">-'HTM WF'!DS82</f>
        <v>0</v>
      </c>
      <c r="DV231" s="238">
        <f ca="1">-'HTM WF'!DT82</f>
        <v>0</v>
      </c>
      <c r="DW231" s="238">
        <f ca="1">-'HTM WF'!DU82</f>
        <v>0</v>
      </c>
      <c r="DX231" s="238">
        <f ca="1">-'HTM WF'!DV82</f>
        <v>0</v>
      </c>
      <c r="DY231" s="238">
        <f ca="1">-'HTM WF'!DW82</f>
        <v>0</v>
      </c>
      <c r="DZ231" s="238">
        <f ca="1">-'HTM WF'!DX82</f>
        <v>0</v>
      </c>
      <c r="EA231" s="238">
        <f ca="1">-'HTM WF'!DY82</f>
        <v>0</v>
      </c>
      <c r="EB231" s="238">
        <f ca="1">-'HTM WF'!DZ82</f>
        <v>0</v>
      </c>
      <c r="EC231" s="238">
        <f ca="1">-'HTM WF'!EA82</f>
        <v>0</v>
      </c>
      <c r="ED231" s="238">
        <f ca="1">-'HTM WF'!EB82</f>
        <v>0</v>
      </c>
      <c r="EE231" s="238">
        <f ca="1">-'HTM WF'!EC82</f>
        <v>0</v>
      </c>
      <c r="EF231" s="238">
        <f ca="1">-'HTM WF'!ED82</f>
        <v>0</v>
      </c>
      <c r="EG231" s="238">
        <f ca="1">-'HTM WF'!EE82</f>
        <v>0</v>
      </c>
      <c r="EH231" s="238">
        <f ca="1">-'HTM WF'!EF82</f>
        <v>0</v>
      </c>
      <c r="EI231" s="238">
        <f ca="1">-'HTM WF'!EG82</f>
        <v>0</v>
      </c>
      <c r="EJ231" s="238">
        <f ca="1">-'HTM WF'!EH82</f>
        <v>0</v>
      </c>
      <c r="EK231" s="238">
        <f ca="1">-'HTM WF'!EI82</f>
        <v>0</v>
      </c>
      <c r="EL231" s="238">
        <f ca="1">-'HTM WF'!EJ82</f>
        <v>0</v>
      </c>
      <c r="EM231" s="238">
        <f ca="1">-'HTM WF'!EK82</f>
        <v>0</v>
      </c>
      <c r="EN231" s="238">
        <f ca="1">-'HTM WF'!EL82</f>
        <v>0</v>
      </c>
      <c r="EO231" s="238">
        <f ca="1">-'HTM WF'!EM82</f>
        <v>0</v>
      </c>
      <c r="EP231" s="238">
        <f ca="1">-'HTM WF'!EN82</f>
        <v>0</v>
      </c>
      <c r="EQ231" s="238">
        <f ca="1">-'HTM WF'!EO82</f>
        <v>0</v>
      </c>
      <c r="ER231" s="238">
        <f ca="1">-'HTM WF'!EP82</f>
        <v>0</v>
      </c>
      <c r="ES231" s="238">
        <f ca="1">-'HTM WF'!EQ82</f>
        <v>0</v>
      </c>
      <c r="ET231" s="238">
        <f ca="1">-'HTM WF'!ER82</f>
        <v>0</v>
      </c>
      <c r="EU231" s="238">
        <f ca="1">-'HTM WF'!ES82</f>
        <v>0</v>
      </c>
      <c r="EV231" s="238">
        <f ca="1">-'HTM WF'!ET82</f>
        <v>0</v>
      </c>
      <c r="EW231" s="238">
        <f ca="1">-'HTM WF'!EU82</f>
        <v>0</v>
      </c>
      <c r="EX231" s="238">
        <f ca="1">-'HTM WF'!EV82</f>
        <v>0</v>
      </c>
      <c r="EY231" s="238">
        <f ca="1">-'HTM WF'!EW82</f>
        <v>0</v>
      </c>
      <c r="EZ231" s="238">
        <f ca="1">-'HTM WF'!EX82</f>
        <v>0</v>
      </c>
      <c r="FA231" s="238">
        <f ca="1">-'HTM WF'!EY82</f>
        <v>0</v>
      </c>
      <c r="FB231" s="238">
        <f ca="1">-'HTM WF'!EZ82</f>
        <v>0</v>
      </c>
      <c r="FC231" s="238">
        <f ca="1">-'HTM WF'!FA82</f>
        <v>0</v>
      </c>
      <c r="FD231" s="238">
        <f ca="1">-'HTM WF'!FB82</f>
        <v>0</v>
      </c>
      <c r="FE231" s="238">
        <f ca="1">-'HTM WF'!FC82</f>
        <v>0</v>
      </c>
      <c r="FF231" s="238">
        <f ca="1">-'HTM WF'!FD82</f>
        <v>0</v>
      </c>
      <c r="FG231" s="238">
        <f ca="1">-'HTM WF'!FE82</f>
        <v>0</v>
      </c>
      <c r="FH231" s="238">
        <f ca="1">-'HTM WF'!FF82</f>
        <v>0</v>
      </c>
      <c r="FI231" s="238">
        <f ca="1">-'HTM WF'!FG82</f>
        <v>0</v>
      </c>
      <c r="FJ231" s="238">
        <f ca="1">-'HTM WF'!FH82</f>
        <v>0</v>
      </c>
      <c r="FK231" s="238">
        <f ca="1">-'HTM WF'!FI82</f>
        <v>0</v>
      </c>
      <c r="FL231" s="238">
        <f ca="1">-'HTM WF'!FJ82</f>
        <v>0</v>
      </c>
      <c r="FM231" s="238">
        <f ca="1">-'HTM WF'!FK82</f>
        <v>0</v>
      </c>
      <c r="FN231" s="238">
        <f ca="1">-'HTM WF'!FL82</f>
        <v>0</v>
      </c>
      <c r="FO231" s="238">
        <f ca="1">-'HTM WF'!FM82</f>
        <v>0</v>
      </c>
      <c r="FP231" s="238">
        <f ca="1">-'HTM WF'!FN82</f>
        <v>0</v>
      </c>
      <c r="FQ231" s="238">
        <f ca="1">-'HTM WF'!FO82</f>
        <v>0</v>
      </c>
      <c r="FR231" s="238">
        <f ca="1">-'HTM WF'!FP82</f>
        <v>0</v>
      </c>
      <c r="FS231" s="238">
        <f ca="1">-'HTM WF'!FQ82</f>
        <v>0</v>
      </c>
      <c r="FT231" s="238">
        <f ca="1">-'HTM WF'!FR82</f>
        <v>0</v>
      </c>
      <c r="FU231" s="238">
        <f ca="1">-'HTM WF'!FS82</f>
        <v>0</v>
      </c>
      <c r="FV231" s="238">
        <f ca="1">-'HTM WF'!FT82</f>
        <v>0</v>
      </c>
      <c r="FW231" s="238">
        <f ca="1">-'HTM WF'!FU82</f>
        <v>0</v>
      </c>
      <c r="FX231" s="238">
        <f ca="1">-'HTM WF'!FV82</f>
        <v>0</v>
      </c>
      <c r="FY231" s="238">
        <f ca="1">-'HTM WF'!FW82</f>
        <v>0</v>
      </c>
      <c r="FZ231" s="238">
        <f ca="1">-'HTM WF'!FX82</f>
        <v>0</v>
      </c>
      <c r="GA231" s="238">
        <f ca="1">-'HTM WF'!FY82</f>
        <v>0</v>
      </c>
      <c r="GB231" s="238">
        <f ca="1">-'HTM WF'!FZ82</f>
        <v>0</v>
      </c>
      <c r="GC231" s="238">
        <f ca="1">-'HTM WF'!GA82</f>
        <v>0</v>
      </c>
      <c r="GD231" s="238">
        <f ca="1">-'HTM WF'!GB82</f>
        <v>0</v>
      </c>
      <c r="GE231" s="238">
        <f ca="1">-'HTM WF'!GC82</f>
        <v>0</v>
      </c>
      <c r="GF231" s="238">
        <f ca="1">-'HTM WF'!GD82</f>
        <v>0</v>
      </c>
      <c r="GG231" s="238">
        <f ca="1">-'HTM WF'!GE82</f>
        <v>0</v>
      </c>
      <c r="GH231" s="238">
        <f ca="1">-'HTM WF'!GF82</f>
        <v>0</v>
      </c>
      <c r="GI231" s="238">
        <f ca="1">-'HTM WF'!GG82</f>
        <v>0</v>
      </c>
      <c r="GJ231" s="238">
        <f ca="1">-'HTM WF'!GH82</f>
        <v>0</v>
      </c>
      <c r="GK231" s="238">
        <f ca="1">-'HTM WF'!GI82</f>
        <v>0</v>
      </c>
      <c r="GL231" s="238">
        <f ca="1">-'HTM WF'!GJ82</f>
        <v>0</v>
      </c>
      <c r="GM231" s="238">
        <f ca="1">-'HTM WF'!GK82</f>
        <v>0</v>
      </c>
      <c r="GN231" s="238">
        <f ca="1">-'HTM WF'!GL82</f>
        <v>0</v>
      </c>
      <c r="GO231" s="238">
        <f ca="1">-'HTM WF'!GM82</f>
        <v>0</v>
      </c>
      <c r="GP231" s="238">
        <f ca="1">-'HTM WF'!GN82</f>
        <v>0</v>
      </c>
      <c r="GQ231" s="238">
        <f ca="1">-'HTM WF'!GO82</f>
        <v>0</v>
      </c>
      <c r="GR231" s="238">
        <f ca="1">-'HTM WF'!GP82</f>
        <v>0</v>
      </c>
      <c r="GS231" s="238">
        <f ca="1">-'HTM WF'!GQ82</f>
        <v>0</v>
      </c>
      <c r="GU231" s="85">
        <f t="shared" ref="GU231:HJ232" ca="1" si="493">SUMIFS($K231:$GS231,$K$5:$GS$5,GU$6)</f>
        <v>0</v>
      </c>
      <c r="GV231" s="85">
        <f t="shared" ca="1" si="493"/>
        <v>0</v>
      </c>
      <c r="GW231" s="85">
        <f t="shared" ca="1" si="493"/>
        <v>0</v>
      </c>
      <c r="GX231" s="85">
        <f t="shared" ca="1" si="493"/>
        <v>0</v>
      </c>
      <c r="GY231" s="85">
        <f t="shared" ca="1" si="493"/>
        <v>0</v>
      </c>
      <c r="GZ231" s="85">
        <f t="shared" ca="1" si="493"/>
        <v>0</v>
      </c>
      <c r="HA231" s="85">
        <f t="shared" ca="1" si="493"/>
        <v>0</v>
      </c>
      <c r="HB231" s="85">
        <f t="shared" ca="1" si="493"/>
        <v>0</v>
      </c>
      <c r="HC231" s="85">
        <f t="shared" ca="1" si="493"/>
        <v>0</v>
      </c>
      <c r="HD231" s="85">
        <f t="shared" ca="1" si="493"/>
        <v>0</v>
      </c>
      <c r="HE231" s="85">
        <f t="shared" ca="1" si="493"/>
        <v>0</v>
      </c>
      <c r="HF231" s="85">
        <f t="shared" ca="1" si="493"/>
        <v>0</v>
      </c>
      <c r="HG231" s="85">
        <f t="shared" ca="1" si="493"/>
        <v>0</v>
      </c>
      <c r="HH231" s="85">
        <f t="shared" ca="1" si="493"/>
        <v>0</v>
      </c>
      <c r="HI231" s="85">
        <f t="shared" ca="1" si="493"/>
        <v>0</v>
      </c>
      <c r="HJ231" s="85">
        <f t="shared" ca="1" si="493"/>
        <v>0</v>
      </c>
      <c r="HK231" s="85">
        <f t="shared" ref="HK231" ca="1" si="494">SUM(GU231:HJ231)</f>
        <v>0</v>
      </c>
    </row>
    <row r="232" spans="2:219" x14ac:dyDescent="0.75">
      <c r="B232" s="11" t="s">
        <v>316</v>
      </c>
      <c r="C232" s="11"/>
      <c r="D232" s="11"/>
      <c r="E232" s="11"/>
      <c r="F232" s="11"/>
      <c r="G232" s="286">
        <f ca="1">SUMIFS($K232:$GS232,$K$6:$GS$6,"&lt;="&amp;$G$2)</f>
        <v>660416753.43214977</v>
      </c>
      <c r="H232" s="304">
        <f ca="1">G232/-G234</f>
        <v>0.65528097891112669</v>
      </c>
      <c r="I232" s="11"/>
      <c r="J232" s="11"/>
      <c r="K232" s="285">
        <f t="shared" ref="K232:AP232" ca="1" si="495">K236-K234</f>
        <v>0</v>
      </c>
      <c r="L232" s="285">
        <f t="shared" ca="1" si="495"/>
        <v>0</v>
      </c>
      <c r="M232" s="285">
        <f t="shared" ca="1" si="495"/>
        <v>0</v>
      </c>
      <c r="N232" s="285">
        <f t="shared" ca="1" si="495"/>
        <v>0</v>
      </c>
      <c r="O232" s="285">
        <f t="shared" ca="1" si="495"/>
        <v>0</v>
      </c>
      <c r="P232" s="285">
        <f t="shared" ca="1" si="495"/>
        <v>0</v>
      </c>
      <c r="Q232" s="285">
        <f t="shared" ca="1" si="495"/>
        <v>0</v>
      </c>
      <c r="R232" s="285">
        <f t="shared" ca="1" si="495"/>
        <v>0</v>
      </c>
      <c r="S232" s="285">
        <f t="shared" ca="1" si="495"/>
        <v>0</v>
      </c>
      <c r="T232" s="285">
        <f t="shared" ca="1" si="495"/>
        <v>0</v>
      </c>
      <c r="U232" s="285">
        <f t="shared" ca="1" si="495"/>
        <v>1903767.8411554527</v>
      </c>
      <c r="V232" s="285">
        <f t="shared" ca="1" si="495"/>
        <v>0</v>
      </c>
      <c r="W232" s="285">
        <f t="shared" ca="1" si="495"/>
        <v>0</v>
      </c>
      <c r="X232" s="285">
        <f t="shared" ca="1" si="495"/>
        <v>8157846.3032676503</v>
      </c>
      <c r="Y232" s="285">
        <f t="shared" ca="1" si="495"/>
        <v>0</v>
      </c>
      <c r="Z232" s="285">
        <f t="shared" ca="1" si="495"/>
        <v>0</v>
      </c>
      <c r="AA232" s="285">
        <f t="shared" ca="1" si="495"/>
        <v>10721773.617201321</v>
      </c>
      <c r="AB232" s="285">
        <f t="shared" ca="1" si="495"/>
        <v>0</v>
      </c>
      <c r="AC232" s="285">
        <f t="shared" ca="1" si="495"/>
        <v>0</v>
      </c>
      <c r="AD232" s="285">
        <f t="shared" ca="1" si="495"/>
        <v>11642670.730824042</v>
      </c>
      <c r="AE232" s="285">
        <f t="shared" ca="1" si="495"/>
        <v>0</v>
      </c>
      <c r="AF232" s="285">
        <f t="shared" ca="1" si="495"/>
        <v>0</v>
      </c>
      <c r="AG232" s="285">
        <f t="shared" ca="1" si="495"/>
        <v>11010542.86289157</v>
      </c>
      <c r="AH232" s="285">
        <f t="shared" ca="1" si="495"/>
        <v>0</v>
      </c>
      <c r="AI232" s="285">
        <f t="shared" ca="1" si="495"/>
        <v>0</v>
      </c>
      <c r="AJ232" s="285">
        <f t="shared" ca="1" si="495"/>
        <v>16084171.587062333</v>
      </c>
      <c r="AK232" s="285">
        <f t="shared" ca="1" si="495"/>
        <v>0</v>
      </c>
      <c r="AL232" s="285">
        <f t="shared" ca="1" si="495"/>
        <v>0</v>
      </c>
      <c r="AM232" s="285">
        <f t="shared" ca="1" si="495"/>
        <v>17718419.817985266</v>
      </c>
      <c r="AN232" s="285">
        <f t="shared" ca="1" si="495"/>
        <v>0</v>
      </c>
      <c r="AO232" s="285">
        <f t="shared" ca="1" si="495"/>
        <v>0</v>
      </c>
      <c r="AP232" s="285">
        <f t="shared" ca="1" si="495"/>
        <v>21881977.694289044</v>
      </c>
      <c r="AQ232" s="285">
        <f t="shared" ref="AQ232:BV232" ca="1" si="496">AQ236-AQ234</f>
        <v>0</v>
      </c>
      <c r="AR232" s="285">
        <f t="shared" ca="1" si="496"/>
        <v>0</v>
      </c>
      <c r="AS232" s="285">
        <f t="shared" ca="1" si="496"/>
        <v>21450710.554289035</v>
      </c>
      <c r="AT232" s="285">
        <f t="shared" ca="1" si="496"/>
        <v>0</v>
      </c>
      <c r="AU232" s="285">
        <f t="shared" ca="1" si="496"/>
        <v>0</v>
      </c>
      <c r="AV232" s="285">
        <f t="shared" ca="1" si="496"/>
        <v>22014064.423046514</v>
      </c>
      <c r="AW232" s="285">
        <f t="shared" ca="1" si="496"/>
        <v>0</v>
      </c>
      <c r="AX232" s="285">
        <f t="shared" ca="1" si="496"/>
        <v>0</v>
      </c>
      <c r="AY232" s="285">
        <f t="shared" ca="1" si="496"/>
        <v>22156103.35233584</v>
      </c>
      <c r="AZ232" s="285">
        <f t="shared" ca="1" si="496"/>
        <v>0</v>
      </c>
      <c r="BA232" s="285">
        <f t="shared" ca="1" si="496"/>
        <v>0</v>
      </c>
      <c r="BB232" s="285">
        <f t="shared" ca="1" si="496"/>
        <v>21387943.381980501</v>
      </c>
      <c r="BC232" s="285">
        <f t="shared" ca="1" si="496"/>
        <v>0</v>
      </c>
      <c r="BD232" s="285">
        <f t="shared" ca="1" si="496"/>
        <v>0</v>
      </c>
      <c r="BE232" s="285">
        <f t="shared" ca="1" si="496"/>
        <v>19846469.778479747</v>
      </c>
      <c r="BF232" s="285">
        <f t="shared" ca="1" si="496"/>
        <v>0</v>
      </c>
      <c r="BG232" s="285">
        <f t="shared" ca="1" si="496"/>
        <v>0</v>
      </c>
      <c r="BH232" s="285">
        <f t="shared" ca="1" si="496"/>
        <v>20223018.845640466</v>
      </c>
      <c r="BI232" s="285">
        <f t="shared" ca="1" si="496"/>
        <v>0</v>
      </c>
      <c r="BJ232" s="285">
        <f t="shared" ca="1" si="496"/>
        <v>0</v>
      </c>
      <c r="BK232" s="285">
        <f t="shared" ca="1" si="496"/>
        <v>20590904.700846702</v>
      </c>
      <c r="BL232" s="285">
        <f t="shared" ca="1" si="496"/>
        <v>0</v>
      </c>
      <c r="BM232" s="285">
        <f t="shared" ca="1" si="496"/>
        <v>0</v>
      </c>
      <c r="BN232" s="285">
        <f t="shared" ca="1" si="496"/>
        <v>20503408.210797049</v>
      </c>
      <c r="BO232" s="285">
        <f t="shared" ca="1" si="496"/>
        <v>0</v>
      </c>
      <c r="BP232" s="285">
        <f t="shared" ca="1" si="496"/>
        <v>0</v>
      </c>
      <c r="BQ232" s="285">
        <f t="shared" ca="1" si="496"/>
        <v>20747857.387241945</v>
      </c>
      <c r="BR232" s="285">
        <f t="shared" ca="1" si="496"/>
        <v>0</v>
      </c>
      <c r="BS232" s="285">
        <f t="shared" ca="1" si="496"/>
        <v>0</v>
      </c>
      <c r="BT232" s="285">
        <f t="shared" ca="1" si="496"/>
        <v>21250277.443659045</v>
      </c>
      <c r="BU232" s="285">
        <f t="shared" ca="1" si="496"/>
        <v>0</v>
      </c>
      <c r="BV232" s="285">
        <f t="shared" ca="1" si="496"/>
        <v>0</v>
      </c>
      <c r="BW232" s="285">
        <f t="shared" ref="BW232:DB232" ca="1" si="497">BW236-BW234</f>
        <v>22079538.315158159</v>
      </c>
      <c r="BX232" s="285">
        <f t="shared" ca="1" si="497"/>
        <v>0</v>
      </c>
      <c r="BY232" s="285">
        <f t="shared" ca="1" si="497"/>
        <v>0</v>
      </c>
      <c r="BZ232" s="285">
        <f t="shared" ca="1" si="497"/>
        <v>21364754.165453717</v>
      </c>
      <c r="CA232" s="285">
        <f t="shared" ca="1" si="497"/>
        <v>0</v>
      </c>
      <c r="CB232" s="285">
        <f t="shared" ca="1" si="497"/>
        <v>0</v>
      </c>
      <c r="CC232" s="285">
        <f t="shared" ca="1" si="497"/>
        <v>21083167.737700023</v>
      </c>
      <c r="CD232" s="285">
        <f t="shared" ca="1" si="497"/>
        <v>0</v>
      </c>
      <c r="CE232" s="285">
        <f t="shared" ca="1" si="497"/>
        <v>0</v>
      </c>
      <c r="CF232" s="285">
        <f t="shared" ca="1" si="497"/>
        <v>20995489.774357662</v>
      </c>
      <c r="CG232" s="285">
        <f t="shared" ca="1" si="497"/>
        <v>0</v>
      </c>
      <c r="CH232" s="285">
        <f t="shared" ca="1" si="497"/>
        <v>0</v>
      </c>
      <c r="CI232" s="285">
        <f t="shared" ca="1" si="497"/>
        <v>21861635.12323422</v>
      </c>
      <c r="CJ232" s="285">
        <f t="shared" ca="1" si="497"/>
        <v>0</v>
      </c>
      <c r="CK232" s="285">
        <f t="shared" ca="1" si="497"/>
        <v>0</v>
      </c>
      <c r="CL232" s="285">
        <f t="shared" ca="1" si="497"/>
        <v>20955014.527605042</v>
      </c>
      <c r="CM232" s="285">
        <f t="shared" ca="1" si="497"/>
        <v>0</v>
      </c>
      <c r="CN232" s="285">
        <f t="shared" ca="1" si="497"/>
        <v>0</v>
      </c>
      <c r="CO232" s="285">
        <f t="shared" ca="1" si="497"/>
        <v>20079707.162800781</v>
      </c>
      <c r="CP232" s="285">
        <f t="shared" ca="1" si="497"/>
        <v>0</v>
      </c>
      <c r="CQ232" s="285">
        <f t="shared" ca="1" si="497"/>
        <v>0</v>
      </c>
      <c r="CR232" s="285">
        <f t="shared" ca="1" si="497"/>
        <v>21086140.904303312</v>
      </c>
      <c r="CS232" s="285">
        <f t="shared" ca="1" si="497"/>
        <v>0</v>
      </c>
      <c r="CT232" s="285">
        <f t="shared" ca="1" si="497"/>
        <v>0</v>
      </c>
      <c r="CU232" s="285">
        <f t="shared" ca="1" si="497"/>
        <v>20231252.609646037</v>
      </c>
      <c r="CV232" s="285">
        <f t="shared" ca="1" si="497"/>
        <v>0</v>
      </c>
      <c r="CW232" s="285">
        <f t="shared" ca="1" si="497"/>
        <v>0</v>
      </c>
      <c r="CX232" s="285">
        <f t="shared" ca="1" si="497"/>
        <v>20865717.616641343</v>
      </c>
      <c r="CY232" s="285">
        <f t="shared" ca="1" si="497"/>
        <v>0</v>
      </c>
      <c r="CZ232" s="285">
        <f t="shared" ca="1" si="497"/>
        <v>0</v>
      </c>
      <c r="DA232" s="285">
        <f t="shared" ca="1" si="497"/>
        <v>18977281.723927677</v>
      </c>
      <c r="DB232" s="285">
        <f t="shared" ca="1" si="497"/>
        <v>0</v>
      </c>
      <c r="DC232" s="285">
        <f t="shared" ref="DC232:EH232" ca="1" si="498">DC236-DC234</f>
        <v>0</v>
      </c>
      <c r="DD232" s="285">
        <f t="shared" ca="1" si="498"/>
        <v>19773663.298092574</v>
      </c>
      <c r="DE232" s="285">
        <f t="shared" ca="1" si="498"/>
        <v>0</v>
      </c>
      <c r="DF232" s="285">
        <f t="shared" ca="1" si="498"/>
        <v>0</v>
      </c>
      <c r="DG232" s="285">
        <f t="shared" ca="1" si="498"/>
        <v>20312076.72219862</v>
      </c>
      <c r="DH232" s="285">
        <f t="shared" ca="1" si="498"/>
        <v>0</v>
      </c>
      <c r="DI232" s="285">
        <f t="shared" ca="1" si="498"/>
        <v>0</v>
      </c>
      <c r="DJ232" s="285">
        <f t="shared" ca="1" si="498"/>
        <v>22333276.825063929</v>
      </c>
      <c r="DK232" s="285">
        <f t="shared" ca="1" si="498"/>
        <v>0</v>
      </c>
      <c r="DL232" s="285">
        <f t="shared" ca="1" si="498"/>
        <v>0</v>
      </c>
      <c r="DM232" s="285">
        <f t="shared" ca="1" si="498"/>
        <v>19759899.528948508</v>
      </c>
      <c r="DN232" s="285">
        <f t="shared" ca="1" si="498"/>
        <v>0</v>
      </c>
      <c r="DO232" s="285">
        <f t="shared" ca="1" si="498"/>
        <v>0</v>
      </c>
      <c r="DP232" s="285">
        <f t="shared" ca="1" si="498"/>
        <v>19937641.660848342</v>
      </c>
      <c r="DQ232" s="285">
        <f t="shared" ca="1" si="498"/>
        <v>0</v>
      </c>
      <c r="DR232" s="285">
        <f t="shared" ca="1" si="498"/>
        <v>0</v>
      </c>
      <c r="DS232" s="285">
        <f t="shared" ca="1" si="498"/>
        <v>19428567.203176085</v>
      </c>
      <c r="DT232" s="285">
        <f t="shared" ca="1" si="498"/>
        <v>0</v>
      </c>
      <c r="DU232" s="285">
        <f t="shared" ca="1" si="498"/>
        <v>0</v>
      </c>
      <c r="DV232" s="285">
        <f t="shared" ca="1" si="498"/>
        <v>17298463.765638802</v>
      </c>
      <c r="DW232" s="285">
        <f t="shared" ca="1" si="498"/>
        <v>0</v>
      </c>
      <c r="DX232" s="285">
        <f t="shared" ca="1" si="498"/>
        <v>0</v>
      </c>
      <c r="DY232" s="285">
        <f t="shared" ca="1" si="498"/>
        <v>16254517.900889412</v>
      </c>
      <c r="DZ232" s="285">
        <f t="shared" ca="1" si="498"/>
        <v>0</v>
      </c>
      <c r="EA232" s="285">
        <f t="shared" ca="1" si="498"/>
        <v>0</v>
      </c>
      <c r="EB232" s="285">
        <f t="shared" ca="1" si="498"/>
        <v>16813833.319378436</v>
      </c>
      <c r="EC232" s="285">
        <f t="shared" ca="1" si="498"/>
        <v>0</v>
      </c>
      <c r="ED232" s="285">
        <f t="shared" ca="1" si="498"/>
        <v>0</v>
      </c>
      <c r="EE232" s="285">
        <f t="shared" ca="1" si="498"/>
        <v>15112410.689199734</v>
      </c>
      <c r="EF232" s="285">
        <f t="shared" ca="1" si="498"/>
        <v>0</v>
      </c>
      <c r="EG232" s="285">
        <f t="shared" ca="1" si="498"/>
        <v>0</v>
      </c>
      <c r="EH232" s="285">
        <f t="shared" ca="1" si="498"/>
        <v>14639795.959263258</v>
      </c>
      <c r="EI232" s="285">
        <f t="shared" ref="EI232:FN232" ca="1" si="499">EI236-EI234</f>
        <v>0</v>
      </c>
      <c r="EJ232" s="285">
        <f t="shared" ca="1" si="499"/>
        <v>0</v>
      </c>
      <c r="EK232" s="285">
        <f t="shared" ca="1" si="499"/>
        <v>13363739.451613866</v>
      </c>
      <c r="EL232" s="285">
        <f t="shared" ca="1" si="499"/>
        <v>0</v>
      </c>
      <c r="EM232" s="285">
        <f t="shared" ca="1" si="499"/>
        <v>0</v>
      </c>
      <c r="EN232" s="285">
        <f t="shared" ca="1" si="499"/>
        <v>12748149.904972509</v>
      </c>
      <c r="EO232" s="285">
        <f t="shared" ca="1" si="499"/>
        <v>0</v>
      </c>
      <c r="EP232" s="285">
        <f t="shared" ca="1" si="499"/>
        <v>0</v>
      </c>
      <c r="EQ232" s="285">
        <f t="shared" ca="1" si="499"/>
        <v>11946701.249299377</v>
      </c>
      <c r="ER232" s="285">
        <f t="shared" ca="1" si="499"/>
        <v>0</v>
      </c>
      <c r="ES232" s="285">
        <f t="shared" ca="1" si="499"/>
        <v>0</v>
      </c>
      <c r="ET232" s="285">
        <f t="shared" ca="1" si="499"/>
        <v>12944514.98805441</v>
      </c>
      <c r="EU232" s="285">
        <f t="shared" ca="1" si="499"/>
        <v>0</v>
      </c>
      <c r="EV232" s="285">
        <f t="shared" ca="1" si="499"/>
        <v>0</v>
      </c>
      <c r="EW232" s="285">
        <f t="shared" ca="1" si="499"/>
        <v>8527444.9155809619</v>
      </c>
      <c r="EX232" s="285">
        <f t="shared" ca="1" si="499"/>
        <v>0</v>
      </c>
      <c r="EY232" s="285">
        <f t="shared" ca="1" si="499"/>
        <v>0</v>
      </c>
      <c r="EZ232" s="285">
        <f t="shared" ca="1" si="499"/>
        <v>7352482.8271273859</v>
      </c>
      <c r="FA232" s="285">
        <f t="shared" ca="1" si="499"/>
        <v>0</v>
      </c>
      <c r="FB232" s="285">
        <f t="shared" ca="1" si="499"/>
        <v>0</v>
      </c>
      <c r="FC232" s="285">
        <f t="shared" ca="1" si="499"/>
        <v>70304767.209736288</v>
      </c>
      <c r="FD232" s="285">
        <f t="shared" ca="1" si="499"/>
        <v>0</v>
      </c>
      <c r="FE232" s="285">
        <f t="shared" ca="1" si="499"/>
        <v>0</v>
      </c>
      <c r="FF232" s="285">
        <f t="shared" ca="1" si="499"/>
        <v>54587716.604263954</v>
      </c>
      <c r="FG232" s="285">
        <f t="shared" ca="1" si="499"/>
        <v>0</v>
      </c>
      <c r="FH232" s="285">
        <f t="shared" ca="1" si="499"/>
        <v>0</v>
      </c>
      <c r="FI232" s="285">
        <f t="shared" ca="1" si="499"/>
        <v>45642448.163634695</v>
      </c>
      <c r="FJ232" s="285">
        <f t="shared" ca="1" si="499"/>
        <v>0</v>
      </c>
      <c r="FK232" s="285">
        <f t="shared" ca="1" si="499"/>
        <v>0</v>
      </c>
      <c r="FL232" s="285">
        <f t="shared" ca="1" si="499"/>
        <v>34427635.387822405</v>
      </c>
      <c r="FM232" s="285">
        <f t="shared" ca="1" si="499"/>
        <v>0</v>
      </c>
      <c r="FN232" s="285">
        <f t="shared" ca="1" si="499"/>
        <v>0</v>
      </c>
      <c r="FO232" s="285">
        <f t="shared" ref="FO232:GS232" ca="1" si="500">FO236-FO234</f>
        <v>4176344.7334839907</v>
      </c>
      <c r="FP232" s="285">
        <f t="shared" ca="1" si="500"/>
        <v>0</v>
      </c>
      <c r="FQ232" s="285">
        <f t="shared" ca="1" si="500"/>
        <v>0</v>
      </c>
      <c r="FR232" s="285">
        <f t="shared" ca="1" si="500"/>
        <v>45608726.916296095</v>
      </c>
      <c r="FS232" s="285">
        <f t="shared" ca="1" si="500"/>
        <v>0</v>
      </c>
      <c r="FT232" s="285">
        <f t="shared" ca="1" si="500"/>
        <v>0</v>
      </c>
      <c r="FU232" s="285">
        <f t="shared" ca="1" si="500"/>
        <v>134810784.77153832</v>
      </c>
      <c r="FV232" s="285">
        <f t="shared" ca="1" si="500"/>
        <v>0</v>
      </c>
      <c r="FW232" s="285">
        <f t="shared" ca="1" si="500"/>
        <v>0</v>
      </c>
      <c r="FX232" s="285">
        <f t="shared" ca="1" si="500"/>
        <v>80517657.927574486</v>
      </c>
      <c r="FY232" s="285">
        <f t="shared" ca="1" si="500"/>
        <v>0</v>
      </c>
      <c r="FZ232" s="285">
        <f t="shared" ca="1" si="500"/>
        <v>0</v>
      </c>
      <c r="GA232" s="285">
        <f t="shared" ca="1" si="500"/>
        <v>49768027.067175396</v>
      </c>
      <c r="GB232" s="285">
        <f t="shared" ca="1" si="500"/>
        <v>0</v>
      </c>
      <c r="GC232" s="285">
        <f t="shared" ca="1" si="500"/>
        <v>0</v>
      </c>
      <c r="GD232" s="285">
        <f t="shared" ca="1" si="500"/>
        <v>13078579.140577281</v>
      </c>
      <c r="GE232" s="285">
        <f t="shared" ca="1" si="500"/>
        <v>0</v>
      </c>
      <c r="GF232" s="285">
        <f t="shared" ca="1" si="500"/>
        <v>0</v>
      </c>
      <c r="GG232" s="285">
        <f t="shared" ca="1" si="500"/>
        <v>26245807.768343348</v>
      </c>
      <c r="GH232" s="285">
        <f t="shared" ca="1" si="500"/>
        <v>0</v>
      </c>
      <c r="GI232" s="285">
        <f t="shared" ca="1" si="500"/>
        <v>0</v>
      </c>
      <c r="GJ232" s="285">
        <f t="shared" ca="1" si="500"/>
        <v>42047251.357769109</v>
      </c>
      <c r="GK232" s="285">
        <f t="shared" ca="1" si="500"/>
        <v>0</v>
      </c>
      <c r="GL232" s="285">
        <f t="shared" ca="1" si="500"/>
        <v>38451487.253838092</v>
      </c>
      <c r="GM232" s="285">
        <f t="shared" ca="1" si="500"/>
        <v>-3.2596290111541748E-9</v>
      </c>
      <c r="GN232" s="285">
        <f t="shared" ca="1" si="500"/>
        <v>0</v>
      </c>
      <c r="GO232" s="285">
        <f t="shared" ca="1" si="500"/>
        <v>0</v>
      </c>
      <c r="GP232" s="285">
        <f t="shared" ca="1" si="500"/>
        <v>0</v>
      </c>
      <c r="GQ232" s="285">
        <f t="shared" ca="1" si="500"/>
        <v>0</v>
      </c>
      <c r="GR232" s="285">
        <f t="shared" ca="1" si="500"/>
        <v>0</v>
      </c>
      <c r="GS232" s="285">
        <f t="shared" ca="1" si="500"/>
        <v>0</v>
      </c>
      <c r="GT232" s="11"/>
      <c r="GU232" s="286">
        <f t="shared" ca="1" si="493"/>
        <v>1903767.8411554527</v>
      </c>
      <c r="GV232" s="286">
        <f t="shared" ca="1" si="493"/>
        <v>41532833.514184579</v>
      </c>
      <c r="GW232" s="286">
        <f t="shared" ca="1" si="493"/>
        <v>77135279.653625667</v>
      </c>
      <c r="GX232" s="286">
        <f t="shared" ca="1" si="493"/>
        <v>85404580.935842603</v>
      </c>
      <c r="GY232" s="286">
        <f t="shared" ca="1" si="493"/>
        <v>82065189.144526154</v>
      </c>
      <c r="GZ232" s="286">
        <f t="shared" ca="1" si="493"/>
        <v>85777737.661970943</v>
      </c>
      <c r="HA232" s="286">
        <f t="shared" ca="1" si="493"/>
        <v>83891846.587997705</v>
      </c>
      <c r="HB232" s="286">
        <f t="shared" ca="1" si="493"/>
        <v>81160392.854518369</v>
      </c>
      <c r="HC232" s="286">
        <f t="shared" ca="1" si="493"/>
        <v>82178916.374303639</v>
      </c>
      <c r="HD232" s="286">
        <f t="shared" ca="1" si="493"/>
        <v>72919190.530552641</v>
      </c>
      <c r="HE232" s="286">
        <f t="shared" ca="1" si="493"/>
        <v>59929779.419455297</v>
      </c>
      <c r="HF232" s="286">
        <f t="shared" ca="1" si="493"/>
        <v>46166811.057907254</v>
      </c>
      <c r="HG232" s="286">
        <f t="shared" ca="1" si="493"/>
        <v>177887414.8047623</v>
      </c>
      <c r="HH232" s="286">
        <f t="shared" ca="1" si="493"/>
        <v>219023491.8091408</v>
      </c>
      <c r="HI232" s="286">
        <f t="shared" ca="1" si="493"/>
        <v>169610071.90367052</v>
      </c>
      <c r="HJ232" s="286">
        <f t="shared" ca="1" si="493"/>
        <v>80498738.611607194</v>
      </c>
      <c r="HK232" s="286">
        <f t="shared" ref="HK232" ca="1" si="501">SUM(GU232:HJ232)</f>
        <v>1447086042.7052212</v>
      </c>
    </row>
    <row r="233" spans="2:219" ht="4.95" customHeight="1" x14ac:dyDescent="0.75">
      <c r="G233" s="85"/>
    </row>
    <row r="234" spans="2:219" ht="14.4" customHeight="1" x14ac:dyDescent="0.75">
      <c r="B234" t="s">
        <v>315</v>
      </c>
      <c r="F234" s="94"/>
      <c r="G234" s="85">
        <f ca="1">SUMIFS($K234:$GS234,$K$6:$GS$6,"&lt;="&amp;$G$2)</f>
        <v>-1007837515.0298994</v>
      </c>
      <c r="K234" s="94">
        <f t="shared" ref="K234:AP234" ca="1" si="502">K69</f>
        <v>-43347451</v>
      </c>
      <c r="L234" s="94">
        <f t="shared" ca="1" si="502"/>
        <v>0</v>
      </c>
      <c r="M234" s="94">
        <f t="shared" ca="1" si="502"/>
        <v>0</v>
      </c>
      <c r="N234" s="94">
        <f t="shared" ca="1" si="502"/>
        <v>-45186561</v>
      </c>
      <c r="O234" s="94">
        <f t="shared" ca="1" si="502"/>
        <v>-49225235.270628005</v>
      </c>
      <c r="P234" s="94">
        <f t="shared" ca="1" si="502"/>
        <v>0</v>
      </c>
      <c r="Q234" s="94">
        <f t="shared" ca="1" si="502"/>
        <v>-84968513.292825699</v>
      </c>
      <c r="R234" s="94">
        <f t="shared" ca="1" si="502"/>
        <v>0</v>
      </c>
      <c r="S234" s="94">
        <f t="shared" ca="1" si="502"/>
        <v>-76305212.471462086</v>
      </c>
      <c r="T234" s="94">
        <f t="shared" ca="1" si="502"/>
        <v>-126243909.67392081</v>
      </c>
      <c r="U234" s="94">
        <f t="shared" ca="1" si="502"/>
        <v>0</v>
      </c>
      <c r="V234" s="94">
        <f t="shared" ca="1" si="502"/>
        <v>0</v>
      </c>
      <c r="W234" s="94">
        <f t="shared" ca="1" si="502"/>
        <v>-53204081.805390596</v>
      </c>
      <c r="X234" s="94">
        <f t="shared" ca="1" si="502"/>
        <v>-20066513.548652999</v>
      </c>
      <c r="Y234" s="94">
        <f t="shared" ca="1" si="502"/>
        <v>-55125851.606227249</v>
      </c>
      <c r="Z234" s="94">
        <f t="shared" ca="1" si="502"/>
        <v>0</v>
      </c>
      <c r="AA234" s="94">
        <f t="shared" ca="1" si="502"/>
        <v>0</v>
      </c>
      <c r="AB234" s="94">
        <f t="shared" ca="1" si="502"/>
        <v>0</v>
      </c>
      <c r="AC234" s="94">
        <f t="shared" ca="1" si="502"/>
        <v>-41157452.022926398</v>
      </c>
      <c r="AD234" s="94">
        <f t="shared" ca="1" si="502"/>
        <v>0</v>
      </c>
      <c r="AE234" s="94">
        <f t="shared" ca="1" si="502"/>
        <v>-138923827.96592939</v>
      </c>
      <c r="AF234" s="94">
        <f t="shared" ca="1" si="502"/>
        <v>0</v>
      </c>
      <c r="AG234" s="94">
        <f t="shared" ca="1" si="502"/>
        <v>-71752032.356623992</v>
      </c>
      <c r="AH234" s="94">
        <f t="shared" ca="1" si="502"/>
        <v>0</v>
      </c>
      <c r="AI234" s="94">
        <f t="shared" ca="1" si="502"/>
        <v>-39335516</v>
      </c>
      <c r="AJ234" s="94">
        <f t="shared" ca="1" si="502"/>
        <v>-40530203.282513</v>
      </c>
      <c r="AK234" s="94">
        <f t="shared" ca="1" si="502"/>
        <v>-36638887.456497505</v>
      </c>
      <c r="AL234" s="94">
        <f t="shared" ca="1" si="502"/>
        <v>0</v>
      </c>
      <c r="AM234" s="94">
        <f t="shared" ca="1" si="502"/>
        <v>-85826266.276301503</v>
      </c>
      <c r="AN234" s="94">
        <f t="shared" ca="1" si="502"/>
        <v>0</v>
      </c>
      <c r="AO234" s="94">
        <f t="shared" ca="1" si="502"/>
        <v>0</v>
      </c>
      <c r="AP234" s="94">
        <f t="shared" ca="1" si="502"/>
        <v>0</v>
      </c>
      <c r="AQ234" s="94">
        <f t="shared" ref="AQ234:BV234" ca="1" si="503">AQ69</f>
        <v>0</v>
      </c>
      <c r="AR234" s="94">
        <f t="shared" ca="1" si="503"/>
        <v>0</v>
      </c>
      <c r="AS234" s="94">
        <f t="shared" ca="1" si="503"/>
        <v>0</v>
      </c>
      <c r="AT234" s="94">
        <f t="shared" ca="1" si="503"/>
        <v>0</v>
      </c>
      <c r="AU234" s="94">
        <f t="shared" ca="1" si="503"/>
        <v>0</v>
      </c>
      <c r="AV234" s="94">
        <f t="shared" ca="1" si="503"/>
        <v>0</v>
      </c>
      <c r="AW234" s="94">
        <f t="shared" ca="1" si="503"/>
        <v>0</v>
      </c>
      <c r="AX234" s="94">
        <f t="shared" ca="1" si="503"/>
        <v>0</v>
      </c>
      <c r="AY234" s="94">
        <f t="shared" ca="1" si="503"/>
        <v>0</v>
      </c>
      <c r="AZ234" s="94">
        <f t="shared" ca="1" si="503"/>
        <v>0</v>
      </c>
      <c r="BA234" s="94">
        <f t="shared" ca="1" si="503"/>
        <v>0</v>
      </c>
      <c r="BB234" s="94">
        <f t="shared" ca="1" si="503"/>
        <v>0</v>
      </c>
      <c r="BC234" s="94">
        <f t="shared" ca="1" si="503"/>
        <v>0</v>
      </c>
      <c r="BD234" s="94">
        <f t="shared" ca="1" si="503"/>
        <v>0</v>
      </c>
      <c r="BE234" s="94">
        <f t="shared" ca="1" si="503"/>
        <v>0</v>
      </c>
      <c r="BF234" s="94">
        <f t="shared" ca="1" si="503"/>
        <v>0</v>
      </c>
      <c r="BG234" s="94">
        <f t="shared" ca="1" si="503"/>
        <v>0</v>
      </c>
      <c r="BH234" s="94">
        <f t="shared" ca="1" si="503"/>
        <v>0</v>
      </c>
      <c r="BI234" s="94">
        <f t="shared" ca="1" si="503"/>
        <v>0</v>
      </c>
      <c r="BJ234" s="94">
        <f t="shared" ca="1" si="503"/>
        <v>0</v>
      </c>
      <c r="BK234" s="94">
        <f t="shared" ca="1" si="503"/>
        <v>0</v>
      </c>
      <c r="BL234" s="94">
        <f t="shared" ca="1" si="503"/>
        <v>0</v>
      </c>
      <c r="BM234" s="94">
        <f t="shared" ca="1" si="503"/>
        <v>0</v>
      </c>
      <c r="BN234" s="94">
        <f t="shared" ca="1" si="503"/>
        <v>0</v>
      </c>
      <c r="BO234" s="94">
        <f t="shared" ca="1" si="503"/>
        <v>0</v>
      </c>
      <c r="BP234" s="94">
        <f t="shared" ca="1" si="503"/>
        <v>0</v>
      </c>
      <c r="BQ234" s="94">
        <f t="shared" ca="1" si="503"/>
        <v>0</v>
      </c>
      <c r="BR234" s="94">
        <f t="shared" ca="1" si="503"/>
        <v>0</v>
      </c>
      <c r="BS234" s="94">
        <f t="shared" ca="1" si="503"/>
        <v>0</v>
      </c>
      <c r="BT234" s="94">
        <f t="shared" ca="1" si="503"/>
        <v>0</v>
      </c>
      <c r="BU234" s="94">
        <f t="shared" ca="1" si="503"/>
        <v>0</v>
      </c>
      <c r="BV234" s="94">
        <f t="shared" ca="1" si="503"/>
        <v>0</v>
      </c>
      <c r="BW234" s="94">
        <f t="shared" ref="BW234:DB234" ca="1" si="504">BW69</f>
        <v>0</v>
      </c>
      <c r="BX234" s="94">
        <f t="shared" ca="1" si="504"/>
        <v>0</v>
      </c>
      <c r="BY234" s="94">
        <f t="shared" ca="1" si="504"/>
        <v>0</v>
      </c>
      <c r="BZ234" s="94">
        <f t="shared" ca="1" si="504"/>
        <v>0</v>
      </c>
      <c r="CA234" s="94">
        <f t="shared" ca="1" si="504"/>
        <v>0</v>
      </c>
      <c r="CB234" s="94">
        <f t="shared" ca="1" si="504"/>
        <v>0</v>
      </c>
      <c r="CC234" s="94">
        <f t="shared" ca="1" si="504"/>
        <v>0</v>
      </c>
      <c r="CD234" s="94">
        <f t="shared" ca="1" si="504"/>
        <v>0</v>
      </c>
      <c r="CE234" s="94">
        <f t="shared" ca="1" si="504"/>
        <v>0</v>
      </c>
      <c r="CF234" s="94">
        <f t="shared" ca="1" si="504"/>
        <v>0</v>
      </c>
      <c r="CG234" s="94">
        <f t="shared" ca="1" si="504"/>
        <v>0</v>
      </c>
      <c r="CH234" s="94">
        <f t="shared" ca="1" si="504"/>
        <v>0</v>
      </c>
      <c r="CI234" s="94">
        <f t="shared" ca="1" si="504"/>
        <v>0</v>
      </c>
      <c r="CJ234" s="94">
        <f t="shared" ca="1" si="504"/>
        <v>0</v>
      </c>
      <c r="CK234" s="94">
        <f t="shared" ca="1" si="504"/>
        <v>0</v>
      </c>
      <c r="CL234" s="94">
        <f t="shared" ca="1" si="504"/>
        <v>0</v>
      </c>
      <c r="CM234" s="94">
        <f t="shared" ca="1" si="504"/>
        <v>0</v>
      </c>
      <c r="CN234" s="94">
        <f t="shared" ca="1" si="504"/>
        <v>0</v>
      </c>
      <c r="CO234" s="94">
        <f t="shared" ca="1" si="504"/>
        <v>0</v>
      </c>
      <c r="CP234" s="94">
        <f t="shared" ca="1" si="504"/>
        <v>0</v>
      </c>
      <c r="CQ234" s="94">
        <f t="shared" ca="1" si="504"/>
        <v>0</v>
      </c>
      <c r="CR234" s="94">
        <f t="shared" ca="1" si="504"/>
        <v>0</v>
      </c>
      <c r="CS234" s="94">
        <f t="shared" ca="1" si="504"/>
        <v>0</v>
      </c>
      <c r="CT234" s="94">
        <f t="shared" ca="1" si="504"/>
        <v>0</v>
      </c>
      <c r="CU234" s="94">
        <f t="shared" ca="1" si="504"/>
        <v>0</v>
      </c>
      <c r="CV234" s="94">
        <f t="shared" ca="1" si="504"/>
        <v>0</v>
      </c>
      <c r="CW234" s="94">
        <f t="shared" ca="1" si="504"/>
        <v>0</v>
      </c>
      <c r="CX234" s="94">
        <f t="shared" ca="1" si="504"/>
        <v>0</v>
      </c>
      <c r="CY234" s="94">
        <f t="shared" ca="1" si="504"/>
        <v>0</v>
      </c>
      <c r="CZ234" s="94">
        <f t="shared" ca="1" si="504"/>
        <v>0</v>
      </c>
      <c r="DA234" s="94">
        <f t="shared" ca="1" si="504"/>
        <v>0</v>
      </c>
      <c r="DB234" s="94">
        <f t="shared" ca="1" si="504"/>
        <v>0</v>
      </c>
      <c r="DC234" s="94">
        <f t="shared" ref="DC234:EH234" ca="1" si="505">DC69</f>
        <v>0</v>
      </c>
      <c r="DD234" s="94">
        <f t="shared" ca="1" si="505"/>
        <v>0</v>
      </c>
      <c r="DE234" s="94">
        <f t="shared" ca="1" si="505"/>
        <v>0</v>
      </c>
      <c r="DF234" s="94">
        <f t="shared" ca="1" si="505"/>
        <v>0</v>
      </c>
      <c r="DG234" s="94">
        <f t="shared" ca="1" si="505"/>
        <v>0</v>
      </c>
      <c r="DH234" s="94">
        <f t="shared" ca="1" si="505"/>
        <v>0</v>
      </c>
      <c r="DI234" s="94">
        <f t="shared" ca="1" si="505"/>
        <v>0</v>
      </c>
      <c r="DJ234" s="94">
        <f t="shared" ca="1" si="505"/>
        <v>0</v>
      </c>
      <c r="DK234" s="94">
        <f t="shared" ca="1" si="505"/>
        <v>0</v>
      </c>
      <c r="DL234" s="94">
        <f t="shared" ca="1" si="505"/>
        <v>0</v>
      </c>
      <c r="DM234" s="94">
        <f t="shared" ca="1" si="505"/>
        <v>0</v>
      </c>
      <c r="DN234" s="94">
        <f t="shared" ca="1" si="505"/>
        <v>0</v>
      </c>
      <c r="DO234" s="94">
        <f t="shared" ca="1" si="505"/>
        <v>0</v>
      </c>
      <c r="DP234" s="94">
        <f t="shared" ca="1" si="505"/>
        <v>0</v>
      </c>
      <c r="DQ234" s="94">
        <f t="shared" ca="1" si="505"/>
        <v>0</v>
      </c>
      <c r="DR234" s="94">
        <f t="shared" ca="1" si="505"/>
        <v>0</v>
      </c>
      <c r="DS234" s="94">
        <f t="shared" ca="1" si="505"/>
        <v>0</v>
      </c>
      <c r="DT234" s="94">
        <f t="shared" ca="1" si="505"/>
        <v>0</v>
      </c>
      <c r="DU234" s="94">
        <f t="shared" ca="1" si="505"/>
        <v>0</v>
      </c>
      <c r="DV234" s="94">
        <f t="shared" ca="1" si="505"/>
        <v>0</v>
      </c>
      <c r="DW234" s="94">
        <f t="shared" ca="1" si="505"/>
        <v>0</v>
      </c>
      <c r="DX234" s="94">
        <f t="shared" ca="1" si="505"/>
        <v>0</v>
      </c>
      <c r="DY234" s="94">
        <f t="shared" ca="1" si="505"/>
        <v>0</v>
      </c>
      <c r="DZ234" s="94">
        <f t="shared" ca="1" si="505"/>
        <v>0</v>
      </c>
      <c r="EA234" s="94">
        <f t="shared" ca="1" si="505"/>
        <v>0</v>
      </c>
      <c r="EB234" s="94">
        <f t="shared" ca="1" si="505"/>
        <v>0</v>
      </c>
      <c r="EC234" s="94">
        <f t="shared" ca="1" si="505"/>
        <v>0</v>
      </c>
      <c r="ED234" s="94">
        <f t="shared" ca="1" si="505"/>
        <v>0</v>
      </c>
      <c r="EE234" s="94">
        <f t="shared" ca="1" si="505"/>
        <v>0</v>
      </c>
      <c r="EF234" s="94">
        <f t="shared" ca="1" si="505"/>
        <v>0</v>
      </c>
      <c r="EG234" s="94">
        <f t="shared" ca="1" si="505"/>
        <v>0</v>
      </c>
      <c r="EH234" s="94">
        <f t="shared" ca="1" si="505"/>
        <v>0</v>
      </c>
      <c r="EI234" s="94">
        <f t="shared" ref="EI234:FN234" ca="1" si="506">EI69</f>
        <v>0</v>
      </c>
      <c r="EJ234" s="94">
        <f t="shared" ca="1" si="506"/>
        <v>0</v>
      </c>
      <c r="EK234" s="94">
        <f t="shared" ca="1" si="506"/>
        <v>0</v>
      </c>
      <c r="EL234" s="94">
        <f t="shared" ca="1" si="506"/>
        <v>0</v>
      </c>
      <c r="EM234" s="94">
        <f t="shared" ca="1" si="506"/>
        <v>0</v>
      </c>
      <c r="EN234" s="94">
        <f t="shared" ca="1" si="506"/>
        <v>0</v>
      </c>
      <c r="EO234" s="94">
        <f t="shared" ca="1" si="506"/>
        <v>0</v>
      </c>
      <c r="EP234" s="94">
        <f t="shared" ca="1" si="506"/>
        <v>0</v>
      </c>
      <c r="EQ234" s="94">
        <f t="shared" ca="1" si="506"/>
        <v>0</v>
      </c>
      <c r="ER234" s="94">
        <f t="shared" ca="1" si="506"/>
        <v>0</v>
      </c>
      <c r="ES234" s="94">
        <f t="shared" ca="1" si="506"/>
        <v>0</v>
      </c>
      <c r="ET234" s="94">
        <f t="shared" ca="1" si="506"/>
        <v>0</v>
      </c>
      <c r="EU234" s="94">
        <f t="shared" ca="1" si="506"/>
        <v>0</v>
      </c>
      <c r="EV234" s="94">
        <f t="shared" ca="1" si="506"/>
        <v>0</v>
      </c>
      <c r="EW234" s="94">
        <f t="shared" ca="1" si="506"/>
        <v>0</v>
      </c>
      <c r="EX234" s="94">
        <f t="shared" ca="1" si="506"/>
        <v>0</v>
      </c>
      <c r="EY234" s="94">
        <f t="shared" ca="1" si="506"/>
        <v>0</v>
      </c>
      <c r="EZ234" s="94">
        <f t="shared" ca="1" si="506"/>
        <v>0</v>
      </c>
      <c r="FA234" s="94">
        <f t="shared" ca="1" si="506"/>
        <v>0</v>
      </c>
      <c r="FB234" s="94">
        <f t="shared" ca="1" si="506"/>
        <v>0</v>
      </c>
      <c r="FC234" s="94">
        <f t="shared" ca="1" si="506"/>
        <v>0</v>
      </c>
      <c r="FD234" s="94">
        <f t="shared" ca="1" si="506"/>
        <v>0</v>
      </c>
      <c r="FE234" s="94">
        <f t="shared" ca="1" si="506"/>
        <v>0</v>
      </c>
      <c r="FF234" s="94">
        <f t="shared" ca="1" si="506"/>
        <v>0</v>
      </c>
      <c r="FG234" s="94">
        <f t="shared" ca="1" si="506"/>
        <v>0</v>
      </c>
      <c r="FH234" s="94">
        <f t="shared" ca="1" si="506"/>
        <v>0</v>
      </c>
      <c r="FI234" s="94">
        <f t="shared" ca="1" si="506"/>
        <v>0</v>
      </c>
      <c r="FJ234" s="94">
        <f t="shared" ca="1" si="506"/>
        <v>0</v>
      </c>
      <c r="FK234" s="94">
        <f t="shared" ca="1" si="506"/>
        <v>0</v>
      </c>
      <c r="FL234" s="94">
        <f t="shared" ca="1" si="506"/>
        <v>0</v>
      </c>
      <c r="FM234" s="94">
        <f t="shared" ca="1" si="506"/>
        <v>0</v>
      </c>
      <c r="FN234" s="94">
        <f t="shared" ca="1" si="506"/>
        <v>0</v>
      </c>
      <c r="FO234" s="94">
        <f t="shared" ref="FO234:GS234" ca="1" si="507">FO69</f>
        <v>0</v>
      </c>
      <c r="FP234" s="94">
        <f t="shared" ca="1" si="507"/>
        <v>0</v>
      </c>
      <c r="FQ234" s="94">
        <f t="shared" ca="1" si="507"/>
        <v>0</v>
      </c>
      <c r="FR234" s="94">
        <f t="shared" ca="1" si="507"/>
        <v>0</v>
      </c>
      <c r="FS234" s="94">
        <f t="shared" ca="1" si="507"/>
        <v>0</v>
      </c>
      <c r="FT234" s="94">
        <f t="shared" ca="1" si="507"/>
        <v>0</v>
      </c>
      <c r="FU234" s="94">
        <f t="shared" ca="1" si="507"/>
        <v>0</v>
      </c>
      <c r="FV234" s="94">
        <f t="shared" ca="1" si="507"/>
        <v>0</v>
      </c>
      <c r="FW234" s="94">
        <f t="shared" ca="1" si="507"/>
        <v>0</v>
      </c>
      <c r="FX234" s="94">
        <f t="shared" ca="1" si="507"/>
        <v>0</v>
      </c>
      <c r="FY234" s="94">
        <f t="shared" ca="1" si="507"/>
        <v>0</v>
      </c>
      <c r="FZ234" s="94">
        <f t="shared" ca="1" si="507"/>
        <v>0</v>
      </c>
      <c r="GA234" s="94">
        <f t="shared" ca="1" si="507"/>
        <v>0</v>
      </c>
      <c r="GB234" s="94">
        <f t="shared" ca="1" si="507"/>
        <v>0</v>
      </c>
      <c r="GC234" s="94">
        <f t="shared" ca="1" si="507"/>
        <v>0</v>
      </c>
      <c r="GD234" s="94">
        <f t="shared" ca="1" si="507"/>
        <v>0</v>
      </c>
      <c r="GE234" s="94">
        <f t="shared" ca="1" si="507"/>
        <v>0</v>
      </c>
      <c r="GF234" s="94">
        <f t="shared" ca="1" si="507"/>
        <v>0</v>
      </c>
      <c r="GG234" s="94">
        <f t="shared" ca="1" si="507"/>
        <v>0</v>
      </c>
      <c r="GH234" s="94">
        <f t="shared" ca="1" si="507"/>
        <v>0</v>
      </c>
      <c r="GI234" s="94">
        <f t="shared" ca="1" si="507"/>
        <v>0</v>
      </c>
      <c r="GJ234" s="94">
        <f t="shared" ca="1" si="507"/>
        <v>0</v>
      </c>
      <c r="GK234" s="94">
        <f t="shared" ca="1" si="507"/>
        <v>0</v>
      </c>
      <c r="GL234" s="94">
        <f t="shared" ca="1" si="507"/>
        <v>0</v>
      </c>
      <c r="GM234" s="94">
        <f t="shared" ca="1" si="507"/>
        <v>0</v>
      </c>
      <c r="GN234" s="94">
        <f t="shared" ca="1" si="507"/>
        <v>0</v>
      </c>
      <c r="GO234" s="94">
        <f t="shared" ca="1" si="507"/>
        <v>0</v>
      </c>
      <c r="GP234" s="94">
        <f t="shared" ca="1" si="507"/>
        <v>0</v>
      </c>
      <c r="GQ234" s="94">
        <f t="shared" ca="1" si="507"/>
        <v>0</v>
      </c>
      <c r="GR234" s="94">
        <f t="shared" ca="1" si="507"/>
        <v>0</v>
      </c>
      <c r="GS234" s="94">
        <f t="shared" ca="1" si="507"/>
        <v>0</v>
      </c>
      <c r="GU234" s="85">
        <f t="shared" ref="GU234:HJ234" ca="1" si="508">SUMIFS($K234:$GS234,$K$5:$GS$5,GU$6)</f>
        <v>-425276882.70883662</v>
      </c>
      <c r="GV234" s="85">
        <f t="shared" ca="1" si="508"/>
        <v>-380229759.30575061</v>
      </c>
      <c r="GW234" s="85">
        <f t="shared" ca="1" si="508"/>
        <v>-202330873.01531202</v>
      </c>
      <c r="GX234" s="85">
        <f t="shared" ca="1" si="508"/>
        <v>0</v>
      </c>
      <c r="GY234" s="85">
        <f t="shared" ca="1" si="508"/>
        <v>0</v>
      </c>
      <c r="GZ234" s="85">
        <f t="shared" ca="1" si="508"/>
        <v>0</v>
      </c>
      <c r="HA234" s="85">
        <f t="shared" ca="1" si="508"/>
        <v>0</v>
      </c>
      <c r="HB234" s="85">
        <f t="shared" ca="1" si="508"/>
        <v>0</v>
      </c>
      <c r="HC234" s="85">
        <f t="shared" ca="1" si="508"/>
        <v>0</v>
      </c>
      <c r="HD234" s="85">
        <f t="shared" ca="1" si="508"/>
        <v>0</v>
      </c>
      <c r="HE234" s="85">
        <f t="shared" ca="1" si="508"/>
        <v>0</v>
      </c>
      <c r="HF234" s="85">
        <f t="shared" ca="1" si="508"/>
        <v>0</v>
      </c>
      <c r="HG234" s="85">
        <f t="shared" ca="1" si="508"/>
        <v>0</v>
      </c>
      <c r="HH234" s="85">
        <f t="shared" ca="1" si="508"/>
        <v>0</v>
      </c>
      <c r="HI234" s="85">
        <f t="shared" ca="1" si="508"/>
        <v>0</v>
      </c>
      <c r="HJ234" s="85">
        <f t="shared" ca="1" si="508"/>
        <v>0</v>
      </c>
      <c r="HK234" s="85">
        <f t="shared" ref="HK234" ca="1" si="509">SUM(GU234:HJ234)</f>
        <v>-1007837515.0298991</v>
      </c>
    </row>
    <row r="235" spans="2:219" ht="4.95" customHeight="1" x14ac:dyDescent="0.75"/>
    <row r="236" spans="2:219" ht="15.5" thickBot="1" x14ac:dyDescent="0.9">
      <c r="B236" s="247" t="s">
        <v>248</v>
      </c>
      <c r="C236" s="248">
        <f ca="1">$C$37</f>
        <v>42794</v>
      </c>
      <c r="D236" s="247"/>
      <c r="E236" s="247"/>
      <c r="F236" s="247"/>
      <c r="G236" s="249">
        <f ca="1">SUMIFS($K236:$GS236,$K$6:$GS$6,"&lt;="&amp;$G$2)</f>
        <v>-347420761.59775001</v>
      </c>
      <c r="H236" s="250">
        <f ca="1">IFERROR(XIRR(OFFSET($J236,0,MATCH($C236,$K$6:$GS$6,0)):$GS236,OFFSET($J$6,0,MATCH($C236,$K$6:$GS$6,0)):$GS$6),"N/A")</f>
        <v>4.621066153049469E-2</v>
      </c>
      <c r="I236" s="251">
        <f ca="1">HK232/-G234</f>
        <v>1.4358326824758956</v>
      </c>
      <c r="J236" s="11"/>
      <c r="K236" s="246">
        <f t="shared" ref="K236:AP236" ca="1" si="510">K229+K231</f>
        <v>-43347451</v>
      </c>
      <c r="L236" s="246">
        <f t="shared" ca="1" si="510"/>
        <v>0</v>
      </c>
      <c r="M236" s="246">
        <f t="shared" ca="1" si="510"/>
        <v>0</v>
      </c>
      <c r="N236" s="246">
        <f t="shared" ca="1" si="510"/>
        <v>-45186561</v>
      </c>
      <c r="O236" s="246">
        <f t="shared" ca="1" si="510"/>
        <v>-49225235.270628005</v>
      </c>
      <c r="P236" s="246">
        <f t="shared" ca="1" si="510"/>
        <v>0</v>
      </c>
      <c r="Q236" s="246">
        <f t="shared" ca="1" si="510"/>
        <v>-84968513.292825699</v>
      </c>
      <c r="R236" s="246">
        <f t="shared" ca="1" si="510"/>
        <v>0</v>
      </c>
      <c r="S236" s="246">
        <f t="shared" ca="1" si="510"/>
        <v>-76305212.471462086</v>
      </c>
      <c r="T236" s="246">
        <f t="shared" ca="1" si="510"/>
        <v>-126243909.67392081</v>
      </c>
      <c r="U236" s="246">
        <f t="shared" ca="1" si="510"/>
        <v>1903767.8411554527</v>
      </c>
      <c r="V236" s="246">
        <f t="shared" ca="1" si="510"/>
        <v>0</v>
      </c>
      <c r="W236" s="246">
        <f t="shared" ca="1" si="510"/>
        <v>-53204081.805390596</v>
      </c>
      <c r="X236" s="246">
        <f t="shared" ca="1" si="510"/>
        <v>-11908667.245385349</v>
      </c>
      <c r="Y236" s="246">
        <f t="shared" ca="1" si="510"/>
        <v>-55125851.606227249</v>
      </c>
      <c r="Z236" s="246">
        <f t="shared" ca="1" si="510"/>
        <v>0</v>
      </c>
      <c r="AA236" s="246">
        <f t="shared" ca="1" si="510"/>
        <v>10721773.617201321</v>
      </c>
      <c r="AB236" s="246">
        <f t="shared" ca="1" si="510"/>
        <v>0</v>
      </c>
      <c r="AC236" s="246">
        <f t="shared" ca="1" si="510"/>
        <v>-41157452.022926398</v>
      </c>
      <c r="AD236" s="246">
        <f t="shared" ca="1" si="510"/>
        <v>11642670.730824042</v>
      </c>
      <c r="AE236" s="246">
        <f t="shared" ca="1" si="510"/>
        <v>-138923827.96592939</v>
      </c>
      <c r="AF236" s="246">
        <f t="shared" ca="1" si="510"/>
        <v>0</v>
      </c>
      <c r="AG236" s="246">
        <f t="shared" ca="1" si="510"/>
        <v>-60741489.493732423</v>
      </c>
      <c r="AH236" s="246">
        <f t="shared" ca="1" si="510"/>
        <v>0</v>
      </c>
      <c r="AI236" s="246">
        <f t="shared" ca="1" si="510"/>
        <v>-39335516</v>
      </c>
      <c r="AJ236" s="246">
        <f t="shared" ca="1" si="510"/>
        <v>-24446031.695450667</v>
      </c>
      <c r="AK236" s="246">
        <f t="shared" ca="1" si="510"/>
        <v>-36638887.456497505</v>
      </c>
      <c r="AL236" s="246">
        <f t="shared" ca="1" si="510"/>
        <v>0</v>
      </c>
      <c r="AM236" s="246">
        <f t="shared" ca="1" si="510"/>
        <v>-68107846.458316237</v>
      </c>
      <c r="AN236" s="246">
        <f t="shared" ca="1" si="510"/>
        <v>0</v>
      </c>
      <c r="AO236" s="246">
        <f t="shared" ca="1" si="510"/>
        <v>0</v>
      </c>
      <c r="AP236" s="246">
        <f t="shared" ca="1" si="510"/>
        <v>21881977.694289044</v>
      </c>
      <c r="AQ236" s="246">
        <f t="shared" ref="AQ236:BV236" ca="1" si="511">AQ229+AQ231</f>
        <v>0</v>
      </c>
      <c r="AR236" s="246">
        <f t="shared" ca="1" si="511"/>
        <v>0</v>
      </c>
      <c r="AS236" s="246">
        <f t="shared" ca="1" si="511"/>
        <v>21450710.554289035</v>
      </c>
      <c r="AT236" s="246">
        <f t="shared" ca="1" si="511"/>
        <v>0</v>
      </c>
      <c r="AU236" s="246">
        <f t="shared" ca="1" si="511"/>
        <v>0</v>
      </c>
      <c r="AV236" s="246">
        <f t="shared" ca="1" si="511"/>
        <v>22014064.423046514</v>
      </c>
      <c r="AW236" s="246">
        <f t="shared" ca="1" si="511"/>
        <v>0</v>
      </c>
      <c r="AX236" s="246">
        <f t="shared" ca="1" si="511"/>
        <v>0</v>
      </c>
      <c r="AY236" s="246">
        <f t="shared" ca="1" si="511"/>
        <v>22156103.35233584</v>
      </c>
      <c r="AZ236" s="246">
        <f t="shared" ca="1" si="511"/>
        <v>0</v>
      </c>
      <c r="BA236" s="246">
        <f t="shared" ca="1" si="511"/>
        <v>0</v>
      </c>
      <c r="BB236" s="246">
        <f t="shared" ca="1" si="511"/>
        <v>21387943.381980501</v>
      </c>
      <c r="BC236" s="246">
        <f t="shared" ca="1" si="511"/>
        <v>0</v>
      </c>
      <c r="BD236" s="246">
        <f t="shared" ca="1" si="511"/>
        <v>0</v>
      </c>
      <c r="BE236" s="246">
        <f t="shared" ca="1" si="511"/>
        <v>19846469.778479747</v>
      </c>
      <c r="BF236" s="246">
        <f t="shared" ca="1" si="511"/>
        <v>0</v>
      </c>
      <c r="BG236" s="246">
        <f t="shared" ca="1" si="511"/>
        <v>0</v>
      </c>
      <c r="BH236" s="246">
        <f t="shared" ca="1" si="511"/>
        <v>20223018.845640466</v>
      </c>
      <c r="BI236" s="246">
        <f t="shared" ca="1" si="511"/>
        <v>0</v>
      </c>
      <c r="BJ236" s="246">
        <f t="shared" ca="1" si="511"/>
        <v>0</v>
      </c>
      <c r="BK236" s="246">
        <f t="shared" ca="1" si="511"/>
        <v>20590904.700846702</v>
      </c>
      <c r="BL236" s="246">
        <f t="shared" ca="1" si="511"/>
        <v>0</v>
      </c>
      <c r="BM236" s="246">
        <f t="shared" ca="1" si="511"/>
        <v>0</v>
      </c>
      <c r="BN236" s="246">
        <f t="shared" ca="1" si="511"/>
        <v>20503408.210797049</v>
      </c>
      <c r="BO236" s="246">
        <f t="shared" ca="1" si="511"/>
        <v>0</v>
      </c>
      <c r="BP236" s="246">
        <f t="shared" ca="1" si="511"/>
        <v>0</v>
      </c>
      <c r="BQ236" s="246">
        <f t="shared" ca="1" si="511"/>
        <v>20747857.387241945</v>
      </c>
      <c r="BR236" s="246">
        <f t="shared" ca="1" si="511"/>
        <v>0</v>
      </c>
      <c r="BS236" s="246">
        <f t="shared" ca="1" si="511"/>
        <v>0</v>
      </c>
      <c r="BT236" s="246">
        <f t="shared" ca="1" si="511"/>
        <v>21250277.443659045</v>
      </c>
      <c r="BU236" s="246">
        <f t="shared" ca="1" si="511"/>
        <v>0</v>
      </c>
      <c r="BV236" s="246">
        <f t="shared" ca="1" si="511"/>
        <v>0</v>
      </c>
      <c r="BW236" s="246">
        <f t="shared" ref="BW236:DB236" ca="1" si="512">BW229+BW231</f>
        <v>22079538.315158159</v>
      </c>
      <c r="BX236" s="246">
        <f t="shared" ca="1" si="512"/>
        <v>0</v>
      </c>
      <c r="BY236" s="246">
        <f t="shared" ca="1" si="512"/>
        <v>0</v>
      </c>
      <c r="BZ236" s="246">
        <f t="shared" ca="1" si="512"/>
        <v>21364754.165453717</v>
      </c>
      <c r="CA236" s="246">
        <f t="shared" ca="1" si="512"/>
        <v>0</v>
      </c>
      <c r="CB236" s="246">
        <f t="shared" ca="1" si="512"/>
        <v>0</v>
      </c>
      <c r="CC236" s="246">
        <f t="shared" ca="1" si="512"/>
        <v>21083167.737700023</v>
      </c>
      <c r="CD236" s="246">
        <f t="shared" ca="1" si="512"/>
        <v>0</v>
      </c>
      <c r="CE236" s="246">
        <f t="shared" ca="1" si="512"/>
        <v>0</v>
      </c>
      <c r="CF236" s="246">
        <f t="shared" ca="1" si="512"/>
        <v>20995489.774357662</v>
      </c>
      <c r="CG236" s="246">
        <f t="shared" ca="1" si="512"/>
        <v>0</v>
      </c>
      <c r="CH236" s="246">
        <f t="shared" ca="1" si="512"/>
        <v>0</v>
      </c>
      <c r="CI236" s="246">
        <f t="shared" ca="1" si="512"/>
        <v>21861635.12323422</v>
      </c>
      <c r="CJ236" s="246">
        <f t="shared" ca="1" si="512"/>
        <v>0</v>
      </c>
      <c r="CK236" s="246">
        <f t="shared" ca="1" si="512"/>
        <v>0</v>
      </c>
      <c r="CL236" s="246">
        <f t="shared" ca="1" si="512"/>
        <v>20955014.527605042</v>
      </c>
      <c r="CM236" s="246">
        <f t="shared" ca="1" si="512"/>
        <v>0</v>
      </c>
      <c r="CN236" s="246">
        <f t="shared" ca="1" si="512"/>
        <v>0</v>
      </c>
      <c r="CO236" s="246">
        <f t="shared" ca="1" si="512"/>
        <v>20079707.162800781</v>
      </c>
      <c r="CP236" s="246">
        <f t="shared" ca="1" si="512"/>
        <v>0</v>
      </c>
      <c r="CQ236" s="246">
        <f t="shared" ca="1" si="512"/>
        <v>0</v>
      </c>
      <c r="CR236" s="246">
        <f t="shared" ca="1" si="512"/>
        <v>21086140.904303312</v>
      </c>
      <c r="CS236" s="246">
        <f t="shared" ca="1" si="512"/>
        <v>0</v>
      </c>
      <c r="CT236" s="246">
        <f t="shared" ca="1" si="512"/>
        <v>0</v>
      </c>
      <c r="CU236" s="246">
        <f t="shared" ca="1" si="512"/>
        <v>20231252.609646037</v>
      </c>
      <c r="CV236" s="246">
        <f t="shared" ca="1" si="512"/>
        <v>0</v>
      </c>
      <c r="CW236" s="246">
        <f t="shared" ca="1" si="512"/>
        <v>0</v>
      </c>
      <c r="CX236" s="246">
        <f t="shared" ca="1" si="512"/>
        <v>20865717.616641343</v>
      </c>
      <c r="CY236" s="246">
        <f t="shared" ca="1" si="512"/>
        <v>0</v>
      </c>
      <c r="CZ236" s="246">
        <f t="shared" ca="1" si="512"/>
        <v>0</v>
      </c>
      <c r="DA236" s="246">
        <f t="shared" ca="1" si="512"/>
        <v>18977281.723927677</v>
      </c>
      <c r="DB236" s="246">
        <f t="shared" ca="1" si="512"/>
        <v>0</v>
      </c>
      <c r="DC236" s="246">
        <f t="shared" ref="DC236:EH236" ca="1" si="513">DC229+DC231</f>
        <v>0</v>
      </c>
      <c r="DD236" s="246">
        <f t="shared" ca="1" si="513"/>
        <v>19773663.298092574</v>
      </c>
      <c r="DE236" s="246">
        <f t="shared" ca="1" si="513"/>
        <v>0</v>
      </c>
      <c r="DF236" s="246">
        <f t="shared" ca="1" si="513"/>
        <v>0</v>
      </c>
      <c r="DG236" s="246">
        <f t="shared" ca="1" si="513"/>
        <v>20312076.72219862</v>
      </c>
      <c r="DH236" s="246">
        <f t="shared" ca="1" si="513"/>
        <v>0</v>
      </c>
      <c r="DI236" s="246">
        <f t="shared" ca="1" si="513"/>
        <v>0</v>
      </c>
      <c r="DJ236" s="246">
        <f t="shared" ca="1" si="513"/>
        <v>22333276.825063929</v>
      </c>
      <c r="DK236" s="246">
        <f t="shared" ca="1" si="513"/>
        <v>0</v>
      </c>
      <c r="DL236" s="246">
        <f t="shared" ca="1" si="513"/>
        <v>0</v>
      </c>
      <c r="DM236" s="246">
        <f t="shared" ca="1" si="513"/>
        <v>19759899.528948508</v>
      </c>
      <c r="DN236" s="246">
        <f t="shared" ca="1" si="513"/>
        <v>0</v>
      </c>
      <c r="DO236" s="246">
        <f t="shared" ca="1" si="513"/>
        <v>0</v>
      </c>
      <c r="DP236" s="246">
        <f t="shared" ca="1" si="513"/>
        <v>19937641.660848342</v>
      </c>
      <c r="DQ236" s="246">
        <f t="shared" ca="1" si="513"/>
        <v>0</v>
      </c>
      <c r="DR236" s="246">
        <f t="shared" ca="1" si="513"/>
        <v>0</v>
      </c>
      <c r="DS236" s="246">
        <f t="shared" ca="1" si="513"/>
        <v>19428567.203176085</v>
      </c>
      <c r="DT236" s="246">
        <f t="shared" ca="1" si="513"/>
        <v>0</v>
      </c>
      <c r="DU236" s="246">
        <f t="shared" ca="1" si="513"/>
        <v>0</v>
      </c>
      <c r="DV236" s="246">
        <f t="shared" ca="1" si="513"/>
        <v>17298463.765638802</v>
      </c>
      <c r="DW236" s="246">
        <f t="shared" ca="1" si="513"/>
        <v>0</v>
      </c>
      <c r="DX236" s="246">
        <f t="shared" ca="1" si="513"/>
        <v>0</v>
      </c>
      <c r="DY236" s="246">
        <f t="shared" ca="1" si="513"/>
        <v>16254517.900889412</v>
      </c>
      <c r="DZ236" s="246">
        <f t="shared" ca="1" si="513"/>
        <v>0</v>
      </c>
      <c r="EA236" s="246">
        <f t="shared" ca="1" si="513"/>
        <v>0</v>
      </c>
      <c r="EB236" s="246">
        <f t="shared" ca="1" si="513"/>
        <v>16813833.319378436</v>
      </c>
      <c r="EC236" s="246">
        <f t="shared" ca="1" si="513"/>
        <v>0</v>
      </c>
      <c r="ED236" s="246">
        <f t="shared" ca="1" si="513"/>
        <v>0</v>
      </c>
      <c r="EE236" s="246">
        <f t="shared" ca="1" si="513"/>
        <v>15112410.689199734</v>
      </c>
      <c r="EF236" s="246">
        <f t="shared" ca="1" si="513"/>
        <v>0</v>
      </c>
      <c r="EG236" s="246">
        <f t="shared" ca="1" si="513"/>
        <v>0</v>
      </c>
      <c r="EH236" s="246">
        <f t="shared" ca="1" si="513"/>
        <v>14639795.959263258</v>
      </c>
      <c r="EI236" s="246">
        <f t="shared" ref="EI236:FN236" ca="1" si="514">EI229+EI231</f>
        <v>0</v>
      </c>
      <c r="EJ236" s="246">
        <f t="shared" ca="1" si="514"/>
        <v>0</v>
      </c>
      <c r="EK236" s="246">
        <f t="shared" ca="1" si="514"/>
        <v>13363739.451613866</v>
      </c>
      <c r="EL236" s="246">
        <f t="shared" ca="1" si="514"/>
        <v>0</v>
      </c>
      <c r="EM236" s="246">
        <f t="shared" ca="1" si="514"/>
        <v>0</v>
      </c>
      <c r="EN236" s="246">
        <f t="shared" ca="1" si="514"/>
        <v>12748149.904972509</v>
      </c>
      <c r="EO236" s="246">
        <f t="shared" ca="1" si="514"/>
        <v>0</v>
      </c>
      <c r="EP236" s="246">
        <f t="shared" ca="1" si="514"/>
        <v>0</v>
      </c>
      <c r="EQ236" s="246">
        <f t="shared" ca="1" si="514"/>
        <v>11946701.249299377</v>
      </c>
      <c r="ER236" s="246">
        <f t="shared" ca="1" si="514"/>
        <v>0</v>
      </c>
      <c r="ES236" s="246">
        <f t="shared" ca="1" si="514"/>
        <v>0</v>
      </c>
      <c r="ET236" s="246">
        <f t="shared" ca="1" si="514"/>
        <v>12944514.98805441</v>
      </c>
      <c r="EU236" s="246">
        <f t="shared" ca="1" si="514"/>
        <v>0</v>
      </c>
      <c r="EV236" s="246">
        <f t="shared" ca="1" si="514"/>
        <v>0</v>
      </c>
      <c r="EW236" s="246">
        <f t="shared" ca="1" si="514"/>
        <v>8527444.9155809619</v>
      </c>
      <c r="EX236" s="246">
        <f t="shared" ca="1" si="514"/>
        <v>0</v>
      </c>
      <c r="EY236" s="246">
        <f t="shared" ca="1" si="514"/>
        <v>0</v>
      </c>
      <c r="EZ236" s="246">
        <f t="shared" ca="1" si="514"/>
        <v>7352482.8271273859</v>
      </c>
      <c r="FA236" s="246">
        <f t="shared" ca="1" si="514"/>
        <v>0</v>
      </c>
      <c r="FB236" s="246">
        <f t="shared" ca="1" si="514"/>
        <v>0</v>
      </c>
      <c r="FC236" s="246">
        <f t="shared" ca="1" si="514"/>
        <v>70304767.209736288</v>
      </c>
      <c r="FD236" s="246">
        <f t="shared" ca="1" si="514"/>
        <v>0</v>
      </c>
      <c r="FE236" s="246">
        <f t="shared" ca="1" si="514"/>
        <v>0</v>
      </c>
      <c r="FF236" s="246">
        <f t="shared" ca="1" si="514"/>
        <v>54587716.604263954</v>
      </c>
      <c r="FG236" s="246">
        <f t="shared" ca="1" si="514"/>
        <v>0</v>
      </c>
      <c r="FH236" s="246">
        <f t="shared" ca="1" si="514"/>
        <v>0</v>
      </c>
      <c r="FI236" s="246">
        <f t="shared" ca="1" si="514"/>
        <v>45642448.163634695</v>
      </c>
      <c r="FJ236" s="246">
        <f t="shared" ca="1" si="514"/>
        <v>0</v>
      </c>
      <c r="FK236" s="246">
        <f t="shared" ca="1" si="514"/>
        <v>0</v>
      </c>
      <c r="FL236" s="246">
        <f t="shared" ca="1" si="514"/>
        <v>34427635.387822405</v>
      </c>
      <c r="FM236" s="246">
        <f t="shared" ca="1" si="514"/>
        <v>0</v>
      </c>
      <c r="FN236" s="246">
        <f t="shared" ca="1" si="514"/>
        <v>0</v>
      </c>
      <c r="FO236" s="246">
        <f t="shared" ref="FO236:GS236" ca="1" si="515">FO229+FO231</f>
        <v>4176344.7334839907</v>
      </c>
      <c r="FP236" s="246">
        <f t="shared" ca="1" si="515"/>
        <v>0</v>
      </c>
      <c r="FQ236" s="246">
        <f t="shared" ca="1" si="515"/>
        <v>0</v>
      </c>
      <c r="FR236" s="246">
        <f t="shared" ca="1" si="515"/>
        <v>45608726.916296095</v>
      </c>
      <c r="FS236" s="246">
        <f t="shared" ca="1" si="515"/>
        <v>0</v>
      </c>
      <c r="FT236" s="246">
        <f t="shared" ca="1" si="515"/>
        <v>0</v>
      </c>
      <c r="FU236" s="246">
        <f t="shared" ca="1" si="515"/>
        <v>134810784.77153832</v>
      </c>
      <c r="FV236" s="246">
        <f t="shared" ca="1" si="515"/>
        <v>0</v>
      </c>
      <c r="FW236" s="246">
        <f t="shared" ca="1" si="515"/>
        <v>0</v>
      </c>
      <c r="FX236" s="246">
        <f t="shared" ca="1" si="515"/>
        <v>80517657.927574486</v>
      </c>
      <c r="FY236" s="246">
        <f t="shared" ca="1" si="515"/>
        <v>0</v>
      </c>
      <c r="FZ236" s="246">
        <f t="shared" ca="1" si="515"/>
        <v>0</v>
      </c>
      <c r="GA236" s="246">
        <f t="shared" ca="1" si="515"/>
        <v>49768027.067175396</v>
      </c>
      <c r="GB236" s="246">
        <f t="shared" ca="1" si="515"/>
        <v>0</v>
      </c>
      <c r="GC236" s="246">
        <f t="shared" ca="1" si="515"/>
        <v>0</v>
      </c>
      <c r="GD236" s="246">
        <f t="shared" ca="1" si="515"/>
        <v>13078579.140577281</v>
      </c>
      <c r="GE236" s="246">
        <f t="shared" ca="1" si="515"/>
        <v>0</v>
      </c>
      <c r="GF236" s="246">
        <f t="shared" ca="1" si="515"/>
        <v>0</v>
      </c>
      <c r="GG236" s="246">
        <f t="shared" ca="1" si="515"/>
        <v>26245807.768343348</v>
      </c>
      <c r="GH236" s="246">
        <f t="shared" ca="1" si="515"/>
        <v>0</v>
      </c>
      <c r="GI236" s="246">
        <f t="shared" ca="1" si="515"/>
        <v>0</v>
      </c>
      <c r="GJ236" s="246">
        <f t="shared" ca="1" si="515"/>
        <v>42047251.357769109</v>
      </c>
      <c r="GK236" s="246">
        <f t="shared" ca="1" si="515"/>
        <v>0</v>
      </c>
      <c r="GL236" s="246">
        <f t="shared" ca="1" si="515"/>
        <v>38451487.253838092</v>
      </c>
      <c r="GM236" s="246">
        <f t="shared" ca="1" si="515"/>
        <v>-3.2596290111541748E-9</v>
      </c>
      <c r="GN236" s="246">
        <f t="shared" ca="1" si="515"/>
        <v>0</v>
      </c>
      <c r="GO236" s="246">
        <f t="shared" ca="1" si="515"/>
        <v>0</v>
      </c>
      <c r="GP236" s="246">
        <f t="shared" ca="1" si="515"/>
        <v>0</v>
      </c>
      <c r="GQ236" s="246">
        <f t="shared" ca="1" si="515"/>
        <v>0</v>
      </c>
      <c r="GR236" s="246">
        <f t="shared" ca="1" si="515"/>
        <v>0</v>
      </c>
      <c r="GS236" s="246">
        <f t="shared" ca="1" si="515"/>
        <v>0</v>
      </c>
      <c r="GT236" s="11"/>
      <c r="GU236" s="246">
        <f t="shared" ref="GU236:HJ236" ca="1" si="516">SUMIFS($K236:$GS236,$K$5:$GS$5,GU$6)</f>
        <v>-423373114.86768115</v>
      </c>
      <c r="GV236" s="246">
        <f t="shared" ca="1" si="516"/>
        <v>-338696925.79156601</v>
      </c>
      <c r="GW236" s="246">
        <f t="shared" ca="1" si="516"/>
        <v>-125195593.36168635</v>
      </c>
      <c r="GX236" s="246">
        <f t="shared" ca="1" si="516"/>
        <v>85404580.935842603</v>
      </c>
      <c r="GY236" s="246">
        <f t="shared" ca="1" si="516"/>
        <v>82065189.144526154</v>
      </c>
      <c r="GZ236" s="246">
        <f t="shared" ca="1" si="516"/>
        <v>85777737.661970943</v>
      </c>
      <c r="HA236" s="246">
        <f t="shared" ca="1" si="516"/>
        <v>83891846.587997705</v>
      </c>
      <c r="HB236" s="246">
        <f t="shared" ca="1" si="516"/>
        <v>81160392.854518369</v>
      </c>
      <c r="HC236" s="246">
        <f t="shared" ca="1" si="516"/>
        <v>82178916.374303639</v>
      </c>
      <c r="HD236" s="246">
        <f t="shared" ca="1" si="516"/>
        <v>72919190.530552641</v>
      </c>
      <c r="HE236" s="246">
        <f t="shared" ca="1" si="516"/>
        <v>59929779.419455297</v>
      </c>
      <c r="HF236" s="246">
        <f t="shared" ca="1" si="516"/>
        <v>46166811.057907254</v>
      </c>
      <c r="HG236" s="246">
        <f t="shared" ca="1" si="516"/>
        <v>177887414.8047623</v>
      </c>
      <c r="HH236" s="246">
        <f t="shared" ca="1" si="516"/>
        <v>219023491.8091408</v>
      </c>
      <c r="HI236" s="246">
        <f t="shared" ca="1" si="516"/>
        <v>169610071.90367052</v>
      </c>
      <c r="HJ236" s="246">
        <f t="shared" ca="1" si="516"/>
        <v>80498738.611607194</v>
      </c>
      <c r="HK236" s="246">
        <f t="shared" ref="HK236" ca="1" si="517">SUM(GU236:HJ236)</f>
        <v>439248527.67532188</v>
      </c>
    </row>
    <row r="237" spans="2:219" ht="15.5" thickTop="1" x14ac:dyDescent="0.75">
      <c r="G237" s="291"/>
    </row>
    <row r="238" spans="2:219" ht="15" customHeight="1" x14ac:dyDescent="0.75">
      <c r="B238" s="307" t="str">
        <f>"Selling LPs ("&amp;TEXT(Assumptions!$D$5,"0.0%")&amp;" of Fund) – HTM Scenario"</f>
        <v>Selling LPs (35.4% of Fund) – HTM Scenario</v>
      </c>
      <c r="C238" s="308">
        <f>Assumptions!$D$5</f>
        <v>0.35398229940807069</v>
      </c>
      <c r="D238" s="309"/>
      <c r="E238" s="309"/>
      <c r="F238" s="310"/>
      <c r="G238" s="310"/>
      <c r="H238" s="309"/>
      <c r="I238" s="309"/>
      <c r="J238" s="311"/>
      <c r="K238" s="307"/>
      <c r="L238" s="312"/>
      <c r="M238" s="312"/>
      <c r="N238" s="312"/>
      <c r="O238" s="312"/>
      <c r="P238" s="312"/>
      <c r="Q238" s="312"/>
      <c r="R238" s="312"/>
      <c r="S238" s="312"/>
      <c r="T238" s="312"/>
      <c r="U238" s="312"/>
      <c r="V238" s="312"/>
      <c r="W238" s="312"/>
      <c r="X238" s="312"/>
      <c r="Y238" s="312"/>
      <c r="Z238" s="312"/>
      <c r="AA238" s="312"/>
      <c r="AB238" s="312"/>
      <c r="AC238" s="312"/>
      <c r="AD238" s="312"/>
      <c r="AE238" s="312"/>
      <c r="AF238" s="312"/>
      <c r="AG238" s="312"/>
      <c r="AH238" s="312"/>
      <c r="AI238" s="312"/>
      <c r="AJ238" s="312"/>
      <c r="AK238" s="312"/>
      <c r="AL238" s="312"/>
      <c r="AM238" s="312"/>
      <c r="AN238" s="312"/>
      <c r="AO238" s="312"/>
      <c r="AP238" s="312"/>
      <c r="AQ238" s="312"/>
      <c r="AR238" s="312"/>
      <c r="AS238" s="312"/>
      <c r="AT238" s="312"/>
      <c r="AU238" s="312"/>
      <c r="AV238" s="312"/>
      <c r="AW238" s="312"/>
      <c r="AX238" s="312"/>
      <c r="AY238" s="312"/>
      <c r="AZ238" s="312"/>
      <c r="BA238" s="312"/>
      <c r="BB238" s="312"/>
      <c r="BC238" s="312"/>
      <c r="BD238" s="312"/>
      <c r="BE238" s="312"/>
      <c r="BF238" s="312"/>
      <c r="BG238" s="312"/>
      <c r="BH238" s="312"/>
      <c r="BI238" s="312"/>
      <c r="BJ238" s="312"/>
      <c r="BK238" s="312"/>
      <c r="BL238" s="312"/>
      <c r="BM238" s="312"/>
      <c r="BN238" s="312"/>
      <c r="BO238" s="312"/>
      <c r="BP238" s="312"/>
      <c r="BQ238" s="312"/>
      <c r="BR238" s="312"/>
      <c r="BS238" s="312"/>
      <c r="BT238" s="312"/>
      <c r="BU238" s="312"/>
      <c r="BV238" s="312"/>
      <c r="BW238" s="312"/>
      <c r="BX238" s="312"/>
      <c r="BY238" s="312"/>
      <c r="BZ238" s="312"/>
      <c r="CA238" s="312"/>
      <c r="CB238" s="312"/>
      <c r="CC238" s="312"/>
      <c r="CD238" s="312"/>
      <c r="CE238" s="312"/>
      <c r="CF238" s="312"/>
      <c r="CG238" s="312"/>
      <c r="CH238" s="312"/>
      <c r="CI238" s="312"/>
      <c r="CJ238" s="312"/>
      <c r="CK238" s="312"/>
      <c r="CL238" s="312"/>
      <c r="CM238" s="312"/>
      <c r="CN238" s="312"/>
      <c r="CO238" s="312"/>
      <c r="CP238" s="312"/>
      <c r="CQ238" s="312"/>
      <c r="CR238" s="312"/>
      <c r="CS238" s="312"/>
      <c r="CT238" s="312"/>
      <c r="CU238" s="312"/>
      <c r="CV238" s="312"/>
      <c r="CW238" s="312"/>
      <c r="CX238" s="312"/>
      <c r="CY238" s="312"/>
      <c r="CZ238" s="312"/>
      <c r="DA238" s="312"/>
      <c r="DB238" s="312"/>
      <c r="DC238" s="312"/>
      <c r="DD238" s="312"/>
      <c r="DE238" s="312"/>
      <c r="DF238" s="312"/>
      <c r="DG238" s="312"/>
      <c r="DH238" s="312"/>
      <c r="DI238" s="312"/>
      <c r="DJ238" s="312"/>
      <c r="DK238" s="312"/>
      <c r="DL238" s="312"/>
      <c r="DM238" s="312"/>
      <c r="DN238" s="312"/>
      <c r="DO238" s="312"/>
      <c r="DP238" s="312"/>
      <c r="DQ238" s="312"/>
      <c r="DR238" s="312"/>
      <c r="DS238" s="312"/>
      <c r="DT238" s="312"/>
      <c r="DU238" s="312"/>
      <c r="DV238" s="312"/>
      <c r="DW238" s="312"/>
      <c r="DX238" s="312"/>
      <c r="DY238" s="312"/>
      <c r="DZ238" s="312"/>
      <c r="EA238" s="312"/>
      <c r="EB238" s="312"/>
      <c r="EC238" s="312"/>
      <c r="ED238" s="312"/>
      <c r="EE238" s="312"/>
      <c r="EF238" s="312"/>
      <c r="EG238" s="312"/>
      <c r="EH238" s="312"/>
      <c r="EI238" s="312"/>
      <c r="EJ238" s="312"/>
      <c r="EK238" s="312"/>
      <c r="EL238" s="312"/>
      <c r="EM238" s="312"/>
      <c r="EN238" s="312"/>
      <c r="EO238" s="312"/>
      <c r="EP238" s="312"/>
      <c r="EQ238" s="312"/>
      <c r="ER238" s="312"/>
      <c r="ES238" s="312"/>
      <c r="ET238" s="312"/>
      <c r="EU238" s="312"/>
      <c r="EV238" s="312"/>
      <c r="EW238" s="312"/>
      <c r="EX238" s="312"/>
      <c r="EY238" s="312"/>
      <c r="EZ238" s="312"/>
      <c r="FA238" s="312"/>
      <c r="FB238" s="312"/>
      <c r="FC238" s="312"/>
      <c r="FD238" s="312"/>
      <c r="FE238" s="312"/>
      <c r="FF238" s="312"/>
      <c r="FG238" s="312"/>
      <c r="FH238" s="312"/>
      <c r="FI238" s="312"/>
      <c r="FJ238" s="312"/>
      <c r="FK238" s="312"/>
      <c r="FL238" s="312"/>
      <c r="FM238" s="312"/>
      <c r="FN238" s="312"/>
      <c r="FO238" s="312"/>
      <c r="FP238" s="312"/>
      <c r="FQ238" s="312"/>
      <c r="FR238" s="312"/>
      <c r="FS238" s="312"/>
      <c r="FT238" s="312"/>
      <c r="FU238" s="312"/>
      <c r="FV238" s="312"/>
      <c r="FW238" s="312"/>
      <c r="FX238" s="312"/>
      <c r="FY238" s="312"/>
      <c r="FZ238" s="312"/>
      <c r="GA238" s="312"/>
      <c r="GB238" s="312"/>
      <c r="GC238" s="312"/>
      <c r="GD238" s="312"/>
      <c r="GE238" s="312"/>
      <c r="GF238" s="312"/>
      <c r="GG238" s="312"/>
      <c r="GH238" s="312"/>
      <c r="GI238" s="312"/>
      <c r="GJ238" s="312"/>
      <c r="GK238" s="312"/>
      <c r="GL238" s="312"/>
      <c r="GM238" s="312"/>
      <c r="GN238" s="312"/>
      <c r="GO238" s="312"/>
      <c r="GP238" s="312"/>
      <c r="GQ238" s="312"/>
      <c r="GR238" s="312"/>
      <c r="GS238" s="312"/>
      <c r="GT238" s="311"/>
      <c r="GU238" s="307"/>
      <c r="GV238" s="311"/>
      <c r="GW238" s="311"/>
      <c r="GX238" s="311"/>
      <c r="GY238" s="311"/>
      <c r="GZ238" s="311"/>
      <c r="HA238" s="311"/>
      <c r="HB238" s="311"/>
      <c r="HC238" s="311"/>
      <c r="HD238" s="311"/>
      <c r="HE238" s="311"/>
      <c r="HF238" s="311"/>
      <c r="HG238" s="311"/>
      <c r="HH238" s="311"/>
      <c r="HI238" s="311"/>
      <c r="HJ238" s="311"/>
      <c r="HK238" s="311"/>
    </row>
    <row r="239" spans="2:219" ht="4.95" customHeight="1" x14ac:dyDescent="0.75"/>
    <row r="240" spans="2:219" ht="14.4" customHeight="1" x14ac:dyDescent="0.75">
      <c r="B240" t="s">
        <v>323</v>
      </c>
      <c r="G240" s="85">
        <f ca="1">SUMIFS($K240:$GS240,$K$6:$GS$6,"&lt;="&amp;$G$2)</f>
        <v>265022156.77081898</v>
      </c>
      <c r="K240" s="94">
        <f t="shared" ref="K240:AP240" ca="1" si="518">K171*$C$238</f>
        <v>0</v>
      </c>
      <c r="L240" s="94">
        <f t="shared" ca="1" si="518"/>
        <v>149004.9303517729</v>
      </c>
      <c r="M240" s="94">
        <f t="shared" ca="1" si="518"/>
        <v>153968.67546380655</v>
      </c>
      <c r="N240" s="94">
        <f t="shared" ca="1" si="518"/>
        <v>148999.84716595351</v>
      </c>
      <c r="O240" s="94">
        <f t="shared" ca="1" si="518"/>
        <v>160110.93782332374</v>
      </c>
      <c r="P240" s="94">
        <f t="shared" ca="1" si="518"/>
        <v>463020.29541331937</v>
      </c>
      <c r="Q240" s="94">
        <f t="shared" ca="1" si="518"/>
        <v>478692.81216209079</v>
      </c>
      <c r="R240" s="94">
        <f t="shared" ca="1" si="518"/>
        <v>706828.84306866757</v>
      </c>
      <c r="S240" s="94">
        <f t="shared" ca="1" si="518"/>
        <v>683775.08387281874</v>
      </c>
      <c r="T240" s="94">
        <f t="shared" ca="1" si="518"/>
        <v>938287.5606870479</v>
      </c>
      <c r="U240" s="94">
        <f t="shared" ca="1" si="518"/>
        <v>1237462.918730862</v>
      </c>
      <c r="V240" s="94">
        <f t="shared" ca="1" si="518"/>
        <v>1237564.3488189348</v>
      </c>
      <c r="W240" s="94">
        <f t="shared" ca="1" si="518"/>
        <v>1237756.7806765421</v>
      </c>
      <c r="X240" s="94">
        <f t="shared" ca="1" si="518"/>
        <v>1385465.4880248706</v>
      </c>
      <c r="Y240" s="94">
        <f t="shared" ca="1" si="518"/>
        <v>1501988.0220519917</v>
      </c>
      <c r="Z240" s="94">
        <f t="shared" ca="1" si="518"/>
        <v>1596420.3791801224</v>
      </c>
      <c r="AA240" s="94">
        <f t="shared" ca="1" si="518"/>
        <v>1647993.1506463666</v>
      </c>
      <c r="AB240" s="94">
        <f t="shared" ca="1" si="518"/>
        <v>1594681.9968864899</v>
      </c>
      <c r="AC240" s="94">
        <f t="shared" ca="1" si="518"/>
        <v>1647800.789585222</v>
      </c>
      <c r="AD240" s="94">
        <f t="shared" ca="1" si="518"/>
        <v>1769328.4032374765</v>
      </c>
      <c r="AE240" s="94">
        <f t="shared" ca="1" si="518"/>
        <v>1711671.447725815</v>
      </c>
      <c r="AF240" s="94">
        <f t="shared" ca="1" si="518"/>
        <v>2191642.854572841</v>
      </c>
      <c r="AG240" s="94">
        <f t="shared" ca="1" si="518"/>
        <v>2115747.5239160382</v>
      </c>
      <c r="AH240" s="94">
        <f t="shared" ca="1" si="518"/>
        <v>2324396.238089764</v>
      </c>
      <c r="AI240" s="94">
        <f t="shared" ca="1" si="518"/>
        <v>2324265.9549044687</v>
      </c>
      <c r="AJ240" s="94">
        <f t="shared" ca="1" si="518"/>
        <v>2441333.4234425901</v>
      </c>
      <c r="AK240" s="94">
        <f t="shared" ca="1" si="518"/>
        <v>2638651.4615573892</v>
      </c>
      <c r="AL240" s="94">
        <f t="shared" ca="1" si="518"/>
        <v>2659826.3499646187</v>
      </c>
      <c r="AM240" s="94">
        <f t="shared" ca="1" si="518"/>
        <v>2746284.0416392935</v>
      </c>
      <c r="AN240" s="94">
        <f t="shared" ca="1" si="518"/>
        <v>2884425.446372679</v>
      </c>
      <c r="AO240" s="94">
        <f t="shared" ca="1" si="518"/>
        <v>2965814.3026702758</v>
      </c>
      <c r="AP240" s="94">
        <f t="shared" ca="1" si="518"/>
        <v>2965516.1610786007</v>
      </c>
      <c r="AQ240" s="94">
        <f t="shared" ref="AQ240:BV240" ca="1" si="519">AQ171*$C$238</f>
        <v>2868599.5880316282</v>
      </c>
      <c r="AR240" s="94">
        <f t="shared" ca="1" si="519"/>
        <v>2950432.4691061336</v>
      </c>
      <c r="AS240" s="94">
        <f t="shared" ca="1" si="519"/>
        <v>2844062.9191074511</v>
      </c>
      <c r="AT240" s="94">
        <f t="shared" ca="1" si="519"/>
        <v>3026340.1218867772</v>
      </c>
      <c r="AU240" s="94">
        <f t="shared" ca="1" si="519"/>
        <v>2876665.5773785058</v>
      </c>
      <c r="AV240" s="94">
        <f t="shared" ca="1" si="519"/>
        <v>2870317.414573133</v>
      </c>
      <c r="AW240" s="94">
        <f t="shared" ca="1" si="519"/>
        <v>2969492.4407080282</v>
      </c>
      <c r="AX240" s="94">
        <f t="shared" ca="1" si="519"/>
        <v>2901934.3808129029</v>
      </c>
      <c r="AY240" s="94">
        <f t="shared" ca="1" si="519"/>
        <v>2940743.9912704499</v>
      </c>
      <c r="AZ240" s="94">
        <f t="shared" ca="1" si="519"/>
        <v>2804693.0290062237</v>
      </c>
      <c r="BA240" s="94">
        <f t="shared" ca="1" si="519"/>
        <v>2883183.5454929047</v>
      </c>
      <c r="BB240" s="94">
        <f t="shared" ca="1" si="519"/>
        <v>2862592.6252248315</v>
      </c>
      <c r="BC240" s="94">
        <f t="shared" ca="1" si="519"/>
        <v>2663025.4437565813</v>
      </c>
      <c r="BD240" s="94">
        <f t="shared" ca="1" si="519"/>
        <v>2708150.2718868954</v>
      </c>
      <c r="BE240" s="94">
        <f t="shared" ca="1" si="519"/>
        <v>2633647.0757375611</v>
      </c>
      <c r="BF240" s="94">
        <f t="shared" ca="1" si="519"/>
        <v>2627944.8598321471</v>
      </c>
      <c r="BG240" s="94">
        <f t="shared" ca="1" si="519"/>
        <v>2690878.8029324072</v>
      </c>
      <c r="BH240" s="94">
        <f t="shared" ca="1" si="519"/>
        <v>2730202.2399364826</v>
      </c>
      <c r="BI240" s="94">
        <f t="shared" ca="1" si="519"/>
        <v>2772626.685777179</v>
      </c>
      <c r="BJ240" s="94">
        <f t="shared" ca="1" si="519"/>
        <v>2645051.1181678567</v>
      </c>
      <c r="BK240" s="94">
        <f t="shared" ca="1" si="519"/>
        <v>2761568.3849383602</v>
      </c>
      <c r="BL240" s="94">
        <f t="shared" ca="1" si="519"/>
        <v>2659813.8366903337</v>
      </c>
      <c r="BM240" s="94">
        <f t="shared" ca="1" si="519"/>
        <v>2733365.7408082401</v>
      </c>
      <c r="BN240" s="94">
        <f t="shared" ca="1" si="519"/>
        <v>2755093.6380627197</v>
      </c>
      <c r="BO240" s="94">
        <f t="shared" ca="1" si="519"/>
        <v>2796580.6538188318</v>
      </c>
      <c r="BP240" s="94">
        <f t="shared" ca="1" si="519"/>
        <v>2828428.2572257798</v>
      </c>
      <c r="BQ240" s="94">
        <f t="shared" ca="1" si="519"/>
        <v>2609791.1997308973</v>
      </c>
      <c r="BR240" s="94">
        <f t="shared" ca="1" si="519"/>
        <v>2785453.8255466716</v>
      </c>
      <c r="BS240" s="94">
        <f t="shared" ca="1" si="519"/>
        <v>2773651.1601091875</v>
      </c>
      <c r="BT240" s="94">
        <f t="shared" ca="1" si="519"/>
        <v>2756557.2026583836</v>
      </c>
      <c r="BU240" s="94">
        <f t="shared" ca="1" si="519"/>
        <v>2916104.5188068794</v>
      </c>
      <c r="BV240" s="94">
        <f t="shared" ca="1" si="519"/>
        <v>2874283.545530037</v>
      </c>
      <c r="BW240" s="94">
        <f t="shared" ref="BW240:DB240" ca="1" si="520">BW171*$C$238</f>
        <v>2814224.0307363705</v>
      </c>
      <c r="BX240" s="94">
        <f t="shared" ca="1" si="520"/>
        <v>2831307.6802226161</v>
      </c>
      <c r="BY240" s="94">
        <f t="shared" ca="1" si="520"/>
        <v>2779130.4910597783</v>
      </c>
      <c r="BZ240" s="94">
        <f t="shared" ca="1" si="520"/>
        <v>2751243.9177247984</v>
      </c>
      <c r="CA240" s="94">
        <f t="shared" ca="1" si="520"/>
        <v>2671394.5198278585</v>
      </c>
      <c r="CB240" s="94">
        <f t="shared" ca="1" si="520"/>
        <v>2917120.8550858255</v>
      </c>
      <c r="CC240" s="94">
        <f t="shared" ca="1" si="520"/>
        <v>2662097.1499551446</v>
      </c>
      <c r="CD240" s="94">
        <f t="shared" ca="1" si="520"/>
        <v>2700267.4436011994</v>
      </c>
      <c r="CE240" s="94">
        <f t="shared" ca="1" si="520"/>
        <v>2750260.0239235945</v>
      </c>
      <c r="CF240" s="94">
        <f t="shared" ca="1" si="520"/>
        <v>2690682.8808093304</v>
      </c>
      <c r="CG240" s="94">
        <f t="shared" ca="1" si="520"/>
        <v>2667057.9853326767</v>
      </c>
      <c r="CH240" s="94">
        <f t="shared" ca="1" si="520"/>
        <v>2956268.6460729335</v>
      </c>
      <c r="CI240" s="94">
        <f t="shared" ca="1" si="520"/>
        <v>2824499.1563572166</v>
      </c>
      <c r="CJ240" s="94">
        <f t="shared" ca="1" si="520"/>
        <v>2641274.9836703371</v>
      </c>
      <c r="CK240" s="94">
        <f t="shared" ca="1" si="520"/>
        <v>2764524.1760764713</v>
      </c>
      <c r="CL240" s="94">
        <f t="shared" ca="1" si="520"/>
        <v>2721104.1054611681</v>
      </c>
      <c r="CM240" s="94">
        <f t="shared" ca="1" si="520"/>
        <v>2587099.6281441553</v>
      </c>
      <c r="CN240" s="94">
        <f t="shared" ca="1" si="520"/>
        <v>2639240.6367761693</v>
      </c>
      <c r="CO240" s="94">
        <f t="shared" ca="1" si="520"/>
        <v>2594435.9360781489</v>
      </c>
      <c r="CP240" s="94">
        <f t="shared" ca="1" si="520"/>
        <v>2687464.4702032893</v>
      </c>
      <c r="CQ240" s="94">
        <f t="shared" ca="1" si="520"/>
        <v>2543168.407088507</v>
      </c>
      <c r="CR240" s="94">
        <f t="shared" ca="1" si="520"/>
        <v>2565782.2689410606</v>
      </c>
      <c r="CS240" s="94">
        <f t="shared" ca="1" si="520"/>
        <v>2637840.3111182954</v>
      </c>
      <c r="CT240" s="94">
        <f t="shared" ca="1" si="520"/>
        <v>2519371.9470107988</v>
      </c>
      <c r="CU240" s="94">
        <f t="shared" ca="1" si="520"/>
        <v>2551494.092009523</v>
      </c>
      <c r="CV240" s="94">
        <f t="shared" ca="1" si="520"/>
        <v>2470804.3295143186</v>
      </c>
      <c r="CW240" s="94">
        <f t="shared" ca="1" si="520"/>
        <v>2690615.4542609397</v>
      </c>
      <c r="CX240" s="94">
        <f t="shared" ca="1" si="520"/>
        <v>2730139.4894942665</v>
      </c>
      <c r="CY240" s="94">
        <f t="shared" ca="1" si="520"/>
        <v>2361594.1883770451</v>
      </c>
      <c r="CZ240" s="94">
        <f t="shared" ca="1" si="520"/>
        <v>2504179.1364547182</v>
      </c>
      <c r="DA240" s="94">
        <f t="shared" ca="1" si="520"/>
        <v>2423629.345640345</v>
      </c>
      <c r="DB240" s="94">
        <f t="shared" ca="1" si="520"/>
        <v>2314053.3390178727</v>
      </c>
      <c r="DC240" s="94">
        <f t="shared" ref="DC240:EH240" ca="1" si="521">DC171*$C$238</f>
        <v>2455890.2729393742</v>
      </c>
      <c r="DD240" s="94">
        <f t="shared" ca="1" si="521"/>
        <v>2419165.0872518918</v>
      </c>
      <c r="DE240" s="94">
        <f t="shared" ca="1" si="521"/>
        <v>2457714.8888609651</v>
      </c>
      <c r="DF240" s="94">
        <f t="shared" ca="1" si="521"/>
        <v>2394471.4696558029</v>
      </c>
      <c r="DG240" s="94">
        <f t="shared" ca="1" si="521"/>
        <v>2572412.3326302129</v>
      </c>
      <c r="DH240" s="94">
        <f t="shared" ca="1" si="521"/>
        <v>2814279.9280812694</v>
      </c>
      <c r="DI240" s="94">
        <f t="shared" ca="1" si="521"/>
        <v>2582754.3467463558</v>
      </c>
      <c r="DJ240" s="94">
        <f t="shared" ca="1" si="521"/>
        <v>2734910.6399168391</v>
      </c>
      <c r="DK240" s="94">
        <f t="shared" ca="1" si="521"/>
        <v>2278410.5427064039</v>
      </c>
      <c r="DL240" s="94">
        <f t="shared" ca="1" si="521"/>
        <v>2740045.5213113432</v>
      </c>
      <c r="DM240" s="94">
        <f t="shared" ca="1" si="521"/>
        <v>2220154.1748078684</v>
      </c>
      <c r="DN240" s="94">
        <f t="shared" ca="1" si="521"/>
        <v>2320233.5478416448</v>
      </c>
      <c r="DO240" s="94">
        <f t="shared" ca="1" si="521"/>
        <v>2412709.7032080274</v>
      </c>
      <c r="DP240" s="94">
        <f t="shared" ca="1" si="521"/>
        <v>2470308.7649146155</v>
      </c>
      <c r="DQ240" s="94">
        <f t="shared" ca="1" si="521"/>
        <v>2500815.3665572475</v>
      </c>
      <c r="DR240" s="94">
        <f t="shared" ca="1" si="521"/>
        <v>2220926.3199373903</v>
      </c>
      <c r="DS240" s="94">
        <f t="shared" ca="1" si="521"/>
        <v>2233579.8030704386</v>
      </c>
      <c r="DT240" s="94">
        <f t="shared" ca="1" si="521"/>
        <v>2053534.515326048</v>
      </c>
      <c r="DU240" s="94">
        <f t="shared" ca="1" si="521"/>
        <v>2129809.8353617946</v>
      </c>
      <c r="DV240" s="94">
        <f t="shared" ca="1" si="521"/>
        <v>2179642.2528529982</v>
      </c>
      <c r="DW240" s="94">
        <f t="shared" ca="1" si="521"/>
        <v>1973400.7302244299</v>
      </c>
      <c r="DX240" s="94">
        <f t="shared" ca="1" si="521"/>
        <v>2039126.3517700459</v>
      </c>
      <c r="DY240" s="94">
        <f t="shared" ca="1" si="521"/>
        <v>1973265.037960843</v>
      </c>
      <c r="DZ240" s="94">
        <f t="shared" ca="1" si="521"/>
        <v>1959220.2284830117</v>
      </c>
      <c r="EA240" s="94">
        <f t="shared" ca="1" si="521"/>
        <v>1959533.8360485453</v>
      </c>
      <c r="EB240" s="94">
        <f t="shared" ca="1" si="521"/>
        <v>1889089.7709752666</v>
      </c>
      <c r="EC240" s="94">
        <f t="shared" ca="1" si="521"/>
        <v>1887977.7241884547</v>
      </c>
      <c r="ED240" s="94">
        <f t="shared" ca="1" si="521"/>
        <v>1826362.4328283081</v>
      </c>
      <c r="EE240" s="94">
        <f t="shared" ca="1" si="521"/>
        <v>1835149.9424586354</v>
      </c>
      <c r="EF240" s="94">
        <f t="shared" ca="1" si="521"/>
        <v>1789431.1230051247</v>
      </c>
      <c r="EG240" s="94">
        <f t="shared" ca="1" si="521"/>
        <v>1819182.6581824603</v>
      </c>
      <c r="EH240" s="94">
        <f t="shared" ca="1" si="521"/>
        <v>1780658.7154385785</v>
      </c>
      <c r="EI240" s="94">
        <f t="shared" ref="EI240:FN240" ca="1" si="522">EI171*$C$238</f>
        <v>1604074.338196733</v>
      </c>
      <c r="EJ240" s="94">
        <f t="shared" ca="1" si="522"/>
        <v>1611126.2554275736</v>
      </c>
      <c r="EK240" s="94">
        <f t="shared" ca="1" si="522"/>
        <v>1554277.1617750905</v>
      </c>
      <c r="EL240" s="94">
        <f t="shared" ca="1" si="522"/>
        <v>1602335.9297989667</v>
      </c>
      <c r="EM240" s="94">
        <f t="shared" ca="1" si="522"/>
        <v>1434535.7969063323</v>
      </c>
      <c r="EN240" s="94">
        <f t="shared" ca="1" si="522"/>
        <v>1456093.3668722895</v>
      </c>
      <c r="EO240" s="94">
        <f t="shared" ca="1" si="522"/>
        <v>1438800.6407174361</v>
      </c>
      <c r="EP240" s="94">
        <f t="shared" ca="1" si="522"/>
        <v>1371405.9281212469</v>
      </c>
      <c r="EQ240" s="94">
        <f t="shared" ca="1" si="522"/>
        <v>1417664.7702924437</v>
      </c>
      <c r="ER240" s="94">
        <f t="shared" ca="1" si="522"/>
        <v>1371053.6982998825</v>
      </c>
      <c r="ES240" s="94">
        <f t="shared" ca="1" si="522"/>
        <v>1376932.49750965</v>
      </c>
      <c r="ET240" s="94">
        <f t="shared" ca="1" si="522"/>
        <v>1328748.2559878146</v>
      </c>
      <c r="EU240" s="94">
        <f t="shared" ca="1" si="522"/>
        <v>999998.67747529526</v>
      </c>
      <c r="EV240" s="94">
        <f t="shared" ca="1" si="522"/>
        <v>996170.42423824617</v>
      </c>
      <c r="EW240" s="94">
        <f t="shared" ca="1" si="522"/>
        <v>934670.42960493255</v>
      </c>
      <c r="EX240" s="94">
        <f t="shared" ca="1" si="522"/>
        <v>861684.27650614234</v>
      </c>
      <c r="EY240" s="94">
        <f t="shared" ca="1" si="522"/>
        <v>844006.13775082328</v>
      </c>
      <c r="EZ240" s="94">
        <f t="shared" ca="1" si="522"/>
        <v>886832.79239101824</v>
      </c>
      <c r="FA240" s="94">
        <f t="shared" ca="1" si="522"/>
        <v>827250.04775779182</v>
      </c>
      <c r="FB240" s="94">
        <f t="shared" ca="1" si="522"/>
        <v>764135.47038043023</v>
      </c>
      <c r="FC240" s="94">
        <f t="shared" ca="1" si="522"/>
        <v>23033251.200680107</v>
      </c>
      <c r="FD240" s="94">
        <f t="shared" ca="1" si="522"/>
        <v>9738700.4545847084</v>
      </c>
      <c r="FE240" s="94">
        <f t="shared" ca="1" si="522"/>
        <v>8785730.1091420483</v>
      </c>
      <c r="FF240" s="94">
        <f t="shared" ca="1" si="522"/>
        <v>649317.86711460713</v>
      </c>
      <c r="FG240" s="94">
        <f t="shared" ca="1" si="522"/>
        <v>3897851.3632927593</v>
      </c>
      <c r="FH240" s="94">
        <f t="shared" ca="1" si="522"/>
        <v>11427215.261202438</v>
      </c>
      <c r="FI240" s="94">
        <f t="shared" ca="1" si="522"/>
        <v>573135.51688133588</v>
      </c>
      <c r="FJ240" s="94">
        <f t="shared" ca="1" si="522"/>
        <v>560931.92515669228</v>
      </c>
      <c r="FK240" s="94">
        <f t="shared" ca="1" si="522"/>
        <v>3478502.9720348199</v>
      </c>
      <c r="FL240" s="94">
        <f t="shared" ca="1" si="522"/>
        <v>8100667.714347613</v>
      </c>
      <c r="FM240" s="94">
        <f t="shared" ca="1" si="522"/>
        <v>530697.89542659442</v>
      </c>
      <c r="FN240" s="94">
        <f t="shared" ca="1" si="522"/>
        <v>508710.05827858677</v>
      </c>
      <c r="FO240" s="94">
        <f t="shared" ref="FO240:GS240" ca="1" si="523">FO171*$C$238</f>
        <v>523549.1055988376</v>
      </c>
      <c r="FP240" s="94">
        <f t="shared" ca="1" si="523"/>
        <v>527526.59310152952</v>
      </c>
      <c r="FQ240" s="94">
        <f t="shared" ca="1" si="523"/>
        <v>3568332.8276976654</v>
      </c>
      <c r="FR240" s="94">
        <f t="shared" ca="1" si="523"/>
        <v>11906984.540618258</v>
      </c>
      <c r="FS240" s="94">
        <f t="shared" ca="1" si="523"/>
        <v>39469876.436504111</v>
      </c>
      <c r="FT240" s="94">
        <f t="shared" ca="1" si="523"/>
        <v>4134448.4965951489</v>
      </c>
      <c r="FU240" s="94">
        <f t="shared" ca="1" si="523"/>
        <v>3445270.0045225569</v>
      </c>
      <c r="FV240" s="94">
        <f t="shared" ca="1" si="523"/>
        <v>277038.4695695712</v>
      </c>
      <c r="FW240" s="94">
        <f t="shared" ca="1" si="523"/>
        <v>10725906.749715704</v>
      </c>
      <c r="FX240" s="94">
        <f t="shared" ca="1" si="523"/>
        <v>17154726.476576481</v>
      </c>
      <c r="FY240" s="94">
        <f t="shared" ca="1" si="523"/>
        <v>207106.39230468622</v>
      </c>
      <c r="FZ240" s="94">
        <f t="shared" ca="1" si="523"/>
        <v>11714735.299097788</v>
      </c>
      <c r="GA240" s="94">
        <f t="shared" ca="1" si="523"/>
        <v>5581802.4766142443</v>
      </c>
      <c r="GB240" s="94">
        <f t="shared" ca="1" si="523"/>
        <v>4406985.1904764837</v>
      </c>
      <c r="GC240" s="94">
        <f t="shared" ca="1" si="523"/>
        <v>109152.31560726157</v>
      </c>
      <c r="GD240" s="94">
        <f t="shared" ca="1" si="523"/>
        <v>109152.31560726157</v>
      </c>
      <c r="GE240" s="94">
        <f t="shared" ca="1" si="523"/>
        <v>105631.27316831738</v>
      </c>
      <c r="GF240" s="94">
        <f t="shared" ca="1" si="523"/>
        <v>9022552.3928488865</v>
      </c>
      <c r="GG240" s="94">
        <f t="shared" ca="1" si="523"/>
        <v>55789.824988472617</v>
      </c>
      <c r="GH240" s="94">
        <f t="shared" ca="1" si="523"/>
        <v>2627630.3143646815</v>
      </c>
      <c r="GI240" s="94">
        <f t="shared" ca="1" si="523"/>
        <v>12161601.640196443</v>
      </c>
      <c r="GJ240" s="94">
        <f t="shared" ca="1" si="523"/>
        <v>56118.000429581269</v>
      </c>
      <c r="GK240" s="94">
        <f t="shared" ca="1" si="523"/>
        <v>57649.485821421702</v>
      </c>
      <c r="GL240" s="94">
        <f t="shared" ca="1" si="523"/>
        <v>13468179.149560267</v>
      </c>
      <c r="GM240" s="94">
        <f t="shared" ca="1" si="523"/>
        <v>0</v>
      </c>
      <c r="GN240" s="94">
        <f t="shared" ca="1" si="523"/>
        <v>0</v>
      </c>
      <c r="GO240" s="94">
        <f t="shared" ca="1" si="523"/>
        <v>0</v>
      </c>
      <c r="GP240" s="94">
        <f t="shared" ca="1" si="523"/>
        <v>0</v>
      </c>
      <c r="GQ240" s="94">
        <f t="shared" ca="1" si="523"/>
        <v>0</v>
      </c>
      <c r="GR240" s="94">
        <f t="shared" ca="1" si="523"/>
        <v>0</v>
      </c>
      <c r="GS240" s="94">
        <f t="shared" ca="1" si="523"/>
        <v>0</v>
      </c>
      <c r="GU240" s="85">
        <f t="shared" ref="GU240:HJ240" ca="1" si="524">SUMIFS($K240:$GS240,$K$5:$GS$5,GU$6)</f>
        <v>5120151.904739663</v>
      </c>
      <c r="GV240" s="85">
        <f t="shared" ca="1" si="524"/>
        <v>19638061.185322713</v>
      </c>
      <c r="GW240" s="85">
        <f t="shared" ca="1" si="524"/>
        <v>32613608.355964895</v>
      </c>
      <c r="GX240" s="85">
        <f t="shared" ca="1" si="524"/>
        <v>34140785.917734794</v>
      </c>
      <c r="GY240" s="85">
        <f t="shared" ca="1" si="524"/>
        <v>32611345.41792123</v>
      </c>
      <c r="GZ240" s="85">
        <f t="shared" ca="1" si="524"/>
        <v>33532568.897263549</v>
      </c>
      <c r="HA240" s="85">
        <f t="shared" ca="1" si="524"/>
        <v>32536715.602303401</v>
      </c>
      <c r="HB240" s="85">
        <f t="shared" ca="1" si="524"/>
        <v>30686083.440113112</v>
      </c>
      <c r="HC240" s="85">
        <f t="shared" ca="1" si="524"/>
        <v>29984262.543926198</v>
      </c>
      <c r="HD240" s="85">
        <f t="shared" ca="1" si="524"/>
        <v>26507352.229025524</v>
      </c>
      <c r="HE240" s="85">
        <f t="shared" ca="1" si="524"/>
        <v>21516084.187007781</v>
      </c>
      <c r="HF240" s="85">
        <f t="shared" ca="1" si="524"/>
        <v>15728410.415824536</v>
      </c>
      <c r="HG240" s="85">
        <f t="shared" ca="1" si="524"/>
        <v>62289110.497684218</v>
      </c>
      <c r="HH240" s="85">
        <f t="shared" ca="1" si="524"/>
        <v>76755498.569882423</v>
      </c>
      <c r="HI240" s="85">
        <f t="shared" ca="1" si="524"/>
        <v>59470579.176575162</v>
      </c>
      <c r="HJ240" s="85">
        <f t="shared" ca="1" si="524"/>
        <v>28371178.590372395</v>
      </c>
      <c r="HK240" s="85">
        <f t="shared" ref="HK240" ca="1" si="525">SUM(GU240:HJ240)</f>
        <v>541501796.93166173</v>
      </c>
    </row>
    <row r="241" spans="2:219" ht="4.95" customHeight="1" x14ac:dyDescent="0.75"/>
    <row r="242" spans="2:219" ht="14.4" customHeight="1" x14ac:dyDescent="0.75">
      <c r="B242" s="287" t="s">
        <v>322</v>
      </c>
    </row>
    <row r="243" spans="2:219" ht="14.4" customHeight="1" x14ac:dyDescent="0.75">
      <c r="B243" t="s">
        <v>239</v>
      </c>
      <c r="G243" s="85">
        <f t="shared" ref="G243:G249" ca="1" si="526">SUMIFS($K243:$GS243,$K$6:$GS$6,"&lt;="&amp;$G$2)</f>
        <v>-28550211.076563392</v>
      </c>
      <c r="K243" s="89">
        <f t="shared" ref="K243:AP243" ca="1" si="527">K211*$C$238</f>
        <v>-12786.858648715561</v>
      </c>
      <c r="L243" s="89">
        <f t="shared" ca="1" si="527"/>
        <v>-12786.858648715561</v>
      </c>
      <c r="M243" s="89">
        <f t="shared" ca="1" si="527"/>
        <v>-12786.858648715561</v>
      </c>
      <c r="N243" s="89">
        <f t="shared" ca="1" si="527"/>
        <v>-26116.227619651436</v>
      </c>
      <c r="O243" s="89">
        <f t="shared" ca="1" si="527"/>
        <v>-40636.945927984911</v>
      </c>
      <c r="P243" s="89">
        <f t="shared" ca="1" si="527"/>
        <v>-40636.945927984911</v>
      </c>
      <c r="Q243" s="89">
        <f t="shared" ca="1" si="527"/>
        <v>-65701.40402188462</v>
      </c>
      <c r="R243" s="89">
        <f t="shared" ca="1" si="527"/>
        <v>-65701.40402188462</v>
      </c>
      <c r="S243" s="89">
        <f t="shared" ca="1" si="527"/>
        <v>-88210.316161442577</v>
      </c>
      <c r="T243" s="89">
        <f t="shared" ca="1" si="527"/>
        <v>-125450.40735530861</v>
      </c>
      <c r="U243" s="89">
        <f t="shared" ca="1" si="527"/>
        <v>-125450.40735530861</v>
      </c>
      <c r="V243" s="89">
        <f t="shared" ca="1" si="527"/>
        <v>-125450.40735530861</v>
      </c>
      <c r="W243" s="89">
        <f t="shared" ca="1" si="527"/>
        <v>-141144.82670144798</v>
      </c>
      <c r="X243" s="89">
        <f t="shared" ca="1" si="527"/>
        <v>-147064.15220732748</v>
      </c>
      <c r="Y243" s="89">
        <f t="shared" ca="1" si="527"/>
        <v>-163325.46529766117</v>
      </c>
      <c r="Z243" s="89">
        <f t="shared" ca="1" si="527"/>
        <v>-163325.46529766117</v>
      </c>
      <c r="AA243" s="89">
        <f t="shared" ca="1" si="527"/>
        <v>-163325.46529766117</v>
      </c>
      <c r="AB243" s="89">
        <f t="shared" ca="1" si="527"/>
        <v>-163325.46529766117</v>
      </c>
      <c r="AC243" s="89">
        <f t="shared" ca="1" si="527"/>
        <v>-175466.3065517052</v>
      </c>
      <c r="AD243" s="89">
        <f t="shared" ca="1" si="527"/>
        <v>-175466.3065517052</v>
      </c>
      <c r="AE243" s="89">
        <f t="shared" ca="1" si="527"/>
        <v>-216446.78660666436</v>
      </c>
      <c r="AF243" s="89">
        <f t="shared" ca="1" si="527"/>
        <v>-216446.78660666436</v>
      </c>
      <c r="AG243" s="89">
        <f t="shared" ca="1" si="527"/>
        <v>-237612.57777399768</v>
      </c>
      <c r="AH243" s="89">
        <f t="shared" ca="1" si="527"/>
        <v>-237612.57777399768</v>
      </c>
      <c r="AI243" s="89">
        <f t="shared" ca="1" si="527"/>
        <v>-249215.97477573346</v>
      </c>
      <c r="AJ243" s="89">
        <f t="shared" ca="1" si="527"/>
        <v>-261171.78690358391</v>
      </c>
      <c r="AK243" s="89">
        <f t="shared" ca="1" si="527"/>
        <v>-271979.71826158767</v>
      </c>
      <c r="AL243" s="89">
        <f t="shared" ca="1" si="527"/>
        <v>-271979.71826158767</v>
      </c>
      <c r="AM243" s="89">
        <f t="shared" ca="1" si="527"/>
        <v>-297297.20083333313</v>
      </c>
      <c r="AN243" s="89">
        <f t="shared" ca="1" si="527"/>
        <v>-297297.20083333313</v>
      </c>
      <c r="AO243" s="89">
        <f t="shared" ca="1" si="527"/>
        <v>-297297.20083333313</v>
      </c>
      <c r="AP243" s="89">
        <f t="shared" ca="1" si="527"/>
        <v>-297297.20083333313</v>
      </c>
      <c r="AQ243" s="89">
        <f t="shared" ref="AQ243:BV243" ca="1" si="528">AQ211*$C$238</f>
        <v>-297297.20083333313</v>
      </c>
      <c r="AR243" s="89">
        <f t="shared" ca="1" si="528"/>
        <v>-297297.20083333313</v>
      </c>
      <c r="AS243" s="89">
        <f t="shared" ca="1" si="528"/>
        <v>-297297.20083333313</v>
      </c>
      <c r="AT243" s="89">
        <f t="shared" ca="1" si="528"/>
        <v>-297297.20083333313</v>
      </c>
      <c r="AU243" s="89">
        <f t="shared" ca="1" si="528"/>
        <v>-297297.20083333313</v>
      </c>
      <c r="AV243" s="89">
        <f t="shared" ca="1" si="528"/>
        <v>-297297.20083333313</v>
      </c>
      <c r="AW243" s="89">
        <f t="shared" ca="1" si="528"/>
        <v>-297297.20083333313</v>
      </c>
      <c r="AX243" s="89">
        <f t="shared" ca="1" si="528"/>
        <v>-296910.48709043383</v>
      </c>
      <c r="AY243" s="89">
        <f t="shared" ca="1" si="528"/>
        <v>-296910.48709043383</v>
      </c>
      <c r="AZ243" s="89">
        <f t="shared" ca="1" si="528"/>
        <v>-296910.48709043383</v>
      </c>
      <c r="BA243" s="89">
        <f t="shared" ca="1" si="528"/>
        <v>-296910.48709043383</v>
      </c>
      <c r="BB243" s="89">
        <f t="shared" ca="1" si="528"/>
        <v>-296910.48709043383</v>
      </c>
      <c r="BC243" s="89">
        <f t="shared" ca="1" si="528"/>
        <v>-296910.48709043383</v>
      </c>
      <c r="BD243" s="89">
        <f t="shared" ca="1" si="528"/>
        <v>-296919.29134716297</v>
      </c>
      <c r="BE243" s="89">
        <f t="shared" ca="1" si="528"/>
        <v>-296909.26597762801</v>
      </c>
      <c r="BF243" s="89">
        <f t="shared" ca="1" si="528"/>
        <v>-296908.4337262804</v>
      </c>
      <c r="BG243" s="89">
        <f t="shared" ca="1" si="528"/>
        <v>-296908.4337262804</v>
      </c>
      <c r="BH243" s="89">
        <f t="shared" ca="1" si="528"/>
        <v>-296906.71499214199</v>
      </c>
      <c r="BI243" s="89">
        <f t="shared" ca="1" si="528"/>
        <v>-296906.71499214199</v>
      </c>
      <c r="BJ243" s="89">
        <f t="shared" ca="1" si="528"/>
        <v>-296905.91016667685</v>
      </c>
      <c r="BK243" s="89">
        <f t="shared" ca="1" si="528"/>
        <v>-296905.91016667685</v>
      </c>
      <c r="BL243" s="89">
        <f t="shared" ca="1" si="528"/>
        <v>-296905.91016667685</v>
      </c>
      <c r="BM243" s="89">
        <f t="shared" ca="1" si="528"/>
        <v>-296905.91016667685</v>
      </c>
      <c r="BN243" s="89">
        <f t="shared" ca="1" si="528"/>
        <v>-296905.91016667685</v>
      </c>
      <c r="BO243" s="89">
        <f t="shared" ca="1" si="528"/>
        <v>-296905.91016667685</v>
      </c>
      <c r="BP243" s="89">
        <f t="shared" ca="1" si="528"/>
        <v>-296903.91734975146</v>
      </c>
      <c r="BQ243" s="89">
        <f t="shared" ca="1" si="528"/>
        <v>-296903.91734975146</v>
      </c>
      <c r="BR243" s="89">
        <f t="shared" ca="1" si="528"/>
        <v>-296577.24482764979</v>
      </c>
      <c r="BS243" s="89">
        <f t="shared" ca="1" si="528"/>
        <v>-296577.24482764979</v>
      </c>
      <c r="BT243" s="89">
        <f t="shared" ca="1" si="528"/>
        <v>-296577.24482764979</v>
      </c>
      <c r="BU243" s="89">
        <f t="shared" ca="1" si="528"/>
        <v>-296576.98580143508</v>
      </c>
      <c r="BV243" s="89">
        <f t="shared" ca="1" si="528"/>
        <v>-295957.40942942147</v>
      </c>
      <c r="BW243" s="89">
        <f t="shared" ref="BW243:DB243" ca="1" si="529">BW211*$C$238</f>
        <v>-295957.40942942147</v>
      </c>
      <c r="BX243" s="89">
        <f t="shared" ca="1" si="529"/>
        <v>-295956.76436912216</v>
      </c>
      <c r="BY243" s="89">
        <f t="shared" ca="1" si="529"/>
        <v>-295956.76436912216</v>
      </c>
      <c r="BZ243" s="89">
        <f t="shared" ca="1" si="529"/>
        <v>-295956.46632730833</v>
      </c>
      <c r="CA243" s="89">
        <f t="shared" ca="1" si="529"/>
        <v>-295956.36504722014</v>
      </c>
      <c r="CB243" s="89">
        <f t="shared" ca="1" si="529"/>
        <v>-295501.87270174408</v>
      </c>
      <c r="CC243" s="89">
        <f t="shared" ca="1" si="529"/>
        <v>-295501.7761662784</v>
      </c>
      <c r="CD243" s="89">
        <f t="shared" ca="1" si="529"/>
        <v>-295521.18356573558</v>
      </c>
      <c r="CE243" s="89">
        <f t="shared" ca="1" si="529"/>
        <v>-295526.61713870364</v>
      </c>
      <c r="CF243" s="89">
        <f t="shared" ca="1" si="529"/>
        <v>-295526.61713870364</v>
      </c>
      <c r="CG243" s="89">
        <f t="shared" ca="1" si="529"/>
        <v>-295526.61713870364</v>
      </c>
      <c r="CH243" s="89">
        <f t="shared" ca="1" si="529"/>
        <v>-295533.941779143</v>
      </c>
      <c r="CI243" s="89">
        <f t="shared" ca="1" si="529"/>
        <v>-295534.28187432664</v>
      </c>
      <c r="CJ243" s="89">
        <f t="shared" ca="1" si="529"/>
        <v>-295533.88940924744</v>
      </c>
      <c r="CK243" s="89">
        <f t="shared" ca="1" si="529"/>
        <v>-295533.88940924744</v>
      </c>
      <c r="CL243" s="89">
        <f t="shared" ca="1" si="529"/>
        <v>-295533.88940924744</v>
      </c>
      <c r="CM243" s="89">
        <f t="shared" ca="1" si="529"/>
        <v>-295655.1088872684</v>
      </c>
      <c r="CN243" s="89">
        <f t="shared" ca="1" si="529"/>
        <v>-295599.10941408621</v>
      </c>
      <c r="CO243" s="89">
        <f t="shared" ca="1" si="529"/>
        <v>-295582.68523125653</v>
      </c>
      <c r="CP243" s="89">
        <f t="shared" ca="1" si="529"/>
        <v>-295582.68523125653</v>
      </c>
      <c r="CQ243" s="89">
        <f t="shared" ca="1" si="529"/>
        <v>-295369.74492083408</v>
      </c>
      <c r="CR243" s="89">
        <f t="shared" ca="1" si="529"/>
        <v>-282421.00429615768</v>
      </c>
      <c r="CS243" s="89">
        <f t="shared" ca="1" si="529"/>
        <v>-282298.40014611505</v>
      </c>
      <c r="CT243" s="89">
        <f t="shared" ca="1" si="529"/>
        <v>-282090.14413103194</v>
      </c>
      <c r="CU243" s="89">
        <f t="shared" ca="1" si="529"/>
        <v>-280182.13721150305</v>
      </c>
      <c r="CV243" s="89">
        <f t="shared" ca="1" si="529"/>
        <v>-280073.18689428235</v>
      </c>
      <c r="CW243" s="89">
        <f t="shared" ca="1" si="529"/>
        <v>-278527.71337914589</v>
      </c>
      <c r="CX243" s="89">
        <f t="shared" ca="1" si="529"/>
        <v>-276218.65967915807</v>
      </c>
      <c r="CY243" s="89">
        <f t="shared" ca="1" si="529"/>
        <v>-276115.40261884662</v>
      </c>
      <c r="CZ243" s="89">
        <f t="shared" ca="1" si="529"/>
        <v>-276021.1243507085</v>
      </c>
      <c r="DA243" s="89">
        <f t="shared" ca="1" si="529"/>
        <v>-275790.44361147156</v>
      </c>
      <c r="DB243" s="89">
        <f t="shared" ca="1" si="529"/>
        <v>-274558.54735593579</v>
      </c>
      <c r="DC243" s="89">
        <f t="shared" ref="DC243:EH243" ca="1" si="530">DC211*$C$238</f>
        <v>-274521.72554152686</v>
      </c>
      <c r="DD243" s="89">
        <f t="shared" ca="1" si="530"/>
        <v>-272964.12991341087</v>
      </c>
      <c r="DE243" s="89">
        <f t="shared" ca="1" si="530"/>
        <v>-272954.62767697719</v>
      </c>
      <c r="DF243" s="89">
        <f t="shared" ca="1" si="530"/>
        <v>-272425.09997840831</v>
      </c>
      <c r="DG243" s="89">
        <f t="shared" ca="1" si="530"/>
        <v>-272198.55962573003</v>
      </c>
      <c r="DH243" s="89">
        <f t="shared" ca="1" si="530"/>
        <v>-271089.95141657215</v>
      </c>
      <c r="DI243" s="89">
        <f t="shared" ca="1" si="530"/>
        <v>-271157.13226471579</v>
      </c>
      <c r="DJ243" s="89">
        <f t="shared" ca="1" si="530"/>
        <v>-271158.44203804812</v>
      </c>
      <c r="DK243" s="89">
        <f t="shared" ca="1" si="530"/>
        <v>-270894.00590686174</v>
      </c>
      <c r="DL243" s="89">
        <f t="shared" ca="1" si="530"/>
        <v>-271068.57504500245</v>
      </c>
      <c r="DM243" s="89">
        <f t="shared" ca="1" si="530"/>
        <v>-271027.8313043057</v>
      </c>
      <c r="DN243" s="89">
        <f t="shared" ca="1" si="530"/>
        <v>-269001.68735854176</v>
      </c>
      <c r="DO243" s="89">
        <f t="shared" ca="1" si="530"/>
        <v>-266809.12779656349</v>
      </c>
      <c r="DP243" s="89">
        <f t="shared" ca="1" si="530"/>
        <v>-266377.31481008045</v>
      </c>
      <c r="DQ243" s="89">
        <f t="shared" ca="1" si="530"/>
        <v>-265485.45740976604</v>
      </c>
      <c r="DR243" s="89">
        <f t="shared" ca="1" si="530"/>
        <v>-265484.44307345239</v>
      </c>
      <c r="DS243" s="89">
        <f t="shared" ca="1" si="530"/>
        <v>-265623.68902727106</v>
      </c>
      <c r="DT243" s="89">
        <f t="shared" ca="1" si="530"/>
        <v>-265623.68902727106</v>
      </c>
      <c r="DU243" s="89">
        <f t="shared" ca="1" si="530"/>
        <v>-265621.37520955247</v>
      </c>
      <c r="DV243" s="89">
        <f t="shared" ca="1" si="530"/>
        <v>-250310.28027044039</v>
      </c>
      <c r="DW243" s="89">
        <f t="shared" ca="1" si="530"/>
        <v>-250310.28027044039</v>
      </c>
      <c r="DX243" s="89">
        <f t="shared" ca="1" si="530"/>
        <v>-250310.28027044039</v>
      </c>
      <c r="DY243" s="89">
        <f t="shared" ca="1" si="530"/>
        <v>-250310.28027044039</v>
      </c>
      <c r="DZ243" s="89">
        <f t="shared" ca="1" si="530"/>
        <v>-312887.85033805046</v>
      </c>
      <c r="EA243" s="89">
        <f t="shared" ca="1" si="530"/>
        <v>-311276.76174843917</v>
      </c>
      <c r="EB243" s="89">
        <f t="shared" ca="1" si="530"/>
        <v>-301985.72085799969</v>
      </c>
      <c r="EC243" s="89">
        <f t="shared" ca="1" si="530"/>
        <v>-301474.20865870442</v>
      </c>
      <c r="ED243" s="89">
        <f t="shared" ca="1" si="530"/>
        <v>-301474.20865870442</v>
      </c>
      <c r="EE243" s="89">
        <f t="shared" ca="1" si="530"/>
        <v>-301474.20865771285</v>
      </c>
      <c r="EF243" s="89">
        <f t="shared" ca="1" si="530"/>
        <v>-301474.20865771285</v>
      </c>
      <c r="EG243" s="89">
        <f t="shared" ca="1" si="530"/>
        <v>-301474.20865771285</v>
      </c>
      <c r="EH243" s="89">
        <f t="shared" ca="1" si="530"/>
        <v>-301474.20865771285</v>
      </c>
      <c r="EI243" s="89">
        <f t="shared" ref="EI243:FN243" ca="1" si="531">EI211*$C$238</f>
        <v>-291730.75171939703</v>
      </c>
      <c r="EJ243" s="89">
        <f t="shared" ca="1" si="531"/>
        <v>-291730.75171939703</v>
      </c>
      <c r="EK243" s="89">
        <f t="shared" ca="1" si="531"/>
        <v>-291730.75171939703</v>
      </c>
      <c r="EL243" s="89">
        <f t="shared" ca="1" si="531"/>
        <v>-284314.34655117028</v>
      </c>
      <c r="EM243" s="89">
        <f t="shared" ca="1" si="531"/>
        <v>-281244.0274317243</v>
      </c>
      <c r="EN243" s="89">
        <f t="shared" ca="1" si="531"/>
        <v>-279036.58284797118</v>
      </c>
      <c r="EO243" s="89">
        <f t="shared" ca="1" si="531"/>
        <v>-271433.62915207865</v>
      </c>
      <c r="EP243" s="89">
        <f t="shared" ca="1" si="531"/>
        <v>-271280.10406682873</v>
      </c>
      <c r="EQ243" s="89">
        <f t="shared" ca="1" si="531"/>
        <v>-267581.90465449425</v>
      </c>
      <c r="ER243" s="89">
        <f t="shared" ca="1" si="531"/>
        <v>-267581.90465449425</v>
      </c>
      <c r="ES243" s="89">
        <f t="shared" ca="1" si="531"/>
        <v>-267376.59419330355</v>
      </c>
      <c r="ET243" s="89">
        <f t="shared" ca="1" si="531"/>
        <v>-226614.52909254274</v>
      </c>
      <c r="EU243" s="89">
        <f t="shared" ca="1" si="531"/>
        <v>-219350.28803525545</v>
      </c>
      <c r="EV243" s="89">
        <f t="shared" ca="1" si="531"/>
        <v>-212032.61760766181</v>
      </c>
      <c r="EW243" s="89">
        <f t="shared" ca="1" si="531"/>
        <v>-212032.61760766181</v>
      </c>
      <c r="EX243" s="89">
        <f t="shared" ca="1" si="531"/>
        <v>-210074.71597240886</v>
      </c>
      <c r="EY243" s="89">
        <f t="shared" ca="1" si="531"/>
        <v>-210074.71597240886</v>
      </c>
      <c r="EZ243" s="89">
        <f t="shared" ca="1" si="531"/>
        <v>-202063.470493317</v>
      </c>
      <c r="FA243" s="89">
        <f t="shared" ca="1" si="531"/>
        <v>-191514.39414484755</v>
      </c>
      <c r="FB243" s="89">
        <f t="shared" ca="1" si="531"/>
        <v>-190751.67259215584</v>
      </c>
      <c r="FC243" s="89">
        <f t="shared" ca="1" si="531"/>
        <v>-177875.15248532066</v>
      </c>
      <c r="FD243" s="89">
        <f t="shared" ca="1" si="531"/>
        <v>-172764.71572902243</v>
      </c>
      <c r="FE243" s="89">
        <f t="shared" ca="1" si="531"/>
        <v>-164002.38596974063</v>
      </c>
      <c r="FF243" s="89">
        <f t="shared" ca="1" si="531"/>
        <v>-161016.45345867032</v>
      </c>
      <c r="FG243" s="89">
        <f t="shared" ca="1" si="531"/>
        <v>-145158.17176253718</v>
      </c>
      <c r="FH243" s="89">
        <f t="shared" ca="1" si="531"/>
        <v>-139219.9756935839</v>
      </c>
      <c r="FI243" s="89">
        <f t="shared" ca="1" si="531"/>
        <v>-138381.08998874808</v>
      </c>
      <c r="FJ243" s="89">
        <f t="shared" ca="1" si="531"/>
        <v>-138220.39202865405</v>
      </c>
      <c r="FK243" s="89">
        <f t="shared" ca="1" si="531"/>
        <v>-132509.05020281943</v>
      </c>
      <c r="FL243" s="89">
        <f t="shared" ca="1" si="531"/>
        <v>-128788.02486179033</v>
      </c>
      <c r="FM243" s="89">
        <f t="shared" ca="1" si="531"/>
        <v>-127340.82434624399</v>
      </c>
      <c r="FN243" s="89">
        <f t="shared" ca="1" si="531"/>
        <v>-127105.23853301267</v>
      </c>
      <c r="FO243" s="89">
        <f t="shared" ref="FO243:GS243" ca="1" si="532">FO211*$C$238</f>
        <v>-127085.84796078777</v>
      </c>
      <c r="FP243" s="89">
        <f t="shared" ca="1" si="532"/>
        <v>-127051.01618223741</v>
      </c>
      <c r="FQ243" s="89">
        <f t="shared" ca="1" si="532"/>
        <v>-123223.07918109908</v>
      </c>
      <c r="FR243" s="89">
        <f t="shared" ca="1" si="532"/>
        <v>-112179.1250028622</v>
      </c>
      <c r="FS243" s="89">
        <f t="shared" ca="1" si="532"/>
        <v>-76542.548261609802</v>
      </c>
      <c r="FT243" s="89">
        <f t="shared" ca="1" si="532"/>
        <v>-71223.5827251757</v>
      </c>
      <c r="FU243" s="89">
        <f t="shared" ca="1" si="532"/>
        <v>-67222.032898506994</v>
      </c>
      <c r="FV243" s="89">
        <f t="shared" ca="1" si="532"/>
        <v>-63031.159681423153</v>
      </c>
      <c r="FW243" s="89">
        <f t="shared" ca="1" si="532"/>
        <v>-57283.640373498791</v>
      </c>
      <c r="FX243" s="89">
        <f t="shared" ca="1" si="532"/>
        <v>-42448.119844932771</v>
      </c>
      <c r="FY243" s="89">
        <f t="shared" ca="1" si="532"/>
        <v>-41163.534278260719</v>
      </c>
      <c r="FZ243" s="89">
        <f t="shared" ca="1" si="532"/>
        <v>-34657.192821391836</v>
      </c>
      <c r="GA243" s="89">
        <f t="shared" ca="1" si="532"/>
        <v>-31884.117638688524</v>
      </c>
      <c r="GB243" s="89">
        <f t="shared" ca="1" si="532"/>
        <v>-28098.761086067007</v>
      </c>
      <c r="GC243" s="89">
        <f t="shared" ca="1" si="532"/>
        <v>-28098.761086067007</v>
      </c>
      <c r="GD243" s="89">
        <f t="shared" ca="1" si="532"/>
        <v>-28098.761086067007</v>
      </c>
      <c r="GE243" s="89">
        <f t="shared" ca="1" si="532"/>
        <v>-28098.761086067007</v>
      </c>
      <c r="GF243" s="89">
        <f t="shared" ca="1" si="532"/>
        <v>-20362.533285254489</v>
      </c>
      <c r="GG243" s="89">
        <f t="shared" ca="1" si="532"/>
        <v>-18239.692556451944</v>
      </c>
      <c r="GH243" s="89">
        <f t="shared" ca="1" si="532"/>
        <v>-15545.405992245265</v>
      </c>
      <c r="GI243" s="89">
        <f t="shared" ca="1" si="532"/>
        <v>-7824.5831274285374</v>
      </c>
      <c r="GJ243" s="89">
        <f t="shared" ca="1" si="532"/>
        <v>-7824.5831274285374</v>
      </c>
      <c r="GK243" s="89">
        <f t="shared" ca="1" si="532"/>
        <v>-7824.5831274285374</v>
      </c>
      <c r="GL243" s="89">
        <f t="shared" ca="1" si="532"/>
        <v>0</v>
      </c>
      <c r="GM243" s="89">
        <f t="shared" ca="1" si="532"/>
        <v>0</v>
      </c>
      <c r="GN243" s="89">
        <f t="shared" ca="1" si="532"/>
        <v>0</v>
      </c>
      <c r="GO243" s="89">
        <f t="shared" ca="1" si="532"/>
        <v>0</v>
      </c>
      <c r="GP243" s="89">
        <f t="shared" ca="1" si="532"/>
        <v>0</v>
      </c>
      <c r="GQ243" s="89">
        <f t="shared" ca="1" si="532"/>
        <v>0</v>
      </c>
      <c r="GR243" s="89">
        <f t="shared" ca="1" si="532"/>
        <v>0</v>
      </c>
      <c r="GS243" s="89">
        <f t="shared" ca="1" si="532"/>
        <v>0</v>
      </c>
      <c r="GU243" s="85">
        <f t="shared" ref="GU243:HJ249" ca="1" si="533">SUMIFS($K243:$GS243,$K$5:$GS$5,GU$6)</f>
        <v>-616264.63433759694</v>
      </c>
      <c r="GV243" s="85">
        <f t="shared" ca="1" si="533"/>
        <v>-2088400.0115454653</v>
      </c>
      <c r="GW243" s="85">
        <f t="shared" ca="1" si="533"/>
        <v>-3373040.1818098226</v>
      </c>
      <c r="GX243" s="85">
        <f t="shared" ca="1" si="533"/>
        <v>-3564480.2832007268</v>
      </c>
      <c r="GY243" s="85">
        <f t="shared" ca="1" si="533"/>
        <v>-3562873.5931364093</v>
      </c>
      <c r="GZ243" s="85">
        <f t="shared" ca="1" si="533"/>
        <v>-3553053.5481240223</v>
      </c>
      <c r="HA243" s="85">
        <f t="shared" ca="1" si="533"/>
        <v>-3546607.8303956687</v>
      </c>
      <c r="HB243" s="85">
        <f t="shared" ca="1" si="533"/>
        <v>-3380690.6464705113</v>
      </c>
      <c r="HC243" s="85">
        <f t="shared" ca="1" si="533"/>
        <v>-3266018.6280674948</v>
      </c>
      <c r="HD243" s="85">
        <f t="shared" ca="1" si="533"/>
        <v>-3131267.9047942609</v>
      </c>
      <c r="HE243" s="85">
        <f t="shared" ca="1" si="533"/>
        <v>-3610187.8400509404</v>
      </c>
      <c r="HF243" s="85">
        <f t="shared" ca="1" si="533"/>
        <v>-3059879.1458951873</v>
      </c>
      <c r="HG243" s="85">
        <f t="shared" ca="1" si="533"/>
        <v>-2102896.9142627614</v>
      </c>
      <c r="HH243" s="85">
        <f t="shared" ca="1" si="533"/>
        <v>-1358490.7621847996</v>
      </c>
      <c r="HI243" s="85">
        <f t="shared" ca="1" si="533"/>
        <v>-421465.03482417029</v>
      </c>
      <c r="HJ243" s="85">
        <f t="shared" ca="1" si="533"/>
        <v>-39019.155374530877</v>
      </c>
      <c r="HK243" s="85">
        <f t="shared" ref="HK243:HK247" ca="1" si="534">SUM(GU243:HJ243)</f>
        <v>-40674636.114474379</v>
      </c>
    </row>
    <row r="244" spans="2:219" ht="14.4" customHeight="1" x14ac:dyDescent="0.75">
      <c r="B244" t="s">
        <v>367</v>
      </c>
      <c r="G244" s="85">
        <f t="shared" ca="1" si="526"/>
        <v>9622247.5795669388</v>
      </c>
      <c r="K244" s="89">
        <f t="shared" ref="K244:AP244" si="535">K212*$C$238</f>
        <v>0</v>
      </c>
      <c r="L244" s="89">
        <f t="shared" ca="1" si="535"/>
        <v>0</v>
      </c>
      <c r="M244" s="89">
        <f t="shared" ca="1" si="535"/>
        <v>0</v>
      </c>
      <c r="N244" s="89">
        <f t="shared" ca="1" si="535"/>
        <v>0</v>
      </c>
      <c r="O244" s="89">
        <f t="shared" ca="1" si="535"/>
        <v>0</v>
      </c>
      <c r="P244" s="89">
        <f t="shared" ca="1" si="535"/>
        <v>0</v>
      </c>
      <c r="Q244" s="89">
        <f t="shared" ca="1" si="535"/>
        <v>0</v>
      </c>
      <c r="R244" s="89">
        <f t="shared" ca="1" si="535"/>
        <v>0</v>
      </c>
      <c r="S244" s="89">
        <f t="shared" ca="1" si="535"/>
        <v>0</v>
      </c>
      <c r="T244" s="89">
        <f t="shared" ca="1" si="535"/>
        <v>0</v>
      </c>
      <c r="U244" s="89">
        <f t="shared" ca="1" si="535"/>
        <v>0</v>
      </c>
      <c r="V244" s="89">
        <f t="shared" ca="1" si="535"/>
        <v>0</v>
      </c>
      <c r="W244" s="89">
        <f t="shared" ca="1" si="535"/>
        <v>0</v>
      </c>
      <c r="X244" s="89">
        <f t="shared" ca="1" si="535"/>
        <v>0</v>
      </c>
      <c r="Y244" s="89">
        <f t="shared" ca="1" si="535"/>
        <v>0</v>
      </c>
      <c r="Z244" s="89">
        <f t="shared" ca="1" si="535"/>
        <v>0</v>
      </c>
      <c r="AA244" s="89">
        <f t="shared" ca="1" si="535"/>
        <v>0</v>
      </c>
      <c r="AB244" s="89">
        <f t="shared" ca="1" si="535"/>
        <v>0</v>
      </c>
      <c r="AC244" s="89">
        <f t="shared" ca="1" si="535"/>
        <v>0</v>
      </c>
      <c r="AD244" s="89">
        <f t="shared" ca="1" si="535"/>
        <v>0</v>
      </c>
      <c r="AE244" s="89">
        <f t="shared" ca="1" si="535"/>
        <v>0</v>
      </c>
      <c r="AF244" s="89">
        <f t="shared" ca="1" si="535"/>
        <v>0</v>
      </c>
      <c r="AG244" s="89">
        <f t="shared" ca="1" si="535"/>
        <v>0</v>
      </c>
      <c r="AH244" s="89">
        <f t="shared" ca="1" si="535"/>
        <v>0</v>
      </c>
      <c r="AI244" s="89">
        <f t="shared" ca="1" si="535"/>
        <v>0</v>
      </c>
      <c r="AJ244" s="89">
        <f t="shared" ca="1" si="535"/>
        <v>0</v>
      </c>
      <c r="AK244" s="89">
        <f t="shared" ca="1" si="535"/>
        <v>0</v>
      </c>
      <c r="AL244" s="89">
        <f t="shared" ca="1" si="535"/>
        <v>0</v>
      </c>
      <c r="AM244" s="89">
        <f t="shared" ca="1" si="535"/>
        <v>0</v>
      </c>
      <c r="AN244" s="89">
        <f t="shared" ca="1" si="535"/>
        <v>0</v>
      </c>
      <c r="AO244" s="89">
        <f t="shared" ca="1" si="535"/>
        <v>0</v>
      </c>
      <c r="AP244" s="89">
        <f t="shared" ca="1" si="535"/>
        <v>0</v>
      </c>
      <c r="AQ244" s="89">
        <f t="shared" ref="AQ244:BV244" ca="1" si="536">AQ212*$C$238</f>
        <v>0</v>
      </c>
      <c r="AR244" s="89">
        <f t="shared" ca="1" si="536"/>
        <v>0</v>
      </c>
      <c r="AS244" s="89">
        <f t="shared" ca="1" si="536"/>
        <v>0</v>
      </c>
      <c r="AT244" s="89">
        <f t="shared" ca="1" si="536"/>
        <v>29729.720083333315</v>
      </c>
      <c r="AU244" s="89">
        <f t="shared" ca="1" si="536"/>
        <v>29729.720083333315</v>
      </c>
      <c r="AV244" s="89">
        <f t="shared" ca="1" si="536"/>
        <v>29729.720083333315</v>
      </c>
      <c r="AW244" s="89">
        <f t="shared" ca="1" si="536"/>
        <v>29729.720083333315</v>
      </c>
      <c r="AX244" s="89">
        <f t="shared" ca="1" si="536"/>
        <v>29691.048709043385</v>
      </c>
      <c r="AY244" s="89">
        <f t="shared" ca="1" si="536"/>
        <v>29691.048709043385</v>
      </c>
      <c r="AZ244" s="89">
        <f t="shared" ca="1" si="536"/>
        <v>29691.048709043385</v>
      </c>
      <c r="BA244" s="89">
        <f t="shared" ca="1" si="536"/>
        <v>29691.048709043385</v>
      </c>
      <c r="BB244" s="89">
        <f t="shared" ca="1" si="536"/>
        <v>29691.048709043385</v>
      </c>
      <c r="BC244" s="89">
        <f t="shared" ca="1" si="536"/>
        <v>29691.048709043385</v>
      </c>
      <c r="BD244" s="89">
        <f t="shared" ca="1" si="536"/>
        <v>29691.929134716298</v>
      </c>
      <c r="BE244" s="89">
        <f t="shared" ca="1" si="536"/>
        <v>29690.926597762802</v>
      </c>
      <c r="BF244" s="89">
        <f t="shared" ca="1" si="536"/>
        <v>59381.686745256084</v>
      </c>
      <c r="BG244" s="89">
        <f t="shared" ca="1" si="536"/>
        <v>59381.686745256084</v>
      </c>
      <c r="BH244" s="89">
        <f t="shared" ca="1" si="536"/>
        <v>59381.342998428401</v>
      </c>
      <c r="BI244" s="89">
        <f t="shared" ca="1" si="536"/>
        <v>59381.342998428401</v>
      </c>
      <c r="BJ244" s="89">
        <f t="shared" ca="1" si="536"/>
        <v>59381.182033335375</v>
      </c>
      <c r="BK244" s="89">
        <f t="shared" ca="1" si="536"/>
        <v>59381.182033335375</v>
      </c>
      <c r="BL244" s="89">
        <f t="shared" ca="1" si="536"/>
        <v>59381.182033335375</v>
      </c>
      <c r="BM244" s="89">
        <f t="shared" ca="1" si="536"/>
        <v>59381.182033335375</v>
      </c>
      <c r="BN244" s="89">
        <f t="shared" ca="1" si="536"/>
        <v>59381.182033335375</v>
      </c>
      <c r="BO244" s="89">
        <f t="shared" ca="1" si="536"/>
        <v>59381.182033335375</v>
      </c>
      <c r="BP244" s="89">
        <f t="shared" ca="1" si="536"/>
        <v>59380.783469950293</v>
      </c>
      <c r="BQ244" s="89">
        <f t="shared" ca="1" si="536"/>
        <v>59380.783469950293</v>
      </c>
      <c r="BR244" s="89">
        <f t="shared" ca="1" si="536"/>
        <v>88973.173448294925</v>
      </c>
      <c r="BS244" s="89">
        <f t="shared" ca="1" si="536"/>
        <v>88973.173448294925</v>
      </c>
      <c r="BT244" s="89">
        <f t="shared" ca="1" si="536"/>
        <v>88973.173448294925</v>
      </c>
      <c r="BU244" s="89">
        <f t="shared" ca="1" si="536"/>
        <v>88973.095740430523</v>
      </c>
      <c r="BV244" s="89">
        <f t="shared" ca="1" si="536"/>
        <v>88787.222828826445</v>
      </c>
      <c r="BW244" s="89">
        <f t="shared" ref="BW244:DB244" ca="1" si="537">BW212*$C$238</f>
        <v>88787.222828826445</v>
      </c>
      <c r="BX244" s="89">
        <f t="shared" ca="1" si="537"/>
        <v>88787.029310736645</v>
      </c>
      <c r="BY244" s="89">
        <f t="shared" ca="1" si="537"/>
        <v>88787.029310736645</v>
      </c>
      <c r="BZ244" s="89">
        <f t="shared" ca="1" si="537"/>
        <v>88786.939898192504</v>
      </c>
      <c r="CA244" s="89">
        <f t="shared" ca="1" si="537"/>
        <v>88786.909514166051</v>
      </c>
      <c r="CB244" s="89">
        <f t="shared" ca="1" si="537"/>
        <v>88650.561810523213</v>
      </c>
      <c r="CC244" s="89">
        <f t="shared" ca="1" si="537"/>
        <v>88650.532849883501</v>
      </c>
      <c r="CD244" s="89">
        <f t="shared" ca="1" si="537"/>
        <v>118208.47342629425</v>
      </c>
      <c r="CE244" s="89">
        <f t="shared" ca="1" si="537"/>
        <v>118210.64685548146</v>
      </c>
      <c r="CF244" s="89">
        <f t="shared" ca="1" si="537"/>
        <v>118210.64685548146</v>
      </c>
      <c r="CG244" s="89">
        <f t="shared" ca="1" si="537"/>
        <v>118210.64685548146</v>
      </c>
      <c r="CH244" s="89">
        <f t="shared" ca="1" si="537"/>
        <v>118213.57671165721</v>
      </c>
      <c r="CI244" s="89">
        <f t="shared" ca="1" si="537"/>
        <v>118213.71274973066</v>
      </c>
      <c r="CJ244" s="89">
        <f t="shared" ca="1" si="537"/>
        <v>118213.55576369897</v>
      </c>
      <c r="CK244" s="89">
        <f t="shared" ca="1" si="537"/>
        <v>118213.55576369897</v>
      </c>
      <c r="CL244" s="89">
        <f t="shared" ca="1" si="537"/>
        <v>118213.55576369897</v>
      </c>
      <c r="CM244" s="89">
        <f t="shared" ca="1" si="537"/>
        <v>118262.04355490734</v>
      </c>
      <c r="CN244" s="89">
        <f t="shared" ca="1" si="537"/>
        <v>118239.64376563448</v>
      </c>
      <c r="CO244" s="89">
        <f t="shared" ca="1" si="537"/>
        <v>118233.07409250263</v>
      </c>
      <c r="CP244" s="89">
        <f t="shared" ca="1" si="537"/>
        <v>147791.34261562827</v>
      </c>
      <c r="CQ244" s="89">
        <f t="shared" ca="1" si="537"/>
        <v>147684.87246041704</v>
      </c>
      <c r="CR244" s="89">
        <f t="shared" ca="1" si="537"/>
        <v>141210.50214807884</v>
      </c>
      <c r="CS244" s="89">
        <f t="shared" ca="1" si="537"/>
        <v>141149.20007305752</v>
      </c>
      <c r="CT244" s="89">
        <f t="shared" ca="1" si="537"/>
        <v>141045.07206551597</v>
      </c>
      <c r="CU244" s="89">
        <f t="shared" ca="1" si="537"/>
        <v>140091.06860575153</v>
      </c>
      <c r="CV244" s="89">
        <f t="shared" ca="1" si="537"/>
        <v>140036.59344714117</v>
      </c>
      <c r="CW244" s="89">
        <f t="shared" ca="1" si="537"/>
        <v>139263.85668957295</v>
      </c>
      <c r="CX244" s="89">
        <f t="shared" ca="1" si="537"/>
        <v>138109.32983957903</v>
      </c>
      <c r="CY244" s="89">
        <f t="shared" ca="1" si="537"/>
        <v>138057.70130942331</v>
      </c>
      <c r="CZ244" s="89">
        <f t="shared" ca="1" si="537"/>
        <v>138010.56217535425</v>
      </c>
      <c r="DA244" s="89">
        <f t="shared" ca="1" si="537"/>
        <v>137895.22180573578</v>
      </c>
      <c r="DB244" s="89">
        <f t="shared" ca="1" si="537"/>
        <v>247102.69262034219</v>
      </c>
      <c r="DC244" s="89">
        <f t="shared" ref="DC244:EH244" ca="1" si="538">DC212*$C$238</f>
        <v>247069.55298737413</v>
      </c>
      <c r="DD244" s="89">
        <f t="shared" ca="1" si="538"/>
        <v>245667.71692206975</v>
      </c>
      <c r="DE244" s="89">
        <f t="shared" ca="1" si="538"/>
        <v>245659.16490927947</v>
      </c>
      <c r="DF244" s="89">
        <f t="shared" ca="1" si="538"/>
        <v>245182.58998056746</v>
      </c>
      <c r="DG244" s="89">
        <f t="shared" ca="1" si="538"/>
        <v>244978.70366315704</v>
      </c>
      <c r="DH244" s="89">
        <f t="shared" ca="1" si="538"/>
        <v>243980.9562749149</v>
      </c>
      <c r="DI244" s="89">
        <f t="shared" ca="1" si="538"/>
        <v>244041.41903824423</v>
      </c>
      <c r="DJ244" s="89">
        <f t="shared" ca="1" si="538"/>
        <v>244042.59783424329</v>
      </c>
      <c r="DK244" s="89">
        <f t="shared" ca="1" si="538"/>
        <v>243804.60531617556</v>
      </c>
      <c r="DL244" s="89">
        <f t="shared" ca="1" si="538"/>
        <v>243961.7175405022</v>
      </c>
      <c r="DM244" s="89">
        <f t="shared" ca="1" si="538"/>
        <v>243925.04817387517</v>
      </c>
      <c r="DN244" s="89">
        <f t="shared" ca="1" si="538"/>
        <v>242101.51862268758</v>
      </c>
      <c r="DO244" s="89">
        <f t="shared" ca="1" si="538"/>
        <v>240128.21501690717</v>
      </c>
      <c r="DP244" s="89">
        <f t="shared" ca="1" si="538"/>
        <v>239739.58332907243</v>
      </c>
      <c r="DQ244" s="89">
        <f t="shared" ca="1" si="538"/>
        <v>238936.91166878946</v>
      </c>
      <c r="DR244" s="89">
        <f t="shared" ca="1" si="538"/>
        <v>238935.99876610714</v>
      </c>
      <c r="DS244" s="89">
        <f t="shared" ca="1" si="538"/>
        <v>239061.32012454394</v>
      </c>
      <c r="DT244" s="89">
        <f t="shared" ca="1" si="538"/>
        <v>239061.32012454394</v>
      </c>
      <c r="DU244" s="89">
        <f t="shared" ca="1" si="538"/>
        <v>239059.23768859726</v>
      </c>
      <c r="DV244" s="89">
        <f t="shared" ca="1" si="538"/>
        <v>225279.25224339636</v>
      </c>
      <c r="DW244" s="89">
        <f t="shared" ca="1" si="538"/>
        <v>225279.25224339636</v>
      </c>
      <c r="DX244" s="89">
        <f t="shared" ca="1" si="538"/>
        <v>225279.25224339636</v>
      </c>
      <c r="DY244" s="89">
        <f t="shared" ca="1" si="538"/>
        <v>225279.25224339636</v>
      </c>
      <c r="DZ244" s="89">
        <f t="shared" ca="1" si="538"/>
        <v>281599.06530424545</v>
      </c>
      <c r="EA244" s="89">
        <f t="shared" ca="1" si="538"/>
        <v>280149.08557359525</v>
      </c>
      <c r="EB244" s="89">
        <f t="shared" ca="1" si="538"/>
        <v>271787.14877219975</v>
      </c>
      <c r="EC244" s="89">
        <f t="shared" ca="1" si="538"/>
        <v>271326.78779283399</v>
      </c>
      <c r="ED244" s="89">
        <f t="shared" ca="1" si="538"/>
        <v>271326.78779283399</v>
      </c>
      <c r="EE244" s="89">
        <f t="shared" ca="1" si="538"/>
        <v>271326.78779194155</v>
      </c>
      <c r="EF244" s="89">
        <f t="shared" ca="1" si="538"/>
        <v>271326.78779194155</v>
      </c>
      <c r="EG244" s="89">
        <f t="shared" ca="1" si="538"/>
        <v>271326.78779194155</v>
      </c>
      <c r="EH244" s="89">
        <f t="shared" ca="1" si="538"/>
        <v>271326.78779194155</v>
      </c>
      <c r="EI244" s="89">
        <f t="shared" ref="EI244:FN244" ca="1" si="539">EI212*$C$238</f>
        <v>262557.67654745735</v>
      </c>
      <c r="EJ244" s="89">
        <f t="shared" ca="1" si="539"/>
        <v>262557.67654745735</v>
      </c>
      <c r="EK244" s="89">
        <f t="shared" ca="1" si="539"/>
        <v>262557.67654745735</v>
      </c>
      <c r="EL244" s="89">
        <f t="shared" ca="1" si="539"/>
        <v>255882.91189605324</v>
      </c>
      <c r="EM244" s="89">
        <f t="shared" ca="1" si="539"/>
        <v>253119.62468855191</v>
      </c>
      <c r="EN244" s="89">
        <f t="shared" ca="1" si="539"/>
        <v>251132.92456317411</v>
      </c>
      <c r="EO244" s="89">
        <f t="shared" ca="1" si="539"/>
        <v>244290.26623687075</v>
      </c>
      <c r="EP244" s="89">
        <f t="shared" ca="1" si="539"/>
        <v>244152.09366014588</v>
      </c>
      <c r="EQ244" s="89">
        <f t="shared" ca="1" si="539"/>
        <v>240823.71418904484</v>
      </c>
      <c r="ER244" s="89">
        <f t="shared" ca="1" si="539"/>
        <v>240823.71418904484</v>
      </c>
      <c r="ES244" s="89">
        <f t="shared" ca="1" si="539"/>
        <v>240638.93477397319</v>
      </c>
      <c r="ET244" s="89">
        <f t="shared" ca="1" si="539"/>
        <v>203953.07618328847</v>
      </c>
      <c r="EU244" s="89">
        <f t="shared" ca="1" si="539"/>
        <v>197415.25923172993</v>
      </c>
      <c r="EV244" s="89">
        <f t="shared" ca="1" si="539"/>
        <v>190829.35584689563</v>
      </c>
      <c r="EW244" s="89">
        <f t="shared" ca="1" si="539"/>
        <v>190829.35584689563</v>
      </c>
      <c r="EX244" s="89">
        <f t="shared" ca="1" si="539"/>
        <v>189067.24437516797</v>
      </c>
      <c r="EY244" s="89">
        <f t="shared" ca="1" si="539"/>
        <v>189067.24437516797</v>
      </c>
      <c r="EZ244" s="89">
        <f t="shared" ca="1" si="539"/>
        <v>181857.1234439853</v>
      </c>
      <c r="FA244" s="89">
        <f t="shared" ca="1" si="539"/>
        <v>172362.95473036281</v>
      </c>
      <c r="FB244" s="89">
        <f t="shared" ca="1" si="539"/>
        <v>171676.50533294029</v>
      </c>
      <c r="FC244" s="89">
        <f t="shared" ca="1" si="539"/>
        <v>160087.63723678858</v>
      </c>
      <c r="FD244" s="89">
        <f t="shared" ca="1" si="539"/>
        <v>155488.2441561202</v>
      </c>
      <c r="FE244" s="89">
        <f t="shared" ca="1" si="539"/>
        <v>147602.14737276657</v>
      </c>
      <c r="FF244" s="89">
        <f t="shared" ca="1" si="539"/>
        <v>144914.80811280326</v>
      </c>
      <c r="FG244" s="89">
        <f t="shared" ca="1" si="539"/>
        <v>130642.35458628347</v>
      </c>
      <c r="FH244" s="89">
        <f t="shared" ca="1" si="539"/>
        <v>125297.9781242255</v>
      </c>
      <c r="FI244" s="89">
        <f t="shared" ca="1" si="539"/>
        <v>124542.98098987326</v>
      </c>
      <c r="FJ244" s="89">
        <f t="shared" ca="1" si="539"/>
        <v>124398.35282578864</v>
      </c>
      <c r="FK244" s="89">
        <f t="shared" ca="1" si="539"/>
        <v>119258.14518253748</v>
      </c>
      <c r="FL244" s="89">
        <f t="shared" ca="1" si="539"/>
        <v>115909.22237561129</v>
      </c>
      <c r="FM244" s="89">
        <f t="shared" ca="1" si="539"/>
        <v>114606.74191161958</v>
      </c>
      <c r="FN244" s="89">
        <f t="shared" ca="1" si="539"/>
        <v>114394.71467971143</v>
      </c>
      <c r="FO244" s="89">
        <f t="shared" ref="FO244:GS244" ca="1" si="540">FO212*$C$238</f>
        <v>114377.26316470899</v>
      </c>
      <c r="FP244" s="89">
        <f t="shared" ca="1" si="540"/>
        <v>114345.91456401367</v>
      </c>
      <c r="FQ244" s="89">
        <f t="shared" ca="1" si="540"/>
        <v>110900.77126298918</v>
      </c>
      <c r="FR244" s="89">
        <f t="shared" ca="1" si="540"/>
        <v>100961.21250257599</v>
      </c>
      <c r="FS244" s="89">
        <f t="shared" ca="1" si="540"/>
        <v>68888.29343544881</v>
      </c>
      <c r="FT244" s="89">
        <f t="shared" ca="1" si="540"/>
        <v>64101.224452658134</v>
      </c>
      <c r="FU244" s="89">
        <f t="shared" ca="1" si="540"/>
        <v>60499.829608656299</v>
      </c>
      <c r="FV244" s="89">
        <f t="shared" ca="1" si="540"/>
        <v>56728.043713280829</v>
      </c>
      <c r="FW244" s="89">
        <f t="shared" ca="1" si="540"/>
        <v>51555.276336148905</v>
      </c>
      <c r="FX244" s="89">
        <f t="shared" ca="1" si="540"/>
        <v>38203.307860439498</v>
      </c>
      <c r="FY244" s="89">
        <f t="shared" ca="1" si="540"/>
        <v>37047.180850434648</v>
      </c>
      <c r="FZ244" s="89">
        <f t="shared" ca="1" si="540"/>
        <v>31191.473539252653</v>
      </c>
      <c r="GA244" s="89">
        <f t="shared" ca="1" si="540"/>
        <v>28695.705874819669</v>
      </c>
      <c r="GB244" s="89">
        <f t="shared" ca="1" si="540"/>
        <v>25288.884977460308</v>
      </c>
      <c r="GC244" s="89">
        <f t="shared" ca="1" si="540"/>
        <v>25288.884977460308</v>
      </c>
      <c r="GD244" s="89">
        <f t="shared" ca="1" si="540"/>
        <v>25288.884977460308</v>
      </c>
      <c r="GE244" s="89">
        <f t="shared" ca="1" si="540"/>
        <v>25288.884977460308</v>
      </c>
      <c r="GF244" s="89">
        <f t="shared" ca="1" si="540"/>
        <v>18326.279956729039</v>
      </c>
      <c r="GG244" s="89">
        <f t="shared" ca="1" si="540"/>
        <v>16415.723300806752</v>
      </c>
      <c r="GH244" s="89">
        <f t="shared" ca="1" si="540"/>
        <v>13990.865393020738</v>
      </c>
      <c r="GI244" s="89">
        <f t="shared" ca="1" si="540"/>
        <v>7042.1248146856851</v>
      </c>
      <c r="GJ244" s="89">
        <f t="shared" ca="1" si="540"/>
        <v>7042.1248146856851</v>
      </c>
      <c r="GK244" s="89">
        <f t="shared" ca="1" si="540"/>
        <v>7042.1248146856851</v>
      </c>
      <c r="GL244" s="89">
        <f t="shared" ca="1" si="540"/>
        <v>0</v>
      </c>
      <c r="GM244" s="89">
        <f t="shared" ca="1" si="540"/>
        <v>0</v>
      </c>
      <c r="GN244" s="89">
        <f t="shared" ca="1" si="540"/>
        <v>0</v>
      </c>
      <c r="GO244" s="89">
        <f t="shared" ca="1" si="540"/>
        <v>0</v>
      </c>
      <c r="GP244" s="89">
        <f t="shared" ca="1" si="540"/>
        <v>0</v>
      </c>
      <c r="GQ244" s="89">
        <f t="shared" ca="1" si="540"/>
        <v>0</v>
      </c>
      <c r="GR244" s="89">
        <f t="shared" ca="1" si="540"/>
        <v>0</v>
      </c>
      <c r="GS244" s="89">
        <f t="shared" ca="1" si="540"/>
        <v>0</v>
      </c>
      <c r="GU244" s="85">
        <f t="shared" ca="1" si="533"/>
        <v>0</v>
      </c>
      <c r="GV244" s="85">
        <f t="shared" ca="1" si="533"/>
        <v>0</v>
      </c>
      <c r="GW244" s="85">
        <f t="shared" ca="1" si="533"/>
        <v>0</v>
      </c>
      <c r="GX244" s="85">
        <f t="shared" ca="1" si="533"/>
        <v>356448.02832007263</v>
      </c>
      <c r="GY244" s="85">
        <f t="shared" ca="1" si="533"/>
        <v>712574.71862728184</v>
      </c>
      <c r="GZ244" s="85">
        <f t="shared" ca="1" si="533"/>
        <v>1065916.0644372068</v>
      </c>
      <c r="HA244" s="85">
        <f t="shared" ca="1" si="533"/>
        <v>1418643.132158268</v>
      </c>
      <c r="HB244" s="85">
        <f t="shared" ca="1" si="533"/>
        <v>1690345.3232352557</v>
      </c>
      <c r="HC244" s="85">
        <f t="shared" ca="1" si="533"/>
        <v>2939416.7652607453</v>
      </c>
      <c r="HD244" s="85">
        <f t="shared" ca="1" si="533"/>
        <v>2818141.1143148346</v>
      </c>
      <c r="HE244" s="85">
        <f t="shared" ca="1" si="533"/>
        <v>3249169.056045847</v>
      </c>
      <c r="HF244" s="85">
        <f t="shared" ca="1" si="533"/>
        <v>2753891.2313056691</v>
      </c>
      <c r="HG244" s="85">
        <f t="shared" ca="1" si="533"/>
        <v>1892607.2228364851</v>
      </c>
      <c r="HH244" s="85">
        <f t="shared" ca="1" si="533"/>
        <v>1222641.6859663194</v>
      </c>
      <c r="HI244" s="85">
        <f t="shared" ca="1" si="533"/>
        <v>379318.53134175326</v>
      </c>
      <c r="HJ244" s="85">
        <f t="shared" ca="1" si="533"/>
        <v>35117.239837077796</v>
      </c>
      <c r="HK244" s="85">
        <f t="shared" ca="1" si="534"/>
        <v>20534230.113686819</v>
      </c>
    </row>
    <row r="245" spans="2:219" ht="14.4" customHeight="1" x14ac:dyDescent="0.75">
      <c r="B245" t="s">
        <v>241</v>
      </c>
      <c r="G245" s="85">
        <f t="shared" ca="1" si="526"/>
        <v>-4282531.6614845106</v>
      </c>
      <c r="K245" s="89">
        <f t="shared" ref="K245:AP245" ca="1" si="541">K213*$C$238</f>
        <v>-1918.0287973073341</v>
      </c>
      <c r="L245" s="89">
        <f t="shared" ca="1" si="541"/>
        <v>-1918.0287973073341</v>
      </c>
      <c r="M245" s="89">
        <f t="shared" ca="1" si="541"/>
        <v>-1918.0287973073341</v>
      </c>
      <c r="N245" s="89">
        <f t="shared" ca="1" si="541"/>
        <v>-3917.4341429477154</v>
      </c>
      <c r="O245" s="89">
        <f t="shared" ca="1" si="541"/>
        <v>-6095.541889197737</v>
      </c>
      <c r="P245" s="89">
        <f t="shared" ca="1" si="541"/>
        <v>-6095.541889197737</v>
      </c>
      <c r="Q245" s="89">
        <f t="shared" ca="1" si="541"/>
        <v>-9855.2106032826923</v>
      </c>
      <c r="R245" s="89">
        <f t="shared" ca="1" si="541"/>
        <v>-9855.2106032826923</v>
      </c>
      <c r="S245" s="89">
        <f t="shared" ca="1" si="541"/>
        <v>-13231.547424216387</v>
      </c>
      <c r="T245" s="89">
        <f t="shared" ca="1" si="541"/>
        <v>-18817.561103296295</v>
      </c>
      <c r="U245" s="89">
        <f t="shared" ca="1" si="541"/>
        <v>-18817.561103296295</v>
      </c>
      <c r="V245" s="89">
        <f t="shared" ca="1" si="541"/>
        <v>-18817.561103296295</v>
      </c>
      <c r="W245" s="89">
        <f t="shared" ca="1" si="541"/>
        <v>-21171.724005217202</v>
      </c>
      <c r="X245" s="89">
        <f t="shared" ca="1" si="541"/>
        <v>-22059.622831099125</v>
      </c>
      <c r="Y245" s="89">
        <f t="shared" ca="1" si="541"/>
        <v>-24498.819794649178</v>
      </c>
      <c r="Z245" s="89">
        <f t="shared" ca="1" si="541"/>
        <v>-24498.819794649178</v>
      </c>
      <c r="AA245" s="89">
        <f t="shared" ca="1" si="541"/>
        <v>-24498.819794649178</v>
      </c>
      <c r="AB245" s="89">
        <f t="shared" ca="1" si="541"/>
        <v>-24498.819794649178</v>
      </c>
      <c r="AC245" s="89">
        <f t="shared" ca="1" si="541"/>
        <v>-26319.945982755777</v>
      </c>
      <c r="AD245" s="89">
        <f t="shared" ca="1" si="541"/>
        <v>-26319.945982755777</v>
      </c>
      <c r="AE245" s="89">
        <f t="shared" ca="1" si="541"/>
        <v>-32467.017990999655</v>
      </c>
      <c r="AF245" s="89">
        <f t="shared" ca="1" si="541"/>
        <v>-32467.017990999655</v>
      </c>
      <c r="AG245" s="89">
        <f t="shared" ca="1" si="541"/>
        <v>-35641.88666609965</v>
      </c>
      <c r="AH245" s="89">
        <f t="shared" ca="1" si="541"/>
        <v>-35641.88666609965</v>
      </c>
      <c r="AI245" s="89">
        <f t="shared" ca="1" si="541"/>
        <v>-37382.396216360015</v>
      </c>
      <c r="AJ245" s="89">
        <f t="shared" ca="1" si="541"/>
        <v>-39175.768035537585</v>
      </c>
      <c r="AK245" s="89">
        <f t="shared" ca="1" si="541"/>
        <v>-40796.957739238154</v>
      </c>
      <c r="AL245" s="89">
        <f t="shared" ca="1" si="541"/>
        <v>-40796.957739238154</v>
      </c>
      <c r="AM245" s="89">
        <f t="shared" ca="1" si="541"/>
        <v>-44594.580124999971</v>
      </c>
      <c r="AN245" s="89">
        <f t="shared" ca="1" si="541"/>
        <v>-44594.580124999971</v>
      </c>
      <c r="AO245" s="89">
        <f t="shared" ca="1" si="541"/>
        <v>-44594.580124999971</v>
      </c>
      <c r="AP245" s="89">
        <f t="shared" ca="1" si="541"/>
        <v>-44594.580124999971</v>
      </c>
      <c r="AQ245" s="89">
        <f t="shared" ref="AQ245:BV245" ca="1" si="542">AQ213*$C$238</f>
        <v>-44594.580124999971</v>
      </c>
      <c r="AR245" s="89">
        <f t="shared" ca="1" si="542"/>
        <v>-44594.580124999971</v>
      </c>
      <c r="AS245" s="89">
        <f t="shared" ca="1" si="542"/>
        <v>-44594.580124999971</v>
      </c>
      <c r="AT245" s="89">
        <f t="shared" ca="1" si="542"/>
        <v>-44594.580124999971</v>
      </c>
      <c r="AU245" s="89">
        <f t="shared" ca="1" si="542"/>
        <v>-44594.580124999971</v>
      </c>
      <c r="AV245" s="89">
        <f t="shared" ca="1" si="542"/>
        <v>-44594.580124999971</v>
      </c>
      <c r="AW245" s="89">
        <f t="shared" ca="1" si="542"/>
        <v>-44594.580124999971</v>
      </c>
      <c r="AX245" s="89">
        <f t="shared" ca="1" si="542"/>
        <v>-44536.573063565076</v>
      </c>
      <c r="AY245" s="89">
        <f t="shared" ca="1" si="542"/>
        <v>-44536.573063565076</v>
      </c>
      <c r="AZ245" s="89">
        <f t="shared" ca="1" si="542"/>
        <v>-44536.573063565076</v>
      </c>
      <c r="BA245" s="89">
        <f t="shared" ca="1" si="542"/>
        <v>-44536.573063565076</v>
      </c>
      <c r="BB245" s="89">
        <f t="shared" ca="1" si="542"/>
        <v>-44536.573063565076</v>
      </c>
      <c r="BC245" s="89">
        <f t="shared" ca="1" si="542"/>
        <v>-44536.573063565076</v>
      </c>
      <c r="BD245" s="89">
        <f t="shared" ca="1" si="542"/>
        <v>-44537.893702074449</v>
      </c>
      <c r="BE245" s="89">
        <f t="shared" ca="1" si="542"/>
        <v>-44536.389896644199</v>
      </c>
      <c r="BF245" s="89">
        <f t="shared" ca="1" si="542"/>
        <v>-44536.265058942059</v>
      </c>
      <c r="BG245" s="89">
        <f t="shared" ca="1" si="542"/>
        <v>-44536.265058942059</v>
      </c>
      <c r="BH245" s="89">
        <f t="shared" ca="1" si="542"/>
        <v>-44536.007248821305</v>
      </c>
      <c r="BI245" s="89">
        <f t="shared" ca="1" si="542"/>
        <v>-44536.007248821305</v>
      </c>
      <c r="BJ245" s="89">
        <f t="shared" ca="1" si="542"/>
        <v>-44535.88652500153</v>
      </c>
      <c r="BK245" s="89">
        <f t="shared" ca="1" si="542"/>
        <v>-44535.88652500153</v>
      </c>
      <c r="BL245" s="89">
        <f t="shared" ca="1" si="542"/>
        <v>-44535.88652500153</v>
      </c>
      <c r="BM245" s="89">
        <f t="shared" ca="1" si="542"/>
        <v>-44535.88652500153</v>
      </c>
      <c r="BN245" s="89">
        <f t="shared" ca="1" si="542"/>
        <v>-44535.88652500153</v>
      </c>
      <c r="BO245" s="89">
        <f t="shared" ca="1" si="542"/>
        <v>-44535.88652500153</v>
      </c>
      <c r="BP245" s="89">
        <f t="shared" ca="1" si="542"/>
        <v>-44535.587602462714</v>
      </c>
      <c r="BQ245" s="89">
        <f t="shared" ca="1" si="542"/>
        <v>-44535.587602462714</v>
      </c>
      <c r="BR245" s="89">
        <f t="shared" ca="1" si="542"/>
        <v>-44486.586724147463</v>
      </c>
      <c r="BS245" s="89">
        <f t="shared" ca="1" si="542"/>
        <v>-44486.586724147463</v>
      </c>
      <c r="BT245" s="89">
        <f t="shared" ca="1" si="542"/>
        <v>-44486.586724147463</v>
      </c>
      <c r="BU245" s="89">
        <f t="shared" ca="1" si="542"/>
        <v>-44486.547870215261</v>
      </c>
      <c r="BV245" s="89">
        <f t="shared" ca="1" si="542"/>
        <v>-44393.61141441323</v>
      </c>
      <c r="BW245" s="89">
        <f t="shared" ref="BW245:DB245" ca="1" si="543">BW213*$C$238</f>
        <v>-44393.61141441323</v>
      </c>
      <c r="BX245" s="89">
        <f t="shared" ca="1" si="543"/>
        <v>-44393.514655368315</v>
      </c>
      <c r="BY245" s="89">
        <f t="shared" ca="1" si="543"/>
        <v>-44393.514655368315</v>
      </c>
      <c r="BZ245" s="89">
        <f t="shared" ca="1" si="543"/>
        <v>-44393.469949096259</v>
      </c>
      <c r="CA245" s="89">
        <f t="shared" ca="1" si="543"/>
        <v>-44393.454757083025</v>
      </c>
      <c r="CB245" s="89">
        <f t="shared" ca="1" si="543"/>
        <v>-44325.280905261614</v>
      </c>
      <c r="CC245" s="89">
        <f t="shared" ca="1" si="543"/>
        <v>-44325.266424941758</v>
      </c>
      <c r="CD245" s="89">
        <f t="shared" ca="1" si="543"/>
        <v>-44328.177534860341</v>
      </c>
      <c r="CE245" s="89">
        <f t="shared" ca="1" si="543"/>
        <v>-44328.992570805553</v>
      </c>
      <c r="CF245" s="89">
        <f t="shared" ca="1" si="543"/>
        <v>-44328.992570805553</v>
      </c>
      <c r="CG245" s="89">
        <f t="shared" ca="1" si="543"/>
        <v>-44328.992570805553</v>
      </c>
      <c r="CH245" s="89">
        <f t="shared" ca="1" si="543"/>
        <v>-44330.091266871445</v>
      </c>
      <c r="CI245" s="89">
        <f t="shared" ca="1" si="543"/>
        <v>-44330.142281148997</v>
      </c>
      <c r="CJ245" s="89">
        <f t="shared" ca="1" si="543"/>
        <v>-44330.083411387102</v>
      </c>
      <c r="CK245" s="89">
        <f t="shared" ca="1" si="543"/>
        <v>-44330.083411387102</v>
      </c>
      <c r="CL245" s="89">
        <f t="shared" ca="1" si="543"/>
        <v>-44330.083411387102</v>
      </c>
      <c r="CM245" s="89">
        <f t="shared" ca="1" si="543"/>
        <v>-44348.266333090251</v>
      </c>
      <c r="CN245" s="89">
        <f t="shared" ca="1" si="543"/>
        <v>-44339.866412112933</v>
      </c>
      <c r="CO245" s="89">
        <f t="shared" ca="1" si="543"/>
        <v>-44337.402784688486</v>
      </c>
      <c r="CP245" s="89">
        <f t="shared" ca="1" si="543"/>
        <v>-44337.402784688486</v>
      </c>
      <c r="CQ245" s="89">
        <f t="shared" ca="1" si="543"/>
        <v>-44305.461738125116</v>
      </c>
      <c r="CR245" s="89">
        <f t="shared" ca="1" si="543"/>
        <v>-42363.150644423644</v>
      </c>
      <c r="CS245" s="89">
        <f t="shared" ca="1" si="543"/>
        <v>-42344.760021917253</v>
      </c>
      <c r="CT245" s="89">
        <f t="shared" ca="1" si="543"/>
        <v>-42313.521619654799</v>
      </c>
      <c r="CU245" s="89">
        <f t="shared" ca="1" si="543"/>
        <v>-42027.320581725457</v>
      </c>
      <c r="CV245" s="89">
        <f t="shared" ca="1" si="543"/>
        <v>-42010.978034142354</v>
      </c>
      <c r="CW245" s="89">
        <f t="shared" ca="1" si="543"/>
        <v>-41779.157006871879</v>
      </c>
      <c r="CX245" s="89">
        <f t="shared" ca="1" si="543"/>
        <v>-41432.798951873701</v>
      </c>
      <c r="CY245" s="89">
        <f t="shared" ca="1" si="543"/>
        <v>-41417.310392826992</v>
      </c>
      <c r="CZ245" s="89">
        <f t="shared" ca="1" si="543"/>
        <v>-41403.168652606277</v>
      </c>
      <c r="DA245" s="89">
        <f t="shared" ca="1" si="543"/>
        <v>-41368.566541720735</v>
      </c>
      <c r="DB245" s="89">
        <f t="shared" ca="1" si="543"/>
        <v>-41183.78210339036</v>
      </c>
      <c r="DC245" s="89">
        <f t="shared" ref="DC245:EH245" ca="1" si="544">DC213*$C$238</f>
        <v>-41178.258831229025</v>
      </c>
      <c r="DD245" s="89">
        <f t="shared" ca="1" si="544"/>
        <v>-40944.619487011631</v>
      </c>
      <c r="DE245" s="89">
        <f t="shared" ca="1" si="544"/>
        <v>-40943.194151546581</v>
      </c>
      <c r="DF245" s="89">
        <f t="shared" ca="1" si="544"/>
        <v>-40863.764996761238</v>
      </c>
      <c r="DG245" s="89">
        <f t="shared" ca="1" si="544"/>
        <v>-40829.783943859511</v>
      </c>
      <c r="DH245" s="89">
        <f t="shared" ca="1" si="544"/>
        <v>-40663.492712485822</v>
      </c>
      <c r="DI245" s="89">
        <f t="shared" ca="1" si="544"/>
        <v>-40673.569839707372</v>
      </c>
      <c r="DJ245" s="89">
        <f t="shared" ca="1" si="544"/>
        <v>-40673.76630570722</v>
      </c>
      <c r="DK245" s="89">
        <f t="shared" ca="1" si="544"/>
        <v>-40634.100886029257</v>
      </c>
      <c r="DL245" s="89">
        <f t="shared" ca="1" si="544"/>
        <v>-40660.286256750369</v>
      </c>
      <c r="DM245" s="89">
        <f t="shared" ca="1" si="544"/>
        <v>-40654.174695645859</v>
      </c>
      <c r="DN245" s="89">
        <f t="shared" ca="1" si="544"/>
        <v>-40350.253103781259</v>
      </c>
      <c r="DO245" s="89">
        <f t="shared" ca="1" si="544"/>
        <v>-40021.369169484526</v>
      </c>
      <c r="DP245" s="89">
        <f t="shared" ca="1" si="544"/>
        <v>-39956.597221512064</v>
      </c>
      <c r="DQ245" s="89">
        <f t="shared" ca="1" si="544"/>
        <v>-39822.818611464914</v>
      </c>
      <c r="DR245" s="89">
        <f t="shared" ca="1" si="544"/>
        <v>-39822.666461017856</v>
      </c>
      <c r="DS245" s="89">
        <f t="shared" ca="1" si="544"/>
        <v>-39843.553354090654</v>
      </c>
      <c r="DT245" s="89">
        <f t="shared" ca="1" si="544"/>
        <v>-39843.553354090654</v>
      </c>
      <c r="DU245" s="89">
        <f t="shared" ca="1" si="544"/>
        <v>-39843.206281432875</v>
      </c>
      <c r="DV245" s="89">
        <f t="shared" ca="1" si="544"/>
        <v>-37546.542040566055</v>
      </c>
      <c r="DW245" s="89">
        <f t="shared" ca="1" si="544"/>
        <v>-37546.542040566055</v>
      </c>
      <c r="DX245" s="89">
        <f t="shared" ca="1" si="544"/>
        <v>-37546.542040566055</v>
      </c>
      <c r="DY245" s="89">
        <f t="shared" ca="1" si="544"/>
        <v>-37546.542040566055</v>
      </c>
      <c r="DZ245" s="89">
        <f t="shared" ca="1" si="544"/>
        <v>-25031.028027044038</v>
      </c>
      <c r="EA245" s="89">
        <f t="shared" ca="1" si="544"/>
        <v>-24902.140939875131</v>
      </c>
      <c r="EB245" s="89">
        <f t="shared" ca="1" si="544"/>
        <v>-24158.857668639972</v>
      </c>
      <c r="EC245" s="89">
        <f t="shared" ca="1" si="544"/>
        <v>-24117.936692696352</v>
      </c>
      <c r="ED245" s="89">
        <f t="shared" ca="1" si="544"/>
        <v>-24117.936692696352</v>
      </c>
      <c r="EE245" s="89">
        <f t="shared" ca="1" si="544"/>
        <v>-24117.936692617026</v>
      </c>
      <c r="EF245" s="89">
        <f t="shared" ca="1" si="544"/>
        <v>-24117.936692617026</v>
      </c>
      <c r="EG245" s="89">
        <f t="shared" ca="1" si="544"/>
        <v>-24117.936692617026</v>
      </c>
      <c r="EH245" s="89">
        <f t="shared" ca="1" si="544"/>
        <v>-24117.936692617026</v>
      </c>
      <c r="EI245" s="89">
        <f t="shared" ref="EI245:FN245" ca="1" si="545">EI213*$C$238</f>
        <v>-23338.460137551767</v>
      </c>
      <c r="EJ245" s="89">
        <f t="shared" ca="1" si="545"/>
        <v>-23338.460137551767</v>
      </c>
      <c r="EK245" s="89">
        <f t="shared" ca="1" si="545"/>
        <v>-23338.460137551767</v>
      </c>
      <c r="EL245" s="89">
        <f t="shared" ca="1" si="545"/>
        <v>-22745.147724093626</v>
      </c>
      <c r="EM245" s="89">
        <f t="shared" ca="1" si="545"/>
        <v>-22499.522194537942</v>
      </c>
      <c r="EN245" s="89">
        <f t="shared" ca="1" si="545"/>
        <v>-22322.926627837696</v>
      </c>
      <c r="EO245" s="89">
        <f t="shared" ca="1" si="545"/>
        <v>-21714.69033216629</v>
      </c>
      <c r="EP245" s="89">
        <f t="shared" ca="1" si="545"/>
        <v>-21702.408325346303</v>
      </c>
      <c r="EQ245" s="89">
        <f t="shared" ca="1" si="545"/>
        <v>-21406.552372359543</v>
      </c>
      <c r="ER245" s="89">
        <f t="shared" ca="1" si="545"/>
        <v>-21406.552372359543</v>
      </c>
      <c r="ES245" s="89">
        <f t="shared" ca="1" si="545"/>
        <v>-21390.127535464286</v>
      </c>
      <c r="ET245" s="89">
        <f t="shared" ca="1" si="545"/>
        <v>-18129.162327403417</v>
      </c>
      <c r="EU245" s="89">
        <f t="shared" ca="1" si="545"/>
        <v>-17548.023042820434</v>
      </c>
      <c r="EV245" s="89">
        <f t="shared" ca="1" si="545"/>
        <v>-16962.609408612945</v>
      </c>
      <c r="EW245" s="89">
        <f t="shared" ca="1" si="545"/>
        <v>-16962.609408612945</v>
      </c>
      <c r="EX245" s="89">
        <f t="shared" ca="1" si="545"/>
        <v>-16805.977277792706</v>
      </c>
      <c r="EY245" s="89">
        <f t="shared" ca="1" si="545"/>
        <v>-16805.977277792706</v>
      </c>
      <c r="EZ245" s="89">
        <f t="shared" ca="1" si="545"/>
        <v>-16165.07763946536</v>
      </c>
      <c r="FA245" s="89">
        <f t="shared" ca="1" si="545"/>
        <v>-15321.151531587806</v>
      </c>
      <c r="FB245" s="89">
        <f t="shared" ca="1" si="545"/>
        <v>-15260.133807372466</v>
      </c>
      <c r="FC245" s="89">
        <f t="shared" ca="1" si="545"/>
        <v>-14230.012198825654</v>
      </c>
      <c r="FD245" s="89">
        <f t="shared" ca="1" si="545"/>
        <v>-13821.177258321793</v>
      </c>
      <c r="FE245" s="89">
        <f t="shared" ca="1" si="545"/>
        <v>-13120.190877579249</v>
      </c>
      <c r="FF245" s="89">
        <f t="shared" ca="1" si="545"/>
        <v>-12881.316276693624</v>
      </c>
      <c r="FG245" s="89">
        <f t="shared" ca="1" si="545"/>
        <v>-11612.653741002974</v>
      </c>
      <c r="FH245" s="89">
        <f t="shared" ca="1" si="545"/>
        <v>-11137.598055486711</v>
      </c>
      <c r="FI245" s="89">
        <f t="shared" ca="1" si="545"/>
        <v>-11070.487199099847</v>
      </c>
      <c r="FJ245" s="89">
        <f t="shared" ca="1" si="545"/>
        <v>-11057.631362292323</v>
      </c>
      <c r="FK245" s="89">
        <f t="shared" ca="1" si="545"/>
        <v>-10600.724016225555</v>
      </c>
      <c r="FL245" s="89">
        <f t="shared" ca="1" si="545"/>
        <v>-10303.041988943225</v>
      </c>
      <c r="FM245" s="89">
        <f t="shared" ca="1" si="545"/>
        <v>-10187.265947699518</v>
      </c>
      <c r="FN245" s="89">
        <f t="shared" ca="1" si="545"/>
        <v>-10168.419082641014</v>
      </c>
      <c r="FO245" s="89">
        <f t="shared" ref="FO245:GS245" ca="1" si="546">FO213*$C$238</f>
        <v>-10166.867836863021</v>
      </c>
      <c r="FP245" s="89">
        <f t="shared" ca="1" si="546"/>
        <v>-10164.081294578993</v>
      </c>
      <c r="FQ245" s="89">
        <f t="shared" ca="1" si="546"/>
        <v>-9857.8463344879256</v>
      </c>
      <c r="FR245" s="89">
        <f t="shared" ca="1" si="546"/>
        <v>-8974.3300002289761</v>
      </c>
      <c r="FS245" s="89">
        <f t="shared" ca="1" si="546"/>
        <v>-6123.4038609287836</v>
      </c>
      <c r="FT245" s="89">
        <f t="shared" ca="1" si="546"/>
        <v>-5697.8866180140567</v>
      </c>
      <c r="FU245" s="89">
        <f t="shared" ca="1" si="546"/>
        <v>-5377.7626318805596</v>
      </c>
      <c r="FV245" s="89">
        <f t="shared" ca="1" si="546"/>
        <v>-5042.4927745138521</v>
      </c>
      <c r="FW245" s="89">
        <f t="shared" ca="1" si="546"/>
        <v>-4582.6912298799025</v>
      </c>
      <c r="FX245" s="89">
        <f t="shared" ca="1" si="546"/>
        <v>-3395.8495875946223</v>
      </c>
      <c r="FY245" s="89">
        <f t="shared" ca="1" si="546"/>
        <v>-3293.0827422608577</v>
      </c>
      <c r="FZ245" s="89">
        <f t="shared" ca="1" si="546"/>
        <v>-2772.5754257113467</v>
      </c>
      <c r="GA245" s="89">
        <f t="shared" ca="1" si="546"/>
        <v>-2550.7294110950811</v>
      </c>
      <c r="GB245" s="89">
        <f t="shared" ca="1" si="546"/>
        <v>-2247.9008868853607</v>
      </c>
      <c r="GC245" s="89">
        <f t="shared" ca="1" si="546"/>
        <v>-2247.9008868853607</v>
      </c>
      <c r="GD245" s="89">
        <f t="shared" ca="1" si="546"/>
        <v>-2247.9008868853607</v>
      </c>
      <c r="GE245" s="89">
        <f t="shared" ca="1" si="546"/>
        <v>-2247.9008868853607</v>
      </c>
      <c r="GF245" s="89">
        <f t="shared" ca="1" si="546"/>
        <v>-1629.0026628203589</v>
      </c>
      <c r="GG245" s="89">
        <f t="shared" ca="1" si="546"/>
        <v>-1459.1754045161556</v>
      </c>
      <c r="GH245" s="89">
        <f t="shared" ca="1" si="546"/>
        <v>-1243.6324793796211</v>
      </c>
      <c r="GI245" s="89">
        <f t="shared" ca="1" si="546"/>
        <v>-625.96665019428303</v>
      </c>
      <c r="GJ245" s="89">
        <f t="shared" ca="1" si="546"/>
        <v>-625.96665019428303</v>
      </c>
      <c r="GK245" s="89">
        <f t="shared" ca="1" si="546"/>
        <v>-625.96665019428303</v>
      </c>
      <c r="GL245" s="89">
        <f t="shared" ca="1" si="546"/>
        <v>0</v>
      </c>
      <c r="GM245" s="89">
        <f t="shared" ca="1" si="546"/>
        <v>0</v>
      </c>
      <c r="GN245" s="89">
        <f t="shared" ca="1" si="546"/>
        <v>0</v>
      </c>
      <c r="GO245" s="89">
        <f t="shared" ca="1" si="546"/>
        <v>0</v>
      </c>
      <c r="GP245" s="89">
        <f t="shared" ca="1" si="546"/>
        <v>0</v>
      </c>
      <c r="GQ245" s="89">
        <f t="shared" ca="1" si="546"/>
        <v>0</v>
      </c>
      <c r="GR245" s="89">
        <f t="shared" ca="1" si="546"/>
        <v>0</v>
      </c>
      <c r="GS245" s="89">
        <f t="shared" ca="1" si="546"/>
        <v>0</v>
      </c>
      <c r="GU245" s="85">
        <f t="shared" ca="1" si="533"/>
        <v>-92439.695150639542</v>
      </c>
      <c r="GV245" s="85">
        <f t="shared" ca="1" si="533"/>
        <v>-313260.00173181982</v>
      </c>
      <c r="GW245" s="85">
        <f t="shared" ca="1" si="533"/>
        <v>-505956.02727147343</v>
      </c>
      <c r="GX245" s="85">
        <f t="shared" ca="1" si="533"/>
        <v>-534672.04248010891</v>
      </c>
      <c r="GY245" s="85">
        <f t="shared" ca="1" si="533"/>
        <v>-534431.03897046146</v>
      </c>
      <c r="GZ245" s="85">
        <f t="shared" ca="1" si="533"/>
        <v>-532958.0322186033</v>
      </c>
      <c r="HA245" s="85">
        <f t="shared" ca="1" si="533"/>
        <v>-531991.17455935047</v>
      </c>
      <c r="HB245" s="85">
        <f t="shared" ca="1" si="533"/>
        <v>-507103.59697057668</v>
      </c>
      <c r="HC245" s="85">
        <f t="shared" ca="1" si="533"/>
        <v>-489902.79421012424</v>
      </c>
      <c r="HD245" s="85">
        <f t="shared" ca="1" si="533"/>
        <v>-469690.185719139</v>
      </c>
      <c r="HE245" s="85">
        <f t="shared" ca="1" si="533"/>
        <v>-288815.02720407525</v>
      </c>
      <c r="HF245" s="85">
        <f t="shared" ca="1" si="533"/>
        <v>-244790.33167161496</v>
      </c>
      <c r="HG245" s="85">
        <f t="shared" ca="1" si="533"/>
        <v>-168231.75314102092</v>
      </c>
      <c r="HH245" s="85">
        <f t="shared" ca="1" si="533"/>
        <v>-108679.26097478395</v>
      </c>
      <c r="HI245" s="85">
        <f t="shared" ca="1" si="533"/>
        <v>-33717.202785933623</v>
      </c>
      <c r="HJ245" s="85">
        <f t="shared" ca="1" si="533"/>
        <v>-3121.5324299624699</v>
      </c>
      <c r="HK245" s="85">
        <f t="shared" ca="1" si="534"/>
        <v>-5359759.6974896891</v>
      </c>
    </row>
    <row r="246" spans="2:219" ht="14.4" customHeight="1" x14ac:dyDescent="0.75">
      <c r="B246" t="s">
        <v>310</v>
      </c>
      <c r="G246" s="85">
        <f t="shared" ca="1" si="526"/>
        <v>-1681415.9221883339</v>
      </c>
      <c r="K246" s="89">
        <f t="shared" ref="K246:AP246" ca="1" si="547">K214*$C$238</f>
        <v>-16090.104518548667</v>
      </c>
      <c r="L246" s="89">
        <f ca="1">L214*$C$238</f>
        <v>-16090.104518548667</v>
      </c>
      <c r="M246" s="89">
        <f t="shared" ca="1" si="547"/>
        <v>-16090.104518548667</v>
      </c>
      <c r="N246" s="89">
        <f t="shared" ca="1" si="547"/>
        <v>-16090.104518548667</v>
      </c>
      <c r="O246" s="89">
        <f t="shared" ca="1" si="547"/>
        <v>-16090.104518548667</v>
      </c>
      <c r="P246" s="89">
        <f t="shared" ca="1" si="547"/>
        <v>-16090.104518548667</v>
      </c>
      <c r="Q246" s="89">
        <f t="shared" ca="1" si="547"/>
        <v>-16090.104518548667</v>
      </c>
      <c r="R246" s="89">
        <f t="shared" ca="1" si="547"/>
        <v>-16090.104518548667</v>
      </c>
      <c r="S246" s="89">
        <f t="shared" ca="1" si="547"/>
        <v>-16090.104518548667</v>
      </c>
      <c r="T246" s="89">
        <f t="shared" ca="1" si="547"/>
        <v>-16090.104518548667</v>
      </c>
      <c r="U246" s="89">
        <f t="shared" ca="1" si="547"/>
        <v>-16090.104518548667</v>
      </c>
      <c r="V246" s="89">
        <f t="shared" ca="1" si="547"/>
        <v>-14749.262475336278</v>
      </c>
      <c r="W246" s="89">
        <f t="shared" ca="1" si="547"/>
        <v>-14749.262475336278</v>
      </c>
      <c r="X246" s="89">
        <f t="shared" ca="1" si="547"/>
        <v>-14749.262475336278</v>
      </c>
      <c r="Y246" s="89">
        <f t="shared" ca="1" si="547"/>
        <v>-14749.262475336278</v>
      </c>
      <c r="Z246" s="89">
        <f t="shared" ca="1" si="547"/>
        <v>-14749.262475336278</v>
      </c>
      <c r="AA246" s="89">
        <f t="shared" ca="1" si="547"/>
        <v>-14749.262475336278</v>
      </c>
      <c r="AB246" s="89">
        <f t="shared" ca="1" si="547"/>
        <v>-14749.262475336278</v>
      </c>
      <c r="AC246" s="89">
        <f t="shared" ca="1" si="547"/>
        <v>-14749.262475336278</v>
      </c>
      <c r="AD246" s="89">
        <f t="shared" ca="1" si="547"/>
        <v>-14749.262475336278</v>
      </c>
      <c r="AE246" s="89">
        <f t="shared" ca="1" si="547"/>
        <v>-14749.262475336278</v>
      </c>
      <c r="AF246" s="89">
        <f t="shared" ca="1" si="547"/>
        <v>-14749.262475336278</v>
      </c>
      <c r="AG246" s="89">
        <f t="shared" ca="1" si="547"/>
        <v>-14749.262475336278</v>
      </c>
      <c r="AH246" s="89">
        <f t="shared" ca="1" si="547"/>
        <v>-14749.262475336278</v>
      </c>
      <c r="AI246" s="89">
        <f t="shared" ca="1" si="547"/>
        <v>-14749.262475336278</v>
      </c>
      <c r="AJ246" s="89">
        <f t="shared" ca="1" si="547"/>
        <v>-14749.262475336278</v>
      </c>
      <c r="AK246" s="89">
        <f t="shared" ca="1" si="547"/>
        <v>-14749.262475336278</v>
      </c>
      <c r="AL246" s="89">
        <f t="shared" ca="1" si="547"/>
        <v>-14749.262475336278</v>
      </c>
      <c r="AM246" s="89">
        <f t="shared" ca="1" si="547"/>
        <v>-14749.262475336278</v>
      </c>
      <c r="AN246" s="89">
        <f t="shared" ca="1" si="547"/>
        <v>-14749.262475336278</v>
      </c>
      <c r="AO246" s="89">
        <f t="shared" ca="1" si="547"/>
        <v>-14749.262475336278</v>
      </c>
      <c r="AP246" s="89">
        <f t="shared" ca="1" si="547"/>
        <v>-14749.262475336278</v>
      </c>
      <c r="AQ246" s="89">
        <f t="shared" ref="AQ246:BV246" ca="1" si="548">AQ214*$C$238</f>
        <v>-14749.262475336278</v>
      </c>
      <c r="AR246" s="89">
        <f t="shared" ca="1" si="548"/>
        <v>-14749.262475336278</v>
      </c>
      <c r="AS246" s="89">
        <f t="shared" ca="1" si="548"/>
        <v>-14749.262475336278</v>
      </c>
      <c r="AT246" s="89">
        <f t="shared" ca="1" si="548"/>
        <v>-14749.262475336278</v>
      </c>
      <c r="AU246" s="89">
        <f t="shared" ca="1" si="548"/>
        <v>-14749.262475336278</v>
      </c>
      <c r="AV246" s="89">
        <f t="shared" ca="1" si="548"/>
        <v>-14749.262475336278</v>
      </c>
      <c r="AW246" s="89">
        <f t="shared" ca="1" si="548"/>
        <v>-14749.262475336278</v>
      </c>
      <c r="AX246" s="89">
        <f t="shared" ca="1" si="548"/>
        <v>-14749.262475336278</v>
      </c>
      <c r="AY246" s="89">
        <f t="shared" ca="1" si="548"/>
        <v>-14749.262475336278</v>
      </c>
      <c r="AZ246" s="89">
        <f t="shared" ca="1" si="548"/>
        <v>-14749.262475336278</v>
      </c>
      <c r="BA246" s="89">
        <f t="shared" ca="1" si="548"/>
        <v>-14749.262475336278</v>
      </c>
      <c r="BB246" s="89">
        <f t="shared" ca="1" si="548"/>
        <v>-14749.262475336278</v>
      </c>
      <c r="BC246" s="89">
        <f t="shared" ca="1" si="548"/>
        <v>-14749.262475336278</v>
      </c>
      <c r="BD246" s="89">
        <f t="shared" ca="1" si="548"/>
        <v>-14749.262475336278</v>
      </c>
      <c r="BE246" s="89">
        <f t="shared" ca="1" si="548"/>
        <v>-14749.262475336278</v>
      </c>
      <c r="BF246" s="89">
        <f t="shared" ca="1" si="548"/>
        <v>-14749.262475336278</v>
      </c>
      <c r="BG246" s="89">
        <f t="shared" ca="1" si="548"/>
        <v>-14749.262475336278</v>
      </c>
      <c r="BH246" s="89">
        <f t="shared" ca="1" si="548"/>
        <v>-14749.262475336278</v>
      </c>
      <c r="BI246" s="89">
        <f t="shared" ca="1" si="548"/>
        <v>-14749.262475336278</v>
      </c>
      <c r="BJ246" s="89">
        <f t="shared" ca="1" si="548"/>
        <v>-14749.262475336278</v>
      </c>
      <c r="BK246" s="89">
        <f t="shared" ca="1" si="548"/>
        <v>-14749.262475336278</v>
      </c>
      <c r="BL246" s="89">
        <f t="shared" ca="1" si="548"/>
        <v>-14749.262475336278</v>
      </c>
      <c r="BM246" s="89">
        <f t="shared" ca="1" si="548"/>
        <v>-14749.262475336278</v>
      </c>
      <c r="BN246" s="89">
        <f t="shared" ca="1" si="548"/>
        <v>-14749.262475336278</v>
      </c>
      <c r="BO246" s="89">
        <f t="shared" ca="1" si="548"/>
        <v>-14749.262475336278</v>
      </c>
      <c r="BP246" s="89">
        <f t="shared" ca="1" si="548"/>
        <v>-14749.262475336278</v>
      </c>
      <c r="BQ246" s="89">
        <f t="shared" ca="1" si="548"/>
        <v>-14749.262475336278</v>
      </c>
      <c r="BR246" s="89">
        <f t="shared" ca="1" si="548"/>
        <v>-14749.262475336278</v>
      </c>
      <c r="BS246" s="89">
        <f t="shared" ca="1" si="548"/>
        <v>-14749.262475336278</v>
      </c>
      <c r="BT246" s="89">
        <f t="shared" ca="1" si="548"/>
        <v>-14749.262475336278</v>
      </c>
      <c r="BU246" s="89">
        <f t="shared" ca="1" si="548"/>
        <v>-14749.262475336278</v>
      </c>
      <c r="BV246" s="89">
        <f t="shared" ca="1" si="548"/>
        <v>-14749.262475336278</v>
      </c>
      <c r="BW246" s="89">
        <f t="shared" ref="BW246:DB246" ca="1" si="549">BW214*$C$238</f>
        <v>-14749.262475336278</v>
      </c>
      <c r="BX246" s="89">
        <f t="shared" ca="1" si="549"/>
        <v>-14749.262475336278</v>
      </c>
      <c r="BY246" s="89">
        <f t="shared" ca="1" si="549"/>
        <v>-14749.262475336278</v>
      </c>
      <c r="BZ246" s="89">
        <f t="shared" ca="1" si="549"/>
        <v>-14749.262475336278</v>
      </c>
      <c r="CA246" s="89">
        <f t="shared" ca="1" si="549"/>
        <v>-14749.262475336278</v>
      </c>
      <c r="CB246" s="89">
        <f t="shared" ca="1" si="549"/>
        <v>-14749.262475336278</v>
      </c>
      <c r="CC246" s="89">
        <f t="shared" ca="1" si="549"/>
        <v>-14749.262475336278</v>
      </c>
      <c r="CD246" s="89">
        <f t="shared" ca="1" si="549"/>
        <v>-14749.262475336278</v>
      </c>
      <c r="CE246" s="89">
        <f t="shared" ca="1" si="549"/>
        <v>-14749.262475336278</v>
      </c>
      <c r="CF246" s="89">
        <f t="shared" ca="1" si="549"/>
        <v>-14749.262475336278</v>
      </c>
      <c r="CG246" s="89">
        <f t="shared" ca="1" si="549"/>
        <v>-14749.262475336278</v>
      </c>
      <c r="CH246" s="89">
        <f t="shared" ca="1" si="549"/>
        <v>-14749.262475336278</v>
      </c>
      <c r="CI246" s="89">
        <f t="shared" ca="1" si="549"/>
        <v>-14749.262475336278</v>
      </c>
      <c r="CJ246" s="89">
        <f t="shared" ca="1" si="549"/>
        <v>-14749.262475336278</v>
      </c>
      <c r="CK246" s="89">
        <f t="shared" ca="1" si="549"/>
        <v>-14749.262475336278</v>
      </c>
      <c r="CL246" s="89">
        <f t="shared" ca="1" si="549"/>
        <v>-14749.262475336278</v>
      </c>
      <c r="CM246" s="89">
        <f t="shared" ca="1" si="549"/>
        <v>-14749.262475336278</v>
      </c>
      <c r="CN246" s="89">
        <f t="shared" ca="1" si="549"/>
        <v>-14749.262475336278</v>
      </c>
      <c r="CO246" s="89">
        <f t="shared" ca="1" si="549"/>
        <v>-14749.262475336278</v>
      </c>
      <c r="CP246" s="89">
        <f t="shared" ca="1" si="549"/>
        <v>-14749.262475336278</v>
      </c>
      <c r="CQ246" s="89">
        <f t="shared" ca="1" si="549"/>
        <v>-14749.262475336278</v>
      </c>
      <c r="CR246" s="89">
        <f t="shared" ca="1" si="549"/>
        <v>-14749.262475336278</v>
      </c>
      <c r="CS246" s="89">
        <f t="shared" ca="1" si="549"/>
        <v>-14749.262475336278</v>
      </c>
      <c r="CT246" s="89">
        <f t="shared" ca="1" si="549"/>
        <v>-14749.262475336278</v>
      </c>
      <c r="CU246" s="89">
        <f t="shared" ca="1" si="549"/>
        <v>-14749.262475336278</v>
      </c>
      <c r="CV246" s="89">
        <f t="shared" ca="1" si="549"/>
        <v>-14749.262475336278</v>
      </c>
      <c r="CW246" s="89">
        <f t="shared" ca="1" si="549"/>
        <v>-14749.262475336278</v>
      </c>
      <c r="CX246" s="89">
        <f t="shared" ca="1" si="549"/>
        <v>-14749.262475336278</v>
      </c>
      <c r="CY246" s="89">
        <f t="shared" ca="1" si="549"/>
        <v>-14749.262475336278</v>
      </c>
      <c r="CZ246" s="89">
        <f t="shared" ca="1" si="549"/>
        <v>-14749.262475336278</v>
      </c>
      <c r="DA246" s="89">
        <f t="shared" ca="1" si="549"/>
        <v>-14749.262475336278</v>
      </c>
      <c r="DB246" s="89">
        <f t="shared" ca="1" si="549"/>
        <v>-14749.262475336278</v>
      </c>
      <c r="DC246" s="89">
        <f t="shared" ref="DC246:EH246" ca="1" si="550">DC214*$C$238</f>
        <v>-14749.262475336278</v>
      </c>
      <c r="DD246" s="89">
        <f t="shared" ca="1" si="550"/>
        <v>-14749.262475336278</v>
      </c>
      <c r="DE246" s="89">
        <f t="shared" ca="1" si="550"/>
        <v>-14749.262475336278</v>
      </c>
      <c r="DF246" s="89">
        <f t="shared" ca="1" si="550"/>
        <v>-14749.262475336278</v>
      </c>
      <c r="DG246" s="89">
        <f t="shared" ca="1" si="550"/>
        <v>-14749.262475336278</v>
      </c>
      <c r="DH246" s="89">
        <f t="shared" ca="1" si="550"/>
        <v>-14749.262475336278</v>
      </c>
      <c r="DI246" s="89">
        <f t="shared" ca="1" si="550"/>
        <v>-14749.262475336278</v>
      </c>
      <c r="DJ246" s="89">
        <f t="shared" ca="1" si="550"/>
        <v>-14749.262475336278</v>
      </c>
      <c r="DK246" s="89">
        <f t="shared" ca="1" si="550"/>
        <v>-14749.262475336278</v>
      </c>
      <c r="DL246" s="89">
        <f t="shared" ca="1" si="550"/>
        <v>-14749.262475336278</v>
      </c>
      <c r="DM246" s="89">
        <f t="shared" ca="1" si="550"/>
        <v>-14749.262475336278</v>
      </c>
      <c r="DN246" s="89">
        <f t="shared" ca="1" si="550"/>
        <v>-14749.262475336278</v>
      </c>
      <c r="DO246" s="89">
        <f t="shared" ca="1" si="550"/>
        <v>-14749.262475336278</v>
      </c>
      <c r="DP246" s="89">
        <f t="shared" ca="1" si="550"/>
        <v>-14749.262475336278</v>
      </c>
      <c r="DQ246" s="89">
        <f t="shared" ca="1" si="550"/>
        <v>-14749.262475336278</v>
      </c>
      <c r="DR246" s="89">
        <f t="shared" ca="1" si="550"/>
        <v>-14749.262475336278</v>
      </c>
      <c r="DS246" s="89">
        <f t="shared" ca="1" si="550"/>
        <v>-14749.262475336278</v>
      </c>
      <c r="DT246" s="89">
        <f t="shared" ca="1" si="550"/>
        <v>-14749.262475336278</v>
      </c>
      <c r="DU246" s="89">
        <f t="shared" ca="1" si="550"/>
        <v>-14749.262475336278</v>
      </c>
      <c r="DV246" s="89">
        <f t="shared" ca="1" si="550"/>
        <v>-14749.262475336278</v>
      </c>
      <c r="DW246" s="89">
        <f t="shared" ca="1" si="550"/>
        <v>-14749.262475336278</v>
      </c>
      <c r="DX246" s="89">
        <f t="shared" ca="1" si="550"/>
        <v>-14749.262475336278</v>
      </c>
      <c r="DY246" s="89">
        <f t="shared" ca="1" si="550"/>
        <v>-14749.262475336278</v>
      </c>
      <c r="DZ246" s="89">
        <f t="shared" ca="1" si="550"/>
        <v>-14749.262475336278</v>
      </c>
      <c r="EA246" s="89">
        <f t="shared" ca="1" si="550"/>
        <v>-14749.262475336278</v>
      </c>
      <c r="EB246" s="89">
        <f t="shared" ca="1" si="550"/>
        <v>-14749.262475336278</v>
      </c>
      <c r="EC246" s="89">
        <f t="shared" ca="1" si="550"/>
        <v>-14749.262475336278</v>
      </c>
      <c r="ED246" s="89">
        <f t="shared" ca="1" si="550"/>
        <v>-14749.262475336278</v>
      </c>
      <c r="EE246" s="89">
        <f t="shared" ca="1" si="550"/>
        <v>-14749.262475336278</v>
      </c>
      <c r="EF246" s="89">
        <f t="shared" ca="1" si="550"/>
        <v>-14749.262475336278</v>
      </c>
      <c r="EG246" s="89">
        <f t="shared" ca="1" si="550"/>
        <v>-14749.262475336278</v>
      </c>
      <c r="EH246" s="89">
        <f t="shared" ca="1" si="550"/>
        <v>-14749.262475336278</v>
      </c>
      <c r="EI246" s="89">
        <f t="shared" ref="EI246:FN246" ca="1" si="551">EI214*$C$238</f>
        <v>-14749.262475336278</v>
      </c>
      <c r="EJ246" s="89">
        <f t="shared" ca="1" si="551"/>
        <v>-14749.262475336278</v>
      </c>
      <c r="EK246" s="89">
        <f t="shared" ca="1" si="551"/>
        <v>-14749.262475336278</v>
      </c>
      <c r="EL246" s="89">
        <f t="shared" ca="1" si="551"/>
        <v>-14749.262475336278</v>
      </c>
      <c r="EM246" s="89">
        <f t="shared" ca="1" si="551"/>
        <v>-14749.262475336278</v>
      </c>
      <c r="EN246" s="89">
        <f t="shared" ca="1" si="551"/>
        <v>-14749.262475336278</v>
      </c>
      <c r="EO246" s="89">
        <f t="shared" ca="1" si="551"/>
        <v>-14749.262475336278</v>
      </c>
      <c r="EP246" s="89">
        <f t="shared" ca="1" si="551"/>
        <v>-14749.262475336278</v>
      </c>
      <c r="EQ246" s="89">
        <f t="shared" ca="1" si="551"/>
        <v>-14749.262475336278</v>
      </c>
      <c r="ER246" s="89">
        <f t="shared" ca="1" si="551"/>
        <v>-14749.262475336278</v>
      </c>
      <c r="ES246" s="89">
        <f t="shared" ca="1" si="551"/>
        <v>-14749.262475336278</v>
      </c>
      <c r="ET246" s="89">
        <f t="shared" ca="1" si="551"/>
        <v>-14749.262475336278</v>
      </c>
      <c r="EU246" s="89">
        <f t="shared" ca="1" si="551"/>
        <v>-14749.262475336278</v>
      </c>
      <c r="EV246" s="89">
        <f t="shared" ca="1" si="551"/>
        <v>-14749.262475336278</v>
      </c>
      <c r="EW246" s="89">
        <f t="shared" ca="1" si="551"/>
        <v>-14749.262475336278</v>
      </c>
      <c r="EX246" s="89">
        <f t="shared" ca="1" si="551"/>
        <v>-14749.262475336278</v>
      </c>
      <c r="EY246" s="89">
        <f t="shared" ca="1" si="551"/>
        <v>-14749.262475336278</v>
      </c>
      <c r="EZ246" s="89">
        <f t="shared" ca="1" si="551"/>
        <v>-14749.262475336278</v>
      </c>
      <c r="FA246" s="89">
        <f t="shared" ca="1" si="551"/>
        <v>-14749.262475336278</v>
      </c>
      <c r="FB246" s="89">
        <f t="shared" ca="1" si="551"/>
        <v>-14749.262475336278</v>
      </c>
      <c r="FC246" s="89">
        <f t="shared" ca="1" si="551"/>
        <v>-14749.262475336278</v>
      </c>
      <c r="FD246" s="89">
        <f t="shared" ca="1" si="551"/>
        <v>-14749.262475336278</v>
      </c>
      <c r="FE246" s="89">
        <f t="shared" ca="1" si="551"/>
        <v>-14749.262475336278</v>
      </c>
      <c r="FF246" s="89">
        <f t="shared" ca="1" si="551"/>
        <v>-14749.262475336278</v>
      </c>
      <c r="FG246" s="89">
        <f t="shared" ca="1" si="551"/>
        <v>-14749.262475336278</v>
      </c>
      <c r="FH246" s="89">
        <f t="shared" ca="1" si="551"/>
        <v>-14749.262475336278</v>
      </c>
      <c r="FI246" s="89">
        <f t="shared" ca="1" si="551"/>
        <v>-14749.262475336278</v>
      </c>
      <c r="FJ246" s="89">
        <f t="shared" ca="1" si="551"/>
        <v>-14749.262475336278</v>
      </c>
      <c r="FK246" s="89">
        <f t="shared" ca="1" si="551"/>
        <v>-14749.262475336278</v>
      </c>
      <c r="FL246" s="89">
        <f t="shared" ca="1" si="551"/>
        <v>-14749.262475336278</v>
      </c>
      <c r="FM246" s="89">
        <f t="shared" ca="1" si="551"/>
        <v>-14749.262475336278</v>
      </c>
      <c r="FN246" s="89">
        <f t="shared" ca="1" si="551"/>
        <v>-14749.262475336278</v>
      </c>
      <c r="FO246" s="89">
        <f t="shared" ref="FO246:GS246" ca="1" si="552">FO214*$C$238</f>
        <v>-14749.262475336278</v>
      </c>
      <c r="FP246" s="89">
        <f t="shared" ca="1" si="552"/>
        <v>-14749.262475336278</v>
      </c>
      <c r="FQ246" s="89">
        <f t="shared" ca="1" si="552"/>
        <v>-14749.262475336278</v>
      </c>
      <c r="FR246" s="89">
        <f t="shared" ca="1" si="552"/>
        <v>-14749.262475336278</v>
      </c>
      <c r="FS246" s="89">
        <f t="shared" ca="1" si="552"/>
        <v>-14749.262475336278</v>
      </c>
      <c r="FT246" s="89">
        <f t="shared" ca="1" si="552"/>
        <v>-14749.262475336278</v>
      </c>
      <c r="FU246" s="89">
        <f t="shared" ca="1" si="552"/>
        <v>-14749.262475336278</v>
      </c>
      <c r="FV246" s="89">
        <f t="shared" ca="1" si="552"/>
        <v>-14749.262475336278</v>
      </c>
      <c r="FW246" s="89">
        <f t="shared" ca="1" si="552"/>
        <v>-14749.262475336278</v>
      </c>
      <c r="FX246" s="89">
        <f t="shared" ca="1" si="552"/>
        <v>-14749.262475336278</v>
      </c>
      <c r="FY246" s="89">
        <f t="shared" ca="1" si="552"/>
        <v>-14749.262475336278</v>
      </c>
      <c r="FZ246" s="89">
        <f t="shared" ca="1" si="552"/>
        <v>-14749.262475336278</v>
      </c>
      <c r="GA246" s="89">
        <f t="shared" ca="1" si="552"/>
        <v>-14749.262475336278</v>
      </c>
      <c r="GB246" s="89">
        <f t="shared" ca="1" si="552"/>
        <v>-14749.262475336278</v>
      </c>
      <c r="GC246" s="89">
        <f t="shared" ca="1" si="552"/>
        <v>-14749.262475336278</v>
      </c>
      <c r="GD246" s="89">
        <f t="shared" ca="1" si="552"/>
        <v>-14749.262475336278</v>
      </c>
      <c r="GE246" s="89">
        <f t="shared" ca="1" si="552"/>
        <v>-14749.262475336278</v>
      </c>
      <c r="GF246" s="89">
        <f t="shared" ca="1" si="552"/>
        <v>-14749.262475336278</v>
      </c>
      <c r="GG246" s="89">
        <f t="shared" ca="1" si="552"/>
        <v>-14749.262475336278</v>
      </c>
      <c r="GH246" s="89">
        <f t="shared" ca="1" si="552"/>
        <v>-44247.787426008836</v>
      </c>
      <c r="GI246" s="89">
        <f t="shared" ca="1" si="552"/>
        <v>-44247.787426008836</v>
      </c>
      <c r="GJ246" s="89">
        <f t="shared" ca="1" si="552"/>
        <v>-44247.787426008836</v>
      </c>
      <c r="GK246" s="89">
        <f t="shared" ca="1" si="552"/>
        <v>-44247.787426008836</v>
      </c>
      <c r="GL246" s="89">
        <f t="shared" ca="1" si="552"/>
        <v>0</v>
      </c>
      <c r="GM246" s="89">
        <f t="shared" ca="1" si="552"/>
        <v>0</v>
      </c>
      <c r="GN246" s="89">
        <f t="shared" ca="1" si="552"/>
        <v>0</v>
      </c>
      <c r="GO246" s="89">
        <f t="shared" ca="1" si="552"/>
        <v>0</v>
      </c>
      <c r="GP246" s="89">
        <f t="shared" ca="1" si="552"/>
        <v>0</v>
      </c>
      <c r="GQ246" s="89">
        <f t="shared" ca="1" si="552"/>
        <v>0</v>
      </c>
      <c r="GR246" s="89">
        <f t="shared" ca="1" si="552"/>
        <v>0</v>
      </c>
      <c r="GS246" s="89">
        <f t="shared" ca="1" si="552"/>
        <v>0</v>
      </c>
      <c r="GU246" s="85">
        <f t="shared" ca="1" si="533"/>
        <v>-176991.14970403537</v>
      </c>
      <c r="GV246" s="85">
        <f t="shared" ca="1" si="533"/>
        <v>-176991.14970403537</v>
      </c>
      <c r="GW246" s="85">
        <f t="shared" ca="1" si="533"/>
        <v>-176991.14970403537</v>
      </c>
      <c r="GX246" s="85">
        <f t="shared" ca="1" si="533"/>
        <v>-176991.14970403537</v>
      </c>
      <c r="GY246" s="85">
        <f t="shared" ca="1" si="533"/>
        <v>-176991.14970403537</v>
      </c>
      <c r="GZ246" s="85">
        <f t="shared" ca="1" si="533"/>
        <v>-176991.14970403537</v>
      </c>
      <c r="HA246" s="85">
        <f t="shared" ca="1" si="533"/>
        <v>-176991.14970403537</v>
      </c>
      <c r="HB246" s="85">
        <f t="shared" ca="1" si="533"/>
        <v>-176991.14970403537</v>
      </c>
      <c r="HC246" s="85">
        <f t="shared" ca="1" si="533"/>
        <v>-176991.14970403537</v>
      </c>
      <c r="HD246" s="85">
        <f t="shared" ca="1" si="533"/>
        <v>-176991.14970403537</v>
      </c>
      <c r="HE246" s="85">
        <f t="shared" ca="1" si="533"/>
        <v>-176991.14970403537</v>
      </c>
      <c r="HF246" s="85">
        <f t="shared" ca="1" si="533"/>
        <v>-176991.14970403537</v>
      </c>
      <c r="HG246" s="85">
        <f t="shared" ca="1" si="533"/>
        <v>-176991.14970403537</v>
      </c>
      <c r="HH246" s="85">
        <f t="shared" ca="1" si="533"/>
        <v>-176991.14970403537</v>
      </c>
      <c r="HI246" s="85">
        <f t="shared" ca="1" si="533"/>
        <v>-176991.14970403537</v>
      </c>
      <c r="HJ246" s="85">
        <f t="shared" ca="1" si="533"/>
        <v>-176991.14970403534</v>
      </c>
      <c r="HK246" s="85">
        <f t="shared" ca="1" si="534"/>
        <v>-2831858.3952645659</v>
      </c>
    </row>
    <row r="247" spans="2:219" ht="14.4" customHeight="1" x14ac:dyDescent="0.75">
      <c r="B247" t="s">
        <v>309</v>
      </c>
      <c r="G247" s="85">
        <f t="shared" si="526"/>
        <v>-926927.99999999988</v>
      </c>
      <c r="K247" s="89">
        <f t="shared" ref="K247:AP247" si="553">K215*$C$238</f>
        <v>-926927.99999999988</v>
      </c>
      <c r="L247" s="89">
        <f t="shared" si="553"/>
        <v>0</v>
      </c>
      <c r="M247" s="89">
        <f t="shared" si="553"/>
        <v>0</v>
      </c>
      <c r="N247" s="89">
        <f t="shared" si="553"/>
        <v>0</v>
      </c>
      <c r="O247" s="89">
        <f t="shared" si="553"/>
        <v>0</v>
      </c>
      <c r="P247" s="89">
        <f t="shared" si="553"/>
        <v>0</v>
      </c>
      <c r="Q247" s="89">
        <f t="shared" si="553"/>
        <v>0</v>
      </c>
      <c r="R247" s="89">
        <f t="shared" si="553"/>
        <v>0</v>
      </c>
      <c r="S247" s="89">
        <f t="shared" si="553"/>
        <v>0</v>
      </c>
      <c r="T247" s="89">
        <f t="shared" si="553"/>
        <v>0</v>
      </c>
      <c r="U247" s="89">
        <f t="shared" si="553"/>
        <v>0</v>
      </c>
      <c r="V247" s="89">
        <f t="shared" si="553"/>
        <v>0</v>
      </c>
      <c r="W247" s="89">
        <f t="shared" si="553"/>
        <v>0</v>
      </c>
      <c r="X247" s="89">
        <f t="shared" si="553"/>
        <v>0</v>
      </c>
      <c r="Y247" s="89">
        <f t="shared" si="553"/>
        <v>0</v>
      </c>
      <c r="Z247" s="89">
        <f t="shared" si="553"/>
        <v>0</v>
      </c>
      <c r="AA247" s="89">
        <f t="shared" si="553"/>
        <v>0</v>
      </c>
      <c r="AB247" s="89">
        <f t="shared" si="553"/>
        <v>0</v>
      </c>
      <c r="AC247" s="89">
        <f t="shared" si="553"/>
        <v>0</v>
      </c>
      <c r="AD247" s="89">
        <f t="shared" si="553"/>
        <v>0</v>
      </c>
      <c r="AE247" s="89">
        <f t="shared" si="553"/>
        <v>0</v>
      </c>
      <c r="AF247" s="89">
        <f t="shared" si="553"/>
        <v>0</v>
      </c>
      <c r="AG247" s="89">
        <f t="shared" si="553"/>
        <v>0</v>
      </c>
      <c r="AH247" s="89">
        <f t="shared" si="553"/>
        <v>0</v>
      </c>
      <c r="AI247" s="89">
        <f t="shared" si="553"/>
        <v>0</v>
      </c>
      <c r="AJ247" s="89">
        <f t="shared" si="553"/>
        <v>0</v>
      </c>
      <c r="AK247" s="89">
        <f t="shared" si="553"/>
        <v>0</v>
      </c>
      <c r="AL247" s="89">
        <f t="shared" si="553"/>
        <v>0</v>
      </c>
      <c r="AM247" s="89">
        <f t="shared" si="553"/>
        <v>0</v>
      </c>
      <c r="AN247" s="89">
        <f t="shared" si="553"/>
        <v>0</v>
      </c>
      <c r="AO247" s="89">
        <f t="shared" si="553"/>
        <v>0</v>
      </c>
      <c r="AP247" s="89">
        <f t="shared" si="553"/>
        <v>0</v>
      </c>
      <c r="AQ247" s="89">
        <f t="shared" ref="AQ247:BV247" si="554">AQ215*$C$238</f>
        <v>0</v>
      </c>
      <c r="AR247" s="89">
        <f t="shared" si="554"/>
        <v>0</v>
      </c>
      <c r="AS247" s="89">
        <f t="shared" si="554"/>
        <v>0</v>
      </c>
      <c r="AT247" s="89">
        <f t="shared" si="554"/>
        <v>0</v>
      </c>
      <c r="AU247" s="89">
        <f t="shared" si="554"/>
        <v>0</v>
      </c>
      <c r="AV247" s="89">
        <f t="shared" si="554"/>
        <v>0</v>
      </c>
      <c r="AW247" s="89">
        <f t="shared" si="554"/>
        <v>0</v>
      </c>
      <c r="AX247" s="89">
        <f t="shared" si="554"/>
        <v>0</v>
      </c>
      <c r="AY247" s="89">
        <f t="shared" si="554"/>
        <v>0</v>
      </c>
      <c r="AZ247" s="89">
        <f t="shared" si="554"/>
        <v>0</v>
      </c>
      <c r="BA247" s="89">
        <f t="shared" si="554"/>
        <v>0</v>
      </c>
      <c r="BB247" s="89">
        <f t="shared" si="554"/>
        <v>0</v>
      </c>
      <c r="BC247" s="89">
        <f t="shared" si="554"/>
        <v>0</v>
      </c>
      <c r="BD247" s="89">
        <f t="shared" si="554"/>
        <v>0</v>
      </c>
      <c r="BE247" s="89">
        <f t="shared" si="554"/>
        <v>0</v>
      </c>
      <c r="BF247" s="89">
        <f t="shared" si="554"/>
        <v>0</v>
      </c>
      <c r="BG247" s="89">
        <f t="shared" si="554"/>
        <v>0</v>
      </c>
      <c r="BH247" s="89">
        <f t="shared" si="554"/>
        <v>0</v>
      </c>
      <c r="BI247" s="89">
        <f t="shared" si="554"/>
        <v>0</v>
      </c>
      <c r="BJ247" s="89">
        <f t="shared" si="554"/>
        <v>0</v>
      </c>
      <c r="BK247" s="89">
        <f t="shared" si="554"/>
        <v>0</v>
      </c>
      <c r="BL247" s="89">
        <f t="shared" si="554"/>
        <v>0</v>
      </c>
      <c r="BM247" s="89">
        <f t="shared" si="554"/>
        <v>0</v>
      </c>
      <c r="BN247" s="89">
        <f t="shared" si="554"/>
        <v>0</v>
      </c>
      <c r="BO247" s="89">
        <f t="shared" si="554"/>
        <v>0</v>
      </c>
      <c r="BP247" s="89">
        <f t="shared" si="554"/>
        <v>0</v>
      </c>
      <c r="BQ247" s="89">
        <f t="shared" si="554"/>
        <v>0</v>
      </c>
      <c r="BR247" s="89">
        <f t="shared" si="554"/>
        <v>0</v>
      </c>
      <c r="BS247" s="89">
        <f t="shared" si="554"/>
        <v>0</v>
      </c>
      <c r="BT247" s="89">
        <f t="shared" si="554"/>
        <v>0</v>
      </c>
      <c r="BU247" s="89">
        <f t="shared" si="554"/>
        <v>0</v>
      </c>
      <c r="BV247" s="89">
        <f t="shared" si="554"/>
        <v>0</v>
      </c>
      <c r="BW247" s="89">
        <f t="shared" ref="BW247:DB247" si="555">BW215*$C$238</f>
        <v>0</v>
      </c>
      <c r="BX247" s="89">
        <f t="shared" si="555"/>
        <v>0</v>
      </c>
      <c r="BY247" s="89">
        <f t="shared" si="555"/>
        <v>0</v>
      </c>
      <c r="BZ247" s="89">
        <f t="shared" si="555"/>
        <v>0</v>
      </c>
      <c r="CA247" s="89">
        <f t="shared" si="555"/>
        <v>0</v>
      </c>
      <c r="CB247" s="89">
        <f t="shared" si="555"/>
        <v>0</v>
      </c>
      <c r="CC247" s="89">
        <f t="shared" si="555"/>
        <v>0</v>
      </c>
      <c r="CD247" s="89">
        <f t="shared" si="555"/>
        <v>0</v>
      </c>
      <c r="CE247" s="89">
        <f t="shared" si="555"/>
        <v>0</v>
      </c>
      <c r="CF247" s="89">
        <f t="shared" si="555"/>
        <v>0</v>
      </c>
      <c r="CG247" s="89">
        <f t="shared" si="555"/>
        <v>0</v>
      </c>
      <c r="CH247" s="89">
        <f t="shared" si="555"/>
        <v>0</v>
      </c>
      <c r="CI247" s="89">
        <f t="shared" si="555"/>
        <v>0</v>
      </c>
      <c r="CJ247" s="89">
        <f t="shared" si="555"/>
        <v>0</v>
      </c>
      <c r="CK247" s="89">
        <f t="shared" si="555"/>
        <v>0</v>
      </c>
      <c r="CL247" s="89">
        <f t="shared" si="555"/>
        <v>0</v>
      </c>
      <c r="CM247" s="89">
        <f t="shared" si="555"/>
        <v>0</v>
      </c>
      <c r="CN247" s="89">
        <f t="shared" si="555"/>
        <v>0</v>
      </c>
      <c r="CO247" s="89">
        <f t="shared" si="555"/>
        <v>0</v>
      </c>
      <c r="CP247" s="89">
        <f t="shared" si="555"/>
        <v>0</v>
      </c>
      <c r="CQ247" s="89">
        <f t="shared" si="555"/>
        <v>0</v>
      </c>
      <c r="CR247" s="89">
        <f t="shared" si="555"/>
        <v>0</v>
      </c>
      <c r="CS247" s="89">
        <f t="shared" si="555"/>
        <v>0</v>
      </c>
      <c r="CT247" s="89">
        <f t="shared" si="555"/>
        <v>0</v>
      </c>
      <c r="CU247" s="89">
        <f t="shared" si="555"/>
        <v>0</v>
      </c>
      <c r="CV247" s="89">
        <f t="shared" si="555"/>
        <v>0</v>
      </c>
      <c r="CW247" s="89">
        <f t="shared" si="555"/>
        <v>0</v>
      </c>
      <c r="CX247" s="89">
        <f t="shared" si="555"/>
        <v>0</v>
      </c>
      <c r="CY247" s="89">
        <f t="shared" si="555"/>
        <v>0</v>
      </c>
      <c r="CZ247" s="89">
        <f t="shared" si="555"/>
        <v>0</v>
      </c>
      <c r="DA247" s="89">
        <f t="shared" si="555"/>
        <v>0</v>
      </c>
      <c r="DB247" s="89">
        <f t="shared" si="555"/>
        <v>0</v>
      </c>
      <c r="DC247" s="89">
        <f t="shared" ref="DC247:EH247" si="556">DC215*$C$238</f>
        <v>0</v>
      </c>
      <c r="DD247" s="89">
        <f t="shared" si="556"/>
        <v>0</v>
      </c>
      <c r="DE247" s="89">
        <f t="shared" si="556"/>
        <v>0</v>
      </c>
      <c r="DF247" s="89">
        <f t="shared" si="556"/>
        <v>0</v>
      </c>
      <c r="DG247" s="89">
        <f t="shared" si="556"/>
        <v>0</v>
      </c>
      <c r="DH247" s="89">
        <f t="shared" si="556"/>
        <v>0</v>
      </c>
      <c r="DI247" s="89">
        <f t="shared" si="556"/>
        <v>0</v>
      </c>
      <c r="DJ247" s="89">
        <f t="shared" si="556"/>
        <v>0</v>
      </c>
      <c r="DK247" s="89">
        <f t="shared" si="556"/>
        <v>0</v>
      </c>
      <c r="DL247" s="89">
        <f t="shared" si="556"/>
        <v>0</v>
      </c>
      <c r="DM247" s="89">
        <f t="shared" si="556"/>
        <v>0</v>
      </c>
      <c r="DN247" s="89">
        <f t="shared" si="556"/>
        <v>0</v>
      </c>
      <c r="DO247" s="89">
        <f t="shared" si="556"/>
        <v>0</v>
      </c>
      <c r="DP247" s="89">
        <f t="shared" si="556"/>
        <v>0</v>
      </c>
      <c r="DQ247" s="89">
        <f t="shared" si="556"/>
        <v>0</v>
      </c>
      <c r="DR247" s="89">
        <f t="shared" si="556"/>
        <v>0</v>
      </c>
      <c r="DS247" s="89">
        <f t="shared" si="556"/>
        <v>0</v>
      </c>
      <c r="DT247" s="89">
        <f t="shared" si="556"/>
        <v>0</v>
      </c>
      <c r="DU247" s="89">
        <f t="shared" si="556"/>
        <v>0</v>
      </c>
      <c r="DV247" s="89">
        <f t="shared" si="556"/>
        <v>0</v>
      </c>
      <c r="DW247" s="89">
        <f t="shared" si="556"/>
        <v>0</v>
      </c>
      <c r="DX247" s="89">
        <f t="shared" si="556"/>
        <v>0</v>
      </c>
      <c r="DY247" s="89">
        <f t="shared" si="556"/>
        <v>0</v>
      </c>
      <c r="DZ247" s="89">
        <f t="shared" si="556"/>
        <v>0</v>
      </c>
      <c r="EA247" s="89">
        <f t="shared" si="556"/>
        <v>0</v>
      </c>
      <c r="EB247" s="89">
        <f t="shared" si="556"/>
        <v>0</v>
      </c>
      <c r="EC247" s="89">
        <f t="shared" si="556"/>
        <v>0</v>
      </c>
      <c r="ED247" s="89">
        <f t="shared" si="556"/>
        <v>0</v>
      </c>
      <c r="EE247" s="89">
        <f t="shared" si="556"/>
        <v>0</v>
      </c>
      <c r="EF247" s="89">
        <f t="shared" si="556"/>
        <v>0</v>
      </c>
      <c r="EG247" s="89">
        <f t="shared" si="556"/>
        <v>0</v>
      </c>
      <c r="EH247" s="89">
        <f t="shared" si="556"/>
        <v>0</v>
      </c>
      <c r="EI247" s="89">
        <f t="shared" ref="EI247:FN247" si="557">EI215*$C$238</f>
        <v>0</v>
      </c>
      <c r="EJ247" s="89">
        <f t="shared" si="557"/>
        <v>0</v>
      </c>
      <c r="EK247" s="89">
        <f t="shared" si="557"/>
        <v>0</v>
      </c>
      <c r="EL247" s="89">
        <f t="shared" si="557"/>
        <v>0</v>
      </c>
      <c r="EM247" s="89">
        <f t="shared" si="557"/>
        <v>0</v>
      </c>
      <c r="EN247" s="89">
        <f t="shared" si="557"/>
        <v>0</v>
      </c>
      <c r="EO247" s="89">
        <f t="shared" si="557"/>
        <v>0</v>
      </c>
      <c r="EP247" s="89">
        <f t="shared" si="557"/>
        <v>0</v>
      </c>
      <c r="EQ247" s="89">
        <f t="shared" si="557"/>
        <v>0</v>
      </c>
      <c r="ER247" s="89">
        <f t="shared" si="557"/>
        <v>0</v>
      </c>
      <c r="ES247" s="89">
        <f t="shared" si="557"/>
        <v>0</v>
      </c>
      <c r="ET247" s="89">
        <f t="shared" si="557"/>
        <v>0</v>
      </c>
      <c r="EU247" s="89">
        <f t="shared" si="557"/>
        <v>0</v>
      </c>
      <c r="EV247" s="89">
        <f t="shared" si="557"/>
        <v>0</v>
      </c>
      <c r="EW247" s="89">
        <f t="shared" si="557"/>
        <v>0</v>
      </c>
      <c r="EX247" s="89">
        <f t="shared" si="557"/>
        <v>0</v>
      </c>
      <c r="EY247" s="89">
        <f t="shared" si="557"/>
        <v>0</v>
      </c>
      <c r="EZ247" s="89">
        <f t="shared" si="557"/>
        <v>0</v>
      </c>
      <c r="FA247" s="89">
        <f t="shared" si="557"/>
        <v>0</v>
      </c>
      <c r="FB247" s="89">
        <f t="shared" si="557"/>
        <v>0</v>
      </c>
      <c r="FC247" s="89">
        <f t="shared" si="557"/>
        <v>0</v>
      </c>
      <c r="FD247" s="89">
        <f t="shared" si="557"/>
        <v>0</v>
      </c>
      <c r="FE247" s="89">
        <f t="shared" si="557"/>
        <v>0</v>
      </c>
      <c r="FF247" s="89">
        <f t="shared" si="557"/>
        <v>0</v>
      </c>
      <c r="FG247" s="89">
        <f t="shared" si="557"/>
        <v>0</v>
      </c>
      <c r="FH247" s="89">
        <f t="shared" si="557"/>
        <v>0</v>
      </c>
      <c r="FI247" s="89">
        <f t="shared" si="557"/>
        <v>0</v>
      </c>
      <c r="FJ247" s="89">
        <f t="shared" si="557"/>
        <v>0</v>
      </c>
      <c r="FK247" s="89">
        <f t="shared" si="557"/>
        <v>0</v>
      </c>
      <c r="FL247" s="89">
        <f t="shared" si="557"/>
        <v>0</v>
      </c>
      <c r="FM247" s="89">
        <f t="shared" si="557"/>
        <v>0</v>
      </c>
      <c r="FN247" s="89">
        <f t="shared" si="557"/>
        <v>0</v>
      </c>
      <c r="FO247" s="89">
        <f t="shared" ref="FO247:GS247" si="558">FO215*$C$238</f>
        <v>0</v>
      </c>
      <c r="FP247" s="89">
        <f t="shared" si="558"/>
        <v>0</v>
      </c>
      <c r="FQ247" s="89">
        <f t="shared" si="558"/>
        <v>0</v>
      </c>
      <c r="FR247" s="89">
        <f t="shared" si="558"/>
        <v>0</v>
      </c>
      <c r="FS247" s="89">
        <f t="shared" si="558"/>
        <v>0</v>
      </c>
      <c r="FT247" s="89">
        <f t="shared" si="558"/>
        <v>0</v>
      </c>
      <c r="FU247" s="89">
        <f t="shared" si="558"/>
        <v>0</v>
      </c>
      <c r="FV247" s="89">
        <f t="shared" si="558"/>
        <v>0</v>
      </c>
      <c r="FW247" s="89">
        <f t="shared" si="558"/>
        <v>0</v>
      </c>
      <c r="FX247" s="89">
        <f t="shared" si="558"/>
        <v>0</v>
      </c>
      <c r="FY247" s="89">
        <f t="shared" si="558"/>
        <v>0</v>
      </c>
      <c r="FZ247" s="89">
        <f t="shared" si="558"/>
        <v>0</v>
      </c>
      <c r="GA247" s="89">
        <f t="shared" si="558"/>
        <v>0</v>
      </c>
      <c r="GB247" s="89">
        <f t="shared" si="558"/>
        <v>0</v>
      </c>
      <c r="GC247" s="89">
        <f t="shared" si="558"/>
        <v>0</v>
      </c>
      <c r="GD247" s="89">
        <f t="shared" si="558"/>
        <v>0</v>
      </c>
      <c r="GE247" s="89">
        <f t="shared" si="558"/>
        <v>0</v>
      </c>
      <c r="GF247" s="89">
        <f t="shared" si="558"/>
        <v>0</v>
      </c>
      <c r="GG247" s="89">
        <f t="shared" si="558"/>
        <v>0</v>
      </c>
      <c r="GH247" s="89">
        <f t="shared" si="558"/>
        <v>0</v>
      </c>
      <c r="GI247" s="89">
        <f t="shared" si="558"/>
        <v>0</v>
      </c>
      <c r="GJ247" s="89">
        <f t="shared" si="558"/>
        <v>0</v>
      </c>
      <c r="GK247" s="89">
        <f t="shared" si="558"/>
        <v>0</v>
      </c>
      <c r="GL247" s="89">
        <f t="shared" si="558"/>
        <v>0</v>
      </c>
      <c r="GM247" s="89">
        <f t="shared" si="558"/>
        <v>0</v>
      </c>
      <c r="GN247" s="89">
        <f t="shared" si="558"/>
        <v>0</v>
      </c>
      <c r="GO247" s="89">
        <f t="shared" si="558"/>
        <v>0</v>
      </c>
      <c r="GP247" s="89">
        <f t="shared" si="558"/>
        <v>0</v>
      </c>
      <c r="GQ247" s="89">
        <f t="shared" si="558"/>
        <v>0</v>
      </c>
      <c r="GR247" s="89">
        <f t="shared" si="558"/>
        <v>0</v>
      </c>
      <c r="GS247" s="89">
        <f t="shared" si="558"/>
        <v>0</v>
      </c>
      <c r="GU247" s="85">
        <f t="shared" si="533"/>
        <v>-926927.99999999988</v>
      </c>
      <c r="GV247" s="85">
        <f t="shared" si="533"/>
        <v>0</v>
      </c>
      <c r="GW247" s="85">
        <f t="shared" si="533"/>
        <v>0</v>
      </c>
      <c r="GX247" s="85">
        <f t="shared" si="533"/>
        <v>0</v>
      </c>
      <c r="GY247" s="85">
        <f t="shared" si="533"/>
        <v>0</v>
      </c>
      <c r="GZ247" s="85">
        <f t="shared" si="533"/>
        <v>0</v>
      </c>
      <c r="HA247" s="85">
        <f t="shared" si="533"/>
        <v>0</v>
      </c>
      <c r="HB247" s="85">
        <f t="shared" si="533"/>
        <v>0</v>
      </c>
      <c r="HC247" s="85">
        <f t="shared" si="533"/>
        <v>0</v>
      </c>
      <c r="HD247" s="85">
        <f t="shared" si="533"/>
        <v>0</v>
      </c>
      <c r="HE247" s="85">
        <f t="shared" si="533"/>
        <v>0</v>
      </c>
      <c r="HF247" s="85">
        <f t="shared" si="533"/>
        <v>0</v>
      </c>
      <c r="HG247" s="85">
        <f t="shared" si="533"/>
        <v>0</v>
      </c>
      <c r="HH247" s="85">
        <f t="shared" si="533"/>
        <v>0</v>
      </c>
      <c r="HI247" s="85">
        <f t="shared" si="533"/>
        <v>0</v>
      </c>
      <c r="HJ247" s="85">
        <f t="shared" si="533"/>
        <v>0</v>
      </c>
      <c r="HK247" s="85">
        <f t="shared" si="534"/>
        <v>-926927.99999999988</v>
      </c>
    </row>
    <row r="248" spans="2:219" x14ac:dyDescent="0.75">
      <c r="B248" s="50" t="s">
        <v>246</v>
      </c>
      <c r="C248" s="50"/>
      <c r="D248" s="50"/>
      <c r="E248" s="50"/>
      <c r="F248" s="50"/>
      <c r="G248" s="274">
        <f t="shared" ca="1" si="526"/>
        <v>0</v>
      </c>
      <c r="H248" s="50"/>
      <c r="I248" s="50"/>
      <c r="J248" s="50"/>
      <c r="K248" s="290">
        <f t="shared" ref="K248:AP248" ca="1" si="559">K231*$C$238</f>
        <v>0</v>
      </c>
      <c r="L248" s="290">
        <f t="shared" ca="1" si="559"/>
        <v>0</v>
      </c>
      <c r="M248" s="290">
        <f t="shared" ca="1" si="559"/>
        <v>0</v>
      </c>
      <c r="N248" s="290">
        <f t="shared" ca="1" si="559"/>
        <v>0</v>
      </c>
      <c r="O248" s="290">
        <f t="shared" ca="1" si="559"/>
        <v>0</v>
      </c>
      <c r="P248" s="290">
        <f t="shared" ca="1" si="559"/>
        <v>0</v>
      </c>
      <c r="Q248" s="290">
        <f t="shared" ca="1" si="559"/>
        <v>0</v>
      </c>
      <c r="R248" s="290">
        <f t="shared" ca="1" si="559"/>
        <v>0</v>
      </c>
      <c r="S248" s="290">
        <f t="shared" ca="1" si="559"/>
        <v>0</v>
      </c>
      <c r="T248" s="290">
        <f t="shared" ca="1" si="559"/>
        <v>0</v>
      </c>
      <c r="U248" s="290">
        <f t="shared" ca="1" si="559"/>
        <v>0</v>
      </c>
      <c r="V248" s="290">
        <f t="shared" ca="1" si="559"/>
        <v>0</v>
      </c>
      <c r="W248" s="290">
        <f t="shared" ca="1" si="559"/>
        <v>0</v>
      </c>
      <c r="X248" s="290">
        <f t="shared" ca="1" si="559"/>
        <v>0</v>
      </c>
      <c r="Y248" s="290">
        <f t="shared" ca="1" si="559"/>
        <v>0</v>
      </c>
      <c r="Z248" s="290">
        <f t="shared" ca="1" si="559"/>
        <v>0</v>
      </c>
      <c r="AA248" s="290">
        <f t="shared" ca="1" si="559"/>
        <v>0</v>
      </c>
      <c r="AB248" s="290">
        <f t="shared" ca="1" si="559"/>
        <v>0</v>
      </c>
      <c r="AC248" s="290">
        <f t="shared" ca="1" si="559"/>
        <v>0</v>
      </c>
      <c r="AD248" s="290">
        <f t="shared" ca="1" si="559"/>
        <v>0</v>
      </c>
      <c r="AE248" s="290">
        <f t="shared" ca="1" si="559"/>
        <v>0</v>
      </c>
      <c r="AF248" s="290">
        <f t="shared" ca="1" si="559"/>
        <v>0</v>
      </c>
      <c r="AG248" s="290">
        <f t="shared" ca="1" si="559"/>
        <v>0</v>
      </c>
      <c r="AH248" s="290">
        <f t="shared" ca="1" si="559"/>
        <v>0</v>
      </c>
      <c r="AI248" s="290">
        <f t="shared" ca="1" si="559"/>
        <v>0</v>
      </c>
      <c r="AJ248" s="290">
        <f t="shared" ca="1" si="559"/>
        <v>0</v>
      </c>
      <c r="AK248" s="290">
        <f t="shared" ca="1" si="559"/>
        <v>0</v>
      </c>
      <c r="AL248" s="290">
        <f t="shared" ca="1" si="559"/>
        <v>0</v>
      </c>
      <c r="AM248" s="290">
        <f t="shared" ca="1" si="559"/>
        <v>0</v>
      </c>
      <c r="AN248" s="290">
        <f t="shared" ca="1" si="559"/>
        <v>0</v>
      </c>
      <c r="AO248" s="290">
        <f t="shared" ca="1" si="559"/>
        <v>0</v>
      </c>
      <c r="AP248" s="290">
        <f t="shared" ca="1" si="559"/>
        <v>0</v>
      </c>
      <c r="AQ248" s="290">
        <f t="shared" ref="AQ248:BV248" ca="1" si="560">AQ231*$C$238</f>
        <v>0</v>
      </c>
      <c r="AR248" s="290">
        <f t="shared" ca="1" si="560"/>
        <v>0</v>
      </c>
      <c r="AS248" s="290">
        <f t="shared" ca="1" si="560"/>
        <v>0</v>
      </c>
      <c r="AT248" s="290">
        <f t="shared" ca="1" si="560"/>
        <v>0</v>
      </c>
      <c r="AU248" s="290">
        <f t="shared" ca="1" si="560"/>
        <v>0</v>
      </c>
      <c r="AV248" s="290">
        <f t="shared" ca="1" si="560"/>
        <v>0</v>
      </c>
      <c r="AW248" s="290">
        <f t="shared" ca="1" si="560"/>
        <v>0</v>
      </c>
      <c r="AX248" s="290">
        <f t="shared" ca="1" si="560"/>
        <v>0</v>
      </c>
      <c r="AY248" s="290">
        <f t="shared" ca="1" si="560"/>
        <v>0</v>
      </c>
      <c r="AZ248" s="290">
        <f t="shared" ca="1" si="560"/>
        <v>0</v>
      </c>
      <c r="BA248" s="290">
        <f t="shared" ca="1" si="560"/>
        <v>0</v>
      </c>
      <c r="BB248" s="290">
        <f t="shared" ca="1" si="560"/>
        <v>0</v>
      </c>
      <c r="BC248" s="290">
        <f t="shared" ca="1" si="560"/>
        <v>0</v>
      </c>
      <c r="BD248" s="290">
        <f t="shared" ca="1" si="560"/>
        <v>0</v>
      </c>
      <c r="BE248" s="290">
        <f t="shared" ca="1" si="560"/>
        <v>0</v>
      </c>
      <c r="BF248" s="290">
        <f t="shared" ca="1" si="560"/>
        <v>0</v>
      </c>
      <c r="BG248" s="290">
        <f t="shared" ca="1" si="560"/>
        <v>0</v>
      </c>
      <c r="BH248" s="290">
        <f t="shared" ca="1" si="560"/>
        <v>0</v>
      </c>
      <c r="BI248" s="290">
        <f t="shared" ca="1" si="560"/>
        <v>0</v>
      </c>
      <c r="BJ248" s="290">
        <f t="shared" ca="1" si="560"/>
        <v>0</v>
      </c>
      <c r="BK248" s="290">
        <f t="shared" ca="1" si="560"/>
        <v>0</v>
      </c>
      <c r="BL248" s="290">
        <f t="shared" ca="1" si="560"/>
        <v>0</v>
      </c>
      <c r="BM248" s="290">
        <f t="shared" ca="1" si="560"/>
        <v>0</v>
      </c>
      <c r="BN248" s="290">
        <f t="shared" ca="1" si="560"/>
        <v>0</v>
      </c>
      <c r="BO248" s="290">
        <f t="shared" ca="1" si="560"/>
        <v>0</v>
      </c>
      <c r="BP248" s="290">
        <f t="shared" ca="1" si="560"/>
        <v>0</v>
      </c>
      <c r="BQ248" s="290">
        <f t="shared" ca="1" si="560"/>
        <v>0</v>
      </c>
      <c r="BR248" s="290">
        <f t="shared" ca="1" si="560"/>
        <v>0</v>
      </c>
      <c r="BS248" s="290">
        <f t="shared" ca="1" si="560"/>
        <v>0</v>
      </c>
      <c r="BT248" s="290">
        <f t="shared" ca="1" si="560"/>
        <v>0</v>
      </c>
      <c r="BU248" s="290">
        <f t="shared" ca="1" si="560"/>
        <v>0</v>
      </c>
      <c r="BV248" s="290">
        <f t="shared" ca="1" si="560"/>
        <v>0</v>
      </c>
      <c r="BW248" s="290">
        <f t="shared" ref="BW248:DB248" ca="1" si="561">BW231*$C$238</f>
        <v>0</v>
      </c>
      <c r="BX248" s="290">
        <f t="shared" ca="1" si="561"/>
        <v>0</v>
      </c>
      <c r="BY248" s="290">
        <f t="shared" ca="1" si="561"/>
        <v>0</v>
      </c>
      <c r="BZ248" s="290">
        <f t="shared" ca="1" si="561"/>
        <v>0</v>
      </c>
      <c r="CA248" s="290">
        <f t="shared" ca="1" si="561"/>
        <v>0</v>
      </c>
      <c r="CB248" s="290">
        <f t="shared" ca="1" si="561"/>
        <v>0</v>
      </c>
      <c r="CC248" s="290">
        <f t="shared" ca="1" si="561"/>
        <v>0</v>
      </c>
      <c r="CD248" s="290">
        <f t="shared" ca="1" si="561"/>
        <v>0</v>
      </c>
      <c r="CE248" s="290">
        <f t="shared" ca="1" si="561"/>
        <v>0</v>
      </c>
      <c r="CF248" s="290">
        <f t="shared" ca="1" si="561"/>
        <v>0</v>
      </c>
      <c r="CG248" s="290">
        <f t="shared" ca="1" si="561"/>
        <v>0</v>
      </c>
      <c r="CH248" s="290">
        <f t="shared" ca="1" si="561"/>
        <v>0</v>
      </c>
      <c r="CI248" s="290">
        <f t="shared" ca="1" si="561"/>
        <v>0</v>
      </c>
      <c r="CJ248" s="290">
        <f t="shared" ca="1" si="561"/>
        <v>0</v>
      </c>
      <c r="CK248" s="290">
        <f t="shared" ca="1" si="561"/>
        <v>0</v>
      </c>
      <c r="CL248" s="290">
        <f t="shared" ca="1" si="561"/>
        <v>0</v>
      </c>
      <c r="CM248" s="290">
        <f t="shared" ca="1" si="561"/>
        <v>0</v>
      </c>
      <c r="CN248" s="290">
        <f t="shared" ca="1" si="561"/>
        <v>0</v>
      </c>
      <c r="CO248" s="290">
        <f t="shared" ca="1" si="561"/>
        <v>0</v>
      </c>
      <c r="CP248" s="290">
        <f t="shared" ca="1" si="561"/>
        <v>0</v>
      </c>
      <c r="CQ248" s="290">
        <f t="shared" ca="1" si="561"/>
        <v>0</v>
      </c>
      <c r="CR248" s="290">
        <f t="shared" ca="1" si="561"/>
        <v>0</v>
      </c>
      <c r="CS248" s="290">
        <f t="shared" ca="1" si="561"/>
        <v>0</v>
      </c>
      <c r="CT248" s="290">
        <f t="shared" ca="1" si="561"/>
        <v>0</v>
      </c>
      <c r="CU248" s="290">
        <f t="shared" ca="1" si="561"/>
        <v>0</v>
      </c>
      <c r="CV248" s="290">
        <f t="shared" ca="1" si="561"/>
        <v>0</v>
      </c>
      <c r="CW248" s="290">
        <f t="shared" ca="1" si="561"/>
        <v>0</v>
      </c>
      <c r="CX248" s="290">
        <f t="shared" ca="1" si="561"/>
        <v>0</v>
      </c>
      <c r="CY248" s="290">
        <f t="shared" ca="1" si="561"/>
        <v>0</v>
      </c>
      <c r="CZ248" s="290">
        <f t="shared" ca="1" si="561"/>
        <v>0</v>
      </c>
      <c r="DA248" s="290">
        <f t="shared" ca="1" si="561"/>
        <v>0</v>
      </c>
      <c r="DB248" s="290">
        <f t="shared" ca="1" si="561"/>
        <v>0</v>
      </c>
      <c r="DC248" s="290">
        <f t="shared" ref="DC248:EH248" ca="1" si="562">DC231*$C$238</f>
        <v>0</v>
      </c>
      <c r="DD248" s="290">
        <f t="shared" ca="1" si="562"/>
        <v>0</v>
      </c>
      <c r="DE248" s="290">
        <f t="shared" ca="1" si="562"/>
        <v>0</v>
      </c>
      <c r="DF248" s="290">
        <f t="shared" ca="1" si="562"/>
        <v>0</v>
      </c>
      <c r="DG248" s="290">
        <f t="shared" ca="1" si="562"/>
        <v>0</v>
      </c>
      <c r="DH248" s="290">
        <f t="shared" ca="1" si="562"/>
        <v>0</v>
      </c>
      <c r="DI248" s="290">
        <f t="shared" ca="1" si="562"/>
        <v>0</v>
      </c>
      <c r="DJ248" s="290">
        <f t="shared" ca="1" si="562"/>
        <v>0</v>
      </c>
      <c r="DK248" s="290">
        <f t="shared" ca="1" si="562"/>
        <v>0</v>
      </c>
      <c r="DL248" s="290">
        <f t="shared" ca="1" si="562"/>
        <v>0</v>
      </c>
      <c r="DM248" s="290">
        <f t="shared" ca="1" si="562"/>
        <v>0</v>
      </c>
      <c r="DN248" s="290">
        <f t="shared" ca="1" si="562"/>
        <v>0</v>
      </c>
      <c r="DO248" s="290">
        <f t="shared" ca="1" si="562"/>
        <v>0</v>
      </c>
      <c r="DP248" s="290">
        <f t="shared" ca="1" si="562"/>
        <v>0</v>
      </c>
      <c r="DQ248" s="290">
        <f t="shared" ca="1" si="562"/>
        <v>0</v>
      </c>
      <c r="DR248" s="290">
        <f t="shared" ca="1" si="562"/>
        <v>0</v>
      </c>
      <c r="DS248" s="290">
        <f t="shared" ca="1" si="562"/>
        <v>0</v>
      </c>
      <c r="DT248" s="290">
        <f t="shared" ca="1" si="562"/>
        <v>0</v>
      </c>
      <c r="DU248" s="290">
        <f t="shared" ca="1" si="562"/>
        <v>0</v>
      </c>
      <c r="DV248" s="290">
        <f t="shared" ca="1" si="562"/>
        <v>0</v>
      </c>
      <c r="DW248" s="290">
        <f t="shared" ca="1" si="562"/>
        <v>0</v>
      </c>
      <c r="DX248" s="290">
        <f t="shared" ca="1" si="562"/>
        <v>0</v>
      </c>
      <c r="DY248" s="290">
        <f t="shared" ca="1" si="562"/>
        <v>0</v>
      </c>
      <c r="DZ248" s="290">
        <f t="shared" ca="1" si="562"/>
        <v>0</v>
      </c>
      <c r="EA248" s="290">
        <f t="shared" ca="1" si="562"/>
        <v>0</v>
      </c>
      <c r="EB248" s="290">
        <f t="shared" ca="1" si="562"/>
        <v>0</v>
      </c>
      <c r="EC248" s="290">
        <f t="shared" ca="1" si="562"/>
        <v>0</v>
      </c>
      <c r="ED248" s="290">
        <f t="shared" ca="1" si="562"/>
        <v>0</v>
      </c>
      <c r="EE248" s="290">
        <f t="shared" ca="1" si="562"/>
        <v>0</v>
      </c>
      <c r="EF248" s="290">
        <f t="shared" ca="1" si="562"/>
        <v>0</v>
      </c>
      <c r="EG248" s="290">
        <f t="shared" ca="1" si="562"/>
        <v>0</v>
      </c>
      <c r="EH248" s="290">
        <f t="shared" ca="1" si="562"/>
        <v>0</v>
      </c>
      <c r="EI248" s="290">
        <f t="shared" ref="EI248:FN248" ca="1" si="563">EI231*$C$238</f>
        <v>0</v>
      </c>
      <c r="EJ248" s="290">
        <f t="shared" ca="1" si="563"/>
        <v>0</v>
      </c>
      <c r="EK248" s="290">
        <f t="shared" ca="1" si="563"/>
        <v>0</v>
      </c>
      <c r="EL248" s="290">
        <f t="shared" ca="1" si="563"/>
        <v>0</v>
      </c>
      <c r="EM248" s="290">
        <f t="shared" ca="1" si="563"/>
        <v>0</v>
      </c>
      <c r="EN248" s="290">
        <f t="shared" ca="1" si="563"/>
        <v>0</v>
      </c>
      <c r="EO248" s="290">
        <f t="shared" ca="1" si="563"/>
        <v>0</v>
      </c>
      <c r="EP248" s="290">
        <f t="shared" ca="1" si="563"/>
        <v>0</v>
      </c>
      <c r="EQ248" s="290">
        <f t="shared" ca="1" si="563"/>
        <v>0</v>
      </c>
      <c r="ER248" s="290">
        <f t="shared" ca="1" si="563"/>
        <v>0</v>
      </c>
      <c r="ES248" s="290">
        <f t="shared" ca="1" si="563"/>
        <v>0</v>
      </c>
      <c r="ET248" s="290">
        <f t="shared" ca="1" si="563"/>
        <v>0</v>
      </c>
      <c r="EU248" s="290">
        <f t="shared" ca="1" si="563"/>
        <v>0</v>
      </c>
      <c r="EV248" s="290">
        <f t="shared" ca="1" si="563"/>
        <v>0</v>
      </c>
      <c r="EW248" s="290">
        <f t="shared" ca="1" si="563"/>
        <v>0</v>
      </c>
      <c r="EX248" s="290">
        <f t="shared" ca="1" si="563"/>
        <v>0</v>
      </c>
      <c r="EY248" s="290">
        <f t="shared" ca="1" si="563"/>
        <v>0</v>
      </c>
      <c r="EZ248" s="290">
        <f t="shared" ca="1" si="563"/>
        <v>0</v>
      </c>
      <c r="FA248" s="290">
        <f t="shared" ca="1" si="563"/>
        <v>0</v>
      </c>
      <c r="FB248" s="290">
        <f t="shared" ca="1" si="563"/>
        <v>0</v>
      </c>
      <c r="FC248" s="290">
        <f t="shared" ca="1" si="563"/>
        <v>0</v>
      </c>
      <c r="FD248" s="290">
        <f t="shared" ca="1" si="563"/>
        <v>0</v>
      </c>
      <c r="FE248" s="290">
        <f t="shared" ca="1" si="563"/>
        <v>0</v>
      </c>
      <c r="FF248" s="290">
        <f t="shared" ca="1" si="563"/>
        <v>0</v>
      </c>
      <c r="FG248" s="290">
        <f t="shared" ca="1" si="563"/>
        <v>0</v>
      </c>
      <c r="FH248" s="290">
        <f t="shared" ca="1" si="563"/>
        <v>0</v>
      </c>
      <c r="FI248" s="290">
        <f t="shared" ca="1" si="563"/>
        <v>0</v>
      </c>
      <c r="FJ248" s="290">
        <f t="shared" ca="1" si="563"/>
        <v>0</v>
      </c>
      <c r="FK248" s="290">
        <f t="shared" ca="1" si="563"/>
        <v>0</v>
      </c>
      <c r="FL248" s="290">
        <f t="shared" ca="1" si="563"/>
        <v>0</v>
      </c>
      <c r="FM248" s="290">
        <f t="shared" ca="1" si="563"/>
        <v>0</v>
      </c>
      <c r="FN248" s="290">
        <f t="shared" ca="1" si="563"/>
        <v>0</v>
      </c>
      <c r="FO248" s="290">
        <f t="shared" ref="FO248:GS248" ca="1" si="564">FO231*$C$238</f>
        <v>0</v>
      </c>
      <c r="FP248" s="290">
        <f t="shared" ca="1" si="564"/>
        <v>0</v>
      </c>
      <c r="FQ248" s="290">
        <f t="shared" ca="1" si="564"/>
        <v>0</v>
      </c>
      <c r="FR248" s="290">
        <f t="shared" ca="1" si="564"/>
        <v>0</v>
      </c>
      <c r="FS248" s="290">
        <f t="shared" ca="1" si="564"/>
        <v>0</v>
      </c>
      <c r="FT248" s="290">
        <f t="shared" ca="1" si="564"/>
        <v>0</v>
      </c>
      <c r="FU248" s="290">
        <f t="shared" ca="1" si="564"/>
        <v>0</v>
      </c>
      <c r="FV248" s="290">
        <f t="shared" ca="1" si="564"/>
        <v>0</v>
      </c>
      <c r="FW248" s="290">
        <f t="shared" ca="1" si="564"/>
        <v>0</v>
      </c>
      <c r="FX248" s="290">
        <f t="shared" ca="1" si="564"/>
        <v>0</v>
      </c>
      <c r="FY248" s="290">
        <f t="shared" ca="1" si="564"/>
        <v>0</v>
      </c>
      <c r="FZ248" s="290">
        <f t="shared" ca="1" si="564"/>
        <v>0</v>
      </c>
      <c r="GA248" s="290">
        <f t="shared" ca="1" si="564"/>
        <v>0</v>
      </c>
      <c r="GB248" s="290">
        <f t="shared" ca="1" si="564"/>
        <v>0</v>
      </c>
      <c r="GC248" s="290">
        <f t="shared" ca="1" si="564"/>
        <v>0</v>
      </c>
      <c r="GD248" s="290">
        <f t="shared" ca="1" si="564"/>
        <v>0</v>
      </c>
      <c r="GE248" s="290">
        <f t="shared" ca="1" si="564"/>
        <v>0</v>
      </c>
      <c r="GF248" s="290">
        <f t="shared" ca="1" si="564"/>
        <v>0</v>
      </c>
      <c r="GG248" s="290">
        <f t="shared" ca="1" si="564"/>
        <v>0</v>
      </c>
      <c r="GH248" s="290">
        <f t="shared" ca="1" si="564"/>
        <v>0</v>
      </c>
      <c r="GI248" s="290">
        <f t="shared" ca="1" si="564"/>
        <v>0</v>
      </c>
      <c r="GJ248" s="290">
        <f t="shared" ca="1" si="564"/>
        <v>0</v>
      </c>
      <c r="GK248" s="290">
        <f t="shared" ca="1" si="564"/>
        <v>0</v>
      </c>
      <c r="GL248" s="290">
        <f t="shared" ca="1" si="564"/>
        <v>0</v>
      </c>
      <c r="GM248" s="290">
        <f t="shared" ca="1" si="564"/>
        <v>0</v>
      </c>
      <c r="GN248" s="290">
        <f t="shared" ca="1" si="564"/>
        <v>0</v>
      </c>
      <c r="GO248" s="290">
        <f t="shared" ca="1" si="564"/>
        <v>0</v>
      </c>
      <c r="GP248" s="290">
        <f t="shared" ca="1" si="564"/>
        <v>0</v>
      </c>
      <c r="GQ248" s="290">
        <f t="shared" ca="1" si="564"/>
        <v>0</v>
      </c>
      <c r="GR248" s="290">
        <f t="shared" ca="1" si="564"/>
        <v>0</v>
      </c>
      <c r="GS248" s="290">
        <f t="shared" ca="1" si="564"/>
        <v>0</v>
      </c>
      <c r="GU248" s="274">
        <f t="shared" ca="1" si="533"/>
        <v>0</v>
      </c>
      <c r="GV248" s="274">
        <f t="shared" ca="1" si="533"/>
        <v>0</v>
      </c>
      <c r="GW248" s="274">
        <f t="shared" ca="1" si="533"/>
        <v>0</v>
      </c>
      <c r="GX248" s="274">
        <f t="shared" ca="1" si="533"/>
        <v>0</v>
      </c>
      <c r="GY248" s="274">
        <f t="shared" ca="1" si="533"/>
        <v>0</v>
      </c>
      <c r="GZ248" s="274">
        <f t="shared" ca="1" si="533"/>
        <v>0</v>
      </c>
      <c r="HA248" s="274">
        <f t="shared" ca="1" si="533"/>
        <v>0</v>
      </c>
      <c r="HB248" s="274">
        <f t="shared" ca="1" si="533"/>
        <v>0</v>
      </c>
      <c r="HC248" s="274">
        <f t="shared" ca="1" si="533"/>
        <v>0</v>
      </c>
      <c r="HD248" s="274">
        <f t="shared" ca="1" si="533"/>
        <v>0</v>
      </c>
      <c r="HE248" s="274">
        <f t="shared" ca="1" si="533"/>
        <v>0</v>
      </c>
      <c r="HF248" s="274">
        <f t="shared" ca="1" si="533"/>
        <v>0</v>
      </c>
      <c r="HG248" s="274">
        <f t="shared" ca="1" si="533"/>
        <v>0</v>
      </c>
      <c r="HH248" s="274">
        <f t="shared" ca="1" si="533"/>
        <v>0</v>
      </c>
      <c r="HI248" s="274">
        <f t="shared" ca="1" si="533"/>
        <v>0</v>
      </c>
      <c r="HJ248" s="274">
        <f t="shared" ca="1" si="533"/>
        <v>0</v>
      </c>
      <c r="HK248" s="274">
        <f t="shared" ref="HK248:HK249" ca="1" si="565">SUM(GU248:HJ248)</f>
        <v>0</v>
      </c>
    </row>
    <row r="249" spans="2:219" x14ac:dyDescent="0.75">
      <c r="B249" s="289" t="s">
        <v>324</v>
      </c>
      <c r="C249" s="11"/>
      <c r="D249" s="11"/>
      <c r="E249" s="11"/>
      <c r="F249" s="11"/>
      <c r="G249" s="286">
        <f t="shared" ca="1" si="526"/>
        <v>233775840.94752517</v>
      </c>
      <c r="H249" s="304">
        <f ca="1">G249/-G251</f>
        <v>0.65528097891112647</v>
      </c>
      <c r="I249" s="11"/>
      <c r="J249" s="11"/>
      <c r="K249" s="285">
        <f ca="1">K232*$C$238</f>
        <v>0</v>
      </c>
      <c r="L249" s="285">
        <f t="shared" ref="L249:BW249" ca="1" si="566">L232*$C$238</f>
        <v>0</v>
      </c>
      <c r="M249" s="285">
        <f t="shared" ca="1" si="566"/>
        <v>0</v>
      </c>
      <c r="N249" s="285">
        <f t="shared" ca="1" si="566"/>
        <v>0</v>
      </c>
      <c r="O249" s="285">
        <f t="shared" ca="1" si="566"/>
        <v>0</v>
      </c>
      <c r="P249" s="285">
        <f t="shared" ca="1" si="566"/>
        <v>0</v>
      </c>
      <c r="Q249" s="285">
        <f t="shared" ca="1" si="566"/>
        <v>0</v>
      </c>
      <c r="R249" s="285">
        <f t="shared" ca="1" si="566"/>
        <v>0</v>
      </c>
      <c r="S249" s="285">
        <f t="shared" ca="1" si="566"/>
        <v>0</v>
      </c>
      <c r="T249" s="285">
        <f t="shared" ca="1" si="566"/>
        <v>0</v>
      </c>
      <c r="U249" s="285">
        <f t="shared" ca="1" si="566"/>
        <v>673900.11795134575</v>
      </c>
      <c r="V249" s="285">
        <f t="shared" ca="1" si="566"/>
        <v>0</v>
      </c>
      <c r="W249" s="285">
        <f t="shared" ca="1" si="566"/>
        <v>0</v>
      </c>
      <c r="X249" s="285">
        <f t="shared" ca="1" si="566"/>
        <v>2887733.1926483121</v>
      </c>
      <c r="Y249" s="285">
        <f t="shared" ca="1" si="566"/>
        <v>0</v>
      </c>
      <c r="Z249" s="285">
        <f t="shared" ca="1" si="566"/>
        <v>0</v>
      </c>
      <c r="AA249" s="285">
        <f t="shared" ca="1" si="566"/>
        <v>3795318.0787497112</v>
      </c>
      <c r="AB249" s="285">
        <f t="shared" ca="1" si="566"/>
        <v>0</v>
      </c>
      <c r="AC249" s="285">
        <f t="shared" ca="1" si="566"/>
        <v>0</v>
      </c>
      <c r="AD249" s="285">
        <f t="shared" ca="1" si="566"/>
        <v>4121299.356548137</v>
      </c>
      <c r="AE249" s="285">
        <f t="shared" ca="1" si="566"/>
        <v>0</v>
      </c>
      <c r="AF249" s="285">
        <f t="shared" ca="1" si="566"/>
        <v>0</v>
      </c>
      <c r="AG249" s="285">
        <f t="shared" ca="1" si="566"/>
        <v>3897537.2803374794</v>
      </c>
      <c r="AH249" s="285">
        <f t="shared" ca="1" si="566"/>
        <v>0</v>
      </c>
      <c r="AI249" s="285">
        <f t="shared" ca="1" si="566"/>
        <v>0</v>
      </c>
      <c r="AJ249" s="285">
        <f t="shared" ca="1" si="566"/>
        <v>5693512.0424622819</v>
      </c>
      <c r="AK249" s="285">
        <f t="shared" ca="1" si="566"/>
        <v>0</v>
      </c>
      <c r="AL249" s="285">
        <f t="shared" ca="1" si="566"/>
        <v>0</v>
      </c>
      <c r="AM249" s="285">
        <f t="shared" ca="1" si="566"/>
        <v>6272006.9890479539</v>
      </c>
      <c r="AN249" s="285">
        <f t="shared" ca="1" si="566"/>
        <v>0</v>
      </c>
      <c r="AO249" s="285">
        <f t="shared" ca="1" si="566"/>
        <v>0</v>
      </c>
      <c r="AP249" s="285">
        <f t="shared" ca="1" si="566"/>
        <v>7745832.7798205484</v>
      </c>
      <c r="AQ249" s="285">
        <f t="shared" ca="1" si="566"/>
        <v>0</v>
      </c>
      <c r="AR249" s="285">
        <f t="shared" ca="1" si="566"/>
        <v>0</v>
      </c>
      <c r="AS249" s="285">
        <f t="shared" ca="1" si="566"/>
        <v>7593171.8459442034</v>
      </c>
      <c r="AT249" s="285">
        <f t="shared" ca="1" si="566"/>
        <v>0</v>
      </c>
      <c r="AU249" s="285">
        <f t="shared" ca="1" si="566"/>
        <v>0</v>
      </c>
      <c r="AV249" s="285">
        <f t="shared" ca="1" si="566"/>
        <v>7792589.1437874082</v>
      </c>
      <c r="AW249" s="285">
        <f t="shared" ca="1" si="566"/>
        <v>0</v>
      </c>
      <c r="AX249" s="285">
        <f t="shared" ca="1" si="566"/>
        <v>0</v>
      </c>
      <c r="AY249" s="285">
        <f t="shared" ca="1" si="566"/>
        <v>7842868.4105827045</v>
      </c>
      <c r="AZ249" s="285">
        <f t="shared" ca="1" si="566"/>
        <v>0</v>
      </c>
      <c r="BA249" s="285">
        <f t="shared" ca="1" si="566"/>
        <v>0</v>
      </c>
      <c r="BB249" s="285">
        <f t="shared" ca="1" si="566"/>
        <v>7570953.3779630857</v>
      </c>
      <c r="BC249" s="285">
        <f t="shared" ca="1" si="566"/>
        <v>0</v>
      </c>
      <c r="BD249" s="285">
        <f t="shared" ca="1" si="566"/>
        <v>0</v>
      </c>
      <c r="BE249" s="285">
        <f t="shared" ca="1" si="566"/>
        <v>7025299.0073190443</v>
      </c>
      <c r="BF249" s="285">
        <f t="shared" ca="1" si="566"/>
        <v>0</v>
      </c>
      <c r="BG249" s="285">
        <f t="shared" ca="1" si="566"/>
        <v>0</v>
      </c>
      <c r="BH249" s="285">
        <f t="shared" ca="1" si="566"/>
        <v>7158590.7119525596</v>
      </c>
      <c r="BI249" s="285">
        <f t="shared" ca="1" si="566"/>
        <v>0</v>
      </c>
      <c r="BJ249" s="285">
        <f t="shared" ca="1" si="566"/>
        <v>0</v>
      </c>
      <c r="BK249" s="285">
        <f t="shared" ca="1" si="566"/>
        <v>7288815.7928981679</v>
      </c>
      <c r="BL249" s="285">
        <f t="shared" ca="1" si="566"/>
        <v>0</v>
      </c>
      <c r="BM249" s="285">
        <f t="shared" ca="1" si="566"/>
        <v>0</v>
      </c>
      <c r="BN249" s="285">
        <f t="shared" ca="1" si="566"/>
        <v>7257843.5841602562</v>
      </c>
      <c r="BO249" s="285">
        <f t="shared" ca="1" si="566"/>
        <v>0</v>
      </c>
      <c r="BP249" s="285">
        <f t="shared" ca="1" si="566"/>
        <v>0</v>
      </c>
      <c r="BQ249" s="285">
        <f t="shared" ca="1" si="566"/>
        <v>7344374.2657266296</v>
      </c>
      <c r="BR249" s="285">
        <f t="shared" ca="1" si="566"/>
        <v>0</v>
      </c>
      <c r="BS249" s="285">
        <f t="shared" ca="1" si="566"/>
        <v>0</v>
      </c>
      <c r="BT249" s="285">
        <f t="shared" ca="1" si="566"/>
        <v>7522222.0725658871</v>
      </c>
      <c r="BU249" s="285">
        <f t="shared" ca="1" si="566"/>
        <v>0</v>
      </c>
      <c r="BV249" s="285">
        <f t="shared" ca="1" si="566"/>
        <v>0</v>
      </c>
      <c r="BW249" s="285">
        <f t="shared" ca="1" si="566"/>
        <v>7815765.7426682841</v>
      </c>
      <c r="BX249" s="285">
        <f t="shared" ref="BX249:EI249" ca="1" si="567">BX232*$C$238</f>
        <v>0</v>
      </c>
      <c r="BY249" s="285">
        <f t="shared" ca="1" si="567"/>
        <v>0</v>
      </c>
      <c r="BZ249" s="285">
        <f t="shared" ca="1" si="567"/>
        <v>7562744.8057754626</v>
      </c>
      <c r="CA249" s="285">
        <f t="shared" ca="1" si="567"/>
        <v>0</v>
      </c>
      <c r="CB249" s="285">
        <f t="shared" ca="1" si="567"/>
        <v>0</v>
      </c>
      <c r="CC249" s="285">
        <f t="shared" ca="1" si="567"/>
        <v>7463068.1945971055</v>
      </c>
      <c r="CD249" s="285">
        <f t="shared" ca="1" si="567"/>
        <v>0</v>
      </c>
      <c r="CE249" s="285">
        <f t="shared" ca="1" si="567"/>
        <v>0</v>
      </c>
      <c r="CF249" s="285">
        <f t="shared" ca="1" si="567"/>
        <v>7432031.74752576</v>
      </c>
      <c r="CG249" s="285">
        <f t="shared" ca="1" si="567"/>
        <v>0</v>
      </c>
      <c r="CH249" s="285">
        <f t="shared" ca="1" si="567"/>
        <v>0</v>
      </c>
      <c r="CI249" s="285">
        <f t="shared" ca="1" si="567"/>
        <v>7738631.8697426897</v>
      </c>
      <c r="CJ249" s="285">
        <f t="shared" ca="1" si="567"/>
        <v>0</v>
      </c>
      <c r="CK249" s="285">
        <f t="shared" ca="1" si="567"/>
        <v>0</v>
      </c>
      <c r="CL249" s="285">
        <f t="shared" ca="1" si="567"/>
        <v>7417704.2266111588</v>
      </c>
      <c r="CM249" s="285">
        <f t="shared" ca="1" si="567"/>
        <v>0</v>
      </c>
      <c r="CN249" s="285">
        <f t="shared" ca="1" si="567"/>
        <v>0</v>
      </c>
      <c r="CO249" s="285">
        <f t="shared" ca="1" si="567"/>
        <v>7107860.9129289277</v>
      </c>
      <c r="CP249" s="285">
        <f t="shared" ca="1" si="567"/>
        <v>0</v>
      </c>
      <c r="CQ249" s="285">
        <f t="shared" ca="1" si="567"/>
        <v>0</v>
      </c>
      <c r="CR249" s="285">
        <f t="shared" ca="1" si="567"/>
        <v>7464120.6429478619</v>
      </c>
      <c r="CS249" s="285">
        <f t="shared" ca="1" si="567"/>
        <v>0</v>
      </c>
      <c r="CT249" s="285">
        <f t="shared" ca="1" si="567"/>
        <v>0</v>
      </c>
      <c r="CU249" s="285">
        <f t="shared" ca="1" si="567"/>
        <v>7161505.3186680349</v>
      </c>
      <c r="CV249" s="285">
        <f t="shared" ca="1" si="567"/>
        <v>0</v>
      </c>
      <c r="CW249" s="285">
        <f t="shared" ca="1" si="567"/>
        <v>0</v>
      </c>
      <c r="CX249" s="285">
        <f t="shared" ca="1" si="567"/>
        <v>7386094.7007381907</v>
      </c>
      <c r="CY249" s="285">
        <f t="shared" ca="1" si="567"/>
        <v>0</v>
      </c>
      <c r="CZ249" s="285">
        <f t="shared" ca="1" si="567"/>
        <v>0</v>
      </c>
      <c r="DA249" s="285">
        <f t="shared" ca="1" si="567"/>
        <v>6717621.8211506745</v>
      </c>
      <c r="DB249" s="285">
        <f t="shared" ca="1" si="567"/>
        <v>0</v>
      </c>
      <c r="DC249" s="285">
        <f t="shared" ca="1" si="567"/>
        <v>0</v>
      </c>
      <c r="DD249" s="285">
        <f t="shared" ca="1" si="567"/>
        <v>6999526.8019797839</v>
      </c>
      <c r="DE249" s="285">
        <f t="shared" ca="1" si="567"/>
        <v>0</v>
      </c>
      <c r="DF249" s="285">
        <f t="shared" ca="1" si="567"/>
        <v>0</v>
      </c>
      <c r="DG249" s="285">
        <f t="shared" ca="1" si="567"/>
        <v>7190115.623877015</v>
      </c>
      <c r="DH249" s="285">
        <f t="shared" ca="1" si="567"/>
        <v>0</v>
      </c>
      <c r="DI249" s="285">
        <f t="shared" ca="1" si="567"/>
        <v>0</v>
      </c>
      <c r="DJ249" s="285">
        <f t="shared" ca="1" si="567"/>
        <v>7905584.6838531056</v>
      </c>
      <c r="DK249" s="285">
        <f t="shared" ca="1" si="567"/>
        <v>0</v>
      </c>
      <c r="DL249" s="285">
        <f t="shared" ca="1" si="567"/>
        <v>0</v>
      </c>
      <c r="DM249" s="285">
        <f t="shared" ca="1" si="567"/>
        <v>6994654.6713296454</v>
      </c>
      <c r="DN249" s="285">
        <f t="shared" ca="1" si="567"/>
        <v>0</v>
      </c>
      <c r="DO249" s="285">
        <f t="shared" ca="1" si="567"/>
        <v>0</v>
      </c>
      <c r="DP249" s="285">
        <f t="shared" ca="1" si="567"/>
        <v>7057572.2398812417</v>
      </c>
      <c r="DQ249" s="285">
        <f t="shared" ca="1" si="567"/>
        <v>0</v>
      </c>
      <c r="DR249" s="285">
        <f t="shared" ca="1" si="567"/>
        <v>0</v>
      </c>
      <c r="DS249" s="285">
        <f t="shared" ca="1" si="567"/>
        <v>6877368.8927844996</v>
      </c>
      <c r="DT249" s="285">
        <f t="shared" ca="1" si="567"/>
        <v>0</v>
      </c>
      <c r="DU249" s="285">
        <f t="shared" ca="1" si="567"/>
        <v>0</v>
      </c>
      <c r="DV249" s="285">
        <f t="shared" ca="1" si="567"/>
        <v>6123349.9799880162</v>
      </c>
      <c r="DW249" s="285">
        <f t="shared" ca="1" si="567"/>
        <v>0</v>
      </c>
      <c r="DX249" s="285">
        <f t="shared" ca="1" si="567"/>
        <v>0</v>
      </c>
      <c r="DY249" s="285">
        <f t="shared" ca="1" si="567"/>
        <v>5753811.6223264802</v>
      </c>
      <c r="DZ249" s="285">
        <f t="shared" ca="1" si="567"/>
        <v>0</v>
      </c>
      <c r="EA249" s="285">
        <f t="shared" ca="1" si="567"/>
        <v>0</v>
      </c>
      <c r="EB249" s="285">
        <f t="shared" ca="1" si="567"/>
        <v>5951799.3802576121</v>
      </c>
      <c r="EC249" s="285">
        <f t="shared" ca="1" si="567"/>
        <v>0</v>
      </c>
      <c r="ED249" s="285">
        <f t="shared" ca="1" si="567"/>
        <v>0</v>
      </c>
      <c r="EE249" s="285">
        <f t="shared" ca="1" si="567"/>
        <v>5349525.8853620281</v>
      </c>
      <c r="EF249" s="285">
        <f t="shared" ca="1" si="567"/>
        <v>0</v>
      </c>
      <c r="EG249" s="285">
        <f t="shared" ca="1" si="567"/>
        <v>0</v>
      </c>
      <c r="EH249" s="285">
        <f t="shared" ca="1" si="567"/>
        <v>5182228.6365249902</v>
      </c>
      <c r="EI249" s="285">
        <f t="shared" ca="1" si="567"/>
        <v>0</v>
      </c>
      <c r="EJ249" s="285">
        <f t="shared" ref="EJ249:GS249" ca="1" si="568">EJ232*$C$238</f>
        <v>0</v>
      </c>
      <c r="EK249" s="285">
        <f t="shared" ca="1" si="568"/>
        <v>4730527.2197726257</v>
      </c>
      <c r="EL249" s="285">
        <f t="shared" ca="1" si="568"/>
        <v>0</v>
      </c>
      <c r="EM249" s="285">
        <f t="shared" ca="1" si="568"/>
        <v>0</v>
      </c>
      <c r="EN249" s="285">
        <f t="shared" ca="1" si="568"/>
        <v>4512619.416560946</v>
      </c>
      <c r="EO249" s="285">
        <f t="shared" ca="1" si="568"/>
        <v>0</v>
      </c>
      <c r="EP249" s="285">
        <f t="shared" ca="1" si="568"/>
        <v>0</v>
      </c>
      <c r="EQ249" s="285">
        <f t="shared" ca="1" si="568"/>
        <v>4228920.7785682641</v>
      </c>
      <c r="ER249" s="285">
        <f t="shared" ca="1" si="568"/>
        <v>0</v>
      </c>
      <c r="ES249" s="285">
        <f t="shared" ca="1" si="568"/>
        <v>0</v>
      </c>
      <c r="ET249" s="285">
        <f t="shared" ca="1" si="568"/>
        <v>4582129.1801937344</v>
      </c>
      <c r="EU249" s="285">
        <f t="shared" ca="1" si="568"/>
        <v>0</v>
      </c>
      <c r="EV249" s="285">
        <f t="shared" ca="1" si="568"/>
        <v>0</v>
      </c>
      <c r="EW249" s="285">
        <f t="shared" ca="1" si="568"/>
        <v>3018564.5592930103</v>
      </c>
      <c r="EX249" s="285">
        <f t="shared" ca="1" si="568"/>
        <v>0</v>
      </c>
      <c r="EY249" s="285">
        <f t="shared" ca="1" si="568"/>
        <v>0</v>
      </c>
      <c r="EZ249" s="285">
        <f t="shared" ca="1" si="568"/>
        <v>2602648.7775049042</v>
      </c>
      <c r="FA249" s="285">
        <f t="shared" ca="1" si="568"/>
        <v>0</v>
      </c>
      <c r="FB249" s="285">
        <f t="shared" ca="1" si="568"/>
        <v>0</v>
      </c>
      <c r="FC249" s="285">
        <f t="shared" ca="1" si="568"/>
        <v>24886643.15625158</v>
      </c>
      <c r="FD249" s="285">
        <f t="shared" ca="1" si="568"/>
        <v>0</v>
      </c>
      <c r="FE249" s="285">
        <f t="shared" ca="1" si="568"/>
        <v>0</v>
      </c>
      <c r="FF249" s="285">
        <f t="shared" ca="1" si="568"/>
        <v>19323085.443013474</v>
      </c>
      <c r="FG249" s="285">
        <f t="shared" ca="1" si="568"/>
        <v>0</v>
      </c>
      <c r="FH249" s="285">
        <f t="shared" ca="1" si="568"/>
        <v>0</v>
      </c>
      <c r="FI249" s="285">
        <f t="shared" ca="1" si="568"/>
        <v>16156618.751577083</v>
      </c>
      <c r="FJ249" s="285">
        <f t="shared" ca="1" si="568"/>
        <v>0</v>
      </c>
      <c r="FK249" s="285">
        <f t="shared" ca="1" si="568"/>
        <v>0</v>
      </c>
      <c r="FL249" s="285">
        <f t="shared" ca="1" si="568"/>
        <v>12186773.537764041</v>
      </c>
      <c r="FM249" s="285">
        <f t="shared" ca="1" si="568"/>
        <v>0</v>
      </c>
      <c r="FN249" s="285">
        <f t="shared" ca="1" si="568"/>
        <v>0</v>
      </c>
      <c r="FO249" s="285">
        <f t="shared" ca="1" si="568"/>
        <v>1478352.1118794491</v>
      </c>
      <c r="FP249" s="285">
        <f t="shared" ca="1" si="568"/>
        <v>0</v>
      </c>
      <c r="FQ249" s="285">
        <f t="shared" ca="1" si="568"/>
        <v>0</v>
      </c>
      <c r="FR249" s="285">
        <f t="shared" ca="1" si="568"/>
        <v>16144682.026905257</v>
      </c>
      <c r="FS249" s="285">
        <f t="shared" ca="1" si="568"/>
        <v>0</v>
      </c>
      <c r="FT249" s="285">
        <f t="shared" ca="1" si="568"/>
        <v>0</v>
      </c>
      <c r="FU249" s="285">
        <f t="shared" ca="1" si="568"/>
        <v>47720631.578435652</v>
      </c>
      <c r="FV249" s="285">
        <f t="shared" ca="1" si="568"/>
        <v>0</v>
      </c>
      <c r="FW249" s="285">
        <f t="shared" ca="1" si="568"/>
        <v>0</v>
      </c>
      <c r="FX249" s="285">
        <f t="shared" ca="1" si="568"/>
        <v>28501825.696155287</v>
      </c>
      <c r="FY249" s="285">
        <f t="shared" ca="1" si="568"/>
        <v>0</v>
      </c>
      <c r="FZ249" s="285">
        <f t="shared" ca="1" si="568"/>
        <v>0</v>
      </c>
      <c r="GA249" s="285">
        <f t="shared" ca="1" si="568"/>
        <v>17617000.658241846</v>
      </c>
      <c r="GB249" s="285">
        <f t="shared" ca="1" si="568"/>
        <v>0</v>
      </c>
      <c r="GC249" s="285">
        <f t="shared" ca="1" si="568"/>
        <v>0</v>
      </c>
      <c r="GD249" s="285">
        <f t="shared" ca="1" si="568"/>
        <v>4629585.5171719752</v>
      </c>
      <c r="GE249" s="285">
        <f t="shared" ca="1" si="568"/>
        <v>0</v>
      </c>
      <c r="GF249" s="285">
        <f t="shared" ca="1" si="568"/>
        <v>0</v>
      </c>
      <c r="GG249" s="285">
        <f t="shared" ca="1" si="568"/>
        <v>9290551.3836603835</v>
      </c>
      <c r="GH249" s="285">
        <f t="shared" ca="1" si="568"/>
        <v>0</v>
      </c>
      <c r="GI249" s="285">
        <f t="shared" ca="1" si="568"/>
        <v>0</v>
      </c>
      <c r="GJ249" s="285">
        <f t="shared" ca="1" si="568"/>
        <v>14883982.719412232</v>
      </c>
      <c r="GK249" s="285">
        <f t="shared" ca="1" si="568"/>
        <v>0</v>
      </c>
      <c r="GL249" s="285">
        <f t="shared" ca="1" si="568"/>
        <v>13611145.873773729</v>
      </c>
      <c r="GM249" s="285">
        <f t="shared" ca="1" si="568"/>
        <v>-1.1538509725856105E-9</v>
      </c>
      <c r="GN249" s="285">
        <f t="shared" ca="1" si="568"/>
        <v>0</v>
      </c>
      <c r="GO249" s="285">
        <f t="shared" ca="1" si="568"/>
        <v>0</v>
      </c>
      <c r="GP249" s="285">
        <f t="shared" ca="1" si="568"/>
        <v>0</v>
      </c>
      <c r="GQ249" s="285">
        <f t="shared" ca="1" si="568"/>
        <v>0</v>
      </c>
      <c r="GR249" s="285">
        <f t="shared" ca="1" si="568"/>
        <v>0</v>
      </c>
      <c r="GS249" s="285">
        <f t="shared" ca="1" si="568"/>
        <v>0</v>
      </c>
      <c r="GT249" s="11"/>
      <c r="GU249" s="286">
        <f t="shared" ca="1" si="533"/>
        <v>673900.11795134575</v>
      </c>
      <c r="GV249" s="286">
        <f t="shared" ca="1" si="533"/>
        <v>14701887.90828364</v>
      </c>
      <c r="GW249" s="286">
        <f t="shared" ca="1" si="533"/>
        <v>27304523.657274988</v>
      </c>
      <c r="GX249" s="286">
        <f t="shared" ca="1" si="533"/>
        <v>30231709.939652242</v>
      </c>
      <c r="GY249" s="286">
        <f t="shared" ca="1" si="533"/>
        <v>29049624.354737613</v>
      </c>
      <c r="GZ249" s="286">
        <f t="shared" ca="1" si="533"/>
        <v>30363800.815606739</v>
      </c>
      <c r="HA249" s="286">
        <f t="shared" ca="1" si="533"/>
        <v>29696228.756808538</v>
      </c>
      <c r="HB249" s="286">
        <f t="shared" ca="1" si="533"/>
        <v>28729342.483504765</v>
      </c>
      <c r="HC249" s="286">
        <f t="shared" ca="1" si="533"/>
        <v>29089881.781039551</v>
      </c>
      <c r="HD249" s="286">
        <f t="shared" ca="1" si="533"/>
        <v>25812102.73498024</v>
      </c>
      <c r="HE249" s="286">
        <f t="shared" ca="1" si="533"/>
        <v>21214081.121917255</v>
      </c>
      <c r="HF249" s="286">
        <f t="shared" ca="1" si="533"/>
        <v>16342233.934615955</v>
      </c>
      <c r="HG249" s="286">
        <f t="shared" ca="1" si="533"/>
        <v>62968996.128347039</v>
      </c>
      <c r="HH249" s="286">
        <f t="shared" ca="1" si="533"/>
        <v>77530439.254984409</v>
      </c>
      <c r="HI249" s="286">
        <f t="shared" ca="1" si="533"/>
        <v>60038963.255229495</v>
      </c>
      <c r="HJ249" s="286">
        <f t="shared" ca="1" si="533"/>
        <v>28495128.593185961</v>
      </c>
      <c r="HK249" s="286">
        <f t="shared" ca="1" si="565"/>
        <v>512242844.8381198</v>
      </c>
    </row>
    <row r="250" spans="2:219" ht="4.95" customHeight="1" x14ac:dyDescent="0.75"/>
    <row r="251" spans="2:219" ht="14.4" customHeight="1" x14ac:dyDescent="0.75">
      <c r="B251" t="s">
        <v>315</v>
      </c>
      <c r="G251" s="85">
        <f ca="1">SUMIFS($K251:$GS251,$K$6:$GS$6,"&lt;="&amp;$G$2)</f>
        <v>-356756640.99999976</v>
      </c>
      <c r="K251" s="89">
        <f t="shared" ref="K251:AP251" ca="1" si="569">K234*$C$238</f>
        <v>-15344230.378458673</v>
      </c>
      <c r="L251" s="89">
        <f t="shared" ca="1" si="569"/>
        <v>0</v>
      </c>
      <c r="M251" s="89">
        <f t="shared" ca="1" si="569"/>
        <v>0</v>
      </c>
      <c r="N251" s="89">
        <f t="shared" ca="1" si="569"/>
        <v>-15995242.765123051</v>
      </c>
      <c r="O251" s="89">
        <f t="shared" ca="1" si="569"/>
        <v>-17424861.970000163</v>
      </c>
      <c r="P251" s="89">
        <f t="shared" ca="1" si="569"/>
        <v>0</v>
      </c>
      <c r="Q251" s="89">
        <f t="shared" ca="1" si="569"/>
        <v>-30077349.712679662</v>
      </c>
      <c r="R251" s="89">
        <f t="shared" ca="1" si="569"/>
        <v>0</v>
      </c>
      <c r="S251" s="89">
        <f t="shared" ca="1" si="569"/>
        <v>-27010694.567469541</v>
      </c>
      <c r="T251" s="89">
        <f t="shared" ca="1" si="569"/>
        <v>-44688109.432639271</v>
      </c>
      <c r="U251" s="89">
        <f t="shared" ca="1" si="569"/>
        <v>0</v>
      </c>
      <c r="V251" s="89">
        <f t="shared" ca="1" si="569"/>
        <v>0</v>
      </c>
      <c r="W251" s="89">
        <f t="shared" ca="1" si="569"/>
        <v>-18833303.215367261</v>
      </c>
      <c r="X251" s="89">
        <f t="shared" ca="1" si="569"/>
        <v>-7103190.607055393</v>
      </c>
      <c r="Y251" s="89">
        <f t="shared" ca="1" si="569"/>
        <v>-19513575.70840041</v>
      </c>
      <c r="Z251" s="89">
        <f t="shared" ca="1" si="569"/>
        <v>0</v>
      </c>
      <c r="AA251" s="89">
        <f t="shared" ca="1" si="569"/>
        <v>0</v>
      </c>
      <c r="AB251" s="89">
        <f t="shared" ca="1" si="569"/>
        <v>0</v>
      </c>
      <c r="AC251" s="89">
        <f t="shared" ca="1" si="569"/>
        <v>-14569009.504852837</v>
      </c>
      <c r="AD251" s="89">
        <f t="shared" ca="1" si="569"/>
        <v>0</v>
      </c>
      <c r="AE251" s="89">
        <f t="shared" ca="1" si="569"/>
        <v>-49176576.065950923</v>
      </c>
      <c r="AF251" s="89">
        <f t="shared" ca="1" si="569"/>
        <v>0</v>
      </c>
      <c r="AG251" s="89">
        <f t="shared" ca="1" si="569"/>
        <v>-25398949.400800049</v>
      </c>
      <c r="AH251" s="89">
        <f t="shared" ca="1" si="569"/>
        <v>0</v>
      </c>
      <c r="AI251" s="89">
        <f t="shared" ca="1" si="569"/>
        <v>-13924076.402082955</v>
      </c>
      <c r="AJ251" s="89">
        <f t="shared" ca="1" si="569"/>
        <v>-14346974.553420486</v>
      </c>
      <c r="AK251" s="89">
        <f t="shared" ca="1" si="569"/>
        <v>-12969517.629604505</v>
      </c>
      <c r="AL251" s="89">
        <f t="shared" ca="1" si="569"/>
        <v>0</v>
      </c>
      <c r="AM251" s="89">
        <f t="shared" ca="1" si="569"/>
        <v>-30380979.086094558</v>
      </c>
      <c r="AN251" s="89">
        <f t="shared" ca="1" si="569"/>
        <v>0</v>
      </c>
      <c r="AO251" s="89">
        <f t="shared" ca="1" si="569"/>
        <v>0</v>
      </c>
      <c r="AP251" s="89">
        <f t="shared" ca="1" si="569"/>
        <v>0</v>
      </c>
      <c r="AQ251" s="89">
        <f t="shared" ref="AQ251:BV251" ca="1" si="570">AQ234*$C$238</f>
        <v>0</v>
      </c>
      <c r="AR251" s="89">
        <f t="shared" ca="1" si="570"/>
        <v>0</v>
      </c>
      <c r="AS251" s="89">
        <f t="shared" ca="1" si="570"/>
        <v>0</v>
      </c>
      <c r="AT251" s="89">
        <f t="shared" ca="1" si="570"/>
        <v>0</v>
      </c>
      <c r="AU251" s="89">
        <f t="shared" ca="1" si="570"/>
        <v>0</v>
      </c>
      <c r="AV251" s="89">
        <f t="shared" ca="1" si="570"/>
        <v>0</v>
      </c>
      <c r="AW251" s="89">
        <f t="shared" ca="1" si="570"/>
        <v>0</v>
      </c>
      <c r="AX251" s="89">
        <f t="shared" ca="1" si="570"/>
        <v>0</v>
      </c>
      <c r="AY251" s="89">
        <f t="shared" ca="1" si="570"/>
        <v>0</v>
      </c>
      <c r="AZ251" s="89">
        <f t="shared" ca="1" si="570"/>
        <v>0</v>
      </c>
      <c r="BA251" s="89">
        <f t="shared" ca="1" si="570"/>
        <v>0</v>
      </c>
      <c r="BB251" s="89">
        <f t="shared" ca="1" si="570"/>
        <v>0</v>
      </c>
      <c r="BC251" s="89">
        <f t="shared" ca="1" si="570"/>
        <v>0</v>
      </c>
      <c r="BD251" s="89">
        <f t="shared" ca="1" si="570"/>
        <v>0</v>
      </c>
      <c r="BE251" s="89">
        <f t="shared" ca="1" si="570"/>
        <v>0</v>
      </c>
      <c r="BF251" s="89">
        <f t="shared" ca="1" si="570"/>
        <v>0</v>
      </c>
      <c r="BG251" s="89">
        <f t="shared" ca="1" si="570"/>
        <v>0</v>
      </c>
      <c r="BH251" s="89">
        <f t="shared" ca="1" si="570"/>
        <v>0</v>
      </c>
      <c r="BI251" s="89">
        <f t="shared" ca="1" si="570"/>
        <v>0</v>
      </c>
      <c r="BJ251" s="89">
        <f t="shared" ca="1" si="570"/>
        <v>0</v>
      </c>
      <c r="BK251" s="89">
        <f t="shared" ca="1" si="570"/>
        <v>0</v>
      </c>
      <c r="BL251" s="89">
        <f t="shared" ca="1" si="570"/>
        <v>0</v>
      </c>
      <c r="BM251" s="89">
        <f t="shared" ca="1" si="570"/>
        <v>0</v>
      </c>
      <c r="BN251" s="89">
        <f t="shared" ca="1" si="570"/>
        <v>0</v>
      </c>
      <c r="BO251" s="89">
        <f t="shared" ca="1" si="570"/>
        <v>0</v>
      </c>
      <c r="BP251" s="89">
        <f t="shared" ca="1" si="570"/>
        <v>0</v>
      </c>
      <c r="BQ251" s="89">
        <f t="shared" ca="1" si="570"/>
        <v>0</v>
      </c>
      <c r="BR251" s="89">
        <f t="shared" ca="1" si="570"/>
        <v>0</v>
      </c>
      <c r="BS251" s="89">
        <f t="shared" ca="1" si="570"/>
        <v>0</v>
      </c>
      <c r="BT251" s="89">
        <f t="shared" ca="1" si="570"/>
        <v>0</v>
      </c>
      <c r="BU251" s="89">
        <f t="shared" ca="1" si="570"/>
        <v>0</v>
      </c>
      <c r="BV251" s="89">
        <f t="shared" ca="1" si="570"/>
        <v>0</v>
      </c>
      <c r="BW251" s="89">
        <f t="shared" ref="BW251:DB251" ca="1" si="571">BW234*$C$238</f>
        <v>0</v>
      </c>
      <c r="BX251" s="89">
        <f t="shared" ca="1" si="571"/>
        <v>0</v>
      </c>
      <c r="BY251" s="89">
        <f t="shared" ca="1" si="571"/>
        <v>0</v>
      </c>
      <c r="BZ251" s="89">
        <f t="shared" ca="1" si="571"/>
        <v>0</v>
      </c>
      <c r="CA251" s="89">
        <f t="shared" ca="1" si="571"/>
        <v>0</v>
      </c>
      <c r="CB251" s="89">
        <f t="shared" ca="1" si="571"/>
        <v>0</v>
      </c>
      <c r="CC251" s="89">
        <f t="shared" ca="1" si="571"/>
        <v>0</v>
      </c>
      <c r="CD251" s="89">
        <f t="shared" ca="1" si="571"/>
        <v>0</v>
      </c>
      <c r="CE251" s="89">
        <f t="shared" ca="1" si="571"/>
        <v>0</v>
      </c>
      <c r="CF251" s="89">
        <f t="shared" ca="1" si="571"/>
        <v>0</v>
      </c>
      <c r="CG251" s="89">
        <f t="shared" ca="1" si="571"/>
        <v>0</v>
      </c>
      <c r="CH251" s="89">
        <f t="shared" ca="1" si="571"/>
        <v>0</v>
      </c>
      <c r="CI251" s="89">
        <f t="shared" ca="1" si="571"/>
        <v>0</v>
      </c>
      <c r="CJ251" s="89">
        <f t="shared" ca="1" si="571"/>
        <v>0</v>
      </c>
      <c r="CK251" s="89">
        <f t="shared" ca="1" si="571"/>
        <v>0</v>
      </c>
      <c r="CL251" s="89">
        <f t="shared" ca="1" si="571"/>
        <v>0</v>
      </c>
      <c r="CM251" s="89">
        <f t="shared" ca="1" si="571"/>
        <v>0</v>
      </c>
      <c r="CN251" s="89">
        <f t="shared" ca="1" si="571"/>
        <v>0</v>
      </c>
      <c r="CO251" s="89">
        <f t="shared" ca="1" si="571"/>
        <v>0</v>
      </c>
      <c r="CP251" s="89">
        <f t="shared" ca="1" si="571"/>
        <v>0</v>
      </c>
      <c r="CQ251" s="89">
        <f t="shared" ca="1" si="571"/>
        <v>0</v>
      </c>
      <c r="CR251" s="89">
        <f t="shared" ca="1" si="571"/>
        <v>0</v>
      </c>
      <c r="CS251" s="89">
        <f t="shared" ca="1" si="571"/>
        <v>0</v>
      </c>
      <c r="CT251" s="89">
        <f t="shared" ca="1" si="571"/>
        <v>0</v>
      </c>
      <c r="CU251" s="89">
        <f t="shared" ca="1" si="571"/>
        <v>0</v>
      </c>
      <c r="CV251" s="89">
        <f t="shared" ca="1" si="571"/>
        <v>0</v>
      </c>
      <c r="CW251" s="89">
        <f t="shared" ca="1" si="571"/>
        <v>0</v>
      </c>
      <c r="CX251" s="89">
        <f t="shared" ca="1" si="571"/>
        <v>0</v>
      </c>
      <c r="CY251" s="89">
        <f t="shared" ca="1" si="571"/>
        <v>0</v>
      </c>
      <c r="CZ251" s="89">
        <f t="shared" ca="1" si="571"/>
        <v>0</v>
      </c>
      <c r="DA251" s="89">
        <f t="shared" ca="1" si="571"/>
        <v>0</v>
      </c>
      <c r="DB251" s="89">
        <f t="shared" ca="1" si="571"/>
        <v>0</v>
      </c>
      <c r="DC251" s="89">
        <f t="shared" ref="DC251:EH251" ca="1" si="572">DC234*$C$238</f>
        <v>0</v>
      </c>
      <c r="DD251" s="89">
        <f t="shared" ca="1" si="572"/>
        <v>0</v>
      </c>
      <c r="DE251" s="89">
        <f t="shared" ca="1" si="572"/>
        <v>0</v>
      </c>
      <c r="DF251" s="89">
        <f t="shared" ca="1" si="572"/>
        <v>0</v>
      </c>
      <c r="DG251" s="89">
        <f t="shared" ca="1" si="572"/>
        <v>0</v>
      </c>
      <c r="DH251" s="89">
        <f t="shared" ca="1" si="572"/>
        <v>0</v>
      </c>
      <c r="DI251" s="89">
        <f t="shared" ca="1" si="572"/>
        <v>0</v>
      </c>
      <c r="DJ251" s="89">
        <f t="shared" ca="1" si="572"/>
        <v>0</v>
      </c>
      <c r="DK251" s="89">
        <f t="shared" ca="1" si="572"/>
        <v>0</v>
      </c>
      <c r="DL251" s="89">
        <f t="shared" ca="1" si="572"/>
        <v>0</v>
      </c>
      <c r="DM251" s="89">
        <f t="shared" ca="1" si="572"/>
        <v>0</v>
      </c>
      <c r="DN251" s="89">
        <f t="shared" ca="1" si="572"/>
        <v>0</v>
      </c>
      <c r="DO251" s="89">
        <f t="shared" ca="1" si="572"/>
        <v>0</v>
      </c>
      <c r="DP251" s="89">
        <f t="shared" ca="1" si="572"/>
        <v>0</v>
      </c>
      <c r="DQ251" s="89">
        <f t="shared" ca="1" si="572"/>
        <v>0</v>
      </c>
      <c r="DR251" s="89">
        <f t="shared" ca="1" si="572"/>
        <v>0</v>
      </c>
      <c r="DS251" s="89">
        <f t="shared" ca="1" si="572"/>
        <v>0</v>
      </c>
      <c r="DT251" s="89">
        <f t="shared" ca="1" si="572"/>
        <v>0</v>
      </c>
      <c r="DU251" s="89">
        <f t="shared" ca="1" si="572"/>
        <v>0</v>
      </c>
      <c r="DV251" s="89">
        <f t="shared" ca="1" si="572"/>
        <v>0</v>
      </c>
      <c r="DW251" s="89">
        <f t="shared" ca="1" si="572"/>
        <v>0</v>
      </c>
      <c r="DX251" s="89">
        <f t="shared" ca="1" si="572"/>
        <v>0</v>
      </c>
      <c r="DY251" s="89">
        <f t="shared" ca="1" si="572"/>
        <v>0</v>
      </c>
      <c r="DZ251" s="89">
        <f t="shared" ca="1" si="572"/>
        <v>0</v>
      </c>
      <c r="EA251" s="89">
        <f t="shared" ca="1" si="572"/>
        <v>0</v>
      </c>
      <c r="EB251" s="89">
        <f t="shared" ca="1" si="572"/>
        <v>0</v>
      </c>
      <c r="EC251" s="89">
        <f t="shared" ca="1" si="572"/>
        <v>0</v>
      </c>
      <c r="ED251" s="89">
        <f t="shared" ca="1" si="572"/>
        <v>0</v>
      </c>
      <c r="EE251" s="89">
        <f t="shared" ca="1" si="572"/>
        <v>0</v>
      </c>
      <c r="EF251" s="89">
        <f t="shared" ca="1" si="572"/>
        <v>0</v>
      </c>
      <c r="EG251" s="89">
        <f t="shared" ca="1" si="572"/>
        <v>0</v>
      </c>
      <c r="EH251" s="89">
        <f t="shared" ca="1" si="572"/>
        <v>0</v>
      </c>
      <c r="EI251" s="89">
        <f t="shared" ref="EI251:FN251" ca="1" si="573">EI234*$C$238</f>
        <v>0</v>
      </c>
      <c r="EJ251" s="89">
        <f t="shared" ca="1" si="573"/>
        <v>0</v>
      </c>
      <c r="EK251" s="89">
        <f t="shared" ca="1" si="573"/>
        <v>0</v>
      </c>
      <c r="EL251" s="89">
        <f t="shared" ca="1" si="573"/>
        <v>0</v>
      </c>
      <c r="EM251" s="89">
        <f t="shared" ca="1" si="573"/>
        <v>0</v>
      </c>
      <c r="EN251" s="89">
        <f t="shared" ca="1" si="573"/>
        <v>0</v>
      </c>
      <c r="EO251" s="89">
        <f t="shared" ca="1" si="573"/>
        <v>0</v>
      </c>
      <c r="EP251" s="89">
        <f t="shared" ca="1" si="573"/>
        <v>0</v>
      </c>
      <c r="EQ251" s="89">
        <f t="shared" ca="1" si="573"/>
        <v>0</v>
      </c>
      <c r="ER251" s="89">
        <f t="shared" ca="1" si="573"/>
        <v>0</v>
      </c>
      <c r="ES251" s="89">
        <f t="shared" ca="1" si="573"/>
        <v>0</v>
      </c>
      <c r="ET251" s="89">
        <f t="shared" ca="1" si="573"/>
        <v>0</v>
      </c>
      <c r="EU251" s="89">
        <f t="shared" ca="1" si="573"/>
        <v>0</v>
      </c>
      <c r="EV251" s="89">
        <f t="shared" ca="1" si="573"/>
        <v>0</v>
      </c>
      <c r="EW251" s="89">
        <f t="shared" ca="1" si="573"/>
        <v>0</v>
      </c>
      <c r="EX251" s="89">
        <f t="shared" ca="1" si="573"/>
        <v>0</v>
      </c>
      <c r="EY251" s="89">
        <f t="shared" ca="1" si="573"/>
        <v>0</v>
      </c>
      <c r="EZ251" s="89">
        <f t="shared" ca="1" si="573"/>
        <v>0</v>
      </c>
      <c r="FA251" s="89">
        <f t="shared" ca="1" si="573"/>
        <v>0</v>
      </c>
      <c r="FB251" s="89">
        <f t="shared" ca="1" si="573"/>
        <v>0</v>
      </c>
      <c r="FC251" s="89">
        <f t="shared" ca="1" si="573"/>
        <v>0</v>
      </c>
      <c r="FD251" s="89">
        <f t="shared" ca="1" si="573"/>
        <v>0</v>
      </c>
      <c r="FE251" s="89">
        <f t="shared" ca="1" si="573"/>
        <v>0</v>
      </c>
      <c r="FF251" s="89">
        <f t="shared" ca="1" si="573"/>
        <v>0</v>
      </c>
      <c r="FG251" s="89">
        <f t="shared" ca="1" si="573"/>
        <v>0</v>
      </c>
      <c r="FH251" s="89">
        <f t="shared" ca="1" si="573"/>
        <v>0</v>
      </c>
      <c r="FI251" s="89">
        <f t="shared" ca="1" si="573"/>
        <v>0</v>
      </c>
      <c r="FJ251" s="89">
        <f t="shared" ca="1" si="573"/>
        <v>0</v>
      </c>
      <c r="FK251" s="89">
        <f t="shared" ca="1" si="573"/>
        <v>0</v>
      </c>
      <c r="FL251" s="89">
        <f t="shared" ca="1" si="573"/>
        <v>0</v>
      </c>
      <c r="FM251" s="89">
        <f t="shared" ca="1" si="573"/>
        <v>0</v>
      </c>
      <c r="FN251" s="89">
        <f t="shared" ca="1" si="573"/>
        <v>0</v>
      </c>
      <c r="FO251" s="89">
        <f t="shared" ref="FO251:GS251" ca="1" si="574">FO234*$C$238</f>
        <v>0</v>
      </c>
      <c r="FP251" s="89">
        <f t="shared" ca="1" si="574"/>
        <v>0</v>
      </c>
      <c r="FQ251" s="89">
        <f t="shared" ca="1" si="574"/>
        <v>0</v>
      </c>
      <c r="FR251" s="89">
        <f t="shared" ca="1" si="574"/>
        <v>0</v>
      </c>
      <c r="FS251" s="89">
        <f t="shared" ca="1" si="574"/>
        <v>0</v>
      </c>
      <c r="FT251" s="89">
        <f t="shared" ca="1" si="574"/>
        <v>0</v>
      </c>
      <c r="FU251" s="89">
        <f t="shared" ca="1" si="574"/>
        <v>0</v>
      </c>
      <c r="FV251" s="89">
        <f t="shared" ca="1" si="574"/>
        <v>0</v>
      </c>
      <c r="FW251" s="89">
        <f t="shared" ca="1" si="574"/>
        <v>0</v>
      </c>
      <c r="FX251" s="89">
        <f t="shared" ca="1" si="574"/>
        <v>0</v>
      </c>
      <c r="FY251" s="89">
        <f t="shared" ca="1" si="574"/>
        <v>0</v>
      </c>
      <c r="FZ251" s="89">
        <f t="shared" ca="1" si="574"/>
        <v>0</v>
      </c>
      <c r="GA251" s="89">
        <f t="shared" ca="1" si="574"/>
        <v>0</v>
      </c>
      <c r="GB251" s="89">
        <f t="shared" ca="1" si="574"/>
        <v>0</v>
      </c>
      <c r="GC251" s="89">
        <f t="shared" ca="1" si="574"/>
        <v>0</v>
      </c>
      <c r="GD251" s="89">
        <f t="shared" ca="1" si="574"/>
        <v>0</v>
      </c>
      <c r="GE251" s="89">
        <f t="shared" ca="1" si="574"/>
        <v>0</v>
      </c>
      <c r="GF251" s="89">
        <f t="shared" ca="1" si="574"/>
        <v>0</v>
      </c>
      <c r="GG251" s="89">
        <f t="shared" ca="1" si="574"/>
        <v>0</v>
      </c>
      <c r="GH251" s="89">
        <f t="shared" ca="1" si="574"/>
        <v>0</v>
      </c>
      <c r="GI251" s="89">
        <f t="shared" ca="1" si="574"/>
        <v>0</v>
      </c>
      <c r="GJ251" s="89">
        <f t="shared" ca="1" si="574"/>
        <v>0</v>
      </c>
      <c r="GK251" s="89">
        <f t="shared" ca="1" si="574"/>
        <v>0</v>
      </c>
      <c r="GL251" s="89">
        <f t="shared" ca="1" si="574"/>
        <v>0</v>
      </c>
      <c r="GM251" s="89">
        <f t="shared" ca="1" si="574"/>
        <v>0</v>
      </c>
      <c r="GN251" s="89">
        <f t="shared" ca="1" si="574"/>
        <v>0</v>
      </c>
      <c r="GO251" s="89">
        <f t="shared" ca="1" si="574"/>
        <v>0</v>
      </c>
      <c r="GP251" s="89">
        <f t="shared" ca="1" si="574"/>
        <v>0</v>
      </c>
      <c r="GQ251" s="89">
        <f t="shared" ca="1" si="574"/>
        <v>0</v>
      </c>
      <c r="GR251" s="89">
        <f t="shared" ca="1" si="574"/>
        <v>0</v>
      </c>
      <c r="GS251" s="89">
        <f t="shared" ca="1" si="574"/>
        <v>0</v>
      </c>
      <c r="GU251" s="85">
        <f t="shared" ref="GU251:HJ251" ca="1" si="575">SUMIFS($K251:$GS251,$K$5:$GS$5,GU$6)</f>
        <v>-150540488.82637036</v>
      </c>
      <c r="GV251" s="85">
        <f t="shared" ca="1" si="575"/>
        <v>-134594604.50242686</v>
      </c>
      <c r="GW251" s="85">
        <f t="shared" ca="1" si="575"/>
        <v>-71621547.671202511</v>
      </c>
      <c r="GX251" s="85">
        <f t="shared" ca="1" si="575"/>
        <v>0</v>
      </c>
      <c r="GY251" s="85">
        <f t="shared" ca="1" si="575"/>
        <v>0</v>
      </c>
      <c r="GZ251" s="85">
        <f t="shared" ca="1" si="575"/>
        <v>0</v>
      </c>
      <c r="HA251" s="85">
        <f t="shared" ca="1" si="575"/>
        <v>0</v>
      </c>
      <c r="HB251" s="85">
        <f t="shared" ca="1" si="575"/>
        <v>0</v>
      </c>
      <c r="HC251" s="85">
        <f t="shared" ca="1" si="575"/>
        <v>0</v>
      </c>
      <c r="HD251" s="85">
        <f t="shared" ca="1" si="575"/>
        <v>0</v>
      </c>
      <c r="HE251" s="85">
        <f t="shared" ca="1" si="575"/>
        <v>0</v>
      </c>
      <c r="HF251" s="85">
        <f t="shared" ca="1" si="575"/>
        <v>0</v>
      </c>
      <c r="HG251" s="85">
        <f t="shared" ca="1" si="575"/>
        <v>0</v>
      </c>
      <c r="HH251" s="85">
        <f t="shared" ca="1" si="575"/>
        <v>0</v>
      </c>
      <c r="HI251" s="85">
        <f t="shared" ca="1" si="575"/>
        <v>0</v>
      </c>
      <c r="HJ251" s="85">
        <f t="shared" ca="1" si="575"/>
        <v>0</v>
      </c>
      <c r="HK251" s="85">
        <f t="shared" ref="HK251" ca="1" si="576">SUM(GU251:HJ251)</f>
        <v>-356756640.99999976</v>
      </c>
    </row>
    <row r="252" spans="2:219" ht="4.95" customHeight="1" x14ac:dyDescent="0.75"/>
    <row r="253" spans="2:219" ht="15.5" thickBot="1" x14ac:dyDescent="0.9">
      <c r="B253" s="247" t="s">
        <v>248</v>
      </c>
      <c r="C253" s="248">
        <f ca="1">$C$37</f>
        <v>42794</v>
      </c>
      <c r="D253" s="247"/>
      <c r="E253" s="247"/>
      <c r="F253" s="247"/>
      <c r="G253" s="249">
        <f ca="1">SUMIFS($K253:$GS253,$K$6:$GS$6,"&lt;="&amp;$G$2)</f>
        <v>-122980800.05247459</v>
      </c>
      <c r="H253" s="449">
        <f ca="1">IFERROR(XIRR(OFFSET($J253,0,MATCH($C253,$K$6:$GS$6,0)):$GS253,OFFSET($J$6,0,MATCH($C253,$K$6:$GS$6,0)):$GS$6),"N/A")</f>
        <v>4.621066153049469E-2</v>
      </c>
      <c r="I253" s="251">
        <f ca="1">HK249/-G251</f>
        <v>1.4358326824758958</v>
      </c>
      <c r="J253" s="11"/>
      <c r="K253" s="246">
        <f ca="1">K249+K251</f>
        <v>-15344230.378458673</v>
      </c>
      <c r="L253" s="246">
        <f t="shared" ref="L253:BW253" ca="1" si="577">L249+L251</f>
        <v>0</v>
      </c>
      <c r="M253" s="246">
        <f t="shared" ca="1" si="577"/>
        <v>0</v>
      </c>
      <c r="N253" s="246">
        <f t="shared" ca="1" si="577"/>
        <v>-15995242.765123051</v>
      </c>
      <c r="O253" s="246">
        <f t="shared" ca="1" si="577"/>
        <v>-17424861.970000163</v>
      </c>
      <c r="P253" s="246">
        <f t="shared" ca="1" si="577"/>
        <v>0</v>
      </c>
      <c r="Q253" s="246">
        <f t="shared" ca="1" si="577"/>
        <v>-30077349.712679662</v>
      </c>
      <c r="R253" s="246">
        <f t="shared" ca="1" si="577"/>
        <v>0</v>
      </c>
      <c r="S253" s="246">
        <f t="shared" ca="1" si="577"/>
        <v>-27010694.567469541</v>
      </c>
      <c r="T253" s="246">
        <f t="shared" ca="1" si="577"/>
        <v>-44688109.432639271</v>
      </c>
      <c r="U253" s="246">
        <f t="shared" ca="1" si="577"/>
        <v>673900.11795134575</v>
      </c>
      <c r="V253" s="246">
        <f t="shared" ca="1" si="577"/>
        <v>0</v>
      </c>
      <c r="W253" s="246">
        <f t="shared" ca="1" si="577"/>
        <v>-18833303.215367261</v>
      </c>
      <c r="X253" s="246">
        <f t="shared" ca="1" si="577"/>
        <v>-4215457.414407081</v>
      </c>
      <c r="Y253" s="246">
        <f t="shared" ca="1" si="577"/>
        <v>-19513575.70840041</v>
      </c>
      <c r="Z253" s="246">
        <f t="shared" ca="1" si="577"/>
        <v>0</v>
      </c>
      <c r="AA253" s="246">
        <f t="shared" ca="1" si="577"/>
        <v>3795318.0787497112</v>
      </c>
      <c r="AB253" s="246">
        <f t="shared" ca="1" si="577"/>
        <v>0</v>
      </c>
      <c r="AC253" s="246">
        <f t="shared" ca="1" si="577"/>
        <v>-14569009.504852837</v>
      </c>
      <c r="AD253" s="246">
        <f t="shared" ca="1" si="577"/>
        <v>4121299.356548137</v>
      </c>
      <c r="AE253" s="246">
        <f t="shared" ca="1" si="577"/>
        <v>-49176576.065950923</v>
      </c>
      <c r="AF253" s="246">
        <f t="shared" ca="1" si="577"/>
        <v>0</v>
      </c>
      <c r="AG253" s="246">
        <f t="shared" ca="1" si="577"/>
        <v>-21501412.12046257</v>
      </c>
      <c r="AH253" s="246">
        <f t="shared" ca="1" si="577"/>
        <v>0</v>
      </c>
      <c r="AI253" s="246">
        <f t="shared" ca="1" si="577"/>
        <v>-13924076.402082955</v>
      </c>
      <c r="AJ253" s="246">
        <f t="shared" ca="1" si="577"/>
        <v>-8653462.510958204</v>
      </c>
      <c r="AK253" s="246">
        <f t="shared" ca="1" si="577"/>
        <v>-12969517.629604505</v>
      </c>
      <c r="AL253" s="246">
        <f t="shared" ca="1" si="577"/>
        <v>0</v>
      </c>
      <c r="AM253" s="246">
        <f t="shared" ca="1" si="577"/>
        <v>-24108972.097046606</v>
      </c>
      <c r="AN253" s="246">
        <f t="shared" ca="1" si="577"/>
        <v>0</v>
      </c>
      <c r="AO253" s="246">
        <f t="shared" ca="1" si="577"/>
        <v>0</v>
      </c>
      <c r="AP253" s="246">
        <f t="shared" ca="1" si="577"/>
        <v>7745832.7798205484</v>
      </c>
      <c r="AQ253" s="246">
        <f t="shared" ca="1" si="577"/>
        <v>0</v>
      </c>
      <c r="AR253" s="246">
        <f t="shared" ca="1" si="577"/>
        <v>0</v>
      </c>
      <c r="AS253" s="246">
        <f t="shared" ca="1" si="577"/>
        <v>7593171.8459442034</v>
      </c>
      <c r="AT253" s="246">
        <f t="shared" ca="1" si="577"/>
        <v>0</v>
      </c>
      <c r="AU253" s="246">
        <f t="shared" ca="1" si="577"/>
        <v>0</v>
      </c>
      <c r="AV253" s="246">
        <f t="shared" ca="1" si="577"/>
        <v>7792589.1437874082</v>
      </c>
      <c r="AW253" s="246">
        <f t="shared" ca="1" si="577"/>
        <v>0</v>
      </c>
      <c r="AX253" s="246">
        <f t="shared" ca="1" si="577"/>
        <v>0</v>
      </c>
      <c r="AY253" s="246">
        <f t="shared" ca="1" si="577"/>
        <v>7842868.4105827045</v>
      </c>
      <c r="AZ253" s="246">
        <f t="shared" ca="1" si="577"/>
        <v>0</v>
      </c>
      <c r="BA253" s="246">
        <f t="shared" ca="1" si="577"/>
        <v>0</v>
      </c>
      <c r="BB253" s="246">
        <f t="shared" ca="1" si="577"/>
        <v>7570953.3779630857</v>
      </c>
      <c r="BC253" s="246">
        <f t="shared" ca="1" si="577"/>
        <v>0</v>
      </c>
      <c r="BD253" s="246">
        <f t="shared" ca="1" si="577"/>
        <v>0</v>
      </c>
      <c r="BE253" s="246">
        <f t="shared" ca="1" si="577"/>
        <v>7025299.0073190443</v>
      </c>
      <c r="BF253" s="246">
        <f t="shared" ca="1" si="577"/>
        <v>0</v>
      </c>
      <c r="BG253" s="246">
        <f t="shared" ca="1" si="577"/>
        <v>0</v>
      </c>
      <c r="BH253" s="246">
        <f t="shared" ca="1" si="577"/>
        <v>7158590.7119525596</v>
      </c>
      <c r="BI253" s="246">
        <f t="shared" ca="1" si="577"/>
        <v>0</v>
      </c>
      <c r="BJ253" s="246">
        <f t="shared" ca="1" si="577"/>
        <v>0</v>
      </c>
      <c r="BK253" s="246">
        <f t="shared" ca="1" si="577"/>
        <v>7288815.7928981679</v>
      </c>
      <c r="BL253" s="246">
        <f t="shared" ca="1" si="577"/>
        <v>0</v>
      </c>
      <c r="BM253" s="246">
        <f t="shared" ca="1" si="577"/>
        <v>0</v>
      </c>
      <c r="BN253" s="246">
        <f t="shared" ca="1" si="577"/>
        <v>7257843.5841602562</v>
      </c>
      <c r="BO253" s="246">
        <f t="shared" ca="1" si="577"/>
        <v>0</v>
      </c>
      <c r="BP253" s="246">
        <f t="shared" ca="1" si="577"/>
        <v>0</v>
      </c>
      <c r="BQ253" s="246">
        <f t="shared" ca="1" si="577"/>
        <v>7344374.2657266296</v>
      </c>
      <c r="BR253" s="246">
        <f t="shared" ca="1" si="577"/>
        <v>0</v>
      </c>
      <c r="BS253" s="246">
        <f t="shared" ca="1" si="577"/>
        <v>0</v>
      </c>
      <c r="BT253" s="246">
        <f t="shared" ca="1" si="577"/>
        <v>7522222.0725658871</v>
      </c>
      <c r="BU253" s="246">
        <f t="shared" ca="1" si="577"/>
        <v>0</v>
      </c>
      <c r="BV253" s="246">
        <f t="shared" ca="1" si="577"/>
        <v>0</v>
      </c>
      <c r="BW253" s="246">
        <f t="shared" ca="1" si="577"/>
        <v>7815765.7426682841</v>
      </c>
      <c r="BX253" s="246">
        <f t="shared" ref="BX253:EI253" ca="1" si="578">BX249+BX251</f>
        <v>0</v>
      </c>
      <c r="BY253" s="246">
        <f t="shared" ca="1" si="578"/>
        <v>0</v>
      </c>
      <c r="BZ253" s="246">
        <f t="shared" ca="1" si="578"/>
        <v>7562744.8057754626</v>
      </c>
      <c r="CA253" s="246">
        <f t="shared" ca="1" si="578"/>
        <v>0</v>
      </c>
      <c r="CB253" s="246">
        <f t="shared" ca="1" si="578"/>
        <v>0</v>
      </c>
      <c r="CC253" s="246">
        <f t="shared" ca="1" si="578"/>
        <v>7463068.1945971055</v>
      </c>
      <c r="CD253" s="246">
        <f t="shared" ca="1" si="578"/>
        <v>0</v>
      </c>
      <c r="CE253" s="246">
        <f t="shared" ca="1" si="578"/>
        <v>0</v>
      </c>
      <c r="CF253" s="246">
        <f t="shared" ca="1" si="578"/>
        <v>7432031.74752576</v>
      </c>
      <c r="CG253" s="246">
        <f t="shared" ca="1" si="578"/>
        <v>0</v>
      </c>
      <c r="CH253" s="246">
        <f t="shared" ca="1" si="578"/>
        <v>0</v>
      </c>
      <c r="CI253" s="246">
        <f t="shared" ca="1" si="578"/>
        <v>7738631.8697426897</v>
      </c>
      <c r="CJ253" s="246">
        <f t="shared" ca="1" si="578"/>
        <v>0</v>
      </c>
      <c r="CK253" s="246">
        <f t="shared" ca="1" si="578"/>
        <v>0</v>
      </c>
      <c r="CL253" s="246">
        <f t="shared" ca="1" si="578"/>
        <v>7417704.2266111588</v>
      </c>
      <c r="CM253" s="246">
        <f t="shared" ca="1" si="578"/>
        <v>0</v>
      </c>
      <c r="CN253" s="246">
        <f t="shared" ca="1" si="578"/>
        <v>0</v>
      </c>
      <c r="CO253" s="246">
        <f t="shared" ca="1" si="578"/>
        <v>7107860.9129289277</v>
      </c>
      <c r="CP253" s="246">
        <f t="shared" ca="1" si="578"/>
        <v>0</v>
      </c>
      <c r="CQ253" s="246">
        <f t="shared" ca="1" si="578"/>
        <v>0</v>
      </c>
      <c r="CR253" s="246">
        <f t="shared" ca="1" si="578"/>
        <v>7464120.6429478619</v>
      </c>
      <c r="CS253" s="246">
        <f t="shared" ca="1" si="578"/>
        <v>0</v>
      </c>
      <c r="CT253" s="246">
        <f t="shared" ca="1" si="578"/>
        <v>0</v>
      </c>
      <c r="CU253" s="246">
        <f t="shared" ca="1" si="578"/>
        <v>7161505.3186680349</v>
      </c>
      <c r="CV253" s="246">
        <f t="shared" ca="1" si="578"/>
        <v>0</v>
      </c>
      <c r="CW253" s="246">
        <f t="shared" ca="1" si="578"/>
        <v>0</v>
      </c>
      <c r="CX253" s="246">
        <f t="shared" ca="1" si="578"/>
        <v>7386094.7007381907</v>
      </c>
      <c r="CY253" s="246">
        <f t="shared" ca="1" si="578"/>
        <v>0</v>
      </c>
      <c r="CZ253" s="246">
        <f t="shared" ca="1" si="578"/>
        <v>0</v>
      </c>
      <c r="DA253" s="246">
        <f t="shared" ca="1" si="578"/>
        <v>6717621.8211506745</v>
      </c>
      <c r="DB253" s="246">
        <f t="shared" ca="1" si="578"/>
        <v>0</v>
      </c>
      <c r="DC253" s="246">
        <f t="shared" ca="1" si="578"/>
        <v>0</v>
      </c>
      <c r="DD253" s="246">
        <f t="shared" ca="1" si="578"/>
        <v>6999526.8019797839</v>
      </c>
      <c r="DE253" s="246">
        <f t="shared" ca="1" si="578"/>
        <v>0</v>
      </c>
      <c r="DF253" s="246">
        <f t="shared" ca="1" si="578"/>
        <v>0</v>
      </c>
      <c r="DG253" s="246">
        <f t="shared" ca="1" si="578"/>
        <v>7190115.623877015</v>
      </c>
      <c r="DH253" s="246">
        <f t="shared" ca="1" si="578"/>
        <v>0</v>
      </c>
      <c r="DI253" s="246">
        <f t="shared" ca="1" si="578"/>
        <v>0</v>
      </c>
      <c r="DJ253" s="246">
        <f t="shared" ca="1" si="578"/>
        <v>7905584.6838531056</v>
      </c>
      <c r="DK253" s="246">
        <f t="shared" ca="1" si="578"/>
        <v>0</v>
      </c>
      <c r="DL253" s="246">
        <f t="shared" ca="1" si="578"/>
        <v>0</v>
      </c>
      <c r="DM253" s="246">
        <f t="shared" ca="1" si="578"/>
        <v>6994654.6713296454</v>
      </c>
      <c r="DN253" s="246">
        <f t="shared" ca="1" si="578"/>
        <v>0</v>
      </c>
      <c r="DO253" s="246">
        <f t="shared" ca="1" si="578"/>
        <v>0</v>
      </c>
      <c r="DP253" s="246">
        <f t="shared" ca="1" si="578"/>
        <v>7057572.2398812417</v>
      </c>
      <c r="DQ253" s="246">
        <f t="shared" ca="1" si="578"/>
        <v>0</v>
      </c>
      <c r="DR253" s="246">
        <f t="shared" ca="1" si="578"/>
        <v>0</v>
      </c>
      <c r="DS253" s="246">
        <f t="shared" ca="1" si="578"/>
        <v>6877368.8927844996</v>
      </c>
      <c r="DT253" s="246">
        <f t="shared" ca="1" si="578"/>
        <v>0</v>
      </c>
      <c r="DU253" s="246">
        <f t="shared" ca="1" si="578"/>
        <v>0</v>
      </c>
      <c r="DV253" s="246">
        <f t="shared" ca="1" si="578"/>
        <v>6123349.9799880162</v>
      </c>
      <c r="DW253" s="246">
        <f t="shared" ca="1" si="578"/>
        <v>0</v>
      </c>
      <c r="DX253" s="246">
        <f t="shared" ca="1" si="578"/>
        <v>0</v>
      </c>
      <c r="DY253" s="246">
        <f t="shared" ca="1" si="578"/>
        <v>5753811.6223264802</v>
      </c>
      <c r="DZ253" s="246">
        <f t="shared" ca="1" si="578"/>
        <v>0</v>
      </c>
      <c r="EA253" s="246">
        <f t="shared" ca="1" si="578"/>
        <v>0</v>
      </c>
      <c r="EB253" s="246">
        <f t="shared" ca="1" si="578"/>
        <v>5951799.3802576121</v>
      </c>
      <c r="EC253" s="246">
        <f t="shared" ca="1" si="578"/>
        <v>0</v>
      </c>
      <c r="ED253" s="246">
        <f t="shared" ca="1" si="578"/>
        <v>0</v>
      </c>
      <c r="EE253" s="246">
        <f t="shared" ca="1" si="578"/>
        <v>5349525.8853620281</v>
      </c>
      <c r="EF253" s="246">
        <f t="shared" ca="1" si="578"/>
        <v>0</v>
      </c>
      <c r="EG253" s="246">
        <f t="shared" ca="1" si="578"/>
        <v>0</v>
      </c>
      <c r="EH253" s="246">
        <f t="shared" ca="1" si="578"/>
        <v>5182228.6365249902</v>
      </c>
      <c r="EI253" s="246">
        <f t="shared" ca="1" si="578"/>
        <v>0</v>
      </c>
      <c r="EJ253" s="246">
        <f t="shared" ref="EJ253:GS253" ca="1" si="579">EJ249+EJ251</f>
        <v>0</v>
      </c>
      <c r="EK253" s="246">
        <f t="shared" ca="1" si="579"/>
        <v>4730527.2197726257</v>
      </c>
      <c r="EL253" s="246">
        <f t="shared" ca="1" si="579"/>
        <v>0</v>
      </c>
      <c r="EM253" s="246">
        <f t="shared" ca="1" si="579"/>
        <v>0</v>
      </c>
      <c r="EN253" s="246">
        <f t="shared" ca="1" si="579"/>
        <v>4512619.416560946</v>
      </c>
      <c r="EO253" s="246">
        <f t="shared" ca="1" si="579"/>
        <v>0</v>
      </c>
      <c r="EP253" s="246">
        <f t="shared" ca="1" si="579"/>
        <v>0</v>
      </c>
      <c r="EQ253" s="246">
        <f t="shared" ca="1" si="579"/>
        <v>4228920.7785682641</v>
      </c>
      <c r="ER253" s="246">
        <f t="shared" ca="1" si="579"/>
        <v>0</v>
      </c>
      <c r="ES253" s="246">
        <f t="shared" ca="1" si="579"/>
        <v>0</v>
      </c>
      <c r="ET253" s="246">
        <f t="shared" ca="1" si="579"/>
        <v>4582129.1801937344</v>
      </c>
      <c r="EU253" s="246">
        <f t="shared" ca="1" si="579"/>
        <v>0</v>
      </c>
      <c r="EV253" s="246">
        <f t="shared" ca="1" si="579"/>
        <v>0</v>
      </c>
      <c r="EW253" s="246">
        <f t="shared" ca="1" si="579"/>
        <v>3018564.5592930103</v>
      </c>
      <c r="EX253" s="246">
        <f t="shared" ca="1" si="579"/>
        <v>0</v>
      </c>
      <c r="EY253" s="246">
        <f t="shared" ca="1" si="579"/>
        <v>0</v>
      </c>
      <c r="EZ253" s="246">
        <f t="shared" ca="1" si="579"/>
        <v>2602648.7775049042</v>
      </c>
      <c r="FA253" s="246">
        <f t="shared" ca="1" si="579"/>
        <v>0</v>
      </c>
      <c r="FB253" s="246">
        <f t="shared" ca="1" si="579"/>
        <v>0</v>
      </c>
      <c r="FC253" s="246">
        <f t="shared" ca="1" si="579"/>
        <v>24886643.15625158</v>
      </c>
      <c r="FD253" s="246">
        <f t="shared" ca="1" si="579"/>
        <v>0</v>
      </c>
      <c r="FE253" s="246">
        <f t="shared" ca="1" si="579"/>
        <v>0</v>
      </c>
      <c r="FF253" s="246">
        <f t="shared" ca="1" si="579"/>
        <v>19323085.443013474</v>
      </c>
      <c r="FG253" s="246">
        <f t="shared" ca="1" si="579"/>
        <v>0</v>
      </c>
      <c r="FH253" s="246">
        <f t="shared" ca="1" si="579"/>
        <v>0</v>
      </c>
      <c r="FI253" s="246">
        <f t="shared" ca="1" si="579"/>
        <v>16156618.751577083</v>
      </c>
      <c r="FJ253" s="246">
        <f t="shared" ca="1" si="579"/>
        <v>0</v>
      </c>
      <c r="FK253" s="246">
        <f t="shared" ca="1" si="579"/>
        <v>0</v>
      </c>
      <c r="FL253" s="246">
        <f t="shared" ca="1" si="579"/>
        <v>12186773.537764041</v>
      </c>
      <c r="FM253" s="246">
        <f t="shared" ca="1" si="579"/>
        <v>0</v>
      </c>
      <c r="FN253" s="246">
        <f t="shared" ca="1" si="579"/>
        <v>0</v>
      </c>
      <c r="FO253" s="246">
        <f t="shared" ca="1" si="579"/>
        <v>1478352.1118794491</v>
      </c>
      <c r="FP253" s="246">
        <f t="shared" ca="1" si="579"/>
        <v>0</v>
      </c>
      <c r="FQ253" s="246">
        <f t="shared" ca="1" si="579"/>
        <v>0</v>
      </c>
      <c r="FR253" s="246">
        <f t="shared" ca="1" si="579"/>
        <v>16144682.026905257</v>
      </c>
      <c r="FS253" s="246">
        <f t="shared" ca="1" si="579"/>
        <v>0</v>
      </c>
      <c r="FT253" s="246">
        <f t="shared" ca="1" si="579"/>
        <v>0</v>
      </c>
      <c r="FU253" s="246">
        <f t="shared" ca="1" si="579"/>
        <v>47720631.578435652</v>
      </c>
      <c r="FV253" s="246">
        <f t="shared" ca="1" si="579"/>
        <v>0</v>
      </c>
      <c r="FW253" s="246">
        <f t="shared" ca="1" si="579"/>
        <v>0</v>
      </c>
      <c r="FX253" s="246">
        <f t="shared" ca="1" si="579"/>
        <v>28501825.696155287</v>
      </c>
      <c r="FY253" s="246">
        <f t="shared" ca="1" si="579"/>
        <v>0</v>
      </c>
      <c r="FZ253" s="246">
        <f t="shared" ca="1" si="579"/>
        <v>0</v>
      </c>
      <c r="GA253" s="246">
        <f t="shared" ca="1" si="579"/>
        <v>17617000.658241846</v>
      </c>
      <c r="GB253" s="246">
        <f t="shared" ca="1" si="579"/>
        <v>0</v>
      </c>
      <c r="GC253" s="246">
        <f t="shared" ca="1" si="579"/>
        <v>0</v>
      </c>
      <c r="GD253" s="246">
        <f t="shared" ca="1" si="579"/>
        <v>4629585.5171719752</v>
      </c>
      <c r="GE253" s="246">
        <f t="shared" ca="1" si="579"/>
        <v>0</v>
      </c>
      <c r="GF253" s="246">
        <f t="shared" ca="1" si="579"/>
        <v>0</v>
      </c>
      <c r="GG253" s="246">
        <f t="shared" ca="1" si="579"/>
        <v>9290551.3836603835</v>
      </c>
      <c r="GH253" s="246">
        <f t="shared" ca="1" si="579"/>
        <v>0</v>
      </c>
      <c r="GI253" s="246">
        <f t="shared" ca="1" si="579"/>
        <v>0</v>
      </c>
      <c r="GJ253" s="246">
        <f t="shared" ca="1" si="579"/>
        <v>14883982.719412232</v>
      </c>
      <c r="GK253" s="246">
        <f t="shared" ca="1" si="579"/>
        <v>0</v>
      </c>
      <c r="GL253" s="246">
        <f t="shared" ca="1" si="579"/>
        <v>13611145.873773729</v>
      </c>
      <c r="GM253" s="246">
        <f t="shared" ca="1" si="579"/>
        <v>-1.1538509725856105E-9</v>
      </c>
      <c r="GN253" s="246">
        <f t="shared" ca="1" si="579"/>
        <v>0</v>
      </c>
      <c r="GO253" s="246">
        <f t="shared" ca="1" si="579"/>
        <v>0</v>
      </c>
      <c r="GP253" s="246">
        <f t="shared" ca="1" si="579"/>
        <v>0</v>
      </c>
      <c r="GQ253" s="246">
        <f t="shared" ca="1" si="579"/>
        <v>0</v>
      </c>
      <c r="GR253" s="246">
        <f t="shared" ca="1" si="579"/>
        <v>0</v>
      </c>
      <c r="GS253" s="246">
        <f t="shared" ca="1" si="579"/>
        <v>0</v>
      </c>
      <c r="GT253" s="11"/>
      <c r="GU253" s="246">
        <f t="shared" ref="GU253:HJ253" ca="1" si="580">SUMIFS($K253:$GS253,$K$5:$GS$5,GU$6)</f>
        <v>-149866588.70841902</v>
      </c>
      <c r="GV253" s="246">
        <f t="shared" ca="1" si="580"/>
        <v>-119892716.59414324</v>
      </c>
      <c r="GW253" s="246">
        <f t="shared" ca="1" si="580"/>
        <v>-44317024.013927519</v>
      </c>
      <c r="GX253" s="246">
        <f t="shared" ca="1" si="580"/>
        <v>30231709.939652242</v>
      </c>
      <c r="GY253" s="246">
        <f t="shared" ca="1" si="580"/>
        <v>29049624.354737613</v>
      </c>
      <c r="GZ253" s="246">
        <f t="shared" ca="1" si="580"/>
        <v>30363800.815606739</v>
      </c>
      <c r="HA253" s="246">
        <f t="shared" ca="1" si="580"/>
        <v>29696228.756808538</v>
      </c>
      <c r="HB253" s="246">
        <f t="shared" ca="1" si="580"/>
        <v>28729342.483504765</v>
      </c>
      <c r="HC253" s="246">
        <f t="shared" ca="1" si="580"/>
        <v>29089881.781039551</v>
      </c>
      <c r="HD253" s="246">
        <f t="shared" ca="1" si="580"/>
        <v>25812102.73498024</v>
      </c>
      <c r="HE253" s="246">
        <f t="shared" ca="1" si="580"/>
        <v>21214081.121917255</v>
      </c>
      <c r="HF253" s="246">
        <f t="shared" ca="1" si="580"/>
        <v>16342233.934615955</v>
      </c>
      <c r="HG253" s="246">
        <f t="shared" ca="1" si="580"/>
        <v>62968996.128347039</v>
      </c>
      <c r="HH253" s="246">
        <f t="shared" ca="1" si="580"/>
        <v>77530439.254984409</v>
      </c>
      <c r="HI253" s="246">
        <f t="shared" ca="1" si="580"/>
        <v>60038963.255229495</v>
      </c>
      <c r="HJ253" s="246">
        <f t="shared" ca="1" si="580"/>
        <v>28495128.593185961</v>
      </c>
      <c r="HK253" s="246">
        <f t="shared" ref="HK253" ca="1" si="581">SUM(GU253:HJ253)</f>
        <v>155486203.8381201</v>
      </c>
    </row>
    <row r="254" spans="2:219" ht="15.5" thickTop="1" x14ac:dyDescent="0.75">
      <c r="G254" s="291"/>
    </row>
    <row r="255" spans="2:219" ht="15" customHeight="1" x14ac:dyDescent="0.75">
      <c r="B255" s="451" t="str">
        <f>"Selling LPs ("&amp;TEXT(Assumptions!$D$5,"0.0%")&amp;" of Fund) – Sale Scenario at a "&amp;TEXT('Fwd Returns'!$J$42,"0.0%")&amp;" Trans. Price"</f>
        <v>Selling LPs (35.4% of Fund) – Sale Scenario at a 50.0% Trans. Price</v>
      </c>
      <c r="C255" s="452">
        <f>Assumptions!$D$5</f>
        <v>0.35398229940807069</v>
      </c>
      <c r="D255" s="453"/>
      <c r="E255" s="453"/>
      <c r="F255" s="454"/>
      <c r="G255" s="454"/>
      <c r="H255" s="453"/>
      <c r="I255" s="453"/>
      <c r="J255" s="455"/>
      <c r="K255" s="451"/>
      <c r="L255" s="456"/>
      <c r="M255" s="456"/>
      <c r="N255" s="456"/>
      <c r="O255" s="456"/>
      <c r="P255" s="456"/>
      <c r="Q255" s="456"/>
      <c r="R255" s="456"/>
      <c r="S255" s="456"/>
      <c r="T255" s="456"/>
      <c r="U255" s="456"/>
      <c r="V255" s="456"/>
      <c r="W255" s="456"/>
      <c r="X255" s="456"/>
      <c r="Y255" s="456"/>
      <c r="Z255" s="456"/>
      <c r="AA255" s="456"/>
      <c r="AB255" s="456"/>
      <c r="AC255" s="456"/>
      <c r="AD255" s="456"/>
      <c r="AE255" s="456"/>
      <c r="AF255" s="456"/>
      <c r="AG255" s="456"/>
      <c r="AH255" s="456"/>
      <c r="AI255" s="456"/>
      <c r="AJ255" s="456"/>
      <c r="AK255" s="456"/>
      <c r="AL255" s="456"/>
      <c r="AM255" s="456"/>
      <c r="AN255" s="456"/>
      <c r="AO255" s="456"/>
      <c r="AP255" s="456"/>
      <c r="AQ255" s="456"/>
      <c r="AR255" s="456"/>
      <c r="AS255" s="456"/>
      <c r="AT255" s="456"/>
      <c r="AU255" s="456"/>
      <c r="AV255" s="456"/>
      <c r="AW255" s="456"/>
      <c r="AX255" s="456"/>
      <c r="AY255" s="456"/>
      <c r="AZ255" s="456"/>
      <c r="BA255" s="456"/>
      <c r="BB255" s="456"/>
      <c r="BC255" s="456"/>
      <c r="BD255" s="456"/>
      <c r="BE255" s="456"/>
      <c r="BF255" s="456"/>
      <c r="BG255" s="456"/>
      <c r="BH255" s="456"/>
      <c r="BI255" s="456"/>
      <c r="BJ255" s="456"/>
      <c r="BK255" s="456"/>
      <c r="BL255" s="456"/>
      <c r="BM255" s="456"/>
      <c r="BN255" s="456"/>
      <c r="BO255" s="456"/>
      <c r="BP255" s="456"/>
      <c r="BQ255" s="456"/>
      <c r="BR255" s="456"/>
      <c r="BS255" s="456"/>
      <c r="BT255" s="456"/>
      <c r="BU255" s="456"/>
      <c r="BV255" s="456"/>
      <c r="BW255" s="456"/>
      <c r="BX255" s="456"/>
      <c r="BY255" s="456"/>
      <c r="BZ255" s="456"/>
      <c r="CA255" s="456"/>
      <c r="CB255" s="456"/>
      <c r="CC255" s="456"/>
      <c r="CD255" s="456"/>
      <c r="CE255" s="456"/>
      <c r="CF255" s="456"/>
      <c r="CG255" s="456"/>
      <c r="CH255" s="456"/>
      <c r="CI255" s="456"/>
      <c r="CJ255" s="456"/>
      <c r="CK255" s="456"/>
      <c r="CL255" s="456"/>
      <c r="CM255" s="456"/>
      <c r="CN255" s="456"/>
      <c r="CO255" s="456"/>
      <c r="CP255" s="456"/>
      <c r="CQ255" s="456"/>
      <c r="CR255" s="456"/>
      <c r="CS255" s="456"/>
      <c r="CT255" s="456"/>
      <c r="CU255" s="456"/>
      <c r="CV255" s="456"/>
      <c r="CW255" s="456"/>
      <c r="CX255" s="456"/>
      <c r="CY255" s="456"/>
      <c r="CZ255" s="456"/>
      <c r="DA255" s="456"/>
      <c r="DB255" s="456"/>
      <c r="DC255" s="456"/>
      <c r="DD255" s="456"/>
      <c r="DE255" s="456"/>
      <c r="DF255" s="456"/>
      <c r="DG255" s="456"/>
      <c r="DH255" s="456"/>
      <c r="DI255" s="456"/>
      <c r="DJ255" s="456"/>
      <c r="DK255" s="456"/>
      <c r="DL255" s="456"/>
      <c r="DM255" s="456"/>
      <c r="DN255" s="456"/>
      <c r="DO255" s="456"/>
      <c r="DP255" s="456"/>
      <c r="DQ255" s="456"/>
      <c r="DR255" s="456"/>
      <c r="DS255" s="456"/>
      <c r="DT255" s="456"/>
      <c r="DU255" s="456"/>
      <c r="DV255" s="456"/>
      <c r="DW255" s="456"/>
      <c r="DX255" s="456"/>
      <c r="DY255" s="456"/>
      <c r="DZ255" s="456"/>
      <c r="EA255" s="456"/>
      <c r="EB255" s="456"/>
      <c r="EC255" s="456"/>
      <c r="ED255" s="456"/>
      <c r="EE255" s="456"/>
      <c r="EF255" s="456"/>
      <c r="EG255" s="456"/>
      <c r="EH255" s="456"/>
      <c r="EI255" s="456"/>
      <c r="EJ255" s="456"/>
      <c r="EK255" s="456"/>
      <c r="EL255" s="456"/>
      <c r="EM255" s="456"/>
      <c r="EN255" s="456"/>
      <c r="EO255" s="456"/>
      <c r="EP255" s="456"/>
      <c r="EQ255" s="456"/>
      <c r="ER255" s="456"/>
      <c r="ES255" s="456"/>
      <c r="ET255" s="456"/>
      <c r="EU255" s="456"/>
      <c r="EV255" s="456"/>
      <c r="EW255" s="456"/>
      <c r="EX255" s="456"/>
      <c r="EY255" s="456"/>
      <c r="EZ255" s="456"/>
      <c r="FA255" s="456"/>
      <c r="FB255" s="456"/>
      <c r="FC255" s="456"/>
      <c r="FD255" s="456"/>
      <c r="FE255" s="456"/>
      <c r="FF255" s="456"/>
      <c r="FG255" s="456"/>
      <c r="FH255" s="456"/>
      <c r="FI255" s="456"/>
      <c r="FJ255" s="456"/>
      <c r="FK255" s="456"/>
      <c r="FL255" s="456"/>
      <c r="FM255" s="456"/>
      <c r="FN255" s="456"/>
      <c r="FO255" s="456"/>
      <c r="FP255" s="456"/>
      <c r="FQ255" s="456"/>
      <c r="FR255" s="456"/>
      <c r="FS255" s="456"/>
      <c r="FT255" s="456"/>
      <c r="FU255" s="456"/>
      <c r="FV255" s="456"/>
      <c r="FW255" s="456"/>
      <c r="FX255" s="456"/>
      <c r="FY255" s="456"/>
      <c r="FZ255" s="456"/>
      <c r="GA255" s="456"/>
      <c r="GB255" s="456"/>
      <c r="GC255" s="456"/>
      <c r="GD255" s="456"/>
      <c r="GE255" s="456"/>
      <c r="GF255" s="456"/>
      <c r="GG255" s="456"/>
      <c r="GH255" s="456"/>
      <c r="GI255" s="456"/>
      <c r="GJ255" s="456"/>
      <c r="GK255" s="456"/>
      <c r="GL255" s="456"/>
      <c r="GM255" s="456"/>
      <c r="GN255" s="456"/>
      <c r="GO255" s="456"/>
      <c r="GP255" s="456"/>
      <c r="GQ255" s="456"/>
      <c r="GR255" s="456"/>
      <c r="GS255" s="456"/>
      <c r="GT255" s="455"/>
      <c r="GU255" s="451"/>
      <c r="GV255" s="455"/>
      <c r="GW255" s="455"/>
      <c r="GX255" s="455"/>
      <c r="GY255" s="455"/>
      <c r="GZ255" s="455"/>
      <c r="HA255" s="455"/>
      <c r="HB255" s="455"/>
      <c r="HC255" s="455"/>
      <c r="HD255" s="455"/>
      <c r="HE255" s="455"/>
      <c r="HF255" s="455"/>
      <c r="HG255" s="455"/>
      <c r="HH255" s="455"/>
      <c r="HI255" s="455"/>
      <c r="HJ255" s="455"/>
      <c r="HK255" s="455"/>
    </row>
    <row r="256" spans="2:219" ht="4.95" customHeight="1" x14ac:dyDescent="0.75"/>
    <row r="257" spans="2:219" ht="14.4" customHeight="1" x14ac:dyDescent="0.75">
      <c r="B257" t="s">
        <v>323</v>
      </c>
      <c r="G257" s="85">
        <f ca="1">SUMIFS($K257:$GS257,$K$6:$GS$6,"&lt;="&amp;$G$2)</f>
        <v>265022156.77081898</v>
      </c>
      <c r="K257" s="94">
        <f t="shared" ref="K257:BV257" ca="1" si="582">IF(K$6&lt;=$G$3,K240,0)</f>
        <v>0</v>
      </c>
      <c r="L257" s="94">
        <f t="shared" ca="1" si="582"/>
        <v>149004.9303517729</v>
      </c>
      <c r="M257" s="94">
        <f t="shared" ca="1" si="582"/>
        <v>153968.67546380655</v>
      </c>
      <c r="N257" s="94">
        <f t="shared" ca="1" si="582"/>
        <v>148999.84716595351</v>
      </c>
      <c r="O257" s="94">
        <f t="shared" ca="1" si="582"/>
        <v>160110.93782332374</v>
      </c>
      <c r="P257" s="94">
        <f t="shared" ca="1" si="582"/>
        <v>463020.29541331937</v>
      </c>
      <c r="Q257" s="94">
        <f t="shared" ca="1" si="582"/>
        <v>478692.81216209079</v>
      </c>
      <c r="R257" s="94">
        <f t="shared" ca="1" si="582"/>
        <v>706828.84306866757</v>
      </c>
      <c r="S257" s="94">
        <f t="shared" ca="1" si="582"/>
        <v>683775.08387281874</v>
      </c>
      <c r="T257" s="94">
        <f t="shared" ca="1" si="582"/>
        <v>938287.5606870479</v>
      </c>
      <c r="U257" s="94">
        <f t="shared" ca="1" si="582"/>
        <v>1237462.918730862</v>
      </c>
      <c r="V257" s="94">
        <f t="shared" ca="1" si="582"/>
        <v>1237564.3488189348</v>
      </c>
      <c r="W257" s="94">
        <f t="shared" ca="1" si="582"/>
        <v>1237756.7806765421</v>
      </c>
      <c r="X257" s="94">
        <f t="shared" ca="1" si="582"/>
        <v>1385465.4880248706</v>
      </c>
      <c r="Y257" s="94">
        <f t="shared" ca="1" si="582"/>
        <v>1501988.0220519917</v>
      </c>
      <c r="Z257" s="94">
        <f t="shared" ca="1" si="582"/>
        <v>1596420.3791801224</v>
      </c>
      <c r="AA257" s="94">
        <f t="shared" ca="1" si="582"/>
        <v>1647993.1506463666</v>
      </c>
      <c r="AB257" s="94">
        <f t="shared" ca="1" si="582"/>
        <v>1594681.9968864899</v>
      </c>
      <c r="AC257" s="94">
        <f t="shared" ca="1" si="582"/>
        <v>1647800.789585222</v>
      </c>
      <c r="AD257" s="94">
        <f t="shared" ca="1" si="582"/>
        <v>1769328.4032374765</v>
      </c>
      <c r="AE257" s="94">
        <f t="shared" ca="1" si="582"/>
        <v>1711671.447725815</v>
      </c>
      <c r="AF257" s="94">
        <f t="shared" ca="1" si="582"/>
        <v>2191642.854572841</v>
      </c>
      <c r="AG257" s="94">
        <f t="shared" ca="1" si="582"/>
        <v>2115747.5239160382</v>
      </c>
      <c r="AH257" s="94">
        <f t="shared" ca="1" si="582"/>
        <v>2324396.238089764</v>
      </c>
      <c r="AI257" s="94">
        <f t="shared" ca="1" si="582"/>
        <v>2324265.9549044687</v>
      </c>
      <c r="AJ257" s="94">
        <f t="shared" ca="1" si="582"/>
        <v>2441333.4234425901</v>
      </c>
      <c r="AK257" s="94">
        <f t="shared" ca="1" si="582"/>
        <v>2638651.4615573892</v>
      </c>
      <c r="AL257" s="94">
        <f t="shared" ca="1" si="582"/>
        <v>2659826.3499646187</v>
      </c>
      <c r="AM257" s="94">
        <f t="shared" ca="1" si="582"/>
        <v>2746284.0416392935</v>
      </c>
      <c r="AN257" s="94">
        <f t="shared" ca="1" si="582"/>
        <v>2884425.446372679</v>
      </c>
      <c r="AO257" s="94">
        <f t="shared" ca="1" si="582"/>
        <v>2965814.3026702758</v>
      </c>
      <c r="AP257" s="94">
        <f t="shared" ca="1" si="582"/>
        <v>2965516.1610786007</v>
      </c>
      <c r="AQ257" s="94">
        <f t="shared" ca="1" si="582"/>
        <v>2868599.5880316282</v>
      </c>
      <c r="AR257" s="94">
        <f t="shared" ca="1" si="582"/>
        <v>2950432.4691061336</v>
      </c>
      <c r="AS257" s="94">
        <f t="shared" ca="1" si="582"/>
        <v>2844062.9191074511</v>
      </c>
      <c r="AT257" s="94">
        <f t="shared" ca="1" si="582"/>
        <v>3026340.1218867772</v>
      </c>
      <c r="AU257" s="94">
        <f t="shared" ca="1" si="582"/>
        <v>2876665.5773785058</v>
      </c>
      <c r="AV257" s="94">
        <f t="shared" ca="1" si="582"/>
        <v>2870317.414573133</v>
      </c>
      <c r="AW257" s="94">
        <f t="shared" ca="1" si="582"/>
        <v>2969492.4407080282</v>
      </c>
      <c r="AX257" s="94">
        <f t="shared" ca="1" si="582"/>
        <v>2901934.3808129029</v>
      </c>
      <c r="AY257" s="94">
        <f t="shared" ca="1" si="582"/>
        <v>2940743.9912704499</v>
      </c>
      <c r="AZ257" s="94">
        <f t="shared" ca="1" si="582"/>
        <v>2804693.0290062237</v>
      </c>
      <c r="BA257" s="94">
        <f t="shared" ca="1" si="582"/>
        <v>2883183.5454929047</v>
      </c>
      <c r="BB257" s="94">
        <f t="shared" ca="1" si="582"/>
        <v>2862592.6252248315</v>
      </c>
      <c r="BC257" s="94">
        <f t="shared" ca="1" si="582"/>
        <v>2663025.4437565813</v>
      </c>
      <c r="BD257" s="94">
        <f t="shared" ca="1" si="582"/>
        <v>2708150.2718868954</v>
      </c>
      <c r="BE257" s="94">
        <f t="shared" ca="1" si="582"/>
        <v>2633647.0757375611</v>
      </c>
      <c r="BF257" s="94">
        <f t="shared" ca="1" si="582"/>
        <v>2627944.8598321471</v>
      </c>
      <c r="BG257" s="94">
        <f t="shared" ca="1" si="582"/>
        <v>2690878.8029324072</v>
      </c>
      <c r="BH257" s="94">
        <f t="shared" ca="1" si="582"/>
        <v>2730202.2399364826</v>
      </c>
      <c r="BI257" s="94">
        <f t="shared" ca="1" si="582"/>
        <v>2772626.685777179</v>
      </c>
      <c r="BJ257" s="94">
        <f t="shared" ca="1" si="582"/>
        <v>2645051.1181678567</v>
      </c>
      <c r="BK257" s="94">
        <f t="shared" ca="1" si="582"/>
        <v>2761568.3849383602</v>
      </c>
      <c r="BL257" s="94">
        <f t="shared" ca="1" si="582"/>
        <v>2659813.8366903337</v>
      </c>
      <c r="BM257" s="94">
        <f t="shared" ca="1" si="582"/>
        <v>2733365.7408082401</v>
      </c>
      <c r="BN257" s="94">
        <f t="shared" ca="1" si="582"/>
        <v>2755093.6380627197</v>
      </c>
      <c r="BO257" s="94">
        <f t="shared" ca="1" si="582"/>
        <v>2796580.6538188318</v>
      </c>
      <c r="BP257" s="94">
        <f t="shared" ca="1" si="582"/>
        <v>2828428.2572257798</v>
      </c>
      <c r="BQ257" s="94">
        <f t="shared" ca="1" si="582"/>
        <v>2609791.1997308973</v>
      </c>
      <c r="BR257" s="94">
        <f t="shared" ca="1" si="582"/>
        <v>2785453.8255466716</v>
      </c>
      <c r="BS257" s="94">
        <f t="shared" ca="1" si="582"/>
        <v>2773651.1601091875</v>
      </c>
      <c r="BT257" s="94">
        <f t="shared" ca="1" si="582"/>
        <v>2756557.2026583836</v>
      </c>
      <c r="BU257" s="94">
        <f t="shared" ca="1" si="582"/>
        <v>2916104.5188068794</v>
      </c>
      <c r="BV257" s="94">
        <f t="shared" ca="1" si="582"/>
        <v>2874283.545530037</v>
      </c>
      <c r="BW257" s="94">
        <f t="shared" ref="BW257:EH257" ca="1" si="583">IF(BW$6&lt;=$G$3,BW240,0)</f>
        <v>2814224.0307363705</v>
      </c>
      <c r="BX257" s="94">
        <f t="shared" ca="1" si="583"/>
        <v>2831307.6802226161</v>
      </c>
      <c r="BY257" s="94">
        <f t="shared" ca="1" si="583"/>
        <v>2779130.4910597783</v>
      </c>
      <c r="BZ257" s="94">
        <f t="shared" ca="1" si="583"/>
        <v>2751243.9177247984</v>
      </c>
      <c r="CA257" s="94">
        <f t="shared" ca="1" si="583"/>
        <v>2671394.5198278585</v>
      </c>
      <c r="CB257" s="94">
        <f t="shared" ca="1" si="583"/>
        <v>2917120.8550858255</v>
      </c>
      <c r="CC257" s="94">
        <f t="shared" ca="1" si="583"/>
        <v>2662097.1499551446</v>
      </c>
      <c r="CD257" s="94">
        <f t="shared" ca="1" si="583"/>
        <v>2700267.4436011994</v>
      </c>
      <c r="CE257" s="94">
        <f t="shared" ca="1" si="583"/>
        <v>2750260.0239235945</v>
      </c>
      <c r="CF257" s="94">
        <f t="shared" ca="1" si="583"/>
        <v>2690682.8808093304</v>
      </c>
      <c r="CG257" s="94">
        <f t="shared" ca="1" si="583"/>
        <v>2667057.9853326767</v>
      </c>
      <c r="CH257" s="94">
        <f t="shared" ca="1" si="583"/>
        <v>2956268.6460729335</v>
      </c>
      <c r="CI257" s="94">
        <f t="shared" ca="1" si="583"/>
        <v>2824499.1563572166</v>
      </c>
      <c r="CJ257" s="94">
        <f t="shared" ca="1" si="583"/>
        <v>2641274.9836703371</v>
      </c>
      <c r="CK257" s="94">
        <f t="shared" ca="1" si="583"/>
        <v>2764524.1760764713</v>
      </c>
      <c r="CL257" s="94">
        <f t="shared" ca="1" si="583"/>
        <v>2721104.1054611681</v>
      </c>
      <c r="CM257" s="94">
        <f t="shared" ca="1" si="583"/>
        <v>2587099.6281441553</v>
      </c>
      <c r="CN257" s="94">
        <f t="shared" ca="1" si="583"/>
        <v>2639240.6367761693</v>
      </c>
      <c r="CO257" s="94">
        <f t="shared" ca="1" si="583"/>
        <v>2594435.9360781489</v>
      </c>
      <c r="CP257" s="94">
        <f t="shared" ca="1" si="583"/>
        <v>2687464.4702032893</v>
      </c>
      <c r="CQ257" s="94">
        <f t="shared" ca="1" si="583"/>
        <v>2543168.407088507</v>
      </c>
      <c r="CR257" s="94">
        <f t="shared" ca="1" si="583"/>
        <v>2565782.2689410606</v>
      </c>
      <c r="CS257" s="94">
        <f t="shared" ca="1" si="583"/>
        <v>2637840.3111182954</v>
      </c>
      <c r="CT257" s="94">
        <f t="shared" ca="1" si="583"/>
        <v>2519371.9470107988</v>
      </c>
      <c r="CU257" s="94">
        <f t="shared" ca="1" si="583"/>
        <v>2551494.092009523</v>
      </c>
      <c r="CV257" s="94">
        <f t="shared" ca="1" si="583"/>
        <v>2470804.3295143186</v>
      </c>
      <c r="CW257" s="94">
        <f t="shared" ca="1" si="583"/>
        <v>2690615.4542609397</v>
      </c>
      <c r="CX257" s="94">
        <f t="shared" ca="1" si="583"/>
        <v>2730139.4894942665</v>
      </c>
      <c r="CY257" s="94">
        <f t="shared" ca="1" si="583"/>
        <v>2361594.1883770451</v>
      </c>
      <c r="CZ257" s="94">
        <f t="shared" ca="1" si="583"/>
        <v>2504179.1364547182</v>
      </c>
      <c r="DA257" s="94">
        <f t="shared" ca="1" si="583"/>
        <v>2423629.345640345</v>
      </c>
      <c r="DB257" s="94">
        <f t="shared" ca="1" si="583"/>
        <v>2314053.3390178727</v>
      </c>
      <c r="DC257" s="94">
        <f t="shared" ca="1" si="583"/>
        <v>2455890.2729393742</v>
      </c>
      <c r="DD257" s="94">
        <f t="shared" ca="1" si="583"/>
        <v>2419165.0872518918</v>
      </c>
      <c r="DE257" s="94">
        <f t="shared" ca="1" si="583"/>
        <v>2457714.8888609651</v>
      </c>
      <c r="DF257" s="94">
        <f t="shared" ca="1" si="583"/>
        <v>2394471.4696558029</v>
      </c>
      <c r="DG257" s="94">
        <f t="shared" ca="1" si="583"/>
        <v>2572412.3326302129</v>
      </c>
      <c r="DH257" s="94">
        <f t="shared" ca="1" si="583"/>
        <v>2814279.9280812694</v>
      </c>
      <c r="DI257" s="94">
        <f t="shared" ca="1" si="583"/>
        <v>2582754.3467463558</v>
      </c>
      <c r="DJ257" s="94">
        <f t="shared" ca="1" si="583"/>
        <v>2734910.6399168391</v>
      </c>
      <c r="DK257" s="94">
        <f t="shared" ca="1" si="583"/>
        <v>2278410.5427064039</v>
      </c>
      <c r="DL257" s="94">
        <f t="shared" ca="1" si="583"/>
        <v>2740045.5213113432</v>
      </c>
      <c r="DM257" s="94">
        <f t="shared" ca="1" si="583"/>
        <v>2220154.1748078684</v>
      </c>
      <c r="DN257" s="94">
        <f t="shared" ca="1" si="583"/>
        <v>2320233.5478416448</v>
      </c>
      <c r="DO257" s="94">
        <f t="shared" ca="1" si="583"/>
        <v>2412709.7032080274</v>
      </c>
      <c r="DP257" s="94">
        <f t="shared" ca="1" si="583"/>
        <v>2470308.7649146155</v>
      </c>
      <c r="DQ257" s="94">
        <f t="shared" ca="1" si="583"/>
        <v>2500815.3665572475</v>
      </c>
      <c r="DR257" s="94">
        <f t="shared" ca="1" si="583"/>
        <v>2220926.3199373903</v>
      </c>
      <c r="DS257" s="94">
        <f t="shared" ca="1" si="583"/>
        <v>2233579.8030704386</v>
      </c>
      <c r="DT257" s="94">
        <f t="shared" ca="1" si="583"/>
        <v>2053534.515326048</v>
      </c>
      <c r="DU257" s="94">
        <f t="shared" ca="1" si="583"/>
        <v>2129809.8353617946</v>
      </c>
      <c r="DV257" s="94">
        <f t="shared" ca="1" si="583"/>
        <v>2179642.2528529982</v>
      </c>
      <c r="DW257" s="94">
        <f t="shared" ca="1" si="583"/>
        <v>1973400.7302244299</v>
      </c>
      <c r="DX257" s="94">
        <f t="shared" ca="1" si="583"/>
        <v>2039126.3517700459</v>
      </c>
      <c r="DY257" s="94">
        <f t="shared" ca="1" si="583"/>
        <v>1973265.037960843</v>
      </c>
      <c r="DZ257" s="94">
        <f t="shared" si="583"/>
        <v>0</v>
      </c>
      <c r="EA257" s="94">
        <f t="shared" si="583"/>
        <v>0</v>
      </c>
      <c r="EB257" s="94">
        <f t="shared" si="583"/>
        <v>0</v>
      </c>
      <c r="EC257" s="94">
        <f t="shared" si="583"/>
        <v>0</v>
      </c>
      <c r="ED257" s="94">
        <f t="shared" si="583"/>
        <v>0</v>
      </c>
      <c r="EE257" s="94">
        <f t="shared" si="583"/>
        <v>0</v>
      </c>
      <c r="EF257" s="94">
        <f t="shared" si="583"/>
        <v>0</v>
      </c>
      <c r="EG257" s="94">
        <f t="shared" si="583"/>
        <v>0</v>
      </c>
      <c r="EH257" s="94">
        <f t="shared" si="583"/>
        <v>0</v>
      </c>
      <c r="EI257" s="94">
        <f t="shared" ref="EI257:GS257" si="584">IF(EI$6&lt;=$G$3,EI240,0)</f>
        <v>0</v>
      </c>
      <c r="EJ257" s="94">
        <f t="shared" si="584"/>
        <v>0</v>
      </c>
      <c r="EK257" s="94">
        <f t="shared" si="584"/>
        <v>0</v>
      </c>
      <c r="EL257" s="94">
        <f t="shared" si="584"/>
        <v>0</v>
      </c>
      <c r="EM257" s="94">
        <f t="shared" si="584"/>
        <v>0</v>
      </c>
      <c r="EN257" s="94">
        <f t="shared" si="584"/>
        <v>0</v>
      </c>
      <c r="EO257" s="94">
        <f t="shared" si="584"/>
        <v>0</v>
      </c>
      <c r="EP257" s="94">
        <f t="shared" si="584"/>
        <v>0</v>
      </c>
      <c r="EQ257" s="94">
        <f t="shared" si="584"/>
        <v>0</v>
      </c>
      <c r="ER257" s="94">
        <f t="shared" si="584"/>
        <v>0</v>
      </c>
      <c r="ES257" s="94">
        <f t="shared" si="584"/>
        <v>0</v>
      </c>
      <c r="ET257" s="94">
        <f t="shared" si="584"/>
        <v>0</v>
      </c>
      <c r="EU257" s="94">
        <f t="shared" si="584"/>
        <v>0</v>
      </c>
      <c r="EV257" s="94">
        <f t="shared" si="584"/>
        <v>0</v>
      </c>
      <c r="EW257" s="94">
        <f t="shared" si="584"/>
        <v>0</v>
      </c>
      <c r="EX257" s="94">
        <f t="shared" si="584"/>
        <v>0</v>
      </c>
      <c r="EY257" s="94">
        <f t="shared" si="584"/>
        <v>0</v>
      </c>
      <c r="EZ257" s="94">
        <f t="shared" si="584"/>
        <v>0</v>
      </c>
      <c r="FA257" s="94">
        <f t="shared" si="584"/>
        <v>0</v>
      </c>
      <c r="FB257" s="94">
        <f t="shared" si="584"/>
        <v>0</v>
      </c>
      <c r="FC257" s="94">
        <f t="shared" si="584"/>
        <v>0</v>
      </c>
      <c r="FD257" s="94">
        <f t="shared" si="584"/>
        <v>0</v>
      </c>
      <c r="FE257" s="94">
        <f t="shared" si="584"/>
        <v>0</v>
      </c>
      <c r="FF257" s="94">
        <f t="shared" si="584"/>
        <v>0</v>
      </c>
      <c r="FG257" s="94">
        <f t="shared" si="584"/>
        <v>0</v>
      </c>
      <c r="FH257" s="94">
        <f t="shared" si="584"/>
        <v>0</v>
      </c>
      <c r="FI257" s="94">
        <f t="shared" si="584"/>
        <v>0</v>
      </c>
      <c r="FJ257" s="94">
        <f t="shared" si="584"/>
        <v>0</v>
      </c>
      <c r="FK257" s="94">
        <f t="shared" si="584"/>
        <v>0</v>
      </c>
      <c r="FL257" s="94">
        <f t="shared" si="584"/>
        <v>0</v>
      </c>
      <c r="FM257" s="94">
        <f t="shared" si="584"/>
        <v>0</v>
      </c>
      <c r="FN257" s="94">
        <f t="shared" si="584"/>
        <v>0</v>
      </c>
      <c r="FO257" s="94">
        <f t="shared" si="584"/>
        <v>0</v>
      </c>
      <c r="FP257" s="94">
        <f t="shared" si="584"/>
        <v>0</v>
      </c>
      <c r="FQ257" s="94">
        <f t="shared" si="584"/>
        <v>0</v>
      </c>
      <c r="FR257" s="94">
        <f t="shared" si="584"/>
        <v>0</v>
      </c>
      <c r="FS257" s="94">
        <f t="shared" si="584"/>
        <v>0</v>
      </c>
      <c r="FT257" s="94">
        <f t="shared" si="584"/>
        <v>0</v>
      </c>
      <c r="FU257" s="94">
        <f t="shared" si="584"/>
        <v>0</v>
      </c>
      <c r="FV257" s="94">
        <f t="shared" si="584"/>
        <v>0</v>
      </c>
      <c r="FW257" s="94">
        <f t="shared" si="584"/>
        <v>0</v>
      </c>
      <c r="FX257" s="94">
        <f t="shared" si="584"/>
        <v>0</v>
      </c>
      <c r="FY257" s="94">
        <f t="shared" si="584"/>
        <v>0</v>
      </c>
      <c r="FZ257" s="94">
        <f t="shared" si="584"/>
        <v>0</v>
      </c>
      <c r="GA257" s="94">
        <f t="shared" si="584"/>
        <v>0</v>
      </c>
      <c r="GB257" s="94">
        <f t="shared" si="584"/>
        <v>0</v>
      </c>
      <c r="GC257" s="94">
        <f t="shared" si="584"/>
        <v>0</v>
      </c>
      <c r="GD257" s="94">
        <f t="shared" si="584"/>
        <v>0</v>
      </c>
      <c r="GE257" s="94">
        <f t="shared" si="584"/>
        <v>0</v>
      </c>
      <c r="GF257" s="94">
        <f t="shared" si="584"/>
        <v>0</v>
      </c>
      <c r="GG257" s="94">
        <f t="shared" si="584"/>
        <v>0</v>
      </c>
      <c r="GH257" s="94">
        <f t="shared" si="584"/>
        <v>0</v>
      </c>
      <c r="GI257" s="94">
        <f t="shared" si="584"/>
        <v>0</v>
      </c>
      <c r="GJ257" s="94">
        <f t="shared" si="584"/>
        <v>0</v>
      </c>
      <c r="GK257" s="94">
        <f t="shared" si="584"/>
        <v>0</v>
      </c>
      <c r="GL257" s="94">
        <f t="shared" si="584"/>
        <v>0</v>
      </c>
      <c r="GM257" s="94">
        <f t="shared" si="584"/>
        <v>0</v>
      </c>
      <c r="GN257" s="94">
        <f t="shared" si="584"/>
        <v>0</v>
      </c>
      <c r="GO257" s="94">
        <f t="shared" si="584"/>
        <v>0</v>
      </c>
      <c r="GP257" s="94">
        <f t="shared" si="584"/>
        <v>0</v>
      </c>
      <c r="GQ257" s="94">
        <f t="shared" si="584"/>
        <v>0</v>
      </c>
      <c r="GR257" s="94">
        <f t="shared" si="584"/>
        <v>0</v>
      </c>
      <c r="GS257" s="94">
        <f t="shared" si="584"/>
        <v>0</v>
      </c>
      <c r="GU257" s="85">
        <f t="shared" ref="GU257:HJ258" ca="1" si="585">SUMIFS($K257:$GS257,$K$5:$GS$5,GU$6)</f>
        <v>5120151.904739663</v>
      </c>
      <c r="GV257" s="85">
        <f t="shared" ca="1" si="585"/>
        <v>19638061.185322713</v>
      </c>
      <c r="GW257" s="85">
        <f t="shared" ca="1" si="585"/>
        <v>32613608.355964895</v>
      </c>
      <c r="GX257" s="85">
        <f t="shared" ca="1" si="585"/>
        <v>34140785.917734794</v>
      </c>
      <c r="GY257" s="85">
        <f t="shared" ca="1" si="585"/>
        <v>32611345.41792123</v>
      </c>
      <c r="GZ257" s="85">
        <f t="shared" ca="1" si="585"/>
        <v>33532568.897263549</v>
      </c>
      <c r="HA257" s="85">
        <f t="shared" ca="1" si="585"/>
        <v>32536715.602303401</v>
      </c>
      <c r="HB257" s="85">
        <f t="shared" ca="1" si="585"/>
        <v>30686083.440113112</v>
      </c>
      <c r="HC257" s="85">
        <f t="shared" ca="1" si="585"/>
        <v>29984262.543926198</v>
      </c>
      <c r="HD257" s="85">
        <f t="shared" ca="1" si="585"/>
        <v>26507352.229025524</v>
      </c>
      <c r="HE257" s="85">
        <f t="shared" si="585"/>
        <v>0</v>
      </c>
      <c r="HF257" s="85">
        <f t="shared" si="585"/>
        <v>0</v>
      </c>
      <c r="HG257" s="85">
        <f t="shared" si="585"/>
        <v>0</v>
      </c>
      <c r="HH257" s="85">
        <f t="shared" si="585"/>
        <v>0</v>
      </c>
      <c r="HI257" s="85">
        <f t="shared" si="585"/>
        <v>0</v>
      </c>
      <c r="HJ257" s="85">
        <f t="shared" si="585"/>
        <v>0</v>
      </c>
      <c r="HK257" s="85">
        <f t="shared" ref="HK257" ca="1" si="586">SUM(GU257:HJ257)</f>
        <v>277370935.49431509</v>
      </c>
    </row>
    <row r="258" spans="2:219" ht="14.4" customHeight="1" x14ac:dyDescent="0.75">
      <c r="B258" t="s">
        <v>369</v>
      </c>
      <c r="G258" s="85"/>
      <c r="K258" s="94">
        <f>IF(K$6=EOMONTH($G$3,0),'Fwd Returns'!$O$42,0)</f>
        <v>0</v>
      </c>
      <c r="L258" s="94">
        <f>IF(L$6=EOMONTH($G$3,0),'Fwd Returns'!$O$42,0)</f>
        <v>0</v>
      </c>
      <c r="M258" s="94">
        <f>IF(M$6=EOMONTH($G$3,0),'Fwd Returns'!$O$42,0)</f>
        <v>0</v>
      </c>
      <c r="N258" s="94">
        <f>IF(N$6=EOMONTH($G$3,0),'Fwd Returns'!$O$42,0)</f>
        <v>0</v>
      </c>
      <c r="O258" s="94">
        <f>IF(O$6=EOMONTH($G$3,0),'Fwd Returns'!$O$42,0)</f>
        <v>0</v>
      </c>
      <c r="P258" s="94">
        <f>IF(P$6=EOMONTH($G$3,0),'Fwd Returns'!$O$42,0)</f>
        <v>0</v>
      </c>
      <c r="Q258" s="94">
        <f>IF(Q$6=EOMONTH($G$3,0),'Fwd Returns'!$O$42,0)</f>
        <v>0</v>
      </c>
      <c r="R258" s="94">
        <f>IF(R$6=EOMONTH($G$3,0),'Fwd Returns'!$O$42,0)</f>
        <v>0</v>
      </c>
      <c r="S258" s="94">
        <f>IF(S$6=EOMONTH($G$3,0),'Fwd Returns'!$O$42,0)</f>
        <v>0</v>
      </c>
      <c r="T258" s="94">
        <f>IF(T$6=EOMONTH($G$3,0),'Fwd Returns'!$O$42,0)</f>
        <v>0</v>
      </c>
      <c r="U258" s="94">
        <f>IF(U$6=EOMONTH($G$3,0),'Fwd Returns'!$O$42,0)</f>
        <v>0</v>
      </c>
      <c r="V258" s="94">
        <f>IF(V$6=EOMONTH($G$3,0),'Fwd Returns'!$O$42,0)</f>
        <v>0</v>
      </c>
      <c r="W258" s="94">
        <f>IF(W$6=EOMONTH($G$3,0),'Fwd Returns'!$O$42,0)</f>
        <v>0</v>
      </c>
      <c r="X258" s="94">
        <f>IF(X$6=EOMONTH($G$3,0),'Fwd Returns'!$O$42,0)</f>
        <v>0</v>
      </c>
      <c r="Y258" s="94">
        <f>IF(Y$6=EOMONTH($G$3,0),'Fwd Returns'!$O$42,0)</f>
        <v>0</v>
      </c>
      <c r="Z258" s="94">
        <f>IF(Z$6=EOMONTH($G$3,0),'Fwd Returns'!$O$42,0)</f>
        <v>0</v>
      </c>
      <c r="AA258" s="94">
        <f>IF(AA$6=EOMONTH($G$3,0),'Fwd Returns'!$O$42,0)</f>
        <v>0</v>
      </c>
      <c r="AB258" s="94">
        <f>IF(AB$6=EOMONTH($G$3,0),'Fwd Returns'!$O$42,0)</f>
        <v>0</v>
      </c>
      <c r="AC258" s="94">
        <f>IF(AC$6=EOMONTH($G$3,0),'Fwd Returns'!$O$42,0)</f>
        <v>0</v>
      </c>
      <c r="AD258" s="94">
        <f>IF(AD$6=EOMONTH($G$3,0),'Fwd Returns'!$O$42,0)</f>
        <v>0</v>
      </c>
      <c r="AE258" s="94">
        <f>IF(AE$6=EOMONTH($G$3,0),'Fwd Returns'!$O$42,0)</f>
        <v>0</v>
      </c>
      <c r="AF258" s="94">
        <f>IF(AF$6=EOMONTH($G$3,0),'Fwd Returns'!$O$42,0)</f>
        <v>0</v>
      </c>
      <c r="AG258" s="94">
        <f>IF(AG$6=EOMONTH($G$3,0),'Fwd Returns'!$O$42,0)</f>
        <v>0</v>
      </c>
      <c r="AH258" s="94">
        <f>IF(AH$6=EOMONTH($G$3,0),'Fwd Returns'!$O$42,0)</f>
        <v>0</v>
      </c>
      <c r="AI258" s="94">
        <f>IF(AI$6=EOMONTH($G$3,0),'Fwd Returns'!$O$42,0)</f>
        <v>0</v>
      </c>
      <c r="AJ258" s="94">
        <f>IF(AJ$6=EOMONTH($G$3,0),'Fwd Returns'!$O$42,0)</f>
        <v>0</v>
      </c>
      <c r="AK258" s="94">
        <f>IF(AK$6=EOMONTH($G$3,0),'Fwd Returns'!$O$42,0)</f>
        <v>0</v>
      </c>
      <c r="AL258" s="94">
        <f>IF(AL$6=EOMONTH($G$3,0),'Fwd Returns'!$O$42,0)</f>
        <v>0</v>
      </c>
      <c r="AM258" s="94">
        <f>IF(AM$6=EOMONTH($G$3,0),'Fwd Returns'!$O$42,0)</f>
        <v>0</v>
      </c>
      <c r="AN258" s="94">
        <f>IF(AN$6=EOMONTH($G$3,0),'Fwd Returns'!$O$42,0)</f>
        <v>0</v>
      </c>
      <c r="AO258" s="94">
        <f>IF(AO$6=EOMONTH($G$3,0),'Fwd Returns'!$O$42,0)</f>
        <v>0</v>
      </c>
      <c r="AP258" s="94">
        <f>IF(AP$6=EOMONTH($G$3,0),'Fwd Returns'!$O$42,0)</f>
        <v>0</v>
      </c>
      <c r="AQ258" s="94">
        <f>IF(AQ$6=EOMONTH($G$3,0),'Fwd Returns'!$O$42,0)</f>
        <v>0</v>
      </c>
      <c r="AR258" s="94">
        <f>IF(AR$6=EOMONTH($G$3,0),'Fwd Returns'!$O$42,0)</f>
        <v>0</v>
      </c>
      <c r="AS258" s="94">
        <f>IF(AS$6=EOMONTH($G$3,0),'Fwd Returns'!$O$42,0)</f>
        <v>0</v>
      </c>
      <c r="AT258" s="94">
        <f>IF(AT$6=EOMONTH($G$3,0),'Fwd Returns'!$O$42,0)</f>
        <v>0</v>
      </c>
      <c r="AU258" s="94">
        <f>IF(AU$6=EOMONTH($G$3,0),'Fwd Returns'!$O$42,0)</f>
        <v>0</v>
      </c>
      <c r="AV258" s="94">
        <f>IF(AV$6=EOMONTH($G$3,0),'Fwd Returns'!$O$42,0)</f>
        <v>0</v>
      </c>
      <c r="AW258" s="94">
        <f>IF(AW$6=EOMONTH($G$3,0),'Fwd Returns'!$O$42,0)</f>
        <v>0</v>
      </c>
      <c r="AX258" s="94">
        <f>IF(AX$6=EOMONTH($G$3,0),'Fwd Returns'!$O$42,0)</f>
        <v>0</v>
      </c>
      <c r="AY258" s="94">
        <f>IF(AY$6=EOMONTH($G$3,0),'Fwd Returns'!$O$42,0)</f>
        <v>0</v>
      </c>
      <c r="AZ258" s="94">
        <f>IF(AZ$6=EOMONTH($G$3,0),'Fwd Returns'!$O$42,0)</f>
        <v>0</v>
      </c>
      <c r="BA258" s="94">
        <f>IF(BA$6=EOMONTH($G$3,0),'Fwd Returns'!$O$42,0)</f>
        <v>0</v>
      </c>
      <c r="BB258" s="94">
        <f>IF(BB$6=EOMONTH($G$3,0),'Fwd Returns'!$O$42,0)</f>
        <v>0</v>
      </c>
      <c r="BC258" s="94">
        <f>IF(BC$6=EOMONTH($G$3,0),'Fwd Returns'!$O$42,0)</f>
        <v>0</v>
      </c>
      <c r="BD258" s="94">
        <f>IF(BD$6=EOMONTH($G$3,0),'Fwd Returns'!$O$42,0)</f>
        <v>0</v>
      </c>
      <c r="BE258" s="94">
        <f>IF(BE$6=EOMONTH($G$3,0),'Fwd Returns'!$O$42,0)</f>
        <v>0</v>
      </c>
      <c r="BF258" s="94">
        <f>IF(BF$6=EOMONTH($G$3,0),'Fwd Returns'!$O$42,0)</f>
        <v>0</v>
      </c>
      <c r="BG258" s="94">
        <f>IF(BG$6=EOMONTH($G$3,0),'Fwd Returns'!$O$42,0)</f>
        <v>0</v>
      </c>
      <c r="BH258" s="94">
        <f>IF(BH$6=EOMONTH($G$3,0),'Fwd Returns'!$O$42,0)</f>
        <v>0</v>
      </c>
      <c r="BI258" s="94">
        <f>IF(BI$6=EOMONTH($G$3,0),'Fwd Returns'!$O$42,0)</f>
        <v>0</v>
      </c>
      <c r="BJ258" s="94">
        <f>IF(BJ$6=EOMONTH($G$3,0),'Fwd Returns'!$O$42,0)</f>
        <v>0</v>
      </c>
      <c r="BK258" s="94">
        <f>IF(BK$6=EOMONTH($G$3,0),'Fwd Returns'!$O$42,0)</f>
        <v>0</v>
      </c>
      <c r="BL258" s="94">
        <f>IF(BL$6=EOMONTH($G$3,0),'Fwd Returns'!$O$42,0)</f>
        <v>0</v>
      </c>
      <c r="BM258" s="94">
        <f>IF(BM$6=EOMONTH($G$3,0),'Fwd Returns'!$O$42,0)</f>
        <v>0</v>
      </c>
      <c r="BN258" s="94">
        <f>IF(BN$6=EOMONTH($G$3,0),'Fwd Returns'!$O$42,0)</f>
        <v>0</v>
      </c>
      <c r="BO258" s="94">
        <f>IF(BO$6=EOMONTH($G$3,0),'Fwd Returns'!$O$42,0)</f>
        <v>0</v>
      </c>
      <c r="BP258" s="94">
        <f>IF(BP$6=EOMONTH($G$3,0),'Fwd Returns'!$O$42,0)</f>
        <v>0</v>
      </c>
      <c r="BQ258" s="94">
        <f>IF(BQ$6=EOMONTH($G$3,0),'Fwd Returns'!$O$42,0)</f>
        <v>0</v>
      </c>
      <c r="BR258" s="94">
        <f>IF(BR$6=EOMONTH($G$3,0),'Fwd Returns'!$O$42,0)</f>
        <v>0</v>
      </c>
      <c r="BS258" s="94">
        <f>IF(BS$6=EOMONTH($G$3,0),'Fwd Returns'!$O$42,0)</f>
        <v>0</v>
      </c>
      <c r="BT258" s="94">
        <f>IF(BT$6=EOMONTH($G$3,0),'Fwd Returns'!$O$42,0)</f>
        <v>0</v>
      </c>
      <c r="BU258" s="94">
        <f>IF(BU$6=EOMONTH($G$3,0),'Fwd Returns'!$O$42,0)</f>
        <v>0</v>
      </c>
      <c r="BV258" s="94">
        <f>IF(BV$6=EOMONTH($G$3,0),'Fwd Returns'!$O$42,0)</f>
        <v>0</v>
      </c>
      <c r="BW258" s="94">
        <f>IF(BW$6=EOMONTH($G$3,0),'Fwd Returns'!$O$42,0)</f>
        <v>0</v>
      </c>
      <c r="BX258" s="94">
        <f>IF(BX$6=EOMONTH($G$3,0),'Fwd Returns'!$O$42,0)</f>
        <v>0</v>
      </c>
      <c r="BY258" s="94">
        <f>IF(BY$6=EOMONTH($G$3,0),'Fwd Returns'!$O$42,0)</f>
        <v>0</v>
      </c>
      <c r="BZ258" s="94">
        <f>IF(BZ$6=EOMONTH($G$3,0),'Fwd Returns'!$O$42,0)</f>
        <v>0</v>
      </c>
      <c r="CA258" s="94">
        <f>IF(CA$6=EOMONTH($G$3,0),'Fwd Returns'!$O$42,0)</f>
        <v>0</v>
      </c>
      <c r="CB258" s="94">
        <f>IF(CB$6=EOMONTH($G$3,0),'Fwd Returns'!$O$42,0)</f>
        <v>0</v>
      </c>
      <c r="CC258" s="94">
        <f>IF(CC$6=EOMONTH($G$3,0),'Fwd Returns'!$O$42,0)</f>
        <v>0</v>
      </c>
      <c r="CD258" s="94">
        <f>IF(CD$6=EOMONTH($G$3,0),'Fwd Returns'!$O$42,0)</f>
        <v>0</v>
      </c>
      <c r="CE258" s="94">
        <f>IF(CE$6=EOMONTH($G$3,0),'Fwd Returns'!$O$42,0)</f>
        <v>0</v>
      </c>
      <c r="CF258" s="94">
        <f>IF(CF$6=EOMONTH($G$3,0),'Fwd Returns'!$O$42,0)</f>
        <v>0</v>
      </c>
      <c r="CG258" s="94">
        <f>IF(CG$6=EOMONTH($G$3,0),'Fwd Returns'!$O$42,0)</f>
        <v>0</v>
      </c>
      <c r="CH258" s="94">
        <f>IF(CH$6=EOMONTH($G$3,0),'Fwd Returns'!$O$42,0)</f>
        <v>0</v>
      </c>
      <c r="CI258" s="94">
        <f>IF(CI$6=EOMONTH($G$3,0),'Fwd Returns'!$O$42,0)</f>
        <v>0</v>
      </c>
      <c r="CJ258" s="94">
        <f>IF(CJ$6=EOMONTH($G$3,0),'Fwd Returns'!$O$42,0)</f>
        <v>0</v>
      </c>
      <c r="CK258" s="94">
        <f>IF(CK$6=EOMONTH($G$3,0),'Fwd Returns'!$O$42,0)</f>
        <v>0</v>
      </c>
      <c r="CL258" s="94">
        <f>IF(CL$6=EOMONTH($G$3,0),'Fwd Returns'!$O$42,0)</f>
        <v>0</v>
      </c>
      <c r="CM258" s="94">
        <f>IF(CM$6=EOMONTH($G$3,0),'Fwd Returns'!$O$42,0)</f>
        <v>0</v>
      </c>
      <c r="CN258" s="94">
        <f>IF(CN$6=EOMONTH($G$3,0),'Fwd Returns'!$O$42,0)</f>
        <v>0</v>
      </c>
      <c r="CO258" s="94">
        <f>IF(CO$6=EOMONTH($G$3,0),'Fwd Returns'!$O$42,0)</f>
        <v>0</v>
      </c>
      <c r="CP258" s="94">
        <f>IF(CP$6=EOMONTH($G$3,0),'Fwd Returns'!$O$42,0)</f>
        <v>0</v>
      </c>
      <c r="CQ258" s="94">
        <f>IF(CQ$6=EOMONTH($G$3,0),'Fwd Returns'!$O$42,0)</f>
        <v>0</v>
      </c>
      <c r="CR258" s="94">
        <f>IF(CR$6=EOMONTH($G$3,0),'Fwd Returns'!$O$42,0)</f>
        <v>0</v>
      </c>
      <c r="CS258" s="94">
        <f>IF(CS$6=EOMONTH($G$3,0),'Fwd Returns'!$O$42,0)</f>
        <v>0</v>
      </c>
      <c r="CT258" s="94">
        <f>IF(CT$6=EOMONTH($G$3,0),'Fwd Returns'!$O$42,0)</f>
        <v>0</v>
      </c>
      <c r="CU258" s="94">
        <f>IF(CU$6=EOMONTH($G$3,0),'Fwd Returns'!$O$42,0)</f>
        <v>0</v>
      </c>
      <c r="CV258" s="94">
        <f>IF(CV$6=EOMONTH($G$3,0),'Fwd Returns'!$O$42,0)</f>
        <v>0</v>
      </c>
      <c r="CW258" s="94">
        <f>IF(CW$6=EOMONTH($G$3,0),'Fwd Returns'!$O$42,0)</f>
        <v>0</v>
      </c>
      <c r="CX258" s="94">
        <f>IF(CX$6=EOMONTH($G$3,0),'Fwd Returns'!$O$42,0)</f>
        <v>0</v>
      </c>
      <c r="CY258" s="94">
        <f>IF(CY$6=EOMONTH($G$3,0),'Fwd Returns'!$O$42,0)</f>
        <v>0</v>
      </c>
      <c r="CZ258" s="94">
        <f>IF(CZ$6=EOMONTH($G$3,0),'Fwd Returns'!$O$42,0)</f>
        <v>0</v>
      </c>
      <c r="DA258" s="94">
        <f>IF(DA$6=EOMONTH($G$3,0),'Fwd Returns'!$O$42,0)</f>
        <v>0</v>
      </c>
      <c r="DB258" s="94">
        <f>IF(DB$6=EOMONTH($G$3,0),'Fwd Returns'!$O$42,0)</f>
        <v>0</v>
      </c>
      <c r="DC258" s="94">
        <f>IF(DC$6=EOMONTH($G$3,0),'Fwd Returns'!$O$42,0)</f>
        <v>0</v>
      </c>
      <c r="DD258" s="94">
        <f>IF(DD$6=EOMONTH($G$3,0),'Fwd Returns'!$O$42,0)</f>
        <v>0</v>
      </c>
      <c r="DE258" s="94">
        <f>IF(DE$6=EOMONTH($G$3,0),'Fwd Returns'!$O$42,0)</f>
        <v>0</v>
      </c>
      <c r="DF258" s="94">
        <f>IF(DF$6=EOMONTH($G$3,0),'Fwd Returns'!$O$42,0)</f>
        <v>0</v>
      </c>
      <c r="DG258" s="94">
        <f>IF(DG$6=EOMONTH($G$3,0),'Fwd Returns'!$O$42,0)</f>
        <v>0</v>
      </c>
      <c r="DH258" s="94">
        <f>IF(DH$6=EOMONTH($G$3,0),'Fwd Returns'!$O$42,0)</f>
        <v>0</v>
      </c>
      <c r="DI258" s="94">
        <f>IF(DI$6=EOMONTH($G$3,0),'Fwd Returns'!$O$42,0)</f>
        <v>0</v>
      </c>
      <c r="DJ258" s="94">
        <f>IF(DJ$6=EOMONTH($G$3,0),'Fwd Returns'!$O$42,0)</f>
        <v>0</v>
      </c>
      <c r="DK258" s="94">
        <f>IF(DK$6=EOMONTH($G$3,0),'Fwd Returns'!$O$42,0)</f>
        <v>0</v>
      </c>
      <c r="DL258" s="94">
        <f>IF(DL$6=EOMONTH($G$3,0),'Fwd Returns'!$O$42,0)</f>
        <v>0</v>
      </c>
      <c r="DM258" s="94">
        <f>IF(DM$6=EOMONTH($G$3,0),'Fwd Returns'!$O$42,0)</f>
        <v>0</v>
      </c>
      <c r="DN258" s="94">
        <f>IF(DN$6=EOMONTH($G$3,0),'Fwd Returns'!$O$42,0)</f>
        <v>0</v>
      </c>
      <c r="DO258" s="94">
        <f>IF(DO$6=EOMONTH($G$3,0),'Fwd Returns'!$O$42,0)</f>
        <v>0</v>
      </c>
      <c r="DP258" s="94">
        <f>IF(DP$6=EOMONTH($G$3,0),'Fwd Returns'!$O$42,0)</f>
        <v>0</v>
      </c>
      <c r="DQ258" s="94">
        <f>IF(DQ$6=EOMONTH($G$3,0),'Fwd Returns'!$O$42,0)</f>
        <v>0</v>
      </c>
      <c r="DR258" s="94">
        <f>IF(DR$6=EOMONTH($G$3,0),'Fwd Returns'!$O$42,0)</f>
        <v>0</v>
      </c>
      <c r="DS258" s="94">
        <f>IF(DS$6=EOMONTH($G$3,0),'Fwd Returns'!$O$42,0)</f>
        <v>0</v>
      </c>
      <c r="DT258" s="94">
        <f>IF(DT$6=EOMONTH($G$3,0),'Fwd Returns'!$O$42,0)</f>
        <v>0</v>
      </c>
      <c r="DU258" s="94">
        <f>IF(DU$6=EOMONTH($G$3,0),'Fwd Returns'!$O$42,0)</f>
        <v>0</v>
      </c>
      <c r="DV258" s="94">
        <f>IF(DV$6=EOMONTH($G$3,0),'Fwd Returns'!$O$42,0)</f>
        <v>0</v>
      </c>
      <c r="DW258" s="94">
        <f>IF(DW$6=EOMONTH($G$3,0),'Fwd Returns'!$O$42,0)</f>
        <v>0</v>
      </c>
      <c r="DX258" s="94">
        <f>IF(DX$6=EOMONTH($G$3,0),'Fwd Returns'!$O$42,0)</f>
        <v>0</v>
      </c>
      <c r="DY258" s="94">
        <f>IF(DY$6=EOMONTH($G$3,0),'Fwd Returns'!$O$42,0)</f>
        <v>0</v>
      </c>
      <c r="DZ258" s="94">
        <f ca="1">IF(DZ$6=EOMONTH($G$3,0),'Fwd Returns'!$O$42,0)</f>
        <v>156814842.41268551</v>
      </c>
      <c r="EA258" s="94">
        <f>IF(EA$6=EOMONTH($G$3,0),'Fwd Returns'!$O$42,0)</f>
        <v>0</v>
      </c>
      <c r="EB258" s="94">
        <f>IF(EB$6=EOMONTH($G$3,0),'Fwd Returns'!$O$42,0)</f>
        <v>0</v>
      </c>
      <c r="EC258" s="94">
        <f>IF(EC$6=EOMONTH($G$3,0),'Fwd Returns'!$O$42,0)</f>
        <v>0</v>
      </c>
      <c r="ED258" s="94">
        <f>IF(ED$6=EOMONTH($G$3,0),'Fwd Returns'!$O$42,0)</f>
        <v>0</v>
      </c>
      <c r="EE258" s="94">
        <f>IF(EE$6=EOMONTH($G$3,0),'Fwd Returns'!$O$42,0)</f>
        <v>0</v>
      </c>
      <c r="EF258" s="94">
        <f>IF(EF$6=EOMONTH($G$3,0),'Fwd Returns'!$O$42,0)</f>
        <v>0</v>
      </c>
      <c r="EG258" s="94">
        <f>IF(EG$6=EOMONTH($G$3,0),'Fwd Returns'!$O$42,0)</f>
        <v>0</v>
      </c>
      <c r="EH258" s="94">
        <f>IF(EH$6=EOMONTH($G$3,0),'Fwd Returns'!$O$42,0)</f>
        <v>0</v>
      </c>
      <c r="EI258" s="94">
        <f>IF(EI$6=EOMONTH($G$3,0),'Fwd Returns'!$O$42,0)</f>
        <v>0</v>
      </c>
      <c r="EJ258" s="94">
        <f>IF(EJ$6=EOMONTH($G$3,0),'Fwd Returns'!$O$42,0)</f>
        <v>0</v>
      </c>
      <c r="EK258" s="94">
        <f>IF(EK$6=EOMONTH($G$3,0),'Fwd Returns'!$O$42,0)</f>
        <v>0</v>
      </c>
      <c r="EL258" s="94">
        <f>IF(EL$6=EOMONTH($G$3,0),'Fwd Returns'!$O$42,0)</f>
        <v>0</v>
      </c>
      <c r="EM258" s="94">
        <f>IF(EM$6=EOMONTH($G$3,0),'Fwd Returns'!$O$42,0)</f>
        <v>0</v>
      </c>
      <c r="EN258" s="94">
        <f>IF(EN$6=EOMONTH($G$3,0),'Fwd Returns'!$O$42,0)</f>
        <v>0</v>
      </c>
      <c r="EO258" s="94">
        <f>IF(EO$6=EOMONTH($G$3,0),'Fwd Returns'!$O$42,0)</f>
        <v>0</v>
      </c>
      <c r="EP258" s="94">
        <f>IF(EP$6=EOMONTH($G$3,0),'Fwd Returns'!$O$42,0)</f>
        <v>0</v>
      </c>
      <c r="EQ258" s="94">
        <f>IF(EQ$6=EOMONTH($G$3,0),'Fwd Returns'!$O$42,0)</f>
        <v>0</v>
      </c>
      <c r="ER258" s="94">
        <f>IF(ER$6=EOMONTH($G$3,0),'Fwd Returns'!$O$42,0)</f>
        <v>0</v>
      </c>
      <c r="ES258" s="94">
        <f>IF(ES$6=EOMONTH($G$3,0),'Fwd Returns'!$O$42,0)</f>
        <v>0</v>
      </c>
      <c r="ET258" s="94">
        <f>IF(ET$6=EOMONTH($G$3,0),'Fwd Returns'!$O$42,0)</f>
        <v>0</v>
      </c>
      <c r="EU258" s="94">
        <f>IF(EU$6=EOMONTH($G$3,0),'Fwd Returns'!$O$42,0)</f>
        <v>0</v>
      </c>
      <c r="EV258" s="94">
        <f>IF(EV$6=EOMONTH($G$3,0),'Fwd Returns'!$O$42,0)</f>
        <v>0</v>
      </c>
      <c r="EW258" s="94">
        <f>IF(EW$6=EOMONTH($G$3,0),'Fwd Returns'!$O$42,0)</f>
        <v>0</v>
      </c>
      <c r="EX258" s="94">
        <f>IF(EX$6=EOMONTH($G$3,0),'Fwd Returns'!$O$42,0)</f>
        <v>0</v>
      </c>
      <c r="EY258" s="94">
        <f>IF(EY$6=EOMONTH($G$3,0),'Fwd Returns'!$O$42,0)</f>
        <v>0</v>
      </c>
      <c r="EZ258" s="94">
        <f>IF(EZ$6=EOMONTH($G$3,0),'Fwd Returns'!$O$42,0)</f>
        <v>0</v>
      </c>
      <c r="FA258" s="94">
        <f>IF(FA$6=EOMONTH($G$3,0),'Fwd Returns'!$O$42,0)</f>
        <v>0</v>
      </c>
      <c r="FB258" s="94">
        <f>IF(FB$6=EOMONTH($G$3,0),'Fwd Returns'!$O$42,0)</f>
        <v>0</v>
      </c>
      <c r="FC258" s="94">
        <f>IF(FC$6=EOMONTH($G$3,0),'Fwd Returns'!$O$42,0)</f>
        <v>0</v>
      </c>
      <c r="FD258" s="94">
        <f>IF(FD$6=EOMONTH($G$3,0),'Fwd Returns'!$O$42,0)</f>
        <v>0</v>
      </c>
      <c r="FE258" s="94">
        <f>IF(FE$6=EOMONTH($G$3,0),'Fwd Returns'!$O$42,0)</f>
        <v>0</v>
      </c>
      <c r="FF258" s="94">
        <f>IF(FF$6=EOMONTH($G$3,0),'Fwd Returns'!$O$42,0)</f>
        <v>0</v>
      </c>
      <c r="FG258" s="94">
        <f>IF(FG$6=EOMONTH($G$3,0),'Fwd Returns'!$O$42,0)</f>
        <v>0</v>
      </c>
      <c r="FH258" s="94">
        <f>IF(FH$6=EOMONTH($G$3,0),'Fwd Returns'!$O$42,0)</f>
        <v>0</v>
      </c>
      <c r="FI258" s="94">
        <f>IF(FI$6=EOMONTH($G$3,0),'Fwd Returns'!$O$42,0)</f>
        <v>0</v>
      </c>
      <c r="FJ258" s="94">
        <f>IF(FJ$6=EOMONTH($G$3,0),'Fwd Returns'!$O$42,0)</f>
        <v>0</v>
      </c>
      <c r="FK258" s="94">
        <f>IF(FK$6=EOMONTH($G$3,0),'Fwd Returns'!$O$42,0)</f>
        <v>0</v>
      </c>
      <c r="FL258" s="94">
        <f>IF(FL$6=EOMONTH($G$3,0),'Fwd Returns'!$O$42,0)</f>
        <v>0</v>
      </c>
      <c r="FM258" s="94">
        <f>IF(FM$6=EOMONTH($G$3,0),'Fwd Returns'!$O$42,0)</f>
        <v>0</v>
      </c>
      <c r="FN258" s="94">
        <f>IF(FN$6=EOMONTH($G$3,0),'Fwd Returns'!$O$42,0)</f>
        <v>0</v>
      </c>
      <c r="FO258" s="94">
        <f>IF(FO$6=EOMONTH($G$3,0),'Fwd Returns'!$O$42,0)</f>
        <v>0</v>
      </c>
      <c r="FP258" s="94">
        <f>IF(FP$6=EOMONTH($G$3,0),'Fwd Returns'!$O$42,0)</f>
        <v>0</v>
      </c>
      <c r="FQ258" s="94">
        <f>IF(FQ$6=EOMONTH($G$3,0),'Fwd Returns'!$O$42,0)</f>
        <v>0</v>
      </c>
      <c r="FR258" s="94">
        <f>IF(FR$6=EOMONTH($G$3,0),'Fwd Returns'!$O$42,0)</f>
        <v>0</v>
      </c>
      <c r="FS258" s="94">
        <f>IF(FS$6=EOMONTH($G$3,0),'Fwd Returns'!$O$42,0)</f>
        <v>0</v>
      </c>
      <c r="FT258" s="94">
        <f>IF(FT$6=EOMONTH($G$3,0),'Fwd Returns'!$O$42,0)</f>
        <v>0</v>
      </c>
      <c r="FU258" s="94">
        <f>IF(FU$6=EOMONTH($G$3,0),'Fwd Returns'!$O$42,0)</f>
        <v>0</v>
      </c>
      <c r="FV258" s="94">
        <f>IF(FV$6=EOMONTH($G$3,0),'Fwd Returns'!$O$42,0)</f>
        <v>0</v>
      </c>
      <c r="FW258" s="94">
        <f>IF(FW$6=EOMONTH($G$3,0),'Fwd Returns'!$O$42,0)</f>
        <v>0</v>
      </c>
      <c r="FX258" s="94">
        <f>IF(FX$6=EOMONTH($G$3,0),'Fwd Returns'!$O$42,0)</f>
        <v>0</v>
      </c>
      <c r="FY258" s="94">
        <f>IF(FY$6=EOMONTH($G$3,0),'Fwd Returns'!$O$42,0)</f>
        <v>0</v>
      </c>
      <c r="FZ258" s="94">
        <f>IF(FZ$6=EOMONTH($G$3,0),'Fwd Returns'!$O$42,0)</f>
        <v>0</v>
      </c>
      <c r="GA258" s="94">
        <f>IF(GA$6=EOMONTH($G$3,0),'Fwd Returns'!$O$42,0)</f>
        <v>0</v>
      </c>
      <c r="GB258" s="94">
        <f>IF(GB$6=EOMONTH($G$3,0),'Fwd Returns'!$O$42,0)</f>
        <v>0</v>
      </c>
      <c r="GC258" s="94">
        <f>IF(GC$6=EOMONTH($G$3,0),'Fwd Returns'!$O$42,0)</f>
        <v>0</v>
      </c>
      <c r="GD258" s="94">
        <f>IF(GD$6=EOMONTH($G$3,0),'Fwd Returns'!$O$42,0)</f>
        <v>0</v>
      </c>
      <c r="GE258" s="94">
        <f>IF(GE$6=EOMONTH($G$3,0),'Fwd Returns'!$O$42,0)</f>
        <v>0</v>
      </c>
      <c r="GF258" s="94">
        <f>IF(GF$6=EOMONTH($G$3,0),'Fwd Returns'!$O$42,0)</f>
        <v>0</v>
      </c>
      <c r="GG258" s="94">
        <f>IF(GG$6=EOMONTH($G$3,0),'Fwd Returns'!$O$42,0)</f>
        <v>0</v>
      </c>
      <c r="GH258" s="94">
        <f>IF(GH$6=EOMONTH($G$3,0),'Fwd Returns'!$O$42,0)</f>
        <v>0</v>
      </c>
      <c r="GI258" s="94">
        <f>IF(GI$6=EOMONTH($G$3,0),'Fwd Returns'!$O$42,0)</f>
        <v>0</v>
      </c>
      <c r="GJ258" s="94">
        <f>IF(GJ$6=EOMONTH($G$3,0),'Fwd Returns'!$O$42,0)</f>
        <v>0</v>
      </c>
      <c r="GK258" s="94">
        <f>IF(GK$6=EOMONTH($G$3,0),'Fwd Returns'!$O$42,0)</f>
        <v>0</v>
      </c>
      <c r="GL258" s="94">
        <f>IF(GL$6=EOMONTH($G$3,0),'Fwd Returns'!$O$42,0)</f>
        <v>0</v>
      </c>
      <c r="GM258" s="94">
        <f>IF(GM$6=EOMONTH($G$3,0),'Fwd Returns'!$O$42,0)</f>
        <v>0</v>
      </c>
      <c r="GN258" s="94">
        <f>IF(GN$6=EOMONTH($G$3,0),'Fwd Returns'!$O$42,0)</f>
        <v>0</v>
      </c>
      <c r="GO258" s="94">
        <f>IF(GO$6=EOMONTH($G$3,0),'Fwd Returns'!$O$42,0)</f>
        <v>0</v>
      </c>
      <c r="GP258" s="94">
        <f>IF(GP$6=EOMONTH($G$3,0),'Fwd Returns'!$O$42,0)</f>
        <v>0</v>
      </c>
      <c r="GQ258" s="94">
        <f>IF(GQ$6=EOMONTH($G$3,0),'Fwd Returns'!$O$42,0)</f>
        <v>0</v>
      </c>
      <c r="GR258" s="94">
        <f>IF(GR$6=EOMONTH($G$3,0),'Fwd Returns'!$O$42,0)</f>
        <v>0</v>
      </c>
      <c r="GS258" s="94">
        <f>IF(GS$6=EOMONTH($G$3,0),'Fwd Returns'!$O$42,0)</f>
        <v>0</v>
      </c>
      <c r="GU258" s="85">
        <f t="shared" si="585"/>
        <v>0</v>
      </c>
      <c r="GV258" s="85">
        <f t="shared" si="585"/>
        <v>0</v>
      </c>
      <c r="GW258" s="85">
        <f t="shared" si="585"/>
        <v>0</v>
      </c>
      <c r="GX258" s="85">
        <f t="shared" si="585"/>
        <v>0</v>
      </c>
      <c r="GY258" s="85">
        <f t="shared" si="585"/>
        <v>0</v>
      </c>
      <c r="GZ258" s="85">
        <f t="shared" si="585"/>
        <v>0</v>
      </c>
      <c r="HA258" s="85">
        <f t="shared" si="585"/>
        <v>0</v>
      </c>
      <c r="HB258" s="85">
        <f t="shared" si="585"/>
        <v>0</v>
      </c>
      <c r="HC258" s="85">
        <f t="shared" si="585"/>
        <v>0</v>
      </c>
      <c r="HD258" s="85">
        <f t="shared" si="585"/>
        <v>0</v>
      </c>
      <c r="HE258" s="85">
        <f t="shared" ca="1" si="585"/>
        <v>156814842.41268551</v>
      </c>
      <c r="HF258" s="85">
        <f t="shared" si="585"/>
        <v>0</v>
      </c>
      <c r="HG258" s="85">
        <f t="shared" si="585"/>
        <v>0</v>
      </c>
      <c r="HH258" s="85">
        <f t="shared" si="585"/>
        <v>0</v>
      </c>
      <c r="HI258" s="85">
        <f t="shared" si="585"/>
        <v>0</v>
      </c>
      <c r="HJ258" s="85">
        <f t="shared" si="585"/>
        <v>0</v>
      </c>
      <c r="HK258" s="85">
        <f t="shared" ref="HK258" ca="1" si="587">SUM(GU258:HJ258)</f>
        <v>156814842.41268551</v>
      </c>
    </row>
    <row r="259" spans="2:219" ht="4.95" customHeight="1" x14ac:dyDescent="0.75"/>
    <row r="260" spans="2:219" ht="14.4" customHeight="1" x14ac:dyDescent="0.75">
      <c r="B260" s="287" t="s">
        <v>322</v>
      </c>
    </row>
    <row r="261" spans="2:219" ht="14.4" customHeight="1" x14ac:dyDescent="0.75">
      <c r="B261" t="s">
        <v>239</v>
      </c>
      <c r="G261" s="85">
        <f t="shared" ref="G261:G267" ca="1" si="588">SUMIFS($K261:$GS261,$K$6:$GS$6,"&lt;="&amp;$G$2)</f>
        <v>-28550211.076563392</v>
      </c>
      <c r="K261" s="89">
        <f ca="1">IF(K$6&lt;=$G$3,K243,0)</f>
        <v>-12786.858648715561</v>
      </c>
      <c r="L261" s="89">
        <f t="shared" ref="L261:BW261" ca="1" si="589">IF(L$6&lt;=$G$3,L243,0)</f>
        <v>-12786.858648715561</v>
      </c>
      <c r="M261" s="89">
        <f t="shared" ca="1" si="589"/>
        <v>-12786.858648715561</v>
      </c>
      <c r="N261" s="89">
        <f t="shared" ca="1" si="589"/>
        <v>-26116.227619651436</v>
      </c>
      <c r="O261" s="89">
        <f t="shared" ca="1" si="589"/>
        <v>-40636.945927984911</v>
      </c>
      <c r="P261" s="89">
        <f t="shared" ca="1" si="589"/>
        <v>-40636.945927984911</v>
      </c>
      <c r="Q261" s="89">
        <f t="shared" ca="1" si="589"/>
        <v>-65701.40402188462</v>
      </c>
      <c r="R261" s="89">
        <f t="shared" ca="1" si="589"/>
        <v>-65701.40402188462</v>
      </c>
      <c r="S261" s="89">
        <f t="shared" ca="1" si="589"/>
        <v>-88210.316161442577</v>
      </c>
      <c r="T261" s="89">
        <f t="shared" ca="1" si="589"/>
        <v>-125450.40735530861</v>
      </c>
      <c r="U261" s="89">
        <f t="shared" ca="1" si="589"/>
        <v>-125450.40735530861</v>
      </c>
      <c r="V261" s="89">
        <f t="shared" ca="1" si="589"/>
        <v>-125450.40735530861</v>
      </c>
      <c r="W261" s="89">
        <f t="shared" ca="1" si="589"/>
        <v>-141144.82670144798</v>
      </c>
      <c r="X261" s="89">
        <f t="shared" ca="1" si="589"/>
        <v>-147064.15220732748</v>
      </c>
      <c r="Y261" s="89">
        <f t="shared" ca="1" si="589"/>
        <v>-163325.46529766117</v>
      </c>
      <c r="Z261" s="89">
        <f t="shared" ca="1" si="589"/>
        <v>-163325.46529766117</v>
      </c>
      <c r="AA261" s="89">
        <f t="shared" ca="1" si="589"/>
        <v>-163325.46529766117</v>
      </c>
      <c r="AB261" s="89">
        <f t="shared" ca="1" si="589"/>
        <v>-163325.46529766117</v>
      </c>
      <c r="AC261" s="89">
        <f t="shared" ca="1" si="589"/>
        <v>-175466.3065517052</v>
      </c>
      <c r="AD261" s="89">
        <f t="shared" ca="1" si="589"/>
        <v>-175466.3065517052</v>
      </c>
      <c r="AE261" s="89">
        <f t="shared" ca="1" si="589"/>
        <v>-216446.78660666436</v>
      </c>
      <c r="AF261" s="89">
        <f t="shared" ca="1" si="589"/>
        <v>-216446.78660666436</v>
      </c>
      <c r="AG261" s="89">
        <f t="shared" ca="1" si="589"/>
        <v>-237612.57777399768</v>
      </c>
      <c r="AH261" s="89">
        <f t="shared" ca="1" si="589"/>
        <v>-237612.57777399768</v>
      </c>
      <c r="AI261" s="89">
        <f t="shared" ca="1" si="589"/>
        <v>-249215.97477573346</v>
      </c>
      <c r="AJ261" s="89">
        <f t="shared" ca="1" si="589"/>
        <v>-261171.78690358391</v>
      </c>
      <c r="AK261" s="89">
        <f t="shared" ca="1" si="589"/>
        <v>-271979.71826158767</v>
      </c>
      <c r="AL261" s="89">
        <f t="shared" ca="1" si="589"/>
        <v>-271979.71826158767</v>
      </c>
      <c r="AM261" s="89">
        <f t="shared" ca="1" si="589"/>
        <v>-297297.20083333313</v>
      </c>
      <c r="AN261" s="89">
        <f t="shared" ca="1" si="589"/>
        <v>-297297.20083333313</v>
      </c>
      <c r="AO261" s="89">
        <f t="shared" ca="1" si="589"/>
        <v>-297297.20083333313</v>
      </c>
      <c r="AP261" s="89">
        <f t="shared" ca="1" si="589"/>
        <v>-297297.20083333313</v>
      </c>
      <c r="AQ261" s="89">
        <f t="shared" ca="1" si="589"/>
        <v>-297297.20083333313</v>
      </c>
      <c r="AR261" s="89">
        <f t="shared" ca="1" si="589"/>
        <v>-297297.20083333313</v>
      </c>
      <c r="AS261" s="89">
        <f t="shared" ca="1" si="589"/>
        <v>-297297.20083333313</v>
      </c>
      <c r="AT261" s="89">
        <f t="shared" ca="1" si="589"/>
        <v>-297297.20083333313</v>
      </c>
      <c r="AU261" s="89">
        <f t="shared" ca="1" si="589"/>
        <v>-297297.20083333313</v>
      </c>
      <c r="AV261" s="89">
        <f t="shared" ca="1" si="589"/>
        <v>-297297.20083333313</v>
      </c>
      <c r="AW261" s="89">
        <f t="shared" ca="1" si="589"/>
        <v>-297297.20083333313</v>
      </c>
      <c r="AX261" s="89">
        <f t="shared" ca="1" si="589"/>
        <v>-296910.48709043383</v>
      </c>
      <c r="AY261" s="89">
        <f t="shared" ca="1" si="589"/>
        <v>-296910.48709043383</v>
      </c>
      <c r="AZ261" s="89">
        <f t="shared" ca="1" si="589"/>
        <v>-296910.48709043383</v>
      </c>
      <c r="BA261" s="89">
        <f t="shared" ca="1" si="589"/>
        <v>-296910.48709043383</v>
      </c>
      <c r="BB261" s="89">
        <f t="shared" ca="1" si="589"/>
        <v>-296910.48709043383</v>
      </c>
      <c r="BC261" s="89">
        <f t="shared" ca="1" si="589"/>
        <v>-296910.48709043383</v>
      </c>
      <c r="BD261" s="89">
        <f t="shared" ca="1" si="589"/>
        <v>-296919.29134716297</v>
      </c>
      <c r="BE261" s="89">
        <f t="shared" ca="1" si="589"/>
        <v>-296909.26597762801</v>
      </c>
      <c r="BF261" s="89">
        <f t="shared" ca="1" si="589"/>
        <v>-296908.4337262804</v>
      </c>
      <c r="BG261" s="89">
        <f t="shared" ca="1" si="589"/>
        <v>-296908.4337262804</v>
      </c>
      <c r="BH261" s="89">
        <f t="shared" ca="1" si="589"/>
        <v>-296906.71499214199</v>
      </c>
      <c r="BI261" s="89">
        <f t="shared" ca="1" si="589"/>
        <v>-296906.71499214199</v>
      </c>
      <c r="BJ261" s="89">
        <f t="shared" ca="1" si="589"/>
        <v>-296905.91016667685</v>
      </c>
      <c r="BK261" s="89">
        <f t="shared" ca="1" si="589"/>
        <v>-296905.91016667685</v>
      </c>
      <c r="BL261" s="89">
        <f t="shared" ca="1" si="589"/>
        <v>-296905.91016667685</v>
      </c>
      <c r="BM261" s="89">
        <f t="shared" ca="1" si="589"/>
        <v>-296905.91016667685</v>
      </c>
      <c r="BN261" s="89">
        <f t="shared" ca="1" si="589"/>
        <v>-296905.91016667685</v>
      </c>
      <c r="BO261" s="89">
        <f t="shared" ca="1" si="589"/>
        <v>-296905.91016667685</v>
      </c>
      <c r="BP261" s="89">
        <f t="shared" ca="1" si="589"/>
        <v>-296903.91734975146</v>
      </c>
      <c r="BQ261" s="89">
        <f t="shared" ca="1" si="589"/>
        <v>-296903.91734975146</v>
      </c>
      <c r="BR261" s="89">
        <f t="shared" ca="1" si="589"/>
        <v>-296577.24482764979</v>
      </c>
      <c r="BS261" s="89">
        <f t="shared" ca="1" si="589"/>
        <v>-296577.24482764979</v>
      </c>
      <c r="BT261" s="89">
        <f t="shared" ca="1" si="589"/>
        <v>-296577.24482764979</v>
      </c>
      <c r="BU261" s="89">
        <f t="shared" ca="1" si="589"/>
        <v>-296576.98580143508</v>
      </c>
      <c r="BV261" s="89">
        <f t="shared" ca="1" si="589"/>
        <v>-295957.40942942147</v>
      </c>
      <c r="BW261" s="89">
        <f t="shared" ca="1" si="589"/>
        <v>-295957.40942942147</v>
      </c>
      <c r="BX261" s="89">
        <f t="shared" ref="BX261:EI261" ca="1" si="590">IF(BX$6&lt;=$G$3,BX243,0)</f>
        <v>-295956.76436912216</v>
      </c>
      <c r="BY261" s="89">
        <f t="shared" ca="1" si="590"/>
        <v>-295956.76436912216</v>
      </c>
      <c r="BZ261" s="89">
        <f t="shared" ca="1" si="590"/>
        <v>-295956.46632730833</v>
      </c>
      <c r="CA261" s="89">
        <f t="shared" ca="1" si="590"/>
        <v>-295956.36504722014</v>
      </c>
      <c r="CB261" s="89">
        <f t="shared" ca="1" si="590"/>
        <v>-295501.87270174408</v>
      </c>
      <c r="CC261" s="89">
        <f t="shared" ca="1" si="590"/>
        <v>-295501.7761662784</v>
      </c>
      <c r="CD261" s="89">
        <f t="shared" ca="1" si="590"/>
        <v>-295521.18356573558</v>
      </c>
      <c r="CE261" s="89">
        <f t="shared" ca="1" si="590"/>
        <v>-295526.61713870364</v>
      </c>
      <c r="CF261" s="89">
        <f t="shared" ca="1" si="590"/>
        <v>-295526.61713870364</v>
      </c>
      <c r="CG261" s="89">
        <f t="shared" ca="1" si="590"/>
        <v>-295526.61713870364</v>
      </c>
      <c r="CH261" s="89">
        <f t="shared" ca="1" si="590"/>
        <v>-295533.941779143</v>
      </c>
      <c r="CI261" s="89">
        <f t="shared" ca="1" si="590"/>
        <v>-295534.28187432664</v>
      </c>
      <c r="CJ261" s="89">
        <f t="shared" ca="1" si="590"/>
        <v>-295533.88940924744</v>
      </c>
      <c r="CK261" s="89">
        <f t="shared" ca="1" si="590"/>
        <v>-295533.88940924744</v>
      </c>
      <c r="CL261" s="89">
        <f t="shared" ca="1" si="590"/>
        <v>-295533.88940924744</v>
      </c>
      <c r="CM261" s="89">
        <f t="shared" ca="1" si="590"/>
        <v>-295655.1088872684</v>
      </c>
      <c r="CN261" s="89">
        <f t="shared" ca="1" si="590"/>
        <v>-295599.10941408621</v>
      </c>
      <c r="CO261" s="89">
        <f t="shared" ca="1" si="590"/>
        <v>-295582.68523125653</v>
      </c>
      <c r="CP261" s="89">
        <f t="shared" ca="1" si="590"/>
        <v>-295582.68523125653</v>
      </c>
      <c r="CQ261" s="89">
        <f t="shared" ca="1" si="590"/>
        <v>-295369.74492083408</v>
      </c>
      <c r="CR261" s="89">
        <f t="shared" ca="1" si="590"/>
        <v>-282421.00429615768</v>
      </c>
      <c r="CS261" s="89">
        <f t="shared" ca="1" si="590"/>
        <v>-282298.40014611505</v>
      </c>
      <c r="CT261" s="89">
        <f t="shared" ca="1" si="590"/>
        <v>-282090.14413103194</v>
      </c>
      <c r="CU261" s="89">
        <f t="shared" ca="1" si="590"/>
        <v>-280182.13721150305</v>
      </c>
      <c r="CV261" s="89">
        <f t="shared" ca="1" si="590"/>
        <v>-280073.18689428235</v>
      </c>
      <c r="CW261" s="89">
        <f t="shared" ca="1" si="590"/>
        <v>-278527.71337914589</v>
      </c>
      <c r="CX261" s="89">
        <f t="shared" ca="1" si="590"/>
        <v>-276218.65967915807</v>
      </c>
      <c r="CY261" s="89">
        <f t="shared" ca="1" si="590"/>
        <v>-276115.40261884662</v>
      </c>
      <c r="CZ261" s="89">
        <f t="shared" ca="1" si="590"/>
        <v>-276021.1243507085</v>
      </c>
      <c r="DA261" s="89">
        <f t="shared" ca="1" si="590"/>
        <v>-275790.44361147156</v>
      </c>
      <c r="DB261" s="89">
        <f t="shared" ca="1" si="590"/>
        <v>-274558.54735593579</v>
      </c>
      <c r="DC261" s="89">
        <f t="shared" ca="1" si="590"/>
        <v>-274521.72554152686</v>
      </c>
      <c r="DD261" s="89">
        <f t="shared" ca="1" si="590"/>
        <v>-272964.12991341087</v>
      </c>
      <c r="DE261" s="89">
        <f t="shared" ca="1" si="590"/>
        <v>-272954.62767697719</v>
      </c>
      <c r="DF261" s="89">
        <f t="shared" ca="1" si="590"/>
        <v>-272425.09997840831</v>
      </c>
      <c r="DG261" s="89">
        <f t="shared" ca="1" si="590"/>
        <v>-272198.55962573003</v>
      </c>
      <c r="DH261" s="89">
        <f t="shared" ca="1" si="590"/>
        <v>-271089.95141657215</v>
      </c>
      <c r="DI261" s="89">
        <f t="shared" ca="1" si="590"/>
        <v>-271157.13226471579</v>
      </c>
      <c r="DJ261" s="89">
        <f t="shared" ca="1" si="590"/>
        <v>-271158.44203804812</v>
      </c>
      <c r="DK261" s="89">
        <f t="shared" ca="1" si="590"/>
        <v>-270894.00590686174</v>
      </c>
      <c r="DL261" s="89">
        <f t="shared" ca="1" si="590"/>
        <v>-271068.57504500245</v>
      </c>
      <c r="DM261" s="89">
        <f t="shared" ca="1" si="590"/>
        <v>-271027.8313043057</v>
      </c>
      <c r="DN261" s="89">
        <f t="shared" ca="1" si="590"/>
        <v>-269001.68735854176</v>
      </c>
      <c r="DO261" s="89">
        <f t="shared" ca="1" si="590"/>
        <v>-266809.12779656349</v>
      </c>
      <c r="DP261" s="89">
        <f t="shared" ca="1" si="590"/>
        <v>-266377.31481008045</v>
      </c>
      <c r="DQ261" s="89">
        <f t="shared" ca="1" si="590"/>
        <v>-265485.45740976604</v>
      </c>
      <c r="DR261" s="89">
        <f t="shared" ca="1" si="590"/>
        <v>-265484.44307345239</v>
      </c>
      <c r="DS261" s="89">
        <f t="shared" ca="1" si="590"/>
        <v>-265623.68902727106</v>
      </c>
      <c r="DT261" s="89">
        <f t="shared" ca="1" si="590"/>
        <v>-265623.68902727106</v>
      </c>
      <c r="DU261" s="89">
        <f t="shared" ca="1" si="590"/>
        <v>-265621.37520955247</v>
      </c>
      <c r="DV261" s="89">
        <f t="shared" ca="1" si="590"/>
        <v>-250310.28027044039</v>
      </c>
      <c r="DW261" s="89">
        <f t="shared" ca="1" si="590"/>
        <v>-250310.28027044039</v>
      </c>
      <c r="DX261" s="89">
        <f t="shared" ca="1" si="590"/>
        <v>-250310.28027044039</v>
      </c>
      <c r="DY261" s="89">
        <f t="shared" ca="1" si="590"/>
        <v>-250310.28027044039</v>
      </c>
      <c r="DZ261" s="89">
        <f t="shared" si="590"/>
        <v>0</v>
      </c>
      <c r="EA261" s="89">
        <f t="shared" si="590"/>
        <v>0</v>
      </c>
      <c r="EB261" s="89">
        <f t="shared" si="590"/>
        <v>0</v>
      </c>
      <c r="EC261" s="89">
        <f t="shared" si="590"/>
        <v>0</v>
      </c>
      <c r="ED261" s="89">
        <f t="shared" si="590"/>
        <v>0</v>
      </c>
      <c r="EE261" s="89">
        <f t="shared" si="590"/>
        <v>0</v>
      </c>
      <c r="EF261" s="89">
        <f t="shared" si="590"/>
        <v>0</v>
      </c>
      <c r="EG261" s="89">
        <f t="shared" si="590"/>
        <v>0</v>
      </c>
      <c r="EH261" s="89">
        <f t="shared" si="590"/>
        <v>0</v>
      </c>
      <c r="EI261" s="89">
        <f t="shared" si="590"/>
        <v>0</v>
      </c>
      <c r="EJ261" s="89">
        <f t="shared" ref="EJ261:GS261" si="591">IF(EJ$6&lt;=$G$3,EJ243,0)</f>
        <v>0</v>
      </c>
      <c r="EK261" s="89">
        <f t="shared" si="591"/>
        <v>0</v>
      </c>
      <c r="EL261" s="89">
        <f t="shared" si="591"/>
        <v>0</v>
      </c>
      <c r="EM261" s="89">
        <f t="shared" si="591"/>
        <v>0</v>
      </c>
      <c r="EN261" s="89">
        <f t="shared" si="591"/>
        <v>0</v>
      </c>
      <c r="EO261" s="89">
        <f t="shared" si="591"/>
        <v>0</v>
      </c>
      <c r="EP261" s="89">
        <f t="shared" si="591"/>
        <v>0</v>
      </c>
      <c r="EQ261" s="89">
        <f t="shared" si="591"/>
        <v>0</v>
      </c>
      <c r="ER261" s="89">
        <f t="shared" si="591"/>
        <v>0</v>
      </c>
      <c r="ES261" s="89">
        <f t="shared" si="591"/>
        <v>0</v>
      </c>
      <c r="ET261" s="89">
        <f t="shared" si="591"/>
        <v>0</v>
      </c>
      <c r="EU261" s="89">
        <f t="shared" si="591"/>
        <v>0</v>
      </c>
      <c r="EV261" s="89">
        <f t="shared" si="591"/>
        <v>0</v>
      </c>
      <c r="EW261" s="89">
        <f t="shared" si="591"/>
        <v>0</v>
      </c>
      <c r="EX261" s="89">
        <f t="shared" si="591"/>
        <v>0</v>
      </c>
      <c r="EY261" s="89">
        <f t="shared" si="591"/>
        <v>0</v>
      </c>
      <c r="EZ261" s="89">
        <f t="shared" si="591"/>
        <v>0</v>
      </c>
      <c r="FA261" s="89">
        <f t="shared" si="591"/>
        <v>0</v>
      </c>
      <c r="FB261" s="89">
        <f t="shared" si="591"/>
        <v>0</v>
      </c>
      <c r="FC261" s="89">
        <f t="shared" si="591"/>
        <v>0</v>
      </c>
      <c r="FD261" s="89">
        <f t="shared" si="591"/>
        <v>0</v>
      </c>
      <c r="FE261" s="89">
        <f t="shared" si="591"/>
        <v>0</v>
      </c>
      <c r="FF261" s="89">
        <f t="shared" si="591"/>
        <v>0</v>
      </c>
      <c r="FG261" s="89">
        <f t="shared" si="591"/>
        <v>0</v>
      </c>
      <c r="FH261" s="89">
        <f t="shared" si="591"/>
        <v>0</v>
      </c>
      <c r="FI261" s="89">
        <f t="shared" si="591"/>
        <v>0</v>
      </c>
      <c r="FJ261" s="89">
        <f t="shared" si="591"/>
        <v>0</v>
      </c>
      <c r="FK261" s="89">
        <f t="shared" si="591"/>
        <v>0</v>
      </c>
      <c r="FL261" s="89">
        <f t="shared" si="591"/>
        <v>0</v>
      </c>
      <c r="FM261" s="89">
        <f t="shared" si="591"/>
        <v>0</v>
      </c>
      <c r="FN261" s="89">
        <f t="shared" si="591"/>
        <v>0</v>
      </c>
      <c r="FO261" s="89">
        <f t="shared" si="591"/>
        <v>0</v>
      </c>
      <c r="FP261" s="89">
        <f t="shared" si="591"/>
        <v>0</v>
      </c>
      <c r="FQ261" s="89">
        <f t="shared" si="591"/>
        <v>0</v>
      </c>
      <c r="FR261" s="89">
        <f t="shared" si="591"/>
        <v>0</v>
      </c>
      <c r="FS261" s="89">
        <f t="shared" si="591"/>
        <v>0</v>
      </c>
      <c r="FT261" s="89">
        <f t="shared" si="591"/>
        <v>0</v>
      </c>
      <c r="FU261" s="89">
        <f t="shared" si="591"/>
        <v>0</v>
      </c>
      <c r="FV261" s="89">
        <f t="shared" si="591"/>
        <v>0</v>
      </c>
      <c r="FW261" s="89">
        <f t="shared" si="591"/>
        <v>0</v>
      </c>
      <c r="FX261" s="89">
        <f t="shared" si="591"/>
        <v>0</v>
      </c>
      <c r="FY261" s="89">
        <f t="shared" si="591"/>
        <v>0</v>
      </c>
      <c r="FZ261" s="89">
        <f t="shared" si="591"/>
        <v>0</v>
      </c>
      <c r="GA261" s="89">
        <f t="shared" si="591"/>
        <v>0</v>
      </c>
      <c r="GB261" s="89">
        <f t="shared" si="591"/>
        <v>0</v>
      </c>
      <c r="GC261" s="89">
        <f t="shared" si="591"/>
        <v>0</v>
      </c>
      <c r="GD261" s="89">
        <f t="shared" si="591"/>
        <v>0</v>
      </c>
      <c r="GE261" s="89">
        <f t="shared" si="591"/>
        <v>0</v>
      </c>
      <c r="GF261" s="89">
        <f t="shared" si="591"/>
        <v>0</v>
      </c>
      <c r="GG261" s="89">
        <f t="shared" si="591"/>
        <v>0</v>
      </c>
      <c r="GH261" s="89">
        <f t="shared" si="591"/>
        <v>0</v>
      </c>
      <c r="GI261" s="89">
        <f t="shared" si="591"/>
        <v>0</v>
      </c>
      <c r="GJ261" s="89">
        <f t="shared" si="591"/>
        <v>0</v>
      </c>
      <c r="GK261" s="89">
        <f t="shared" si="591"/>
        <v>0</v>
      </c>
      <c r="GL261" s="89">
        <f t="shared" si="591"/>
        <v>0</v>
      </c>
      <c r="GM261" s="89">
        <f t="shared" si="591"/>
        <v>0</v>
      </c>
      <c r="GN261" s="89">
        <f t="shared" si="591"/>
        <v>0</v>
      </c>
      <c r="GO261" s="89">
        <f t="shared" si="591"/>
        <v>0</v>
      </c>
      <c r="GP261" s="89">
        <f t="shared" si="591"/>
        <v>0</v>
      </c>
      <c r="GQ261" s="89">
        <f t="shared" si="591"/>
        <v>0</v>
      </c>
      <c r="GR261" s="89">
        <f t="shared" si="591"/>
        <v>0</v>
      </c>
      <c r="GS261" s="89">
        <f t="shared" si="591"/>
        <v>0</v>
      </c>
      <c r="GU261" s="85">
        <f t="shared" ref="GU261:HJ267" ca="1" si="592">SUMIFS($K261:$GS261,$K$5:$GS$5,GU$6)</f>
        <v>-616264.63433759694</v>
      </c>
      <c r="GV261" s="85">
        <f t="shared" ca="1" si="592"/>
        <v>-2088400.0115454653</v>
      </c>
      <c r="GW261" s="85">
        <f t="shared" ca="1" si="592"/>
        <v>-3373040.1818098226</v>
      </c>
      <c r="GX261" s="85">
        <f t="shared" ca="1" si="592"/>
        <v>-3564480.2832007268</v>
      </c>
      <c r="GY261" s="85">
        <f t="shared" ca="1" si="592"/>
        <v>-3562873.5931364093</v>
      </c>
      <c r="GZ261" s="85">
        <f t="shared" ca="1" si="592"/>
        <v>-3553053.5481240223</v>
      </c>
      <c r="HA261" s="85">
        <f t="shared" ca="1" si="592"/>
        <v>-3546607.8303956687</v>
      </c>
      <c r="HB261" s="85">
        <f t="shared" ca="1" si="592"/>
        <v>-3380690.6464705113</v>
      </c>
      <c r="HC261" s="85">
        <f t="shared" ca="1" si="592"/>
        <v>-3266018.6280674948</v>
      </c>
      <c r="HD261" s="85">
        <f t="shared" ca="1" si="592"/>
        <v>-3131267.9047942609</v>
      </c>
      <c r="HE261" s="85">
        <f t="shared" si="592"/>
        <v>0</v>
      </c>
      <c r="HF261" s="85">
        <f t="shared" si="592"/>
        <v>0</v>
      </c>
      <c r="HG261" s="85">
        <f t="shared" si="592"/>
        <v>0</v>
      </c>
      <c r="HH261" s="85">
        <f t="shared" si="592"/>
        <v>0</v>
      </c>
      <c r="HI261" s="85">
        <f t="shared" si="592"/>
        <v>0</v>
      </c>
      <c r="HJ261" s="85">
        <f t="shared" si="592"/>
        <v>0</v>
      </c>
      <c r="HK261" s="85">
        <f t="shared" ref="HK261:HK267" ca="1" si="593">SUM(GU261:HJ261)</f>
        <v>-30082697.261881977</v>
      </c>
    </row>
    <row r="262" spans="2:219" ht="14.4" customHeight="1" x14ac:dyDescent="0.75">
      <c r="B262" t="s">
        <v>367</v>
      </c>
      <c r="G262" s="85">
        <f t="shared" ca="1" si="588"/>
        <v>9622247.5795669388</v>
      </c>
      <c r="K262" s="89">
        <f t="shared" ref="K262:BV262" si="594">IF(K$6&lt;=$G$3,K244,0)</f>
        <v>0</v>
      </c>
      <c r="L262" s="89">
        <f t="shared" ca="1" si="594"/>
        <v>0</v>
      </c>
      <c r="M262" s="89">
        <f t="shared" ca="1" si="594"/>
        <v>0</v>
      </c>
      <c r="N262" s="89">
        <f t="shared" ca="1" si="594"/>
        <v>0</v>
      </c>
      <c r="O262" s="89">
        <f t="shared" ca="1" si="594"/>
        <v>0</v>
      </c>
      <c r="P262" s="89">
        <f t="shared" ca="1" si="594"/>
        <v>0</v>
      </c>
      <c r="Q262" s="89">
        <f t="shared" ca="1" si="594"/>
        <v>0</v>
      </c>
      <c r="R262" s="89">
        <f t="shared" ca="1" si="594"/>
        <v>0</v>
      </c>
      <c r="S262" s="89">
        <f t="shared" ca="1" si="594"/>
        <v>0</v>
      </c>
      <c r="T262" s="89">
        <f t="shared" ca="1" si="594"/>
        <v>0</v>
      </c>
      <c r="U262" s="89">
        <f t="shared" ca="1" si="594"/>
        <v>0</v>
      </c>
      <c r="V262" s="89">
        <f t="shared" ca="1" si="594"/>
        <v>0</v>
      </c>
      <c r="W262" s="89">
        <f t="shared" ca="1" si="594"/>
        <v>0</v>
      </c>
      <c r="X262" s="89">
        <f t="shared" ca="1" si="594"/>
        <v>0</v>
      </c>
      <c r="Y262" s="89">
        <f t="shared" ca="1" si="594"/>
        <v>0</v>
      </c>
      <c r="Z262" s="89">
        <f t="shared" ca="1" si="594"/>
        <v>0</v>
      </c>
      <c r="AA262" s="89">
        <f t="shared" ca="1" si="594"/>
        <v>0</v>
      </c>
      <c r="AB262" s="89">
        <f t="shared" ca="1" si="594"/>
        <v>0</v>
      </c>
      <c r="AC262" s="89">
        <f t="shared" ca="1" si="594"/>
        <v>0</v>
      </c>
      <c r="AD262" s="89">
        <f t="shared" ca="1" si="594"/>
        <v>0</v>
      </c>
      <c r="AE262" s="89">
        <f t="shared" ca="1" si="594"/>
        <v>0</v>
      </c>
      <c r="AF262" s="89">
        <f t="shared" ca="1" si="594"/>
        <v>0</v>
      </c>
      <c r="AG262" s="89">
        <f t="shared" ca="1" si="594"/>
        <v>0</v>
      </c>
      <c r="AH262" s="89">
        <f t="shared" ca="1" si="594"/>
        <v>0</v>
      </c>
      <c r="AI262" s="89">
        <f t="shared" ca="1" si="594"/>
        <v>0</v>
      </c>
      <c r="AJ262" s="89">
        <f t="shared" ca="1" si="594"/>
        <v>0</v>
      </c>
      <c r="AK262" s="89">
        <f t="shared" ca="1" si="594"/>
        <v>0</v>
      </c>
      <c r="AL262" s="89">
        <f t="shared" ca="1" si="594"/>
        <v>0</v>
      </c>
      <c r="AM262" s="89">
        <f t="shared" ca="1" si="594"/>
        <v>0</v>
      </c>
      <c r="AN262" s="89">
        <f t="shared" ca="1" si="594"/>
        <v>0</v>
      </c>
      <c r="AO262" s="89">
        <f t="shared" ca="1" si="594"/>
        <v>0</v>
      </c>
      <c r="AP262" s="89">
        <f t="shared" ca="1" si="594"/>
        <v>0</v>
      </c>
      <c r="AQ262" s="89">
        <f t="shared" ca="1" si="594"/>
        <v>0</v>
      </c>
      <c r="AR262" s="89">
        <f t="shared" ca="1" si="594"/>
        <v>0</v>
      </c>
      <c r="AS262" s="89">
        <f t="shared" ca="1" si="594"/>
        <v>0</v>
      </c>
      <c r="AT262" s="89">
        <f t="shared" ca="1" si="594"/>
        <v>29729.720083333315</v>
      </c>
      <c r="AU262" s="89">
        <f t="shared" ca="1" si="594"/>
        <v>29729.720083333315</v>
      </c>
      <c r="AV262" s="89">
        <f t="shared" ca="1" si="594"/>
        <v>29729.720083333315</v>
      </c>
      <c r="AW262" s="89">
        <f t="shared" ca="1" si="594"/>
        <v>29729.720083333315</v>
      </c>
      <c r="AX262" s="89">
        <f t="shared" ca="1" si="594"/>
        <v>29691.048709043385</v>
      </c>
      <c r="AY262" s="89">
        <f t="shared" ca="1" si="594"/>
        <v>29691.048709043385</v>
      </c>
      <c r="AZ262" s="89">
        <f t="shared" ca="1" si="594"/>
        <v>29691.048709043385</v>
      </c>
      <c r="BA262" s="89">
        <f t="shared" ca="1" si="594"/>
        <v>29691.048709043385</v>
      </c>
      <c r="BB262" s="89">
        <f t="shared" ca="1" si="594"/>
        <v>29691.048709043385</v>
      </c>
      <c r="BC262" s="89">
        <f t="shared" ca="1" si="594"/>
        <v>29691.048709043385</v>
      </c>
      <c r="BD262" s="89">
        <f t="shared" ca="1" si="594"/>
        <v>29691.929134716298</v>
      </c>
      <c r="BE262" s="89">
        <f t="shared" ca="1" si="594"/>
        <v>29690.926597762802</v>
      </c>
      <c r="BF262" s="89">
        <f t="shared" ca="1" si="594"/>
        <v>59381.686745256084</v>
      </c>
      <c r="BG262" s="89">
        <f t="shared" ca="1" si="594"/>
        <v>59381.686745256084</v>
      </c>
      <c r="BH262" s="89">
        <f t="shared" ca="1" si="594"/>
        <v>59381.342998428401</v>
      </c>
      <c r="BI262" s="89">
        <f t="shared" ca="1" si="594"/>
        <v>59381.342998428401</v>
      </c>
      <c r="BJ262" s="89">
        <f t="shared" ca="1" si="594"/>
        <v>59381.182033335375</v>
      </c>
      <c r="BK262" s="89">
        <f t="shared" ca="1" si="594"/>
        <v>59381.182033335375</v>
      </c>
      <c r="BL262" s="89">
        <f t="shared" ca="1" si="594"/>
        <v>59381.182033335375</v>
      </c>
      <c r="BM262" s="89">
        <f t="shared" ca="1" si="594"/>
        <v>59381.182033335375</v>
      </c>
      <c r="BN262" s="89">
        <f t="shared" ca="1" si="594"/>
        <v>59381.182033335375</v>
      </c>
      <c r="BO262" s="89">
        <f t="shared" ca="1" si="594"/>
        <v>59381.182033335375</v>
      </c>
      <c r="BP262" s="89">
        <f t="shared" ca="1" si="594"/>
        <v>59380.783469950293</v>
      </c>
      <c r="BQ262" s="89">
        <f t="shared" ca="1" si="594"/>
        <v>59380.783469950293</v>
      </c>
      <c r="BR262" s="89">
        <f t="shared" ca="1" si="594"/>
        <v>88973.173448294925</v>
      </c>
      <c r="BS262" s="89">
        <f t="shared" ca="1" si="594"/>
        <v>88973.173448294925</v>
      </c>
      <c r="BT262" s="89">
        <f t="shared" ca="1" si="594"/>
        <v>88973.173448294925</v>
      </c>
      <c r="BU262" s="89">
        <f t="shared" ca="1" si="594"/>
        <v>88973.095740430523</v>
      </c>
      <c r="BV262" s="89">
        <f t="shared" ca="1" si="594"/>
        <v>88787.222828826445</v>
      </c>
      <c r="BW262" s="89">
        <f t="shared" ref="BW262:EH262" ca="1" si="595">IF(BW$6&lt;=$G$3,BW244,0)</f>
        <v>88787.222828826445</v>
      </c>
      <c r="BX262" s="89">
        <f t="shared" ca="1" si="595"/>
        <v>88787.029310736645</v>
      </c>
      <c r="BY262" s="89">
        <f t="shared" ca="1" si="595"/>
        <v>88787.029310736645</v>
      </c>
      <c r="BZ262" s="89">
        <f t="shared" ca="1" si="595"/>
        <v>88786.939898192504</v>
      </c>
      <c r="CA262" s="89">
        <f t="shared" ca="1" si="595"/>
        <v>88786.909514166051</v>
      </c>
      <c r="CB262" s="89">
        <f t="shared" ca="1" si="595"/>
        <v>88650.561810523213</v>
      </c>
      <c r="CC262" s="89">
        <f t="shared" ca="1" si="595"/>
        <v>88650.532849883501</v>
      </c>
      <c r="CD262" s="89">
        <f t="shared" ca="1" si="595"/>
        <v>118208.47342629425</v>
      </c>
      <c r="CE262" s="89">
        <f t="shared" ca="1" si="595"/>
        <v>118210.64685548146</v>
      </c>
      <c r="CF262" s="89">
        <f t="shared" ca="1" si="595"/>
        <v>118210.64685548146</v>
      </c>
      <c r="CG262" s="89">
        <f t="shared" ca="1" si="595"/>
        <v>118210.64685548146</v>
      </c>
      <c r="CH262" s="89">
        <f t="shared" ca="1" si="595"/>
        <v>118213.57671165721</v>
      </c>
      <c r="CI262" s="89">
        <f t="shared" ca="1" si="595"/>
        <v>118213.71274973066</v>
      </c>
      <c r="CJ262" s="89">
        <f t="shared" ca="1" si="595"/>
        <v>118213.55576369897</v>
      </c>
      <c r="CK262" s="89">
        <f t="shared" ca="1" si="595"/>
        <v>118213.55576369897</v>
      </c>
      <c r="CL262" s="89">
        <f t="shared" ca="1" si="595"/>
        <v>118213.55576369897</v>
      </c>
      <c r="CM262" s="89">
        <f t="shared" ca="1" si="595"/>
        <v>118262.04355490734</v>
      </c>
      <c r="CN262" s="89">
        <f t="shared" ca="1" si="595"/>
        <v>118239.64376563448</v>
      </c>
      <c r="CO262" s="89">
        <f t="shared" ca="1" si="595"/>
        <v>118233.07409250263</v>
      </c>
      <c r="CP262" s="89">
        <f t="shared" ca="1" si="595"/>
        <v>147791.34261562827</v>
      </c>
      <c r="CQ262" s="89">
        <f t="shared" ca="1" si="595"/>
        <v>147684.87246041704</v>
      </c>
      <c r="CR262" s="89">
        <f t="shared" ca="1" si="595"/>
        <v>141210.50214807884</v>
      </c>
      <c r="CS262" s="89">
        <f t="shared" ca="1" si="595"/>
        <v>141149.20007305752</v>
      </c>
      <c r="CT262" s="89">
        <f t="shared" ca="1" si="595"/>
        <v>141045.07206551597</v>
      </c>
      <c r="CU262" s="89">
        <f t="shared" ca="1" si="595"/>
        <v>140091.06860575153</v>
      </c>
      <c r="CV262" s="89">
        <f t="shared" ca="1" si="595"/>
        <v>140036.59344714117</v>
      </c>
      <c r="CW262" s="89">
        <f t="shared" ca="1" si="595"/>
        <v>139263.85668957295</v>
      </c>
      <c r="CX262" s="89">
        <f t="shared" ca="1" si="595"/>
        <v>138109.32983957903</v>
      </c>
      <c r="CY262" s="89">
        <f t="shared" ca="1" si="595"/>
        <v>138057.70130942331</v>
      </c>
      <c r="CZ262" s="89">
        <f t="shared" ca="1" si="595"/>
        <v>138010.56217535425</v>
      </c>
      <c r="DA262" s="89">
        <f t="shared" ca="1" si="595"/>
        <v>137895.22180573578</v>
      </c>
      <c r="DB262" s="89">
        <f t="shared" ca="1" si="595"/>
        <v>247102.69262034219</v>
      </c>
      <c r="DC262" s="89">
        <f t="shared" ca="1" si="595"/>
        <v>247069.55298737413</v>
      </c>
      <c r="DD262" s="89">
        <f t="shared" ca="1" si="595"/>
        <v>245667.71692206975</v>
      </c>
      <c r="DE262" s="89">
        <f t="shared" ca="1" si="595"/>
        <v>245659.16490927947</v>
      </c>
      <c r="DF262" s="89">
        <f t="shared" ca="1" si="595"/>
        <v>245182.58998056746</v>
      </c>
      <c r="DG262" s="89">
        <f t="shared" ca="1" si="595"/>
        <v>244978.70366315704</v>
      </c>
      <c r="DH262" s="89">
        <f t="shared" ca="1" si="595"/>
        <v>243980.9562749149</v>
      </c>
      <c r="DI262" s="89">
        <f t="shared" ca="1" si="595"/>
        <v>244041.41903824423</v>
      </c>
      <c r="DJ262" s="89">
        <f t="shared" ca="1" si="595"/>
        <v>244042.59783424329</v>
      </c>
      <c r="DK262" s="89">
        <f t="shared" ca="1" si="595"/>
        <v>243804.60531617556</v>
      </c>
      <c r="DL262" s="89">
        <f t="shared" ca="1" si="595"/>
        <v>243961.7175405022</v>
      </c>
      <c r="DM262" s="89">
        <f t="shared" ca="1" si="595"/>
        <v>243925.04817387517</v>
      </c>
      <c r="DN262" s="89">
        <f t="shared" ca="1" si="595"/>
        <v>242101.51862268758</v>
      </c>
      <c r="DO262" s="89">
        <f t="shared" ca="1" si="595"/>
        <v>240128.21501690717</v>
      </c>
      <c r="DP262" s="89">
        <f t="shared" ca="1" si="595"/>
        <v>239739.58332907243</v>
      </c>
      <c r="DQ262" s="89">
        <f t="shared" ca="1" si="595"/>
        <v>238936.91166878946</v>
      </c>
      <c r="DR262" s="89">
        <f t="shared" ca="1" si="595"/>
        <v>238935.99876610714</v>
      </c>
      <c r="DS262" s="89">
        <f t="shared" ca="1" si="595"/>
        <v>239061.32012454394</v>
      </c>
      <c r="DT262" s="89">
        <f t="shared" ca="1" si="595"/>
        <v>239061.32012454394</v>
      </c>
      <c r="DU262" s="89">
        <f t="shared" ca="1" si="595"/>
        <v>239059.23768859726</v>
      </c>
      <c r="DV262" s="89">
        <f t="shared" ca="1" si="595"/>
        <v>225279.25224339636</v>
      </c>
      <c r="DW262" s="89">
        <f t="shared" ca="1" si="595"/>
        <v>225279.25224339636</v>
      </c>
      <c r="DX262" s="89">
        <f t="shared" ca="1" si="595"/>
        <v>225279.25224339636</v>
      </c>
      <c r="DY262" s="89">
        <f t="shared" ca="1" si="595"/>
        <v>225279.25224339636</v>
      </c>
      <c r="DZ262" s="89">
        <f t="shared" si="595"/>
        <v>0</v>
      </c>
      <c r="EA262" s="89">
        <f t="shared" si="595"/>
        <v>0</v>
      </c>
      <c r="EB262" s="89">
        <f t="shared" si="595"/>
        <v>0</v>
      </c>
      <c r="EC262" s="89">
        <f t="shared" si="595"/>
        <v>0</v>
      </c>
      <c r="ED262" s="89">
        <f t="shared" si="595"/>
        <v>0</v>
      </c>
      <c r="EE262" s="89">
        <f t="shared" si="595"/>
        <v>0</v>
      </c>
      <c r="EF262" s="89">
        <f t="shared" si="595"/>
        <v>0</v>
      </c>
      <c r="EG262" s="89">
        <f t="shared" si="595"/>
        <v>0</v>
      </c>
      <c r="EH262" s="89">
        <f t="shared" si="595"/>
        <v>0</v>
      </c>
      <c r="EI262" s="89">
        <f t="shared" ref="EI262:GS262" si="596">IF(EI$6&lt;=$G$3,EI244,0)</f>
        <v>0</v>
      </c>
      <c r="EJ262" s="89">
        <f t="shared" si="596"/>
        <v>0</v>
      </c>
      <c r="EK262" s="89">
        <f t="shared" si="596"/>
        <v>0</v>
      </c>
      <c r="EL262" s="89">
        <f t="shared" si="596"/>
        <v>0</v>
      </c>
      <c r="EM262" s="89">
        <f t="shared" si="596"/>
        <v>0</v>
      </c>
      <c r="EN262" s="89">
        <f t="shared" si="596"/>
        <v>0</v>
      </c>
      <c r="EO262" s="89">
        <f t="shared" si="596"/>
        <v>0</v>
      </c>
      <c r="EP262" s="89">
        <f t="shared" si="596"/>
        <v>0</v>
      </c>
      <c r="EQ262" s="89">
        <f t="shared" si="596"/>
        <v>0</v>
      </c>
      <c r="ER262" s="89">
        <f t="shared" si="596"/>
        <v>0</v>
      </c>
      <c r="ES262" s="89">
        <f t="shared" si="596"/>
        <v>0</v>
      </c>
      <c r="ET262" s="89">
        <f t="shared" si="596"/>
        <v>0</v>
      </c>
      <c r="EU262" s="89">
        <f t="shared" si="596"/>
        <v>0</v>
      </c>
      <c r="EV262" s="89">
        <f t="shared" si="596"/>
        <v>0</v>
      </c>
      <c r="EW262" s="89">
        <f t="shared" si="596"/>
        <v>0</v>
      </c>
      <c r="EX262" s="89">
        <f t="shared" si="596"/>
        <v>0</v>
      </c>
      <c r="EY262" s="89">
        <f t="shared" si="596"/>
        <v>0</v>
      </c>
      <c r="EZ262" s="89">
        <f t="shared" si="596"/>
        <v>0</v>
      </c>
      <c r="FA262" s="89">
        <f t="shared" si="596"/>
        <v>0</v>
      </c>
      <c r="FB262" s="89">
        <f t="shared" si="596"/>
        <v>0</v>
      </c>
      <c r="FC262" s="89">
        <f t="shared" si="596"/>
        <v>0</v>
      </c>
      <c r="FD262" s="89">
        <f t="shared" si="596"/>
        <v>0</v>
      </c>
      <c r="FE262" s="89">
        <f t="shared" si="596"/>
        <v>0</v>
      </c>
      <c r="FF262" s="89">
        <f t="shared" si="596"/>
        <v>0</v>
      </c>
      <c r="FG262" s="89">
        <f t="shared" si="596"/>
        <v>0</v>
      </c>
      <c r="FH262" s="89">
        <f t="shared" si="596"/>
        <v>0</v>
      </c>
      <c r="FI262" s="89">
        <f t="shared" si="596"/>
        <v>0</v>
      </c>
      <c r="FJ262" s="89">
        <f t="shared" si="596"/>
        <v>0</v>
      </c>
      <c r="FK262" s="89">
        <f t="shared" si="596"/>
        <v>0</v>
      </c>
      <c r="FL262" s="89">
        <f t="shared" si="596"/>
        <v>0</v>
      </c>
      <c r="FM262" s="89">
        <f t="shared" si="596"/>
        <v>0</v>
      </c>
      <c r="FN262" s="89">
        <f t="shared" si="596"/>
        <v>0</v>
      </c>
      <c r="FO262" s="89">
        <f t="shared" si="596"/>
        <v>0</v>
      </c>
      <c r="FP262" s="89">
        <f t="shared" si="596"/>
        <v>0</v>
      </c>
      <c r="FQ262" s="89">
        <f t="shared" si="596"/>
        <v>0</v>
      </c>
      <c r="FR262" s="89">
        <f t="shared" si="596"/>
        <v>0</v>
      </c>
      <c r="FS262" s="89">
        <f t="shared" si="596"/>
        <v>0</v>
      </c>
      <c r="FT262" s="89">
        <f t="shared" si="596"/>
        <v>0</v>
      </c>
      <c r="FU262" s="89">
        <f t="shared" si="596"/>
        <v>0</v>
      </c>
      <c r="FV262" s="89">
        <f t="shared" si="596"/>
        <v>0</v>
      </c>
      <c r="FW262" s="89">
        <f t="shared" si="596"/>
        <v>0</v>
      </c>
      <c r="FX262" s="89">
        <f t="shared" si="596"/>
        <v>0</v>
      </c>
      <c r="FY262" s="89">
        <f t="shared" si="596"/>
        <v>0</v>
      </c>
      <c r="FZ262" s="89">
        <f t="shared" si="596"/>
        <v>0</v>
      </c>
      <c r="GA262" s="89">
        <f t="shared" si="596"/>
        <v>0</v>
      </c>
      <c r="GB262" s="89">
        <f t="shared" si="596"/>
        <v>0</v>
      </c>
      <c r="GC262" s="89">
        <f t="shared" si="596"/>
        <v>0</v>
      </c>
      <c r="GD262" s="89">
        <f t="shared" si="596"/>
        <v>0</v>
      </c>
      <c r="GE262" s="89">
        <f t="shared" si="596"/>
        <v>0</v>
      </c>
      <c r="GF262" s="89">
        <f t="shared" si="596"/>
        <v>0</v>
      </c>
      <c r="GG262" s="89">
        <f t="shared" si="596"/>
        <v>0</v>
      </c>
      <c r="GH262" s="89">
        <f t="shared" si="596"/>
        <v>0</v>
      </c>
      <c r="GI262" s="89">
        <f t="shared" si="596"/>
        <v>0</v>
      </c>
      <c r="GJ262" s="89">
        <f t="shared" si="596"/>
        <v>0</v>
      </c>
      <c r="GK262" s="89">
        <f t="shared" si="596"/>
        <v>0</v>
      </c>
      <c r="GL262" s="89">
        <f t="shared" si="596"/>
        <v>0</v>
      </c>
      <c r="GM262" s="89">
        <f t="shared" si="596"/>
        <v>0</v>
      </c>
      <c r="GN262" s="89">
        <f t="shared" si="596"/>
        <v>0</v>
      </c>
      <c r="GO262" s="89">
        <f t="shared" si="596"/>
        <v>0</v>
      </c>
      <c r="GP262" s="89">
        <f t="shared" si="596"/>
        <v>0</v>
      </c>
      <c r="GQ262" s="89">
        <f t="shared" si="596"/>
        <v>0</v>
      </c>
      <c r="GR262" s="89">
        <f t="shared" si="596"/>
        <v>0</v>
      </c>
      <c r="GS262" s="89">
        <f t="shared" si="596"/>
        <v>0</v>
      </c>
      <c r="GU262" s="85">
        <f t="shared" ca="1" si="592"/>
        <v>0</v>
      </c>
      <c r="GV262" s="85">
        <f t="shared" ca="1" si="592"/>
        <v>0</v>
      </c>
      <c r="GW262" s="85">
        <f t="shared" ca="1" si="592"/>
        <v>0</v>
      </c>
      <c r="GX262" s="85">
        <f t="shared" ca="1" si="592"/>
        <v>356448.02832007263</v>
      </c>
      <c r="GY262" s="85">
        <f t="shared" ca="1" si="592"/>
        <v>712574.71862728184</v>
      </c>
      <c r="GZ262" s="85">
        <f t="shared" ca="1" si="592"/>
        <v>1065916.0644372068</v>
      </c>
      <c r="HA262" s="85">
        <f t="shared" ca="1" si="592"/>
        <v>1418643.132158268</v>
      </c>
      <c r="HB262" s="85">
        <f t="shared" ca="1" si="592"/>
        <v>1690345.3232352557</v>
      </c>
      <c r="HC262" s="85">
        <f t="shared" ca="1" si="592"/>
        <v>2939416.7652607453</v>
      </c>
      <c r="HD262" s="85">
        <f t="shared" ca="1" si="592"/>
        <v>2818141.1143148346</v>
      </c>
      <c r="HE262" s="85">
        <f t="shared" si="592"/>
        <v>0</v>
      </c>
      <c r="HF262" s="85">
        <f t="shared" si="592"/>
        <v>0</v>
      </c>
      <c r="HG262" s="85">
        <f t="shared" si="592"/>
        <v>0</v>
      </c>
      <c r="HH262" s="85">
        <f t="shared" si="592"/>
        <v>0</v>
      </c>
      <c r="HI262" s="85">
        <f t="shared" si="592"/>
        <v>0</v>
      </c>
      <c r="HJ262" s="85">
        <f t="shared" si="592"/>
        <v>0</v>
      </c>
      <c r="HK262" s="85">
        <f t="shared" ca="1" si="593"/>
        <v>11001485.146353666</v>
      </c>
    </row>
    <row r="263" spans="2:219" ht="14.4" customHeight="1" x14ac:dyDescent="0.75">
      <c r="B263" t="s">
        <v>241</v>
      </c>
      <c r="G263" s="85">
        <f t="shared" ca="1" si="588"/>
        <v>-4282531.6614845106</v>
      </c>
      <c r="K263" s="89">
        <f t="shared" ref="K263:BV263" ca="1" si="597">IF(K$6&lt;=$G$3,K245,0)</f>
        <v>-1918.0287973073341</v>
      </c>
      <c r="L263" s="89">
        <f t="shared" ca="1" si="597"/>
        <v>-1918.0287973073341</v>
      </c>
      <c r="M263" s="89">
        <f t="shared" ca="1" si="597"/>
        <v>-1918.0287973073341</v>
      </c>
      <c r="N263" s="89">
        <f t="shared" ca="1" si="597"/>
        <v>-3917.4341429477154</v>
      </c>
      <c r="O263" s="89">
        <f t="shared" ca="1" si="597"/>
        <v>-6095.541889197737</v>
      </c>
      <c r="P263" s="89">
        <f t="shared" ca="1" si="597"/>
        <v>-6095.541889197737</v>
      </c>
      <c r="Q263" s="89">
        <f t="shared" ca="1" si="597"/>
        <v>-9855.2106032826923</v>
      </c>
      <c r="R263" s="89">
        <f t="shared" ca="1" si="597"/>
        <v>-9855.2106032826923</v>
      </c>
      <c r="S263" s="89">
        <f t="shared" ca="1" si="597"/>
        <v>-13231.547424216387</v>
      </c>
      <c r="T263" s="89">
        <f t="shared" ca="1" si="597"/>
        <v>-18817.561103296295</v>
      </c>
      <c r="U263" s="89">
        <f t="shared" ca="1" si="597"/>
        <v>-18817.561103296295</v>
      </c>
      <c r="V263" s="89">
        <f t="shared" ca="1" si="597"/>
        <v>-18817.561103296295</v>
      </c>
      <c r="W263" s="89">
        <f t="shared" ca="1" si="597"/>
        <v>-21171.724005217202</v>
      </c>
      <c r="X263" s="89">
        <f t="shared" ca="1" si="597"/>
        <v>-22059.622831099125</v>
      </c>
      <c r="Y263" s="89">
        <f t="shared" ca="1" si="597"/>
        <v>-24498.819794649178</v>
      </c>
      <c r="Z263" s="89">
        <f t="shared" ca="1" si="597"/>
        <v>-24498.819794649178</v>
      </c>
      <c r="AA263" s="89">
        <f t="shared" ca="1" si="597"/>
        <v>-24498.819794649178</v>
      </c>
      <c r="AB263" s="89">
        <f t="shared" ca="1" si="597"/>
        <v>-24498.819794649178</v>
      </c>
      <c r="AC263" s="89">
        <f t="shared" ca="1" si="597"/>
        <v>-26319.945982755777</v>
      </c>
      <c r="AD263" s="89">
        <f t="shared" ca="1" si="597"/>
        <v>-26319.945982755777</v>
      </c>
      <c r="AE263" s="89">
        <f t="shared" ca="1" si="597"/>
        <v>-32467.017990999655</v>
      </c>
      <c r="AF263" s="89">
        <f t="shared" ca="1" si="597"/>
        <v>-32467.017990999655</v>
      </c>
      <c r="AG263" s="89">
        <f t="shared" ca="1" si="597"/>
        <v>-35641.88666609965</v>
      </c>
      <c r="AH263" s="89">
        <f t="shared" ca="1" si="597"/>
        <v>-35641.88666609965</v>
      </c>
      <c r="AI263" s="89">
        <f t="shared" ca="1" si="597"/>
        <v>-37382.396216360015</v>
      </c>
      <c r="AJ263" s="89">
        <f t="shared" ca="1" si="597"/>
        <v>-39175.768035537585</v>
      </c>
      <c r="AK263" s="89">
        <f t="shared" ca="1" si="597"/>
        <v>-40796.957739238154</v>
      </c>
      <c r="AL263" s="89">
        <f t="shared" ca="1" si="597"/>
        <v>-40796.957739238154</v>
      </c>
      <c r="AM263" s="89">
        <f t="shared" ca="1" si="597"/>
        <v>-44594.580124999971</v>
      </c>
      <c r="AN263" s="89">
        <f t="shared" ca="1" si="597"/>
        <v>-44594.580124999971</v>
      </c>
      <c r="AO263" s="89">
        <f t="shared" ca="1" si="597"/>
        <v>-44594.580124999971</v>
      </c>
      <c r="AP263" s="89">
        <f t="shared" ca="1" si="597"/>
        <v>-44594.580124999971</v>
      </c>
      <c r="AQ263" s="89">
        <f t="shared" ca="1" si="597"/>
        <v>-44594.580124999971</v>
      </c>
      <c r="AR263" s="89">
        <f t="shared" ca="1" si="597"/>
        <v>-44594.580124999971</v>
      </c>
      <c r="AS263" s="89">
        <f t="shared" ca="1" si="597"/>
        <v>-44594.580124999971</v>
      </c>
      <c r="AT263" s="89">
        <f t="shared" ca="1" si="597"/>
        <v>-44594.580124999971</v>
      </c>
      <c r="AU263" s="89">
        <f t="shared" ca="1" si="597"/>
        <v>-44594.580124999971</v>
      </c>
      <c r="AV263" s="89">
        <f t="shared" ca="1" si="597"/>
        <v>-44594.580124999971</v>
      </c>
      <c r="AW263" s="89">
        <f t="shared" ca="1" si="597"/>
        <v>-44594.580124999971</v>
      </c>
      <c r="AX263" s="89">
        <f t="shared" ca="1" si="597"/>
        <v>-44536.573063565076</v>
      </c>
      <c r="AY263" s="89">
        <f t="shared" ca="1" si="597"/>
        <v>-44536.573063565076</v>
      </c>
      <c r="AZ263" s="89">
        <f t="shared" ca="1" si="597"/>
        <v>-44536.573063565076</v>
      </c>
      <c r="BA263" s="89">
        <f t="shared" ca="1" si="597"/>
        <v>-44536.573063565076</v>
      </c>
      <c r="BB263" s="89">
        <f t="shared" ca="1" si="597"/>
        <v>-44536.573063565076</v>
      </c>
      <c r="BC263" s="89">
        <f t="shared" ca="1" si="597"/>
        <v>-44536.573063565076</v>
      </c>
      <c r="BD263" s="89">
        <f t="shared" ca="1" si="597"/>
        <v>-44537.893702074449</v>
      </c>
      <c r="BE263" s="89">
        <f t="shared" ca="1" si="597"/>
        <v>-44536.389896644199</v>
      </c>
      <c r="BF263" s="89">
        <f t="shared" ca="1" si="597"/>
        <v>-44536.265058942059</v>
      </c>
      <c r="BG263" s="89">
        <f t="shared" ca="1" si="597"/>
        <v>-44536.265058942059</v>
      </c>
      <c r="BH263" s="89">
        <f t="shared" ca="1" si="597"/>
        <v>-44536.007248821305</v>
      </c>
      <c r="BI263" s="89">
        <f t="shared" ca="1" si="597"/>
        <v>-44536.007248821305</v>
      </c>
      <c r="BJ263" s="89">
        <f t="shared" ca="1" si="597"/>
        <v>-44535.88652500153</v>
      </c>
      <c r="BK263" s="89">
        <f t="shared" ca="1" si="597"/>
        <v>-44535.88652500153</v>
      </c>
      <c r="BL263" s="89">
        <f t="shared" ca="1" si="597"/>
        <v>-44535.88652500153</v>
      </c>
      <c r="BM263" s="89">
        <f t="shared" ca="1" si="597"/>
        <v>-44535.88652500153</v>
      </c>
      <c r="BN263" s="89">
        <f t="shared" ca="1" si="597"/>
        <v>-44535.88652500153</v>
      </c>
      <c r="BO263" s="89">
        <f t="shared" ca="1" si="597"/>
        <v>-44535.88652500153</v>
      </c>
      <c r="BP263" s="89">
        <f t="shared" ca="1" si="597"/>
        <v>-44535.587602462714</v>
      </c>
      <c r="BQ263" s="89">
        <f t="shared" ca="1" si="597"/>
        <v>-44535.587602462714</v>
      </c>
      <c r="BR263" s="89">
        <f t="shared" ca="1" si="597"/>
        <v>-44486.586724147463</v>
      </c>
      <c r="BS263" s="89">
        <f t="shared" ca="1" si="597"/>
        <v>-44486.586724147463</v>
      </c>
      <c r="BT263" s="89">
        <f t="shared" ca="1" si="597"/>
        <v>-44486.586724147463</v>
      </c>
      <c r="BU263" s="89">
        <f t="shared" ca="1" si="597"/>
        <v>-44486.547870215261</v>
      </c>
      <c r="BV263" s="89">
        <f t="shared" ca="1" si="597"/>
        <v>-44393.61141441323</v>
      </c>
      <c r="BW263" s="89">
        <f t="shared" ref="BW263:EH263" ca="1" si="598">IF(BW$6&lt;=$G$3,BW245,0)</f>
        <v>-44393.61141441323</v>
      </c>
      <c r="BX263" s="89">
        <f t="shared" ca="1" si="598"/>
        <v>-44393.514655368315</v>
      </c>
      <c r="BY263" s="89">
        <f t="shared" ca="1" si="598"/>
        <v>-44393.514655368315</v>
      </c>
      <c r="BZ263" s="89">
        <f t="shared" ca="1" si="598"/>
        <v>-44393.469949096259</v>
      </c>
      <c r="CA263" s="89">
        <f t="shared" ca="1" si="598"/>
        <v>-44393.454757083025</v>
      </c>
      <c r="CB263" s="89">
        <f t="shared" ca="1" si="598"/>
        <v>-44325.280905261614</v>
      </c>
      <c r="CC263" s="89">
        <f t="shared" ca="1" si="598"/>
        <v>-44325.266424941758</v>
      </c>
      <c r="CD263" s="89">
        <f t="shared" ca="1" si="598"/>
        <v>-44328.177534860341</v>
      </c>
      <c r="CE263" s="89">
        <f t="shared" ca="1" si="598"/>
        <v>-44328.992570805553</v>
      </c>
      <c r="CF263" s="89">
        <f t="shared" ca="1" si="598"/>
        <v>-44328.992570805553</v>
      </c>
      <c r="CG263" s="89">
        <f t="shared" ca="1" si="598"/>
        <v>-44328.992570805553</v>
      </c>
      <c r="CH263" s="89">
        <f t="shared" ca="1" si="598"/>
        <v>-44330.091266871445</v>
      </c>
      <c r="CI263" s="89">
        <f t="shared" ca="1" si="598"/>
        <v>-44330.142281148997</v>
      </c>
      <c r="CJ263" s="89">
        <f t="shared" ca="1" si="598"/>
        <v>-44330.083411387102</v>
      </c>
      <c r="CK263" s="89">
        <f t="shared" ca="1" si="598"/>
        <v>-44330.083411387102</v>
      </c>
      <c r="CL263" s="89">
        <f t="shared" ca="1" si="598"/>
        <v>-44330.083411387102</v>
      </c>
      <c r="CM263" s="89">
        <f t="shared" ca="1" si="598"/>
        <v>-44348.266333090251</v>
      </c>
      <c r="CN263" s="89">
        <f t="shared" ca="1" si="598"/>
        <v>-44339.866412112933</v>
      </c>
      <c r="CO263" s="89">
        <f t="shared" ca="1" si="598"/>
        <v>-44337.402784688486</v>
      </c>
      <c r="CP263" s="89">
        <f t="shared" ca="1" si="598"/>
        <v>-44337.402784688486</v>
      </c>
      <c r="CQ263" s="89">
        <f t="shared" ca="1" si="598"/>
        <v>-44305.461738125116</v>
      </c>
      <c r="CR263" s="89">
        <f t="shared" ca="1" si="598"/>
        <v>-42363.150644423644</v>
      </c>
      <c r="CS263" s="89">
        <f t="shared" ca="1" si="598"/>
        <v>-42344.760021917253</v>
      </c>
      <c r="CT263" s="89">
        <f t="shared" ca="1" si="598"/>
        <v>-42313.521619654799</v>
      </c>
      <c r="CU263" s="89">
        <f t="shared" ca="1" si="598"/>
        <v>-42027.320581725457</v>
      </c>
      <c r="CV263" s="89">
        <f t="shared" ca="1" si="598"/>
        <v>-42010.978034142354</v>
      </c>
      <c r="CW263" s="89">
        <f t="shared" ca="1" si="598"/>
        <v>-41779.157006871879</v>
      </c>
      <c r="CX263" s="89">
        <f t="shared" ca="1" si="598"/>
        <v>-41432.798951873701</v>
      </c>
      <c r="CY263" s="89">
        <f t="shared" ca="1" si="598"/>
        <v>-41417.310392826992</v>
      </c>
      <c r="CZ263" s="89">
        <f t="shared" ca="1" si="598"/>
        <v>-41403.168652606277</v>
      </c>
      <c r="DA263" s="89">
        <f t="shared" ca="1" si="598"/>
        <v>-41368.566541720735</v>
      </c>
      <c r="DB263" s="89">
        <f t="shared" ca="1" si="598"/>
        <v>-41183.78210339036</v>
      </c>
      <c r="DC263" s="89">
        <f t="shared" ca="1" si="598"/>
        <v>-41178.258831229025</v>
      </c>
      <c r="DD263" s="89">
        <f t="shared" ca="1" si="598"/>
        <v>-40944.619487011631</v>
      </c>
      <c r="DE263" s="89">
        <f t="shared" ca="1" si="598"/>
        <v>-40943.194151546581</v>
      </c>
      <c r="DF263" s="89">
        <f t="shared" ca="1" si="598"/>
        <v>-40863.764996761238</v>
      </c>
      <c r="DG263" s="89">
        <f t="shared" ca="1" si="598"/>
        <v>-40829.783943859511</v>
      </c>
      <c r="DH263" s="89">
        <f t="shared" ca="1" si="598"/>
        <v>-40663.492712485822</v>
      </c>
      <c r="DI263" s="89">
        <f t="shared" ca="1" si="598"/>
        <v>-40673.569839707372</v>
      </c>
      <c r="DJ263" s="89">
        <f t="shared" ca="1" si="598"/>
        <v>-40673.76630570722</v>
      </c>
      <c r="DK263" s="89">
        <f t="shared" ca="1" si="598"/>
        <v>-40634.100886029257</v>
      </c>
      <c r="DL263" s="89">
        <f t="shared" ca="1" si="598"/>
        <v>-40660.286256750369</v>
      </c>
      <c r="DM263" s="89">
        <f t="shared" ca="1" si="598"/>
        <v>-40654.174695645859</v>
      </c>
      <c r="DN263" s="89">
        <f t="shared" ca="1" si="598"/>
        <v>-40350.253103781259</v>
      </c>
      <c r="DO263" s="89">
        <f t="shared" ca="1" si="598"/>
        <v>-40021.369169484526</v>
      </c>
      <c r="DP263" s="89">
        <f t="shared" ca="1" si="598"/>
        <v>-39956.597221512064</v>
      </c>
      <c r="DQ263" s="89">
        <f t="shared" ca="1" si="598"/>
        <v>-39822.818611464914</v>
      </c>
      <c r="DR263" s="89">
        <f t="shared" ca="1" si="598"/>
        <v>-39822.666461017856</v>
      </c>
      <c r="DS263" s="89">
        <f t="shared" ca="1" si="598"/>
        <v>-39843.553354090654</v>
      </c>
      <c r="DT263" s="89">
        <f t="shared" ca="1" si="598"/>
        <v>-39843.553354090654</v>
      </c>
      <c r="DU263" s="89">
        <f t="shared" ca="1" si="598"/>
        <v>-39843.206281432875</v>
      </c>
      <c r="DV263" s="89">
        <f t="shared" ca="1" si="598"/>
        <v>-37546.542040566055</v>
      </c>
      <c r="DW263" s="89">
        <f t="shared" ca="1" si="598"/>
        <v>-37546.542040566055</v>
      </c>
      <c r="DX263" s="89">
        <f t="shared" ca="1" si="598"/>
        <v>-37546.542040566055</v>
      </c>
      <c r="DY263" s="89">
        <f t="shared" ca="1" si="598"/>
        <v>-37546.542040566055</v>
      </c>
      <c r="DZ263" s="89">
        <f t="shared" si="598"/>
        <v>0</v>
      </c>
      <c r="EA263" s="89">
        <f t="shared" si="598"/>
        <v>0</v>
      </c>
      <c r="EB263" s="89">
        <f t="shared" si="598"/>
        <v>0</v>
      </c>
      <c r="EC263" s="89">
        <f t="shared" si="598"/>
        <v>0</v>
      </c>
      <c r="ED263" s="89">
        <f t="shared" si="598"/>
        <v>0</v>
      </c>
      <c r="EE263" s="89">
        <f t="shared" si="598"/>
        <v>0</v>
      </c>
      <c r="EF263" s="89">
        <f t="shared" si="598"/>
        <v>0</v>
      </c>
      <c r="EG263" s="89">
        <f t="shared" si="598"/>
        <v>0</v>
      </c>
      <c r="EH263" s="89">
        <f t="shared" si="598"/>
        <v>0</v>
      </c>
      <c r="EI263" s="89">
        <f t="shared" ref="EI263:GS263" si="599">IF(EI$6&lt;=$G$3,EI245,0)</f>
        <v>0</v>
      </c>
      <c r="EJ263" s="89">
        <f t="shared" si="599"/>
        <v>0</v>
      </c>
      <c r="EK263" s="89">
        <f t="shared" si="599"/>
        <v>0</v>
      </c>
      <c r="EL263" s="89">
        <f t="shared" si="599"/>
        <v>0</v>
      </c>
      <c r="EM263" s="89">
        <f t="shared" si="599"/>
        <v>0</v>
      </c>
      <c r="EN263" s="89">
        <f t="shared" si="599"/>
        <v>0</v>
      </c>
      <c r="EO263" s="89">
        <f t="shared" si="599"/>
        <v>0</v>
      </c>
      <c r="EP263" s="89">
        <f t="shared" si="599"/>
        <v>0</v>
      </c>
      <c r="EQ263" s="89">
        <f t="shared" si="599"/>
        <v>0</v>
      </c>
      <c r="ER263" s="89">
        <f t="shared" si="599"/>
        <v>0</v>
      </c>
      <c r="ES263" s="89">
        <f t="shared" si="599"/>
        <v>0</v>
      </c>
      <c r="ET263" s="89">
        <f t="shared" si="599"/>
        <v>0</v>
      </c>
      <c r="EU263" s="89">
        <f t="shared" si="599"/>
        <v>0</v>
      </c>
      <c r="EV263" s="89">
        <f t="shared" si="599"/>
        <v>0</v>
      </c>
      <c r="EW263" s="89">
        <f t="shared" si="599"/>
        <v>0</v>
      </c>
      <c r="EX263" s="89">
        <f t="shared" si="599"/>
        <v>0</v>
      </c>
      <c r="EY263" s="89">
        <f t="shared" si="599"/>
        <v>0</v>
      </c>
      <c r="EZ263" s="89">
        <f t="shared" si="599"/>
        <v>0</v>
      </c>
      <c r="FA263" s="89">
        <f t="shared" si="599"/>
        <v>0</v>
      </c>
      <c r="FB263" s="89">
        <f t="shared" si="599"/>
        <v>0</v>
      </c>
      <c r="FC263" s="89">
        <f t="shared" si="599"/>
        <v>0</v>
      </c>
      <c r="FD263" s="89">
        <f t="shared" si="599"/>
        <v>0</v>
      </c>
      <c r="FE263" s="89">
        <f t="shared" si="599"/>
        <v>0</v>
      </c>
      <c r="FF263" s="89">
        <f t="shared" si="599"/>
        <v>0</v>
      </c>
      <c r="FG263" s="89">
        <f t="shared" si="599"/>
        <v>0</v>
      </c>
      <c r="FH263" s="89">
        <f t="shared" si="599"/>
        <v>0</v>
      </c>
      <c r="FI263" s="89">
        <f t="shared" si="599"/>
        <v>0</v>
      </c>
      <c r="FJ263" s="89">
        <f t="shared" si="599"/>
        <v>0</v>
      </c>
      <c r="FK263" s="89">
        <f t="shared" si="599"/>
        <v>0</v>
      </c>
      <c r="FL263" s="89">
        <f t="shared" si="599"/>
        <v>0</v>
      </c>
      <c r="FM263" s="89">
        <f t="shared" si="599"/>
        <v>0</v>
      </c>
      <c r="FN263" s="89">
        <f t="shared" si="599"/>
        <v>0</v>
      </c>
      <c r="FO263" s="89">
        <f t="shared" si="599"/>
        <v>0</v>
      </c>
      <c r="FP263" s="89">
        <f t="shared" si="599"/>
        <v>0</v>
      </c>
      <c r="FQ263" s="89">
        <f t="shared" si="599"/>
        <v>0</v>
      </c>
      <c r="FR263" s="89">
        <f t="shared" si="599"/>
        <v>0</v>
      </c>
      <c r="FS263" s="89">
        <f t="shared" si="599"/>
        <v>0</v>
      </c>
      <c r="FT263" s="89">
        <f t="shared" si="599"/>
        <v>0</v>
      </c>
      <c r="FU263" s="89">
        <f t="shared" si="599"/>
        <v>0</v>
      </c>
      <c r="FV263" s="89">
        <f t="shared" si="599"/>
        <v>0</v>
      </c>
      <c r="FW263" s="89">
        <f t="shared" si="599"/>
        <v>0</v>
      </c>
      <c r="FX263" s="89">
        <f t="shared" si="599"/>
        <v>0</v>
      </c>
      <c r="FY263" s="89">
        <f t="shared" si="599"/>
        <v>0</v>
      </c>
      <c r="FZ263" s="89">
        <f t="shared" si="599"/>
        <v>0</v>
      </c>
      <c r="GA263" s="89">
        <f t="shared" si="599"/>
        <v>0</v>
      </c>
      <c r="GB263" s="89">
        <f t="shared" si="599"/>
        <v>0</v>
      </c>
      <c r="GC263" s="89">
        <f t="shared" si="599"/>
        <v>0</v>
      </c>
      <c r="GD263" s="89">
        <f t="shared" si="599"/>
        <v>0</v>
      </c>
      <c r="GE263" s="89">
        <f t="shared" si="599"/>
        <v>0</v>
      </c>
      <c r="GF263" s="89">
        <f t="shared" si="599"/>
        <v>0</v>
      </c>
      <c r="GG263" s="89">
        <f t="shared" si="599"/>
        <v>0</v>
      </c>
      <c r="GH263" s="89">
        <f t="shared" si="599"/>
        <v>0</v>
      </c>
      <c r="GI263" s="89">
        <f t="shared" si="599"/>
        <v>0</v>
      </c>
      <c r="GJ263" s="89">
        <f t="shared" si="599"/>
        <v>0</v>
      </c>
      <c r="GK263" s="89">
        <f t="shared" si="599"/>
        <v>0</v>
      </c>
      <c r="GL263" s="89">
        <f t="shared" si="599"/>
        <v>0</v>
      </c>
      <c r="GM263" s="89">
        <f t="shared" si="599"/>
        <v>0</v>
      </c>
      <c r="GN263" s="89">
        <f t="shared" si="599"/>
        <v>0</v>
      </c>
      <c r="GO263" s="89">
        <f t="shared" si="599"/>
        <v>0</v>
      </c>
      <c r="GP263" s="89">
        <f t="shared" si="599"/>
        <v>0</v>
      </c>
      <c r="GQ263" s="89">
        <f t="shared" si="599"/>
        <v>0</v>
      </c>
      <c r="GR263" s="89">
        <f t="shared" si="599"/>
        <v>0</v>
      </c>
      <c r="GS263" s="89">
        <f t="shared" si="599"/>
        <v>0</v>
      </c>
      <c r="GU263" s="85">
        <f t="shared" ca="1" si="592"/>
        <v>-92439.695150639542</v>
      </c>
      <c r="GV263" s="85">
        <f t="shared" ca="1" si="592"/>
        <v>-313260.00173181982</v>
      </c>
      <c r="GW263" s="85">
        <f t="shared" ca="1" si="592"/>
        <v>-505956.02727147343</v>
      </c>
      <c r="GX263" s="85">
        <f t="shared" ca="1" si="592"/>
        <v>-534672.04248010891</v>
      </c>
      <c r="GY263" s="85">
        <f t="shared" ca="1" si="592"/>
        <v>-534431.03897046146</v>
      </c>
      <c r="GZ263" s="85">
        <f t="shared" ca="1" si="592"/>
        <v>-532958.0322186033</v>
      </c>
      <c r="HA263" s="85">
        <f t="shared" ca="1" si="592"/>
        <v>-531991.17455935047</v>
      </c>
      <c r="HB263" s="85">
        <f t="shared" ca="1" si="592"/>
        <v>-507103.59697057668</v>
      </c>
      <c r="HC263" s="85">
        <f t="shared" ca="1" si="592"/>
        <v>-489902.79421012424</v>
      </c>
      <c r="HD263" s="85">
        <f t="shared" ca="1" si="592"/>
        <v>-469690.185719139</v>
      </c>
      <c r="HE263" s="85">
        <f t="shared" si="592"/>
        <v>0</v>
      </c>
      <c r="HF263" s="85">
        <f t="shared" si="592"/>
        <v>0</v>
      </c>
      <c r="HG263" s="85">
        <f t="shared" si="592"/>
        <v>0</v>
      </c>
      <c r="HH263" s="85">
        <f t="shared" si="592"/>
        <v>0</v>
      </c>
      <c r="HI263" s="85">
        <f t="shared" si="592"/>
        <v>0</v>
      </c>
      <c r="HJ263" s="85">
        <f t="shared" si="592"/>
        <v>0</v>
      </c>
      <c r="HK263" s="85">
        <f t="shared" ca="1" si="593"/>
        <v>-4512404.5892822975</v>
      </c>
    </row>
    <row r="264" spans="2:219" ht="14.4" customHeight="1" x14ac:dyDescent="0.75">
      <c r="B264" t="s">
        <v>310</v>
      </c>
      <c r="G264" s="85">
        <f t="shared" ca="1" si="588"/>
        <v>-1681415.9221883339</v>
      </c>
      <c r="K264" s="89">
        <f t="shared" ref="K264:BV264" ca="1" si="600">IF(K$6&lt;=$G$3,K246,0)</f>
        <v>-16090.104518548667</v>
      </c>
      <c r="L264" s="89">
        <f t="shared" ca="1" si="600"/>
        <v>-16090.104518548667</v>
      </c>
      <c r="M264" s="89">
        <f t="shared" ca="1" si="600"/>
        <v>-16090.104518548667</v>
      </c>
      <c r="N264" s="89">
        <f t="shared" ca="1" si="600"/>
        <v>-16090.104518548667</v>
      </c>
      <c r="O264" s="89">
        <f t="shared" ca="1" si="600"/>
        <v>-16090.104518548667</v>
      </c>
      <c r="P264" s="89">
        <f t="shared" ca="1" si="600"/>
        <v>-16090.104518548667</v>
      </c>
      <c r="Q264" s="89">
        <f t="shared" ca="1" si="600"/>
        <v>-16090.104518548667</v>
      </c>
      <c r="R264" s="89">
        <f t="shared" ca="1" si="600"/>
        <v>-16090.104518548667</v>
      </c>
      <c r="S264" s="89">
        <f t="shared" ca="1" si="600"/>
        <v>-16090.104518548667</v>
      </c>
      <c r="T264" s="89">
        <f t="shared" ca="1" si="600"/>
        <v>-16090.104518548667</v>
      </c>
      <c r="U264" s="89">
        <f t="shared" ca="1" si="600"/>
        <v>-16090.104518548667</v>
      </c>
      <c r="V264" s="89">
        <f t="shared" ca="1" si="600"/>
        <v>-14749.262475336278</v>
      </c>
      <c r="W264" s="89">
        <f t="shared" ca="1" si="600"/>
        <v>-14749.262475336278</v>
      </c>
      <c r="X264" s="89">
        <f t="shared" ca="1" si="600"/>
        <v>-14749.262475336278</v>
      </c>
      <c r="Y264" s="89">
        <f t="shared" ca="1" si="600"/>
        <v>-14749.262475336278</v>
      </c>
      <c r="Z264" s="89">
        <f t="shared" ca="1" si="600"/>
        <v>-14749.262475336278</v>
      </c>
      <c r="AA264" s="89">
        <f t="shared" ca="1" si="600"/>
        <v>-14749.262475336278</v>
      </c>
      <c r="AB264" s="89">
        <f t="shared" ca="1" si="600"/>
        <v>-14749.262475336278</v>
      </c>
      <c r="AC264" s="89">
        <f t="shared" ca="1" si="600"/>
        <v>-14749.262475336278</v>
      </c>
      <c r="AD264" s="89">
        <f t="shared" ca="1" si="600"/>
        <v>-14749.262475336278</v>
      </c>
      <c r="AE264" s="89">
        <f t="shared" ca="1" si="600"/>
        <v>-14749.262475336278</v>
      </c>
      <c r="AF264" s="89">
        <f t="shared" ca="1" si="600"/>
        <v>-14749.262475336278</v>
      </c>
      <c r="AG264" s="89">
        <f t="shared" ca="1" si="600"/>
        <v>-14749.262475336278</v>
      </c>
      <c r="AH264" s="89">
        <f t="shared" ca="1" si="600"/>
        <v>-14749.262475336278</v>
      </c>
      <c r="AI264" s="89">
        <f t="shared" ca="1" si="600"/>
        <v>-14749.262475336278</v>
      </c>
      <c r="AJ264" s="89">
        <f t="shared" ca="1" si="600"/>
        <v>-14749.262475336278</v>
      </c>
      <c r="AK264" s="89">
        <f t="shared" ca="1" si="600"/>
        <v>-14749.262475336278</v>
      </c>
      <c r="AL264" s="89">
        <f t="shared" ca="1" si="600"/>
        <v>-14749.262475336278</v>
      </c>
      <c r="AM264" s="89">
        <f t="shared" ca="1" si="600"/>
        <v>-14749.262475336278</v>
      </c>
      <c r="AN264" s="89">
        <f t="shared" ca="1" si="600"/>
        <v>-14749.262475336278</v>
      </c>
      <c r="AO264" s="89">
        <f t="shared" ca="1" si="600"/>
        <v>-14749.262475336278</v>
      </c>
      <c r="AP264" s="89">
        <f t="shared" ca="1" si="600"/>
        <v>-14749.262475336278</v>
      </c>
      <c r="AQ264" s="89">
        <f t="shared" ca="1" si="600"/>
        <v>-14749.262475336278</v>
      </c>
      <c r="AR264" s="89">
        <f t="shared" ca="1" si="600"/>
        <v>-14749.262475336278</v>
      </c>
      <c r="AS264" s="89">
        <f t="shared" ca="1" si="600"/>
        <v>-14749.262475336278</v>
      </c>
      <c r="AT264" s="89">
        <f t="shared" ca="1" si="600"/>
        <v>-14749.262475336278</v>
      </c>
      <c r="AU264" s="89">
        <f t="shared" ca="1" si="600"/>
        <v>-14749.262475336278</v>
      </c>
      <c r="AV264" s="89">
        <f t="shared" ca="1" si="600"/>
        <v>-14749.262475336278</v>
      </c>
      <c r="AW264" s="89">
        <f t="shared" ca="1" si="600"/>
        <v>-14749.262475336278</v>
      </c>
      <c r="AX264" s="89">
        <f t="shared" ca="1" si="600"/>
        <v>-14749.262475336278</v>
      </c>
      <c r="AY264" s="89">
        <f t="shared" ca="1" si="600"/>
        <v>-14749.262475336278</v>
      </c>
      <c r="AZ264" s="89">
        <f t="shared" ca="1" si="600"/>
        <v>-14749.262475336278</v>
      </c>
      <c r="BA264" s="89">
        <f t="shared" ca="1" si="600"/>
        <v>-14749.262475336278</v>
      </c>
      <c r="BB264" s="89">
        <f t="shared" ca="1" si="600"/>
        <v>-14749.262475336278</v>
      </c>
      <c r="BC264" s="89">
        <f t="shared" ca="1" si="600"/>
        <v>-14749.262475336278</v>
      </c>
      <c r="BD264" s="89">
        <f t="shared" ca="1" si="600"/>
        <v>-14749.262475336278</v>
      </c>
      <c r="BE264" s="89">
        <f t="shared" ca="1" si="600"/>
        <v>-14749.262475336278</v>
      </c>
      <c r="BF264" s="89">
        <f t="shared" ca="1" si="600"/>
        <v>-14749.262475336278</v>
      </c>
      <c r="BG264" s="89">
        <f t="shared" ca="1" si="600"/>
        <v>-14749.262475336278</v>
      </c>
      <c r="BH264" s="89">
        <f t="shared" ca="1" si="600"/>
        <v>-14749.262475336278</v>
      </c>
      <c r="BI264" s="89">
        <f t="shared" ca="1" si="600"/>
        <v>-14749.262475336278</v>
      </c>
      <c r="BJ264" s="89">
        <f t="shared" ca="1" si="600"/>
        <v>-14749.262475336278</v>
      </c>
      <c r="BK264" s="89">
        <f t="shared" ca="1" si="600"/>
        <v>-14749.262475336278</v>
      </c>
      <c r="BL264" s="89">
        <f t="shared" ca="1" si="600"/>
        <v>-14749.262475336278</v>
      </c>
      <c r="BM264" s="89">
        <f t="shared" ca="1" si="600"/>
        <v>-14749.262475336278</v>
      </c>
      <c r="BN264" s="89">
        <f t="shared" ca="1" si="600"/>
        <v>-14749.262475336278</v>
      </c>
      <c r="BO264" s="89">
        <f t="shared" ca="1" si="600"/>
        <v>-14749.262475336278</v>
      </c>
      <c r="BP264" s="89">
        <f t="shared" ca="1" si="600"/>
        <v>-14749.262475336278</v>
      </c>
      <c r="BQ264" s="89">
        <f t="shared" ca="1" si="600"/>
        <v>-14749.262475336278</v>
      </c>
      <c r="BR264" s="89">
        <f t="shared" ca="1" si="600"/>
        <v>-14749.262475336278</v>
      </c>
      <c r="BS264" s="89">
        <f t="shared" ca="1" si="600"/>
        <v>-14749.262475336278</v>
      </c>
      <c r="BT264" s="89">
        <f t="shared" ca="1" si="600"/>
        <v>-14749.262475336278</v>
      </c>
      <c r="BU264" s="89">
        <f t="shared" ca="1" si="600"/>
        <v>-14749.262475336278</v>
      </c>
      <c r="BV264" s="89">
        <f t="shared" ca="1" si="600"/>
        <v>-14749.262475336278</v>
      </c>
      <c r="BW264" s="89">
        <f t="shared" ref="BW264:EH264" ca="1" si="601">IF(BW$6&lt;=$G$3,BW246,0)</f>
        <v>-14749.262475336278</v>
      </c>
      <c r="BX264" s="89">
        <f t="shared" ca="1" si="601"/>
        <v>-14749.262475336278</v>
      </c>
      <c r="BY264" s="89">
        <f t="shared" ca="1" si="601"/>
        <v>-14749.262475336278</v>
      </c>
      <c r="BZ264" s="89">
        <f t="shared" ca="1" si="601"/>
        <v>-14749.262475336278</v>
      </c>
      <c r="CA264" s="89">
        <f t="shared" ca="1" si="601"/>
        <v>-14749.262475336278</v>
      </c>
      <c r="CB264" s="89">
        <f t="shared" ca="1" si="601"/>
        <v>-14749.262475336278</v>
      </c>
      <c r="CC264" s="89">
        <f t="shared" ca="1" si="601"/>
        <v>-14749.262475336278</v>
      </c>
      <c r="CD264" s="89">
        <f t="shared" ca="1" si="601"/>
        <v>-14749.262475336278</v>
      </c>
      <c r="CE264" s="89">
        <f t="shared" ca="1" si="601"/>
        <v>-14749.262475336278</v>
      </c>
      <c r="CF264" s="89">
        <f t="shared" ca="1" si="601"/>
        <v>-14749.262475336278</v>
      </c>
      <c r="CG264" s="89">
        <f t="shared" ca="1" si="601"/>
        <v>-14749.262475336278</v>
      </c>
      <c r="CH264" s="89">
        <f t="shared" ca="1" si="601"/>
        <v>-14749.262475336278</v>
      </c>
      <c r="CI264" s="89">
        <f t="shared" ca="1" si="601"/>
        <v>-14749.262475336278</v>
      </c>
      <c r="CJ264" s="89">
        <f t="shared" ca="1" si="601"/>
        <v>-14749.262475336278</v>
      </c>
      <c r="CK264" s="89">
        <f t="shared" ca="1" si="601"/>
        <v>-14749.262475336278</v>
      </c>
      <c r="CL264" s="89">
        <f t="shared" ca="1" si="601"/>
        <v>-14749.262475336278</v>
      </c>
      <c r="CM264" s="89">
        <f t="shared" ca="1" si="601"/>
        <v>-14749.262475336278</v>
      </c>
      <c r="CN264" s="89">
        <f t="shared" ca="1" si="601"/>
        <v>-14749.262475336278</v>
      </c>
      <c r="CO264" s="89">
        <f t="shared" ca="1" si="601"/>
        <v>-14749.262475336278</v>
      </c>
      <c r="CP264" s="89">
        <f t="shared" ca="1" si="601"/>
        <v>-14749.262475336278</v>
      </c>
      <c r="CQ264" s="89">
        <f t="shared" ca="1" si="601"/>
        <v>-14749.262475336278</v>
      </c>
      <c r="CR264" s="89">
        <f t="shared" ca="1" si="601"/>
        <v>-14749.262475336278</v>
      </c>
      <c r="CS264" s="89">
        <f t="shared" ca="1" si="601"/>
        <v>-14749.262475336278</v>
      </c>
      <c r="CT264" s="89">
        <f t="shared" ca="1" si="601"/>
        <v>-14749.262475336278</v>
      </c>
      <c r="CU264" s="89">
        <f t="shared" ca="1" si="601"/>
        <v>-14749.262475336278</v>
      </c>
      <c r="CV264" s="89">
        <f t="shared" ca="1" si="601"/>
        <v>-14749.262475336278</v>
      </c>
      <c r="CW264" s="89">
        <f t="shared" ca="1" si="601"/>
        <v>-14749.262475336278</v>
      </c>
      <c r="CX264" s="89">
        <f t="shared" ca="1" si="601"/>
        <v>-14749.262475336278</v>
      </c>
      <c r="CY264" s="89">
        <f t="shared" ca="1" si="601"/>
        <v>-14749.262475336278</v>
      </c>
      <c r="CZ264" s="89">
        <f t="shared" ca="1" si="601"/>
        <v>-14749.262475336278</v>
      </c>
      <c r="DA264" s="89">
        <f t="shared" ca="1" si="601"/>
        <v>-14749.262475336278</v>
      </c>
      <c r="DB264" s="89">
        <f t="shared" ca="1" si="601"/>
        <v>-14749.262475336278</v>
      </c>
      <c r="DC264" s="89">
        <f t="shared" ca="1" si="601"/>
        <v>-14749.262475336278</v>
      </c>
      <c r="DD264" s="89">
        <f t="shared" ca="1" si="601"/>
        <v>-14749.262475336278</v>
      </c>
      <c r="DE264" s="89">
        <f t="shared" ca="1" si="601"/>
        <v>-14749.262475336278</v>
      </c>
      <c r="DF264" s="89">
        <f t="shared" ca="1" si="601"/>
        <v>-14749.262475336278</v>
      </c>
      <c r="DG264" s="89">
        <f t="shared" ca="1" si="601"/>
        <v>-14749.262475336278</v>
      </c>
      <c r="DH264" s="89">
        <f t="shared" ca="1" si="601"/>
        <v>-14749.262475336278</v>
      </c>
      <c r="DI264" s="89">
        <f t="shared" ca="1" si="601"/>
        <v>-14749.262475336278</v>
      </c>
      <c r="DJ264" s="89">
        <f t="shared" ca="1" si="601"/>
        <v>-14749.262475336278</v>
      </c>
      <c r="DK264" s="89">
        <f t="shared" ca="1" si="601"/>
        <v>-14749.262475336278</v>
      </c>
      <c r="DL264" s="89">
        <f t="shared" ca="1" si="601"/>
        <v>-14749.262475336278</v>
      </c>
      <c r="DM264" s="89">
        <f t="shared" ca="1" si="601"/>
        <v>-14749.262475336278</v>
      </c>
      <c r="DN264" s="89">
        <f t="shared" ca="1" si="601"/>
        <v>-14749.262475336278</v>
      </c>
      <c r="DO264" s="89">
        <f t="shared" ca="1" si="601"/>
        <v>-14749.262475336278</v>
      </c>
      <c r="DP264" s="89">
        <f t="shared" ca="1" si="601"/>
        <v>-14749.262475336278</v>
      </c>
      <c r="DQ264" s="89">
        <f t="shared" ca="1" si="601"/>
        <v>-14749.262475336278</v>
      </c>
      <c r="DR264" s="89">
        <f t="shared" ca="1" si="601"/>
        <v>-14749.262475336278</v>
      </c>
      <c r="DS264" s="89">
        <f t="shared" ca="1" si="601"/>
        <v>-14749.262475336278</v>
      </c>
      <c r="DT264" s="89">
        <f t="shared" ca="1" si="601"/>
        <v>-14749.262475336278</v>
      </c>
      <c r="DU264" s="89">
        <f t="shared" ca="1" si="601"/>
        <v>-14749.262475336278</v>
      </c>
      <c r="DV264" s="89">
        <f t="shared" ca="1" si="601"/>
        <v>-14749.262475336278</v>
      </c>
      <c r="DW264" s="89">
        <f t="shared" ca="1" si="601"/>
        <v>-14749.262475336278</v>
      </c>
      <c r="DX264" s="89">
        <f t="shared" ca="1" si="601"/>
        <v>-14749.262475336278</v>
      </c>
      <c r="DY264" s="89">
        <f t="shared" ca="1" si="601"/>
        <v>-14749.262475336278</v>
      </c>
      <c r="DZ264" s="89">
        <f t="shared" si="601"/>
        <v>0</v>
      </c>
      <c r="EA264" s="89">
        <f t="shared" si="601"/>
        <v>0</v>
      </c>
      <c r="EB264" s="89">
        <f t="shared" si="601"/>
        <v>0</v>
      </c>
      <c r="EC264" s="89">
        <f t="shared" si="601"/>
        <v>0</v>
      </c>
      <c r="ED264" s="89">
        <f t="shared" si="601"/>
        <v>0</v>
      </c>
      <c r="EE264" s="89">
        <f t="shared" si="601"/>
        <v>0</v>
      </c>
      <c r="EF264" s="89">
        <f t="shared" si="601"/>
        <v>0</v>
      </c>
      <c r="EG264" s="89">
        <f t="shared" si="601"/>
        <v>0</v>
      </c>
      <c r="EH264" s="89">
        <f t="shared" si="601"/>
        <v>0</v>
      </c>
      <c r="EI264" s="89">
        <f t="shared" ref="EI264:GS264" si="602">IF(EI$6&lt;=$G$3,EI246,0)</f>
        <v>0</v>
      </c>
      <c r="EJ264" s="89">
        <f t="shared" si="602"/>
        <v>0</v>
      </c>
      <c r="EK264" s="89">
        <f t="shared" si="602"/>
        <v>0</v>
      </c>
      <c r="EL264" s="89">
        <f t="shared" si="602"/>
        <v>0</v>
      </c>
      <c r="EM264" s="89">
        <f t="shared" si="602"/>
        <v>0</v>
      </c>
      <c r="EN264" s="89">
        <f t="shared" si="602"/>
        <v>0</v>
      </c>
      <c r="EO264" s="89">
        <f t="shared" si="602"/>
        <v>0</v>
      </c>
      <c r="EP264" s="89">
        <f t="shared" si="602"/>
        <v>0</v>
      </c>
      <c r="EQ264" s="89">
        <f t="shared" si="602"/>
        <v>0</v>
      </c>
      <c r="ER264" s="89">
        <f t="shared" si="602"/>
        <v>0</v>
      </c>
      <c r="ES264" s="89">
        <f t="shared" si="602"/>
        <v>0</v>
      </c>
      <c r="ET264" s="89">
        <f t="shared" si="602"/>
        <v>0</v>
      </c>
      <c r="EU264" s="89">
        <f t="shared" si="602"/>
        <v>0</v>
      </c>
      <c r="EV264" s="89">
        <f t="shared" si="602"/>
        <v>0</v>
      </c>
      <c r="EW264" s="89">
        <f t="shared" si="602"/>
        <v>0</v>
      </c>
      <c r="EX264" s="89">
        <f t="shared" si="602"/>
        <v>0</v>
      </c>
      <c r="EY264" s="89">
        <f t="shared" si="602"/>
        <v>0</v>
      </c>
      <c r="EZ264" s="89">
        <f t="shared" si="602"/>
        <v>0</v>
      </c>
      <c r="FA264" s="89">
        <f t="shared" si="602"/>
        <v>0</v>
      </c>
      <c r="FB264" s="89">
        <f t="shared" si="602"/>
        <v>0</v>
      </c>
      <c r="FC264" s="89">
        <f t="shared" si="602"/>
        <v>0</v>
      </c>
      <c r="FD264" s="89">
        <f t="shared" si="602"/>
        <v>0</v>
      </c>
      <c r="FE264" s="89">
        <f t="shared" si="602"/>
        <v>0</v>
      </c>
      <c r="FF264" s="89">
        <f t="shared" si="602"/>
        <v>0</v>
      </c>
      <c r="FG264" s="89">
        <f t="shared" si="602"/>
        <v>0</v>
      </c>
      <c r="FH264" s="89">
        <f t="shared" si="602"/>
        <v>0</v>
      </c>
      <c r="FI264" s="89">
        <f t="shared" si="602"/>
        <v>0</v>
      </c>
      <c r="FJ264" s="89">
        <f t="shared" si="602"/>
        <v>0</v>
      </c>
      <c r="FK264" s="89">
        <f t="shared" si="602"/>
        <v>0</v>
      </c>
      <c r="FL264" s="89">
        <f t="shared" si="602"/>
        <v>0</v>
      </c>
      <c r="FM264" s="89">
        <f t="shared" si="602"/>
        <v>0</v>
      </c>
      <c r="FN264" s="89">
        <f t="shared" si="602"/>
        <v>0</v>
      </c>
      <c r="FO264" s="89">
        <f t="shared" si="602"/>
        <v>0</v>
      </c>
      <c r="FP264" s="89">
        <f t="shared" si="602"/>
        <v>0</v>
      </c>
      <c r="FQ264" s="89">
        <f t="shared" si="602"/>
        <v>0</v>
      </c>
      <c r="FR264" s="89">
        <f t="shared" si="602"/>
        <v>0</v>
      </c>
      <c r="FS264" s="89">
        <f t="shared" si="602"/>
        <v>0</v>
      </c>
      <c r="FT264" s="89">
        <f t="shared" si="602"/>
        <v>0</v>
      </c>
      <c r="FU264" s="89">
        <f t="shared" si="602"/>
        <v>0</v>
      </c>
      <c r="FV264" s="89">
        <f t="shared" si="602"/>
        <v>0</v>
      </c>
      <c r="FW264" s="89">
        <f t="shared" si="602"/>
        <v>0</v>
      </c>
      <c r="FX264" s="89">
        <f t="shared" si="602"/>
        <v>0</v>
      </c>
      <c r="FY264" s="89">
        <f t="shared" si="602"/>
        <v>0</v>
      </c>
      <c r="FZ264" s="89">
        <f t="shared" si="602"/>
        <v>0</v>
      </c>
      <c r="GA264" s="89">
        <f t="shared" si="602"/>
        <v>0</v>
      </c>
      <c r="GB264" s="89">
        <f t="shared" si="602"/>
        <v>0</v>
      </c>
      <c r="GC264" s="89">
        <f t="shared" si="602"/>
        <v>0</v>
      </c>
      <c r="GD264" s="89">
        <f t="shared" si="602"/>
        <v>0</v>
      </c>
      <c r="GE264" s="89">
        <f t="shared" si="602"/>
        <v>0</v>
      </c>
      <c r="GF264" s="89">
        <f t="shared" si="602"/>
        <v>0</v>
      </c>
      <c r="GG264" s="89">
        <f t="shared" si="602"/>
        <v>0</v>
      </c>
      <c r="GH264" s="89">
        <f t="shared" si="602"/>
        <v>0</v>
      </c>
      <c r="GI264" s="89">
        <f t="shared" si="602"/>
        <v>0</v>
      </c>
      <c r="GJ264" s="89">
        <f t="shared" si="602"/>
        <v>0</v>
      </c>
      <c r="GK264" s="89">
        <f t="shared" si="602"/>
        <v>0</v>
      </c>
      <c r="GL264" s="89">
        <f t="shared" si="602"/>
        <v>0</v>
      </c>
      <c r="GM264" s="89">
        <f t="shared" si="602"/>
        <v>0</v>
      </c>
      <c r="GN264" s="89">
        <f t="shared" si="602"/>
        <v>0</v>
      </c>
      <c r="GO264" s="89">
        <f t="shared" si="602"/>
        <v>0</v>
      </c>
      <c r="GP264" s="89">
        <f t="shared" si="602"/>
        <v>0</v>
      </c>
      <c r="GQ264" s="89">
        <f t="shared" si="602"/>
        <v>0</v>
      </c>
      <c r="GR264" s="89">
        <f t="shared" si="602"/>
        <v>0</v>
      </c>
      <c r="GS264" s="89">
        <f t="shared" si="602"/>
        <v>0</v>
      </c>
      <c r="GU264" s="85">
        <f t="shared" ca="1" si="592"/>
        <v>-176991.14970403537</v>
      </c>
      <c r="GV264" s="85">
        <f t="shared" ca="1" si="592"/>
        <v>-176991.14970403537</v>
      </c>
      <c r="GW264" s="85">
        <f t="shared" ca="1" si="592"/>
        <v>-176991.14970403537</v>
      </c>
      <c r="GX264" s="85">
        <f t="shared" ca="1" si="592"/>
        <v>-176991.14970403537</v>
      </c>
      <c r="GY264" s="85">
        <f t="shared" ca="1" si="592"/>
        <v>-176991.14970403537</v>
      </c>
      <c r="GZ264" s="85">
        <f t="shared" ca="1" si="592"/>
        <v>-176991.14970403537</v>
      </c>
      <c r="HA264" s="85">
        <f t="shared" ca="1" si="592"/>
        <v>-176991.14970403537</v>
      </c>
      <c r="HB264" s="85">
        <f t="shared" ca="1" si="592"/>
        <v>-176991.14970403537</v>
      </c>
      <c r="HC264" s="85">
        <f t="shared" ca="1" si="592"/>
        <v>-176991.14970403537</v>
      </c>
      <c r="HD264" s="85">
        <f t="shared" ca="1" si="592"/>
        <v>-176991.14970403537</v>
      </c>
      <c r="HE264" s="85">
        <f t="shared" si="592"/>
        <v>0</v>
      </c>
      <c r="HF264" s="85">
        <f t="shared" si="592"/>
        <v>0</v>
      </c>
      <c r="HG264" s="85">
        <f t="shared" si="592"/>
        <v>0</v>
      </c>
      <c r="HH264" s="85">
        <f t="shared" si="592"/>
        <v>0</v>
      </c>
      <c r="HI264" s="85">
        <f t="shared" si="592"/>
        <v>0</v>
      </c>
      <c r="HJ264" s="85">
        <f t="shared" si="592"/>
        <v>0</v>
      </c>
      <c r="HK264" s="85">
        <f t="shared" ca="1" si="593"/>
        <v>-1769911.4970403537</v>
      </c>
    </row>
    <row r="265" spans="2:219" ht="14.4" customHeight="1" x14ac:dyDescent="0.75">
      <c r="B265" t="s">
        <v>309</v>
      </c>
      <c r="G265" s="85">
        <f t="shared" si="588"/>
        <v>-926927.99999999988</v>
      </c>
      <c r="K265" s="89">
        <f t="shared" ref="K265:BV265" si="603">IF(K$6&lt;=$G$3,K247,0)</f>
        <v>-926927.99999999988</v>
      </c>
      <c r="L265" s="89">
        <f t="shared" si="603"/>
        <v>0</v>
      </c>
      <c r="M265" s="89">
        <f t="shared" si="603"/>
        <v>0</v>
      </c>
      <c r="N265" s="89">
        <f t="shared" si="603"/>
        <v>0</v>
      </c>
      <c r="O265" s="89">
        <f t="shared" si="603"/>
        <v>0</v>
      </c>
      <c r="P265" s="89">
        <f t="shared" si="603"/>
        <v>0</v>
      </c>
      <c r="Q265" s="89">
        <f t="shared" si="603"/>
        <v>0</v>
      </c>
      <c r="R265" s="89">
        <f t="shared" si="603"/>
        <v>0</v>
      </c>
      <c r="S265" s="89">
        <f t="shared" si="603"/>
        <v>0</v>
      </c>
      <c r="T265" s="89">
        <f t="shared" si="603"/>
        <v>0</v>
      </c>
      <c r="U265" s="89">
        <f t="shared" si="603"/>
        <v>0</v>
      </c>
      <c r="V265" s="89">
        <f t="shared" si="603"/>
        <v>0</v>
      </c>
      <c r="W265" s="89">
        <f t="shared" si="603"/>
        <v>0</v>
      </c>
      <c r="X265" s="89">
        <f t="shared" si="603"/>
        <v>0</v>
      </c>
      <c r="Y265" s="89">
        <f t="shared" si="603"/>
        <v>0</v>
      </c>
      <c r="Z265" s="89">
        <f t="shared" si="603"/>
        <v>0</v>
      </c>
      <c r="AA265" s="89">
        <f t="shared" si="603"/>
        <v>0</v>
      </c>
      <c r="AB265" s="89">
        <f t="shared" si="603"/>
        <v>0</v>
      </c>
      <c r="AC265" s="89">
        <f t="shared" si="603"/>
        <v>0</v>
      </c>
      <c r="AD265" s="89">
        <f t="shared" si="603"/>
        <v>0</v>
      </c>
      <c r="AE265" s="89">
        <f t="shared" si="603"/>
        <v>0</v>
      </c>
      <c r="AF265" s="89">
        <f t="shared" si="603"/>
        <v>0</v>
      </c>
      <c r="AG265" s="89">
        <f t="shared" si="603"/>
        <v>0</v>
      </c>
      <c r="AH265" s="89">
        <f t="shared" si="603"/>
        <v>0</v>
      </c>
      <c r="AI265" s="89">
        <f t="shared" si="603"/>
        <v>0</v>
      </c>
      <c r="AJ265" s="89">
        <f t="shared" si="603"/>
        <v>0</v>
      </c>
      <c r="AK265" s="89">
        <f t="shared" si="603"/>
        <v>0</v>
      </c>
      <c r="AL265" s="89">
        <f t="shared" si="603"/>
        <v>0</v>
      </c>
      <c r="AM265" s="89">
        <f t="shared" si="603"/>
        <v>0</v>
      </c>
      <c r="AN265" s="89">
        <f t="shared" si="603"/>
        <v>0</v>
      </c>
      <c r="AO265" s="89">
        <f t="shared" si="603"/>
        <v>0</v>
      </c>
      <c r="AP265" s="89">
        <f t="shared" si="603"/>
        <v>0</v>
      </c>
      <c r="AQ265" s="89">
        <f t="shared" si="603"/>
        <v>0</v>
      </c>
      <c r="AR265" s="89">
        <f t="shared" si="603"/>
        <v>0</v>
      </c>
      <c r="AS265" s="89">
        <f t="shared" si="603"/>
        <v>0</v>
      </c>
      <c r="AT265" s="89">
        <f t="shared" si="603"/>
        <v>0</v>
      </c>
      <c r="AU265" s="89">
        <f t="shared" si="603"/>
        <v>0</v>
      </c>
      <c r="AV265" s="89">
        <f t="shared" si="603"/>
        <v>0</v>
      </c>
      <c r="AW265" s="89">
        <f t="shared" si="603"/>
        <v>0</v>
      </c>
      <c r="AX265" s="89">
        <f t="shared" si="603"/>
        <v>0</v>
      </c>
      <c r="AY265" s="89">
        <f t="shared" si="603"/>
        <v>0</v>
      </c>
      <c r="AZ265" s="89">
        <f t="shared" si="603"/>
        <v>0</v>
      </c>
      <c r="BA265" s="89">
        <f t="shared" si="603"/>
        <v>0</v>
      </c>
      <c r="BB265" s="89">
        <f t="shared" si="603"/>
        <v>0</v>
      </c>
      <c r="BC265" s="89">
        <f t="shared" si="603"/>
        <v>0</v>
      </c>
      <c r="BD265" s="89">
        <f t="shared" si="603"/>
        <v>0</v>
      </c>
      <c r="BE265" s="89">
        <f t="shared" si="603"/>
        <v>0</v>
      </c>
      <c r="BF265" s="89">
        <f t="shared" si="603"/>
        <v>0</v>
      </c>
      <c r="BG265" s="89">
        <f t="shared" si="603"/>
        <v>0</v>
      </c>
      <c r="BH265" s="89">
        <f t="shared" si="603"/>
        <v>0</v>
      </c>
      <c r="BI265" s="89">
        <f t="shared" si="603"/>
        <v>0</v>
      </c>
      <c r="BJ265" s="89">
        <f t="shared" si="603"/>
        <v>0</v>
      </c>
      <c r="BK265" s="89">
        <f t="shared" si="603"/>
        <v>0</v>
      </c>
      <c r="BL265" s="89">
        <f t="shared" si="603"/>
        <v>0</v>
      </c>
      <c r="BM265" s="89">
        <f t="shared" si="603"/>
        <v>0</v>
      </c>
      <c r="BN265" s="89">
        <f t="shared" si="603"/>
        <v>0</v>
      </c>
      <c r="BO265" s="89">
        <f t="shared" si="603"/>
        <v>0</v>
      </c>
      <c r="BP265" s="89">
        <f t="shared" si="603"/>
        <v>0</v>
      </c>
      <c r="BQ265" s="89">
        <f t="shared" si="603"/>
        <v>0</v>
      </c>
      <c r="BR265" s="89">
        <f t="shared" si="603"/>
        <v>0</v>
      </c>
      <c r="BS265" s="89">
        <f t="shared" si="603"/>
        <v>0</v>
      </c>
      <c r="BT265" s="89">
        <f t="shared" si="603"/>
        <v>0</v>
      </c>
      <c r="BU265" s="89">
        <f t="shared" si="603"/>
        <v>0</v>
      </c>
      <c r="BV265" s="89">
        <f t="shared" si="603"/>
        <v>0</v>
      </c>
      <c r="BW265" s="89">
        <f t="shared" ref="BW265:EH265" si="604">IF(BW$6&lt;=$G$3,BW247,0)</f>
        <v>0</v>
      </c>
      <c r="BX265" s="89">
        <f t="shared" si="604"/>
        <v>0</v>
      </c>
      <c r="BY265" s="89">
        <f t="shared" si="604"/>
        <v>0</v>
      </c>
      <c r="BZ265" s="89">
        <f t="shared" si="604"/>
        <v>0</v>
      </c>
      <c r="CA265" s="89">
        <f t="shared" si="604"/>
        <v>0</v>
      </c>
      <c r="CB265" s="89">
        <f t="shared" si="604"/>
        <v>0</v>
      </c>
      <c r="CC265" s="89">
        <f t="shared" si="604"/>
        <v>0</v>
      </c>
      <c r="CD265" s="89">
        <f t="shared" si="604"/>
        <v>0</v>
      </c>
      <c r="CE265" s="89">
        <f t="shared" si="604"/>
        <v>0</v>
      </c>
      <c r="CF265" s="89">
        <f t="shared" si="604"/>
        <v>0</v>
      </c>
      <c r="CG265" s="89">
        <f t="shared" si="604"/>
        <v>0</v>
      </c>
      <c r="CH265" s="89">
        <f t="shared" si="604"/>
        <v>0</v>
      </c>
      <c r="CI265" s="89">
        <f t="shared" si="604"/>
        <v>0</v>
      </c>
      <c r="CJ265" s="89">
        <f t="shared" si="604"/>
        <v>0</v>
      </c>
      <c r="CK265" s="89">
        <f t="shared" si="604"/>
        <v>0</v>
      </c>
      <c r="CL265" s="89">
        <f t="shared" si="604"/>
        <v>0</v>
      </c>
      <c r="CM265" s="89">
        <f t="shared" si="604"/>
        <v>0</v>
      </c>
      <c r="CN265" s="89">
        <f t="shared" si="604"/>
        <v>0</v>
      </c>
      <c r="CO265" s="89">
        <f t="shared" si="604"/>
        <v>0</v>
      </c>
      <c r="CP265" s="89">
        <f t="shared" si="604"/>
        <v>0</v>
      </c>
      <c r="CQ265" s="89">
        <f t="shared" si="604"/>
        <v>0</v>
      </c>
      <c r="CR265" s="89">
        <f t="shared" si="604"/>
        <v>0</v>
      </c>
      <c r="CS265" s="89">
        <f t="shared" si="604"/>
        <v>0</v>
      </c>
      <c r="CT265" s="89">
        <f t="shared" si="604"/>
        <v>0</v>
      </c>
      <c r="CU265" s="89">
        <f t="shared" si="604"/>
        <v>0</v>
      </c>
      <c r="CV265" s="89">
        <f t="shared" si="604"/>
        <v>0</v>
      </c>
      <c r="CW265" s="89">
        <f t="shared" si="604"/>
        <v>0</v>
      </c>
      <c r="CX265" s="89">
        <f t="shared" si="604"/>
        <v>0</v>
      </c>
      <c r="CY265" s="89">
        <f t="shared" si="604"/>
        <v>0</v>
      </c>
      <c r="CZ265" s="89">
        <f t="shared" si="604"/>
        <v>0</v>
      </c>
      <c r="DA265" s="89">
        <f t="shared" si="604"/>
        <v>0</v>
      </c>
      <c r="DB265" s="89">
        <f t="shared" si="604"/>
        <v>0</v>
      </c>
      <c r="DC265" s="89">
        <f t="shared" si="604"/>
        <v>0</v>
      </c>
      <c r="DD265" s="89">
        <f t="shared" si="604"/>
        <v>0</v>
      </c>
      <c r="DE265" s="89">
        <f t="shared" si="604"/>
        <v>0</v>
      </c>
      <c r="DF265" s="89">
        <f t="shared" si="604"/>
        <v>0</v>
      </c>
      <c r="DG265" s="89">
        <f t="shared" si="604"/>
        <v>0</v>
      </c>
      <c r="DH265" s="89">
        <f t="shared" si="604"/>
        <v>0</v>
      </c>
      <c r="DI265" s="89">
        <f t="shared" si="604"/>
        <v>0</v>
      </c>
      <c r="DJ265" s="89">
        <f t="shared" si="604"/>
        <v>0</v>
      </c>
      <c r="DK265" s="89">
        <f t="shared" si="604"/>
        <v>0</v>
      </c>
      <c r="DL265" s="89">
        <f t="shared" si="604"/>
        <v>0</v>
      </c>
      <c r="DM265" s="89">
        <f t="shared" si="604"/>
        <v>0</v>
      </c>
      <c r="DN265" s="89">
        <f t="shared" si="604"/>
        <v>0</v>
      </c>
      <c r="DO265" s="89">
        <f t="shared" si="604"/>
        <v>0</v>
      </c>
      <c r="DP265" s="89">
        <f t="shared" si="604"/>
        <v>0</v>
      </c>
      <c r="DQ265" s="89">
        <f t="shared" si="604"/>
        <v>0</v>
      </c>
      <c r="DR265" s="89">
        <f t="shared" si="604"/>
        <v>0</v>
      </c>
      <c r="DS265" s="89">
        <f t="shared" si="604"/>
        <v>0</v>
      </c>
      <c r="DT265" s="89">
        <f t="shared" si="604"/>
        <v>0</v>
      </c>
      <c r="DU265" s="89">
        <f t="shared" si="604"/>
        <v>0</v>
      </c>
      <c r="DV265" s="89">
        <f t="shared" si="604"/>
        <v>0</v>
      </c>
      <c r="DW265" s="89">
        <f t="shared" si="604"/>
        <v>0</v>
      </c>
      <c r="DX265" s="89">
        <f t="shared" si="604"/>
        <v>0</v>
      </c>
      <c r="DY265" s="89">
        <f t="shared" si="604"/>
        <v>0</v>
      </c>
      <c r="DZ265" s="89">
        <f t="shared" si="604"/>
        <v>0</v>
      </c>
      <c r="EA265" s="89">
        <f t="shared" si="604"/>
        <v>0</v>
      </c>
      <c r="EB265" s="89">
        <f t="shared" si="604"/>
        <v>0</v>
      </c>
      <c r="EC265" s="89">
        <f t="shared" si="604"/>
        <v>0</v>
      </c>
      <c r="ED265" s="89">
        <f t="shared" si="604"/>
        <v>0</v>
      </c>
      <c r="EE265" s="89">
        <f t="shared" si="604"/>
        <v>0</v>
      </c>
      <c r="EF265" s="89">
        <f t="shared" si="604"/>
        <v>0</v>
      </c>
      <c r="EG265" s="89">
        <f t="shared" si="604"/>
        <v>0</v>
      </c>
      <c r="EH265" s="89">
        <f t="shared" si="604"/>
        <v>0</v>
      </c>
      <c r="EI265" s="89">
        <f t="shared" ref="EI265:GS265" si="605">IF(EI$6&lt;=$G$3,EI247,0)</f>
        <v>0</v>
      </c>
      <c r="EJ265" s="89">
        <f t="shared" si="605"/>
        <v>0</v>
      </c>
      <c r="EK265" s="89">
        <f t="shared" si="605"/>
        <v>0</v>
      </c>
      <c r="EL265" s="89">
        <f t="shared" si="605"/>
        <v>0</v>
      </c>
      <c r="EM265" s="89">
        <f t="shared" si="605"/>
        <v>0</v>
      </c>
      <c r="EN265" s="89">
        <f t="shared" si="605"/>
        <v>0</v>
      </c>
      <c r="EO265" s="89">
        <f t="shared" si="605"/>
        <v>0</v>
      </c>
      <c r="EP265" s="89">
        <f t="shared" si="605"/>
        <v>0</v>
      </c>
      <c r="EQ265" s="89">
        <f t="shared" si="605"/>
        <v>0</v>
      </c>
      <c r="ER265" s="89">
        <f t="shared" si="605"/>
        <v>0</v>
      </c>
      <c r="ES265" s="89">
        <f t="shared" si="605"/>
        <v>0</v>
      </c>
      <c r="ET265" s="89">
        <f t="shared" si="605"/>
        <v>0</v>
      </c>
      <c r="EU265" s="89">
        <f t="shared" si="605"/>
        <v>0</v>
      </c>
      <c r="EV265" s="89">
        <f t="shared" si="605"/>
        <v>0</v>
      </c>
      <c r="EW265" s="89">
        <f t="shared" si="605"/>
        <v>0</v>
      </c>
      <c r="EX265" s="89">
        <f t="shared" si="605"/>
        <v>0</v>
      </c>
      <c r="EY265" s="89">
        <f t="shared" si="605"/>
        <v>0</v>
      </c>
      <c r="EZ265" s="89">
        <f t="shared" si="605"/>
        <v>0</v>
      </c>
      <c r="FA265" s="89">
        <f t="shared" si="605"/>
        <v>0</v>
      </c>
      <c r="FB265" s="89">
        <f t="shared" si="605"/>
        <v>0</v>
      </c>
      <c r="FC265" s="89">
        <f t="shared" si="605"/>
        <v>0</v>
      </c>
      <c r="FD265" s="89">
        <f t="shared" si="605"/>
        <v>0</v>
      </c>
      <c r="FE265" s="89">
        <f t="shared" si="605"/>
        <v>0</v>
      </c>
      <c r="FF265" s="89">
        <f t="shared" si="605"/>
        <v>0</v>
      </c>
      <c r="FG265" s="89">
        <f t="shared" si="605"/>
        <v>0</v>
      </c>
      <c r="FH265" s="89">
        <f t="shared" si="605"/>
        <v>0</v>
      </c>
      <c r="FI265" s="89">
        <f t="shared" si="605"/>
        <v>0</v>
      </c>
      <c r="FJ265" s="89">
        <f t="shared" si="605"/>
        <v>0</v>
      </c>
      <c r="FK265" s="89">
        <f t="shared" si="605"/>
        <v>0</v>
      </c>
      <c r="FL265" s="89">
        <f t="shared" si="605"/>
        <v>0</v>
      </c>
      <c r="FM265" s="89">
        <f t="shared" si="605"/>
        <v>0</v>
      </c>
      <c r="FN265" s="89">
        <f t="shared" si="605"/>
        <v>0</v>
      </c>
      <c r="FO265" s="89">
        <f t="shared" si="605"/>
        <v>0</v>
      </c>
      <c r="FP265" s="89">
        <f t="shared" si="605"/>
        <v>0</v>
      </c>
      <c r="FQ265" s="89">
        <f t="shared" si="605"/>
        <v>0</v>
      </c>
      <c r="FR265" s="89">
        <f t="shared" si="605"/>
        <v>0</v>
      </c>
      <c r="FS265" s="89">
        <f t="shared" si="605"/>
        <v>0</v>
      </c>
      <c r="FT265" s="89">
        <f t="shared" si="605"/>
        <v>0</v>
      </c>
      <c r="FU265" s="89">
        <f t="shared" si="605"/>
        <v>0</v>
      </c>
      <c r="FV265" s="89">
        <f t="shared" si="605"/>
        <v>0</v>
      </c>
      <c r="FW265" s="89">
        <f t="shared" si="605"/>
        <v>0</v>
      </c>
      <c r="FX265" s="89">
        <f t="shared" si="605"/>
        <v>0</v>
      </c>
      <c r="FY265" s="89">
        <f t="shared" si="605"/>
        <v>0</v>
      </c>
      <c r="FZ265" s="89">
        <f t="shared" si="605"/>
        <v>0</v>
      </c>
      <c r="GA265" s="89">
        <f t="shared" si="605"/>
        <v>0</v>
      </c>
      <c r="GB265" s="89">
        <f t="shared" si="605"/>
        <v>0</v>
      </c>
      <c r="GC265" s="89">
        <f t="shared" si="605"/>
        <v>0</v>
      </c>
      <c r="GD265" s="89">
        <f t="shared" si="605"/>
        <v>0</v>
      </c>
      <c r="GE265" s="89">
        <f t="shared" si="605"/>
        <v>0</v>
      </c>
      <c r="GF265" s="89">
        <f t="shared" si="605"/>
        <v>0</v>
      </c>
      <c r="GG265" s="89">
        <f t="shared" si="605"/>
        <v>0</v>
      </c>
      <c r="GH265" s="89">
        <f t="shared" si="605"/>
        <v>0</v>
      </c>
      <c r="GI265" s="89">
        <f t="shared" si="605"/>
        <v>0</v>
      </c>
      <c r="GJ265" s="89">
        <f t="shared" si="605"/>
        <v>0</v>
      </c>
      <c r="GK265" s="89">
        <f t="shared" si="605"/>
        <v>0</v>
      </c>
      <c r="GL265" s="89">
        <f t="shared" si="605"/>
        <v>0</v>
      </c>
      <c r="GM265" s="89">
        <f t="shared" si="605"/>
        <v>0</v>
      </c>
      <c r="GN265" s="89">
        <f t="shared" si="605"/>
        <v>0</v>
      </c>
      <c r="GO265" s="89">
        <f t="shared" si="605"/>
        <v>0</v>
      </c>
      <c r="GP265" s="89">
        <f t="shared" si="605"/>
        <v>0</v>
      </c>
      <c r="GQ265" s="89">
        <f t="shared" si="605"/>
        <v>0</v>
      </c>
      <c r="GR265" s="89">
        <f t="shared" si="605"/>
        <v>0</v>
      </c>
      <c r="GS265" s="89">
        <f t="shared" si="605"/>
        <v>0</v>
      </c>
      <c r="GU265" s="85">
        <f t="shared" si="592"/>
        <v>-926927.99999999988</v>
      </c>
      <c r="GV265" s="85">
        <f t="shared" si="592"/>
        <v>0</v>
      </c>
      <c r="GW265" s="85">
        <f t="shared" si="592"/>
        <v>0</v>
      </c>
      <c r="GX265" s="85">
        <f t="shared" si="592"/>
        <v>0</v>
      </c>
      <c r="GY265" s="85">
        <f t="shared" si="592"/>
        <v>0</v>
      </c>
      <c r="GZ265" s="85">
        <f t="shared" si="592"/>
        <v>0</v>
      </c>
      <c r="HA265" s="85">
        <f t="shared" si="592"/>
        <v>0</v>
      </c>
      <c r="HB265" s="85">
        <f t="shared" si="592"/>
        <v>0</v>
      </c>
      <c r="HC265" s="85">
        <f t="shared" si="592"/>
        <v>0</v>
      </c>
      <c r="HD265" s="85">
        <f t="shared" si="592"/>
        <v>0</v>
      </c>
      <c r="HE265" s="85">
        <f t="shared" si="592"/>
        <v>0</v>
      </c>
      <c r="HF265" s="85">
        <f t="shared" si="592"/>
        <v>0</v>
      </c>
      <c r="HG265" s="85">
        <f t="shared" si="592"/>
        <v>0</v>
      </c>
      <c r="HH265" s="85">
        <f t="shared" si="592"/>
        <v>0</v>
      </c>
      <c r="HI265" s="85">
        <f t="shared" si="592"/>
        <v>0</v>
      </c>
      <c r="HJ265" s="85">
        <f t="shared" si="592"/>
        <v>0</v>
      </c>
      <c r="HK265" s="85">
        <f t="shared" si="593"/>
        <v>-926927.99999999988</v>
      </c>
    </row>
    <row r="266" spans="2:219" x14ac:dyDescent="0.75">
      <c r="B266" s="50" t="s">
        <v>246</v>
      </c>
      <c r="C266" s="50"/>
      <c r="D266" s="50"/>
      <c r="E266" s="50"/>
      <c r="F266" s="50"/>
      <c r="G266" s="274">
        <f t="shared" ca="1" si="588"/>
        <v>0</v>
      </c>
      <c r="H266" s="50"/>
      <c r="I266" s="50"/>
      <c r="J266" s="50"/>
      <c r="K266" s="290">
        <f t="shared" ref="K266:BV266" ca="1" si="606">IF(K$6&lt;=$G$3,K248,0)</f>
        <v>0</v>
      </c>
      <c r="L266" s="290">
        <f t="shared" ca="1" si="606"/>
        <v>0</v>
      </c>
      <c r="M266" s="290">
        <f t="shared" ca="1" si="606"/>
        <v>0</v>
      </c>
      <c r="N266" s="290">
        <f t="shared" ca="1" si="606"/>
        <v>0</v>
      </c>
      <c r="O266" s="290">
        <f t="shared" ca="1" si="606"/>
        <v>0</v>
      </c>
      <c r="P266" s="290">
        <f t="shared" ca="1" si="606"/>
        <v>0</v>
      </c>
      <c r="Q266" s="290">
        <f t="shared" ca="1" si="606"/>
        <v>0</v>
      </c>
      <c r="R266" s="290">
        <f t="shared" ca="1" si="606"/>
        <v>0</v>
      </c>
      <c r="S266" s="290">
        <f t="shared" ca="1" si="606"/>
        <v>0</v>
      </c>
      <c r="T266" s="290">
        <f t="shared" ca="1" si="606"/>
        <v>0</v>
      </c>
      <c r="U266" s="290">
        <f t="shared" ca="1" si="606"/>
        <v>0</v>
      </c>
      <c r="V266" s="290">
        <f t="shared" ca="1" si="606"/>
        <v>0</v>
      </c>
      <c r="W266" s="290">
        <f t="shared" ca="1" si="606"/>
        <v>0</v>
      </c>
      <c r="X266" s="290">
        <f t="shared" ca="1" si="606"/>
        <v>0</v>
      </c>
      <c r="Y266" s="290">
        <f t="shared" ca="1" si="606"/>
        <v>0</v>
      </c>
      <c r="Z266" s="290">
        <f t="shared" ca="1" si="606"/>
        <v>0</v>
      </c>
      <c r="AA266" s="290">
        <f t="shared" ca="1" si="606"/>
        <v>0</v>
      </c>
      <c r="AB266" s="290">
        <f t="shared" ca="1" si="606"/>
        <v>0</v>
      </c>
      <c r="AC266" s="290">
        <f t="shared" ca="1" si="606"/>
        <v>0</v>
      </c>
      <c r="AD266" s="290">
        <f t="shared" ca="1" si="606"/>
        <v>0</v>
      </c>
      <c r="AE266" s="290">
        <f t="shared" ca="1" si="606"/>
        <v>0</v>
      </c>
      <c r="AF266" s="290">
        <f t="shared" ca="1" si="606"/>
        <v>0</v>
      </c>
      <c r="AG266" s="290">
        <f t="shared" ca="1" si="606"/>
        <v>0</v>
      </c>
      <c r="AH266" s="290">
        <f t="shared" ca="1" si="606"/>
        <v>0</v>
      </c>
      <c r="AI266" s="290">
        <f t="shared" ca="1" si="606"/>
        <v>0</v>
      </c>
      <c r="AJ266" s="290">
        <f t="shared" ca="1" si="606"/>
        <v>0</v>
      </c>
      <c r="AK266" s="290">
        <f t="shared" ca="1" si="606"/>
        <v>0</v>
      </c>
      <c r="AL266" s="290">
        <f t="shared" ca="1" si="606"/>
        <v>0</v>
      </c>
      <c r="AM266" s="290">
        <f t="shared" ca="1" si="606"/>
        <v>0</v>
      </c>
      <c r="AN266" s="290">
        <f t="shared" ca="1" si="606"/>
        <v>0</v>
      </c>
      <c r="AO266" s="290">
        <f t="shared" ca="1" si="606"/>
        <v>0</v>
      </c>
      <c r="AP266" s="290">
        <f t="shared" ca="1" si="606"/>
        <v>0</v>
      </c>
      <c r="AQ266" s="290">
        <f t="shared" ca="1" si="606"/>
        <v>0</v>
      </c>
      <c r="AR266" s="290">
        <f t="shared" ca="1" si="606"/>
        <v>0</v>
      </c>
      <c r="AS266" s="290">
        <f t="shared" ca="1" si="606"/>
        <v>0</v>
      </c>
      <c r="AT266" s="290">
        <f t="shared" ca="1" si="606"/>
        <v>0</v>
      </c>
      <c r="AU266" s="290">
        <f t="shared" ca="1" si="606"/>
        <v>0</v>
      </c>
      <c r="AV266" s="290">
        <f t="shared" ca="1" si="606"/>
        <v>0</v>
      </c>
      <c r="AW266" s="290">
        <f t="shared" ca="1" si="606"/>
        <v>0</v>
      </c>
      <c r="AX266" s="290">
        <f t="shared" ca="1" si="606"/>
        <v>0</v>
      </c>
      <c r="AY266" s="290">
        <f t="shared" ca="1" si="606"/>
        <v>0</v>
      </c>
      <c r="AZ266" s="290">
        <f t="shared" ca="1" si="606"/>
        <v>0</v>
      </c>
      <c r="BA266" s="290">
        <f t="shared" ca="1" si="606"/>
        <v>0</v>
      </c>
      <c r="BB266" s="290">
        <f t="shared" ca="1" si="606"/>
        <v>0</v>
      </c>
      <c r="BC266" s="290">
        <f t="shared" ca="1" si="606"/>
        <v>0</v>
      </c>
      <c r="BD266" s="290">
        <f t="shared" ca="1" si="606"/>
        <v>0</v>
      </c>
      <c r="BE266" s="290">
        <f t="shared" ca="1" si="606"/>
        <v>0</v>
      </c>
      <c r="BF266" s="290">
        <f t="shared" ca="1" si="606"/>
        <v>0</v>
      </c>
      <c r="BG266" s="290">
        <f t="shared" ca="1" si="606"/>
        <v>0</v>
      </c>
      <c r="BH266" s="290">
        <f t="shared" ca="1" si="606"/>
        <v>0</v>
      </c>
      <c r="BI266" s="290">
        <f t="shared" ca="1" si="606"/>
        <v>0</v>
      </c>
      <c r="BJ266" s="290">
        <f t="shared" ca="1" si="606"/>
        <v>0</v>
      </c>
      <c r="BK266" s="290">
        <f t="shared" ca="1" si="606"/>
        <v>0</v>
      </c>
      <c r="BL266" s="290">
        <f t="shared" ca="1" si="606"/>
        <v>0</v>
      </c>
      <c r="BM266" s="290">
        <f t="shared" ca="1" si="606"/>
        <v>0</v>
      </c>
      <c r="BN266" s="290">
        <f t="shared" ca="1" si="606"/>
        <v>0</v>
      </c>
      <c r="BO266" s="290">
        <f t="shared" ca="1" si="606"/>
        <v>0</v>
      </c>
      <c r="BP266" s="290">
        <f t="shared" ca="1" si="606"/>
        <v>0</v>
      </c>
      <c r="BQ266" s="290">
        <f t="shared" ca="1" si="606"/>
        <v>0</v>
      </c>
      <c r="BR266" s="290">
        <f t="shared" ca="1" si="606"/>
        <v>0</v>
      </c>
      <c r="BS266" s="290">
        <f t="shared" ca="1" si="606"/>
        <v>0</v>
      </c>
      <c r="BT266" s="290">
        <f t="shared" ca="1" si="606"/>
        <v>0</v>
      </c>
      <c r="BU266" s="290">
        <f t="shared" ca="1" si="606"/>
        <v>0</v>
      </c>
      <c r="BV266" s="290">
        <f t="shared" ca="1" si="606"/>
        <v>0</v>
      </c>
      <c r="BW266" s="290">
        <f t="shared" ref="BW266:EH266" ca="1" si="607">IF(BW$6&lt;=$G$3,BW248,0)</f>
        <v>0</v>
      </c>
      <c r="BX266" s="290">
        <f t="shared" ca="1" si="607"/>
        <v>0</v>
      </c>
      <c r="BY266" s="290">
        <f t="shared" ca="1" si="607"/>
        <v>0</v>
      </c>
      <c r="BZ266" s="290">
        <f t="shared" ca="1" si="607"/>
        <v>0</v>
      </c>
      <c r="CA266" s="290">
        <f t="shared" ca="1" si="607"/>
        <v>0</v>
      </c>
      <c r="CB266" s="290">
        <f t="shared" ca="1" si="607"/>
        <v>0</v>
      </c>
      <c r="CC266" s="290">
        <f t="shared" ca="1" si="607"/>
        <v>0</v>
      </c>
      <c r="CD266" s="290">
        <f t="shared" ca="1" si="607"/>
        <v>0</v>
      </c>
      <c r="CE266" s="290">
        <f t="shared" ca="1" si="607"/>
        <v>0</v>
      </c>
      <c r="CF266" s="290">
        <f t="shared" ca="1" si="607"/>
        <v>0</v>
      </c>
      <c r="CG266" s="290">
        <f t="shared" ca="1" si="607"/>
        <v>0</v>
      </c>
      <c r="CH266" s="290">
        <f t="shared" ca="1" si="607"/>
        <v>0</v>
      </c>
      <c r="CI266" s="290">
        <f t="shared" ca="1" si="607"/>
        <v>0</v>
      </c>
      <c r="CJ266" s="290">
        <f t="shared" ca="1" si="607"/>
        <v>0</v>
      </c>
      <c r="CK266" s="290">
        <f t="shared" ca="1" si="607"/>
        <v>0</v>
      </c>
      <c r="CL266" s="290">
        <f t="shared" ca="1" si="607"/>
        <v>0</v>
      </c>
      <c r="CM266" s="290">
        <f t="shared" ca="1" si="607"/>
        <v>0</v>
      </c>
      <c r="CN266" s="290">
        <f t="shared" ca="1" si="607"/>
        <v>0</v>
      </c>
      <c r="CO266" s="290">
        <f t="shared" ca="1" si="607"/>
        <v>0</v>
      </c>
      <c r="CP266" s="290">
        <f t="shared" ca="1" si="607"/>
        <v>0</v>
      </c>
      <c r="CQ266" s="290">
        <f t="shared" ca="1" si="607"/>
        <v>0</v>
      </c>
      <c r="CR266" s="290">
        <f t="shared" ca="1" si="607"/>
        <v>0</v>
      </c>
      <c r="CS266" s="290">
        <f t="shared" ca="1" si="607"/>
        <v>0</v>
      </c>
      <c r="CT266" s="290">
        <f t="shared" ca="1" si="607"/>
        <v>0</v>
      </c>
      <c r="CU266" s="290">
        <f t="shared" ca="1" si="607"/>
        <v>0</v>
      </c>
      <c r="CV266" s="290">
        <f t="shared" ca="1" si="607"/>
        <v>0</v>
      </c>
      <c r="CW266" s="290">
        <f t="shared" ca="1" si="607"/>
        <v>0</v>
      </c>
      <c r="CX266" s="290">
        <f t="shared" ca="1" si="607"/>
        <v>0</v>
      </c>
      <c r="CY266" s="290">
        <f t="shared" ca="1" si="607"/>
        <v>0</v>
      </c>
      <c r="CZ266" s="290">
        <f t="shared" ca="1" si="607"/>
        <v>0</v>
      </c>
      <c r="DA266" s="290">
        <f t="shared" ca="1" si="607"/>
        <v>0</v>
      </c>
      <c r="DB266" s="290">
        <f t="shared" ca="1" si="607"/>
        <v>0</v>
      </c>
      <c r="DC266" s="290">
        <f t="shared" ca="1" si="607"/>
        <v>0</v>
      </c>
      <c r="DD266" s="290">
        <f t="shared" ca="1" si="607"/>
        <v>0</v>
      </c>
      <c r="DE266" s="290">
        <f t="shared" ca="1" si="607"/>
        <v>0</v>
      </c>
      <c r="DF266" s="290">
        <f t="shared" ca="1" si="607"/>
        <v>0</v>
      </c>
      <c r="DG266" s="290">
        <f t="shared" ca="1" si="607"/>
        <v>0</v>
      </c>
      <c r="DH266" s="290">
        <f t="shared" ca="1" si="607"/>
        <v>0</v>
      </c>
      <c r="DI266" s="290">
        <f t="shared" ca="1" si="607"/>
        <v>0</v>
      </c>
      <c r="DJ266" s="290">
        <f t="shared" ca="1" si="607"/>
        <v>0</v>
      </c>
      <c r="DK266" s="290">
        <f t="shared" ca="1" si="607"/>
        <v>0</v>
      </c>
      <c r="DL266" s="290">
        <f t="shared" ca="1" si="607"/>
        <v>0</v>
      </c>
      <c r="DM266" s="290">
        <f t="shared" ca="1" si="607"/>
        <v>0</v>
      </c>
      <c r="DN266" s="290">
        <f t="shared" ca="1" si="607"/>
        <v>0</v>
      </c>
      <c r="DO266" s="290">
        <f t="shared" ca="1" si="607"/>
        <v>0</v>
      </c>
      <c r="DP266" s="290">
        <f t="shared" ca="1" si="607"/>
        <v>0</v>
      </c>
      <c r="DQ266" s="290">
        <f t="shared" ca="1" si="607"/>
        <v>0</v>
      </c>
      <c r="DR266" s="290">
        <f t="shared" ca="1" si="607"/>
        <v>0</v>
      </c>
      <c r="DS266" s="290">
        <f t="shared" ca="1" si="607"/>
        <v>0</v>
      </c>
      <c r="DT266" s="290">
        <f t="shared" ca="1" si="607"/>
        <v>0</v>
      </c>
      <c r="DU266" s="290">
        <f t="shared" ca="1" si="607"/>
        <v>0</v>
      </c>
      <c r="DV266" s="290">
        <f t="shared" ca="1" si="607"/>
        <v>0</v>
      </c>
      <c r="DW266" s="290">
        <f t="shared" ca="1" si="607"/>
        <v>0</v>
      </c>
      <c r="DX266" s="290">
        <f t="shared" ca="1" si="607"/>
        <v>0</v>
      </c>
      <c r="DY266" s="290">
        <f t="shared" ca="1" si="607"/>
        <v>0</v>
      </c>
      <c r="DZ266" s="290">
        <f t="shared" si="607"/>
        <v>0</v>
      </c>
      <c r="EA266" s="290">
        <f t="shared" si="607"/>
        <v>0</v>
      </c>
      <c r="EB266" s="290">
        <f t="shared" si="607"/>
        <v>0</v>
      </c>
      <c r="EC266" s="290">
        <f t="shared" si="607"/>
        <v>0</v>
      </c>
      <c r="ED266" s="290">
        <f t="shared" si="607"/>
        <v>0</v>
      </c>
      <c r="EE266" s="290">
        <f t="shared" si="607"/>
        <v>0</v>
      </c>
      <c r="EF266" s="290">
        <f t="shared" si="607"/>
        <v>0</v>
      </c>
      <c r="EG266" s="290">
        <f t="shared" si="607"/>
        <v>0</v>
      </c>
      <c r="EH266" s="290">
        <f t="shared" si="607"/>
        <v>0</v>
      </c>
      <c r="EI266" s="290">
        <f t="shared" ref="EI266:GS266" si="608">IF(EI$6&lt;=$G$3,EI248,0)</f>
        <v>0</v>
      </c>
      <c r="EJ266" s="290">
        <f t="shared" si="608"/>
        <v>0</v>
      </c>
      <c r="EK266" s="290">
        <f t="shared" si="608"/>
        <v>0</v>
      </c>
      <c r="EL266" s="290">
        <f t="shared" si="608"/>
        <v>0</v>
      </c>
      <c r="EM266" s="290">
        <f t="shared" si="608"/>
        <v>0</v>
      </c>
      <c r="EN266" s="290">
        <f t="shared" si="608"/>
        <v>0</v>
      </c>
      <c r="EO266" s="290">
        <f t="shared" si="608"/>
        <v>0</v>
      </c>
      <c r="EP266" s="290">
        <f t="shared" si="608"/>
        <v>0</v>
      </c>
      <c r="EQ266" s="290">
        <f t="shared" si="608"/>
        <v>0</v>
      </c>
      <c r="ER266" s="290">
        <f t="shared" si="608"/>
        <v>0</v>
      </c>
      <c r="ES266" s="290">
        <f t="shared" si="608"/>
        <v>0</v>
      </c>
      <c r="ET266" s="290">
        <f t="shared" si="608"/>
        <v>0</v>
      </c>
      <c r="EU266" s="290">
        <f t="shared" si="608"/>
        <v>0</v>
      </c>
      <c r="EV266" s="290">
        <f t="shared" si="608"/>
        <v>0</v>
      </c>
      <c r="EW266" s="290">
        <f t="shared" si="608"/>
        <v>0</v>
      </c>
      <c r="EX266" s="290">
        <f t="shared" si="608"/>
        <v>0</v>
      </c>
      <c r="EY266" s="290">
        <f t="shared" si="608"/>
        <v>0</v>
      </c>
      <c r="EZ266" s="290">
        <f t="shared" si="608"/>
        <v>0</v>
      </c>
      <c r="FA266" s="290">
        <f t="shared" si="608"/>
        <v>0</v>
      </c>
      <c r="FB266" s="290">
        <f t="shared" si="608"/>
        <v>0</v>
      </c>
      <c r="FC266" s="290">
        <f t="shared" si="608"/>
        <v>0</v>
      </c>
      <c r="FD266" s="290">
        <f t="shared" si="608"/>
        <v>0</v>
      </c>
      <c r="FE266" s="290">
        <f t="shared" si="608"/>
        <v>0</v>
      </c>
      <c r="FF266" s="290">
        <f t="shared" si="608"/>
        <v>0</v>
      </c>
      <c r="FG266" s="290">
        <f t="shared" si="608"/>
        <v>0</v>
      </c>
      <c r="FH266" s="290">
        <f t="shared" si="608"/>
        <v>0</v>
      </c>
      <c r="FI266" s="290">
        <f t="shared" si="608"/>
        <v>0</v>
      </c>
      <c r="FJ266" s="290">
        <f t="shared" si="608"/>
        <v>0</v>
      </c>
      <c r="FK266" s="290">
        <f t="shared" si="608"/>
        <v>0</v>
      </c>
      <c r="FL266" s="290">
        <f t="shared" si="608"/>
        <v>0</v>
      </c>
      <c r="FM266" s="290">
        <f t="shared" si="608"/>
        <v>0</v>
      </c>
      <c r="FN266" s="290">
        <f t="shared" si="608"/>
        <v>0</v>
      </c>
      <c r="FO266" s="290">
        <f t="shared" si="608"/>
        <v>0</v>
      </c>
      <c r="FP266" s="290">
        <f t="shared" si="608"/>
        <v>0</v>
      </c>
      <c r="FQ266" s="290">
        <f t="shared" si="608"/>
        <v>0</v>
      </c>
      <c r="FR266" s="290">
        <f t="shared" si="608"/>
        <v>0</v>
      </c>
      <c r="FS266" s="290">
        <f t="shared" si="608"/>
        <v>0</v>
      </c>
      <c r="FT266" s="290">
        <f t="shared" si="608"/>
        <v>0</v>
      </c>
      <c r="FU266" s="290">
        <f t="shared" si="608"/>
        <v>0</v>
      </c>
      <c r="FV266" s="290">
        <f t="shared" si="608"/>
        <v>0</v>
      </c>
      <c r="FW266" s="290">
        <f t="shared" si="608"/>
        <v>0</v>
      </c>
      <c r="FX266" s="290">
        <f t="shared" si="608"/>
        <v>0</v>
      </c>
      <c r="FY266" s="290">
        <f t="shared" si="608"/>
        <v>0</v>
      </c>
      <c r="FZ266" s="290">
        <f t="shared" si="608"/>
        <v>0</v>
      </c>
      <c r="GA266" s="290">
        <f t="shared" si="608"/>
        <v>0</v>
      </c>
      <c r="GB266" s="290">
        <f t="shared" si="608"/>
        <v>0</v>
      </c>
      <c r="GC266" s="290">
        <f t="shared" si="608"/>
        <v>0</v>
      </c>
      <c r="GD266" s="290">
        <f t="shared" si="608"/>
        <v>0</v>
      </c>
      <c r="GE266" s="290">
        <f t="shared" si="608"/>
        <v>0</v>
      </c>
      <c r="GF266" s="290">
        <f t="shared" si="608"/>
        <v>0</v>
      </c>
      <c r="GG266" s="290">
        <f t="shared" si="608"/>
        <v>0</v>
      </c>
      <c r="GH266" s="290">
        <f t="shared" si="608"/>
        <v>0</v>
      </c>
      <c r="GI266" s="290">
        <f t="shared" si="608"/>
        <v>0</v>
      </c>
      <c r="GJ266" s="290">
        <f t="shared" si="608"/>
        <v>0</v>
      </c>
      <c r="GK266" s="290">
        <f t="shared" si="608"/>
        <v>0</v>
      </c>
      <c r="GL266" s="290">
        <f t="shared" si="608"/>
        <v>0</v>
      </c>
      <c r="GM266" s="290">
        <f t="shared" si="608"/>
        <v>0</v>
      </c>
      <c r="GN266" s="290">
        <f t="shared" si="608"/>
        <v>0</v>
      </c>
      <c r="GO266" s="290">
        <f t="shared" si="608"/>
        <v>0</v>
      </c>
      <c r="GP266" s="290">
        <f t="shared" si="608"/>
        <v>0</v>
      </c>
      <c r="GQ266" s="290">
        <f t="shared" si="608"/>
        <v>0</v>
      </c>
      <c r="GR266" s="290">
        <f t="shared" si="608"/>
        <v>0</v>
      </c>
      <c r="GS266" s="290">
        <f t="shared" si="608"/>
        <v>0</v>
      </c>
      <c r="GU266" s="274">
        <f t="shared" ca="1" si="592"/>
        <v>0</v>
      </c>
      <c r="GV266" s="274">
        <f t="shared" ca="1" si="592"/>
        <v>0</v>
      </c>
      <c r="GW266" s="274">
        <f t="shared" ca="1" si="592"/>
        <v>0</v>
      </c>
      <c r="GX266" s="274">
        <f t="shared" ca="1" si="592"/>
        <v>0</v>
      </c>
      <c r="GY266" s="274">
        <f t="shared" ca="1" si="592"/>
        <v>0</v>
      </c>
      <c r="GZ266" s="274">
        <f t="shared" ca="1" si="592"/>
        <v>0</v>
      </c>
      <c r="HA266" s="274">
        <f t="shared" ca="1" si="592"/>
        <v>0</v>
      </c>
      <c r="HB266" s="274">
        <f t="shared" ca="1" si="592"/>
        <v>0</v>
      </c>
      <c r="HC266" s="274">
        <f t="shared" ca="1" si="592"/>
        <v>0</v>
      </c>
      <c r="HD266" s="274">
        <f t="shared" ca="1" si="592"/>
        <v>0</v>
      </c>
      <c r="HE266" s="274">
        <f t="shared" si="592"/>
        <v>0</v>
      </c>
      <c r="HF266" s="274">
        <f t="shared" si="592"/>
        <v>0</v>
      </c>
      <c r="HG266" s="274">
        <f t="shared" si="592"/>
        <v>0</v>
      </c>
      <c r="HH266" s="274">
        <f t="shared" si="592"/>
        <v>0</v>
      </c>
      <c r="HI266" s="274">
        <f t="shared" si="592"/>
        <v>0</v>
      </c>
      <c r="HJ266" s="274">
        <f t="shared" si="592"/>
        <v>0</v>
      </c>
      <c r="HK266" s="274">
        <f t="shared" ca="1" si="593"/>
        <v>0</v>
      </c>
    </row>
    <row r="267" spans="2:219" x14ac:dyDescent="0.75">
      <c r="B267" s="289" t="s">
        <v>324</v>
      </c>
      <c r="C267" s="11"/>
      <c r="D267" s="11"/>
      <c r="E267" s="11"/>
      <c r="F267" s="11"/>
      <c r="G267" s="286">
        <f t="shared" ca="1" si="588"/>
        <v>233775840.94752517</v>
      </c>
      <c r="H267" s="304">
        <f ca="1">G267/-G269</f>
        <v>0.65528097891112647</v>
      </c>
      <c r="I267" s="11"/>
      <c r="J267" s="11"/>
      <c r="K267" s="285">
        <f ca="1">IF(K$6&lt;=$G$3,K249,0)+K258</f>
        <v>0</v>
      </c>
      <c r="L267" s="285">
        <f t="shared" ref="L267:BW267" ca="1" si="609">IF(L$6&lt;=$G$3,L249,0)+L258</f>
        <v>0</v>
      </c>
      <c r="M267" s="285">
        <f t="shared" ca="1" si="609"/>
        <v>0</v>
      </c>
      <c r="N267" s="285">
        <f t="shared" ca="1" si="609"/>
        <v>0</v>
      </c>
      <c r="O267" s="285">
        <f t="shared" ca="1" si="609"/>
        <v>0</v>
      </c>
      <c r="P267" s="285">
        <f t="shared" ca="1" si="609"/>
        <v>0</v>
      </c>
      <c r="Q267" s="285">
        <f t="shared" ca="1" si="609"/>
        <v>0</v>
      </c>
      <c r="R267" s="285">
        <f t="shared" ca="1" si="609"/>
        <v>0</v>
      </c>
      <c r="S267" s="285">
        <f t="shared" ca="1" si="609"/>
        <v>0</v>
      </c>
      <c r="T267" s="285">
        <f t="shared" ca="1" si="609"/>
        <v>0</v>
      </c>
      <c r="U267" s="285">
        <f t="shared" ca="1" si="609"/>
        <v>673900.11795134575</v>
      </c>
      <c r="V267" s="285">
        <f t="shared" ca="1" si="609"/>
        <v>0</v>
      </c>
      <c r="W267" s="285">
        <f t="shared" ca="1" si="609"/>
        <v>0</v>
      </c>
      <c r="X267" s="285">
        <f t="shared" ca="1" si="609"/>
        <v>2887733.1926483121</v>
      </c>
      <c r="Y267" s="285">
        <f t="shared" ca="1" si="609"/>
        <v>0</v>
      </c>
      <c r="Z267" s="285">
        <f t="shared" ca="1" si="609"/>
        <v>0</v>
      </c>
      <c r="AA267" s="285">
        <f t="shared" ca="1" si="609"/>
        <v>3795318.0787497112</v>
      </c>
      <c r="AB267" s="285">
        <f t="shared" ca="1" si="609"/>
        <v>0</v>
      </c>
      <c r="AC267" s="285">
        <f t="shared" ca="1" si="609"/>
        <v>0</v>
      </c>
      <c r="AD267" s="285">
        <f t="shared" ca="1" si="609"/>
        <v>4121299.356548137</v>
      </c>
      <c r="AE267" s="285">
        <f t="shared" ca="1" si="609"/>
        <v>0</v>
      </c>
      <c r="AF267" s="285">
        <f t="shared" ca="1" si="609"/>
        <v>0</v>
      </c>
      <c r="AG267" s="285">
        <f t="shared" ca="1" si="609"/>
        <v>3897537.2803374794</v>
      </c>
      <c r="AH267" s="285">
        <f t="shared" ca="1" si="609"/>
        <v>0</v>
      </c>
      <c r="AI267" s="285">
        <f t="shared" ca="1" si="609"/>
        <v>0</v>
      </c>
      <c r="AJ267" s="285">
        <f t="shared" ca="1" si="609"/>
        <v>5693512.0424622819</v>
      </c>
      <c r="AK267" s="285">
        <f t="shared" ca="1" si="609"/>
        <v>0</v>
      </c>
      <c r="AL267" s="285">
        <f t="shared" ca="1" si="609"/>
        <v>0</v>
      </c>
      <c r="AM267" s="285">
        <f t="shared" ca="1" si="609"/>
        <v>6272006.9890479539</v>
      </c>
      <c r="AN267" s="285">
        <f t="shared" ca="1" si="609"/>
        <v>0</v>
      </c>
      <c r="AO267" s="285">
        <f t="shared" ca="1" si="609"/>
        <v>0</v>
      </c>
      <c r="AP267" s="285">
        <f t="shared" ca="1" si="609"/>
        <v>7745832.7798205484</v>
      </c>
      <c r="AQ267" s="285">
        <f t="shared" ca="1" si="609"/>
        <v>0</v>
      </c>
      <c r="AR267" s="285">
        <f t="shared" ca="1" si="609"/>
        <v>0</v>
      </c>
      <c r="AS267" s="285">
        <f t="shared" ca="1" si="609"/>
        <v>7593171.8459442034</v>
      </c>
      <c r="AT267" s="285">
        <f t="shared" ca="1" si="609"/>
        <v>0</v>
      </c>
      <c r="AU267" s="285">
        <f t="shared" ca="1" si="609"/>
        <v>0</v>
      </c>
      <c r="AV267" s="285">
        <f t="shared" ca="1" si="609"/>
        <v>7792589.1437874082</v>
      </c>
      <c r="AW267" s="285">
        <f t="shared" ca="1" si="609"/>
        <v>0</v>
      </c>
      <c r="AX267" s="285">
        <f t="shared" ca="1" si="609"/>
        <v>0</v>
      </c>
      <c r="AY267" s="285">
        <f t="shared" ca="1" si="609"/>
        <v>7842868.4105827045</v>
      </c>
      <c r="AZ267" s="285">
        <f t="shared" ca="1" si="609"/>
        <v>0</v>
      </c>
      <c r="BA267" s="285">
        <f t="shared" ca="1" si="609"/>
        <v>0</v>
      </c>
      <c r="BB267" s="285">
        <f t="shared" ca="1" si="609"/>
        <v>7570953.3779630857</v>
      </c>
      <c r="BC267" s="285">
        <f t="shared" ca="1" si="609"/>
        <v>0</v>
      </c>
      <c r="BD267" s="285">
        <f t="shared" ca="1" si="609"/>
        <v>0</v>
      </c>
      <c r="BE267" s="285">
        <f t="shared" ca="1" si="609"/>
        <v>7025299.0073190443</v>
      </c>
      <c r="BF267" s="285">
        <f t="shared" ca="1" si="609"/>
        <v>0</v>
      </c>
      <c r="BG267" s="285">
        <f t="shared" ca="1" si="609"/>
        <v>0</v>
      </c>
      <c r="BH267" s="285">
        <f t="shared" ca="1" si="609"/>
        <v>7158590.7119525596</v>
      </c>
      <c r="BI267" s="285">
        <f t="shared" ca="1" si="609"/>
        <v>0</v>
      </c>
      <c r="BJ267" s="285">
        <f t="shared" ca="1" si="609"/>
        <v>0</v>
      </c>
      <c r="BK267" s="285">
        <f t="shared" ca="1" si="609"/>
        <v>7288815.7928981679</v>
      </c>
      <c r="BL267" s="285">
        <f t="shared" ca="1" si="609"/>
        <v>0</v>
      </c>
      <c r="BM267" s="285">
        <f t="shared" ca="1" si="609"/>
        <v>0</v>
      </c>
      <c r="BN267" s="285">
        <f t="shared" ca="1" si="609"/>
        <v>7257843.5841602562</v>
      </c>
      <c r="BO267" s="285">
        <f t="shared" ca="1" si="609"/>
        <v>0</v>
      </c>
      <c r="BP267" s="285">
        <f t="shared" ca="1" si="609"/>
        <v>0</v>
      </c>
      <c r="BQ267" s="285">
        <f t="shared" ca="1" si="609"/>
        <v>7344374.2657266296</v>
      </c>
      <c r="BR267" s="285">
        <f t="shared" ca="1" si="609"/>
        <v>0</v>
      </c>
      <c r="BS267" s="285">
        <f t="shared" ca="1" si="609"/>
        <v>0</v>
      </c>
      <c r="BT267" s="285">
        <f t="shared" ca="1" si="609"/>
        <v>7522222.0725658871</v>
      </c>
      <c r="BU267" s="285">
        <f t="shared" ca="1" si="609"/>
        <v>0</v>
      </c>
      <c r="BV267" s="285">
        <f t="shared" ca="1" si="609"/>
        <v>0</v>
      </c>
      <c r="BW267" s="285">
        <f t="shared" ca="1" si="609"/>
        <v>7815765.7426682841</v>
      </c>
      <c r="BX267" s="285">
        <f t="shared" ref="BX267:EI267" ca="1" si="610">IF(BX$6&lt;=$G$3,BX249,0)+BX258</f>
        <v>0</v>
      </c>
      <c r="BY267" s="285">
        <f t="shared" ca="1" si="610"/>
        <v>0</v>
      </c>
      <c r="BZ267" s="285">
        <f t="shared" ca="1" si="610"/>
        <v>7562744.8057754626</v>
      </c>
      <c r="CA267" s="285">
        <f t="shared" ca="1" si="610"/>
        <v>0</v>
      </c>
      <c r="CB267" s="285">
        <f t="shared" ca="1" si="610"/>
        <v>0</v>
      </c>
      <c r="CC267" s="285">
        <f t="shared" ca="1" si="610"/>
        <v>7463068.1945971055</v>
      </c>
      <c r="CD267" s="285">
        <f t="shared" ca="1" si="610"/>
        <v>0</v>
      </c>
      <c r="CE267" s="285">
        <f t="shared" ca="1" si="610"/>
        <v>0</v>
      </c>
      <c r="CF267" s="285">
        <f t="shared" ca="1" si="610"/>
        <v>7432031.74752576</v>
      </c>
      <c r="CG267" s="285">
        <f t="shared" ca="1" si="610"/>
        <v>0</v>
      </c>
      <c r="CH267" s="285">
        <f t="shared" ca="1" si="610"/>
        <v>0</v>
      </c>
      <c r="CI267" s="285">
        <f t="shared" ca="1" si="610"/>
        <v>7738631.8697426897</v>
      </c>
      <c r="CJ267" s="285">
        <f t="shared" ca="1" si="610"/>
        <v>0</v>
      </c>
      <c r="CK267" s="285">
        <f t="shared" ca="1" si="610"/>
        <v>0</v>
      </c>
      <c r="CL267" s="285">
        <f t="shared" ca="1" si="610"/>
        <v>7417704.2266111588</v>
      </c>
      <c r="CM267" s="285">
        <f t="shared" ca="1" si="610"/>
        <v>0</v>
      </c>
      <c r="CN267" s="285">
        <f t="shared" ca="1" si="610"/>
        <v>0</v>
      </c>
      <c r="CO267" s="285">
        <f t="shared" ca="1" si="610"/>
        <v>7107860.9129289277</v>
      </c>
      <c r="CP267" s="285">
        <f t="shared" ca="1" si="610"/>
        <v>0</v>
      </c>
      <c r="CQ267" s="285">
        <f t="shared" ca="1" si="610"/>
        <v>0</v>
      </c>
      <c r="CR267" s="285">
        <f t="shared" ca="1" si="610"/>
        <v>7464120.6429478619</v>
      </c>
      <c r="CS267" s="285">
        <f t="shared" ca="1" si="610"/>
        <v>0</v>
      </c>
      <c r="CT267" s="285">
        <f t="shared" ca="1" si="610"/>
        <v>0</v>
      </c>
      <c r="CU267" s="285">
        <f t="shared" ca="1" si="610"/>
        <v>7161505.3186680349</v>
      </c>
      <c r="CV267" s="285">
        <f t="shared" ca="1" si="610"/>
        <v>0</v>
      </c>
      <c r="CW267" s="285">
        <f t="shared" ca="1" si="610"/>
        <v>0</v>
      </c>
      <c r="CX267" s="285">
        <f t="shared" ca="1" si="610"/>
        <v>7386094.7007381907</v>
      </c>
      <c r="CY267" s="285">
        <f t="shared" ca="1" si="610"/>
        <v>0</v>
      </c>
      <c r="CZ267" s="285">
        <f t="shared" ca="1" si="610"/>
        <v>0</v>
      </c>
      <c r="DA267" s="285">
        <f t="shared" ca="1" si="610"/>
        <v>6717621.8211506745</v>
      </c>
      <c r="DB267" s="285">
        <f t="shared" ca="1" si="610"/>
        <v>0</v>
      </c>
      <c r="DC267" s="285">
        <f t="shared" ca="1" si="610"/>
        <v>0</v>
      </c>
      <c r="DD267" s="285">
        <f t="shared" ca="1" si="610"/>
        <v>6999526.8019797839</v>
      </c>
      <c r="DE267" s="285">
        <f t="shared" ca="1" si="610"/>
        <v>0</v>
      </c>
      <c r="DF267" s="285">
        <f t="shared" ca="1" si="610"/>
        <v>0</v>
      </c>
      <c r="DG267" s="285">
        <f t="shared" ca="1" si="610"/>
        <v>7190115.623877015</v>
      </c>
      <c r="DH267" s="285">
        <f t="shared" ca="1" si="610"/>
        <v>0</v>
      </c>
      <c r="DI267" s="285">
        <f t="shared" ca="1" si="610"/>
        <v>0</v>
      </c>
      <c r="DJ267" s="285">
        <f t="shared" ca="1" si="610"/>
        <v>7905584.6838531056</v>
      </c>
      <c r="DK267" s="285">
        <f t="shared" ca="1" si="610"/>
        <v>0</v>
      </c>
      <c r="DL267" s="285">
        <f t="shared" ca="1" si="610"/>
        <v>0</v>
      </c>
      <c r="DM267" s="285">
        <f t="shared" ca="1" si="610"/>
        <v>6994654.6713296454</v>
      </c>
      <c r="DN267" s="285">
        <f t="shared" ca="1" si="610"/>
        <v>0</v>
      </c>
      <c r="DO267" s="285">
        <f t="shared" ca="1" si="610"/>
        <v>0</v>
      </c>
      <c r="DP267" s="285">
        <f t="shared" ca="1" si="610"/>
        <v>7057572.2398812417</v>
      </c>
      <c r="DQ267" s="285">
        <f t="shared" ca="1" si="610"/>
        <v>0</v>
      </c>
      <c r="DR267" s="285">
        <f t="shared" ca="1" si="610"/>
        <v>0</v>
      </c>
      <c r="DS267" s="285">
        <f t="shared" ca="1" si="610"/>
        <v>6877368.8927844996</v>
      </c>
      <c r="DT267" s="285">
        <f t="shared" ca="1" si="610"/>
        <v>0</v>
      </c>
      <c r="DU267" s="285">
        <f t="shared" ca="1" si="610"/>
        <v>0</v>
      </c>
      <c r="DV267" s="285">
        <f t="shared" ca="1" si="610"/>
        <v>6123349.9799880162</v>
      </c>
      <c r="DW267" s="285">
        <f t="shared" ca="1" si="610"/>
        <v>0</v>
      </c>
      <c r="DX267" s="285">
        <f t="shared" ca="1" si="610"/>
        <v>0</v>
      </c>
      <c r="DY267" s="285">
        <f t="shared" ca="1" si="610"/>
        <v>5753811.6223264802</v>
      </c>
      <c r="DZ267" s="285">
        <f t="shared" ca="1" si="610"/>
        <v>156814842.41268551</v>
      </c>
      <c r="EA267" s="285">
        <f t="shared" si="610"/>
        <v>0</v>
      </c>
      <c r="EB267" s="285">
        <f t="shared" si="610"/>
        <v>0</v>
      </c>
      <c r="EC267" s="285">
        <f t="shared" si="610"/>
        <v>0</v>
      </c>
      <c r="ED267" s="285">
        <f t="shared" si="610"/>
        <v>0</v>
      </c>
      <c r="EE267" s="285">
        <f t="shared" si="610"/>
        <v>0</v>
      </c>
      <c r="EF267" s="285">
        <f t="shared" si="610"/>
        <v>0</v>
      </c>
      <c r="EG267" s="285">
        <f t="shared" si="610"/>
        <v>0</v>
      </c>
      <c r="EH267" s="285">
        <f t="shared" si="610"/>
        <v>0</v>
      </c>
      <c r="EI267" s="285">
        <f t="shared" si="610"/>
        <v>0</v>
      </c>
      <c r="EJ267" s="285">
        <f t="shared" ref="EJ267:GS267" si="611">IF(EJ$6&lt;=$G$3,EJ249,0)+EJ258</f>
        <v>0</v>
      </c>
      <c r="EK267" s="285">
        <f t="shared" si="611"/>
        <v>0</v>
      </c>
      <c r="EL267" s="285">
        <f t="shared" si="611"/>
        <v>0</v>
      </c>
      <c r="EM267" s="285">
        <f t="shared" si="611"/>
        <v>0</v>
      </c>
      <c r="EN267" s="285">
        <f t="shared" si="611"/>
        <v>0</v>
      </c>
      <c r="EO267" s="285">
        <f t="shared" si="611"/>
        <v>0</v>
      </c>
      <c r="EP267" s="285">
        <f t="shared" si="611"/>
        <v>0</v>
      </c>
      <c r="EQ267" s="285">
        <f t="shared" si="611"/>
        <v>0</v>
      </c>
      <c r="ER267" s="285">
        <f t="shared" si="611"/>
        <v>0</v>
      </c>
      <c r="ES267" s="285">
        <f t="shared" si="611"/>
        <v>0</v>
      </c>
      <c r="ET267" s="285">
        <f t="shared" si="611"/>
        <v>0</v>
      </c>
      <c r="EU267" s="285">
        <f t="shared" si="611"/>
        <v>0</v>
      </c>
      <c r="EV267" s="285">
        <f t="shared" si="611"/>
        <v>0</v>
      </c>
      <c r="EW267" s="285">
        <f t="shared" si="611"/>
        <v>0</v>
      </c>
      <c r="EX267" s="285">
        <f t="shared" si="611"/>
        <v>0</v>
      </c>
      <c r="EY267" s="285">
        <f t="shared" si="611"/>
        <v>0</v>
      </c>
      <c r="EZ267" s="285">
        <f t="shared" si="611"/>
        <v>0</v>
      </c>
      <c r="FA267" s="285">
        <f t="shared" si="611"/>
        <v>0</v>
      </c>
      <c r="FB267" s="285">
        <f t="shared" si="611"/>
        <v>0</v>
      </c>
      <c r="FC267" s="285">
        <f t="shared" si="611"/>
        <v>0</v>
      </c>
      <c r="FD267" s="285">
        <f t="shared" si="611"/>
        <v>0</v>
      </c>
      <c r="FE267" s="285">
        <f t="shared" si="611"/>
        <v>0</v>
      </c>
      <c r="FF267" s="285">
        <f t="shared" si="611"/>
        <v>0</v>
      </c>
      <c r="FG267" s="285">
        <f t="shared" si="611"/>
        <v>0</v>
      </c>
      <c r="FH267" s="285">
        <f t="shared" si="611"/>
        <v>0</v>
      </c>
      <c r="FI267" s="285">
        <f t="shared" si="611"/>
        <v>0</v>
      </c>
      <c r="FJ267" s="285">
        <f t="shared" si="611"/>
        <v>0</v>
      </c>
      <c r="FK267" s="285">
        <f t="shared" si="611"/>
        <v>0</v>
      </c>
      <c r="FL267" s="285">
        <f t="shared" si="611"/>
        <v>0</v>
      </c>
      <c r="FM267" s="285">
        <f t="shared" si="611"/>
        <v>0</v>
      </c>
      <c r="FN267" s="285">
        <f t="shared" si="611"/>
        <v>0</v>
      </c>
      <c r="FO267" s="285">
        <f t="shared" si="611"/>
        <v>0</v>
      </c>
      <c r="FP267" s="285">
        <f t="shared" si="611"/>
        <v>0</v>
      </c>
      <c r="FQ267" s="285">
        <f t="shared" si="611"/>
        <v>0</v>
      </c>
      <c r="FR267" s="285">
        <f t="shared" si="611"/>
        <v>0</v>
      </c>
      <c r="FS267" s="285">
        <f t="shared" si="611"/>
        <v>0</v>
      </c>
      <c r="FT267" s="285">
        <f t="shared" si="611"/>
        <v>0</v>
      </c>
      <c r="FU267" s="285">
        <f t="shared" si="611"/>
        <v>0</v>
      </c>
      <c r="FV267" s="285">
        <f t="shared" si="611"/>
        <v>0</v>
      </c>
      <c r="FW267" s="285">
        <f t="shared" si="611"/>
        <v>0</v>
      </c>
      <c r="FX267" s="285">
        <f t="shared" si="611"/>
        <v>0</v>
      </c>
      <c r="FY267" s="285">
        <f t="shared" si="611"/>
        <v>0</v>
      </c>
      <c r="FZ267" s="285">
        <f t="shared" si="611"/>
        <v>0</v>
      </c>
      <c r="GA267" s="285">
        <f t="shared" si="611"/>
        <v>0</v>
      </c>
      <c r="GB267" s="285">
        <f t="shared" si="611"/>
        <v>0</v>
      </c>
      <c r="GC267" s="285">
        <f t="shared" si="611"/>
        <v>0</v>
      </c>
      <c r="GD267" s="285">
        <f t="shared" si="611"/>
        <v>0</v>
      </c>
      <c r="GE267" s="285">
        <f t="shared" si="611"/>
        <v>0</v>
      </c>
      <c r="GF267" s="285">
        <f t="shared" si="611"/>
        <v>0</v>
      </c>
      <c r="GG267" s="285">
        <f t="shared" si="611"/>
        <v>0</v>
      </c>
      <c r="GH267" s="285">
        <f t="shared" si="611"/>
        <v>0</v>
      </c>
      <c r="GI267" s="285">
        <f t="shared" si="611"/>
        <v>0</v>
      </c>
      <c r="GJ267" s="285">
        <f t="shared" si="611"/>
        <v>0</v>
      </c>
      <c r="GK267" s="285">
        <f t="shared" si="611"/>
        <v>0</v>
      </c>
      <c r="GL267" s="285">
        <f t="shared" si="611"/>
        <v>0</v>
      </c>
      <c r="GM267" s="285">
        <f t="shared" si="611"/>
        <v>0</v>
      </c>
      <c r="GN267" s="285">
        <f t="shared" si="611"/>
        <v>0</v>
      </c>
      <c r="GO267" s="285">
        <f t="shared" si="611"/>
        <v>0</v>
      </c>
      <c r="GP267" s="285">
        <f t="shared" si="611"/>
        <v>0</v>
      </c>
      <c r="GQ267" s="285">
        <f t="shared" si="611"/>
        <v>0</v>
      </c>
      <c r="GR267" s="285">
        <f t="shared" si="611"/>
        <v>0</v>
      </c>
      <c r="GS267" s="285">
        <f t="shared" si="611"/>
        <v>0</v>
      </c>
      <c r="GT267" s="11"/>
      <c r="GU267" s="286">
        <f t="shared" ca="1" si="592"/>
        <v>673900.11795134575</v>
      </c>
      <c r="GV267" s="286">
        <f t="shared" ca="1" si="592"/>
        <v>14701887.90828364</v>
      </c>
      <c r="GW267" s="286">
        <f t="shared" ca="1" si="592"/>
        <v>27304523.657274988</v>
      </c>
      <c r="GX267" s="286">
        <f t="shared" ca="1" si="592"/>
        <v>30231709.939652242</v>
      </c>
      <c r="GY267" s="286">
        <f t="shared" ca="1" si="592"/>
        <v>29049624.354737613</v>
      </c>
      <c r="GZ267" s="286">
        <f t="shared" ca="1" si="592"/>
        <v>30363800.815606739</v>
      </c>
      <c r="HA267" s="286">
        <f t="shared" ca="1" si="592"/>
        <v>29696228.756808538</v>
      </c>
      <c r="HB267" s="286">
        <f t="shared" ca="1" si="592"/>
        <v>28729342.483504765</v>
      </c>
      <c r="HC267" s="286">
        <f t="shared" ca="1" si="592"/>
        <v>29089881.781039551</v>
      </c>
      <c r="HD267" s="286">
        <f t="shared" ca="1" si="592"/>
        <v>25812102.73498024</v>
      </c>
      <c r="HE267" s="286">
        <f t="shared" ca="1" si="592"/>
        <v>156814842.41268551</v>
      </c>
      <c r="HF267" s="286">
        <f t="shared" si="592"/>
        <v>0</v>
      </c>
      <c r="HG267" s="286">
        <f t="shared" si="592"/>
        <v>0</v>
      </c>
      <c r="HH267" s="286">
        <f t="shared" si="592"/>
        <v>0</v>
      </c>
      <c r="HI267" s="286">
        <f t="shared" si="592"/>
        <v>0</v>
      </c>
      <c r="HJ267" s="286">
        <f t="shared" si="592"/>
        <v>0</v>
      </c>
      <c r="HK267" s="286">
        <f t="shared" ca="1" si="593"/>
        <v>402467844.96252519</v>
      </c>
    </row>
    <row r="268" spans="2:219" ht="4.95" customHeight="1" x14ac:dyDescent="0.75"/>
    <row r="269" spans="2:219" ht="14.4" customHeight="1" x14ac:dyDescent="0.75">
      <c r="B269" t="s">
        <v>315</v>
      </c>
      <c r="G269" s="85">
        <f ca="1">SUMIFS($K269:$GS269,$K$6:$GS$6,"&lt;="&amp;$G$2)</f>
        <v>-356756640.99999976</v>
      </c>
      <c r="K269" s="89">
        <f t="shared" ref="K269:BV269" ca="1" si="612">IF(K$6&lt;=$G$3,K251,0)</f>
        <v>-15344230.378458673</v>
      </c>
      <c r="L269" s="89">
        <f t="shared" ca="1" si="612"/>
        <v>0</v>
      </c>
      <c r="M269" s="89">
        <f t="shared" ca="1" si="612"/>
        <v>0</v>
      </c>
      <c r="N269" s="89">
        <f t="shared" ca="1" si="612"/>
        <v>-15995242.765123051</v>
      </c>
      <c r="O269" s="89">
        <f t="shared" ca="1" si="612"/>
        <v>-17424861.970000163</v>
      </c>
      <c r="P269" s="89">
        <f t="shared" ca="1" si="612"/>
        <v>0</v>
      </c>
      <c r="Q269" s="89">
        <f t="shared" ca="1" si="612"/>
        <v>-30077349.712679662</v>
      </c>
      <c r="R269" s="89">
        <f t="shared" ca="1" si="612"/>
        <v>0</v>
      </c>
      <c r="S269" s="89">
        <f t="shared" ca="1" si="612"/>
        <v>-27010694.567469541</v>
      </c>
      <c r="T269" s="89">
        <f t="shared" ca="1" si="612"/>
        <v>-44688109.432639271</v>
      </c>
      <c r="U269" s="89">
        <f t="shared" ca="1" si="612"/>
        <v>0</v>
      </c>
      <c r="V269" s="89">
        <f t="shared" ca="1" si="612"/>
        <v>0</v>
      </c>
      <c r="W269" s="89">
        <f t="shared" ca="1" si="612"/>
        <v>-18833303.215367261</v>
      </c>
      <c r="X269" s="89">
        <f t="shared" ca="1" si="612"/>
        <v>-7103190.607055393</v>
      </c>
      <c r="Y269" s="89">
        <f t="shared" ca="1" si="612"/>
        <v>-19513575.70840041</v>
      </c>
      <c r="Z269" s="89">
        <f t="shared" ca="1" si="612"/>
        <v>0</v>
      </c>
      <c r="AA269" s="89">
        <f t="shared" ca="1" si="612"/>
        <v>0</v>
      </c>
      <c r="AB269" s="89">
        <f t="shared" ca="1" si="612"/>
        <v>0</v>
      </c>
      <c r="AC269" s="89">
        <f t="shared" ca="1" si="612"/>
        <v>-14569009.504852837</v>
      </c>
      <c r="AD269" s="89">
        <f t="shared" ca="1" si="612"/>
        <v>0</v>
      </c>
      <c r="AE269" s="89">
        <f t="shared" ca="1" si="612"/>
        <v>-49176576.065950923</v>
      </c>
      <c r="AF269" s="89">
        <f t="shared" ca="1" si="612"/>
        <v>0</v>
      </c>
      <c r="AG269" s="89">
        <f t="shared" ca="1" si="612"/>
        <v>-25398949.400800049</v>
      </c>
      <c r="AH269" s="89">
        <f t="shared" ca="1" si="612"/>
        <v>0</v>
      </c>
      <c r="AI269" s="89">
        <f t="shared" ca="1" si="612"/>
        <v>-13924076.402082955</v>
      </c>
      <c r="AJ269" s="89">
        <f t="shared" ca="1" si="612"/>
        <v>-14346974.553420486</v>
      </c>
      <c r="AK269" s="89">
        <f t="shared" ca="1" si="612"/>
        <v>-12969517.629604505</v>
      </c>
      <c r="AL269" s="89">
        <f t="shared" ca="1" si="612"/>
        <v>0</v>
      </c>
      <c r="AM269" s="89">
        <f t="shared" ca="1" si="612"/>
        <v>-30380979.086094558</v>
      </c>
      <c r="AN269" s="89">
        <f t="shared" ca="1" si="612"/>
        <v>0</v>
      </c>
      <c r="AO269" s="89">
        <f t="shared" ca="1" si="612"/>
        <v>0</v>
      </c>
      <c r="AP269" s="89">
        <f t="shared" ca="1" si="612"/>
        <v>0</v>
      </c>
      <c r="AQ269" s="89">
        <f t="shared" ca="1" si="612"/>
        <v>0</v>
      </c>
      <c r="AR269" s="89">
        <f t="shared" ca="1" si="612"/>
        <v>0</v>
      </c>
      <c r="AS269" s="89">
        <f t="shared" ca="1" si="612"/>
        <v>0</v>
      </c>
      <c r="AT269" s="89">
        <f t="shared" ca="1" si="612"/>
        <v>0</v>
      </c>
      <c r="AU269" s="89">
        <f t="shared" ca="1" si="612"/>
        <v>0</v>
      </c>
      <c r="AV269" s="89">
        <f t="shared" ca="1" si="612"/>
        <v>0</v>
      </c>
      <c r="AW269" s="89">
        <f t="shared" ca="1" si="612"/>
        <v>0</v>
      </c>
      <c r="AX269" s="89">
        <f t="shared" ca="1" si="612"/>
        <v>0</v>
      </c>
      <c r="AY269" s="89">
        <f t="shared" ca="1" si="612"/>
        <v>0</v>
      </c>
      <c r="AZ269" s="89">
        <f t="shared" ca="1" si="612"/>
        <v>0</v>
      </c>
      <c r="BA269" s="89">
        <f t="shared" ca="1" si="612"/>
        <v>0</v>
      </c>
      <c r="BB269" s="89">
        <f t="shared" ca="1" si="612"/>
        <v>0</v>
      </c>
      <c r="BC269" s="89">
        <f t="shared" ca="1" si="612"/>
        <v>0</v>
      </c>
      <c r="BD269" s="89">
        <f t="shared" ca="1" si="612"/>
        <v>0</v>
      </c>
      <c r="BE269" s="89">
        <f t="shared" ca="1" si="612"/>
        <v>0</v>
      </c>
      <c r="BF269" s="89">
        <f t="shared" ca="1" si="612"/>
        <v>0</v>
      </c>
      <c r="BG269" s="89">
        <f t="shared" ca="1" si="612"/>
        <v>0</v>
      </c>
      <c r="BH269" s="89">
        <f t="shared" ca="1" si="612"/>
        <v>0</v>
      </c>
      <c r="BI269" s="89">
        <f t="shared" ca="1" si="612"/>
        <v>0</v>
      </c>
      <c r="BJ269" s="89">
        <f t="shared" ca="1" si="612"/>
        <v>0</v>
      </c>
      <c r="BK269" s="89">
        <f t="shared" ca="1" si="612"/>
        <v>0</v>
      </c>
      <c r="BL269" s="89">
        <f t="shared" ca="1" si="612"/>
        <v>0</v>
      </c>
      <c r="BM269" s="89">
        <f t="shared" ca="1" si="612"/>
        <v>0</v>
      </c>
      <c r="BN269" s="89">
        <f t="shared" ca="1" si="612"/>
        <v>0</v>
      </c>
      <c r="BO269" s="89">
        <f t="shared" ca="1" si="612"/>
        <v>0</v>
      </c>
      <c r="BP269" s="89">
        <f t="shared" ca="1" si="612"/>
        <v>0</v>
      </c>
      <c r="BQ269" s="89">
        <f t="shared" ca="1" si="612"/>
        <v>0</v>
      </c>
      <c r="BR269" s="89">
        <f t="shared" ca="1" si="612"/>
        <v>0</v>
      </c>
      <c r="BS269" s="89">
        <f t="shared" ca="1" si="612"/>
        <v>0</v>
      </c>
      <c r="BT269" s="89">
        <f t="shared" ca="1" si="612"/>
        <v>0</v>
      </c>
      <c r="BU269" s="89">
        <f t="shared" ca="1" si="612"/>
        <v>0</v>
      </c>
      <c r="BV269" s="89">
        <f t="shared" ca="1" si="612"/>
        <v>0</v>
      </c>
      <c r="BW269" s="89">
        <f t="shared" ref="BW269:EH269" ca="1" si="613">IF(BW$6&lt;=$G$3,BW251,0)</f>
        <v>0</v>
      </c>
      <c r="BX269" s="89">
        <f t="shared" ca="1" si="613"/>
        <v>0</v>
      </c>
      <c r="BY269" s="89">
        <f t="shared" ca="1" si="613"/>
        <v>0</v>
      </c>
      <c r="BZ269" s="89">
        <f t="shared" ca="1" si="613"/>
        <v>0</v>
      </c>
      <c r="CA269" s="89">
        <f t="shared" ca="1" si="613"/>
        <v>0</v>
      </c>
      <c r="CB269" s="89">
        <f t="shared" ca="1" si="613"/>
        <v>0</v>
      </c>
      <c r="CC269" s="89">
        <f t="shared" ca="1" si="613"/>
        <v>0</v>
      </c>
      <c r="CD269" s="89">
        <f t="shared" ca="1" si="613"/>
        <v>0</v>
      </c>
      <c r="CE269" s="89">
        <f t="shared" ca="1" si="613"/>
        <v>0</v>
      </c>
      <c r="CF269" s="89">
        <f t="shared" ca="1" si="613"/>
        <v>0</v>
      </c>
      <c r="CG269" s="89">
        <f t="shared" ca="1" si="613"/>
        <v>0</v>
      </c>
      <c r="CH269" s="89">
        <f t="shared" ca="1" si="613"/>
        <v>0</v>
      </c>
      <c r="CI269" s="89">
        <f t="shared" ca="1" si="613"/>
        <v>0</v>
      </c>
      <c r="CJ269" s="89">
        <f t="shared" ca="1" si="613"/>
        <v>0</v>
      </c>
      <c r="CK269" s="89">
        <f t="shared" ca="1" si="613"/>
        <v>0</v>
      </c>
      <c r="CL269" s="89">
        <f t="shared" ca="1" si="613"/>
        <v>0</v>
      </c>
      <c r="CM269" s="89">
        <f t="shared" ca="1" si="613"/>
        <v>0</v>
      </c>
      <c r="CN269" s="89">
        <f t="shared" ca="1" si="613"/>
        <v>0</v>
      </c>
      <c r="CO269" s="89">
        <f t="shared" ca="1" si="613"/>
        <v>0</v>
      </c>
      <c r="CP269" s="89">
        <f t="shared" ca="1" si="613"/>
        <v>0</v>
      </c>
      <c r="CQ269" s="89">
        <f t="shared" ca="1" si="613"/>
        <v>0</v>
      </c>
      <c r="CR269" s="89">
        <f t="shared" ca="1" si="613"/>
        <v>0</v>
      </c>
      <c r="CS269" s="89">
        <f t="shared" ca="1" si="613"/>
        <v>0</v>
      </c>
      <c r="CT269" s="89">
        <f t="shared" ca="1" si="613"/>
        <v>0</v>
      </c>
      <c r="CU269" s="89">
        <f t="shared" ca="1" si="613"/>
        <v>0</v>
      </c>
      <c r="CV269" s="89">
        <f t="shared" ca="1" si="613"/>
        <v>0</v>
      </c>
      <c r="CW269" s="89">
        <f t="shared" ca="1" si="613"/>
        <v>0</v>
      </c>
      <c r="CX269" s="89">
        <f t="shared" ca="1" si="613"/>
        <v>0</v>
      </c>
      <c r="CY269" s="89">
        <f t="shared" ca="1" si="613"/>
        <v>0</v>
      </c>
      <c r="CZ269" s="89">
        <f t="shared" ca="1" si="613"/>
        <v>0</v>
      </c>
      <c r="DA269" s="89">
        <f t="shared" ca="1" si="613"/>
        <v>0</v>
      </c>
      <c r="DB269" s="89">
        <f t="shared" ca="1" si="613"/>
        <v>0</v>
      </c>
      <c r="DC269" s="89">
        <f t="shared" ca="1" si="613"/>
        <v>0</v>
      </c>
      <c r="DD269" s="89">
        <f t="shared" ca="1" si="613"/>
        <v>0</v>
      </c>
      <c r="DE269" s="89">
        <f t="shared" ca="1" si="613"/>
        <v>0</v>
      </c>
      <c r="DF269" s="89">
        <f t="shared" ca="1" si="613"/>
        <v>0</v>
      </c>
      <c r="DG269" s="89">
        <f t="shared" ca="1" si="613"/>
        <v>0</v>
      </c>
      <c r="DH269" s="89">
        <f t="shared" ca="1" si="613"/>
        <v>0</v>
      </c>
      <c r="DI269" s="89">
        <f t="shared" ca="1" si="613"/>
        <v>0</v>
      </c>
      <c r="DJ269" s="89">
        <f t="shared" ca="1" si="613"/>
        <v>0</v>
      </c>
      <c r="DK269" s="89">
        <f t="shared" ca="1" si="613"/>
        <v>0</v>
      </c>
      <c r="DL269" s="89">
        <f t="shared" ca="1" si="613"/>
        <v>0</v>
      </c>
      <c r="DM269" s="89">
        <f t="shared" ca="1" si="613"/>
        <v>0</v>
      </c>
      <c r="DN269" s="89">
        <f t="shared" ca="1" si="613"/>
        <v>0</v>
      </c>
      <c r="DO269" s="89">
        <f t="shared" ca="1" si="613"/>
        <v>0</v>
      </c>
      <c r="DP269" s="89">
        <f t="shared" ca="1" si="613"/>
        <v>0</v>
      </c>
      <c r="DQ269" s="89">
        <f t="shared" ca="1" si="613"/>
        <v>0</v>
      </c>
      <c r="DR269" s="89">
        <f t="shared" ca="1" si="613"/>
        <v>0</v>
      </c>
      <c r="DS269" s="89">
        <f t="shared" ca="1" si="613"/>
        <v>0</v>
      </c>
      <c r="DT269" s="89">
        <f t="shared" ca="1" si="613"/>
        <v>0</v>
      </c>
      <c r="DU269" s="89">
        <f t="shared" ca="1" si="613"/>
        <v>0</v>
      </c>
      <c r="DV269" s="89">
        <f t="shared" ca="1" si="613"/>
        <v>0</v>
      </c>
      <c r="DW269" s="89">
        <f t="shared" ca="1" si="613"/>
        <v>0</v>
      </c>
      <c r="DX269" s="89">
        <f t="shared" ca="1" si="613"/>
        <v>0</v>
      </c>
      <c r="DY269" s="89">
        <f t="shared" ca="1" si="613"/>
        <v>0</v>
      </c>
      <c r="DZ269" s="89">
        <f t="shared" si="613"/>
        <v>0</v>
      </c>
      <c r="EA269" s="89">
        <f t="shared" si="613"/>
        <v>0</v>
      </c>
      <c r="EB269" s="89">
        <f t="shared" si="613"/>
        <v>0</v>
      </c>
      <c r="EC269" s="89">
        <f t="shared" si="613"/>
        <v>0</v>
      </c>
      <c r="ED269" s="89">
        <f t="shared" si="613"/>
        <v>0</v>
      </c>
      <c r="EE269" s="89">
        <f t="shared" si="613"/>
        <v>0</v>
      </c>
      <c r="EF269" s="89">
        <f t="shared" si="613"/>
        <v>0</v>
      </c>
      <c r="EG269" s="89">
        <f t="shared" si="613"/>
        <v>0</v>
      </c>
      <c r="EH269" s="89">
        <f t="shared" si="613"/>
        <v>0</v>
      </c>
      <c r="EI269" s="89">
        <f t="shared" ref="EI269:GS269" si="614">IF(EI$6&lt;=$G$3,EI251,0)</f>
        <v>0</v>
      </c>
      <c r="EJ269" s="89">
        <f t="shared" si="614"/>
        <v>0</v>
      </c>
      <c r="EK269" s="89">
        <f t="shared" si="614"/>
        <v>0</v>
      </c>
      <c r="EL269" s="89">
        <f t="shared" si="614"/>
        <v>0</v>
      </c>
      <c r="EM269" s="89">
        <f t="shared" si="614"/>
        <v>0</v>
      </c>
      <c r="EN269" s="89">
        <f t="shared" si="614"/>
        <v>0</v>
      </c>
      <c r="EO269" s="89">
        <f t="shared" si="614"/>
        <v>0</v>
      </c>
      <c r="EP269" s="89">
        <f t="shared" si="614"/>
        <v>0</v>
      </c>
      <c r="EQ269" s="89">
        <f t="shared" si="614"/>
        <v>0</v>
      </c>
      <c r="ER269" s="89">
        <f t="shared" si="614"/>
        <v>0</v>
      </c>
      <c r="ES269" s="89">
        <f t="shared" si="614"/>
        <v>0</v>
      </c>
      <c r="ET269" s="89">
        <f t="shared" si="614"/>
        <v>0</v>
      </c>
      <c r="EU269" s="89">
        <f t="shared" si="614"/>
        <v>0</v>
      </c>
      <c r="EV269" s="89">
        <f t="shared" si="614"/>
        <v>0</v>
      </c>
      <c r="EW269" s="89">
        <f t="shared" si="614"/>
        <v>0</v>
      </c>
      <c r="EX269" s="89">
        <f t="shared" si="614"/>
        <v>0</v>
      </c>
      <c r="EY269" s="89">
        <f t="shared" si="614"/>
        <v>0</v>
      </c>
      <c r="EZ269" s="89">
        <f t="shared" si="614"/>
        <v>0</v>
      </c>
      <c r="FA269" s="89">
        <f t="shared" si="614"/>
        <v>0</v>
      </c>
      <c r="FB269" s="89">
        <f t="shared" si="614"/>
        <v>0</v>
      </c>
      <c r="FC269" s="89">
        <f t="shared" si="614"/>
        <v>0</v>
      </c>
      <c r="FD269" s="89">
        <f t="shared" si="614"/>
        <v>0</v>
      </c>
      <c r="FE269" s="89">
        <f t="shared" si="614"/>
        <v>0</v>
      </c>
      <c r="FF269" s="89">
        <f t="shared" si="614"/>
        <v>0</v>
      </c>
      <c r="FG269" s="89">
        <f t="shared" si="614"/>
        <v>0</v>
      </c>
      <c r="FH269" s="89">
        <f t="shared" si="614"/>
        <v>0</v>
      </c>
      <c r="FI269" s="89">
        <f t="shared" si="614"/>
        <v>0</v>
      </c>
      <c r="FJ269" s="89">
        <f t="shared" si="614"/>
        <v>0</v>
      </c>
      <c r="FK269" s="89">
        <f t="shared" si="614"/>
        <v>0</v>
      </c>
      <c r="FL269" s="89">
        <f t="shared" si="614"/>
        <v>0</v>
      </c>
      <c r="FM269" s="89">
        <f t="shared" si="614"/>
        <v>0</v>
      </c>
      <c r="FN269" s="89">
        <f t="shared" si="614"/>
        <v>0</v>
      </c>
      <c r="FO269" s="89">
        <f t="shared" si="614"/>
        <v>0</v>
      </c>
      <c r="FP269" s="89">
        <f t="shared" si="614"/>
        <v>0</v>
      </c>
      <c r="FQ269" s="89">
        <f t="shared" si="614"/>
        <v>0</v>
      </c>
      <c r="FR269" s="89">
        <f t="shared" si="614"/>
        <v>0</v>
      </c>
      <c r="FS269" s="89">
        <f t="shared" si="614"/>
        <v>0</v>
      </c>
      <c r="FT269" s="89">
        <f t="shared" si="614"/>
        <v>0</v>
      </c>
      <c r="FU269" s="89">
        <f t="shared" si="614"/>
        <v>0</v>
      </c>
      <c r="FV269" s="89">
        <f t="shared" si="614"/>
        <v>0</v>
      </c>
      <c r="FW269" s="89">
        <f t="shared" si="614"/>
        <v>0</v>
      </c>
      <c r="FX269" s="89">
        <f t="shared" si="614"/>
        <v>0</v>
      </c>
      <c r="FY269" s="89">
        <f t="shared" si="614"/>
        <v>0</v>
      </c>
      <c r="FZ269" s="89">
        <f t="shared" si="614"/>
        <v>0</v>
      </c>
      <c r="GA269" s="89">
        <f t="shared" si="614"/>
        <v>0</v>
      </c>
      <c r="GB269" s="89">
        <f t="shared" si="614"/>
        <v>0</v>
      </c>
      <c r="GC269" s="89">
        <f t="shared" si="614"/>
        <v>0</v>
      </c>
      <c r="GD269" s="89">
        <f t="shared" si="614"/>
        <v>0</v>
      </c>
      <c r="GE269" s="89">
        <f t="shared" si="614"/>
        <v>0</v>
      </c>
      <c r="GF269" s="89">
        <f t="shared" si="614"/>
        <v>0</v>
      </c>
      <c r="GG269" s="89">
        <f t="shared" si="614"/>
        <v>0</v>
      </c>
      <c r="GH269" s="89">
        <f t="shared" si="614"/>
        <v>0</v>
      </c>
      <c r="GI269" s="89">
        <f t="shared" si="614"/>
        <v>0</v>
      </c>
      <c r="GJ269" s="89">
        <f t="shared" si="614"/>
        <v>0</v>
      </c>
      <c r="GK269" s="89">
        <f t="shared" si="614"/>
        <v>0</v>
      </c>
      <c r="GL269" s="89">
        <f t="shared" si="614"/>
        <v>0</v>
      </c>
      <c r="GM269" s="89">
        <f t="shared" si="614"/>
        <v>0</v>
      </c>
      <c r="GN269" s="89">
        <f t="shared" si="614"/>
        <v>0</v>
      </c>
      <c r="GO269" s="89">
        <f t="shared" si="614"/>
        <v>0</v>
      </c>
      <c r="GP269" s="89">
        <f t="shared" si="614"/>
        <v>0</v>
      </c>
      <c r="GQ269" s="89">
        <f t="shared" si="614"/>
        <v>0</v>
      </c>
      <c r="GR269" s="89">
        <f t="shared" si="614"/>
        <v>0</v>
      </c>
      <c r="GS269" s="89">
        <f t="shared" si="614"/>
        <v>0</v>
      </c>
      <c r="GU269" s="85">
        <f t="shared" ref="GU269:HJ269" ca="1" si="615">SUMIFS($K269:$GS269,$K$5:$GS$5,GU$6)</f>
        <v>-150540488.82637036</v>
      </c>
      <c r="GV269" s="85">
        <f t="shared" ca="1" si="615"/>
        <v>-134594604.50242686</v>
      </c>
      <c r="GW269" s="85">
        <f t="shared" ca="1" si="615"/>
        <v>-71621547.671202511</v>
      </c>
      <c r="GX269" s="85">
        <f t="shared" ca="1" si="615"/>
        <v>0</v>
      </c>
      <c r="GY269" s="85">
        <f t="shared" ca="1" si="615"/>
        <v>0</v>
      </c>
      <c r="GZ269" s="85">
        <f t="shared" ca="1" si="615"/>
        <v>0</v>
      </c>
      <c r="HA269" s="85">
        <f t="shared" ca="1" si="615"/>
        <v>0</v>
      </c>
      <c r="HB269" s="85">
        <f t="shared" ca="1" si="615"/>
        <v>0</v>
      </c>
      <c r="HC269" s="85">
        <f t="shared" ca="1" si="615"/>
        <v>0</v>
      </c>
      <c r="HD269" s="85">
        <f t="shared" ca="1" si="615"/>
        <v>0</v>
      </c>
      <c r="HE269" s="85">
        <f t="shared" si="615"/>
        <v>0</v>
      </c>
      <c r="HF269" s="85">
        <f t="shared" si="615"/>
        <v>0</v>
      </c>
      <c r="HG269" s="85">
        <f t="shared" si="615"/>
        <v>0</v>
      </c>
      <c r="HH269" s="85">
        <f t="shared" si="615"/>
        <v>0</v>
      </c>
      <c r="HI269" s="85">
        <f t="shared" si="615"/>
        <v>0</v>
      </c>
      <c r="HJ269" s="85">
        <f t="shared" si="615"/>
        <v>0</v>
      </c>
      <c r="HK269" s="85">
        <f t="shared" ref="HK269" ca="1" si="616">SUM(GU269:HJ269)</f>
        <v>-356756640.99999976</v>
      </c>
    </row>
    <row r="270" spans="2:219" ht="4.95" customHeight="1" x14ac:dyDescent="0.75"/>
    <row r="271" spans="2:219" ht="15.5" thickBot="1" x14ac:dyDescent="0.9">
      <c r="B271" s="247" t="s">
        <v>248</v>
      </c>
      <c r="C271" s="248">
        <f ca="1">$C$37</f>
        <v>42794</v>
      </c>
      <c r="D271" s="247"/>
      <c r="E271" s="247"/>
      <c r="F271" s="247"/>
      <c r="G271" s="249">
        <f ca="1">SUMIFS($K271:$GS271,$K$6:$GS$6,"&lt;="&amp;$G$2)</f>
        <v>-122980800.05247459</v>
      </c>
      <c r="H271" s="449">
        <f ca="1">IFERROR(XIRR(OFFSET($J271,0,MATCH($C271,$K$6:$GS$6,0)):$GS271,OFFSET($J$6,0,MATCH($C271,$K$6:$GS$6,0)):$GS$6),"N/A")</f>
        <v>2.022102177143097E-2</v>
      </c>
      <c r="I271" s="251">
        <f ca="1">HK267/-G269</f>
        <v>1.1281299314692377</v>
      </c>
      <c r="J271" s="11"/>
      <c r="K271" s="246">
        <f ca="1">K267+K269</f>
        <v>-15344230.378458673</v>
      </c>
      <c r="L271" s="246">
        <f t="shared" ref="L271:BW271" ca="1" si="617">L267+L269</f>
        <v>0</v>
      </c>
      <c r="M271" s="246">
        <f t="shared" ca="1" si="617"/>
        <v>0</v>
      </c>
      <c r="N271" s="246">
        <f t="shared" ca="1" si="617"/>
        <v>-15995242.765123051</v>
      </c>
      <c r="O271" s="246">
        <f t="shared" ca="1" si="617"/>
        <v>-17424861.970000163</v>
      </c>
      <c r="P271" s="246">
        <f t="shared" ca="1" si="617"/>
        <v>0</v>
      </c>
      <c r="Q271" s="246">
        <f t="shared" ca="1" si="617"/>
        <v>-30077349.712679662</v>
      </c>
      <c r="R271" s="246">
        <f t="shared" ca="1" si="617"/>
        <v>0</v>
      </c>
      <c r="S271" s="246">
        <f t="shared" ca="1" si="617"/>
        <v>-27010694.567469541</v>
      </c>
      <c r="T271" s="246">
        <f t="shared" ca="1" si="617"/>
        <v>-44688109.432639271</v>
      </c>
      <c r="U271" s="246">
        <f t="shared" ca="1" si="617"/>
        <v>673900.11795134575</v>
      </c>
      <c r="V271" s="246">
        <f t="shared" ca="1" si="617"/>
        <v>0</v>
      </c>
      <c r="W271" s="246">
        <f t="shared" ca="1" si="617"/>
        <v>-18833303.215367261</v>
      </c>
      <c r="X271" s="246">
        <f t="shared" ca="1" si="617"/>
        <v>-4215457.414407081</v>
      </c>
      <c r="Y271" s="246">
        <f t="shared" ca="1" si="617"/>
        <v>-19513575.70840041</v>
      </c>
      <c r="Z271" s="246">
        <f t="shared" ca="1" si="617"/>
        <v>0</v>
      </c>
      <c r="AA271" s="246">
        <f t="shared" ca="1" si="617"/>
        <v>3795318.0787497112</v>
      </c>
      <c r="AB271" s="246">
        <f t="shared" ca="1" si="617"/>
        <v>0</v>
      </c>
      <c r="AC271" s="246">
        <f t="shared" ca="1" si="617"/>
        <v>-14569009.504852837</v>
      </c>
      <c r="AD271" s="246">
        <f t="shared" ca="1" si="617"/>
        <v>4121299.356548137</v>
      </c>
      <c r="AE271" s="246">
        <f t="shared" ca="1" si="617"/>
        <v>-49176576.065950923</v>
      </c>
      <c r="AF271" s="246">
        <f t="shared" ca="1" si="617"/>
        <v>0</v>
      </c>
      <c r="AG271" s="246">
        <f t="shared" ca="1" si="617"/>
        <v>-21501412.12046257</v>
      </c>
      <c r="AH271" s="246">
        <f t="shared" ca="1" si="617"/>
        <v>0</v>
      </c>
      <c r="AI271" s="246">
        <f t="shared" ca="1" si="617"/>
        <v>-13924076.402082955</v>
      </c>
      <c r="AJ271" s="246">
        <f t="shared" ca="1" si="617"/>
        <v>-8653462.510958204</v>
      </c>
      <c r="AK271" s="246">
        <f t="shared" ca="1" si="617"/>
        <v>-12969517.629604505</v>
      </c>
      <c r="AL271" s="246">
        <f t="shared" ca="1" si="617"/>
        <v>0</v>
      </c>
      <c r="AM271" s="246">
        <f t="shared" ca="1" si="617"/>
        <v>-24108972.097046606</v>
      </c>
      <c r="AN271" s="246">
        <f t="shared" ca="1" si="617"/>
        <v>0</v>
      </c>
      <c r="AO271" s="246">
        <f t="shared" ca="1" si="617"/>
        <v>0</v>
      </c>
      <c r="AP271" s="246">
        <f t="shared" ca="1" si="617"/>
        <v>7745832.7798205484</v>
      </c>
      <c r="AQ271" s="246">
        <f t="shared" ca="1" si="617"/>
        <v>0</v>
      </c>
      <c r="AR271" s="246">
        <f t="shared" ca="1" si="617"/>
        <v>0</v>
      </c>
      <c r="AS271" s="246">
        <f t="shared" ca="1" si="617"/>
        <v>7593171.8459442034</v>
      </c>
      <c r="AT271" s="246">
        <f t="shared" ca="1" si="617"/>
        <v>0</v>
      </c>
      <c r="AU271" s="246">
        <f t="shared" ca="1" si="617"/>
        <v>0</v>
      </c>
      <c r="AV271" s="246">
        <f t="shared" ca="1" si="617"/>
        <v>7792589.1437874082</v>
      </c>
      <c r="AW271" s="246">
        <f t="shared" ca="1" si="617"/>
        <v>0</v>
      </c>
      <c r="AX271" s="246">
        <f t="shared" ca="1" si="617"/>
        <v>0</v>
      </c>
      <c r="AY271" s="246">
        <f t="shared" ca="1" si="617"/>
        <v>7842868.4105827045</v>
      </c>
      <c r="AZ271" s="246">
        <f t="shared" ca="1" si="617"/>
        <v>0</v>
      </c>
      <c r="BA271" s="246">
        <f t="shared" ca="1" si="617"/>
        <v>0</v>
      </c>
      <c r="BB271" s="246">
        <f t="shared" ca="1" si="617"/>
        <v>7570953.3779630857</v>
      </c>
      <c r="BC271" s="246">
        <f t="shared" ca="1" si="617"/>
        <v>0</v>
      </c>
      <c r="BD271" s="246">
        <f t="shared" ca="1" si="617"/>
        <v>0</v>
      </c>
      <c r="BE271" s="246">
        <f t="shared" ca="1" si="617"/>
        <v>7025299.0073190443</v>
      </c>
      <c r="BF271" s="246">
        <f t="shared" ca="1" si="617"/>
        <v>0</v>
      </c>
      <c r="BG271" s="246">
        <f t="shared" ca="1" si="617"/>
        <v>0</v>
      </c>
      <c r="BH271" s="246">
        <f t="shared" ca="1" si="617"/>
        <v>7158590.7119525596</v>
      </c>
      <c r="BI271" s="246">
        <f t="shared" ca="1" si="617"/>
        <v>0</v>
      </c>
      <c r="BJ271" s="246">
        <f t="shared" ca="1" si="617"/>
        <v>0</v>
      </c>
      <c r="BK271" s="246">
        <f t="shared" ca="1" si="617"/>
        <v>7288815.7928981679</v>
      </c>
      <c r="BL271" s="246">
        <f t="shared" ca="1" si="617"/>
        <v>0</v>
      </c>
      <c r="BM271" s="246">
        <f t="shared" ca="1" si="617"/>
        <v>0</v>
      </c>
      <c r="BN271" s="246">
        <f t="shared" ca="1" si="617"/>
        <v>7257843.5841602562</v>
      </c>
      <c r="BO271" s="246">
        <f t="shared" ca="1" si="617"/>
        <v>0</v>
      </c>
      <c r="BP271" s="246">
        <f t="shared" ca="1" si="617"/>
        <v>0</v>
      </c>
      <c r="BQ271" s="246">
        <f t="shared" ca="1" si="617"/>
        <v>7344374.2657266296</v>
      </c>
      <c r="BR271" s="246">
        <f t="shared" ca="1" si="617"/>
        <v>0</v>
      </c>
      <c r="BS271" s="246">
        <f t="shared" ca="1" si="617"/>
        <v>0</v>
      </c>
      <c r="BT271" s="246">
        <f t="shared" ca="1" si="617"/>
        <v>7522222.0725658871</v>
      </c>
      <c r="BU271" s="246">
        <f t="shared" ca="1" si="617"/>
        <v>0</v>
      </c>
      <c r="BV271" s="246">
        <f t="shared" ca="1" si="617"/>
        <v>0</v>
      </c>
      <c r="BW271" s="246">
        <f t="shared" ca="1" si="617"/>
        <v>7815765.7426682841</v>
      </c>
      <c r="BX271" s="246">
        <f t="shared" ref="BX271:EI271" ca="1" si="618">BX267+BX269</f>
        <v>0</v>
      </c>
      <c r="BY271" s="246">
        <f t="shared" ca="1" si="618"/>
        <v>0</v>
      </c>
      <c r="BZ271" s="246">
        <f t="shared" ca="1" si="618"/>
        <v>7562744.8057754626</v>
      </c>
      <c r="CA271" s="246">
        <f t="shared" ca="1" si="618"/>
        <v>0</v>
      </c>
      <c r="CB271" s="246">
        <f t="shared" ca="1" si="618"/>
        <v>0</v>
      </c>
      <c r="CC271" s="246">
        <f t="shared" ca="1" si="618"/>
        <v>7463068.1945971055</v>
      </c>
      <c r="CD271" s="246">
        <f t="shared" ca="1" si="618"/>
        <v>0</v>
      </c>
      <c r="CE271" s="246">
        <f t="shared" ca="1" si="618"/>
        <v>0</v>
      </c>
      <c r="CF271" s="246">
        <f t="shared" ca="1" si="618"/>
        <v>7432031.74752576</v>
      </c>
      <c r="CG271" s="246">
        <f t="shared" ca="1" si="618"/>
        <v>0</v>
      </c>
      <c r="CH271" s="246">
        <f t="shared" ca="1" si="618"/>
        <v>0</v>
      </c>
      <c r="CI271" s="246">
        <f t="shared" ca="1" si="618"/>
        <v>7738631.8697426897</v>
      </c>
      <c r="CJ271" s="246">
        <f t="shared" ca="1" si="618"/>
        <v>0</v>
      </c>
      <c r="CK271" s="246">
        <f t="shared" ca="1" si="618"/>
        <v>0</v>
      </c>
      <c r="CL271" s="246">
        <f t="shared" ca="1" si="618"/>
        <v>7417704.2266111588</v>
      </c>
      <c r="CM271" s="246">
        <f t="shared" ca="1" si="618"/>
        <v>0</v>
      </c>
      <c r="CN271" s="246">
        <f t="shared" ca="1" si="618"/>
        <v>0</v>
      </c>
      <c r="CO271" s="246">
        <f t="shared" ca="1" si="618"/>
        <v>7107860.9129289277</v>
      </c>
      <c r="CP271" s="246">
        <f t="shared" ca="1" si="618"/>
        <v>0</v>
      </c>
      <c r="CQ271" s="246">
        <f t="shared" ca="1" si="618"/>
        <v>0</v>
      </c>
      <c r="CR271" s="246">
        <f t="shared" ca="1" si="618"/>
        <v>7464120.6429478619</v>
      </c>
      <c r="CS271" s="246">
        <f t="shared" ca="1" si="618"/>
        <v>0</v>
      </c>
      <c r="CT271" s="246">
        <f t="shared" ca="1" si="618"/>
        <v>0</v>
      </c>
      <c r="CU271" s="246">
        <f t="shared" ca="1" si="618"/>
        <v>7161505.3186680349</v>
      </c>
      <c r="CV271" s="246">
        <f t="shared" ca="1" si="618"/>
        <v>0</v>
      </c>
      <c r="CW271" s="246">
        <f t="shared" ca="1" si="618"/>
        <v>0</v>
      </c>
      <c r="CX271" s="246">
        <f t="shared" ca="1" si="618"/>
        <v>7386094.7007381907</v>
      </c>
      <c r="CY271" s="246">
        <f t="shared" ca="1" si="618"/>
        <v>0</v>
      </c>
      <c r="CZ271" s="246">
        <f t="shared" ca="1" si="618"/>
        <v>0</v>
      </c>
      <c r="DA271" s="246">
        <f t="shared" ca="1" si="618"/>
        <v>6717621.8211506745</v>
      </c>
      <c r="DB271" s="246">
        <f t="shared" ca="1" si="618"/>
        <v>0</v>
      </c>
      <c r="DC271" s="246">
        <f t="shared" ca="1" si="618"/>
        <v>0</v>
      </c>
      <c r="DD271" s="246">
        <f t="shared" ca="1" si="618"/>
        <v>6999526.8019797839</v>
      </c>
      <c r="DE271" s="246">
        <f t="shared" ca="1" si="618"/>
        <v>0</v>
      </c>
      <c r="DF271" s="246">
        <f t="shared" ca="1" si="618"/>
        <v>0</v>
      </c>
      <c r="DG271" s="246">
        <f t="shared" ca="1" si="618"/>
        <v>7190115.623877015</v>
      </c>
      <c r="DH271" s="246">
        <f t="shared" ca="1" si="618"/>
        <v>0</v>
      </c>
      <c r="DI271" s="246">
        <f t="shared" ca="1" si="618"/>
        <v>0</v>
      </c>
      <c r="DJ271" s="246">
        <f t="shared" ca="1" si="618"/>
        <v>7905584.6838531056</v>
      </c>
      <c r="DK271" s="246">
        <f t="shared" ca="1" si="618"/>
        <v>0</v>
      </c>
      <c r="DL271" s="246">
        <f t="shared" ca="1" si="618"/>
        <v>0</v>
      </c>
      <c r="DM271" s="246">
        <f t="shared" ca="1" si="618"/>
        <v>6994654.6713296454</v>
      </c>
      <c r="DN271" s="246">
        <f t="shared" ca="1" si="618"/>
        <v>0</v>
      </c>
      <c r="DO271" s="246">
        <f t="shared" ca="1" si="618"/>
        <v>0</v>
      </c>
      <c r="DP271" s="246">
        <f t="shared" ca="1" si="618"/>
        <v>7057572.2398812417</v>
      </c>
      <c r="DQ271" s="246">
        <f t="shared" ca="1" si="618"/>
        <v>0</v>
      </c>
      <c r="DR271" s="246">
        <f t="shared" ca="1" si="618"/>
        <v>0</v>
      </c>
      <c r="DS271" s="246">
        <f t="shared" ca="1" si="618"/>
        <v>6877368.8927844996</v>
      </c>
      <c r="DT271" s="246">
        <f t="shared" ca="1" si="618"/>
        <v>0</v>
      </c>
      <c r="DU271" s="246">
        <f t="shared" ca="1" si="618"/>
        <v>0</v>
      </c>
      <c r="DV271" s="246">
        <f t="shared" ca="1" si="618"/>
        <v>6123349.9799880162</v>
      </c>
      <c r="DW271" s="246">
        <f t="shared" ca="1" si="618"/>
        <v>0</v>
      </c>
      <c r="DX271" s="246">
        <f t="shared" ca="1" si="618"/>
        <v>0</v>
      </c>
      <c r="DY271" s="246">
        <f t="shared" ca="1" si="618"/>
        <v>5753811.6223264802</v>
      </c>
      <c r="DZ271" s="246">
        <f t="shared" ca="1" si="618"/>
        <v>156814842.41268551</v>
      </c>
      <c r="EA271" s="246">
        <f t="shared" si="618"/>
        <v>0</v>
      </c>
      <c r="EB271" s="246">
        <f t="shared" si="618"/>
        <v>0</v>
      </c>
      <c r="EC271" s="246">
        <f t="shared" si="618"/>
        <v>0</v>
      </c>
      <c r="ED271" s="246">
        <f t="shared" si="618"/>
        <v>0</v>
      </c>
      <c r="EE271" s="246">
        <f t="shared" si="618"/>
        <v>0</v>
      </c>
      <c r="EF271" s="246">
        <f t="shared" si="618"/>
        <v>0</v>
      </c>
      <c r="EG271" s="246">
        <f t="shared" si="618"/>
        <v>0</v>
      </c>
      <c r="EH271" s="246">
        <f t="shared" si="618"/>
        <v>0</v>
      </c>
      <c r="EI271" s="246">
        <f t="shared" si="618"/>
        <v>0</v>
      </c>
      <c r="EJ271" s="246">
        <f t="shared" ref="EJ271:GS271" si="619">EJ267+EJ269</f>
        <v>0</v>
      </c>
      <c r="EK271" s="246">
        <f t="shared" si="619"/>
        <v>0</v>
      </c>
      <c r="EL271" s="246">
        <f t="shared" si="619"/>
        <v>0</v>
      </c>
      <c r="EM271" s="246">
        <f t="shared" si="619"/>
        <v>0</v>
      </c>
      <c r="EN271" s="246">
        <f t="shared" si="619"/>
        <v>0</v>
      </c>
      <c r="EO271" s="246">
        <f t="shared" si="619"/>
        <v>0</v>
      </c>
      <c r="EP271" s="246">
        <f t="shared" si="619"/>
        <v>0</v>
      </c>
      <c r="EQ271" s="246">
        <f t="shared" si="619"/>
        <v>0</v>
      </c>
      <c r="ER271" s="246">
        <f t="shared" si="619"/>
        <v>0</v>
      </c>
      <c r="ES271" s="246">
        <f t="shared" si="619"/>
        <v>0</v>
      </c>
      <c r="ET271" s="246">
        <f t="shared" si="619"/>
        <v>0</v>
      </c>
      <c r="EU271" s="246">
        <f t="shared" si="619"/>
        <v>0</v>
      </c>
      <c r="EV271" s="246">
        <f t="shared" si="619"/>
        <v>0</v>
      </c>
      <c r="EW271" s="246">
        <f t="shared" si="619"/>
        <v>0</v>
      </c>
      <c r="EX271" s="246">
        <f t="shared" si="619"/>
        <v>0</v>
      </c>
      <c r="EY271" s="246">
        <f t="shared" si="619"/>
        <v>0</v>
      </c>
      <c r="EZ271" s="246">
        <f t="shared" si="619"/>
        <v>0</v>
      </c>
      <c r="FA271" s="246">
        <f t="shared" si="619"/>
        <v>0</v>
      </c>
      <c r="FB271" s="246">
        <f t="shared" si="619"/>
        <v>0</v>
      </c>
      <c r="FC271" s="246">
        <f t="shared" si="619"/>
        <v>0</v>
      </c>
      <c r="FD271" s="246">
        <f t="shared" si="619"/>
        <v>0</v>
      </c>
      <c r="FE271" s="246">
        <f t="shared" si="619"/>
        <v>0</v>
      </c>
      <c r="FF271" s="246">
        <f t="shared" si="619"/>
        <v>0</v>
      </c>
      <c r="FG271" s="246">
        <f t="shared" si="619"/>
        <v>0</v>
      </c>
      <c r="FH271" s="246">
        <f t="shared" si="619"/>
        <v>0</v>
      </c>
      <c r="FI271" s="246">
        <f t="shared" si="619"/>
        <v>0</v>
      </c>
      <c r="FJ271" s="246">
        <f t="shared" si="619"/>
        <v>0</v>
      </c>
      <c r="FK271" s="246">
        <f t="shared" si="619"/>
        <v>0</v>
      </c>
      <c r="FL271" s="246">
        <f t="shared" si="619"/>
        <v>0</v>
      </c>
      <c r="FM271" s="246">
        <f t="shared" si="619"/>
        <v>0</v>
      </c>
      <c r="FN271" s="246">
        <f t="shared" si="619"/>
        <v>0</v>
      </c>
      <c r="FO271" s="246">
        <f t="shared" si="619"/>
        <v>0</v>
      </c>
      <c r="FP271" s="246">
        <f t="shared" si="619"/>
        <v>0</v>
      </c>
      <c r="FQ271" s="246">
        <f t="shared" si="619"/>
        <v>0</v>
      </c>
      <c r="FR271" s="246">
        <f t="shared" si="619"/>
        <v>0</v>
      </c>
      <c r="FS271" s="246">
        <f t="shared" si="619"/>
        <v>0</v>
      </c>
      <c r="FT271" s="246">
        <f t="shared" si="619"/>
        <v>0</v>
      </c>
      <c r="FU271" s="246">
        <f t="shared" si="619"/>
        <v>0</v>
      </c>
      <c r="FV271" s="246">
        <f t="shared" si="619"/>
        <v>0</v>
      </c>
      <c r="FW271" s="246">
        <f t="shared" si="619"/>
        <v>0</v>
      </c>
      <c r="FX271" s="246">
        <f t="shared" si="619"/>
        <v>0</v>
      </c>
      <c r="FY271" s="246">
        <f t="shared" si="619"/>
        <v>0</v>
      </c>
      <c r="FZ271" s="246">
        <f t="shared" si="619"/>
        <v>0</v>
      </c>
      <c r="GA271" s="246">
        <f t="shared" si="619"/>
        <v>0</v>
      </c>
      <c r="GB271" s="246">
        <f t="shared" si="619"/>
        <v>0</v>
      </c>
      <c r="GC271" s="246">
        <f t="shared" si="619"/>
        <v>0</v>
      </c>
      <c r="GD271" s="246">
        <f t="shared" si="619"/>
        <v>0</v>
      </c>
      <c r="GE271" s="246">
        <f t="shared" si="619"/>
        <v>0</v>
      </c>
      <c r="GF271" s="246">
        <f t="shared" si="619"/>
        <v>0</v>
      </c>
      <c r="GG271" s="246">
        <f t="shared" si="619"/>
        <v>0</v>
      </c>
      <c r="GH271" s="246">
        <f t="shared" si="619"/>
        <v>0</v>
      </c>
      <c r="GI271" s="246">
        <f t="shared" si="619"/>
        <v>0</v>
      </c>
      <c r="GJ271" s="246">
        <f t="shared" si="619"/>
        <v>0</v>
      </c>
      <c r="GK271" s="246">
        <f t="shared" si="619"/>
        <v>0</v>
      </c>
      <c r="GL271" s="246">
        <f t="shared" si="619"/>
        <v>0</v>
      </c>
      <c r="GM271" s="246">
        <f t="shared" si="619"/>
        <v>0</v>
      </c>
      <c r="GN271" s="246">
        <f t="shared" si="619"/>
        <v>0</v>
      </c>
      <c r="GO271" s="246">
        <f t="shared" si="619"/>
        <v>0</v>
      </c>
      <c r="GP271" s="246">
        <f t="shared" si="619"/>
        <v>0</v>
      </c>
      <c r="GQ271" s="246">
        <f t="shared" si="619"/>
        <v>0</v>
      </c>
      <c r="GR271" s="246">
        <f t="shared" si="619"/>
        <v>0</v>
      </c>
      <c r="GS271" s="246">
        <f t="shared" si="619"/>
        <v>0</v>
      </c>
      <c r="GT271" s="11"/>
      <c r="GU271" s="246">
        <f t="shared" ref="GU271:HJ271" ca="1" si="620">SUMIFS($K271:$GS271,$K$5:$GS$5,GU$6)</f>
        <v>-149866588.70841902</v>
      </c>
      <c r="GV271" s="246">
        <f t="shared" ca="1" si="620"/>
        <v>-119892716.59414324</v>
      </c>
      <c r="GW271" s="246">
        <f t="shared" ca="1" si="620"/>
        <v>-44317024.013927519</v>
      </c>
      <c r="GX271" s="246">
        <f t="shared" ca="1" si="620"/>
        <v>30231709.939652242</v>
      </c>
      <c r="GY271" s="246">
        <f t="shared" ca="1" si="620"/>
        <v>29049624.354737613</v>
      </c>
      <c r="GZ271" s="246">
        <f t="shared" ca="1" si="620"/>
        <v>30363800.815606739</v>
      </c>
      <c r="HA271" s="246">
        <f t="shared" ca="1" si="620"/>
        <v>29696228.756808538</v>
      </c>
      <c r="HB271" s="246">
        <f t="shared" ca="1" si="620"/>
        <v>28729342.483504765</v>
      </c>
      <c r="HC271" s="246">
        <f t="shared" ca="1" si="620"/>
        <v>29089881.781039551</v>
      </c>
      <c r="HD271" s="246">
        <f t="shared" ca="1" si="620"/>
        <v>25812102.73498024</v>
      </c>
      <c r="HE271" s="246">
        <f t="shared" ca="1" si="620"/>
        <v>156814842.41268551</v>
      </c>
      <c r="HF271" s="246">
        <f t="shared" si="620"/>
        <v>0</v>
      </c>
      <c r="HG271" s="246">
        <f t="shared" si="620"/>
        <v>0</v>
      </c>
      <c r="HH271" s="246">
        <f t="shared" si="620"/>
        <v>0</v>
      </c>
      <c r="HI271" s="246">
        <f t="shared" si="620"/>
        <v>0</v>
      </c>
      <c r="HJ271" s="246">
        <f t="shared" si="620"/>
        <v>0</v>
      </c>
      <c r="HK271" s="246">
        <f t="shared" ref="HK271" ca="1" si="621">SUM(GU271:HJ271)</f>
        <v>45711203.962525502</v>
      </c>
    </row>
    <row r="272" spans="2:219" ht="15.5" thickTop="1" x14ac:dyDescent="0.75">
      <c r="G272" s="291"/>
    </row>
    <row r="277" spans="11:201" x14ac:dyDescent="0.75">
      <c r="K277" s="89"/>
      <c r="L277" s="89"/>
      <c r="M277" s="89"/>
      <c r="N277" s="89"/>
      <c r="O277" s="89"/>
      <c r="P277" s="89"/>
      <c r="Q277" s="89"/>
      <c r="R277" s="89"/>
      <c r="S277" s="89"/>
      <c r="T277" s="89"/>
      <c r="U277" s="89"/>
      <c r="V277" s="89"/>
      <c r="W277" s="89"/>
      <c r="X277" s="89"/>
      <c r="Y277" s="89"/>
      <c r="Z277" s="89"/>
      <c r="AA277" s="89"/>
      <c r="AB277" s="89"/>
      <c r="AC277" s="89"/>
      <c r="AD277" s="89"/>
      <c r="AE277" s="89"/>
      <c r="AF277" s="89"/>
      <c r="AG277" s="89"/>
      <c r="AH277" s="89"/>
      <c r="AI277" s="89"/>
      <c r="AJ277" s="89"/>
      <c r="AK277" s="89"/>
      <c r="AL277" s="89"/>
      <c r="AM277" s="89"/>
      <c r="AN277" s="89"/>
      <c r="AO277" s="89"/>
      <c r="AP277" s="89"/>
      <c r="AQ277" s="89"/>
      <c r="AR277" s="89"/>
      <c r="AS277" s="89"/>
      <c r="AT277" s="89"/>
      <c r="AU277" s="89"/>
      <c r="AV277" s="89"/>
      <c r="AW277" s="89"/>
      <c r="AX277" s="89"/>
      <c r="AY277" s="89"/>
      <c r="AZ277" s="89"/>
      <c r="BA277" s="89"/>
      <c r="BB277" s="89"/>
      <c r="BC277" s="89"/>
      <c r="BD277" s="89"/>
      <c r="BE277" s="89"/>
      <c r="BF277" s="89"/>
      <c r="BG277" s="89"/>
      <c r="BH277" s="89"/>
      <c r="BI277" s="89"/>
      <c r="BJ277" s="89"/>
      <c r="BK277" s="89"/>
      <c r="BL277" s="89"/>
      <c r="BM277" s="89"/>
      <c r="BN277" s="89"/>
      <c r="BO277" s="89"/>
      <c r="BP277" s="89"/>
      <c r="BQ277" s="89"/>
      <c r="BR277" s="89"/>
      <c r="BS277" s="89"/>
      <c r="BT277" s="89"/>
      <c r="BU277" s="89"/>
      <c r="BV277" s="89"/>
      <c r="BW277" s="89"/>
      <c r="BX277" s="89"/>
      <c r="BY277" s="89"/>
      <c r="BZ277" s="89"/>
      <c r="CA277" s="89"/>
      <c r="CB277" s="89"/>
      <c r="CC277" s="89"/>
      <c r="CD277" s="89"/>
      <c r="CE277" s="89"/>
      <c r="CF277" s="89"/>
      <c r="CG277" s="89"/>
      <c r="CH277" s="89"/>
      <c r="CI277" s="89"/>
      <c r="CJ277" s="89"/>
      <c r="CK277" s="89"/>
      <c r="CL277" s="89"/>
      <c r="CM277" s="89"/>
      <c r="CN277" s="89"/>
      <c r="CO277" s="89"/>
      <c r="CP277" s="89"/>
      <c r="CQ277" s="89"/>
      <c r="CR277" s="89"/>
      <c r="CS277" s="89"/>
      <c r="CT277" s="89"/>
      <c r="CU277" s="89"/>
      <c r="CV277" s="89"/>
      <c r="CW277" s="89"/>
      <c r="CX277" s="89"/>
      <c r="CY277" s="89"/>
      <c r="CZ277" s="89"/>
      <c r="DA277" s="89"/>
      <c r="DB277" s="89"/>
      <c r="DC277" s="89"/>
      <c r="DD277" s="89"/>
      <c r="DE277" s="89"/>
      <c r="DF277" s="89"/>
      <c r="DG277" s="89"/>
      <c r="DH277" s="89"/>
      <c r="DI277" s="89"/>
      <c r="DJ277" s="89"/>
      <c r="DK277" s="89"/>
      <c r="DL277" s="89"/>
      <c r="DM277" s="89"/>
      <c r="DN277" s="89"/>
      <c r="DO277" s="89"/>
      <c r="DP277" s="89"/>
      <c r="DQ277" s="89"/>
      <c r="DR277" s="89"/>
      <c r="DS277" s="89"/>
      <c r="DT277" s="89"/>
      <c r="DU277" s="89"/>
      <c r="DV277" s="89"/>
      <c r="DW277" s="89"/>
      <c r="DX277" s="89"/>
      <c r="DY277" s="89"/>
      <c r="DZ277" s="89"/>
      <c r="EA277" s="89"/>
      <c r="EB277" s="89"/>
      <c r="EC277" s="89"/>
      <c r="ED277" s="89"/>
      <c r="EE277" s="89"/>
      <c r="EF277" s="89"/>
      <c r="EG277" s="89"/>
      <c r="EH277" s="89"/>
      <c r="EI277" s="89"/>
      <c r="EJ277" s="89"/>
      <c r="EK277" s="89"/>
      <c r="EL277" s="89"/>
      <c r="EM277" s="89"/>
      <c r="EN277" s="89"/>
      <c r="EO277" s="89"/>
      <c r="EP277" s="89"/>
      <c r="EQ277" s="89"/>
      <c r="ER277" s="89"/>
      <c r="ES277" s="89"/>
      <c r="ET277" s="89"/>
      <c r="EU277" s="89"/>
      <c r="EV277" s="89"/>
      <c r="EW277" s="89"/>
      <c r="EX277" s="89"/>
      <c r="EY277" s="89"/>
      <c r="EZ277" s="89"/>
      <c r="FA277" s="89"/>
      <c r="FB277" s="89"/>
      <c r="FC277" s="89"/>
      <c r="FD277" s="89"/>
      <c r="FE277" s="89"/>
      <c r="FF277" s="89"/>
      <c r="FG277" s="89"/>
      <c r="FH277" s="89"/>
      <c r="FI277" s="89"/>
      <c r="FJ277" s="89"/>
      <c r="FK277" s="89"/>
      <c r="FL277" s="89"/>
      <c r="FM277" s="89"/>
      <c r="FN277" s="89"/>
      <c r="FO277" s="89"/>
      <c r="FP277" s="89"/>
      <c r="FQ277" s="89"/>
      <c r="FR277" s="89"/>
      <c r="FS277" s="89"/>
      <c r="FT277" s="89"/>
      <c r="FU277" s="89"/>
      <c r="FV277" s="89"/>
      <c r="FW277" s="89"/>
      <c r="FX277" s="89"/>
      <c r="FY277" s="89"/>
      <c r="FZ277" s="89"/>
      <c r="GA277" s="89"/>
      <c r="GB277" s="89"/>
      <c r="GC277" s="89"/>
      <c r="GD277" s="89"/>
      <c r="GE277" s="89"/>
      <c r="GF277" s="89"/>
      <c r="GG277" s="89"/>
      <c r="GH277" s="89"/>
      <c r="GI277" s="89"/>
      <c r="GJ277" s="89"/>
      <c r="GK277" s="89"/>
      <c r="GL277" s="89"/>
      <c r="GM277" s="89"/>
      <c r="GN277" s="89"/>
      <c r="GO277" s="89"/>
      <c r="GP277" s="89"/>
      <c r="GQ277" s="89"/>
      <c r="GR277" s="89"/>
      <c r="GS277" s="89"/>
    </row>
    <row r="278" spans="11:201" x14ac:dyDescent="0.75">
      <c r="K278" s="89"/>
      <c r="L278" s="89"/>
      <c r="M278" s="89"/>
      <c r="N278" s="89"/>
      <c r="O278" s="89"/>
      <c r="P278" s="89"/>
      <c r="Q278" s="89"/>
      <c r="R278" s="89"/>
      <c r="S278" s="89"/>
      <c r="T278" s="89"/>
      <c r="U278" s="89"/>
      <c r="V278" s="89"/>
      <c r="W278" s="89"/>
      <c r="X278" s="89"/>
      <c r="Y278" s="89"/>
      <c r="Z278" s="89"/>
      <c r="AA278" s="89"/>
      <c r="AB278" s="89"/>
      <c r="AC278" s="89"/>
      <c r="AD278" s="89"/>
      <c r="AE278" s="89"/>
      <c r="AF278" s="89"/>
      <c r="AG278" s="89"/>
      <c r="AH278" s="89"/>
      <c r="AI278" s="89"/>
      <c r="AJ278" s="89"/>
      <c r="AK278" s="89"/>
      <c r="AL278" s="89"/>
      <c r="AM278" s="89"/>
      <c r="AN278" s="89"/>
      <c r="AO278" s="89"/>
      <c r="AP278" s="89"/>
      <c r="AQ278" s="89"/>
      <c r="AR278" s="89"/>
      <c r="AS278" s="89"/>
      <c r="AT278" s="89"/>
      <c r="AU278" s="89"/>
      <c r="AV278" s="89"/>
      <c r="AW278" s="89"/>
      <c r="AX278" s="89"/>
      <c r="AY278" s="89"/>
      <c r="AZ278" s="89"/>
      <c r="BA278" s="89"/>
      <c r="BB278" s="89"/>
      <c r="BC278" s="89"/>
      <c r="BD278" s="89"/>
      <c r="BE278" s="89"/>
      <c r="BF278" s="89"/>
      <c r="BG278" s="89"/>
      <c r="BH278" s="89"/>
      <c r="BI278" s="89"/>
      <c r="BJ278" s="89"/>
      <c r="BK278" s="89"/>
      <c r="BL278" s="89"/>
      <c r="BM278" s="89"/>
      <c r="BN278" s="89"/>
      <c r="BO278" s="89"/>
      <c r="BP278" s="89"/>
      <c r="BQ278" s="89"/>
      <c r="BR278" s="89"/>
      <c r="BS278" s="89"/>
      <c r="BT278" s="89"/>
      <c r="BU278" s="89"/>
      <c r="BV278" s="89"/>
      <c r="BW278" s="89"/>
      <c r="BX278" s="89"/>
      <c r="BY278" s="89"/>
      <c r="BZ278" s="89"/>
      <c r="CA278" s="89"/>
      <c r="CB278" s="89"/>
      <c r="CC278" s="89"/>
      <c r="CD278" s="89"/>
      <c r="CE278" s="89"/>
      <c r="CF278" s="89"/>
      <c r="CG278" s="89"/>
      <c r="CH278" s="89"/>
      <c r="CI278" s="89"/>
      <c r="CJ278" s="89"/>
      <c r="CK278" s="89"/>
      <c r="CL278" s="89"/>
      <c r="CM278" s="89"/>
      <c r="CN278" s="89"/>
      <c r="CO278" s="89"/>
      <c r="CP278" s="89"/>
      <c r="CQ278" s="89"/>
      <c r="CR278" s="89"/>
      <c r="CS278" s="89"/>
      <c r="CT278" s="89"/>
      <c r="CU278" s="89"/>
      <c r="CV278" s="89"/>
      <c r="CW278" s="89"/>
      <c r="CX278" s="89"/>
      <c r="CY278" s="89"/>
      <c r="CZ278" s="89"/>
      <c r="DA278" s="89"/>
      <c r="DB278" s="89"/>
      <c r="DC278" s="89"/>
      <c r="DD278" s="89"/>
      <c r="DE278" s="89"/>
      <c r="DF278" s="89"/>
      <c r="DG278" s="89"/>
      <c r="DH278" s="89"/>
      <c r="DI278" s="89"/>
      <c r="DJ278" s="89"/>
      <c r="DK278" s="89"/>
      <c r="DL278" s="89"/>
      <c r="DM278" s="89"/>
      <c r="DN278" s="89"/>
      <c r="DO278" s="89"/>
      <c r="DP278" s="89"/>
      <c r="DQ278" s="89"/>
      <c r="DR278" s="89"/>
      <c r="DS278" s="89"/>
      <c r="DT278" s="89"/>
      <c r="DU278" s="89"/>
      <c r="DV278" s="89"/>
      <c r="DW278" s="89"/>
      <c r="DX278" s="89"/>
      <c r="DY278" s="89"/>
      <c r="DZ278" s="89"/>
      <c r="EA278" s="89"/>
      <c r="EB278" s="89"/>
      <c r="EC278" s="89"/>
      <c r="ED278" s="89"/>
      <c r="EE278" s="89"/>
      <c r="EF278" s="89"/>
      <c r="EG278" s="89"/>
      <c r="EH278" s="89"/>
      <c r="EI278" s="89"/>
      <c r="EJ278" s="89"/>
      <c r="EK278" s="89"/>
      <c r="EL278" s="89"/>
      <c r="EM278" s="89"/>
      <c r="EN278" s="89"/>
      <c r="EO278" s="89"/>
      <c r="EP278" s="89"/>
      <c r="EQ278" s="89"/>
      <c r="ER278" s="89"/>
      <c r="ES278" s="89"/>
      <c r="ET278" s="89"/>
      <c r="EU278" s="89"/>
      <c r="EV278" s="89"/>
      <c r="EW278" s="89"/>
      <c r="EX278" s="89"/>
      <c r="EY278" s="89"/>
      <c r="EZ278" s="89"/>
      <c r="FA278" s="89"/>
      <c r="FB278" s="89"/>
      <c r="FC278" s="89"/>
      <c r="FD278" s="89"/>
      <c r="FE278" s="89"/>
      <c r="FF278" s="89"/>
      <c r="FG278" s="89"/>
      <c r="FH278" s="89"/>
      <c r="FI278" s="89"/>
      <c r="FJ278" s="89"/>
      <c r="FK278" s="89"/>
      <c r="FL278" s="89"/>
      <c r="FM278" s="89"/>
      <c r="FN278" s="89"/>
      <c r="FO278" s="89"/>
      <c r="FP278" s="89"/>
      <c r="FQ278" s="89"/>
      <c r="FR278" s="89"/>
      <c r="FS278" s="89"/>
      <c r="FT278" s="89"/>
      <c r="FU278" s="89"/>
      <c r="FV278" s="89"/>
      <c r="FW278" s="89"/>
      <c r="FX278" s="89"/>
      <c r="FY278" s="89"/>
      <c r="FZ278" s="89"/>
      <c r="GA278" s="89"/>
      <c r="GB278" s="89"/>
      <c r="GC278" s="89"/>
      <c r="GD278" s="89"/>
      <c r="GE278" s="89"/>
      <c r="GF278" s="89"/>
      <c r="GG278" s="89"/>
      <c r="GH278" s="89"/>
      <c r="GI278" s="89"/>
      <c r="GJ278" s="89"/>
      <c r="GK278" s="89"/>
      <c r="GL278" s="89"/>
      <c r="GM278" s="89"/>
      <c r="GN278" s="89"/>
      <c r="GO278" s="89"/>
      <c r="GP278" s="89"/>
      <c r="GQ278" s="89"/>
      <c r="GR278" s="89"/>
      <c r="GS278" s="89"/>
    </row>
    <row r="279" spans="11:201" x14ac:dyDescent="0.75">
      <c r="K279" s="89"/>
      <c r="L279" s="89"/>
      <c r="M279" s="89"/>
      <c r="N279" s="89"/>
      <c r="O279" s="89"/>
      <c r="P279" s="89"/>
      <c r="Q279" s="89"/>
      <c r="R279" s="89"/>
      <c r="S279" s="89"/>
      <c r="T279" s="89"/>
      <c r="U279" s="89"/>
      <c r="V279" s="89"/>
      <c r="W279" s="89"/>
      <c r="X279" s="89"/>
      <c r="Y279" s="89"/>
      <c r="Z279" s="89"/>
      <c r="AA279" s="89"/>
      <c r="AB279" s="89"/>
      <c r="AC279" s="89"/>
      <c r="AD279" s="89"/>
      <c r="AE279" s="89"/>
      <c r="AF279" s="89"/>
      <c r="AG279" s="89"/>
      <c r="AH279" s="89"/>
      <c r="AI279" s="89"/>
      <c r="AJ279" s="89"/>
      <c r="AK279" s="89"/>
      <c r="AL279" s="89"/>
      <c r="AM279" s="89"/>
      <c r="AN279" s="89"/>
      <c r="AO279" s="89"/>
      <c r="AP279" s="89"/>
      <c r="AQ279" s="89"/>
      <c r="AR279" s="89"/>
      <c r="AS279" s="89"/>
      <c r="AT279" s="89"/>
      <c r="AU279" s="89"/>
      <c r="AV279" s="89"/>
      <c r="AW279" s="89"/>
      <c r="AX279" s="89"/>
      <c r="AY279" s="89"/>
      <c r="AZ279" s="89"/>
      <c r="BA279" s="89"/>
      <c r="BB279" s="89"/>
      <c r="BC279" s="89"/>
      <c r="BD279" s="89"/>
      <c r="BE279" s="89"/>
      <c r="BF279" s="89"/>
      <c r="BG279" s="89"/>
      <c r="BH279" s="89"/>
      <c r="BI279" s="89"/>
      <c r="BJ279" s="89"/>
      <c r="BK279" s="89"/>
      <c r="BL279" s="89"/>
      <c r="BM279" s="89"/>
      <c r="BN279" s="89"/>
      <c r="BO279" s="89"/>
      <c r="BP279" s="89"/>
      <c r="BQ279" s="89"/>
      <c r="BR279" s="89"/>
      <c r="BS279" s="89"/>
      <c r="BT279" s="89"/>
      <c r="BU279" s="89"/>
      <c r="BV279" s="89"/>
      <c r="BW279" s="89"/>
      <c r="BX279" s="89"/>
      <c r="BY279" s="89"/>
      <c r="BZ279" s="89"/>
      <c r="CA279" s="89"/>
      <c r="CB279" s="89"/>
      <c r="CC279" s="89"/>
      <c r="CD279" s="89"/>
      <c r="CE279" s="89"/>
      <c r="CF279" s="89"/>
      <c r="CG279" s="89"/>
      <c r="CH279" s="89"/>
      <c r="CI279" s="89"/>
      <c r="CJ279" s="89"/>
      <c r="CK279" s="89"/>
      <c r="CL279" s="89"/>
      <c r="CM279" s="89"/>
      <c r="CN279" s="89"/>
      <c r="CO279" s="89"/>
      <c r="CP279" s="89"/>
      <c r="CQ279" s="89"/>
      <c r="CR279" s="89"/>
      <c r="CS279" s="89"/>
      <c r="CT279" s="89"/>
      <c r="CU279" s="89"/>
      <c r="CV279" s="89"/>
      <c r="CW279" s="89"/>
      <c r="CX279" s="89"/>
      <c r="CY279" s="89"/>
      <c r="CZ279" s="89"/>
      <c r="DA279" s="89"/>
      <c r="DB279" s="89"/>
      <c r="DC279" s="89"/>
      <c r="DD279" s="89"/>
      <c r="DE279" s="89"/>
      <c r="DF279" s="89"/>
      <c r="DG279" s="89"/>
      <c r="DH279" s="89"/>
      <c r="DI279" s="89"/>
      <c r="DJ279" s="89"/>
      <c r="DK279" s="89"/>
      <c r="DL279" s="89"/>
      <c r="DM279" s="89"/>
      <c r="DN279" s="89"/>
      <c r="DO279" s="89"/>
      <c r="DP279" s="89"/>
      <c r="DQ279" s="89"/>
      <c r="DR279" s="89"/>
      <c r="DS279" s="89"/>
      <c r="DT279" s="89"/>
      <c r="DU279" s="89"/>
      <c r="DV279" s="89"/>
      <c r="DW279" s="89"/>
      <c r="DX279" s="89"/>
      <c r="DY279" s="89"/>
      <c r="DZ279" s="89"/>
      <c r="EA279" s="89"/>
      <c r="EB279" s="89"/>
      <c r="EC279" s="89"/>
      <c r="ED279" s="89"/>
      <c r="EE279" s="89"/>
      <c r="EF279" s="89"/>
      <c r="EG279" s="89"/>
      <c r="EH279" s="89"/>
      <c r="EI279" s="89"/>
      <c r="EJ279" s="89"/>
      <c r="EK279" s="89"/>
      <c r="EL279" s="89"/>
      <c r="EM279" s="89"/>
      <c r="EN279" s="89"/>
      <c r="EO279" s="89"/>
      <c r="EP279" s="89"/>
      <c r="EQ279" s="89"/>
      <c r="ER279" s="89"/>
      <c r="ES279" s="89"/>
      <c r="ET279" s="89"/>
      <c r="EU279" s="89"/>
      <c r="EV279" s="89"/>
      <c r="EW279" s="89"/>
      <c r="EX279" s="89"/>
      <c r="EY279" s="89"/>
      <c r="EZ279" s="89"/>
      <c r="FA279" s="89"/>
      <c r="FB279" s="89"/>
      <c r="FC279" s="89"/>
      <c r="FD279" s="89"/>
      <c r="FE279" s="89"/>
      <c r="FF279" s="89"/>
      <c r="FG279" s="89"/>
      <c r="FH279" s="89"/>
      <c r="FI279" s="89"/>
      <c r="FJ279" s="89"/>
      <c r="FK279" s="89"/>
      <c r="FL279" s="89"/>
      <c r="FM279" s="89"/>
      <c r="FN279" s="89"/>
      <c r="FO279" s="89"/>
      <c r="FP279" s="89"/>
      <c r="FQ279" s="89"/>
      <c r="FR279" s="89"/>
      <c r="FS279" s="89"/>
      <c r="FT279" s="89"/>
      <c r="FU279" s="89"/>
      <c r="FV279" s="89"/>
      <c r="FW279" s="89"/>
      <c r="FX279" s="89"/>
      <c r="FY279" s="89"/>
      <c r="FZ279" s="89"/>
      <c r="GA279" s="89"/>
      <c r="GB279" s="89"/>
      <c r="GC279" s="89"/>
      <c r="GD279" s="89"/>
      <c r="GE279" s="89"/>
      <c r="GF279" s="89"/>
      <c r="GG279" s="89"/>
      <c r="GH279" s="89"/>
      <c r="GI279" s="89"/>
      <c r="GJ279" s="89"/>
      <c r="GK279" s="89"/>
      <c r="GL279" s="89"/>
      <c r="GM279" s="89"/>
      <c r="GN279" s="89"/>
      <c r="GO279" s="89"/>
      <c r="GP279" s="89"/>
      <c r="GQ279" s="89"/>
      <c r="GR279" s="89"/>
      <c r="GS279" s="89"/>
    </row>
    <row r="280" spans="11:201" x14ac:dyDescent="0.75">
      <c r="K280" s="89"/>
      <c r="L280" s="89"/>
      <c r="M280" s="89"/>
      <c r="N280" s="89"/>
      <c r="O280" s="89"/>
      <c r="P280" s="89"/>
      <c r="Q280" s="89"/>
      <c r="R280" s="89"/>
      <c r="S280" s="89"/>
      <c r="T280" s="89"/>
      <c r="U280" s="89"/>
      <c r="V280" s="89"/>
      <c r="W280" s="89"/>
      <c r="X280" s="89"/>
      <c r="Y280" s="89"/>
      <c r="Z280" s="89"/>
      <c r="AA280" s="89"/>
      <c r="AB280" s="89"/>
      <c r="AC280" s="89"/>
      <c r="AD280" s="89"/>
      <c r="AE280" s="89"/>
      <c r="AF280" s="89"/>
      <c r="AG280" s="89"/>
      <c r="AH280" s="89"/>
      <c r="AI280" s="89"/>
      <c r="AJ280" s="89"/>
      <c r="AK280" s="89"/>
      <c r="AL280" s="89"/>
      <c r="AM280" s="89"/>
      <c r="AN280" s="89"/>
      <c r="AO280" s="89"/>
      <c r="AP280" s="89"/>
      <c r="AQ280" s="89"/>
      <c r="AR280" s="89"/>
      <c r="AS280" s="89"/>
      <c r="AT280" s="89"/>
      <c r="AU280" s="89"/>
      <c r="AV280" s="89"/>
      <c r="AW280" s="89"/>
      <c r="AX280" s="89"/>
      <c r="AY280" s="89"/>
      <c r="AZ280" s="89"/>
      <c r="BA280" s="89"/>
      <c r="BB280" s="89"/>
      <c r="BC280" s="89"/>
      <c r="BD280" s="89"/>
      <c r="BE280" s="89"/>
      <c r="BF280" s="89"/>
      <c r="BG280" s="89"/>
      <c r="BH280" s="89"/>
      <c r="BI280" s="89"/>
      <c r="BJ280" s="89"/>
      <c r="BK280" s="89"/>
      <c r="BL280" s="89"/>
      <c r="BM280" s="89"/>
      <c r="BN280" s="89"/>
      <c r="BO280" s="89"/>
      <c r="BP280" s="89"/>
      <c r="BQ280" s="89"/>
      <c r="BR280" s="89"/>
      <c r="BS280" s="89"/>
      <c r="BT280" s="89"/>
      <c r="BU280" s="89"/>
      <c r="BV280" s="89"/>
      <c r="BW280" s="89"/>
      <c r="BX280" s="89"/>
      <c r="BY280" s="89"/>
      <c r="BZ280" s="89"/>
      <c r="CA280" s="89"/>
      <c r="CB280" s="89"/>
      <c r="CC280" s="89"/>
      <c r="CD280" s="89"/>
      <c r="CE280" s="89"/>
      <c r="CF280" s="89"/>
      <c r="CG280" s="89"/>
      <c r="CH280" s="89"/>
      <c r="CI280" s="89"/>
      <c r="CJ280" s="89"/>
      <c r="CK280" s="89"/>
      <c r="CL280" s="89"/>
      <c r="CM280" s="89"/>
      <c r="CN280" s="89"/>
      <c r="CO280" s="89"/>
      <c r="CP280" s="89"/>
      <c r="CQ280" s="89"/>
      <c r="CR280" s="89"/>
      <c r="CS280" s="89"/>
      <c r="CT280" s="89"/>
      <c r="CU280" s="89"/>
      <c r="CV280" s="89"/>
      <c r="CW280" s="89"/>
      <c r="CX280" s="89"/>
      <c r="CY280" s="89"/>
      <c r="CZ280" s="89"/>
      <c r="DA280" s="89"/>
      <c r="DB280" s="89"/>
      <c r="DC280" s="89"/>
      <c r="DD280" s="89"/>
      <c r="DE280" s="89"/>
      <c r="DF280" s="89"/>
      <c r="DG280" s="89"/>
      <c r="DH280" s="89"/>
      <c r="DI280" s="89"/>
      <c r="DJ280" s="89"/>
      <c r="DK280" s="89"/>
      <c r="DL280" s="89"/>
      <c r="DM280" s="89"/>
      <c r="DN280" s="89"/>
      <c r="DO280" s="89"/>
      <c r="DP280" s="89"/>
      <c r="DQ280" s="89"/>
      <c r="DR280" s="89"/>
      <c r="DS280" s="89"/>
      <c r="DT280" s="89"/>
      <c r="DU280" s="89"/>
      <c r="DV280" s="89"/>
      <c r="DW280" s="89"/>
      <c r="DX280" s="89"/>
      <c r="DY280" s="89"/>
      <c r="DZ280" s="89"/>
      <c r="EA280" s="89"/>
      <c r="EB280" s="89"/>
      <c r="EC280" s="89"/>
      <c r="ED280" s="89"/>
      <c r="EE280" s="89"/>
      <c r="EF280" s="89"/>
      <c r="EG280" s="89"/>
      <c r="EH280" s="89"/>
      <c r="EI280" s="89"/>
      <c r="EJ280" s="89"/>
      <c r="EK280" s="89"/>
      <c r="EL280" s="89"/>
      <c r="EM280" s="89"/>
      <c r="EN280" s="89"/>
      <c r="EO280" s="89"/>
      <c r="EP280" s="89"/>
      <c r="EQ280" s="89"/>
      <c r="ER280" s="89"/>
      <c r="ES280" s="89"/>
      <c r="ET280" s="89"/>
      <c r="EU280" s="89"/>
      <c r="EV280" s="89"/>
      <c r="EW280" s="89"/>
      <c r="EX280" s="89"/>
      <c r="EY280" s="89"/>
      <c r="EZ280" s="89"/>
      <c r="FA280" s="89"/>
      <c r="FB280" s="89"/>
      <c r="FC280" s="89"/>
      <c r="FD280" s="89"/>
      <c r="FE280" s="89"/>
      <c r="FF280" s="89"/>
      <c r="FG280" s="89"/>
      <c r="FH280" s="89"/>
      <c r="FI280" s="89"/>
      <c r="FJ280" s="89"/>
      <c r="FK280" s="89"/>
      <c r="FL280" s="89"/>
      <c r="FM280" s="89"/>
      <c r="FN280" s="89"/>
      <c r="FO280" s="89"/>
      <c r="FP280" s="89"/>
      <c r="FQ280" s="89"/>
      <c r="FR280" s="89"/>
      <c r="FS280" s="89"/>
      <c r="FT280" s="89"/>
      <c r="FU280" s="89"/>
      <c r="FV280" s="89"/>
      <c r="FW280" s="89"/>
      <c r="FX280" s="89"/>
      <c r="FY280" s="89"/>
      <c r="FZ280" s="89"/>
      <c r="GA280" s="89"/>
      <c r="GB280" s="89"/>
      <c r="GC280" s="89"/>
      <c r="GD280" s="89"/>
      <c r="GE280" s="89"/>
      <c r="GF280" s="89"/>
      <c r="GG280" s="89"/>
      <c r="GH280" s="89"/>
      <c r="GI280" s="89"/>
      <c r="GJ280" s="89"/>
      <c r="GK280" s="89"/>
      <c r="GL280" s="89"/>
      <c r="GM280" s="89"/>
      <c r="GN280" s="89"/>
      <c r="GO280" s="89"/>
      <c r="GP280" s="89"/>
      <c r="GQ280" s="89"/>
      <c r="GR280" s="89"/>
      <c r="GS280" s="89"/>
    </row>
    <row r="281" spans="11:201" x14ac:dyDescent="0.75">
      <c r="K281" s="89"/>
      <c r="L281" s="89"/>
      <c r="M281" s="89"/>
      <c r="N281" s="89"/>
      <c r="O281" s="89"/>
      <c r="P281" s="89"/>
      <c r="Q281" s="89"/>
      <c r="R281" s="89"/>
      <c r="S281" s="89"/>
      <c r="T281" s="89"/>
      <c r="U281" s="89"/>
      <c r="V281" s="89"/>
      <c r="W281" s="89"/>
      <c r="X281" s="89"/>
      <c r="Y281" s="89"/>
      <c r="Z281" s="89"/>
      <c r="AA281" s="89"/>
      <c r="AB281" s="89"/>
      <c r="AC281" s="89"/>
      <c r="AD281" s="89"/>
      <c r="AE281" s="89"/>
      <c r="AF281" s="89"/>
      <c r="AG281" s="89"/>
      <c r="AH281" s="89"/>
      <c r="AI281" s="89"/>
      <c r="AJ281" s="89"/>
      <c r="AK281" s="89"/>
      <c r="AL281" s="89"/>
      <c r="AM281" s="89"/>
      <c r="AN281" s="89"/>
      <c r="AO281" s="89"/>
      <c r="AP281" s="89"/>
      <c r="AQ281" s="89"/>
      <c r="AR281" s="89"/>
      <c r="AS281" s="89"/>
      <c r="AT281" s="89"/>
      <c r="AU281" s="89"/>
      <c r="AV281" s="89"/>
      <c r="AW281" s="89"/>
      <c r="AX281" s="89"/>
      <c r="AY281" s="89"/>
      <c r="AZ281" s="89"/>
      <c r="BA281" s="89"/>
      <c r="BB281" s="89"/>
      <c r="BC281" s="89"/>
      <c r="BD281" s="89"/>
      <c r="BE281" s="89"/>
      <c r="BF281" s="89"/>
      <c r="BG281" s="89"/>
      <c r="BH281" s="89"/>
      <c r="BI281" s="89"/>
      <c r="BJ281" s="89"/>
      <c r="BK281" s="89"/>
      <c r="BL281" s="89"/>
      <c r="BM281" s="89"/>
      <c r="BN281" s="89"/>
      <c r="BO281" s="89"/>
      <c r="BP281" s="89"/>
      <c r="BQ281" s="89"/>
      <c r="BR281" s="89"/>
      <c r="BS281" s="89"/>
      <c r="BT281" s="89"/>
      <c r="BU281" s="89"/>
      <c r="BV281" s="89"/>
      <c r="BW281" s="89"/>
      <c r="BX281" s="89"/>
      <c r="BY281" s="89"/>
      <c r="BZ281" s="89"/>
      <c r="CA281" s="89"/>
      <c r="CB281" s="89"/>
      <c r="CC281" s="89"/>
      <c r="CD281" s="89"/>
      <c r="CE281" s="89"/>
      <c r="CF281" s="89"/>
      <c r="CG281" s="89"/>
      <c r="CH281" s="89"/>
      <c r="CI281" s="89"/>
      <c r="CJ281" s="89"/>
      <c r="CK281" s="89"/>
      <c r="CL281" s="89"/>
      <c r="CM281" s="89"/>
      <c r="CN281" s="89"/>
      <c r="CO281" s="89"/>
      <c r="CP281" s="89"/>
      <c r="CQ281" s="89"/>
      <c r="CR281" s="89"/>
      <c r="CS281" s="89"/>
      <c r="CT281" s="89"/>
      <c r="CU281" s="89"/>
      <c r="CV281" s="89"/>
      <c r="CW281" s="89"/>
      <c r="CX281" s="89"/>
      <c r="CY281" s="89"/>
      <c r="CZ281" s="89"/>
      <c r="DA281" s="89"/>
      <c r="DB281" s="89"/>
      <c r="DC281" s="89"/>
      <c r="DD281" s="89"/>
      <c r="DE281" s="89"/>
      <c r="DF281" s="89"/>
      <c r="DG281" s="89"/>
      <c r="DH281" s="89"/>
      <c r="DI281" s="89"/>
      <c r="DJ281" s="89"/>
      <c r="DK281" s="89"/>
      <c r="DL281" s="89"/>
      <c r="DM281" s="89"/>
      <c r="DN281" s="89"/>
      <c r="DO281" s="89"/>
      <c r="DP281" s="89"/>
      <c r="DQ281" s="89"/>
      <c r="DR281" s="89"/>
      <c r="DS281" s="89"/>
      <c r="DT281" s="89"/>
      <c r="DU281" s="89"/>
      <c r="DV281" s="89"/>
      <c r="DW281" s="89"/>
      <c r="DX281" s="89"/>
      <c r="DY281" s="89"/>
      <c r="DZ281" s="89"/>
      <c r="EA281" s="89"/>
      <c r="EB281" s="89"/>
      <c r="EC281" s="89"/>
      <c r="ED281" s="89"/>
      <c r="EE281" s="89"/>
      <c r="EF281" s="89"/>
      <c r="EG281" s="89"/>
      <c r="EH281" s="89"/>
      <c r="EI281" s="89"/>
      <c r="EJ281" s="89"/>
      <c r="EK281" s="89"/>
      <c r="EL281" s="89"/>
      <c r="EM281" s="89"/>
      <c r="EN281" s="89"/>
      <c r="EO281" s="89"/>
      <c r="EP281" s="89"/>
      <c r="EQ281" s="89"/>
      <c r="ER281" s="89"/>
      <c r="ES281" s="89"/>
      <c r="ET281" s="89"/>
      <c r="EU281" s="89"/>
      <c r="EV281" s="89"/>
      <c r="EW281" s="89"/>
      <c r="EX281" s="89"/>
      <c r="EY281" s="89"/>
      <c r="EZ281" s="89"/>
      <c r="FA281" s="89"/>
      <c r="FB281" s="89"/>
      <c r="FC281" s="89"/>
      <c r="FD281" s="89"/>
      <c r="FE281" s="89"/>
      <c r="FF281" s="89"/>
      <c r="FG281" s="89"/>
      <c r="FH281" s="89"/>
      <c r="FI281" s="89"/>
      <c r="FJ281" s="89"/>
      <c r="FK281" s="89"/>
      <c r="FL281" s="89"/>
      <c r="FM281" s="89"/>
      <c r="FN281" s="89"/>
      <c r="FO281" s="89"/>
      <c r="FP281" s="89"/>
      <c r="FQ281" s="89"/>
      <c r="FR281" s="89"/>
      <c r="FS281" s="89"/>
      <c r="FT281" s="89"/>
      <c r="FU281" s="89"/>
      <c r="FV281" s="89"/>
      <c r="FW281" s="89"/>
      <c r="FX281" s="89"/>
      <c r="FY281" s="89"/>
      <c r="FZ281" s="89"/>
      <c r="GA281" s="89"/>
      <c r="GB281" s="89"/>
      <c r="GC281" s="89"/>
      <c r="GD281" s="89"/>
      <c r="GE281" s="89"/>
      <c r="GF281" s="89"/>
      <c r="GG281" s="89"/>
      <c r="GH281" s="89"/>
      <c r="GI281" s="89"/>
      <c r="GJ281" s="89"/>
      <c r="GK281" s="89"/>
      <c r="GL281" s="89"/>
      <c r="GM281" s="89"/>
      <c r="GN281" s="89"/>
      <c r="GO281" s="89"/>
      <c r="GP281" s="89"/>
      <c r="GQ281" s="89"/>
      <c r="GR281" s="89"/>
      <c r="GS281" s="89"/>
    </row>
    <row r="288" spans="11:201" x14ac:dyDescent="0.75">
      <c r="K288" s="94"/>
      <c r="L288" s="94"/>
      <c r="M288" s="94"/>
      <c r="N288" s="94"/>
      <c r="O288" s="94"/>
      <c r="P288" s="94"/>
      <c r="Q288" s="94"/>
      <c r="R288" s="94"/>
      <c r="S288" s="94"/>
      <c r="T288" s="94"/>
      <c r="U288" s="94"/>
      <c r="V288" s="94"/>
      <c r="W288" s="94"/>
      <c r="X288" s="94"/>
      <c r="Y288" s="94"/>
      <c r="Z288" s="94"/>
      <c r="AA288" s="94"/>
      <c r="AB288" s="94"/>
      <c r="AC288" s="94"/>
      <c r="AD288" s="94"/>
      <c r="AE288" s="94"/>
      <c r="AF288" s="94"/>
      <c r="AG288" s="94"/>
      <c r="AH288" s="94"/>
      <c r="AI288" s="94"/>
      <c r="AJ288" s="94"/>
      <c r="AK288" s="94"/>
      <c r="AL288" s="94"/>
      <c r="AM288" s="94"/>
      <c r="AN288" s="94"/>
      <c r="AO288" s="94"/>
      <c r="AP288" s="94"/>
      <c r="AQ288" s="94"/>
      <c r="AR288" s="94"/>
      <c r="AS288" s="94"/>
      <c r="AT288" s="94"/>
      <c r="AU288" s="94"/>
      <c r="AV288" s="94"/>
      <c r="AW288" s="94"/>
      <c r="AX288" s="94"/>
      <c r="AY288" s="94"/>
      <c r="AZ288" s="94"/>
      <c r="BA288" s="94"/>
      <c r="BB288" s="94"/>
      <c r="BC288" s="94"/>
      <c r="BD288" s="94"/>
      <c r="BE288" s="94"/>
      <c r="BF288" s="94"/>
      <c r="BG288" s="94"/>
      <c r="BH288" s="94"/>
      <c r="BI288" s="94"/>
      <c r="BJ288" s="94"/>
      <c r="BK288" s="94"/>
      <c r="BL288" s="94"/>
      <c r="BM288" s="94"/>
      <c r="BN288" s="94"/>
      <c r="BO288" s="94"/>
      <c r="BP288" s="94"/>
      <c r="BQ288" s="94"/>
      <c r="BR288" s="94"/>
      <c r="BS288" s="94"/>
      <c r="BT288" s="94"/>
      <c r="BU288" s="94"/>
      <c r="BV288" s="94"/>
      <c r="BW288" s="94"/>
      <c r="BX288" s="94"/>
      <c r="BY288" s="94"/>
      <c r="BZ288" s="94"/>
      <c r="CA288" s="94"/>
      <c r="CB288" s="94"/>
      <c r="CC288" s="94"/>
      <c r="CD288" s="94"/>
      <c r="CE288" s="94"/>
      <c r="CF288" s="94"/>
      <c r="CG288" s="94"/>
      <c r="CH288" s="94"/>
      <c r="CI288" s="94"/>
      <c r="CJ288" s="94"/>
      <c r="CK288" s="94"/>
      <c r="CL288" s="94"/>
      <c r="CM288" s="94"/>
      <c r="CN288" s="94"/>
      <c r="CO288" s="94"/>
      <c r="CP288" s="94"/>
      <c r="CQ288" s="94"/>
      <c r="CR288" s="94"/>
      <c r="CS288" s="94"/>
      <c r="CT288" s="94"/>
      <c r="CU288" s="94"/>
      <c r="CV288" s="94"/>
      <c r="CW288" s="94"/>
      <c r="CX288" s="94"/>
      <c r="CY288" s="94"/>
      <c r="CZ288" s="94"/>
      <c r="DA288" s="94"/>
      <c r="DB288" s="94"/>
      <c r="DC288" s="94"/>
      <c r="DD288" s="94"/>
      <c r="DE288" s="94"/>
      <c r="DF288" s="94"/>
      <c r="DG288" s="94"/>
      <c r="DH288" s="94"/>
      <c r="DI288" s="94"/>
      <c r="DJ288" s="94"/>
      <c r="DK288" s="94"/>
      <c r="DL288" s="94"/>
      <c r="DM288" s="94"/>
      <c r="DN288" s="94"/>
      <c r="DO288" s="94"/>
      <c r="DP288" s="94"/>
      <c r="DQ288" s="94"/>
      <c r="DR288" s="94"/>
      <c r="DS288" s="94"/>
      <c r="DT288" s="94"/>
      <c r="DU288" s="94"/>
      <c r="DV288" s="94"/>
      <c r="DW288" s="94"/>
      <c r="DX288" s="94"/>
      <c r="DY288" s="94"/>
      <c r="DZ288" s="94"/>
      <c r="EA288" s="94"/>
      <c r="EB288" s="94"/>
      <c r="EC288" s="94"/>
      <c r="ED288" s="94"/>
      <c r="EE288" s="94"/>
      <c r="EF288" s="94"/>
      <c r="EG288" s="94"/>
      <c r="EH288" s="94"/>
      <c r="EI288" s="94"/>
      <c r="EJ288" s="94"/>
      <c r="EK288" s="94"/>
      <c r="EL288" s="94"/>
      <c r="EM288" s="94"/>
      <c r="EN288" s="94"/>
      <c r="EO288" s="94"/>
      <c r="EP288" s="94"/>
      <c r="EQ288" s="94"/>
      <c r="ER288" s="94"/>
      <c r="ES288" s="94"/>
      <c r="ET288" s="94"/>
      <c r="EU288" s="94"/>
      <c r="EV288" s="94"/>
      <c r="EW288" s="94"/>
      <c r="EX288" s="94"/>
      <c r="EY288" s="94"/>
      <c r="EZ288" s="94"/>
      <c r="FA288" s="94"/>
      <c r="FB288" s="94"/>
      <c r="FC288" s="94"/>
      <c r="FD288" s="94"/>
      <c r="FE288" s="94"/>
      <c r="FF288" s="94"/>
      <c r="FG288" s="94"/>
      <c r="FH288" s="94"/>
      <c r="FI288" s="94"/>
      <c r="FJ288" s="94"/>
      <c r="FK288" s="94"/>
      <c r="FL288" s="94"/>
      <c r="FM288" s="94"/>
      <c r="FN288" s="94"/>
      <c r="FO288" s="94"/>
      <c r="FP288" s="94"/>
      <c r="FQ288" s="94"/>
      <c r="FR288" s="94"/>
      <c r="FS288" s="94"/>
      <c r="FT288" s="94"/>
      <c r="FU288" s="94"/>
      <c r="FV288" s="94"/>
      <c r="FW288" s="94"/>
      <c r="FX288" s="94"/>
      <c r="FY288" s="94"/>
      <c r="FZ288" s="94"/>
      <c r="GA288" s="94"/>
      <c r="GB288" s="94"/>
      <c r="GC288" s="94"/>
      <c r="GD288" s="94"/>
      <c r="GE288" s="94"/>
      <c r="GF288" s="94"/>
      <c r="GG288" s="94"/>
      <c r="GH288" s="94"/>
      <c r="GI288" s="94"/>
      <c r="GJ288" s="94"/>
      <c r="GK288" s="94"/>
      <c r="GL288" s="94"/>
      <c r="GM288" s="94"/>
      <c r="GN288" s="94"/>
      <c r="GO288" s="94"/>
      <c r="GP288" s="94"/>
      <c r="GQ288" s="94"/>
      <c r="GR288" s="94"/>
      <c r="GS288" s="9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DF9B0-DED9-41CA-8135-43F433134523}">
  <sheetPr>
    <tabColor theme="5" tint="0.79998168889431442"/>
  </sheetPr>
  <dimension ref="A1:GT97"/>
  <sheetViews>
    <sheetView zoomScale="70" zoomScaleNormal="70" workbookViewId="0">
      <pane xSplit="1" ySplit="7" topLeftCell="B8" activePane="bottomRight" state="frozen"/>
      <selection activeCell="GG57" sqref="GG57"/>
      <selection pane="topRight" activeCell="GG57" sqref="GG57"/>
      <selection pane="bottomLeft" activeCell="GG57" sqref="GG57"/>
      <selection pane="bottomRight" activeCell="GG57" sqref="GG57"/>
    </sheetView>
  </sheetViews>
  <sheetFormatPr defaultColWidth="18.6796875" defaultRowHeight="14.5" x14ac:dyDescent="0.7"/>
  <cols>
    <col min="1" max="1" width="43" style="124" customWidth="1"/>
    <col min="2" max="2" width="19.54296875" style="124" bestFit="1" customWidth="1"/>
    <col min="3" max="3" width="19.2265625" style="124" bestFit="1" customWidth="1"/>
    <col min="4" max="4" width="17.453125" style="124" bestFit="1" customWidth="1"/>
    <col min="5" max="5" width="15.6796875" style="124" customWidth="1"/>
    <col min="6" max="6" width="22.453125" style="162" customWidth="1"/>
    <col min="7" max="7" width="21.453125" style="162" bestFit="1" customWidth="1"/>
    <col min="8" max="8" width="20.2265625" style="124" customWidth="1"/>
    <col min="9" max="9" width="17.453125" style="124" customWidth="1"/>
    <col min="10" max="11" width="18.453125" style="124" customWidth="1"/>
    <col min="12" max="12" width="20" style="124" customWidth="1"/>
    <col min="13" max="20" width="18.453125" style="124" customWidth="1"/>
    <col min="21" max="21" width="23" style="124" customWidth="1"/>
    <col min="22" max="22" width="23.453125" style="124" customWidth="1"/>
    <col min="23" max="23" width="23.6796875" style="124" customWidth="1"/>
    <col min="24" max="199" width="20" style="124" customWidth="1"/>
    <col min="200" max="200" width="23.6796875" style="124" customWidth="1"/>
    <col min="201" max="201" width="13.6796875" style="133" customWidth="1"/>
    <col min="202" max="16384" width="18.6796875" style="183"/>
  </cols>
  <sheetData>
    <row r="1" spans="1:201" s="124" customFormat="1" ht="20.25" x14ac:dyDescent="0.85">
      <c r="A1" s="118" t="s">
        <v>249</v>
      </c>
      <c r="B1" s="119"/>
      <c r="C1" s="119"/>
      <c r="D1" s="119"/>
      <c r="E1" s="119"/>
      <c r="F1" s="119"/>
      <c r="G1" s="119"/>
      <c r="H1" s="120"/>
      <c r="I1" s="121"/>
      <c r="J1" s="121"/>
      <c r="K1" s="121"/>
      <c r="L1" s="121"/>
      <c r="M1" s="121"/>
      <c r="N1" s="121"/>
      <c r="O1" s="121"/>
      <c r="P1" s="121"/>
      <c r="Q1" s="121"/>
      <c r="R1" s="121"/>
      <c r="S1" s="121"/>
      <c r="T1" s="121"/>
      <c r="U1" s="121"/>
      <c r="V1" s="121"/>
      <c r="W1" s="121"/>
      <c r="X1" s="121"/>
      <c r="Y1" s="121"/>
      <c r="Z1" s="121"/>
      <c r="AA1" s="121"/>
      <c r="AB1" s="121"/>
      <c r="AC1" s="121"/>
      <c r="AD1" s="121"/>
      <c r="AE1" s="121"/>
      <c r="AF1" s="121"/>
      <c r="AG1" s="121"/>
      <c r="AH1" s="121"/>
      <c r="AI1" s="121"/>
      <c r="AJ1" s="121"/>
      <c r="AK1" s="121"/>
      <c r="AL1" s="121"/>
      <c r="AM1" s="121"/>
      <c r="AN1" s="121"/>
      <c r="AO1" s="121"/>
      <c r="AP1" s="121"/>
      <c r="AQ1" s="121"/>
      <c r="AR1" s="121"/>
      <c r="AS1" s="121"/>
      <c r="AT1" s="121"/>
      <c r="AU1" s="121"/>
      <c r="AV1" s="121"/>
      <c r="AW1" s="121"/>
      <c r="AX1" s="121"/>
      <c r="AY1" s="121"/>
      <c r="AZ1" s="121"/>
      <c r="BA1" s="121"/>
      <c r="BB1" s="121"/>
      <c r="BC1" s="121"/>
      <c r="BD1" s="121"/>
      <c r="BE1" s="121"/>
      <c r="BF1" s="121"/>
      <c r="BG1" s="121"/>
      <c r="BH1" s="121"/>
      <c r="BI1" s="121"/>
      <c r="BJ1" s="121"/>
      <c r="BK1" s="121"/>
      <c r="BL1" s="121"/>
      <c r="BM1" s="121"/>
      <c r="BN1" s="121"/>
      <c r="BO1" s="121"/>
      <c r="BP1" s="121"/>
      <c r="BQ1" s="121"/>
      <c r="BR1" s="121"/>
      <c r="BS1" s="121"/>
      <c r="BT1" s="121"/>
      <c r="BU1" s="121"/>
      <c r="BV1" s="121"/>
      <c r="BW1" s="121"/>
      <c r="BX1" s="121"/>
      <c r="BY1" s="121"/>
      <c r="BZ1" s="121"/>
      <c r="CA1" s="121"/>
      <c r="CB1" s="121"/>
      <c r="CC1" s="121"/>
      <c r="CD1" s="121"/>
      <c r="CE1" s="121"/>
      <c r="CF1" s="121"/>
      <c r="CG1" s="121"/>
      <c r="CH1" s="121"/>
      <c r="CI1" s="121"/>
      <c r="CJ1" s="121"/>
      <c r="CK1" s="121"/>
      <c r="CL1" s="121"/>
      <c r="CM1" s="121"/>
      <c r="CN1" s="121"/>
      <c r="CO1" s="121"/>
      <c r="CP1" s="121"/>
      <c r="CQ1" s="121"/>
      <c r="CR1" s="121"/>
      <c r="CS1" s="121"/>
      <c r="CT1" s="121"/>
      <c r="CU1" s="121"/>
      <c r="CV1" s="121"/>
      <c r="CW1" s="121"/>
      <c r="CX1" s="121"/>
      <c r="CY1" s="121"/>
      <c r="CZ1" s="121"/>
      <c r="DA1" s="121"/>
      <c r="DB1" s="121"/>
      <c r="DC1" s="121"/>
      <c r="DD1" s="121"/>
      <c r="DE1" s="121"/>
      <c r="DF1" s="121"/>
      <c r="DG1" s="121"/>
      <c r="DH1" s="121"/>
      <c r="DI1" s="121"/>
      <c r="DJ1" s="121"/>
      <c r="DK1" s="121"/>
      <c r="DL1" s="121"/>
      <c r="DM1" s="121"/>
      <c r="DN1" s="121"/>
      <c r="DO1" s="121"/>
      <c r="DP1" s="121"/>
      <c r="DQ1" s="121"/>
      <c r="DR1" s="121"/>
      <c r="DS1" s="121"/>
      <c r="DT1" s="121"/>
      <c r="DU1" s="121"/>
      <c r="DV1" s="121"/>
      <c r="DW1" s="121"/>
      <c r="DX1" s="121"/>
      <c r="DY1" s="121"/>
      <c r="DZ1" s="121"/>
      <c r="EA1" s="121"/>
      <c r="EB1" s="121"/>
      <c r="EC1" s="121"/>
      <c r="ED1" s="121"/>
      <c r="EE1" s="121"/>
      <c r="EF1" s="121"/>
      <c r="EG1" s="121"/>
      <c r="EH1" s="121"/>
      <c r="EI1" s="121"/>
      <c r="EJ1" s="121"/>
      <c r="EK1" s="121"/>
      <c r="EL1" s="121"/>
      <c r="EM1" s="121"/>
      <c r="EN1" s="121"/>
      <c r="EO1" s="121"/>
      <c r="EP1" s="121"/>
      <c r="EQ1" s="121"/>
      <c r="ER1" s="121"/>
      <c r="ES1" s="121"/>
      <c r="ET1" s="121"/>
      <c r="EU1" s="121"/>
      <c r="EV1" s="121"/>
      <c r="EW1" s="121"/>
      <c r="EX1" s="121"/>
      <c r="EY1" s="121"/>
      <c r="EZ1" s="121"/>
      <c r="FA1" s="121"/>
      <c r="FB1" s="121"/>
      <c r="FC1" s="121"/>
      <c r="FD1" s="121"/>
      <c r="FE1" s="121"/>
      <c r="FF1" s="121"/>
      <c r="FG1" s="121"/>
      <c r="FH1" s="121"/>
      <c r="FI1" s="121"/>
      <c r="FJ1" s="121"/>
      <c r="FK1" s="121"/>
      <c r="FL1" s="121"/>
      <c r="FM1" s="121"/>
      <c r="FN1" s="121"/>
      <c r="FO1" s="121"/>
      <c r="FP1" s="121"/>
      <c r="FQ1" s="121"/>
      <c r="FR1" s="121"/>
      <c r="FS1" s="121"/>
      <c r="FT1" s="121"/>
      <c r="FU1" s="121"/>
      <c r="FV1" s="121"/>
      <c r="FW1" s="121"/>
      <c r="FX1" s="121"/>
      <c r="FY1" s="121"/>
      <c r="FZ1" s="121"/>
      <c r="GA1" s="121"/>
      <c r="GB1" s="121"/>
      <c r="GC1" s="121"/>
      <c r="GD1" s="121"/>
      <c r="GE1" s="121"/>
      <c r="GF1" s="121"/>
      <c r="GG1" s="121"/>
      <c r="GH1" s="121"/>
      <c r="GI1" s="121"/>
      <c r="GJ1" s="121"/>
      <c r="GK1" s="121"/>
      <c r="GL1" s="121"/>
      <c r="GM1" s="121"/>
      <c r="GN1" s="121"/>
      <c r="GO1" s="121"/>
      <c r="GP1" s="121"/>
      <c r="GQ1" s="121"/>
      <c r="GR1" s="122"/>
      <c r="GS1" s="123"/>
    </row>
    <row r="2" spans="1:201" s="124" customFormat="1" x14ac:dyDescent="0.7">
      <c r="B2" s="125"/>
      <c r="C2" s="125"/>
      <c r="H2" s="126"/>
      <c r="GR2" s="127"/>
      <c r="GS2" s="128"/>
    </row>
    <row r="3" spans="1:201" s="124" customFormat="1" x14ac:dyDescent="0.7">
      <c r="A3" s="125"/>
      <c r="B3" s="129"/>
      <c r="C3" s="129"/>
      <c r="D3" s="129"/>
      <c r="E3" s="129"/>
      <c r="F3" s="129"/>
      <c r="G3" s="129"/>
      <c r="H3" s="130"/>
      <c r="GR3" s="130"/>
      <c r="GS3" s="128"/>
    </row>
    <row r="4" spans="1:201" s="124" customFormat="1" ht="15.25" thickBot="1" x14ac:dyDescent="0.85">
      <c r="A4" s="124" t="s">
        <v>250</v>
      </c>
      <c r="B4" s="129"/>
      <c r="C4" s="129"/>
      <c r="D4" s="129"/>
      <c r="E4" s="129"/>
      <c r="F4" s="129"/>
      <c r="G4" s="129"/>
      <c r="H4" s="131"/>
      <c r="I4" s="132">
        <f t="shared" ref="I4:BT4" si="0">YEAR(I5)</f>
        <v>2017</v>
      </c>
      <c r="J4" s="132">
        <f t="shared" si="0"/>
        <v>2017</v>
      </c>
      <c r="K4" s="132">
        <f t="shared" si="0"/>
        <v>2017</v>
      </c>
      <c r="L4" s="132">
        <f t="shared" si="0"/>
        <v>2017</v>
      </c>
      <c r="M4" s="132">
        <f t="shared" si="0"/>
        <v>2017</v>
      </c>
      <c r="N4" s="132">
        <f t="shared" si="0"/>
        <v>2017</v>
      </c>
      <c r="O4" s="132">
        <f t="shared" si="0"/>
        <v>2017</v>
      </c>
      <c r="P4" s="132">
        <f t="shared" si="0"/>
        <v>2017</v>
      </c>
      <c r="Q4" s="132">
        <f t="shared" si="0"/>
        <v>2017</v>
      </c>
      <c r="R4" s="132">
        <f t="shared" si="0"/>
        <v>2017</v>
      </c>
      <c r="S4" s="132">
        <f t="shared" si="0"/>
        <v>2017</v>
      </c>
      <c r="T4" s="132">
        <f t="shared" si="0"/>
        <v>2018</v>
      </c>
      <c r="U4" s="132">
        <f t="shared" si="0"/>
        <v>2018</v>
      </c>
      <c r="V4" s="132">
        <f t="shared" si="0"/>
        <v>2018</v>
      </c>
      <c r="W4" s="132">
        <f t="shared" si="0"/>
        <v>2018</v>
      </c>
      <c r="X4" s="132">
        <f t="shared" si="0"/>
        <v>2018</v>
      </c>
      <c r="Y4" s="132">
        <f t="shared" si="0"/>
        <v>2018</v>
      </c>
      <c r="Z4" s="132">
        <f t="shared" si="0"/>
        <v>2018</v>
      </c>
      <c r="AA4" s="132">
        <f t="shared" si="0"/>
        <v>2018</v>
      </c>
      <c r="AB4" s="132">
        <f t="shared" si="0"/>
        <v>2018</v>
      </c>
      <c r="AC4" s="132">
        <f t="shared" si="0"/>
        <v>2018</v>
      </c>
      <c r="AD4" s="132">
        <f t="shared" si="0"/>
        <v>2018</v>
      </c>
      <c r="AE4" s="132">
        <f t="shared" si="0"/>
        <v>2018</v>
      </c>
      <c r="AF4" s="132">
        <f t="shared" si="0"/>
        <v>2019</v>
      </c>
      <c r="AG4" s="132">
        <f t="shared" si="0"/>
        <v>2019</v>
      </c>
      <c r="AH4" s="132">
        <f t="shared" si="0"/>
        <v>2019</v>
      </c>
      <c r="AI4" s="132">
        <f t="shared" si="0"/>
        <v>2019</v>
      </c>
      <c r="AJ4" s="132">
        <f t="shared" si="0"/>
        <v>2019</v>
      </c>
      <c r="AK4" s="132">
        <f t="shared" si="0"/>
        <v>2019</v>
      </c>
      <c r="AL4" s="132">
        <f t="shared" si="0"/>
        <v>2019</v>
      </c>
      <c r="AM4" s="132">
        <f t="shared" si="0"/>
        <v>2019</v>
      </c>
      <c r="AN4" s="132">
        <f t="shared" si="0"/>
        <v>2019</v>
      </c>
      <c r="AO4" s="132">
        <f t="shared" si="0"/>
        <v>2019</v>
      </c>
      <c r="AP4" s="132">
        <f t="shared" si="0"/>
        <v>2019</v>
      </c>
      <c r="AQ4" s="132">
        <f t="shared" si="0"/>
        <v>2019</v>
      </c>
      <c r="AR4" s="132">
        <f t="shared" si="0"/>
        <v>2020</v>
      </c>
      <c r="AS4" s="132">
        <f t="shared" si="0"/>
        <v>2020</v>
      </c>
      <c r="AT4" s="132">
        <f t="shared" si="0"/>
        <v>2020</v>
      </c>
      <c r="AU4" s="132">
        <f t="shared" si="0"/>
        <v>2020</v>
      </c>
      <c r="AV4" s="132">
        <f t="shared" si="0"/>
        <v>2020</v>
      </c>
      <c r="AW4" s="132">
        <f t="shared" si="0"/>
        <v>2020</v>
      </c>
      <c r="AX4" s="132">
        <f t="shared" si="0"/>
        <v>2020</v>
      </c>
      <c r="AY4" s="132">
        <f t="shared" si="0"/>
        <v>2020</v>
      </c>
      <c r="AZ4" s="132">
        <f t="shared" si="0"/>
        <v>2020</v>
      </c>
      <c r="BA4" s="132">
        <f t="shared" si="0"/>
        <v>2020</v>
      </c>
      <c r="BB4" s="132">
        <f t="shared" si="0"/>
        <v>2020</v>
      </c>
      <c r="BC4" s="132">
        <f t="shared" si="0"/>
        <v>2020</v>
      </c>
      <c r="BD4" s="132">
        <f t="shared" si="0"/>
        <v>2021</v>
      </c>
      <c r="BE4" s="132">
        <f t="shared" si="0"/>
        <v>2021</v>
      </c>
      <c r="BF4" s="132">
        <f t="shared" si="0"/>
        <v>2021</v>
      </c>
      <c r="BG4" s="132">
        <f t="shared" si="0"/>
        <v>2021</v>
      </c>
      <c r="BH4" s="132">
        <f t="shared" si="0"/>
        <v>2021</v>
      </c>
      <c r="BI4" s="132">
        <f t="shared" si="0"/>
        <v>2021</v>
      </c>
      <c r="BJ4" s="132">
        <f t="shared" si="0"/>
        <v>2021</v>
      </c>
      <c r="BK4" s="132">
        <f t="shared" si="0"/>
        <v>2021</v>
      </c>
      <c r="BL4" s="132">
        <f t="shared" si="0"/>
        <v>2021</v>
      </c>
      <c r="BM4" s="132">
        <f t="shared" si="0"/>
        <v>2021</v>
      </c>
      <c r="BN4" s="132">
        <f t="shared" si="0"/>
        <v>2021</v>
      </c>
      <c r="BO4" s="132">
        <f t="shared" si="0"/>
        <v>2021</v>
      </c>
      <c r="BP4" s="132">
        <f t="shared" si="0"/>
        <v>2022</v>
      </c>
      <c r="BQ4" s="132">
        <f t="shared" si="0"/>
        <v>2022</v>
      </c>
      <c r="BR4" s="132">
        <f t="shared" si="0"/>
        <v>2022</v>
      </c>
      <c r="BS4" s="132">
        <f t="shared" si="0"/>
        <v>2022</v>
      </c>
      <c r="BT4" s="132">
        <f t="shared" si="0"/>
        <v>2022</v>
      </c>
      <c r="BU4" s="132">
        <f t="shared" ref="BU4:EF4" si="1">YEAR(BU5)</f>
        <v>2022</v>
      </c>
      <c r="BV4" s="132">
        <f t="shared" si="1"/>
        <v>2022</v>
      </c>
      <c r="BW4" s="132">
        <f t="shared" si="1"/>
        <v>2022</v>
      </c>
      <c r="BX4" s="132">
        <f t="shared" si="1"/>
        <v>2022</v>
      </c>
      <c r="BY4" s="132">
        <f t="shared" si="1"/>
        <v>2022</v>
      </c>
      <c r="BZ4" s="132">
        <f t="shared" si="1"/>
        <v>2022</v>
      </c>
      <c r="CA4" s="132">
        <f t="shared" si="1"/>
        <v>2022</v>
      </c>
      <c r="CB4" s="132">
        <f t="shared" si="1"/>
        <v>2023</v>
      </c>
      <c r="CC4" s="132">
        <f t="shared" si="1"/>
        <v>2023</v>
      </c>
      <c r="CD4" s="132">
        <f t="shared" si="1"/>
        <v>2023</v>
      </c>
      <c r="CE4" s="132">
        <f t="shared" si="1"/>
        <v>2023</v>
      </c>
      <c r="CF4" s="132">
        <f t="shared" si="1"/>
        <v>2023</v>
      </c>
      <c r="CG4" s="132">
        <f t="shared" si="1"/>
        <v>2023</v>
      </c>
      <c r="CH4" s="132">
        <f t="shared" si="1"/>
        <v>2023</v>
      </c>
      <c r="CI4" s="132">
        <f t="shared" si="1"/>
        <v>2023</v>
      </c>
      <c r="CJ4" s="132">
        <f t="shared" si="1"/>
        <v>2023</v>
      </c>
      <c r="CK4" s="132">
        <f t="shared" si="1"/>
        <v>2023</v>
      </c>
      <c r="CL4" s="132">
        <f t="shared" si="1"/>
        <v>2023</v>
      </c>
      <c r="CM4" s="132">
        <f t="shared" si="1"/>
        <v>2023</v>
      </c>
      <c r="CN4" s="132">
        <f t="shared" si="1"/>
        <v>2024</v>
      </c>
      <c r="CO4" s="132">
        <f t="shared" si="1"/>
        <v>2024</v>
      </c>
      <c r="CP4" s="132">
        <f t="shared" si="1"/>
        <v>2024</v>
      </c>
      <c r="CQ4" s="132">
        <f t="shared" si="1"/>
        <v>2024</v>
      </c>
      <c r="CR4" s="132">
        <f t="shared" si="1"/>
        <v>2024</v>
      </c>
      <c r="CS4" s="132">
        <f t="shared" si="1"/>
        <v>2024</v>
      </c>
      <c r="CT4" s="132">
        <f t="shared" si="1"/>
        <v>2024</v>
      </c>
      <c r="CU4" s="132">
        <f t="shared" si="1"/>
        <v>2024</v>
      </c>
      <c r="CV4" s="132">
        <f t="shared" si="1"/>
        <v>2024</v>
      </c>
      <c r="CW4" s="132">
        <f t="shared" si="1"/>
        <v>2024</v>
      </c>
      <c r="CX4" s="132">
        <f t="shared" si="1"/>
        <v>2024</v>
      </c>
      <c r="CY4" s="132">
        <f t="shared" si="1"/>
        <v>2024</v>
      </c>
      <c r="CZ4" s="132">
        <f t="shared" si="1"/>
        <v>2025</v>
      </c>
      <c r="DA4" s="132">
        <f t="shared" si="1"/>
        <v>2025</v>
      </c>
      <c r="DB4" s="132">
        <f t="shared" si="1"/>
        <v>2025</v>
      </c>
      <c r="DC4" s="132">
        <f t="shared" si="1"/>
        <v>2025</v>
      </c>
      <c r="DD4" s="132">
        <f t="shared" si="1"/>
        <v>2025</v>
      </c>
      <c r="DE4" s="132">
        <f t="shared" si="1"/>
        <v>2025</v>
      </c>
      <c r="DF4" s="132">
        <f t="shared" si="1"/>
        <v>2025</v>
      </c>
      <c r="DG4" s="132">
        <f t="shared" si="1"/>
        <v>2025</v>
      </c>
      <c r="DH4" s="132">
        <f t="shared" si="1"/>
        <v>2025</v>
      </c>
      <c r="DI4" s="132">
        <f t="shared" si="1"/>
        <v>2025</v>
      </c>
      <c r="DJ4" s="132">
        <f t="shared" si="1"/>
        <v>2025</v>
      </c>
      <c r="DK4" s="132">
        <f t="shared" si="1"/>
        <v>2025</v>
      </c>
      <c r="DL4" s="132">
        <f t="shared" si="1"/>
        <v>2026</v>
      </c>
      <c r="DM4" s="132">
        <f t="shared" si="1"/>
        <v>2026</v>
      </c>
      <c r="DN4" s="132">
        <f t="shared" si="1"/>
        <v>2026</v>
      </c>
      <c r="DO4" s="132">
        <f t="shared" si="1"/>
        <v>2026</v>
      </c>
      <c r="DP4" s="132">
        <f t="shared" si="1"/>
        <v>2026</v>
      </c>
      <c r="DQ4" s="132">
        <f t="shared" si="1"/>
        <v>2026</v>
      </c>
      <c r="DR4" s="132">
        <f t="shared" si="1"/>
        <v>2026</v>
      </c>
      <c r="DS4" s="132">
        <f t="shared" si="1"/>
        <v>2026</v>
      </c>
      <c r="DT4" s="132">
        <f t="shared" si="1"/>
        <v>2026</v>
      </c>
      <c r="DU4" s="132">
        <f t="shared" si="1"/>
        <v>2026</v>
      </c>
      <c r="DV4" s="132">
        <f t="shared" si="1"/>
        <v>2026</v>
      </c>
      <c r="DW4" s="132">
        <f t="shared" si="1"/>
        <v>2026</v>
      </c>
      <c r="DX4" s="132">
        <f t="shared" si="1"/>
        <v>2027</v>
      </c>
      <c r="DY4" s="132">
        <f t="shared" si="1"/>
        <v>2027</v>
      </c>
      <c r="DZ4" s="132">
        <f t="shared" si="1"/>
        <v>2027</v>
      </c>
      <c r="EA4" s="132">
        <f t="shared" si="1"/>
        <v>2027</v>
      </c>
      <c r="EB4" s="132">
        <f t="shared" si="1"/>
        <v>2027</v>
      </c>
      <c r="EC4" s="132">
        <f t="shared" si="1"/>
        <v>2027</v>
      </c>
      <c r="ED4" s="132">
        <f t="shared" si="1"/>
        <v>2027</v>
      </c>
      <c r="EE4" s="132">
        <f t="shared" si="1"/>
        <v>2027</v>
      </c>
      <c r="EF4" s="132">
        <f t="shared" si="1"/>
        <v>2027</v>
      </c>
      <c r="EG4" s="132">
        <f t="shared" ref="EG4:GQ4" si="2">YEAR(EG5)</f>
        <v>2027</v>
      </c>
      <c r="EH4" s="132">
        <f t="shared" si="2"/>
        <v>2027</v>
      </c>
      <c r="EI4" s="132">
        <f t="shared" si="2"/>
        <v>2027</v>
      </c>
      <c r="EJ4" s="132">
        <f t="shared" si="2"/>
        <v>2028</v>
      </c>
      <c r="EK4" s="132">
        <f t="shared" si="2"/>
        <v>2028</v>
      </c>
      <c r="EL4" s="132">
        <f t="shared" si="2"/>
        <v>2028</v>
      </c>
      <c r="EM4" s="132">
        <f t="shared" si="2"/>
        <v>2028</v>
      </c>
      <c r="EN4" s="132">
        <f t="shared" si="2"/>
        <v>2028</v>
      </c>
      <c r="EO4" s="132">
        <f t="shared" si="2"/>
        <v>2028</v>
      </c>
      <c r="EP4" s="132">
        <f t="shared" si="2"/>
        <v>2028</v>
      </c>
      <c r="EQ4" s="132">
        <f t="shared" si="2"/>
        <v>2028</v>
      </c>
      <c r="ER4" s="132">
        <f t="shared" si="2"/>
        <v>2028</v>
      </c>
      <c r="ES4" s="132">
        <f t="shared" si="2"/>
        <v>2028</v>
      </c>
      <c r="ET4" s="132">
        <f t="shared" si="2"/>
        <v>2028</v>
      </c>
      <c r="EU4" s="132">
        <f t="shared" si="2"/>
        <v>2028</v>
      </c>
      <c r="EV4" s="132">
        <f t="shared" si="2"/>
        <v>2029</v>
      </c>
      <c r="EW4" s="132">
        <f t="shared" si="2"/>
        <v>2029</v>
      </c>
      <c r="EX4" s="132">
        <f t="shared" si="2"/>
        <v>2029</v>
      </c>
      <c r="EY4" s="132">
        <f t="shared" si="2"/>
        <v>2029</v>
      </c>
      <c r="EZ4" s="132">
        <f t="shared" si="2"/>
        <v>2029</v>
      </c>
      <c r="FA4" s="132">
        <f t="shared" si="2"/>
        <v>2029</v>
      </c>
      <c r="FB4" s="132">
        <f t="shared" si="2"/>
        <v>2029</v>
      </c>
      <c r="FC4" s="132">
        <f t="shared" si="2"/>
        <v>2029</v>
      </c>
      <c r="FD4" s="132">
        <f t="shared" si="2"/>
        <v>2029</v>
      </c>
      <c r="FE4" s="132">
        <f t="shared" si="2"/>
        <v>2029</v>
      </c>
      <c r="FF4" s="132">
        <f t="shared" si="2"/>
        <v>2029</v>
      </c>
      <c r="FG4" s="132">
        <f t="shared" si="2"/>
        <v>2029</v>
      </c>
      <c r="FH4" s="132">
        <f t="shared" si="2"/>
        <v>2030</v>
      </c>
      <c r="FI4" s="132">
        <f t="shared" si="2"/>
        <v>2030</v>
      </c>
      <c r="FJ4" s="132">
        <f t="shared" si="2"/>
        <v>2030</v>
      </c>
      <c r="FK4" s="132">
        <f t="shared" si="2"/>
        <v>2030</v>
      </c>
      <c r="FL4" s="132">
        <f t="shared" si="2"/>
        <v>2030</v>
      </c>
      <c r="FM4" s="132">
        <f t="shared" si="2"/>
        <v>2030</v>
      </c>
      <c r="FN4" s="132">
        <f t="shared" si="2"/>
        <v>2030</v>
      </c>
      <c r="FO4" s="132">
        <f t="shared" si="2"/>
        <v>2030</v>
      </c>
      <c r="FP4" s="132">
        <f t="shared" si="2"/>
        <v>2030</v>
      </c>
      <c r="FQ4" s="132">
        <f t="shared" si="2"/>
        <v>2030</v>
      </c>
      <c r="FR4" s="132">
        <f t="shared" si="2"/>
        <v>2030</v>
      </c>
      <c r="FS4" s="132">
        <f t="shared" si="2"/>
        <v>2030</v>
      </c>
      <c r="FT4" s="132">
        <f t="shared" si="2"/>
        <v>2031</v>
      </c>
      <c r="FU4" s="132">
        <f t="shared" si="2"/>
        <v>2031</v>
      </c>
      <c r="FV4" s="132">
        <f t="shared" si="2"/>
        <v>2031</v>
      </c>
      <c r="FW4" s="132">
        <f t="shared" si="2"/>
        <v>2031</v>
      </c>
      <c r="FX4" s="132">
        <f t="shared" si="2"/>
        <v>2031</v>
      </c>
      <c r="FY4" s="132">
        <f t="shared" si="2"/>
        <v>2031</v>
      </c>
      <c r="FZ4" s="132">
        <f t="shared" si="2"/>
        <v>2031</v>
      </c>
      <c r="GA4" s="132">
        <f t="shared" si="2"/>
        <v>2031</v>
      </c>
      <c r="GB4" s="132">
        <f t="shared" si="2"/>
        <v>2031</v>
      </c>
      <c r="GC4" s="132">
        <f t="shared" si="2"/>
        <v>2031</v>
      </c>
      <c r="GD4" s="132">
        <f t="shared" si="2"/>
        <v>2031</v>
      </c>
      <c r="GE4" s="132">
        <f t="shared" si="2"/>
        <v>2031</v>
      </c>
      <c r="GF4" s="132">
        <f t="shared" si="2"/>
        <v>2032</v>
      </c>
      <c r="GG4" s="132">
        <f t="shared" si="2"/>
        <v>2032</v>
      </c>
      <c r="GH4" s="132">
        <f t="shared" si="2"/>
        <v>2032</v>
      </c>
      <c r="GI4" s="132">
        <f t="shared" si="2"/>
        <v>2032</v>
      </c>
      <c r="GJ4" s="132">
        <f t="shared" si="2"/>
        <v>2032</v>
      </c>
      <c r="GK4" s="132">
        <f t="shared" si="2"/>
        <v>2032</v>
      </c>
      <c r="GL4" s="132">
        <f t="shared" si="2"/>
        <v>2032</v>
      </c>
      <c r="GM4" s="132">
        <f t="shared" si="2"/>
        <v>2032</v>
      </c>
      <c r="GN4" s="132">
        <f t="shared" si="2"/>
        <v>2032</v>
      </c>
      <c r="GO4" s="132">
        <f t="shared" si="2"/>
        <v>2032</v>
      </c>
      <c r="GP4" s="132">
        <f t="shared" si="2"/>
        <v>2032</v>
      </c>
      <c r="GQ4" s="132">
        <f t="shared" si="2"/>
        <v>2032</v>
      </c>
      <c r="GS4" s="133"/>
    </row>
    <row r="5" spans="1:201" s="124" customFormat="1" ht="15.25" thickBot="1" x14ac:dyDescent="0.85">
      <c r="B5" s="129"/>
      <c r="C5" s="129"/>
      <c r="D5" s="129"/>
      <c r="E5" s="129"/>
      <c r="F5" s="129"/>
      <c r="G5" s="129"/>
      <c r="H5" s="131"/>
      <c r="I5" s="227">
        <f>'HTM Output'!$K$6</f>
        <v>42794</v>
      </c>
      <c r="J5" s="135">
        <f>EOMONTH(I5,1)</f>
        <v>42825</v>
      </c>
      <c r="K5" s="134">
        <f t="shared" ref="K5:BV5" si="3">EOMONTH(J5,1)</f>
        <v>42855</v>
      </c>
      <c r="L5" s="135">
        <f t="shared" si="3"/>
        <v>42886</v>
      </c>
      <c r="M5" s="134">
        <f t="shared" si="3"/>
        <v>42916</v>
      </c>
      <c r="N5" s="135">
        <f t="shared" si="3"/>
        <v>42947</v>
      </c>
      <c r="O5" s="134">
        <f t="shared" si="3"/>
        <v>42978</v>
      </c>
      <c r="P5" s="135">
        <f t="shared" si="3"/>
        <v>43008</v>
      </c>
      <c r="Q5" s="134">
        <f t="shared" si="3"/>
        <v>43039</v>
      </c>
      <c r="R5" s="135">
        <f t="shared" si="3"/>
        <v>43069</v>
      </c>
      <c r="S5" s="134">
        <f t="shared" si="3"/>
        <v>43100</v>
      </c>
      <c r="T5" s="135">
        <f t="shared" si="3"/>
        <v>43131</v>
      </c>
      <c r="U5" s="134">
        <f t="shared" si="3"/>
        <v>43159</v>
      </c>
      <c r="V5" s="135">
        <f t="shared" si="3"/>
        <v>43190</v>
      </c>
      <c r="W5" s="134">
        <f t="shared" si="3"/>
        <v>43220</v>
      </c>
      <c r="X5" s="135">
        <f t="shared" si="3"/>
        <v>43251</v>
      </c>
      <c r="Y5" s="134">
        <f t="shared" si="3"/>
        <v>43281</v>
      </c>
      <c r="Z5" s="135">
        <f t="shared" si="3"/>
        <v>43312</v>
      </c>
      <c r="AA5" s="134">
        <f t="shared" si="3"/>
        <v>43343</v>
      </c>
      <c r="AB5" s="135">
        <f t="shared" si="3"/>
        <v>43373</v>
      </c>
      <c r="AC5" s="134">
        <f t="shared" si="3"/>
        <v>43404</v>
      </c>
      <c r="AD5" s="135">
        <f t="shared" si="3"/>
        <v>43434</v>
      </c>
      <c r="AE5" s="134">
        <f t="shared" si="3"/>
        <v>43465</v>
      </c>
      <c r="AF5" s="135">
        <f t="shared" si="3"/>
        <v>43496</v>
      </c>
      <c r="AG5" s="134">
        <f t="shared" si="3"/>
        <v>43524</v>
      </c>
      <c r="AH5" s="135">
        <f t="shared" si="3"/>
        <v>43555</v>
      </c>
      <c r="AI5" s="134">
        <f t="shared" si="3"/>
        <v>43585</v>
      </c>
      <c r="AJ5" s="135">
        <f t="shared" si="3"/>
        <v>43616</v>
      </c>
      <c r="AK5" s="134">
        <f t="shared" si="3"/>
        <v>43646</v>
      </c>
      <c r="AL5" s="135">
        <f t="shared" si="3"/>
        <v>43677</v>
      </c>
      <c r="AM5" s="134">
        <f t="shared" si="3"/>
        <v>43708</v>
      </c>
      <c r="AN5" s="135">
        <f t="shared" si="3"/>
        <v>43738</v>
      </c>
      <c r="AO5" s="134">
        <f t="shared" si="3"/>
        <v>43769</v>
      </c>
      <c r="AP5" s="135">
        <f t="shared" si="3"/>
        <v>43799</v>
      </c>
      <c r="AQ5" s="134">
        <f t="shared" si="3"/>
        <v>43830</v>
      </c>
      <c r="AR5" s="135">
        <f t="shared" si="3"/>
        <v>43861</v>
      </c>
      <c r="AS5" s="134">
        <f t="shared" si="3"/>
        <v>43890</v>
      </c>
      <c r="AT5" s="135">
        <f t="shared" si="3"/>
        <v>43921</v>
      </c>
      <c r="AU5" s="134">
        <f t="shared" si="3"/>
        <v>43951</v>
      </c>
      <c r="AV5" s="135">
        <f t="shared" si="3"/>
        <v>43982</v>
      </c>
      <c r="AW5" s="134">
        <f t="shared" si="3"/>
        <v>44012</v>
      </c>
      <c r="AX5" s="135">
        <f t="shared" si="3"/>
        <v>44043</v>
      </c>
      <c r="AY5" s="134">
        <f t="shared" si="3"/>
        <v>44074</v>
      </c>
      <c r="AZ5" s="135">
        <f t="shared" si="3"/>
        <v>44104</v>
      </c>
      <c r="BA5" s="134">
        <f t="shared" si="3"/>
        <v>44135</v>
      </c>
      <c r="BB5" s="135">
        <f t="shared" si="3"/>
        <v>44165</v>
      </c>
      <c r="BC5" s="134">
        <f t="shared" si="3"/>
        <v>44196</v>
      </c>
      <c r="BD5" s="135">
        <f t="shared" si="3"/>
        <v>44227</v>
      </c>
      <c r="BE5" s="134">
        <f t="shared" si="3"/>
        <v>44255</v>
      </c>
      <c r="BF5" s="135">
        <f t="shared" si="3"/>
        <v>44286</v>
      </c>
      <c r="BG5" s="134">
        <f t="shared" si="3"/>
        <v>44316</v>
      </c>
      <c r="BH5" s="135">
        <f t="shared" si="3"/>
        <v>44347</v>
      </c>
      <c r="BI5" s="134">
        <f t="shared" si="3"/>
        <v>44377</v>
      </c>
      <c r="BJ5" s="135">
        <f t="shared" si="3"/>
        <v>44408</v>
      </c>
      <c r="BK5" s="134">
        <f t="shared" si="3"/>
        <v>44439</v>
      </c>
      <c r="BL5" s="135">
        <f t="shared" si="3"/>
        <v>44469</v>
      </c>
      <c r="BM5" s="134">
        <f t="shared" si="3"/>
        <v>44500</v>
      </c>
      <c r="BN5" s="135">
        <f t="shared" si="3"/>
        <v>44530</v>
      </c>
      <c r="BO5" s="134">
        <f t="shared" si="3"/>
        <v>44561</v>
      </c>
      <c r="BP5" s="135">
        <f t="shared" si="3"/>
        <v>44592</v>
      </c>
      <c r="BQ5" s="134">
        <f t="shared" si="3"/>
        <v>44620</v>
      </c>
      <c r="BR5" s="135">
        <f t="shared" si="3"/>
        <v>44651</v>
      </c>
      <c r="BS5" s="134">
        <f t="shared" si="3"/>
        <v>44681</v>
      </c>
      <c r="BT5" s="135">
        <f t="shared" si="3"/>
        <v>44712</v>
      </c>
      <c r="BU5" s="134">
        <f t="shared" si="3"/>
        <v>44742</v>
      </c>
      <c r="BV5" s="135">
        <f t="shared" si="3"/>
        <v>44773</v>
      </c>
      <c r="BW5" s="134">
        <f t="shared" ref="BW5:EH5" si="4">EOMONTH(BV5,1)</f>
        <v>44804</v>
      </c>
      <c r="BX5" s="135">
        <f t="shared" si="4"/>
        <v>44834</v>
      </c>
      <c r="BY5" s="134">
        <f t="shared" si="4"/>
        <v>44865</v>
      </c>
      <c r="BZ5" s="135">
        <f t="shared" si="4"/>
        <v>44895</v>
      </c>
      <c r="CA5" s="134">
        <f t="shared" si="4"/>
        <v>44926</v>
      </c>
      <c r="CB5" s="135">
        <f t="shared" si="4"/>
        <v>44957</v>
      </c>
      <c r="CC5" s="134">
        <f t="shared" si="4"/>
        <v>44985</v>
      </c>
      <c r="CD5" s="135">
        <f t="shared" si="4"/>
        <v>45016</v>
      </c>
      <c r="CE5" s="134">
        <f t="shared" si="4"/>
        <v>45046</v>
      </c>
      <c r="CF5" s="135">
        <f t="shared" si="4"/>
        <v>45077</v>
      </c>
      <c r="CG5" s="134">
        <f t="shared" si="4"/>
        <v>45107</v>
      </c>
      <c r="CH5" s="135">
        <f t="shared" si="4"/>
        <v>45138</v>
      </c>
      <c r="CI5" s="134">
        <f t="shared" si="4"/>
        <v>45169</v>
      </c>
      <c r="CJ5" s="135">
        <f t="shared" si="4"/>
        <v>45199</v>
      </c>
      <c r="CK5" s="134">
        <f t="shared" si="4"/>
        <v>45230</v>
      </c>
      <c r="CL5" s="135">
        <f t="shared" si="4"/>
        <v>45260</v>
      </c>
      <c r="CM5" s="134">
        <f t="shared" si="4"/>
        <v>45291</v>
      </c>
      <c r="CN5" s="135">
        <f t="shared" si="4"/>
        <v>45322</v>
      </c>
      <c r="CO5" s="134">
        <f t="shared" si="4"/>
        <v>45351</v>
      </c>
      <c r="CP5" s="135">
        <f t="shared" si="4"/>
        <v>45382</v>
      </c>
      <c r="CQ5" s="134">
        <f t="shared" si="4"/>
        <v>45412</v>
      </c>
      <c r="CR5" s="135">
        <f t="shared" si="4"/>
        <v>45443</v>
      </c>
      <c r="CS5" s="134">
        <f t="shared" si="4"/>
        <v>45473</v>
      </c>
      <c r="CT5" s="135">
        <f t="shared" si="4"/>
        <v>45504</v>
      </c>
      <c r="CU5" s="134">
        <f t="shared" si="4"/>
        <v>45535</v>
      </c>
      <c r="CV5" s="135">
        <f t="shared" si="4"/>
        <v>45565</v>
      </c>
      <c r="CW5" s="134">
        <f t="shared" si="4"/>
        <v>45596</v>
      </c>
      <c r="CX5" s="135">
        <f t="shared" si="4"/>
        <v>45626</v>
      </c>
      <c r="CY5" s="134">
        <f t="shared" si="4"/>
        <v>45657</v>
      </c>
      <c r="CZ5" s="135">
        <f t="shared" si="4"/>
        <v>45688</v>
      </c>
      <c r="DA5" s="134">
        <f t="shared" si="4"/>
        <v>45716</v>
      </c>
      <c r="DB5" s="135">
        <f t="shared" si="4"/>
        <v>45747</v>
      </c>
      <c r="DC5" s="134">
        <f t="shared" si="4"/>
        <v>45777</v>
      </c>
      <c r="DD5" s="135">
        <f t="shared" si="4"/>
        <v>45808</v>
      </c>
      <c r="DE5" s="134">
        <f t="shared" si="4"/>
        <v>45838</v>
      </c>
      <c r="DF5" s="135">
        <f t="shared" si="4"/>
        <v>45869</v>
      </c>
      <c r="DG5" s="134">
        <f t="shared" si="4"/>
        <v>45900</v>
      </c>
      <c r="DH5" s="135">
        <f t="shared" si="4"/>
        <v>45930</v>
      </c>
      <c r="DI5" s="134">
        <f t="shared" si="4"/>
        <v>45961</v>
      </c>
      <c r="DJ5" s="135">
        <f t="shared" si="4"/>
        <v>45991</v>
      </c>
      <c r="DK5" s="134">
        <f t="shared" si="4"/>
        <v>46022</v>
      </c>
      <c r="DL5" s="135">
        <f t="shared" si="4"/>
        <v>46053</v>
      </c>
      <c r="DM5" s="134">
        <f t="shared" si="4"/>
        <v>46081</v>
      </c>
      <c r="DN5" s="135">
        <f t="shared" si="4"/>
        <v>46112</v>
      </c>
      <c r="DO5" s="134">
        <f t="shared" si="4"/>
        <v>46142</v>
      </c>
      <c r="DP5" s="135">
        <f t="shared" si="4"/>
        <v>46173</v>
      </c>
      <c r="DQ5" s="134">
        <f t="shared" si="4"/>
        <v>46203</v>
      </c>
      <c r="DR5" s="135">
        <f t="shared" si="4"/>
        <v>46234</v>
      </c>
      <c r="DS5" s="134">
        <f t="shared" si="4"/>
        <v>46265</v>
      </c>
      <c r="DT5" s="135">
        <f t="shared" si="4"/>
        <v>46295</v>
      </c>
      <c r="DU5" s="134">
        <f t="shared" si="4"/>
        <v>46326</v>
      </c>
      <c r="DV5" s="135">
        <f t="shared" si="4"/>
        <v>46356</v>
      </c>
      <c r="DW5" s="134">
        <f t="shared" si="4"/>
        <v>46387</v>
      </c>
      <c r="DX5" s="135">
        <f t="shared" si="4"/>
        <v>46418</v>
      </c>
      <c r="DY5" s="134">
        <f t="shared" si="4"/>
        <v>46446</v>
      </c>
      <c r="DZ5" s="135">
        <f t="shared" si="4"/>
        <v>46477</v>
      </c>
      <c r="EA5" s="134">
        <f t="shared" si="4"/>
        <v>46507</v>
      </c>
      <c r="EB5" s="135">
        <f t="shared" si="4"/>
        <v>46538</v>
      </c>
      <c r="EC5" s="134">
        <f t="shared" si="4"/>
        <v>46568</v>
      </c>
      <c r="ED5" s="135">
        <f t="shared" si="4"/>
        <v>46599</v>
      </c>
      <c r="EE5" s="134">
        <f t="shared" si="4"/>
        <v>46630</v>
      </c>
      <c r="EF5" s="135">
        <f t="shared" si="4"/>
        <v>46660</v>
      </c>
      <c r="EG5" s="134">
        <f t="shared" si="4"/>
        <v>46691</v>
      </c>
      <c r="EH5" s="135">
        <f t="shared" si="4"/>
        <v>46721</v>
      </c>
      <c r="EI5" s="134">
        <f t="shared" ref="EI5:GQ5" si="5">EOMONTH(EH5,1)</f>
        <v>46752</v>
      </c>
      <c r="EJ5" s="135">
        <f t="shared" si="5"/>
        <v>46783</v>
      </c>
      <c r="EK5" s="134">
        <f t="shared" si="5"/>
        <v>46812</v>
      </c>
      <c r="EL5" s="135">
        <f t="shared" si="5"/>
        <v>46843</v>
      </c>
      <c r="EM5" s="134">
        <f t="shared" si="5"/>
        <v>46873</v>
      </c>
      <c r="EN5" s="135">
        <f t="shared" si="5"/>
        <v>46904</v>
      </c>
      <c r="EO5" s="134">
        <f t="shared" si="5"/>
        <v>46934</v>
      </c>
      <c r="EP5" s="135">
        <f t="shared" si="5"/>
        <v>46965</v>
      </c>
      <c r="EQ5" s="134">
        <f t="shared" si="5"/>
        <v>46996</v>
      </c>
      <c r="ER5" s="135">
        <f t="shared" si="5"/>
        <v>47026</v>
      </c>
      <c r="ES5" s="134">
        <f t="shared" si="5"/>
        <v>47057</v>
      </c>
      <c r="ET5" s="135">
        <f t="shared" si="5"/>
        <v>47087</v>
      </c>
      <c r="EU5" s="134">
        <f t="shared" si="5"/>
        <v>47118</v>
      </c>
      <c r="EV5" s="135">
        <f t="shared" si="5"/>
        <v>47149</v>
      </c>
      <c r="EW5" s="134">
        <f t="shared" si="5"/>
        <v>47177</v>
      </c>
      <c r="EX5" s="135">
        <f t="shared" si="5"/>
        <v>47208</v>
      </c>
      <c r="EY5" s="134">
        <f t="shared" si="5"/>
        <v>47238</v>
      </c>
      <c r="EZ5" s="135">
        <f t="shared" si="5"/>
        <v>47269</v>
      </c>
      <c r="FA5" s="134">
        <f t="shared" si="5"/>
        <v>47299</v>
      </c>
      <c r="FB5" s="135">
        <f t="shared" si="5"/>
        <v>47330</v>
      </c>
      <c r="FC5" s="134">
        <f t="shared" si="5"/>
        <v>47361</v>
      </c>
      <c r="FD5" s="135">
        <f t="shared" si="5"/>
        <v>47391</v>
      </c>
      <c r="FE5" s="134">
        <f t="shared" si="5"/>
        <v>47422</v>
      </c>
      <c r="FF5" s="135">
        <f t="shared" si="5"/>
        <v>47452</v>
      </c>
      <c r="FG5" s="134">
        <f t="shared" si="5"/>
        <v>47483</v>
      </c>
      <c r="FH5" s="135">
        <f t="shared" si="5"/>
        <v>47514</v>
      </c>
      <c r="FI5" s="134">
        <f t="shared" si="5"/>
        <v>47542</v>
      </c>
      <c r="FJ5" s="135">
        <f t="shared" si="5"/>
        <v>47573</v>
      </c>
      <c r="FK5" s="134">
        <f t="shared" si="5"/>
        <v>47603</v>
      </c>
      <c r="FL5" s="135">
        <f t="shared" si="5"/>
        <v>47634</v>
      </c>
      <c r="FM5" s="134">
        <f t="shared" si="5"/>
        <v>47664</v>
      </c>
      <c r="FN5" s="135">
        <f t="shared" si="5"/>
        <v>47695</v>
      </c>
      <c r="FO5" s="134">
        <f t="shared" si="5"/>
        <v>47726</v>
      </c>
      <c r="FP5" s="135">
        <f t="shared" si="5"/>
        <v>47756</v>
      </c>
      <c r="FQ5" s="134">
        <f t="shared" si="5"/>
        <v>47787</v>
      </c>
      <c r="FR5" s="135">
        <f t="shared" si="5"/>
        <v>47817</v>
      </c>
      <c r="FS5" s="134">
        <f t="shared" si="5"/>
        <v>47848</v>
      </c>
      <c r="FT5" s="135">
        <f t="shared" si="5"/>
        <v>47879</v>
      </c>
      <c r="FU5" s="134">
        <f t="shared" si="5"/>
        <v>47907</v>
      </c>
      <c r="FV5" s="135">
        <f t="shared" si="5"/>
        <v>47938</v>
      </c>
      <c r="FW5" s="134">
        <f t="shared" si="5"/>
        <v>47968</v>
      </c>
      <c r="FX5" s="135">
        <f t="shared" si="5"/>
        <v>47999</v>
      </c>
      <c r="FY5" s="134">
        <f t="shared" si="5"/>
        <v>48029</v>
      </c>
      <c r="FZ5" s="134">
        <f t="shared" si="5"/>
        <v>48060</v>
      </c>
      <c r="GA5" s="135">
        <f t="shared" si="5"/>
        <v>48091</v>
      </c>
      <c r="GB5" s="134">
        <f t="shared" si="5"/>
        <v>48121</v>
      </c>
      <c r="GC5" s="135">
        <f t="shared" si="5"/>
        <v>48152</v>
      </c>
      <c r="GD5" s="134">
        <f t="shared" si="5"/>
        <v>48182</v>
      </c>
      <c r="GE5" s="135">
        <f t="shared" si="5"/>
        <v>48213</v>
      </c>
      <c r="GF5" s="134">
        <f t="shared" si="5"/>
        <v>48244</v>
      </c>
      <c r="GG5" s="135">
        <f t="shared" si="5"/>
        <v>48273</v>
      </c>
      <c r="GH5" s="134">
        <f t="shared" si="5"/>
        <v>48304</v>
      </c>
      <c r="GI5" s="135">
        <f t="shared" si="5"/>
        <v>48334</v>
      </c>
      <c r="GJ5" s="134">
        <f t="shared" si="5"/>
        <v>48365</v>
      </c>
      <c r="GK5" s="135">
        <f t="shared" si="5"/>
        <v>48395</v>
      </c>
      <c r="GL5" s="134">
        <f t="shared" si="5"/>
        <v>48426</v>
      </c>
      <c r="GM5" s="135">
        <f t="shared" si="5"/>
        <v>48457</v>
      </c>
      <c r="GN5" s="134">
        <f t="shared" si="5"/>
        <v>48487</v>
      </c>
      <c r="GO5" s="135">
        <f t="shared" si="5"/>
        <v>48518</v>
      </c>
      <c r="GP5" s="134">
        <f t="shared" si="5"/>
        <v>48548</v>
      </c>
      <c r="GQ5" s="135">
        <f t="shared" si="5"/>
        <v>48579</v>
      </c>
      <c r="GR5" s="136" t="s">
        <v>232</v>
      </c>
      <c r="GS5" s="137"/>
    </row>
    <row r="6" spans="1:201" s="124" customFormat="1" x14ac:dyDescent="0.7">
      <c r="B6" s="138"/>
      <c r="C6" s="139"/>
      <c r="D6" s="139"/>
      <c r="E6" s="139"/>
      <c r="F6" s="128"/>
      <c r="G6" s="140"/>
      <c r="H6" s="139"/>
      <c r="I6" s="139"/>
      <c r="J6" s="139"/>
      <c r="K6" s="139"/>
      <c r="L6" s="139"/>
      <c r="M6" s="139"/>
      <c r="N6" s="139"/>
      <c r="O6" s="139"/>
      <c r="P6" s="139"/>
      <c r="Q6" s="139"/>
      <c r="R6" s="139"/>
      <c r="S6" s="139"/>
      <c r="T6" s="139"/>
      <c r="U6" s="139"/>
      <c r="V6" s="139"/>
      <c r="W6" s="139"/>
      <c r="X6" s="139"/>
      <c r="Y6" s="139"/>
      <c r="Z6" s="139"/>
      <c r="AA6" s="139"/>
      <c r="AB6" s="139"/>
      <c r="AC6" s="139"/>
      <c r="AD6" s="139"/>
      <c r="AE6" s="139"/>
      <c r="AF6" s="139"/>
      <c r="AG6" s="139"/>
      <c r="AH6" s="139"/>
      <c r="AI6" s="139"/>
      <c r="AJ6" s="139"/>
      <c r="AK6" s="139"/>
      <c r="AL6" s="139"/>
      <c r="AM6" s="139"/>
      <c r="AN6" s="139"/>
      <c r="AO6" s="139"/>
      <c r="AP6" s="139"/>
      <c r="AQ6" s="139"/>
      <c r="AR6" s="139"/>
      <c r="AS6" s="139"/>
      <c r="AT6" s="139"/>
      <c r="AU6" s="139"/>
      <c r="AV6" s="139"/>
      <c r="AW6" s="139"/>
      <c r="AX6" s="139"/>
      <c r="AY6" s="139"/>
      <c r="AZ6" s="139"/>
      <c r="BA6" s="139"/>
      <c r="BB6" s="139"/>
      <c r="BC6" s="139"/>
      <c r="BD6" s="139"/>
      <c r="BE6" s="139"/>
      <c r="BF6" s="139"/>
      <c r="BG6" s="139"/>
      <c r="BH6" s="139"/>
      <c r="BI6" s="139"/>
      <c r="BJ6" s="139"/>
      <c r="BK6" s="139"/>
      <c r="BL6" s="139"/>
      <c r="BM6" s="139"/>
      <c r="BN6" s="139"/>
      <c r="BO6" s="139"/>
      <c r="BP6" s="139"/>
      <c r="BQ6" s="139"/>
      <c r="BR6" s="139"/>
      <c r="BS6" s="139"/>
      <c r="BT6" s="139"/>
      <c r="BU6" s="139"/>
      <c r="BV6" s="139"/>
      <c r="BW6" s="139"/>
      <c r="BX6" s="139"/>
      <c r="BY6" s="139"/>
      <c r="BZ6" s="139"/>
      <c r="CA6" s="139"/>
      <c r="CB6" s="139"/>
      <c r="CC6" s="139"/>
      <c r="CD6" s="139"/>
      <c r="CE6" s="139"/>
      <c r="CF6" s="139"/>
      <c r="CG6" s="139"/>
      <c r="CH6" s="139"/>
      <c r="CI6" s="139"/>
      <c r="CJ6" s="139"/>
      <c r="CK6" s="139"/>
      <c r="CL6" s="139"/>
      <c r="CM6" s="139"/>
      <c r="CN6" s="139"/>
      <c r="CO6" s="139"/>
      <c r="CP6" s="139"/>
      <c r="CQ6" s="139"/>
      <c r="CR6" s="139"/>
      <c r="CS6" s="139"/>
      <c r="CT6" s="139"/>
      <c r="CU6" s="139"/>
      <c r="CV6" s="139"/>
      <c r="CW6" s="139"/>
      <c r="CX6" s="139"/>
      <c r="CY6" s="139"/>
      <c r="CZ6" s="139"/>
      <c r="DA6" s="139"/>
      <c r="DB6" s="139"/>
      <c r="DC6" s="139"/>
      <c r="DD6" s="139"/>
      <c r="DE6" s="139"/>
      <c r="DF6" s="139"/>
      <c r="DG6" s="139"/>
      <c r="DH6" s="139"/>
      <c r="DI6" s="139"/>
      <c r="DJ6" s="139"/>
      <c r="DK6" s="139"/>
      <c r="DL6" s="139"/>
      <c r="DM6" s="139"/>
      <c r="DN6" s="139"/>
      <c r="DO6" s="139"/>
      <c r="DP6" s="139"/>
      <c r="DQ6" s="139"/>
      <c r="DR6" s="139"/>
      <c r="DS6" s="139"/>
      <c r="DT6" s="139"/>
      <c r="DU6" s="139"/>
      <c r="DV6" s="139"/>
      <c r="DW6" s="139"/>
      <c r="DX6" s="139"/>
      <c r="DY6" s="139"/>
      <c r="DZ6" s="139"/>
      <c r="EA6" s="139"/>
      <c r="EB6" s="139"/>
      <c r="EC6" s="139"/>
      <c r="ED6" s="139"/>
      <c r="EE6" s="139"/>
      <c r="EF6" s="139"/>
      <c r="EG6" s="139"/>
      <c r="EH6" s="139"/>
      <c r="EI6" s="139"/>
      <c r="EJ6" s="139"/>
      <c r="EK6" s="139"/>
      <c r="EL6" s="139"/>
      <c r="EM6" s="139"/>
      <c r="EN6" s="139"/>
      <c r="EO6" s="139"/>
      <c r="EP6" s="139"/>
      <c r="EQ6" s="139"/>
      <c r="ER6" s="139"/>
      <c r="ES6" s="139"/>
      <c r="ET6" s="139"/>
      <c r="EU6" s="139"/>
      <c r="EV6" s="139"/>
      <c r="EW6" s="139"/>
      <c r="EX6" s="139"/>
      <c r="EY6" s="139"/>
      <c r="EZ6" s="139"/>
      <c r="FA6" s="139"/>
      <c r="FB6" s="139"/>
      <c r="FC6" s="139"/>
      <c r="FD6" s="139"/>
      <c r="FE6" s="139"/>
      <c r="FF6" s="139"/>
      <c r="FG6" s="139"/>
      <c r="FH6" s="139"/>
      <c r="FI6" s="139"/>
      <c r="FJ6" s="139"/>
      <c r="FK6" s="139"/>
      <c r="FL6" s="139"/>
      <c r="FM6" s="139"/>
      <c r="FN6" s="139"/>
      <c r="FO6" s="139"/>
      <c r="FP6" s="139"/>
      <c r="FQ6" s="139"/>
      <c r="FR6" s="139"/>
      <c r="FS6" s="139"/>
      <c r="FT6" s="139"/>
      <c r="FU6" s="139"/>
      <c r="FV6" s="139"/>
      <c r="FW6" s="139"/>
      <c r="FX6" s="139"/>
      <c r="FY6" s="139"/>
      <c r="FZ6" s="139"/>
      <c r="GA6" s="139"/>
      <c r="GB6" s="139"/>
      <c r="GC6" s="139"/>
      <c r="GD6" s="139"/>
      <c r="GE6" s="139"/>
      <c r="GF6" s="139"/>
      <c r="GG6" s="139"/>
      <c r="GH6" s="139"/>
      <c r="GI6" s="139"/>
      <c r="GJ6" s="139"/>
      <c r="GK6" s="139"/>
      <c r="GL6" s="139"/>
      <c r="GM6" s="139"/>
      <c r="GN6" s="139"/>
      <c r="GO6" s="139"/>
      <c r="GP6" s="139"/>
      <c r="GQ6" s="139"/>
      <c r="GR6" s="141"/>
      <c r="GS6" s="137"/>
    </row>
    <row r="7" spans="1:201" s="133" customFormat="1" x14ac:dyDescent="0.7">
      <c r="A7" s="142" t="s">
        <v>235</v>
      </c>
      <c r="B7" s="143"/>
      <c r="C7" s="144"/>
      <c r="D7" s="145"/>
      <c r="E7" s="146"/>
      <c r="F7" s="147"/>
      <c r="G7" s="147"/>
      <c r="H7" s="147"/>
      <c r="I7" s="147"/>
      <c r="J7" s="147"/>
      <c r="K7" s="147"/>
      <c r="L7" s="147"/>
      <c r="M7" s="147"/>
      <c r="N7" s="147"/>
      <c r="O7" s="147"/>
      <c r="P7" s="147"/>
      <c r="Q7" s="147"/>
      <c r="R7" s="147"/>
      <c r="S7" s="147"/>
      <c r="T7" s="147"/>
      <c r="U7" s="147"/>
      <c r="V7" s="147"/>
      <c r="W7" s="147"/>
      <c r="X7" s="147"/>
      <c r="Y7" s="147"/>
      <c r="Z7" s="147"/>
      <c r="AA7" s="147"/>
      <c r="AB7" s="147"/>
      <c r="AC7" s="147"/>
      <c r="AD7" s="147"/>
      <c r="AE7" s="147"/>
      <c r="AF7" s="147"/>
      <c r="AG7" s="147"/>
      <c r="AH7" s="147"/>
      <c r="AI7" s="147"/>
      <c r="AJ7" s="147"/>
      <c r="AK7" s="147"/>
      <c r="AL7" s="147"/>
      <c r="AM7" s="147"/>
      <c r="AN7" s="147"/>
      <c r="AO7" s="147"/>
      <c r="AP7" s="147"/>
      <c r="AQ7" s="147"/>
      <c r="AR7" s="147"/>
      <c r="AS7" s="147"/>
      <c r="AT7" s="147"/>
      <c r="AU7" s="147"/>
      <c r="AV7" s="147"/>
      <c r="AW7" s="147"/>
      <c r="AX7" s="147"/>
      <c r="AY7" s="147"/>
      <c r="AZ7" s="147"/>
      <c r="BA7" s="147"/>
      <c r="BB7" s="147"/>
      <c r="BC7" s="147"/>
      <c r="BD7" s="147"/>
      <c r="BE7" s="147"/>
      <c r="BF7" s="147"/>
      <c r="BG7" s="147"/>
      <c r="BH7" s="147"/>
      <c r="BI7" s="147"/>
      <c r="BJ7" s="147"/>
      <c r="BK7" s="147"/>
      <c r="BL7" s="147"/>
      <c r="BM7" s="147"/>
      <c r="BN7" s="147"/>
      <c r="BO7" s="147"/>
      <c r="BP7" s="147"/>
      <c r="BQ7" s="147"/>
      <c r="BR7" s="147"/>
      <c r="BS7" s="147"/>
      <c r="BT7" s="147"/>
      <c r="BU7" s="147"/>
      <c r="BV7" s="147"/>
      <c r="BW7" s="147"/>
      <c r="BX7" s="147"/>
      <c r="BY7" s="147"/>
      <c r="BZ7" s="147"/>
      <c r="CA7" s="147"/>
      <c r="CB7" s="147"/>
      <c r="CC7" s="147"/>
      <c r="CD7" s="147"/>
      <c r="CE7" s="147"/>
      <c r="CF7" s="147"/>
      <c r="CG7" s="147"/>
      <c r="CH7" s="147"/>
      <c r="CI7" s="147"/>
      <c r="CJ7" s="147"/>
      <c r="CK7" s="147"/>
      <c r="CL7" s="147"/>
      <c r="CM7" s="147"/>
      <c r="CN7" s="147"/>
      <c r="CO7" s="147"/>
      <c r="CP7" s="147"/>
      <c r="CQ7" s="147"/>
      <c r="CR7" s="147"/>
      <c r="CS7" s="147"/>
      <c r="CT7" s="147"/>
      <c r="CU7" s="147"/>
      <c r="CV7" s="147"/>
      <c r="CW7" s="147"/>
      <c r="CX7" s="147"/>
      <c r="CY7" s="147"/>
      <c r="CZ7" s="147"/>
      <c r="DA7" s="147"/>
      <c r="DB7" s="147"/>
      <c r="DC7" s="147"/>
      <c r="DD7" s="147"/>
      <c r="DE7" s="147"/>
      <c r="DF7" s="147"/>
      <c r="DG7" s="147"/>
      <c r="DH7" s="147"/>
      <c r="DI7" s="147"/>
      <c r="DJ7" s="147"/>
      <c r="DK7" s="147"/>
      <c r="DL7" s="147"/>
      <c r="DM7" s="147"/>
      <c r="DN7" s="147"/>
      <c r="DO7" s="147"/>
      <c r="DP7" s="147"/>
      <c r="DQ7" s="147"/>
      <c r="DR7" s="147"/>
      <c r="DS7" s="147"/>
      <c r="DT7" s="147"/>
      <c r="DU7" s="147"/>
      <c r="DV7" s="147"/>
      <c r="DW7" s="147"/>
      <c r="DX7" s="147"/>
      <c r="DY7" s="147"/>
      <c r="DZ7" s="147"/>
      <c r="EA7" s="147"/>
      <c r="EB7" s="147"/>
      <c r="EC7" s="147"/>
      <c r="ED7" s="147"/>
      <c r="EE7" s="147"/>
      <c r="EF7" s="147"/>
      <c r="EG7" s="147"/>
      <c r="EH7" s="147"/>
      <c r="EI7" s="147"/>
      <c r="EJ7" s="147"/>
      <c r="EK7" s="147"/>
      <c r="EL7" s="147"/>
      <c r="EM7" s="147"/>
      <c r="EN7" s="147"/>
      <c r="EO7" s="147"/>
      <c r="EP7" s="147"/>
      <c r="EQ7" s="147"/>
      <c r="ER7" s="147"/>
      <c r="ES7" s="147"/>
      <c r="ET7" s="147"/>
      <c r="EU7" s="147"/>
      <c r="EV7" s="147"/>
      <c r="EW7" s="147"/>
      <c r="EX7" s="147"/>
      <c r="EY7" s="147"/>
      <c r="EZ7" s="147"/>
      <c r="FA7" s="147"/>
      <c r="FB7" s="147"/>
      <c r="FC7" s="147"/>
      <c r="FD7" s="147"/>
      <c r="FE7" s="147"/>
      <c r="FF7" s="147"/>
      <c r="FG7" s="147"/>
      <c r="FH7" s="147"/>
      <c r="FI7" s="147"/>
      <c r="FJ7" s="147"/>
      <c r="FK7" s="147"/>
      <c r="FL7" s="147"/>
      <c r="FM7" s="147"/>
      <c r="FN7" s="147"/>
      <c r="FO7" s="147"/>
      <c r="FP7" s="147"/>
      <c r="FQ7" s="147"/>
      <c r="FR7" s="147"/>
      <c r="FS7" s="147"/>
      <c r="FT7" s="147"/>
      <c r="FU7" s="147"/>
      <c r="FV7" s="147"/>
      <c r="FW7" s="147"/>
      <c r="FX7" s="147"/>
      <c r="FY7" s="147"/>
      <c r="FZ7" s="147"/>
      <c r="GA7" s="147"/>
      <c r="GB7" s="147"/>
      <c r="GC7" s="147"/>
      <c r="GD7" s="147"/>
      <c r="GE7" s="147"/>
      <c r="GF7" s="147"/>
      <c r="GG7" s="147"/>
      <c r="GH7" s="147"/>
      <c r="GI7" s="147"/>
      <c r="GJ7" s="147"/>
      <c r="GK7" s="147"/>
      <c r="GL7" s="147"/>
      <c r="GM7" s="147"/>
      <c r="GN7" s="147"/>
      <c r="GO7" s="147"/>
      <c r="GP7" s="147"/>
      <c r="GQ7" s="147"/>
      <c r="GR7" s="148"/>
    </row>
    <row r="8" spans="1:201" s="124" customFormat="1" ht="15" customHeight="1" x14ac:dyDescent="0.7">
      <c r="B8" s="138"/>
      <c r="C8" s="139"/>
      <c r="D8" s="139"/>
      <c r="E8" s="139"/>
      <c r="F8" s="128"/>
      <c r="G8" s="140"/>
      <c r="H8" s="139"/>
      <c r="I8" s="139"/>
      <c r="J8" s="139"/>
      <c r="K8" s="139"/>
      <c r="L8" s="139"/>
      <c r="M8" s="139"/>
      <c r="N8" s="139"/>
      <c r="O8" s="139"/>
      <c r="P8" s="139"/>
      <c r="Q8" s="139"/>
      <c r="R8" s="139"/>
      <c r="S8" s="139"/>
      <c r="T8" s="139"/>
      <c r="U8" s="139"/>
      <c r="V8" s="139"/>
      <c r="W8" s="139"/>
      <c r="X8" s="139"/>
      <c r="Y8" s="139"/>
      <c r="Z8" s="139"/>
      <c r="AA8" s="139"/>
      <c r="AB8" s="139"/>
      <c r="AC8" s="139"/>
      <c r="AD8" s="139"/>
      <c r="AE8" s="139"/>
      <c r="AF8" s="139"/>
      <c r="AG8" s="139"/>
      <c r="AH8" s="139"/>
      <c r="AI8" s="139"/>
      <c r="AJ8" s="139"/>
      <c r="AK8" s="139"/>
      <c r="AL8" s="139"/>
      <c r="AM8" s="139"/>
      <c r="AN8" s="139"/>
      <c r="AO8" s="139"/>
      <c r="AP8" s="139"/>
      <c r="AQ8" s="139"/>
      <c r="AR8" s="139"/>
      <c r="AS8" s="139"/>
      <c r="AT8" s="139"/>
      <c r="AU8" s="139"/>
      <c r="AV8" s="139"/>
      <c r="AW8" s="139"/>
      <c r="AX8" s="139"/>
      <c r="AY8" s="139"/>
      <c r="AZ8" s="139"/>
      <c r="BA8" s="139"/>
      <c r="BB8" s="139"/>
      <c r="BC8" s="139"/>
      <c r="BD8" s="139"/>
      <c r="BE8" s="139"/>
      <c r="BF8" s="139"/>
      <c r="BG8" s="139"/>
      <c r="BH8" s="139"/>
      <c r="BI8" s="139"/>
      <c r="BJ8" s="139"/>
      <c r="BK8" s="139"/>
      <c r="BL8" s="139"/>
      <c r="BM8" s="139"/>
      <c r="BN8" s="139"/>
      <c r="BO8" s="139"/>
      <c r="BP8" s="139"/>
      <c r="BQ8" s="139"/>
      <c r="BR8" s="139"/>
      <c r="BS8" s="139"/>
      <c r="BT8" s="139"/>
      <c r="BU8" s="139"/>
      <c r="BV8" s="139"/>
      <c r="BW8" s="139"/>
      <c r="BX8" s="139"/>
      <c r="BY8" s="139"/>
      <c r="BZ8" s="139"/>
      <c r="CA8" s="139"/>
      <c r="CB8" s="139"/>
      <c r="CC8" s="139"/>
      <c r="CD8" s="139"/>
      <c r="CE8" s="139"/>
      <c r="CF8" s="139"/>
      <c r="CG8" s="139"/>
      <c r="CH8" s="139"/>
      <c r="CI8" s="139"/>
      <c r="CJ8" s="139"/>
      <c r="CK8" s="139"/>
      <c r="CL8" s="139"/>
      <c r="CM8" s="139"/>
      <c r="CN8" s="139"/>
      <c r="CO8" s="139"/>
      <c r="CP8" s="139"/>
      <c r="CQ8" s="139"/>
      <c r="CR8" s="139"/>
      <c r="CS8" s="139"/>
      <c r="CT8" s="139"/>
      <c r="CU8" s="139"/>
      <c r="CV8" s="139"/>
      <c r="CW8" s="139"/>
      <c r="CX8" s="139"/>
      <c r="CY8" s="139"/>
      <c r="CZ8" s="139"/>
      <c r="DA8" s="139"/>
      <c r="DB8" s="139"/>
      <c r="DC8" s="139"/>
      <c r="DD8" s="139"/>
      <c r="DE8" s="139"/>
      <c r="DF8" s="139"/>
      <c r="DG8" s="139"/>
      <c r="DH8" s="139"/>
      <c r="DI8" s="139"/>
      <c r="DJ8" s="139"/>
      <c r="DK8" s="139"/>
      <c r="DL8" s="139"/>
      <c r="DM8" s="139"/>
      <c r="DN8" s="139"/>
      <c r="DO8" s="139"/>
      <c r="DP8" s="139"/>
      <c r="DQ8" s="139"/>
      <c r="DR8" s="139"/>
      <c r="DS8" s="139"/>
      <c r="DT8" s="139"/>
      <c r="DU8" s="139"/>
      <c r="DV8" s="139"/>
      <c r="DW8" s="139"/>
      <c r="DX8" s="139"/>
      <c r="DY8" s="139"/>
      <c r="DZ8" s="139"/>
      <c r="EA8" s="139"/>
      <c r="EB8" s="139"/>
      <c r="EC8" s="139"/>
      <c r="ED8" s="139"/>
      <c r="EE8" s="139"/>
      <c r="EF8" s="139"/>
      <c r="EG8" s="139"/>
      <c r="EH8" s="139"/>
      <c r="EI8" s="139"/>
      <c r="EJ8" s="139"/>
      <c r="EK8" s="139"/>
      <c r="EL8" s="139"/>
      <c r="EM8" s="139"/>
      <c r="EN8" s="139"/>
      <c r="EO8" s="139"/>
      <c r="EP8" s="139"/>
      <c r="EQ8" s="139"/>
      <c r="ER8" s="139"/>
      <c r="ES8" s="139"/>
      <c r="ET8" s="139"/>
      <c r="EU8" s="139"/>
      <c r="EV8" s="139"/>
      <c r="EW8" s="139"/>
      <c r="EX8" s="139"/>
      <c r="EY8" s="139"/>
      <c r="EZ8" s="139"/>
      <c r="FA8" s="139"/>
      <c r="FB8" s="139"/>
      <c r="FC8" s="139"/>
      <c r="FD8" s="139"/>
      <c r="FE8" s="139"/>
      <c r="FF8" s="139"/>
      <c r="FG8" s="139"/>
      <c r="FH8" s="139"/>
      <c r="FI8" s="139"/>
      <c r="FJ8" s="139"/>
      <c r="FK8" s="139"/>
      <c r="FL8" s="139"/>
      <c r="FM8" s="139"/>
      <c r="FN8" s="139"/>
      <c r="FO8" s="139"/>
      <c r="FP8" s="139"/>
      <c r="FQ8" s="139"/>
      <c r="FR8" s="139"/>
      <c r="FS8" s="139"/>
      <c r="FT8" s="139"/>
      <c r="FU8" s="139"/>
      <c r="FV8" s="139"/>
      <c r="FW8" s="139"/>
      <c r="FX8" s="139"/>
      <c r="FY8" s="139"/>
      <c r="FZ8" s="139"/>
      <c r="GA8" s="139"/>
      <c r="GB8" s="139"/>
      <c r="GC8" s="139"/>
      <c r="GD8" s="139"/>
      <c r="GE8" s="139"/>
      <c r="GF8" s="139"/>
      <c r="GG8" s="139"/>
      <c r="GH8" s="139"/>
      <c r="GI8" s="139"/>
      <c r="GJ8" s="139"/>
      <c r="GK8" s="139"/>
      <c r="GL8" s="139"/>
      <c r="GM8" s="139"/>
      <c r="GN8" s="139"/>
      <c r="GO8" s="139"/>
      <c r="GP8" s="139"/>
      <c r="GQ8" s="139"/>
      <c r="GR8" s="141"/>
      <c r="GS8" s="137"/>
    </row>
    <row r="9" spans="1:201" s="124" customFormat="1" ht="15" customHeight="1" x14ac:dyDescent="0.7">
      <c r="A9" s="124" t="s">
        <v>251</v>
      </c>
      <c r="D9" s="129"/>
      <c r="F9" s="133"/>
      <c r="G9" s="149">
        <f ca="1">+SUM(I9:GQ9)</f>
        <v>1447086042.7052214</v>
      </c>
      <c r="H9" s="133"/>
      <c r="I9" s="268">
        <f ca="1">'HTM Output'!K229+I16</f>
        <v>0</v>
      </c>
      <c r="J9" s="268">
        <f ca="1">'HTM Output'!L229+J16</f>
        <v>0</v>
      </c>
      <c r="K9" s="268">
        <f ca="1">'HTM Output'!M229+K16</f>
        <v>0</v>
      </c>
      <c r="L9" s="268">
        <f ca="1">'HTM Output'!N229+L16</f>
        <v>0</v>
      </c>
      <c r="M9" s="268">
        <f ca="1">'HTM Output'!O229+M16</f>
        <v>0</v>
      </c>
      <c r="N9" s="268">
        <f ca="1">'HTM Output'!P229+N16</f>
        <v>0</v>
      </c>
      <c r="O9" s="268">
        <f ca="1">'HTM Output'!Q229+O16</f>
        <v>0</v>
      </c>
      <c r="P9" s="268">
        <f ca="1">'HTM Output'!R229+P16</f>
        <v>0</v>
      </c>
      <c r="Q9" s="268">
        <f ca="1">'HTM Output'!S229+Q16</f>
        <v>0</v>
      </c>
      <c r="R9" s="268">
        <f ca="1">'HTM Output'!T229+R16</f>
        <v>0</v>
      </c>
      <c r="S9" s="268">
        <f ca="1">'HTM Output'!U229+S16</f>
        <v>1903767.8411554527</v>
      </c>
      <c r="T9" s="268">
        <f ca="1">'HTM Output'!V229+T16</f>
        <v>0</v>
      </c>
      <c r="U9" s="268">
        <f ca="1">'HTM Output'!W229+U16</f>
        <v>0</v>
      </c>
      <c r="V9" s="268">
        <f ca="1">'HTM Output'!X229+V16</f>
        <v>8157846.3032676503</v>
      </c>
      <c r="W9" s="268">
        <f ca="1">'HTM Output'!Y229+W16</f>
        <v>0</v>
      </c>
      <c r="X9" s="268">
        <f ca="1">'HTM Output'!Z229+X16</f>
        <v>0</v>
      </c>
      <c r="Y9" s="268">
        <f ca="1">'HTM Output'!AA229+Y16</f>
        <v>10721773.617201321</v>
      </c>
      <c r="Z9" s="268">
        <f ca="1">'HTM Output'!AB229+Z16</f>
        <v>0</v>
      </c>
      <c r="AA9" s="268">
        <f ca="1">'HTM Output'!AC229+AA16</f>
        <v>0</v>
      </c>
      <c r="AB9" s="268">
        <f ca="1">'HTM Output'!AD229+AB16</f>
        <v>11642670.730824042</v>
      </c>
      <c r="AC9" s="268">
        <f ca="1">'HTM Output'!AE229+AC16</f>
        <v>0</v>
      </c>
      <c r="AD9" s="268">
        <f ca="1">'HTM Output'!AF229+AD16</f>
        <v>0</v>
      </c>
      <c r="AE9" s="268">
        <f ca="1">'HTM Output'!AG229+AE16</f>
        <v>11010542.86289157</v>
      </c>
      <c r="AF9" s="268">
        <f ca="1">'HTM Output'!AH229+AF16</f>
        <v>0</v>
      </c>
      <c r="AG9" s="268">
        <f ca="1">'HTM Output'!AI229+AG16</f>
        <v>0</v>
      </c>
      <c r="AH9" s="268">
        <f ca="1">'HTM Output'!AJ229+AH16</f>
        <v>16084171.587062333</v>
      </c>
      <c r="AI9" s="268">
        <f ca="1">'HTM Output'!AK229+AI16</f>
        <v>0</v>
      </c>
      <c r="AJ9" s="268">
        <f ca="1">'HTM Output'!AL229+AJ16</f>
        <v>0</v>
      </c>
      <c r="AK9" s="268">
        <f ca="1">'HTM Output'!AM229+AK16</f>
        <v>17718419.817985266</v>
      </c>
      <c r="AL9" s="268">
        <f ca="1">'HTM Output'!AN229+AL16</f>
        <v>0</v>
      </c>
      <c r="AM9" s="268">
        <f ca="1">'HTM Output'!AO229+AM16</f>
        <v>0</v>
      </c>
      <c r="AN9" s="268">
        <f ca="1">'HTM Output'!AP229+AN16</f>
        <v>21881977.694289044</v>
      </c>
      <c r="AO9" s="268">
        <f ca="1">'HTM Output'!AQ229+AO16</f>
        <v>0</v>
      </c>
      <c r="AP9" s="268">
        <f ca="1">'HTM Output'!AR229+AP16</f>
        <v>0</v>
      </c>
      <c r="AQ9" s="268">
        <f ca="1">'HTM Output'!AS229+AQ16</f>
        <v>21450710.554289035</v>
      </c>
      <c r="AR9" s="268">
        <f ca="1">'HTM Output'!AT229+AR16</f>
        <v>0</v>
      </c>
      <c r="AS9" s="268">
        <f ca="1">'HTM Output'!AU229+AS16</f>
        <v>0</v>
      </c>
      <c r="AT9" s="268">
        <f ca="1">'HTM Output'!AV229+AT16</f>
        <v>22014064.423046514</v>
      </c>
      <c r="AU9" s="268">
        <f ca="1">'HTM Output'!AW229+AU16</f>
        <v>0</v>
      </c>
      <c r="AV9" s="268">
        <f ca="1">'HTM Output'!AX229+AV16</f>
        <v>0</v>
      </c>
      <c r="AW9" s="268">
        <f ca="1">'HTM Output'!AY229+AW16</f>
        <v>22156103.35233584</v>
      </c>
      <c r="AX9" s="268">
        <f ca="1">'HTM Output'!AZ229+AX16</f>
        <v>0</v>
      </c>
      <c r="AY9" s="268">
        <f ca="1">'HTM Output'!BA229+AY16</f>
        <v>0</v>
      </c>
      <c r="AZ9" s="268">
        <f ca="1">'HTM Output'!BB229+AZ16</f>
        <v>21387943.381980501</v>
      </c>
      <c r="BA9" s="268">
        <f ca="1">'HTM Output'!BC229+BA16</f>
        <v>0</v>
      </c>
      <c r="BB9" s="268">
        <f ca="1">'HTM Output'!BD229+BB16</f>
        <v>0</v>
      </c>
      <c r="BC9" s="268">
        <f ca="1">'HTM Output'!BE229+BC16</f>
        <v>19846469.778479747</v>
      </c>
      <c r="BD9" s="268">
        <f ca="1">'HTM Output'!BF229+BD16</f>
        <v>0</v>
      </c>
      <c r="BE9" s="268">
        <f ca="1">'HTM Output'!BG229+BE16</f>
        <v>0</v>
      </c>
      <c r="BF9" s="268">
        <f ca="1">'HTM Output'!BH229+BF16</f>
        <v>20223018.845640466</v>
      </c>
      <c r="BG9" s="268">
        <f ca="1">'HTM Output'!BI229+BG16</f>
        <v>0</v>
      </c>
      <c r="BH9" s="268">
        <f ca="1">'HTM Output'!BJ229+BH16</f>
        <v>0</v>
      </c>
      <c r="BI9" s="268">
        <f ca="1">'HTM Output'!BK229+BI16</f>
        <v>20590904.700846702</v>
      </c>
      <c r="BJ9" s="268">
        <f ca="1">'HTM Output'!BL229+BJ16</f>
        <v>0</v>
      </c>
      <c r="BK9" s="268">
        <f ca="1">'HTM Output'!BM229+BK16</f>
        <v>0</v>
      </c>
      <c r="BL9" s="268">
        <f ca="1">'HTM Output'!BN229+BL16</f>
        <v>20503408.210797049</v>
      </c>
      <c r="BM9" s="268">
        <f ca="1">'HTM Output'!BO229+BM16</f>
        <v>0</v>
      </c>
      <c r="BN9" s="268">
        <f ca="1">'HTM Output'!BP229+BN16</f>
        <v>0</v>
      </c>
      <c r="BO9" s="268">
        <f ca="1">'HTM Output'!BQ229+BO16</f>
        <v>20747857.387241945</v>
      </c>
      <c r="BP9" s="268">
        <f ca="1">'HTM Output'!BR229+BP16</f>
        <v>0</v>
      </c>
      <c r="BQ9" s="268">
        <f ca="1">'HTM Output'!BS229+BQ16</f>
        <v>0</v>
      </c>
      <c r="BR9" s="268">
        <f ca="1">'HTM Output'!BT229+BR16</f>
        <v>21250277.443659045</v>
      </c>
      <c r="BS9" s="268">
        <f ca="1">'HTM Output'!BU229+BS16</f>
        <v>0</v>
      </c>
      <c r="BT9" s="268">
        <f ca="1">'HTM Output'!BV229+BT16</f>
        <v>0</v>
      </c>
      <c r="BU9" s="268">
        <f ca="1">'HTM Output'!BW229+BU16</f>
        <v>22079538.315158159</v>
      </c>
      <c r="BV9" s="268">
        <f ca="1">'HTM Output'!BX229+BV16</f>
        <v>0</v>
      </c>
      <c r="BW9" s="268">
        <f ca="1">'HTM Output'!BY229+BW16</f>
        <v>0</v>
      </c>
      <c r="BX9" s="268">
        <f ca="1">'HTM Output'!BZ229+BX16</f>
        <v>21364754.165453717</v>
      </c>
      <c r="BY9" s="268">
        <f ca="1">'HTM Output'!CA229+BY16</f>
        <v>0</v>
      </c>
      <c r="BZ9" s="268">
        <f ca="1">'HTM Output'!CB229+BZ16</f>
        <v>0</v>
      </c>
      <c r="CA9" s="268">
        <f ca="1">'HTM Output'!CC229+CA16</f>
        <v>21083167.737700023</v>
      </c>
      <c r="CB9" s="268">
        <f ca="1">'HTM Output'!CD229+CB16</f>
        <v>0</v>
      </c>
      <c r="CC9" s="268">
        <f ca="1">'HTM Output'!CE229+CC16</f>
        <v>0</v>
      </c>
      <c r="CD9" s="268">
        <f ca="1">'HTM Output'!CF229+CD16</f>
        <v>20995489.774357662</v>
      </c>
      <c r="CE9" s="268">
        <f ca="1">'HTM Output'!CG229+CE16</f>
        <v>0</v>
      </c>
      <c r="CF9" s="268">
        <f ca="1">'HTM Output'!CH229+CF16</f>
        <v>0</v>
      </c>
      <c r="CG9" s="268">
        <f ca="1">'HTM Output'!CI229+CG16</f>
        <v>21861635.12323422</v>
      </c>
      <c r="CH9" s="268">
        <f ca="1">'HTM Output'!CJ229+CH16</f>
        <v>0</v>
      </c>
      <c r="CI9" s="268">
        <f ca="1">'HTM Output'!CK229+CI16</f>
        <v>0</v>
      </c>
      <c r="CJ9" s="268">
        <f ca="1">'HTM Output'!CL229+CJ16</f>
        <v>20955014.527605042</v>
      </c>
      <c r="CK9" s="268">
        <f ca="1">'HTM Output'!CM229+CK16</f>
        <v>0</v>
      </c>
      <c r="CL9" s="268">
        <f ca="1">'HTM Output'!CN229+CL16</f>
        <v>0</v>
      </c>
      <c r="CM9" s="268">
        <f ca="1">'HTM Output'!CO229+CM16</f>
        <v>20079707.162800781</v>
      </c>
      <c r="CN9" s="268">
        <f ca="1">'HTM Output'!CP229+CN16</f>
        <v>0</v>
      </c>
      <c r="CO9" s="268">
        <f ca="1">'HTM Output'!CQ229+CO16</f>
        <v>0</v>
      </c>
      <c r="CP9" s="268">
        <f ca="1">'HTM Output'!CR229+CP16</f>
        <v>21086140.904303312</v>
      </c>
      <c r="CQ9" s="268">
        <f ca="1">'HTM Output'!CS229+CQ16</f>
        <v>0</v>
      </c>
      <c r="CR9" s="268">
        <f ca="1">'HTM Output'!CT229+CR16</f>
        <v>0</v>
      </c>
      <c r="CS9" s="268">
        <f ca="1">'HTM Output'!CU229+CS16</f>
        <v>20231252.609646037</v>
      </c>
      <c r="CT9" s="268">
        <f ca="1">'HTM Output'!CV229+CT16</f>
        <v>0</v>
      </c>
      <c r="CU9" s="268">
        <f ca="1">'HTM Output'!CW229+CU16</f>
        <v>0</v>
      </c>
      <c r="CV9" s="268">
        <f ca="1">'HTM Output'!CX229+CV16</f>
        <v>20865717.616641343</v>
      </c>
      <c r="CW9" s="268">
        <f ca="1">'HTM Output'!CY229+CW16</f>
        <v>0</v>
      </c>
      <c r="CX9" s="268">
        <f ca="1">'HTM Output'!CZ229+CX16</f>
        <v>0</v>
      </c>
      <c r="CY9" s="268">
        <f ca="1">'HTM Output'!DA229+CY16</f>
        <v>18977281.723927677</v>
      </c>
      <c r="CZ9" s="268">
        <f ca="1">'HTM Output'!DB229+CZ16</f>
        <v>0</v>
      </c>
      <c r="DA9" s="268">
        <f ca="1">'HTM Output'!DC229+DA16</f>
        <v>0</v>
      </c>
      <c r="DB9" s="268">
        <f ca="1">'HTM Output'!DD229+DB16</f>
        <v>19773663.298092574</v>
      </c>
      <c r="DC9" s="268">
        <f ca="1">'HTM Output'!DE229+DC16</f>
        <v>0</v>
      </c>
      <c r="DD9" s="268">
        <f ca="1">'HTM Output'!DF229+DD16</f>
        <v>0</v>
      </c>
      <c r="DE9" s="268">
        <f ca="1">'HTM Output'!DG229+DE16</f>
        <v>20312076.72219862</v>
      </c>
      <c r="DF9" s="268">
        <f ca="1">'HTM Output'!DH229+DF16</f>
        <v>0</v>
      </c>
      <c r="DG9" s="268">
        <f ca="1">'HTM Output'!DI229+DG16</f>
        <v>0</v>
      </c>
      <c r="DH9" s="268">
        <f ca="1">'HTM Output'!DJ229+DH16</f>
        <v>22333276.825063929</v>
      </c>
      <c r="DI9" s="268">
        <f ca="1">'HTM Output'!DK229+DI16</f>
        <v>0</v>
      </c>
      <c r="DJ9" s="268">
        <f ca="1">'HTM Output'!DL229+DJ16</f>
        <v>0</v>
      </c>
      <c r="DK9" s="268">
        <f ca="1">'HTM Output'!DM229+DK16</f>
        <v>19759899.528948508</v>
      </c>
      <c r="DL9" s="268">
        <f ca="1">'HTM Output'!DN229+DL16</f>
        <v>0</v>
      </c>
      <c r="DM9" s="268">
        <f ca="1">'HTM Output'!DO229+DM16</f>
        <v>0</v>
      </c>
      <c r="DN9" s="268">
        <f ca="1">'HTM Output'!DP229+DN16</f>
        <v>19937641.660848342</v>
      </c>
      <c r="DO9" s="268">
        <f ca="1">'HTM Output'!DQ229+DO16</f>
        <v>0</v>
      </c>
      <c r="DP9" s="268">
        <f ca="1">'HTM Output'!DR229+DP16</f>
        <v>0</v>
      </c>
      <c r="DQ9" s="268">
        <f ca="1">'HTM Output'!DS229+DQ16</f>
        <v>19428567.203176085</v>
      </c>
      <c r="DR9" s="268">
        <f ca="1">'HTM Output'!DT229+DR16</f>
        <v>0</v>
      </c>
      <c r="DS9" s="268">
        <f ca="1">'HTM Output'!DU229+DS16</f>
        <v>0</v>
      </c>
      <c r="DT9" s="268">
        <f ca="1">'HTM Output'!DV229+DT16</f>
        <v>17298463.765638802</v>
      </c>
      <c r="DU9" s="268">
        <f ca="1">'HTM Output'!DW229+DU16</f>
        <v>0</v>
      </c>
      <c r="DV9" s="268">
        <f ca="1">'HTM Output'!DX229+DV16</f>
        <v>0</v>
      </c>
      <c r="DW9" s="268">
        <f ca="1">'HTM Output'!DY229+DW16</f>
        <v>16254517.900889412</v>
      </c>
      <c r="DX9" s="268">
        <f ca="1">'HTM Output'!DZ229+DX16</f>
        <v>0</v>
      </c>
      <c r="DY9" s="268">
        <f ca="1">'HTM Output'!EA229+DY16</f>
        <v>0</v>
      </c>
      <c r="DZ9" s="268">
        <f ca="1">'HTM Output'!EB229+DZ16</f>
        <v>16813833.319378436</v>
      </c>
      <c r="EA9" s="268">
        <f ca="1">'HTM Output'!EC229+EA16</f>
        <v>0</v>
      </c>
      <c r="EB9" s="268">
        <f ca="1">'HTM Output'!ED229+EB16</f>
        <v>0</v>
      </c>
      <c r="EC9" s="268">
        <f ca="1">'HTM Output'!EE229+EC16</f>
        <v>15112410.689199734</v>
      </c>
      <c r="ED9" s="268">
        <f ca="1">'HTM Output'!EF229+ED16</f>
        <v>0</v>
      </c>
      <c r="EE9" s="268">
        <f ca="1">'HTM Output'!EG229+EE16</f>
        <v>0</v>
      </c>
      <c r="EF9" s="268">
        <f ca="1">'HTM Output'!EH229+EF16</f>
        <v>14639795.959263258</v>
      </c>
      <c r="EG9" s="268">
        <f ca="1">'HTM Output'!EI229+EG16</f>
        <v>0</v>
      </c>
      <c r="EH9" s="268">
        <f ca="1">'HTM Output'!EJ229+EH16</f>
        <v>0</v>
      </c>
      <c r="EI9" s="268">
        <f ca="1">'HTM Output'!EK229+EI16</f>
        <v>13363739.451613866</v>
      </c>
      <c r="EJ9" s="268">
        <f ca="1">'HTM Output'!EL229+EJ16</f>
        <v>0</v>
      </c>
      <c r="EK9" s="268">
        <f ca="1">'HTM Output'!EM229+EK16</f>
        <v>0</v>
      </c>
      <c r="EL9" s="268">
        <f ca="1">'HTM Output'!EN229+EL16</f>
        <v>12748149.904972509</v>
      </c>
      <c r="EM9" s="268">
        <f ca="1">'HTM Output'!EO229+EM16</f>
        <v>0</v>
      </c>
      <c r="EN9" s="268">
        <f ca="1">'HTM Output'!EP229+EN16</f>
        <v>0</v>
      </c>
      <c r="EO9" s="268">
        <f ca="1">'HTM Output'!EQ229+EO16</f>
        <v>11946701.249299377</v>
      </c>
      <c r="EP9" s="268">
        <f ca="1">'HTM Output'!ER229+EP16</f>
        <v>0</v>
      </c>
      <c r="EQ9" s="268">
        <f ca="1">'HTM Output'!ES229+EQ16</f>
        <v>0</v>
      </c>
      <c r="ER9" s="268">
        <f ca="1">'HTM Output'!ET229+ER16</f>
        <v>12944514.98805441</v>
      </c>
      <c r="ES9" s="268">
        <f ca="1">'HTM Output'!EU229+ES16</f>
        <v>0</v>
      </c>
      <c r="ET9" s="268">
        <f ca="1">'HTM Output'!EV229+ET16</f>
        <v>0</v>
      </c>
      <c r="EU9" s="268">
        <f ca="1">'HTM Output'!EW229+EU16</f>
        <v>8527444.9155809619</v>
      </c>
      <c r="EV9" s="268">
        <f ca="1">'HTM Output'!EX229+EV16</f>
        <v>0</v>
      </c>
      <c r="EW9" s="268">
        <f ca="1">'HTM Output'!EY229+EW16</f>
        <v>0</v>
      </c>
      <c r="EX9" s="268">
        <f ca="1">'HTM Output'!EZ229+EX16</f>
        <v>7352482.8271273859</v>
      </c>
      <c r="EY9" s="268">
        <f ca="1">'HTM Output'!FA229+EY16</f>
        <v>0</v>
      </c>
      <c r="EZ9" s="268">
        <f ca="1">'HTM Output'!FB229+EZ16</f>
        <v>0</v>
      </c>
      <c r="FA9" s="268">
        <f ca="1">'HTM Output'!FC229+FA16</f>
        <v>70304767.209736288</v>
      </c>
      <c r="FB9" s="268">
        <f ca="1">'HTM Output'!FD229+FB16</f>
        <v>0</v>
      </c>
      <c r="FC9" s="268">
        <f ca="1">'HTM Output'!FE229+FC16</f>
        <v>0</v>
      </c>
      <c r="FD9" s="268">
        <f ca="1">'HTM Output'!FF229+FD16</f>
        <v>54587716.604263954</v>
      </c>
      <c r="FE9" s="268">
        <f ca="1">'HTM Output'!FG229+FE16</f>
        <v>0</v>
      </c>
      <c r="FF9" s="268">
        <f ca="1">'HTM Output'!FH229+FF16</f>
        <v>0</v>
      </c>
      <c r="FG9" s="268">
        <f ca="1">'HTM Output'!FI229+FG16</f>
        <v>45642448.163634695</v>
      </c>
      <c r="FH9" s="268">
        <f ca="1">'HTM Output'!FJ229+FH16</f>
        <v>0</v>
      </c>
      <c r="FI9" s="268">
        <f ca="1">'HTM Output'!FK229+FI16</f>
        <v>0</v>
      </c>
      <c r="FJ9" s="268">
        <f ca="1">'HTM Output'!FL229+FJ16</f>
        <v>34427635.387822405</v>
      </c>
      <c r="FK9" s="268">
        <f ca="1">'HTM Output'!FM229+FK16</f>
        <v>0</v>
      </c>
      <c r="FL9" s="268">
        <f ca="1">'HTM Output'!FN229+FL16</f>
        <v>0</v>
      </c>
      <c r="FM9" s="268">
        <f ca="1">'HTM Output'!FO229+FM16</f>
        <v>4176344.7334839907</v>
      </c>
      <c r="FN9" s="268">
        <f ca="1">'HTM Output'!FP229+FN16</f>
        <v>0</v>
      </c>
      <c r="FO9" s="268">
        <f ca="1">'HTM Output'!FQ229+FO16</f>
        <v>0</v>
      </c>
      <c r="FP9" s="268">
        <f ca="1">'HTM Output'!FR229+FP16</f>
        <v>45608726.916296095</v>
      </c>
      <c r="FQ9" s="268">
        <f ca="1">'HTM Output'!FS229+FQ16</f>
        <v>0</v>
      </c>
      <c r="FR9" s="268">
        <f ca="1">'HTM Output'!FT229+FR16</f>
        <v>0</v>
      </c>
      <c r="FS9" s="268">
        <f ca="1">'HTM Output'!FU229+FS16</f>
        <v>134810784.77153832</v>
      </c>
      <c r="FT9" s="268">
        <f ca="1">'HTM Output'!FV229+FT16</f>
        <v>0</v>
      </c>
      <c r="FU9" s="268">
        <f ca="1">'HTM Output'!FW229+FU16</f>
        <v>0</v>
      </c>
      <c r="FV9" s="268">
        <f ca="1">'HTM Output'!FX229+FV16</f>
        <v>80517657.927574486</v>
      </c>
      <c r="FW9" s="268">
        <f ca="1">'HTM Output'!FY229+FW16</f>
        <v>0</v>
      </c>
      <c r="FX9" s="268">
        <f ca="1">'HTM Output'!FZ229+FX16</f>
        <v>0</v>
      </c>
      <c r="FY9" s="268">
        <f ca="1">'HTM Output'!GA229+FY16</f>
        <v>49768027.067175396</v>
      </c>
      <c r="FZ9" s="268">
        <f ca="1">'HTM Output'!GB229+FZ16</f>
        <v>0</v>
      </c>
      <c r="GA9" s="268">
        <f ca="1">'HTM Output'!GC229+GA16</f>
        <v>0</v>
      </c>
      <c r="GB9" s="268">
        <f ca="1">'HTM Output'!GD229+GB16</f>
        <v>13078579.140577281</v>
      </c>
      <c r="GC9" s="268">
        <f ca="1">'HTM Output'!GE229+GC16</f>
        <v>0</v>
      </c>
      <c r="GD9" s="268">
        <f ca="1">'HTM Output'!GF229+GD16</f>
        <v>0</v>
      </c>
      <c r="GE9" s="268">
        <f ca="1">'HTM Output'!GG229+GE16</f>
        <v>26245807.768343348</v>
      </c>
      <c r="GF9" s="268">
        <f ca="1">'HTM Output'!GH229+GF16</f>
        <v>0</v>
      </c>
      <c r="GG9" s="268">
        <f ca="1">'HTM Output'!GI229+GG16</f>
        <v>0</v>
      </c>
      <c r="GH9" s="268">
        <f ca="1">'HTM Output'!GJ229+GH16</f>
        <v>42047251.357769109</v>
      </c>
      <c r="GI9" s="268">
        <f ca="1">'HTM Output'!GK229+GI16</f>
        <v>0</v>
      </c>
      <c r="GJ9" s="268">
        <f ca="1">'HTM Output'!GL229+GJ16</f>
        <v>38451487.253838092</v>
      </c>
      <c r="GK9" s="268">
        <f ca="1">'HTM Output'!GM229+GK16</f>
        <v>-3.2596290111541748E-9</v>
      </c>
      <c r="GL9" s="268">
        <f ca="1">'HTM Output'!GN229+GL16</f>
        <v>0</v>
      </c>
      <c r="GM9" s="268">
        <f ca="1">'HTM Output'!GO229+GM16</f>
        <v>0</v>
      </c>
      <c r="GN9" s="268">
        <f ca="1">'HTM Output'!GP229+GN16</f>
        <v>0</v>
      </c>
      <c r="GO9" s="268">
        <f ca="1">'HTM Output'!GQ229+GO16</f>
        <v>0</v>
      </c>
      <c r="GP9" s="268">
        <f ca="1">'HTM Output'!GR229+GP16</f>
        <v>0</v>
      </c>
      <c r="GQ9" s="268">
        <f ca="1">'HTM Output'!GS229+GQ16</f>
        <v>0</v>
      </c>
      <c r="GR9" s="150">
        <f ca="1">SUM(I9:GQ9)</f>
        <v>1447086042.7052214</v>
      </c>
      <c r="GS9" s="151"/>
    </row>
    <row r="10" spans="1:201" s="124" customFormat="1" ht="15" customHeight="1" x14ac:dyDescent="0.7">
      <c r="D10" s="129"/>
      <c r="F10" s="133"/>
      <c r="G10" s="133"/>
      <c r="H10" s="133"/>
      <c r="I10" s="152"/>
      <c r="J10" s="152"/>
      <c r="K10" s="152"/>
      <c r="L10" s="152"/>
      <c r="M10" s="152"/>
      <c r="N10" s="152"/>
      <c r="O10" s="152"/>
      <c r="P10" s="152"/>
      <c r="Q10" s="152"/>
      <c r="R10" s="152"/>
      <c r="S10" s="152"/>
      <c r="T10" s="152"/>
      <c r="U10" s="152"/>
      <c r="V10" s="152"/>
      <c r="W10" s="152"/>
      <c r="X10" s="152"/>
      <c r="Y10" s="152"/>
      <c r="Z10" s="152"/>
      <c r="AA10" s="152"/>
      <c r="AB10" s="152"/>
      <c r="AC10" s="152"/>
      <c r="AD10" s="152"/>
      <c r="AE10" s="152"/>
      <c r="AF10" s="152"/>
      <c r="AG10" s="152"/>
      <c r="AH10" s="152"/>
      <c r="AI10" s="152"/>
      <c r="AJ10" s="152"/>
      <c r="AK10" s="152"/>
      <c r="AL10" s="152"/>
      <c r="AM10" s="152"/>
      <c r="AN10" s="152"/>
      <c r="AO10" s="152"/>
      <c r="AP10" s="152"/>
      <c r="AQ10" s="152"/>
      <c r="AR10" s="152"/>
      <c r="AS10" s="152"/>
      <c r="AT10" s="152"/>
      <c r="AU10" s="152"/>
      <c r="AV10" s="152"/>
      <c r="AW10" s="152"/>
      <c r="AX10" s="152"/>
      <c r="AY10" s="152"/>
      <c r="AZ10" s="152"/>
      <c r="BA10" s="152"/>
      <c r="BB10" s="152"/>
      <c r="BC10" s="152"/>
      <c r="BD10" s="152"/>
      <c r="BE10" s="152"/>
      <c r="BF10" s="152"/>
      <c r="BG10" s="152"/>
      <c r="BH10" s="152"/>
      <c r="BI10" s="152"/>
      <c r="BJ10" s="152"/>
      <c r="BK10" s="152"/>
      <c r="BL10" s="152"/>
      <c r="BM10" s="152"/>
      <c r="BN10" s="152"/>
      <c r="BO10" s="152"/>
      <c r="BP10" s="152"/>
      <c r="BQ10" s="152"/>
      <c r="BR10" s="152"/>
      <c r="BS10" s="152"/>
      <c r="BT10" s="152"/>
      <c r="BU10" s="152"/>
      <c r="BV10" s="152"/>
      <c r="BW10" s="152"/>
      <c r="BX10" s="152"/>
      <c r="BY10" s="152"/>
      <c r="BZ10" s="152"/>
      <c r="CA10" s="152"/>
      <c r="CB10" s="152"/>
      <c r="CC10" s="152"/>
      <c r="CD10" s="152"/>
      <c r="CE10" s="152"/>
      <c r="CF10" s="152"/>
      <c r="CG10" s="152"/>
      <c r="CH10" s="152"/>
      <c r="CI10" s="152"/>
      <c r="CJ10" s="152"/>
      <c r="CK10" s="152"/>
      <c r="CL10" s="152"/>
      <c r="CM10" s="152"/>
      <c r="CN10" s="152"/>
      <c r="CO10" s="152"/>
      <c r="CP10" s="152"/>
      <c r="CQ10" s="152"/>
      <c r="CR10" s="152"/>
      <c r="CS10" s="152"/>
      <c r="CT10" s="152"/>
      <c r="CU10" s="152"/>
      <c r="CV10" s="152"/>
      <c r="CW10" s="152"/>
      <c r="CX10" s="152"/>
      <c r="CY10" s="152"/>
      <c r="CZ10" s="152"/>
      <c r="DA10" s="152"/>
      <c r="DB10" s="152"/>
      <c r="DC10" s="152"/>
      <c r="DD10" s="152"/>
      <c r="DE10" s="152"/>
      <c r="DF10" s="152"/>
      <c r="DG10" s="152"/>
      <c r="DH10" s="152"/>
      <c r="DI10" s="152"/>
      <c r="DJ10" s="152"/>
      <c r="DK10" s="152"/>
      <c r="DL10" s="152"/>
      <c r="DM10" s="152"/>
      <c r="DN10" s="152"/>
      <c r="DO10" s="152"/>
      <c r="DP10" s="152"/>
      <c r="DQ10" s="152"/>
      <c r="DR10" s="152"/>
      <c r="DS10" s="152"/>
      <c r="DT10" s="152"/>
      <c r="DU10" s="152"/>
      <c r="DV10" s="152"/>
      <c r="DW10" s="152"/>
      <c r="DX10" s="152"/>
      <c r="DY10" s="152"/>
      <c r="DZ10" s="152"/>
      <c r="EA10" s="152"/>
      <c r="EB10" s="152"/>
      <c r="EC10" s="152"/>
      <c r="ED10" s="152"/>
      <c r="EE10" s="152"/>
      <c r="EF10" s="152"/>
      <c r="EG10" s="152"/>
      <c r="EH10" s="152"/>
      <c r="EI10" s="152"/>
      <c r="EJ10" s="152"/>
      <c r="EK10" s="152"/>
      <c r="EL10" s="152"/>
      <c r="EM10" s="152"/>
      <c r="EN10" s="152"/>
      <c r="EO10" s="152"/>
      <c r="EP10" s="152"/>
      <c r="EQ10" s="152"/>
      <c r="ER10" s="152"/>
      <c r="ES10" s="152"/>
      <c r="ET10" s="152"/>
      <c r="EU10" s="152"/>
      <c r="EV10" s="152"/>
      <c r="EW10" s="152"/>
      <c r="EX10" s="152"/>
      <c r="EY10" s="152"/>
      <c r="EZ10" s="152"/>
      <c r="FA10" s="152"/>
      <c r="FB10" s="152"/>
      <c r="FC10" s="152"/>
      <c r="FD10" s="152"/>
      <c r="FE10" s="152"/>
      <c r="FF10" s="152"/>
      <c r="FG10" s="152"/>
      <c r="FH10" s="152"/>
      <c r="FI10" s="152"/>
      <c r="FJ10" s="152"/>
      <c r="FK10" s="152"/>
      <c r="FL10" s="152"/>
      <c r="FM10" s="152"/>
      <c r="FN10" s="152"/>
      <c r="FO10" s="152"/>
      <c r="FP10" s="152"/>
      <c r="FQ10" s="152"/>
      <c r="FR10" s="152"/>
      <c r="FS10" s="152"/>
      <c r="FT10" s="152"/>
      <c r="FU10" s="152"/>
      <c r="FV10" s="152"/>
      <c r="FW10" s="152"/>
      <c r="FX10" s="152"/>
      <c r="FY10" s="152"/>
      <c r="FZ10" s="152"/>
      <c r="GA10" s="152"/>
      <c r="GB10" s="152"/>
      <c r="GC10" s="152"/>
      <c r="GD10" s="152"/>
      <c r="GE10" s="152"/>
      <c r="GF10" s="152"/>
      <c r="GG10" s="152"/>
      <c r="GH10" s="152"/>
      <c r="GI10" s="152"/>
      <c r="GJ10" s="152"/>
      <c r="GK10" s="152"/>
      <c r="GL10" s="152"/>
      <c r="GM10" s="152"/>
      <c r="GN10" s="152"/>
      <c r="GO10" s="152"/>
      <c r="GP10" s="152"/>
      <c r="GQ10" s="152"/>
      <c r="GR10" s="150"/>
      <c r="GS10" s="151"/>
    </row>
    <row r="11" spans="1:201" s="124" customFormat="1" ht="15" customHeight="1" x14ac:dyDescent="0.7">
      <c r="D11" s="129"/>
      <c r="F11" s="133"/>
      <c r="G11" s="152"/>
      <c r="H11" s="152"/>
      <c r="I11" s="152"/>
      <c r="J11" s="152"/>
      <c r="K11" s="152"/>
      <c r="L11" s="152"/>
      <c r="M11" s="152"/>
      <c r="N11" s="152"/>
      <c r="O11" s="152"/>
      <c r="P11" s="152"/>
      <c r="Q11" s="152"/>
      <c r="R11" s="152"/>
      <c r="S11" s="152"/>
      <c r="T11" s="152"/>
      <c r="U11" s="152"/>
      <c r="V11" s="152"/>
      <c r="W11" s="152"/>
      <c r="X11" s="152"/>
      <c r="Y11" s="152"/>
      <c r="Z11" s="152"/>
      <c r="AA11" s="152"/>
      <c r="AB11" s="152"/>
      <c r="AC11" s="152"/>
      <c r="AD11" s="152"/>
      <c r="AE11" s="152"/>
      <c r="AF11" s="152"/>
      <c r="AG11" s="152"/>
      <c r="AH11" s="152"/>
      <c r="AI11" s="152"/>
      <c r="AJ11" s="152"/>
      <c r="AK11" s="152"/>
      <c r="AL11" s="152"/>
      <c r="AM11" s="152"/>
      <c r="AN11" s="152"/>
      <c r="AO11" s="152"/>
      <c r="AP11" s="152"/>
      <c r="AQ11" s="152"/>
      <c r="AR11" s="152"/>
      <c r="AS11" s="152"/>
      <c r="AT11" s="152"/>
      <c r="AU11" s="152"/>
      <c r="AV11" s="152"/>
      <c r="AW11" s="152"/>
      <c r="AX11" s="152"/>
      <c r="AY11" s="152"/>
      <c r="AZ11" s="152"/>
      <c r="BA11" s="152"/>
      <c r="BB11" s="152"/>
      <c r="BC11" s="152"/>
      <c r="BD11" s="152"/>
      <c r="BE11" s="152"/>
      <c r="BF11" s="152"/>
      <c r="BG11" s="152"/>
      <c r="BH11" s="152"/>
      <c r="BI11" s="152"/>
      <c r="BJ11" s="152"/>
      <c r="BK11" s="152"/>
      <c r="BL11" s="152"/>
      <c r="BM11" s="152"/>
      <c r="BN11" s="152"/>
      <c r="BO11" s="152"/>
      <c r="BP11" s="152"/>
      <c r="BQ11" s="152"/>
      <c r="BR11" s="152"/>
      <c r="BS11" s="152"/>
      <c r="BT11" s="152"/>
      <c r="BU11" s="152"/>
      <c r="BV11" s="152"/>
      <c r="BW11" s="152"/>
      <c r="BX11" s="152"/>
      <c r="BY11" s="152"/>
      <c r="BZ11" s="152"/>
      <c r="CA11" s="152"/>
      <c r="CB11" s="152"/>
      <c r="CC11" s="152"/>
      <c r="CD11" s="152"/>
      <c r="CE11" s="152"/>
      <c r="CF11" s="152"/>
      <c r="CG11" s="152"/>
      <c r="CH11" s="152"/>
      <c r="CI11" s="152"/>
      <c r="CJ11" s="152"/>
      <c r="CK11" s="152"/>
      <c r="CL11" s="152"/>
      <c r="CM11" s="152"/>
      <c r="CN11" s="152"/>
      <c r="CO11" s="152"/>
      <c r="CP11" s="152"/>
      <c r="CQ11" s="152"/>
      <c r="CR11" s="152"/>
      <c r="CS11" s="152"/>
      <c r="CT11" s="152"/>
      <c r="CU11" s="152"/>
      <c r="CV11" s="152"/>
      <c r="CW11" s="152"/>
      <c r="CX11" s="152"/>
      <c r="CY11" s="152"/>
      <c r="CZ11" s="152"/>
      <c r="DA11" s="152"/>
      <c r="DB11" s="152"/>
      <c r="DC11" s="152"/>
      <c r="DD11" s="152"/>
      <c r="DE11" s="152"/>
      <c r="DF11" s="152"/>
      <c r="DG11" s="152"/>
      <c r="DH11" s="152"/>
      <c r="DI11" s="152"/>
      <c r="DJ11" s="152"/>
      <c r="DK11" s="152"/>
      <c r="DL11" s="152"/>
      <c r="DM11" s="152"/>
      <c r="DN11" s="152"/>
      <c r="DO11" s="152"/>
      <c r="DP11" s="152"/>
      <c r="DQ11" s="152"/>
      <c r="DR11" s="152"/>
      <c r="DS11" s="152"/>
      <c r="DT11" s="152"/>
      <c r="DU11" s="152"/>
      <c r="DV11" s="152"/>
      <c r="DW11" s="152"/>
      <c r="DX11" s="152"/>
      <c r="DY11" s="152"/>
      <c r="DZ11" s="152"/>
      <c r="EA11" s="152"/>
      <c r="EB11" s="152"/>
      <c r="EC11" s="152"/>
      <c r="ED11" s="152"/>
      <c r="EE11" s="152"/>
      <c r="EF11" s="152"/>
      <c r="EG11" s="152"/>
      <c r="EH11" s="152"/>
      <c r="EI11" s="152"/>
      <c r="EJ11" s="152"/>
      <c r="EK11" s="152"/>
      <c r="EL11" s="152"/>
      <c r="EM11" s="152"/>
      <c r="EN11" s="152"/>
      <c r="EO11" s="152"/>
      <c r="EP11" s="152"/>
      <c r="EQ11" s="152"/>
      <c r="ER11" s="152"/>
      <c r="ES11" s="152"/>
      <c r="ET11" s="152"/>
      <c r="EU11" s="152"/>
      <c r="EV11" s="152"/>
      <c r="EW11" s="152"/>
      <c r="EX11" s="152"/>
      <c r="EY11" s="152"/>
      <c r="EZ11" s="152"/>
      <c r="FA11" s="152"/>
      <c r="FB11" s="152"/>
      <c r="FC11" s="152"/>
      <c r="FD11" s="152"/>
      <c r="FE11" s="152"/>
      <c r="FF11" s="152"/>
      <c r="FG11" s="152"/>
      <c r="FH11" s="152"/>
      <c r="FI11" s="152"/>
      <c r="FJ11" s="152"/>
      <c r="FK11" s="152"/>
      <c r="FL11" s="152"/>
      <c r="FM11" s="152"/>
      <c r="FN11" s="152"/>
      <c r="FO11" s="152"/>
      <c r="FP11" s="152"/>
      <c r="FQ11" s="152"/>
      <c r="FR11" s="152"/>
      <c r="FS11" s="152"/>
      <c r="FT11" s="152"/>
      <c r="FU11" s="152"/>
      <c r="FV11" s="152"/>
      <c r="FW11" s="152"/>
      <c r="FX11" s="152"/>
      <c r="FY11" s="152"/>
      <c r="FZ11" s="152"/>
      <c r="GA11" s="152"/>
      <c r="GB11" s="152"/>
      <c r="GC11" s="152"/>
      <c r="GD11" s="152"/>
      <c r="GE11" s="152"/>
      <c r="GF11" s="152"/>
      <c r="GG11" s="152"/>
      <c r="GH11" s="152"/>
      <c r="GI11" s="152"/>
      <c r="GJ11" s="152"/>
      <c r="GK11" s="152"/>
      <c r="GL11" s="152"/>
      <c r="GM11" s="152"/>
      <c r="GN11" s="152"/>
      <c r="GO11" s="152"/>
      <c r="GP11" s="152"/>
      <c r="GQ11" s="152"/>
      <c r="GR11" s="152"/>
      <c r="GS11" s="151"/>
    </row>
    <row r="12" spans="1:201" s="124" customFormat="1" ht="15" customHeight="1" x14ac:dyDescent="0.7">
      <c r="D12" s="129"/>
      <c r="F12" s="133"/>
      <c r="G12" s="133"/>
      <c r="H12" s="133"/>
      <c r="I12" s="152"/>
      <c r="J12" s="152"/>
      <c r="K12" s="152"/>
      <c r="L12" s="152"/>
      <c r="M12" s="152"/>
      <c r="N12" s="152"/>
      <c r="O12" s="152"/>
      <c r="P12" s="152"/>
      <c r="Q12" s="152"/>
      <c r="R12" s="152"/>
      <c r="S12" s="152"/>
      <c r="T12" s="152"/>
      <c r="U12" s="152"/>
      <c r="V12" s="152"/>
      <c r="W12" s="152"/>
      <c r="X12" s="152"/>
      <c r="Y12" s="152"/>
      <c r="Z12" s="152"/>
      <c r="AA12" s="152"/>
      <c r="AB12" s="152"/>
      <c r="AC12" s="152"/>
      <c r="AD12" s="152"/>
      <c r="AE12" s="152"/>
      <c r="AF12" s="152"/>
      <c r="AG12" s="152"/>
      <c r="AH12" s="152"/>
      <c r="AI12" s="152"/>
      <c r="AJ12" s="152"/>
      <c r="AK12" s="152"/>
      <c r="AL12" s="152"/>
      <c r="AM12" s="152"/>
      <c r="AN12" s="152"/>
      <c r="AO12" s="152"/>
      <c r="AP12" s="152"/>
      <c r="AQ12" s="152"/>
      <c r="AR12" s="152"/>
      <c r="AS12" s="152"/>
      <c r="AT12" s="152"/>
      <c r="AU12" s="152"/>
      <c r="AV12" s="152"/>
      <c r="AW12" s="152"/>
      <c r="AX12" s="152"/>
      <c r="AY12" s="152"/>
      <c r="AZ12" s="152"/>
      <c r="BA12" s="152"/>
      <c r="BB12" s="152"/>
      <c r="BC12" s="152"/>
      <c r="BD12" s="152"/>
      <c r="BE12" s="152"/>
      <c r="BF12" s="152"/>
      <c r="BG12" s="152"/>
      <c r="BH12" s="152"/>
      <c r="BI12" s="152"/>
      <c r="BJ12" s="152"/>
      <c r="BK12" s="152"/>
      <c r="BL12" s="152"/>
      <c r="BM12" s="152"/>
      <c r="BN12" s="152"/>
      <c r="BO12" s="152"/>
      <c r="BP12" s="152"/>
      <c r="BQ12" s="152"/>
      <c r="BR12" s="152"/>
      <c r="BS12" s="152"/>
      <c r="BT12" s="152"/>
      <c r="BU12" s="152"/>
      <c r="BV12" s="152"/>
      <c r="BW12" s="152"/>
      <c r="BX12" s="152"/>
      <c r="BY12" s="152"/>
      <c r="BZ12" s="152"/>
      <c r="CA12" s="152"/>
      <c r="CB12" s="152"/>
      <c r="CC12" s="152"/>
      <c r="CD12" s="152"/>
      <c r="CE12" s="152"/>
      <c r="CF12" s="152"/>
      <c r="CG12" s="152"/>
      <c r="CH12" s="152"/>
      <c r="CI12" s="152"/>
      <c r="CJ12" s="152"/>
      <c r="CK12" s="152"/>
      <c r="CL12" s="152"/>
      <c r="CM12" s="152"/>
      <c r="CN12" s="152"/>
      <c r="CO12" s="152"/>
      <c r="CP12" s="152"/>
      <c r="CQ12" s="152"/>
      <c r="CR12" s="152"/>
      <c r="CS12" s="152"/>
      <c r="CT12" s="152"/>
      <c r="CU12" s="152"/>
      <c r="CV12" s="152"/>
      <c r="CW12" s="152"/>
      <c r="CX12" s="152"/>
      <c r="CY12" s="152"/>
      <c r="CZ12" s="152"/>
      <c r="DA12" s="152"/>
      <c r="DB12" s="152"/>
      <c r="DC12" s="152"/>
      <c r="DD12" s="152"/>
      <c r="DE12" s="152"/>
      <c r="DF12" s="152"/>
      <c r="DG12" s="152"/>
      <c r="DH12" s="152"/>
      <c r="DI12" s="152"/>
      <c r="DJ12" s="152"/>
      <c r="DK12" s="152"/>
      <c r="DL12" s="152"/>
      <c r="DM12" s="152"/>
      <c r="DN12" s="152"/>
      <c r="DO12" s="152"/>
      <c r="DP12" s="152"/>
      <c r="DQ12" s="152"/>
      <c r="DR12" s="152"/>
      <c r="DS12" s="152"/>
      <c r="DT12" s="152"/>
      <c r="DU12" s="152"/>
      <c r="DV12" s="152"/>
      <c r="DW12" s="152"/>
      <c r="DX12" s="152"/>
      <c r="DY12" s="152"/>
      <c r="DZ12" s="152"/>
      <c r="EA12" s="152"/>
      <c r="EB12" s="152"/>
      <c r="EC12" s="152"/>
      <c r="ED12" s="152"/>
      <c r="EE12" s="152"/>
      <c r="EF12" s="152"/>
      <c r="EG12" s="152"/>
      <c r="EH12" s="152"/>
      <c r="EI12" s="152"/>
      <c r="EJ12" s="152"/>
      <c r="EK12" s="152"/>
      <c r="EL12" s="152"/>
      <c r="EM12" s="152"/>
      <c r="EN12" s="152"/>
      <c r="EO12" s="152"/>
      <c r="EP12" s="152"/>
      <c r="EQ12" s="152"/>
      <c r="ER12" s="152"/>
      <c r="ES12" s="152"/>
      <c r="ET12" s="152"/>
      <c r="EU12" s="152"/>
      <c r="EV12" s="152"/>
      <c r="EW12" s="152"/>
      <c r="EX12" s="152"/>
      <c r="EY12" s="152"/>
      <c r="EZ12" s="152"/>
      <c r="FA12" s="152"/>
      <c r="FB12" s="152"/>
      <c r="FC12" s="152"/>
      <c r="FD12" s="152"/>
      <c r="FE12" s="152"/>
      <c r="FF12" s="152"/>
      <c r="FG12" s="152"/>
      <c r="FH12" s="152"/>
      <c r="FI12" s="152"/>
      <c r="FJ12" s="152"/>
      <c r="FK12" s="152"/>
      <c r="FL12" s="152"/>
      <c r="FM12" s="152"/>
      <c r="FN12" s="152"/>
      <c r="FO12" s="152"/>
      <c r="FP12" s="152"/>
      <c r="FQ12" s="152"/>
      <c r="FR12" s="152"/>
      <c r="FS12" s="152"/>
      <c r="FT12" s="152"/>
      <c r="FU12" s="152"/>
      <c r="FV12" s="152"/>
      <c r="FW12" s="152"/>
      <c r="FX12" s="152"/>
      <c r="FY12" s="152"/>
      <c r="FZ12" s="152"/>
      <c r="GA12" s="152"/>
      <c r="GB12" s="152"/>
      <c r="GC12" s="152"/>
      <c r="GD12" s="152"/>
      <c r="GE12" s="152"/>
      <c r="GF12" s="152"/>
      <c r="GG12" s="152"/>
      <c r="GH12" s="152"/>
      <c r="GI12" s="152"/>
      <c r="GJ12" s="152"/>
      <c r="GK12" s="152"/>
      <c r="GL12" s="152"/>
      <c r="GM12" s="152"/>
      <c r="GN12" s="152"/>
      <c r="GO12" s="152"/>
      <c r="GP12" s="152"/>
      <c r="GQ12" s="152"/>
      <c r="GR12" s="150"/>
      <c r="GS12" s="151"/>
    </row>
    <row r="13" spans="1:201" s="124" customFormat="1" x14ac:dyDescent="0.7">
      <c r="A13" s="142" t="s">
        <v>252</v>
      </c>
      <c r="B13" s="143"/>
      <c r="C13" s="144"/>
      <c r="D13" s="145"/>
      <c r="E13" s="146"/>
      <c r="F13" s="147"/>
      <c r="G13" s="147"/>
      <c r="H13" s="147"/>
      <c r="I13" s="147"/>
      <c r="J13" s="147"/>
      <c r="K13" s="147"/>
      <c r="L13" s="147"/>
      <c r="M13" s="147"/>
      <c r="N13" s="147"/>
      <c r="O13" s="147"/>
      <c r="P13" s="147"/>
      <c r="Q13" s="147"/>
      <c r="R13" s="147"/>
      <c r="S13" s="147"/>
      <c r="T13" s="147"/>
      <c r="U13" s="147"/>
      <c r="V13" s="147"/>
      <c r="W13" s="147"/>
      <c r="X13" s="147"/>
      <c r="Y13" s="147"/>
      <c r="Z13" s="147"/>
      <c r="AA13" s="147"/>
      <c r="AB13" s="147"/>
      <c r="AC13" s="147"/>
      <c r="AD13" s="147"/>
      <c r="AE13" s="147"/>
      <c r="AF13" s="147"/>
      <c r="AG13" s="147"/>
      <c r="AH13" s="147"/>
      <c r="AI13" s="147"/>
      <c r="AJ13" s="147"/>
      <c r="AK13" s="147"/>
      <c r="AL13" s="147"/>
      <c r="AM13" s="147"/>
      <c r="AN13" s="147"/>
      <c r="AO13" s="147"/>
      <c r="AP13" s="147"/>
      <c r="AQ13" s="147"/>
      <c r="AR13" s="147"/>
      <c r="AS13" s="147"/>
      <c r="AT13" s="147"/>
      <c r="AU13" s="147"/>
      <c r="AV13" s="147"/>
      <c r="AW13" s="147"/>
      <c r="AX13" s="147"/>
      <c r="AY13" s="147"/>
      <c r="AZ13" s="147"/>
      <c r="BA13" s="147"/>
      <c r="BB13" s="147"/>
      <c r="BC13" s="147"/>
      <c r="BD13" s="147"/>
      <c r="BE13" s="147"/>
      <c r="BF13" s="147"/>
      <c r="BG13" s="147"/>
      <c r="BH13" s="147"/>
      <c r="BI13" s="147"/>
      <c r="BJ13" s="147"/>
      <c r="BK13" s="147"/>
      <c r="BL13" s="147"/>
      <c r="BM13" s="147"/>
      <c r="BN13" s="147"/>
      <c r="BO13" s="147"/>
      <c r="BP13" s="147"/>
      <c r="BQ13" s="147"/>
      <c r="BR13" s="147"/>
      <c r="BS13" s="147"/>
      <c r="BT13" s="147"/>
      <c r="BU13" s="147"/>
      <c r="BV13" s="147"/>
      <c r="BW13" s="147"/>
      <c r="BX13" s="147"/>
      <c r="BY13" s="147"/>
      <c r="BZ13" s="147"/>
      <c r="CA13" s="147"/>
      <c r="CB13" s="147"/>
      <c r="CC13" s="147"/>
      <c r="CD13" s="147"/>
      <c r="CE13" s="147"/>
      <c r="CF13" s="147"/>
      <c r="CG13" s="147"/>
      <c r="CH13" s="147"/>
      <c r="CI13" s="147"/>
      <c r="CJ13" s="147"/>
      <c r="CK13" s="147"/>
      <c r="CL13" s="147"/>
      <c r="CM13" s="147"/>
      <c r="CN13" s="147"/>
      <c r="CO13" s="147"/>
      <c r="CP13" s="147"/>
      <c r="CQ13" s="147"/>
      <c r="CR13" s="147"/>
      <c r="CS13" s="147"/>
      <c r="CT13" s="147"/>
      <c r="CU13" s="147"/>
      <c r="CV13" s="147"/>
      <c r="CW13" s="147"/>
      <c r="CX13" s="147"/>
      <c r="CY13" s="147"/>
      <c r="CZ13" s="147"/>
      <c r="DA13" s="147"/>
      <c r="DB13" s="147"/>
      <c r="DC13" s="147"/>
      <c r="DD13" s="147"/>
      <c r="DE13" s="147"/>
      <c r="DF13" s="147"/>
      <c r="DG13" s="147"/>
      <c r="DH13" s="147"/>
      <c r="DI13" s="147"/>
      <c r="DJ13" s="147"/>
      <c r="DK13" s="147"/>
      <c r="DL13" s="147"/>
      <c r="DM13" s="147"/>
      <c r="DN13" s="147"/>
      <c r="DO13" s="147"/>
      <c r="DP13" s="147"/>
      <c r="DQ13" s="147"/>
      <c r="DR13" s="147"/>
      <c r="DS13" s="147"/>
      <c r="DT13" s="147"/>
      <c r="DU13" s="147"/>
      <c r="DV13" s="147"/>
      <c r="DW13" s="147"/>
      <c r="DX13" s="147"/>
      <c r="DY13" s="147"/>
      <c r="DZ13" s="147"/>
      <c r="EA13" s="147"/>
      <c r="EB13" s="147"/>
      <c r="EC13" s="147"/>
      <c r="ED13" s="147"/>
      <c r="EE13" s="147"/>
      <c r="EF13" s="147"/>
      <c r="EG13" s="147"/>
      <c r="EH13" s="147"/>
      <c r="EI13" s="147"/>
      <c r="EJ13" s="147"/>
      <c r="EK13" s="147"/>
      <c r="EL13" s="147"/>
      <c r="EM13" s="147"/>
      <c r="EN13" s="147"/>
      <c r="EO13" s="147"/>
      <c r="EP13" s="147"/>
      <c r="EQ13" s="147"/>
      <c r="ER13" s="147"/>
      <c r="ES13" s="147"/>
      <c r="ET13" s="147"/>
      <c r="EU13" s="147"/>
      <c r="EV13" s="147"/>
      <c r="EW13" s="147"/>
      <c r="EX13" s="147"/>
      <c r="EY13" s="147"/>
      <c r="EZ13" s="147"/>
      <c r="FA13" s="147"/>
      <c r="FB13" s="147"/>
      <c r="FC13" s="147"/>
      <c r="FD13" s="147"/>
      <c r="FE13" s="147"/>
      <c r="FF13" s="147"/>
      <c r="FG13" s="147"/>
      <c r="FH13" s="147"/>
      <c r="FI13" s="147"/>
      <c r="FJ13" s="147"/>
      <c r="FK13" s="147"/>
      <c r="FL13" s="147"/>
      <c r="FM13" s="147"/>
      <c r="FN13" s="147"/>
      <c r="FO13" s="147"/>
      <c r="FP13" s="147"/>
      <c r="FQ13" s="147"/>
      <c r="FR13" s="147"/>
      <c r="FS13" s="147"/>
      <c r="FT13" s="147"/>
      <c r="FU13" s="147"/>
      <c r="FV13" s="147"/>
      <c r="FW13" s="147"/>
      <c r="FX13" s="147"/>
      <c r="FY13" s="147"/>
      <c r="FZ13" s="147"/>
      <c r="GA13" s="147"/>
      <c r="GB13" s="147"/>
      <c r="GC13" s="147"/>
      <c r="GD13" s="147"/>
      <c r="GE13" s="147"/>
      <c r="GF13" s="147"/>
      <c r="GG13" s="147"/>
      <c r="GH13" s="147"/>
      <c r="GI13" s="147"/>
      <c r="GJ13" s="147"/>
      <c r="GK13" s="147"/>
      <c r="GL13" s="147"/>
      <c r="GM13" s="147"/>
      <c r="GN13" s="147"/>
      <c r="GO13" s="147"/>
      <c r="GP13" s="147"/>
      <c r="GQ13" s="147"/>
      <c r="GR13" s="148"/>
      <c r="GS13" s="151"/>
    </row>
    <row r="14" spans="1:201" s="124" customFormat="1" ht="15" customHeight="1" collapsed="1" x14ac:dyDescent="0.7">
      <c r="A14" s="125"/>
      <c r="B14" s="125"/>
      <c r="C14" s="125"/>
      <c r="D14" s="153"/>
      <c r="E14" s="125"/>
      <c r="F14" s="154"/>
      <c r="G14" s="154"/>
      <c r="H14" s="154"/>
      <c r="I14" s="154"/>
      <c r="J14" s="154"/>
      <c r="K14" s="154"/>
      <c r="L14" s="154"/>
      <c r="M14" s="154"/>
      <c r="N14" s="154"/>
      <c r="O14" s="154"/>
      <c r="P14" s="154"/>
      <c r="Q14" s="154"/>
      <c r="R14" s="154"/>
      <c r="S14" s="154"/>
      <c r="T14" s="154"/>
      <c r="U14" s="154"/>
      <c r="V14" s="154"/>
      <c r="W14" s="154"/>
      <c r="X14" s="154"/>
      <c r="Y14" s="154"/>
      <c r="Z14" s="154"/>
      <c r="AA14" s="154"/>
      <c r="AB14" s="154"/>
      <c r="AC14" s="154"/>
      <c r="AD14" s="154"/>
      <c r="AE14" s="154"/>
      <c r="AF14" s="154"/>
      <c r="AG14" s="154"/>
      <c r="AH14" s="154"/>
      <c r="AI14" s="154"/>
      <c r="AJ14" s="154"/>
      <c r="AK14" s="154"/>
      <c r="AL14" s="154"/>
      <c r="AM14" s="154"/>
      <c r="AN14" s="154"/>
      <c r="AO14" s="154"/>
      <c r="AP14" s="154"/>
      <c r="AQ14" s="154"/>
      <c r="AR14" s="154"/>
      <c r="AS14" s="154"/>
      <c r="AT14" s="154"/>
      <c r="AU14" s="154"/>
      <c r="AV14" s="154"/>
      <c r="AW14" s="154"/>
      <c r="AX14" s="154"/>
      <c r="AY14" s="154"/>
      <c r="AZ14" s="154"/>
      <c r="BA14" s="154"/>
      <c r="BB14" s="154"/>
      <c r="BC14" s="154"/>
      <c r="BD14" s="154"/>
      <c r="BE14" s="154"/>
      <c r="BF14" s="154"/>
      <c r="BG14" s="154"/>
      <c r="BH14" s="154"/>
      <c r="BI14" s="154"/>
      <c r="BJ14" s="154"/>
      <c r="BK14" s="154"/>
      <c r="BL14" s="154"/>
      <c r="BM14" s="154"/>
      <c r="BN14" s="154"/>
      <c r="BO14" s="154"/>
      <c r="BP14" s="154"/>
      <c r="BQ14" s="154"/>
      <c r="BR14" s="154"/>
      <c r="BS14" s="154"/>
      <c r="BT14" s="154"/>
      <c r="BU14" s="154"/>
      <c r="BV14" s="154"/>
      <c r="BW14" s="154"/>
      <c r="BX14" s="154"/>
      <c r="BY14" s="154"/>
      <c r="BZ14" s="154"/>
      <c r="CA14" s="154"/>
      <c r="CB14" s="154"/>
      <c r="CC14" s="154"/>
      <c r="CD14" s="154"/>
      <c r="CE14" s="154"/>
      <c r="CF14" s="154"/>
      <c r="CG14" s="154"/>
      <c r="CH14" s="154"/>
      <c r="CI14" s="154"/>
      <c r="CJ14" s="154"/>
      <c r="CK14" s="154"/>
      <c r="CL14" s="154"/>
      <c r="CM14" s="154"/>
      <c r="CN14" s="154"/>
      <c r="CO14" s="154"/>
      <c r="CP14" s="154"/>
      <c r="CQ14" s="154"/>
      <c r="CR14" s="154"/>
      <c r="CS14" s="154"/>
      <c r="CT14" s="154"/>
      <c r="CU14" s="154"/>
      <c r="CV14" s="154"/>
      <c r="CW14" s="154"/>
      <c r="CX14" s="154"/>
      <c r="CY14" s="154"/>
      <c r="CZ14" s="154"/>
      <c r="DA14" s="154"/>
      <c r="DB14" s="154"/>
      <c r="DC14" s="154"/>
      <c r="DD14" s="154"/>
      <c r="DE14" s="154"/>
      <c r="DF14" s="154"/>
      <c r="DG14" s="154"/>
      <c r="DH14" s="154"/>
      <c r="DI14" s="154"/>
      <c r="DJ14" s="154"/>
      <c r="DK14" s="154"/>
      <c r="DL14" s="154"/>
      <c r="DM14" s="154"/>
      <c r="DN14" s="154"/>
      <c r="DO14" s="154"/>
      <c r="DP14" s="154"/>
      <c r="DQ14" s="154"/>
      <c r="DR14" s="154"/>
      <c r="DS14" s="154"/>
      <c r="DT14" s="154"/>
      <c r="DU14" s="154"/>
      <c r="DV14" s="154"/>
      <c r="DW14" s="154"/>
      <c r="DX14" s="154"/>
      <c r="DY14" s="154"/>
      <c r="DZ14" s="154"/>
      <c r="EA14" s="154"/>
      <c r="EB14" s="154"/>
      <c r="EC14" s="154"/>
      <c r="ED14" s="154"/>
      <c r="EE14" s="154"/>
      <c r="EF14" s="154"/>
      <c r="EG14" s="154"/>
      <c r="EH14" s="154"/>
      <c r="EI14" s="154"/>
      <c r="EJ14" s="154"/>
      <c r="EK14" s="154"/>
      <c r="EL14" s="154"/>
      <c r="EM14" s="154"/>
      <c r="EN14" s="154"/>
      <c r="EO14" s="154"/>
      <c r="EP14" s="154"/>
      <c r="EQ14" s="154"/>
      <c r="ER14" s="154"/>
      <c r="ES14" s="154"/>
      <c r="ET14" s="154"/>
      <c r="EU14" s="154"/>
      <c r="EV14" s="154"/>
      <c r="EW14" s="154"/>
      <c r="EX14" s="154"/>
      <c r="EY14" s="154"/>
      <c r="EZ14" s="154"/>
      <c r="FA14" s="154"/>
      <c r="FB14" s="154"/>
      <c r="FC14" s="154"/>
      <c r="FD14" s="154"/>
      <c r="FE14" s="154"/>
      <c r="FF14" s="154"/>
      <c r="FG14" s="154"/>
      <c r="FH14" s="154"/>
      <c r="FI14" s="154"/>
      <c r="FJ14" s="154"/>
      <c r="FK14" s="154"/>
      <c r="FL14" s="154"/>
      <c r="FM14" s="154"/>
      <c r="FN14" s="154"/>
      <c r="FO14" s="154"/>
      <c r="FP14" s="154"/>
      <c r="FQ14" s="154"/>
      <c r="FR14" s="154"/>
      <c r="FS14" s="154"/>
      <c r="FT14" s="154"/>
      <c r="FU14" s="154"/>
      <c r="FV14" s="154"/>
      <c r="FW14" s="154"/>
      <c r="FX14" s="154"/>
      <c r="FY14" s="154"/>
      <c r="FZ14" s="154"/>
      <c r="GA14" s="154"/>
      <c r="GB14" s="154"/>
      <c r="GC14" s="154"/>
      <c r="GD14" s="154"/>
      <c r="GE14" s="154"/>
      <c r="GF14" s="154"/>
      <c r="GG14" s="154"/>
      <c r="GH14" s="154"/>
      <c r="GI14" s="154"/>
      <c r="GJ14" s="154"/>
      <c r="GK14" s="154"/>
      <c r="GL14" s="154"/>
      <c r="GM14" s="154"/>
      <c r="GN14" s="154"/>
      <c r="GO14" s="154"/>
      <c r="GP14" s="154"/>
      <c r="GQ14" s="154"/>
      <c r="GR14" s="133"/>
      <c r="GS14" s="151"/>
    </row>
    <row r="15" spans="1:201" s="124" customFormat="1" ht="15" customHeight="1" x14ac:dyDescent="0.7">
      <c r="A15" s="155" t="s">
        <v>253</v>
      </c>
      <c r="B15" s="156"/>
      <c r="C15" s="157"/>
      <c r="D15" s="158"/>
      <c r="E15" s="158"/>
      <c r="F15" s="159"/>
      <c r="G15" s="160"/>
      <c r="H15" s="157"/>
      <c r="I15" s="159"/>
      <c r="J15" s="159"/>
      <c r="K15" s="159"/>
      <c r="L15" s="159"/>
      <c r="M15" s="159"/>
      <c r="N15" s="159"/>
      <c r="O15" s="159"/>
      <c r="P15" s="159"/>
      <c r="Q15" s="159"/>
      <c r="R15" s="159"/>
      <c r="S15" s="159"/>
      <c r="T15" s="159"/>
      <c r="U15" s="159"/>
      <c r="V15" s="159"/>
      <c r="W15" s="159"/>
      <c r="X15" s="159"/>
      <c r="Y15" s="159"/>
      <c r="Z15" s="159"/>
      <c r="AA15" s="159"/>
      <c r="AB15" s="159"/>
      <c r="AC15" s="159"/>
      <c r="AD15" s="159"/>
      <c r="AE15" s="159"/>
      <c r="AF15" s="159"/>
      <c r="AG15" s="159"/>
      <c r="AH15" s="159"/>
      <c r="AI15" s="159"/>
      <c r="AJ15" s="159"/>
      <c r="AK15" s="159"/>
      <c r="AL15" s="159"/>
      <c r="AM15" s="159"/>
      <c r="AN15" s="159"/>
      <c r="AO15" s="159"/>
      <c r="AP15" s="159"/>
      <c r="AQ15" s="159"/>
      <c r="AR15" s="159"/>
      <c r="AS15" s="159"/>
      <c r="AT15" s="159"/>
      <c r="AU15" s="159"/>
      <c r="AV15" s="159"/>
      <c r="AW15" s="159"/>
      <c r="AX15" s="159"/>
      <c r="AY15" s="159"/>
      <c r="AZ15" s="159"/>
      <c r="BA15" s="159"/>
      <c r="BB15" s="159"/>
      <c r="BC15" s="159"/>
      <c r="BD15" s="159"/>
      <c r="BE15" s="159"/>
      <c r="BF15" s="159"/>
      <c r="BG15" s="159"/>
      <c r="BH15" s="159"/>
      <c r="BI15" s="159"/>
      <c r="BJ15" s="159"/>
      <c r="BK15" s="159"/>
      <c r="BL15" s="159"/>
      <c r="BM15" s="159"/>
      <c r="BN15" s="159"/>
      <c r="BO15" s="159"/>
      <c r="BP15" s="159"/>
      <c r="BQ15" s="159"/>
      <c r="BR15" s="159"/>
      <c r="BS15" s="159"/>
      <c r="BT15" s="159"/>
      <c r="BU15" s="159"/>
      <c r="BV15" s="159"/>
      <c r="BW15" s="159"/>
      <c r="BX15" s="159"/>
      <c r="BY15" s="159"/>
      <c r="BZ15" s="159"/>
      <c r="CA15" s="159"/>
      <c r="CB15" s="159"/>
      <c r="CC15" s="159"/>
      <c r="CD15" s="159"/>
      <c r="CE15" s="159"/>
      <c r="CF15" s="159"/>
      <c r="CG15" s="159"/>
      <c r="CH15" s="159"/>
      <c r="CI15" s="159"/>
      <c r="CJ15" s="159"/>
      <c r="CK15" s="159"/>
      <c r="CL15" s="159"/>
      <c r="CM15" s="159"/>
      <c r="CN15" s="159"/>
      <c r="CO15" s="159"/>
      <c r="CP15" s="159"/>
      <c r="CQ15" s="159"/>
      <c r="CR15" s="159"/>
      <c r="CS15" s="159"/>
      <c r="CT15" s="159"/>
      <c r="CU15" s="159"/>
      <c r="CV15" s="159"/>
      <c r="CW15" s="159"/>
      <c r="CX15" s="159"/>
      <c r="CY15" s="159"/>
      <c r="CZ15" s="159"/>
      <c r="DA15" s="159"/>
      <c r="DB15" s="159"/>
      <c r="DC15" s="159"/>
      <c r="DD15" s="159"/>
      <c r="DE15" s="159"/>
      <c r="DF15" s="159"/>
      <c r="DG15" s="159"/>
      <c r="DH15" s="159"/>
      <c r="DI15" s="159"/>
      <c r="DJ15" s="159"/>
      <c r="DK15" s="159"/>
      <c r="DL15" s="159"/>
      <c r="DM15" s="159"/>
      <c r="DN15" s="159"/>
      <c r="DO15" s="159"/>
      <c r="DP15" s="159"/>
      <c r="DQ15" s="159"/>
      <c r="DR15" s="159"/>
      <c r="DS15" s="159"/>
      <c r="DT15" s="159"/>
      <c r="DU15" s="159"/>
      <c r="DV15" s="159"/>
      <c r="DW15" s="159"/>
      <c r="DX15" s="159"/>
      <c r="DY15" s="159"/>
      <c r="DZ15" s="159"/>
      <c r="EA15" s="159"/>
      <c r="EB15" s="159"/>
      <c r="EC15" s="159"/>
      <c r="ED15" s="159"/>
      <c r="EE15" s="159"/>
      <c r="EF15" s="159"/>
      <c r="EG15" s="159"/>
      <c r="EH15" s="159"/>
      <c r="EI15" s="159"/>
      <c r="EJ15" s="159"/>
      <c r="EK15" s="159"/>
      <c r="EL15" s="159"/>
      <c r="EM15" s="159"/>
      <c r="EN15" s="159"/>
      <c r="EO15" s="159"/>
      <c r="EP15" s="159"/>
      <c r="EQ15" s="159"/>
      <c r="ER15" s="159"/>
      <c r="ES15" s="159"/>
      <c r="ET15" s="159"/>
      <c r="EU15" s="159"/>
      <c r="EV15" s="159"/>
      <c r="EW15" s="159"/>
      <c r="EX15" s="159"/>
      <c r="EY15" s="159"/>
      <c r="EZ15" s="159"/>
      <c r="FA15" s="159"/>
      <c r="FB15" s="159"/>
      <c r="FC15" s="159"/>
      <c r="FD15" s="159"/>
      <c r="FE15" s="159"/>
      <c r="FF15" s="159"/>
      <c r="FG15" s="159"/>
      <c r="FH15" s="159"/>
      <c r="FI15" s="159"/>
      <c r="FJ15" s="159"/>
      <c r="FK15" s="159"/>
      <c r="FL15" s="159"/>
      <c r="FM15" s="159"/>
      <c r="FN15" s="159"/>
      <c r="FO15" s="159"/>
      <c r="FP15" s="159"/>
      <c r="FQ15" s="159"/>
      <c r="FR15" s="159"/>
      <c r="FS15" s="159"/>
      <c r="FT15" s="159"/>
      <c r="FU15" s="159"/>
      <c r="FV15" s="159"/>
      <c r="FW15" s="159"/>
      <c r="FX15" s="159"/>
      <c r="FY15" s="159"/>
      <c r="FZ15" s="159"/>
      <c r="GA15" s="159"/>
      <c r="GB15" s="159"/>
      <c r="GC15" s="159"/>
      <c r="GD15" s="159"/>
      <c r="GE15" s="159"/>
      <c r="GF15" s="159"/>
      <c r="GG15" s="159"/>
      <c r="GH15" s="159"/>
      <c r="GI15" s="159"/>
      <c r="GJ15" s="159"/>
      <c r="GK15" s="159"/>
      <c r="GL15" s="159"/>
      <c r="GM15" s="159"/>
      <c r="GN15" s="159"/>
      <c r="GO15" s="159"/>
      <c r="GP15" s="159"/>
      <c r="GQ15" s="159"/>
      <c r="GR15" s="159"/>
      <c r="GS15" s="151"/>
    </row>
    <row r="16" spans="1:201" s="124" customFormat="1" ht="15.75" customHeight="1" x14ac:dyDescent="0.7">
      <c r="A16" s="124" t="s">
        <v>254</v>
      </c>
      <c r="D16" s="129"/>
      <c r="F16" s="161">
        <f ca="1">+SUM(I16:GQ16)</f>
        <v>1007837515.0298994</v>
      </c>
      <c r="G16" s="162"/>
      <c r="I16" s="269">
        <f ca="1">-'HTM Output'!K$69</f>
        <v>43347451</v>
      </c>
      <c r="J16" s="269">
        <f ca="1">-'HTM Output'!L$69</f>
        <v>0</v>
      </c>
      <c r="K16" s="269">
        <f ca="1">-'HTM Output'!M$69</f>
        <v>0</v>
      </c>
      <c r="L16" s="269">
        <f ca="1">-'HTM Output'!N$69</f>
        <v>45186561</v>
      </c>
      <c r="M16" s="269">
        <f ca="1">-'HTM Output'!O$69</f>
        <v>49225235.270628005</v>
      </c>
      <c r="N16" s="269">
        <f ca="1">-'HTM Output'!P$69</f>
        <v>0</v>
      </c>
      <c r="O16" s="269">
        <f ca="1">-'HTM Output'!Q$69</f>
        <v>84968513.292825699</v>
      </c>
      <c r="P16" s="269">
        <f ca="1">-'HTM Output'!R$69</f>
        <v>0</v>
      </c>
      <c r="Q16" s="269">
        <f ca="1">-'HTM Output'!S$69</f>
        <v>76305212.471462086</v>
      </c>
      <c r="R16" s="269">
        <f ca="1">-'HTM Output'!T$69</f>
        <v>126243909.67392081</v>
      </c>
      <c r="S16" s="269">
        <f ca="1">-'HTM Output'!U$69</f>
        <v>0</v>
      </c>
      <c r="T16" s="269">
        <f ca="1">-'HTM Output'!V$69</f>
        <v>0</v>
      </c>
      <c r="U16" s="269">
        <f ca="1">-'HTM Output'!W$69</f>
        <v>53204081.805390596</v>
      </c>
      <c r="V16" s="269">
        <f ca="1">-'HTM Output'!X$69</f>
        <v>20066513.548652999</v>
      </c>
      <c r="W16" s="269">
        <f ca="1">-'HTM Output'!Y$69</f>
        <v>55125851.606227249</v>
      </c>
      <c r="X16" s="269">
        <f ca="1">-'HTM Output'!Z$69</f>
        <v>0</v>
      </c>
      <c r="Y16" s="269">
        <f ca="1">-'HTM Output'!AA$69</f>
        <v>0</v>
      </c>
      <c r="Z16" s="269">
        <f ca="1">-'HTM Output'!AB$69</f>
        <v>0</v>
      </c>
      <c r="AA16" s="269">
        <f ca="1">-'HTM Output'!AC$69</f>
        <v>41157452.022926398</v>
      </c>
      <c r="AB16" s="269">
        <f ca="1">-'HTM Output'!AD$69</f>
        <v>0</v>
      </c>
      <c r="AC16" s="269">
        <f ca="1">-'HTM Output'!AE$69</f>
        <v>138923827.96592939</v>
      </c>
      <c r="AD16" s="269">
        <f ca="1">-'HTM Output'!AF$69</f>
        <v>0</v>
      </c>
      <c r="AE16" s="269">
        <f ca="1">-'HTM Output'!AG$69</f>
        <v>71752032.356623992</v>
      </c>
      <c r="AF16" s="269">
        <f ca="1">-'HTM Output'!AH$69</f>
        <v>0</v>
      </c>
      <c r="AG16" s="269">
        <f ca="1">-'HTM Output'!AI$69</f>
        <v>39335516</v>
      </c>
      <c r="AH16" s="269">
        <f ca="1">-'HTM Output'!AJ$69</f>
        <v>40530203.282513</v>
      </c>
      <c r="AI16" s="269">
        <f ca="1">-'HTM Output'!AK$69</f>
        <v>36638887.456497505</v>
      </c>
      <c r="AJ16" s="269">
        <f ca="1">-'HTM Output'!AL$69</f>
        <v>0</v>
      </c>
      <c r="AK16" s="269">
        <f ca="1">-'HTM Output'!AM$69</f>
        <v>85826266.276301503</v>
      </c>
      <c r="AL16" s="269">
        <f ca="1">-'HTM Output'!AN$69</f>
        <v>0</v>
      </c>
      <c r="AM16" s="269">
        <f ca="1">-'HTM Output'!AO$69</f>
        <v>0</v>
      </c>
      <c r="AN16" s="269">
        <f ca="1">-'HTM Output'!AP$69</f>
        <v>0</v>
      </c>
      <c r="AO16" s="269">
        <f ca="1">-'HTM Output'!AQ$69</f>
        <v>0</v>
      </c>
      <c r="AP16" s="269">
        <f ca="1">-'HTM Output'!AR$69</f>
        <v>0</v>
      </c>
      <c r="AQ16" s="269">
        <f ca="1">-'HTM Output'!AS$69</f>
        <v>0</v>
      </c>
      <c r="AR16" s="269">
        <f ca="1">-'HTM Output'!AT$69</f>
        <v>0</v>
      </c>
      <c r="AS16" s="269">
        <f ca="1">-'HTM Output'!AU$69</f>
        <v>0</v>
      </c>
      <c r="AT16" s="269">
        <f ca="1">-'HTM Output'!AV$69</f>
        <v>0</v>
      </c>
      <c r="AU16" s="269">
        <f ca="1">-'HTM Output'!AW$69</f>
        <v>0</v>
      </c>
      <c r="AV16" s="269">
        <f ca="1">-'HTM Output'!AX$69</f>
        <v>0</v>
      </c>
      <c r="AW16" s="269">
        <f ca="1">-'HTM Output'!AY$69</f>
        <v>0</v>
      </c>
      <c r="AX16" s="269">
        <f ca="1">-'HTM Output'!AZ$69</f>
        <v>0</v>
      </c>
      <c r="AY16" s="269">
        <f ca="1">-'HTM Output'!BA$69</f>
        <v>0</v>
      </c>
      <c r="AZ16" s="269">
        <f ca="1">-'HTM Output'!BB$69</f>
        <v>0</v>
      </c>
      <c r="BA16" s="269">
        <f ca="1">-'HTM Output'!BC$69</f>
        <v>0</v>
      </c>
      <c r="BB16" s="269">
        <f ca="1">-'HTM Output'!BD$69</f>
        <v>0</v>
      </c>
      <c r="BC16" s="269">
        <f ca="1">-'HTM Output'!BE$69</f>
        <v>0</v>
      </c>
      <c r="BD16" s="269">
        <f ca="1">-'HTM Output'!BF$69</f>
        <v>0</v>
      </c>
      <c r="BE16" s="269">
        <f ca="1">-'HTM Output'!BG$69</f>
        <v>0</v>
      </c>
      <c r="BF16" s="269">
        <f ca="1">-'HTM Output'!BH$69</f>
        <v>0</v>
      </c>
      <c r="BG16" s="269">
        <f ca="1">-'HTM Output'!BI$69</f>
        <v>0</v>
      </c>
      <c r="BH16" s="269">
        <f ca="1">-'HTM Output'!BJ$69</f>
        <v>0</v>
      </c>
      <c r="BI16" s="269">
        <f ca="1">-'HTM Output'!BK$69</f>
        <v>0</v>
      </c>
      <c r="BJ16" s="269">
        <f ca="1">-'HTM Output'!BL$69</f>
        <v>0</v>
      </c>
      <c r="BK16" s="269">
        <f ca="1">-'HTM Output'!BM$69</f>
        <v>0</v>
      </c>
      <c r="BL16" s="269">
        <f ca="1">-'HTM Output'!BN$69</f>
        <v>0</v>
      </c>
      <c r="BM16" s="269">
        <f ca="1">-'HTM Output'!BO$69</f>
        <v>0</v>
      </c>
      <c r="BN16" s="269">
        <f ca="1">-'HTM Output'!BP$69</f>
        <v>0</v>
      </c>
      <c r="BO16" s="269">
        <f ca="1">-'HTM Output'!BQ$69</f>
        <v>0</v>
      </c>
      <c r="BP16" s="269">
        <f ca="1">-'HTM Output'!BR$69</f>
        <v>0</v>
      </c>
      <c r="BQ16" s="269">
        <f ca="1">-'HTM Output'!BS$69</f>
        <v>0</v>
      </c>
      <c r="BR16" s="269">
        <f ca="1">-'HTM Output'!BT$69</f>
        <v>0</v>
      </c>
      <c r="BS16" s="269">
        <f ca="1">-'HTM Output'!BU$69</f>
        <v>0</v>
      </c>
      <c r="BT16" s="269">
        <f ca="1">-'HTM Output'!BV$69</f>
        <v>0</v>
      </c>
      <c r="BU16" s="269">
        <f ca="1">-'HTM Output'!BW$69</f>
        <v>0</v>
      </c>
      <c r="BV16" s="269">
        <f ca="1">-'HTM Output'!BX$69</f>
        <v>0</v>
      </c>
      <c r="BW16" s="269">
        <f ca="1">-'HTM Output'!BY$69</f>
        <v>0</v>
      </c>
      <c r="BX16" s="269">
        <f ca="1">-'HTM Output'!BZ$69</f>
        <v>0</v>
      </c>
      <c r="BY16" s="269">
        <f ca="1">-'HTM Output'!CA$69</f>
        <v>0</v>
      </c>
      <c r="BZ16" s="269">
        <f ca="1">-'HTM Output'!CB$69</f>
        <v>0</v>
      </c>
      <c r="CA16" s="269">
        <f ca="1">-'HTM Output'!CC$69</f>
        <v>0</v>
      </c>
      <c r="CB16" s="269">
        <f ca="1">-'HTM Output'!CD$69</f>
        <v>0</v>
      </c>
      <c r="CC16" s="269">
        <f ca="1">-'HTM Output'!CE$69</f>
        <v>0</v>
      </c>
      <c r="CD16" s="269">
        <f ca="1">-'HTM Output'!CF$69</f>
        <v>0</v>
      </c>
      <c r="CE16" s="269">
        <f ca="1">-'HTM Output'!CG$69</f>
        <v>0</v>
      </c>
      <c r="CF16" s="269">
        <f ca="1">-'HTM Output'!CH$69</f>
        <v>0</v>
      </c>
      <c r="CG16" s="269">
        <f ca="1">-'HTM Output'!CI$69</f>
        <v>0</v>
      </c>
      <c r="CH16" s="269">
        <f ca="1">-'HTM Output'!CJ$69</f>
        <v>0</v>
      </c>
      <c r="CI16" s="269">
        <f ca="1">-'HTM Output'!CK$69</f>
        <v>0</v>
      </c>
      <c r="CJ16" s="269">
        <f ca="1">-'HTM Output'!CL$69</f>
        <v>0</v>
      </c>
      <c r="CK16" s="269">
        <f ca="1">-'HTM Output'!CM$69</f>
        <v>0</v>
      </c>
      <c r="CL16" s="269">
        <f ca="1">-'HTM Output'!CN$69</f>
        <v>0</v>
      </c>
      <c r="CM16" s="269">
        <f ca="1">-'HTM Output'!CO$69</f>
        <v>0</v>
      </c>
      <c r="CN16" s="269">
        <f ca="1">-'HTM Output'!CP$69</f>
        <v>0</v>
      </c>
      <c r="CO16" s="269">
        <f ca="1">-'HTM Output'!CQ$69</f>
        <v>0</v>
      </c>
      <c r="CP16" s="269">
        <f ca="1">-'HTM Output'!CR$69</f>
        <v>0</v>
      </c>
      <c r="CQ16" s="269">
        <f ca="1">-'HTM Output'!CS$69</f>
        <v>0</v>
      </c>
      <c r="CR16" s="269">
        <f ca="1">-'HTM Output'!CT$69</f>
        <v>0</v>
      </c>
      <c r="CS16" s="269">
        <f ca="1">-'HTM Output'!CU$69</f>
        <v>0</v>
      </c>
      <c r="CT16" s="269">
        <f ca="1">-'HTM Output'!CV$69</f>
        <v>0</v>
      </c>
      <c r="CU16" s="269">
        <f ca="1">-'HTM Output'!CW$69</f>
        <v>0</v>
      </c>
      <c r="CV16" s="269">
        <f ca="1">-'HTM Output'!CX$69</f>
        <v>0</v>
      </c>
      <c r="CW16" s="269">
        <f ca="1">-'HTM Output'!CY$69</f>
        <v>0</v>
      </c>
      <c r="CX16" s="269">
        <f ca="1">-'HTM Output'!CZ$69</f>
        <v>0</v>
      </c>
      <c r="CY16" s="269">
        <f ca="1">-'HTM Output'!DA$69</f>
        <v>0</v>
      </c>
      <c r="CZ16" s="269">
        <f ca="1">-'HTM Output'!DB$69</f>
        <v>0</v>
      </c>
      <c r="DA16" s="269">
        <f ca="1">-'HTM Output'!DC$69</f>
        <v>0</v>
      </c>
      <c r="DB16" s="269">
        <f ca="1">-'HTM Output'!DD$69</f>
        <v>0</v>
      </c>
      <c r="DC16" s="269">
        <f ca="1">-'HTM Output'!DE$69</f>
        <v>0</v>
      </c>
      <c r="DD16" s="269">
        <f ca="1">-'HTM Output'!DF$69</f>
        <v>0</v>
      </c>
      <c r="DE16" s="269">
        <f ca="1">-'HTM Output'!DG$69</f>
        <v>0</v>
      </c>
      <c r="DF16" s="269">
        <f ca="1">-'HTM Output'!DH$69</f>
        <v>0</v>
      </c>
      <c r="DG16" s="269">
        <f ca="1">-'HTM Output'!DI$69</f>
        <v>0</v>
      </c>
      <c r="DH16" s="269">
        <f ca="1">-'HTM Output'!DJ$69</f>
        <v>0</v>
      </c>
      <c r="DI16" s="269">
        <f ca="1">-'HTM Output'!DK$69</f>
        <v>0</v>
      </c>
      <c r="DJ16" s="269">
        <f ca="1">-'HTM Output'!DL$69</f>
        <v>0</v>
      </c>
      <c r="DK16" s="269">
        <f ca="1">-'HTM Output'!DM$69</f>
        <v>0</v>
      </c>
      <c r="DL16" s="269">
        <f ca="1">-'HTM Output'!DN$69</f>
        <v>0</v>
      </c>
      <c r="DM16" s="269">
        <f ca="1">-'HTM Output'!DO$69</f>
        <v>0</v>
      </c>
      <c r="DN16" s="269">
        <f ca="1">-'HTM Output'!DP$69</f>
        <v>0</v>
      </c>
      <c r="DO16" s="269">
        <f ca="1">-'HTM Output'!DQ$69</f>
        <v>0</v>
      </c>
      <c r="DP16" s="269">
        <f ca="1">-'HTM Output'!DR$69</f>
        <v>0</v>
      </c>
      <c r="DQ16" s="269">
        <f ca="1">-'HTM Output'!DS$69</f>
        <v>0</v>
      </c>
      <c r="DR16" s="269">
        <f ca="1">-'HTM Output'!DT$69</f>
        <v>0</v>
      </c>
      <c r="DS16" s="269">
        <f ca="1">-'HTM Output'!DU$69</f>
        <v>0</v>
      </c>
      <c r="DT16" s="269">
        <f ca="1">-'HTM Output'!DV$69</f>
        <v>0</v>
      </c>
      <c r="DU16" s="269">
        <f ca="1">-'HTM Output'!DW$69</f>
        <v>0</v>
      </c>
      <c r="DV16" s="269">
        <f ca="1">-'HTM Output'!DX$69</f>
        <v>0</v>
      </c>
      <c r="DW16" s="269">
        <f ca="1">-'HTM Output'!DY$69</f>
        <v>0</v>
      </c>
      <c r="DX16" s="269">
        <f ca="1">-'HTM Output'!DZ$69</f>
        <v>0</v>
      </c>
      <c r="DY16" s="269">
        <f ca="1">-'HTM Output'!EA$69</f>
        <v>0</v>
      </c>
      <c r="DZ16" s="269">
        <f ca="1">-'HTM Output'!EB$69</f>
        <v>0</v>
      </c>
      <c r="EA16" s="269">
        <f ca="1">-'HTM Output'!EC$69</f>
        <v>0</v>
      </c>
      <c r="EB16" s="269">
        <f ca="1">-'HTM Output'!ED$69</f>
        <v>0</v>
      </c>
      <c r="EC16" s="269">
        <f ca="1">-'HTM Output'!EE$69</f>
        <v>0</v>
      </c>
      <c r="ED16" s="269">
        <f ca="1">-'HTM Output'!EF$69</f>
        <v>0</v>
      </c>
      <c r="EE16" s="269">
        <f ca="1">-'HTM Output'!EG$69</f>
        <v>0</v>
      </c>
      <c r="EF16" s="269">
        <f ca="1">-'HTM Output'!EH$69</f>
        <v>0</v>
      </c>
      <c r="EG16" s="269">
        <f ca="1">-'HTM Output'!EI$69</f>
        <v>0</v>
      </c>
      <c r="EH16" s="269">
        <f ca="1">-'HTM Output'!EJ$69</f>
        <v>0</v>
      </c>
      <c r="EI16" s="269">
        <f ca="1">-'HTM Output'!EK$69</f>
        <v>0</v>
      </c>
      <c r="EJ16" s="269">
        <f ca="1">-'HTM Output'!EL$69</f>
        <v>0</v>
      </c>
      <c r="EK16" s="269">
        <f ca="1">-'HTM Output'!EM$69</f>
        <v>0</v>
      </c>
      <c r="EL16" s="269">
        <f ca="1">-'HTM Output'!EN$69</f>
        <v>0</v>
      </c>
      <c r="EM16" s="269">
        <f ca="1">-'HTM Output'!EO$69</f>
        <v>0</v>
      </c>
      <c r="EN16" s="269">
        <f ca="1">-'HTM Output'!EP$69</f>
        <v>0</v>
      </c>
      <c r="EO16" s="269">
        <f ca="1">-'HTM Output'!EQ$69</f>
        <v>0</v>
      </c>
      <c r="EP16" s="269">
        <f ca="1">-'HTM Output'!ER$69</f>
        <v>0</v>
      </c>
      <c r="EQ16" s="269">
        <f ca="1">-'HTM Output'!ES$69</f>
        <v>0</v>
      </c>
      <c r="ER16" s="269">
        <f ca="1">-'HTM Output'!ET$69</f>
        <v>0</v>
      </c>
      <c r="ES16" s="269">
        <f ca="1">-'HTM Output'!EU$69</f>
        <v>0</v>
      </c>
      <c r="ET16" s="269">
        <f ca="1">-'HTM Output'!EV$69</f>
        <v>0</v>
      </c>
      <c r="EU16" s="269">
        <f ca="1">-'HTM Output'!EW$69</f>
        <v>0</v>
      </c>
      <c r="EV16" s="269">
        <f ca="1">-'HTM Output'!EX$69</f>
        <v>0</v>
      </c>
      <c r="EW16" s="269">
        <f ca="1">-'HTM Output'!EY$69</f>
        <v>0</v>
      </c>
      <c r="EX16" s="269">
        <f ca="1">-'HTM Output'!EZ$69</f>
        <v>0</v>
      </c>
      <c r="EY16" s="269">
        <f ca="1">-'HTM Output'!FA$69</f>
        <v>0</v>
      </c>
      <c r="EZ16" s="269">
        <f ca="1">-'HTM Output'!FB$69</f>
        <v>0</v>
      </c>
      <c r="FA16" s="269">
        <f ca="1">-'HTM Output'!FC$69</f>
        <v>0</v>
      </c>
      <c r="FB16" s="269">
        <f ca="1">-'HTM Output'!FD$69</f>
        <v>0</v>
      </c>
      <c r="FC16" s="269">
        <f ca="1">-'HTM Output'!FE$69</f>
        <v>0</v>
      </c>
      <c r="FD16" s="269">
        <f ca="1">-'HTM Output'!FF$69</f>
        <v>0</v>
      </c>
      <c r="FE16" s="269">
        <f ca="1">-'HTM Output'!FG$69</f>
        <v>0</v>
      </c>
      <c r="FF16" s="269">
        <f ca="1">-'HTM Output'!FH$69</f>
        <v>0</v>
      </c>
      <c r="FG16" s="269">
        <f ca="1">-'HTM Output'!FI$69</f>
        <v>0</v>
      </c>
      <c r="FH16" s="269">
        <f ca="1">-'HTM Output'!FJ$69</f>
        <v>0</v>
      </c>
      <c r="FI16" s="269">
        <f ca="1">-'HTM Output'!FK$69</f>
        <v>0</v>
      </c>
      <c r="FJ16" s="269">
        <f ca="1">-'HTM Output'!FL$69</f>
        <v>0</v>
      </c>
      <c r="FK16" s="269">
        <f ca="1">-'HTM Output'!FM$69</f>
        <v>0</v>
      </c>
      <c r="FL16" s="269">
        <f ca="1">-'HTM Output'!FN$69</f>
        <v>0</v>
      </c>
      <c r="FM16" s="269">
        <f ca="1">-'HTM Output'!FO$69</f>
        <v>0</v>
      </c>
      <c r="FN16" s="269">
        <f ca="1">-'HTM Output'!FP$69</f>
        <v>0</v>
      </c>
      <c r="FO16" s="269">
        <f ca="1">-'HTM Output'!FQ$69</f>
        <v>0</v>
      </c>
      <c r="FP16" s="269">
        <f ca="1">-'HTM Output'!FR$69</f>
        <v>0</v>
      </c>
      <c r="FQ16" s="269">
        <f ca="1">-'HTM Output'!FS$69</f>
        <v>0</v>
      </c>
      <c r="FR16" s="269">
        <f ca="1">-'HTM Output'!FT$69</f>
        <v>0</v>
      </c>
      <c r="FS16" s="269">
        <f ca="1">-'HTM Output'!FU$69</f>
        <v>0</v>
      </c>
      <c r="FT16" s="269">
        <f ca="1">-'HTM Output'!FV$69</f>
        <v>0</v>
      </c>
      <c r="FU16" s="269">
        <f ca="1">-'HTM Output'!FW$69</f>
        <v>0</v>
      </c>
      <c r="FV16" s="269">
        <f ca="1">-'HTM Output'!FX$69</f>
        <v>0</v>
      </c>
      <c r="FW16" s="269">
        <f ca="1">-'HTM Output'!FY$69</f>
        <v>0</v>
      </c>
      <c r="FX16" s="269">
        <f ca="1">-'HTM Output'!FZ$69</f>
        <v>0</v>
      </c>
      <c r="FY16" s="269">
        <f ca="1">-'HTM Output'!GA$69</f>
        <v>0</v>
      </c>
      <c r="FZ16" s="269">
        <f ca="1">-'HTM Output'!GB$69</f>
        <v>0</v>
      </c>
      <c r="GA16" s="269">
        <f ca="1">-'HTM Output'!GC$69</f>
        <v>0</v>
      </c>
      <c r="GB16" s="269">
        <f ca="1">-'HTM Output'!GD$69</f>
        <v>0</v>
      </c>
      <c r="GC16" s="269">
        <f ca="1">-'HTM Output'!GE$69</f>
        <v>0</v>
      </c>
      <c r="GD16" s="269">
        <f ca="1">-'HTM Output'!GF$69</f>
        <v>0</v>
      </c>
      <c r="GE16" s="269">
        <f ca="1">-'HTM Output'!GG$69</f>
        <v>0</v>
      </c>
      <c r="GF16" s="269">
        <f ca="1">-'HTM Output'!GH$69</f>
        <v>0</v>
      </c>
      <c r="GG16" s="269">
        <f ca="1">-'HTM Output'!GI$69</f>
        <v>0</v>
      </c>
      <c r="GH16" s="269">
        <f ca="1">-'HTM Output'!GJ$69</f>
        <v>0</v>
      </c>
      <c r="GI16" s="269">
        <f ca="1">-'HTM Output'!GK$69</f>
        <v>0</v>
      </c>
      <c r="GJ16" s="269">
        <f ca="1">-'HTM Output'!GL$69</f>
        <v>0</v>
      </c>
      <c r="GK16" s="269">
        <f ca="1">-'HTM Output'!GM$69</f>
        <v>0</v>
      </c>
      <c r="GL16" s="269">
        <f ca="1">-'HTM Output'!GN$69</f>
        <v>0</v>
      </c>
      <c r="GM16" s="269">
        <f ca="1">-'HTM Output'!GO$69</f>
        <v>0</v>
      </c>
      <c r="GN16" s="269">
        <f ca="1">-'HTM Output'!GP$69</f>
        <v>0</v>
      </c>
      <c r="GO16" s="269">
        <f ca="1">-'HTM Output'!GQ$69</f>
        <v>0</v>
      </c>
      <c r="GP16" s="269">
        <f ca="1">-'HTM Output'!GR$69</f>
        <v>0</v>
      </c>
      <c r="GQ16" s="269">
        <f ca="1">-'HTM Output'!GS$69</f>
        <v>0</v>
      </c>
      <c r="GR16" s="162">
        <f ca="1">SUM(I16:GQ16)</f>
        <v>1007837515.0298994</v>
      </c>
      <c r="GS16" s="151"/>
    </row>
    <row r="17" spans="1:201" s="124" customFormat="1" ht="15.75" customHeight="1" x14ac:dyDescent="0.7">
      <c r="A17" s="124" t="s">
        <v>255</v>
      </c>
      <c r="D17" s="129"/>
      <c r="F17" s="149">
        <f ca="1">+SUM(I17:GQ17)</f>
        <v>1007837515.0298994</v>
      </c>
      <c r="G17" s="162"/>
      <c r="I17" s="268">
        <f ca="1">-'HTM Output'!K$69</f>
        <v>43347451</v>
      </c>
      <c r="J17" s="268">
        <f ca="1">-'HTM Output'!L$69</f>
        <v>0</v>
      </c>
      <c r="K17" s="268">
        <f ca="1">-'HTM Output'!M$69</f>
        <v>0</v>
      </c>
      <c r="L17" s="268">
        <f ca="1">-'HTM Output'!N$69</f>
        <v>45186561</v>
      </c>
      <c r="M17" s="268">
        <f ca="1">-'HTM Output'!O$69</f>
        <v>49225235.270628005</v>
      </c>
      <c r="N17" s="268">
        <f ca="1">-'HTM Output'!P$69</f>
        <v>0</v>
      </c>
      <c r="O17" s="268">
        <f ca="1">-'HTM Output'!Q$69</f>
        <v>84968513.292825699</v>
      </c>
      <c r="P17" s="268">
        <f ca="1">-'HTM Output'!R$69</f>
        <v>0</v>
      </c>
      <c r="Q17" s="268">
        <f ca="1">-'HTM Output'!S$69</f>
        <v>76305212.471462086</v>
      </c>
      <c r="R17" s="268">
        <f ca="1">-'HTM Output'!T$69</f>
        <v>126243909.67392081</v>
      </c>
      <c r="S17" s="268">
        <f ca="1">-'HTM Output'!U$69</f>
        <v>0</v>
      </c>
      <c r="T17" s="268">
        <f ca="1">-'HTM Output'!V$69</f>
        <v>0</v>
      </c>
      <c r="U17" s="268">
        <f ca="1">-'HTM Output'!W$69</f>
        <v>53204081.805390596</v>
      </c>
      <c r="V17" s="268">
        <f ca="1">-'HTM Output'!X$69</f>
        <v>20066513.548652999</v>
      </c>
      <c r="W17" s="268">
        <f ca="1">-'HTM Output'!Y$69</f>
        <v>55125851.606227249</v>
      </c>
      <c r="X17" s="268">
        <f ca="1">-'HTM Output'!Z$69</f>
        <v>0</v>
      </c>
      <c r="Y17" s="268">
        <f ca="1">-'HTM Output'!AA$69</f>
        <v>0</v>
      </c>
      <c r="Z17" s="268">
        <f ca="1">-'HTM Output'!AB$69</f>
        <v>0</v>
      </c>
      <c r="AA17" s="268">
        <f ca="1">-'HTM Output'!AC$69</f>
        <v>41157452.022926398</v>
      </c>
      <c r="AB17" s="268">
        <f ca="1">-'HTM Output'!AD$69</f>
        <v>0</v>
      </c>
      <c r="AC17" s="268">
        <f ca="1">-'HTM Output'!AE$69</f>
        <v>138923827.96592939</v>
      </c>
      <c r="AD17" s="268">
        <f ca="1">-'HTM Output'!AF$69</f>
        <v>0</v>
      </c>
      <c r="AE17" s="268">
        <f ca="1">-'HTM Output'!AG$69</f>
        <v>71752032.356623992</v>
      </c>
      <c r="AF17" s="268">
        <f ca="1">-'HTM Output'!AH$69</f>
        <v>0</v>
      </c>
      <c r="AG17" s="268">
        <f ca="1">-'HTM Output'!AI$69</f>
        <v>39335516</v>
      </c>
      <c r="AH17" s="268">
        <f ca="1">-'HTM Output'!AJ$69</f>
        <v>40530203.282513</v>
      </c>
      <c r="AI17" s="268">
        <f ca="1">-'HTM Output'!AK$69</f>
        <v>36638887.456497505</v>
      </c>
      <c r="AJ17" s="268">
        <f ca="1">-'HTM Output'!AL$69</f>
        <v>0</v>
      </c>
      <c r="AK17" s="268">
        <f ca="1">-'HTM Output'!AM$69</f>
        <v>85826266.276301503</v>
      </c>
      <c r="AL17" s="268">
        <f ca="1">-'HTM Output'!AN$69</f>
        <v>0</v>
      </c>
      <c r="AM17" s="268">
        <f ca="1">-'HTM Output'!AO$69</f>
        <v>0</v>
      </c>
      <c r="AN17" s="268">
        <f ca="1">-'HTM Output'!AP$69</f>
        <v>0</v>
      </c>
      <c r="AO17" s="268">
        <f ca="1">-'HTM Output'!AQ$69</f>
        <v>0</v>
      </c>
      <c r="AP17" s="268">
        <f ca="1">-'HTM Output'!AR$69</f>
        <v>0</v>
      </c>
      <c r="AQ17" s="268">
        <f ca="1">-'HTM Output'!AS$69</f>
        <v>0</v>
      </c>
      <c r="AR17" s="268">
        <f ca="1">-'HTM Output'!AT$69</f>
        <v>0</v>
      </c>
      <c r="AS17" s="268">
        <f ca="1">-'HTM Output'!AU$69</f>
        <v>0</v>
      </c>
      <c r="AT17" s="268">
        <f ca="1">-'HTM Output'!AV$69</f>
        <v>0</v>
      </c>
      <c r="AU17" s="268">
        <f ca="1">-'HTM Output'!AW$69</f>
        <v>0</v>
      </c>
      <c r="AV17" s="268">
        <f ca="1">-'HTM Output'!AX$69</f>
        <v>0</v>
      </c>
      <c r="AW17" s="268">
        <f ca="1">-'HTM Output'!AY$69</f>
        <v>0</v>
      </c>
      <c r="AX17" s="268">
        <f ca="1">-'HTM Output'!AZ$69</f>
        <v>0</v>
      </c>
      <c r="AY17" s="268">
        <f ca="1">-'HTM Output'!BA$69</f>
        <v>0</v>
      </c>
      <c r="AZ17" s="268">
        <f ca="1">-'HTM Output'!BB$69</f>
        <v>0</v>
      </c>
      <c r="BA17" s="268">
        <f ca="1">-'HTM Output'!BC$69</f>
        <v>0</v>
      </c>
      <c r="BB17" s="268">
        <f ca="1">-'HTM Output'!BD$69</f>
        <v>0</v>
      </c>
      <c r="BC17" s="268">
        <f ca="1">-'HTM Output'!BE$69</f>
        <v>0</v>
      </c>
      <c r="BD17" s="268">
        <f ca="1">-'HTM Output'!BF$69</f>
        <v>0</v>
      </c>
      <c r="BE17" s="268">
        <f ca="1">-'HTM Output'!BG$69</f>
        <v>0</v>
      </c>
      <c r="BF17" s="268">
        <f ca="1">-'HTM Output'!BH$69</f>
        <v>0</v>
      </c>
      <c r="BG17" s="268">
        <f ca="1">-'HTM Output'!BI$69</f>
        <v>0</v>
      </c>
      <c r="BH17" s="268">
        <f ca="1">-'HTM Output'!BJ$69</f>
        <v>0</v>
      </c>
      <c r="BI17" s="268">
        <f ca="1">-'HTM Output'!BK$69</f>
        <v>0</v>
      </c>
      <c r="BJ17" s="268">
        <f ca="1">-'HTM Output'!BL$69</f>
        <v>0</v>
      </c>
      <c r="BK17" s="268">
        <f ca="1">-'HTM Output'!BM$69</f>
        <v>0</v>
      </c>
      <c r="BL17" s="268">
        <f ca="1">-'HTM Output'!BN$69</f>
        <v>0</v>
      </c>
      <c r="BM17" s="268">
        <f ca="1">-'HTM Output'!BO$69</f>
        <v>0</v>
      </c>
      <c r="BN17" s="268">
        <f ca="1">-'HTM Output'!BP$69</f>
        <v>0</v>
      </c>
      <c r="BO17" s="268">
        <f ca="1">-'HTM Output'!BQ$69</f>
        <v>0</v>
      </c>
      <c r="BP17" s="268">
        <f ca="1">-'HTM Output'!BR$69</f>
        <v>0</v>
      </c>
      <c r="BQ17" s="268">
        <f ca="1">-'HTM Output'!BS$69</f>
        <v>0</v>
      </c>
      <c r="BR17" s="268">
        <f ca="1">-'HTM Output'!BT$69</f>
        <v>0</v>
      </c>
      <c r="BS17" s="268">
        <f ca="1">-'HTM Output'!BU$69</f>
        <v>0</v>
      </c>
      <c r="BT17" s="268">
        <f ca="1">-'HTM Output'!BV$69</f>
        <v>0</v>
      </c>
      <c r="BU17" s="268">
        <f ca="1">-'HTM Output'!BW$69</f>
        <v>0</v>
      </c>
      <c r="BV17" s="268">
        <f ca="1">-'HTM Output'!BX$69</f>
        <v>0</v>
      </c>
      <c r="BW17" s="268">
        <f ca="1">-'HTM Output'!BY$69</f>
        <v>0</v>
      </c>
      <c r="BX17" s="268">
        <f ca="1">-'HTM Output'!BZ$69</f>
        <v>0</v>
      </c>
      <c r="BY17" s="268">
        <f ca="1">-'HTM Output'!CA$69</f>
        <v>0</v>
      </c>
      <c r="BZ17" s="268">
        <f ca="1">-'HTM Output'!CB$69</f>
        <v>0</v>
      </c>
      <c r="CA17" s="268">
        <f ca="1">-'HTM Output'!CC$69</f>
        <v>0</v>
      </c>
      <c r="CB17" s="268">
        <f ca="1">-'HTM Output'!CD$69</f>
        <v>0</v>
      </c>
      <c r="CC17" s="268">
        <f ca="1">-'HTM Output'!CE$69</f>
        <v>0</v>
      </c>
      <c r="CD17" s="268">
        <f ca="1">-'HTM Output'!CF$69</f>
        <v>0</v>
      </c>
      <c r="CE17" s="268">
        <f ca="1">-'HTM Output'!CG$69</f>
        <v>0</v>
      </c>
      <c r="CF17" s="268">
        <f ca="1">-'HTM Output'!CH$69</f>
        <v>0</v>
      </c>
      <c r="CG17" s="268">
        <f ca="1">-'HTM Output'!CI$69</f>
        <v>0</v>
      </c>
      <c r="CH17" s="268">
        <f ca="1">-'HTM Output'!CJ$69</f>
        <v>0</v>
      </c>
      <c r="CI17" s="268">
        <f ca="1">-'HTM Output'!CK$69</f>
        <v>0</v>
      </c>
      <c r="CJ17" s="268">
        <f ca="1">-'HTM Output'!CL$69</f>
        <v>0</v>
      </c>
      <c r="CK17" s="268">
        <f ca="1">-'HTM Output'!CM$69</f>
        <v>0</v>
      </c>
      <c r="CL17" s="268">
        <f ca="1">-'HTM Output'!CN$69</f>
        <v>0</v>
      </c>
      <c r="CM17" s="268">
        <f ca="1">-'HTM Output'!CO$69</f>
        <v>0</v>
      </c>
      <c r="CN17" s="268">
        <f ca="1">-'HTM Output'!CP$69</f>
        <v>0</v>
      </c>
      <c r="CO17" s="268">
        <f ca="1">-'HTM Output'!CQ$69</f>
        <v>0</v>
      </c>
      <c r="CP17" s="268">
        <f ca="1">-'HTM Output'!CR$69</f>
        <v>0</v>
      </c>
      <c r="CQ17" s="268">
        <f ca="1">-'HTM Output'!CS$69</f>
        <v>0</v>
      </c>
      <c r="CR17" s="268">
        <f ca="1">-'HTM Output'!CT$69</f>
        <v>0</v>
      </c>
      <c r="CS17" s="268">
        <f ca="1">-'HTM Output'!CU$69</f>
        <v>0</v>
      </c>
      <c r="CT17" s="268">
        <f ca="1">-'HTM Output'!CV$69</f>
        <v>0</v>
      </c>
      <c r="CU17" s="268">
        <f ca="1">-'HTM Output'!CW$69</f>
        <v>0</v>
      </c>
      <c r="CV17" s="268">
        <f ca="1">-'HTM Output'!CX$69</f>
        <v>0</v>
      </c>
      <c r="CW17" s="268">
        <f ca="1">-'HTM Output'!CY$69</f>
        <v>0</v>
      </c>
      <c r="CX17" s="268">
        <f ca="1">-'HTM Output'!CZ$69</f>
        <v>0</v>
      </c>
      <c r="CY17" s="268">
        <f ca="1">-'HTM Output'!DA$69</f>
        <v>0</v>
      </c>
      <c r="CZ17" s="268">
        <f ca="1">-'HTM Output'!DB$69</f>
        <v>0</v>
      </c>
      <c r="DA17" s="268">
        <f ca="1">-'HTM Output'!DC$69</f>
        <v>0</v>
      </c>
      <c r="DB17" s="268">
        <f ca="1">-'HTM Output'!DD$69</f>
        <v>0</v>
      </c>
      <c r="DC17" s="268">
        <f ca="1">-'HTM Output'!DE$69</f>
        <v>0</v>
      </c>
      <c r="DD17" s="268">
        <f ca="1">-'HTM Output'!DF$69</f>
        <v>0</v>
      </c>
      <c r="DE17" s="268">
        <f ca="1">-'HTM Output'!DG$69</f>
        <v>0</v>
      </c>
      <c r="DF17" s="268">
        <f ca="1">-'HTM Output'!DH$69</f>
        <v>0</v>
      </c>
      <c r="DG17" s="268">
        <f ca="1">-'HTM Output'!DI$69</f>
        <v>0</v>
      </c>
      <c r="DH17" s="268">
        <f ca="1">-'HTM Output'!DJ$69</f>
        <v>0</v>
      </c>
      <c r="DI17" s="268">
        <f ca="1">-'HTM Output'!DK$69</f>
        <v>0</v>
      </c>
      <c r="DJ17" s="268">
        <f ca="1">-'HTM Output'!DL$69</f>
        <v>0</v>
      </c>
      <c r="DK17" s="268">
        <f ca="1">-'HTM Output'!DM$69</f>
        <v>0</v>
      </c>
      <c r="DL17" s="268">
        <f ca="1">-'HTM Output'!DN$69</f>
        <v>0</v>
      </c>
      <c r="DM17" s="268">
        <f ca="1">-'HTM Output'!DO$69</f>
        <v>0</v>
      </c>
      <c r="DN17" s="268">
        <f ca="1">-'HTM Output'!DP$69</f>
        <v>0</v>
      </c>
      <c r="DO17" s="268">
        <f ca="1">-'HTM Output'!DQ$69</f>
        <v>0</v>
      </c>
      <c r="DP17" s="268">
        <f ca="1">-'HTM Output'!DR$69</f>
        <v>0</v>
      </c>
      <c r="DQ17" s="268">
        <f ca="1">-'HTM Output'!DS$69</f>
        <v>0</v>
      </c>
      <c r="DR17" s="268">
        <f ca="1">-'HTM Output'!DT$69</f>
        <v>0</v>
      </c>
      <c r="DS17" s="268">
        <f ca="1">-'HTM Output'!DU$69</f>
        <v>0</v>
      </c>
      <c r="DT17" s="268">
        <f ca="1">-'HTM Output'!DV$69</f>
        <v>0</v>
      </c>
      <c r="DU17" s="268">
        <f ca="1">-'HTM Output'!DW$69</f>
        <v>0</v>
      </c>
      <c r="DV17" s="268">
        <f ca="1">-'HTM Output'!DX$69</f>
        <v>0</v>
      </c>
      <c r="DW17" s="268">
        <f ca="1">-'HTM Output'!DY$69</f>
        <v>0</v>
      </c>
      <c r="DX17" s="268">
        <f ca="1">-'HTM Output'!DZ$69</f>
        <v>0</v>
      </c>
      <c r="DY17" s="268">
        <f ca="1">-'HTM Output'!EA$69</f>
        <v>0</v>
      </c>
      <c r="DZ17" s="268">
        <f ca="1">-'HTM Output'!EB$69</f>
        <v>0</v>
      </c>
      <c r="EA17" s="268">
        <f ca="1">-'HTM Output'!EC$69</f>
        <v>0</v>
      </c>
      <c r="EB17" s="268">
        <f ca="1">-'HTM Output'!ED$69</f>
        <v>0</v>
      </c>
      <c r="EC17" s="268">
        <f ca="1">-'HTM Output'!EE$69</f>
        <v>0</v>
      </c>
      <c r="ED17" s="268">
        <f ca="1">-'HTM Output'!EF$69</f>
        <v>0</v>
      </c>
      <c r="EE17" s="268">
        <f ca="1">-'HTM Output'!EG$69</f>
        <v>0</v>
      </c>
      <c r="EF17" s="268">
        <f ca="1">-'HTM Output'!EH$69</f>
        <v>0</v>
      </c>
      <c r="EG17" s="268">
        <f ca="1">-'HTM Output'!EI$69</f>
        <v>0</v>
      </c>
      <c r="EH17" s="268">
        <f ca="1">-'HTM Output'!EJ$69</f>
        <v>0</v>
      </c>
      <c r="EI17" s="268">
        <f ca="1">-'HTM Output'!EK$69</f>
        <v>0</v>
      </c>
      <c r="EJ17" s="268">
        <f ca="1">-'HTM Output'!EL$69</f>
        <v>0</v>
      </c>
      <c r="EK17" s="268">
        <f ca="1">-'HTM Output'!EM$69</f>
        <v>0</v>
      </c>
      <c r="EL17" s="268">
        <f ca="1">-'HTM Output'!EN$69</f>
        <v>0</v>
      </c>
      <c r="EM17" s="268">
        <f ca="1">-'HTM Output'!EO$69</f>
        <v>0</v>
      </c>
      <c r="EN17" s="268">
        <f ca="1">-'HTM Output'!EP$69</f>
        <v>0</v>
      </c>
      <c r="EO17" s="268">
        <f ca="1">-'HTM Output'!EQ$69</f>
        <v>0</v>
      </c>
      <c r="EP17" s="268">
        <f ca="1">-'HTM Output'!ER$69</f>
        <v>0</v>
      </c>
      <c r="EQ17" s="268">
        <f ca="1">-'HTM Output'!ES$69</f>
        <v>0</v>
      </c>
      <c r="ER17" s="268">
        <f ca="1">-'HTM Output'!ET$69</f>
        <v>0</v>
      </c>
      <c r="ES17" s="268">
        <f ca="1">-'HTM Output'!EU$69</f>
        <v>0</v>
      </c>
      <c r="ET17" s="268">
        <f ca="1">-'HTM Output'!EV$69</f>
        <v>0</v>
      </c>
      <c r="EU17" s="268">
        <f ca="1">-'HTM Output'!EW$69</f>
        <v>0</v>
      </c>
      <c r="EV17" s="268">
        <f ca="1">-'HTM Output'!EX$69</f>
        <v>0</v>
      </c>
      <c r="EW17" s="268">
        <f ca="1">-'HTM Output'!EY$69</f>
        <v>0</v>
      </c>
      <c r="EX17" s="268">
        <f ca="1">-'HTM Output'!EZ$69</f>
        <v>0</v>
      </c>
      <c r="EY17" s="268">
        <f ca="1">-'HTM Output'!FA$69</f>
        <v>0</v>
      </c>
      <c r="EZ17" s="268">
        <f ca="1">-'HTM Output'!FB$69</f>
        <v>0</v>
      </c>
      <c r="FA17" s="268">
        <f ca="1">-'HTM Output'!FC$69</f>
        <v>0</v>
      </c>
      <c r="FB17" s="268">
        <f ca="1">-'HTM Output'!FD$69</f>
        <v>0</v>
      </c>
      <c r="FC17" s="268">
        <f ca="1">-'HTM Output'!FE$69</f>
        <v>0</v>
      </c>
      <c r="FD17" s="268">
        <f ca="1">-'HTM Output'!FF$69</f>
        <v>0</v>
      </c>
      <c r="FE17" s="268">
        <f ca="1">-'HTM Output'!FG$69</f>
        <v>0</v>
      </c>
      <c r="FF17" s="268">
        <f ca="1">-'HTM Output'!FH$69</f>
        <v>0</v>
      </c>
      <c r="FG17" s="268">
        <f ca="1">-'HTM Output'!FI$69</f>
        <v>0</v>
      </c>
      <c r="FH17" s="268">
        <f ca="1">-'HTM Output'!FJ$69</f>
        <v>0</v>
      </c>
      <c r="FI17" s="268">
        <f ca="1">-'HTM Output'!FK$69</f>
        <v>0</v>
      </c>
      <c r="FJ17" s="268">
        <f ca="1">-'HTM Output'!FL$69</f>
        <v>0</v>
      </c>
      <c r="FK17" s="268">
        <f ca="1">-'HTM Output'!FM$69</f>
        <v>0</v>
      </c>
      <c r="FL17" s="268">
        <f ca="1">-'HTM Output'!FN$69</f>
        <v>0</v>
      </c>
      <c r="FM17" s="268">
        <f ca="1">-'HTM Output'!FO$69</f>
        <v>0</v>
      </c>
      <c r="FN17" s="268">
        <f ca="1">-'HTM Output'!FP$69</f>
        <v>0</v>
      </c>
      <c r="FO17" s="268">
        <f ca="1">-'HTM Output'!FQ$69</f>
        <v>0</v>
      </c>
      <c r="FP17" s="268">
        <f ca="1">-'HTM Output'!FR$69</f>
        <v>0</v>
      </c>
      <c r="FQ17" s="268">
        <f ca="1">-'HTM Output'!FS$69</f>
        <v>0</v>
      </c>
      <c r="FR17" s="268">
        <f ca="1">-'HTM Output'!FT$69</f>
        <v>0</v>
      </c>
      <c r="FS17" s="268">
        <f ca="1">-'HTM Output'!FU$69</f>
        <v>0</v>
      </c>
      <c r="FT17" s="268">
        <f ca="1">-'HTM Output'!FV$69</f>
        <v>0</v>
      </c>
      <c r="FU17" s="268">
        <f ca="1">-'HTM Output'!FW$69</f>
        <v>0</v>
      </c>
      <c r="FV17" s="268">
        <f ca="1">-'HTM Output'!FX$69</f>
        <v>0</v>
      </c>
      <c r="FW17" s="268">
        <f ca="1">-'HTM Output'!FY$69</f>
        <v>0</v>
      </c>
      <c r="FX17" s="268">
        <f ca="1">-'HTM Output'!FZ$69</f>
        <v>0</v>
      </c>
      <c r="FY17" s="268">
        <f ca="1">-'HTM Output'!GA$69</f>
        <v>0</v>
      </c>
      <c r="FZ17" s="268">
        <f ca="1">-'HTM Output'!GB$69</f>
        <v>0</v>
      </c>
      <c r="GA17" s="268">
        <f ca="1">-'HTM Output'!GC$69</f>
        <v>0</v>
      </c>
      <c r="GB17" s="268">
        <f ca="1">-'HTM Output'!GD$69</f>
        <v>0</v>
      </c>
      <c r="GC17" s="268">
        <f ca="1">-'HTM Output'!GE$69</f>
        <v>0</v>
      </c>
      <c r="GD17" s="268">
        <f ca="1">-'HTM Output'!GF$69</f>
        <v>0</v>
      </c>
      <c r="GE17" s="268">
        <f ca="1">-'HTM Output'!GG$69</f>
        <v>0</v>
      </c>
      <c r="GF17" s="268">
        <f ca="1">-'HTM Output'!GH$69</f>
        <v>0</v>
      </c>
      <c r="GG17" s="268">
        <f ca="1">-'HTM Output'!GI$69</f>
        <v>0</v>
      </c>
      <c r="GH17" s="268">
        <f ca="1">-'HTM Output'!GJ$69</f>
        <v>0</v>
      </c>
      <c r="GI17" s="268">
        <f ca="1">-'HTM Output'!GK$69</f>
        <v>0</v>
      </c>
      <c r="GJ17" s="268">
        <f ca="1">-'HTM Output'!GL$69</f>
        <v>0</v>
      </c>
      <c r="GK17" s="268">
        <f ca="1">-'HTM Output'!GM$69</f>
        <v>0</v>
      </c>
      <c r="GL17" s="268">
        <f ca="1">-'HTM Output'!GN$69</f>
        <v>0</v>
      </c>
      <c r="GM17" s="268">
        <f ca="1">-'HTM Output'!GO$69</f>
        <v>0</v>
      </c>
      <c r="GN17" s="268">
        <f ca="1">-'HTM Output'!GP$69</f>
        <v>0</v>
      </c>
      <c r="GO17" s="268">
        <f ca="1">-'HTM Output'!GQ$69</f>
        <v>0</v>
      </c>
      <c r="GP17" s="268">
        <f ca="1">-'HTM Output'!GR$69</f>
        <v>0</v>
      </c>
      <c r="GQ17" s="268">
        <f ca="1">-'HTM Output'!GS$69</f>
        <v>0</v>
      </c>
      <c r="GR17" s="162">
        <f ca="1">SUM(I17:GQ17)</f>
        <v>1007837515.0298994</v>
      </c>
      <c r="GS17" s="151"/>
    </row>
    <row r="18" spans="1:201" s="124" customFormat="1" ht="15.75" customHeight="1" x14ac:dyDescent="0.7">
      <c r="A18" s="124" t="s">
        <v>256</v>
      </c>
      <c r="D18" s="129"/>
      <c r="F18" s="149">
        <f ca="1">+SUM(I18:GQ18)</f>
        <v>1007837515.0298994</v>
      </c>
      <c r="G18" s="162"/>
      <c r="I18" s="268">
        <f ca="1">-'HTM Output'!K$69</f>
        <v>43347451</v>
      </c>
      <c r="J18" s="268">
        <f ca="1">-'HTM Output'!L$69</f>
        <v>0</v>
      </c>
      <c r="K18" s="268">
        <f ca="1">-'HTM Output'!M$69</f>
        <v>0</v>
      </c>
      <c r="L18" s="268">
        <f ca="1">-'HTM Output'!N$69</f>
        <v>45186561</v>
      </c>
      <c r="M18" s="268">
        <f ca="1">-'HTM Output'!O$69</f>
        <v>49225235.270628005</v>
      </c>
      <c r="N18" s="268">
        <f ca="1">-'HTM Output'!P$69</f>
        <v>0</v>
      </c>
      <c r="O18" s="268">
        <f ca="1">-'HTM Output'!Q$69</f>
        <v>84968513.292825699</v>
      </c>
      <c r="P18" s="268">
        <f ca="1">-'HTM Output'!R$69</f>
        <v>0</v>
      </c>
      <c r="Q18" s="268">
        <f ca="1">-'HTM Output'!S$69</f>
        <v>76305212.471462086</v>
      </c>
      <c r="R18" s="268">
        <f ca="1">-'HTM Output'!T$69</f>
        <v>126243909.67392081</v>
      </c>
      <c r="S18" s="268">
        <f ca="1">-'HTM Output'!U$69</f>
        <v>0</v>
      </c>
      <c r="T18" s="268">
        <f ca="1">-'HTM Output'!V$69</f>
        <v>0</v>
      </c>
      <c r="U18" s="268">
        <f ca="1">-'HTM Output'!W$69</f>
        <v>53204081.805390596</v>
      </c>
      <c r="V18" s="268">
        <f ca="1">-'HTM Output'!X$69</f>
        <v>20066513.548652999</v>
      </c>
      <c r="W18" s="268">
        <f ca="1">-'HTM Output'!Y$69</f>
        <v>55125851.606227249</v>
      </c>
      <c r="X18" s="268">
        <f ca="1">-'HTM Output'!Z$69</f>
        <v>0</v>
      </c>
      <c r="Y18" s="268">
        <f ca="1">-'HTM Output'!AA$69</f>
        <v>0</v>
      </c>
      <c r="Z18" s="268">
        <f ca="1">-'HTM Output'!AB$69</f>
        <v>0</v>
      </c>
      <c r="AA18" s="268">
        <f ca="1">-'HTM Output'!AC$69</f>
        <v>41157452.022926398</v>
      </c>
      <c r="AB18" s="268">
        <f ca="1">-'HTM Output'!AD$69</f>
        <v>0</v>
      </c>
      <c r="AC18" s="268">
        <f ca="1">-'HTM Output'!AE$69</f>
        <v>138923827.96592939</v>
      </c>
      <c r="AD18" s="268">
        <f ca="1">-'HTM Output'!AF$69</f>
        <v>0</v>
      </c>
      <c r="AE18" s="268">
        <f ca="1">-'HTM Output'!AG$69</f>
        <v>71752032.356623992</v>
      </c>
      <c r="AF18" s="268">
        <f ca="1">-'HTM Output'!AH$69</f>
        <v>0</v>
      </c>
      <c r="AG18" s="268">
        <f ca="1">-'HTM Output'!AI$69</f>
        <v>39335516</v>
      </c>
      <c r="AH18" s="268">
        <f ca="1">-'HTM Output'!AJ$69</f>
        <v>40530203.282513</v>
      </c>
      <c r="AI18" s="268">
        <f ca="1">-'HTM Output'!AK$69</f>
        <v>36638887.456497505</v>
      </c>
      <c r="AJ18" s="268">
        <f ca="1">-'HTM Output'!AL$69</f>
        <v>0</v>
      </c>
      <c r="AK18" s="268">
        <f ca="1">-'HTM Output'!AM$69</f>
        <v>85826266.276301503</v>
      </c>
      <c r="AL18" s="268">
        <f ca="1">-'HTM Output'!AN$69</f>
        <v>0</v>
      </c>
      <c r="AM18" s="268">
        <f ca="1">-'HTM Output'!AO$69</f>
        <v>0</v>
      </c>
      <c r="AN18" s="268">
        <f ca="1">-'HTM Output'!AP$69</f>
        <v>0</v>
      </c>
      <c r="AO18" s="268">
        <f ca="1">-'HTM Output'!AQ$69</f>
        <v>0</v>
      </c>
      <c r="AP18" s="268">
        <f ca="1">-'HTM Output'!AR$69</f>
        <v>0</v>
      </c>
      <c r="AQ18" s="268">
        <f ca="1">-'HTM Output'!AS$69</f>
        <v>0</v>
      </c>
      <c r="AR18" s="268">
        <f ca="1">-'HTM Output'!AT$69</f>
        <v>0</v>
      </c>
      <c r="AS18" s="268">
        <f ca="1">-'HTM Output'!AU$69</f>
        <v>0</v>
      </c>
      <c r="AT18" s="268">
        <f ca="1">-'HTM Output'!AV$69</f>
        <v>0</v>
      </c>
      <c r="AU18" s="268">
        <f ca="1">-'HTM Output'!AW$69</f>
        <v>0</v>
      </c>
      <c r="AV18" s="268">
        <f ca="1">-'HTM Output'!AX$69</f>
        <v>0</v>
      </c>
      <c r="AW18" s="268">
        <f ca="1">-'HTM Output'!AY$69</f>
        <v>0</v>
      </c>
      <c r="AX18" s="268">
        <f ca="1">-'HTM Output'!AZ$69</f>
        <v>0</v>
      </c>
      <c r="AY18" s="268">
        <f ca="1">-'HTM Output'!BA$69</f>
        <v>0</v>
      </c>
      <c r="AZ18" s="268">
        <f ca="1">-'HTM Output'!BB$69</f>
        <v>0</v>
      </c>
      <c r="BA18" s="268">
        <f ca="1">-'HTM Output'!BC$69</f>
        <v>0</v>
      </c>
      <c r="BB18" s="268">
        <f ca="1">-'HTM Output'!BD$69</f>
        <v>0</v>
      </c>
      <c r="BC18" s="268">
        <f ca="1">-'HTM Output'!BE$69</f>
        <v>0</v>
      </c>
      <c r="BD18" s="268">
        <f ca="1">-'HTM Output'!BF$69</f>
        <v>0</v>
      </c>
      <c r="BE18" s="268">
        <f ca="1">-'HTM Output'!BG$69</f>
        <v>0</v>
      </c>
      <c r="BF18" s="268">
        <f ca="1">-'HTM Output'!BH$69</f>
        <v>0</v>
      </c>
      <c r="BG18" s="268">
        <f ca="1">-'HTM Output'!BI$69</f>
        <v>0</v>
      </c>
      <c r="BH18" s="268">
        <f ca="1">-'HTM Output'!BJ$69</f>
        <v>0</v>
      </c>
      <c r="BI18" s="268">
        <f ca="1">-'HTM Output'!BK$69</f>
        <v>0</v>
      </c>
      <c r="BJ18" s="268">
        <f ca="1">-'HTM Output'!BL$69</f>
        <v>0</v>
      </c>
      <c r="BK18" s="268">
        <f ca="1">-'HTM Output'!BM$69</f>
        <v>0</v>
      </c>
      <c r="BL18" s="268">
        <f ca="1">-'HTM Output'!BN$69</f>
        <v>0</v>
      </c>
      <c r="BM18" s="268">
        <f ca="1">-'HTM Output'!BO$69</f>
        <v>0</v>
      </c>
      <c r="BN18" s="268">
        <f ca="1">-'HTM Output'!BP$69</f>
        <v>0</v>
      </c>
      <c r="BO18" s="268">
        <f ca="1">-'HTM Output'!BQ$69</f>
        <v>0</v>
      </c>
      <c r="BP18" s="268">
        <f ca="1">-'HTM Output'!BR$69</f>
        <v>0</v>
      </c>
      <c r="BQ18" s="268">
        <f ca="1">-'HTM Output'!BS$69</f>
        <v>0</v>
      </c>
      <c r="BR18" s="268">
        <f ca="1">-'HTM Output'!BT$69</f>
        <v>0</v>
      </c>
      <c r="BS18" s="268">
        <f ca="1">-'HTM Output'!BU$69</f>
        <v>0</v>
      </c>
      <c r="BT18" s="268">
        <f ca="1">-'HTM Output'!BV$69</f>
        <v>0</v>
      </c>
      <c r="BU18" s="268">
        <f ca="1">-'HTM Output'!BW$69</f>
        <v>0</v>
      </c>
      <c r="BV18" s="268">
        <f ca="1">-'HTM Output'!BX$69</f>
        <v>0</v>
      </c>
      <c r="BW18" s="268">
        <f ca="1">-'HTM Output'!BY$69</f>
        <v>0</v>
      </c>
      <c r="BX18" s="268">
        <f ca="1">-'HTM Output'!BZ$69</f>
        <v>0</v>
      </c>
      <c r="BY18" s="268">
        <f ca="1">-'HTM Output'!CA$69</f>
        <v>0</v>
      </c>
      <c r="BZ18" s="268">
        <f ca="1">-'HTM Output'!CB$69</f>
        <v>0</v>
      </c>
      <c r="CA18" s="268">
        <f ca="1">-'HTM Output'!CC$69</f>
        <v>0</v>
      </c>
      <c r="CB18" s="268">
        <f ca="1">-'HTM Output'!CD$69</f>
        <v>0</v>
      </c>
      <c r="CC18" s="268">
        <f ca="1">-'HTM Output'!CE$69</f>
        <v>0</v>
      </c>
      <c r="CD18" s="268">
        <f ca="1">-'HTM Output'!CF$69</f>
        <v>0</v>
      </c>
      <c r="CE18" s="268">
        <f ca="1">-'HTM Output'!CG$69</f>
        <v>0</v>
      </c>
      <c r="CF18" s="268">
        <f ca="1">-'HTM Output'!CH$69</f>
        <v>0</v>
      </c>
      <c r="CG18" s="268">
        <f ca="1">-'HTM Output'!CI$69</f>
        <v>0</v>
      </c>
      <c r="CH18" s="268">
        <f ca="1">-'HTM Output'!CJ$69</f>
        <v>0</v>
      </c>
      <c r="CI18" s="268">
        <f ca="1">-'HTM Output'!CK$69</f>
        <v>0</v>
      </c>
      <c r="CJ18" s="268">
        <f ca="1">-'HTM Output'!CL$69</f>
        <v>0</v>
      </c>
      <c r="CK18" s="268">
        <f ca="1">-'HTM Output'!CM$69</f>
        <v>0</v>
      </c>
      <c r="CL18" s="268">
        <f ca="1">-'HTM Output'!CN$69</f>
        <v>0</v>
      </c>
      <c r="CM18" s="268">
        <f ca="1">-'HTM Output'!CO$69</f>
        <v>0</v>
      </c>
      <c r="CN18" s="268">
        <f ca="1">-'HTM Output'!CP$69</f>
        <v>0</v>
      </c>
      <c r="CO18" s="268">
        <f ca="1">-'HTM Output'!CQ$69</f>
        <v>0</v>
      </c>
      <c r="CP18" s="268">
        <f ca="1">-'HTM Output'!CR$69</f>
        <v>0</v>
      </c>
      <c r="CQ18" s="268">
        <f ca="1">-'HTM Output'!CS$69</f>
        <v>0</v>
      </c>
      <c r="CR18" s="268">
        <f ca="1">-'HTM Output'!CT$69</f>
        <v>0</v>
      </c>
      <c r="CS18" s="268">
        <f ca="1">-'HTM Output'!CU$69</f>
        <v>0</v>
      </c>
      <c r="CT18" s="268">
        <f ca="1">-'HTM Output'!CV$69</f>
        <v>0</v>
      </c>
      <c r="CU18" s="268">
        <f ca="1">-'HTM Output'!CW$69</f>
        <v>0</v>
      </c>
      <c r="CV18" s="268">
        <f ca="1">-'HTM Output'!CX$69</f>
        <v>0</v>
      </c>
      <c r="CW18" s="268">
        <f ca="1">-'HTM Output'!CY$69</f>
        <v>0</v>
      </c>
      <c r="CX18" s="268">
        <f ca="1">-'HTM Output'!CZ$69</f>
        <v>0</v>
      </c>
      <c r="CY18" s="268">
        <f ca="1">-'HTM Output'!DA$69</f>
        <v>0</v>
      </c>
      <c r="CZ18" s="268">
        <f ca="1">-'HTM Output'!DB$69</f>
        <v>0</v>
      </c>
      <c r="DA18" s="268">
        <f ca="1">-'HTM Output'!DC$69</f>
        <v>0</v>
      </c>
      <c r="DB18" s="268">
        <f ca="1">-'HTM Output'!DD$69</f>
        <v>0</v>
      </c>
      <c r="DC18" s="268">
        <f ca="1">-'HTM Output'!DE$69</f>
        <v>0</v>
      </c>
      <c r="DD18" s="268">
        <f ca="1">-'HTM Output'!DF$69</f>
        <v>0</v>
      </c>
      <c r="DE18" s="268">
        <f ca="1">-'HTM Output'!DG$69</f>
        <v>0</v>
      </c>
      <c r="DF18" s="268">
        <f ca="1">-'HTM Output'!DH$69</f>
        <v>0</v>
      </c>
      <c r="DG18" s="268">
        <f ca="1">-'HTM Output'!DI$69</f>
        <v>0</v>
      </c>
      <c r="DH18" s="268">
        <f ca="1">-'HTM Output'!DJ$69</f>
        <v>0</v>
      </c>
      <c r="DI18" s="268">
        <f ca="1">-'HTM Output'!DK$69</f>
        <v>0</v>
      </c>
      <c r="DJ18" s="268">
        <f ca="1">-'HTM Output'!DL$69</f>
        <v>0</v>
      </c>
      <c r="DK18" s="268">
        <f ca="1">-'HTM Output'!DM$69</f>
        <v>0</v>
      </c>
      <c r="DL18" s="268">
        <f ca="1">-'HTM Output'!DN$69</f>
        <v>0</v>
      </c>
      <c r="DM18" s="268">
        <f ca="1">-'HTM Output'!DO$69</f>
        <v>0</v>
      </c>
      <c r="DN18" s="268">
        <f ca="1">-'HTM Output'!DP$69</f>
        <v>0</v>
      </c>
      <c r="DO18" s="268">
        <f ca="1">-'HTM Output'!DQ$69</f>
        <v>0</v>
      </c>
      <c r="DP18" s="268">
        <f ca="1">-'HTM Output'!DR$69</f>
        <v>0</v>
      </c>
      <c r="DQ18" s="268">
        <f ca="1">-'HTM Output'!DS$69</f>
        <v>0</v>
      </c>
      <c r="DR18" s="268">
        <f ca="1">-'HTM Output'!DT$69</f>
        <v>0</v>
      </c>
      <c r="DS18" s="268">
        <f ca="1">-'HTM Output'!DU$69</f>
        <v>0</v>
      </c>
      <c r="DT18" s="268">
        <f ca="1">-'HTM Output'!DV$69</f>
        <v>0</v>
      </c>
      <c r="DU18" s="268">
        <f ca="1">-'HTM Output'!DW$69</f>
        <v>0</v>
      </c>
      <c r="DV18" s="268">
        <f ca="1">-'HTM Output'!DX$69</f>
        <v>0</v>
      </c>
      <c r="DW18" s="268">
        <f ca="1">-'HTM Output'!DY$69</f>
        <v>0</v>
      </c>
      <c r="DX18" s="268">
        <f ca="1">-'HTM Output'!DZ$69</f>
        <v>0</v>
      </c>
      <c r="DY18" s="268">
        <f ca="1">-'HTM Output'!EA$69</f>
        <v>0</v>
      </c>
      <c r="DZ18" s="268">
        <f ca="1">-'HTM Output'!EB$69</f>
        <v>0</v>
      </c>
      <c r="EA18" s="268">
        <f ca="1">-'HTM Output'!EC$69</f>
        <v>0</v>
      </c>
      <c r="EB18" s="268">
        <f ca="1">-'HTM Output'!ED$69</f>
        <v>0</v>
      </c>
      <c r="EC18" s="268">
        <f ca="1">-'HTM Output'!EE$69</f>
        <v>0</v>
      </c>
      <c r="ED18" s="268">
        <f ca="1">-'HTM Output'!EF$69</f>
        <v>0</v>
      </c>
      <c r="EE18" s="268">
        <f ca="1">-'HTM Output'!EG$69</f>
        <v>0</v>
      </c>
      <c r="EF18" s="268">
        <f ca="1">-'HTM Output'!EH$69</f>
        <v>0</v>
      </c>
      <c r="EG18" s="268">
        <f ca="1">-'HTM Output'!EI$69</f>
        <v>0</v>
      </c>
      <c r="EH18" s="268">
        <f ca="1">-'HTM Output'!EJ$69</f>
        <v>0</v>
      </c>
      <c r="EI18" s="268">
        <f ca="1">-'HTM Output'!EK$69</f>
        <v>0</v>
      </c>
      <c r="EJ18" s="268">
        <f ca="1">-'HTM Output'!EL$69</f>
        <v>0</v>
      </c>
      <c r="EK18" s="268">
        <f ca="1">-'HTM Output'!EM$69</f>
        <v>0</v>
      </c>
      <c r="EL18" s="268">
        <f ca="1">-'HTM Output'!EN$69</f>
        <v>0</v>
      </c>
      <c r="EM18" s="268">
        <f ca="1">-'HTM Output'!EO$69</f>
        <v>0</v>
      </c>
      <c r="EN18" s="268">
        <f ca="1">-'HTM Output'!EP$69</f>
        <v>0</v>
      </c>
      <c r="EO18" s="268">
        <f ca="1">-'HTM Output'!EQ$69</f>
        <v>0</v>
      </c>
      <c r="EP18" s="268">
        <f ca="1">-'HTM Output'!ER$69</f>
        <v>0</v>
      </c>
      <c r="EQ18" s="268">
        <f ca="1">-'HTM Output'!ES$69</f>
        <v>0</v>
      </c>
      <c r="ER18" s="268">
        <f ca="1">-'HTM Output'!ET$69</f>
        <v>0</v>
      </c>
      <c r="ES18" s="268">
        <f ca="1">-'HTM Output'!EU$69</f>
        <v>0</v>
      </c>
      <c r="ET18" s="268">
        <f ca="1">-'HTM Output'!EV$69</f>
        <v>0</v>
      </c>
      <c r="EU18" s="268">
        <f ca="1">-'HTM Output'!EW$69</f>
        <v>0</v>
      </c>
      <c r="EV18" s="268">
        <f ca="1">-'HTM Output'!EX$69</f>
        <v>0</v>
      </c>
      <c r="EW18" s="268">
        <f ca="1">-'HTM Output'!EY$69</f>
        <v>0</v>
      </c>
      <c r="EX18" s="268">
        <f ca="1">-'HTM Output'!EZ$69</f>
        <v>0</v>
      </c>
      <c r="EY18" s="268">
        <f ca="1">-'HTM Output'!FA$69</f>
        <v>0</v>
      </c>
      <c r="EZ18" s="268">
        <f ca="1">-'HTM Output'!FB$69</f>
        <v>0</v>
      </c>
      <c r="FA18" s="268">
        <f ca="1">-'HTM Output'!FC$69</f>
        <v>0</v>
      </c>
      <c r="FB18" s="268">
        <f ca="1">-'HTM Output'!FD$69</f>
        <v>0</v>
      </c>
      <c r="FC18" s="268">
        <f ca="1">-'HTM Output'!FE$69</f>
        <v>0</v>
      </c>
      <c r="FD18" s="268">
        <f ca="1">-'HTM Output'!FF$69</f>
        <v>0</v>
      </c>
      <c r="FE18" s="268">
        <f ca="1">-'HTM Output'!FG$69</f>
        <v>0</v>
      </c>
      <c r="FF18" s="268">
        <f ca="1">-'HTM Output'!FH$69</f>
        <v>0</v>
      </c>
      <c r="FG18" s="268">
        <f ca="1">-'HTM Output'!FI$69</f>
        <v>0</v>
      </c>
      <c r="FH18" s="268">
        <f ca="1">-'HTM Output'!FJ$69</f>
        <v>0</v>
      </c>
      <c r="FI18" s="268">
        <f ca="1">-'HTM Output'!FK$69</f>
        <v>0</v>
      </c>
      <c r="FJ18" s="268">
        <f ca="1">-'HTM Output'!FL$69</f>
        <v>0</v>
      </c>
      <c r="FK18" s="268">
        <f ca="1">-'HTM Output'!FM$69</f>
        <v>0</v>
      </c>
      <c r="FL18" s="268">
        <f ca="1">-'HTM Output'!FN$69</f>
        <v>0</v>
      </c>
      <c r="FM18" s="268">
        <f ca="1">-'HTM Output'!FO$69</f>
        <v>0</v>
      </c>
      <c r="FN18" s="268">
        <f ca="1">-'HTM Output'!FP$69</f>
        <v>0</v>
      </c>
      <c r="FO18" s="268">
        <f ca="1">-'HTM Output'!FQ$69</f>
        <v>0</v>
      </c>
      <c r="FP18" s="268">
        <f ca="1">-'HTM Output'!FR$69</f>
        <v>0</v>
      </c>
      <c r="FQ18" s="268">
        <f ca="1">-'HTM Output'!FS$69</f>
        <v>0</v>
      </c>
      <c r="FR18" s="268">
        <f ca="1">-'HTM Output'!FT$69</f>
        <v>0</v>
      </c>
      <c r="FS18" s="268">
        <f ca="1">-'HTM Output'!FU$69</f>
        <v>0</v>
      </c>
      <c r="FT18" s="268">
        <f ca="1">-'HTM Output'!FV$69</f>
        <v>0</v>
      </c>
      <c r="FU18" s="268">
        <f ca="1">-'HTM Output'!FW$69</f>
        <v>0</v>
      </c>
      <c r="FV18" s="268">
        <f ca="1">-'HTM Output'!FX$69</f>
        <v>0</v>
      </c>
      <c r="FW18" s="268">
        <f ca="1">-'HTM Output'!FY$69</f>
        <v>0</v>
      </c>
      <c r="FX18" s="268">
        <f ca="1">-'HTM Output'!FZ$69</f>
        <v>0</v>
      </c>
      <c r="FY18" s="268">
        <f ca="1">-'HTM Output'!GA$69</f>
        <v>0</v>
      </c>
      <c r="FZ18" s="268">
        <f ca="1">-'HTM Output'!GB$69</f>
        <v>0</v>
      </c>
      <c r="GA18" s="268">
        <f ca="1">-'HTM Output'!GC$69</f>
        <v>0</v>
      </c>
      <c r="GB18" s="268">
        <f ca="1">-'HTM Output'!GD$69</f>
        <v>0</v>
      </c>
      <c r="GC18" s="268">
        <f ca="1">-'HTM Output'!GE$69</f>
        <v>0</v>
      </c>
      <c r="GD18" s="268">
        <f ca="1">-'HTM Output'!GF$69</f>
        <v>0</v>
      </c>
      <c r="GE18" s="268">
        <f ca="1">-'HTM Output'!GG$69</f>
        <v>0</v>
      </c>
      <c r="GF18" s="268">
        <f ca="1">-'HTM Output'!GH$69</f>
        <v>0</v>
      </c>
      <c r="GG18" s="268">
        <f ca="1">-'HTM Output'!GI$69</f>
        <v>0</v>
      </c>
      <c r="GH18" s="268">
        <f ca="1">-'HTM Output'!GJ$69</f>
        <v>0</v>
      </c>
      <c r="GI18" s="268">
        <f ca="1">-'HTM Output'!GK$69</f>
        <v>0</v>
      </c>
      <c r="GJ18" s="268">
        <f ca="1">-'HTM Output'!GL$69</f>
        <v>0</v>
      </c>
      <c r="GK18" s="268">
        <f ca="1">-'HTM Output'!GM$69</f>
        <v>0</v>
      </c>
      <c r="GL18" s="268">
        <f ca="1">-'HTM Output'!GN$69</f>
        <v>0</v>
      </c>
      <c r="GM18" s="268">
        <f ca="1">-'HTM Output'!GO$69</f>
        <v>0</v>
      </c>
      <c r="GN18" s="268">
        <f ca="1">-'HTM Output'!GP$69</f>
        <v>0</v>
      </c>
      <c r="GO18" s="268">
        <f ca="1">-'HTM Output'!GQ$69</f>
        <v>0</v>
      </c>
      <c r="GP18" s="268">
        <f ca="1">-'HTM Output'!GR$69</f>
        <v>0</v>
      </c>
      <c r="GQ18" s="268">
        <f ca="1">-'HTM Output'!GS$69</f>
        <v>0</v>
      </c>
      <c r="GR18" s="162">
        <f ca="1">SUM(I18:GQ18)</f>
        <v>1007837515.0298994</v>
      </c>
      <c r="GS18" s="151"/>
    </row>
    <row r="19" spans="1:201" s="124" customFormat="1" ht="15.75" customHeight="1" x14ac:dyDescent="0.7">
      <c r="A19" s="133"/>
      <c r="B19" s="133"/>
      <c r="C19" s="133"/>
      <c r="D19" s="133"/>
      <c r="E19" s="133"/>
      <c r="F19" s="133"/>
      <c r="G19" s="133"/>
      <c r="H19" s="133"/>
      <c r="I19" s="152"/>
      <c r="J19" s="152"/>
      <c r="K19" s="152"/>
      <c r="L19" s="152"/>
      <c r="M19" s="152"/>
      <c r="N19" s="152"/>
      <c r="O19" s="152"/>
      <c r="P19" s="152"/>
      <c r="Q19" s="152"/>
      <c r="R19" s="152"/>
      <c r="S19" s="152"/>
      <c r="T19" s="152"/>
      <c r="U19" s="152"/>
      <c r="V19" s="152"/>
      <c r="W19" s="152"/>
      <c r="X19" s="152"/>
      <c r="Y19" s="152"/>
      <c r="Z19" s="152"/>
      <c r="AA19" s="152"/>
      <c r="AB19" s="152"/>
      <c r="AC19" s="152"/>
      <c r="AD19" s="152"/>
      <c r="AE19" s="152"/>
      <c r="AF19" s="152"/>
      <c r="AG19" s="152"/>
      <c r="AH19" s="152"/>
      <c r="AI19" s="152"/>
      <c r="AJ19" s="152"/>
      <c r="AK19" s="152"/>
      <c r="AL19" s="152"/>
      <c r="AM19" s="152"/>
      <c r="AN19" s="152"/>
      <c r="AO19" s="152"/>
      <c r="AP19" s="152"/>
      <c r="AQ19" s="152"/>
      <c r="AR19" s="152"/>
      <c r="AS19" s="152"/>
      <c r="AT19" s="152"/>
      <c r="AU19" s="152"/>
      <c r="AV19" s="152"/>
      <c r="AW19" s="152"/>
      <c r="AX19" s="152"/>
      <c r="AY19" s="152"/>
      <c r="AZ19" s="152"/>
      <c r="BA19" s="152"/>
      <c r="BB19" s="152"/>
      <c r="BC19" s="152"/>
      <c r="BD19" s="152"/>
      <c r="BE19" s="152"/>
      <c r="BF19" s="152"/>
      <c r="BG19" s="152"/>
      <c r="BH19" s="152"/>
      <c r="BI19" s="152"/>
      <c r="BJ19" s="152"/>
      <c r="BK19" s="152"/>
      <c r="BL19" s="152"/>
      <c r="BM19" s="152"/>
      <c r="BN19" s="152"/>
      <c r="BO19" s="152"/>
      <c r="BP19" s="152"/>
      <c r="BQ19" s="152"/>
      <c r="BR19" s="152"/>
      <c r="BS19" s="152"/>
      <c r="BT19" s="152"/>
      <c r="BU19" s="152"/>
      <c r="BV19" s="152"/>
      <c r="BW19" s="152"/>
      <c r="BX19" s="152"/>
      <c r="BY19" s="152"/>
      <c r="BZ19" s="152"/>
      <c r="CA19" s="152"/>
      <c r="CB19" s="152"/>
      <c r="CC19" s="152"/>
      <c r="CD19" s="152"/>
      <c r="CE19" s="152"/>
      <c r="CF19" s="152"/>
      <c r="CG19" s="152"/>
      <c r="CH19" s="152"/>
      <c r="CI19" s="152"/>
      <c r="CJ19" s="152"/>
      <c r="CK19" s="152"/>
      <c r="CL19" s="152"/>
      <c r="CM19" s="152"/>
      <c r="CN19" s="152"/>
      <c r="CO19" s="152"/>
      <c r="CP19" s="152"/>
      <c r="CQ19" s="152"/>
      <c r="CR19" s="152"/>
      <c r="CS19" s="152"/>
      <c r="CT19" s="152"/>
      <c r="CU19" s="152"/>
      <c r="CV19" s="152"/>
      <c r="CW19" s="152"/>
      <c r="CX19" s="152"/>
      <c r="CY19" s="152"/>
      <c r="CZ19" s="152"/>
      <c r="DA19" s="152"/>
      <c r="DB19" s="152"/>
      <c r="DC19" s="152"/>
      <c r="DD19" s="152"/>
      <c r="DE19" s="152"/>
      <c r="DF19" s="152"/>
      <c r="DG19" s="152"/>
      <c r="DH19" s="152"/>
      <c r="DI19" s="152"/>
      <c r="DJ19" s="152"/>
      <c r="DK19" s="152"/>
      <c r="DL19" s="152"/>
      <c r="DM19" s="152"/>
      <c r="DN19" s="152"/>
      <c r="DO19" s="152"/>
      <c r="DP19" s="152"/>
      <c r="DQ19" s="152"/>
      <c r="DR19" s="152"/>
      <c r="DS19" s="152"/>
      <c r="DT19" s="152"/>
      <c r="DU19" s="152"/>
      <c r="DV19" s="152"/>
      <c r="DW19" s="152"/>
      <c r="DX19" s="152"/>
      <c r="DY19" s="152"/>
      <c r="DZ19" s="152"/>
      <c r="EA19" s="152"/>
      <c r="EB19" s="152"/>
      <c r="EC19" s="152"/>
      <c r="ED19" s="152"/>
      <c r="EE19" s="152"/>
      <c r="EF19" s="152"/>
      <c r="EG19" s="152"/>
      <c r="EH19" s="152"/>
      <c r="EI19" s="152"/>
      <c r="EJ19" s="152"/>
      <c r="EK19" s="152"/>
      <c r="EL19" s="152"/>
      <c r="EM19" s="152"/>
      <c r="EN19" s="152"/>
      <c r="EO19" s="152"/>
      <c r="EP19" s="152"/>
      <c r="EQ19" s="152"/>
      <c r="ER19" s="152"/>
      <c r="ES19" s="152"/>
      <c r="ET19" s="152"/>
      <c r="EU19" s="152"/>
      <c r="EV19" s="152"/>
      <c r="EW19" s="152"/>
      <c r="EX19" s="152"/>
      <c r="EY19" s="152"/>
      <c r="EZ19" s="152"/>
      <c r="FA19" s="152"/>
      <c r="FB19" s="152"/>
      <c r="FC19" s="152"/>
      <c r="FD19" s="152"/>
      <c r="FE19" s="152"/>
      <c r="FF19" s="152"/>
      <c r="FG19" s="152"/>
      <c r="FH19" s="152"/>
      <c r="FI19" s="152"/>
      <c r="FJ19" s="152"/>
      <c r="FK19" s="152"/>
      <c r="FL19" s="152"/>
      <c r="FM19" s="152"/>
      <c r="FN19" s="152"/>
      <c r="FO19" s="152"/>
      <c r="FP19" s="152"/>
      <c r="FQ19" s="152"/>
      <c r="FR19" s="152"/>
      <c r="FS19" s="152"/>
      <c r="FT19" s="152"/>
      <c r="FU19" s="152"/>
      <c r="FV19" s="152"/>
      <c r="FW19" s="152"/>
      <c r="FX19" s="152"/>
      <c r="FY19" s="152"/>
      <c r="FZ19" s="152"/>
      <c r="GA19" s="152"/>
      <c r="GB19" s="152"/>
      <c r="GC19" s="152"/>
      <c r="GD19" s="152"/>
      <c r="GE19" s="152"/>
      <c r="GF19" s="152"/>
      <c r="GG19" s="152"/>
      <c r="GH19" s="152"/>
      <c r="GI19" s="152"/>
      <c r="GJ19" s="152"/>
      <c r="GK19" s="152"/>
      <c r="GL19" s="152"/>
      <c r="GM19" s="152"/>
      <c r="GN19" s="152"/>
      <c r="GO19" s="152"/>
      <c r="GP19" s="152"/>
      <c r="GQ19" s="152"/>
      <c r="GR19" s="150"/>
      <c r="GS19" s="151"/>
    </row>
    <row r="20" spans="1:201" s="124" customFormat="1" ht="15" customHeight="1" x14ac:dyDescent="0.7">
      <c r="A20" s="133"/>
      <c r="B20" s="133"/>
      <c r="C20" s="133"/>
      <c r="D20" s="133"/>
      <c r="E20" s="133"/>
      <c r="F20" s="133"/>
      <c r="G20" s="133"/>
      <c r="H20" s="133"/>
      <c r="I20" s="152"/>
      <c r="J20" s="152"/>
      <c r="K20" s="152"/>
      <c r="L20" s="152"/>
      <c r="M20" s="152"/>
      <c r="N20" s="152"/>
      <c r="O20" s="152"/>
      <c r="P20" s="152"/>
      <c r="Q20" s="152"/>
      <c r="R20" s="152"/>
      <c r="S20" s="152"/>
      <c r="T20" s="152"/>
      <c r="U20" s="152"/>
      <c r="V20" s="152"/>
      <c r="W20" s="152"/>
      <c r="X20" s="152"/>
      <c r="Y20" s="152"/>
      <c r="Z20" s="152"/>
      <c r="AA20" s="152"/>
      <c r="AB20" s="152"/>
      <c r="AC20" s="152"/>
      <c r="AD20" s="152"/>
      <c r="AE20" s="152"/>
      <c r="AF20" s="152"/>
      <c r="AG20" s="152"/>
      <c r="AH20" s="152"/>
      <c r="AI20" s="152"/>
      <c r="AJ20" s="152"/>
      <c r="AK20" s="152"/>
      <c r="AL20" s="152"/>
      <c r="AM20" s="152"/>
      <c r="AN20" s="152"/>
      <c r="AO20" s="152"/>
      <c r="AP20" s="152"/>
      <c r="AQ20" s="152"/>
      <c r="AR20" s="152"/>
      <c r="AS20" s="152"/>
      <c r="AT20" s="152"/>
      <c r="AU20" s="152"/>
      <c r="AV20" s="152"/>
      <c r="AW20" s="152"/>
      <c r="AX20" s="152"/>
      <c r="AY20" s="152"/>
      <c r="AZ20" s="152"/>
      <c r="BA20" s="152"/>
      <c r="BB20" s="152"/>
      <c r="BC20" s="152"/>
      <c r="BD20" s="152"/>
      <c r="BE20" s="152"/>
      <c r="BF20" s="152"/>
      <c r="BG20" s="152"/>
      <c r="BH20" s="152"/>
      <c r="BI20" s="152"/>
      <c r="BJ20" s="152"/>
      <c r="BK20" s="152"/>
      <c r="BL20" s="152"/>
      <c r="BM20" s="152"/>
      <c r="BN20" s="152"/>
      <c r="BO20" s="152"/>
      <c r="BP20" s="152"/>
      <c r="BQ20" s="152"/>
      <c r="BR20" s="152"/>
      <c r="BS20" s="152"/>
      <c r="BT20" s="152"/>
      <c r="BU20" s="152"/>
      <c r="BV20" s="152"/>
      <c r="BW20" s="152"/>
      <c r="BX20" s="152"/>
      <c r="BY20" s="152"/>
      <c r="BZ20" s="152"/>
      <c r="CA20" s="152"/>
      <c r="CB20" s="152"/>
      <c r="CC20" s="152"/>
      <c r="CD20" s="152"/>
      <c r="CE20" s="152"/>
      <c r="CF20" s="152"/>
      <c r="CG20" s="152"/>
      <c r="CH20" s="152"/>
      <c r="CI20" s="152"/>
      <c r="CJ20" s="152"/>
      <c r="CK20" s="152"/>
      <c r="CL20" s="152"/>
      <c r="CM20" s="152"/>
      <c r="CN20" s="152"/>
      <c r="CO20" s="152"/>
      <c r="CP20" s="152"/>
      <c r="CQ20" s="152"/>
      <c r="CR20" s="152"/>
      <c r="CS20" s="152"/>
      <c r="CT20" s="152"/>
      <c r="CU20" s="152"/>
      <c r="CV20" s="152"/>
      <c r="CW20" s="152"/>
      <c r="CX20" s="152"/>
      <c r="CY20" s="152"/>
      <c r="CZ20" s="152"/>
      <c r="DA20" s="152"/>
      <c r="DB20" s="152"/>
      <c r="DC20" s="152"/>
      <c r="DD20" s="152"/>
      <c r="DE20" s="152"/>
      <c r="DF20" s="152"/>
      <c r="DG20" s="152"/>
      <c r="DH20" s="152"/>
      <c r="DI20" s="152"/>
      <c r="DJ20" s="152"/>
      <c r="DK20" s="152"/>
      <c r="DL20" s="152"/>
      <c r="DM20" s="152"/>
      <c r="DN20" s="152"/>
      <c r="DO20" s="152"/>
      <c r="DP20" s="152"/>
      <c r="DQ20" s="152"/>
      <c r="DR20" s="152"/>
      <c r="DS20" s="152"/>
      <c r="DT20" s="152"/>
      <c r="DU20" s="152"/>
      <c r="DV20" s="152"/>
      <c r="DW20" s="152"/>
      <c r="DX20" s="152"/>
      <c r="DY20" s="152"/>
      <c r="DZ20" s="152"/>
      <c r="EA20" s="152"/>
      <c r="EB20" s="152"/>
      <c r="EC20" s="152"/>
      <c r="ED20" s="152"/>
      <c r="EE20" s="152"/>
      <c r="EF20" s="152"/>
      <c r="EG20" s="152"/>
      <c r="EH20" s="152"/>
      <c r="EI20" s="152"/>
      <c r="EJ20" s="152"/>
      <c r="EK20" s="152"/>
      <c r="EL20" s="152"/>
      <c r="EM20" s="152"/>
      <c r="EN20" s="152"/>
      <c r="EO20" s="152"/>
      <c r="EP20" s="152"/>
      <c r="EQ20" s="152"/>
      <c r="ER20" s="152"/>
      <c r="ES20" s="152"/>
      <c r="ET20" s="152"/>
      <c r="EU20" s="152"/>
      <c r="EV20" s="152"/>
      <c r="EW20" s="152"/>
      <c r="EX20" s="152"/>
      <c r="EY20" s="152"/>
      <c r="EZ20" s="152"/>
      <c r="FA20" s="152"/>
      <c r="FB20" s="152"/>
      <c r="FC20" s="152"/>
      <c r="FD20" s="152"/>
      <c r="FE20" s="152"/>
      <c r="FF20" s="152"/>
      <c r="FG20" s="152"/>
      <c r="FH20" s="152"/>
      <c r="FI20" s="152"/>
      <c r="FJ20" s="152"/>
      <c r="FK20" s="152"/>
      <c r="FL20" s="152"/>
      <c r="FM20" s="152"/>
      <c r="FN20" s="152"/>
      <c r="FO20" s="152"/>
      <c r="FP20" s="152"/>
      <c r="FQ20" s="152"/>
      <c r="FR20" s="152"/>
      <c r="FS20" s="152"/>
      <c r="FT20" s="152"/>
      <c r="FU20" s="152"/>
      <c r="FV20" s="152"/>
      <c r="FW20" s="152"/>
      <c r="FX20" s="152"/>
      <c r="FY20" s="152"/>
      <c r="FZ20" s="152"/>
      <c r="GA20" s="152"/>
      <c r="GB20" s="152"/>
      <c r="GC20" s="152"/>
      <c r="GD20" s="152"/>
      <c r="GE20" s="152"/>
      <c r="GF20" s="152"/>
      <c r="GG20" s="152"/>
      <c r="GH20" s="152"/>
      <c r="GI20" s="152"/>
      <c r="GJ20" s="152"/>
      <c r="GK20" s="152"/>
      <c r="GL20" s="152"/>
      <c r="GM20" s="152"/>
      <c r="GN20" s="152"/>
      <c r="GO20" s="152"/>
      <c r="GP20" s="152"/>
      <c r="GQ20" s="152"/>
      <c r="GR20" s="150"/>
      <c r="GS20" s="151"/>
    </row>
    <row r="21" spans="1:201" s="124" customFormat="1" ht="15" customHeight="1" x14ac:dyDescent="0.7">
      <c r="A21" s="133"/>
      <c r="B21" s="133"/>
      <c r="C21" s="133"/>
      <c r="D21" s="133"/>
      <c r="E21" s="133"/>
      <c r="F21" s="133"/>
      <c r="G21" s="133"/>
      <c r="H21" s="133"/>
      <c r="I21" s="152"/>
      <c r="J21" s="152"/>
      <c r="K21" s="152"/>
      <c r="L21" s="152"/>
      <c r="M21" s="152"/>
      <c r="N21" s="152"/>
      <c r="O21" s="152"/>
      <c r="P21" s="152"/>
      <c r="Q21" s="152"/>
      <c r="R21" s="152"/>
      <c r="S21" s="152"/>
      <c r="T21" s="152"/>
      <c r="U21" s="152"/>
      <c r="V21" s="152"/>
      <c r="W21" s="152"/>
      <c r="X21" s="152"/>
      <c r="Y21" s="152"/>
      <c r="Z21" s="152"/>
      <c r="AA21" s="152"/>
      <c r="AB21" s="152"/>
      <c r="AC21" s="152"/>
      <c r="AD21" s="152"/>
      <c r="AE21" s="152"/>
      <c r="AF21" s="152"/>
      <c r="AG21" s="152"/>
      <c r="AH21" s="152"/>
      <c r="AI21" s="152"/>
      <c r="AJ21" s="152"/>
      <c r="AK21" s="152"/>
      <c r="AL21" s="152"/>
      <c r="AM21" s="152"/>
      <c r="AN21" s="152"/>
      <c r="AO21" s="152"/>
      <c r="AP21" s="152"/>
      <c r="AQ21" s="152"/>
      <c r="AR21" s="152"/>
      <c r="AS21" s="152"/>
      <c r="AT21" s="152"/>
      <c r="AU21" s="152"/>
      <c r="AV21" s="152"/>
      <c r="AW21" s="152"/>
      <c r="AX21" s="152"/>
      <c r="AY21" s="152"/>
      <c r="AZ21" s="152"/>
      <c r="BA21" s="152"/>
      <c r="BB21" s="152"/>
      <c r="BC21" s="152"/>
      <c r="BD21" s="152"/>
      <c r="BE21" s="152"/>
      <c r="BF21" s="152"/>
      <c r="BG21" s="152"/>
      <c r="BH21" s="152"/>
      <c r="BI21" s="152"/>
      <c r="BJ21" s="152"/>
      <c r="BK21" s="152"/>
      <c r="BL21" s="152"/>
      <c r="BM21" s="152"/>
      <c r="BN21" s="152"/>
      <c r="BO21" s="152"/>
      <c r="BP21" s="152"/>
      <c r="BQ21" s="152"/>
      <c r="BR21" s="152"/>
      <c r="BS21" s="152"/>
      <c r="BT21" s="152"/>
      <c r="BU21" s="152"/>
      <c r="BV21" s="152"/>
      <c r="BW21" s="152"/>
      <c r="BX21" s="152"/>
      <c r="BY21" s="152"/>
      <c r="BZ21" s="152"/>
      <c r="CA21" s="152"/>
      <c r="CB21" s="152"/>
      <c r="CC21" s="152"/>
      <c r="CD21" s="152"/>
      <c r="CE21" s="152"/>
      <c r="CF21" s="152"/>
      <c r="CG21" s="152"/>
      <c r="CH21" s="152"/>
      <c r="CI21" s="152"/>
      <c r="CJ21" s="152"/>
      <c r="CK21" s="152"/>
      <c r="CL21" s="152"/>
      <c r="CM21" s="152"/>
      <c r="CN21" s="152"/>
      <c r="CO21" s="152"/>
      <c r="CP21" s="152"/>
      <c r="CQ21" s="152"/>
      <c r="CR21" s="152"/>
      <c r="CS21" s="152"/>
      <c r="CT21" s="152"/>
      <c r="CU21" s="152"/>
      <c r="CV21" s="152"/>
      <c r="CW21" s="152"/>
      <c r="CX21" s="152"/>
      <c r="CY21" s="152"/>
      <c r="CZ21" s="152"/>
      <c r="DA21" s="152"/>
      <c r="DB21" s="152"/>
      <c r="DC21" s="152"/>
      <c r="DD21" s="152"/>
      <c r="DE21" s="152"/>
      <c r="DF21" s="152"/>
      <c r="DG21" s="152"/>
      <c r="DH21" s="152"/>
      <c r="DI21" s="152"/>
      <c r="DJ21" s="152"/>
      <c r="DK21" s="152"/>
      <c r="DL21" s="152"/>
      <c r="DM21" s="152"/>
      <c r="DN21" s="152"/>
      <c r="DO21" s="152"/>
      <c r="DP21" s="152"/>
      <c r="DQ21" s="152"/>
      <c r="DR21" s="152"/>
      <c r="DS21" s="152"/>
      <c r="DT21" s="152"/>
      <c r="DU21" s="152"/>
      <c r="DV21" s="152"/>
      <c r="DW21" s="152"/>
      <c r="DX21" s="152"/>
      <c r="DY21" s="152"/>
      <c r="DZ21" s="152"/>
      <c r="EA21" s="152"/>
      <c r="EB21" s="152"/>
      <c r="EC21" s="152"/>
      <c r="ED21" s="152"/>
      <c r="EE21" s="152"/>
      <c r="EF21" s="152"/>
      <c r="EG21" s="152"/>
      <c r="EH21" s="152"/>
      <c r="EI21" s="152"/>
      <c r="EJ21" s="152"/>
      <c r="EK21" s="152"/>
      <c r="EL21" s="152"/>
      <c r="EM21" s="152"/>
      <c r="EN21" s="152"/>
      <c r="EO21" s="152"/>
      <c r="EP21" s="152"/>
      <c r="EQ21" s="152"/>
      <c r="ER21" s="152"/>
      <c r="ES21" s="152"/>
      <c r="ET21" s="152"/>
      <c r="EU21" s="152"/>
      <c r="EV21" s="152"/>
      <c r="EW21" s="152"/>
      <c r="EX21" s="152"/>
      <c r="EY21" s="152"/>
      <c r="EZ21" s="152"/>
      <c r="FA21" s="152"/>
      <c r="FB21" s="152"/>
      <c r="FC21" s="152"/>
      <c r="FD21" s="152"/>
      <c r="FE21" s="152"/>
      <c r="FF21" s="152"/>
      <c r="FG21" s="152"/>
      <c r="FH21" s="152"/>
      <c r="FI21" s="152"/>
      <c r="FJ21" s="152"/>
      <c r="FK21" s="152"/>
      <c r="FL21" s="152"/>
      <c r="FM21" s="152"/>
      <c r="FN21" s="152"/>
      <c r="FO21" s="152"/>
      <c r="FP21" s="152"/>
      <c r="FQ21" s="152"/>
      <c r="FR21" s="152"/>
      <c r="FS21" s="152"/>
      <c r="FT21" s="152"/>
      <c r="FU21" s="152"/>
      <c r="FV21" s="152"/>
      <c r="FW21" s="152"/>
      <c r="FX21" s="152"/>
      <c r="FY21" s="152"/>
      <c r="FZ21" s="152"/>
      <c r="GA21" s="152"/>
      <c r="GB21" s="152"/>
      <c r="GC21" s="152"/>
      <c r="GD21" s="152"/>
      <c r="GE21" s="152"/>
      <c r="GF21" s="152"/>
      <c r="GG21" s="152"/>
      <c r="GH21" s="152"/>
      <c r="GI21" s="152"/>
      <c r="GJ21" s="152"/>
      <c r="GK21" s="152"/>
      <c r="GL21" s="152"/>
      <c r="GM21" s="152"/>
      <c r="GN21" s="152"/>
      <c r="GO21" s="152"/>
      <c r="GP21" s="152"/>
      <c r="GQ21" s="152"/>
      <c r="GR21" s="150"/>
      <c r="GS21" s="151"/>
    </row>
    <row r="22" spans="1:201" s="124" customFormat="1" ht="15" customHeight="1" x14ac:dyDescent="0.7">
      <c r="A22" s="142" t="s">
        <v>257</v>
      </c>
      <c r="B22" s="163"/>
      <c r="C22" s="164"/>
      <c r="D22" s="165"/>
      <c r="E22" s="166"/>
      <c r="F22" s="167"/>
      <c r="G22" s="167"/>
      <c r="H22" s="167"/>
      <c r="I22" s="167"/>
      <c r="J22" s="167"/>
      <c r="K22" s="167"/>
      <c r="L22" s="167"/>
      <c r="M22" s="167"/>
      <c r="N22" s="167"/>
      <c r="O22" s="167"/>
      <c r="P22" s="167"/>
      <c r="Q22" s="167"/>
      <c r="R22" s="167"/>
      <c r="S22" s="167"/>
      <c r="T22" s="167"/>
      <c r="U22" s="167"/>
      <c r="V22" s="167"/>
      <c r="W22" s="167"/>
      <c r="X22" s="167"/>
      <c r="Y22" s="167"/>
      <c r="Z22" s="167"/>
      <c r="AA22" s="167"/>
      <c r="AB22" s="167"/>
      <c r="AC22" s="167"/>
      <c r="AD22" s="167"/>
      <c r="AE22" s="167"/>
      <c r="AF22" s="167"/>
      <c r="AG22" s="167"/>
      <c r="AH22" s="167"/>
      <c r="AI22" s="167"/>
      <c r="AJ22" s="167"/>
      <c r="AK22" s="167"/>
      <c r="AL22" s="167"/>
      <c r="AM22" s="167"/>
      <c r="AN22" s="167"/>
      <c r="AO22" s="167"/>
      <c r="AP22" s="167"/>
      <c r="AQ22" s="167"/>
      <c r="AR22" s="167"/>
      <c r="AS22" s="167"/>
      <c r="AT22" s="167"/>
      <c r="AU22" s="167"/>
      <c r="AV22" s="167"/>
      <c r="AW22" s="167"/>
      <c r="AX22" s="167"/>
      <c r="AY22" s="167"/>
      <c r="AZ22" s="167"/>
      <c r="BA22" s="167"/>
      <c r="BB22" s="167"/>
      <c r="BC22" s="167"/>
      <c r="BD22" s="167"/>
      <c r="BE22" s="167"/>
      <c r="BF22" s="167"/>
      <c r="BG22" s="167"/>
      <c r="BH22" s="167"/>
      <c r="BI22" s="167"/>
      <c r="BJ22" s="167"/>
      <c r="BK22" s="167"/>
      <c r="BL22" s="167"/>
      <c r="BM22" s="167"/>
      <c r="BN22" s="167"/>
      <c r="BO22" s="167"/>
      <c r="BP22" s="167"/>
      <c r="BQ22" s="167"/>
      <c r="BR22" s="167"/>
      <c r="BS22" s="167"/>
      <c r="BT22" s="167"/>
      <c r="BU22" s="167"/>
      <c r="BV22" s="167"/>
      <c r="BW22" s="167"/>
      <c r="BX22" s="167"/>
      <c r="BY22" s="167"/>
      <c r="BZ22" s="167"/>
      <c r="CA22" s="167"/>
      <c r="CB22" s="167"/>
      <c r="CC22" s="167"/>
      <c r="CD22" s="167"/>
      <c r="CE22" s="167"/>
      <c r="CF22" s="167"/>
      <c r="CG22" s="167"/>
      <c r="CH22" s="167"/>
      <c r="CI22" s="167"/>
      <c r="CJ22" s="167"/>
      <c r="CK22" s="167"/>
      <c r="CL22" s="167"/>
      <c r="CM22" s="167"/>
      <c r="CN22" s="167"/>
      <c r="CO22" s="167"/>
      <c r="CP22" s="167"/>
      <c r="CQ22" s="167"/>
      <c r="CR22" s="167"/>
      <c r="CS22" s="167"/>
      <c r="CT22" s="167"/>
      <c r="CU22" s="167"/>
      <c r="CV22" s="167"/>
      <c r="CW22" s="167"/>
      <c r="CX22" s="167"/>
      <c r="CY22" s="167"/>
      <c r="CZ22" s="167"/>
      <c r="DA22" s="167"/>
      <c r="DB22" s="167"/>
      <c r="DC22" s="167"/>
      <c r="DD22" s="167"/>
      <c r="DE22" s="167"/>
      <c r="DF22" s="167"/>
      <c r="DG22" s="167"/>
      <c r="DH22" s="167"/>
      <c r="DI22" s="167"/>
      <c r="DJ22" s="167"/>
      <c r="DK22" s="167"/>
      <c r="DL22" s="167"/>
      <c r="DM22" s="167"/>
      <c r="DN22" s="167"/>
      <c r="DO22" s="167"/>
      <c r="DP22" s="167"/>
      <c r="DQ22" s="167"/>
      <c r="DR22" s="167"/>
      <c r="DS22" s="167"/>
      <c r="DT22" s="167"/>
      <c r="DU22" s="167"/>
      <c r="DV22" s="167"/>
      <c r="DW22" s="167"/>
      <c r="DX22" s="167"/>
      <c r="DY22" s="167"/>
      <c r="DZ22" s="167"/>
      <c r="EA22" s="167"/>
      <c r="EB22" s="167"/>
      <c r="EC22" s="167"/>
      <c r="ED22" s="167"/>
      <c r="EE22" s="167"/>
      <c r="EF22" s="167"/>
      <c r="EG22" s="167"/>
      <c r="EH22" s="167"/>
      <c r="EI22" s="167"/>
      <c r="EJ22" s="167"/>
      <c r="EK22" s="167"/>
      <c r="EL22" s="167"/>
      <c r="EM22" s="167"/>
      <c r="EN22" s="167"/>
      <c r="EO22" s="167"/>
      <c r="EP22" s="167"/>
      <c r="EQ22" s="167"/>
      <c r="ER22" s="167"/>
      <c r="ES22" s="167"/>
      <c r="ET22" s="167"/>
      <c r="EU22" s="167"/>
      <c r="EV22" s="167"/>
      <c r="EW22" s="167"/>
      <c r="EX22" s="167"/>
      <c r="EY22" s="167"/>
      <c r="EZ22" s="167"/>
      <c r="FA22" s="167"/>
      <c r="FB22" s="167"/>
      <c r="FC22" s="167"/>
      <c r="FD22" s="167"/>
      <c r="FE22" s="167"/>
      <c r="FF22" s="167"/>
      <c r="FG22" s="167"/>
      <c r="FH22" s="167"/>
      <c r="FI22" s="167"/>
      <c r="FJ22" s="167"/>
      <c r="FK22" s="167"/>
      <c r="FL22" s="167"/>
      <c r="FM22" s="167"/>
      <c r="FN22" s="167"/>
      <c r="FO22" s="167"/>
      <c r="FP22" s="167"/>
      <c r="FQ22" s="167"/>
      <c r="FR22" s="167"/>
      <c r="FS22" s="167"/>
      <c r="FT22" s="167"/>
      <c r="FU22" s="167"/>
      <c r="FV22" s="167"/>
      <c r="FW22" s="167"/>
      <c r="FX22" s="167"/>
      <c r="FY22" s="167"/>
      <c r="FZ22" s="167"/>
      <c r="GA22" s="167"/>
      <c r="GB22" s="167"/>
      <c r="GC22" s="167"/>
      <c r="GD22" s="167"/>
      <c r="GE22" s="167"/>
      <c r="GF22" s="167"/>
      <c r="GG22" s="167"/>
      <c r="GH22" s="167"/>
      <c r="GI22" s="167"/>
      <c r="GJ22" s="167"/>
      <c r="GK22" s="167"/>
      <c r="GL22" s="167"/>
      <c r="GM22" s="167"/>
      <c r="GN22" s="167"/>
      <c r="GO22" s="167"/>
      <c r="GP22" s="167"/>
      <c r="GQ22" s="167"/>
      <c r="GR22" s="167"/>
      <c r="GS22" s="151"/>
    </row>
    <row r="23" spans="1:201" s="133" customFormat="1" x14ac:dyDescent="0.7">
      <c r="A23" s="168"/>
      <c r="B23" s="169"/>
      <c r="C23" s="170"/>
      <c r="D23" s="171"/>
      <c r="E23" s="169"/>
      <c r="F23" s="172"/>
      <c r="G23" s="172"/>
      <c r="H23" s="173"/>
      <c r="I23" s="173"/>
      <c r="J23" s="173"/>
      <c r="K23" s="173"/>
      <c r="L23" s="173"/>
      <c r="M23" s="173"/>
      <c r="N23" s="173"/>
      <c r="O23" s="173"/>
      <c r="P23" s="173"/>
      <c r="Q23" s="173"/>
      <c r="R23" s="173"/>
      <c r="S23" s="173"/>
      <c r="T23" s="173"/>
      <c r="U23" s="173"/>
      <c r="V23" s="173"/>
      <c r="W23" s="173"/>
      <c r="X23" s="173"/>
      <c r="Y23" s="173"/>
      <c r="Z23" s="173"/>
      <c r="AA23" s="173"/>
      <c r="AB23" s="173"/>
      <c r="AC23" s="173"/>
      <c r="AD23" s="173"/>
      <c r="AE23" s="173"/>
      <c r="AF23" s="173"/>
      <c r="AG23" s="173"/>
      <c r="AH23" s="173"/>
      <c r="AI23" s="173"/>
      <c r="AJ23" s="173"/>
      <c r="AK23" s="173"/>
      <c r="AL23" s="173"/>
      <c r="AM23" s="173"/>
      <c r="AN23" s="173"/>
      <c r="AO23" s="173"/>
      <c r="AP23" s="173"/>
      <c r="AQ23" s="173"/>
      <c r="AR23" s="173"/>
      <c r="AS23" s="173"/>
      <c r="AT23" s="173"/>
      <c r="AU23" s="173"/>
      <c r="AV23" s="173"/>
      <c r="AW23" s="173"/>
      <c r="AX23" s="173"/>
      <c r="AY23" s="173"/>
      <c r="AZ23" s="173"/>
      <c r="BA23" s="173"/>
      <c r="BB23" s="173"/>
      <c r="BC23" s="173"/>
      <c r="BD23" s="173"/>
      <c r="BE23" s="173"/>
      <c r="BF23" s="173"/>
      <c r="BG23" s="173"/>
      <c r="BH23" s="173"/>
      <c r="BI23" s="173"/>
      <c r="BJ23" s="173"/>
      <c r="BK23" s="173"/>
      <c r="BL23" s="173"/>
      <c r="BM23" s="173"/>
      <c r="BN23" s="173"/>
      <c r="BO23" s="173"/>
      <c r="BP23" s="173"/>
      <c r="BQ23" s="173"/>
      <c r="BR23" s="173"/>
      <c r="BS23" s="173"/>
      <c r="BT23" s="173"/>
      <c r="BU23" s="173"/>
      <c r="BV23" s="173"/>
      <c r="BW23" s="173"/>
      <c r="BX23" s="173"/>
      <c r="BY23" s="173"/>
      <c r="BZ23" s="173"/>
      <c r="CA23" s="173"/>
      <c r="CB23" s="173"/>
      <c r="CC23" s="173"/>
      <c r="CD23" s="173"/>
      <c r="CE23" s="173"/>
      <c r="CF23" s="173"/>
      <c r="CG23" s="173"/>
      <c r="CH23" s="173"/>
      <c r="CI23" s="173"/>
      <c r="CJ23" s="173"/>
      <c r="CK23" s="173"/>
      <c r="CL23" s="173"/>
      <c r="CM23" s="173"/>
      <c r="CN23" s="173"/>
      <c r="CO23" s="173"/>
      <c r="CP23" s="173"/>
      <c r="CQ23" s="173"/>
      <c r="CR23" s="173"/>
      <c r="CS23" s="173"/>
      <c r="CT23" s="173"/>
      <c r="CU23" s="173"/>
      <c r="CV23" s="173"/>
      <c r="CW23" s="173"/>
      <c r="CX23" s="173"/>
      <c r="CY23" s="173"/>
      <c r="CZ23" s="173"/>
      <c r="DA23" s="173"/>
      <c r="DB23" s="173"/>
      <c r="DC23" s="173"/>
      <c r="DD23" s="173"/>
      <c r="DE23" s="173"/>
      <c r="DF23" s="173"/>
      <c r="DG23" s="173"/>
      <c r="DH23" s="173"/>
      <c r="DI23" s="173"/>
      <c r="DJ23" s="173"/>
      <c r="DK23" s="173"/>
      <c r="DL23" s="173"/>
      <c r="DM23" s="173"/>
      <c r="DN23" s="173"/>
      <c r="DO23" s="173"/>
      <c r="DP23" s="173"/>
      <c r="DQ23" s="173"/>
      <c r="DR23" s="173"/>
      <c r="DS23" s="173"/>
      <c r="DT23" s="173"/>
      <c r="DU23" s="173"/>
      <c r="DV23" s="173"/>
      <c r="DW23" s="173"/>
      <c r="DX23" s="173"/>
      <c r="DY23" s="173"/>
      <c r="DZ23" s="173"/>
      <c r="EA23" s="173"/>
      <c r="EB23" s="173"/>
      <c r="EC23" s="173"/>
      <c r="ED23" s="173"/>
      <c r="EE23" s="173"/>
      <c r="EF23" s="173"/>
      <c r="EG23" s="173"/>
      <c r="EH23" s="173"/>
      <c r="EI23" s="173"/>
      <c r="EJ23" s="173"/>
      <c r="EK23" s="173"/>
      <c r="EL23" s="173"/>
      <c r="EM23" s="173"/>
      <c r="EN23" s="173"/>
      <c r="EO23" s="173"/>
      <c r="EP23" s="173"/>
      <c r="EQ23" s="173"/>
      <c r="ER23" s="173"/>
      <c r="ES23" s="173"/>
      <c r="ET23" s="173"/>
      <c r="EU23" s="173"/>
      <c r="EV23" s="173"/>
      <c r="EW23" s="173"/>
      <c r="EX23" s="173"/>
      <c r="EY23" s="173"/>
      <c r="EZ23" s="173"/>
      <c r="FA23" s="173"/>
      <c r="FB23" s="173"/>
      <c r="FC23" s="173"/>
      <c r="FD23" s="173"/>
      <c r="FE23" s="173"/>
      <c r="FF23" s="173"/>
      <c r="FG23" s="173"/>
      <c r="FH23" s="173"/>
      <c r="FI23" s="173"/>
      <c r="FJ23" s="173"/>
      <c r="FK23" s="173"/>
      <c r="FL23" s="173"/>
      <c r="FM23" s="173"/>
      <c r="FN23" s="173"/>
      <c r="FO23" s="173"/>
      <c r="FP23" s="173"/>
      <c r="FQ23" s="173"/>
      <c r="FR23" s="173"/>
      <c r="FS23" s="173"/>
      <c r="FT23" s="173"/>
      <c r="FU23" s="173"/>
      <c r="FV23" s="173"/>
      <c r="FW23" s="173"/>
      <c r="FX23" s="173"/>
      <c r="FY23" s="173"/>
      <c r="FZ23" s="173"/>
      <c r="GA23" s="173"/>
      <c r="GB23" s="173"/>
      <c r="GC23" s="173"/>
      <c r="GD23" s="173"/>
      <c r="GE23" s="173"/>
      <c r="GF23" s="173"/>
      <c r="GG23" s="173"/>
      <c r="GH23" s="173"/>
      <c r="GI23" s="173"/>
      <c r="GJ23" s="173"/>
      <c r="GK23" s="173"/>
      <c r="GL23" s="173"/>
      <c r="GM23" s="173"/>
      <c r="GN23" s="173"/>
      <c r="GO23" s="173"/>
      <c r="GP23" s="173"/>
      <c r="GQ23" s="173"/>
      <c r="GR23" s="174"/>
    </row>
    <row r="24" spans="1:201" s="133" customFormat="1" x14ac:dyDescent="0.7">
      <c r="A24" s="175" t="s">
        <v>258</v>
      </c>
      <c r="B24" s="176"/>
      <c r="C24" s="177"/>
      <c r="D24" s="178"/>
      <c r="E24" s="176"/>
      <c r="F24" s="179"/>
      <c r="G24" s="179"/>
      <c r="H24" s="180"/>
      <c r="I24" s="180"/>
      <c r="J24" s="180"/>
      <c r="K24" s="180"/>
      <c r="L24" s="180"/>
      <c r="M24" s="180"/>
      <c r="N24" s="180"/>
      <c r="O24" s="180"/>
      <c r="P24" s="180"/>
      <c r="Q24" s="180"/>
      <c r="R24" s="180"/>
      <c r="S24" s="180"/>
      <c r="T24" s="180"/>
      <c r="U24" s="180"/>
      <c r="V24" s="180"/>
      <c r="W24" s="180"/>
      <c r="X24" s="180"/>
      <c r="Y24" s="180"/>
      <c r="Z24" s="180"/>
      <c r="AA24" s="180"/>
      <c r="AB24" s="180"/>
      <c r="AC24" s="180"/>
      <c r="AD24" s="180"/>
      <c r="AE24" s="180"/>
      <c r="AF24" s="180"/>
      <c r="AG24" s="180"/>
      <c r="AH24" s="180"/>
      <c r="AI24" s="180"/>
      <c r="AJ24" s="180"/>
      <c r="AK24" s="180"/>
      <c r="AL24" s="180"/>
      <c r="AM24" s="180"/>
      <c r="AN24" s="180"/>
      <c r="AO24" s="180"/>
      <c r="AP24" s="180"/>
      <c r="AQ24" s="180"/>
      <c r="AR24" s="180"/>
      <c r="AS24" s="180"/>
      <c r="AT24" s="180"/>
      <c r="AU24" s="180"/>
      <c r="AV24" s="180"/>
      <c r="AW24" s="180"/>
      <c r="AX24" s="180"/>
      <c r="AY24" s="180"/>
      <c r="AZ24" s="180"/>
      <c r="BA24" s="180"/>
      <c r="BB24" s="180"/>
      <c r="BC24" s="180"/>
      <c r="BD24" s="180"/>
      <c r="BE24" s="180"/>
      <c r="BF24" s="180"/>
      <c r="BG24" s="180"/>
      <c r="BH24" s="180"/>
      <c r="BI24" s="180"/>
      <c r="BJ24" s="180"/>
      <c r="BK24" s="180"/>
      <c r="BL24" s="180"/>
      <c r="BM24" s="180"/>
      <c r="BN24" s="180"/>
      <c r="BO24" s="180"/>
      <c r="BP24" s="180"/>
      <c r="BQ24" s="180"/>
      <c r="BR24" s="180"/>
      <c r="BS24" s="180"/>
      <c r="BT24" s="180"/>
      <c r="BU24" s="180"/>
      <c r="BV24" s="180"/>
      <c r="BW24" s="180"/>
      <c r="BX24" s="180"/>
      <c r="BY24" s="180"/>
      <c r="BZ24" s="180"/>
      <c r="CA24" s="180"/>
      <c r="CB24" s="180"/>
      <c r="CC24" s="180"/>
      <c r="CD24" s="180"/>
      <c r="CE24" s="180"/>
      <c r="CF24" s="180"/>
      <c r="CG24" s="180"/>
      <c r="CH24" s="180"/>
      <c r="CI24" s="180"/>
      <c r="CJ24" s="180"/>
      <c r="CK24" s="180"/>
      <c r="CL24" s="180"/>
      <c r="CM24" s="180"/>
      <c r="CN24" s="180"/>
      <c r="CO24" s="180"/>
      <c r="CP24" s="180"/>
      <c r="CQ24" s="180"/>
      <c r="CR24" s="180"/>
      <c r="CS24" s="180"/>
      <c r="CT24" s="180"/>
      <c r="CU24" s="180"/>
      <c r="CV24" s="180"/>
      <c r="CW24" s="180"/>
      <c r="CX24" s="180"/>
      <c r="CY24" s="180"/>
      <c r="CZ24" s="180"/>
      <c r="DA24" s="180"/>
      <c r="DB24" s="180"/>
      <c r="DC24" s="180"/>
      <c r="DD24" s="180"/>
      <c r="DE24" s="180"/>
      <c r="DF24" s="180"/>
      <c r="DG24" s="180"/>
      <c r="DH24" s="180"/>
      <c r="DI24" s="180"/>
      <c r="DJ24" s="180"/>
      <c r="DK24" s="180"/>
      <c r="DL24" s="180"/>
      <c r="DM24" s="180"/>
      <c r="DN24" s="180"/>
      <c r="DO24" s="180"/>
      <c r="DP24" s="180"/>
      <c r="DQ24" s="180"/>
      <c r="DR24" s="180"/>
      <c r="DS24" s="180"/>
      <c r="DT24" s="180"/>
      <c r="DU24" s="180"/>
      <c r="DV24" s="180"/>
      <c r="DW24" s="180"/>
      <c r="DX24" s="180"/>
      <c r="DY24" s="180"/>
      <c r="DZ24" s="180"/>
      <c r="EA24" s="180"/>
      <c r="EB24" s="180"/>
      <c r="EC24" s="180"/>
      <c r="ED24" s="180"/>
      <c r="EE24" s="180"/>
      <c r="EF24" s="180"/>
      <c r="EG24" s="180"/>
      <c r="EH24" s="180"/>
      <c r="EI24" s="180"/>
      <c r="EJ24" s="180"/>
      <c r="EK24" s="180"/>
      <c r="EL24" s="180"/>
      <c r="EM24" s="180"/>
      <c r="EN24" s="180"/>
      <c r="EO24" s="180"/>
      <c r="EP24" s="180"/>
      <c r="EQ24" s="180"/>
      <c r="ER24" s="180"/>
      <c r="ES24" s="180"/>
      <c r="ET24" s="180"/>
      <c r="EU24" s="180"/>
      <c r="EV24" s="180"/>
      <c r="EW24" s="180"/>
      <c r="EX24" s="180"/>
      <c r="EY24" s="180"/>
      <c r="EZ24" s="180"/>
      <c r="FA24" s="180"/>
      <c r="FB24" s="180"/>
      <c r="FC24" s="180"/>
      <c r="FD24" s="180"/>
      <c r="FE24" s="180"/>
      <c r="FF24" s="180"/>
      <c r="FG24" s="180"/>
      <c r="FH24" s="180"/>
      <c r="FI24" s="180"/>
      <c r="FJ24" s="180"/>
      <c r="FK24" s="180"/>
      <c r="FL24" s="180"/>
      <c r="FM24" s="180"/>
      <c r="FN24" s="180"/>
      <c r="FO24" s="180"/>
      <c r="FP24" s="180"/>
      <c r="FQ24" s="180"/>
      <c r="FR24" s="180"/>
      <c r="FS24" s="180"/>
      <c r="FT24" s="180"/>
      <c r="FU24" s="180"/>
      <c r="FV24" s="180"/>
      <c r="FW24" s="180"/>
      <c r="FX24" s="180"/>
      <c r="FY24" s="180"/>
      <c r="FZ24" s="180"/>
      <c r="GA24" s="180"/>
      <c r="GB24" s="180"/>
      <c r="GC24" s="180"/>
      <c r="GD24" s="180"/>
      <c r="GE24" s="180"/>
      <c r="GF24" s="180"/>
      <c r="GG24" s="180"/>
      <c r="GH24" s="180"/>
      <c r="GI24" s="180"/>
      <c r="GJ24" s="180"/>
      <c r="GK24" s="180"/>
      <c r="GL24" s="180"/>
      <c r="GM24" s="180"/>
      <c r="GN24" s="180"/>
      <c r="GO24" s="180"/>
      <c r="GP24" s="180"/>
      <c r="GQ24" s="180"/>
      <c r="GR24" s="181"/>
    </row>
    <row r="25" spans="1:201" ht="15.25" thickBot="1" x14ac:dyDescent="0.85">
      <c r="A25" s="168"/>
      <c r="B25" s="169"/>
      <c r="C25" s="170"/>
      <c r="D25" s="171"/>
      <c r="E25" s="169"/>
      <c r="F25" s="172"/>
      <c r="G25" s="172"/>
      <c r="H25" s="182"/>
      <c r="I25" s="182"/>
      <c r="J25" s="182"/>
      <c r="K25" s="182"/>
      <c r="L25" s="182"/>
      <c r="M25" s="182"/>
      <c r="N25" s="182"/>
      <c r="O25" s="182"/>
      <c r="P25" s="182"/>
      <c r="Q25" s="182"/>
      <c r="R25" s="182"/>
      <c r="S25" s="182"/>
      <c r="T25" s="182"/>
      <c r="U25" s="182"/>
      <c r="V25" s="182"/>
      <c r="W25" s="182"/>
      <c r="X25" s="182"/>
      <c r="Y25" s="182"/>
      <c r="Z25" s="182"/>
      <c r="AA25" s="182"/>
      <c r="AB25" s="182"/>
      <c r="AC25" s="182"/>
      <c r="AD25" s="182"/>
      <c r="AE25" s="182"/>
      <c r="AF25" s="182"/>
      <c r="AG25" s="182"/>
      <c r="AH25" s="182"/>
      <c r="AI25" s="182"/>
      <c r="AJ25" s="182"/>
      <c r="AK25" s="182"/>
      <c r="AL25" s="182"/>
      <c r="AM25" s="182"/>
      <c r="AN25" s="182"/>
      <c r="AO25" s="182"/>
      <c r="AP25" s="182"/>
      <c r="AQ25" s="182"/>
      <c r="AR25" s="182"/>
      <c r="AS25" s="182"/>
      <c r="AT25" s="182"/>
      <c r="AU25" s="182"/>
      <c r="AV25" s="182"/>
      <c r="AW25" s="173"/>
      <c r="AX25" s="173"/>
      <c r="AY25" s="173"/>
      <c r="AZ25" s="173"/>
      <c r="BA25" s="173"/>
      <c r="BB25" s="173"/>
      <c r="BC25" s="173"/>
      <c r="BD25" s="173"/>
      <c r="BE25" s="173"/>
      <c r="BF25" s="173"/>
      <c r="BG25" s="173"/>
      <c r="BH25" s="173"/>
      <c r="BI25" s="173"/>
      <c r="BJ25" s="173"/>
      <c r="BK25" s="173"/>
      <c r="BL25" s="173"/>
      <c r="BM25" s="173"/>
      <c r="BN25" s="173"/>
      <c r="BO25" s="173"/>
      <c r="BP25" s="173"/>
      <c r="BQ25" s="173"/>
      <c r="BR25" s="173"/>
      <c r="BS25" s="173"/>
      <c r="BT25" s="173"/>
      <c r="BU25" s="173"/>
      <c r="BV25" s="173"/>
      <c r="BW25" s="173"/>
      <c r="BX25" s="173"/>
      <c r="BY25" s="173"/>
      <c r="BZ25" s="173"/>
      <c r="CA25" s="173"/>
      <c r="CB25" s="173"/>
      <c r="CC25" s="173"/>
      <c r="CD25" s="173"/>
      <c r="CE25" s="173"/>
      <c r="CF25" s="173"/>
      <c r="CG25" s="173"/>
      <c r="CH25" s="173"/>
      <c r="CI25" s="173"/>
      <c r="CJ25" s="173"/>
      <c r="CK25" s="173"/>
      <c r="CL25" s="173"/>
      <c r="CM25" s="173"/>
      <c r="CN25" s="173"/>
      <c r="CO25" s="173"/>
      <c r="CP25" s="173"/>
      <c r="CQ25" s="173"/>
      <c r="CR25" s="173"/>
      <c r="CS25" s="173"/>
      <c r="CT25" s="173"/>
      <c r="CU25" s="173"/>
      <c r="CV25" s="173"/>
      <c r="CW25" s="173"/>
      <c r="CX25" s="173"/>
      <c r="CY25" s="173"/>
      <c r="CZ25" s="173"/>
      <c r="DA25" s="173"/>
      <c r="DB25" s="173"/>
      <c r="DC25" s="173"/>
      <c r="DD25" s="173"/>
      <c r="DE25" s="173"/>
      <c r="DF25" s="173"/>
      <c r="DG25" s="173"/>
      <c r="DH25" s="173"/>
      <c r="DI25" s="173"/>
      <c r="DJ25" s="173"/>
      <c r="DK25" s="173"/>
      <c r="DL25" s="173"/>
      <c r="DM25" s="173"/>
      <c r="DN25" s="173"/>
      <c r="DO25" s="173"/>
      <c r="DP25" s="173"/>
      <c r="DQ25" s="173"/>
      <c r="DR25" s="173"/>
      <c r="DS25" s="173"/>
      <c r="DT25" s="173"/>
      <c r="DU25" s="173"/>
      <c r="DV25" s="173"/>
      <c r="DW25" s="173"/>
      <c r="DX25" s="173"/>
      <c r="DY25" s="173"/>
      <c r="DZ25" s="173"/>
      <c r="EA25" s="173"/>
      <c r="EB25" s="173"/>
      <c r="EC25" s="173"/>
      <c r="ED25" s="173"/>
      <c r="EE25" s="173"/>
      <c r="EF25" s="173"/>
      <c r="EG25" s="173"/>
      <c r="EH25" s="173"/>
      <c r="EI25" s="173"/>
      <c r="EJ25" s="173"/>
      <c r="EK25" s="173"/>
      <c r="EL25" s="173"/>
      <c r="EM25" s="173"/>
      <c r="EN25" s="173"/>
      <c r="EO25" s="173"/>
      <c r="EP25" s="173"/>
      <c r="EQ25" s="173"/>
      <c r="ER25" s="173"/>
      <c r="ES25" s="173"/>
      <c r="ET25" s="173"/>
      <c r="EU25" s="173"/>
      <c r="EV25" s="173"/>
      <c r="EW25" s="173"/>
      <c r="EX25" s="173"/>
      <c r="EY25" s="173"/>
      <c r="EZ25" s="173"/>
      <c r="FA25" s="173"/>
      <c r="FB25" s="173"/>
      <c r="FC25" s="173"/>
      <c r="FD25" s="173"/>
      <c r="FE25" s="173"/>
      <c r="FF25" s="173"/>
      <c r="FG25" s="173"/>
      <c r="FH25" s="173"/>
      <c r="FI25" s="173"/>
      <c r="FJ25" s="173"/>
      <c r="FK25" s="173"/>
      <c r="FL25" s="173"/>
      <c r="FM25" s="173"/>
      <c r="FN25" s="173"/>
      <c r="FO25" s="173"/>
      <c r="FP25" s="173"/>
      <c r="FQ25" s="173"/>
      <c r="FR25" s="173"/>
      <c r="FS25" s="173"/>
      <c r="FT25" s="173"/>
      <c r="FU25" s="173"/>
      <c r="FV25" s="173"/>
      <c r="FW25" s="173"/>
      <c r="FX25" s="173"/>
      <c r="FY25" s="173"/>
      <c r="FZ25" s="173"/>
      <c r="GA25" s="173"/>
      <c r="GB25" s="173"/>
      <c r="GC25" s="173"/>
      <c r="GD25" s="173"/>
      <c r="GE25" s="173"/>
      <c r="GF25" s="173"/>
      <c r="GG25" s="173"/>
      <c r="GH25" s="173"/>
      <c r="GI25" s="173"/>
      <c r="GJ25" s="173"/>
      <c r="GK25" s="173"/>
      <c r="GL25" s="173"/>
      <c r="GM25" s="173"/>
      <c r="GN25" s="173"/>
      <c r="GO25" s="173"/>
      <c r="GP25" s="173"/>
      <c r="GQ25" s="173"/>
      <c r="GR25" s="174"/>
    </row>
    <row r="26" spans="1:201" ht="15.25" thickBot="1" x14ac:dyDescent="0.85">
      <c r="A26" s="184" t="s">
        <v>259</v>
      </c>
      <c r="B26" s="185" t="s">
        <v>260</v>
      </c>
      <c r="C26" s="185" t="s">
        <v>261</v>
      </c>
      <c r="D26" s="186" t="s">
        <v>262</v>
      </c>
      <c r="E26" s="186" t="s">
        <v>263</v>
      </c>
      <c r="F26" s="187"/>
      <c r="G26" s="172"/>
      <c r="H26" s="182"/>
      <c r="I26" s="182"/>
      <c r="J26" s="182"/>
      <c r="K26" s="182"/>
      <c r="L26" s="182"/>
      <c r="M26" s="182"/>
      <c r="N26" s="182"/>
      <c r="O26" s="182"/>
      <c r="P26" s="182"/>
      <c r="Q26" s="182"/>
      <c r="R26" s="182"/>
      <c r="S26" s="182"/>
      <c r="T26" s="182"/>
      <c r="U26" s="182"/>
      <c r="V26" s="182"/>
      <c r="W26" s="182"/>
      <c r="X26" s="182"/>
      <c r="Y26" s="182"/>
      <c r="Z26" s="182"/>
      <c r="AA26" s="182"/>
      <c r="AB26" s="182"/>
      <c r="AC26" s="182"/>
      <c r="AD26" s="182"/>
      <c r="AE26" s="182"/>
      <c r="AF26" s="182"/>
      <c r="AG26" s="182"/>
      <c r="AH26" s="182"/>
      <c r="AI26" s="182"/>
      <c r="AJ26" s="182"/>
      <c r="AK26" s="182"/>
      <c r="AL26" s="182"/>
      <c r="AM26" s="182"/>
      <c r="AN26" s="182"/>
      <c r="AO26" s="182"/>
      <c r="AP26" s="182"/>
      <c r="AQ26" s="182"/>
      <c r="AR26" s="182"/>
      <c r="AS26" s="182"/>
      <c r="AT26" s="182"/>
      <c r="AU26" s="182"/>
      <c r="AV26" s="182"/>
      <c r="AW26" s="173"/>
      <c r="AX26" s="173"/>
      <c r="AY26" s="173"/>
      <c r="AZ26" s="173"/>
      <c r="BA26" s="173"/>
      <c r="BB26" s="173"/>
      <c r="BC26" s="173"/>
      <c r="BD26" s="173"/>
      <c r="BE26" s="173"/>
      <c r="BF26" s="173"/>
      <c r="BG26" s="173"/>
      <c r="BH26" s="173"/>
      <c r="BI26" s="173"/>
      <c r="BJ26" s="173"/>
      <c r="BK26" s="173"/>
      <c r="BL26" s="173"/>
      <c r="BM26" s="173"/>
      <c r="BN26" s="173"/>
      <c r="BO26" s="173"/>
      <c r="BP26" s="173"/>
      <c r="BQ26" s="173"/>
      <c r="BR26" s="173"/>
      <c r="BS26" s="173"/>
      <c r="BT26" s="173"/>
      <c r="BU26" s="173"/>
      <c r="BV26" s="173"/>
      <c r="BW26" s="173"/>
      <c r="BX26" s="173"/>
      <c r="BY26" s="173"/>
      <c r="BZ26" s="173"/>
      <c r="CA26" s="173"/>
      <c r="CB26" s="173"/>
      <c r="CC26" s="173"/>
      <c r="CD26" s="173"/>
      <c r="CE26" s="173"/>
      <c r="CF26" s="173"/>
      <c r="CG26" s="173"/>
      <c r="CH26" s="173"/>
      <c r="CI26" s="173"/>
      <c r="CJ26" s="173"/>
      <c r="CK26" s="173"/>
      <c r="CL26" s="173"/>
      <c r="CM26" s="173"/>
      <c r="CN26" s="173"/>
      <c r="CO26" s="173"/>
      <c r="CP26" s="173"/>
      <c r="CQ26" s="173"/>
      <c r="CR26" s="173"/>
      <c r="CS26" s="173"/>
      <c r="CT26" s="173"/>
      <c r="CU26" s="173"/>
      <c r="CV26" s="173"/>
      <c r="CW26" s="173"/>
      <c r="CX26" s="173"/>
      <c r="CY26" s="173"/>
      <c r="CZ26" s="173"/>
      <c r="DA26" s="173"/>
      <c r="DB26" s="173"/>
      <c r="DC26" s="173"/>
      <c r="DD26" s="173"/>
      <c r="DE26" s="173"/>
      <c r="DF26" s="173"/>
      <c r="DG26" s="173"/>
      <c r="DH26" s="173"/>
      <c r="DI26" s="173"/>
      <c r="DJ26" s="173"/>
      <c r="DK26" s="173"/>
      <c r="DL26" s="173"/>
      <c r="DM26" s="173"/>
      <c r="DN26" s="173"/>
      <c r="DO26" s="173"/>
      <c r="DP26" s="173"/>
      <c r="DQ26" s="173"/>
      <c r="DR26" s="173"/>
      <c r="DS26" s="173"/>
      <c r="DT26" s="173"/>
      <c r="DU26" s="173"/>
      <c r="DV26" s="173"/>
      <c r="DW26" s="173"/>
      <c r="DX26" s="173"/>
      <c r="DY26" s="173"/>
      <c r="DZ26" s="173"/>
      <c r="EA26" s="173"/>
      <c r="EB26" s="173"/>
      <c r="EC26" s="173"/>
      <c r="ED26" s="173"/>
      <c r="EE26" s="173"/>
      <c r="EF26" s="173"/>
      <c r="EG26" s="173"/>
      <c r="EH26" s="173"/>
      <c r="EI26" s="173"/>
      <c r="EJ26" s="173"/>
      <c r="EK26" s="173"/>
      <c r="EL26" s="173"/>
      <c r="EM26" s="173"/>
      <c r="EN26" s="173"/>
      <c r="EO26" s="173"/>
      <c r="EP26" s="173"/>
      <c r="EQ26" s="173"/>
      <c r="ER26" s="173"/>
      <c r="ES26" s="173"/>
      <c r="ET26" s="173"/>
      <c r="EU26" s="173"/>
      <c r="EV26" s="173"/>
      <c r="EW26" s="173"/>
      <c r="EX26" s="173"/>
      <c r="EY26" s="173"/>
      <c r="EZ26" s="173"/>
      <c r="FA26" s="173"/>
      <c r="FB26" s="173"/>
      <c r="FC26" s="173"/>
      <c r="FD26" s="173"/>
      <c r="FE26" s="173"/>
      <c r="FF26" s="173"/>
      <c r="FG26" s="173"/>
      <c r="FH26" s="173"/>
      <c r="FI26" s="173"/>
      <c r="FJ26" s="173"/>
      <c r="FK26" s="173"/>
      <c r="FL26" s="173"/>
      <c r="FM26" s="173"/>
      <c r="FN26" s="173"/>
      <c r="FO26" s="173"/>
      <c r="FP26" s="173"/>
      <c r="FQ26" s="173"/>
      <c r="FR26" s="173"/>
      <c r="FS26" s="173"/>
      <c r="FT26" s="173"/>
      <c r="FU26" s="173"/>
      <c r="FV26" s="173"/>
      <c r="FW26" s="173"/>
      <c r="FX26" s="173"/>
      <c r="FY26" s="173"/>
      <c r="FZ26" s="173"/>
      <c r="GA26" s="173"/>
      <c r="GB26" s="173"/>
      <c r="GC26" s="173"/>
      <c r="GD26" s="173"/>
      <c r="GE26" s="173"/>
      <c r="GF26" s="173"/>
      <c r="GG26" s="173"/>
      <c r="GH26" s="173"/>
      <c r="GI26" s="173"/>
      <c r="GJ26" s="173"/>
      <c r="GK26" s="173"/>
      <c r="GL26" s="173"/>
      <c r="GM26" s="173"/>
      <c r="GN26" s="173"/>
      <c r="GO26" s="173"/>
      <c r="GP26" s="173"/>
      <c r="GQ26" s="173"/>
      <c r="GR26" s="174"/>
    </row>
    <row r="27" spans="1:201" x14ac:dyDescent="0.7">
      <c r="A27" s="188" t="s">
        <v>264</v>
      </c>
      <c r="B27" s="228">
        <v>1</v>
      </c>
      <c r="C27" s="231">
        <f>1-B27</f>
        <v>0</v>
      </c>
      <c r="D27" s="228" t="s">
        <v>285</v>
      </c>
      <c r="E27" s="230">
        <v>0</v>
      </c>
      <c r="F27" s="187"/>
      <c r="G27" s="172"/>
      <c r="H27" s="182"/>
      <c r="I27" s="182"/>
      <c r="J27" s="182"/>
      <c r="K27" s="182"/>
      <c r="L27" s="182"/>
      <c r="M27" s="182"/>
      <c r="N27" s="182"/>
      <c r="O27" s="182"/>
      <c r="P27" s="182"/>
      <c r="Q27" s="182"/>
      <c r="R27" s="182"/>
      <c r="S27" s="182"/>
      <c r="T27" s="182"/>
      <c r="U27" s="182"/>
      <c r="V27" s="182"/>
      <c r="W27" s="182"/>
      <c r="X27" s="182"/>
      <c r="Y27" s="182"/>
      <c r="Z27" s="182"/>
      <c r="AA27" s="182"/>
      <c r="AB27" s="182"/>
      <c r="AC27" s="182"/>
      <c r="AD27" s="182"/>
      <c r="AE27" s="182"/>
      <c r="AF27" s="182"/>
      <c r="AG27" s="182"/>
      <c r="AH27" s="182"/>
      <c r="AI27" s="182"/>
      <c r="AJ27" s="182"/>
      <c r="AK27" s="182"/>
      <c r="AL27" s="182"/>
      <c r="AM27" s="182"/>
      <c r="AN27" s="182"/>
      <c r="AO27" s="182"/>
      <c r="AP27" s="182"/>
      <c r="AQ27" s="182"/>
      <c r="AR27" s="182"/>
      <c r="AS27" s="182"/>
      <c r="AT27" s="182"/>
      <c r="AU27" s="182"/>
      <c r="AV27" s="182"/>
      <c r="AW27" s="173"/>
      <c r="AX27" s="173"/>
      <c r="AY27" s="173"/>
      <c r="AZ27" s="173"/>
      <c r="BA27" s="173"/>
      <c r="BB27" s="173"/>
      <c r="BC27" s="173"/>
      <c r="BD27" s="173"/>
      <c r="BE27" s="173"/>
      <c r="BF27" s="173"/>
      <c r="BG27" s="173"/>
      <c r="BH27" s="173"/>
      <c r="BI27" s="173"/>
      <c r="BJ27" s="173"/>
      <c r="BK27" s="173"/>
      <c r="BL27" s="173"/>
      <c r="BM27" s="173"/>
      <c r="BN27" s="173"/>
      <c r="BO27" s="173"/>
      <c r="BP27" s="173"/>
      <c r="BQ27" s="173"/>
      <c r="BR27" s="173"/>
      <c r="BS27" s="173"/>
      <c r="BT27" s="173"/>
      <c r="BU27" s="173"/>
      <c r="BV27" s="173"/>
      <c r="BW27" s="173"/>
      <c r="BX27" s="173"/>
      <c r="BY27" s="173"/>
      <c r="BZ27" s="173"/>
      <c r="CA27" s="173"/>
      <c r="CB27" s="173"/>
      <c r="CC27" s="173"/>
      <c r="CD27" s="173"/>
      <c r="CE27" s="173"/>
      <c r="CF27" s="173"/>
      <c r="CG27" s="173"/>
      <c r="CH27" s="173"/>
      <c r="CI27" s="173"/>
      <c r="CJ27" s="173"/>
      <c r="CK27" s="173"/>
      <c r="CL27" s="173"/>
      <c r="CM27" s="173"/>
      <c r="CN27" s="173"/>
      <c r="CO27" s="173"/>
      <c r="CP27" s="173"/>
      <c r="CQ27" s="173"/>
      <c r="CR27" s="173"/>
      <c r="CS27" s="173"/>
      <c r="CT27" s="173"/>
      <c r="CU27" s="173"/>
      <c r="CV27" s="173"/>
      <c r="CW27" s="173"/>
      <c r="CX27" s="173"/>
      <c r="CY27" s="173"/>
      <c r="CZ27" s="173"/>
      <c r="DA27" s="173"/>
      <c r="DB27" s="173"/>
      <c r="DC27" s="173"/>
      <c r="DD27" s="173"/>
      <c r="DE27" s="173"/>
      <c r="DF27" s="173"/>
      <c r="DG27" s="173"/>
      <c r="DH27" s="173"/>
      <c r="DI27" s="173"/>
      <c r="DJ27" s="173"/>
      <c r="DK27" s="173"/>
      <c r="DL27" s="173"/>
      <c r="DM27" s="173"/>
      <c r="DN27" s="173"/>
      <c r="DO27" s="173"/>
      <c r="DP27" s="173"/>
      <c r="DQ27" s="173"/>
      <c r="DR27" s="173"/>
      <c r="DS27" s="173"/>
      <c r="DT27" s="173"/>
      <c r="DU27" s="173"/>
      <c r="DV27" s="173"/>
      <c r="DW27" s="173"/>
      <c r="DX27" s="173"/>
      <c r="DY27" s="173"/>
      <c r="DZ27" s="173"/>
      <c r="EA27" s="173"/>
      <c r="EB27" s="173"/>
      <c r="EC27" s="173"/>
      <c r="ED27" s="173"/>
      <c r="EE27" s="173"/>
      <c r="EF27" s="173"/>
      <c r="EG27" s="173"/>
      <c r="EH27" s="173"/>
      <c r="EI27" s="173"/>
      <c r="EJ27" s="173"/>
      <c r="EK27" s="173"/>
      <c r="EL27" s="173"/>
      <c r="EM27" s="173"/>
      <c r="EN27" s="173"/>
      <c r="EO27" s="173"/>
      <c r="EP27" s="173"/>
      <c r="EQ27" s="173"/>
      <c r="ER27" s="173"/>
      <c r="ES27" s="173"/>
      <c r="ET27" s="173"/>
      <c r="EU27" s="173"/>
      <c r="EV27" s="173"/>
      <c r="EW27" s="173"/>
      <c r="EX27" s="173"/>
      <c r="EY27" s="173"/>
      <c r="EZ27" s="173"/>
      <c r="FA27" s="173"/>
      <c r="FB27" s="173"/>
      <c r="FC27" s="173"/>
      <c r="FD27" s="173"/>
      <c r="FE27" s="173"/>
      <c r="FF27" s="173"/>
      <c r="FG27" s="173"/>
      <c r="FH27" s="173"/>
      <c r="FI27" s="173"/>
      <c r="FJ27" s="173"/>
      <c r="FK27" s="173"/>
      <c r="FL27" s="173"/>
      <c r="FM27" s="173"/>
      <c r="FN27" s="173"/>
      <c r="FO27" s="173"/>
      <c r="FP27" s="173"/>
      <c r="FQ27" s="173"/>
      <c r="FR27" s="173"/>
      <c r="FS27" s="173"/>
      <c r="FT27" s="173"/>
      <c r="FU27" s="173"/>
      <c r="FV27" s="173"/>
      <c r="FW27" s="173"/>
      <c r="FX27" s="173"/>
      <c r="FY27" s="173"/>
      <c r="FZ27" s="173"/>
      <c r="GA27" s="173"/>
      <c r="GB27" s="173"/>
      <c r="GC27" s="173"/>
      <c r="GD27" s="173"/>
      <c r="GE27" s="173"/>
      <c r="GF27" s="173"/>
      <c r="GG27" s="173"/>
      <c r="GH27" s="173"/>
      <c r="GI27" s="173"/>
      <c r="GJ27" s="173"/>
      <c r="GK27" s="173"/>
      <c r="GL27" s="173"/>
      <c r="GM27" s="173"/>
      <c r="GN27" s="173"/>
      <c r="GO27" s="173"/>
      <c r="GP27" s="173"/>
      <c r="GQ27" s="173"/>
      <c r="GR27" s="174"/>
    </row>
    <row r="28" spans="1:201" x14ac:dyDescent="0.7">
      <c r="A28" s="189" t="s">
        <v>265</v>
      </c>
      <c r="B28" s="229">
        <v>1</v>
      </c>
      <c r="C28" s="190">
        <f t="shared" ref="C28:C29" si="6">1-B28</f>
        <v>0</v>
      </c>
      <c r="D28" s="229">
        <v>0.08</v>
      </c>
      <c r="E28" s="191">
        <f>(1+D28)^(1/12)-1</f>
        <v>6.4340301100034303E-3</v>
      </c>
      <c r="F28" s="187"/>
      <c r="G28" s="172"/>
      <c r="H28" s="182"/>
      <c r="I28" s="182"/>
      <c r="J28" s="182"/>
      <c r="K28" s="182"/>
      <c r="L28" s="182"/>
      <c r="M28" s="182"/>
      <c r="N28" s="182"/>
      <c r="O28" s="182"/>
      <c r="P28" s="182"/>
      <c r="Q28" s="182"/>
      <c r="R28" s="182"/>
      <c r="S28" s="182"/>
      <c r="T28" s="182"/>
      <c r="U28" s="182"/>
      <c r="V28" s="182"/>
      <c r="W28" s="182"/>
      <c r="X28" s="182"/>
      <c r="Y28" s="182"/>
      <c r="Z28" s="182"/>
      <c r="AA28" s="182"/>
      <c r="AB28" s="182"/>
      <c r="AC28" s="182"/>
      <c r="AD28" s="182"/>
      <c r="AE28" s="182"/>
      <c r="AF28" s="182"/>
      <c r="AG28" s="182"/>
      <c r="AH28" s="182"/>
      <c r="AI28" s="182"/>
      <c r="AJ28" s="182"/>
      <c r="AK28" s="182"/>
      <c r="AL28" s="182"/>
      <c r="AM28" s="182"/>
      <c r="AN28" s="182"/>
      <c r="AO28" s="182"/>
      <c r="AP28" s="182"/>
      <c r="AQ28" s="182"/>
      <c r="AR28" s="182"/>
      <c r="AS28" s="182"/>
      <c r="AT28" s="182"/>
      <c r="AU28" s="182"/>
      <c r="AV28" s="182"/>
      <c r="AW28" s="173"/>
      <c r="AX28" s="173"/>
      <c r="AY28" s="173"/>
      <c r="AZ28" s="173"/>
      <c r="BA28" s="173"/>
      <c r="BB28" s="173"/>
      <c r="BC28" s="173"/>
      <c r="BD28" s="173"/>
      <c r="BE28" s="173"/>
      <c r="BF28" s="173"/>
      <c r="BG28" s="173"/>
      <c r="BH28" s="173"/>
      <c r="BI28" s="173"/>
      <c r="BJ28" s="173"/>
      <c r="BK28" s="173"/>
      <c r="BL28" s="173"/>
      <c r="BM28" s="173"/>
      <c r="BN28" s="173"/>
      <c r="BO28" s="173"/>
      <c r="BP28" s="173"/>
      <c r="BQ28" s="173"/>
      <c r="BR28" s="173"/>
      <c r="BS28" s="173"/>
      <c r="BT28" s="173"/>
      <c r="BU28" s="173"/>
      <c r="BV28" s="173"/>
      <c r="BW28" s="173"/>
      <c r="BX28" s="173"/>
      <c r="BY28" s="173"/>
      <c r="BZ28" s="173"/>
      <c r="CA28" s="173"/>
      <c r="CB28" s="173"/>
      <c r="CC28" s="173"/>
      <c r="CD28" s="173"/>
      <c r="CE28" s="173"/>
      <c r="CF28" s="173"/>
      <c r="CG28" s="173"/>
      <c r="CH28" s="173"/>
      <c r="CI28" s="173"/>
      <c r="CJ28" s="173"/>
      <c r="CK28" s="173"/>
      <c r="CL28" s="173"/>
      <c r="CM28" s="173"/>
      <c r="CN28" s="173"/>
      <c r="CO28" s="173"/>
      <c r="CP28" s="173"/>
      <c r="CQ28" s="173"/>
      <c r="CR28" s="173"/>
      <c r="CS28" s="173"/>
      <c r="CT28" s="173"/>
      <c r="CU28" s="173"/>
      <c r="CV28" s="173"/>
      <c r="CW28" s="173"/>
      <c r="CX28" s="173"/>
      <c r="CY28" s="173"/>
      <c r="CZ28" s="173"/>
      <c r="DA28" s="173"/>
      <c r="DB28" s="173"/>
      <c r="DC28" s="173"/>
      <c r="DD28" s="173"/>
      <c r="DE28" s="173"/>
      <c r="DF28" s="173"/>
      <c r="DG28" s="173"/>
      <c r="DH28" s="173"/>
      <c r="DI28" s="173"/>
      <c r="DJ28" s="173"/>
      <c r="DK28" s="173"/>
      <c r="DL28" s="173"/>
      <c r="DM28" s="173"/>
      <c r="DN28" s="173"/>
      <c r="DO28" s="173"/>
      <c r="DP28" s="173"/>
      <c r="DQ28" s="173"/>
      <c r="DR28" s="173"/>
      <c r="DS28" s="173"/>
      <c r="DT28" s="173"/>
      <c r="DU28" s="173"/>
      <c r="DV28" s="173"/>
      <c r="DW28" s="173"/>
      <c r="DX28" s="173"/>
      <c r="DY28" s="173"/>
      <c r="DZ28" s="173"/>
      <c r="EA28" s="173"/>
      <c r="EB28" s="173"/>
      <c r="EC28" s="173"/>
      <c r="ED28" s="173"/>
      <c r="EE28" s="173"/>
      <c r="EF28" s="173"/>
      <c r="EG28" s="173"/>
      <c r="EH28" s="173"/>
      <c r="EI28" s="173"/>
      <c r="EJ28" s="173"/>
      <c r="EK28" s="173"/>
      <c r="EL28" s="173"/>
      <c r="EM28" s="173"/>
      <c r="EN28" s="173"/>
      <c r="EO28" s="173"/>
      <c r="EP28" s="173"/>
      <c r="EQ28" s="173"/>
      <c r="ER28" s="173"/>
      <c r="ES28" s="173"/>
      <c r="ET28" s="173"/>
      <c r="EU28" s="173"/>
      <c r="EV28" s="173"/>
      <c r="EW28" s="173"/>
      <c r="EX28" s="173"/>
      <c r="EY28" s="173"/>
      <c r="EZ28" s="173"/>
      <c r="FA28" s="173"/>
      <c r="FB28" s="173"/>
      <c r="FC28" s="173"/>
      <c r="FD28" s="173"/>
      <c r="FE28" s="173"/>
      <c r="FF28" s="173"/>
      <c r="FG28" s="173"/>
      <c r="FH28" s="173"/>
      <c r="FI28" s="173"/>
      <c r="FJ28" s="173"/>
      <c r="FK28" s="173"/>
      <c r="FL28" s="173"/>
      <c r="FM28" s="173"/>
      <c r="FN28" s="173"/>
      <c r="FO28" s="173"/>
      <c r="FP28" s="173"/>
      <c r="FQ28" s="173"/>
      <c r="FR28" s="173"/>
      <c r="FS28" s="173"/>
      <c r="FT28" s="173"/>
      <c r="FU28" s="173"/>
      <c r="FV28" s="173"/>
      <c r="FW28" s="173"/>
      <c r="FX28" s="173"/>
      <c r="FY28" s="173"/>
      <c r="FZ28" s="173"/>
      <c r="GA28" s="173"/>
      <c r="GB28" s="173"/>
      <c r="GC28" s="173"/>
      <c r="GD28" s="173"/>
      <c r="GE28" s="173"/>
      <c r="GF28" s="173"/>
      <c r="GG28" s="173"/>
      <c r="GH28" s="173"/>
      <c r="GI28" s="173"/>
      <c r="GJ28" s="173"/>
      <c r="GK28" s="173"/>
      <c r="GL28" s="173"/>
      <c r="GM28" s="173"/>
      <c r="GN28" s="173"/>
      <c r="GO28" s="173"/>
      <c r="GP28" s="173"/>
      <c r="GQ28" s="173"/>
      <c r="GR28" s="174"/>
    </row>
    <row r="29" spans="1:201" x14ac:dyDescent="0.7">
      <c r="A29" s="189" t="s">
        <v>266</v>
      </c>
      <c r="B29" s="229">
        <v>1</v>
      </c>
      <c r="C29" s="232">
        <f t="shared" si="6"/>
        <v>0</v>
      </c>
      <c r="D29" s="229">
        <v>0.08</v>
      </c>
      <c r="E29" s="191">
        <f>(1+D29)^(1/12)-1</f>
        <v>6.4340301100034303E-3</v>
      </c>
      <c r="F29" s="187"/>
      <c r="G29" s="172"/>
      <c r="H29" s="182"/>
      <c r="I29" s="182"/>
      <c r="J29" s="182"/>
      <c r="K29" s="182"/>
      <c r="L29" s="182"/>
      <c r="M29" s="182"/>
      <c r="N29" s="182"/>
      <c r="O29" s="182"/>
      <c r="P29" s="182"/>
      <c r="Q29" s="182"/>
      <c r="R29" s="182"/>
      <c r="S29" s="182"/>
      <c r="T29" s="182"/>
      <c r="U29" s="182"/>
      <c r="V29" s="182"/>
      <c r="W29" s="182"/>
      <c r="X29" s="182"/>
      <c r="Y29" s="182"/>
      <c r="Z29" s="182"/>
      <c r="AA29" s="182"/>
      <c r="AB29" s="182"/>
      <c r="AC29" s="182"/>
      <c r="AD29" s="182"/>
      <c r="AE29" s="182"/>
      <c r="AF29" s="182"/>
      <c r="AG29" s="182"/>
      <c r="AH29" s="182"/>
      <c r="AI29" s="182"/>
      <c r="AJ29" s="182"/>
      <c r="AK29" s="182"/>
      <c r="AL29" s="182"/>
      <c r="AM29" s="182"/>
      <c r="AN29" s="182"/>
      <c r="AO29" s="182"/>
      <c r="AP29" s="182"/>
      <c r="AQ29" s="182"/>
      <c r="AR29" s="182"/>
      <c r="AS29" s="182"/>
      <c r="AT29" s="182"/>
      <c r="AU29" s="182"/>
      <c r="AV29" s="182"/>
      <c r="AW29" s="173"/>
      <c r="AX29" s="173"/>
      <c r="AY29" s="173"/>
      <c r="AZ29" s="173"/>
      <c r="BA29" s="173"/>
      <c r="BB29" s="173"/>
      <c r="BC29" s="173"/>
      <c r="BD29" s="173"/>
      <c r="BE29" s="173"/>
      <c r="BF29" s="173"/>
      <c r="BG29" s="173"/>
      <c r="BH29" s="173"/>
      <c r="BI29" s="173"/>
      <c r="BJ29" s="173"/>
      <c r="BK29" s="173"/>
      <c r="BL29" s="173"/>
      <c r="BM29" s="173"/>
      <c r="BN29" s="173"/>
      <c r="BO29" s="173"/>
      <c r="BP29" s="173"/>
      <c r="BQ29" s="173"/>
      <c r="BR29" s="173"/>
      <c r="BS29" s="173"/>
      <c r="BT29" s="173"/>
      <c r="BU29" s="173"/>
      <c r="BV29" s="173"/>
      <c r="BW29" s="173"/>
      <c r="BX29" s="173"/>
      <c r="BY29" s="173"/>
      <c r="BZ29" s="173"/>
      <c r="CA29" s="173"/>
      <c r="CB29" s="173"/>
      <c r="CC29" s="173"/>
      <c r="CD29" s="173"/>
      <c r="CE29" s="173"/>
      <c r="CF29" s="173"/>
      <c r="CG29" s="173"/>
      <c r="CH29" s="173"/>
      <c r="CI29" s="173"/>
      <c r="CJ29" s="173"/>
      <c r="CK29" s="173"/>
      <c r="CL29" s="173"/>
      <c r="CM29" s="173"/>
      <c r="CN29" s="173"/>
      <c r="CO29" s="173"/>
      <c r="CP29" s="173"/>
      <c r="CQ29" s="173"/>
      <c r="CR29" s="173"/>
      <c r="CS29" s="173"/>
      <c r="CT29" s="173"/>
      <c r="CU29" s="173"/>
      <c r="CV29" s="173"/>
      <c r="CW29" s="173"/>
      <c r="CX29" s="173"/>
      <c r="CY29" s="173"/>
      <c r="CZ29" s="173"/>
      <c r="DA29" s="173"/>
      <c r="DB29" s="173"/>
      <c r="DC29" s="173"/>
      <c r="DD29" s="173"/>
      <c r="DE29" s="173"/>
      <c r="DF29" s="173"/>
      <c r="DG29" s="173"/>
      <c r="DH29" s="173"/>
      <c r="DI29" s="173"/>
      <c r="DJ29" s="173"/>
      <c r="DK29" s="173"/>
      <c r="DL29" s="173"/>
      <c r="DM29" s="173"/>
      <c r="DN29" s="173"/>
      <c r="DO29" s="173"/>
      <c r="DP29" s="173"/>
      <c r="DQ29" s="173"/>
      <c r="DR29" s="173"/>
      <c r="DS29" s="173"/>
      <c r="DT29" s="173"/>
      <c r="DU29" s="173"/>
      <c r="DV29" s="173"/>
      <c r="DW29" s="173"/>
      <c r="DX29" s="173"/>
      <c r="DY29" s="173"/>
      <c r="DZ29" s="173"/>
      <c r="EA29" s="173"/>
      <c r="EB29" s="173"/>
      <c r="EC29" s="173"/>
      <c r="ED29" s="173"/>
      <c r="EE29" s="173"/>
      <c r="EF29" s="173"/>
      <c r="EG29" s="173"/>
      <c r="EH29" s="173"/>
      <c r="EI29" s="173"/>
      <c r="EJ29" s="173"/>
      <c r="EK29" s="173"/>
      <c r="EL29" s="173"/>
      <c r="EM29" s="173"/>
      <c r="EN29" s="173"/>
      <c r="EO29" s="173"/>
      <c r="EP29" s="173"/>
      <c r="EQ29" s="173"/>
      <c r="ER29" s="173"/>
      <c r="ES29" s="173"/>
      <c r="ET29" s="173"/>
      <c r="EU29" s="173"/>
      <c r="EV29" s="173"/>
      <c r="EW29" s="173"/>
      <c r="EX29" s="173"/>
      <c r="EY29" s="173"/>
      <c r="EZ29" s="173"/>
      <c r="FA29" s="173"/>
      <c r="FB29" s="173"/>
      <c r="FC29" s="173"/>
      <c r="FD29" s="173"/>
      <c r="FE29" s="173"/>
      <c r="FF29" s="173"/>
      <c r="FG29" s="173"/>
      <c r="FH29" s="173"/>
      <c r="FI29" s="173"/>
      <c r="FJ29" s="173"/>
      <c r="FK29" s="173"/>
      <c r="FL29" s="173"/>
      <c r="FM29" s="173"/>
      <c r="FN29" s="173"/>
      <c r="FO29" s="173"/>
      <c r="FP29" s="173"/>
      <c r="FQ29" s="173"/>
      <c r="FR29" s="173"/>
      <c r="FS29" s="173"/>
      <c r="FT29" s="173"/>
      <c r="FU29" s="173"/>
      <c r="FV29" s="173"/>
      <c r="FW29" s="173"/>
      <c r="FX29" s="173"/>
      <c r="FY29" s="173"/>
      <c r="FZ29" s="173"/>
      <c r="GA29" s="173"/>
      <c r="GB29" s="173"/>
      <c r="GC29" s="173"/>
      <c r="GD29" s="173"/>
      <c r="GE29" s="173"/>
      <c r="GF29" s="173"/>
      <c r="GG29" s="173"/>
      <c r="GH29" s="173"/>
      <c r="GI29" s="173"/>
      <c r="GJ29" s="173"/>
      <c r="GK29" s="173"/>
      <c r="GL29" s="173"/>
      <c r="GM29" s="173"/>
      <c r="GN29" s="173"/>
      <c r="GO29" s="173"/>
      <c r="GP29" s="173"/>
      <c r="GQ29" s="173"/>
      <c r="GR29" s="174"/>
    </row>
    <row r="30" spans="1:201" s="133" customFormat="1" x14ac:dyDescent="0.7">
      <c r="A30" s="189" t="s">
        <v>267</v>
      </c>
      <c r="B30" s="190">
        <v>0.5</v>
      </c>
      <c r="C30" s="190">
        <f>$C$34</f>
        <v>0.5</v>
      </c>
      <c r="D30" s="229">
        <v>0.1</v>
      </c>
      <c r="E30" s="192"/>
      <c r="F30" s="187"/>
      <c r="G30" s="172"/>
      <c r="H30" s="182"/>
      <c r="I30" s="182"/>
      <c r="J30" s="182"/>
      <c r="K30" s="182"/>
      <c r="L30" s="182"/>
      <c r="M30" s="182"/>
      <c r="N30" s="182"/>
      <c r="O30" s="182"/>
      <c r="P30" s="182"/>
      <c r="Q30" s="182"/>
      <c r="R30" s="182"/>
      <c r="S30" s="182"/>
      <c r="T30" s="182"/>
      <c r="U30" s="182"/>
      <c r="V30" s="182"/>
      <c r="W30" s="182"/>
      <c r="X30" s="182"/>
      <c r="Y30" s="182"/>
      <c r="Z30" s="182"/>
      <c r="AA30" s="182"/>
      <c r="AB30" s="182"/>
      <c r="AC30" s="182"/>
      <c r="AD30" s="182"/>
      <c r="AE30" s="182"/>
      <c r="AF30" s="182"/>
      <c r="AG30" s="182"/>
      <c r="AH30" s="182"/>
      <c r="AI30" s="182"/>
      <c r="AJ30" s="182"/>
      <c r="AK30" s="182"/>
      <c r="AL30" s="182"/>
      <c r="AM30" s="182"/>
      <c r="AN30" s="182"/>
      <c r="AO30" s="182"/>
      <c r="AP30" s="182"/>
      <c r="AQ30" s="182"/>
      <c r="AR30" s="182"/>
      <c r="AS30" s="182"/>
      <c r="AT30" s="182"/>
      <c r="AU30" s="182"/>
      <c r="AV30" s="182"/>
      <c r="AW30" s="173"/>
      <c r="AX30" s="173"/>
      <c r="AY30" s="173"/>
      <c r="AZ30" s="173"/>
      <c r="BA30" s="173"/>
      <c r="BB30" s="173"/>
      <c r="BC30" s="173"/>
      <c r="BD30" s="173"/>
      <c r="BE30" s="173"/>
      <c r="BF30" s="173"/>
      <c r="BG30" s="173"/>
      <c r="BH30" s="173"/>
      <c r="BI30" s="173"/>
      <c r="BJ30" s="173"/>
      <c r="BK30" s="173"/>
      <c r="BL30" s="173"/>
      <c r="BM30" s="173"/>
      <c r="BN30" s="173"/>
      <c r="BO30" s="173"/>
      <c r="BP30" s="173"/>
      <c r="BQ30" s="173"/>
      <c r="BR30" s="173"/>
      <c r="BS30" s="173"/>
      <c r="BT30" s="173"/>
      <c r="BU30" s="173"/>
      <c r="BV30" s="173"/>
      <c r="BW30" s="173"/>
      <c r="BX30" s="173"/>
      <c r="BY30" s="173"/>
      <c r="BZ30" s="173"/>
      <c r="CA30" s="173"/>
      <c r="CB30" s="173"/>
      <c r="CC30" s="173"/>
      <c r="CD30" s="173"/>
      <c r="CE30" s="173"/>
      <c r="CF30" s="173"/>
      <c r="CG30" s="173"/>
      <c r="CH30" s="173"/>
      <c r="CI30" s="173"/>
      <c r="CJ30" s="173"/>
      <c r="CK30" s="173"/>
      <c r="CL30" s="173"/>
      <c r="CM30" s="173"/>
      <c r="CN30" s="173"/>
      <c r="CO30" s="173"/>
      <c r="CP30" s="173"/>
      <c r="CQ30" s="173"/>
      <c r="CR30" s="173"/>
      <c r="CS30" s="173"/>
      <c r="CT30" s="173"/>
      <c r="CU30" s="173"/>
      <c r="CV30" s="173"/>
      <c r="CW30" s="173"/>
      <c r="CX30" s="173"/>
      <c r="CY30" s="173"/>
      <c r="CZ30" s="173"/>
      <c r="DA30" s="173"/>
      <c r="DB30" s="173"/>
      <c r="DC30" s="182"/>
      <c r="DD30" s="173"/>
      <c r="DE30" s="173"/>
      <c r="DF30" s="173"/>
      <c r="DG30" s="173"/>
      <c r="DH30" s="173"/>
      <c r="DI30" s="173"/>
      <c r="DJ30" s="173"/>
      <c r="DK30" s="173"/>
      <c r="DL30" s="173"/>
      <c r="DM30" s="173"/>
      <c r="DN30" s="173"/>
      <c r="DO30" s="173"/>
      <c r="DP30" s="173"/>
      <c r="DQ30" s="173"/>
      <c r="DR30" s="173"/>
      <c r="DS30" s="173"/>
      <c r="DT30" s="173"/>
      <c r="DU30" s="173"/>
      <c r="DV30" s="173"/>
      <c r="DW30" s="173"/>
      <c r="DX30" s="173"/>
      <c r="DY30" s="173"/>
      <c r="DZ30" s="173"/>
      <c r="EA30" s="173"/>
      <c r="EB30" s="173"/>
      <c r="EC30" s="173"/>
      <c r="ED30" s="173"/>
      <c r="EE30" s="173"/>
      <c r="EF30" s="173"/>
      <c r="EG30" s="173"/>
      <c r="EH30" s="173"/>
      <c r="EI30" s="173"/>
      <c r="EJ30" s="173"/>
      <c r="EK30" s="173"/>
      <c r="EL30" s="173"/>
      <c r="EM30" s="173"/>
      <c r="EN30" s="173"/>
      <c r="EO30" s="173"/>
      <c r="EP30" s="173"/>
      <c r="EQ30" s="173"/>
      <c r="ER30" s="173"/>
      <c r="ES30" s="173"/>
      <c r="ET30" s="173"/>
      <c r="EU30" s="173"/>
      <c r="EV30" s="173"/>
      <c r="EW30" s="173"/>
      <c r="EX30" s="173"/>
      <c r="EY30" s="173"/>
      <c r="EZ30" s="173"/>
      <c r="FA30" s="173"/>
      <c r="FB30" s="173"/>
      <c r="FC30" s="173"/>
      <c r="FD30" s="173"/>
      <c r="FE30" s="173"/>
      <c r="FF30" s="173"/>
      <c r="FG30" s="173"/>
      <c r="FH30" s="173"/>
      <c r="FI30" s="173"/>
      <c r="FJ30" s="173"/>
      <c r="FK30" s="173"/>
      <c r="FL30" s="173"/>
      <c r="FM30" s="173"/>
      <c r="FN30" s="173"/>
      <c r="FO30" s="173"/>
      <c r="FP30" s="173"/>
      <c r="FQ30" s="173"/>
      <c r="FR30" s="173"/>
      <c r="FS30" s="173"/>
      <c r="FT30" s="173"/>
      <c r="FU30" s="173"/>
      <c r="FV30" s="173"/>
      <c r="FW30" s="173"/>
      <c r="FX30" s="173"/>
      <c r="FY30" s="173"/>
      <c r="FZ30" s="173"/>
      <c r="GA30" s="173"/>
      <c r="GB30" s="173"/>
      <c r="GC30" s="173"/>
      <c r="GD30" s="173"/>
      <c r="GE30" s="173"/>
      <c r="GF30" s="173"/>
      <c r="GG30" s="173"/>
      <c r="GH30" s="173"/>
      <c r="GI30" s="173"/>
      <c r="GJ30" s="173"/>
      <c r="GK30" s="173"/>
      <c r="GL30" s="173"/>
      <c r="GM30" s="173"/>
      <c r="GN30" s="173"/>
      <c r="GO30" s="173"/>
      <c r="GP30" s="173"/>
      <c r="GQ30" s="173"/>
      <c r="GR30" s="174"/>
    </row>
    <row r="31" spans="1:201" s="133" customFormat="1" x14ac:dyDescent="0.7">
      <c r="A31" s="189" t="s">
        <v>268</v>
      </c>
      <c r="B31" s="190">
        <f>1-D30</f>
        <v>0.9</v>
      </c>
      <c r="C31" s="190">
        <f>D30</f>
        <v>0.1</v>
      </c>
      <c r="D31" s="229" t="s">
        <v>285</v>
      </c>
      <c r="E31" s="192"/>
      <c r="F31" s="187"/>
      <c r="G31" s="172"/>
      <c r="H31" s="182"/>
      <c r="I31" s="182"/>
      <c r="J31" s="182"/>
      <c r="K31" s="182"/>
      <c r="L31" s="182"/>
      <c r="M31" s="182"/>
      <c r="N31" s="182"/>
      <c r="O31" s="182"/>
      <c r="P31" s="182"/>
      <c r="Q31" s="182"/>
      <c r="R31" s="182"/>
      <c r="S31" s="182"/>
      <c r="T31" s="182"/>
      <c r="U31" s="182"/>
      <c r="V31" s="182"/>
      <c r="W31" s="182"/>
      <c r="X31" s="182"/>
      <c r="Y31" s="182"/>
      <c r="Z31" s="182"/>
      <c r="AA31" s="182"/>
      <c r="AB31" s="182"/>
      <c r="AC31" s="182"/>
      <c r="AD31" s="182"/>
      <c r="AE31" s="182"/>
      <c r="AF31" s="182"/>
      <c r="AG31" s="182"/>
      <c r="AH31" s="182"/>
      <c r="AI31" s="182"/>
      <c r="AJ31" s="182"/>
      <c r="AK31" s="182"/>
      <c r="AL31" s="182"/>
      <c r="AM31" s="182"/>
      <c r="AN31" s="182"/>
      <c r="AO31" s="182"/>
      <c r="AP31" s="182"/>
      <c r="AQ31" s="182"/>
      <c r="AR31" s="182"/>
      <c r="AS31" s="182"/>
      <c r="AT31" s="182"/>
      <c r="AU31" s="182"/>
      <c r="AV31" s="182"/>
      <c r="AW31" s="173"/>
      <c r="AX31" s="173"/>
      <c r="AY31" s="173"/>
      <c r="AZ31" s="173"/>
      <c r="BA31" s="173"/>
      <c r="BB31" s="173"/>
      <c r="BC31" s="173"/>
      <c r="BD31" s="173"/>
      <c r="BE31" s="173"/>
      <c r="BF31" s="173"/>
      <c r="BG31" s="173"/>
      <c r="BH31" s="173"/>
      <c r="BI31" s="173"/>
      <c r="BJ31" s="173"/>
      <c r="BK31" s="173"/>
      <c r="BL31" s="173"/>
      <c r="BM31" s="173"/>
      <c r="BN31" s="173"/>
      <c r="BO31" s="173"/>
      <c r="BP31" s="173"/>
      <c r="BQ31" s="173"/>
      <c r="BR31" s="173"/>
      <c r="BS31" s="173"/>
      <c r="BT31" s="173"/>
      <c r="BU31" s="173"/>
      <c r="BV31" s="173"/>
      <c r="BW31" s="173"/>
      <c r="BX31" s="173"/>
      <c r="BY31" s="173"/>
      <c r="BZ31" s="173"/>
      <c r="CA31" s="173"/>
      <c r="CB31" s="173"/>
      <c r="CC31" s="173"/>
      <c r="CD31" s="173"/>
      <c r="CE31" s="173"/>
      <c r="CF31" s="173"/>
      <c r="CG31" s="173"/>
      <c r="CH31" s="173"/>
      <c r="CI31" s="173"/>
      <c r="CJ31" s="173"/>
      <c r="CK31" s="173"/>
      <c r="CL31" s="173"/>
      <c r="CM31" s="173"/>
      <c r="CN31" s="173"/>
      <c r="CO31" s="173"/>
      <c r="CP31" s="173"/>
      <c r="CQ31" s="173"/>
      <c r="CR31" s="173"/>
      <c r="CS31" s="173"/>
      <c r="CT31" s="173"/>
      <c r="CU31" s="173"/>
      <c r="CV31" s="173"/>
      <c r="CW31" s="173"/>
      <c r="CX31" s="173"/>
      <c r="CY31" s="173"/>
      <c r="CZ31" s="173"/>
      <c r="DA31" s="173"/>
      <c r="DB31" s="173"/>
      <c r="DC31" s="173"/>
      <c r="DD31" s="173"/>
      <c r="DE31" s="173"/>
      <c r="DF31" s="173"/>
      <c r="DG31" s="173"/>
      <c r="DH31" s="173"/>
      <c r="DI31" s="173"/>
      <c r="DJ31" s="173"/>
      <c r="DK31" s="173"/>
      <c r="DL31" s="173"/>
      <c r="DM31" s="173"/>
      <c r="DN31" s="173"/>
      <c r="DO31" s="173"/>
      <c r="DP31" s="173"/>
      <c r="DQ31" s="173"/>
      <c r="DR31" s="173"/>
      <c r="DS31" s="173"/>
      <c r="DT31" s="173"/>
      <c r="DU31" s="173"/>
      <c r="DV31" s="173"/>
      <c r="DW31" s="173"/>
      <c r="DX31" s="173"/>
      <c r="DY31" s="173"/>
      <c r="DZ31" s="173"/>
      <c r="EA31" s="173"/>
      <c r="EB31" s="173"/>
      <c r="EC31" s="173"/>
      <c r="ED31" s="173"/>
      <c r="EE31" s="173"/>
      <c r="EF31" s="173"/>
      <c r="EG31" s="173"/>
      <c r="EH31" s="173"/>
      <c r="EI31" s="173"/>
      <c r="EJ31" s="173"/>
      <c r="EK31" s="173"/>
      <c r="EL31" s="173"/>
      <c r="EM31" s="173"/>
      <c r="EN31" s="173"/>
      <c r="EO31" s="173"/>
      <c r="EP31" s="173"/>
      <c r="EQ31" s="173"/>
      <c r="ER31" s="173"/>
      <c r="ES31" s="173"/>
      <c r="ET31" s="173"/>
      <c r="EU31" s="173"/>
      <c r="EV31" s="173"/>
      <c r="EW31" s="173"/>
      <c r="EX31" s="173"/>
      <c r="EY31" s="173"/>
      <c r="EZ31" s="173"/>
      <c r="FA31" s="173"/>
      <c r="FB31" s="173"/>
      <c r="FC31" s="173"/>
      <c r="FD31" s="173"/>
      <c r="FE31" s="173"/>
      <c r="FF31" s="173"/>
      <c r="FG31" s="173"/>
      <c r="FH31" s="173"/>
      <c r="FI31" s="173"/>
      <c r="FJ31" s="173"/>
      <c r="FK31" s="173"/>
      <c r="FL31" s="173"/>
      <c r="FM31" s="173"/>
      <c r="FN31" s="173"/>
      <c r="FO31" s="173"/>
      <c r="FP31" s="173"/>
      <c r="FQ31" s="173"/>
      <c r="FR31" s="173"/>
      <c r="FS31" s="173"/>
      <c r="FT31" s="173"/>
      <c r="FU31" s="173"/>
      <c r="FV31" s="173"/>
      <c r="FW31" s="173"/>
      <c r="FX31" s="173"/>
      <c r="FY31" s="173"/>
      <c r="FZ31" s="173"/>
      <c r="GA31" s="173"/>
      <c r="GB31" s="173"/>
      <c r="GC31" s="173"/>
      <c r="GD31" s="173"/>
      <c r="GE31" s="173"/>
      <c r="GF31" s="173"/>
      <c r="GG31" s="173"/>
      <c r="GH31" s="173"/>
      <c r="GI31" s="173"/>
      <c r="GJ31" s="173"/>
      <c r="GK31" s="173"/>
      <c r="GL31" s="173"/>
      <c r="GM31" s="173"/>
      <c r="GN31" s="173"/>
      <c r="GO31" s="173"/>
      <c r="GP31" s="173"/>
      <c r="GQ31" s="173"/>
      <c r="GR31" s="174"/>
    </row>
    <row r="32" spans="1:201" s="196" customFormat="1" ht="15.25" thickBot="1" x14ac:dyDescent="0.85">
      <c r="A32" s="193" t="s">
        <v>269</v>
      </c>
      <c r="B32" s="233">
        <v>1</v>
      </c>
      <c r="C32" s="194">
        <f>1-B32</f>
        <v>0</v>
      </c>
      <c r="D32" s="233" t="s">
        <v>285</v>
      </c>
      <c r="E32" s="195"/>
      <c r="F32" s="187"/>
      <c r="G32" s="172"/>
      <c r="H32" s="182"/>
      <c r="I32" s="182"/>
      <c r="J32" s="182"/>
      <c r="K32" s="182"/>
      <c r="L32" s="182"/>
      <c r="M32" s="182"/>
      <c r="N32" s="182"/>
      <c r="O32" s="182"/>
      <c r="P32" s="182"/>
      <c r="Q32" s="182"/>
      <c r="R32" s="182"/>
      <c r="S32" s="182"/>
      <c r="T32" s="182"/>
      <c r="U32" s="182"/>
      <c r="V32" s="182"/>
      <c r="W32" s="182"/>
      <c r="X32" s="182"/>
      <c r="Y32" s="182"/>
      <c r="Z32" s="182"/>
      <c r="AA32" s="182"/>
      <c r="AB32" s="182"/>
      <c r="AC32" s="182"/>
      <c r="AD32" s="182"/>
      <c r="AE32" s="182"/>
      <c r="AF32" s="182"/>
      <c r="AG32" s="182"/>
      <c r="AH32" s="182"/>
      <c r="AI32" s="182"/>
      <c r="AJ32" s="182"/>
      <c r="AK32" s="182"/>
      <c r="AL32" s="182"/>
      <c r="AM32" s="182"/>
      <c r="AN32" s="182"/>
      <c r="AO32" s="182"/>
      <c r="AP32" s="182"/>
      <c r="AQ32" s="182"/>
      <c r="AR32" s="182"/>
      <c r="AS32" s="182"/>
      <c r="AT32" s="182"/>
      <c r="AU32" s="182"/>
      <c r="AV32" s="182"/>
      <c r="AW32" s="173"/>
      <c r="AX32" s="173"/>
      <c r="AY32" s="173"/>
      <c r="AZ32" s="173"/>
      <c r="BA32" s="173"/>
      <c r="BB32" s="173"/>
      <c r="BC32" s="173"/>
      <c r="BD32" s="173"/>
      <c r="BE32" s="173"/>
      <c r="BF32" s="173"/>
      <c r="BG32" s="173"/>
      <c r="BH32" s="173"/>
      <c r="BI32" s="173"/>
      <c r="BJ32" s="173"/>
      <c r="BK32" s="173"/>
      <c r="BL32" s="173"/>
      <c r="BM32" s="173"/>
      <c r="BN32" s="173"/>
      <c r="BO32" s="173"/>
      <c r="BP32" s="173"/>
      <c r="BQ32" s="173"/>
      <c r="BR32" s="173"/>
      <c r="BS32" s="173"/>
      <c r="BT32" s="173"/>
      <c r="BU32" s="173"/>
      <c r="BV32" s="173"/>
      <c r="BW32" s="173"/>
      <c r="BX32" s="173"/>
      <c r="BY32" s="173"/>
      <c r="BZ32" s="173"/>
      <c r="CA32" s="173"/>
      <c r="CB32" s="173"/>
      <c r="CC32" s="173"/>
      <c r="CD32" s="173"/>
      <c r="CE32" s="173"/>
      <c r="CF32" s="173"/>
      <c r="CG32" s="173"/>
      <c r="CH32" s="173"/>
      <c r="CI32" s="173"/>
      <c r="CJ32" s="173"/>
      <c r="CK32" s="173"/>
      <c r="CL32" s="173"/>
      <c r="CM32" s="173"/>
      <c r="CN32" s="173"/>
      <c r="CO32" s="173"/>
      <c r="CP32" s="173"/>
      <c r="CQ32" s="173"/>
      <c r="CR32" s="173"/>
      <c r="CS32" s="173"/>
      <c r="CT32" s="173"/>
      <c r="CU32" s="173"/>
      <c r="CV32" s="173"/>
      <c r="CW32" s="173"/>
      <c r="CX32" s="173"/>
      <c r="CY32" s="173"/>
      <c r="CZ32" s="173"/>
      <c r="DA32" s="173"/>
      <c r="DB32" s="173"/>
      <c r="DC32" s="173"/>
      <c r="DD32" s="173"/>
      <c r="DE32" s="173"/>
      <c r="DF32" s="173"/>
      <c r="DG32" s="173"/>
      <c r="DH32" s="173"/>
      <c r="DI32" s="173"/>
      <c r="DJ32" s="173"/>
      <c r="DK32" s="173"/>
      <c r="DL32" s="173"/>
      <c r="DM32" s="173"/>
      <c r="DN32" s="173"/>
      <c r="DO32" s="173"/>
      <c r="DP32" s="173"/>
      <c r="DQ32" s="173"/>
      <c r="DR32" s="173"/>
      <c r="DS32" s="173"/>
      <c r="DT32" s="173"/>
      <c r="DU32" s="173"/>
      <c r="DV32" s="173"/>
      <c r="DW32" s="173"/>
      <c r="DX32" s="173"/>
      <c r="DY32" s="173"/>
      <c r="DZ32" s="173"/>
      <c r="EA32" s="173"/>
      <c r="EB32" s="173"/>
      <c r="EC32" s="173"/>
      <c r="ED32" s="173"/>
      <c r="EE32" s="173"/>
      <c r="EF32" s="173"/>
      <c r="EG32" s="173"/>
      <c r="EH32" s="173"/>
      <c r="EI32" s="173"/>
      <c r="EJ32" s="173"/>
      <c r="EK32" s="173"/>
      <c r="EL32" s="173"/>
      <c r="EM32" s="173"/>
      <c r="EN32" s="173"/>
      <c r="EO32" s="173"/>
      <c r="EP32" s="173"/>
      <c r="EQ32" s="173"/>
      <c r="ER32" s="173"/>
      <c r="ES32" s="173"/>
      <c r="ET32" s="173"/>
      <c r="EU32" s="173"/>
      <c r="EV32" s="173"/>
      <c r="EW32" s="173"/>
      <c r="EX32" s="173"/>
      <c r="EY32" s="173"/>
      <c r="EZ32" s="173"/>
      <c r="FA32" s="173"/>
      <c r="FB32" s="173"/>
      <c r="FC32" s="173"/>
      <c r="FD32" s="173"/>
      <c r="FE32" s="173"/>
      <c r="FF32" s="173"/>
      <c r="FG32" s="173"/>
      <c r="FH32" s="173"/>
      <c r="FI32" s="173"/>
      <c r="FJ32" s="173"/>
      <c r="FK32" s="173"/>
      <c r="FL32" s="173"/>
      <c r="FM32" s="173"/>
      <c r="FN32" s="173"/>
      <c r="FO32" s="173"/>
      <c r="FP32" s="173"/>
      <c r="FQ32" s="173"/>
      <c r="FR32" s="173"/>
      <c r="FS32" s="173"/>
      <c r="FT32" s="173"/>
      <c r="FU32" s="173"/>
      <c r="FV32" s="173"/>
      <c r="FW32" s="173"/>
      <c r="FX32" s="173"/>
      <c r="FY32" s="173"/>
      <c r="FZ32" s="173"/>
      <c r="GA32" s="173"/>
      <c r="GB32" s="173"/>
      <c r="GC32" s="173"/>
      <c r="GD32" s="173"/>
      <c r="GE32" s="173"/>
      <c r="GF32" s="173"/>
      <c r="GG32" s="173"/>
      <c r="GH32" s="173"/>
      <c r="GI32" s="173"/>
      <c r="GJ32" s="173"/>
      <c r="GK32" s="173"/>
      <c r="GL32" s="173"/>
      <c r="GM32" s="173"/>
      <c r="GN32" s="173"/>
      <c r="GO32" s="173"/>
      <c r="GP32" s="173"/>
      <c r="GQ32" s="173"/>
      <c r="GR32" s="174"/>
    </row>
    <row r="33" spans="1:201" s="133" customFormat="1" ht="15.25" thickBot="1" x14ac:dyDescent="0.85">
      <c r="A33" s="168"/>
      <c r="B33" s="169"/>
      <c r="C33" s="170"/>
      <c r="D33" s="171"/>
      <c r="E33" s="169"/>
      <c r="F33" s="172"/>
      <c r="G33" s="172"/>
      <c r="H33" s="182"/>
      <c r="I33" s="182"/>
      <c r="J33" s="182"/>
      <c r="K33" s="182"/>
      <c r="L33" s="182"/>
      <c r="M33" s="182"/>
      <c r="N33" s="182"/>
      <c r="O33" s="182"/>
      <c r="P33" s="182"/>
      <c r="Q33" s="182"/>
      <c r="R33" s="182"/>
      <c r="S33" s="182"/>
      <c r="T33" s="182"/>
      <c r="U33" s="182"/>
      <c r="V33" s="182"/>
      <c r="W33" s="182"/>
      <c r="X33" s="182"/>
      <c r="Y33" s="182"/>
      <c r="Z33" s="182"/>
      <c r="AA33" s="182"/>
      <c r="AB33" s="182"/>
      <c r="AC33" s="182"/>
      <c r="AD33" s="182"/>
      <c r="AE33" s="182"/>
      <c r="AF33" s="182"/>
      <c r="AG33" s="182"/>
      <c r="AH33" s="182"/>
      <c r="AI33" s="182"/>
      <c r="AJ33" s="182"/>
      <c r="AK33" s="182"/>
      <c r="AL33" s="182"/>
      <c r="AM33" s="182"/>
      <c r="AN33" s="182"/>
      <c r="AO33" s="182"/>
      <c r="AP33" s="182"/>
      <c r="AQ33" s="182"/>
      <c r="AR33" s="182"/>
      <c r="AS33" s="182"/>
      <c r="AT33" s="182"/>
      <c r="AU33" s="182"/>
      <c r="AV33" s="182"/>
      <c r="AW33" s="173"/>
      <c r="AX33" s="173"/>
      <c r="AY33" s="173"/>
      <c r="AZ33" s="173"/>
      <c r="BA33" s="173"/>
      <c r="BB33" s="173"/>
      <c r="BC33" s="173"/>
      <c r="BD33" s="173"/>
      <c r="BE33" s="173"/>
      <c r="BF33" s="173"/>
      <c r="BG33" s="173"/>
      <c r="BH33" s="173"/>
      <c r="BI33" s="173"/>
      <c r="BJ33" s="173"/>
      <c r="BK33" s="173"/>
      <c r="BL33" s="173"/>
      <c r="BM33" s="173"/>
      <c r="BN33" s="173"/>
      <c r="BO33" s="173"/>
      <c r="BP33" s="173"/>
      <c r="BQ33" s="173"/>
      <c r="BR33" s="173"/>
      <c r="BS33" s="173"/>
      <c r="BT33" s="173"/>
      <c r="BU33" s="173"/>
      <c r="BV33" s="173"/>
      <c r="BW33" s="173"/>
      <c r="BX33" s="173"/>
      <c r="BY33" s="173"/>
      <c r="BZ33" s="173"/>
      <c r="CA33" s="173"/>
      <c r="CB33" s="173"/>
      <c r="CC33" s="173"/>
      <c r="CD33" s="173"/>
      <c r="CE33" s="173"/>
      <c r="CF33" s="173"/>
      <c r="CG33" s="173"/>
      <c r="CH33" s="173"/>
      <c r="CI33" s="173"/>
      <c r="CJ33" s="173"/>
      <c r="CK33" s="173"/>
      <c r="CL33" s="173"/>
      <c r="CM33" s="173"/>
      <c r="CN33" s="173"/>
      <c r="CO33" s="173"/>
      <c r="CP33" s="173"/>
      <c r="CQ33" s="173"/>
      <c r="CR33" s="173"/>
      <c r="CS33" s="173"/>
      <c r="CT33" s="173"/>
      <c r="CU33" s="173"/>
      <c r="CV33" s="173"/>
      <c r="CW33" s="173"/>
      <c r="CX33" s="173"/>
      <c r="CY33" s="173"/>
      <c r="CZ33" s="173"/>
      <c r="DA33" s="173"/>
      <c r="DB33" s="173"/>
      <c r="DC33" s="173"/>
      <c r="DD33" s="173"/>
      <c r="DE33" s="173"/>
      <c r="DF33" s="173"/>
      <c r="DG33" s="173"/>
      <c r="DH33" s="173"/>
      <c r="DI33" s="173"/>
      <c r="DJ33" s="173"/>
      <c r="DK33" s="173"/>
      <c r="DL33" s="173"/>
      <c r="DM33" s="173"/>
      <c r="DN33" s="173"/>
      <c r="DO33" s="173"/>
      <c r="DP33" s="173"/>
      <c r="DQ33" s="173"/>
      <c r="DR33" s="173"/>
      <c r="DS33" s="173"/>
      <c r="DT33" s="173"/>
      <c r="DU33" s="173"/>
      <c r="DV33" s="173"/>
      <c r="DW33" s="173"/>
      <c r="DX33" s="173"/>
      <c r="DY33" s="173"/>
      <c r="DZ33" s="173"/>
      <c r="EA33" s="173"/>
      <c r="EB33" s="173"/>
      <c r="EC33" s="173"/>
      <c r="ED33" s="173"/>
      <c r="EE33" s="173"/>
      <c r="EF33" s="173"/>
      <c r="EG33" s="173"/>
      <c r="EH33" s="173"/>
      <c r="EI33" s="173"/>
      <c r="EJ33" s="173"/>
      <c r="EK33" s="173"/>
      <c r="EL33" s="173"/>
      <c r="EM33" s="173"/>
      <c r="EN33" s="173"/>
      <c r="EO33" s="173"/>
      <c r="EP33" s="173"/>
      <c r="EQ33" s="173"/>
      <c r="ER33" s="173"/>
      <c r="ES33" s="173"/>
      <c r="ET33" s="173"/>
      <c r="EU33" s="173"/>
      <c r="EV33" s="173"/>
      <c r="EW33" s="173"/>
      <c r="EX33" s="173"/>
      <c r="EY33" s="173"/>
      <c r="EZ33" s="173"/>
      <c r="FA33" s="173"/>
      <c r="FB33" s="173"/>
      <c r="FC33" s="173"/>
      <c r="FD33" s="173"/>
      <c r="FE33" s="173"/>
      <c r="FF33" s="173"/>
      <c r="FG33" s="173"/>
      <c r="FH33" s="173"/>
      <c r="FI33" s="173"/>
      <c r="FJ33" s="173"/>
      <c r="FK33" s="173"/>
      <c r="FL33" s="173"/>
      <c r="FM33" s="173"/>
      <c r="FN33" s="173"/>
      <c r="FO33" s="173"/>
      <c r="FP33" s="173"/>
      <c r="FQ33" s="173"/>
      <c r="FR33" s="173"/>
      <c r="FS33" s="173"/>
      <c r="FT33" s="173"/>
      <c r="FU33" s="173"/>
      <c r="FV33" s="173"/>
      <c r="FW33" s="173"/>
      <c r="FX33" s="173"/>
      <c r="FY33" s="173"/>
      <c r="FZ33" s="173"/>
      <c r="GA33" s="173"/>
      <c r="GB33" s="173"/>
      <c r="GC33" s="173"/>
      <c r="GD33" s="173"/>
      <c r="GE33" s="173"/>
      <c r="GF33" s="173"/>
      <c r="GG33" s="173"/>
      <c r="GH33" s="173"/>
      <c r="GI33" s="173"/>
      <c r="GJ33" s="173"/>
      <c r="GK33" s="173"/>
      <c r="GL33" s="173"/>
      <c r="GM33" s="173"/>
      <c r="GN33" s="173"/>
      <c r="GO33" s="173"/>
      <c r="GP33" s="173"/>
      <c r="GQ33" s="173"/>
      <c r="GR33" s="174"/>
    </row>
    <row r="34" spans="1:201" s="133" customFormat="1" ht="15.25" thickBot="1" x14ac:dyDescent="0.85">
      <c r="A34" s="197" t="s">
        <v>270</v>
      </c>
      <c r="B34" s="234" t="s">
        <v>286</v>
      </c>
      <c r="C34" s="234">
        <v>0.5</v>
      </c>
      <c r="D34" s="198">
        <f>D30</f>
        <v>0.1</v>
      </c>
      <c r="E34" s="169"/>
      <c r="F34" s="172"/>
      <c r="G34" s="172"/>
      <c r="H34" s="182"/>
      <c r="I34" s="182"/>
      <c r="J34" s="182"/>
      <c r="K34" s="182"/>
      <c r="L34" s="182"/>
      <c r="M34" s="182"/>
      <c r="N34" s="182"/>
      <c r="O34" s="182"/>
      <c r="P34" s="182"/>
      <c r="Q34" s="182"/>
      <c r="R34" s="182"/>
      <c r="S34" s="182"/>
      <c r="T34" s="182"/>
      <c r="U34" s="182"/>
      <c r="V34" s="182"/>
      <c r="W34" s="182"/>
      <c r="X34" s="182"/>
      <c r="Y34" s="182"/>
      <c r="Z34" s="182"/>
      <c r="AA34" s="182"/>
      <c r="AB34" s="182"/>
      <c r="AC34" s="182"/>
      <c r="AD34" s="182"/>
      <c r="AE34" s="182"/>
      <c r="AF34" s="182"/>
      <c r="AG34" s="182"/>
      <c r="AH34" s="182"/>
      <c r="AI34" s="182"/>
      <c r="AJ34" s="182"/>
      <c r="AK34" s="182"/>
      <c r="AL34" s="182"/>
      <c r="AM34" s="182"/>
      <c r="AN34" s="182"/>
      <c r="AO34" s="182"/>
      <c r="AP34" s="182"/>
      <c r="AQ34" s="182"/>
      <c r="AR34" s="182"/>
      <c r="AS34" s="182"/>
      <c r="AT34" s="182"/>
      <c r="AU34" s="182"/>
      <c r="AV34" s="182"/>
      <c r="AW34" s="173"/>
      <c r="AX34" s="173"/>
      <c r="AY34" s="173"/>
      <c r="AZ34" s="173"/>
      <c r="BA34" s="173"/>
      <c r="BB34" s="173"/>
      <c r="BC34" s="173"/>
      <c r="BD34" s="173"/>
      <c r="BE34" s="173"/>
      <c r="BF34" s="173"/>
      <c r="BG34" s="173"/>
      <c r="BH34" s="173"/>
      <c r="BI34" s="173"/>
      <c r="BJ34" s="173"/>
      <c r="BK34" s="173"/>
      <c r="BL34" s="173"/>
      <c r="BM34" s="173"/>
      <c r="BN34" s="173"/>
      <c r="BO34" s="173"/>
      <c r="BP34" s="173"/>
      <c r="BQ34" s="173"/>
      <c r="BR34" s="173"/>
      <c r="BS34" s="173"/>
      <c r="BT34" s="173"/>
      <c r="BU34" s="173"/>
      <c r="BV34" s="173"/>
      <c r="BW34" s="173"/>
      <c r="BX34" s="173"/>
      <c r="BY34" s="173"/>
      <c r="BZ34" s="173"/>
      <c r="CA34" s="173"/>
      <c r="CB34" s="173"/>
      <c r="CC34" s="173"/>
      <c r="CD34" s="173"/>
      <c r="CE34" s="173"/>
      <c r="CF34" s="173"/>
      <c r="CG34" s="173"/>
      <c r="CH34" s="173"/>
      <c r="CI34" s="173"/>
      <c r="CJ34" s="173"/>
      <c r="CK34" s="173"/>
      <c r="CL34" s="173"/>
      <c r="CM34" s="173"/>
      <c r="CN34" s="173"/>
      <c r="CO34" s="173"/>
      <c r="CP34" s="173"/>
      <c r="CQ34" s="173"/>
      <c r="CR34" s="173"/>
      <c r="CS34" s="173"/>
      <c r="CT34" s="173"/>
      <c r="CU34" s="173"/>
      <c r="CV34" s="173"/>
      <c r="CW34" s="173"/>
      <c r="CX34" s="173"/>
      <c r="CY34" s="173"/>
      <c r="CZ34" s="173"/>
      <c r="DA34" s="173"/>
      <c r="DB34" s="173"/>
      <c r="DC34" s="173"/>
      <c r="DD34" s="173"/>
      <c r="DE34" s="173"/>
      <c r="DF34" s="173"/>
      <c r="DG34" s="173"/>
      <c r="DH34" s="173"/>
      <c r="DI34" s="173"/>
      <c r="DJ34" s="173"/>
      <c r="DK34" s="173"/>
      <c r="DL34" s="173"/>
      <c r="DM34" s="173"/>
      <c r="DN34" s="173"/>
      <c r="DO34" s="173"/>
      <c r="DP34" s="173"/>
      <c r="DQ34" s="173"/>
      <c r="DR34" s="173"/>
      <c r="DS34" s="173"/>
      <c r="DT34" s="173"/>
      <c r="DU34" s="173"/>
      <c r="DV34" s="173"/>
      <c r="DW34" s="173"/>
      <c r="DX34" s="173"/>
      <c r="DY34" s="173"/>
      <c r="DZ34" s="173"/>
      <c r="EA34" s="173"/>
      <c r="EB34" s="173"/>
      <c r="EC34" s="173"/>
      <c r="ED34" s="173"/>
      <c r="EE34" s="173"/>
      <c r="EF34" s="173"/>
      <c r="EG34" s="173"/>
      <c r="EH34" s="173"/>
      <c r="EI34" s="173"/>
      <c r="EJ34" s="173"/>
      <c r="EK34" s="173"/>
      <c r="EL34" s="173"/>
      <c r="EM34" s="173"/>
      <c r="EN34" s="173"/>
      <c r="EO34" s="173"/>
      <c r="EP34" s="173"/>
      <c r="EQ34" s="173"/>
      <c r="ER34" s="173"/>
      <c r="ES34" s="173"/>
      <c r="ET34" s="173"/>
      <c r="EU34" s="173"/>
      <c r="EV34" s="173"/>
      <c r="EW34" s="173"/>
      <c r="EX34" s="173"/>
      <c r="EY34" s="173"/>
      <c r="EZ34" s="173"/>
      <c r="FA34" s="173"/>
      <c r="FB34" s="173"/>
      <c r="FC34" s="173"/>
      <c r="FD34" s="173"/>
      <c r="FE34" s="173"/>
      <c r="FF34" s="173"/>
      <c r="FG34" s="173"/>
      <c r="FH34" s="173"/>
      <c r="FI34" s="173"/>
      <c r="FJ34" s="173"/>
      <c r="FK34" s="173"/>
      <c r="FL34" s="173"/>
      <c r="FM34" s="173"/>
      <c r="FN34" s="173"/>
      <c r="FO34" s="173"/>
      <c r="FP34" s="173"/>
      <c r="FQ34" s="173"/>
      <c r="FR34" s="173"/>
      <c r="FS34" s="173"/>
      <c r="FT34" s="173"/>
      <c r="FU34" s="173"/>
      <c r="FV34" s="173"/>
      <c r="FW34" s="173"/>
      <c r="FX34" s="173"/>
      <c r="FY34" s="173"/>
      <c r="FZ34" s="173"/>
      <c r="GA34" s="173"/>
      <c r="GB34" s="173"/>
      <c r="GC34" s="173"/>
      <c r="GD34" s="173"/>
      <c r="GE34" s="173"/>
      <c r="GF34" s="173"/>
      <c r="GG34" s="173"/>
      <c r="GH34" s="173"/>
      <c r="GI34" s="173"/>
      <c r="GJ34" s="173"/>
      <c r="GK34" s="173"/>
      <c r="GL34" s="173"/>
      <c r="GM34" s="173"/>
      <c r="GN34" s="173"/>
      <c r="GO34" s="173"/>
      <c r="GP34" s="173"/>
      <c r="GQ34" s="173"/>
      <c r="GR34" s="174"/>
    </row>
    <row r="35" spans="1:201" s="133" customFormat="1" ht="15.25" thickBot="1" x14ac:dyDescent="0.85">
      <c r="A35" s="168"/>
      <c r="B35" s="169"/>
      <c r="C35" s="170"/>
      <c r="D35" s="171"/>
      <c r="E35" s="169"/>
      <c r="F35" s="172"/>
      <c r="G35" s="172"/>
      <c r="H35" s="182"/>
      <c r="I35" s="182"/>
      <c r="J35" s="182"/>
      <c r="K35" s="182"/>
      <c r="L35" s="182"/>
      <c r="M35" s="182"/>
      <c r="N35" s="182"/>
      <c r="O35" s="182"/>
      <c r="P35" s="182"/>
      <c r="Q35" s="182"/>
      <c r="R35" s="182"/>
      <c r="S35" s="182"/>
      <c r="T35" s="182"/>
      <c r="U35" s="182"/>
      <c r="V35" s="182"/>
      <c r="W35" s="182"/>
      <c r="X35" s="182"/>
      <c r="Y35" s="182"/>
      <c r="Z35" s="182"/>
      <c r="AA35" s="182"/>
      <c r="AB35" s="182"/>
      <c r="AC35" s="182"/>
      <c r="AD35" s="182"/>
      <c r="AE35" s="182"/>
      <c r="AF35" s="182"/>
      <c r="AG35" s="182"/>
      <c r="AH35" s="182"/>
      <c r="AI35" s="182"/>
      <c r="AJ35" s="182"/>
      <c r="AK35" s="182"/>
      <c r="AL35" s="182"/>
      <c r="AM35" s="182"/>
      <c r="AN35" s="182"/>
      <c r="AO35" s="182"/>
      <c r="AP35" s="182"/>
      <c r="AQ35" s="182"/>
      <c r="AR35" s="182"/>
      <c r="AS35" s="182"/>
      <c r="AT35" s="182"/>
      <c r="AU35" s="182"/>
      <c r="AV35" s="182"/>
      <c r="AW35" s="173"/>
      <c r="AX35" s="173"/>
      <c r="AY35" s="173"/>
      <c r="AZ35" s="173"/>
      <c r="BA35" s="173"/>
      <c r="BB35" s="173"/>
      <c r="BC35" s="173"/>
      <c r="BD35" s="173"/>
      <c r="BE35" s="173"/>
      <c r="BF35" s="173"/>
      <c r="BG35" s="173"/>
      <c r="BH35" s="173"/>
      <c r="BI35" s="173"/>
      <c r="BJ35" s="173"/>
      <c r="BK35" s="173"/>
      <c r="BL35" s="173"/>
      <c r="BM35" s="173"/>
      <c r="BN35" s="173"/>
      <c r="BO35" s="173"/>
      <c r="BP35" s="173"/>
      <c r="BQ35" s="173"/>
      <c r="BR35" s="173"/>
      <c r="BS35" s="173"/>
      <c r="BT35" s="173"/>
      <c r="BU35" s="173"/>
      <c r="BV35" s="173"/>
      <c r="BW35" s="173"/>
      <c r="BX35" s="173"/>
      <c r="BY35" s="173"/>
      <c r="BZ35" s="173"/>
      <c r="CA35" s="173"/>
      <c r="CB35" s="173"/>
      <c r="CC35" s="173"/>
      <c r="CD35" s="173"/>
      <c r="CE35" s="173"/>
      <c r="CF35" s="173"/>
      <c r="CG35" s="173"/>
      <c r="CH35" s="173"/>
      <c r="CI35" s="173"/>
      <c r="CJ35" s="173"/>
      <c r="CK35" s="173"/>
      <c r="CL35" s="173"/>
      <c r="CM35" s="173"/>
      <c r="CN35" s="173"/>
      <c r="CO35" s="173"/>
      <c r="CP35" s="173"/>
      <c r="CQ35" s="173"/>
      <c r="CR35" s="173"/>
      <c r="CS35" s="173"/>
      <c r="CT35" s="173"/>
      <c r="CU35" s="173"/>
      <c r="CV35" s="173"/>
      <c r="CW35" s="173"/>
      <c r="CX35" s="173"/>
      <c r="CY35" s="173"/>
      <c r="CZ35" s="173"/>
      <c r="DA35" s="173"/>
      <c r="DB35" s="173"/>
      <c r="DC35" s="173"/>
      <c r="DD35" s="173"/>
      <c r="DE35" s="173"/>
      <c r="DF35" s="173"/>
      <c r="DG35" s="173"/>
      <c r="DH35" s="173"/>
      <c r="DI35" s="173"/>
      <c r="DJ35" s="173"/>
      <c r="DK35" s="173"/>
      <c r="DL35" s="173"/>
      <c r="DM35" s="173"/>
      <c r="DN35" s="173"/>
      <c r="DO35" s="173"/>
      <c r="DP35" s="173"/>
      <c r="DQ35" s="173"/>
      <c r="DR35" s="173"/>
      <c r="DS35" s="173"/>
      <c r="DT35" s="173"/>
      <c r="DU35" s="173"/>
      <c r="DV35" s="173"/>
      <c r="DW35" s="173"/>
      <c r="DX35" s="173"/>
      <c r="DY35" s="173"/>
      <c r="DZ35" s="173"/>
      <c r="EA35" s="173"/>
      <c r="EB35" s="173"/>
      <c r="EC35" s="173"/>
      <c r="ED35" s="173"/>
      <c r="EE35" s="173"/>
      <c r="EF35" s="173"/>
      <c r="EG35" s="173"/>
      <c r="EH35" s="173"/>
      <c r="EI35" s="173"/>
      <c r="EJ35" s="173"/>
      <c r="EK35" s="173"/>
      <c r="EL35" s="173"/>
      <c r="EM35" s="173"/>
      <c r="EN35" s="173"/>
      <c r="EO35" s="173"/>
      <c r="EP35" s="173"/>
      <c r="EQ35" s="173"/>
      <c r="ER35" s="173"/>
      <c r="ES35" s="173"/>
      <c r="ET35" s="173"/>
      <c r="EU35" s="173"/>
      <c r="EV35" s="173"/>
      <c r="EW35" s="173"/>
      <c r="EX35" s="173"/>
      <c r="EY35" s="173"/>
      <c r="EZ35" s="173"/>
      <c r="FA35" s="173"/>
      <c r="FB35" s="173"/>
      <c r="FC35" s="173"/>
      <c r="FD35" s="173"/>
      <c r="FE35" s="173"/>
      <c r="FF35" s="173"/>
      <c r="FG35" s="173"/>
      <c r="FH35" s="173"/>
      <c r="FI35" s="173"/>
      <c r="FJ35" s="173"/>
      <c r="FK35" s="173"/>
      <c r="FL35" s="173"/>
      <c r="FM35" s="173"/>
      <c r="FN35" s="173"/>
      <c r="FO35" s="173"/>
      <c r="FP35" s="173"/>
      <c r="FQ35" s="173"/>
      <c r="FR35" s="173"/>
      <c r="FS35" s="173"/>
      <c r="FT35" s="173"/>
      <c r="FU35" s="173"/>
      <c r="FV35" s="173"/>
      <c r="FW35" s="173"/>
      <c r="FX35" s="173"/>
      <c r="FY35" s="173"/>
      <c r="FZ35" s="173"/>
      <c r="GA35" s="173"/>
      <c r="GB35" s="173"/>
      <c r="GC35" s="173"/>
      <c r="GD35" s="173"/>
      <c r="GE35" s="173"/>
      <c r="GF35" s="173"/>
      <c r="GG35" s="173"/>
      <c r="GH35" s="173"/>
      <c r="GI35" s="173"/>
      <c r="GJ35" s="173"/>
      <c r="GK35" s="173"/>
      <c r="GL35" s="173"/>
      <c r="GM35" s="173"/>
      <c r="GN35" s="173"/>
      <c r="GO35" s="173"/>
      <c r="GP35" s="173"/>
      <c r="GQ35" s="173"/>
      <c r="GR35" s="174"/>
    </row>
    <row r="36" spans="1:201" s="133" customFormat="1" ht="15.25" thickBot="1" x14ac:dyDescent="0.85">
      <c r="A36" s="199" t="s">
        <v>271</v>
      </c>
      <c r="B36" s="200">
        <f>I5</f>
        <v>42794</v>
      </c>
      <c r="C36" s="201"/>
      <c r="D36" s="171"/>
      <c r="E36" s="169"/>
      <c r="F36" s="172"/>
      <c r="G36" s="172"/>
      <c r="H36" s="182"/>
      <c r="I36" s="202"/>
      <c r="J36" s="202"/>
      <c r="K36" s="202"/>
      <c r="L36" s="202"/>
      <c r="M36" s="202"/>
      <c r="N36" s="202"/>
      <c r="O36" s="202"/>
      <c r="P36" s="202"/>
      <c r="Q36" s="202"/>
      <c r="R36" s="202"/>
      <c r="S36" s="202"/>
      <c r="T36" s="202"/>
      <c r="U36" s="202"/>
      <c r="V36" s="202"/>
      <c r="W36" s="202"/>
      <c r="X36" s="202"/>
      <c r="Y36" s="202"/>
      <c r="Z36" s="202"/>
      <c r="AA36" s="202"/>
      <c r="AB36" s="202"/>
      <c r="AC36" s="202"/>
      <c r="AD36" s="202"/>
      <c r="AE36" s="202"/>
      <c r="AF36" s="202"/>
      <c r="AG36" s="202"/>
      <c r="AH36" s="202"/>
      <c r="AI36" s="202"/>
      <c r="AJ36" s="202"/>
      <c r="AK36" s="202"/>
      <c r="AL36" s="202"/>
      <c r="AM36" s="202"/>
      <c r="AN36" s="202"/>
      <c r="AO36" s="202"/>
      <c r="AP36" s="202"/>
      <c r="AQ36" s="202"/>
      <c r="AR36" s="202"/>
      <c r="AS36" s="202"/>
      <c r="AT36" s="202"/>
      <c r="AU36" s="202"/>
      <c r="AV36" s="202"/>
      <c r="AW36" s="202"/>
      <c r="AX36" s="202"/>
      <c r="AY36" s="202"/>
      <c r="AZ36" s="202"/>
      <c r="BA36" s="202"/>
      <c r="BB36" s="202"/>
      <c r="BC36" s="202"/>
      <c r="BD36" s="202"/>
      <c r="BE36" s="202"/>
      <c r="BF36" s="202"/>
      <c r="BG36" s="202"/>
      <c r="BH36" s="202"/>
      <c r="BI36" s="202"/>
      <c r="BJ36" s="202"/>
      <c r="BK36" s="202"/>
      <c r="BL36" s="202"/>
      <c r="BM36" s="202"/>
      <c r="BN36" s="202"/>
      <c r="BO36" s="202"/>
      <c r="BP36" s="202"/>
      <c r="BQ36" s="202"/>
      <c r="BR36" s="202"/>
      <c r="BS36" s="202"/>
      <c r="BT36" s="202"/>
      <c r="BU36" s="202"/>
      <c r="BV36" s="202"/>
      <c r="BW36" s="202"/>
      <c r="BX36" s="202"/>
      <c r="BY36" s="202"/>
      <c r="BZ36" s="202"/>
      <c r="CA36" s="202"/>
      <c r="CB36" s="202"/>
      <c r="CC36" s="202"/>
      <c r="CD36" s="202"/>
      <c r="CE36" s="202"/>
      <c r="CF36" s="202"/>
      <c r="CG36" s="202"/>
      <c r="CH36" s="202"/>
      <c r="CI36" s="202"/>
      <c r="CJ36" s="202"/>
      <c r="CK36" s="202"/>
      <c r="CL36" s="202"/>
      <c r="CM36" s="202"/>
      <c r="CN36" s="202"/>
      <c r="CO36" s="202"/>
      <c r="CP36" s="202"/>
      <c r="CQ36" s="202"/>
      <c r="CR36" s="202"/>
      <c r="CS36" s="202"/>
      <c r="CT36" s="202"/>
      <c r="CU36" s="202"/>
      <c r="CV36" s="202"/>
      <c r="CW36" s="202"/>
      <c r="CX36" s="202"/>
      <c r="CY36" s="202"/>
      <c r="CZ36" s="202"/>
      <c r="DA36" s="202"/>
      <c r="DB36" s="202"/>
      <c r="DC36" s="202"/>
      <c r="DD36" s="202"/>
      <c r="DE36" s="202"/>
      <c r="DF36" s="202"/>
      <c r="DG36" s="202"/>
      <c r="DH36" s="202"/>
      <c r="DI36" s="202"/>
      <c r="DJ36" s="202"/>
      <c r="DK36" s="202"/>
      <c r="DL36" s="202"/>
      <c r="DM36" s="202"/>
      <c r="DN36" s="202"/>
      <c r="DO36" s="202"/>
      <c r="DP36" s="202"/>
      <c r="DQ36" s="202"/>
      <c r="DR36" s="202"/>
      <c r="DS36" s="202"/>
      <c r="DT36" s="202"/>
      <c r="DU36" s="202"/>
      <c r="DV36" s="202"/>
      <c r="DW36" s="202"/>
      <c r="DX36" s="202"/>
      <c r="DY36" s="202"/>
      <c r="DZ36" s="202"/>
      <c r="EA36" s="202"/>
      <c r="EB36" s="202"/>
      <c r="EC36" s="202"/>
      <c r="ED36" s="202"/>
      <c r="EE36" s="202"/>
      <c r="EF36" s="202"/>
      <c r="EG36" s="202"/>
      <c r="EH36" s="202"/>
      <c r="EI36" s="202"/>
      <c r="EJ36" s="202"/>
      <c r="EK36" s="202"/>
      <c r="EL36" s="202"/>
      <c r="EM36" s="202"/>
      <c r="EN36" s="202"/>
      <c r="EO36" s="202"/>
      <c r="EP36" s="202"/>
      <c r="EQ36" s="202"/>
      <c r="ER36" s="202"/>
      <c r="ES36" s="202"/>
      <c r="ET36" s="202"/>
      <c r="EU36" s="202"/>
      <c r="EV36" s="202"/>
      <c r="EW36" s="202"/>
      <c r="EX36" s="202"/>
      <c r="EY36" s="202"/>
      <c r="EZ36" s="202"/>
      <c r="FA36" s="202"/>
      <c r="FB36" s="202"/>
      <c r="FC36" s="202"/>
      <c r="FD36" s="202"/>
      <c r="FE36" s="202"/>
      <c r="FF36" s="202"/>
      <c r="FG36" s="202"/>
      <c r="FH36" s="202"/>
      <c r="FI36" s="202"/>
      <c r="FJ36" s="202"/>
      <c r="FK36" s="202"/>
      <c r="FL36" s="202"/>
      <c r="FM36" s="202"/>
      <c r="FN36" s="202"/>
      <c r="FO36" s="202"/>
      <c r="FP36" s="202"/>
      <c r="FQ36" s="202"/>
      <c r="FR36" s="202"/>
      <c r="FS36" s="202"/>
      <c r="FT36" s="202"/>
      <c r="FU36" s="202"/>
      <c r="FV36" s="202"/>
      <c r="FW36" s="202"/>
      <c r="FX36" s="202"/>
      <c r="FY36" s="202"/>
      <c r="FZ36" s="202"/>
      <c r="GA36" s="202"/>
      <c r="GB36" s="202"/>
      <c r="GC36" s="202"/>
      <c r="GD36" s="202"/>
      <c r="GE36" s="202"/>
      <c r="GF36" s="202"/>
      <c r="GG36" s="202"/>
      <c r="GH36" s="202"/>
      <c r="GI36" s="202"/>
      <c r="GJ36" s="202"/>
      <c r="GK36" s="202"/>
      <c r="GL36" s="202"/>
      <c r="GM36" s="202"/>
      <c r="GN36" s="202"/>
      <c r="GO36" s="202"/>
      <c r="GP36" s="202"/>
      <c r="GQ36" s="202"/>
      <c r="GR36" s="202"/>
    </row>
    <row r="37" spans="1:201" s="133" customFormat="1" ht="15.25" thickBot="1" x14ac:dyDescent="0.85">
      <c r="A37" s="168"/>
      <c r="B37" s="169"/>
      <c r="C37" s="170"/>
      <c r="D37" s="171"/>
      <c r="E37" s="169"/>
      <c r="F37" s="169"/>
      <c r="G37" s="169"/>
      <c r="H37" s="182"/>
      <c r="I37" s="182"/>
      <c r="J37" s="182"/>
      <c r="K37" s="182"/>
      <c r="L37" s="182"/>
      <c r="M37" s="182"/>
      <c r="N37" s="182"/>
      <c r="O37" s="182"/>
      <c r="P37" s="182"/>
      <c r="Q37" s="182"/>
      <c r="R37" s="182"/>
      <c r="S37" s="182"/>
      <c r="T37" s="182"/>
      <c r="U37" s="202"/>
      <c r="V37" s="202"/>
      <c r="W37" s="182"/>
      <c r="X37" s="182"/>
      <c r="Y37" s="182"/>
      <c r="Z37" s="182"/>
      <c r="AA37" s="182"/>
      <c r="AB37" s="182"/>
      <c r="AC37" s="182"/>
      <c r="AD37" s="182"/>
      <c r="AE37" s="182"/>
      <c r="AF37" s="182"/>
      <c r="AG37" s="182"/>
      <c r="AH37" s="182"/>
      <c r="AI37" s="182"/>
      <c r="AJ37" s="182"/>
      <c r="AK37" s="182"/>
      <c r="AL37" s="182"/>
      <c r="AM37" s="182"/>
      <c r="AN37" s="182"/>
      <c r="AO37" s="182"/>
      <c r="AP37" s="182"/>
      <c r="AQ37" s="182"/>
      <c r="AR37" s="182"/>
      <c r="AS37" s="182"/>
      <c r="AT37" s="182"/>
      <c r="AU37" s="182"/>
      <c r="AV37" s="182"/>
      <c r="AW37" s="173"/>
      <c r="AX37" s="173"/>
      <c r="AY37" s="173"/>
      <c r="AZ37" s="173"/>
      <c r="BA37" s="173"/>
      <c r="BB37" s="173"/>
      <c r="BC37" s="173"/>
      <c r="BD37" s="173"/>
      <c r="BE37" s="173"/>
      <c r="BF37" s="173"/>
      <c r="BG37" s="173"/>
      <c r="BH37" s="173"/>
      <c r="BI37" s="173"/>
      <c r="BJ37" s="173"/>
      <c r="BK37" s="173"/>
      <c r="BL37" s="173"/>
      <c r="BM37" s="173"/>
      <c r="BN37" s="173"/>
      <c r="BO37" s="173"/>
      <c r="BP37" s="173"/>
      <c r="BQ37" s="173"/>
      <c r="BR37" s="173"/>
      <c r="BS37" s="173"/>
      <c r="BT37" s="173"/>
      <c r="BU37" s="173"/>
      <c r="BV37" s="173"/>
      <c r="BW37" s="173"/>
      <c r="BX37" s="173"/>
      <c r="BY37" s="173"/>
      <c r="BZ37" s="173"/>
      <c r="CA37" s="173"/>
      <c r="CB37" s="173"/>
      <c r="CC37" s="173"/>
      <c r="CD37" s="173"/>
      <c r="CE37" s="173"/>
      <c r="CF37" s="173"/>
      <c r="CG37" s="173"/>
      <c r="CH37" s="173"/>
      <c r="CI37" s="173"/>
      <c r="CJ37" s="173"/>
      <c r="CK37" s="173"/>
      <c r="CL37" s="173"/>
      <c r="CM37" s="173"/>
      <c r="CN37" s="173"/>
      <c r="CO37" s="173"/>
      <c r="CP37" s="173"/>
      <c r="CQ37" s="173"/>
      <c r="CR37" s="173"/>
      <c r="CS37" s="173"/>
      <c r="CT37" s="173"/>
      <c r="CU37" s="173"/>
      <c r="CV37" s="173"/>
      <c r="CW37" s="173"/>
      <c r="CX37" s="173"/>
      <c r="CY37" s="173"/>
      <c r="CZ37" s="173"/>
      <c r="DA37" s="173"/>
      <c r="DB37" s="173"/>
      <c r="DC37" s="173"/>
      <c r="DD37" s="173"/>
      <c r="DE37" s="173"/>
      <c r="DF37" s="173"/>
      <c r="DG37" s="173"/>
      <c r="DH37" s="173"/>
      <c r="DI37" s="173"/>
      <c r="DJ37" s="173"/>
      <c r="DK37" s="173"/>
      <c r="DL37" s="173"/>
      <c r="DM37" s="173"/>
      <c r="DN37" s="173"/>
      <c r="DO37" s="173"/>
      <c r="DP37" s="173"/>
      <c r="DQ37" s="173"/>
      <c r="DR37" s="173"/>
      <c r="DS37" s="173"/>
      <c r="DT37" s="173"/>
      <c r="DU37" s="173"/>
      <c r="DV37" s="173"/>
      <c r="DW37" s="173"/>
      <c r="DX37" s="173"/>
      <c r="DY37" s="173"/>
      <c r="DZ37" s="173"/>
      <c r="EA37" s="173"/>
      <c r="EB37" s="173"/>
      <c r="EC37" s="173"/>
      <c r="ED37" s="173"/>
      <c r="EE37" s="173"/>
      <c r="EF37" s="173"/>
      <c r="EG37" s="173"/>
      <c r="EH37" s="173"/>
      <c r="EI37" s="173"/>
      <c r="EJ37" s="173"/>
      <c r="EK37" s="173"/>
      <c r="EL37" s="173"/>
      <c r="EM37" s="173"/>
      <c r="EN37" s="173"/>
      <c r="EO37" s="173"/>
      <c r="EP37" s="173"/>
      <c r="EQ37" s="173"/>
      <c r="ER37" s="173"/>
      <c r="ES37" s="173"/>
      <c r="ET37" s="173"/>
      <c r="EU37" s="173"/>
      <c r="EV37" s="173"/>
      <c r="EW37" s="173"/>
      <c r="EX37" s="173"/>
      <c r="EY37" s="173"/>
      <c r="EZ37" s="173"/>
      <c r="FA37" s="173"/>
      <c r="FB37" s="173"/>
      <c r="FC37" s="173"/>
      <c r="FD37" s="173"/>
      <c r="FE37" s="173"/>
      <c r="FF37" s="173"/>
      <c r="FG37" s="173"/>
      <c r="FH37" s="173"/>
      <c r="FI37" s="173"/>
      <c r="FJ37" s="173"/>
      <c r="FK37" s="173"/>
      <c r="FL37" s="173"/>
      <c r="FM37" s="173"/>
      <c r="FN37" s="173"/>
      <c r="FO37" s="173"/>
      <c r="FP37" s="173"/>
      <c r="FQ37" s="173"/>
      <c r="FR37" s="173"/>
      <c r="FS37" s="173"/>
      <c r="FT37" s="173"/>
      <c r="FU37" s="173"/>
      <c r="FV37" s="173"/>
      <c r="FW37" s="173"/>
      <c r="FX37" s="173"/>
      <c r="FY37" s="173"/>
      <c r="FZ37" s="173"/>
      <c r="GA37" s="173"/>
      <c r="GB37" s="173"/>
      <c r="GC37" s="173"/>
      <c r="GD37" s="173"/>
      <c r="GE37" s="173"/>
      <c r="GF37" s="173"/>
      <c r="GG37" s="173"/>
      <c r="GH37" s="173"/>
      <c r="GI37" s="173"/>
      <c r="GJ37" s="173"/>
      <c r="GK37" s="173"/>
      <c r="GL37" s="173"/>
      <c r="GM37" s="173"/>
      <c r="GN37" s="173"/>
      <c r="GO37" s="173"/>
      <c r="GP37" s="173"/>
      <c r="GQ37" s="173"/>
      <c r="GR37" s="202"/>
    </row>
    <row r="38" spans="1:201" s="133" customFormat="1" x14ac:dyDescent="0.7">
      <c r="A38" s="203" t="str">
        <f>"NPV at "&amp;TEXT(D28,"0.0%")&amp;""</f>
        <v>NPV at 8.0%</v>
      </c>
      <c r="B38" s="204">
        <f ca="1">XNPV(D28,$I$18:$GQ$18,$I$5:$GQ$5)</f>
        <v>919154681.34468472</v>
      </c>
      <c r="C38" s="171"/>
      <c r="D38" s="171"/>
      <c r="E38" s="169"/>
      <c r="F38" s="170"/>
      <c r="G38" s="170"/>
      <c r="H38" s="182"/>
      <c r="I38" s="182"/>
      <c r="J38" s="182"/>
      <c r="K38" s="182"/>
      <c r="L38" s="182"/>
      <c r="M38" s="182"/>
      <c r="N38" s="182"/>
      <c r="O38" s="182"/>
      <c r="P38" s="182"/>
      <c r="Q38" s="182"/>
      <c r="R38" s="182"/>
      <c r="S38" s="182"/>
      <c r="T38" s="182"/>
      <c r="U38" s="182"/>
      <c r="V38" s="182"/>
      <c r="W38" s="182"/>
      <c r="X38" s="182"/>
      <c r="Y38" s="182"/>
      <c r="Z38" s="182"/>
      <c r="AA38" s="182"/>
      <c r="AB38" s="182"/>
      <c r="AC38" s="182"/>
      <c r="AD38" s="182"/>
      <c r="AE38" s="182"/>
      <c r="AF38" s="182"/>
      <c r="AG38" s="182"/>
      <c r="AH38" s="182"/>
      <c r="AI38" s="182"/>
      <c r="AJ38" s="182"/>
      <c r="AK38" s="182"/>
      <c r="AL38" s="182"/>
      <c r="AM38" s="182"/>
      <c r="AN38" s="182"/>
      <c r="AO38" s="182"/>
      <c r="AP38" s="182"/>
      <c r="AQ38" s="182"/>
      <c r="AR38" s="182"/>
      <c r="AS38" s="182"/>
      <c r="AT38" s="182"/>
      <c r="AU38" s="182"/>
      <c r="AV38" s="182"/>
      <c r="AW38" s="205"/>
      <c r="AX38" s="205"/>
      <c r="AY38" s="205"/>
      <c r="AZ38" s="205"/>
      <c r="BA38" s="205"/>
      <c r="BB38" s="205"/>
      <c r="BC38" s="205"/>
      <c r="BD38" s="205"/>
      <c r="BE38" s="205"/>
      <c r="BF38" s="205"/>
      <c r="BG38" s="205"/>
      <c r="BH38" s="205"/>
      <c r="BI38" s="205"/>
      <c r="BJ38" s="205"/>
      <c r="BK38" s="205"/>
      <c r="BL38" s="205"/>
      <c r="BM38" s="205"/>
      <c r="BN38" s="205"/>
      <c r="BO38" s="205"/>
      <c r="BP38" s="205"/>
      <c r="BQ38" s="205"/>
      <c r="BR38" s="205"/>
      <c r="BS38" s="205"/>
      <c r="BT38" s="205"/>
      <c r="BU38" s="205"/>
      <c r="BV38" s="205"/>
      <c r="BW38" s="205"/>
      <c r="BX38" s="205"/>
      <c r="BY38" s="205"/>
      <c r="BZ38" s="205"/>
      <c r="CA38" s="205"/>
      <c r="CB38" s="205"/>
      <c r="CC38" s="205"/>
      <c r="CD38" s="205"/>
      <c r="CE38" s="205"/>
      <c r="CF38" s="205"/>
      <c r="CG38" s="205"/>
      <c r="CH38" s="205"/>
      <c r="CI38" s="205"/>
      <c r="CJ38" s="205"/>
      <c r="CK38" s="205"/>
      <c r="CL38" s="205"/>
      <c r="CM38" s="205"/>
      <c r="CN38" s="205"/>
      <c r="CO38" s="205"/>
      <c r="CP38" s="205"/>
      <c r="CQ38" s="205"/>
      <c r="CR38" s="205"/>
      <c r="CS38" s="205"/>
      <c r="CT38" s="205"/>
      <c r="CU38" s="205"/>
      <c r="CV38" s="205"/>
      <c r="CW38" s="205"/>
      <c r="CX38" s="205"/>
      <c r="CY38" s="205"/>
      <c r="CZ38" s="205"/>
      <c r="DA38" s="205"/>
      <c r="DB38" s="205"/>
      <c r="DC38" s="205"/>
      <c r="DD38" s="205"/>
      <c r="DE38" s="205"/>
      <c r="DF38" s="205"/>
      <c r="DG38" s="205"/>
      <c r="DH38" s="205"/>
      <c r="DI38" s="205"/>
      <c r="DJ38" s="205"/>
      <c r="DK38" s="205"/>
      <c r="DL38" s="205"/>
      <c r="DM38" s="205"/>
      <c r="DN38" s="205"/>
      <c r="DO38" s="205"/>
      <c r="DP38" s="205"/>
      <c r="DQ38" s="205"/>
      <c r="DR38" s="205"/>
      <c r="DS38" s="205"/>
      <c r="DT38" s="205"/>
      <c r="DU38" s="205"/>
      <c r="DV38" s="205"/>
      <c r="DW38" s="205"/>
      <c r="DX38" s="205"/>
      <c r="DY38" s="205"/>
      <c r="DZ38" s="205"/>
      <c r="EA38" s="205"/>
      <c r="EB38" s="205"/>
      <c r="EC38" s="205"/>
      <c r="ED38" s="205"/>
      <c r="EE38" s="205"/>
      <c r="EF38" s="205"/>
      <c r="EG38" s="205"/>
      <c r="EH38" s="205"/>
      <c r="EI38" s="205"/>
      <c r="EJ38" s="205"/>
      <c r="EK38" s="205"/>
      <c r="EL38" s="205"/>
      <c r="EM38" s="205"/>
      <c r="EN38" s="205"/>
      <c r="EO38" s="205"/>
      <c r="EP38" s="205"/>
      <c r="EQ38" s="205"/>
      <c r="ER38" s="205"/>
      <c r="ES38" s="205"/>
      <c r="ET38" s="205"/>
      <c r="EU38" s="205"/>
      <c r="EV38" s="205"/>
      <c r="EW38" s="205"/>
      <c r="EX38" s="205"/>
      <c r="EY38" s="205"/>
      <c r="EZ38" s="205"/>
      <c r="FA38" s="205"/>
      <c r="FB38" s="205"/>
      <c r="FC38" s="205"/>
      <c r="FD38" s="205"/>
      <c r="FE38" s="205"/>
      <c r="FF38" s="205"/>
      <c r="FG38" s="205"/>
      <c r="FH38" s="205"/>
      <c r="FI38" s="205"/>
      <c r="FJ38" s="205"/>
      <c r="FK38" s="205"/>
      <c r="FL38" s="205"/>
      <c r="FM38" s="205"/>
      <c r="FN38" s="205"/>
      <c r="FO38" s="205"/>
      <c r="FP38" s="205"/>
      <c r="FQ38" s="205"/>
      <c r="FR38" s="205"/>
      <c r="FS38" s="205"/>
      <c r="FT38" s="205"/>
      <c r="FU38" s="205"/>
      <c r="FV38" s="205"/>
      <c r="FW38" s="205"/>
      <c r="FX38" s="205"/>
      <c r="FY38" s="205"/>
      <c r="FZ38" s="205"/>
      <c r="GA38" s="205"/>
      <c r="GB38" s="205"/>
      <c r="GC38" s="205"/>
      <c r="GD38" s="205"/>
      <c r="GE38" s="205"/>
      <c r="GF38" s="205"/>
      <c r="GG38" s="205"/>
      <c r="GH38" s="205"/>
      <c r="GI38" s="205"/>
      <c r="GJ38" s="205"/>
      <c r="GK38" s="205"/>
      <c r="GL38" s="205"/>
      <c r="GM38" s="205"/>
      <c r="GN38" s="205"/>
      <c r="GO38" s="205"/>
      <c r="GP38" s="205"/>
      <c r="GQ38" s="205"/>
      <c r="GR38" s="174"/>
    </row>
    <row r="39" spans="1:201" ht="15.25" thickBot="1" x14ac:dyDescent="0.85">
      <c r="A39" s="206" t="str">
        <f>"NPV at "&amp;TEXT(D29,"0.0%")&amp;""</f>
        <v>NPV at 8.0%</v>
      </c>
      <c r="B39" s="207">
        <f ca="1">XNPV(D29,$I$18:$GQ$18,$I$5:$GQ$5)</f>
        <v>919154681.34468472</v>
      </c>
      <c r="C39" s="171"/>
      <c r="D39" s="171"/>
      <c r="E39" s="169"/>
      <c r="F39" s="170"/>
      <c r="G39" s="170"/>
      <c r="H39" s="182"/>
      <c r="I39" s="182"/>
      <c r="J39" s="182"/>
      <c r="K39" s="182"/>
      <c r="L39" s="182"/>
      <c r="M39" s="182"/>
      <c r="N39" s="182"/>
      <c r="O39" s="182"/>
      <c r="P39" s="182"/>
      <c r="Q39" s="182"/>
      <c r="R39" s="182"/>
      <c r="S39" s="182"/>
      <c r="T39" s="182"/>
      <c r="U39" s="182"/>
      <c r="V39" s="182"/>
      <c r="W39" s="182"/>
      <c r="X39" s="182"/>
      <c r="Y39" s="182"/>
      <c r="Z39" s="182"/>
      <c r="AA39" s="182"/>
      <c r="AB39" s="182"/>
      <c r="AC39" s="182"/>
      <c r="AD39" s="182"/>
      <c r="AE39" s="182"/>
      <c r="AF39" s="182"/>
      <c r="AG39" s="182"/>
      <c r="AH39" s="182"/>
      <c r="AI39" s="182"/>
      <c r="AJ39" s="182"/>
      <c r="AK39" s="182"/>
      <c r="AL39" s="182"/>
      <c r="AM39" s="182"/>
      <c r="AN39" s="182"/>
      <c r="AO39" s="182"/>
      <c r="AP39" s="182"/>
      <c r="AQ39" s="182"/>
      <c r="AR39" s="182"/>
      <c r="AS39" s="182"/>
      <c r="AT39" s="182"/>
      <c r="AU39" s="182"/>
      <c r="AV39" s="182"/>
      <c r="AW39" s="173"/>
      <c r="AX39" s="173"/>
      <c r="AY39" s="173"/>
      <c r="AZ39" s="173"/>
      <c r="BA39" s="173"/>
      <c r="BB39" s="173"/>
      <c r="BC39" s="173"/>
      <c r="BD39" s="173"/>
      <c r="BE39" s="173"/>
      <c r="BF39" s="173"/>
      <c r="BG39" s="173"/>
      <c r="BH39" s="173"/>
      <c r="BI39" s="173"/>
      <c r="BJ39" s="173"/>
      <c r="BK39" s="173"/>
      <c r="BL39" s="173"/>
      <c r="BM39" s="173"/>
      <c r="BN39" s="173"/>
      <c r="BO39" s="173"/>
      <c r="BP39" s="173"/>
      <c r="BQ39" s="173"/>
      <c r="BR39" s="173"/>
      <c r="BS39" s="173"/>
      <c r="BT39" s="173"/>
      <c r="BU39" s="173"/>
      <c r="BV39" s="173"/>
      <c r="BW39" s="173"/>
      <c r="BX39" s="173"/>
      <c r="BY39" s="173"/>
      <c r="BZ39" s="173"/>
      <c r="CA39" s="173"/>
      <c r="CB39" s="173"/>
      <c r="CC39" s="173"/>
      <c r="CD39" s="173"/>
      <c r="CE39" s="173"/>
      <c r="CF39" s="173"/>
      <c r="CG39" s="173"/>
      <c r="CH39" s="173"/>
      <c r="CI39" s="173"/>
      <c r="CJ39" s="173"/>
      <c r="CK39" s="173"/>
      <c r="CL39" s="173"/>
      <c r="CM39" s="173"/>
      <c r="CN39" s="173"/>
      <c r="CO39" s="173"/>
      <c r="CP39" s="173"/>
      <c r="CQ39" s="173"/>
      <c r="CR39" s="173"/>
      <c r="CS39" s="173"/>
      <c r="CT39" s="173"/>
      <c r="CU39" s="173"/>
      <c r="CV39" s="173"/>
      <c r="CW39" s="173"/>
      <c r="CX39" s="173"/>
      <c r="CY39" s="173"/>
      <c r="CZ39" s="173"/>
      <c r="DA39" s="173"/>
      <c r="DB39" s="173"/>
      <c r="DC39" s="173"/>
      <c r="DD39" s="173"/>
      <c r="DE39" s="173"/>
      <c r="DF39" s="173"/>
      <c r="DG39" s="173"/>
      <c r="DH39" s="173"/>
      <c r="DI39" s="173"/>
      <c r="DJ39" s="173"/>
      <c r="DK39" s="173"/>
      <c r="DL39" s="173"/>
      <c r="DM39" s="173"/>
      <c r="DN39" s="173"/>
      <c r="DO39" s="173"/>
      <c r="DP39" s="173"/>
      <c r="DQ39" s="173"/>
      <c r="DR39" s="173"/>
      <c r="DS39" s="173"/>
      <c r="DT39" s="173"/>
      <c r="DU39" s="173"/>
      <c r="DV39" s="173"/>
      <c r="DW39" s="173"/>
      <c r="DX39" s="173"/>
      <c r="DY39" s="173"/>
      <c r="DZ39" s="173"/>
      <c r="EA39" s="173"/>
      <c r="EB39" s="173"/>
      <c r="EC39" s="173"/>
      <c r="ED39" s="173"/>
      <c r="EE39" s="173"/>
      <c r="EF39" s="173"/>
      <c r="EG39" s="173"/>
      <c r="EH39" s="173"/>
      <c r="EI39" s="173"/>
      <c r="EJ39" s="173"/>
      <c r="EK39" s="173"/>
      <c r="EL39" s="173"/>
      <c r="EM39" s="173"/>
      <c r="EN39" s="173"/>
      <c r="EO39" s="173"/>
      <c r="EP39" s="173"/>
      <c r="EQ39" s="173"/>
      <c r="ER39" s="173"/>
      <c r="ES39" s="173"/>
      <c r="ET39" s="173"/>
      <c r="EU39" s="173"/>
      <c r="EV39" s="173"/>
      <c r="EW39" s="173"/>
      <c r="EX39" s="173"/>
      <c r="EY39" s="173"/>
      <c r="EZ39" s="173"/>
      <c r="FA39" s="173"/>
      <c r="FB39" s="173"/>
      <c r="FC39" s="173"/>
      <c r="FD39" s="173"/>
      <c r="FE39" s="173"/>
      <c r="FF39" s="173"/>
      <c r="FG39" s="173"/>
      <c r="FH39" s="173"/>
      <c r="FI39" s="173"/>
      <c r="FJ39" s="173"/>
      <c r="FK39" s="173"/>
      <c r="FL39" s="173"/>
      <c r="FM39" s="173"/>
      <c r="FN39" s="173"/>
      <c r="FO39" s="173"/>
      <c r="FP39" s="173"/>
      <c r="FQ39" s="173"/>
      <c r="FR39" s="173"/>
      <c r="FS39" s="173"/>
      <c r="FT39" s="173"/>
      <c r="FU39" s="173"/>
      <c r="FV39" s="173"/>
      <c r="FW39" s="173"/>
      <c r="FX39" s="173"/>
      <c r="FY39" s="173"/>
      <c r="FZ39" s="173"/>
      <c r="GA39" s="173"/>
      <c r="GB39" s="173"/>
      <c r="GC39" s="173"/>
      <c r="GD39" s="173"/>
      <c r="GE39" s="173"/>
      <c r="GF39" s="173"/>
      <c r="GG39" s="173"/>
      <c r="GH39" s="173"/>
      <c r="GI39" s="173"/>
      <c r="GJ39" s="173"/>
      <c r="GK39" s="173"/>
      <c r="GL39" s="173"/>
      <c r="GM39" s="173"/>
      <c r="GN39" s="173"/>
      <c r="GO39" s="173"/>
      <c r="GP39" s="173"/>
      <c r="GQ39" s="173"/>
      <c r="GR39" s="174"/>
    </row>
    <row r="40" spans="1:201" s="133" customFormat="1" ht="5.15" customHeight="1" x14ac:dyDescent="0.7">
      <c r="A40" s="168"/>
      <c r="B40" s="169"/>
      <c r="C40" s="170"/>
      <c r="D40" s="171"/>
      <c r="E40" s="169"/>
      <c r="F40" s="169"/>
      <c r="G40" s="169"/>
      <c r="H40" s="169"/>
      <c r="I40" s="208"/>
      <c r="J40" s="208"/>
      <c r="K40" s="208"/>
      <c r="L40" s="208"/>
      <c r="M40" s="208"/>
      <c r="N40" s="208"/>
      <c r="O40" s="208"/>
      <c r="P40" s="208"/>
      <c r="Q40" s="208"/>
      <c r="R40" s="208"/>
      <c r="S40" s="208"/>
      <c r="T40" s="208"/>
      <c r="U40" s="208"/>
      <c r="V40" s="208"/>
      <c r="W40" s="208"/>
      <c r="X40" s="208"/>
      <c r="Y40" s="208"/>
      <c r="Z40" s="208"/>
      <c r="AA40" s="208"/>
      <c r="AB40" s="208"/>
      <c r="AC40" s="208"/>
      <c r="AD40" s="208"/>
      <c r="AE40" s="208"/>
      <c r="AF40" s="208"/>
      <c r="AG40" s="208"/>
      <c r="AH40" s="208"/>
      <c r="AI40" s="208"/>
      <c r="AJ40" s="208"/>
      <c r="AK40" s="208"/>
      <c r="AL40" s="208"/>
      <c r="AM40" s="208"/>
      <c r="AN40" s="208"/>
      <c r="AO40" s="208"/>
      <c r="AP40" s="208"/>
      <c r="AQ40" s="208"/>
      <c r="AR40" s="208"/>
      <c r="AS40" s="208"/>
      <c r="AT40" s="208"/>
      <c r="AU40" s="208"/>
      <c r="AV40" s="208"/>
      <c r="AW40" s="208"/>
      <c r="AX40" s="208"/>
      <c r="AY40" s="208"/>
      <c r="AZ40" s="208"/>
      <c r="BA40" s="208"/>
      <c r="BB40" s="208"/>
      <c r="BC40" s="208"/>
      <c r="BD40" s="208"/>
      <c r="BE40" s="208"/>
      <c r="BF40" s="208"/>
      <c r="BG40" s="208"/>
      <c r="BH40" s="208"/>
      <c r="BI40" s="208"/>
      <c r="BJ40" s="208"/>
      <c r="BK40" s="208"/>
      <c r="BL40" s="208"/>
      <c r="BM40" s="208"/>
      <c r="BN40" s="208"/>
      <c r="BO40" s="208"/>
      <c r="BP40" s="208"/>
      <c r="BQ40" s="208"/>
      <c r="BR40" s="208"/>
      <c r="BS40" s="208"/>
      <c r="BT40" s="208"/>
      <c r="BU40" s="208"/>
      <c r="BV40" s="208"/>
      <c r="BW40" s="208"/>
      <c r="BX40" s="208"/>
      <c r="BY40" s="208"/>
      <c r="BZ40" s="208"/>
      <c r="CA40" s="208"/>
      <c r="CB40" s="208"/>
      <c r="CC40" s="208"/>
      <c r="CD40" s="208"/>
      <c r="CE40" s="208"/>
      <c r="CF40" s="208"/>
      <c r="CG40" s="208"/>
      <c r="CH40" s="208"/>
      <c r="CI40" s="208"/>
      <c r="CJ40" s="208"/>
      <c r="CK40" s="208"/>
      <c r="CL40" s="208"/>
      <c r="CM40" s="208"/>
      <c r="CN40" s="208"/>
      <c r="CO40" s="208"/>
      <c r="CP40" s="208"/>
      <c r="CQ40" s="208"/>
      <c r="CR40" s="208"/>
      <c r="CS40" s="208"/>
      <c r="CT40" s="208"/>
      <c r="CU40" s="208"/>
      <c r="CV40" s="208"/>
      <c r="CW40" s="208"/>
      <c r="CX40" s="208"/>
      <c r="CY40" s="208"/>
      <c r="CZ40" s="208"/>
      <c r="DA40" s="208"/>
      <c r="DB40" s="208"/>
      <c r="DC40" s="208"/>
      <c r="DD40" s="208"/>
      <c r="DE40" s="208"/>
      <c r="DF40" s="208"/>
      <c r="DG40" s="208"/>
      <c r="DH40" s="208"/>
      <c r="DI40" s="208"/>
      <c r="DJ40" s="208"/>
      <c r="DK40" s="208"/>
      <c r="DL40" s="208"/>
      <c r="DM40" s="208"/>
      <c r="DN40" s="208"/>
      <c r="DO40" s="208"/>
      <c r="DP40" s="208"/>
      <c r="DQ40" s="208"/>
      <c r="DR40" s="208"/>
      <c r="DS40" s="208"/>
      <c r="DT40" s="208"/>
      <c r="DU40" s="208"/>
      <c r="DV40" s="208"/>
      <c r="DW40" s="208"/>
      <c r="DX40" s="208"/>
      <c r="DY40" s="208"/>
      <c r="DZ40" s="208"/>
      <c r="EA40" s="208"/>
      <c r="EB40" s="208"/>
      <c r="EC40" s="208"/>
      <c r="ED40" s="208"/>
      <c r="EE40" s="208"/>
      <c r="EF40" s="208"/>
      <c r="EG40" s="208"/>
      <c r="EH40" s="208"/>
      <c r="EI40" s="208"/>
      <c r="EJ40" s="208"/>
      <c r="EK40" s="208"/>
      <c r="EL40" s="208"/>
      <c r="EM40" s="208"/>
      <c r="EN40" s="208"/>
      <c r="EO40" s="208"/>
      <c r="EP40" s="208"/>
      <c r="EQ40" s="208"/>
      <c r="ER40" s="208"/>
      <c r="ES40" s="208"/>
      <c r="ET40" s="208"/>
      <c r="EU40" s="208"/>
      <c r="EV40" s="208"/>
      <c r="EW40" s="208"/>
      <c r="EX40" s="208"/>
      <c r="EY40" s="208"/>
      <c r="EZ40" s="208"/>
      <c r="FA40" s="208"/>
      <c r="FB40" s="208"/>
      <c r="FC40" s="208"/>
      <c r="FD40" s="208"/>
      <c r="FE40" s="208"/>
      <c r="FF40" s="208"/>
      <c r="FG40" s="208"/>
      <c r="FH40" s="208"/>
      <c r="FI40" s="208"/>
      <c r="FJ40" s="208"/>
      <c r="FK40" s="208"/>
      <c r="FL40" s="208"/>
      <c r="FM40" s="208"/>
      <c r="FN40" s="208"/>
      <c r="FO40" s="208"/>
      <c r="FP40" s="208"/>
      <c r="FQ40" s="208"/>
      <c r="FR40" s="208"/>
      <c r="FS40" s="208"/>
      <c r="FT40" s="208"/>
      <c r="FU40" s="208"/>
      <c r="FV40" s="208"/>
      <c r="FW40" s="208"/>
      <c r="FX40" s="208"/>
      <c r="FY40" s="208"/>
      <c r="FZ40" s="208"/>
      <c r="GA40" s="208"/>
      <c r="GB40" s="208"/>
      <c r="GC40" s="208"/>
      <c r="GD40" s="208"/>
      <c r="GE40" s="208"/>
      <c r="GF40" s="208"/>
      <c r="GG40" s="208"/>
      <c r="GH40" s="208"/>
      <c r="GI40" s="208"/>
      <c r="GJ40" s="208"/>
      <c r="GK40" s="208"/>
      <c r="GL40" s="208"/>
      <c r="GM40" s="208"/>
      <c r="GN40" s="208"/>
      <c r="GO40" s="208"/>
      <c r="GP40" s="208"/>
      <c r="GQ40" s="208"/>
      <c r="GR40" s="169"/>
      <c r="GS40" s="209"/>
    </row>
    <row r="41" spans="1:201" s="133" customFormat="1" ht="15" customHeight="1" x14ac:dyDescent="0.7">
      <c r="A41" s="175" t="s">
        <v>272</v>
      </c>
      <c r="B41" s="176"/>
      <c r="C41" s="177"/>
      <c r="D41" s="178"/>
      <c r="E41" s="176"/>
      <c r="F41" s="176"/>
      <c r="G41" s="176"/>
      <c r="H41" s="176"/>
      <c r="I41" s="210">
        <f t="shared" ref="I41:BT41" ca="1" si="7">I42</f>
        <v>0</v>
      </c>
      <c r="J41" s="210">
        <f t="shared" ca="1" si="7"/>
        <v>0</v>
      </c>
      <c r="K41" s="210">
        <f t="shared" ca="1" si="7"/>
        <v>0</v>
      </c>
      <c r="L41" s="210">
        <f t="shared" ca="1" si="7"/>
        <v>0</v>
      </c>
      <c r="M41" s="210">
        <f t="shared" ca="1" si="7"/>
        <v>0</v>
      </c>
      <c r="N41" s="210">
        <f t="shared" ca="1" si="7"/>
        <v>0</v>
      </c>
      <c r="O41" s="210">
        <f t="shared" ca="1" si="7"/>
        <v>0</v>
      </c>
      <c r="P41" s="210">
        <f t="shared" ca="1" si="7"/>
        <v>0</v>
      </c>
      <c r="Q41" s="210">
        <f t="shared" ca="1" si="7"/>
        <v>0</v>
      </c>
      <c r="R41" s="210">
        <f t="shared" ca="1" si="7"/>
        <v>0</v>
      </c>
      <c r="S41" s="210">
        <f t="shared" ca="1" si="7"/>
        <v>1903767.8411554527</v>
      </c>
      <c r="T41" s="210">
        <f t="shared" ca="1" si="7"/>
        <v>0</v>
      </c>
      <c r="U41" s="210">
        <f t="shared" ca="1" si="7"/>
        <v>0</v>
      </c>
      <c r="V41" s="210">
        <f t="shared" ca="1" si="7"/>
        <v>8157846.3032676503</v>
      </c>
      <c r="W41" s="210">
        <f t="shared" ca="1" si="7"/>
        <v>0</v>
      </c>
      <c r="X41" s="210">
        <f t="shared" ca="1" si="7"/>
        <v>0</v>
      </c>
      <c r="Y41" s="210">
        <f t="shared" ca="1" si="7"/>
        <v>10721773.617201321</v>
      </c>
      <c r="Z41" s="210">
        <f t="shared" ca="1" si="7"/>
        <v>0</v>
      </c>
      <c r="AA41" s="210">
        <f t="shared" ca="1" si="7"/>
        <v>0</v>
      </c>
      <c r="AB41" s="210">
        <f t="shared" ca="1" si="7"/>
        <v>11642670.730824042</v>
      </c>
      <c r="AC41" s="210">
        <f t="shared" ca="1" si="7"/>
        <v>0</v>
      </c>
      <c r="AD41" s="210">
        <f t="shared" ca="1" si="7"/>
        <v>0</v>
      </c>
      <c r="AE41" s="210">
        <f t="shared" ca="1" si="7"/>
        <v>11010542.86289157</v>
      </c>
      <c r="AF41" s="210">
        <f t="shared" ca="1" si="7"/>
        <v>0</v>
      </c>
      <c r="AG41" s="210">
        <f t="shared" ca="1" si="7"/>
        <v>0</v>
      </c>
      <c r="AH41" s="210">
        <f t="shared" ca="1" si="7"/>
        <v>16084171.587062333</v>
      </c>
      <c r="AI41" s="210">
        <f t="shared" ca="1" si="7"/>
        <v>0</v>
      </c>
      <c r="AJ41" s="210">
        <f t="shared" ca="1" si="7"/>
        <v>0</v>
      </c>
      <c r="AK41" s="210">
        <f t="shared" ca="1" si="7"/>
        <v>17718419.817985266</v>
      </c>
      <c r="AL41" s="210">
        <f t="shared" ca="1" si="7"/>
        <v>0</v>
      </c>
      <c r="AM41" s="210">
        <f t="shared" ca="1" si="7"/>
        <v>0</v>
      </c>
      <c r="AN41" s="210">
        <f t="shared" ca="1" si="7"/>
        <v>21881977.694289044</v>
      </c>
      <c r="AO41" s="210">
        <f t="shared" ca="1" si="7"/>
        <v>0</v>
      </c>
      <c r="AP41" s="210">
        <f t="shared" ca="1" si="7"/>
        <v>0</v>
      </c>
      <c r="AQ41" s="210">
        <f t="shared" ca="1" si="7"/>
        <v>21450710.554289035</v>
      </c>
      <c r="AR41" s="210">
        <f t="shared" ca="1" si="7"/>
        <v>0</v>
      </c>
      <c r="AS41" s="210">
        <f t="shared" ca="1" si="7"/>
        <v>0</v>
      </c>
      <c r="AT41" s="210">
        <f t="shared" ca="1" si="7"/>
        <v>22014064.423046514</v>
      </c>
      <c r="AU41" s="210">
        <f t="shared" ca="1" si="7"/>
        <v>0</v>
      </c>
      <c r="AV41" s="210">
        <f t="shared" ca="1" si="7"/>
        <v>0</v>
      </c>
      <c r="AW41" s="210">
        <f t="shared" ca="1" si="7"/>
        <v>22156103.35233584</v>
      </c>
      <c r="AX41" s="210">
        <f t="shared" ca="1" si="7"/>
        <v>0</v>
      </c>
      <c r="AY41" s="210">
        <f t="shared" ca="1" si="7"/>
        <v>0</v>
      </c>
      <c r="AZ41" s="210">
        <f t="shared" ca="1" si="7"/>
        <v>21387943.381980501</v>
      </c>
      <c r="BA41" s="210">
        <f t="shared" ca="1" si="7"/>
        <v>0</v>
      </c>
      <c r="BB41" s="210">
        <f t="shared" ca="1" si="7"/>
        <v>0</v>
      </c>
      <c r="BC41" s="210">
        <f t="shared" ca="1" si="7"/>
        <v>19846469.778479747</v>
      </c>
      <c r="BD41" s="210">
        <f t="shared" ca="1" si="7"/>
        <v>0</v>
      </c>
      <c r="BE41" s="210">
        <f t="shared" ca="1" si="7"/>
        <v>0</v>
      </c>
      <c r="BF41" s="210">
        <f t="shared" ca="1" si="7"/>
        <v>20223018.845640466</v>
      </c>
      <c r="BG41" s="210">
        <f t="shared" ca="1" si="7"/>
        <v>0</v>
      </c>
      <c r="BH41" s="210">
        <f t="shared" ca="1" si="7"/>
        <v>0</v>
      </c>
      <c r="BI41" s="210">
        <f t="shared" ca="1" si="7"/>
        <v>20590904.700846702</v>
      </c>
      <c r="BJ41" s="210">
        <f t="shared" ca="1" si="7"/>
        <v>0</v>
      </c>
      <c r="BK41" s="210">
        <f t="shared" ca="1" si="7"/>
        <v>0</v>
      </c>
      <c r="BL41" s="210">
        <f t="shared" ca="1" si="7"/>
        <v>20503408.210797049</v>
      </c>
      <c r="BM41" s="210">
        <f t="shared" ca="1" si="7"/>
        <v>0</v>
      </c>
      <c r="BN41" s="210">
        <f t="shared" ca="1" si="7"/>
        <v>0</v>
      </c>
      <c r="BO41" s="210">
        <f t="shared" ca="1" si="7"/>
        <v>20747857.387241945</v>
      </c>
      <c r="BP41" s="210">
        <f t="shared" ca="1" si="7"/>
        <v>0</v>
      </c>
      <c r="BQ41" s="210">
        <f t="shared" ca="1" si="7"/>
        <v>0</v>
      </c>
      <c r="BR41" s="210">
        <f t="shared" ca="1" si="7"/>
        <v>21250277.443659045</v>
      </c>
      <c r="BS41" s="210">
        <f t="shared" ca="1" si="7"/>
        <v>0</v>
      </c>
      <c r="BT41" s="210">
        <f t="shared" ca="1" si="7"/>
        <v>0</v>
      </c>
      <c r="BU41" s="210">
        <f t="shared" ref="BU41:EF41" ca="1" si="8">BU42</f>
        <v>22079538.315158159</v>
      </c>
      <c r="BV41" s="210">
        <f t="shared" ca="1" si="8"/>
        <v>0</v>
      </c>
      <c r="BW41" s="210">
        <f t="shared" ca="1" si="8"/>
        <v>0</v>
      </c>
      <c r="BX41" s="210">
        <f t="shared" ca="1" si="8"/>
        <v>21364754.165453717</v>
      </c>
      <c r="BY41" s="210">
        <f t="shared" ca="1" si="8"/>
        <v>0</v>
      </c>
      <c r="BZ41" s="210">
        <f t="shared" ca="1" si="8"/>
        <v>0</v>
      </c>
      <c r="CA41" s="210">
        <f t="shared" ca="1" si="8"/>
        <v>21083167.737700023</v>
      </c>
      <c r="CB41" s="210">
        <f t="shared" ca="1" si="8"/>
        <v>0</v>
      </c>
      <c r="CC41" s="210">
        <f t="shared" ca="1" si="8"/>
        <v>0</v>
      </c>
      <c r="CD41" s="210">
        <f t="shared" ca="1" si="8"/>
        <v>20995489.774357662</v>
      </c>
      <c r="CE41" s="210">
        <f t="shared" ca="1" si="8"/>
        <v>0</v>
      </c>
      <c r="CF41" s="210">
        <f t="shared" ca="1" si="8"/>
        <v>0</v>
      </c>
      <c r="CG41" s="210">
        <f t="shared" ca="1" si="8"/>
        <v>21861635.12323422</v>
      </c>
      <c r="CH41" s="210">
        <f t="shared" ca="1" si="8"/>
        <v>0</v>
      </c>
      <c r="CI41" s="210">
        <f t="shared" ca="1" si="8"/>
        <v>0</v>
      </c>
      <c r="CJ41" s="210">
        <f t="shared" ca="1" si="8"/>
        <v>20955014.527605042</v>
      </c>
      <c r="CK41" s="210">
        <f t="shared" ca="1" si="8"/>
        <v>0</v>
      </c>
      <c r="CL41" s="210">
        <f t="shared" ca="1" si="8"/>
        <v>0</v>
      </c>
      <c r="CM41" s="210">
        <f t="shared" ca="1" si="8"/>
        <v>20079707.162800781</v>
      </c>
      <c r="CN41" s="210">
        <f t="shared" ca="1" si="8"/>
        <v>0</v>
      </c>
      <c r="CO41" s="210">
        <f t="shared" ca="1" si="8"/>
        <v>0</v>
      </c>
      <c r="CP41" s="210">
        <f t="shared" ca="1" si="8"/>
        <v>21086140.904303312</v>
      </c>
      <c r="CQ41" s="210">
        <f t="shared" ca="1" si="8"/>
        <v>0</v>
      </c>
      <c r="CR41" s="210">
        <f t="shared" ca="1" si="8"/>
        <v>0</v>
      </c>
      <c r="CS41" s="210">
        <f t="shared" ca="1" si="8"/>
        <v>20231252.609646037</v>
      </c>
      <c r="CT41" s="210">
        <f t="shared" ca="1" si="8"/>
        <v>0</v>
      </c>
      <c r="CU41" s="210">
        <f t="shared" ca="1" si="8"/>
        <v>0</v>
      </c>
      <c r="CV41" s="210">
        <f t="shared" ca="1" si="8"/>
        <v>20865717.616641343</v>
      </c>
      <c r="CW41" s="210">
        <f t="shared" ca="1" si="8"/>
        <v>0</v>
      </c>
      <c r="CX41" s="210">
        <f t="shared" ca="1" si="8"/>
        <v>0</v>
      </c>
      <c r="CY41" s="210">
        <f t="shared" ca="1" si="8"/>
        <v>18977281.723927677</v>
      </c>
      <c r="CZ41" s="210">
        <f t="shared" ca="1" si="8"/>
        <v>0</v>
      </c>
      <c r="DA41" s="210">
        <f t="shared" ca="1" si="8"/>
        <v>0</v>
      </c>
      <c r="DB41" s="210">
        <f t="shared" ca="1" si="8"/>
        <v>19773663.298092574</v>
      </c>
      <c r="DC41" s="210">
        <f t="shared" ca="1" si="8"/>
        <v>0</v>
      </c>
      <c r="DD41" s="210">
        <f t="shared" ca="1" si="8"/>
        <v>0</v>
      </c>
      <c r="DE41" s="210">
        <f t="shared" ca="1" si="8"/>
        <v>20312076.72219862</v>
      </c>
      <c r="DF41" s="210">
        <f t="shared" ca="1" si="8"/>
        <v>0</v>
      </c>
      <c r="DG41" s="210">
        <f t="shared" ca="1" si="8"/>
        <v>0</v>
      </c>
      <c r="DH41" s="210">
        <f t="shared" ca="1" si="8"/>
        <v>22333276.825063929</v>
      </c>
      <c r="DI41" s="210">
        <f t="shared" ca="1" si="8"/>
        <v>0</v>
      </c>
      <c r="DJ41" s="210">
        <f t="shared" ca="1" si="8"/>
        <v>0</v>
      </c>
      <c r="DK41" s="210">
        <f t="shared" ca="1" si="8"/>
        <v>19759899.528948508</v>
      </c>
      <c r="DL41" s="210">
        <f t="shared" ca="1" si="8"/>
        <v>0</v>
      </c>
      <c r="DM41" s="210">
        <f t="shared" ca="1" si="8"/>
        <v>0</v>
      </c>
      <c r="DN41" s="210">
        <f t="shared" ca="1" si="8"/>
        <v>19937641.660848342</v>
      </c>
      <c r="DO41" s="210">
        <f t="shared" ca="1" si="8"/>
        <v>0</v>
      </c>
      <c r="DP41" s="210">
        <f t="shared" ca="1" si="8"/>
        <v>0</v>
      </c>
      <c r="DQ41" s="210">
        <f t="shared" ca="1" si="8"/>
        <v>19428567.203176085</v>
      </c>
      <c r="DR41" s="210">
        <f t="shared" ca="1" si="8"/>
        <v>0</v>
      </c>
      <c r="DS41" s="210">
        <f t="shared" ca="1" si="8"/>
        <v>0</v>
      </c>
      <c r="DT41" s="210">
        <f t="shared" ca="1" si="8"/>
        <v>17298463.765638802</v>
      </c>
      <c r="DU41" s="210">
        <f t="shared" ca="1" si="8"/>
        <v>0</v>
      </c>
      <c r="DV41" s="210">
        <f t="shared" ca="1" si="8"/>
        <v>0</v>
      </c>
      <c r="DW41" s="210">
        <f t="shared" ca="1" si="8"/>
        <v>16254517.900889412</v>
      </c>
      <c r="DX41" s="210">
        <f t="shared" ca="1" si="8"/>
        <v>0</v>
      </c>
      <c r="DY41" s="210">
        <f t="shared" ca="1" si="8"/>
        <v>0</v>
      </c>
      <c r="DZ41" s="210">
        <f t="shared" ca="1" si="8"/>
        <v>16813833.319378436</v>
      </c>
      <c r="EA41" s="210">
        <f t="shared" ca="1" si="8"/>
        <v>0</v>
      </c>
      <c r="EB41" s="210">
        <f t="shared" ca="1" si="8"/>
        <v>0</v>
      </c>
      <c r="EC41" s="210">
        <f t="shared" ca="1" si="8"/>
        <v>15112410.689199734</v>
      </c>
      <c r="ED41" s="210">
        <f t="shared" ca="1" si="8"/>
        <v>0</v>
      </c>
      <c r="EE41" s="210">
        <f t="shared" ca="1" si="8"/>
        <v>0</v>
      </c>
      <c r="EF41" s="210">
        <f t="shared" ca="1" si="8"/>
        <v>14639795.959263258</v>
      </c>
      <c r="EG41" s="210">
        <f t="shared" ref="EG41:GQ41" ca="1" si="9">EG42</f>
        <v>0</v>
      </c>
      <c r="EH41" s="210">
        <f t="shared" ca="1" si="9"/>
        <v>0</v>
      </c>
      <c r="EI41" s="210">
        <f t="shared" ca="1" si="9"/>
        <v>13363739.451613866</v>
      </c>
      <c r="EJ41" s="210">
        <f t="shared" ca="1" si="9"/>
        <v>0</v>
      </c>
      <c r="EK41" s="210">
        <f t="shared" ca="1" si="9"/>
        <v>0</v>
      </c>
      <c r="EL41" s="210">
        <f t="shared" ca="1" si="9"/>
        <v>12748149.904972509</v>
      </c>
      <c r="EM41" s="210">
        <f t="shared" ca="1" si="9"/>
        <v>0</v>
      </c>
      <c r="EN41" s="210">
        <f t="shared" ca="1" si="9"/>
        <v>0</v>
      </c>
      <c r="EO41" s="210">
        <f t="shared" ca="1" si="9"/>
        <v>11946701.249299377</v>
      </c>
      <c r="EP41" s="210">
        <f t="shared" ca="1" si="9"/>
        <v>0</v>
      </c>
      <c r="EQ41" s="210">
        <f t="shared" ca="1" si="9"/>
        <v>0</v>
      </c>
      <c r="ER41" s="210">
        <f t="shared" ca="1" si="9"/>
        <v>12944514.98805441</v>
      </c>
      <c r="ES41" s="210">
        <f t="shared" ca="1" si="9"/>
        <v>0</v>
      </c>
      <c r="ET41" s="210">
        <f t="shared" ca="1" si="9"/>
        <v>0</v>
      </c>
      <c r="EU41" s="210">
        <f t="shared" ca="1" si="9"/>
        <v>8527444.9155809619</v>
      </c>
      <c r="EV41" s="210">
        <f t="shared" ca="1" si="9"/>
        <v>0</v>
      </c>
      <c r="EW41" s="210">
        <f t="shared" ca="1" si="9"/>
        <v>0</v>
      </c>
      <c r="EX41" s="210">
        <f t="shared" ca="1" si="9"/>
        <v>7352482.8271273859</v>
      </c>
      <c r="EY41" s="210">
        <f t="shared" ca="1" si="9"/>
        <v>0</v>
      </c>
      <c r="EZ41" s="210">
        <f t="shared" ca="1" si="9"/>
        <v>0</v>
      </c>
      <c r="FA41" s="210">
        <f t="shared" ca="1" si="9"/>
        <v>70304767.209736288</v>
      </c>
      <c r="FB41" s="210">
        <f t="shared" ca="1" si="9"/>
        <v>0</v>
      </c>
      <c r="FC41" s="210">
        <f t="shared" ca="1" si="9"/>
        <v>0</v>
      </c>
      <c r="FD41" s="210">
        <f t="shared" ca="1" si="9"/>
        <v>54587716.604263954</v>
      </c>
      <c r="FE41" s="210">
        <f t="shared" ca="1" si="9"/>
        <v>0</v>
      </c>
      <c r="FF41" s="210">
        <f t="shared" ca="1" si="9"/>
        <v>0</v>
      </c>
      <c r="FG41" s="210">
        <f t="shared" ca="1" si="9"/>
        <v>45642448.163634695</v>
      </c>
      <c r="FH41" s="210">
        <f t="shared" ca="1" si="9"/>
        <v>0</v>
      </c>
      <c r="FI41" s="210">
        <f t="shared" ca="1" si="9"/>
        <v>0</v>
      </c>
      <c r="FJ41" s="210">
        <f t="shared" ca="1" si="9"/>
        <v>29883774.649096489</v>
      </c>
      <c r="FK41" s="210">
        <f t="shared" ca="1" si="9"/>
        <v>0</v>
      </c>
      <c r="FL41" s="210">
        <f t="shared" ca="1" si="9"/>
        <v>0</v>
      </c>
      <c r="FM41" s="210">
        <f t="shared" ca="1" si="9"/>
        <v>0</v>
      </c>
      <c r="FN41" s="210">
        <f t="shared" ca="1" si="9"/>
        <v>0</v>
      </c>
      <c r="FO41" s="210">
        <f t="shared" ca="1" si="9"/>
        <v>0</v>
      </c>
      <c r="FP41" s="210">
        <f t="shared" ca="1" si="9"/>
        <v>0</v>
      </c>
      <c r="FQ41" s="210">
        <f t="shared" ca="1" si="9"/>
        <v>0</v>
      </c>
      <c r="FR41" s="210">
        <f t="shared" ca="1" si="9"/>
        <v>0</v>
      </c>
      <c r="FS41" s="210">
        <f t="shared" ca="1" si="9"/>
        <v>0</v>
      </c>
      <c r="FT41" s="210">
        <f t="shared" ca="1" si="9"/>
        <v>0</v>
      </c>
      <c r="FU41" s="210">
        <f t="shared" ca="1" si="9"/>
        <v>0</v>
      </c>
      <c r="FV41" s="210">
        <f t="shared" ca="1" si="9"/>
        <v>0</v>
      </c>
      <c r="FW41" s="210">
        <f t="shared" ca="1" si="9"/>
        <v>0</v>
      </c>
      <c r="FX41" s="210">
        <f t="shared" ca="1" si="9"/>
        <v>0</v>
      </c>
      <c r="FY41" s="210">
        <f t="shared" ca="1" si="9"/>
        <v>0</v>
      </c>
      <c r="FZ41" s="210">
        <f t="shared" ca="1" si="9"/>
        <v>0</v>
      </c>
      <c r="GA41" s="210">
        <f t="shared" ca="1" si="9"/>
        <v>0</v>
      </c>
      <c r="GB41" s="210">
        <f t="shared" ca="1" si="9"/>
        <v>0</v>
      </c>
      <c r="GC41" s="210">
        <f t="shared" ca="1" si="9"/>
        <v>0</v>
      </c>
      <c r="GD41" s="210">
        <f t="shared" ca="1" si="9"/>
        <v>0</v>
      </c>
      <c r="GE41" s="210">
        <f t="shared" ca="1" si="9"/>
        <v>0</v>
      </c>
      <c r="GF41" s="210">
        <f t="shared" ca="1" si="9"/>
        <v>0</v>
      </c>
      <c r="GG41" s="210">
        <f t="shared" ca="1" si="9"/>
        <v>0</v>
      </c>
      <c r="GH41" s="210">
        <f t="shared" ca="1" si="9"/>
        <v>0</v>
      </c>
      <c r="GI41" s="210">
        <f t="shared" ca="1" si="9"/>
        <v>0</v>
      </c>
      <c r="GJ41" s="210">
        <f t="shared" ca="1" si="9"/>
        <v>0</v>
      </c>
      <c r="GK41" s="210">
        <f t="shared" ca="1" si="9"/>
        <v>0</v>
      </c>
      <c r="GL41" s="210">
        <f t="shared" ca="1" si="9"/>
        <v>0</v>
      </c>
      <c r="GM41" s="210">
        <f t="shared" ca="1" si="9"/>
        <v>0</v>
      </c>
      <c r="GN41" s="210">
        <f t="shared" ca="1" si="9"/>
        <v>0</v>
      </c>
      <c r="GO41" s="210">
        <f t="shared" ca="1" si="9"/>
        <v>0</v>
      </c>
      <c r="GP41" s="210">
        <f t="shared" ca="1" si="9"/>
        <v>0</v>
      </c>
      <c r="GQ41" s="210">
        <f t="shared" ca="1" si="9"/>
        <v>0</v>
      </c>
      <c r="GR41" s="210">
        <f ca="1">GR42</f>
        <v>1007837515.0298994</v>
      </c>
      <c r="GS41" s="209"/>
    </row>
    <row r="42" spans="1:201" s="133" customFormat="1" ht="15" customHeight="1" x14ac:dyDescent="0.7">
      <c r="A42" s="168" t="s">
        <v>273</v>
      </c>
      <c r="B42" s="169"/>
      <c r="C42" s="170"/>
      <c r="D42" s="171"/>
      <c r="E42" s="169"/>
      <c r="F42" s="170"/>
      <c r="G42" s="170">
        <f ca="1">SUM(I42:GQ42)</f>
        <v>1007837515.0298994</v>
      </c>
      <c r="H42" s="209"/>
      <c r="I42" s="209">
        <f ca="1">MIN(MAX(0,I9),$F$18-SUM(H$42:$H42))</f>
        <v>0</v>
      </c>
      <c r="J42" s="209">
        <f ca="1">MIN(MAX(0,J9),$F$18-SUM($H$42:I42))</f>
        <v>0</v>
      </c>
      <c r="K42" s="209">
        <f ca="1">MIN(MAX(0,K9),$F$18-SUM($H$42:J42))</f>
        <v>0</v>
      </c>
      <c r="L42" s="209">
        <f ca="1">MIN(MAX(0,L9),$F$18-SUM($H$42:K42))</f>
        <v>0</v>
      </c>
      <c r="M42" s="209">
        <f ca="1">MIN(MAX(0,M9),$F$18-SUM($H$42:L42))</f>
        <v>0</v>
      </c>
      <c r="N42" s="209">
        <f ca="1">MIN(MAX(0,N9),$F$18-SUM($H$42:M42))</f>
        <v>0</v>
      </c>
      <c r="O42" s="209">
        <f ca="1">MIN(MAX(0,O9),$F$18-SUM($H$42:N42))</f>
        <v>0</v>
      </c>
      <c r="P42" s="209">
        <f ca="1">MIN(MAX(0,P9),$F$18-SUM($H$42:O42))</f>
        <v>0</v>
      </c>
      <c r="Q42" s="209">
        <f ca="1">MIN(MAX(0,Q9),$F$18-SUM($H$42:P42))</f>
        <v>0</v>
      </c>
      <c r="R42" s="209">
        <f ca="1">MIN(MAX(0,R9),$F$18-SUM($H$42:Q42))</f>
        <v>0</v>
      </c>
      <c r="S42" s="209">
        <f ca="1">MIN(MAX(0,S9),$F$18-SUM($H$42:R42))</f>
        <v>1903767.8411554527</v>
      </c>
      <c r="T42" s="209">
        <f ca="1">MIN(MAX(0,T9),$F$18-SUM($H$42:S42))</f>
        <v>0</v>
      </c>
      <c r="U42" s="209">
        <f ca="1">MIN(MAX(0,U9),$F$18-SUM($H$42:T42))</f>
        <v>0</v>
      </c>
      <c r="V42" s="209">
        <f ca="1">MIN(MAX(0,V9),$F$18-SUM($H$42:U42))</f>
        <v>8157846.3032676503</v>
      </c>
      <c r="W42" s="209">
        <f ca="1">MIN(MAX(0,W9),$F$18-SUM($H$42:V42))</f>
        <v>0</v>
      </c>
      <c r="X42" s="209">
        <f ca="1">MIN(MAX(0,X9),$F$18-SUM($H$42:W42))</f>
        <v>0</v>
      </c>
      <c r="Y42" s="209">
        <f ca="1">MIN(MAX(0,Y9),$F$18-SUM($H$42:X42))</f>
        <v>10721773.617201321</v>
      </c>
      <c r="Z42" s="209">
        <f ca="1">MIN(MAX(0,Z9),$F$18-SUM($H$42:Y42))</f>
        <v>0</v>
      </c>
      <c r="AA42" s="209">
        <f ca="1">MIN(MAX(0,AA9),$F$18-SUM($H$42:Z42))</f>
        <v>0</v>
      </c>
      <c r="AB42" s="209">
        <f ca="1">MIN(MAX(0,AB9),$F$18-SUM($H$42:AA42))</f>
        <v>11642670.730824042</v>
      </c>
      <c r="AC42" s="209">
        <f ca="1">MIN(MAX(0,AC9),$F$18-SUM($H$42:AB42))</f>
        <v>0</v>
      </c>
      <c r="AD42" s="209">
        <f ca="1">MIN(MAX(0,AD9),$F$18-SUM($H$42:AC42))</f>
        <v>0</v>
      </c>
      <c r="AE42" s="209">
        <f ca="1">MIN(MAX(0,AE9),$F$18-SUM($H$42:AD42))</f>
        <v>11010542.86289157</v>
      </c>
      <c r="AF42" s="209">
        <f ca="1">MIN(MAX(0,AF9),$F$18-SUM($H$42:AE42))</f>
        <v>0</v>
      </c>
      <c r="AG42" s="209">
        <f ca="1">MIN(MAX(0,AG9),$F$18-SUM($H$42:AF42))</f>
        <v>0</v>
      </c>
      <c r="AH42" s="209">
        <f ca="1">MIN(MAX(0,AH9),$F$18-SUM($H$42:AG42))</f>
        <v>16084171.587062333</v>
      </c>
      <c r="AI42" s="209">
        <f ca="1">MIN(MAX(0,AI9),$F$18-SUM($H$42:AH42))</f>
        <v>0</v>
      </c>
      <c r="AJ42" s="209">
        <f ca="1">MIN(MAX(0,AJ9),$F$18-SUM($H$42:AI42))</f>
        <v>0</v>
      </c>
      <c r="AK42" s="209">
        <f ca="1">MIN(MAX(0,AK9),$F$18-SUM($H$42:AJ42))</f>
        <v>17718419.817985266</v>
      </c>
      <c r="AL42" s="209">
        <f ca="1">MIN(MAX(0,AL9),$F$18-SUM($H$42:AK42))</f>
        <v>0</v>
      </c>
      <c r="AM42" s="209">
        <f ca="1">MIN(MAX(0,AM9),$F$18-SUM($H$42:AL42))</f>
        <v>0</v>
      </c>
      <c r="AN42" s="209">
        <f ca="1">MIN(MAX(0,AN9),$F$18-SUM($H$42:AM42))</f>
        <v>21881977.694289044</v>
      </c>
      <c r="AO42" s="209">
        <f ca="1">MIN(MAX(0,AO9),$F$18-SUM($H$42:AN42))</f>
        <v>0</v>
      </c>
      <c r="AP42" s="209">
        <f ca="1">MIN(MAX(0,AP9),$F$18-SUM($H$42:AO42))</f>
        <v>0</v>
      </c>
      <c r="AQ42" s="209">
        <f ca="1">MIN(MAX(0,AQ9),$F$18-SUM($H$42:AP42))</f>
        <v>21450710.554289035</v>
      </c>
      <c r="AR42" s="209">
        <f ca="1">MIN(MAX(0,AR9),$F$18-SUM($H$42:AQ42))</f>
        <v>0</v>
      </c>
      <c r="AS42" s="209">
        <f ca="1">MIN(MAX(0,AS9),$F$18-SUM($H$42:AR42))</f>
        <v>0</v>
      </c>
      <c r="AT42" s="209">
        <f ca="1">MIN(MAX(0,AT9),$F$18-SUM($H$42:AS42))</f>
        <v>22014064.423046514</v>
      </c>
      <c r="AU42" s="209">
        <f ca="1">MIN(MAX(0,AU9),$F$18-SUM($H$42:AT42))</f>
        <v>0</v>
      </c>
      <c r="AV42" s="209">
        <f ca="1">MIN(MAX(0,AV9),$F$18-SUM($H$42:AU42))</f>
        <v>0</v>
      </c>
      <c r="AW42" s="209">
        <f ca="1">MIN(MAX(0,AW9),$F$18-SUM($H$42:AV42))</f>
        <v>22156103.35233584</v>
      </c>
      <c r="AX42" s="209">
        <f ca="1">MIN(MAX(0,AX9),$F$18-SUM($H$42:AW42))</f>
        <v>0</v>
      </c>
      <c r="AY42" s="209">
        <f ca="1">MIN(MAX(0,AY9),$F$18-SUM($H$42:AX42))</f>
        <v>0</v>
      </c>
      <c r="AZ42" s="209">
        <f ca="1">MIN(MAX(0,AZ9),$F$18-SUM($H$42:AY42))</f>
        <v>21387943.381980501</v>
      </c>
      <c r="BA42" s="209">
        <f ca="1">MIN(MAX(0,BA9),$F$18-SUM($H$42:AZ42))</f>
        <v>0</v>
      </c>
      <c r="BB42" s="209">
        <f ca="1">MIN(MAX(0,BB9),$F$18-SUM($H$42:BA42))</f>
        <v>0</v>
      </c>
      <c r="BC42" s="209">
        <f ca="1">MIN(MAX(0,BC9),$F$18-SUM($H$42:BB42))</f>
        <v>19846469.778479747</v>
      </c>
      <c r="BD42" s="209">
        <f ca="1">MIN(MAX(0,BD9),$F$18-SUM($H$42:BC42))</f>
        <v>0</v>
      </c>
      <c r="BE42" s="209">
        <f ca="1">MIN(MAX(0,BE9),$F$18-SUM($H$42:BD42))</f>
        <v>0</v>
      </c>
      <c r="BF42" s="209">
        <f ca="1">MIN(MAX(0,BF9),$F$18-SUM($H$42:BE42))</f>
        <v>20223018.845640466</v>
      </c>
      <c r="BG42" s="209">
        <f ca="1">MIN(MAX(0,BG9),$F$18-SUM($H$42:BF42))</f>
        <v>0</v>
      </c>
      <c r="BH42" s="209">
        <f ca="1">MIN(MAX(0,BH9),$F$18-SUM($H$42:BG42))</f>
        <v>0</v>
      </c>
      <c r="BI42" s="209">
        <f ca="1">MIN(MAX(0,BI9),$F$18-SUM($H$42:BH42))</f>
        <v>20590904.700846702</v>
      </c>
      <c r="BJ42" s="209">
        <f ca="1">MIN(MAX(0,BJ9),$F$18-SUM($H$42:BI42))</f>
        <v>0</v>
      </c>
      <c r="BK42" s="209">
        <f ca="1">MIN(MAX(0,BK9),$F$18-SUM($H$42:BJ42))</f>
        <v>0</v>
      </c>
      <c r="BL42" s="209">
        <f ca="1">MIN(MAX(0,BL9),$F$18-SUM($H$42:BK42))</f>
        <v>20503408.210797049</v>
      </c>
      <c r="BM42" s="209">
        <f ca="1">MIN(MAX(0,BM9),$F$18-SUM($H$42:BL42))</f>
        <v>0</v>
      </c>
      <c r="BN42" s="209">
        <f ca="1">MIN(MAX(0,BN9),$F$18-SUM($H$42:BM42))</f>
        <v>0</v>
      </c>
      <c r="BO42" s="209">
        <f ca="1">MIN(MAX(0,BO9),$F$18-SUM($H$42:BN42))</f>
        <v>20747857.387241945</v>
      </c>
      <c r="BP42" s="209">
        <f ca="1">MIN(MAX(0,BP9),$F$18-SUM($H$42:BO42))</f>
        <v>0</v>
      </c>
      <c r="BQ42" s="209">
        <f ca="1">MIN(MAX(0,BQ9),$F$18-SUM($H$42:BP42))</f>
        <v>0</v>
      </c>
      <c r="BR42" s="209">
        <f ca="1">MIN(MAX(0,BR9),$F$18-SUM($H$42:BQ42))</f>
        <v>21250277.443659045</v>
      </c>
      <c r="BS42" s="209">
        <f ca="1">MIN(MAX(0,BS9),$F$18-SUM($H$42:BR42))</f>
        <v>0</v>
      </c>
      <c r="BT42" s="209">
        <f ca="1">MIN(MAX(0,BT9),$F$18-SUM($H$42:BS42))</f>
        <v>0</v>
      </c>
      <c r="BU42" s="209">
        <f ca="1">MIN(MAX(0,BU9),$F$18-SUM($H$42:BT42))</f>
        <v>22079538.315158159</v>
      </c>
      <c r="BV42" s="209">
        <f ca="1">MIN(MAX(0,BV9),$F$18-SUM($H$42:BU42))</f>
        <v>0</v>
      </c>
      <c r="BW42" s="209">
        <f ca="1">MIN(MAX(0,BW9),$F$18-SUM($H$42:BV42))</f>
        <v>0</v>
      </c>
      <c r="BX42" s="209">
        <f ca="1">MIN(MAX(0,BX9),$F$18-SUM($H$42:BW42))</f>
        <v>21364754.165453717</v>
      </c>
      <c r="BY42" s="209">
        <f ca="1">MIN(MAX(0,BY9),$F$18-SUM($H$42:BX42))</f>
        <v>0</v>
      </c>
      <c r="BZ42" s="209">
        <f ca="1">MIN(MAX(0,BZ9),$F$18-SUM($H$42:BY42))</f>
        <v>0</v>
      </c>
      <c r="CA42" s="209">
        <f ca="1">MIN(MAX(0,CA9),$F$18-SUM($H$42:BZ42))</f>
        <v>21083167.737700023</v>
      </c>
      <c r="CB42" s="209">
        <f ca="1">MIN(MAX(0,CB9),$F$18-SUM($H$42:CA42))</f>
        <v>0</v>
      </c>
      <c r="CC42" s="209">
        <f ca="1">MIN(MAX(0,CC9),$F$18-SUM($H$42:CB42))</f>
        <v>0</v>
      </c>
      <c r="CD42" s="209">
        <f ca="1">MIN(MAX(0,CD9),$F$18-SUM($H$42:CC42))</f>
        <v>20995489.774357662</v>
      </c>
      <c r="CE42" s="209">
        <f ca="1">MIN(MAX(0,CE9),$F$18-SUM($H$42:CD42))</f>
        <v>0</v>
      </c>
      <c r="CF42" s="209">
        <f ca="1">MIN(MAX(0,CF9),$F$18-SUM($H$42:CE42))</f>
        <v>0</v>
      </c>
      <c r="CG42" s="209">
        <f ca="1">MIN(MAX(0,CG9),$F$18-SUM($H$42:CF42))</f>
        <v>21861635.12323422</v>
      </c>
      <c r="CH42" s="209">
        <f ca="1">MIN(MAX(0,CH9),$F$18-SUM($H$42:CG42))</f>
        <v>0</v>
      </c>
      <c r="CI42" s="209">
        <f ca="1">MIN(MAX(0,CI9),$F$18-SUM($H$42:CH42))</f>
        <v>0</v>
      </c>
      <c r="CJ42" s="209">
        <f ca="1">MIN(MAX(0,CJ9),$F$18-SUM($H$42:CI42))</f>
        <v>20955014.527605042</v>
      </c>
      <c r="CK42" s="209">
        <f ca="1">MIN(MAX(0,CK9),$F$18-SUM($H$42:CJ42))</f>
        <v>0</v>
      </c>
      <c r="CL42" s="209">
        <f ca="1">MIN(MAX(0,CL9),$F$18-SUM($H$42:CK42))</f>
        <v>0</v>
      </c>
      <c r="CM42" s="209">
        <f ca="1">MIN(MAX(0,CM9),$F$18-SUM($H$42:CL42))</f>
        <v>20079707.162800781</v>
      </c>
      <c r="CN42" s="209">
        <f ca="1">MIN(MAX(0,CN9),$F$18-SUM($H$42:CM42))</f>
        <v>0</v>
      </c>
      <c r="CO42" s="209">
        <f ca="1">MIN(MAX(0,CO9),$F$18-SUM($H$42:CN42))</f>
        <v>0</v>
      </c>
      <c r="CP42" s="209">
        <f ca="1">MIN(MAX(0,CP9),$F$18-SUM($H$42:CO42))</f>
        <v>21086140.904303312</v>
      </c>
      <c r="CQ42" s="209">
        <f ca="1">MIN(MAX(0,CQ9),$F$18-SUM($H$42:CP42))</f>
        <v>0</v>
      </c>
      <c r="CR42" s="209">
        <f ca="1">MIN(MAX(0,CR9),$F$18-SUM($H$42:CQ42))</f>
        <v>0</v>
      </c>
      <c r="CS42" s="209">
        <f ca="1">MIN(MAX(0,CS9),$F$18-SUM($H$42:CR42))</f>
        <v>20231252.609646037</v>
      </c>
      <c r="CT42" s="209">
        <f ca="1">MIN(MAX(0,CT9),$F$18-SUM($H$42:CS42))</f>
        <v>0</v>
      </c>
      <c r="CU42" s="209">
        <f ca="1">MIN(MAX(0,CU9),$F$18-SUM($H$42:CT42))</f>
        <v>0</v>
      </c>
      <c r="CV42" s="209">
        <f ca="1">MIN(MAX(0,CV9),$F$18-SUM($H$42:CU42))</f>
        <v>20865717.616641343</v>
      </c>
      <c r="CW42" s="209">
        <f ca="1">MIN(MAX(0,CW9),$F$18-SUM($H$42:CV42))</f>
        <v>0</v>
      </c>
      <c r="CX42" s="209">
        <f ca="1">MIN(MAX(0,CX9),$F$18-SUM($H$42:CW42))</f>
        <v>0</v>
      </c>
      <c r="CY42" s="209">
        <f ca="1">MIN(MAX(0,CY9),$F$18-SUM($H$42:CX42))</f>
        <v>18977281.723927677</v>
      </c>
      <c r="CZ42" s="209">
        <f ca="1">MIN(MAX(0,CZ9),$F$18-SUM($H$42:CY42))</f>
        <v>0</v>
      </c>
      <c r="DA42" s="209">
        <f ca="1">MIN(MAX(0,DA9),$F$18-SUM($H$42:CZ42))</f>
        <v>0</v>
      </c>
      <c r="DB42" s="209">
        <f ca="1">MIN(MAX(0,DB9),$F$18-SUM($H$42:DA42))</f>
        <v>19773663.298092574</v>
      </c>
      <c r="DC42" s="209">
        <f ca="1">MIN(MAX(0,DC9),$F$18-SUM($H$42:DB42))</f>
        <v>0</v>
      </c>
      <c r="DD42" s="209">
        <f ca="1">MIN(MAX(0,DD9),$F$18-SUM($H$42:DC42))</f>
        <v>0</v>
      </c>
      <c r="DE42" s="209">
        <f ca="1">MIN(MAX(0,DE9),$F$18-SUM($H$42:DD42))</f>
        <v>20312076.72219862</v>
      </c>
      <c r="DF42" s="209">
        <f ca="1">MIN(MAX(0,DF9),$F$18-SUM($H$42:DE42))</f>
        <v>0</v>
      </c>
      <c r="DG42" s="209">
        <f ca="1">MIN(MAX(0,DG9),$F$18-SUM($H$42:DF42))</f>
        <v>0</v>
      </c>
      <c r="DH42" s="209">
        <f ca="1">MIN(MAX(0,DH9),$F$18-SUM($H$42:DG42))</f>
        <v>22333276.825063929</v>
      </c>
      <c r="DI42" s="209">
        <f ca="1">MIN(MAX(0,DI9),$F$18-SUM($H$42:DH42))</f>
        <v>0</v>
      </c>
      <c r="DJ42" s="209">
        <f ca="1">MIN(MAX(0,DJ9),$F$18-SUM($H$42:DI42))</f>
        <v>0</v>
      </c>
      <c r="DK42" s="209">
        <f ca="1">MIN(MAX(0,DK9),$F$18-SUM($H$42:DJ42))</f>
        <v>19759899.528948508</v>
      </c>
      <c r="DL42" s="209">
        <f ca="1">MIN(MAX(0,DL9),$F$18-SUM($H$42:DK42))</f>
        <v>0</v>
      </c>
      <c r="DM42" s="209">
        <f ca="1">MIN(MAX(0,DM9),$F$18-SUM($H$42:DL42))</f>
        <v>0</v>
      </c>
      <c r="DN42" s="209">
        <f ca="1">MIN(MAX(0,DN9),$F$18-SUM($H$42:DM42))</f>
        <v>19937641.660848342</v>
      </c>
      <c r="DO42" s="209">
        <f ca="1">MIN(MAX(0,DO9),$F$18-SUM($H$42:DN42))</f>
        <v>0</v>
      </c>
      <c r="DP42" s="209">
        <f ca="1">MIN(MAX(0,DP9),$F$18-SUM($H$42:DO42))</f>
        <v>0</v>
      </c>
      <c r="DQ42" s="209">
        <f ca="1">MIN(MAX(0,DQ9),$F$18-SUM($H$42:DP42))</f>
        <v>19428567.203176085</v>
      </c>
      <c r="DR42" s="209">
        <f ca="1">MIN(MAX(0,DR9),$F$18-SUM($H$42:DQ42))</f>
        <v>0</v>
      </c>
      <c r="DS42" s="209">
        <f ca="1">MIN(MAX(0,DS9),$F$18-SUM($H$42:DR42))</f>
        <v>0</v>
      </c>
      <c r="DT42" s="209">
        <f ca="1">MIN(MAX(0,DT9),$F$18-SUM($H$42:DS42))</f>
        <v>17298463.765638802</v>
      </c>
      <c r="DU42" s="209">
        <f ca="1">MIN(MAX(0,DU9),$F$18-SUM($H$42:DT42))</f>
        <v>0</v>
      </c>
      <c r="DV42" s="209">
        <f ca="1">MIN(MAX(0,DV9),$F$18-SUM($H$42:DU42))</f>
        <v>0</v>
      </c>
      <c r="DW42" s="209">
        <f ca="1">MIN(MAX(0,DW9),$F$18-SUM($H$42:DV42))</f>
        <v>16254517.900889412</v>
      </c>
      <c r="DX42" s="209">
        <f ca="1">MIN(MAX(0,DX9),$F$18-SUM($H$42:DW42))</f>
        <v>0</v>
      </c>
      <c r="DY42" s="209">
        <f ca="1">MIN(MAX(0,DY9),$F$18-SUM($H$42:DX42))</f>
        <v>0</v>
      </c>
      <c r="DZ42" s="209">
        <f ca="1">MIN(MAX(0,DZ9),$F$18-SUM($H$42:DY42))</f>
        <v>16813833.319378436</v>
      </c>
      <c r="EA42" s="209">
        <f ca="1">MIN(MAX(0,EA9),$F$18-SUM($H$42:DZ42))</f>
        <v>0</v>
      </c>
      <c r="EB42" s="209">
        <f ca="1">MIN(MAX(0,EB9),$F$18-SUM($H$42:EA42))</f>
        <v>0</v>
      </c>
      <c r="EC42" s="209">
        <f ca="1">MIN(MAX(0,EC9),$F$18-SUM($H$42:EB42))</f>
        <v>15112410.689199734</v>
      </c>
      <c r="ED42" s="209">
        <f ca="1">MIN(MAX(0,ED9),$F$18-SUM($H$42:EC42))</f>
        <v>0</v>
      </c>
      <c r="EE42" s="209">
        <f ca="1">MIN(MAX(0,EE9),$F$18-SUM($H$42:ED42))</f>
        <v>0</v>
      </c>
      <c r="EF42" s="209">
        <f ca="1">MIN(MAX(0,EF9),$F$18-SUM($H$42:EE42))</f>
        <v>14639795.959263258</v>
      </c>
      <c r="EG42" s="209">
        <f ca="1">MIN(MAX(0,EG9),$F$18-SUM($H$42:EF42))</f>
        <v>0</v>
      </c>
      <c r="EH42" s="209">
        <f ca="1">MIN(MAX(0,EH9),$F$18-SUM($H$42:EG42))</f>
        <v>0</v>
      </c>
      <c r="EI42" s="209">
        <f ca="1">MIN(MAX(0,EI9),$F$18-SUM($H$42:EH42))</f>
        <v>13363739.451613866</v>
      </c>
      <c r="EJ42" s="209">
        <f ca="1">MIN(MAX(0,EJ9),$F$18-SUM($H$42:EI42))</f>
        <v>0</v>
      </c>
      <c r="EK42" s="209">
        <f ca="1">MIN(MAX(0,EK9),$F$18-SUM($H$42:EJ42))</f>
        <v>0</v>
      </c>
      <c r="EL42" s="209">
        <f ca="1">MIN(MAX(0,EL9),$F$18-SUM($H$42:EK42))</f>
        <v>12748149.904972509</v>
      </c>
      <c r="EM42" s="209">
        <f ca="1">MIN(MAX(0,EM9),$F$18-SUM($H$42:EL42))</f>
        <v>0</v>
      </c>
      <c r="EN42" s="209">
        <f ca="1">MIN(MAX(0,EN9),$F$18-SUM($H$42:EM42))</f>
        <v>0</v>
      </c>
      <c r="EO42" s="209">
        <f ca="1">MIN(MAX(0,EO9),$F$18-SUM($H$42:EN42))</f>
        <v>11946701.249299377</v>
      </c>
      <c r="EP42" s="209">
        <f ca="1">MIN(MAX(0,EP9),$F$18-SUM($H$42:EO42))</f>
        <v>0</v>
      </c>
      <c r="EQ42" s="209">
        <f ca="1">MIN(MAX(0,EQ9),$F$18-SUM($H$42:EP42))</f>
        <v>0</v>
      </c>
      <c r="ER42" s="209">
        <f ca="1">MIN(MAX(0,ER9),$F$18-SUM($H$42:EQ42))</f>
        <v>12944514.98805441</v>
      </c>
      <c r="ES42" s="209">
        <f ca="1">MIN(MAX(0,ES9),$F$18-SUM($H$42:ER42))</f>
        <v>0</v>
      </c>
      <c r="ET42" s="209">
        <f ca="1">MIN(MAX(0,ET9),$F$18-SUM($H$42:ES42))</f>
        <v>0</v>
      </c>
      <c r="EU42" s="209">
        <f ca="1">MIN(MAX(0,EU9),$F$18-SUM($H$42:ET42))</f>
        <v>8527444.9155809619</v>
      </c>
      <c r="EV42" s="209">
        <f ca="1">MIN(MAX(0,EV9),$F$18-SUM($H$42:EU42))</f>
        <v>0</v>
      </c>
      <c r="EW42" s="209">
        <f ca="1">MIN(MAX(0,EW9),$F$18-SUM($H$42:EV42))</f>
        <v>0</v>
      </c>
      <c r="EX42" s="209">
        <f ca="1">MIN(MAX(0,EX9),$F$18-SUM($H$42:EW42))</f>
        <v>7352482.8271273859</v>
      </c>
      <c r="EY42" s="209">
        <f ca="1">MIN(MAX(0,EY9),$F$18-SUM($H$42:EX42))</f>
        <v>0</v>
      </c>
      <c r="EZ42" s="209">
        <f ca="1">MIN(MAX(0,EZ9),$F$18-SUM($H$42:EY42))</f>
        <v>0</v>
      </c>
      <c r="FA42" s="209">
        <f ca="1">MIN(MAX(0,FA9),$F$18-SUM($H$42:EZ42))</f>
        <v>70304767.209736288</v>
      </c>
      <c r="FB42" s="209">
        <f ca="1">MIN(MAX(0,FB9),$F$18-SUM($H$42:FA42))</f>
        <v>0</v>
      </c>
      <c r="FC42" s="209">
        <f ca="1">MIN(MAX(0,FC9),$F$18-SUM($H$42:FB42))</f>
        <v>0</v>
      </c>
      <c r="FD42" s="209">
        <f ca="1">MIN(MAX(0,FD9),$F$18-SUM($H$42:FC42))</f>
        <v>54587716.604263954</v>
      </c>
      <c r="FE42" s="209">
        <f ca="1">MIN(MAX(0,FE9),$F$18-SUM($H$42:FD42))</f>
        <v>0</v>
      </c>
      <c r="FF42" s="209">
        <f ca="1">MIN(MAX(0,FF9),$F$18-SUM($H$42:FE42))</f>
        <v>0</v>
      </c>
      <c r="FG42" s="209">
        <f ca="1">MIN(MAX(0,FG9),$F$18-SUM($H$42:FF42))</f>
        <v>45642448.163634695</v>
      </c>
      <c r="FH42" s="209">
        <f ca="1">MIN(MAX(0,FH9),$F$18-SUM($H$42:FG42))</f>
        <v>0</v>
      </c>
      <c r="FI42" s="209">
        <f ca="1">MIN(MAX(0,FI9),$F$18-SUM($H$42:FH42))</f>
        <v>0</v>
      </c>
      <c r="FJ42" s="209">
        <f ca="1">MIN(MAX(0,FJ9),$F$18-SUM($H$42:FI42))</f>
        <v>29883774.649096489</v>
      </c>
      <c r="FK42" s="209">
        <f ca="1">MIN(MAX(0,FK9),$F$18-SUM($H$42:FJ42))</f>
        <v>0</v>
      </c>
      <c r="FL42" s="209">
        <f ca="1">MIN(MAX(0,FL9),$F$18-SUM($H$42:FK42))</f>
        <v>0</v>
      </c>
      <c r="FM42" s="209">
        <f ca="1">MIN(MAX(0,FM9),$F$18-SUM($H$42:FL42))</f>
        <v>0</v>
      </c>
      <c r="FN42" s="209">
        <f ca="1">MIN(MAX(0,FN9),$F$18-SUM($H$42:FM42))</f>
        <v>0</v>
      </c>
      <c r="FO42" s="209">
        <f ca="1">MIN(MAX(0,FO9),$F$18-SUM($H$42:FN42))</f>
        <v>0</v>
      </c>
      <c r="FP42" s="209">
        <f ca="1">MIN(MAX(0,FP9),$F$18-SUM($H$42:FO42))</f>
        <v>0</v>
      </c>
      <c r="FQ42" s="209">
        <f ca="1">MIN(MAX(0,FQ9),$F$18-SUM($H$42:FP42))</f>
        <v>0</v>
      </c>
      <c r="FR42" s="209">
        <f ca="1">MIN(MAX(0,FR9),$F$18-SUM($H$42:FQ42))</f>
        <v>0</v>
      </c>
      <c r="FS42" s="209">
        <f ca="1">MIN(MAX(0,FS9),$F$18-SUM($H$42:FR42))</f>
        <v>0</v>
      </c>
      <c r="FT42" s="209">
        <f ca="1">MIN(MAX(0,FT9),$F$18-SUM($H$42:FS42))</f>
        <v>0</v>
      </c>
      <c r="FU42" s="209">
        <f ca="1">MIN(MAX(0,FU9),$F$18-SUM($H$42:FT42))</f>
        <v>0</v>
      </c>
      <c r="FV42" s="209">
        <f ca="1">MIN(MAX(0,FV9),$F$18-SUM($H$42:FU42))</f>
        <v>0</v>
      </c>
      <c r="FW42" s="209">
        <f ca="1">MIN(MAX(0,FW9),$F$18-SUM($H$42:FV42))</f>
        <v>0</v>
      </c>
      <c r="FX42" s="209">
        <f ca="1">MIN(MAX(0,FX9),$F$18-SUM($H$42:FW42))</f>
        <v>0</v>
      </c>
      <c r="FY42" s="209">
        <f ca="1">MIN(MAX(0,FY9),$F$18-SUM($H$42:FX42))</f>
        <v>0</v>
      </c>
      <c r="FZ42" s="209">
        <f ca="1">MIN(MAX(0,FZ9),$F$18-SUM($H$42:FY42))</f>
        <v>0</v>
      </c>
      <c r="GA42" s="209">
        <f ca="1">MIN(MAX(0,GA9),$F$18-SUM($H$42:FZ42))</f>
        <v>0</v>
      </c>
      <c r="GB42" s="209">
        <f ca="1">MIN(MAX(0,GB9),$F$18-SUM($H$42:GA42))</f>
        <v>0</v>
      </c>
      <c r="GC42" s="209">
        <f ca="1">MIN(MAX(0,GC9),$F$18-SUM($H$42:GB42))</f>
        <v>0</v>
      </c>
      <c r="GD42" s="209">
        <f ca="1">MIN(MAX(0,GD9),$F$18-SUM($H$42:GC42))</f>
        <v>0</v>
      </c>
      <c r="GE42" s="209">
        <f ca="1">MIN(MAX(0,GE9),$F$18-SUM($H$42:GD42))</f>
        <v>0</v>
      </c>
      <c r="GF42" s="209">
        <f ca="1">MIN(MAX(0,GF9),$F$18-SUM($H$42:GE42))</f>
        <v>0</v>
      </c>
      <c r="GG42" s="209">
        <f ca="1">MIN(MAX(0,GG9),$F$18-SUM($H$42:GF42))</f>
        <v>0</v>
      </c>
      <c r="GH42" s="209">
        <f ca="1">MIN(MAX(0,GH9),$F$18-SUM($H$42:GG42))</f>
        <v>0</v>
      </c>
      <c r="GI42" s="209">
        <f ca="1">MIN(MAX(0,GI9),$F$18-SUM($H$42:GH42))</f>
        <v>0</v>
      </c>
      <c r="GJ42" s="209">
        <f ca="1">MIN(MAX(0,GJ9),$F$18-SUM($H$42:GI42))</f>
        <v>0</v>
      </c>
      <c r="GK42" s="209">
        <f ca="1">MIN(MAX(0,GK9),$F$18-SUM($H$42:GJ42))</f>
        <v>0</v>
      </c>
      <c r="GL42" s="209">
        <f ca="1">MIN(MAX(0,GL9),$F$18-SUM($H$42:GK42))</f>
        <v>0</v>
      </c>
      <c r="GM42" s="209">
        <f ca="1">MIN(MAX(0,GM9),$F$18-SUM($H$42:GL42))</f>
        <v>0</v>
      </c>
      <c r="GN42" s="209">
        <f ca="1">MIN(MAX(0,GN9),$F$18-SUM($H$42:GM42))</f>
        <v>0</v>
      </c>
      <c r="GO42" s="209">
        <f ca="1">MIN(MAX(0,GO9),$F$18-SUM($H$42:GN42))</f>
        <v>0</v>
      </c>
      <c r="GP42" s="209">
        <f ca="1">MIN(MAX(0,GP9),$F$18-SUM($H$42:GO42))</f>
        <v>0</v>
      </c>
      <c r="GQ42" s="209">
        <f ca="1">MIN(MAX(0,GQ9),$F$18-SUM($H$42:GP42))</f>
        <v>0</v>
      </c>
      <c r="GR42" s="209">
        <f ca="1">SUM(I42:GQ42)</f>
        <v>1007837515.0298994</v>
      </c>
      <c r="GS42" s="209"/>
    </row>
    <row r="43" spans="1:201" s="133" customFormat="1" x14ac:dyDescent="0.7">
      <c r="A43" s="211" t="str">
        <f>"Limited Partners' "&amp;TEXT($B$27,"0%")&amp;";"</f>
        <v>Limited Partners' 100%;</v>
      </c>
      <c r="B43" s="169"/>
      <c r="C43" s="170"/>
      <c r="D43" s="171"/>
      <c r="E43" s="169"/>
      <c r="F43" s="169"/>
      <c r="G43" s="170">
        <f ca="1">SUM(I43:GQ43)</f>
        <v>1007837515.0298994</v>
      </c>
      <c r="H43" s="209"/>
      <c r="I43" s="209">
        <f t="shared" ref="I43:BT43" ca="1" si="10">I42*$B$27</f>
        <v>0</v>
      </c>
      <c r="J43" s="209">
        <f t="shared" ca="1" si="10"/>
        <v>0</v>
      </c>
      <c r="K43" s="209">
        <f t="shared" ca="1" si="10"/>
        <v>0</v>
      </c>
      <c r="L43" s="209">
        <f t="shared" ca="1" si="10"/>
        <v>0</v>
      </c>
      <c r="M43" s="209">
        <f t="shared" ca="1" si="10"/>
        <v>0</v>
      </c>
      <c r="N43" s="209">
        <f t="shared" ca="1" si="10"/>
        <v>0</v>
      </c>
      <c r="O43" s="209">
        <f t="shared" ca="1" si="10"/>
        <v>0</v>
      </c>
      <c r="P43" s="209">
        <f t="shared" ca="1" si="10"/>
        <v>0</v>
      </c>
      <c r="Q43" s="209">
        <f t="shared" ca="1" si="10"/>
        <v>0</v>
      </c>
      <c r="R43" s="209">
        <f t="shared" ca="1" si="10"/>
        <v>0</v>
      </c>
      <c r="S43" s="209">
        <f t="shared" ca="1" si="10"/>
        <v>1903767.8411554527</v>
      </c>
      <c r="T43" s="209">
        <f t="shared" ca="1" si="10"/>
        <v>0</v>
      </c>
      <c r="U43" s="209">
        <f t="shared" ca="1" si="10"/>
        <v>0</v>
      </c>
      <c r="V43" s="209">
        <f t="shared" ca="1" si="10"/>
        <v>8157846.3032676503</v>
      </c>
      <c r="W43" s="209">
        <f t="shared" ca="1" si="10"/>
        <v>0</v>
      </c>
      <c r="X43" s="209">
        <f t="shared" ca="1" si="10"/>
        <v>0</v>
      </c>
      <c r="Y43" s="209">
        <f t="shared" ca="1" si="10"/>
        <v>10721773.617201321</v>
      </c>
      <c r="Z43" s="209">
        <f t="shared" ca="1" si="10"/>
        <v>0</v>
      </c>
      <c r="AA43" s="209">
        <f t="shared" ca="1" si="10"/>
        <v>0</v>
      </c>
      <c r="AB43" s="209">
        <f t="shared" ca="1" si="10"/>
        <v>11642670.730824042</v>
      </c>
      <c r="AC43" s="209">
        <f t="shared" ca="1" si="10"/>
        <v>0</v>
      </c>
      <c r="AD43" s="209">
        <f t="shared" ca="1" si="10"/>
        <v>0</v>
      </c>
      <c r="AE43" s="209">
        <f t="shared" ca="1" si="10"/>
        <v>11010542.86289157</v>
      </c>
      <c r="AF43" s="209">
        <f t="shared" ca="1" si="10"/>
        <v>0</v>
      </c>
      <c r="AG43" s="209">
        <f t="shared" ca="1" si="10"/>
        <v>0</v>
      </c>
      <c r="AH43" s="209">
        <f t="shared" ca="1" si="10"/>
        <v>16084171.587062333</v>
      </c>
      <c r="AI43" s="209">
        <f t="shared" ca="1" si="10"/>
        <v>0</v>
      </c>
      <c r="AJ43" s="209">
        <f t="shared" ca="1" si="10"/>
        <v>0</v>
      </c>
      <c r="AK43" s="209">
        <f t="shared" ca="1" si="10"/>
        <v>17718419.817985266</v>
      </c>
      <c r="AL43" s="209">
        <f t="shared" ca="1" si="10"/>
        <v>0</v>
      </c>
      <c r="AM43" s="209">
        <f t="shared" ca="1" si="10"/>
        <v>0</v>
      </c>
      <c r="AN43" s="209">
        <f t="shared" ca="1" si="10"/>
        <v>21881977.694289044</v>
      </c>
      <c r="AO43" s="209">
        <f t="shared" ca="1" si="10"/>
        <v>0</v>
      </c>
      <c r="AP43" s="209">
        <f t="shared" ca="1" si="10"/>
        <v>0</v>
      </c>
      <c r="AQ43" s="209">
        <f t="shared" ca="1" si="10"/>
        <v>21450710.554289035</v>
      </c>
      <c r="AR43" s="209">
        <f t="shared" ca="1" si="10"/>
        <v>0</v>
      </c>
      <c r="AS43" s="209">
        <f t="shared" ca="1" si="10"/>
        <v>0</v>
      </c>
      <c r="AT43" s="209">
        <f t="shared" ca="1" si="10"/>
        <v>22014064.423046514</v>
      </c>
      <c r="AU43" s="209">
        <f t="shared" ca="1" si="10"/>
        <v>0</v>
      </c>
      <c r="AV43" s="209">
        <f t="shared" ca="1" si="10"/>
        <v>0</v>
      </c>
      <c r="AW43" s="209">
        <f t="shared" ca="1" si="10"/>
        <v>22156103.35233584</v>
      </c>
      <c r="AX43" s="209">
        <f t="shared" ca="1" si="10"/>
        <v>0</v>
      </c>
      <c r="AY43" s="209">
        <f t="shared" ca="1" si="10"/>
        <v>0</v>
      </c>
      <c r="AZ43" s="209">
        <f t="shared" ca="1" si="10"/>
        <v>21387943.381980501</v>
      </c>
      <c r="BA43" s="209">
        <f t="shared" ca="1" si="10"/>
        <v>0</v>
      </c>
      <c r="BB43" s="209">
        <f t="shared" ca="1" si="10"/>
        <v>0</v>
      </c>
      <c r="BC43" s="209">
        <f t="shared" ca="1" si="10"/>
        <v>19846469.778479747</v>
      </c>
      <c r="BD43" s="209">
        <f t="shared" ca="1" si="10"/>
        <v>0</v>
      </c>
      <c r="BE43" s="209">
        <f t="shared" ca="1" si="10"/>
        <v>0</v>
      </c>
      <c r="BF43" s="209">
        <f t="shared" ca="1" si="10"/>
        <v>20223018.845640466</v>
      </c>
      <c r="BG43" s="209">
        <f t="shared" ca="1" si="10"/>
        <v>0</v>
      </c>
      <c r="BH43" s="209">
        <f t="shared" ca="1" si="10"/>
        <v>0</v>
      </c>
      <c r="BI43" s="209">
        <f t="shared" ca="1" si="10"/>
        <v>20590904.700846702</v>
      </c>
      <c r="BJ43" s="209">
        <f t="shared" ca="1" si="10"/>
        <v>0</v>
      </c>
      <c r="BK43" s="209">
        <f t="shared" ca="1" si="10"/>
        <v>0</v>
      </c>
      <c r="BL43" s="209">
        <f t="shared" ca="1" si="10"/>
        <v>20503408.210797049</v>
      </c>
      <c r="BM43" s="209">
        <f t="shared" ca="1" si="10"/>
        <v>0</v>
      </c>
      <c r="BN43" s="209">
        <f t="shared" ca="1" si="10"/>
        <v>0</v>
      </c>
      <c r="BO43" s="209">
        <f t="shared" ca="1" si="10"/>
        <v>20747857.387241945</v>
      </c>
      <c r="BP43" s="209">
        <f t="shared" ca="1" si="10"/>
        <v>0</v>
      </c>
      <c r="BQ43" s="209">
        <f t="shared" ca="1" si="10"/>
        <v>0</v>
      </c>
      <c r="BR43" s="209">
        <f t="shared" ca="1" si="10"/>
        <v>21250277.443659045</v>
      </c>
      <c r="BS43" s="209">
        <f t="shared" ca="1" si="10"/>
        <v>0</v>
      </c>
      <c r="BT43" s="209">
        <f t="shared" ca="1" si="10"/>
        <v>0</v>
      </c>
      <c r="BU43" s="209">
        <f t="shared" ref="BU43:EF43" ca="1" si="11">BU42*$B$27</f>
        <v>22079538.315158159</v>
      </c>
      <c r="BV43" s="209">
        <f t="shared" ca="1" si="11"/>
        <v>0</v>
      </c>
      <c r="BW43" s="209">
        <f t="shared" ca="1" si="11"/>
        <v>0</v>
      </c>
      <c r="BX43" s="209">
        <f t="shared" ca="1" si="11"/>
        <v>21364754.165453717</v>
      </c>
      <c r="BY43" s="209">
        <f t="shared" ca="1" si="11"/>
        <v>0</v>
      </c>
      <c r="BZ43" s="209">
        <f t="shared" ca="1" si="11"/>
        <v>0</v>
      </c>
      <c r="CA43" s="209">
        <f t="shared" ca="1" si="11"/>
        <v>21083167.737700023</v>
      </c>
      <c r="CB43" s="209">
        <f t="shared" ca="1" si="11"/>
        <v>0</v>
      </c>
      <c r="CC43" s="209">
        <f t="shared" ca="1" si="11"/>
        <v>0</v>
      </c>
      <c r="CD43" s="209">
        <f t="shared" ca="1" si="11"/>
        <v>20995489.774357662</v>
      </c>
      <c r="CE43" s="209">
        <f t="shared" ca="1" si="11"/>
        <v>0</v>
      </c>
      <c r="CF43" s="209">
        <f t="shared" ca="1" si="11"/>
        <v>0</v>
      </c>
      <c r="CG43" s="209">
        <f t="shared" ca="1" si="11"/>
        <v>21861635.12323422</v>
      </c>
      <c r="CH43" s="209">
        <f t="shared" ca="1" si="11"/>
        <v>0</v>
      </c>
      <c r="CI43" s="209">
        <f t="shared" ca="1" si="11"/>
        <v>0</v>
      </c>
      <c r="CJ43" s="209">
        <f t="shared" ca="1" si="11"/>
        <v>20955014.527605042</v>
      </c>
      <c r="CK43" s="209">
        <f t="shared" ca="1" si="11"/>
        <v>0</v>
      </c>
      <c r="CL43" s="209">
        <f t="shared" ca="1" si="11"/>
        <v>0</v>
      </c>
      <c r="CM43" s="209">
        <f t="shared" ca="1" si="11"/>
        <v>20079707.162800781</v>
      </c>
      <c r="CN43" s="209">
        <f t="shared" ca="1" si="11"/>
        <v>0</v>
      </c>
      <c r="CO43" s="209">
        <f t="shared" ca="1" si="11"/>
        <v>0</v>
      </c>
      <c r="CP43" s="209">
        <f t="shared" ca="1" si="11"/>
        <v>21086140.904303312</v>
      </c>
      <c r="CQ43" s="209">
        <f t="shared" ca="1" si="11"/>
        <v>0</v>
      </c>
      <c r="CR43" s="209">
        <f t="shared" ca="1" si="11"/>
        <v>0</v>
      </c>
      <c r="CS43" s="209">
        <f t="shared" ca="1" si="11"/>
        <v>20231252.609646037</v>
      </c>
      <c r="CT43" s="209">
        <f t="shared" ca="1" si="11"/>
        <v>0</v>
      </c>
      <c r="CU43" s="209">
        <f t="shared" ca="1" si="11"/>
        <v>0</v>
      </c>
      <c r="CV43" s="209">
        <f t="shared" ca="1" si="11"/>
        <v>20865717.616641343</v>
      </c>
      <c r="CW43" s="209">
        <f t="shared" ca="1" si="11"/>
        <v>0</v>
      </c>
      <c r="CX43" s="209">
        <f t="shared" ca="1" si="11"/>
        <v>0</v>
      </c>
      <c r="CY43" s="209">
        <f t="shared" ca="1" si="11"/>
        <v>18977281.723927677</v>
      </c>
      <c r="CZ43" s="209">
        <f t="shared" ca="1" si="11"/>
        <v>0</v>
      </c>
      <c r="DA43" s="209">
        <f t="shared" ca="1" si="11"/>
        <v>0</v>
      </c>
      <c r="DB43" s="209">
        <f t="shared" ca="1" si="11"/>
        <v>19773663.298092574</v>
      </c>
      <c r="DC43" s="209">
        <f t="shared" ca="1" si="11"/>
        <v>0</v>
      </c>
      <c r="DD43" s="209">
        <f t="shared" ca="1" si="11"/>
        <v>0</v>
      </c>
      <c r="DE43" s="209">
        <f t="shared" ca="1" si="11"/>
        <v>20312076.72219862</v>
      </c>
      <c r="DF43" s="209">
        <f t="shared" ca="1" si="11"/>
        <v>0</v>
      </c>
      <c r="DG43" s="209">
        <f t="shared" ca="1" si="11"/>
        <v>0</v>
      </c>
      <c r="DH43" s="209">
        <f t="shared" ca="1" si="11"/>
        <v>22333276.825063929</v>
      </c>
      <c r="DI43" s="209">
        <f t="shared" ca="1" si="11"/>
        <v>0</v>
      </c>
      <c r="DJ43" s="209">
        <f t="shared" ca="1" si="11"/>
        <v>0</v>
      </c>
      <c r="DK43" s="209">
        <f t="shared" ca="1" si="11"/>
        <v>19759899.528948508</v>
      </c>
      <c r="DL43" s="209">
        <f t="shared" ca="1" si="11"/>
        <v>0</v>
      </c>
      <c r="DM43" s="209">
        <f t="shared" ca="1" si="11"/>
        <v>0</v>
      </c>
      <c r="DN43" s="209">
        <f t="shared" ca="1" si="11"/>
        <v>19937641.660848342</v>
      </c>
      <c r="DO43" s="209">
        <f t="shared" ca="1" si="11"/>
        <v>0</v>
      </c>
      <c r="DP43" s="209">
        <f t="shared" ca="1" si="11"/>
        <v>0</v>
      </c>
      <c r="DQ43" s="209">
        <f t="shared" ca="1" si="11"/>
        <v>19428567.203176085</v>
      </c>
      <c r="DR43" s="209">
        <f t="shared" ca="1" si="11"/>
        <v>0</v>
      </c>
      <c r="DS43" s="209">
        <f t="shared" ca="1" si="11"/>
        <v>0</v>
      </c>
      <c r="DT43" s="209">
        <f t="shared" ca="1" si="11"/>
        <v>17298463.765638802</v>
      </c>
      <c r="DU43" s="209">
        <f t="shared" ca="1" si="11"/>
        <v>0</v>
      </c>
      <c r="DV43" s="209">
        <f t="shared" ca="1" si="11"/>
        <v>0</v>
      </c>
      <c r="DW43" s="209">
        <f t="shared" ca="1" si="11"/>
        <v>16254517.900889412</v>
      </c>
      <c r="DX43" s="209">
        <f t="shared" ca="1" si="11"/>
        <v>0</v>
      </c>
      <c r="DY43" s="209">
        <f t="shared" ca="1" si="11"/>
        <v>0</v>
      </c>
      <c r="DZ43" s="209">
        <f t="shared" ca="1" si="11"/>
        <v>16813833.319378436</v>
      </c>
      <c r="EA43" s="209">
        <f t="shared" ca="1" si="11"/>
        <v>0</v>
      </c>
      <c r="EB43" s="209">
        <f t="shared" ca="1" si="11"/>
        <v>0</v>
      </c>
      <c r="EC43" s="209">
        <f t="shared" ca="1" si="11"/>
        <v>15112410.689199734</v>
      </c>
      <c r="ED43" s="209">
        <f t="shared" ca="1" si="11"/>
        <v>0</v>
      </c>
      <c r="EE43" s="209">
        <f t="shared" ca="1" si="11"/>
        <v>0</v>
      </c>
      <c r="EF43" s="209">
        <f t="shared" ca="1" si="11"/>
        <v>14639795.959263258</v>
      </c>
      <c r="EG43" s="209">
        <f t="shared" ref="EG43:GQ43" ca="1" si="12">EG42*$B$27</f>
        <v>0</v>
      </c>
      <c r="EH43" s="209">
        <f t="shared" ca="1" si="12"/>
        <v>0</v>
      </c>
      <c r="EI43" s="209">
        <f t="shared" ca="1" si="12"/>
        <v>13363739.451613866</v>
      </c>
      <c r="EJ43" s="209">
        <f t="shared" ca="1" si="12"/>
        <v>0</v>
      </c>
      <c r="EK43" s="209">
        <f t="shared" ca="1" si="12"/>
        <v>0</v>
      </c>
      <c r="EL43" s="209">
        <f t="shared" ca="1" si="12"/>
        <v>12748149.904972509</v>
      </c>
      <c r="EM43" s="209">
        <f t="shared" ca="1" si="12"/>
        <v>0</v>
      </c>
      <c r="EN43" s="209">
        <f t="shared" ca="1" si="12"/>
        <v>0</v>
      </c>
      <c r="EO43" s="209">
        <f t="shared" ca="1" si="12"/>
        <v>11946701.249299377</v>
      </c>
      <c r="EP43" s="209">
        <f t="shared" ca="1" si="12"/>
        <v>0</v>
      </c>
      <c r="EQ43" s="209">
        <f t="shared" ca="1" si="12"/>
        <v>0</v>
      </c>
      <c r="ER43" s="209">
        <f t="shared" ca="1" si="12"/>
        <v>12944514.98805441</v>
      </c>
      <c r="ES43" s="209">
        <f t="shared" ca="1" si="12"/>
        <v>0</v>
      </c>
      <c r="ET43" s="209">
        <f t="shared" ca="1" si="12"/>
        <v>0</v>
      </c>
      <c r="EU43" s="209">
        <f t="shared" ca="1" si="12"/>
        <v>8527444.9155809619</v>
      </c>
      <c r="EV43" s="209">
        <f t="shared" ca="1" si="12"/>
        <v>0</v>
      </c>
      <c r="EW43" s="209">
        <f t="shared" ca="1" si="12"/>
        <v>0</v>
      </c>
      <c r="EX43" s="209">
        <f t="shared" ca="1" si="12"/>
        <v>7352482.8271273859</v>
      </c>
      <c r="EY43" s="209">
        <f t="shared" ca="1" si="12"/>
        <v>0</v>
      </c>
      <c r="EZ43" s="209">
        <f t="shared" ca="1" si="12"/>
        <v>0</v>
      </c>
      <c r="FA43" s="209">
        <f t="shared" ca="1" si="12"/>
        <v>70304767.209736288</v>
      </c>
      <c r="FB43" s="209">
        <f t="shared" ca="1" si="12"/>
        <v>0</v>
      </c>
      <c r="FC43" s="209">
        <f t="shared" ca="1" si="12"/>
        <v>0</v>
      </c>
      <c r="FD43" s="209">
        <f t="shared" ca="1" si="12"/>
        <v>54587716.604263954</v>
      </c>
      <c r="FE43" s="209">
        <f t="shared" ca="1" si="12"/>
        <v>0</v>
      </c>
      <c r="FF43" s="209">
        <f t="shared" ca="1" si="12"/>
        <v>0</v>
      </c>
      <c r="FG43" s="209">
        <f t="shared" ca="1" si="12"/>
        <v>45642448.163634695</v>
      </c>
      <c r="FH43" s="209">
        <f t="shared" ca="1" si="12"/>
        <v>0</v>
      </c>
      <c r="FI43" s="209">
        <f t="shared" ca="1" si="12"/>
        <v>0</v>
      </c>
      <c r="FJ43" s="209">
        <f t="shared" ca="1" si="12"/>
        <v>29883774.649096489</v>
      </c>
      <c r="FK43" s="209">
        <f t="shared" ca="1" si="12"/>
        <v>0</v>
      </c>
      <c r="FL43" s="209">
        <f t="shared" ca="1" si="12"/>
        <v>0</v>
      </c>
      <c r="FM43" s="209">
        <f t="shared" ca="1" si="12"/>
        <v>0</v>
      </c>
      <c r="FN43" s="209">
        <f t="shared" ca="1" si="12"/>
        <v>0</v>
      </c>
      <c r="FO43" s="209">
        <f t="shared" ca="1" si="12"/>
        <v>0</v>
      </c>
      <c r="FP43" s="209">
        <f t="shared" ca="1" si="12"/>
        <v>0</v>
      </c>
      <c r="FQ43" s="209">
        <f t="shared" ca="1" si="12"/>
        <v>0</v>
      </c>
      <c r="FR43" s="209">
        <f t="shared" ca="1" si="12"/>
        <v>0</v>
      </c>
      <c r="FS43" s="209">
        <f t="shared" ca="1" si="12"/>
        <v>0</v>
      </c>
      <c r="FT43" s="209">
        <f t="shared" ca="1" si="12"/>
        <v>0</v>
      </c>
      <c r="FU43" s="209">
        <f t="shared" ca="1" si="12"/>
        <v>0</v>
      </c>
      <c r="FV43" s="209">
        <f t="shared" ca="1" si="12"/>
        <v>0</v>
      </c>
      <c r="FW43" s="209">
        <f t="shared" ca="1" si="12"/>
        <v>0</v>
      </c>
      <c r="FX43" s="209">
        <f t="shared" ca="1" si="12"/>
        <v>0</v>
      </c>
      <c r="FY43" s="209">
        <f t="shared" ca="1" si="12"/>
        <v>0</v>
      </c>
      <c r="FZ43" s="209">
        <f t="shared" ca="1" si="12"/>
        <v>0</v>
      </c>
      <c r="GA43" s="209">
        <f t="shared" ca="1" si="12"/>
        <v>0</v>
      </c>
      <c r="GB43" s="209">
        <f t="shared" ca="1" si="12"/>
        <v>0</v>
      </c>
      <c r="GC43" s="209">
        <f t="shared" ca="1" si="12"/>
        <v>0</v>
      </c>
      <c r="GD43" s="209">
        <f t="shared" ca="1" si="12"/>
        <v>0</v>
      </c>
      <c r="GE43" s="209">
        <f t="shared" ca="1" si="12"/>
        <v>0</v>
      </c>
      <c r="GF43" s="209">
        <f t="shared" ca="1" si="12"/>
        <v>0</v>
      </c>
      <c r="GG43" s="209">
        <f t="shared" ca="1" si="12"/>
        <v>0</v>
      </c>
      <c r="GH43" s="209">
        <f t="shared" ca="1" si="12"/>
        <v>0</v>
      </c>
      <c r="GI43" s="209">
        <f t="shared" ca="1" si="12"/>
        <v>0</v>
      </c>
      <c r="GJ43" s="209">
        <f t="shared" ca="1" si="12"/>
        <v>0</v>
      </c>
      <c r="GK43" s="209">
        <f t="shared" ca="1" si="12"/>
        <v>0</v>
      </c>
      <c r="GL43" s="209">
        <f t="shared" ca="1" si="12"/>
        <v>0</v>
      </c>
      <c r="GM43" s="209">
        <f t="shared" ca="1" si="12"/>
        <v>0</v>
      </c>
      <c r="GN43" s="209">
        <f t="shared" ca="1" si="12"/>
        <v>0</v>
      </c>
      <c r="GO43" s="209">
        <f t="shared" ca="1" si="12"/>
        <v>0</v>
      </c>
      <c r="GP43" s="209">
        <f t="shared" ca="1" si="12"/>
        <v>0</v>
      </c>
      <c r="GQ43" s="209">
        <f t="shared" ca="1" si="12"/>
        <v>0</v>
      </c>
      <c r="GR43" s="209">
        <f ca="1">SUM(I43:GQ43)</f>
        <v>1007837515.0298994</v>
      </c>
      <c r="GS43" s="209"/>
    </row>
    <row r="44" spans="1:201" s="133" customFormat="1" x14ac:dyDescent="0.7">
      <c r="A44" s="211" t="str">
        <f>"General Partners' "&amp;TEXT($C$27,"0%")&amp;";"</f>
        <v>General Partners' 0%;</v>
      </c>
      <c r="B44" s="169"/>
      <c r="C44" s="170"/>
      <c r="D44" s="171"/>
      <c r="E44" s="169"/>
      <c r="F44" s="169"/>
      <c r="G44" s="170">
        <f ca="1">SUM(I44:GQ44)</f>
        <v>0</v>
      </c>
      <c r="H44" s="209"/>
      <c r="I44" s="212">
        <f t="shared" ref="I44:BT44" ca="1" si="13">I42*$C$27</f>
        <v>0</v>
      </c>
      <c r="J44" s="212">
        <f t="shared" ca="1" si="13"/>
        <v>0</v>
      </c>
      <c r="K44" s="212">
        <f t="shared" ca="1" si="13"/>
        <v>0</v>
      </c>
      <c r="L44" s="212">
        <f t="shared" ca="1" si="13"/>
        <v>0</v>
      </c>
      <c r="M44" s="212">
        <f t="shared" ca="1" si="13"/>
        <v>0</v>
      </c>
      <c r="N44" s="212">
        <f t="shared" ca="1" si="13"/>
        <v>0</v>
      </c>
      <c r="O44" s="212">
        <f t="shared" ca="1" si="13"/>
        <v>0</v>
      </c>
      <c r="P44" s="212">
        <f t="shared" ca="1" si="13"/>
        <v>0</v>
      </c>
      <c r="Q44" s="212">
        <f t="shared" ca="1" si="13"/>
        <v>0</v>
      </c>
      <c r="R44" s="212">
        <f t="shared" ca="1" si="13"/>
        <v>0</v>
      </c>
      <c r="S44" s="212">
        <f t="shared" ca="1" si="13"/>
        <v>0</v>
      </c>
      <c r="T44" s="212">
        <f t="shared" ca="1" si="13"/>
        <v>0</v>
      </c>
      <c r="U44" s="212">
        <f t="shared" ca="1" si="13"/>
        <v>0</v>
      </c>
      <c r="V44" s="212">
        <f t="shared" ca="1" si="13"/>
        <v>0</v>
      </c>
      <c r="W44" s="212">
        <f t="shared" ca="1" si="13"/>
        <v>0</v>
      </c>
      <c r="X44" s="212">
        <f t="shared" ca="1" si="13"/>
        <v>0</v>
      </c>
      <c r="Y44" s="212">
        <f t="shared" ca="1" si="13"/>
        <v>0</v>
      </c>
      <c r="Z44" s="212">
        <f t="shared" ca="1" si="13"/>
        <v>0</v>
      </c>
      <c r="AA44" s="212">
        <f t="shared" ca="1" si="13"/>
        <v>0</v>
      </c>
      <c r="AB44" s="212">
        <f t="shared" ca="1" si="13"/>
        <v>0</v>
      </c>
      <c r="AC44" s="212">
        <f t="shared" ca="1" si="13"/>
        <v>0</v>
      </c>
      <c r="AD44" s="212">
        <f t="shared" ca="1" si="13"/>
        <v>0</v>
      </c>
      <c r="AE44" s="212">
        <f t="shared" ca="1" si="13"/>
        <v>0</v>
      </c>
      <c r="AF44" s="212">
        <f t="shared" ca="1" si="13"/>
        <v>0</v>
      </c>
      <c r="AG44" s="212">
        <f t="shared" ca="1" si="13"/>
        <v>0</v>
      </c>
      <c r="AH44" s="212">
        <f t="shared" ca="1" si="13"/>
        <v>0</v>
      </c>
      <c r="AI44" s="212">
        <f t="shared" ca="1" si="13"/>
        <v>0</v>
      </c>
      <c r="AJ44" s="212">
        <f t="shared" ca="1" si="13"/>
        <v>0</v>
      </c>
      <c r="AK44" s="212">
        <f t="shared" ca="1" si="13"/>
        <v>0</v>
      </c>
      <c r="AL44" s="212">
        <f t="shared" ca="1" si="13"/>
        <v>0</v>
      </c>
      <c r="AM44" s="212">
        <f t="shared" ca="1" si="13"/>
        <v>0</v>
      </c>
      <c r="AN44" s="212">
        <f t="shared" ca="1" si="13"/>
        <v>0</v>
      </c>
      <c r="AO44" s="212">
        <f t="shared" ca="1" si="13"/>
        <v>0</v>
      </c>
      <c r="AP44" s="212">
        <f t="shared" ca="1" si="13"/>
        <v>0</v>
      </c>
      <c r="AQ44" s="212">
        <f t="shared" ca="1" si="13"/>
        <v>0</v>
      </c>
      <c r="AR44" s="212">
        <f t="shared" ca="1" si="13"/>
        <v>0</v>
      </c>
      <c r="AS44" s="212">
        <f t="shared" ca="1" si="13"/>
        <v>0</v>
      </c>
      <c r="AT44" s="212">
        <f t="shared" ca="1" si="13"/>
        <v>0</v>
      </c>
      <c r="AU44" s="212">
        <f t="shared" ca="1" si="13"/>
        <v>0</v>
      </c>
      <c r="AV44" s="212">
        <f t="shared" ca="1" si="13"/>
        <v>0</v>
      </c>
      <c r="AW44" s="212">
        <f t="shared" ca="1" si="13"/>
        <v>0</v>
      </c>
      <c r="AX44" s="212">
        <f t="shared" ca="1" si="13"/>
        <v>0</v>
      </c>
      <c r="AY44" s="212">
        <f t="shared" ca="1" si="13"/>
        <v>0</v>
      </c>
      <c r="AZ44" s="212">
        <f t="shared" ca="1" si="13"/>
        <v>0</v>
      </c>
      <c r="BA44" s="212">
        <f t="shared" ca="1" si="13"/>
        <v>0</v>
      </c>
      <c r="BB44" s="212">
        <f t="shared" ca="1" si="13"/>
        <v>0</v>
      </c>
      <c r="BC44" s="212">
        <f t="shared" ca="1" si="13"/>
        <v>0</v>
      </c>
      <c r="BD44" s="212">
        <f t="shared" ca="1" si="13"/>
        <v>0</v>
      </c>
      <c r="BE44" s="212">
        <f t="shared" ca="1" si="13"/>
        <v>0</v>
      </c>
      <c r="BF44" s="212">
        <f t="shared" ca="1" si="13"/>
        <v>0</v>
      </c>
      <c r="BG44" s="212">
        <f t="shared" ca="1" si="13"/>
        <v>0</v>
      </c>
      <c r="BH44" s="212">
        <f t="shared" ca="1" si="13"/>
        <v>0</v>
      </c>
      <c r="BI44" s="212">
        <f t="shared" ca="1" si="13"/>
        <v>0</v>
      </c>
      <c r="BJ44" s="212">
        <f t="shared" ca="1" si="13"/>
        <v>0</v>
      </c>
      <c r="BK44" s="212">
        <f t="shared" ca="1" si="13"/>
        <v>0</v>
      </c>
      <c r="BL44" s="212">
        <f t="shared" ca="1" si="13"/>
        <v>0</v>
      </c>
      <c r="BM44" s="212">
        <f t="shared" ca="1" si="13"/>
        <v>0</v>
      </c>
      <c r="BN44" s="212">
        <f t="shared" ca="1" si="13"/>
        <v>0</v>
      </c>
      <c r="BO44" s="212">
        <f t="shared" ca="1" si="13"/>
        <v>0</v>
      </c>
      <c r="BP44" s="212">
        <f t="shared" ca="1" si="13"/>
        <v>0</v>
      </c>
      <c r="BQ44" s="212">
        <f t="shared" ca="1" si="13"/>
        <v>0</v>
      </c>
      <c r="BR44" s="212">
        <f t="shared" ca="1" si="13"/>
        <v>0</v>
      </c>
      <c r="BS44" s="212">
        <f t="shared" ca="1" si="13"/>
        <v>0</v>
      </c>
      <c r="BT44" s="212">
        <f t="shared" ca="1" si="13"/>
        <v>0</v>
      </c>
      <c r="BU44" s="212">
        <f t="shared" ref="BU44:EF44" ca="1" si="14">BU42*$C$27</f>
        <v>0</v>
      </c>
      <c r="BV44" s="212">
        <f t="shared" ca="1" si="14"/>
        <v>0</v>
      </c>
      <c r="BW44" s="212">
        <f t="shared" ca="1" si="14"/>
        <v>0</v>
      </c>
      <c r="BX44" s="212">
        <f t="shared" ca="1" si="14"/>
        <v>0</v>
      </c>
      <c r="BY44" s="212">
        <f t="shared" ca="1" si="14"/>
        <v>0</v>
      </c>
      <c r="BZ44" s="212">
        <f t="shared" ca="1" si="14"/>
        <v>0</v>
      </c>
      <c r="CA44" s="212">
        <f t="shared" ca="1" si="14"/>
        <v>0</v>
      </c>
      <c r="CB44" s="212">
        <f t="shared" ca="1" si="14"/>
        <v>0</v>
      </c>
      <c r="CC44" s="212">
        <f t="shared" ca="1" si="14"/>
        <v>0</v>
      </c>
      <c r="CD44" s="212">
        <f t="shared" ca="1" si="14"/>
        <v>0</v>
      </c>
      <c r="CE44" s="212">
        <f t="shared" ca="1" si="14"/>
        <v>0</v>
      </c>
      <c r="CF44" s="212">
        <f t="shared" ca="1" si="14"/>
        <v>0</v>
      </c>
      <c r="CG44" s="212">
        <f t="shared" ca="1" si="14"/>
        <v>0</v>
      </c>
      <c r="CH44" s="212">
        <f t="shared" ca="1" si="14"/>
        <v>0</v>
      </c>
      <c r="CI44" s="212">
        <f t="shared" ca="1" si="14"/>
        <v>0</v>
      </c>
      <c r="CJ44" s="212">
        <f t="shared" ca="1" si="14"/>
        <v>0</v>
      </c>
      <c r="CK44" s="212">
        <f t="shared" ca="1" si="14"/>
        <v>0</v>
      </c>
      <c r="CL44" s="212">
        <f t="shared" ca="1" si="14"/>
        <v>0</v>
      </c>
      <c r="CM44" s="212">
        <f t="shared" ca="1" si="14"/>
        <v>0</v>
      </c>
      <c r="CN44" s="212">
        <f t="shared" ca="1" si="14"/>
        <v>0</v>
      </c>
      <c r="CO44" s="212">
        <f t="shared" ca="1" si="14"/>
        <v>0</v>
      </c>
      <c r="CP44" s="212">
        <f t="shared" ca="1" si="14"/>
        <v>0</v>
      </c>
      <c r="CQ44" s="212">
        <f t="shared" ca="1" si="14"/>
        <v>0</v>
      </c>
      <c r="CR44" s="212">
        <f t="shared" ca="1" si="14"/>
        <v>0</v>
      </c>
      <c r="CS44" s="212">
        <f t="shared" ca="1" si="14"/>
        <v>0</v>
      </c>
      <c r="CT44" s="212">
        <f t="shared" ca="1" si="14"/>
        <v>0</v>
      </c>
      <c r="CU44" s="212">
        <f t="shared" ca="1" si="14"/>
        <v>0</v>
      </c>
      <c r="CV44" s="212">
        <f t="shared" ca="1" si="14"/>
        <v>0</v>
      </c>
      <c r="CW44" s="212">
        <f t="shared" ca="1" si="14"/>
        <v>0</v>
      </c>
      <c r="CX44" s="212">
        <f t="shared" ca="1" si="14"/>
        <v>0</v>
      </c>
      <c r="CY44" s="212">
        <f t="shared" ca="1" si="14"/>
        <v>0</v>
      </c>
      <c r="CZ44" s="212">
        <f t="shared" ca="1" si="14"/>
        <v>0</v>
      </c>
      <c r="DA44" s="212">
        <f t="shared" ca="1" si="14"/>
        <v>0</v>
      </c>
      <c r="DB44" s="212">
        <f t="shared" ca="1" si="14"/>
        <v>0</v>
      </c>
      <c r="DC44" s="212">
        <f t="shared" ca="1" si="14"/>
        <v>0</v>
      </c>
      <c r="DD44" s="212">
        <f t="shared" ca="1" si="14"/>
        <v>0</v>
      </c>
      <c r="DE44" s="212">
        <f t="shared" ca="1" si="14"/>
        <v>0</v>
      </c>
      <c r="DF44" s="212">
        <f t="shared" ca="1" si="14"/>
        <v>0</v>
      </c>
      <c r="DG44" s="212">
        <f t="shared" ca="1" si="14"/>
        <v>0</v>
      </c>
      <c r="DH44" s="212">
        <f t="shared" ca="1" si="14"/>
        <v>0</v>
      </c>
      <c r="DI44" s="212">
        <f t="shared" ca="1" si="14"/>
        <v>0</v>
      </c>
      <c r="DJ44" s="212">
        <f t="shared" ca="1" si="14"/>
        <v>0</v>
      </c>
      <c r="DK44" s="212">
        <f t="shared" ca="1" si="14"/>
        <v>0</v>
      </c>
      <c r="DL44" s="212">
        <f t="shared" ca="1" si="14"/>
        <v>0</v>
      </c>
      <c r="DM44" s="212">
        <f t="shared" ca="1" si="14"/>
        <v>0</v>
      </c>
      <c r="DN44" s="212">
        <f t="shared" ca="1" si="14"/>
        <v>0</v>
      </c>
      <c r="DO44" s="212">
        <f t="shared" ca="1" si="14"/>
        <v>0</v>
      </c>
      <c r="DP44" s="212">
        <f t="shared" ca="1" si="14"/>
        <v>0</v>
      </c>
      <c r="DQ44" s="212">
        <f t="shared" ca="1" si="14"/>
        <v>0</v>
      </c>
      <c r="DR44" s="212">
        <f t="shared" ca="1" si="14"/>
        <v>0</v>
      </c>
      <c r="DS44" s="212">
        <f t="shared" ca="1" si="14"/>
        <v>0</v>
      </c>
      <c r="DT44" s="212">
        <f t="shared" ca="1" si="14"/>
        <v>0</v>
      </c>
      <c r="DU44" s="212">
        <f t="shared" ca="1" si="14"/>
        <v>0</v>
      </c>
      <c r="DV44" s="212">
        <f t="shared" ca="1" si="14"/>
        <v>0</v>
      </c>
      <c r="DW44" s="212">
        <f t="shared" ca="1" si="14"/>
        <v>0</v>
      </c>
      <c r="DX44" s="212">
        <f t="shared" ca="1" si="14"/>
        <v>0</v>
      </c>
      <c r="DY44" s="212">
        <f t="shared" ca="1" si="14"/>
        <v>0</v>
      </c>
      <c r="DZ44" s="212">
        <f t="shared" ca="1" si="14"/>
        <v>0</v>
      </c>
      <c r="EA44" s="212">
        <f t="shared" ca="1" si="14"/>
        <v>0</v>
      </c>
      <c r="EB44" s="212">
        <f t="shared" ca="1" si="14"/>
        <v>0</v>
      </c>
      <c r="EC44" s="212">
        <f t="shared" ca="1" si="14"/>
        <v>0</v>
      </c>
      <c r="ED44" s="212">
        <f t="shared" ca="1" si="14"/>
        <v>0</v>
      </c>
      <c r="EE44" s="212">
        <f t="shared" ca="1" si="14"/>
        <v>0</v>
      </c>
      <c r="EF44" s="212">
        <f t="shared" ca="1" si="14"/>
        <v>0</v>
      </c>
      <c r="EG44" s="212">
        <f t="shared" ref="EG44:GQ44" ca="1" si="15">EG42*$C$27</f>
        <v>0</v>
      </c>
      <c r="EH44" s="212">
        <f t="shared" ca="1" si="15"/>
        <v>0</v>
      </c>
      <c r="EI44" s="212">
        <f t="shared" ca="1" si="15"/>
        <v>0</v>
      </c>
      <c r="EJ44" s="212">
        <f t="shared" ca="1" si="15"/>
        <v>0</v>
      </c>
      <c r="EK44" s="212">
        <f t="shared" ca="1" si="15"/>
        <v>0</v>
      </c>
      <c r="EL44" s="212">
        <f t="shared" ca="1" si="15"/>
        <v>0</v>
      </c>
      <c r="EM44" s="212">
        <f t="shared" ca="1" si="15"/>
        <v>0</v>
      </c>
      <c r="EN44" s="212">
        <f t="shared" ca="1" si="15"/>
        <v>0</v>
      </c>
      <c r="EO44" s="212">
        <f t="shared" ca="1" si="15"/>
        <v>0</v>
      </c>
      <c r="EP44" s="212">
        <f t="shared" ca="1" si="15"/>
        <v>0</v>
      </c>
      <c r="EQ44" s="212">
        <f t="shared" ca="1" si="15"/>
        <v>0</v>
      </c>
      <c r="ER44" s="212">
        <f t="shared" ca="1" si="15"/>
        <v>0</v>
      </c>
      <c r="ES44" s="212">
        <f t="shared" ca="1" si="15"/>
        <v>0</v>
      </c>
      <c r="ET44" s="212">
        <f t="shared" ca="1" si="15"/>
        <v>0</v>
      </c>
      <c r="EU44" s="212">
        <f t="shared" ca="1" si="15"/>
        <v>0</v>
      </c>
      <c r="EV44" s="212">
        <f t="shared" ca="1" si="15"/>
        <v>0</v>
      </c>
      <c r="EW44" s="212">
        <f t="shared" ca="1" si="15"/>
        <v>0</v>
      </c>
      <c r="EX44" s="212">
        <f t="shared" ca="1" si="15"/>
        <v>0</v>
      </c>
      <c r="EY44" s="212">
        <f t="shared" ca="1" si="15"/>
        <v>0</v>
      </c>
      <c r="EZ44" s="212">
        <f t="shared" ca="1" si="15"/>
        <v>0</v>
      </c>
      <c r="FA44" s="212">
        <f t="shared" ca="1" si="15"/>
        <v>0</v>
      </c>
      <c r="FB44" s="212">
        <f t="shared" ca="1" si="15"/>
        <v>0</v>
      </c>
      <c r="FC44" s="212">
        <f t="shared" ca="1" si="15"/>
        <v>0</v>
      </c>
      <c r="FD44" s="212">
        <f t="shared" ca="1" si="15"/>
        <v>0</v>
      </c>
      <c r="FE44" s="212">
        <f t="shared" ca="1" si="15"/>
        <v>0</v>
      </c>
      <c r="FF44" s="212">
        <f t="shared" ca="1" si="15"/>
        <v>0</v>
      </c>
      <c r="FG44" s="212">
        <f t="shared" ca="1" si="15"/>
        <v>0</v>
      </c>
      <c r="FH44" s="212">
        <f t="shared" ca="1" si="15"/>
        <v>0</v>
      </c>
      <c r="FI44" s="212">
        <f t="shared" ca="1" si="15"/>
        <v>0</v>
      </c>
      <c r="FJ44" s="212">
        <f t="shared" ca="1" si="15"/>
        <v>0</v>
      </c>
      <c r="FK44" s="212">
        <f t="shared" ca="1" si="15"/>
        <v>0</v>
      </c>
      <c r="FL44" s="212">
        <f t="shared" ca="1" si="15"/>
        <v>0</v>
      </c>
      <c r="FM44" s="212">
        <f t="shared" ca="1" si="15"/>
        <v>0</v>
      </c>
      <c r="FN44" s="212">
        <f t="shared" ca="1" si="15"/>
        <v>0</v>
      </c>
      <c r="FO44" s="212">
        <f t="shared" ca="1" si="15"/>
        <v>0</v>
      </c>
      <c r="FP44" s="212">
        <f t="shared" ca="1" si="15"/>
        <v>0</v>
      </c>
      <c r="FQ44" s="212">
        <f t="shared" ca="1" si="15"/>
        <v>0</v>
      </c>
      <c r="FR44" s="212">
        <f t="shared" ca="1" si="15"/>
        <v>0</v>
      </c>
      <c r="FS44" s="212">
        <f t="shared" ca="1" si="15"/>
        <v>0</v>
      </c>
      <c r="FT44" s="212">
        <f t="shared" ca="1" si="15"/>
        <v>0</v>
      </c>
      <c r="FU44" s="212">
        <f t="shared" ca="1" si="15"/>
        <v>0</v>
      </c>
      <c r="FV44" s="212">
        <f t="shared" ca="1" si="15"/>
        <v>0</v>
      </c>
      <c r="FW44" s="212">
        <f t="shared" ca="1" si="15"/>
        <v>0</v>
      </c>
      <c r="FX44" s="212">
        <f t="shared" ca="1" si="15"/>
        <v>0</v>
      </c>
      <c r="FY44" s="212">
        <f t="shared" ca="1" si="15"/>
        <v>0</v>
      </c>
      <c r="FZ44" s="212">
        <f t="shared" ca="1" si="15"/>
        <v>0</v>
      </c>
      <c r="GA44" s="212">
        <f t="shared" ca="1" si="15"/>
        <v>0</v>
      </c>
      <c r="GB44" s="212">
        <f t="shared" ca="1" si="15"/>
        <v>0</v>
      </c>
      <c r="GC44" s="212">
        <f t="shared" ca="1" si="15"/>
        <v>0</v>
      </c>
      <c r="GD44" s="212">
        <f t="shared" ca="1" si="15"/>
        <v>0</v>
      </c>
      <c r="GE44" s="212">
        <f t="shared" ca="1" si="15"/>
        <v>0</v>
      </c>
      <c r="GF44" s="212">
        <f t="shared" ca="1" si="15"/>
        <v>0</v>
      </c>
      <c r="GG44" s="212">
        <f t="shared" ca="1" si="15"/>
        <v>0</v>
      </c>
      <c r="GH44" s="212">
        <f t="shared" ca="1" si="15"/>
        <v>0</v>
      </c>
      <c r="GI44" s="212">
        <f t="shared" ca="1" si="15"/>
        <v>0</v>
      </c>
      <c r="GJ44" s="212">
        <f t="shared" ca="1" si="15"/>
        <v>0</v>
      </c>
      <c r="GK44" s="212">
        <f t="shared" ca="1" si="15"/>
        <v>0</v>
      </c>
      <c r="GL44" s="212">
        <f t="shared" ca="1" si="15"/>
        <v>0</v>
      </c>
      <c r="GM44" s="212">
        <f t="shared" ca="1" si="15"/>
        <v>0</v>
      </c>
      <c r="GN44" s="212">
        <f t="shared" ca="1" si="15"/>
        <v>0</v>
      </c>
      <c r="GO44" s="212">
        <f t="shared" ca="1" si="15"/>
        <v>0</v>
      </c>
      <c r="GP44" s="212">
        <f t="shared" ca="1" si="15"/>
        <v>0</v>
      </c>
      <c r="GQ44" s="212">
        <f t="shared" ca="1" si="15"/>
        <v>0</v>
      </c>
      <c r="GR44" s="212">
        <f ca="1">SUM(I44:GQ44)</f>
        <v>0</v>
      </c>
      <c r="GS44" s="209"/>
    </row>
    <row r="45" spans="1:201" s="133" customFormat="1" x14ac:dyDescent="0.7">
      <c r="A45" s="168" t="s">
        <v>274</v>
      </c>
      <c r="B45" s="169" t="s">
        <v>275</v>
      </c>
      <c r="C45" s="170">
        <f ca="1">G9-G$42-G$45</f>
        <v>0</v>
      </c>
      <c r="D45" s="171"/>
      <c r="E45" s="170"/>
      <c r="F45" s="170"/>
      <c r="G45" s="170">
        <f ca="1">SUM(I45:GQ45)</f>
        <v>439248527.67532206</v>
      </c>
      <c r="H45" s="209"/>
      <c r="I45" s="209">
        <f t="shared" ref="I45:BT45" ca="1" si="16">I9-I42</f>
        <v>0</v>
      </c>
      <c r="J45" s="209">
        <f t="shared" ca="1" si="16"/>
        <v>0</v>
      </c>
      <c r="K45" s="209">
        <f t="shared" ca="1" si="16"/>
        <v>0</v>
      </c>
      <c r="L45" s="209">
        <f t="shared" ca="1" si="16"/>
        <v>0</v>
      </c>
      <c r="M45" s="209">
        <f t="shared" ca="1" si="16"/>
        <v>0</v>
      </c>
      <c r="N45" s="209">
        <f t="shared" ca="1" si="16"/>
        <v>0</v>
      </c>
      <c r="O45" s="209">
        <f t="shared" ca="1" si="16"/>
        <v>0</v>
      </c>
      <c r="P45" s="209">
        <f t="shared" ca="1" si="16"/>
        <v>0</v>
      </c>
      <c r="Q45" s="209">
        <f t="shared" ca="1" si="16"/>
        <v>0</v>
      </c>
      <c r="R45" s="209">
        <f t="shared" ca="1" si="16"/>
        <v>0</v>
      </c>
      <c r="S45" s="209">
        <f t="shared" ca="1" si="16"/>
        <v>0</v>
      </c>
      <c r="T45" s="209">
        <f t="shared" ca="1" si="16"/>
        <v>0</v>
      </c>
      <c r="U45" s="209">
        <f t="shared" ca="1" si="16"/>
        <v>0</v>
      </c>
      <c r="V45" s="209">
        <f t="shared" ca="1" si="16"/>
        <v>0</v>
      </c>
      <c r="W45" s="209">
        <f t="shared" ca="1" si="16"/>
        <v>0</v>
      </c>
      <c r="X45" s="209">
        <f t="shared" ca="1" si="16"/>
        <v>0</v>
      </c>
      <c r="Y45" s="209">
        <f t="shared" ca="1" si="16"/>
        <v>0</v>
      </c>
      <c r="Z45" s="209">
        <f t="shared" ca="1" si="16"/>
        <v>0</v>
      </c>
      <c r="AA45" s="209">
        <f t="shared" ca="1" si="16"/>
        <v>0</v>
      </c>
      <c r="AB45" s="209">
        <f t="shared" ca="1" si="16"/>
        <v>0</v>
      </c>
      <c r="AC45" s="209">
        <f t="shared" ca="1" si="16"/>
        <v>0</v>
      </c>
      <c r="AD45" s="209">
        <f t="shared" ca="1" si="16"/>
        <v>0</v>
      </c>
      <c r="AE45" s="209">
        <f t="shared" ca="1" si="16"/>
        <v>0</v>
      </c>
      <c r="AF45" s="209">
        <f t="shared" ca="1" si="16"/>
        <v>0</v>
      </c>
      <c r="AG45" s="209">
        <f t="shared" ca="1" si="16"/>
        <v>0</v>
      </c>
      <c r="AH45" s="209">
        <f t="shared" ca="1" si="16"/>
        <v>0</v>
      </c>
      <c r="AI45" s="209">
        <f t="shared" ca="1" si="16"/>
        <v>0</v>
      </c>
      <c r="AJ45" s="209">
        <f t="shared" ca="1" si="16"/>
        <v>0</v>
      </c>
      <c r="AK45" s="209">
        <f t="shared" ca="1" si="16"/>
        <v>0</v>
      </c>
      <c r="AL45" s="209">
        <f t="shared" ca="1" si="16"/>
        <v>0</v>
      </c>
      <c r="AM45" s="209">
        <f t="shared" ca="1" si="16"/>
        <v>0</v>
      </c>
      <c r="AN45" s="209">
        <f t="shared" ca="1" si="16"/>
        <v>0</v>
      </c>
      <c r="AO45" s="209">
        <f t="shared" ca="1" si="16"/>
        <v>0</v>
      </c>
      <c r="AP45" s="209">
        <f t="shared" ca="1" si="16"/>
        <v>0</v>
      </c>
      <c r="AQ45" s="209">
        <f t="shared" ca="1" si="16"/>
        <v>0</v>
      </c>
      <c r="AR45" s="209">
        <f t="shared" ca="1" si="16"/>
        <v>0</v>
      </c>
      <c r="AS45" s="209">
        <f t="shared" ca="1" si="16"/>
        <v>0</v>
      </c>
      <c r="AT45" s="209">
        <f t="shared" ca="1" si="16"/>
        <v>0</v>
      </c>
      <c r="AU45" s="209">
        <f t="shared" ca="1" si="16"/>
        <v>0</v>
      </c>
      <c r="AV45" s="209">
        <f t="shared" ca="1" si="16"/>
        <v>0</v>
      </c>
      <c r="AW45" s="209">
        <f t="shared" ca="1" si="16"/>
        <v>0</v>
      </c>
      <c r="AX45" s="209">
        <f t="shared" ca="1" si="16"/>
        <v>0</v>
      </c>
      <c r="AY45" s="209">
        <f t="shared" ca="1" si="16"/>
        <v>0</v>
      </c>
      <c r="AZ45" s="209">
        <f t="shared" ca="1" si="16"/>
        <v>0</v>
      </c>
      <c r="BA45" s="209">
        <f t="shared" ca="1" si="16"/>
        <v>0</v>
      </c>
      <c r="BB45" s="209">
        <f t="shared" ca="1" si="16"/>
        <v>0</v>
      </c>
      <c r="BC45" s="209">
        <f t="shared" ca="1" si="16"/>
        <v>0</v>
      </c>
      <c r="BD45" s="209">
        <f t="shared" ca="1" si="16"/>
        <v>0</v>
      </c>
      <c r="BE45" s="209">
        <f t="shared" ca="1" si="16"/>
        <v>0</v>
      </c>
      <c r="BF45" s="209">
        <f t="shared" ca="1" si="16"/>
        <v>0</v>
      </c>
      <c r="BG45" s="209">
        <f t="shared" ca="1" si="16"/>
        <v>0</v>
      </c>
      <c r="BH45" s="209">
        <f t="shared" ca="1" si="16"/>
        <v>0</v>
      </c>
      <c r="BI45" s="209">
        <f t="shared" ca="1" si="16"/>
        <v>0</v>
      </c>
      <c r="BJ45" s="209">
        <f t="shared" ca="1" si="16"/>
        <v>0</v>
      </c>
      <c r="BK45" s="209">
        <f t="shared" ca="1" si="16"/>
        <v>0</v>
      </c>
      <c r="BL45" s="209">
        <f t="shared" ca="1" si="16"/>
        <v>0</v>
      </c>
      <c r="BM45" s="209">
        <f t="shared" ca="1" si="16"/>
        <v>0</v>
      </c>
      <c r="BN45" s="209">
        <f t="shared" ca="1" si="16"/>
        <v>0</v>
      </c>
      <c r="BO45" s="209">
        <f t="shared" ca="1" si="16"/>
        <v>0</v>
      </c>
      <c r="BP45" s="209">
        <f t="shared" ca="1" si="16"/>
        <v>0</v>
      </c>
      <c r="BQ45" s="209">
        <f t="shared" ca="1" si="16"/>
        <v>0</v>
      </c>
      <c r="BR45" s="209">
        <f t="shared" ca="1" si="16"/>
        <v>0</v>
      </c>
      <c r="BS45" s="209">
        <f t="shared" ca="1" si="16"/>
        <v>0</v>
      </c>
      <c r="BT45" s="209">
        <f t="shared" ca="1" si="16"/>
        <v>0</v>
      </c>
      <c r="BU45" s="209">
        <f t="shared" ref="BU45:EF45" ca="1" si="17">BU9-BU42</f>
        <v>0</v>
      </c>
      <c r="BV45" s="209">
        <f t="shared" ca="1" si="17"/>
        <v>0</v>
      </c>
      <c r="BW45" s="209">
        <f t="shared" ca="1" si="17"/>
        <v>0</v>
      </c>
      <c r="BX45" s="209">
        <f t="shared" ca="1" si="17"/>
        <v>0</v>
      </c>
      <c r="BY45" s="209">
        <f t="shared" ca="1" si="17"/>
        <v>0</v>
      </c>
      <c r="BZ45" s="209">
        <f t="shared" ca="1" si="17"/>
        <v>0</v>
      </c>
      <c r="CA45" s="209">
        <f t="shared" ca="1" si="17"/>
        <v>0</v>
      </c>
      <c r="CB45" s="209">
        <f t="shared" ca="1" si="17"/>
        <v>0</v>
      </c>
      <c r="CC45" s="209">
        <f t="shared" ca="1" si="17"/>
        <v>0</v>
      </c>
      <c r="CD45" s="209">
        <f t="shared" ca="1" si="17"/>
        <v>0</v>
      </c>
      <c r="CE45" s="209">
        <f t="shared" ca="1" si="17"/>
        <v>0</v>
      </c>
      <c r="CF45" s="209">
        <f t="shared" ca="1" si="17"/>
        <v>0</v>
      </c>
      <c r="CG45" s="209">
        <f t="shared" ca="1" si="17"/>
        <v>0</v>
      </c>
      <c r="CH45" s="209">
        <f t="shared" ca="1" si="17"/>
        <v>0</v>
      </c>
      <c r="CI45" s="209">
        <f t="shared" ca="1" si="17"/>
        <v>0</v>
      </c>
      <c r="CJ45" s="209">
        <f t="shared" ca="1" si="17"/>
        <v>0</v>
      </c>
      <c r="CK45" s="209">
        <f t="shared" ca="1" si="17"/>
        <v>0</v>
      </c>
      <c r="CL45" s="209">
        <f t="shared" ca="1" si="17"/>
        <v>0</v>
      </c>
      <c r="CM45" s="209">
        <f t="shared" ca="1" si="17"/>
        <v>0</v>
      </c>
      <c r="CN45" s="209">
        <f t="shared" ca="1" si="17"/>
        <v>0</v>
      </c>
      <c r="CO45" s="209">
        <f t="shared" ca="1" si="17"/>
        <v>0</v>
      </c>
      <c r="CP45" s="209">
        <f t="shared" ca="1" si="17"/>
        <v>0</v>
      </c>
      <c r="CQ45" s="209">
        <f t="shared" ca="1" si="17"/>
        <v>0</v>
      </c>
      <c r="CR45" s="209">
        <f t="shared" ca="1" si="17"/>
        <v>0</v>
      </c>
      <c r="CS45" s="209">
        <f t="shared" ca="1" si="17"/>
        <v>0</v>
      </c>
      <c r="CT45" s="209">
        <f t="shared" ca="1" si="17"/>
        <v>0</v>
      </c>
      <c r="CU45" s="209">
        <f t="shared" ca="1" si="17"/>
        <v>0</v>
      </c>
      <c r="CV45" s="209">
        <f t="shared" ca="1" si="17"/>
        <v>0</v>
      </c>
      <c r="CW45" s="209">
        <f t="shared" ca="1" si="17"/>
        <v>0</v>
      </c>
      <c r="CX45" s="209">
        <f t="shared" ca="1" si="17"/>
        <v>0</v>
      </c>
      <c r="CY45" s="209">
        <f t="shared" ca="1" si="17"/>
        <v>0</v>
      </c>
      <c r="CZ45" s="209">
        <f t="shared" ca="1" si="17"/>
        <v>0</v>
      </c>
      <c r="DA45" s="209">
        <f t="shared" ca="1" si="17"/>
        <v>0</v>
      </c>
      <c r="DB45" s="209">
        <f t="shared" ca="1" si="17"/>
        <v>0</v>
      </c>
      <c r="DC45" s="209">
        <f t="shared" ca="1" si="17"/>
        <v>0</v>
      </c>
      <c r="DD45" s="209">
        <f t="shared" ca="1" si="17"/>
        <v>0</v>
      </c>
      <c r="DE45" s="209">
        <f t="shared" ca="1" si="17"/>
        <v>0</v>
      </c>
      <c r="DF45" s="209">
        <f t="shared" ca="1" si="17"/>
        <v>0</v>
      </c>
      <c r="DG45" s="209">
        <f t="shared" ca="1" si="17"/>
        <v>0</v>
      </c>
      <c r="DH45" s="209">
        <f t="shared" ca="1" si="17"/>
        <v>0</v>
      </c>
      <c r="DI45" s="209">
        <f t="shared" ca="1" si="17"/>
        <v>0</v>
      </c>
      <c r="DJ45" s="209">
        <f t="shared" ca="1" si="17"/>
        <v>0</v>
      </c>
      <c r="DK45" s="209">
        <f t="shared" ca="1" si="17"/>
        <v>0</v>
      </c>
      <c r="DL45" s="209">
        <f t="shared" ca="1" si="17"/>
        <v>0</v>
      </c>
      <c r="DM45" s="209">
        <f t="shared" ca="1" si="17"/>
        <v>0</v>
      </c>
      <c r="DN45" s="209">
        <f t="shared" ca="1" si="17"/>
        <v>0</v>
      </c>
      <c r="DO45" s="209">
        <f t="shared" ca="1" si="17"/>
        <v>0</v>
      </c>
      <c r="DP45" s="209">
        <f t="shared" ca="1" si="17"/>
        <v>0</v>
      </c>
      <c r="DQ45" s="209">
        <f t="shared" ca="1" si="17"/>
        <v>0</v>
      </c>
      <c r="DR45" s="209">
        <f t="shared" ca="1" si="17"/>
        <v>0</v>
      </c>
      <c r="DS45" s="209">
        <f t="shared" ca="1" si="17"/>
        <v>0</v>
      </c>
      <c r="DT45" s="209">
        <f t="shared" ca="1" si="17"/>
        <v>0</v>
      </c>
      <c r="DU45" s="209">
        <f t="shared" ca="1" si="17"/>
        <v>0</v>
      </c>
      <c r="DV45" s="209">
        <f t="shared" ca="1" si="17"/>
        <v>0</v>
      </c>
      <c r="DW45" s="209">
        <f t="shared" ca="1" si="17"/>
        <v>0</v>
      </c>
      <c r="DX45" s="209">
        <f t="shared" ca="1" si="17"/>
        <v>0</v>
      </c>
      <c r="DY45" s="209">
        <f t="shared" ca="1" si="17"/>
        <v>0</v>
      </c>
      <c r="DZ45" s="209">
        <f t="shared" ca="1" si="17"/>
        <v>0</v>
      </c>
      <c r="EA45" s="209">
        <f t="shared" ca="1" si="17"/>
        <v>0</v>
      </c>
      <c r="EB45" s="209">
        <f t="shared" ca="1" si="17"/>
        <v>0</v>
      </c>
      <c r="EC45" s="209">
        <f t="shared" ca="1" si="17"/>
        <v>0</v>
      </c>
      <c r="ED45" s="209">
        <f t="shared" ca="1" si="17"/>
        <v>0</v>
      </c>
      <c r="EE45" s="209">
        <f t="shared" ca="1" si="17"/>
        <v>0</v>
      </c>
      <c r="EF45" s="209">
        <f t="shared" ca="1" si="17"/>
        <v>0</v>
      </c>
      <c r="EG45" s="209">
        <f t="shared" ref="EG45:GQ45" ca="1" si="18">EG9-EG42</f>
        <v>0</v>
      </c>
      <c r="EH45" s="209">
        <f t="shared" ca="1" si="18"/>
        <v>0</v>
      </c>
      <c r="EI45" s="209">
        <f t="shared" ca="1" si="18"/>
        <v>0</v>
      </c>
      <c r="EJ45" s="209">
        <f t="shared" ca="1" si="18"/>
        <v>0</v>
      </c>
      <c r="EK45" s="209">
        <f t="shared" ca="1" si="18"/>
        <v>0</v>
      </c>
      <c r="EL45" s="209">
        <f t="shared" ca="1" si="18"/>
        <v>0</v>
      </c>
      <c r="EM45" s="209">
        <f t="shared" ca="1" si="18"/>
        <v>0</v>
      </c>
      <c r="EN45" s="209">
        <f t="shared" ca="1" si="18"/>
        <v>0</v>
      </c>
      <c r="EO45" s="209">
        <f t="shared" ca="1" si="18"/>
        <v>0</v>
      </c>
      <c r="EP45" s="209">
        <f t="shared" ca="1" si="18"/>
        <v>0</v>
      </c>
      <c r="EQ45" s="209">
        <f t="shared" ca="1" si="18"/>
        <v>0</v>
      </c>
      <c r="ER45" s="209">
        <f t="shared" ca="1" si="18"/>
        <v>0</v>
      </c>
      <c r="ES45" s="209">
        <f t="shared" ca="1" si="18"/>
        <v>0</v>
      </c>
      <c r="ET45" s="209">
        <f t="shared" ca="1" si="18"/>
        <v>0</v>
      </c>
      <c r="EU45" s="209">
        <f t="shared" ca="1" si="18"/>
        <v>0</v>
      </c>
      <c r="EV45" s="209">
        <f t="shared" ca="1" si="18"/>
        <v>0</v>
      </c>
      <c r="EW45" s="209">
        <f t="shared" ca="1" si="18"/>
        <v>0</v>
      </c>
      <c r="EX45" s="209">
        <f t="shared" ca="1" si="18"/>
        <v>0</v>
      </c>
      <c r="EY45" s="209">
        <f t="shared" ca="1" si="18"/>
        <v>0</v>
      </c>
      <c r="EZ45" s="209">
        <f t="shared" ca="1" si="18"/>
        <v>0</v>
      </c>
      <c r="FA45" s="209">
        <f t="shared" ca="1" si="18"/>
        <v>0</v>
      </c>
      <c r="FB45" s="209">
        <f t="shared" ca="1" si="18"/>
        <v>0</v>
      </c>
      <c r="FC45" s="209">
        <f t="shared" ca="1" si="18"/>
        <v>0</v>
      </c>
      <c r="FD45" s="209">
        <f t="shared" ca="1" si="18"/>
        <v>0</v>
      </c>
      <c r="FE45" s="209">
        <f t="shared" ca="1" si="18"/>
        <v>0</v>
      </c>
      <c r="FF45" s="209">
        <f t="shared" ca="1" si="18"/>
        <v>0</v>
      </c>
      <c r="FG45" s="209">
        <f t="shared" ca="1" si="18"/>
        <v>0</v>
      </c>
      <c r="FH45" s="209">
        <f t="shared" ca="1" si="18"/>
        <v>0</v>
      </c>
      <c r="FI45" s="209">
        <f t="shared" ca="1" si="18"/>
        <v>0</v>
      </c>
      <c r="FJ45" s="209">
        <f t="shared" ca="1" si="18"/>
        <v>4543860.7387259156</v>
      </c>
      <c r="FK45" s="209">
        <f t="shared" ca="1" si="18"/>
        <v>0</v>
      </c>
      <c r="FL45" s="209">
        <f t="shared" ca="1" si="18"/>
        <v>0</v>
      </c>
      <c r="FM45" s="209">
        <f t="shared" ca="1" si="18"/>
        <v>4176344.7334839907</v>
      </c>
      <c r="FN45" s="209">
        <f t="shared" ca="1" si="18"/>
        <v>0</v>
      </c>
      <c r="FO45" s="209">
        <f t="shared" ca="1" si="18"/>
        <v>0</v>
      </c>
      <c r="FP45" s="209">
        <f t="shared" ca="1" si="18"/>
        <v>45608726.916296095</v>
      </c>
      <c r="FQ45" s="209">
        <f t="shared" ca="1" si="18"/>
        <v>0</v>
      </c>
      <c r="FR45" s="209">
        <f t="shared" ca="1" si="18"/>
        <v>0</v>
      </c>
      <c r="FS45" s="209">
        <f t="shared" ca="1" si="18"/>
        <v>134810784.77153832</v>
      </c>
      <c r="FT45" s="209">
        <f t="shared" ca="1" si="18"/>
        <v>0</v>
      </c>
      <c r="FU45" s="209">
        <f t="shared" ca="1" si="18"/>
        <v>0</v>
      </c>
      <c r="FV45" s="209">
        <f t="shared" ca="1" si="18"/>
        <v>80517657.927574486</v>
      </c>
      <c r="FW45" s="209">
        <f t="shared" ca="1" si="18"/>
        <v>0</v>
      </c>
      <c r="FX45" s="209">
        <f t="shared" ca="1" si="18"/>
        <v>0</v>
      </c>
      <c r="FY45" s="209">
        <f t="shared" ca="1" si="18"/>
        <v>49768027.067175396</v>
      </c>
      <c r="FZ45" s="209">
        <f t="shared" ca="1" si="18"/>
        <v>0</v>
      </c>
      <c r="GA45" s="209">
        <f t="shared" ca="1" si="18"/>
        <v>0</v>
      </c>
      <c r="GB45" s="209">
        <f t="shared" ca="1" si="18"/>
        <v>13078579.140577281</v>
      </c>
      <c r="GC45" s="209">
        <f t="shared" ca="1" si="18"/>
        <v>0</v>
      </c>
      <c r="GD45" s="209">
        <f t="shared" ca="1" si="18"/>
        <v>0</v>
      </c>
      <c r="GE45" s="209">
        <f t="shared" ca="1" si="18"/>
        <v>26245807.768343348</v>
      </c>
      <c r="GF45" s="209">
        <f t="shared" ca="1" si="18"/>
        <v>0</v>
      </c>
      <c r="GG45" s="209">
        <f t="shared" ca="1" si="18"/>
        <v>0</v>
      </c>
      <c r="GH45" s="209">
        <f t="shared" ca="1" si="18"/>
        <v>42047251.357769109</v>
      </c>
      <c r="GI45" s="209">
        <f t="shared" ca="1" si="18"/>
        <v>0</v>
      </c>
      <c r="GJ45" s="209">
        <f t="shared" ca="1" si="18"/>
        <v>38451487.253838092</v>
      </c>
      <c r="GK45" s="209">
        <f t="shared" ca="1" si="18"/>
        <v>-3.2596290111541748E-9</v>
      </c>
      <c r="GL45" s="209">
        <f t="shared" ca="1" si="18"/>
        <v>0</v>
      </c>
      <c r="GM45" s="209">
        <f t="shared" ca="1" si="18"/>
        <v>0</v>
      </c>
      <c r="GN45" s="209">
        <f t="shared" ca="1" si="18"/>
        <v>0</v>
      </c>
      <c r="GO45" s="209">
        <f t="shared" ca="1" si="18"/>
        <v>0</v>
      </c>
      <c r="GP45" s="209">
        <f t="shared" ca="1" si="18"/>
        <v>0</v>
      </c>
      <c r="GQ45" s="209">
        <f t="shared" ca="1" si="18"/>
        <v>0</v>
      </c>
      <c r="GR45" s="209">
        <f ca="1">SUM(I45:GQ45)</f>
        <v>439248527.67532206</v>
      </c>
      <c r="GS45" s="209"/>
    </row>
    <row r="46" spans="1:201" s="133" customFormat="1" x14ac:dyDescent="0.7">
      <c r="A46" s="168"/>
      <c r="B46" s="172"/>
      <c r="C46" s="172"/>
      <c r="D46" s="171"/>
      <c r="E46" s="170"/>
      <c r="F46" s="170"/>
      <c r="G46" s="170"/>
      <c r="H46" s="209"/>
      <c r="I46" s="209"/>
      <c r="J46" s="209"/>
      <c r="K46" s="209"/>
      <c r="L46" s="209"/>
      <c r="M46" s="209"/>
      <c r="N46" s="209"/>
      <c r="O46" s="209"/>
      <c r="P46" s="209"/>
      <c r="Q46" s="209"/>
      <c r="R46" s="209"/>
      <c r="S46" s="209"/>
      <c r="T46" s="209"/>
      <c r="U46" s="209"/>
      <c r="V46" s="209"/>
      <c r="W46" s="209"/>
      <c r="X46" s="209"/>
      <c r="Y46" s="209"/>
      <c r="Z46" s="209"/>
      <c r="AA46" s="209"/>
      <c r="AB46" s="209"/>
      <c r="AC46" s="209"/>
      <c r="AD46" s="209"/>
      <c r="AE46" s="209"/>
      <c r="AF46" s="209"/>
      <c r="AG46" s="209"/>
      <c r="AH46" s="209"/>
      <c r="AI46" s="209"/>
      <c r="AJ46" s="209"/>
      <c r="AK46" s="209"/>
      <c r="AL46" s="209"/>
      <c r="AM46" s="209"/>
      <c r="AN46" s="209"/>
      <c r="AO46" s="209"/>
      <c r="AP46" s="209"/>
      <c r="AQ46" s="209"/>
      <c r="AR46" s="209"/>
      <c r="AS46" s="209"/>
      <c r="AT46" s="209"/>
      <c r="AU46" s="209"/>
      <c r="AV46" s="209"/>
      <c r="AW46" s="209"/>
      <c r="AX46" s="209"/>
      <c r="AY46" s="209"/>
      <c r="AZ46" s="209"/>
      <c r="BA46" s="209"/>
      <c r="BB46" s="209"/>
      <c r="BC46" s="209"/>
      <c r="BD46" s="209"/>
      <c r="BE46" s="209"/>
      <c r="BF46" s="209"/>
      <c r="BG46" s="209"/>
      <c r="BH46" s="209"/>
      <c r="BI46" s="209"/>
      <c r="BJ46" s="209"/>
      <c r="BK46" s="209"/>
      <c r="BL46" s="209"/>
      <c r="BM46" s="209"/>
      <c r="BN46" s="209"/>
      <c r="BO46" s="209"/>
      <c r="BP46" s="209"/>
      <c r="BQ46" s="209"/>
      <c r="BR46" s="209"/>
      <c r="BS46" s="209"/>
      <c r="BT46" s="209"/>
      <c r="BU46" s="209"/>
      <c r="BV46" s="209"/>
      <c r="BW46" s="209"/>
      <c r="BX46" s="209"/>
      <c r="BY46" s="209"/>
      <c r="BZ46" s="209"/>
      <c r="CA46" s="209"/>
      <c r="CB46" s="209"/>
      <c r="CC46" s="209"/>
      <c r="CD46" s="209"/>
      <c r="CE46" s="209"/>
      <c r="CF46" s="209"/>
      <c r="CG46" s="209"/>
      <c r="CH46" s="209"/>
      <c r="CI46" s="209"/>
      <c r="CJ46" s="209"/>
      <c r="CK46" s="209"/>
      <c r="CL46" s="209"/>
      <c r="CM46" s="209"/>
      <c r="CN46" s="209"/>
      <c r="CO46" s="209"/>
      <c r="CP46" s="209"/>
      <c r="CQ46" s="209"/>
      <c r="CR46" s="209"/>
      <c r="CS46" s="209"/>
      <c r="CT46" s="209"/>
      <c r="CU46" s="209"/>
      <c r="CV46" s="209"/>
      <c r="CW46" s="209"/>
      <c r="CX46" s="209"/>
      <c r="CY46" s="209"/>
      <c r="CZ46" s="209"/>
      <c r="DA46" s="209"/>
      <c r="DB46" s="209"/>
      <c r="DC46" s="209"/>
      <c r="DD46" s="209"/>
      <c r="DE46" s="209"/>
      <c r="DF46" s="209"/>
      <c r="DG46" s="209"/>
      <c r="DH46" s="209"/>
      <c r="DI46" s="209"/>
      <c r="DJ46" s="209"/>
      <c r="DK46" s="209"/>
      <c r="DL46" s="209"/>
      <c r="DM46" s="209"/>
      <c r="DN46" s="209"/>
      <c r="DO46" s="209"/>
      <c r="DP46" s="209"/>
      <c r="DQ46" s="209"/>
      <c r="DR46" s="209"/>
      <c r="DS46" s="209"/>
      <c r="DT46" s="209"/>
      <c r="DU46" s="209"/>
      <c r="DV46" s="209"/>
      <c r="DW46" s="209"/>
      <c r="DX46" s="209"/>
      <c r="DY46" s="209"/>
      <c r="DZ46" s="209"/>
      <c r="EA46" s="209"/>
      <c r="EB46" s="209"/>
      <c r="EC46" s="209"/>
      <c r="ED46" s="209"/>
      <c r="EE46" s="209"/>
      <c r="EF46" s="209"/>
      <c r="EG46" s="209"/>
      <c r="EH46" s="209"/>
      <c r="EI46" s="209"/>
      <c r="EJ46" s="209"/>
      <c r="EK46" s="209"/>
      <c r="EL46" s="209"/>
      <c r="EM46" s="209"/>
      <c r="EN46" s="209"/>
      <c r="EO46" s="209"/>
      <c r="EP46" s="209"/>
      <c r="EQ46" s="209"/>
      <c r="ER46" s="209"/>
      <c r="ES46" s="209"/>
      <c r="ET46" s="209"/>
      <c r="EU46" s="209"/>
      <c r="EV46" s="209"/>
      <c r="EW46" s="209"/>
      <c r="EX46" s="209"/>
      <c r="EY46" s="209"/>
      <c r="EZ46" s="209"/>
      <c r="FA46" s="209"/>
      <c r="FB46" s="209"/>
      <c r="FC46" s="209"/>
      <c r="FD46" s="209"/>
      <c r="FE46" s="209"/>
      <c r="FF46" s="209"/>
      <c r="FG46" s="209"/>
      <c r="FH46" s="209"/>
      <c r="FI46" s="209"/>
      <c r="FJ46" s="209"/>
      <c r="FK46" s="209"/>
      <c r="FL46" s="209"/>
      <c r="FM46" s="209"/>
      <c r="FN46" s="209"/>
      <c r="FO46" s="209"/>
      <c r="FP46" s="209"/>
      <c r="FQ46" s="209"/>
      <c r="FR46" s="209"/>
      <c r="FS46" s="209"/>
      <c r="FT46" s="209"/>
      <c r="FU46" s="209"/>
      <c r="FV46" s="209"/>
      <c r="FW46" s="209"/>
      <c r="FX46" s="209"/>
      <c r="FY46" s="209"/>
      <c r="FZ46" s="209"/>
      <c r="GA46" s="209"/>
      <c r="GB46" s="209"/>
      <c r="GC46" s="209"/>
      <c r="GD46" s="209"/>
      <c r="GE46" s="209"/>
      <c r="GF46" s="209"/>
      <c r="GG46" s="209"/>
      <c r="GH46" s="209"/>
      <c r="GI46" s="209"/>
      <c r="GJ46" s="209"/>
      <c r="GK46" s="209"/>
      <c r="GL46" s="209"/>
      <c r="GM46" s="209"/>
      <c r="GN46" s="209"/>
      <c r="GO46" s="209"/>
      <c r="GP46" s="209"/>
      <c r="GQ46" s="209"/>
      <c r="GR46" s="209"/>
      <c r="GS46" s="209"/>
    </row>
    <row r="47" spans="1:201" s="133" customFormat="1" x14ac:dyDescent="0.7">
      <c r="A47" s="175" t="s">
        <v>276</v>
      </c>
      <c r="B47" s="176"/>
      <c r="C47" s="177"/>
      <c r="D47" s="178"/>
      <c r="E47" s="176"/>
      <c r="F47" s="176"/>
      <c r="G47" s="176"/>
      <c r="H47" s="210"/>
      <c r="I47" s="210">
        <f ca="1">I50</f>
        <v>0</v>
      </c>
      <c r="J47" s="210">
        <f ca="1">J50</f>
        <v>0</v>
      </c>
      <c r="K47" s="210">
        <f t="shared" ref="K47:BV47" ca="1" si="19">K50</f>
        <v>0</v>
      </c>
      <c r="L47" s="210">
        <f t="shared" ca="1" si="19"/>
        <v>0</v>
      </c>
      <c r="M47" s="210">
        <f t="shared" ca="1" si="19"/>
        <v>0</v>
      </c>
      <c r="N47" s="210">
        <f t="shared" ca="1" si="19"/>
        <v>0</v>
      </c>
      <c r="O47" s="210">
        <f t="shared" ca="1" si="19"/>
        <v>0</v>
      </c>
      <c r="P47" s="210">
        <f t="shared" ca="1" si="19"/>
        <v>0</v>
      </c>
      <c r="Q47" s="210">
        <f t="shared" ca="1" si="19"/>
        <v>0</v>
      </c>
      <c r="R47" s="210">
        <f t="shared" ca="1" si="19"/>
        <v>0</v>
      </c>
      <c r="S47" s="210">
        <f t="shared" ca="1" si="19"/>
        <v>0</v>
      </c>
      <c r="T47" s="210">
        <f t="shared" ca="1" si="19"/>
        <v>0</v>
      </c>
      <c r="U47" s="210">
        <f t="shared" ca="1" si="19"/>
        <v>0</v>
      </c>
      <c r="V47" s="210">
        <f t="shared" ca="1" si="19"/>
        <v>0</v>
      </c>
      <c r="W47" s="210">
        <f t="shared" ca="1" si="19"/>
        <v>0</v>
      </c>
      <c r="X47" s="210">
        <f t="shared" ca="1" si="19"/>
        <v>0</v>
      </c>
      <c r="Y47" s="210">
        <f t="shared" ca="1" si="19"/>
        <v>0</v>
      </c>
      <c r="Z47" s="210">
        <f t="shared" ca="1" si="19"/>
        <v>0</v>
      </c>
      <c r="AA47" s="210">
        <f t="shared" ca="1" si="19"/>
        <v>0</v>
      </c>
      <c r="AB47" s="210">
        <f t="shared" ca="1" si="19"/>
        <v>0</v>
      </c>
      <c r="AC47" s="210">
        <f t="shared" ca="1" si="19"/>
        <v>0</v>
      </c>
      <c r="AD47" s="210">
        <f t="shared" ca="1" si="19"/>
        <v>0</v>
      </c>
      <c r="AE47" s="210">
        <f t="shared" ca="1" si="19"/>
        <v>0</v>
      </c>
      <c r="AF47" s="210">
        <f t="shared" ca="1" si="19"/>
        <v>0</v>
      </c>
      <c r="AG47" s="210">
        <f t="shared" ca="1" si="19"/>
        <v>0</v>
      </c>
      <c r="AH47" s="210">
        <f t="shared" ca="1" si="19"/>
        <v>0</v>
      </c>
      <c r="AI47" s="210">
        <f t="shared" ca="1" si="19"/>
        <v>0</v>
      </c>
      <c r="AJ47" s="210">
        <f t="shared" ca="1" si="19"/>
        <v>0</v>
      </c>
      <c r="AK47" s="210">
        <f t="shared" ca="1" si="19"/>
        <v>0</v>
      </c>
      <c r="AL47" s="210">
        <f t="shared" ca="1" si="19"/>
        <v>0</v>
      </c>
      <c r="AM47" s="210">
        <f t="shared" ca="1" si="19"/>
        <v>0</v>
      </c>
      <c r="AN47" s="210">
        <f t="shared" ca="1" si="19"/>
        <v>0</v>
      </c>
      <c r="AO47" s="210">
        <f t="shared" ca="1" si="19"/>
        <v>0</v>
      </c>
      <c r="AP47" s="210">
        <f t="shared" ca="1" si="19"/>
        <v>0</v>
      </c>
      <c r="AQ47" s="210">
        <f t="shared" ca="1" si="19"/>
        <v>0</v>
      </c>
      <c r="AR47" s="210">
        <f t="shared" ca="1" si="19"/>
        <v>0</v>
      </c>
      <c r="AS47" s="210">
        <f t="shared" ca="1" si="19"/>
        <v>0</v>
      </c>
      <c r="AT47" s="210">
        <f t="shared" ca="1" si="19"/>
        <v>0</v>
      </c>
      <c r="AU47" s="210">
        <f t="shared" ca="1" si="19"/>
        <v>0</v>
      </c>
      <c r="AV47" s="210">
        <f t="shared" ca="1" si="19"/>
        <v>0</v>
      </c>
      <c r="AW47" s="210">
        <f t="shared" ca="1" si="19"/>
        <v>0</v>
      </c>
      <c r="AX47" s="210">
        <f t="shared" ca="1" si="19"/>
        <v>0</v>
      </c>
      <c r="AY47" s="210">
        <f t="shared" ca="1" si="19"/>
        <v>0</v>
      </c>
      <c r="AZ47" s="210">
        <f t="shared" ca="1" si="19"/>
        <v>0</v>
      </c>
      <c r="BA47" s="210">
        <f t="shared" ca="1" si="19"/>
        <v>0</v>
      </c>
      <c r="BB47" s="210">
        <f t="shared" ca="1" si="19"/>
        <v>0</v>
      </c>
      <c r="BC47" s="210">
        <f t="shared" ca="1" si="19"/>
        <v>0</v>
      </c>
      <c r="BD47" s="210">
        <f t="shared" ca="1" si="19"/>
        <v>0</v>
      </c>
      <c r="BE47" s="210">
        <f t="shared" ca="1" si="19"/>
        <v>0</v>
      </c>
      <c r="BF47" s="210">
        <f t="shared" ca="1" si="19"/>
        <v>0</v>
      </c>
      <c r="BG47" s="210">
        <f t="shared" ca="1" si="19"/>
        <v>0</v>
      </c>
      <c r="BH47" s="210">
        <f t="shared" ca="1" si="19"/>
        <v>0</v>
      </c>
      <c r="BI47" s="210">
        <f t="shared" ca="1" si="19"/>
        <v>0</v>
      </c>
      <c r="BJ47" s="210">
        <f t="shared" ca="1" si="19"/>
        <v>0</v>
      </c>
      <c r="BK47" s="210">
        <f t="shared" ca="1" si="19"/>
        <v>0</v>
      </c>
      <c r="BL47" s="210">
        <f t="shared" ca="1" si="19"/>
        <v>0</v>
      </c>
      <c r="BM47" s="210">
        <f t="shared" ca="1" si="19"/>
        <v>0</v>
      </c>
      <c r="BN47" s="210">
        <f t="shared" ca="1" si="19"/>
        <v>0</v>
      </c>
      <c r="BO47" s="210">
        <f t="shared" ca="1" si="19"/>
        <v>0</v>
      </c>
      <c r="BP47" s="210">
        <f t="shared" ca="1" si="19"/>
        <v>0</v>
      </c>
      <c r="BQ47" s="210">
        <f t="shared" ca="1" si="19"/>
        <v>0</v>
      </c>
      <c r="BR47" s="210">
        <f t="shared" ca="1" si="19"/>
        <v>0</v>
      </c>
      <c r="BS47" s="210">
        <f t="shared" ca="1" si="19"/>
        <v>0</v>
      </c>
      <c r="BT47" s="210">
        <f t="shared" ca="1" si="19"/>
        <v>0</v>
      </c>
      <c r="BU47" s="210">
        <f t="shared" ca="1" si="19"/>
        <v>0</v>
      </c>
      <c r="BV47" s="210">
        <f t="shared" ca="1" si="19"/>
        <v>0</v>
      </c>
      <c r="BW47" s="210">
        <f t="shared" ref="BW47:EH47" ca="1" si="20">BW50</f>
        <v>0</v>
      </c>
      <c r="BX47" s="210">
        <f t="shared" ca="1" si="20"/>
        <v>0</v>
      </c>
      <c r="BY47" s="210">
        <f t="shared" ca="1" si="20"/>
        <v>0</v>
      </c>
      <c r="BZ47" s="210">
        <f t="shared" ca="1" si="20"/>
        <v>0</v>
      </c>
      <c r="CA47" s="210">
        <f t="shared" ca="1" si="20"/>
        <v>0</v>
      </c>
      <c r="CB47" s="210">
        <f t="shared" ca="1" si="20"/>
        <v>0</v>
      </c>
      <c r="CC47" s="210">
        <f t="shared" ca="1" si="20"/>
        <v>0</v>
      </c>
      <c r="CD47" s="210">
        <f t="shared" ca="1" si="20"/>
        <v>0</v>
      </c>
      <c r="CE47" s="210">
        <f t="shared" ca="1" si="20"/>
        <v>0</v>
      </c>
      <c r="CF47" s="210">
        <f t="shared" ca="1" si="20"/>
        <v>0</v>
      </c>
      <c r="CG47" s="210">
        <f t="shared" ca="1" si="20"/>
        <v>0</v>
      </c>
      <c r="CH47" s="210">
        <f t="shared" ca="1" si="20"/>
        <v>0</v>
      </c>
      <c r="CI47" s="210">
        <f t="shared" ca="1" si="20"/>
        <v>0</v>
      </c>
      <c r="CJ47" s="210">
        <f t="shared" ca="1" si="20"/>
        <v>0</v>
      </c>
      <c r="CK47" s="210">
        <f t="shared" ca="1" si="20"/>
        <v>0</v>
      </c>
      <c r="CL47" s="210">
        <f t="shared" ca="1" si="20"/>
        <v>0</v>
      </c>
      <c r="CM47" s="210">
        <f t="shared" ca="1" si="20"/>
        <v>0</v>
      </c>
      <c r="CN47" s="210">
        <f t="shared" ca="1" si="20"/>
        <v>0</v>
      </c>
      <c r="CO47" s="210">
        <f t="shared" ca="1" si="20"/>
        <v>0</v>
      </c>
      <c r="CP47" s="210">
        <f t="shared" ca="1" si="20"/>
        <v>0</v>
      </c>
      <c r="CQ47" s="210">
        <f t="shared" ca="1" si="20"/>
        <v>0</v>
      </c>
      <c r="CR47" s="210">
        <f t="shared" ca="1" si="20"/>
        <v>0</v>
      </c>
      <c r="CS47" s="210">
        <f t="shared" ca="1" si="20"/>
        <v>0</v>
      </c>
      <c r="CT47" s="210">
        <f t="shared" ca="1" si="20"/>
        <v>0</v>
      </c>
      <c r="CU47" s="210">
        <f t="shared" ca="1" si="20"/>
        <v>0</v>
      </c>
      <c r="CV47" s="210">
        <f t="shared" ca="1" si="20"/>
        <v>0</v>
      </c>
      <c r="CW47" s="210">
        <f t="shared" ca="1" si="20"/>
        <v>0</v>
      </c>
      <c r="CX47" s="210">
        <f t="shared" ca="1" si="20"/>
        <v>0</v>
      </c>
      <c r="CY47" s="210">
        <f t="shared" ca="1" si="20"/>
        <v>0</v>
      </c>
      <c r="CZ47" s="210">
        <f t="shared" ca="1" si="20"/>
        <v>0</v>
      </c>
      <c r="DA47" s="210">
        <f t="shared" ca="1" si="20"/>
        <v>0</v>
      </c>
      <c r="DB47" s="210">
        <f t="shared" ca="1" si="20"/>
        <v>0</v>
      </c>
      <c r="DC47" s="210">
        <f t="shared" ca="1" si="20"/>
        <v>0</v>
      </c>
      <c r="DD47" s="210">
        <f ca="1">DD50</f>
        <v>0</v>
      </c>
      <c r="DE47" s="210">
        <f ca="1">DE50</f>
        <v>0</v>
      </c>
      <c r="DF47" s="210">
        <f t="shared" ca="1" si="20"/>
        <v>0</v>
      </c>
      <c r="DG47" s="210">
        <f t="shared" ca="1" si="20"/>
        <v>0</v>
      </c>
      <c r="DH47" s="210">
        <f t="shared" ca="1" si="20"/>
        <v>0</v>
      </c>
      <c r="DI47" s="210">
        <f t="shared" ca="1" si="20"/>
        <v>0</v>
      </c>
      <c r="DJ47" s="210">
        <f t="shared" ca="1" si="20"/>
        <v>0</v>
      </c>
      <c r="DK47" s="210">
        <f t="shared" ca="1" si="20"/>
        <v>0</v>
      </c>
      <c r="DL47" s="210">
        <f t="shared" ca="1" si="20"/>
        <v>0</v>
      </c>
      <c r="DM47" s="210">
        <f t="shared" ca="1" si="20"/>
        <v>0</v>
      </c>
      <c r="DN47" s="210">
        <f t="shared" ca="1" si="20"/>
        <v>0</v>
      </c>
      <c r="DO47" s="210">
        <f t="shared" ca="1" si="20"/>
        <v>0</v>
      </c>
      <c r="DP47" s="210">
        <f t="shared" ca="1" si="20"/>
        <v>0</v>
      </c>
      <c r="DQ47" s="210">
        <f t="shared" ca="1" si="20"/>
        <v>0</v>
      </c>
      <c r="DR47" s="210">
        <f t="shared" ca="1" si="20"/>
        <v>0</v>
      </c>
      <c r="DS47" s="210">
        <f t="shared" ca="1" si="20"/>
        <v>0</v>
      </c>
      <c r="DT47" s="210">
        <f t="shared" ca="1" si="20"/>
        <v>0</v>
      </c>
      <c r="DU47" s="210">
        <f t="shared" ca="1" si="20"/>
        <v>0</v>
      </c>
      <c r="DV47" s="210">
        <f t="shared" ca="1" si="20"/>
        <v>0</v>
      </c>
      <c r="DW47" s="210">
        <f t="shared" ca="1" si="20"/>
        <v>0</v>
      </c>
      <c r="DX47" s="210">
        <f t="shared" ca="1" si="20"/>
        <v>0</v>
      </c>
      <c r="DY47" s="210">
        <f t="shared" ca="1" si="20"/>
        <v>0</v>
      </c>
      <c r="DZ47" s="210">
        <f t="shared" ca="1" si="20"/>
        <v>0</v>
      </c>
      <c r="EA47" s="210">
        <f t="shared" ca="1" si="20"/>
        <v>0</v>
      </c>
      <c r="EB47" s="210">
        <f t="shared" ca="1" si="20"/>
        <v>0</v>
      </c>
      <c r="EC47" s="210">
        <f t="shared" ca="1" si="20"/>
        <v>0</v>
      </c>
      <c r="ED47" s="210">
        <f t="shared" ca="1" si="20"/>
        <v>0</v>
      </c>
      <c r="EE47" s="210">
        <f t="shared" ca="1" si="20"/>
        <v>0</v>
      </c>
      <c r="EF47" s="210">
        <f t="shared" ca="1" si="20"/>
        <v>0</v>
      </c>
      <c r="EG47" s="210">
        <f t="shared" ca="1" si="20"/>
        <v>0</v>
      </c>
      <c r="EH47" s="210">
        <f t="shared" ca="1" si="20"/>
        <v>0</v>
      </c>
      <c r="EI47" s="210">
        <f t="shared" ref="EI47:GQ47" ca="1" si="21">EI50</f>
        <v>0</v>
      </c>
      <c r="EJ47" s="210">
        <f t="shared" ca="1" si="21"/>
        <v>0</v>
      </c>
      <c r="EK47" s="210">
        <f t="shared" ca="1" si="21"/>
        <v>0</v>
      </c>
      <c r="EL47" s="210">
        <f t="shared" ca="1" si="21"/>
        <v>0</v>
      </c>
      <c r="EM47" s="210">
        <f t="shared" ca="1" si="21"/>
        <v>0</v>
      </c>
      <c r="EN47" s="210">
        <f t="shared" ca="1" si="21"/>
        <v>0</v>
      </c>
      <c r="EO47" s="210">
        <f t="shared" ca="1" si="21"/>
        <v>0</v>
      </c>
      <c r="EP47" s="210">
        <f t="shared" ca="1" si="21"/>
        <v>0</v>
      </c>
      <c r="EQ47" s="210">
        <f t="shared" ca="1" si="21"/>
        <v>0</v>
      </c>
      <c r="ER47" s="210">
        <f t="shared" ca="1" si="21"/>
        <v>0</v>
      </c>
      <c r="ES47" s="210">
        <f t="shared" ca="1" si="21"/>
        <v>0</v>
      </c>
      <c r="ET47" s="210">
        <f t="shared" ca="1" si="21"/>
        <v>0</v>
      </c>
      <c r="EU47" s="210">
        <f t="shared" ca="1" si="21"/>
        <v>0</v>
      </c>
      <c r="EV47" s="210">
        <f t="shared" ca="1" si="21"/>
        <v>0</v>
      </c>
      <c r="EW47" s="210">
        <f t="shared" ca="1" si="21"/>
        <v>0</v>
      </c>
      <c r="EX47" s="210">
        <f t="shared" ca="1" si="21"/>
        <v>0</v>
      </c>
      <c r="EY47" s="210">
        <f t="shared" ca="1" si="21"/>
        <v>0</v>
      </c>
      <c r="EZ47" s="210">
        <f t="shared" ca="1" si="21"/>
        <v>0</v>
      </c>
      <c r="FA47" s="210">
        <f t="shared" ca="1" si="21"/>
        <v>0</v>
      </c>
      <c r="FB47" s="210">
        <f t="shared" ca="1" si="21"/>
        <v>0</v>
      </c>
      <c r="FC47" s="210">
        <f t="shared" ca="1" si="21"/>
        <v>0</v>
      </c>
      <c r="FD47" s="210">
        <f t="shared" ca="1" si="21"/>
        <v>0</v>
      </c>
      <c r="FE47" s="210">
        <f t="shared" ca="1" si="21"/>
        <v>0</v>
      </c>
      <c r="FF47" s="210">
        <f t="shared" ca="1" si="21"/>
        <v>0</v>
      </c>
      <c r="FG47" s="210">
        <f t="shared" ca="1" si="21"/>
        <v>0</v>
      </c>
      <c r="FH47" s="210">
        <f t="shared" ca="1" si="21"/>
        <v>0</v>
      </c>
      <c r="FI47" s="210">
        <f t="shared" ca="1" si="21"/>
        <v>0</v>
      </c>
      <c r="FJ47" s="210">
        <f t="shared" ca="1" si="21"/>
        <v>4543860.7387259156</v>
      </c>
      <c r="FK47" s="210">
        <f t="shared" ca="1" si="21"/>
        <v>0</v>
      </c>
      <c r="FL47" s="210">
        <f t="shared" ca="1" si="21"/>
        <v>0</v>
      </c>
      <c r="FM47" s="210">
        <f t="shared" ca="1" si="21"/>
        <v>4176344.7334839907</v>
      </c>
      <c r="FN47" s="210">
        <f t="shared" ca="1" si="21"/>
        <v>0</v>
      </c>
      <c r="FO47" s="210">
        <f t="shared" ca="1" si="21"/>
        <v>0</v>
      </c>
      <c r="FP47" s="210">
        <f t="shared" ca="1" si="21"/>
        <v>45608726.916296095</v>
      </c>
      <c r="FQ47" s="210">
        <f t="shared" ca="1" si="21"/>
        <v>0</v>
      </c>
      <c r="FR47" s="210">
        <f t="shared" ca="1" si="21"/>
        <v>0</v>
      </c>
      <c r="FS47" s="210">
        <f t="shared" ca="1" si="21"/>
        <v>134810784.77153832</v>
      </c>
      <c r="FT47" s="210">
        <f t="shared" ca="1" si="21"/>
        <v>0</v>
      </c>
      <c r="FU47" s="210">
        <f t="shared" ca="1" si="21"/>
        <v>0</v>
      </c>
      <c r="FV47" s="210">
        <f t="shared" ca="1" si="21"/>
        <v>80517657.927574486</v>
      </c>
      <c r="FW47" s="210">
        <f t="shared" ca="1" si="21"/>
        <v>0</v>
      </c>
      <c r="FX47" s="210">
        <f t="shared" ca="1" si="21"/>
        <v>0</v>
      </c>
      <c r="FY47" s="210">
        <f t="shared" ca="1" si="21"/>
        <v>49768027.067175396</v>
      </c>
      <c r="FZ47" s="210">
        <f t="shared" ca="1" si="21"/>
        <v>0</v>
      </c>
      <c r="GA47" s="210">
        <f t="shared" ca="1" si="21"/>
        <v>0</v>
      </c>
      <c r="GB47" s="210">
        <f t="shared" ca="1" si="21"/>
        <v>13078579.140577281</v>
      </c>
      <c r="GC47" s="210">
        <f t="shared" ca="1" si="21"/>
        <v>0</v>
      </c>
      <c r="GD47" s="210">
        <f t="shared" ca="1" si="21"/>
        <v>0</v>
      </c>
      <c r="GE47" s="210">
        <f t="shared" ca="1" si="21"/>
        <v>26245807.768343348</v>
      </c>
      <c r="GF47" s="210">
        <f t="shared" ca="1" si="21"/>
        <v>0</v>
      </c>
      <c r="GG47" s="210">
        <f t="shared" ca="1" si="21"/>
        <v>0</v>
      </c>
      <c r="GH47" s="210">
        <f t="shared" ca="1" si="21"/>
        <v>42047251.357769109</v>
      </c>
      <c r="GI47" s="210">
        <f t="shared" ca="1" si="21"/>
        <v>0</v>
      </c>
      <c r="GJ47" s="210">
        <f t="shared" ca="1" si="21"/>
        <v>38451487.253838092</v>
      </c>
      <c r="GK47" s="210">
        <f t="shared" ca="1" si="21"/>
        <v>-3.2596290111541748E-9</v>
      </c>
      <c r="GL47" s="210">
        <f t="shared" ca="1" si="21"/>
        <v>0</v>
      </c>
      <c r="GM47" s="210">
        <f t="shared" ca="1" si="21"/>
        <v>0</v>
      </c>
      <c r="GN47" s="210">
        <f t="shared" ca="1" si="21"/>
        <v>0</v>
      </c>
      <c r="GO47" s="210">
        <f t="shared" ca="1" si="21"/>
        <v>0</v>
      </c>
      <c r="GP47" s="210">
        <f t="shared" ca="1" si="21"/>
        <v>0</v>
      </c>
      <c r="GQ47" s="210">
        <f t="shared" ca="1" si="21"/>
        <v>0</v>
      </c>
      <c r="GR47" s="210">
        <f ca="1">SUM(I47:GQ47)</f>
        <v>439248527.67532206</v>
      </c>
      <c r="GS47" s="209"/>
    </row>
    <row r="48" spans="1:201" s="133" customFormat="1" x14ac:dyDescent="0.7">
      <c r="A48" s="168" t="str">
        <f>"Cash required to give target "&amp;TEXT($D$28,"0.0%")&amp;" IRR at given date"</f>
        <v>Cash required to give target 8.0% IRR at given date</v>
      </c>
      <c r="B48" s="169"/>
      <c r="C48" s="170"/>
      <c r="D48" s="171"/>
      <c r="E48" s="169"/>
      <c r="F48" s="169"/>
      <c r="G48" s="169"/>
      <c r="H48" s="209"/>
      <c r="I48" s="213">
        <f ca="1">B38</f>
        <v>919154681.34468472</v>
      </c>
      <c r="J48" s="213">
        <f t="shared" ref="J48:BU48" ca="1" si="22">(I48-I49)*((1+$D$28)^((J5-I5)/365))</f>
        <v>925182337.98470354</v>
      </c>
      <c r="K48" s="213">
        <f t="shared" ca="1" si="22"/>
        <v>931053187.66848123</v>
      </c>
      <c r="L48" s="213">
        <f t="shared" ca="1" si="22"/>
        <v>937158872.6448667</v>
      </c>
      <c r="M48" s="209">
        <f t="shared" ca="1" si="22"/>
        <v>943105720.79060769</v>
      </c>
      <c r="N48" s="209">
        <f t="shared" ca="1" si="22"/>
        <v>949290444.18433154</v>
      </c>
      <c r="O48" s="209">
        <f t="shared" ca="1" si="22"/>
        <v>955515725.91909134</v>
      </c>
      <c r="P48" s="209">
        <f t="shared" ca="1" si="22"/>
        <v>961579059.563761</v>
      </c>
      <c r="Q48" s="209">
        <f t="shared" ca="1" si="22"/>
        <v>967884927.90226865</v>
      </c>
      <c r="R48" s="209">
        <f t="shared" ca="1" si="22"/>
        <v>974026751.72403097</v>
      </c>
      <c r="S48" s="209">
        <f t="shared" ca="1" si="22"/>
        <v>980414249.86416566</v>
      </c>
      <c r="T48" s="209">
        <f t="shared" ca="1" si="22"/>
        <v>984927383.68711889</v>
      </c>
      <c r="U48" s="209">
        <f t="shared" ca="1" si="22"/>
        <v>990759456.68331194</v>
      </c>
      <c r="V48" s="209">
        <f t="shared" ca="1" si="22"/>
        <v>997256684.9942224</v>
      </c>
      <c r="W48" s="209">
        <f t="shared" ca="1" si="22"/>
        <v>995375277.79484284</v>
      </c>
      <c r="X48" s="209">
        <f t="shared" ca="1" si="22"/>
        <v>1001902775.858317</v>
      </c>
      <c r="Y48" s="209">
        <f t="shared" ca="1" si="22"/>
        <v>1008260463.8008219</v>
      </c>
      <c r="Z48" s="209">
        <f t="shared" ca="1" si="22"/>
        <v>1004080375.529513</v>
      </c>
      <c r="AA48" s="209">
        <f t="shared" ca="1" si="22"/>
        <v>1010664960.1108794</v>
      </c>
      <c r="AB48" s="209">
        <f t="shared" ca="1" si="22"/>
        <v>1017078249.4894866</v>
      </c>
      <c r="AC48" s="209">
        <f t="shared" ca="1" si="22"/>
        <v>1012029050.5272551</v>
      </c>
      <c r="AD48" s="209">
        <f t="shared" ca="1" si="22"/>
        <v>1018450995.8966446</v>
      </c>
      <c r="AE48" s="209">
        <f t="shared" ca="1" si="22"/>
        <v>1025129820.5085905</v>
      </c>
      <c r="AF48" s="209">
        <f t="shared" ca="1" si="22"/>
        <v>1020769695.6022602</v>
      </c>
      <c r="AG48" s="209">
        <f t="shared" ca="1" si="22"/>
        <v>1026814002.4980316</v>
      </c>
      <c r="AH48" s="209">
        <f t="shared" ca="1" si="22"/>
        <v>1033547670.2536774</v>
      </c>
      <c r="AI48" s="209">
        <f t="shared" ca="1" si="22"/>
        <v>1023919928.9443631</v>
      </c>
      <c r="AJ48" s="209">
        <f t="shared" ca="1" si="22"/>
        <v>1030634617.868669</v>
      </c>
      <c r="AK48" s="209">
        <f t="shared" ca="1" si="22"/>
        <v>1037174626.9803699</v>
      </c>
      <c r="AL48" s="209">
        <f t="shared" ca="1" si="22"/>
        <v>1026141623.7750933</v>
      </c>
      <c r="AM48" s="209">
        <f t="shared" ca="1" si="22"/>
        <v>1032870882.1879416</v>
      </c>
      <c r="AN48" s="209">
        <f t="shared" ca="1" si="22"/>
        <v>1039425081.7690587</v>
      </c>
      <c r="AO48" s="209">
        <f t="shared" ca="1" si="22"/>
        <v>1024215974.8899503</v>
      </c>
      <c r="AP48" s="209">
        <f t="shared" ca="1" si="22"/>
        <v>1030715253.7730737</v>
      </c>
      <c r="AQ48" s="209">
        <f t="shared" ca="1" si="22"/>
        <v>1037474505.2564963</v>
      </c>
      <c r="AR48" s="209">
        <f t="shared" ca="1" si="22"/>
        <v>1022686702.1505971</v>
      </c>
      <c r="AS48" s="209">
        <f t="shared" ca="1" si="22"/>
        <v>1028959295.6873002</v>
      </c>
      <c r="AT48" s="209">
        <f t="shared" ca="1" si="22"/>
        <v>1035707031.9028032</v>
      </c>
      <c r="AU48" s="209">
        <f t="shared" ca="1" si="22"/>
        <v>1020125471.4232925</v>
      </c>
      <c r="AV48" s="209">
        <f t="shared" ca="1" si="22"/>
        <v>1026815276.954698</v>
      </c>
      <c r="AW48" s="209">
        <f t="shared" ca="1" si="22"/>
        <v>1033331050.0045152</v>
      </c>
      <c r="AX48" s="209">
        <f t="shared" ca="1" si="22"/>
        <v>1017806056.1978457</v>
      </c>
      <c r="AY48" s="209">
        <f t="shared" ca="1" si="22"/>
        <v>1024480651.4073452</v>
      </c>
      <c r="AZ48" s="209">
        <f t="shared" ca="1" si="22"/>
        <v>1030981609.8253934</v>
      </c>
      <c r="BA48" s="209">
        <f t="shared" ca="1" si="22"/>
        <v>1016214406.2283158</v>
      </c>
      <c r="BB48" s="209">
        <f t="shared" ca="1" si="22"/>
        <v>1022662910.2480224</v>
      </c>
      <c r="BC48" s="209">
        <f t="shared" ca="1" si="22"/>
        <v>1029369355.8622028</v>
      </c>
      <c r="BD48" s="209">
        <f t="shared" ca="1" si="22"/>
        <v>1016143161.7033297</v>
      </c>
      <c r="BE48" s="209">
        <f t="shared" ca="1" si="22"/>
        <v>1022160073.3983331</v>
      </c>
      <c r="BF48" s="209">
        <f t="shared" ca="1" si="22"/>
        <v>1028863221.4958524</v>
      </c>
      <c r="BG48" s="209">
        <f t="shared" ca="1" si="22"/>
        <v>1015040643.7002144</v>
      </c>
      <c r="BH48" s="209">
        <f t="shared" ca="1" si="22"/>
        <v>1021697103.8152167</v>
      </c>
      <c r="BI48" s="209">
        <f t="shared" ca="1" si="22"/>
        <v>1028180398.9156353</v>
      </c>
      <c r="BJ48" s="209">
        <f t="shared" ca="1" si="22"/>
        <v>1014197090.9865657</v>
      </c>
      <c r="BK48" s="209">
        <f t="shared" ca="1" si="22"/>
        <v>1020848019.2294916</v>
      </c>
      <c r="BL48" s="209">
        <f t="shared" ca="1" si="22"/>
        <v>1027325926.3671629</v>
      </c>
      <c r="BM48" s="209">
        <f t="shared" ca="1" si="22"/>
        <v>1013425085.2324616</v>
      </c>
      <c r="BN48" s="209">
        <f t="shared" ca="1" si="22"/>
        <v>1019855889.2987491</v>
      </c>
      <c r="BO48" s="209">
        <f t="shared" ca="1" si="22"/>
        <v>1026543926.9574385</v>
      </c>
      <c r="BP48" s="209">
        <f t="shared" ca="1" si="22"/>
        <v>1012391905.3748733</v>
      </c>
      <c r="BQ48" s="209">
        <f t="shared" ca="1" si="22"/>
        <v>1018386604.6701635</v>
      </c>
      <c r="BR48" s="209">
        <f t="shared" ca="1" si="22"/>
        <v>1025065007.0156381</v>
      </c>
      <c r="BS48" s="209">
        <f t="shared" ca="1" si="22"/>
        <v>1010184550.0340905</v>
      </c>
      <c r="BT48" s="209">
        <f t="shared" ca="1" si="22"/>
        <v>1016809164.7308784</v>
      </c>
      <c r="BU48" s="209">
        <f t="shared" ca="1" si="22"/>
        <v>1023261442.8582643</v>
      </c>
      <c r="BV48" s="209">
        <f t="shared" ref="BV48:EG48" ca="1" si="23">(BU48-BU49)*((1+$D$28)^((BV5-BU5)/365))</f>
        <v>1007747481.4555333</v>
      </c>
      <c r="BW48" s="209">
        <f t="shared" ca="1" si="23"/>
        <v>1014356114.2801751</v>
      </c>
      <c r="BX48" s="209">
        <f t="shared" ca="1" si="23"/>
        <v>1020792826.2971075</v>
      </c>
      <c r="BY48" s="209">
        <f t="shared" ca="1" si="23"/>
        <v>1005982147.7159638</v>
      </c>
      <c r="BZ48" s="209">
        <f t="shared" ca="1" si="23"/>
        <v>1012365721.7762611</v>
      </c>
      <c r="CA48" s="209">
        <f t="shared" ca="1" si="23"/>
        <v>1019004640.21822</v>
      </c>
      <c r="CB48" s="209">
        <f t="shared" ca="1" si="23"/>
        <v>1004465668.0461832</v>
      </c>
      <c r="CC48" s="209">
        <f t="shared" ca="1" si="23"/>
        <v>1010413433.5314772</v>
      </c>
      <c r="CD48" s="209">
        <f t="shared" ca="1" si="23"/>
        <v>1017039549.2064582</v>
      </c>
      <c r="CE48" s="209">
        <f t="shared" ca="1" si="23"/>
        <v>1002364570.2236093</v>
      </c>
      <c r="CF48" s="209">
        <f t="shared" ca="1" si="23"/>
        <v>1008937902.8520075</v>
      </c>
      <c r="CG48" s="209">
        <f t="shared" ca="1" si="23"/>
        <v>1015340232.9924777</v>
      </c>
      <c r="CH48" s="209">
        <f t="shared" ca="1" si="23"/>
        <v>999993657.83543146</v>
      </c>
      <c r="CI48" s="209">
        <f t="shared" ca="1" si="23"/>
        <v>1006551442.4324813</v>
      </c>
      <c r="CJ48" s="209">
        <f t="shared" ca="1" si="23"/>
        <v>1012938629.0171094</v>
      </c>
      <c r="CK48" s="209">
        <f t="shared" ca="1" si="23"/>
        <v>998488870.61453438</v>
      </c>
      <c r="CL48" s="209">
        <f t="shared" ca="1" si="23"/>
        <v>1004824895.2332834</v>
      </c>
      <c r="CM48" s="209">
        <f t="shared" ca="1" si="23"/>
        <v>1011414362.2454606</v>
      </c>
      <c r="CN48" s="209">
        <f t="shared" ca="1" si="23"/>
        <v>997835655.44469678</v>
      </c>
      <c r="CO48" s="209">
        <f t="shared" ca="1" si="23"/>
        <v>1003955826.431444</v>
      </c>
      <c r="CP48" s="209">
        <f t="shared" ca="1" si="23"/>
        <v>1010539594.2414736</v>
      </c>
      <c r="CQ48" s="209">
        <f t="shared" ca="1" si="23"/>
        <v>995732142.68860197</v>
      </c>
      <c r="CR48" s="209">
        <f t="shared" ca="1" si="23"/>
        <v>1002261981.0100219</v>
      </c>
      <c r="CS48" s="209">
        <f t="shared" ca="1" si="23"/>
        <v>1008621948.3296449</v>
      </c>
      <c r="CT48" s="209">
        <f t="shared" ca="1" si="23"/>
        <v>994872390.10823131</v>
      </c>
      <c r="CU48" s="209">
        <f t="shared" ca="1" si="23"/>
        <v>1001396590.3216647</v>
      </c>
      <c r="CV48" s="209">
        <f t="shared" ca="1" si="23"/>
        <v>1007751066.2063127</v>
      </c>
      <c r="CW48" s="209">
        <f t="shared" ca="1" si="23"/>
        <v>993357171.17307079</v>
      </c>
      <c r="CX48" s="209">
        <f t="shared" ca="1" si="23"/>
        <v>999660632.00973475</v>
      </c>
      <c r="CY48" s="209">
        <f t="shared" ca="1" si="23"/>
        <v>1006216232.6813036</v>
      </c>
      <c r="CZ48" s="209">
        <f t="shared" ca="1" si="23"/>
        <v>993713092.40364242</v>
      </c>
      <c r="DA48" s="209">
        <f t="shared" ca="1" si="23"/>
        <v>999597188.41737628</v>
      </c>
      <c r="DB48" s="209">
        <f t="shared" ca="1" si="23"/>
        <v>1006152373.0368937</v>
      </c>
      <c r="DC48" s="209">
        <f t="shared" ca="1" si="23"/>
        <v>992637887.95524788</v>
      </c>
      <c r="DD48" s="209">
        <f t="shared" ca="1" si="23"/>
        <v>999147434.69194555</v>
      </c>
      <c r="DE48" s="209">
        <f t="shared" ca="1" si="23"/>
        <v>1005487638.3039016</v>
      </c>
      <c r="DF48" s="209">
        <f t="shared" ca="1" si="23"/>
        <v>991636171.67908585</v>
      </c>
      <c r="DG48" s="209">
        <f t="shared" ca="1" si="23"/>
        <v>998139149.33455491</v>
      </c>
      <c r="DH48" s="209">
        <f t="shared" ca="1" si="23"/>
        <v>1004472954.7571719</v>
      </c>
      <c r="DI48" s="209">
        <f t="shared" ca="1" si="23"/>
        <v>988580379.23219013</v>
      </c>
      <c r="DJ48" s="209">
        <f t="shared" ca="1" si="23"/>
        <v>994853528.39265335</v>
      </c>
      <c r="DK48" s="209">
        <f t="shared" ca="1" si="23"/>
        <v>1001377604.9142343</v>
      </c>
      <c r="DL48" s="209">
        <f t="shared" ca="1" si="23"/>
        <v>988054983.68013108</v>
      </c>
      <c r="DM48" s="209">
        <f t="shared" ca="1" si="23"/>
        <v>993905576.20554447</v>
      </c>
      <c r="DN48" s="209">
        <f t="shared" ca="1" si="23"/>
        <v>1000423436.2214479</v>
      </c>
      <c r="DO48" s="209">
        <f t="shared" ca="1" si="23"/>
        <v>986707578.61398232</v>
      </c>
      <c r="DP48" s="209">
        <f t="shared" ca="1" si="23"/>
        <v>993178235.41277969</v>
      </c>
      <c r="DQ48" s="209">
        <f t="shared" ca="1" si="23"/>
        <v>999480560.79223847</v>
      </c>
      <c r="DR48" s="209">
        <f t="shared" ca="1" si="23"/>
        <v>986479004.21808779</v>
      </c>
      <c r="DS48" s="209">
        <f t="shared" ca="1" si="23"/>
        <v>992948162.06572592</v>
      </c>
      <c r="DT48" s="209">
        <f t="shared" ca="1" si="23"/>
        <v>999249027.48861039</v>
      </c>
      <c r="DU48" s="209">
        <f t="shared" ca="1" si="23"/>
        <v>988390024.84494066</v>
      </c>
      <c r="DV48" s="209">
        <f t="shared" ca="1" si="23"/>
        <v>994661966.09000361</v>
      </c>
      <c r="DW48" s="209">
        <f t="shared" ca="1" si="23"/>
        <v>1001184786.3792996</v>
      </c>
      <c r="DX48" s="209">
        <f t="shared" ca="1" si="23"/>
        <v>991389269.9862566</v>
      </c>
      <c r="DY48" s="209">
        <f t="shared" ca="1" si="23"/>
        <v>997259605.89727342</v>
      </c>
      <c r="DZ48" s="209">
        <f t="shared" ca="1" si="23"/>
        <v>1003799461.0569242</v>
      </c>
      <c r="EA48" s="209">
        <f t="shared" ca="1" si="23"/>
        <v>993248657.22113705</v>
      </c>
      <c r="EB48" s="209">
        <f t="shared" ca="1" si="23"/>
        <v>999762209.27652133</v>
      </c>
      <c r="EC48" s="209">
        <f t="shared" ca="1" si="23"/>
        <v>1006106314.0104803</v>
      </c>
      <c r="ED48" s="209">
        <f t="shared" ca="1" si="23"/>
        <v>997492669.09249318</v>
      </c>
      <c r="EE48" s="209">
        <f t="shared" ca="1" si="23"/>
        <v>1004034052.640069</v>
      </c>
      <c r="EF48" s="209">
        <f t="shared" ca="1" si="23"/>
        <v>1010405264.8416377</v>
      </c>
      <c r="EG48" s="209">
        <f t="shared" ca="1" si="23"/>
        <v>1002295525.7511808</v>
      </c>
      <c r="EH48" s="209">
        <f t="shared" ref="EH48:GQ48" ca="1" si="24">(EG48-EG49)*((1+$D$28)^((EH5-EG5)/365))</f>
        <v>1008655705.9327716</v>
      </c>
      <c r="EI48" s="209">
        <f t="shared" ca="1" si="24"/>
        <v>1015270294.7356746</v>
      </c>
      <c r="EJ48" s="209">
        <f t="shared" ca="1" si="24"/>
        <v>1008476884.3300939</v>
      </c>
      <c r="EK48" s="209">
        <f t="shared" ca="1" si="24"/>
        <v>1014662322.7182738</v>
      </c>
      <c r="EL48" s="209">
        <f t="shared" ca="1" si="24"/>
        <v>1021316301.8700333</v>
      </c>
      <c r="EM48" s="209">
        <f t="shared" ca="1" si="24"/>
        <v>1014968135.8092511</v>
      </c>
      <c r="EN48" s="209">
        <f t="shared" ca="1" si="24"/>
        <v>1021624120.4301072</v>
      </c>
      <c r="EO48" s="209">
        <f t="shared" ca="1" si="24"/>
        <v>1028106952.4061604</v>
      </c>
      <c r="EP48" s="209">
        <f t="shared" ca="1" si="24"/>
        <v>1022824053.4629625</v>
      </c>
      <c r="EQ48" s="209">
        <f t="shared" ca="1" si="24"/>
        <v>1029531555.8263378</v>
      </c>
      <c r="ER48" s="209">
        <f t="shared" ca="1" si="24"/>
        <v>1036064565.3324728</v>
      </c>
      <c r="ES48" s="209">
        <f t="shared" ca="1" si="24"/>
        <v>1029829493.8038944</v>
      </c>
      <c r="ET48" s="209">
        <f t="shared" ca="1" si="24"/>
        <v>1036364393.9093301</v>
      </c>
      <c r="EU48" s="209">
        <f t="shared" ca="1" si="24"/>
        <v>1043160691.4718772</v>
      </c>
      <c r="EV48" s="209">
        <f t="shared" ca="1" si="24"/>
        <v>1041418191.5553966</v>
      </c>
      <c r="EW48" s="209">
        <f t="shared" ca="1" si="24"/>
        <v>1047584764.8615193</v>
      </c>
      <c r="EX48" s="209">
        <f t="shared" ca="1" si="24"/>
        <v>1054454643.6665342</v>
      </c>
      <c r="EY48" s="209">
        <f t="shared" ca="1" si="24"/>
        <v>1053746666.6167628</v>
      </c>
      <c r="EZ48" s="209">
        <f t="shared" ca="1" si="24"/>
        <v>1060656954.1024752</v>
      </c>
      <c r="FA48" s="209">
        <f t="shared" ca="1" si="24"/>
        <v>1067387473.361147</v>
      </c>
      <c r="FB48" s="209">
        <f t="shared" ca="1" si="24"/>
        <v>1003621401.2332755</v>
      </c>
      <c r="FC48" s="209">
        <f t="shared" ca="1" si="24"/>
        <v>1010202975.9409826</v>
      </c>
      <c r="FD48" s="209">
        <f t="shared" ca="1" si="24"/>
        <v>1016613333.7465296</v>
      </c>
      <c r="FE48" s="209">
        <f t="shared" ca="1" si="24"/>
        <v>968334413.92775607</v>
      </c>
      <c r="FF48" s="209">
        <f t="shared" ca="1" si="24"/>
        <v>974479090.01418269</v>
      </c>
      <c r="FG48" s="209">
        <f t="shared" ca="1" si="24"/>
        <v>980869554.51020229</v>
      </c>
      <c r="FH48" s="209">
        <f t="shared" ca="1" si="24"/>
        <v>941360163.1561662</v>
      </c>
      <c r="FI48" s="209">
        <f t="shared" ca="1" si="24"/>
        <v>946934260.57508707</v>
      </c>
      <c r="FJ48" s="209">
        <f t="shared" ca="1" si="24"/>
        <v>953144090.86727083</v>
      </c>
      <c r="FK48" s="209">
        <f t="shared" ca="1" si="24"/>
        <v>924546275.17086375</v>
      </c>
      <c r="FL48" s="209">
        <f t="shared" ca="1" si="24"/>
        <v>930609288.94607019</v>
      </c>
      <c r="FM48" s="209">
        <f t="shared" ca="1" si="24"/>
        <v>936514575.96401155</v>
      </c>
      <c r="FN48" s="209">
        <f t="shared" ca="1" si="24"/>
        <v>938452343.29923666</v>
      </c>
      <c r="FO48" s="209">
        <f t="shared" ca="1" si="24"/>
        <v>944606550.65218556</v>
      </c>
      <c r="FP48" s="209">
        <f t="shared" ca="1" si="24"/>
        <v>950600658.88524008</v>
      </c>
      <c r="FQ48" s="209">
        <f t="shared" ca="1" si="24"/>
        <v>910926711.76021433</v>
      </c>
      <c r="FR48" s="209">
        <f t="shared" ca="1" si="24"/>
        <v>916707100.7474612</v>
      </c>
      <c r="FS48" s="209">
        <f t="shared" ca="1" si="24"/>
        <v>922718706.5793426</v>
      </c>
      <c r="FT48" s="209">
        <f t="shared" ca="1" si="24"/>
        <v>793074885.01106</v>
      </c>
      <c r="FU48" s="209">
        <f t="shared" ca="1" si="24"/>
        <v>797770937.42815995</v>
      </c>
      <c r="FV48" s="209">
        <f t="shared" ca="1" si="24"/>
        <v>803002580.57354212</v>
      </c>
      <c r="FW48" s="209">
        <f t="shared" ca="1" si="24"/>
        <v>727069532.84171522</v>
      </c>
      <c r="FX48" s="209">
        <f t="shared" ca="1" si="24"/>
        <v>731837528.46458173</v>
      </c>
      <c r="FY48" s="209">
        <f t="shared" ca="1" si="24"/>
        <v>736481486.68358743</v>
      </c>
      <c r="FZ48" s="209">
        <f t="shared" ca="1" si="24"/>
        <v>691216807.12544239</v>
      </c>
      <c r="GA48" s="209">
        <f t="shared" ca="1" si="24"/>
        <v>695749686.80470049</v>
      </c>
      <c r="GB48" s="209">
        <f t="shared" ca="1" si="24"/>
        <v>700164645.52263629</v>
      </c>
      <c r="GC48" s="209">
        <f t="shared" ca="1" si="24"/>
        <v>691591857.38149488</v>
      </c>
      <c r="GD48" s="209">
        <f t="shared" ca="1" si="24"/>
        <v>695980432.12023842</v>
      </c>
      <c r="GE48" s="209">
        <f t="shared" ca="1" si="24"/>
        <v>700544550.82423651</v>
      </c>
      <c r="GF48" s="209">
        <f t="shared" ca="1" si="24"/>
        <v>678720677.01154804</v>
      </c>
      <c r="GG48" s="209">
        <f t="shared" ca="1" si="24"/>
        <v>682883573.5495559</v>
      </c>
      <c r="GH48" s="209">
        <f t="shared" ca="1" si="24"/>
        <v>687361805.33144045</v>
      </c>
      <c r="GI48" s="209">
        <f t="shared" ca="1" si="24"/>
        <v>649409470.8236686</v>
      </c>
      <c r="GJ48" s="209">
        <f t="shared" ca="1" si="24"/>
        <v>653668185.25808215</v>
      </c>
      <c r="GK48" s="209">
        <f t="shared" ca="1" si="24"/>
        <v>619120625.48820424</v>
      </c>
      <c r="GL48" s="209">
        <f t="shared" ca="1" si="24"/>
        <v>623180710.93947673</v>
      </c>
      <c r="GM48" s="209">
        <f t="shared" ca="1" si="24"/>
        <v>627267421.72544658</v>
      </c>
      <c r="GN48" s="209">
        <f t="shared" ca="1" si="24"/>
        <v>631247818.44648921</v>
      </c>
      <c r="GO48" s="209">
        <f t="shared" ca="1" si="24"/>
        <v>635387431.92132878</v>
      </c>
      <c r="GP48" s="209">
        <f t="shared" ca="1" si="24"/>
        <v>639419355.09000623</v>
      </c>
      <c r="GQ48" s="209">
        <f t="shared" ca="1" si="24"/>
        <v>643612556.08184171</v>
      </c>
      <c r="GR48" s="209"/>
      <c r="GS48" s="209"/>
    </row>
    <row r="49" spans="1:201" s="133" customFormat="1" x14ac:dyDescent="0.7">
      <c r="A49" s="211" t="str">
        <f>"Cash utilized towards "&amp;TEXT($D$28,"0.0%")&amp;""</f>
        <v>Cash utilized towards 8.0%</v>
      </c>
      <c r="B49" s="169"/>
      <c r="C49" s="170"/>
      <c r="D49" s="171"/>
      <c r="E49" s="169"/>
      <c r="F49" s="169"/>
      <c r="G49" s="170">
        <f ca="1">SUM(I49:GQ49)</f>
        <v>1447086042.7052214</v>
      </c>
      <c r="H49" s="201"/>
      <c r="I49" s="209">
        <f t="shared" ref="I49:BT49" ca="1" si="25">MIN(I9*$B$28,I48)</f>
        <v>0</v>
      </c>
      <c r="J49" s="209">
        <f t="shared" ca="1" si="25"/>
        <v>0</v>
      </c>
      <c r="K49" s="209">
        <f t="shared" ca="1" si="25"/>
        <v>0</v>
      </c>
      <c r="L49" s="209">
        <f t="shared" ca="1" si="25"/>
        <v>0</v>
      </c>
      <c r="M49" s="209">
        <f t="shared" ca="1" si="25"/>
        <v>0</v>
      </c>
      <c r="N49" s="209">
        <f t="shared" ca="1" si="25"/>
        <v>0</v>
      </c>
      <c r="O49" s="209">
        <f t="shared" ca="1" si="25"/>
        <v>0</v>
      </c>
      <c r="P49" s="209">
        <f t="shared" ca="1" si="25"/>
        <v>0</v>
      </c>
      <c r="Q49" s="209">
        <f t="shared" ca="1" si="25"/>
        <v>0</v>
      </c>
      <c r="R49" s="209">
        <f t="shared" ca="1" si="25"/>
        <v>0</v>
      </c>
      <c r="S49" s="209">
        <f t="shared" ca="1" si="25"/>
        <v>1903767.8411554527</v>
      </c>
      <c r="T49" s="209">
        <f t="shared" ca="1" si="25"/>
        <v>0</v>
      </c>
      <c r="U49" s="209">
        <f t="shared" ca="1" si="25"/>
        <v>0</v>
      </c>
      <c r="V49" s="209">
        <f t="shared" ca="1" si="25"/>
        <v>8157846.3032676503</v>
      </c>
      <c r="W49" s="209">
        <f t="shared" ca="1" si="25"/>
        <v>0</v>
      </c>
      <c r="X49" s="209">
        <f t="shared" ca="1" si="25"/>
        <v>0</v>
      </c>
      <c r="Y49" s="209">
        <f t="shared" ca="1" si="25"/>
        <v>10721773.617201321</v>
      </c>
      <c r="Z49" s="209">
        <f t="shared" ca="1" si="25"/>
        <v>0</v>
      </c>
      <c r="AA49" s="209">
        <f t="shared" ca="1" si="25"/>
        <v>0</v>
      </c>
      <c r="AB49" s="209">
        <f t="shared" ca="1" si="25"/>
        <v>11642670.730824042</v>
      </c>
      <c r="AC49" s="209">
        <f t="shared" ca="1" si="25"/>
        <v>0</v>
      </c>
      <c r="AD49" s="209">
        <f t="shared" ca="1" si="25"/>
        <v>0</v>
      </c>
      <c r="AE49" s="209">
        <f t="shared" ca="1" si="25"/>
        <v>11010542.86289157</v>
      </c>
      <c r="AF49" s="209">
        <f t="shared" ca="1" si="25"/>
        <v>0</v>
      </c>
      <c r="AG49" s="209">
        <f t="shared" ca="1" si="25"/>
        <v>0</v>
      </c>
      <c r="AH49" s="209">
        <f t="shared" ca="1" si="25"/>
        <v>16084171.587062333</v>
      </c>
      <c r="AI49" s="209">
        <f t="shared" ca="1" si="25"/>
        <v>0</v>
      </c>
      <c r="AJ49" s="209">
        <f t="shared" ca="1" si="25"/>
        <v>0</v>
      </c>
      <c r="AK49" s="209">
        <f t="shared" ca="1" si="25"/>
        <v>17718419.817985266</v>
      </c>
      <c r="AL49" s="209">
        <f t="shared" ca="1" si="25"/>
        <v>0</v>
      </c>
      <c r="AM49" s="209">
        <f t="shared" ca="1" si="25"/>
        <v>0</v>
      </c>
      <c r="AN49" s="209">
        <f t="shared" ca="1" si="25"/>
        <v>21881977.694289044</v>
      </c>
      <c r="AO49" s="209">
        <f t="shared" ca="1" si="25"/>
        <v>0</v>
      </c>
      <c r="AP49" s="209">
        <f t="shared" ca="1" si="25"/>
        <v>0</v>
      </c>
      <c r="AQ49" s="209">
        <f t="shared" ca="1" si="25"/>
        <v>21450710.554289035</v>
      </c>
      <c r="AR49" s="209">
        <f t="shared" ca="1" si="25"/>
        <v>0</v>
      </c>
      <c r="AS49" s="209">
        <f t="shared" ca="1" si="25"/>
        <v>0</v>
      </c>
      <c r="AT49" s="209">
        <f t="shared" ca="1" si="25"/>
        <v>22014064.423046514</v>
      </c>
      <c r="AU49" s="209">
        <f t="shared" ca="1" si="25"/>
        <v>0</v>
      </c>
      <c r="AV49" s="209">
        <f t="shared" ca="1" si="25"/>
        <v>0</v>
      </c>
      <c r="AW49" s="209">
        <f t="shared" ca="1" si="25"/>
        <v>22156103.35233584</v>
      </c>
      <c r="AX49" s="209">
        <f t="shared" ca="1" si="25"/>
        <v>0</v>
      </c>
      <c r="AY49" s="209">
        <f t="shared" ca="1" si="25"/>
        <v>0</v>
      </c>
      <c r="AZ49" s="209">
        <f t="shared" ca="1" si="25"/>
        <v>21387943.381980501</v>
      </c>
      <c r="BA49" s="209">
        <f t="shared" ca="1" si="25"/>
        <v>0</v>
      </c>
      <c r="BB49" s="209">
        <f t="shared" ca="1" si="25"/>
        <v>0</v>
      </c>
      <c r="BC49" s="209">
        <f t="shared" ca="1" si="25"/>
        <v>19846469.778479747</v>
      </c>
      <c r="BD49" s="209">
        <f t="shared" ca="1" si="25"/>
        <v>0</v>
      </c>
      <c r="BE49" s="209">
        <f t="shared" ca="1" si="25"/>
        <v>0</v>
      </c>
      <c r="BF49" s="209">
        <f t="shared" ca="1" si="25"/>
        <v>20223018.845640466</v>
      </c>
      <c r="BG49" s="209">
        <f t="shared" ca="1" si="25"/>
        <v>0</v>
      </c>
      <c r="BH49" s="209">
        <f t="shared" ca="1" si="25"/>
        <v>0</v>
      </c>
      <c r="BI49" s="209">
        <f t="shared" ca="1" si="25"/>
        <v>20590904.700846702</v>
      </c>
      <c r="BJ49" s="209">
        <f t="shared" ca="1" si="25"/>
        <v>0</v>
      </c>
      <c r="BK49" s="209">
        <f t="shared" ca="1" si="25"/>
        <v>0</v>
      </c>
      <c r="BL49" s="209">
        <f t="shared" ca="1" si="25"/>
        <v>20503408.210797049</v>
      </c>
      <c r="BM49" s="209">
        <f t="shared" ca="1" si="25"/>
        <v>0</v>
      </c>
      <c r="BN49" s="209">
        <f t="shared" ca="1" si="25"/>
        <v>0</v>
      </c>
      <c r="BO49" s="209">
        <f t="shared" ca="1" si="25"/>
        <v>20747857.387241945</v>
      </c>
      <c r="BP49" s="209">
        <f t="shared" ca="1" si="25"/>
        <v>0</v>
      </c>
      <c r="BQ49" s="209">
        <f t="shared" ca="1" si="25"/>
        <v>0</v>
      </c>
      <c r="BR49" s="209">
        <f t="shared" ca="1" si="25"/>
        <v>21250277.443659045</v>
      </c>
      <c r="BS49" s="209">
        <f t="shared" ca="1" si="25"/>
        <v>0</v>
      </c>
      <c r="BT49" s="209">
        <f t="shared" ca="1" si="25"/>
        <v>0</v>
      </c>
      <c r="BU49" s="209">
        <f t="shared" ref="BU49:EF49" ca="1" si="26">MIN(BU9*$B$28,BU48)</f>
        <v>22079538.315158159</v>
      </c>
      <c r="BV49" s="209">
        <f t="shared" ca="1" si="26"/>
        <v>0</v>
      </c>
      <c r="BW49" s="209">
        <f t="shared" ca="1" si="26"/>
        <v>0</v>
      </c>
      <c r="BX49" s="209">
        <f t="shared" ca="1" si="26"/>
        <v>21364754.165453717</v>
      </c>
      <c r="BY49" s="209">
        <f t="shared" ca="1" si="26"/>
        <v>0</v>
      </c>
      <c r="BZ49" s="209">
        <f t="shared" ca="1" si="26"/>
        <v>0</v>
      </c>
      <c r="CA49" s="209">
        <f t="shared" ca="1" si="26"/>
        <v>21083167.737700023</v>
      </c>
      <c r="CB49" s="209">
        <f t="shared" ca="1" si="26"/>
        <v>0</v>
      </c>
      <c r="CC49" s="209">
        <f t="shared" ca="1" si="26"/>
        <v>0</v>
      </c>
      <c r="CD49" s="209">
        <f t="shared" ca="1" si="26"/>
        <v>20995489.774357662</v>
      </c>
      <c r="CE49" s="209">
        <f t="shared" ca="1" si="26"/>
        <v>0</v>
      </c>
      <c r="CF49" s="209">
        <f t="shared" ca="1" si="26"/>
        <v>0</v>
      </c>
      <c r="CG49" s="209">
        <f t="shared" ca="1" si="26"/>
        <v>21861635.12323422</v>
      </c>
      <c r="CH49" s="209">
        <f t="shared" ca="1" si="26"/>
        <v>0</v>
      </c>
      <c r="CI49" s="209">
        <f t="shared" ca="1" si="26"/>
        <v>0</v>
      </c>
      <c r="CJ49" s="209">
        <f t="shared" ca="1" si="26"/>
        <v>20955014.527605042</v>
      </c>
      <c r="CK49" s="209">
        <f t="shared" ca="1" si="26"/>
        <v>0</v>
      </c>
      <c r="CL49" s="209">
        <f t="shared" ca="1" si="26"/>
        <v>0</v>
      </c>
      <c r="CM49" s="209">
        <f t="shared" ca="1" si="26"/>
        <v>20079707.162800781</v>
      </c>
      <c r="CN49" s="209">
        <f t="shared" ca="1" si="26"/>
        <v>0</v>
      </c>
      <c r="CO49" s="209">
        <f t="shared" ca="1" si="26"/>
        <v>0</v>
      </c>
      <c r="CP49" s="209">
        <f t="shared" ca="1" si="26"/>
        <v>21086140.904303312</v>
      </c>
      <c r="CQ49" s="209">
        <f t="shared" ca="1" si="26"/>
        <v>0</v>
      </c>
      <c r="CR49" s="209">
        <f t="shared" ca="1" si="26"/>
        <v>0</v>
      </c>
      <c r="CS49" s="209">
        <f t="shared" ca="1" si="26"/>
        <v>20231252.609646037</v>
      </c>
      <c r="CT49" s="209">
        <f t="shared" ca="1" si="26"/>
        <v>0</v>
      </c>
      <c r="CU49" s="209">
        <f t="shared" ca="1" si="26"/>
        <v>0</v>
      </c>
      <c r="CV49" s="209">
        <f t="shared" ca="1" si="26"/>
        <v>20865717.616641343</v>
      </c>
      <c r="CW49" s="209">
        <f t="shared" ca="1" si="26"/>
        <v>0</v>
      </c>
      <c r="CX49" s="209">
        <f t="shared" ca="1" si="26"/>
        <v>0</v>
      </c>
      <c r="CY49" s="209">
        <f t="shared" ca="1" si="26"/>
        <v>18977281.723927677</v>
      </c>
      <c r="CZ49" s="209">
        <f t="shared" ca="1" si="26"/>
        <v>0</v>
      </c>
      <c r="DA49" s="209">
        <f t="shared" ca="1" si="26"/>
        <v>0</v>
      </c>
      <c r="DB49" s="209">
        <f t="shared" ca="1" si="26"/>
        <v>19773663.298092574</v>
      </c>
      <c r="DC49" s="209">
        <f t="shared" ca="1" si="26"/>
        <v>0</v>
      </c>
      <c r="DD49" s="209">
        <f t="shared" ca="1" si="26"/>
        <v>0</v>
      </c>
      <c r="DE49" s="209">
        <f t="shared" ca="1" si="26"/>
        <v>20312076.72219862</v>
      </c>
      <c r="DF49" s="209">
        <f t="shared" ca="1" si="26"/>
        <v>0</v>
      </c>
      <c r="DG49" s="209">
        <f t="shared" ca="1" si="26"/>
        <v>0</v>
      </c>
      <c r="DH49" s="209">
        <f t="shared" ca="1" si="26"/>
        <v>22333276.825063929</v>
      </c>
      <c r="DI49" s="209">
        <f t="shared" ca="1" si="26"/>
        <v>0</v>
      </c>
      <c r="DJ49" s="209">
        <f t="shared" ca="1" si="26"/>
        <v>0</v>
      </c>
      <c r="DK49" s="209">
        <f t="shared" ca="1" si="26"/>
        <v>19759899.528948508</v>
      </c>
      <c r="DL49" s="209">
        <f t="shared" ca="1" si="26"/>
        <v>0</v>
      </c>
      <c r="DM49" s="209">
        <f t="shared" ca="1" si="26"/>
        <v>0</v>
      </c>
      <c r="DN49" s="209">
        <f t="shared" ca="1" si="26"/>
        <v>19937641.660848342</v>
      </c>
      <c r="DO49" s="209">
        <f t="shared" ca="1" si="26"/>
        <v>0</v>
      </c>
      <c r="DP49" s="209">
        <f t="shared" ca="1" si="26"/>
        <v>0</v>
      </c>
      <c r="DQ49" s="209">
        <f t="shared" ca="1" si="26"/>
        <v>19428567.203176085</v>
      </c>
      <c r="DR49" s="209">
        <f t="shared" ca="1" si="26"/>
        <v>0</v>
      </c>
      <c r="DS49" s="209">
        <f t="shared" ca="1" si="26"/>
        <v>0</v>
      </c>
      <c r="DT49" s="209">
        <f t="shared" ca="1" si="26"/>
        <v>17298463.765638802</v>
      </c>
      <c r="DU49" s="209">
        <f t="shared" ca="1" si="26"/>
        <v>0</v>
      </c>
      <c r="DV49" s="209">
        <f t="shared" ca="1" si="26"/>
        <v>0</v>
      </c>
      <c r="DW49" s="209">
        <f t="shared" ca="1" si="26"/>
        <v>16254517.900889412</v>
      </c>
      <c r="DX49" s="209">
        <f t="shared" ca="1" si="26"/>
        <v>0</v>
      </c>
      <c r="DY49" s="209">
        <f t="shared" ca="1" si="26"/>
        <v>0</v>
      </c>
      <c r="DZ49" s="209">
        <f t="shared" ca="1" si="26"/>
        <v>16813833.319378436</v>
      </c>
      <c r="EA49" s="209">
        <f t="shared" ca="1" si="26"/>
        <v>0</v>
      </c>
      <c r="EB49" s="209">
        <f t="shared" ca="1" si="26"/>
        <v>0</v>
      </c>
      <c r="EC49" s="209">
        <f t="shared" ca="1" si="26"/>
        <v>15112410.689199734</v>
      </c>
      <c r="ED49" s="209">
        <f t="shared" ca="1" si="26"/>
        <v>0</v>
      </c>
      <c r="EE49" s="209">
        <f t="shared" ca="1" si="26"/>
        <v>0</v>
      </c>
      <c r="EF49" s="209">
        <f t="shared" ca="1" si="26"/>
        <v>14639795.959263258</v>
      </c>
      <c r="EG49" s="209">
        <f t="shared" ref="EG49:GQ49" ca="1" si="27">MIN(EG9*$B$28,EG48)</f>
        <v>0</v>
      </c>
      <c r="EH49" s="209">
        <f t="shared" ca="1" si="27"/>
        <v>0</v>
      </c>
      <c r="EI49" s="209">
        <f t="shared" ca="1" si="27"/>
        <v>13363739.451613866</v>
      </c>
      <c r="EJ49" s="209">
        <f t="shared" ca="1" si="27"/>
        <v>0</v>
      </c>
      <c r="EK49" s="209">
        <f t="shared" ca="1" si="27"/>
        <v>0</v>
      </c>
      <c r="EL49" s="209">
        <f t="shared" ca="1" si="27"/>
        <v>12748149.904972509</v>
      </c>
      <c r="EM49" s="209">
        <f t="shared" ca="1" si="27"/>
        <v>0</v>
      </c>
      <c r="EN49" s="209">
        <f t="shared" ca="1" si="27"/>
        <v>0</v>
      </c>
      <c r="EO49" s="209">
        <f t="shared" ca="1" si="27"/>
        <v>11946701.249299377</v>
      </c>
      <c r="EP49" s="209">
        <f t="shared" ca="1" si="27"/>
        <v>0</v>
      </c>
      <c r="EQ49" s="209">
        <f t="shared" ca="1" si="27"/>
        <v>0</v>
      </c>
      <c r="ER49" s="209">
        <f t="shared" ca="1" si="27"/>
        <v>12944514.98805441</v>
      </c>
      <c r="ES49" s="209">
        <f t="shared" ca="1" si="27"/>
        <v>0</v>
      </c>
      <c r="ET49" s="209">
        <f t="shared" ca="1" si="27"/>
        <v>0</v>
      </c>
      <c r="EU49" s="209">
        <f t="shared" ca="1" si="27"/>
        <v>8527444.9155809619</v>
      </c>
      <c r="EV49" s="209">
        <f t="shared" ca="1" si="27"/>
        <v>0</v>
      </c>
      <c r="EW49" s="209">
        <f t="shared" ca="1" si="27"/>
        <v>0</v>
      </c>
      <c r="EX49" s="209">
        <f t="shared" ca="1" si="27"/>
        <v>7352482.8271273859</v>
      </c>
      <c r="EY49" s="209">
        <f t="shared" ca="1" si="27"/>
        <v>0</v>
      </c>
      <c r="EZ49" s="209">
        <f t="shared" ca="1" si="27"/>
        <v>0</v>
      </c>
      <c r="FA49" s="209">
        <f t="shared" ca="1" si="27"/>
        <v>70304767.209736288</v>
      </c>
      <c r="FB49" s="209">
        <f t="shared" ca="1" si="27"/>
        <v>0</v>
      </c>
      <c r="FC49" s="209">
        <f t="shared" ca="1" si="27"/>
        <v>0</v>
      </c>
      <c r="FD49" s="209">
        <f t="shared" ca="1" si="27"/>
        <v>54587716.604263954</v>
      </c>
      <c r="FE49" s="209">
        <f t="shared" ca="1" si="27"/>
        <v>0</v>
      </c>
      <c r="FF49" s="209">
        <f t="shared" ca="1" si="27"/>
        <v>0</v>
      </c>
      <c r="FG49" s="209">
        <f t="shared" ca="1" si="27"/>
        <v>45642448.163634695</v>
      </c>
      <c r="FH49" s="209">
        <f t="shared" ca="1" si="27"/>
        <v>0</v>
      </c>
      <c r="FI49" s="209">
        <f t="shared" ca="1" si="27"/>
        <v>0</v>
      </c>
      <c r="FJ49" s="209">
        <f t="shared" ca="1" si="27"/>
        <v>34427635.387822405</v>
      </c>
      <c r="FK49" s="209">
        <f t="shared" ca="1" si="27"/>
        <v>0</v>
      </c>
      <c r="FL49" s="209">
        <f t="shared" ca="1" si="27"/>
        <v>0</v>
      </c>
      <c r="FM49" s="209">
        <f t="shared" ca="1" si="27"/>
        <v>4176344.7334839907</v>
      </c>
      <c r="FN49" s="209">
        <f t="shared" ca="1" si="27"/>
        <v>0</v>
      </c>
      <c r="FO49" s="209">
        <f t="shared" ca="1" si="27"/>
        <v>0</v>
      </c>
      <c r="FP49" s="209">
        <f t="shared" ca="1" si="27"/>
        <v>45608726.916296095</v>
      </c>
      <c r="FQ49" s="209">
        <f t="shared" ca="1" si="27"/>
        <v>0</v>
      </c>
      <c r="FR49" s="209">
        <f t="shared" ca="1" si="27"/>
        <v>0</v>
      </c>
      <c r="FS49" s="209">
        <f t="shared" ca="1" si="27"/>
        <v>134810784.77153832</v>
      </c>
      <c r="FT49" s="209">
        <f t="shared" ca="1" si="27"/>
        <v>0</v>
      </c>
      <c r="FU49" s="209">
        <f t="shared" ca="1" si="27"/>
        <v>0</v>
      </c>
      <c r="FV49" s="209">
        <f t="shared" ca="1" si="27"/>
        <v>80517657.927574486</v>
      </c>
      <c r="FW49" s="209">
        <f t="shared" ca="1" si="27"/>
        <v>0</v>
      </c>
      <c r="FX49" s="209">
        <f t="shared" ca="1" si="27"/>
        <v>0</v>
      </c>
      <c r="FY49" s="209">
        <f t="shared" ca="1" si="27"/>
        <v>49768027.067175396</v>
      </c>
      <c r="FZ49" s="209">
        <f t="shared" ca="1" si="27"/>
        <v>0</v>
      </c>
      <c r="GA49" s="209">
        <f t="shared" ca="1" si="27"/>
        <v>0</v>
      </c>
      <c r="GB49" s="209">
        <f t="shared" ca="1" si="27"/>
        <v>13078579.140577281</v>
      </c>
      <c r="GC49" s="209">
        <f t="shared" ca="1" si="27"/>
        <v>0</v>
      </c>
      <c r="GD49" s="209">
        <f t="shared" ca="1" si="27"/>
        <v>0</v>
      </c>
      <c r="GE49" s="209">
        <f t="shared" ca="1" si="27"/>
        <v>26245807.768343348</v>
      </c>
      <c r="GF49" s="209">
        <f t="shared" ca="1" si="27"/>
        <v>0</v>
      </c>
      <c r="GG49" s="209">
        <f t="shared" ca="1" si="27"/>
        <v>0</v>
      </c>
      <c r="GH49" s="209">
        <f t="shared" ca="1" si="27"/>
        <v>42047251.357769109</v>
      </c>
      <c r="GI49" s="209">
        <f t="shared" ca="1" si="27"/>
        <v>0</v>
      </c>
      <c r="GJ49" s="209">
        <f t="shared" ca="1" si="27"/>
        <v>38451487.253838092</v>
      </c>
      <c r="GK49" s="209">
        <f t="shared" ca="1" si="27"/>
        <v>-3.2596290111541748E-9</v>
      </c>
      <c r="GL49" s="209">
        <f t="shared" ca="1" si="27"/>
        <v>0</v>
      </c>
      <c r="GM49" s="209">
        <f t="shared" ca="1" si="27"/>
        <v>0</v>
      </c>
      <c r="GN49" s="209">
        <f t="shared" ca="1" si="27"/>
        <v>0</v>
      </c>
      <c r="GO49" s="209">
        <f t="shared" ca="1" si="27"/>
        <v>0</v>
      </c>
      <c r="GP49" s="209">
        <f t="shared" ca="1" si="27"/>
        <v>0</v>
      </c>
      <c r="GQ49" s="209">
        <f t="shared" ca="1" si="27"/>
        <v>0</v>
      </c>
      <c r="GR49" s="209">
        <f ca="1">SUM(I49:GQ49)</f>
        <v>1447086042.7052214</v>
      </c>
      <c r="GS49" s="209"/>
    </row>
    <row r="50" spans="1:201" s="133" customFormat="1" x14ac:dyDescent="0.7">
      <c r="A50" s="168" t="str">
        <f>"Cash utilized towards "&amp;TEXT($D$28,"0.0%")&amp;" IRR at given date net of capital contributions"</f>
        <v>Cash utilized towards 8.0% IRR at given date net of capital contributions</v>
      </c>
      <c r="B50" s="169"/>
      <c r="C50" s="170"/>
      <c r="D50" s="171"/>
      <c r="E50" s="169"/>
      <c r="F50" s="170"/>
      <c r="G50" s="170">
        <f ca="1">SUM(I50:GQ50)</f>
        <v>439248527.67532206</v>
      </c>
      <c r="H50" s="214"/>
      <c r="I50" s="209">
        <f ca="1">I49-I42</f>
        <v>0</v>
      </c>
      <c r="J50" s="209">
        <f ca="1">J49-J42</f>
        <v>0</v>
      </c>
      <c r="K50" s="209">
        <f t="shared" ref="K50:BV50" ca="1" si="28">K49-K42</f>
        <v>0</v>
      </c>
      <c r="L50" s="209">
        <f t="shared" ca="1" si="28"/>
        <v>0</v>
      </c>
      <c r="M50" s="209">
        <f t="shared" ca="1" si="28"/>
        <v>0</v>
      </c>
      <c r="N50" s="209">
        <f t="shared" ca="1" si="28"/>
        <v>0</v>
      </c>
      <c r="O50" s="209">
        <f t="shared" ca="1" si="28"/>
        <v>0</v>
      </c>
      <c r="P50" s="209">
        <f t="shared" ca="1" si="28"/>
        <v>0</v>
      </c>
      <c r="Q50" s="209">
        <f t="shared" ca="1" si="28"/>
        <v>0</v>
      </c>
      <c r="R50" s="209">
        <f t="shared" ca="1" si="28"/>
        <v>0</v>
      </c>
      <c r="S50" s="209">
        <f t="shared" ca="1" si="28"/>
        <v>0</v>
      </c>
      <c r="T50" s="209">
        <f t="shared" ca="1" si="28"/>
        <v>0</v>
      </c>
      <c r="U50" s="209">
        <f t="shared" ca="1" si="28"/>
        <v>0</v>
      </c>
      <c r="V50" s="209">
        <f t="shared" ca="1" si="28"/>
        <v>0</v>
      </c>
      <c r="W50" s="209">
        <f t="shared" ca="1" si="28"/>
        <v>0</v>
      </c>
      <c r="X50" s="209">
        <f t="shared" ca="1" si="28"/>
        <v>0</v>
      </c>
      <c r="Y50" s="209">
        <f t="shared" ca="1" si="28"/>
        <v>0</v>
      </c>
      <c r="Z50" s="209">
        <f t="shared" ca="1" si="28"/>
        <v>0</v>
      </c>
      <c r="AA50" s="209">
        <f t="shared" ca="1" si="28"/>
        <v>0</v>
      </c>
      <c r="AB50" s="209">
        <f t="shared" ca="1" si="28"/>
        <v>0</v>
      </c>
      <c r="AC50" s="209">
        <f t="shared" ca="1" si="28"/>
        <v>0</v>
      </c>
      <c r="AD50" s="209">
        <f t="shared" ca="1" si="28"/>
        <v>0</v>
      </c>
      <c r="AE50" s="209">
        <f t="shared" ca="1" si="28"/>
        <v>0</v>
      </c>
      <c r="AF50" s="209">
        <f t="shared" ca="1" si="28"/>
        <v>0</v>
      </c>
      <c r="AG50" s="209">
        <f t="shared" ca="1" si="28"/>
        <v>0</v>
      </c>
      <c r="AH50" s="209">
        <f t="shared" ca="1" si="28"/>
        <v>0</v>
      </c>
      <c r="AI50" s="209">
        <f t="shared" ca="1" si="28"/>
        <v>0</v>
      </c>
      <c r="AJ50" s="209">
        <f t="shared" ca="1" si="28"/>
        <v>0</v>
      </c>
      <c r="AK50" s="209">
        <f t="shared" ca="1" si="28"/>
        <v>0</v>
      </c>
      <c r="AL50" s="209">
        <f t="shared" ca="1" si="28"/>
        <v>0</v>
      </c>
      <c r="AM50" s="209">
        <f t="shared" ca="1" si="28"/>
        <v>0</v>
      </c>
      <c r="AN50" s="209">
        <f t="shared" ca="1" si="28"/>
        <v>0</v>
      </c>
      <c r="AO50" s="209">
        <f t="shared" ca="1" si="28"/>
        <v>0</v>
      </c>
      <c r="AP50" s="209">
        <f t="shared" ca="1" si="28"/>
        <v>0</v>
      </c>
      <c r="AQ50" s="209">
        <f t="shared" ca="1" si="28"/>
        <v>0</v>
      </c>
      <c r="AR50" s="209">
        <f t="shared" ca="1" si="28"/>
        <v>0</v>
      </c>
      <c r="AS50" s="209">
        <f t="shared" ca="1" si="28"/>
        <v>0</v>
      </c>
      <c r="AT50" s="209">
        <f t="shared" ca="1" si="28"/>
        <v>0</v>
      </c>
      <c r="AU50" s="209">
        <f t="shared" ca="1" si="28"/>
        <v>0</v>
      </c>
      <c r="AV50" s="209">
        <f t="shared" ca="1" si="28"/>
        <v>0</v>
      </c>
      <c r="AW50" s="209">
        <f t="shared" ca="1" si="28"/>
        <v>0</v>
      </c>
      <c r="AX50" s="209">
        <f t="shared" ca="1" si="28"/>
        <v>0</v>
      </c>
      <c r="AY50" s="209">
        <f t="shared" ca="1" si="28"/>
        <v>0</v>
      </c>
      <c r="AZ50" s="209">
        <f t="shared" ca="1" si="28"/>
        <v>0</v>
      </c>
      <c r="BA50" s="209">
        <f t="shared" ca="1" si="28"/>
        <v>0</v>
      </c>
      <c r="BB50" s="209">
        <f t="shared" ca="1" si="28"/>
        <v>0</v>
      </c>
      <c r="BC50" s="209">
        <f t="shared" ca="1" si="28"/>
        <v>0</v>
      </c>
      <c r="BD50" s="209">
        <f t="shared" ca="1" si="28"/>
        <v>0</v>
      </c>
      <c r="BE50" s="209">
        <f t="shared" ca="1" si="28"/>
        <v>0</v>
      </c>
      <c r="BF50" s="209">
        <f t="shared" ca="1" si="28"/>
        <v>0</v>
      </c>
      <c r="BG50" s="209">
        <f t="shared" ca="1" si="28"/>
        <v>0</v>
      </c>
      <c r="BH50" s="209">
        <f t="shared" ca="1" si="28"/>
        <v>0</v>
      </c>
      <c r="BI50" s="209">
        <f t="shared" ca="1" si="28"/>
        <v>0</v>
      </c>
      <c r="BJ50" s="209">
        <f t="shared" ca="1" si="28"/>
        <v>0</v>
      </c>
      <c r="BK50" s="209">
        <f t="shared" ca="1" si="28"/>
        <v>0</v>
      </c>
      <c r="BL50" s="209">
        <f t="shared" ca="1" si="28"/>
        <v>0</v>
      </c>
      <c r="BM50" s="209">
        <f t="shared" ca="1" si="28"/>
        <v>0</v>
      </c>
      <c r="BN50" s="209">
        <f t="shared" ca="1" si="28"/>
        <v>0</v>
      </c>
      <c r="BO50" s="209">
        <f t="shared" ca="1" si="28"/>
        <v>0</v>
      </c>
      <c r="BP50" s="209">
        <f t="shared" ca="1" si="28"/>
        <v>0</v>
      </c>
      <c r="BQ50" s="209">
        <f t="shared" ca="1" si="28"/>
        <v>0</v>
      </c>
      <c r="BR50" s="209">
        <f t="shared" ca="1" si="28"/>
        <v>0</v>
      </c>
      <c r="BS50" s="209">
        <f t="shared" ca="1" si="28"/>
        <v>0</v>
      </c>
      <c r="BT50" s="209">
        <f t="shared" ca="1" si="28"/>
        <v>0</v>
      </c>
      <c r="BU50" s="209">
        <f t="shared" ca="1" si="28"/>
        <v>0</v>
      </c>
      <c r="BV50" s="209">
        <f t="shared" ca="1" si="28"/>
        <v>0</v>
      </c>
      <c r="BW50" s="209">
        <f t="shared" ref="BW50:EH50" ca="1" si="29">BW49-BW42</f>
        <v>0</v>
      </c>
      <c r="BX50" s="209">
        <f t="shared" ca="1" si="29"/>
        <v>0</v>
      </c>
      <c r="BY50" s="209">
        <f t="shared" ca="1" si="29"/>
        <v>0</v>
      </c>
      <c r="BZ50" s="209">
        <f t="shared" ca="1" si="29"/>
        <v>0</v>
      </c>
      <c r="CA50" s="209">
        <f t="shared" ca="1" si="29"/>
        <v>0</v>
      </c>
      <c r="CB50" s="209">
        <f t="shared" ca="1" si="29"/>
        <v>0</v>
      </c>
      <c r="CC50" s="209">
        <f t="shared" ca="1" si="29"/>
        <v>0</v>
      </c>
      <c r="CD50" s="209">
        <f t="shared" ca="1" si="29"/>
        <v>0</v>
      </c>
      <c r="CE50" s="209">
        <f t="shared" ca="1" si="29"/>
        <v>0</v>
      </c>
      <c r="CF50" s="209">
        <f t="shared" ca="1" si="29"/>
        <v>0</v>
      </c>
      <c r="CG50" s="209">
        <f t="shared" ca="1" si="29"/>
        <v>0</v>
      </c>
      <c r="CH50" s="209">
        <f t="shared" ca="1" si="29"/>
        <v>0</v>
      </c>
      <c r="CI50" s="209">
        <f t="shared" ca="1" si="29"/>
        <v>0</v>
      </c>
      <c r="CJ50" s="209">
        <f t="shared" ca="1" si="29"/>
        <v>0</v>
      </c>
      <c r="CK50" s="209">
        <f t="shared" ca="1" si="29"/>
        <v>0</v>
      </c>
      <c r="CL50" s="209">
        <f t="shared" ca="1" si="29"/>
        <v>0</v>
      </c>
      <c r="CM50" s="209">
        <f t="shared" ca="1" si="29"/>
        <v>0</v>
      </c>
      <c r="CN50" s="209">
        <f t="shared" ca="1" si="29"/>
        <v>0</v>
      </c>
      <c r="CO50" s="209">
        <f t="shared" ca="1" si="29"/>
        <v>0</v>
      </c>
      <c r="CP50" s="209">
        <f t="shared" ca="1" si="29"/>
        <v>0</v>
      </c>
      <c r="CQ50" s="209">
        <f t="shared" ca="1" si="29"/>
        <v>0</v>
      </c>
      <c r="CR50" s="209">
        <f t="shared" ca="1" si="29"/>
        <v>0</v>
      </c>
      <c r="CS50" s="209">
        <f t="shared" ca="1" si="29"/>
        <v>0</v>
      </c>
      <c r="CT50" s="209">
        <f t="shared" ca="1" si="29"/>
        <v>0</v>
      </c>
      <c r="CU50" s="209">
        <f t="shared" ca="1" si="29"/>
        <v>0</v>
      </c>
      <c r="CV50" s="209">
        <f t="shared" ca="1" si="29"/>
        <v>0</v>
      </c>
      <c r="CW50" s="209">
        <f t="shared" ca="1" si="29"/>
        <v>0</v>
      </c>
      <c r="CX50" s="209">
        <f t="shared" ca="1" si="29"/>
        <v>0</v>
      </c>
      <c r="CY50" s="209">
        <f t="shared" ca="1" si="29"/>
        <v>0</v>
      </c>
      <c r="CZ50" s="209">
        <f t="shared" ca="1" si="29"/>
        <v>0</v>
      </c>
      <c r="DA50" s="209">
        <f t="shared" ca="1" si="29"/>
        <v>0</v>
      </c>
      <c r="DB50" s="209">
        <f t="shared" ca="1" si="29"/>
        <v>0</v>
      </c>
      <c r="DC50" s="209">
        <f t="shared" ca="1" si="29"/>
        <v>0</v>
      </c>
      <c r="DD50" s="209">
        <f t="shared" ca="1" si="29"/>
        <v>0</v>
      </c>
      <c r="DE50" s="209">
        <f t="shared" ca="1" si="29"/>
        <v>0</v>
      </c>
      <c r="DF50" s="209">
        <f t="shared" ca="1" si="29"/>
        <v>0</v>
      </c>
      <c r="DG50" s="209">
        <f t="shared" ca="1" si="29"/>
        <v>0</v>
      </c>
      <c r="DH50" s="209">
        <f t="shared" ca="1" si="29"/>
        <v>0</v>
      </c>
      <c r="DI50" s="209">
        <f t="shared" ca="1" si="29"/>
        <v>0</v>
      </c>
      <c r="DJ50" s="209">
        <f t="shared" ca="1" si="29"/>
        <v>0</v>
      </c>
      <c r="DK50" s="209">
        <f t="shared" ca="1" si="29"/>
        <v>0</v>
      </c>
      <c r="DL50" s="209">
        <f t="shared" ca="1" si="29"/>
        <v>0</v>
      </c>
      <c r="DM50" s="209">
        <f t="shared" ca="1" si="29"/>
        <v>0</v>
      </c>
      <c r="DN50" s="209">
        <f t="shared" ca="1" si="29"/>
        <v>0</v>
      </c>
      <c r="DO50" s="209">
        <f t="shared" ca="1" si="29"/>
        <v>0</v>
      </c>
      <c r="DP50" s="209">
        <f t="shared" ca="1" si="29"/>
        <v>0</v>
      </c>
      <c r="DQ50" s="209">
        <f t="shared" ca="1" si="29"/>
        <v>0</v>
      </c>
      <c r="DR50" s="209">
        <f t="shared" ca="1" si="29"/>
        <v>0</v>
      </c>
      <c r="DS50" s="209">
        <f t="shared" ca="1" si="29"/>
        <v>0</v>
      </c>
      <c r="DT50" s="209">
        <f t="shared" ca="1" si="29"/>
        <v>0</v>
      </c>
      <c r="DU50" s="209">
        <f t="shared" ca="1" si="29"/>
        <v>0</v>
      </c>
      <c r="DV50" s="209">
        <f t="shared" ca="1" si="29"/>
        <v>0</v>
      </c>
      <c r="DW50" s="209">
        <f t="shared" ca="1" si="29"/>
        <v>0</v>
      </c>
      <c r="DX50" s="209">
        <f t="shared" ca="1" si="29"/>
        <v>0</v>
      </c>
      <c r="DY50" s="209">
        <f t="shared" ca="1" si="29"/>
        <v>0</v>
      </c>
      <c r="DZ50" s="209">
        <f t="shared" ca="1" si="29"/>
        <v>0</v>
      </c>
      <c r="EA50" s="209">
        <f t="shared" ca="1" si="29"/>
        <v>0</v>
      </c>
      <c r="EB50" s="209">
        <f t="shared" ca="1" si="29"/>
        <v>0</v>
      </c>
      <c r="EC50" s="209">
        <f t="shared" ca="1" si="29"/>
        <v>0</v>
      </c>
      <c r="ED50" s="209">
        <f t="shared" ca="1" si="29"/>
        <v>0</v>
      </c>
      <c r="EE50" s="209">
        <f t="shared" ca="1" si="29"/>
        <v>0</v>
      </c>
      <c r="EF50" s="209">
        <f t="shared" ca="1" si="29"/>
        <v>0</v>
      </c>
      <c r="EG50" s="209">
        <f t="shared" ca="1" si="29"/>
        <v>0</v>
      </c>
      <c r="EH50" s="209">
        <f t="shared" ca="1" si="29"/>
        <v>0</v>
      </c>
      <c r="EI50" s="209">
        <f t="shared" ref="EI50:GQ50" ca="1" si="30">EI49-EI42</f>
        <v>0</v>
      </c>
      <c r="EJ50" s="209">
        <f t="shared" ca="1" si="30"/>
        <v>0</v>
      </c>
      <c r="EK50" s="209">
        <f t="shared" ca="1" si="30"/>
        <v>0</v>
      </c>
      <c r="EL50" s="209">
        <f t="shared" ca="1" si="30"/>
        <v>0</v>
      </c>
      <c r="EM50" s="209">
        <f t="shared" ca="1" si="30"/>
        <v>0</v>
      </c>
      <c r="EN50" s="209">
        <f t="shared" ca="1" si="30"/>
        <v>0</v>
      </c>
      <c r="EO50" s="209">
        <f t="shared" ca="1" si="30"/>
        <v>0</v>
      </c>
      <c r="EP50" s="209">
        <f t="shared" ca="1" si="30"/>
        <v>0</v>
      </c>
      <c r="EQ50" s="209">
        <f t="shared" ca="1" si="30"/>
        <v>0</v>
      </c>
      <c r="ER50" s="209">
        <f t="shared" ca="1" si="30"/>
        <v>0</v>
      </c>
      <c r="ES50" s="209">
        <f t="shared" ca="1" si="30"/>
        <v>0</v>
      </c>
      <c r="ET50" s="209">
        <f t="shared" ca="1" si="30"/>
        <v>0</v>
      </c>
      <c r="EU50" s="209">
        <f t="shared" ca="1" si="30"/>
        <v>0</v>
      </c>
      <c r="EV50" s="209">
        <f t="shared" ca="1" si="30"/>
        <v>0</v>
      </c>
      <c r="EW50" s="209">
        <f t="shared" ca="1" si="30"/>
        <v>0</v>
      </c>
      <c r="EX50" s="209">
        <f t="shared" ca="1" si="30"/>
        <v>0</v>
      </c>
      <c r="EY50" s="209">
        <f t="shared" ca="1" si="30"/>
        <v>0</v>
      </c>
      <c r="EZ50" s="209">
        <f t="shared" ca="1" si="30"/>
        <v>0</v>
      </c>
      <c r="FA50" s="209">
        <f t="shared" ca="1" si="30"/>
        <v>0</v>
      </c>
      <c r="FB50" s="209">
        <f t="shared" ca="1" si="30"/>
        <v>0</v>
      </c>
      <c r="FC50" s="209">
        <f t="shared" ca="1" si="30"/>
        <v>0</v>
      </c>
      <c r="FD50" s="209">
        <f t="shared" ca="1" si="30"/>
        <v>0</v>
      </c>
      <c r="FE50" s="209">
        <f t="shared" ca="1" si="30"/>
        <v>0</v>
      </c>
      <c r="FF50" s="209">
        <f t="shared" ca="1" si="30"/>
        <v>0</v>
      </c>
      <c r="FG50" s="209">
        <f t="shared" ca="1" si="30"/>
        <v>0</v>
      </c>
      <c r="FH50" s="209">
        <f t="shared" ca="1" si="30"/>
        <v>0</v>
      </c>
      <c r="FI50" s="209">
        <f t="shared" ca="1" si="30"/>
        <v>0</v>
      </c>
      <c r="FJ50" s="209">
        <f t="shared" ca="1" si="30"/>
        <v>4543860.7387259156</v>
      </c>
      <c r="FK50" s="209">
        <f t="shared" ca="1" si="30"/>
        <v>0</v>
      </c>
      <c r="FL50" s="209">
        <f t="shared" ca="1" si="30"/>
        <v>0</v>
      </c>
      <c r="FM50" s="209">
        <f t="shared" ca="1" si="30"/>
        <v>4176344.7334839907</v>
      </c>
      <c r="FN50" s="209">
        <f t="shared" ca="1" si="30"/>
        <v>0</v>
      </c>
      <c r="FO50" s="209">
        <f t="shared" ca="1" si="30"/>
        <v>0</v>
      </c>
      <c r="FP50" s="209">
        <f t="shared" ca="1" si="30"/>
        <v>45608726.916296095</v>
      </c>
      <c r="FQ50" s="209">
        <f t="shared" ca="1" si="30"/>
        <v>0</v>
      </c>
      <c r="FR50" s="209">
        <f t="shared" ca="1" si="30"/>
        <v>0</v>
      </c>
      <c r="FS50" s="209">
        <f t="shared" ca="1" si="30"/>
        <v>134810784.77153832</v>
      </c>
      <c r="FT50" s="209">
        <f t="shared" ca="1" si="30"/>
        <v>0</v>
      </c>
      <c r="FU50" s="209">
        <f t="shared" ca="1" si="30"/>
        <v>0</v>
      </c>
      <c r="FV50" s="209">
        <f t="shared" ca="1" si="30"/>
        <v>80517657.927574486</v>
      </c>
      <c r="FW50" s="209">
        <f t="shared" ca="1" si="30"/>
        <v>0</v>
      </c>
      <c r="FX50" s="209">
        <f t="shared" ca="1" si="30"/>
        <v>0</v>
      </c>
      <c r="FY50" s="209">
        <f t="shared" ca="1" si="30"/>
        <v>49768027.067175396</v>
      </c>
      <c r="FZ50" s="209">
        <f t="shared" ca="1" si="30"/>
        <v>0</v>
      </c>
      <c r="GA50" s="209">
        <f t="shared" ca="1" si="30"/>
        <v>0</v>
      </c>
      <c r="GB50" s="209">
        <f t="shared" ca="1" si="30"/>
        <v>13078579.140577281</v>
      </c>
      <c r="GC50" s="209">
        <f t="shared" ca="1" si="30"/>
        <v>0</v>
      </c>
      <c r="GD50" s="209">
        <f t="shared" ca="1" si="30"/>
        <v>0</v>
      </c>
      <c r="GE50" s="209">
        <f t="shared" ca="1" si="30"/>
        <v>26245807.768343348</v>
      </c>
      <c r="GF50" s="209">
        <f t="shared" ca="1" si="30"/>
        <v>0</v>
      </c>
      <c r="GG50" s="209">
        <f t="shared" ca="1" si="30"/>
        <v>0</v>
      </c>
      <c r="GH50" s="209">
        <f t="shared" ca="1" si="30"/>
        <v>42047251.357769109</v>
      </c>
      <c r="GI50" s="209">
        <f t="shared" ca="1" si="30"/>
        <v>0</v>
      </c>
      <c r="GJ50" s="209">
        <f t="shared" ca="1" si="30"/>
        <v>38451487.253838092</v>
      </c>
      <c r="GK50" s="209">
        <f t="shared" ca="1" si="30"/>
        <v>-3.2596290111541748E-9</v>
      </c>
      <c r="GL50" s="209">
        <f t="shared" ca="1" si="30"/>
        <v>0</v>
      </c>
      <c r="GM50" s="209">
        <f t="shared" ca="1" si="30"/>
        <v>0</v>
      </c>
      <c r="GN50" s="209">
        <f t="shared" ca="1" si="30"/>
        <v>0</v>
      </c>
      <c r="GO50" s="209">
        <f t="shared" ca="1" si="30"/>
        <v>0</v>
      </c>
      <c r="GP50" s="209">
        <f t="shared" ca="1" si="30"/>
        <v>0</v>
      </c>
      <c r="GQ50" s="209">
        <f t="shared" ca="1" si="30"/>
        <v>0</v>
      </c>
      <c r="GR50" s="209">
        <f ca="1">SUM(I50:GQ50)</f>
        <v>439248527.67532206</v>
      </c>
      <c r="GS50" s="209"/>
    </row>
    <row r="51" spans="1:201" s="133" customFormat="1" x14ac:dyDescent="0.7">
      <c r="A51" s="211" t="str">
        <f>"Limited Partners' "&amp;TEXT($B$28,"0%")&amp;";"</f>
        <v>Limited Partners' 100%;</v>
      </c>
      <c r="B51" s="169"/>
      <c r="C51" s="170"/>
      <c r="D51" s="171"/>
      <c r="E51" s="169"/>
      <c r="F51" s="169"/>
      <c r="G51" s="170">
        <f ca="1">SUM(I51:GQ51)</f>
        <v>439248527.67532206</v>
      </c>
      <c r="H51" s="209"/>
      <c r="I51" s="209">
        <f t="shared" ref="I51:BT51" ca="1" si="31">I50*$B$28</f>
        <v>0</v>
      </c>
      <c r="J51" s="209">
        <f t="shared" ca="1" si="31"/>
        <v>0</v>
      </c>
      <c r="K51" s="209">
        <f t="shared" ca="1" si="31"/>
        <v>0</v>
      </c>
      <c r="L51" s="209">
        <f t="shared" ca="1" si="31"/>
        <v>0</v>
      </c>
      <c r="M51" s="209">
        <f t="shared" ca="1" si="31"/>
        <v>0</v>
      </c>
      <c r="N51" s="209">
        <f t="shared" ca="1" si="31"/>
        <v>0</v>
      </c>
      <c r="O51" s="209">
        <f t="shared" ca="1" si="31"/>
        <v>0</v>
      </c>
      <c r="P51" s="209">
        <f t="shared" ca="1" si="31"/>
        <v>0</v>
      </c>
      <c r="Q51" s="209">
        <f t="shared" ca="1" si="31"/>
        <v>0</v>
      </c>
      <c r="R51" s="209">
        <f t="shared" ca="1" si="31"/>
        <v>0</v>
      </c>
      <c r="S51" s="209">
        <f t="shared" ca="1" si="31"/>
        <v>0</v>
      </c>
      <c r="T51" s="209">
        <f t="shared" ca="1" si="31"/>
        <v>0</v>
      </c>
      <c r="U51" s="209">
        <f t="shared" ca="1" si="31"/>
        <v>0</v>
      </c>
      <c r="V51" s="209">
        <f t="shared" ca="1" si="31"/>
        <v>0</v>
      </c>
      <c r="W51" s="209">
        <f t="shared" ca="1" si="31"/>
        <v>0</v>
      </c>
      <c r="X51" s="209">
        <f t="shared" ca="1" si="31"/>
        <v>0</v>
      </c>
      <c r="Y51" s="209">
        <f t="shared" ca="1" si="31"/>
        <v>0</v>
      </c>
      <c r="Z51" s="209">
        <f t="shared" ca="1" si="31"/>
        <v>0</v>
      </c>
      <c r="AA51" s="209">
        <f t="shared" ca="1" si="31"/>
        <v>0</v>
      </c>
      <c r="AB51" s="209">
        <f t="shared" ca="1" si="31"/>
        <v>0</v>
      </c>
      <c r="AC51" s="209">
        <f t="shared" ca="1" si="31"/>
        <v>0</v>
      </c>
      <c r="AD51" s="209">
        <f t="shared" ca="1" si="31"/>
        <v>0</v>
      </c>
      <c r="AE51" s="209">
        <f t="shared" ca="1" si="31"/>
        <v>0</v>
      </c>
      <c r="AF51" s="209">
        <f t="shared" ca="1" si="31"/>
        <v>0</v>
      </c>
      <c r="AG51" s="209">
        <f t="shared" ca="1" si="31"/>
        <v>0</v>
      </c>
      <c r="AH51" s="209">
        <f t="shared" ca="1" si="31"/>
        <v>0</v>
      </c>
      <c r="AI51" s="209">
        <f t="shared" ca="1" si="31"/>
        <v>0</v>
      </c>
      <c r="AJ51" s="209">
        <f t="shared" ca="1" si="31"/>
        <v>0</v>
      </c>
      <c r="AK51" s="209">
        <f t="shared" ca="1" si="31"/>
        <v>0</v>
      </c>
      <c r="AL51" s="209">
        <f t="shared" ca="1" si="31"/>
        <v>0</v>
      </c>
      <c r="AM51" s="209">
        <f t="shared" ca="1" si="31"/>
        <v>0</v>
      </c>
      <c r="AN51" s="209">
        <f t="shared" ca="1" si="31"/>
        <v>0</v>
      </c>
      <c r="AO51" s="209">
        <f t="shared" ca="1" si="31"/>
        <v>0</v>
      </c>
      <c r="AP51" s="209">
        <f t="shared" ca="1" si="31"/>
        <v>0</v>
      </c>
      <c r="AQ51" s="209">
        <f t="shared" ca="1" si="31"/>
        <v>0</v>
      </c>
      <c r="AR51" s="209">
        <f t="shared" ca="1" si="31"/>
        <v>0</v>
      </c>
      <c r="AS51" s="209">
        <f t="shared" ca="1" si="31"/>
        <v>0</v>
      </c>
      <c r="AT51" s="209">
        <f t="shared" ca="1" si="31"/>
        <v>0</v>
      </c>
      <c r="AU51" s="209">
        <f t="shared" ca="1" si="31"/>
        <v>0</v>
      </c>
      <c r="AV51" s="209">
        <f t="shared" ca="1" si="31"/>
        <v>0</v>
      </c>
      <c r="AW51" s="209">
        <f t="shared" ca="1" si="31"/>
        <v>0</v>
      </c>
      <c r="AX51" s="209">
        <f t="shared" ca="1" si="31"/>
        <v>0</v>
      </c>
      <c r="AY51" s="209">
        <f t="shared" ca="1" si="31"/>
        <v>0</v>
      </c>
      <c r="AZ51" s="209">
        <f t="shared" ca="1" si="31"/>
        <v>0</v>
      </c>
      <c r="BA51" s="209">
        <f t="shared" ca="1" si="31"/>
        <v>0</v>
      </c>
      <c r="BB51" s="209">
        <f t="shared" ca="1" si="31"/>
        <v>0</v>
      </c>
      <c r="BC51" s="209">
        <f t="shared" ca="1" si="31"/>
        <v>0</v>
      </c>
      <c r="BD51" s="209">
        <f t="shared" ca="1" si="31"/>
        <v>0</v>
      </c>
      <c r="BE51" s="209">
        <f t="shared" ca="1" si="31"/>
        <v>0</v>
      </c>
      <c r="BF51" s="209">
        <f t="shared" ca="1" si="31"/>
        <v>0</v>
      </c>
      <c r="BG51" s="209">
        <f t="shared" ca="1" si="31"/>
        <v>0</v>
      </c>
      <c r="BH51" s="209">
        <f t="shared" ca="1" si="31"/>
        <v>0</v>
      </c>
      <c r="BI51" s="209">
        <f t="shared" ca="1" si="31"/>
        <v>0</v>
      </c>
      <c r="BJ51" s="209">
        <f t="shared" ca="1" si="31"/>
        <v>0</v>
      </c>
      <c r="BK51" s="209">
        <f t="shared" ca="1" si="31"/>
        <v>0</v>
      </c>
      <c r="BL51" s="209">
        <f t="shared" ca="1" si="31"/>
        <v>0</v>
      </c>
      <c r="BM51" s="209">
        <f t="shared" ca="1" si="31"/>
        <v>0</v>
      </c>
      <c r="BN51" s="209">
        <f t="shared" ca="1" si="31"/>
        <v>0</v>
      </c>
      <c r="BO51" s="209">
        <f t="shared" ca="1" si="31"/>
        <v>0</v>
      </c>
      <c r="BP51" s="209">
        <f t="shared" ca="1" si="31"/>
        <v>0</v>
      </c>
      <c r="BQ51" s="209">
        <f t="shared" ca="1" si="31"/>
        <v>0</v>
      </c>
      <c r="BR51" s="209">
        <f t="shared" ca="1" si="31"/>
        <v>0</v>
      </c>
      <c r="BS51" s="209">
        <f t="shared" ca="1" si="31"/>
        <v>0</v>
      </c>
      <c r="BT51" s="209">
        <f t="shared" ca="1" si="31"/>
        <v>0</v>
      </c>
      <c r="BU51" s="209">
        <f t="shared" ref="BU51:EF51" ca="1" si="32">BU50*$B$28</f>
        <v>0</v>
      </c>
      <c r="BV51" s="209">
        <f t="shared" ca="1" si="32"/>
        <v>0</v>
      </c>
      <c r="BW51" s="209">
        <f t="shared" ca="1" si="32"/>
        <v>0</v>
      </c>
      <c r="BX51" s="209">
        <f t="shared" ca="1" si="32"/>
        <v>0</v>
      </c>
      <c r="BY51" s="209">
        <f t="shared" ca="1" si="32"/>
        <v>0</v>
      </c>
      <c r="BZ51" s="209">
        <f t="shared" ca="1" si="32"/>
        <v>0</v>
      </c>
      <c r="CA51" s="209">
        <f t="shared" ca="1" si="32"/>
        <v>0</v>
      </c>
      <c r="CB51" s="209">
        <f t="shared" ca="1" si="32"/>
        <v>0</v>
      </c>
      <c r="CC51" s="209">
        <f t="shared" ca="1" si="32"/>
        <v>0</v>
      </c>
      <c r="CD51" s="209">
        <f t="shared" ca="1" si="32"/>
        <v>0</v>
      </c>
      <c r="CE51" s="209">
        <f t="shared" ca="1" si="32"/>
        <v>0</v>
      </c>
      <c r="CF51" s="209">
        <f t="shared" ca="1" si="32"/>
        <v>0</v>
      </c>
      <c r="CG51" s="209">
        <f t="shared" ca="1" si="32"/>
        <v>0</v>
      </c>
      <c r="CH51" s="209">
        <f t="shared" ca="1" si="32"/>
        <v>0</v>
      </c>
      <c r="CI51" s="209">
        <f t="shared" ca="1" si="32"/>
        <v>0</v>
      </c>
      <c r="CJ51" s="209">
        <f t="shared" ca="1" si="32"/>
        <v>0</v>
      </c>
      <c r="CK51" s="209">
        <f t="shared" ca="1" si="32"/>
        <v>0</v>
      </c>
      <c r="CL51" s="209">
        <f t="shared" ca="1" si="32"/>
        <v>0</v>
      </c>
      <c r="CM51" s="209">
        <f t="shared" ca="1" si="32"/>
        <v>0</v>
      </c>
      <c r="CN51" s="209">
        <f t="shared" ca="1" si="32"/>
        <v>0</v>
      </c>
      <c r="CO51" s="209">
        <f t="shared" ca="1" si="32"/>
        <v>0</v>
      </c>
      <c r="CP51" s="209">
        <f t="shared" ca="1" si="32"/>
        <v>0</v>
      </c>
      <c r="CQ51" s="209">
        <f t="shared" ca="1" si="32"/>
        <v>0</v>
      </c>
      <c r="CR51" s="209">
        <f t="shared" ca="1" si="32"/>
        <v>0</v>
      </c>
      <c r="CS51" s="209">
        <f t="shared" ca="1" si="32"/>
        <v>0</v>
      </c>
      <c r="CT51" s="209">
        <f t="shared" ca="1" si="32"/>
        <v>0</v>
      </c>
      <c r="CU51" s="209">
        <f t="shared" ca="1" si="32"/>
        <v>0</v>
      </c>
      <c r="CV51" s="209">
        <f t="shared" ca="1" si="32"/>
        <v>0</v>
      </c>
      <c r="CW51" s="209">
        <f t="shared" ca="1" si="32"/>
        <v>0</v>
      </c>
      <c r="CX51" s="209">
        <f t="shared" ca="1" si="32"/>
        <v>0</v>
      </c>
      <c r="CY51" s="209">
        <f t="shared" ca="1" si="32"/>
        <v>0</v>
      </c>
      <c r="CZ51" s="209">
        <f t="shared" ca="1" si="32"/>
        <v>0</v>
      </c>
      <c r="DA51" s="209">
        <f t="shared" ca="1" si="32"/>
        <v>0</v>
      </c>
      <c r="DB51" s="209">
        <f t="shared" ca="1" si="32"/>
        <v>0</v>
      </c>
      <c r="DC51" s="209">
        <f t="shared" ca="1" si="32"/>
        <v>0</v>
      </c>
      <c r="DD51" s="209">
        <f t="shared" ca="1" si="32"/>
        <v>0</v>
      </c>
      <c r="DE51" s="209">
        <f t="shared" ca="1" si="32"/>
        <v>0</v>
      </c>
      <c r="DF51" s="209">
        <f t="shared" ca="1" si="32"/>
        <v>0</v>
      </c>
      <c r="DG51" s="209">
        <f t="shared" ca="1" si="32"/>
        <v>0</v>
      </c>
      <c r="DH51" s="209">
        <f t="shared" ca="1" si="32"/>
        <v>0</v>
      </c>
      <c r="DI51" s="209">
        <f t="shared" ca="1" si="32"/>
        <v>0</v>
      </c>
      <c r="DJ51" s="209">
        <f t="shared" ca="1" si="32"/>
        <v>0</v>
      </c>
      <c r="DK51" s="209">
        <f t="shared" ca="1" si="32"/>
        <v>0</v>
      </c>
      <c r="DL51" s="209">
        <f t="shared" ca="1" si="32"/>
        <v>0</v>
      </c>
      <c r="DM51" s="209">
        <f t="shared" ca="1" si="32"/>
        <v>0</v>
      </c>
      <c r="DN51" s="209">
        <f t="shared" ca="1" si="32"/>
        <v>0</v>
      </c>
      <c r="DO51" s="209">
        <f t="shared" ca="1" si="32"/>
        <v>0</v>
      </c>
      <c r="DP51" s="209">
        <f t="shared" ca="1" si="32"/>
        <v>0</v>
      </c>
      <c r="DQ51" s="209">
        <f t="shared" ca="1" si="32"/>
        <v>0</v>
      </c>
      <c r="DR51" s="209">
        <f t="shared" ca="1" si="32"/>
        <v>0</v>
      </c>
      <c r="DS51" s="209">
        <f t="shared" ca="1" si="32"/>
        <v>0</v>
      </c>
      <c r="DT51" s="209">
        <f t="shared" ca="1" si="32"/>
        <v>0</v>
      </c>
      <c r="DU51" s="209">
        <f t="shared" ca="1" si="32"/>
        <v>0</v>
      </c>
      <c r="DV51" s="209">
        <f t="shared" ca="1" si="32"/>
        <v>0</v>
      </c>
      <c r="DW51" s="209">
        <f t="shared" ca="1" si="32"/>
        <v>0</v>
      </c>
      <c r="DX51" s="209">
        <f t="shared" ca="1" si="32"/>
        <v>0</v>
      </c>
      <c r="DY51" s="209">
        <f t="shared" ca="1" si="32"/>
        <v>0</v>
      </c>
      <c r="DZ51" s="209">
        <f t="shared" ca="1" si="32"/>
        <v>0</v>
      </c>
      <c r="EA51" s="209">
        <f t="shared" ca="1" si="32"/>
        <v>0</v>
      </c>
      <c r="EB51" s="209">
        <f t="shared" ca="1" si="32"/>
        <v>0</v>
      </c>
      <c r="EC51" s="209">
        <f t="shared" ca="1" si="32"/>
        <v>0</v>
      </c>
      <c r="ED51" s="209">
        <f t="shared" ca="1" si="32"/>
        <v>0</v>
      </c>
      <c r="EE51" s="209">
        <f t="shared" ca="1" si="32"/>
        <v>0</v>
      </c>
      <c r="EF51" s="209">
        <f t="shared" ca="1" si="32"/>
        <v>0</v>
      </c>
      <c r="EG51" s="209">
        <f t="shared" ref="EG51:GQ51" ca="1" si="33">EG50*$B$28</f>
        <v>0</v>
      </c>
      <c r="EH51" s="209">
        <f t="shared" ca="1" si="33"/>
        <v>0</v>
      </c>
      <c r="EI51" s="209">
        <f t="shared" ca="1" si="33"/>
        <v>0</v>
      </c>
      <c r="EJ51" s="209">
        <f t="shared" ca="1" si="33"/>
        <v>0</v>
      </c>
      <c r="EK51" s="209">
        <f t="shared" ca="1" si="33"/>
        <v>0</v>
      </c>
      <c r="EL51" s="209">
        <f t="shared" ca="1" si="33"/>
        <v>0</v>
      </c>
      <c r="EM51" s="209">
        <f t="shared" ca="1" si="33"/>
        <v>0</v>
      </c>
      <c r="EN51" s="209">
        <f t="shared" ca="1" si="33"/>
        <v>0</v>
      </c>
      <c r="EO51" s="209">
        <f t="shared" ca="1" si="33"/>
        <v>0</v>
      </c>
      <c r="EP51" s="209">
        <f t="shared" ca="1" si="33"/>
        <v>0</v>
      </c>
      <c r="EQ51" s="209">
        <f t="shared" ca="1" si="33"/>
        <v>0</v>
      </c>
      <c r="ER51" s="209">
        <f t="shared" ca="1" si="33"/>
        <v>0</v>
      </c>
      <c r="ES51" s="209">
        <f t="shared" ca="1" si="33"/>
        <v>0</v>
      </c>
      <c r="ET51" s="209">
        <f t="shared" ca="1" si="33"/>
        <v>0</v>
      </c>
      <c r="EU51" s="209">
        <f t="shared" ca="1" si="33"/>
        <v>0</v>
      </c>
      <c r="EV51" s="209">
        <f t="shared" ca="1" si="33"/>
        <v>0</v>
      </c>
      <c r="EW51" s="209">
        <f t="shared" ca="1" si="33"/>
        <v>0</v>
      </c>
      <c r="EX51" s="209">
        <f t="shared" ca="1" si="33"/>
        <v>0</v>
      </c>
      <c r="EY51" s="209">
        <f t="shared" ca="1" si="33"/>
        <v>0</v>
      </c>
      <c r="EZ51" s="209">
        <f t="shared" ca="1" si="33"/>
        <v>0</v>
      </c>
      <c r="FA51" s="209">
        <f t="shared" ca="1" si="33"/>
        <v>0</v>
      </c>
      <c r="FB51" s="209">
        <f t="shared" ca="1" si="33"/>
        <v>0</v>
      </c>
      <c r="FC51" s="209">
        <f t="shared" ca="1" si="33"/>
        <v>0</v>
      </c>
      <c r="FD51" s="209">
        <f t="shared" ca="1" si="33"/>
        <v>0</v>
      </c>
      <c r="FE51" s="209">
        <f t="shared" ca="1" si="33"/>
        <v>0</v>
      </c>
      <c r="FF51" s="209">
        <f t="shared" ca="1" si="33"/>
        <v>0</v>
      </c>
      <c r="FG51" s="209">
        <f t="shared" ca="1" si="33"/>
        <v>0</v>
      </c>
      <c r="FH51" s="209">
        <f t="shared" ca="1" si="33"/>
        <v>0</v>
      </c>
      <c r="FI51" s="209">
        <f t="shared" ca="1" si="33"/>
        <v>0</v>
      </c>
      <c r="FJ51" s="209">
        <f t="shared" ca="1" si="33"/>
        <v>4543860.7387259156</v>
      </c>
      <c r="FK51" s="209">
        <f t="shared" ca="1" si="33"/>
        <v>0</v>
      </c>
      <c r="FL51" s="209">
        <f t="shared" ca="1" si="33"/>
        <v>0</v>
      </c>
      <c r="FM51" s="209">
        <f t="shared" ca="1" si="33"/>
        <v>4176344.7334839907</v>
      </c>
      <c r="FN51" s="209">
        <f t="shared" ca="1" si="33"/>
        <v>0</v>
      </c>
      <c r="FO51" s="209">
        <f t="shared" ca="1" si="33"/>
        <v>0</v>
      </c>
      <c r="FP51" s="209">
        <f t="shared" ca="1" si="33"/>
        <v>45608726.916296095</v>
      </c>
      <c r="FQ51" s="209">
        <f t="shared" ca="1" si="33"/>
        <v>0</v>
      </c>
      <c r="FR51" s="209">
        <f t="shared" ca="1" si="33"/>
        <v>0</v>
      </c>
      <c r="FS51" s="209">
        <f t="shared" ca="1" si="33"/>
        <v>134810784.77153832</v>
      </c>
      <c r="FT51" s="209">
        <f t="shared" ca="1" si="33"/>
        <v>0</v>
      </c>
      <c r="FU51" s="209">
        <f t="shared" ca="1" si="33"/>
        <v>0</v>
      </c>
      <c r="FV51" s="209">
        <f t="shared" ca="1" si="33"/>
        <v>80517657.927574486</v>
      </c>
      <c r="FW51" s="209">
        <f t="shared" ca="1" si="33"/>
        <v>0</v>
      </c>
      <c r="FX51" s="209">
        <f t="shared" ca="1" si="33"/>
        <v>0</v>
      </c>
      <c r="FY51" s="209">
        <f t="shared" ca="1" si="33"/>
        <v>49768027.067175396</v>
      </c>
      <c r="FZ51" s="209">
        <f t="shared" ca="1" si="33"/>
        <v>0</v>
      </c>
      <c r="GA51" s="209">
        <f t="shared" ca="1" si="33"/>
        <v>0</v>
      </c>
      <c r="GB51" s="209">
        <f t="shared" ca="1" si="33"/>
        <v>13078579.140577281</v>
      </c>
      <c r="GC51" s="209">
        <f t="shared" ca="1" si="33"/>
        <v>0</v>
      </c>
      <c r="GD51" s="209">
        <f t="shared" ca="1" si="33"/>
        <v>0</v>
      </c>
      <c r="GE51" s="209">
        <f t="shared" ca="1" si="33"/>
        <v>26245807.768343348</v>
      </c>
      <c r="GF51" s="209">
        <f t="shared" ca="1" si="33"/>
        <v>0</v>
      </c>
      <c r="GG51" s="209">
        <f t="shared" ca="1" si="33"/>
        <v>0</v>
      </c>
      <c r="GH51" s="209">
        <f t="shared" ca="1" si="33"/>
        <v>42047251.357769109</v>
      </c>
      <c r="GI51" s="209">
        <f t="shared" ca="1" si="33"/>
        <v>0</v>
      </c>
      <c r="GJ51" s="209">
        <f t="shared" ca="1" si="33"/>
        <v>38451487.253838092</v>
      </c>
      <c r="GK51" s="209">
        <f t="shared" ca="1" si="33"/>
        <v>-3.2596290111541748E-9</v>
      </c>
      <c r="GL51" s="209">
        <f t="shared" ca="1" si="33"/>
        <v>0</v>
      </c>
      <c r="GM51" s="209">
        <f t="shared" ca="1" si="33"/>
        <v>0</v>
      </c>
      <c r="GN51" s="209">
        <f t="shared" ca="1" si="33"/>
        <v>0</v>
      </c>
      <c r="GO51" s="209">
        <f t="shared" ca="1" si="33"/>
        <v>0</v>
      </c>
      <c r="GP51" s="209">
        <f t="shared" ca="1" si="33"/>
        <v>0</v>
      </c>
      <c r="GQ51" s="209">
        <f t="shared" ca="1" si="33"/>
        <v>0</v>
      </c>
      <c r="GR51" s="209">
        <f ca="1">SUM(I51:GQ51)</f>
        <v>439248527.67532206</v>
      </c>
      <c r="GS51" s="209"/>
    </row>
    <row r="52" spans="1:201" s="133" customFormat="1" x14ac:dyDescent="0.7">
      <c r="A52" s="211" t="str">
        <f>"General Partners' "&amp;TEXT($C$28,"0%")&amp;";"</f>
        <v>General Partners' 0%;</v>
      </c>
      <c r="B52" s="169"/>
      <c r="C52" s="170"/>
      <c r="D52" s="171"/>
      <c r="E52" s="169"/>
      <c r="F52" s="169"/>
      <c r="G52" s="170">
        <f ca="1">SUM(I52:GQ52)</f>
        <v>0</v>
      </c>
      <c r="H52" s="209"/>
      <c r="I52" s="212">
        <f t="shared" ref="I52:BT52" ca="1" si="34">I50*$C$28</f>
        <v>0</v>
      </c>
      <c r="J52" s="212">
        <f t="shared" ca="1" si="34"/>
        <v>0</v>
      </c>
      <c r="K52" s="212">
        <f t="shared" ca="1" si="34"/>
        <v>0</v>
      </c>
      <c r="L52" s="212">
        <f t="shared" ca="1" si="34"/>
        <v>0</v>
      </c>
      <c r="M52" s="212">
        <f t="shared" ca="1" si="34"/>
        <v>0</v>
      </c>
      <c r="N52" s="212">
        <f t="shared" ca="1" si="34"/>
        <v>0</v>
      </c>
      <c r="O52" s="212">
        <f t="shared" ca="1" si="34"/>
        <v>0</v>
      </c>
      <c r="P52" s="212">
        <f t="shared" ca="1" si="34"/>
        <v>0</v>
      </c>
      <c r="Q52" s="212">
        <f t="shared" ca="1" si="34"/>
        <v>0</v>
      </c>
      <c r="R52" s="212">
        <f t="shared" ca="1" si="34"/>
        <v>0</v>
      </c>
      <c r="S52" s="212">
        <f t="shared" ca="1" si="34"/>
        <v>0</v>
      </c>
      <c r="T52" s="212">
        <f t="shared" ca="1" si="34"/>
        <v>0</v>
      </c>
      <c r="U52" s="212">
        <f t="shared" ca="1" si="34"/>
        <v>0</v>
      </c>
      <c r="V52" s="212">
        <f t="shared" ca="1" si="34"/>
        <v>0</v>
      </c>
      <c r="W52" s="212">
        <f t="shared" ca="1" si="34"/>
        <v>0</v>
      </c>
      <c r="X52" s="212">
        <f t="shared" ca="1" si="34"/>
        <v>0</v>
      </c>
      <c r="Y52" s="212">
        <f t="shared" ca="1" si="34"/>
        <v>0</v>
      </c>
      <c r="Z52" s="212">
        <f t="shared" ca="1" si="34"/>
        <v>0</v>
      </c>
      <c r="AA52" s="212">
        <f t="shared" ca="1" si="34"/>
        <v>0</v>
      </c>
      <c r="AB52" s="212">
        <f t="shared" ca="1" si="34"/>
        <v>0</v>
      </c>
      <c r="AC52" s="212">
        <f t="shared" ca="1" si="34"/>
        <v>0</v>
      </c>
      <c r="AD52" s="212">
        <f t="shared" ca="1" si="34"/>
        <v>0</v>
      </c>
      <c r="AE52" s="212">
        <f t="shared" ca="1" si="34"/>
        <v>0</v>
      </c>
      <c r="AF52" s="212">
        <f t="shared" ca="1" si="34"/>
        <v>0</v>
      </c>
      <c r="AG52" s="212">
        <f t="shared" ca="1" si="34"/>
        <v>0</v>
      </c>
      <c r="AH52" s="212">
        <f t="shared" ca="1" si="34"/>
        <v>0</v>
      </c>
      <c r="AI52" s="212">
        <f t="shared" ca="1" si="34"/>
        <v>0</v>
      </c>
      <c r="AJ52" s="212">
        <f t="shared" ca="1" si="34"/>
        <v>0</v>
      </c>
      <c r="AK52" s="212">
        <f t="shared" ca="1" si="34"/>
        <v>0</v>
      </c>
      <c r="AL52" s="212">
        <f t="shared" ca="1" si="34"/>
        <v>0</v>
      </c>
      <c r="AM52" s="212">
        <f t="shared" ca="1" si="34"/>
        <v>0</v>
      </c>
      <c r="AN52" s="212">
        <f t="shared" ca="1" si="34"/>
        <v>0</v>
      </c>
      <c r="AO52" s="212">
        <f t="shared" ca="1" si="34"/>
        <v>0</v>
      </c>
      <c r="AP52" s="212">
        <f t="shared" ca="1" si="34"/>
        <v>0</v>
      </c>
      <c r="AQ52" s="212">
        <f t="shared" ca="1" si="34"/>
        <v>0</v>
      </c>
      <c r="AR52" s="212">
        <f t="shared" ca="1" si="34"/>
        <v>0</v>
      </c>
      <c r="AS52" s="212">
        <f t="shared" ca="1" si="34"/>
        <v>0</v>
      </c>
      <c r="AT52" s="212">
        <f t="shared" ca="1" si="34"/>
        <v>0</v>
      </c>
      <c r="AU52" s="212">
        <f t="shared" ca="1" si="34"/>
        <v>0</v>
      </c>
      <c r="AV52" s="212">
        <f t="shared" ca="1" si="34"/>
        <v>0</v>
      </c>
      <c r="AW52" s="212">
        <f t="shared" ca="1" si="34"/>
        <v>0</v>
      </c>
      <c r="AX52" s="212">
        <f t="shared" ca="1" si="34"/>
        <v>0</v>
      </c>
      <c r="AY52" s="212">
        <f t="shared" ca="1" si="34"/>
        <v>0</v>
      </c>
      <c r="AZ52" s="212">
        <f t="shared" ca="1" si="34"/>
        <v>0</v>
      </c>
      <c r="BA52" s="212">
        <f t="shared" ca="1" si="34"/>
        <v>0</v>
      </c>
      <c r="BB52" s="212">
        <f t="shared" ca="1" si="34"/>
        <v>0</v>
      </c>
      <c r="BC52" s="212">
        <f t="shared" ca="1" si="34"/>
        <v>0</v>
      </c>
      <c r="BD52" s="212">
        <f t="shared" ca="1" si="34"/>
        <v>0</v>
      </c>
      <c r="BE52" s="212">
        <f t="shared" ca="1" si="34"/>
        <v>0</v>
      </c>
      <c r="BF52" s="212">
        <f t="shared" ca="1" si="34"/>
        <v>0</v>
      </c>
      <c r="BG52" s="212">
        <f t="shared" ca="1" si="34"/>
        <v>0</v>
      </c>
      <c r="BH52" s="212">
        <f t="shared" ca="1" si="34"/>
        <v>0</v>
      </c>
      <c r="BI52" s="212">
        <f t="shared" ca="1" si="34"/>
        <v>0</v>
      </c>
      <c r="BJ52" s="212">
        <f t="shared" ca="1" si="34"/>
        <v>0</v>
      </c>
      <c r="BK52" s="212">
        <f t="shared" ca="1" si="34"/>
        <v>0</v>
      </c>
      <c r="BL52" s="212">
        <f t="shared" ca="1" si="34"/>
        <v>0</v>
      </c>
      <c r="BM52" s="212">
        <f t="shared" ca="1" si="34"/>
        <v>0</v>
      </c>
      <c r="BN52" s="212">
        <f t="shared" ca="1" si="34"/>
        <v>0</v>
      </c>
      <c r="BO52" s="212">
        <f t="shared" ca="1" si="34"/>
        <v>0</v>
      </c>
      <c r="BP52" s="212">
        <f t="shared" ca="1" si="34"/>
        <v>0</v>
      </c>
      <c r="BQ52" s="212">
        <f t="shared" ca="1" si="34"/>
        <v>0</v>
      </c>
      <c r="BR52" s="212">
        <f t="shared" ca="1" si="34"/>
        <v>0</v>
      </c>
      <c r="BS52" s="212">
        <f t="shared" ca="1" si="34"/>
        <v>0</v>
      </c>
      <c r="BT52" s="212">
        <f t="shared" ca="1" si="34"/>
        <v>0</v>
      </c>
      <c r="BU52" s="212">
        <f t="shared" ref="BU52:EF52" ca="1" si="35">BU50*$C$28</f>
        <v>0</v>
      </c>
      <c r="BV52" s="212">
        <f t="shared" ca="1" si="35"/>
        <v>0</v>
      </c>
      <c r="BW52" s="212">
        <f t="shared" ca="1" si="35"/>
        <v>0</v>
      </c>
      <c r="BX52" s="212">
        <f t="shared" ca="1" si="35"/>
        <v>0</v>
      </c>
      <c r="BY52" s="212">
        <f t="shared" ca="1" si="35"/>
        <v>0</v>
      </c>
      <c r="BZ52" s="212">
        <f t="shared" ca="1" si="35"/>
        <v>0</v>
      </c>
      <c r="CA52" s="212">
        <f t="shared" ca="1" si="35"/>
        <v>0</v>
      </c>
      <c r="CB52" s="212">
        <f t="shared" ca="1" si="35"/>
        <v>0</v>
      </c>
      <c r="CC52" s="212">
        <f t="shared" ca="1" si="35"/>
        <v>0</v>
      </c>
      <c r="CD52" s="212">
        <f t="shared" ca="1" si="35"/>
        <v>0</v>
      </c>
      <c r="CE52" s="212">
        <f t="shared" ca="1" si="35"/>
        <v>0</v>
      </c>
      <c r="CF52" s="212">
        <f t="shared" ca="1" si="35"/>
        <v>0</v>
      </c>
      <c r="CG52" s="212">
        <f t="shared" ca="1" si="35"/>
        <v>0</v>
      </c>
      <c r="CH52" s="212">
        <f t="shared" ca="1" si="35"/>
        <v>0</v>
      </c>
      <c r="CI52" s="212">
        <f t="shared" ca="1" si="35"/>
        <v>0</v>
      </c>
      <c r="CJ52" s="212">
        <f t="shared" ca="1" si="35"/>
        <v>0</v>
      </c>
      <c r="CK52" s="212">
        <f t="shared" ca="1" si="35"/>
        <v>0</v>
      </c>
      <c r="CL52" s="212">
        <f t="shared" ca="1" si="35"/>
        <v>0</v>
      </c>
      <c r="CM52" s="212">
        <f t="shared" ca="1" si="35"/>
        <v>0</v>
      </c>
      <c r="CN52" s="212">
        <f t="shared" ca="1" si="35"/>
        <v>0</v>
      </c>
      <c r="CO52" s="212">
        <f t="shared" ca="1" si="35"/>
        <v>0</v>
      </c>
      <c r="CP52" s="212">
        <f t="shared" ca="1" si="35"/>
        <v>0</v>
      </c>
      <c r="CQ52" s="212">
        <f t="shared" ca="1" si="35"/>
        <v>0</v>
      </c>
      <c r="CR52" s="212">
        <f t="shared" ca="1" si="35"/>
        <v>0</v>
      </c>
      <c r="CS52" s="212">
        <f t="shared" ca="1" si="35"/>
        <v>0</v>
      </c>
      <c r="CT52" s="212">
        <f t="shared" ca="1" si="35"/>
        <v>0</v>
      </c>
      <c r="CU52" s="212">
        <f t="shared" ca="1" si="35"/>
        <v>0</v>
      </c>
      <c r="CV52" s="212">
        <f t="shared" ca="1" si="35"/>
        <v>0</v>
      </c>
      <c r="CW52" s="212">
        <f t="shared" ca="1" si="35"/>
        <v>0</v>
      </c>
      <c r="CX52" s="212">
        <f t="shared" ca="1" si="35"/>
        <v>0</v>
      </c>
      <c r="CY52" s="212">
        <f t="shared" ca="1" si="35"/>
        <v>0</v>
      </c>
      <c r="CZ52" s="212">
        <f t="shared" ca="1" si="35"/>
        <v>0</v>
      </c>
      <c r="DA52" s="212">
        <f t="shared" ca="1" si="35"/>
        <v>0</v>
      </c>
      <c r="DB52" s="212">
        <f t="shared" ca="1" si="35"/>
        <v>0</v>
      </c>
      <c r="DC52" s="212">
        <f t="shared" ca="1" si="35"/>
        <v>0</v>
      </c>
      <c r="DD52" s="212">
        <f t="shared" ca="1" si="35"/>
        <v>0</v>
      </c>
      <c r="DE52" s="212">
        <f t="shared" ca="1" si="35"/>
        <v>0</v>
      </c>
      <c r="DF52" s="212">
        <f t="shared" ca="1" si="35"/>
        <v>0</v>
      </c>
      <c r="DG52" s="212">
        <f t="shared" ca="1" si="35"/>
        <v>0</v>
      </c>
      <c r="DH52" s="212">
        <f t="shared" ca="1" si="35"/>
        <v>0</v>
      </c>
      <c r="DI52" s="212">
        <f t="shared" ca="1" si="35"/>
        <v>0</v>
      </c>
      <c r="DJ52" s="212">
        <f t="shared" ca="1" si="35"/>
        <v>0</v>
      </c>
      <c r="DK52" s="212">
        <f t="shared" ca="1" si="35"/>
        <v>0</v>
      </c>
      <c r="DL52" s="212">
        <f t="shared" ca="1" si="35"/>
        <v>0</v>
      </c>
      <c r="DM52" s="212">
        <f t="shared" ca="1" si="35"/>
        <v>0</v>
      </c>
      <c r="DN52" s="212">
        <f t="shared" ca="1" si="35"/>
        <v>0</v>
      </c>
      <c r="DO52" s="212">
        <f t="shared" ca="1" si="35"/>
        <v>0</v>
      </c>
      <c r="DP52" s="212">
        <f t="shared" ca="1" si="35"/>
        <v>0</v>
      </c>
      <c r="DQ52" s="212">
        <f t="shared" ca="1" si="35"/>
        <v>0</v>
      </c>
      <c r="DR52" s="212">
        <f t="shared" ca="1" si="35"/>
        <v>0</v>
      </c>
      <c r="DS52" s="212">
        <f t="shared" ca="1" si="35"/>
        <v>0</v>
      </c>
      <c r="DT52" s="212">
        <f t="shared" ca="1" si="35"/>
        <v>0</v>
      </c>
      <c r="DU52" s="212">
        <f t="shared" ca="1" si="35"/>
        <v>0</v>
      </c>
      <c r="DV52" s="212">
        <f t="shared" ca="1" si="35"/>
        <v>0</v>
      </c>
      <c r="DW52" s="212">
        <f t="shared" ca="1" si="35"/>
        <v>0</v>
      </c>
      <c r="DX52" s="212">
        <f t="shared" ca="1" si="35"/>
        <v>0</v>
      </c>
      <c r="DY52" s="212">
        <f t="shared" ca="1" si="35"/>
        <v>0</v>
      </c>
      <c r="DZ52" s="212">
        <f t="shared" ca="1" si="35"/>
        <v>0</v>
      </c>
      <c r="EA52" s="212">
        <f t="shared" ca="1" si="35"/>
        <v>0</v>
      </c>
      <c r="EB52" s="212">
        <f t="shared" ca="1" si="35"/>
        <v>0</v>
      </c>
      <c r="EC52" s="212">
        <f t="shared" ca="1" si="35"/>
        <v>0</v>
      </c>
      <c r="ED52" s="212">
        <f t="shared" ca="1" si="35"/>
        <v>0</v>
      </c>
      <c r="EE52" s="212">
        <f t="shared" ca="1" si="35"/>
        <v>0</v>
      </c>
      <c r="EF52" s="212">
        <f t="shared" ca="1" si="35"/>
        <v>0</v>
      </c>
      <c r="EG52" s="212">
        <f t="shared" ref="EG52:GQ52" ca="1" si="36">EG50*$C$28</f>
        <v>0</v>
      </c>
      <c r="EH52" s="212">
        <f t="shared" ca="1" si="36"/>
        <v>0</v>
      </c>
      <c r="EI52" s="212">
        <f t="shared" ca="1" si="36"/>
        <v>0</v>
      </c>
      <c r="EJ52" s="212">
        <f t="shared" ca="1" si="36"/>
        <v>0</v>
      </c>
      <c r="EK52" s="212">
        <f t="shared" ca="1" si="36"/>
        <v>0</v>
      </c>
      <c r="EL52" s="212">
        <f t="shared" ca="1" si="36"/>
        <v>0</v>
      </c>
      <c r="EM52" s="212">
        <f t="shared" ca="1" si="36"/>
        <v>0</v>
      </c>
      <c r="EN52" s="212">
        <f t="shared" ca="1" si="36"/>
        <v>0</v>
      </c>
      <c r="EO52" s="212">
        <f t="shared" ca="1" si="36"/>
        <v>0</v>
      </c>
      <c r="EP52" s="212">
        <f t="shared" ca="1" si="36"/>
        <v>0</v>
      </c>
      <c r="EQ52" s="212">
        <f t="shared" ca="1" si="36"/>
        <v>0</v>
      </c>
      <c r="ER52" s="212">
        <f t="shared" ca="1" si="36"/>
        <v>0</v>
      </c>
      <c r="ES52" s="212">
        <f t="shared" ca="1" si="36"/>
        <v>0</v>
      </c>
      <c r="ET52" s="212">
        <f t="shared" ca="1" si="36"/>
        <v>0</v>
      </c>
      <c r="EU52" s="212">
        <f t="shared" ca="1" si="36"/>
        <v>0</v>
      </c>
      <c r="EV52" s="212">
        <f t="shared" ca="1" si="36"/>
        <v>0</v>
      </c>
      <c r="EW52" s="212">
        <f t="shared" ca="1" si="36"/>
        <v>0</v>
      </c>
      <c r="EX52" s="212">
        <f t="shared" ca="1" si="36"/>
        <v>0</v>
      </c>
      <c r="EY52" s="212">
        <f t="shared" ca="1" si="36"/>
        <v>0</v>
      </c>
      <c r="EZ52" s="212">
        <f t="shared" ca="1" si="36"/>
        <v>0</v>
      </c>
      <c r="FA52" s="212">
        <f t="shared" ca="1" si="36"/>
        <v>0</v>
      </c>
      <c r="FB52" s="212">
        <f t="shared" ca="1" si="36"/>
        <v>0</v>
      </c>
      <c r="FC52" s="212">
        <f t="shared" ca="1" si="36"/>
        <v>0</v>
      </c>
      <c r="FD52" s="212">
        <f t="shared" ca="1" si="36"/>
        <v>0</v>
      </c>
      <c r="FE52" s="212">
        <f t="shared" ca="1" si="36"/>
        <v>0</v>
      </c>
      <c r="FF52" s="212">
        <f t="shared" ca="1" si="36"/>
        <v>0</v>
      </c>
      <c r="FG52" s="212">
        <f t="shared" ca="1" si="36"/>
        <v>0</v>
      </c>
      <c r="FH52" s="212">
        <f t="shared" ca="1" si="36"/>
        <v>0</v>
      </c>
      <c r="FI52" s="212">
        <f t="shared" ca="1" si="36"/>
        <v>0</v>
      </c>
      <c r="FJ52" s="212">
        <f t="shared" ca="1" si="36"/>
        <v>0</v>
      </c>
      <c r="FK52" s="212">
        <f t="shared" ca="1" si="36"/>
        <v>0</v>
      </c>
      <c r="FL52" s="212">
        <f t="shared" ca="1" si="36"/>
        <v>0</v>
      </c>
      <c r="FM52" s="212">
        <f t="shared" ca="1" si="36"/>
        <v>0</v>
      </c>
      <c r="FN52" s="212">
        <f t="shared" ca="1" si="36"/>
        <v>0</v>
      </c>
      <c r="FO52" s="212">
        <f t="shared" ca="1" si="36"/>
        <v>0</v>
      </c>
      <c r="FP52" s="212">
        <f t="shared" ca="1" si="36"/>
        <v>0</v>
      </c>
      <c r="FQ52" s="212">
        <f t="shared" ca="1" si="36"/>
        <v>0</v>
      </c>
      <c r="FR52" s="212">
        <f t="shared" ca="1" si="36"/>
        <v>0</v>
      </c>
      <c r="FS52" s="212">
        <f t="shared" ca="1" si="36"/>
        <v>0</v>
      </c>
      <c r="FT52" s="212">
        <f t="shared" ca="1" si="36"/>
        <v>0</v>
      </c>
      <c r="FU52" s="212">
        <f t="shared" ca="1" si="36"/>
        <v>0</v>
      </c>
      <c r="FV52" s="212">
        <f t="shared" ca="1" si="36"/>
        <v>0</v>
      </c>
      <c r="FW52" s="212">
        <f t="shared" ca="1" si="36"/>
        <v>0</v>
      </c>
      <c r="FX52" s="212">
        <f t="shared" ca="1" si="36"/>
        <v>0</v>
      </c>
      <c r="FY52" s="212">
        <f t="shared" ca="1" si="36"/>
        <v>0</v>
      </c>
      <c r="FZ52" s="212">
        <f t="shared" ca="1" si="36"/>
        <v>0</v>
      </c>
      <c r="GA52" s="212">
        <f t="shared" ca="1" si="36"/>
        <v>0</v>
      </c>
      <c r="GB52" s="212">
        <f t="shared" ca="1" si="36"/>
        <v>0</v>
      </c>
      <c r="GC52" s="212">
        <f t="shared" ca="1" si="36"/>
        <v>0</v>
      </c>
      <c r="GD52" s="212">
        <f t="shared" ca="1" si="36"/>
        <v>0</v>
      </c>
      <c r="GE52" s="212">
        <f t="shared" ca="1" si="36"/>
        <v>0</v>
      </c>
      <c r="GF52" s="212">
        <f t="shared" ca="1" si="36"/>
        <v>0</v>
      </c>
      <c r="GG52" s="212">
        <f t="shared" ca="1" si="36"/>
        <v>0</v>
      </c>
      <c r="GH52" s="212">
        <f t="shared" ca="1" si="36"/>
        <v>0</v>
      </c>
      <c r="GI52" s="212">
        <f t="shared" ca="1" si="36"/>
        <v>0</v>
      </c>
      <c r="GJ52" s="212">
        <f t="shared" ca="1" si="36"/>
        <v>0</v>
      </c>
      <c r="GK52" s="212">
        <f t="shared" ca="1" si="36"/>
        <v>0</v>
      </c>
      <c r="GL52" s="212">
        <f t="shared" ca="1" si="36"/>
        <v>0</v>
      </c>
      <c r="GM52" s="212">
        <f t="shared" ca="1" si="36"/>
        <v>0</v>
      </c>
      <c r="GN52" s="212">
        <f t="shared" ca="1" si="36"/>
        <v>0</v>
      </c>
      <c r="GO52" s="212">
        <f t="shared" ca="1" si="36"/>
        <v>0</v>
      </c>
      <c r="GP52" s="212">
        <f t="shared" ca="1" si="36"/>
        <v>0</v>
      </c>
      <c r="GQ52" s="212">
        <f t="shared" ca="1" si="36"/>
        <v>0</v>
      </c>
      <c r="GR52" s="212">
        <f ca="1">SUM(I52:GQ52)</f>
        <v>0</v>
      </c>
      <c r="GS52" s="209"/>
    </row>
    <row r="53" spans="1:201" s="133" customFormat="1" x14ac:dyDescent="0.7">
      <c r="A53" s="211" t="s">
        <v>274</v>
      </c>
      <c r="B53" s="169" t="s">
        <v>275</v>
      </c>
      <c r="C53" s="215">
        <f ca="1">G9-G$42-G$50-G$53</f>
        <v>0</v>
      </c>
      <c r="D53" s="171"/>
      <c r="E53" s="169"/>
      <c r="F53" s="169"/>
      <c r="G53" s="170">
        <f ca="1">SUM(I53:GQ53)</f>
        <v>0</v>
      </c>
      <c r="H53" s="209"/>
      <c r="I53" s="209">
        <f t="shared" ref="I53:BT53" ca="1" si="37">I9-I42-I50</f>
        <v>0</v>
      </c>
      <c r="J53" s="209">
        <f t="shared" ca="1" si="37"/>
        <v>0</v>
      </c>
      <c r="K53" s="209">
        <f t="shared" ca="1" si="37"/>
        <v>0</v>
      </c>
      <c r="L53" s="209">
        <f t="shared" ca="1" si="37"/>
        <v>0</v>
      </c>
      <c r="M53" s="209">
        <f t="shared" ca="1" si="37"/>
        <v>0</v>
      </c>
      <c r="N53" s="209">
        <f t="shared" ca="1" si="37"/>
        <v>0</v>
      </c>
      <c r="O53" s="209">
        <f t="shared" ca="1" si="37"/>
        <v>0</v>
      </c>
      <c r="P53" s="209">
        <f t="shared" ca="1" si="37"/>
        <v>0</v>
      </c>
      <c r="Q53" s="209">
        <f t="shared" ca="1" si="37"/>
        <v>0</v>
      </c>
      <c r="R53" s="209">
        <f t="shared" ca="1" si="37"/>
        <v>0</v>
      </c>
      <c r="S53" s="209">
        <f t="shared" ca="1" si="37"/>
        <v>0</v>
      </c>
      <c r="T53" s="209">
        <f t="shared" ca="1" si="37"/>
        <v>0</v>
      </c>
      <c r="U53" s="209">
        <f t="shared" ca="1" si="37"/>
        <v>0</v>
      </c>
      <c r="V53" s="209">
        <f t="shared" ca="1" si="37"/>
        <v>0</v>
      </c>
      <c r="W53" s="209">
        <f t="shared" ca="1" si="37"/>
        <v>0</v>
      </c>
      <c r="X53" s="209">
        <f t="shared" ca="1" si="37"/>
        <v>0</v>
      </c>
      <c r="Y53" s="209">
        <f t="shared" ca="1" si="37"/>
        <v>0</v>
      </c>
      <c r="Z53" s="209">
        <f t="shared" ca="1" si="37"/>
        <v>0</v>
      </c>
      <c r="AA53" s="209">
        <f t="shared" ca="1" si="37"/>
        <v>0</v>
      </c>
      <c r="AB53" s="209">
        <f t="shared" ca="1" si="37"/>
        <v>0</v>
      </c>
      <c r="AC53" s="209">
        <f t="shared" ca="1" si="37"/>
        <v>0</v>
      </c>
      <c r="AD53" s="209">
        <f t="shared" ca="1" si="37"/>
        <v>0</v>
      </c>
      <c r="AE53" s="209">
        <f t="shared" ca="1" si="37"/>
        <v>0</v>
      </c>
      <c r="AF53" s="209">
        <f t="shared" ca="1" si="37"/>
        <v>0</v>
      </c>
      <c r="AG53" s="209">
        <f t="shared" ca="1" si="37"/>
        <v>0</v>
      </c>
      <c r="AH53" s="209">
        <f t="shared" ca="1" si="37"/>
        <v>0</v>
      </c>
      <c r="AI53" s="209">
        <f t="shared" ca="1" si="37"/>
        <v>0</v>
      </c>
      <c r="AJ53" s="209">
        <f t="shared" ca="1" si="37"/>
        <v>0</v>
      </c>
      <c r="AK53" s="209">
        <f t="shared" ca="1" si="37"/>
        <v>0</v>
      </c>
      <c r="AL53" s="209">
        <f t="shared" ca="1" si="37"/>
        <v>0</v>
      </c>
      <c r="AM53" s="209">
        <f t="shared" ca="1" si="37"/>
        <v>0</v>
      </c>
      <c r="AN53" s="209">
        <f t="shared" ca="1" si="37"/>
        <v>0</v>
      </c>
      <c r="AO53" s="209">
        <f t="shared" ca="1" si="37"/>
        <v>0</v>
      </c>
      <c r="AP53" s="209">
        <f t="shared" ca="1" si="37"/>
        <v>0</v>
      </c>
      <c r="AQ53" s="209">
        <f t="shared" ca="1" si="37"/>
        <v>0</v>
      </c>
      <c r="AR53" s="209">
        <f t="shared" ca="1" si="37"/>
        <v>0</v>
      </c>
      <c r="AS53" s="209">
        <f t="shared" ca="1" si="37"/>
        <v>0</v>
      </c>
      <c r="AT53" s="209">
        <f t="shared" ca="1" si="37"/>
        <v>0</v>
      </c>
      <c r="AU53" s="209">
        <f t="shared" ca="1" si="37"/>
        <v>0</v>
      </c>
      <c r="AV53" s="209">
        <f t="shared" ca="1" si="37"/>
        <v>0</v>
      </c>
      <c r="AW53" s="209">
        <f t="shared" ca="1" si="37"/>
        <v>0</v>
      </c>
      <c r="AX53" s="209">
        <f t="shared" ca="1" si="37"/>
        <v>0</v>
      </c>
      <c r="AY53" s="209">
        <f t="shared" ca="1" si="37"/>
        <v>0</v>
      </c>
      <c r="AZ53" s="209">
        <f t="shared" ca="1" si="37"/>
        <v>0</v>
      </c>
      <c r="BA53" s="209">
        <f t="shared" ca="1" si="37"/>
        <v>0</v>
      </c>
      <c r="BB53" s="209">
        <f t="shared" ca="1" si="37"/>
        <v>0</v>
      </c>
      <c r="BC53" s="209">
        <f t="shared" ca="1" si="37"/>
        <v>0</v>
      </c>
      <c r="BD53" s="209">
        <f t="shared" ca="1" si="37"/>
        <v>0</v>
      </c>
      <c r="BE53" s="209">
        <f t="shared" ca="1" si="37"/>
        <v>0</v>
      </c>
      <c r="BF53" s="209">
        <f t="shared" ca="1" si="37"/>
        <v>0</v>
      </c>
      <c r="BG53" s="209">
        <f t="shared" ca="1" si="37"/>
        <v>0</v>
      </c>
      <c r="BH53" s="209">
        <f t="shared" ca="1" si="37"/>
        <v>0</v>
      </c>
      <c r="BI53" s="209">
        <f t="shared" ca="1" si="37"/>
        <v>0</v>
      </c>
      <c r="BJ53" s="209">
        <f t="shared" ca="1" si="37"/>
        <v>0</v>
      </c>
      <c r="BK53" s="209">
        <f t="shared" ca="1" si="37"/>
        <v>0</v>
      </c>
      <c r="BL53" s="209">
        <f t="shared" ca="1" si="37"/>
        <v>0</v>
      </c>
      <c r="BM53" s="209">
        <f t="shared" ca="1" si="37"/>
        <v>0</v>
      </c>
      <c r="BN53" s="209">
        <f t="shared" ca="1" si="37"/>
        <v>0</v>
      </c>
      <c r="BO53" s="209">
        <f t="shared" ca="1" si="37"/>
        <v>0</v>
      </c>
      <c r="BP53" s="209">
        <f t="shared" ca="1" si="37"/>
        <v>0</v>
      </c>
      <c r="BQ53" s="209">
        <f t="shared" ca="1" si="37"/>
        <v>0</v>
      </c>
      <c r="BR53" s="209">
        <f t="shared" ca="1" si="37"/>
        <v>0</v>
      </c>
      <c r="BS53" s="209">
        <f t="shared" ca="1" si="37"/>
        <v>0</v>
      </c>
      <c r="BT53" s="209">
        <f t="shared" ca="1" si="37"/>
        <v>0</v>
      </c>
      <c r="BU53" s="209">
        <f t="shared" ref="BU53:EF53" ca="1" si="38">BU9-BU42-BU50</f>
        <v>0</v>
      </c>
      <c r="BV53" s="209">
        <f t="shared" ca="1" si="38"/>
        <v>0</v>
      </c>
      <c r="BW53" s="209">
        <f t="shared" ca="1" si="38"/>
        <v>0</v>
      </c>
      <c r="BX53" s="209">
        <f t="shared" ca="1" si="38"/>
        <v>0</v>
      </c>
      <c r="BY53" s="209">
        <f t="shared" ca="1" si="38"/>
        <v>0</v>
      </c>
      <c r="BZ53" s="209">
        <f t="shared" ca="1" si="38"/>
        <v>0</v>
      </c>
      <c r="CA53" s="209">
        <f t="shared" ca="1" si="38"/>
        <v>0</v>
      </c>
      <c r="CB53" s="209">
        <f t="shared" ca="1" si="38"/>
        <v>0</v>
      </c>
      <c r="CC53" s="209">
        <f t="shared" ca="1" si="38"/>
        <v>0</v>
      </c>
      <c r="CD53" s="209">
        <f t="shared" ca="1" si="38"/>
        <v>0</v>
      </c>
      <c r="CE53" s="209">
        <f t="shared" ca="1" si="38"/>
        <v>0</v>
      </c>
      <c r="CF53" s="209">
        <f t="shared" ca="1" si="38"/>
        <v>0</v>
      </c>
      <c r="CG53" s="209">
        <f t="shared" ca="1" si="38"/>
        <v>0</v>
      </c>
      <c r="CH53" s="209">
        <f t="shared" ca="1" si="38"/>
        <v>0</v>
      </c>
      <c r="CI53" s="209">
        <f t="shared" ca="1" si="38"/>
        <v>0</v>
      </c>
      <c r="CJ53" s="209">
        <f t="shared" ca="1" si="38"/>
        <v>0</v>
      </c>
      <c r="CK53" s="209">
        <f t="shared" ca="1" si="38"/>
        <v>0</v>
      </c>
      <c r="CL53" s="209">
        <f t="shared" ca="1" si="38"/>
        <v>0</v>
      </c>
      <c r="CM53" s="209">
        <f t="shared" ca="1" si="38"/>
        <v>0</v>
      </c>
      <c r="CN53" s="209">
        <f t="shared" ca="1" si="38"/>
        <v>0</v>
      </c>
      <c r="CO53" s="209">
        <f t="shared" ca="1" si="38"/>
        <v>0</v>
      </c>
      <c r="CP53" s="209">
        <f t="shared" ca="1" si="38"/>
        <v>0</v>
      </c>
      <c r="CQ53" s="209">
        <f t="shared" ca="1" si="38"/>
        <v>0</v>
      </c>
      <c r="CR53" s="209">
        <f t="shared" ca="1" si="38"/>
        <v>0</v>
      </c>
      <c r="CS53" s="209">
        <f t="shared" ca="1" si="38"/>
        <v>0</v>
      </c>
      <c r="CT53" s="209">
        <f t="shared" ca="1" si="38"/>
        <v>0</v>
      </c>
      <c r="CU53" s="209">
        <f t="shared" ca="1" si="38"/>
        <v>0</v>
      </c>
      <c r="CV53" s="209">
        <f t="shared" ca="1" si="38"/>
        <v>0</v>
      </c>
      <c r="CW53" s="209">
        <f t="shared" ca="1" si="38"/>
        <v>0</v>
      </c>
      <c r="CX53" s="209">
        <f t="shared" ca="1" si="38"/>
        <v>0</v>
      </c>
      <c r="CY53" s="209">
        <f t="shared" ca="1" si="38"/>
        <v>0</v>
      </c>
      <c r="CZ53" s="209">
        <f t="shared" ca="1" si="38"/>
        <v>0</v>
      </c>
      <c r="DA53" s="209">
        <f t="shared" ca="1" si="38"/>
        <v>0</v>
      </c>
      <c r="DB53" s="209">
        <f t="shared" ca="1" si="38"/>
        <v>0</v>
      </c>
      <c r="DC53" s="209">
        <f t="shared" ca="1" si="38"/>
        <v>0</v>
      </c>
      <c r="DD53" s="209">
        <f t="shared" ca="1" si="38"/>
        <v>0</v>
      </c>
      <c r="DE53" s="209">
        <f t="shared" ca="1" si="38"/>
        <v>0</v>
      </c>
      <c r="DF53" s="209">
        <f t="shared" ca="1" si="38"/>
        <v>0</v>
      </c>
      <c r="DG53" s="209">
        <f t="shared" ca="1" si="38"/>
        <v>0</v>
      </c>
      <c r="DH53" s="209">
        <f t="shared" ca="1" si="38"/>
        <v>0</v>
      </c>
      <c r="DI53" s="209">
        <f t="shared" ca="1" si="38"/>
        <v>0</v>
      </c>
      <c r="DJ53" s="209">
        <f t="shared" ca="1" si="38"/>
        <v>0</v>
      </c>
      <c r="DK53" s="209">
        <f t="shared" ca="1" si="38"/>
        <v>0</v>
      </c>
      <c r="DL53" s="209">
        <f t="shared" ca="1" si="38"/>
        <v>0</v>
      </c>
      <c r="DM53" s="209">
        <f t="shared" ca="1" si="38"/>
        <v>0</v>
      </c>
      <c r="DN53" s="209">
        <f t="shared" ca="1" si="38"/>
        <v>0</v>
      </c>
      <c r="DO53" s="209">
        <f t="shared" ca="1" si="38"/>
        <v>0</v>
      </c>
      <c r="DP53" s="209">
        <f t="shared" ca="1" si="38"/>
        <v>0</v>
      </c>
      <c r="DQ53" s="209">
        <f t="shared" ca="1" si="38"/>
        <v>0</v>
      </c>
      <c r="DR53" s="209">
        <f t="shared" ca="1" si="38"/>
        <v>0</v>
      </c>
      <c r="DS53" s="209">
        <f t="shared" ca="1" si="38"/>
        <v>0</v>
      </c>
      <c r="DT53" s="209">
        <f t="shared" ca="1" si="38"/>
        <v>0</v>
      </c>
      <c r="DU53" s="209">
        <f t="shared" ca="1" si="38"/>
        <v>0</v>
      </c>
      <c r="DV53" s="209">
        <f t="shared" ca="1" si="38"/>
        <v>0</v>
      </c>
      <c r="DW53" s="209">
        <f t="shared" ca="1" si="38"/>
        <v>0</v>
      </c>
      <c r="DX53" s="209">
        <f t="shared" ca="1" si="38"/>
        <v>0</v>
      </c>
      <c r="DY53" s="209">
        <f t="shared" ca="1" si="38"/>
        <v>0</v>
      </c>
      <c r="DZ53" s="209">
        <f t="shared" ca="1" si="38"/>
        <v>0</v>
      </c>
      <c r="EA53" s="209">
        <f t="shared" ca="1" si="38"/>
        <v>0</v>
      </c>
      <c r="EB53" s="209">
        <f t="shared" ca="1" si="38"/>
        <v>0</v>
      </c>
      <c r="EC53" s="209">
        <f t="shared" ca="1" si="38"/>
        <v>0</v>
      </c>
      <c r="ED53" s="209">
        <f t="shared" ca="1" si="38"/>
        <v>0</v>
      </c>
      <c r="EE53" s="209">
        <f t="shared" ca="1" si="38"/>
        <v>0</v>
      </c>
      <c r="EF53" s="209">
        <f t="shared" ca="1" si="38"/>
        <v>0</v>
      </c>
      <c r="EG53" s="209">
        <f t="shared" ref="EG53:GQ53" ca="1" si="39">EG9-EG42-EG50</f>
        <v>0</v>
      </c>
      <c r="EH53" s="209">
        <f t="shared" ca="1" si="39"/>
        <v>0</v>
      </c>
      <c r="EI53" s="209">
        <f t="shared" ca="1" si="39"/>
        <v>0</v>
      </c>
      <c r="EJ53" s="209">
        <f t="shared" ca="1" si="39"/>
        <v>0</v>
      </c>
      <c r="EK53" s="209">
        <f t="shared" ca="1" si="39"/>
        <v>0</v>
      </c>
      <c r="EL53" s="209">
        <f t="shared" ca="1" si="39"/>
        <v>0</v>
      </c>
      <c r="EM53" s="209">
        <f t="shared" ca="1" si="39"/>
        <v>0</v>
      </c>
      <c r="EN53" s="209">
        <f t="shared" ca="1" si="39"/>
        <v>0</v>
      </c>
      <c r="EO53" s="209">
        <f t="shared" ca="1" si="39"/>
        <v>0</v>
      </c>
      <c r="EP53" s="209">
        <f t="shared" ca="1" si="39"/>
        <v>0</v>
      </c>
      <c r="EQ53" s="209">
        <f t="shared" ca="1" si="39"/>
        <v>0</v>
      </c>
      <c r="ER53" s="209">
        <f t="shared" ca="1" si="39"/>
        <v>0</v>
      </c>
      <c r="ES53" s="209">
        <f t="shared" ca="1" si="39"/>
        <v>0</v>
      </c>
      <c r="ET53" s="209">
        <f t="shared" ca="1" si="39"/>
        <v>0</v>
      </c>
      <c r="EU53" s="209">
        <f t="shared" ca="1" si="39"/>
        <v>0</v>
      </c>
      <c r="EV53" s="209">
        <f t="shared" ca="1" si="39"/>
        <v>0</v>
      </c>
      <c r="EW53" s="209">
        <f t="shared" ca="1" si="39"/>
        <v>0</v>
      </c>
      <c r="EX53" s="209">
        <f t="shared" ca="1" si="39"/>
        <v>0</v>
      </c>
      <c r="EY53" s="209">
        <f t="shared" ca="1" si="39"/>
        <v>0</v>
      </c>
      <c r="EZ53" s="209">
        <f t="shared" ca="1" si="39"/>
        <v>0</v>
      </c>
      <c r="FA53" s="209">
        <f t="shared" ca="1" si="39"/>
        <v>0</v>
      </c>
      <c r="FB53" s="209">
        <f t="shared" ca="1" si="39"/>
        <v>0</v>
      </c>
      <c r="FC53" s="209">
        <f t="shared" ca="1" si="39"/>
        <v>0</v>
      </c>
      <c r="FD53" s="209">
        <f t="shared" ca="1" si="39"/>
        <v>0</v>
      </c>
      <c r="FE53" s="209">
        <f t="shared" ca="1" si="39"/>
        <v>0</v>
      </c>
      <c r="FF53" s="209">
        <f t="shared" ca="1" si="39"/>
        <v>0</v>
      </c>
      <c r="FG53" s="209">
        <f t="shared" ca="1" si="39"/>
        <v>0</v>
      </c>
      <c r="FH53" s="209">
        <f t="shared" ca="1" si="39"/>
        <v>0</v>
      </c>
      <c r="FI53" s="209">
        <f t="shared" ca="1" si="39"/>
        <v>0</v>
      </c>
      <c r="FJ53" s="209">
        <f t="shared" ca="1" si="39"/>
        <v>0</v>
      </c>
      <c r="FK53" s="209">
        <f t="shared" ca="1" si="39"/>
        <v>0</v>
      </c>
      <c r="FL53" s="209">
        <f t="shared" ca="1" si="39"/>
        <v>0</v>
      </c>
      <c r="FM53" s="209">
        <f t="shared" ca="1" si="39"/>
        <v>0</v>
      </c>
      <c r="FN53" s="209">
        <f t="shared" ca="1" si="39"/>
        <v>0</v>
      </c>
      <c r="FO53" s="209">
        <f t="shared" ca="1" si="39"/>
        <v>0</v>
      </c>
      <c r="FP53" s="209">
        <f t="shared" ca="1" si="39"/>
        <v>0</v>
      </c>
      <c r="FQ53" s="209">
        <f t="shared" ca="1" si="39"/>
        <v>0</v>
      </c>
      <c r="FR53" s="209">
        <f t="shared" ca="1" si="39"/>
        <v>0</v>
      </c>
      <c r="FS53" s="209">
        <f t="shared" ca="1" si="39"/>
        <v>0</v>
      </c>
      <c r="FT53" s="209">
        <f t="shared" ca="1" si="39"/>
        <v>0</v>
      </c>
      <c r="FU53" s="209">
        <f t="shared" ca="1" si="39"/>
        <v>0</v>
      </c>
      <c r="FV53" s="209">
        <f t="shared" ca="1" si="39"/>
        <v>0</v>
      </c>
      <c r="FW53" s="209">
        <f t="shared" ca="1" si="39"/>
        <v>0</v>
      </c>
      <c r="FX53" s="209">
        <f t="shared" ca="1" si="39"/>
        <v>0</v>
      </c>
      <c r="FY53" s="209">
        <f t="shared" ca="1" si="39"/>
        <v>0</v>
      </c>
      <c r="FZ53" s="209">
        <f t="shared" ca="1" si="39"/>
        <v>0</v>
      </c>
      <c r="GA53" s="209">
        <f t="shared" ca="1" si="39"/>
        <v>0</v>
      </c>
      <c r="GB53" s="209">
        <f t="shared" ca="1" si="39"/>
        <v>0</v>
      </c>
      <c r="GC53" s="209">
        <f t="shared" ca="1" si="39"/>
        <v>0</v>
      </c>
      <c r="GD53" s="209">
        <f t="shared" ca="1" si="39"/>
        <v>0</v>
      </c>
      <c r="GE53" s="209">
        <f t="shared" ca="1" si="39"/>
        <v>0</v>
      </c>
      <c r="GF53" s="209">
        <f t="shared" ca="1" si="39"/>
        <v>0</v>
      </c>
      <c r="GG53" s="209">
        <f t="shared" ca="1" si="39"/>
        <v>0</v>
      </c>
      <c r="GH53" s="209">
        <f t="shared" ca="1" si="39"/>
        <v>0</v>
      </c>
      <c r="GI53" s="209">
        <f t="shared" ca="1" si="39"/>
        <v>0</v>
      </c>
      <c r="GJ53" s="209">
        <f t="shared" ca="1" si="39"/>
        <v>0</v>
      </c>
      <c r="GK53" s="209">
        <f t="shared" ca="1" si="39"/>
        <v>0</v>
      </c>
      <c r="GL53" s="209">
        <f t="shared" ca="1" si="39"/>
        <v>0</v>
      </c>
      <c r="GM53" s="209">
        <f t="shared" ca="1" si="39"/>
        <v>0</v>
      </c>
      <c r="GN53" s="209">
        <f t="shared" ca="1" si="39"/>
        <v>0</v>
      </c>
      <c r="GO53" s="209">
        <f t="shared" ca="1" si="39"/>
        <v>0</v>
      </c>
      <c r="GP53" s="209">
        <f t="shared" ca="1" si="39"/>
        <v>0</v>
      </c>
      <c r="GQ53" s="209">
        <f t="shared" ca="1" si="39"/>
        <v>0</v>
      </c>
      <c r="GR53" s="209">
        <f ca="1">SUM(I53:GQ53)</f>
        <v>0</v>
      </c>
      <c r="GS53" s="209"/>
    </row>
    <row r="54" spans="1:201" s="133" customFormat="1" x14ac:dyDescent="0.7">
      <c r="A54" s="211"/>
      <c r="B54" s="169" t="s">
        <v>277</v>
      </c>
      <c r="C54" s="216">
        <f ca="1">XIRR(J54:GQ54,J$5:GQ$5,0.1)</f>
        <v>2.9802322387695314E-9</v>
      </c>
      <c r="D54" s="171"/>
      <c r="E54" s="169"/>
      <c r="F54" s="169"/>
      <c r="G54" s="170"/>
      <c r="H54" s="209"/>
      <c r="I54" s="209">
        <f ca="1">-I$18+I$43+I$51</f>
        <v>-43347451</v>
      </c>
      <c r="J54" s="209">
        <f t="shared" ref="J54:BU54" ca="1" si="40">-J$18+J$43+J$51</f>
        <v>0</v>
      </c>
      <c r="K54" s="209">
        <f t="shared" ca="1" si="40"/>
        <v>0</v>
      </c>
      <c r="L54" s="209">
        <f t="shared" ca="1" si="40"/>
        <v>-45186561</v>
      </c>
      <c r="M54" s="209">
        <f t="shared" ca="1" si="40"/>
        <v>-49225235.270628005</v>
      </c>
      <c r="N54" s="209">
        <f t="shared" ca="1" si="40"/>
        <v>0</v>
      </c>
      <c r="O54" s="209">
        <f t="shared" ca="1" si="40"/>
        <v>-84968513.292825699</v>
      </c>
      <c r="P54" s="209">
        <f t="shared" ca="1" si="40"/>
        <v>0</v>
      </c>
      <c r="Q54" s="209">
        <f t="shared" ca="1" si="40"/>
        <v>-76305212.471462086</v>
      </c>
      <c r="R54" s="209">
        <f t="shared" ca="1" si="40"/>
        <v>-126243909.67392081</v>
      </c>
      <c r="S54" s="209">
        <f t="shared" ca="1" si="40"/>
        <v>1903767.8411554527</v>
      </c>
      <c r="T54" s="209">
        <f t="shared" ca="1" si="40"/>
        <v>0</v>
      </c>
      <c r="U54" s="209">
        <f t="shared" ca="1" si="40"/>
        <v>-53204081.805390596</v>
      </c>
      <c r="V54" s="209">
        <f t="shared" ca="1" si="40"/>
        <v>-11908667.245385349</v>
      </c>
      <c r="W54" s="209">
        <f t="shared" ca="1" si="40"/>
        <v>-55125851.606227249</v>
      </c>
      <c r="X54" s="209">
        <f t="shared" ca="1" si="40"/>
        <v>0</v>
      </c>
      <c r="Y54" s="209">
        <f t="shared" ca="1" si="40"/>
        <v>10721773.617201321</v>
      </c>
      <c r="Z54" s="209">
        <f t="shared" ca="1" si="40"/>
        <v>0</v>
      </c>
      <c r="AA54" s="209">
        <f t="shared" ca="1" si="40"/>
        <v>-41157452.022926398</v>
      </c>
      <c r="AB54" s="209">
        <f t="shared" ca="1" si="40"/>
        <v>11642670.730824042</v>
      </c>
      <c r="AC54" s="209">
        <f t="shared" ca="1" si="40"/>
        <v>-138923827.96592939</v>
      </c>
      <c r="AD54" s="209">
        <f t="shared" ca="1" si="40"/>
        <v>0</v>
      </c>
      <c r="AE54" s="209">
        <f t="shared" ca="1" si="40"/>
        <v>-60741489.493732423</v>
      </c>
      <c r="AF54" s="209">
        <f t="shared" ca="1" si="40"/>
        <v>0</v>
      </c>
      <c r="AG54" s="209">
        <f t="shared" ca="1" si="40"/>
        <v>-39335516</v>
      </c>
      <c r="AH54" s="209">
        <f t="shared" ca="1" si="40"/>
        <v>-24446031.695450667</v>
      </c>
      <c r="AI54" s="209">
        <f t="shared" ca="1" si="40"/>
        <v>-36638887.456497505</v>
      </c>
      <c r="AJ54" s="209">
        <f t="shared" ca="1" si="40"/>
        <v>0</v>
      </c>
      <c r="AK54" s="209">
        <f t="shared" ca="1" si="40"/>
        <v>-68107846.458316237</v>
      </c>
      <c r="AL54" s="209">
        <f t="shared" ca="1" si="40"/>
        <v>0</v>
      </c>
      <c r="AM54" s="209">
        <f t="shared" ca="1" si="40"/>
        <v>0</v>
      </c>
      <c r="AN54" s="209">
        <f t="shared" ca="1" si="40"/>
        <v>21881977.694289044</v>
      </c>
      <c r="AO54" s="209">
        <f t="shared" ca="1" si="40"/>
        <v>0</v>
      </c>
      <c r="AP54" s="209">
        <f t="shared" ca="1" si="40"/>
        <v>0</v>
      </c>
      <c r="AQ54" s="209">
        <f t="shared" ca="1" si="40"/>
        <v>21450710.554289035</v>
      </c>
      <c r="AR54" s="209">
        <f t="shared" ca="1" si="40"/>
        <v>0</v>
      </c>
      <c r="AS54" s="209">
        <f t="shared" ca="1" si="40"/>
        <v>0</v>
      </c>
      <c r="AT54" s="209">
        <f t="shared" ca="1" si="40"/>
        <v>22014064.423046514</v>
      </c>
      <c r="AU54" s="209">
        <f t="shared" ca="1" si="40"/>
        <v>0</v>
      </c>
      <c r="AV54" s="209">
        <f t="shared" ca="1" si="40"/>
        <v>0</v>
      </c>
      <c r="AW54" s="209">
        <f t="shared" ca="1" si="40"/>
        <v>22156103.35233584</v>
      </c>
      <c r="AX54" s="209">
        <f t="shared" ca="1" si="40"/>
        <v>0</v>
      </c>
      <c r="AY54" s="209">
        <f t="shared" ca="1" si="40"/>
        <v>0</v>
      </c>
      <c r="AZ54" s="209">
        <f t="shared" ca="1" si="40"/>
        <v>21387943.381980501</v>
      </c>
      <c r="BA54" s="209">
        <f t="shared" ca="1" si="40"/>
        <v>0</v>
      </c>
      <c r="BB54" s="209">
        <f t="shared" ca="1" si="40"/>
        <v>0</v>
      </c>
      <c r="BC54" s="209">
        <f t="shared" ca="1" si="40"/>
        <v>19846469.778479747</v>
      </c>
      <c r="BD54" s="209">
        <f t="shared" ca="1" si="40"/>
        <v>0</v>
      </c>
      <c r="BE54" s="209">
        <f t="shared" ca="1" si="40"/>
        <v>0</v>
      </c>
      <c r="BF54" s="209">
        <f t="shared" ca="1" si="40"/>
        <v>20223018.845640466</v>
      </c>
      <c r="BG54" s="209">
        <f t="shared" ca="1" si="40"/>
        <v>0</v>
      </c>
      <c r="BH54" s="209">
        <f t="shared" ca="1" si="40"/>
        <v>0</v>
      </c>
      <c r="BI54" s="209">
        <f t="shared" ca="1" si="40"/>
        <v>20590904.700846702</v>
      </c>
      <c r="BJ54" s="209">
        <f t="shared" ca="1" si="40"/>
        <v>0</v>
      </c>
      <c r="BK54" s="209">
        <f t="shared" ca="1" si="40"/>
        <v>0</v>
      </c>
      <c r="BL54" s="209">
        <f t="shared" ca="1" si="40"/>
        <v>20503408.210797049</v>
      </c>
      <c r="BM54" s="209">
        <f t="shared" ca="1" si="40"/>
        <v>0</v>
      </c>
      <c r="BN54" s="209">
        <f t="shared" ca="1" si="40"/>
        <v>0</v>
      </c>
      <c r="BO54" s="209">
        <f t="shared" ca="1" si="40"/>
        <v>20747857.387241945</v>
      </c>
      <c r="BP54" s="209">
        <f t="shared" ca="1" si="40"/>
        <v>0</v>
      </c>
      <c r="BQ54" s="209">
        <f t="shared" ca="1" si="40"/>
        <v>0</v>
      </c>
      <c r="BR54" s="209">
        <f t="shared" ca="1" si="40"/>
        <v>21250277.443659045</v>
      </c>
      <c r="BS54" s="209">
        <f t="shared" ca="1" si="40"/>
        <v>0</v>
      </c>
      <c r="BT54" s="209">
        <f t="shared" ca="1" si="40"/>
        <v>0</v>
      </c>
      <c r="BU54" s="209">
        <f t="shared" ca="1" si="40"/>
        <v>22079538.315158159</v>
      </c>
      <c r="BV54" s="209">
        <f t="shared" ref="BV54:EG54" ca="1" si="41">-BV$18+BV$43+BV$51</f>
        <v>0</v>
      </c>
      <c r="BW54" s="209">
        <f t="shared" ca="1" si="41"/>
        <v>0</v>
      </c>
      <c r="BX54" s="209">
        <f t="shared" ca="1" si="41"/>
        <v>21364754.165453717</v>
      </c>
      <c r="BY54" s="209">
        <f t="shared" ca="1" si="41"/>
        <v>0</v>
      </c>
      <c r="BZ54" s="209">
        <f t="shared" ca="1" si="41"/>
        <v>0</v>
      </c>
      <c r="CA54" s="209">
        <f t="shared" ca="1" si="41"/>
        <v>21083167.737700023</v>
      </c>
      <c r="CB54" s="209">
        <f t="shared" ca="1" si="41"/>
        <v>0</v>
      </c>
      <c r="CC54" s="209">
        <f t="shared" ca="1" si="41"/>
        <v>0</v>
      </c>
      <c r="CD54" s="209">
        <f t="shared" ca="1" si="41"/>
        <v>20995489.774357662</v>
      </c>
      <c r="CE54" s="209">
        <f t="shared" ca="1" si="41"/>
        <v>0</v>
      </c>
      <c r="CF54" s="209">
        <f t="shared" ca="1" si="41"/>
        <v>0</v>
      </c>
      <c r="CG54" s="209">
        <f t="shared" ca="1" si="41"/>
        <v>21861635.12323422</v>
      </c>
      <c r="CH54" s="209">
        <f t="shared" ca="1" si="41"/>
        <v>0</v>
      </c>
      <c r="CI54" s="209">
        <f t="shared" ca="1" si="41"/>
        <v>0</v>
      </c>
      <c r="CJ54" s="209">
        <f t="shared" ca="1" si="41"/>
        <v>20955014.527605042</v>
      </c>
      <c r="CK54" s="209">
        <f t="shared" ca="1" si="41"/>
        <v>0</v>
      </c>
      <c r="CL54" s="209">
        <f t="shared" ca="1" si="41"/>
        <v>0</v>
      </c>
      <c r="CM54" s="209">
        <f t="shared" ca="1" si="41"/>
        <v>20079707.162800781</v>
      </c>
      <c r="CN54" s="209">
        <f t="shared" ca="1" si="41"/>
        <v>0</v>
      </c>
      <c r="CO54" s="209">
        <f t="shared" ca="1" si="41"/>
        <v>0</v>
      </c>
      <c r="CP54" s="209">
        <f t="shared" ca="1" si="41"/>
        <v>21086140.904303312</v>
      </c>
      <c r="CQ54" s="209">
        <f t="shared" ca="1" si="41"/>
        <v>0</v>
      </c>
      <c r="CR54" s="209">
        <f t="shared" ca="1" si="41"/>
        <v>0</v>
      </c>
      <c r="CS54" s="209">
        <f t="shared" ca="1" si="41"/>
        <v>20231252.609646037</v>
      </c>
      <c r="CT54" s="209">
        <f t="shared" ca="1" si="41"/>
        <v>0</v>
      </c>
      <c r="CU54" s="209">
        <f t="shared" ca="1" si="41"/>
        <v>0</v>
      </c>
      <c r="CV54" s="209">
        <f t="shared" ca="1" si="41"/>
        <v>20865717.616641343</v>
      </c>
      <c r="CW54" s="209">
        <f t="shared" ca="1" si="41"/>
        <v>0</v>
      </c>
      <c r="CX54" s="209">
        <f t="shared" ca="1" si="41"/>
        <v>0</v>
      </c>
      <c r="CY54" s="209">
        <f t="shared" ca="1" si="41"/>
        <v>18977281.723927677</v>
      </c>
      <c r="CZ54" s="209">
        <f t="shared" ca="1" si="41"/>
        <v>0</v>
      </c>
      <c r="DA54" s="209">
        <f t="shared" ca="1" si="41"/>
        <v>0</v>
      </c>
      <c r="DB54" s="209">
        <f t="shared" ca="1" si="41"/>
        <v>19773663.298092574</v>
      </c>
      <c r="DC54" s="209">
        <f t="shared" ca="1" si="41"/>
        <v>0</v>
      </c>
      <c r="DD54" s="209">
        <f t="shared" ca="1" si="41"/>
        <v>0</v>
      </c>
      <c r="DE54" s="209">
        <f t="shared" ca="1" si="41"/>
        <v>20312076.72219862</v>
      </c>
      <c r="DF54" s="209">
        <f t="shared" ca="1" si="41"/>
        <v>0</v>
      </c>
      <c r="DG54" s="209">
        <f t="shared" ca="1" si="41"/>
        <v>0</v>
      </c>
      <c r="DH54" s="209">
        <f t="shared" ca="1" si="41"/>
        <v>22333276.825063929</v>
      </c>
      <c r="DI54" s="209">
        <f t="shared" ca="1" si="41"/>
        <v>0</v>
      </c>
      <c r="DJ54" s="209">
        <f t="shared" ca="1" si="41"/>
        <v>0</v>
      </c>
      <c r="DK54" s="209">
        <f t="shared" ca="1" si="41"/>
        <v>19759899.528948508</v>
      </c>
      <c r="DL54" s="209">
        <f t="shared" ca="1" si="41"/>
        <v>0</v>
      </c>
      <c r="DM54" s="209">
        <f t="shared" ca="1" si="41"/>
        <v>0</v>
      </c>
      <c r="DN54" s="209">
        <f t="shared" ca="1" si="41"/>
        <v>19937641.660848342</v>
      </c>
      <c r="DO54" s="209">
        <f t="shared" ca="1" si="41"/>
        <v>0</v>
      </c>
      <c r="DP54" s="209">
        <f t="shared" ca="1" si="41"/>
        <v>0</v>
      </c>
      <c r="DQ54" s="209">
        <f t="shared" ca="1" si="41"/>
        <v>19428567.203176085</v>
      </c>
      <c r="DR54" s="209">
        <f t="shared" ca="1" si="41"/>
        <v>0</v>
      </c>
      <c r="DS54" s="209">
        <f t="shared" ca="1" si="41"/>
        <v>0</v>
      </c>
      <c r="DT54" s="209">
        <f t="shared" ca="1" si="41"/>
        <v>17298463.765638802</v>
      </c>
      <c r="DU54" s="209">
        <f t="shared" ca="1" si="41"/>
        <v>0</v>
      </c>
      <c r="DV54" s="209">
        <f t="shared" ca="1" si="41"/>
        <v>0</v>
      </c>
      <c r="DW54" s="209">
        <f t="shared" ca="1" si="41"/>
        <v>16254517.900889412</v>
      </c>
      <c r="DX54" s="209">
        <f t="shared" ca="1" si="41"/>
        <v>0</v>
      </c>
      <c r="DY54" s="209">
        <f t="shared" ca="1" si="41"/>
        <v>0</v>
      </c>
      <c r="DZ54" s="209">
        <f t="shared" ca="1" si="41"/>
        <v>16813833.319378436</v>
      </c>
      <c r="EA54" s="209">
        <f t="shared" ca="1" si="41"/>
        <v>0</v>
      </c>
      <c r="EB54" s="209">
        <f t="shared" ca="1" si="41"/>
        <v>0</v>
      </c>
      <c r="EC54" s="209">
        <f t="shared" ca="1" si="41"/>
        <v>15112410.689199734</v>
      </c>
      <c r="ED54" s="209">
        <f t="shared" ca="1" si="41"/>
        <v>0</v>
      </c>
      <c r="EE54" s="209">
        <f t="shared" ca="1" si="41"/>
        <v>0</v>
      </c>
      <c r="EF54" s="209">
        <f t="shared" ca="1" si="41"/>
        <v>14639795.959263258</v>
      </c>
      <c r="EG54" s="209">
        <f t="shared" ca="1" si="41"/>
        <v>0</v>
      </c>
      <c r="EH54" s="209">
        <f t="shared" ref="EH54:GQ54" ca="1" si="42">-EH$18+EH$43+EH$51</f>
        <v>0</v>
      </c>
      <c r="EI54" s="209">
        <f t="shared" ca="1" si="42"/>
        <v>13363739.451613866</v>
      </c>
      <c r="EJ54" s="209">
        <f t="shared" ca="1" si="42"/>
        <v>0</v>
      </c>
      <c r="EK54" s="209">
        <f t="shared" ca="1" si="42"/>
        <v>0</v>
      </c>
      <c r="EL54" s="209">
        <f t="shared" ca="1" si="42"/>
        <v>12748149.904972509</v>
      </c>
      <c r="EM54" s="209">
        <f t="shared" ca="1" si="42"/>
        <v>0</v>
      </c>
      <c r="EN54" s="209">
        <f t="shared" ca="1" si="42"/>
        <v>0</v>
      </c>
      <c r="EO54" s="209">
        <f t="shared" ca="1" si="42"/>
        <v>11946701.249299377</v>
      </c>
      <c r="EP54" s="209">
        <f t="shared" ca="1" si="42"/>
        <v>0</v>
      </c>
      <c r="EQ54" s="209">
        <f t="shared" ca="1" si="42"/>
        <v>0</v>
      </c>
      <c r="ER54" s="209">
        <f t="shared" ca="1" si="42"/>
        <v>12944514.98805441</v>
      </c>
      <c r="ES54" s="209">
        <f t="shared" ca="1" si="42"/>
        <v>0</v>
      </c>
      <c r="ET54" s="209">
        <f t="shared" ca="1" si="42"/>
        <v>0</v>
      </c>
      <c r="EU54" s="209">
        <f t="shared" ca="1" si="42"/>
        <v>8527444.9155809619</v>
      </c>
      <c r="EV54" s="209">
        <f t="shared" ca="1" si="42"/>
        <v>0</v>
      </c>
      <c r="EW54" s="209">
        <f t="shared" ca="1" si="42"/>
        <v>0</v>
      </c>
      <c r="EX54" s="209">
        <f t="shared" ca="1" si="42"/>
        <v>7352482.8271273859</v>
      </c>
      <c r="EY54" s="209">
        <f t="shared" ca="1" si="42"/>
        <v>0</v>
      </c>
      <c r="EZ54" s="209">
        <f t="shared" ca="1" si="42"/>
        <v>0</v>
      </c>
      <c r="FA54" s="209">
        <f t="shared" ca="1" si="42"/>
        <v>70304767.209736288</v>
      </c>
      <c r="FB54" s="209">
        <f t="shared" ca="1" si="42"/>
        <v>0</v>
      </c>
      <c r="FC54" s="209">
        <f t="shared" ca="1" si="42"/>
        <v>0</v>
      </c>
      <c r="FD54" s="209">
        <f t="shared" ca="1" si="42"/>
        <v>54587716.604263954</v>
      </c>
      <c r="FE54" s="209">
        <f t="shared" ca="1" si="42"/>
        <v>0</v>
      </c>
      <c r="FF54" s="209">
        <f t="shared" ca="1" si="42"/>
        <v>0</v>
      </c>
      <c r="FG54" s="209">
        <f t="shared" ca="1" si="42"/>
        <v>45642448.163634695</v>
      </c>
      <c r="FH54" s="209">
        <f t="shared" ca="1" si="42"/>
        <v>0</v>
      </c>
      <c r="FI54" s="209">
        <f t="shared" ca="1" si="42"/>
        <v>0</v>
      </c>
      <c r="FJ54" s="209">
        <f t="shared" ca="1" si="42"/>
        <v>34427635.387822405</v>
      </c>
      <c r="FK54" s="209">
        <f t="shared" ca="1" si="42"/>
        <v>0</v>
      </c>
      <c r="FL54" s="209">
        <f t="shared" ca="1" si="42"/>
        <v>0</v>
      </c>
      <c r="FM54" s="209">
        <f t="shared" ca="1" si="42"/>
        <v>4176344.7334839907</v>
      </c>
      <c r="FN54" s="209">
        <f t="shared" ca="1" si="42"/>
        <v>0</v>
      </c>
      <c r="FO54" s="209">
        <f t="shared" ca="1" si="42"/>
        <v>0</v>
      </c>
      <c r="FP54" s="209">
        <f t="shared" ca="1" si="42"/>
        <v>45608726.916296095</v>
      </c>
      <c r="FQ54" s="209">
        <f t="shared" ca="1" si="42"/>
        <v>0</v>
      </c>
      <c r="FR54" s="209">
        <f t="shared" ca="1" si="42"/>
        <v>0</v>
      </c>
      <c r="FS54" s="209">
        <f t="shared" ca="1" si="42"/>
        <v>134810784.77153832</v>
      </c>
      <c r="FT54" s="209">
        <f t="shared" ca="1" si="42"/>
        <v>0</v>
      </c>
      <c r="FU54" s="209">
        <f t="shared" ca="1" si="42"/>
        <v>0</v>
      </c>
      <c r="FV54" s="209">
        <f t="shared" ca="1" si="42"/>
        <v>80517657.927574486</v>
      </c>
      <c r="FW54" s="209">
        <f t="shared" ca="1" si="42"/>
        <v>0</v>
      </c>
      <c r="FX54" s="209">
        <f t="shared" ca="1" si="42"/>
        <v>0</v>
      </c>
      <c r="FY54" s="209">
        <f t="shared" ca="1" si="42"/>
        <v>49768027.067175396</v>
      </c>
      <c r="FZ54" s="209">
        <f t="shared" ca="1" si="42"/>
        <v>0</v>
      </c>
      <c r="GA54" s="209">
        <f t="shared" ca="1" si="42"/>
        <v>0</v>
      </c>
      <c r="GB54" s="209">
        <f t="shared" ca="1" si="42"/>
        <v>13078579.140577281</v>
      </c>
      <c r="GC54" s="209">
        <f t="shared" ca="1" si="42"/>
        <v>0</v>
      </c>
      <c r="GD54" s="209">
        <f t="shared" ca="1" si="42"/>
        <v>0</v>
      </c>
      <c r="GE54" s="209">
        <f t="shared" ca="1" si="42"/>
        <v>26245807.768343348</v>
      </c>
      <c r="GF54" s="209">
        <f t="shared" ca="1" si="42"/>
        <v>0</v>
      </c>
      <c r="GG54" s="209">
        <f t="shared" ca="1" si="42"/>
        <v>0</v>
      </c>
      <c r="GH54" s="209">
        <f t="shared" ca="1" si="42"/>
        <v>42047251.357769109</v>
      </c>
      <c r="GI54" s="209">
        <f t="shared" ca="1" si="42"/>
        <v>0</v>
      </c>
      <c r="GJ54" s="209">
        <f t="shared" ca="1" si="42"/>
        <v>38451487.253838092</v>
      </c>
      <c r="GK54" s="209">
        <f t="shared" ca="1" si="42"/>
        <v>-3.2596290111541748E-9</v>
      </c>
      <c r="GL54" s="209">
        <f t="shared" ca="1" si="42"/>
        <v>0</v>
      </c>
      <c r="GM54" s="209">
        <f t="shared" ca="1" si="42"/>
        <v>0</v>
      </c>
      <c r="GN54" s="209">
        <f t="shared" ca="1" si="42"/>
        <v>0</v>
      </c>
      <c r="GO54" s="209">
        <f t="shared" ca="1" si="42"/>
        <v>0</v>
      </c>
      <c r="GP54" s="209">
        <f t="shared" ca="1" si="42"/>
        <v>0</v>
      </c>
      <c r="GQ54" s="209">
        <f t="shared" ca="1" si="42"/>
        <v>0</v>
      </c>
      <c r="GR54" s="209">
        <f ca="1">-GR$18+GR$43+GR$51</f>
        <v>439248527.67532206</v>
      </c>
      <c r="GS54" s="209"/>
    </row>
    <row r="55" spans="1:201" s="133" customFormat="1" x14ac:dyDescent="0.7">
      <c r="A55" s="211"/>
      <c r="B55" s="169"/>
      <c r="C55" s="216"/>
      <c r="D55" s="171"/>
      <c r="E55" s="169"/>
      <c r="F55" s="169"/>
      <c r="G55" s="216"/>
      <c r="H55" s="209"/>
      <c r="I55" s="209"/>
      <c r="J55" s="209"/>
      <c r="K55" s="209"/>
      <c r="L55" s="209"/>
      <c r="M55" s="209"/>
      <c r="N55" s="209"/>
      <c r="O55" s="209"/>
      <c r="P55" s="209"/>
      <c r="Q55" s="209"/>
      <c r="R55" s="209"/>
      <c r="S55" s="209"/>
      <c r="T55" s="209"/>
      <c r="U55" s="209"/>
      <c r="V55" s="209"/>
      <c r="W55" s="209"/>
      <c r="X55" s="209"/>
      <c r="Y55" s="209"/>
      <c r="Z55" s="209"/>
      <c r="AA55" s="209"/>
      <c r="AB55" s="209"/>
      <c r="AC55" s="209"/>
      <c r="AD55" s="209"/>
      <c r="AE55" s="209"/>
      <c r="AF55" s="209"/>
      <c r="AG55" s="209"/>
      <c r="AH55" s="209"/>
      <c r="AI55" s="209"/>
      <c r="AJ55" s="209"/>
      <c r="AK55" s="209"/>
      <c r="AL55" s="209"/>
      <c r="AM55" s="209"/>
      <c r="AN55" s="209"/>
      <c r="AO55" s="209"/>
      <c r="AP55" s="209"/>
      <c r="AQ55" s="209"/>
      <c r="AR55" s="209"/>
      <c r="AS55" s="209"/>
      <c r="AT55" s="209"/>
      <c r="AU55" s="209"/>
      <c r="AV55" s="209"/>
      <c r="AW55" s="209"/>
      <c r="AX55" s="209"/>
      <c r="AY55" s="209"/>
      <c r="AZ55" s="209"/>
      <c r="BA55" s="209"/>
      <c r="BB55" s="209"/>
      <c r="BC55" s="209"/>
      <c r="BD55" s="209"/>
      <c r="BE55" s="209"/>
      <c r="BF55" s="209"/>
      <c r="BG55" s="209"/>
      <c r="BH55" s="209"/>
      <c r="BI55" s="209"/>
      <c r="BJ55" s="209"/>
      <c r="BK55" s="209"/>
      <c r="BL55" s="209"/>
      <c r="BM55" s="209"/>
      <c r="BN55" s="209"/>
      <c r="BO55" s="209"/>
      <c r="BP55" s="209"/>
      <c r="BQ55" s="209"/>
      <c r="BR55" s="209"/>
      <c r="BS55" s="209"/>
      <c r="BT55" s="209"/>
      <c r="BU55" s="209"/>
      <c r="BV55" s="209"/>
      <c r="BW55" s="209"/>
      <c r="BX55" s="209"/>
      <c r="BY55" s="209"/>
      <c r="BZ55" s="209"/>
      <c r="CA55" s="209"/>
      <c r="CB55" s="209"/>
      <c r="CC55" s="209"/>
      <c r="CD55" s="209"/>
      <c r="CE55" s="209"/>
      <c r="CF55" s="209"/>
      <c r="CG55" s="209"/>
      <c r="CH55" s="209"/>
      <c r="CI55" s="209"/>
      <c r="CJ55" s="209"/>
      <c r="CK55" s="209"/>
      <c r="CL55" s="209"/>
      <c r="CM55" s="209"/>
      <c r="CN55" s="209"/>
      <c r="CO55" s="209"/>
      <c r="CP55" s="209"/>
      <c r="CQ55" s="209"/>
      <c r="CR55" s="209"/>
      <c r="CS55" s="209"/>
      <c r="CT55" s="209"/>
      <c r="CU55" s="209"/>
      <c r="CV55" s="209"/>
      <c r="CW55" s="209"/>
      <c r="CX55" s="209"/>
      <c r="CY55" s="209"/>
      <c r="CZ55" s="209"/>
      <c r="DA55" s="209"/>
      <c r="DB55" s="209"/>
      <c r="DC55" s="209"/>
      <c r="DD55" s="209"/>
      <c r="DE55" s="209"/>
      <c r="DF55" s="209"/>
      <c r="DG55" s="209"/>
      <c r="DH55" s="209"/>
      <c r="DI55" s="209"/>
      <c r="DJ55" s="209"/>
      <c r="DK55" s="209"/>
      <c r="DL55" s="209"/>
      <c r="DM55" s="209"/>
      <c r="DN55" s="209"/>
      <c r="DO55" s="209"/>
      <c r="DP55" s="209"/>
      <c r="DQ55" s="209"/>
      <c r="DR55" s="209"/>
      <c r="DS55" s="209"/>
      <c r="DT55" s="209"/>
      <c r="DU55" s="209"/>
      <c r="DV55" s="209"/>
      <c r="DW55" s="209"/>
      <c r="DX55" s="209"/>
      <c r="DY55" s="209"/>
      <c r="DZ55" s="209"/>
      <c r="EA55" s="209"/>
      <c r="EB55" s="209"/>
      <c r="EC55" s="209"/>
      <c r="ED55" s="209"/>
      <c r="EE55" s="209"/>
      <c r="EF55" s="209"/>
      <c r="EG55" s="209"/>
      <c r="EH55" s="209"/>
      <c r="EI55" s="209"/>
      <c r="EJ55" s="209"/>
      <c r="EK55" s="209"/>
      <c r="EL55" s="209"/>
      <c r="EM55" s="209"/>
      <c r="EN55" s="209"/>
      <c r="EO55" s="209"/>
      <c r="EP55" s="209"/>
      <c r="EQ55" s="209"/>
      <c r="ER55" s="209"/>
      <c r="ES55" s="209"/>
      <c r="ET55" s="209"/>
      <c r="EU55" s="209"/>
      <c r="EV55" s="209"/>
      <c r="EW55" s="209"/>
      <c r="EX55" s="209"/>
      <c r="EY55" s="209"/>
      <c r="EZ55" s="209"/>
      <c r="FA55" s="209"/>
      <c r="FB55" s="209"/>
      <c r="FC55" s="209"/>
      <c r="FD55" s="209"/>
      <c r="FE55" s="209"/>
      <c r="FF55" s="209"/>
      <c r="FG55" s="209"/>
      <c r="FH55" s="209"/>
      <c r="FI55" s="209"/>
      <c r="FJ55" s="209"/>
      <c r="FK55" s="209"/>
      <c r="FL55" s="209"/>
      <c r="FM55" s="209"/>
      <c r="FN55" s="209"/>
      <c r="FO55" s="209"/>
      <c r="FP55" s="209"/>
      <c r="FQ55" s="209"/>
      <c r="FR55" s="209"/>
      <c r="FS55" s="209"/>
      <c r="FT55" s="209"/>
      <c r="FU55" s="209"/>
      <c r="FV55" s="209"/>
      <c r="FW55" s="209"/>
      <c r="FX55" s="209"/>
      <c r="FY55" s="209"/>
      <c r="FZ55" s="209"/>
      <c r="GA55" s="209"/>
      <c r="GB55" s="209"/>
      <c r="GC55" s="209"/>
      <c r="GD55" s="209"/>
      <c r="GE55" s="209"/>
      <c r="GF55" s="209"/>
      <c r="GG55" s="209"/>
      <c r="GH55" s="209"/>
      <c r="GI55" s="209"/>
      <c r="GJ55" s="209"/>
      <c r="GK55" s="209"/>
      <c r="GL55" s="209"/>
      <c r="GM55" s="209"/>
      <c r="GN55" s="209"/>
      <c r="GO55" s="209"/>
      <c r="GP55" s="209"/>
      <c r="GQ55" s="209"/>
      <c r="GR55" s="209"/>
      <c r="GS55" s="209"/>
    </row>
    <row r="56" spans="1:201" s="133" customFormat="1" x14ac:dyDescent="0.7">
      <c r="A56" s="175" t="s">
        <v>278</v>
      </c>
      <c r="B56" s="176"/>
      <c r="C56" s="177"/>
      <c r="D56" s="178"/>
      <c r="E56" s="176"/>
      <c r="F56" s="176"/>
      <c r="G56" s="177"/>
      <c r="H56" s="210"/>
      <c r="I56" s="210">
        <f ca="1">I59</f>
        <v>0</v>
      </c>
      <c r="J56" s="210">
        <f ca="1">J59</f>
        <v>0</v>
      </c>
      <c r="K56" s="210">
        <f t="shared" ref="K56:BV56" ca="1" si="43">K59</f>
        <v>0</v>
      </c>
      <c r="L56" s="210">
        <f t="shared" ca="1" si="43"/>
        <v>0</v>
      </c>
      <c r="M56" s="210">
        <f t="shared" ca="1" si="43"/>
        <v>0</v>
      </c>
      <c r="N56" s="210">
        <f t="shared" ca="1" si="43"/>
        <v>0</v>
      </c>
      <c r="O56" s="210">
        <f t="shared" ca="1" si="43"/>
        <v>0</v>
      </c>
      <c r="P56" s="210">
        <f t="shared" ca="1" si="43"/>
        <v>0</v>
      </c>
      <c r="Q56" s="210">
        <f t="shared" ca="1" si="43"/>
        <v>0</v>
      </c>
      <c r="R56" s="210">
        <f t="shared" ca="1" si="43"/>
        <v>0</v>
      </c>
      <c r="S56" s="210">
        <f t="shared" ca="1" si="43"/>
        <v>0</v>
      </c>
      <c r="T56" s="210">
        <f t="shared" ca="1" si="43"/>
        <v>0</v>
      </c>
      <c r="U56" s="210">
        <f t="shared" ca="1" si="43"/>
        <v>0</v>
      </c>
      <c r="V56" s="210">
        <f t="shared" ca="1" si="43"/>
        <v>0</v>
      </c>
      <c r="W56" s="210">
        <f t="shared" ca="1" si="43"/>
        <v>0</v>
      </c>
      <c r="X56" s="210">
        <f t="shared" ca="1" si="43"/>
        <v>0</v>
      </c>
      <c r="Y56" s="210">
        <f t="shared" ca="1" si="43"/>
        <v>0</v>
      </c>
      <c r="Z56" s="210">
        <f t="shared" ca="1" si="43"/>
        <v>0</v>
      </c>
      <c r="AA56" s="210">
        <f t="shared" ca="1" si="43"/>
        <v>0</v>
      </c>
      <c r="AB56" s="210">
        <f t="shared" ca="1" si="43"/>
        <v>0</v>
      </c>
      <c r="AC56" s="210">
        <f t="shared" ca="1" si="43"/>
        <v>0</v>
      </c>
      <c r="AD56" s="210">
        <f t="shared" ca="1" si="43"/>
        <v>0</v>
      </c>
      <c r="AE56" s="210">
        <f t="shared" ca="1" si="43"/>
        <v>0</v>
      </c>
      <c r="AF56" s="210">
        <f t="shared" ca="1" si="43"/>
        <v>0</v>
      </c>
      <c r="AG56" s="210">
        <f t="shared" ca="1" si="43"/>
        <v>0</v>
      </c>
      <c r="AH56" s="210">
        <f t="shared" ca="1" si="43"/>
        <v>0</v>
      </c>
      <c r="AI56" s="210">
        <f t="shared" ca="1" si="43"/>
        <v>0</v>
      </c>
      <c r="AJ56" s="210">
        <f t="shared" ca="1" si="43"/>
        <v>0</v>
      </c>
      <c r="AK56" s="210">
        <f t="shared" ca="1" si="43"/>
        <v>0</v>
      </c>
      <c r="AL56" s="210">
        <f t="shared" ca="1" si="43"/>
        <v>0</v>
      </c>
      <c r="AM56" s="210">
        <f t="shared" ca="1" si="43"/>
        <v>0</v>
      </c>
      <c r="AN56" s="210">
        <f t="shared" ca="1" si="43"/>
        <v>0</v>
      </c>
      <c r="AO56" s="210">
        <f t="shared" ca="1" si="43"/>
        <v>0</v>
      </c>
      <c r="AP56" s="210">
        <f t="shared" ca="1" si="43"/>
        <v>0</v>
      </c>
      <c r="AQ56" s="210">
        <f t="shared" ca="1" si="43"/>
        <v>0</v>
      </c>
      <c r="AR56" s="210">
        <f t="shared" ca="1" si="43"/>
        <v>0</v>
      </c>
      <c r="AS56" s="210">
        <f t="shared" ca="1" si="43"/>
        <v>0</v>
      </c>
      <c r="AT56" s="210">
        <f t="shared" ca="1" si="43"/>
        <v>0</v>
      </c>
      <c r="AU56" s="210">
        <f t="shared" ca="1" si="43"/>
        <v>0</v>
      </c>
      <c r="AV56" s="210">
        <f t="shared" ca="1" si="43"/>
        <v>0</v>
      </c>
      <c r="AW56" s="210">
        <f t="shared" ca="1" si="43"/>
        <v>0</v>
      </c>
      <c r="AX56" s="210">
        <f t="shared" ca="1" si="43"/>
        <v>0</v>
      </c>
      <c r="AY56" s="210">
        <f t="shared" ca="1" si="43"/>
        <v>0</v>
      </c>
      <c r="AZ56" s="210">
        <f t="shared" ca="1" si="43"/>
        <v>0</v>
      </c>
      <c r="BA56" s="210">
        <f t="shared" ca="1" si="43"/>
        <v>0</v>
      </c>
      <c r="BB56" s="210">
        <f t="shared" ca="1" si="43"/>
        <v>0</v>
      </c>
      <c r="BC56" s="210">
        <f t="shared" ca="1" si="43"/>
        <v>0</v>
      </c>
      <c r="BD56" s="210">
        <f t="shared" ca="1" si="43"/>
        <v>0</v>
      </c>
      <c r="BE56" s="210">
        <f t="shared" ca="1" si="43"/>
        <v>0</v>
      </c>
      <c r="BF56" s="210">
        <f t="shared" ca="1" si="43"/>
        <v>0</v>
      </c>
      <c r="BG56" s="210">
        <f t="shared" ca="1" si="43"/>
        <v>0</v>
      </c>
      <c r="BH56" s="210">
        <f t="shared" ca="1" si="43"/>
        <v>0</v>
      </c>
      <c r="BI56" s="210">
        <f t="shared" ca="1" si="43"/>
        <v>0</v>
      </c>
      <c r="BJ56" s="210">
        <f t="shared" ca="1" si="43"/>
        <v>0</v>
      </c>
      <c r="BK56" s="210">
        <f t="shared" ca="1" si="43"/>
        <v>0</v>
      </c>
      <c r="BL56" s="210">
        <f t="shared" ca="1" si="43"/>
        <v>0</v>
      </c>
      <c r="BM56" s="210">
        <f t="shared" ca="1" si="43"/>
        <v>0</v>
      </c>
      <c r="BN56" s="210">
        <f t="shared" ca="1" si="43"/>
        <v>0</v>
      </c>
      <c r="BO56" s="210">
        <f t="shared" ca="1" si="43"/>
        <v>0</v>
      </c>
      <c r="BP56" s="210">
        <f t="shared" ca="1" si="43"/>
        <v>0</v>
      </c>
      <c r="BQ56" s="210">
        <f t="shared" ca="1" si="43"/>
        <v>0</v>
      </c>
      <c r="BR56" s="210">
        <f t="shared" ca="1" si="43"/>
        <v>0</v>
      </c>
      <c r="BS56" s="210">
        <f t="shared" ca="1" si="43"/>
        <v>0</v>
      </c>
      <c r="BT56" s="210">
        <f t="shared" ca="1" si="43"/>
        <v>0</v>
      </c>
      <c r="BU56" s="210">
        <f t="shared" ca="1" si="43"/>
        <v>0</v>
      </c>
      <c r="BV56" s="210">
        <f t="shared" ca="1" si="43"/>
        <v>0</v>
      </c>
      <c r="BW56" s="210">
        <f t="shared" ref="BW56:EH56" ca="1" si="44">BW59</f>
        <v>0</v>
      </c>
      <c r="BX56" s="210">
        <f t="shared" ca="1" si="44"/>
        <v>0</v>
      </c>
      <c r="BY56" s="210">
        <f t="shared" ca="1" si="44"/>
        <v>0</v>
      </c>
      <c r="BZ56" s="210">
        <f t="shared" ca="1" si="44"/>
        <v>0</v>
      </c>
      <c r="CA56" s="210">
        <f t="shared" ca="1" si="44"/>
        <v>0</v>
      </c>
      <c r="CB56" s="210">
        <f t="shared" ca="1" si="44"/>
        <v>0</v>
      </c>
      <c r="CC56" s="210">
        <f t="shared" ca="1" si="44"/>
        <v>0</v>
      </c>
      <c r="CD56" s="210">
        <f t="shared" ca="1" si="44"/>
        <v>0</v>
      </c>
      <c r="CE56" s="210">
        <f t="shared" ca="1" si="44"/>
        <v>0</v>
      </c>
      <c r="CF56" s="210">
        <f t="shared" ca="1" si="44"/>
        <v>0</v>
      </c>
      <c r="CG56" s="210">
        <f t="shared" ca="1" si="44"/>
        <v>0</v>
      </c>
      <c r="CH56" s="210">
        <f t="shared" ca="1" si="44"/>
        <v>0</v>
      </c>
      <c r="CI56" s="210">
        <f t="shared" ca="1" si="44"/>
        <v>0</v>
      </c>
      <c r="CJ56" s="210">
        <f t="shared" ca="1" si="44"/>
        <v>0</v>
      </c>
      <c r="CK56" s="210">
        <f t="shared" ca="1" si="44"/>
        <v>0</v>
      </c>
      <c r="CL56" s="210">
        <f t="shared" ca="1" si="44"/>
        <v>0</v>
      </c>
      <c r="CM56" s="210">
        <f t="shared" ca="1" si="44"/>
        <v>0</v>
      </c>
      <c r="CN56" s="210">
        <f t="shared" ca="1" si="44"/>
        <v>0</v>
      </c>
      <c r="CO56" s="210">
        <f t="shared" ca="1" si="44"/>
        <v>0</v>
      </c>
      <c r="CP56" s="210">
        <f t="shared" ca="1" si="44"/>
        <v>0</v>
      </c>
      <c r="CQ56" s="210">
        <f t="shared" ca="1" si="44"/>
        <v>0</v>
      </c>
      <c r="CR56" s="210">
        <f t="shared" ca="1" si="44"/>
        <v>0</v>
      </c>
      <c r="CS56" s="210">
        <f t="shared" ca="1" si="44"/>
        <v>0</v>
      </c>
      <c r="CT56" s="210">
        <f t="shared" ca="1" si="44"/>
        <v>0</v>
      </c>
      <c r="CU56" s="210">
        <f t="shared" ca="1" si="44"/>
        <v>0</v>
      </c>
      <c r="CV56" s="210">
        <f t="shared" ca="1" si="44"/>
        <v>0</v>
      </c>
      <c r="CW56" s="210">
        <f t="shared" ca="1" si="44"/>
        <v>0</v>
      </c>
      <c r="CX56" s="210">
        <f t="shared" ca="1" si="44"/>
        <v>0</v>
      </c>
      <c r="CY56" s="210">
        <f t="shared" ca="1" si="44"/>
        <v>0</v>
      </c>
      <c r="CZ56" s="210">
        <f t="shared" ca="1" si="44"/>
        <v>0</v>
      </c>
      <c r="DA56" s="210">
        <f t="shared" ca="1" si="44"/>
        <v>0</v>
      </c>
      <c r="DB56" s="210">
        <f t="shared" ca="1" si="44"/>
        <v>0</v>
      </c>
      <c r="DC56" s="210">
        <f t="shared" ca="1" si="44"/>
        <v>0</v>
      </c>
      <c r="DD56" s="210">
        <f t="shared" ca="1" si="44"/>
        <v>0</v>
      </c>
      <c r="DE56" s="210">
        <f t="shared" ca="1" si="44"/>
        <v>0</v>
      </c>
      <c r="DF56" s="210">
        <f t="shared" ca="1" si="44"/>
        <v>0</v>
      </c>
      <c r="DG56" s="210">
        <f t="shared" ca="1" si="44"/>
        <v>0</v>
      </c>
      <c r="DH56" s="210">
        <f t="shared" ca="1" si="44"/>
        <v>0</v>
      </c>
      <c r="DI56" s="210">
        <f t="shared" ca="1" si="44"/>
        <v>0</v>
      </c>
      <c r="DJ56" s="210">
        <f t="shared" ca="1" si="44"/>
        <v>0</v>
      </c>
      <c r="DK56" s="210">
        <f t="shared" ca="1" si="44"/>
        <v>0</v>
      </c>
      <c r="DL56" s="210">
        <f t="shared" ca="1" si="44"/>
        <v>0</v>
      </c>
      <c r="DM56" s="210">
        <f t="shared" ca="1" si="44"/>
        <v>0</v>
      </c>
      <c r="DN56" s="210">
        <f t="shared" ca="1" si="44"/>
        <v>0</v>
      </c>
      <c r="DO56" s="210">
        <f t="shared" ca="1" si="44"/>
        <v>0</v>
      </c>
      <c r="DP56" s="210">
        <f t="shared" ca="1" si="44"/>
        <v>0</v>
      </c>
      <c r="DQ56" s="210">
        <f t="shared" ca="1" si="44"/>
        <v>0</v>
      </c>
      <c r="DR56" s="210">
        <f t="shared" ca="1" si="44"/>
        <v>0</v>
      </c>
      <c r="DS56" s="210">
        <f t="shared" ca="1" si="44"/>
        <v>0</v>
      </c>
      <c r="DT56" s="210">
        <f t="shared" ca="1" si="44"/>
        <v>0</v>
      </c>
      <c r="DU56" s="210">
        <f t="shared" ca="1" si="44"/>
        <v>0</v>
      </c>
      <c r="DV56" s="210">
        <f t="shared" ca="1" si="44"/>
        <v>0</v>
      </c>
      <c r="DW56" s="210">
        <f t="shared" ca="1" si="44"/>
        <v>0</v>
      </c>
      <c r="DX56" s="210">
        <f t="shared" ca="1" si="44"/>
        <v>0</v>
      </c>
      <c r="DY56" s="210">
        <f t="shared" ca="1" si="44"/>
        <v>0</v>
      </c>
      <c r="DZ56" s="210">
        <f t="shared" ca="1" si="44"/>
        <v>0</v>
      </c>
      <c r="EA56" s="210">
        <f t="shared" ca="1" si="44"/>
        <v>0</v>
      </c>
      <c r="EB56" s="210">
        <f t="shared" ca="1" si="44"/>
        <v>0</v>
      </c>
      <c r="EC56" s="210">
        <f t="shared" ca="1" si="44"/>
        <v>0</v>
      </c>
      <c r="ED56" s="210">
        <f t="shared" ca="1" si="44"/>
        <v>0</v>
      </c>
      <c r="EE56" s="210">
        <f t="shared" ca="1" si="44"/>
        <v>0</v>
      </c>
      <c r="EF56" s="210">
        <f t="shared" ca="1" si="44"/>
        <v>0</v>
      </c>
      <c r="EG56" s="210">
        <f t="shared" ca="1" si="44"/>
        <v>0</v>
      </c>
      <c r="EH56" s="210">
        <f t="shared" ca="1" si="44"/>
        <v>0</v>
      </c>
      <c r="EI56" s="210">
        <f t="shared" ref="EI56:GQ56" ca="1" si="45">EI59</f>
        <v>0</v>
      </c>
      <c r="EJ56" s="210">
        <f t="shared" ca="1" si="45"/>
        <v>0</v>
      </c>
      <c r="EK56" s="210">
        <f t="shared" ca="1" si="45"/>
        <v>0</v>
      </c>
      <c r="EL56" s="210">
        <f t="shared" ca="1" si="45"/>
        <v>0</v>
      </c>
      <c r="EM56" s="210">
        <f t="shared" ca="1" si="45"/>
        <v>0</v>
      </c>
      <c r="EN56" s="210">
        <f t="shared" ca="1" si="45"/>
        <v>0</v>
      </c>
      <c r="EO56" s="210">
        <f t="shared" ca="1" si="45"/>
        <v>0</v>
      </c>
      <c r="EP56" s="210">
        <f t="shared" ca="1" si="45"/>
        <v>0</v>
      </c>
      <c r="EQ56" s="210">
        <f t="shared" ca="1" si="45"/>
        <v>0</v>
      </c>
      <c r="ER56" s="210">
        <f t="shared" ca="1" si="45"/>
        <v>0</v>
      </c>
      <c r="ES56" s="210">
        <f t="shared" ca="1" si="45"/>
        <v>0</v>
      </c>
      <c r="ET56" s="210">
        <f t="shared" ca="1" si="45"/>
        <v>0</v>
      </c>
      <c r="EU56" s="210">
        <f t="shared" ca="1" si="45"/>
        <v>0</v>
      </c>
      <c r="EV56" s="210">
        <f t="shared" ca="1" si="45"/>
        <v>0</v>
      </c>
      <c r="EW56" s="210">
        <f t="shared" ca="1" si="45"/>
        <v>0</v>
      </c>
      <c r="EX56" s="210">
        <f t="shared" ca="1" si="45"/>
        <v>0</v>
      </c>
      <c r="EY56" s="210">
        <f t="shared" ca="1" si="45"/>
        <v>0</v>
      </c>
      <c r="EZ56" s="210">
        <f t="shared" ca="1" si="45"/>
        <v>0</v>
      </c>
      <c r="FA56" s="210">
        <f t="shared" ca="1" si="45"/>
        <v>0</v>
      </c>
      <c r="FB56" s="210">
        <f t="shared" ca="1" si="45"/>
        <v>0</v>
      </c>
      <c r="FC56" s="210">
        <f t="shared" ca="1" si="45"/>
        <v>0</v>
      </c>
      <c r="FD56" s="210">
        <f t="shared" ca="1" si="45"/>
        <v>0</v>
      </c>
      <c r="FE56" s="210">
        <f t="shared" ca="1" si="45"/>
        <v>0</v>
      </c>
      <c r="FF56" s="210">
        <f t="shared" ca="1" si="45"/>
        <v>0</v>
      </c>
      <c r="FG56" s="210">
        <f t="shared" ca="1" si="45"/>
        <v>0</v>
      </c>
      <c r="FH56" s="210">
        <f t="shared" ca="1" si="45"/>
        <v>0</v>
      </c>
      <c r="FI56" s="210">
        <f t="shared" ca="1" si="45"/>
        <v>0</v>
      </c>
      <c r="FJ56" s="210">
        <f t="shared" ca="1" si="45"/>
        <v>0</v>
      </c>
      <c r="FK56" s="210">
        <f t="shared" ca="1" si="45"/>
        <v>0</v>
      </c>
      <c r="FL56" s="210">
        <f t="shared" ca="1" si="45"/>
        <v>0</v>
      </c>
      <c r="FM56" s="210">
        <f t="shared" ca="1" si="45"/>
        <v>0</v>
      </c>
      <c r="FN56" s="210">
        <f t="shared" ca="1" si="45"/>
        <v>0</v>
      </c>
      <c r="FO56" s="210">
        <f t="shared" ca="1" si="45"/>
        <v>0</v>
      </c>
      <c r="FP56" s="210">
        <f t="shared" ca="1" si="45"/>
        <v>0</v>
      </c>
      <c r="FQ56" s="210">
        <f t="shared" ca="1" si="45"/>
        <v>0</v>
      </c>
      <c r="FR56" s="210">
        <f t="shared" ca="1" si="45"/>
        <v>0</v>
      </c>
      <c r="FS56" s="210">
        <f t="shared" ca="1" si="45"/>
        <v>0</v>
      </c>
      <c r="FT56" s="210">
        <f t="shared" ca="1" si="45"/>
        <v>0</v>
      </c>
      <c r="FU56" s="210">
        <f t="shared" ca="1" si="45"/>
        <v>0</v>
      </c>
      <c r="FV56" s="210">
        <f t="shared" ca="1" si="45"/>
        <v>0</v>
      </c>
      <c r="FW56" s="210">
        <f t="shared" ca="1" si="45"/>
        <v>0</v>
      </c>
      <c r="FX56" s="210">
        <f t="shared" ca="1" si="45"/>
        <v>0</v>
      </c>
      <c r="FY56" s="210">
        <f t="shared" ca="1" si="45"/>
        <v>0</v>
      </c>
      <c r="FZ56" s="210">
        <f t="shared" ca="1" si="45"/>
        <v>0</v>
      </c>
      <c r="GA56" s="210">
        <f t="shared" ca="1" si="45"/>
        <v>0</v>
      </c>
      <c r="GB56" s="210">
        <f t="shared" ca="1" si="45"/>
        <v>0</v>
      </c>
      <c r="GC56" s="210">
        <f t="shared" ca="1" si="45"/>
        <v>0</v>
      </c>
      <c r="GD56" s="210">
        <f t="shared" ca="1" si="45"/>
        <v>0</v>
      </c>
      <c r="GE56" s="210">
        <f t="shared" ca="1" si="45"/>
        <v>0</v>
      </c>
      <c r="GF56" s="210">
        <f t="shared" ca="1" si="45"/>
        <v>0</v>
      </c>
      <c r="GG56" s="210">
        <f t="shared" ca="1" si="45"/>
        <v>0</v>
      </c>
      <c r="GH56" s="210">
        <f t="shared" ca="1" si="45"/>
        <v>0</v>
      </c>
      <c r="GI56" s="210">
        <f t="shared" ca="1" si="45"/>
        <v>0</v>
      </c>
      <c r="GJ56" s="210">
        <f t="shared" ca="1" si="45"/>
        <v>0</v>
      </c>
      <c r="GK56" s="210">
        <f t="shared" ca="1" si="45"/>
        <v>0</v>
      </c>
      <c r="GL56" s="210">
        <f t="shared" ca="1" si="45"/>
        <v>0</v>
      </c>
      <c r="GM56" s="210">
        <f t="shared" ca="1" si="45"/>
        <v>0</v>
      </c>
      <c r="GN56" s="210">
        <f t="shared" ca="1" si="45"/>
        <v>0</v>
      </c>
      <c r="GO56" s="210">
        <f t="shared" ca="1" si="45"/>
        <v>0</v>
      </c>
      <c r="GP56" s="210">
        <f t="shared" ca="1" si="45"/>
        <v>0</v>
      </c>
      <c r="GQ56" s="210">
        <f t="shared" ca="1" si="45"/>
        <v>0</v>
      </c>
      <c r="GR56" s="210">
        <f t="shared" ref="GR56:GR62" ca="1" si="46">SUM(I56:GQ56)</f>
        <v>0</v>
      </c>
      <c r="GS56" s="209"/>
    </row>
    <row r="57" spans="1:201" s="133" customFormat="1" x14ac:dyDescent="0.7">
      <c r="A57" s="168" t="str">
        <f>"Cash required to give target "&amp;TEXT($D$29,"0.0%")&amp;" IRR at given date"</f>
        <v>Cash required to give target 8.0% IRR at given date</v>
      </c>
      <c r="B57" s="169"/>
      <c r="C57" s="170"/>
      <c r="D57" s="171"/>
      <c r="E57" s="169"/>
      <c r="F57" s="169"/>
      <c r="G57" s="170"/>
      <c r="H57" s="209"/>
      <c r="I57" s="213">
        <f ca="1">B39</f>
        <v>919154681.34468472</v>
      </c>
      <c r="J57" s="213">
        <f t="shared" ref="J57:BU57" ca="1" si="47">(I57-I58-I49)*((1+$D$29)^((J5-I5)/365))</f>
        <v>925182337.98470354</v>
      </c>
      <c r="K57" s="213">
        <f t="shared" ca="1" si="47"/>
        <v>931053187.66848123</v>
      </c>
      <c r="L57" s="213">
        <f t="shared" ca="1" si="47"/>
        <v>937158872.6448667</v>
      </c>
      <c r="M57" s="209">
        <f t="shared" ca="1" si="47"/>
        <v>943105720.79060769</v>
      </c>
      <c r="N57" s="209">
        <f t="shared" ca="1" si="47"/>
        <v>949290444.18433154</v>
      </c>
      <c r="O57" s="209">
        <f t="shared" ca="1" si="47"/>
        <v>955515725.91909134</v>
      </c>
      <c r="P57" s="209">
        <f t="shared" ca="1" si="47"/>
        <v>961579059.563761</v>
      </c>
      <c r="Q57" s="209">
        <f t="shared" ca="1" si="47"/>
        <v>967884927.90226865</v>
      </c>
      <c r="R57" s="209">
        <f t="shared" ca="1" si="47"/>
        <v>974026751.72403097</v>
      </c>
      <c r="S57" s="209">
        <f t="shared" ca="1" si="47"/>
        <v>980414249.86416566</v>
      </c>
      <c r="T57" s="209">
        <f t="shared" ca="1" si="47"/>
        <v>984927383.68711889</v>
      </c>
      <c r="U57" s="209">
        <f t="shared" ca="1" si="47"/>
        <v>990759456.68331194</v>
      </c>
      <c r="V57" s="209">
        <f t="shared" ca="1" si="47"/>
        <v>997256684.9942224</v>
      </c>
      <c r="W57" s="209">
        <f t="shared" ca="1" si="47"/>
        <v>995375277.79484284</v>
      </c>
      <c r="X57" s="209">
        <f t="shared" ca="1" si="47"/>
        <v>1001902775.858317</v>
      </c>
      <c r="Y57" s="209">
        <f t="shared" ca="1" si="47"/>
        <v>1008260463.8008219</v>
      </c>
      <c r="Z57" s="209">
        <f t="shared" ca="1" si="47"/>
        <v>1004080375.529513</v>
      </c>
      <c r="AA57" s="209">
        <f t="shared" ca="1" si="47"/>
        <v>1010664960.1108794</v>
      </c>
      <c r="AB57" s="209">
        <f t="shared" ca="1" si="47"/>
        <v>1017078249.4894866</v>
      </c>
      <c r="AC57" s="209">
        <f t="shared" ca="1" si="47"/>
        <v>1012029050.5272551</v>
      </c>
      <c r="AD57" s="209">
        <f t="shared" ca="1" si="47"/>
        <v>1018450995.8966446</v>
      </c>
      <c r="AE57" s="209">
        <f t="shared" ca="1" si="47"/>
        <v>1025129820.5085905</v>
      </c>
      <c r="AF57" s="209">
        <f t="shared" ca="1" si="47"/>
        <v>1020769695.6022602</v>
      </c>
      <c r="AG57" s="209">
        <f t="shared" ca="1" si="47"/>
        <v>1026814002.4980316</v>
      </c>
      <c r="AH57" s="209">
        <f t="shared" ca="1" si="47"/>
        <v>1033547670.2536774</v>
      </c>
      <c r="AI57" s="209">
        <f t="shared" ca="1" si="47"/>
        <v>1023919928.9443631</v>
      </c>
      <c r="AJ57" s="209">
        <f t="shared" ca="1" si="47"/>
        <v>1030634617.868669</v>
      </c>
      <c r="AK57" s="209">
        <f t="shared" ca="1" si="47"/>
        <v>1037174626.9803699</v>
      </c>
      <c r="AL57" s="209">
        <f t="shared" ca="1" si="47"/>
        <v>1026141623.7750933</v>
      </c>
      <c r="AM57" s="209">
        <f t="shared" ca="1" si="47"/>
        <v>1032870882.1879416</v>
      </c>
      <c r="AN57" s="209">
        <f t="shared" ca="1" si="47"/>
        <v>1039425081.7690587</v>
      </c>
      <c r="AO57" s="209">
        <f t="shared" ca="1" si="47"/>
        <v>1024215974.8899503</v>
      </c>
      <c r="AP57" s="209">
        <f t="shared" ca="1" si="47"/>
        <v>1030715253.7730737</v>
      </c>
      <c r="AQ57" s="209">
        <f t="shared" ca="1" si="47"/>
        <v>1037474505.2564963</v>
      </c>
      <c r="AR57" s="209">
        <f t="shared" ca="1" si="47"/>
        <v>1022686702.1505971</v>
      </c>
      <c r="AS57" s="209">
        <f t="shared" ca="1" si="47"/>
        <v>1028959295.6873002</v>
      </c>
      <c r="AT57" s="209">
        <f t="shared" ca="1" si="47"/>
        <v>1035707031.9028032</v>
      </c>
      <c r="AU57" s="209">
        <f t="shared" ca="1" si="47"/>
        <v>1020125471.4232925</v>
      </c>
      <c r="AV57" s="209">
        <f t="shared" ca="1" si="47"/>
        <v>1026815276.954698</v>
      </c>
      <c r="AW57" s="209">
        <f t="shared" ca="1" si="47"/>
        <v>1033331050.0045152</v>
      </c>
      <c r="AX57" s="209">
        <f t="shared" ca="1" si="47"/>
        <v>1017806056.1978457</v>
      </c>
      <c r="AY57" s="209">
        <f t="shared" ca="1" si="47"/>
        <v>1024480651.4073452</v>
      </c>
      <c r="AZ57" s="209">
        <f t="shared" ca="1" si="47"/>
        <v>1030981609.8253934</v>
      </c>
      <c r="BA57" s="209">
        <f t="shared" ca="1" si="47"/>
        <v>1016214406.2283158</v>
      </c>
      <c r="BB57" s="209">
        <f t="shared" ca="1" si="47"/>
        <v>1022662910.2480224</v>
      </c>
      <c r="BC57" s="209">
        <f t="shared" ca="1" si="47"/>
        <v>1029369355.8622028</v>
      </c>
      <c r="BD57" s="209">
        <f t="shared" ca="1" si="47"/>
        <v>1016143161.7033297</v>
      </c>
      <c r="BE57" s="209">
        <f t="shared" ca="1" si="47"/>
        <v>1022160073.3983331</v>
      </c>
      <c r="BF57" s="209">
        <f t="shared" ca="1" si="47"/>
        <v>1028863221.4958524</v>
      </c>
      <c r="BG57" s="209">
        <f t="shared" ca="1" si="47"/>
        <v>1015040643.7002144</v>
      </c>
      <c r="BH57" s="209">
        <f t="shared" ca="1" si="47"/>
        <v>1021697103.8152167</v>
      </c>
      <c r="BI57" s="209">
        <f t="shared" ca="1" si="47"/>
        <v>1028180398.9156353</v>
      </c>
      <c r="BJ57" s="209">
        <f t="shared" ca="1" si="47"/>
        <v>1014197090.9865657</v>
      </c>
      <c r="BK57" s="209">
        <f t="shared" ca="1" si="47"/>
        <v>1020848019.2294916</v>
      </c>
      <c r="BL57" s="209">
        <f t="shared" ca="1" si="47"/>
        <v>1027325926.3671629</v>
      </c>
      <c r="BM57" s="209">
        <f t="shared" ca="1" si="47"/>
        <v>1013425085.2324616</v>
      </c>
      <c r="BN57" s="209">
        <f t="shared" ca="1" si="47"/>
        <v>1019855889.2987491</v>
      </c>
      <c r="BO57" s="209">
        <f t="shared" ca="1" si="47"/>
        <v>1026543926.9574385</v>
      </c>
      <c r="BP57" s="209">
        <f t="shared" ca="1" si="47"/>
        <v>1012391905.3748733</v>
      </c>
      <c r="BQ57" s="209">
        <f t="shared" ca="1" si="47"/>
        <v>1018386604.6701635</v>
      </c>
      <c r="BR57" s="209">
        <f t="shared" ca="1" si="47"/>
        <v>1025065007.0156381</v>
      </c>
      <c r="BS57" s="209">
        <f t="shared" ca="1" si="47"/>
        <v>1010184550.0340905</v>
      </c>
      <c r="BT57" s="209">
        <f t="shared" ca="1" si="47"/>
        <v>1016809164.7308784</v>
      </c>
      <c r="BU57" s="209">
        <f t="shared" ca="1" si="47"/>
        <v>1023261442.8582643</v>
      </c>
      <c r="BV57" s="209">
        <f t="shared" ref="BV57:EG57" ca="1" si="48">(BU57-BU58-BU49)*((1+$D$29)^((BV5-BU5)/365))</f>
        <v>1007747481.4555333</v>
      </c>
      <c r="BW57" s="209">
        <f t="shared" ca="1" si="48"/>
        <v>1014356114.2801751</v>
      </c>
      <c r="BX57" s="209">
        <f t="shared" ca="1" si="48"/>
        <v>1020792826.2971075</v>
      </c>
      <c r="BY57" s="209">
        <f t="shared" ca="1" si="48"/>
        <v>1005982147.7159638</v>
      </c>
      <c r="BZ57" s="209">
        <f t="shared" ca="1" si="48"/>
        <v>1012365721.7762611</v>
      </c>
      <c r="CA57" s="209">
        <f t="shared" ca="1" si="48"/>
        <v>1019004640.21822</v>
      </c>
      <c r="CB57" s="209">
        <f t="shared" ca="1" si="48"/>
        <v>1004465668.0461832</v>
      </c>
      <c r="CC57" s="209">
        <f t="shared" ca="1" si="48"/>
        <v>1010413433.5314772</v>
      </c>
      <c r="CD57" s="209">
        <f t="shared" ca="1" si="48"/>
        <v>1017039549.2064582</v>
      </c>
      <c r="CE57" s="209">
        <f t="shared" ca="1" si="48"/>
        <v>1002364570.2236093</v>
      </c>
      <c r="CF57" s="209">
        <f t="shared" ca="1" si="48"/>
        <v>1008937902.8520075</v>
      </c>
      <c r="CG57" s="209">
        <f t="shared" ca="1" si="48"/>
        <v>1015340232.9924777</v>
      </c>
      <c r="CH57" s="209">
        <f t="shared" ca="1" si="48"/>
        <v>999993657.83543146</v>
      </c>
      <c r="CI57" s="209">
        <f t="shared" ca="1" si="48"/>
        <v>1006551442.4324813</v>
      </c>
      <c r="CJ57" s="209">
        <f t="shared" ca="1" si="48"/>
        <v>1012938629.0171094</v>
      </c>
      <c r="CK57" s="209">
        <f t="shared" ca="1" si="48"/>
        <v>998488870.61453438</v>
      </c>
      <c r="CL57" s="209">
        <f t="shared" ca="1" si="48"/>
        <v>1004824895.2332834</v>
      </c>
      <c r="CM57" s="209">
        <f t="shared" ca="1" si="48"/>
        <v>1011414362.2454606</v>
      </c>
      <c r="CN57" s="209">
        <f t="shared" ca="1" si="48"/>
        <v>997835655.44469678</v>
      </c>
      <c r="CO57" s="209">
        <f t="shared" ca="1" si="48"/>
        <v>1003955826.431444</v>
      </c>
      <c r="CP57" s="209">
        <f t="shared" ca="1" si="48"/>
        <v>1010539594.2414736</v>
      </c>
      <c r="CQ57" s="209">
        <f t="shared" ca="1" si="48"/>
        <v>995732142.68860197</v>
      </c>
      <c r="CR57" s="209">
        <f t="shared" ca="1" si="48"/>
        <v>1002261981.0100219</v>
      </c>
      <c r="CS57" s="209">
        <f t="shared" ca="1" si="48"/>
        <v>1008621948.3296449</v>
      </c>
      <c r="CT57" s="209">
        <f t="shared" ca="1" si="48"/>
        <v>994872390.10823131</v>
      </c>
      <c r="CU57" s="209">
        <f t="shared" ca="1" si="48"/>
        <v>1001396590.3216647</v>
      </c>
      <c r="CV57" s="209">
        <f t="shared" ca="1" si="48"/>
        <v>1007751066.2063127</v>
      </c>
      <c r="CW57" s="209">
        <f t="shared" ca="1" si="48"/>
        <v>993357171.17307079</v>
      </c>
      <c r="CX57" s="209">
        <f t="shared" ca="1" si="48"/>
        <v>999660632.00973475</v>
      </c>
      <c r="CY57" s="209">
        <f t="shared" ca="1" si="48"/>
        <v>1006216232.6813036</v>
      </c>
      <c r="CZ57" s="209">
        <f t="shared" ca="1" si="48"/>
        <v>993713092.40364242</v>
      </c>
      <c r="DA57" s="209">
        <f t="shared" ca="1" si="48"/>
        <v>999597188.41737628</v>
      </c>
      <c r="DB57" s="209">
        <f t="shared" ca="1" si="48"/>
        <v>1006152373.0368937</v>
      </c>
      <c r="DC57" s="209">
        <f t="shared" ca="1" si="48"/>
        <v>992637887.95524788</v>
      </c>
      <c r="DD57" s="209">
        <f t="shared" ca="1" si="48"/>
        <v>999147434.69194555</v>
      </c>
      <c r="DE57" s="209">
        <f t="shared" ca="1" si="48"/>
        <v>1005487638.3039016</v>
      </c>
      <c r="DF57" s="209">
        <f t="shared" ca="1" si="48"/>
        <v>991636171.67908585</v>
      </c>
      <c r="DG57" s="209">
        <f t="shared" ca="1" si="48"/>
        <v>998139149.33455491</v>
      </c>
      <c r="DH57" s="209">
        <f t="shared" ca="1" si="48"/>
        <v>1004472954.7571719</v>
      </c>
      <c r="DI57" s="209">
        <f t="shared" ca="1" si="48"/>
        <v>988580379.23219013</v>
      </c>
      <c r="DJ57" s="209">
        <f t="shared" ca="1" si="48"/>
        <v>994853528.39265335</v>
      </c>
      <c r="DK57" s="209">
        <f t="shared" ca="1" si="48"/>
        <v>1001377604.9142343</v>
      </c>
      <c r="DL57" s="209">
        <f t="shared" ca="1" si="48"/>
        <v>988054983.68013108</v>
      </c>
      <c r="DM57" s="209">
        <f t="shared" ca="1" si="48"/>
        <v>993905576.20554447</v>
      </c>
      <c r="DN57" s="209">
        <f t="shared" ca="1" si="48"/>
        <v>1000423436.2214479</v>
      </c>
      <c r="DO57" s="209">
        <f t="shared" ca="1" si="48"/>
        <v>986707578.61398232</v>
      </c>
      <c r="DP57" s="209">
        <f t="shared" ca="1" si="48"/>
        <v>993178235.41277969</v>
      </c>
      <c r="DQ57" s="209">
        <f t="shared" ca="1" si="48"/>
        <v>999480560.79223847</v>
      </c>
      <c r="DR57" s="209">
        <f t="shared" ca="1" si="48"/>
        <v>986479004.21808779</v>
      </c>
      <c r="DS57" s="209">
        <f t="shared" ca="1" si="48"/>
        <v>992948162.06572592</v>
      </c>
      <c r="DT57" s="209">
        <f t="shared" ca="1" si="48"/>
        <v>999249027.48861039</v>
      </c>
      <c r="DU57" s="209">
        <f t="shared" ca="1" si="48"/>
        <v>988390024.84494066</v>
      </c>
      <c r="DV57" s="209">
        <f t="shared" ca="1" si="48"/>
        <v>994661966.09000361</v>
      </c>
      <c r="DW57" s="209">
        <f t="shared" ca="1" si="48"/>
        <v>1001184786.3792996</v>
      </c>
      <c r="DX57" s="209">
        <f t="shared" ca="1" si="48"/>
        <v>991389269.9862566</v>
      </c>
      <c r="DY57" s="209">
        <f t="shared" ca="1" si="48"/>
        <v>997259605.89727342</v>
      </c>
      <c r="DZ57" s="209">
        <f t="shared" ca="1" si="48"/>
        <v>1003799461.0569242</v>
      </c>
      <c r="EA57" s="209">
        <f t="shared" ca="1" si="48"/>
        <v>993248657.22113705</v>
      </c>
      <c r="EB57" s="209">
        <f t="shared" ca="1" si="48"/>
        <v>999762209.27652133</v>
      </c>
      <c r="EC57" s="209">
        <f t="shared" ca="1" si="48"/>
        <v>1006106314.0104803</v>
      </c>
      <c r="ED57" s="209">
        <f t="shared" ca="1" si="48"/>
        <v>997492669.09249318</v>
      </c>
      <c r="EE57" s="209">
        <f t="shared" ca="1" si="48"/>
        <v>1004034052.640069</v>
      </c>
      <c r="EF57" s="209">
        <f t="shared" ca="1" si="48"/>
        <v>1010405264.8416377</v>
      </c>
      <c r="EG57" s="209">
        <f t="shared" ca="1" si="48"/>
        <v>1002295525.7511808</v>
      </c>
      <c r="EH57" s="209">
        <f t="shared" ref="EH57:GQ57" ca="1" si="49">(EG57-EG58-EG49)*((1+$D$29)^((EH5-EG5)/365))</f>
        <v>1008655705.9327716</v>
      </c>
      <c r="EI57" s="209">
        <f t="shared" ca="1" si="49"/>
        <v>1015270294.7356746</v>
      </c>
      <c r="EJ57" s="209">
        <f t="shared" ca="1" si="49"/>
        <v>1008476884.3300939</v>
      </c>
      <c r="EK57" s="209">
        <f t="shared" ca="1" si="49"/>
        <v>1014662322.7182738</v>
      </c>
      <c r="EL57" s="209">
        <f t="shared" ca="1" si="49"/>
        <v>1021316301.8700333</v>
      </c>
      <c r="EM57" s="209">
        <f t="shared" ca="1" si="49"/>
        <v>1014968135.8092511</v>
      </c>
      <c r="EN57" s="209">
        <f t="shared" ca="1" si="49"/>
        <v>1021624120.4301072</v>
      </c>
      <c r="EO57" s="209">
        <f t="shared" ca="1" si="49"/>
        <v>1028106952.4061604</v>
      </c>
      <c r="EP57" s="209">
        <f t="shared" ca="1" si="49"/>
        <v>1022824053.4629625</v>
      </c>
      <c r="EQ57" s="209">
        <f t="shared" ca="1" si="49"/>
        <v>1029531555.8263378</v>
      </c>
      <c r="ER57" s="209">
        <f t="shared" ca="1" si="49"/>
        <v>1036064565.3324728</v>
      </c>
      <c r="ES57" s="209">
        <f t="shared" ca="1" si="49"/>
        <v>1029829493.8038944</v>
      </c>
      <c r="ET57" s="209">
        <f t="shared" ca="1" si="49"/>
        <v>1036364393.9093301</v>
      </c>
      <c r="EU57" s="209">
        <f t="shared" ca="1" si="49"/>
        <v>1043160691.4718772</v>
      </c>
      <c r="EV57" s="209">
        <f t="shared" ca="1" si="49"/>
        <v>1041418191.5553966</v>
      </c>
      <c r="EW57" s="209">
        <f t="shared" ca="1" si="49"/>
        <v>1047584764.8615193</v>
      </c>
      <c r="EX57" s="209">
        <f t="shared" ca="1" si="49"/>
        <v>1054454643.6665342</v>
      </c>
      <c r="EY57" s="209">
        <f t="shared" ca="1" si="49"/>
        <v>1053746666.6167628</v>
      </c>
      <c r="EZ57" s="209">
        <f t="shared" ca="1" si="49"/>
        <v>1060656954.1024752</v>
      </c>
      <c r="FA57" s="209">
        <f t="shared" ca="1" si="49"/>
        <v>1067387473.361147</v>
      </c>
      <c r="FB57" s="209">
        <f t="shared" ca="1" si="49"/>
        <v>1003621401.2332755</v>
      </c>
      <c r="FC57" s="209">
        <f t="shared" ca="1" si="49"/>
        <v>1010202975.9409826</v>
      </c>
      <c r="FD57" s="209">
        <f t="shared" ca="1" si="49"/>
        <v>1016613333.7465296</v>
      </c>
      <c r="FE57" s="209">
        <f t="shared" ca="1" si="49"/>
        <v>968334413.92775607</v>
      </c>
      <c r="FF57" s="209">
        <f t="shared" ca="1" si="49"/>
        <v>974479090.01418269</v>
      </c>
      <c r="FG57" s="209">
        <f t="shared" ca="1" si="49"/>
        <v>980869554.51020229</v>
      </c>
      <c r="FH57" s="209">
        <f t="shared" ca="1" si="49"/>
        <v>941360163.1561662</v>
      </c>
      <c r="FI57" s="209">
        <f t="shared" ca="1" si="49"/>
        <v>946934260.57508707</v>
      </c>
      <c r="FJ57" s="209">
        <f t="shared" ca="1" si="49"/>
        <v>953144090.86727083</v>
      </c>
      <c r="FK57" s="209">
        <f t="shared" ca="1" si="49"/>
        <v>924546275.17086375</v>
      </c>
      <c r="FL57" s="209">
        <f t="shared" ca="1" si="49"/>
        <v>930609288.94607019</v>
      </c>
      <c r="FM57" s="209">
        <f t="shared" ca="1" si="49"/>
        <v>936514575.96401155</v>
      </c>
      <c r="FN57" s="209">
        <f t="shared" ca="1" si="49"/>
        <v>938452343.29923666</v>
      </c>
      <c r="FO57" s="209">
        <f t="shared" ca="1" si="49"/>
        <v>944606550.65218556</v>
      </c>
      <c r="FP57" s="209">
        <f t="shared" ca="1" si="49"/>
        <v>950600658.88524008</v>
      </c>
      <c r="FQ57" s="209">
        <f t="shared" ca="1" si="49"/>
        <v>910926711.76021433</v>
      </c>
      <c r="FR57" s="209">
        <f t="shared" ca="1" si="49"/>
        <v>916707100.7474612</v>
      </c>
      <c r="FS57" s="209">
        <f t="shared" ca="1" si="49"/>
        <v>922718706.5793426</v>
      </c>
      <c r="FT57" s="209">
        <f t="shared" ca="1" si="49"/>
        <v>793074885.01106</v>
      </c>
      <c r="FU57" s="209">
        <f t="shared" ca="1" si="49"/>
        <v>797770937.42815995</v>
      </c>
      <c r="FV57" s="209">
        <f t="shared" ca="1" si="49"/>
        <v>803002580.57354212</v>
      </c>
      <c r="FW57" s="209">
        <f t="shared" ca="1" si="49"/>
        <v>727069532.84171522</v>
      </c>
      <c r="FX57" s="209">
        <f t="shared" ca="1" si="49"/>
        <v>731837528.46458173</v>
      </c>
      <c r="FY57" s="209">
        <f t="shared" ca="1" si="49"/>
        <v>736481486.68358743</v>
      </c>
      <c r="FZ57" s="209">
        <f t="shared" ca="1" si="49"/>
        <v>691216807.12544239</v>
      </c>
      <c r="GA57" s="209">
        <f t="shared" ca="1" si="49"/>
        <v>695749686.80470049</v>
      </c>
      <c r="GB57" s="209">
        <f t="shared" ca="1" si="49"/>
        <v>700164645.52263629</v>
      </c>
      <c r="GC57" s="209">
        <f t="shared" ca="1" si="49"/>
        <v>691591857.38149488</v>
      </c>
      <c r="GD57" s="209">
        <f t="shared" ca="1" si="49"/>
        <v>695980432.12023842</v>
      </c>
      <c r="GE57" s="209">
        <f t="shared" ca="1" si="49"/>
        <v>700544550.82423651</v>
      </c>
      <c r="GF57" s="209">
        <f t="shared" ca="1" si="49"/>
        <v>678720677.01154804</v>
      </c>
      <c r="GG57" s="209">
        <f t="shared" ca="1" si="49"/>
        <v>682883573.5495559</v>
      </c>
      <c r="GH57" s="209">
        <f t="shared" ca="1" si="49"/>
        <v>687361805.33144045</v>
      </c>
      <c r="GI57" s="209">
        <f t="shared" ca="1" si="49"/>
        <v>649409470.8236686</v>
      </c>
      <c r="GJ57" s="209">
        <f t="shared" ca="1" si="49"/>
        <v>653668185.25808215</v>
      </c>
      <c r="GK57" s="209">
        <f t="shared" ca="1" si="49"/>
        <v>619120625.48820424</v>
      </c>
      <c r="GL57" s="209">
        <f t="shared" ca="1" si="49"/>
        <v>623180710.93947673</v>
      </c>
      <c r="GM57" s="209">
        <f t="shared" ca="1" si="49"/>
        <v>627267421.72544658</v>
      </c>
      <c r="GN57" s="209">
        <f t="shared" ca="1" si="49"/>
        <v>631247818.44648921</v>
      </c>
      <c r="GO57" s="209">
        <f t="shared" ca="1" si="49"/>
        <v>635387431.92132878</v>
      </c>
      <c r="GP57" s="209">
        <f t="shared" ca="1" si="49"/>
        <v>639419355.09000623</v>
      </c>
      <c r="GQ57" s="209">
        <f t="shared" ca="1" si="49"/>
        <v>643612556.08184171</v>
      </c>
      <c r="GR57" s="209">
        <f t="shared" ca="1" si="46"/>
        <v>184008089728.10089</v>
      </c>
      <c r="GS57" s="209"/>
    </row>
    <row r="58" spans="1:201" s="133" customFormat="1" x14ac:dyDescent="0.7">
      <c r="A58" s="211" t="str">
        <f>"Further cash utilized towards "&amp;TEXT($D$29,"0.0%")&amp;""</f>
        <v>Further cash utilized towards 8.0%</v>
      </c>
      <c r="B58" s="169"/>
      <c r="C58" s="170"/>
      <c r="D58" s="171"/>
      <c r="E58" s="169"/>
      <c r="F58" s="169"/>
      <c r="G58" s="209">
        <f ca="1">SUM(I58:GQ58)</f>
        <v>0</v>
      </c>
      <c r="H58" s="209"/>
      <c r="I58" s="209">
        <f ca="1">MIN(I53*$B$29,I57-I49)</f>
        <v>0</v>
      </c>
      <c r="J58" s="209">
        <f t="shared" ref="J58:BU58" ca="1" si="50">+MIN(J53*$B$29,J57-J49)</f>
        <v>0</v>
      </c>
      <c r="K58" s="209">
        <f t="shared" ca="1" si="50"/>
        <v>0</v>
      </c>
      <c r="L58" s="209">
        <f t="shared" ca="1" si="50"/>
        <v>0</v>
      </c>
      <c r="M58" s="209">
        <f t="shared" ca="1" si="50"/>
        <v>0</v>
      </c>
      <c r="N58" s="209">
        <f t="shared" ca="1" si="50"/>
        <v>0</v>
      </c>
      <c r="O58" s="209">
        <f t="shared" ca="1" si="50"/>
        <v>0</v>
      </c>
      <c r="P58" s="209">
        <f t="shared" ca="1" si="50"/>
        <v>0</v>
      </c>
      <c r="Q58" s="209">
        <f t="shared" ca="1" si="50"/>
        <v>0</v>
      </c>
      <c r="R58" s="209">
        <f t="shared" ca="1" si="50"/>
        <v>0</v>
      </c>
      <c r="S58" s="209">
        <f t="shared" ca="1" si="50"/>
        <v>0</v>
      </c>
      <c r="T58" s="209">
        <f t="shared" ca="1" si="50"/>
        <v>0</v>
      </c>
      <c r="U58" s="209">
        <f t="shared" ca="1" si="50"/>
        <v>0</v>
      </c>
      <c r="V58" s="209">
        <f t="shared" ca="1" si="50"/>
        <v>0</v>
      </c>
      <c r="W58" s="209">
        <f t="shared" ca="1" si="50"/>
        <v>0</v>
      </c>
      <c r="X58" s="209">
        <f t="shared" ca="1" si="50"/>
        <v>0</v>
      </c>
      <c r="Y58" s="209">
        <f t="shared" ca="1" si="50"/>
        <v>0</v>
      </c>
      <c r="Z58" s="209">
        <f t="shared" ca="1" si="50"/>
        <v>0</v>
      </c>
      <c r="AA58" s="209">
        <f t="shared" ca="1" si="50"/>
        <v>0</v>
      </c>
      <c r="AB58" s="209">
        <f t="shared" ca="1" si="50"/>
        <v>0</v>
      </c>
      <c r="AC58" s="209">
        <f t="shared" ca="1" si="50"/>
        <v>0</v>
      </c>
      <c r="AD58" s="209">
        <f t="shared" ca="1" si="50"/>
        <v>0</v>
      </c>
      <c r="AE58" s="209">
        <f t="shared" ca="1" si="50"/>
        <v>0</v>
      </c>
      <c r="AF58" s="209">
        <f t="shared" ca="1" si="50"/>
        <v>0</v>
      </c>
      <c r="AG58" s="209">
        <f t="shared" ca="1" si="50"/>
        <v>0</v>
      </c>
      <c r="AH58" s="209">
        <f t="shared" ca="1" si="50"/>
        <v>0</v>
      </c>
      <c r="AI58" s="209">
        <f t="shared" ca="1" si="50"/>
        <v>0</v>
      </c>
      <c r="AJ58" s="209">
        <f t="shared" ca="1" si="50"/>
        <v>0</v>
      </c>
      <c r="AK58" s="209">
        <f t="shared" ca="1" si="50"/>
        <v>0</v>
      </c>
      <c r="AL58" s="209">
        <f t="shared" ca="1" si="50"/>
        <v>0</v>
      </c>
      <c r="AM58" s="209">
        <f t="shared" ca="1" si="50"/>
        <v>0</v>
      </c>
      <c r="AN58" s="209">
        <f t="shared" ca="1" si="50"/>
        <v>0</v>
      </c>
      <c r="AO58" s="209">
        <f t="shared" ca="1" si="50"/>
        <v>0</v>
      </c>
      <c r="AP58" s="209">
        <f t="shared" ca="1" si="50"/>
        <v>0</v>
      </c>
      <c r="AQ58" s="209">
        <f t="shared" ca="1" si="50"/>
        <v>0</v>
      </c>
      <c r="AR58" s="209">
        <f t="shared" ca="1" si="50"/>
        <v>0</v>
      </c>
      <c r="AS58" s="209">
        <f t="shared" ca="1" si="50"/>
        <v>0</v>
      </c>
      <c r="AT58" s="209">
        <f t="shared" ca="1" si="50"/>
        <v>0</v>
      </c>
      <c r="AU58" s="209">
        <f t="shared" ca="1" si="50"/>
        <v>0</v>
      </c>
      <c r="AV58" s="209">
        <f t="shared" ca="1" si="50"/>
        <v>0</v>
      </c>
      <c r="AW58" s="209">
        <f t="shared" ca="1" si="50"/>
        <v>0</v>
      </c>
      <c r="AX58" s="209">
        <f t="shared" ca="1" si="50"/>
        <v>0</v>
      </c>
      <c r="AY58" s="209">
        <f t="shared" ca="1" si="50"/>
        <v>0</v>
      </c>
      <c r="AZ58" s="209">
        <f t="shared" ca="1" si="50"/>
        <v>0</v>
      </c>
      <c r="BA58" s="209">
        <f t="shared" ca="1" si="50"/>
        <v>0</v>
      </c>
      <c r="BB58" s="209">
        <f t="shared" ca="1" si="50"/>
        <v>0</v>
      </c>
      <c r="BC58" s="209">
        <f t="shared" ca="1" si="50"/>
        <v>0</v>
      </c>
      <c r="BD58" s="209">
        <f t="shared" ca="1" si="50"/>
        <v>0</v>
      </c>
      <c r="BE58" s="209">
        <f t="shared" ca="1" si="50"/>
        <v>0</v>
      </c>
      <c r="BF58" s="209">
        <f t="shared" ca="1" si="50"/>
        <v>0</v>
      </c>
      <c r="BG58" s="209">
        <f t="shared" ca="1" si="50"/>
        <v>0</v>
      </c>
      <c r="BH58" s="209">
        <f t="shared" ca="1" si="50"/>
        <v>0</v>
      </c>
      <c r="BI58" s="209">
        <f t="shared" ca="1" si="50"/>
        <v>0</v>
      </c>
      <c r="BJ58" s="209">
        <f t="shared" ca="1" si="50"/>
        <v>0</v>
      </c>
      <c r="BK58" s="209">
        <f t="shared" ca="1" si="50"/>
        <v>0</v>
      </c>
      <c r="BL58" s="209">
        <f t="shared" ca="1" si="50"/>
        <v>0</v>
      </c>
      <c r="BM58" s="209">
        <f t="shared" ca="1" si="50"/>
        <v>0</v>
      </c>
      <c r="BN58" s="209">
        <f t="shared" ca="1" si="50"/>
        <v>0</v>
      </c>
      <c r="BO58" s="209">
        <f t="shared" ca="1" si="50"/>
        <v>0</v>
      </c>
      <c r="BP58" s="209">
        <f t="shared" ca="1" si="50"/>
        <v>0</v>
      </c>
      <c r="BQ58" s="209">
        <f t="shared" ca="1" si="50"/>
        <v>0</v>
      </c>
      <c r="BR58" s="209">
        <f t="shared" ca="1" si="50"/>
        <v>0</v>
      </c>
      <c r="BS58" s="209">
        <f t="shared" ca="1" si="50"/>
        <v>0</v>
      </c>
      <c r="BT58" s="209">
        <f t="shared" ca="1" si="50"/>
        <v>0</v>
      </c>
      <c r="BU58" s="209">
        <f t="shared" ca="1" si="50"/>
        <v>0</v>
      </c>
      <c r="BV58" s="209">
        <f t="shared" ref="BV58:EG58" ca="1" si="51">+MIN(BV53*$B$29,BV57-BV49)</f>
        <v>0</v>
      </c>
      <c r="BW58" s="209">
        <f t="shared" ca="1" si="51"/>
        <v>0</v>
      </c>
      <c r="BX58" s="209">
        <f t="shared" ca="1" si="51"/>
        <v>0</v>
      </c>
      <c r="BY58" s="209">
        <f t="shared" ca="1" si="51"/>
        <v>0</v>
      </c>
      <c r="BZ58" s="209">
        <f t="shared" ca="1" si="51"/>
        <v>0</v>
      </c>
      <c r="CA58" s="209">
        <f t="shared" ca="1" si="51"/>
        <v>0</v>
      </c>
      <c r="CB58" s="209">
        <f t="shared" ca="1" si="51"/>
        <v>0</v>
      </c>
      <c r="CC58" s="209">
        <f t="shared" ca="1" si="51"/>
        <v>0</v>
      </c>
      <c r="CD58" s="209">
        <f t="shared" ca="1" si="51"/>
        <v>0</v>
      </c>
      <c r="CE58" s="209">
        <f t="shared" ca="1" si="51"/>
        <v>0</v>
      </c>
      <c r="CF58" s="209">
        <f t="shared" ca="1" si="51"/>
        <v>0</v>
      </c>
      <c r="CG58" s="209">
        <f t="shared" ca="1" si="51"/>
        <v>0</v>
      </c>
      <c r="CH58" s="209">
        <f t="shared" ca="1" si="51"/>
        <v>0</v>
      </c>
      <c r="CI58" s="209">
        <f t="shared" ca="1" si="51"/>
        <v>0</v>
      </c>
      <c r="CJ58" s="209">
        <f t="shared" ca="1" si="51"/>
        <v>0</v>
      </c>
      <c r="CK58" s="209">
        <f t="shared" ca="1" si="51"/>
        <v>0</v>
      </c>
      <c r="CL58" s="209">
        <f t="shared" ca="1" si="51"/>
        <v>0</v>
      </c>
      <c r="CM58" s="209">
        <f t="shared" ca="1" si="51"/>
        <v>0</v>
      </c>
      <c r="CN58" s="209">
        <f t="shared" ca="1" si="51"/>
        <v>0</v>
      </c>
      <c r="CO58" s="209">
        <f t="shared" ca="1" si="51"/>
        <v>0</v>
      </c>
      <c r="CP58" s="209">
        <f t="shared" ca="1" si="51"/>
        <v>0</v>
      </c>
      <c r="CQ58" s="209">
        <f t="shared" ca="1" si="51"/>
        <v>0</v>
      </c>
      <c r="CR58" s="209">
        <f t="shared" ca="1" si="51"/>
        <v>0</v>
      </c>
      <c r="CS58" s="209">
        <f t="shared" ca="1" si="51"/>
        <v>0</v>
      </c>
      <c r="CT58" s="209">
        <f t="shared" ca="1" si="51"/>
        <v>0</v>
      </c>
      <c r="CU58" s="209">
        <f t="shared" ca="1" si="51"/>
        <v>0</v>
      </c>
      <c r="CV58" s="209">
        <f t="shared" ca="1" si="51"/>
        <v>0</v>
      </c>
      <c r="CW58" s="209">
        <f t="shared" ca="1" si="51"/>
        <v>0</v>
      </c>
      <c r="CX58" s="209">
        <f t="shared" ca="1" si="51"/>
        <v>0</v>
      </c>
      <c r="CY58" s="209">
        <f t="shared" ca="1" si="51"/>
        <v>0</v>
      </c>
      <c r="CZ58" s="209">
        <f t="shared" ca="1" si="51"/>
        <v>0</v>
      </c>
      <c r="DA58" s="209">
        <f t="shared" ca="1" si="51"/>
        <v>0</v>
      </c>
      <c r="DB58" s="209">
        <f t="shared" ca="1" si="51"/>
        <v>0</v>
      </c>
      <c r="DC58" s="209">
        <f t="shared" ca="1" si="51"/>
        <v>0</v>
      </c>
      <c r="DD58" s="209">
        <f t="shared" ca="1" si="51"/>
        <v>0</v>
      </c>
      <c r="DE58" s="209">
        <f t="shared" ca="1" si="51"/>
        <v>0</v>
      </c>
      <c r="DF58" s="209">
        <f t="shared" ca="1" si="51"/>
        <v>0</v>
      </c>
      <c r="DG58" s="209">
        <f t="shared" ca="1" si="51"/>
        <v>0</v>
      </c>
      <c r="DH58" s="209">
        <f t="shared" ca="1" si="51"/>
        <v>0</v>
      </c>
      <c r="DI58" s="209">
        <f t="shared" ca="1" si="51"/>
        <v>0</v>
      </c>
      <c r="DJ58" s="209">
        <f t="shared" ca="1" si="51"/>
        <v>0</v>
      </c>
      <c r="DK58" s="209">
        <f t="shared" ca="1" si="51"/>
        <v>0</v>
      </c>
      <c r="DL58" s="209">
        <f t="shared" ca="1" si="51"/>
        <v>0</v>
      </c>
      <c r="DM58" s="209">
        <f t="shared" ca="1" si="51"/>
        <v>0</v>
      </c>
      <c r="DN58" s="209">
        <f t="shared" ca="1" si="51"/>
        <v>0</v>
      </c>
      <c r="DO58" s="209">
        <f t="shared" ca="1" si="51"/>
        <v>0</v>
      </c>
      <c r="DP58" s="209">
        <f t="shared" ca="1" si="51"/>
        <v>0</v>
      </c>
      <c r="DQ58" s="209">
        <f t="shared" ca="1" si="51"/>
        <v>0</v>
      </c>
      <c r="DR58" s="209">
        <f t="shared" ca="1" si="51"/>
        <v>0</v>
      </c>
      <c r="DS58" s="209">
        <f t="shared" ca="1" si="51"/>
        <v>0</v>
      </c>
      <c r="DT58" s="209">
        <f t="shared" ca="1" si="51"/>
        <v>0</v>
      </c>
      <c r="DU58" s="209">
        <f t="shared" ca="1" si="51"/>
        <v>0</v>
      </c>
      <c r="DV58" s="209">
        <f t="shared" ca="1" si="51"/>
        <v>0</v>
      </c>
      <c r="DW58" s="209">
        <f t="shared" ca="1" si="51"/>
        <v>0</v>
      </c>
      <c r="DX58" s="209">
        <f t="shared" ca="1" si="51"/>
        <v>0</v>
      </c>
      <c r="DY58" s="209">
        <f t="shared" ca="1" si="51"/>
        <v>0</v>
      </c>
      <c r="DZ58" s="209">
        <f t="shared" ca="1" si="51"/>
        <v>0</v>
      </c>
      <c r="EA58" s="209">
        <f t="shared" ca="1" si="51"/>
        <v>0</v>
      </c>
      <c r="EB58" s="209">
        <f t="shared" ca="1" si="51"/>
        <v>0</v>
      </c>
      <c r="EC58" s="209">
        <f t="shared" ca="1" si="51"/>
        <v>0</v>
      </c>
      <c r="ED58" s="209">
        <f t="shared" ca="1" si="51"/>
        <v>0</v>
      </c>
      <c r="EE58" s="209">
        <f t="shared" ca="1" si="51"/>
        <v>0</v>
      </c>
      <c r="EF58" s="209">
        <f t="shared" ca="1" si="51"/>
        <v>0</v>
      </c>
      <c r="EG58" s="209">
        <f t="shared" ca="1" si="51"/>
        <v>0</v>
      </c>
      <c r="EH58" s="209">
        <f t="shared" ref="EH58:GQ58" ca="1" si="52">+MIN(EH53*$B$29,EH57-EH49)</f>
        <v>0</v>
      </c>
      <c r="EI58" s="209">
        <f t="shared" ca="1" si="52"/>
        <v>0</v>
      </c>
      <c r="EJ58" s="209">
        <f t="shared" ca="1" si="52"/>
        <v>0</v>
      </c>
      <c r="EK58" s="209">
        <f t="shared" ca="1" si="52"/>
        <v>0</v>
      </c>
      <c r="EL58" s="209">
        <f t="shared" ca="1" si="52"/>
        <v>0</v>
      </c>
      <c r="EM58" s="209">
        <f t="shared" ca="1" si="52"/>
        <v>0</v>
      </c>
      <c r="EN58" s="209">
        <f t="shared" ca="1" si="52"/>
        <v>0</v>
      </c>
      <c r="EO58" s="209">
        <f t="shared" ca="1" si="52"/>
        <v>0</v>
      </c>
      <c r="EP58" s="209">
        <f t="shared" ca="1" si="52"/>
        <v>0</v>
      </c>
      <c r="EQ58" s="209">
        <f t="shared" ca="1" si="52"/>
        <v>0</v>
      </c>
      <c r="ER58" s="209">
        <f t="shared" ca="1" si="52"/>
        <v>0</v>
      </c>
      <c r="ES58" s="209">
        <f t="shared" ca="1" si="52"/>
        <v>0</v>
      </c>
      <c r="ET58" s="209">
        <f t="shared" ca="1" si="52"/>
        <v>0</v>
      </c>
      <c r="EU58" s="209">
        <f t="shared" ca="1" si="52"/>
        <v>0</v>
      </c>
      <c r="EV58" s="209">
        <f t="shared" ca="1" si="52"/>
        <v>0</v>
      </c>
      <c r="EW58" s="209">
        <f t="shared" ca="1" si="52"/>
        <v>0</v>
      </c>
      <c r="EX58" s="209">
        <f t="shared" ca="1" si="52"/>
        <v>0</v>
      </c>
      <c r="EY58" s="209">
        <f t="shared" ca="1" si="52"/>
        <v>0</v>
      </c>
      <c r="EZ58" s="209">
        <f t="shared" ca="1" si="52"/>
        <v>0</v>
      </c>
      <c r="FA58" s="209">
        <f t="shared" ca="1" si="52"/>
        <v>0</v>
      </c>
      <c r="FB58" s="209">
        <f t="shared" ca="1" si="52"/>
        <v>0</v>
      </c>
      <c r="FC58" s="209">
        <f t="shared" ca="1" si="52"/>
        <v>0</v>
      </c>
      <c r="FD58" s="209">
        <f t="shared" ca="1" si="52"/>
        <v>0</v>
      </c>
      <c r="FE58" s="209">
        <f t="shared" ca="1" si="52"/>
        <v>0</v>
      </c>
      <c r="FF58" s="209">
        <f t="shared" ca="1" si="52"/>
        <v>0</v>
      </c>
      <c r="FG58" s="209">
        <f t="shared" ca="1" si="52"/>
        <v>0</v>
      </c>
      <c r="FH58" s="209">
        <f t="shared" ca="1" si="52"/>
        <v>0</v>
      </c>
      <c r="FI58" s="209">
        <f t="shared" ca="1" si="52"/>
        <v>0</v>
      </c>
      <c r="FJ58" s="209">
        <f t="shared" ca="1" si="52"/>
        <v>0</v>
      </c>
      <c r="FK58" s="209">
        <f t="shared" ca="1" si="52"/>
        <v>0</v>
      </c>
      <c r="FL58" s="209">
        <f t="shared" ca="1" si="52"/>
        <v>0</v>
      </c>
      <c r="FM58" s="209">
        <f t="shared" ca="1" si="52"/>
        <v>0</v>
      </c>
      <c r="FN58" s="209">
        <f t="shared" ca="1" si="52"/>
        <v>0</v>
      </c>
      <c r="FO58" s="209">
        <f t="shared" ca="1" si="52"/>
        <v>0</v>
      </c>
      <c r="FP58" s="209">
        <f t="shared" ca="1" si="52"/>
        <v>0</v>
      </c>
      <c r="FQ58" s="209">
        <f t="shared" ca="1" si="52"/>
        <v>0</v>
      </c>
      <c r="FR58" s="209">
        <f t="shared" ca="1" si="52"/>
        <v>0</v>
      </c>
      <c r="FS58" s="209">
        <f t="shared" ca="1" si="52"/>
        <v>0</v>
      </c>
      <c r="FT58" s="209">
        <f t="shared" ca="1" si="52"/>
        <v>0</v>
      </c>
      <c r="FU58" s="209">
        <f t="shared" ca="1" si="52"/>
        <v>0</v>
      </c>
      <c r="FV58" s="209">
        <f t="shared" ca="1" si="52"/>
        <v>0</v>
      </c>
      <c r="FW58" s="209">
        <f t="shared" ca="1" si="52"/>
        <v>0</v>
      </c>
      <c r="FX58" s="209">
        <f t="shared" ca="1" si="52"/>
        <v>0</v>
      </c>
      <c r="FY58" s="209">
        <f t="shared" ca="1" si="52"/>
        <v>0</v>
      </c>
      <c r="FZ58" s="209">
        <f t="shared" ca="1" si="52"/>
        <v>0</v>
      </c>
      <c r="GA58" s="209">
        <f t="shared" ca="1" si="52"/>
        <v>0</v>
      </c>
      <c r="GB58" s="209">
        <f t="shared" ca="1" si="52"/>
        <v>0</v>
      </c>
      <c r="GC58" s="209">
        <f t="shared" ca="1" si="52"/>
        <v>0</v>
      </c>
      <c r="GD58" s="209">
        <f t="shared" ca="1" si="52"/>
        <v>0</v>
      </c>
      <c r="GE58" s="209">
        <f t="shared" ca="1" si="52"/>
        <v>0</v>
      </c>
      <c r="GF58" s="209">
        <f t="shared" ca="1" si="52"/>
        <v>0</v>
      </c>
      <c r="GG58" s="209">
        <f t="shared" ca="1" si="52"/>
        <v>0</v>
      </c>
      <c r="GH58" s="209">
        <f t="shared" ca="1" si="52"/>
        <v>0</v>
      </c>
      <c r="GI58" s="209">
        <f t="shared" ca="1" si="52"/>
        <v>0</v>
      </c>
      <c r="GJ58" s="209">
        <f t="shared" ca="1" si="52"/>
        <v>0</v>
      </c>
      <c r="GK58" s="209">
        <f t="shared" ca="1" si="52"/>
        <v>0</v>
      </c>
      <c r="GL58" s="209">
        <f t="shared" ca="1" si="52"/>
        <v>0</v>
      </c>
      <c r="GM58" s="209">
        <f t="shared" ca="1" si="52"/>
        <v>0</v>
      </c>
      <c r="GN58" s="209">
        <f t="shared" ca="1" si="52"/>
        <v>0</v>
      </c>
      <c r="GO58" s="209">
        <f t="shared" ca="1" si="52"/>
        <v>0</v>
      </c>
      <c r="GP58" s="209">
        <f t="shared" ca="1" si="52"/>
        <v>0</v>
      </c>
      <c r="GQ58" s="209">
        <f t="shared" ca="1" si="52"/>
        <v>0</v>
      </c>
      <c r="GR58" s="209">
        <f t="shared" ca="1" si="46"/>
        <v>0</v>
      </c>
      <c r="GS58" s="209"/>
    </row>
    <row r="59" spans="1:201" s="133" customFormat="1" x14ac:dyDescent="0.7">
      <c r="A59" s="168" t="str">
        <f>"Cash utilized towards "&amp;TEXT($D$29,"0.0%")&amp;" IRR at given date net of capital contributions"</f>
        <v>Cash utilized towards 8.0% IRR at given date net of capital contributions</v>
      </c>
      <c r="B59" s="169"/>
      <c r="C59" s="170"/>
      <c r="D59" s="171"/>
      <c r="E59" s="169"/>
      <c r="F59" s="170"/>
      <c r="G59" s="170">
        <f ca="1">SUM(I59:GQ59)</f>
        <v>0</v>
      </c>
      <c r="H59" s="209"/>
      <c r="I59" s="209">
        <f t="shared" ref="I59:BT59" ca="1" si="53">I58/$B$29</f>
        <v>0</v>
      </c>
      <c r="J59" s="209">
        <f t="shared" ca="1" si="53"/>
        <v>0</v>
      </c>
      <c r="K59" s="209">
        <f t="shared" ca="1" si="53"/>
        <v>0</v>
      </c>
      <c r="L59" s="209">
        <f t="shared" ca="1" si="53"/>
        <v>0</v>
      </c>
      <c r="M59" s="209">
        <f t="shared" ca="1" si="53"/>
        <v>0</v>
      </c>
      <c r="N59" s="209">
        <f t="shared" ca="1" si="53"/>
        <v>0</v>
      </c>
      <c r="O59" s="209">
        <f t="shared" ca="1" si="53"/>
        <v>0</v>
      </c>
      <c r="P59" s="209">
        <f t="shared" ca="1" si="53"/>
        <v>0</v>
      </c>
      <c r="Q59" s="209">
        <f t="shared" ca="1" si="53"/>
        <v>0</v>
      </c>
      <c r="R59" s="209">
        <f t="shared" ca="1" si="53"/>
        <v>0</v>
      </c>
      <c r="S59" s="209">
        <f t="shared" ca="1" si="53"/>
        <v>0</v>
      </c>
      <c r="T59" s="209">
        <f t="shared" ca="1" si="53"/>
        <v>0</v>
      </c>
      <c r="U59" s="209">
        <f t="shared" ca="1" si="53"/>
        <v>0</v>
      </c>
      <c r="V59" s="209">
        <f t="shared" ca="1" si="53"/>
        <v>0</v>
      </c>
      <c r="W59" s="209">
        <f t="shared" ca="1" si="53"/>
        <v>0</v>
      </c>
      <c r="X59" s="209">
        <f t="shared" ca="1" si="53"/>
        <v>0</v>
      </c>
      <c r="Y59" s="209">
        <f t="shared" ca="1" si="53"/>
        <v>0</v>
      </c>
      <c r="Z59" s="209">
        <f t="shared" ca="1" si="53"/>
        <v>0</v>
      </c>
      <c r="AA59" s="209">
        <f t="shared" ca="1" si="53"/>
        <v>0</v>
      </c>
      <c r="AB59" s="209">
        <f t="shared" ca="1" si="53"/>
        <v>0</v>
      </c>
      <c r="AC59" s="209">
        <f t="shared" ca="1" si="53"/>
        <v>0</v>
      </c>
      <c r="AD59" s="209">
        <f t="shared" ca="1" si="53"/>
        <v>0</v>
      </c>
      <c r="AE59" s="209">
        <f t="shared" ca="1" si="53"/>
        <v>0</v>
      </c>
      <c r="AF59" s="209">
        <f t="shared" ca="1" si="53"/>
        <v>0</v>
      </c>
      <c r="AG59" s="209">
        <f t="shared" ca="1" si="53"/>
        <v>0</v>
      </c>
      <c r="AH59" s="209">
        <f t="shared" ca="1" si="53"/>
        <v>0</v>
      </c>
      <c r="AI59" s="209">
        <f t="shared" ca="1" si="53"/>
        <v>0</v>
      </c>
      <c r="AJ59" s="209">
        <f t="shared" ca="1" si="53"/>
        <v>0</v>
      </c>
      <c r="AK59" s="209">
        <f t="shared" ca="1" si="53"/>
        <v>0</v>
      </c>
      <c r="AL59" s="209">
        <f t="shared" ca="1" si="53"/>
        <v>0</v>
      </c>
      <c r="AM59" s="209">
        <f t="shared" ca="1" si="53"/>
        <v>0</v>
      </c>
      <c r="AN59" s="209">
        <f t="shared" ca="1" si="53"/>
        <v>0</v>
      </c>
      <c r="AO59" s="209">
        <f t="shared" ca="1" si="53"/>
        <v>0</v>
      </c>
      <c r="AP59" s="209">
        <f t="shared" ca="1" si="53"/>
        <v>0</v>
      </c>
      <c r="AQ59" s="209">
        <f t="shared" ca="1" si="53"/>
        <v>0</v>
      </c>
      <c r="AR59" s="209">
        <f t="shared" ca="1" si="53"/>
        <v>0</v>
      </c>
      <c r="AS59" s="209">
        <f t="shared" ca="1" si="53"/>
        <v>0</v>
      </c>
      <c r="AT59" s="209">
        <f t="shared" ca="1" si="53"/>
        <v>0</v>
      </c>
      <c r="AU59" s="209">
        <f t="shared" ca="1" si="53"/>
        <v>0</v>
      </c>
      <c r="AV59" s="209">
        <f t="shared" ca="1" si="53"/>
        <v>0</v>
      </c>
      <c r="AW59" s="209">
        <f t="shared" ca="1" si="53"/>
        <v>0</v>
      </c>
      <c r="AX59" s="209">
        <f t="shared" ca="1" si="53"/>
        <v>0</v>
      </c>
      <c r="AY59" s="209">
        <f t="shared" ca="1" si="53"/>
        <v>0</v>
      </c>
      <c r="AZ59" s="209">
        <f t="shared" ca="1" si="53"/>
        <v>0</v>
      </c>
      <c r="BA59" s="209">
        <f t="shared" ca="1" si="53"/>
        <v>0</v>
      </c>
      <c r="BB59" s="209">
        <f t="shared" ca="1" si="53"/>
        <v>0</v>
      </c>
      <c r="BC59" s="209">
        <f t="shared" ca="1" si="53"/>
        <v>0</v>
      </c>
      <c r="BD59" s="209">
        <f t="shared" ca="1" si="53"/>
        <v>0</v>
      </c>
      <c r="BE59" s="209">
        <f t="shared" ca="1" si="53"/>
        <v>0</v>
      </c>
      <c r="BF59" s="209">
        <f t="shared" ca="1" si="53"/>
        <v>0</v>
      </c>
      <c r="BG59" s="209">
        <f t="shared" ca="1" si="53"/>
        <v>0</v>
      </c>
      <c r="BH59" s="209">
        <f t="shared" ca="1" si="53"/>
        <v>0</v>
      </c>
      <c r="BI59" s="209">
        <f t="shared" ca="1" si="53"/>
        <v>0</v>
      </c>
      <c r="BJ59" s="209">
        <f t="shared" ca="1" si="53"/>
        <v>0</v>
      </c>
      <c r="BK59" s="209">
        <f t="shared" ca="1" si="53"/>
        <v>0</v>
      </c>
      <c r="BL59" s="209">
        <f t="shared" ca="1" si="53"/>
        <v>0</v>
      </c>
      <c r="BM59" s="209">
        <f t="shared" ca="1" si="53"/>
        <v>0</v>
      </c>
      <c r="BN59" s="209">
        <f t="shared" ca="1" si="53"/>
        <v>0</v>
      </c>
      <c r="BO59" s="209">
        <f t="shared" ca="1" si="53"/>
        <v>0</v>
      </c>
      <c r="BP59" s="209">
        <f t="shared" ca="1" si="53"/>
        <v>0</v>
      </c>
      <c r="BQ59" s="209">
        <f t="shared" ca="1" si="53"/>
        <v>0</v>
      </c>
      <c r="BR59" s="209">
        <f t="shared" ca="1" si="53"/>
        <v>0</v>
      </c>
      <c r="BS59" s="209">
        <f t="shared" ca="1" si="53"/>
        <v>0</v>
      </c>
      <c r="BT59" s="209">
        <f t="shared" ca="1" si="53"/>
        <v>0</v>
      </c>
      <c r="BU59" s="209">
        <f t="shared" ref="BU59:EF59" ca="1" si="54">BU58/$B$29</f>
        <v>0</v>
      </c>
      <c r="BV59" s="209">
        <f t="shared" ca="1" si="54"/>
        <v>0</v>
      </c>
      <c r="BW59" s="209">
        <f t="shared" ca="1" si="54"/>
        <v>0</v>
      </c>
      <c r="BX59" s="209">
        <f t="shared" ca="1" si="54"/>
        <v>0</v>
      </c>
      <c r="BY59" s="209">
        <f t="shared" ca="1" si="54"/>
        <v>0</v>
      </c>
      <c r="BZ59" s="209">
        <f t="shared" ca="1" si="54"/>
        <v>0</v>
      </c>
      <c r="CA59" s="209">
        <f t="shared" ca="1" si="54"/>
        <v>0</v>
      </c>
      <c r="CB59" s="209">
        <f t="shared" ca="1" si="54"/>
        <v>0</v>
      </c>
      <c r="CC59" s="209">
        <f t="shared" ca="1" si="54"/>
        <v>0</v>
      </c>
      <c r="CD59" s="209">
        <f t="shared" ca="1" si="54"/>
        <v>0</v>
      </c>
      <c r="CE59" s="209">
        <f t="shared" ca="1" si="54"/>
        <v>0</v>
      </c>
      <c r="CF59" s="209">
        <f t="shared" ca="1" si="54"/>
        <v>0</v>
      </c>
      <c r="CG59" s="209">
        <f t="shared" ca="1" si="54"/>
        <v>0</v>
      </c>
      <c r="CH59" s="209">
        <f t="shared" ca="1" si="54"/>
        <v>0</v>
      </c>
      <c r="CI59" s="209">
        <f t="shared" ca="1" si="54"/>
        <v>0</v>
      </c>
      <c r="CJ59" s="209">
        <f t="shared" ca="1" si="54"/>
        <v>0</v>
      </c>
      <c r="CK59" s="209">
        <f t="shared" ca="1" si="54"/>
        <v>0</v>
      </c>
      <c r="CL59" s="209">
        <f t="shared" ca="1" si="54"/>
        <v>0</v>
      </c>
      <c r="CM59" s="209">
        <f t="shared" ca="1" si="54"/>
        <v>0</v>
      </c>
      <c r="CN59" s="209">
        <f t="shared" ca="1" si="54"/>
        <v>0</v>
      </c>
      <c r="CO59" s="209">
        <f t="shared" ca="1" si="54"/>
        <v>0</v>
      </c>
      <c r="CP59" s="209">
        <f t="shared" ca="1" si="54"/>
        <v>0</v>
      </c>
      <c r="CQ59" s="209">
        <f t="shared" ca="1" si="54"/>
        <v>0</v>
      </c>
      <c r="CR59" s="209">
        <f t="shared" ca="1" si="54"/>
        <v>0</v>
      </c>
      <c r="CS59" s="209">
        <f t="shared" ca="1" si="54"/>
        <v>0</v>
      </c>
      <c r="CT59" s="209">
        <f t="shared" ca="1" si="54"/>
        <v>0</v>
      </c>
      <c r="CU59" s="209">
        <f t="shared" ca="1" si="54"/>
        <v>0</v>
      </c>
      <c r="CV59" s="209">
        <f t="shared" ca="1" si="54"/>
        <v>0</v>
      </c>
      <c r="CW59" s="209">
        <f t="shared" ca="1" si="54"/>
        <v>0</v>
      </c>
      <c r="CX59" s="209">
        <f t="shared" ca="1" si="54"/>
        <v>0</v>
      </c>
      <c r="CY59" s="209">
        <f t="shared" ca="1" si="54"/>
        <v>0</v>
      </c>
      <c r="CZ59" s="209">
        <f t="shared" ca="1" si="54"/>
        <v>0</v>
      </c>
      <c r="DA59" s="209">
        <f t="shared" ca="1" si="54"/>
        <v>0</v>
      </c>
      <c r="DB59" s="209">
        <f t="shared" ca="1" si="54"/>
        <v>0</v>
      </c>
      <c r="DC59" s="209">
        <f t="shared" ca="1" si="54"/>
        <v>0</v>
      </c>
      <c r="DD59" s="209">
        <f t="shared" ca="1" si="54"/>
        <v>0</v>
      </c>
      <c r="DE59" s="209">
        <f t="shared" ca="1" si="54"/>
        <v>0</v>
      </c>
      <c r="DF59" s="209">
        <f t="shared" ca="1" si="54"/>
        <v>0</v>
      </c>
      <c r="DG59" s="209">
        <f t="shared" ca="1" si="54"/>
        <v>0</v>
      </c>
      <c r="DH59" s="209">
        <f t="shared" ca="1" si="54"/>
        <v>0</v>
      </c>
      <c r="DI59" s="209">
        <f t="shared" ca="1" si="54"/>
        <v>0</v>
      </c>
      <c r="DJ59" s="209">
        <f t="shared" ca="1" si="54"/>
        <v>0</v>
      </c>
      <c r="DK59" s="209">
        <f t="shared" ca="1" si="54"/>
        <v>0</v>
      </c>
      <c r="DL59" s="209">
        <f t="shared" ca="1" si="54"/>
        <v>0</v>
      </c>
      <c r="DM59" s="209">
        <f t="shared" ca="1" si="54"/>
        <v>0</v>
      </c>
      <c r="DN59" s="209">
        <f t="shared" ca="1" si="54"/>
        <v>0</v>
      </c>
      <c r="DO59" s="209">
        <f t="shared" ca="1" si="54"/>
        <v>0</v>
      </c>
      <c r="DP59" s="209">
        <f t="shared" ca="1" si="54"/>
        <v>0</v>
      </c>
      <c r="DQ59" s="209">
        <f t="shared" ca="1" si="54"/>
        <v>0</v>
      </c>
      <c r="DR59" s="209">
        <f t="shared" ca="1" si="54"/>
        <v>0</v>
      </c>
      <c r="DS59" s="209">
        <f t="shared" ca="1" si="54"/>
        <v>0</v>
      </c>
      <c r="DT59" s="209">
        <f t="shared" ca="1" si="54"/>
        <v>0</v>
      </c>
      <c r="DU59" s="209">
        <f t="shared" ca="1" si="54"/>
        <v>0</v>
      </c>
      <c r="DV59" s="209">
        <f t="shared" ca="1" si="54"/>
        <v>0</v>
      </c>
      <c r="DW59" s="209">
        <f t="shared" ca="1" si="54"/>
        <v>0</v>
      </c>
      <c r="DX59" s="209">
        <f t="shared" ca="1" si="54"/>
        <v>0</v>
      </c>
      <c r="DY59" s="209">
        <f t="shared" ca="1" si="54"/>
        <v>0</v>
      </c>
      <c r="DZ59" s="209">
        <f t="shared" ca="1" si="54"/>
        <v>0</v>
      </c>
      <c r="EA59" s="209">
        <f t="shared" ca="1" si="54"/>
        <v>0</v>
      </c>
      <c r="EB59" s="209">
        <f t="shared" ca="1" si="54"/>
        <v>0</v>
      </c>
      <c r="EC59" s="209">
        <f t="shared" ca="1" si="54"/>
        <v>0</v>
      </c>
      <c r="ED59" s="209">
        <f t="shared" ca="1" si="54"/>
        <v>0</v>
      </c>
      <c r="EE59" s="209">
        <f t="shared" ca="1" si="54"/>
        <v>0</v>
      </c>
      <c r="EF59" s="209">
        <f t="shared" ca="1" si="54"/>
        <v>0</v>
      </c>
      <c r="EG59" s="209">
        <f t="shared" ref="EG59:GQ59" ca="1" si="55">EG58/$B$29</f>
        <v>0</v>
      </c>
      <c r="EH59" s="209">
        <f t="shared" ca="1" si="55"/>
        <v>0</v>
      </c>
      <c r="EI59" s="209">
        <f t="shared" ca="1" si="55"/>
        <v>0</v>
      </c>
      <c r="EJ59" s="209">
        <f t="shared" ca="1" si="55"/>
        <v>0</v>
      </c>
      <c r="EK59" s="209">
        <f t="shared" ca="1" si="55"/>
        <v>0</v>
      </c>
      <c r="EL59" s="209">
        <f t="shared" ca="1" si="55"/>
        <v>0</v>
      </c>
      <c r="EM59" s="209">
        <f t="shared" ca="1" si="55"/>
        <v>0</v>
      </c>
      <c r="EN59" s="209">
        <f t="shared" ca="1" si="55"/>
        <v>0</v>
      </c>
      <c r="EO59" s="209">
        <f t="shared" ca="1" si="55"/>
        <v>0</v>
      </c>
      <c r="EP59" s="209">
        <f t="shared" ca="1" si="55"/>
        <v>0</v>
      </c>
      <c r="EQ59" s="209">
        <f t="shared" ca="1" si="55"/>
        <v>0</v>
      </c>
      <c r="ER59" s="209">
        <f t="shared" ca="1" si="55"/>
        <v>0</v>
      </c>
      <c r="ES59" s="209">
        <f t="shared" ca="1" si="55"/>
        <v>0</v>
      </c>
      <c r="ET59" s="209">
        <f t="shared" ca="1" si="55"/>
        <v>0</v>
      </c>
      <c r="EU59" s="209">
        <f t="shared" ca="1" si="55"/>
        <v>0</v>
      </c>
      <c r="EV59" s="209">
        <f t="shared" ca="1" si="55"/>
        <v>0</v>
      </c>
      <c r="EW59" s="209">
        <f t="shared" ca="1" si="55"/>
        <v>0</v>
      </c>
      <c r="EX59" s="209">
        <f t="shared" ca="1" si="55"/>
        <v>0</v>
      </c>
      <c r="EY59" s="209">
        <f t="shared" ca="1" si="55"/>
        <v>0</v>
      </c>
      <c r="EZ59" s="209">
        <f t="shared" ca="1" si="55"/>
        <v>0</v>
      </c>
      <c r="FA59" s="209">
        <f t="shared" ca="1" si="55"/>
        <v>0</v>
      </c>
      <c r="FB59" s="209">
        <f t="shared" ca="1" si="55"/>
        <v>0</v>
      </c>
      <c r="FC59" s="209">
        <f t="shared" ca="1" si="55"/>
        <v>0</v>
      </c>
      <c r="FD59" s="209">
        <f t="shared" ca="1" si="55"/>
        <v>0</v>
      </c>
      <c r="FE59" s="209">
        <f t="shared" ca="1" si="55"/>
        <v>0</v>
      </c>
      <c r="FF59" s="209">
        <f t="shared" ca="1" si="55"/>
        <v>0</v>
      </c>
      <c r="FG59" s="209">
        <f t="shared" ca="1" si="55"/>
        <v>0</v>
      </c>
      <c r="FH59" s="209">
        <f t="shared" ca="1" si="55"/>
        <v>0</v>
      </c>
      <c r="FI59" s="209">
        <f t="shared" ca="1" si="55"/>
        <v>0</v>
      </c>
      <c r="FJ59" s="209">
        <f t="shared" ca="1" si="55"/>
        <v>0</v>
      </c>
      <c r="FK59" s="209">
        <f t="shared" ca="1" si="55"/>
        <v>0</v>
      </c>
      <c r="FL59" s="209">
        <f t="shared" ca="1" si="55"/>
        <v>0</v>
      </c>
      <c r="FM59" s="209">
        <f t="shared" ca="1" si="55"/>
        <v>0</v>
      </c>
      <c r="FN59" s="209">
        <f t="shared" ca="1" si="55"/>
        <v>0</v>
      </c>
      <c r="FO59" s="209">
        <f t="shared" ca="1" si="55"/>
        <v>0</v>
      </c>
      <c r="FP59" s="209">
        <f t="shared" ca="1" si="55"/>
        <v>0</v>
      </c>
      <c r="FQ59" s="209">
        <f t="shared" ca="1" si="55"/>
        <v>0</v>
      </c>
      <c r="FR59" s="209">
        <f t="shared" ca="1" si="55"/>
        <v>0</v>
      </c>
      <c r="FS59" s="209">
        <f t="shared" ca="1" si="55"/>
        <v>0</v>
      </c>
      <c r="FT59" s="209">
        <f t="shared" ca="1" si="55"/>
        <v>0</v>
      </c>
      <c r="FU59" s="209">
        <f t="shared" ca="1" si="55"/>
        <v>0</v>
      </c>
      <c r="FV59" s="209">
        <f t="shared" ca="1" si="55"/>
        <v>0</v>
      </c>
      <c r="FW59" s="209">
        <f t="shared" ca="1" si="55"/>
        <v>0</v>
      </c>
      <c r="FX59" s="209">
        <f t="shared" ca="1" si="55"/>
        <v>0</v>
      </c>
      <c r="FY59" s="209">
        <f t="shared" ca="1" si="55"/>
        <v>0</v>
      </c>
      <c r="FZ59" s="209">
        <f t="shared" ca="1" si="55"/>
        <v>0</v>
      </c>
      <c r="GA59" s="209">
        <f t="shared" ca="1" si="55"/>
        <v>0</v>
      </c>
      <c r="GB59" s="209">
        <f t="shared" ca="1" si="55"/>
        <v>0</v>
      </c>
      <c r="GC59" s="209">
        <f t="shared" ca="1" si="55"/>
        <v>0</v>
      </c>
      <c r="GD59" s="209">
        <f t="shared" ca="1" si="55"/>
        <v>0</v>
      </c>
      <c r="GE59" s="209">
        <f t="shared" ca="1" si="55"/>
        <v>0</v>
      </c>
      <c r="GF59" s="209">
        <f t="shared" ca="1" si="55"/>
        <v>0</v>
      </c>
      <c r="GG59" s="209">
        <f t="shared" ca="1" si="55"/>
        <v>0</v>
      </c>
      <c r="GH59" s="209">
        <f t="shared" ca="1" si="55"/>
        <v>0</v>
      </c>
      <c r="GI59" s="209">
        <f t="shared" ca="1" si="55"/>
        <v>0</v>
      </c>
      <c r="GJ59" s="209">
        <f t="shared" ca="1" si="55"/>
        <v>0</v>
      </c>
      <c r="GK59" s="209">
        <f t="shared" ca="1" si="55"/>
        <v>0</v>
      </c>
      <c r="GL59" s="209">
        <f t="shared" ca="1" si="55"/>
        <v>0</v>
      </c>
      <c r="GM59" s="209">
        <f t="shared" ca="1" si="55"/>
        <v>0</v>
      </c>
      <c r="GN59" s="209">
        <f t="shared" ca="1" si="55"/>
        <v>0</v>
      </c>
      <c r="GO59" s="209">
        <f t="shared" ca="1" si="55"/>
        <v>0</v>
      </c>
      <c r="GP59" s="209">
        <f t="shared" ca="1" si="55"/>
        <v>0</v>
      </c>
      <c r="GQ59" s="209">
        <f t="shared" ca="1" si="55"/>
        <v>0</v>
      </c>
      <c r="GR59" s="209">
        <f t="shared" ca="1" si="46"/>
        <v>0</v>
      </c>
      <c r="GS59" s="209"/>
    </row>
    <row r="60" spans="1:201" s="133" customFormat="1" x14ac:dyDescent="0.7">
      <c r="A60" s="211" t="str">
        <f>"Limited Partners' "&amp;TEXT($B$29,"0%")&amp;";"</f>
        <v>Limited Partners' 100%;</v>
      </c>
      <c r="B60" s="169"/>
      <c r="C60" s="170"/>
      <c r="D60" s="171"/>
      <c r="E60" s="169"/>
      <c r="F60" s="169"/>
      <c r="G60" s="170"/>
      <c r="H60" s="216"/>
      <c r="I60" s="209">
        <f t="shared" ref="I60:BT60" ca="1" si="56">I59*$B$29</f>
        <v>0</v>
      </c>
      <c r="J60" s="209">
        <f t="shared" ca="1" si="56"/>
        <v>0</v>
      </c>
      <c r="K60" s="209">
        <f t="shared" ca="1" si="56"/>
        <v>0</v>
      </c>
      <c r="L60" s="209">
        <f t="shared" ca="1" si="56"/>
        <v>0</v>
      </c>
      <c r="M60" s="209">
        <f t="shared" ca="1" si="56"/>
        <v>0</v>
      </c>
      <c r="N60" s="209">
        <f t="shared" ca="1" si="56"/>
        <v>0</v>
      </c>
      <c r="O60" s="209">
        <f t="shared" ca="1" si="56"/>
        <v>0</v>
      </c>
      <c r="P60" s="209">
        <f t="shared" ca="1" si="56"/>
        <v>0</v>
      </c>
      <c r="Q60" s="209">
        <f t="shared" ca="1" si="56"/>
        <v>0</v>
      </c>
      <c r="R60" s="209">
        <f t="shared" ca="1" si="56"/>
        <v>0</v>
      </c>
      <c r="S60" s="209">
        <f t="shared" ca="1" si="56"/>
        <v>0</v>
      </c>
      <c r="T60" s="209">
        <f t="shared" ca="1" si="56"/>
        <v>0</v>
      </c>
      <c r="U60" s="209">
        <f t="shared" ca="1" si="56"/>
        <v>0</v>
      </c>
      <c r="V60" s="209">
        <f t="shared" ca="1" si="56"/>
        <v>0</v>
      </c>
      <c r="W60" s="209">
        <f t="shared" ca="1" si="56"/>
        <v>0</v>
      </c>
      <c r="X60" s="209">
        <f t="shared" ca="1" si="56"/>
        <v>0</v>
      </c>
      <c r="Y60" s="209">
        <f t="shared" ca="1" si="56"/>
        <v>0</v>
      </c>
      <c r="Z60" s="209">
        <f t="shared" ca="1" si="56"/>
        <v>0</v>
      </c>
      <c r="AA60" s="209">
        <f t="shared" ca="1" si="56"/>
        <v>0</v>
      </c>
      <c r="AB60" s="209">
        <f t="shared" ca="1" si="56"/>
        <v>0</v>
      </c>
      <c r="AC60" s="209">
        <f t="shared" ca="1" si="56"/>
        <v>0</v>
      </c>
      <c r="AD60" s="209">
        <f t="shared" ca="1" si="56"/>
        <v>0</v>
      </c>
      <c r="AE60" s="209">
        <f t="shared" ca="1" si="56"/>
        <v>0</v>
      </c>
      <c r="AF60" s="209">
        <f t="shared" ca="1" si="56"/>
        <v>0</v>
      </c>
      <c r="AG60" s="209">
        <f t="shared" ca="1" si="56"/>
        <v>0</v>
      </c>
      <c r="AH60" s="209">
        <f t="shared" ca="1" si="56"/>
        <v>0</v>
      </c>
      <c r="AI60" s="209">
        <f t="shared" ca="1" si="56"/>
        <v>0</v>
      </c>
      <c r="AJ60" s="209">
        <f t="shared" ca="1" si="56"/>
        <v>0</v>
      </c>
      <c r="AK60" s="209">
        <f t="shared" ca="1" si="56"/>
        <v>0</v>
      </c>
      <c r="AL60" s="209">
        <f t="shared" ca="1" si="56"/>
        <v>0</v>
      </c>
      <c r="AM60" s="209">
        <f t="shared" ca="1" si="56"/>
        <v>0</v>
      </c>
      <c r="AN60" s="209">
        <f t="shared" ca="1" si="56"/>
        <v>0</v>
      </c>
      <c r="AO60" s="209">
        <f t="shared" ca="1" si="56"/>
        <v>0</v>
      </c>
      <c r="AP60" s="209">
        <f t="shared" ca="1" si="56"/>
        <v>0</v>
      </c>
      <c r="AQ60" s="209">
        <f t="shared" ca="1" si="56"/>
        <v>0</v>
      </c>
      <c r="AR60" s="209">
        <f t="shared" ca="1" si="56"/>
        <v>0</v>
      </c>
      <c r="AS60" s="209">
        <f t="shared" ca="1" si="56"/>
        <v>0</v>
      </c>
      <c r="AT60" s="209">
        <f t="shared" ca="1" si="56"/>
        <v>0</v>
      </c>
      <c r="AU60" s="209">
        <f t="shared" ca="1" si="56"/>
        <v>0</v>
      </c>
      <c r="AV60" s="209">
        <f t="shared" ca="1" si="56"/>
        <v>0</v>
      </c>
      <c r="AW60" s="209">
        <f t="shared" ca="1" si="56"/>
        <v>0</v>
      </c>
      <c r="AX60" s="209">
        <f t="shared" ca="1" si="56"/>
        <v>0</v>
      </c>
      <c r="AY60" s="209">
        <f t="shared" ca="1" si="56"/>
        <v>0</v>
      </c>
      <c r="AZ60" s="209">
        <f t="shared" ca="1" si="56"/>
        <v>0</v>
      </c>
      <c r="BA60" s="209">
        <f t="shared" ca="1" si="56"/>
        <v>0</v>
      </c>
      <c r="BB60" s="209">
        <f t="shared" ca="1" si="56"/>
        <v>0</v>
      </c>
      <c r="BC60" s="209">
        <f t="shared" ca="1" si="56"/>
        <v>0</v>
      </c>
      <c r="BD60" s="209">
        <f t="shared" ca="1" si="56"/>
        <v>0</v>
      </c>
      <c r="BE60" s="209">
        <f t="shared" ca="1" si="56"/>
        <v>0</v>
      </c>
      <c r="BF60" s="209">
        <f t="shared" ca="1" si="56"/>
        <v>0</v>
      </c>
      <c r="BG60" s="209">
        <f t="shared" ca="1" si="56"/>
        <v>0</v>
      </c>
      <c r="BH60" s="209">
        <f t="shared" ca="1" si="56"/>
        <v>0</v>
      </c>
      <c r="BI60" s="209">
        <f t="shared" ca="1" si="56"/>
        <v>0</v>
      </c>
      <c r="BJ60" s="209">
        <f t="shared" ca="1" si="56"/>
        <v>0</v>
      </c>
      <c r="BK60" s="209">
        <f t="shared" ca="1" si="56"/>
        <v>0</v>
      </c>
      <c r="BL60" s="209">
        <f t="shared" ca="1" si="56"/>
        <v>0</v>
      </c>
      <c r="BM60" s="209">
        <f t="shared" ca="1" si="56"/>
        <v>0</v>
      </c>
      <c r="BN60" s="209">
        <f t="shared" ca="1" si="56"/>
        <v>0</v>
      </c>
      <c r="BO60" s="209">
        <f t="shared" ca="1" si="56"/>
        <v>0</v>
      </c>
      <c r="BP60" s="209">
        <f t="shared" ca="1" si="56"/>
        <v>0</v>
      </c>
      <c r="BQ60" s="209">
        <f t="shared" ca="1" si="56"/>
        <v>0</v>
      </c>
      <c r="BR60" s="209">
        <f t="shared" ca="1" si="56"/>
        <v>0</v>
      </c>
      <c r="BS60" s="209">
        <f t="shared" ca="1" si="56"/>
        <v>0</v>
      </c>
      <c r="BT60" s="209">
        <f t="shared" ca="1" si="56"/>
        <v>0</v>
      </c>
      <c r="BU60" s="209">
        <f t="shared" ref="BU60:EF60" ca="1" si="57">BU59*$B$29</f>
        <v>0</v>
      </c>
      <c r="BV60" s="209">
        <f t="shared" ca="1" si="57"/>
        <v>0</v>
      </c>
      <c r="BW60" s="209">
        <f t="shared" ca="1" si="57"/>
        <v>0</v>
      </c>
      <c r="BX60" s="209">
        <f t="shared" ca="1" si="57"/>
        <v>0</v>
      </c>
      <c r="BY60" s="209">
        <f t="shared" ca="1" si="57"/>
        <v>0</v>
      </c>
      <c r="BZ60" s="209">
        <f t="shared" ca="1" si="57"/>
        <v>0</v>
      </c>
      <c r="CA60" s="209">
        <f t="shared" ca="1" si="57"/>
        <v>0</v>
      </c>
      <c r="CB60" s="209">
        <f t="shared" ca="1" si="57"/>
        <v>0</v>
      </c>
      <c r="CC60" s="209">
        <f t="shared" ca="1" si="57"/>
        <v>0</v>
      </c>
      <c r="CD60" s="209">
        <f t="shared" ca="1" si="57"/>
        <v>0</v>
      </c>
      <c r="CE60" s="209">
        <f t="shared" ca="1" si="57"/>
        <v>0</v>
      </c>
      <c r="CF60" s="209">
        <f t="shared" ca="1" si="57"/>
        <v>0</v>
      </c>
      <c r="CG60" s="209">
        <f t="shared" ca="1" si="57"/>
        <v>0</v>
      </c>
      <c r="CH60" s="209">
        <f t="shared" ca="1" si="57"/>
        <v>0</v>
      </c>
      <c r="CI60" s="209">
        <f t="shared" ca="1" si="57"/>
        <v>0</v>
      </c>
      <c r="CJ60" s="209">
        <f t="shared" ca="1" si="57"/>
        <v>0</v>
      </c>
      <c r="CK60" s="209">
        <f t="shared" ca="1" si="57"/>
        <v>0</v>
      </c>
      <c r="CL60" s="209">
        <f t="shared" ca="1" si="57"/>
        <v>0</v>
      </c>
      <c r="CM60" s="209">
        <f t="shared" ca="1" si="57"/>
        <v>0</v>
      </c>
      <c r="CN60" s="209">
        <f t="shared" ca="1" si="57"/>
        <v>0</v>
      </c>
      <c r="CO60" s="209">
        <f t="shared" ca="1" si="57"/>
        <v>0</v>
      </c>
      <c r="CP60" s="209">
        <f t="shared" ca="1" si="57"/>
        <v>0</v>
      </c>
      <c r="CQ60" s="209">
        <f t="shared" ca="1" si="57"/>
        <v>0</v>
      </c>
      <c r="CR60" s="209">
        <f t="shared" ca="1" si="57"/>
        <v>0</v>
      </c>
      <c r="CS60" s="209">
        <f t="shared" ca="1" si="57"/>
        <v>0</v>
      </c>
      <c r="CT60" s="209">
        <f t="shared" ca="1" si="57"/>
        <v>0</v>
      </c>
      <c r="CU60" s="209">
        <f t="shared" ca="1" si="57"/>
        <v>0</v>
      </c>
      <c r="CV60" s="209">
        <f t="shared" ca="1" si="57"/>
        <v>0</v>
      </c>
      <c r="CW60" s="209">
        <f t="shared" ca="1" si="57"/>
        <v>0</v>
      </c>
      <c r="CX60" s="209">
        <f t="shared" ca="1" si="57"/>
        <v>0</v>
      </c>
      <c r="CY60" s="209">
        <f t="shared" ca="1" si="57"/>
        <v>0</v>
      </c>
      <c r="CZ60" s="209">
        <f t="shared" ca="1" si="57"/>
        <v>0</v>
      </c>
      <c r="DA60" s="209">
        <f t="shared" ca="1" si="57"/>
        <v>0</v>
      </c>
      <c r="DB60" s="209">
        <f t="shared" ca="1" si="57"/>
        <v>0</v>
      </c>
      <c r="DC60" s="209">
        <f t="shared" ca="1" si="57"/>
        <v>0</v>
      </c>
      <c r="DD60" s="209">
        <f t="shared" ca="1" si="57"/>
        <v>0</v>
      </c>
      <c r="DE60" s="209">
        <f t="shared" ca="1" si="57"/>
        <v>0</v>
      </c>
      <c r="DF60" s="209">
        <f t="shared" ca="1" si="57"/>
        <v>0</v>
      </c>
      <c r="DG60" s="209">
        <f t="shared" ca="1" si="57"/>
        <v>0</v>
      </c>
      <c r="DH60" s="209">
        <f t="shared" ca="1" si="57"/>
        <v>0</v>
      </c>
      <c r="DI60" s="209">
        <f t="shared" ca="1" si="57"/>
        <v>0</v>
      </c>
      <c r="DJ60" s="209">
        <f t="shared" ca="1" si="57"/>
        <v>0</v>
      </c>
      <c r="DK60" s="209">
        <f t="shared" ca="1" si="57"/>
        <v>0</v>
      </c>
      <c r="DL60" s="209">
        <f t="shared" ca="1" si="57"/>
        <v>0</v>
      </c>
      <c r="DM60" s="209">
        <f t="shared" ca="1" si="57"/>
        <v>0</v>
      </c>
      <c r="DN60" s="209">
        <f t="shared" ca="1" si="57"/>
        <v>0</v>
      </c>
      <c r="DO60" s="209">
        <f t="shared" ca="1" si="57"/>
        <v>0</v>
      </c>
      <c r="DP60" s="209">
        <f t="shared" ca="1" si="57"/>
        <v>0</v>
      </c>
      <c r="DQ60" s="209">
        <f t="shared" ca="1" si="57"/>
        <v>0</v>
      </c>
      <c r="DR60" s="209">
        <f t="shared" ca="1" si="57"/>
        <v>0</v>
      </c>
      <c r="DS60" s="209">
        <f t="shared" ca="1" si="57"/>
        <v>0</v>
      </c>
      <c r="DT60" s="209">
        <f t="shared" ca="1" si="57"/>
        <v>0</v>
      </c>
      <c r="DU60" s="209">
        <f t="shared" ca="1" si="57"/>
        <v>0</v>
      </c>
      <c r="DV60" s="209">
        <f t="shared" ca="1" si="57"/>
        <v>0</v>
      </c>
      <c r="DW60" s="209">
        <f t="shared" ca="1" si="57"/>
        <v>0</v>
      </c>
      <c r="DX60" s="209">
        <f t="shared" ca="1" si="57"/>
        <v>0</v>
      </c>
      <c r="DY60" s="209">
        <f t="shared" ca="1" si="57"/>
        <v>0</v>
      </c>
      <c r="DZ60" s="209">
        <f t="shared" ca="1" si="57"/>
        <v>0</v>
      </c>
      <c r="EA60" s="209">
        <f t="shared" ca="1" si="57"/>
        <v>0</v>
      </c>
      <c r="EB60" s="209">
        <f t="shared" ca="1" si="57"/>
        <v>0</v>
      </c>
      <c r="EC60" s="209">
        <f t="shared" ca="1" si="57"/>
        <v>0</v>
      </c>
      <c r="ED60" s="209">
        <f t="shared" ca="1" si="57"/>
        <v>0</v>
      </c>
      <c r="EE60" s="209">
        <f t="shared" ca="1" si="57"/>
        <v>0</v>
      </c>
      <c r="EF60" s="209">
        <f t="shared" ca="1" si="57"/>
        <v>0</v>
      </c>
      <c r="EG60" s="209">
        <f t="shared" ref="EG60:GQ60" ca="1" si="58">EG59*$B$29</f>
        <v>0</v>
      </c>
      <c r="EH60" s="209">
        <f t="shared" ca="1" si="58"/>
        <v>0</v>
      </c>
      <c r="EI60" s="209">
        <f t="shared" ca="1" si="58"/>
        <v>0</v>
      </c>
      <c r="EJ60" s="209">
        <f t="shared" ca="1" si="58"/>
        <v>0</v>
      </c>
      <c r="EK60" s="209">
        <f t="shared" ca="1" si="58"/>
        <v>0</v>
      </c>
      <c r="EL60" s="209">
        <f t="shared" ca="1" si="58"/>
        <v>0</v>
      </c>
      <c r="EM60" s="209">
        <f t="shared" ca="1" si="58"/>
        <v>0</v>
      </c>
      <c r="EN60" s="209">
        <f t="shared" ca="1" si="58"/>
        <v>0</v>
      </c>
      <c r="EO60" s="209">
        <f t="shared" ca="1" si="58"/>
        <v>0</v>
      </c>
      <c r="EP60" s="209">
        <f t="shared" ca="1" si="58"/>
        <v>0</v>
      </c>
      <c r="EQ60" s="209">
        <f t="shared" ca="1" si="58"/>
        <v>0</v>
      </c>
      <c r="ER60" s="209">
        <f t="shared" ca="1" si="58"/>
        <v>0</v>
      </c>
      <c r="ES60" s="209">
        <f t="shared" ca="1" si="58"/>
        <v>0</v>
      </c>
      <c r="ET60" s="209">
        <f t="shared" ca="1" si="58"/>
        <v>0</v>
      </c>
      <c r="EU60" s="209">
        <f t="shared" ca="1" si="58"/>
        <v>0</v>
      </c>
      <c r="EV60" s="209">
        <f t="shared" ca="1" si="58"/>
        <v>0</v>
      </c>
      <c r="EW60" s="209">
        <f t="shared" ca="1" si="58"/>
        <v>0</v>
      </c>
      <c r="EX60" s="209">
        <f t="shared" ca="1" si="58"/>
        <v>0</v>
      </c>
      <c r="EY60" s="209">
        <f t="shared" ca="1" si="58"/>
        <v>0</v>
      </c>
      <c r="EZ60" s="209">
        <f t="shared" ca="1" si="58"/>
        <v>0</v>
      </c>
      <c r="FA60" s="209">
        <f t="shared" ca="1" si="58"/>
        <v>0</v>
      </c>
      <c r="FB60" s="209">
        <f t="shared" ca="1" si="58"/>
        <v>0</v>
      </c>
      <c r="FC60" s="209">
        <f t="shared" ca="1" si="58"/>
        <v>0</v>
      </c>
      <c r="FD60" s="209">
        <f t="shared" ca="1" si="58"/>
        <v>0</v>
      </c>
      <c r="FE60" s="209">
        <f t="shared" ca="1" si="58"/>
        <v>0</v>
      </c>
      <c r="FF60" s="209">
        <f t="shared" ca="1" si="58"/>
        <v>0</v>
      </c>
      <c r="FG60" s="209">
        <f t="shared" ca="1" si="58"/>
        <v>0</v>
      </c>
      <c r="FH60" s="209">
        <f t="shared" ca="1" si="58"/>
        <v>0</v>
      </c>
      <c r="FI60" s="209">
        <f t="shared" ca="1" si="58"/>
        <v>0</v>
      </c>
      <c r="FJ60" s="209">
        <f t="shared" ca="1" si="58"/>
        <v>0</v>
      </c>
      <c r="FK60" s="209">
        <f t="shared" ca="1" si="58"/>
        <v>0</v>
      </c>
      <c r="FL60" s="209">
        <f t="shared" ca="1" si="58"/>
        <v>0</v>
      </c>
      <c r="FM60" s="209">
        <f t="shared" ca="1" si="58"/>
        <v>0</v>
      </c>
      <c r="FN60" s="209">
        <f t="shared" ca="1" si="58"/>
        <v>0</v>
      </c>
      <c r="FO60" s="209">
        <f t="shared" ca="1" si="58"/>
        <v>0</v>
      </c>
      <c r="FP60" s="209">
        <f t="shared" ca="1" si="58"/>
        <v>0</v>
      </c>
      <c r="FQ60" s="209">
        <f t="shared" ca="1" si="58"/>
        <v>0</v>
      </c>
      <c r="FR60" s="209">
        <f t="shared" ca="1" si="58"/>
        <v>0</v>
      </c>
      <c r="FS60" s="209">
        <f t="shared" ca="1" si="58"/>
        <v>0</v>
      </c>
      <c r="FT60" s="209">
        <f t="shared" ca="1" si="58"/>
        <v>0</v>
      </c>
      <c r="FU60" s="209">
        <f t="shared" ca="1" si="58"/>
        <v>0</v>
      </c>
      <c r="FV60" s="209">
        <f t="shared" ca="1" si="58"/>
        <v>0</v>
      </c>
      <c r="FW60" s="209">
        <f t="shared" ca="1" si="58"/>
        <v>0</v>
      </c>
      <c r="FX60" s="209">
        <f t="shared" ca="1" si="58"/>
        <v>0</v>
      </c>
      <c r="FY60" s="209">
        <f t="shared" ca="1" si="58"/>
        <v>0</v>
      </c>
      <c r="FZ60" s="209">
        <f t="shared" ca="1" si="58"/>
        <v>0</v>
      </c>
      <c r="GA60" s="209">
        <f t="shared" ca="1" si="58"/>
        <v>0</v>
      </c>
      <c r="GB60" s="209">
        <f t="shared" ca="1" si="58"/>
        <v>0</v>
      </c>
      <c r="GC60" s="209">
        <f t="shared" ca="1" si="58"/>
        <v>0</v>
      </c>
      <c r="GD60" s="209">
        <f t="shared" ca="1" si="58"/>
        <v>0</v>
      </c>
      <c r="GE60" s="209">
        <f t="shared" ca="1" si="58"/>
        <v>0</v>
      </c>
      <c r="GF60" s="209">
        <f t="shared" ca="1" si="58"/>
        <v>0</v>
      </c>
      <c r="GG60" s="209">
        <f t="shared" ca="1" si="58"/>
        <v>0</v>
      </c>
      <c r="GH60" s="209">
        <f t="shared" ca="1" si="58"/>
        <v>0</v>
      </c>
      <c r="GI60" s="209">
        <f t="shared" ca="1" si="58"/>
        <v>0</v>
      </c>
      <c r="GJ60" s="209">
        <f t="shared" ca="1" si="58"/>
        <v>0</v>
      </c>
      <c r="GK60" s="209">
        <f t="shared" ca="1" si="58"/>
        <v>0</v>
      </c>
      <c r="GL60" s="209">
        <f t="shared" ca="1" si="58"/>
        <v>0</v>
      </c>
      <c r="GM60" s="209">
        <f t="shared" ca="1" si="58"/>
        <v>0</v>
      </c>
      <c r="GN60" s="209">
        <f t="shared" ca="1" si="58"/>
        <v>0</v>
      </c>
      <c r="GO60" s="209">
        <f t="shared" ca="1" si="58"/>
        <v>0</v>
      </c>
      <c r="GP60" s="209">
        <f t="shared" ca="1" si="58"/>
        <v>0</v>
      </c>
      <c r="GQ60" s="209">
        <f t="shared" ca="1" si="58"/>
        <v>0</v>
      </c>
      <c r="GR60" s="209">
        <f t="shared" ca="1" si="46"/>
        <v>0</v>
      </c>
      <c r="GS60" s="209"/>
    </row>
    <row r="61" spans="1:201" s="133" customFormat="1" x14ac:dyDescent="0.7">
      <c r="A61" s="211" t="str">
        <f>"General Partners' "&amp;TEXT($C$29,"0%")&amp;";"</f>
        <v>General Partners' 0%;</v>
      </c>
      <c r="B61" s="169"/>
      <c r="C61" s="170"/>
      <c r="D61" s="171"/>
      <c r="E61" s="169"/>
      <c r="F61" s="169"/>
      <c r="G61" s="170"/>
      <c r="H61" s="209"/>
      <c r="I61" s="212">
        <f t="shared" ref="I61:BT61" ca="1" si="59">I59*$C$29</f>
        <v>0</v>
      </c>
      <c r="J61" s="212">
        <f t="shared" ca="1" si="59"/>
        <v>0</v>
      </c>
      <c r="K61" s="212">
        <f t="shared" ca="1" si="59"/>
        <v>0</v>
      </c>
      <c r="L61" s="212">
        <f t="shared" ca="1" si="59"/>
        <v>0</v>
      </c>
      <c r="M61" s="212">
        <f t="shared" ca="1" si="59"/>
        <v>0</v>
      </c>
      <c r="N61" s="212">
        <f t="shared" ca="1" si="59"/>
        <v>0</v>
      </c>
      <c r="O61" s="212">
        <f t="shared" ca="1" si="59"/>
        <v>0</v>
      </c>
      <c r="P61" s="212">
        <f t="shared" ca="1" si="59"/>
        <v>0</v>
      </c>
      <c r="Q61" s="212">
        <f t="shared" ca="1" si="59"/>
        <v>0</v>
      </c>
      <c r="R61" s="212">
        <f t="shared" ca="1" si="59"/>
        <v>0</v>
      </c>
      <c r="S61" s="212">
        <f t="shared" ca="1" si="59"/>
        <v>0</v>
      </c>
      <c r="T61" s="212">
        <f t="shared" ca="1" si="59"/>
        <v>0</v>
      </c>
      <c r="U61" s="212">
        <f t="shared" ca="1" si="59"/>
        <v>0</v>
      </c>
      <c r="V61" s="212">
        <f t="shared" ca="1" si="59"/>
        <v>0</v>
      </c>
      <c r="W61" s="212">
        <f t="shared" ca="1" si="59"/>
        <v>0</v>
      </c>
      <c r="X61" s="212">
        <f t="shared" ca="1" si="59"/>
        <v>0</v>
      </c>
      <c r="Y61" s="212">
        <f t="shared" ca="1" si="59"/>
        <v>0</v>
      </c>
      <c r="Z61" s="212">
        <f t="shared" ca="1" si="59"/>
        <v>0</v>
      </c>
      <c r="AA61" s="212">
        <f t="shared" ca="1" si="59"/>
        <v>0</v>
      </c>
      <c r="AB61" s="212">
        <f t="shared" ca="1" si="59"/>
        <v>0</v>
      </c>
      <c r="AC61" s="212">
        <f t="shared" ca="1" si="59"/>
        <v>0</v>
      </c>
      <c r="AD61" s="212">
        <f t="shared" ca="1" si="59"/>
        <v>0</v>
      </c>
      <c r="AE61" s="212">
        <f t="shared" ca="1" si="59"/>
        <v>0</v>
      </c>
      <c r="AF61" s="212">
        <f t="shared" ca="1" si="59"/>
        <v>0</v>
      </c>
      <c r="AG61" s="212">
        <f t="shared" ca="1" si="59"/>
        <v>0</v>
      </c>
      <c r="AH61" s="212">
        <f t="shared" ca="1" si="59"/>
        <v>0</v>
      </c>
      <c r="AI61" s="212">
        <f t="shared" ca="1" si="59"/>
        <v>0</v>
      </c>
      <c r="AJ61" s="212">
        <f t="shared" ca="1" si="59"/>
        <v>0</v>
      </c>
      <c r="AK61" s="212">
        <f t="shared" ca="1" si="59"/>
        <v>0</v>
      </c>
      <c r="AL61" s="212">
        <f t="shared" ca="1" si="59"/>
        <v>0</v>
      </c>
      <c r="AM61" s="212">
        <f t="shared" ca="1" si="59"/>
        <v>0</v>
      </c>
      <c r="AN61" s="212">
        <f t="shared" ca="1" si="59"/>
        <v>0</v>
      </c>
      <c r="AO61" s="212">
        <f t="shared" ca="1" si="59"/>
        <v>0</v>
      </c>
      <c r="AP61" s="212">
        <f t="shared" ca="1" si="59"/>
        <v>0</v>
      </c>
      <c r="AQ61" s="212">
        <f t="shared" ca="1" si="59"/>
        <v>0</v>
      </c>
      <c r="AR61" s="212">
        <f t="shared" ca="1" si="59"/>
        <v>0</v>
      </c>
      <c r="AS61" s="212">
        <f t="shared" ca="1" si="59"/>
        <v>0</v>
      </c>
      <c r="AT61" s="212">
        <f t="shared" ca="1" si="59"/>
        <v>0</v>
      </c>
      <c r="AU61" s="212">
        <f t="shared" ca="1" si="59"/>
        <v>0</v>
      </c>
      <c r="AV61" s="212">
        <f t="shared" ca="1" si="59"/>
        <v>0</v>
      </c>
      <c r="AW61" s="212">
        <f t="shared" ca="1" si="59"/>
        <v>0</v>
      </c>
      <c r="AX61" s="212">
        <f t="shared" ca="1" si="59"/>
        <v>0</v>
      </c>
      <c r="AY61" s="212">
        <f t="shared" ca="1" si="59"/>
        <v>0</v>
      </c>
      <c r="AZ61" s="212">
        <f t="shared" ca="1" si="59"/>
        <v>0</v>
      </c>
      <c r="BA61" s="212">
        <f t="shared" ca="1" si="59"/>
        <v>0</v>
      </c>
      <c r="BB61" s="212">
        <f t="shared" ca="1" si="59"/>
        <v>0</v>
      </c>
      <c r="BC61" s="212">
        <f t="shared" ca="1" si="59"/>
        <v>0</v>
      </c>
      <c r="BD61" s="212">
        <f t="shared" ca="1" si="59"/>
        <v>0</v>
      </c>
      <c r="BE61" s="212">
        <f t="shared" ca="1" si="59"/>
        <v>0</v>
      </c>
      <c r="BF61" s="212">
        <f t="shared" ca="1" si="59"/>
        <v>0</v>
      </c>
      <c r="BG61" s="212">
        <f t="shared" ca="1" si="59"/>
        <v>0</v>
      </c>
      <c r="BH61" s="212">
        <f t="shared" ca="1" si="59"/>
        <v>0</v>
      </c>
      <c r="BI61" s="212">
        <f t="shared" ca="1" si="59"/>
        <v>0</v>
      </c>
      <c r="BJ61" s="212">
        <f t="shared" ca="1" si="59"/>
        <v>0</v>
      </c>
      <c r="BK61" s="212">
        <f t="shared" ca="1" si="59"/>
        <v>0</v>
      </c>
      <c r="BL61" s="212">
        <f t="shared" ca="1" si="59"/>
        <v>0</v>
      </c>
      <c r="BM61" s="212">
        <f t="shared" ca="1" si="59"/>
        <v>0</v>
      </c>
      <c r="BN61" s="212">
        <f t="shared" ca="1" si="59"/>
        <v>0</v>
      </c>
      <c r="BO61" s="212">
        <f t="shared" ca="1" si="59"/>
        <v>0</v>
      </c>
      <c r="BP61" s="212">
        <f t="shared" ca="1" si="59"/>
        <v>0</v>
      </c>
      <c r="BQ61" s="212">
        <f t="shared" ca="1" si="59"/>
        <v>0</v>
      </c>
      <c r="BR61" s="212">
        <f t="shared" ca="1" si="59"/>
        <v>0</v>
      </c>
      <c r="BS61" s="212">
        <f t="shared" ca="1" si="59"/>
        <v>0</v>
      </c>
      <c r="BT61" s="212">
        <f t="shared" ca="1" si="59"/>
        <v>0</v>
      </c>
      <c r="BU61" s="212">
        <f t="shared" ref="BU61:EF61" ca="1" si="60">BU59*$C$29</f>
        <v>0</v>
      </c>
      <c r="BV61" s="212">
        <f t="shared" ca="1" si="60"/>
        <v>0</v>
      </c>
      <c r="BW61" s="212">
        <f t="shared" ca="1" si="60"/>
        <v>0</v>
      </c>
      <c r="BX61" s="212">
        <f t="shared" ca="1" si="60"/>
        <v>0</v>
      </c>
      <c r="BY61" s="212">
        <f t="shared" ca="1" si="60"/>
        <v>0</v>
      </c>
      <c r="BZ61" s="212">
        <f t="shared" ca="1" si="60"/>
        <v>0</v>
      </c>
      <c r="CA61" s="212">
        <f t="shared" ca="1" si="60"/>
        <v>0</v>
      </c>
      <c r="CB61" s="212">
        <f t="shared" ca="1" si="60"/>
        <v>0</v>
      </c>
      <c r="CC61" s="212">
        <f t="shared" ca="1" si="60"/>
        <v>0</v>
      </c>
      <c r="CD61" s="212">
        <f t="shared" ca="1" si="60"/>
        <v>0</v>
      </c>
      <c r="CE61" s="212">
        <f t="shared" ca="1" si="60"/>
        <v>0</v>
      </c>
      <c r="CF61" s="212">
        <f t="shared" ca="1" si="60"/>
        <v>0</v>
      </c>
      <c r="CG61" s="212">
        <f t="shared" ca="1" si="60"/>
        <v>0</v>
      </c>
      <c r="CH61" s="212">
        <f t="shared" ca="1" si="60"/>
        <v>0</v>
      </c>
      <c r="CI61" s="212">
        <f t="shared" ca="1" si="60"/>
        <v>0</v>
      </c>
      <c r="CJ61" s="212">
        <f t="shared" ca="1" si="60"/>
        <v>0</v>
      </c>
      <c r="CK61" s="212">
        <f t="shared" ca="1" si="60"/>
        <v>0</v>
      </c>
      <c r="CL61" s="212">
        <f t="shared" ca="1" si="60"/>
        <v>0</v>
      </c>
      <c r="CM61" s="212">
        <f t="shared" ca="1" si="60"/>
        <v>0</v>
      </c>
      <c r="CN61" s="212">
        <f t="shared" ca="1" si="60"/>
        <v>0</v>
      </c>
      <c r="CO61" s="212">
        <f t="shared" ca="1" si="60"/>
        <v>0</v>
      </c>
      <c r="CP61" s="212">
        <f t="shared" ca="1" si="60"/>
        <v>0</v>
      </c>
      <c r="CQ61" s="212">
        <f t="shared" ca="1" si="60"/>
        <v>0</v>
      </c>
      <c r="CR61" s="212">
        <f t="shared" ca="1" si="60"/>
        <v>0</v>
      </c>
      <c r="CS61" s="212">
        <f t="shared" ca="1" si="60"/>
        <v>0</v>
      </c>
      <c r="CT61" s="212">
        <f t="shared" ca="1" si="60"/>
        <v>0</v>
      </c>
      <c r="CU61" s="212">
        <f t="shared" ca="1" si="60"/>
        <v>0</v>
      </c>
      <c r="CV61" s="212">
        <f t="shared" ca="1" si="60"/>
        <v>0</v>
      </c>
      <c r="CW61" s="212">
        <f t="shared" ca="1" si="60"/>
        <v>0</v>
      </c>
      <c r="CX61" s="212">
        <f t="shared" ca="1" si="60"/>
        <v>0</v>
      </c>
      <c r="CY61" s="212">
        <f t="shared" ca="1" si="60"/>
        <v>0</v>
      </c>
      <c r="CZ61" s="212">
        <f t="shared" ca="1" si="60"/>
        <v>0</v>
      </c>
      <c r="DA61" s="212">
        <f t="shared" ca="1" si="60"/>
        <v>0</v>
      </c>
      <c r="DB61" s="212">
        <f t="shared" ca="1" si="60"/>
        <v>0</v>
      </c>
      <c r="DC61" s="212">
        <f t="shared" ca="1" si="60"/>
        <v>0</v>
      </c>
      <c r="DD61" s="212">
        <f t="shared" ca="1" si="60"/>
        <v>0</v>
      </c>
      <c r="DE61" s="212">
        <f t="shared" ca="1" si="60"/>
        <v>0</v>
      </c>
      <c r="DF61" s="212">
        <f t="shared" ca="1" si="60"/>
        <v>0</v>
      </c>
      <c r="DG61" s="212">
        <f t="shared" ca="1" si="60"/>
        <v>0</v>
      </c>
      <c r="DH61" s="212">
        <f t="shared" ca="1" si="60"/>
        <v>0</v>
      </c>
      <c r="DI61" s="212">
        <f t="shared" ca="1" si="60"/>
        <v>0</v>
      </c>
      <c r="DJ61" s="212">
        <f t="shared" ca="1" si="60"/>
        <v>0</v>
      </c>
      <c r="DK61" s="212">
        <f t="shared" ca="1" si="60"/>
        <v>0</v>
      </c>
      <c r="DL61" s="212">
        <f t="shared" ca="1" si="60"/>
        <v>0</v>
      </c>
      <c r="DM61" s="212">
        <f t="shared" ca="1" si="60"/>
        <v>0</v>
      </c>
      <c r="DN61" s="212">
        <f t="shared" ca="1" si="60"/>
        <v>0</v>
      </c>
      <c r="DO61" s="212">
        <f t="shared" ca="1" si="60"/>
        <v>0</v>
      </c>
      <c r="DP61" s="212">
        <f t="shared" ca="1" si="60"/>
        <v>0</v>
      </c>
      <c r="DQ61" s="212">
        <f t="shared" ca="1" si="60"/>
        <v>0</v>
      </c>
      <c r="DR61" s="212">
        <f t="shared" ca="1" si="60"/>
        <v>0</v>
      </c>
      <c r="DS61" s="212">
        <f t="shared" ca="1" si="60"/>
        <v>0</v>
      </c>
      <c r="DT61" s="212">
        <f t="shared" ca="1" si="60"/>
        <v>0</v>
      </c>
      <c r="DU61" s="212">
        <f t="shared" ca="1" si="60"/>
        <v>0</v>
      </c>
      <c r="DV61" s="212">
        <f t="shared" ca="1" si="60"/>
        <v>0</v>
      </c>
      <c r="DW61" s="212">
        <f t="shared" ca="1" si="60"/>
        <v>0</v>
      </c>
      <c r="DX61" s="212">
        <f t="shared" ca="1" si="60"/>
        <v>0</v>
      </c>
      <c r="DY61" s="212">
        <f t="shared" ca="1" si="60"/>
        <v>0</v>
      </c>
      <c r="DZ61" s="212">
        <f t="shared" ca="1" si="60"/>
        <v>0</v>
      </c>
      <c r="EA61" s="212">
        <f t="shared" ca="1" si="60"/>
        <v>0</v>
      </c>
      <c r="EB61" s="212">
        <f t="shared" ca="1" si="60"/>
        <v>0</v>
      </c>
      <c r="EC61" s="212">
        <f t="shared" ca="1" si="60"/>
        <v>0</v>
      </c>
      <c r="ED61" s="212">
        <f t="shared" ca="1" si="60"/>
        <v>0</v>
      </c>
      <c r="EE61" s="212">
        <f t="shared" ca="1" si="60"/>
        <v>0</v>
      </c>
      <c r="EF61" s="212">
        <f t="shared" ca="1" si="60"/>
        <v>0</v>
      </c>
      <c r="EG61" s="212">
        <f t="shared" ref="EG61:GQ61" ca="1" si="61">EG59*$C$29</f>
        <v>0</v>
      </c>
      <c r="EH61" s="212">
        <f t="shared" ca="1" si="61"/>
        <v>0</v>
      </c>
      <c r="EI61" s="212">
        <f t="shared" ca="1" si="61"/>
        <v>0</v>
      </c>
      <c r="EJ61" s="212">
        <f t="shared" ca="1" si="61"/>
        <v>0</v>
      </c>
      <c r="EK61" s="212">
        <f t="shared" ca="1" si="61"/>
        <v>0</v>
      </c>
      <c r="EL61" s="212">
        <f t="shared" ca="1" si="61"/>
        <v>0</v>
      </c>
      <c r="EM61" s="212">
        <f t="shared" ca="1" si="61"/>
        <v>0</v>
      </c>
      <c r="EN61" s="212">
        <f t="shared" ca="1" si="61"/>
        <v>0</v>
      </c>
      <c r="EO61" s="212">
        <f t="shared" ca="1" si="61"/>
        <v>0</v>
      </c>
      <c r="EP61" s="212">
        <f t="shared" ca="1" si="61"/>
        <v>0</v>
      </c>
      <c r="EQ61" s="212">
        <f t="shared" ca="1" si="61"/>
        <v>0</v>
      </c>
      <c r="ER61" s="212">
        <f t="shared" ca="1" si="61"/>
        <v>0</v>
      </c>
      <c r="ES61" s="212">
        <f t="shared" ca="1" si="61"/>
        <v>0</v>
      </c>
      <c r="ET61" s="212">
        <f t="shared" ca="1" si="61"/>
        <v>0</v>
      </c>
      <c r="EU61" s="212">
        <f t="shared" ca="1" si="61"/>
        <v>0</v>
      </c>
      <c r="EV61" s="212">
        <f t="shared" ca="1" si="61"/>
        <v>0</v>
      </c>
      <c r="EW61" s="212">
        <f t="shared" ca="1" si="61"/>
        <v>0</v>
      </c>
      <c r="EX61" s="212">
        <f t="shared" ca="1" si="61"/>
        <v>0</v>
      </c>
      <c r="EY61" s="212">
        <f t="shared" ca="1" si="61"/>
        <v>0</v>
      </c>
      <c r="EZ61" s="212">
        <f t="shared" ca="1" si="61"/>
        <v>0</v>
      </c>
      <c r="FA61" s="212">
        <f t="shared" ca="1" si="61"/>
        <v>0</v>
      </c>
      <c r="FB61" s="212">
        <f t="shared" ca="1" si="61"/>
        <v>0</v>
      </c>
      <c r="FC61" s="212">
        <f t="shared" ca="1" si="61"/>
        <v>0</v>
      </c>
      <c r="FD61" s="212">
        <f t="shared" ca="1" si="61"/>
        <v>0</v>
      </c>
      <c r="FE61" s="212">
        <f t="shared" ca="1" si="61"/>
        <v>0</v>
      </c>
      <c r="FF61" s="212">
        <f t="shared" ca="1" si="61"/>
        <v>0</v>
      </c>
      <c r="FG61" s="212">
        <f t="shared" ca="1" si="61"/>
        <v>0</v>
      </c>
      <c r="FH61" s="212">
        <f t="shared" ca="1" si="61"/>
        <v>0</v>
      </c>
      <c r="FI61" s="212">
        <f t="shared" ca="1" si="61"/>
        <v>0</v>
      </c>
      <c r="FJ61" s="212">
        <f t="shared" ca="1" si="61"/>
        <v>0</v>
      </c>
      <c r="FK61" s="212">
        <f t="shared" ca="1" si="61"/>
        <v>0</v>
      </c>
      <c r="FL61" s="212">
        <f t="shared" ca="1" si="61"/>
        <v>0</v>
      </c>
      <c r="FM61" s="212">
        <f t="shared" ca="1" si="61"/>
        <v>0</v>
      </c>
      <c r="FN61" s="212">
        <f t="shared" ca="1" si="61"/>
        <v>0</v>
      </c>
      <c r="FO61" s="212">
        <f t="shared" ca="1" si="61"/>
        <v>0</v>
      </c>
      <c r="FP61" s="212">
        <f t="shared" ca="1" si="61"/>
        <v>0</v>
      </c>
      <c r="FQ61" s="212">
        <f t="shared" ca="1" si="61"/>
        <v>0</v>
      </c>
      <c r="FR61" s="212">
        <f t="shared" ca="1" si="61"/>
        <v>0</v>
      </c>
      <c r="FS61" s="212">
        <f t="shared" ca="1" si="61"/>
        <v>0</v>
      </c>
      <c r="FT61" s="212">
        <f t="shared" ca="1" si="61"/>
        <v>0</v>
      </c>
      <c r="FU61" s="212">
        <f t="shared" ca="1" si="61"/>
        <v>0</v>
      </c>
      <c r="FV61" s="212">
        <f t="shared" ca="1" si="61"/>
        <v>0</v>
      </c>
      <c r="FW61" s="212">
        <f t="shared" ca="1" si="61"/>
        <v>0</v>
      </c>
      <c r="FX61" s="212">
        <f t="shared" ca="1" si="61"/>
        <v>0</v>
      </c>
      <c r="FY61" s="212">
        <f t="shared" ca="1" si="61"/>
        <v>0</v>
      </c>
      <c r="FZ61" s="212">
        <f t="shared" ca="1" si="61"/>
        <v>0</v>
      </c>
      <c r="GA61" s="212">
        <f t="shared" ca="1" si="61"/>
        <v>0</v>
      </c>
      <c r="GB61" s="212">
        <f t="shared" ca="1" si="61"/>
        <v>0</v>
      </c>
      <c r="GC61" s="212">
        <f t="shared" ca="1" si="61"/>
        <v>0</v>
      </c>
      <c r="GD61" s="212">
        <f t="shared" ca="1" si="61"/>
        <v>0</v>
      </c>
      <c r="GE61" s="212">
        <f t="shared" ca="1" si="61"/>
        <v>0</v>
      </c>
      <c r="GF61" s="212">
        <f t="shared" ca="1" si="61"/>
        <v>0</v>
      </c>
      <c r="GG61" s="212">
        <f t="shared" ca="1" si="61"/>
        <v>0</v>
      </c>
      <c r="GH61" s="212">
        <f t="shared" ca="1" si="61"/>
        <v>0</v>
      </c>
      <c r="GI61" s="212">
        <f t="shared" ca="1" si="61"/>
        <v>0</v>
      </c>
      <c r="GJ61" s="212">
        <f t="shared" ca="1" si="61"/>
        <v>0</v>
      </c>
      <c r="GK61" s="212">
        <f t="shared" ca="1" si="61"/>
        <v>0</v>
      </c>
      <c r="GL61" s="212">
        <f t="shared" ca="1" si="61"/>
        <v>0</v>
      </c>
      <c r="GM61" s="212">
        <f t="shared" ca="1" si="61"/>
        <v>0</v>
      </c>
      <c r="GN61" s="212">
        <f t="shared" ca="1" si="61"/>
        <v>0</v>
      </c>
      <c r="GO61" s="212">
        <f t="shared" ca="1" si="61"/>
        <v>0</v>
      </c>
      <c r="GP61" s="212">
        <f t="shared" ca="1" si="61"/>
        <v>0</v>
      </c>
      <c r="GQ61" s="212">
        <f t="shared" ca="1" si="61"/>
        <v>0</v>
      </c>
      <c r="GR61" s="212">
        <f t="shared" ca="1" si="46"/>
        <v>0</v>
      </c>
      <c r="GS61" s="209"/>
    </row>
    <row r="62" spans="1:201" s="133" customFormat="1" x14ac:dyDescent="0.7">
      <c r="A62" s="211" t="s">
        <v>274</v>
      </c>
      <c r="B62" s="169" t="s">
        <v>275</v>
      </c>
      <c r="C62" s="170">
        <f ca="1">GR$9-G$42-G$50-$G59-$G62</f>
        <v>0</v>
      </c>
      <c r="D62" s="171"/>
      <c r="E62" s="169"/>
      <c r="F62" s="169"/>
      <c r="G62" s="170">
        <f ca="1">SUM(I62:GQ62)</f>
        <v>0</v>
      </c>
      <c r="H62" s="209"/>
      <c r="I62" s="209">
        <f t="shared" ref="I62:BT62" ca="1" si="62">I9-I42-I50-I59</f>
        <v>0</v>
      </c>
      <c r="J62" s="209">
        <f t="shared" ca="1" si="62"/>
        <v>0</v>
      </c>
      <c r="K62" s="209">
        <f t="shared" ca="1" si="62"/>
        <v>0</v>
      </c>
      <c r="L62" s="209">
        <f t="shared" ca="1" si="62"/>
        <v>0</v>
      </c>
      <c r="M62" s="209">
        <f t="shared" ca="1" si="62"/>
        <v>0</v>
      </c>
      <c r="N62" s="209">
        <f t="shared" ca="1" si="62"/>
        <v>0</v>
      </c>
      <c r="O62" s="209">
        <f t="shared" ca="1" si="62"/>
        <v>0</v>
      </c>
      <c r="P62" s="209">
        <f t="shared" ca="1" si="62"/>
        <v>0</v>
      </c>
      <c r="Q62" s="209">
        <f t="shared" ca="1" si="62"/>
        <v>0</v>
      </c>
      <c r="R62" s="209">
        <f t="shared" ca="1" si="62"/>
        <v>0</v>
      </c>
      <c r="S62" s="209">
        <f t="shared" ca="1" si="62"/>
        <v>0</v>
      </c>
      <c r="T62" s="209">
        <f t="shared" ca="1" si="62"/>
        <v>0</v>
      </c>
      <c r="U62" s="209">
        <f t="shared" ca="1" si="62"/>
        <v>0</v>
      </c>
      <c r="V62" s="209">
        <f t="shared" ca="1" si="62"/>
        <v>0</v>
      </c>
      <c r="W62" s="209">
        <f t="shared" ca="1" si="62"/>
        <v>0</v>
      </c>
      <c r="X62" s="209">
        <f t="shared" ca="1" si="62"/>
        <v>0</v>
      </c>
      <c r="Y62" s="209">
        <f t="shared" ca="1" si="62"/>
        <v>0</v>
      </c>
      <c r="Z62" s="209">
        <f t="shared" ca="1" si="62"/>
        <v>0</v>
      </c>
      <c r="AA62" s="209">
        <f t="shared" ca="1" si="62"/>
        <v>0</v>
      </c>
      <c r="AB62" s="209">
        <f t="shared" ca="1" si="62"/>
        <v>0</v>
      </c>
      <c r="AC62" s="209">
        <f t="shared" ca="1" si="62"/>
        <v>0</v>
      </c>
      <c r="AD62" s="209">
        <f t="shared" ca="1" si="62"/>
        <v>0</v>
      </c>
      <c r="AE62" s="209">
        <f t="shared" ca="1" si="62"/>
        <v>0</v>
      </c>
      <c r="AF62" s="209">
        <f t="shared" ca="1" si="62"/>
        <v>0</v>
      </c>
      <c r="AG62" s="209">
        <f t="shared" ca="1" si="62"/>
        <v>0</v>
      </c>
      <c r="AH62" s="209">
        <f t="shared" ca="1" si="62"/>
        <v>0</v>
      </c>
      <c r="AI62" s="209">
        <f t="shared" ca="1" si="62"/>
        <v>0</v>
      </c>
      <c r="AJ62" s="209">
        <f t="shared" ca="1" si="62"/>
        <v>0</v>
      </c>
      <c r="AK62" s="209">
        <f t="shared" ca="1" si="62"/>
        <v>0</v>
      </c>
      <c r="AL62" s="209">
        <f t="shared" ca="1" si="62"/>
        <v>0</v>
      </c>
      <c r="AM62" s="209">
        <f t="shared" ca="1" si="62"/>
        <v>0</v>
      </c>
      <c r="AN62" s="209">
        <f t="shared" ca="1" si="62"/>
        <v>0</v>
      </c>
      <c r="AO62" s="209">
        <f t="shared" ca="1" si="62"/>
        <v>0</v>
      </c>
      <c r="AP62" s="209">
        <f t="shared" ca="1" si="62"/>
        <v>0</v>
      </c>
      <c r="AQ62" s="209">
        <f t="shared" ca="1" si="62"/>
        <v>0</v>
      </c>
      <c r="AR62" s="209">
        <f t="shared" ca="1" si="62"/>
        <v>0</v>
      </c>
      <c r="AS62" s="209">
        <f t="shared" ca="1" si="62"/>
        <v>0</v>
      </c>
      <c r="AT62" s="209">
        <f t="shared" ca="1" si="62"/>
        <v>0</v>
      </c>
      <c r="AU62" s="209">
        <f t="shared" ca="1" si="62"/>
        <v>0</v>
      </c>
      <c r="AV62" s="209">
        <f t="shared" ca="1" si="62"/>
        <v>0</v>
      </c>
      <c r="AW62" s="209">
        <f t="shared" ca="1" si="62"/>
        <v>0</v>
      </c>
      <c r="AX62" s="209">
        <f t="shared" ca="1" si="62"/>
        <v>0</v>
      </c>
      <c r="AY62" s="209">
        <f t="shared" ca="1" si="62"/>
        <v>0</v>
      </c>
      <c r="AZ62" s="209">
        <f t="shared" ca="1" si="62"/>
        <v>0</v>
      </c>
      <c r="BA62" s="209">
        <f t="shared" ca="1" si="62"/>
        <v>0</v>
      </c>
      <c r="BB62" s="209">
        <f t="shared" ca="1" si="62"/>
        <v>0</v>
      </c>
      <c r="BC62" s="209">
        <f t="shared" ca="1" si="62"/>
        <v>0</v>
      </c>
      <c r="BD62" s="209">
        <f t="shared" ca="1" si="62"/>
        <v>0</v>
      </c>
      <c r="BE62" s="209">
        <f t="shared" ca="1" si="62"/>
        <v>0</v>
      </c>
      <c r="BF62" s="209">
        <f t="shared" ca="1" si="62"/>
        <v>0</v>
      </c>
      <c r="BG62" s="209">
        <f t="shared" ca="1" si="62"/>
        <v>0</v>
      </c>
      <c r="BH62" s="209">
        <f t="shared" ca="1" si="62"/>
        <v>0</v>
      </c>
      <c r="BI62" s="209">
        <f t="shared" ca="1" si="62"/>
        <v>0</v>
      </c>
      <c r="BJ62" s="209">
        <f t="shared" ca="1" si="62"/>
        <v>0</v>
      </c>
      <c r="BK62" s="209">
        <f t="shared" ca="1" si="62"/>
        <v>0</v>
      </c>
      <c r="BL62" s="209">
        <f t="shared" ca="1" si="62"/>
        <v>0</v>
      </c>
      <c r="BM62" s="209">
        <f t="shared" ca="1" si="62"/>
        <v>0</v>
      </c>
      <c r="BN62" s="209">
        <f t="shared" ca="1" si="62"/>
        <v>0</v>
      </c>
      <c r="BO62" s="209">
        <f t="shared" ca="1" si="62"/>
        <v>0</v>
      </c>
      <c r="BP62" s="209">
        <f t="shared" ca="1" si="62"/>
        <v>0</v>
      </c>
      <c r="BQ62" s="209">
        <f t="shared" ca="1" si="62"/>
        <v>0</v>
      </c>
      <c r="BR62" s="209">
        <f t="shared" ca="1" si="62"/>
        <v>0</v>
      </c>
      <c r="BS62" s="209">
        <f t="shared" ca="1" si="62"/>
        <v>0</v>
      </c>
      <c r="BT62" s="209">
        <f t="shared" ca="1" si="62"/>
        <v>0</v>
      </c>
      <c r="BU62" s="209">
        <f t="shared" ref="BU62:EF62" ca="1" si="63">BU9-BU42-BU50-BU59</f>
        <v>0</v>
      </c>
      <c r="BV62" s="209">
        <f t="shared" ca="1" si="63"/>
        <v>0</v>
      </c>
      <c r="BW62" s="209">
        <f t="shared" ca="1" si="63"/>
        <v>0</v>
      </c>
      <c r="BX62" s="209">
        <f t="shared" ca="1" si="63"/>
        <v>0</v>
      </c>
      <c r="BY62" s="209">
        <f t="shared" ca="1" si="63"/>
        <v>0</v>
      </c>
      <c r="BZ62" s="209">
        <f t="shared" ca="1" si="63"/>
        <v>0</v>
      </c>
      <c r="CA62" s="209">
        <f t="shared" ca="1" si="63"/>
        <v>0</v>
      </c>
      <c r="CB62" s="209">
        <f t="shared" ca="1" si="63"/>
        <v>0</v>
      </c>
      <c r="CC62" s="209">
        <f t="shared" ca="1" si="63"/>
        <v>0</v>
      </c>
      <c r="CD62" s="209">
        <f t="shared" ca="1" si="63"/>
        <v>0</v>
      </c>
      <c r="CE62" s="209">
        <f t="shared" ca="1" si="63"/>
        <v>0</v>
      </c>
      <c r="CF62" s="209">
        <f t="shared" ca="1" si="63"/>
        <v>0</v>
      </c>
      <c r="CG62" s="209">
        <f t="shared" ca="1" si="63"/>
        <v>0</v>
      </c>
      <c r="CH62" s="209">
        <f t="shared" ca="1" si="63"/>
        <v>0</v>
      </c>
      <c r="CI62" s="209">
        <f t="shared" ca="1" si="63"/>
        <v>0</v>
      </c>
      <c r="CJ62" s="209">
        <f t="shared" ca="1" si="63"/>
        <v>0</v>
      </c>
      <c r="CK62" s="209">
        <f t="shared" ca="1" si="63"/>
        <v>0</v>
      </c>
      <c r="CL62" s="209">
        <f t="shared" ca="1" si="63"/>
        <v>0</v>
      </c>
      <c r="CM62" s="209">
        <f t="shared" ca="1" si="63"/>
        <v>0</v>
      </c>
      <c r="CN62" s="209">
        <f t="shared" ca="1" si="63"/>
        <v>0</v>
      </c>
      <c r="CO62" s="209">
        <f t="shared" ca="1" si="63"/>
        <v>0</v>
      </c>
      <c r="CP62" s="209">
        <f t="shared" ca="1" si="63"/>
        <v>0</v>
      </c>
      <c r="CQ62" s="209">
        <f t="shared" ca="1" si="63"/>
        <v>0</v>
      </c>
      <c r="CR62" s="209">
        <f t="shared" ca="1" si="63"/>
        <v>0</v>
      </c>
      <c r="CS62" s="209">
        <f t="shared" ca="1" si="63"/>
        <v>0</v>
      </c>
      <c r="CT62" s="209">
        <f t="shared" ca="1" si="63"/>
        <v>0</v>
      </c>
      <c r="CU62" s="209">
        <f t="shared" ca="1" si="63"/>
        <v>0</v>
      </c>
      <c r="CV62" s="209">
        <f t="shared" ca="1" si="63"/>
        <v>0</v>
      </c>
      <c r="CW62" s="209">
        <f t="shared" ca="1" si="63"/>
        <v>0</v>
      </c>
      <c r="CX62" s="209">
        <f t="shared" ca="1" si="63"/>
        <v>0</v>
      </c>
      <c r="CY62" s="209">
        <f t="shared" ca="1" si="63"/>
        <v>0</v>
      </c>
      <c r="CZ62" s="209">
        <f t="shared" ca="1" si="63"/>
        <v>0</v>
      </c>
      <c r="DA62" s="209">
        <f t="shared" ca="1" si="63"/>
        <v>0</v>
      </c>
      <c r="DB62" s="209">
        <f t="shared" ca="1" si="63"/>
        <v>0</v>
      </c>
      <c r="DC62" s="209">
        <f t="shared" ca="1" si="63"/>
        <v>0</v>
      </c>
      <c r="DD62" s="209">
        <f t="shared" ca="1" si="63"/>
        <v>0</v>
      </c>
      <c r="DE62" s="209">
        <f t="shared" ca="1" si="63"/>
        <v>0</v>
      </c>
      <c r="DF62" s="209">
        <f t="shared" ca="1" si="63"/>
        <v>0</v>
      </c>
      <c r="DG62" s="209">
        <f t="shared" ca="1" si="63"/>
        <v>0</v>
      </c>
      <c r="DH62" s="209">
        <f t="shared" ca="1" si="63"/>
        <v>0</v>
      </c>
      <c r="DI62" s="209">
        <f t="shared" ca="1" si="63"/>
        <v>0</v>
      </c>
      <c r="DJ62" s="209">
        <f t="shared" ca="1" si="63"/>
        <v>0</v>
      </c>
      <c r="DK62" s="209">
        <f t="shared" ca="1" si="63"/>
        <v>0</v>
      </c>
      <c r="DL62" s="209">
        <f t="shared" ca="1" si="63"/>
        <v>0</v>
      </c>
      <c r="DM62" s="209">
        <f t="shared" ca="1" si="63"/>
        <v>0</v>
      </c>
      <c r="DN62" s="209">
        <f t="shared" ca="1" si="63"/>
        <v>0</v>
      </c>
      <c r="DO62" s="209">
        <f t="shared" ca="1" si="63"/>
        <v>0</v>
      </c>
      <c r="DP62" s="209">
        <f t="shared" ca="1" si="63"/>
        <v>0</v>
      </c>
      <c r="DQ62" s="209">
        <f t="shared" ca="1" si="63"/>
        <v>0</v>
      </c>
      <c r="DR62" s="209">
        <f t="shared" ca="1" si="63"/>
        <v>0</v>
      </c>
      <c r="DS62" s="209">
        <f t="shared" ca="1" si="63"/>
        <v>0</v>
      </c>
      <c r="DT62" s="209">
        <f t="shared" ca="1" si="63"/>
        <v>0</v>
      </c>
      <c r="DU62" s="209">
        <f t="shared" ca="1" si="63"/>
        <v>0</v>
      </c>
      <c r="DV62" s="209">
        <f t="shared" ca="1" si="63"/>
        <v>0</v>
      </c>
      <c r="DW62" s="209">
        <f t="shared" ca="1" si="63"/>
        <v>0</v>
      </c>
      <c r="DX62" s="209">
        <f t="shared" ca="1" si="63"/>
        <v>0</v>
      </c>
      <c r="DY62" s="209">
        <f t="shared" ca="1" si="63"/>
        <v>0</v>
      </c>
      <c r="DZ62" s="209">
        <f t="shared" ca="1" si="63"/>
        <v>0</v>
      </c>
      <c r="EA62" s="209">
        <f t="shared" ca="1" si="63"/>
        <v>0</v>
      </c>
      <c r="EB62" s="209">
        <f t="shared" ca="1" si="63"/>
        <v>0</v>
      </c>
      <c r="EC62" s="209">
        <f t="shared" ca="1" si="63"/>
        <v>0</v>
      </c>
      <c r="ED62" s="209">
        <f t="shared" ca="1" si="63"/>
        <v>0</v>
      </c>
      <c r="EE62" s="209">
        <f t="shared" ca="1" si="63"/>
        <v>0</v>
      </c>
      <c r="EF62" s="209">
        <f t="shared" ca="1" si="63"/>
        <v>0</v>
      </c>
      <c r="EG62" s="209">
        <f t="shared" ref="EG62:GQ62" ca="1" si="64">EG9-EG42-EG50-EG59</f>
        <v>0</v>
      </c>
      <c r="EH62" s="209">
        <f t="shared" ca="1" si="64"/>
        <v>0</v>
      </c>
      <c r="EI62" s="209">
        <f t="shared" ca="1" si="64"/>
        <v>0</v>
      </c>
      <c r="EJ62" s="209">
        <f t="shared" ca="1" si="64"/>
        <v>0</v>
      </c>
      <c r="EK62" s="209">
        <f t="shared" ca="1" si="64"/>
        <v>0</v>
      </c>
      <c r="EL62" s="209">
        <f t="shared" ca="1" si="64"/>
        <v>0</v>
      </c>
      <c r="EM62" s="209">
        <f t="shared" ca="1" si="64"/>
        <v>0</v>
      </c>
      <c r="EN62" s="209">
        <f t="shared" ca="1" si="64"/>
        <v>0</v>
      </c>
      <c r="EO62" s="209">
        <f t="shared" ca="1" si="64"/>
        <v>0</v>
      </c>
      <c r="EP62" s="209">
        <f t="shared" ca="1" si="64"/>
        <v>0</v>
      </c>
      <c r="EQ62" s="209">
        <f t="shared" ca="1" si="64"/>
        <v>0</v>
      </c>
      <c r="ER62" s="209">
        <f t="shared" ca="1" si="64"/>
        <v>0</v>
      </c>
      <c r="ES62" s="209">
        <f t="shared" ca="1" si="64"/>
        <v>0</v>
      </c>
      <c r="ET62" s="209">
        <f t="shared" ca="1" si="64"/>
        <v>0</v>
      </c>
      <c r="EU62" s="209">
        <f t="shared" ca="1" si="64"/>
        <v>0</v>
      </c>
      <c r="EV62" s="209">
        <f t="shared" ca="1" si="64"/>
        <v>0</v>
      </c>
      <c r="EW62" s="209">
        <f t="shared" ca="1" si="64"/>
        <v>0</v>
      </c>
      <c r="EX62" s="209">
        <f t="shared" ca="1" si="64"/>
        <v>0</v>
      </c>
      <c r="EY62" s="209">
        <f t="shared" ca="1" si="64"/>
        <v>0</v>
      </c>
      <c r="EZ62" s="209">
        <f t="shared" ca="1" si="64"/>
        <v>0</v>
      </c>
      <c r="FA62" s="209">
        <f t="shared" ca="1" si="64"/>
        <v>0</v>
      </c>
      <c r="FB62" s="209">
        <f t="shared" ca="1" si="64"/>
        <v>0</v>
      </c>
      <c r="FC62" s="209">
        <f t="shared" ca="1" si="64"/>
        <v>0</v>
      </c>
      <c r="FD62" s="209">
        <f t="shared" ca="1" si="64"/>
        <v>0</v>
      </c>
      <c r="FE62" s="209">
        <f t="shared" ca="1" si="64"/>
        <v>0</v>
      </c>
      <c r="FF62" s="209">
        <f t="shared" ca="1" si="64"/>
        <v>0</v>
      </c>
      <c r="FG62" s="209">
        <f t="shared" ca="1" si="64"/>
        <v>0</v>
      </c>
      <c r="FH62" s="209">
        <f t="shared" ca="1" si="64"/>
        <v>0</v>
      </c>
      <c r="FI62" s="209">
        <f t="shared" ca="1" si="64"/>
        <v>0</v>
      </c>
      <c r="FJ62" s="209">
        <f t="shared" ca="1" si="64"/>
        <v>0</v>
      </c>
      <c r="FK62" s="209">
        <f t="shared" ca="1" si="64"/>
        <v>0</v>
      </c>
      <c r="FL62" s="209">
        <f t="shared" ca="1" si="64"/>
        <v>0</v>
      </c>
      <c r="FM62" s="209">
        <f t="shared" ca="1" si="64"/>
        <v>0</v>
      </c>
      <c r="FN62" s="209">
        <f t="shared" ca="1" si="64"/>
        <v>0</v>
      </c>
      <c r="FO62" s="209">
        <f t="shared" ca="1" si="64"/>
        <v>0</v>
      </c>
      <c r="FP62" s="209">
        <f t="shared" ca="1" si="64"/>
        <v>0</v>
      </c>
      <c r="FQ62" s="209">
        <f t="shared" ca="1" si="64"/>
        <v>0</v>
      </c>
      <c r="FR62" s="209">
        <f t="shared" ca="1" si="64"/>
        <v>0</v>
      </c>
      <c r="FS62" s="209">
        <f t="shared" ca="1" si="64"/>
        <v>0</v>
      </c>
      <c r="FT62" s="209">
        <f t="shared" ca="1" si="64"/>
        <v>0</v>
      </c>
      <c r="FU62" s="209">
        <f t="shared" ca="1" si="64"/>
        <v>0</v>
      </c>
      <c r="FV62" s="209">
        <f t="shared" ca="1" si="64"/>
        <v>0</v>
      </c>
      <c r="FW62" s="209">
        <f t="shared" ca="1" si="64"/>
        <v>0</v>
      </c>
      <c r="FX62" s="209">
        <f t="shared" ca="1" si="64"/>
        <v>0</v>
      </c>
      <c r="FY62" s="209">
        <f t="shared" ca="1" si="64"/>
        <v>0</v>
      </c>
      <c r="FZ62" s="209">
        <f t="shared" ca="1" si="64"/>
        <v>0</v>
      </c>
      <c r="GA62" s="209">
        <f t="shared" ca="1" si="64"/>
        <v>0</v>
      </c>
      <c r="GB62" s="209">
        <f t="shared" ca="1" si="64"/>
        <v>0</v>
      </c>
      <c r="GC62" s="209">
        <f t="shared" ca="1" si="64"/>
        <v>0</v>
      </c>
      <c r="GD62" s="209">
        <f t="shared" ca="1" si="64"/>
        <v>0</v>
      </c>
      <c r="GE62" s="209">
        <f t="shared" ca="1" si="64"/>
        <v>0</v>
      </c>
      <c r="GF62" s="209">
        <f t="shared" ca="1" si="64"/>
        <v>0</v>
      </c>
      <c r="GG62" s="209">
        <f t="shared" ca="1" si="64"/>
        <v>0</v>
      </c>
      <c r="GH62" s="209">
        <f t="shared" ca="1" si="64"/>
        <v>0</v>
      </c>
      <c r="GI62" s="209">
        <f t="shared" ca="1" si="64"/>
        <v>0</v>
      </c>
      <c r="GJ62" s="209">
        <f t="shared" ca="1" si="64"/>
        <v>0</v>
      </c>
      <c r="GK62" s="209">
        <f t="shared" ca="1" si="64"/>
        <v>0</v>
      </c>
      <c r="GL62" s="209">
        <f t="shared" ca="1" si="64"/>
        <v>0</v>
      </c>
      <c r="GM62" s="209">
        <f t="shared" ca="1" si="64"/>
        <v>0</v>
      </c>
      <c r="GN62" s="209">
        <f t="shared" ca="1" si="64"/>
        <v>0</v>
      </c>
      <c r="GO62" s="209">
        <f t="shared" ca="1" si="64"/>
        <v>0</v>
      </c>
      <c r="GP62" s="209">
        <f t="shared" ca="1" si="64"/>
        <v>0</v>
      </c>
      <c r="GQ62" s="209">
        <f t="shared" ca="1" si="64"/>
        <v>0</v>
      </c>
      <c r="GR62" s="209">
        <f t="shared" ca="1" si="46"/>
        <v>0</v>
      </c>
      <c r="GS62" s="209"/>
    </row>
    <row r="63" spans="1:201" s="133" customFormat="1" x14ac:dyDescent="0.7">
      <c r="A63" s="211"/>
      <c r="B63" s="169" t="s">
        <v>277</v>
      </c>
      <c r="C63" s="216">
        <f ca="1">XIRR(J63:GQ63,J$5:GQ$5,0.1)</f>
        <v>2.9802322387695314E-9</v>
      </c>
      <c r="D63" s="171"/>
      <c r="E63" s="169"/>
      <c r="F63" s="169"/>
      <c r="G63" s="170">
        <f ca="1">SUM(L63:GQ63)</f>
        <v>482595978.67532182</v>
      </c>
      <c r="H63" s="209"/>
      <c r="I63" s="209">
        <f ca="1">-I$18+I$43+I$51+I60</f>
        <v>-43347451</v>
      </c>
      <c r="J63" s="209">
        <f t="shared" ref="J63:BU63" ca="1" si="65">-J$18+J$43+J$51+J60</f>
        <v>0</v>
      </c>
      <c r="K63" s="209">
        <f t="shared" ca="1" si="65"/>
        <v>0</v>
      </c>
      <c r="L63" s="209">
        <f t="shared" ca="1" si="65"/>
        <v>-45186561</v>
      </c>
      <c r="M63" s="209">
        <f t="shared" ca="1" si="65"/>
        <v>-49225235.270628005</v>
      </c>
      <c r="N63" s="209">
        <f t="shared" ca="1" si="65"/>
        <v>0</v>
      </c>
      <c r="O63" s="209">
        <f t="shared" ca="1" si="65"/>
        <v>-84968513.292825699</v>
      </c>
      <c r="P63" s="209">
        <f t="shared" ca="1" si="65"/>
        <v>0</v>
      </c>
      <c r="Q63" s="209">
        <f t="shared" ca="1" si="65"/>
        <v>-76305212.471462086</v>
      </c>
      <c r="R63" s="209">
        <f t="shared" ca="1" si="65"/>
        <v>-126243909.67392081</v>
      </c>
      <c r="S63" s="209">
        <f t="shared" ca="1" si="65"/>
        <v>1903767.8411554527</v>
      </c>
      <c r="T63" s="209">
        <f t="shared" ca="1" si="65"/>
        <v>0</v>
      </c>
      <c r="U63" s="209">
        <f t="shared" ca="1" si="65"/>
        <v>-53204081.805390596</v>
      </c>
      <c r="V63" s="209">
        <f t="shared" ca="1" si="65"/>
        <v>-11908667.245385349</v>
      </c>
      <c r="W63" s="209">
        <f t="shared" ca="1" si="65"/>
        <v>-55125851.606227249</v>
      </c>
      <c r="X63" s="209">
        <f t="shared" ca="1" si="65"/>
        <v>0</v>
      </c>
      <c r="Y63" s="209">
        <f t="shared" ca="1" si="65"/>
        <v>10721773.617201321</v>
      </c>
      <c r="Z63" s="209">
        <f t="shared" ca="1" si="65"/>
        <v>0</v>
      </c>
      <c r="AA63" s="209">
        <f t="shared" ca="1" si="65"/>
        <v>-41157452.022926398</v>
      </c>
      <c r="AB63" s="209">
        <f t="shared" ca="1" si="65"/>
        <v>11642670.730824042</v>
      </c>
      <c r="AC63" s="209">
        <f t="shared" ca="1" si="65"/>
        <v>-138923827.96592939</v>
      </c>
      <c r="AD63" s="209">
        <f t="shared" ca="1" si="65"/>
        <v>0</v>
      </c>
      <c r="AE63" s="209">
        <f t="shared" ca="1" si="65"/>
        <v>-60741489.493732423</v>
      </c>
      <c r="AF63" s="209">
        <f t="shared" ca="1" si="65"/>
        <v>0</v>
      </c>
      <c r="AG63" s="209">
        <f t="shared" ca="1" si="65"/>
        <v>-39335516</v>
      </c>
      <c r="AH63" s="209">
        <f t="shared" ca="1" si="65"/>
        <v>-24446031.695450667</v>
      </c>
      <c r="AI63" s="209">
        <f t="shared" ca="1" si="65"/>
        <v>-36638887.456497505</v>
      </c>
      <c r="AJ63" s="209">
        <f t="shared" ca="1" si="65"/>
        <v>0</v>
      </c>
      <c r="AK63" s="209">
        <f t="shared" ca="1" si="65"/>
        <v>-68107846.458316237</v>
      </c>
      <c r="AL63" s="209">
        <f t="shared" ca="1" si="65"/>
        <v>0</v>
      </c>
      <c r="AM63" s="209">
        <f t="shared" ca="1" si="65"/>
        <v>0</v>
      </c>
      <c r="AN63" s="209">
        <f t="shared" ca="1" si="65"/>
        <v>21881977.694289044</v>
      </c>
      <c r="AO63" s="209">
        <f t="shared" ca="1" si="65"/>
        <v>0</v>
      </c>
      <c r="AP63" s="209">
        <f t="shared" ca="1" si="65"/>
        <v>0</v>
      </c>
      <c r="AQ63" s="209">
        <f t="shared" ca="1" si="65"/>
        <v>21450710.554289035</v>
      </c>
      <c r="AR63" s="209">
        <f t="shared" ca="1" si="65"/>
        <v>0</v>
      </c>
      <c r="AS63" s="209">
        <f t="shared" ca="1" si="65"/>
        <v>0</v>
      </c>
      <c r="AT63" s="209">
        <f t="shared" ca="1" si="65"/>
        <v>22014064.423046514</v>
      </c>
      <c r="AU63" s="209">
        <f t="shared" ca="1" si="65"/>
        <v>0</v>
      </c>
      <c r="AV63" s="209">
        <f t="shared" ca="1" si="65"/>
        <v>0</v>
      </c>
      <c r="AW63" s="209">
        <f t="shared" ca="1" si="65"/>
        <v>22156103.35233584</v>
      </c>
      <c r="AX63" s="209">
        <f t="shared" ca="1" si="65"/>
        <v>0</v>
      </c>
      <c r="AY63" s="209">
        <f t="shared" ca="1" si="65"/>
        <v>0</v>
      </c>
      <c r="AZ63" s="209">
        <f t="shared" ca="1" si="65"/>
        <v>21387943.381980501</v>
      </c>
      <c r="BA63" s="209">
        <f t="shared" ca="1" si="65"/>
        <v>0</v>
      </c>
      <c r="BB63" s="209">
        <f t="shared" ca="1" si="65"/>
        <v>0</v>
      </c>
      <c r="BC63" s="209">
        <f t="shared" ca="1" si="65"/>
        <v>19846469.778479747</v>
      </c>
      <c r="BD63" s="209">
        <f t="shared" ca="1" si="65"/>
        <v>0</v>
      </c>
      <c r="BE63" s="209">
        <f t="shared" ca="1" si="65"/>
        <v>0</v>
      </c>
      <c r="BF63" s="209">
        <f t="shared" ca="1" si="65"/>
        <v>20223018.845640466</v>
      </c>
      <c r="BG63" s="209">
        <f t="shared" ca="1" si="65"/>
        <v>0</v>
      </c>
      <c r="BH63" s="209">
        <f t="shared" ca="1" si="65"/>
        <v>0</v>
      </c>
      <c r="BI63" s="209">
        <f t="shared" ca="1" si="65"/>
        <v>20590904.700846702</v>
      </c>
      <c r="BJ63" s="209">
        <f t="shared" ca="1" si="65"/>
        <v>0</v>
      </c>
      <c r="BK63" s="209">
        <f t="shared" ca="1" si="65"/>
        <v>0</v>
      </c>
      <c r="BL63" s="209">
        <f t="shared" ca="1" si="65"/>
        <v>20503408.210797049</v>
      </c>
      <c r="BM63" s="209">
        <f t="shared" ca="1" si="65"/>
        <v>0</v>
      </c>
      <c r="BN63" s="209">
        <f t="shared" ca="1" si="65"/>
        <v>0</v>
      </c>
      <c r="BO63" s="209">
        <f t="shared" ca="1" si="65"/>
        <v>20747857.387241945</v>
      </c>
      <c r="BP63" s="209">
        <f t="shared" ca="1" si="65"/>
        <v>0</v>
      </c>
      <c r="BQ63" s="209">
        <f t="shared" ca="1" si="65"/>
        <v>0</v>
      </c>
      <c r="BR63" s="209">
        <f t="shared" ca="1" si="65"/>
        <v>21250277.443659045</v>
      </c>
      <c r="BS63" s="209">
        <f t="shared" ca="1" si="65"/>
        <v>0</v>
      </c>
      <c r="BT63" s="209">
        <f t="shared" ca="1" si="65"/>
        <v>0</v>
      </c>
      <c r="BU63" s="209">
        <f t="shared" ca="1" si="65"/>
        <v>22079538.315158159</v>
      </c>
      <c r="BV63" s="209">
        <f t="shared" ref="BV63:EG63" ca="1" si="66">-BV$18+BV$43+BV$51+BV60</f>
        <v>0</v>
      </c>
      <c r="BW63" s="209">
        <f t="shared" ca="1" si="66"/>
        <v>0</v>
      </c>
      <c r="BX63" s="209">
        <f t="shared" ca="1" si="66"/>
        <v>21364754.165453717</v>
      </c>
      <c r="BY63" s="209">
        <f t="shared" ca="1" si="66"/>
        <v>0</v>
      </c>
      <c r="BZ63" s="209">
        <f t="shared" ca="1" si="66"/>
        <v>0</v>
      </c>
      <c r="CA63" s="209">
        <f t="shared" ca="1" si="66"/>
        <v>21083167.737700023</v>
      </c>
      <c r="CB63" s="209">
        <f t="shared" ca="1" si="66"/>
        <v>0</v>
      </c>
      <c r="CC63" s="209">
        <f t="shared" ca="1" si="66"/>
        <v>0</v>
      </c>
      <c r="CD63" s="209">
        <f t="shared" ca="1" si="66"/>
        <v>20995489.774357662</v>
      </c>
      <c r="CE63" s="209">
        <f t="shared" ca="1" si="66"/>
        <v>0</v>
      </c>
      <c r="CF63" s="209">
        <f t="shared" ca="1" si="66"/>
        <v>0</v>
      </c>
      <c r="CG63" s="209">
        <f t="shared" ca="1" si="66"/>
        <v>21861635.12323422</v>
      </c>
      <c r="CH63" s="209">
        <f t="shared" ca="1" si="66"/>
        <v>0</v>
      </c>
      <c r="CI63" s="209">
        <f t="shared" ca="1" si="66"/>
        <v>0</v>
      </c>
      <c r="CJ63" s="209">
        <f t="shared" ca="1" si="66"/>
        <v>20955014.527605042</v>
      </c>
      <c r="CK63" s="209">
        <f t="shared" ca="1" si="66"/>
        <v>0</v>
      </c>
      <c r="CL63" s="209">
        <f t="shared" ca="1" si="66"/>
        <v>0</v>
      </c>
      <c r="CM63" s="209">
        <f t="shared" ca="1" si="66"/>
        <v>20079707.162800781</v>
      </c>
      <c r="CN63" s="209">
        <f t="shared" ca="1" si="66"/>
        <v>0</v>
      </c>
      <c r="CO63" s="209">
        <f t="shared" ca="1" si="66"/>
        <v>0</v>
      </c>
      <c r="CP63" s="209">
        <f t="shared" ca="1" si="66"/>
        <v>21086140.904303312</v>
      </c>
      <c r="CQ63" s="209">
        <f t="shared" ca="1" si="66"/>
        <v>0</v>
      </c>
      <c r="CR63" s="209">
        <f t="shared" ca="1" si="66"/>
        <v>0</v>
      </c>
      <c r="CS63" s="209">
        <f t="shared" ca="1" si="66"/>
        <v>20231252.609646037</v>
      </c>
      <c r="CT63" s="209">
        <f t="shared" ca="1" si="66"/>
        <v>0</v>
      </c>
      <c r="CU63" s="209">
        <f t="shared" ca="1" si="66"/>
        <v>0</v>
      </c>
      <c r="CV63" s="209">
        <f t="shared" ca="1" si="66"/>
        <v>20865717.616641343</v>
      </c>
      <c r="CW63" s="209">
        <f t="shared" ca="1" si="66"/>
        <v>0</v>
      </c>
      <c r="CX63" s="209">
        <f t="shared" ca="1" si="66"/>
        <v>0</v>
      </c>
      <c r="CY63" s="209">
        <f t="shared" ca="1" si="66"/>
        <v>18977281.723927677</v>
      </c>
      <c r="CZ63" s="209">
        <f t="shared" ca="1" si="66"/>
        <v>0</v>
      </c>
      <c r="DA63" s="209">
        <f t="shared" ca="1" si="66"/>
        <v>0</v>
      </c>
      <c r="DB63" s="209">
        <f t="shared" ca="1" si="66"/>
        <v>19773663.298092574</v>
      </c>
      <c r="DC63" s="209">
        <f t="shared" ca="1" si="66"/>
        <v>0</v>
      </c>
      <c r="DD63" s="209">
        <f t="shared" ca="1" si="66"/>
        <v>0</v>
      </c>
      <c r="DE63" s="209">
        <f t="shared" ca="1" si="66"/>
        <v>20312076.72219862</v>
      </c>
      <c r="DF63" s="209">
        <f t="shared" ca="1" si="66"/>
        <v>0</v>
      </c>
      <c r="DG63" s="209">
        <f t="shared" ca="1" si="66"/>
        <v>0</v>
      </c>
      <c r="DH63" s="209">
        <f t="shared" ca="1" si="66"/>
        <v>22333276.825063929</v>
      </c>
      <c r="DI63" s="209">
        <f t="shared" ca="1" si="66"/>
        <v>0</v>
      </c>
      <c r="DJ63" s="209">
        <f t="shared" ca="1" si="66"/>
        <v>0</v>
      </c>
      <c r="DK63" s="209">
        <f t="shared" ca="1" si="66"/>
        <v>19759899.528948508</v>
      </c>
      <c r="DL63" s="209">
        <f t="shared" ca="1" si="66"/>
        <v>0</v>
      </c>
      <c r="DM63" s="209">
        <f t="shared" ca="1" si="66"/>
        <v>0</v>
      </c>
      <c r="DN63" s="209">
        <f t="shared" ca="1" si="66"/>
        <v>19937641.660848342</v>
      </c>
      <c r="DO63" s="209">
        <f t="shared" ca="1" si="66"/>
        <v>0</v>
      </c>
      <c r="DP63" s="209">
        <f t="shared" ca="1" si="66"/>
        <v>0</v>
      </c>
      <c r="DQ63" s="209">
        <f t="shared" ca="1" si="66"/>
        <v>19428567.203176085</v>
      </c>
      <c r="DR63" s="209">
        <f t="shared" ca="1" si="66"/>
        <v>0</v>
      </c>
      <c r="DS63" s="209">
        <f t="shared" ca="1" si="66"/>
        <v>0</v>
      </c>
      <c r="DT63" s="209">
        <f t="shared" ca="1" si="66"/>
        <v>17298463.765638802</v>
      </c>
      <c r="DU63" s="209">
        <f t="shared" ca="1" si="66"/>
        <v>0</v>
      </c>
      <c r="DV63" s="209">
        <f t="shared" ca="1" si="66"/>
        <v>0</v>
      </c>
      <c r="DW63" s="209">
        <f t="shared" ca="1" si="66"/>
        <v>16254517.900889412</v>
      </c>
      <c r="DX63" s="209">
        <f t="shared" ca="1" si="66"/>
        <v>0</v>
      </c>
      <c r="DY63" s="209">
        <f t="shared" ca="1" si="66"/>
        <v>0</v>
      </c>
      <c r="DZ63" s="209">
        <f t="shared" ca="1" si="66"/>
        <v>16813833.319378436</v>
      </c>
      <c r="EA63" s="209">
        <f t="shared" ca="1" si="66"/>
        <v>0</v>
      </c>
      <c r="EB63" s="209">
        <f t="shared" ca="1" si="66"/>
        <v>0</v>
      </c>
      <c r="EC63" s="209">
        <f t="shared" ca="1" si="66"/>
        <v>15112410.689199734</v>
      </c>
      <c r="ED63" s="209">
        <f t="shared" ca="1" si="66"/>
        <v>0</v>
      </c>
      <c r="EE63" s="209">
        <f t="shared" ca="1" si="66"/>
        <v>0</v>
      </c>
      <c r="EF63" s="209">
        <f t="shared" ca="1" si="66"/>
        <v>14639795.959263258</v>
      </c>
      <c r="EG63" s="209">
        <f t="shared" ca="1" si="66"/>
        <v>0</v>
      </c>
      <c r="EH63" s="209">
        <f t="shared" ref="EH63:GR63" ca="1" si="67">-EH$18+EH$43+EH$51+EH60</f>
        <v>0</v>
      </c>
      <c r="EI63" s="209">
        <f t="shared" ca="1" si="67"/>
        <v>13363739.451613866</v>
      </c>
      <c r="EJ63" s="209">
        <f t="shared" ca="1" si="67"/>
        <v>0</v>
      </c>
      <c r="EK63" s="209">
        <f t="shared" ca="1" si="67"/>
        <v>0</v>
      </c>
      <c r="EL63" s="209">
        <f t="shared" ca="1" si="67"/>
        <v>12748149.904972509</v>
      </c>
      <c r="EM63" s="209">
        <f t="shared" ca="1" si="67"/>
        <v>0</v>
      </c>
      <c r="EN63" s="209">
        <f t="shared" ca="1" si="67"/>
        <v>0</v>
      </c>
      <c r="EO63" s="209">
        <f t="shared" ca="1" si="67"/>
        <v>11946701.249299377</v>
      </c>
      <c r="EP63" s="209">
        <f t="shared" ca="1" si="67"/>
        <v>0</v>
      </c>
      <c r="EQ63" s="209">
        <f t="shared" ca="1" si="67"/>
        <v>0</v>
      </c>
      <c r="ER63" s="209">
        <f t="shared" ca="1" si="67"/>
        <v>12944514.98805441</v>
      </c>
      <c r="ES63" s="209">
        <f t="shared" ca="1" si="67"/>
        <v>0</v>
      </c>
      <c r="ET63" s="209">
        <f t="shared" ca="1" si="67"/>
        <v>0</v>
      </c>
      <c r="EU63" s="209">
        <f t="shared" ca="1" si="67"/>
        <v>8527444.9155809619</v>
      </c>
      <c r="EV63" s="209">
        <f t="shared" ca="1" si="67"/>
        <v>0</v>
      </c>
      <c r="EW63" s="209">
        <f t="shared" ca="1" si="67"/>
        <v>0</v>
      </c>
      <c r="EX63" s="209">
        <f t="shared" ca="1" si="67"/>
        <v>7352482.8271273859</v>
      </c>
      <c r="EY63" s="209">
        <f t="shared" ca="1" si="67"/>
        <v>0</v>
      </c>
      <c r="EZ63" s="209">
        <f t="shared" ca="1" si="67"/>
        <v>0</v>
      </c>
      <c r="FA63" s="209">
        <f t="shared" ca="1" si="67"/>
        <v>70304767.209736288</v>
      </c>
      <c r="FB63" s="209">
        <f t="shared" ca="1" si="67"/>
        <v>0</v>
      </c>
      <c r="FC63" s="209">
        <f t="shared" ca="1" si="67"/>
        <v>0</v>
      </c>
      <c r="FD63" s="209">
        <f t="shared" ca="1" si="67"/>
        <v>54587716.604263954</v>
      </c>
      <c r="FE63" s="209">
        <f t="shared" ca="1" si="67"/>
        <v>0</v>
      </c>
      <c r="FF63" s="209">
        <f t="shared" ca="1" si="67"/>
        <v>0</v>
      </c>
      <c r="FG63" s="209">
        <f t="shared" ca="1" si="67"/>
        <v>45642448.163634695</v>
      </c>
      <c r="FH63" s="209">
        <f t="shared" ca="1" si="67"/>
        <v>0</v>
      </c>
      <c r="FI63" s="209">
        <f t="shared" ca="1" si="67"/>
        <v>0</v>
      </c>
      <c r="FJ63" s="209">
        <f t="shared" ca="1" si="67"/>
        <v>34427635.387822405</v>
      </c>
      <c r="FK63" s="209">
        <f t="shared" ca="1" si="67"/>
        <v>0</v>
      </c>
      <c r="FL63" s="209">
        <f t="shared" ca="1" si="67"/>
        <v>0</v>
      </c>
      <c r="FM63" s="209">
        <f t="shared" ca="1" si="67"/>
        <v>4176344.7334839907</v>
      </c>
      <c r="FN63" s="209">
        <f t="shared" ca="1" si="67"/>
        <v>0</v>
      </c>
      <c r="FO63" s="209">
        <f t="shared" ca="1" si="67"/>
        <v>0</v>
      </c>
      <c r="FP63" s="209">
        <f t="shared" ca="1" si="67"/>
        <v>45608726.916296095</v>
      </c>
      <c r="FQ63" s="209">
        <f t="shared" ca="1" si="67"/>
        <v>0</v>
      </c>
      <c r="FR63" s="209">
        <f t="shared" ca="1" si="67"/>
        <v>0</v>
      </c>
      <c r="FS63" s="209">
        <f t="shared" ca="1" si="67"/>
        <v>134810784.77153832</v>
      </c>
      <c r="FT63" s="209">
        <f t="shared" ca="1" si="67"/>
        <v>0</v>
      </c>
      <c r="FU63" s="209">
        <f t="shared" ca="1" si="67"/>
        <v>0</v>
      </c>
      <c r="FV63" s="209">
        <f t="shared" ca="1" si="67"/>
        <v>80517657.927574486</v>
      </c>
      <c r="FW63" s="209">
        <f t="shared" ca="1" si="67"/>
        <v>0</v>
      </c>
      <c r="FX63" s="209">
        <f t="shared" ca="1" si="67"/>
        <v>0</v>
      </c>
      <c r="FY63" s="209">
        <f t="shared" ca="1" si="67"/>
        <v>49768027.067175396</v>
      </c>
      <c r="FZ63" s="209">
        <f t="shared" ca="1" si="67"/>
        <v>0</v>
      </c>
      <c r="GA63" s="209">
        <f t="shared" ca="1" si="67"/>
        <v>0</v>
      </c>
      <c r="GB63" s="209">
        <f t="shared" ca="1" si="67"/>
        <v>13078579.140577281</v>
      </c>
      <c r="GC63" s="209">
        <f t="shared" ca="1" si="67"/>
        <v>0</v>
      </c>
      <c r="GD63" s="209">
        <f t="shared" ca="1" si="67"/>
        <v>0</v>
      </c>
      <c r="GE63" s="209">
        <f t="shared" ca="1" si="67"/>
        <v>26245807.768343348</v>
      </c>
      <c r="GF63" s="209">
        <f t="shared" ca="1" si="67"/>
        <v>0</v>
      </c>
      <c r="GG63" s="209">
        <f t="shared" ca="1" si="67"/>
        <v>0</v>
      </c>
      <c r="GH63" s="209">
        <f t="shared" ca="1" si="67"/>
        <v>42047251.357769109</v>
      </c>
      <c r="GI63" s="209">
        <f t="shared" ca="1" si="67"/>
        <v>0</v>
      </c>
      <c r="GJ63" s="209">
        <f t="shared" ca="1" si="67"/>
        <v>38451487.253838092</v>
      </c>
      <c r="GK63" s="209">
        <f t="shared" ca="1" si="67"/>
        <v>-3.2596290111541748E-9</v>
      </c>
      <c r="GL63" s="209">
        <f t="shared" ca="1" si="67"/>
        <v>0</v>
      </c>
      <c r="GM63" s="209">
        <f t="shared" ca="1" si="67"/>
        <v>0</v>
      </c>
      <c r="GN63" s="209">
        <f t="shared" ca="1" si="67"/>
        <v>0</v>
      </c>
      <c r="GO63" s="209">
        <f t="shared" ca="1" si="67"/>
        <v>0</v>
      </c>
      <c r="GP63" s="209">
        <f t="shared" ca="1" si="67"/>
        <v>0</v>
      </c>
      <c r="GQ63" s="209">
        <f t="shared" ca="1" si="67"/>
        <v>0</v>
      </c>
      <c r="GR63" s="209">
        <f t="shared" ca="1" si="67"/>
        <v>439248527.67532206</v>
      </c>
      <c r="GS63" s="209"/>
    </row>
    <row r="64" spans="1:201" s="133" customFormat="1" x14ac:dyDescent="0.7">
      <c r="A64" s="211"/>
      <c r="B64" s="169"/>
      <c r="C64" s="216"/>
      <c r="D64" s="171"/>
      <c r="E64" s="169"/>
      <c r="F64" s="169"/>
      <c r="G64" s="170"/>
      <c r="H64" s="209"/>
      <c r="I64" s="209"/>
      <c r="J64" s="209"/>
      <c r="K64" s="209"/>
      <c r="L64" s="209"/>
      <c r="M64" s="209"/>
      <c r="N64" s="209"/>
      <c r="O64" s="209"/>
      <c r="P64" s="209"/>
      <c r="Q64" s="209"/>
      <c r="R64" s="209"/>
      <c r="S64" s="209"/>
      <c r="T64" s="209"/>
      <c r="U64" s="209"/>
      <c r="V64" s="209"/>
      <c r="W64" s="209"/>
      <c r="X64" s="209"/>
      <c r="Y64" s="209"/>
      <c r="Z64" s="209"/>
      <c r="AA64" s="209"/>
      <c r="AB64" s="209"/>
      <c r="AC64" s="209"/>
      <c r="AD64" s="209"/>
      <c r="AE64" s="209"/>
      <c r="AF64" s="209"/>
      <c r="AG64" s="209"/>
      <c r="AH64" s="209"/>
      <c r="AI64" s="209"/>
      <c r="AJ64" s="209"/>
      <c r="AK64" s="209"/>
      <c r="AL64" s="209"/>
      <c r="AM64" s="209"/>
      <c r="AN64" s="209"/>
      <c r="AO64" s="209"/>
      <c r="AP64" s="209"/>
      <c r="AQ64" s="209"/>
      <c r="AR64" s="209"/>
      <c r="AS64" s="209"/>
      <c r="AT64" s="209"/>
      <c r="AU64" s="209"/>
      <c r="AV64" s="209"/>
      <c r="AW64" s="209"/>
      <c r="AX64" s="209"/>
      <c r="AY64" s="209"/>
      <c r="AZ64" s="209"/>
      <c r="BA64" s="209"/>
      <c r="BB64" s="209"/>
      <c r="BC64" s="209"/>
      <c r="BD64" s="209"/>
      <c r="BE64" s="209"/>
      <c r="BF64" s="209"/>
      <c r="BG64" s="209"/>
      <c r="BH64" s="209"/>
      <c r="BI64" s="209"/>
      <c r="BJ64" s="209"/>
      <c r="BK64" s="209"/>
      <c r="BL64" s="209"/>
      <c r="BM64" s="209"/>
      <c r="BN64" s="209"/>
      <c r="BO64" s="209"/>
      <c r="BP64" s="209"/>
      <c r="BQ64" s="209"/>
      <c r="BR64" s="209"/>
      <c r="BS64" s="209"/>
      <c r="BT64" s="209"/>
      <c r="BU64" s="209"/>
      <c r="BV64" s="209"/>
      <c r="BW64" s="209"/>
      <c r="BX64" s="209"/>
      <c r="BY64" s="209"/>
      <c r="BZ64" s="209"/>
      <c r="CA64" s="209"/>
      <c r="CB64" s="209"/>
      <c r="CC64" s="209"/>
      <c r="CD64" s="209"/>
      <c r="CE64" s="209"/>
      <c r="CF64" s="209"/>
      <c r="CG64" s="209"/>
      <c r="CH64" s="209"/>
      <c r="CI64" s="209"/>
      <c r="CJ64" s="209"/>
      <c r="CK64" s="209"/>
      <c r="CL64" s="209"/>
      <c r="CM64" s="209"/>
      <c r="CN64" s="209"/>
      <c r="CO64" s="209"/>
      <c r="CP64" s="209"/>
      <c r="CQ64" s="209"/>
      <c r="CR64" s="209"/>
      <c r="CS64" s="209"/>
      <c r="CT64" s="209"/>
      <c r="CU64" s="209"/>
      <c r="CV64" s="209"/>
      <c r="CW64" s="209"/>
      <c r="CX64" s="209"/>
      <c r="CY64" s="209"/>
      <c r="CZ64" s="209"/>
      <c r="DA64" s="209"/>
      <c r="DB64" s="209"/>
      <c r="DC64" s="209"/>
      <c r="DD64" s="209"/>
      <c r="DE64" s="209"/>
      <c r="DF64" s="209"/>
      <c r="DG64" s="209"/>
      <c r="DH64" s="209"/>
      <c r="DI64" s="209"/>
      <c r="DJ64" s="209"/>
      <c r="DK64" s="209"/>
      <c r="DL64" s="209"/>
      <c r="DM64" s="209"/>
      <c r="DN64" s="209"/>
      <c r="DO64" s="209"/>
      <c r="DP64" s="209"/>
      <c r="DQ64" s="209"/>
      <c r="DR64" s="209"/>
      <c r="DS64" s="209"/>
      <c r="DT64" s="209"/>
      <c r="DU64" s="209"/>
      <c r="DV64" s="209"/>
      <c r="DW64" s="209"/>
      <c r="DX64" s="209"/>
      <c r="DY64" s="209"/>
      <c r="DZ64" s="209"/>
      <c r="EA64" s="209"/>
      <c r="EB64" s="209"/>
      <c r="EC64" s="209"/>
      <c r="ED64" s="209"/>
      <c r="EE64" s="209"/>
      <c r="EF64" s="209"/>
      <c r="EG64" s="209"/>
      <c r="EH64" s="209"/>
      <c r="EI64" s="209"/>
      <c r="EJ64" s="209"/>
      <c r="EK64" s="209"/>
      <c r="EL64" s="209"/>
      <c r="EM64" s="209"/>
      <c r="EN64" s="209"/>
      <c r="EO64" s="209"/>
      <c r="EP64" s="209"/>
      <c r="EQ64" s="209"/>
      <c r="ER64" s="209"/>
      <c r="ES64" s="209"/>
      <c r="ET64" s="209"/>
      <c r="EU64" s="209"/>
      <c r="EV64" s="209"/>
      <c r="EW64" s="209"/>
      <c r="EX64" s="209"/>
      <c r="EY64" s="209"/>
      <c r="EZ64" s="209"/>
      <c r="FA64" s="209"/>
      <c r="FB64" s="209"/>
      <c r="FC64" s="209"/>
      <c r="FD64" s="209"/>
      <c r="FE64" s="209"/>
      <c r="FF64" s="209"/>
      <c r="FG64" s="209"/>
      <c r="FH64" s="209"/>
      <c r="FI64" s="209"/>
      <c r="FJ64" s="209"/>
      <c r="FK64" s="209"/>
      <c r="FL64" s="209"/>
      <c r="FM64" s="209"/>
      <c r="FN64" s="209"/>
      <c r="FO64" s="209"/>
      <c r="FP64" s="209"/>
      <c r="FQ64" s="209"/>
      <c r="FR64" s="209"/>
      <c r="FS64" s="209"/>
      <c r="FT64" s="209"/>
      <c r="FU64" s="209"/>
      <c r="FV64" s="209"/>
      <c r="FW64" s="209"/>
      <c r="FX64" s="209"/>
      <c r="FY64" s="209"/>
      <c r="FZ64" s="209"/>
      <c r="GA64" s="209"/>
      <c r="GB64" s="209"/>
      <c r="GC64" s="209"/>
      <c r="GD64" s="209"/>
      <c r="GE64" s="209"/>
      <c r="GF64" s="209"/>
      <c r="GG64" s="209"/>
      <c r="GH64" s="209"/>
      <c r="GI64" s="209"/>
      <c r="GJ64" s="209"/>
      <c r="GK64" s="209"/>
      <c r="GL64" s="209"/>
      <c r="GM64" s="209"/>
      <c r="GN64" s="209"/>
      <c r="GO64" s="209"/>
      <c r="GP64" s="209"/>
      <c r="GQ64" s="209"/>
      <c r="GR64" s="209"/>
      <c r="GS64" s="209"/>
    </row>
    <row r="65" spans="1:202" s="133" customFormat="1" x14ac:dyDescent="0.7">
      <c r="A65" s="175" t="s">
        <v>279</v>
      </c>
      <c r="B65" s="176"/>
      <c r="C65" s="177"/>
      <c r="D65" s="178"/>
      <c r="E65" s="176"/>
      <c r="F65" s="176"/>
      <c r="G65" s="177"/>
      <c r="H65" s="210"/>
      <c r="I65" s="210">
        <f ca="1">I66</f>
        <v>0</v>
      </c>
      <c r="J65" s="210">
        <f t="shared" ref="J65:BU65" ca="1" si="68">J66</f>
        <v>0</v>
      </c>
      <c r="K65" s="210">
        <f t="shared" ca="1" si="68"/>
        <v>0</v>
      </c>
      <c r="L65" s="210">
        <f t="shared" ca="1" si="68"/>
        <v>0</v>
      </c>
      <c r="M65" s="210">
        <f t="shared" ca="1" si="68"/>
        <v>0</v>
      </c>
      <c r="N65" s="210">
        <f t="shared" ca="1" si="68"/>
        <v>0</v>
      </c>
      <c r="O65" s="210">
        <f t="shared" ca="1" si="68"/>
        <v>0</v>
      </c>
      <c r="P65" s="210">
        <f t="shared" ca="1" si="68"/>
        <v>0</v>
      </c>
      <c r="Q65" s="210">
        <f t="shared" ca="1" si="68"/>
        <v>0</v>
      </c>
      <c r="R65" s="210">
        <f t="shared" ca="1" si="68"/>
        <v>0</v>
      </c>
      <c r="S65" s="210">
        <f t="shared" ca="1" si="68"/>
        <v>0</v>
      </c>
      <c r="T65" s="210">
        <f t="shared" ca="1" si="68"/>
        <v>0</v>
      </c>
      <c r="U65" s="210">
        <f t="shared" ca="1" si="68"/>
        <v>0</v>
      </c>
      <c r="V65" s="210">
        <f t="shared" ca="1" si="68"/>
        <v>0</v>
      </c>
      <c r="W65" s="210">
        <f t="shared" ca="1" si="68"/>
        <v>0</v>
      </c>
      <c r="X65" s="210">
        <f t="shared" ca="1" si="68"/>
        <v>0</v>
      </c>
      <c r="Y65" s="210">
        <f t="shared" ca="1" si="68"/>
        <v>0</v>
      </c>
      <c r="Z65" s="210">
        <f t="shared" ca="1" si="68"/>
        <v>0</v>
      </c>
      <c r="AA65" s="210">
        <f t="shared" ca="1" si="68"/>
        <v>0</v>
      </c>
      <c r="AB65" s="210">
        <f t="shared" ca="1" si="68"/>
        <v>0</v>
      </c>
      <c r="AC65" s="210">
        <f t="shared" ca="1" si="68"/>
        <v>0</v>
      </c>
      <c r="AD65" s="210">
        <f t="shared" ca="1" si="68"/>
        <v>0</v>
      </c>
      <c r="AE65" s="210">
        <f t="shared" ca="1" si="68"/>
        <v>0</v>
      </c>
      <c r="AF65" s="210">
        <f t="shared" ca="1" si="68"/>
        <v>0</v>
      </c>
      <c r="AG65" s="210">
        <f t="shared" ca="1" si="68"/>
        <v>0</v>
      </c>
      <c r="AH65" s="210">
        <f t="shared" ca="1" si="68"/>
        <v>0</v>
      </c>
      <c r="AI65" s="210">
        <f t="shared" ca="1" si="68"/>
        <v>0</v>
      </c>
      <c r="AJ65" s="210">
        <f t="shared" ca="1" si="68"/>
        <v>0</v>
      </c>
      <c r="AK65" s="210">
        <f t="shared" ca="1" si="68"/>
        <v>0</v>
      </c>
      <c r="AL65" s="210">
        <f t="shared" ca="1" si="68"/>
        <v>0</v>
      </c>
      <c r="AM65" s="210">
        <f t="shared" ca="1" si="68"/>
        <v>0</v>
      </c>
      <c r="AN65" s="210">
        <f t="shared" ca="1" si="68"/>
        <v>0</v>
      </c>
      <c r="AO65" s="210">
        <f t="shared" ca="1" si="68"/>
        <v>0</v>
      </c>
      <c r="AP65" s="210">
        <f t="shared" ca="1" si="68"/>
        <v>0</v>
      </c>
      <c r="AQ65" s="210">
        <f t="shared" ca="1" si="68"/>
        <v>0</v>
      </c>
      <c r="AR65" s="210">
        <f t="shared" ca="1" si="68"/>
        <v>0</v>
      </c>
      <c r="AS65" s="210">
        <f t="shared" ca="1" si="68"/>
        <v>0</v>
      </c>
      <c r="AT65" s="210">
        <f t="shared" ca="1" si="68"/>
        <v>0</v>
      </c>
      <c r="AU65" s="210">
        <f t="shared" ca="1" si="68"/>
        <v>0</v>
      </c>
      <c r="AV65" s="210">
        <f t="shared" ca="1" si="68"/>
        <v>0</v>
      </c>
      <c r="AW65" s="210">
        <f t="shared" ca="1" si="68"/>
        <v>0</v>
      </c>
      <c r="AX65" s="210">
        <f t="shared" ca="1" si="68"/>
        <v>0</v>
      </c>
      <c r="AY65" s="210">
        <f t="shared" ca="1" si="68"/>
        <v>0</v>
      </c>
      <c r="AZ65" s="210">
        <f t="shared" ca="1" si="68"/>
        <v>0</v>
      </c>
      <c r="BA65" s="210">
        <f t="shared" ca="1" si="68"/>
        <v>0</v>
      </c>
      <c r="BB65" s="210">
        <f t="shared" ca="1" si="68"/>
        <v>0</v>
      </c>
      <c r="BC65" s="210">
        <f t="shared" ca="1" si="68"/>
        <v>0</v>
      </c>
      <c r="BD65" s="210">
        <f t="shared" ca="1" si="68"/>
        <v>0</v>
      </c>
      <c r="BE65" s="210">
        <f t="shared" ca="1" si="68"/>
        <v>0</v>
      </c>
      <c r="BF65" s="210">
        <f t="shared" ca="1" si="68"/>
        <v>0</v>
      </c>
      <c r="BG65" s="210">
        <f t="shared" ca="1" si="68"/>
        <v>0</v>
      </c>
      <c r="BH65" s="210">
        <f t="shared" ca="1" si="68"/>
        <v>0</v>
      </c>
      <c r="BI65" s="210">
        <f t="shared" ca="1" si="68"/>
        <v>0</v>
      </c>
      <c r="BJ65" s="210">
        <f t="shared" ca="1" si="68"/>
        <v>0</v>
      </c>
      <c r="BK65" s="210">
        <f t="shared" ca="1" si="68"/>
        <v>0</v>
      </c>
      <c r="BL65" s="210">
        <f t="shared" ca="1" si="68"/>
        <v>0</v>
      </c>
      <c r="BM65" s="210">
        <f t="shared" ca="1" si="68"/>
        <v>0</v>
      </c>
      <c r="BN65" s="210">
        <f t="shared" ca="1" si="68"/>
        <v>0</v>
      </c>
      <c r="BO65" s="210">
        <f t="shared" ca="1" si="68"/>
        <v>0</v>
      </c>
      <c r="BP65" s="210">
        <f t="shared" ca="1" si="68"/>
        <v>0</v>
      </c>
      <c r="BQ65" s="210">
        <f t="shared" ca="1" si="68"/>
        <v>0</v>
      </c>
      <c r="BR65" s="210">
        <f t="shared" ca="1" si="68"/>
        <v>0</v>
      </c>
      <c r="BS65" s="210">
        <f t="shared" ca="1" si="68"/>
        <v>0</v>
      </c>
      <c r="BT65" s="210">
        <f t="shared" ca="1" si="68"/>
        <v>0</v>
      </c>
      <c r="BU65" s="210">
        <f t="shared" ca="1" si="68"/>
        <v>0</v>
      </c>
      <c r="BV65" s="210">
        <f t="shared" ref="BV65:EG65" ca="1" si="69">BV66</f>
        <v>0</v>
      </c>
      <c r="BW65" s="210">
        <f t="shared" ca="1" si="69"/>
        <v>0</v>
      </c>
      <c r="BX65" s="210">
        <f t="shared" ca="1" si="69"/>
        <v>0</v>
      </c>
      <c r="BY65" s="210">
        <f t="shared" ca="1" si="69"/>
        <v>0</v>
      </c>
      <c r="BZ65" s="210">
        <f t="shared" ca="1" si="69"/>
        <v>0</v>
      </c>
      <c r="CA65" s="210">
        <f t="shared" ca="1" si="69"/>
        <v>0</v>
      </c>
      <c r="CB65" s="210">
        <f t="shared" ca="1" si="69"/>
        <v>0</v>
      </c>
      <c r="CC65" s="210">
        <f t="shared" ca="1" si="69"/>
        <v>0</v>
      </c>
      <c r="CD65" s="210">
        <f t="shared" ca="1" si="69"/>
        <v>0</v>
      </c>
      <c r="CE65" s="210">
        <f t="shared" ca="1" si="69"/>
        <v>0</v>
      </c>
      <c r="CF65" s="210">
        <f t="shared" ca="1" si="69"/>
        <v>0</v>
      </c>
      <c r="CG65" s="210">
        <f t="shared" ca="1" si="69"/>
        <v>0</v>
      </c>
      <c r="CH65" s="210">
        <f t="shared" ca="1" si="69"/>
        <v>0</v>
      </c>
      <c r="CI65" s="210">
        <f t="shared" ca="1" si="69"/>
        <v>0</v>
      </c>
      <c r="CJ65" s="210">
        <f t="shared" ca="1" si="69"/>
        <v>0</v>
      </c>
      <c r="CK65" s="210">
        <f t="shared" ca="1" si="69"/>
        <v>0</v>
      </c>
      <c r="CL65" s="210">
        <f t="shared" ca="1" si="69"/>
        <v>0</v>
      </c>
      <c r="CM65" s="210">
        <f t="shared" ca="1" si="69"/>
        <v>0</v>
      </c>
      <c r="CN65" s="210">
        <f t="shared" ca="1" si="69"/>
        <v>0</v>
      </c>
      <c r="CO65" s="210">
        <f t="shared" ca="1" si="69"/>
        <v>0</v>
      </c>
      <c r="CP65" s="210">
        <f t="shared" ca="1" si="69"/>
        <v>0</v>
      </c>
      <c r="CQ65" s="210">
        <f t="shared" ca="1" si="69"/>
        <v>0</v>
      </c>
      <c r="CR65" s="210">
        <f t="shared" ca="1" si="69"/>
        <v>0</v>
      </c>
      <c r="CS65" s="210">
        <f t="shared" ca="1" si="69"/>
        <v>0</v>
      </c>
      <c r="CT65" s="210">
        <f t="shared" ca="1" si="69"/>
        <v>0</v>
      </c>
      <c r="CU65" s="210">
        <f t="shared" ca="1" si="69"/>
        <v>0</v>
      </c>
      <c r="CV65" s="210">
        <f t="shared" ca="1" si="69"/>
        <v>0</v>
      </c>
      <c r="CW65" s="210">
        <f t="shared" ca="1" si="69"/>
        <v>0</v>
      </c>
      <c r="CX65" s="210">
        <f t="shared" ca="1" si="69"/>
        <v>0</v>
      </c>
      <c r="CY65" s="210">
        <f t="shared" ca="1" si="69"/>
        <v>0</v>
      </c>
      <c r="CZ65" s="210">
        <f t="shared" ca="1" si="69"/>
        <v>0</v>
      </c>
      <c r="DA65" s="210">
        <f t="shared" ca="1" si="69"/>
        <v>0</v>
      </c>
      <c r="DB65" s="210">
        <f t="shared" ca="1" si="69"/>
        <v>0</v>
      </c>
      <c r="DC65" s="210">
        <f ca="1">DC66</f>
        <v>0</v>
      </c>
      <c r="DD65" s="210">
        <f t="shared" ca="1" si="69"/>
        <v>0</v>
      </c>
      <c r="DE65" s="210">
        <f t="shared" ca="1" si="69"/>
        <v>0</v>
      </c>
      <c r="DF65" s="210">
        <f t="shared" ca="1" si="69"/>
        <v>0</v>
      </c>
      <c r="DG65" s="210">
        <f t="shared" ca="1" si="69"/>
        <v>0</v>
      </c>
      <c r="DH65" s="210">
        <f t="shared" ca="1" si="69"/>
        <v>0</v>
      </c>
      <c r="DI65" s="210">
        <f t="shared" ca="1" si="69"/>
        <v>0</v>
      </c>
      <c r="DJ65" s="210">
        <f t="shared" ca="1" si="69"/>
        <v>0</v>
      </c>
      <c r="DK65" s="210">
        <f t="shared" ca="1" si="69"/>
        <v>0</v>
      </c>
      <c r="DL65" s="210">
        <f t="shared" ca="1" si="69"/>
        <v>0</v>
      </c>
      <c r="DM65" s="210">
        <f t="shared" ca="1" si="69"/>
        <v>0</v>
      </c>
      <c r="DN65" s="210">
        <f t="shared" ca="1" si="69"/>
        <v>0</v>
      </c>
      <c r="DO65" s="210">
        <f t="shared" ca="1" si="69"/>
        <v>0</v>
      </c>
      <c r="DP65" s="210">
        <f t="shared" ca="1" si="69"/>
        <v>0</v>
      </c>
      <c r="DQ65" s="210">
        <f t="shared" ca="1" si="69"/>
        <v>0</v>
      </c>
      <c r="DR65" s="210">
        <f t="shared" ca="1" si="69"/>
        <v>0</v>
      </c>
      <c r="DS65" s="210">
        <f t="shared" ca="1" si="69"/>
        <v>0</v>
      </c>
      <c r="DT65" s="210">
        <f t="shared" ca="1" si="69"/>
        <v>0</v>
      </c>
      <c r="DU65" s="210">
        <f t="shared" ca="1" si="69"/>
        <v>0</v>
      </c>
      <c r="DV65" s="210">
        <f t="shared" ca="1" si="69"/>
        <v>0</v>
      </c>
      <c r="DW65" s="210">
        <f t="shared" ca="1" si="69"/>
        <v>0</v>
      </c>
      <c r="DX65" s="210">
        <f t="shared" ca="1" si="69"/>
        <v>0</v>
      </c>
      <c r="DY65" s="210">
        <f t="shared" ca="1" si="69"/>
        <v>0</v>
      </c>
      <c r="DZ65" s="210">
        <f t="shared" ca="1" si="69"/>
        <v>0</v>
      </c>
      <c r="EA65" s="210">
        <f t="shared" ca="1" si="69"/>
        <v>0</v>
      </c>
      <c r="EB65" s="210">
        <f t="shared" ca="1" si="69"/>
        <v>0</v>
      </c>
      <c r="EC65" s="210">
        <f t="shared" ca="1" si="69"/>
        <v>0</v>
      </c>
      <c r="ED65" s="210">
        <f t="shared" ca="1" si="69"/>
        <v>0</v>
      </c>
      <c r="EE65" s="210">
        <f t="shared" ca="1" si="69"/>
        <v>0</v>
      </c>
      <c r="EF65" s="210">
        <f t="shared" ca="1" si="69"/>
        <v>0</v>
      </c>
      <c r="EG65" s="210">
        <f t="shared" ca="1" si="69"/>
        <v>0</v>
      </c>
      <c r="EH65" s="210">
        <f t="shared" ref="EH65:GQ65" ca="1" si="70">EH66</f>
        <v>0</v>
      </c>
      <c r="EI65" s="210">
        <f t="shared" ca="1" si="70"/>
        <v>0</v>
      </c>
      <c r="EJ65" s="210">
        <f t="shared" ca="1" si="70"/>
        <v>0</v>
      </c>
      <c r="EK65" s="210">
        <f t="shared" ca="1" si="70"/>
        <v>0</v>
      </c>
      <c r="EL65" s="210">
        <f t="shared" ca="1" si="70"/>
        <v>0</v>
      </c>
      <c r="EM65" s="210">
        <f t="shared" ca="1" si="70"/>
        <v>0</v>
      </c>
      <c r="EN65" s="210">
        <f t="shared" ca="1" si="70"/>
        <v>0</v>
      </c>
      <c r="EO65" s="210">
        <f t="shared" ca="1" si="70"/>
        <v>0</v>
      </c>
      <c r="EP65" s="210">
        <f t="shared" ca="1" si="70"/>
        <v>0</v>
      </c>
      <c r="EQ65" s="210">
        <f t="shared" ca="1" si="70"/>
        <v>0</v>
      </c>
      <c r="ER65" s="210">
        <f t="shared" ca="1" si="70"/>
        <v>0</v>
      </c>
      <c r="ES65" s="210">
        <f t="shared" ca="1" si="70"/>
        <v>0</v>
      </c>
      <c r="ET65" s="210">
        <f t="shared" ca="1" si="70"/>
        <v>0</v>
      </c>
      <c r="EU65" s="210">
        <f t="shared" ca="1" si="70"/>
        <v>0</v>
      </c>
      <c r="EV65" s="210">
        <f t="shared" ca="1" si="70"/>
        <v>0</v>
      </c>
      <c r="EW65" s="210">
        <f t="shared" ca="1" si="70"/>
        <v>0</v>
      </c>
      <c r="EX65" s="210">
        <f t="shared" ca="1" si="70"/>
        <v>0</v>
      </c>
      <c r="EY65" s="210">
        <f t="shared" ca="1" si="70"/>
        <v>0</v>
      </c>
      <c r="EZ65" s="210">
        <f t="shared" ca="1" si="70"/>
        <v>0</v>
      </c>
      <c r="FA65" s="210">
        <f t="shared" ca="1" si="70"/>
        <v>0</v>
      </c>
      <c r="FB65" s="210">
        <f t="shared" ca="1" si="70"/>
        <v>0</v>
      </c>
      <c r="FC65" s="210">
        <f t="shared" ca="1" si="70"/>
        <v>0</v>
      </c>
      <c r="FD65" s="210">
        <f t="shared" ca="1" si="70"/>
        <v>0</v>
      </c>
      <c r="FE65" s="210">
        <f t="shared" ca="1" si="70"/>
        <v>0</v>
      </c>
      <c r="FF65" s="210">
        <f t="shared" ca="1" si="70"/>
        <v>0</v>
      </c>
      <c r="FG65" s="210">
        <f t="shared" ca="1" si="70"/>
        <v>0</v>
      </c>
      <c r="FH65" s="210">
        <f t="shared" ca="1" si="70"/>
        <v>0</v>
      </c>
      <c r="FI65" s="210">
        <f t="shared" ca="1" si="70"/>
        <v>0</v>
      </c>
      <c r="FJ65" s="210">
        <f t="shared" ca="1" si="70"/>
        <v>0</v>
      </c>
      <c r="FK65" s="210">
        <f t="shared" ca="1" si="70"/>
        <v>0</v>
      </c>
      <c r="FL65" s="210">
        <f t="shared" ca="1" si="70"/>
        <v>0</v>
      </c>
      <c r="FM65" s="210">
        <f t="shared" ca="1" si="70"/>
        <v>0</v>
      </c>
      <c r="FN65" s="210">
        <f t="shared" ca="1" si="70"/>
        <v>0</v>
      </c>
      <c r="FO65" s="210">
        <f t="shared" ca="1" si="70"/>
        <v>0</v>
      </c>
      <c r="FP65" s="210">
        <f t="shared" ca="1" si="70"/>
        <v>0</v>
      </c>
      <c r="FQ65" s="210">
        <f t="shared" ca="1" si="70"/>
        <v>0</v>
      </c>
      <c r="FR65" s="210">
        <f t="shared" ca="1" si="70"/>
        <v>0</v>
      </c>
      <c r="FS65" s="210">
        <f t="shared" ca="1" si="70"/>
        <v>0</v>
      </c>
      <c r="FT65" s="210">
        <f t="shared" ca="1" si="70"/>
        <v>0</v>
      </c>
      <c r="FU65" s="210">
        <f t="shared" ca="1" si="70"/>
        <v>0</v>
      </c>
      <c r="FV65" s="210">
        <f t="shared" ca="1" si="70"/>
        <v>0</v>
      </c>
      <c r="FW65" s="210">
        <f t="shared" ca="1" si="70"/>
        <v>0</v>
      </c>
      <c r="FX65" s="210">
        <f t="shared" ca="1" si="70"/>
        <v>0</v>
      </c>
      <c r="FY65" s="210">
        <f t="shared" ca="1" si="70"/>
        <v>0</v>
      </c>
      <c r="FZ65" s="210">
        <f t="shared" ca="1" si="70"/>
        <v>0</v>
      </c>
      <c r="GA65" s="210">
        <f t="shared" ca="1" si="70"/>
        <v>0</v>
      </c>
      <c r="GB65" s="210">
        <f t="shared" ca="1" si="70"/>
        <v>0</v>
      </c>
      <c r="GC65" s="210">
        <f t="shared" ca="1" si="70"/>
        <v>0</v>
      </c>
      <c r="GD65" s="210">
        <f t="shared" ca="1" si="70"/>
        <v>0</v>
      </c>
      <c r="GE65" s="210">
        <f t="shared" ca="1" si="70"/>
        <v>0</v>
      </c>
      <c r="GF65" s="210">
        <f t="shared" ca="1" si="70"/>
        <v>0</v>
      </c>
      <c r="GG65" s="210">
        <f t="shared" ca="1" si="70"/>
        <v>0</v>
      </c>
      <c r="GH65" s="210">
        <f t="shared" ca="1" si="70"/>
        <v>0</v>
      </c>
      <c r="GI65" s="210">
        <f t="shared" ca="1" si="70"/>
        <v>0</v>
      </c>
      <c r="GJ65" s="210">
        <f t="shared" ca="1" si="70"/>
        <v>0</v>
      </c>
      <c r="GK65" s="210">
        <f t="shared" ca="1" si="70"/>
        <v>0</v>
      </c>
      <c r="GL65" s="210">
        <f t="shared" ca="1" si="70"/>
        <v>0</v>
      </c>
      <c r="GM65" s="210">
        <f t="shared" ca="1" si="70"/>
        <v>0</v>
      </c>
      <c r="GN65" s="210">
        <f t="shared" ca="1" si="70"/>
        <v>0</v>
      </c>
      <c r="GO65" s="210">
        <f t="shared" ca="1" si="70"/>
        <v>0</v>
      </c>
      <c r="GP65" s="210">
        <f t="shared" ca="1" si="70"/>
        <v>0</v>
      </c>
      <c r="GQ65" s="210">
        <f t="shared" ca="1" si="70"/>
        <v>0</v>
      </c>
      <c r="GR65" s="210">
        <f t="shared" ref="GR65:GR70" ca="1" si="71">SUM(I65:GQ65)</f>
        <v>0</v>
      </c>
      <c r="GS65" s="209"/>
    </row>
    <row r="66" spans="1:202" s="133" customFormat="1" x14ac:dyDescent="0.7">
      <c r="A66" s="168" t="str">
        <f>"Cash utilized towards "&amp;TEXT($D$30,"0.0%")&amp;" of profits at given date net of capital contributions"</f>
        <v>Cash utilized towards 10.0% of profits at given date net of capital contributions</v>
      </c>
      <c r="B66" s="169"/>
      <c r="C66" s="170"/>
      <c r="D66" s="171"/>
      <c r="E66" s="169"/>
      <c r="F66" s="170"/>
      <c r="G66" s="170">
        <f ca="1">SUM(I66:GQ66)</f>
        <v>0</v>
      </c>
      <c r="H66" s="209"/>
      <c r="I66" s="209">
        <f ca="1">SUM(I67:I68)</f>
        <v>0</v>
      </c>
      <c r="J66" s="209">
        <f ca="1">SUM(J67:J68)</f>
        <v>0</v>
      </c>
      <c r="K66" s="209">
        <f t="shared" ref="K66:BV66" ca="1" si="72">SUM(K67:K68)</f>
        <v>0</v>
      </c>
      <c r="L66" s="209">
        <f t="shared" ca="1" si="72"/>
        <v>0</v>
      </c>
      <c r="M66" s="209">
        <f t="shared" ca="1" si="72"/>
        <v>0</v>
      </c>
      <c r="N66" s="209">
        <f t="shared" ca="1" si="72"/>
        <v>0</v>
      </c>
      <c r="O66" s="209">
        <f t="shared" ca="1" si="72"/>
        <v>0</v>
      </c>
      <c r="P66" s="209">
        <f t="shared" ca="1" si="72"/>
        <v>0</v>
      </c>
      <c r="Q66" s="209">
        <f t="shared" ca="1" si="72"/>
        <v>0</v>
      </c>
      <c r="R66" s="209">
        <f t="shared" ca="1" si="72"/>
        <v>0</v>
      </c>
      <c r="S66" s="209">
        <f t="shared" ca="1" si="72"/>
        <v>0</v>
      </c>
      <c r="T66" s="209">
        <f t="shared" ca="1" si="72"/>
        <v>0</v>
      </c>
      <c r="U66" s="209">
        <f t="shared" ca="1" si="72"/>
        <v>0</v>
      </c>
      <c r="V66" s="209">
        <f t="shared" ca="1" si="72"/>
        <v>0</v>
      </c>
      <c r="W66" s="209">
        <f t="shared" ca="1" si="72"/>
        <v>0</v>
      </c>
      <c r="X66" s="209">
        <f t="shared" ca="1" si="72"/>
        <v>0</v>
      </c>
      <c r="Y66" s="209">
        <f t="shared" ca="1" si="72"/>
        <v>0</v>
      </c>
      <c r="Z66" s="209">
        <f t="shared" ca="1" si="72"/>
        <v>0</v>
      </c>
      <c r="AA66" s="209">
        <f t="shared" ca="1" si="72"/>
        <v>0</v>
      </c>
      <c r="AB66" s="209">
        <f t="shared" ca="1" si="72"/>
        <v>0</v>
      </c>
      <c r="AC66" s="209">
        <f t="shared" ca="1" si="72"/>
        <v>0</v>
      </c>
      <c r="AD66" s="209">
        <f t="shared" ca="1" si="72"/>
        <v>0</v>
      </c>
      <c r="AE66" s="209">
        <f t="shared" ca="1" si="72"/>
        <v>0</v>
      </c>
      <c r="AF66" s="209">
        <f t="shared" ca="1" si="72"/>
        <v>0</v>
      </c>
      <c r="AG66" s="209">
        <f t="shared" ca="1" si="72"/>
        <v>0</v>
      </c>
      <c r="AH66" s="209">
        <f t="shared" ca="1" si="72"/>
        <v>0</v>
      </c>
      <c r="AI66" s="209">
        <f t="shared" ca="1" si="72"/>
        <v>0</v>
      </c>
      <c r="AJ66" s="209">
        <f t="shared" ca="1" si="72"/>
        <v>0</v>
      </c>
      <c r="AK66" s="209">
        <f t="shared" ca="1" si="72"/>
        <v>0</v>
      </c>
      <c r="AL66" s="209">
        <f t="shared" ca="1" si="72"/>
        <v>0</v>
      </c>
      <c r="AM66" s="209">
        <f t="shared" ca="1" si="72"/>
        <v>0</v>
      </c>
      <c r="AN66" s="209">
        <f t="shared" ca="1" si="72"/>
        <v>0</v>
      </c>
      <c r="AO66" s="209">
        <f t="shared" ca="1" si="72"/>
        <v>0</v>
      </c>
      <c r="AP66" s="209">
        <f t="shared" ca="1" si="72"/>
        <v>0</v>
      </c>
      <c r="AQ66" s="209">
        <f t="shared" ca="1" si="72"/>
        <v>0</v>
      </c>
      <c r="AR66" s="209">
        <f t="shared" ca="1" si="72"/>
        <v>0</v>
      </c>
      <c r="AS66" s="209">
        <f t="shared" ca="1" si="72"/>
        <v>0</v>
      </c>
      <c r="AT66" s="209">
        <f t="shared" ca="1" si="72"/>
        <v>0</v>
      </c>
      <c r="AU66" s="209">
        <f t="shared" ca="1" si="72"/>
        <v>0</v>
      </c>
      <c r="AV66" s="209">
        <f t="shared" ca="1" si="72"/>
        <v>0</v>
      </c>
      <c r="AW66" s="209">
        <f t="shared" ca="1" si="72"/>
        <v>0</v>
      </c>
      <c r="AX66" s="209">
        <f t="shared" ca="1" si="72"/>
        <v>0</v>
      </c>
      <c r="AY66" s="209">
        <f t="shared" ca="1" si="72"/>
        <v>0</v>
      </c>
      <c r="AZ66" s="209">
        <f t="shared" ca="1" si="72"/>
        <v>0</v>
      </c>
      <c r="BA66" s="209">
        <f t="shared" ca="1" si="72"/>
        <v>0</v>
      </c>
      <c r="BB66" s="209">
        <f t="shared" ca="1" si="72"/>
        <v>0</v>
      </c>
      <c r="BC66" s="209">
        <f t="shared" ca="1" si="72"/>
        <v>0</v>
      </c>
      <c r="BD66" s="209">
        <f t="shared" ca="1" si="72"/>
        <v>0</v>
      </c>
      <c r="BE66" s="209">
        <f t="shared" ca="1" si="72"/>
        <v>0</v>
      </c>
      <c r="BF66" s="209">
        <f t="shared" ca="1" si="72"/>
        <v>0</v>
      </c>
      <c r="BG66" s="209">
        <f t="shared" ca="1" si="72"/>
        <v>0</v>
      </c>
      <c r="BH66" s="209">
        <f t="shared" ca="1" si="72"/>
        <v>0</v>
      </c>
      <c r="BI66" s="209">
        <f t="shared" ca="1" si="72"/>
        <v>0</v>
      </c>
      <c r="BJ66" s="209">
        <f t="shared" ca="1" si="72"/>
        <v>0</v>
      </c>
      <c r="BK66" s="209">
        <f t="shared" ca="1" si="72"/>
        <v>0</v>
      </c>
      <c r="BL66" s="209">
        <f t="shared" ca="1" si="72"/>
        <v>0</v>
      </c>
      <c r="BM66" s="209">
        <f t="shared" ca="1" si="72"/>
        <v>0</v>
      </c>
      <c r="BN66" s="209">
        <f t="shared" ca="1" si="72"/>
        <v>0</v>
      </c>
      <c r="BO66" s="209">
        <f t="shared" ca="1" si="72"/>
        <v>0</v>
      </c>
      <c r="BP66" s="209">
        <f t="shared" ca="1" si="72"/>
        <v>0</v>
      </c>
      <c r="BQ66" s="209">
        <f t="shared" ca="1" si="72"/>
        <v>0</v>
      </c>
      <c r="BR66" s="209">
        <f t="shared" ca="1" si="72"/>
        <v>0</v>
      </c>
      <c r="BS66" s="209">
        <f t="shared" ca="1" si="72"/>
        <v>0</v>
      </c>
      <c r="BT66" s="209">
        <f t="shared" ca="1" si="72"/>
        <v>0</v>
      </c>
      <c r="BU66" s="209">
        <f t="shared" ca="1" si="72"/>
        <v>0</v>
      </c>
      <c r="BV66" s="209">
        <f t="shared" ca="1" si="72"/>
        <v>0</v>
      </c>
      <c r="BW66" s="209">
        <f t="shared" ref="BW66:EH66" ca="1" si="73">SUM(BW67:BW68)</f>
        <v>0</v>
      </c>
      <c r="BX66" s="209">
        <f ca="1">SUM(BX67:BX68)</f>
        <v>0</v>
      </c>
      <c r="BY66" s="209">
        <f t="shared" ca="1" si="73"/>
        <v>0</v>
      </c>
      <c r="BZ66" s="209">
        <f t="shared" ca="1" si="73"/>
        <v>0</v>
      </c>
      <c r="CA66" s="209">
        <f t="shared" ca="1" si="73"/>
        <v>0</v>
      </c>
      <c r="CB66" s="209">
        <f t="shared" ca="1" si="73"/>
        <v>0</v>
      </c>
      <c r="CC66" s="209">
        <f t="shared" ca="1" si="73"/>
        <v>0</v>
      </c>
      <c r="CD66" s="209">
        <f t="shared" ca="1" si="73"/>
        <v>0</v>
      </c>
      <c r="CE66" s="209">
        <f t="shared" ca="1" si="73"/>
        <v>0</v>
      </c>
      <c r="CF66" s="209">
        <f t="shared" ca="1" si="73"/>
        <v>0</v>
      </c>
      <c r="CG66" s="209">
        <f t="shared" ca="1" si="73"/>
        <v>0</v>
      </c>
      <c r="CH66" s="209">
        <f t="shared" ca="1" si="73"/>
        <v>0</v>
      </c>
      <c r="CI66" s="209">
        <f t="shared" ca="1" si="73"/>
        <v>0</v>
      </c>
      <c r="CJ66" s="209">
        <f t="shared" ca="1" si="73"/>
        <v>0</v>
      </c>
      <c r="CK66" s="209">
        <f t="shared" ca="1" si="73"/>
        <v>0</v>
      </c>
      <c r="CL66" s="209">
        <f t="shared" ca="1" si="73"/>
        <v>0</v>
      </c>
      <c r="CM66" s="209">
        <f t="shared" ca="1" si="73"/>
        <v>0</v>
      </c>
      <c r="CN66" s="209">
        <f t="shared" ca="1" si="73"/>
        <v>0</v>
      </c>
      <c r="CO66" s="209">
        <f t="shared" ca="1" si="73"/>
        <v>0</v>
      </c>
      <c r="CP66" s="209">
        <f t="shared" ca="1" si="73"/>
        <v>0</v>
      </c>
      <c r="CQ66" s="209">
        <f t="shared" ca="1" si="73"/>
        <v>0</v>
      </c>
      <c r="CR66" s="209">
        <f t="shared" ca="1" si="73"/>
        <v>0</v>
      </c>
      <c r="CS66" s="209">
        <f t="shared" ca="1" si="73"/>
        <v>0</v>
      </c>
      <c r="CT66" s="209">
        <f t="shared" ca="1" si="73"/>
        <v>0</v>
      </c>
      <c r="CU66" s="209">
        <f t="shared" ca="1" si="73"/>
        <v>0</v>
      </c>
      <c r="CV66" s="209">
        <f t="shared" ca="1" si="73"/>
        <v>0</v>
      </c>
      <c r="CW66" s="209">
        <f t="shared" ca="1" si="73"/>
        <v>0</v>
      </c>
      <c r="CX66" s="209">
        <f t="shared" ca="1" si="73"/>
        <v>0</v>
      </c>
      <c r="CY66" s="209">
        <f t="shared" ca="1" si="73"/>
        <v>0</v>
      </c>
      <c r="CZ66" s="209">
        <f t="shared" ca="1" si="73"/>
        <v>0</v>
      </c>
      <c r="DA66" s="209">
        <f t="shared" ca="1" si="73"/>
        <v>0</v>
      </c>
      <c r="DB66" s="209">
        <f t="shared" ca="1" si="73"/>
        <v>0</v>
      </c>
      <c r="DC66" s="209">
        <f ca="1">SUM(DC67:DC68)</f>
        <v>0</v>
      </c>
      <c r="DD66" s="209">
        <f t="shared" ca="1" si="73"/>
        <v>0</v>
      </c>
      <c r="DE66" s="209">
        <f t="shared" ca="1" si="73"/>
        <v>0</v>
      </c>
      <c r="DF66" s="209">
        <f t="shared" ca="1" si="73"/>
        <v>0</v>
      </c>
      <c r="DG66" s="209">
        <f t="shared" ca="1" si="73"/>
        <v>0</v>
      </c>
      <c r="DH66" s="209">
        <f t="shared" ca="1" si="73"/>
        <v>0</v>
      </c>
      <c r="DI66" s="209">
        <f t="shared" ca="1" si="73"/>
        <v>0</v>
      </c>
      <c r="DJ66" s="209">
        <f t="shared" ca="1" si="73"/>
        <v>0</v>
      </c>
      <c r="DK66" s="209">
        <f t="shared" ca="1" si="73"/>
        <v>0</v>
      </c>
      <c r="DL66" s="209">
        <f t="shared" ca="1" si="73"/>
        <v>0</v>
      </c>
      <c r="DM66" s="209">
        <f t="shared" ca="1" si="73"/>
        <v>0</v>
      </c>
      <c r="DN66" s="209">
        <f t="shared" ca="1" si="73"/>
        <v>0</v>
      </c>
      <c r="DO66" s="209">
        <f t="shared" ca="1" si="73"/>
        <v>0</v>
      </c>
      <c r="DP66" s="209">
        <f t="shared" ca="1" si="73"/>
        <v>0</v>
      </c>
      <c r="DQ66" s="209">
        <f t="shared" ca="1" si="73"/>
        <v>0</v>
      </c>
      <c r="DR66" s="209">
        <f t="shared" ca="1" si="73"/>
        <v>0</v>
      </c>
      <c r="DS66" s="209">
        <f t="shared" ca="1" si="73"/>
        <v>0</v>
      </c>
      <c r="DT66" s="209">
        <f t="shared" ca="1" si="73"/>
        <v>0</v>
      </c>
      <c r="DU66" s="209">
        <f t="shared" ca="1" si="73"/>
        <v>0</v>
      </c>
      <c r="DV66" s="209">
        <f t="shared" ca="1" si="73"/>
        <v>0</v>
      </c>
      <c r="DW66" s="209">
        <f t="shared" ca="1" si="73"/>
        <v>0</v>
      </c>
      <c r="DX66" s="209">
        <f t="shared" ca="1" si="73"/>
        <v>0</v>
      </c>
      <c r="DY66" s="209">
        <f t="shared" ca="1" si="73"/>
        <v>0</v>
      </c>
      <c r="DZ66" s="209">
        <f t="shared" ca="1" si="73"/>
        <v>0</v>
      </c>
      <c r="EA66" s="209">
        <f t="shared" ca="1" si="73"/>
        <v>0</v>
      </c>
      <c r="EB66" s="209">
        <f t="shared" ca="1" si="73"/>
        <v>0</v>
      </c>
      <c r="EC66" s="209">
        <f t="shared" ca="1" si="73"/>
        <v>0</v>
      </c>
      <c r="ED66" s="209">
        <f t="shared" ca="1" si="73"/>
        <v>0</v>
      </c>
      <c r="EE66" s="209">
        <f t="shared" ca="1" si="73"/>
        <v>0</v>
      </c>
      <c r="EF66" s="209">
        <f t="shared" ca="1" si="73"/>
        <v>0</v>
      </c>
      <c r="EG66" s="209">
        <f t="shared" ca="1" si="73"/>
        <v>0</v>
      </c>
      <c r="EH66" s="209">
        <f t="shared" ca="1" si="73"/>
        <v>0</v>
      </c>
      <c r="EI66" s="209">
        <f t="shared" ref="EI66:GQ66" ca="1" si="74">SUM(EI67:EI68)</f>
        <v>0</v>
      </c>
      <c r="EJ66" s="209">
        <f t="shared" ca="1" si="74"/>
        <v>0</v>
      </c>
      <c r="EK66" s="209">
        <f t="shared" ca="1" si="74"/>
        <v>0</v>
      </c>
      <c r="EL66" s="209">
        <f t="shared" ca="1" si="74"/>
        <v>0</v>
      </c>
      <c r="EM66" s="209">
        <f t="shared" ca="1" si="74"/>
        <v>0</v>
      </c>
      <c r="EN66" s="209">
        <f t="shared" ca="1" si="74"/>
        <v>0</v>
      </c>
      <c r="EO66" s="209">
        <f t="shared" ca="1" si="74"/>
        <v>0</v>
      </c>
      <c r="EP66" s="209">
        <f t="shared" ca="1" si="74"/>
        <v>0</v>
      </c>
      <c r="EQ66" s="209">
        <f t="shared" ca="1" si="74"/>
        <v>0</v>
      </c>
      <c r="ER66" s="209">
        <f t="shared" ca="1" si="74"/>
        <v>0</v>
      </c>
      <c r="ES66" s="209">
        <f t="shared" ca="1" si="74"/>
        <v>0</v>
      </c>
      <c r="ET66" s="209">
        <f t="shared" ca="1" si="74"/>
        <v>0</v>
      </c>
      <c r="EU66" s="209">
        <f t="shared" ca="1" si="74"/>
        <v>0</v>
      </c>
      <c r="EV66" s="209">
        <f t="shared" ca="1" si="74"/>
        <v>0</v>
      </c>
      <c r="EW66" s="209">
        <f t="shared" ca="1" si="74"/>
        <v>0</v>
      </c>
      <c r="EX66" s="209">
        <f t="shared" ca="1" si="74"/>
        <v>0</v>
      </c>
      <c r="EY66" s="209">
        <f t="shared" ca="1" si="74"/>
        <v>0</v>
      </c>
      <c r="EZ66" s="209">
        <f t="shared" ca="1" si="74"/>
        <v>0</v>
      </c>
      <c r="FA66" s="209">
        <f t="shared" ca="1" si="74"/>
        <v>0</v>
      </c>
      <c r="FB66" s="209">
        <f t="shared" ca="1" si="74"/>
        <v>0</v>
      </c>
      <c r="FC66" s="209">
        <f t="shared" ca="1" si="74"/>
        <v>0</v>
      </c>
      <c r="FD66" s="209">
        <f t="shared" ca="1" si="74"/>
        <v>0</v>
      </c>
      <c r="FE66" s="209">
        <f t="shared" ca="1" si="74"/>
        <v>0</v>
      </c>
      <c r="FF66" s="209">
        <f t="shared" ca="1" si="74"/>
        <v>0</v>
      </c>
      <c r="FG66" s="209">
        <f t="shared" ca="1" si="74"/>
        <v>0</v>
      </c>
      <c r="FH66" s="209">
        <f t="shared" ca="1" si="74"/>
        <v>0</v>
      </c>
      <c r="FI66" s="209">
        <f t="shared" ca="1" si="74"/>
        <v>0</v>
      </c>
      <c r="FJ66" s="209">
        <f t="shared" ca="1" si="74"/>
        <v>0</v>
      </c>
      <c r="FK66" s="209">
        <f t="shared" ca="1" si="74"/>
        <v>0</v>
      </c>
      <c r="FL66" s="209">
        <f t="shared" ca="1" si="74"/>
        <v>0</v>
      </c>
      <c r="FM66" s="209">
        <f t="shared" ca="1" si="74"/>
        <v>0</v>
      </c>
      <c r="FN66" s="209">
        <f t="shared" ca="1" si="74"/>
        <v>0</v>
      </c>
      <c r="FO66" s="209">
        <f t="shared" ca="1" si="74"/>
        <v>0</v>
      </c>
      <c r="FP66" s="209">
        <f t="shared" ca="1" si="74"/>
        <v>0</v>
      </c>
      <c r="FQ66" s="209">
        <f t="shared" ca="1" si="74"/>
        <v>0</v>
      </c>
      <c r="FR66" s="209">
        <f t="shared" ca="1" si="74"/>
        <v>0</v>
      </c>
      <c r="FS66" s="209">
        <f t="shared" ca="1" si="74"/>
        <v>0</v>
      </c>
      <c r="FT66" s="209">
        <f ca="1">SUM(FT67:FT68)</f>
        <v>0</v>
      </c>
      <c r="FU66" s="209">
        <f t="shared" ca="1" si="74"/>
        <v>0</v>
      </c>
      <c r="FV66" s="209">
        <f t="shared" ca="1" si="74"/>
        <v>0</v>
      </c>
      <c r="FW66" s="209">
        <f t="shared" ca="1" si="74"/>
        <v>0</v>
      </c>
      <c r="FX66" s="209">
        <f t="shared" ca="1" si="74"/>
        <v>0</v>
      </c>
      <c r="FY66" s="209">
        <f t="shared" ca="1" si="74"/>
        <v>0</v>
      </c>
      <c r="FZ66" s="209">
        <f t="shared" ca="1" si="74"/>
        <v>0</v>
      </c>
      <c r="GA66" s="209">
        <f t="shared" ca="1" si="74"/>
        <v>0</v>
      </c>
      <c r="GB66" s="209">
        <f t="shared" ca="1" si="74"/>
        <v>0</v>
      </c>
      <c r="GC66" s="209">
        <f t="shared" ca="1" si="74"/>
        <v>0</v>
      </c>
      <c r="GD66" s="209">
        <f t="shared" ca="1" si="74"/>
        <v>0</v>
      </c>
      <c r="GE66" s="209">
        <f t="shared" ca="1" si="74"/>
        <v>0</v>
      </c>
      <c r="GF66" s="209">
        <f t="shared" ca="1" si="74"/>
        <v>0</v>
      </c>
      <c r="GG66" s="209">
        <f t="shared" ca="1" si="74"/>
        <v>0</v>
      </c>
      <c r="GH66" s="209">
        <f t="shared" ca="1" si="74"/>
        <v>0</v>
      </c>
      <c r="GI66" s="209">
        <f t="shared" ca="1" si="74"/>
        <v>0</v>
      </c>
      <c r="GJ66" s="209">
        <f t="shared" ca="1" si="74"/>
        <v>0</v>
      </c>
      <c r="GK66" s="209">
        <f t="shared" ca="1" si="74"/>
        <v>0</v>
      </c>
      <c r="GL66" s="209">
        <f t="shared" ca="1" si="74"/>
        <v>0</v>
      </c>
      <c r="GM66" s="209">
        <f t="shared" ca="1" si="74"/>
        <v>0</v>
      </c>
      <c r="GN66" s="209">
        <f t="shared" ca="1" si="74"/>
        <v>0</v>
      </c>
      <c r="GO66" s="209">
        <f t="shared" ca="1" si="74"/>
        <v>0</v>
      </c>
      <c r="GP66" s="209">
        <f t="shared" ca="1" si="74"/>
        <v>0</v>
      </c>
      <c r="GQ66" s="209">
        <f t="shared" ca="1" si="74"/>
        <v>0</v>
      </c>
      <c r="GR66" s="209">
        <f t="shared" ca="1" si="71"/>
        <v>0</v>
      </c>
      <c r="GS66" s="209"/>
    </row>
    <row r="67" spans="1:202" s="133" customFormat="1" x14ac:dyDescent="0.7">
      <c r="A67" s="211" t="str">
        <f>"Limited Partners' "&amp;TEXT($B$30,"0%")&amp;";"</f>
        <v>Limited Partners' 50%;</v>
      </c>
      <c r="B67" s="169"/>
      <c r="C67" s="170"/>
      <c r="D67" s="171"/>
      <c r="E67" s="169"/>
      <c r="F67" s="169"/>
      <c r="G67" s="170"/>
      <c r="H67" s="217"/>
      <c r="I67" s="209">
        <f ca="1">+I68/$C$34*(1-$C$34)</f>
        <v>0</v>
      </c>
      <c r="J67" s="209">
        <f t="shared" ref="J67:BU67" ca="1" si="75">+J68/$C$34*(1-$C$34)</f>
        <v>0</v>
      </c>
      <c r="K67" s="209">
        <f t="shared" ca="1" si="75"/>
        <v>0</v>
      </c>
      <c r="L67" s="209">
        <f t="shared" ca="1" si="75"/>
        <v>0</v>
      </c>
      <c r="M67" s="209">
        <f t="shared" ca="1" si="75"/>
        <v>0</v>
      </c>
      <c r="N67" s="209">
        <f t="shared" ca="1" si="75"/>
        <v>0</v>
      </c>
      <c r="O67" s="209">
        <f t="shared" ca="1" si="75"/>
        <v>0</v>
      </c>
      <c r="P67" s="209">
        <f t="shared" ca="1" si="75"/>
        <v>0</v>
      </c>
      <c r="Q67" s="209">
        <f t="shared" ca="1" si="75"/>
        <v>0</v>
      </c>
      <c r="R67" s="209">
        <f t="shared" ca="1" si="75"/>
        <v>0</v>
      </c>
      <c r="S67" s="209">
        <f t="shared" ca="1" si="75"/>
        <v>0</v>
      </c>
      <c r="T67" s="209">
        <f t="shared" ca="1" si="75"/>
        <v>0</v>
      </c>
      <c r="U67" s="209">
        <f t="shared" ca="1" si="75"/>
        <v>0</v>
      </c>
      <c r="V67" s="209">
        <f t="shared" ca="1" si="75"/>
        <v>0</v>
      </c>
      <c r="W67" s="209">
        <f t="shared" ca="1" si="75"/>
        <v>0</v>
      </c>
      <c r="X67" s="209">
        <f t="shared" ca="1" si="75"/>
        <v>0</v>
      </c>
      <c r="Y67" s="209">
        <f t="shared" ca="1" si="75"/>
        <v>0</v>
      </c>
      <c r="Z67" s="209">
        <f t="shared" ca="1" si="75"/>
        <v>0</v>
      </c>
      <c r="AA67" s="209">
        <f t="shared" ca="1" si="75"/>
        <v>0</v>
      </c>
      <c r="AB67" s="209">
        <f t="shared" ca="1" si="75"/>
        <v>0</v>
      </c>
      <c r="AC67" s="209">
        <f t="shared" ca="1" si="75"/>
        <v>0</v>
      </c>
      <c r="AD67" s="209">
        <f t="shared" ca="1" si="75"/>
        <v>0</v>
      </c>
      <c r="AE67" s="209">
        <f t="shared" ca="1" si="75"/>
        <v>0</v>
      </c>
      <c r="AF67" s="209">
        <f t="shared" ca="1" si="75"/>
        <v>0</v>
      </c>
      <c r="AG67" s="209">
        <f t="shared" ca="1" si="75"/>
        <v>0</v>
      </c>
      <c r="AH67" s="209">
        <f t="shared" ca="1" si="75"/>
        <v>0</v>
      </c>
      <c r="AI67" s="209">
        <f t="shared" ca="1" si="75"/>
        <v>0</v>
      </c>
      <c r="AJ67" s="209">
        <f t="shared" ca="1" si="75"/>
        <v>0</v>
      </c>
      <c r="AK67" s="209">
        <f t="shared" ca="1" si="75"/>
        <v>0</v>
      </c>
      <c r="AL67" s="209">
        <f t="shared" ca="1" si="75"/>
        <v>0</v>
      </c>
      <c r="AM67" s="209">
        <f t="shared" ca="1" si="75"/>
        <v>0</v>
      </c>
      <c r="AN67" s="209">
        <f t="shared" ca="1" si="75"/>
        <v>0</v>
      </c>
      <c r="AO67" s="209">
        <f t="shared" ca="1" si="75"/>
        <v>0</v>
      </c>
      <c r="AP67" s="209">
        <f t="shared" ca="1" si="75"/>
        <v>0</v>
      </c>
      <c r="AQ67" s="209">
        <f t="shared" ca="1" si="75"/>
        <v>0</v>
      </c>
      <c r="AR67" s="209">
        <f t="shared" ca="1" si="75"/>
        <v>0</v>
      </c>
      <c r="AS67" s="209">
        <f t="shared" ca="1" si="75"/>
        <v>0</v>
      </c>
      <c r="AT67" s="209">
        <f t="shared" ca="1" si="75"/>
        <v>0</v>
      </c>
      <c r="AU67" s="209">
        <f t="shared" ca="1" si="75"/>
        <v>0</v>
      </c>
      <c r="AV67" s="209">
        <f t="shared" ca="1" si="75"/>
        <v>0</v>
      </c>
      <c r="AW67" s="209">
        <f t="shared" ca="1" si="75"/>
        <v>0</v>
      </c>
      <c r="AX67" s="209">
        <f t="shared" ca="1" si="75"/>
        <v>0</v>
      </c>
      <c r="AY67" s="209">
        <f t="shared" ca="1" si="75"/>
        <v>0</v>
      </c>
      <c r="AZ67" s="209">
        <f t="shared" ca="1" si="75"/>
        <v>0</v>
      </c>
      <c r="BA67" s="209">
        <f t="shared" ca="1" si="75"/>
        <v>0</v>
      </c>
      <c r="BB67" s="209">
        <f t="shared" ca="1" si="75"/>
        <v>0</v>
      </c>
      <c r="BC67" s="209">
        <f t="shared" ca="1" si="75"/>
        <v>0</v>
      </c>
      <c r="BD67" s="209">
        <f t="shared" ca="1" si="75"/>
        <v>0</v>
      </c>
      <c r="BE67" s="209">
        <f t="shared" ca="1" si="75"/>
        <v>0</v>
      </c>
      <c r="BF67" s="209">
        <f t="shared" ca="1" si="75"/>
        <v>0</v>
      </c>
      <c r="BG67" s="209">
        <f t="shared" ca="1" si="75"/>
        <v>0</v>
      </c>
      <c r="BH67" s="209">
        <f t="shared" ca="1" si="75"/>
        <v>0</v>
      </c>
      <c r="BI67" s="209">
        <f t="shared" ca="1" si="75"/>
        <v>0</v>
      </c>
      <c r="BJ67" s="209">
        <f t="shared" ca="1" si="75"/>
        <v>0</v>
      </c>
      <c r="BK67" s="209">
        <f t="shared" ca="1" si="75"/>
        <v>0</v>
      </c>
      <c r="BL67" s="209">
        <f t="shared" ca="1" si="75"/>
        <v>0</v>
      </c>
      <c r="BM67" s="209">
        <f t="shared" ca="1" si="75"/>
        <v>0</v>
      </c>
      <c r="BN67" s="209">
        <f t="shared" ca="1" si="75"/>
        <v>0</v>
      </c>
      <c r="BO67" s="209">
        <f t="shared" ca="1" si="75"/>
        <v>0</v>
      </c>
      <c r="BP67" s="209">
        <f t="shared" ca="1" si="75"/>
        <v>0</v>
      </c>
      <c r="BQ67" s="209">
        <f t="shared" ca="1" si="75"/>
        <v>0</v>
      </c>
      <c r="BR67" s="209">
        <f t="shared" ca="1" si="75"/>
        <v>0</v>
      </c>
      <c r="BS67" s="209">
        <f t="shared" ca="1" si="75"/>
        <v>0</v>
      </c>
      <c r="BT67" s="209">
        <f t="shared" ca="1" si="75"/>
        <v>0</v>
      </c>
      <c r="BU67" s="209">
        <f t="shared" ca="1" si="75"/>
        <v>0</v>
      </c>
      <c r="BV67" s="209">
        <f t="shared" ref="BV67:EG67" ca="1" si="76">+BV68/$C$34*(1-$C$34)</f>
        <v>0</v>
      </c>
      <c r="BW67" s="209">
        <f t="shared" ca="1" si="76"/>
        <v>0</v>
      </c>
      <c r="BX67" s="209">
        <f t="shared" ca="1" si="76"/>
        <v>0</v>
      </c>
      <c r="BY67" s="209">
        <f t="shared" ca="1" si="76"/>
        <v>0</v>
      </c>
      <c r="BZ67" s="209">
        <f t="shared" ca="1" si="76"/>
        <v>0</v>
      </c>
      <c r="CA67" s="209">
        <f t="shared" ca="1" si="76"/>
        <v>0</v>
      </c>
      <c r="CB67" s="209">
        <f t="shared" ca="1" si="76"/>
        <v>0</v>
      </c>
      <c r="CC67" s="209">
        <f t="shared" ca="1" si="76"/>
        <v>0</v>
      </c>
      <c r="CD67" s="209">
        <f t="shared" ca="1" si="76"/>
        <v>0</v>
      </c>
      <c r="CE67" s="209">
        <f t="shared" ca="1" si="76"/>
        <v>0</v>
      </c>
      <c r="CF67" s="209">
        <f t="shared" ca="1" si="76"/>
        <v>0</v>
      </c>
      <c r="CG67" s="209">
        <f t="shared" ca="1" si="76"/>
        <v>0</v>
      </c>
      <c r="CH67" s="209">
        <f t="shared" ca="1" si="76"/>
        <v>0</v>
      </c>
      <c r="CI67" s="209">
        <f t="shared" ca="1" si="76"/>
        <v>0</v>
      </c>
      <c r="CJ67" s="209">
        <f t="shared" ca="1" si="76"/>
        <v>0</v>
      </c>
      <c r="CK67" s="209">
        <f t="shared" ca="1" si="76"/>
        <v>0</v>
      </c>
      <c r="CL67" s="209">
        <f t="shared" ca="1" si="76"/>
        <v>0</v>
      </c>
      <c r="CM67" s="209">
        <f t="shared" ca="1" si="76"/>
        <v>0</v>
      </c>
      <c r="CN67" s="209">
        <f t="shared" ca="1" si="76"/>
        <v>0</v>
      </c>
      <c r="CO67" s="209">
        <f t="shared" ca="1" si="76"/>
        <v>0</v>
      </c>
      <c r="CP67" s="209">
        <f t="shared" ca="1" si="76"/>
        <v>0</v>
      </c>
      <c r="CQ67" s="209">
        <f t="shared" ca="1" si="76"/>
        <v>0</v>
      </c>
      <c r="CR67" s="209">
        <f t="shared" ca="1" si="76"/>
        <v>0</v>
      </c>
      <c r="CS67" s="209">
        <f t="shared" ca="1" si="76"/>
        <v>0</v>
      </c>
      <c r="CT67" s="209">
        <f t="shared" ca="1" si="76"/>
        <v>0</v>
      </c>
      <c r="CU67" s="209">
        <f t="shared" ca="1" si="76"/>
        <v>0</v>
      </c>
      <c r="CV67" s="209">
        <f t="shared" ca="1" si="76"/>
        <v>0</v>
      </c>
      <c r="CW67" s="209">
        <f t="shared" ca="1" si="76"/>
        <v>0</v>
      </c>
      <c r="CX67" s="209">
        <f t="shared" ca="1" si="76"/>
        <v>0</v>
      </c>
      <c r="CY67" s="209">
        <f t="shared" ca="1" si="76"/>
        <v>0</v>
      </c>
      <c r="CZ67" s="209">
        <f t="shared" ca="1" si="76"/>
        <v>0</v>
      </c>
      <c r="DA67" s="209">
        <f t="shared" ca="1" si="76"/>
        <v>0</v>
      </c>
      <c r="DB67" s="209">
        <f t="shared" ca="1" si="76"/>
        <v>0</v>
      </c>
      <c r="DC67" s="209">
        <f t="shared" ca="1" si="76"/>
        <v>0</v>
      </c>
      <c r="DD67" s="209">
        <f t="shared" ca="1" si="76"/>
        <v>0</v>
      </c>
      <c r="DE67" s="209">
        <f t="shared" ca="1" si="76"/>
        <v>0</v>
      </c>
      <c r="DF67" s="209">
        <f t="shared" ca="1" si="76"/>
        <v>0</v>
      </c>
      <c r="DG67" s="209">
        <f t="shared" ca="1" si="76"/>
        <v>0</v>
      </c>
      <c r="DH67" s="209">
        <f t="shared" ca="1" si="76"/>
        <v>0</v>
      </c>
      <c r="DI67" s="209">
        <f t="shared" ca="1" si="76"/>
        <v>0</v>
      </c>
      <c r="DJ67" s="209">
        <f t="shared" ca="1" si="76"/>
        <v>0</v>
      </c>
      <c r="DK67" s="209">
        <f t="shared" ca="1" si="76"/>
        <v>0</v>
      </c>
      <c r="DL67" s="209">
        <f t="shared" ca="1" si="76"/>
        <v>0</v>
      </c>
      <c r="DM67" s="209">
        <f t="shared" ca="1" si="76"/>
        <v>0</v>
      </c>
      <c r="DN67" s="209">
        <f t="shared" ca="1" si="76"/>
        <v>0</v>
      </c>
      <c r="DO67" s="209">
        <f t="shared" ca="1" si="76"/>
        <v>0</v>
      </c>
      <c r="DP67" s="209">
        <f t="shared" ca="1" si="76"/>
        <v>0</v>
      </c>
      <c r="DQ67" s="209">
        <f t="shared" ca="1" si="76"/>
        <v>0</v>
      </c>
      <c r="DR67" s="209">
        <f t="shared" ca="1" si="76"/>
        <v>0</v>
      </c>
      <c r="DS67" s="209">
        <f t="shared" ca="1" si="76"/>
        <v>0</v>
      </c>
      <c r="DT67" s="209">
        <f t="shared" ca="1" si="76"/>
        <v>0</v>
      </c>
      <c r="DU67" s="209">
        <f t="shared" ca="1" si="76"/>
        <v>0</v>
      </c>
      <c r="DV67" s="209">
        <f t="shared" ca="1" si="76"/>
        <v>0</v>
      </c>
      <c r="DW67" s="209">
        <f t="shared" ca="1" si="76"/>
        <v>0</v>
      </c>
      <c r="DX67" s="209">
        <f t="shared" ca="1" si="76"/>
        <v>0</v>
      </c>
      <c r="DY67" s="209">
        <f t="shared" ca="1" si="76"/>
        <v>0</v>
      </c>
      <c r="DZ67" s="209">
        <f t="shared" ca="1" si="76"/>
        <v>0</v>
      </c>
      <c r="EA67" s="209">
        <f t="shared" ca="1" si="76"/>
        <v>0</v>
      </c>
      <c r="EB67" s="209">
        <f t="shared" ca="1" si="76"/>
        <v>0</v>
      </c>
      <c r="EC67" s="209">
        <f t="shared" ca="1" si="76"/>
        <v>0</v>
      </c>
      <c r="ED67" s="209">
        <f t="shared" ca="1" si="76"/>
        <v>0</v>
      </c>
      <c r="EE67" s="209">
        <f t="shared" ca="1" si="76"/>
        <v>0</v>
      </c>
      <c r="EF67" s="209">
        <f t="shared" ca="1" si="76"/>
        <v>0</v>
      </c>
      <c r="EG67" s="209">
        <f t="shared" ca="1" si="76"/>
        <v>0</v>
      </c>
      <c r="EH67" s="209">
        <f t="shared" ref="EH67:GQ67" ca="1" si="77">+EH68/$C$34*(1-$C$34)</f>
        <v>0</v>
      </c>
      <c r="EI67" s="209">
        <f t="shared" ca="1" si="77"/>
        <v>0</v>
      </c>
      <c r="EJ67" s="209">
        <f t="shared" ca="1" si="77"/>
        <v>0</v>
      </c>
      <c r="EK67" s="209">
        <f t="shared" ca="1" si="77"/>
        <v>0</v>
      </c>
      <c r="EL67" s="209">
        <f t="shared" ca="1" si="77"/>
        <v>0</v>
      </c>
      <c r="EM67" s="209">
        <f t="shared" ca="1" si="77"/>
        <v>0</v>
      </c>
      <c r="EN67" s="209">
        <f t="shared" ca="1" si="77"/>
        <v>0</v>
      </c>
      <c r="EO67" s="209">
        <f t="shared" ca="1" si="77"/>
        <v>0</v>
      </c>
      <c r="EP67" s="209">
        <f t="shared" ca="1" si="77"/>
        <v>0</v>
      </c>
      <c r="EQ67" s="209">
        <f t="shared" ca="1" si="77"/>
        <v>0</v>
      </c>
      <c r="ER67" s="209">
        <f t="shared" ca="1" si="77"/>
        <v>0</v>
      </c>
      <c r="ES67" s="209">
        <f t="shared" ca="1" si="77"/>
        <v>0</v>
      </c>
      <c r="ET67" s="209">
        <f t="shared" ca="1" si="77"/>
        <v>0</v>
      </c>
      <c r="EU67" s="209">
        <f t="shared" ca="1" si="77"/>
        <v>0</v>
      </c>
      <c r="EV67" s="209">
        <f t="shared" ca="1" si="77"/>
        <v>0</v>
      </c>
      <c r="EW67" s="209">
        <f t="shared" ca="1" si="77"/>
        <v>0</v>
      </c>
      <c r="EX67" s="209">
        <f t="shared" ca="1" si="77"/>
        <v>0</v>
      </c>
      <c r="EY67" s="209">
        <f t="shared" ca="1" si="77"/>
        <v>0</v>
      </c>
      <c r="EZ67" s="209">
        <f t="shared" ca="1" si="77"/>
        <v>0</v>
      </c>
      <c r="FA67" s="209">
        <f t="shared" ca="1" si="77"/>
        <v>0</v>
      </c>
      <c r="FB67" s="209">
        <f t="shared" ca="1" si="77"/>
        <v>0</v>
      </c>
      <c r="FC67" s="209">
        <f t="shared" ca="1" si="77"/>
        <v>0</v>
      </c>
      <c r="FD67" s="209">
        <f t="shared" ca="1" si="77"/>
        <v>0</v>
      </c>
      <c r="FE67" s="209">
        <f t="shared" ca="1" si="77"/>
        <v>0</v>
      </c>
      <c r="FF67" s="209">
        <f t="shared" ca="1" si="77"/>
        <v>0</v>
      </c>
      <c r="FG67" s="209">
        <f t="shared" ca="1" si="77"/>
        <v>0</v>
      </c>
      <c r="FH67" s="209">
        <f t="shared" ca="1" si="77"/>
        <v>0</v>
      </c>
      <c r="FI67" s="209">
        <f t="shared" ca="1" si="77"/>
        <v>0</v>
      </c>
      <c r="FJ67" s="209">
        <f t="shared" ca="1" si="77"/>
        <v>0</v>
      </c>
      <c r="FK67" s="209">
        <f t="shared" ca="1" si="77"/>
        <v>0</v>
      </c>
      <c r="FL67" s="209">
        <f t="shared" ca="1" si="77"/>
        <v>0</v>
      </c>
      <c r="FM67" s="209">
        <f t="shared" ca="1" si="77"/>
        <v>0</v>
      </c>
      <c r="FN67" s="209">
        <f t="shared" ca="1" si="77"/>
        <v>0</v>
      </c>
      <c r="FO67" s="209">
        <f t="shared" ca="1" si="77"/>
        <v>0</v>
      </c>
      <c r="FP67" s="209">
        <f t="shared" ca="1" si="77"/>
        <v>0</v>
      </c>
      <c r="FQ67" s="209">
        <f t="shared" ca="1" si="77"/>
        <v>0</v>
      </c>
      <c r="FR67" s="209">
        <f t="shared" ca="1" si="77"/>
        <v>0</v>
      </c>
      <c r="FS67" s="209">
        <f t="shared" ca="1" si="77"/>
        <v>0</v>
      </c>
      <c r="FT67" s="209">
        <f t="shared" ca="1" si="77"/>
        <v>0</v>
      </c>
      <c r="FU67" s="209">
        <f t="shared" ca="1" si="77"/>
        <v>0</v>
      </c>
      <c r="FV67" s="209">
        <f t="shared" ca="1" si="77"/>
        <v>0</v>
      </c>
      <c r="FW67" s="209">
        <f t="shared" ca="1" si="77"/>
        <v>0</v>
      </c>
      <c r="FX67" s="209">
        <f t="shared" ca="1" si="77"/>
        <v>0</v>
      </c>
      <c r="FY67" s="209">
        <f t="shared" ca="1" si="77"/>
        <v>0</v>
      </c>
      <c r="FZ67" s="209">
        <f t="shared" ca="1" si="77"/>
        <v>0</v>
      </c>
      <c r="GA67" s="209">
        <f t="shared" ca="1" si="77"/>
        <v>0</v>
      </c>
      <c r="GB67" s="209">
        <f t="shared" ca="1" si="77"/>
        <v>0</v>
      </c>
      <c r="GC67" s="209">
        <f t="shared" ca="1" si="77"/>
        <v>0</v>
      </c>
      <c r="GD67" s="209">
        <f t="shared" ca="1" si="77"/>
        <v>0</v>
      </c>
      <c r="GE67" s="209">
        <f t="shared" ca="1" si="77"/>
        <v>0</v>
      </c>
      <c r="GF67" s="209">
        <f t="shared" ca="1" si="77"/>
        <v>0</v>
      </c>
      <c r="GG67" s="209">
        <f t="shared" ca="1" si="77"/>
        <v>0</v>
      </c>
      <c r="GH67" s="209">
        <f t="shared" ca="1" si="77"/>
        <v>0</v>
      </c>
      <c r="GI67" s="209">
        <f t="shared" ca="1" si="77"/>
        <v>0</v>
      </c>
      <c r="GJ67" s="209">
        <f t="shared" ca="1" si="77"/>
        <v>0</v>
      </c>
      <c r="GK67" s="209">
        <f t="shared" ca="1" si="77"/>
        <v>0</v>
      </c>
      <c r="GL67" s="209">
        <f t="shared" ca="1" si="77"/>
        <v>0</v>
      </c>
      <c r="GM67" s="209">
        <f t="shared" ca="1" si="77"/>
        <v>0</v>
      </c>
      <c r="GN67" s="209">
        <f t="shared" ca="1" si="77"/>
        <v>0</v>
      </c>
      <c r="GO67" s="209">
        <f t="shared" ca="1" si="77"/>
        <v>0</v>
      </c>
      <c r="GP67" s="209">
        <f t="shared" ca="1" si="77"/>
        <v>0</v>
      </c>
      <c r="GQ67" s="209">
        <f t="shared" ca="1" si="77"/>
        <v>0</v>
      </c>
      <c r="GR67" s="209">
        <f t="shared" ca="1" si="71"/>
        <v>0</v>
      </c>
      <c r="GS67" s="209"/>
    </row>
    <row r="68" spans="1:202" s="133" customFormat="1" x14ac:dyDescent="0.7">
      <c r="A68" s="211" t="str">
        <f>"General Partners' "&amp;TEXT($C$30,"0%")&amp;";"</f>
        <v>General Partners' 50%;</v>
      </c>
      <c r="B68" s="169"/>
      <c r="C68" s="170"/>
      <c r="D68" s="171"/>
      <c r="E68" s="169"/>
      <c r="F68" s="169"/>
      <c r="G68" s="170"/>
      <c r="H68" s="217"/>
      <c r="I68" s="212">
        <f ca="1">IF($B$34="Yes",IF(I62&gt;0,IF((SUM($H68:H68)+SUM($I61:I61))/(SUM($H67:H67)+SUM($H68:H68)+SUM($I63:I63)+SUM($I61:I61))&lt;$D$34,MIN((((SUM($H68:H68)+SUM($H67:H67)+SUM($I61:I61)+SUM($I63:I63))*$D$34)-(SUM($H68:H68)+SUM($I61:I61)))/($C$34-$D$34)*$C$34,I62*$C$34),0),0),0)</f>
        <v>0</v>
      </c>
      <c r="J68" s="212">
        <f ca="1">IF($B$34="Yes",IF(J62&gt;0,IF((SUM($H68:I68)+SUM($I61:J61))/(SUM($H67:I67)+SUM($H68:I68)+SUM($I63:J63)+SUM($I61:J61))&lt;$D$34,MIN((((SUM($H68:I68)+SUM($H67:I67)+SUM($I61:J61)+SUM($I63:J63))*$D$34)-(SUM($H68:I68)+SUM($I61:J61)))/($C$34-$D$34)*$C$34,J62*$C$34),0),0),0)</f>
        <v>0</v>
      </c>
      <c r="K68" s="212">
        <f ca="1">IF($B$34="Yes",IF(K62&gt;0,IF((SUM($H68:J68)+SUM($I61:K61))/(SUM($H67:J67)+SUM($H68:J68)+SUM($I63:K63)+SUM($I61:K61))&lt;$D$34,MIN((((SUM($H68:J68)+SUM($H67:J67)+SUM($I61:K61)+SUM($I63:K63))*$D$34)-(SUM($H68:J68)+SUM($I61:K61)))/($C$34-$D$34)*$C$34,K62*$C$34),0),0),0)</f>
        <v>0</v>
      </c>
      <c r="L68" s="212">
        <f ca="1">IF($B$34="Yes",IF(L62&gt;0,IF((SUM($H68:K68)+SUM($I61:L61))/(SUM($H67:K67)+SUM($H68:K68)+SUM($I63:L63)+SUM($I61:L61))&lt;$D$34,MIN((((SUM($H68:K68)+SUM($H67:K67)+SUM($I61:L61)+SUM($I63:L63))*$D$34)-(SUM($H68:K68)+SUM($I61:L61)))/($C$34-$D$34)*$C$34,L62*$C$34),0),0),0)</f>
        <v>0</v>
      </c>
      <c r="M68" s="212">
        <f ca="1">IF($B$34="Yes",IF(M62&gt;0,IF((SUM($H68:L68)+SUM($I61:M61))/(SUM($H67:L67)+SUM($H68:L68)+SUM($I63:M63)+SUM($I61:M61))&lt;$D$34,MIN((((SUM($H68:L68)+SUM($H67:L67)+SUM($I61:M61)+SUM($I63:M63))*$D$34)-(SUM($H68:L68)+SUM($I61:M61)))/($C$34-$D$34)*$C$34,M62*$C$34),0),0),0)</f>
        <v>0</v>
      </c>
      <c r="N68" s="212">
        <f ca="1">IF($B$34="Yes",IF(N62&gt;0,IF((SUM($H68:M68)+SUM($I61:N61))/(SUM($H67:M67)+SUM($H68:M68)+SUM($I63:N63)+SUM($I61:N61))&lt;$D$34,MIN((((SUM($H68:M68)+SUM($H67:M67)+SUM($I61:N61)+SUM($I63:N63))*$D$34)-(SUM($H68:M68)+SUM($I61:N61)))/($C$34-$D$34)*$C$34,N62*$C$34),0),0),0)</f>
        <v>0</v>
      </c>
      <c r="O68" s="212">
        <f ca="1">IF($B$34="Yes",IF(O62&gt;0,IF((SUM($H68:N68)+SUM($I61:O61))/(SUM($H67:N67)+SUM($H68:N68)+SUM($I63:O63)+SUM($I61:O61))&lt;$D$34,MIN((((SUM($H68:N68)+SUM($H67:N67)+SUM($I61:O61)+SUM($I63:O63))*$D$34)-(SUM($H68:N68)+SUM($I61:O61)))/($C$34-$D$34)*$C$34,O62*$C$34),0),0),0)</f>
        <v>0</v>
      </c>
      <c r="P68" s="212">
        <f ca="1">IF($B$34="Yes",IF(P62&gt;0,IF((SUM($H68:O68)+SUM($I61:P61))/(SUM($H67:O67)+SUM($H68:O68)+SUM($I63:P63)+SUM($I61:P61))&lt;$D$34,MIN((((SUM($H68:O68)+SUM($H67:O67)+SUM($I61:P61)+SUM($I63:P63))*$D$34)-(SUM($H68:O68)+SUM($I61:P61)))/($C$34-$D$34)*$C$34,P62*$C$34),0),0),0)</f>
        <v>0</v>
      </c>
      <c r="Q68" s="212">
        <f ca="1">IF($B$34="Yes",IF(Q62&gt;0,IF((SUM($H68:P68)+SUM($I61:Q61))/(SUM($H67:P67)+SUM($H68:P68)+SUM($I63:Q63)+SUM($I61:Q61))&lt;$D$34,MIN((((SUM($H68:P68)+SUM($H67:P67)+SUM($I61:Q61)+SUM($I63:Q63))*$D$34)-(SUM($H68:P68)+SUM($I61:Q61)))/($C$34-$D$34)*$C$34,Q62*$C$34),0),0),0)</f>
        <v>0</v>
      </c>
      <c r="R68" s="212">
        <f ca="1">IF($B$34="Yes",IF(R62&gt;0,IF((SUM($H68:Q68)+SUM($I61:R61))/(SUM($H67:Q67)+SUM($H68:Q68)+SUM($I63:R63)+SUM($I61:R61))&lt;$D$34,MIN((((SUM($H68:Q68)+SUM($H67:Q67)+SUM($I61:R61)+SUM($I63:R63))*$D$34)-(SUM($H68:Q68)+SUM($I61:R61)))/($C$34-$D$34)*$C$34,R62*$C$34),0),0),0)</f>
        <v>0</v>
      </c>
      <c r="S68" s="212">
        <f ca="1">IF($B$34="Yes",IF(S62&gt;0,IF((SUM($H68:R68)+SUM($I61:S61))/(SUM($H67:R67)+SUM($H68:R68)+SUM($I63:S63)+SUM($I61:S61))&lt;$D$34,MIN((((SUM($H68:R68)+SUM($H67:R67)+SUM($I61:S61)+SUM($I63:S63))*$D$34)-(SUM($H68:R68)+SUM($I61:S61)))/($C$34-$D$34)*$C$34,S62*$C$34),0),0),0)</f>
        <v>0</v>
      </c>
      <c r="T68" s="212">
        <f ca="1">IF($B$34="Yes",IF(T62&gt;0,IF((SUM($H68:S68)+SUM($I61:T61))/(SUM($H67:S67)+SUM($H68:S68)+SUM($I63:T63)+SUM($I61:T61))&lt;$D$34,MIN((((SUM($H68:S68)+SUM($H67:S67)+SUM($I61:T61)+SUM($I63:T63))*$D$34)-(SUM($H68:S68)+SUM($I61:T61)))/($C$34-$D$34)*$C$34,T62*$C$34),0),0),0)</f>
        <v>0</v>
      </c>
      <c r="U68" s="212">
        <f ca="1">IF($B$34="Yes",IF(U62&gt;0,IF((SUM($H68:T68)+SUM($I61:U61))/(SUM($H67:T67)+SUM($H68:T68)+SUM($I63:U63)+SUM($I61:U61))&lt;$D$34,MIN((((SUM($H68:T68)+SUM($H67:T67)+SUM($I61:U61)+SUM($I63:U63))*$D$34)-(SUM($H68:T68)+SUM($I61:U61)))/($C$34-$D$34)*$C$34,U62*$C$34),0),0),0)</f>
        <v>0</v>
      </c>
      <c r="V68" s="212">
        <f ca="1">IF($B$34="Yes",IF(V62&gt;0,IF((SUM($H68:U68)+SUM($I61:V61))/(SUM($H67:U67)+SUM($H68:U68)+SUM($I63:V63)+SUM($I61:V61))&lt;$D$34,MIN((((SUM($H68:U68)+SUM($H67:U67)+SUM($I61:V61)+SUM($I63:V63))*$D$34)-(SUM($H68:U68)+SUM($I61:V61)))/($C$34-$D$34)*$C$34,V62*$C$34),0),0),0)</f>
        <v>0</v>
      </c>
      <c r="W68" s="212">
        <f ca="1">IF($B$34="Yes",IF(W62&gt;0,IF((SUM($H68:V68)+SUM($I61:W61))/(SUM($H67:V67)+SUM($H68:V68)+SUM($I63:W63)+SUM($I61:W61))&lt;$D$34,MIN((((SUM($H68:V68)+SUM($H67:V67)+SUM($I61:W61)+SUM($I63:W63))*$D$34)-(SUM($H68:V68)+SUM($I61:W61)))/($C$34-$D$34)*$C$34,W62*$C$34),0),0),0)</f>
        <v>0</v>
      </c>
      <c r="X68" s="212">
        <f ca="1">IF($B$34="Yes",IF(X62&gt;0,IF((SUM($H68:W68)+SUM($I61:X61))/(SUM($H67:W67)+SUM($H68:W68)+SUM($I63:X63)+SUM($I61:X61))&lt;$D$34,MIN((((SUM($H68:W68)+SUM($H67:W67)+SUM($I61:X61)+SUM($I63:X63))*$D$34)-(SUM($H68:W68)+SUM($I61:X61)))/($C$34-$D$34)*$C$34,X62*$C$34),0),0),0)</f>
        <v>0</v>
      </c>
      <c r="Y68" s="212">
        <f ca="1">IF($B$34="Yes",IF(Y62&gt;0,IF((SUM($H68:X68)+SUM($I61:Y61))/(SUM($H67:X67)+SUM($H68:X68)+SUM($I63:Y63)+SUM($I61:Y61))&lt;$D$34,MIN((((SUM($H68:X68)+SUM($H67:X67)+SUM($I61:Y61)+SUM($I63:Y63))*$D$34)-(SUM($H68:X68)+SUM($I61:Y61)))/($C$34-$D$34)*$C$34,Y62*$C$34),0),0),0)</f>
        <v>0</v>
      </c>
      <c r="Z68" s="212">
        <f ca="1">IF($B$34="Yes",IF(Z62&gt;0,IF((SUM($H68:Y68)+SUM($I61:Z61))/(SUM($H67:Y67)+SUM($H68:Y68)+SUM($I63:Z63)+SUM($I61:Z61))&lt;$D$34,MIN((((SUM($H68:Y68)+SUM($H67:Y67)+SUM($I61:Z61)+SUM($I63:Z63))*$D$34)-(SUM($H68:Y68)+SUM($I61:Z61)))/($C$34-$D$34)*$C$34,Z62*$C$34),0),0),0)</f>
        <v>0</v>
      </c>
      <c r="AA68" s="212">
        <f ca="1">IF($B$34="Yes",IF(AA62&gt;0,IF((SUM($H68:Z68)+SUM($I61:AA61))/(SUM($H67:Z67)+SUM($H68:Z68)+SUM($I63:AA63)+SUM($I61:AA61))&lt;$D$34,MIN((((SUM($H68:Z68)+SUM($H67:Z67)+SUM($I61:AA61)+SUM($I63:AA63))*$D$34)-(SUM($H68:Z68)+SUM($I61:AA61)))/($C$34-$D$34)*$C$34,AA62*$C$34),0),0),0)</f>
        <v>0</v>
      </c>
      <c r="AB68" s="212">
        <f ca="1">IF($B$34="Yes",IF(AB62&gt;0,IF((SUM($H68:AA68)+SUM($I61:AB61))/(SUM($H67:AA67)+SUM($H68:AA68)+SUM($I63:AB63)+SUM($I61:AB61))&lt;$D$34,MIN((((SUM($H68:AA68)+SUM($H67:AA67)+SUM($I61:AB61)+SUM($I63:AB63))*$D$34)-(SUM($H68:AA68)+SUM($I61:AB61)))/($C$34-$D$34)*$C$34,AB62*$C$34),0),0),0)</f>
        <v>0</v>
      </c>
      <c r="AC68" s="212">
        <f ca="1">IF($B$34="Yes",IF(AC62&gt;0,IF((SUM($H68:AB68)+SUM($I61:AC61))/(SUM($H67:AB67)+SUM($H68:AB68)+SUM($I63:AC63)+SUM($I61:AC61))&lt;$D$34,MIN((((SUM($H68:AB68)+SUM($H67:AB67)+SUM($I61:AC61)+SUM($I63:AC63))*$D$34)-(SUM($H68:AB68)+SUM($I61:AC61)))/($C$34-$D$34)*$C$34,AC62*$C$34),0),0),0)</f>
        <v>0</v>
      </c>
      <c r="AD68" s="212">
        <f ca="1">IF($B$34="Yes",IF(AD62&gt;0,IF((SUM($H68:AC68)+SUM($I61:AD61))/(SUM($H67:AC67)+SUM($H68:AC68)+SUM($I63:AD63)+SUM($I61:AD61))&lt;$D$34,MIN((((SUM($H68:AC68)+SUM($H67:AC67)+SUM($I61:AD61)+SUM($I63:AD63))*$D$34)-(SUM($H68:AC68)+SUM($I61:AD61)))/($C$34-$D$34)*$C$34,AD62*$C$34),0),0),0)</f>
        <v>0</v>
      </c>
      <c r="AE68" s="212">
        <f ca="1">IF($B$34="Yes",IF(AE62&gt;0,IF((SUM($H68:AD68)+SUM($I61:AE61))/(SUM($H67:AD67)+SUM($H68:AD68)+SUM($I63:AE63)+SUM($I61:AE61))&lt;$D$34,MIN((((SUM($H68:AD68)+SUM($H67:AD67)+SUM($I61:AE61)+SUM($I63:AE63))*$D$34)-(SUM($H68:AD68)+SUM($I61:AE61)))/($C$34-$D$34)*$C$34,AE62*$C$34),0),0),0)</f>
        <v>0</v>
      </c>
      <c r="AF68" s="212">
        <f ca="1">IF($B$34="Yes",IF(AF62&gt;0,IF((SUM($H68:AE68)+SUM($I61:AF61))/(SUM($H67:AE67)+SUM($H68:AE68)+SUM($I63:AF63)+SUM($I61:AF61))&lt;$D$34,MIN((((SUM($H68:AE68)+SUM($H67:AE67)+SUM($I61:AF61)+SUM($I63:AF63))*$D$34)-(SUM($H68:AE68)+SUM($I61:AF61)))/($C$34-$D$34)*$C$34,AF62*$C$34),0),0),0)</f>
        <v>0</v>
      </c>
      <c r="AG68" s="212">
        <f ca="1">IF($B$34="Yes",IF(AG62&gt;0,IF((SUM($H68:AF68)+SUM($I61:AG61))/(SUM($H67:AF67)+SUM($H68:AF68)+SUM($I63:AG63)+SUM($I61:AG61))&lt;$D$34,MIN((((SUM($H68:AF68)+SUM($H67:AF67)+SUM($I61:AG61)+SUM($I63:AG63))*$D$34)-(SUM($H68:AF68)+SUM($I61:AG61)))/($C$34-$D$34)*$C$34,AG62*$C$34),0),0),0)</f>
        <v>0</v>
      </c>
      <c r="AH68" s="212">
        <f ca="1">IF($B$34="Yes",IF(AH62&gt;0,IF((SUM($H68:AG68)+SUM($I61:AH61))/(SUM($H67:AG67)+SUM($H68:AG68)+SUM($I63:AH63)+SUM($I61:AH61))&lt;$D$34,MIN((((SUM($H68:AG68)+SUM($H67:AG67)+SUM($I61:AH61)+SUM($I63:AH63))*$D$34)-(SUM($H68:AG68)+SUM($I61:AH61)))/($C$34-$D$34)*$C$34,AH62*$C$34),0),0),0)</f>
        <v>0</v>
      </c>
      <c r="AI68" s="212">
        <f ca="1">IF($B$34="Yes",IF(AI62&gt;0,IF((SUM($H68:AH68)+SUM($I61:AI61))/(SUM($H67:AH67)+SUM($H68:AH68)+SUM($I63:AI63)+SUM($I61:AI61))&lt;$D$34,MIN((((SUM($H68:AH68)+SUM($H67:AH67)+SUM($I61:AI61)+SUM($I63:AI63))*$D$34)-(SUM($H68:AH68)+SUM($I61:AI61)))/($C$34-$D$34)*$C$34,AI62*$C$34),0),0),0)</f>
        <v>0</v>
      </c>
      <c r="AJ68" s="212">
        <f ca="1">IF($B$34="Yes",IF(AJ62&gt;0,IF((SUM($H68:AI68)+SUM($I61:AJ61))/(SUM($H67:AI67)+SUM($H68:AI68)+SUM($I63:AJ63)+SUM($I61:AJ61))&lt;$D$34,MIN((((SUM($H68:AI68)+SUM($H67:AI67)+SUM($I61:AJ61)+SUM($I63:AJ63))*$D$34)-(SUM($H68:AI68)+SUM($I61:AJ61)))/($C$34-$D$34)*$C$34,AJ62*$C$34),0),0),0)</f>
        <v>0</v>
      </c>
      <c r="AK68" s="212">
        <f ca="1">IF($B$34="Yes",IF(AK62&gt;0,IF((SUM($H68:AJ68)+SUM($I61:AK61))/(SUM($H67:AJ67)+SUM($H68:AJ68)+SUM($I63:AK63)+SUM($I61:AK61))&lt;$D$34,MIN((((SUM($H68:AJ68)+SUM($H67:AJ67)+SUM($I61:AK61)+SUM($I63:AK63))*$D$34)-(SUM($H68:AJ68)+SUM($I61:AK61)))/($C$34-$D$34)*$C$34,AK62*$C$34),0),0),0)</f>
        <v>0</v>
      </c>
      <c r="AL68" s="212">
        <f ca="1">IF($B$34="Yes",IF(AL62&gt;0,IF((SUM($H68:AK68)+SUM($I61:AL61))/(SUM($H67:AK67)+SUM($H68:AK68)+SUM($I63:AL63)+SUM($I61:AL61))&lt;$D$34,MIN((((SUM($H68:AK68)+SUM($H67:AK67)+SUM($I61:AL61)+SUM($I63:AL63))*$D$34)-(SUM($H68:AK68)+SUM($I61:AL61)))/($C$34-$D$34)*$C$34,AL62*$C$34),0),0),0)</f>
        <v>0</v>
      </c>
      <c r="AM68" s="212">
        <f ca="1">IF($B$34="Yes",IF(AM62&gt;0,IF((SUM($H68:AL68)+SUM($I61:AM61))/(SUM($H67:AL67)+SUM($H68:AL68)+SUM($I63:AM63)+SUM($I61:AM61))&lt;$D$34,MIN((((SUM($H68:AL68)+SUM($H67:AL67)+SUM($I61:AM61)+SUM($I63:AM63))*$D$34)-(SUM($H68:AL68)+SUM($I61:AM61)))/($C$34-$D$34)*$C$34,AM62*$C$34),0),0),0)</f>
        <v>0</v>
      </c>
      <c r="AN68" s="212">
        <f ca="1">IF($B$34="Yes",IF(AN62&gt;0,IF((SUM($H68:AM68)+SUM($I61:AN61))/(SUM($H67:AM67)+SUM($H68:AM68)+SUM($I63:AN63)+SUM($I61:AN61))&lt;$D$34,MIN((((SUM($H68:AM68)+SUM($H67:AM67)+SUM($I61:AN61)+SUM($I63:AN63))*$D$34)-(SUM($H68:AM68)+SUM($I61:AN61)))/($C$34-$D$34)*$C$34,AN62*$C$34),0),0),0)</f>
        <v>0</v>
      </c>
      <c r="AO68" s="212">
        <f ca="1">IF($B$34="Yes",IF(AO62&gt;0,IF((SUM($H68:AN68)+SUM($I61:AO61))/(SUM($H67:AN67)+SUM($H68:AN68)+SUM($I63:AO63)+SUM($I61:AO61))&lt;$D$34,MIN((((SUM($H68:AN68)+SUM($H67:AN67)+SUM($I61:AO61)+SUM($I63:AO63))*$D$34)-(SUM($H68:AN68)+SUM($I61:AO61)))/($C$34-$D$34)*$C$34,AO62*$C$34),0),0),0)</f>
        <v>0</v>
      </c>
      <c r="AP68" s="212">
        <f ca="1">IF($B$34="Yes",IF(AP62&gt;0,IF((SUM($H68:AO68)+SUM($I61:AP61))/(SUM($H67:AO67)+SUM($H68:AO68)+SUM($I63:AP63)+SUM($I61:AP61))&lt;$D$34,MIN((((SUM($H68:AO68)+SUM($H67:AO67)+SUM($I61:AP61)+SUM($I63:AP63))*$D$34)-(SUM($H68:AO68)+SUM($I61:AP61)))/($C$34-$D$34)*$C$34,AP62*$C$34),0),0),0)</f>
        <v>0</v>
      </c>
      <c r="AQ68" s="212">
        <f ca="1">IF($B$34="Yes",IF(AQ62&gt;0,IF((SUM($H68:AP68)+SUM($I61:AQ61))/(SUM($H67:AP67)+SUM($H68:AP68)+SUM($I63:AQ63)+SUM($I61:AQ61))&lt;$D$34,MIN((((SUM($H68:AP68)+SUM($H67:AP67)+SUM($I61:AQ61)+SUM($I63:AQ63))*$D$34)-(SUM($H68:AP68)+SUM($I61:AQ61)))/($C$34-$D$34)*$C$34,AQ62*$C$34),0),0),0)</f>
        <v>0</v>
      </c>
      <c r="AR68" s="212">
        <f ca="1">IF($B$34="Yes",IF(AR62&gt;0,IF((SUM($H68:AQ68)+SUM($I61:AR61))/(SUM($H67:AQ67)+SUM($H68:AQ68)+SUM($I63:AR63)+SUM($I61:AR61))&lt;$D$34,MIN((((SUM($H68:AQ68)+SUM($H67:AQ67)+SUM($I61:AR61)+SUM($I63:AR63))*$D$34)-(SUM($H68:AQ68)+SUM($I61:AR61)))/($C$34-$D$34)*$C$34,AR62*$C$34),0),0),0)</f>
        <v>0</v>
      </c>
      <c r="AS68" s="212">
        <f ca="1">IF($B$34="Yes",IF(AS62&gt;0,IF((SUM($H68:AR68)+SUM($I61:AS61))/(SUM($H67:AR67)+SUM($H68:AR68)+SUM($I63:AS63)+SUM($I61:AS61))&lt;$D$34,MIN((((SUM($H68:AR68)+SUM($H67:AR67)+SUM($I61:AS61)+SUM($I63:AS63))*$D$34)-(SUM($H68:AR68)+SUM($I61:AS61)))/($C$34-$D$34)*$C$34,AS62*$C$34),0),0),0)</f>
        <v>0</v>
      </c>
      <c r="AT68" s="212">
        <f ca="1">IF($B$34="Yes",IF(AT62&gt;0,IF((SUM($H68:AS68)+SUM($I61:AT61))/(SUM($H67:AS67)+SUM($H68:AS68)+SUM($I63:AT63)+SUM($I61:AT61))&lt;$D$34,MIN((((SUM($H68:AS68)+SUM($H67:AS67)+SUM($I61:AT61)+SUM($I63:AT63))*$D$34)-(SUM($H68:AS68)+SUM($I61:AT61)))/($C$34-$D$34)*$C$34,AT62*$C$34),0),0),0)</f>
        <v>0</v>
      </c>
      <c r="AU68" s="212">
        <f ca="1">IF($B$34="Yes",IF(AU62&gt;0,IF((SUM($H68:AT68)+SUM($I61:AU61))/(SUM($H67:AT67)+SUM($H68:AT68)+SUM($I63:AU63)+SUM($I61:AU61))&lt;$D$34,MIN((((SUM($H68:AT68)+SUM($H67:AT67)+SUM($I61:AU61)+SUM($I63:AU63))*$D$34)-(SUM($H68:AT68)+SUM($I61:AU61)))/($C$34-$D$34)*$C$34,AU62*$C$34),0),0),0)</f>
        <v>0</v>
      </c>
      <c r="AV68" s="212">
        <f ca="1">IF($B$34="Yes",IF(AV62&gt;0,IF((SUM($H68:AU68)+SUM($I61:AV61))/(SUM($H67:AU67)+SUM($H68:AU68)+SUM($I63:AV63)+SUM($I61:AV61))&lt;$D$34,MIN((((SUM($H68:AU68)+SUM($H67:AU67)+SUM($I61:AV61)+SUM($I63:AV63))*$D$34)-(SUM($H68:AU68)+SUM($I61:AV61)))/($C$34-$D$34)*$C$34,AV62*$C$34),0),0),0)</f>
        <v>0</v>
      </c>
      <c r="AW68" s="212">
        <f ca="1">IF($B$34="Yes",IF(AW62&gt;0,IF((SUM($H68:AV68)+SUM($I61:AW61))/(SUM($H67:AV67)+SUM($H68:AV68)+SUM($I63:AW63)+SUM($I61:AW61))&lt;$D$34,MIN((((SUM($H68:AV68)+SUM($H67:AV67)+SUM($I61:AW61)+SUM($I63:AW63))*$D$34)-(SUM($H68:AV68)+SUM($I61:AW61)))/($C$34-$D$34)*$C$34,AW62*$C$34),0),0),0)</f>
        <v>0</v>
      </c>
      <c r="AX68" s="212">
        <f ca="1">IF($B$34="Yes",IF(AX62&gt;0,IF((SUM($H68:AW68)+SUM($I61:AX61))/(SUM($H67:AW67)+SUM($H68:AW68)+SUM($I63:AX63)+SUM($I61:AX61))&lt;$D$34,MIN((((SUM($H68:AW68)+SUM($H67:AW67)+SUM($I61:AX61)+SUM($I63:AX63))*$D$34)-(SUM($H68:AW68)+SUM($I61:AX61)))/($C$34-$D$34)*$C$34,AX62*$C$34),0),0),0)</f>
        <v>0</v>
      </c>
      <c r="AY68" s="212">
        <f ca="1">IF($B$34="Yes",IF(AY62&gt;0,IF((SUM($H68:AX68)+SUM($I61:AY61))/(SUM($H67:AX67)+SUM($H68:AX68)+SUM($I63:AY63)+SUM($I61:AY61))&lt;$D$34,MIN((((SUM($H68:AX68)+SUM($H67:AX67)+SUM($I61:AY61)+SUM($I63:AY63))*$D$34)-(SUM($H68:AX68)+SUM($I61:AY61)))/($C$34-$D$34)*$C$34,AY62*$C$34),0),0),0)</f>
        <v>0</v>
      </c>
      <c r="AZ68" s="212">
        <f ca="1">IF($B$34="Yes",IF(AZ62&gt;0,IF((SUM($H68:AY68)+SUM($I61:AZ61))/(SUM($H67:AY67)+SUM($H68:AY68)+SUM($I63:AZ63)+SUM($I61:AZ61))&lt;$D$34,MIN((((SUM($H68:AY68)+SUM($H67:AY67)+SUM($I61:AZ61)+SUM($I63:AZ63))*$D$34)-(SUM($H68:AY68)+SUM($I61:AZ61)))/($C$34-$D$34)*$C$34,AZ62*$C$34),0),0),0)</f>
        <v>0</v>
      </c>
      <c r="BA68" s="212">
        <f ca="1">IF($B$34="Yes",IF(BA62&gt;0,IF((SUM($H68:AZ68)+SUM($I61:BA61))/(SUM($H67:AZ67)+SUM($H68:AZ68)+SUM($I63:BA63)+SUM($I61:BA61))&lt;$D$34,MIN((((SUM($H68:AZ68)+SUM($H67:AZ67)+SUM($I61:BA61)+SUM($I63:BA63))*$D$34)-(SUM($H68:AZ68)+SUM($I61:BA61)))/($C$34-$D$34)*$C$34,BA62*$C$34),0),0),0)</f>
        <v>0</v>
      </c>
      <c r="BB68" s="212">
        <f ca="1">IF($B$34="Yes",IF(BB62&gt;0,IF((SUM($H68:BA68)+SUM($I61:BB61))/(SUM($H67:BA67)+SUM($H68:BA68)+SUM($I63:BB63)+SUM($I61:BB61))&lt;$D$34,MIN((((SUM($H68:BA68)+SUM($H67:BA67)+SUM($I61:BB61)+SUM($I63:BB63))*$D$34)-(SUM($H68:BA68)+SUM($I61:BB61)))/($C$34-$D$34)*$C$34,BB62*$C$34),0),0),0)</f>
        <v>0</v>
      </c>
      <c r="BC68" s="212">
        <f ca="1">IF($B$34="Yes",IF(BC62&gt;0,IF((SUM($H68:BB68)+SUM($I61:BC61))/(SUM($H67:BB67)+SUM($H68:BB68)+SUM($I63:BC63)+SUM($I61:BC61))&lt;$D$34,MIN((((SUM($H68:BB68)+SUM($H67:BB67)+SUM($I61:BC61)+SUM($I63:BC63))*$D$34)-(SUM($H68:BB68)+SUM($I61:BC61)))/($C$34-$D$34)*$C$34,BC62*$C$34),0),0),0)</f>
        <v>0</v>
      </c>
      <c r="BD68" s="212">
        <f ca="1">IF($B$34="Yes",IF(BD62&gt;0,IF((SUM($H68:BC68)+SUM($I61:BD61))/(SUM($H67:BC67)+SUM($H68:BC68)+SUM($I63:BD63)+SUM($I61:BD61))&lt;$D$34,MIN((((SUM($H68:BC68)+SUM($H67:BC67)+SUM($I61:BD61)+SUM($I63:BD63))*$D$34)-(SUM($H68:BC68)+SUM($I61:BD61)))/($C$34-$D$34)*$C$34,BD62*$C$34),0),0),0)</f>
        <v>0</v>
      </c>
      <c r="BE68" s="212">
        <f ca="1">IF($B$34="Yes",IF(BE62&gt;0,IF((SUM($H68:BD68)+SUM($I61:BE61))/(SUM($H67:BD67)+SUM($H68:BD68)+SUM($I63:BE63)+SUM($I61:BE61))&lt;$D$34,MIN((((SUM($H68:BD68)+SUM($H67:BD67)+SUM($I61:BE61)+SUM($I63:BE63))*$D$34)-(SUM($H68:BD68)+SUM($I61:BE61)))/($C$34-$D$34)*$C$34,BE62*$C$34),0),0),0)</f>
        <v>0</v>
      </c>
      <c r="BF68" s="212">
        <f ca="1">IF($B$34="Yes",IF(BF62&gt;0,IF((SUM($H68:BE68)+SUM($I61:BF61))/(SUM($H67:BE67)+SUM($H68:BE68)+SUM($I63:BF63)+SUM($I61:BF61))&lt;$D$34,MIN((((SUM($H68:BE68)+SUM($H67:BE67)+SUM($I61:BF61)+SUM($I63:BF63))*$D$34)-(SUM($H68:BE68)+SUM($I61:BF61)))/($C$34-$D$34)*$C$34,BF62*$C$34),0),0),0)</f>
        <v>0</v>
      </c>
      <c r="BG68" s="212">
        <f ca="1">IF($B$34="Yes",IF(BG62&gt;0,IF((SUM($H68:BF68)+SUM($I61:BG61))/(SUM($H67:BF67)+SUM($H68:BF68)+SUM($I63:BG63)+SUM($I61:BG61))&lt;$D$34,MIN((((SUM($H68:BF68)+SUM($H67:BF67)+SUM($I61:BG61)+SUM($I63:BG63))*$D$34)-(SUM($H68:BF68)+SUM($I61:BG61)))/($C$34-$D$34)*$C$34,BG62*$C$34),0),0),0)</f>
        <v>0</v>
      </c>
      <c r="BH68" s="212">
        <f ca="1">IF($B$34="Yes",IF(BH62&gt;0,IF((SUM($H68:BG68)+SUM($I61:BH61))/(SUM($H67:BG67)+SUM($H68:BG68)+SUM($I63:BH63)+SUM($I61:BH61))&lt;$D$34,MIN((((SUM($H68:BG68)+SUM($H67:BG67)+SUM($I61:BH61)+SUM($I63:BH63))*$D$34)-(SUM($H68:BG68)+SUM($I61:BH61)))/($C$34-$D$34)*$C$34,BH62*$C$34),0),0),0)</f>
        <v>0</v>
      </c>
      <c r="BI68" s="212">
        <f ca="1">IF($B$34="Yes",IF(BI62&gt;0,IF((SUM($H68:BH68)+SUM($I61:BI61))/(SUM($H67:BH67)+SUM($H68:BH68)+SUM($I63:BI63)+SUM($I61:BI61))&lt;$D$34,MIN((((SUM($H68:BH68)+SUM($H67:BH67)+SUM($I61:BI61)+SUM($I63:BI63))*$D$34)-(SUM($H68:BH68)+SUM($I61:BI61)))/($C$34-$D$34)*$C$34,BI62*$C$34),0),0),0)</f>
        <v>0</v>
      </c>
      <c r="BJ68" s="212">
        <f ca="1">IF($B$34="Yes",IF(BJ62&gt;0,IF((SUM($H68:BI68)+SUM($I61:BJ61))/(SUM($H67:BI67)+SUM($H68:BI68)+SUM($I63:BJ63)+SUM($I61:BJ61))&lt;$D$34,MIN((((SUM($H68:BI68)+SUM($H67:BI67)+SUM($I61:BJ61)+SUM($I63:BJ63))*$D$34)-(SUM($H68:BI68)+SUM($I61:BJ61)))/($C$34-$D$34)*$C$34,BJ62*$C$34),0),0),0)</f>
        <v>0</v>
      </c>
      <c r="BK68" s="212">
        <f ca="1">IF($B$34="Yes",IF(BK62&gt;0,IF((SUM($H68:BJ68)+SUM($I61:BK61))/(SUM($H67:BJ67)+SUM($H68:BJ68)+SUM($I63:BK63)+SUM($I61:BK61))&lt;$D$34,MIN((((SUM($H68:BJ68)+SUM($H67:BJ67)+SUM($I61:BK61)+SUM($I63:BK63))*$D$34)-(SUM($H68:BJ68)+SUM($I61:BK61)))/($C$34-$D$34)*$C$34,BK62*$C$34),0),0),0)</f>
        <v>0</v>
      </c>
      <c r="BL68" s="212">
        <f ca="1">IF($B$34="Yes",IF(BL62&gt;0,IF((SUM($H68:BK68)+SUM($I61:BL61))/(SUM($H67:BK67)+SUM($H68:BK68)+SUM($I63:BL63)+SUM($I61:BL61))&lt;$D$34,MIN((((SUM($H68:BK68)+SUM($H67:BK67)+SUM($I61:BL61)+SUM($I63:BL63))*$D$34)-(SUM($H68:BK68)+SUM($I61:BL61)))/($C$34-$D$34)*$C$34,BL62*$C$34),0),0),0)</f>
        <v>0</v>
      </c>
      <c r="BM68" s="212">
        <f ca="1">IF($B$34="Yes",IF(BM62&gt;0,IF((SUM($H68:BL68)+SUM($I61:BM61))/(SUM($H67:BL67)+SUM($H68:BL68)+SUM($I63:BM63)+SUM($I61:BM61))&lt;$D$34,MIN((((SUM($H68:BL68)+SUM($H67:BL67)+SUM($I61:BM61)+SUM($I63:BM63))*$D$34)-(SUM($H68:BL68)+SUM($I61:BM61)))/($C$34-$D$34)*$C$34,BM62*$C$34),0),0),0)</f>
        <v>0</v>
      </c>
      <c r="BN68" s="212">
        <f ca="1">IF($B$34="Yes",IF(BN62&gt;0,IF((SUM($H68:BM68)+SUM($I61:BN61))/(SUM($H67:BM67)+SUM($H68:BM68)+SUM($I63:BN63)+SUM($I61:BN61))&lt;$D$34,MIN((((SUM($H68:BM68)+SUM($H67:BM67)+SUM($I61:BN61)+SUM($I63:BN63))*$D$34)-(SUM($H68:BM68)+SUM($I61:BN61)))/($C$34-$D$34)*$C$34,BN62*$C$34),0),0),0)</f>
        <v>0</v>
      </c>
      <c r="BO68" s="212">
        <f ca="1">IF($B$34="Yes",IF(BO62&gt;0,IF((SUM($H68:BN68)+SUM($I61:BO61))/(SUM($H67:BN67)+SUM($H68:BN68)+SUM($I63:BO63)+SUM($I61:BO61))&lt;$D$34,MIN((((SUM($H68:BN68)+SUM($H67:BN67)+SUM($I61:BO61)+SUM($I63:BO63))*$D$34)-(SUM($H68:BN68)+SUM($I61:BO61)))/($C$34-$D$34)*$C$34,BO62*$C$34),0),0),0)</f>
        <v>0</v>
      </c>
      <c r="BP68" s="212">
        <f ca="1">IF($B$34="Yes",IF(BP62&gt;0,IF((SUM($H68:BO68)+SUM($I61:BP61))/(SUM($H67:BO67)+SUM($H68:BO68)+SUM($I63:BP63)+SUM($I61:BP61))&lt;$D$34,MIN((((SUM($H68:BO68)+SUM($H67:BO67)+SUM($I61:BP61)+SUM($I63:BP63))*$D$34)-(SUM($H68:BO68)+SUM($I61:BP61)))/($C$34-$D$34)*$C$34,BP62*$C$34),0),0),0)</f>
        <v>0</v>
      </c>
      <c r="BQ68" s="212">
        <f ca="1">IF($B$34="Yes",IF(BQ62&gt;0,IF((SUM($H68:BP68)+SUM($I61:BQ61))/(SUM($H67:BP67)+SUM($H68:BP68)+SUM($I63:BQ63)+SUM($I61:BQ61))&lt;$D$34,MIN((((SUM($H68:BP68)+SUM($H67:BP67)+SUM($I61:BQ61)+SUM($I63:BQ63))*$D$34)-(SUM($H68:BP68)+SUM($I61:BQ61)))/($C$34-$D$34)*$C$34,BQ62*$C$34),0),0),0)</f>
        <v>0</v>
      </c>
      <c r="BR68" s="212">
        <f ca="1">IF($B$34="Yes",IF(BR62&gt;0,IF((SUM($H68:BQ68)+SUM($I61:BR61))/(SUM($H67:BQ67)+SUM($H68:BQ68)+SUM($I63:BR63)+SUM($I61:BR61))&lt;$D$34,MIN((((SUM($H68:BQ68)+SUM($H67:BQ67)+SUM($I61:BR61)+SUM($I63:BR63))*$D$34)-(SUM($H68:BQ68)+SUM($I61:BR61)))/($C$34-$D$34)*$C$34,BR62*$C$34),0),0),0)</f>
        <v>0</v>
      </c>
      <c r="BS68" s="212">
        <f ca="1">IF($B$34="Yes",IF(BS62&gt;0,IF((SUM($H68:BR68)+SUM($I61:BS61))/(SUM($H67:BR67)+SUM($H68:BR68)+SUM($I63:BS63)+SUM($I61:BS61))&lt;$D$34,MIN((((SUM($H68:BR68)+SUM($H67:BR67)+SUM($I61:BS61)+SUM($I63:BS63))*$D$34)-(SUM($H68:BR68)+SUM($I61:BS61)))/($C$34-$D$34)*$C$34,BS62*$C$34),0),0),0)</f>
        <v>0</v>
      </c>
      <c r="BT68" s="212">
        <f ca="1">IF($B$34="Yes",IF(BT62&gt;0,IF((SUM($H68:BS68)+SUM($I61:BT61))/(SUM($H67:BS67)+SUM($H68:BS68)+SUM($I63:BT63)+SUM($I61:BT61))&lt;$D$34,MIN((((SUM($H68:BS68)+SUM($H67:BS67)+SUM($I61:BT61)+SUM($I63:BT63))*$D$34)-(SUM($H68:BS68)+SUM($I61:BT61)))/($C$34-$D$34)*$C$34,BT62*$C$34),0),0),0)</f>
        <v>0</v>
      </c>
      <c r="BU68" s="212">
        <f ca="1">IF($B$34="Yes",IF(BU62&gt;0,IF((SUM($H68:BT68)+SUM($I61:BU61))/(SUM($H67:BT67)+SUM($H68:BT68)+SUM($I63:BU63)+SUM($I61:BU61))&lt;$D$34,MIN((((SUM($H68:BT68)+SUM($H67:BT67)+SUM($I61:BU61)+SUM($I63:BU63))*$D$34)-(SUM($H68:BT68)+SUM($I61:BU61)))/($C$34-$D$34)*$C$34,BU62*$C$34),0),0),0)</f>
        <v>0</v>
      </c>
      <c r="BV68" s="212">
        <f ca="1">IF($B$34="Yes",IF(BV62&gt;0,IF((SUM($H68:BU68)+SUM($I61:BV61))/(SUM($H67:BU67)+SUM($H68:BU68)+SUM($I63:BV63)+SUM($I61:BV61))&lt;$D$34,MIN((((SUM($H68:BU68)+SUM($H67:BU67)+SUM($I61:BV61)+SUM($I63:BV63))*$D$34)-(SUM($H68:BU68)+SUM($I61:BV61)))/($C$34-$D$34)*$C$34,BV62*$C$34),0),0),0)</f>
        <v>0</v>
      </c>
      <c r="BW68" s="212">
        <f ca="1">IF($B$34="Yes",IF(BW62&gt;0,IF((SUM($H68:BV68)+SUM($I61:BW61))/(SUM($H67:BV67)+SUM($H68:BV68)+SUM($I63:BW63)+SUM($I61:BW61))&lt;$D$34,MIN((((SUM($H68:BV68)+SUM($H67:BV67)+SUM($I61:BW61)+SUM($I63:BW63))*$D$34)-(SUM($H68:BV68)+SUM($I61:BW61)))/($C$34-$D$34)*$C$34,BW62*$C$34),0),0),0)</f>
        <v>0</v>
      </c>
      <c r="BX68" s="212">
        <f ca="1">IF($B$34="Yes",IF(BX62&gt;0,IF((SUM($H68:BW68)+SUM($I61:BX61))/(SUM($H67:BW67)+SUM($H68:BW68)+SUM($I63:BX63)+SUM($I61:BX61))&lt;$D$34,MIN((((SUM($H68:BW68)+SUM($H67:BW67)+SUM($I61:BX61)+SUM($I63:BX63))*$D$34)-(SUM($H68:BW68)+SUM($I61:BX61)))/($C$34-$D$34)*$C$34,BX62*$C$34),0),0),0)</f>
        <v>0</v>
      </c>
      <c r="BY68" s="212">
        <f ca="1">IF($B$34="Yes",IF(BY62&gt;0,IF((SUM($H68:BX68)+SUM($I61:BY61))/(SUM($H67:BX67)+SUM($H68:BX68)+SUM($I63:BY63)+SUM($I61:BY61))&lt;$D$34,MIN((((SUM($H68:BX68)+SUM($H67:BX67)+SUM($I61:BY61)+SUM($I63:BY63))*$D$34)-(SUM($H68:BX68)+SUM($I61:BY61)))/($C$34-$D$34)*$C$34,BY62*$C$34),0),0),0)</f>
        <v>0</v>
      </c>
      <c r="BZ68" s="212">
        <f ca="1">IF($B$34="Yes",IF(BZ62&gt;0,IF((SUM($H68:BY68)+SUM($I61:BZ61))/(SUM($H67:BY67)+SUM($H68:BY68)+SUM($I63:BZ63)+SUM($I61:BZ61))&lt;$D$34,MIN((((SUM($H68:BY68)+SUM($H67:BY67)+SUM($I61:BZ61)+SUM($I63:BZ63))*$D$34)-(SUM($H68:BY68)+SUM($I61:BZ61)))/($C$34-$D$34)*$C$34,BZ62*$C$34),0),0),0)</f>
        <v>0</v>
      </c>
      <c r="CA68" s="212">
        <f ca="1">IF($B$34="Yes",IF(CA62&gt;0,IF((SUM($H68:BZ68)+SUM($I61:CA61))/(SUM($H67:BZ67)+SUM($H68:BZ68)+SUM($I63:CA63)+SUM($I61:CA61))&lt;$D$34,MIN((((SUM($H68:BZ68)+SUM($H67:BZ67)+SUM($I61:CA61)+SUM($I63:CA63))*$D$34)-(SUM($H68:BZ68)+SUM($I61:CA61)))/($C$34-$D$34)*$C$34,CA62*$C$34),0),0),0)</f>
        <v>0</v>
      </c>
      <c r="CB68" s="212">
        <f ca="1">IF($B$34="Yes",IF(CB62&gt;0,IF((SUM($H68:CA68)+SUM($I61:CB61))/(SUM($H67:CA67)+SUM($H68:CA68)+SUM($I63:CB63)+SUM($I61:CB61))&lt;$D$34,MIN((((SUM($H68:CA68)+SUM($H67:CA67)+SUM($I61:CB61)+SUM($I63:CB63))*$D$34)-(SUM($H68:CA68)+SUM($I61:CB61)))/($C$34-$D$34)*$C$34,CB62*$C$34),0),0),0)</f>
        <v>0</v>
      </c>
      <c r="CC68" s="212">
        <f ca="1">IF($B$34="Yes",IF(CC62&gt;0,IF((SUM($H68:CB68)+SUM($I61:CC61))/(SUM($H67:CB67)+SUM($H68:CB68)+SUM($I63:CC63)+SUM($I61:CC61))&lt;$D$34,MIN((((SUM($H68:CB68)+SUM($H67:CB67)+SUM($I61:CC61)+SUM($I63:CC63))*$D$34)-(SUM($H68:CB68)+SUM($I61:CC61)))/($C$34-$D$34)*$C$34,CC62*$C$34),0),0),0)</f>
        <v>0</v>
      </c>
      <c r="CD68" s="212">
        <f ca="1">IF($B$34="Yes",IF(CD62&gt;0,IF((SUM($H68:CC68)+SUM($I61:CD61))/(SUM($H67:CC67)+SUM($H68:CC68)+SUM($I63:CD63)+SUM($I61:CD61))&lt;$D$34,MIN((((SUM($H68:CC68)+SUM($H67:CC67)+SUM($I61:CD61)+SUM($I63:CD63))*$D$34)-(SUM($H68:CC68)+SUM($I61:CD61)))/($C$34-$D$34)*$C$34,CD62*$C$34),0),0),0)</f>
        <v>0</v>
      </c>
      <c r="CE68" s="212">
        <f ca="1">IF($B$34="Yes",IF(CE62&gt;0,IF((SUM($H68:CD68)+SUM($I61:CE61))/(SUM($H67:CD67)+SUM($H68:CD68)+SUM($I63:CE63)+SUM($I61:CE61))&lt;$D$34,MIN((((SUM($H68:CD68)+SUM($H67:CD67)+SUM($I61:CE61)+SUM($I63:CE63))*$D$34)-(SUM($H68:CD68)+SUM($I61:CE61)))/($C$34-$D$34)*$C$34,CE62*$C$34),0),0),0)</f>
        <v>0</v>
      </c>
      <c r="CF68" s="212">
        <f ca="1">IF($B$34="Yes",IF(CF62&gt;0,IF((SUM($H68:CE68)+SUM($I61:CF61))/(SUM($H67:CE67)+SUM($H68:CE68)+SUM($I63:CF63)+SUM($I61:CF61))&lt;$D$34,MIN((((SUM($H68:CE68)+SUM($H67:CE67)+SUM($I61:CF61)+SUM($I63:CF63))*$D$34)-(SUM($H68:CE68)+SUM($I61:CF61)))/($C$34-$D$34)*$C$34,CF62*$C$34),0),0),0)</f>
        <v>0</v>
      </c>
      <c r="CG68" s="212">
        <f ca="1">IF($B$34="Yes",IF(CG62&gt;0,IF((SUM($H68:CF68)+SUM($I61:CG61))/(SUM($H67:CF67)+SUM($H68:CF68)+SUM($I63:CG63)+SUM($I61:CG61))&lt;$D$34,MIN((((SUM($H68:CF68)+SUM($H67:CF67)+SUM($I61:CG61)+SUM($I63:CG63))*$D$34)-(SUM($H68:CF68)+SUM($I61:CG61)))/($C$34-$D$34)*$C$34,CG62*$C$34),0),0),0)</f>
        <v>0</v>
      </c>
      <c r="CH68" s="212">
        <f ca="1">IF($B$34="Yes",IF(CH62&gt;0,IF((SUM($H68:CG68)+SUM($I61:CH61))/(SUM($H67:CG67)+SUM($H68:CG68)+SUM($I63:CH63)+SUM($I61:CH61))&lt;$D$34,MIN((((SUM($H68:CG68)+SUM($H67:CG67)+SUM($I61:CH61)+SUM($I63:CH63))*$D$34)-(SUM($H68:CG68)+SUM($I61:CH61)))/($C$34-$D$34)*$C$34,CH62*$C$34),0),0),0)</f>
        <v>0</v>
      </c>
      <c r="CI68" s="212">
        <f ca="1">IF($B$34="Yes",IF(CI62&gt;0,IF((SUM($H68:CH68)+SUM($I61:CI61))/(SUM($H67:CH67)+SUM($H68:CH68)+SUM($I63:CI63)+SUM($I61:CI61))&lt;$D$34,MIN((((SUM($H68:CH68)+SUM($H67:CH67)+SUM($I61:CI61)+SUM($I63:CI63))*$D$34)-(SUM($H68:CH68)+SUM($I61:CI61)))/($C$34-$D$34)*$C$34,CI62*$C$34),0),0),0)</f>
        <v>0</v>
      </c>
      <c r="CJ68" s="212">
        <f ca="1">IF($B$34="Yes",IF(CJ62&gt;0,IF((SUM($H68:CI68)+SUM($I61:CJ61))/(SUM($H67:CI67)+SUM($H68:CI68)+SUM($I63:CJ63)+SUM($I61:CJ61))&lt;$D$34,MIN((((SUM($H68:CI68)+SUM($H67:CI67)+SUM($I61:CJ61)+SUM($I63:CJ63))*$D$34)-(SUM($H68:CI68)+SUM($I61:CJ61)))/($C$34-$D$34)*$C$34,CJ62*$C$34),0),0),0)</f>
        <v>0</v>
      </c>
      <c r="CK68" s="212">
        <f ca="1">IF($B$34="Yes",IF(CK62&gt;0,IF((SUM($H68:CJ68)+SUM($I61:CK61))/(SUM($H67:CJ67)+SUM($H68:CJ68)+SUM($I63:CK63)+SUM($I61:CK61))&lt;$D$34,MIN((((SUM($H68:CJ68)+SUM($H67:CJ67)+SUM($I61:CK61)+SUM($I63:CK63))*$D$34)-(SUM($H68:CJ68)+SUM($I61:CK61)))/($C$34-$D$34)*$C$34,CK62*$C$34),0),0),0)</f>
        <v>0</v>
      </c>
      <c r="CL68" s="212">
        <f ca="1">IF($B$34="Yes",IF(CL62&gt;0,IF((SUM($H68:CK68)+SUM($I61:CL61))/(SUM($H67:CK67)+SUM($H68:CK68)+SUM($I63:CL63)+SUM($I61:CL61))&lt;$D$34,MIN((((SUM($H68:CK68)+SUM($H67:CK67)+SUM($I61:CL61)+SUM($I63:CL63))*$D$34)-(SUM($H68:CK68)+SUM($I61:CL61)))/($C$34-$D$34)*$C$34,CL62*$C$34),0),0),0)</f>
        <v>0</v>
      </c>
      <c r="CM68" s="212">
        <f ca="1">IF($B$34="Yes",IF(CM62&gt;0,IF((SUM($H68:CL68)+SUM($I61:CM61))/(SUM($H67:CL67)+SUM($H68:CL68)+SUM($I63:CM63)+SUM($I61:CM61))&lt;$D$34,MIN((((SUM($H68:CL68)+SUM($H67:CL67)+SUM($I61:CM61)+SUM($I63:CM63))*$D$34)-(SUM($H68:CL68)+SUM($I61:CM61)))/($C$34-$D$34)*$C$34,CM62*$C$34),0),0),0)</f>
        <v>0</v>
      </c>
      <c r="CN68" s="212">
        <f ca="1">IF($B$34="Yes",IF(CN62&gt;0,IF((SUM($H68:CM68)+SUM($I61:CN61))/(SUM($H67:CM67)+SUM($H68:CM68)+SUM($I63:CN63)+SUM($I61:CN61))&lt;$D$34,MIN((((SUM($H68:CM68)+SUM($H67:CM67)+SUM($I61:CN61)+SUM($I63:CN63))*$D$34)-(SUM($H68:CM68)+SUM($I61:CN61)))/($C$34-$D$34)*$C$34,CN62*$C$34),0),0),0)</f>
        <v>0</v>
      </c>
      <c r="CO68" s="212">
        <f ca="1">IF($B$34="Yes",IF(CO62&gt;0,IF((SUM($H68:CN68)+SUM($I61:CO61))/(SUM($H67:CN67)+SUM($H68:CN68)+SUM($I63:CO63)+SUM($I61:CO61))&lt;$D$34,MIN((((SUM($H68:CN68)+SUM($H67:CN67)+SUM($I61:CO61)+SUM($I63:CO63))*$D$34)-(SUM($H68:CN68)+SUM($I61:CO61)))/($C$34-$D$34)*$C$34,CO62*$C$34),0),0),0)</f>
        <v>0</v>
      </c>
      <c r="CP68" s="212">
        <f ca="1">IF($B$34="Yes",IF(CP62&gt;0,IF((SUM($H68:CO68)+SUM($I61:CP61))/(SUM($H67:CO67)+SUM($H68:CO68)+SUM($I63:CP63)+SUM($I61:CP61))&lt;$D$34,MIN((((SUM($H68:CO68)+SUM($H67:CO67)+SUM($I61:CP61)+SUM($I63:CP63))*$D$34)-(SUM($H68:CO68)+SUM($I61:CP61)))/($C$34-$D$34)*$C$34,CP62*$C$34),0),0),0)</f>
        <v>0</v>
      </c>
      <c r="CQ68" s="212">
        <f ca="1">IF($B$34="Yes",IF(CQ62&gt;0,IF((SUM($H68:CP68)+SUM($I61:CQ61))/(SUM($H67:CP67)+SUM($H68:CP68)+SUM($I63:CQ63)+SUM($I61:CQ61))&lt;$D$34,MIN((((SUM($H68:CP68)+SUM($H67:CP67)+SUM($I61:CQ61)+SUM($I63:CQ63))*$D$34)-(SUM($H68:CP68)+SUM($I61:CQ61)))/($C$34-$D$34)*$C$34,CQ62*$C$34),0),0),0)</f>
        <v>0</v>
      </c>
      <c r="CR68" s="212">
        <f ca="1">IF($B$34="Yes",IF(CR62&gt;0,IF((SUM($H68:CQ68)+SUM($I61:CR61))/(SUM($H67:CQ67)+SUM($H68:CQ68)+SUM($I63:CR63)+SUM($I61:CR61))&lt;$D$34,MIN((((SUM($H68:CQ68)+SUM($H67:CQ67)+SUM($I61:CR61)+SUM($I63:CR63))*$D$34)-(SUM($H68:CQ68)+SUM($I61:CR61)))/($C$34-$D$34)*$C$34,CR62*$C$34),0),0),0)</f>
        <v>0</v>
      </c>
      <c r="CS68" s="212">
        <f ca="1">IF($B$34="Yes",IF(CS62&gt;0,IF((SUM($H68:CR68)+SUM($I61:CS61))/(SUM($H67:CR67)+SUM($H68:CR68)+SUM($I63:CS63)+SUM($I61:CS61))&lt;$D$34,MIN((((SUM($H68:CR68)+SUM($H67:CR67)+SUM($I61:CS61)+SUM($I63:CS63))*$D$34)-(SUM($H68:CR68)+SUM($I61:CS61)))/($C$34-$D$34)*$C$34,CS62*$C$34),0),0),0)</f>
        <v>0</v>
      </c>
      <c r="CT68" s="212">
        <f ca="1">IF($B$34="Yes",IF(CT62&gt;0,IF((SUM($H68:CS68)+SUM($I61:CT61))/(SUM($H67:CS67)+SUM($H68:CS68)+SUM($I63:CT63)+SUM($I61:CT61))&lt;$D$34,MIN((((SUM($H68:CS68)+SUM($H67:CS67)+SUM($I61:CT61)+SUM($I63:CT63))*$D$34)-(SUM($H68:CS68)+SUM($I61:CT61)))/($C$34-$D$34)*$C$34,CT62*$C$34),0),0),0)</f>
        <v>0</v>
      </c>
      <c r="CU68" s="212">
        <f ca="1">IF($B$34="Yes",IF(CU62&gt;0,IF((SUM($H68:CT68)+SUM($I61:CU61))/(SUM($H67:CT67)+SUM($H68:CT68)+SUM($I63:CU63)+SUM($I61:CU61))&lt;$D$34,MIN((((SUM($H68:CT68)+SUM($H67:CT67)+SUM($I61:CU61)+SUM($I63:CU63))*$D$34)-(SUM($H68:CT68)+SUM($I61:CU61)))/($C$34-$D$34)*$C$34,CU62*$C$34),0),0),0)</f>
        <v>0</v>
      </c>
      <c r="CV68" s="212">
        <f ca="1">IF($B$34="Yes",IF(CV62&gt;0,IF((SUM($H68:CU68)+SUM($I61:CV61))/(SUM($H67:CU67)+SUM($H68:CU68)+SUM($I63:CV63)+SUM($I61:CV61))&lt;$D$34,MIN((((SUM($H68:CU68)+SUM($H67:CU67)+SUM($I61:CV61)+SUM($I63:CV63))*$D$34)-(SUM($H68:CU68)+SUM($I61:CV61)))/($C$34-$D$34)*$C$34,CV62*$C$34),0),0),0)</f>
        <v>0</v>
      </c>
      <c r="CW68" s="212">
        <f ca="1">IF($B$34="Yes",IF(CW62&gt;0,IF((SUM($H68:CV68)+SUM($I61:CW61))/(SUM($H67:CV67)+SUM($H68:CV68)+SUM($I63:CW63)+SUM($I61:CW61))&lt;$D$34,MIN((((SUM($H68:CV68)+SUM($H67:CV67)+SUM($I61:CW61)+SUM($I63:CW63))*$D$34)-(SUM($H68:CV68)+SUM($I61:CW61)))/($C$34-$D$34)*$C$34,CW62*$C$34),0),0),0)</f>
        <v>0</v>
      </c>
      <c r="CX68" s="212">
        <f ca="1">IF($B$34="Yes",IF(CX62&gt;0,IF((SUM($H68:CW68)+SUM($I61:CX61))/(SUM($H67:CW67)+SUM($H68:CW68)+SUM($I63:CX63)+SUM($I61:CX61))&lt;$D$34,MIN((((SUM($H68:CW68)+SUM($H67:CW67)+SUM($I61:CX61)+SUM($I63:CX63))*$D$34)-(SUM($H68:CW68)+SUM($I61:CX61)))/($C$34-$D$34)*$C$34,CX62*$C$34),0),0),0)</f>
        <v>0</v>
      </c>
      <c r="CY68" s="212">
        <f ca="1">IF($B$34="Yes",IF(CY62&gt;0,IF((SUM($H68:CX68)+SUM($I61:CY61))/(SUM($H67:CX67)+SUM($H68:CX68)+SUM($I63:CY63)+SUM($I61:CY61))&lt;$D$34,MIN((((SUM($H68:CX68)+SUM($H67:CX67)+SUM($I61:CY61)+SUM($I63:CY63))*$D$34)-(SUM($H68:CX68)+SUM($I61:CY61)))/($C$34-$D$34)*$C$34,CY62*$C$34),0),0),0)</f>
        <v>0</v>
      </c>
      <c r="CZ68" s="212">
        <f ca="1">IF($B$34="Yes",IF(CZ62&gt;0,IF((SUM($H68:CY68)+SUM($I61:CZ61))/(SUM($H67:CY67)+SUM($H68:CY68)+SUM($I63:CZ63)+SUM($I61:CZ61))&lt;$D$34,MIN((((SUM($H68:CY68)+SUM($H67:CY67)+SUM($I61:CZ61)+SUM($I63:CZ63))*$D$34)-(SUM($H68:CY68)+SUM($I61:CZ61)))/($C$34-$D$34)*$C$34,CZ62*$C$34),0),0),0)</f>
        <v>0</v>
      </c>
      <c r="DA68" s="212">
        <f ca="1">IF($B$34="Yes",IF(DA62&gt;0,IF((SUM($H68:CZ68)+SUM($I61:DA61))/(SUM($H67:CZ67)+SUM($H68:CZ68)+SUM($I63:DA63)+SUM($I61:DA61))&lt;$D$34,MIN((((SUM($H68:CZ68)+SUM($H67:CZ67)+SUM($I61:DA61)+SUM($I63:DA63))*$D$34)-(SUM($H68:CZ68)+SUM($I61:DA61)))/($C$34-$D$34)*$C$34,DA62*$C$34),0),0),0)</f>
        <v>0</v>
      </c>
      <c r="DB68" s="212">
        <f ca="1">IF($B$34="Yes",IF(DB62&gt;0,IF((SUM($H68:DA68)+SUM($I61:DB61))/(SUM($H67:DA67)+SUM($H68:DA68)+SUM($I63:DB63)+SUM($I61:DB61))&lt;$D$34,MIN((((SUM($H68:DA68)+SUM($H67:DA67)+SUM($I61:DB61)+SUM($I63:DB63))*$D$34)-(SUM($H68:DA68)+SUM($I61:DB61)))/($C$34-$D$34)*$C$34,DB62*$C$34),0),0),0)</f>
        <v>0</v>
      </c>
      <c r="DC68" s="212">
        <f ca="1">IF($B$34="Yes",IF(DC62&gt;0,IF((SUM($H68:DB68)+SUM($I61:DC61))/(SUM($H67:DB67)+SUM($H68:DB68)+SUM($I63:DC63)+SUM($I61:DC61))&lt;$D$34,MIN((((SUM($H68:DB68)+SUM($H67:DB67)+SUM($I61:DC61)+SUM($I63:DC63))*$D$34)-(SUM($H68:DB68)+SUM($I61:DC61)))/($C$34-$D$34)*$C$34,DC62*$C$34),0),0),0)</f>
        <v>0</v>
      </c>
      <c r="DD68" s="212">
        <f ca="1">IF($B$34="Yes",IF(DD62&gt;0,IF((SUM($H68:DC68)+SUM($I61:DD61))/(SUM($H67:DC67)+SUM($H68:DC68)+SUM($I63:DD63)+SUM($I61:DD61))&lt;$D$34,MIN((((SUM($H68:DC68)+SUM($H67:DC67)+SUM($I61:DD61)+SUM($I63:DD63))*$D$34)-(SUM($H68:DC68)+SUM($I61:DD61)))/($C$34-$D$34)*$C$34,DD62*$C$34),0),0),0)</f>
        <v>0</v>
      </c>
      <c r="DE68" s="212">
        <f ca="1">IF($B$34="Yes",IF(DE62&gt;0,IF((SUM($H68:DD68)+SUM($I61:DE61))/(SUM($H67:DD67)+SUM($H68:DD68)+SUM($I63:DE63)+SUM($I61:DE61))&lt;$D$34,MIN((((SUM($H68:DD68)+SUM($H67:DD67)+SUM($I61:DE61)+SUM($I63:DE63))*$D$34)-(SUM($H68:DD68)+SUM($I61:DE61)))/($C$34-$D$34)*$C$34,DE62*$C$34),0),0),0)</f>
        <v>0</v>
      </c>
      <c r="DF68" s="212">
        <f ca="1">IF($B$34="Yes",IF(DF62&gt;0,IF((SUM($H68:DE68)+SUM($I61:DF61))/(SUM($H67:DE67)+SUM($H68:DE68)+SUM($I63:DF63)+SUM($I61:DF61))&lt;$D$34,MIN((((SUM($H68:DE68)+SUM($H67:DE67)+SUM($I61:DF61)+SUM($I63:DF63))*$D$34)-(SUM($H68:DE68)+SUM($I61:DF61)))/($C$34-$D$34)*$C$34,DF62*$C$34),0),0),0)</f>
        <v>0</v>
      </c>
      <c r="DG68" s="212">
        <f ca="1">IF($B$34="Yes",IF(DG62&gt;0,IF((SUM($H68:DF68)+SUM($I61:DG61))/(SUM($H67:DF67)+SUM($H68:DF68)+SUM($I63:DG63)+SUM($I61:DG61))&lt;$D$34,MIN((((SUM($H68:DF68)+SUM($H67:DF67)+SUM($I61:DG61)+SUM($I63:DG63))*$D$34)-(SUM($H68:DF68)+SUM($I61:DG61)))/($C$34-$D$34)*$C$34,DG62*$C$34),0),0),0)</f>
        <v>0</v>
      </c>
      <c r="DH68" s="212">
        <f ca="1">IF($B$34="Yes",IF(DH62&gt;0,IF((SUM($H68:DG68)+SUM($I61:DH61))/(SUM($H67:DG67)+SUM($H68:DG68)+SUM($I63:DH63)+SUM($I61:DH61))&lt;$D$34,MIN((((SUM($H68:DG68)+SUM($H67:DG67)+SUM($I61:DH61)+SUM($I63:DH63))*$D$34)-(SUM($H68:DG68)+SUM($I61:DH61)))/($C$34-$D$34)*$C$34,DH62*$C$34),0),0),0)</f>
        <v>0</v>
      </c>
      <c r="DI68" s="212">
        <f ca="1">IF($B$34="Yes",IF(DI62&gt;0,IF((SUM($H68:DH68)+SUM($I61:DI61))/(SUM($H67:DH67)+SUM($H68:DH68)+SUM($I63:DI63)+SUM($I61:DI61))&lt;$D$34,MIN((((SUM($H68:DH68)+SUM($H67:DH67)+SUM($I61:DI61)+SUM($I63:DI63))*$D$34)-(SUM($H68:DH68)+SUM($I61:DI61)))/($C$34-$D$34)*$C$34,DI62*$C$34),0),0),0)</f>
        <v>0</v>
      </c>
      <c r="DJ68" s="212">
        <f ca="1">IF($B$34="Yes",IF(DJ62&gt;0,IF((SUM($H68:DI68)+SUM($I61:DJ61))/(SUM($H67:DI67)+SUM($H68:DI68)+SUM($I63:DJ63)+SUM($I61:DJ61))&lt;$D$34,MIN((((SUM($H68:DI68)+SUM($H67:DI67)+SUM($I61:DJ61)+SUM($I63:DJ63))*$D$34)-(SUM($H68:DI68)+SUM($I61:DJ61)))/($C$34-$D$34)*$C$34,DJ62*$C$34),0),0),0)</f>
        <v>0</v>
      </c>
      <c r="DK68" s="212">
        <f ca="1">IF($B$34="Yes",IF(DK62&gt;0,IF((SUM($H68:DJ68)+SUM($I61:DK61))/(SUM($H67:DJ67)+SUM($H68:DJ68)+SUM($I63:DK63)+SUM($I61:DK61))&lt;$D$34,MIN((((SUM($H68:DJ68)+SUM($H67:DJ67)+SUM($I61:DK61)+SUM($I63:DK63))*$D$34)-(SUM($H68:DJ68)+SUM($I61:DK61)))/($C$34-$D$34)*$C$34,DK62*$C$34),0),0),0)</f>
        <v>0</v>
      </c>
      <c r="DL68" s="212">
        <f ca="1">IF($B$34="Yes",IF(DL62&gt;0,IF((SUM($H68:DK68)+SUM($I61:DL61))/(SUM($H67:DK67)+SUM($H68:DK68)+SUM($I63:DL63)+SUM($I61:DL61))&lt;$D$34,MIN((((SUM($H68:DK68)+SUM($H67:DK67)+SUM($I61:DL61)+SUM($I63:DL63))*$D$34)-(SUM($H68:DK68)+SUM($I61:DL61)))/($C$34-$D$34)*$C$34,DL62*$C$34),0),0),0)</f>
        <v>0</v>
      </c>
      <c r="DM68" s="212">
        <f ca="1">IF($B$34="Yes",IF(DM62&gt;0,IF((SUM($H68:DL68)+SUM($I61:DM61))/(SUM($H67:DL67)+SUM($H68:DL68)+SUM($I63:DM63)+SUM($I61:DM61))&lt;$D$34,MIN((((SUM($H68:DL68)+SUM($H67:DL67)+SUM($I61:DM61)+SUM($I63:DM63))*$D$34)-(SUM($H68:DL68)+SUM($I61:DM61)))/($C$34-$D$34)*$C$34,DM62*$C$34),0),0),0)</f>
        <v>0</v>
      </c>
      <c r="DN68" s="212">
        <f ca="1">IF($B$34="Yes",IF(DN62&gt;0,IF((SUM($H68:DM68)+SUM($I61:DN61))/(SUM($H67:DM67)+SUM($H68:DM68)+SUM($I63:DN63)+SUM($I61:DN61))&lt;$D$34,MIN((((SUM($H68:DM68)+SUM($H67:DM67)+SUM($I61:DN61)+SUM($I63:DN63))*$D$34)-(SUM($H68:DM68)+SUM($I61:DN61)))/($C$34-$D$34)*$C$34,DN62*$C$34),0),0),0)</f>
        <v>0</v>
      </c>
      <c r="DO68" s="212">
        <f ca="1">IF($B$34="Yes",IF(DO62&gt;0,IF((SUM($H68:DN68)+SUM($I61:DO61))/(SUM($H67:DN67)+SUM($H68:DN68)+SUM($I63:DO63)+SUM($I61:DO61))&lt;$D$34,MIN((((SUM($H68:DN68)+SUM($H67:DN67)+SUM($I61:DO61)+SUM($I63:DO63))*$D$34)-(SUM($H68:DN68)+SUM($I61:DO61)))/($C$34-$D$34)*$C$34,DO62*$C$34),0),0),0)</f>
        <v>0</v>
      </c>
      <c r="DP68" s="212">
        <f ca="1">IF($B$34="Yes",IF(DP62&gt;0,IF((SUM($H68:DO68)+SUM($I61:DP61))/(SUM($H67:DO67)+SUM($H68:DO68)+SUM($I63:DP63)+SUM($I61:DP61))&lt;$D$34,MIN((((SUM($H68:DO68)+SUM($H67:DO67)+SUM($I61:DP61)+SUM($I63:DP63))*$D$34)-(SUM($H68:DO68)+SUM($I61:DP61)))/($C$34-$D$34)*$C$34,DP62*$C$34),0),0),0)</f>
        <v>0</v>
      </c>
      <c r="DQ68" s="212">
        <f ca="1">IF($B$34="Yes",IF(DQ62&gt;0,IF((SUM($H68:DP68)+SUM($I61:DQ61))/(SUM($H67:DP67)+SUM($H68:DP68)+SUM($I63:DQ63)+SUM($I61:DQ61))&lt;$D$34,MIN((((SUM($H68:DP68)+SUM($H67:DP67)+SUM($I61:DQ61)+SUM($I63:DQ63))*$D$34)-(SUM($H68:DP68)+SUM($I61:DQ61)))/($C$34-$D$34)*$C$34,DQ62*$C$34),0),0),0)</f>
        <v>0</v>
      </c>
      <c r="DR68" s="212">
        <f ca="1">IF($B$34="Yes",IF(DR62&gt;0,IF((SUM($H68:DQ68)+SUM($I61:DR61))/(SUM($H67:DQ67)+SUM($H68:DQ68)+SUM($I63:DR63)+SUM($I61:DR61))&lt;$D$34,MIN((((SUM($H68:DQ68)+SUM($H67:DQ67)+SUM($I61:DR61)+SUM($I63:DR63))*$D$34)-(SUM($H68:DQ68)+SUM($I61:DR61)))/($C$34-$D$34)*$C$34,DR62*$C$34),0),0),0)</f>
        <v>0</v>
      </c>
      <c r="DS68" s="212">
        <f ca="1">IF($B$34="Yes",IF(DS62&gt;0,IF((SUM($H68:DR68)+SUM($I61:DS61))/(SUM($H67:DR67)+SUM($H68:DR68)+SUM($I63:DS63)+SUM($I61:DS61))&lt;$D$34,MIN((((SUM($H68:DR68)+SUM($H67:DR67)+SUM($I61:DS61)+SUM($I63:DS63))*$D$34)-(SUM($H68:DR68)+SUM($I61:DS61)))/($C$34-$D$34)*$C$34,DS62*$C$34),0),0),0)</f>
        <v>0</v>
      </c>
      <c r="DT68" s="212">
        <f ca="1">IF($B$34="Yes",IF(DT62&gt;0,IF((SUM($H68:DS68)+SUM($I61:DT61))/(SUM($H67:DS67)+SUM($H68:DS68)+SUM($I63:DT63)+SUM($I61:DT61))&lt;$D$34,MIN((((SUM($H68:DS68)+SUM($H67:DS67)+SUM($I61:DT61)+SUM($I63:DT63))*$D$34)-(SUM($H68:DS68)+SUM($I61:DT61)))/($C$34-$D$34)*$C$34,DT62*$C$34),0),0),0)</f>
        <v>0</v>
      </c>
      <c r="DU68" s="212">
        <f ca="1">IF($B$34="Yes",IF(DU62&gt;0,IF((SUM($H68:DT68)+SUM($I61:DU61))/(SUM($H67:DT67)+SUM($H68:DT68)+SUM($I63:DU63)+SUM($I61:DU61))&lt;$D$34,MIN((((SUM($H68:DT68)+SUM($H67:DT67)+SUM($I61:DU61)+SUM($I63:DU63))*$D$34)-(SUM($H68:DT68)+SUM($I61:DU61)))/($C$34-$D$34)*$C$34,DU62*$C$34),0),0),0)</f>
        <v>0</v>
      </c>
      <c r="DV68" s="212">
        <f ca="1">IF($B$34="Yes",IF(DV62&gt;0,IF((SUM($H68:DU68)+SUM($I61:DV61))/(SUM($H67:DU67)+SUM($H68:DU68)+SUM($I63:DV63)+SUM($I61:DV61))&lt;$D$34,MIN((((SUM($H68:DU68)+SUM($H67:DU67)+SUM($I61:DV61)+SUM($I63:DV63))*$D$34)-(SUM($H68:DU68)+SUM($I61:DV61)))/($C$34-$D$34)*$C$34,DV62*$C$34),0),0),0)</f>
        <v>0</v>
      </c>
      <c r="DW68" s="212">
        <f ca="1">IF($B$34="Yes",IF(DW62&gt;0,IF((SUM($H68:DV68)+SUM($I61:DW61))/(SUM($H67:DV67)+SUM($H68:DV68)+SUM($I63:DW63)+SUM($I61:DW61))&lt;$D$34,MIN((((SUM($H68:DV68)+SUM($H67:DV67)+SUM($I61:DW61)+SUM($I63:DW63))*$D$34)-(SUM($H68:DV68)+SUM($I61:DW61)))/($C$34-$D$34)*$C$34,DW62*$C$34),0),0),0)</f>
        <v>0</v>
      </c>
      <c r="DX68" s="212">
        <f ca="1">IF($B$34="Yes",IF(DX62&gt;0,IF((SUM($H68:DW68)+SUM($I61:DX61))/(SUM($H67:DW67)+SUM($H68:DW68)+SUM($I63:DX63)+SUM($I61:DX61))&lt;$D$34,MIN((((SUM($H68:DW68)+SUM($H67:DW67)+SUM($I61:DX61)+SUM($I63:DX63))*$D$34)-(SUM($H68:DW68)+SUM($I61:DX61)))/($C$34-$D$34)*$C$34,DX62*$C$34),0),0),0)</f>
        <v>0</v>
      </c>
      <c r="DY68" s="212">
        <f ca="1">IF($B$34="Yes",IF(DY62&gt;0,IF((SUM($H68:DX68)+SUM($I61:DY61))/(SUM($H67:DX67)+SUM($H68:DX68)+SUM($I63:DY63)+SUM($I61:DY61))&lt;$D$34,MIN((((SUM($H68:DX68)+SUM($H67:DX67)+SUM($I61:DY61)+SUM($I63:DY63))*$D$34)-(SUM($H68:DX68)+SUM($I61:DY61)))/($C$34-$D$34)*$C$34,DY62*$C$34),0),0),0)</f>
        <v>0</v>
      </c>
      <c r="DZ68" s="212">
        <f ca="1">IF($B$34="Yes",IF(DZ62&gt;0,IF((SUM($H68:DY68)+SUM($I61:DZ61))/(SUM($H67:DY67)+SUM($H68:DY68)+SUM($I63:DZ63)+SUM($I61:DZ61))&lt;$D$34,MIN((((SUM($H68:DY68)+SUM($H67:DY67)+SUM($I61:DZ61)+SUM($I63:DZ63))*$D$34)-(SUM($H68:DY68)+SUM($I61:DZ61)))/($C$34-$D$34)*$C$34,DZ62*$C$34),0),0),0)</f>
        <v>0</v>
      </c>
      <c r="EA68" s="212">
        <f ca="1">IF($B$34="Yes",IF(EA62&gt;0,IF((SUM($H68:DZ68)+SUM($I61:EA61))/(SUM($H67:DZ67)+SUM($H68:DZ68)+SUM($I63:EA63)+SUM($I61:EA61))&lt;$D$34,MIN((((SUM($H68:DZ68)+SUM($H67:DZ67)+SUM($I61:EA61)+SUM($I63:EA63))*$D$34)-(SUM($H68:DZ68)+SUM($I61:EA61)))/($C$34-$D$34)*$C$34,EA62*$C$34),0),0),0)</f>
        <v>0</v>
      </c>
      <c r="EB68" s="212">
        <f ca="1">IF($B$34="Yes",IF(EB62&gt;0,IF((SUM($H68:EA68)+SUM($I61:EB61))/(SUM($H67:EA67)+SUM($H68:EA68)+SUM($I63:EB63)+SUM($I61:EB61))&lt;$D$34,MIN((((SUM($H68:EA68)+SUM($H67:EA67)+SUM($I61:EB61)+SUM($I63:EB63))*$D$34)-(SUM($H68:EA68)+SUM($I61:EB61)))/($C$34-$D$34)*$C$34,EB62*$C$34),0),0),0)</f>
        <v>0</v>
      </c>
      <c r="EC68" s="212">
        <f ca="1">IF($B$34="Yes",IF(EC62&gt;0,IF((SUM($H68:EB68)+SUM($I61:EC61))/(SUM($H67:EB67)+SUM($H68:EB68)+SUM($I63:EC63)+SUM($I61:EC61))&lt;$D$34,MIN((((SUM($H68:EB68)+SUM($H67:EB67)+SUM($I61:EC61)+SUM($I63:EC63))*$D$34)-(SUM($H68:EB68)+SUM($I61:EC61)))/($C$34-$D$34)*$C$34,EC62*$C$34),0),0),0)</f>
        <v>0</v>
      </c>
      <c r="ED68" s="212">
        <f ca="1">IF($B$34="Yes",IF(ED62&gt;0,IF((SUM($H68:EC68)+SUM($I61:ED61))/(SUM($H67:EC67)+SUM($H68:EC68)+SUM($I63:ED63)+SUM($I61:ED61))&lt;$D$34,MIN((((SUM($H68:EC68)+SUM($H67:EC67)+SUM($I61:ED61)+SUM($I63:ED63))*$D$34)-(SUM($H68:EC68)+SUM($I61:ED61)))/($C$34-$D$34)*$C$34,ED62*$C$34),0),0),0)</f>
        <v>0</v>
      </c>
      <c r="EE68" s="212">
        <f ca="1">IF($B$34="Yes",IF(EE62&gt;0,IF((SUM($H68:ED68)+SUM($I61:EE61))/(SUM($H67:ED67)+SUM($H68:ED68)+SUM($I63:EE63)+SUM($I61:EE61))&lt;$D$34,MIN((((SUM($H68:ED68)+SUM($H67:ED67)+SUM($I61:EE61)+SUM($I63:EE63))*$D$34)-(SUM($H68:ED68)+SUM($I61:EE61)))/($C$34-$D$34)*$C$34,EE62*$C$34),0),0),0)</f>
        <v>0</v>
      </c>
      <c r="EF68" s="212">
        <f ca="1">IF($B$34="Yes",IF(EF62&gt;0,IF((SUM($H68:EE68)+SUM($I61:EF61))/(SUM($H67:EE67)+SUM($H68:EE68)+SUM($I63:EF63)+SUM($I61:EF61))&lt;$D$34,MIN((((SUM($H68:EE68)+SUM($H67:EE67)+SUM($I61:EF61)+SUM($I63:EF63))*$D$34)-(SUM($H68:EE68)+SUM($I61:EF61)))/($C$34-$D$34)*$C$34,EF62*$C$34),0),0),0)</f>
        <v>0</v>
      </c>
      <c r="EG68" s="212">
        <f ca="1">IF($B$34="Yes",IF(EG62&gt;0,IF((SUM($H68:EF68)+SUM($I61:EG61))/(SUM($H67:EF67)+SUM($H68:EF68)+SUM($I63:EG63)+SUM($I61:EG61))&lt;$D$34,MIN((((SUM($H68:EF68)+SUM($H67:EF67)+SUM($I61:EG61)+SUM($I63:EG63))*$D$34)-(SUM($H68:EF68)+SUM($I61:EG61)))/($C$34-$D$34)*$C$34,EG62*$C$34),0),0),0)</f>
        <v>0</v>
      </c>
      <c r="EH68" s="212">
        <f ca="1">IF($B$34="Yes",IF(EH62&gt;0,IF((SUM($H68:EG68)+SUM($I61:EH61))/(SUM($H67:EG67)+SUM($H68:EG68)+SUM($I63:EH63)+SUM($I61:EH61))&lt;$D$34,MIN((((SUM($H68:EG68)+SUM($H67:EG67)+SUM($I61:EH61)+SUM($I63:EH63))*$D$34)-(SUM($H68:EG68)+SUM($I61:EH61)))/($C$34-$D$34)*$C$34,EH62*$C$34),0),0),0)</f>
        <v>0</v>
      </c>
      <c r="EI68" s="212">
        <f ca="1">IF($B$34="Yes",IF(EI62&gt;0,IF((SUM($H68:EH68)+SUM($I61:EI61))/(SUM($H67:EH67)+SUM($H68:EH68)+SUM($I63:EI63)+SUM($I61:EI61))&lt;$D$34,MIN((((SUM($H68:EH68)+SUM($H67:EH67)+SUM($I61:EI61)+SUM($I63:EI63))*$D$34)-(SUM($H68:EH68)+SUM($I61:EI61)))/($C$34-$D$34)*$C$34,EI62*$C$34),0),0),0)</f>
        <v>0</v>
      </c>
      <c r="EJ68" s="212">
        <f ca="1">IF($B$34="Yes",IF(EJ62&gt;0,IF((SUM($H68:EI68)+SUM($I61:EJ61))/(SUM($H67:EI67)+SUM($H68:EI68)+SUM($I63:EJ63)+SUM($I61:EJ61))&lt;$D$34,MIN((((SUM($H68:EI68)+SUM($H67:EI67)+SUM($I61:EJ61)+SUM($I63:EJ63))*$D$34)-(SUM($H68:EI68)+SUM($I61:EJ61)))/($C$34-$D$34)*$C$34,EJ62*$C$34),0),0),0)</f>
        <v>0</v>
      </c>
      <c r="EK68" s="212">
        <f ca="1">IF($B$34="Yes",IF(EK62&gt;0,IF((SUM($H68:EJ68)+SUM($I61:EK61))/(SUM($H67:EJ67)+SUM($H68:EJ68)+SUM($I63:EK63)+SUM($I61:EK61))&lt;$D$34,MIN((((SUM($H68:EJ68)+SUM($H67:EJ67)+SUM($I61:EK61)+SUM($I63:EK63))*$D$34)-(SUM($H68:EJ68)+SUM($I61:EK61)))/($C$34-$D$34)*$C$34,EK62*$C$34),0),0),0)</f>
        <v>0</v>
      </c>
      <c r="EL68" s="212">
        <f ca="1">IF($B$34="Yes",IF(EL62&gt;0,IF((SUM($H68:EK68)+SUM($I61:EL61))/(SUM($H67:EK67)+SUM($H68:EK68)+SUM($I63:EL63)+SUM($I61:EL61))&lt;$D$34,MIN((((SUM($H68:EK68)+SUM($H67:EK67)+SUM($I61:EL61)+SUM($I63:EL63))*$D$34)-(SUM($H68:EK68)+SUM($I61:EL61)))/($C$34-$D$34)*$C$34,EL62*$C$34),0),0),0)</f>
        <v>0</v>
      </c>
      <c r="EM68" s="212">
        <f ca="1">IF($B$34="Yes",IF(EM62&gt;0,IF((SUM($H68:EL68)+SUM($I61:EM61))/(SUM($H67:EL67)+SUM($H68:EL68)+SUM($I63:EM63)+SUM($I61:EM61))&lt;$D$34,MIN((((SUM($H68:EL68)+SUM($H67:EL67)+SUM($I61:EM61)+SUM($I63:EM63))*$D$34)-(SUM($H68:EL68)+SUM($I61:EM61)))/($C$34-$D$34)*$C$34,EM62*$C$34),0),0),0)</f>
        <v>0</v>
      </c>
      <c r="EN68" s="212">
        <f ca="1">IF($B$34="Yes",IF(EN62&gt;0,IF((SUM($H68:EM68)+SUM($I61:EN61))/(SUM($H67:EM67)+SUM($H68:EM68)+SUM($I63:EN63)+SUM($I61:EN61))&lt;$D$34,MIN((((SUM($H68:EM68)+SUM($H67:EM67)+SUM($I61:EN61)+SUM($I63:EN63))*$D$34)-(SUM($H68:EM68)+SUM($I61:EN61)))/($C$34-$D$34)*$C$34,EN62*$C$34),0),0),0)</f>
        <v>0</v>
      </c>
      <c r="EO68" s="212">
        <f ca="1">IF($B$34="Yes",IF(EO62&gt;0,IF((SUM($H68:EN68)+SUM($I61:EO61))/(SUM($H67:EN67)+SUM($H68:EN68)+SUM($I63:EO63)+SUM($I61:EO61))&lt;$D$34,MIN((((SUM($H68:EN68)+SUM($H67:EN67)+SUM($I61:EO61)+SUM($I63:EO63))*$D$34)-(SUM($H68:EN68)+SUM($I61:EO61)))/($C$34-$D$34)*$C$34,EO62*$C$34),0),0),0)</f>
        <v>0</v>
      </c>
      <c r="EP68" s="212">
        <f ca="1">IF($B$34="Yes",IF(EP62&gt;0,IF((SUM($H68:EO68)+SUM($I61:EP61))/(SUM($H67:EO67)+SUM($H68:EO68)+SUM($I63:EP63)+SUM($I61:EP61))&lt;$D$34,MIN((((SUM($H68:EO68)+SUM($H67:EO67)+SUM($I61:EP61)+SUM($I63:EP63))*$D$34)-(SUM($H68:EO68)+SUM($I61:EP61)))/($C$34-$D$34)*$C$34,EP62*$C$34),0),0),0)</f>
        <v>0</v>
      </c>
      <c r="EQ68" s="212">
        <f ca="1">IF($B$34="Yes",IF(EQ62&gt;0,IF((SUM($H68:EP68)+SUM($I61:EQ61))/(SUM($H67:EP67)+SUM($H68:EP68)+SUM($I63:EQ63)+SUM($I61:EQ61))&lt;$D$34,MIN((((SUM($H68:EP68)+SUM($H67:EP67)+SUM($I61:EQ61)+SUM($I63:EQ63))*$D$34)-(SUM($H68:EP68)+SUM($I61:EQ61)))/($C$34-$D$34)*$C$34,EQ62*$C$34),0),0),0)</f>
        <v>0</v>
      </c>
      <c r="ER68" s="212">
        <f ca="1">IF($B$34="Yes",IF(ER62&gt;0,IF((SUM($H68:EQ68)+SUM($I61:ER61))/(SUM($H67:EQ67)+SUM($H68:EQ68)+SUM($I63:ER63)+SUM($I61:ER61))&lt;$D$34,MIN((((SUM($H68:EQ68)+SUM($H67:EQ67)+SUM($I61:ER61)+SUM($I63:ER63))*$D$34)-(SUM($H68:EQ68)+SUM($I61:ER61)))/($C$34-$D$34)*$C$34,ER62*$C$34),0),0),0)</f>
        <v>0</v>
      </c>
      <c r="ES68" s="212">
        <f ca="1">IF($B$34="Yes",IF(ES62&gt;0,IF((SUM($H68:ER68)+SUM($I61:ES61))/(SUM($H67:ER67)+SUM($H68:ER68)+SUM($I63:ES63)+SUM($I61:ES61))&lt;$D$34,MIN((((SUM($H68:ER68)+SUM($H67:ER67)+SUM($I61:ES61)+SUM($I63:ES63))*$D$34)-(SUM($H68:ER68)+SUM($I61:ES61)))/($C$34-$D$34)*$C$34,ES62*$C$34),0),0),0)</f>
        <v>0</v>
      </c>
      <c r="ET68" s="212">
        <f ca="1">IF($B$34="Yes",IF(ET62&gt;0,IF((SUM($H68:ES68)+SUM($I61:ET61))/(SUM($H67:ES67)+SUM($H68:ES68)+SUM($I63:ET63)+SUM($I61:ET61))&lt;$D$34,MIN((((SUM($H68:ES68)+SUM($H67:ES67)+SUM($I61:ET61)+SUM($I63:ET63))*$D$34)-(SUM($H68:ES68)+SUM($I61:ET61)))/($C$34-$D$34)*$C$34,ET62*$C$34),0),0),0)</f>
        <v>0</v>
      </c>
      <c r="EU68" s="212">
        <f ca="1">IF($B$34="Yes",IF(EU62&gt;0,IF((SUM($H68:ET68)+SUM($I61:EU61))/(SUM($H67:ET67)+SUM($H68:ET68)+SUM($I63:EU63)+SUM($I61:EU61))&lt;$D$34,MIN((((SUM($H68:ET68)+SUM($H67:ET67)+SUM($I61:EU61)+SUM($I63:EU63))*$D$34)-(SUM($H68:ET68)+SUM($I61:EU61)))/($C$34-$D$34)*$C$34,EU62*$C$34),0),0),0)</f>
        <v>0</v>
      </c>
      <c r="EV68" s="212">
        <f ca="1">IF($B$34="Yes",IF(EV62&gt;0,IF((SUM($H68:EU68)+SUM($I61:EV61))/(SUM($H67:EU67)+SUM($H68:EU68)+SUM($I63:EV63)+SUM($I61:EV61))&lt;$D$34,MIN((((SUM($H68:EU68)+SUM($H67:EU67)+SUM($I61:EV61)+SUM($I63:EV63))*$D$34)-(SUM($H68:EU68)+SUM($I61:EV61)))/($C$34-$D$34)*$C$34,EV62*$C$34),0),0),0)</f>
        <v>0</v>
      </c>
      <c r="EW68" s="212">
        <f ca="1">IF($B$34="Yes",IF(EW62&gt;0,IF((SUM($H68:EV68)+SUM($I61:EW61))/(SUM($H67:EV67)+SUM($H68:EV68)+SUM($I63:EW63)+SUM($I61:EW61))&lt;$D$34,MIN((((SUM($H68:EV68)+SUM($H67:EV67)+SUM($I61:EW61)+SUM($I63:EW63))*$D$34)-(SUM($H68:EV68)+SUM($I61:EW61)))/($C$34-$D$34)*$C$34,EW62*$C$34),0),0),0)</f>
        <v>0</v>
      </c>
      <c r="EX68" s="212">
        <f ca="1">IF($B$34="Yes",IF(EX62&gt;0,IF((SUM($H68:EW68)+SUM($I61:EX61))/(SUM($H67:EW67)+SUM($H68:EW68)+SUM($I63:EX63)+SUM($I61:EX61))&lt;$D$34,MIN((((SUM($H68:EW68)+SUM($H67:EW67)+SUM($I61:EX61)+SUM($I63:EX63))*$D$34)-(SUM($H68:EW68)+SUM($I61:EX61)))/($C$34-$D$34)*$C$34,EX62*$C$34),0),0),0)</f>
        <v>0</v>
      </c>
      <c r="EY68" s="212">
        <f ca="1">IF($B$34="Yes",IF(EY62&gt;0,IF((SUM($H68:EX68)+SUM($I61:EY61))/(SUM($H67:EX67)+SUM($H68:EX68)+SUM($I63:EY63)+SUM($I61:EY61))&lt;$D$34,MIN((((SUM($H68:EX68)+SUM($H67:EX67)+SUM($I61:EY61)+SUM($I63:EY63))*$D$34)-(SUM($H68:EX68)+SUM($I61:EY61)))/($C$34-$D$34)*$C$34,EY62*$C$34),0),0),0)</f>
        <v>0</v>
      </c>
      <c r="EZ68" s="212">
        <f ca="1">IF($B$34="Yes",IF(EZ62&gt;0,IF((SUM($H68:EY68)+SUM($I61:EZ61))/(SUM($H67:EY67)+SUM($H68:EY68)+SUM($I63:EZ63)+SUM($I61:EZ61))&lt;$D$34,MIN((((SUM($H68:EY68)+SUM($H67:EY67)+SUM($I61:EZ61)+SUM($I63:EZ63))*$D$34)-(SUM($H68:EY68)+SUM($I61:EZ61)))/($C$34-$D$34)*$C$34,EZ62*$C$34),0),0),0)</f>
        <v>0</v>
      </c>
      <c r="FA68" s="212">
        <f ca="1">IF($B$34="Yes",IF(FA62&gt;0,IF((SUM($H68:EZ68)+SUM($I61:FA61))/(SUM($H67:EZ67)+SUM($H68:EZ68)+SUM($I63:FA63)+SUM($I61:FA61))&lt;$D$34,MIN((((SUM($H68:EZ68)+SUM($H67:EZ67)+SUM($I61:FA61)+SUM($I63:FA63))*$D$34)-(SUM($H68:EZ68)+SUM($I61:FA61)))/($C$34-$D$34)*$C$34,FA62*$C$34),0),0),0)</f>
        <v>0</v>
      </c>
      <c r="FB68" s="212">
        <f ca="1">IF($B$34="Yes",IF(FB62&gt;0,IF((SUM($H68:FA68)+SUM($I61:FB61))/(SUM($H67:FA67)+SUM($H68:FA68)+SUM($I63:FB63)+SUM($I61:FB61))&lt;$D$34,MIN((((SUM($H68:FA68)+SUM($H67:FA67)+SUM($I61:FB61)+SUM($I63:FB63))*$D$34)-(SUM($H68:FA68)+SUM($I61:FB61)))/($C$34-$D$34)*$C$34,FB62*$C$34),0),0),0)</f>
        <v>0</v>
      </c>
      <c r="FC68" s="212">
        <f ca="1">IF($B$34="Yes",IF(FC62&gt;0,IF((SUM($H68:FB68)+SUM($I61:FC61))/(SUM($H67:FB67)+SUM($H68:FB68)+SUM($I63:FC63)+SUM($I61:FC61))&lt;$D$34,MIN((((SUM($H68:FB68)+SUM($H67:FB67)+SUM($I61:FC61)+SUM($I63:FC63))*$D$34)-(SUM($H68:FB68)+SUM($I61:FC61)))/($C$34-$D$34)*$C$34,FC62*$C$34),0),0),0)</f>
        <v>0</v>
      </c>
      <c r="FD68" s="212">
        <f ca="1">IF($B$34="Yes",IF(FD62&gt;0,IF((SUM($H68:FC68)+SUM($I61:FD61))/(SUM($H67:FC67)+SUM($H68:FC68)+SUM($I63:FD63)+SUM($I61:FD61))&lt;$D$34,MIN((((SUM($H68:FC68)+SUM($H67:FC67)+SUM($I61:FD61)+SUM($I63:FD63))*$D$34)-(SUM($H68:FC68)+SUM($I61:FD61)))/($C$34-$D$34)*$C$34,FD62*$C$34),0),0),0)</f>
        <v>0</v>
      </c>
      <c r="FE68" s="212">
        <f ca="1">IF($B$34="Yes",IF(FE62&gt;0,IF((SUM($H68:FD68)+SUM($I61:FE61))/(SUM($H67:FD67)+SUM($H68:FD68)+SUM($I63:FE63)+SUM($I61:FE61))&lt;$D$34,MIN((((SUM($H68:FD68)+SUM($H67:FD67)+SUM($I61:FE61)+SUM($I63:FE63))*$D$34)-(SUM($H68:FD68)+SUM($I61:FE61)))/($C$34-$D$34)*$C$34,FE62*$C$34),0),0),0)</f>
        <v>0</v>
      </c>
      <c r="FF68" s="212">
        <f ca="1">IF($B$34="Yes",IF(FF62&gt;0,IF((SUM($H68:FE68)+SUM($I61:FF61))/(SUM($H67:FE67)+SUM($H68:FE68)+SUM($I63:FF63)+SUM($I61:FF61))&lt;$D$34,MIN((((SUM($H68:FE68)+SUM($H67:FE67)+SUM($I61:FF61)+SUM($I63:FF63))*$D$34)-(SUM($H68:FE68)+SUM($I61:FF61)))/($C$34-$D$34)*$C$34,FF62*$C$34),0),0),0)</f>
        <v>0</v>
      </c>
      <c r="FG68" s="212">
        <f ca="1">IF($B$34="Yes",IF(FG62&gt;0,IF((SUM($H68:FF68)+SUM($I61:FG61))/(SUM($H67:FF67)+SUM($H68:FF68)+SUM($I63:FG63)+SUM($I61:FG61))&lt;$D$34,MIN((((SUM($H68:FF68)+SUM($H67:FF67)+SUM($I61:FG61)+SUM($I63:FG63))*$D$34)-(SUM($H68:FF68)+SUM($I61:FG61)))/($C$34-$D$34)*$C$34,FG62*$C$34),0),0),0)</f>
        <v>0</v>
      </c>
      <c r="FH68" s="212">
        <f ca="1">IF($B$34="Yes",IF(FH62&gt;0,IF((SUM($H68:FG68)+SUM($I61:FH61))/(SUM($H67:FG67)+SUM($H68:FG68)+SUM($I63:FH63)+SUM($I61:FH61))&lt;$D$34,MIN((((SUM($H68:FG68)+SUM($H67:FG67)+SUM($I61:FH61)+SUM($I63:FH63))*$D$34)-(SUM($H68:FG68)+SUM($I61:FH61)))/($C$34-$D$34)*$C$34,FH62*$C$34),0),0),0)</f>
        <v>0</v>
      </c>
      <c r="FI68" s="212">
        <f ca="1">IF($B$34="Yes",IF(FI62&gt;0,IF((SUM($H68:FH68)+SUM($I61:FI61))/(SUM($H67:FH67)+SUM($H68:FH68)+SUM($I63:FI63)+SUM($I61:FI61))&lt;$D$34,MIN((((SUM($H68:FH68)+SUM($H67:FH67)+SUM($I61:FI61)+SUM($I63:FI63))*$D$34)-(SUM($H68:FH68)+SUM($I61:FI61)))/($C$34-$D$34)*$C$34,FI62*$C$34),0),0),0)</f>
        <v>0</v>
      </c>
      <c r="FJ68" s="212">
        <f ca="1">IF($B$34="Yes",IF(FJ62&gt;0,IF((SUM($H68:FI68)+SUM($I61:FJ61))/(SUM($H67:FI67)+SUM($H68:FI68)+SUM($I63:FJ63)+SUM($I61:FJ61))&lt;$D$34,MIN((((SUM($H68:FI68)+SUM($H67:FI67)+SUM($I61:FJ61)+SUM($I63:FJ63))*$D$34)-(SUM($H68:FI68)+SUM($I61:FJ61)))/($C$34-$D$34)*$C$34,FJ62*$C$34),0),0),0)</f>
        <v>0</v>
      </c>
      <c r="FK68" s="212">
        <f ca="1">IF($B$34="Yes",IF(FK62&gt;0,IF((SUM($H68:FJ68)+SUM($I61:FK61))/(SUM($H67:FJ67)+SUM($H68:FJ68)+SUM($I63:FK63)+SUM($I61:FK61))&lt;$D$34,MIN((((SUM($H68:FJ68)+SUM($H67:FJ67)+SUM($I61:FK61)+SUM($I63:FK63))*$D$34)-(SUM($H68:FJ68)+SUM($I61:FK61)))/($C$34-$D$34)*$C$34,FK62*$C$34),0),0),0)</f>
        <v>0</v>
      </c>
      <c r="FL68" s="212">
        <f ca="1">IF($B$34="Yes",IF(FL62&gt;0,IF((SUM($H68:FK68)+SUM($I61:FL61))/(SUM($H67:FK67)+SUM($H68:FK68)+SUM($I63:FL63)+SUM($I61:FL61))&lt;$D$34,MIN((((SUM($H68:FK68)+SUM($H67:FK67)+SUM($I61:FL61)+SUM($I63:FL63))*$D$34)-(SUM($H68:FK68)+SUM($I61:FL61)))/($C$34-$D$34)*$C$34,FL62*$C$34),0),0),0)</f>
        <v>0</v>
      </c>
      <c r="FM68" s="212">
        <f ca="1">IF($B$34="Yes",IF(FM62&gt;0,IF((SUM($H68:FL68)+SUM($I61:FM61))/(SUM($H67:FL67)+SUM($H68:FL68)+SUM($I63:FM63)+SUM($I61:FM61))&lt;$D$34,MIN((((SUM($H68:FL68)+SUM($H67:FL67)+SUM($I61:FM61)+SUM($I63:FM63))*$D$34)-(SUM($H68:FL68)+SUM($I61:FM61)))/($C$34-$D$34)*$C$34,FM62*$C$34),0),0),0)</f>
        <v>0</v>
      </c>
      <c r="FN68" s="212">
        <f ca="1">IF($B$34="Yes",IF(FN62&gt;0,IF((SUM($H68:FM68)+SUM($I61:FN61))/(SUM($H67:FM67)+SUM($H68:FM68)+SUM($I63:FN63)+SUM($I61:FN61))&lt;$D$34,MIN((((SUM($H68:FM68)+SUM($H67:FM67)+SUM($I61:FN61)+SUM($I63:FN63))*$D$34)-(SUM($H68:FM68)+SUM($I61:FN61)))/($C$34-$D$34)*$C$34,FN62*$C$34),0),0),0)</f>
        <v>0</v>
      </c>
      <c r="FO68" s="212">
        <f ca="1">IF($B$34="Yes",IF(FO62&gt;0,IF((SUM($H68:FN68)+SUM($I61:FO61))/(SUM($H67:FN67)+SUM($H68:FN68)+SUM($I63:FO63)+SUM($I61:FO61))&lt;$D$34,MIN((((SUM($H68:FN68)+SUM($H67:FN67)+SUM($I61:FO61)+SUM($I63:FO63))*$D$34)-(SUM($H68:FN68)+SUM($I61:FO61)))/($C$34-$D$34)*$C$34,FO62*$C$34),0),0),0)</f>
        <v>0</v>
      </c>
      <c r="FP68" s="212">
        <f ca="1">IF($B$34="Yes",IF(FP62&gt;0,IF((SUM($H68:FO68)+SUM($I61:FP61))/(SUM($H67:FO67)+SUM($H68:FO68)+SUM($I63:FP63)+SUM($I61:FP61))&lt;$D$34,MIN((((SUM($H68:FO68)+SUM($H67:FO67)+SUM($I61:FP61)+SUM($I63:FP63))*$D$34)-(SUM($H68:FO68)+SUM($I61:FP61)))/($C$34-$D$34)*$C$34,FP62*$C$34),0),0),0)</f>
        <v>0</v>
      </c>
      <c r="FQ68" s="212">
        <f ca="1">IF($B$34="Yes",IF(FQ62&gt;0,IF((SUM($H68:FP68)+SUM($I61:FQ61))/(SUM($H67:FP67)+SUM($H68:FP68)+SUM($I63:FQ63)+SUM($I61:FQ61))&lt;$D$34,MIN((((SUM($H68:FP68)+SUM($H67:FP67)+SUM($I61:FQ61)+SUM($I63:FQ63))*$D$34)-(SUM($H68:FP68)+SUM($I61:FQ61)))/($C$34-$D$34)*$C$34,FQ62*$C$34),0),0),0)</f>
        <v>0</v>
      </c>
      <c r="FR68" s="212">
        <f ca="1">IF($B$34="Yes",IF(FR62&gt;0,IF((SUM($H68:FQ68)+SUM($I61:FR61))/(SUM($H67:FQ67)+SUM($H68:FQ68)+SUM($I63:FR63)+SUM($I61:FR61))&lt;$D$34,MIN((((SUM($H68:FQ68)+SUM($H67:FQ67)+SUM($I61:FR61)+SUM($I63:FR63))*$D$34)-(SUM($H68:FQ68)+SUM($I61:FR61)))/($C$34-$D$34)*$C$34,FR62*$C$34),0),0),0)</f>
        <v>0</v>
      </c>
      <c r="FS68" s="212">
        <f ca="1">IF($B$34="Yes",IF(FS62&gt;0,IF((SUM($H68:FR68)+SUM($I61:FS61))/(SUM($H67:FR67)+SUM($H68:FR68)+SUM($I63:FS63)+SUM($I61:FS61))&lt;$D$34,MIN((((SUM($H68:FR68)+SUM($H67:FR67)+SUM($I61:FS61)+SUM($I63:FS63))*$D$34)-(SUM($H68:FR68)+SUM($I61:FS61)))/($C$34-$D$34)*$C$34,FS62*$C$34),0),0),0)</f>
        <v>0</v>
      </c>
      <c r="FT68" s="212">
        <f ca="1">IF($B$34="Yes",IF(FT62&gt;0,IF((SUM($H68:FS68)+SUM($I61:FT61))/(SUM($H67:FS67)+SUM($H68:FS68)+SUM($I63:FT63)+SUM($I61:FT61))&lt;$D$34,MIN((((SUM($H68:FS68)+SUM($H67:FS67)+SUM($I61:FT61)+SUM($I63:FT63))*$D$34)-(SUM($H68:FS68)+SUM($I61:FT61)))/($C$34-$D$34)*$C$34,FT62*$C$34),0),0),0)</f>
        <v>0</v>
      </c>
      <c r="FU68" s="212">
        <f ca="1">IF($B$34="Yes",IF(FU62&gt;0,IF((SUM($H68:FT68)+SUM($I61:FU61))/(SUM($H67:FT67)+SUM($H68:FT68)+SUM($I63:FU63)+SUM($I61:FU61))&lt;$D$34,MIN((((SUM($H68:FT68)+SUM($H67:FT67)+SUM($I61:FU61)+SUM($I63:FU63))*$D$34)-(SUM($H68:FT68)+SUM($I61:FU61)))/($C$34-$D$34)*$C$34,FU62*$C$34),0),0),0)</f>
        <v>0</v>
      </c>
      <c r="FV68" s="212">
        <f ca="1">IF($B$34="Yes",IF(FV62&gt;0,IF((SUM($H68:FU68)+SUM($I61:FV61))/(SUM($H67:FU67)+SUM($H68:FU68)+SUM($I63:FV63)+SUM($I61:FV61))&lt;$D$34,MIN((((SUM($H68:FU68)+SUM($H67:FU67)+SUM($I61:FV61)+SUM($I63:FV63))*$D$34)-(SUM($H68:FU68)+SUM($I61:FV61)))/($C$34-$D$34)*$C$34,FV62*$C$34),0),0),0)</f>
        <v>0</v>
      </c>
      <c r="FW68" s="212">
        <f ca="1">IF($B$34="Yes",IF(FW62&gt;0,IF((SUM($H68:FV68)+SUM($I61:FW61))/(SUM($H67:FV67)+SUM($H68:FV68)+SUM($I63:FW63)+SUM($I61:FW61))&lt;$D$34,MIN((((SUM($H68:FV68)+SUM($H67:FV67)+SUM($I61:FW61)+SUM($I63:FW63))*$D$34)-(SUM($H68:FV68)+SUM($I61:FW61)))/($C$34-$D$34)*$C$34,FW62*$C$34),0),0),0)</f>
        <v>0</v>
      </c>
      <c r="FX68" s="212">
        <f ca="1">IF($B$34="Yes",IF(FX62&gt;0,IF((SUM($H68:FW68)+SUM($I61:FX61))/(SUM($H67:FW67)+SUM($H68:FW68)+SUM($I63:FX63)+SUM($I61:FX61))&lt;$D$34,MIN((((SUM($H68:FW68)+SUM($H67:FW67)+SUM($I61:FX61)+SUM($I63:FX63))*$D$34)-(SUM($H68:FW68)+SUM($I61:FX61)))/($C$34-$D$34)*$C$34,FX62*$C$34),0),0),0)</f>
        <v>0</v>
      </c>
      <c r="FY68" s="212">
        <f ca="1">IF($B$34="Yes",IF(FY62&gt;0,IF((SUM($H68:FX68)+SUM($I61:FY61))/(SUM($H67:FX67)+SUM($H68:FX68)+SUM($I63:FY63)+SUM($I61:FY61))&lt;$D$34,MIN((((SUM($H68:FX68)+SUM($H67:FX67)+SUM($I61:FY61)+SUM($I63:FY63))*$D$34)-(SUM($H68:FX68)+SUM($I61:FY61)))/($C$34-$D$34)*$C$34,FY62*$C$34),0),0),0)</f>
        <v>0</v>
      </c>
      <c r="FZ68" s="212">
        <f ca="1">IF($B$34="Yes",IF(FZ62&gt;0,IF((SUM($H68:FY68)+SUM($I61:FZ61))/(SUM($H67:FY67)+SUM($H68:FY68)+SUM($I63:FZ63)+SUM($I61:FZ61))&lt;$D$34,MIN((((SUM($H68:FY68)+SUM($H67:FY67)+SUM($I61:FZ61)+SUM($I63:FZ63))*$D$34)-(SUM($H68:FY68)+SUM($I61:FZ61)))/($C$34-$D$34)*$C$34,FZ62*$C$34),0),0),0)</f>
        <v>0</v>
      </c>
      <c r="GA68" s="212">
        <f ca="1">IF($B$34="Yes",IF(GA62&gt;0,IF((SUM($H68:FZ68)+SUM($I61:GA61))/(SUM($H67:FZ67)+SUM($H68:FZ68)+SUM($I63:GA63)+SUM($I61:GA61))&lt;$D$34,MIN((((SUM($H68:FZ68)+SUM($H67:FZ67)+SUM($I61:GA61)+SUM($I63:GA63))*$D$34)-(SUM($H68:FZ68)+SUM($I61:GA61)))/($C$34-$D$34)*$C$34,GA62*$C$34),0),0),0)</f>
        <v>0</v>
      </c>
      <c r="GB68" s="212">
        <f ca="1">IF($B$34="Yes",IF(GB62&gt;0,IF((SUM($H68:GA68)+SUM($I61:GB61))/(SUM($H67:GA67)+SUM($H68:GA68)+SUM($I63:GB63)+SUM($I61:GB61))&lt;$D$34,MIN((((SUM($H68:GA68)+SUM($H67:GA67)+SUM($I61:GB61)+SUM($I63:GB63))*$D$34)-(SUM($H68:GA68)+SUM($I61:GB61)))/($C$34-$D$34)*$C$34,GB62*$C$34),0),0),0)</f>
        <v>0</v>
      </c>
      <c r="GC68" s="212">
        <f ca="1">IF($B$34="Yes",IF(GC62&gt;0,IF((SUM($H68:GB68)+SUM($I61:GC61))/(SUM($H67:GB67)+SUM($H68:GB68)+SUM($I63:GC63)+SUM($I61:GC61))&lt;$D$34,MIN((((SUM($H68:GB68)+SUM($H67:GB67)+SUM($I61:GC61)+SUM($I63:GC63))*$D$34)-(SUM($H68:GB68)+SUM($I61:GC61)))/($C$34-$D$34)*$C$34,GC62*$C$34),0),0),0)</f>
        <v>0</v>
      </c>
      <c r="GD68" s="212">
        <f ca="1">IF($B$34="Yes",IF(GD62&gt;0,IF((SUM($H68:GC68)+SUM($I61:GD61))/(SUM($H67:GC67)+SUM($H68:GC68)+SUM($I63:GD63)+SUM($I61:GD61))&lt;$D$34,MIN((((SUM($H68:GC68)+SUM($H67:GC67)+SUM($I61:GD61)+SUM($I63:GD63))*$D$34)-(SUM($H68:GC68)+SUM($I61:GD61)))/($C$34-$D$34)*$C$34,GD62*$C$34),0),0),0)</f>
        <v>0</v>
      </c>
      <c r="GE68" s="212">
        <f ca="1">IF($B$34="Yes",IF(GE62&gt;0,IF((SUM($H68:GD68)+SUM($I61:GE61))/(SUM($H67:GD67)+SUM($H68:GD68)+SUM($I63:GE63)+SUM($I61:GE61))&lt;$D$34,MIN((((SUM($H68:GD68)+SUM($H67:GD67)+SUM($I61:GE61)+SUM($I63:GE63))*$D$34)-(SUM($H68:GD68)+SUM($I61:GE61)))/($C$34-$D$34)*$C$34,GE62*$C$34),0),0),0)</f>
        <v>0</v>
      </c>
      <c r="GF68" s="212">
        <f ca="1">IF($B$34="Yes",IF(GF62&gt;0,IF((SUM($H68:GE68)+SUM($I61:GF61))/(SUM($H67:GE67)+SUM($H68:GE68)+SUM($I63:GF63)+SUM($I61:GF61))&lt;$D$34,MIN((((SUM($H68:GE68)+SUM($H67:GE67)+SUM($I61:GF61)+SUM($I63:GF63))*$D$34)-(SUM($H68:GE68)+SUM($I61:GF61)))/($C$34-$D$34)*$C$34,GF62*$C$34),0),0),0)</f>
        <v>0</v>
      </c>
      <c r="GG68" s="212">
        <f ca="1">IF($B$34="Yes",IF(GG62&gt;0,IF((SUM($H68:GF68)+SUM($I61:GG61))/(SUM($H67:GF67)+SUM($H68:GF68)+SUM($I63:GG63)+SUM($I61:GG61))&lt;$D$34,MIN((((SUM($H68:GF68)+SUM($H67:GF67)+SUM($I61:GG61)+SUM($I63:GG63))*$D$34)-(SUM($H68:GF68)+SUM($I61:GG61)))/($C$34-$D$34)*$C$34,GG62*$C$34),0),0),0)</f>
        <v>0</v>
      </c>
      <c r="GH68" s="212">
        <f ca="1">IF($B$34="Yes",IF(GH62&gt;0,IF((SUM($H68:GG68)+SUM($I61:GH61))/(SUM($H67:GG67)+SUM($H68:GG68)+SUM($I63:GH63)+SUM($I61:GH61))&lt;$D$34,MIN((((SUM($H68:GG68)+SUM($H67:GG67)+SUM($I61:GH61)+SUM($I63:GH63))*$D$34)-(SUM($H68:GG68)+SUM($I61:GH61)))/($C$34-$D$34)*$C$34,GH62*$C$34),0),0),0)</f>
        <v>0</v>
      </c>
      <c r="GI68" s="212">
        <f ca="1">IF($B$34="Yes",IF(GI62&gt;0,IF((SUM($H68:GH68)+SUM($I61:GI61))/(SUM($H67:GH67)+SUM($H68:GH68)+SUM($I63:GI63)+SUM($I61:GI61))&lt;$D$34,MIN((((SUM($H68:GH68)+SUM($H67:GH67)+SUM($I61:GI61)+SUM($I63:GI63))*$D$34)-(SUM($H68:GH68)+SUM($I61:GI61)))/($C$34-$D$34)*$C$34,GI62*$C$34),0),0),0)</f>
        <v>0</v>
      </c>
      <c r="GJ68" s="212">
        <f ca="1">IF($B$34="Yes",IF(GJ62&gt;0,IF((SUM($H68:GI68)+SUM($I61:GJ61))/(SUM($H67:GI67)+SUM($H68:GI68)+SUM($I63:GJ63)+SUM($I61:GJ61))&lt;$D$34,MIN((((SUM($H68:GI68)+SUM($H67:GI67)+SUM($I61:GJ61)+SUM($I63:GJ63))*$D$34)-(SUM($H68:GI68)+SUM($I61:GJ61)))/($C$34-$D$34)*$C$34,GJ62*$C$34),0),0),0)</f>
        <v>0</v>
      </c>
      <c r="GK68" s="212">
        <f ca="1">IF($B$34="Yes",IF(GK62&gt;0,IF((SUM($H68:GJ68)+SUM($I61:GK61))/(SUM($H67:GJ67)+SUM($H68:GJ68)+SUM($I63:GK63)+SUM($I61:GK61))&lt;$D$34,MIN((((SUM($H68:GJ68)+SUM($H67:GJ67)+SUM($I61:GK61)+SUM($I63:GK63))*$D$34)-(SUM($H68:GJ68)+SUM($I61:GK61)))/($C$34-$D$34)*$C$34,GK62*$C$34),0),0),0)</f>
        <v>0</v>
      </c>
      <c r="GL68" s="212">
        <f ca="1">IF($B$34="Yes",IF(GL62&gt;0,IF((SUM($H68:GK68)+SUM($I61:GL61))/(SUM($H67:GK67)+SUM($H68:GK68)+SUM($I63:GL63)+SUM($I61:GL61))&lt;$D$34,MIN((((SUM($H68:GK68)+SUM($H67:GK67)+SUM($I61:GL61)+SUM($I63:GL63))*$D$34)-(SUM($H68:GK68)+SUM($I61:GL61)))/($C$34-$D$34)*$C$34,GL62*$C$34),0),0),0)</f>
        <v>0</v>
      </c>
      <c r="GM68" s="212">
        <f ca="1">IF($B$34="Yes",IF(GM62&gt;0,IF((SUM($H68:GL68)+SUM($I61:GM61))/(SUM($H67:GL67)+SUM($H68:GL68)+SUM($I63:GM63)+SUM($I61:GM61))&lt;$D$34,MIN((((SUM($H68:GL68)+SUM($H67:GL67)+SUM($I61:GM61)+SUM($I63:GM63))*$D$34)-(SUM($H68:GL68)+SUM($I61:GM61)))/($C$34-$D$34)*$C$34,GM62*$C$34),0),0),0)</f>
        <v>0</v>
      </c>
      <c r="GN68" s="212">
        <f ca="1">IF($B$34="Yes",IF(GN62&gt;0,IF((SUM($H68:GM68)+SUM($I61:GN61))/(SUM($H67:GM67)+SUM($H68:GM68)+SUM($I63:GN63)+SUM($I61:GN61))&lt;$D$34,MIN((((SUM($H68:GM68)+SUM($H67:GM67)+SUM($I61:GN61)+SUM($I63:GN63))*$D$34)-(SUM($H68:GM68)+SUM($I61:GN61)))/($C$34-$D$34)*$C$34,GN62*$C$34),0),0),0)</f>
        <v>0</v>
      </c>
      <c r="GO68" s="212">
        <f ca="1">IF($B$34="Yes",IF(GO62&gt;0,IF((SUM($H68:GN68)+SUM($I61:GO61))/(SUM($H67:GN67)+SUM($H68:GN68)+SUM($I63:GO63)+SUM($I61:GO61))&lt;$D$34,MIN((((SUM($H68:GN68)+SUM($H67:GN67)+SUM($I61:GO61)+SUM($I63:GO63))*$D$34)-(SUM($H68:GN68)+SUM($I61:GO61)))/($C$34-$D$34)*$C$34,GO62*$C$34),0),0),0)</f>
        <v>0</v>
      </c>
      <c r="GP68" s="212">
        <f ca="1">IF($B$34="Yes",IF(GP62&gt;0,IF((SUM($H68:GO68)+SUM($I61:GP61))/(SUM($H67:GO67)+SUM($H68:GO68)+SUM($I63:GP63)+SUM($I61:GP61))&lt;$D$34,MIN((((SUM($H68:GO68)+SUM($H67:GO67)+SUM($I61:GP61)+SUM($I63:GP63))*$D$34)-(SUM($H68:GO68)+SUM($I61:GP61)))/($C$34-$D$34)*$C$34,GP62*$C$34),0),0),0)</f>
        <v>0</v>
      </c>
      <c r="GQ68" s="212">
        <f ca="1">IF($B$34="Yes",IF(GQ62&gt;0,IF((SUM($H68:GP68)+SUM($I61:GQ61))/(SUM($H67:GP67)+SUM($H68:GP68)+SUM($I63:GQ63)+SUM($I61:GQ61))&lt;$D$34,MIN((((SUM($H68:GP68)+SUM($H67:GP67)+SUM($I61:GQ61)+SUM($I63:GQ63))*$D$34)-(SUM($H68:GP68)+SUM($I61:GQ61)))/($C$34-$D$34)*$C$34,GQ62*$C$34),0),0),0)</f>
        <v>0</v>
      </c>
      <c r="GR68" s="212">
        <f t="shared" ca="1" si="71"/>
        <v>0</v>
      </c>
      <c r="GS68" s="209"/>
    </row>
    <row r="69" spans="1:202" s="133" customFormat="1" x14ac:dyDescent="0.7">
      <c r="A69" s="211" t="s">
        <v>274</v>
      </c>
      <c r="B69" s="169" t="s">
        <v>275</v>
      </c>
      <c r="C69" s="170">
        <f ca="1">GR$9-G$42-G$50-G$59-G$66-G$69</f>
        <v>0</v>
      </c>
      <c r="D69" s="171"/>
      <c r="E69" s="169"/>
      <c r="F69" s="169"/>
      <c r="G69" s="170">
        <f ca="1">SUM(I69:GQ69)</f>
        <v>0</v>
      </c>
      <c r="H69" s="209"/>
      <c r="I69" s="209">
        <f t="shared" ref="I69:BT69" ca="1" si="78">I9-I42-I50-I59-I66</f>
        <v>0</v>
      </c>
      <c r="J69" s="209">
        <f t="shared" ca="1" si="78"/>
        <v>0</v>
      </c>
      <c r="K69" s="209">
        <f t="shared" ca="1" si="78"/>
        <v>0</v>
      </c>
      <c r="L69" s="209">
        <f t="shared" ca="1" si="78"/>
        <v>0</v>
      </c>
      <c r="M69" s="209">
        <f t="shared" ca="1" si="78"/>
        <v>0</v>
      </c>
      <c r="N69" s="209">
        <f t="shared" ca="1" si="78"/>
        <v>0</v>
      </c>
      <c r="O69" s="209">
        <f t="shared" ca="1" si="78"/>
        <v>0</v>
      </c>
      <c r="P69" s="209">
        <f t="shared" ca="1" si="78"/>
        <v>0</v>
      </c>
      <c r="Q69" s="209">
        <f t="shared" ca="1" si="78"/>
        <v>0</v>
      </c>
      <c r="R69" s="209">
        <f t="shared" ca="1" si="78"/>
        <v>0</v>
      </c>
      <c r="S69" s="209">
        <f t="shared" ca="1" si="78"/>
        <v>0</v>
      </c>
      <c r="T69" s="209">
        <f t="shared" ca="1" si="78"/>
        <v>0</v>
      </c>
      <c r="U69" s="209">
        <f t="shared" ca="1" si="78"/>
        <v>0</v>
      </c>
      <c r="V69" s="209">
        <f t="shared" ca="1" si="78"/>
        <v>0</v>
      </c>
      <c r="W69" s="209">
        <f t="shared" ca="1" si="78"/>
        <v>0</v>
      </c>
      <c r="X69" s="209">
        <f t="shared" ca="1" si="78"/>
        <v>0</v>
      </c>
      <c r="Y69" s="209">
        <f t="shared" ca="1" si="78"/>
        <v>0</v>
      </c>
      <c r="Z69" s="209">
        <f t="shared" ca="1" si="78"/>
        <v>0</v>
      </c>
      <c r="AA69" s="209">
        <f t="shared" ca="1" si="78"/>
        <v>0</v>
      </c>
      <c r="AB69" s="209">
        <f t="shared" ca="1" si="78"/>
        <v>0</v>
      </c>
      <c r="AC69" s="209">
        <f t="shared" ca="1" si="78"/>
        <v>0</v>
      </c>
      <c r="AD69" s="209">
        <f t="shared" ca="1" si="78"/>
        <v>0</v>
      </c>
      <c r="AE69" s="209">
        <f t="shared" ca="1" si="78"/>
        <v>0</v>
      </c>
      <c r="AF69" s="209">
        <f t="shared" ca="1" si="78"/>
        <v>0</v>
      </c>
      <c r="AG69" s="209">
        <f t="shared" ca="1" si="78"/>
        <v>0</v>
      </c>
      <c r="AH69" s="209">
        <f t="shared" ca="1" si="78"/>
        <v>0</v>
      </c>
      <c r="AI69" s="209">
        <f t="shared" ca="1" si="78"/>
        <v>0</v>
      </c>
      <c r="AJ69" s="209">
        <f t="shared" ca="1" si="78"/>
        <v>0</v>
      </c>
      <c r="AK69" s="209">
        <f t="shared" ca="1" si="78"/>
        <v>0</v>
      </c>
      <c r="AL69" s="209">
        <f t="shared" ca="1" si="78"/>
        <v>0</v>
      </c>
      <c r="AM69" s="209">
        <f t="shared" ca="1" si="78"/>
        <v>0</v>
      </c>
      <c r="AN69" s="209">
        <f t="shared" ca="1" si="78"/>
        <v>0</v>
      </c>
      <c r="AO69" s="209">
        <f t="shared" ca="1" si="78"/>
        <v>0</v>
      </c>
      <c r="AP69" s="209">
        <f t="shared" ca="1" si="78"/>
        <v>0</v>
      </c>
      <c r="AQ69" s="209">
        <f t="shared" ca="1" si="78"/>
        <v>0</v>
      </c>
      <c r="AR69" s="209">
        <f t="shared" ca="1" si="78"/>
        <v>0</v>
      </c>
      <c r="AS69" s="209">
        <f t="shared" ca="1" si="78"/>
        <v>0</v>
      </c>
      <c r="AT69" s="209">
        <f t="shared" ca="1" si="78"/>
        <v>0</v>
      </c>
      <c r="AU69" s="209">
        <f t="shared" ca="1" si="78"/>
        <v>0</v>
      </c>
      <c r="AV69" s="209">
        <f t="shared" ca="1" si="78"/>
        <v>0</v>
      </c>
      <c r="AW69" s="209">
        <f t="shared" ca="1" si="78"/>
        <v>0</v>
      </c>
      <c r="AX69" s="209">
        <f t="shared" ca="1" si="78"/>
        <v>0</v>
      </c>
      <c r="AY69" s="209">
        <f t="shared" ca="1" si="78"/>
        <v>0</v>
      </c>
      <c r="AZ69" s="209">
        <f t="shared" ca="1" si="78"/>
        <v>0</v>
      </c>
      <c r="BA69" s="209">
        <f t="shared" ca="1" si="78"/>
        <v>0</v>
      </c>
      <c r="BB69" s="209">
        <f t="shared" ca="1" si="78"/>
        <v>0</v>
      </c>
      <c r="BC69" s="209">
        <f t="shared" ca="1" si="78"/>
        <v>0</v>
      </c>
      <c r="BD69" s="209">
        <f t="shared" ca="1" si="78"/>
        <v>0</v>
      </c>
      <c r="BE69" s="209">
        <f t="shared" ca="1" si="78"/>
        <v>0</v>
      </c>
      <c r="BF69" s="209">
        <f t="shared" ca="1" si="78"/>
        <v>0</v>
      </c>
      <c r="BG69" s="209">
        <f t="shared" ca="1" si="78"/>
        <v>0</v>
      </c>
      <c r="BH69" s="209">
        <f t="shared" ca="1" si="78"/>
        <v>0</v>
      </c>
      <c r="BI69" s="209">
        <f t="shared" ca="1" si="78"/>
        <v>0</v>
      </c>
      <c r="BJ69" s="209">
        <f t="shared" ca="1" si="78"/>
        <v>0</v>
      </c>
      <c r="BK69" s="209">
        <f t="shared" ca="1" si="78"/>
        <v>0</v>
      </c>
      <c r="BL69" s="209">
        <f t="shared" ca="1" si="78"/>
        <v>0</v>
      </c>
      <c r="BM69" s="209">
        <f t="shared" ca="1" si="78"/>
        <v>0</v>
      </c>
      <c r="BN69" s="209">
        <f t="shared" ca="1" si="78"/>
        <v>0</v>
      </c>
      <c r="BO69" s="209">
        <f t="shared" ca="1" si="78"/>
        <v>0</v>
      </c>
      <c r="BP69" s="209">
        <f t="shared" ca="1" si="78"/>
        <v>0</v>
      </c>
      <c r="BQ69" s="209">
        <f t="shared" ca="1" si="78"/>
        <v>0</v>
      </c>
      <c r="BR69" s="209">
        <f t="shared" ca="1" si="78"/>
        <v>0</v>
      </c>
      <c r="BS69" s="209">
        <f t="shared" ca="1" si="78"/>
        <v>0</v>
      </c>
      <c r="BT69" s="209">
        <f t="shared" ca="1" si="78"/>
        <v>0</v>
      </c>
      <c r="BU69" s="209">
        <f t="shared" ref="BU69:EF69" ca="1" si="79">BU9-BU42-BU50-BU59-BU66</f>
        <v>0</v>
      </c>
      <c r="BV69" s="209">
        <f t="shared" ca="1" si="79"/>
        <v>0</v>
      </c>
      <c r="BW69" s="209">
        <f t="shared" ca="1" si="79"/>
        <v>0</v>
      </c>
      <c r="BX69" s="209">
        <f t="shared" ca="1" si="79"/>
        <v>0</v>
      </c>
      <c r="BY69" s="209">
        <f t="shared" ca="1" si="79"/>
        <v>0</v>
      </c>
      <c r="BZ69" s="209">
        <f t="shared" ca="1" si="79"/>
        <v>0</v>
      </c>
      <c r="CA69" s="209">
        <f t="shared" ca="1" si="79"/>
        <v>0</v>
      </c>
      <c r="CB69" s="209">
        <f t="shared" ca="1" si="79"/>
        <v>0</v>
      </c>
      <c r="CC69" s="209">
        <f t="shared" ca="1" si="79"/>
        <v>0</v>
      </c>
      <c r="CD69" s="209">
        <f t="shared" ca="1" si="79"/>
        <v>0</v>
      </c>
      <c r="CE69" s="209">
        <f t="shared" ca="1" si="79"/>
        <v>0</v>
      </c>
      <c r="CF69" s="209">
        <f t="shared" ca="1" si="79"/>
        <v>0</v>
      </c>
      <c r="CG69" s="209">
        <f t="shared" ca="1" si="79"/>
        <v>0</v>
      </c>
      <c r="CH69" s="209">
        <f t="shared" ca="1" si="79"/>
        <v>0</v>
      </c>
      <c r="CI69" s="209">
        <f t="shared" ca="1" si="79"/>
        <v>0</v>
      </c>
      <c r="CJ69" s="209">
        <f t="shared" ca="1" si="79"/>
        <v>0</v>
      </c>
      <c r="CK69" s="209">
        <f t="shared" ca="1" si="79"/>
        <v>0</v>
      </c>
      <c r="CL69" s="209">
        <f t="shared" ca="1" si="79"/>
        <v>0</v>
      </c>
      <c r="CM69" s="209">
        <f t="shared" ca="1" si="79"/>
        <v>0</v>
      </c>
      <c r="CN69" s="209">
        <f t="shared" ca="1" si="79"/>
        <v>0</v>
      </c>
      <c r="CO69" s="209">
        <f t="shared" ca="1" si="79"/>
        <v>0</v>
      </c>
      <c r="CP69" s="209">
        <f t="shared" ca="1" si="79"/>
        <v>0</v>
      </c>
      <c r="CQ69" s="209">
        <f t="shared" ca="1" si="79"/>
        <v>0</v>
      </c>
      <c r="CR69" s="209">
        <f t="shared" ca="1" si="79"/>
        <v>0</v>
      </c>
      <c r="CS69" s="209">
        <f t="shared" ca="1" si="79"/>
        <v>0</v>
      </c>
      <c r="CT69" s="209">
        <f t="shared" ca="1" si="79"/>
        <v>0</v>
      </c>
      <c r="CU69" s="209">
        <f t="shared" ca="1" si="79"/>
        <v>0</v>
      </c>
      <c r="CV69" s="209">
        <f t="shared" ca="1" si="79"/>
        <v>0</v>
      </c>
      <c r="CW69" s="209">
        <f t="shared" ca="1" si="79"/>
        <v>0</v>
      </c>
      <c r="CX69" s="209">
        <f t="shared" ca="1" si="79"/>
        <v>0</v>
      </c>
      <c r="CY69" s="209">
        <f t="shared" ca="1" si="79"/>
        <v>0</v>
      </c>
      <c r="CZ69" s="209">
        <f t="shared" ca="1" si="79"/>
        <v>0</v>
      </c>
      <c r="DA69" s="209">
        <f t="shared" ca="1" si="79"/>
        <v>0</v>
      </c>
      <c r="DB69" s="209">
        <f t="shared" ca="1" si="79"/>
        <v>0</v>
      </c>
      <c r="DC69" s="209">
        <f t="shared" ca="1" si="79"/>
        <v>0</v>
      </c>
      <c r="DD69" s="209">
        <f t="shared" ca="1" si="79"/>
        <v>0</v>
      </c>
      <c r="DE69" s="209">
        <f t="shared" ca="1" si="79"/>
        <v>0</v>
      </c>
      <c r="DF69" s="209">
        <f t="shared" ca="1" si="79"/>
        <v>0</v>
      </c>
      <c r="DG69" s="209">
        <f t="shared" ca="1" si="79"/>
        <v>0</v>
      </c>
      <c r="DH69" s="209">
        <f t="shared" ca="1" si="79"/>
        <v>0</v>
      </c>
      <c r="DI69" s="209">
        <f t="shared" ca="1" si="79"/>
        <v>0</v>
      </c>
      <c r="DJ69" s="209">
        <f t="shared" ca="1" si="79"/>
        <v>0</v>
      </c>
      <c r="DK69" s="209">
        <f t="shared" ca="1" si="79"/>
        <v>0</v>
      </c>
      <c r="DL69" s="209">
        <f t="shared" ca="1" si="79"/>
        <v>0</v>
      </c>
      <c r="DM69" s="209">
        <f t="shared" ca="1" si="79"/>
        <v>0</v>
      </c>
      <c r="DN69" s="209">
        <f t="shared" ca="1" si="79"/>
        <v>0</v>
      </c>
      <c r="DO69" s="209">
        <f t="shared" ca="1" si="79"/>
        <v>0</v>
      </c>
      <c r="DP69" s="209">
        <f t="shared" ca="1" si="79"/>
        <v>0</v>
      </c>
      <c r="DQ69" s="209">
        <f t="shared" ca="1" si="79"/>
        <v>0</v>
      </c>
      <c r="DR69" s="209">
        <f t="shared" ca="1" si="79"/>
        <v>0</v>
      </c>
      <c r="DS69" s="209">
        <f t="shared" ca="1" si="79"/>
        <v>0</v>
      </c>
      <c r="DT69" s="209">
        <f t="shared" ca="1" si="79"/>
        <v>0</v>
      </c>
      <c r="DU69" s="209">
        <f t="shared" ca="1" si="79"/>
        <v>0</v>
      </c>
      <c r="DV69" s="209">
        <f t="shared" ca="1" si="79"/>
        <v>0</v>
      </c>
      <c r="DW69" s="209">
        <f t="shared" ca="1" si="79"/>
        <v>0</v>
      </c>
      <c r="DX69" s="209">
        <f t="shared" ca="1" si="79"/>
        <v>0</v>
      </c>
      <c r="DY69" s="209">
        <f t="shared" ca="1" si="79"/>
        <v>0</v>
      </c>
      <c r="DZ69" s="209">
        <f t="shared" ca="1" si="79"/>
        <v>0</v>
      </c>
      <c r="EA69" s="209">
        <f t="shared" ca="1" si="79"/>
        <v>0</v>
      </c>
      <c r="EB69" s="209">
        <f t="shared" ca="1" si="79"/>
        <v>0</v>
      </c>
      <c r="EC69" s="209">
        <f t="shared" ca="1" si="79"/>
        <v>0</v>
      </c>
      <c r="ED69" s="209">
        <f t="shared" ca="1" si="79"/>
        <v>0</v>
      </c>
      <c r="EE69" s="209">
        <f t="shared" ca="1" si="79"/>
        <v>0</v>
      </c>
      <c r="EF69" s="209">
        <f t="shared" ca="1" si="79"/>
        <v>0</v>
      </c>
      <c r="EG69" s="209">
        <f t="shared" ref="EG69:GQ69" ca="1" si="80">EG9-EG42-EG50-EG59-EG66</f>
        <v>0</v>
      </c>
      <c r="EH69" s="209">
        <f t="shared" ca="1" si="80"/>
        <v>0</v>
      </c>
      <c r="EI69" s="209">
        <f t="shared" ca="1" si="80"/>
        <v>0</v>
      </c>
      <c r="EJ69" s="209">
        <f t="shared" ca="1" si="80"/>
        <v>0</v>
      </c>
      <c r="EK69" s="209">
        <f t="shared" ca="1" si="80"/>
        <v>0</v>
      </c>
      <c r="EL69" s="209">
        <f t="shared" ca="1" si="80"/>
        <v>0</v>
      </c>
      <c r="EM69" s="209">
        <f t="shared" ca="1" si="80"/>
        <v>0</v>
      </c>
      <c r="EN69" s="209">
        <f t="shared" ca="1" si="80"/>
        <v>0</v>
      </c>
      <c r="EO69" s="209">
        <f t="shared" ca="1" si="80"/>
        <v>0</v>
      </c>
      <c r="EP69" s="209">
        <f t="shared" ca="1" si="80"/>
        <v>0</v>
      </c>
      <c r="EQ69" s="209">
        <f t="shared" ca="1" si="80"/>
        <v>0</v>
      </c>
      <c r="ER69" s="209">
        <f t="shared" ca="1" si="80"/>
        <v>0</v>
      </c>
      <c r="ES69" s="209">
        <f t="shared" ca="1" si="80"/>
        <v>0</v>
      </c>
      <c r="ET69" s="209">
        <f t="shared" ca="1" si="80"/>
        <v>0</v>
      </c>
      <c r="EU69" s="209">
        <f t="shared" ca="1" si="80"/>
        <v>0</v>
      </c>
      <c r="EV69" s="209">
        <f t="shared" ca="1" si="80"/>
        <v>0</v>
      </c>
      <c r="EW69" s="209">
        <f t="shared" ca="1" si="80"/>
        <v>0</v>
      </c>
      <c r="EX69" s="209">
        <f t="shared" ca="1" si="80"/>
        <v>0</v>
      </c>
      <c r="EY69" s="209">
        <f t="shared" ca="1" si="80"/>
        <v>0</v>
      </c>
      <c r="EZ69" s="209">
        <f t="shared" ca="1" si="80"/>
        <v>0</v>
      </c>
      <c r="FA69" s="209">
        <f t="shared" ca="1" si="80"/>
        <v>0</v>
      </c>
      <c r="FB69" s="209">
        <f t="shared" ca="1" si="80"/>
        <v>0</v>
      </c>
      <c r="FC69" s="209">
        <f t="shared" ca="1" si="80"/>
        <v>0</v>
      </c>
      <c r="FD69" s="209">
        <f t="shared" ca="1" si="80"/>
        <v>0</v>
      </c>
      <c r="FE69" s="209">
        <f t="shared" ca="1" si="80"/>
        <v>0</v>
      </c>
      <c r="FF69" s="209">
        <f t="shared" ca="1" si="80"/>
        <v>0</v>
      </c>
      <c r="FG69" s="209">
        <f t="shared" ca="1" si="80"/>
        <v>0</v>
      </c>
      <c r="FH69" s="209">
        <f t="shared" ca="1" si="80"/>
        <v>0</v>
      </c>
      <c r="FI69" s="209">
        <f t="shared" ca="1" si="80"/>
        <v>0</v>
      </c>
      <c r="FJ69" s="209">
        <f t="shared" ca="1" si="80"/>
        <v>0</v>
      </c>
      <c r="FK69" s="209">
        <f t="shared" ca="1" si="80"/>
        <v>0</v>
      </c>
      <c r="FL69" s="209">
        <f t="shared" ca="1" si="80"/>
        <v>0</v>
      </c>
      <c r="FM69" s="209">
        <f t="shared" ca="1" si="80"/>
        <v>0</v>
      </c>
      <c r="FN69" s="209">
        <f t="shared" ca="1" si="80"/>
        <v>0</v>
      </c>
      <c r="FO69" s="209">
        <f t="shared" ca="1" si="80"/>
        <v>0</v>
      </c>
      <c r="FP69" s="209">
        <f t="shared" ca="1" si="80"/>
        <v>0</v>
      </c>
      <c r="FQ69" s="209">
        <f t="shared" ca="1" si="80"/>
        <v>0</v>
      </c>
      <c r="FR69" s="209">
        <f t="shared" ca="1" si="80"/>
        <v>0</v>
      </c>
      <c r="FS69" s="209">
        <f t="shared" ca="1" si="80"/>
        <v>0</v>
      </c>
      <c r="FT69" s="209">
        <f t="shared" ca="1" si="80"/>
        <v>0</v>
      </c>
      <c r="FU69" s="209">
        <f t="shared" ca="1" si="80"/>
        <v>0</v>
      </c>
      <c r="FV69" s="209">
        <f t="shared" ca="1" si="80"/>
        <v>0</v>
      </c>
      <c r="FW69" s="209">
        <f t="shared" ca="1" si="80"/>
        <v>0</v>
      </c>
      <c r="FX69" s="209">
        <f t="shared" ca="1" si="80"/>
        <v>0</v>
      </c>
      <c r="FY69" s="209">
        <f t="shared" ca="1" si="80"/>
        <v>0</v>
      </c>
      <c r="FZ69" s="209">
        <f t="shared" ca="1" si="80"/>
        <v>0</v>
      </c>
      <c r="GA69" s="209">
        <f t="shared" ca="1" si="80"/>
        <v>0</v>
      </c>
      <c r="GB69" s="209">
        <f t="shared" ca="1" si="80"/>
        <v>0</v>
      </c>
      <c r="GC69" s="209">
        <f t="shared" ca="1" si="80"/>
        <v>0</v>
      </c>
      <c r="GD69" s="209">
        <f t="shared" ca="1" si="80"/>
        <v>0</v>
      </c>
      <c r="GE69" s="209">
        <f t="shared" ca="1" si="80"/>
        <v>0</v>
      </c>
      <c r="GF69" s="209">
        <f t="shared" ca="1" si="80"/>
        <v>0</v>
      </c>
      <c r="GG69" s="209">
        <f t="shared" ca="1" si="80"/>
        <v>0</v>
      </c>
      <c r="GH69" s="209">
        <f t="shared" ca="1" si="80"/>
        <v>0</v>
      </c>
      <c r="GI69" s="209">
        <f t="shared" ca="1" si="80"/>
        <v>0</v>
      </c>
      <c r="GJ69" s="209">
        <f t="shared" ca="1" si="80"/>
        <v>0</v>
      </c>
      <c r="GK69" s="209">
        <f t="shared" ca="1" si="80"/>
        <v>0</v>
      </c>
      <c r="GL69" s="209">
        <f t="shared" ca="1" si="80"/>
        <v>0</v>
      </c>
      <c r="GM69" s="209">
        <f t="shared" ca="1" si="80"/>
        <v>0</v>
      </c>
      <c r="GN69" s="209">
        <f t="shared" ca="1" si="80"/>
        <v>0</v>
      </c>
      <c r="GO69" s="209">
        <f t="shared" ca="1" si="80"/>
        <v>0</v>
      </c>
      <c r="GP69" s="209">
        <f t="shared" ca="1" si="80"/>
        <v>0</v>
      </c>
      <c r="GQ69" s="209">
        <f t="shared" ca="1" si="80"/>
        <v>0</v>
      </c>
      <c r="GR69" s="209">
        <f t="shared" ca="1" si="71"/>
        <v>0</v>
      </c>
      <c r="GS69" s="209"/>
    </row>
    <row r="70" spans="1:202" s="133" customFormat="1" x14ac:dyDescent="0.7">
      <c r="A70" s="211"/>
      <c r="B70" s="169" t="s">
        <v>277</v>
      </c>
      <c r="C70" s="216">
        <f ca="1">GR70/(GR66+GR59+GR50)</f>
        <v>0</v>
      </c>
      <c r="D70" s="171"/>
      <c r="E70" s="169"/>
      <c r="F70" s="169"/>
      <c r="G70" s="170"/>
      <c r="H70" s="209"/>
      <c r="I70" s="209">
        <f ca="1">I68+I61+I52</f>
        <v>0</v>
      </c>
      <c r="J70" s="209">
        <f ca="1">J68+J61+J52</f>
        <v>0</v>
      </c>
      <c r="K70" s="209">
        <f t="shared" ref="K70:BV70" ca="1" si="81">K68+K61+K52</f>
        <v>0</v>
      </c>
      <c r="L70" s="209">
        <f t="shared" ca="1" si="81"/>
        <v>0</v>
      </c>
      <c r="M70" s="209">
        <f t="shared" ca="1" si="81"/>
        <v>0</v>
      </c>
      <c r="N70" s="209">
        <f t="shared" ca="1" si="81"/>
        <v>0</v>
      </c>
      <c r="O70" s="209">
        <f t="shared" ca="1" si="81"/>
        <v>0</v>
      </c>
      <c r="P70" s="209">
        <f t="shared" ca="1" si="81"/>
        <v>0</v>
      </c>
      <c r="Q70" s="209">
        <f t="shared" ca="1" si="81"/>
        <v>0</v>
      </c>
      <c r="R70" s="209">
        <f t="shared" ca="1" si="81"/>
        <v>0</v>
      </c>
      <c r="S70" s="209">
        <f t="shared" ca="1" si="81"/>
        <v>0</v>
      </c>
      <c r="T70" s="209">
        <f t="shared" ca="1" si="81"/>
        <v>0</v>
      </c>
      <c r="U70" s="209">
        <f t="shared" ca="1" si="81"/>
        <v>0</v>
      </c>
      <c r="V70" s="209">
        <f t="shared" ca="1" si="81"/>
        <v>0</v>
      </c>
      <c r="W70" s="209">
        <f t="shared" ca="1" si="81"/>
        <v>0</v>
      </c>
      <c r="X70" s="209">
        <f t="shared" ca="1" si="81"/>
        <v>0</v>
      </c>
      <c r="Y70" s="209">
        <f t="shared" ca="1" si="81"/>
        <v>0</v>
      </c>
      <c r="Z70" s="209">
        <f t="shared" ca="1" si="81"/>
        <v>0</v>
      </c>
      <c r="AA70" s="209">
        <f t="shared" ca="1" si="81"/>
        <v>0</v>
      </c>
      <c r="AB70" s="209">
        <f t="shared" ca="1" si="81"/>
        <v>0</v>
      </c>
      <c r="AC70" s="209">
        <f t="shared" ca="1" si="81"/>
        <v>0</v>
      </c>
      <c r="AD70" s="209">
        <f t="shared" ca="1" si="81"/>
        <v>0</v>
      </c>
      <c r="AE70" s="209">
        <f t="shared" ca="1" si="81"/>
        <v>0</v>
      </c>
      <c r="AF70" s="209">
        <f t="shared" ca="1" si="81"/>
        <v>0</v>
      </c>
      <c r="AG70" s="209">
        <f t="shared" ca="1" si="81"/>
        <v>0</v>
      </c>
      <c r="AH70" s="209">
        <f t="shared" ca="1" si="81"/>
        <v>0</v>
      </c>
      <c r="AI70" s="209">
        <f t="shared" ca="1" si="81"/>
        <v>0</v>
      </c>
      <c r="AJ70" s="209">
        <f t="shared" ca="1" si="81"/>
        <v>0</v>
      </c>
      <c r="AK70" s="209">
        <f t="shared" ca="1" si="81"/>
        <v>0</v>
      </c>
      <c r="AL70" s="209">
        <f t="shared" ca="1" si="81"/>
        <v>0</v>
      </c>
      <c r="AM70" s="209">
        <f t="shared" ca="1" si="81"/>
        <v>0</v>
      </c>
      <c r="AN70" s="209">
        <f t="shared" ca="1" si="81"/>
        <v>0</v>
      </c>
      <c r="AO70" s="209">
        <f t="shared" ca="1" si="81"/>
        <v>0</v>
      </c>
      <c r="AP70" s="209">
        <f t="shared" ca="1" si="81"/>
        <v>0</v>
      </c>
      <c r="AQ70" s="209">
        <f t="shared" ca="1" si="81"/>
        <v>0</v>
      </c>
      <c r="AR70" s="209">
        <f t="shared" ca="1" si="81"/>
        <v>0</v>
      </c>
      <c r="AS70" s="209">
        <f t="shared" ca="1" si="81"/>
        <v>0</v>
      </c>
      <c r="AT70" s="209">
        <f t="shared" ca="1" si="81"/>
        <v>0</v>
      </c>
      <c r="AU70" s="209">
        <f t="shared" ca="1" si="81"/>
        <v>0</v>
      </c>
      <c r="AV70" s="209">
        <f t="shared" ca="1" si="81"/>
        <v>0</v>
      </c>
      <c r="AW70" s="209">
        <f t="shared" ca="1" si="81"/>
        <v>0</v>
      </c>
      <c r="AX70" s="209">
        <f t="shared" ca="1" si="81"/>
        <v>0</v>
      </c>
      <c r="AY70" s="209">
        <f t="shared" ca="1" si="81"/>
        <v>0</v>
      </c>
      <c r="AZ70" s="209">
        <f t="shared" ca="1" si="81"/>
        <v>0</v>
      </c>
      <c r="BA70" s="209">
        <f t="shared" ca="1" si="81"/>
        <v>0</v>
      </c>
      <c r="BB70" s="209">
        <f t="shared" ca="1" si="81"/>
        <v>0</v>
      </c>
      <c r="BC70" s="209">
        <f t="shared" ca="1" si="81"/>
        <v>0</v>
      </c>
      <c r="BD70" s="209">
        <f t="shared" ca="1" si="81"/>
        <v>0</v>
      </c>
      <c r="BE70" s="209">
        <f t="shared" ca="1" si="81"/>
        <v>0</v>
      </c>
      <c r="BF70" s="209">
        <f t="shared" ca="1" si="81"/>
        <v>0</v>
      </c>
      <c r="BG70" s="209">
        <f t="shared" ca="1" si="81"/>
        <v>0</v>
      </c>
      <c r="BH70" s="209">
        <f t="shared" ca="1" si="81"/>
        <v>0</v>
      </c>
      <c r="BI70" s="209">
        <f t="shared" ca="1" si="81"/>
        <v>0</v>
      </c>
      <c r="BJ70" s="209">
        <f t="shared" ca="1" si="81"/>
        <v>0</v>
      </c>
      <c r="BK70" s="209">
        <f t="shared" ca="1" si="81"/>
        <v>0</v>
      </c>
      <c r="BL70" s="209">
        <f t="shared" ca="1" si="81"/>
        <v>0</v>
      </c>
      <c r="BM70" s="209">
        <f t="shared" ca="1" si="81"/>
        <v>0</v>
      </c>
      <c r="BN70" s="209">
        <f t="shared" ca="1" si="81"/>
        <v>0</v>
      </c>
      <c r="BO70" s="209">
        <f t="shared" ca="1" si="81"/>
        <v>0</v>
      </c>
      <c r="BP70" s="209">
        <f t="shared" ca="1" si="81"/>
        <v>0</v>
      </c>
      <c r="BQ70" s="209">
        <f t="shared" ca="1" si="81"/>
        <v>0</v>
      </c>
      <c r="BR70" s="209">
        <f t="shared" ca="1" si="81"/>
        <v>0</v>
      </c>
      <c r="BS70" s="209">
        <f t="shared" ca="1" si="81"/>
        <v>0</v>
      </c>
      <c r="BT70" s="209">
        <f t="shared" ca="1" si="81"/>
        <v>0</v>
      </c>
      <c r="BU70" s="209">
        <f t="shared" ca="1" si="81"/>
        <v>0</v>
      </c>
      <c r="BV70" s="209">
        <f t="shared" ca="1" si="81"/>
        <v>0</v>
      </c>
      <c r="BW70" s="209">
        <f t="shared" ref="BW70:EH70" ca="1" si="82">BW68+BW61+BW52</f>
        <v>0</v>
      </c>
      <c r="BX70" s="209">
        <f t="shared" ca="1" si="82"/>
        <v>0</v>
      </c>
      <c r="BY70" s="209">
        <f t="shared" ca="1" si="82"/>
        <v>0</v>
      </c>
      <c r="BZ70" s="209">
        <f t="shared" ca="1" si="82"/>
        <v>0</v>
      </c>
      <c r="CA70" s="209">
        <f t="shared" ca="1" si="82"/>
        <v>0</v>
      </c>
      <c r="CB70" s="209">
        <f t="shared" ca="1" si="82"/>
        <v>0</v>
      </c>
      <c r="CC70" s="209">
        <f t="shared" ca="1" si="82"/>
        <v>0</v>
      </c>
      <c r="CD70" s="209">
        <f t="shared" ca="1" si="82"/>
        <v>0</v>
      </c>
      <c r="CE70" s="209">
        <f t="shared" ca="1" si="82"/>
        <v>0</v>
      </c>
      <c r="CF70" s="209">
        <f t="shared" ca="1" si="82"/>
        <v>0</v>
      </c>
      <c r="CG70" s="209">
        <f t="shared" ca="1" si="82"/>
        <v>0</v>
      </c>
      <c r="CH70" s="209">
        <f t="shared" ca="1" si="82"/>
        <v>0</v>
      </c>
      <c r="CI70" s="209">
        <f t="shared" ca="1" si="82"/>
        <v>0</v>
      </c>
      <c r="CJ70" s="209">
        <f t="shared" ca="1" si="82"/>
        <v>0</v>
      </c>
      <c r="CK70" s="209">
        <f t="shared" ca="1" si="82"/>
        <v>0</v>
      </c>
      <c r="CL70" s="209">
        <f t="shared" ca="1" si="82"/>
        <v>0</v>
      </c>
      <c r="CM70" s="209">
        <f t="shared" ca="1" si="82"/>
        <v>0</v>
      </c>
      <c r="CN70" s="209">
        <f t="shared" ca="1" si="82"/>
        <v>0</v>
      </c>
      <c r="CO70" s="209">
        <f t="shared" ca="1" si="82"/>
        <v>0</v>
      </c>
      <c r="CP70" s="209">
        <f t="shared" ca="1" si="82"/>
        <v>0</v>
      </c>
      <c r="CQ70" s="209">
        <f t="shared" ca="1" si="82"/>
        <v>0</v>
      </c>
      <c r="CR70" s="209">
        <f t="shared" ca="1" si="82"/>
        <v>0</v>
      </c>
      <c r="CS70" s="209">
        <f t="shared" ca="1" si="82"/>
        <v>0</v>
      </c>
      <c r="CT70" s="209">
        <f t="shared" ca="1" si="82"/>
        <v>0</v>
      </c>
      <c r="CU70" s="209">
        <f t="shared" ca="1" si="82"/>
        <v>0</v>
      </c>
      <c r="CV70" s="209">
        <f t="shared" ca="1" si="82"/>
        <v>0</v>
      </c>
      <c r="CW70" s="209">
        <f t="shared" ca="1" si="82"/>
        <v>0</v>
      </c>
      <c r="CX70" s="209">
        <f t="shared" ca="1" si="82"/>
        <v>0</v>
      </c>
      <c r="CY70" s="209">
        <f t="shared" ca="1" si="82"/>
        <v>0</v>
      </c>
      <c r="CZ70" s="209">
        <f t="shared" ca="1" si="82"/>
        <v>0</v>
      </c>
      <c r="DA70" s="209">
        <f t="shared" ca="1" si="82"/>
        <v>0</v>
      </c>
      <c r="DB70" s="209">
        <f t="shared" ca="1" si="82"/>
        <v>0</v>
      </c>
      <c r="DC70" s="209">
        <f t="shared" ca="1" si="82"/>
        <v>0</v>
      </c>
      <c r="DD70" s="209">
        <f t="shared" ca="1" si="82"/>
        <v>0</v>
      </c>
      <c r="DE70" s="209">
        <f t="shared" ca="1" si="82"/>
        <v>0</v>
      </c>
      <c r="DF70" s="209">
        <f t="shared" ca="1" si="82"/>
        <v>0</v>
      </c>
      <c r="DG70" s="209">
        <f t="shared" ca="1" si="82"/>
        <v>0</v>
      </c>
      <c r="DH70" s="209">
        <f t="shared" ca="1" si="82"/>
        <v>0</v>
      </c>
      <c r="DI70" s="209">
        <f t="shared" ca="1" si="82"/>
        <v>0</v>
      </c>
      <c r="DJ70" s="209">
        <f t="shared" ca="1" si="82"/>
        <v>0</v>
      </c>
      <c r="DK70" s="209">
        <f t="shared" ca="1" si="82"/>
        <v>0</v>
      </c>
      <c r="DL70" s="209">
        <f t="shared" ca="1" si="82"/>
        <v>0</v>
      </c>
      <c r="DM70" s="209">
        <f t="shared" ca="1" si="82"/>
        <v>0</v>
      </c>
      <c r="DN70" s="209">
        <f t="shared" ca="1" si="82"/>
        <v>0</v>
      </c>
      <c r="DO70" s="209">
        <f t="shared" ca="1" si="82"/>
        <v>0</v>
      </c>
      <c r="DP70" s="209">
        <f t="shared" ca="1" si="82"/>
        <v>0</v>
      </c>
      <c r="DQ70" s="209">
        <f t="shared" ca="1" si="82"/>
        <v>0</v>
      </c>
      <c r="DR70" s="209">
        <f t="shared" ca="1" si="82"/>
        <v>0</v>
      </c>
      <c r="DS70" s="209">
        <f t="shared" ca="1" si="82"/>
        <v>0</v>
      </c>
      <c r="DT70" s="209">
        <f t="shared" ca="1" si="82"/>
        <v>0</v>
      </c>
      <c r="DU70" s="209">
        <f t="shared" ca="1" si="82"/>
        <v>0</v>
      </c>
      <c r="DV70" s="209">
        <f t="shared" ca="1" si="82"/>
        <v>0</v>
      </c>
      <c r="DW70" s="209">
        <f t="shared" ca="1" si="82"/>
        <v>0</v>
      </c>
      <c r="DX70" s="209">
        <f t="shared" ca="1" si="82"/>
        <v>0</v>
      </c>
      <c r="DY70" s="209">
        <f t="shared" ca="1" si="82"/>
        <v>0</v>
      </c>
      <c r="DZ70" s="209">
        <f t="shared" ca="1" si="82"/>
        <v>0</v>
      </c>
      <c r="EA70" s="209">
        <f t="shared" ca="1" si="82"/>
        <v>0</v>
      </c>
      <c r="EB70" s="209">
        <f t="shared" ca="1" si="82"/>
        <v>0</v>
      </c>
      <c r="EC70" s="209">
        <f t="shared" ca="1" si="82"/>
        <v>0</v>
      </c>
      <c r="ED70" s="209">
        <f t="shared" ca="1" si="82"/>
        <v>0</v>
      </c>
      <c r="EE70" s="209">
        <f t="shared" ca="1" si="82"/>
        <v>0</v>
      </c>
      <c r="EF70" s="209">
        <f t="shared" ca="1" si="82"/>
        <v>0</v>
      </c>
      <c r="EG70" s="209">
        <f t="shared" ca="1" si="82"/>
        <v>0</v>
      </c>
      <c r="EH70" s="209">
        <f t="shared" ca="1" si="82"/>
        <v>0</v>
      </c>
      <c r="EI70" s="209">
        <f t="shared" ref="EI70:GQ70" ca="1" si="83">EI68+EI61+EI52</f>
        <v>0</v>
      </c>
      <c r="EJ70" s="209">
        <f t="shared" ca="1" si="83"/>
        <v>0</v>
      </c>
      <c r="EK70" s="209">
        <f t="shared" ca="1" si="83"/>
        <v>0</v>
      </c>
      <c r="EL70" s="209">
        <f t="shared" ca="1" si="83"/>
        <v>0</v>
      </c>
      <c r="EM70" s="209">
        <f t="shared" ca="1" si="83"/>
        <v>0</v>
      </c>
      <c r="EN70" s="209">
        <f t="shared" ca="1" si="83"/>
        <v>0</v>
      </c>
      <c r="EO70" s="209">
        <f t="shared" ca="1" si="83"/>
        <v>0</v>
      </c>
      <c r="EP70" s="209">
        <f t="shared" ca="1" si="83"/>
        <v>0</v>
      </c>
      <c r="EQ70" s="209">
        <f t="shared" ca="1" si="83"/>
        <v>0</v>
      </c>
      <c r="ER70" s="209">
        <f t="shared" ca="1" si="83"/>
        <v>0</v>
      </c>
      <c r="ES70" s="209">
        <f t="shared" ca="1" si="83"/>
        <v>0</v>
      </c>
      <c r="ET70" s="209">
        <f t="shared" ca="1" si="83"/>
        <v>0</v>
      </c>
      <c r="EU70" s="209">
        <f t="shared" ca="1" si="83"/>
        <v>0</v>
      </c>
      <c r="EV70" s="209">
        <f t="shared" ca="1" si="83"/>
        <v>0</v>
      </c>
      <c r="EW70" s="209">
        <f t="shared" ca="1" si="83"/>
        <v>0</v>
      </c>
      <c r="EX70" s="209">
        <f t="shared" ca="1" si="83"/>
        <v>0</v>
      </c>
      <c r="EY70" s="209">
        <f t="shared" ca="1" si="83"/>
        <v>0</v>
      </c>
      <c r="EZ70" s="209">
        <f t="shared" ca="1" si="83"/>
        <v>0</v>
      </c>
      <c r="FA70" s="209">
        <f t="shared" ca="1" si="83"/>
        <v>0</v>
      </c>
      <c r="FB70" s="209">
        <f t="shared" ca="1" si="83"/>
        <v>0</v>
      </c>
      <c r="FC70" s="209">
        <f t="shared" ca="1" si="83"/>
        <v>0</v>
      </c>
      <c r="FD70" s="209">
        <f t="shared" ca="1" si="83"/>
        <v>0</v>
      </c>
      <c r="FE70" s="209">
        <f t="shared" ca="1" si="83"/>
        <v>0</v>
      </c>
      <c r="FF70" s="209">
        <f t="shared" ca="1" si="83"/>
        <v>0</v>
      </c>
      <c r="FG70" s="209">
        <f t="shared" ca="1" si="83"/>
        <v>0</v>
      </c>
      <c r="FH70" s="209">
        <f t="shared" ca="1" si="83"/>
        <v>0</v>
      </c>
      <c r="FI70" s="209">
        <f t="shared" ca="1" si="83"/>
        <v>0</v>
      </c>
      <c r="FJ70" s="209">
        <f t="shared" ca="1" si="83"/>
        <v>0</v>
      </c>
      <c r="FK70" s="209">
        <f t="shared" ca="1" si="83"/>
        <v>0</v>
      </c>
      <c r="FL70" s="209">
        <f t="shared" ca="1" si="83"/>
        <v>0</v>
      </c>
      <c r="FM70" s="209">
        <f t="shared" ca="1" si="83"/>
        <v>0</v>
      </c>
      <c r="FN70" s="209">
        <f t="shared" ca="1" si="83"/>
        <v>0</v>
      </c>
      <c r="FO70" s="209">
        <f t="shared" ca="1" si="83"/>
        <v>0</v>
      </c>
      <c r="FP70" s="209">
        <f t="shared" ca="1" si="83"/>
        <v>0</v>
      </c>
      <c r="FQ70" s="209">
        <f t="shared" ca="1" si="83"/>
        <v>0</v>
      </c>
      <c r="FR70" s="209">
        <f t="shared" ca="1" si="83"/>
        <v>0</v>
      </c>
      <c r="FS70" s="209">
        <f t="shared" ca="1" si="83"/>
        <v>0</v>
      </c>
      <c r="FT70" s="209">
        <f t="shared" ca="1" si="83"/>
        <v>0</v>
      </c>
      <c r="FU70" s="209">
        <f t="shared" ca="1" si="83"/>
        <v>0</v>
      </c>
      <c r="FV70" s="209">
        <f t="shared" ca="1" si="83"/>
        <v>0</v>
      </c>
      <c r="FW70" s="209">
        <f t="shared" ca="1" si="83"/>
        <v>0</v>
      </c>
      <c r="FX70" s="209">
        <f t="shared" ca="1" si="83"/>
        <v>0</v>
      </c>
      <c r="FY70" s="209">
        <f t="shared" ca="1" si="83"/>
        <v>0</v>
      </c>
      <c r="FZ70" s="209">
        <f t="shared" ca="1" si="83"/>
        <v>0</v>
      </c>
      <c r="GA70" s="209">
        <f t="shared" ca="1" si="83"/>
        <v>0</v>
      </c>
      <c r="GB70" s="209">
        <f t="shared" ca="1" si="83"/>
        <v>0</v>
      </c>
      <c r="GC70" s="209">
        <f t="shared" ca="1" si="83"/>
        <v>0</v>
      </c>
      <c r="GD70" s="209">
        <f t="shared" ca="1" si="83"/>
        <v>0</v>
      </c>
      <c r="GE70" s="209">
        <f t="shared" ca="1" si="83"/>
        <v>0</v>
      </c>
      <c r="GF70" s="209">
        <f t="shared" ca="1" si="83"/>
        <v>0</v>
      </c>
      <c r="GG70" s="209">
        <f t="shared" ca="1" si="83"/>
        <v>0</v>
      </c>
      <c r="GH70" s="209">
        <f t="shared" ca="1" si="83"/>
        <v>0</v>
      </c>
      <c r="GI70" s="209">
        <f t="shared" ca="1" si="83"/>
        <v>0</v>
      </c>
      <c r="GJ70" s="209">
        <f t="shared" ca="1" si="83"/>
        <v>0</v>
      </c>
      <c r="GK70" s="209">
        <f t="shared" ca="1" si="83"/>
        <v>0</v>
      </c>
      <c r="GL70" s="209">
        <f t="shared" ca="1" si="83"/>
        <v>0</v>
      </c>
      <c r="GM70" s="209">
        <f t="shared" ca="1" si="83"/>
        <v>0</v>
      </c>
      <c r="GN70" s="209">
        <f t="shared" ca="1" si="83"/>
        <v>0</v>
      </c>
      <c r="GO70" s="209">
        <f t="shared" ca="1" si="83"/>
        <v>0</v>
      </c>
      <c r="GP70" s="209">
        <f t="shared" ca="1" si="83"/>
        <v>0</v>
      </c>
      <c r="GQ70" s="209">
        <f t="shared" ca="1" si="83"/>
        <v>0</v>
      </c>
      <c r="GR70" s="209">
        <f t="shared" ca="1" si="71"/>
        <v>0</v>
      </c>
      <c r="GS70" s="209"/>
    </row>
    <row r="71" spans="1:202" s="133" customFormat="1" x14ac:dyDescent="0.7">
      <c r="A71" s="211"/>
      <c r="B71" s="169"/>
      <c r="C71" s="216">
        <f ca="1">GR71/(GR67+GR60+GR51)</f>
        <v>0</v>
      </c>
      <c r="D71" s="171"/>
      <c r="E71" s="169"/>
      <c r="F71" s="169"/>
      <c r="G71" s="170"/>
      <c r="H71" s="209"/>
      <c r="I71" s="209"/>
      <c r="J71" s="209"/>
      <c r="K71" s="209"/>
      <c r="L71" s="209"/>
      <c r="M71" s="209"/>
      <c r="N71" s="209"/>
      <c r="O71" s="209"/>
      <c r="P71" s="209"/>
      <c r="Q71" s="209"/>
      <c r="R71" s="209"/>
      <c r="S71" s="209"/>
      <c r="T71" s="209"/>
      <c r="U71" s="209"/>
      <c r="V71" s="209"/>
      <c r="W71" s="209"/>
      <c r="X71" s="209"/>
      <c r="Y71" s="209"/>
      <c r="Z71" s="209"/>
      <c r="AA71" s="209"/>
      <c r="AB71" s="209"/>
      <c r="AC71" s="209"/>
      <c r="AD71" s="209"/>
      <c r="AE71" s="209"/>
      <c r="AF71" s="209"/>
      <c r="AG71" s="209"/>
      <c r="AH71" s="209"/>
      <c r="AI71" s="209"/>
      <c r="AJ71" s="209"/>
      <c r="AK71" s="209"/>
      <c r="AL71" s="209"/>
      <c r="AM71" s="209"/>
      <c r="AN71" s="209"/>
      <c r="AO71" s="209"/>
      <c r="AP71" s="209"/>
      <c r="AQ71" s="209"/>
      <c r="AR71" s="209"/>
      <c r="AS71" s="209"/>
      <c r="AT71" s="209"/>
      <c r="AU71" s="209"/>
      <c r="AV71" s="209"/>
      <c r="AW71" s="209"/>
      <c r="AX71" s="209"/>
      <c r="AY71" s="209"/>
      <c r="AZ71" s="209"/>
      <c r="BA71" s="209"/>
      <c r="BB71" s="209"/>
      <c r="BC71" s="209"/>
      <c r="BD71" s="209"/>
      <c r="BE71" s="209"/>
      <c r="BF71" s="209"/>
      <c r="BG71" s="209"/>
      <c r="BH71" s="209"/>
      <c r="BI71" s="209"/>
      <c r="BJ71" s="209"/>
      <c r="BK71" s="209"/>
      <c r="BL71" s="209"/>
      <c r="BM71" s="209"/>
      <c r="BN71" s="209"/>
      <c r="BO71" s="209"/>
      <c r="BP71" s="209"/>
      <c r="BQ71" s="209"/>
      <c r="BR71" s="209"/>
      <c r="BS71" s="209"/>
      <c r="BT71" s="209"/>
      <c r="BU71" s="209"/>
      <c r="BV71" s="209"/>
      <c r="BW71" s="209"/>
      <c r="BX71" s="209"/>
      <c r="BY71" s="209"/>
      <c r="BZ71" s="209"/>
      <c r="CA71" s="209"/>
      <c r="CB71" s="209"/>
      <c r="CC71" s="209"/>
      <c r="CD71" s="209"/>
      <c r="CE71" s="209"/>
      <c r="CF71" s="209"/>
      <c r="CG71" s="209"/>
      <c r="CH71" s="209"/>
      <c r="CI71" s="209"/>
      <c r="CJ71" s="209"/>
      <c r="CK71" s="209"/>
      <c r="CL71" s="209"/>
      <c r="CM71" s="209"/>
      <c r="CN71" s="209"/>
      <c r="CO71" s="209"/>
      <c r="CP71" s="209"/>
      <c r="CQ71" s="209"/>
      <c r="CR71" s="209"/>
      <c r="CS71" s="209"/>
      <c r="CT71" s="209"/>
      <c r="CU71" s="209"/>
      <c r="CV71" s="209"/>
      <c r="CW71" s="209"/>
      <c r="CX71" s="209"/>
      <c r="CY71" s="209"/>
      <c r="CZ71" s="209"/>
      <c r="DA71" s="209"/>
      <c r="DB71" s="209"/>
      <c r="DC71" s="209"/>
      <c r="DD71" s="209"/>
      <c r="DE71" s="209"/>
      <c r="DF71" s="209"/>
      <c r="DG71" s="209"/>
      <c r="DH71" s="209"/>
      <c r="DI71" s="209"/>
      <c r="DJ71" s="209"/>
      <c r="DK71" s="209"/>
      <c r="DL71" s="209"/>
      <c r="DM71" s="209"/>
      <c r="DN71" s="209"/>
      <c r="DO71" s="209"/>
      <c r="DP71" s="209"/>
      <c r="DQ71" s="209"/>
      <c r="DR71" s="209"/>
      <c r="DS71" s="209"/>
      <c r="DT71" s="209"/>
      <c r="DU71" s="209"/>
      <c r="DV71" s="209"/>
      <c r="DW71" s="209"/>
      <c r="DX71" s="209"/>
      <c r="DY71" s="209"/>
      <c r="DZ71" s="209"/>
      <c r="EA71" s="209"/>
      <c r="EB71" s="209"/>
      <c r="EC71" s="209"/>
      <c r="ED71" s="209"/>
      <c r="EE71" s="209"/>
      <c r="EF71" s="209"/>
      <c r="EG71" s="209"/>
      <c r="EH71" s="209"/>
      <c r="EI71" s="209"/>
      <c r="EJ71" s="209"/>
      <c r="EK71" s="209"/>
      <c r="EL71" s="209"/>
      <c r="EM71" s="209"/>
      <c r="EN71" s="209"/>
      <c r="EO71" s="209"/>
      <c r="EP71" s="209"/>
      <c r="EQ71" s="209"/>
      <c r="ER71" s="209"/>
      <c r="ES71" s="209"/>
      <c r="ET71" s="209"/>
      <c r="EU71" s="209"/>
      <c r="EV71" s="209"/>
      <c r="EW71" s="209"/>
      <c r="EX71" s="209"/>
      <c r="EY71" s="209"/>
      <c r="EZ71" s="209"/>
      <c r="FA71" s="209"/>
      <c r="FB71" s="209"/>
      <c r="FC71" s="209"/>
      <c r="FD71" s="209"/>
      <c r="FE71" s="209"/>
      <c r="FF71" s="209"/>
      <c r="FG71" s="209"/>
      <c r="FH71" s="209"/>
      <c r="FI71" s="209"/>
      <c r="FJ71" s="209"/>
      <c r="FK71" s="209"/>
      <c r="FL71" s="209"/>
      <c r="FM71" s="209"/>
      <c r="FN71" s="209"/>
      <c r="FO71" s="209"/>
      <c r="FP71" s="209"/>
      <c r="FQ71" s="209"/>
      <c r="FR71" s="209"/>
      <c r="FS71" s="209"/>
      <c r="FT71" s="209"/>
      <c r="FU71" s="209"/>
      <c r="FV71" s="209"/>
      <c r="FW71" s="209"/>
      <c r="FX71" s="209"/>
      <c r="FY71" s="209"/>
      <c r="FZ71" s="209"/>
      <c r="GA71" s="209"/>
      <c r="GB71" s="209"/>
      <c r="GC71" s="209"/>
      <c r="GD71" s="209"/>
      <c r="GE71" s="209"/>
      <c r="GF71" s="209"/>
      <c r="GG71" s="209"/>
      <c r="GH71" s="209"/>
      <c r="GI71" s="209"/>
      <c r="GJ71" s="209"/>
      <c r="GK71" s="209"/>
      <c r="GL71" s="209"/>
      <c r="GM71" s="209"/>
      <c r="GN71" s="209"/>
      <c r="GO71" s="209"/>
      <c r="GP71" s="209"/>
      <c r="GQ71" s="209"/>
      <c r="GR71" s="216"/>
      <c r="GS71" s="209"/>
    </row>
    <row r="72" spans="1:202" s="133" customFormat="1" x14ac:dyDescent="0.7">
      <c r="A72" s="175" t="s">
        <v>280</v>
      </c>
      <c r="B72" s="176"/>
      <c r="C72" s="177"/>
      <c r="D72" s="178"/>
      <c r="E72" s="176"/>
      <c r="F72" s="176"/>
      <c r="G72" s="177"/>
      <c r="H72" s="210"/>
      <c r="I72" s="210">
        <f ca="1">I73</f>
        <v>0</v>
      </c>
      <c r="J72" s="210">
        <f t="shared" ref="J72:BU72" ca="1" si="84">J73</f>
        <v>0</v>
      </c>
      <c r="K72" s="210">
        <f t="shared" ca="1" si="84"/>
        <v>0</v>
      </c>
      <c r="L72" s="210">
        <f t="shared" ca="1" si="84"/>
        <v>0</v>
      </c>
      <c r="M72" s="210">
        <f t="shared" ca="1" si="84"/>
        <v>0</v>
      </c>
      <c r="N72" s="210">
        <f t="shared" ca="1" si="84"/>
        <v>0</v>
      </c>
      <c r="O72" s="210">
        <f t="shared" ca="1" si="84"/>
        <v>0</v>
      </c>
      <c r="P72" s="210">
        <f t="shared" ca="1" si="84"/>
        <v>0</v>
      </c>
      <c r="Q72" s="210">
        <f t="shared" ca="1" si="84"/>
        <v>0</v>
      </c>
      <c r="R72" s="210">
        <f t="shared" ca="1" si="84"/>
        <v>0</v>
      </c>
      <c r="S72" s="210">
        <f t="shared" ca="1" si="84"/>
        <v>0</v>
      </c>
      <c r="T72" s="210">
        <f t="shared" ca="1" si="84"/>
        <v>0</v>
      </c>
      <c r="U72" s="210">
        <f t="shared" ca="1" si="84"/>
        <v>0</v>
      </c>
      <c r="V72" s="210">
        <f t="shared" ca="1" si="84"/>
        <v>0</v>
      </c>
      <c r="W72" s="210">
        <f t="shared" ca="1" si="84"/>
        <v>0</v>
      </c>
      <c r="X72" s="210">
        <f t="shared" ca="1" si="84"/>
        <v>0</v>
      </c>
      <c r="Y72" s="210">
        <f t="shared" ca="1" si="84"/>
        <v>0</v>
      </c>
      <c r="Z72" s="210">
        <f t="shared" ca="1" si="84"/>
        <v>0</v>
      </c>
      <c r="AA72" s="210">
        <f t="shared" ca="1" si="84"/>
        <v>0</v>
      </c>
      <c r="AB72" s="210">
        <f t="shared" ca="1" si="84"/>
        <v>0</v>
      </c>
      <c r="AC72" s="210">
        <f t="shared" ca="1" si="84"/>
        <v>0</v>
      </c>
      <c r="AD72" s="210">
        <f t="shared" ca="1" si="84"/>
        <v>0</v>
      </c>
      <c r="AE72" s="210">
        <f t="shared" ca="1" si="84"/>
        <v>0</v>
      </c>
      <c r="AF72" s="210">
        <f t="shared" ca="1" si="84"/>
        <v>0</v>
      </c>
      <c r="AG72" s="210">
        <f t="shared" ca="1" si="84"/>
        <v>0</v>
      </c>
      <c r="AH72" s="210">
        <f t="shared" ca="1" si="84"/>
        <v>0</v>
      </c>
      <c r="AI72" s="210">
        <f t="shared" ca="1" si="84"/>
        <v>0</v>
      </c>
      <c r="AJ72" s="210">
        <f t="shared" ca="1" si="84"/>
        <v>0</v>
      </c>
      <c r="AK72" s="210">
        <f t="shared" ca="1" si="84"/>
        <v>0</v>
      </c>
      <c r="AL72" s="210">
        <f t="shared" ca="1" si="84"/>
        <v>0</v>
      </c>
      <c r="AM72" s="210">
        <f t="shared" ca="1" si="84"/>
        <v>0</v>
      </c>
      <c r="AN72" s="210">
        <f t="shared" ca="1" si="84"/>
        <v>0</v>
      </c>
      <c r="AO72" s="210">
        <f t="shared" ca="1" si="84"/>
        <v>0</v>
      </c>
      <c r="AP72" s="210">
        <f t="shared" ca="1" si="84"/>
        <v>0</v>
      </c>
      <c r="AQ72" s="210">
        <f t="shared" ca="1" si="84"/>
        <v>0</v>
      </c>
      <c r="AR72" s="210">
        <f t="shared" ca="1" si="84"/>
        <v>0</v>
      </c>
      <c r="AS72" s="210">
        <f t="shared" ca="1" si="84"/>
        <v>0</v>
      </c>
      <c r="AT72" s="210">
        <f t="shared" ca="1" si="84"/>
        <v>0</v>
      </c>
      <c r="AU72" s="210">
        <f t="shared" ca="1" si="84"/>
        <v>0</v>
      </c>
      <c r="AV72" s="210">
        <f t="shared" ca="1" si="84"/>
        <v>0</v>
      </c>
      <c r="AW72" s="210">
        <f t="shared" ca="1" si="84"/>
        <v>0</v>
      </c>
      <c r="AX72" s="210">
        <f t="shared" ca="1" si="84"/>
        <v>0</v>
      </c>
      <c r="AY72" s="210">
        <f t="shared" ca="1" si="84"/>
        <v>0</v>
      </c>
      <c r="AZ72" s="210">
        <f t="shared" ca="1" si="84"/>
        <v>0</v>
      </c>
      <c r="BA72" s="210">
        <f t="shared" ca="1" si="84"/>
        <v>0</v>
      </c>
      <c r="BB72" s="210">
        <f t="shared" ca="1" si="84"/>
        <v>0</v>
      </c>
      <c r="BC72" s="210">
        <f t="shared" ca="1" si="84"/>
        <v>0</v>
      </c>
      <c r="BD72" s="210">
        <f t="shared" ca="1" si="84"/>
        <v>0</v>
      </c>
      <c r="BE72" s="210">
        <f t="shared" ca="1" si="84"/>
        <v>0</v>
      </c>
      <c r="BF72" s="210">
        <f t="shared" ca="1" si="84"/>
        <v>0</v>
      </c>
      <c r="BG72" s="210">
        <f t="shared" ca="1" si="84"/>
        <v>0</v>
      </c>
      <c r="BH72" s="210">
        <f t="shared" ca="1" si="84"/>
        <v>0</v>
      </c>
      <c r="BI72" s="210">
        <f t="shared" ca="1" si="84"/>
        <v>0</v>
      </c>
      <c r="BJ72" s="210">
        <f t="shared" ca="1" si="84"/>
        <v>0</v>
      </c>
      <c r="BK72" s="210">
        <f t="shared" ca="1" si="84"/>
        <v>0</v>
      </c>
      <c r="BL72" s="210">
        <f t="shared" ca="1" si="84"/>
        <v>0</v>
      </c>
      <c r="BM72" s="210">
        <f t="shared" ca="1" si="84"/>
        <v>0</v>
      </c>
      <c r="BN72" s="210">
        <f t="shared" ca="1" si="84"/>
        <v>0</v>
      </c>
      <c r="BO72" s="210">
        <f t="shared" ca="1" si="84"/>
        <v>0</v>
      </c>
      <c r="BP72" s="210">
        <f t="shared" ca="1" si="84"/>
        <v>0</v>
      </c>
      <c r="BQ72" s="210">
        <f t="shared" ca="1" si="84"/>
        <v>0</v>
      </c>
      <c r="BR72" s="210">
        <f t="shared" ca="1" si="84"/>
        <v>0</v>
      </c>
      <c r="BS72" s="210">
        <f t="shared" ca="1" si="84"/>
        <v>0</v>
      </c>
      <c r="BT72" s="210">
        <f t="shared" ca="1" si="84"/>
        <v>0</v>
      </c>
      <c r="BU72" s="210">
        <f t="shared" ca="1" si="84"/>
        <v>0</v>
      </c>
      <c r="BV72" s="210">
        <f t="shared" ref="BV72:EG72" ca="1" si="85">BV73</f>
        <v>0</v>
      </c>
      <c r="BW72" s="210">
        <f t="shared" ca="1" si="85"/>
        <v>0</v>
      </c>
      <c r="BX72" s="210">
        <f t="shared" ca="1" si="85"/>
        <v>0</v>
      </c>
      <c r="BY72" s="210">
        <f t="shared" ca="1" si="85"/>
        <v>0</v>
      </c>
      <c r="BZ72" s="210">
        <f t="shared" ca="1" si="85"/>
        <v>0</v>
      </c>
      <c r="CA72" s="210">
        <f t="shared" ca="1" si="85"/>
        <v>0</v>
      </c>
      <c r="CB72" s="210">
        <f t="shared" ca="1" si="85"/>
        <v>0</v>
      </c>
      <c r="CC72" s="210">
        <f t="shared" ca="1" si="85"/>
        <v>0</v>
      </c>
      <c r="CD72" s="210">
        <f t="shared" ca="1" si="85"/>
        <v>0</v>
      </c>
      <c r="CE72" s="210">
        <f t="shared" ca="1" si="85"/>
        <v>0</v>
      </c>
      <c r="CF72" s="210">
        <f t="shared" ca="1" si="85"/>
        <v>0</v>
      </c>
      <c r="CG72" s="210">
        <f t="shared" ca="1" si="85"/>
        <v>0</v>
      </c>
      <c r="CH72" s="210">
        <f t="shared" ca="1" si="85"/>
        <v>0</v>
      </c>
      <c r="CI72" s="210">
        <f t="shared" ca="1" si="85"/>
        <v>0</v>
      </c>
      <c r="CJ72" s="210">
        <f t="shared" ca="1" si="85"/>
        <v>0</v>
      </c>
      <c r="CK72" s="210">
        <f t="shared" ca="1" si="85"/>
        <v>0</v>
      </c>
      <c r="CL72" s="210">
        <f t="shared" ca="1" si="85"/>
        <v>0</v>
      </c>
      <c r="CM72" s="210">
        <f t="shared" ca="1" si="85"/>
        <v>0</v>
      </c>
      <c r="CN72" s="210">
        <f t="shared" ca="1" si="85"/>
        <v>0</v>
      </c>
      <c r="CO72" s="210">
        <f t="shared" ca="1" si="85"/>
        <v>0</v>
      </c>
      <c r="CP72" s="210">
        <f t="shared" ca="1" si="85"/>
        <v>0</v>
      </c>
      <c r="CQ72" s="210">
        <f t="shared" ca="1" si="85"/>
        <v>0</v>
      </c>
      <c r="CR72" s="210">
        <f t="shared" ca="1" si="85"/>
        <v>0</v>
      </c>
      <c r="CS72" s="210">
        <f t="shared" ca="1" si="85"/>
        <v>0</v>
      </c>
      <c r="CT72" s="210">
        <f t="shared" ca="1" si="85"/>
        <v>0</v>
      </c>
      <c r="CU72" s="210">
        <f t="shared" ca="1" si="85"/>
        <v>0</v>
      </c>
      <c r="CV72" s="210">
        <f t="shared" ca="1" si="85"/>
        <v>0</v>
      </c>
      <c r="CW72" s="210">
        <f t="shared" ca="1" si="85"/>
        <v>0</v>
      </c>
      <c r="CX72" s="210">
        <f t="shared" ca="1" si="85"/>
        <v>0</v>
      </c>
      <c r="CY72" s="210">
        <f t="shared" ca="1" si="85"/>
        <v>0</v>
      </c>
      <c r="CZ72" s="210">
        <f t="shared" ca="1" si="85"/>
        <v>0</v>
      </c>
      <c r="DA72" s="210">
        <f t="shared" ca="1" si="85"/>
        <v>0</v>
      </c>
      <c r="DB72" s="210">
        <f t="shared" ca="1" si="85"/>
        <v>0</v>
      </c>
      <c r="DC72" s="210">
        <f t="shared" ca="1" si="85"/>
        <v>0</v>
      </c>
      <c r="DD72" s="210">
        <f t="shared" ca="1" si="85"/>
        <v>0</v>
      </c>
      <c r="DE72" s="210">
        <f t="shared" ca="1" si="85"/>
        <v>0</v>
      </c>
      <c r="DF72" s="210">
        <f t="shared" ca="1" si="85"/>
        <v>0</v>
      </c>
      <c r="DG72" s="210">
        <f t="shared" ca="1" si="85"/>
        <v>0</v>
      </c>
      <c r="DH72" s="210">
        <f t="shared" ca="1" si="85"/>
        <v>0</v>
      </c>
      <c r="DI72" s="210">
        <f t="shared" ca="1" si="85"/>
        <v>0</v>
      </c>
      <c r="DJ72" s="210">
        <f t="shared" ca="1" si="85"/>
        <v>0</v>
      </c>
      <c r="DK72" s="210">
        <f t="shared" ca="1" si="85"/>
        <v>0</v>
      </c>
      <c r="DL72" s="210">
        <f t="shared" ca="1" si="85"/>
        <v>0</v>
      </c>
      <c r="DM72" s="210">
        <f t="shared" ca="1" si="85"/>
        <v>0</v>
      </c>
      <c r="DN72" s="210">
        <f t="shared" ca="1" si="85"/>
        <v>0</v>
      </c>
      <c r="DO72" s="210">
        <f t="shared" ca="1" si="85"/>
        <v>0</v>
      </c>
      <c r="DP72" s="210">
        <f t="shared" ca="1" si="85"/>
        <v>0</v>
      </c>
      <c r="DQ72" s="210">
        <f t="shared" ca="1" si="85"/>
        <v>0</v>
      </c>
      <c r="DR72" s="210">
        <f t="shared" ca="1" si="85"/>
        <v>0</v>
      </c>
      <c r="DS72" s="210">
        <f t="shared" ca="1" si="85"/>
        <v>0</v>
      </c>
      <c r="DT72" s="210">
        <f t="shared" ca="1" si="85"/>
        <v>0</v>
      </c>
      <c r="DU72" s="210">
        <f t="shared" ca="1" si="85"/>
        <v>0</v>
      </c>
      <c r="DV72" s="210">
        <f t="shared" ca="1" si="85"/>
        <v>0</v>
      </c>
      <c r="DW72" s="210">
        <f t="shared" ca="1" si="85"/>
        <v>0</v>
      </c>
      <c r="DX72" s="210">
        <f t="shared" ca="1" si="85"/>
        <v>0</v>
      </c>
      <c r="DY72" s="210">
        <f t="shared" ca="1" si="85"/>
        <v>0</v>
      </c>
      <c r="DZ72" s="210">
        <f t="shared" ca="1" si="85"/>
        <v>0</v>
      </c>
      <c r="EA72" s="210">
        <f t="shared" ca="1" si="85"/>
        <v>0</v>
      </c>
      <c r="EB72" s="210">
        <f t="shared" ca="1" si="85"/>
        <v>0</v>
      </c>
      <c r="EC72" s="210">
        <f t="shared" ca="1" si="85"/>
        <v>0</v>
      </c>
      <c r="ED72" s="210">
        <f t="shared" ca="1" si="85"/>
        <v>0</v>
      </c>
      <c r="EE72" s="210">
        <f t="shared" ca="1" si="85"/>
        <v>0</v>
      </c>
      <c r="EF72" s="210">
        <f t="shared" ca="1" si="85"/>
        <v>0</v>
      </c>
      <c r="EG72" s="210">
        <f t="shared" ca="1" si="85"/>
        <v>0</v>
      </c>
      <c r="EH72" s="210">
        <f t="shared" ref="EH72:GQ72" ca="1" si="86">EH73</f>
        <v>0</v>
      </c>
      <c r="EI72" s="210">
        <f t="shared" ca="1" si="86"/>
        <v>0</v>
      </c>
      <c r="EJ72" s="210">
        <f t="shared" ca="1" si="86"/>
        <v>0</v>
      </c>
      <c r="EK72" s="210">
        <f t="shared" ca="1" si="86"/>
        <v>0</v>
      </c>
      <c r="EL72" s="210">
        <f t="shared" ca="1" si="86"/>
        <v>0</v>
      </c>
      <c r="EM72" s="210">
        <f t="shared" ca="1" si="86"/>
        <v>0</v>
      </c>
      <c r="EN72" s="210">
        <f t="shared" ca="1" si="86"/>
        <v>0</v>
      </c>
      <c r="EO72" s="210">
        <f t="shared" ca="1" si="86"/>
        <v>0</v>
      </c>
      <c r="EP72" s="210">
        <f t="shared" ca="1" si="86"/>
        <v>0</v>
      </c>
      <c r="EQ72" s="210">
        <f t="shared" ca="1" si="86"/>
        <v>0</v>
      </c>
      <c r="ER72" s="210">
        <f t="shared" ca="1" si="86"/>
        <v>0</v>
      </c>
      <c r="ES72" s="210">
        <f t="shared" ca="1" si="86"/>
        <v>0</v>
      </c>
      <c r="ET72" s="210">
        <f t="shared" ca="1" si="86"/>
        <v>0</v>
      </c>
      <c r="EU72" s="210">
        <f t="shared" ca="1" si="86"/>
        <v>0</v>
      </c>
      <c r="EV72" s="210">
        <f t="shared" ca="1" si="86"/>
        <v>0</v>
      </c>
      <c r="EW72" s="210">
        <f t="shared" ca="1" si="86"/>
        <v>0</v>
      </c>
      <c r="EX72" s="210">
        <f t="shared" ca="1" si="86"/>
        <v>0</v>
      </c>
      <c r="EY72" s="210">
        <f t="shared" ca="1" si="86"/>
        <v>0</v>
      </c>
      <c r="EZ72" s="210">
        <f t="shared" ca="1" si="86"/>
        <v>0</v>
      </c>
      <c r="FA72" s="210">
        <f t="shared" ca="1" si="86"/>
        <v>0</v>
      </c>
      <c r="FB72" s="210">
        <f t="shared" ca="1" si="86"/>
        <v>0</v>
      </c>
      <c r="FC72" s="210">
        <f t="shared" ca="1" si="86"/>
        <v>0</v>
      </c>
      <c r="FD72" s="210">
        <f t="shared" ca="1" si="86"/>
        <v>0</v>
      </c>
      <c r="FE72" s="210">
        <f t="shared" ca="1" si="86"/>
        <v>0</v>
      </c>
      <c r="FF72" s="210">
        <f t="shared" ca="1" si="86"/>
        <v>0</v>
      </c>
      <c r="FG72" s="210">
        <f t="shared" ca="1" si="86"/>
        <v>0</v>
      </c>
      <c r="FH72" s="210">
        <f t="shared" ca="1" si="86"/>
        <v>0</v>
      </c>
      <c r="FI72" s="210">
        <f t="shared" ca="1" si="86"/>
        <v>0</v>
      </c>
      <c r="FJ72" s="210">
        <f t="shared" ca="1" si="86"/>
        <v>0</v>
      </c>
      <c r="FK72" s="210">
        <f t="shared" ca="1" si="86"/>
        <v>0</v>
      </c>
      <c r="FL72" s="210">
        <f t="shared" ca="1" si="86"/>
        <v>0</v>
      </c>
      <c r="FM72" s="210">
        <f t="shared" ca="1" si="86"/>
        <v>0</v>
      </c>
      <c r="FN72" s="210">
        <f t="shared" ca="1" si="86"/>
        <v>0</v>
      </c>
      <c r="FO72" s="210">
        <f t="shared" ca="1" si="86"/>
        <v>0</v>
      </c>
      <c r="FP72" s="210">
        <f t="shared" ca="1" si="86"/>
        <v>0</v>
      </c>
      <c r="FQ72" s="210">
        <f t="shared" ca="1" si="86"/>
        <v>0</v>
      </c>
      <c r="FR72" s="210">
        <f t="shared" ca="1" si="86"/>
        <v>0</v>
      </c>
      <c r="FS72" s="210">
        <f t="shared" ca="1" si="86"/>
        <v>0</v>
      </c>
      <c r="FT72" s="210">
        <f t="shared" ca="1" si="86"/>
        <v>0</v>
      </c>
      <c r="FU72" s="210">
        <f t="shared" ca="1" si="86"/>
        <v>0</v>
      </c>
      <c r="FV72" s="210">
        <f t="shared" ca="1" si="86"/>
        <v>0</v>
      </c>
      <c r="FW72" s="210">
        <f t="shared" ca="1" si="86"/>
        <v>0</v>
      </c>
      <c r="FX72" s="210">
        <f t="shared" ca="1" si="86"/>
        <v>0</v>
      </c>
      <c r="FY72" s="210">
        <f t="shared" ca="1" si="86"/>
        <v>0</v>
      </c>
      <c r="FZ72" s="210">
        <f t="shared" ca="1" si="86"/>
        <v>0</v>
      </c>
      <c r="GA72" s="210">
        <f t="shared" ca="1" si="86"/>
        <v>0</v>
      </c>
      <c r="GB72" s="210">
        <f t="shared" ca="1" si="86"/>
        <v>0</v>
      </c>
      <c r="GC72" s="210">
        <f t="shared" ca="1" si="86"/>
        <v>0</v>
      </c>
      <c r="GD72" s="210">
        <f t="shared" ca="1" si="86"/>
        <v>0</v>
      </c>
      <c r="GE72" s="210">
        <f t="shared" ca="1" si="86"/>
        <v>0</v>
      </c>
      <c r="GF72" s="210">
        <f t="shared" ca="1" si="86"/>
        <v>0</v>
      </c>
      <c r="GG72" s="210">
        <f t="shared" ca="1" si="86"/>
        <v>0</v>
      </c>
      <c r="GH72" s="210">
        <f t="shared" ca="1" si="86"/>
        <v>0</v>
      </c>
      <c r="GI72" s="210">
        <f t="shared" ca="1" si="86"/>
        <v>0</v>
      </c>
      <c r="GJ72" s="210">
        <f t="shared" ca="1" si="86"/>
        <v>0</v>
      </c>
      <c r="GK72" s="210">
        <f t="shared" ca="1" si="86"/>
        <v>0</v>
      </c>
      <c r="GL72" s="210">
        <f t="shared" ca="1" si="86"/>
        <v>0</v>
      </c>
      <c r="GM72" s="210">
        <f t="shared" ca="1" si="86"/>
        <v>0</v>
      </c>
      <c r="GN72" s="210">
        <f t="shared" ca="1" si="86"/>
        <v>0</v>
      </c>
      <c r="GO72" s="210">
        <f t="shared" ca="1" si="86"/>
        <v>0</v>
      </c>
      <c r="GP72" s="210">
        <f t="shared" ca="1" si="86"/>
        <v>0</v>
      </c>
      <c r="GQ72" s="210">
        <f t="shared" ca="1" si="86"/>
        <v>0</v>
      </c>
      <c r="GR72" s="210">
        <f ca="1">SUM(I72:GQ72)</f>
        <v>0</v>
      </c>
      <c r="GS72" s="209"/>
    </row>
    <row r="73" spans="1:202" s="133" customFormat="1" x14ac:dyDescent="0.7">
      <c r="A73" s="168" t="s">
        <v>281</v>
      </c>
      <c r="B73" s="169"/>
      <c r="C73" s="170"/>
      <c r="D73" s="171"/>
      <c r="E73" s="169"/>
      <c r="F73" s="170"/>
      <c r="G73" s="170">
        <f ca="1">SUM(I73:GQ73)</f>
        <v>0</v>
      </c>
      <c r="H73" s="209"/>
      <c r="I73" s="209">
        <f ca="1">I69</f>
        <v>0</v>
      </c>
      <c r="J73" s="209">
        <f ca="1">J69</f>
        <v>0</v>
      </c>
      <c r="K73" s="209">
        <f t="shared" ref="K73:BV73" ca="1" si="87">K69</f>
        <v>0</v>
      </c>
      <c r="L73" s="209">
        <f t="shared" ca="1" si="87"/>
        <v>0</v>
      </c>
      <c r="M73" s="209">
        <f t="shared" ca="1" si="87"/>
        <v>0</v>
      </c>
      <c r="N73" s="209">
        <f t="shared" ca="1" si="87"/>
        <v>0</v>
      </c>
      <c r="O73" s="209">
        <f t="shared" ca="1" si="87"/>
        <v>0</v>
      </c>
      <c r="P73" s="209">
        <f t="shared" ca="1" si="87"/>
        <v>0</v>
      </c>
      <c r="Q73" s="209">
        <f t="shared" ca="1" si="87"/>
        <v>0</v>
      </c>
      <c r="R73" s="209">
        <f t="shared" ca="1" si="87"/>
        <v>0</v>
      </c>
      <c r="S73" s="209">
        <f t="shared" ca="1" si="87"/>
        <v>0</v>
      </c>
      <c r="T73" s="209">
        <f t="shared" ca="1" si="87"/>
        <v>0</v>
      </c>
      <c r="U73" s="209">
        <f t="shared" ca="1" si="87"/>
        <v>0</v>
      </c>
      <c r="V73" s="209">
        <f t="shared" ca="1" si="87"/>
        <v>0</v>
      </c>
      <c r="W73" s="209">
        <f t="shared" ca="1" si="87"/>
        <v>0</v>
      </c>
      <c r="X73" s="209">
        <f t="shared" ca="1" si="87"/>
        <v>0</v>
      </c>
      <c r="Y73" s="209">
        <f t="shared" ca="1" si="87"/>
        <v>0</v>
      </c>
      <c r="Z73" s="209">
        <f t="shared" ca="1" si="87"/>
        <v>0</v>
      </c>
      <c r="AA73" s="209">
        <f t="shared" ca="1" si="87"/>
        <v>0</v>
      </c>
      <c r="AB73" s="209">
        <f t="shared" ca="1" si="87"/>
        <v>0</v>
      </c>
      <c r="AC73" s="209">
        <f t="shared" ca="1" si="87"/>
        <v>0</v>
      </c>
      <c r="AD73" s="209">
        <f t="shared" ca="1" si="87"/>
        <v>0</v>
      </c>
      <c r="AE73" s="209">
        <f t="shared" ca="1" si="87"/>
        <v>0</v>
      </c>
      <c r="AF73" s="209">
        <f t="shared" ca="1" si="87"/>
        <v>0</v>
      </c>
      <c r="AG73" s="209">
        <f t="shared" ca="1" si="87"/>
        <v>0</v>
      </c>
      <c r="AH73" s="209">
        <f t="shared" ca="1" si="87"/>
        <v>0</v>
      </c>
      <c r="AI73" s="209">
        <f t="shared" ca="1" si="87"/>
        <v>0</v>
      </c>
      <c r="AJ73" s="209">
        <f t="shared" ca="1" si="87"/>
        <v>0</v>
      </c>
      <c r="AK73" s="209">
        <f t="shared" ca="1" si="87"/>
        <v>0</v>
      </c>
      <c r="AL73" s="209">
        <f t="shared" ca="1" si="87"/>
        <v>0</v>
      </c>
      <c r="AM73" s="209">
        <f t="shared" ca="1" si="87"/>
        <v>0</v>
      </c>
      <c r="AN73" s="209">
        <f t="shared" ca="1" si="87"/>
        <v>0</v>
      </c>
      <c r="AO73" s="209">
        <f t="shared" ca="1" si="87"/>
        <v>0</v>
      </c>
      <c r="AP73" s="209">
        <f t="shared" ca="1" si="87"/>
        <v>0</v>
      </c>
      <c r="AQ73" s="209">
        <f t="shared" ca="1" si="87"/>
        <v>0</v>
      </c>
      <c r="AR73" s="209">
        <f t="shared" ca="1" si="87"/>
        <v>0</v>
      </c>
      <c r="AS73" s="209">
        <f t="shared" ca="1" si="87"/>
        <v>0</v>
      </c>
      <c r="AT73" s="209">
        <f t="shared" ca="1" si="87"/>
        <v>0</v>
      </c>
      <c r="AU73" s="209">
        <f t="shared" ca="1" si="87"/>
        <v>0</v>
      </c>
      <c r="AV73" s="209">
        <f t="shared" ca="1" si="87"/>
        <v>0</v>
      </c>
      <c r="AW73" s="209">
        <f t="shared" ca="1" si="87"/>
        <v>0</v>
      </c>
      <c r="AX73" s="209">
        <f t="shared" ca="1" si="87"/>
        <v>0</v>
      </c>
      <c r="AY73" s="209">
        <f t="shared" ca="1" si="87"/>
        <v>0</v>
      </c>
      <c r="AZ73" s="209">
        <f t="shared" ca="1" si="87"/>
        <v>0</v>
      </c>
      <c r="BA73" s="209">
        <f t="shared" ca="1" si="87"/>
        <v>0</v>
      </c>
      <c r="BB73" s="209">
        <f t="shared" ca="1" si="87"/>
        <v>0</v>
      </c>
      <c r="BC73" s="209">
        <f t="shared" ca="1" si="87"/>
        <v>0</v>
      </c>
      <c r="BD73" s="209">
        <f t="shared" ca="1" si="87"/>
        <v>0</v>
      </c>
      <c r="BE73" s="209">
        <f t="shared" ca="1" si="87"/>
        <v>0</v>
      </c>
      <c r="BF73" s="209">
        <f t="shared" ca="1" si="87"/>
        <v>0</v>
      </c>
      <c r="BG73" s="209">
        <f t="shared" ca="1" si="87"/>
        <v>0</v>
      </c>
      <c r="BH73" s="209">
        <f t="shared" ca="1" si="87"/>
        <v>0</v>
      </c>
      <c r="BI73" s="209">
        <f t="shared" ca="1" si="87"/>
        <v>0</v>
      </c>
      <c r="BJ73" s="209">
        <f t="shared" ca="1" si="87"/>
        <v>0</v>
      </c>
      <c r="BK73" s="209">
        <f t="shared" ca="1" si="87"/>
        <v>0</v>
      </c>
      <c r="BL73" s="209">
        <f t="shared" ca="1" si="87"/>
        <v>0</v>
      </c>
      <c r="BM73" s="209">
        <f t="shared" ca="1" si="87"/>
        <v>0</v>
      </c>
      <c r="BN73" s="209">
        <f t="shared" ca="1" si="87"/>
        <v>0</v>
      </c>
      <c r="BO73" s="209">
        <f t="shared" ca="1" si="87"/>
        <v>0</v>
      </c>
      <c r="BP73" s="209">
        <f t="shared" ca="1" si="87"/>
        <v>0</v>
      </c>
      <c r="BQ73" s="209">
        <f t="shared" ca="1" si="87"/>
        <v>0</v>
      </c>
      <c r="BR73" s="209">
        <f t="shared" ca="1" si="87"/>
        <v>0</v>
      </c>
      <c r="BS73" s="209">
        <f t="shared" ca="1" si="87"/>
        <v>0</v>
      </c>
      <c r="BT73" s="209">
        <f t="shared" ca="1" si="87"/>
        <v>0</v>
      </c>
      <c r="BU73" s="209">
        <f t="shared" ca="1" si="87"/>
        <v>0</v>
      </c>
      <c r="BV73" s="209">
        <f t="shared" ca="1" si="87"/>
        <v>0</v>
      </c>
      <c r="BW73" s="209">
        <f t="shared" ref="BW73:EH73" ca="1" si="88">BW69</f>
        <v>0</v>
      </c>
      <c r="BX73" s="209">
        <f t="shared" ca="1" si="88"/>
        <v>0</v>
      </c>
      <c r="BY73" s="209">
        <f t="shared" ca="1" si="88"/>
        <v>0</v>
      </c>
      <c r="BZ73" s="209">
        <f t="shared" ca="1" si="88"/>
        <v>0</v>
      </c>
      <c r="CA73" s="209">
        <f t="shared" ca="1" si="88"/>
        <v>0</v>
      </c>
      <c r="CB73" s="209">
        <f t="shared" ca="1" si="88"/>
        <v>0</v>
      </c>
      <c r="CC73" s="209">
        <f t="shared" ca="1" si="88"/>
        <v>0</v>
      </c>
      <c r="CD73" s="209">
        <f t="shared" ca="1" si="88"/>
        <v>0</v>
      </c>
      <c r="CE73" s="209">
        <f t="shared" ca="1" si="88"/>
        <v>0</v>
      </c>
      <c r="CF73" s="209">
        <f t="shared" ca="1" si="88"/>
        <v>0</v>
      </c>
      <c r="CG73" s="209">
        <f t="shared" ca="1" si="88"/>
        <v>0</v>
      </c>
      <c r="CH73" s="209">
        <f t="shared" ca="1" si="88"/>
        <v>0</v>
      </c>
      <c r="CI73" s="209">
        <f t="shared" ca="1" si="88"/>
        <v>0</v>
      </c>
      <c r="CJ73" s="209">
        <f t="shared" ca="1" si="88"/>
        <v>0</v>
      </c>
      <c r="CK73" s="209">
        <f t="shared" ca="1" si="88"/>
        <v>0</v>
      </c>
      <c r="CL73" s="209">
        <f t="shared" ca="1" si="88"/>
        <v>0</v>
      </c>
      <c r="CM73" s="209">
        <f t="shared" ca="1" si="88"/>
        <v>0</v>
      </c>
      <c r="CN73" s="209">
        <f t="shared" ca="1" si="88"/>
        <v>0</v>
      </c>
      <c r="CO73" s="209">
        <f t="shared" ca="1" si="88"/>
        <v>0</v>
      </c>
      <c r="CP73" s="209">
        <f t="shared" ca="1" si="88"/>
        <v>0</v>
      </c>
      <c r="CQ73" s="209">
        <f t="shared" ca="1" si="88"/>
        <v>0</v>
      </c>
      <c r="CR73" s="209">
        <f t="shared" ca="1" si="88"/>
        <v>0</v>
      </c>
      <c r="CS73" s="209">
        <f t="shared" ca="1" si="88"/>
        <v>0</v>
      </c>
      <c r="CT73" s="209">
        <f t="shared" ca="1" si="88"/>
        <v>0</v>
      </c>
      <c r="CU73" s="209">
        <f t="shared" ca="1" si="88"/>
        <v>0</v>
      </c>
      <c r="CV73" s="209">
        <f t="shared" ca="1" si="88"/>
        <v>0</v>
      </c>
      <c r="CW73" s="209">
        <f t="shared" ca="1" si="88"/>
        <v>0</v>
      </c>
      <c r="CX73" s="209">
        <f t="shared" ca="1" si="88"/>
        <v>0</v>
      </c>
      <c r="CY73" s="209">
        <f t="shared" ca="1" si="88"/>
        <v>0</v>
      </c>
      <c r="CZ73" s="209">
        <f t="shared" ca="1" si="88"/>
        <v>0</v>
      </c>
      <c r="DA73" s="209">
        <f t="shared" ca="1" si="88"/>
        <v>0</v>
      </c>
      <c r="DB73" s="209">
        <f t="shared" ca="1" si="88"/>
        <v>0</v>
      </c>
      <c r="DC73" s="209">
        <f t="shared" ca="1" si="88"/>
        <v>0</v>
      </c>
      <c r="DD73" s="209">
        <f t="shared" ca="1" si="88"/>
        <v>0</v>
      </c>
      <c r="DE73" s="209">
        <f t="shared" ca="1" si="88"/>
        <v>0</v>
      </c>
      <c r="DF73" s="209">
        <f t="shared" ca="1" si="88"/>
        <v>0</v>
      </c>
      <c r="DG73" s="209">
        <f t="shared" ca="1" si="88"/>
        <v>0</v>
      </c>
      <c r="DH73" s="209">
        <f t="shared" ca="1" si="88"/>
        <v>0</v>
      </c>
      <c r="DI73" s="209">
        <f t="shared" ca="1" si="88"/>
        <v>0</v>
      </c>
      <c r="DJ73" s="209">
        <f t="shared" ca="1" si="88"/>
        <v>0</v>
      </c>
      <c r="DK73" s="209">
        <f t="shared" ca="1" si="88"/>
        <v>0</v>
      </c>
      <c r="DL73" s="209">
        <f t="shared" ca="1" si="88"/>
        <v>0</v>
      </c>
      <c r="DM73" s="209">
        <f t="shared" ca="1" si="88"/>
        <v>0</v>
      </c>
      <c r="DN73" s="209">
        <f t="shared" ca="1" si="88"/>
        <v>0</v>
      </c>
      <c r="DO73" s="209">
        <f t="shared" ca="1" si="88"/>
        <v>0</v>
      </c>
      <c r="DP73" s="209">
        <f t="shared" ca="1" si="88"/>
        <v>0</v>
      </c>
      <c r="DQ73" s="209">
        <f t="shared" ca="1" si="88"/>
        <v>0</v>
      </c>
      <c r="DR73" s="209">
        <f t="shared" ca="1" si="88"/>
        <v>0</v>
      </c>
      <c r="DS73" s="209">
        <f t="shared" ca="1" si="88"/>
        <v>0</v>
      </c>
      <c r="DT73" s="209">
        <f t="shared" ca="1" si="88"/>
        <v>0</v>
      </c>
      <c r="DU73" s="209">
        <f t="shared" ca="1" si="88"/>
        <v>0</v>
      </c>
      <c r="DV73" s="209">
        <f t="shared" ca="1" si="88"/>
        <v>0</v>
      </c>
      <c r="DW73" s="209">
        <f t="shared" ca="1" si="88"/>
        <v>0</v>
      </c>
      <c r="DX73" s="209">
        <f t="shared" ca="1" si="88"/>
        <v>0</v>
      </c>
      <c r="DY73" s="209">
        <f t="shared" ca="1" si="88"/>
        <v>0</v>
      </c>
      <c r="DZ73" s="209">
        <f t="shared" ca="1" si="88"/>
        <v>0</v>
      </c>
      <c r="EA73" s="209">
        <f t="shared" ca="1" si="88"/>
        <v>0</v>
      </c>
      <c r="EB73" s="209">
        <f t="shared" ca="1" si="88"/>
        <v>0</v>
      </c>
      <c r="EC73" s="209">
        <f t="shared" ca="1" si="88"/>
        <v>0</v>
      </c>
      <c r="ED73" s="209">
        <f t="shared" ca="1" si="88"/>
        <v>0</v>
      </c>
      <c r="EE73" s="209">
        <f t="shared" ca="1" si="88"/>
        <v>0</v>
      </c>
      <c r="EF73" s="209">
        <f t="shared" ca="1" si="88"/>
        <v>0</v>
      </c>
      <c r="EG73" s="209">
        <f t="shared" ca="1" si="88"/>
        <v>0</v>
      </c>
      <c r="EH73" s="209">
        <f t="shared" ca="1" si="88"/>
        <v>0</v>
      </c>
      <c r="EI73" s="209">
        <f t="shared" ref="EI73:GQ73" ca="1" si="89">EI69</f>
        <v>0</v>
      </c>
      <c r="EJ73" s="209">
        <f t="shared" ca="1" si="89"/>
        <v>0</v>
      </c>
      <c r="EK73" s="209">
        <f t="shared" ca="1" si="89"/>
        <v>0</v>
      </c>
      <c r="EL73" s="209">
        <f t="shared" ca="1" si="89"/>
        <v>0</v>
      </c>
      <c r="EM73" s="209">
        <f t="shared" ca="1" si="89"/>
        <v>0</v>
      </c>
      <c r="EN73" s="209">
        <f t="shared" ca="1" si="89"/>
        <v>0</v>
      </c>
      <c r="EO73" s="209">
        <f t="shared" ca="1" si="89"/>
        <v>0</v>
      </c>
      <c r="EP73" s="209">
        <f t="shared" ca="1" si="89"/>
        <v>0</v>
      </c>
      <c r="EQ73" s="209">
        <f t="shared" ca="1" si="89"/>
        <v>0</v>
      </c>
      <c r="ER73" s="209">
        <f t="shared" ca="1" si="89"/>
        <v>0</v>
      </c>
      <c r="ES73" s="209">
        <f t="shared" ca="1" si="89"/>
        <v>0</v>
      </c>
      <c r="ET73" s="209">
        <f t="shared" ca="1" si="89"/>
        <v>0</v>
      </c>
      <c r="EU73" s="209">
        <f t="shared" ca="1" si="89"/>
        <v>0</v>
      </c>
      <c r="EV73" s="209">
        <f t="shared" ca="1" si="89"/>
        <v>0</v>
      </c>
      <c r="EW73" s="209">
        <f t="shared" ca="1" si="89"/>
        <v>0</v>
      </c>
      <c r="EX73" s="209">
        <f t="shared" ca="1" si="89"/>
        <v>0</v>
      </c>
      <c r="EY73" s="209">
        <f t="shared" ca="1" si="89"/>
        <v>0</v>
      </c>
      <c r="EZ73" s="209">
        <f t="shared" ca="1" si="89"/>
        <v>0</v>
      </c>
      <c r="FA73" s="209">
        <f t="shared" ca="1" si="89"/>
        <v>0</v>
      </c>
      <c r="FB73" s="209">
        <f t="shared" ca="1" si="89"/>
        <v>0</v>
      </c>
      <c r="FC73" s="209">
        <f t="shared" ca="1" si="89"/>
        <v>0</v>
      </c>
      <c r="FD73" s="209">
        <f t="shared" ca="1" si="89"/>
        <v>0</v>
      </c>
      <c r="FE73" s="209">
        <f t="shared" ca="1" si="89"/>
        <v>0</v>
      </c>
      <c r="FF73" s="209">
        <f t="shared" ca="1" si="89"/>
        <v>0</v>
      </c>
      <c r="FG73" s="209">
        <f t="shared" ca="1" si="89"/>
        <v>0</v>
      </c>
      <c r="FH73" s="209">
        <f t="shared" ca="1" si="89"/>
        <v>0</v>
      </c>
      <c r="FI73" s="209">
        <f t="shared" ca="1" si="89"/>
        <v>0</v>
      </c>
      <c r="FJ73" s="209">
        <f t="shared" ca="1" si="89"/>
        <v>0</v>
      </c>
      <c r="FK73" s="209">
        <f t="shared" ca="1" si="89"/>
        <v>0</v>
      </c>
      <c r="FL73" s="209">
        <f t="shared" ca="1" si="89"/>
        <v>0</v>
      </c>
      <c r="FM73" s="209">
        <f t="shared" ca="1" si="89"/>
        <v>0</v>
      </c>
      <c r="FN73" s="209">
        <f t="shared" ca="1" si="89"/>
        <v>0</v>
      </c>
      <c r="FO73" s="209">
        <f t="shared" ca="1" si="89"/>
        <v>0</v>
      </c>
      <c r="FP73" s="209">
        <f t="shared" ca="1" si="89"/>
        <v>0</v>
      </c>
      <c r="FQ73" s="209">
        <f t="shared" ca="1" si="89"/>
        <v>0</v>
      </c>
      <c r="FR73" s="209">
        <f t="shared" ca="1" si="89"/>
        <v>0</v>
      </c>
      <c r="FS73" s="209">
        <f t="shared" ca="1" si="89"/>
        <v>0</v>
      </c>
      <c r="FT73" s="209">
        <f t="shared" ca="1" si="89"/>
        <v>0</v>
      </c>
      <c r="FU73" s="209">
        <f t="shared" ca="1" si="89"/>
        <v>0</v>
      </c>
      <c r="FV73" s="209">
        <f t="shared" ca="1" si="89"/>
        <v>0</v>
      </c>
      <c r="FW73" s="209">
        <f t="shared" ca="1" si="89"/>
        <v>0</v>
      </c>
      <c r="FX73" s="209">
        <f t="shared" ca="1" si="89"/>
        <v>0</v>
      </c>
      <c r="FY73" s="209">
        <f t="shared" ca="1" si="89"/>
        <v>0</v>
      </c>
      <c r="FZ73" s="209">
        <f t="shared" ca="1" si="89"/>
        <v>0</v>
      </c>
      <c r="GA73" s="209">
        <f t="shared" ca="1" si="89"/>
        <v>0</v>
      </c>
      <c r="GB73" s="209">
        <f t="shared" ca="1" si="89"/>
        <v>0</v>
      </c>
      <c r="GC73" s="209">
        <f t="shared" ca="1" si="89"/>
        <v>0</v>
      </c>
      <c r="GD73" s="209">
        <f t="shared" ca="1" si="89"/>
        <v>0</v>
      </c>
      <c r="GE73" s="209">
        <f t="shared" ca="1" si="89"/>
        <v>0</v>
      </c>
      <c r="GF73" s="209">
        <f t="shared" ca="1" si="89"/>
        <v>0</v>
      </c>
      <c r="GG73" s="209">
        <f t="shared" ca="1" si="89"/>
        <v>0</v>
      </c>
      <c r="GH73" s="209">
        <f t="shared" ca="1" si="89"/>
        <v>0</v>
      </c>
      <c r="GI73" s="209">
        <f t="shared" ca="1" si="89"/>
        <v>0</v>
      </c>
      <c r="GJ73" s="209">
        <f t="shared" ca="1" si="89"/>
        <v>0</v>
      </c>
      <c r="GK73" s="209">
        <f t="shared" ca="1" si="89"/>
        <v>0</v>
      </c>
      <c r="GL73" s="209">
        <f t="shared" ca="1" si="89"/>
        <v>0</v>
      </c>
      <c r="GM73" s="209">
        <f t="shared" ca="1" si="89"/>
        <v>0</v>
      </c>
      <c r="GN73" s="209">
        <f t="shared" ca="1" si="89"/>
        <v>0</v>
      </c>
      <c r="GO73" s="209">
        <f t="shared" ca="1" si="89"/>
        <v>0</v>
      </c>
      <c r="GP73" s="209">
        <f t="shared" ca="1" si="89"/>
        <v>0</v>
      </c>
      <c r="GQ73" s="209">
        <f t="shared" ca="1" si="89"/>
        <v>0</v>
      </c>
      <c r="GR73" s="209">
        <f ca="1">SUM(I73:GQ73)</f>
        <v>0</v>
      </c>
      <c r="GS73" s="209"/>
    </row>
    <row r="74" spans="1:202" s="133" customFormat="1" x14ac:dyDescent="0.7">
      <c r="A74" s="211" t="str">
        <f>"Limited Partners' "&amp;TEXT($B$31,"0%")&amp;";"</f>
        <v>Limited Partners' 90%;</v>
      </c>
      <c r="B74" s="169"/>
      <c r="C74" s="170"/>
      <c r="D74" s="171"/>
      <c r="E74" s="169"/>
      <c r="F74" s="169"/>
      <c r="G74" s="170">
        <f ca="1">SUM(I74:GQ74)</f>
        <v>0</v>
      </c>
      <c r="H74" s="209"/>
      <c r="I74" s="209">
        <f t="shared" ref="I74:BT74" ca="1" si="90">I73*$B$31</f>
        <v>0</v>
      </c>
      <c r="J74" s="209">
        <f t="shared" ca="1" si="90"/>
        <v>0</v>
      </c>
      <c r="K74" s="209">
        <f t="shared" ca="1" si="90"/>
        <v>0</v>
      </c>
      <c r="L74" s="209">
        <f t="shared" ca="1" si="90"/>
        <v>0</v>
      </c>
      <c r="M74" s="209">
        <f t="shared" ca="1" si="90"/>
        <v>0</v>
      </c>
      <c r="N74" s="209">
        <f t="shared" ca="1" si="90"/>
        <v>0</v>
      </c>
      <c r="O74" s="209">
        <f t="shared" ca="1" si="90"/>
        <v>0</v>
      </c>
      <c r="P74" s="209">
        <f t="shared" ca="1" si="90"/>
        <v>0</v>
      </c>
      <c r="Q74" s="209">
        <f t="shared" ca="1" si="90"/>
        <v>0</v>
      </c>
      <c r="R74" s="209">
        <f t="shared" ca="1" si="90"/>
        <v>0</v>
      </c>
      <c r="S74" s="209">
        <f t="shared" ca="1" si="90"/>
        <v>0</v>
      </c>
      <c r="T74" s="209">
        <f t="shared" ca="1" si="90"/>
        <v>0</v>
      </c>
      <c r="U74" s="209">
        <f t="shared" ca="1" si="90"/>
        <v>0</v>
      </c>
      <c r="V74" s="209">
        <f t="shared" ca="1" si="90"/>
        <v>0</v>
      </c>
      <c r="W74" s="209">
        <f t="shared" ca="1" si="90"/>
        <v>0</v>
      </c>
      <c r="X74" s="209">
        <f t="shared" ca="1" si="90"/>
        <v>0</v>
      </c>
      <c r="Y74" s="209">
        <f t="shared" ca="1" si="90"/>
        <v>0</v>
      </c>
      <c r="Z74" s="209">
        <f t="shared" ca="1" si="90"/>
        <v>0</v>
      </c>
      <c r="AA74" s="209">
        <f t="shared" ca="1" si="90"/>
        <v>0</v>
      </c>
      <c r="AB74" s="209">
        <f t="shared" ca="1" si="90"/>
        <v>0</v>
      </c>
      <c r="AC74" s="209">
        <f t="shared" ca="1" si="90"/>
        <v>0</v>
      </c>
      <c r="AD74" s="209">
        <f t="shared" ca="1" si="90"/>
        <v>0</v>
      </c>
      <c r="AE74" s="209">
        <f t="shared" ca="1" si="90"/>
        <v>0</v>
      </c>
      <c r="AF74" s="209">
        <f t="shared" ca="1" si="90"/>
        <v>0</v>
      </c>
      <c r="AG74" s="209">
        <f t="shared" ca="1" si="90"/>
        <v>0</v>
      </c>
      <c r="AH74" s="209">
        <f t="shared" ca="1" si="90"/>
        <v>0</v>
      </c>
      <c r="AI74" s="209">
        <f t="shared" ca="1" si="90"/>
        <v>0</v>
      </c>
      <c r="AJ74" s="209">
        <f t="shared" ca="1" si="90"/>
        <v>0</v>
      </c>
      <c r="AK74" s="209">
        <f t="shared" ca="1" si="90"/>
        <v>0</v>
      </c>
      <c r="AL74" s="209">
        <f t="shared" ca="1" si="90"/>
        <v>0</v>
      </c>
      <c r="AM74" s="209">
        <f t="shared" ca="1" si="90"/>
        <v>0</v>
      </c>
      <c r="AN74" s="209">
        <f t="shared" ca="1" si="90"/>
        <v>0</v>
      </c>
      <c r="AO74" s="209">
        <f t="shared" ca="1" si="90"/>
        <v>0</v>
      </c>
      <c r="AP74" s="209">
        <f t="shared" ca="1" si="90"/>
        <v>0</v>
      </c>
      <c r="AQ74" s="209">
        <f t="shared" ca="1" si="90"/>
        <v>0</v>
      </c>
      <c r="AR74" s="209">
        <f t="shared" ca="1" si="90"/>
        <v>0</v>
      </c>
      <c r="AS74" s="209">
        <f t="shared" ca="1" si="90"/>
        <v>0</v>
      </c>
      <c r="AT74" s="209">
        <f t="shared" ca="1" si="90"/>
        <v>0</v>
      </c>
      <c r="AU74" s="209">
        <f t="shared" ca="1" si="90"/>
        <v>0</v>
      </c>
      <c r="AV74" s="209">
        <f t="shared" ca="1" si="90"/>
        <v>0</v>
      </c>
      <c r="AW74" s="209">
        <f t="shared" ca="1" si="90"/>
        <v>0</v>
      </c>
      <c r="AX74" s="209">
        <f t="shared" ca="1" si="90"/>
        <v>0</v>
      </c>
      <c r="AY74" s="209">
        <f t="shared" ca="1" si="90"/>
        <v>0</v>
      </c>
      <c r="AZ74" s="209">
        <f t="shared" ca="1" si="90"/>
        <v>0</v>
      </c>
      <c r="BA74" s="209">
        <f t="shared" ca="1" si="90"/>
        <v>0</v>
      </c>
      <c r="BB74" s="209">
        <f t="shared" ca="1" si="90"/>
        <v>0</v>
      </c>
      <c r="BC74" s="209">
        <f t="shared" ca="1" si="90"/>
        <v>0</v>
      </c>
      <c r="BD74" s="209">
        <f t="shared" ca="1" si="90"/>
        <v>0</v>
      </c>
      <c r="BE74" s="209">
        <f t="shared" ca="1" si="90"/>
        <v>0</v>
      </c>
      <c r="BF74" s="209">
        <f t="shared" ca="1" si="90"/>
        <v>0</v>
      </c>
      <c r="BG74" s="209">
        <f t="shared" ca="1" si="90"/>
        <v>0</v>
      </c>
      <c r="BH74" s="209">
        <f t="shared" ca="1" si="90"/>
        <v>0</v>
      </c>
      <c r="BI74" s="209">
        <f t="shared" ca="1" si="90"/>
        <v>0</v>
      </c>
      <c r="BJ74" s="209">
        <f t="shared" ca="1" si="90"/>
        <v>0</v>
      </c>
      <c r="BK74" s="209">
        <f t="shared" ca="1" si="90"/>
        <v>0</v>
      </c>
      <c r="BL74" s="209">
        <f t="shared" ca="1" si="90"/>
        <v>0</v>
      </c>
      <c r="BM74" s="209">
        <f t="shared" ca="1" si="90"/>
        <v>0</v>
      </c>
      <c r="BN74" s="209">
        <f t="shared" ca="1" si="90"/>
        <v>0</v>
      </c>
      <c r="BO74" s="209">
        <f t="shared" ca="1" si="90"/>
        <v>0</v>
      </c>
      <c r="BP74" s="209">
        <f t="shared" ca="1" si="90"/>
        <v>0</v>
      </c>
      <c r="BQ74" s="209">
        <f t="shared" ca="1" si="90"/>
        <v>0</v>
      </c>
      <c r="BR74" s="209">
        <f t="shared" ca="1" si="90"/>
        <v>0</v>
      </c>
      <c r="BS74" s="209">
        <f t="shared" ca="1" si="90"/>
        <v>0</v>
      </c>
      <c r="BT74" s="209">
        <f t="shared" ca="1" si="90"/>
        <v>0</v>
      </c>
      <c r="BU74" s="209">
        <f t="shared" ref="BU74:EF74" ca="1" si="91">BU73*$B$31</f>
        <v>0</v>
      </c>
      <c r="BV74" s="209">
        <f t="shared" ca="1" si="91"/>
        <v>0</v>
      </c>
      <c r="BW74" s="209">
        <f t="shared" ca="1" si="91"/>
        <v>0</v>
      </c>
      <c r="BX74" s="209">
        <f t="shared" ca="1" si="91"/>
        <v>0</v>
      </c>
      <c r="BY74" s="209">
        <f t="shared" ca="1" si="91"/>
        <v>0</v>
      </c>
      <c r="BZ74" s="209">
        <f t="shared" ca="1" si="91"/>
        <v>0</v>
      </c>
      <c r="CA74" s="209">
        <f t="shared" ca="1" si="91"/>
        <v>0</v>
      </c>
      <c r="CB74" s="209">
        <f t="shared" ca="1" si="91"/>
        <v>0</v>
      </c>
      <c r="CC74" s="209">
        <f t="shared" ca="1" si="91"/>
        <v>0</v>
      </c>
      <c r="CD74" s="209">
        <f t="shared" ca="1" si="91"/>
        <v>0</v>
      </c>
      <c r="CE74" s="209">
        <f t="shared" ca="1" si="91"/>
        <v>0</v>
      </c>
      <c r="CF74" s="209">
        <f t="shared" ca="1" si="91"/>
        <v>0</v>
      </c>
      <c r="CG74" s="209">
        <f t="shared" ca="1" si="91"/>
        <v>0</v>
      </c>
      <c r="CH74" s="209">
        <f t="shared" ca="1" si="91"/>
        <v>0</v>
      </c>
      <c r="CI74" s="209">
        <f t="shared" ca="1" si="91"/>
        <v>0</v>
      </c>
      <c r="CJ74" s="209">
        <f t="shared" ca="1" si="91"/>
        <v>0</v>
      </c>
      <c r="CK74" s="209">
        <f t="shared" ca="1" si="91"/>
        <v>0</v>
      </c>
      <c r="CL74" s="209">
        <f t="shared" ca="1" si="91"/>
        <v>0</v>
      </c>
      <c r="CM74" s="209">
        <f t="shared" ca="1" si="91"/>
        <v>0</v>
      </c>
      <c r="CN74" s="209">
        <f t="shared" ca="1" si="91"/>
        <v>0</v>
      </c>
      <c r="CO74" s="209">
        <f t="shared" ca="1" si="91"/>
        <v>0</v>
      </c>
      <c r="CP74" s="209">
        <f t="shared" ca="1" si="91"/>
        <v>0</v>
      </c>
      <c r="CQ74" s="209">
        <f t="shared" ca="1" si="91"/>
        <v>0</v>
      </c>
      <c r="CR74" s="209">
        <f t="shared" ca="1" si="91"/>
        <v>0</v>
      </c>
      <c r="CS74" s="209">
        <f t="shared" ca="1" si="91"/>
        <v>0</v>
      </c>
      <c r="CT74" s="209">
        <f t="shared" ca="1" si="91"/>
        <v>0</v>
      </c>
      <c r="CU74" s="209">
        <f t="shared" ca="1" si="91"/>
        <v>0</v>
      </c>
      <c r="CV74" s="209">
        <f t="shared" ca="1" si="91"/>
        <v>0</v>
      </c>
      <c r="CW74" s="209">
        <f t="shared" ca="1" si="91"/>
        <v>0</v>
      </c>
      <c r="CX74" s="209">
        <f t="shared" ca="1" si="91"/>
        <v>0</v>
      </c>
      <c r="CY74" s="209">
        <f t="shared" ca="1" si="91"/>
        <v>0</v>
      </c>
      <c r="CZ74" s="209">
        <f t="shared" ca="1" si="91"/>
        <v>0</v>
      </c>
      <c r="DA74" s="209">
        <f t="shared" ca="1" si="91"/>
        <v>0</v>
      </c>
      <c r="DB74" s="209">
        <f t="shared" ca="1" si="91"/>
        <v>0</v>
      </c>
      <c r="DC74" s="209">
        <f t="shared" ca="1" si="91"/>
        <v>0</v>
      </c>
      <c r="DD74" s="209">
        <f t="shared" ca="1" si="91"/>
        <v>0</v>
      </c>
      <c r="DE74" s="209">
        <f t="shared" ca="1" si="91"/>
        <v>0</v>
      </c>
      <c r="DF74" s="209">
        <f t="shared" ca="1" si="91"/>
        <v>0</v>
      </c>
      <c r="DG74" s="209">
        <f t="shared" ca="1" si="91"/>
        <v>0</v>
      </c>
      <c r="DH74" s="209">
        <f t="shared" ca="1" si="91"/>
        <v>0</v>
      </c>
      <c r="DI74" s="209">
        <f t="shared" ca="1" si="91"/>
        <v>0</v>
      </c>
      <c r="DJ74" s="209">
        <f t="shared" ca="1" si="91"/>
        <v>0</v>
      </c>
      <c r="DK74" s="209">
        <f t="shared" ca="1" si="91"/>
        <v>0</v>
      </c>
      <c r="DL74" s="209">
        <f t="shared" ca="1" si="91"/>
        <v>0</v>
      </c>
      <c r="DM74" s="209">
        <f t="shared" ca="1" si="91"/>
        <v>0</v>
      </c>
      <c r="DN74" s="209">
        <f t="shared" ca="1" si="91"/>
        <v>0</v>
      </c>
      <c r="DO74" s="209">
        <f t="shared" ca="1" si="91"/>
        <v>0</v>
      </c>
      <c r="DP74" s="209">
        <f t="shared" ca="1" si="91"/>
        <v>0</v>
      </c>
      <c r="DQ74" s="209">
        <f t="shared" ca="1" si="91"/>
        <v>0</v>
      </c>
      <c r="DR74" s="209">
        <f t="shared" ca="1" si="91"/>
        <v>0</v>
      </c>
      <c r="DS74" s="209">
        <f t="shared" ca="1" si="91"/>
        <v>0</v>
      </c>
      <c r="DT74" s="209">
        <f t="shared" ca="1" si="91"/>
        <v>0</v>
      </c>
      <c r="DU74" s="209">
        <f t="shared" ca="1" si="91"/>
        <v>0</v>
      </c>
      <c r="DV74" s="209">
        <f t="shared" ca="1" si="91"/>
        <v>0</v>
      </c>
      <c r="DW74" s="209">
        <f t="shared" ca="1" si="91"/>
        <v>0</v>
      </c>
      <c r="DX74" s="209">
        <f t="shared" ca="1" si="91"/>
        <v>0</v>
      </c>
      <c r="DY74" s="209">
        <f t="shared" ca="1" si="91"/>
        <v>0</v>
      </c>
      <c r="DZ74" s="209">
        <f t="shared" ca="1" si="91"/>
        <v>0</v>
      </c>
      <c r="EA74" s="209">
        <f t="shared" ca="1" si="91"/>
        <v>0</v>
      </c>
      <c r="EB74" s="209">
        <f t="shared" ca="1" si="91"/>
        <v>0</v>
      </c>
      <c r="EC74" s="209">
        <f t="shared" ca="1" si="91"/>
        <v>0</v>
      </c>
      <c r="ED74" s="209">
        <f t="shared" ca="1" si="91"/>
        <v>0</v>
      </c>
      <c r="EE74" s="209">
        <f t="shared" ca="1" si="91"/>
        <v>0</v>
      </c>
      <c r="EF74" s="209">
        <f t="shared" ca="1" si="91"/>
        <v>0</v>
      </c>
      <c r="EG74" s="209">
        <f t="shared" ref="EG74:GQ74" ca="1" si="92">EG73*$B$31</f>
        <v>0</v>
      </c>
      <c r="EH74" s="209">
        <f t="shared" ca="1" si="92"/>
        <v>0</v>
      </c>
      <c r="EI74" s="209">
        <f t="shared" ca="1" si="92"/>
        <v>0</v>
      </c>
      <c r="EJ74" s="209">
        <f t="shared" ca="1" si="92"/>
        <v>0</v>
      </c>
      <c r="EK74" s="209">
        <f t="shared" ca="1" si="92"/>
        <v>0</v>
      </c>
      <c r="EL74" s="209">
        <f t="shared" ca="1" si="92"/>
        <v>0</v>
      </c>
      <c r="EM74" s="209">
        <f t="shared" ca="1" si="92"/>
        <v>0</v>
      </c>
      <c r="EN74" s="209">
        <f t="shared" ca="1" si="92"/>
        <v>0</v>
      </c>
      <c r="EO74" s="209">
        <f t="shared" ca="1" si="92"/>
        <v>0</v>
      </c>
      <c r="EP74" s="209">
        <f t="shared" ca="1" si="92"/>
        <v>0</v>
      </c>
      <c r="EQ74" s="209">
        <f t="shared" ca="1" si="92"/>
        <v>0</v>
      </c>
      <c r="ER74" s="209">
        <f t="shared" ca="1" si="92"/>
        <v>0</v>
      </c>
      <c r="ES74" s="209">
        <f t="shared" ca="1" si="92"/>
        <v>0</v>
      </c>
      <c r="ET74" s="209">
        <f t="shared" ca="1" si="92"/>
        <v>0</v>
      </c>
      <c r="EU74" s="209">
        <f t="shared" ca="1" si="92"/>
        <v>0</v>
      </c>
      <c r="EV74" s="209">
        <f t="shared" ca="1" si="92"/>
        <v>0</v>
      </c>
      <c r="EW74" s="209">
        <f t="shared" ca="1" si="92"/>
        <v>0</v>
      </c>
      <c r="EX74" s="209">
        <f t="shared" ca="1" si="92"/>
        <v>0</v>
      </c>
      <c r="EY74" s="209">
        <f t="shared" ca="1" si="92"/>
        <v>0</v>
      </c>
      <c r="EZ74" s="209">
        <f t="shared" ca="1" si="92"/>
        <v>0</v>
      </c>
      <c r="FA74" s="209">
        <f t="shared" ca="1" si="92"/>
        <v>0</v>
      </c>
      <c r="FB74" s="209">
        <f t="shared" ca="1" si="92"/>
        <v>0</v>
      </c>
      <c r="FC74" s="209">
        <f t="shared" ca="1" si="92"/>
        <v>0</v>
      </c>
      <c r="FD74" s="209">
        <f t="shared" ca="1" si="92"/>
        <v>0</v>
      </c>
      <c r="FE74" s="209">
        <f t="shared" ca="1" si="92"/>
        <v>0</v>
      </c>
      <c r="FF74" s="209">
        <f t="shared" ca="1" si="92"/>
        <v>0</v>
      </c>
      <c r="FG74" s="209">
        <f t="shared" ca="1" si="92"/>
        <v>0</v>
      </c>
      <c r="FH74" s="209">
        <f t="shared" ca="1" si="92"/>
        <v>0</v>
      </c>
      <c r="FI74" s="209">
        <f t="shared" ca="1" si="92"/>
        <v>0</v>
      </c>
      <c r="FJ74" s="209">
        <f t="shared" ca="1" si="92"/>
        <v>0</v>
      </c>
      <c r="FK74" s="209">
        <f t="shared" ca="1" si="92"/>
        <v>0</v>
      </c>
      <c r="FL74" s="209">
        <f t="shared" ca="1" si="92"/>
        <v>0</v>
      </c>
      <c r="FM74" s="209">
        <f t="shared" ca="1" si="92"/>
        <v>0</v>
      </c>
      <c r="FN74" s="209">
        <f t="shared" ca="1" si="92"/>
        <v>0</v>
      </c>
      <c r="FO74" s="209">
        <f t="shared" ca="1" si="92"/>
        <v>0</v>
      </c>
      <c r="FP74" s="209">
        <f t="shared" ca="1" si="92"/>
        <v>0</v>
      </c>
      <c r="FQ74" s="209">
        <f t="shared" ca="1" si="92"/>
        <v>0</v>
      </c>
      <c r="FR74" s="209">
        <f t="shared" ca="1" si="92"/>
        <v>0</v>
      </c>
      <c r="FS74" s="209">
        <f t="shared" ca="1" si="92"/>
        <v>0</v>
      </c>
      <c r="FT74" s="209">
        <f t="shared" ca="1" si="92"/>
        <v>0</v>
      </c>
      <c r="FU74" s="209">
        <f t="shared" ca="1" si="92"/>
        <v>0</v>
      </c>
      <c r="FV74" s="209">
        <f t="shared" ca="1" si="92"/>
        <v>0</v>
      </c>
      <c r="FW74" s="209">
        <f t="shared" ca="1" si="92"/>
        <v>0</v>
      </c>
      <c r="FX74" s="209">
        <f t="shared" ca="1" si="92"/>
        <v>0</v>
      </c>
      <c r="FY74" s="209">
        <f t="shared" ca="1" si="92"/>
        <v>0</v>
      </c>
      <c r="FZ74" s="209">
        <f t="shared" ca="1" si="92"/>
        <v>0</v>
      </c>
      <c r="GA74" s="209">
        <f t="shared" ca="1" si="92"/>
        <v>0</v>
      </c>
      <c r="GB74" s="209">
        <f t="shared" ca="1" si="92"/>
        <v>0</v>
      </c>
      <c r="GC74" s="209">
        <f t="shared" ca="1" si="92"/>
        <v>0</v>
      </c>
      <c r="GD74" s="209">
        <f t="shared" ca="1" si="92"/>
        <v>0</v>
      </c>
      <c r="GE74" s="209">
        <f t="shared" ca="1" si="92"/>
        <v>0</v>
      </c>
      <c r="GF74" s="209">
        <f t="shared" ca="1" si="92"/>
        <v>0</v>
      </c>
      <c r="GG74" s="209">
        <f t="shared" ca="1" si="92"/>
        <v>0</v>
      </c>
      <c r="GH74" s="209">
        <f t="shared" ca="1" si="92"/>
        <v>0</v>
      </c>
      <c r="GI74" s="209">
        <f t="shared" ca="1" si="92"/>
        <v>0</v>
      </c>
      <c r="GJ74" s="209">
        <f t="shared" ca="1" si="92"/>
        <v>0</v>
      </c>
      <c r="GK74" s="209">
        <f t="shared" ca="1" si="92"/>
        <v>0</v>
      </c>
      <c r="GL74" s="209">
        <f t="shared" ca="1" si="92"/>
        <v>0</v>
      </c>
      <c r="GM74" s="209">
        <f t="shared" ca="1" si="92"/>
        <v>0</v>
      </c>
      <c r="GN74" s="209">
        <f t="shared" ca="1" si="92"/>
        <v>0</v>
      </c>
      <c r="GO74" s="209">
        <f t="shared" ca="1" si="92"/>
        <v>0</v>
      </c>
      <c r="GP74" s="209">
        <f t="shared" ca="1" si="92"/>
        <v>0</v>
      </c>
      <c r="GQ74" s="209">
        <f t="shared" ca="1" si="92"/>
        <v>0</v>
      </c>
      <c r="GR74" s="209">
        <f ca="1">SUM(I74:GQ74)</f>
        <v>0</v>
      </c>
      <c r="GS74" s="209"/>
    </row>
    <row r="75" spans="1:202" s="133" customFormat="1" x14ac:dyDescent="0.7">
      <c r="A75" s="211" t="str">
        <f>"General Partners' "&amp;TEXT($C$31,"0%")&amp;";"</f>
        <v>General Partners' 10%;</v>
      </c>
      <c r="B75" s="169"/>
      <c r="C75" s="170"/>
      <c r="D75" s="171"/>
      <c r="E75" s="169"/>
      <c r="F75" s="169"/>
      <c r="G75" s="170">
        <f ca="1">SUM(I75:GQ75)</f>
        <v>0</v>
      </c>
      <c r="H75" s="209"/>
      <c r="I75" s="212">
        <f t="shared" ref="I75:BT75" ca="1" si="93">I73*$C$31</f>
        <v>0</v>
      </c>
      <c r="J75" s="212">
        <f t="shared" ca="1" si="93"/>
        <v>0</v>
      </c>
      <c r="K75" s="212">
        <f t="shared" ca="1" si="93"/>
        <v>0</v>
      </c>
      <c r="L75" s="212">
        <f t="shared" ca="1" si="93"/>
        <v>0</v>
      </c>
      <c r="M75" s="212">
        <f t="shared" ca="1" si="93"/>
        <v>0</v>
      </c>
      <c r="N75" s="212">
        <f t="shared" ca="1" si="93"/>
        <v>0</v>
      </c>
      <c r="O75" s="212">
        <f t="shared" ca="1" si="93"/>
        <v>0</v>
      </c>
      <c r="P75" s="212">
        <f t="shared" ca="1" si="93"/>
        <v>0</v>
      </c>
      <c r="Q75" s="212">
        <f t="shared" ca="1" si="93"/>
        <v>0</v>
      </c>
      <c r="R75" s="212">
        <f t="shared" ca="1" si="93"/>
        <v>0</v>
      </c>
      <c r="S75" s="212">
        <f t="shared" ca="1" si="93"/>
        <v>0</v>
      </c>
      <c r="T75" s="212">
        <f t="shared" ca="1" si="93"/>
        <v>0</v>
      </c>
      <c r="U75" s="212">
        <f t="shared" ca="1" si="93"/>
        <v>0</v>
      </c>
      <c r="V75" s="212">
        <f t="shared" ca="1" si="93"/>
        <v>0</v>
      </c>
      <c r="W75" s="212">
        <f t="shared" ca="1" si="93"/>
        <v>0</v>
      </c>
      <c r="X75" s="212">
        <f t="shared" ca="1" si="93"/>
        <v>0</v>
      </c>
      <c r="Y75" s="212">
        <f t="shared" ca="1" si="93"/>
        <v>0</v>
      </c>
      <c r="Z75" s="212">
        <f t="shared" ca="1" si="93"/>
        <v>0</v>
      </c>
      <c r="AA75" s="212">
        <f t="shared" ca="1" si="93"/>
        <v>0</v>
      </c>
      <c r="AB75" s="212">
        <f t="shared" ca="1" si="93"/>
        <v>0</v>
      </c>
      <c r="AC75" s="212">
        <f t="shared" ca="1" si="93"/>
        <v>0</v>
      </c>
      <c r="AD75" s="212">
        <f t="shared" ca="1" si="93"/>
        <v>0</v>
      </c>
      <c r="AE75" s="212">
        <f t="shared" ca="1" si="93"/>
        <v>0</v>
      </c>
      <c r="AF75" s="212">
        <f t="shared" ca="1" si="93"/>
        <v>0</v>
      </c>
      <c r="AG75" s="212">
        <f t="shared" ca="1" si="93"/>
        <v>0</v>
      </c>
      <c r="AH75" s="212">
        <f t="shared" ca="1" si="93"/>
        <v>0</v>
      </c>
      <c r="AI75" s="212">
        <f t="shared" ca="1" si="93"/>
        <v>0</v>
      </c>
      <c r="AJ75" s="212">
        <f t="shared" ca="1" si="93"/>
        <v>0</v>
      </c>
      <c r="AK75" s="212">
        <f t="shared" ca="1" si="93"/>
        <v>0</v>
      </c>
      <c r="AL75" s="212">
        <f t="shared" ca="1" si="93"/>
        <v>0</v>
      </c>
      <c r="AM75" s="212">
        <f t="shared" ca="1" si="93"/>
        <v>0</v>
      </c>
      <c r="AN75" s="212">
        <f t="shared" ca="1" si="93"/>
        <v>0</v>
      </c>
      <c r="AO75" s="212">
        <f t="shared" ca="1" si="93"/>
        <v>0</v>
      </c>
      <c r="AP75" s="212">
        <f t="shared" ca="1" si="93"/>
        <v>0</v>
      </c>
      <c r="AQ75" s="212">
        <f t="shared" ca="1" si="93"/>
        <v>0</v>
      </c>
      <c r="AR75" s="212">
        <f t="shared" ca="1" si="93"/>
        <v>0</v>
      </c>
      <c r="AS75" s="212">
        <f t="shared" ca="1" si="93"/>
        <v>0</v>
      </c>
      <c r="AT75" s="212">
        <f t="shared" ca="1" si="93"/>
        <v>0</v>
      </c>
      <c r="AU75" s="212">
        <f t="shared" ca="1" si="93"/>
        <v>0</v>
      </c>
      <c r="AV75" s="212">
        <f t="shared" ca="1" si="93"/>
        <v>0</v>
      </c>
      <c r="AW75" s="212">
        <f t="shared" ca="1" si="93"/>
        <v>0</v>
      </c>
      <c r="AX75" s="212">
        <f t="shared" ca="1" si="93"/>
        <v>0</v>
      </c>
      <c r="AY75" s="212">
        <f t="shared" ca="1" si="93"/>
        <v>0</v>
      </c>
      <c r="AZ75" s="212">
        <f t="shared" ca="1" si="93"/>
        <v>0</v>
      </c>
      <c r="BA75" s="212">
        <f t="shared" ca="1" si="93"/>
        <v>0</v>
      </c>
      <c r="BB75" s="212">
        <f t="shared" ca="1" si="93"/>
        <v>0</v>
      </c>
      <c r="BC75" s="212">
        <f t="shared" ca="1" si="93"/>
        <v>0</v>
      </c>
      <c r="BD75" s="212">
        <f t="shared" ca="1" si="93"/>
        <v>0</v>
      </c>
      <c r="BE75" s="212">
        <f t="shared" ca="1" si="93"/>
        <v>0</v>
      </c>
      <c r="BF75" s="212">
        <f t="shared" ca="1" si="93"/>
        <v>0</v>
      </c>
      <c r="BG75" s="212">
        <f t="shared" ca="1" si="93"/>
        <v>0</v>
      </c>
      <c r="BH75" s="212">
        <f t="shared" ca="1" si="93"/>
        <v>0</v>
      </c>
      <c r="BI75" s="212">
        <f t="shared" ca="1" si="93"/>
        <v>0</v>
      </c>
      <c r="BJ75" s="212">
        <f t="shared" ca="1" si="93"/>
        <v>0</v>
      </c>
      <c r="BK75" s="212">
        <f t="shared" ca="1" si="93"/>
        <v>0</v>
      </c>
      <c r="BL75" s="212">
        <f t="shared" ca="1" si="93"/>
        <v>0</v>
      </c>
      <c r="BM75" s="212">
        <f t="shared" ca="1" si="93"/>
        <v>0</v>
      </c>
      <c r="BN75" s="212">
        <f t="shared" ca="1" si="93"/>
        <v>0</v>
      </c>
      <c r="BO75" s="212">
        <f t="shared" ca="1" si="93"/>
        <v>0</v>
      </c>
      <c r="BP75" s="212">
        <f t="shared" ca="1" si="93"/>
        <v>0</v>
      </c>
      <c r="BQ75" s="212">
        <f t="shared" ca="1" si="93"/>
        <v>0</v>
      </c>
      <c r="BR75" s="212">
        <f t="shared" ca="1" si="93"/>
        <v>0</v>
      </c>
      <c r="BS75" s="212">
        <f t="shared" ca="1" si="93"/>
        <v>0</v>
      </c>
      <c r="BT75" s="212">
        <f t="shared" ca="1" si="93"/>
        <v>0</v>
      </c>
      <c r="BU75" s="212">
        <f t="shared" ref="BU75:EF75" ca="1" si="94">BU73*$C$31</f>
        <v>0</v>
      </c>
      <c r="BV75" s="212">
        <f t="shared" ca="1" si="94"/>
        <v>0</v>
      </c>
      <c r="BW75" s="212">
        <f t="shared" ca="1" si="94"/>
        <v>0</v>
      </c>
      <c r="BX75" s="212">
        <f t="shared" ca="1" si="94"/>
        <v>0</v>
      </c>
      <c r="BY75" s="212">
        <f t="shared" ca="1" si="94"/>
        <v>0</v>
      </c>
      <c r="BZ75" s="212">
        <f t="shared" ca="1" si="94"/>
        <v>0</v>
      </c>
      <c r="CA75" s="212">
        <f t="shared" ca="1" si="94"/>
        <v>0</v>
      </c>
      <c r="CB75" s="212">
        <f t="shared" ca="1" si="94"/>
        <v>0</v>
      </c>
      <c r="CC75" s="212">
        <f t="shared" ca="1" si="94"/>
        <v>0</v>
      </c>
      <c r="CD75" s="212">
        <f t="shared" ca="1" si="94"/>
        <v>0</v>
      </c>
      <c r="CE75" s="212">
        <f t="shared" ca="1" si="94"/>
        <v>0</v>
      </c>
      <c r="CF75" s="212">
        <f t="shared" ca="1" si="94"/>
        <v>0</v>
      </c>
      <c r="CG75" s="212">
        <f t="shared" ca="1" si="94"/>
        <v>0</v>
      </c>
      <c r="CH75" s="212">
        <f t="shared" ca="1" si="94"/>
        <v>0</v>
      </c>
      <c r="CI75" s="212">
        <f t="shared" ca="1" si="94"/>
        <v>0</v>
      </c>
      <c r="CJ75" s="212">
        <f t="shared" ca="1" si="94"/>
        <v>0</v>
      </c>
      <c r="CK75" s="212">
        <f t="shared" ca="1" si="94"/>
        <v>0</v>
      </c>
      <c r="CL75" s="212">
        <f t="shared" ca="1" si="94"/>
        <v>0</v>
      </c>
      <c r="CM75" s="212">
        <f t="shared" ca="1" si="94"/>
        <v>0</v>
      </c>
      <c r="CN75" s="212">
        <f t="shared" ca="1" si="94"/>
        <v>0</v>
      </c>
      <c r="CO75" s="212">
        <f t="shared" ca="1" si="94"/>
        <v>0</v>
      </c>
      <c r="CP75" s="212">
        <f t="shared" ca="1" si="94"/>
        <v>0</v>
      </c>
      <c r="CQ75" s="212">
        <f t="shared" ca="1" si="94"/>
        <v>0</v>
      </c>
      <c r="CR75" s="212">
        <f t="shared" ca="1" si="94"/>
        <v>0</v>
      </c>
      <c r="CS75" s="212">
        <f t="shared" ca="1" si="94"/>
        <v>0</v>
      </c>
      <c r="CT75" s="212">
        <f t="shared" ca="1" si="94"/>
        <v>0</v>
      </c>
      <c r="CU75" s="212">
        <f t="shared" ca="1" si="94"/>
        <v>0</v>
      </c>
      <c r="CV75" s="212">
        <f t="shared" ca="1" si="94"/>
        <v>0</v>
      </c>
      <c r="CW75" s="212">
        <f t="shared" ca="1" si="94"/>
        <v>0</v>
      </c>
      <c r="CX75" s="212">
        <f t="shared" ca="1" si="94"/>
        <v>0</v>
      </c>
      <c r="CY75" s="212">
        <f t="shared" ca="1" si="94"/>
        <v>0</v>
      </c>
      <c r="CZ75" s="212">
        <f t="shared" ca="1" si="94"/>
        <v>0</v>
      </c>
      <c r="DA75" s="212">
        <f t="shared" ca="1" si="94"/>
        <v>0</v>
      </c>
      <c r="DB75" s="212">
        <f t="shared" ca="1" si="94"/>
        <v>0</v>
      </c>
      <c r="DC75" s="212">
        <f t="shared" ca="1" si="94"/>
        <v>0</v>
      </c>
      <c r="DD75" s="212">
        <f t="shared" ca="1" si="94"/>
        <v>0</v>
      </c>
      <c r="DE75" s="212">
        <f t="shared" ca="1" si="94"/>
        <v>0</v>
      </c>
      <c r="DF75" s="212">
        <f t="shared" ca="1" si="94"/>
        <v>0</v>
      </c>
      <c r="DG75" s="212">
        <f t="shared" ca="1" si="94"/>
        <v>0</v>
      </c>
      <c r="DH75" s="212">
        <f t="shared" ca="1" si="94"/>
        <v>0</v>
      </c>
      <c r="DI75" s="212">
        <f t="shared" ca="1" si="94"/>
        <v>0</v>
      </c>
      <c r="DJ75" s="212">
        <f t="shared" ca="1" si="94"/>
        <v>0</v>
      </c>
      <c r="DK75" s="212">
        <f t="shared" ca="1" si="94"/>
        <v>0</v>
      </c>
      <c r="DL75" s="212">
        <f t="shared" ca="1" si="94"/>
        <v>0</v>
      </c>
      <c r="DM75" s="212">
        <f t="shared" ca="1" si="94"/>
        <v>0</v>
      </c>
      <c r="DN75" s="212">
        <f t="shared" ca="1" si="94"/>
        <v>0</v>
      </c>
      <c r="DO75" s="212">
        <f t="shared" ca="1" si="94"/>
        <v>0</v>
      </c>
      <c r="DP75" s="212">
        <f t="shared" ca="1" si="94"/>
        <v>0</v>
      </c>
      <c r="DQ75" s="212">
        <f t="shared" ca="1" si="94"/>
        <v>0</v>
      </c>
      <c r="DR75" s="212">
        <f t="shared" ca="1" si="94"/>
        <v>0</v>
      </c>
      <c r="DS75" s="212">
        <f t="shared" ca="1" si="94"/>
        <v>0</v>
      </c>
      <c r="DT75" s="212">
        <f t="shared" ca="1" si="94"/>
        <v>0</v>
      </c>
      <c r="DU75" s="212">
        <f t="shared" ca="1" si="94"/>
        <v>0</v>
      </c>
      <c r="DV75" s="212">
        <f t="shared" ca="1" si="94"/>
        <v>0</v>
      </c>
      <c r="DW75" s="212">
        <f t="shared" ca="1" si="94"/>
        <v>0</v>
      </c>
      <c r="DX75" s="212">
        <f t="shared" ca="1" si="94"/>
        <v>0</v>
      </c>
      <c r="DY75" s="212">
        <f t="shared" ca="1" si="94"/>
        <v>0</v>
      </c>
      <c r="DZ75" s="212">
        <f t="shared" ca="1" si="94"/>
        <v>0</v>
      </c>
      <c r="EA75" s="212">
        <f t="shared" ca="1" si="94"/>
        <v>0</v>
      </c>
      <c r="EB75" s="212">
        <f t="shared" ca="1" si="94"/>
        <v>0</v>
      </c>
      <c r="EC75" s="212">
        <f t="shared" ca="1" si="94"/>
        <v>0</v>
      </c>
      <c r="ED75" s="212">
        <f t="shared" ca="1" si="94"/>
        <v>0</v>
      </c>
      <c r="EE75" s="212">
        <f t="shared" ca="1" si="94"/>
        <v>0</v>
      </c>
      <c r="EF75" s="212">
        <f t="shared" ca="1" si="94"/>
        <v>0</v>
      </c>
      <c r="EG75" s="212">
        <f t="shared" ref="EG75:GQ75" ca="1" si="95">EG73*$C$31</f>
        <v>0</v>
      </c>
      <c r="EH75" s="212">
        <f t="shared" ca="1" si="95"/>
        <v>0</v>
      </c>
      <c r="EI75" s="212">
        <f t="shared" ca="1" si="95"/>
        <v>0</v>
      </c>
      <c r="EJ75" s="212">
        <f t="shared" ca="1" si="95"/>
        <v>0</v>
      </c>
      <c r="EK75" s="212">
        <f t="shared" ca="1" si="95"/>
        <v>0</v>
      </c>
      <c r="EL75" s="212">
        <f t="shared" ca="1" si="95"/>
        <v>0</v>
      </c>
      <c r="EM75" s="212">
        <f t="shared" ca="1" si="95"/>
        <v>0</v>
      </c>
      <c r="EN75" s="212">
        <f t="shared" ca="1" si="95"/>
        <v>0</v>
      </c>
      <c r="EO75" s="212">
        <f t="shared" ca="1" si="95"/>
        <v>0</v>
      </c>
      <c r="EP75" s="212">
        <f t="shared" ca="1" si="95"/>
        <v>0</v>
      </c>
      <c r="EQ75" s="212">
        <f t="shared" ca="1" si="95"/>
        <v>0</v>
      </c>
      <c r="ER75" s="212">
        <f t="shared" ca="1" si="95"/>
        <v>0</v>
      </c>
      <c r="ES75" s="212">
        <f t="shared" ca="1" si="95"/>
        <v>0</v>
      </c>
      <c r="ET75" s="212">
        <f t="shared" ca="1" si="95"/>
        <v>0</v>
      </c>
      <c r="EU75" s="212">
        <f t="shared" ca="1" si="95"/>
        <v>0</v>
      </c>
      <c r="EV75" s="212">
        <f t="shared" ca="1" si="95"/>
        <v>0</v>
      </c>
      <c r="EW75" s="212">
        <f t="shared" ca="1" si="95"/>
        <v>0</v>
      </c>
      <c r="EX75" s="212">
        <f t="shared" ca="1" si="95"/>
        <v>0</v>
      </c>
      <c r="EY75" s="212">
        <f t="shared" ca="1" si="95"/>
        <v>0</v>
      </c>
      <c r="EZ75" s="212">
        <f t="shared" ca="1" si="95"/>
        <v>0</v>
      </c>
      <c r="FA75" s="212">
        <f t="shared" ca="1" si="95"/>
        <v>0</v>
      </c>
      <c r="FB75" s="212">
        <f t="shared" ca="1" si="95"/>
        <v>0</v>
      </c>
      <c r="FC75" s="212">
        <f t="shared" ca="1" si="95"/>
        <v>0</v>
      </c>
      <c r="FD75" s="212">
        <f t="shared" ca="1" si="95"/>
        <v>0</v>
      </c>
      <c r="FE75" s="212">
        <f t="shared" ca="1" si="95"/>
        <v>0</v>
      </c>
      <c r="FF75" s="212">
        <f t="shared" ca="1" si="95"/>
        <v>0</v>
      </c>
      <c r="FG75" s="212">
        <f t="shared" ca="1" si="95"/>
        <v>0</v>
      </c>
      <c r="FH75" s="212">
        <f t="shared" ca="1" si="95"/>
        <v>0</v>
      </c>
      <c r="FI75" s="212">
        <f t="shared" ca="1" si="95"/>
        <v>0</v>
      </c>
      <c r="FJ75" s="212">
        <f t="shared" ca="1" si="95"/>
        <v>0</v>
      </c>
      <c r="FK75" s="212">
        <f t="shared" ca="1" si="95"/>
        <v>0</v>
      </c>
      <c r="FL75" s="212">
        <f t="shared" ca="1" si="95"/>
        <v>0</v>
      </c>
      <c r="FM75" s="212">
        <f t="shared" ca="1" si="95"/>
        <v>0</v>
      </c>
      <c r="FN75" s="212">
        <f t="shared" ca="1" si="95"/>
        <v>0</v>
      </c>
      <c r="FO75" s="212">
        <f t="shared" ca="1" si="95"/>
        <v>0</v>
      </c>
      <c r="FP75" s="212">
        <f t="shared" ca="1" si="95"/>
        <v>0</v>
      </c>
      <c r="FQ75" s="212">
        <f t="shared" ca="1" si="95"/>
        <v>0</v>
      </c>
      <c r="FR75" s="212">
        <f t="shared" ca="1" si="95"/>
        <v>0</v>
      </c>
      <c r="FS75" s="212">
        <f t="shared" ca="1" si="95"/>
        <v>0</v>
      </c>
      <c r="FT75" s="212">
        <f t="shared" ca="1" si="95"/>
        <v>0</v>
      </c>
      <c r="FU75" s="212">
        <f t="shared" ca="1" si="95"/>
        <v>0</v>
      </c>
      <c r="FV75" s="212">
        <f t="shared" ca="1" si="95"/>
        <v>0</v>
      </c>
      <c r="FW75" s="212">
        <f t="shared" ca="1" si="95"/>
        <v>0</v>
      </c>
      <c r="FX75" s="212">
        <f t="shared" ca="1" si="95"/>
        <v>0</v>
      </c>
      <c r="FY75" s="212">
        <f t="shared" ca="1" si="95"/>
        <v>0</v>
      </c>
      <c r="FZ75" s="212">
        <f t="shared" ca="1" si="95"/>
        <v>0</v>
      </c>
      <c r="GA75" s="212">
        <f t="shared" ca="1" si="95"/>
        <v>0</v>
      </c>
      <c r="GB75" s="212">
        <f t="shared" ca="1" si="95"/>
        <v>0</v>
      </c>
      <c r="GC75" s="212">
        <f t="shared" ca="1" si="95"/>
        <v>0</v>
      </c>
      <c r="GD75" s="212">
        <f t="shared" ca="1" si="95"/>
        <v>0</v>
      </c>
      <c r="GE75" s="212">
        <f t="shared" ca="1" si="95"/>
        <v>0</v>
      </c>
      <c r="GF75" s="212">
        <f t="shared" ca="1" si="95"/>
        <v>0</v>
      </c>
      <c r="GG75" s="212">
        <f t="shared" ca="1" si="95"/>
        <v>0</v>
      </c>
      <c r="GH75" s="212">
        <f t="shared" ca="1" si="95"/>
        <v>0</v>
      </c>
      <c r="GI75" s="212">
        <f t="shared" ca="1" si="95"/>
        <v>0</v>
      </c>
      <c r="GJ75" s="212">
        <f t="shared" ca="1" si="95"/>
        <v>0</v>
      </c>
      <c r="GK75" s="212">
        <f t="shared" ca="1" si="95"/>
        <v>0</v>
      </c>
      <c r="GL75" s="212">
        <f t="shared" ca="1" si="95"/>
        <v>0</v>
      </c>
      <c r="GM75" s="212">
        <f t="shared" ca="1" si="95"/>
        <v>0</v>
      </c>
      <c r="GN75" s="212">
        <f t="shared" ca="1" si="95"/>
        <v>0</v>
      </c>
      <c r="GO75" s="212">
        <f t="shared" ca="1" si="95"/>
        <v>0</v>
      </c>
      <c r="GP75" s="212">
        <f t="shared" ca="1" si="95"/>
        <v>0</v>
      </c>
      <c r="GQ75" s="212">
        <f t="shared" ca="1" si="95"/>
        <v>0</v>
      </c>
      <c r="GR75" s="212">
        <f ca="1">SUM(I75:GQ75)</f>
        <v>0</v>
      </c>
      <c r="GS75" s="209"/>
      <c r="GT75" s="218"/>
    </row>
    <row r="76" spans="1:202" s="133" customFormat="1" x14ac:dyDescent="0.7">
      <c r="A76" s="211" t="s">
        <v>274</v>
      </c>
      <c r="B76" s="169" t="s">
        <v>282</v>
      </c>
      <c r="C76" s="170">
        <f ca="1">GR9-G42-G50-G59-G66-G74-G75</f>
        <v>0</v>
      </c>
      <c r="D76" s="171"/>
      <c r="E76" s="169"/>
      <c r="F76" s="169"/>
      <c r="G76" s="170">
        <f ca="1">SUM(I76:GQ76)</f>
        <v>0</v>
      </c>
      <c r="H76" s="209"/>
      <c r="I76" s="209">
        <f t="shared" ref="I76:BT76" ca="1" si="96">I9-I42-I50-I59-I66-I73</f>
        <v>0</v>
      </c>
      <c r="J76" s="209">
        <f t="shared" ca="1" si="96"/>
        <v>0</v>
      </c>
      <c r="K76" s="209">
        <f t="shared" ca="1" si="96"/>
        <v>0</v>
      </c>
      <c r="L76" s="209">
        <f t="shared" ca="1" si="96"/>
        <v>0</v>
      </c>
      <c r="M76" s="209">
        <f t="shared" ca="1" si="96"/>
        <v>0</v>
      </c>
      <c r="N76" s="209">
        <f t="shared" ca="1" si="96"/>
        <v>0</v>
      </c>
      <c r="O76" s="209">
        <f t="shared" ca="1" si="96"/>
        <v>0</v>
      </c>
      <c r="P76" s="209">
        <f t="shared" ca="1" si="96"/>
        <v>0</v>
      </c>
      <c r="Q76" s="209">
        <f t="shared" ca="1" si="96"/>
        <v>0</v>
      </c>
      <c r="R76" s="209">
        <f t="shared" ca="1" si="96"/>
        <v>0</v>
      </c>
      <c r="S76" s="209">
        <f t="shared" ca="1" si="96"/>
        <v>0</v>
      </c>
      <c r="T76" s="209">
        <f t="shared" ca="1" si="96"/>
        <v>0</v>
      </c>
      <c r="U76" s="209">
        <f t="shared" ca="1" si="96"/>
        <v>0</v>
      </c>
      <c r="V76" s="209">
        <f t="shared" ca="1" si="96"/>
        <v>0</v>
      </c>
      <c r="W76" s="209">
        <f t="shared" ca="1" si="96"/>
        <v>0</v>
      </c>
      <c r="X76" s="209">
        <f t="shared" ca="1" si="96"/>
        <v>0</v>
      </c>
      <c r="Y76" s="209">
        <f t="shared" ca="1" si="96"/>
        <v>0</v>
      </c>
      <c r="Z76" s="209">
        <f t="shared" ca="1" si="96"/>
        <v>0</v>
      </c>
      <c r="AA76" s="209">
        <f t="shared" ca="1" si="96"/>
        <v>0</v>
      </c>
      <c r="AB76" s="209">
        <f t="shared" ca="1" si="96"/>
        <v>0</v>
      </c>
      <c r="AC76" s="209">
        <f t="shared" ca="1" si="96"/>
        <v>0</v>
      </c>
      <c r="AD76" s="209">
        <f t="shared" ca="1" si="96"/>
        <v>0</v>
      </c>
      <c r="AE76" s="209">
        <f t="shared" ca="1" si="96"/>
        <v>0</v>
      </c>
      <c r="AF76" s="209">
        <f t="shared" ca="1" si="96"/>
        <v>0</v>
      </c>
      <c r="AG76" s="209">
        <f t="shared" ca="1" si="96"/>
        <v>0</v>
      </c>
      <c r="AH76" s="209">
        <f t="shared" ca="1" si="96"/>
        <v>0</v>
      </c>
      <c r="AI76" s="209">
        <f t="shared" ca="1" si="96"/>
        <v>0</v>
      </c>
      <c r="AJ76" s="209">
        <f t="shared" ca="1" si="96"/>
        <v>0</v>
      </c>
      <c r="AK76" s="209">
        <f t="shared" ca="1" si="96"/>
        <v>0</v>
      </c>
      <c r="AL76" s="209">
        <f t="shared" ca="1" si="96"/>
        <v>0</v>
      </c>
      <c r="AM76" s="209">
        <f t="shared" ca="1" si="96"/>
        <v>0</v>
      </c>
      <c r="AN76" s="209">
        <f t="shared" ca="1" si="96"/>
        <v>0</v>
      </c>
      <c r="AO76" s="209">
        <f t="shared" ca="1" si="96"/>
        <v>0</v>
      </c>
      <c r="AP76" s="209">
        <f t="shared" ca="1" si="96"/>
        <v>0</v>
      </c>
      <c r="AQ76" s="209">
        <f t="shared" ca="1" si="96"/>
        <v>0</v>
      </c>
      <c r="AR76" s="209">
        <f t="shared" ca="1" si="96"/>
        <v>0</v>
      </c>
      <c r="AS76" s="209">
        <f t="shared" ca="1" si="96"/>
        <v>0</v>
      </c>
      <c r="AT76" s="209">
        <f t="shared" ca="1" si="96"/>
        <v>0</v>
      </c>
      <c r="AU76" s="209">
        <f t="shared" ca="1" si="96"/>
        <v>0</v>
      </c>
      <c r="AV76" s="209">
        <f t="shared" ca="1" si="96"/>
        <v>0</v>
      </c>
      <c r="AW76" s="209">
        <f t="shared" ca="1" si="96"/>
        <v>0</v>
      </c>
      <c r="AX76" s="209">
        <f t="shared" ca="1" si="96"/>
        <v>0</v>
      </c>
      <c r="AY76" s="209">
        <f t="shared" ca="1" si="96"/>
        <v>0</v>
      </c>
      <c r="AZ76" s="209">
        <f t="shared" ca="1" si="96"/>
        <v>0</v>
      </c>
      <c r="BA76" s="209">
        <f t="shared" ca="1" si="96"/>
        <v>0</v>
      </c>
      <c r="BB76" s="209">
        <f t="shared" ca="1" si="96"/>
        <v>0</v>
      </c>
      <c r="BC76" s="209">
        <f t="shared" ca="1" si="96"/>
        <v>0</v>
      </c>
      <c r="BD76" s="209">
        <f t="shared" ca="1" si="96"/>
        <v>0</v>
      </c>
      <c r="BE76" s="209">
        <f t="shared" ca="1" si="96"/>
        <v>0</v>
      </c>
      <c r="BF76" s="209">
        <f t="shared" ca="1" si="96"/>
        <v>0</v>
      </c>
      <c r="BG76" s="209">
        <f t="shared" ca="1" si="96"/>
        <v>0</v>
      </c>
      <c r="BH76" s="209">
        <f t="shared" ca="1" si="96"/>
        <v>0</v>
      </c>
      <c r="BI76" s="209">
        <f t="shared" ca="1" si="96"/>
        <v>0</v>
      </c>
      <c r="BJ76" s="209">
        <f t="shared" ca="1" si="96"/>
        <v>0</v>
      </c>
      <c r="BK76" s="209">
        <f t="shared" ca="1" si="96"/>
        <v>0</v>
      </c>
      <c r="BL76" s="209">
        <f t="shared" ca="1" si="96"/>
        <v>0</v>
      </c>
      <c r="BM76" s="209">
        <f t="shared" ca="1" si="96"/>
        <v>0</v>
      </c>
      <c r="BN76" s="209">
        <f t="shared" ca="1" si="96"/>
        <v>0</v>
      </c>
      <c r="BO76" s="209">
        <f t="shared" ca="1" si="96"/>
        <v>0</v>
      </c>
      <c r="BP76" s="209">
        <f t="shared" ca="1" si="96"/>
        <v>0</v>
      </c>
      <c r="BQ76" s="209">
        <f t="shared" ca="1" si="96"/>
        <v>0</v>
      </c>
      <c r="BR76" s="209">
        <f t="shared" ca="1" si="96"/>
        <v>0</v>
      </c>
      <c r="BS76" s="209">
        <f t="shared" ca="1" si="96"/>
        <v>0</v>
      </c>
      <c r="BT76" s="209">
        <f t="shared" ca="1" si="96"/>
        <v>0</v>
      </c>
      <c r="BU76" s="209">
        <f t="shared" ref="BU76:EF76" ca="1" si="97">BU9-BU42-BU50-BU59-BU66-BU73</f>
        <v>0</v>
      </c>
      <c r="BV76" s="209">
        <f t="shared" ca="1" si="97"/>
        <v>0</v>
      </c>
      <c r="BW76" s="209">
        <f t="shared" ca="1" si="97"/>
        <v>0</v>
      </c>
      <c r="BX76" s="209">
        <f t="shared" ca="1" si="97"/>
        <v>0</v>
      </c>
      <c r="BY76" s="209">
        <f t="shared" ca="1" si="97"/>
        <v>0</v>
      </c>
      <c r="BZ76" s="209">
        <f t="shared" ca="1" si="97"/>
        <v>0</v>
      </c>
      <c r="CA76" s="209">
        <f t="shared" ca="1" si="97"/>
        <v>0</v>
      </c>
      <c r="CB76" s="209">
        <f t="shared" ca="1" si="97"/>
        <v>0</v>
      </c>
      <c r="CC76" s="209">
        <f t="shared" ca="1" si="97"/>
        <v>0</v>
      </c>
      <c r="CD76" s="209">
        <f t="shared" ca="1" si="97"/>
        <v>0</v>
      </c>
      <c r="CE76" s="209">
        <f t="shared" ca="1" si="97"/>
        <v>0</v>
      </c>
      <c r="CF76" s="209">
        <f t="shared" ca="1" si="97"/>
        <v>0</v>
      </c>
      <c r="CG76" s="209">
        <f t="shared" ca="1" si="97"/>
        <v>0</v>
      </c>
      <c r="CH76" s="209">
        <f t="shared" ca="1" si="97"/>
        <v>0</v>
      </c>
      <c r="CI76" s="209">
        <f t="shared" ca="1" si="97"/>
        <v>0</v>
      </c>
      <c r="CJ76" s="209">
        <f t="shared" ca="1" si="97"/>
        <v>0</v>
      </c>
      <c r="CK76" s="209">
        <f t="shared" ca="1" si="97"/>
        <v>0</v>
      </c>
      <c r="CL76" s="209">
        <f t="shared" ca="1" si="97"/>
        <v>0</v>
      </c>
      <c r="CM76" s="209">
        <f t="shared" ca="1" si="97"/>
        <v>0</v>
      </c>
      <c r="CN76" s="209">
        <f t="shared" ca="1" si="97"/>
        <v>0</v>
      </c>
      <c r="CO76" s="209">
        <f t="shared" ca="1" si="97"/>
        <v>0</v>
      </c>
      <c r="CP76" s="209">
        <f t="shared" ca="1" si="97"/>
        <v>0</v>
      </c>
      <c r="CQ76" s="209">
        <f t="shared" ca="1" si="97"/>
        <v>0</v>
      </c>
      <c r="CR76" s="209">
        <f t="shared" ca="1" si="97"/>
        <v>0</v>
      </c>
      <c r="CS76" s="209">
        <f t="shared" ca="1" si="97"/>
        <v>0</v>
      </c>
      <c r="CT76" s="209">
        <f t="shared" ca="1" si="97"/>
        <v>0</v>
      </c>
      <c r="CU76" s="209">
        <f t="shared" ca="1" si="97"/>
        <v>0</v>
      </c>
      <c r="CV76" s="209">
        <f t="shared" ca="1" si="97"/>
        <v>0</v>
      </c>
      <c r="CW76" s="209">
        <f t="shared" ca="1" si="97"/>
        <v>0</v>
      </c>
      <c r="CX76" s="209">
        <f t="shared" ca="1" si="97"/>
        <v>0</v>
      </c>
      <c r="CY76" s="209">
        <f t="shared" ca="1" si="97"/>
        <v>0</v>
      </c>
      <c r="CZ76" s="209">
        <f t="shared" ca="1" si="97"/>
        <v>0</v>
      </c>
      <c r="DA76" s="209">
        <f t="shared" ca="1" si="97"/>
        <v>0</v>
      </c>
      <c r="DB76" s="209">
        <f t="shared" ca="1" si="97"/>
        <v>0</v>
      </c>
      <c r="DC76" s="209">
        <f t="shared" ca="1" si="97"/>
        <v>0</v>
      </c>
      <c r="DD76" s="209">
        <f t="shared" ca="1" si="97"/>
        <v>0</v>
      </c>
      <c r="DE76" s="209">
        <f t="shared" ca="1" si="97"/>
        <v>0</v>
      </c>
      <c r="DF76" s="209">
        <f t="shared" ca="1" si="97"/>
        <v>0</v>
      </c>
      <c r="DG76" s="209">
        <f t="shared" ca="1" si="97"/>
        <v>0</v>
      </c>
      <c r="DH76" s="209">
        <f t="shared" ca="1" si="97"/>
        <v>0</v>
      </c>
      <c r="DI76" s="209">
        <f t="shared" ca="1" si="97"/>
        <v>0</v>
      </c>
      <c r="DJ76" s="209">
        <f t="shared" ca="1" si="97"/>
        <v>0</v>
      </c>
      <c r="DK76" s="209">
        <f t="shared" ca="1" si="97"/>
        <v>0</v>
      </c>
      <c r="DL76" s="209">
        <f t="shared" ca="1" si="97"/>
        <v>0</v>
      </c>
      <c r="DM76" s="209">
        <f t="shared" ca="1" si="97"/>
        <v>0</v>
      </c>
      <c r="DN76" s="209">
        <f t="shared" ca="1" si="97"/>
        <v>0</v>
      </c>
      <c r="DO76" s="209">
        <f t="shared" ca="1" si="97"/>
        <v>0</v>
      </c>
      <c r="DP76" s="209">
        <f t="shared" ca="1" si="97"/>
        <v>0</v>
      </c>
      <c r="DQ76" s="209">
        <f t="shared" ca="1" si="97"/>
        <v>0</v>
      </c>
      <c r="DR76" s="209">
        <f t="shared" ca="1" si="97"/>
        <v>0</v>
      </c>
      <c r="DS76" s="209">
        <f t="shared" ca="1" si="97"/>
        <v>0</v>
      </c>
      <c r="DT76" s="209">
        <f t="shared" ca="1" si="97"/>
        <v>0</v>
      </c>
      <c r="DU76" s="209">
        <f t="shared" ca="1" si="97"/>
        <v>0</v>
      </c>
      <c r="DV76" s="209">
        <f t="shared" ca="1" si="97"/>
        <v>0</v>
      </c>
      <c r="DW76" s="209">
        <f t="shared" ca="1" si="97"/>
        <v>0</v>
      </c>
      <c r="DX76" s="209">
        <f t="shared" ca="1" si="97"/>
        <v>0</v>
      </c>
      <c r="DY76" s="209">
        <f t="shared" ca="1" si="97"/>
        <v>0</v>
      </c>
      <c r="DZ76" s="209">
        <f t="shared" ca="1" si="97"/>
        <v>0</v>
      </c>
      <c r="EA76" s="209">
        <f t="shared" ca="1" si="97"/>
        <v>0</v>
      </c>
      <c r="EB76" s="209">
        <f t="shared" ca="1" si="97"/>
        <v>0</v>
      </c>
      <c r="EC76" s="209">
        <f t="shared" ca="1" si="97"/>
        <v>0</v>
      </c>
      <c r="ED76" s="209">
        <f t="shared" ca="1" si="97"/>
        <v>0</v>
      </c>
      <c r="EE76" s="209">
        <f t="shared" ca="1" si="97"/>
        <v>0</v>
      </c>
      <c r="EF76" s="209">
        <f t="shared" ca="1" si="97"/>
        <v>0</v>
      </c>
      <c r="EG76" s="209">
        <f t="shared" ref="EG76:GQ76" ca="1" si="98">EG9-EG42-EG50-EG59-EG66-EG73</f>
        <v>0</v>
      </c>
      <c r="EH76" s="209">
        <f t="shared" ca="1" si="98"/>
        <v>0</v>
      </c>
      <c r="EI76" s="209">
        <f t="shared" ca="1" si="98"/>
        <v>0</v>
      </c>
      <c r="EJ76" s="209">
        <f t="shared" ca="1" si="98"/>
        <v>0</v>
      </c>
      <c r="EK76" s="209">
        <f t="shared" ca="1" si="98"/>
        <v>0</v>
      </c>
      <c r="EL76" s="209">
        <f t="shared" ca="1" si="98"/>
        <v>0</v>
      </c>
      <c r="EM76" s="209">
        <f t="shared" ca="1" si="98"/>
        <v>0</v>
      </c>
      <c r="EN76" s="209">
        <f t="shared" ca="1" si="98"/>
        <v>0</v>
      </c>
      <c r="EO76" s="209">
        <f t="shared" ca="1" si="98"/>
        <v>0</v>
      </c>
      <c r="EP76" s="209">
        <f t="shared" ca="1" si="98"/>
        <v>0</v>
      </c>
      <c r="EQ76" s="209">
        <f t="shared" ca="1" si="98"/>
        <v>0</v>
      </c>
      <c r="ER76" s="209">
        <f t="shared" ca="1" si="98"/>
        <v>0</v>
      </c>
      <c r="ES76" s="209">
        <f t="shared" ca="1" si="98"/>
        <v>0</v>
      </c>
      <c r="ET76" s="209">
        <f t="shared" ca="1" si="98"/>
        <v>0</v>
      </c>
      <c r="EU76" s="209">
        <f t="shared" ca="1" si="98"/>
        <v>0</v>
      </c>
      <c r="EV76" s="209">
        <f t="shared" ca="1" si="98"/>
        <v>0</v>
      </c>
      <c r="EW76" s="209">
        <f t="shared" ca="1" si="98"/>
        <v>0</v>
      </c>
      <c r="EX76" s="209">
        <f t="shared" ca="1" si="98"/>
        <v>0</v>
      </c>
      <c r="EY76" s="209">
        <f t="shared" ca="1" si="98"/>
        <v>0</v>
      </c>
      <c r="EZ76" s="209">
        <f t="shared" ca="1" si="98"/>
        <v>0</v>
      </c>
      <c r="FA76" s="209">
        <f t="shared" ca="1" si="98"/>
        <v>0</v>
      </c>
      <c r="FB76" s="209">
        <f t="shared" ca="1" si="98"/>
        <v>0</v>
      </c>
      <c r="FC76" s="209">
        <f t="shared" ca="1" si="98"/>
        <v>0</v>
      </c>
      <c r="FD76" s="209">
        <f t="shared" ca="1" si="98"/>
        <v>0</v>
      </c>
      <c r="FE76" s="209">
        <f t="shared" ca="1" si="98"/>
        <v>0</v>
      </c>
      <c r="FF76" s="209">
        <f t="shared" ca="1" si="98"/>
        <v>0</v>
      </c>
      <c r="FG76" s="209">
        <f t="shared" ca="1" si="98"/>
        <v>0</v>
      </c>
      <c r="FH76" s="209">
        <f t="shared" ca="1" si="98"/>
        <v>0</v>
      </c>
      <c r="FI76" s="209">
        <f t="shared" ca="1" si="98"/>
        <v>0</v>
      </c>
      <c r="FJ76" s="209">
        <f t="shared" ca="1" si="98"/>
        <v>0</v>
      </c>
      <c r="FK76" s="209">
        <f t="shared" ca="1" si="98"/>
        <v>0</v>
      </c>
      <c r="FL76" s="209">
        <f t="shared" ca="1" si="98"/>
        <v>0</v>
      </c>
      <c r="FM76" s="209">
        <f t="shared" ca="1" si="98"/>
        <v>0</v>
      </c>
      <c r="FN76" s="209">
        <f t="shared" ca="1" si="98"/>
        <v>0</v>
      </c>
      <c r="FO76" s="209">
        <f t="shared" ca="1" si="98"/>
        <v>0</v>
      </c>
      <c r="FP76" s="209">
        <f t="shared" ca="1" si="98"/>
        <v>0</v>
      </c>
      <c r="FQ76" s="209">
        <f t="shared" ca="1" si="98"/>
        <v>0</v>
      </c>
      <c r="FR76" s="209">
        <f t="shared" ca="1" si="98"/>
        <v>0</v>
      </c>
      <c r="FS76" s="209">
        <f t="shared" ca="1" si="98"/>
        <v>0</v>
      </c>
      <c r="FT76" s="209">
        <f t="shared" ca="1" si="98"/>
        <v>0</v>
      </c>
      <c r="FU76" s="209">
        <f t="shared" ca="1" si="98"/>
        <v>0</v>
      </c>
      <c r="FV76" s="209">
        <f t="shared" ca="1" si="98"/>
        <v>0</v>
      </c>
      <c r="FW76" s="209">
        <f t="shared" ca="1" si="98"/>
        <v>0</v>
      </c>
      <c r="FX76" s="209">
        <f t="shared" ca="1" si="98"/>
        <v>0</v>
      </c>
      <c r="FY76" s="209">
        <f t="shared" ca="1" si="98"/>
        <v>0</v>
      </c>
      <c r="FZ76" s="209">
        <f t="shared" ca="1" si="98"/>
        <v>0</v>
      </c>
      <c r="GA76" s="209">
        <f t="shared" ca="1" si="98"/>
        <v>0</v>
      </c>
      <c r="GB76" s="209">
        <f t="shared" ca="1" si="98"/>
        <v>0</v>
      </c>
      <c r="GC76" s="209">
        <f t="shared" ca="1" si="98"/>
        <v>0</v>
      </c>
      <c r="GD76" s="209">
        <f t="shared" ca="1" si="98"/>
        <v>0</v>
      </c>
      <c r="GE76" s="209">
        <f t="shared" ca="1" si="98"/>
        <v>0</v>
      </c>
      <c r="GF76" s="209">
        <f t="shared" ca="1" si="98"/>
        <v>0</v>
      </c>
      <c r="GG76" s="209">
        <f t="shared" ca="1" si="98"/>
        <v>0</v>
      </c>
      <c r="GH76" s="209">
        <f t="shared" ca="1" si="98"/>
        <v>0</v>
      </c>
      <c r="GI76" s="209">
        <f t="shared" ca="1" si="98"/>
        <v>0</v>
      </c>
      <c r="GJ76" s="209">
        <f t="shared" ca="1" si="98"/>
        <v>0</v>
      </c>
      <c r="GK76" s="209">
        <f t="shared" ca="1" si="98"/>
        <v>0</v>
      </c>
      <c r="GL76" s="209">
        <f t="shared" ca="1" si="98"/>
        <v>0</v>
      </c>
      <c r="GM76" s="209">
        <f t="shared" ca="1" si="98"/>
        <v>0</v>
      </c>
      <c r="GN76" s="209">
        <f t="shared" ca="1" si="98"/>
        <v>0</v>
      </c>
      <c r="GO76" s="209">
        <f t="shared" ca="1" si="98"/>
        <v>0</v>
      </c>
      <c r="GP76" s="209">
        <f t="shared" ca="1" si="98"/>
        <v>0</v>
      </c>
      <c r="GQ76" s="209">
        <f t="shared" ca="1" si="98"/>
        <v>0</v>
      </c>
      <c r="GR76" s="209">
        <f ca="1">SUM(I76:GQ76)</f>
        <v>0</v>
      </c>
      <c r="GS76" s="209"/>
    </row>
    <row r="77" spans="1:202" s="133" customFormat="1" x14ac:dyDescent="0.7">
      <c r="A77" s="211"/>
      <c r="B77" s="169"/>
      <c r="C77" s="170"/>
      <c r="D77" s="171"/>
      <c r="E77" s="169"/>
      <c r="F77" s="169"/>
      <c r="G77" s="169"/>
      <c r="H77" s="209"/>
      <c r="I77" s="209"/>
      <c r="J77" s="209"/>
      <c r="K77" s="209"/>
      <c r="L77" s="209"/>
      <c r="M77" s="209"/>
      <c r="N77" s="209"/>
      <c r="O77" s="209"/>
      <c r="P77" s="209"/>
      <c r="Q77" s="209"/>
      <c r="R77" s="209"/>
      <c r="S77" s="209"/>
      <c r="T77" s="209"/>
      <c r="U77" s="209"/>
      <c r="V77" s="209"/>
      <c r="W77" s="209"/>
      <c r="X77" s="209"/>
      <c r="Y77" s="209"/>
      <c r="Z77" s="209"/>
      <c r="AA77" s="209"/>
      <c r="AB77" s="209"/>
      <c r="AC77" s="209"/>
      <c r="AD77" s="209"/>
      <c r="AE77" s="209"/>
      <c r="AF77" s="209"/>
      <c r="AG77" s="209"/>
      <c r="AH77" s="209"/>
      <c r="AI77" s="209"/>
      <c r="AJ77" s="209"/>
      <c r="AK77" s="209"/>
      <c r="AL77" s="209"/>
      <c r="AM77" s="209"/>
      <c r="AN77" s="209"/>
      <c r="AO77" s="209"/>
      <c r="AP77" s="209"/>
      <c r="AQ77" s="209"/>
      <c r="AR77" s="209"/>
      <c r="AS77" s="209"/>
      <c r="AT77" s="209"/>
      <c r="AU77" s="209"/>
      <c r="AV77" s="209"/>
      <c r="AW77" s="209"/>
      <c r="AX77" s="209"/>
      <c r="AY77" s="209"/>
      <c r="AZ77" s="209"/>
      <c r="BA77" s="209"/>
      <c r="BB77" s="209"/>
      <c r="BC77" s="209"/>
      <c r="BD77" s="209"/>
      <c r="BE77" s="209"/>
      <c r="BF77" s="209"/>
      <c r="BG77" s="209"/>
      <c r="BH77" s="209"/>
      <c r="BI77" s="209"/>
      <c r="BJ77" s="209"/>
      <c r="BK77" s="209"/>
      <c r="BL77" s="209"/>
      <c r="BM77" s="209"/>
      <c r="BN77" s="209"/>
      <c r="BO77" s="209"/>
      <c r="BP77" s="209"/>
      <c r="BQ77" s="209"/>
      <c r="BR77" s="209"/>
      <c r="BS77" s="209"/>
      <c r="BT77" s="209"/>
      <c r="BU77" s="209"/>
      <c r="BV77" s="209"/>
      <c r="BW77" s="209"/>
      <c r="BX77" s="209"/>
      <c r="BY77" s="209"/>
      <c r="BZ77" s="209"/>
      <c r="CA77" s="209"/>
      <c r="CB77" s="209"/>
      <c r="CC77" s="209"/>
      <c r="CD77" s="209"/>
      <c r="CE77" s="209"/>
      <c r="CF77" s="209"/>
      <c r="CG77" s="209"/>
      <c r="CH77" s="209"/>
      <c r="CI77" s="209"/>
      <c r="CJ77" s="209"/>
      <c r="CK77" s="209"/>
      <c r="CL77" s="209"/>
      <c r="CM77" s="209"/>
      <c r="CN77" s="209"/>
      <c r="CO77" s="209"/>
      <c r="CP77" s="209"/>
      <c r="CQ77" s="209"/>
      <c r="CR77" s="209"/>
      <c r="CS77" s="209"/>
      <c r="CT77" s="209"/>
      <c r="CU77" s="209"/>
      <c r="CV77" s="209"/>
      <c r="CW77" s="209"/>
      <c r="CX77" s="209"/>
      <c r="CY77" s="209"/>
      <c r="CZ77" s="209"/>
      <c r="DA77" s="209"/>
      <c r="DB77" s="209"/>
      <c r="DC77" s="209"/>
      <c r="DD77" s="209"/>
      <c r="DE77" s="209"/>
      <c r="DF77" s="209"/>
      <c r="DG77" s="209"/>
      <c r="DH77" s="209"/>
      <c r="DI77" s="209"/>
      <c r="DJ77" s="209"/>
      <c r="DK77" s="209"/>
      <c r="DL77" s="209"/>
      <c r="DM77" s="209"/>
      <c r="DN77" s="209"/>
      <c r="DO77" s="209"/>
      <c r="DP77" s="209"/>
      <c r="DQ77" s="209"/>
      <c r="DR77" s="209"/>
      <c r="DS77" s="209"/>
      <c r="DT77" s="209"/>
      <c r="DU77" s="209"/>
      <c r="DV77" s="209"/>
      <c r="DW77" s="209"/>
      <c r="DX77" s="209"/>
      <c r="DY77" s="209"/>
      <c r="DZ77" s="209"/>
      <c r="EA77" s="209"/>
      <c r="EB77" s="209"/>
      <c r="EC77" s="209"/>
      <c r="ED77" s="209"/>
      <c r="EE77" s="209"/>
      <c r="EF77" s="209"/>
      <c r="EG77" s="209"/>
      <c r="EH77" s="209"/>
      <c r="EI77" s="209"/>
      <c r="EJ77" s="209"/>
      <c r="EK77" s="209"/>
      <c r="EL77" s="209"/>
      <c r="EM77" s="209"/>
      <c r="EN77" s="209"/>
      <c r="EO77" s="209"/>
      <c r="EP77" s="209"/>
      <c r="EQ77" s="209"/>
      <c r="ER77" s="209"/>
      <c r="ES77" s="209"/>
      <c r="ET77" s="209"/>
      <c r="EU77" s="209"/>
      <c r="EV77" s="209"/>
      <c r="EW77" s="209"/>
      <c r="EX77" s="209"/>
      <c r="EY77" s="209"/>
      <c r="EZ77" s="209"/>
      <c r="FA77" s="209"/>
      <c r="FB77" s="209"/>
      <c r="FC77" s="209"/>
      <c r="FD77" s="209"/>
      <c r="FE77" s="209"/>
      <c r="FF77" s="209"/>
      <c r="FG77" s="209"/>
      <c r="FH77" s="209"/>
      <c r="FI77" s="209"/>
      <c r="FJ77" s="209"/>
      <c r="FK77" s="209"/>
      <c r="FL77" s="209"/>
      <c r="FM77" s="209"/>
      <c r="FN77" s="209"/>
      <c r="FO77" s="209"/>
      <c r="FP77" s="209"/>
      <c r="FQ77" s="209"/>
      <c r="FR77" s="209"/>
      <c r="FS77" s="209"/>
      <c r="FT77" s="209"/>
      <c r="FU77" s="209"/>
      <c r="FV77" s="209"/>
      <c r="FW77" s="209"/>
      <c r="FX77" s="209"/>
      <c r="FY77" s="209"/>
      <c r="FZ77" s="209"/>
      <c r="GA77" s="209"/>
      <c r="GB77" s="209"/>
      <c r="GC77" s="209"/>
      <c r="GD77" s="209"/>
      <c r="GE77" s="209"/>
      <c r="GF77" s="209"/>
      <c r="GG77" s="209"/>
      <c r="GH77" s="209"/>
      <c r="GI77" s="209"/>
      <c r="GJ77" s="209"/>
      <c r="GK77" s="209"/>
      <c r="GL77" s="209"/>
      <c r="GM77" s="209"/>
      <c r="GN77" s="209"/>
      <c r="GO77" s="209"/>
      <c r="GP77" s="209"/>
      <c r="GQ77" s="209"/>
      <c r="GS77" s="209"/>
    </row>
    <row r="78" spans="1:202" s="133" customFormat="1" ht="15.25" thickBot="1" x14ac:dyDescent="0.85">
      <c r="A78" s="219" t="s">
        <v>282</v>
      </c>
      <c r="B78" s="219"/>
      <c r="C78" s="219"/>
      <c r="D78" s="219"/>
      <c r="E78" s="219"/>
      <c r="F78" s="220"/>
      <c r="G78" s="220"/>
      <c r="H78" s="219"/>
      <c r="I78" s="219"/>
      <c r="J78" s="219"/>
      <c r="K78" s="219"/>
      <c r="L78" s="219"/>
      <c r="M78" s="219"/>
      <c r="N78" s="219"/>
      <c r="O78" s="219"/>
      <c r="P78" s="219"/>
      <c r="Q78" s="219"/>
      <c r="R78" s="219"/>
      <c r="S78" s="219"/>
      <c r="T78" s="219"/>
      <c r="U78" s="219"/>
      <c r="V78" s="219"/>
      <c r="W78" s="219"/>
      <c r="X78" s="219"/>
      <c r="Y78" s="219"/>
      <c r="Z78" s="219"/>
      <c r="AA78" s="219"/>
      <c r="AB78" s="219"/>
      <c r="AC78" s="219"/>
      <c r="AD78" s="219"/>
      <c r="AE78" s="219"/>
      <c r="AF78" s="219"/>
      <c r="AG78" s="219"/>
      <c r="AH78" s="219"/>
      <c r="AI78" s="219"/>
      <c r="AJ78" s="219"/>
      <c r="AK78" s="219"/>
      <c r="AL78" s="219"/>
      <c r="AM78" s="219"/>
      <c r="AN78" s="219"/>
      <c r="AO78" s="219"/>
      <c r="AP78" s="219"/>
      <c r="AQ78" s="219"/>
      <c r="AR78" s="219"/>
      <c r="AS78" s="219"/>
      <c r="AT78" s="219"/>
      <c r="AU78" s="219"/>
      <c r="AV78" s="219"/>
      <c r="AW78" s="219"/>
      <c r="AX78" s="219"/>
      <c r="AY78" s="219"/>
      <c r="AZ78" s="219"/>
      <c r="BA78" s="219"/>
      <c r="BB78" s="219"/>
      <c r="BC78" s="219"/>
      <c r="BD78" s="219"/>
      <c r="BE78" s="219"/>
      <c r="BF78" s="219"/>
      <c r="BG78" s="219"/>
      <c r="BH78" s="219"/>
      <c r="BI78" s="219"/>
      <c r="BJ78" s="219"/>
      <c r="BK78" s="219"/>
      <c r="BL78" s="219"/>
      <c r="BM78" s="219"/>
      <c r="BN78" s="219"/>
      <c r="BO78" s="219"/>
      <c r="BP78" s="219"/>
      <c r="BQ78" s="219"/>
      <c r="BR78" s="219"/>
      <c r="BS78" s="219"/>
      <c r="BT78" s="219"/>
      <c r="BU78" s="219"/>
      <c r="BV78" s="219"/>
      <c r="BW78" s="219"/>
      <c r="BX78" s="219"/>
      <c r="BY78" s="219"/>
      <c r="BZ78" s="219"/>
      <c r="CA78" s="219"/>
      <c r="CB78" s="219"/>
      <c r="CC78" s="219"/>
      <c r="CD78" s="219"/>
      <c r="CE78" s="219"/>
      <c r="CF78" s="219"/>
      <c r="CG78" s="219"/>
      <c r="CH78" s="219"/>
      <c r="CI78" s="219"/>
      <c r="CJ78" s="219"/>
      <c r="CK78" s="219"/>
      <c r="CL78" s="219"/>
      <c r="CM78" s="219"/>
      <c r="CN78" s="219"/>
      <c r="CO78" s="219"/>
      <c r="CP78" s="219"/>
      <c r="CQ78" s="219"/>
      <c r="CR78" s="219"/>
      <c r="CS78" s="219"/>
      <c r="CT78" s="219"/>
      <c r="CU78" s="219"/>
      <c r="CV78" s="219"/>
      <c r="CW78" s="219"/>
      <c r="CX78" s="219"/>
      <c r="CY78" s="219"/>
      <c r="CZ78" s="219"/>
      <c r="DA78" s="219"/>
      <c r="DB78" s="219"/>
      <c r="DC78" s="219"/>
      <c r="DD78" s="219"/>
      <c r="DE78" s="219"/>
      <c r="DF78" s="219"/>
      <c r="DG78" s="219"/>
      <c r="DH78" s="219"/>
      <c r="DI78" s="219"/>
      <c r="DJ78" s="219"/>
      <c r="DK78" s="219"/>
      <c r="DL78" s="219"/>
      <c r="DM78" s="219"/>
      <c r="DN78" s="219"/>
      <c r="DO78" s="219"/>
      <c r="DP78" s="219"/>
      <c r="DQ78" s="219"/>
      <c r="DR78" s="219"/>
      <c r="DS78" s="219"/>
      <c r="DT78" s="219"/>
      <c r="DU78" s="219"/>
      <c r="DV78" s="219"/>
      <c r="DW78" s="219"/>
      <c r="DX78" s="219"/>
      <c r="DY78" s="219"/>
      <c r="DZ78" s="219"/>
      <c r="EA78" s="219"/>
      <c r="EB78" s="219"/>
      <c r="EC78" s="219"/>
      <c r="ED78" s="219"/>
      <c r="EE78" s="219"/>
      <c r="EF78" s="219"/>
      <c r="EG78" s="219"/>
      <c r="EH78" s="219"/>
      <c r="EI78" s="219"/>
      <c r="EJ78" s="219"/>
      <c r="EK78" s="219"/>
      <c r="EL78" s="219"/>
      <c r="EM78" s="219"/>
      <c r="EN78" s="219"/>
      <c r="EO78" s="219"/>
      <c r="EP78" s="219"/>
      <c r="EQ78" s="219"/>
      <c r="ER78" s="219"/>
      <c r="ES78" s="219"/>
      <c r="ET78" s="219"/>
      <c r="EU78" s="219"/>
      <c r="EV78" s="219"/>
      <c r="EW78" s="219"/>
      <c r="EX78" s="219"/>
      <c r="EY78" s="219"/>
      <c r="EZ78" s="219"/>
      <c r="FA78" s="219"/>
      <c r="FB78" s="219"/>
      <c r="FC78" s="219"/>
      <c r="FD78" s="219"/>
      <c r="FE78" s="219"/>
      <c r="FF78" s="219"/>
      <c r="FG78" s="219"/>
      <c r="FH78" s="219"/>
      <c r="FI78" s="219"/>
      <c r="FJ78" s="219"/>
      <c r="FK78" s="219"/>
      <c r="FL78" s="219"/>
      <c r="FM78" s="219"/>
      <c r="FN78" s="219"/>
      <c r="FO78" s="219"/>
      <c r="FP78" s="219"/>
      <c r="FQ78" s="219"/>
      <c r="FR78" s="219"/>
      <c r="FS78" s="219"/>
      <c r="FT78" s="219"/>
      <c r="FU78" s="219"/>
      <c r="FV78" s="219"/>
      <c r="FW78" s="219"/>
      <c r="FX78" s="219"/>
      <c r="FY78" s="219"/>
      <c r="FZ78" s="219"/>
      <c r="GA78" s="219"/>
      <c r="GB78" s="219"/>
      <c r="GC78" s="219"/>
      <c r="GD78" s="219"/>
      <c r="GE78" s="219"/>
      <c r="GF78" s="219"/>
      <c r="GG78" s="219"/>
      <c r="GH78" s="219"/>
      <c r="GI78" s="219"/>
      <c r="GJ78" s="219"/>
      <c r="GK78" s="219"/>
      <c r="GL78" s="219"/>
      <c r="GM78" s="219"/>
      <c r="GN78" s="219"/>
      <c r="GO78" s="219"/>
      <c r="GP78" s="219"/>
      <c r="GQ78" s="219"/>
      <c r="GR78" s="221">
        <f ca="1">+GR72+GR65+GR56+GR47+GR41</f>
        <v>1447086042.7052214</v>
      </c>
      <c r="GS78" s="209"/>
    </row>
    <row r="79" spans="1:202" s="133" customFormat="1" x14ac:dyDescent="0.7">
      <c r="A79" s="124"/>
      <c r="B79" s="124"/>
      <c r="C79" s="124"/>
      <c r="D79" s="124"/>
      <c r="E79" s="124"/>
      <c r="F79" s="162"/>
      <c r="G79" s="162"/>
      <c r="H79" s="124"/>
      <c r="I79" s="124"/>
      <c r="J79" s="124"/>
      <c r="K79" s="124"/>
      <c r="L79" s="124"/>
      <c r="M79" s="124"/>
      <c r="N79" s="124"/>
      <c r="O79" s="124"/>
      <c r="P79" s="124"/>
      <c r="Q79" s="124"/>
      <c r="R79" s="124"/>
      <c r="S79" s="124"/>
      <c r="T79" s="124"/>
      <c r="U79" s="124"/>
      <c r="V79" s="124"/>
      <c r="W79" s="124"/>
      <c r="X79" s="124"/>
      <c r="Y79" s="124"/>
      <c r="Z79" s="124"/>
      <c r="AA79" s="124"/>
      <c r="AB79" s="124"/>
      <c r="AC79" s="124"/>
      <c r="AD79" s="124"/>
      <c r="AE79" s="124"/>
      <c r="AF79" s="124"/>
      <c r="AG79" s="124"/>
      <c r="AH79" s="124"/>
      <c r="AI79" s="124"/>
      <c r="AJ79" s="124"/>
      <c r="AK79" s="124"/>
      <c r="AL79" s="124"/>
      <c r="AM79" s="124"/>
      <c r="AN79" s="124"/>
      <c r="AO79" s="124"/>
      <c r="AP79" s="124"/>
      <c r="AQ79" s="124"/>
      <c r="AR79" s="124"/>
      <c r="AS79" s="124"/>
      <c r="AT79" s="124"/>
      <c r="AU79" s="124"/>
      <c r="AV79" s="124"/>
      <c r="AW79" s="124"/>
      <c r="AX79" s="124"/>
      <c r="AY79" s="124"/>
      <c r="AZ79" s="124"/>
      <c r="BA79" s="124"/>
      <c r="BB79" s="124"/>
      <c r="BC79" s="124"/>
      <c r="BD79" s="124"/>
      <c r="BE79" s="124"/>
      <c r="BF79" s="124"/>
      <c r="BG79" s="124"/>
      <c r="BH79" s="124"/>
      <c r="BI79" s="124"/>
      <c r="BJ79" s="124"/>
      <c r="BK79" s="124"/>
      <c r="BL79" s="124"/>
      <c r="BM79" s="124"/>
      <c r="BN79" s="124"/>
      <c r="BO79" s="124"/>
      <c r="BP79" s="124"/>
      <c r="BQ79" s="124"/>
      <c r="BR79" s="124"/>
      <c r="BS79" s="124"/>
      <c r="BT79" s="124"/>
      <c r="BU79" s="124"/>
      <c r="BV79" s="124"/>
      <c r="BW79" s="124"/>
      <c r="BX79" s="124"/>
      <c r="BY79" s="124"/>
      <c r="BZ79" s="124"/>
      <c r="CA79" s="124"/>
      <c r="CB79" s="124"/>
      <c r="CC79" s="124"/>
      <c r="CD79" s="124"/>
      <c r="CE79" s="124"/>
      <c r="CF79" s="124"/>
      <c r="CG79" s="124"/>
      <c r="CH79" s="124"/>
      <c r="CI79" s="124"/>
      <c r="CJ79" s="124"/>
      <c r="CK79" s="124"/>
      <c r="CL79" s="124"/>
      <c r="CM79" s="124"/>
      <c r="CN79" s="124"/>
      <c r="CO79" s="124"/>
      <c r="CP79" s="124"/>
      <c r="CQ79" s="124"/>
      <c r="CR79" s="124"/>
      <c r="CS79" s="124"/>
      <c r="CT79" s="124"/>
      <c r="CU79" s="124"/>
      <c r="CV79" s="124"/>
      <c r="CW79" s="124"/>
      <c r="CX79" s="124"/>
      <c r="CY79" s="124"/>
      <c r="CZ79" s="124"/>
      <c r="DA79" s="124"/>
      <c r="DB79" s="124"/>
      <c r="DC79" s="124"/>
      <c r="DD79" s="124"/>
      <c r="DE79" s="124"/>
      <c r="DF79" s="124"/>
      <c r="DG79" s="124"/>
      <c r="DH79" s="124"/>
      <c r="DI79" s="124"/>
      <c r="DJ79" s="124"/>
      <c r="DK79" s="124"/>
      <c r="DL79" s="124"/>
      <c r="DM79" s="124"/>
      <c r="DN79" s="124"/>
      <c r="DO79" s="124"/>
      <c r="DP79" s="124"/>
      <c r="DQ79" s="124"/>
      <c r="DR79" s="124"/>
      <c r="DS79" s="124"/>
      <c r="DT79" s="124"/>
      <c r="DU79" s="124"/>
      <c r="DV79" s="124"/>
      <c r="DW79" s="124"/>
      <c r="DX79" s="124"/>
      <c r="DY79" s="124"/>
      <c r="DZ79" s="124"/>
      <c r="EA79" s="124"/>
      <c r="EB79" s="124"/>
      <c r="EC79" s="124"/>
      <c r="ED79" s="124"/>
      <c r="EE79" s="124"/>
      <c r="EF79" s="124"/>
      <c r="EG79" s="124"/>
      <c r="EH79" s="124"/>
      <c r="EI79" s="124"/>
      <c r="EJ79" s="124"/>
      <c r="EK79" s="124"/>
      <c r="EL79" s="124"/>
      <c r="EM79" s="124"/>
      <c r="EN79" s="124"/>
      <c r="EO79" s="124"/>
      <c r="EP79" s="124"/>
      <c r="EQ79" s="124"/>
      <c r="ER79" s="124"/>
      <c r="ES79" s="124"/>
      <c r="ET79" s="124"/>
      <c r="EU79" s="124"/>
      <c r="EV79" s="124"/>
      <c r="EW79" s="124"/>
      <c r="EX79" s="124"/>
      <c r="EY79" s="124"/>
      <c r="EZ79" s="124"/>
      <c r="FA79" s="124"/>
      <c r="FB79" s="124"/>
      <c r="FC79" s="124"/>
      <c r="FD79" s="124"/>
      <c r="FE79" s="124"/>
      <c r="FF79" s="124"/>
      <c r="FG79" s="124"/>
      <c r="FH79" s="124"/>
      <c r="FI79" s="124"/>
      <c r="FJ79" s="124"/>
      <c r="FK79" s="124"/>
      <c r="FL79" s="124"/>
      <c r="FM79" s="124"/>
      <c r="FN79" s="124"/>
      <c r="FO79" s="124"/>
      <c r="FP79" s="124"/>
      <c r="FQ79" s="124"/>
      <c r="FR79" s="124"/>
      <c r="FS79" s="124"/>
      <c r="FT79" s="124"/>
      <c r="FU79" s="124"/>
      <c r="FV79" s="124"/>
      <c r="FW79" s="124"/>
      <c r="FX79" s="124"/>
      <c r="FY79" s="124"/>
      <c r="FZ79" s="124"/>
      <c r="GA79" s="124"/>
      <c r="GB79" s="124"/>
      <c r="GC79" s="124"/>
      <c r="GD79" s="124"/>
      <c r="GE79" s="124"/>
      <c r="GF79" s="124"/>
      <c r="GG79" s="124"/>
      <c r="GH79" s="124"/>
      <c r="GI79" s="124"/>
      <c r="GJ79" s="124"/>
      <c r="GK79" s="124"/>
      <c r="GL79" s="124"/>
      <c r="GM79" s="124"/>
      <c r="GN79" s="124"/>
      <c r="GO79" s="124"/>
      <c r="GP79" s="124"/>
      <c r="GQ79" s="124"/>
      <c r="GR79" s="124"/>
      <c r="GS79" s="209"/>
    </row>
    <row r="80" spans="1:202" s="133" customFormat="1" x14ac:dyDescent="0.7">
      <c r="A80" s="124"/>
      <c r="B80" s="124"/>
      <c r="C80" s="124"/>
      <c r="D80" s="124"/>
      <c r="E80" s="124"/>
      <c r="F80" s="162"/>
      <c r="G80" s="162"/>
      <c r="H80" s="124"/>
      <c r="I80" s="124"/>
      <c r="J80" s="124"/>
      <c r="K80" s="124"/>
      <c r="L80" s="124"/>
      <c r="M80" s="124"/>
      <c r="N80" s="124"/>
      <c r="O80" s="124"/>
      <c r="P80" s="124"/>
      <c r="Q80" s="124"/>
      <c r="R80" s="124"/>
      <c r="S80" s="124"/>
      <c r="T80" s="124"/>
      <c r="U80" s="124"/>
      <c r="V80" s="124"/>
      <c r="W80" s="124"/>
      <c r="X80" s="124"/>
      <c r="Y80" s="124"/>
      <c r="Z80" s="124"/>
      <c r="AA80" s="124"/>
      <c r="AB80" s="124"/>
      <c r="AC80" s="124"/>
      <c r="AD80" s="124"/>
      <c r="AE80" s="124"/>
      <c r="AF80" s="124"/>
      <c r="AG80" s="124"/>
      <c r="AH80" s="124"/>
      <c r="AI80" s="124"/>
      <c r="AJ80" s="124"/>
      <c r="AK80" s="124"/>
      <c r="AL80" s="124"/>
      <c r="AM80" s="124"/>
      <c r="AN80" s="124"/>
      <c r="AO80" s="124"/>
      <c r="AP80" s="124"/>
      <c r="AQ80" s="124"/>
      <c r="AR80" s="124"/>
      <c r="AS80" s="124"/>
      <c r="AT80" s="124"/>
      <c r="AU80" s="124"/>
      <c r="AV80" s="124"/>
      <c r="AW80" s="124"/>
      <c r="AX80" s="124"/>
      <c r="AY80" s="124"/>
      <c r="AZ80" s="124"/>
      <c r="BA80" s="124"/>
      <c r="BB80" s="124"/>
      <c r="BC80" s="124"/>
      <c r="BD80" s="124"/>
      <c r="BE80" s="124"/>
      <c r="BF80" s="124"/>
      <c r="BG80" s="124"/>
      <c r="BH80" s="124"/>
      <c r="BI80" s="124"/>
      <c r="BJ80" s="124"/>
      <c r="BK80" s="124"/>
      <c r="BL80" s="124"/>
      <c r="BM80" s="124"/>
      <c r="BN80" s="124"/>
      <c r="BO80" s="124"/>
      <c r="BP80" s="124"/>
      <c r="BQ80" s="124"/>
      <c r="BR80" s="124"/>
      <c r="BS80" s="124"/>
      <c r="BT80" s="124"/>
      <c r="BU80" s="124"/>
      <c r="BV80" s="124"/>
      <c r="BW80" s="124"/>
      <c r="BX80" s="124"/>
      <c r="BY80" s="124"/>
      <c r="BZ80" s="124"/>
      <c r="CA80" s="124"/>
      <c r="CB80" s="124"/>
      <c r="CC80" s="124"/>
      <c r="CD80" s="124"/>
      <c r="CE80" s="124"/>
      <c r="CF80" s="124"/>
      <c r="CG80" s="124"/>
      <c r="CH80" s="124"/>
      <c r="CI80" s="124"/>
      <c r="CJ80" s="124"/>
      <c r="CK80" s="124"/>
      <c r="CL80" s="124"/>
      <c r="CM80" s="124"/>
      <c r="CN80" s="124"/>
      <c r="CO80" s="124"/>
      <c r="CP80" s="124"/>
      <c r="CQ80" s="124"/>
      <c r="CR80" s="124"/>
      <c r="CS80" s="124"/>
      <c r="CT80" s="124"/>
      <c r="CU80" s="124"/>
      <c r="CV80" s="124"/>
      <c r="CW80" s="124"/>
      <c r="CX80" s="124"/>
      <c r="CY80" s="124"/>
      <c r="CZ80" s="124"/>
      <c r="DA80" s="124"/>
      <c r="DB80" s="124"/>
      <c r="DC80" s="124"/>
      <c r="DD80" s="124"/>
      <c r="DE80" s="124"/>
      <c r="DF80" s="124"/>
      <c r="DG80" s="124"/>
      <c r="DH80" s="124"/>
      <c r="DI80" s="124"/>
      <c r="DJ80" s="124"/>
      <c r="DK80" s="124"/>
      <c r="DL80" s="124"/>
      <c r="DM80" s="124"/>
      <c r="DN80" s="124"/>
      <c r="DO80" s="124"/>
      <c r="DP80" s="124"/>
      <c r="DQ80" s="124"/>
      <c r="DR80" s="124"/>
      <c r="DS80" s="124"/>
      <c r="DT80" s="124"/>
      <c r="DU80" s="124"/>
      <c r="DV80" s="124"/>
      <c r="DW80" s="124"/>
      <c r="DX80" s="124"/>
      <c r="DY80" s="124"/>
      <c r="DZ80" s="124"/>
      <c r="EA80" s="124"/>
      <c r="EB80" s="124"/>
      <c r="EC80" s="124"/>
      <c r="ED80" s="124"/>
      <c r="EE80" s="124"/>
      <c r="EF80" s="124"/>
      <c r="EG80" s="124"/>
      <c r="EH80" s="124"/>
      <c r="EI80" s="124"/>
      <c r="EJ80" s="124"/>
      <c r="EK80" s="124"/>
      <c r="EL80" s="124"/>
      <c r="EM80" s="124"/>
      <c r="EN80" s="124"/>
      <c r="EO80" s="124"/>
      <c r="EP80" s="124"/>
      <c r="EQ80" s="124"/>
      <c r="ER80" s="124"/>
      <c r="ES80" s="124"/>
      <c r="ET80" s="124"/>
      <c r="EU80" s="124"/>
      <c r="EV80" s="124"/>
      <c r="EW80" s="124"/>
      <c r="EX80" s="124"/>
      <c r="EY80" s="124"/>
      <c r="EZ80" s="124"/>
      <c r="FA80" s="124"/>
      <c r="FB80" s="124"/>
      <c r="FC80" s="124"/>
      <c r="FD80" s="124"/>
      <c r="FE80" s="124"/>
      <c r="FF80" s="124"/>
      <c r="FG80" s="124"/>
      <c r="FH80" s="124"/>
      <c r="FI80" s="124"/>
      <c r="FJ80" s="124"/>
      <c r="FK80" s="124"/>
      <c r="FL80" s="124"/>
      <c r="FM80" s="124"/>
      <c r="FN80" s="124"/>
      <c r="FO80" s="124"/>
      <c r="FP80" s="124"/>
      <c r="FQ80" s="124"/>
      <c r="FR80" s="124"/>
      <c r="FS80" s="124"/>
      <c r="FT80" s="124"/>
      <c r="FU80" s="124"/>
      <c r="FV80" s="124"/>
      <c r="FW80" s="124"/>
      <c r="FX80" s="124"/>
      <c r="FY80" s="124"/>
      <c r="FZ80" s="124"/>
      <c r="GA80" s="124"/>
      <c r="GB80" s="124"/>
      <c r="GC80" s="124"/>
      <c r="GD80" s="124"/>
      <c r="GE80" s="124"/>
      <c r="GF80" s="124"/>
      <c r="GG80" s="124"/>
      <c r="GH80" s="124"/>
      <c r="GI80" s="124"/>
      <c r="GJ80" s="124"/>
      <c r="GK80" s="124"/>
      <c r="GL80" s="124"/>
      <c r="GM80" s="124"/>
      <c r="GN80" s="124"/>
      <c r="GO80" s="124"/>
      <c r="GP80" s="124"/>
      <c r="GQ80" s="124"/>
      <c r="GR80" s="124"/>
      <c r="GS80" s="209"/>
    </row>
    <row r="81" spans="1:201" s="133" customFormat="1" ht="15.5" x14ac:dyDescent="0.7">
      <c r="A81" s="222" t="s">
        <v>283</v>
      </c>
      <c r="B81" s="124"/>
      <c r="C81" s="124"/>
      <c r="D81" s="124"/>
      <c r="E81" s="124"/>
      <c r="F81" s="162"/>
      <c r="G81" s="162"/>
      <c r="H81" s="124"/>
      <c r="I81" s="150">
        <f ca="1">I74+I67+I60+I51+I43</f>
        <v>0</v>
      </c>
      <c r="J81" s="150">
        <f t="shared" ref="J81:BU82" ca="1" si="99">J74+J67+J60+J51+J43</f>
        <v>0</v>
      </c>
      <c r="K81" s="150">
        <f t="shared" ca="1" si="99"/>
        <v>0</v>
      </c>
      <c r="L81" s="150">
        <f t="shared" ca="1" si="99"/>
        <v>0</v>
      </c>
      <c r="M81" s="150">
        <f t="shared" ca="1" si="99"/>
        <v>0</v>
      </c>
      <c r="N81" s="150">
        <f t="shared" ca="1" si="99"/>
        <v>0</v>
      </c>
      <c r="O81" s="150">
        <f t="shared" ca="1" si="99"/>
        <v>0</v>
      </c>
      <c r="P81" s="150">
        <f t="shared" ca="1" si="99"/>
        <v>0</v>
      </c>
      <c r="Q81" s="150">
        <f t="shared" ca="1" si="99"/>
        <v>0</v>
      </c>
      <c r="R81" s="150">
        <f t="shared" ca="1" si="99"/>
        <v>0</v>
      </c>
      <c r="S81" s="150">
        <f t="shared" ca="1" si="99"/>
        <v>1903767.8411554527</v>
      </c>
      <c r="T81" s="150">
        <f t="shared" ca="1" si="99"/>
        <v>0</v>
      </c>
      <c r="U81" s="150">
        <f t="shared" ca="1" si="99"/>
        <v>0</v>
      </c>
      <c r="V81" s="150">
        <f t="shared" ca="1" si="99"/>
        <v>8157846.3032676503</v>
      </c>
      <c r="W81" s="150">
        <f t="shared" ca="1" si="99"/>
        <v>0</v>
      </c>
      <c r="X81" s="150">
        <f t="shared" ca="1" si="99"/>
        <v>0</v>
      </c>
      <c r="Y81" s="150">
        <f t="shared" ca="1" si="99"/>
        <v>10721773.617201321</v>
      </c>
      <c r="Z81" s="150">
        <f t="shared" ca="1" si="99"/>
        <v>0</v>
      </c>
      <c r="AA81" s="150">
        <f t="shared" ca="1" si="99"/>
        <v>0</v>
      </c>
      <c r="AB81" s="150">
        <f t="shared" ca="1" si="99"/>
        <v>11642670.730824042</v>
      </c>
      <c r="AC81" s="150">
        <f t="shared" ca="1" si="99"/>
        <v>0</v>
      </c>
      <c r="AD81" s="150">
        <f t="shared" ca="1" si="99"/>
        <v>0</v>
      </c>
      <c r="AE81" s="150">
        <f t="shared" ca="1" si="99"/>
        <v>11010542.86289157</v>
      </c>
      <c r="AF81" s="150">
        <f t="shared" ca="1" si="99"/>
        <v>0</v>
      </c>
      <c r="AG81" s="150">
        <f t="shared" ca="1" si="99"/>
        <v>0</v>
      </c>
      <c r="AH81" s="150">
        <f t="shared" ca="1" si="99"/>
        <v>16084171.587062333</v>
      </c>
      <c r="AI81" s="150">
        <f t="shared" ca="1" si="99"/>
        <v>0</v>
      </c>
      <c r="AJ81" s="150">
        <f t="shared" ca="1" si="99"/>
        <v>0</v>
      </c>
      <c r="AK81" s="150">
        <f t="shared" ca="1" si="99"/>
        <v>17718419.817985266</v>
      </c>
      <c r="AL81" s="150">
        <f t="shared" ca="1" si="99"/>
        <v>0</v>
      </c>
      <c r="AM81" s="150">
        <f t="shared" ca="1" si="99"/>
        <v>0</v>
      </c>
      <c r="AN81" s="150">
        <f t="shared" ca="1" si="99"/>
        <v>21881977.694289044</v>
      </c>
      <c r="AO81" s="150">
        <f t="shared" ca="1" si="99"/>
        <v>0</v>
      </c>
      <c r="AP81" s="150">
        <f t="shared" ca="1" si="99"/>
        <v>0</v>
      </c>
      <c r="AQ81" s="150">
        <f t="shared" ca="1" si="99"/>
        <v>21450710.554289035</v>
      </c>
      <c r="AR81" s="150">
        <f t="shared" ca="1" si="99"/>
        <v>0</v>
      </c>
      <c r="AS81" s="150">
        <f t="shared" ca="1" si="99"/>
        <v>0</v>
      </c>
      <c r="AT81" s="150">
        <f t="shared" ca="1" si="99"/>
        <v>22014064.423046514</v>
      </c>
      <c r="AU81" s="150">
        <f t="shared" ca="1" si="99"/>
        <v>0</v>
      </c>
      <c r="AV81" s="150">
        <f t="shared" ca="1" si="99"/>
        <v>0</v>
      </c>
      <c r="AW81" s="150">
        <f t="shared" ca="1" si="99"/>
        <v>22156103.35233584</v>
      </c>
      <c r="AX81" s="150">
        <f t="shared" ca="1" si="99"/>
        <v>0</v>
      </c>
      <c r="AY81" s="150">
        <f t="shared" ca="1" si="99"/>
        <v>0</v>
      </c>
      <c r="AZ81" s="150">
        <f t="shared" ca="1" si="99"/>
        <v>21387943.381980501</v>
      </c>
      <c r="BA81" s="150">
        <f t="shared" ca="1" si="99"/>
        <v>0</v>
      </c>
      <c r="BB81" s="150">
        <f t="shared" ca="1" si="99"/>
        <v>0</v>
      </c>
      <c r="BC81" s="150">
        <f t="shared" ca="1" si="99"/>
        <v>19846469.778479747</v>
      </c>
      <c r="BD81" s="150">
        <f t="shared" ca="1" si="99"/>
        <v>0</v>
      </c>
      <c r="BE81" s="150">
        <f t="shared" ca="1" si="99"/>
        <v>0</v>
      </c>
      <c r="BF81" s="150">
        <f t="shared" ca="1" si="99"/>
        <v>20223018.845640466</v>
      </c>
      <c r="BG81" s="150">
        <f t="shared" ca="1" si="99"/>
        <v>0</v>
      </c>
      <c r="BH81" s="150">
        <f t="shared" ca="1" si="99"/>
        <v>0</v>
      </c>
      <c r="BI81" s="150">
        <f t="shared" ca="1" si="99"/>
        <v>20590904.700846702</v>
      </c>
      <c r="BJ81" s="150">
        <f t="shared" ca="1" si="99"/>
        <v>0</v>
      </c>
      <c r="BK81" s="150">
        <f t="shared" ca="1" si="99"/>
        <v>0</v>
      </c>
      <c r="BL81" s="150">
        <f t="shared" ca="1" si="99"/>
        <v>20503408.210797049</v>
      </c>
      <c r="BM81" s="150">
        <f t="shared" ca="1" si="99"/>
        <v>0</v>
      </c>
      <c r="BN81" s="150">
        <f t="shared" ca="1" si="99"/>
        <v>0</v>
      </c>
      <c r="BO81" s="150">
        <f t="shared" ca="1" si="99"/>
        <v>20747857.387241945</v>
      </c>
      <c r="BP81" s="150">
        <f t="shared" ca="1" si="99"/>
        <v>0</v>
      </c>
      <c r="BQ81" s="150">
        <f t="shared" ca="1" si="99"/>
        <v>0</v>
      </c>
      <c r="BR81" s="150">
        <f t="shared" ca="1" si="99"/>
        <v>21250277.443659045</v>
      </c>
      <c r="BS81" s="150">
        <f t="shared" ca="1" si="99"/>
        <v>0</v>
      </c>
      <c r="BT81" s="150">
        <f t="shared" ca="1" si="99"/>
        <v>0</v>
      </c>
      <c r="BU81" s="150">
        <f t="shared" ca="1" si="99"/>
        <v>22079538.315158159</v>
      </c>
      <c r="BV81" s="150">
        <f t="shared" ref="BV81:EG82" ca="1" si="100">BV74+BV67+BV60+BV51+BV43</f>
        <v>0</v>
      </c>
      <c r="BW81" s="150">
        <f t="shared" ca="1" si="100"/>
        <v>0</v>
      </c>
      <c r="BX81" s="150">
        <f ca="1">BX74+BX67+BX60+BX51+BX43</f>
        <v>21364754.165453717</v>
      </c>
      <c r="BY81" s="150">
        <f t="shared" ca="1" si="100"/>
        <v>0</v>
      </c>
      <c r="BZ81" s="150">
        <f t="shared" ca="1" si="100"/>
        <v>0</v>
      </c>
      <c r="CA81" s="150">
        <f t="shared" ca="1" si="100"/>
        <v>21083167.737700023</v>
      </c>
      <c r="CB81" s="150">
        <f t="shared" ca="1" si="100"/>
        <v>0</v>
      </c>
      <c r="CC81" s="150">
        <f t="shared" ca="1" si="100"/>
        <v>0</v>
      </c>
      <c r="CD81" s="150">
        <f t="shared" ca="1" si="100"/>
        <v>20995489.774357662</v>
      </c>
      <c r="CE81" s="150">
        <f t="shared" ca="1" si="100"/>
        <v>0</v>
      </c>
      <c r="CF81" s="150">
        <f t="shared" ca="1" si="100"/>
        <v>0</v>
      </c>
      <c r="CG81" s="150">
        <f t="shared" ca="1" si="100"/>
        <v>21861635.12323422</v>
      </c>
      <c r="CH81" s="150">
        <f t="shared" ca="1" si="100"/>
        <v>0</v>
      </c>
      <c r="CI81" s="150">
        <f t="shared" ca="1" si="100"/>
        <v>0</v>
      </c>
      <c r="CJ81" s="150">
        <f t="shared" ca="1" si="100"/>
        <v>20955014.527605042</v>
      </c>
      <c r="CK81" s="150">
        <f t="shared" ca="1" si="100"/>
        <v>0</v>
      </c>
      <c r="CL81" s="150">
        <f t="shared" ca="1" si="100"/>
        <v>0</v>
      </c>
      <c r="CM81" s="150">
        <f t="shared" ca="1" si="100"/>
        <v>20079707.162800781</v>
      </c>
      <c r="CN81" s="150">
        <f t="shared" ca="1" si="100"/>
        <v>0</v>
      </c>
      <c r="CO81" s="150">
        <f t="shared" ca="1" si="100"/>
        <v>0</v>
      </c>
      <c r="CP81" s="150">
        <f t="shared" ca="1" si="100"/>
        <v>21086140.904303312</v>
      </c>
      <c r="CQ81" s="150">
        <f t="shared" ca="1" si="100"/>
        <v>0</v>
      </c>
      <c r="CR81" s="150">
        <f t="shared" ca="1" si="100"/>
        <v>0</v>
      </c>
      <c r="CS81" s="150">
        <f t="shared" ca="1" si="100"/>
        <v>20231252.609646037</v>
      </c>
      <c r="CT81" s="150">
        <f t="shared" ca="1" si="100"/>
        <v>0</v>
      </c>
      <c r="CU81" s="150">
        <f t="shared" ca="1" si="100"/>
        <v>0</v>
      </c>
      <c r="CV81" s="150">
        <f t="shared" ca="1" si="100"/>
        <v>20865717.616641343</v>
      </c>
      <c r="CW81" s="150">
        <f t="shared" ca="1" si="100"/>
        <v>0</v>
      </c>
      <c r="CX81" s="150">
        <f t="shared" ca="1" si="100"/>
        <v>0</v>
      </c>
      <c r="CY81" s="150">
        <f t="shared" ca="1" si="100"/>
        <v>18977281.723927677</v>
      </c>
      <c r="CZ81" s="150">
        <f t="shared" ca="1" si="100"/>
        <v>0</v>
      </c>
      <c r="DA81" s="150">
        <f t="shared" ca="1" si="100"/>
        <v>0</v>
      </c>
      <c r="DB81" s="150">
        <f t="shared" ca="1" si="100"/>
        <v>19773663.298092574</v>
      </c>
      <c r="DC81" s="150">
        <f t="shared" ca="1" si="100"/>
        <v>0</v>
      </c>
      <c r="DD81" s="150">
        <f t="shared" ca="1" si="100"/>
        <v>0</v>
      </c>
      <c r="DE81" s="150">
        <f t="shared" ca="1" si="100"/>
        <v>20312076.72219862</v>
      </c>
      <c r="DF81" s="150">
        <f t="shared" ca="1" si="100"/>
        <v>0</v>
      </c>
      <c r="DG81" s="150">
        <f t="shared" ca="1" si="100"/>
        <v>0</v>
      </c>
      <c r="DH81" s="150">
        <f t="shared" ca="1" si="100"/>
        <v>22333276.825063929</v>
      </c>
      <c r="DI81" s="150">
        <f t="shared" ca="1" si="100"/>
        <v>0</v>
      </c>
      <c r="DJ81" s="150">
        <f t="shared" ca="1" si="100"/>
        <v>0</v>
      </c>
      <c r="DK81" s="150">
        <f t="shared" ca="1" si="100"/>
        <v>19759899.528948508</v>
      </c>
      <c r="DL81" s="150">
        <f t="shared" ca="1" si="100"/>
        <v>0</v>
      </c>
      <c r="DM81" s="150">
        <f t="shared" ca="1" si="100"/>
        <v>0</v>
      </c>
      <c r="DN81" s="150">
        <f t="shared" ca="1" si="100"/>
        <v>19937641.660848342</v>
      </c>
      <c r="DO81" s="150">
        <f t="shared" ca="1" si="100"/>
        <v>0</v>
      </c>
      <c r="DP81" s="150">
        <f t="shared" ca="1" si="100"/>
        <v>0</v>
      </c>
      <c r="DQ81" s="150">
        <f t="shared" ca="1" si="100"/>
        <v>19428567.203176085</v>
      </c>
      <c r="DR81" s="150">
        <f t="shared" ca="1" si="100"/>
        <v>0</v>
      </c>
      <c r="DS81" s="150">
        <f t="shared" ca="1" si="100"/>
        <v>0</v>
      </c>
      <c r="DT81" s="150">
        <f t="shared" ca="1" si="100"/>
        <v>17298463.765638802</v>
      </c>
      <c r="DU81" s="150">
        <f t="shared" ca="1" si="100"/>
        <v>0</v>
      </c>
      <c r="DV81" s="150">
        <f t="shared" ca="1" si="100"/>
        <v>0</v>
      </c>
      <c r="DW81" s="150">
        <f t="shared" ca="1" si="100"/>
        <v>16254517.900889412</v>
      </c>
      <c r="DX81" s="150">
        <f t="shared" ca="1" si="100"/>
        <v>0</v>
      </c>
      <c r="DY81" s="150">
        <f t="shared" ca="1" si="100"/>
        <v>0</v>
      </c>
      <c r="DZ81" s="150">
        <f t="shared" ca="1" si="100"/>
        <v>16813833.319378436</v>
      </c>
      <c r="EA81" s="150">
        <f t="shared" ca="1" si="100"/>
        <v>0</v>
      </c>
      <c r="EB81" s="150">
        <f t="shared" ca="1" si="100"/>
        <v>0</v>
      </c>
      <c r="EC81" s="150">
        <f t="shared" ca="1" si="100"/>
        <v>15112410.689199734</v>
      </c>
      <c r="ED81" s="150">
        <f t="shared" ca="1" si="100"/>
        <v>0</v>
      </c>
      <c r="EE81" s="150">
        <f t="shared" ca="1" si="100"/>
        <v>0</v>
      </c>
      <c r="EF81" s="150">
        <f t="shared" ca="1" si="100"/>
        <v>14639795.959263258</v>
      </c>
      <c r="EG81" s="150">
        <f t="shared" ca="1" si="100"/>
        <v>0</v>
      </c>
      <c r="EH81" s="150">
        <f t="shared" ref="EH81:GQ82" ca="1" si="101">EH74+EH67+EH60+EH51+EH43</f>
        <v>0</v>
      </c>
      <c r="EI81" s="150">
        <f t="shared" ca="1" si="101"/>
        <v>13363739.451613866</v>
      </c>
      <c r="EJ81" s="150">
        <f t="shared" ca="1" si="101"/>
        <v>0</v>
      </c>
      <c r="EK81" s="150">
        <f t="shared" ca="1" si="101"/>
        <v>0</v>
      </c>
      <c r="EL81" s="150">
        <f t="shared" ca="1" si="101"/>
        <v>12748149.904972509</v>
      </c>
      <c r="EM81" s="150">
        <f t="shared" ca="1" si="101"/>
        <v>0</v>
      </c>
      <c r="EN81" s="150">
        <f t="shared" ca="1" si="101"/>
        <v>0</v>
      </c>
      <c r="EO81" s="150">
        <f t="shared" ca="1" si="101"/>
        <v>11946701.249299377</v>
      </c>
      <c r="EP81" s="150">
        <f t="shared" ca="1" si="101"/>
        <v>0</v>
      </c>
      <c r="EQ81" s="150">
        <f t="shared" ca="1" si="101"/>
        <v>0</v>
      </c>
      <c r="ER81" s="150">
        <f t="shared" ca="1" si="101"/>
        <v>12944514.98805441</v>
      </c>
      <c r="ES81" s="150">
        <f t="shared" ca="1" si="101"/>
        <v>0</v>
      </c>
      <c r="ET81" s="150">
        <f t="shared" ca="1" si="101"/>
        <v>0</v>
      </c>
      <c r="EU81" s="150">
        <f t="shared" ca="1" si="101"/>
        <v>8527444.9155809619</v>
      </c>
      <c r="EV81" s="150">
        <f t="shared" ca="1" si="101"/>
        <v>0</v>
      </c>
      <c r="EW81" s="150">
        <f t="shared" ca="1" si="101"/>
        <v>0</v>
      </c>
      <c r="EX81" s="150">
        <f t="shared" ca="1" si="101"/>
        <v>7352482.8271273859</v>
      </c>
      <c r="EY81" s="150">
        <f t="shared" ca="1" si="101"/>
        <v>0</v>
      </c>
      <c r="EZ81" s="150">
        <f t="shared" ca="1" si="101"/>
        <v>0</v>
      </c>
      <c r="FA81" s="150">
        <f t="shared" ca="1" si="101"/>
        <v>70304767.209736288</v>
      </c>
      <c r="FB81" s="150">
        <f t="shared" ca="1" si="101"/>
        <v>0</v>
      </c>
      <c r="FC81" s="150">
        <f t="shared" ca="1" si="101"/>
        <v>0</v>
      </c>
      <c r="FD81" s="150">
        <f t="shared" ca="1" si="101"/>
        <v>54587716.604263954</v>
      </c>
      <c r="FE81" s="150">
        <f t="shared" ca="1" si="101"/>
        <v>0</v>
      </c>
      <c r="FF81" s="150">
        <f t="shared" ca="1" si="101"/>
        <v>0</v>
      </c>
      <c r="FG81" s="150">
        <f t="shared" ca="1" si="101"/>
        <v>45642448.163634695</v>
      </c>
      <c r="FH81" s="150">
        <f t="shared" ca="1" si="101"/>
        <v>0</v>
      </c>
      <c r="FI81" s="150">
        <f t="shared" ca="1" si="101"/>
        <v>0</v>
      </c>
      <c r="FJ81" s="150">
        <f t="shared" ca="1" si="101"/>
        <v>34427635.387822405</v>
      </c>
      <c r="FK81" s="150">
        <f t="shared" ca="1" si="101"/>
        <v>0</v>
      </c>
      <c r="FL81" s="150">
        <f t="shared" ca="1" si="101"/>
        <v>0</v>
      </c>
      <c r="FM81" s="150">
        <f t="shared" ca="1" si="101"/>
        <v>4176344.7334839907</v>
      </c>
      <c r="FN81" s="150">
        <f t="shared" ca="1" si="101"/>
        <v>0</v>
      </c>
      <c r="FO81" s="150">
        <f t="shared" ca="1" si="101"/>
        <v>0</v>
      </c>
      <c r="FP81" s="150">
        <f t="shared" ca="1" si="101"/>
        <v>45608726.916296095</v>
      </c>
      <c r="FQ81" s="150">
        <f t="shared" ca="1" si="101"/>
        <v>0</v>
      </c>
      <c r="FR81" s="150">
        <f t="shared" ca="1" si="101"/>
        <v>0</v>
      </c>
      <c r="FS81" s="150">
        <f t="shared" ca="1" si="101"/>
        <v>134810784.77153832</v>
      </c>
      <c r="FT81" s="150">
        <f t="shared" ca="1" si="101"/>
        <v>0</v>
      </c>
      <c r="FU81" s="150">
        <f t="shared" ca="1" si="101"/>
        <v>0</v>
      </c>
      <c r="FV81" s="150">
        <f t="shared" ca="1" si="101"/>
        <v>80517657.927574486</v>
      </c>
      <c r="FW81" s="150">
        <f t="shared" ca="1" si="101"/>
        <v>0</v>
      </c>
      <c r="FX81" s="150">
        <f t="shared" ca="1" si="101"/>
        <v>0</v>
      </c>
      <c r="FY81" s="150">
        <f t="shared" ca="1" si="101"/>
        <v>49768027.067175396</v>
      </c>
      <c r="FZ81" s="150">
        <f t="shared" ca="1" si="101"/>
        <v>0</v>
      </c>
      <c r="GA81" s="150">
        <f t="shared" ca="1" si="101"/>
        <v>0</v>
      </c>
      <c r="GB81" s="150">
        <f t="shared" ca="1" si="101"/>
        <v>13078579.140577281</v>
      </c>
      <c r="GC81" s="150">
        <f t="shared" ca="1" si="101"/>
        <v>0</v>
      </c>
      <c r="GD81" s="150">
        <f t="shared" ca="1" si="101"/>
        <v>0</v>
      </c>
      <c r="GE81" s="150">
        <f t="shared" ca="1" si="101"/>
        <v>26245807.768343348</v>
      </c>
      <c r="GF81" s="150">
        <f t="shared" ca="1" si="101"/>
        <v>0</v>
      </c>
      <c r="GG81" s="150">
        <f t="shared" ca="1" si="101"/>
        <v>0</v>
      </c>
      <c r="GH81" s="150">
        <f t="shared" ca="1" si="101"/>
        <v>42047251.357769109</v>
      </c>
      <c r="GI81" s="150">
        <f t="shared" ca="1" si="101"/>
        <v>0</v>
      </c>
      <c r="GJ81" s="150">
        <f t="shared" ca="1" si="101"/>
        <v>38451487.253838092</v>
      </c>
      <c r="GK81" s="150">
        <f t="shared" ca="1" si="101"/>
        <v>-3.2596290111541748E-9</v>
      </c>
      <c r="GL81" s="150">
        <f t="shared" ca="1" si="101"/>
        <v>0</v>
      </c>
      <c r="GM81" s="150">
        <f t="shared" ca="1" si="101"/>
        <v>0</v>
      </c>
      <c r="GN81" s="150">
        <f t="shared" ca="1" si="101"/>
        <v>0</v>
      </c>
      <c r="GO81" s="150">
        <f t="shared" ca="1" si="101"/>
        <v>0</v>
      </c>
      <c r="GP81" s="150">
        <f t="shared" ca="1" si="101"/>
        <v>0</v>
      </c>
      <c r="GQ81" s="150">
        <f t="shared" ca="1" si="101"/>
        <v>0</v>
      </c>
      <c r="GR81" s="150">
        <f ca="1">SUM(I81:GQ81)</f>
        <v>1447086042.7052214</v>
      </c>
      <c r="GS81" s="209"/>
    </row>
    <row r="82" spans="1:201" s="133" customFormat="1" ht="15.5" x14ac:dyDescent="0.7">
      <c r="A82" s="222" t="s">
        <v>284</v>
      </c>
      <c r="B82" s="124"/>
      <c r="C82" s="124"/>
      <c r="D82" s="124"/>
      <c r="E82" s="124"/>
      <c r="F82" s="162"/>
      <c r="G82" s="162"/>
      <c r="H82" s="124"/>
      <c r="I82" s="223">
        <f t="shared" ref="I82:BT82" ca="1" si="102">I75+I68+I61+I52+I44</f>
        <v>0</v>
      </c>
      <c r="J82" s="223">
        <f t="shared" ca="1" si="102"/>
        <v>0</v>
      </c>
      <c r="K82" s="223">
        <f t="shared" ca="1" si="102"/>
        <v>0</v>
      </c>
      <c r="L82" s="223">
        <f t="shared" ca="1" si="102"/>
        <v>0</v>
      </c>
      <c r="M82" s="223">
        <f t="shared" ca="1" si="102"/>
        <v>0</v>
      </c>
      <c r="N82" s="223">
        <f t="shared" ca="1" si="102"/>
        <v>0</v>
      </c>
      <c r="O82" s="223">
        <f t="shared" ca="1" si="102"/>
        <v>0</v>
      </c>
      <c r="P82" s="223">
        <f t="shared" ca="1" si="102"/>
        <v>0</v>
      </c>
      <c r="Q82" s="223">
        <f t="shared" ca="1" si="102"/>
        <v>0</v>
      </c>
      <c r="R82" s="223">
        <f t="shared" ca="1" si="102"/>
        <v>0</v>
      </c>
      <c r="S82" s="223">
        <f t="shared" ca="1" si="102"/>
        <v>0</v>
      </c>
      <c r="T82" s="223">
        <f t="shared" ca="1" si="102"/>
        <v>0</v>
      </c>
      <c r="U82" s="223">
        <f t="shared" ca="1" si="102"/>
        <v>0</v>
      </c>
      <c r="V82" s="223">
        <f t="shared" ca="1" si="102"/>
        <v>0</v>
      </c>
      <c r="W82" s="223">
        <f t="shared" ca="1" si="102"/>
        <v>0</v>
      </c>
      <c r="X82" s="223">
        <f t="shared" ca="1" si="102"/>
        <v>0</v>
      </c>
      <c r="Y82" s="223">
        <f t="shared" ca="1" si="102"/>
        <v>0</v>
      </c>
      <c r="Z82" s="223">
        <f t="shared" ca="1" si="102"/>
        <v>0</v>
      </c>
      <c r="AA82" s="223">
        <f t="shared" ca="1" si="102"/>
        <v>0</v>
      </c>
      <c r="AB82" s="223">
        <f t="shared" ca="1" si="102"/>
        <v>0</v>
      </c>
      <c r="AC82" s="223">
        <f t="shared" ca="1" si="102"/>
        <v>0</v>
      </c>
      <c r="AD82" s="223">
        <f t="shared" ca="1" si="102"/>
        <v>0</v>
      </c>
      <c r="AE82" s="223">
        <f t="shared" ca="1" si="102"/>
        <v>0</v>
      </c>
      <c r="AF82" s="223">
        <f t="shared" ca="1" si="102"/>
        <v>0</v>
      </c>
      <c r="AG82" s="223">
        <f t="shared" ca="1" si="102"/>
        <v>0</v>
      </c>
      <c r="AH82" s="223">
        <f t="shared" ca="1" si="102"/>
        <v>0</v>
      </c>
      <c r="AI82" s="223">
        <f t="shared" ca="1" si="102"/>
        <v>0</v>
      </c>
      <c r="AJ82" s="223">
        <f t="shared" ca="1" si="102"/>
        <v>0</v>
      </c>
      <c r="AK82" s="223">
        <f t="shared" ca="1" si="102"/>
        <v>0</v>
      </c>
      <c r="AL82" s="223">
        <f t="shared" ca="1" si="102"/>
        <v>0</v>
      </c>
      <c r="AM82" s="223">
        <f t="shared" ca="1" si="102"/>
        <v>0</v>
      </c>
      <c r="AN82" s="223">
        <f t="shared" ca="1" si="102"/>
        <v>0</v>
      </c>
      <c r="AO82" s="223">
        <f t="shared" ca="1" si="102"/>
        <v>0</v>
      </c>
      <c r="AP82" s="223">
        <f t="shared" ca="1" si="102"/>
        <v>0</v>
      </c>
      <c r="AQ82" s="223">
        <f t="shared" ca="1" si="102"/>
        <v>0</v>
      </c>
      <c r="AR82" s="223">
        <f t="shared" ca="1" si="102"/>
        <v>0</v>
      </c>
      <c r="AS82" s="223">
        <f t="shared" ca="1" si="102"/>
        <v>0</v>
      </c>
      <c r="AT82" s="223">
        <f t="shared" ca="1" si="102"/>
        <v>0</v>
      </c>
      <c r="AU82" s="223">
        <f t="shared" ca="1" si="102"/>
        <v>0</v>
      </c>
      <c r="AV82" s="223">
        <f t="shared" ca="1" si="102"/>
        <v>0</v>
      </c>
      <c r="AW82" s="223">
        <f t="shared" ca="1" si="102"/>
        <v>0</v>
      </c>
      <c r="AX82" s="223">
        <f t="shared" ca="1" si="102"/>
        <v>0</v>
      </c>
      <c r="AY82" s="223">
        <f t="shared" ca="1" si="102"/>
        <v>0</v>
      </c>
      <c r="AZ82" s="223">
        <f t="shared" ca="1" si="102"/>
        <v>0</v>
      </c>
      <c r="BA82" s="223">
        <f t="shared" ca="1" si="102"/>
        <v>0</v>
      </c>
      <c r="BB82" s="223">
        <f t="shared" ca="1" si="102"/>
        <v>0</v>
      </c>
      <c r="BC82" s="223">
        <f t="shared" ca="1" si="102"/>
        <v>0</v>
      </c>
      <c r="BD82" s="223">
        <f t="shared" ca="1" si="102"/>
        <v>0</v>
      </c>
      <c r="BE82" s="223">
        <f t="shared" ca="1" si="102"/>
        <v>0</v>
      </c>
      <c r="BF82" s="223">
        <f t="shared" ca="1" si="102"/>
        <v>0</v>
      </c>
      <c r="BG82" s="223">
        <f t="shared" ca="1" si="102"/>
        <v>0</v>
      </c>
      <c r="BH82" s="223">
        <f t="shared" ca="1" si="102"/>
        <v>0</v>
      </c>
      <c r="BI82" s="223">
        <f t="shared" ca="1" si="102"/>
        <v>0</v>
      </c>
      <c r="BJ82" s="223">
        <f t="shared" ca="1" si="102"/>
        <v>0</v>
      </c>
      <c r="BK82" s="223">
        <f t="shared" ca="1" si="102"/>
        <v>0</v>
      </c>
      <c r="BL82" s="223">
        <f t="shared" ca="1" si="102"/>
        <v>0</v>
      </c>
      <c r="BM82" s="223">
        <f t="shared" ca="1" si="102"/>
        <v>0</v>
      </c>
      <c r="BN82" s="223">
        <f t="shared" ca="1" si="102"/>
        <v>0</v>
      </c>
      <c r="BO82" s="223">
        <f t="shared" ca="1" si="102"/>
        <v>0</v>
      </c>
      <c r="BP82" s="223">
        <f t="shared" ca="1" si="102"/>
        <v>0</v>
      </c>
      <c r="BQ82" s="223">
        <f t="shared" ca="1" si="102"/>
        <v>0</v>
      </c>
      <c r="BR82" s="223">
        <f t="shared" ca="1" si="102"/>
        <v>0</v>
      </c>
      <c r="BS82" s="223">
        <f t="shared" ca="1" si="102"/>
        <v>0</v>
      </c>
      <c r="BT82" s="223">
        <f t="shared" ca="1" si="102"/>
        <v>0</v>
      </c>
      <c r="BU82" s="223">
        <f t="shared" ca="1" si="99"/>
        <v>0</v>
      </c>
      <c r="BV82" s="223">
        <f t="shared" ca="1" si="100"/>
        <v>0</v>
      </c>
      <c r="BW82" s="223">
        <f t="shared" ca="1" si="100"/>
        <v>0</v>
      </c>
      <c r="BX82" s="223">
        <f t="shared" ca="1" si="100"/>
        <v>0</v>
      </c>
      <c r="BY82" s="223">
        <f t="shared" ca="1" si="100"/>
        <v>0</v>
      </c>
      <c r="BZ82" s="223">
        <f t="shared" ca="1" si="100"/>
        <v>0</v>
      </c>
      <c r="CA82" s="223">
        <f t="shared" ca="1" si="100"/>
        <v>0</v>
      </c>
      <c r="CB82" s="223">
        <f t="shared" ca="1" si="100"/>
        <v>0</v>
      </c>
      <c r="CC82" s="223">
        <f t="shared" ca="1" si="100"/>
        <v>0</v>
      </c>
      <c r="CD82" s="223">
        <f t="shared" ca="1" si="100"/>
        <v>0</v>
      </c>
      <c r="CE82" s="223">
        <f t="shared" ca="1" si="100"/>
        <v>0</v>
      </c>
      <c r="CF82" s="223">
        <f t="shared" ca="1" si="100"/>
        <v>0</v>
      </c>
      <c r="CG82" s="223">
        <f t="shared" ca="1" si="100"/>
        <v>0</v>
      </c>
      <c r="CH82" s="223">
        <f t="shared" ca="1" si="100"/>
        <v>0</v>
      </c>
      <c r="CI82" s="223">
        <f t="shared" ca="1" si="100"/>
        <v>0</v>
      </c>
      <c r="CJ82" s="223">
        <f t="shared" ca="1" si="100"/>
        <v>0</v>
      </c>
      <c r="CK82" s="223">
        <f t="shared" ca="1" si="100"/>
        <v>0</v>
      </c>
      <c r="CL82" s="223">
        <f t="shared" ca="1" si="100"/>
        <v>0</v>
      </c>
      <c r="CM82" s="223">
        <f t="shared" ca="1" si="100"/>
        <v>0</v>
      </c>
      <c r="CN82" s="223">
        <f t="shared" ca="1" si="100"/>
        <v>0</v>
      </c>
      <c r="CO82" s="223">
        <f t="shared" ca="1" si="100"/>
        <v>0</v>
      </c>
      <c r="CP82" s="223">
        <f t="shared" ca="1" si="100"/>
        <v>0</v>
      </c>
      <c r="CQ82" s="223">
        <f t="shared" ca="1" si="100"/>
        <v>0</v>
      </c>
      <c r="CR82" s="223">
        <f t="shared" ca="1" si="100"/>
        <v>0</v>
      </c>
      <c r="CS82" s="223">
        <f t="shared" ca="1" si="100"/>
        <v>0</v>
      </c>
      <c r="CT82" s="223">
        <f t="shared" ca="1" si="100"/>
        <v>0</v>
      </c>
      <c r="CU82" s="223">
        <f t="shared" ca="1" si="100"/>
        <v>0</v>
      </c>
      <c r="CV82" s="223">
        <f t="shared" ca="1" si="100"/>
        <v>0</v>
      </c>
      <c r="CW82" s="223">
        <f t="shared" ca="1" si="100"/>
        <v>0</v>
      </c>
      <c r="CX82" s="223">
        <f t="shared" ca="1" si="100"/>
        <v>0</v>
      </c>
      <c r="CY82" s="223">
        <f t="shared" ca="1" si="100"/>
        <v>0</v>
      </c>
      <c r="CZ82" s="223">
        <f t="shared" ca="1" si="100"/>
        <v>0</v>
      </c>
      <c r="DA82" s="223">
        <f t="shared" ca="1" si="100"/>
        <v>0</v>
      </c>
      <c r="DB82" s="223">
        <f t="shared" ca="1" si="100"/>
        <v>0</v>
      </c>
      <c r="DC82" s="223">
        <f t="shared" ca="1" si="100"/>
        <v>0</v>
      </c>
      <c r="DD82" s="223">
        <f t="shared" ca="1" si="100"/>
        <v>0</v>
      </c>
      <c r="DE82" s="223">
        <f t="shared" ca="1" si="100"/>
        <v>0</v>
      </c>
      <c r="DF82" s="223">
        <f t="shared" ca="1" si="100"/>
        <v>0</v>
      </c>
      <c r="DG82" s="223">
        <f t="shared" ca="1" si="100"/>
        <v>0</v>
      </c>
      <c r="DH82" s="223">
        <f t="shared" ca="1" si="100"/>
        <v>0</v>
      </c>
      <c r="DI82" s="223">
        <f t="shared" ca="1" si="100"/>
        <v>0</v>
      </c>
      <c r="DJ82" s="223">
        <f t="shared" ca="1" si="100"/>
        <v>0</v>
      </c>
      <c r="DK82" s="223">
        <f t="shared" ca="1" si="100"/>
        <v>0</v>
      </c>
      <c r="DL82" s="223">
        <f t="shared" ca="1" si="100"/>
        <v>0</v>
      </c>
      <c r="DM82" s="223">
        <f t="shared" ca="1" si="100"/>
        <v>0</v>
      </c>
      <c r="DN82" s="223">
        <f t="shared" ca="1" si="100"/>
        <v>0</v>
      </c>
      <c r="DO82" s="223">
        <f t="shared" ca="1" si="100"/>
        <v>0</v>
      </c>
      <c r="DP82" s="223">
        <f t="shared" ca="1" si="100"/>
        <v>0</v>
      </c>
      <c r="DQ82" s="223">
        <f t="shared" ca="1" si="100"/>
        <v>0</v>
      </c>
      <c r="DR82" s="223">
        <f t="shared" ca="1" si="100"/>
        <v>0</v>
      </c>
      <c r="DS82" s="223">
        <f t="shared" ca="1" si="100"/>
        <v>0</v>
      </c>
      <c r="DT82" s="223">
        <f t="shared" ca="1" si="100"/>
        <v>0</v>
      </c>
      <c r="DU82" s="223">
        <f t="shared" ca="1" si="100"/>
        <v>0</v>
      </c>
      <c r="DV82" s="223">
        <f t="shared" ca="1" si="100"/>
        <v>0</v>
      </c>
      <c r="DW82" s="223">
        <f t="shared" ca="1" si="100"/>
        <v>0</v>
      </c>
      <c r="DX82" s="223">
        <f t="shared" ca="1" si="100"/>
        <v>0</v>
      </c>
      <c r="DY82" s="223">
        <f t="shared" ca="1" si="100"/>
        <v>0</v>
      </c>
      <c r="DZ82" s="223">
        <f t="shared" ca="1" si="100"/>
        <v>0</v>
      </c>
      <c r="EA82" s="223">
        <f t="shared" ca="1" si="100"/>
        <v>0</v>
      </c>
      <c r="EB82" s="223">
        <f t="shared" ca="1" si="100"/>
        <v>0</v>
      </c>
      <c r="EC82" s="223">
        <f t="shared" ca="1" si="100"/>
        <v>0</v>
      </c>
      <c r="ED82" s="223">
        <f t="shared" ca="1" si="100"/>
        <v>0</v>
      </c>
      <c r="EE82" s="223">
        <f t="shared" ca="1" si="100"/>
        <v>0</v>
      </c>
      <c r="EF82" s="223">
        <f t="shared" ca="1" si="100"/>
        <v>0</v>
      </c>
      <c r="EG82" s="223">
        <f t="shared" ca="1" si="100"/>
        <v>0</v>
      </c>
      <c r="EH82" s="223">
        <f t="shared" ca="1" si="101"/>
        <v>0</v>
      </c>
      <c r="EI82" s="223">
        <f t="shared" ca="1" si="101"/>
        <v>0</v>
      </c>
      <c r="EJ82" s="223">
        <f t="shared" ca="1" si="101"/>
        <v>0</v>
      </c>
      <c r="EK82" s="223">
        <f t="shared" ca="1" si="101"/>
        <v>0</v>
      </c>
      <c r="EL82" s="223">
        <f t="shared" ca="1" si="101"/>
        <v>0</v>
      </c>
      <c r="EM82" s="223">
        <f t="shared" ca="1" si="101"/>
        <v>0</v>
      </c>
      <c r="EN82" s="223">
        <f t="shared" ca="1" si="101"/>
        <v>0</v>
      </c>
      <c r="EO82" s="223">
        <f t="shared" ca="1" si="101"/>
        <v>0</v>
      </c>
      <c r="EP82" s="223">
        <f t="shared" ca="1" si="101"/>
        <v>0</v>
      </c>
      <c r="EQ82" s="223">
        <f t="shared" ca="1" si="101"/>
        <v>0</v>
      </c>
      <c r="ER82" s="223">
        <f t="shared" ca="1" si="101"/>
        <v>0</v>
      </c>
      <c r="ES82" s="223">
        <f t="shared" ca="1" si="101"/>
        <v>0</v>
      </c>
      <c r="ET82" s="223">
        <f t="shared" ca="1" si="101"/>
        <v>0</v>
      </c>
      <c r="EU82" s="223">
        <f t="shared" ca="1" si="101"/>
        <v>0</v>
      </c>
      <c r="EV82" s="223">
        <f t="shared" ca="1" si="101"/>
        <v>0</v>
      </c>
      <c r="EW82" s="223">
        <f t="shared" ca="1" si="101"/>
        <v>0</v>
      </c>
      <c r="EX82" s="223">
        <f t="shared" ca="1" si="101"/>
        <v>0</v>
      </c>
      <c r="EY82" s="223">
        <f t="shared" ca="1" si="101"/>
        <v>0</v>
      </c>
      <c r="EZ82" s="223">
        <f t="shared" ca="1" si="101"/>
        <v>0</v>
      </c>
      <c r="FA82" s="223">
        <f t="shared" ca="1" si="101"/>
        <v>0</v>
      </c>
      <c r="FB82" s="223">
        <f t="shared" ca="1" si="101"/>
        <v>0</v>
      </c>
      <c r="FC82" s="223">
        <f t="shared" ca="1" si="101"/>
        <v>0</v>
      </c>
      <c r="FD82" s="223">
        <f t="shared" ca="1" si="101"/>
        <v>0</v>
      </c>
      <c r="FE82" s="223">
        <f t="shared" ca="1" si="101"/>
        <v>0</v>
      </c>
      <c r="FF82" s="223">
        <f t="shared" ca="1" si="101"/>
        <v>0</v>
      </c>
      <c r="FG82" s="223">
        <f t="shared" ca="1" si="101"/>
        <v>0</v>
      </c>
      <c r="FH82" s="223">
        <f t="shared" ca="1" si="101"/>
        <v>0</v>
      </c>
      <c r="FI82" s="223">
        <f t="shared" ca="1" si="101"/>
        <v>0</v>
      </c>
      <c r="FJ82" s="223">
        <f t="shared" ca="1" si="101"/>
        <v>0</v>
      </c>
      <c r="FK82" s="223">
        <f t="shared" ca="1" si="101"/>
        <v>0</v>
      </c>
      <c r="FL82" s="223">
        <f t="shared" ca="1" si="101"/>
        <v>0</v>
      </c>
      <c r="FM82" s="223">
        <f t="shared" ca="1" si="101"/>
        <v>0</v>
      </c>
      <c r="FN82" s="223">
        <f t="shared" ca="1" si="101"/>
        <v>0</v>
      </c>
      <c r="FO82" s="223">
        <f t="shared" ca="1" si="101"/>
        <v>0</v>
      </c>
      <c r="FP82" s="223">
        <f t="shared" ca="1" si="101"/>
        <v>0</v>
      </c>
      <c r="FQ82" s="223">
        <f t="shared" ca="1" si="101"/>
        <v>0</v>
      </c>
      <c r="FR82" s="223">
        <f t="shared" ca="1" si="101"/>
        <v>0</v>
      </c>
      <c r="FS82" s="223">
        <f t="shared" ca="1" si="101"/>
        <v>0</v>
      </c>
      <c r="FT82" s="223">
        <f t="shared" ca="1" si="101"/>
        <v>0</v>
      </c>
      <c r="FU82" s="223">
        <f t="shared" ca="1" si="101"/>
        <v>0</v>
      </c>
      <c r="FV82" s="223">
        <f t="shared" ca="1" si="101"/>
        <v>0</v>
      </c>
      <c r="FW82" s="223">
        <f t="shared" ca="1" si="101"/>
        <v>0</v>
      </c>
      <c r="FX82" s="223">
        <f t="shared" ca="1" si="101"/>
        <v>0</v>
      </c>
      <c r="FY82" s="223">
        <f t="shared" ca="1" si="101"/>
        <v>0</v>
      </c>
      <c r="FZ82" s="223">
        <f t="shared" ca="1" si="101"/>
        <v>0</v>
      </c>
      <c r="GA82" s="223">
        <f t="shared" ca="1" si="101"/>
        <v>0</v>
      </c>
      <c r="GB82" s="223">
        <f t="shared" ca="1" si="101"/>
        <v>0</v>
      </c>
      <c r="GC82" s="223">
        <f t="shared" ca="1" si="101"/>
        <v>0</v>
      </c>
      <c r="GD82" s="223">
        <f t="shared" ca="1" si="101"/>
        <v>0</v>
      </c>
      <c r="GE82" s="223">
        <f t="shared" ca="1" si="101"/>
        <v>0</v>
      </c>
      <c r="GF82" s="223">
        <f t="shared" ca="1" si="101"/>
        <v>0</v>
      </c>
      <c r="GG82" s="223">
        <f t="shared" ca="1" si="101"/>
        <v>0</v>
      </c>
      <c r="GH82" s="223">
        <f t="shared" ca="1" si="101"/>
        <v>0</v>
      </c>
      <c r="GI82" s="223">
        <f t="shared" ca="1" si="101"/>
        <v>0</v>
      </c>
      <c r="GJ82" s="223">
        <f t="shared" ca="1" si="101"/>
        <v>0</v>
      </c>
      <c r="GK82" s="223">
        <f t="shared" ca="1" si="101"/>
        <v>0</v>
      </c>
      <c r="GL82" s="223">
        <f t="shared" ca="1" si="101"/>
        <v>0</v>
      </c>
      <c r="GM82" s="223">
        <f t="shared" ca="1" si="101"/>
        <v>0</v>
      </c>
      <c r="GN82" s="223">
        <f t="shared" ca="1" si="101"/>
        <v>0</v>
      </c>
      <c r="GO82" s="223">
        <f t="shared" ca="1" si="101"/>
        <v>0</v>
      </c>
      <c r="GP82" s="223">
        <f t="shared" ca="1" si="101"/>
        <v>0</v>
      </c>
      <c r="GQ82" s="223">
        <f t="shared" ca="1" si="101"/>
        <v>0</v>
      </c>
      <c r="GR82" s="223">
        <f ca="1">SUM(I82:GQ82)</f>
        <v>0</v>
      </c>
      <c r="GS82" s="209"/>
    </row>
    <row r="83" spans="1:201" s="133" customFormat="1" ht="15.5" x14ac:dyDescent="0.7">
      <c r="A83" s="124"/>
      <c r="B83" s="124"/>
      <c r="C83" s="124"/>
      <c r="D83" s="124"/>
      <c r="E83" s="124"/>
      <c r="F83" s="162"/>
      <c r="G83" s="162"/>
      <c r="H83" s="124"/>
      <c r="I83" s="224">
        <f ca="1">SUM(I81:I82)</f>
        <v>0</v>
      </c>
      <c r="J83" s="224"/>
      <c r="K83" s="224"/>
      <c r="L83" s="224"/>
      <c r="M83" s="224"/>
      <c r="N83" s="224"/>
      <c r="O83" s="224"/>
      <c r="P83" s="224"/>
      <c r="Q83" s="224"/>
      <c r="R83" s="224"/>
      <c r="S83" s="224"/>
      <c r="T83" s="224"/>
      <c r="U83" s="224"/>
      <c r="V83" s="224"/>
      <c r="W83" s="224"/>
      <c r="X83" s="224"/>
      <c r="Y83" s="224"/>
      <c r="Z83" s="224"/>
      <c r="AA83" s="224"/>
      <c r="AB83" s="224"/>
      <c r="AC83" s="224"/>
      <c r="AD83" s="224"/>
      <c r="AE83" s="224"/>
      <c r="AF83" s="224"/>
      <c r="AG83" s="224"/>
      <c r="AH83" s="224"/>
      <c r="AI83" s="224"/>
      <c r="AJ83" s="224"/>
      <c r="AK83" s="224"/>
      <c r="AL83" s="224"/>
      <c r="AM83" s="224"/>
      <c r="AN83" s="224"/>
      <c r="AO83" s="224"/>
      <c r="AP83" s="224"/>
      <c r="AQ83" s="224"/>
      <c r="AR83" s="224"/>
      <c r="AS83" s="224"/>
      <c r="AT83" s="224"/>
      <c r="AU83" s="224"/>
      <c r="AV83" s="224"/>
      <c r="AW83" s="224"/>
      <c r="AX83" s="224"/>
      <c r="AY83" s="224"/>
      <c r="AZ83" s="224"/>
      <c r="BA83" s="224"/>
      <c r="BB83" s="224"/>
      <c r="BC83" s="224"/>
      <c r="BD83" s="224"/>
      <c r="BE83" s="224"/>
      <c r="BF83" s="224"/>
      <c r="BG83" s="224"/>
      <c r="BH83" s="224"/>
      <c r="BI83" s="224"/>
      <c r="BJ83" s="224"/>
      <c r="BK83" s="224"/>
      <c r="BL83" s="224"/>
      <c r="BM83" s="224"/>
      <c r="BN83" s="224"/>
      <c r="BO83" s="224"/>
      <c r="BP83" s="224"/>
      <c r="BQ83" s="224"/>
      <c r="BR83" s="224"/>
      <c r="BS83" s="224"/>
      <c r="BT83" s="224"/>
      <c r="BU83" s="224"/>
      <c r="BV83" s="224"/>
      <c r="BW83" s="224"/>
      <c r="BX83" s="224"/>
      <c r="BY83" s="224"/>
      <c r="BZ83" s="224"/>
      <c r="CA83" s="224"/>
      <c r="CB83" s="224"/>
      <c r="CC83" s="224"/>
      <c r="CD83" s="224"/>
      <c r="CE83" s="224"/>
      <c r="CF83" s="224"/>
      <c r="CG83" s="224"/>
      <c r="CH83" s="224"/>
      <c r="CI83" s="224"/>
      <c r="CJ83" s="224"/>
      <c r="CK83" s="224"/>
      <c r="CL83" s="224"/>
      <c r="CM83" s="224"/>
      <c r="CN83" s="224"/>
      <c r="CO83" s="224"/>
      <c r="CP83" s="224"/>
      <c r="CQ83" s="224"/>
      <c r="CR83" s="224"/>
      <c r="CS83" s="224"/>
      <c r="CT83" s="224"/>
      <c r="CU83" s="224"/>
      <c r="CV83" s="224"/>
      <c r="CW83" s="224"/>
      <c r="CX83" s="224"/>
      <c r="CY83" s="224"/>
      <c r="CZ83" s="224"/>
      <c r="DA83" s="224"/>
      <c r="DB83" s="224"/>
      <c r="DC83" s="224"/>
      <c r="DD83" s="224"/>
      <c r="DE83" s="224"/>
      <c r="DF83" s="224"/>
      <c r="DG83" s="224"/>
      <c r="DH83" s="224"/>
      <c r="DI83" s="224"/>
      <c r="DJ83" s="224"/>
      <c r="DK83" s="224"/>
      <c r="DL83" s="224"/>
      <c r="DM83" s="224"/>
      <c r="DN83" s="224"/>
      <c r="DO83" s="224"/>
      <c r="DP83" s="224"/>
      <c r="DQ83" s="224"/>
      <c r="DR83" s="224"/>
      <c r="DS83" s="224"/>
      <c r="DT83" s="224"/>
      <c r="DU83" s="224"/>
      <c r="DV83" s="224"/>
      <c r="DW83" s="224"/>
      <c r="DX83" s="224"/>
      <c r="DY83" s="224"/>
      <c r="DZ83" s="224"/>
      <c r="EA83" s="224"/>
      <c r="EB83" s="224"/>
      <c r="EC83" s="224"/>
      <c r="ED83" s="224"/>
      <c r="EE83" s="224"/>
      <c r="EF83" s="224"/>
      <c r="EG83" s="224"/>
      <c r="EH83" s="224"/>
      <c r="EI83" s="224"/>
      <c r="EJ83" s="224"/>
      <c r="EK83" s="224"/>
      <c r="EL83" s="224"/>
      <c r="EM83" s="224"/>
      <c r="EN83" s="224"/>
      <c r="EO83" s="224"/>
      <c r="EP83" s="224"/>
      <c r="EQ83" s="224"/>
      <c r="ER83" s="224"/>
      <c r="ES83" s="224"/>
      <c r="ET83" s="224"/>
      <c r="EU83" s="224"/>
      <c r="EV83" s="224"/>
      <c r="EW83" s="224"/>
      <c r="EX83" s="224"/>
      <c r="EY83" s="224"/>
      <c r="EZ83" s="224"/>
      <c r="FA83" s="224"/>
      <c r="FB83" s="224"/>
      <c r="FC83" s="224"/>
      <c r="FD83" s="224"/>
      <c r="FE83" s="224"/>
      <c r="FF83" s="224"/>
      <c r="FG83" s="224"/>
      <c r="FH83" s="224"/>
      <c r="FI83" s="224"/>
      <c r="FJ83" s="224"/>
      <c r="FK83" s="224"/>
      <c r="FL83" s="224"/>
      <c r="FM83" s="224"/>
      <c r="FN83" s="224"/>
      <c r="FO83" s="224"/>
      <c r="FP83" s="224"/>
      <c r="FQ83" s="224"/>
      <c r="FR83" s="224"/>
      <c r="FS83" s="224"/>
      <c r="FT83" s="224"/>
      <c r="FU83" s="224"/>
      <c r="FV83" s="224"/>
      <c r="FW83" s="224"/>
      <c r="FX83" s="224"/>
      <c r="FY83" s="224"/>
      <c r="FZ83" s="224"/>
      <c r="GA83" s="224"/>
      <c r="GB83" s="224"/>
      <c r="GC83" s="224"/>
      <c r="GD83" s="224"/>
      <c r="GE83" s="224"/>
      <c r="GF83" s="224"/>
      <c r="GG83" s="224"/>
      <c r="GH83" s="224"/>
      <c r="GI83" s="224"/>
      <c r="GJ83" s="224"/>
      <c r="GK83" s="224"/>
      <c r="GL83" s="224"/>
      <c r="GM83" s="224"/>
      <c r="GN83" s="224"/>
      <c r="GO83" s="224"/>
      <c r="GP83" s="224"/>
      <c r="GQ83" s="224"/>
      <c r="GR83" s="224">
        <f ca="1">SUM(GR81:GR82)</f>
        <v>1447086042.7052214</v>
      </c>
      <c r="GS83" s="209"/>
    </row>
    <row r="84" spans="1:201" s="133" customFormat="1" ht="15.5" x14ac:dyDescent="0.7">
      <c r="GR84" s="225" t="str">
        <f ca="1">IF($B$34="Yes",IF($GR$82/($GR$83-$F$17)&gt;=$D$34,"Full Promote","Partial Promote"),"")</f>
        <v>Partial Promote</v>
      </c>
      <c r="GS84" s="216">
        <f ca="1">$GR$82/($GR$83-$F$17)</f>
        <v>0</v>
      </c>
    </row>
    <row r="85" spans="1:201" s="133" customFormat="1" x14ac:dyDescent="0.7">
      <c r="GS85" s="209"/>
    </row>
    <row r="86" spans="1:201" s="133" customFormat="1" x14ac:dyDescent="0.7">
      <c r="GS86" s="209"/>
    </row>
    <row r="87" spans="1:201" s="133" customFormat="1" x14ac:dyDescent="0.7">
      <c r="GS87" s="209"/>
    </row>
    <row r="88" spans="1:201" s="133" customFormat="1" x14ac:dyDescent="0.7">
      <c r="GS88" s="209"/>
    </row>
    <row r="89" spans="1:201" s="133" customFormat="1" x14ac:dyDescent="0.7">
      <c r="GS89" s="209"/>
    </row>
    <row r="90" spans="1:201" s="133" customFormat="1" x14ac:dyDescent="0.7">
      <c r="GS90" s="209"/>
    </row>
    <row r="91" spans="1:201" s="133" customFormat="1" x14ac:dyDescent="0.7">
      <c r="GS91" s="209"/>
    </row>
    <row r="92" spans="1:201" s="133" customFormat="1" x14ac:dyDescent="0.7">
      <c r="GS92" s="209"/>
    </row>
    <row r="97" spans="201:201" x14ac:dyDescent="0.7">
      <c r="GS97" s="226"/>
    </row>
  </sheetData>
  <conditionalFormatting sqref="H9">
    <cfRule type="containsText" dxfId="2" priority="1" operator="containsText" text="Check">
      <formula>NOT(ISERROR(SEARCH("Check",H9)))</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DABE7-9EA9-4B6B-B8EA-99660A70FAF8}">
  <sheetPr>
    <tabColor theme="5" tint="0.39997558519241921"/>
  </sheetPr>
  <dimension ref="A1:HP95"/>
  <sheetViews>
    <sheetView topLeftCell="B45" zoomScale="45" zoomScaleNormal="70" workbookViewId="0">
      <selection activeCell="GG57" sqref="GG57"/>
    </sheetView>
  </sheetViews>
  <sheetFormatPr defaultRowHeight="14.75" outlineLevelRow="3" outlineLevelCol="1" x14ac:dyDescent="0.75"/>
  <cols>
    <col min="1" max="1" width="30.453125" hidden="1" customWidth="1" outlineLevel="1"/>
    <col min="2" max="2" width="27.2265625" bestFit="1" customWidth="1" collapsed="1"/>
    <col min="3" max="3" width="17.453125" bestFit="1" customWidth="1"/>
    <col min="4" max="4" width="11.2265625" hidden="1" customWidth="1" outlineLevel="1"/>
    <col min="5" max="5" width="15" hidden="1" customWidth="1" outlineLevel="1"/>
    <col min="6" max="6" width="8.86328125" hidden="1" customWidth="1" outlineLevel="1"/>
    <col min="7" max="9" width="17.2265625" hidden="1" customWidth="1" outlineLevel="1"/>
    <col min="10" max="10" width="7.54296875" hidden="1" customWidth="1" outlineLevel="1"/>
    <col min="11" max="11" width="17.2265625" hidden="1" customWidth="1" outlineLevel="1"/>
    <col min="12" max="12" width="8.76953125" customWidth="1" collapsed="1"/>
    <col min="13" max="13" width="8.76953125" customWidth="1"/>
    <col min="14" max="14" width="1.76953125" customWidth="1"/>
    <col min="15" max="126" width="12.76953125" customWidth="1" outlineLevel="1"/>
    <col min="127" max="127" width="14.86328125" customWidth="1" outlineLevel="1"/>
    <col min="128" max="205" width="12.76953125" customWidth="1" outlineLevel="1"/>
    <col min="206" max="206" width="1.76953125" customWidth="1" outlineLevel="1"/>
    <col min="207" max="216" width="15.76953125" customWidth="1"/>
    <col min="217" max="222" width="15.76953125" hidden="1" customWidth="1" outlineLevel="1"/>
    <col min="223" max="223" width="15.76953125" customWidth="1" collapsed="1"/>
    <col min="224" max="224" width="15" bestFit="1" customWidth="1"/>
  </cols>
  <sheetData>
    <row r="1" spans="1:223" x14ac:dyDescent="0.75">
      <c r="B1" t="s">
        <v>42</v>
      </c>
      <c r="C1" s="92">
        <f>'HTM Output'!G1</f>
        <v>42794</v>
      </c>
    </row>
    <row r="2" spans="1:223" x14ac:dyDescent="0.75">
      <c r="B2" t="s">
        <v>43</v>
      </c>
      <c r="C2" s="92">
        <f>'HTM Output'!G2</f>
        <v>46203</v>
      </c>
    </row>
    <row r="3" spans="1:223" x14ac:dyDescent="0.75">
      <c r="B3" t="s">
        <v>311</v>
      </c>
      <c r="C3" s="92">
        <f>'HTM Output'!G3</f>
        <v>46388</v>
      </c>
    </row>
    <row r="5" spans="1:223" outlineLevel="3" x14ac:dyDescent="0.75">
      <c r="C5" s="93"/>
      <c r="D5" s="93" t="s">
        <v>65</v>
      </c>
      <c r="E5" s="93" t="s">
        <v>68</v>
      </c>
      <c r="F5" s="93" t="s">
        <v>69</v>
      </c>
      <c r="I5" s="93" t="s">
        <v>88</v>
      </c>
      <c r="J5" s="93" t="s">
        <v>112</v>
      </c>
      <c r="O5">
        <f t="shared" ref="O5:BZ5" si="0">YEAR(O6)</f>
        <v>2017</v>
      </c>
      <c r="P5">
        <f t="shared" si="0"/>
        <v>2017</v>
      </c>
      <c r="Q5">
        <f t="shared" si="0"/>
        <v>2017</v>
      </c>
      <c r="R5">
        <f t="shared" si="0"/>
        <v>2017</v>
      </c>
      <c r="S5">
        <f t="shared" si="0"/>
        <v>2017</v>
      </c>
      <c r="T5">
        <f t="shared" si="0"/>
        <v>2017</v>
      </c>
      <c r="U5">
        <f t="shared" si="0"/>
        <v>2017</v>
      </c>
      <c r="V5">
        <f t="shared" si="0"/>
        <v>2017</v>
      </c>
      <c r="W5">
        <f t="shared" si="0"/>
        <v>2017</v>
      </c>
      <c r="X5">
        <f t="shared" si="0"/>
        <v>2017</v>
      </c>
      <c r="Y5">
        <f t="shared" si="0"/>
        <v>2017</v>
      </c>
      <c r="Z5">
        <f t="shared" si="0"/>
        <v>2018</v>
      </c>
      <c r="AA5">
        <f t="shared" si="0"/>
        <v>2018</v>
      </c>
      <c r="AB5">
        <f t="shared" si="0"/>
        <v>2018</v>
      </c>
      <c r="AC5">
        <f t="shared" si="0"/>
        <v>2018</v>
      </c>
      <c r="AD5">
        <f t="shared" si="0"/>
        <v>2018</v>
      </c>
      <c r="AE5">
        <f t="shared" si="0"/>
        <v>2018</v>
      </c>
      <c r="AF5">
        <f t="shared" si="0"/>
        <v>2018</v>
      </c>
      <c r="AG5">
        <f t="shared" si="0"/>
        <v>2018</v>
      </c>
      <c r="AH5">
        <f t="shared" si="0"/>
        <v>2018</v>
      </c>
      <c r="AI5">
        <f t="shared" si="0"/>
        <v>2018</v>
      </c>
      <c r="AJ5">
        <f t="shared" si="0"/>
        <v>2018</v>
      </c>
      <c r="AK5">
        <f t="shared" si="0"/>
        <v>2018</v>
      </c>
      <c r="AL5">
        <f t="shared" si="0"/>
        <v>2019</v>
      </c>
      <c r="AM5">
        <f t="shared" si="0"/>
        <v>2019</v>
      </c>
      <c r="AN5">
        <f t="shared" si="0"/>
        <v>2019</v>
      </c>
      <c r="AO5">
        <f t="shared" si="0"/>
        <v>2019</v>
      </c>
      <c r="AP5">
        <f t="shared" si="0"/>
        <v>2019</v>
      </c>
      <c r="AQ5">
        <f t="shared" si="0"/>
        <v>2019</v>
      </c>
      <c r="AR5">
        <f t="shared" si="0"/>
        <v>2019</v>
      </c>
      <c r="AS5">
        <f t="shared" si="0"/>
        <v>2019</v>
      </c>
      <c r="AT5">
        <f t="shared" si="0"/>
        <v>2019</v>
      </c>
      <c r="AU5">
        <f t="shared" si="0"/>
        <v>2019</v>
      </c>
      <c r="AV5">
        <f t="shared" si="0"/>
        <v>2019</v>
      </c>
      <c r="AW5">
        <f t="shared" si="0"/>
        <v>2019</v>
      </c>
      <c r="AX5">
        <f t="shared" si="0"/>
        <v>2020</v>
      </c>
      <c r="AY5">
        <f t="shared" si="0"/>
        <v>2020</v>
      </c>
      <c r="AZ5">
        <f t="shared" si="0"/>
        <v>2020</v>
      </c>
      <c r="BA5">
        <f t="shared" si="0"/>
        <v>2020</v>
      </c>
      <c r="BB5">
        <f t="shared" si="0"/>
        <v>2020</v>
      </c>
      <c r="BC5">
        <f t="shared" si="0"/>
        <v>2020</v>
      </c>
      <c r="BD5">
        <f t="shared" si="0"/>
        <v>2020</v>
      </c>
      <c r="BE5">
        <f t="shared" si="0"/>
        <v>2020</v>
      </c>
      <c r="BF5">
        <f t="shared" si="0"/>
        <v>2020</v>
      </c>
      <c r="BG5">
        <f t="shared" si="0"/>
        <v>2020</v>
      </c>
      <c r="BH5">
        <f t="shared" si="0"/>
        <v>2020</v>
      </c>
      <c r="BI5">
        <f t="shared" si="0"/>
        <v>2020</v>
      </c>
      <c r="BJ5">
        <f t="shared" si="0"/>
        <v>2021</v>
      </c>
      <c r="BK5">
        <f t="shared" si="0"/>
        <v>2021</v>
      </c>
      <c r="BL5">
        <f t="shared" si="0"/>
        <v>2021</v>
      </c>
      <c r="BM5">
        <f t="shared" si="0"/>
        <v>2021</v>
      </c>
      <c r="BN5">
        <f t="shared" si="0"/>
        <v>2021</v>
      </c>
      <c r="BO5">
        <f t="shared" si="0"/>
        <v>2021</v>
      </c>
      <c r="BP5">
        <f t="shared" si="0"/>
        <v>2021</v>
      </c>
      <c r="BQ5">
        <f t="shared" si="0"/>
        <v>2021</v>
      </c>
      <c r="BR5">
        <f t="shared" si="0"/>
        <v>2021</v>
      </c>
      <c r="BS5">
        <f t="shared" si="0"/>
        <v>2021</v>
      </c>
      <c r="BT5">
        <f t="shared" si="0"/>
        <v>2021</v>
      </c>
      <c r="BU5">
        <f t="shared" si="0"/>
        <v>2021</v>
      </c>
      <c r="BV5">
        <f t="shared" si="0"/>
        <v>2022</v>
      </c>
      <c r="BW5">
        <f t="shared" si="0"/>
        <v>2022</v>
      </c>
      <c r="BX5">
        <f t="shared" si="0"/>
        <v>2022</v>
      </c>
      <c r="BY5">
        <f t="shared" si="0"/>
        <v>2022</v>
      </c>
      <c r="BZ5">
        <f t="shared" si="0"/>
        <v>2022</v>
      </c>
      <c r="CA5">
        <f t="shared" ref="CA5:EL5" si="1">YEAR(CA6)</f>
        <v>2022</v>
      </c>
      <c r="CB5">
        <f t="shared" si="1"/>
        <v>2022</v>
      </c>
      <c r="CC5">
        <f t="shared" si="1"/>
        <v>2022</v>
      </c>
      <c r="CD5">
        <f t="shared" si="1"/>
        <v>2022</v>
      </c>
      <c r="CE5">
        <f t="shared" si="1"/>
        <v>2022</v>
      </c>
      <c r="CF5">
        <f t="shared" si="1"/>
        <v>2022</v>
      </c>
      <c r="CG5">
        <f t="shared" si="1"/>
        <v>2022</v>
      </c>
      <c r="CH5">
        <f t="shared" si="1"/>
        <v>2023</v>
      </c>
      <c r="CI5">
        <f t="shared" si="1"/>
        <v>2023</v>
      </c>
      <c r="CJ5">
        <f t="shared" si="1"/>
        <v>2023</v>
      </c>
      <c r="CK5">
        <f t="shared" si="1"/>
        <v>2023</v>
      </c>
      <c r="CL5">
        <f t="shared" si="1"/>
        <v>2023</v>
      </c>
      <c r="CM5">
        <f t="shared" si="1"/>
        <v>2023</v>
      </c>
      <c r="CN5">
        <f t="shared" si="1"/>
        <v>2023</v>
      </c>
      <c r="CO5">
        <f t="shared" si="1"/>
        <v>2023</v>
      </c>
      <c r="CP5">
        <f t="shared" si="1"/>
        <v>2023</v>
      </c>
      <c r="CQ5">
        <f t="shared" si="1"/>
        <v>2023</v>
      </c>
      <c r="CR5">
        <f t="shared" si="1"/>
        <v>2023</v>
      </c>
      <c r="CS5">
        <f t="shared" si="1"/>
        <v>2023</v>
      </c>
      <c r="CT5">
        <f t="shared" si="1"/>
        <v>2024</v>
      </c>
      <c r="CU5">
        <f t="shared" si="1"/>
        <v>2024</v>
      </c>
      <c r="CV5">
        <f t="shared" si="1"/>
        <v>2024</v>
      </c>
      <c r="CW5">
        <f t="shared" si="1"/>
        <v>2024</v>
      </c>
      <c r="CX5">
        <f t="shared" si="1"/>
        <v>2024</v>
      </c>
      <c r="CY5">
        <f t="shared" si="1"/>
        <v>2024</v>
      </c>
      <c r="CZ5">
        <f t="shared" si="1"/>
        <v>2024</v>
      </c>
      <c r="DA5">
        <f t="shared" si="1"/>
        <v>2024</v>
      </c>
      <c r="DB5">
        <f t="shared" si="1"/>
        <v>2024</v>
      </c>
      <c r="DC5">
        <f t="shared" si="1"/>
        <v>2024</v>
      </c>
      <c r="DD5">
        <f t="shared" si="1"/>
        <v>2024</v>
      </c>
      <c r="DE5">
        <f t="shared" si="1"/>
        <v>2024</v>
      </c>
      <c r="DF5">
        <f t="shared" si="1"/>
        <v>2025</v>
      </c>
      <c r="DG5">
        <f t="shared" si="1"/>
        <v>2025</v>
      </c>
      <c r="DH5">
        <f t="shared" si="1"/>
        <v>2025</v>
      </c>
      <c r="DI5">
        <f t="shared" si="1"/>
        <v>2025</v>
      </c>
      <c r="DJ5">
        <f t="shared" si="1"/>
        <v>2025</v>
      </c>
      <c r="DK5">
        <f t="shared" si="1"/>
        <v>2025</v>
      </c>
      <c r="DL5">
        <f t="shared" si="1"/>
        <v>2025</v>
      </c>
      <c r="DM5">
        <f t="shared" si="1"/>
        <v>2025</v>
      </c>
      <c r="DN5">
        <f t="shared" si="1"/>
        <v>2025</v>
      </c>
      <c r="DO5">
        <f t="shared" si="1"/>
        <v>2025</v>
      </c>
      <c r="DP5">
        <f t="shared" si="1"/>
        <v>2025</v>
      </c>
      <c r="DQ5">
        <f t="shared" si="1"/>
        <v>2025</v>
      </c>
      <c r="DR5">
        <f t="shared" si="1"/>
        <v>2026</v>
      </c>
      <c r="DS5">
        <f t="shared" si="1"/>
        <v>2026</v>
      </c>
      <c r="DT5">
        <f t="shared" si="1"/>
        <v>2026</v>
      </c>
      <c r="DU5">
        <f t="shared" si="1"/>
        <v>2026</v>
      </c>
      <c r="DV5">
        <f t="shared" si="1"/>
        <v>2026</v>
      </c>
      <c r="DW5">
        <f t="shared" si="1"/>
        <v>2026</v>
      </c>
      <c r="DX5">
        <f t="shared" si="1"/>
        <v>2026</v>
      </c>
      <c r="DY5">
        <f t="shared" si="1"/>
        <v>2026</v>
      </c>
      <c r="DZ5">
        <f t="shared" si="1"/>
        <v>2026</v>
      </c>
      <c r="EA5">
        <f t="shared" si="1"/>
        <v>2026</v>
      </c>
      <c r="EB5">
        <f t="shared" si="1"/>
        <v>2026</v>
      </c>
      <c r="EC5">
        <f t="shared" si="1"/>
        <v>2026</v>
      </c>
      <c r="ED5">
        <f t="shared" si="1"/>
        <v>2027</v>
      </c>
      <c r="EE5">
        <f t="shared" si="1"/>
        <v>2027</v>
      </c>
      <c r="EF5">
        <f t="shared" si="1"/>
        <v>2027</v>
      </c>
      <c r="EG5">
        <f t="shared" si="1"/>
        <v>2027</v>
      </c>
      <c r="EH5">
        <f t="shared" si="1"/>
        <v>2027</v>
      </c>
      <c r="EI5">
        <f t="shared" si="1"/>
        <v>2027</v>
      </c>
      <c r="EJ5">
        <f t="shared" si="1"/>
        <v>2027</v>
      </c>
      <c r="EK5">
        <f t="shared" si="1"/>
        <v>2027</v>
      </c>
      <c r="EL5">
        <f t="shared" si="1"/>
        <v>2027</v>
      </c>
      <c r="EM5">
        <f t="shared" ref="EM5:GV5" si="2">YEAR(EM6)</f>
        <v>2027</v>
      </c>
      <c r="EN5">
        <f t="shared" si="2"/>
        <v>2027</v>
      </c>
      <c r="EO5">
        <f t="shared" si="2"/>
        <v>2027</v>
      </c>
      <c r="EP5">
        <f t="shared" si="2"/>
        <v>2028</v>
      </c>
      <c r="EQ5">
        <f t="shared" si="2"/>
        <v>2028</v>
      </c>
      <c r="ER5">
        <f t="shared" si="2"/>
        <v>2028</v>
      </c>
      <c r="ES5">
        <f t="shared" si="2"/>
        <v>2028</v>
      </c>
      <c r="ET5">
        <f t="shared" si="2"/>
        <v>2028</v>
      </c>
      <c r="EU5">
        <f t="shared" si="2"/>
        <v>2028</v>
      </c>
      <c r="EV5">
        <f t="shared" si="2"/>
        <v>2028</v>
      </c>
      <c r="EW5">
        <f t="shared" si="2"/>
        <v>2028</v>
      </c>
      <c r="EX5">
        <f t="shared" si="2"/>
        <v>2028</v>
      </c>
      <c r="EY5">
        <f t="shared" si="2"/>
        <v>2028</v>
      </c>
      <c r="EZ5">
        <f t="shared" si="2"/>
        <v>2028</v>
      </c>
      <c r="FA5">
        <f t="shared" si="2"/>
        <v>2028</v>
      </c>
      <c r="FB5">
        <f t="shared" si="2"/>
        <v>2029</v>
      </c>
      <c r="FC5">
        <f t="shared" si="2"/>
        <v>2029</v>
      </c>
      <c r="FD5">
        <f t="shared" si="2"/>
        <v>2029</v>
      </c>
      <c r="FE5">
        <f t="shared" si="2"/>
        <v>2029</v>
      </c>
      <c r="FF5">
        <f t="shared" si="2"/>
        <v>2029</v>
      </c>
      <c r="FG5">
        <f t="shared" si="2"/>
        <v>2029</v>
      </c>
      <c r="FH5">
        <f t="shared" si="2"/>
        <v>2029</v>
      </c>
      <c r="FI5">
        <f t="shared" si="2"/>
        <v>2029</v>
      </c>
      <c r="FJ5">
        <f t="shared" si="2"/>
        <v>2029</v>
      </c>
      <c r="FK5">
        <f t="shared" si="2"/>
        <v>2029</v>
      </c>
      <c r="FL5">
        <f t="shared" si="2"/>
        <v>2029</v>
      </c>
      <c r="FM5">
        <f t="shared" si="2"/>
        <v>2029</v>
      </c>
      <c r="FN5">
        <f t="shared" si="2"/>
        <v>2030</v>
      </c>
      <c r="FO5">
        <f t="shared" si="2"/>
        <v>2030</v>
      </c>
      <c r="FP5">
        <f t="shared" si="2"/>
        <v>2030</v>
      </c>
      <c r="FQ5">
        <f t="shared" si="2"/>
        <v>2030</v>
      </c>
      <c r="FR5">
        <f t="shared" si="2"/>
        <v>2030</v>
      </c>
      <c r="FS5">
        <f t="shared" si="2"/>
        <v>2030</v>
      </c>
      <c r="FT5">
        <f t="shared" si="2"/>
        <v>2030</v>
      </c>
      <c r="FU5">
        <f t="shared" si="2"/>
        <v>2030</v>
      </c>
      <c r="FV5">
        <f t="shared" si="2"/>
        <v>2030</v>
      </c>
      <c r="FW5">
        <f t="shared" si="2"/>
        <v>2030</v>
      </c>
      <c r="FX5">
        <f t="shared" si="2"/>
        <v>2030</v>
      </c>
      <c r="FY5">
        <f t="shared" si="2"/>
        <v>2030</v>
      </c>
      <c r="FZ5">
        <f t="shared" si="2"/>
        <v>2031</v>
      </c>
      <c r="GA5">
        <f t="shared" si="2"/>
        <v>2031</v>
      </c>
      <c r="GB5">
        <f t="shared" si="2"/>
        <v>2031</v>
      </c>
      <c r="GC5">
        <f t="shared" si="2"/>
        <v>2031</v>
      </c>
      <c r="GD5">
        <f t="shared" si="2"/>
        <v>2031</v>
      </c>
      <c r="GE5">
        <f t="shared" si="2"/>
        <v>2031</v>
      </c>
      <c r="GF5">
        <f t="shared" si="2"/>
        <v>2031</v>
      </c>
      <c r="GG5">
        <f t="shared" si="2"/>
        <v>2031</v>
      </c>
      <c r="GH5">
        <f t="shared" si="2"/>
        <v>2031</v>
      </c>
      <c r="GI5">
        <f t="shared" si="2"/>
        <v>2031</v>
      </c>
      <c r="GJ5">
        <f t="shared" si="2"/>
        <v>2031</v>
      </c>
      <c r="GK5">
        <f t="shared" si="2"/>
        <v>2031</v>
      </c>
      <c r="GL5">
        <f t="shared" si="2"/>
        <v>2032</v>
      </c>
      <c r="GM5">
        <f t="shared" si="2"/>
        <v>2032</v>
      </c>
      <c r="GN5">
        <f t="shared" si="2"/>
        <v>2032</v>
      </c>
      <c r="GO5">
        <f t="shared" si="2"/>
        <v>2032</v>
      </c>
      <c r="GP5">
        <f t="shared" si="2"/>
        <v>2032</v>
      </c>
      <c r="GQ5">
        <f t="shared" si="2"/>
        <v>2032</v>
      </c>
      <c r="GR5">
        <f t="shared" si="2"/>
        <v>2032</v>
      </c>
      <c r="GS5">
        <f t="shared" si="2"/>
        <v>2032</v>
      </c>
      <c r="GT5">
        <f t="shared" si="2"/>
        <v>2032</v>
      </c>
      <c r="GU5">
        <f t="shared" si="2"/>
        <v>2032</v>
      </c>
      <c r="GV5">
        <f t="shared" si="2"/>
        <v>2032</v>
      </c>
      <c r="GW5">
        <f>YEAR(GW6)</f>
        <v>2032</v>
      </c>
    </row>
    <row r="6" spans="1:223" ht="29.5" x14ac:dyDescent="0.75">
      <c r="B6" s="101" t="s">
        <v>233</v>
      </c>
      <c r="C6" s="102"/>
      <c r="D6" s="102" t="s">
        <v>234</v>
      </c>
      <c r="E6" s="102" t="s">
        <v>44</v>
      </c>
      <c r="F6" s="102" t="s">
        <v>45</v>
      </c>
      <c r="G6" s="102" t="s">
        <v>46</v>
      </c>
      <c r="H6" s="102" t="s">
        <v>333</v>
      </c>
      <c r="I6" s="102" t="s">
        <v>313</v>
      </c>
      <c r="J6" s="102" t="s">
        <v>314</v>
      </c>
      <c r="K6" s="102" t="s">
        <v>312</v>
      </c>
      <c r="L6" s="322" t="s">
        <v>349</v>
      </c>
      <c r="M6" s="322" t="s">
        <v>350</v>
      </c>
      <c r="N6" s="101"/>
      <c r="O6" s="103">
        <f>$C$1</f>
        <v>42794</v>
      </c>
      <c r="P6" s="103">
        <f>EOMONTH(O6,1)</f>
        <v>42825</v>
      </c>
      <c r="Q6" s="103">
        <f t="shared" ref="Q6:CB6" si="3">EOMONTH(P6,1)</f>
        <v>42855</v>
      </c>
      <c r="R6" s="103">
        <f t="shared" si="3"/>
        <v>42886</v>
      </c>
      <c r="S6" s="103">
        <f t="shared" si="3"/>
        <v>42916</v>
      </c>
      <c r="T6" s="103">
        <f t="shared" si="3"/>
        <v>42947</v>
      </c>
      <c r="U6" s="103">
        <f t="shared" si="3"/>
        <v>42978</v>
      </c>
      <c r="V6" s="103">
        <f t="shared" si="3"/>
        <v>43008</v>
      </c>
      <c r="W6" s="103">
        <f t="shared" si="3"/>
        <v>43039</v>
      </c>
      <c r="X6" s="103">
        <f t="shared" si="3"/>
        <v>43069</v>
      </c>
      <c r="Y6" s="103">
        <f t="shared" si="3"/>
        <v>43100</v>
      </c>
      <c r="Z6" s="103">
        <f t="shared" si="3"/>
        <v>43131</v>
      </c>
      <c r="AA6" s="103">
        <f t="shared" si="3"/>
        <v>43159</v>
      </c>
      <c r="AB6" s="103">
        <f t="shared" si="3"/>
        <v>43190</v>
      </c>
      <c r="AC6" s="103">
        <f t="shared" si="3"/>
        <v>43220</v>
      </c>
      <c r="AD6" s="103">
        <f t="shared" si="3"/>
        <v>43251</v>
      </c>
      <c r="AE6" s="103">
        <f t="shared" si="3"/>
        <v>43281</v>
      </c>
      <c r="AF6" s="103">
        <f t="shared" si="3"/>
        <v>43312</v>
      </c>
      <c r="AG6" s="103">
        <f t="shared" si="3"/>
        <v>43343</v>
      </c>
      <c r="AH6" s="103">
        <f t="shared" si="3"/>
        <v>43373</v>
      </c>
      <c r="AI6" s="103">
        <f t="shared" si="3"/>
        <v>43404</v>
      </c>
      <c r="AJ6" s="103">
        <f t="shared" si="3"/>
        <v>43434</v>
      </c>
      <c r="AK6" s="103">
        <f t="shared" si="3"/>
        <v>43465</v>
      </c>
      <c r="AL6" s="103">
        <f t="shared" si="3"/>
        <v>43496</v>
      </c>
      <c r="AM6" s="103">
        <f t="shared" si="3"/>
        <v>43524</v>
      </c>
      <c r="AN6" s="103">
        <f t="shared" si="3"/>
        <v>43555</v>
      </c>
      <c r="AO6" s="103">
        <f t="shared" si="3"/>
        <v>43585</v>
      </c>
      <c r="AP6" s="103">
        <f t="shared" si="3"/>
        <v>43616</v>
      </c>
      <c r="AQ6" s="103">
        <f t="shared" si="3"/>
        <v>43646</v>
      </c>
      <c r="AR6" s="103">
        <f t="shared" si="3"/>
        <v>43677</v>
      </c>
      <c r="AS6" s="103">
        <f t="shared" si="3"/>
        <v>43708</v>
      </c>
      <c r="AT6" s="103">
        <f t="shared" si="3"/>
        <v>43738</v>
      </c>
      <c r="AU6" s="103">
        <f t="shared" si="3"/>
        <v>43769</v>
      </c>
      <c r="AV6" s="103">
        <f t="shared" si="3"/>
        <v>43799</v>
      </c>
      <c r="AW6" s="103">
        <f t="shared" si="3"/>
        <v>43830</v>
      </c>
      <c r="AX6" s="103">
        <f t="shared" si="3"/>
        <v>43861</v>
      </c>
      <c r="AY6" s="103">
        <f t="shared" si="3"/>
        <v>43890</v>
      </c>
      <c r="AZ6" s="103">
        <f t="shared" si="3"/>
        <v>43921</v>
      </c>
      <c r="BA6" s="103">
        <f t="shared" si="3"/>
        <v>43951</v>
      </c>
      <c r="BB6" s="103">
        <f t="shared" si="3"/>
        <v>43982</v>
      </c>
      <c r="BC6" s="103">
        <f t="shared" si="3"/>
        <v>44012</v>
      </c>
      <c r="BD6" s="103">
        <f t="shared" si="3"/>
        <v>44043</v>
      </c>
      <c r="BE6" s="103">
        <f t="shared" si="3"/>
        <v>44074</v>
      </c>
      <c r="BF6" s="103">
        <f t="shared" si="3"/>
        <v>44104</v>
      </c>
      <c r="BG6" s="103">
        <f t="shared" si="3"/>
        <v>44135</v>
      </c>
      <c r="BH6" s="103">
        <f t="shared" si="3"/>
        <v>44165</v>
      </c>
      <c r="BI6" s="103">
        <f t="shared" si="3"/>
        <v>44196</v>
      </c>
      <c r="BJ6" s="103">
        <f t="shared" si="3"/>
        <v>44227</v>
      </c>
      <c r="BK6" s="103">
        <f t="shared" si="3"/>
        <v>44255</v>
      </c>
      <c r="BL6" s="103">
        <f t="shared" si="3"/>
        <v>44286</v>
      </c>
      <c r="BM6" s="103">
        <f t="shared" si="3"/>
        <v>44316</v>
      </c>
      <c r="BN6" s="103">
        <f t="shared" si="3"/>
        <v>44347</v>
      </c>
      <c r="BO6" s="103">
        <f t="shared" si="3"/>
        <v>44377</v>
      </c>
      <c r="BP6" s="103">
        <f t="shared" si="3"/>
        <v>44408</v>
      </c>
      <c r="BQ6" s="103">
        <f t="shared" si="3"/>
        <v>44439</v>
      </c>
      <c r="BR6" s="103">
        <f t="shared" si="3"/>
        <v>44469</v>
      </c>
      <c r="BS6" s="103">
        <f t="shared" si="3"/>
        <v>44500</v>
      </c>
      <c r="BT6" s="103">
        <f t="shared" si="3"/>
        <v>44530</v>
      </c>
      <c r="BU6" s="103">
        <f t="shared" si="3"/>
        <v>44561</v>
      </c>
      <c r="BV6" s="103">
        <f t="shared" si="3"/>
        <v>44592</v>
      </c>
      <c r="BW6" s="103">
        <f t="shared" si="3"/>
        <v>44620</v>
      </c>
      <c r="BX6" s="103">
        <f t="shared" si="3"/>
        <v>44651</v>
      </c>
      <c r="BY6" s="103">
        <f t="shared" si="3"/>
        <v>44681</v>
      </c>
      <c r="BZ6" s="103">
        <f t="shared" si="3"/>
        <v>44712</v>
      </c>
      <c r="CA6" s="103">
        <f t="shared" si="3"/>
        <v>44742</v>
      </c>
      <c r="CB6" s="103">
        <f t="shared" si="3"/>
        <v>44773</v>
      </c>
      <c r="CC6" s="103">
        <f t="shared" ref="CC6:EN6" si="4">EOMONTH(CB6,1)</f>
        <v>44804</v>
      </c>
      <c r="CD6" s="103">
        <f t="shared" si="4"/>
        <v>44834</v>
      </c>
      <c r="CE6" s="103">
        <f t="shared" si="4"/>
        <v>44865</v>
      </c>
      <c r="CF6" s="103">
        <f t="shared" si="4"/>
        <v>44895</v>
      </c>
      <c r="CG6" s="103">
        <f t="shared" si="4"/>
        <v>44926</v>
      </c>
      <c r="CH6" s="103">
        <f t="shared" si="4"/>
        <v>44957</v>
      </c>
      <c r="CI6" s="103">
        <f t="shared" si="4"/>
        <v>44985</v>
      </c>
      <c r="CJ6" s="103">
        <f t="shared" si="4"/>
        <v>45016</v>
      </c>
      <c r="CK6" s="103">
        <f t="shared" si="4"/>
        <v>45046</v>
      </c>
      <c r="CL6" s="103">
        <f t="shared" si="4"/>
        <v>45077</v>
      </c>
      <c r="CM6" s="103">
        <f t="shared" si="4"/>
        <v>45107</v>
      </c>
      <c r="CN6" s="103">
        <f t="shared" si="4"/>
        <v>45138</v>
      </c>
      <c r="CO6" s="103">
        <f t="shared" si="4"/>
        <v>45169</v>
      </c>
      <c r="CP6" s="103">
        <f t="shared" si="4"/>
        <v>45199</v>
      </c>
      <c r="CQ6" s="103">
        <f t="shared" si="4"/>
        <v>45230</v>
      </c>
      <c r="CR6" s="103">
        <f t="shared" si="4"/>
        <v>45260</v>
      </c>
      <c r="CS6" s="103">
        <f t="shared" si="4"/>
        <v>45291</v>
      </c>
      <c r="CT6" s="103">
        <f t="shared" si="4"/>
        <v>45322</v>
      </c>
      <c r="CU6" s="103">
        <f t="shared" si="4"/>
        <v>45351</v>
      </c>
      <c r="CV6" s="103">
        <f t="shared" si="4"/>
        <v>45382</v>
      </c>
      <c r="CW6" s="103">
        <f t="shared" si="4"/>
        <v>45412</v>
      </c>
      <c r="CX6" s="103">
        <f t="shared" si="4"/>
        <v>45443</v>
      </c>
      <c r="CY6" s="103">
        <f t="shared" si="4"/>
        <v>45473</v>
      </c>
      <c r="CZ6" s="103">
        <f t="shared" si="4"/>
        <v>45504</v>
      </c>
      <c r="DA6" s="103">
        <f t="shared" si="4"/>
        <v>45535</v>
      </c>
      <c r="DB6" s="103">
        <f t="shared" si="4"/>
        <v>45565</v>
      </c>
      <c r="DC6" s="103">
        <f t="shared" si="4"/>
        <v>45596</v>
      </c>
      <c r="DD6" s="103">
        <f t="shared" si="4"/>
        <v>45626</v>
      </c>
      <c r="DE6" s="103">
        <f t="shared" si="4"/>
        <v>45657</v>
      </c>
      <c r="DF6" s="103">
        <f t="shared" si="4"/>
        <v>45688</v>
      </c>
      <c r="DG6" s="103">
        <f t="shared" si="4"/>
        <v>45716</v>
      </c>
      <c r="DH6" s="103">
        <f t="shared" si="4"/>
        <v>45747</v>
      </c>
      <c r="DI6" s="103">
        <f t="shared" si="4"/>
        <v>45777</v>
      </c>
      <c r="DJ6" s="103">
        <f t="shared" si="4"/>
        <v>45808</v>
      </c>
      <c r="DK6" s="103">
        <f t="shared" si="4"/>
        <v>45838</v>
      </c>
      <c r="DL6" s="103">
        <f t="shared" si="4"/>
        <v>45869</v>
      </c>
      <c r="DM6" s="103">
        <f t="shared" si="4"/>
        <v>45900</v>
      </c>
      <c r="DN6" s="103">
        <f t="shared" si="4"/>
        <v>45930</v>
      </c>
      <c r="DO6" s="103">
        <f t="shared" si="4"/>
        <v>45961</v>
      </c>
      <c r="DP6" s="103">
        <f t="shared" si="4"/>
        <v>45991</v>
      </c>
      <c r="DQ6" s="103">
        <f t="shared" si="4"/>
        <v>46022</v>
      </c>
      <c r="DR6" s="103">
        <f t="shared" si="4"/>
        <v>46053</v>
      </c>
      <c r="DS6" s="103">
        <f t="shared" si="4"/>
        <v>46081</v>
      </c>
      <c r="DT6" s="103">
        <f t="shared" si="4"/>
        <v>46112</v>
      </c>
      <c r="DU6" s="103">
        <f t="shared" si="4"/>
        <v>46142</v>
      </c>
      <c r="DV6" s="103">
        <f t="shared" si="4"/>
        <v>46173</v>
      </c>
      <c r="DW6" s="103">
        <f t="shared" si="4"/>
        <v>46203</v>
      </c>
      <c r="DX6" s="103">
        <f t="shared" si="4"/>
        <v>46234</v>
      </c>
      <c r="DY6" s="103">
        <f t="shared" si="4"/>
        <v>46265</v>
      </c>
      <c r="DZ6" s="103">
        <f t="shared" si="4"/>
        <v>46295</v>
      </c>
      <c r="EA6" s="103">
        <f t="shared" si="4"/>
        <v>46326</v>
      </c>
      <c r="EB6" s="103">
        <f t="shared" si="4"/>
        <v>46356</v>
      </c>
      <c r="EC6" s="103">
        <f t="shared" si="4"/>
        <v>46387</v>
      </c>
      <c r="ED6" s="103">
        <f t="shared" si="4"/>
        <v>46418</v>
      </c>
      <c r="EE6" s="103">
        <f t="shared" si="4"/>
        <v>46446</v>
      </c>
      <c r="EF6" s="103">
        <f t="shared" si="4"/>
        <v>46477</v>
      </c>
      <c r="EG6" s="103">
        <f t="shared" si="4"/>
        <v>46507</v>
      </c>
      <c r="EH6" s="103">
        <f t="shared" si="4"/>
        <v>46538</v>
      </c>
      <c r="EI6" s="103">
        <f t="shared" si="4"/>
        <v>46568</v>
      </c>
      <c r="EJ6" s="103">
        <f t="shared" si="4"/>
        <v>46599</v>
      </c>
      <c r="EK6" s="103">
        <f t="shared" si="4"/>
        <v>46630</v>
      </c>
      <c r="EL6" s="103">
        <f t="shared" si="4"/>
        <v>46660</v>
      </c>
      <c r="EM6" s="103">
        <f t="shared" si="4"/>
        <v>46691</v>
      </c>
      <c r="EN6" s="103">
        <f t="shared" si="4"/>
        <v>46721</v>
      </c>
      <c r="EO6" s="103">
        <f t="shared" ref="EO6:GW6" si="5">EOMONTH(EN6,1)</f>
        <v>46752</v>
      </c>
      <c r="EP6" s="103">
        <f t="shared" si="5"/>
        <v>46783</v>
      </c>
      <c r="EQ6" s="103">
        <f t="shared" si="5"/>
        <v>46812</v>
      </c>
      <c r="ER6" s="103">
        <f t="shared" si="5"/>
        <v>46843</v>
      </c>
      <c r="ES6" s="103">
        <f t="shared" si="5"/>
        <v>46873</v>
      </c>
      <c r="ET6" s="103">
        <f t="shared" si="5"/>
        <v>46904</v>
      </c>
      <c r="EU6" s="103">
        <f t="shared" si="5"/>
        <v>46934</v>
      </c>
      <c r="EV6" s="103">
        <f t="shared" si="5"/>
        <v>46965</v>
      </c>
      <c r="EW6" s="103">
        <f t="shared" si="5"/>
        <v>46996</v>
      </c>
      <c r="EX6" s="103">
        <f t="shared" si="5"/>
        <v>47026</v>
      </c>
      <c r="EY6" s="103">
        <f t="shared" si="5"/>
        <v>47057</v>
      </c>
      <c r="EZ6" s="103">
        <f t="shared" si="5"/>
        <v>47087</v>
      </c>
      <c r="FA6" s="103">
        <f t="shared" si="5"/>
        <v>47118</v>
      </c>
      <c r="FB6" s="103">
        <f t="shared" si="5"/>
        <v>47149</v>
      </c>
      <c r="FC6" s="103">
        <f t="shared" si="5"/>
        <v>47177</v>
      </c>
      <c r="FD6" s="103">
        <f t="shared" si="5"/>
        <v>47208</v>
      </c>
      <c r="FE6" s="103">
        <f t="shared" si="5"/>
        <v>47238</v>
      </c>
      <c r="FF6" s="103">
        <f t="shared" si="5"/>
        <v>47269</v>
      </c>
      <c r="FG6" s="103">
        <f t="shared" si="5"/>
        <v>47299</v>
      </c>
      <c r="FH6" s="103">
        <f t="shared" si="5"/>
        <v>47330</v>
      </c>
      <c r="FI6" s="103">
        <f t="shared" si="5"/>
        <v>47361</v>
      </c>
      <c r="FJ6" s="103">
        <f t="shared" si="5"/>
        <v>47391</v>
      </c>
      <c r="FK6" s="103">
        <f t="shared" si="5"/>
        <v>47422</v>
      </c>
      <c r="FL6" s="103">
        <f t="shared" si="5"/>
        <v>47452</v>
      </c>
      <c r="FM6" s="103">
        <f t="shared" si="5"/>
        <v>47483</v>
      </c>
      <c r="FN6" s="103">
        <f t="shared" si="5"/>
        <v>47514</v>
      </c>
      <c r="FO6" s="103">
        <f t="shared" si="5"/>
        <v>47542</v>
      </c>
      <c r="FP6" s="103">
        <f t="shared" si="5"/>
        <v>47573</v>
      </c>
      <c r="FQ6" s="103">
        <f t="shared" si="5"/>
        <v>47603</v>
      </c>
      <c r="FR6" s="103">
        <f t="shared" si="5"/>
        <v>47634</v>
      </c>
      <c r="FS6" s="103">
        <f t="shared" si="5"/>
        <v>47664</v>
      </c>
      <c r="FT6" s="103">
        <f t="shared" si="5"/>
        <v>47695</v>
      </c>
      <c r="FU6" s="103">
        <f t="shared" si="5"/>
        <v>47726</v>
      </c>
      <c r="FV6" s="103">
        <f t="shared" si="5"/>
        <v>47756</v>
      </c>
      <c r="FW6" s="103">
        <f t="shared" si="5"/>
        <v>47787</v>
      </c>
      <c r="FX6" s="103">
        <f t="shared" si="5"/>
        <v>47817</v>
      </c>
      <c r="FY6" s="103">
        <f t="shared" si="5"/>
        <v>47848</v>
      </c>
      <c r="FZ6" s="103">
        <f t="shared" si="5"/>
        <v>47879</v>
      </c>
      <c r="GA6" s="103">
        <f t="shared" si="5"/>
        <v>47907</v>
      </c>
      <c r="GB6" s="103">
        <f t="shared" si="5"/>
        <v>47938</v>
      </c>
      <c r="GC6" s="103">
        <f t="shared" si="5"/>
        <v>47968</v>
      </c>
      <c r="GD6" s="103">
        <f t="shared" si="5"/>
        <v>47999</v>
      </c>
      <c r="GE6" s="103">
        <f t="shared" si="5"/>
        <v>48029</v>
      </c>
      <c r="GF6" s="103">
        <f t="shared" si="5"/>
        <v>48060</v>
      </c>
      <c r="GG6" s="103">
        <f t="shared" si="5"/>
        <v>48091</v>
      </c>
      <c r="GH6" s="103">
        <f t="shared" si="5"/>
        <v>48121</v>
      </c>
      <c r="GI6" s="103">
        <f t="shared" si="5"/>
        <v>48152</v>
      </c>
      <c r="GJ6" s="103">
        <f t="shared" si="5"/>
        <v>48182</v>
      </c>
      <c r="GK6" s="103">
        <f t="shared" si="5"/>
        <v>48213</v>
      </c>
      <c r="GL6" s="103">
        <f t="shared" si="5"/>
        <v>48244</v>
      </c>
      <c r="GM6" s="103">
        <f t="shared" si="5"/>
        <v>48273</v>
      </c>
      <c r="GN6" s="103">
        <f t="shared" si="5"/>
        <v>48304</v>
      </c>
      <c r="GO6" s="103">
        <f t="shared" si="5"/>
        <v>48334</v>
      </c>
      <c r="GP6" s="103">
        <f t="shared" si="5"/>
        <v>48365</v>
      </c>
      <c r="GQ6" s="103">
        <f t="shared" si="5"/>
        <v>48395</v>
      </c>
      <c r="GR6" s="103">
        <f t="shared" si="5"/>
        <v>48426</v>
      </c>
      <c r="GS6" s="103">
        <f t="shared" si="5"/>
        <v>48457</v>
      </c>
      <c r="GT6" s="103">
        <f t="shared" si="5"/>
        <v>48487</v>
      </c>
      <c r="GU6" s="103">
        <f t="shared" si="5"/>
        <v>48518</v>
      </c>
      <c r="GV6" s="103">
        <f t="shared" si="5"/>
        <v>48548</v>
      </c>
      <c r="GW6" s="103">
        <f t="shared" si="5"/>
        <v>48579</v>
      </c>
      <c r="GY6" s="101">
        <f>YEAR($C$1)</f>
        <v>2017</v>
      </c>
      <c r="GZ6" s="101">
        <f>GY6+1</f>
        <v>2018</v>
      </c>
      <c r="HA6" s="101">
        <f t="shared" ref="HA6:HN6" si="6">GZ6+1</f>
        <v>2019</v>
      </c>
      <c r="HB6" s="101">
        <f t="shared" si="6"/>
        <v>2020</v>
      </c>
      <c r="HC6" s="101">
        <f t="shared" si="6"/>
        <v>2021</v>
      </c>
      <c r="HD6" s="101">
        <f t="shared" si="6"/>
        <v>2022</v>
      </c>
      <c r="HE6" s="101">
        <f t="shared" si="6"/>
        <v>2023</v>
      </c>
      <c r="HF6" s="101">
        <f t="shared" si="6"/>
        <v>2024</v>
      </c>
      <c r="HG6" s="101">
        <f t="shared" si="6"/>
        <v>2025</v>
      </c>
      <c r="HH6" s="101">
        <f t="shared" si="6"/>
        <v>2026</v>
      </c>
      <c r="HI6" s="101">
        <f t="shared" si="6"/>
        <v>2027</v>
      </c>
      <c r="HJ6" s="101">
        <f t="shared" si="6"/>
        <v>2028</v>
      </c>
      <c r="HK6" s="101">
        <f t="shared" si="6"/>
        <v>2029</v>
      </c>
      <c r="HL6" s="101">
        <f t="shared" si="6"/>
        <v>2030</v>
      </c>
      <c r="HM6" s="101">
        <f t="shared" si="6"/>
        <v>2031</v>
      </c>
      <c r="HN6" s="101">
        <f t="shared" si="6"/>
        <v>2032</v>
      </c>
      <c r="HO6" s="102" t="s">
        <v>232</v>
      </c>
    </row>
    <row r="7" spans="1:223" ht="15" customHeight="1" x14ac:dyDescent="0.75">
      <c r="B7" s="239" t="s">
        <v>317</v>
      </c>
      <c r="C7" s="240"/>
      <c r="D7" s="240"/>
      <c r="E7" s="240"/>
      <c r="F7" s="240"/>
      <c r="G7" s="240"/>
      <c r="H7" s="240"/>
      <c r="I7" s="240"/>
      <c r="J7" s="240"/>
      <c r="K7" s="240"/>
      <c r="L7" s="240"/>
      <c r="M7" s="240"/>
      <c r="N7" s="241"/>
      <c r="O7" s="239"/>
      <c r="P7" s="242"/>
      <c r="Q7" s="242"/>
      <c r="R7" s="242"/>
      <c r="S7" s="242"/>
      <c r="T7" s="242"/>
      <c r="U7" s="242"/>
      <c r="V7" s="242"/>
      <c r="W7" s="242"/>
      <c r="X7" s="242"/>
      <c r="Y7" s="242"/>
      <c r="Z7" s="242"/>
      <c r="AA7" s="242"/>
      <c r="AB7" s="242"/>
      <c r="AC7" s="242"/>
      <c r="AD7" s="242"/>
      <c r="AE7" s="242"/>
      <c r="AF7" s="242"/>
      <c r="AG7" s="242"/>
      <c r="AH7" s="242"/>
      <c r="AI7" s="242"/>
      <c r="AJ7" s="242"/>
      <c r="AK7" s="242"/>
      <c r="AL7" s="242"/>
      <c r="AM7" s="242"/>
      <c r="AN7" s="242"/>
      <c r="AO7" s="242"/>
      <c r="AP7" s="242"/>
      <c r="AQ7" s="242"/>
      <c r="AR7" s="242"/>
      <c r="AS7" s="242"/>
      <c r="AT7" s="242"/>
      <c r="AU7" s="242"/>
      <c r="AV7" s="242"/>
      <c r="AW7" s="242"/>
      <c r="AX7" s="242"/>
      <c r="AY7" s="242"/>
      <c r="AZ7" s="242"/>
      <c r="BA7" s="242"/>
      <c r="BB7" s="242"/>
      <c r="BC7" s="242"/>
      <c r="BD7" s="242"/>
      <c r="BE7" s="242"/>
      <c r="BF7" s="242"/>
      <c r="BG7" s="242"/>
      <c r="BH7" s="242"/>
      <c r="BI7" s="242"/>
      <c r="BJ7" s="242"/>
      <c r="BK7" s="242"/>
      <c r="BL7" s="242"/>
      <c r="BM7" s="242"/>
      <c r="BN7" s="242"/>
      <c r="BO7" s="242"/>
      <c r="BP7" s="242"/>
      <c r="BQ7" s="242"/>
      <c r="BR7" s="242"/>
      <c r="BS7" s="242"/>
      <c r="BT7" s="242"/>
      <c r="BU7" s="242"/>
      <c r="BV7" s="242"/>
      <c r="BW7" s="242"/>
      <c r="BX7" s="242"/>
      <c r="BY7" s="242"/>
      <c r="BZ7" s="242"/>
      <c r="CA7" s="242"/>
      <c r="CB7" s="242"/>
      <c r="CC7" s="242"/>
      <c r="CD7" s="242"/>
      <c r="CE7" s="242"/>
      <c r="CF7" s="242"/>
      <c r="CG7" s="242"/>
      <c r="CH7" s="242"/>
      <c r="CI7" s="242"/>
      <c r="CJ7" s="242"/>
      <c r="CK7" s="242"/>
      <c r="CL7" s="242"/>
      <c r="CM7" s="242"/>
      <c r="CN7" s="242"/>
      <c r="CO7" s="242"/>
      <c r="CP7" s="242"/>
      <c r="CQ7" s="242"/>
      <c r="CR7" s="242"/>
      <c r="CS7" s="242"/>
      <c r="CT7" s="242"/>
      <c r="CU7" s="242"/>
      <c r="CV7" s="242"/>
      <c r="CW7" s="242"/>
      <c r="CX7" s="242"/>
      <c r="CY7" s="242"/>
      <c r="CZ7" s="242"/>
      <c r="DA7" s="242"/>
      <c r="DB7" s="242"/>
      <c r="DC7" s="242"/>
      <c r="DD7" s="242"/>
      <c r="DE7" s="242"/>
      <c r="DF7" s="242"/>
      <c r="DG7" s="242"/>
      <c r="DH7" s="242"/>
      <c r="DI7" s="242"/>
      <c r="DJ7" s="242"/>
      <c r="DK7" s="242"/>
      <c r="DL7" s="242"/>
      <c r="DM7" s="242"/>
      <c r="DN7" s="242"/>
      <c r="DO7" s="242"/>
      <c r="DP7" s="242"/>
      <c r="DQ7" s="242"/>
      <c r="DR7" s="242"/>
      <c r="DS7" s="242"/>
      <c r="DT7" s="242"/>
      <c r="DU7" s="242"/>
      <c r="DV7" s="242"/>
      <c r="DW7" s="242"/>
      <c r="DX7" s="242"/>
      <c r="DY7" s="242"/>
      <c r="DZ7" s="242"/>
      <c r="EA7" s="242"/>
      <c r="EB7" s="242"/>
      <c r="EC7" s="242"/>
      <c r="ED7" s="242"/>
      <c r="EE7" s="242"/>
      <c r="EF7" s="242"/>
      <c r="EG7" s="242"/>
      <c r="EH7" s="242"/>
      <c r="EI7" s="242"/>
      <c r="EJ7" s="242"/>
      <c r="EK7" s="242"/>
      <c r="EL7" s="242"/>
      <c r="EM7" s="242"/>
      <c r="EN7" s="242"/>
      <c r="EO7" s="242"/>
      <c r="EP7" s="242"/>
      <c r="EQ7" s="242"/>
      <c r="ER7" s="242"/>
      <c r="ES7" s="242"/>
      <c r="ET7" s="242"/>
      <c r="EU7" s="242"/>
      <c r="EV7" s="242"/>
      <c r="EW7" s="242"/>
      <c r="EX7" s="242"/>
      <c r="EY7" s="242"/>
      <c r="EZ7" s="242"/>
      <c r="FA7" s="242"/>
      <c r="FB7" s="242"/>
      <c r="FC7" s="242"/>
      <c r="FD7" s="242"/>
      <c r="FE7" s="242"/>
      <c r="FF7" s="242"/>
      <c r="FG7" s="242"/>
      <c r="FH7" s="242"/>
      <c r="FI7" s="242"/>
      <c r="FJ7" s="242"/>
      <c r="FK7" s="242"/>
      <c r="FL7" s="242"/>
      <c r="FM7" s="242"/>
      <c r="FN7" s="242"/>
      <c r="FO7" s="242"/>
      <c r="FP7" s="242"/>
      <c r="FQ7" s="242"/>
      <c r="FR7" s="242"/>
      <c r="FS7" s="242"/>
      <c r="FT7" s="242"/>
      <c r="FU7" s="242"/>
      <c r="FV7" s="242"/>
      <c r="FW7" s="242"/>
      <c r="FX7" s="242"/>
      <c r="FY7" s="242"/>
      <c r="FZ7" s="242"/>
      <c r="GA7" s="242"/>
      <c r="GB7" s="242"/>
      <c r="GC7" s="242"/>
      <c r="GD7" s="242"/>
      <c r="GE7" s="242"/>
      <c r="GF7" s="242"/>
      <c r="GG7" s="242"/>
      <c r="GH7" s="242"/>
      <c r="GI7" s="242"/>
      <c r="GJ7" s="242"/>
      <c r="GK7" s="242"/>
      <c r="GL7" s="242"/>
      <c r="GM7" s="242"/>
      <c r="GN7" s="242"/>
      <c r="GO7" s="242"/>
      <c r="GP7" s="242"/>
      <c r="GQ7" s="242"/>
      <c r="GR7" s="242"/>
      <c r="GS7" s="242"/>
      <c r="GT7" s="242"/>
      <c r="GU7" s="242"/>
      <c r="GV7" s="242"/>
      <c r="GW7" s="242"/>
      <c r="GX7" s="241"/>
      <c r="GY7" s="239"/>
      <c r="GZ7" s="241"/>
      <c r="HA7" s="241"/>
      <c r="HB7" s="241"/>
      <c r="HC7" s="241"/>
      <c r="HD7" s="241"/>
      <c r="HE7" s="241"/>
      <c r="HF7" s="241"/>
      <c r="HG7" s="241"/>
      <c r="HH7" s="241"/>
      <c r="HI7" s="241"/>
      <c r="HJ7" s="241"/>
      <c r="HK7" s="241"/>
      <c r="HL7" s="241"/>
      <c r="HM7" s="241"/>
      <c r="HN7" s="241"/>
      <c r="HO7" s="241"/>
    </row>
    <row r="8" spans="1:223" ht="4.95" customHeight="1" x14ac:dyDescent="0.75">
      <c r="C8" s="41"/>
      <c r="D8" s="41"/>
      <c r="E8" s="41"/>
      <c r="F8" s="41"/>
      <c r="G8" s="41"/>
      <c r="H8" s="41"/>
      <c r="I8" s="41"/>
      <c r="J8" s="41"/>
      <c r="K8" s="41"/>
      <c r="L8" s="41"/>
      <c r="M8" s="41"/>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c r="GS8" s="3"/>
      <c r="GT8" s="3"/>
      <c r="GU8" s="3"/>
      <c r="GV8" s="3"/>
      <c r="GW8" s="3"/>
    </row>
    <row r="9" spans="1:223" hidden="1" outlineLevel="1" x14ac:dyDescent="0.75">
      <c r="A9" s="7" t="s">
        <v>14</v>
      </c>
      <c r="B9" s="112" t="s">
        <v>125</v>
      </c>
      <c r="C9" s="104"/>
      <c r="D9" s="104">
        <f ca="1">EOMONTH(OFFSET(Strats!$B$3,MATCH($B9,Strats!$B$4:$B$31,0),MATCH(D$5,Strats!$C$3:$BS$3,0)),0)</f>
        <v>42978</v>
      </c>
      <c r="E9" s="87">
        <f ca="1">OFFSET(Strats!$B$3,MATCH($B9,Strats!$B$4:$B$31,0),MATCH(E$5,Strats!$C$3:$BS$3,0))</f>
        <v>94272591</v>
      </c>
      <c r="F9" s="88">
        <f ca="1">OFFSET(Strats!$B$3,MATCH($B9,Strats!$B$4:$B$31,0),MATCH(F$5,Strats!$C$3:$BS$3,0))</f>
        <v>0.49654969999999998</v>
      </c>
      <c r="G9" s="85">
        <f t="shared" ref="G9:G35" ca="1" si="7">E9*F9</f>
        <v>46811026.779272698</v>
      </c>
      <c r="H9" s="113">
        <f ca="1">'HTM Output'!G9</f>
        <v>36957949.5</v>
      </c>
      <c r="I9" s="87">
        <f ca="1">OFFSET(Strats!$B$3,MATCH($B9,Strats!$B$4:$B$31,0),MATCH(I$5,Strats!$C$3:$BS$3,0))</f>
        <v>85566943.890000001</v>
      </c>
      <c r="J9" s="88">
        <f ca="1">OFFSET(Strats!$B$3,MATCH($B9,Strats!$B$4:$B$31,0),MATCH(J$5,Strats!$C$3:$BS$3,0))</f>
        <v>0.83725914063262563</v>
      </c>
      <c r="K9" s="85">
        <f t="shared" ref="K9:K35" ca="1" si="8">J9*I9</f>
        <v>71641705.907901496</v>
      </c>
      <c r="L9" s="86">
        <f ca="1">IFERROR(XIRR(OFFSET($N9,0,MATCH($D9,$O$6:$GW$6,0)):$GW9,OFFSET($N$6,0,MATCH($D9,$O$6:$GW$6,0)):$GW$6),"N/A")</f>
        <v>0.12979409098625183</v>
      </c>
      <c r="M9" s="95">
        <f t="shared" ref="M9:M35" ca="1" si="9">(HO9+G9)/G9</f>
        <v>2.3199588404667932</v>
      </c>
      <c r="O9" s="100">
        <f>IF(O$6&lt;=$C$2,SUMIFS('Pooled CF'!$E:$E,'Pooled CF'!$A:$A,$A9,'Pooled CF'!$G:$G,O$6),0)+IF(O$6=$C$2,$K9)</f>
        <v>0</v>
      </c>
      <c r="P9" s="100">
        <f>IF(P$6&lt;=$C$2,SUMIFS('Pooled CF'!$E:$E,'Pooled CF'!$A:$A,$A9,'Pooled CF'!$G:$G,P$6),0)+IF(P$6=$C$2,$K9)</f>
        <v>0</v>
      </c>
      <c r="Q9" s="100">
        <f>IF(Q$6&lt;=$C$2,SUMIFS('Pooled CF'!$E:$E,'Pooled CF'!$A:$A,$A9,'Pooled CF'!$G:$G,Q$6),0)+IF(Q$6=$C$2,$K9)</f>
        <v>0</v>
      </c>
      <c r="R9" s="100">
        <f>IF(R$6&lt;=$C$2,SUMIFS('Pooled CF'!$E:$E,'Pooled CF'!$A:$A,$A9,'Pooled CF'!$G:$G,R$6),0)+IF(R$6=$C$2,$K9)</f>
        <v>0</v>
      </c>
      <c r="S9" s="100">
        <f>IF(S$6&lt;=$C$2,SUMIFS('Pooled CF'!$E:$E,'Pooled CF'!$A:$A,$A9,'Pooled CF'!$G:$G,S$6),0)+IF(S$6=$C$2,$K9)</f>
        <v>0</v>
      </c>
      <c r="T9" s="100">
        <f>IF(T$6&lt;=$C$2,SUMIFS('Pooled CF'!$E:$E,'Pooled CF'!$A:$A,$A9,'Pooled CF'!$G:$G,T$6),0)+IF(T$6=$C$2,$K9)</f>
        <v>0</v>
      </c>
      <c r="U9" s="100">
        <f>IF(U$6&lt;=$C$2,SUMIFS('Pooled CF'!$E:$E,'Pooled CF'!$A:$A,$A9,'Pooled CF'!$G:$G,U$6),0)+IF(U$6=$C$2,$K9)</f>
        <v>-46811026.779272698</v>
      </c>
      <c r="V9" s="100">
        <f>IF(V$6&lt;=$C$2,SUMIFS('Pooled CF'!$E:$E,'Pooled CF'!$A:$A,$A9,'Pooled CF'!$G:$G,V$6),0)+IF(V$6=$C$2,$K9)</f>
        <v>357876.26</v>
      </c>
      <c r="W9" s="100">
        <f>IF(W$6&lt;=$C$2,SUMIFS('Pooled CF'!$E:$E,'Pooled CF'!$A:$A,$A9,'Pooled CF'!$G:$G,W$6),0)+IF(W$6=$C$2,$K9)</f>
        <v>346319.24</v>
      </c>
      <c r="X9" s="100">
        <f>IF(X$6&lt;=$C$2,SUMIFS('Pooled CF'!$E:$E,'Pooled CF'!$A:$A,$A9,'Pooled CF'!$G:$G,X$6),0)+IF(X$6=$C$2,$K9)</f>
        <v>357848.35</v>
      </c>
      <c r="Y9" s="100">
        <f>IF(Y$6&lt;=$C$2,SUMIFS('Pooled CF'!$E:$E,'Pooled CF'!$A:$A,$A9,'Pooled CF'!$G:$G,Y$6),0)+IF(Y$6=$C$2,$K9)</f>
        <v>346292.09</v>
      </c>
      <c r="Z9" s="100">
        <f>IF(Z$6&lt;=$C$2,SUMIFS('Pooled CF'!$E:$E,'Pooled CF'!$A:$A,$A9,'Pooled CF'!$G:$G,Z$6),0)+IF(Z$6=$C$2,$K9)</f>
        <v>346277.56</v>
      </c>
      <c r="AA9" s="100">
        <f>IF(AA$6&lt;=$C$2,SUMIFS('Pooled CF'!$E:$E,'Pooled CF'!$A:$A,$A9,'Pooled CF'!$G:$G,AA$6),0)+IF(AA$6=$C$2,$K9)</f>
        <v>346264.64</v>
      </c>
      <c r="AB9" s="100">
        <f>IF(AB$6&lt;=$C$2,SUMIFS('Pooled CF'!$E:$E,'Pooled CF'!$A:$A,$A9,'Pooled CF'!$G:$G,AB$6),0)+IF(AB$6=$C$2,$K9)</f>
        <v>346218.98</v>
      </c>
      <c r="AC9" s="100">
        <f>IF(AC$6&lt;=$C$2,SUMIFS('Pooled CF'!$E:$E,'Pooled CF'!$A:$A,$A9,'Pooled CF'!$G:$G,AC$6),0)+IF(AC$6=$C$2,$K9)</f>
        <v>357686.02</v>
      </c>
      <c r="AD9" s="100">
        <f>IF(AD$6&lt;=$C$2,SUMIFS('Pooled CF'!$E:$E,'Pooled CF'!$A:$A,$A9,'Pooled CF'!$G:$G,AD$6),0)+IF(AD$6=$C$2,$K9)</f>
        <v>346144.67</v>
      </c>
      <c r="AE9" s="100">
        <f>IF(AE$6&lt;=$C$2,SUMIFS('Pooled CF'!$E:$E,'Pooled CF'!$A:$A,$A9,'Pooled CF'!$G:$G,AE$6),0)+IF(AE$6=$C$2,$K9)</f>
        <v>357706.19</v>
      </c>
      <c r="AF9" s="100">
        <f>IF(AF$6&lt;=$C$2,SUMIFS('Pooled CF'!$E:$E,'Pooled CF'!$A:$A,$A9,'Pooled CF'!$G:$G,AF$6),0)+IF(AF$6=$C$2,$K9)</f>
        <v>346140.67</v>
      </c>
      <c r="AG9" s="100">
        <f>IF(AG$6&lt;=$C$2,SUMIFS('Pooled CF'!$E:$E,'Pooled CF'!$A:$A,$A9,'Pooled CF'!$G:$G,AG$6),0)+IF(AG$6=$C$2,$K9)</f>
        <v>357863.96</v>
      </c>
      <c r="AH9" s="100">
        <f>IF(AH$6&lt;=$C$2,SUMIFS('Pooled CF'!$E:$E,'Pooled CF'!$A:$A,$A9,'Pooled CF'!$G:$G,AH$6),0)+IF(AH$6=$C$2,$K9)</f>
        <v>357697.51</v>
      </c>
      <c r="AI9" s="100">
        <f>IF(AI$6&lt;=$C$2,SUMIFS('Pooled CF'!$E:$E,'Pooled CF'!$A:$A,$A9,'Pooled CF'!$G:$G,AI$6),0)+IF(AI$6=$C$2,$K9)</f>
        <v>346074.04</v>
      </c>
      <c r="AJ9" s="100">
        <f>IF(AJ$6&lt;=$C$2,SUMIFS('Pooled CF'!$E:$E,'Pooled CF'!$A:$A,$A9,'Pooled CF'!$G:$G,AJ$6),0)+IF(AJ$6=$C$2,$K9)</f>
        <v>354164.27</v>
      </c>
      <c r="AK9" s="100">
        <f>IF(AK$6&lt;=$C$2,SUMIFS('Pooled CF'!$E:$E,'Pooled CF'!$A:$A,$A9,'Pooled CF'!$G:$G,AK$6),0)+IF(AK$6=$C$2,$K9)</f>
        <v>329006.43</v>
      </c>
      <c r="AL9" s="100">
        <f>IF(AL$6&lt;=$C$2,SUMIFS('Pooled CF'!$E:$E,'Pooled CF'!$A:$A,$A9,'Pooled CF'!$G:$G,AL$6),0)+IF(AL$6=$C$2,$K9)</f>
        <v>328894.08000000002</v>
      </c>
      <c r="AM9" s="100">
        <f>IF(AM$6&lt;=$C$2,SUMIFS('Pooled CF'!$E:$E,'Pooled CF'!$A:$A,$A9,'Pooled CF'!$G:$G,AM$6),0)+IF(AM$6=$C$2,$K9)</f>
        <v>329208.11</v>
      </c>
      <c r="AN9" s="100">
        <f>IF(AN$6&lt;=$C$2,SUMIFS('Pooled CF'!$E:$E,'Pooled CF'!$A:$A,$A9,'Pooled CF'!$G:$G,AN$6),0)+IF(AN$6=$C$2,$K9)</f>
        <v>365324.29</v>
      </c>
      <c r="AO9" s="100">
        <f>IF(AO$6&lt;=$C$2,SUMIFS('Pooled CF'!$E:$E,'Pooled CF'!$A:$A,$A9,'Pooled CF'!$G:$G,AO$6),0)+IF(AO$6=$C$2,$K9)</f>
        <v>347554.73</v>
      </c>
      <c r="AP9" s="100">
        <f>IF(AP$6&lt;=$C$2,SUMIFS('Pooled CF'!$E:$E,'Pooled CF'!$A:$A,$A9,'Pooled CF'!$G:$G,AP$6),0)+IF(AP$6=$C$2,$K9)</f>
        <v>355851.04</v>
      </c>
      <c r="AQ9" s="100">
        <f>IF(AQ$6&lt;=$C$2,SUMIFS('Pooled CF'!$E:$E,'Pooled CF'!$A:$A,$A9,'Pooled CF'!$G:$G,AQ$6),0)+IF(AQ$6=$C$2,$K9)</f>
        <v>353467.72</v>
      </c>
      <c r="AR9" s="100">
        <f>IF(AR$6&lt;=$C$2,SUMIFS('Pooled CF'!$E:$E,'Pooled CF'!$A:$A,$A9,'Pooled CF'!$G:$G,AR$6),0)+IF(AR$6=$C$2,$K9)</f>
        <v>339410.55</v>
      </c>
      <c r="AS9" s="100">
        <f>IF(AS$6&lt;=$C$2,SUMIFS('Pooled CF'!$E:$E,'Pooled CF'!$A:$A,$A9,'Pooled CF'!$G:$G,AS$6),0)+IF(AS$6=$C$2,$K9)</f>
        <v>336945.42</v>
      </c>
      <c r="AT9" s="100">
        <f>IF(AT$6&lt;=$C$2,SUMIFS('Pooled CF'!$E:$E,'Pooled CF'!$A:$A,$A9,'Pooled CF'!$G:$G,AT$6),0)+IF(AT$6=$C$2,$K9)</f>
        <v>337558.04</v>
      </c>
      <c r="AU9" s="100">
        <f>IF(AU$6&lt;=$C$2,SUMIFS('Pooled CF'!$E:$E,'Pooled CF'!$A:$A,$A9,'Pooled CF'!$G:$G,AU$6),0)+IF(AU$6=$C$2,$K9)</f>
        <v>326616.68</v>
      </c>
      <c r="AV9" s="100">
        <f>IF(AV$6&lt;=$C$2,SUMIFS('Pooled CF'!$E:$E,'Pooled CF'!$A:$A,$A9,'Pooled CF'!$G:$G,AV$6),0)+IF(AV$6=$C$2,$K9)</f>
        <v>309606.14</v>
      </c>
      <c r="AW9" s="100">
        <f>IF(AW$6&lt;=$C$2,SUMIFS('Pooled CF'!$E:$E,'Pooled CF'!$A:$A,$A9,'Pooled CF'!$G:$G,AW$6),0)+IF(AW$6=$C$2,$K9)</f>
        <v>284597.2</v>
      </c>
      <c r="AX9" s="100">
        <f>IF(AX$6&lt;=$C$2,SUMIFS('Pooled CF'!$E:$E,'Pooled CF'!$A:$A,$A9,'Pooled CF'!$G:$G,AX$6),0)+IF(AX$6=$C$2,$K9)</f>
        <v>415851.13</v>
      </c>
      <c r="AY9" s="100">
        <f>IF(AY$6&lt;=$C$2,SUMIFS('Pooled CF'!$E:$E,'Pooled CF'!$A:$A,$A9,'Pooled CF'!$G:$G,AY$6),0)+IF(AY$6=$C$2,$K9)</f>
        <v>363883.56</v>
      </c>
      <c r="AZ9" s="100">
        <f>IF(AZ$6&lt;=$C$2,SUMIFS('Pooled CF'!$E:$E,'Pooled CF'!$A:$A,$A9,'Pooled CF'!$G:$G,AZ$6),0)+IF(AZ$6=$C$2,$K9)</f>
        <v>339670.42</v>
      </c>
      <c r="BA9" s="100">
        <f>IF(BA$6&lt;=$C$2,SUMIFS('Pooled CF'!$E:$E,'Pooled CF'!$A:$A,$A9,'Pooled CF'!$G:$G,BA$6),0)+IF(BA$6=$C$2,$K9)</f>
        <v>352682.93</v>
      </c>
      <c r="BB9" s="100">
        <f>IF(BB$6&lt;=$C$2,SUMIFS('Pooled CF'!$E:$E,'Pooled CF'!$A:$A,$A9,'Pooled CF'!$G:$G,BB$6),0)+IF(BB$6=$C$2,$K9)</f>
        <v>340992.9</v>
      </c>
      <c r="BC9" s="100">
        <f>IF(BC$6&lt;=$C$2,SUMIFS('Pooled CF'!$E:$E,'Pooled CF'!$A:$A,$A9,'Pooled CF'!$G:$G,BC$6),0)+IF(BC$6=$C$2,$K9)</f>
        <v>351703.73</v>
      </c>
      <c r="BD9" s="100">
        <f>IF(BD$6&lt;=$C$2,SUMIFS('Pooled CF'!$E:$E,'Pooled CF'!$A:$A,$A9,'Pooled CF'!$G:$G,BD$6),0)+IF(BD$6=$C$2,$K9)</f>
        <v>312821.55</v>
      </c>
      <c r="BE9" s="100">
        <f>IF(BE$6&lt;=$C$2,SUMIFS('Pooled CF'!$E:$E,'Pooled CF'!$A:$A,$A9,'Pooled CF'!$G:$G,BE$6),0)+IF(BE$6=$C$2,$K9)</f>
        <v>368856.99</v>
      </c>
      <c r="BF9" s="100">
        <f>IF(BF$6&lt;=$C$2,SUMIFS('Pooled CF'!$E:$E,'Pooled CF'!$A:$A,$A9,'Pooled CF'!$G:$G,BF$6),0)+IF(BF$6=$C$2,$K9)</f>
        <v>319975.96999999997</v>
      </c>
      <c r="BG9" s="100">
        <f>IF(BG$6&lt;=$C$2,SUMIFS('Pooled CF'!$E:$E,'Pooled CF'!$A:$A,$A9,'Pooled CF'!$G:$G,BG$6),0)+IF(BG$6=$C$2,$K9)</f>
        <v>317977.86</v>
      </c>
      <c r="BH9" s="100">
        <f>IF(BH$6&lt;=$C$2,SUMIFS('Pooled CF'!$E:$E,'Pooled CF'!$A:$A,$A9,'Pooled CF'!$G:$G,BH$6),0)+IF(BH$6=$C$2,$K9)</f>
        <v>300300.63</v>
      </c>
      <c r="BI9" s="100">
        <f>IF(BI$6&lt;=$C$2,SUMIFS('Pooled CF'!$E:$E,'Pooled CF'!$A:$A,$A9,'Pooled CF'!$G:$G,BI$6),0)+IF(BI$6=$C$2,$K9)</f>
        <v>317200.99</v>
      </c>
      <c r="BJ9" s="100">
        <f>IF(BJ$6&lt;=$C$2,SUMIFS('Pooled CF'!$E:$E,'Pooled CF'!$A:$A,$A9,'Pooled CF'!$G:$G,BJ$6),0)+IF(BJ$6=$C$2,$K9)</f>
        <v>319518.03000000003</v>
      </c>
      <c r="BK9" s="100">
        <f>IF(BK$6&lt;=$C$2,SUMIFS('Pooled CF'!$E:$E,'Pooled CF'!$A:$A,$A9,'Pooled CF'!$G:$G,BK$6),0)+IF(BK$6=$C$2,$K9)</f>
        <v>286594.84999999998</v>
      </c>
      <c r="BL9" s="100">
        <f>IF(BL$6&lt;=$C$2,SUMIFS('Pooled CF'!$E:$E,'Pooled CF'!$A:$A,$A9,'Pooled CF'!$G:$G,BL$6),0)+IF(BL$6=$C$2,$K9)</f>
        <v>409246.46</v>
      </c>
      <c r="BM9" s="100">
        <f>IF(BM$6&lt;=$C$2,SUMIFS('Pooled CF'!$E:$E,'Pooled CF'!$A:$A,$A9,'Pooled CF'!$G:$G,BM$6),0)+IF(BM$6=$C$2,$K9)</f>
        <v>310694.5</v>
      </c>
      <c r="BN9" s="100">
        <f>IF(BN$6&lt;=$C$2,SUMIFS('Pooled CF'!$E:$E,'Pooled CF'!$A:$A,$A9,'Pooled CF'!$G:$G,BN$6),0)+IF(BN$6=$C$2,$K9)</f>
        <v>359693.31</v>
      </c>
      <c r="BO9" s="100">
        <f>IF(BO$6&lt;=$C$2,SUMIFS('Pooled CF'!$E:$E,'Pooled CF'!$A:$A,$A9,'Pooled CF'!$G:$G,BO$6),0)+IF(BO$6=$C$2,$K9)</f>
        <v>312422.38</v>
      </c>
      <c r="BP9" s="100">
        <f>IF(BP$6&lt;=$C$2,SUMIFS('Pooled CF'!$E:$E,'Pooled CF'!$A:$A,$A9,'Pooled CF'!$G:$G,BP$6),0)+IF(BP$6=$C$2,$K9)</f>
        <v>326413.48</v>
      </c>
      <c r="BQ9" s="100">
        <f>IF(BQ$6&lt;=$C$2,SUMIFS('Pooled CF'!$E:$E,'Pooled CF'!$A:$A,$A9,'Pooled CF'!$G:$G,BQ$6),0)+IF(BQ$6=$C$2,$K9)</f>
        <v>363437.32</v>
      </c>
      <c r="BR9" s="100">
        <f>IF(BR$6&lt;=$C$2,SUMIFS('Pooled CF'!$E:$E,'Pooled CF'!$A:$A,$A9,'Pooled CF'!$G:$G,BR$6),0)+IF(BR$6=$C$2,$K9)</f>
        <v>371005.18</v>
      </c>
      <c r="BS9" s="100">
        <f>IF(BS$6&lt;=$C$2,SUMIFS('Pooled CF'!$E:$E,'Pooled CF'!$A:$A,$A9,'Pooled CF'!$G:$G,BS$6),0)+IF(BS$6=$C$2,$K9)</f>
        <v>327023.64</v>
      </c>
      <c r="BT9" s="100">
        <f>IF(BT$6&lt;=$C$2,SUMIFS('Pooled CF'!$E:$E,'Pooled CF'!$A:$A,$A9,'Pooled CF'!$G:$G,BT$6),0)+IF(BT$6=$C$2,$K9)</f>
        <v>363699.11</v>
      </c>
      <c r="BU9" s="100">
        <f>IF(BU$6&lt;=$C$2,SUMIFS('Pooled CF'!$E:$E,'Pooled CF'!$A:$A,$A9,'Pooled CF'!$G:$G,BU$6),0)+IF(BU$6=$C$2,$K9)</f>
        <v>325350.49</v>
      </c>
      <c r="BV9" s="100">
        <f>IF(BV$6&lt;=$C$2,SUMIFS('Pooled CF'!$E:$E,'Pooled CF'!$A:$A,$A9,'Pooled CF'!$G:$G,BV$6),0)+IF(BV$6=$C$2,$K9)</f>
        <v>277925.40999999997</v>
      </c>
      <c r="BW9" s="100">
        <f>IF(BW$6&lt;=$C$2,SUMIFS('Pooled CF'!$E:$E,'Pooled CF'!$A:$A,$A9,'Pooled CF'!$G:$G,BW$6),0)+IF(BW$6=$C$2,$K9)</f>
        <v>325759.01</v>
      </c>
      <c r="BX9" s="100">
        <f>IF(BX$6&lt;=$C$2,SUMIFS('Pooled CF'!$E:$E,'Pooled CF'!$A:$A,$A9,'Pooled CF'!$G:$G,BX$6),0)+IF(BX$6=$C$2,$K9)</f>
        <v>327417.77</v>
      </c>
      <c r="BY9" s="100">
        <f>IF(BY$6&lt;=$C$2,SUMIFS('Pooled CF'!$E:$E,'Pooled CF'!$A:$A,$A9,'Pooled CF'!$G:$G,BY$6),0)+IF(BY$6=$C$2,$K9)</f>
        <v>329037.94</v>
      </c>
      <c r="BZ9" s="100">
        <f>IF(BZ$6&lt;=$C$2,SUMIFS('Pooled CF'!$E:$E,'Pooled CF'!$A:$A,$A9,'Pooled CF'!$G:$G,BZ$6),0)+IF(BZ$6=$C$2,$K9)</f>
        <v>573359.35999999999</v>
      </c>
      <c r="CA9" s="100">
        <f>IF(CA$6&lt;=$C$2,SUMIFS('Pooled CF'!$E:$E,'Pooled CF'!$A:$A,$A9,'Pooled CF'!$G:$G,CA$6),0)+IF(CA$6=$C$2,$K9)</f>
        <v>361945.78</v>
      </c>
      <c r="CB9" s="100">
        <f>IF(CB$6&lt;=$C$2,SUMIFS('Pooled CF'!$E:$E,'Pooled CF'!$A:$A,$A9,'Pooled CF'!$G:$G,CB$6),0)+IF(CB$6=$C$2,$K9)</f>
        <v>472565.89</v>
      </c>
      <c r="CC9" s="100">
        <f>IF(CC$6&lt;=$C$2,SUMIFS('Pooled CF'!$E:$E,'Pooled CF'!$A:$A,$A9,'Pooled CF'!$G:$G,CC$6),0)+IF(CC$6=$C$2,$K9)</f>
        <v>343095.03</v>
      </c>
      <c r="CD9" s="100">
        <f>IF(CD$6&lt;=$C$2,SUMIFS('Pooled CF'!$E:$E,'Pooled CF'!$A:$A,$A9,'Pooled CF'!$G:$G,CD$6),0)+IF(CD$6=$C$2,$K9)</f>
        <v>353050.68</v>
      </c>
      <c r="CE9" s="100">
        <f>IF(CE$6&lt;=$C$2,SUMIFS('Pooled CF'!$E:$E,'Pooled CF'!$A:$A,$A9,'Pooled CF'!$G:$G,CE$6),0)+IF(CE$6=$C$2,$K9)</f>
        <v>341487.52</v>
      </c>
      <c r="CF9" s="100">
        <f>IF(CF$6&lt;=$C$2,SUMIFS('Pooled CF'!$E:$E,'Pooled CF'!$A:$A,$A9,'Pooled CF'!$G:$G,CF$6),0)+IF(CF$6=$C$2,$K9)</f>
        <v>433181.43</v>
      </c>
      <c r="CG9" s="100">
        <f>IF(CG$6&lt;=$C$2,SUMIFS('Pooled CF'!$E:$E,'Pooled CF'!$A:$A,$A9,'Pooled CF'!$G:$G,CG$6),0)+IF(CG$6=$C$2,$K9)</f>
        <v>344182.9</v>
      </c>
      <c r="CH9" s="100">
        <f>IF(CH$6&lt;=$C$2,SUMIFS('Pooled CF'!$E:$E,'Pooled CF'!$A:$A,$A9,'Pooled CF'!$G:$G,CH$6),0)+IF(CH$6=$C$2,$K9)</f>
        <v>343885.35</v>
      </c>
      <c r="CI9" s="100">
        <f>IF(CI$6&lt;=$C$2,SUMIFS('Pooled CF'!$E:$E,'Pooled CF'!$A:$A,$A9,'Pooled CF'!$G:$G,CI$6),0)+IF(CI$6=$C$2,$K9)</f>
        <v>344359.86</v>
      </c>
      <c r="CJ9" s="100">
        <f>IF(CJ$6&lt;=$C$2,SUMIFS('Pooled CF'!$E:$E,'Pooled CF'!$A:$A,$A9,'Pooled CF'!$G:$G,CJ$6),0)+IF(CJ$6=$C$2,$K9)</f>
        <v>344055.19</v>
      </c>
      <c r="CK9" s="100">
        <f>IF(CK$6&lt;=$C$2,SUMIFS('Pooled CF'!$E:$E,'Pooled CF'!$A:$A,$A9,'Pooled CF'!$G:$G,CK$6),0)+IF(CK$6=$C$2,$K9)</f>
        <v>347228.04</v>
      </c>
      <c r="CL9" s="100">
        <f>IF(CL$6&lt;=$C$2,SUMIFS('Pooled CF'!$E:$E,'Pooled CF'!$A:$A,$A9,'Pooled CF'!$G:$G,CL$6),0)+IF(CL$6=$C$2,$K9)</f>
        <v>344001.15</v>
      </c>
      <c r="CM9" s="100">
        <f>IF(CM$6&lt;=$C$2,SUMIFS('Pooled CF'!$E:$E,'Pooled CF'!$A:$A,$A9,'Pooled CF'!$G:$G,CM$6),0)+IF(CM$6=$C$2,$K9)</f>
        <v>354888.83</v>
      </c>
      <c r="CN9" s="100">
        <f>IF(CN$6&lt;=$C$2,SUMIFS('Pooled CF'!$E:$E,'Pooled CF'!$A:$A,$A9,'Pooled CF'!$G:$G,CN$6),0)+IF(CN$6=$C$2,$K9)</f>
        <v>343987.09</v>
      </c>
      <c r="CO9" s="100">
        <f>IF(CO$6&lt;=$C$2,SUMIFS('Pooled CF'!$E:$E,'Pooled CF'!$A:$A,$A9,'Pooled CF'!$G:$G,CO$6),0)+IF(CO$6=$C$2,$K9)</f>
        <v>354436.15</v>
      </c>
      <c r="CP9" s="100">
        <f>IF(CP$6&lt;=$C$2,SUMIFS('Pooled CF'!$E:$E,'Pooled CF'!$A:$A,$A9,'Pooled CF'!$G:$G,CP$6),0)+IF(CP$6=$C$2,$K9)</f>
        <v>354942.86</v>
      </c>
      <c r="CQ9" s="100">
        <f>IF(CQ$6&lt;=$C$2,SUMIFS('Pooled CF'!$E:$E,'Pooled CF'!$A:$A,$A9,'Pooled CF'!$G:$G,CQ$6),0)+IF(CQ$6=$C$2,$K9)</f>
        <v>343575.79</v>
      </c>
      <c r="CR9" s="100">
        <f>IF(CR$6&lt;=$C$2,SUMIFS('Pooled CF'!$E:$E,'Pooled CF'!$A:$A,$A9,'Pooled CF'!$G:$G,CR$6),0)+IF(CR$6=$C$2,$K9)</f>
        <v>357843.9</v>
      </c>
      <c r="CS9" s="100">
        <f>IF(CS$6&lt;=$C$2,SUMIFS('Pooled CF'!$E:$E,'Pooled CF'!$A:$A,$A9,'Pooled CF'!$G:$G,CS$6),0)+IF(CS$6=$C$2,$K9)</f>
        <v>346566.39</v>
      </c>
      <c r="CT9" s="100">
        <f>IF(CT$6&lt;=$C$2,SUMIFS('Pooled CF'!$E:$E,'Pooled CF'!$A:$A,$A9,'Pooled CF'!$G:$G,CT$6),0)+IF(CT$6=$C$2,$K9)</f>
        <v>358918.71</v>
      </c>
      <c r="CU9" s="100">
        <f>IF(CU$6&lt;=$C$2,SUMIFS('Pooled CF'!$E:$E,'Pooled CF'!$A:$A,$A9,'Pooled CF'!$G:$G,CU$6),0)+IF(CU$6=$C$2,$K9)</f>
        <v>343194.79</v>
      </c>
      <c r="CV9" s="100">
        <f>IF(CV$6&lt;=$C$2,SUMIFS('Pooled CF'!$E:$E,'Pooled CF'!$A:$A,$A9,'Pooled CF'!$G:$G,CV$6),0)+IF(CV$6=$C$2,$K9)</f>
        <v>339998.76</v>
      </c>
      <c r="CW9" s="100">
        <f>IF(CW$6&lt;=$C$2,SUMIFS('Pooled CF'!$E:$E,'Pooled CF'!$A:$A,$A9,'Pooled CF'!$G:$G,CW$6),0)+IF(CW$6=$C$2,$K9)</f>
        <v>351230.94</v>
      </c>
      <c r="CX9" s="100">
        <f>IF(CX$6&lt;=$C$2,SUMIFS('Pooled CF'!$E:$E,'Pooled CF'!$A:$A,$A9,'Pooled CF'!$G:$G,CX$6),0)+IF(CX$6=$C$2,$K9)</f>
        <v>340264.84</v>
      </c>
      <c r="CY9" s="100">
        <f>IF(CY$6&lt;=$C$2,SUMIFS('Pooled CF'!$E:$E,'Pooled CF'!$A:$A,$A9,'Pooled CF'!$G:$G,CY$6),0)+IF(CY$6=$C$2,$K9)</f>
        <v>351225.92</v>
      </c>
      <c r="CZ9" s="100">
        <f>IF(CZ$6&lt;=$C$2,SUMIFS('Pooled CF'!$E:$E,'Pooled CF'!$A:$A,$A9,'Pooled CF'!$G:$G,CZ$6),0)+IF(CZ$6=$C$2,$K9)</f>
        <v>338131.51</v>
      </c>
      <c r="DA9" s="100">
        <f>IF(DA$6&lt;=$C$2,SUMIFS('Pooled CF'!$E:$E,'Pooled CF'!$A:$A,$A9,'Pooled CF'!$G:$G,DA$6),0)+IF(DA$6=$C$2,$K9)</f>
        <v>350465.02</v>
      </c>
      <c r="DB9" s="100">
        <f>IF(DB$6&lt;=$C$2,SUMIFS('Pooled CF'!$E:$E,'Pooled CF'!$A:$A,$A9,'Pooled CF'!$G:$G,DB$6),0)+IF(DB$6=$C$2,$K9)</f>
        <v>350631.88</v>
      </c>
      <c r="DC9" s="100">
        <f>IF(DC$6&lt;=$C$2,SUMIFS('Pooled CF'!$E:$E,'Pooled CF'!$A:$A,$A9,'Pooled CF'!$G:$G,DC$6),0)+IF(DC$6=$C$2,$K9)</f>
        <v>279422.98</v>
      </c>
      <c r="DD9" s="100">
        <f>IF(DD$6&lt;=$C$2,SUMIFS('Pooled CF'!$E:$E,'Pooled CF'!$A:$A,$A9,'Pooled CF'!$G:$G,DD$6),0)+IF(DD$6=$C$2,$K9)</f>
        <v>349358.73</v>
      </c>
      <c r="DE9" s="100">
        <f>IF(DE$6&lt;=$C$2,SUMIFS('Pooled CF'!$E:$E,'Pooled CF'!$A:$A,$A9,'Pooled CF'!$G:$G,DE$6),0)+IF(DE$6=$C$2,$K9)</f>
        <v>338930.92</v>
      </c>
      <c r="DF9" s="100">
        <f>IF(DF$6&lt;=$C$2,SUMIFS('Pooled CF'!$E:$E,'Pooled CF'!$A:$A,$A9,'Pooled CF'!$G:$G,DF$6),0)+IF(DF$6=$C$2,$K9)</f>
        <v>341047.47</v>
      </c>
      <c r="DG9" s="100">
        <f>IF(DG$6&lt;=$C$2,SUMIFS('Pooled CF'!$E:$E,'Pooled CF'!$A:$A,$A9,'Pooled CF'!$G:$G,DG$6),0)+IF(DG$6=$C$2,$K9)</f>
        <v>339902.57</v>
      </c>
      <c r="DH9" s="100">
        <f>IF(DH$6&lt;=$C$2,SUMIFS('Pooled CF'!$E:$E,'Pooled CF'!$A:$A,$A9,'Pooled CF'!$G:$G,DH$6),0)+IF(DH$6=$C$2,$K9)</f>
        <v>337740.51</v>
      </c>
      <c r="DI9" s="100">
        <f>IF(DI$6&lt;=$C$2,SUMIFS('Pooled CF'!$E:$E,'Pooled CF'!$A:$A,$A9,'Pooled CF'!$G:$G,DI$6),0)+IF(DI$6=$C$2,$K9)</f>
        <v>343471.29</v>
      </c>
      <c r="DJ9" s="100">
        <f>IF(DJ$6&lt;=$C$2,SUMIFS('Pooled CF'!$E:$E,'Pooled CF'!$A:$A,$A9,'Pooled CF'!$G:$G,DJ$6),0)+IF(DJ$6=$C$2,$K9)</f>
        <v>332011.42</v>
      </c>
      <c r="DK9" s="100">
        <f>IF(DK$6&lt;=$C$2,SUMIFS('Pooled CF'!$E:$E,'Pooled CF'!$A:$A,$A9,'Pooled CF'!$G:$G,DK$6),0)+IF(DK$6=$C$2,$K9)</f>
        <v>344616.61</v>
      </c>
      <c r="DL9" s="100">
        <f>IF(DL$6&lt;=$C$2,SUMIFS('Pooled CF'!$E:$E,'Pooled CF'!$A:$A,$A9,'Pooled CF'!$G:$G,DL$6),0)+IF(DL$6=$C$2,$K9)</f>
        <v>332047.64</v>
      </c>
      <c r="DM9" s="100">
        <f>IF(DM$6&lt;=$C$2,SUMIFS('Pooled CF'!$E:$E,'Pooled CF'!$A:$A,$A9,'Pooled CF'!$G:$G,DM$6),0)+IF(DM$6=$C$2,$K9)</f>
        <v>336458.64</v>
      </c>
      <c r="DN9" s="100">
        <f>IF(DN$6&lt;=$C$2,SUMIFS('Pooled CF'!$E:$E,'Pooled CF'!$A:$A,$A9,'Pooled CF'!$G:$G,DN$6),0)+IF(DN$6=$C$2,$K9)</f>
        <v>311139.17</v>
      </c>
      <c r="DO9" s="100">
        <f>IF(DO$6&lt;=$C$2,SUMIFS('Pooled CF'!$E:$E,'Pooled CF'!$A:$A,$A9,'Pooled CF'!$G:$G,DO$6),0)+IF(DO$6=$C$2,$K9)</f>
        <v>297426.83</v>
      </c>
      <c r="DP9" s="100">
        <f>IF(DP$6&lt;=$C$2,SUMIFS('Pooled CF'!$E:$E,'Pooled CF'!$A:$A,$A9,'Pooled CF'!$G:$G,DP$6),0)+IF(DP$6=$C$2,$K9)</f>
        <v>685138.48</v>
      </c>
      <c r="DQ9" s="100">
        <f>IF(DQ$6&lt;=$C$2,SUMIFS('Pooled CF'!$E:$E,'Pooled CF'!$A:$A,$A9,'Pooled CF'!$G:$G,DQ$6),0)+IF(DQ$6=$C$2,$K9)</f>
        <v>336509.9</v>
      </c>
      <c r="DR9" s="100">
        <f>IF(DR$6&lt;=$C$2,SUMIFS('Pooled CF'!$E:$E,'Pooled CF'!$A:$A,$A9,'Pooled CF'!$G:$G,DR$6),0)+IF(DR$6=$C$2,$K9)</f>
        <v>331402.84000000003</v>
      </c>
      <c r="DS9" s="100">
        <f>IF(DS$6&lt;=$C$2,SUMIFS('Pooled CF'!$E:$E,'Pooled CF'!$A:$A,$A9,'Pooled CF'!$G:$G,DS$6),0)+IF(DS$6=$C$2,$K9)</f>
        <v>492380.39</v>
      </c>
      <c r="DT9" s="100">
        <f>IF(DT$6&lt;=$C$2,SUMIFS('Pooled CF'!$E:$E,'Pooled CF'!$A:$A,$A9,'Pooled CF'!$G:$G,DT$6),0)+IF(DT$6=$C$2,$K9)</f>
        <v>308562.34000000003</v>
      </c>
      <c r="DU9" s="100">
        <f>IF(DU$6&lt;=$C$2,SUMIFS('Pooled CF'!$E:$E,'Pooled CF'!$A:$A,$A9,'Pooled CF'!$G:$G,DU$6),0)+IF(DU$6=$C$2,$K9)</f>
        <v>317194.05</v>
      </c>
      <c r="DV9" s="100">
        <f>IF(DV$6&lt;=$C$2,SUMIFS('Pooled CF'!$E:$E,'Pooled CF'!$A:$A,$A9,'Pooled CF'!$G:$G,DV$6),0)+IF(DV$6=$C$2,$K9)</f>
        <v>307263.46000000002</v>
      </c>
      <c r="DW9" s="100">
        <f ca="1">IF(DW$6&lt;=$C$2,SUMIFS('Pooled CF'!$E:$E,'Pooled CF'!$A:$A,$A9,'Pooled CF'!$G:$G,DW$6),0)+IF(DW$6=$C$2,$K9)</f>
        <v>71959155.187901497</v>
      </c>
      <c r="DX9" s="100">
        <f>IF(DX$6&lt;=$C$2,SUMIFS('Pooled CF'!$E:$E,'Pooled CF'!$A:$A,$A9,'Pooled CF'!$G:$G,DX$6),0)+IF(DX$6=$C$2,$K9)</f>
        <v>0</v>
      </c>
      <c r="DY9" s="100">
        <f>IF(DY$6&lt;=$C$2,SUMIFS('Pooled CF'!$E:$E,'Pooled CF'!$A:$A,$A9,'Pooled CF'!$G:$G,DY$6),0)+IF(DY$6=$C$2,$K9)</f>
        <v>0</v>
      </c>
      <c r="DZ9" s="100">
        <f>IF(DZ$6&lt;=$C$2,SUMIFS('Pooled CF'!$E:$E,'Pooled CF'!$A:$A,$A9,'Pooled CF'!$G:$G,DZ$6),0)+IF(DZ$6=$C$2,$K9)</f>
        <v>0</v>
      </c>
      <c r="EA9" s="100">
        <f>IF(EA$6&lt;=$C$2,SUMIFS('Pooled CF'!$E:$E,'Pooled CF'!$A:$A,$A9,'Pooled CF'!$G:$G,EA$6),0)+IF(EA$6=$C$2,$K9)</f>
        <v>0</v>
      </c>
      <c r="EB9" s="100">
        <f>IF(EB$6&lt;=$C$2,SUMIFS('Pooled CF'!$E:$E,'Pooled CF'!$A:$A,$A9,'Pooled CF'!$G:$G,EB$6),0)+IF(EB$6=$C$2,$K9)</f>
        <v>0</v>
      </c>
      <c r="EC9" s="100">
        <f>IF(EC$6&lt;=$C$2,SUMIFS('Pooled CF'!$E:$E,'Pooled CF'!$A:$A,$A9,'Pooled CF'!$G:$G,EC$6),0)+IF(EC$6=$C$2,$K9)</f>
        <v>0</v>
      </c>
      <c r="ED9" s="100">
        <f>IF(ED$6&lt;=$C$2,SUMIFS('Pooled CF'!$E:$E,'Pooled CF'!$A:$A,$A9,'Pooled CF'!$G:$G,ED$6),0)+IF(ED$6=$C$2,$K9)</f>
        <v>0</v>
      </c>
      <c r="EE9" s="100">
        <f>IF(EE$6&lt;=$C$2,SUMIFS('Pooled CF'!$E:$E,'Pooled CF'!$A:$A,$A9,'Pooled CF'!$G:$G,EE$6),0)+IF(EE$6=$C$2,$K9)</f>
        <v>0</v>
      </c>
      <c r="EF9" s="100">
        <f>IF(EF$6&lt;=$C$2,SUMIFS('Pooled CF'!$E:$E,'Pooled CF'!$A:$A,$A9,'Pooled CF'!$G:$G,EF$6),0)+IF(EF$6=$C$2,$K9)</f>
        <v>0</v>
      </c>
      <c r="EG9" s="100">
        <f>IF(EG$6&lt;=$C$2,SUMIFS('Pooled CF'!$E:$E,'Pooled CF'!$A:$A,$A9,'Pooled CF'!$G:$G,EG$6),0)+IF(EG$6=$C$2,$K9)</f>
        <v>0</v>
      </c>
      <c r="EH9" s="100">
        <f>IF(EH$6&lt;=$C$2,SUMIFS('Pooled CF'!$E:$E,'Pooled CF'!$A:$A,$A9,'Pooled CF'!$G:$G,EH$6),0)+IF(EH$6=$C$2,$K9)</f>
        <v>0</v>
      </c>
      <c r="EI9" s="100">
        <f>IF(EI$6&lt;=$C$2,SUMIFS('Pooled CF'!$E:$E,'Pooled CF'!$A:$A,$A9,'Pooled CF'!$G:$G,EI$6),0)+IF(EI$6=$C$2,$K9)</f>
        <v>0</v>
      </c>
      <c r="EJ9" s="100">
        <f>IF(EJ$6&lt;=$C$2,SUMIFS('Pooled CF'!$E:$E,'Pooled CF'!$A:$A,$A9,'Pooled CF'!$G:$G,EJ$6),0)+IF(EJ$6=$C$2,$K9)</f>
        <v>0</v>
      </c>
      <c r="EK9" s="100">
        <f>IF(EK$6&lt;=$C$2,SUMIFS('Pooled CF'!$E:$E,'Pooled CF'!$A:$A,$A9,'Pooled CF'!$G:$G,EK$6),0)+IF(EK$6=$C$2,$K9)</f>
        <v>0</v>
      </c>
      <c r="EL9" s="100">
        <f>IF(EL$6&lt;=$C$2,SUMIFS('Pooled CF'!$E:$E,'Pooled CF'!$A:$A,$A9,'Pooled CF'!$G:$G,EL$6),0)+IF(EL$6=$C$2,$K9)</f>
        <v>0</v>
      </c>
      <c r="EM9" s="100">
        <f>IF(EM$6&lt;=$C$2,SUMIFS('Pooled CF'!$E:$E,'Pooled CF'!$A:$A,$A9,'Pooled CF'!$G:$G,EM$6),0)+IF(EM$6=$C$2,$K9)</f>
        <v>0</v>
      </c>
      <c r="EN9" s="100">
        <f>IF(EN$6&lt;=$C$2,SUMIFS('Pooled CF'!$E:$E,'Pooled CF'!$A:$A,$A9,'Pooled CF'!$G:$G,EN$6),0)+IF(EN$6=$C$2,$K9)</f>
        <v>0</v>
      </c>
      <c r="EO9" s="100">
        <f>IF(EO$6&lt;=$C$2,SUMIFS('Pooled CF'!$E:$E,'Pooled CF'!$A:$A,$A9,'Pooled CF'!$G:$G,EO$6),0)+IF(EO$6=$C$2,$K9)</f>
        <v>0</v>
      </c>
      <c r="EP9" s="100">
        <f>IF(EP$6&lt;=$C$2,SUMIFS('Pooled CF'!$E:$E,'Pooled CF'!$A:$A,$A9,'Pooled CF'!$G:$G,EP$6),0)+IF(EP$6=$C$2,$K9)</f>
        <v>0</v>
      </c>
      <c r="EQ9" s="100">
        <f>IF(EQ$6&lt;=$C$2,SUMIFS('Pooled CF'!$E:$E,'Pooled CF'!$A:$A,$A9,'Pooled CF'!$G:$G,EQ$6),0)+IF(EQ$6=$C$2,$K9)</f>
        <v>0</v>
      </c>
      <c r="ER9" s="100">
        <f>IF(ER$6&lt;=$C$2,SUMIFS('Pooled CF'!$E:$E,'Pooled CF'!$A:$A,$A9,'Pooled CF'!$G:$G,ER$6),0)+IF(ER$6=$C$2,$K9)</f>
        <v>0</v>
      </c>
      <c r="ES9" s="100">
        <f>IF(ES$6&lt;=$C$2,SUMIFS('Pooled CF'!$E:$E,'Pooled CF'!$A:$A,$A9,'Pooled CF'!$G:$G,ES$6),0)+IF(ES$6=$C$2,$K9)</f>
        <v>0</v>
      </c>
      <c r="ET9" s="100">
        <f>IF(ET$6&lt;=$C$2,SUMIFS('Pooled CF'!$E:$E,'Pooled CF'!$A:$A,$A9,'Pooled CF'!$G:$G,ET$6),0)+IF(ET$6=$C$2,$K9)</f>
        <v>0</v>
      </c>
      <c r="EU9" s="100">
        <f>IF(EU$6&lt;=$C$2,SUMIFS('Pooled CF'!$E:$E,'Pooled CF'!$A:$A,$A9,'Pooled CF'!$G:$G,EU$6),0)+IF(EU$6=$C$2,$K9)</f>
        <v>0</v>
      </c>
      <c r="EV9" s="100">
        <f>IF(EV$6&lt;=$C$2,SUMIFS('Pooled CF'!$E:$E,'Pooled CF'!$A:$A,$A9,'Pooled CF'!$G:$G,EV$6),0)+IF(EV$6=$C$2,$K9)</f>
        <v>0</v>
      </c>
      <c r="EW9" s="100">
        <f>IF(EW$6&lt;=$C$2,SUMIFS('Pooled CF'!$E:$E,'Pooled CF'!$A:$A,$A9,'Pooled CF'!$G:$G,EW$6),0)+IF(EW$6=$C$2,$K9)</f>
        <v>0</v>
      </c>
      <c r="EX9" s="100">
        <f>IF(EX$6&lt;=$C$2,SUMIFS('Pooled CF'!$E:$E,'Pooled CF'!$A:$A,$A9,'Pooled CF'!$G:$G,EX$6),0)+IF(EX$6=$C$2,$K9)</f>
        <v>0</v>
      </c>
      <c r="EY9" s="100">
        <f>IF(EY$6&lt;=$C$2,SUMIFS('Pooled CF'!$E:$E,'Pooled CF'!$A:$A,$A9,'Pooled CF'!$G:$G,EY$6),0)+IF(EY$6=$C$2,$K9)</f>
        <v>0</v>
      </c>
      <c r="EZ9" s="100">
        <f>IF(EZ$6&lt;=$C$2,SUMIFS('Pooled CF'!$E:$E,'Pooled CF'!$A:$A,$A9,'Pooled CF'!$G:$G,EZ$6),0)+IF(EZ$6=$C$2,$K9)</f>
        <v>0</v>
      </c>
      <c r="FA9" s="100">
        <f>IF(FA$6&lt;=$C$2,SUMIFS('Pooled CF'!$E:$E,'Pooled CF'!$A:$A,$A9,'Pooled CF'!$G:$G,FA$6),0)+IF(FA$6=$C$2,$K9)</f>
        <v>0</v>
      </c>
      <c r="FB9" s="100">
        <f>IF(FB$6&lt;=$C$2,SUMIFS('Pooled CF'!$E:$E,'Pooled CF'!$A:$A,$A9,'Pooled CF'!$G:$G,FB$6),0)+IF(FB$6=$C$2,$K9)</f>
        <v>0</v>
      </c>
      <c r="FC9" s="100">
        <f>IF(FC$6&lt;=$C$2,SUMIFS('Pooled CF'!$E:$E,'Pooled CF'!$A:$A,$A9,'Pooled CF'!$G:$G,FC$6),0)+IF(FC$6=$C$2,$K9)</f>
        <v>0</v>
      </c>
      <c r="FD9" s="100">
        <f>IF(FD$6&lt;=$C$2,SUMIFS('Pooled CF'!$E:$E,'Pooled CF'!$A:$A,$A9,'Pooled CF'!$G:$G,FD$6),0)+IF(FD$6=$C$2,$K9)</f>
        <v>0</v>
      </c>
      <c r="FE9" s="100">
        <f>IF(FE$6&lt;=$C$2,SUMIFS('Pooled CF'!$E:$E,'Pooled CF'!$A:$A,$A9,'Pooled CF'!$G:$G,FE$6),0)+IF(FE$6=$C$2,$K9)</f>
        <v>0</v>
      </c>
      <c r="FF9" s="100">
        <f>IF(FF$6&lt;=$C$2,SUMIFS('Pooled CF'!$E:$E,'Pooled CF'!$A:$A,$A9,'Pooled CF'!$G:$G,FF$6),0)+IF(FF$6=$C$2,$K9)</f>
        <v>0</v>
      </c>
      <c r="FG9" s="100">
        <f>IF(FG$6&lt;=$C$2,SUMIFS('Pooled CF'!$E:$E,'Pooled CF'!$A:$A,$A9,'Pooled CF'!$G:$G,FG$6),0)+IF(FG$6=$C$2,$K9)</f>
        <v>0</v>
      </c>
      <c r="FH9" s="100">
        <f>IF(FH$6&lt;=$C$2,SUMIFS('Pooled CF'!$E:$E,'Pooled CF'!$A:$A,$A9,'Pooled CF'!$G:$G,FH$6),0)+IF(FH$6=$C$2,$K9)</f>
        <v>0</v>
      </c>
      <c r="FI9" s="100">
        <f>IF(FI$6&lt;=$C$2,SUMIFS('Pooled CF'!$E:$E,'Pooled CF'!$A:$A,$A9,'Pooled CF'!$G:$G,FI$6),0)+IF(FI$6=$C$2,$K9)</f>
        <v>0</v>
      </c>
      <c r="FJ9" s="100">
        <f>IF(FJ$6&lt;=$C$2,SUMIFS('Pooled CF'!$E:$E,'Pooled CF'!$A:$A,$A9,'Pooled CF'!$G:$G,FJ$6),0)+IF(FJ$6=$C$2,$K9)</f>
        <v>0</v>
      </c>
      <c r="FK9" s="100">
        <f>IF(FK$6&lt;=$C$2,SUMIFS('Pooled CF'!$E:$E,'Pooled CF'!$A:$A,$A9,'Pooled CF'!$G:$G,FK$6),0)+IF(FK$6=$C$2,$K9)</f>
        <v>0</v>
      </c>
      <c r="FL9" s="100">
        <f>IF(FL$6&lt;=$C$2,SUMIFS('Pooled CF'!$E:$E,'Pooled CF'!$A:$A,$A9,'Pooled CF'!$G:$G,FL$6),0)+IF(FL$6=$C$2,$K9)</f>
        <v>0</v>
      </c>
      <c r="FM9" s="100">
        <f>IF(FM$6&lt;=$C$2,SUMIFS('Pooled CF'!$E:$E,'Pooled CF'!$A:$A,$A9,'Pooled CF'!$G:$G,FM$6),0)+IF(FM$6=$C$2,$K9)</f>
        <v>0</v>
      </c>
      <c r="FN9" s="100">
        <f>IF(FN$6&lt;=$C$2,SUMIFS('Pooled CF'!$E:$E,'Pooled CF'!$A:$A,$A9,'Pooled CF'!$G:$G,FN$6),0)+IF(FN$6=$C$2,$K9)</f>
        <v>0</v>
      </c>
      <c r="FO9" s="100">
        <f>IF(FO$6&lt;=$C$2,SUMIFS('Pooled CF'!$E:$E,'Pooled CF'!$A:$A,$A9,'Pooled CF'!$G:$G,FO$6),0)+IF(FO$6=$C$2,$K9)</f>
        <v>0</v>
      </c>
      <c r="FP9" s="100">
        <f>IF(FP$6&lt;=$C$2,SUMIFS('Pooled CF'!$E:$E,'Pooled CF'!$A:$A,$A9,'Pooled CF'!$G:$G,FP$6),0)+IF(FP$6=$C$2,$K9)</f>
        <v>0</v>
      </c>
      <c r="FQ9" s="100">
        <f>IF(FQ$6&lt;=$C$2,SUMIFS('Pooled CF'!$E:$E,'Pooled CF'!$A:$A,$A9,'Pooled CF'!$G:$G,FQ$6),0)+IF(FQ$6=$C$2,$K9)</f>
        <v>0</v>
      </c>
      <c r="FR9" s="100">
        <f>IF(FR$6&lt;=$C$2,SUMIFS('Pooled CF'!$E:$E,'Pooled CF'!$A:$A,$A9,'Pooled CF'!$G:$G,FR$6),0)+IF(FR$6=$C$2,$K9)</f>
        <v>0</v>
      </c>
      <c r="FS9" s="100">
        <f>IF(FS$6&lt;=$C$2,SUMIFS('Pooled CF'!$E:$E,'Pooled CF'!$A:$A,$A9,'Pooled CF'!$G:$G,FS$6),0)+IF(FS$6=$C$2,$K9)</f>
        <v>0</v>
      </c>
      <c r="FT9" s="100">
        <f>IF(FT$6&lt;=$C$2,SUMIFS('Pooled CF'!$E:$E,'Pooled CF'!$A:$A,$A9,'Pooled CF'!$G:$G,FT$6),0)+IF(FT$6=$C$2,$K9)</f>
        <v>0</v>
      </c>
      <c r="FU9" s="100">
        <f>IF(FU$6&lt;=$C$2,SUMIFS('Pooled CF'!$E:$E,'Pooled CF'!$A:$A,$A9,'Pooled CF'!$G:$G,FU$6),0)+IF(FU$6=$C$2,$K9)</f>
        <v>0</v>
      </c>
      <c r="FV9" s="100">
        <f>IF(FV$6&lt;=$C$2,SUMIFS('Pooled CF'!$E:$E,'Pooled CF'!$A:$A,$A9,'Pooled CF'!$G:$G,FV$6),0)+IF(FV$6=$C$2,$K9)</f>
        <v>0</v>
      </c>
      <c r="FW9" s="100">
        <f>IF(FW$6&lt;=$C$2,SUMIFS('Pooled CF'!$E:$E,'Pooled CF'!$A:$A,$A9,'Pooled CF'!$G:$G,FW$6),0)+IF(FW$6=$C$2,$K9)</f>
        <v>0</v>
      </c>
      <c r="FX9" s="100">
        <f>IF(FX$6&lt;=$C$2,SUMIFS('Pooled CF'!$E:$E,'Pooled CF'!$A:$A,$A9,'Pooled CF'!$G:$G,FX$6),0)+IF(FX$6=$C$2,$K9)</f>
        <v>0</v>
      </c>
      <c r="FY9" s="100">
        <f>IF(FY$6&lt;=$C$2,SUMIFS('Pooled CF'!$E:$E,'Pooled CF'!$A:$A,$A9,'Pooled CF'!$G:$G,FY$6),0)+IF(FY$6=$C$2,$K9)</f>
        <v>0</v>
      </c>
      <c r="FZ9" s="100">
        <f>IF(FZ$6&lt;=$C$2,SUMIFS('Pooled CF'!$E:$E,'Pooled CF'!$A:$A,$A9,'Pooled CF'!$G:$G,FZ$6),0)+IF(FZ$6=$C$2,$K9)</f>
        <v>0</v>
      </c>
      <c r="GA9" s="100">
        <f>IF(GA$6&lt;=$C$2,SUMIFS('Pooled CF'!$E:$E,'Pooled CF'!$A:$A,$A9,'Pooled CF'!$G:$G,GA$6),0)+IF(GA$6=$C$2,$K9)</f>
        <v>0</v>
      </c>
      <c r="GB9" s="100">
        <f>IF(GB$6&lt;=$C$2,SUMIFS('Pooled CF'!$E:$E,'Pooled CF'!$A:$A,$A9,'Pooled CF'!$G:$G,GB$6),0)+IF(GB$6=$C$2,$K9)</f>
        <v>0</v>
      </c>
      <c r="GC9" s="100">
        <f>IF(GC$6&lt;=$C$2,SUMIFS('Pooled CF'!$E:$E,'Pooled CF'!$A:$A,$A9,'Pooled CF'!$G:$G,GC$6),0)+IF(GC$6=$C$2,$K9)</f>
        <v>0</v>
      </c>
      <c r="GD9" s="100">
        <f>IF(GD$6&lt;=$C$2,SUMIFS('Pooled CF'!$E:$E,'Pooled CF'!$A:$A,$A9,'Pooled CF'!$G:$G,GD$6),0)+IF(GD$6=$C$2,$K9)</f>
        <v>0</v>
      </c>
      <c r="GE9" s="100">
        <f>IF(GE$6&lt;=$C$2,SUMIFS('Pooled CF'!$E:$E,'Pooled CF'!$A:$A,$A9,'Pooled CF'!$G:$G,GE$6),0)+IF(GE$6=$C$2,$K9)</f>
        <v>0</v>
      </c>
      <c r="GF9" s="100">
        <f>IF(GF$6&lt;=$C$2,SUMIFS('Pooled CF'!$E:$E,'Pooled CF'!$A:$A,$A9,'Pooled CF'!$G:$G,GF$6),0)+IF(GF$6=$C$2,$K9)</f>
        <v>0</v>
      </c>
      <c r="GG9" s="100">
        <f>IF(GG$6&lt;=$C$2,SUMIFS('Pooled CF'!$E:$E,'Pooled CF'!$A:$A,$A9,'Pooled CF'!$G:$G,GG$6),0)+IF(GG$6=$C$2,$K9)</f>
        <v>0</v>
      </c>
      <c r="GH9" s="100">
        <f>IF(GH$6&lt;=$C$2,SUMIFS('Pooled CF'!$E:$E,'Pooled CF'!$A:$A,$A9,'Pooled CF'!$G:$G,GH$6),0)+IF(GH$6=$C$2,$K9)</f>
        <v>0</v>
      </c>
      <c r="GI9" s="100">
        <f>IF(GI$6&lt;=$C$2,SUMIFS('Pooled CF'!$E:$E,'Pooled CF'!$A:$A,$A9,'Pooled CF'!$G:$G,GI$6),0)+IF(GI$6=$C$2,$K9)</f>
        <v>0</v>
      </c>
      <c r="GJ9" s="100">
        <f>IF(GJ$6&lt;=$C$2,SUMIFS('Pooled CF'!$E:$E,'Pooled CF'!$A:$A,$A9,'Pooled CF'!$G:$G,GJ$6),0)+IF(GJ$6=$C$2,$K9)</f>
        <v>0</v>
      </c>
      <c r="GK9" s="100">
        <f>IF(GK$6&lt;=$C$2,SUMIFS('Pooled CF'!$E:$E,'Pooled CF'!$A:$A,$A9,'Pooled CF'!$G:$G,GK$6),0)+IF(GK$6=$C$2,$K9)</f>
        <v>0</v>
      </c>
      <c r="GL9" s="100">
        <f>IF(GL$6&lt;=$C$2,SUMIFS('Pooled CF'!$E:$E,'Pooled CF'!$A:$A,$A9,'Pooled CF'!$G:$G,GL$6),0)+IF(GL$6=$C$2,$K9)</f>
        <v>0</v>
      </c>
      <c r="GM9" s="100">
        <f>IF(GM$6&lt;=$C$2,SUMIFS('Pooled CF'!$E:$E,'Pooled CF'!$A:$A,$A9,'Pooled CF'!$G:$G,GM$6),0)+IF(GM$6=$C$2,$K9)</f>
        <v>0</v>
      </c>
      <c r="GN9" s="100">
        <f>IF(GN$6&lt;=$C$2,SUMIFS('Pooled CF'!$E:$E,'Pooled CF'!$A:$A,$A9,'Pooled CF'!$G:$G,GN$6),0)+IF(GN$6=$C$2,$K9)</f>
        <v>0</v>
      </c>
      <c r="GO9" s="100">
        <f>IF(GO$6&lt;=$C$2,SUMIFS('Pooled CF'!$E:$E,'Pooled CF'!$A:$A,$A9,'Pooled CF'!$G:$G,GO$6),0)+IF(GO$6=$C$2,$K9)</f>
        <v>0</v>
      </c>
      <c r="GP9" s="100">
        <f>IF(GP$6&lt;=$C$2,SUMIFS('Pooled CF'!$E:$E,'Pooled CF'!$A:$A,$A9,'Pooled CF'!$G:$G,GP$6),0)+IF(GP$6=$C$2,$K9)</f>
        <v>0</v>
      </c>
      <c r="GQ9" s="100">
        <f>IF(GQ$6&lt;=$C$2,SUMIFS('Pooled CF'!$E:$E,'Pooled CF'!$A:$A,$A9,'Pooled CF'!$G:$G,GQ$6),0)+IF(GQ$6=$C$2,$K9)</f>
        <v>0</v>
      </c>
      <c r="GR9" s="100">
        <f>IF(GR$6&lt;=$C$2,SUMIFS('Pooled CF'!$E:$E,'Pooled CF'!$A:$A,$A9,'Pooled CF'!$G:$G,GR$6),0)+IF(GR$6=$C$2,$K9)</f>
        <v>0</v>
      </c>
      <c r="GS9" s="100">
        <f>IF(GS$6&lt;=$C$2,SUMIFS('Pooled CF'!$E:$E,'Pooled CF'!$A:$A,$A9,'Pooled CF'!$G:$G,GS$6),0)+IF(GS$6=$C$2,$K9)</f>
        <v>0</v>
      </c>
      <c r="GT9" s="100">
        <f>IF(GT$6&lt;=$C$2,SUMIFS('Pooled CF'!$E:$E,'Pooled CF'!$A:$A,$A9,'Pooled CF'!$G:$G,GT$6),0)+IF(GT$6=$C$2,$K9)</f>
        <v>0</v>
      </c>
      <c r="GU9" s="100">
        <f>IF(GU$6&lt;=$C$2,SUMIFS('Pooled CF'!$E:$E,'Pooled CF'!$A:$A,$A9,'Pooled CF'!$G:$G,GU$6),0)+IF(GU$6=$C$2,$K9)</f>
        <v>0</v>
      </c>
      <c r="GV9" s="100">
        <f>IF(GV$6&lt;=$C$2,SUMIFS('Pooled CF'!$E:$E,'Pooled CF'!$A:$A,$A9,'Pooled CF'!$G:$G,GV$6),0)+IF(GV$6=$C$2,$K9)</f>
        <v>0</v>
      </c>
      <c r="GW9" s="100">
        <f>IF(GW$6&lt;=$C$2,SUMIFS('Pooled CF'!$E:$E,'Pooled CF'!$A:$A,$A9,'Pooled CF'!$G:$G,GW$6),0)+IF(GW$6=$C$2,$K9)</f>
        <v>0</v>
      </c>
      <c r="GY9" s="85">
        <f>SUMIFS($O9:$GW9,$O$5:$GW$5,GY$6)</f>
        <v>-45402690.839272693</v>
      </c>
      <c r="GZ9" s="85">
        <f t="shared" ref="GZ9:HN24" si="10">SUMIFS($O9:$GW9,$O$5:$GW$5,GZ$6)</f>
        <v>4191244.9400000004</v>
      </c>
      <c r="HA9" s="85">
        <f t="shared" si="10"/>
        <v>4015034.0000000005</v>
      </c>
      <c r="HB9" s="85">
        <f t="shared" si="10"/>
        <v>4101918.6599999992</v>
      </c>
      <c r="HC9" s="85">
        <f t="shared" si="10"/>
        <v>4075098.75</v>
      </c>
      <c r="HD9" s="85">
        <f t="shared" si="10"/>
        <v>4483008.72</v>
      </c>
      <c r="HE9" s="85">
        <f t="shared" si="10"/>
        <v>4179770.5999999996</v>
      </c>
      <c r="HF9" s="85">
        <f t="shared" si="10"/>
        <v>4091774.9999999995</v>
      </c>
      <c r="HG9" s="85">
        <f t="shared" si="10"/>
        <v>4337510.53</v>
      </c>
      <c r="HH9" s="85">
        <f t="shared" ca="1" si="10"/>
        <v>73715958.267901495</v>
      </c>
      <c r="HI9" s="85">
        <f t="shared" si="10"/>
        <v>0</v>
      </c>
      <c r="HJ9" s="85">
        <f t="shared" si="10"/>
        <v>0</v>
      </c>
      <c r="HK9" s="85">
        <f t="shared" si="10"/>
        <v>0</v>
      </c>
      <c r="HL9" s="85">
        <f t="shared" si="10"/>
        <v>0</v>
      </c>
      <c r="HM9" s="85">
        <f t="shared" si="10"/>
        <v>0</v>
      </c>
      <c r="HN9" s="85">
        <f t="shared" si="10"/>
        <v>0</v>
      </c>
      <c r="HO9" s="85">
        <f ca="1">SUM(GY9:HN9)</f>
        <v>61788628.628628798</v>
      </c>
    </row>
    <row r="10" spans="1:223" hidden="1" outlineLevel="1" x14ac:dyDescent="0.75">
      <c r="A10" s="7" t="s">
        <v>16</v>
      </c>
      <c r="B10" s="112" t="s">
        <v>130</v>
      </c>
      <c r="C10" s="104"/>
      <c r="D10" s="104">
        <f ca="1">EOMONTH(OFFSET(Strats!$B$3,MATCH($B10,Strats!$B$4:$B$31,0),MATCH(D$5,Strats!$C$3:$BS$3,0)),0)</f>
        <v>43039</v>
      </c>
      <c r="E10" s="87">
        <f ca="1">OFFSET(Strats!$B$3,MATCH($B10,Strats!$B$4:$B$31,0),MATCH(E$5,Strats!$C$3:$BS$3,0))</f>
        <v>105034893</v>
      </c>
      <c r="F10" s="88">
        <f ca="1">OFFSET(Strats!$B$3,MATCH($B10,Strats!$B$4:$B$31,0),MATCH(F$5,Strats!$C$3:$BS$3,0))</f>
        <v>0.47738816661621197</v>
      </c>
      <c r="G10" s="85">
        <f t="shared" ca="1" si="7"/>
        <v>50142415</v>
      </c>
      <c r="H10" s="113">
        <f ca="1">'HTM Output'!G10</f>
        <v>40597940.009999968</v>
      </c>
      <c r="I10" s="87">
        <f ca="1">OFFSET(Strats!$B$3,MATCH($B10,Strats!$B$4:$B$31,0),MATCH(I$5,Strats!$C$3:$BS$3,0))</f>
        <v>105034893</v>
      </c>
      <c r="J10" s="88">
        <f ca="1">OFFSET(Strats!$B$3,MATCH($B10,Strats!$B$4:$B$31,0),MATCH(J$5,Strats!$C$3:$BS$3,0))</f>
        <v>0.65106573679281987</v>
      </c>
      <c r="K10" s="85">
        <f t="shared" ca="1" si="8"/>
        <v>68384620</v>
      </c>
      <c r="L10" s="86">
        <f ca="1">IFERROR(XIRR(OFFSET($N10,0,MATCH($D10,$O$6:$GW$6,0)):$GW10,OFFSET($N$6,0,MATCH($D10,$O$6:$GW$6,0)):$GW$6),"N/A")</f>
        <v>0.12440357804298399</v>
      </c>
      <c r="M10" s="95">
        <f t="shared" ca="1" si="9"/>
        <v>2.1734605325650951</v>
      </c>
      <c r="O10" s="100">
        <f>IF(O$6&lt;=$C$2,SUMIFS('Pooled CF'!$E:$E,'Pooled CF'!$A:$A,$A10,'Pooled CF'!$G:$G,O$6),0)+IF(O$6=$C$2,$K10)</f>
        <v>0</v>
      </c>
      <c r="P10" s="100">
        <f>IF(P$6&lt;=$C$2,SUMIFS('Pooled CF'!$E:$E,'Pooled CF'!$A:$A,$A10,'Pooled CF'!$G:$G,P$6),0)+IF(P$6=$C$2,$K10)</f>
        <v>0</v>
      </c>
      <c r="Q10" s="100">
        <f>IF(Q$6&lt;=$C$2,SUMIFS('Pooled CF'!$E:$E,'Pooled CF'!$A:$A,$A10,'Pooled CF'!$G:$G,Q$6),0)+IF(Q$6=$C$2,$K10)</f>
        <v>0</v>
      </c>
      <c r="R10" s="100">
        <f>IF(R$6&lt;=$C$2,SUMIFS('Pooled CF'!$E:$E,'Pooled CF'!$A:$A,$A10,'Pooled CF'!$G:$G,R$6),0)+IF(R$6=$C$2,$K10)</f>
        <v>0</v>
      </c>
      <c r="S10" s="100">
        <f>IF(S$6&lt;=$C$2,SUMIFS('Pooled CF'!$E:$E,'Pooled CF'!$A:$A,$A10,'Pooled CF'!$G:$G,S$6),0)+IF(S$6=$C$2,$K10)</f>
        <v>0</v>
      </c>
      <c r="T10" s="100">
        <f>IF(T$6&lt;=$C$2,SUMIFS('Pooled CF'!$E:$E,'Pooled CF'!$A:$A,$A10,'Pooled CF'!$G:$G,T$6),0)+IF(T$6=$C$2,$K10)</f>
        <v>0</v>
      </c>
      <c r="U10" s="100">
        <f>IF(U$6&lt;=$C$2,SUMIFS('Pooled CF'!$E:$E,'Pooled CF'!$A:$A,$A10,'Pooled CF'!$G:$G,U$6),0)+IF(U$6=$C$2,$K10)</f>
        <v>0</v>
      </c>
      <c r="V10" s="100">
        <f>IF(V$6&lt;=$C$2,SUMIFS('Pooled CF'!$E:$E,'Pooled CF'!$A:$A,$A10,'Pooled CF'!$G:$G,V$6),0)+IF(V$6=$C$2,$K10)</f>
        <v>0</v>
      </c>
      <c r="W10" s="100">
        <f>IF(W$6&lt;=$C$2,SUMIFS('Pooled CF'!$E:$E,'Pooled CF'!$A:$A,$A10,'Pooled CF'!$G:$G,W$6),0)+IF(W$6=$C$2,$K10)</f>
        <v>-50142415</v>
      </c>
      <c r="X10" s="100">
        <f>IF(X$6&lt;=$C$2,SUMIFS('Pooled CF'!$E:$E,'Pooled CF'!$A:$A,$A10,'Pooled CF'!$G:$G,X$6),0)+IF(X$6=$C$2,$K10)</f>
        <v>402135.96</v>
      </c>
      <c r="Y10" s="100">
        <f>IF(Y$6&lt;=$C$2,SUMIFS('Pooled CF'!$E:$E,'Pooled CF'!$A:$A,$A10,'Pooled CF'!$G:$G,Y$6),0)+IF(Y$6=$C$2,$K10)</f>
        <v>389153.61</v>
      </c>
      <c r="Z10" s="100">
        <f>IF(Z$6&lt;=$C$2,SUMIFS('Pooled CF'!$E:$E,'Pooled CF'!$A:$A,$A10,'Pooled CF'!$G:$G,Z$6),0)+IF(Z$6=$C$2,$K10)</f>
        <v>389142</v>
      </c>
      <c r="AA10" s="100">
        <f>IF(AA$6&lt;=$C$2,SUMIFS('Pooled CF'!$E:$E,'Pooled CF'!$A:$A,$A10,'Pooled CF'!$G:$G,AA$6),0)+IF(AA$6=$C$2,$K10)</f>
        <v>389131.66</v>
      </c>
      <c r="AB10" s="100">
        <f>IF(AB$6&lt;=$C$2,SUMIFS('Pooled CF'!$E:$E,'Pooled CF'!$A:$A,$A10,'Pooled CF'!$G:$G,AB$6),0)+IF(AB$6=$C$2,$K10)</f>
        <v>389134.18</v>
      </c>
      <c r="AC10" s="100">
        <f>IF(AC$6&lt;=$C$2,SUMIFS('Pooled CF'!$E:$E,'Pooled CF'!$A:$A,$A10,'Pooled CF'!$G:$G,AC$6),0)+IF(AC$6=$C$2,$K10)</f>
        <v>402077.05</v>
      </c>
      <c r="AD10" s="100">
        <f>IF(AD$6&lt;=$C$2,SUMIFS('Pooled CF'!$E:$E,'Pooled CF'!$A:$A,$A10,'Pooled CF'!$G:$G,AD$6),0)+IF(AD$6=$C$2,$K10)</f>
        <v>389093.6</v>
      </c>
      <c r="AE10" s="100">
        <f>IF(AE$6&lt;=$C$2,SUMIFS('Pooled CF'!$E:$E,'Pooled CF'!$A:$A,$A10,'Pooled CF'!$G:$G,AE$6),0)+IF(AE$6=$C$2,$K10)</f>
        <v>402053.88</v>
      </c>
      <c r="AF10" s="100">
        <f>IF(AF$6&lt;=$C$2,SUMIFS('Pooled CF'!$E:$E,'Pooled CF'!$A:$A,$A10,'Pooled CF'!$G:$G,AF$6),0)+IF(AF$6=$C$2,$K10)</f>
        <v>389073.74</v>
      </c>
      <c r="AG10" s="100">
        <f>IF(AG$6&lt;=$C$2,SUMIFS('Pooled CF'!$E:$E,'Pooled CF'!$A:$A,$A10,'Pooled CF'!$G:$G,AG$6),0)+IF(AG$6=$C$2,$K10)</f>
        <v>402030.55</v>
      </c>
      <c r="AH10" s="100">
        <f>IF(AH$6&lt;=$C$2,SUMIFS('Pooled CF'!$E:$E,'Pooled CF'!$A:$A,$A10,'Pooled CF'!$G:$G,AH$6),0)+IF(AH$6=$C$2,$K10)</f>
        <v>402019.37</v>
      </c>
      <c r="AI10" s="100">
        <f>IF(AI$6&lt;=$C$2,SUMIFS('Pooled CF'!$E:$E,'Pooled CF'!$A:$A,$A10,'Pooled CF'!$G:$G,AI$6),0)+IF(AI$6=$C$2,$K10)</f>
        <v>389040.24</v>
      </c>
      <c r="AJ10" s="100">
        <f>IF(AJ$6&lt;=$C$2,SUMIFS('Pooled CF'!$E:$E,'Pooled CF'!$A:$A,$A10,'Pooled CF'!$G:$G,AJ$6),0)+IF(AJ$6=$C$2,$K10)</f>
        <v>401993.8</v>
      </c>
      <c r="AK10" s="100">
        <f>IF(AK$6&lt;=$C$2,SUMIFS('Pooled CF'!$E:$E,'Pooled CF'!$A:$A,$A10,'Pooled CF'!$G:$G,AK$6),0)+IF(AK$6=$C$2,$K10)</f>
        <v>388963.79</v>
      </c>
      <c r="AL10" s="100">
        <f>IF(AL$6&lt;=$C$2,SUMIFS('Pooled CF'!$E:$E,'Pooled CF'!$A:$A,$A10,'Pooled CF'!$G:$G,AL$6),0)+IF(AL$6=$C$2,$K10)</f>
        <v>389006.3</v>
      </c>
      <c r="AM10" s="100">
        <f>IF(AM$6&lt;=$C$2,SUMIFS('Pooled CF'!$E:$E,'Pooled CF'!$A:$A,$A10,'Pooled CF'!$G:$G,AM$6),0)+IF(AM$6=$C$2,$K10)</f>
        <v>388777.64</v>
      </c>
      <c r="AN10" s="100">
        <f>IF(AN$6&lt;=$C$2,SUMIFS('Pooled CF'!$E:$E,'Pooled CF'!$A:$A,$A10,'Pooled CF'!$G:$G,AN$6),0)+IF(AN$6=$C$2,$K10)</f>
        <v>388959.32</v>
      </c>
      <c r="AO10" s="100">
        <f>IF(AO$6&lt;=$C$2,SUMIFS('Pooled CF'!$E:$E,'Pooled CF'!$A:$A,$A10,'Pooled CF'!$G:$G,AO$6),0)+IF(AO$6=$C$2,$K10)</f>
        <v>401543.65</v>
      </c>
      <c r="AP10" s="100">
        <f>IF(AP$6&lt;=$C$2,SUMIFS('Pooled CF'!$E:$E,'Pooled CF'!$A:$A,$A10,'Pooled CF'!$G:$G,AP$6),0)+IF(AP$6=$C$2,$K10)</f>
        <v>388279.99</v>
      </c>
      <c r="AQ10" s="100">
        <f>IF(AQ$6&lt;=$C$2,SUMIFS('Pooled CF'!$E:$E,'Pooled CF'!$A:$A,$A10,'Pooled CF'!$G:$G,AQ$6),0)+IF(AQ$6=$C$2,$K10)</f>
        <v>401924.78</v>
      </c>
      <c r="AR10" s="100">
        <f>IF(AR$6&lt;=$C$2,SUMIFS('Pooled CF'!$E:$E,'Pooled CF'!$A:$A,$A10,'Pooled CF'!$G:$G,AR$6),0)+IF(AR$6=$C$2,$K10)</f>
        <v>388934.75</v>
      </c>
      <c r="AS10" s="100">
        <f>IF(AS$6&lt;=$C$2,SUMIFS('Pooled CF'!$E:$E,'Pooled CF'!$A:$A,$A10,'Pooled CF'!$G:$G,AS$6),0)+IF(AS$6=$C$2,$K10)</f>
        <v>401556.54</v>
      </c>
      <c r="AT10" s="100">
        <f>IF(AT$6&lt;=$C$2,SUMIFS('Pooled CF'!$E:$E,'Pooled CF'!$A:$A,$A10,'Pooled CF'!$G:$G,AT$6),0)+IF(AT$6=$C$2,$K10)</f>
        <v>401874.12</v>
      </c>
      <c r="AU10" s="100">
        <f>IF(AU$6&lt;=$C$2,SUMIFS('Pooled CF'!$E:$E,'Pooled CF'!$A:$A,$A10,'Pooled CF'!$G:$G,AU$6),0)+IF(AU$6=$C$2,$K10)</f>
        <v>388897.06</v>
      </c>
      <c r="AV10" s="100">
        <f>IF(AV$6&lt;=$C$2,SUMIFS('Pooled CF'!$E:$E,'Pooled CF'!$A:$A,$A10,'Pooled CF'!$G:$G,AV$6),0)+IF(AV$6=$C$2,$K10)</f>
        <v>401829.24</v>
      </c>
      <c r="AW10" s="100">
        <f>IF(AW$6&lt;=$C$2,SUMIFS('Pooled CF'!$E:$E,'Pooled CF'!$A:$A,$A10,'Pooled CF'!$G:$G,AW$6),0)+IF(AW$6=$C$2,$K10)</f>
        <v>388876.33</v>
      </c>
      <c r="AX10" s="100">
        <f>IF(AX$6&lt;=$C$2,SUMIFS('Pooled CF'!$E:$E,'Pooled CF'!$A:$A,$A10,'Pooled CF'!$G:$G,AX$6),0)+IF(AX$6=$C$2,$K10)</f>
        <v>401714.21</v>
      </c>
      <c r="AY10" s="100">
        <f>IF(AY$6&lt;=$C$2,SUMIFS('Pooled CF'!$E:$E,'Pooled CF'!$A:$A,$A10,'Pooled CF'!$G:$G,AY$6),0)+IF(AY$6=$C$2,$K10)</f>
        <v>388858.33</v>
      </c>
      <c r="AZ10" s="100">
        <f>IF(AZ$6&lt;=$C$2,SUMIFS('Pooled CF'!$E:$E,'Pooled CF'!$A:$A,$A10,'Pooled CF'!$G:$G,AZ$6),0)+IF(AZ$6=$C$2,$K10)</f>
        <v>388819.24</v>
      </c>
      <c r="BA10" s="100">
        <f>IF(BA$6&lt;=$C$2,SUMIFS('Pooled CF'!$E:$E,'Pooled CF'!$A:$A,$A10,'Pooled CF'!$G:$G,BA$6),0)+IF(BA$6=$C$2,$K10)</f>
        <v>401781.65</v>
      </c>
      <c r="BB10" s="100">
        <f>IF(BB$6&lt;=$C$2,SUMIFS('Pooled CF'!$E:$E,'Pooled CF'!$A:$A,$A10,'Pooled CF'!$G:$G,BB$6),0)+IF(BB$6=$C$2,$K10)</f>
        <v>388287.01</v>
      </c>
      <c r="BC10" s="100">
        <f>IF(BC$6&lt;=$C$2,SUMIFS('Pooled CF'!$E:$E,'Pooled CF'!$A:$A,$A10,'Pooled CF'!$G:$G,BC$6),0)+IF(BC$6=$C$2,$K10)</f>
        <v>400438.83</v>
      </c>
      <c r="BD10" s="100">
        <f>IF(BD$6&lt;=$C$2,SUMIFS('Pooled CF'!$E:$E,'Pooled CF'!$A:$A,$A10,'Pooled CF'!$G:$G,BD$6),0)+IF(BD$6=$C$2,$K10)</f>
        <v>384876.47</v>
      </c>
      <c r="BE10" s="100">
        <f>IF(BE$6&lt;=$C$2,SUMIFS('Pooled CF'!$E:$E,'Pooled CF'!$A:$A,$A10,'Pooled CF'!$G:$G,BE$6),0)+IF(BE$6=$C$2,$K10)</f>
        <v>392943.94</v>
      </c>
      <c r="BF10" s="100">
        <f>IF(BF$6&lt;=$C$2,SUMIFS('Pooled CF'!$E:$E,'Pooled CF'!$A:$A,$A10,'Pooled CF'!$G:$G,BF$6),0)+IF(BF$6=$C$2,$K10)</f>
        <v>391536.47</v>
      </c>
      <c r="BG10" s="100">
        <f>IF(BG$6&lt;=$C$2,SUMIFS('Pooled CF'!$E:$E,'Pooled CF'!$A:$A,$A10,'Pooled CF'!$G:$G,BG$6),0)+IF(BG$6=$C$2,$K10)</f>
        <v>375791.54</v>
      </c>
      <c r="BH10" s="100">
        <f>IF(BH$6&lt;=$C$2,SUMIFS('Pooled CF'!$E:$E,'Pooled CF'!$A:$A,$A10,'Pooled CF'!$G:$G,BH$6),0)+IF(BH$6=$C$2,$K10)</f>
        <v>383457.94</v>
      </c>
      <c r="BI10" s="100">
        <f>IF(BI$6&lt;=$C$2,SUMIFS('Pooled CF'!$E:$E,'Pooled CF'!$A:$A,$A10,'Pooled CF'!$G:$G,BI$6),0)+IF(BI$6=$C$2,$K10)</f>
        <v>382311.08</v>
      </c>
      <c r="BJ10" s="100">
        <f>IF(BJ$6&lt;=$C$2,SUMIFS('Pooled CF'!$E:$E,'Pooled CF'!$A:$A,$A10,'Pooled CF'!$G:$G,BJ$6),0)+IF(BJ$6=$C$2,$K10)</f>
        <v>370644.29</v>
      </c>
      <c r="BK10" s="100">
        <f>IF(BK$6&lt;=$C$2,SUMIFS('Pooled CF'!$E:$E,'Pooled CF'!$A:$A,$A10,'Pooled CF'!$G:$G,BK$6),0)+IF(BK$6=$C$2,$K10)</f>
        <v>367591.79</v>
      </c>
      <c r="BL10" s="100">
        <f>IF(BL$6&lt;=$C$2,SUMIFS('Pooled CF'!$E:$E,'Pooled CF'!$A:$A,$A10,'Pooled CF'!$G:$G,BL$6),0)+IF(BL$6=$C$2,$K10)</f>
        <v>368265.37</v>
      </c>
      <c r="BM10" s="100">
        <f>IF(BM$6&lt;=$C$2,SUMIFS('Pooled CF'!$E:$E,'Pooled CF'!$A:$A,$A10,'Pooled CF'!$G:$G,BM$6),0)+IF(BM$6=$C$2,$K10)</f>
        <v>378313.57</v>
      </c>
      <c r="BN10" s="100">
        <f>IF(BN$6&lt;=$C$2,SUMIFS('Pooled CF'!$E:$E,'Pooled CF'!$A:$A,$A10,'Pooled CF'!$G:$G,BN$6),0)+IF(BN$6=$C$2,$K10)</f>
        <v>368896.46</v>
      </c>
      <c r="BO10" s="100">
        <f>IF(BO$6&lt;=$C$2,SUMIFS('Pooled CF'!$E:$E,'Pooled CF'!$A:$A,$A10,'Pooled CF'!$G:$G,BO$6),0)+IF(BO$6=$C$2,$K10)</f>
        <v>381326.61</v>
      </c>
      <c r="BP10" s="100">
        <f>IF(BP$6&lt;=$C$2,SUMIFS('Pooled CF'!$E:$E,'Pooled CF'!$A:$A,$A10,'Pooled CF'!$G:$G,BP$6),0)+IF(BP$6=$C$2,$K10)</f>
        <v>379109.45</v>
      </c>
      <c r="BQ10" s="100">
        <f>IF(BQ$6&lt;=$C$2,SUMIFS('Pooled CF'!$E:$E,'Pooled CF'!$A:$A,$A10,'Pooled CF'!$G:$G,BQ$6),0)+IF(BQ$6=$C$2,$K10)</f>
        <v>381172.95</v>
      </c>
      <c r="BR10" s="100">
        <f>IF(BR$6&lt;=$C$2,SUMIFS('Pooled CF'!$E:$E,'Pooled CF'!$A:$A,$A10,'Pooled CF'!$G:$G,BR$6),0)+IF(BR$6=$C$2,$K10)</f>
        <v>349202.33</v>
      </c>
      <c r="BS10" s="100">
        <f>IF(BS$6&lt;=$C$2,SUMIFS('Pooled CF'!$E:$E,'Pooled CF'!$A:$A,$A10,'Pooled CF'!$G:$G,BS$6),0)+IF(BS$6=$C$2,$K10)</f>
        <v>365390.17</v>
      </c>
      <c r="BT10" s="100">
        <f>IF(BT$6&lt;=$C$2,SUMIFS('Pooled CF'!$E:$E,'Pooled CF'!$A:$A,$A10,'Pooled CF'!$G:$G,BT$6),0)+IF(BT$6=$C$2,$K10)</f>
        <v>479090.31</v>
      </c>
      <c r="BU10" s="100">
        <f>IF(BU$6&lt;=$C$2,SUMIFS('Pooled CF'!$E:$E,'Pooled CF'!$A:$A,$A10,'Pooled CF'!$G:$G,BU$6),0)+IF(BU$6=$C$2,$K10)</f>
        <v>371265.52</v>
      </c>
      <c r="BV10" s="100">
        <f>IF(BV$6&lt;=$C$2,SUMIFS('Pooled CF'!$E:$E,'Pooled CF'!$A:$A,$A10,'Pooled CF'!$G:$G,BV$6),0)+IF(BV$6=$C$2,$K10)</f>
        <v>374477.57</v>
      </c>
      <c r="BW10" s="100">
        <f>IF(BW$6&lt;=$C$2,SUMIFS('Pooled CF'!$E:$E,'Pooled CF'!$A:$A,$A10,'Pooled CF'!$G:$G,BW$6),0)+IF(BW$6=$C$2,$K10)</f>
        <v>380641.19</v>
      </c>
      <c r="BX10" s="100">
        <f>IF(BX$6&lt;=$C$2,SUMIFS('Pooled CF'!$E:$E,'Pooled CF'!$A:$A,$A10,'Pooled CF'!$G:$G,BX$6),0)+IF(BX$6=$C$2,$K10)</f>
        <v>371737.59</v>
      </c>
      <c r="BY10" s="100">
        <f>IF(BY$6&lt;=$C$2,SUMIFS('Pooled CF'!$E:$E,'Pooled CF'!$A:$A,$A10,'Pooled CF'!$G:$G,BY$6),0)+IF(BY$6=$C$2,$K10)</f>
        <v>503227.66</v>
      </c>
      <c r="BZ10" s="100">
        <f>IF(BZ$6&lt;=$C$2,SUMIFS('Pooled CF'!$E:$E,'Pooled CF'!$A:$A,$A10,'Pooled CF'!$G:$G,BZ$6),0)+IF(BZ$6=$C$2,$K10)</f>
        <v>374740.54</v>
      </c>
      <c r="CA10" s="100">
        <f>IF(CA$6&lt;=$C$2,SUMIFS('Pooled CF'!$E:$E,'Pooled CF'!$A:$A,$A10,'Pooled CF'!$G:$G,CA$6),0)+IF(CA$6=$C$2,$K10)</f>
        <v>394357.81</v>
      </c>
      <c r="CB10" s="100">
        <f>IF(CB$6&lt;=$C$2,SUMIFS('Pooled CF'!$E:$E,'Pooled CF'!$A:$A,$A10,'Pooled CF'!$G:$G,CB$6),0)+IF(CB$6=$C$2,$K10)</f>
        <v>402288.99</v>
      </c>
      <c r="CC10" s="100">
        <f>IF(CC$6&lt;=$C$2,SUMIFS('Pooled CF'!$E:$E,'Pooled CF'!$A:$A,$A10,'Pooled CF'!$G:$G,CC$6),0)+IF(CC$6=$C$2,$K10)</f>
        <v>398820.67</v>
      </c>
      <c r="CD10" s="100">
        <f>IF(CD$6&lt;=$C$2,SUMIFS('Pooled CF'!$E:$E,'Pooled CF'!$A:$A,$A10,'Pooled CF'!$G:$G,CD$6),0)+IF(CD$6=$C$2,$K10)</f>
        <v>380675.83</v>
      </c>
      <c r="CE10" s="100">
        <f>IF(CE$6&lt;=$C$2,SUMIFS('Pooled CF'!$E:$E,'Pooled CF'!$A:$A,$A10,'Pooled CF'!$G:$G,CE$6),0)+IF(CE$6=$C$2,$K10)</f>
        <v>387924.65</v>
      </c>
      <c r="CF10" s="100">
        <f>IF(CF$6&lt;=$C$2,SUMIFS('Pooled CF'!$E:$E,'Pooled CF'!$A:$A,$A10,'Pooled CF'!$G:$G,CF$6),0)+IF(CF$6=$C$2,$K10)</f>
        <v>393391.63</v>
      </c>
      <c r="CG10" s="100">
        <f>IF(CG$6&lt;=$C$2,SUMIFS('Pooled CF'!$E:$E,'Pooled CF'!$A:$A,$A10,'Pooled CF'!$G:$G,CG$6),0)+IF(CG$6=$C$2,$K10)</f>
        <v>387415.46</v>
      </c>
      <c r="CH10" s="100">
        <f>IF(CH$6&lt;=$C$2,SUMIFS('Pooled CF'!$E:$E,'Pooled CF'!$A:$A,$A10,'Pooled CF'!$G:$G,CH$6),0)+IF(CH$6=$C$2,$K10)</f>
        <v>382976.72</v>
      </c>
      <c r="CI10" s="100">
        <f>IF(CI$6&lt;=$C$2,SUMIFS('Pooled CF'!$E:$E,'Pooled CF'!$A:$A,$A10,'Pooled CF'!$G:$G,CI$6),0)+IF(CI$6=$C$2,$K10)</f>
        <v>386289.58</v>
      </c>
      <c r="CJ10" s="100">
        <f>IF(CJ$6&lt;=$C$2,SUMIFS('Pooled CF'!$E:$E,'Pooled CF'!$A:$A,$A10,'Pooled CF'!$G:$G,CJ$6),0)+IF(CJ$6=$C$2,$K10)</f>
        <v>383154.13</v>
      </c>
      <c r="CK10" s="100">
        <f>IF(CK$6&lt;=$C$2,SUMIFS('Pooled CF'!$E:$E,'Pooled CF'!$A:$A,$A10,'Pooled CF'!$G:$G,CK$6),0)+IF(CK$6=$C$2,$K10)</f>
        <v>396093.74</v>
      </c>
      <c r="CL10" s="100">
        <f>IF(CL$6&lt;=$C$2,SUMIFS('Pooled CF'!$E:$E,'Pooled CF'!$A:$A,$A10,'Pooled CF'!$G:$G,CL$6),0)+IF(CL$6=$C$2,$K10)</f>
        <v>383202.14</v>
      </c>
      <c r="CM10" s="100">
        <f>IF(CM$6&lt;=$C$2,SUMIFS('Pooled CF'!$E:$E,'Pooled CF'!$A:$A,$A10,'Pooled CF'!$G:$G,CM$6),0)+IF(CM$6=$C$2,$K10)</f>
        <v>395852.58</v>
      </c>
      <c r="CN10" s="100">
        <f>IF(CN$6&lt;=$C$2,SUMIFS('Pooled CF'!$E:$E,'Pooled CF'!$A:$A,$A10,'Pooled CF'!$G:$G,CN$6),0)+IF(CN$6=$C$2,$K10)</f>
        <v>383113.38</v>
      </c>
      <c r="CO10" s="100">
        <f>IF(CO$6&lt;=$C$2,SUMIFS('Pooled CF'!$E:$E,'Pooled CF'!$A:$A,$A10,'Pooled CF'!$G:$G,CO$6),0)+IF(CO$6=$C$2,$K10)</f>
        <v>410732.6</v>
      </c>
      <c r="CP10" s="100">
        <f>IF(CP$6&lt;=$C$2,SUMIFS('Pooled CF'!$E:$E,'Pooled CF'!$A:$A,$A10,'Pooled CF'!$G:$G,CP$6),0)+IF(CP$6=$C$2,$K10)</f>
        <v>392225.19</v>
      </c>
      <c r="CQ10" s="100">
        <f>IF(CQ$6&lt;=$C$2,SUMIFS('Pooled CF'!$E:$E,'Pooled CF'!$A:$A,$A10,'Pooled CF'!$G:$G,CQ$6),0)+IF(CQ$6=$C$2,$K10)</f>
        <v>382262.02</v>
      </c>
      <c r="CR10" s="100">
        <f>IF(CR$6&lt;=$C$2,SUMIFS('Pooled CF'!$E:$E,'Pooled CF'!$A:$A,$A10,'Pooled CF'!$G:$G,CR$6),0)+IF(CR$6=$C$2,$K10)</f>
        <v>393446.76</v>
      </c>
      <c r="CS10" s="100">
        <f>IF(CS$6&lt;=$C$2,SUMIFS('Pooled CF'!$E:$E,'Pooled CF'!$A:$A,$A10,'Pooled CF'!$G:$G,CS$6),0)+IF(CS$6=$C$2,$K10)</f>
        <v>380436.12</v>
      </c>
      <c r="CT10" s="100">
        <f>IF(CT$6&lt;=$C$2,SUMIFS('Pooled CF'!$E:$E,'Pooled CF'!$A:$A,$A10,'Pooled CF'!$G:$G,CT$6),0)+IF(CT$6=$C$2,$K10)</f>
        <v>389975.81</v>
      </c>
      <c r="CU10" s="100">
        <f>IF(CU$6&lt;=$C$2,SUMIFS('Pooled CF'!$E:$E,'Pooled CF'!$A:$A,$A10,'Pooled CF'!$G:$G,CU$6),0)+IF(CU$6=$C$2,$K10)</f>
        <v>378846.69</v>
      </c>
      <c r="CV10" s="100">
        <f>IF(CV$6&lt;=$C$2,SUMIFS('Pooled CF'!$E:$E,'Pooled CF'!$A:$A,$A10,'Pooled CF'!$G:$G,CV$6),0)+IF(CV$6=$C$2,$K10)</f>
        <v>380115.17</v>
      </c>
      <c r="CW10" s="100">
        <f>IF(CW$6&lt;=$C$2,SUMIFS('Pooled CF'!$E:$E,'Pooled CF'!$A:$A,$A10,'Pooled CF'!$G:$G,CW$6),0)+IF(CW$6=$C$2,$K10)</f>
        <v>455297.95</v>
      </c>
      <c r="CX10" s="100">
        <f>IF(CX$6&lt;=$C$2,SUMIFS('Pooled CF'!$E:$E,'Pooled CF'!$A:$A,$A10,'Pooled CF'!$G:$G,CX$6),0)+IF(CX$6=$C$2,$K10)</f>
        <v>380093.37</v>
      </c>
      <c r="CY10" s="100">
        <f>IF(CY$6&lt;=$C$2,SUMIFS('Pooled CF'!$E:$E,'Pooled CF'!$A:$A,$A10,'Pooled CF'!$G:$G,CY$6),0)+IF(CY$6=$C$2,$K10)</f>
        <v>392827.38</v>
      </c>
      <c r="CZ10" s="100">
        <f>IF(CZ$6&lt;=$C$2,SUMIFS('Pooled CF'!$E:$E,'Pooled CF'!$A:$A,$A10,'Pooled CF'!$G:$G,CZ$6),0)+IF(CZ$6=$C$2,$K10)</f>
        <v>380213.04</v>
      </c>
      <c r="DA10" s="100">
        <f>IF(DA$6&lt;=$C$2,SUMIFS('Pooled CF'!$E:$E,'Pooled CF'!$A:$A,$A10,'Pooled CF'!$G:$G,DA$6),0)+IF(DA$6=$C$2,$K10)</f>
        <v>415553.18</v>
      </c>
      <c r="DB10" s="100">
        <f>IF(DB$6&lt;=$C$2,SUMIFS('Pooled CF'!$E:$E,'Pooled CF'!$A:$A,$A10,'Pooled CF'!$G:$G,DB$6),0)+IF(DB$6=$C$2,$K10)</f>
        <v>397100.3</v>
      </c>
      <c r="DC10" s="100">
        <f>IF(DC$6&lt;=$C$2,SUMIFS('Pooled CF'!$E:$E,'Pooled CF'!$A:$A,$A10,'Pooled CF'!$G:$G,DC$6),0)+IF(DC$6=$C$2,$K10)</f>
        <v>383659.85</v>
      </c>
      <c r="DD10" s="100">
        <f>IF(DD$6&lt;=$C$2,SUMIFS('Pooled CF'!$E:$E,'Pooled CF'!$A:$A,$A10,'Pooled CF'!$G:$G,DD$6),0)+IF(DD$6=$C$2,$K10)</f>
        <v>396863.93</v>
      </c>
      <c r="DE10" s="100">
        <f>IF(DE$6&lt;=$C$2,SUMIFS('Pooled CF'!$E:$E,'Pooled CF'!$A:$A,$A10,'Pooled CF'!$G:$G,DE$6),0)+IF(DE$6=$C$2,$K10)</f>
        <v>383346.75</v>
      </c>
      <c r="DF10" s="100">
        <f>IF(DF$6&lt;=$C$2,SUMIFS('Pooled CF'!$E:$E,'Pooled CF'!$A:$A,$A10,'Pooled CF'!$G:$G,DF$6),0)+IF(DF$6=$C$2,$K10)</f>
        <v>382744.43</v>
      </c>
      <c r="DG10" s="100">
        <f>IF(DG$6&lt;=$C$2,SUMIFS('Pooled CF'!$E:$E,'Pooled CF'!$A:$A,$A10,'Pooled CF'!$G:$G,DG$6),0)+IF(DG$6=$C$2,$K10)</f>
        <v>383086.67</v>
      </c>
      <c r="DH10" s="100">
        <f>IF(DH$6&lt;=$C$2,SUMIFS('Pooled CF'!$E:$E,'Pooled CF'!$A:$A,$A10,'Pooled CF'!$G:$G,DH$6),0)+IF(DH$6=$C$2,$K10)</f>
        <v>384947.43</v>
      </c>
      <c r="DI10" s="100">
        <f>IF(DI$6&lt;=$C$2,SUMIFS('Pooled CF'!$E:$E,'Pooled CF'!$A:$A,$A10,'Pooled CF'!$G:$G,DI$6),0)+IF(DI$6=$C$2,$K10)</f>
        <v>396639.79</v>
      </c>
      <c r="DJ10" s="100">
        <f>IF(DJ$6&lt;=$C$2,SUMIFS('Pooled CF'!$E:$E,'Pooled CF'!$A:$A,$A10,'Pooled CF'!$G:$G,DJ$6),0)+IF(DJ$6=$C$2,$K10)</f>
        <v>383181.56</v>
      </c>
      <c r="DK10" s="100">
        <f>IF(DK$6&lt;=$C$2,SUMIFS('Pooled CF'!$E:$E,'Pooled CF'!$A:$A,$A10,'Pooled CF'!$G:$G,DK$6),0)+IF(DK$6=$C$2,$K10)</f>
        <v>396868.06</v>
      </c>
      <c r="DL10" s="100">
        <f>IF(DL$6&lt;=$C$2,SUMIFS('Pooled CF'!$E:$E,'Pooled CF'!$A:$A,$A10,'Pooled CF'!$G:$G,DL$6),0)+IF(DL$6=$C$2,$K10)</f>
        <v>383201.07</v>
      </c>
      <c r="DM10" s="100">
        <f>IF(DM$6&lt;=$C$2,SUMIFS('Pooled CF'!$E:$E,'Pooled CF'!$A:$A,$A10,'Pooled CF'!$G:$G,DM$6),0)+IF(DM$6=$C$2,$K10)</f>
        <v>396601.12</v>
      </c>
      <c r="DN10" s="100">
        <f>IF(DN$6&lt;=$C$2,SUMIFS('Pooled CF'!$E:$E,'Pooled CF'!$A:$A,$A10,'Pooled CF'!$G:$G,DN$6),0)+IF(DN$6=$C$2,$K10)</f>
        <v>396002.11</v>
      </c>
      <c r="DO10" s="100">
        <f>IF(DO$6&lt;=$C$2,SUMIFS('Pooled CF'!$E:$E,'Pooled CF'!$A:$A,$A10,'Pooled CF'!$G:$G,DO$6),0)+IF(DO$6=$C$2,$K10)</f>
        <v>370802.18</v>
      </c>
      <c r="DP10" s="100">
        <f>IF(DP$6&lt;=$C$2,SUMIFS('Pooled CF'!$E:$E,'Pooled CF'!$A:$A,$A10,'Pooled CF'!$G:$G,DP$6),0)+IF(DP$6=$C$2,$K10)</f>
        <v>384155.91</v>
      </c>
      <c r="DQ10" s="100">
        <f>IF(DQ$6&lt;=$C$2,SUMIFS('Pooled CF'!$E:$E,'Pooled CF'!$A:$A,$A10,'Pooled CF'!$G:$G,DQ$6),0)+IF(DQ$6=$C$2,$K10)</f>
        <v>380085.13</v>
      </c>
      <c r="DR10" s="100">
        <f>IF(DR$6&lt;=$C$2,SUMIFS('Pooled CF'!$E:$E,'Pooled CF'!$A:$A,$A10,'Pooled CF'!$G:$G,DR$6),0)+IF(DR$6=$C$2,$K10)</f>
        <v>370232.06</v>
      </c>
      <c r="DS10" s="100">
        <f>IF(DS$6&lt;=$C$2,SUMIFS('Pooled CF'!$E:$E,'Pooled CF'!$A:$A,$A10,'Pooled CF'!$G:$G,DS$6),0)+IF(DS$6=$C$2,$K10)</f>
        <v>380293.07</v>
      </c>
      <c r="DT10" s="100">
        <f>IF(DT$6&lt;=$C$2,SUMIFS('Pooled CF'!$E:$E,'Pooled CF'!$A:$A,$A10,'Pooled CF'!$G:$G,DT$6),0)+IF(DT$6=$C$2,$K10)</f>
        <v>379139.63</v>
      </c>
      <c r="DU10" s="100">
        <f>IF(DU$6&lt;=$C$2,SUMIFS('Pooled CF'!$E:$E,'Pooled CF'!$A:$A,$A10,'Pooled CF'!$G:$G,DU$6),0)+IF(DU$6=$C$2,$K10)</f>
        <v>392344.63</v>
      </c>
      <c r="DV10" s="100">
        <f>IF(DV$6&lt;=$C$2,SUMIFS('Pooled CF'!$E:$E,'Pooled CF'!$A:$A,$A10,'Pooled CF'!$G:$G,DV$6),0)+IF(DV$6=$C$2,$K10)</f>
        <v>381105.75</v>
      </c>
      <c r="DW10" s="100">
        <f ca="1">IF(DW$6&lt;=$C$2,SUMIFS('Pooled CF'!$E:$E,'Pooled CF'!$A:$A,$A10,'Pooled CF'!$G:$G,DW$6),0)+IF(DW$6=$C$2,$K10)</f>
        <v>68791162.760000005</v>
      </c>
      <c r="DX10" s="100">
        <f>IF(DX$6&lt;=$C$2,SUMIFS('Pooled CF'!$E:$E,'Pooled CF'!$A:$A,$A10,'Pooled CF'!$G:$G,DX$6),0)+IF(DX$6=$C$2,$K10)</f>
        <v>0</v>
      </c>
      <c r="DY10" s="100">
        <f>IF(DY$6&lt;=$C$2,SUMIFS('Pooled CF'!$E:$E,'Pooled CF'!$A:$A,$A10,'Pooled CF'!$G:$G,DY$6),0)+IF(DY$6=$C$2,$K10)</f>
        <v>0</v>
      </c>
      <c r="DZ10" s="100">
        <f>IF(DZ$6&lt;=$C$2,SUMIFS('Pooled CF'!$E:$E,'Pooled CF'!$A:$A,$A10,'Pooled CF'!$G:$G,DZ$6),0)+IF(DZ$6=$C$2,$K10)</f>
        <v>0</v>
      </c>
      <c r="EA10" s="100">
        <f>IF(EA$6&lt;=$C$2,SUMIFS('Pooled CF'!$E:$E,'Pooled CF'!$A:$A,$A10,'Pooled CF'!$G:$G,EA$6),0)+IF(EA$6=$C$2,$K10)</f>
        <v>0</v>
      </c>
      <c r="EB10" s="100">
        <f>IF(EB$6&lt;=$C$2,SUMIFS('Pooled CF'!$E:$E,'Pooled CF'!$A:$A,$A10,'Pooled CF'!$G:$G,EB$6),0)+IF(EB$6=$C$2,$K10)</f>
        <v>0</v>
      </c>
      <c r="EC10" s="100">
        <f>IF(EC$6&lt;=$C$2,SUMIFS('Pooled CF'!$E:$E,'Pooled CF'!$A:$A,$A10,'Pooled CF'!$G:$G,EC$6),0)+IF(EC$6=$C$2,$K10)</f>
        <v>0</v>
      </c>
      <c r="ED10" s="100">
        <f>IF(ED$6&lt;=$C$2,SUMIFS('Pooled CF'!$E:$E,'Pooled CF'!$A:$A,$A10,'Pooled CF'!$G:$G,ED$6),0)+IF(ED$6=$C$2,$K10)</f>
        <v>0</v>
      </c>
      <c r="EE10" s="100">
        <f>IF(EE$6&lt;=$C$2,SUMIFS('Pooled CF'!$E:$E,'Pooled CF'!$A:$A,$A10,'Pooled CF'!$G:$G,EE$6),0)+IF(EE$6=$C$2,$K10)</f>
        <v>0</v>
      </c>
      <c r="EF10" s="100">
        <f>IF(EF$6&lt;=$C$2,SUMIFS('Pooled CF'!$E:$E,'Pooled CF'!$A:$A,$A10,'Pooled CF'!$G:$G,EF$6),0)+IF(EF$6=$C$2,$K10)</f>
        <v>0</v>
      </c>
      <c r="EG10" s="100">
        <f>IF(EG$6&lt;=$C$2,SUMIFS('Pooled CF'!$E:$E,'Pooled CF'!$A:$A,$A10,'Pooled CF'!$G:$G,EG$6),0)+IF(EG$6=$C$2,$K10)</f>
        <v>0</v>
      </c>
      <c r="EH10" s="100">
        <f>IF(EH$6&lt;=$C$2,SUMIFS('Pooled CF'!$E:$E,'Pooled CF'!$A:$A,$A10,'Pooled CF'!$G:$G,EH$6),0)+IF(EH$6=$C$2,$K10)</f>
        <v>0</v>
      </c>
      <c r="EI10" s="100">
        <f>IF(EI$6&lt;=$C$2,SUMIFS('Pooled CF'!$E:$E,'Pooled CF'!$A:$A,$A10,'Pooled CF'!$G:$G,EI$6),0)+IF(EI$6=$C$2,$K10)</f>
        <v>0</v>
      </c>
      <c r="EJ10" s="100">
        <f>IF(EJ$6&lt;=$C$2,SUMIFS('Pooled CF'!$E:$E,'Pooled CF'!$A:$A,$A10,'Pooled CF'!$G:$G,EJ$6),0)+IF(EJ$6=$C$2,$K10)</f>
        <v>0</v>
      </c>
      <c r="EK10" s="100">
        <f>IF(EK$6&lt;=$C$2,SUMIFS('Pooled CF'!$E:$E,'Pooled CF'!$A:$A,$A10,'Pooled CF'!$G:$G,EK$6),0)+IF(EK$6=$C$2,$K10)</f>
        <v>0</v>
      </c>
      <c r="EL10" s="100">
        <f>IF(EL$6&lt;=$C$2,SUMIFS('Pooled CF'!$E:$E,'Pooled CF'!$A:$A,$A10,'Pooled CF'!$G:$G,EL$6),0)+IF(EL$6=$C$2,$K10)</f>
        <v>0</v>
      </c>
      <c r="EM10" s="100">
        <f>IF(EM$6&lt;=$C$2,SUMIFS('Pooled CF'!$E:$E,'Pooled CF'!$A:$A,$A10,'Pooled CF'!$G:$G,EM$6),0)+IF(EM$6=$C$2,$K10)</f>
        <v>0</v>
      </c>
      <c r="EN10" s="100">
        <f>IF(EN$6&lt;=$C$2,SUMIFS('Pooled CF'!$E:$E,'Pooled CF'!$A:$A,$A10,'Pooled CF'!$G:$G,EN$6),0)+IF(EN$6=$C$2,$K10)</f>
        <v>0</v>
      </c>
      <c r="EO10" s="100">
        <f>IF(EO$6&lt;=$C$2,SUMIFS('Pooled CF'!$E:$E,'Pooled CF'!$A:$A,$A10,'Pooled CF'!$G:$G,EO$6),0)+IF(EO$6=$C$2,$K10)</f>
        <v>0</v>
      </c>
      <c r="EP10" s="100">
        <f>IF(EP$6&lt;=$C$2,SUMIFS('Pooled CF'!$E:$E,'Pooled CF'!$A:$A,$A10,'Pooled CF'!$G:$G,EP$6),0)+IF(EP$6=$C$2,$K10)</f>
        <v>0</v>
      </c>
      <c r="EQ10" s="100">
        <f>IF(EQ$6&lt;=$C$2,SUMIFS('Pooled CF'!$E:$E,'Pooled CF'!$A:$A,$A10,'Pooled CF'!$G:$G,EQ$6),0)+IF(EQ$6=$C$2,$K10)</f>
        <v>0</v>
      </c>
      <c r="ER10" s="100">
        <f>IF(ER$6&lt;=$C$2,SUMIFS('Pooled CF'!$E:$E,'Pooled CF'!$A:$A,$A10,'Pooled CF'!$G:$G,ER$6),0)+IF(ER$6=$C$2,$K10)</f>
        <v>0</v>
      </c>
      <c r="ES10" s="100">
        <f>IF(ES$6&lt;=$C$2,SUMIFS('Pooled CF'!$E:$E,'Pooled CF'!$A:$A,$A10,'Pooled CF'!$G:$G,ES$6),0)+IF(ES$6=$C$2,$K10)</f>
        <v>0</v>
      </c>
      <c r="ET10" s="100">
        <f>IF(ET$6&lt;=$C$2,SUMIFS('Pooled CF'!$E:$E,'Pooled CF'!$A:$A,$A10,'Pooled CF'!$G:$G,ET$6),0)+IF(ET$6=$C$2,$K10)</f>
        <v>0</v>
      </c>
      <c r="EU10" s="100">
        <f>IF(EU$6&lt;=$C$2,SUMIFS('Pooled CF'!$E:$E,'Pooled CF'!$A:$A,$A10,'Pooled CF'!$G:$G,EU$6),0)+IF(EU$6=$C$2,$K10)</f>
        <v>0</v>
      </c>
      <c r="EV10" s="100">
        <f>IF(EV$6&lt;=$C$2,SUMIFS('Pooled CF'!$E:$E,'Pooled CF'!$A:$A,$A10,'Pooled CF'!$G:$G,EV$6),0)+IF(EV$6=$C$2,$K10)</f>
        <v>0</v>
      </c>
      <c r="EW10" s="100">
        <f>IF(EW$6&lt;=$C$2,SUMIFS('Pooled CF'!$E:$E,'Pooled CF'!$A:$A,$A10,'Pooled CF'!$G:$G,EW$6),0)+IF(EW$6=$C$2,$K10)</f>
        <v>0</v>
      </c>
      <c r="EX10" s="100">
        <f>IF(EX$6&lt;=$C$2,SUMIFS('Pooled CF'!$E:$E,'Pooled CF'!$A:$A,$A10,'Pooled CF'!$G:$G,EX$6),0)+IF(EX$6=$C$2,$K10)</f>
        <v>0</v>
      </c>
      <c r="EY10" s="100">
        <f>IF(EY$6&lt;=$C$2,SUMIFS('Pooled CF'!$E:$E,'Pooled CF'!$A:$A,$A10,'Pooled CF'!$G:$G,EY$6),0)+IF(EY$6=$C$2,$K10)</f>
        <v>0</v>
      </c>
      <c r="EZ10" s="100">
        <f>IF(EZ$6&lt;=$C$2,SUMIFS('Pooled CF'!$E:$E,'Pooled CF'!$A:$A,$A10,'Pooled CF'!$G:$G,EZ$6),0)+IF(EZ$6=$C$2,$K10)</f>
        <v>0</v>
      </c>
      <c r="FA10" s="100">
        <f>IF(FA$6&lt;=$C$2,SUMIFS('Pooled CF'!$E:$E,'Pooled CF'!$A:$A,$A10,'Pooled CF'!$G:$G,FA$6),0)+IF(FA$6=$C$2,$K10)</f>
        <v>0</v>
      </c>
      <c r="FB10" s="100">
        <f>IF(FB$6&lt;=$C$2,SUMIFS('Pooled CF'!$E:$E,'Pooled CF'!$A:$A,$A10,'Pooled CF'!$G:$G,FB$6),0)+IF(FB$6=$C$2,$K10)</f>
        <v>0</v>
      </c>
      <c r="FC10" s="100">
        <f>IF(FC$6&lt;=$C$2,SUMIFS('Pooled CF'!$E:$E,'Pooled CF'!$A:$A,$A10,'Pooled CF'!$G:$G,FC$6),0)+IF(FC$6=$C$2,$K10)</f>
        <v>0</v>
      </c>
      <c r="FD10" s="100">
        <f>IF(FD$6&lt;=$C$2,SUMIFS('Pooled CF'!$E:$E,'Pooled CF'!$A:$A,$A10,'Pooled CF'!$G:$G,FD$6),0)+IF(FD$6=$C$2,$K10)</f>
        <v>0</v>
      </c>
      <c r="FE10" s="100">
        <f>IF(FE$6&lt;=$C$2,SUMIFS('Pooled CF'!$E:$E,'Pooled CF'!$A:$A,$A10,'Pooled CF'!$G:$G,FE$6),0)+IF(FE$6=$C$2,$K10)</f>
        <v>0</v>
      </c>
      <c r="FF10" s="100">
        <f>IF(FF$6&lt;=$C$2,SUMIFS('Pooled CF'!$E:$E,'Pooled CF'!$A:$A,$A10,'Pooled CF'!$G:$G,FF$6),0)+IF(FF$6=$C$2,$K10)</f>
        <v>0</v>
      </c>
      <c r="FG10" s="100">
        <f>IF(FG$6&lt;=$C$2,SUMIFS('Pooled CF'!$E:$E,'Pooled CF'!$A:$A,$A10,'Pooled CF'!$G:$G,FG$6),0)+IF(FG$6=$C$2,$K10)</f>
        <v>0</v>
      </c>
      <c r="FH10" s="100">
        <f>IF(FH$6&lt;=$C$2,SUMIFS('Pooled CF'!$E:$E,'Pooled CF'!$A:$A,$A10,'Pooled CF'!$G:$G,FH$6),0)+IF(FH$6=$C$2,$K10)</f>
        <v>0</v>
      </c>
      <c r="FI10" s="100">
        <f>IF(FI$6&lt;=$C$2,SUMIFS('Pooled CF'!$E:$E,'Pooled CF'!$A:$A,$A10,'Pooled CF'!$G:$G,FI$6),0)+IF(FI$6=$C$2,$K10)</f>
        <v>0</v>
      </c>
      <c r="FJ10" s="100">
        <f>IF(FJ$6&lt;=$C$2,SUMIFS('Pooled CF'!$E:$E,'Pooled CF'!$A:$A,$A10,'Pooled CF'!$G:$G,FJ$6),0)+IF(FJ$6=$C$2,$K10)</f>
        <v>0</v>
      </c>
      <c r="FK10" s="100">
        <f>IF(FK$6&lt;=$C$2,SUMIFS('Pooled CF'!$E:$E,'Pooled CF'!$A:$A,$A10,'Pooled CF'!$G:$G,FK$6),0)+IF(FK$6=$C$2,$K10)</f>
        <v>0</v>
      </c>
      <c r="FL10" s="100">
        <f>IF(FL$6&lt;=$C$2,SUMIFS('Pooled CF'!$E:$E,'Pooled CF'!$A:$A,$A10,'Pooled CF'!$G:$G,FL$6),0)+IF(FL$6=$C$2,$K10)</f>
        <v>0</v>
      </c>
      <c r="FM10" s="100">
        <f>IF(FM$6&lt;=$C$2,SUMIFS('Pooled CF'!$E:$E,'Pooled CF'!$A:$A,$A10,'Pooled CF'!$G:$G,FM$6),0)+IF(FM$6=$C$2,$K10)</f>
        <v>0</v>
      </c>
      <c r="FN10" s="100">
        <f>IF(FN$6&lt;=$C$2,SUMIFS('Pooled CF'!$E:$E,'Pooled CF'!$A:$A,$A10,'Pooled CF'!$G:$G,FN$6),0)+IF(FN$6=$C$2,$K10)</f>
        <v>0</v>
      </c>
      <c r="FO10" s="100">
        <f>IF(FO$6&lt;=$C$2,SUMIFS('Pooled CF'!$E:$E,'Pooled CF'!$A:$A,$A10,'Pooled CF'!$G:$G,FO$6),0)+IF(FO$6=$C$2,$K10)</f>
        <v>0</v>
      </c>
      <c r="FP10" s="100">
        <f>IF(FP$6&lt;=$C$2,SUMIFS('Pooled CF'!$E:$E,'Pooled CF'!$A:$A,$A10,'Pooled CF'!$G:$G,FP$6),0)+IF(FP$6=$C$2,$K10)</f>
        <v>0</v>
      </c>
      <c r="FQ10" s="100">
        <f>IF(FQ$6&lt;=$C$2,SUMIFS('Pooled CF'!$E:$E,'Pooled CF'!$A:$A,$A10,'Pooled CF'!$G:$G,FQ$6),0)+IF(FQ$6=$C$2,$K10)</f>
        <v>0</v>
      </c>
      <c r="FR10" s="100">
        <f>IF(FR$6&lt;=$C$2,SUMIFS('Pooled CF'!$E:$E,'Pooled CF'!$A:$A,$A10,'Pooled CF'!$G:$G,FR$6),0)+IF(FR$6=$C$2,$K10)</f>
        <v>0</v>
      </c>
      <c r="FS10" s="100">
        <f>IF(FS$6&lt;=$C$2,SUMIFS('Pooled CF'!$E:$E,'Pooled CF'!$A:$A,$A10,'Pooled CF'!$G:$G,FS$6),0)+IF(FS$6=$C$2,$K10)</f>
        <v>0</v>
      </c>
      <c r="FT10" s="100">
        <f>IF(FT$6&lt;=$C$2,SUMIFS('Pooled CF'!$E:$E,'Pooled CF'!$A:$A,$A10,'Pooled CF'!$G:$G,FT$6),0)+IF(FT$6=$C$2,$K10)</f>
        <v>0</v>
      </c>
      <c r="FU10" s="100">
        <f>IF(FU$6&lt;=$C$2,SUMIFS('Pooled CF'!$E:$E,'Pooled CF'!$A:$A,$A10,'Pooled CF'!$G:$G,FU$6),0)+IF(FU$6=$C$2,$K10)</f>
        <v>0</v>
      </c>
      <c r="FV10" s="100">
        <f>IF(FV$6&lt;=$C$2,SUMIFS('Pooled CF'!$E:$E,'Pooled CF'!$A:$A,$A10,'Pooled CF'!$G:$G,FV$6),0)+IF(FV$6=$C$2,$K10)</f>
        <v>0</v>
      </c>
      <c r="FW10" s="100">
        <f>IF(FW$6&lt;=$C$2,SUMIFS('Pooled CF'!$E:$E,'Pooled CF'!$A:$A,$A10,'Pooled CF'!$G:$G,FW$6),0)+IF(FW$6=$C$2,$K10)</f>
        <v>0</v>
      </c>
      <c r="FX10" s="100">
        <f>IF(FX$6&lt;=$C$2,SUMIFS('Pooled CF'!$E:$E,'Pooled CF'!$A:$A,$A10,'Pooled CF'!$G:$G,FX$6),0)+IF(FX$6=$C$2,$K10)</f>
        <v>0</v>
      </c>
      <c r="FY10" s="100">
        <f>IF(FY$6&lt;=$C$2,SUMIFS('Pooled CF'!$E:$E,'Pooled CF'!$A:$A,$A10,'Pooled CF'!$G:$G,FY$6),0)+IF(FY$6=$C$2,$K10)</f>
        <v>0</v>
      </c>
      <c r="FZ10" s="100">
        <f>IF(FZ$6&lt;=$C$2,SUMIFS('Pooled CF'!$E:$E,'Pooled CF'!$A:$A,$A10,'Pooled CF'!$G:$G,FZ$6),0)+IF(FZ$6=$C$2,$K10)</f>
        <v>0</v>
      </c>
      <c r="GA10" s="100">
        <f>IF(GA$6&lt;=$C$2,SUMIFS('Pooled CF'!$E:$E,'Pooled CF'!$A:$A,$A10,'Pooled CF'!$G:$G,GA$6),0)+IF(GA$6=$C$2,$K10)</f>
        <v>0</v>
      </c>
      <c r="GB10" s="100">
        <f>IF(GB$6&lt;=$C$2,SUMIFS('Pooled CF'!$E:$E,'Pooled CF'!$A:$A,$A10,'Pooled CF'!$G:$G,GB$6),0)+IF(GB$6=$C$2,$K10)</f>
        <v>0</v>
      </c>
      <c r="GC10" s="100">
        <f>IF(GC$6&lt;=$C$2,SUMIFS('Pooled CF'!$E:$E,'Pooled CF'!$A:$A,$A10,'Pooled CF'!$G:$G,GC$6),0)+IF(GC$6=$C$2,$K10)</f>
        <v>0</v>
      </c>
      <c r="GD10" s="100">
        <f>IF(GD$6&lt;=$C$2,SUMIFS('Pooled CF'!$E:$E,'Pooled CF'!$A:$A,$A10,'Pooled CF'!$G:$G,GD$6),0)+IF(GD$6=$C$2,$K10)</f>
        <v>0</v>
      </c>
      <c r="GE10" s="100">
        <f>IF(GE$6&lt;=$C$2,SUMIFS('Pooled CF'!$E:$E,'Pooled CF'!$A:$A,$A10,'Pooled CF'!$G:$G,GE$6),0)+IF(GE$6=$C$2,$K10)</f>
        <v>0</v>
      </c>
      <c r="GF10" s="100">
        <f>IF(GF$6&lt;=$C$2,SUMIFS('Pooled CF'!$E:$E,'Pooled CF'!$A:$A,$A10,'Pooled CF'!$G:$G,GF$6),0)+IF(GF$6=$C$2,$K10)</f>
        <v>0</v>
      </c>
      <c r="GG10" s="100">
        <f>IF(GG$6&lt;=$C$2,SUMIFS('Pooled CF'!$E:$E,'Pooled CF'!$A:$A,$A10,'Pooled CF'!$G:$G,GG$6),0)+IF(GG$6=$C$2,$K10)</f>
        <v>0</v>
      </c>
      <c r="GH10" s="100">
        <f>IF(GH$6&lt;=$C$2,SUMIFS('Pooled CF'!$E:$E,'Pooled CF'!$A:$A,$A10,'Pooled CF'!$G:$G,GH$6),0)+IF(GH$6=$C$2,$K10)</f>
        <v>0</v>
      </c>
      <c r="GI10" s="100">
        <f>IF(GI$6&lt;=$C$2,SUMIFS('Pooled CF'!$E:$E,'Pooled CF'!$A:$A,$A10,'Pooled CF'!$G:$G,GI$6),0)+IF(GI$6=$C$2,$K10)</f>
        <v>0</v>
      </c>
      <c r="GJ10" s="100">
        <f>IF(GJ$6&lt;=$C$2,SUMIFS('Pooled CF'!$E:$E,'Pooled CF'!$A:$A,$A10,'Pooled CF'!$G:$G,GJ$6),0)+IF(GJ$6=$C$2,$K10)</f>
        <v>0</v>
      </c>
      <c r="GK10" s="100">
        <f>IF(GK$6&lt;=$C$2,SUMIFS('Pooled CF'!$E:$E,'Pooled CF'!$A:$A,$A10,'Pooled CF'!$G:$G,GK$6),0)+IF(GK$6=$C$2,$K10)</f>
        <v>0</v>
      </c>
      <c r="GL10" s="100">
        <f>IF(GL$6&lt;=$C$2,SUMIFS('Pooled CF'!$E:$E,'Pooled CF'!$A:$A,$A10,'Pooled CF'!$G:$G,GL$6),0)+IF(GL$6=$C$2,$K10)</f>
        <v>0</v>
      </c>
      <c r="GM10" s="100">
        <f>IF(GM$6&lt;=$C$2,SUMIFS('Pooled CF'!$E:$E,'Pooled CF'!$A:$A,$A10,'Pooled CF'!$G:$G,GM$6),0)+IF(GM$6=$C$2,$K10)</f>
        <v>0</v>
      </c>
      <c r="GN10" s="100">
        <f>IF(GN$6&lt;=$C$2,SUMIFS('Pooled CF'!$E:$E,'Pooled CF'!$A:$A,$A10,'Pooled CF'!$G:$G,GN$6),0)+IF(GN$6=$C$2,$K10)</f>
        <v>0</v>
      </c>
      <c r="GO10" s="100">
        <f>IF(GO$6&lt;=$C$2,SUMIFS('Pooled CF'!$E:$E,'Pooled CF'!$A:$A,$A10,'Pooled CF'!$G:$G,GO$6),0)+IF(GO$6=$C$2,$K10)</f>
        <v>0</v>
      </c>
      <c r="GP10" s="100">
        <f>IF(GP$6&lt;=$C$2,SUMIFS('Pooled CF'!$E:$E,'Pooled CF'!$A:$A,$A10,'Pooled CF'!$G:$G,GP$6),0)+IF(GP$6=$C$2,$K10)</f>
        <v>0</v>
      </c>
      <c r="GQ10" s="100">
        <f>IF(GQ$6&lt;=$C$2,SUMIFS('Pooled CF'!$E:$E,'Pooled CF'!$A:$A,$A10,'Pooled CF'!$G:$G,GQ$6),0)+IF(GQ$6=$C$2,$K10)</f>
        <v>0</v>
      </c>
      <c r="GR10" s="100">
        <f>IF(GR$6&lt;=$C$2,SUMIFS('Pooled CF'!$E:$E,'Pooled CF'!$A:$A,$A10,'Pooled CF'!$G:$G,GR$6),0)+IF(GR$6=$C$2,$K10)</f>
        <v>0</v>
      </c>
      <c r="GS10" s="100">
        <f>IF(GS$6&lt;=$C$2,SUMIFS('Pooled CF'!$E:$E,'Pooled CF'!$A:$A,$A10,'Pooled CF'!$G:$G,GS$6),0)+IF(GS$6=$C$2,$K10)</f>
        <v>0</v>
      </c>
      <c r="GT10" s="100">
        <f>IF(GT$6&lt;=$C$2,SUMIFS('Pooled CF'!$E:$E,'Pooled CF'!$A:$A,$A10,'Pooled CF'!$G:$G,GT$6),0)+IF(GT$6=$C$2,$K10)</f>
        <v>0</v>
      </c>
      <c r="GU10" s="100">
        <f>IF(GU$6&lt;=$C$2,SUMIFS('Pooled CF'!$E:$E,'Pooled CF'!$A:$A,$A10,'Pooled CF'!$G:$G,GU$6),0)+IF(GU$6=$C$2,$K10)</f>
        <v>0</v>
      </c>
      <c r="GV10" s="100">
        <f>IF(GV$6&lt;=$C$2,SUMIFS('Pooled CF'!$E:$E,'Pooled CF'!$A:$A,$A10,'Pooled CF'!$G:$G,GV$6),0)+IF(GV$6=$C$2,$K10)</f>
        <v>0</v>
      </c>
      <c r="GW10" s="100">
        <f>IF(GW$6&lt;=$C$2,SUMIFS('Pooled CF'!$E:$E,'Pooled CF'!$A:$A,$A10,'Pooled CF'!$G:$G,GW$6),0)+IF(GW$6=$C$2,$K10)</f>
        <v>0</v>
      </c>
      <c r="GY10" s="85">
        <f t="shared" ref="GY10:HN25" si="11">SUMIFS($O10:$GW10,$O$5:$GW$5,GY$6)</f>
        <v>-49351125.43</v>
      </c>
      <c r="GZ10" s="85">
        <f t="shared" si="10"/>
        <v>4733753.8599999994</v>
      </c>
      <c r="HA10" s="85">
        <f t="shared" si="10"/>
        <v>4730459.7200000007</v>
      </c>
      <c r="HB10" s="85">
        <f t="shared" si="10"/>
        <v>4680816.7100000009</v>
      </c>
      <c r="HC10" s="85">
        <f t="shared" si="10"/>
        <v>4560268.82</v>
      </c>
      <c r="HD10" s="85">
        <f t="shared" si="10"/>
        <v>4749699.59</v>
      </c>
      <c r="HE10" s="85">
        <f t="shared" si="10"/>
        <v>4669784.96</v>
      </c>
      <c r="HF10" s="85">
        <f t="shared" si="10"/>
        <v>4733893.42</v>
      </c>
      <c r="HG10" s="85">
        <f t="shared" si="10"/>
        <v>4638315.46</v>
      </c>
      <c r="HH10" s="85">
        <f t="shared" ca="1" si="10"/>
        <v>70694277.900000006</v>
      </c>
      <c r="HI10" s="85">
        <f t="shared" si="10"/>
        <v>0</v>
      </c>
      <c r="HJ10" s="85">
        <f t="shared" si="10"/>
        <v>0</v>
      </c>
      <c r="HK10" s="85">
        <f t="shared" si="10"/>
        <v>0</v>
      </c>
      <c r="HL10" s="85">
        <f t="shared" si="10"/>
        <v>0</v>
      </c>
      <c r="HM10" s="85">
        <f t="shared" si="10"/>
        <v>0</v>
      </c>
      <c r="HN10" s="85">
        <f t="shared" si="10"/>
        <v>0</v>
      </c>
      <c r="HO10" s="85">
        <f t="shared" ref="HO10:HO35" ca="1" si="12">SUM(GY10:HN10)</f>
        <v>58840145.010000005</v>
      </c>
    </row>
    <row r="11" spans="1:223" hidden="1" outlineLevel="1" x14ac:dyDescent="0.75">
      <c r="A11" s="7" t="s">
        <v>17</v>
      </c>
      <c r="B11" s="112" t="s">
        <v>134</v>
      </c>
      <c r="C11" s="104"/>
      <c r="D11" s="104">
        <f ca="1">EOMONTH(OFFSET(Strats!$B$3,MATCH($B11,Strats!$B$4:$B$31,0),MATCH(D$5,Strats!$C$3:$BS$3,0)),0)</f>
        <v>43404</v>
      </c>
      <c r="E11" s="87">
        <f ca="1">OFFSET(Strats!$B$3,MATCH($B11,Strats!$B$4:$B$31,0),MATCH(E$5,Strats!$C$3:$BS$3,0))</f>
        <v>93057654</v>
      </c>
      <c r="F11" s="88">
        <f ca="1">OFFSET(Strats!$B$3,MATCH($B11,Strats!$B$4:$B$31,0),MATCH(F$5,Strats!$C$3:$BS$3,0))</f>
        <v>0.52284299999999995</v>
      </c>
      <c r="G11" s="85">
        <f t="shared" ca="1" si="7"/>
        <v>48654542.990321994</v>
      </c>
      <c r="H11" s="113">
        <f ca="1">'HTM Output'!G11</f>
        <v>35131826.250000015</v>
      </c>
      <c r="I11" s="87">
        <f ca="1">OFFSET(Strats!$B$3,MATCH($B11,Strats!$B$4:$B$31,0),MATCH(I$5,Strats!$C$3:$BS$3,0))</f>
        <v>91373438.590000004</v>
      </c>
      <c r="J11" s="88">
        <f ca="1">OFFSET(Strats!$B$3,MATCH($B11,Strats!$B$4:$B$31,0),MATCH(J$5,Strats!$C$3:$BS$3,0))</f>
        <v>0.57207853443223777</v>
      </c>
      <c r="K11" s="85">
        <f t="shared" ca="1" si="8"/>
        <v>52272782.834601283</v>
      </c>
      <c r="L11" s="86">
        <f ca="1">IFERROR(XIRR(OFFSET($N11,0,MATCH($D11,$O$6:$GW$6,0)):$GW11,OFFSET($N$6,0,MATCH($D11,$O$6:$GW$6,0)):$GW$6),"N/A")</f>
        <v>0.10552720427513124</v>
      </c>
      <c r="M11" s="95">
        <f t="shared" ca="1" si="9"/>
        <v>1.796432639434866</v>
      </c>
      <c r="O11" s="100">
        <f>IF(O$6&lt;=$C$2,SUMIFS('Pooled CF'!$E:$E,'Pooled CF'!$A:$A,$A11,'Pooled CF'!$G:$G,O$6),0)+IF(O$6=$C$2,$K11)</f>
        <v>0</v>
      </c>
      <c r="P11" s="100">
        <f>IF(P$6&lt;=$C$2,SUMIFS('Pooled CF'!$E:$E,'Pooled CF'!$A:$A,$A11,'Pooled CF'!$G:$G,P$6),0)+IF(P$6=$C$2,$K11)</f>
        <v>0</v>
      </c>
      <c r="Q11" s="100">
        <f>IF(Q$6&lt;=$C$2,SUMIFS('Pooled CF'!$E:$E,'Pooled CF'!$A:$A,$A11,'Pooled CF'!$G:$G,Q$6),0)+IF(Q$6=$C$2,$K11)</f>
        <v>0</v>
      </c>
      <c r="R11" s="100">
        <f>IF(R$6&lt;=$C$2,SUMIFS('Pooled CF'!$E:$E,'Pooled CF'!$A:$A,$A11,'Pooled CF'!$G:$G,R$6),0)+IF(R$6=$C$2,$K11)</f>
        <v>0</v>
      </c>
      <c r="S11" s="100">
        <f>IF(S$6&lt;=$C$2,SUMIFS('Pooled CF'!$E:$E,'Pooled CF'!$A:$A,$A11,'Pooled CF'!$G:$G,S$6),0)+IF(S$6=$C$2,$K11)</f>
        <v>0</v>
      </c>
      <c r="T11" s="100">
        <f>IF(T$6&lt;=$C$2,SUMIFS('Pooled CF'!$E:$E,'Pooled CF'!$A:$A,$A11,'Pooled CF'!$G:$G,T$6),0)+IF(T$6=$C$2,$K11)</f>
        <v>0</v>
      </c>
      <c r="U11" s="100">
        <f>IF(U$6&lt;=$C$2,SUMIFS('Pooled CF'!$E:$E,'Pooled CF'!$A:$A,$A11,'Pooled CF'!$G:$G,U$6),0)+IF(U$6=$C$2,$K11)</f>
        <v>0</v>
      </c>
      <c r="V11" s="100">
        <f>IF(V$6&lt;=$C$2,SUMIFS('Pooled CF'!$E:$E,'Pooled CF'!$A:$A,$A11,'Pooled CF'!$G:$G,V$6),0)+IF(V$6=$C$2,$K11)</f>
        <v>0</v>
      </c>
      <c r="W11" s="100">
        <f>IF(W$6&lt;=$C$2,SUMIFS('Pooled CF'!$E:$E,'Pooled CF'!$A:$A,$A11,'Pooled CF'!$G:$G,W$6),0)+IF(W$6=$C$2,$K11)</f>
        <v>0</v>
      </c>
      <c r="X11" s="100">
        <f>IF(X$6&lt;=$C$2,SUMIFS('Pooled CF'!$E:$E,'Pooled CF'!$A:$A,$A11,'Pooled CF'!$G:$G,X$6),0)+IF(X$6=$C$2,$K11)</f>
        <v>0</v>
      </c>
      <c r="Y11" s="100">
        <f>IF(Y$6&lt;=$C$2,SUMIFS('Pooled CF'!$E:$E,'Pooled CF'!$A:$A,$A11,'Pooled CF'!$G:$G,Y$6),0)+IF(Y$6=$C$2,$K11)</f>
        <v>0</v>
      </c>
      <c r="Z11" s="100">
        <f>IF(Z$6&lt;=$C$2,SUMIFS('Pooled CF'!$E:$E,'Pooled CF'!$A:$A,$A11,'Pooled CF'!$G:$G,Z$6),0)+IF(Z$6=$C$2,$K11)</f>
        <v>0</v>
      </c>
      <c r="AA11" s="100">
        <f>IF(AA$6&lt;=$C$2,SUMIFS('Pooled CF'!$E:$E,'Pooled CF'!$A:$A,$A11,'Pooled CF'!$G:$G,AA$6),0)+IF(AA$6=$C$2,$K11)</f>
        <v>0</v>
      </c>
      <c r="AB11" s="100">
        <f>IF(AB$6&lt;=$C$2,SUMIFS('Pooled CF'!$E:$E,'Pooled CF'!$A:$A,$A11,'Pooled CF'!$G:$G,AB$6),0)+IF(AB$6=$C$2,$K11)</f>
        <v>0</v>
      </c>
      <c r="AC11" s="100">
        <f>IF(AC$6&lt;=$C$2,SUMIFS('Pooled CF'!$E:$E,'Pooled CF'!$A:$A,$A11,'Pooled CF'!$G:$G,AC$6),0)+IF(AC$6=$C$2,$K11)</f>
        <v>0</v>
      </c>
      <c r="AD11" s="100">
        <f>IF(AD$6&lt;=$C$2,SUMIFS('Pooled CF'!$E:$E,'Pooled CF'!$A:$A,$A11,'Pooled CF'!$G:$G,AD$6),0)+IF(AD$6=$C$2,$K11)</f>
        <v>0</v>
      </c>
      <c r="AE11" s="100">
        <f>IF(AE$6&lt;=$C$2,SUMIFS('Pooled CF'!$E:$E,'Pooled CF'!$A:$A,$A11,'Pooled CF'!$G:$G,AE$6),0)+IF(AE$6=$C$2,$K11)</f>
        <v>0</v>
      </c>
      <c r="AF11" s="100">
        <f>IF(AF$6&lt;=$C$2,SUMIFS('Pooled CF'!$E:$E,'Pooled CF'!$A:$A,$A11,'Pooled CF'!$G:$G,AF$6),0)+IF(AF$6=$C$2,$K11)</f>
        <v>0</v>
      </c>
      <c r="AG11" s="100">
        <f>IF(AG$6&lt;=$C$2,SUMIFS('Pooled CF'!$E:$E,'Pooled CF'!$A:$A,$A11,'Pooled CF'!$G:$G,AG$6),0)+IF(AG$6=$C$2,$K11)</f>
        <v>0</v>
      </c>
      <c r="AH11" s="100">
        <f>IF(AH$6&lt;=$C$2,SUMIFS('Pooled CF'!$E:$E,'Pooled CF'!$A:$A,$A11,'Pooled CF'!$G:$G,AH$6),0)+IF(AH$6=$C$2,$K11)</f>
        <v>0</v>
      </c>
      <c r="AI11" s="100">
        <f>IF(AI$6&lt;=$C$2,SUMIFS('Pooled CF'!$E:$E,'Pooled CF'!$A:$A,$A11,'Pooled CF'!$G:$G,AI$6),0)+IF(AI$6=$C$2,$K11)</f>
        <v>-48654542.990321986</v>
      </c>
      <c r="AJ11" s="100">
        <f>IF(AJ$6&lt;=$C$2,SUMIFS('Pooled CF'!$E:$E,'Pooled CF'!$A:$A,$A11,'Pooled CF'!$G:$G,AJ$6),0)+IF(AJ$6=$C$2,$K11)</f>
        <v>395630.54</v>
      </c>
      <c r="AK11" s="100">
        <f>IF(AK$6&lt;=$C$2,SUMIFS('Pooled CF'!$E:$E,'Pooled CF'!$A:$A,$A11,'Pooled CF'!$G:$G,AK$6),0)+IF(AK$6=$C$2,$K11)</f>
        <v>382862.77</v>
      </c>
      <c r="AL11" s="100">
        <f>IF(AL$6&lt;=$C$2,SUMIFS('Pooled CF'!$E:$E,'Pooled CF'!$A:$A,$A11,'Pooled CF'!$G:$G,AL$6),0)+IF(AL$6=$C$2,$K11)</f>
        <v>382856.48</v>
      </c>
      <c r="AM11" s="100">
        <f>IF(AM$6&lt;=$C$2,SUMIFS('Pooled CF'!$E:$E,'Pooled CF'!$A:$A,$A11,'Pooled CF'!$G:$G,AM$6),0)+IF(AM$6=$C$2,$K11)</f>
        <v>382850.93</v>
      </c>
      <c r="AN11" s="100">
        <f>IF(AN$6&lt;=$C$2,SUMIFS('Pooled CF'!$E:$E,'Pooled CF'!$A:$A,$A11,'Pooled CF'!$G:$G,AN$6),0)+IF(AN$6=$C$2,$K11)</f>
        <v>382854.56</v>
      </c>
      <c r="AO11" s="100">
        <f>IF(AO$6&lt;=$C$2,SUMIFS('Pooled CF'!$E:$E,'Pooled CF'!$A:$A,$A11,'Pooled CF'!$G:$G,AO$6),0)+IF(AO$6=$C$2,$K11)</f>
        <v>395598.68</v>
      </c>
      <c r="AP11" s="100">
        <f>IF(AP$6&lt;=$C$2,SUMIFS('Pooled CF'!$E:$E,'Pooled CF'!$A:$A,$A11,'Pooled CF'!$G:$G,AP$6),0)+IF(AP$6=$C$2,$K11)</f>
        <v>382831.79</v>
      </c>
      <c r="AQ11" s="100">
        <f>IF(AQ$6&lt;=$C$2,SUMIFS('Pooled CF'!$E:$E,'Pooled CF'!$A:$A,$A11,'Pooled CF'!$G:$G,AQ$6),0)+IF(AQ$6=$C$2,$K11)</f>
        <v>395586.19</v>
      </c>
      <c r="AR11" s="100">
        <f>IF(AR$6&lt;=$C$2,SUMIFS('Pooled CF'!$E:$E,'Pooled CF'!$A:$A,$A11,'Pooled CF'!$G:$G,AR$6),0)+IF(AR$6=$C$2,$K11)</f>
        <v>382819.61</v>
      </c>
      <c r="AS11" s="100">
        <f>IF(AS$6&lt;=$C$2,SUMIFS('Pooled CF'!$E:$E,'Pooled CF'!$A:$A,$A11,'Pooled CF'!$G:$G,AS$6),0)+IF(AS$6=$C$2,$K11)</f>
        <v>395573.5</v>
      </c>
      <c r="AT11" s="100">
        <f>IF(AT$6&lt;=$C$2,SUMIFS('Pooled CF'!$E:$E,'Pooled CF'!$A:$A,$A11,'Pooled CF'!$G:$G,AT$6),0)+IF(AT$6=$C$2,$K11)</f>
        <v>395567.3</v>
      </c>
      <c r="AU11" s="100">
        <f>IF(AU$6&lt;=$C$2,SUMIFS('Pooled CF'!$E:$E,'Pooled CF'!$A:$A,$A11,'Pooled CF'!$G:$G,AU$6),0)+IF(AU$6=$C$2,$K11)</f>
        <v>382801.04</v>
      </c>
      <c r="AV11" s="100">
        <f>IF(AV$6&lt;=$C$2,SUMIFS('Pooled CF'!$E:$E,'Pooled CF'!$A:$A,$A11,'Pooled CF'!$G:$G,AV$6),0)+IF(AV$6=$C$2,$K11)</f>
        <v>395553.99</v>
      </c>
      <c r="AW11" s="100">
        <f>IF(AW$6&lt;=$C$2,SUMIFS('Pooled CF'!$E:$E,'Pooled CF'!$A:$A,$A11,'Pooled CF'!$G:$G,AW$6),0)+IF(AW$6=$C$2,$K11)</f>
        <v>382787.78</v>
      </c>
      <c r="AX11" s="100">
        <f>IF(AX$6&lt;=$C$2,SUMIFS('Pooled CF'!$E:$E,'Pooled CF'!$A:$A,$A11,'Pooled CF'!$G:$G,AX$6),0)+IF(AX$6=$C$2,$K11)</f>
        <v>395539.84</v>
      </c>
      <c r="AY11" s="100">
        <f>IF(AY$6&lt;=$C$2,SUMIFS('Pooled CF'!$E:$E,'Pooled CF'!$A:$A,$A11,'Pooled CF'!$G:$G,AY$6),0)+IF(AY$6=$C$2,$K11)</f>
        <v>382774.02</v>
      </c>
      <c r="AZ11" s="100">
        <f>IF(AZ$6&lt;=$C$2,SUMIFS('Pooled CF'!$E:$E,'Pooled CF'!$A:$A,$A11,'Pooled CF'!$G:$G,AZ$6),0)+IF(AZ$6=$C$2,$K11)</f>
        <v>382771.09</v>
      </c>
      <c r="BA11" s="100">
        <f>IF(BA$6&lt;=$C$2,SUMIFS('Pooled CF'!$E:$E,'Pooled CF'!$A:$A,$A11,'Pooled CF'!$G:$G,BA$6),0)+IF(BA$6=$C$2,$K11)</f>
        <v>395517.92</v>
      </c>
      <c r="BB11" s="100">
        <f>IF(BB$6&lt;=$C$2,SUMIFS('Pooled CF'!$E:$E,'Pooled CF'!$A:$A,$A11,'Pooled CF'!$G:$G,BB$6),0)+IF(BB$6=$C$2,$K11)</f>
        <v>382752.71</v>
      </c>
      <c r="BC11" s="100">
        <f>IF(BC$6&lt;=$C$2,SUMIFS('Pooled CF'!$E:$E,'Pooled CF'!$A:$A,$A11,'Pooled CF'!$G:$G,BC$6),0)+IF(BC$6=$C$2,$K11)</f>
        <v>391024.13</v>
      </c>
      <c r="BD11" s="100">
        <f>IF(BD$6&lt;=$C$2,SUMIFS('Pooled CF'!$E:$E,'Pooled CF'!$A:$A,$A11,'Pooled CF'!$G:$G,BD$6),0)+IF(BD$6=$C$2,$K11)</f>
        <v>373633.8</v>
      </c>
      <c r="BE11" s="100">
        <f>IF(BE$6&lt;=$C$2,SUMIFS('Pooled CF'!$E:$E,'Pooled CF'!$A:$A,$A11,'Pooled CF'!$G:$G,BE$6),0)+IF(BE$6=$C$2,$K11)</f>
        <v>384225.8</v>
      </c>
      <c r="BF11" s="100">
        <f>IF(BF$6&lt;=$C$2,SUMIFS('Pooled CF'!$E:$E,'Pooled CF'!$A:$A,$A11,'Pooled CF'!$G:$G,BF$6),0)+IF(BF$6=$C$2,$K11)</f>
        <v>382743.53</v>
      </c>
      <c r="BG11" s="100">
        <f>IF(BG$6&lt;=$C$2,SUMIFS('Pooled CF'!$E:$E,'Pooled CF'!$A:$A,$A11,'Pooled CF'!$G:$G,BG$6),0)+IF(BG$6=$C$2,$K11)</f>
        <v>371537.21</v>
      </c>
      <c r="BH11" s="100">
        <f>IF(BH$6&lt;=$C$2,SUMIFS('Pooled CF'!$E:$E,'Pooled CF'!$A:$A,$A11,'Pooled CF'!$G:$G,BH$6),0)+IF(BH$6=$C$2,$K11)</f>
        <v>384431.57</v>
      </c>
      <c r="BI11" s="100">
        <f>IF(BI$6&lt;=$C$2,SUMIFS('Pooled CF'!$E:$E,'Pooled CF'!$A:$A,$A11,'Pooled CF'!$G:$G,BI$6),0)+IF(BI$6=$C$2,$K11)</f>
        <v>371910.23</v>
      </c>
      <c r="BJ11" s="100">
        <f>IF(BJ$6&lt;=$C$2,SUMIFS('Pooled CF'!$E:$E,'Pooled CF'!$A:$A,$A11,'Pooled CF'!$G:$G,BJ$6),0)+IF(BJ$6=$C$2,$K11)</f>
        <v>371536.38</v>
      </c>
      <c r="BK11" s="100">
        <f>IF(BK$6&lt;=$C$2,SUMIFS('Pooled CF'!$E:$E,'Pooled CF'!$A:$A,$A11,'Pooled CF'!$G:$G,BK$6),0)+IF(BK$6=$C$2,$K11)</f>
        <v>370826.62</v>
      </c>
      <c r="BL11" s="100">
        <f>IF(BL$6&lt;=$C$2,SUMIFS('Pooled CF'!$E:$E,'Pooled CF'!$A:$A,$A11,'Pooled CF'!$G:$G,BL$6),0)+IF(BL$6=$C$2,$K11)</f>
        <v>372388.74</v>
      </c>
      <c r="BM11" s="100">
        <f>IF(BM$6&lt;=$C$2,SUMIFS('Pooled CF'!$E:$E,'Pooled CF'!$A:$A,$A11,'Pooled CF'!$G:$G,BM$6),0)+IF(BM$6=$C$2,$K11)</f>
        <v>384306.2</v>
      </c>
      <c r="BN11" s="100">
        <f>IF(BN$6&lt;=$C$2,SUMIFS('Pooled CF'!$E:$E,'Pooled CF'!$A:$A,$A11,'Pooled CF'!$G:$G,BN$6),0)+IF(BN$6=$C$2,$K11)</f>
        <v>371340.08</v>
      </c>
      <c r="BO11" s="100">
        <f>IF(BO$6&lt;=$C$2,SUMIFS('Pooled CF'!$E:$E,'Pooled CF'!$A:$A,$A11,'Pooled CF'!$G:$G,BO$6),0)+IF(BO$6=$C$2,$K11)</f>
        <v>384235.32</v>
      </c>
      <c r="BP11" s="100">
        <f>IF(BP$6&lt;=$C$2,SUMIFS('Pooled CF'!$E:$E,'Pooled CF'!$A:$A,$A11,'Pooled CF'!$G:$G,BP$6),0)+IF(BP$6=$C$2,$K11)</f>
        <v>371624.06</v>
      </c>
      <c r="BQ11" s="100">
        <f>IF(BQ$6&lt;=$C$2,SUMIFS('Pooled CF'!$E:$E,'Pooled CF'!$A:$A,$A11,'Pooled CF'!$G:$G,BQ$6),0)+IF(BQ$6=$C$2,$K11)</f>
        <v>384198.64</v>
      </c>
      <c r="BR11" s="100">
        <f>IF(BR$6&lt;=$C$2,SUMIFS('Pooled CF'!$E:$E,'Pooled CF'!$A:$A,$A11,'Pooled CF'!$G:$G,BR$6),0)+IF(BR$6=$C$2,$K11)</f>
        <v>384346.93</v>
      </c>
      <c r="BS11" s="100">
        <f>IF(BS$6&lt;=$C$2,SUMIFS('Pooled CF'!$E:$E,'Pooled CF'!$A:$A,$A11,'Pooled CF'!$G:$G,BS$6),0)+IF(BS$6=$C$2,$K11)</f>
        <v>371827.55</v>
      </c>
      <c r="BT11" s="100">
        <f>IF(BT$6&lt;=$C$2,SUMIFS('Pooled CF'!$E:$E,'Pooled CF'!$A:$A,$A11,'Pooled CF'!$G:$G,BT$6),0)+IF(BT$6=$C$2,$K11)</f>
        <v>377251.78</v>
      </c>
      <c r="BU11" s="100">
        <f>IF(BU$6&lt;=$C$2,SUMIFS('Pooled CF'!$E:$E,'Pooled CF'!$A:$A,$A11,'Pooled CF'!$G:$G,BU$6),0)+IF(BU$6=$C$2,$K11)</f>
        <v>368292.34</v>
      </c>
      <c r="BV11" s="100">
        <f>IF(BV$6&lt;=$C$2,SUMIFS('Pooled CF'!$E:$E,'Pooled CF'!$A:$A,$A11,'Pooled CF'!$G:$G,BV$6),0)+IF(BV$6=$C$2,$K11)</f>
        <v>368044.98</v>
      </c>
      <c r="BW11" s="100">
        <f>IF(BW$6&lt;=$C$2,SUMIFS('Pooled CF'!$E:$E,'Pooled CF'!$A:$A,$A11,'Pooled CF'!$G:$G,BW$6),0)+IF(BW$6=$C$2,$K11)</f>
        <v>457832.94</v>
      </c>
      <c r="BX11" s="100">
        <f>IF(BX$6&lt;=$C$2,SUMIFS('Pooled CF'!$E:$E,'Pooled CF'!$A:$A,$A11,'Pooled CF'!$G:$G,BX$6),0)+IF(BX$6=$C$2,$K11)</f>
        <v>368779.88</v>
      </c>
      <c r="BY11" s="100">
        <f>IF(BY$6&lt;=$C$2,SUMIFS('Pooled CF'!$E:$E,'Pooled CF'!$A:$A,$A11,'Pooled CF'!$G:$G,BY$6),0)+IF(BY$6=$C$2,$K11)</f>
        <v>380328.24</v>
      </c>
      <c r="BZ11" s="100">
        <f>IF(BZ$6&lt;=$C$2,SUMIFS('Pooled CF'!$E:$E,'Pooled CF'!$A:$A,$A11,'Pooled CF'!$G:$G,BZ$6),0)+IF(BZ$6=$C$2,$K11)</f>
        <v>368090.72</v>
      </c>
      <c r="CA11" s="100">
        <f>IF(CA$6&lt;=$C$2,SUMIFS('Pooled CF'!$E:$E,'Pooled CF'!$A:$A,$A11,'Pooled CF'!$G:$G,CA$6),0)+IF(CA$6=$C$2,$K11)</f>
        <v>380444.41</v>
      </c>
      <c r="CB11" s="100">
        <f>IF(CB$6&lt;=$C$2,SUMIFS('Pooled CF'!$E:$E,'Pooled CF'!$A:$A,$A11,'Pooled CF'!$G:$G,CB$6),0)+IF(CB$6=$C$2,$K11)</f>
        <v>403072.03</v>
      </c>
      <c r="CC11" s="100">
        <f>IF(CC$6&lt;=$C$2,SUMIFS('Pooled CF'!$E:$E,'Pooled CF'!$A:$A,$A11,'Pooled CF'!$G:$G,CC$6),0)+IF(CC$6=$C$2,$K11)</f>
        <v>380564.18</v>
      </c>
      <c r="CD11" s="100">
        <f>IF(CD$6&lt;=$C$2,SUMIFS('Pooled CF'!$E:$E,'Pooled CF'!$A:$A,$A11,'Pooled CF'!$G:$G,CD$6),0)+IF(CD$6=$C$2,$K11)</f>
        <v>380554.91</v>
      </c>
      <c r="CE11" s="100">
        <f>IF(CE$6&lt;=$C$2,SUMIFS('Pooled CF'!$E:$E,'Pooled CF'!$A:$A,$A11,'Pooled CF'!$G:$G,CE$6),0)+IF(CE$6=$C$2,$K11)</f>
        <v>368012.48</v>
      </c>
      <c r="CF11" s="100">
        <f>IF(CF$6&lt;=$C$2,SUMIFS('Pooled CF'!$E:$E,'Pooled CF'!$A:$A,$A11,'Pooled CF'!$G:$G,CF$6),0)+IF(CF$6=$C$2,$K11)</f>
        <v>380523.18</v>
      </c>
      <c r="CG11" s="100">
        <f>IF(CG$6&lt;=$C$2,SUMIFS('Pooled CF'!$E:$E,'Pooled CF'!$A:$A,$A11,'Pooled CF'!$G:$G,CG$6),0)+IF(CG$6=$C$2,$K11)</f>
        <v>368024.8</v>
      </c>
      <c r="CH11" s="100">
        <f>IF(CH$6&lt;=$C$2,SUMIFS('Pooled CF'!$E:$E,'Pooled CF'!$A:$A,$A11,'Pooled CF'!$G:$G,CH$6),0)+IF(CH$6=$C$2,$K11)</f>
        <v>469161.68</v>
      </c>
      <c r="CI11" s="100">
        <f>IF(CI$6&lt;=$C$2,SUMIFS('Pooled CF'!$E:$E,'Pooled CF'!$A:$A,$A11,'Pooled CF'!$G:$G,CI$6),0)+IF(CI$6=$C$2,$K11)</f>
        <v>366595.45</v>
      </c>
      <c r="CJ11" s="100">
        <f>IF(CJ$6&lt;=$C$2,SUMIFS('Pooled CF'!$E:$E,'Pooled CF'!$A:$A,$A11,'Pooled CF'!$G:$G,CJ$6),0)+IF(CJ$6=$C$2,$K11)</f>
        <v>367698.15</v>
      </c>
      <c r="CK11" s="100">
        <f>IF(CK$6&lt;=$C$2,SUMIFS('Pooled CF'!$E:$E,'Pooled CF'!$A:$A,$A11,'Pooled CF'!$G:$G,CK$6),0)+IF(CK$6=$C$2,$K11)</f>
        <v>394538.35</v>
      </c>
      <c r="CL11" s="100">
        <f>IF(CL$6&lt;=$C$2,SUMIFS('Pooled CF'!$E:$E,'Pooled CF'!$A:$A,$A11,'Pooled CF'!$G:$G,CL$6),0)+IF(CL$6=$C$2,$K11)</f>
        <v>369194.28</v>
      </c>
      <c r="CM11" s="100">
        <f>IF(CM$6&lt;=$C$2,SUMIFS('Pooled CF'!$E:$E,'Pooled CF'!$A:$A,$A11,'Pooled CF'!$G:$G,CM$6),0)+IF(CM$6=$C$2,$K11)</f>
        <v>383900.97</v>
      </c>
      <c r="CN11" s="100">
        <f>IF(CN$6&lt;=$C$2,SUMIFS('Pooled CF'!$E:$E,'Pooled CF'!$A:$A,$A11,'Pooled CF'!$G:$G,CN$6),0)+IF(CN$6=$C$2,$K11)</f>
        <v>368767.13</v>
      </c>
      <c r="CO11" s="100">
        <f>IF(CO$6&lt;=$C$2,SUMIFS('Pooled CF'!$E:$E,'Pooled CF'!$A:$A,$A11,'Pooled CF'!$G:$G,CO$6),0)+IF(CO$6=$C$2,$K11)</f>
        <v>383969.87</v>
      </c>
      <c r="CP11" s="100">
        <f>IF(CP$6&lt;=$C$2,SUMIFS('Pooled CF'!$E:$E,'Pooled CF'!$A:$A,$A11,'Pooled CF'!$G:$G,CP$6),0)+IF(CP$6=$C$2,$K11)</f>
        <v>387086.35</v>
      </c>
      <c r="CQ11" s="100">
        <f>IF(CQ$6&lt;=$C$2,SUMIFS('Pooled CF'!$E:$E,'Pooled CF'!$A:$A,$A11,'Pooled CF'!$G:$G,CQ$6),0)+IF(CQ$6=$C$2,$K11)</f>
        <v>367290.25</v>
      </c>
      <c r="CR11" s="100">
        <f>IF(CR$6&lt;=$C$2,SUMIFS('Pooled CF'!$E:$E,'Pooled CF'!$A:$A,$A11,'Pooled CF'!$G:$G,CR$6),0)+IF(CR$6=$C$2,$K11)</f>
        <v>383031.19</v>
      </c>
      <c r="CS11" s="100">
        <f>IF(CS$6&lt;=$C$2,SUMIFS('Pooled CF'!$E:$E,'Pooled CF'!$A:$A,$A11,'Pooled CF'!$G:$G,CS$6),0)+IF(CS$6=$C$2,$K11)</f>
        <v>370691.12</v>
      </c>
      <c r="CT11" s="100">
        <f>IF(CT$6&lt;=$C$2,SUMIFS('Pooled CF'!$E:$E,'Pooled CF'!$A:$A,$A11,'Pooled CF'!$G:$G,CT$6),0)+IF(CT$6=$C$2,$K11)</f>
        <v>383242.32</v>
      </c>
      <c r="CU11" s="100">
        <f>IF(CU$6&lt;=$C$2,SUMIFS('Pooled CF'!$E:$E,'Pooled CF'!$A:$A,$A11,'Pooled CF'!$G:$G,CU$6),0)+IF(CU$6=$C$2,$K11)</f>
        <v>370552.68</v>
      </c>
      <c r="CV11" s="100">
        <f>IF(CV$6&lt;=$C$2,SUMIFS('Pooled CF'!$E:$E,'Pooled CF'!$A:$A,$A11,'Pooled CF'!$G:$G,CV$6),0)+IF(CV$6=$C$2,$K11)</f>
        <v>370643.52</v>
      </c>
      <c r="CW11" s="100">
        <f>IF(CW$6&lt;=$C$2,SUMIFS('Pooled CF'!$E:$E,'Pooled CF'!$A:$A,$A11,'Pooled CF'!$G:$G,CW$6),0)+IF(CW$6=$C$2,$K11)</f>
        <v>379681.33</v>
      </c>
      <c r="CX11" s="100">
        <f>IF(CX$6&lt;=$C$2,SUMIFS('Pooled CF'!$E:$E,'Pooled CF'!$A:$A,$A11,'Pooled CF'!$G:$G,CX$6),0)+IF(CX$6=$C$2,$K11)</f>
        <v>366639.71</v>
      </c>
      <c r="CY11" s="100">
        <f>IF(CY$6&lt;=$C$2,SUMIFS('Pooled CF'!$E:$E,'Pooled CF'!$A:$A,$A11,'Pooled CF'!$G:$G,CY$6),0)+IF(CY$6=$C$2,$K11)</f>
        <v>379141.01</v>
      </c>
      <c r="CZ11" s="100">
        <f>IF(CZ$6&lt;=$C$2,SUMIFS('Pooled CF'!$E:$E,'Pooled CF'!$A:$A,$A11,'Pooled CF'!$G:$G,CZ$6),0)+IF(CZ$6=$C$2,$K11)</f>
        <v>366992.21</v>
      </c>
      <c r="DA11" s="100">
        <f>IF(DA$6&lt;=$C$2,SUMIFS('Pooled CF'!$E:$E,'Pooled CF'!$A:$A,$A11,'Pooled CF'!$G:$G,DA$6),0)+IF(DA$6=$C$2,$K11)</f>
        <v>378762.08</v>
      </c>
      <c r="DB11" s="100">
        <f>IF(DB$6&lt;=$C$2,SUMIFS('Pooled CF'!$E:$E,'Pooled CF'!$A:$A,$A11,'Pooled CF'!$G:$G,DB$6),0)+IF(DB$6=$C$2,$K11)</f>
        <v>379680.38</v>
      </c>
      <c r="DC11" s="100">
        <f>IF(DC$6&lt;=$C$2,SUMIFS('Pooled CF'!$E:$E,'Pooled CF'!$A:$A,$A11,'Pooled CF'!$G:$G,DC$6),0)+IF(DC$6=$C$2,$K11)</f>
        <v>363699.7</v>
      </c>
      <c r="DD11" s="100">
        <f>IF(DD$6&lt;=$C$2,SUMIFS('Pooled CF'!$E:$E,'Pooled CF'!$A:$A,$A11,'Pooled CF'!$G:$G,DD$6),0)+IF(DD$6=$C$2,$K11)</f>
        <v>375964.24</v>
      </c>
      <c r="DE11" s="100">
        <f>IF(DE$6&lt;=$C$2,SUMIFS('Pooled CF'!$E:$E,'Pooled CF'!$A:$A,$A11,'Pooled CF'!$G:$G,DE$6),0)+IF(DE$6=$C$2,$K11)</f>
        <v>363664.19</v>
      </c>
      <c r="DF11" s="100">
        <f>IF(DF$6&lt;=$C$2,SUMIFS('Pooled CF'!$E:$E,'Pooled CF'!$A:$A,$A11,'Pooled CF'!$G:$G,DF$6),0)+IF(DF$6=$C$2,$K11)</f>
        <v>363433.6</v>
      </c>
      <c r="DG11" s="100">
        <f>IF(DG$6&lt;=$C$2,SUMIFS('Pooled CF'!$E:$E,'Pooled CF'!$A:$A,$A11,'Pooled CF'!$G:$G,DG$6),0)+IF(DG$6=$C$2,$K11)</f>
        <v>363426.28</v>
      </c>
      <c r="DH11" s="100">
        <f>IF(DH$6&lt;=$C$2,SUMIFS('Pooled CF'!$E:$E,'Pooled CF'!$A:$A,$A11,'Pooled CF'!$G:$G,DH$6),0)+IF(DH$6=$C$2,$K11)</f>
        <v>364181.97</v>
      </c>
      <c r="DI11" s="100">
        <f>IF(DI$6&lt;=$C$2,SUMIFS('Pooled CF'!$E:$E,'Pooled CF'!$A:$A,$A11,'Pooled CF'!$G:$G,DI$6),0)+IF(DI$6=$C$2,$K11)</f>
        <v>373785.57</v>
      </c>
      <c r="DJ11" s="100">
        <f>IF(DJ$6&lt;=$C$2,SUMIFS('Pooled CF'!$E:$E,'Pooled CF'!$A:$A,$A11,'Pooled CF'!$G:$G,DJ$6),0)+IF(DJ$6=$C$2,$K11)</f>
        <v>94853.89</v>
      </c>
      <c r="DK11" s="100">
        <f>IF(DK$6&lt;=$C$2,SUMIFS('Pooled CF'!$E:$E,'Pooled CF'!$A:$A,$A11,'Pooled CF'!$G:$G,DK$6),0)+IF(DK$6=$C$2,$K11)</f>
        <v>373745.74</v>
      </c>
      <c r="DL11" s="100">
        <f>IF(DL$6&lt;=$C$2,SUMIFS('Pooled CF'!$E:$E,'Pooled CF'!$A:$A,$A11,'Pooled CF'!$G:$G,DL$6),0)+IF(DL$6=$C$2,$K11)</f>
        <v>271240.65999999997</v>
      </c>
      <c r="DM11" s="100">
        <f>IF(DM$6&lt;=$C$2,SUMIFS('Pooled CF'!$E:$E,'Pooled CF'!$A:$A,$A11,'Pooled CF'!$G:$G,DM$6),0)+IF(DM$6=$C$2,$K11)</f>
        <v>350013.52</v>
      </c>
      <c r="DN11" s="100">
        <f>IF(DN$6&lt;=$C$2,SUMIFS('Pooled CF'!$E:$E,'Pooled CF'!$A:$A,$A11,'Pooled CF'!$G:$G,DN$6),0)+IF(DN$6=$C$2,$K11)</f>
        <v>1029823.39</v>
      </c>
      <c r="DO11" s="100">
        <f>IF(DO$6&lt;=$C$2,SUMIFS('Pooled CF'!$E:$E,'Pooled CF'!$A:$A,$A11,'Pooled CF'!$G:$G,DO$6),0)+IF(DO$6=$C$2,$K11)</f>
        <v>480569.98</v>
      </c>
      <c r="DP11" s="100">
        <f>IF(DP$6&lt;=$C$2,SUMIFS('Pooled CF'!$E:$E,'Pooled CF'!$A:$A,$A11,'Pooled CF'!$G:$G,DP$6),0)+IF(DP$6=$C$2,$K11)</f>
        <v>387088.77</v>
      </c>
      <c r="DQ11" s="100">
        <f>IF(DQ$6&lt;=$C$2,SUMIFS('Pooled CF'!$E:$E,'Pooled CF'!$A:$A,$A11,'Pooled CF'!$G:$G,DQ$6),0)+IF(DQ$6=$C$2,$K11)</f>
        <v>373483.03</v>
      </c>
      <c r="DR11" s="100">
        <f>IF(DR$6&lt;=$C$2,SUMIFS('Pooled CF'!$E:$E,'Pooled CF'!$A:$A,$A11,'Pooled CF'!$G:$G,DR$6),0)+IF(DR$6=$C$2,$K11)</f>
        <v>275971.34999999998</v>
      </c>
      <c r="DS11" s="100">
        <f>IF(DS$6&lt;=$C$2,SUMIFS('Pooled CF'!$E:$E,'Pooled CF'!$A:$A,$A11,'Pooled CF'!$G:$G,DS$6),0)+IF(DS$6=$C$2,$K11)</f>
        <v>351042.4</v>
      </c>
      <c r="DT11" s="100">
        <f>IF(DT$6&lt;=$C$2,SUMIFS('Pooled CF'!$E:$E,'Pooled CF'!$A:$A,$A11,'Pooled CF'!$G:$G,DT$6),0)+IF(DT$6=$C$2,$K11)</f>
        <v>345874.39</v>
      </c>
      <c r="DU11" s="100">
        <f>IF(DU$6&lt;=$C$2,SUMIFS('Pooled CF'!$E:$E,'Pooled CF'!$A:$A,$A11,'Pooled CF'!$G:$G,DU$6),0)+IF(DU$6=$C$2,$K11)</f>
        <v>357722.75</v>
      </c>
      <c r="DV11" s="100">
        <f>IF(DV$6&lt;=$C$2,SUMIFS('Pooled CF'!$E:$E,'Pooled CF'!$A:$A,$A11,'Pooled CF'!$G:$G,DV$6),0)+IF(DV$6=$C$2,$K11)</f>
        <v>368153.94</v>
      </c>
      <c r="DW11" s="100">
        <f ca="1">IF(DW$6&lt;=$C$2,SUMIFS('Pooled CF'!$E:$E,'Pooled CF'!$A:$A,$A11,'Pooled CF'!$G:$G,DW$6),0)+IF(DW$6=$C$2,$K11)</f>
        <v>52638125.294601284</v>
      </c>
      <c r="DX11" s="100">
        <f>IF(DX$6&lt;=$C$2,SUMIFS('Pooled CF'!$E:$E,'Pooled CF'!$A:$A,$A11,'Pooled CF'!$G:$G,DX$6),0)+IF(DX$6=$C$2,$K11)</f>
        <v>0</v>
      </c>
      <c r="DY11" s="100">
        <f>IF(DY$6&lt;=$C$2,SUMIFS('Pooled CF'!$E:$E,'Pooled CF'!$A:$A,$A11,'Pooled CF'!$G:$G,DY$6),0)+IF(DY$6=$C$2,$K11)</f>
        <v>0</v>
      </c>
      <c r="DZ11" s="100">
        <f>IF(DZ$6&lt;=$C$2,SUMIFS('Pooled CF'!$E:$E,'Pooled CF'!$A:$A,$A11,'Pooled CF'!$G:$G,DZ$6),0)+IF(DZ$6=$C$2,$K11)</f>
        <v>0</v>
      </c>
      <c r="EA11" s="100">
        <f>IF(EA$6&lt;=$C$2,SUMIFS('Pooled CF'!$E:$E,'Pooled CF'!$A:$A,$A11,'Pooled CF'!$G:$G,EA$6),0)+IF(EA$6=$C$2,$K11)</f>
        <v>0</v>
      </c>
      <c r="EB11" s="100">
        <f>IF(EB$6&lt;=$C$2,SUMIFS('Pooled CF'!$E:$E,'Pooled CF'!$A:$A,$A11,'Pooled CF'!$G:$G,EB$6),0)+IF(EB$6=$C$2,$K11)</f>
        <v>0</v>
      </c>
      <c r="EC11" s="100">
        <f>IF(EC$6&lt;=$C$2,SUMIFS('Pooled CF'!$E:$E,'Pooled CF'!$A:$A,$A11,'Pooled CF'!$G:$G,EC$6),0)+IF(EC$6=$C$2,$K11)</f>
        <v>0</v>
      </c>
      <c r="ED11" s="100">
        <f>IF(ED$6&lt;=$C$2,SUMIFS('Pooled CF'!$E:$E,'Pooled CF'!$A:$A,$A11,'Pooled CF'!$G:$G,ED$6),0)+IF(ED$6=$C$2,$K11)</f>
        <v>0</v>
      </c>
      <c r="EE11" s="100">
        <f>IF(EE$6&lt;=$C$2,SUMIFS('Pooled CF'!$E:$E,'Pooled CF'!$A:$A,$A11,'Pooled CF'!$G:$G,EE$6),0)+IF(EE$6=$C$2,$K11)</f>
        <v>0</v>
      </c>
      <c r="EF11" s="100">
        <f>IF(EF$6&lt;=$C$2,SUMIFS('Pooled CF'!$E:$E,'Pooled CF'!$A:$A,$A11,'Pooled CF'!$G:$G,EF$6),0)+IF(EF$6=$C$2,$K11)</f>
        <v>0</v>
      </c>
      <c r="EG11" s="100">
        <f>IF(EG$6&lt;=$C$2,SUMIFS('Pooled CF'!$E:$E,'Pooled CF'!$A:$A,$A11,'Pooled CF'!$G:$G,EG$6),0)+IF(EG$6=$C$2,$K11)</f>
        <v>0</v>
      </c>
      <c r="EH11" s="100">
        <f>IF(EH$6&lt;=$C$2,SUMIFS('Pooled CF'!$E:$E,'Pooled CF'!$A:$A,$A11,'Pooled CF'!$G:$G,EH$6),0)+IF(EH$6=$C$2,$K11)</f>
        <v>0</v>
      </c>
      <c r="EI11" s="100">
        <f>IF(EI$6&lt;=$C$2,SUMIFS('Pooled CF'!$E:$E,'Pooled CF'!$A:$A,$A11,'Pooled CF'!$G:$G,EI$6),0)+IF(EI$6=$C$2,$K11)</f>
        <v>0</v>
      </c>
      <c r="EJ11" s="100">
        <f>IF(EJ$6&lt;=$C$2,SUMIFS('Pooled CF'!$E:$E,'Pooled CF'!$A:$A,$A11,'Pooled CF'!$G:$G,EJ$6),0)+IF(EJ$6=$C$2,$K11)</f>
        <v>0</v>
      </c>
      <c r="EK11" s="100">
        <f>IF(EK$6&lt;=$C$2,SUMIFS('Pooled CF'!$E:$E,'Pooled CF'!$A:$A,$A11,'Pooled CF'!$G:$G,EK$6),0)+IF(EK$6=$C$2,$K11)</f>
        <v>0</v>
      </c>
      <c r="EL11" s="100">
        <f>IF(EL$6&lt;=$C$2,SUMIFS('Pooled CF'!$E:$E,'Pooled CF'!$A:$A,$A11,'Pooled CF'!$G:$G,EL$6),0)+IF(EL$6=$C$2,$K11)</f>
        <v>0</v>
      </c>
      <c r="EM11" s="100">
        <f>IF(EM$6&lt;=$C$2,SUMIFS('Pooled CF'!$E:$E,'Pooled CF'!$A:$A,$A11,'Pooled CF'!$G:$G,EM$6),0)+IF(EM$6=$C$2,$K11)</f>
        <v>0</v>
      </c>
      <c r="EN11" s="100">
        <f>IF(EN$6&lt;=$C$2,SUMIFS('Pooled CF'!$E:$E,'Pooled CF'!$A:$A,$A11,'Pooled CF'!$G:$G,EN$6),0)+IF(EN$6=$C$2,$K11)</f>
        <v>0</v>
      </c>
      <c r="EO11" s="100">
        <f>IF(EO$6&lt;=$C$2,SUMIFS('Pooled CF'!$E:$E,'Pooled CF'!$A:$A,$A11,'Pooled CF'!$G:$G,EO$6),0)+IF(EO$6=$C$2,$K11)</f>
        <v>0</v>
      </c>
      <c r="EP11" s="100">
        <f>IF(EP$6&lt;=$C$2,SUMIFS('Pooled CF'!$E:$E,'Pooled CF'!$A:$A,$A11,'Pooled CF'!$G:$G,EP$6),0)+IF(EP$6=$C$2,$K11)</f>
        <v>0</v>
      </c>
      <c r="EQ11" s="100">
        <f>IF(EQ$6&lt;=$C$2,SUMIFS('Pooled CF'!$E:$E,'Pooled CF'!$A:$A,$A11,'Pooled CF'!$G:$G,EQ$6),0)+IF(EQ$6=$C$2,$K11)</f>
        <v>0</v>
      </c>
      <c r="ER11" s="100">
        <f>IF(ER$6&lt;=$C$2,SUMIFS('Pooled CF'!$E:$E,'Pooled CF'!$A:$A,$A11,'Pooled CF'!$G:$G,ER$6),0)+IF(ER$6=$C$2,$K11)</f>
        <v>0</v>
      </c>
      <c r="ES11" s="100">
        <f>IF(ES$6&lt;=$C$2,SUMIFS('Pooled CF'!$E:$E,'Pooled CF'!$A:$A,$A11,'Pooled CF'!$G:$G,ES$6),0)+IF(ES$6=$C$2,$K11)</f>
        <v>0</v>
      </c>
      <c r="ET11" s="100">
        <f>IF(ET$6&lt;=$C$2,SUMIFS('Pooled CF'!$E:$E,'Pooled CF'!$A:$A,$A11,'Pooled CF'!$G:$G,ET$6),0)+IF(ET$6=$C$2,$K11)</f>
        <v>0</v>
      </c>
      <c r="EU11" s="100">
        <f>IF(EU$6&lt;=$C$2,SUMIFS('Pooled CF'!$E:$E,'Pooled CF'!$A:$A,$A11,'Pooled CF'!$G:$G,EU$6),0)+IF(EU$6=$C$2,$K11)</f>
        <v>0</v>
      </c>
      <c r="EV11" s="100">
        <f>IF(EV$6&lt;=$C$2,SUMIFS('Pooled CF'!$E:$E,'Pooled CF'!$A:$A,$A11,'Pooled CF'!$G:$G,EV$6),0)+IF(EV$6=$C$2,$K11)</f>
        <v>0</v>
      </c>
      <c r="EW11" s="100">
        <f>IF(EW$6&lt;=$C$2,SUMIFS('Pooled CF'!$E:$E,'Pooled CF'!$A:$A,$A11,'Pooled CF'!$G:$G,EW$6),0)+IF(EW$6=$C$2,$K11)</f>
        <v>0</v>
      </c>
      <c r="EX11" s="100">
        <f>IF(EX$6&lt;=$C$2,SUMIFS('Pooled CF'!$E:$E,'Pooled CF'!$A:$A,$A11,'Pooled CF'!$G:$G,EX$6),0)+IF(EX$6=$C$2,$K11)</f>
        <v>0</v>
      </c>
      <c r="EY11" s="100">
        <f>IF(EY$6&lt;=$C$2,SUMIFS('Pooled CF'!$E:$E,'Pooled CF'!$A:$A,$A11,'Pooled CF'!$G:$G,EY$6),0)+IF(EY$6=$C$2,$K11)</f>
        <v>0</v>
      </c>
      <c r="EZ11" s="100">
        <f>IF(EZ$6&lt;=$C$2,SUMIFS('Pooled CF'!$E:$E,'Pooled CF'!$A:$A,$A11,'Pooled CF'!$G:$G,EZ$6),0)+IF(EZ$6=$C$2,$K11)</f>
        <v>0</v>
      </c>
      <c r="FA11" s="100">
        <f>IF(FA$6&lt;=$C$2,SUMIFS('Pooled CF'!$E:$E,'Pooled CF'!$A:$A,$A11,'Pooled CF'!$G:$G,FA$6),0)+IF(FA$6=$C$2,$K11)</f>
        <v>0</v>
      </c>
      <c r="FB11" s="100">
        <f>IF(FB$6&lt;=$C$2,SUMIFS('Pooled CF'!$E:$E,'Pooled CF'!$A:$A,$A11,'Pooled CF'!$G:$G,FB$6),0)+IF(FB$6=$C$2,$K11)</f>
        <v>0</v>
      </c>
      <c r="FC11" s="100">
        <f>IF(FC$6&lt;=$C$2,SUMIFS('Pooled CF'!$E:$E,'Pooled CF'!$A:$A,$A11,'Pooled CF'!$G:$G,FC$6),0)+IF(FC$6=$C$2,$K11)</f>
        <v>0</v>
      </c>
      <c r="FD11" s="100">
        <f>IF(FD$6&lt;=$C$2,SUMIFS('Pooled CF'!$E:$E,'Pooled CF'!$A:$A,$A11,'Pooled CF'!$G:$G,FD$6),0)+IF(FD$6=$C$2,$K11)</f>
        <v>0</v>
      </c>
      <c r="FE11" s="100">
        <f>IF(FE$6&lt;=$C$2,SUMIFS('Pooled CF'!$E:$E,'Pooled CF'!$A:$A,$A11,'Pooled CF'!$G:$G,FE$6),0)+IF(FE$6=$C$2,$K11)</f>
        <v>0</v>
      </c>
      <c r="FF11" s="100">
        <f>IF(FF$6&lt;=$C$2,SUMIFS('Pooled CF'!$E:$E,'Pooled CF'!$A:$A,$A11,'Pooled CF'!$G:$G,FF$6),0)+IF(FF$6=$C$2,$K11)</f>
        <v>0</v>
      </c>
      <c r="FG11" s="100">
        <f>IF(FG$6&lt;=$C$2,SUMIFS('Pooled CF'!$E:$E,'Pooled CF'!$A:$A,$A11,'Pooled CF'!$G:$G,FG$6),0)+IF(FG$6=$C$2,$K11)</f>
        <v>0</v>
      </c>
      <c r="FH11" s="100">
        <f>IF(FH$6&lt;=$C$2,SUMIFS('Pooled CF'!$E:$E,'Pooled CF'!$A:$A,$A11,'Pooled CF'!$G:$G,FH$6),0)+IF(FH$6=$C$2,$K11)</f>
        <v>0</v>
      </c>
      <c r="FI11" s="100">
        <f>IF(FI$6&lt;=$C$2,SUMIFS('Pooled CF'!$E:$E,'Pooled CF'!$A:$A,$A11,'Pooled CF'!$G:$G,FI$6),0)+IF(FI$6=$C$2,$K11)</f>
        <v>0</v>
      </c>
      <c r="FJ11" s="100">
        <f>IF(FJ$6&lt;=$C$2,SUMIFS('Pooled CF'!$E:$E,'Pooled CF'!$A:$A,$A11,'Pooled CF'!$G:$G,FJ$6),0)+IF(FJ$6=$C$2,$K11)</f>
        <v>0</v>
      </c>
      <c r="FK11" s="100">
        <f>IF(FK$6&lt;=$C$2,SUMIFS('Pooled CF'!$E:$E,'Pooled CF'!$A:$A,$A11,'Pooled CF'!$G:$G,FK$6),0)+IF(FK$6=$C$2,$K11)</f>
        <v>0</v>
      </c>
      <c r="FL11" s="100">
        <f>IF(FL$6&lt;=$C$2,SUMIFS('Pooled CF'!$E:$E,'Pooled CF'!$A:$A,$A11,'Pooled CF'!$G:$G,FL$6),0)+IF(FL$6=$C$2,$K11)</f>
        <v>0</v>
      </c>
      <c r="FM11" s="100">
        <f>IF(FM$6&lt;=$C$2,SUMIFS('Pooled CF'!$E:$E,'Pooled CF'!$A:$A,$A11,'Pooled CF'!$G:$G,FM$6),0)+IF(FM$6=$C$2,$K11)</f>
        <v>0</v>
      </c>
      <c r="FN11" s="100">
        <f>IF(FN$6&lt;=$C$2,SUMIFS('Pooled CF'!$E:$E,'Pooled CF'!$A:$A,$A11,'Pooled CF'!$G:$G,FN$6),0)+IF(FN$6=$C$2,$K11)</f>
        <v>0</v>
      </c>
      <c r="FO11" s="100">
        <f>IF(FO$6&lt;=$C$2,SUMIFS('Pooled CF'!$E:$E,'Pooled CF'!$A:$A,$A11,'Pooled CF'!$G:$G,FO$6),0)+IF(FO$6=$C$2,$K11)</f>
        <v>0</v>
      </c>
      <c r="FP11" s="100">
        <f>IF(FP$6&lt;=$C$2,SUMIFS('Pooled CF'!$E:$E,'Pooled CF'!$A:$A,$A11,'Pooled CF'!$G:$G,FP$6),0)+IF(FP$6=$C$2,$K11)</f>
        <v>0</v>
      </c>
      <c r="FQ11" s="100">
        <f>IF(FQ$6&lt;=$C$2,SUMIFS('Pooled CF'!$E:$E,'Pooled CF'!$A:$A,$A11,'Pooled CF'!$G:$G,FQ$6),0)+IF(FQ$6=$C$2,$K11)</f>
        <v>0</v>
      </c>
      <c r="FR11" s="100">
        <f>IF(FR$6&lt;=$C$2,SUMIFS('Pooled CF'!$E:$E,'Pooled CF'!$A:$A,$A11,'Pooled CF'!$G:$G,FR$6),0)+IF(FR$6=$C$2,$K11)</f>
        <v>0</v>
      </c>
      <c r="FS11" s="100">
        <f>IF(FS$6&lt;=$C$2,SUMIFS('Pooled CF'!$E:$E,'Pooled CF'!$A:$A,$A11,'Pooled CF'!$G:$G,FS$6),0)+IF(FS$6=$C$2,$K11)</f>
        <v>0</v>
      </c>
      <c r="FT11" s="100">
        <f>IF(FT$6&lt;=$C$2,SUMIFS('Pooled CF'!$E:$E,'Pooled CF'!$A:$A,$A11,'Pooled CF'!$G:$G,FT$6),0)+IF(FT$6=$C$2,$K11)</f>
        <v>0</v>
      </c>
      <c r="FU11" s="100">
        <f>IF(FU$6&lt;=$C$2,SUMIFS('Pooled CF'!$E:$E,'Pooled CF'!$A:$A,$A11,'Pooled CF'!$G:$G,FU$6),0)+IF(FU$6=$C$2,$K11)</f>
        <v>0</v>
      </c>
      <c r="FV11" s="100">
        <f>IF(FV$6&lt;=$C$2,SUMIFS('Pooled CF'!$E:$E,'Pooled CF'!$A:$A,$A11,'Pooled CF'!$G:$G,FV$6),0)+IF(FV$6=$C$2,$K11)</f>
        <v>0</v>
      </c>
      <c r="FW11" s="100">
        <f>IF(FW$6&lt;=$C$2,SUMIFS('Pooled CF'!$E:$E,'Pooled CF'!$A:$A,$A11,'Pooled CF'!$G:$G,FW$6),0)+IF(FW$6=$C$2,$K11)</f>
        <v>0</v>
      </c>
      <c r="FX11" s="100">
        <f>IF(FX$6&lt;=$C$2,SUMIFS('Pooled CF'!$E:$E,'Pooled CF'!$A:$A,$A11,'Pooled CF'!$G:$G,FX$6),0)+IF(FX$6=$C$2,$K11)</f>
        <v>0</v>
      </c>
      <c r="FY11" s="100">
        <f>IF(FY$6&lt;=$C$2,SUMIFS('Pooled CF'!$E:$E,'Pooled CF'!$A:$A,$A11,'Pooled CF'!$G:$G,FY$6),0)+IF(FY$6=$C$2,$K11)</f>
        <v>0</v>
      </c>
      <c r="FZ11" s="100">
        <f>IF(FZ$6&lt;=$C$2,SUMIFS('Pooled CF'!$E:$E,'Pooled CF'!$A:$A,$A11,'Pooled CF'!$G:$G,FZ$6),0)+IF(FZ$6=$C$2,$K11)</f>
        <v>0</v>
      </c>
      <c r="GA11" s="100">
        <f>IF(GA$6&lt;=$C$2,SUMIFS('Pooled CF'!$E:$E,'Pooled CF'!$A:$A,$A11,'Pooled CF'!$G:$G,GA$6),0)+IF(GA$6=$C$2,$K11)</f>
        <v>0</v>
      </c>
      <c r="GB11" s="100">
        <f>IF(GB$6&lt;=$C$2,SUMIFS('Pooled CF'!$E:$E,'Pooled CF'!$A:$A,$A11,'Pooled CF'!$G:$G,GB$6),0)+IF(GB$6=$C$2,$K11)</f>
        <v>0</v>
      </c>
      <c r="GC11" s="100">
        <f>IF(GC$6&lt;=$C$2,SUMIFS('Pooled CF'!$E:$E,'Pooled CF'!$A:$A,$A11,'Pooled CF'!$G:$G,GC$6),0)+IF(GC$6=$C$2,$K11)</f>
        <v>0</v>
      </c>
      <c r="GD11" s="100">
        <f>IF(GD$6&lt;=$C$2,SUMIFS('Pooled CF'!$E:$E,'Pooled CF'!$A:$A,$A11,'Pooled CF'!$G:$G,GD$6),0)+IF(GD$6=$C$2,$K11)</f>
        <v>0</v>
      </c>
      <c r="GE11" s="100">
        <f>IF(GE$6&lt;=$C$2,SUMIFS('Pooled CF'!$E:$E,'Pooled CF'!$A:$A,$A11,'Pooled CF'!$G:$G,GE$6),0)+IF(GE$6=$C$2,$K11)</f>
        <v>0</v>
      </c>
      <c r="GF11" s="100">
        <f>IF(GF$6&lt;=$C$2,SUMIFS('Pooled CF'!$E:$E,'Pooled CF'!$A:$A,$A11,'Pooled CF'!$G:$G,GF$6),0)+IF(GF$6=$C$2,$K11)</f>
        <v>0</v>
      </c>
      <c r="GG11" s="100">
        <f>IF(GG$6&lt;=$C$2,SUMIFS('Pooled CF'!$E:$E,'Pooled CF'!$A:$A,$A11,'Pooled CF'!$G:$G,GG$6),0)+IF(GG$6=$C$2,$K11)</f>
        <v>0</v>
      </c>
      <c r="GH11" s="100">
        <f>IF(GH$6&lt;=$C$2,SUMIFS('Pooled CF'!$E:$E,'Pooled CF'!$A:$A,$A11,'Pooled CF'!$G:$G,GH$6),0)+IF(GH$6=$C$2,$K11)</f>
        <v>0</v>
      </c>
      <c r="GI11" s="100">
        <f>IF(GI$6&lt;=$C$2,SUMIFS('Pooled CF'!$E:$E,'Pooled CF'!$A:$A,$A11,'Pooled CF'!$G:$G,GI$6),0)+IF(GI$6=$C$2,$K11)</f>
        <v>0</v>
      </c>
      <c r="GJ11" s="100">
        <f>IF(GJ$6&lt;=$C$2,SUMIFS('Pooled CF'!$E:$E,'Pooled CF'!$A:$A,$A11,'Pooled CF'!$G:$G,GJ$6),0)+IF(GJ$6=$C$2,$K11)</f>
        <v>0</v>
      </c>
      <c r="GK11" s="100">
        <f>IF(GK$6&lt;=$C$2,SUMIFS('Pooled CF'!$E:$E,'Pooled CF'!$A:$A,$A11,'Pooled CF'!$G:$G,GK$6),0)+IF(GK$6=$C$2,$K11)</f>
        <v>0</v>
      </c>
      <c r="GL11" s="100">
        <f>IF(GL$6&lt;=$C$2,SUMIFS('Pooled CF'!$E:$E,'Pooled CF'!$A:$A,$A11,'Pooled CF'!$G:$G,GL$6),0)+IF(GL$6=$C$2,$K11)</f>
        <v>0</v>
      </c>
      <c r="GM11" s="100">
        <f>IF(GM$6&lt;=$C$2,SUMIFS('Pooled CF'!$E:$E,'Pooled CF'!$A:$A,$A11,'Pooled CF'!$G:$G,GM$6),0)+IF(GM$6=$C$2,$K11)</f>
        <v>0</v>
      </c>
      <c r="GN11" s="100">
        <f>IF(GN$6&lt;=$C$2,SUMIFS('Pooled CF'!$E:$E,'Pooled CF'!$A:$A,$A11,'Pooled CF'!$G:$G,GN$6),0)+IF(GN$6=$C$2,$K11)</f>
        <v>0</v>
      </c>
      <c r="GO11" s="100">
        <f>IF(GO$6&lt;=$C$2,SUMIFS('Pooled CF'!$E:$E,'Pooled CF'!$A:$A,$A11,'Pooled CF'!$G:$G,GO$6),0)+IF(GO$6=$C$2,$K11)</f>
        <v>0</v>
      </c>
      <c r="GP11" s="100">
        <f>IF(GP$6&lt;=$C$2,SUMIFS('Pooled CF'!$E:$E,'Pooled CF'!$A:$A,$A11,'Pooled CF'!$G:$G,GP$6),0)+IF(GP$6=$C$2,$K11)</f>
        <v>0</v>
      </c>
      <c r="GQ11" s="100">
        <f>IF(GQ$6&lt;=$C$2,SUMIFS('Pooled CF'!$E:$E,'Pooled CF'!$A:$A,$A11,'Pooled CF'!$G:$G,GQ$6),0)+IF(GQ$6=$C$2,$K11)</f>
        <v>0</v>
      </c>
      <c r="GR11" s="100">
        <f>IF(GR$6&lt;=$C$2,SUMIFS('Pooled CF'!$E:$E,'Pooled CF'!$A:$A,$A11,'Pooled CF'!$G:$G,GR$6),0)+IF(GR$6=$C$2,$K11)</f>
        <v>0</v>
      </c>
      <c r="GS11" s="100">
        <f>IF(GS$6&lt;=$C$2,SUMIFS('Pooled CF'!$E:$E,'Pooled CF'!$A:$A,$A11,'Pooled CF'!$G:$G,GS$6),0)+IF(GS$6=$C$2,$K11)</f>
        <v>0</v>
      </c>
      <c r="GT11" s="100">
        <f>IF(GT$6&lt;=$C$2,SUMIFS('Pooled CF'!$E:$E,'Pooled CF'!$A:$A,$A11,'Pooled CF'!$G:$G,GT$6),0)+IF(GT$6=$C$2,$K11)</f>
        <v>0</v>
      </c>
      <c r="GU11" s="100">
        <f>IF(GU$6&lt;=$C$2,SUMIFS('Pooled CF'!$E:$E,'Pooled CF'!$A:$A,$A11,'Pooled CF'!$G:$G,GU$6),0)+IF(GU$6=$C$2,$K11)</f>
        <v>0</v>
      </c>
      <c r="GV11" s="100">
        <f>IF(GV$6&lt;=$C$2,SUMIFS('Pooled CF'!$E:$E,'Pooled CF'!$A:$A,$A11,'Pooled CF'!$G:$G,GV$6),0)+IF(GV$6=$C$2,$K11)</f>
        <v>0</v>
      </c>
      <c r="GW11" s="100">
        <f>IF(GW$6&lt;=$C$2,SUMIFS('Pooled CF'!$E:$E,'Pooled CF'!$A:$A,$A11,'Pooled CF'!$G:$G,GW$6),0)+IF(GW$6=$C$2,$K11)</f>
        <v>0</v>
      </c>
      <c r="GY11" s="85">
        <f t="shared" si="11"/>
        <v>0</v>
      </c>
      <c r="GZ11" s="85">
        <f t="shared" si="10"/>
        <v>-47876049.680321984</v>
      </c>
      <c r="HA11" s="85">
        <f t="shared" si="10"/>
        <v>4657681.8499999996</v>
      </c>
      <c r="HB11" s="85">
        <f t="shared" si="10"/>
        <v>4598861.8499999996</v>
      </c>
      <c r="HC11" s="85">
        <f t="shared" si="10"/>
        <v>4512174.6399999997</v>
      </c>
      <c r="HD11" s="85">
        <f t="shared" si="10"/>
        <v>4604272.75</v>
      </c>
      <c r="HE11" s="85">
        <f t="shared" si="10"/>
        <v>4611924.79</v>
      </c>
      <c r="HF11" s="85">
        <f t="shared" si="10"/>
        <v>4478663.370000001</v>
      </c>
      <c r="HG11" s="85">
        <f t="shared" si="10"/>
        <v>4825646.4000000004</v>
      </c>
      <c r="HH11" s="85">
        <f t="shared" ca="1" si="10"/>
        <v>54336890.124601282</v>
      </c>
      <c r="HI11" s="85">
        <f t="shared" si="10"/>
        <v>0</v>
      </c>
      <c r="HJ11" s="85">
        <f t="shared" si="10"/>
        <v>0</v>
      </c>
      <c r="HK11" s="85">
        <f t="shared" si="10"/>
        <v>0</v>
      </c>
      <c r="HL11" s="85">
        <f t="shared" si="10"/>
        <v>0</v>
      </c>
      <c r="HM11" s="85">
        <f t="shared" si="10"/>
        <v>0</v>
      </c>
      <c r="HN11" s="85">
        <f t="shared" si="10"/>
        <v>0</v>
      </c>
      <c r="HO11" s="85">
        <f t="shared" ca="1" si="12"/>
        <v>38750066.094279304</v>
      </c>
    </row>
    <row r="12" spans="1:223" hidden="1" outlineLevel="1" x14ac:dyDescent="0.75">
      <c r="A12" s="7" t="s">
        <v>18</v>
      </c>
      <c r="B12" s="112" t="s">
        <v>137</v>
      </c>
      <c r="C12" s="104"/>
      <c r="D12" s="104">
        <f ca="1">EOMONTH(OFFSET(Strats!$B$3,MATCH($B12,Strats!$B$4:$B$31,0),MATCH(D$5,Strats!$C$3:$BS$3,0)),0)</f>
        <v>43646</v>
      </c>
      <c r="E12" s="87">
        <f ca="1">OFFSET(Strats!$B$3,MATCH($B12,Strats!$B$4:$B$31,0),MATCH(E$5,Strats!$C$3:$BS$3,0))</f>
        <v>95220542</v>
      </c>
      <c r="F12" s="88">
        <f ca="1">OFFSET(Strats!$B$3,MATCH($B12,Strats!$B$4:$B$31,0),MATCH(F$5,Strats!$C$3:$BS$3,0))</f>
        <v>0.52068800000000004</v>
      </c>
      <c r="G12" s="85">
        <f t="shared" ca="1" si="7"/>
        <v>49580193.572896004</v>
      </c>
      <c r="H12" s="113">
        <f ca="1">'HTM Output'!G12</f>
        <v>31550771.189999986</v>
      </c>
      <c r="I12" s="87">
        <f ca="1">OFFSET(Strats!$B$3,MATCH($B12,Strats!$B$4:$B$31,0),MATCH(I$5,Strats!$C$3:$BS$3,0))</f>
        <v>94541101.230000004</v>
      </c>
      <c r="J12" s="88">
        <f ca="1">OFFSET(Strats!$B$3,MATCH($B12,Strats!$B$4:$B$31,0),MATCH(J$5,Strats!$C$3:$BS$3,0))</f>
        <v>0.53216540179704486</v>
      </c>
      <c r="K12" s="85">
        <f t="shared" ca="1" si="8"/>
        <v>50311503.122398041</v>
      </c>
      <c r="L12" s="86">
        <f ca="1">IFERROR(XIRR(OFFSET($N12,0,MATCH($D12,$O$6:$GW$6,0)):$GW12,OFFSET($N$6,0,MATCH($D12,$O$6:$GW$6,0)):$GW$6),"N/A")</f>
        <v>9.6875458955764798E-2</v>
      </c>
      <c r="M12" s="95">
        <f t="shared" ca="1" si="9"/>
        <v>1.6511084046503133</v>
      </c>
      <c r="O12" s="100">
        <f>IF(O$6&lt;=$C$2,SUMIFS('Pooled CF'!$E:$E,'Pooled CF'!$A:$A,$A12,'Pooled CF'!$G:$G,O$6),0)+IF(O$6=$C$2,$K12)</f>
        <v>0</v>
      </c>
      <c r="P12" s="100">
        <f>IF(P$6&lt;=$C$2,SUMIFS('Pooled CF'!$E:$E,'Pooled CF'!$A:$A,$A12,'Pooled CF'!$G:$G,P$6),0)+IF(P$6=$C$2,$K12)</f>
        <v>0</v>
      </c>
      <c r="Q12" s="100">
        <f>IF(Q$6&lt;=$C$2,SUMIFS('Pooled CF'!$E:$E,'Pooled CF'!$A:$A,$A12,'Pooled CF'!$G:$G,Q$6),0)+IF(Q$6=$C$2,$K12)</f>
        <v>0</v>
      </c>
      <c r="R12" s="100">
        <f>IF(R$6&lt;=$C$2,SUMIFS('Pooled CF'!$E:$E,'Pooled CF'!$A:$A,$A12,'Pooled CF'!$G:$G,R$6),0)+IF(R$6=$C$2,$K12)</f>
        <v>0</v>
      </c>
      <c r="S12" s="100">
        <f>IF(S$6&lt;=$C$2,SUMIFS('Pooled CF'!$E:$E,'Pooled CF'!$A:$A,$A12,'Pooled CF'!$G:$G,S$6),0)+IF(S$6=$C$2,$K12)</f>
        <v>0</v>
      </c>
      <c r="T12" s="100">
        <f>IF(T$6&lt;=$C$2,SUMIFS('Pooled CF'!$E:$E,'Pooled CF'!$A:$A,$A12,'Pooled CF'!$G:$G,T$6),0)+IF(T$6=$C$2,$K12)</f>
        <v>0</v>
      </c>
      <c r="U12" s="100">
        <f>IF(U$6&lt;=$C$2,SUMIFS('Pooled CF'!$E:$E,'Pooled CF'!$A:$A,$A12,'Pooled CF'!$G:$G,U$6),0)+IF(U$6=$C$2,$K12)</f>
        <v>0</v>
      </c>
      <c r="V12" s="100">
        <f>IF(V$6&lt;=$C$2,SUMIFS('Pooled CF'!$E:$E,'Pooled CF'!$A:$A,$A12,'Pooled CF'!$G:$G,V$6),0)+IF(V$6=$C$2,$K12)</f>
        <v>0</v>
      </c>
      <c r="W12" s="100">
        <f>IF(W$6&lt;=$C$2,SUMIFS('Pooled CF'!$E:$E,'Pooled CF'!$A:$A,$A12,'Pooled CF'!$G:$G,W$6),0)+IF(W$6=$C$2,$K12)</f>
        <v>0</v>
      </c>
      <c r="X12" s="100">
        <f>IF(X$6&lt;=$C$2,SUMIFS('Pooled CF'!$E:$E,'Pooled CF'!$A:$A,$A12,'Pooled CF'!$G:$G,X$6),0)+IF(X$6=$C$2,$K12)</f>
        <v>0</v>
      </c>
      <c r="Y12" s="100">
        <f>IF(Y$6&lt;=$C$2,SUMIFS('Pooled CF'!$E:$E,'Pooled CF'!$A:$A,$A12,'Pooled CF'!$G:$G,Y$6),0)+IF(Y$6=$C$2,$K12)</f>
        <v>0</v>
      </c>
      <c r="Z12" s="100">
        <f>IF(Z$6&lt;=$C$2,SUMIFS('Pooled CF'!$E:$E,'Pooled CF'!$A:$A,$A12,'Pooled CF'!$G:$G,Z$6),0)+IF(Z$6=$C$2,$K12)</f>
        <v>0</v>
      </c>
      <c r="AA12" s="100">
        <f>IF(AA$6&lt;=$C$2,SUMIFS('Pooled CF'!$E:$E,'Pooled CF'!$A:$A,$A12,'Pooled CF'!$G:$G,AA$6),0)+IF(AA$6=$C$2,$K12)</f>
        <v>0</v>
      </c>
      <c r="AB12" s="100">
        <f>IF(AB$6&lt;=$C$2,SUMIFS('Pooled CF'!$E:$E,'Pooled CF'!$A:$A,$A12,'Pooled CF'!$G:$G,AB$6),0)+IF(AB$6=$C$2,$K12)</f>
        <v>0</v>
      </c>
      <c r="AC12" s="100">
        <f>IF(AC$6&lt;=$C$2,SUMIFS('Pooled CF'!$E:$E,'Pooled CF'!$A:$A,$A12,'Pooled CF'!$G:$G,AC$6),0)+IF(AC$6=$C$2,$K12)</f>
        <v>0</v>
      </c>
      <c r="AD12" s="100">
        <f>IF(AD$6&lt;=$C$2,SUMIFS('Pooled CF'!$E:$E,'Pooled CF'!$A:$A,$A12,'Pooled CF'!$G:$G,AD$6),0)+IF(AD$6=$C$2,$K12)</f>
        <v>0</v>
      </c>
      <c r="AE12" s="100">
        <f>IF(AE$6&lt;=$C$2,SUMIFS('Pooled CF'!$E:$E,'Pooled CF'!$A:$A,$A12,'Pooled CF'!$G:$G,AE$6),0)+IF(AE$6=$C$2,$K12)</f>
        <v>0</v>
      </c>
      <c r="AF12" s="100">
        <f>IF(AF$6&lt;=$C$2,SUMIFS('Pooled CF'!$E:$E,'Pooled CF'!$A:$A,$A12,'Pooled CF'!$G:$G,AF$6),0)+IF(AF$6=$C$2,$K12)</f>
        <v>0</v>
      </c>
      <c r="AG12" s="100">
        <f>IF(AG$6&lt;=$C$2,SUMIFS('Pooled CF'!$E:$E,'Pooled CF'!$A:$A,$A12,'Pooled CF'!$G:$G,AG$6),0)+IF(AG$6=$C$2,$K12)</f>
        <v>0</v>
      </c>
      <c r="AH12" s="100">
        <f>IF(AH$6&lt;=$C$2,SUMIFS('Pooled CF'!$E:$E,'Pooled CF'!$A:$A,$A12,'Pooled CF'!$G:$G,AH$6),0)+IF(AH$6=$C$2,$K12)</f>
        <v>0</v>
      </c>
      <c r="AI12" s="100">
        <f>IF(AI$6&lt;=$C$2,SUMIFS('Pooled CF'!$E:$E,'Pooled CF'!$A:$A,$A12,'Pooled CF'!$G:$G,AI$6),0)+IF(AI$6=$C$2,$K12)</f>
        <v>0</v>
      </c>
      <c r="AJ12" s="100">
        <f>IF(AJ$6&lt;=$C$2,SUMIFS('Pooled CF'!$E:$E,'Pooled CF'!$A:$A,$A12,'Pooled CF'!$G:$G,AJ$6),0)+IF(AJ$6=$C$2,$K12)</f>
        <v>0</v>
      </c>
      <c r="AK12" s="100">
        <f>IF(AK$6&lt;=$C$2,SUMIFS('Pooled CF'!$E:$E,'Pooled CF'!$A:$A,$A12,'Pooled CF'!$G:$G,AK$6),0)+IF(AK$6=$C$2,$K12)</f>
        <v>0</v>
      </c>
      <c r="AL12" s="100">
        <f>IF(AL$6&lt;=$C$2,SUMIFS('Pooled CF'!$E:$E,'Pooled CF'!$A:$A,$A12,'Pooled CF'!$G:$G,AL$6),0)+IF(AL$6=$C$2,$K12)</f>
        <v>0</v>
      </c>
      <c r="AM12" s="100">
        <f>IF(AM$6&lt;=$C$2,SUMIFS('Pooled CF'!$E:$E,'Pooled CF'!$A:$A,$A12,'Pooled CF'!$G:$G,AM$6),0)+IF(AM$6=$C$2,$K12)</f>
        <v>0</v>
      </c>
      <c r="AN12" s="100">
        <f>IF(AN$6&lt;=$C$2,SUMIFS('Pooled CF'!$E:$E,'Pooled CF'!$A:$A,$A12,'Pooled CF'!$G:$G,AN$6),0)+IF(AN$6=$C$2,$K12)</f>
        <v>0</v>
      </c>
      <c r="AO12" s="100">
        <f>IF(AO$6&lt;=$C$2,SUMIFS('Pooled CF'!$E:$E,'Pooled CF'!$A:$A,$A12,'Pooled CF'!$G:$G,AO$6),0)+IF(AO$6=$C$2,$K12)</f>
        <v>0</v>
      </c>
      <c r="AP12" s="100">
        <f>IF(AP$6&lt;=$C$2,SUMIFS('Pooled CF'!$E:$E,'Pooled CF'!$A:$A,$A12,'Pooled CF'!$G:$G,AP$6),0)+IF(AP$6=$C$2,$K12)</f>
        <v>0</v>
      </c>
      <c r="AQ12" s="100">
        <f>IF(AQ$6&lt;=$C$2,SUMIFS('Pooled CF'!$E:$E,'Pooled CF'!$A:$A,$A12,'Pooled CF'!$G:$G,AQ$6),0)+IF(AQ$6=$C$2,$K12)</f>
        <v>-49580193.572896004</v>
      </c>
      <c r="AR12" s="100">
        <f>IF(AR$6&lt;=$C$2,SUMIFS('Pooled CF'!$E:$E,'Pooled CF'!$A:$A,$A12,'Pooled CF'!$G:$G,AR$6),0)+IF(AR$6=$C$2,$K12)</f>
        <v>379767.21</v>
      </c>
      <c r="AS12" s="100">
        <f>IF(AS$6&lt;=$C$2,SUMIFS('Pooled CF'!$E:$E,'Pooled CF'!$A:$A,$A12,'Pooled CF'!$G:$G,AS$6),0)+IF(AS$6=$C$2,$K12)</f>
        <v>392421.66</v>
      </c>
      <c r="AT12" s="100">
        <f>IF(AT$6&lt;=$C$2,SUMIFS('Pooled CF'!$E:$E,'Pooled CF'!$A:$A,$A12,'Pooled CF'!$G:$G,AT$6),0)+IF(AT$6=$C$2,$K12)</f>
        <v>392417.75</v>
      </c>
      <c r="AU12" s="100">
        <f>IF(AU$6&lt;=$C$2,SUMIFS('Pooled CF'!$E:$E,'Pooled CF'!$A:$A,$A12,'Pooled CF'!$G:$G,AU$6),0)+IF(AU$6=$C$2,$K12)</f>
        <v>379755.32</v>
      </c>
      <c r="AV12" s="100">
        <f>IF(AV$6&lt;=$C$2,SUMIFS('Pooled CF'!$E:$E,'Pooled CF'!$A:$A,$A12,'Pooled CF'!$G:$G,AV$6),0)+IF(AV$6=$C$2,$K12)</f>
        <v>392409.3</v>
      </c>
      <c r="AW12" s="100">
        <f>IF(AW$6&lt;=$C$2,SUMIFS('Pooled CF'!$E:$E,'Pooled CF'!$A:$A,$A12,'Pooled CF'!$G:$G,AW$6),0)+IF(AW$6=$C$2,$K12)</f>
        <v>379747.1</v>
      </c>
      <c r="AX12" s="100">
        <f>IF(AX$6&lt;=$C$2,SUMIFS('Pooled CF'!$E:$E,'Pooled CF'!$A:$A,$A12,'Pooled CF'!$G:$G,AX$6),0)+IF(AX$6=$C$2,$K12)</f>
        <v>392400.78</v>
      </c>
      <c r="AY12" s="100">
        <f>IF(AY$6&lt;=$C$2,SUMIFS('Pooled CF'!$E:$E,'Pooled CF'!$A:$A,$A12,'Pooled CF'!$G:$G,AY$6),0)+IF(AY$6=$C$2,$K12)</f>
        <v>379728.37</v>
      </c>
      <c r="AZ12" s="100">
        <f>IF(AZ$6&lt;=$C$2,SUMIFS('Pooled CF'!$E:$E,'Pooled CF'!$A:$A,$A12,'Pooled CF'!$G:$G,AZ$6),0)+IF(AZ$6=$C$2,$K12)</f>
        <v>379260.46</v>
      </c>
      <c r="BA12" s="100">
        <f>IF(BA$6&lt;=$C$2,SUMIFS('Pooled CF'!$E:$E,'Pooled CF'!$A:$A,$A12,'Pooled CF'!$G:$G,BA$6),0)+IF(BA$6=$C$2,$K12)</f>
        <v>392860.98</v>
      </c>
      <c r="BB12" s="100">
        <f>IF(BB$6&lt;=$C$2,SUMIFS('Pooled CF'!$E:$E,'Pooled CF'!$A:$A,$A12,'Pooled CF'!$G:$G,BB$6),0)+IF(BB$6=$C$2,$K12)</f>
        <v>379718.67</v>
      </c>
      <c r="BC12" s="100">
        <f>IF(BC$6&lt;=$C$2,SUMIFS('Pooled CF'!$E:$E,'Pooled CF'!$A:$A,$A12,'Pooled CF'!$G:$G,BC$6),0)+IF(BC$6=$C$2,$K12)</f>
        <v>388492.98</v>
      </c>
      <c r="BD12" s="100">
        <f>IF(BD$6&lt;=$C$2,SUMIFS('Pooled CF'!$E:$E,'Pooled CF'!$A:$A,$A12,'Pooled CF'!$G:$G,BD$6),0)+IF(BD$6=$C$2,$K12)</f>
        <v>372466.79</v>
      </c>
      <c r="BE12" s="100">
        <f>IF(BE$6&lt;=$C$2,SUMIFS('Pooled CF'!$E:$E,'Pooled CF'!$A:$A,$A12,'Pooled CF'!$G:$G,BE$6),0)+IF(BE$6=$C$2,$K12)</f>
        <v>389057.66</v>
      </c>
      <c r="BF12" s="100">
        <f>IF(BF$6&lt;=$C$2,SUMIFS('Pooled CF'!$E:$E,'Pooled CF'!$A:$A,$A12,'Pooled CF'!$G:$G,BF$6),0)+IF(BF$6=$C$2,$K12)</f>
        <v>388503.6</v>
      </c>
      <c r="BG12" s="100">
        <f>IF(BG$6&lt;=$C$2,SUMIFS('Pooled CF'!$E:$E,'Pooled CF'!$A:$A,$A12,'Pooled CF'!$G:$G,BG$6),0)+IF(BG$6=$C$2,$K12)</f>
        <v>376260.16</v>
      </c>
      <c r="BH12" s="100">
        <f>IF(BH$6&lt;=$C$2,SUMIFS('Pooled CF'!$E:$E,'Pooled CF'!$A:$A,$A12,'Pooled CF'!$G:$G,BH$6),0)+IF(BH$6=$C$2,$K12)</f>
        <v>388852.54</v>
      </c>
      <c r="BI12" s="100">
        <f>IF(BI$6&lt;=$C$2,SUMIFS('Pooled CF'!$E:$E,'Pooled CF'!$A:$A,$A12,'Pooled CF'!$G:$G,BI$6),0)+IF(BI$6=$C$2,$K12)</f>
        <v>376196.35</v>
      </c>
      <c r="BJ12" s="100">
        <f>IF(BJ$6&lt;=$C$2,SUMIFS('Pooled CF'!$E:$E,'Pooled CF'!$A:$A,$A12,'Pooled CF'!$G:$G,BJ$6),0)+IF(BJ$6=$C$2,$K12)</f>
        <v>375236.45</v>
      </c>
      <c r="BK12" s="100">
        <f>IF(BK$6&lt;=$C$2,SUMIFS('Pooled CF'!$E:$E,'Pooled CF'!$A:$A,$A12,'Pooled CF'!$G:$G,BK$6),0)+IF(BK$6=$C$2,$K12)</f>
        <v>375604.19</v>
      </c>
      <c r="BL12" s="100">
        <f>IF(BL$6&lt;=$C$2,SUMIFS('Pooled CF'!$E:$E,'Pooled CF'!$A:$A,$A12,'Pooled CF'!$G:$G,BL$6),0)+IF(BL$6=$C$2,$K12)</f>
        <v>414668.1</v>
      </c>
      <c r="BM12" s="100">
        <f>IF(BM$6&lt;=$C$2,SUMIFS('Pooled CF'!$E:$E,'Pooled CF'!$A:$A,$A12,'Pooled CF'!$G:$G,BM$6),0)+IF(BM$6=$C$2,$K12)</f>
        <v>392324.44</v>
      </c>
      <c r="BN12" s="100">
        <f>IF(BN$6&lt;=$C$2,SUMIFS('Pooled CF'!$E:$E,'Pooled CF'!$A:$A,$A12,'Pooled CF'!$G:$G,BN$6),0)+IF(BN$6=$C$2,$K12)</f>
        <v>379679.86</v>
      </c>
      <c r="BO12" s="100">
        <f>IF(BO$6&lt;=$C$2,SUMIFS('Pooled CF'!$E:$E,'Pooled CF'!$A:$A,$A12,'Pooled CF'!$G:$G,BO$6),0)+IF(BO$6=$C$2,$K12)</f>
        <v>391568.57</v>
      </c>
      <c r="BP12" s="100">
        <f>IF(BP$6&lt;=$C$2,SUMIFS('Pooled CF'!$E:$E,'Pooled CF'!$A:$A,$A12,'Pooled CF'!$G:$G,BP$6),0)+IF(BP$6=$C$2,$K12)</f>
        <v>379613.59</v>
      </c>
      <c r="BQ12" s="100">
        <f>IF(BQ$6&lt;=$C$2,SUMIFS('Pooled CF'!$E:$E,'Pooled CF'!$A:$A,$A12,'Pooled CF'!$G:$G,BQ$6),0)+IF(BQ$6=$C$2,$K12)</f>
        <v>392333.68</v>
      </c>
      <c r="BR12" s="100">
        <f>IF(BR$6&lt;=$C$2,SUMIFS('Pooled CF'!$E:$E,'Pooled CF'!$A:$A,$A12,'Pooled CF'!$G:$G,BR$6),0)+IF(BR$6=$C$2,$K12)</f>
        <v>392185.8</v>
      </c>
      <c r="BS12" s="100">
        <f>IF(BS$6&lt;=$C$2,SUMIFS('Pooled CF'!$E:$E,'Pooled CF'!$A:$A,$A12,'Pooled CF'!$G:$G,BS$6),0)+IF(BS$6=$C$2,$K12)</f>
        <v>379643.67</v>
      </c>
      <c r="BT12" s="100">
        <f>IF(BT$6&lt;=$C$2,SUMIFS('Pooled CF'!$E:$E,'Pooled CF'!$A:$A,$A12,'Pooled CF'!$G:$G,BT$6),0)+IF(BT$6=$C$2,$K12)</f>
        <v>392292.03</v>
      </c>
      <c r="BU12" s="100">
        <f>IF(BU$6&lt;=$C$2,SUMIFS('Pooled CF'!$E:$E,'Pooled CF'!$A:$A,$A12,'Pooled CF'!$G:$G,BU$6),0)+IF(BU$6=$C$2,$K12)</f>
        <v>379591.03</v>
      </c>
      <c r="BV12" s="100">
        <f>IF(BV$6&lt;=$C$2,SUMIFS('Pooled CF'!$E:$E,'Pooled CF'!$A:$A,$A12,'Pooled CF'!$G:$G,BV$6),0)+IF(BV$6=$C$2,$K12)</f>
        <v>379596.89</v>
      </c>
      <c r="BW12" s="100">
        <f>IF(BW$6&lt;=$C$2,SUMIFS('Pooled CF'!$E:$E,'Pooled CF'!$A:$A,$A12,'Pooled CF'!$G:$G,BW$6),0)+IF(BW$6=$C$2,$K12)</f>
        <v>379619.82</v>
      </c>
      <c r="BX12" s="100">
        <f>IF(BX$6&lt;=$C$2,SUMIFS('Pooled CF'!$E:$E,'Pooled CF'!$A:$A,$A12,'Pooled CF'!$G:$G,BX$6),0)+IF(BX$6=$C$2,$K12)</f>
        <v>379582.71999999997</v>
      </c>
      <c r="BY12" s="100">
        <f>IF(BY$6&lt;=$C$2,SUMIFS('Pooled CF'!$E:$E,'Pooled CF'!$A:$A,$A12,'Pooled CF'!$G:$G,BY$6),0)+IF(BY$6=$C$2,$K12)</f>
        <v>392247.13</v>
      </c>
      <c r="BZ12" s="100">
        <f>IF(BZ$6&lt;=$C$2,SUMIFS('Pooled CF'!$E:$E,'Pooled CF'!$A:$A,$A12,'Pooled CF'!$G:$G,BZ$6),0)+IF(BZ$6=$C$2,$K12)</f>
        <v>379593.22</v>
      </c>
      <c r="CA12" s="100">
        <f>IF(CA$6&lt;=$C$2,SUMIFS('Pooled CF'!$E:$E,'Pooled CF'!$A:$A,$A12,'Pooled CF'!$G:$G,CA$6),0)+IF(CA$6=$C$2,$K12)</f>
        <v>392257.87</v>
      </c>
      <c r="CB12" s="100">
        <f>IF(CB$6&lt;=$C$2,SUMIFS('Pooled CF'!$E:$E,'Pooled CF'!$A:$A,$A12,'Pooled CF'!$G:$G,CB$6),0)+IF(CB$6=$C$2,$K12)</f>
        <v>379588.03</v>
      </c>
      <c r="CC12" s="100">
        <f>IF(CC$6&lt;=$C$2,SUMIFS('Pooled CF'!$E:$E,'Pooled CF'!$A:$A,$A12,'Pooled CF'!$G:$G,CC$6),0)+IF(CC$6=$C$2,$K12)</f>
        <v>392218.06</v>
      </c>
      <c r="CD12" s="100">
        <f>IF(CD$6&lt;=$C$2,SUMIFS('Pooled CF'!$E:$E,'Pooled CF'!$A:$A,$A12,'Pooled CF'!$G:$G,CD$6),0)+IF(CD$6=$C$2,$K12)</f>
        <v>392243.6</v>
      </c>
      <c r="CE12" s="100">
        <f>IF(CE$6&lt;=$C$2,SUMIFS('Pooled CF'!$E:$E,'Pooled CF'!$A:$A,$A12,'Pooled CF'!$G:$G,CE$6),0)+IF(CE$6=$C$2,$K12)</f>
        <v>379569.05</v>
      </c>
      <c r="CF12" s="100">
        <f>IF(CF$6&lt;=$C$2,SUMIFS('Pooled CF'!$E:$E,'Pooled CF'!$A:$A,$A12,'Pooled CF'!$G:$G,CF$6),0)+IF(CF$6=$C$2,$K12)</f>
        <v>392214.26</v>
      </c>
      <c r="CG12" s="100">
        <f>IF(CG$6&lt;=$C$2,SUMIFS('Pooled CF'!$E:$E,'Pooled CF'!$A:$A,$A12,'Pooled CF'!$G:$G,CG$6),0)+IF(CG$6=$C$2,$K12)</f>
        <v>378476.21</v>
      </c>
      <c r="CH12" s="100">
        <f>IF(CH$6&lt;=$C$2,SUMIFS('Pooled CF'!$E:$E,'Pooled CF'!$A:$A,$A12,'Pooled CF'!$G:$G,CH$6),0)+IF(CH$6=$C$2,$K12)</f>
        <v>378469.9</v>
      </c>
      <c r="CI12" s="100">
        <f>IF(CI$6&lt;=$C$2,SUMIFS('Pooled CF'!$E:$E,'Pooled CF'!$A:$A,$A12,'Pooled CF'!$G:$G,CI$6),0)+IF(CI$6=$C$2,$K12)</f>
        <v>378464.18</v>
      </c>
      <c r="CJ12" s="100">
        <f>IF(CJ$6&lt;=$C$2,SUMIFS('Pooled CF'!$E:$E,'Pooled CF'!$A:$A,$A12,'Pooled CF'!$G:$G,CJ$6),0)+IF(CJ$6=$C$2,$K12)</f>
        <v>378474.62</v>
      </c>
      <c r="CK12" s="100">
        <f>IF(CK$6&lt;=$C$2,SUMIFS('Pooled CF'!$E:$E,'Pooled CF'!$A:$A,$A12,'Pooled CF'!$G:$G,CK$6),0)+IF(CK$6=$C$2,$K12)</f>
        <v>391060.66</v>
      </c>
      <c r="CL12" s="100">
        <f>IF(CL$6&lt;=$C$2,SUMIFS('Pooled CF'!$E:$E,'Pooled CF'!$A:$A,$A12,'Pooled CF'!$G:$G,CL$6),0)+IF(CL$6=$C$2,$K12)</f>
        <v>378440.31</v>
      </c>
      <c r="CM12" s="100">
        <f>IF(CM$6&lt;=$C$2,SUMIFS('Pooled CF'!$E:$E,'Pooled CF'!$A:$A,$A12,'Pooled CF'!$G:$G,CM$6),0)+IF(CM$6=$C$2,$K12)</f>
        <v>391010.83</v>
      </c>
      <c r="CN12" s="100">
        <f>IF(CN$6&lt;=$C$2,SUMIFS('Pooled CF'!$E:$E,'Pooled CF'!$A:$A,$A12,'Pooled CF'!$G:$G,CN$6),0)+IF(CN$6=$C$2,$K12)</f>
        <v>373496.88</v>
      </c>
      <c r="CO12" s="100">
        <f>IF(CO$6&lt;=$C$2,SUMIFS('Pooled CF'!$E:$E,'Pooled CF'!$A:$A,$A12,'Pooled CF'!$G:$G,CO$6),0)+IF(CO$6=$C$2,$K12)</f>
        <v>385739.01</v>
      </c>
      <c r="CP12" s="100">
        <f>IF(CP$6&lt;=$C$2,SUMIFS('Pooled CF'!$E:$E,'Pooled CF'!$A:$A,$A12,'Pooled CF'!$G:$G,CP$6),0)+IF(CP$6=$C$2,$K12)</f>
        <v>377359.86</v>
      </c>
      <c r="CQ12" s="100">
        <f>IF(CQ$6&lt;=$C$2,SUMIFS('Pooled CF'!$E:$E,'Pooled CF'!$A:$A,$A12,'Pooled CF'!$G:$G,CQ$6),0)+IF(CQ$6=$C$2,$K12)</f>
        <v>366745.58</v>
      </c>
      <c r="CR12" s="100">
        <f>IF(CR$6&lt;=$C$2,SUMIFS('Pooled CF'!$E:$E,'Pooled CF'!$A:$A,$A12,'Pooled CF'!$G:$G,CR$6),0)+IF(CR$6=$C$2,$K12)</f>
        <v>401324.02</v>
      </c>
      <c r="CS12" s="100">
        <f>IF(CS$6&lt;=$C$2,SUMIFS('Pooled CF'!$E:$E,'Pooled CF'!$A:$A,$A12,'Pooled CF'!$G:$G,CS$6),0)+IF(CS$6=$C$2,$K12)</f>
        <v>372172.93</v>
      </c>
      <c r="CT12" s="100">
        <f>IF(CT$6&lt;=$C$2,SUMIFS('Pooled CF'!$E:$E,'Pooled CF'!$A:$A,$A12,'Pooled CF'!$G:$G,CT$6),0)+IF(CT$6=$C$2,$K12)</f>
        <v>386272.89</v>
      </c>
      <c r="CU12" s="100">
        <f>IF(CU$6&lt;=$C$2,SUMIFS('Pooled CF'!$E:$E,'Pooled CF'!$A:$A,$A12,'Pooled CF'!$G:$G,CU$6),0)+IF(CU$6=$C$2,$K12)</f>
        <v>373888.74</v>
      </c>
      <c r="CV12" s="100">
        <f>IF(CV$6&lt;=$C$2,SUMIFS('Pooled CF'!$E:$E,'Pooled CF'!$A:$A,$A12,'Pooled CF'!$G:$G,CV$6),0)+IF(CV$6=$C$2,$K12)</f>
        <v>373876.14</v>
      </c>
      <c r="CW12" s="100">
        <f>IF(CW$6&lt;=$C$2,SUMIFS('Pooled CF'!$E:$E,'Pooled CF'!$A:$A,$A12,'Pooled CF'!$G:$G,CW$6),0)+IF(CW$6=$C$2,$K12)</f>
        <v>352174.41</v>
      </c>
      <c r="CX12" s="100">
        <f>IF(CX$6&lt;=$C$2,SUMIFS('Pooled CF'!$E:$E,'Pooled CF'!$A:$A,$A12,'Pooled CF'!$G:$G,CX$6),0)+IF(CX$6=$C$2,$K12)</f>
        <v>337599.74</v>
      </c>
      <c r="CY12" s="100">
        <f>IF(CY$6&lt;=$C$2,SUMIFS('Pooled CF'!$E:$E,'Pooled CF'!$A:$A,$A12,'Pooled CF'!$G:$G,CY$6),0)+IF(CY$6=$C$2,$K12)</f>
        <v>458686.05</v>
      </c>
      <c r="CZ12" s="100">
        <f>IF(CZ$6&lt;=$C$2,SUMIFS('Pooled CF'!$E:$E,'Pooled CF'!$A:$A,$A12,'Pooled CF'!$G:$G,CZ$6),0)+IF(CZ$6=$C$2,$K12)</f>
        <v>344083.7</v>
      </c>
      <c r="DA12" s="100">
        <f>IF(DA$6&lt;=$C$2,SUMIFS('Pooled CF'!$E:$E,'Pooled CF'!$A:$A,$A12,'Pooled CF'!$G:$G,DA$6),0)+IF(DA$6=$C$2,$K12)</f>
        <v>391807.38</v>
      </c>
      <c r="DB12" s="100">
        <f>IF(DB$6&lt;=$C$2,SUMIFS('Pooled CF'!$E:$E,'Pooled CF'!$A:$A,$A12,'Pooled CF'!$G:$G,DB$6),0)+IF(DB$6=$C$2,$K12)</f>
        <v>354969.46</v>
      </c>
      <c r="DC12" s="100">
        <f>IF(DC$6&lt;=$C$2,SUMIFS('Pooled CF'!$E:$E,'Pooled CF'!$A:$A,$A12,'Pooled CF'!$G:$G,DC$6),0)+IF(DC$6=$C$2,$K12)</f>
        <v>340730.65</v>
      </c>
      <c r="DD12" s="100">
        <f>IF(DD$6&lt;=$C$2,SUMIFS('Pooled CF'!$E:$E,'Pooled CF'!$A:$A,$A12,'Pooled CF'!$G:$G,DD$6),0)+IF(DD$6=$C$2,$K12)</f>
        <v>345676.57</v>
      </c>
      <c r="DE12" s="100">
        <f>IF(DE$6&lt;=$C$2,SUMIFS('Pooled CF'!$E:$E,'Pooled CF'!$A:$A,$A12,'Pooled CF'!$G:$G,DE$6),0)+IF(DE$6=$C$2,$K12)</f>
        <v>334606.40999999997</v>
      </c>
      <c r="DF12" s="100">
        <f>IF(DF$6&lt;=$C$2,SUMIFS('Pooled CF'!$E:$E,'Pooled CF'!$A:$A,$A12,'Pooled CF'!$G:$G,DF$6),0)+IF(DF$6=$C$2,$K12)</f>
        <v>430359.89</v>
      </c>
      <c r="DG12" s="100">
        <f>IF(DG$6&lt;=$C$2,SUMIFS('Pooled CF'!$E:$E,'Pooled CF'!$A:$A,$A12,'Pooled CF'!$G:$G,DG$6),0)+IF(DG$6=$C$2,$K12)</f>
        <v>323774.03000000003</v>
      </c>
      <c r="DH12" s="100">
        <f>IF(DH$6&lt;=$C$2,SUMIFS('Pooled CF'!$E:$E,'Pooled CF'!$A:$A,$A12,'Pooled CF'!$G:$G,DH$6),0)+IF(DH$6=$C$2,$K12)</f>
        <v>364821.46</v>
      </c>
      <c r="DI12" s="100">
        <f>IF(DI$6&lt;=$C$2,SUMIFS('Pooled CF'!$E:$E,'Pooled CF'!$A:$A,$A12,'Pooled CF'!$G:$G,DI$6),0)+IF(DI$6=$C$2,$K12)</f>
        <v>350954.37</v>
      </c>
      <c r="DJ12" s="100">
        <f>IF(DJ$6&lt;=$C$2,SUMIFS('Pooled CF'!$E:$E,'Pooled CF'!$A:$A,$A12,'Pooled CF'!$G:$G,DJ$6),0)+IF(DJ$6=$C$2,$K12)</f>
        <v>324936.26</v>
      </c>
      <c r="DK12" s="100">
        <f>IF(DK$6&lt;=$C$2,SUMIFS('Pooled CF'!$E:$E,'Pooled CF'!$A:$A,$A12,'Pooled CF'!$G:$G,DK$6),0)+IF(DK$6=$C$2,$K12)</f>
        <v>341551.08</v>
      </c>
      <c r="DL12" s="100">
        <f>IF(DL$6&lt;=$C$2,SUMIFS('Pooled CF'!$E:$E,'Pooled CF'!$A:$A,$A12,'Pooled CF'!$G:$G,DL$6),0)+IF(DL$6=$C$2,$K12)</f>
        <v>564857.93999999994</v>
      </c>
      <c r="DM12" s="100">
        <f>IF(DM$6&lt;=$C$2,SUMIFS('Pooled CF'!$E:$E,'Pooled CF'!$A:$A,$A12,'Pooled CF'!$G:$G,DM$6),0)+IF(DM$6=$C$2,$K12)</f>
        <v>343202.01</v>
      </c>
      <c r="DN12" s="100">
        <f>IF(DN$6&lt;=$C$2,SUMIFS('Pooled CF'!$E:$E,'Pooled CF'!$A:$A,$A12,'Pooled CF'!$G:$G,DN$6),0)+IF(DN$6=$C$2,$K12)</f>
        <v>335761.59</v>
      </c>
      <c r="DO12" s="100">
        <f>IF(DO$6&lt;=$C$2,SUMIFS('Pooled CF'!$E:$E,'Pooled CF'!$A:$A,$A12,'Pooled CF'!$G:$G,DO$6),0)+IF(DO$6=$C$2,$K12)</f>
        <v>324869.28000000003</v>
      </c>
      <c r="DP12" s="100">
        <f>IF(DP$6&lt;=$C$2,SUMIFS('Pooled CF'!$E:$E,'Pooled CF'!$A:$A,$A12,'Pooled CF'!$G:$G,DP$6),0)+IF(DP$6=$C$2,$K12)</f>
        <v>335926.93</v>
      </c>
      <c r="DQ12" s="100">
        <f>IF(DQ$6&lt;=$C$2,SUMIFS('Pooled CF'!$E:$E,'Pooled CF'!$A:$A,$A12,'Pooled CF'!$G:$G,DQ$6),0)+IF(DQ$6=$C$2,$K12)</f>
        <v>394742.05</v>
      </c>
      <c r="DR12" s="100">
        <f>IF(DR$6&lt;=$C$2,SUMIFS('Pooled CF'!$E:$E,'Pooled CF'!$A:$A,$A12,'Pooled CF'!$G:$G,DR$6),0)+IF(DR$6=$C$2,$K12)</f>
        <v>337994.75</v>
      </c>
      <c r="DS12" s="100">
        <f>IF(DS$6&lt;=$C$2,SUMIFS('Pooled CF'!$E:$E,'Pooled CF'!$A:$A,$A12,'Pooled CF'!$G:$G,DS$6),0)+IF(DS$6=$C$2,$K12)</f>
        <v>325047.69</v>
      </c>
      <c r="DT12" s="100">
        <f>IF(DT$6&lt;=$C$2,SUMIFS('Pooled CF'!$E:$E,'Pooled CF'!$A:$A,$A12,'Pooled CF'!$G:$G,DT$6),0)+IF(DT$6=$C$2,$K12)</f>
        <v>327680.01</v>
      </c>
      <c r="DU12" s="100">
        <f>IF(DU$6&lt;=$C$2,SUMIFS('Pooled CF'!$E:$E,'Pooled CF'!$A:$A,$A12,'Pooled CF'!$G:$G,DU$6),0)+IF(DU$6=$C$2,$K12)</f>
        <v>312378.21999999997</v>
      </c>
      <c r="DV12" s="100">
        <f>IF(DV$6&lt;=$C$2,SUMIFS('Pooled CF'!$E:$E,'Pooled CF'!$A:$A,$A12,'Pooled CF'!$G:$G,DV$6),0)+IF(DV$6=$C$2,$K12)</f>
        <v>310525.33</v>
      </c>
      <c r="DW12" s="100">
        <f ca="1">IF(DW$6&lt;=$C$2,SUMIFS('Pooled CF'!$E:$E,'Pooled CF'!$A:$A,$A12,'Pooled CF'!$G:$G,DW$6),0)+IF(DW$6=$C$2,$K12)</f>
        <v>50663494.552398041</v>
      </c>
      <c r="DX12" s="100">
        <f>IF(DX$6&lt;=$C$2,SUMIFS('Pooled CF'!$E:$E,'Pooled CF'!$A:$A,$A12,'Pooled CF'!$G:$G,DX$6),0)+IF(DX$6=$C$2,$K12)</f>
        <v>0</v>
      </c>
      <c r="DY12" s="100">
        <f>IF(DY$6&lt;=$C$2,SUMIFS('Pooled CF'!$E:$E,'Pooled CF'!$A:$A,$A12,'Pooled CF'!$G:$G,DY$6),0)+IF(DY$6=$C$2,$K12)</f>
        <v>0</v>
      </c>
      <c r="DZ12" s="100">
        <f>IF(DZ$6&lt;=$C$2,SUMIFS('Pooled CF'!$E:$E,'Pooled CF'!$A:$A,$A12,'Pooled CF'!$G:$G,DZ$6),0)+IF(DZ$6=$C$2,$K12)</f>
        <v>0</v>
      </c>
      <c r="EA12" s="100">
        <f>IF(EA$6&lt;=$C$2,SUMIFS('Pooled CF'!$E:$E,'Pooled CF'!$A:$A,$A12,'Pooled CF'!$G:$G,EA$6),0)+IF(EA$6=$C$2,$K12)</f>
        <v>0</v>
      </c>
      <c r="EB12" s="100">
        <f>IF(EB$6&lt;=$C$2,SUMIFS('Pooled CF'!$E:$E,'Pooled CF'!$A:$A,$A12,'Pooled CF'!$G:$G,EB$6),0)+IF(EB$6=$C$2,$K12)</f>
        <v>0</v>
      </c>
      <c r="EC12" s="100">
        <f>IF(EC$6&lt;=$C$2,SUMIFS('Pooled CF'!$E:$E,'Pooled CF'!$A:$A,$A12,'Pooled CF'!$G:$G,EC$6),0)+IF(EC$6=$C$2,$K12)</f>
        <v>0</v>
      </c>
      <c r="ED12" s="100">
        <f>IF(ED$6&lt;=$C$2,SUMIFS('Pooled CF'!$E:$E,'Pooled CF'!$A:$A,$A12,'Pooled CF'!$G:$G,ED$6),0)+IF(ED$6=$C$2,$K12)</f>
        <v>0</v>
      </c>
      <c r="EE12" s="100">
        <f>IF(EE$6&lt;=$C$2,SUMIFS('Pooled CF'!$E:$E,'Pooled CF'!$A:$A,$A12,'Pooled CF'!$G:$G,EE$6),0)+IF(EE$6=$C$2,$K12)</f>
        <v>0</v>
      </c>
      <c r="EF12" s="100">
        <f>IF(EF$6&lt;=$C$2,SUMIFS('Pooled CF'!$E:$E,'Pooled CF'!$A:$A,$A12,'Pooled CF'!$G:$G,EF$6),0)+IF(EF$6=$C$2,$K12)</f>
        <v>0</v>
      </c>
      <c r="EG12" s="100">
        <f>IF(EG$6&lt;=$C$2,SUMIFS('Pooled CF'!$E:$E,'Pooled CF'!$A:$A,$A12,'Pooled CF'!$G:$G,EG$6),0)+IF(EG$6=$C$2,$K12)</f>
        <v>0</v>
      </c>
      <c r="EH12" s="100">
        <f>IF(EH$6&lt;=$C$2,SUMIFS('Pooled CF'!$E:$E,'Pooled CF'!$A:$A,$A12,'Pooled CF'!$G:$G,EH$6),0)+IF(EH$6=$C$2,$K12)</f>
        <v>0</v>
      </c>
      <c r="EI12" s="100">
        <f>IF(EI$6&lt;=$C$2,SUMIFS('Pooled CF'!$E:$E,'Pooled CF'!$A:$A,$A12,'Pooled CF'!$G:$G,EI$6),0)+IF(EI$6=$C$2,$K12)</f>
        <v>0</v>
      </c>
      <c r="EJ12" s="100">
        <f>IF(EJ$6&lt;=$C$2,SUMIFS('Pooled CF'!$E:$E,'Pooled CF'!$A:$A,$A12,'Pooled CF'!$G:$G,EJ$6),0)+IF(EJ$6=$C$2,$K12)</f>
        <v>0</v>
      </c>
      <c r="EK12" s="100">
        <f>IF(EK$6&lt;=$C$2,SUMIFS('Pooled CF'!$E:$E,'Pooled CF'!$A:$A,$A12,'Pooled CF'!$G:$G,EK$6),0)+IF(EK$6=$C$2,$K12)</f>
        <v>0</v>
      </c>
      <c r="EL12" s="100">
        <f>IF(EL$6&lt;=$C$2,SUMIFS('Pooled CF'!$E:$E,'Pooled CF'!$A:$A,$A12,'Pooled CF'!$G:$G,EL$6),0)+IF(EL$6=$C$2,$K12)</f>
        <v>0</v>
      </c>
      <c r="EM12" s="100">
        <f>IF(EM$6&lt;=$C$2,SUMIFS('Pooled CF'!$E:$E,'Pooled CF'!$A:$A,$A12,'Pooled CF'!$G:$G,EM$6),0)+IF(EM$6=$C$2,$K12)</f>
        <v>0</v>
      </c>
      <c r="EN12" s="100">
        <f>IF(EN$6&lt;=$C$2,SUMIFS('Pooled CF'!$E:$E,'Pooled CF'!$A:$A,$A12,'Pooled CF'!$G:$G,EN$6),0)+IF(EN$6=$C$2,$K12)</f>
        <v>0</v>
      </c>
      <c r="EO12" s="100">
        <f>IF(EO$6&lt;=$C$2,SUMIFS('Pooled CF'!$E:$E,'Pooled CF'!$A:$A,$A12,'Pooled CF'!$G:$G,EO$6),0)+IF(EO$6=$C$2,$K12)</f>
        <v>0</v>
      </c>
      <c r="EP12" s="100">
        <f>IF(EP$6&lt;=$C$2,SUMIFS('Pooled CF'!$E:$E,'Pooled CF'!$A:$A,$A12,'Pooled CF'!$G:$G,EP$6),0)+IF(EP$6=$C$2,$K12)</f>
        <v>0</v>
      </c>
      <c r="EQ12" s="100">
        <f>IF(EQ$6&lt;=$C$2,SUMIFS('Pooled CF'!$E:$E,'Pooled CF'!$A:$A,$A12,'Pooled CF'!$G:$G,EQ$6),0)+IF(EQ$6=$C$2,$K12)</f>
        <v>0</v>
      </c>
      <c r="ER12" s="100">
        <f>IF(ER$6&lt;=$C$2,SUMIFS('Pooled CF'!$E:$E,'Pooled CF'!$A:$A,$A12,'Pooled CF'!$G:$G,ER$6),0)+IF(ER$6=$C$2,$K12)</f>
        <v>0</v>
      </c>
      <c r="ES12" s="100">
        <f>IF(ES$6&lt;=$C$2,SUMIFS('Pooled CF'!$E:$E,'Pooled CF'!$A:$A,$A12,'Pooled CF'!$G:$G,ES$6),0)+IF(ES$6=$C$2,$K12)</f>
        <v>0</v>
      </c>
      <c r="ET12" s="100">
        <f>IF(ET$6&lt;=$C$2,SUMIFS('Pooled CF'!$E:$E,'Pooled CF'!$A:$A,$A12,'Pooled CF'!$G:$G,ET$6),0)+IF(ET$6=$C$2,$K12)</f>
        <v>0</v>
      </c>
      <c r="EU12" s="100">
        <f>IF(EU$6&lt;=$C$2,SUMIFS('Pooled CF'!$E:$E,'Pooled CF'!$A:$A,$A12,'Pooled CF'!$G:$G,EU$6),0)+IF(EU$6=$C$2,$K12)</f>
        <v>0</v>
      </c>
      <c r="EV12" s="100">
        <f>IF(EV$6&lt;=$C$2,SUMIFS('Pooled CF'!$E:$E,'Pooled CF'!$A:$A,$A12,'Pooled CF'!$G:$G,EV$6),0)+IF(EV$6=$C$2,$K12)</f>
        <v>0</v>
      </c>
      <c r="EW12" s="100">
        <f>IF(EW$6&lt;=$C$2,SUMIFS('Pooled CF'!$E:$E,'Pooled CF'!$A:$A,$A12,'Pooled CF'!$G:$G,EW$6),0)+IF(EW$6=$C$2,$K12)</f>
        <v>0</v>
      </c>
      <c r="EX12" s="100">
        <f>IF(EX$6&lt;=$C$2,SUMIFS('Pooled CF'!$E:$E,'Pooled CF'!$A:$A,$A12,'Pooled CF'!$G:$G,EX$6),0)+IF(EX$6=$C$2,$K12)</f>
        <v>0</v>
      </c>
      <c r="EY12" s="100">
        <f>IF(EY$6&lt;=$C$2,SUMIFS('Pooled CF'!$E:$E,'Pooled CF'!$A:$A,$A12,'Pooled CF'!$G:$G,EY$6),0)+IF(EY$6=$C$2,$K12)</f>
        <v>0</v>
      </c>
      <c r="EZ12" s="100">
        <f>IF(EZ$6&lt;=$C$2,SUMIFS('Pooled CF'!$E:$E,'Pooled CF'!$A:$A,$A12,'Pooled CF'!$G:$G,EZ$6),0)+IF(EZ$6=$C$2,$K12)</f>
        <v>0</v>
      </c>
      <c r="FA12" s="100">
        <f>IF(FA$6&lt;=$C$2,SUMIFS('Pooled CF'!$E:$E,'Pooled CF'!$A:$A,$A12,'Pooled CF'!$G:$G,FA$6),0)+IF(FA$6=$C$2,$K12)</f>
        <v>0</v>
      </c>
      <c r="FB12" s="100">
        <f>IF(FB$6&lt;=$C$2,SUMIFS('Pooled CF'!$E:$E,'Pooled CF'!$A:$A,$A12,'Pooled CF'!$G:$G,FB$6),0)+IF(FB$6=$C$2,$K12)</f>
        <v>0</v>
      </c>
      <c r="FC12" s="100">
        <f>IF(FC$6&lt;=$C$2,SUMIFS('Pooled CF'!$E:$E,'Pooled CF'!$A:$A,$A12,'Pooled CF'!$G:$G,FC$6),0)+IF(FC$6=$C$2,$K12)</f>
        <v>0</v>
      </c>
      <c r="FD12" s="100">
        <f>IF(FD$6&lt;=$C$2,SUMIFS('Pooled CF'!$E:$E,'Pooled CF'!$A:$A,$A12,'Pooled CF'!$G:$G,FD$6),0)+IF(FD$6=$C$2,$K12)</f>
        <v>0</v>
      </c>
      <c r="FE12" s="100">
        <f>IF(FE$6&lt;=$C$2,SUMIFS('Pooled CF'!$E:$E,'Pooled CF'!$A:$A,$A12,'Pooled CF'!$G:$G,FE$6),0)+IF(FE$6=$C$2,$K12)</f>
        <v>0</v>
      </c>
      <c r="FF12" s="100">
        <f>IF(FF$6&lt;=$C$2,SUMIFS('Pooled CF'!$E:$E,'Pooled CF'!$A:$A,$A12,'Pooled CF'!$G:$G,FF$6),0)+IF(FF$6=$C$2,$K12)</f>
        <v>0</v>
      </c>
      <c r="FG12" s="100">
        <f>IF(FG$6&lt;=$C$2,SUMIFS('Pooled CF'!$E:$E,'Pooled CF'!$A:$A,$A12,'Pooled CF'!$G:$G,FG$6),0)+IF(FG$6=$C$2,$K12)</f>
        <v>0</v>
      </c>
      <c r="FH12" s="100">
        <f>IF(FH$6&lt;=$C$2,SUMIFS('Pooled CF'!$E:$E,'Pooled CF'!$A:$A,$A12,'Pooled CF'!$G:$G,FH$6),0)+IF(FH$6=$C$2,$K12)</f>
        <v>0</v>
      </c>
      <c r="FI12" s="100">
        <f>IF(FI$6&lt;=$C$2,SUMIFS('Pooled CF'!$E:$E,'Pooled CF'!$A:$A,$A12,'Pooled CF'!$G:$G,FI$6),0)+IF(FI$6=$C$2,$K12)</f>
        <v>0</v>
      </c>
      <c r="FJ12" s="100">
        <f>IF(FJ$6&lt;=$C$2,SUMIFS('Pooled CF'!$E:$E,'Pooled CF'!$A:$A,$A12,'Pooled CF'!$G:$G,FJ$6),0)+IF(FJ$6=$C$2,$K12)</f>
        <v>0</v>
      </c>
      <c r="FK12" s="100">
        <f>IF(FK$6&lt;=$C$2,SUMIFS('Pooled CF'!$E:$E,'Pooled CF'!$A:$A,$A12,'Pooled CF'!$G:$G,FK$6),0)+IF(FK$6=$C$2,$K12)</f>
        <v>0</v>
      </c>
      <c r="FL12" s="100">
        <f>IF(FL$6&lt;=$C$2,SUMIFS('Pooled CF'!$E:$E,'Pooled CF'!$A:$A,$A12,'Pooled CF'!$G:$G,FL$6),0)+IF(FL$6=$C$2,$K12)</f>
        <v>0</v>
      </c>
      <c r="FM12" s="100">
        <f>IF(FM$6&lt;=$C$2,SUMIFS('Pooled CF'!$E:$E,'Pooled CF'!$A:$A,$A12,'Pooled CF'!$G:$G,FM$6),0)+IF(FM$6=$C$2,$K12)</f>
        <v>0</v>
      </c>
      <c r="FN12" s="100">
        <f>IF(FN$6&lt;=$C$2,SUMIFS('Pooled CF'!$E:$E,'Pooled CF'!$A:$A,$A12,'Pooled CF'!$G:$G,FN$6),0)+IF(FN$6=$C$2,$K12)</f>
        <v>0</v>
      </c>
      <c r="FO12" s="100">
        <f>IF(FO$6&lt;=$C$2,SUMIFS('Pooled CF'!$E:$E,'Pooled CF'!$A:$A,$A12,'Pooled CF'!$G:$G,FO$6),0)+IF(FO$6=$C$2,$K12)</f>
        <v>0</v>
      </c>
      <c r="FP12" s="100">
        <f>IF(FP$6&lt;=$C$2,SUMIFS('Pooled CF'!$E:$E,'Pooled CF'!$A:$A,$A12,'Pooled CF'!$G:$G,FP$6),0)+IF(FP$6=$C$2,$K12)</f>
        <v>0</v>
      </c>
      <c r="FQ12" s="100">
        <f>IF(FQ$6&lt;=$C$2,SUMIFS('Pooled CF'!$E:$E,'Pooled CF'!$A:$A,$A12,'Pooled CF'!$G:$G,FQ$6),0)+IF(FQ$6=$C$2,$K12)</f>
        <v>0</v>
      </c>
      <c r="FR12" s="100">
        <f>IF(FR$6&lt;=$C$2,SUMIFS('Pooled CF'!$E:$E,'Pooled CF'!$A:$A,$A12,'Pooled CF'!$G:$G,FR$6),0)+IF(FR$6=$C$2,$K12)</f>
        <v>0</v>
      </c>
      <c r="FS12" s="100">
        <f>IF(FS$6&lt;=$C$2,SUMIFS('Pooled CF'!$E:$E,'Pooled CF'!$A:$A,$A12,'Pooled CF'!$G:$G,FS$6),0)+IF(FS$6=$C$2,$K12)</f>
        <v>0</v>
      </c>
      <c r="FT12" s="100">
        <f>IF(FT$6&lt;=$C$2,SUMIFS('Pooled CF'!$E:$E,'Pooled CF'!$A:$A,$A12,'Pooled CF'!$G:$G,FT$6),0)+IF(FT$6=$C$2,$K12)</f>
        <v>0</v>
      </c>
      <c r="FU12" s="100">
        <f>IF(FU$6&lt;=$C$2,SUMIFS('Pooled CF'!$E:$E,'Pooled CF'!$A:$A,$A12,'Pooled CF'!$G:$G,FU$6),0)+IF(FU$6=$C$2,$K12)</f>
        <v>0</v>
      </c>
      <c r="FV12" s="100">
        <f>IF(FV$6&lt;=$C$2,SUMIFS('Pooled CF'!$E:$E,'Pooled CF'!$A:$A,$A12,'Pooled CF'!$G:$G,FV$6),0)+IF(FV$6=$C$2,$K12)</f>
        <v>0</v>
      </c>
      <c r="FW12" s="100">
        <f>IF(FW$6&lt;=$C$2,SUMIFS('Pooled CF'!$E:$E,'Pooled CF'!$A:$A,$A12,'Pooled CF'!$G:$G,FW$6),0)+IF(FW$6=$C$2,$K12)</f>
        <v>0</v>
      </c>
      <c r="FX12" s="100">
        <f>IF(FX$6&lt;=$C$2,SUMIFS('Pooled CF'!$E:$E,'Pooled CF'!$A:$A,$A12,'Pooled CF'!$G:$G,FX$6),0)+IF(FX$6=$C$2,$K12)</f>
        <v>0</v>
      </c>
      <c r="FY12" s="100">
        <f>IF(FY$6&lt;=$C$2,SUMIFS('Pooled CF'!$E:$E,'Pooled CF'!$A:$A,$A12,'Pooled CF'!$G:$G,FY$6),0)+IF(FY$6=$C$2,$K12)</f>
        <v>0</v>
      </c>
      <c r="FZ12" s="100">
        <f>IF(FZ$6&lt;=$C$2,SUMIFS('Pooled CF'!$E:$E,'Pooled CF'!$A:$A,$A12,'Pooled CF'!$G:$G,FZ$6),0)+IF(FZ$6=$C$2,$K12)</f>
        <v>0</v>
      </c>
      <c r="GA12" s="100">
        <f>IF(GA$6&lt;=$C$2,SUMIFS('Pooled CF'!$E:$E,'Pooled CF'!$A:$A,$A12,'Pooled CF'!$G:$G,GA$6),0)+IF(GA$6=$C$2,$K12)</f>
        <v>0</v>
      </c>
      <c r="GB12" s="100">
        <f>IF(GB$6&lt;=$C$2,SUMIFS('Pooled CF'!$E:$E,'Pooled CF'!$A:$A,$A12,'Pooled CF'!$G:$G,GB$6),0)+IF(GB$6=$C$2,$K12)</f>
        <v>0</v>
      </c>
      <c r="GC12" s="100">
        <f>IF(GC$6&lt;=$C$2,SUMIFS('Pooled CF'!$E:$E,'Pooled CF'!$A:$A,$A12,'Pooled CF'!$G:$G,GC$6),0)+IF(GC$6=$C$2,$K12)</f>
        <v>0</v>
      </c>
      <c r="GD12" s="100">
        <f>IF(GD$6&lt;=$C$2,SUMIFS('Pooled CF'!$E:$E,'Pooled CF'!$A:$A,$A12,'Pooled CF'!$G:$G,GD$6),0)+IF(GD$6=$C$2,$K12)</f>
        <v>0</v>
      </c>
      <c r="GE12" s="100">
        <f>IF(GE$6&lt;=$C$2,SUMIFS('Pooled CF'!$E:$E,'Pooled CF'!$A:$A,$A12,'Pooled CF'!$G:$G,GE$6),0)+IF(GE$6=$C$2,$K12)</f>
        <v>0</v>
      </c>
      <c r="GF12" s="100">
        <f>IF(GF$6&lt;=$C$2,SUMIFS('Pooled CF'!$E:$E,'Pooled CF'!$A:$A,$A12,'Pooled CF'!$G:$G,GF$6),0)+IF(GF$6=$C$2,$K12)</f>
        <v>0</v>
      </c>
      <c r="GG12" s="100">
        <f>IF(GG$6&lt;=$C$2,SUMIFS('Pooled CF'!$E:$E,'Pooled CF'!$A:$A,$A12,'Pooled CF'!$G:$G,GG$6),0)+IF(GG$6=$C$2,$K12)</f>
        <v>0</v>
      </c>
      <c r="GH12" s="100">
        <f>IF(GH$6&lt;=$C$2,SUMIFS('Pooled CF'!$E:$E,'Pooled CF'!$A:$A,$A12,'Pooled CF'!$G:$G,GH$6),0)+IF(GH$6=$C$2,$K12)</f>
        <v>0</v>
      </c>
      <c r="GI12" s="100">
        <f>IF(GI$6&lt;=$C$2,SUMIFS('Pooled CF'!$E:$E,'Pooled CF'!$A:$A,$A12,'Pooled CF'!$G:$G,GI$6),0)+IF(GI$6=$C$2,$K12)</f>
        <v>0</v>
      </c>
      <c r="GJ12" s="100">
        <f>IF(GJ$6&lt;=$C$2,SUMIFS('Pooled CF'!$E:$E,'Pooled CF'!$A:$A,$A12,'Pooled CF'!$G:$G,GJ$6),0)+IF(GJ$6=$C$2,$K12)</f>
        <v>0</v>
      </c>
      <c r="GK12" s="100">
        <f>IF(GK$6&lt;=$C$2,SUMIFS('Pooled CF'!$E:$E,'Pooled CF'!$A:$A,$A12,'Pooled CF'!$G:$G,GK$6),0)+IF(GK$6=$C$2,$K12)</f>
        <v>0</v>
      </c>
      <c r="GL12" s="100">
        <f>IF(GL$6&lt;=$C$2,SUMIFS('Pooled CF'!$E:$E,'Pooled CF'!$A:$A,$A12,'Pooled CF'!$G:$G,GL$6),0)+IF(GL$6=$C$2,$K12)</f>
        <v>0</v>
      </c>
      <c r="GM12" s="100">
        <f>IF(GM$6&lt;=$C$2,SUMIFS('Pooled CF'!$E:$E,'Pooled CF'!$A:$A,$A12,'Pooled CF'!$G:$G,GM$6),0)+IF(GM$6=$C$2,$K12)</f>
        <v>0</v>
      </c>
      <c r="GN12" s="100">
        <f>IF(GN$6&lt;=$C$2,SUMIFS('Pooled CF'!$E:$E,'Pooled CF'!$A:$A,$A12,'Pooled CF'!$G:$G,GN$6),0)+IF(GN$6=$C$2,$K12)</f>
        <v>0</v>
      </c>
      <c r="GO12" s="100">
        <f>IF(GO$6&lt;=$C$2,SUMIFS('Pooled CF'!$E:$E,'Pooled CF'!$A:$A,$A12,'Pooled CF'!$G:$G,GO$6),0)+IF(GO$6=$C$2,$K12)</f>
        <v>0</v>
      </c>
      <c r="GP12" s="100">
        <f>IF(GP$6&lt;=$C$2,SUMIFS('Pooled CF'!$E:$E,'Pooled CF'!$A:$A,$A12,'Pooled CF'!$G:$G,GP$6),0)+IF(GP$6=$C$2,$K12)</f>
        <v>0</v>
      </c>
      <c r="GQ12" s="100">
        <f>IF(GQ$6&lt;=$C$2,SUMIFS('Pooled CF'!$E:$E,'Pooled CF'!$A:$A,$A12,'Pooled CF'!$G:$G,GQ$6),0)+IF(GQ$6=$C$2,$K12)</f>
        <v>0</v>
      </c>
      <c r="GR12" s="100">
        <f>IF(GR$6&lt;=$C$2,SUMIFS('Pooled CF'!$E:$E,'Pooled CF'!$A:$A,$A12,'Pooled CF'!$G:$G,GR$6),0)+IF(GR$6=$C$2,$K12)</f>
        <v>0</v>
      </c>
      <c r="GS12" s="100">
        <f>IF(GS$6&lt;=$C$2,SUMIFS('Pooled CF'!$E:$E,'Pooled CF'!$A:$A,$A12,'Pooled CF'!$G:$G,GS$6),0)+IF(GS$6=$C$2,$K12)</f>
        <v>0</v>
      </c>
      <c r="GT12" s="100">
        <f>IF(GT$6&lt;=$C$2,SUMIFS('Pooled CF'!$E:$E,'Pooled CF'!$A:$A,$A12,'Pooled CF'!$G:$G,GT$6),0)+IF(GT$6=$C$2,$K12)</f>
        <v>0</v>
      </c>
      <c r="GU12" s="100">
        <f>IF(GU$6&lt;=$C$2,SUMIFS('Pooled CF'!$E:$E,'Pooled CF'!$A:$A,$A12,'Pooled CF'!$G:$G,GU$6),0)+IF(GU$6=$C$2,$K12)</f>
        <v>0</v>
      </c>
      <c r="GV12" s="100">
        <f>IF(GV$6&lt;=$C$2,SUMIFS('Pooled CF'!$E:$E,'Pooled CF'!$A:$A,$A12,'Pooled CF'!$G:$G,GV$6),0)+IF(GV$6=$C$2,$K12)</f>
        <v>0</v>
      </c>
      <c r="GW12" s="100">
        <f>IF(GW$6&lt;=$C$2,SUMIFS('Pooled CF'!$E:$E,'Pooled CF'!$A:$A,$A12,'Pooled CF'!$G:$G,GW$6),0)+IF(GW$6=$C$2,$K12)</f>
        <v>0</v>
      </c>
      <c r="GY12" s="85">
        <f t="shared" si="11"/>
        <v>0</v>
      </c>
      <c r="GZ12" s="85">
        <f t="shared" si="10"/>
        <v>0</v>
      </c>
      <c r="HA12" s="85">
        <f t="shared" si="10"/>
        <v>-47263675.232896008</v>
      </c>
      <c r="HB12" s="85">
        <f t="shared" si="10"/>
        <v>4603799.34</v>
      </c>
      <c r="HC12" s="85">
        <f t="shared" si="10"/>
        <v>4644741.41</v>
      </c>
      <c r="HD12" s="85">
        <f t="shared" si="10"/>
        <v>4617206.8599999994</v>
      </c>
      <c r="HE12" s="85">
        <f t="shared" si="10"/>
        <v>4572758.7799999993</v>
      </c>
      <c r="HF12" s="85">
        <f t="shared" si="10"/>
        <v>4394372.1399999997</v>
      </c>
      <c r="HG12" s="85">
        <f t="shared" si="10"/>
        <v>4435756.8900000006</v>
      </c>
      <c r="HH12" s="85">
        <f t="shared" ca="1" si="10"/>
        <v>52277120.552398041</v>
      </c>
      <c r="HI12" s="85">
        <f t="shared" si="10"/>
        <v>0</v>
      </c>
      <c r="HJ12" s="85">
        <f t="shared" si="10"/>
        <v>0</v>
      </c>
      <c r="HK12" s="85">
        <f t="shared" si="10"/>
        <v>0</v>
      </c>
      <c r="HL12" s="85">
        <f t="shared" si="10"/>
        <v>0</v>
      </c>
      <c r="HM12" s="85">
        <f t="shared" si="10"/>
        <v>0</v>
      </c>
      <c r="HN12" s="85">
        <f t="shared" si="10"/>
        <v>0</v>
      </c>
      <c r="HO12" s="85">
        <f t="shared" ca="1" si="12"/>
        <v>32282080.739502028</v>
      </c>
    </row>
    <row r="13" spans="1:223" hidden="1" outlineLevel="1" x14ac:dyDescent="0.75">
      <c r="A13" s="7" t="s">
        <v>19</v>
      </c>
      <c r="B13" s="112" t="s">
        <v>140</v>
      </c>
      <c r="C13" s="104"/>
      <c r="D13" s="104">
        <f ca="1">EOMONTH(OFFSET(Strats!$B$3,MATCH($B13,Strats!$B$4:$B$31,0),MATCH(D$5,Strats!$C$3:$BS$3,0)),0)</f>
        <v>43524</v>
      </c>
      <c r="E13" s="87">
        <f ca="1">OFFSET(Strats!$B$3,MATCH($B13,Strats!$B$4:$B$31,0),MATCH(E$5,Strats!$C$3:$BS$3,0))</f>
        <v>73640365</v>
      </c>
      <c r="F13" s="88">
        <f ca="1">OFFSET(Strats!$B$3,MATCH($B13,Strats!$B$4:$B$31,0),MATCH(F$5,Strats!$C$3:$BS$3,0))</f>
        <v>0.53415699392581772</v>
      </c>
      <c r="G13" s="85">
        <f t="shared" ca="1" si="7"/>
        <v>39335516</v>
      </c>
      <c r="H13" s="113">
        <f ca="1">'HTM Output'!G13</f>
        <v>26432555.99000001</v>
      </c>
      <c r="I13" s="87">
        <f ca="1">OFFSET(Strats!$B$3,MATCH($B13,Strats!$B$4:$B$31,0),MATCH(I$5,Strats!$C$3:$BS$3,0))</f>
        <v>73640365</v>
      </c>
      <c r="J13" s="88">
        <f ca="1">OFFSET(Strats!$B$3,MATCH($B13,Strats!$B$4:$B$31,0),MATCH(J$5,Strats!$C$3:$BS$3,0))</f>
        <v>0.66377783434397697</v>
      </c>
      <c r="K13" s="85">
        <f t="shared" ca="1" si="8"/>
        <v>48880842</v>
      </c>
      <c r="L13" s="86">
        <f ca="1">IFERROR(XIRR(OFFSET($N13,0,MATCH($D13,$O$6:$GW$6,0)):$GW13,OFFSET($N$6,0,MATCH($D13,$O$6:$GW$6,0)):$GW$6),"N/A")</f>
        <v>0.11900301575660707</v>
      </c>
      <c r="M13" s="95">
        <f t="shared" ca="1" si="9"/>
        <v>1.9146411601668065</v>
      </c>
      <c r="O13" s="100">
        <f>IF(O$6&lt;=$C$2,SUMIFS('Pooled CF'!$E:$E,'Pooled CF'!$A:$A,$A13,'Pooled CF'!$G:$G,O$6),0)+IF(O$6=$C$2,$K13)</f>
        <v>0</v>
      </c>
      <c r="P13" s="100">
        <f>IF(P$6&lt;=$C$2,SUMIFS('Pooled CF'!$E:$E,'Pooled CF'!$A:$A,$A13,'Pooled CF'!$G:$G,P$6),0)+IF(P$6=$C$2,$K13)</f>
        <v>0</v>
      </c>
      <c r="Q13" s="100">
        <f>IF(Q$6&lt;=$C$2,SUMIFS('Pooled CF'!$E:$E,'Pooled CF'!$A:$A,$A13,'Pooled CF'!$G:$G,Q$6),0)+IF(Q$6=$C$2,$K13)</f>
        <v>0</v>
      </c>
      <c r="R13" s="100">
        <f>IF(R$6&lt;=$C$2,SUMIFS('Pooled CF'!$E:$E,'Pooled CF'!$A:$A,$A13,'Pooled CF'!$G:$G,R$6),0)+IF(R$6=$C$2,$K13)</f>
        <v>0</v>
      </c>
      <c r="S13" s="100">
        <f>IF(S$6&lt;=$C$2,SUMIFS('Pooled CF'!$E:$E,'Pooled CF'!$A:$A,$A13,'Pooled CF'!$G:$G,S$6),0)+IF(S$6=$C$2,$K13)</f>
        <v>0</v>
      </c>
      <c r="T13" s="100">
        <f>IF(T$6&lt;=$C$2,SUMIFS('Pooled CF'!$E:$E,'Pooled CF'!$A:$A,$A13,'Pooled CF'!$G:$G,T$6),0)+IF(T$6=$C$2,$K13)</f>
        <v>0</v>
      </c>
      <c r="U13" s="100">
        <f>IF(U$6&lt;=$C$2,SUMIFS('Pooled CF'!$E:$E,'Pooled CF'!$A:$A,$A13,'Pooled CF'!$G:$G,U$6),0)+IF(U$6=$C$2,$K13)</f>
        <v>0</v>
      </c>
      <c r="V13" s="100">
        <f>IF(V$6&lt;=$C$2,SUMIFS('Pooled CF'!$E:$E,'Pooled CF'!$A:$A,$A13,'Pooled CF'!$G:$G,V$6),0)+IF(V$6=$C$2,$K13)</f>
        <v>0</v>
      </c>
      <c r="W13" s="100">
        <f>IF(W$6&lt;=$C$2,SUMIFS('Pooled CF'!$E:$E,'Pooled CF'!$A:$A,$A13,'Pooled CF'!$G:$G,W$6),0)+IF(W$6=$C$2,$K13)</f>
        <v>0</v>
      </c>
      <c r="X13" s="100">
        <f>IF(X$6&lt;=$C$2,SUMIFS('Pooled CF'!$E:$E,'Pooled CF'!$A:$A,$A13,'Pooled CF'!$G:$G,X$6),0)+IF(X$6=$C$2,$K13)</f>
        <v>0</v>
      </c>
      <c r="Y13" s="100">
        <f>IF(Y$6&lt;=$C$2,SUMIFS('Pooled CF'!$E:$E,'Pooled CF'!$A:$A,$A13,'Pooled CF'!$G:$G,Y$6),0)+IF(Y$6=$C$2,$K13)</f>
        <v>0</v>
      </c>
      <c r="Z13" s="100">
        <f>IF(Z$6&lt;=$C$2,SUMIFS('Pooled CF'!$E:$E,'Pooled CF'!$A:$A,$A13,'Pooled CF'!$G:$G,Z$6),0)+IF(Z$6=$C$2,$K13)</f>
        <v>0</v>
      </c>
      <c r="AA13" s="100">
        <f>IF(AA$6&lt;=$C$2,SUMIFS('Pooled CF'!$E:$E,'Pooled CF'!$A:$A,$A13,'Pooled CF'!$G:$G,AA$6),0)+IF(AA$6=$C$2,$K13)</f>
        <v>0</v>
      </c>
      <c r="AB13" s="100">
        <f>IF(AB$6&lt;=$C$2,SUMIFS('Pooled CF'!$E:$E,'Pooled CF'!$A:$A,$A13,'Pooled CF'!$G:$G,AB$6),0)+IF(AB$6=$C$2,$K13)</f>
        <v>0</v>
      </c>
      <c r="AC13" s="100">
        <f>IF(AC$6&lt;=$C$2,SUMIFS('Pooled CF'!$E:$E,'Pooled CF'!$A:$A,$A13,'Pooled CF'!$G:$G,AC$6),0)+IF(AC$6=$C$2,$K13)</f>
        <v>0</v>
      </c>
      <c r="AD13" s="100">
        <f>IF(AD$6&lt;=$C$2,SUMIFS('Pooled CF'!$E:$E,'Pooled CF'!$A:$A,$A13,'Pooled CF'!$G:$G,AD$6),0)+IF(AD$6=$C$2,$K13)</f>
        <v>0</v>
      </c>
      <c r="AE13" s="100">
        <f>IF(AE$6&lt;=$C$2,SUMIFS('Pooled CF'!$E:$E,'Pooled CF'!$A:$A,$A13,'Pooled CF'!$G:$G,AE$6),0)+IF(AE$6=$C$2,$K13)</f>
        <v>0</v>
      </c>
      <c r="AF13" s="100">
        <f>IF(AF$6&lt;=$C$2,SUMIFS('Pooled CF'!$E:$E,'Pooled CF'!$A:$A,$A13,'Pooled CF'!$G:$G,AF$6),0)+IF(AF$6=$C$2,$K13)</f>
        <v>0</v>
      </c>
      <c r="AG13" s="100">
        <f>IF(AG$6&lt;=$C$2,SUMIFS('Pooled CF'!$E:$E,'Pooled CF'!$A:$A,$A13,'Pooled CF'!$G:$G,AG$6),0)+IF(AG$6=$C$2,$K13)</f>
        <v>0</v>
      </c>
      <c r="AH13" s="100">
        <f>IF(AH$6&lt;=$C$2,SUMIFS('Pooled CF'!$E:$E,'Pooled CF'!$A:$A,$A13,'Pooled CF'!$G:$G,AH$6),0)+IF(AH$6=$C$2,$K13)</f>
        <v>0</v>
      </c>
      <c r="AI13" s="100">
        <f>IF(AI$6&lt;=$C$2,SUMIFS('Pooled CF'!$E:$E,'Pooled CF'!$A:$A,$A13,'Pooled CF'!$G:$G,AI$6),0)+IF(AI$6=$C$2,$K13)</f>
        <v>0</v>
      </c>
      <c r="AJ13" s="100">
        <f>IF(AJ$6&lt;=$C$2,SUMIFS('Pooled CF'!$E:$E,'Pooled CF'!$A:$A,$A13,'Pooled CF'!$G:$G,AJ$6),0)+IF(AJ$6=$C$2,$K13)</f>
        <v>0</v>
      </c>
      <c r="AK13" s="100">
        <f>IF(AK$6&lt;=$C$2,SUMIFS('Pooled CF'!$E:$E,'Pooled CF'!$A:$A,$A13,'Pooled CF'!$G:$G,AK$6),0)+IF(AK$6=$C$2,$K13)</f>
        <v>0</v>
      </c>
      <c r="AL13" s="100">
        <f>IF(AL$6&lt;=$C$2,SUMIFS('Pooled CF'!$E:$E,'Pooled CF'!$A:$A,$A13,'Pooled CF'!$G:$G,AL$6),0)+IF(AL$6=$C$2,$K13)</f>
        <v>0</v>
      </c>
      <c r="AM13" s="100">
        <f>IF(AM$6&lt;=$C$2,SUMIFS('Pooled CF'!$E:$E,'Pooled CF'!$A:$A,$A13,'Pooled CF'!$G:$G,AM$6),0)+IF(AM$6=$C$2,$K13)</f>
        <v>-39335516</v>
      </c>
      <c r="AN13" s="100">
        <f>IF(AN$6&lt;=$C$2,SUMIFS('Pooled CF'!$E:$E,'Pooled CF'!$A:$A,$A13,'Pooled CF'!$G:$G,AN$6),0)+IF(AN$6=$C$2,$K13)</f>
        <v>296806.42</v>
      </c>
      <c r="AO13" s="100">
        <f>IF(AO$6&lt;=$C$2,SUMIFS('Pooled CF'!$E:$E,'Pooled CF'!$A:$A,$A13,'Pooled CF'!$G:$G,AO$6),0)+IF(AO$6=$C$2,$K13)</f>
        <v>306693.57</v>
      </c>
      <c r="AP13" s="100">
        <f>IF(AP$6&lt;=$C$2,SUMIFS('Pooled CF'!$E:$E,'Pooled CF'!$A:$A,$A13,'Pooled CF'!$G:$G,AP$6),0)+IF(AP$6=$C$2,$K13)</f>
        <v>296795.96000000002</v>
      </c>
      <c r="AQ13" s="100">
        <f>IF(AQ$6&lt;=$C$2,SUMIFS('Pooled CF'!$E:$E,'Pooled CF'!$A:$A,$A13,'Pooled CF'!$G:$G,AQ$6),0)+IF(AQ$6=$C$2,$K13)</f>
        <v>306684.07</v>
      </c>
      <c r="AR13" s="100">
        <f>IF(AR$6&lt;=$C$2,SUMIFS('Pooled CF'!$E:$E,'Pooled CF'!$A:$A,$A13,'Pooled CF'!$G:$G,AR$6),0)+IF(AR$6=$C$2,$K13)</f>
        <v>296786.73</v>
      </c>
      <c r="AS13" s="100">
        <f>IF(AS$6&lt;=$C$2,SUMIFS('Pooled CF'!$E:$E,'Pooled CF'!$A:$A,$A13,'Pooled CF'!$G:$G,AS$6),0)+IF(AS$6=$C$2,$K13)</f>
        <v>306674.46999999997</v>
      </c>
      <c r="AT13" s="100">
        <f>IF(AT$6&lt;=$C$2,SUMIFS('Pooled CF'!$E:$E,'Pooled CF'!$A:$A,$A13,'Pooled CF'!$G:$G,AT$6),0)+IF(AT$6=$C$2,$K13)</f>
        <v>306669.96999999997</v>
      </c>
      <c r="AU13" s="100">
        <f>IF(AU$6&lt;=$C$2,SUMIFS('Pooled CF'!$E:$E,'Pooled CF'!$A:$A,$A13,'Pooled CF'!$G:$G,AU$6),0)+IF(AU$6=$C$2,$K13)</f>
        <v>296773.01</v>
      </c>
      <c r="AV13" s="100">
        <f>IF(AV$6&lt;=$C$2,SUMIFS('Pooled CF'!$E:$E,'Pooled CF'!$A:$A,$A13,'Pooled CF'!$G:$G,AV$6),0)+IF(AV$6=$C$2,$K13)</f>
        <v>306660.23</v>
      </c>
      <c r="AW13" s="100">
        <f>IF(AW$6&lt;=$C$2,SUMIFS('Pooled CF'!$E:$E,'Pooled CF'!$A:$A,$A13,'Pooled CF'!$G:$G,AW$6),0)+IF(AW$6=$C$2,$K13)</f>
        <v>296763.55</v>
      </c>
      <c r="AX13" s="100">
        <f>IF(AX$6&lt;=$C$2,SUMIFS('Pooled CF'!$E:$E,'Pooled CF'!$A:$A,$A13,'Pooled CF'!$G:$G,AX$6),0)+IF(AX$6=$C$2,$K13)</f>
        <v>306650.40999999997</v>
      </c>
      <c r="AY13" s="100">
        <f>IF(AY$6&lt;=$C$2,SUMIFS('Pooled CF'!$E:$E,'Pooled CF'!$A:$A,$A13,'Pooled CF'!$G:$G,AY$6),0)+IF(AY$6=$C$2,$K13)</f>
        <v>296754</v>
      </c>
      <c r="AZ13" s="100">
        <f>IF(AZ$6&lt;=$C$2,SUMIFS('Pooled CF'!$E:$E,'Pooled CF'!$A:$A,$A13,'Pooled CF'!$G:$G,AZ$6),0)+IF(AZ$6=$C$2,$K13)</f>
        <v>296751.28000000003</v>
      </c>
      <c r="BA13" s="100">
        <f>IF(BA$6&lt;=$C$2,SUMIFS('Pooled CF'!$E:$E,'Pooled CF'!$A:$A,$A13,'Pooled CF'!$G:$G,BA$6),0)+IF(BA$6=$C$2,$K13)</f>
        <v>306635.14</v>
      </c>
      <c r="BB13" s="100">
        <f>IF(BB$6&lt;=$C$2,SUMIFS('Pooled CF'!$E:$E,'Pooled CF'!$A:$A,$A13,'Pooled CF'!$G:$G,BB$6),0)+IF(BB$6=$C$2,$K13)</f>
        <v>296605.78000000003</v>
      </c>
      <c r="BC13" s="100">
        <f>IF(BC$6&lt;=$C$2,SUMIFS('Pooled CF'!$E:$E,'Pooled CF'!$A:$A,$A13,'Pooled CF'!$G:$G,BC$6),0)+IF(BC$6=$C$2,$K13)</f>
        <v>306625.07</v>
      </c>
      <c r="BD13" s="100">
        <f>IF(BD$6&lt;=$C$2,SUMIFS('Pooled CF'!$E:$E,'Pooled CF'!$A:$A,$A13,'Pooled CF'!$G:$G,BD$6),0)+IF(BD$6=$C$2,$K13)</f>
        <v>296729.34000000003</v>
      </c>
      <c r="BE13" s="100">
        <f>IF(BE$6&lt;=$C$2,SUMIFS('Pooled CF'!$E:$E,'Pooled CF'!$A:$A,$A13,'Pooled CF'!$G:$G,BE$6),0)+IF(BE$6=$C$2,$K13)</f>
        <v>305788.67</v>
      </c>
      <c r="BF13" s="100">
        <f>IF(BF$6&lt;=$C$2,SUMIFS('Pooled CF'!$E:$E,'Pooled CF'!$A:$A,$A13,'Pooled CF'!$G:$G,BF$6),0)+IF(BF$6=$C$2,$K13)</f>
        <v>305991.45</v>
      </c>
      <c r="BG13" s="100">
        <f>IF(BG$6&lt;=$C$2,SUMIFS('Pooled CF'!$E:$E,'Pooled CF'!$A:$A,$A13,'Pooled CF'!$G:$G,BG$6),0)+IF(BG$6=$C$2,$K13)</f>
        <v>296318.84999999998</v>
      </c>
      <c r="BH13" s="100">
        <f>IF(BH$6&lt;=$C$2,SUMIFS('Pooled CF'!$E:$E,'Pooled CF'!$A:$A,$A13,'Pooled CF'!$G:$G,BH$6),0)+IF(BH$6=$C$2,$K13)</f>
        <v>305459.40999999997</v>
      </c>
      <c r="BI13" s="100">
        <f>IF(BI$6&lt;=$C$2,SUMIFS('Pooled CF'!$E:$E,'Pooled CF'!$A:$A,$A13,'Pooled CF'!$G:$G,BI$6),0)+IF(BI$6=$C$2,$K13)</f>
        <v>296704.74</v>
      </c>
      <c r="BJ13" s="100">
        <f>IF(BJ$6&lt;=$C$2,SUMIFS('Pooled CF'!$E:$E,'Pooled CF'!$A:$A,$A13,'Pooled CF'!$G:$G,BJ$6),0)+IF(BJ$6=$C$2,$K13)</f>
        <v>296699.36</v>
      </c>
      <c r="BK13" s="100">
        <f>IF(BK$6&lt;=$C$2,SUMIFS('Pooled CF'!$E:$E,'Pooled CF'!$A:$A,$A13,'Pooled CF'!$G:$G,BK$6),0)+IF(BK$6=$C$2,$K13)</f>
        <v>296694.27</v>
      </c>
      <c r="BL13" s="100">
        <f>IF(BL$6&lt;=$C$2,SUMIFS('Pooled CF'!$E:$E,'Pooled CF'!$A:$A,$A13,'Pooled CF'!$G:$G,BL$6),0)+IF(BL$6=$C$2,$K13)</f>
        <v>296696</v>
      </c>
      <c r="BM13" s="100">
        <f>IF(BM$6&lt;=$C$2,SUMIFS('Pooled CF'!$E:$E,'Pooled CF'!$A:$A,$A13,'Pooled CF'!$G:$G,BM$6),0)+IF(BM$6=$C$2,$K13)</f>
        <v>305866.15000000002</v>
      </c>
      <c r="BN13" s="100">
        <f>IF(BN$6&lt;=$C$2,SUMIFS('Pooled CF'!$E:$E,'Pooled CF'!$A:$A,$A13,'Pooled CF'!$G:$G,BN$6),0)+IF(BN$6=$C$2,$K13)</f>
        <v>296676.84999999998</v>
      </c>
      <c r="BO13" s="100">
        <f>IF(BO$6&lt;=$C$2,SUMIFS('Pooled CF'!$E:$E,'Pooled CF'!$A:$A,$A13,'Pooled CF'!$G:$G,BO$6),0)+IF(BO$6=$C$2,$K13)</f>
        <v>306560.02</v>
      </c>
      <c r="BP13" s="100">
        <f>IF(BP$6&lt;=$C$2,SUMIFS('Pooled CF'!$E:$E,'Pooled CF'!$A:$A,$A13,'Pooled CF'!$G:$G,BP$6),0)+IF(BP$6=$C$2,$K13)</f>
        <v>294598.67</v>
      </c>
      <c r="BQ13" s="100">
        <f>IF(BQ$6&lt;=$C$2,SUMIFS('Pooled CF'!$E:$E,'Pooled CF'!$A:$A,$A13,'Pooled CF'!$G:$G,BQ$6),0)+IF(BQ$6=$C$2,$K13)</f>
        <v>305855.61</v>
      </c>
      <c r="BR13" s="100">
        <f>IF(BR$6&lt;=$C$2,SUMIFS('Pooled CF'!$E:$E,'Pooled CF'!$A:$A,$A13,'Pooled CF'!$G:$G,BR$6),0)+IF(BR$6=$C$2,$K13)</f>
        <v>305896.46999999997</v>
      </c>
      <c r="BS13" s="100">
        <f>IF(BS$6&lt;=$C$2,SUMIFS('Pooled CF'!$E:$E,'Pooled CF'!$A:$A,$A13,'Pooled CF'!$G:$G,BS$6),0)+IF(BS$6=$C$2,$K13)</f>
        <v>295981.12</v>
      </c>
      <c r="BT13" s="100">
        <f>IF(BT$6&lt;=$C$2,SUMIFS('Pooled CF'!$E:$E,'Pooled CF'!$A:$A,$A13,'Pooled CF'!$G:$G,BT$6),0)+IF(BT$6=$C$2,$K13)</f>
        <v>306531.37</v>
      </c>
      <c r="BU13" s="100">
        <f>IF(BU$6&lt;=$C$2,SUMIFS('Pooled CF'!$E:$E,'Pooled CF'!$A:$A,$A13,'Pooled CF'!$G:$G,BU$6),0)+IF(BU$6=$C$2,$K13)</f>
        <v>295196.65999999997</v>
      </c>
      <c r="BV13" s="100">
        <f>IF(BV$6&lt;=$C$2,SUMIFS('Pooled CF'!$E:$E,'Pooled CF'!$A:$A,$A13,'Pooled CF'!$G:$G,BV$6),0)+IF(BV$6=$C$2,$K13)</f>
        <v>296631.84999999998</v>
      </c>
      <c r="BW13" s="100">
        <f>IF(BW$6&lt;=$C$2,SUMIFS('Pooled CF'!$E:$E,'Pooled CF'!$A:$A,$A13,'Pooled CF'!$G:$G,BW$6),0)+IF(BW$6=$C$2,$K13)</f>
        <v>296626.45</v>
      </c>
      <c r="BX13" s="100">
        <f>IF(BX$6&lt;=$C$2,SUMIFS('Pooled CF'!$E:$E,'Pooled CF'!$A:$A,$A13,'Pooled CF'!$G:$G,BX$6),0)+IF(BX$6=$C$2,$K13)</f>
        <v>296529.26</v>
      </c>
      <c r="BY13" s="100">
        <f>IF(BY$6&lt;=$C$2,SUMIFS('Pooled CF'!$E:$E,'Pooled CF'!$A:$A,$A13,'Pooled CF'!$G:$G,BY$6),0)+IF(BY$6=$C$2,$K13)</f>
        <v>306500.46000000002</v>
      </c>
      <c r="BZ13" s="100">
        <f>IF(BZ$6&lt;=$C$2,SUMIFS('Pooled CF'!$E:$E,'Pooled CF'!$A:$A,$A13,'Pooled CF'!$G:$G,BZ$6),0)+IF(BZ$6=$C$2,$K13)</f>
        <v>296512.93</v>
      </c>
      <c r="CA13" s="100">
        <f>IF(CA$6&lt;=$C$2,SUMIFS('Pooled CF'!$E:$E,'Pooled CF'!$A:$A,$A13,'Pooled CF'!$G:$G,CA$6),0)+IF(CA$6=$C$2,$K13)</f>
        <v>306488.14</v>
      </c>
      <c r="CB13" s="100">
        <f>IF(CB$6&lt;=$C$2,SUMIFS('Pooled CF'!$E:$E,'Pooled CF'!$A:$A,$A13,'Pooled CF'!$G:$G,CB$6),0)+IF(CB$6=$C$2,$K13)</f>
        <v>296595.76</v>
      </c>
      <c r="CC13" s="100">
        <f>IF(CC$6&lt;=$C$2,SUMIFS('Pooled CF'!$E:$E,'Pooled CF'!$A:$A,$A13,'Pooled CF'!$G:$G,CC$6),0)+IF(CC$6=$C$2,$K13)</f>
        <v>306451.93</v>
      </c>
      <c r="CD13" s="100">
        <f>IF(CD$6&lt;=$C$2,SUMIFS('Pooled CF'!$E:$E,'Pooled CF'!$A:$A,$A13,'Pooled CF'!$G:$G,CD$6),0)+IF(CD$6=$C$2,$K13)</f>
        <v>306386.02</v>
      </c>
      <c r="CE13" s="100">
        <f>IF(CE$6&lt;=$C$2,SUMIFS('Pooled CF'!$E:$E,'Pooled CF'!$A:$A,$A13,'Pooled CF'!$G:$G,CE$6),0)+IF(CE$6=$C$2,$K13)</f>
        <v>295347.48</v>
      </c>
      <c r="CF13" s="100">
        <f>IF(CF$6&lt;=$C$2,SUMIFS('Pooled CF'!$E:$E,'Pooled CF'!$A:$A,$A13,'Pooled CF'!$G:$G,CF$6),0)+IF(CF$6=$C$2,$K13)</f>
        <v>306457.14</v>
      </c>
      <c r="CG13" s="100">
        <f>IF(CG$6&lt;=$C$2,SUMIFS('Pooled CF'!$E:$E,'Pooled CF'!$A:$A,$A13,'Pooled CF'!$G:$G,CG$6),0)+IF(CG$6=$C$2,$K13)</f>
        <v>296565.61</v>
      </c>
      <c r="CH13" s="100">
        <f>IF(CH$6&lt;=$C$2,SUMIFS('Pooled CF'!$E:$E,'Pooled CF'!$A:$A,$A13,'Pooled CF'!$G:$G,CH$6),0)+IF(CH$6=$C$2,$K13)</f>
        <v>296559.08</v>
      </c>
      <c r="CI13" s="100">
        <f>IF(CI$6&lt;=$C$2,SUMIFS('Pooled CF'!$E:$E,'Pooled CF'!$A:$A,$A13,'Pooled CF'!$G:$G,CI$6),0)+IF(CI$6=$C$2,$K13)</f>
        <v>295678.19</v>
      </c>
      <c r="CJ13" s="100">
        <f>IF(CJ$6&lt;=$C$2,SUMIFS('Pooled CF'!$E:$E,'Pooled CF'!$A:$A,$A13,'Pooled CF'!$G:$G,CJ$6),0)+IF(CJ$6=$C$2,$K13)</f>
        <v>296555.06</v>
      </c>
      <c r="CK13" s="100">
        <f>IF(CK$6&lt;=$C$2,SUMIFS('Pooled CF'!$E:$E,'Pooled CF'!$A:$A,$A13,'Pooled CF'!$G:$G,CK$6),0)+IF(CK$6=$C$2,$K13)</f>
        <v>306423.92</v>
      </c>
      <c r="CL13" s="100">
        <f>IF(CL$6&lt;=$C$2,SUMIFS('Pooled CF'!$E:$E,'Pooled CF'!$A:$A,$A13,'Pooled CF'!$G:$G,CL$6),0)+IF(CL$6=$C$2,$K13)</f>
        <v>296533.28999999998</v>
      </c>
      <c r="CM13" s="100">
        <f>IF(CM$6&lt;=$C$2,SUMIFS('Pooled CF'!$E:$E,'Pooled CF'!$A:$A,$A13,'Pooled CF'!$G:$G,CM$6),0)+IF(CM$6=$C$2,$K13)</f>
        <v>306410.82</v>
      </c>
      <c r="CN13" s="100">
        <f>IF(CN$6&lt;=$C$2,SUMIFS('Pooled CF'!$E:$E,'Pooled CF'!$A:$A,$A13,'Pooled CF'!$G:$G,CN$6),0)+IF(CN$6=$C$2,$K13)</f>
        <v>294787.37</v>
      </c>
      <c r="CO13" s="100">
        <f>IF(CO$6&lt;=$C$2,SUMIFS('Pooled CF'!$E:$E,'Pooled CF'!$A:$A,$A13,'Pooled CF'!$G:$G,CO$6),0)+IF(CO$6=$C$2,$K13)</f>
        <v>306397.58</v>
      </c>
      <c r="CP13" s="100">
        <f>IF(CP$6&lt;=$C$2,SUMIFS('Pooled CF'!$E:$E,'Pooled CF'!$A:$A,$A13,'Pooled CF'!$G:$G,CP$6),0)+IF(CP$6=$C$2,$K13)</f>
        <v>306391.26</v>
      </c>
      <c r="CQ13" s="100">
        <f>IF(CQ$6&lt;=$C$2,SUMIFS('Pooled CF'!$E:$E,'Pooled CF'!$A:$A,$A13,'Pooled CF'!$G:$G,CQ$6),0)+IF(CQ$6=$C$2,$K13)</f>
        <v>296501.52</v>
      </c>
      <c r="CR13" s="100">
        <f>IF(CR$6&lt;=$C$2,SUMIFS('Pooled CF'!$E:$E,'Pooled CF'!$A:$A,$A13,'Pooled CF'!$G:$G,CR$6),0)+IF(CR$6=$C$2,$K13)</f>
        <v>304574.89</v>
      </c>
      <c r="CS13" s="100">
        <f>IF(CS$6&lt;=$C$2,SUMIFS('Pooled CF'!$E:$E,'Pooled CF'!$A:$A,$A13,'Pooled CF'!$G:$G,CS$6),0)+IF(CS$6=$C$2,$K13)</f>
        <v>295545.42</v>
      </c>
      <c r="CT13" s="100">
        <f>IF(CT$6&lt;=$C$2,SUMIFS('Pooled CF'!$E:$E,'Pooled CF'!$A:$A,$A13,'Pooled CF'!$G:$G,CT$6),0)+IF(CT$6=$C$2,$K13)</f>
        <v>310377.39</v>
      </c>
      <c r="CU13" s="100">
        <f>IF(CU$6&lt;=$C$2,SUMIFS('Pooled CF'!$E:$E,'Pooled CF'!$A:$A,$A13,'Pooled CF'!$G:$G,CU$6),0)+IF(CU$6=$C$2,$K13)</f>
        <v>300230.89</v>
      </c>
      <c r="CV13" s="100">
        <f>IF(CV$6&lt;=$C$2,SUMIFS('Pooled CF'!$E:$E,'Pooled CF'!$A:$A,$A13,'Pooled CF'!$G:$G,CV$6),0)+IF(CV$6=$C$2,$K13)</f>
        <v>300358.78000000003</v>
      </c>
      <c r="CW13" s="100">
        <f>IF(CW$6&lt;=$C$2,SUMIFS('Pooled CF'!$E:$E,'Pooled CF'!$A:$A,$A13,'Pooled CF'!$G:$G,CW$6),0)+IF(CW$6=$C$2,$K13)</f>
        <v>310249.42</v>
      </c>
      <c r="CX13" s="100">
        <f>IF(CX$6&lt;=$C$2,SUMIFS('Pooled CF'!$E:$E,'Pooled CF'!$A:$A,$A13,'Pooled CF'!$G:$G,CX$6),0)+IF(CX$6=$C$2,$K13)</f>
        <v>300026.71000000002</v>
      </c>
      <c r="CY13" s="100">
        <f>IF(CY$6&lt;=$C$2,SUMIFS('Pooled CF'!$E:$E,'Pooled CF'!$A:$A,$A13,'Pooled CF'!$G:$G,CY$6),0)+IF(CY$6=$C$2,$K13)</f>
        <v>309812.24</v>
      </c>
      <c r="CZ13" s="100">
        <f>IF(CZ$6&lt;=$C$2,SUMIFS('Pooled CF'!$E:$E,'Pooled CF'!$A:$A,$A13,'Pooled CF'!$G:$G,CZ$6),0)+IF(CZ$6=$C$2,$K13)</f>
        <v>300332.53999999998</v>
      </c>
      <c r="DA13" s="100">
        <f>IF(DA$6&lt;=$C$2,SUMIFS('Pooled CF'!$E:$E,'Pooled CF'!$A:$A,$A13,'Pooled CF'!$G:$G,DA$6),0)+IF(DA$6=$C$2,$K13)</f>
        <v>310337.51</v>
      </c>
      <c r="DB13" s="100">
        <f>IF(DB$6&lt;=$C$2,SUMIFS('Pooled CF'!$E:$E,'Pooled CF'!$A:$A,$A13,'Pooled CF'!$G:$G,DB$6),0)+IF(DB$6=$C$2,$K13)</f>
        <v>310331.94</v>
      </c>
      <c r="DC13" s="100">
        <f>IF(DC$6&lt;=$C$2,SUMIFS('Pooled CF'!$E:$E,'Pooled CF'!$A:$A,$A13,'Pooled CF'!$G:$G,DC$6),0)+IF(DC$6=$C$2,$K13)</f>
        <v>296065.82</v>
      </c>
      <c r="DD13" s="100">
        <f>IF(DD$6&lt;=$C$2,SUMIFS('Pooled CF'!$E:$E,'Pooled CF'!$A:$A,$A13,'Pooled CF'!$G:$G,DD$6),0)+IF(DD$6=$C$2,$K13)</f>
        <v>302527.46000000002</v>
      </c>
      <c r="DE13" s="100">
        <f>IF(DE$6&lt;=$C$2,SUMIFS('Pooled CF'!$E:$E,'Pooled CF'!$A:$A,$A13,'Pooled CF'!$G:$G,DE$6),0)+IF(DE$6=$C$2,$K13)</f>
        <v>293200.58</v>
      </c>
      <c r="DF13" s="100">
        <f>IF(DF$6&lt;=$C$2,SUMIFS('Pooled CF'!$E:$E,'Pooled CF'!$A:$A,$A13,'Pooled CF'!$G:$G,DF$6),0)+IF(DF$6=$C$2,$K13)</f>
        <v>292978.84999999998</v>
      </c>
      <c r="DG13" s="100">
        <f>IF(DG$6&lt;=$C$2,SUMIFS('Pooled CF'!$E:$E,'Pooled CF'!$A:$A,$A13,'Pooled CF'!$G:$G,DG$6),0)+IF(DG$6=$C$2,$K13)</f>
        <v>292973.31</v>
      </c>
      <c r="DH13" s="100">
        <f>IF(DH$6&lt;=$C$2,SUMIFS('Pooled CF'!$E:$E,'Pooled CF'!$A:$A,$A13,'Pooled CF'!$G:$G,DH$6),0)+IF(DH$6=$C$2,$K13)</f>
        <v>293688.38</v>
      </c>
      <c r="DI13" s="100">
        <f>IF(DI$6&lt;=$C$2,SUMIFS('Pooled CF'!$E:$E,'Pooled CF'!$A:$A,$A13,'Pooled CF'!$G:$G,DI$6),0)+IF(DI$6=$C$2,$K13)</f>
        <v>302812.82</v>
      </c>
      <c r="DJ13" s="100">
        <f>IF(DJ$6&lt;=$C$2,SUMIFS('Pooled CF'!$E:$E,'Pooled CF'!$A:$A,$A13,'Pooled CF'!$G:$G,DJ$6),0)+IF(DJ$6=$C$2,$K13)</f>
        <v>293190.94</v>
      </c>
      <c r="DK13" s="100">
        <f>IF(DK$6&lt;=$C$2,SUMIFS('Pooled CF'!$E:$E,'Pooled CF'!$A:$A,$A13,'Pooled CF'!$G:$G,DK$6),0)+IF(DK$6=$C$2,$K13)</f>
        <v>302957.55</v>
      </c>
      <c r="DL13" s="100">
        <f>IF(DL$6&lt;=$C$2,SUMIFS('Pooled CF'!$E:$E,'Pooled CF'!$A:$A,$A13,'Pooled CF'!$G:$G,DL$6),0)+IF(DL$6=$C$2,$K13)</f>
        <v>293179.02</v>
      </c>
      <c r="DM13" s="100">
        <f>IF(DM$6&lt;=$C$2,SUMIFS('Pooled CF'!$E:$E,'Pooled CF'!$A:$A,$A13,'Pooled CF'!$G:$G,DM$6),0)+IF(DM$6=$C$2,$K13)</f>
        <v>302674.46000000002</v>
      </c>
      <c r="DN13" s="100">
        <f>IF(DN$6&lt;=$C$2,SUMIFS('Pooled CF'!$E:$E,'Pooled CF'!$A:$A,$A13,'Pooled CF'!$G:$G,DN$6),0)+IF(DN$6=$C$2,$K13)</f>
        <v>302850.95</v>
      </c>
      <c r="DO13" s="100">
        <f>IF(DO$6&lt;=$C$2,SUMIFS('Pooled CF'!$E:$E,'Pooled CF'!$A:$A,$A13,'Pooled CF'!$G:$G,DO$6),0)+IF(DO$6=$C$2,$K13)</f>
        <v>293161.18</v>
      </c>
      <c r="DP13" s="100">
        <f>IF(DP$6&lt;=$C$2,SUMIFS('Pooled CF'!$E:$E,'Pooled CF'!$A:$A,$A13,'Pooled CF'!$G:$G,DP$6),0)+IF(DP$6=$C$2,$K13)</f>
        <v>302926.63</v>
      </c>
      <c r="DQ13" s="100">
        <f>IF(DQ$6&lt;=$C$2,SUMIFS('Pooled CF'!$E:$E,'Pooled CF'!$A:$A,$A13,'Pooled CF'!$G:$G,DQ$6),0)+IF(DQ$6=$C$2,$K13)</f>
        <v>291650.42</v>
      </c>
      <c r="DR13" s="100">
        <f>IF(DR$6&lt;=$C$2,SUMIFS('Pooled CF'!$E:$E,'Pooled CF'!$A:$A,$A13,'Pooled CF'!$G:$G,DR$6),0)+IF(DR$6=$C$2,$K13)</f>
        <v>292859.19</v>
      </c>
      <c r="DS13" s="100">
        <f>IF(DS$6&lt;=$C$2,SUMIFS('Pooled CF'!$E:$E,'Pooled CF'!$A:$A,$A13,'Pooled CF'!$G:$G,DS$6),0)+IF(DS$6=$C$2,$K13)</f>
        <v>291864.7</v>
      </c>
      <c r="DT13" s="100">
        <f>IF(DT$6&lt;=$C$2,SUMIFS('Pooled CF'!$E:$E,'Pooled CF'!$A:$A,$A13,'Pooled CF'!$G:$G,DT$6),0)+IF(DT$6=$C$2,$K13)</f>
        <v>293615.90000000002</v>
      </c>
      <c r="DU13" s="100">
        <f>IF(DU$6&lt;=$C$2,SUMIFS('Pooled CF'!$E:$E,'Pooled CF'!$A:$A,$A13,'Pooled CF'!$G:$G,DU$6),0)+IF(DU$6=$C$2,$K13)</f>
        <v>302363.03999999998</v>
      </c>
      <c r="DV13" s="100">
        <f>IF(DV$6&lt;=$C$2,SUMIFS('Pooled CF'!$E:$E,'Pooled CF'!$A:$A,$A13,'Pooled CF'!$G:$G,DV$6),0)+IF(DV$6=$C$2,$K13)</f>
        <v>293094.33</v>
      </c>
      <c r="DW13" s="100">
        <f ca="1">IF(DW$6&lt;=$C$2,SUMIFS('Pooled CF'!$E:$E,'Pooled CF'!$A:$A,$A13,'Pooled CF'!$G:$G,DW$6),0)+IF(DW$6=$C$2,$K13)</f>
        <v>49183678.939999998</v>
      </c>
      <c r="DX13" s="100">
        <f>IF(DX$6&lt;=$C$2,SUMIFS('Pooled CF'!$E:$E,'Pooled CF'!$A:$A,$A13,'Pooled CF'!$G:$G,DX$6),0)+IF(DX$6=$C$2,$K13)</f>
        <v>0</v>
      </c>
      <c r="DY13" s="100">
        <f>IF(DY$6&lt;=$C$2,SUMIFS('Pooled CF'!$E:$E,'Pooled CF'!$A:$A,$A13,'Pooled CF'!$G:$G,DY$6),0)+IF(DY$6=$C$2,$K13)</f>
        <v>0</v>
      </c>
      <c r="DZ13" s="100">
        <f>IF(DZ$6&lt;=$C$2,SUMIFS('Pooled CF'!$E:$E,'Pooled CF'!$A:$A,$A13,'Pooled CF'!$G:$G,DZ$6),0)+IF(DZ$6=$C$2,$K13)</f>
        <v>0</v>
      </c>
      <c r="EA13" s="100">
        <f>IF(EA$6&lt;=$C$2,SUMIFS('Pooled CF'!$E:$E,'Pooled CF'!$A:$A,$A13,'Pooled CF'!$G:$G,EA$6),0)+IF(EA$6=$C$2,$K13)</f>
        <v>0</v>
      </c>
      <c r="EB13" s="100">
        <f>IF(EB$6&lt;=$C$2,SUMIFS('Pooled CF'!$E:$E,'Pooled CF'!$A:$A,$A13,'Pooled CF'!$G:$G,EB$6),0)+IF(EB$6=$C$2,$K13)</f>
        <v>0</v>
      </c>
      <c r="EC13" s="100">
        <f>IF(EC$6&lt;=$C$2,SUMIFS('Pooled CF'!$E:$E,'Pooled CF'!$A:$A,$A13,'Pooled CF'!$G:$G,EC$6),0)+IF(EC$6=$C$2,$K13)</f>
        <v>0</v>
      </c>
      <c r="ED13" s="100">
        <f>IF(ED$6&lt;=$C$2,SUMIFS('Pooled CF'!$E:$E,'Pooled CF'!$A:$A,$A13,'Pooled CF'!$G:$G,ED$6),0)+IF(ED$6=$C$2,$K13)</f>
        <v>0</v>
      </c>
      <c r="EE13" s="100">
        <f>IF(EE$6&lt;=$C$2,SUMIFS('Pooled CF'!$E:$E,'Pooled CF'!$A:$A,$A13,'Pooled CF'!$G:$G,EE$6),0)+IF(EE$6=$C$2,$K13)</f>
        <v>0</v>
      </c>
      <c r="EF13" s="100">
        <f>IF(EF$6&lt;=$C$2,SUMIFS('Pooled CF'!$E:$E,'Pooled CF'!$A:$A,$A13,'Pooled CF'!$G:$G,EF$6),0)+IF(EF$6=$C$2,$K13)</f>
        <v>0</v>
      </c>
      <c r="EG13" s="100">
        <f>IF(EG$6&lt;=$C$2,SUMIFS('Pooled CF'!$E:$E,'Pooled CF'!$A:$A,$A13,'Pooled CF'!$G:$G,EG$6),0)+IF(EG$6=$C$2,$K13)</f>
        <v>0</v>
      </c>
      <c r="EH13" s="100">
        <f>IF(EH$6&lt;=$C$2,SUMIFS('Pooled CF'!$E:$E,'Pooled CF'!$A:$A,$A13,'Pooled CF'!$G:$G,EH$6),0)+IF(EH$6=$C$2,$K13)</f>
        <v>0</v>
      </c>
      <c r="EI13" s="100">
        <f>IF(EI$6&lt;=$C$2,SUMIFS('Pooled CF'!$E:$E,'Pooled CF'!$A:$A,$A13,'Pooled CF'!$G:$G,EI$6),0)+IF(EI$6=$C$2,$K13)</f>
        <v>0</v>
      </c>
      <c r="EJ13" s="100">
        <f>IF(EJ$6&lt;=$C$2,SUMIFS('Pooled CF'!$E:$E,'Pooled CF'!$A:$A,$A13,'Pooled CF'!$G:$G,EJ$6),0)+IF(EJ$6=$C$2,$K13)</f>
        <v>0</v>
      </c>
      <c r="EK13" s="100">
        <f>IF(EK$6&lt;=$C$2,SUMIFS('Pooled CF'!$E:$E,'Pooled CF'!$A:$A,$A13,'Pooled CF'!$G:$G,EK$6),0)+IF(EK$6=$C$2,$K13)</f>
        <v>0</v>
      </c>
      <c r="EL13" s="100">
        <f>IF(EL$6&lt;=$C$2,SUMIFS('Pooled CF'!$E:$E,'Pooled CF'!$A:$A,$A13,'Pooled CF'!$G:$G,EL$6),0)+IF(EL$6=$C$2,$K13)</f>
        <v>0</v>
      </c>
      <c r="EM13" s="100">
        <f>IF(EM$6&lt;=$C$2,SUMIFS('Pooled CF'!$E:$E,'Pooled CF'!$A:$A,$A13,'Pooled CF'!$G:$G,EM$6),0)+IF(EM$6=$C$2,$K13)</f>
        <v>0</v>
      </c>
      <c r="EN13" s="100">
        <f>IF(EN$6&lt;=$C$2,SUMIFS('Pooled CF'!$E:$E,'Pooled CF'!$A:$A,$A13,'Pooled CF'!$G:$G,EN$6),0)+IF(EN$6=$C$2,$K13)</f>
        <v>0</v>
      </c>
      <c r="EO13" s="100">
        <f>IF(EO$6&lt;=$C$2,SUMIFS('Pooled CF'!$E:$E,'Pooled CF'!$A:$A,$A13,'Pooled CF'!$G:$G,EO$6),0)+IF(EO$6=$C$2,$K13)</f>
        <v>0</v>
      </c>
      <c r="EP13" s="100">
        <f>IF(EP$6&lt;=$C$2,SUMIFS('Pooled CF'!$E:$E,'Pooled CF'!$A:$A,$A13,'Pooled CF'!$G:$G,EP$6),0)+IF(EP$6=$C$2,$K13)</f>
        <v>0</v>
      </c>
      <c r="EQ13" s="100">
        <f>IF(EQ$6&lt;=$C$2,SUMIFS('Pooled CF'!$E:$E,'Pooled CF'!$A:$A,$A13,'Pooled CF'!$G:$G,EQ$6),0)+IF(EQ$6=$C$2,$K13)</f>
        <v>0</v>
      </c>
      <c r="ER13" s="100">
        <f>IF(ER$6&lt;=$C$2,SUMIFS('Pooled CF'!$E:$E,'Pooled CF'!$A:$A,$A13,'Pooled CF'!$G:$G,ER$6),0)+IF(ER$6=$C$2,$K13)</f>
        <v>0</v>
      </c>
      <c r="ES13" s="100">
        <f>IF(ES$6&lt;=$C$2,SUMIFS('Pooled CF'!$E:$E,'Pooled CF'!$A:$A,$A13,'Pooled CF'!$G:$G,ES$6),0)+IF(ES$6=$C$2,$K13)</f>
        <v>0</v>
      </c>
      <c r="ET13" s="100">
        <f>IF(ET$6&lt;=$C$2,SUMIFS('Pooled CF'!$E:$E,'Pooled CF'!$A:$A,$A13,'Pooled CF'!$G:$G,ET$6),0)+IF(ET$6=$C$2,$K13)</f>
        <v>0</v>
      </c>
      <c r="EU13" s="100">
        <f>IF(EU$6&lt;=$C$2,SUMIFS('Pooled CF'!$E:$E,'Pooled CF'!$A:$A,$A13,'Pooled CF'!$G:$G,EU$6),0)+IF(EU$6=$C$2,$K13)</f>
        <v>0</v>
      </c>
      <c r="EV13" s="100">
        <f>IF(EV$6&lt;=$C$2,SUMIFS('Pooled CF'!$E:$E,'Pooled CF'!$A:$A,$A13,'Pooled CF'!$G:$G,EV$6),0)+IF(EV$6=$C$2,$K13)</f>
        <v>0</v>
      </c>
      <c r="EW13" s="100">
        <f>IF(EW$6&lt;=$C$2,SUMIFS('Pooled CF'!$E:$E,'Pooled CF'!$A:$A,$A13,'Pooled CF'!$G:$G,EW$6),0)+IF(EW$6=$C$2,$K13)</f>
        <v>0</v>
      </c>
      <c r="EX13" s="100">
        <f>IF(EX$6&lt;=$C$2,SUMIFS('Pooled CF'!$E:$E,'Pooled CF'!$A:$A,$A13,'Pooled CF'!$G:$G,EX$6),0)+IF(EX$6=$C$2,$K13)</f>
        <v>0</v>
      </c>
      <c r="EY13" s="100">
        <f>IF(EY$6&lt;=$C$2,SUMIFS('Pooled CF'!$E:$E,'Pooled CF'!$A:$A,$A13,'Pooled CF'!$G:$G,EY$6),0)+IF(EY$6=$C$2,$K13)</f>
        <v>0</v>
      </c>
      <c r="EZ13" s="100">
        <f>IF(EZ$6&lt;=$C$2,SUMIFS('Pooled CF'!$E:$E,'Pooled CF'!$A:$A,$A13,'Pooled CF'!$G:$G,EZ$6),0)+IF(EZ$6=$C$2,$K13)</f>
        <v>0</v>
      </c>
      <c r="FA13" s="100">
        <f>IF(FA$6&lt;=$C$2,SUMIFS('Pooled CF'!$E:$E,'Pooled CF'!$A:$A,$A13,'Pooled CF'!$G:$G,FA$6),0)+IF(FA$6=$C$2,$K13)</f>
        <v>0</v>
      </c>
      <c r="FB13" s="100">
        <f>IF(FB$6&lt;=$C$2,SUMIFS('Pooled CF'!$E:$E,'Pooled CF'!$A:$A,$A13,'Pooled CF'!$G:$G,FB$6),0)+IF(FB$6=$C$2,$K13)</f>
        <v>0</v>
      </c>
      <c r="FC13" s="100">
        <f>IF(FC$6&lt;=$C$2,SUMIFS('Pooled CF'!$E:$E,'Pooled CF'!$A:$A,$A13,'Pooled CF'!$G:$G,FC$6),0)+IF(FC$6=$C$2,$K13)</f>
        <v>0</v>
      </c>
      <c r="FD13" s="100">
        <f>IF(FD$6&lt;=$C$2,SUMIFS('Pooled CF'!$E:$E,'Pooled CF'!$A:$A,$A13,'Pooled CF'!$G:$G,FD$6),0)+IF(FD$6=$C$2,$K13)</f>
        <v>0</v>
      </c>
      <c r="FE13" s="100">
        <f>IF(FE$6&lt;=$C$2,SUMIFS('Pooled CF'!$E:$E,'Pooled CF'!$A:$A,$A13,'Pooled CF'!$G:$G,FE$6),0)+IF(FE$6=$C$2,$K13)</f>
        <v>0</v>
      </c>
      <c r="FF13" s="100">
        <f>IF(FF$6&lt;=$C$2,SUMIFS('Pooled CF'!$E:$E,'Pooled CF'!$A:$A,$A13,'Pooled CF'!$G:$G,FF$6),0)+IF(FF$6=$C$2,$K13)</f>
        <v>0</v>
      </c>
      <c r="FG13" s="100">
        <f>IF(FG$6&lt;=$C$2,SUMIFS('Pooled CF'!$E:$E,'Pooled CF'!$A:$A,$A13,'Pooled CF'!$G:$G,FG$6),0)+IF(FG$6=$C$2,$K13)</f>
        <v>0</v>
      </c>
      <c r="FH13" s="100">
        <f>IF(FH$6&lt;=$C$2,SUMIFS('Pooled CF'!$E:$E,'Pooled CF'!$A:$A,$A13,'Pooled CF'!$G:$G,FH$6),0)+IF(FH$6=$C$2,$K13)</f>
        <v>0</v>
      </c>
      <c r="FI13" s="100">
        <f>IF(FI$6&lt;=$C$2,SUMIFS('Pooled CF'!$E:$E,'Pooled CF'!$A:$A,$A13,'Pooled CF'!$G:$G,FI$6),0)+IF(FI$6=$C$2,$K13)</f>
        <v>0</v>
      </c>
      <c r="FJ13" s="100">
        <f>IF(FJ$6&lt;=$C$2,SUMIFS('Pooled CF'!$E:$E,'Pooled CF'!$A:$A,$A13,'Pooled CF'!$G:$G,FJ$6),0)+IF(FJ$6=$C$2,$K13)</f>
        <v>0</v>
      </c>
      <c r="FK13" s="100">
        <f>IF(FK$6&lt;=$C$2,SUMIFS('Pooled CF'!$E:$E,'Pooled CF'!$A:$A,$A13,'Pooled CF'!$G:$G,FK$6),0)+IF(FK$6=$C$2,$K13)</f>
        <v>0</v>
      </c>
      <c r="FL13" s="100">
        <f>IF(FL$6&lt;=$C$2,SUMIFS('Pooled CF'!$E:$E,'Pooled CF'!$A:$A,$A13,'Pooled CF'!$G:$G,FL$6),0)+IF(FL$6=$C$2,$K13)</f>
        <v>0</v>
      </c>
      <c r="FM13" s="100">
        <f>IF(FM$6&lt;=$C$2,SUMIFS('Pooled CF'!$E:$E,'Pooled CF'!$A:$A,$A13,'Pooled CF'!$G:$G,FM$6),0)+IF(FM$6=$C$2,$K13)</f>
        <v>0</v>
      </c>
      <c r="FN13" s="100">
        <f>IF(FN$6&lt;=$C$2,SUMIFS('Pooled CF'!$E:$E,'Pooled CF'!$A:$A,$A13,'Pooled CF'!$G:$G,FN$6),0)+IF(FN$6=$C$2,$K13)</f>
        <v>0</v>
      </c>
      <c r="FO13" s="100">
        <f>IF(FO$6&lt;=$C$2,SUMIFS('Pooled CF'!$E:$E,'Pooled CF'!$A:$A,$A13,'Pooled CF'!$G:$G,FO$6),0)+IF(FO$6=$C$2,$K13)</f>
        <v>0</v>
      </c>
      <c r="FP13" s="100">
        <f>IF(FP$6&lt;=$C$2,SUMIFS('Pooled CF'!$E:$E,'Pooled CF'!$A:$A,$A13,'Pooled CF'!$G:$G,FP$6),0)+IF(FP$6=$C$2,$K13)</f>
        <v>0</v>
      </c>
      <c r="FQ13" s="100">
        <f>IF(FQ$6&lt;=$C$2,SUMIFS('Pooled CF'!$E:$E,'Pooled CF'!$A:$A,$A13,'Pooled CF'!$G:$G,FQ$6),0)+IF(FQ$6=$C$2,$K13)</f>
        <v>0</v>
      </c>
      <c r="FR13" s="100">
        <f>IF(FR$6&lt;=$C$2,SUMIFS('Pooled CF'!$E:$E,'Pooled CF'!$A:$A,$A13,'Pooled CF'!$G:$G,FR$6),0)+IF(FR$6=$C$2,$K13)</f>
        <v>0</v>
      </c>
      <c r="FS13" s="100">
        <f>IF(FS$6&lt;=$C$2,SUMIFS('Pooled CF'!$E:$E,'Pooled CF'!$A:$A,$A13,'Pooled CF'!$G:$G,FS$6),0)+IF(FS$6=$C$2,$K13)</f>
        <v>0</v>
      </c>
      <c r="FT13" s="100">
        <f>IF(FT$6&lt;=$C$2,SUMIFS('Pooled CF'!$E:$E,'Pooled CF'!$A:$A,$A13,'Pooled CF'!$G:$G,FT$6),0)+IF(FT$6=$C$2,$K13)</f>
        <v>0</v>
      </c>
      <c r="FU13" s="100">
        <f>IF(FU$6&lt;=$C$2,SUMIFS('Pooled CF'!$E:$E,'Pooled CF'!$A:$A,$A13,'Pooled CF'!$G:$G,FU$6),0)+IF(FU$6=$C$2,$K13)</f>
        <v>0</v>
      </c>
      <c r="FV13" s="100">
        <f>IF(FV$6&lt;=$C$2,SUMIFS('Pooled CF'!$E:$E,'Pooled CF'!$A:$A,$A13,'Pooled CF'!$G:$G,FV$6),0)+IF(FV$6=$C$2,$K13)</f>
        <v>0</v>
      </c>
      <c r="FW13" s="100">
        <f>IF(FW$6&lt;=$C$2,SUMIFS('Pooled CF'!$E:$E,'Pooled CF'!$A:$A,$A13,'Pooled CF'!$G:$G,FW$6),0)+IF(FW$6=$C$2,$K13)</f>
        <v>0</v>
      </c>
      <c r="FX13" s="100">
        <f>IF(FX$6&lt;=$C$2,SUMIFS('Pooled CF'!$E:$E,'Pooled CF'!$A:$A,$A13,'Pooled CF'!$G:$G,FX$6),0)+IF(FX$6=$C$2,$K13)</f>
        <v>0</v>
      </c>
      <c r="FY13" s="100">
        <f>IF(FY$6&lt;=$C$2,SUMIFS('Pooled CF'!$E:$E,'Pooled CF'!$A:$A,$A13,'Pooled CF'!$G:$G,FY$6),0)+IF(FY$6=$C$2,$K13)</f>
        <v>0</v>
      </c>
      <c r="FZ13" s="100">
        <f>IF(FZ$6&lt;=$C$2,SUMIFS('Pooled CF'!$E:$E,'Pooled CF'!$A:$A,$A13,'Pooled CF'!$G:$G,FZ$6),0)+IF(FZ$6=$C$2,$K13)</f>
        <v>0</v>
      </c>
      <c r="GA13" s="100">
        <f>IF(GA$6&lt;=$C$2,SUMIFS('Pooled CF'!$E:$E,'Pooled CF'!$A:$A,$A13,'Pooled CF'!$G:$G,GA$6),0)+IF(GA$6=$C$2,$K13)</f>
        <v>0</v>
      </c>
      <c r="GB13" s="100">
        <f>IF(GB$6&lt;=$C$2,SUMIFS('Pooled CF'!$E:$E,'Pooled CF'!$A:$A,$A13,'Pooled CF'!$G:$G,GB$6),0)+IF(GB$6=$C$2,$K13)</f>
        <v>0</v>
      </c>
      <c r="GC13" s="100">
        <f>IF(GC$6&lt;=$C$2,SUMIFS('Pooled CF'!$E:$E,'Pooled CF'!$A:$A,$A13,'Pooled CF'!$G:$G,GC$6),0)+IF(GC$6=$C$2,$K13)</f>
        <v>0</v>
      </c>
      <c r="GD13" s="100">
        <f>IF(GD$6&lt;=$C$2,SUMIFS('Pooled CF'!$E:$E,'Pooled CF'!$A:$A,$A13,'Pooled CF'!$G:$G,GD$6),0)+IF(GD$6=$C$2,$K13)</f>
        <v>0</v>
      </c>
      <c r="GE13" s="100">
        <f>IF(GE$6&lt;=$C$2,SUMIFS('Pooled CF'!$E:$E,'Pooled CF'!$A:$A,$A13,'Pooled CF'!$G:$G,GE$6),0)+IF(GE$6=$C$2,$K13)</f>
        <v>0</v>
      </c>
      <c r="GF13" s="100">
        <f>IF(GF$6&lt;=$C$2,SUMIFS('Pooled CF'!$E:$E,'Pooled CF'!$A:$A,$A13,'Pooled CF'!$G:$G,GF$6),0)+IF(GF$6=$C$2,$K13)</f>
        <v>0</v>
      </c>
      <c r="GG13" s="100">
        <f>IF(GG$6&lt;=$C$2,SUMIFS('Pooled CF'!$E:$E,'Pooled CF'!$A:$A,$A13,'Pooled CF'!$G:$G,GG$6),0)+IF(GG$6=$C$2,$K13)</f>
        <v>0</v>
      </c>
      <c r="GH13" s="100">
        <f>IF(GH$6&lt;=$C$2,SUMIFS('Pooled CF'!$E:$E,'Pooled CF'!$A:$A,$A13,'Pooled CF'!$G:$G,GH$6),0)+IF(GH$6=$C$2,$K13)</f>
        <v>0</v>
      </c>
      <c r="GI13" s="100">
        <f>IF(GI$6&lt;=$C$2,SUMIFS('Pooled CF'!$E:$E,'Pooled CF'!$A:$A,$A13,'Pooled CF'!$G:$G,GI$6),0)+IF(GI$6=$C$2,$K13)</f>
        <v>0</v>
      </c>
      <c r="GJ13" s="100">
        <f>IF(GJ$6&lt;=$C$2,SUMIFS('Pooled CF'!$E:$E,'Pooled CF'!$A:$A,$A13,'Pooled CF'!$G:$G,GJ$6),0)+IF(GJ$6=$C$2,$K13)</f>
        <v>0</v>
      </c>
      <c r="GK13" s="100">
        <f>IF(GK$6&lt;=$C$2,SUMIFS('Pooled CF'!$E:$E,'Pooled CF'!$A:$A,$A13,'Pooled CF'!$G:$G,GK$6),0)+IF(GK$6=$C$2,$K13)</f>
        <v>0</v>
      </c>
      <c r="GL13" s="100">
        <f>IF(GL$6&lt;=$C$2,SUMIFS('Pooled CF'!$E:$E,'Pooled CF'!$A:$A,$A13,'Pooled CF'!$G:$G,GL$6),0)+IF(GL$6=$C$2,$K13)</f>
        <v>0</v>
      </c>
      <c r="GM13" s="100">
        <f>IF(GM$6&lt;=$C$2,SUMIFS('Pooled CF'!$E:$E,'Pooled CF'!$A:$A,$A13,'Pooled CF'!$G:$G,GM$6),0)+IF(GM$6=$C$2,$K13)</f>
        <v>0</v>
      </c>
      <c r="GN13" s="100">
        <f>IF(GN$6&lt;=$C$2,SUMIFS('Pooled CF'!$E:$E,'Pooled CF'!$A:$A,$A13,'Pooled CF'!$G:$G,GN$6),0)+IF(GN$6=$C$2,$K13)</f>
        <v>0</v>
      </c>
      <c r="GO13" s="100">
        <f>IF(GO$6&lt;=$C$2,SUMIFS('Pooled CF'!$E:$E,'Pooled CF'!$A:$A,$A13,'Pooled CF'!$G:$G,GO$6),0)+IF(GO$6=$C$2,$K13)</f>
        <v>0</v>
      </c>
      <c r="GP13" s="100">
        <f>IF(GP$6&lt;=$C$2,SUMIFS('Pooled CF'!$E:$E,'Pooled CF'!$A:$A,$A13,'Pooled CF'!$G:$G,GP$6),0)+IF(GP$6=$C$2,$K13)</f>
        <v>0</v>
      </c>
      <c r="GQ13" s="100">
        <f>IF(GQ$6&lt;=$C$2,SUMIFS('Pooled CF'!$E:$E,'Pooled CF'!$A:$A,$A13,'Pooled CF'!$G:$G,GQ$6),0)+IF(GQ$6=$C$2,$K13)</f>
        <v>0</v>
      </c>
      <c r="GR13" s="100">
        <f>IF(GR$6&lt;=$C$2,SUMIFS('Pooled CF'!$E:$E,'Pooled CF'!$A:$A,$A13,'Pooled CF'!$G:$G,GR$6),0)+IF(GR$6=$C$2,$K13)</f>
        <v>0</v>
      </c>
      <c r="GS13" s="100">
        <f>IF(GS$6&lt;=$C$2,SUMIFS('Pooled CF'!$E:$E,'Pooled CF'!$A:$A,$A13,'Pooled CF'!$G:$G,GS$6),0)+IF(GS$6=$C$2,$K13)</f>
        <v>0</v>
      </c>
      <c r="GT13" s="100">
        <f>IF(GT$6&lt;=$C$2,SUMIFS('Pooled CF'!$E:$E,'Pooled CF'!$A:$A,$A13,'Pooled CF'!$G:$G,GT$6),0)+IF(GT$6=$C$2,$K13)</f>
        <v>0</v>
      </c>
      <c r="GU13" s="100">
        <f>IF(GU$6&lt;=$C$2,SUMIFS('Pooled CF'!$E:$E,'Pooled CF'!$A:$A,$A13,'Pooled CF'!$G:$G,GU$6),0)+IF(GU$6=$C$2,$K13)</f>
        <v>0</v>
      </c>
      <c r="GV13" s="100">
        <f>IF(GV$6&lt;=$C$2,SUMIFS('Pooled CF'!$E:$E,'Pooled CF'!$A:$A,$A13,'Pooled CF'!$G:$G,GV$6),0)+IF(GV$6=$C$2,$K13)</f>
        <v>0</v>
      </c>
      <c r="GW13" s="100">
        <f>IF(GW$6&lt;=$C$2,SUMIFS('Pooled CF'!$E:$E,'Pooled CF'!$A:$A,$A13,'Pooled CF'!$G:$G,GW$6),0)+IF(GW$6=$C$2,$K13)</f>
        <v>0</v>
      </c>
      <c r="GY13" s="85">
        <f t="shared" si="11"/>
        <v>0</v>
      </c>
      <c r="GZ13" s="85">
        <f t="shared" si="10"/>
        <v>0</v>
      </c>
      <c r="HA13" s="85">
        <f t="shared" si="10"/>
        <v>-36318208.020000011</v>
      </c>
      <c r="HB13" s="85">
        <f t="shared" si="10"/>
        <v>3617014.1400000006</v>
      </c>
      <c r="HC13" s="85">
        <f t="shared" si="10"/>
        <v>3603252.55</v>
      </c>
      <c r="HD13" s="85">
        <f t="shared" si="10"/>
        <v>3607093.03</v>
      </c>
      <c r="HE13" s="85">
        <f t="shared" si="10"/>
        <v>3602358.4000000004</v>
      </c>
      <c r="HF13" s="85">
        <f t="shared" si="10"/>
        <v>3643851.2799999993</v>
      </c>
      <c r="HG13" s="85">
        <f t="shared" si="10"/>
        <v>3565044.5100000002</v>
      </c>
      <c r="HH13" s="85">
        <f t="shared" ca="1" si="10"/>
        <v>50657476.099999994</v>
      </c>
      <c r="HI13" s="85">
        <f t="shared" si="10"/>
        <v>0</v>
      </c>
      <c r="HJ13" s="85">
        <f t="shared" si="10"/>
        <v>0</v>
      </c>
      <c r="HK13" s="85">
        <f t="shared" si="10"/>
        <v>0</v>
      </c>
      <c r="HL13" s="85">
        <f t="shared" si="10"/>
        <v>0</v>
      </c>
      <c r="HM13" s="85">
        <f t="shared" si="10"/>
        <v>0</v>
      </c>
      <c r="HN13" s="85">
        <f t="shared" si="10"/>
        <v>0</v>
      </c>
      <c r="HO13" s="85">
        <f t="shared" ca="1" si="12"/>
        <v>35977881.989999987</v>
      </c>
    </row>
    <row r="14" spans="1:223" hidden="1" outlineLevel="1" x14ac:dyDescent="0.75">
      <c r="A14" s="7" t="s">
        <v>20</v>
      </c>
      <c r="B14" s="112" t="s">
        <v>144</v>
      </c>
      <c r="C14" s="104"/>
      <c r="D14" s="104">
        <f ca="1">EOMONTH(OFFSET(Strats!$B$3,MATCH($B14,Strats!$B$4:$B$31,0),MATCH(D$5,Strats!$C$3:$BS$3,0)),0)</f>
        <v>43069</v>
      </c>
      <c r="E14" s="87">
        <f ca="1">OFFSET(Strats!$B$3,MATCH($B14,Strats!$B$4:$B$31,0),MATCH(E$5,Strats!$C$3:$BS$3,0))</f>
        <v>106223386</v>
      </c>
      <c r="F14" s="88">
        <f ca="1">OFFSET(Strats!$B$3,MATCH($B14,Strats!$B$4:$B$31,0),MATCH(F$5,Strats!$C$3:$BS$3,0))</f>
        <v>0.49305070165999038</v>
      </c>
      <c r="G14" s="85">
        <f t="shared" ca="1" si="7"/>
        <v>52373515</v>
      </c>
      <c r="H14" s="113">
        <f ca="1">'HTM Output'!G14</f>
        <v>39237816.519999988</v>
      </c>
      <c r="I14" s="87">
        <f ca="1">OFFSET(Strats!$B$3,MATCH($B14,Strats!$B$4:$B$31,0),MATCH(I$5,Strats!$C$3:$BS$3,0))</f>
        <v>106223386</v>
      </c>
      <c r="J14" s="88">
        <f ca="1">OFFSET(Strats!$B$3,MATCH($B14,Strats!$B$4:$B$31,0),MATCH(J$5,Strats!$C$3:$BS$3,0))</f>
        <v>0.43273163971632378</v>
      </c>
      <c r="K14" s="85">
        <f t="shared" ca="1" si="8"/>
        <v>45966219.999999993</v>
      </c>
      <c r="L14" s="86">
        <f ca="1">IFERROR(XIRR(OFFSET($N14,0,MATCH($D14,$O$6:$GW$6,0)):$GW14,OFFSET($N$6,0,MATCH($D14,$O$6:$GW$6,0)):$GW$6),"N/A")</f>
        <v>8.0492040514945976E-2</v>
      </c>
      <c r="M14" s="95">
        <f t="shared" ca="1" si="9"/>
        <v>1.6268535063953602</v>
      </c>
      <c r="O14" s="100">
        <f>IF(O$6&lt;=$C$2,SUMIFS('Pooled CF'!$E:$E,'Pooled CF'!$A:$A,$A14,'Pooled CF'!$G:$G,O$6),0)+IF(O$6=$C$2,$K14)</f>
        <v>0</v>
      </c>
      <c r="P14" s="100">
        <f>IF(P$6&lt;=$C$2,SUMIFS('Pooled CF'!$E:$E,'Pooled CF'!$A:$A,$A14,'Pooled CF'!$G:$G,P$6),0)+IF(P$6=$C$2,$K14)</f>
        <v>0</v>
      </c>
      <c r="Q14" s="100">
        <f>IF(Q$6&lt;=$C$2,SUMIFS('Pooled CF'!$E:$E,'Pooled CF'!$A:$A,$A14,'Pooled CF'!$G:$G,Q$6),0)+IF(Q$6=$C$2,$K14)</f>
        <v>0</v>
      </c>
      <c r="R14" s="100">
        <f>IF(R$6&lt;=$C$2,SUMIFS('Pooled CF'!$E:$E,'Pooled CF'!$A:$A,$A14,'Pooled CF'!$G:$G,R$6),0)+IF(R$6=$C$2,$K14)</f>
        <v>0</v>
      </c>
      <c r="S14" s="100">
        <f>IF(S$6&lt;=$C$2,SUMIFS('Pooled CF'!$E:$E,'Pooled CF'!$A:$A,$A14,'Pooled CF'!$G:$G,S$6),0)+IF(S$6=$C$2,$K14)</f>
        <v>0</v>
      </c>
      <c r="T14" s="100">
        <f>IF(T$6&lt;=$C$2,SUMIFS('Pooled CF'!$E:$E,'Pooled CF'!$A:$A,$A14,'Pooled CF'!$G:$G,T$6),0)+IF(T$6=$C$2,$K14)</f>
        <v>0</v>
      </c>
      <c r="U14" s="100">
        <f>IF(U$6&lt;=$C$2,SUMIFS('Pooled CF'!$E:$E,'Pooled CF'!$A:$A,$A14,'Pooled CF'!$G:$G,U$6),0)+IF(U$6=$C$2,$K14)</f>
        <v>0</v>
      </c>
      <c r="V14" s="100">
        <f>IF(V$6&lt;=$C$2,SUMIFS('Pooled CF'!$E:$E,'Pooled CF'!$A:$A,$A14,'Pooled CF'!$G:$G,V$6),0)+IF(V$6=$C$2,$K14)</f>
        <v>0</v>
      </c>
      <c r="W14" s="100">
        <f>IF(W$6&lt;=$C$2,SUMIFS('Pooled CF'!$E:$E,'Pooled CF'!$A:$A,$A14,'Pooled CF'!$G:$G,W$6),0)+IF(W$6=$C$2,$K14)</f>
        <v>0</v>
      </c>
      <c r="X14" s="100">
        <f>IF(X$6&lt;=$C$2,SUMIFS('Pooled CF'!$E:$E,'Pooled CF'!$A:$A,$A14,'Pooled CF'!$G:$G,X$6),0)+IF(X$6=$C$2,$K14)</f>
        <v>-52373515</v>
      </c>
      <c r="Y14" s="100">
        <f>IF(Y$6&lt;=$C$2,SUMIFS('Pooled CF'!$E:$E,'Pooled CF'!$A:$A,$A14,'Pooled CF'!$G:$G,Y$6),0)+IF(Y$6=$C$2,$K14)</f>
        <v>383958.24</v>
      </c>
      <c r="Z14" s="100">
        <f>IF(Z$6&lt;=$C$2,SUMIFS('Pooled CF'!$E:$E,'Pooled CF'!$A:$A,$A14,'Pooled CF'!$G:$G,Z$6),0)+IF(Z$6=$C$2,$K14)</f>
        <v>383956.63</v>
      </c>
      <c r="AA14" s="100">
        <f>IF(AA$6&lt;=$C$2,SUMIFS('Pooled CF'!$E:$E,'Pooled CF'!$A:$A,$A14,'Pooled CF'!$G:$G,AA$6),0)+IF(AA$6=$C$2,$K14)</f>
        <v>383955.16</v>
      </c>
      <c r="AB14" s="100">
        <f>IF(AB$6&lt;=$C$2,SUMIFS('Pooled CF'!$E:$E,'Pooled CF'!$A:$A,$A14,'Pooled CF'!$G:$G,AB$6),0)+IF(AB$6=$C$2,$K14)</f>
        <v>383955.54</v>
      </c>
      <c r="AC14" s="100">
        <f>IF(AC$6&lt;=$C$2,SUMIFS('Pooled CF'!$E:$E,'Pooled CF'!$A:$A,$A14,'Pooled CF'!$G:$G,AC$6),0)+IF(AC$6=$C$2,$K14)</f>
        <v>396750.17</v>
      </c>
      <c r="AD14" s="100">
        <f>IF(AD$6&lt;=$C$2,SUMIFS('Pooled CF'!$E:$E,'Pooled CF'!$A:$A,$A14,'Pooled CF'!$G:$G,AD$6),0)+IF(AD$6=$C$2,$K14)</f>
        <v>383950.3</v>
      </c>
      <c r="AE14" s="100">
        <f>IF(AE$6&lt;=$C$2,SUMIFS('Pooled CF'!$E:$E,'Pooled CF'!$A:$A,$A14,'Pooled CF'!$G:$G,AE$6),0)+IF(AE$6=$C$2,$K14)</f>
        <v>396746.93</v>
      </c>
      <c r="AF14" s="100">
        <f>IF(AF$6&lt;=$C$2,SUMIFS('Pooled CF'!$E:$E,'Pooled CF'!$A:$A,$A14,'Pooled CF'!$G:$G,AF$6),0)+IF(AF$6=$C$2,$K14)</f>
        <v>383947.14</v>
      </c>
      <c r="AG14" s="100">
        <f>IF(AG$6&lt;=$C$2,SUMIFS('Pooled CF'!$E:$E,'Pooled CF'!$A:$A,$A14,'Pooled CF'!$G:$G,AG$6),0)+IF(AG$6=$C$2,$K14)</f>
        <v>396743.67999999999</v>
      </c>
      <c r="AH14" s="100">
        <f>IF(AH$6&lt;=$C$2,SUMIFS('Pooled CF'!$E:$E,'Pooled CF'!$A:$A,$A14,'Pooled CF'!$G:$G,AH$6),0)+IF(AH$6=$C$2,$K14)</f>
        <v>396742.12</v>
      </c>
      <c r="AI14" s="100">
        <f>IF(AI$6&lt;=$C$2,SUMIFS('Pooled CF'!$E:$E,'Pooled CF'!$A:$A,$A14,'Pooled CF'!$G:$G,AI$6),0)+IF(AI$6=$C$2,$K14)</f>
        <v>383940.6</v>
      </c>
      <c r="AJ14" s="100">
        <f>IF(AJ$6&lt;=$C$2,SUMIFS('Pooled CF'!$E:$E,'Pooled CF'!$A:$A,$A14,'Pooled CF'!$G:$G,AJ$6),0)+IF(AJ$6=$C$2,$K14)</f>
        <v>396734.76</v>
      </c>
      <c r="AK14" s="100">
        <f>IF(AK$6&lt;=$C$2,SUMIFS('Pooled CF'!$E:$E,'Pooled CF'!$A:$A,$A14,'Pooled CF'!$G:$G,AK$6),0)+IF(AK$6=$C$2,$K14)</f>
        <v>383933.21</v>
      </c>
      <c r="AL14" s="100">
        <f>IF(AL$6&lt;=$C$2,SUMIFS('Pooled CF'!$E:$E,'Pooled CF'!$A:$A,$A14,'Pooled CF'!$G:$G,AL$6),0)+IF(AL$6=$C$2,$K14)</f>
        <v>383929.15</v>
      </c>
      <c r="AM14" s="100">
        <f>IF(AM$6&lt;=$C$2,SUMIFS('Pooled CF'!$E:$E,'Pooled CF'!$A:$A,$A14,'Pooled CF'!$G:$G,AM$6),0)+IF(AM$6=$C$2,$K14)</f>
        <v>383925.46</v>
      </c>
      <c r="AN14" s="100">
        <f>IF(AN$6&lt;=$C$2,SUMIFS('Pooled CF'!$E:$E,'Pooled CF'!$A:$A,$A14,'Pooled CF'!$G:$G,AN$6),0)+IF(AN$6=$C$2,$K14)</f>
        <v>383927.75</v>
      </c>
      <c r="AO14" s="100">
        <f>IF(AO$6&lt;=$C$2,SUMIFS('Pooled CF'!$E:$E,'Pooled CF'!$A:$A,$A14,'Pooled CF'!$G:$G,AO$6),0)+IF(AO$6=$C$2,$K14)</f>
        <v>396714.14</v>
      </c>
      <c r="AP14" s="100">
        <f>IF(AP$6&lt;=$C$2,SUMIFS('Pooled CF'!$E:$E,'Pooled CF'!$A:$A,$A14,'Pooled CF'!$G:$G,AP$6),0)+IF(AP$6=$C$2,$K14)</f>
        <v>383913.15</v>
      </c>
      <c r="AQ14" s="100">
        <f>IF(AQ$6&lt;=$C$2,SUMIFS('Pooled CF'!$E:$E,'Pooled CF'!$A:$A,$A14,'Pooled CF'!$G:$G,AQ$6),0)+IF(AQ$6=$C$2,$K14)</f>
        <v>396706</v>
      </c>
      <c r="AR14" s="100">
        <f>IF(AR$6&lt;=$C$2,SUMIFS('Pooled CF'!$E:$E,'Pooled CF'!$A:$A,$A14,'Pooled CF'!$G:$G,AR$6),0)+IF(AR$6=$C$2,$K14)</f>
        <v>383905.25</v>
      </c>
      <c r="AS14" s="100">
        <f>IF(AS$6&lt;=$C$2,SUMIFS('Pooled CF'!$E:$E,'Pooled CF'!$A:$A,$A14,'Pooled CF'!$G:$G,AS$6),0)+IF(AS$6=$C$2,$K14)</f>
        <v>396697.12</v>
      </c>
      <c r="AT14" s="100">
        <f>IF(AT$6&lt;=$C$2,SUMIFS('Pooled CF'!$E:$E,'Pooled CF'!$A:$A,$A14,'Pooled CF'!$G:$G,AT$6),0)+IF(AT$6=$C$2,$K14)</f>
        <v>396692.6</v>
      </c>
      <c r="AU14" s="100">
        <f>IF(AU$6&lt;=$C$2,SUMIFS('Pooled CF'!$E:$E,'Pooled CF'!$A:$A,$A14,'Pooled CF'!$G:$G,AU$6),0)+IF(AU$6=$C$2,$K14)</f>
        <v>383891.67</v>
      </c>
      <c r="AV14" s="100">
        <f>IF(AV$6&lt;=$C$2,SUMIFS('Pooled CF'!$E:$E,'Pooled CF'!$A:$A,$A14,'Pooled CF'!$G:$G,AV$6),0)+IF(AV$6=$C$2,$K14)</f>
        <v>396683.33</v>
      </c>
      <c r="AW14" s="100">
        <f>IF(AW$6&lt;=$C$2,SUMIFS('Pooled CF'!$E:$E,'Pooled CF'!$A:$A,$A14,'Pooled CF'!$G:$G,AW$6),0)+IF(AW$6=$C$2,$K14)</f>
        <v>383882.9</v>
      </c>
      <c r="AX14" s="100">
        <f>IF(AX$6&lt;=$C$2,SUMIFS('Pooled CF'!$E:$E,'Pooled CF'!$A:$A,$A14,'Pooled CF'!$G:$G,AX$6),0)+IF(AX$6=$C$2,$K14)</f>
        <v>396673.26</v>
      </c>
      <c r="AY14" s="100">
        <f>IF(AY$6&lt;=$C$2,SUMIFS('Pooled CF'!$E:$E,'Pooled CF'!$A:$A,$A14,'Pooled CF'!$G:$G,AY$6),0)+IF(AY$6=$C$2,$K14)</f>
        <v>383872.28</v>
      </c>
      <c r="AZ14" s="100">
        <f>IF(AZ$6&lt;=$C$2,SUMIFS('Pooled CF'!$E:$E,'Pooled CF'!$A:$A,$A14,'Pooled CF'!$G:$G,AZ$6),0)+IF(AZ$6=$C$2,$K14)</f>
        <v>383870.23</v>
      </c>
      <c r="BA14" s="100">
        <f>IF(BA$6&lt;=$C$2,SUMIFS('Pooled CF'!$E:$E,'Pooled CF'!$A:$A,$A14,'Pooled CF'!$G:$G,BA$6),0)+IF(BA$6=$C$2,$K14)</f>
        <v>396656.43</v>
      </c>
      <c r="BB14" s="100">
        <f>IF(BB$6&lt;=$C$2,SUMIFS('Pooled CF'!$E:$E,'Pooled CF'!$A:$A,$A14,'Pooled CF'!$G:$G,BB$6),0)+IF(BB$6=$C$2,$K14)</f>
        <v>383855.92</v>
      </c>
      <c r="BC14" s="100">
        <f>IF(BC$6&lt;=$C$2,SUMIFS('Pooled CF'!$E:$E,'Pooled CF'!$A:$A,$A14,'Pooled CF'!$G:$G,BC$6),0)+IF(BC$6=$C$2,$K14)</f>
        <v>396645.25</v>
      </c>
      <c r="BD14" s="100">
        <f>IF(BD$6&lt;=$C$2,SUMIFS('Pooled CF'!$E:$E,'Pooled CF'!$A:$A,$A14,'Pooled CF'!$G:$G,BD$6),0)+IF(BD$6=$C$2,$K14)</f>
        <v>376553.4</v>
      </c>
      <c r="BE14" s="100">
        <f>IF(BE$6&lt;=$C$2,SUMIFS('Pooled CF'!$E:$E,'Pooled CF'!$A:$A,$A14,'Pooled CF'!$G:$G,BE$6),0)+IF(BE$6=$C$2,$K14)</f>
        <v>389099.27</v>
      </c>
      <c r="BF14" s="100">
        <f>IF(BF$6&lt;=$C$2,SUMIFS('Pooled CF'!$E:$E,'Pooled CF'!$A:$A,$A14,'Pooled CF'!$G:$G,BF$6),0)+IF(BF$6=$C$2,$K14)</f>
        <v>389093.87</v>
      </c>
      <c r="BG14" s="100">
        <f>IF(BG$6&lt;=$C$2,SUMIFS('Pooled CF'!$E:$E,'Pooled CF'!$A:$A,$A14,'Pooled CF'!$G:$G,BG$6),0)+IF(BG$6=$C$2,$K14)</f>
        <v>376537.17</v>
      </c>
      <c r="BH14" s="100">
        <f>IF(BH$6&lt;=$C$2,SUMIFS('Pooled CF'!$E:$E,'Pooled CF'!$A:$A,$A14,'Pooled CF'!$G:$G,BH$6),0)+IF(BH$6=$C$2,$K14)</f>
        <v>389082.43</v>
      </c>
      <c r="BI14" s="100">
        <f>IF(BI$6&lt;=$C$2,SUMIFS('Pooled CF'!$E:$E,'Pooled CF'!$A:$A,$A14,'Pooled CF'!$G:$G,BI$6),0)+IF(BI$6=$C$2,$K14)</f>
        <v>376526.21</v>
      </c>
      <c r="BJ14" s="100">
        <f>IF(BJ$6&lt;=$C$2,SUMIFS('Pooled CF'!$E:$E,'Pooled CF'!$A:$A,$A14,'Pooled CF'!$G:$G,BJ$6),0)+IF(BJ$6=$C$2,$K14)</f>
        <v>372834.48</v>
      </c>
      <c r="BK14" s="100">
        <f>IF(BK$6&lt;=$C$2,SUMIFS('Pooled CF'!$E:$E,'Pooled CF'!$A:$A,$A14,'Pooled CF'!$G:$G,BK$6),0)+IF(BK$6=$C$2,$K14)</f>
        <v>376044.09</v>
      </c>
      <c r="BL14" s="100">
        <f>IF(BL$6&lt;=$C$2,SUMIFS('Pooled CF'!$E:$E,'Pooled CF'!$A:$A,$A14,'Pooled CF'!$G:$G,BL$6),0)+IF(BL$6=$C$2,$K14)</f>
        <v>377007.39</v>
      </c>
      <c r="BM14" s="100">
        <f>IF(BM$6&lt;=$C$2,SUMIFS('Pooled CF'!$E:$E,'Pooled CF'!$A:$A,$A14,'Pooled CF'!$G:$G,BM$6),0)+IF(BM$6=$C$2,$K14)</f>
        <v>462940.3</v>
      </c>
      <c r="BN14" s="100">
        <f>IF(BN$6&lt;=$C$2,SUMIFS('Pooled CF'!$E:$E,'Pooled CF'!$A:$A,$A14,'Pooled CF'!$G:$G,BN$6),0)+IF(BN$6=$C$2,$K14)</f>
        <v>383587.32</v>
      </c>
      <c r="BO14" s="100">
        <f>IF(BO$6&lt;=$C$2,SUMIFS('Pooled CF'!$E:$E,'Pooled CF'!$A:$A,$A14,'Pooled CF'!$G:$G,BO$6),0)+IF(BO$6=$C$2,$K14)</f>
        <v>396573.66</v>
      </c>
      <c r="BP14" s="100">
        <f>IF(BP$6&lt;=$C$2,SUMIFS('Pooled CF'!$E:$E,'Pooled CF'!$A:$A,$A14,'Pooled CF'!$G:$G,BP$6),0)+IF(BP$6=$C$2,$K14)</f>
        <v>387217.67</v>
      </c>
      <c r="BQ14" s="100">
        <f>IF(BQ$6&lt;=$C$2,SUMIFS('Pooled CF'!$E:$E,'Pooled CF'!$A:$A,$A14,'Pooled CF'!$G:$G,BQ$6),0)+IF(BQ$6=$C$2,$K14)</f>
        <v>396509.22</v>
      </c>
      <c r="BR14" s="100">
        <f>IF(BR$6&lt;=$C$2,SUMIFS('Pooled CF'!$E:$E,'Pooled CF'!$A:$A,$A14,'Pooled CF'!$G:$G,BR$6),0)+IF(BR$6=$C$2,$K14)</f>
        <v>396555</v>
      </c>
      <c r="BS14" s="100">
        <f>IF(BS$6&lt;=$C$2,SUMIFS('Pooled CF'!$E:$E,'Pooled CF'!$A:$A,$A14,'Pooled CF'!$G:$G,BS$6),0)+IF(BS$6=$C$2,$K14)</f>
        <v>383757.01</v>
      </c>
      <c r="BT14" s="100">
        <f>IF(BT$6&lt;=$C$2,SUMIFS('Pooled CF'!$E:$E,'Pooled CF'!$A:$A,$A14,'Pooled CF'!$G:$G,BT$6),0)+IF(BT$6=$C$2,$K14)</f>
        <v>396542.23</v>
      </c>
      <c r="BU14" s="100">
        <f>IF(BU$6&lt;=$C$2,SUMIFS('Pooled CF'!$E:$E,'Pooled CF'!$A:$A,$A14,'Pooled CF'!$G:$G,BU$6),0)+IF(BU$6=$C$2,$K14)</f>
        <v>383744.6</v>
      </c>
      <c r="BV14" s="100">
        <f>IF(BV$6&lt;=$C$2,SUMIFS('Pooled CF'!$E:$E,'Pooled CF'!$A:$A,$A14,'Pooled CF'!$G:$G,BV$6),0)+IF(BV$6=$C$2,$K14)</f>
        <v>383736.64</v>
      </c>
      <c r="BW14" s="100">
        <f>IF(BW$6&lt;=$C$2,SUMIFS('Pooled CF'!$E:$E,'Pooled CF'!$A:$A,$A14,'Pooled CF'!$G:$G,BW$6),0)+IF(BW$6=$C$2,$K14)</f>
        <v>383666.73</v>
      </c>
      <c r="BX14" s="100">
        <f>IF(BX$6&lt;=$C$2,SUMIFS('Pooled CF'!$E:$E,'Pooled CF'!$A:$A,$A14,'Pooled CF'!$G:$G,BX$6),0)+IF(BX$6=$C$2,$K14)</f>
        <v>383736.84</v>
      </c>
      <c r="BY14" s="100">
        <f>IF(BY$6&lt;=$C$2,SUMIFS('Pooled CF'!$E:$E,'Pooled CF'!$A:$A,$A14,'Pooled CF'!$G:$G,BY$6),0)+IF(BY$6=$C$2,$K14)</f>
        <v>396497.2</v>
      </c>
      <c r="BZ14" s="100">
        <f>IF(BZ$6&lt;=$C$2,SUMIFS('Pooled CF'!$E:$E,'Pooled CF'!$A:$A,$A14,'Pooled CF'!$G:$G,BZ$6),0)+IF(BZ$6=$C$2,$K14)</f>
        <v>383701.58</v>
      </c>
      <c r="CA14" s="100">
        <f>IF(CA$6&lt;=$C$2,SUMIFS('Pooled CF'!$E:$E,'Pooled CF'!$A:$A,$A14,'Pooled CF'!$G:$G,CA$6),0)+IF(CA$6=$C$2,$K14)</f>
        <v>396481.47</v>
      </c>
      <c r="CB14" s="100">
        <f>IF(CB$6&lt;=$C$2,SUMIFS('Pooled CF'!$E:$E,'Pooled CF'!$A:$A,$A14,'Pooled CF'!$G:$G,CB$6),0)+IF(CB$6=$C$2,$K14)</f>
        <v>383682.7</v>
      </c>
      <c r="CC14" s="100">
        <f>IF(CC$6&lt;=$C$2,SUMIFS('Pooled CF'!$E:$E,'Pooled CF'!$A:$A,$A14,'Pooled CF'!$G:$G,CC$6),0)+IF(CC$6=$C$2,$K14)</f>
        <v>396580.32</v>
      </c>
      <c r="CD14" s="100">
        <f>IF(CD$6&lt;=$C$2,SUMIFS('Pooled CF'!$E:$E,'Pooled CF'!$A:$A,$A14,'Pooled CF'!$G:$G,CD$6),0)+IF(CD$6=$C$2,$K14)</f>
        <v>396570.54</v>
      </c>
      <c r="CE14" s="100">
        <f>IF(CE$6&lt;=$C$2,SUMIFS('Pooled CF'!$E:$E,'Pooled CF'!$A:$A,$A14,'Pooled CF'!$G:$G,CE$6),0)+IF(CE$6=$C$2,$K14)</f>
        <v>383768.46</v>
      </c>
      <c r="CF14" s="100">
        <f>IF(CF$6&lt;=$C$2,SUMIFS('Pooled CF'!$E:$E,'Pooled CF'!$A:$A,$A14,'Pooled CF'!$G:$G,CF$6),0)+IF(CF$6=$C$2,$K14)</f>
        <v>396549.97</v>
      </c>
      <c r="CG14" s="100">
        <f>IF(CG$6&lt;=$C$2,SUMIFS('Pooled CF'!$E:$E,'Pooled CF'!$A:$A,$A14,'Pooled CF'!$G:$G,CG$6),0)+IF(CG$6=$C$2,$K14)</f>
        <v>383615.02</v>
      </c>
      <c r="CH14" s="100">
        <f>IF(CH$6&lt;=$C$2,SUMIFS('Pooled CF'!$E:$E,'Pooled CF'!$A:$A,$A14,'Pooled CF'!$G:$G,CH$6),0)+IF(CH$6=$C$2,$K14)</f>
        <v>383111.94</v>
      </c>
      <c r="CI14" s="100">
        <f>IF(CI$6&lt;=$C$2,SUMIFS('Pooled CF'!$E:$E,'Pooled CF'!$A:$A,$A14,'Pooled CF'!$G:$G,CI$6),0)+IF(CI$6=$C$2,$K14)</f>
        <v>383039.44</v>
      </c>
      <c r="CJ14" s="100">
        <f>IF(CJ$6&lt;=$C$2,SUMIFS('Pooled CF'!$E:$E,'Pooled CF'!$A:$A,$A14,'Pooled CF'!$G:$G,CJ$6),0)+IF(CJ$6=$C$2,$K14)</f>
        <v>383092.51</v>
      </c>
      <c r="CK14" s="100">
        <f>IF(CK$6&lt;=$C$2,SUMIFS('Pooled CF'!$E:$E,'Pooled CF'!$A:$A,$A14,'Pooled CF'!$G:$G,CK$6),0)+IF(CK$6=$C$2,$K14)</f>
        <v>395637.52</v>
      </c>
      <c r="CL14" s="100">
        <f>IF(CL$6&lt;=$C$2,SUMIFS('Pooled CF'!$E:$E,'Pooled CF'!$A:$A,$A14,'Pooled CF'!$G:$G,CL$6),0)+IF(CL$6=$C$2,$K14)</f>
        <v>382799.7</v>
      </c>
      <c r="CM14" s="100">
        <f>IF(CM$6&lt;=$C$2,SUMIFS('Pooled CF'!$E:$E,'Pooled CF'!$A:$A,$A14,'Pooled CF'!$G:$G,CM$6),0)+IF(CM$6=$C$2,$K14)</f>
        <v>394697.73</v>
      </c>
      <c r="CN14" s="100">
        <f>IF(CN$6&lt;=$C$2,SUMIFS('Pooled CF'!$E:$E,'Pooled CF'!$A:$A,$A14,'Pooled CF'!$G:$G,CN$6),0)+IF(CN$6=$C$2,$K14)</f>
        <v>382518.67</v>
      </c>
      <c r="CO14" s="100">
        <f>IF(CO$6&lt;=$C$2,SUMIFS('Pooled CF'!$E:$E,'Pooled CF'!$A:$A,$A14,'Pooled CF'!$G:$G,CO$6),0)+IF(CO$6=$C$2,$K14)</f>
        <v>395503.66</v>
      </c>
      <c r="CP14" s="100">
        <f>IF(CP$6&lt;=$C$2,SUMIFS('Pooled CF'!$E:$E,'Pooled CF'!$A:$A,$A14,'Pooled CF'!$G:$G,CP$6),0)+IF(CP$6=$C$2,$K14)</f>
        <v>395485.77</v>
      </c>
      <c r="CQ14" s="100">
        <f>IF(CQ$6&lt;=$C$2,SUMIFS('Pooled CF'!$E:$E,'Pooled CF'!$A:$A,$A14,'Pooled CF'!$G:$G,CQ$6),0)+IF(CQ$6=$C$2,$K14)</f>
        <v>382710.76</v>
      </c>
      <c r="CR14" s="100">
        <f>IF(CR$6&lt;=$C$2,SUMIFS('Pooled CF'!$E:$E,'Pooled CF'!$A:$A,$A14,'Pooled CF'!$G:$G,CR$6),0)+IF(CR$6=$C$2,$K14)</f>
        <v>395417.11</v>
      </c>
      <c r="CS14" s="100">
        <f>IF(CS$6&lt;=$C$2,SUMIFS('Pooled CF'!$E:$E,'Pooled CF'!$A:$A,$A14,'Pooled CF'!$G:$G,CS$6),0)+IF(CS$6=$C$2,$K14)</f>
        <v>382674.26</v>
      </c>
      <c r="CT14" s="100">
        <f>IF(CT$6&lt;=$C$2,SUMIFS('Pooled CF'!$E:$E,'Pooled CF'!$A:$A,$A14,'Pooled CF'!$G:$G,CT$6),0)+IF(CT$6=$C$2,$K14)</f>
        <v>395410.32</v>
      </c>
      <c r="CU14" s="100">
        <f>IF(CU$6&lt;=$C$2,SUMIFS('Pooled CF'!$E:$E,'Pooled CF'!$A:$A,$A14,'Pooled CF'!$G:$G,CU$6),0)+IF(CU$6=$C$2,$K14)</f>
        <v>382637.38</v>
      </c>
      <c r="CV14" s="100">
        <f>IF(CV$6&lt;=$C$2,SUMIFS('Pooled CF'!$E:$E,'Pooled CF'!$A:$A,$A14,'Pooled CF'!$G:$G,CV$6),0)+IF(CV$6=$C$2,$K14)</f>
        <v>382543.06</v>
      </c>
      <c r="CW14" s="100">
        <f>IF(CW$6&lt;=$C$2,SUMIFS('Pooled CF'!$E:$E,'Pooled CF'!$A:$A,$A14,'Pooled CF'!$G:$G,CW$6),0)+IF(CW$6=$C$2,$K14)</f>
        <v>388105.48</v>
      </c>
      <c r="CX14" s="100">
        <f>IF(CX$6&lt;=$C$2,SUMIFS('Pooled CF'!$E:$E,'Pooled CF'!$A:$A,$A14,'Pooled CF'!$G:$G,CX$6),0)+IF(CX$6=$C$2,$K14)</f>
        <v>370652.6</v>
      </c>
      <c r="CY14" s="100">
        <f>IF(CY$6&lt;=$C$2,SUMIFS('Pooled CF'!$E:$E,'Pooled CF'!$A:$A,$A14,'Pooled CF'!$G:$G,CY$6),0)+IF(CY$6=$C$2,$K14)</f>
        <v>387489.83</v>
      </c>
      <c r="CZ14" s="100">
        <f>IF(CZ$6&lt;=$C$2,SUMIFS('Pooled CF'!$E:$E,'Pooled CF'!$A:$A,$A14,'Pooled CF'!$G:$G,CZ$6),0)+IF(CZ$6=$C$2,$K14)</f>
        <v>375298.07</v>
      </c>
      <c r="DA14" s="100">
        <f>IF(DA$6&lt;=$C$2,SUMIFS('Pooled CF'!$E:$E,'Pooled CF'!$A:$A,$A14,'Pooled CF'!$G:$G,DA$6),0)+IF(DA$6=$C$2,$K14)</f>
        <v>387705.79</v>
      </c>
      <c r="DB14" s="100">
        <f>IF(DB$6&lt;=$C$2,SUMIFS('Pooled CF'!$E:$E,'Pooled CF'!$A:$A,$A14,'Pooled CF'!$G:$G,DB$6),0)+IF(DB$6=$C$2,$K14)</f>
        <v>387673.77</v>
      </c>
      <c r="DC14" s="100">
        <f>IF(DC$6&lt;=$C$2,SUMIFS('Pooled CF'!$E:$E,'Pooled CF'!$A:$A,$A14,'Pooled CF'!$G:$G,DC$6),0)+IF(DC$6=$C$2,$K14)</f>
        <v>362650.76</v>
      </c>
      <c r="DD14" s="100">
        <f>IF(DD$6&lt;=$C$2,SUMIFS('Pooled CF'!$E:$E,'Pooled CF'!$A:$A,$A14,'Pooled CF'!$G:$G,DD$6),0)+IF(DD$6=$C$2,$K14)</f>
        <v>366108.37</v>
      </c>
      <c r="DE14" s="100">
        <f>IF(DE$6&lt;=$C$2,SUMIFS('Pooled CF'!$E:$E,'Pooled CF'!$A:$A,$A14,'Pooled CF'!$G:$G,DE$6),0)+IF(DE$6=$C$2,$K14)</f>
        <v>354260.38</v>
      </c>
      <c r="DF14" s="100">
        <f>IF(DF$6&lt;=$C$2,SUMIFS('Pooled CF'!$E:$E,'Pooled CF'!$A:$A,$A14,'Pooled CF'!$G:$G,DF$6),0)+IF(DF$6=$C$2,$K14)</f>
        <v>350549.95</v>
      </c>
      <c r="DG14" s="100">
        <f>IF(DG$6&lt;=$C$2,SUMIFS('Pooled CF'!$E:$E,'Pooled CF'!$A:$A,$A14,'Pooled CF'!$G:$G,DG$6),0)+IF(DG$6=$C$2,$K14)</f>
        <v>353314.99</v>
      </c>
      <c r="DH14" s="100">
        <f>IF(DH$6&lt;=$C$2,SUMIFS('Pooled CF'!$E:$E,'Pooled CF'!$A:$A,$A14,'Pooled CF'!$G:$G,DH$6),0)+IF(DH$6=$C$2,$K14)</f>
        <v>356113.46</v>
      </c>
      <c r="DI14" s="100">
        <f>IF(DI$6&lt;=$C$2,SUMIFS('Pooled CF'!$E:$E,'Pooled CF'!$A:$A,$A14,'Pooled CF'!$G:$G,DI$6),0)+IF(DI$6=$C$2,$K14)</f>
        <v>425283.3</v>
      </c>
      <c r="DJ14" s="100">
        <f>IF(DJ$6&lt;=$C$2,SUMIFS('Pooled CF'!$E:$E,'Pooled CF'!$A:$A,$A14,'Pooled CF'!$G:$G,DJ$6),0)+IF(DJ$6=$C$2,$K14)</f>
        <v>353649.19</v>
      </c>
      <c r="DK14" s="100">
        <f>IF(DK$6&lt;=$C$2,SUMIFS('Pooled CF'!$E:$E,'Pooled CF'!$A:$A,$A14,'Pooled CF'!$G:$G,DK$6),0)+IF(DK$6=$C$2,$K14)</f>
        <v>408332.16</v>
      </c>
      <c r="DL14" s="100">
        <f>IF(DL$6&lt;=$C$2,SUMIFS('Pooled CF'!$E:$E,'Pooled CF'!$A:$A,$A14,'Pooled CF'!$G:$G,DL$6),0)+IF(DL$6=$C$2,$K14)</f>
        <v>375674.96</v>
      </c>
      <c r="DM14" s="100">
        <f>IF(DM$6&lt;=$C$2,SUMIFS('Pooled CF'!$E:$E,'Pooled CF'!$A:$A,$A14,'Pooled CF'!$G:$G,DM$6),0)+IF(DM$6=$C$2,$K14)</f>
        <v>386764.82</v>
      </c>
      <c r="DN14" s="100">
        <f>IF(DN$6&lt;=$C$2,SUMIFS('Pooled CF'!$E:$E,'Pooled CF'!$A:$A,$A14,'Pooled CF'!$G:$G,DN$6),0)+IF(DN$6=$C$2,$K14)</f>
        <v>387440.08</v>
      </c>
      <c r="DO14" s="100">
        <f>IF(DO$6&lt;=$C$2,SUMIFS('Pooled CF'!$E:$E,'Pooled CF'!$A:$A,$A14,'Pooled CF'!$G:$G,DO$6),0)+IF(DO$6=$C$2,$K14)</f>
        <v>372988.29</v>
      </c>
      <c r="DP14" s="100">
        <f>IF(DP$6&lt;=$C$2,SUMIFS('Pooled CF'!$E:$E,'Pooled CF'!$A:$A,$A14,'Pooled CF'!$G:$G,DP$6),0)+IF(DP$6=$C$2,$K14)</f>
        <v>365742.88</v>
      </c>
      <c r="DQ14" s="100">
        <f>IF(DQ$6&lt;=$C$2,SUMIFS('Pooled CF'!$E:$E,'Pooled CF'!$A:$A,$A14,'Pooled CF'!$G:$G,DQ$6),0)+IF(DQ$6=$C$2,$K14)</f>
        <v>375578.66</v>
      </c>
      <c r="DR14" s="100">
        <f>IF(DR$6&lt;=$C$2,SUMIFS('Pooled CF'!$E:$E,'Pooled CF'!$A:$A,$A14,'Pooled CF'!$G:$G,DR$6),0)+IF(DR$6=$C$2,$K14)</f>
        <v>373934.91</v>
      </c>
      <c r="DS14" s="100">
        <f>IF(DS$6&lt;=$C$2,SUMIFS('Pooled CF'!$E:$E,'Pooled CF'!$A:$A,$A14,'Pooled CF'!$G:$G,DS$6),0)+IF(DS$6=$C$2,$K14)</f>
        <v>385074.46</v>
      </c>
      <c r="DT14" s="100">
        <f>IF(DT$6&lt;=$C$2,SUMIFS('Pooled CF'!$E:$E,'Pooled CF'!$A:$A,$A14,'Pooled CF'!$G:$G,DT$6),0)+IF(DT$6=$C$2,$K14)</f>
        <v>256704.34</v>
      </c>
      <c r="DU14" s="100">
        <f>IF(DU$6&lt;=$C$2,SUMIFS('Pooled CF'!$E:$E,'Pooled CF'!$A:$A,$A14,'Pooled CF'!$G:$G,DU$6),0)+IF(DU$6=$C$2,$K14)</f>
        <v>258442.58</v>
      </c>
      <c r="DV14" s="100">
        <f>IF(DV$6&lt;=$C$2,SUMIFS('Pooled CF'!$E:$E,'Pooled CF'!$A:$A,$A14,'Pooled CF'!$G:$G,DV$6),0)+IF(DV$6=$C$2,$K14)</f>
        <v>250096.05</v>
      </c>
      <c r="DW14" s="100">
        <f ca="1">IF(DW$6&lt;=$C$2,SUMIFS('Pooled CF'!$E:$E,'Pooled CF'!$A:$A,$A14,'Pooled CF'!$G:$G,DW$6),0)+IF(DW$6=$C$2,$K14)</f>
        <v>46224577.399999991</v>
      </c>
      <c r="DX14" s="100">
        <f>IF(DX$6&lt;=$C$2,SUMIFS('Pooled CF'!$E:$E,'Pooled CF'!$A:$A,$A14,'Pooled CF'!$G:$G,DX$6),0)+IF(DX$6=$C$2,$K14)</f>
        <v>0</v>
      </c>
      <c r="DY14" s="100">
        <f>IF(DY$6&lt;=$C$2,SUMIFS('Pooled CF'!$E:$E,'Pooled CF'!$A:$A,$A14,'Pooled CF'!$G:$G,DY$6),0)+IF(DY$6=$C$2,$K14)</f>
        <v>0</v>
      </c>
      <c r="DZ14" s="100">
        <f>IF(DZ$6&lt;=$C$2,SUMIFS('Pooled CF'!$E:$E,'Pooled CF'!$A:$A,$A14,'Pooled CF'!$G:$G,DZ$6),0)+IF(DZ$6=$C$2,$K14)</f>
        <v>0</v>
      </c>
      <c r="EA14" s="100">
        <f>IF(EA$6&lt;=$C$2,SUMIFS('Pooled CF'!$E:$E,'Pooled CF'!$A:$A,$A14,'Pooled CF'!$G:$G,EA$6),0)+IF(EA$6=$C$2,$K14)</f>
        <v>0</v>
      </c>
      <c r="EB14" s="100">
        <f>IF(EB$6&lt;=$C$2,SUMIFS('Pooled CF'!$E:$E,'Pooled CF'!$A:$A,$A14,'Pooled CF'!$G:$G,EB$6),0)+IF(EB$6=$C$2,$K14)</f>
        <v>0</v>
      </c>
      <c r="EC14" s="100">
        <f>IF(EC$6&lt;=$C$2,SUMIFS('Pooled CF'!$E:$E,'Pooled CF'!$A:$A,$A14,'Pooled CF'!$G:$G,EC$6),0)+IF(EC$6=$C$2,$K14)</f>
        <v>0</v>
      </c>
      <c r="ED14" s="100">
        <f>IF(ED$6&lt;=$C$2,SUMIFS('Pooled CF'!$E:$E,'Pooled CF'!$A:$A,$A14,'Pooled CF'!$G:$G,ED$6),0)+IF(ED$6=$C$2,$K14)</f>
        <v>0</v>
      </c>
      <c r="EE14" s="100">
        <f>IF(EE$6&lt;=$C$2,SUMIFS('Pooled CF'!$E:$E,'Pooled CF'!$A:$A,$A14,'Pooled CF'!$G:$G,EE$6),0)+IF(EE$6=$C$2,$K14)</f>
        <v>0</v>
      </c>
      <c r="EF14" s="100">
        <f>IF(EF$6&lt;=$C$2,SUMIFS('Pooled CF'!$E:$E,'Pooled CF'!$A:$A,$A14,'Pooled CF'!$G:$G,EF$6),0)+IF(EF$6=$C$2,$K14)</f>
        <v>0</v>
      </c>
      <c r="EG14" s="100">
        <f>IF(EG$6&lt;=$C$2,SUMIFS('Pooled CF'!$E:$E,'Pooled CF'!$A:$A,$A14,'Pooled CF'!$G:$G,EG$6),0)+IF(EG$6=$C$2,$K14)</f>
        <v>0</v>
      </c>
      <c r="EH14" s="100">
        <f>IF(EH$6&lt;=$C$2,SUMIFS('Pooled CF'!$E:$E,'Pooled CF'!$A:$A,$A14,'Pooled CF'!$G:$G,EH$6),0)+IF(EH$6=$C$2,$K14)</f>
        <v>0</v>
      </c>
      <c r="EI14" s="100">
        <f>IF(EI$6&lt;=$C$2,SUMIFS('Pooled CF'!$E:$E,'Pooled CF'!$A:$A,$A14,'Pooled CF'!$G:$G,EI$6),0)+IF(EI$6=$C$2,$K14)</f>
        <v>0</v>
      </c>
      <c r="EJ14" s="100">
        <f>IF(EJ$6&lt;=$C$2,SUMIFS('Pooled CF'!$E:$E,'Pooled CF'!$A:$A,$A14,'Pooled CF'!$G:$G,EJ$6),0)+IF(EJ$6=$C$2,$K14)</f>
        <v>0</v>
      </c>
      <c r="EK14" s="100">
        <f>IF(EK$6&lt;=$C$2,SUMIFS('Pooled CF'!$E:$E,'Pooled CF'!$A:$A,$A14,'Pooled CF'!$G:$G,EK$6),0)+IF(EK$6=$C$2,$K14)</f>
        <v>0</v>
      </c>
      <c r="EL14" s="100">
        <f>IF(EL$6&lt;=$C$2,SUMIFS('Pooled CF'!$E:$E,'Pooled CF'!$A:$A,$A14,'Pooled CF'!$G:$G,EL$6),0)+IF(EL$6=$C$2,$K14)</f>
        <v>0</v>
      </c>
      <c r="EM14" s="100">
        <f>IF(EM$6&lt;=$C$2,SUMIFS('Pooled CF'!$E:$E,'Pooled CF'!$A:$A,$A14,'Pooled CF'!$G:$G,EM$6),0)+IF(EM$6=$C$2,$K14)</f>
        <v>0</v>
      </c>
      <c r="EN14" s="100">
        <f>IF(EN$6&lt;=$C$2,SUMIFS('Pooled CF'!$E:$E,'Pooled CF'!$A:$A,$A14,'Pooled CF'!$G:$G,EN$6),0)+IF(EN$6=$C$2,$K14)</f>
        <v>0</v>
      </c>
      <c r="EO14" s="100">
        <f>IF(EO$6&lt;=$C$2,SUMIFS('Pooled CF'!$E:$E,'Pooled CF'!$A:$A,$A14,'Pooled CF'!$G:$G,EO$6),0)+IF(EO$6=$C$2,$K14)</f>
        <v>0</v>
      </c>
      <c r="EP14" s="100">
        <f>IF(EP$6&lt;=$C$2,SUMIFS('Pooled CF'!$E:$E,'Pooled CF'!$A:$A,$A14,'Pooled CF'!$G:$G,EP$6),0)+IF(EP$6=$C$2,$K14)</f>
        <v>0</v>
      </c>
      <c r="EQ14" s="100">
        <f>IF(EQ$6&lt;=$C$2,SUMIFS('Pooled CF'!$E:$E,'Pooled CF'!$A:$A,$A14,'Pooled CF'!$G:$G,EQ$6),0)+IF(EQ$6=$C$2,$K14)</f>
        <v>0</v>
      </c>
      <c r="ER14" s="100">
        <f>IF(ER$6&lt;=$C$2,SUMIFS('Pooled CF'!$E:$E,'Pooled CF'!$A:$A,$A14,'Pooled CF'!$G:$G,ER$6),0)+IF(ER$6=$C$2,$K14)</f>
        <v>0</v>
      </c>
      <c r="ES14" s="100">
        <f>IF(ES$6&lt;=$C$2,SUMIFS('Pooled CF'!$E:$E,'Pooled CF'!$A:$A,$A14,'Pooled CF'!$G:$G,ES$6),0)+IF(ES$6=$C$2,$K14)</f>
        <v>0</v>
      </c>
      <c r="ET14" s="100">
        <f>IF(ET$6&lt;=$C$2,SUMIFS('Pooled CF'!$E:$E,'Pooled CF'!$A:$A,$A14,'Pooled CF'!$G:$G,ET$6),0)+IF(ET$6=$C$2,$K14)</f>
        <v>0</v>
      </c>
      <c r="EU14" s="100">
        <f>IF(EU$6&lt;=$C$2,SUMIFS('Pooled CF'!$E:$E,'Pooled CF'!$A:$A,$A14,'Pooled CF'!$G:$G,EU$6),0)+IF(EU$6=$C$2,$K14)</f>
        <v>0</v>
      </c>
      <c r="EV14" s="100">
        <f>IF(EV$6&lt;=$C$2,SUMIFS('Pooled CF'!$E:$E,'Pooled CF'!$A:$A,$A14,'Pooled CF'!$G:$G,EV$6),0)+IF(EV$6=$C$2,$K14)</f>
        <v>0</v>
      </c>
      <c r="EW14" s="100">
        <f>IF(EW$6&lt;=$C$2,SUMIFS('Pooled CF'!$E:$E,'Pooled CF'!$A:$A,$A14,'Pooled CF'!$G:$G,EW$6),0)+IF(EW$6=$C$2,$K14)</f>
        <v>0</v>
      </c>
      <c r="EX14" s="100">
        <f>IF(EX$6&lt;=$C$2,SUMIFS('Pooled CF'!$E:$E,'Pooled CF'!$A:$A,$A14,'Pooled CF'!$G:$G,EX$6),0)+IF(EX$6=$C$2,$K14)</f>
        <v>0</v>
      </c>
      <c r="EY14" s="100">
        <f>IF(EY$6&lt;=$C$2,SUMIFS('Pooled CF'!$E:$E,'Pooled CF'!$A:$A,$A14,'Pooled CF'!$G:$G,EY$6),0)+IF(EY$6=$C$2,$K14)</f>
        <v>0</v>
      </c>
      <c r="EZ14" s="100">
        <f>IF(EZ$6&lt;=$C$2,SUMIFS('Pooled CF'!$E:$E,'Pooled CF'!$A:$A,$A14,'Pooled CF'!$G:$G,EZ$6),0)+IF(EZ$6=$C$2,$K14)</f>
        <v>0</v>
      </c>
      <c r="FA14" s="100">
        <f>IF(FA$6&lt;=$C$2,SUMIFS('Pooled CF'!$E:$E,'Pooled CF'!$A:$A,$A14,'Pooled CF'!$G:$G,FA$6),0)+IF(FA$6=$C$2,$K14)</f>
        <v>0</v>
      </c>
      <c r="FB14" s="100">
        <f>IF(FB$6&lt;=$C$2,SUMIFS('Pooled CF'!$E:$E,'Pooled CF'!$A:$A,$A14,'Pooled CF'!$G:$G,FB$6),0)+IF(FB$6=$C$2,$K14)</f>
        <v>0</v>
      </c>
      <c r="FC14" s="100">
        <f>IF(FC$6&lt;=$C$2,SUMIFS('Pooled CF'!$E:$E,'Pooled CF'!$A:$A,$A14,'Pooled CF'!$G:$G,FC$6),0)+IF(FC$6=$C$2,$K14)</f>
        <v>0</v>
      </c>
      <c r="FD14" s="100">
        <f>IF(FD$6&lt;=$C$2,SUMIFS('Pooled CF'!$E:$E,'Pooled CF'!$A:$A,$A14,'Pooled CF'!$G:$G,FD$6),0)+IF(FD$6=$C$2,$K14)</f>
        <v>0</v>
      </c>
      <c r="FE14" s="100">
        <f>IF(FE$6&lt;=$C$2,SUMIFS('Pooled CF'!$E:$E,'Pooled CF'!$A:$A,$A14,'Pooled CF'!$G:$G,FE$6),0)+IF(FE$6=$C$2,$K14)</f>
        <v>0</v>
      </c>
      <c r="FF14" s="100">
        <f>IF(FF$6&lt;=$C$2,SUMIFS('Pooled CF'!$E:$E,'Pooled CF'!$A:$A,$A14,'Pooled CF'!$G:$G,FF$6),0)+IF(FF$6=$C$2,$K14)</f>
        <v>0</v>
      </c>
      <c r="FG14" s="100">
        <f>IF(FG$6&lt;=$C$2,SUMIFS('Pooled CF'!$E:$E,'Pooled CF'!$A:$A,$A14,'Pooled CF'!$G:$G,FG$6),0)+IF(FG$6=$C$2,$K14)</f>
        <v>0</v>
      </c>
      <c r="FH14" s="100">
        <f>IF(FH$6&lt;=$C$2,SUMIFS('Pooled CF'!$E:$E,'Pooled CF'!$A:$A,$A14,'Pooled CF'!$G:$G,FH$6),0)+IF(FH$6=$C$2,$K14)</f>
        <v>0</v>
      </c>
      <c r="FI14" s="100">
        <f>IF(FI$6&lt;=$C$2,SUMIFS('Pooled CF'!$E:$E,'Pooled CF'!$A:$A,$A14,'Pooled CF'!$G:$G,FI$6),0)+IF(FI$6=$C$2,$K14)</f>
        <v>0</v>
      </c>
      <c r="FJ14" s="100">
        <f>IF(FJ$6&lt;=$C$2,SUMIFS('Pooled CF'!$E:$E,'Pooled CF'!$A:$A,$A14,'Pooled CF'!$G:$G,FJ$6),0)+IF(FJ$6=$C$2,$K14)</f>
        <v>0</v>
      </c>
      <c r="FK14" s="100">
        <f>IF(FK$6&lt;=$C$2,SUMIFS('Pooled CF'!$E:$E,'Pooled CF'!$A:$A,$A14,'Pooled CF'!$G:$G,FK$6),0)+IF(FK$6=$C$2,$K14)</f>
        <v>0</v>
      </c>
      <c r="FL14" s="100">
        <f>IF(FL$6&lt;=$C$2,SUMIFS('Pooled CF'!$E:$E,'Pooled CF'!$A:$A,$A14,'Pooled CF'!$G:$G,FL$6),0)+IF(FL$6=$C$2,$K14)</f>
        <v>0</v>
      </c>
      <c r="FM14" s="100">
        <f>IF(FM$6&lt;=$C$2,SUMIFS('Pooled CF'!$E:$E,'Pooled CF'!$A:$A,$A14,'Pooled CF'!$G:$G,FM$6),0)+IF(FM$6=$C$2,$K14)</f>
        <v>0</v>
      </c>
      <c r="FN14" s="100">
        <f>IF(FN$6&lt;=$C$2,SUMIFS('Pooled CF'!$E:$E,'Pooled CF'!$A:$A,$A14,'Pooled CF'!$G:$G,FN$6),0)+IF(FN$6=$C$2,$K14)</f>
        <v>0</v>
      </c>
      <c r="FO14" s="100">
        <f>IF(FO$6&lt;=$C$2,SUMIFS('Pooled CF'!$E:$E,'Pooled CF'!$A:$A,$A14,'Pooled CF'!$G:$G,FO$6),0)+IF(FO$6=$C$2,$K14)</f>
        <v>0</v>
      </c>
      <c r="FP14" s="100">
        <f>IF(FP$6&lt;=$C$2,SUMIFS('Pooled CF'!$E:$E,'Pooled CF'!$A:$A,$A14,'Pooled CF'!$G:$G,FP$6),0)+IF(FP$6=$C$2,$K14)</f>
        <v>0</v>
      </c>
      <c r="FQ14" s="100">
        <f>IF(FQ$6&lt;=$C$2,SUMIFS('Pooled CF'!$E:$E,'Pooled CF'!$A:$A,$A14,'Pooled CF'!$G:$G,FQ$6),0)+IF(FQ$6=$C$2,$K14)</f>
        <v>0</v>
      </c>
      <c r="FR14" s="100">
        <f>IF(FR$6&lt;=$C$2,SUMIFS('Pooled CF'!$E:$E,'Pooled CF'!$A:$A,$A14,'Pooled CF'!$G:$G,FR$6),0)+IF(FR$6=$C$2,$K14)</f>
        <v>0</v>
      </c>
      <c r="FS14" s="100">
        <f>IF(FS$6&lt;=$C$2,SUMIFS('Pooled CF'!$E:$E,'Pooled CF'!$A:$A,$A14,'Pooled CF'!$G:$G,FS$6),0)+IF(FS$6=$C$2,$K14)</f>
        <v>0</v>
      </c>
      <c r="FT14" s="100">
        <f>IF(FT$6&lt;=$C$2,SUMIFS('Pooled CF'!$E:$E,'Pooled CF'!$A:$A,$A14,'Pooled CF'!$G:$G,FT$6),0)+IF(FT$6=$C$2,$K14)</f>
        <v>0</v>
      </c>
      <c r="FU14" s="100">
        <f>IF(FU$6&lt;=$C$2,SUMIFS('Pooled CF'!$E:$E,'Pooled CF'!$A:$A,$A14,'Pooled CF'!$G:$G,FU$6),0)+IF(FU$6=$C$2,$K14)</f>
        <v>0</v>
      </c>
      <c r="FV14" s="100">
        <f>IF(FV$6&lt;=$C$2,SUMIFS('Pooled CF'!$E:$E,'Pooled CF'!$A:$A,$A14,'Pooled CF'!$G:$G,FV$6),0)+IF(FV$6=$C$2,$K14)</f>
        <v>0</v>
      </c>
      <c r="FW14" s="100">
        <f>IF(FW$6&lt;=$C$2,SUMIFS('Pooled CF'!$E:$E,'Pooled CF'!$A:$A,$A14,'Pooled CF'!$G:$G,FW$6),0)+IF(FW$6=$C$2,$K14)</f>
        <v>0</v>
      </c>
      <c r="FX14" s="100">
        <f>IF(FX$6&lt;=$C$2,SUMIFS('Pooled CF'!$E:$E,'Pooled CF'!$A:$A,$A14,'Pooled CF'!$G:$G,FX$6),0)+IF(FX$6=$C$2,$K14)</f>
        <v>0</v>
      </c>
      <c r="FY14" s="100">
        <f>IF(FY$6&lt;=$C$2,SUMIFS('Pooled CF'!$E:$E,'Pooled CF'!$A:$A,$A14,'Pooled CF'!$G:$G,FY$6),0)+IF(FY$6=$C$2,$K14)</f>
        <v>0</v>
      </c>
      <c r="FZ14" s="100">
        <f>IF(FZ$6&lt;=$C$2,SUMIFS('Pooled CF'!$E:$E,'Pooled CF'!$A:$A,$A14,'Pooled CF'!$G:$G,FZ$6),0)+IF(FZ$6=$C$2,$K14)</f>
        <v>0</v>
      </c>
      <c r="GA14" s="100">
        <f>IF(GA$6&lt;=$C$2,SUMIFS('Pooled CF'!$E:$E,'Pooled CF'!$A:$A,$A14,'Pooled CF'!$G:$G,GA$6),0)+IF(GA$6=$C$2,$K14)</f>
        <v>0</v>
      </c>
      <c r="GB14" s="100">
        <f>IF(GB$6&lt;=$C$2,SUMIFS('Pooled CF'!$E:$E,'Pooled CF'!$A:$A,$A14,'Pooled CF'!$G:$G,GB$6),0)+IF(GB$6=$C$2,$K14)</f>
        <v>0</v>
      </c>
      <c r="GC14" s="100">
        <f>IF(GC$6&lt;=$C$2,SUMIFS('Pooled CF'!$E:$E,'Pooled CF'!$A:$A,$A14,'Pooled CF'!$G:$G,GC$6),0)+IF(GC$6=$C$2,$K14)</f>
        <v>0</v>
      </c>
      <c r="GD14" s="100">
        <f>IF(GD$6&lt;=$C$2,SUMIFS('Pooled CF'!$E:$E,'Pooled CF'!$A:$A,$A14,'Pooled CF'!$G:$G,GD$6),0)+IF(GD$6=$C$2,$K14)</f>
        <v>0</v>
      </c>
      <c r="GE14" s="100">
        <f>IF(GE$6&lt;=$C$2,SUMIFS('Pooled CF'!$E:$E,'Pooled CF'!$A:$A,$A14,'Pooled CF'!$G:$G,GE$6),0)+IF(GE$6=$C$2,$K14)</f>
        <v>0</v>
      </c>
      <c r="GF14" s="100">
        <f>IF(GF$6&lt;=$C$2,SUMIFS('Pooled CF'!$E:$E,'Pooled CF'!$A:$A,$A14,'Pooled CF'!$G:$G,GF$6),0)+IF(GF$6=$C$2,$K14)</f>
        <v>0</v>
      </c>
      <c r="GG14" s="100">
        <f>IF(GG$6&lt;=$C$2,SUMIFS('Pooled CF'!$E:$E,'Pooled CF'!$A:$A,$A14,'Pooled CF'!$G:$G,GG$6),0)+IF(GG$6=$C$2,$K14)</f>
        <v>0</v>
      </c>
      <c r="GH14" s="100">
        <f>IF(GH$6&lt;=$C$2,SUMIFS('Pooled CF'!$E:$E,'Pooled CF'!$A:$A,$A14,'Pooled CF'!$G:$G,GH$6),0)+IF(GH$6=$C$2,$K14)</f>
        <v>0</v>
      </c>
      <c r="GI14" s="100">
        <f>IF(GI$6&lt;=$C$2,SUMIFS('Pooled CF'!$E:$E,'Pooled CF'!$A:$A,$A14,'Pooled CF'!$G:$G,GI$6),0)+IF(GI$6=$C$2,$K14)</f>
        <v>0</v>
      </c>
      <c r="GJ14" s="100">
        <f>IF(GJ$6&lt;=$C$2,SUMIFS('Pooled CF'!$E:$E,'Pooled CF'!$A:$A,$A14,'Pooled CF'!$G:$G,GJ$6),0)+IF(GJ$6=$C$2,$K14)</f>
        <v>0</v>
      </c>
      <c r="GK14" s="100">
        <f>IF(GK$6&lt;=$C$2,SUMIFS('Pooled CF'!$E:$E,'Pooled CF'!$A:$A,$A14,'Pooled CF'!$G:$G,GK$6),0)+IF(GK$6=$C$2,$K14)</f>
        <v>0</v>
      </c>
      <c r="GL14" s="100">
        <f>IF(GL$6&lt;=$C$2,SUMIFS('Pooled CF'!$E:$E,'Pooled CF'!$A:$A,$A14,'Pooled CF'!$G:$G,GL$6),0)+IF(GL$6=$C$2,$K14)</f>
        <v>0</v>
      </c>
      <c r="GM14" s="100">
        <f>IF(GM$6&lt;=$C$2,SUMIFS('Pooled CF'!$E:$E,'Pooled CF'!$A:$A,$A14,'Pooled CF'!$G:$G,GM$6),0)+IF(GM$6=$C$2,$K14)</f>
        <v>0</v>
      </c>
      <c r="GN14" s="100">
        <f>IF(GN$6&lt;=$C$2,SUMIFS('Pooled CF'!$E:$E,'Pooled CF'!$A:$A,$A14,'Pooled CF'!$G:$G,GN$6),0)+IF(GN$6=$C$2,$K14)</f>
        <v>0</v>
      </c>
      <c r="GO14" s="100">
        <f>IF(GO$6&lt;=$C$2,SUMIFS('Pooled CF'!$E:$E,'Pooled CF'!$A:$A,$A14,'Pooled CF'!$G:$G,GO$6),0)+IF(GO$6=$C$2,$K14)</f>
        <v>0</v>
      </c>
      <c r="GP14" s="100">
        <f>IF(GP$6&lt;=$C$2,SUMIFS('Pooled CF'!$E:$E,'Pooled CF'!$A:$A,$A14,'Pooled CF'!$G:$G,GP$6),0)+IF(GP$6=$C$2,$K14)</f>
        <v>0</v>
      </c>
      <c r="GQ14" s="100">
        <f>IF(GQ$6&lt;=$C$2,SUMIFS('Pooled CF'!$E:$E,'Pooled CF'!$A:$A,$A14,'Pooled CF'!$G:$G,GQ$6),0)+IF(GQ$6=$C$2,$K14)</f>
        <v>0</v>
      </c>
      <c r="GR14" s="100">
        <f>IF(GR$6&lt;=$C$2,SUMIFS('Pooled CF'!$E:$E,'Pooled CF'!$A:$A,$A14,'Pooled CF'!$G:$G,GR$6),0)+IF(GR$6=$C$2,$K14)</f>
        <v>0</v>
      </c>
      <c r="GS14" s="100">
        <f>IF(GS$6&lt;=$C$2,SUMIFS('Pooled CF'!$E:$E,'Pooled CF'!$A:$A,$A14,'Pooled CF'!$G:$G,GS$6),0)+IF(GS$6=$C$2,$K14)</f>
        <v>0</v>
      </c>
      <c r="GT14" s="100">
        <f>IF(GT$6&lt;=$C$2,SUMIFS('Pooled CF'!$E:$E,'Pooled CF'!$A:$A,$A14,'Pooled CF'!$G:$G,GT$6),0)+IF(GT$6=$C$2,$K14)</f>
        <v>0</v>
      </c>
      <c r="GU14" s="100">
        <f>IF(GU$6&lt;=$C$2,SUMIFS('Pooled CF'!$E:$E,'Pooled CF'!$A:$A,$A14,'Pooled CF'!$G:$G,GU$6),0)+IF(GU$6=$C$2,$K14)</f>
        <v>0</v>
      </c>
      <c r="GV14" s="100">
        <f>IF(GV$6&lt;=$C$2,SUMIFS('Pooled CF'!$E:$E,'Pooled CF'!$A:$A,$A14,'Pooled CF'!$G:$G,GV$6),0)+IF(GV$6=$C$2,$K14)</f>
        <v>0</v>
      </c>
      <c r="GW14" s="100">
        <f>IF(GW$6&lt;=$C$2,SUMIFS('Pooled CF'!$E:$E,'Pooled CF'!$A:$A,$A14,'Pooled CF'!$G:$G,GW$6),0)+IF(GW$6=$C$2,$K14)</f>
        <v>0</v>
      </c>
      <c r="GY14" s="85">
        <f t="shared" si="11"/>
        <v>-51989556.759999998</v>
      </c>
      <c r="GZ14" s="85">
        <f t="shared" si="10"/>
        <v>4671356.24</v>
      </c>
      <c r="HA14" s="85">
        <f t="shared" si="10"/>
        <v>4670868.5200000005</v>
      </c>
      <c r="HB14" s="85">
        <f t="shared" si="10"/>
        <v>4638465.72</v>
      </c>
      <c r="HC14" s="85">
        <f t="shared" si="10"/>
        <v>4713312.9699999988</v>
      </c>
      <c r="HD14" s="85">
        <f t="shared" si="10"/>
        <v>4668587.4700000007</v>
      </c>
      <c r="HE14" s="85">
        <f t="shared" si="10"/>
        <v>4656689.07</v>
      </c>
      <c r="HF14" s="85">
        <f t="shared" si="10"/>
        <v>4540535.8099999996</v>
      </c>
      <c r="HG14" s="85">
        <f t="shared" si="10"/>
        <v>4511432.7399999993</v>
      </c>
      <c r="HH14" s="85">
        <f t="shared" ca="1" si="10"/>
        <v>47748829.739999995</v>
      </c>
      <c r="HI14" s="85">
        <f t="shared" si="10"/>
        <v>0</v>
      </c>
      <c r="HJ14" s="85">
        <f t="shared" si="10"/>
        <v>0</v>
      </c>
      <c r="HK14" s="85">
        <f t="shared" si="10"/>
        <v>0</v>
      </c>
      <c r="HL14" s="85">
        <f t="shared" si="10"/>
        <v>0</v>
      </c>
      <c r="HM14" s="85">
        <f t="shared" si="10"/>
        <v>0</v>
      </c>
      <c r="HN14" s="85">
        <f t="shared" si="10"/>
        <v>0</v>
      </c>
      <c r="HO14" s="85">
        <f t="shared" ca="1" si="12"/>
        <v>32830521.519999996</v>
      </c>
    </row>
    <row r="15" spans="1:223" hidden="1" outlineLevel="1" x14ac:dyDescent="0.75">
      <c r="A15" s="7" t="s">
        <v>21</v>
      </c>
      <c r="B15" s="112" t="s">
        <v>148</v>
      </c>
      <c r="C15" s="104"/>
      <c r="D15" s="104">
        <f ca="1">EOMONTH(OFFSET(Strats!$B$3,MATCH($B15,Strats!$B$4:$B$31,0),MATCH(D$5,Strats!$C$3:$BS$3,0)),0)</f>
        <v>43159</v>
      </c>
      <c r="E15" s="87">
        <f ca="1">OFFSET(Strats!$B$3,MATCH($B15,Strats!$B$4:$B$31,0),MATCH(E$5,Strats!$C$3:$BS$3,0))</f>
        <v>107046891</v>
      </c>
      <c r="F15" s="88">
        <f ca="1">OFFSET(Strats!$B$3,MATCH($B15,Strats!$B$4:$B$31,0),MATCH(F$5,Strats!$C$3:$BS$3,0))</f>
        <v>0.49701659999999998</v>
      </c>
      <c r="G15" s="85">
        <f t="shared" ca="1" si="7"/>
        <v>53204081.805390596</v>
      </c>
      <c r="H15" s="113">
        <f ca="1">'HTM Output'!G15</f>
        <v>41900237.139999993</v>
      </c>
      <c r="I15" s="87">
        <f ca="1">OFFSET(Strats!$B$3,MATCH($B15,Strats!$B$4:$B$31,0),MATCH(I$5,Strats!$C$3:$BS$3,0))</f>
        <v>106285048.41</v>
      </c>
      <c r="J15" s="88">
        <f ca="1">OFFSET(Strats!$B$3,MATCH($B15,Strats!$B$4:$B$31,0),MATCH(J$5,Strats!$C$3:$BS$3,0))</f>
        <v>0.43494577204012869</v>
      </c>
      <c r="K15" s="85">
        <f t="shared" ca="1" si="8"/>
        <v>46228232.437009901</v>
      </c>
      <c r="L15" s="86">
        <f ca="1">IFERROR(XIRR(OFFSET($N15,0,MATCH($D15,$O$6:$GW$6,0)):$GW15,OFFSET($N$6,0,MATCH($D15,$O$6:$GW$6,0)):$GW$6),"N/A")</f>
        <v>8.7037834525108368E-2</v>
      </c>
      <c r="M15" s="95">
        <f t="shared" ca="1" si="9"/>
        <v>1.6564230898555004</v>
      </c>
      <c r="O15" s="100">
        <f>IF(O$6&lt;=$C$2,SUMIFS('Pooled CF'!$E:$E,'Pooled CF'!$A:$A,$A15,'Pooled CF'!$G:$G,O$6),0)+IF(O$6=$C$2,$K15)</f>
        <v>0</v>
      </c>
      <c r="P15" s="100">
        <f>IF(P$6&lt;=$C$2,SUMIFS('Pooled CF'!$E:$E,'Pooled CF'!$A:$A,$A15,'Pooled CF'!$G:$G,P$6),0)+IF(P$6=$C$2,$K15)</f>
        <v>0</v>
      </c>
      <c r="Q15" s="100">
        <f>IF(Q$6&lt;=$C$2,SUMIFS('Pooled CF'!$E:$E,'Pooled CF'!$A:$A,$A15,'Pooled CF'!$G:$G,Q$6),0)+IF(Q$6=$C$2,$K15)</f>
        <v>0</v>
      </c>
      <c r="R15" s="100">
        <f>IF(R$6&lt;=$C$2,SUMIFS('Pooled CF'!$E:$E,'Pooled CF'!$A:$A,$A15,'Pooled CF'!$G:$G,R$6),0)+IF(R$6=$C$2,$K15)</f>
        <v>0</v>
      </c>
      <c r="S15" s="100">
        <f>IF(S$6&lt;=$C$2,SUMIFS('Pooled CF'!$E:$E,'Pooled CF'!$A:$A,$A15,'Pooled CF'!$G:$G,S$6),0)+IF(S$6=$C$2,$K15)</f>
        <v>0</v>
      </c>
      <c r="T15" s="100">
        <f>IF(T$6&lt;=$C$2,SUMIFS('Pooled CF'!$E:$E,'Pooled CF'!$A:$A,$A15,'Pooled CF'!$G:$G,T$6),0)+IF(T$6=$C$2,$K15)</f>
        <v>0</v>
      </c>
      <c r="U15" s="100">
        <f>IF(U$6&lt;=$C$2,SUMIFS('Pooled CF'!$E:$E,'Pooled CF'!$A:$A,$A15,'Pooled CF'!$G:$G,U$6),0)+IF(U$6=$C$2,$K15)</f>
        <v>0</v>
      </c>
      <c r="V15" s="100">
        <f>IF(V$6&lt;=$C$2,SUMIFS('Pooled CF'!$E:$E,'Pooled CF'!$A:$A,$A15,'Pooled CF'!$G:$G,V$6),0)+IF(V$6=$C$2,$K15)</f>
        <v>0</v>
      </c>
      <c r="W15" s="100">
        <f>IF(W$6&lt;=$C$2,SUMIFS('Pooled CF'!$E:$E,'Pooled CF'!$A:$A,$A15,'Pooled CF'!$G:$G,W$6),0)+IF(W$6=$C$2,$K15)</f>
        <v>0</v>
      </c>
      <c r="X15" s="100">
        <f>IF(X$6&lt;=$C$2,SUMIFS('Pooled CF'!$E:$E,'Pooled CF'!$A:$A,$A15,'Pooled CF'!$G:$G,X$6),0)+IF(X$6=$C$2,$K15)</f>
        <v>0</v>
      </c>
      <c r="Y15" s="100">
        <f>IF(Y$6&lt;=$C$2,SUMIFS('Pooled CF'!$E:$E,'Pooled CF'!$A:$A,$A15,'Pooled CF'!$G:$G,Y$6),0)+IF(Y$6=$C$2,$K15)</f>
        <v>0</v>
      </c>
      <c r="Z15" s="100">
        <f>IF(Z$6&lt;=$C$2,SUMIFS('Pooled CF'!$E:$E,'Pooled CF'!$A:$A,$A15,'Pooled CF'!$G:$G,Z$6),0)+IF(Z$6=$C$2,$K15)</f>
        <v>0</v>
      </c>
      <c r="AA15" s="100">
        <f>IF(AA$6&lt;=$C$2,SUMIFS('Pooled CF'!$E:$E,'Pooled CF'!$A:$A,$A15,'Pooled CF'!$G:$G,AA$6),0)+IF(AA$6=$C$2,$K15)</f>
        <v>-53204081.805390596</v>
      </c>
      <c r="AB15" s="100">
        <f>IF(AB$6&lt;=$C$2,SUMIFS('Pooled CF'!$E:$E,'Pooled CF'!$A:$A,$A15,'Pooled CF'!$G:$G,AB$6),0)+IF(AB$6=$C$2,$K15)</f>
        <v>419742.35</v>
      </c>
      <c r="AC15" s="100">
        <f>IF(AC$6&lt;=$C$2,SUMIFS('Pooled CF'!$E:$E,'Pooled CF'!$A:$A,$A15,'Pooled CF'!$G:$G,AC$6),0)+IF(AC$6=$C$2,$K15)</f>
        <v>433721.97</v>
      </c>
      <c r="AD15" s="100">
        <f>IF(AD$6&lt;=$C$2,SUMIFS('Pooled CF'!$E:$E,'Pooled CF'!$A:$A,$A15,'Pooled CF'!$G:$G,AD$6),0)+IF(AD$6=$C$2,$K15)</f>
        <v>419722.86</v>
      </c>
      <c r="AE15" s="100">
        <f>IF(AE$6&lt;=$C$2,SUMIFS('Pooled CF'!$E:$E,'Pooled CF'!$A:$A,$A15,'Pooled CF'!$G:$G,AE$6),0)+IF(AE$6=$C$2,$K15)</f>
        <v>433704.05</v>
      </c>
      <c r="AF15" s="100">
        <f>IF(AF$6&lt;=$C$2,SUMIFS('Pooled CF'!$E:$E,'Pooled CF'!$A:$A,$A15,'Pooled CF'!$G:$G,AF$6),0)+IF(AF$6=$C$2,$K15)</f>
        <v>419705.43</v>
      </c>
      <c r="AG15" s="100">
        <f>IF(AG$6&lt;=$C$2,SUMIFS('Pooled CF'!$E:$E,'Pooled CF'!$A:$A,$A15,'Pooled CF'!$G:$G,AG$6),0)+IF(AG$6=$C$2,$K15)</f>
        <v>433685.96</v>
      </c>
      <c r="AH15" s="100">
        <f>IF(AH$6&lt;=$C$2,SUMIFS('Pooled CF'!$E:$E,'Pooled CF'!$A:$A,$A15,'Pooled CF'!$G:$G,AH$6),0)+IF(AH$6=$C$2,$K15)</f>
        <v>433677.41</v>
      </c>
      <c r="AI15" s="100">
        <f>IF(AI$6&lt;=$C$2,SUMIFS('Pooled CF'!$E:$E,'Pooled CF'!$A:$A,$A15,'Pooled CF'!$G:$G,AI$6),0)+IF(AI$6=$C$2,$K15)</f>
        <v>419679.52</v>
      </c>
      <c r="AJ15" s="100">
        <f>IF(AJ$6&lt;=$C$2,SUMIFS('Pooled CF'!$E:$E,'Pooled CF'!$A:$A,$A15,'Pooled CF'!$G:$G,AJ$6),0)+IF(AJ$6=$C$2,$K15)</f>
        <v>433658.72</v>
      </c>
      <c r="AK15" s="100">
        <f>IF(AK$6&lt;=$C$2,SUMIFS('Pooled CF'!$E:$E,'Pooled CF'!$A:$A,$A15,'Pooled CF'!$G:$G,AK$6),0)+IF(AK$6=$C$2,$K15)</f>
        <v>419661.04</v>
      </c>
      <c r="AL15" s="100">
        <f>IF(AL$6&lt;=$C$2,SUMIFS('Pooled CF'!$E:$E,'Pooled CF'!$A:$A,$A15,'Pooled CF'!$G:$G,AL$6),0)+IF(AL$6=$C$2,$K15)</f>
        <v>419651.16</v>
      </c>
      <c r="AM15" s="100">
        <f>IF(AM$6&lt;=$C$2,SUMIFS('Pooled CF'!$E:$E,'Pooled CF'!$A:$A,$A15,'Pooled CF'!$G:$G,AM$6),0)+IF(AM$6=$C$2,$K15)</f>
        <v>419642.36</v>
      </c>
      <c r="AN15" s="100">
        <f>IF(AN$6&lt;=$C$2,SUMIFS('Pooled CF'!$E:$E,'Pooled CF'!$A:$A,$A15,'Pooled CF'!$G:$G,AN$6),0)+IF(AN$6=$C$2,$K15)</f>
        <v>419644.51</v>
      </c>
      <c r="AO15" s="100">
        <f>IF(AO$6&lt;=$C$2,SUMIFS('Pooled CF'!$E:$E,'Pooled CF'!$A:$A,$A15,'Pooled CF'!$G:$G,AO$6),0)+IF(AO$6=$C$2,$K15)</f>
        <v>433562.24</v>
      </c>
      <c r="AP15" s="100">
        <f>IF(AP$6&lt;=$C$2,SUMIFS('Pooled CF'!$E:$E,'Pooled CF'!$A:$A,$A15,'Pooled CF'!$G:$G,AP$6),0)+IF(AP$6=$C$2,$K15)</f>
        <v>419611.32</v>
      </c>
      <c r="AQ15" s="100">
        <f>IF(AQ$6&lt;=$C$2,SUMIFS('Pooled CF'!$E:$E,'Pooled CF'!$A:$A,$A15,'Pooled CF'!$G:$G,AQ$6),0)+IF(AQ$6=$C$2,$K15)</f>
        <v>433404.26</v>
      </c>
      <c r="AR15" s="100">
        <f>IF(AR$6&lt;=$C$2,SUMIFS('Pooled CF'!$E:$E,'Pooled CF'!$A:$A,$A15,'Pooled CF'!$G:$G,AR$6),0)+IF(AR$6=$C$2,$K15)</f>
        <v>419593.1</v>
      </c>
      <c r="AS15" s="100">
        <f>IF(AS$6&lt;=$C$2,SUMIFS('Pooled CF'!$E:$E,'Pooled CF'!$A:$A,$A15,'Pooled CF'!$G:$G,AS$6),0)+IF(AS$6=$C$2,$K15)</f>
        <v>433565.66</v>
      </c>
      <c r="AT15" s="100">
        <f>IF(AT$6&lt;=$C$2,SUMIFS('Pooled CF'!$E:$E,'Pooled CF'!$A:$A,$A15,'Pooled CF'!$G:$G,AT$6),0)+IF(AT$6=$C$2,$K15)</f>
        <v>433556.59</v>
      </c>
      <c r="AU15" s="100">
        <f>IF(AU$6&lt;=$C$2,SUMIFS('Pooled CF'!$E:$E,'Pooled CF'!$A:$A,$A15,'Pooled CF'!$G:$G,AU$6),0)+IF(AU$6=$C$2,$K15)</f>
        <v>419429.76</v>
      </c>
      <c r="AV15" s="100">
        <f>IF(AV$6&lt;=$C$2,SUMIFS('Pooled CF'!$E:$E,'Pooled CF'!$A:$A,$A15,'Pooled CF'!$G:$G,AV$6),0)+IF(AV$6=$C$2,$K15)</f>
        <v>433468.88</v>
      </c>
      <c r="AW15" s="100">
        <f>IF(AW$6&lt;=$C$2,SUMIFS('Pooled CF'!$E:$E,'Pooled CF'!$A:$A,$A15,'Pooled CF'!$G:$G,AW$6),0)+IF(AW$6=$C$2,$K15)</f>
        <v>419583.63</v>
      </c>
      <c r="AX15" s="100">
        <f>IF(AX$6&lt;=$C$2,SUMIFS('Pooled CF'!$E:$E,'Pooled CF'!$A:$A,$A15,'Pooled CF'!$G:$G,AX$6),0)+IF(AX$6=$C$2,$K15)</f>
        <v>433489.64</v>
      </c>
      <c r="AY15" s="100">
        <f>IF(AY$6&lt;=$C$2,SUMIFS('Pooled CF'!$E:$E,'Pooled CF'!$A:$A,$A15,'Pooled CF'!$G:$G,AY$6),0)+IF(AY$6=$C$2,$K15)</f>
        <v>412545.42</v>
      </c>
      <c r="AZ15" s="100">
        <f>IF(AZ$6&lt;=$C$2,SUMIFS('Pooled CF'!$E:$E,'Pooled CF'!$A:$A,$A15,'Pooled CF'!$G:$G,AZ$6),0)+IF(AZ$6=$C$2,$K15)</f>
        <v>415580.42</v>
      </c>
      <c r="BA15" s="100">
        <f>IF(BA$6&lt;=$C$2,SUMIFS('Pooled CF'!$E:$E,'Pooled CF'!$A:$A,$A15,'Pooled CF'!$G:$G,BA$6),0)+IF(BA$6=$C$2,$K15)</f>
        <v>430200.71</v>
      </c>
      <c r="BB15" s="100">
        <f>IF(BB$6&lt;=$C$2,SUMIFS('Pooled CF'!$E:$E,'Pooled CF'!$A:$A,$A15,'Pooled CF'!$G:$G,BB$6),0)+IF(BB$6=$C$2,$K15)</f>
        <v>412448.28</v>
      </c>
      <c r="BC15" s="100">
        <f>IF(BC$6&lt;=$C$2,SUMIFS('Pooled CF'!$E:$E,'Pooled CF'!$A:$A,$A15,'Pooled CF'!$G:$G,BC$6),0)+IF(BC$6=$C$2,$K15)</f>
        <v>429752.08</v>
      </c>
      <c r="BD15" s="100">
        <f>IF(BD$6&lt;=$C$2,SUMIFS('Pooled CF'!$E:$E,'Pooled CF'!$A:$A,$A15,'Pooled CF'!$G:$G,BD$6),0)+IF(BD$6=$C$2,$K15)</f>
        <v>412525.9</v>
      </c>
      <c r="BE15" s="100">
        <f>IF(BE$6&lt;=$C$2,SUMIFS('Pooled CF'!$E:$E,'Pooled CF'!$A:$A,$A15,'Pooled CF'!$G:$G,BE$6),0)+IF(BE$6=$C$2,$K15)</f>
        <v>425859.56</v>
      </c>
      <c r="BF15" s="100">
        <f>IF(BF$6&lt;=$C$2,SUMIFS('Pooled CF'!$E:$E,'Pooled CF'!$A:$A,$A15,'Pooled CF'!$G:$G,BF$6),0)+IF(BF$6=$C$2,$K15)</f>
        <v>426480.38</v>
      </c>
      <c r="BG15" s="100">
        <f>IF(BG$6&lt;=$C$2,SUMIFS('Pooled CF'!$E:$E,'Pooled CF'!$A:$A,$A15,'Pooled CF'!$G:$G,BG$6),0)+IF(BG$6=$C$2,$K15)</f>
        <v>412408.95</v>
      </c>
      <c r="BH15" s="100">
        <f>IF(BH$6&lt;=$C$2,SUMIFS('Pooled CF'!$E:$E,'Pooled CF'!$A:$A,$A15,'Pooled CF'!$G:$G,BH$6),0)+IF(BH$6=$C$2,$K15)</f>
        <v>424593.76</v>
      </c>
      <c r="BI15" s="100">
        <f>IF(BI$6&lt;=$C$2,SUMIFS('Pooled CF'!$E:$E,'Pooled CF'!$A:$A,$A15,'Pooled CF'!$G:$G,BI$6),0)+IF(BI$6=$C$2,$K15)</f>
        <v>410508.72</v>
      </c>
      <c r="BJ15" s="100">
        <f>IF(BJ$6&lt;=$C$2,SUMIFS('Pooled CF'!$E:$E,'Pooled CF'!$A:$A,$A15,'Pooled CF'!$G:$G,BJ$6),0)+IF(BJ$6=$C$2,$K15)</f>
        <v>410666.19</v>
      </c>
      <c r="BK15" s="100">
        <f>IF(BK$6&lt;=$C$2,SUMIFS('Pooled CF'!$E:$E,'Pooled CF'!$A:$A,$A15,'Pooled CF'!$G:$G,BK$6),0)+IF(BK$6=$C$2,$K15)</f>
        <v>410535.91</v>
      </c>
      <c r="BL15" s="100">
        <f>IF(BL$6&lt;=$C$2,SUMIFS('Pooled CF'!$E:$E,'Pooled CF'!$A:$A,$A15,'Pooled CF'!$G:$G,BL$6),0)+IF(BL$6=$C$2,$K15)</f>
        <v>406945.03</v>
      </c>
      <c r="BM15" s="100">
        <f>IF(BM$6&lt;=$C$2,SUMIFS('Pooled CF'!$E:$E,'Pooled CF'!$A:$A,$A15,'Pooled CF'!$G:$G,BM$6),0)+IF(BM$6=$C$2,$K15)</f>
        <v>421075.78</v>
      </c>
      <c r="BN15" s="100">
        <f>IF(BN$6&lt;=$C$2,SUMIFS('Pooled CF'!$E:$E,'Pooled CF'!$A:$A,$A15,'Pooled CF'!$G:$G,BN$6),0)+IF(BN$6=$C$2,$K15)</f>
        <v>395552.87</v>
      </c>
      <c r="BO15" s="100">
        <f>IF(BO$6&lt;=$C$2,SUMIFS('Pooled CF'!$E:$E,'Pooled CF'!$A:$A,$A15,'Pooled CF'!$G:$G,BO$6),0)+IF(BO$6=$C$2,$K15)</f>
        <v>418849.48</v>
      </c>
      <c r="BP15" s="100">
        <f>IF(BP$6&lt;=$C$2,SUMIFS('Pooled CF'!$E:$E,'Pooled CF'!$A:$A,$A15,'Pooled CF'!$G:$G,BP$6),0)+IF(BP$6=$C$2,$K15)</f>
        <v>407178.84</v>
      </c>
      <c r="BQ15" s="100">
        <f>IF(BQ$6&lt;=$C$2,SUMIFS('Pooled CF'!$E:$E,'Pooled CF'!$A:$A,$A15,'Pooled CF'!$G:$G,BQ$6),0)+IF(BQ$6=$C$2,$K15)</f>
        <v>421055.82</v>
      </c>
      <c r="BR15" s="100">
        <f>IF(BR$6&lt;=$C$2,SUMIFS('Pooled CF'!$E:$E,'Pooled CF'!$A:$A,$A15,'Pooled CF'!$G:$G,BR$6),0)+IF(BR$6=$C$2,$K15)</f>
        <v>420390.85</v>
      </c>
      <c r="BS15" s="100">
        <f>IF(BS$6&lt;=$C$2,SUMIFS('Pooled CF'!$E:$E,'Pooled CF'!$A:$A,$A15,'Pooled CF'!$G:$G,BS$6),0)+IF(BS$6=$C$2,$K15)</f>
        <v>407145.23</v>
      </c>
      <c r="BT15" s="100">
        <f>IF(BT$6&lt;=$C$2,SUMIFS('Pooled CF'!$E:$E,'Pooled CF'!$A:$A,$A15,'Pooled CF'!$G:$G,BT$6),0)+IF(BT$6=$C$2,$K15)</f>
        <v>420844.66</v>
      </c>
      <c r="BU15" s="100">
        <f>IF(BU$6&lt;=$C$2,SUMIFS('Pooled CF'!$E:$E,'Pooled CF'!$A:$A,$A15,'Pooled CF'!$G:$G,BU$6),0)+IF(BU$6=$C$2,$K15)</f>
        <v>407115.08</v>
      </c>
      <c r="BV15" s="100">
        <f>IF(BV$6&lt;=$C$2,SUMIFS('Pooled CF'!$E:$E,'Pooled CF'!$A:$A,$A15,'Pooled CF'!$G:$G,BV$6),0)+IF(BV$6=$C$2,$K15)</f>
        <v>482339.98</v>
      </c>
      <c r="BW15" s="100">
        <f>IF(BW$6&lt;=$C$2,SUMIFS('Pooled CF'!$E:$E,'Pooled CF'!$A:$A,$A15,'Pooled CF'!$G:$G,BW$6),0)+IF(BW$6=$C$2,$K15)</f>
        <v>409071.42</v>
      </c>
      <c r="BX15" s="100">
        <f>IF(BX$6&lt;=$C$2,SUMIFS('Pooled CF'!$E:$E,'Pooled CF'!$A:$A,$A15,'Pooled CF'!$G:$G,BX$6),0)+IF(BX$6=$C$2,$K15)</f>
        <v>482659.01</v>
      </c>
      <c r="BY15" s="100">
        <f>IF(BY$6&lt;=$C$2,SUMIFS('Pooled CF'!$E:$E,'Pooled CF'!$A:$A,$A15,'Pooled CF'!$G:$G,BY$6),0)+IF(BY$6=$C$2,$K15)</f>
        <v>423051.41</v>
      </c>
      <c r="BZ15" s="100">
        <f>IF(BZ$6&lt;=$C$2,SUMIFS('Pooled CF'!$E:$E,'Pooled CF'!$A:$A,$A15,'Pooled CF'!$G:$G,BZ$6),0)+IF(BZ$6=$C$2,$K15)</f>
        <v>412652.42</v>
      </c>
      <c r="CA15" s="100">
        <f>IF(CA$6&lt;=$C$2,SUMIFS('Pooled CF'!$E:$E,'Pooled CF'!$A:$A,$A15,'Pooled CF'!$G:$G,CA$6),0)+IF(CA$6=$C$2,$K15)</f>
        <v>424645.81</v>
      </c>
      <c r="CB15" s="100">
        <f>IF(CB$6&lt;=$C$2,SUMIFS('Pooled CF'!$E:$E,'Pooled CF'!$A:$A,$A15,'Pooled CF'!$G:$G,CB$6),0)+IF(CB$6=$C$2,$K15)</f>
        <v>413535.31</v>
      </c>
      <c r="CC15" s="100">
        <f>IF(CC$6&lt;=$C$2,SUMIFS('Pooled CF'!$E:$E,'Pooled CF'!$A:$A,$A15,'Pooled CF'!$G:$G,CC$6),0)+IF(CC$6=$C$2,$K15)</f>
        <v>427320.94</v>
      </c>
      <c r="CD15" s="100">
        <f>IF(CD$6&lt;=$C$2,SUMIFS('Pooled CF'!$E:$E,'Pooled CF'!$A:$A,$A15,'Pooled CF'!$G:$G,CD$6),0)+IF(CD$6=$C$2,$K15)</f>
        <v>427413.44</v>
      </c>
      <c r="CE15" s="100">
        <f>IF(CE$6&lt;=$C$2,SUMIFS('Pooled CF'!$E:$E,'Pooled CF'!$A:$A,$A15,'Pooled CF'!$G:$G,CE$6),0)+IF(CE$6=$C$2,$K15)</f>
        <v>402063.35999999999</v>
      </c>
      <c r="CF15" s="100">
        <f>IF(CF$6&lt;=$C$2,SUMIFS('Pooled CF'!$E:$E,'Pooled CF'!$A:$A,$A15,'Pooled CF'!$G:$G,CF$6),0)+IF(CF$6=$C$2,$K15)</f>
        <v>517558.44</v>
      </c>
      <c r="CG15" s="100">
        <f>IF(CG$6&lt;=$C$2,SUMIFS('Pooled CF'!$E:$E,'Pooled CF'!$A:$A,$A15,'Pooled CF'!$G:$G,CG$6),0)+IF(CG$6=$C$2,$K15)</f>
        <v>413604.9</v>
      </c>
      <c r="CH15" s="100">
        <f>IF(CH$6&lt;=$C$2,SUMIFS('Pooled CF'!$E:$E,'Pooled CF'!$A:$A,$A15,'Pooled CF'!$G:$G,CH$6),0)+IF(CH$6=$C$2,$K15)</f>
        <v>419279.3</v>
      </c>
      <c r="CI15" s="100">
        <f>IF(CI$6&lt;=$C$2,SUMIFS('Pooled CF'!$E:$E,'Pooled CF'!$A:$A,$A15,'Pooled CF'!$G:$G,CI$6),0)+IF(CI$6=$C$2,$K15)</f>
        <v>415035</v>
      </c>
      <c r="CJ15" s="100">
        <f>IF(CJ$6&lt;=$C$2,SUMIFS('Pooled CF'!$E:$E,'Pooled CF'!$A:$A,$A15,'Pooled CF'!$G:$G,CJ$6),0)+IF(CJ$6=$C$2,$K15)</f>
        <v>414838.19</v>
      </c>
      <c r="CK15" s="100">
        <f>IF(CK$6&lt;=$C$2,SUMIFS('Pooled CF'!$E:$E,'Pooled CF'!$A:$A,$A15,'Pooled CF'!$G:$G,CK$6),0)+IF(CK$6=$C$2,$K15)</f>
        <v>428542.45</v>
      </c>
      <c r="CL15" s="100">
        <f>IF(CL$6&lt;=$C$2,SUMIFS('Pooled CF'!$E:$E,'Pooled CF'!$A:$A,$A15,'Pooled CF'!$G:$G,CL$6),0)+IF(CL$6=$C$2,$K15)</f>
        <v>412854.76</v>
      </c>
      <c r="CM15" s="100">
        <f>IF(CM$6&lt;=$C$2,SUMIFS('Pooled CF'!$E:$E,'Pooled CF'!$A:$A,$A15,'Pooled CF'!$G:$G,CM$6),0)+IF(CM$6=$C$2,$K15)</f>
        <v>428937.71</v>
      </c>
      <c r="CN15" s="100">
        <f>IF(CN$6&lt;=$C$2,SUMIFS('Pooled CF'!$E:$E,'Pooled CF'!$A:$A,$A15,'Pooled CF'!$G:$G,CN$6),0)+IF(CN$6=$C$2,$K15)</f>
        <v>384603.93</v>
      </c>
      <c r="CO15" s="100">
        <f>IF(CO$6&lt;=$C$2,SUMIFS('Pooled CF'!$E:$E,'Pooled CF'!$A:$A,$A15,'Pooled CF'!$G:$G,CO$6),0)+IF(CO$6=$C$2,$K15)</f>
        <v>419091.25</v>
      </c>
      <c r="CP15" s="100">
        <f>IF(CP$6&lt;=$C$2,SUMIFS('Pooled CF'!$E:$E,'Pooled CF'!$A:$A,$A15,'Pooled CF'!$G:$G,CP$6),0)+IF(CP$6=$C$2,$K15)</f>
        <v>418055.71</v>
      </c>
      <c r="CQ15" s="100">
        <f>IF(CQ$6&lt;=$C$2,SUMIFS('Pooled CF'!$E:$E,'Pooled CF'!$A:$A,$A15,'Pooled CF'!$G:$G,CQ$6),0)+IF(CQ$6=$C$2,$K15)</f>
        <v>405534.49</v>
      </c>
      <c r="CR15" s="100">
        <f>IF(CR$6&lt;=$C$2,SUMIFS('Pooled CF'!$E:$E,'Pooled CF'!$A:$A,$A15,'Pooled CF'!$G:$G,CR$6),0)+IF(CR$6=$C$2,$K15)</f>
        <v>408098.01</v>
      </c>
      <c r="CS15" s="100">
        <f>IF(CS$6&lt;=$C$2,SUMIFS('Pooled CF'!$E:$E,'Pooled CF'!$A:$A,$A15,'Pooled CF'!$G:$G,CS$6),0)+IF(CS$6=$C$2,$K15)</f>
        <v>416435.84</v>
      </c>
      <c r="CT15" s="100">
        <f>IF(CT$6&lt;=$C$2,SUMIFS('Pooled CF'!$E:$E,'Pooled CF'!$A:$A,$A15,'Pooled CF'!$G:$G,CT$6),0)+IF(CT$6=$C$2,$K15)</f>
        <v>419044.63</v>
      </c>
      <c r="CU15" s="100">
        <f>IF(CU$6&lt;=$C$2,SUMIFS('Pooled CF'!$E:$E,'Pooled CF'!$A:$A,$A15,'Pooled CF'!$G:$G,CU$6),0)+IF(CU$6=$C$2,$K15)</f>
        <v>405087.49</v>
      </c>
      <c r="CV15" s="100">
        <f>IF(CV$6&lt;=$C$2,SUMIFS('Pooled CF'!$E:$E,'Pooled CF'!$A:$A,$A15,'Pooled CF'!$G:$G,CV$6),0)+IF(CV$6=$C$2,$K15)</f>
        <v>405850.87</v>
      </c>
      <c r="CW15" s="100">
        <f>IF(CW$6&lt;=$C$2,SUMIFS('Pooled CF'!$E:$E,'Pooled CF'!$A:$A,$A15,'Pooled CF'!$G:$G,CW$6),0)+IF(CW$6=$C$2,$K15)</f>
        <v>510322.78</v>
      </c>
      <c r="CX15" s="100">
        <f>IF(CX$6&lt;=$C$2,SUMIFS('Pooled CF'!$E:$E,'Pooled CF'!$A:$A,$A15,'Pooled CF'!$G:$G,CX$6),0)+IF(CX$6=$C$2,$K15)</f>
        <v>404534.47</v>
      </c>
      <c r="CY15" s="100">
        <f>IF(CY$6&lt;=$C$2,SUMIFS('Pooled CF'!$E:$E,'Pooled CF'!$A:$A,$A15,'Pooled CF'!$G:$G,CY$6),0)+IF(CY$6=$C$2,$K15)</f>
        <v>418963.44</v>
      </c>
      <c r="CZ15" s="100">
        <f>IF(CZ$6&lt;=$C$2,SUMIFS('Pooled CF'!$E:$E,'Pooled CF'!$A:$A,$A15,'Pooled CF'!$G:$G,CZ$6),0)+IF(CZ$6=$C$2,$K15)</f>
        <v>405432.88</v>
      </c>
      <c r="DA15" s="100">
        <f>IF(DA$6&lt;=$C$2,SUMIFS('Pooled CF'!$E:$E,'Pooled CF'!$A:$A,$A15,'Pooled CF'!$G:$G,DA$6),0)+IF(DA$6=$C$2,$K15)</f>
        <v>427875.28</v>
      </c>
      <c r="DB15" s="100">
        <f>IF(DB$6&lt;=$C$2,SUMIFS('Pooled CF'!$E:$E,'Pooled CF'!$A:$A,$A15,'Pooled CF'!$G:$G,DB$6),0)+IF(DB$6=$C$2,$K15)</f>
        <v>422350.33</v>
      </c>
      <c r="DC15" s="100">
        <f>IF(DC$6&lt;=$C$2,SUMIFS('Pooled CF'!$E:$E,'Pooled CF'!$A:$A,$A15,'Pooled CF'!$G:$G,DC$6),0)+IF(DC$6=$C$2,$K15)</f>
        <v>404303.19</v>
      </c>
      <c r="DD15" s="100">
        <f>IF(DD$6&lt;=$C$2,SUMIFS('Pooled CF'!$E:$E,'Pooled CF'!$A:$A,$A15,'Pooled CF'!$G:$G,DD$6),0)+IF(DD$6=$C$2,$K15)</f>
        <v>417774.3</v>
      </c>
      <c r="DE15" s="100">
        <f>IF(DE$6&lt;=$C$2,SUMIFS('Pooled CF'!$E:$E,'Pooled CF'!$A:$A,$A15,'Pooled CF'!$G:$G,DE$6),0)+IF(DE$6=$C$2,$K15)</f>
        <v>404065.18</v>
      </c>
      <c r="DF15" s="100">
        <f>IF(DF$6&lt;=$C$2,SUMIFS('Pooled CF'!$E:$E,'Pooled CF'!$A:$A,$A15,'Pooled CF'!$G:$G,DF$6),0)+IF(DF$6=$C$2,$K15)</f>
        <v>402720.97</v>
      </c>
      <c r="DG15" s="100">
        <f>IF(DG$6&lt;=$C$2,SUMIFS('Pooled CF'!$E:$E,'Pooled CF'!$A:$A,$A15,'Pooled CF'!$G:$G,DG$6),0)+IF(DG$6=$C$2,$K15)</f>
        <v>403975.15</v>
      </c>
      <c r="DH15" s="100">
        <f>IF(DH$6&lt;=$C$2,SUMIFS('Pooled CF'!$E:$E,'Pooled CF'!$A:$A,$A15,'Pooled CF'!$G:$G,DH$6),0)+IF(DH$6=$C$2,$K15)</f>
        <v>405079.93</v>
      </c>
      <c r="DI15" s="100">
        <f>IF(DI$6&lt;=$C$2,SUMIFS('Pooled CF'!$E:$E,'Pooled CF'!$A:$A,$A15,'Pooled CF'!$G:$G,DI$6),0)+IF(DI$6=$C$2,$K15)</f>
        <v>417795.61</v>
      </c>
      <c r="DJ15" s="100">
        <f>IF(DJ$6&lt;=$C$2,SUMIFS('Pooled CF'!$E:$E,'Pooled CF'!$A:$A,$A15,'Pooled CF'!$G:$G,DJ$6),0)+IF(DJ$6=$C$2,$K15)</f>
        <v>404432.66</v>
      </c>
      <c r="DK15" s="100">
        <f>IF(DK$6&lt;=$C$2,SUMIFS('Pooled CF'!$E:$E,'Pooled CF'!$A:$A,$A15,'Pooled CF'!$G:$G,DK$6),0)+IF(DK$6=$C$2,$K15)</f>
        <v>417860.5</v>
      </c>
      <c r="DL15" s="100">
        <f>IF(DL$6&lt;=$C$2,SUMIFS('Pooled CF'!$E:$E,'Pooled CF'!$A:$A,$A15,'Pooled CF'!$G:$G,DL$6),0)+IF(DL$6=$C$2,$K15)</f>
        <v>404379.07</v>
      </c>
      <c r="DM15" s="100">
        <f>IF(DM$6&lt;=$C$2,SUMIFS('Pooled CF'!$E:$E,'Pooled CF'!$A:$A,$A15,'Pooled CF'!$G:$G,DM$6),0)+IF(DM$6=$C$2,$K15)</f>
        <v>417881.92</v>
      </c>
      <c r="DN15" s="100">
        <f>IF(DN$6&lt;=$C$2,SUMIFS('Pooled CF'!$E:$E,'Pooled CF'!$A:$A,$A15,'Pooled CF'!$G:$G,DN$6),0)+IF(DN$6=$C$2,$K15)</f>
        <v>414041</v>
      </c>
      <c r="DO15" s="100">
        <f>IF(DO$6&lt;=$C$2,SUMIFS('Pooled CF'!$E:$E,'Pooled CF'!$A:$A,$A15,'Pooled CF'!$G:$G,DO$6),0)+IF(DO$6=$C$2,$K15)</f>
        <v>400566.1</v>
      </c>
      <c r="DP15" s="100">
        <f>IF(DP$6&lt;=$C$2,SUMIFS('Pooled CF'!$E:$E,'Pooled CF'!$A:$A,$A15,'Pooled CF'!$G:$G,DP$6),0)+IF(DP$6=$C$2,$K15)</f>
        <v>414346.87</v>
      </c>
      <c r="DQ15" s="100">
        <f>IF(DQ$6&lt;=$C$2,SUMIFS('Pooled CF'!$E:$E,'Pooled CF'!$A:$A,$A15,'Pooled CF'!$G:$G,DQ$6),0)+IF(DQ$6=$C$2,$K15)</f>
        <v>400912.09</v>
      </c>
      <c r="DR15" s="100">
        <f>IF(DR$6&lt;=$C$2,SUMIFS('Pooled CF'!$E:$E,'Pooled CF'!$A:$A,$A15,'Pooled CF'!$G:$G,DR$6),0)+IF(DR$6=$C$2,$K15)</f>
        <v>393363.05</v>
      </c>
      <c r="DS15" s="100">
        <f>IF(DS$6&lt;=$C$2,SUMIFS('Pooled CF'!$E:$E,'Pooled CF'!$A:$A,$A15,'Pooled CF'!$G:$G,DS$6),0)+IF(DS$6=$C$2,$K15)</f>
        <v>390725.72</v>
      </c>
      <c r="DT15" s="100">
        <f>IF(DT$6&lt;=$C$2,SUMIFS('Pooled CF'!$E:$E,'Pooled CF'!$A:$A,$A15,'Pooled CF'!$G:$G,DT$6),0)+IF(DT$6=$C$2,$K15)</f>
        <v>392925.31</v>
      </c>
      <c r="DU15" s="100">
        <f>IF(DU$6&lt;=$C$2,SUMIFS('Pooled CF'!$E:$E,'Pooled CF'!$A:$A,$A15,'Pooled CF'!$G:$G,DU$6),0)+IF(DU$6=$C$2,$K15)</f>
        <v>404585.2</v>
      </c>
      <c r="DV15" s="100">
        <f>IF(DV$6&lt;=$C$2,SUMIFS('Pooled CF'!$E:$E,'Pooled CF'!$A:$A,$A15,'Pooled CF'!$G:$G,DV$6),0)+IF(DV$6=$C$2,$K15)</f>
        <v>391622.83</v>
      </c>
      <c r="DW15" s="100">
        <f ca="1">IF(DW$6&lt;=$C$2,SUMIFS('Pooled CF'!$E:$E,'Pooled CF'!$A:$A,$A15,'Pooled CF'!$G:$G,DW$6),0)+IF(DW$6=$C$2,$K15)</f>
        <v>46633005.337009899</v>
      </c>
      <c r="DX15" s="100">
        <f>IF(DX$6&lt;=$C$2,SUMIFS('Pooled CF'!$E:$E,'Pooled CF'!$A:$A,$A15,'Pooled CF'!$G:$G,DX$6),0)+IF(DX$6=$C$2,$K15)</f>
        <v>0</v>
      </c>
      <c r="DY15" s="100">
        <f>IF(DY$6&lt;=$C$2,SUMIFS('Pooled CF'!$E:$E,'Pooled CF'!$A:$A,$A15,'Pooled CF'!$G:$G,DY$6),0)+IF(DY$6=$C$2,$K15)</f>
        <v>0</v>
      </c>
      <c r="DZ15" s="100">
        <f>IF(DZ$6&lt;=$C$2,SUMIFS('Pooled CF'!$E:$E,'Pooled CF'!$A:$A,$A15,'Pooled CF'!$G:$G,DZ$6),0)+IF(DZ$6=$C$2,$K15)</f>
        <v>0</v>
      </c>
      <c r="EA15" s="100">
        <f>IF(EA$6&lt;=$C$2,SUMIFS('Pooled CF'!$E:$E,'Pooled CF'!$A:$A,$A15,'Pooled CF'!$G:$G,EA$6),0)+IF(EA$6=$C$2,$K15)</f>
        <v>0</v>
      </c>
      <c r="EB15" s="100">
        <f>IF(EB$6&lt;=$C$2,SUMIFS('Pooled CF'!$E:$E,'Pooled CF'!$A:$A,$A15,'Pooled CF'!$G:$G,EB$6),0)+IF(EB$6=$C$2,$K15)</f>
        <v>0</v>
      </c>
      <c r="EC15" s="100">
        <f>IF(EC$6&lt;=$C$2,SUMIFS('Pooled CF'!$E:$E,'Pooled CF'!$A:$A,$A15,'Pooled CF'!$G:$G,EC$6),0)+IF(EC$6=$C$2,$K15)</f>
        <v>0</v>
      </c>
      <c r="ED15" s="100">
        <f>IF(ED$6&lt;=$C$2,SUMIFS('Pooled CF'!$E:$E,'Pooled CF'!$A:$A,$A15,'Pooled CF'!$G:$G,ED$6),0)+IF(ED$6=$C$2,$K15)</f>
        <v>0</v>
      </c>
      <c r="EE15" s="100">
        <f>IF(EE$6&lt;=$C$2,SUMIFS('Pooled CF'!$E:$E,'Pooled CF'!$A:$A,$A15,'Pooled CF'!$G:$G,EE$6),0)+IF(EE$6=$C$2,$K15)</f>
        <v>0</v>
      </c>
      <c r="EF15" s="100">
        <f>IF(EF$6&lt;=$C$2,SUMIFS('Pooled CF'!$E:$E,'Pooled CF'!$A:$A,$A15,'Pooled CF'!$G:$G,EF$6),0)+IF(EF$6=$C$2,$K15)</f>
        <v>0</v>
      </c>
      <c r="EG15" s="100">
        <f>IF(EG$6&lt;=$C$2,SUMIFS('Pooled CF'!$E:$E,'Pooled CF'!$A:$A,$A15,'Pooled CF'!$G:$G,EG$6),0)+IF(EG$6=$C$2,$K15)</f>
        <v>0</v>
      </c>
      <c r="EH15" s="100">
        <f>IF(EH$6&lt;=$C$2,SUMIFS('Pooled CF'!$E:$E,'Pooled CF'!$A:$A,$A15,'Pooled CF'!$G:$G,EH$6),0)+IF(EH$6=$C$2,$K15)</f>
        <v>0</v>
      </c>
      <c r="EI15" s="100">
        <f>IF(EI$6&lt;=$C$2,SUMIFS('Pooled CF'!$E:$E,'Pooled CF'!$A:$A,$A15,'Pooled CF'!$G:$G,EI$6),0)+IF(EI$6=$C$2,$K15)</f>
        <v>0</v>
      </c>
      <c r="EJ15" s="100">
        <f>IF(EJ$6&lt;=$C$2,SUMIFS('Pooled CF'!$E:$E,'Pooled CF'!$A:$A,$A15,'Pooled CF'!$G:$G,EJ$6),0)+IF(EJ$6=$C$2,$K15)</f>
        <v>0</v>
      </c>
      <c r="EK15" s="100">
        <f>IF(EK$6&lt;=$C$2,SUMIFS('Pooled CF'!$E:$E,'Pooled CF'!$A:$A,$A15,'Pooled CF'!$G:$G,EK$6),0)+IF(EK$6=$C$2,$K15)</f>
        <v>0</v>
      </c>
      <c r="EL15" s="100">
        <f>IF(EL$6&lt;=$C$2,SUMIFS('Pooled CF'!$E:$E,'Pooled CF'!$A:$A,$A15,'Pooled CF'!$G:$G,EL$6),0)+IF(EL$6=$C$2,$K15)</f>
        <v>0</v>
      </c>
      <c r="EM15" s="100">
        <f>IF(EM$6&lt;=$C$2,SUMIFS('Pooled CF'!$E:$E,'Pooled CF'!$A:$A,$A15,'Pooled CF'!$G:$G,EM$6),0)+IF(EM$6=$C$2,$K15)</f>
        <v>0</v>
      </c>
      <c r="EN15" s="100">
        <f>IF(EN$6&lt;=$C$2,SUMIFS('Pooled CF'!$E:$E,'Pooled CF'!$A:$A,$A15,'Pooled CF'!$G:$G,EN$6),0)+IF(EN$6=$C$2,$K15)</f>
        <v>0</v>
      </c>
      <c r="EO15" s="100">
        <f>IF(EO$6&lt;=$C$2,SUMIFS('Pooled CF'!$E:$E,'Pooled CF'!$A:$A,$A15,'Pooled CF'!$G:$G,EO$6),0)+IF(EO$6=$C$2,$K15)</f>
        <v>0</v>
      </c>
      <c r="EP15" s="100">
        <f>IF(EP$6&lt;=$C$2,SUMIFS('Pooled CF'!$E:$E,'Pooled CF'!$A:$A,$A15,'Pooled CF'!$G:$G,EP$6),0)+IF(EP$6=$C$2,$K15)</f>
        <v>0</v>
      </c>
      <c r="EQ15" s="100">
        <f>IF(EQ$6&lt;=$C$2,SUMIFS('Pooled CF'!$E:$E,'Pooled CF'!$A:$A,$A15,'Pooled CF'!$G:$G,EQ$6),0)+IF(EQ$6=$C$2,$K15)</f>
        <v>0</v>
      </c>
      <c r="ER15" s="100">
        <f>IF(ER$6&lt;=$C$2,SUMIFS('Pooled CF'!$E:$E,'Pooled CF'!$A:$A,$A15,'Pooled CF'!$G:$G,ER$6),0)+IF(ER$6=$C$2,$K15)</f>
        <v>0</v>
      </c>
      <c r="ES15" s="100">
        <f>IF(ES$6&lt;=$C$2,SUMIFS('Pooled CF'!$E:$E,'Pooled CF'!$A:$A,$A15,'Pooled CF'!$G:$G,ES$6),0)+IF(ES$6=$C$2,$K15)</f>
        <v>0</v>
      </c>
      <c r="ET15" s="100">
        <f>IF(ET$6&lt;=$C$2,SUMIFS('Pooled CF'!$E:$E,'Pooled CF'!$A:$A,$A15,'Pooled CF'!$G:$G,ET$6),0)+IF(ET$6=$C$2,$K15)</f>
        <v>0</v>
      </c>
      <c r="EU15" s="100">
        <f>IF(EU$6&lt;=$C$2,SUMIFS('Pooled CF'!$E:$E,'Pooled CF'!$A:$A,$A15,'Pooled CF'!$G:$G,EU$6),0)+IF(EU$6=$C$2,$K15)</f>
        <v>0</v>
      </c>
      <c r="EV15" s="100">
        <f>IF(EV$6&lt;=$C$2,SUMIFS('Pooled CF'!$E:$E,'Pooled CF'!$A:$A,$A15,'Pooled CF'!$G:$G,EV$6),0)+IF(EV$6=$C$2,$K15)</f>
        <v>0</v>
      </c>
      <c r="EW15" s="100">
        <f>IF(EW$6&lt;=$C$2,SUMIFS('Pooled CF'!$E:$E,'Pooled CF'!$A:$A,$A15,'Pooled CF'!$G:$G,EW$6),0)+IF(EW$6=$C$2,$K15)</f>
        <v>0</v>
      </c>
      <c r="EX15" s="100">
        <f>IF(EX$6&lt;=$C$2,SUMIFS('Pooled CF'!$E:$E,'Pooled CF'!$A:$A,$A15,'Pooled CF'!$G:$G,EX$6),0)+IF(EX$6=$C$2,$K15)</f>
        <v>0</v>
      </c>
      <c r="EY15" s="100">
        <f>IF(EY$6&lt;=$C$2,SUMIFS('Pooled CF'!$E:$E,'Pooled CF'!$A:$A,$A15,'Pooled CF'!$G:$G,EY$6),0)+IF(EY$6=$C$2,$K15)</f>
        <v>0</v>
      </c>
      <c r="EZ15" s="100">
        <f>IF(EZ$6&lt;=$C$2,SUMIFS('Pooled CF'!$E:$E,'Pooled CF'!$A:$A,$A15,'Pooled CF'!$G:$G,EZ$6),0)+IF(EZ$6=$C$2,$K15)</f>
        <v>0</v>
      </c>
      <c r="FA15" s="100">
        <f>IF(FA$6&lt;=$C$2,SUMIFS('Pooled CF'!$E:$E,'Pooled CF'!$A:$A,$A15,'Pooled CF'!$G:$G,FA$6),0)+IF(FA$6=$C$2,$K15)</f>
        <v>0</v>
      </c>
      <c r="FB15" s="100">
        <f>IF(FB$6&lt;=$C$2,SUMIFS('Pooled CF'!$E:$E,'Pooled CF'!$A:$A,$A15,'Pooled CF'!$G:$G,FB$6),0)+IF(FB$6=$C$2,$K15)</f>
        <v>0</v>
      </c>
      <c r="FC15" s="100">
        <f>IF(FC$6&lt;=$C$2,SUMIFS('Pooled CF'!$E:$E,'Pooled CF'!$A:$A,$A15,'Pooled CF'!$G:$G,FC$6),0)+IF(FC$6=$C$2,$K15)</f>
        <v>0</v>
      </c>
      <c r="FD15" s="100">
        <f>IF(FD$6&lt;=$C$2,SUMIFS('Pooled CF'!$E:$E,'Pooled CF'!$A:$A,$A15,'Pooled CF'!$G:$G,FD$6),0)+IF(FD$6=$C$2,$K15)</f>
        <v>0</v>
      </c>
      <c r="FE15" s="100">
        <f>IF(FE$6&lt;=$C$2,SUMIFS('Pooled CF'!$E:$E,'Pooled CF'!$A:$A,$A15,'Pooled CF'!$G:$G,FE$6),0)+IF(FE$6=$C$2,$K15)</f>
        <v>0</v>
      </c>
      <c r="FF15" s="100">
        <f>IF(FF$6&lt;=$C$2,SUMIFS('Pooled CF'!$E:$E,'Pooled CF'!$A:$A,$A15,'Pooled CF'!$G:$G,FF$6),0)+IF(FF$6=$C$2,$K15)</f>
        <v>0</v>
      </c>
      <c r="FG15" s="100">
        <f>IF(FG$6&lt;=$C$2,SUMIFS('Pooled CF'!$E:$E,'Pooled CF'!$A:$A,$A15,'Pooled CF'!$G:$G,FG$6),0)+IF(FG$6=$C$2,$K15)</f>
        <v>0</v>
      </c>
      <c r="FH15" s="100">
        <f>IF(FH$6&lt;=$C$2,SUMIFS('Pooled CF'!$E:$E,'Pooled CF'!$A:$A,$A15,'Pooled CF'!$G:$G,FH$6),0)+IF(FH$6=$C$2,$K15)</f>
        <v>0</v>
      </c>
      <c r="FI15" s="100">
        <f>IF(FI$6&lt;=$C$2,SUMIFS('Pooled CF'!$E:$E,'Pooled CF'!$A:$A,$A15,'Pooled CF'!$G:$G,FI$6),0)+IF(FI$6=$C$2,$K15)</f>
        <v>0</v>
      </c>
      <c r="FJ15" s="100">
        <f>IF(FJ$6&lt;=$C$2,SUMIFS('Pooled CF'!$E:$E,'Pooled CF'!$A:$A,$A15,'Pooled CF'!$G:$G,FJ$6),0)+IF(FJ$6=$C$2,$K15)</f>
        <v>0</v>
      </c>
      <c r="FK15" s="100">
        <f>IF(FK$6&lt;=$C$2,SUMIFS('Pooled CF'!$E:$E,'Pooled CF'!$A:$A,$A15,'Pooled CF'!$G:$G,FK$6),0)+IF(FK$6=$C$2,$K15)</f>
        <v>0</v>
      </c>
      <c r="FL15" s="100">
        <f>IF(FL$6&lt;=$C$2,SUMIFS('Pooled CF'!$E:$E,'Pooled CF'!$A:$A,$A15,'Pooled CF'!$G:$G,FL$6),0)+IF(FL$6=$C$2,$K15)</f>
        <v>0</v>
      </c>
      <c r="FM15" s="100">
        <f>IF(FM$6&lt;=$C$2,SUMIFS('Pooled CF'!$E:$E,'Pooled CF'!$A:$A,$A15,'Pooled CF'!$G:$G,FM$6),0)+IF(FM$6=$C$2,$K15)</f>
        <v>0</v>
      </c>
      <c r="FN15" s="100">
        <f>IF(FN$6&lt;=$C$2,SUMIFS('Pooled CF'!$E:$E,'Pooled CF'!$A:$A,$A15,'Pooled CF'!$G:$G,FN$6),0)+IF(FN$6=$C$2,$K15)</f>
        <v>0</v>
      </c>
      <c r="FO15" s="100">
        <f>IF(FO$6&lt;=$C$2,SUMIFS('Pooled CF'!$E:$E,'Pooled CF'!$A:$A,$A15,'Pooled CF'!$G:$G,FO$6),0)+IF(FO$6=$C$2,$K15)</f>
        <v>0</v>
      </c>
      <c r="FP15" s="100">
        <f>IF(FP$6&lt;=$C$2,SUMIFS('Pooled CF'!$E:$E,'Pooled CF'!$A:$A,$A15,'Pooled CF'!$G:$G,FP$6),0)+IF(FP$6=$C$2,$K15)</f>
        <v>0</v>
      </c>
      <c r="FQ15" s="100">
        <f>IF(FQ$6&lt;=$C$2,SUMIFS('Pooled CF'!$E:$E,'Pooled CF'!$A:$A,$A15,'Pooled CF'!$G:$G,FQ$6),0)+IF(FQ$6=$C$2,$K15)</f>
        <v>0</v>
      </c>
      <c r="FR15" s="100">
        <f>IF(FR$6&lt;=$C$2,SUMIFS('Pooled CF'!$E:$E,'Pooled CF'!$A:$A,$A15,'Pooled CF'!$G:$G,FR$6),0)+IF(FR$6=$C$2,$K15)</f>
        <v>0</v>
      </c>
      <c r="FS15" s="100">
        <f>IF(FS$6&lt;=$C$2,SUMIFS('Pooled CF'!$E:$E,'Pooled CF'!$A:$A,$A15,'Pooled CF'!$G:$G,FS$6),0)+IF(FS$6=$C$2,$K15)</f>
        <v>0</v>
      </c>
      <c r="FT15" s="100">
        <f>IF(FT$6&lt;=$C$2,SUMIFS('Pooled CF'!$E:$E,'Pooled CF'!$A:$A,$A15,'Pooled CF'!$G:$G,FT$6),0)+IF(FT$6=$C$2,$K15)</f>
        <v>0</v>
      </c>
      <c r="FU15" s="100">
        <f>IF(FU$6&lt;=$C$2,SUMIFS('Pooled CF'!$E:$E,'Pooled CF'!$A:$A,$A15,'Pooled CF'!$G:$G,FU$6),0)+IF(FU$6=$C$2,$K15)</f>
        <v>0</v>
      </c>
      <c r="FV15" s="100">
        <f>IF(FV$6&lt;=$C$2,SUMIFS('Pooled CF'!$E:$E,'Pooled CF'!$A:$A,$A15,'Pooled CF'!$G:$G,FV$6),0)+IF(FV$6=$C$2,$K15)</f>
        <v>0</v>
      </c>
      <c r="FW15" s="100">
        <f>IF(FW$6&lt;=$C$2,SUMIFS('Pooled CF'!$E:$E,'Pooled CF'!$A:$A,$A15,'Pooled CF'!$G:$G,FW$6),0)+IF(FW$6=$C$2,$K15)</f>
        <v>0</v>
      </c>
      <c r="FX15" s="100">
        <f>IF(FX$6&lt;=$C$2,SUMIFS('Pooled CF'!$E:$E,'Pooled CF'!$A:$A,$A15,'Pooled CF'!$G:$G,FX$6),0)+IF(FX$6=$C$2,$K15)</f>
        <v>0</v>
      </c>
      <c r="FY15" s="100">
        <f>IF(FY$6&lt;=$C$2,SUMIFS('Pooled CF'!$E:$E,'Pooled CF'!$A:$A,$A15,'Pooled CF'!$G:$G,FY$6),0)+IF(FY$6=$C$2,$K15)</f>
        <v>0</v>
      </c>
      <c r="FZ15" s="100">
        <f>IF(FZ$6&lt;=$C$2,SUMIFS('Pooled CF'!$E:$E,'Pooled CF'!$A:$A,$A15,'Pooled CF'!$G:$G,FZ$6),0)+IF(FZ$6=$C$2,$K15)</f>
        <v>0</v>
      </c>
      <c r="GA15" s="100">
        <f>IF(GA$6&lt;=$C$2,SUMIFS('Pooled CF'!$E:$E,'Pooled CF'!$A:$A,$A15,'Pooled CF'!$G:$G,GA$6),0)+IF(GA$6=$C$2,$K15)</f>
        <v>0</v>
      </c>
      <c r="GB15" s="100">
        <f>IF(GB$6&lt;=$C$2,SUMIFS('Pooled CF'!$E:$E,'Pooled CF'!$A:$A,$A15,'Pooled CF'!$G:$G,GB$6),0)+IF(GB$6=$C$2,$K15)</f>
        <v>0</v>
      </c>
      <c r="GC15" s="100">
        <f>IF(GC$6&lt;=$C$2,SUMIFS('Pooled CF'!$E:$E,'Pooled CF'!$A:$A,$A15,'Pooled CF'!$G:$G,GC$6),0)+IF(GC$6=$C$2,$K15)</f>
        <v>0</v>
      </c>
      <c r="GD15" s="100">
        <f>IF(GD$6&lt;=$C$2,SUMIFS('Pooled CF'!$E:$E,'Pooled CF'!$A:$A,$A15,'Pooled CF'!$G:$G,GD$6),0)+IF(GD$6=$C$2,$K15)</f>
        <v>0</v>
      </c>
      <c r="GE15" s="100">
        <f>IF(GE$6&lt;=$C$2,SUMIFS('Pooled CF'!$E:$E,'Pooled CF'!$A:$A,$A15,'Pooled CF'!$G:$G,GE$6),0)+IF(GE$6=$C$2,$K15)</f>
        <v>0</v>
      </c>
      <c r="GF15" s="100">
        <f>IF(GF$6&lt;=$C$2,SUMIFS('Pooled CF'!$E:$E,'Pooled CF'!$A:$A,$A15,'Pooled CF'!$G:$G,GF$6),0)+IF(GF$6=$C$2,$K15)</f>
        <v>0</v>
      </c>
      <c r="GG15" s="100">
        <f>IF(GG$6&lt;=$C$2,SUMIFS('Pooled CF'!$E:$E,'Pooled CF'!$A:$A,$A15,'Pooled CF'!$G:$G,GG$6),0)+IF(GG$6=$C$2,$K15)</f>
        <v>0</v>
      </c>
      <c r="GH15" s="100">
        <f>IF(GH$6&lt;=$C$2,SUMIFS('Pooled CF'!$E:$E,'Pooled CF'!$A:$A,$A15,'Pooled CF'!$G:$G,GH$6),0)+IF(GH$6=$C$2,$K15)</f>
        <v>0</v>
      </c>
      <c r="GI15" s="100">
        <f>IF(GI$6&lt;=$C$2,SUMIFS('Pooled CF'!$E:$E,'Pooled CF'!$A:$A,$A15,'Pooled CF'!$G:$G,GI$6),0)+IF(GI$6=$C$2,$K15)</f>
        <v>0</v>
      </c>
      <c r="GJ15" s="100">
        <f>IF(GJ$6&lt;=$C$2,SUMIFS('Pooled CF'!$E:$E,'Pooled CF'!$A:$A,$A15,'Pooled CF'!$G:$G,GJ$6),0)+IF(GJ$6=$C$2,$K15)</f>
        <v>0</v>
      </c>
      <c r="GK15" s="100">
        <f>IF(GK$6&lt;=$C$2,SUMIFS('Pooled CF'!$E:$E,'Pooled CF'!$A:$A,$A15,'Pooled CF'!$G:$G,GK$6),0)+IF(GK$6=$C$2,$K15)</f>
        <v>0</v>
      </c>
      <c r="GL15" s="100">
        <f>IF(GL$6&lt;=$C$2,SUMIFS('Pooled CF'!$E:$E,'Pooled CF'!$A:$A,$A15,'Pooled CF'!$G:$G,GL$6),0)+IF(GL$6=$C$2,$K15)</f>
        <v>0</v>
      </c>
      <c r="GM15" s="100">
        <f>IF(GM$6&lt;=$C$2,SUMIFS('Pooled CF'!$E:$E,'Pooled CF'!$A:$A,$A15,'Pooled CF'!$G:$G,GM$6),0)+IF(GM$6=$C$2,$K15)</f>
        <v>0</v>
      </c>
      <c r="GN15" s="100">
        <f>IF(GN$6&lt;=$C$2,SUMIFS('Pooled CF'!$E:$E,'Pooled CF'!$A:$A,$A15,'Pooled CF'!$G:$G,GN$6),0)+IF(GN$6=$C$2,$K15)</f>
        <v>0</v>
      </c>
      <c r="GO15" s="100">
        <f>IF(GO$6&lt;=$C$2,SUMIFS('Pooled CF'!$E:$E,'Pooled CF'!$A:$A,$A15,'Pooled CF'!$G:$G,GO$6),0)+IF(GO$6=$C$2,$K15)</f>
        <v>0</v>
      </c>
      <c r="GP15" s="100">
        <f>IF(GP$6&lt;=$C$2,SUMIFS('Pooled CF'!$E:$E,'Pooled CF'!$A:$A,$A15,'Pooled CF'!$G:$G,GP$6),0)+IF(GP$6=$C$2,$K15)</f>
        <v>0</v>
      </c>
      <c r="GQ15" s="100">
        <f>IF(GQ$6&lt;=$C$2,SUMIFS('Pooled CF'!$E:$E,'Pooled CF'!$A:$A,$A15,'Pooled CF'!$G:$G,GQ$6),0)+IF(GQ$6=$C$2,$K15)</f>
        <v>0</v>
      </c>
      <c r="GR15" s="100">
        <f>IF(GR$6&lt;=$C$2,SUMIFS('Pooled CF'!$E:$E,'Pooled CF'!$A:$A,$A15,'Pooled CF'!$G:$G,GR$6),0)+IF(GR$6=$C$2,$K15)</f>
        <v>0</v>
      </c>
      <c r="GS15" s="100">
        <f>IF(GS$6&lt;=$C$2,SUMIFS('Pooled CF'!$E:$E,'Pooled CF'!$A:$A,$A15,'Pooled CF'!$G:$G,GS$6),0)+IF(GS$6=$C$2,$K15)</f>
        <v>0</v>
      </c>
      <c r="GT15" s="100">
        <f>IF(GT$6&lt;=$C$2,SUMIFS('Pooled CF'!$E:$E,'Pooled CF'!$A:$A,$A15,'Pooled CF'!$G:$G,GT$6),0)+IF(GT$6=$C$2,$K15)</f>
        <v>0</v>
      </c>
      <c r="GU15" s="100">
        <f>IF(GU$6&lt;=$C$2,SUMIFS('Pooled CF'!$E:$E,'Pooled CF'!$A:$A,$A15,'Pooled CF'!$G:$G,GU$6),0)+IF(GU$6=$C$2,$K15)</f>
        <v>0</v>
      </c>
      <c r="GV15" s="100">
        <f>IF(GV$6&lt;=$C$2,SUMIFS('Pooled CF'!$E:$E,'Pooled CF'!$A:$A,$A15,'Pooled CF'!$G:$G,GV$6),0)+IF(GV$6=$C$2,$K15)</f>
        <v>0</v>
      </c>
      <c r="GW15" s="100">
        <f>IF(GW$6&lt;=$C$2,SUMIFS('Pooled CF'!$E:$E,'Pooled CF'!$A:$A,$A15,'Pooled CF'!$G:$G,GW$6),0)+IF(GW$6=$C$2,$K15)</f>
        <v>0</v>
      </c>
      <c r="GY15" s="85">
        <f t="shared" si="11"/>
        <v>0</v>
      </c>
      <c r="GZ15" s="85">
        <f t="shared" si="10"/>
        <v>-48937122.495390601</v>
      </c>
      <c r="HA15" s="85">
        <f t="shared" si="10"/>
        <v>5104713.47</v>
      </c>
      <c r="HB15" s="85">
        <f t="shared" si="10"/>
        <v>5046393.8199999994</v>
      </c>
      <c r="HC15" s="85">
        <f t="shared" si="10"/>
        <v>4947355.7399999993</v>
      </c>
      <c r="HD15" s="85">
        <f t="shared" si="10"/>
        <v>5235916.4400000004</v>
      </c>
      <c r="HE15" s="85">
        <f t="shared" si="10"/>
        <v>4971306.6399999997</v>
      </c>
      <c r="HF15" s="85">
        <f t="shared" si="10"/>
        <v>5045604.84</v>
      </c>
      <c r="HG15" s="85">
        <f t="shared" si="10"/>
        <v>4903991.87</v>
      </c>
      <c r="HH15" s="85">
        <f t="shared" ca="1" si="10"/>
        <v>48606227.447009899</v>
      </c>
      <c r="HI15" s="85">
        <f t="shared" si="10"/>
        <v>0</v>
      </c>
      <c r="HJ15" s="85">
        <f t="shared" si="10"/>
        <v>0</v>
      </c>
      <c r="HK15" s="85">
        <f t="shared" si="10"/>
        <v>0</v>
      </c>
      <c r="HL15" s="85">
        <f t="shared" si="10"/>
        <v>0</v>
      </c>
      <c r="HM15" s="85">
        <f t="shared" si="10"/>
        <v>0</v>
      </c>
      <c r="HN15" s="85">
        <f t="shared" si="10"/>
        <v>0</v>
      </c>
      <c r="HO15" s="85">
        <f t="shared" ca="1" si="12"/>
        <v>34924387.771619305</v>
      </c>
    </row>
    <row r="16" spans="1:223" hidden="1" outlineLevel="1" x14ac:dyDescent="0.75">
      <c r="A16" s="7" t="s">
        <v>22</v>
      </c>
      <c r="B16" s="112" t="s">
        <v>152</v>
      </c>
      <c r="C16" s="104"/>
      <c r="D16" s="104">
        <f ca="1">EOMONTH(OFFSET(Strats!$B$3,MATCH($B16,Strats!$B$4:$B$31,0),MATCH(D$5,Strats!$C$3:$BS$3,0)),0)</f>
        <v>42978</v>
      </c>
      <c r="E16" s="87">
        <f ca="1">OFFSET(Strats!$B$3,MATCH($B16,Strats!$B$4:$B$31,0),MATCH(E$5,Strats!$C$3:$BS$3,0))</f>
        <v>77063195</v>
      </c>
      <c r="F16" s="88">
        <f ca="1">OFFSET(Strats!$B$3,MATCH($B16,Strats!$B$4:$B$31,0),MATCH(F$5,Strats!$C$3:$BS$3,0))</f>
        <v>0.49514540000000001</v>
      </c>
      <c r="G16" s="85">
        <f t="shared" ca="1" si="7"/>
        <v>38157486.513553001</v>
      </c>
      <c r="H16" s="113">
        <f ca="1">'HTM Output'!G16</f>
        <v>28663916.790000014</v>
      </c>
      <c r="I16" s="87">
        <f ca="1">OFFSET(Strats!$B$3,MATCH($B16,Strats!$B$4:$B$31,0),MATCH(I$5,Strats!$C$3:$BS$3,0))</f>
        <v>67393693.829999998</v>
      </c>
      <c r="J16" s="88">
        <f ca="1">OFFSET(Strats!$B$3,MATCH($B16,Strats!$B$4:$B$31,0),MATCH(J$5,Strats!$C$3:$BS$3,0))</f>
        <v>0.65732392475305834</v>
      </c>
      <c r="K16" s="85">
        <f t="shared" ca="1" si="8"/>
        <v>44299487.331941567</v>
      </c>
      <c r="L16" s="86">
        <f ca="1">IFERROR(XIRR(OFFSET($N16,0,MATCH($D16,$O$6:$GW$6,0)):$GW16,OFFSET($N$6,0,MATCH($D16,$O$6:$GW$6,0)):$GW$6),"N/A")</f>
        <v>0.1016648471355438</v>
      </c>
      <c r="M16" s="95">
        <f t="shared" ca="1" si="9"/>
        <v>1.9121648407325256</v>
      </c>
      <c r="O16" s="100">
        <f>IF(O$6&lt;=$C$2,SUMIFS('Pooled CF'!$E:$E,'Pooled CF'!$A:$A,$A16,'Pooled CF'!$G:$G,O$6),0)+IF(O$6=$C$2,$K16)</f>
        <v>0</v>
      </c>
      <c r="P16" s="100">
        <f>IF(P$6&lt;=$C$2,SUMIFS('Pooled CF'!$E:$E,'Pooled CF'!$A:$A,$A16,'Pooled CF'!$G:$G,P$6),0)+IF(P$6=$C$2,$K16)</f>
        <v>0</v>
      </c>
      <c r="Q16" s="100">
        <f>IF(Q$6&lt;=$C$2,SUMIFS('Pooled CF'!$E:$E,'Pooled CF'!$A:$A,$A16,'Pooled CF'!$G:$G,Q$6),0)+IF(Q$6=$C$2,$K16)</f>
        <v>0</v>
      </c>
      <c r="R16" s="100">
        <f>IF(R$6&lt;=$C$2,SUMIFS('Pooled CF'!$E:$E,'Pooled CF'!$A:$A,$A16,'Pooled CF'!$G:$G,R$6),0)+IF(R$6=$C$2,$K16)</f>
        <v>0</v>
      </c>
      <c r="S16" s="100">
        <f>IF(S$6&lt;=$C$2,SUMIFS('Pooled CF'!$E:$E,'Pooled CF'!$A:$A,$A16,'Pooled CF'!$G:$G,S$6),0)+IF(S$6=$C$2,$K16)</f>
        <v>0</v>
      </c>
      <c r="T16" s="100">
        <f>IF(T$6&lt;=$C$2,SUMIFS('Pooled CF'!$E:$E,'Pooled CF'!$A:$A,$A16,'Pooled CF'!$G:$G,T$6),0)+IF(T$6=$C$2,$K16)</f>
        <v>0</v>
      </c>
      <c r="U16" s="100">
        <f>IF(U$6&lt;=$C$2,SUMIFS('Pooled CF'!$E:$E,'Pooled CF'!$A:$A,$A16,'Pooled CF'!$G:$G,U$6),0)+IF(U$6=$C$2,$K16)</f>
        <v>-38157486.513553001</v>
      </c>
      <c r="V16" s="100">
        <f>IF(V$6&lt;=$C$2,SUMIFS('Pooled CF'!$E:$E,'Pooled CF'!$A:$A,$A16,'Pooled CF'!$G:$G,V$6),0)+IF(V$6=$C$2,$K16)</f>
        <v>286626.28000000003</v>
      </c>
      <c r="W16" s="100">
        <f>IF(W$6&lt;=$C$2,SUMIFS('Pooled CF'!$E:$E,'Pooled CF'!$A:$A,$A16,'Pooled CF'!$G:$G,W$6),0)+IF(W$6=$C$2,$K16)</f>
        <v>277369.56</v>
      </c>
      <c r="X16" s="100">
        <f>IF(X$6&lt;=$C$2,SUMIFS('Pooled CF'!$E:$E,'Pooled CF'!$A:$A,$A16,'Pooled CF'!$G:$G,X$6),0)+IF(X$6=$C$2,$K16)</f>
        <v>286602.88</v>
      </c>
      <c r="Y16" s="100">
        <f>IF(Y$6&lt;=$C$2,SUMIFS('Pooled CF'!$E:$E,'Pooled CF'!$A:$A,$A16,'Pooled CF'!$G:$G,Y$6),0)+IF(Y$6=$C$2,$K16)</f>
        <v>277346.78000000003</v>
      </c>
      <c r="Z16" s="100">
        <f>IF(Z$6&lt;=$C$2,SUMIFS('Pooled CF'!$E:$E,'Pooled CF'!$A:$A,$A16,'Pooled CF'!$G:$G,Z$6),0)+IF(Z$6=$C$2,$K16)</f>
        <v>277334.76</v>
      </c>
      <c r="AA16" s="100">
        <f>IF(AA$6&lt;=$C$2,SUMIFS('Pooled CF'!$E:$E,'Pooled CF'!$A:$A,$A16,'Pooled CF'!$G:$G,AA$6),0)+IF(AA$6=$C$2,$K16)</f>
        <v>277323.78000000003</v>
      </c>
      <c r="AB16" s="100">
        <f>IF(AB$6&lt;=$C$2,SUMIFS('Pooled CF'!$E:$E,'Pooled CF'!$A:$A,$A16,'Pooled CF'!$G:$G,AB$6),0)+IF(AB$6=$C$2,$K16)</f>
        <v>277326.7</v>
      </c>
      <c r="AC16" s="100">
        <f>IF(AC$6&lt;=$C$2,SUMIFS('Pooled CF'!$E:$E,'Pooled CF'!$A:$A,$A16,'Pooled CF'!$G:$G,AC$6),0)+IF(AC$6=$C$2,$K16)</f>
        <v>286541.55</v>
      </c>
      <c r="AD16" s="100">
        <f>IF(AD$6&lt;=$C$2,SUMIFS('Pooled CF'!$E:$E,'Pooled CF'!$A:$A,$A16,'Pooled CF'!$G:$G,AD$6),0)+IF(AD$6=$C$2,$K16)</f>
        <v>277287.14</v>
      </c>
      <c r="AE16" s="100">
        <f>IF(AE$6&lt;=$C$2,SUMIFS('Pooled CF'!$E:$E,'Pooled CF'!$A:$A,$A16,'Pooled CF'!$G:$G,AE$6),0)+IF(AE$6=$C$2,$K16)</f>
        <v>286517.27</v>
      </c>
      <c r="AF16" s="100">
        <f>IF(AF$6&lt;=$C$2,SUMIFS('Pooled CF'!$E:$E,'Pooled CF'!$A:$A,$A16,'Pooled CF'!$G:$G,AF$6),0)+IF(AF$6=$C$2,$K16)</f>
        <v>277263.52</v>
      </c>
      <c r="AG16" s="100">
        <f>IF(AG$6&lt;=$C$2,SUMIFS('Pooled CF'!$E:$E,'Pooled CF'!$A:$A,$A16,'Pooled CF'!$G:$G,AG$6),0)+IF(AG$6=$C$2,$K16)</f>
        <v>286492.75</v>
      </c>
      <c r="AH16" s="100">
        <f>IF(AH$6&lt;=$C$2,SUMIFS('Pooled CF'!$E:$E,'Pooled CF'!$A:$A,$A16,'Pooled CF'!$G:$G,AH$6),0)+IF(AH$6=$C$2,$K16)</f>
        <v>286480.98</v>
      </c>
      <c r="AI16" s="100">
        <f>IF(AI$6&lt;=$C$2,SUMIFS('Pooled CF'!$E:$E,'Pooled CF'!$A:$A,$A16,'Pooled CF'!$G:$G,AI$6),0)+IF(AI$6=$C$2,$K16)</f>
        <v>277228.21000000002</v>
      </c>
      <c r="AJ16" s="100">
        <f>IF(AJ$6&lt;=$C$2,SUMIFS('Pooled CF'!$E:$E,'Pooled CF'!$A:$A,$A16,'Pooled CF'!$G:$G,AJ$6),0)+IF(AJ$6=$C$2,$K16)</f>
        <v>286455.90000000002</v>
      </c>
      <c r="AK16" s="100">
        <f>IF(AK$6&lt;=$C$2,SUMIFS('Pooled CF'!$E:$E,'Pooled CF'!$A:$A,$A16,'Pooled CF'!$G:$G,AK$6),0)+IF(AK$6=$C$2,$K16)</f>
        <v>277203.99</v>
      </c>
      <c r="AL16" s="100">
        <f>IF(AL$6&lt;=$C$2,SUMIFS('Pooled CF'!$E:$E,'Pooled CF'!$A:$A,$A16,'Pooled CF'!$G:$G,AL$6),0)+IF(AL$6=$C$2,$K16)</f>
        <v>277189.59999999998</v>
      </c>
      <c r="AM16" s="100">
        <f>IF(AM$6&lt;=$C$2,SUMIFS('Pooled CF'!$E:$E,'Pooled CF'!$A:$A,$A16,'Pooled CF'!$G:$G,AM$6),0)+IF(AM$6=$C$2,$K16)</f>
        <v>277179.5</v>
      </c>
      <c r="AN16" s="100">
        <f>IF(AN$6&lt;=$C$2,SUMIFS('Pooled CF'!$E:$E,'Pooled CF'!$A:$A,$A16,'Pooled CF'!$G:$G,AN$6),0)+IF(AN$6=$C$2,$K16)</f>
        <v>277182.48</v>
      </c>
      <c r="AO16" s="100">
        <f>IF(AO$6&lt;=$C$2,SUMIFS('Pooled CF'!$E:$E,'Pooled CF'!$A:$A,$A16,'Pooled CF'!$G:$G,AO$6),0)+IF(AO$6=$C$2,$K16)</f>
        <v>286376.24</v>
      </c>
      <c r="AP16" s="100">
        <f>IF(AP$6&lt;=$C$2,SUMIFS('Pooled CF'!$E:$E,'Pooled CF'!$A:$A,$A16,'Pooled CF'!$G:$G,AP$6),0)+IF(AP$6=$C$2,$K16)</f>
        <v>277140.61</v>
      </c>
      <c r="AQ16" s="100">
        <f>IF(AQ$6&lt;=$C$2,SUMIFS('Pooled CF'!$E:$E,'Pooled CF'!$A:$A,$A16,'Pooled CF'!$G:$G,AQ$6),0)+IF(AQ$6=$C$2,$K16)</f>
        <v>286363.8</v>
      </c>
      <c r="AR16" s="100">
        <f>IF(AR$6&lt;=$C$2,SUMIFS('Pooled CF'!$E:$E,'Pooled CF'!$A:$A,$A16,'Pooled CF'!$G:$G,AR$6),0)+IF(AR$6=$C$2,$K16)</f>
        <v>273615.05</v>
      </c>
      <c r="AS16" s="100">
        <f>IF(AS$6&lt;=$C$2,SUMIFS('Pooled CF'!$E:$E,'Pooled CF'!$A:$A,$A16,'Pooled CF'!$G:$G,AS$6),0)+IF(AS$6=$C$2,$K16)</f>
        <v>253573.7</v>
      </c>
      <c r="AT16" s="100">
        <f>IF(AT$6&lt;=$C$2,SUMIFS('Pooled CF'!$E:$E,'Pooled CF'!$A:$A,$A16,'Pooled CF'!$G:$G,AT$6),0)+IF(AT$6=$C$2,$K16)</f>
        <v>253602.82</v>
      </c>
      <c r="AU16" s="100">
        <f>IF(AU$6&lt;=$C$2,SUMIFS('Pooled CF'!$E:$E,'Pooled CF'!$A:$A,$A16,'Pooled CF'!$G:$G,AU$6),0)+IF(AU$6=$C$2,$K16)</f>
        <v>245365.97</v>
      </c>
      <c r="AV16" s="100">
        <f>IF(AV$6&lt;=$C$2,SUMIFS('Pooled CF'!$E:$E,'Pooled CF'!$A:$A,$A16,'Pooled CF'!$G:$G,AV$6),0)+IF(AV$6=$C$2,$K16)</f>
        <v>244582.61</v>
      </c>
      <c r="AW16" s="100">
        <f>IF(AW$6&lt;=$C$2,SUMIFS('Pooled CF'!$E:$E,'Pooled CF'!$A:$A,$A16,'Pooled CF'!$G:$G,AW$6),0)+IF(AW$6=$C$2,$K16)</f>
        <v>227942.16</v>
      </c>
      <c r="AX16" s="100">
        <f>IF(AX$6&lt;=$C$2,SUMIFS('Pooled CF'!$E:$E,'Pooled CF'!$A:$A,$A16,'Pooled CF'!$G:$G,AX$6),0)+IF(AX$6=$C$2,$K16)</f>
        <v>353077.37</v>
      </c>
      <c r="AY16" s="100">
        <f>IF(AY$6&lt;=$C$2,SUMIFS('Pooled CF'!$E:$E,'Pooled CF'!$A:$A,$A16,'Pooled CF'!$G:$G,AY$6),0)+IF(AY$6=$C$2,$K16)</f>
        <v>271190.65000000002</v>
      </c>
      <c r="AZ16" s="100">
        <f>IF(AZ$6&lt;=$C$2,SUMIFS('Pooled CF'!$E:$E,'Pooled CF'!$A:$A,$A16,'Pooled CF'!$G:$G,AZ$6),0)+IF(AZ$6=$C$2,$K16)</f>
        <v>271318.61</v>
      </c>
      <c r="BA16" s="100">
        <f>IF(BA$6&lt;=$C$2,SUMIFS('Pooled CF'!$E:$E,'Pooled CF'!$A:$A,$A16,'Pooled CF'!$G:$G,BA$6),0)+IF(BA$6=$C$2,$K16)</f>
        <v>280396.01</v>
      </c>
      <c r="BB16" s="100">
        <f>IF(BB$6&lt;=$C$2,SUMIFS('Pooled CF'!$E:$E,'Pooled CF'!$A:$A,$A16,'Pooled CF'!$G:$G,BB$6),0)+IF(BB$6=$C$2,$K16)</f>
        <v>267841.73</v>
      </c>
      <c r="BC16" s="100">
        <f>IF(BC$6&lt;=$C$2,SUMIFS('Pooled CF'!$E:$E,'Pooled CF'!$A:$A,$A16,'Pooled CF'!$G:$G,BC$6),0)+IF(BC$6=$C$2,$K16)</f>
        <v>282111.81</v>
      </c>
      <c r="BD16" s="100">
        <f>IF(BD$6&lt;=$C$2,SUMIFS('Pooled CF'!$E:$E,'Pooled CF'!$A:$A,$A16,'Pooled CF'!$G:$G,BD$6),0)+IF(BD$6=$C$2,$K16)</f>
        <v>271192.62</v>
      </c>
      <c r="BE16" s="100">
        <f>IF(BE$6&lt;=$C$2,SUMIFS('Pooled CF'!$E:$E,'Pooled CF'!$A:$A,$A16,'Pooled CF'!$G:$G,BE$6),0)+IF(BE$6=$C$2,$K16)</f>
        <v>251275.34</v>
      </c>
      <c r="BF16" s="100">
        <f>IF(BF$6&lt;=$C$2,SUMIFS('Pooled CF'!$E:$E,'Pooled CF'!$A:$A,$A16,'Pooled CF'!$G:$G,BF$6),0)+IF(BF$6=$C$2,$K16)</f>
        <v>263428.03000000003</v>
      </c>
      <c r="BG16" s="100">
        <f>IF(BG$6&lt;=$C$2,SUMIFS('Pooled CF'!$E:$E,'Pooled CF'!$A:$A,$A16,'Pooled CF'!$G:$G,BG$6),0)+IF(BG$6=$C$2,$K16)</f>
        <v>230499.41</v>
      </c>
      <c r="BH16" s="100">
        <f>IF(BH$6&lt;=$C$2,SUMIFS('Pooled CF'!$E:$E,'Pooled CF'!$A:$A,$A16,'Pooled CF'!$G:$G,BH$6),0)+IF(BH$6=$C$2,$K16)</f>
        <v>234127.59</v>
      </c>
      <c r="BI16" s="100">
        <f>IF(BI$6&lt;=$C$2,SUMIFS('Pooled CF'!$E:$E,'Pooled CF'!$A:$A,$A16,'Pooled CF'!$G:$G,BI$6),0)+IF(BI$6=$C$2,$K16)</f>
        <v>250704.01</v>
      </c>
      <c r="BJ16" s="100">
        <f>IF(BJ$6&lt;=$C$2,SUMIFS('Pooled CF'!$E:$E,'Pooled CF'!$A:$A,$A16,'Pooled CF'!$G:$G,BJ$6),0)+IF(BJ$6=$C$2,$K16)</f>
        <v>252331.85</v>
      </c>
      <c r="BK16" s="100">
        <f>IF(BK$6&lt;=$C$2,SUMIFS('Pooled CF'!$E:$E,'Pooled CF'!$A:$A,$A16,'Pooled CF'!$G:$G,BK$6),0)+IF(BK$6=$C$2,$K16)</f>
        <v>208092.26</v>
      </c>
      <c r="BL16" s="100">
        <f>IF(BL$6&lt;=$C$2,SUMIFS('Pooled CF'!$E:$E,'Pooled CF'!$A:$A,$A16,'Pooled CF'!$G:$G,BL$6),0)+IF(BL$6=$C$2,$K16)</f>
        <v>335220.24</v>
      </c>
      <c r="BM16" s="100">
        <f>IF(BM$6&lt;=$C$2,SUMIFS('Pooled CF'!$E:$E,'Pooled CF'!$A:$A,$A16,'Pooled CF'!$G:$G,BM$6),0)+IF(BM$6=$C$2,$K16)</f>
        <v>234497.3</v>
      </c>
      <c r="BN16" s="100">
        <f>IF(BN$6&lt;=$C$2,SUMIFS('Pooled CF'!$E:$E,'Pooled CF'!$A:$A,$A16,'Pooled CF'!$G:$G,BN$6),0)+IF(BN$6=$C$2,$K16)</f>
        <v>239892.15</v>
      </c>
      <c r="BO16" s="100">
        <f>IF(BO$6&lt;=$C$2,SUMIFS('Pooled CF'!$E:$E,'Pooled CF'!$A:$A,$A16,'Pooled CF'!$G:$G,BO$6),0)+IF(BO$6=$C$2,$K16)</f>
        <v>331543.37</v>
      </c>
      <c r="BP16" s="100">
        <f>IF(BP$6&lt;=$C$2,SUMIFS('Pooled CF'!$E:$E,'Pooled CF'!$A:$A,$A16,'Pooled CF'!$G:$G,BP$6),0)+IF(BP$6=$C$2,$K16)</f>
        <v>283992.83</v>
      </c>
      <c r="BQ16" s="100">
        <f>IF(BQ$6&lt;=$C$2,SUMIFS('Pooled CF'!$E:$E,'Pooled CF'!$A:$A,$A16,'Pooled CF'!$G:$G,BQ$6),0)+IF(BQ$6=$C$2,$K16)</f>
        <v>303112.64</v>
      </c>
      <c r="BR16" s="100">
        <f>IF(BR$6&lt;=$C$2,SUMIFS('Pooled CF'!$E:$E,'Pooled CF'!$A:$A,$A16,'Pooled CF'!$G:$G,BR$6),0)+IF(BR$6=$C$2,$K16)</f>
        <v>284513.49</v>
      </c>
      <c r="BS16" s="100">
        <f>IF(BS$6&lt;=$C$2,SUMIFS('Pooled CF'!$E:$E,'Pooled CF'!$A:$A,$A16,'Pooled CF'!$G:$G,BS$6),0)+IF(BS$6=$C$2,$K16)</f>
        <v>265075.36</v>
      </c>
      <c r="BT16" s="100">
        <f>IF(BT$6&lt;=$C$2,SUMIFS('Pooled CF'!$E:$E,'Pooled CF'!$A:$A,$A16,'Pooled CF'!$G:$G,BT$6),0)+IF(BT$6=$C$2,$K16)</f>
        <v>302913.01</v>
      </c>
      <c r="BU16" s="100">
        <f>IF(BU$6&lt;=$C$2,SUMIFS('Pooled CF'!$E:$E,'Pooled CF'!$A:$A,$A16,'Pooled CF'!$G:$G,BU$6),0)+IF(BU$6=$C$2,$K16)</f>
        <v>299998.46999999997</v>
      </c>
      <c r="BV16" s="100">
        <f>IF(BV$6&lt;=$C$2,SUMIFS('Pooled CF'!$E:$E,'Pooled CF'!$A:$A,$A16,'Pooled CF'!$G:$G,BV$6),0)+IF(BV$6=$C$2,$K16)</f>
        <v>247984.35</v>
      </c>
      <c r="BW16" s="100">
        <f>IF(BW$6&lt;=$C$2,SUMIFS('Pooled CF'!$E:$E,'Pooled CF'!$A:$A,$A16,'Pooled CF'!$G:$G,BW$6),0)+IF(BW$6=$C$2,$K16)</f>
        <v>263811.18</v>
      </c>
      <c r="BX16" s="100">
        <f>IF(BX$6&lt;=$C$2,SUMIFS('Pooled CF'!$E:$E,'Pooled CF'!$A:$A,$A16,'Pooled CF'!$G:$G,BX$6),0)+IF(BX$6=$C$2,$K16)</f>
        <v>262731.63</v>
      </c>
      <c r="BY16" s="100">
        <f>IF(BY$6&lt;=$C$2,SUMIFS('Pooled CF'!$E:$E,'Pooled CF'!$A:$A,$A16,'Pooled CF'!$G:$G,BY$6),0)+IF(BY$6=$C$2,$K16)</f>
        <v>447306.74</v>
      </c>
      <c r="BZ16" s="100">
        <f>IF(BZ$6&lt;=$C$2,SUMIFS('Pooled CF'!$E:$E,'Pooled CF'!$A:$A,$A16,'Pooled CF'!$G:$G,BZ$6),0)+IF(BZ$6=$C$2,$K16)</f>
        <v>262849.26</v>
      </c>
      <c r="CA16" s="100">
        <f>IF(CA$6&lt;=$C$2,SUMIFS('Pooled CF'!$E:$E,'Pooled CF'!$A:$A,$A16,'Pooled CF'!$G:$G,CA$6),0)+IF(CA$6=$C$2,$K16)</f>
        <v>262199.95</v>
      </c>
      <c r="CB16" s="100">
        <f>IF(CB$6&lt;=$C$2,SUMIFS('Pooled CF'!$E:$E,'Pooled CF'!$A:$A,$A16,'Pooled CF'!$G:$G,CB$6),0)+IF(CB$6=$C$2,$K16)</f>
        <v>333778.75</v>
      </c>
      <c r="CC16" s="100">
        <f>IF(CC$6&lt;=$C$2,SUMIFS('Pooled CF'!$E:$E,'Pooled CF'!$A:$A,$A16,'Pooled CF'!$G:$G,CC$6),0)+IF(CC$6=$C$2,$K16)</f>
        <v>261793.03</v>
      </c>
      <c r="CD16" s="100">
        <f>IF(CD$6&lt;=$C$2,SUMIFS('Pooled CF'!$E:$E,'Pooled CF'!$A:$A,$A16,'Pooled CF'!$G:$G,CD$6),0)+IF(CD$6=$C$2,$K16)</f>
        <v>234680.36</v>
      </c>
      <c r="CE16" s="100">
        <f>IF(CE$6&lt;=$C$2,SUMIFS('Pooled CF'!$E:$E,'Pooled CF'!$A:$A,$A16,'Pooled CF'!$G:$G,CE$6),0)+IF(CE$6=$C$2,$K16)</f>
        <v>260448.82</v>
      </c>
      <c r="CF16" s="100">
        <f>IF(CF$6&lt;=$C$2,SUMIFS('Pooled CF'!$E:$E,'Pooled CF'!$A:$A,$A16,'Pooled CF'!$G:$G,CF$6),0)+IF(CF$6=$C$2,$K16)</f>
        <v>296089.78999999998</v>
      </c>
      <c r="CG16" s="100">
        <f>IF(CG$6&lt;=$C$2,SUMIFS('Pooled CF'!$E:$E,'Pooled CF'!$A:$A,$A16,'Pooled CF'!$G:$G,CG$6),0)+IF(CG$6=$C$2,$K16)</f>
        <v>258686.95</v>
      </c>
      <c r="CH16" s="100">
        <f>IF(CH$6&lt;=$C$2,SUMIFS('Pooled CF'!$E:$E,'Pooled CF'!$A:$A,$A16,'Pooled CF'!$G:$G,CH$6),0)+IF(CH$6=$C$2,$K16)</f>
        <v>259603.5</v>
      </c>
      <c r="CI16" s="100">
        <f>IF(CI$6&lt;=$C$2,SUMIFS('Pooled CF'!$E:$E,'Pooled CF'!$A:$A,$A16,'Pooled CF'!$G:$G,CI$6),0)+IF(CI$6=$C$2,$K16)</f>
        <v>260022.88</v>
      </c>
      <c r="CJ16" s="100">
        <f>IF(CJ$6&lt;=$C$2,SUMIFS('Pooled CF'!$E:$E,'Pooled CF'!$A:$A,$A16,'Pooled CF'!$G:$G,CJ$6),0)+IF(CJ$6=$C$2,$K16)</f>
        <v>260431.47</v>
      </c>
      <c r="CK16" s="100">
        <f>IF(CK$6&lt;=$C$2,SUMIFS('Pooled CF'!$E:$E,'Pooled CF'!$A:$A,$A16,'Pooled CF'!$G:$G,CK$6),0)+IF(CK$6=$C$2,$K16)</f>
        <v>56193.440000000002</v>
      </c>
      <c r="CL16" s="100">
        <f>IF(CL$6&lt;=$C$2,SUMIFS('Pooled CF'!$E:$E,'Pooled CF'!$A:$A,$A16,'Pooled CF'!$G:$G,CL$6),0)+IF(CL$6=$C$2,$K16)</f>
        <v>723150.36</v>
      </c>
      <c r="CM16" s="100">
        <f>IF(CM$6&lt;=$C$2,SUMIFS('Pooled CF'!$E:$E,'Pooled CF'!$A:$A,$A16,'Pooled CF'!$G:$G,CM$6),0)+IF(CM$6=$C$2,$K16)</f>
        <v>236342.65</v>
      </c>
      <c r="CN16" s="100">
        <f>IF(CN$6&lt;=$C$2,SUMIFS('Pooled CF'!$E:$E,'Pooled CF'!$A:$A,$A16,'Pooled CF'!$G:$G,CN$6),0)+IF(CN$6=$C$2,$K16)</f>
        <v>264955.51</v>
      </c>
      <c r="CO16" s="100">
        <f>IF(CO$6&lt;=$C$2,SUMIFS('Pooled CF'!$E:$E,'Pooled CF'!$A:$A,$A16,'Pooled CF'!$G:$G,CO$6),0)+IF(CO$6=$C$2,$K16)</f>
        <v>409751.15</v>
      </c>
      <c r="CP16" s="100">
        <f>IF(CP$6&lt;=$C$2,SUMIFS('Pooled CF'!$E:$E,'Pooled CF'!$A:$A,$A16,'Pooled CF'!$G:$G,CP$6),0)+IF(CP$6=$C$2,$K16)</f>
        <v>270672.68</v>
      </c>
      <c r="CQ16" s="100">
        <f>IF(CQ$6&lt;=$C$2,SUMIFS('Pooled CF'!$E:$E,'Pooled CF'!$A:$A,$A16,'Pooled CF'!$G:$G,CQ$6),0)+IF(CQ$6=$C$2,$K16)</f>
        <v>287354.88</v>
      </c>
      <c r="CR16" s="100">
        <f>IF(CR$6&lt;=$C$2,SUMIFS('Pooled CF'!$E:$E,'Pooled CF'!$A:$A,$A16,'Pooled CF'!$G:$G,CR$6),0)+IF(CR$6=$C$2,$K16)</f>
        <v>281516.28000000003</v>
      </c>
      <c r="CS16" s="100">
        <f>IF(CS$6&lt;=$C$2,SUMIFS('Pooled CF'!$E:$E,'Pooled CF'!$A:$A,$A16,'Pooled CF'!$G:$G,CS$6),0)+IF(CS$6=$C$2,$K16)</f>
        <v>272292.44</v>
      </c>
      <c r="CT16" s="100">
        <f>IF(CT$6&lt;=$C$2,SUMIFS('Pooled CF'!$E:$E,'Pooled CF'!$A:$A,$A16,'Pooled CF'!$G:$G,CT$6),0)+IF(CT$6=$C$2,$K16)</f>
        <v>280625.12</v>
      </c>
      <c r="CU16" s="100">
        <f>IF(CU$6&lt;=$C$2,SUMIFS('Pooled CF'!$E:$E,'Pooled CF'!$A:$A,$A16,'Pooled CF'!$G:$G,CU$6),0)+IF(CU$6=$C$2,$K16)</f>
        <v>258982.19</v>
      </c>
      <c r="CV16" s="100">
        <f>IF(CV$6&lt;=$C$2,SUMIFS('Pooled CF'!$E:$E,'Pooled CF'!$A:$A,$A16,'Pooled CF'!$G:$G,CV$6),0)+IF(CV$6=$C$2,$K16)</f>
        <v>265261.74</v>
      </c>
      <c r="CW16" s="100">
        <f>IF(CW$6&lt;=$C$2,SUMIFS('Pooled CF'!$E:$E,'Pooled CF'!$A:$A,$A16,'Pooled CF'!$G:$G,CW$6),0)+IF(CW$6=$C$2,$K16)</f>
        <v>273802.62</v>
      </c>
      <c r="CX16" s="100">
        <f>IF(CX$6&lt;=$C$2,SUMIFS('Pooled CF'!$E:$E,'Pooled CF'!$A:$A,$A16,'Pooled CF'!$G:$G,CX$6),0)+IF(CX$6=$C$2,$K16)</f>
        <v>265785.57</v>
      </c>
      <c r="CY16" s="100">
        <f>IF(CY$6&lt;=$C$2,SUMIFS('Pooled CF'!$E:$E,'Pooled CF'!$A:$A,$A16,'Pooled CF'!$G:$G,CY$6),0)+IF(CY$6=$C$2,$K16)</f>
        <v>270872.95</v>
      </c>
      <c r="CZ16" s="100">
        <f>IF(CZ$6&lt;=$C$2,SUMIFS('Pooled CF'!$E:$E,'Pooled CF'!$A:$A,$A16,'Pooled CF'!$G:$G,CZ$6),0)+IF(CZ$6=$C$2,$K16)</f>
        <v>261964.69</v>
      </c>
      <c r="DA16" s="100">
        <f>IF(DA$6&lt;=$C$2,SUMIFS('Pooled CF'!$E:$E,'Pooled CF'!$A:$A,$A16,'Pooled CF'!$G:$G,DA$6),0)+IF(DA$6=$C$2,$K16)</f>
        <v>270270.40999999997</v>
      </c>
      <c r="DB16" s="100">
        <f>IF(DB$6&lt;=$C$2,SUMIFS('Pooled CF'!$E:$E,'Pooled CF'!$A:$A,$A16,'Pooled CF'!$G:$G,DB$6),0)+IF(DB$6=$C$2,$K16)</f>
        <v>270503.17</v>
      </c>
      <c r="DC16" s="100">
        <f>IF(DC$6&lt;=$C$2,SUMIFS('Pooled CF'!$E:$E,'Pooled CF'!$A:$A,$A16,'Pooled CF'!$G:$G,DC$6),0)+IF(DC$6=$C$2,$K16)</f>
        <v>262136.56</v>
      </c>
      <c r="DD16" s="100">
        <f>IF(DD$6&lt;=$C$2,SUMIFS('Pooled CF'!$E:$E,'Pooled CF'!$A:$A,$A16,'Pooled CF'!$G:$G,DD$6),0)+IF(DD$6=$C$2,$K16)</f>
        <v>236839.08</v>
      </c>
      <c r="DE16" s="100">
        <f>IF(DE$6&lt;=$C$2,SUMIFS('Pooled CF'!$E:$E,'Pooled CF'!$A:$A,$A16,'Pooled CF'!$G:$G,DE$6),0)+IF(DE$6=$C$2,$K16)</f>
        <v>228518.96</v>
      </c>
      <c r="DF16" s="100">
        <f>IF(DF$6&lt;=$C$2,SUMIFS('Pooled CF'!$E:$E,'Pooled CF'!$A:$A,$A16,'Pooled CF'!$G:$G,DF$6),0)+IF(DF$6=$C$2,$K16)</f>
        <v>225154</v>
      </c>
      <c r="DG16" s="100">
        <f>IF(DG$6&lt;=$C$2,SUMIFS('Pooled CF'!$E:$E,'Pooled CF'!$A:$A,$A16,'Pooled CF'!$G:$G,DG$6),0)+IF(DG$6=$C$2,$K16)</f>
        <v>222634.55</v>
      </c>
      <c r="DH16" s="100">
        <f>IF(DH$6&lt;=$C$2,SUMIFS('Pooled CF'!$E:$E,'Pooled CF'!$A:$A,$A16,'Pooled CF'!$G:$G,DH$6),0)+IF(DH$6=$C$2,$K16)</f>
        <v>331337.95</v>
      </c>
      <c r="DI16" s="100">
        <f>IF(DI$6&lt;=$C$2,SUMIFS('Pooled CF'!$E:$E,'Pooled CF'!$A:$A,$A16,'Pooled CF'!$G:$G,DI$6),0)+IF(DI$6=$C$2,$K16)</f>
        <v>229677.81</v>
      </c>
      <c r="DJ16" s="100">
        <f>IF(DJ$6&lt;=$C$2,SUMIFS('Pooled CF'!$E:$E,'Pooled CF'!$A:$A,$A16,'Pooled CF'!$G:$G,DJ$6),0)+IF(DJ$6=$C$2,$K16)</f>
        <v>224175.8</v>
      </c>
      <c r="DK16" s="100">
        <f>IF(DK$6&lt;=$C$2,SUMIFS('Pooled CF'!$E:$E,'Pooled CF'!$A:$A,$A16,'Pooled CF'!$G:$G,DK$6),0)+IF(DK$6=$C$2,$K16)</f>
        <v>230614.67</v>
      </c>
      <c r="DL16" s="100">
        <f>IF(DL$6&lt;=$C$2,SUMIFS('Pooled CF'!$E:$E,'Pooled CF'!$A:$A,$A16,'Pooled CF'!$G:$G,DL$6),0)+IF(DL$6=$C$2,$K16)</f>
        <v>223049.59</v>
      </c>
      <c r="DM16" s="100">
        <f>IF(DM$6&lt;=$C$2,SUMIFS('Pooled CF'!$E:$E,'Pooled CF'!$A:$A,$A16,'Pooled CF'!$G:$G,DM$6),0)+IF(DM$6=$C$2,$K16)</f>
        <v>230689.57</v>
      </c>
      <c r="DN16" s="100">
        <f>IF(DN$6&lt;=$C$2,SUMIFS('Pooled CF'!$E:$E,'Pooled CF'!$A:$A,$A16,'Pooled CF'!$G:$G,DN$6),0)+IF(DN$6=$C$2,$K16)</f>
        <v>237592.77</v>
      </c>
      <c r="DO16" s="100">
        <f>IF(DO$6&lt;=$C$2,SUMIFS('Pooled CF'!$E:$E,'Pooled CF'!$A:$A,$A16,'Pooled CF'!$G:$G,DO$6),0)+IF(DO$6=$C$2,$K16)</f>
        <v>229142.74</v>
      </c>
      <c r="DP16" s="100">
        <f>IF(DP$6&lt;=$C$2,SUMIFS('Pooled CF'!$E:$E,'Pooled CF'!$A:$A,$A16,'Pooled CF'!$G:$G,DP$6),0)+IF(DP$6=$C$2,$K16)</f>
        <v>239148.83</v>
      </c>
      <c r="DQ16" s="100">
        <f>IF(DQ$6&lt;=$C$2,SUMIFS('Pooled CF'!$E:$E,'Pooled CF'!$A:$A,$A16,'Pooled CF'!$G:$G,DQ$6),0)+IF(DQ$6=$C$2,$K16)</f>
        <v>227793.68</v>
      </c>
      <c r="DR16" s="100">
        <f>IF(DR$6&lt;=$C$2,SUMIFS('Pooled CF'!$E:$E,'Pooled CF'!$A:$A,$A16,'Pooled CF'!$G:$G,DR$6),0)+IF(DR$6=$C$2,$K16)</f>
        <v>258313.28</v>
      </c>
      <c r="DS16" s="100">
        <f>IF(DS$6&lt;=$C$2,SUMIFS('Pooled CF'!$E:$E,'Pooled CF'!$A:$A,$A16,'Pooled CF'!$G:$G,DS$6),0)+IF(DS$6=$C$2,$K16)</f>
        <v>225415.55</v>
      </c>
      <c r="DT16" s="100">
        <f>IF(DT$6&lt;=$C$2,SUMIFS('Pooled CF'!$E:$E,'Pooled CF'!$A:$A,$A16,'Pooled CF'!$G:$G,DT$6),0)+IF(DT$6=$C$2,$K16)</f>
        <v>230268.72</v>
      </c>
      <c r="DU16" s="100">
        <f>IF(DU$6&lt;=$C$2,SUMIFS('Pooled CF'!$E:$E,'Pooled CF'!$A:$A,$A16,'Pooled CF'!$G:$G,DU$6),0)+IF(DU$6=$C$2,$K16)</f>
        <v>233335.9</v>
      </c>
      <c r="DV16" s="100">
        <f>IF(DV$6&lt;=$C$2,SUMIFS('Pooled CF'!$E:$E,'Pooled CF'!$A:$A,$A16,'Pooled CF'!$G:$G,DV$6),0)+IF(DV$6=$C$2,$K16)</f>
        <v>318416.14</v>
      </c>
      <c r="DW16" s="100">
        <f ca="1">IF(DW$6&lt;=$C$2,SUMIFS('Pooled CF'!$E:$E,'Pooled CF'!$A:$A,$A16,'Pooled CF'!$G:$G,DW$6),0)+IF(DW$6=$C$2,$K16)</f>
        <v>44476568.721941568</v>
      </c>
      <c r="DX16" s="100">
        <f>IF(DX$6&lt;=$C$2,SUMIFS('Pooled CF'!$E:$E,'Pooled CF'!$A:$A,$A16,'Pooled CF'!$G:$G,DX$6),0)+IF(DX$6=$C$2,$K16)</f>
        <v>0</v>
      </c>
      <c r="DY16" s="100">
        <f>IF(DY$6&lt;=$C$2,SUMIFS('Pooled CF'!$E:$E,'Pooled CF'!$A:$A,$A16,'Pooled CF'!$G:$G,DY$6),0)+IF(DY$6=$C$2,$K16)</f>
        <v>0</v>
      </c>
      <c r="DZ16" s="100">
        <f>IF(DZ$6&lt;=$C$2,SUMIFS('Pooled CF'!$E:$E,'Pooled CF'!$A:$A,$A16,'Pooled CF'!$G:$G,DZ$6),0)+IF(DZ$6=$C$2,$K16)</f>
        <v>0</v>
      </c>
      <c r="EA16" s="100">
        <f>IF(EA$6&lt;=$C$2,SUMIFS('Pooled CF'!$E:$E,'Pooled CF'!$A:$A,$A16,'Pooled CF'!$G:$G,EA$6),0)+IF(EA$6=$C$2,$K16)</f>
        <v>0</v>
      </c>
      <c r="EB16" s="100">
        <f>IF(EB$6&lt;=$C$2,SUMIFS('Pooled CF'!$E:$E,'Pooled CF'!$A:$A,$A16,'Pooled CF'!$G:$G,EB$6),0)+IF(EB$6=$C$2,$K16)</f>
        <v>0</v>
      </c>
      <c r="EC16" s="100">
        <f>IF(EC$6&lt;=$C$2,SUMIFS('Pooled CF'!$E:$E,'Pooled CF'!$A:$A,$A16,'Pooled CF'!$G:$G,EC$6),0)+IF(EC$6=$C$2,$K16)</f>
        <v>0</v>
      </c>
      <c r="ED16" s="100">
        <f>IF(ED$6&lt;=$C$2,SUMIFS('Pooled CF'!$E:$E,'Pooled CF'!$A:$A,$A16,'Pooled CF'!$G:$G,ED$6),0)+IF(ED$6=$C$2,$K16)</f>
        <v>0</v>
      </c>
      <c r="EE16" s="100">
        <f>IF(EE$6&lt;=$C$2,SUMIFS('Pooled CF'!$E:$E,'Pooled CF'!$A:$A,$A16,'Pooled CF'!$G:$G,EE$6),0)+IF(EE$6=$C$2,$K16)</f>
        <v>0</v>
      </c>
      <c r="EF16" s="100">
        <f>IF(EF$6&lt;=$C$2,SUMIFS('Pooled CF'!$E:$E,'Pooled CF'!$A:$A,$A16,'Pooled CF'!$G:$G,EF$6),0)+IF(EF$6=$C$2,$K16)</f>
        <v>0</v>
      </c>
      <c r="EG16" s="100">
        <f>IF(EG$6&lt;=$C$2,SUMIFS('Pooled CF'!$E:$E,'Pooled CF'!$A:$A,$A16,'Pooled CF'!$G:$G,EG$6),0)+IF(EG$6=$C$2,$K16)</f>
        <v>0</v>
      </c>
      <c r="EH16" s="100">
        <f>IF(EH$6&lt;=$C$2,SUMIFS('Pooled CF'!$E:$E,'Pooled CF'!$A:$A,$A16,'Pooled CF'!$G:$G,EH$6),0)+IF(EH$6=$C$2,$K16)</f>
        <v>0</v>
      </c>
      <c r="EI16" s="100">
        <f>IF(EI$6&lt;=$C$2,SUMIFS('Pooled CF'!$E:$E,'Pooled CF'!$A:$A,$A16,'Pooled CF'!$G:$G,EI$6),0)+IF(EI$6=$C$2,$K16)</f>
        <v>0</v>
      </c>
      <c r="EJ16" s="100">
        <f>IF(EJ$6&lt;=$C$2,SUMIFS('Pooled CF'!$E:$E,'Pooled CF'!$A:$A,$A16,'Pooled CF'!$G:$G,EJ$6),0)+IF(EJ$6=$C$2,$K16)</f>
        <v>0</v>
      </c>
      <c r="EK16" s="100">
        <f>IF(EK$6&lt;=$C$2,SUMIFS('Pooled CF'!$E:$E,'Pooled CF'!$A:$A,$A16,'Pooled CF'!$G:$G,EK$6),0)+IF(EK$6=$C$2,$K16)</f>
        <v>0</v>
      </c>
      <c r="EL16" s="100">
        <f>IF(EL$6&lt;=$C$2,SUMIFS('Pooled CF'!$E:$E,'Pooled CF'!$A:$A,$A16,'Pooled CF'!$G:$G,EL$6),0)+IF(EL$6=$C$2,$K16)</f>
        <v>0</v>
      </c>
      <c r="EM16" s="100">
        <f>IF(EM$6&lt;=$C$2,SUMIFS('Pooled CF'!$E:$E,'Pooled CF'!$A:$A,$A16,'Pooled CF'!$G:$G,EM$6),0)+IF(EM$6=$C$2,$K16)</f>
        <v>0</v>
      </c>
      <c r="EN16" s="100">
        <f>IF(EN$6&lt;=$C$2,SUMIFS('Pooled CF'!$E:$E,'Pooled CF'!$A:$A,$A16,'Pooled CF'!$G:$G,EN$6),0)+IF(EN$6=$C$2,$K16)</f>
        <v>0</v>
      </c>
      <c r="EO16" s="100">
        <f>IF(EO$6&lt;=$C$2,SUMIFS('Pooled CF'!$E:$E,'Pooled CF'!$A:$A,$A16,'Pooled CF'!$G:$G,EO$6),0)+IF(EO$6=$C$2,$K16)</f>
        <v>0</v>
      </c>
      <c r="EP16" s="100">
        <f>IF(EP$6&lt;=$C$2,SUMIFS('Pooled CF'!$E:$E,'Pooled CF'!$A:$A,$A16,'Pooled CF'!$G:$G,EP$6),0)+IF(EP$6=$C$2,$K16)</f>
        <v>0</v>
      </c>
      <c r="EQ16" s="100">
        <f>IF(EQ$6&lt;=$C$2,SUMIFS('Pooled CF'!$E:$E,'Pooled CF'!$A:$A,$A16,'Pooled CF'!$G:$G,EQ$6),0)+IF(EQ$6=$C$2,$K16)</f>
        <v>0</v>
      </c>
      <c r="ER16" s="100">
        <f>IF(ER$6&lt;=$C$2,SUMIFS('Pooled CF'!$E:$E,'Pooled CF'!$A:$A,$A16,'Pooled CF'!$G:$G,ER$6),0)+IF(ER$6=$C$2,$K16)</f>
        <v>0</v>
      </c>
      <c r="ES16" s="100">
        <f>IF(ES$6&lt;=$C$2,SUMIFS('Pooled CF'!$E:$E,'Pooled CF'!$A:$A,$A16,'Pooled CF'!$G:$G,ES$6),0)+IF(ES$6=$C$2,$K16)</f>
        <v>0</v>
      </c>
      <c r="ET16" s="100">
        <f>IF(ET$6&lt;=$C$2,SUMIFS('Pooled CF'!$E:$E,'Pooled CF'!$A:$A,$A16,'Pooled CF'!$G:$G,ET$6),0)+IF(ET$6=$C$2,$K16)</f>
        <v>0</v>
      </c>
      <c r="EU16" s="100">
        <f>IF(EU$6&lt;=$C$2,SUMIFS('Pooled CF'!$E:$E,'Pooled CF'!$A:$A,$A16,'Pooled CF'!$G:$G,EU$6),0)+IF(EU$6=$C$2,$K16)</f>
        <v>0</v>
      </c>
      <c r="EV16" s="100">
        <f>IF(EV$6&lt;=$C$2,SUMIFS('Pooled CF'!$E:$E,'Pooled CF'!$A:$A,$A16,'Pooled CF'!$G:$G,EV$6),0)+IF(EV$6=$C$2,$K16)</f>
        <v>0</v>
      </c>
      <c r="EW16" s="100">
        <f>IF(EW$6&lt;=$C$2,SUMIFS('Pooled CF'!$E:$E,'Pooled CF'!$A:$A,$A16,'Pooled CF'!$G:$G,EW$6),0)+IF(EW$6=$C$2,$K16)</f>
        <v>0</v>
      </c>
      <c r="EX16" s="100">
        <f>IF(EX$6&lt;=$C$2,SUMIFS('Pooled CF'!$E:$E,'Pooled CF'!$A:$A,$A16,'Pooled CF'!$G:$G,EX$6),0)+IF(EX$6=$C$2,$K16)</f>
        <v>0</v>
      </c>
      <c r="EY16" s="100">
        <f>IF(EY$6&lt;=$C$2,SUMIFS('Pooled CF'!$E:$E,'Pooled CF'!$A:$A,$A16,'Pooled CF'!$G:$G,EY$6),0)+IF(EY$6=$C$2,$K16)</f>
        <v>0</v>
      </c>
      <c r="EZ16" s="100">
        <f>IF(EZ$6&lt;=$C$2,SUMIFS('Pooled CF'!$E:$E,'Pooled CF'!$A:$A,$A16,'Pooled CF'!$G:$G,EZ$6),0)+IF(EZ$6=$C$2,$K16)</f>
        <v>0</v>
      </c>
      <c r="FA16" s="100">
        <f>IF(FA$6&lt;=$C$2,SUMIFS('Pooled CF'!$E:$E,'Pooled CF'!$A:$A,$A16,'Pooled CF'!$G:$G,FA$6),0)+IF(FA$6=$C$2,$K16)</f>
        <v>0</v>
      </c>
      <c r="FB16" s="100">
        <f>IF(FB$6&lt;=$C$2,SUMIFS('Pooled CF'!$E:$E,'Pooled CF'!$A:$A,$A16,'Pooled CF'!$G:$G,FB$6),0)+IF(FB$6=$C$2,$K16)</f>
        <v>0</v>
      </c>
      <c r="FC16" s="100">
        <f>IF(FC$6&lt;=$C$2,SUMIFS('Pooled CF'!$E:$E,'Pooled CF'!$A:$A,$A16,'Pooled CF'!$G:$G,FC$6),0)+IF(FC$6=$C$2,$K16)</f>
        <v>0</v>
      </c>
      <c r="FD16" s="100">
        <f>IF(FD$6&lt;=$C$2,SUMIFS('Pooled CF'!$E:$E,'Pooled CF'!$A:$A,$A16,'Pooled CF'!$G:$G,FD$6),0)+IF(FD$6=$C$2,$K16)</f>
        <v>0</v>
      </c>
      <c r="FE16" s="100">
        <f>IF(FE$6&lt;=$C$2,SUMIFS('Pooled CF'!$E:$E,'Pooled CF'!$A:$A,$A16,'Pooled CF'!$G:$G,FE$6),0)+IF(FE$6=$C$2,$K16)</f>
        <v>0</v>
      </c>
      <c r="FF16" s="100">
        <f>IF(FF$6&lt;=$C$2,SUMIFS('Pooled CF'!$E:$E,'Pooled CF'!$A:$A,$A16,'Pooled CF'!$G:$G,FF$6),0)+IF(FF$6=$C$2,$K16)</f>
        <v>0</v>
      </c>
      <c r="FG16" s="100">
        <f>IF(FG$6&lt;=$C$2,SUMIFS('Pooled CF'!$E:$E,'Pooled CF'!$A:$A,$A16,'Pooled CF'!$G:$G,FG$6),0)+IF(FG$6=$C$2,$K16)</f>
        <v>0</v>
      </c>
      <c r="FH16" s="100">
        <f>IF(FH$6&lt;=$C$2,SUMIFS('Pooled CF'!$E:$E,'Pooled CF'!$A:$A,$A16,'Pooled CF'!$G:$G,FH$6),0)+IF(FH$6=$C$2,$K16)</f>
        <v>0</v>
      </c>
      <c r="FI16" s="100">
        <f>IF(FI$6&lt;=$C$2,SUMIFS('Pooled CF'!$E:$E,'Pooled CF'!$A:$A,$A16,'Pooled CF'!$G:$G,FI$6),0)+IF(FI$6=$C$2,$K16)</f>
        <v>0</v>
      </c>
      <c r="FJ16" s="100">
        <f>IF(FJ$6&lt;=$C$2,SUMIFS('Pooled CF'!$E:$E,'Pooled CF'!$A:$A,$A16,'Pooled CF'!$G:$G,FJ$6),0)+IF(FJ$6=$C$2,$K16)</f>
        <v>0</v>
      </c>
      <c r="FK16" s="100">
        <f>IF(FK$6&lt;=$C$2,SUMIFS('Pooled CF'!$E:$E,'Pooled CF'!$A:$A,$A16,'Pooled CF'!$G:$G,FK$6),0)+IF(FK$6=$C$2,$K16)</f>
        <v>0</v>
      </c>
      <c r="FL16" s="100">
        <f>IF(FL$6&lt;=$C$2,SUMIFS('Pooled CF'!$E:$E,'Pooled CF'!$A:$A,$A16,'Pooled CF'!$G:$G,FL$6),0)+IF(FL$6=$C$2,$K16)</f>
        <v>0</v>
      </c>
      <c r="FM16" s="100">
        <f>IF(FM$6&lt;=$C$2,SUMIFS('Pooled CF'!$E:$E,'Pooled CF'!$A:$A,$A16,'Pooled CF'!$G:$G,FM$6),0)+IF(FM$6=$C$2,$K16)</f>
        <v>0</v>
      </c>
      <c r="FN16" s="100">
        <f>IF(FN$6&lt;=$C$2,SUMIFS('Pooled CF'!$E:$E,'Pooled CF'!$A:$A,$A16,'Pooled CF'!$G:$G,FN$6),0)+IF(FN$6=$C$2,$K16)</f>
        <v>0</v>
      </c>
      <c r="FO16" s="100">
        <f>IF(FO$6&lt;=$C$2,SUMIFS('Pooled CF'!$E:$E,'Pooled CF'!$A:$A,$A16,'Pooled CF'!$G:$G,FO$6),0)+IF(FO$6=$C$2,$K16)</f>
        <v>0</v>
      </c>
      <c r="FP16" s="100">
        <f>IF(FP$6&lt;=$C$2,SUMIFS('Pooled CF'!$E:$E,'Pooled CF'!$A:$A,$A16,'Pooled CF'!$G:$G,FP$6),0)+IF(FP$6=$C$2,$K16)</f>
        <v>0</v>
      </c>
      <c r="FQ16" s="100">
        <f>IF(FQ$6&lt;=$C$2,SUMIFS('Pooled CF'!$E:$E,'Pooled CF'!$A:$A,$A16,'Pooled CF'!$G:$G,FQ$6),0)+IF(FQ$6=$C$2,$K16)</f>
        <v>0</v>
      </c>
      <c r="FR16" s="100">
        <f>IF(FR$6&lt;=$C$2,SUMIFS('Pooled CF'!$E:$E,'Pooled CF'!$A:$A,$A16,'Pooled CF'!$G:$G,FR$6),0)+IF(FR$6=$C$2,$K16)</f>
        <v>0</v>
      </c>
      <c r="FS16" s="100">
        <f>IF(FS$6&lt;=$C$2,SUMIFS('Pooled CF'!$E:$E,'Pooled CF'!$A:$A,$A16,'Pooled CF'!$G:$G,FS$6),0)+IF(FS$6=$C$2,$K16)</f>
        <v>0</v>
      </c>
      <c r="FT16" s="100">
        <f>IF(FT$6&lt;=$C$2,SUMIFS('Pooled CF'!$E:$E,'Pooled CF'!$A:$A,$A16,'Pooled CF'!$G:$G,FT$6),0)+IF(FT$6=$C$2,$K16)</f>
        <v>0</v>
      </c>
      <c r="FU16" s="100">
        <f>IF(FU$6&lt;=$C$2,SUMIFS('Pooled CF'!$E:$E,'Pooled CF'!$A:$A,$A16,'Pooled CF'!$G:$G,FU$6),0)+IF(FU$6=$C$2,$K16)</f>
        <v>0</v>
      </c>
      <c r="FV16" s="100">
        <f>IF(FV$6&lt;=$C$2,SUMIFS('Pooled CF'!$E:$E,'Pooled CF'!$A:$A,$A16,'Pooled CF'!$G:$G,FV$6),0)+IF(FV$6=$C$2,$K16)</f>
        <v>0</v>
      </c>
      <c r="FW16" s="100">
        <f>IF(FW$6&lt;=$C$2,SUMIFS('Pooled CF'!$E:$E,'Pooled CF'!$A:$A,$A16,'Pooled CF'!$G:$G,FW$6),0)+IF(FW$6=$C$2,$K16)</f>
        <v>0</v>
      </c>
      <c r="FX16" s="100">
        <f>IF(FX$6&lt;=$C$2,SUMIFS('Pooled CF'!$E:$E,'Pooled CF'!$A:$A,$A16,'Pooled CF'!$G:$G,FX$6),0)+IF(FX$6=$C$2,$K16)</f>
        <v>0</v>
      </c>
      <c r="FY16" s="100">
        <f>IF(FY$6&lt;=$C$2,SUMIFS('Pooled CF'!$E:$E,'Pooled CF'!$A:$A,$A16,'Pooled CF'!$G:$G,FY$6),0)+IF(FY$6=$C$2,$K16)</f>
        <v>0</v>
      </c>
      <c r="FZ16" s="100">
        <f>IF(FZ$6&lt;=$C$2,SUMIFS('Pooled CF'!$E:$E,'Pooled CF'!$A:$A,$A16,'Pooled CF'!$G:$G,FZ$6),0)+IF(FZ$6=$C$2,$K16)</f>
        <v>0</v>
      </c>
      <c r="GA16" s="100">
        <f>IF(GA$6&lt;=$C$2,SUMIFS('Pooled CF'!$E:$E,'Pooled CF'!$A:$A,$A16,'Pooled CF'!$G:$G,GA$6),0)+IF(GA$6=$C$2,$K16)</f>
        <v>0</v>
      </c>
      <c r="GB16" s="100">
        <f>IF(GB$6&lt;=$C$2,SUMIFS('Pooled CF'!$E:$E,'Pooled CF'!$A:$A,$A16,'Pooled CF'!$G:$G,GB$6),0)+IF(GB$6=$C$2,$K16)</f>
        <v>0</v>
      </c>
      <c r="GC16" s="100">
        <f>IF(GC$6&lt;=$C$2,SUMIFS('Pooled CF'!$E:$E,'Pooled CF'!$A:$A,$A16,'Pooled CF'!$G:$G,GC$6),0)+IF(GC$6=$C$2,$K16)</f>
        <v>0</v>
      </c>
      <c r="GD16" s="100">
        <f>IF(GD$6&lt;=$C$2,SUMIFS('Pooled CF'!$E:$E,'Pooled CF'!$A:$A,$A16,'Pooled CF'!$G:$G,GD$6),0)+IF(GD$6=$C$2,$K16)</f>
        <v>0</v>
      </c>
      <c r="GE16" s="100">
        <f>IF(GE$6&lt;=$C$2,SUMIFS('Pooled CF'!$E:$E,'Pooled CF'!$A:$A,$A16,'Pooled CF'!$G:$G,GE$6),0)+IF(GE$6=$C$2,$K16)</f>
        <v>0</v>
      </c>
      <c r="GF16" s="100">
        <f>IF(GF$6&lt;=$C$2,SUMIFS('Pooled CF'!$E:$E,'Pooled CF'!$A:$A,$A16,'Pooled CF'!$G:$G,GF$6),0)+IF(GF$6=$C$2,$K16)</f>
        <v>0</v>
      </c>
      <c r="GG16" s="100">
        <f>IF(GG$6&lt;=$C$2,SUMIFS('Pooled CF'!$E:$E,'Pooled CF'!$A:$A,$A16,'Pooled CF'!$G:$G,GG$6),0)+IF(GG$6=$C$2,$K16)</f>
        <v>0</v>
      </c>
      <c r="GH16" s="100">
        <f>IF(GH$6&lt;=$C$2,SUMIFS('Pooled CF'!$E:$E,'Pooled CF'!$A:$A,$A16,'Pooled CF'!$G:$G,GH$6),0)+IF(GH$6=$C$2,$K16)</f>
        <v>0</v>
      </c>
      <c r="GI16" s="100">
        <f>IF(GI$6&lt;=$C$2,SUMIFS('Pooled CF'!$E:$E,'Pooled CF'!$A:$A,$A16,'Pooled CF'!$G:$G,GI$6),0)+IF(GI$6=$C$2,$K16)</f>
        <v>0</v>
      </c>
      <c r="GJ16" s="100">
        <f>IF(GJ$6&lt;=$C$2,SUMIFS('Pooled CF'!$E:$E,'Pooled CF'!$A:$A,$A16,'Pooled CF'!$G:$G,GJ$6),0)+IF(GJ$6=$C$2,$K16)</f>
        <v>0</v>
      </c>
      <c r="GK16" s="100">
        <f>IF(GK$6&lt;=$C$2,SUMIFS('Pooled CF'!$E:$E,'Pooled CF'!$A:$A,$A16,'Pooled CF'!$G:$G,GK$6),0)+IF(GK$6=$C$2,$K16)</f>
        <v>0</v>
      </c>
      <c r="GL16" s="100">
        <f>IF(GL$6&lt;=$C$2,SUMIFS('Pooled CF'!$E:$E,'Pooled CF'!$A:$A,$A16,'Pooled CF'!$G:$G,GL$6),0)+IF(GL$6=$C$2,$K16)</f>
        <v>0</v>
      </c>
      <c r="GM16" s="100">
        <f>IF(GM$6&lt;=$C$2,SUMIFS('Pooled CF'!$E:$E,'Pooled CF'!$A:$A,$A16,'Pooled CF'!$G:$G,GM$6),0)+IF(GM$6=$C$2,$K16)</f>
        <v>0</v>
      </c>
      <c r="GN16" s="100">
        <f>IF(GN$6&lt;=$C$2,SUMIFS('Pooled CF'!$E:$E,'Pooled CF'!$A:$A,$A16,'Pooled CF'!$G:$G,GN$6),0)+IF(GN$6=$C$2,$K16)</f>
        <v>0</v>
      </c>
      <c r="GO16" s="100">
        <f>IF(GO$6&lt;=$C$2,SUMIFS('Pooled CF'!$E:$E,'Pooled CF'!$A:$A,$A16,'Pooled CF'!$G:$G,GO$6),0)+IF(GO$6=$C$2,$K16)</f>
        <v>0</v>
      </c>
      <c r="GP16" s="100">
        <f>IF(GP$6&lt;=$C$2,SUMIFS('Pooled CF'!$E:$E,'Pooled CF'!$A:$A,$A16,'Pooled CF'!$G:$G,GP$6),0)+IF(GP$6=$C$2,$K16)</f>
        <v>0</v>
      </c>
      <c r="GQ16" s="100">
        <f>IF(GQ$6&lt;=$C$2,SUMIFS('Pooled CF'!$E:$E,'Pooled CF'!$A:$A,$A16,'Pooled CF'!$G:$G,GQ$6),0)+IF(GQ$6=$C$2,$K16)</f>
        <v>0</v>
      </c>
      <c r="GR16" s="100">
        <f>IF(GR$6&lt;=$C$2,SUMIFS('Pooled CF'!$E:$E,'Pooled CF'!$A:$A,$A16,'Pooled CF'!$G:$G,GR$6),0)+IF(GR$6=$C$2,$K16)</f>
        <v>0</v>
      </c>
      <c r="GS16" s="100">
        <f>IF(GS$6&lt;=$C$2,SUMIFS('Pooled CF'!$E:$E,'Pooled CF'!$A:$A,$A16,'Pooled CF'!$G:$G,GS$6),0)+IF(GS$6=$C$2,$K16)</f>
        <v>0</v>
      </c>
      <c r="GT16" s="100">
        <f>IF(GT$6&lt;=$C$2,SUMIFS('Pooled CF'!$E:$E,'Pooled CF'!$A:$A,$A16,'Pooled CF'!$G:$G,GT$6),0)+IF(GT$6=$C$2,$K16)</f>
        <v>0</v>
      </c>
      <c r="GU16" s="100">
        <f>IF(GU$6&lt;=$C$2,SUMIFS('Pooled CF'!$E:$E,'Pooled CF'!$A:$A,$A16,'Pooled CF'!$G:$G,GU$6),0)+IF(GU$6=$C$2,$K16)</f>
        <v>0</v>
      </c>
      <c r="GV16" s="100">
        <f>IF(GV$6&lt;=$C$2,SUMIFS('Pooled CF'!$E:$E,'Pooled CF'!$A:$A,$A16,'Pooled CF'!$G:$G,GV$6),0)+IF(GV$6=$C$2,$K16)</f>
        <v>0</v>
      </c>
      <c r="GW16" s="100">
        <f>IF(GW$6&lt;=$C$2,SUMIFS('Pooled CF'!$E:$E,'Pooled CF'!$A:$A,$A16,'Pooled CF'!$G:$G,GW$6),0)+IF(GW$6=$C$2,$K16)</f>
        <v>0</v>
      </c>
      <c r="GY16" s="85">
        <f t="shared" si="11"/>
        <v>-37029541.013552994</v>
      </c>
      <c r="GZ16" s="85">
        <f t="shared" si="10"/>
        <v>3373456.55</v>
      </c>
      <c r="HA16" s="85">
        <f t="shared" si="10"/>
        <v>3180114.54</v>
      </c>
      <c r="HB16" s="85">
        <f t="shared" si="10"/>
        <v>3227163.1799999997</v>
      </c>
      <c r="HC16" s="85">
        <f t="shared" si="10"/>
        <v>3341182.9699999997</v>
      </c>
      <c r="HD16" s="85">
        <f t="shared" si="10"/>
        <v>3392360.8099999996</v>
      </c>
      <c r="HE16" s="85">
        <f t="shared" si="10"/>
        <v>3582287.2399999998</v>
      </c>
      <c r="HF16" s="85">
        <f t="shared" si="10"/>
        <v>3145563.06</v>
      </c>
      <c r="HG16" s="85">
        <f t="shared" si="10"/>
        <v>2851011.9600000004</v>
      </c>
      <c r="HH16" s="85">
        <f t="shared" ca="1" si="10"/>
        <v>45742318.311941564</v>
      </c>
      <c r="HI16" s="85">
        <f t="shared" si="10"/>
        <v>0</v>
      </c>
      <c r="HJ16" s="85">
        <f t="shared" si="10"/>
        <v>0</v>
      </c>
      <c r="HK16" s="85">
        <f t="shared" si="10"/>
        <v>0</v>
      </c>
      <c r="HL16" s="85">
        <f t="shared" si="10"/>
        <v>0</v>
      </c>
      <c r="HM16" s="85">
        <f t="shared" si="10"/>
        <v>0</v>
      </c>
      <c r="HN16" s="85">
        <f t="shared" si="10"/>
        <v>0</v>
      </c>
      <c r="HO16" s="85">
        <f t="shared" ca="1" si="12"/>
        <v>34805917.608388565</v>
      </c>
    </row>
    <row r="17" spans="1:223" hidden="1" outlineLevel="1" x14ac:dyDescent="0.75">
      <c r="A17" s="7" t="s">
        <v>23</v>
      </c>
      <c r="B17" s="112" t="s">
        <v>156</v>
      </c>
      <c r="C17" s="104"/>
      <c r="D17" s="104">
        <f ca="1">EOMONTH(OFFSET(Strats!$B$3,MATCH($B17,Strats!$B$4:$B$31,0),MATCH(D$5,Strats!$C$3:$BS$3,0)),0)</f>
        <v>43069</v>
      </c>
      <c r="E17" s="87">
        <f ca="1">OFFSET(Strats!$B$3,MATCH($B17,Strats!$B$4:$B$31,0),MATCH(E$5,Strats!$C$3:$BS$3,0))</f>
        <v>78392651</v>
      </c>
      <c r="F17" s="88">
        <f ca="1">OFFSET(Strats!$B$3,MATCH($B17,Strats!$B$4:$B$31,0),MATCH(F$5,Strats!$C$3:$BS$3,0))</f>
        <v>0.4885777</v>
      </c>
      <c r="G17" s="85">
        <f t="shared" ca="1" si="7"/>
        <v>38300901.122482702</v>
      </c>
      <c r="H17" s="113">
        <f ca="1">'HTM Output'!G17</f>
        <v>28502802.110000014</v>
      </c>
      <c r="I17" s="87">
        <f ca="1">OFFSET(Strats!$B$3,MATCH($B17,Strats!$B$4:$B$31,0),MATCH(I$5,Strats!$C$3:$BS$3,0))</f>
        <v>63221085.590000004</v>
      </c>
      <c r="J17" s="88">
        <f ca="1">OFFSET(Strats!$B$3,MATCH($B17,Strats!$B$4:$B$31,0),MATCH(J$5,Strats!$C$3:$BS$3,0))</f>
        <v>0.69324000054728574</v>
      </c>
      <c r="K17" s="85">
        <f t="shared" ca="1" si="8"/>
        <v>43827385.409011602</v>
      </c>
      <c r="L17" s="86">
        <f ca="1">IFERROR(XIRR(OFFSET($N17,0,MATCH($D17,$O$6:$GW$6,0)):$GW17,OFFSET($N$6,0,MATCH($D17,$O$6:$GW$6,0)):$GW$6),"N/A")</f>
        <v>0.1025377929210663</v>
      </c>
      <c r="M17" s="95">
        <f t="shared" ca="1" si="9"/>
        <v>1.8884722134266878</v>
      </c>
      <c r="O17" s="100">
        <f>IF(O$6&lt;=$C$2,SUMIFS('Pooled CF'!$E:$E,'Pooled CF'!$A:$A,$A17,'Pooled CF'!$G:$G,O$6),0)+IF(O$6=$C$2,$K17)</f>
        <v>0</v>
      </c>
      <c r="P17" s="100">
        <f>IF(P$6&lt;=$C$2,SUMIFS('Pooled CF'!$E:$E,'Pooled CF'!$A:$A,$A17,'Pooled CF'!$G:$G,P$6),0)+IF(P$6=$C$2,$K17)</f>
        <v>0</v>
      </c>
      <c r="Q17" s="100">
        <f>IF(Q$6&lt;=$C$2,SUMIFS('Pooled CF'!$E:$E,'Pooled CF'!$A:$A,$A17,'Pooled CF'!$G:$G,Q$6),0)+IF(Q$6=$C$2,$K17)</f>
        <v>0</v>
      </c>
      <c r="R17" s="100">
        <f>IF(R$6&lt;=$C$2,SUMIFS('Pooled CF'!$E:$E,'Pooled CF'!$A:$A,$A17,'Pooled CF'!$G:$G,R$6),0)+IF(R$6=$C$2,$K17)</f>
        <v>0</v>
      </c>
      <c r="S17" s="100">
        <f>IF(S$6&lt;=$C$2,SUMIFS('Pooled CF'!$E:$E,'Pooled CF'!$A:$A,$A17,'Pooled CF'!$G:$G,S$6),0)+IF(S$6=$C$2,$K17)</f>
        <v>0</v>
      </c>
      <c r="T17" s="100">
        <f>IF(T$6&lt;=$C$2,SUMIFS('Pooled CF'!$E:$E,'Pooled CF'!$A:$A,$A17,'Pooled CF'!$G:$G,T$6),0)+IF(T$6=$C$2,$K17)</f>
        <v>0</v>
      </c>
      <c r="U17" s="100">
        <f>IF(U$6&lt;=$C$2,SUMIFS('Pooled CF'!$E:$E,'Pooled CF'!$A:$A,$A17,'Pooled CF'!$G:$G,U$6),0)+IF(U$6=$C$2,$K17)</f>
        <v>0</v>
      </c>
      <c r="V17" s="100">
        <f>IF(V$6&lt;=$C$2,SUMIFS('Pooled CF'!$E:$E,'Pooled CF'!$A:$A,$A17,'Pooled CF'!$G:$G,V$6),0)+IF(V$6=$C$2,$K17)</f>
        <v>0</v>
      </c>
      <c r="W17" s="100">
        <f>IF(W$6&lt;=$C$2,SUMIFS('Pooled CF'!$E:$E,'Pooled CF'!$A:$A,$A17,'Pooled CF'!$G:$G,W$6),0)+IF(W$6=$C$2,$K17)</f>
        <v>0</v>
      </c>
      <c r="X17" s="100">
        <f>IF(X$6&lt;=$C$2,SUMIFS('Pooled CF'!$E:$E,'Pooled CF'!$A:$A,$A17,'Pooled CF'!$G:$G,X$6),0)+IF(X$6=$C$2,$K17)</f>
        <v>-38300901.122482702</v>
      </c>
      <c r="Y17" s="100">
        <f>IF(Y$6&lt;=$C$2,SUMIFS('Pooled CF'!$E:$E,'Pooled CF'!$A:$A,$A17,'Pooled CF'!$G:$G,Y$6),0)+IF(Y$6=$C$2,$K17)</f>
        <v>282341.67</v>
      </c>
      <c r="Z17" s="100">
        <f>IF(Z$6&lt;=$C$2,SUMIFS('Pooled CF'!$E:$E,'Pooled CF'!$A:$A,$A17,'Pooled CF'!$G:$G,Z$6),0)+IF(Z$6=$C$2,$K17)</f>
        <v>282329.13</v>
      </c>
      <c r="AA17" s="100">
        <f>IF(AA$6&lt;=$C$2,SUMIFS('Pooled CF'!$E:$E,'Pooled CF'!$A:$A,$A17,'Pooled CF'!$G:$G,AA$6),0)+IF(AA$6=$C$2,$K17)</f>
        <v>282317.95</v>
      </c>
      <c r="AB17" s="100">
        <f>IF(AB$6&lt;=$C$2,SUMIFS('Pooled CF'!$E:$E,'Pooled CF'!$A:$A,$A17,'Pooled CF'!$G:$G,AB$6),0)+IF(AB$6=$C$2,$K17)</f>
        <v>282317.56</v>
      </c>
      <c r="AC17" s="100">
        <f>IF(AC$6&lt;=$C$2,SUMIFS('Pooled CF'!$E:$E,'Pooled CF'!$A:$A,$A17,'Pooled CF'!$G:$G,AC$6),0)+IF(AC$6=$C$2,$K17)</f>
        <v>291700.86</v>
      </c>
      <c r="AD17" s="100">
        <f>IF(AD$6&lt;=$C$2,SUMIFS('Pooled CF'!$E:$E,'Pooled CF'!$A:$A,$A17,'Pooled CF'!$G:$G,AD$6),0)+IF(AD$6=$C$2,$K17)</f>
        <v>282279.8</v>
      </c>
      <c r="AE17" s="100">
        <f>IF(AE$6&lt;=$C$2,SUMIFS('Pooled CF'!$E:$E,'Pooled CF'!$A:$A,$A17,'Pooled CF'!$G:$G,AE$6),0)+IF(AE$6=$C$2,$K17)</f>
        <v>291658.65999999997</v>
      </c>
      <c r="AF17" s="100">
        <f>IF(AF$6&lt;=$C$2,SUMIFS('Pooled CF'!$E:$E,'Pooled CF'!$A:$A,$A17,'Pooled CF'!$G:$G,AF$6),0)+IF(AF$6=$C$2,$K17)</f>
        <v>282255.46000000002</v>
      </c>
      <c r="AG17" s="100">
        <f>IF(AG$6&lt;=$C$2,SUMIFS('Pooled CF'!$E:$E,'Pooled CF'!$A:$A,$A17,'Pooled CF'!$G:$G,AG$6),0)+IF(AG$6=$C$2,$K17)</f>
        <v>291647.46000000002</v>
      </c>
      <c r="AH17" s="100">
        <f>IF(AH$6&lt;=$C$2,SUMIFS('Pooled CF'!$E:$E,'Pooled CF'!$A:$A,$A17,'Pooled CF'!$G:$G,AH$6),0)+IF(AH$6=$C$2,$K17)</f>
        <v>291641.65000000002</v>
      </c>
      <c r="AI17" s="100">
        <f>IF(AI$6&lt;=$C$2,SUMIFS('Pooled CF'!$E:$E,'Pooled CF'!$A:$A,$A17,'Pooled CF'!$G:$G,AI$6),0)+IF(AI$6=$C$2,$K17)</f>
        <v>282219.19</v>
      </c>
      <c r="AJ17" s="100">
        <f>IF(AJ$6&lt;=$C$2,SUMIFS('Pooled CF'!$E:$E,'Pooled CF'!$A:$A,$A17,'Pooled CF'!$G:$G,AJ$6),0)+IF(AJ$6=$C$2,$K17)</f>
        <v>291592.52</v>
      </c>
      <c r="AK17" s="100">
        <f>IF(AK$6&lt;=$C$2,SUMIFS('Pooled CF'!$E:$E,'Pooled CF'!$A:$A,$A17,'Pooled CF'!$G:$G,AK$6),0)+IF(AK$6=$C$2,$K17)</f>
        <v>282179.78999999998</v>
      </c>
      <c r="AL17" s="100">
        <f>IF(AL$6&lt;=$C$2,SUMIFS('Pooled CF'!$E:$E,'Pooled CF'!$A:$A,$A17,'Pooled CF'!$G:$G,AL$6),0)+IF(AL$6=$C$2,$K17)</f>
        <v>282125.61</v>
      </c>
      <c r="AM17" s="100">
        <f>IF(AM$6&lt;=$C$2,SUMIFS('Pooled CF'!$E:$E,'Pooled CF'!$A:$A,$A17,'Pooled CF'!$G:$G,AM$6),0)+IF(AM$6=$C$2,$K17)</f>
        <v>282013.07</v>
      </c>
      <c r="AN17" s="100">
        <f>IF(AN$6&lt;=$C$2,SUMIFS('Pooled CF'!$E:$E,'Pooled CF'!$A:$A,$A17,'Pooled CF'!$G:$G,AN$6),0)+IF(AN$6=$C$2,$K17)</f>
        <v>282033.77</v>
      </c>
      <c r="AO17" s="100">
        <f>IF(AO$6&lt;=$C$2,SUMIFS('Pooled CF'!$E:$E,'Pooled CF'!$A:$A,$A17,'Pooled CF'!$G:$G,AO$6),0)+IF(AO$6=$C$2,$K17)</f>
        <v>291511.09999999998</v>
      </c>
      <c r="AP17" s="100">
        <f>IF(AP$6&lt;=$C$2,SUMIFS('Pooled CF'!$E:$E,'Pooled CF'!$A:$A,$A17,'Pooled CF'!$G:$G,AP$6),0)+IF(AP$6=$C$2,$K17)</f>
        <v>282121.67</v>
      </c>
      <c r="AQ17" s="100">
        <f>IF(AQ$6&lt;=$C$2,SUMIFS('Pooled CF'!$E:$E,'Pooled CF'!$A:$A,$A17,'Pooled CF'!$G:$G,AQ$6),0)+IF(AQ$6=$C$2,$K17)</f>
        <v>291509.62</v>
      </c>
      <c r="AR17" s="100">
        <f>IF(AR$6&lt;=$C$2,SUMIFS('Pooled CF'!$E:$E,'Pooled CF'!$A:$A,$A17,'Pooled CF'!$G:$G,AR$6),0)+IF(AR$6=$C$2,$K17)</f>
        <v>282081.03000000003</v>
      </c>
      <c r="AS17" s="100">
        <f>IF(AS$6&lt;=$C$2,SUMIFS('Pooled CF'!$E:$E,'Pooled CF'!$A:$A,$A17,'Pooled CF'!$G:$G,AS$6),0)+IF(AS$6=$C$2,$K17)</f>
        <v>291403.73</v>
      </c>
      <c r="AT17" s="100">
        <f>IF(AT$6&lt;=$C$2,SUMIFS('Pooled CF'!$E:$E,'Pooled CF'!$A:$A,$A17,'Pooled CF'!$G:$G,AT$6),0)+IF(AT$6=$C$2,$K17)</f>
        <v>291420.77</v>
      </c>
      <c r="AU17" s="100">
        <f>IF(AU$6&lt;=$C$2,SUMIFS('Pooled CF'!$E:$E,'Pooled CF'!$A:$A,$A17,'Pooled CF'!$G:$G,AU$6),0)+IF(AU$6=$C$2,$K17)</f>
        <v>282047.90999999997</v>
      </c>
      <c r="AV17" s="100">
        <f>IF(AV$6&lt;=$C$2,SUMIFS('Pooled CF'!$E:$E,'Pooled CF'!$A:$A,$A17,'Pooled CF'!$G:$G,AV$6),0)+IF(AV$6=$C$2,$K17)</f>
        <v>291433.02</v>
      </c>
      <c r="AW17" s="100">
        <f>IF(AW$6&lt;=$C$2,SUMIFS('Pooled CF'!$E:$E,'Pooled CF'!$A:$A,$A17,'Pooled CF'!$G:$G,AW$6),0)+IF(AW$6=$C$2,$K17)</f>
        <v>281930.76</v>
      </c>
      <c r="AX17" s="100">
        <f>IF(AX$6&lt;=$C$2,SUMIFS('Pooled CF'!$E:$E,'Pooled CF'!$A:$A,$A17,'Pooled CF'!$G:$G,AX$6),0)+IF(AX$6=$C$2,$K17)</f>
        <v>291477.38</v>
      </c>
      <c r="AY17" s="100">
        <f>IF(AY$6&lt;=$C$2,SUMIFS('Pooled CF'!$E:$E,'Pooled CF'!$A:$A,$A17,'Pooled CF'!$G:$G,AY$6),0)+IF(AY$6=$C$2,$K17)</f>
        <v>281986.62</v>
      </c>
      <c r="AZ17" s="100">
        <f>IF(AZ$6&lt;=$C$2,SUMIFS('Pooled CF'!$E:$E,'Pooled CF'!$A:$A,$A17,'Pooled CF'!$G:$G,AZ$6),0)+IF(AZ$6=$C$2,$K17)</f>
        <v>281976.18</v>
      </c>
      <c r="BA17" s="100">
        <f>IF(BA$6&lt;=$C$2,SUMIFS('Pooled CF'!$E:$E,'Pooled CF'!$A:$A,$A17,'Pooled CF'!$G:$G,BA$6),0)+IF(BA$6=$C$2,$K17)</f>
        <v>291351.05</v>
      </c>
      <c r="BB17" s="100">
        <f>IF(BB$6&lt;=$C$2,SUMIFS('Pooled CF'!$E:$E,'Pooled CF'!$A:$A,$A17,'Pooled CF'!$G:$G,BB$6),0)+IF(BB$6=$C$2,$K17)</f>
        <v>281914.23</v>
      </c>
      <c r="BC17" s="100">
        <f>IF(BC$6&lt;=$C$2,SUMIFS('Pooled CF'!$E:$E,'Pooled CF'!$A:$A,$A17,'Pooled CF'!$G:$G,BC$6),0)+IF(BC$6=$C$2,$K17)</f>
        <v>290464.08</v>
      </c>
      <c r="BD17" s="100">
        <f>IF(BD$6&lt;=$C$2,SUMIFS('Pooled CF'!$E:$E,'Pooled CF'!$A:$A,$A17,'Pooled CF'!$G:$G,BD$6),0)+IF(BD$6=$C$2,$K17)</f>
        <v>281970.77</v>
      </c>
      <c r="BE17" s="100">
        <f>IF(BE$6&lt;=$C$2,SUMIFS('Pooled CF'!$E:$E,'Pooled CF'!$A:$A,$A17,'Pooled CF'!$G:$G,BE$6),0)+IF(BE$6=$C$2,$K17)</f>
        <v>287783.67</v>
      </c>
      <c r="BF17" s="100">
        <f>IF(BF$6&lt;=$C$2,SUMIFS('Pooled CF'!$E:$E,'Pooled CF'!$A:$A,$A17,'Pooled CF'!$G:$G,BF$6),0)+IF(BF$6=$C$2,$K17)</f>
        <v>286300.96999999997</v>
      </c>
      <c r="BG17" s="100">
        <f>IF(BG$6&lt;=$C$2,SUMIFS('Pooled CF'!$E:$E,'Pooled CF'!$A:$A,$A17,'Pooled CF'!$G:$G,BG$6),0)+IF(BG$6=$C$2,$K17)</f>
        <v>277008.59999999998</v>
      </c>
      <c r="BH17" s="100">
        <f>IF(BH$6&lt;=$C$2,SUMIFS('Pooled CF'!$E:$E,'Pooled CF'!$A:$A,$A17,'Pooled CF'!$G:$G,BH$6),0)+IF(BH$6=$C$2,$K17)</f>
        <v>286160.62</v>
      </c>
      <c r="BI17" s="100">
        <f>IF(BI$6&lt;=$C$2,SUMIFS('Pooled CF'!$E:$E,'Pooled CF'!$A:$A,$A17,'Pooled CF'!$G:$G,BI$6),0)+IF(BI$6=$C$2,$K17)</f>
        <v>276992.15000000002</v>
      </c>
      <c r="BJ17" s="100">
        <f>IF(BJ$6&lt;=$C$2,SUMIFS('Pooled CF'!$E:$E,'Pooled CF'!$A:$A,$A17,'Pooled CF'!$G:$G,BJ$6),0)+IF(BJ$6=$C$2,$K17)</f>
        <v>276652</v>
      </c>
      <c r="BK17" s="100">
        <f>IF(BK$6&lt;=$C$2,SUMIFS('Pooled CF'!$E:$E,'Pooled CF'!$A:$A,$A17,'Pooled CF'!$G:$G,BK$6),0)+IF(BK$6=$C$2,$K17)</f>
        <v>271741.34999999998</v>
      </c>
      <c r="BL17" s="100">
        <f>IF(BL$6&lt;=$C$2,SUMIFS('Pooled CF'!$E:$E,'Pooled CF'!$A:$A,$A17,'Pooled CF'!$G:$G,BL$6),0)+IF(BL$6=$C$2,$K17)</f>
        <v>273266.7</v>
      </c>
      <c r="BM17" s="100">
        <f>IF(BM$6&lt;=$C$2,SUMIFS('Pooled CF'!$E:$E,'Pooled CF'!$A:$A,$A17,'Pooled CF'!$G:$G,BM$6),0)+IF(BM$6=$C$2,$K17)</f>
        <v>282777.27</v>
      </c>
      <c r="BN17" s="100">
        <f>IF(BN$6&lt;=$C$2,SUMIFS('Pooled CF'!$E:$E,'Pooled CF'!$A:$A,$A17,'Pooled CF'!$G:$G,BN$6),0)+IF(BN$6=$C$2,$K17)</f>
        <v>269291.81</v>
      </c>
      <c r="BO17" s="100">
        <f>IF(BO$6&lt;=$C$2,SUMIFS('Pooled CF'!$E:$E,'Pooled CF'!$A:$A,$A17,'Pooled CF'!$G:$G,BO$6),0)+IF(BO$6=$C$2,$K17)</f>
        <v>278402.18</v>
      </c>
      <c r="BP17" s="100">
        <f>IF(BP$6&lt;=$C$2,SUMIFS('Pooled CF'!$E:$E,'Pooled CF'!$A:$A,$A17,'Pooled CF'!$G:$G,BP$6),0)+IF(BP$6=$C$2,$K17)</f>
        <v>261914.53</v>
      </c>
      <c r="BQ17" s="100">
        <f>IF(BQ$6&lt;=$C$2,SUMIFS('Pooled CF'!$E:$E,'Pooled CF'!$A:$A,$A17,'Pooled CF'!$G:$G,BQ$6),0)+IF(BQ$6=$C$2,$K17)</f>
        <v>279157.15999999997</v>
      </c>
      <c r="BR17" s="100">
        <f>IF(BR$6&lt;=$C$2,SUMIFS('Pooled CF'!$E:$E,'Pooled CF'!$A:$A,$A17,'Pooled CF'!$G:$G,BR$6),0)+IF(BR$6=$C$2,$K17)</f>
        <v>279124.2</v>
      </c>
      <c r="BS17" s="100">
        <f>IF(BS$6&lt;=$C$2,SUMIFS('Pooled CF'!$E:$E,'Pooled CF'!$A:$A,$A17,'Pooled CF'!$G:$G,BS$6),0)+IF(BS$6=$C$2,$K17)</f>
        <v>268902.63</v>
      </c>
      <c r="BT17" s="100">
        <f>IF(BT$6&lt;=$C$2,SUMIFS('Pooled CF'!$E:$E,'Pooled CF'!$A:$A,$A17,'Pooled CF'!$G:$G,BT$6),0)+IF(BT$6=$C$2,$K17)</f>
        <v>285338.93</v>
      </c>
      <c r="BU17" s="100">
        <f>IF(BU$6&lt;=$C$2,SUMIFS('Pooled CF'!$E:$E,'Pooled CF'!$A:$A,$A17,'Pooled CF'!$G:$G,BU$6),0)+IF(BU$6=$C$2,$K17)</f>
        <v>269775.25</v>
      </c>
      <c r="BV17" s="100">
        <f>IF(BV$6&lt;=$C$2,SUMIFS('Pooled CF'!$E:$E,'Pooled CF'!$A:$A,$A17,'Pooled CF'!$G:$G,BV$6),0)+IF(BV$6=$C$2,$K17)</f>
        <v>272153.36</v>
      </c>
      <c r="BW17" s="100">
        <f>IF(BW$6&lt;=$C$2,SUMIFS('Pooled CF'!$E:$E,'Pooled CF'!$A:$A,$A17,'Pooled CF'!$G:$G,BW$6),0)+IF(BW$6=$C$2,$K17)</f>
        <v>266918.28999999998</v>
      </c>
      <c r="BX17" s="100">
        <f>IF(BX$6&lt;=$C$2,SUMIFS('Pooled CF'!$E:$E,'Pooled CF'!$A:$A,$A17,'Pooled CF'!$G:$G,BX$6),0)+IF(BX$6=$C$2,$K17)</f>
        <v>349253.87</v>
      </c>
      <c r="BY17" s="100">
        <f>IF(BY$6&lt;=$C$2,SUMIFS('Pooled CF'!$E:$E,'Pooled CF'!$A:$A,$A17,'Pooled CF'!$G:$G,BY$6),0)+IF(BY$6=$C$2,$K17)</f>
        <v>280372.78999999998</v>
      </c>
      <c r="BZ17" s="100">
        <f>IF(BZ$6&lt;=$C$2,SUMIFS('Pooled CF'!$E:$E,'Pooled CF'!$A:$A,$A17,'Pooled CF'!$G:$G,BZ$6),0)+IF(BZ$6=$C$2,$K17)</f>
        <v>319980.19</v>
      </c>
      <c r="CA17" s="100">
        <f>IF(CA$6&lt;=$C$2,SUMIFS('Pooled CF'!$E:$E,'Pooled CF'!$A:$A,$A17,'Pooled CF'!$G:$G,CA$6),0)+IF(CA$6=$C$2,$K17)</f>
        <v>287056.65000000002</v>
      </c>
      <c r="CB17" s="100">
        <f>IF(CB$6&lt;=$C$2,SUMIFS('Pooled CF'!$E:$E,'Pooled CF'!$A:$A,$A17,'Pooled CF'!$G:$G,CB$6),0)+IF(CB$6=$C$2,$K17)</f>
        <v>283171.95</v>
      </c>
      <c r="CC17" s="100">
        <f>IF(CC$6&lt;=$C$2,SUMIFS('Pooled CF'!$E:$E,'Pooled CF'!$A:$A,$A17,'Pooled CF'!$G:$G,CC$6),0)+IF(CC$6=$C$2,$K17)</f>
        <v>271671.82</v>
      </c>
      <c r="CD17" s="100">
        <f>IF(CD$6&lt;=$C$2,SUMIFS('Pooled CF'!$E:$E,'Pooled CF'!$A:$A,$A17,'Pooled CF'!$G:$G,CD$6),0)+IF(CD$6=$C$2,$K17)</f>
        <v>271403.46000000002</v>
      </c>
      <c r="CE17" s="100">
        <f>IF(CE$6&lt;=$C$2,SUMIFS('Pooled CF'!$E:$E,'Pooled CF'!$A:$A,$A17,'Pooled CF'!$G:$G,CE$6),0)+IF(CE$6=$C$2,$K17)</f>
        <v>265285.39</v>
      </c>
      <c r="CF17" s="100">
        <f>IF(CF$6&lt;=$C$2,SUMIFS('Pooled CF'!$E:$E,'Pooled CF'!$A:$A,$A17,'Pooled CF'!$G:$G,CF$6),0)+IF(CF$6=$C$2,$K17)</f>
        <v>274353.28000000003</v>
      </c>
      <c r="CG17" s="100">
        <f>IF(CG$6&lt;=$C$2,SUMIFS('Pooled CF'!$E:$E,'Pooled CF'!$A:$A,$A17,'Pooled CF'!$G:$G,CG$6),0)+IF(CG$6=$C$2,$K17)</f>
        <v>265396.83</v>
      </c>
      <c r="CH17" s="100">
        <f>IF(CH$6&lt;=$C$2,SUMIFS('Pooled CF'!$E:$E,'Pooled CF'!$A:$A,$A17,'Pooled CF'!$G:$G,CH$6),0)+IF(CH$6=$C$2,$K17)</f>
        <v>264289.01</v>
      </c>
      <c r="CI17" s="100">
        <f>IF(CI$6&lt;=$C$2,SUMIFS('Pooled CF'!$E:$E,'Pooled CF'!$A:$A,$A17,'Pooled CF'!$G:$G,CI$6),0)+IF(CI$6=$C$2,$K17)</f>
        <v>282856.69</v>
      </c>
      <c r="CJ17" s="100">
        <f>IF(CJ$6&lt;=$C$2,SUMIFS('Pooled CF'!$E:$E,'Pooled CF'!$A:$A,$A17,'Pooled CF'!$G:$G,CJ$6),0)+IF(CJ$6=$C$2,$K17)</f>
        <v>271505.76</v>
      </c>
      <c r="CK17" s="100">
        <f>IF(CK$6&lt;=$C$2,SUMIFS('Pooled CF'!$E:$E,'Pooled CF'!$A:$A,$A17,'Pooled CF'!$G:$G,CK$6),0)+IF(CK$6=$C$2,$K17)</f>
        <v>275168.75</v>
      </c>
      <c r="CL17" s="100">
        <f>IF(CL$6&lt;=$C$2,SUMIFS('Pooled CF'!$E:$E,'Pooled CF'!$A:$A,$A17,'Pooled CF'!$G:$G,CL$6),0)+IF(CL$6=$C$2,$K17)</f>
        <v>295997.03999999998</v>
      </c>
      <c r="CM17" s="100">
        <f>IF(CM$6&lt;=$C$2,SUMIFS('Pooled CF'!$E:$E,'Pooled CF'!$A:$A,$A17,'Pooled CF'!$G:$G,CM$6),0)+IF(CM$6=$C$2,$K17)</f>
        <v>266588.36</v>
      </c>
      <c r="CN17" s="100">
        <f>IF(CN$6&lt;=$C$2,SUMIFS('Pooled CF'!$E:$E,'Pooled CF'!$A:$A,$A17,'Pooled CF'!$G:$G,CN$6),0)+IF(CN$6=$C$2,$K17)</f>
        <v>268257.62</v>
      </c>
      <c r="CO17" s="100">
        <f>IF(CO$6&lt;=$C$2,SUMIFS('Pooled CF'!$E:$E,'Pooled CF'!$A:$A,$A17,'Pooled CF'!$G:$G,CO$6),0)+IF(CO$6=$C$2,$K17)</f>
        <v>267594.2</v>
      </c>
      <c r="CP17" s="100">
        <f>IF(CP$6&lt;=$C$2,SUMIFS('Pooled CF'!$E:$E,'Pooled CF'!$A:$A,$A17,'Pooled CF'!$G:$G,CP$6),0)+IF(CP$6=$C$2,$K17)</f>
        <v>268990.89</v>
      </c>
      <c r="CQ17" s="100">
        <f>IF(CQ$6&lt;=$C$2,SUMIFS('Pooled CF'!$E:$E,'Pooled CF'!$A:$A,$A17,'Pooled CF'!$G:$G,CQ$6),0)+IF(CQ$6=$C$2,$K17)</f>
        <v>259038.52</v>
      </c>
      <c r="CR17" s="100">
        <f>IF(CR$6&lt;=$C$2,SUMIFS('Pooled CF'!$E:$E,'Pooled CF'!$A:$A,$A17,'Pooled CF'!$G:$G,CR$6),0)+IF(CR$6=$C$2,$K17)</f>
        <v>267692.57</v>
      </c>
      <c r="CS17" s="100">
        <f>IF(CS$6&lt;=$C$2,SUMIFS('Pooled CF'!$E:$E,'Pooled CF'!$A:$A,$A17,'Pooled CF'!$G:$G,CS$6),0)+IF(CS$6=$C$2,$K17)</f>
        <v>258932.94</v>
      </c>
      <c r="CT17" s="100">
        <f>IF(CT$6&lt;=$C$2,SUMIFS('Pooled CF'!$E:$E,'Pooled CF'!$A:$A,$A17,'Pooled CF'!$G:$G,CT$6),0)+IF(CT$6=$C$2,$K17)</f>
        <v>267802.17</v>
      </c>
      <c r="CU17" s="100">
        <f>IF(CU$6&lt;=$C$2,SUMIFS('Pooled CF'!$E:$E,'Pooled CF'!$A:$A,$A17,'Pooled CF'!$G:$G,CU$6),0)+IF(CU$6=$C$2,$K17)</f>
        <v>256621.68</v>
      </c>
      <c r="CV17" s="100">
        <f>IF(CV$6&lt;=$C$2,SUMIFS('Pooled CF'!$E:$E,'Pooled CF'!$A:$A,$A17,'Pooled CF'!$G:$G,CV$6),0)+IF(CV$6=$C$2,$K17)</f>
        <v>255986.13</v>
      </c>
      <c r="CW17" s="100">
        <f>IF(CW$6&lt;=$C$2,SUMIFS('Pooled CF'!$E:$E,'Pooled CF'!$A:$A,$A17,'Pooled CF'!$G:$G,CW$6),0)+IF(CW$6=$C$2,$K17)</f>
        <v>263438.52</v>
      </c>
      <c r="CX17" s="100">
        <f>IF(CX$6&lt;=$C$2,SUMIFS('Pooled CF'!$E:$E,'Pooled CF'!$A:$A,$A17,'Pooled CF'!$G:$G,CX$6),0)+IF(CX$6=$C$2,$K17)</f>
        <v>255006.29</v>
      </c>
      <c r="CY17" s="100">
        <f>IF(CY$6&lt;=$C$2,SUMIFS('Pooled CF'!$E:$E,'Pooled CF'!$A:$A,$A17,'Pooled CF'!$G:$G,CY$6),0)+IF(CY$6=$C$2,$K17)</f>
        <v>231483.42</v>
      </c>
      <c r="CZ17" s="100">
        <f>IF(CZ$6&lt;=$C$2,SUMIFS('Pooled CF'!$E:$E,'Pooled CF'!$A:$A,$A17,'Pooled CF'!$G:$G,CZ$6),0)+IF(CZ$6=$C$2,$K17)</f>
        <v>222508.1</v>
      </c>
      <c r="DA17" s="100">
        <f>IF(DA$6&lt;=$C$2,SUMIFS('Pooled CF'!$E:$E,'Pooled CF'!$A:$A,$A17,'Pooled CF'!$G:$G,DA$6),0)+IF(DA$6=$C$2,$K17)</f>
        <v>465218.67</v>
      </c>
      <c r="DB17" s="100">
        <f>IF(DB$6&lt;=$C$2,SUMIFS('Pooled CF'!$E:$E,'Pooled CF'!$A:$A,$A17,'Pooled CF'!$G:$G,DB$6),0)+IF(DB$6=$C$2,$K17)</f>
        <v>238224.64000000001</v>
      </c>
      <c r="DC17" s="100">
        <f>IF(DC$6&lt;=$C$2,SUMIFS('Pooled CF'!$E:$E,'Pooled CF'!$A:$A,$A17,'Pooled CF'!$G:$G,DC$6),0)+IF(DC$6=$C$2,$K17)</f>
        <v>226548.22</v>
      </c>
      <c r="DD17" s="100">
        <f>IF(DD$6&lt;=$C$2,SUMIFS('Pooled CF'!$E:$E,'Pooled CF'!$A:$A,$A17,'Pooled CF'!$G:$G,DD$6),0)+IF(DD$6=$C$2,$K17)</f>
        <v>246579.13</v>
      </c>
      <c r="DE17" s="100">
        <f>IF(DE$6&lt;=$C$2,SUMIFS('Pooled CF'!$E:$E,'Pooled CF'!$A:$A,$A17,'Pooled CF'!$G:$G,DE$6),0)+IF(DE$6=$C$2,$K17)</f>
        <v>234164.9</v>
      </c>
      <c r="DF17" s="100">
        <f>IF(DF$6&lt;=$C$2,SUMIFS('Pooled CF'!$E:$E,'Pooled CF'!$A:$A,$A17,'Pooled CF'!$G:$G,DF$6),0)+IF(DF$6=$C$2,$K17)</f>
        <v>233755.63</v>
      </c>
      <c r="DG17" s="100">
        <f>IF(DG$6&lt;=$C$2,SUMIFS('Pooled CF'!$E:$E,'Pooled CF'!$A:$A,$A17,'Pooled CF'!$G:$G,DG$6),0)+IF(DG$6=$C$2,$K17)</f>
        <v>233632.38</v>
      </c>
      <c r="DH17" s="100">
        <f>IF(DH$6&lt;=$C$2,SUMIFS('Pooled CF'!$E:$E,'Pooled CF'!$A:$A,$A17,'Pooled CF'!$G:$G,DH$6),0)+IF(DH$6=$C$2,$K17)</f>
        <v>235740.04</v>
      </c>
      <c r="DI17" s="100">
        <f>IF(DI$6&lt;=$C$2,SUMIFS('Pooled CF'!$E:$E,'Pooled CF'!$A:$A,$A17,'Pooled CF'!$G:$G,DI$6),0)+IF(DI$6=$C$2,$K17)</f>
        <v>236889.92</v>
      </c>
      <c r="DJ17" s="100">
        <f>IF(DJ$6&lt;=$C$2,SUMIFS('Pooled CF'!$E:$E,'Pooled CF'!$A:$A,$A17,'Pooled CF'!$G:$G,DJ$6),0)+IF(DJ$6=$C$2,$K17)</f>
        <v>229735.22</v>
      </c>
      <c r="DK17" s="100">
        <f>IF(DK$6&lt;=$C$2,SUMIFS('Pooled CF'!$E:$E,'Pooled CF'!$A:$A,$A17,'Pooled CF'!$G:$G,DK$6),0)+IF(DK$6=$C$2,$K17)</f>
        <v>237269.77</v>
      </c>
      <c r="DL17" s="100">
        <f>IF(DL$6&lt;=$C$2,SUMIFS('Pooled CF'!$E:$E,'Pooled CF'!$A:$A,$A17,'Pooled CF'!$G:$G,DL$6),0)+IF(DL$6=$C$2,$K17)</f>
        <v>650529.62</v>
      </c>
      <c r="DM17" s="100">
        <f>IF(DM$6&lt;=$C$2,SUMIFS('Pooled CF'!$E:$E,'Pooled CF'!$A:$A,$A17,'Pooled CF'!$G:$G,DM$6),0)+IF(DM$6=$C$2,$K17)</f>
        <v>253475.85</v>
      </c>
      <c r="DN17" s="100">
        <f>IF(DN$6&lt;=$C$2,SUMIFS('Pooled CF'!$E:$E,'Pooled CF'!$A:$A,$A17,'Pooled CF'!$G:$G,DN$6),0)+IF(DN$6=$C$2,$K17)</f>
        <v>253104.08</v>
      </c>
      <c r="DO17" s="100">
        <f>IF(DO$6&lt;=$C$2,SUMIFS('Pooled CF'!$E:$E,'Pooled CF'!$A:$A,$A17,'Pooled CF'!$G:$G,DO$6),0)+IF(DO$6=$C$2,$K17)</f>
        <v>235030.89</v>
      </c>
      <c r="DP17" s="100">
        <f>IF(DP$6&lt;=$C$2,SUMIFS('Pooled CF'!$E:$E,'Pooled CF'!$A:$A,$A17,'Pooled CF'!$G:$G,DP$6),0)+IF(DP$6=$C$2,$K17)</f>
        <v>258791.06</v>
      </c>
      <c r="DQ17" s="100">
        <f>IF(DQ$6&lt;=$C$2,SUMIFS('Pooled CF'!$E:$E,'Pooled CF'!$A:$A,$A17,'Pooled CF'!$G:$G,DQ$6),0)+IF(DQ$6=$C$2,$K17)</f>
        <v>246724.23</v>
      </c>
      <c r="DR17" s="100">
        <f>IF(DR$6&lt;=$C$2,SUMIFS('Pooled CF'!$E:$E,'Pooled CF'!$A:$A,$A17,'Pooled CF'!$G:$G,DR$6),0)+IF(DR$6=$C$2,$K17)</f>
        <v>242000.28</v>
      </c>
      <c r="DS17" s="100">
        <f>IF(DS$6&lt;=$C$2,SUMIFS('Pooled CF'!$E:$E,'Pooled CF'!$A:$A,$A17,'Pooled CF'!$G:$G,DS$6),0)+IF(DS$6=$C$2,$K17)</f>
        <v>348310.2</v>
      </c>
      <c r="DT17" s="100">
        <f>IF(DT$6&lt;=$C$2,SUMIFS('Pooled CF'!$E:$E,'Pooled CF'!$A:$A,$A17,'Pooled CF'!$G:$G,DT$6),0)+IF(DT$6=$C$2,$K17)</f>
        <v>228995.84</v>
      </c>
      <c r="DU17" s="100">
        <f>IF(DU$6&lt;=$C$2,SUMIFS('Pooled CF'!$E:$E,'Pooled CF'!$A:$A,$A17,'Pooled CF'!$G:$G,DU$6),0)+IF(DU$6=$C$2,$K17)</f>
        <v>236455.52</v>
      </c>
      <c r="DV17" s="100">
        <f>IF(DV$6&lt;=$C$2,SUMIFS('Pooled CF'!$E:$E,'Pooled CF'!$A:$A,$A17,'Pooled CF'!$G:$G,DV$6),0)+IF(DV$6=$C$2,$K17)</f>
        <v>228611.69</v>
      </c>
      <c r="DW17" s="100">
        <f ca="1">IF(DW$6&lt;=$C$2,SUMIFS('Pooled CF'!$E:$E,'Pooled CF'!$A:$A,$A17,'Pooled CF'!$G:$G,DW$6),0)+IF(DW$6=$C$2,$K17)</f>
        <v>44063779.109011605</v>
      </c>
      <c r="DX17" s="100">
        <f>IF(DX$6&lt;=$C$2,SUMIFS('Pooled CF'!$E:$E,'Pooled CF'!$A:$A,$A17,'Pooled CF'!$G:$G,DX$6),0)+IF(DX$6=$C$2,$K17)</f>
        <v>0</v>
      </c>
      <c r="DY17" s="100">
        <f>IF(DY$6&lt;=$C$2,SUMIFS('Pooled CF'!$E:$E,'Pooled CF'!$A:$A,$A17,'Pooled CF'!$G:$G,DY$6),0)+IF(DY$6=$C$2,$K17)</f>
        <v>0</v>
      </c>
      <c r="DZ17" s="100">
        <f>IF(DZ$6&lt;=$C$2,SUMIFS('Pooled CF'!$E:$E,'Pooled CF'!$A:$A,$A17,'Pooled CF'!$G:$G,DZ$6),0)+IF(DZ$6=$C$2,$K17)</f>
        <v>0</v>
      </c>
      <c r="EA17" s="100">
        <f>IF(EA$6&lt;=$C$2,SUMIFS('Pooled CF'!$E:$E,'Pooled CF'!$A:$A,$A17,'Pooled CF'!$G:$G,EA$6),0)+IF(EA$6=$C$2,$K17)</f>
        <v>0</v>
      </c>
      <c r="EB17" s="100">
        <f>IF(EB$6&lt;=$C$2,SUMIFS('Pooled CF'!$E:$E,'Pooled CF'!$A:$A,$A17,'Pooled CF'!$G:$G,EB$6),0)+IF(EB$6=$C$2,$K17)</f>
        <v>0</v>
      </c>
      <c r="EC17" s="100">
        <f>IF(EC$6&lt;=$C$2,SUMIFS('Pooled CF'!$E:$E,'Pooled CF'!$A:$A,$A17,'Pooled CF'!$G:$G,EC$6),0)+IF(EC$6=$C$2,$K17)</f>
        <v>0</v>
      </c>
      <c r="ED17" s="100">
        <f>IF(ED$6&lt;=$C$2,SUMIFS('Pooled CF'!$E:$E,'Pooled CF'!$A:$A,$A17,'Pooled CF'!$G:$G,ED$6),0)+IF(ED$6=$C$2,$K17)</f>
        <v>0</v>
      </c>
      <c r="EE17" s="100">
        <f>IF(EE$6&lt;=$C$2,SUMIFS('Pooled CF'!$E:$E,'Pooled CF'!$A:$A,$A17,'Pooled CF'!$G:$G,EE$6),0)+IF(EE$6=$C$2,$K17)</f>
        <v>0</v>
      </c>
      <c r="EF17" s="100">
        <f>IF(EF$6&lt;=$C$2,SUMIFS('Pooled CF'!$E:$E,'Pooled CF'!$A:$A,$A17,'Pooled CF'!$G:$G,EF$6),0)+IF(EF$6=$C$2,$K17)</f>
        <v>0</v>
      </c>
      <c r="EG17" s="100">
        <f>IF(EG$6&lt;=$C$2,SUMIFS('Pooled CF'!$E:$E,'Pooled CF'!$A:$A,$A17,'Pooled CF'!$G:$G,EG$6),0)+IF(EG$6=$C$2,$K17)</f>
        <v>0</v>
      </c>
      <c r="EH17" s="100">
        <f>IF(EH$6&lt;=$C$2,SUMIFS('Pooled CF'!$E:$E,'Pooled CF'!$A:$A,$A17,'Pooled CF'!$G:$G,EH$6),0)+IF(EH$6=$C$2,$K17)</f>
        <v>0</v>
      </c>
      <c r="EI17" s="100">
        <f>IF(EI$6&lt;=$C$2,SUMIFS('Pooled CF'!$E:$E,'Pooled CF'!$A:$A,$A17,'Pooled CF'!$G:$G,EI$6),0)+IF(EI$6=$C$2,$K17)</f>
        <v>0</v>
      </c>
      <c r="EJ17" s="100">
        <f>IF(EJ$6&lt;=$C$2,SUMIFS('Pooled CF'!$E:$E,'Pooled CF'!$A:$A,$A17,'Pooled CF'!$G:$G,EJ$6),0)+IF(EJ$6=$C$2,$K17)</f>
        <v>0</v>
      </c>
      <c r="EK17" s="100">
        <f>IF(EK$6&lt;=$C$2,SUMIFS('Pooled CF'!$E:$E,'Pooled CF'!$A:$A,$A17,'Pooled CF'!$G:$G,EK$6),0)+IF(EK$6=$C$2,$K17)</f>
        <v>0</v>
      </c>
      <c r="EL17" s="100">
        <f>IF(EL$6&lt;=$C$2,SUMIFS('Pooled CF'!$E:$E,'Pooled CF'!$A:$A,$A17,'Pooled CF'!$G:$G,EL$6),0)+IF(EL$6=$C$2,$K17)</f>
        <v>0</v>
      </c>
      <c r="EM17" s="100">
        <f>IF(EM$6&lt;=$C$2,SUMIFS('Pooled CF'!$E:$E,'Pooled CF'!$A:$A,$A17,'Pooled CF'!$G:$G,EM$6),0)+IF(EM$6=$C$2,$K17)</f>
        <v>0</v>
      </c>
      <c r="EN17" s="100">
        <f>IF(EN$6&lt;=$C$2,SUMIFS('Pooled CF'!$E:$E,'Pooled CF'!$A:$A,$A17,'Pooled CF'!$G:$G,EN$6),0)+IF(EN$6=$C$2,$K17)</f>
        <v>0</v>
      </c>
      <c r="EO17" s="100">
        <f>IF(EO$6&lt;=$C$2,SUMIFS('Pooled CF'!$E:$E,'Pooled CF'!$A:$A,$A17,'Pooled CF'!$G:$G,EO$6),0)+IF(EO$6=$C$2,$K17)</f>
        <v>0</v>
      </c>
      <c r="EP17" s="100">
        <f>IF(EP$6&lt;=$C$2,SUMIFS('Pooled CF'!$E:$E,'Pooled CF'!$A:$A,$A17,'Pooled CF'!$G:$G,EP$6),0)+IF(EP$6=$C$2,$K17)</f>
        <v>0</v>
      </c>
      <c r="EQ17" s="100">
        <f>IF(EQ$6&lt;=$C$2,SUMIFS('Pooled CF'!$E:$E,'Pooled CF'!$A:$A,$A17,'Pooled CF'!$G:$G,EQ$6),0)+IF(EQ$6=$C$2,$K17)</f>
        <v>0</v>
      </c>
      <c r="ER17" s="100">
        <f>IF(ER$6&lt;=$C$2,SUMIFS('Pooled CF'!$E:$E,'Pooled CF'!$A:$A,$A17,'Pooled CF'!$G:$G,ER$6),0)+IF(ER$6=$C$2,$K17)</f>
        <v>0</v>
      </c>
      <c r="ES17" s="100">
        <f>IF(ES$6&lt;=$C$2,SUMIFS('Pooled CF'!$E:$E,'Pooled CF'!$A:$A,$A17,'Pooled CF'!$G:$G,ES$6),0)+IF(ES$6=$C$2,$K17)</f>
        <v>0</v>
      </c>
      <c r="ET17" s="100">
        <f>IF(ET$6&lt;=$C$2,SUMIFS('Pooled CF'!$E:$E,'Pooled CF'!$A:$A,$A17,'Pooled CF'!$G:$G,ET$6),0)+IF(ET$6=$C$2,$K17)</f>
        <v>0</v>
      </c>
      <c r="EU17" s="100">
        <f>IF(EU$6&lt;=$C$2,SUMIFS('Pooled CF'!$E:$E,'Pooled CF'!$A:$A,$A17,'Pooled CF'!$G:$G,EU$6),0)+IF(EU$6=$C$2,$K17)</f>
        <v>0</v>
      </c>
      <c r="EV17" s="100">
        <f>IF(EV$6&lt;=$C$2,SUMIFS('Pooled CF'!$E:$E,'Pooled CF'!$A:$A,$A17,'Pooled CF'!$G:$G,EV$6),0)+IF(EV$6=$C$2,$K17)</f>
        <v>0</v>
      </c>
      <c r="EW17" s="100">
        <f>IF(EW$6&lt;=$C$2,SUMIFS('Pooled CF'!$E:$E,'Pooled CF'!$A:$A,$A17,'Pooled CF'!$G:$G,EW$6),0)+IF(EW$6=$C$2,$K17)</f>
        <v>0</v>
      </c>
      <c r="EX17" s="100">
        <f>IF(EX$6&lt;=$C$2,SUMIFS('Pooled CF'!$E:$E,'Pooled CF'!$A:$A,$A17,'Pooled CF'!$G:$G,EX$6),0)+IF(EX$6=$C$2,$K17)</f>
        <v>0</v>
      </c>
      <c r="EY17" s="100">
        <f>IF(EY$6&lt;=$C$2,SUMIFS('Pooled CF'!$E:$E,'Pooled CF'!$A:$A,$A17,'Pooled CF'!$G:$G,EY$6),0)+IF(EY$6=$C$2,$K17)</f>
        <v>0</v>
      </c>
      <c r="EZ17" s="100">
        <f>IF(EZ$6&lt;=$C$2,SUMIFS('Pooled CF'!$E:$E,'Pooled CF'!$A:$A,$A17,'Pooled CF'!$G:$G,EZ$6),0)+IF(EZ$6=$C$2,$K17)</f>
        <v>0</v>
      </c>
      <c r="FA17" s="100">
        <f>IF(FA$6&lt;=$C$2,SUMIFS('Pooled CF'!$E:$E,'Pooled CF'!$A:$A,$A17,'Pooled CF'!$G:$G,FA$6),0)+IF(FA$6=$C$2,$K17)</f>
        <v>0</v>
      </c>
      <c r="FB17" s="100">
        <f>IF(FB$6&lt;=$C$2,SUMIFS('Pooled CF'!$E:$E,'Pooled CF'!$A:$A,$A17,'Pooled CF'!$G:$G,FB$6),0)+IF(FB$6=$C$2,$K17)</f>
        <v>0</v>
      </c>
      <c r="FC17" s="100">
        <f>IF(FC$6&lt;=$C$2,SUMIFS('Pooled CF'!$E:$E,'Pooled CF'!$A:$A,$A17,'Pooled CF'!$G:$G,FC$6),0)+IF(FC$6=$C$2,$K17)</f>
        <v>0</v>
      </c>
      <c r="FD17" s="100">
        <f>IF(FD$6&lt;=$C$2,SUMIFS('Pooled CF'!$E:$E,'Pooled CF'!$A:$A,$A17,'Pooled CF'!$G:$G,FD$6),0)+IF(FD$6=$C$2,$K17)</f>
        <v>0</v>
      </c>
      <c r="FE17" s="100">
        <f>IF(FE$6&lt;=$C$2,SUMIFS('Pooled CF'!$E:$E,'Pooled CF'!$A:$A,$A17,'Pooled CF'!$G:$G,FE$6),0)+IF(FE$6=$C$2,$K17)</f>
        <v>0</v>
      </c>
      <c r="FF17" s="100">
        <f>IF(FF$6&lt;=$C$2,SUMIFS('Pooled CF'!$E:$E,'Pooled CF'!$A:$A,$A17,'Pooled CF'!$G:$G,FF$6),0)+IF(FF$6=$C$2,$K17)</f>
        <v>0</v>
      </c>
      <c r="FG17" s="100">
        <f>IF(FG$6&lt;=$C$2,SUMIFS('Pooled CF'!$E:$E,'Pooled CF'!$A:$A,$A17,'Pooled CF'!$G:$G,FG$6),0)+IF(FG$6=$C$2,$K17)</f>
        <v>0</v>
      </c>
      <c r="FH17" s="100">
        <f>IF(FH$6&lt;=$C$2,SUMIFS('Pooled CF'!$E:$E,'Pooled CF'!$A:$A,$A17,'Pooled CF'!$G:$G,FH$6),0)+IF(FH$6=$C$2,$K17)</f>
        <v>0</v>
      </c>
      <c r="FI17" s="100">
        <f>IF(FI$6&lt;=$C$2,SUMIFS('Pooled CF'!$E:$E,'Pooled CF'!$A:$A,$A17,'Pooled CF'!$G:$G,FI$6),0)+IF(FI$6=$C$2,$K17)</f>
        <v>0</v>
      </c>
      <c r="FJ17" s="100">
        <f>IF(FJ$6&lt;=$C$2,SUMIFS('Pooled CF'!$E:$E,'Pooled CF'!$A:$A,$A17,'Pooled CF'!$G:$G,FJ$6),0)+IF(FJ$6=$C$2,$K17)</f>
        <v>0</v>
      </c>
      <c r="FK17" s="100">
        <f>IF(FK$6&lt;=$C$2,SUMIFS('Pooled CF'!$E:$E,'Pooled CF'!$A:$A,$A17,'Pooled CF'!$G:$G,FK$6),0)+IF(FK$6=$C$2,$K17)</f>
        <v>0</v>
      </c>
      <c r="FL17" s="100">
        <f>IF(FL$6&lt;=$C$2,SUMIFS('Pooled CF'!$E:$E,'Pooled CF'!$A:$A,$A17,'Pooled CF'!$G:$G,FL$6),0)+IF(FL$6=$C$2,$K17)</f>
        <v>0</v>
      </c>
      <c r="FM17" s="100">
        <f>IF(FM$6&lt;=$C$2,SUMIFS('Pooled CF'!$E:$E,'Pooled CF'!$A:$A,$A17,'Pooled CF'!$G:$G,FM$6),0)+IF(FM$6=$C$2,$K17)</f>
        <v>0</v>
      </c>
      <c r="FN17" s="100">
        <f>IF(FN$6&lt;=$C$2,SUMIFS('Pooled CF'!$E:$E,'Pooled CF'!$A:$A,$A17,'Pooled CF'!$G:$G,FN$6),0)+IF(FN$6=$C$2,$K17)</f>
        <v>0</v>
      </c>
      <c r="FO17" s="100">
        <f>IF(FO$6&lt;=$C$2,SUMIFS('Pooled CF'!$E:$E,'Pooled CF'!$A:$A,$A17,'Pooled CF'!$G:$G,FO$6),0)+IF(FO$6=$C$2,$K17)</f>
        <v>0</v>
      </c>
      <c r="FP17" s="100">
        <f>IF(FP$6&lt;=$C$2,SUMIFS('Pooled CF'!$E:$E,'Pooled CF'!$A:$A,$A17,'Pooled CF'!$G:$G,FP$6),0)+IF(FP$6=$C$2,$K17)</f>
        <v>0</v>
      </c>
      <c r="FQ17" s="100">
        <f>IF(FQ$6&lt;=$C$2,SUMIFS('Pooled CF'!$E:$E,'Pooled CF'!$A:$A,$A17,'Pooled CF'!$G:$G,FQ$6),0)+IF(FQ$6=$C$2,$K17)</f>
        <v>0</v>
      </c>
      <c r="FR17" s="100">
        <f>IF(FR$6&lt;=$C$2,SUMIFS('Pooled CF'!$E:$E,'Pooled CF'!$A:$A,$A17,'Pooled CF'!$G:$G,FR$6),0)+IF(FR$6=$C$2,$K17)</f>
        <v>0</v>
      </c>
      <c r="FS17" s="100">
        <f>IF(FS$6&lt;=$C$2,SUMIFS('Pooled CF'!$E:$E,'Pooled CF'!$A:$A,$A17,'Pooled CF'!$G:$G,FS$6),0)+IF(FS$6=$C$2,$K17)</f>
        <v>0</v>
      </c>
      <c r="FT17" s="100">
        <f>IF(FT$6&lt;=$C$2,SUMIFS('Pooled CF'!$E:$E,'Pooled CF'!$A:$A,$A17,'Pooled CF'!$G:$G,FT$6),0)+IF(FT$6=$C$2,$K17)</f>
        <v>0</v>
      </c>
      <c r="FU17" s="100">
        <f>IF(FU$6&lt;=$C$2,SUMIFS('Pooled CF'!$E:$E,'Pooled CF'!$A:$A,$A17,'Pooled CF'!$G:$G,FU$6),0)+IF(FU$6=$C$2,$K17)</f>
        <v>0</v>
      </c>
      <c r="FV17" s="100">
        <f>IF(FV$6&lt;=$C$2,SUMIFS('Pooled CF'!$E:$E,'Pooled CF'!$A:$A,$A17,'Pooled CF'!$G:$G,FV$6),0)+IF(FV$6=$C$2,$K17)</f>
        <v>0</v>
      </c>
      <c r="FW17" s="100">
        <f>IF(FW$6&lt;=$C$2,SUMIFS('Pooled CF'!$E:$E,'Pooled CF'!$A:$A,$A17,'Pooled CF'!$G:$G,FW$6),0)+IF(FW$6=$C$2,$K17)</f>
        <v>0</v>
      </c>
      <c r="FX17" s="100">
        <f>IF(FX$6&lt;=$C$2,SUMIFS('Pooled CF'!$E:$E,'Pooled CF'!$A:$A,$A17,'Pooled CF'!$G:$G,FX$6),0)+IF(FX$6=$C$2,$K17)</f>
        <v>0</v>
      </c>
      <c r="FY17" s="100">
        <f>IF(FY$6&lt;=$C$2,SUMIFS('Pooled CF'!$E:$E,'Pooled CF'!$A:$A,$A17,'Pooled CF'!$G:$G,FY$6),0)+IF(FY$6=$C$2,$K17)</f>
        <v>0</v>
      </c>
      <c r="FZ17" s="100">
        <f>IF(FZ$6&lt;=$C$2,SUMIFS('Pooled CF'!$E:$E,'Pooled CF'!$A:$A,$A17,'Pooled CF'!$G:$G,FZ$6),0)+IF(FZ$6=$C$2,$K17)</f>
        <v>0</v>
      </c>
      <c r="GA17" s="100">
        <f>IF(GA$6&lt;=$C$2,SUMIFS('Pooled CF'!$E:$E,'Pooled CF'!$A:$A,$A17,'Pooled CF'!$G:$G,GA$6),0)+IF(GA$6=$C$2,$K17)</f>
        <v>0</v>
      </c>
      <c r="GB17" s="100">
        <f>IF(GB$6&lt;=$C$2,SUMIFS('Pooled CF'!$E:$E,'Pooled CF'!$A:$A,$A17,'Pooled CF'!$G:$G,GB$6),0)+IF(GB$6=$C$2,$K17)</f>
        <v>0</v>
      </c>
      <c r="GC17" s="100">
        <f>IF(GC$6&lt;=$C$2,SUMIFS('Pooled CF'!$E:$E,'Pooled CF'!$A:$A,$A17,'Pooled CF'!$G:$G,GC$6),0)+IF(GC$6=$C$2,$K17)</f>
        <v>0</v>
      </c>
      <c r="GD17" s="100">
        <f>IF(GD$6&lt;=$C$2,SUMIFS('Pooled CF'!$E:$E,'Pooled CF'!$A:$A,$A17,'Pooled CF'!$G:$G,GD$6),0)+IF(GD$6=$C$2,$K17)</f>
        <v>0</v>
      </c>
      <c r="GE17" s="100">
        <f>IF(GE$6&lt;=$C$2,SUMIFS('Pooled CF'!$E:$E,'Pooled CF'!$A:$A,$A17,'Pooled CF'!$G:$G,GE$6),0)+IF(GE$6=$C$2,$K17)</f>
        <v>0</v>
      </c>
      <c r="GF17" s="100">
        <f>IF(GF$6&lt;=$C$2,SUMIFS('Pooled CF'!$E:$E,'Pooled CF'!$A:$A,$A17,'Pooled CF'!$G:$G,GF$6),0)+IF(GF$6=$C$2,$K17)</f>
        <v>0</v>
      </c>
      <c r="GG17" s="100">
        <f>IF(GG$6&lt;=$C$2,SUMIFS('Pooled CF'!$E:$E,'Pooled CF'!$A:$A,$A17,'Pooled CF'!$G:$G,GG$6),0)+IF(GG$6=$C$2,$K17)</f>
        <v>0</v>
      </c>
      <c r="GH17" s="100">
        <f>IF(GH$6&lt;=$C$2,SUMIFS('Pooled CF'!$E:$E,'Pooled CF'!$A:$A,$A17,'Pooled CF'!$G:$G,GH$6),0)+IF(GH$6=$C$2,$K17)</f>
        <v>0</v>
      </c>
      <c r="GI17" s="100">
        <f>IF(GI$6&lt;=$C$2,SUMIFS('Pooled CF'!$E:$E,'Pooled CF'!$A:$A,$A17,'Pooled CF'!$G:$G,GI$6),0)+IF(GI$6=$C$2,$K17)</f>
        <v>0</v>
      </c>
      <c r="GJ17" s="100">
        <f>IF(GJ$6&lt;=$C$2,SUMIFS('Pooled CF'!$E:$E,'Pooled CF'!$A:$A,$A17,'Pooled CF'!$G:$G,GJ$6),0)+IF(GJ$6=$C$2,$K17)</f>
        <v>0</v>
      </c>
      <c r="GK17" s="100">
        <f>IF(GK$6&lt;=$C$2,SUMIFS('Pooled CF'!$E:$E,'Pooled CF'!$A:$A,$A17,'Pooled CF'!$G:$G,GK$6),0)+IF(GK$6=$C$2,$K17)</f>
        <v>0</v>
      </c>
      <c r="GL17" s="100">
        <f>IF(GL$6&lt;=$C$2,SUMIFS('Pooled CF'!$E:$E,'Pooled CF'!$A:$A,$A17,'Pooled CF'!$G:$G,GL$6),0)+IF(GL$6=$C$2,$K17)</f>
        <v>0</v>
      </c>
      <c r="GM17" s="100">
        <f>IF(GM$6&lt;=$C$2,SUMIFS('Pooled CF'!$E:$E,'Pooled CF'!$A:$A,$A17,'Pooled CF'!$G:$G,GM$6),0)+IF(GM$6=$C$2,$K17)</f>
        <v>0</v>
      </c>
      <c r="GN17" s="100">
        <f>IF(GN$6&lt;=$C$2,SUMIFS('Pooled CF'!$E:$E,'Pooled CF'!$A:$A,$A17,'Pooled CF'!$G:$G,GN$6),0)+IF(GN$6=$C$2,$K17)</f>
        <v>0</v>
      </c>
      <c r="GO17" s="100">
        <f>IF(GO$6&lt;=$C$2,SUMIFS('Pooled CF'!$E:$E,'Pooled CF'!$A:$A,$A17,'Pooled CF'!$G:$G,GO$6),0)+IF(GO$6=$C$2,$K17)</f>
        <v>0</v>
      </c>
      <c r="GP17" s="100">
        <f>IF(GP$6&lt;=$C$2,SUMIFS('Pooled CF'!$E:$E,'Pooled CF'!$A:$A,$A17,'Pooled CF'!$G:$G,GP$6),0)+IF(GP$6=$C$2,$K17)</f>
        <v>0</v>
      </c>
      <c r="GQ17" s="100">
        <f>IF(GQ$6&lt;=$C$2,SUMIFS('Pooled CF'!$E:$E,'Pooled CF'!$A:$A,$A17,'Pooled CF'!$G:$G,GQ$6),0)+IF(GQ$6=$C$2,$K17)</f>
        <v>0</v>
      </c>
      <c r="GR17" s="100">
        <f>IF(GR$6&lt;=$C$2,SUMIFS('Pooled CF'!$E:$E,'Pooled CF'!$A:$A,$A17,'Pooled CF'!$G:$G,GR$6),0)+IF(GR$6=$C$2,$K17)</f>
        <v>0</v>
      </c>
      <c r="GS17" s="100">
        <f>IF(GS$6&lt;=$C$2,SUMIFS('Pooled CF'!$E:$E,'Pooled CF'!$A:$A,$A17,'Pooled CF'!$G:$G,GS$6),0)+IF(GS$6=$C$2,$K17)</f>
        <v>0</v>
      </c>
      <c r="GT17" s="100">
        <f>IF(GT$6&lt;=$C$2,SUMIFS('Pooled CF'!$E:$E,'Pooled CF'!$A:$A,$A17,'Pooled CF'!$G:$G,GT$6),0)+IF(GT$6=$C$2,$K17)</f>
        <v>0</v>
      </c>
      <c r="GU17" s="100">
        <f>IF(GU$6&lt;=$C$2,SUMIFS('Pooled CF'!$E:$E,'Pooled CF'!$A:$A,$A17,'Pooled CF'!$G:$G,GU$6),0)+IF(GU$6=$C$2,$K17)</f>
        <v>0</v>
      </c>
      <c r="GV17" s="100">
        <f>IF(GV$6&lt;=$C$2,SUMIFS('Pooled CF'!$E:$E,'Pooled CF'!$A:$A,$A17,'Pooled CF'!$G:$G,GV$6),0)+IF(GV$6=$C$2,$K17)</f>
        <v>0</v>
      </c>
      <c r="GW17" s="100">
        <f>IF(GW$6&lt;=$C$2,SUMIFS('Pooled CF'!$E:$E,'Pooled CF'!$A:$A,$A17,'Pooled CF'!$G:$G,GW$6),0)+IF(GW$6=$C$2,$K17)</f>
        <v>0</v>
      </c>
      <c r="GY17" s="85">
        <f t="shared" si="11"/>
        <v>-38018559.4524827</v>
      </c>
      <c r="GZ17" s="85">
        <f t="shared" si="10"/>
        <v>3434140.03</v>
      </c>
      <c r="HA17" s="85">
        <f t="shared" si="10"/>
        <v>3431632.0599999996</v>
      </c>
      <c r="HB17" s="85">
        <f t="shared" si="10"/>
        <v>3415386.3200000003</v>
      </c>
      <c r="HC17" s="85">
        <f t="shared" si="10"/>
        <v>3296344.0100000002</v>
      </c>
      <c r="HD17" s="85">
        <f t="shared" si="10"/>
        <v>3407017.88</v>
      </c>
      <c r="HE17" s="85">
        <f t="shared" si="10"/>
        <v>3246912.35</v>
      </c>
      <c r="HF17" s="85">
        <f t="shared" si="10"/>
        <v>3163581.87</v>
      </c>
      <c r="HG17" s="85">
        <f t="shared" si="10"/>
        <v>3304678.6900000004</v>
      </c>
      <c r="HH17" s="85">
        <f t="shared" ca="1" si="10"/>
        <v>45348152.639011607</v>
      </c>
      <c r="HI17" s="85">
        <f t="shared" si="10"/>
        <v>0</v>
      </c>
      <c r="HJ17" s="85">
        <f t="shared" si="10"/>
        <v>0</v>
      </c>
      <c r="HK17" s="85">
        <f t="shared" si="10"/>
        <v>0</v>
      </c>
      <c r="HL17" s="85">
        <f t="shared" si="10"/>
        <v>0</v>
      </c>
      <c r="HM17" s="85">
        <f t="shared" si="10"/>
        <v>0</v>
      </c>
      <c r="HN17" s="85">
        <f t="shared" si="10"/>
        <v>0</v>
      </c>
      <c r="HO17" s="85">
        <f t="shared" ca="1" si="12"/>
        <v>34029286.396528915</v>
      </c>
    </row>
    <row r="18" spans="1:223" hidden="1" outlineLevel="1" x14ac:dyDescent="0.75">
      <c r="A18" s="7" t="s">
        <v>24</v>
      </c>
      <c r="B18" s="112" t="s">
        <v>159</v>
      </c>
      <c r="C18" s="104"/>
      <c r="D18" s="104">
        <f ca="1">EOMONTH(OFFSET(Strats!$B$3,MATCH($B18,Strats!$B$4:$B$31,0),MATCH(D$5,Strats!$C$3:$BS$3,0)),0)</f>
        <v>43646</v>
      </c>
      <c r="E18" s="87">
        <f ca="1">OFFSET(Strats!$B$3,MATCH($B18,Strats!$B$4:$B$31,0),MATCH(E$5,Strats!$C$3:$BS$3,0))</f>
        <v>70915759</v>
      </c>
      <c r="F18" s="88">
        <f ca="1">OFFSET(Strats!$B$3,MATCH($B18,Strats!$B$4:$B$31,0),MATCH(F$5,Strats!$C$3:$BS$3,0))</f>
        <v>0.51111450000000003</v>
      </c>
      <c r="G18" s="85">
        <f t="shared" ca="1" si="7"/>
        <v>36246072.703405499</v>
      </c>
      <c r="H18" s="113">
        <f ca="1">'HTM Output'!G18</f>
        <v>21688742.570000008</v>
      </c>
      <c r="I18" s="87">
        <f ca="1">OFFSET(Strats!$B$3,MATCH($B18,Strats!$B$4:$B$31,0),MATCH(I$5,Strats!$C$3:$BS$3,0))</f>
        <v>62736697.560000002</v>
      </c>
      <c r="J18" s="88">
        <f ca="1">OFFSET(Strats!$B$3,MATCH($B18,Strats!$B$4:$B$31,0),MATCH(J$5,Strats!$C$3:$BS$3,0))</f>
        <v>0.69759482719348731</v>
      </c>
      <c r="K18" s="85">
        <f t="shared" ca="1" si="8"/>
        <v>43764795.693058282</v>
      </c>
      <c r="L18" s="86">
        <f ca="1">IFERROR(XIRR(OFFSET($N18,0,MATCH($D18,$O$6:$GW$6,0)):$GW18,OFFSET($N$6,0,MATCH($D18,$O$6:$GW$6,0)):$GW$6),"N/A")</f>
        <v>0.11194046139717104</v>
      </c>
      <c r="M18" s="95">
        <f t="shared" ca="1" si="9"/>
        <v>1.8058104887294066</v>
      </c>
      <c r="O18" s="100">
        <f>IF(O$6&lt;=$C$2,SUMIFS('Pooled CF'!$E:$E,'Pooled CF'!$A:$A,$A18,'Pooled CF'!$G:$G,O$6),0)+IF(O$6=$C$2,$K18)</f>
        <v>0</v>
      </c>
      <c r="P18" s="100">
        <f>IF(P$6&lt;=$C$2,SUMIFS('Pooled CF'!$E:$E,'Pooled CF'!$A:$A,$A18,'Pooled CF'!$G:$G,P$6),0)+IF(P$6=$C$2,$K18)</f>
        <v>0</v>
      </c>
      <c r="Q18" s="100">
        <f>IF(Q$6&lt;=$C$2,SUMIFS('Pooled CF'!$E:$E,'Pooled CF'!$A:$A,$A18,'Pooled CF'!$G:$G,Q$6),0)+IF(Q$6=$C$2,$K18)</f>
        <v>0</v>
      </c>
      <c r="R18" s="100">
        <f>IF(R$6&lt;=$C$2,SUMIFS('Pooled CF'!$E:$E,'Pooled CF'!$A:$A,$A18,'Pooled CF'!$G:$G,R$6),0)+IF(R$6=$C$2,$K18)</f>
        <v>0</v>
      </c>
      <c r="S18" s="100">
        <f>IF(S$6&lt;=$C$2,SUMIFS('Pooled CF'!$E:$E,'Pooled CF'!$A:$A,$A18,'Pooled CF'!$G:$G,S$6),0)+IF(S$6=$C$2,$K18)</f>
        <v>0</v>
      </c>
      <c r="T18" s="100">
        <f>IF(T$6&lt;=$C$2,SUMIFS('Pooled CF'!$E:$E,'Pooled CF'!$A:$A,$A18,'Pooled CF'!$G:$G,T$6),0)+IF(T$6=$C$2,$K18)</f>
        <v>0</v>
      </c>
      <c r="U18" s="100">
        <f>IF(U$6&lt;=$C$2,SUMIFS('Pooled CF'!$E:$E,'Pooled CF'!$A:$A,$A18,'Pooled CF'!$G:$G,U$6),0)+IF(U$6=$C$2,$K18)</f>
        <v>0</v>
      </c>
      <c r="V18" s="100">
        <f>IF(V$6&lt;=$C$2,SUMIFS('Pooled CF'!$E:$E,'Pooled CF'!$A:$A,$A18,'Pooled CF'!$G:$G,V$6),0)+IF(V$6=$C$2,$K18)</f>
        <v>0</v>
      </c>
      <c r="W18" s="100">
        <f>IF(W$6&lt;=$C$2,SUMIFS('Pooled CF'!$E:$E,'Pooled CF'!$A:$A,$A18,'Pooled CF'!$G:$G,W$6),0)+IF(W$6=$C$2,$K18)</f>
        <v>0</v>
      </c>
      <c r="X18" s="100">
        <f>IF(X$6&lt;=$C$2,SUMIFS('Pooled CF'!$E:$E,'Pooled CF'!$A:$A,$A18,'Pooled CF'!$G:$G,X$6),0)+IF(X$6=$C$2,$K18)</f>
        <v>0</v>
      </c>
      <c r="Y18" s="100">
        <f>IF(Y$6&lt;=$C$2,SUMIFS('Pooled CF'!$E:$E,'Pooled CF'!$A:$A,$A18,'Pooled CF'!$G:$G,Y$6),0)+IF(Y$6=$C$2,$K18)</f>
        <v>0</v>
      </c>
      <c r="Z18" s="100">
        <f>IF(Z$6&lt;=$C$2,SUMIFS('Pooled CF'!$E:$E,'Pooled CF'!$A:$A,$A18,'Pooled CF'!$G:$G,Z$6),0)+IF(Z$6=$C$2,$K18)</f>
        <v>0</v>
      </c>
      <c r="AA18" s="100">
        <f>IF(AA$6&lt;=$C$2,SUMIFS('Pooled CF'!$E:$E,'Pooled CF'!$A:$A,$A18,'Pooled CF'!$G:$G,AA$6),0)+IF(AA$6=$C$2,$K18)</f>
        <v>0</v>
      </c>
      <c r="AB18" s="100">
        <f>IF(AB$6&lt;=$C$2,SUMIFS('Pooled CF'!$E:$E,'Pooled CF'!$A:$A,$A18,'Pooled CF'!$G:$G,AB$6),0)+IF(AB$6=$C$2,$K18)</f>
        <v>0</v>
      </c>
      <c r="AC18" s="100">
        <f>IF(AC$6&lt;=$C$2,SUMIFS('Pooled CF'!$E:$E,'Pooled CF'!$A:$A,$A18,'Pooled CF'!$G:$G,AC$6),0)+IF(AC$6=$C$2,$K18)</f>
        <v>0</v>
      </c>
      <c r="AD18" s="100">
        <f>IF(AD$6&lt;=$C$2,SUMIFS('Pooled CF'!$E:$E,'Pooled CF'!$A:$A,$A18,'Pooled CF'!$G:$G,AD$6),0)+IF(AD$6=$C$2,$K18)</f>
        <v>0</v>
      </c>
      <c r="AE18" s="100">
        <f>IF(AE$6&lt;=$C$2,SUMIFS('Pooled CF'!$E:$E,'Pooled CF'!$A:$A,$A18,'Pooled CF'!$G:$G,AE$6),0)+IF(AE$6=$C$2,$K18)</f>
        <v>0</v>
      </c>
      <c r="AF18" s="100">
        <f>IF(AF$6&lt;=$C$2,SUMIFS('Pooled CF'!$E:$E,'Pooled CF'!$A:$A,$A18,'Pooled CF'!$G:$G,AF$6),0)+IF(AF$6=$C$2,$K18)</f>
        <v>0</v>
      </c>
      <c r="AG18" s="100">
        <f>IF(AG$6&lt;=$C$2,SUMIFS('Pooled CF'!$E:$E,'Pooled CF'!$A:$A,$A18,'Pooled CF'!$G:$G,AG$6),0)+IF(AG$6=$C$2,$K18)</f>
        <v>0</v>
      </c>
      <c r="AH18" s="100">
        <f>IF(AH$6&lt;=$C$2,SUMIFS('Pooled CF'!$E:$E,'Pooled CF'!$A:$A,$A18,'Pooled CF'!$G:$G,AH$6),0)+IF(AH$6=$C$2,$K18)</f>
        <v>0</v>
      </c>
      <c r="AI18" s="100">
        <f>IF(AI$6&lt;=$C$2,SUMIFS('Pooled CF'!$E:$E,'Pooled CF'!$A:$A,$A18,'Pooled CF'!$G:$G,AI$6),0)+IF(AI$6=$C$2,$K18)</f>
        <v>0</v>
      </c>
      <c r="AJ18" s="100">
        <f>IF(AJ$6&lt;=$C$2,SUMIFS('Pooled CF'!$E:$E,'Pooled CF'!$A:$A,$A18,'Pooled CF'!$G:$G,AJ$6),0)+IF(AJ$6=$C$2,$K18)</f>
        <v>0</v>
      </c>
      <c r="AK18" s="100">
        <f>IF(AK$6&lt;=$C$2,SUMIFS('Pooled CF'!$E:$E,'Pooled CF'!$A:$A,$A18,'Pooled CF'!$G:$G,AK$6),0)+IF(AK$6=$C$2,$K18)</f>
        <v>0</v>
      </c>
      <c r="AL18" s="100">
        <f>IF(AL$6&lt;=$C$2,SUMIFS('Pooled CF'!$E:$E,'Pooled CF'!$A:$A,$A18,'Pooled CF'!$G:$G,AL$6),0)+IF(AL$6=$C$2,$K18)</f>
        <v>0</v>
      </c>
      <c r="AM18" s="100">
        <f>IF(AM$6&lt;=$C$2,SUMIFS('Pooled CF'!$E:$E,'Pooled CF'!$A:$A,$A18,'Pooled CF'!$G:$G,AM$6),0)+IF(AM$6=$C$2,$K18)</f>
        <v>0</v>
      </c>
      <c r="AN18" s="100">
        <f>IF(AN$6&lt;=$C$2,SUMIFS('Pooled CF'!$E:$E,'Pooled CF'!$A:$A,$A18,'Pooled CF'!$G:$G,AN$6),0)+IF(AN$6=$C$2,$K18)</f>
        <v>0</v>
      </c>
      <c r="AO18" s="100">
        <f>IF(AO$6&lt;=$C$2,SUMIFS('Pooled CF'!$E:$E,'Pooled CF'!$A:$A,$A18,'Pooled CF'!$G:$G,AO$6),0)+IF(AO$6=$C$2,$K18)</f>
        <v>0</v>
      </c>
      <c r="AP18" s="100">
        <f>IF(AP$6&lt;=$C$2,SUMIFS('Pooled CF'!$E:$E,'Pooled CF'!$A:$A,$A18,'Pooled CF'!$G:$G,AP$6),0)+IF(AP$6=$C$2,$K18)</f>
        <v>0</v>
      </c>
      <c r="AQ18" s="100">
        <f>IF(AQ$6&lt;=$C$2,SUMIFS('Pooled CF'!$E:$E,'Pooled CF'!$A:$A,$A18,'Pooled CF'!$G:$G,AQ$6),0)+IF(AQ$6=$C$2,$K18)</f>
        <v>-36246072.703405499</v>
      </c>
      <c r="AR18" s="100">
        <f>IF(AR$6&lt;=$C$2,SUMIFS('Pooled CF'!$E:$E,'Pooled CF'!$A:$A,$A18,'Pooled CF'!$G:$G,AR$6),0)+IF(AR$6=$C$2,$K18)</f>
        <v>270677.90000000002</v>
      </c>
      <c r="AS18" s="100">
        <f>IF(AS$6&lt;=$C$2,SUMIFS('Pooled CF'!$E:$E,'Pooled CF'!$A:$A,$A18,'Pooled CF'!$G:$G,AS$6),0)+IF(AS$6=$C$2,$K18)</f>
        <v>279694.27</v>
      </c>
      <c r="AT18" s="100">
        <f>IF(AT$6&lt;=$C$2,SUMIFS('Pooled CF'!$E:$E,'Pooled CF'!$A:$A,$A18,'Pooled CF'!$G:$G,AT$6),0)+IF(AT$6=$C$2,$K18)</f>
        <v>279688.78000000003</v>
      </c>
      <c r="AU18" s="100">
        <f>IF(AU$6&lt;=$C$2,SUMIFS('Pooled CF'!$E:$E,'Pooled CF'!$A:$A,$A18,'Pooled CF'!$G:$G,AU$6),0)+IF(AU$6=$C$2,$K18)</f>
        <v>270661.2</v>
      </c>
      <c r="AV18" s="100">
        <f>IF(AV$6&lt;=$C$2,SUMIFS('Pooled CF'!$E:$E,'Pooled CF'!$A:$A,$A18,'Pooled CF'!$G:$G,AV$6),0)+IF(AV$6=$C$2,$K18)</f>
        <v>279676.94</v>
      </c>
      <c r="AW18" s="100">
        <f>IF(AW$6&lt;=$C$2,SUMIFS('Pooled CF'!$E:$E,'Pooled CF'!$A:$A,$A18,'Pooled CF'!$G:$G,AW$6),0)+IF(AW$6=$C$2,$K18)</f>
        <v>270649.18</v>
      </c>
      <c r="AX18" s="100">
        <f>IF(AX$6&lt;=$C$2,SUMIFS('Pooled CF'!$E:$E,'Pooled CF'!$A:$A,$A18,'Pooled CF'!$G:$G,AX$6),0)+IF(AX$6=$C$2,$K18)</f>
        <v>279663.81</v>
      </c>
      <c r="AY18" s="100">
        <f>IF(AY$6&lt;=$C$2,SUMIFS('Pooled CF'!$E:$E,'Pooled CF'!$A:$A,$A18,'Pooled CF'!$G:$G,AY$6),0)+IF(AY$6=$C$2,$K18)</f>
        <v>270589.07</v>
      </c>
      <c r="AZ18" s="100">
        <f>IF(AZ$6&lt;=$C$2,SUMIFS('Pooled CF'!$E:$E,'Pooled CF'!$A:$A,$A18,'Pooled CF'!$G:$G,AZ$6),0)+IF(AZ$6=$C$2,$K18)</f>
        <v>270594.32</v>
      </c>
      <c r="BA18" s="100">
        <f>IF(BA$6&lt;=$C$2,SUMIFS('Pooled CF'!$E:$E,'Pooled CF'!$A:$A,$A18,'Pooled CF'!$G:$G,BA$6),0)+IF(BA$6=$C$2,$K18)</f>
        <v>279637.64</v>
      </c>
      <c r="BB18" s="100">
        <f>IF(BB$6&lt;=$C$2,SUMIFS('Pooled CF'!$E:$E,'Pooled CF'!$A:$A,$A18,'Pooled CF'!$G:$G,BB$6),0)+IF(BB$6=$C$2,$K18)</f>
        <v>270088.26</v>
      </c>
      <c r="BC18" s="100">
        <f>IF(BC$6&lt;=$C$2,SUMIFS('Pooled CF'!$E:$E,'Pooled CF'!$A:$A,$A18,'Pooled CF'!$G:$G,BC$6),0)+IF(BC$6=$C$2,$K18)</f>
        <v>279666.33</v>
      </c>
      <c r="BD18" s="100">
        <f>IF(BD$6&lt;=$C$2,SUMIFS('Pooled CF'!$E:$E,'Pooled CF'!$A:$A,$A18,'Pooled CF'!$G:$G,BD$6),0)+IF(BD$6=$C$2,$K18)</f>
        <v>269659.34999999998</v>
      </c>
      <c r="BE18" s="100">
        <f>IF(BE$6&lt;=$C$2,SUMIFS('Pooled CF'!$E:$E,'Pooled CF'!$A:$A,$A18,'Pooled CF'!$G:$G,BE$6),0)+IF(BE$6=$C$2,$K18)</f>
        <v>280464.33</v>
      </c>
      <c r="BF18" s="100">
        <f>IF(BF$6&lt;=$C$2,SUMIFS('Pooled CF'!$E:$E,'Pooled CF'!$A:$A,$A18,'Pooled CF'!$G:$G,BF$6),0)+IF(BF$6=$C$2,$K18)</f>
        <v>279637.24</v>
      </c>
      <c r="BG18" s="100">
        <f>IF(BG$6&lt;=$C$2,SUMIFS('Pooled CF'!$E:$E,'Pooled CF'!$A:$A,$A18,'Pooled CF'!$G:$G,BG$6),0)+IF(BG$6=$C$2,$K18)</f>
        <v>270533.67</v>
      </c>
      <c r="BH18" s="100">
        <f>IF(BH$6&lt;=$C$2,SUMIFS('Pooled CF'!$E:$E,'Pooled CF'!$A:$A,$A18,'Pooled CF'!$G:$G,BH$6),0)+IF(BH$6=$C$2,$K18)</f>
        <v>279588.81</v>
      </c>
      <c r="BI18" s="100">
        <f>IF(BI$6&lt;=$C$2,SUMIFS('Pooled CF'!$E:$E,'Pooled CF'!$A:$A,$A18,'Pooled CF'!$G:$G,BI$6),0)+IF(BI$6=$C$2,$K18)</f>
        <v>270562.78000000003</v>
      </c>
      <c r="BJ18" s="100">
        <f>IF(BJ$6&lt;=$C$2,SUMIFS('Pooled CF'!$E:$E,'Pooled CF'!$A:$A,$A18,'Pooled CF'!$G:$G,BJ$6),0)+IF(BJ$6=$C$2,$K18)</f>
        <v>270550.06</v>
      </c>
      <c r="BK18" s="100">
        <f>IF(BK$6&lt;=$C$2,SUMIFS('Pooled CF'!$E:$E,'Pooled CF'!$A:$A,$A18,'Pooled CF'!$G:$G,BK$6),0)+IF(BK$6=$C$2,$K18)</f>
        <v>270548.05</v>
      </c>
      <c r="BL18" s="100">
        <f>IF(BL$6&lt;=$C$2,SUMIFS('Pooled CF'!$E:$E,'Pooled CF'!$A:$A,$A18,'Pooled CF'!$G:$G,BL$6),0)+IF(BL$6=$C$2,$K18)</f>
        <v>266945.68</v>
      </c>
      <c r="BM18" s="100">
        <f>IF(BM$6&lt;=$C$2,SUMIFS('Pooled CF'!$E:$E,'Pooled CF'!$A:$A,$A18,'Pooled CF'!$G:$G,BM$6),0)+IF(BM$6=$C$2,$K18)</f>
        <v>276091.46999999997</v>
      </c>
      <c r="BN18" s="100">
        <f>IF(BN$6&lt;=$C$2,SUMIFS('Pooled CF'!$E:$E,'Pooled CF'!$A:$A,$A18,'Pooled CF'!$G:$G,BN$6),0)+IF(BN$6=$C$2,$K18)</f>
        <v>266835.49</v>
      </c>
      <c r="BO18" s="100">
        <f>IF(BO$6&lt;=$C$2,SUMIFS('Pooled CF'!$E:$E,'Pooled CF'!$A:$A,$A18,'Pooled CF'!$G:$G,BO$6),0)+IF(BO$6=$C$2,$K18)</f>
        <v>276217.78000000003</v>
      </c>
      <c r="BP18" s="100">
        <f>IF(BP$6&lt;=$C$2,SUMIFS('Pooled CF'!$E:$E,'Pooled CF'!$A:$A,$A18,'Pooled CF'!$G:$G,BP$6),0)+IF(BP$6=$C$2,$K18)</f>
        <v>263571.15000000002</v>
      </c>
      <c r="BQ18" s="100">
        <f>IF(BQ$6&lt;=$C$2,SUMIFS('Pooled CF'!$E:$E,'Pooled CF'!$A:$A,$A18,'Pooled CF'!$G:$G,BQ$6),0)+IF(BQ$6=$C$2,$K18)</f>
        <v>272463.90000000002</v>
      </c>
      <c r="BR18" s="100">
        <f>IF(BR$6&lt;=$C$2,SUMIFS('Pooled CF'!$E:$E,'Pooled CF'!$A:$A,$A18,'Pooled CF'!$G:$G,BR$6),0)+IF(BR$6=$C$2,$K18)</f>
        <v>272455.28999999998</v>
      </c>
      <c r="BS18" s="100">
        <f>IF(BS$6&lt;=$C$2,SUMIFS('Pooled CF'!$E:$E,'Pooled CF'!$A:$A,$A18,'Pooled CF'!$G:$G,BS$6),0)+IF(BS$6=$C$2,$K18)</f>
        <v>263533.31</v>
      </c>
      <c r="BT18" s="100">
        <f>IF(BT$6&lt;=$C$2,SUMIFS('Pooled CF'!$E:$E,'Pooled CF'!$A:$A,$A18,'Pooled CF'!$G:$G,BT$6),0)+IF(BT$6=$C$2,$K18)</f>
        <v>272436.87</v>
      </c>
      <c r="BU18" s="100">
        <f>IF(BU$6&lt;=$C$2,SUMIFS('Pooled CF'!$E:$E,'Pooled CF'!$A:$A,$A18,'Pooled CF'!$G:$G,BU$6),0)+IF(BU$6=$C$2,$K18)</f>
        <v>263520.69</v>
      </c>
      <c r="BV18" s="100">
        <f>IF(BV$6&lt;=$C$2,SUMIFS('Pooled CF'!$E:$E,'Pooled CF'!$A:$A,$A18,'Pooled CF'!$G:$G,BV$6),0)+IF(BV$6=$C$2,$K18)</f>
        <v>263403.21000000002</v>
      </c>
      <c r="BW18" s="100">
        <f>IF(BW$6&lt;=$C$2,SUMIFS('Pooled CF'!$E:$E,'Pooled CF'!$A:$A,$A18,'Pooled CF'!$G:$G,BW$6),0)+IF(BW$6=$C$2,$K18)</f>
        <v>263394.63</v>
      </c>
      <c r="BX18" s="100">
        <f>IF(BX$6&lt;=$C$2,SUMIFS('Pooled CF'!$E:$E,'Pooled CF'!$A:$A,$A18,'Pooled CF'!$G:$G,BX$6),0)+IF(BX$6=$C$2,$K18)</f>
        <v>263731.87</v>
      </c>
      <c r="BY18" s="100">
        <f>IF(BY$6&lt;=$C$2,SUMIFS('Pooled CF'!$E:$E,'Pooled CF'!$A:$A,$A18,'Pooled CF'!$G:$G,BY$6),0)+IF(BY$6=$C$2,$K18)</f>
        <v>272238.53000000003</v>
      </c>
      <c r="BZ18" s="100">
        <f>IF(BZ$6&lt;=$C$2,SUMIFS('Pooled CF'!$E:$E,'Pooled CF'!$A:$A,$A18,'Pooled CF'!$G:$G,BZ$6),0)+IF(BZ$6=$C$2,$K18)</f>
        <v>263479.18</v>
      </c>
      <c r="CA18" s="100">
        <f>IF(CA$6&lt;=$C$2,SUMIFS('Pooled CF'!$E:$E,'Pooled CF'!$A:$A,$A18,'Pooled CF'!$G:$G,CA$6),0)+IF(CA$6=$C$2,$K18)</f>
        <v>272372.34999999998</v>
      </c>
      <c r="CB18" s="100">
        <f>IF(CB$6&lt;=$C$2,SUMIFS('Pooled CF'!$E:$E,'Pooled CF'!$A:$A,$A18,'Pooled CF'!$G:$G,CB$6),0)+IF(CB$6=$C$2,$K18)</f>
        <v>263466.95</v>
      </c>
      <c r="CC18" s="100">
        <f>IF(CC$6&lt;=$C$2,SUMIFS('Pooled CF'!$E:$E,'Pooled CF'!$A:$A,$A18,'Pooled CF'!$G:$G,CC$6),0)+IF(CC$6=$C$2,$K18)</f>
        <v>273442.51</v>
      </c>
      <c r="CD18" s="100">
        <f>IF(CD$6&lt;=$C$2,SUMIFS('Pooled CF'!$E:$E,'Pooled CF'!$A:$A,$A18,'Pooled CF'!$G:$G,CD$6),0)+IF(CD$6=$C$2,$K18)</f>
        <v>274032.05</v>
      </c>
      <c r="CE18" s="100">
        <f>IF(CE$6&lt;=$C$2,SUMIFS('Pooled CF'!$E:$E,'Pooled CF'!$A:$A,$A18,'Pooled CF'!$G:$G,CE$6),0)+IF(CE$6=$C$2,$K18)</f>
        <v>264784.46999999997</v>
      </c>
      <c r="CF18" s="100">
        <f>IF(CF$6&lt;=$C$2,SUMIFS('Pooled CF'!$E:$E,'Pooled CF'!$A:$A,$A18,'Pooled CF'!$G:$G,CF$6),0)+IF(CF$6=$C$2,$K18)</f>
        <v>273789.56</v>
      </c>
      <c r="CG18" s="100">
        <f>IF(CG$6&lt;=$C$2,SUMIFS('Pooled CF'!$E:$E,'Pooled CF'!$A:$A,$A18,'Pooled CF'!$G:$G,CG$6),0)+IF(CG$6=$C$2,$K18)</f>
        <v>264762.39</v>
      </c>
      <c r="CH18" s="100">
        <f>IF(CH$6&lt;=$C$2,SUMIFS('Pooled CF'!$E:$E,'Pooled CF'!$A:$A,$A18,'Pooled CF'!$G:$G,CH$6),0)+IF(CH$6=$C$2,$K18)</f>
        <v>264693.21999999997</v>
      </c>
      <c r="CI18" s="100">
        <f>IF(CI$6&lt;=$C$2,SUMIFS('Pooled CF'!$E:$E,'Pooled CF'!$A:$A,$A18,'Pooled CF'!$G:$G,CI$6),0)+IF(CI$6=$C$2,$K18)</f>
        <v>264638.98</v>
      </c>
      <c r="CJ18" s="100">
        <f>IF(CJ$6&lt;=$C$2,SUMIFS('Pooled CF'!$E:$E,'Pooled CF'!$A:$A,$A18,'Pooled CF'!$G:$G,CJ$6),0)+IF(CJ$6=$C$2,$K18)</f>
        <v>264883.46999999997</v>
      </c>
      <c r="CK18" s="100">
        <f>IF(CK$6&lt;=$C$2,SUMIFS('Pooled CF'!$E:$E,'Pooled CF'!$A:$A,$A18,'Pooled CF'!$G:$G,CK$6),0)+IF(CK$6=$C$2,$K18)</f>
        <v>273589.36</v>
      </c>
      <c r="CL18" s="100">
        <f>IF(CL$6&lt;=$C$2,SUMIFS('Pooled CF'!$E:$E,'Pooled CF'!$A:$A,$A18,'Pooled CF'!$G:$G,CL$6),0)+IF(CL$6=$C$2,$K18)</f>
        <v>264763.77</v>
      </c>
      <c r="CM18" s="100">
        <f>IF(CM$6&lt;=$C$2,SUMIFS('Pooled CF'!$E:$E,'Pooled CF'!$A:$A,$A18,'Pooled CF'!$G:$G,CM$6),0)+IF(CM$6=$C$2,$K18)</f>
        <v>273662.67</v>
      </c>
      <c r="CN18" s="100">
        <f>IF(CN$6&lt;=$C$2,SUMIFS('Pooled CF'!$E:$E,'Pooled CF'!$A:$A,$A18,'Pooled CF'!$G:$G,CN$6),0)+IF(CN$6=$C$2,$K18)</f>
        <v>264723.40999999997</v>
      </c>
      <c r="CO18" s="100">
        <f>IF(CO$6&lt;=$C$2,SUMIFS('Pooled CF'!$E:$E,'Pooled CF'!$A:$A,$A18,'Pooled CF'!$G:$G,CO$6),0)+IF(CO$6=$C$2,$K18)</f>
        <v>273633.26</v>
      </c>
      <c r="CP18" s="100">
        <f>IF(CP$6&lt;=$C$2,SUMIFS('Pooled CF'!$E:$E,'Pooled CF'!$A:$A,$A18,'Pooled CF'!$G:$G,CP$6),0)+IF(CP$6=$C$2,$K18)</f>
        <v>272808.96999999997</v>
      </c>
      <c r="CQ18" s="100">
        <f>IF(CQ$6&lt;=$C$2,SUMIFS('Pooled CF'!$E:$E,'Pooled CF'!$A:$A,$A18,'Pooled CF'!$G:$G,CQ$6),0)+IF(CQ$6=$C$2,$K18)</f>
        <v>260426.65</v>
      </c>
      <c r="CR18" s="100">
        <f>IF(CR$6&lt;=$C$2,SUMIFS('Pooled CF'!$E:$E,'Pooled CF'!$A:$A,$A18,'Pooled CF'!$G:$G,CR$6),0)+IF(CR$6=$C$2,$K18)</f>
        <v>269214.37</v>
      </c>
      <c r="CS18" s="100">
        <f>IF(CS$6&lt;=$C$2,SUMIFS('Pooled CF'!$E:$E,'Pooled CF'!$A:$A,$A18,'Pooled CF'!$G:$G,CS$6),0)+IF(CS$6=$C$2,$K18)</f>
        <v>260411.68</v>
      </c>
      <c r="CT18" s="100">
        <f>IF(CT$6&lt;=$C$2,SUMIFS('Pooled CF'!$E:$E,'Pooled CF'!$A:$A,$A18,'Pooled CF'!$G:$G,CT$6),0)+IF(CT$6=$C$2,$K18)</f>
        <v>269200.46000000002</v>
      </c>
      <c r="CU18" s="100">
        <f>IF(CU$6&lt;=$C$2,SUMIFS('Pooled CF'!$E:$E,'Pooled CF'!$A:$A,$A18,'Pooled CF'!$G:$G,CU$6),0)+IF(CU$6=$C$2,$K18)</f>
        <v>260057.26</v>
      </c>
      <c r="CV18" s="100">
        <f>IF(CV$6&lt;=$C$2,SUMIFS('Pooled CF'!$E:$E,'Pooled CF'!$A:$A,$A18,'Pooled CF'!$G:$G,CV$6),0)+IF(CV$6=$C$2,$K18)</f>
        <v>253677.6</v>
      </c>
      <c r="CW18" s="100">
        <f>IF(CW$6&lt;=$C$2,SUMIFS('Pooled CF'!$E:$E,'Pooled CF'!$A:$A,$A18,'Pooled CF'!$G:$G,CW$6),0)+IF(CW$6=$C$2,$K18)</f>
        <v>265515.15000000002</v>
      </c>
      <c r="CX18" s="100">
        <f>IF(CX$6&lt;=$C$2,SUMIFS('Pooled CF'!$E:$E,'Pooled CF'!$A:$A,$A18,'Pooled CF'!$G:$G,CX$6),0)+IF(CX$6=$C$2,$K18)</f>
        <v>256443.75</v>
      </c>
      <c r="CY18" s="100">
        <f>IF(CY$6&lt;=$C$2,SUMIFS('Pooled CF'!$E:$E,'Pooled CF'!$A:$A,$A18,'Pooled CF'!$G:$G,CY$6),0)+IF(CY$6=$C$2,$K18)</f>
        <v>261217.51</v>
      </c>
      <c r="CZ18" s="100">
        <f>IF(CZ$6&lt;=$C$2,SUMIFS('Pooled CF'!$E:$E,'Pooled CF'!$A:$A,$A18,'Pooled CF'!$G:$G,CZ$6),0)+IF(CZ$6=$C$2,$K18)</f>
        <v>292941.33</v>
      </c>
      <c r="DA18" s="100">
        <f>IF(DA$6&lt;=$C$2,SUMIFS('Pooled CF'!$E:$E,'Pooled CF'!$A:$A,$A18,'Pooled CF'!$G:$G,DA$6),0)+IF(DA$6=$C$2,$K18)</f>
        <v>261847.67999999999</v>
      </c>
      <c r="DB18" s="100">
        <f>IF(DB$6&lt;=$C$2,SUMIFS('Pooled CF'!$E:$E,'Pooled CF'!$A:$A,$A18,'Pooled CF'!$G:$G,DB$6),0)+IF(DB$6=$C$2,$K18)</f>
        <v>273152.01</v>
      </c>
      <c r="DC18" s="100">
        <f>IF(DC$6&lt;=$C$2,SUMIFS('Pooled CF'!$E:$E,'Pooled CF'!$A:$A,$A18,'Pooled CF'!$G:$G,DC$6),0)+IF(DC$6=$C$2,$K18)</f>
        <v>225639.99</v>
      </c>
      <c r="DD18" s="100">
        <f>IF(DD$6&lt;=$C$2,SUMIFS('Pooled CF'!$E:$E,'Pooled CF'!$A:$A,$A18,'Pooled CF'!$G:$G,DD$6),0)+IF(DD$6=$C$2,$K18)</f>
        <v>233569.23</v>
      </c>
      <c r="DE18" s="100">
        <f>IF(DE$6&lt;=$C$2,SUMIFS('Pooled CF'!$E:$E,'Pooled CF'!$A:$A,$A18,'Pooled CF'!$G:$G,DE$6),0)+IF(DE$6=$C$2,$K18)</f>
        <v>225520.35</v>
      </c>
      <c r="DF18" s="100">
        <f>IF(DF$6&lt;=$C$2,SUMIFS('Pooled CF'!$E:$E,'Pooled CF'!$A:$A,$A18,'Pooled CF'!$G:$G,DF$6),0)+IF(DF$6=$C$2,$K18)</f>
        <v>225700.04</v>
      </c>
      <c r="DG18" s="100">
        <f>IF(DG$6&lt;=$C$2,SUMIFS('Pooled CF'!$E:$E,'Pooled CF'!$A:$A,$A18,'Pooled CF'!$G:$G,DG$6),0)+IF(DG$6=$C$2,$K18)</f>
        <v>225510.78</v>
      </c>
      <c r="DH18" s="100">
        <f>IF(DH$6&lt;=$C$2,SUMIFS('Pooled CF'!$E:$E,'Pooled CF'!$A:$A,$A18,'Pooled CF'!$G:$G,DH$6),0)+IF(DH$6=$C$2,$K18)</f>
        <v>225096.12</v>
      </c>
      <c r="DI18" s="100">
        <f>IF(DI$6&lt;=$C$2,SUMIFS('Pooled CF'!$E:$E,'Pooled CF'!$A:$A,$A18,'Pooled CF'!$G:$G,DI$6),0)+IF(DI$6=$C$2,$K18)</f>
        <v>230830.14</v>
      </c>
      <c r="DJ18" s="100">
        <f>IF(DJ$6&lt;=$C$2,SUMIFS('Pooled CF'!$E:$E,'Pooled CF'!$A:$A,$A18,'Pooled CF'!$G:$G,DJ$6),0)+IF(DJ$6=$C$2,$K18)</f>
        <v>222457</v>
      </c>
      <c r="DK18" s="100">
        <f>IF(DK$6&lt;=$C$2,SUMIFS('Pooled CF'!$E:$E,'Pooled CF'!$A:$A,$A18,'Pooled CF'!$G:$G,DK$6),0)+IF(DK$6=$C$2,$K18)</f>
        <v>229261.41</v>
      </c>
      <c r="DL18" s="100">
        <f>IF(DL$6&lt;=$C$2,SUMIFS('Pooled CF'!$E:$E,'Pooled CF'!$A:$A,$A18,'Pooled CF'!$G:$G,DL$6),0)+IF(DL$6=$C$2,$K18)</f>
        <v>222844.43</v>
      </c>
      <c r="DM18" s="100">
        <f>IF(DM$6&lt;=$C$2,SUMIFS('Pooled CF'!$E:$E,'Pooled CF'!$A:$A,$A18,'Pooled CF'!$G:$G,DM$6),0)+IF(DM$6=$C$2,$K18)</f>
        <v>230079.41</v>
      </c>
      <c r="DN18" s="100">
        <f>IF(DN$6&lt;=$C$2,SUMIFS('Pooled CF'!$E:$E,'Pooled CF'!$A:$A,$A18,'Pooled CF'!$G:$G,DN$6),0)+IF(DN$6=$C$2,$K18)</f>
        <v>208802.95</v>
      </c>
      <c r="DO18" s="100">
        <f>IF(DO$6&lt;=$C$2,SUMIFS('Pooled CF'!$E:$E,'Pooled CF'!$A:$A,$A18,'Pooled CF'!$G:$G,DO$6),0)+IF(DO$6=$C$2,$K18)</f>
        <v>201696.31</v>
      </c>
      <c r="DP18" s="100">
        <f>IF(DP$6&lt;=$C$2,SUMIFS('Pooled CF'!$E:$E,'Pooled CF'!$A:$A,$A18,'Pooled CF'!$G:$G,DP$6),0)+IF(DP$6=$C$2,$K18)</f>
        <v>205681.48</v>
      </c>
      <c r="DQ18" s="100">
        <f>IF(DQ$6&lt;=$C$2,SUMIFS('Pooled CF'!$E:$E,'Pooled CF'!$A:$A,$A18,'Pooled CF'!$G:$G,DQ$6),0)+IF(DQ$6=$C$2,$K18)</f>
        <v>198392.28</v>
      </c>
      <c r="DR18" s="100">
        <f>IF(DR$6&lt;=$C$2,SUMIFS('Pooled CF'!$E:$E,'Pooled CF'!$A:$A,$A18,'Pooled CF'!$G:$G,DR$6),0)+IF(DR$6=$C$2,$K18)</f>
        <v>267679.35999999999</v>
      </c>
      <c r="DS18" s="100">
        <f>IF(DS$6&lt;=$C$2,SUMIFS('Pooled CF'!$E:$E,'Pooled CF'!$A:$A,$A18,'Pooled CF'!$G:$G,DS$6),0)+IF(DS$6=$C$2,$K18)</f>
        <v>204880.41</v>
      </c>
      <c r="DT18" s="100">
        <f>IF(DT$6&lt;=$C$2,SUMIFS('Pooled CF'!$E:$E,'Pooled CF'!$A:$A,$A18,'Pooled CF'!$G:$G,DT$6),0)+IF(DT$6=$C$2,$K18)</f>
        <v>211289.01</v>
      </c>
      <c r="DU18" s="100">
        <f>IF(DU$6&lt;=$C$2,SUMIFS('Pooled CF'!$E:$E,'Pooled CF'!$A:$A,$A18,'Pooled CF'!$G:$G,DU$6),0)+IF(DU$6=$C$2,$K18)</f>
        <v>220213.38</v>
      </c>
      <c r="DV18" s="100">
        <f>IF(DV$6&lt;=$C$2,SUMIFS('Pooled CF'!$E:$E,'Pooled CF'!$A:$A,$A18,'Pooled CF'!$G:$G,DV$6),0)+IF(DV$6=$C$2,$K18)</f>
        <v>202817.8</v>
      </c>
      <c r="DW18" s="100">
        <f ca="1">IF(DW$6&lt;=$C$2,SUMIFS('Pooled CF'!$E:$E,'Pooled CF'!$A:$A,$A18,'Pooled CF'!$G:$G,DW$6),0)+IF(DW$6=$C$2,$K18)</f>
        <v>44034272.503058285</v>
      </c>
      <c r="DX18" s="100">
        <f>IF(DX$6&lt;=$C$2,SUMIFS('Pooled CF'!$E:$E,'Pooled CF'!$A:$A,$A18,'Pooled CF'!$G:$G,DX$6),0)+IF(DX$6=$C$2,$K18)</f>
        <v>0</v>
      </c>
      <c r="DY18" s="100">
        <f>IF(DY$6&lt;=$C$2,SUMIFS('Pooled CF'!$E:$E,'Pooled CF'!$A:$A,$A18,'Pooled CF'!$G:$G,DY$6),0)+IF(DY$6=$C$2,$K18)</f>
        <v>0</v>
      </c>
      <c r="DZ18" s="100">
        <f>IF(DZ$6&lt;=$C$2,SUMIFS('Pooled CF'!$E:$E,'Pooled CF'!$A:$A,$A18,'Pooled CF'!$G:$G,DZ$6),0)+IF(DZ$6=$C$2,$K18)</f>
        <v>0</v>
      </c>
      <c r="EA18" s="100">
        <f>IF(EA$6&lt;=$C$2,SUMIFS('Pooled CF'!$E:$E,'Pooled CF'!$A:$A,$A18,'Pooled CF'!$G:$G,EA$6),0)+IF(EA$6=$C$2,$K18)</f>
        <v>0</v>
      </c>
      <c r="EB18" s="100">
        <f>IF(EB$6&lt;=$C$2,SUMIFS('Pooled CF'!$E:$E,'Pooled CF'!$A:$A,$A18,'Pooled CF'!$G:$G,EB$6),0)+IF(EB$6=$C$2,$K18)</f>
        <v>0</v>
      </c>
      <c r="EC18" s="100">
        <f>IF(EC$6&lt;=$C$2,SUMIFS('Pooled CF'!$E:$E,'Pooled CF'!$A:$A,$A18,'Pooled CF'!$G:$G,EC$6),0)+IF(EC$6=$C$2,$K18)</f>
        <v>0</v>
      </c>
      <c r="ED18" s="100">
        <f>IF(ED$6&lt;=$C$2,SUMIFS('Pooled CF'!$E:$E,'Pooled CF'!$A:$A,$A18,'Pooled CF'!$G:$G,ED$6),0)+IF(ED$6=$C$2,$K18)</f>
        <v>0</v>
      </c>
      <c r="EE18" s="100">
        <f>IF(EE$6&lt;=$C$2,SUMIFS('Pooled CF'!$E:$E,'Pooled CF'!$A:$A,$A18,'Pooled CF'!$G:$G,EE$6),0)+IF(EE$6=$C$2,$K18)</f>
        <v>0</v>
      </c>
      <c r="EF18" s="100">
        <f>IF(EF$6&lt;=$C$2,SUMIFS('Pooled CF'!$E:$E,'Pooled CF'!$A:$A,$A18,'Pooled CF'!$G:$G,EF$6),0)+IF(EF$6=$C$2,$K18)</f>
        <v>0</v>
      </c>
      <c r="EG18" s="100">
        <f>IF(EG$6&lt;=$C$2,SUMIFS('Pooled CF'!$E:$E,'Pooled CF'!$A:$A,$A18,'Pooled CF'!$G:$G,EG$6),0)+IF(EG$6=$C$2,$K18)</f>
        <v>0</v>
      </c>
      <c r="EH18" s="100">
        <f>IF(EH$6&lt;=$C$2,SUMIFS('Pooled CF'!$E:$E,'Pooled CF'!$A:$A,$A18,'Pooled CF'!$G:$G,EH$6),0)+IF(EH$6=$C$2,$K18)</f>
        <v>0</v>
      </c>
      <c r="EI18" s="100">
        <f>IF(EI$6&lt;=$C$2,SUMIFS('Pooled CF'!$E:$E,'Pooled CF'!$A:$A,$A18,'Pooled CF'!$G:$G,EI$6),0)+IF(EI$6=$C$2,$K18)</f>
        <v>0</v>
      </c>
      <c r="EJ18" s="100">
        <f>IF(EJ$6&lt;=$C$2,SUMIFS('Pooled CF'!$E:$E,'Pooled CF'!$A:$A,$A18,'Pooled CF'!$G:$G,EJ$6),0)+IF(EJ$6=$C$2,$K18)</f>
        <v>0</v>
      </c>
      <c r="EK18" s="100">
        <f>IF(EK$6&lt;=$C$2,SUMIFS('Pooled CF'!$E:$E,'Pooled CF'!$A:$A,$A18,'Pooled CF'!$G:$G,EK$6),0)+IF(EK$6=$C$2,$K18)</f>
        <v>0</v>
      </c>
      <c r="EL18" s="100">
        <f>IF(EL$6&lt;=$C$2,SUMIFS('Pooled CF'!$E:$E,'Pooled CF'!$A:$A,$A18,'Pooled CF'!$G:$G,EL$6),0)+IF(EL$6=$C$2,$K18)</f>
        <v>0</v>
      </c>
      <c r="EM18" s="100">
        <f>IF(EM$6&lt;=$C$2,SUMIFS('Pooled CF'!$E:$E,'Pooled CF'!$A:$A,$A18,'Pooled CF'!$G:$G,EM$6),0)+IF(EM$6=$C$2,$K18)</f>
        <v>0</v>
      </c>
      <c r="EN18" s="100">
        <f>IF(EN$6&lt;=$C$2,SUMIFS('Pooled CF'!$E:$E,'Pooled CF'!$A:$A,$A18,'Pooled CF'!$G:$G,EN$6),0)+IF(EN$6=$C$2,$K18)</f>
        <v>0</v>
      </c>
      <c r="EO18" s="100">
        <f>IF(EO$6&lt;=$C$2,SUMIFS('Pooled CF'!$E:$E,'Pooled CF'!$A:$A,$A18,'Pooled CF'!$G:$G,EO$6),0)+IF(EO$6=$C$2,$K18)</f>
        <v>0</v>
      </c>
      <c r="EP18" s="100">
        <f>IF(EP$6&lt;=$C$2,SUMIFS('Pooled CF'!$E:$E,'Pooled CF'!$A:$A,$A18,'Pooled CF'!$G:$G,EP$6),0)+IF(EP$6=$C$2,$K18)</f>
        <v>0</v>
      </c>
      <c r="EQ18" s="100">
        <f>IF(EQ$6&lt;=$C$2,SUMIFS('Pooled CF'!$E:$E,'Pooled CF'!$A:$A,$A18,'Pooled CF'!$G:$G,EQ$6),0)+IF(EQ$6=$C$2,$K18)</f>
        <v>0</v>
      </c>
      <c r="ER18" s="100">
        <f>IF(ER$6&lt;=$C$2,SUMIFS('Pooled CF'!$E:$E,'Pooled CF'!$A:$A,$A18,'Pooled CF'!$G:$G,ER$6),0)+IF(ER$6=$C$2,$K18)</f>
        <v>0</v>
      </c>
      <c r="ES18" s="100">
        <f>IF(ES$6&lt;=$C$2,SUMIFS('Pooled CF'!$E:$E,'Pooled CF'!$A:$A,$A18,'Pooled CF'!$G:$G,ES$6),0)+IF(ES$6=$C$2,$K18)</f>
        <v>0</v>
      </c>
      <c r="ET18" s="100">
        <f>IF(ET$6&lt;=$C$2,SUMIFS('Pooled CF'!$E:$E,'Pooled CF'!$A:$A,$A18,'Pooled CF'!$G:$G,ET$6),0)+IF(ET$6=$C$2,$K18)</f>
        <v>0</v>
      </c>
      <c r="EU18" s="100">
        <f>IF(EU$6&lt;=$C$2,SUMIFS('Pooled CF'!$E:$E,'Pooled CF'!$A:$A,$A18,'Pooled CF'!$G:$G,EU$6),0)+IF(EU$6=$C$2,$K18)</f>
        <v>0</v>
      </c>
      <c r="EV18" s="100">
        <f>IF(EV$6&lt;=$C$2,SUMIFS('Pooled CF'!$E:$E,'Pooled CF'!$A:$A,$A18,'Pooled CF'!$G:$G,EV$6),0)+IF(EV$6=$C$2,$K18)</f>
        <v>0</v>
      </c>
      <c r="EW18" s="100">
        <f>IF(EW$6&lt;=$C$2,SUMIFS('Pooled CF'!$E:$E,'Pooled CF'!$A:$A,$A18,'Pooled CF'!$G:$G,EW$6),0)+IF(EW$6=$C$2,$K18)</f>
        <v>0</v>
      </c>
      <c r="EX18" s="100">
        <f>IF(EX$6&lt;=$C$2,SUMIFS('Pooled CF'!$E:$E,'Pooled CF'!$A:$A,$A18,'Pooled CF'!$G:$G,EX$6),0)+IF(EX$6=$C$2,$K18)</f>
        <v>0</v>
      </c>
      <c r="EY18" s="100">
        <f>IF(EY$6&lt;=$C$2,SUMIFS('Pooled CF'!$E:$E,'Pooled CF'!$A:$A,$A18,'Pooled CF'!$G:$G,EY$6),0)+IF(EY$6=$C$2,$K18)</f>
        <v>0</v>
      </c>
      <c r="EZ18" s="100">
        <f>IF(EZ$6&lt;=$C$2,SUMIFS('Pooled CF'!$E:$E,'Pooled CF'!$A:$A,$A18,'Pooled CF'!$G:$G,EZ$6),0)+IF(EZ$6=$C$2,$K18)</f>
        <v>0</v>
      </c>
      <c r="FA18" s="100">
        <f>IF(FA$6&lt;=$C$2,SUMIFS('Pooled CF'!$E:$E,'Pooled CF'!$A:$A,$A18,'Pooled CF'!$G:$G,FA$6),0)+IF(FA$6=$C$2,$K18)</f>
        <v>0</v>
      </c>
      <c r="FB18" s="100">
        <f>IF(FB$6&lt;=$C$2,SUMIFS('Pooled CF'!$E:$E,'Pooled CF'!$A:$A,$A18,'Pooled CF'!$G:$G,FB$6),0)+IF(FB$6=$C$2,$K18)</f>
        <v>0</v>
      </c>
      <c r="FC18" s="100">
        <f>IF(FC$6&lt;=$C$2,SUMIFS('Pooled CF'!$E:$E,'Pooled CF'!$A:$A,$A18,'Pooled CF'!$G:$G,FC$6),0)+IF(FC$6=$C$2,$K18)</f>
        <v>0</v>
      </c>
      <c r="FD18" s="100">
        <f>IF(FD$6&lt;=$C$2,SUMIFS('Pooled CF'!$E:$E,'Pooled CF'!$A:$A,$A18,'Pooled CF'!$G:$G,FD$6),0)+IF(FD$6=$C$2,$K18)</f>
        <v>0</v>
      </c>
      <c r="FE18" s="100">
        <f>IF(FE$6&lt;=$C$2,SUMIFS('Pooled CF'!$E:$E,'Pooled CF'!$A:$A,$A18,'Pooled CF'!$G:$G,FE$6),0)+IF(FE$6=$C$2,$K18)</f>
        <v>0</v>
      </c>
      <c r="FF18" s="100">
        <f>IF(FF$6&lt;=$C$2,SUMIFS('Pooled CF'!$E:$E,'Pooled CF'!$A:$A,$A18,'Pooled CF'!$G:$G,FF$6),0)+IF(FF$6=$C$2,$K18)</f>
        <v>0</v>
      </c>
      <c r="FG18" s="100">
        <f>IF(FG$6&lt;=$C$2,SUMIFS('Pooled CF'!$E:$E,'Pooled CF'!$A:$A,$A18,'Pooled CF'!$G:$G,FG$6),0)+IF(FG$6=$C$2,$K18)</f>
        <v>0</v>
      </c>
      <c r="FH18" s="100">
        <f>IF(FH$6&lt;=$C$2,SUMIFS('Pooled CF'!$E:$E,'Pooled CF'!$A:$A,$A18,'Pooled CF'!$G:$G,FH$6),0)+IF(FH$6=$C$2,$K18)</f>
        <v>0</v>
      </c>
      <c r="FI18" s="100">
        <f>IF(FI$6&lt;=$C$2,SUMIFS('Pooled CF'!$E:$E,'Pooled CF'!$A:$A,$A18,'Pooled CF'!$G:$G,FI$6),0)+IF(FI$6=$C$2,$K18)</f>
        <v>0</v>
      </c>
      <c r="FJ18" s="100">
        <f>IF(FJ$6&lt;=$C$2,SUMIFS('Pooled CF'!$E:$E,'Pooled CF'!$A:$A,$A18,'Pooled CF'!$G:$G,FJ$6),0)+IF(FJ$6=$C$2,$K18)</f>
        <v>0</v>
      </c>
      <c r="FK18" s="100">
        <f>IF(FK$6&lt;=$C$2,SUMIFS('Pooled CF'!$E:$E,'Pooled CF'!$A:$A,$A18,'Pooled CF'!$G:$G,FK$6),0)+IF(FK$6=$C$2,$K18)</f>
        <v>0</v>
      </c>
      <c r="FL18" s="100">
        <f>IF(FL$6&lt;=$C$2,SUMIFS('Pooled CF'!$E:$E,'Pooled CF'!$A:$A,$A18,'Pooled CF'!$G:$G,FL$6),0)+IF(FL$6=$C$2,$K18)</f>
        <v>0</v>
      </c>
      <c r="FM18" s="100">
        <f>IF(FM$6&lt;=$C$2,SUMIFS('Pooled CF'!$E:$E,'Pooled CF'!$A:$A,$A18,'Pooled CF'!$G:$G,FM$6),0)+IF(FM$6=$C$2,$K18)</f>
        <v>0</v>
      </c>
      <c r="FN18" s="100">
        <f>IF(FN$6&lt;=$C$2,SUMIFS('Pooled CF'!$E:$E,'Pooled CF'!$A:$A,$A18,'Pooled CF'!$G:$G,FN$6),0)+IF(FN$6=$C$2,$K18)</f>
        <v>0</v>
      </c>
      <c r="FO18" s="100">
        <f>IF(FO$6&lt;=$C$2,SUMIFS('Pooled CF'!$E:$E,'Pooled CF'!$A:$A,$A18,'Pooled CF'!$G:$G,FO$6),0)+IF(FO$6=$C$2,$K18)</f>
        <v>0</v>
      </c>
      <c r="FP18" s="100">
        <f>IF(FP$6&lt;=$C$2,SUMIFS('Pooled CF'!$E:$E,'Pooled CF'!$A:$A,$A18,'Pooled CF'!$G:$G,FP$6),0)+IF(FP$6=$C$2,$K18)</f>
        <v>0</v>
      </c>
      <c r="FQ18" s="100">
        <f>IF(FQ$6&lt;=$C$2,SUMIFS('Pooled CF'!$E:$E,'Pooled CF'!$A:$A,$A18,'Pooled CF'!$G:$G,FQ$6),0)+IF(FQ$6=$C$2,$K18)</f>
        <v>0</v>
      </c>
      <c r="FR18" s="100">
        <f>IF(FR$6&lt;=$C$2,SUMIFS('Pooled CF'!$E:$E,'Pooled CF'!$A:$A,$A18,'Pooled CF'!$G:$G,FR$6),0)+IF(FR$6=$C$2,$K18)</f>
        <v>0</v>
      </c>
      <c r="FS18" s="100">
        <f>IF(FS$6&lt;=$C$2,SUMIFS('Pooled CF'!$E:$E,'Pooled CF'!$A:$A,$A18,'Pooled CF'!$G:$G,FS$6),0)+IF(FS$6=$C$2,$K18)</f>
        <v>0</v>
      </c>
      <c r="FT18" s="100">
        <f>IF(FT$6&lt;=$C$2,SUMIFS('Pooled CF'!$E:$E,'Pooled CF'!$A:$A,$A18,'Pooled CF'!$G:$G,FT$6),0)+IF(FT$6=$C$2,$K18)</f>
        <v>0</v>
      </c>
      <c r="FU18" s="100">
        <f>IF(FU$6&lt;=$C$2,SUMIFS('Pooled CF'!$E:$E,'Pooled CF'!$A:$A,$A18,'Pooled CF'!$G:$G,FU$6),0)+IF(FU$6=$C$2,$K18)</f>
        <v>0</v>
      </c>
      <c r="FV18" s="100">
        <f>IF(FV$6&lt;=$C$2,SUMIFS('Pooled CF'!$E:$E,'Pooled CF'!$A:$A,$A18,'Pooled CF'!$G:$G,FV$6),0)+IF(FV$6=$C$2,$K18)</f>
        <v>0</v>
      </c>
      <c r="FW18" s="100">
        <f>IF(FW$6&lt;=$C$2,SUMIFS('Pooled CF'!$E:$E,'Pooled CF'!$A:$A,$A18,'Pooled CF'!$G:$G,FW$6),0)+IF(FW$6=$C$2,$K18)</f>
        <v>0</v>
      </c>
      <c r="FX18" s="100">
        <f>IF(FX$6&lt;=$C$2,SUMIFS('Pooled CF'!$E:$E,'Pooled CF'!$A:$A,$A18,'Pooled CF'!$G:$G,FX$6),0)+IF(FX$6=$C$2,$K18)</f>
        <v>0</v>
      </c>
      <c r="FY18" s="100">
        <f>IF(FY$6&lt;=$C$2,SUMIFS('Pooled CF'!$E:$E,'Pooled CF'!$A:$A,$A18,'Pooled CF'!$G:$G,FY$6),0)+IF(FY$6=$C$2,$K18)</f>
        <v>0</v>
      </c>
      <c r="FZ18" s="100">
        <f>IF(FZ$6&lt;=$C$2,SUMIFS('Pooled CF'!$E:$E,'Pooled CF'!$A:$A,$A18,'Pooled CF'!$G:$G,FZ$6),0)+IF(FZ$6=$C$2,$K18)</f>
        <v>0</v>
      </c>
      <c r="GA18" s="100">
        <f>IF(GA$6&lt;=$C$2,SUMIFS('Pooled CF'!$E:$E,'Pooled CF'!$A:$A,$A18,'Pooled CF'!$G:$G,GA$6),0)+IF(GA$6=$C$2,$K18)</f>
        <v>0</v>
      </c>
      <c r="GB18" s="100">
        <f>IF(GB$6&lt;=$C$2,SUMIFS('Pooled CF'!$E:$E,'Pooled CF'!$A:$A,$A18,'Pooled CF'!$G:$G,GB$6),0)+IF(GB$6=$C$2,$K18)</f>
        <v>0</v>
      </c>
      <c r="GC18" s="100">
        <f>IF(GC$6&lt;=$C$2,SUMIFS('Pooled CF'!$E:$E,'Pooled CF'!$A:$A,$A18,'Pooled CF'!$G:$G,GC$6),0)+IF(GC$6=$C$2,$K18)</f>
        <v>0</v>
      </c>
      <c r="GD18" s="100">
        <f>IF(GD$6&lt;=$C$2,SUMIFS('Pooled CF'!$E:$E,'Pooled CF'!$A:$A,$A18,'Pooled CF'!$G:$G,GD$6),0)+IF(GD$6=$C$2,$K18)</f>
        <v>0</v>
      </c>
      <c r="GE18" s="100">
        <f>IF(GE$6&lt;=$C$2,SUMIFS('Pooled CF'!$E:$E,'Pooled CF'!$A:$A,$A18,'Pooled CF'!$G:$G,GE$6),0)+IF(GE$6=$C$2,$K18)</f>
        <v>0</v>
      </c>
      <c r="GF18" s="100">
        <f>IF(GF$6&lt;=$C$2,SUMIFS('Pooled CF'!$E:$E,'Pooled CF'!$A:$A,$A18,'Pooled CF'!$G:$G,GF$6),0)+IF(GF$6=$C$2,$K18)</f>
        <v>0</v>
      </c>
      <c r="GG18" s="100">
        <f>IF(GG$6&lt;=$C$2,SUMIFS('Pooled CF'!$E:$E,'Pooled CF'!$A:$A,$A18,'Pooled CF'!$G:$G,GG$6),0)+IF(GG$6=$C$2,$K18)</f>
        <v>0</v>
      </c>
      <c r="GH18" s="100">
        <f>IF(GH$6&lt;=$C$2,SUMIFS('Pooled CF'!$E:$E,'Pooled CF'!$A:$A,$A18,'Pooled CF'!$G:$G,GH$6),0)+IF(GH$6=$C$2,$K18)</f>
        <v>0</v>
      </c>
      <c r="GI18" s="100">
        <f>IF(GI$6&lt;=$C$2,SUMIFS('Pooled CF'!$E:$E,'Pooled CF'!$A:$A,$A18,'Pooled CF'!$G:$G,GI$6),0)+IF(GI$6=$C$2,$K18)</f>
        <v>0</v>
      </c>
      <c r="GJ18" s="100">
        <f>IF(GJ$6&lt;=$C$2,SUMIFS('Pooled CF'!$E:$E,'Pooled CF'!$A:$A,$A18,'Pooled CF'!$G:$G,GJ$6),0)+IF(GJ$6=$C$2,$K18)</f>
        <v>0</v>
      </c>
      <c r="GK18" s="100">
        <f>IF(GK$6&lt;=$C$2,SUMIFS('Pooled CF'!$E:$E,'Pooled CF'!$A:$A,$A18,'Pooled CF'!$G:$G,GK$6),0)+IF(GK$6=$C$2,$K18)</f>
        <v>0</v>
      </c>
      <c r="GL18" s="100">
        <f>IF(GL$6&lt;=$C$2,SUMIFS('Pooled CF'!$E:$E,'Pooled CF'!$A:$A,$A18,'Pooled CF'!$G:$G,GL$6),0)+IF(GL$6=$C$2,$K18)</f>
        <v>0</v>
      </c>
      <c r="GM18" s="100">
        <f>IF(GM$6&lt;=$C$2,SUMIFS('Pooled CF'!$E:$E,'Pooled CF'!$A:$A,$A18,'Pooled CF'!$G:$G,GM$6),0)+IF(GM$6=$C$2,$K18)</f>
        <v>0</v>
      </c>
      <c r="GN18" s="100">
        <f>IF(GN$6&lt;=$C$2,SUMIFS('Pooled CF'!$E:$E,'Pooled CF'!$A:$A,$A18,'Pooled CF'!$G:$G,GN$6),0)+IF(GN$6=$C$2,$K18)</f>
        <v>0</v>
      </c>
      <c r="GO18" s="100">
        <f>IF(GO$6&lt;=$C$2,SUMIFS('Pooled CF'!$E:$E,'Pooled CF'!$A:$A,$A18,'Pooled CF'!$G:$G,GO$6),0)+IF(GO$6=$C$2,$K18)</f>
        <v>0</v>
      </c>
      <c r="GP18" s="100">
        <f>IF(GP$6&lt;=$C$2,SUMIFS('Pooled CF'!$E:$E,'Pooled CF'!$A:$A,$A18,'Pooled CF'!$G:$G,GP$6),0)+IF(GP$6=$C$2,$K18)</f>
        <v>0</v>
      </c>
      <c r="GQ18" s="100">
        <f>IF(GQ$6&lt;=$C$2,SUMIFS('Pooled CF'!$E:$E,'Pooled CF'!$A:$A,$A18,'Pooled CF'!$G:$G,GQ$6),0)+IF(GQ$6=$C$2,$K18)</f>
        <v>0</v>
      </c>
      <c r="GR18" s="100">
        <f>IF(GR$6&lt;=$C$2,SUMIFS('Pooled CF'!$E:$E,'Pooled CF'!$A:$A,$A18,'Pooled CF'!$G:$G,GR$6),0)+IF(GR$6=$C$2,$K18)</f>
        <v>0</v>
      </c>
      <c r="GS18" s="100">
        <f>IF(GS$6&lt;=$C$2,SUMIFS('Pooled CF'!$E:$E,'Pooled CF'!$A:$A,$A18,'Pooled CF'!$G:$G,GS$6),0)+IF(GS$6=$C$2,$K18)</f>
        <v>0</v>
      </c>
      <c r="GT18" s="100">
        <f>IF(GT$6&lt;=$C$2,SUMIFS('Pooled CF'!$E:$E,'Pooled CF'!$A:$A,$A18,'Pooled CF'!$G:$G,GT$6),0)+IF(GT$6=$C$2,$K18)</f>
        <v>0</v>
      </c>
      <c r="GU18" s="100">
        <f>IF(GU$6&lt;=$C$2,SUMIFS('Pooled CF'!$E:$E,'Pooled CF'!$A:$A,$A18,'Pooled CF'!$G:$G,GU$6),0)+IF(GU$6=$C$2,$K18)</f>
        <v>0</v>
      </c>
      <c r="GV18" s="100">
        <f>IF(GV$6&lt;=$C$2,SUMIFS('Pooled CF'!$E:$E,'Pooled CF'!$A:$A,$A18,'Pooled CF'!$G:$G,GV$6),0)+IF(GV$6=$C$2,$K18)</f>
        <v>0</v>
      </c>
      <c r="GW18" s="100">
        <f>IF(GW$6&lt;=$C$2,SUMIFS('Pooled CF'!$E:$E,'Pooled CF'!$A:$A,$A18,'Pooled CF'!$G:$G,GW$6),0)+IF(GW$6=$C$2,$K18)</f>
        <v>0</v>
      </c>
      <c r="GY18" s="85">
        <f t="shared" si="11"/>
        <v>0</v>
      </c>
      <c r="GZ18" s="85">
        <f t="shared" si="10"/>
        <v>0</v>
      </c>
      <c r="HA18" s="85">
        <f t="shared" si="10"/>
        <v>-34595024.433405496</v>
      </c>
      <c r="HB18" s="85">
        <f t="shared" si="10"/>
        <v>3300685.6099999994</v>
      </c>
      <c r="HC18" s="85">
        <f t="shared" si="10"/>
        <v>3235169.74</v>
      </c>
      <c r="HD18" s="85">
        <f t="shared" si="10"/>
        <v>3212897.7</v>
      </c>
      <c r="HE18" s="85">
        <f t="shared" si="10"/>
        <v>3207449.8099999996</v>
      </c>
      <c r="HF18" s="85">
        <f t="shared" si="10"/>
        <v>3078782.3200000003</v>
      </c>
      <c r="HG18" s="85">
        <f t="shared" si="10"/>
        <v>2626352.3499999996</v>
      </c>
      <c r="HH18" s="85">
        <f t="shared" ca="1" si="10"/>
        <v>45141152.463058285</v>
      </c>
      <c r="HI18" s="85">
        <f t="shared" si="10"/>
        <v>0</v>
      </c>
      <c r="HJ18" s="85">
        <f t="shared" si="10"/>
        <v>0</v>
      </c>
      <c r="HK18" s="85">
        <f t="shared" si="10"/>
        <v>0</v>
      </c>
      <c r="HL18" s="85">
        <f t="shared" si="10"/>
        <v>0</v>
      </c>
      <c r="HM18" s="85">
        <f t="shared" si="10"/>
        <v>0</v>
      </c>
      <c r="HN18" s="85">
        <f t="shared" si="10"/>
        <v>0</v>
      </c>
      <c r="HO18" s="85">
        <f t="shared" ca="1" si="12"/>
        <v>29207465.55965279</v>
      </c>
    </row>
    <row r="19" spans="1:223" hidden="1" outlineLevel="1" x14ac:dyDescent="0.75">
      <c r="A19" s="7" t="s">
        <v>25</v>
      </c>
      <c r="B19" s="112" t="s">
        <v>163</v>
      </c>
      <c r="C19" s="104"/>
      <c r="D19" s="104">
        <f ca="1">EOMONTH(OFFSET(Strats!$B$3,MATCH($B19,Strats!$B$4:$B$31,0),MATCH(D$5,Strats!$C$3:$BS$3,0)),0)</f>
        <v>43555</v>
      </c>
      <c r="E19" s="87">
        <f ca="1">OFFSET(Strats!$B$3,MATCH($B19,Strats!$B$4:$B$31,0),MATCH(E$5,Strats!$C$3:$BS$3,0))</f>
        <v>80442767</v>
      </c>
      <c r="F19" s="88">
        <f ca="1">OFFSET(Strats!$B$3,MATCH($B19,Strats!$B$4:$B$31,0),MATCH(F$5,Strats!$C$3:$BS$3,0))</f>
        <v>0.50383900000000004</v>
      </c>
      <c r="G19" s="85">
        <f t="shared" ca="1" si="7"/>
        <v>40530203.282513</v>
      </c>
      <c r="H19" s="113">
        <f ca="1">'HTM Output'!G19</f>
        <v>28498619.70999999</v>
      </c>
      <c r="I19" s="87">
        <f ca="1">OFFSET(Strats!$B$3,MATCH($B19,Strats!$B$4:$B$31,0),MATCH(I$5,Strats!$C$3:$BS$3,0))</f>
        <v>72155021.390000001</v>
      </c>
      <c r="J19" s="88">
        <f ca="1">OFFSET(Strats!$B$3,MATCH($B19,Strats!$B$4:$B$31,0),MATCH(J$5,Strats!$C$3:$BS$3,0))</f>
        <v>0.59472575986560738</v>
      </c>
      <c r="K19" s="85">
        <f t="shared" ca="1" si="8"/>
        <v>42912449.924286902</v>
      </c>
      <c r="L19" s="86">
        <f ca="1">IFERROR(XIRR(OFFSET($N19,0,MATCH($D19,$O$6:$GW$6,0)):$GW19,OFFSET($N$6,0,MATCH($D19,$O$6:$GW$6,0)):$GW$6),"N/A")</f>
        <v>0.10767987370491028</v>
      </c>
      <c r="M19" s="95">
        <f t="shared" ca="1" si="9"/>
        <v>1.7619223159706583</v>
      </c>
      <c r="O19" s="100">
        <f>IF(O$6&lt;=$C$2,SUMIFS('Pooled CF'!$E:$E,'Pooled CF'!$A:$A,$A19,'Pooled CF'!$G:$G,O$6),0)+IF(O$6=$C$2,$K19)</f>
        <v>0</v>
      </c>
      <c r="P19" s="100">
        <f>IF(P$6&lt;=$C$2,SUMIFS('Pooled CF'!$E:$E,'Pooled CF'!$A:$A,$A19,'Pooled CF'!$G:$G,P$6),0)+IF(P$6=$C$2,$K19)</f>
        <v>0</v>
      </c>
      <c r="Q19" s="100">
        <f>IF(Q$6&lt;=$C$2,SUMIFS('Pooled CF'!$E:$E,'Pooled CF'!$A:$A,$A19,'Pooled CF'!$G:$G,Q$6),0)+IF(Q$6=$C$2,$K19)</f>
        <v>0</v>
      </c>
      <c r="R19" s="100">
        <f>IF(R$6&lt;=$C$2,SUMIFS('Pooled CF'!$E:$E,'Pooled CF'!$A:$A,$A19,'Pooled CF'!$G:$G,R$6),0)+IF(R$6=$C$2,$K19)</f>
        <v>0</v>
      </c>
      <c r="S19" s="100">
        <f>IF(S$6&lt;=$C$2,SUMIFS('Pooled CF'!$E:$E,'Pooled CF'!$A:$A,$A19,'Pooled CF'!$G:$G,S$6),0)+IF(S$6=$C$2,$K19)</f>
        <v>0</v>
      </c>
      <c r="T19" s="100">
        <f>IF(T$6&lt;=$C$2,SUMIFS('Pooled CF'!$E:$E,'Pooled CF'!$A:$A,$A19,'Pooled CF'!$G:$G,T$6),0)+IF(T$6=$C$2,$K19)</f>
        <v>0</v>
      </c>
      <c r="U19" s="100">
        <f>IF(U$6&lt;=$C$2,SUMIFS('Pooled CF'!$E:$E,'Pooled CF'!$A:$A,$A19,'Pooled CF'!$G:$G,U$6),0)+IF(U$6=$C$2,$K19)</f>
        <v>0</v>
      </c>
      <c r="V19" s="100">
        <f>IF(V$6&lt;=$C$2,SUMIFS('Pooled CF'!$E:$E,'Pooled CF'!$A:$A,$A19,'Pooled CF'!$G:$G,V$6),0)+IF(V$6=$C$2,$K19)</f>
        <v>0</v>
      </c>
      <c r="W19" s="100">
        <f>IF(W$6&lt;=$C$2,SUMIFS('Pooled CF'!$E:$E,'Pooled CF'!$A:$A,$A19,'Pooled CF'!$G:$G,W$6),0)+IF(W$6=$C$2,$K19)</f>
        <v>0</v>
      </c>
      <c r="X19" s="100">
        <f>IF(X$6&lt;=$C$2,SUMIFS('Pooled CF'!$E:$E,'Pooled CF'!$A:$A,$A19,'Pooled CF'!$G:$G,X$6),0)+IF(X$6=$C$2,$K19)</f>
        <v>0</v>
      </c>
      <c r="Y19" s="100">
        <f>IF(Y$6&lt;=$C$2,SUMIFS('Pooled CF'!$E:$E,'Pooled CF'!$A:$A,$A19,'Pooled CF'!$G:$G,Y$6),0)+IF(Y$6=$C$2,$K19)</f>
        <v>0</v>
      </c>
      <c r="Z19" s="100">
        <f>IF(Z$6&lt;=$C$2,SUMIFS('Pooled CF'!$E:$E,'Pooled CF'!$A:$A,$A19,'Pooled CF'!$G:$G,Z$6),0)+IF(Z$6=$C$2,$K19)</f>
        <v>0</v>
      </c>
      <c r="AA19" s="100">
        <f>IF(AA$6&lt;=$C$2,SUMIFS('Pooled CF'!$E:$E,'Pooled CF'!$A:$A,$A19,'Pooled CF'!$G:$G,AA$6),0)+IF(AA$6=$C$2,$K19)</f>
        <v>0</v>
      </c>
      <c r="AB19" s="100">
        <f>IF(AB$6&lt;=$C$2,SUMIFS('Pooled CF'!$E:$E,'Pooled CF'!$A:$A,$A19,'Pooled CF'!$G:$G,AB$6),0)+IF(AB$6=$C$2,$K19)</f>
        <v>0</v>
      </c>
      <c r="AC19" s="100">
        <f>IF(AC$6&lt;=$C$2,SUMIFS('Pooled CF'!$E:$E,'Pooled CF'!$A:$A,$A19,'Pooled CF'!$G:$G,AC$6),0)+IF(AC$6=$C$2,$K19)</f>
        <v>0</v>
      </c>
      <c r="AD19" s="100">
        <f>IF(AD$6&lt;=$C$2,SUMIFS('Pooled CF'!$E:$E,'Pooled CF'!$A:$A,$A19,'Pooled CF'!$G:$G,AD$6),0)+IF(AD$6=$C$2,$K19)</f>
        <v>0</v>
      </c>
      <c r="AE19" s="100">
        <f>IF(AE$6&lt;=$C$2,SUMIFS('Pooled CF'!$E:$E,'Pooled CF'!$A:$A,$A19,'Pooled CF'!$G:$G,AE$6),0)+IF(AE$6=$C$2,$K19)</f>
        <v>0</v>
      </c>
      <c r="AF19" s="100">
        <f>IF(AF$6&lt;=$C$2,SUMIFS('Pooled CF'!$E:$E,'Pooled CF'!$A:$A,$A19,'Pooled CF'!$G:$G,AF$6),0)+IF(AF$6=$C$2,$K19)</f>
        <v>0</v>
      </c>
      <c r="AG19" s="100">
        <f>IF(AG$6&lt;=$C$2,SUMIFS('Pooled CF'!$E:$E,'Pooled CF'!$A:$A,$A19,'Pooled CF'!$G:$G,AG$6),0)+IF(AG$6=$C$2,$K19)</f>
        <v>0</v>
      </c>
      <c r="AH19" s="100">
        <f>IF(AH$6&lt;=$C$2,SUMIFS('Pooled CF'!$E:$E,'Pooled CF'!$A:$A,$A19,'Pooled CF'!$G:$G,AH$6),0)+IF(AH$6=$C$2,$K19)</f>
        <v>0</v>
      </c>
      <c r="AI19" s="100">
        <f>IF(AI$6&lt;=$C$2,SUMIFS('Pooled CF'!$E:$E,'Pooled CF'!$A:$A,$A19,'Pooled CF'!$G:$G,AI$6),0)+IF(AI$6=$C$2,$K19)</f>
        <v>0</v>
      </c>
      <c r="AJ19" s="100">
        <f>IF(AJ$6&lt;=$C$2,SUMIFS('Pooled CF'!$E:$E,'Pooled CF'!$A:$A,$A19,'Pooled CF'!$G:$G,AJ$6),0)+IF(AJ$6=$C$2,$K19)</f>
        <v>0</v>
      </c>
      <c r="AK19" s="100">
        <f>IF(AK$6&lt;=$C$2,SUMIFS('Pooled CF'!$E:$E,'Pooled CF'!$A:$A,$A19,'Pooled CF'!$G:$G,AK$6),0)+IF(AK$6=$C$2,$K19)</f>
        <v>0</v>
      </c>
      <c r="AL19" s="100">
        <f>IF(AL$6&lt;=$C$2,SUMIFS('Pooled CF'!$E:$E,'Pooled CF'!$A:$A,$A19,'Pooled CF'!$G:$G,AL$6),0)+IF(AL$6=$C$2,$K19)</f>
        <v>0</v>
      </c>
      <c r="AM19" s="100">
        <f>IF(AM$6&lt;=$C$2,SUMIFS('Pooled CF'!$E:$E,'Pooled CF'!$A:$A,$A19,'Pooled CF'!$G:$G,AM$6),0)+IF(AM$6=$C$2,$K19)</f>
        <v>0</v>
      </c>
      <c r="AN19" s="100">
        <f>IF(AN$6&lt;=$C$2,SUMIFS('Pooled CF'!$E:$E,'Pooled CF'!$A:$A,$A19,'Pooled CF'!$G:$G,AN$6),0)+IF(AN$6=$C$2,$K19)</f>
        <v>-40530203.282513</v>
      </c>
      <c r="AO19" s="100">
        <f>IF(AO$6&lt;=$C$2,SUMIFS('Pooled CF'!$E:$E,'Pooled CF'!$A:$A,$A19,'Pooled CF'!$G:$G,AO$6),0)+IF(AO$6=$C$2,$K19)</f>
        <v>355856.91</v>
      </c>
      <c r="AP19" s="100">
        <f>IF(AP$6&lt;=$C$2,SUMIFS('Pooled CF'!$E:$E,'Pooled CF'!$A:$A,$A19,'Pooled CF'!$G:$G,AP$6),0)+IF(AP$6=$C$2,$K19)</f>
        <v>344374.76</v>
      </c>
      <c r="AQ19" s="100">
        <f>IF(AQ$6&lt;=$C$2,SUMIFS('Pooled CF'!$E:$E,'Pooled CF'!$A:$A,$A19,'Pooled CF'!$G:$G,AQ$6),0)+IF(AQ$6=$C$2,$K19)</f>
        <v>355850.47</v>
      </c>
      <c r="AR19" s="100">
        <f>IF(AR$6&lt;=$C$2,SUMIFS('Pooled CF'!$E:$E,'Pooled CF'!$A:$A,$A19,'Pooled CF'!$G:$G,AR$6),0)+IF(AR$6=$C$2,$K19)</f>
        <v>344368.51</v>
      </c>
      <c r="AS19" s="100">
        <f>IF(AS$6&lt;=$C$2,SUMIFS('Pooled CF'!$E:$E,'Pooled CF'!$A:$A,$A19,'Pooled CF'!$G:$G,AS$6),0)+IF(AS$6=$C$2,$K19)</f>
        <v>355843.96</v>
      </c>
      <c r="AT19" s="100">
        <f>IF(AT$6&lt;=$C$2,SUMIFS('Pooled CF'!$E:$E,'Pooled CF'!$A:$A,$A19,'Pooled CF'!$G:$G,AT$6),0)+IF(AT$6=$C$2,$K19)</f>
        <v>355840.91</v>
      </c>
      <c r="AU19" s="100">
        <f>IF(AU$6&lt;=$C$2,SUMIFS('Pooled CF'!$E:$E,'Pooled CF'!$A:$A,$A19,'Pooled CF'!$G:$G,AU$6),0)+IF(AU$6=$C$2,$K19)</f>
        <v>344359.21</v>
      </c>
      <c r="AV19" s="100">
        <f>IF(AV$6&lt;=$C$2,SUMIFS('Pooled CF'!$E:$E,'Pooled CF'!$A:$A,$A19,'Pooled CF'!$G:$G,AV$6),0)+IF(AV$6=$C$2,$K19)</f>
        <v>355834.28</v>
      </c>
      <c r="AW19" s="100">
        <f>IF(AW$6&lt;=$C$2,SUMIFS('Pooled CF'!$E:$E,'Pooled CF'!$A:$A,$A19,'Pooled CF'!$G:$G,AW$6),0)+IF(AW$6=$C$2,$K19)</f>
        <v>344352.76</v>
      </c>
      <c r="AX19" s="100">
        <f>IF(AX$6&lt;=$C$2,SUMIFS('Pooled CF'!$E:$E,'Pooled CF'!$A:$A,$A19,'Pooled CF'!$G:$G,AX$6),0)+IF(AX$6=$C$2,$K19)</f>
        <v>355827.61</v>
      </c>
      <c r="AY19" s="100">
        <f>IF(AY$6&lt;=$C$2,SUMIFS('Pooled CF'!$E:$E,'Pooled CF'!$A:$A,$A19,'Pooled CF'!$G:$G,AY$6),0)+IF(AY$6=$C$2,$K19)</f>
        <v>344346.24</v>
      </c>
      <c r="AZ19" s="100">
        <f>IF(AZ$6&lt;=$C$2,SUMIFS('Pooled CF'!$E:$E,'Pooled CF'!$A:$A,$A19,'Pooled CF'!$G:$G,AZ$6),0)+IF(AZ$6=$C$2,$K19)</f>
        <v>344346.59</v>
      </c>
      <c r="BA19" s="100">
        <f>IF(BA$6&lt;=$C$2,SUMIFS('Pooled CF'!$E:$E,'Pooled CF'!$A:$A,$A19,'Pooled CF'!$G:$G,BA$6),0)+IF(BA$6=$C$2,$K19)</f>
        <v>355816.92</v>
      </c>
      <c r="BB19" s="100">
        <f>IF(BB$6&lt;=$C$2,SUMIFS('Pooled CF'!$E:$E,'Pooled CF'!$A:$A,$A19,'Pooled CF'!$G:$G,BB$6),0)+IF(BB$6=$C$2,$K19)</f>
        <v>340835.67</v>
      </c>
      <c r="BC19" s="100">
        <f>IF(BC$6&lt;=$C$2,SUMIFS('Pooled CF'!$E:$E,'Pooled CF'!$A:$A,$A19,'Pooled CF'!$G:$G,BC$6),0)+IF(BC$6=$C$2,$K19)</f>
        <v>352309.61</v>
      </c>
      <c r="BD19" s="100">
        <f>IF(BD$6&lt;=$C$2,SUMIFS('Pooled CF'!$E:$E,'Pooled CF'!$A:$A,$A19,'Pooled CF'!$G:$G,BD$6),0)+IF(BD$6=$C$2,$K19)</f>
        <v>337328.54</v>
      </c>
      <c r="BE19" s="100">
        <f>IF(BE$6&lt;=$C$2,SUMIFS('Pooled CF'!$E:$E,'Pooled CF'!$A:$A,$A19,'Pooled CF'!$G:$G,BE$6),0)+IF(BE$6=$C$2,$K19)</f>
        <v>345302.18</v>
      </c>
      <c r="BF19" s="100">
        <f>IF(BF$6&lt;=$C$2,SUMIFS('Pooled CF'!$E:$E,'Pooled CF'!$A:$A,$A19,'Pooled CF'!$G:$G,BF$6),0)+IF(BF$6=$C$2,$K19)</f>
        <v>334821.46000000002</v>
      </c>
      <c r="BG19" s="100">
        <f>IF(BG$6&lt;=$C$2,SUMIFS('Pooled CF'!$E:$E,'Pooled CF'!$A:$A,$A19,'Pooled CF'!$G:$G,BG$6),0)+IF(BG$6=$C$2,$K19)</f>
        <v>323565.76</v>
      </c>
      <c r="BH19" s="100">
        <f>IF(BH$6&lt;=$C$2,SUMIFS('Pooled CF'!$E:$E,'Pooled CF'!$A:$A,$A19,'Pooled CF'!$G:$G,BH$6),0)+IF(BH$6=$C$2,$K19)</f>
        <v>342291.17</v>
      </c>
      <c r="BI19" s="100">
        <f>IF(BI$6&lt;=$C$2,SUMIFS('Pooled CF'!$E:$E,'Pooled CF'!$A:$A,$A19,'Pooled CF'!$G:$G,BI$6),0)+IF(BI$6=$C$2,$K19)</f>
        <v>330310.59000000003</v>
      </c>
      <c r="BJ19" s="100">
        <f>IF(BJ$6&lt;=$C$2,SUMIFS('Pooled CF'!$E:$E,'Pooled CF'!$A:$A,$A19,'Pooled CF'!$G:$G,BJ$6),0)+IF(BJ$6=$C$2,$K19)</f>
        <v>305151.90000000002</v>
      </c>
      <c r="BK19" s="100">
        <f>IF(BK$6&lt;=$C$2,SUMIFS('Pooled CF'!$E:$E,'Pooled CF'!$A:$A,$A19,'Pooled CF'!$G:$G,BK$6),0)+IF(BK$6=$C$2,$K19)</f>
        <v>326092.12</v>
      </c>
      <c r="BL19" s="100">
        <f>IF(BL$6&lt;=$C$2,SUMIFS('Pooled CF'!$E:$E,'Pooled CF'!$A:$A,$A19,'Pooled CF'!$G:$G,BL$6),0)+IF(BL$6=$C$2,$K19)</f>
        <v>293623.08</v>
      </c>
      <c r="BM19" s="100">
        <f>IF(BM$6&lt;=$C$2,SUMIFS('Pooled CF'!$E:$E,'Pooled CF'!$A:$A,$A19,'Pooled CF'!$G:$G,BM$6),0)+IF(BM$6=$C$2,$K19)</f>
        <v>335294.46999999997</v>
      </c>
      <c r="BN19" s="100">
        <f>IF(BN$6&lt;=$C$2,SUMIFS('Pooled CF'!$E:$E,'Pooled CF'!$A:$A,$A19,'Pooled CF'!$G:$G,BN$6),0)+IF(BN$6=$C$2,$K19)</f>
        <v>301743.43</v>
      </c>
      <c r="BO19" s="100">
        <f>IF(BO$6&lt;=$C$2,SUMIFS('Pooled CF'!$E:$E,'Pooled CF'!$A:$A,$A19,'Pooled CF'!$G:$G,BO$6),0)+IF(BO$6=$C$2,$K19)</f>
        <v>341223.67999999999</v>
      </c>
      <c r="BP19" s="100">
        <f>IF(BP$6&lt;=$C$2,SUMIFS('Pooled CF'!$E:$E,'Pooled CF'!$A:$A,$A19,'Pooled CF'!$G:$G,BP$6),0)+IF(BP$6=$C$2,$K19)</f>
        <v>323709.09000000003</v>
      </c>
      <c r="BQ19" s="100">
        <f>IF(BQ$6&lt;=$C$2,SUMIFS('Pooled CF'!$E:$E,'Pooled CF'!$A:$A,$A19,'Pooled CF'!$G:$G,BQ$6),0)+IF(BQ$6=$C$2,$K19)</f>
        <v>334851.59000000003</v>
      </c>
      <c r="BR19" s="100">
        <f>IF(BR$6&lt;=$C$2,SUMIFS('Pooled CF'!$E:$E,'Pooled CF'!$A:$A,$A19,'Pooled CF'!$G:$G,BR$6),0)+IF(BR$6=$C$2,$K19)</f>
        <v>334681.18</v>
      </c>
      <c r="BS19" s="100">
        <f>IF(BS$6&lt;=$C$2,SUMIFS('Pooled CF'!$E:$E,'Pooled CF'!$A:$A,$A19,'Pooled CF'!$G:$G,BS$6),0)+IF(BS$6=$C$2,$K19)</f>
        <v>323296.06</v>
      </c>
      <c r="BT19" s="100">
        <f>IF(BT$6&lt;=$C$2,SUMIFS('Pooled CF'!$E:$E,'Pooled CF'!$A:$A,$A19,'Pooled CF'!$G:$G,BT$6),0)+IF(BT$6=$C$2,$K19)</f>
        <v>313761.8</v>
      </c>
      <c r="BU19" s="100">
        <f>IF(BU$6&lt;=$C$2,SUMIFS('Pooled CF'!$E:$E,'Pooled CF'!$A:$A,$A19,'Pooled CF'!$G:$G,BU$6),0)+IF(BU$6=$C$2,$K19)</f>
        <v>303184.90000000002</v>
      </c>
      <c r="BV19" s="100">
        <f>IF(BV$6&lt;=$C$2,SUMIFS('Pooled CF'!$E:$E,'Pooled CF'!$A:$A,$A19,'Pooled CF'!$G:$G,BV$6),0)+IF(BV$6=$C$2,$K19)</f>
        <v>302110.45</v>
      </c>
      <c r="BW19" s="100">
        <f>IF(BW$6&lt;=$C$2,SUMIFS('Pooled CF'!$E:$E,'Pooled CF'!$A:$A,$A19,'Pooled CF'!$G:$G,BW$6),0)+IF(BW$6=$C$2,$K19)</f>
        <v>324029.26</v>
      </c>
      <c r="BX19" s="100">
        <f>IF(BX$6&lt;=$C$2,SUMIFS('Pooled CF'!$E:$E,'Pooled CF'!$A:$A,$A19,'Pooled CF'!$G:$G,BX$6),0)+IF(BX$6=$C$2,$K19)</f>
        <v>324643.3</v>
      </c>
      <c r="BY19" s="100">
        <f>IF(BY$6&lt;=$C$2,SUMIFS('Pooled CF'!$E:$E,'Pooled CF'!$A:$A,$A19,'Pooled CF'!$G:$G,BY$6),0)+IF(BY$6=$C$2,$K19)</f>
        <v>333829.03000000003</v>
      </c>
      <c r="BZ19" s="100">
        <f>IF(BZ$6&lt;=$C$2,SUMIFS('Pooled CF'!$E:$E,'Pooled CF'!$A:$A,$A19,'Pooled CF'!$G:$G,BZ$6),0)+IF(BZ$6=$C$2,$K19)</f>
        <v>301078.23</v>
      </c>
      <c r="CA19" s="100">
        <f>IF(CA$6&lt;=$C$2,SUMIFS('Pooled CF'!$E:$E,'Pooled CF'!$A:$A,$A19,'Pooled CF'!$G:$G,CA$6),0)+IF(CA$6=$C$2,$K19)</f>
        <v>311575.81</v>
      </c>
      <c r="CB19" s="100">
        <f>IF(CB$6&lt;=$C$2,SUMIFS('Pooled CF'!$E:$E,'Pooled CF'!$A:$A,$A19,'Pooled CF'!$G:$G,CB$6),0)+IF(CB$6=$C$2,$K19)</f>
        <v>299639.62</v>
      </c>
      <c r="CC19" s="100">
        <f>IF(CC$6&lt;=$C$2,SUMIFS('Pooled CF'!$E:$E,'Pooled CF'!$A:$A,$A19,'Pooled CF'!$G:$G,CC$6),0)+IF(CC$6=$C$2,$K19)</f>
        <v>310089.21000000002</v>
      </c>
      <c r="CD19" s="100">
        <f>IF(CD$6&lt;=$C$2,SUMIFS('Pooled CF'!$E:$E,'Pooled CF'!$A:$A,$A19,'Pooled CF'!$G:$G,CD$6),0)+IF(CD$6=$C$2,$K19)</f>
        <v>310084.65000000002</v>
      </c>
      <c r="CE19" s="100">
        <f>IF(CE$6&lt;=$C$2,SUMIFS('Pooled CF'!$E:$E,'Pooled CF'!$A:$A,$A19,'Pooled CF'!$G:$G,CE$6),0)+IF(CE$6=$C$2,$K19)</f>
        <v>303069.84000000003</v>
      </c>
      <c r="CF19" s="100">
        <f>IF(CF$6&lt;=$C$2,SUMIFS('Pooled CF'!$E:$E,'Pooled CF'!$A:$A,$A19,'Pooled CF'!$G:$G,CF$6),0)+IF(CF$6=$C$2,$K19)</f>
        <v>313516.99</v>
      </c>
      <c r="CG19" s="100">
        <f>IF(CG$6&lt;=$C$2,SUMIFS('Pooled CF'!$E:$E,'Pooled CF'!$A:$A,$A19,'Pooled CF'!$G:$G,CG$6),0)+IF(CG$6=$C$2,$K19)</f>
        <v>303060.34999999998</v>
      </c>
      <c r="CH19" s="100">
        <f>IF(CH$6&lt;=$C$2,SUMIFS('Pooled CF'!$E:$E,'Pooled CF'!$A:$A,$A19,'Pooled CF'!$G:$G,CH$6),0)+IF(CH$6=$C$2,$K19)</f>
        <v>301999.24</v>
      </c>
      <c r="CI19" s="100">
        <f>IF(CI$6&lt;=$C$2,SUMIFS('Pooled CF'!$E:$E,'Pooled CF'!$A:$A,$A19,'Pooled CF'!$G:$G,CI$6),0)+IF(CI$6=$C$2,$K19)</f>
        <v>302029.21000000002</v>
      </c>
      <c r="CJ19" s="100">
        <f>IF(CJ$6&lt;=$C$2,SUMIFS('Pooled CF'!$E:$E,'Pooled CF'!$A:$A,$A19,'Pooled CF'!$G:$G,CJ$6),0)+IF(CJ$6=$C$2,$K19)</f>
        <v>305108.5</v>
      </c>
      <c r="CK19" s="100">
        <f>IF(CK$6&lt;=$C$2,SUMIFS('Pooled CF'!$E:$E,'Pooled CF'!$A:$A,$A19,'Pooled CF'!$G:$G,CK$6),0)+IF(CK$6=$C$2,$K19)</f>
        <v>313491.24</v>
      </c>
      <c r="CL19" s="100">
        <f>IF(CL$6&lt;=$C$2,SUMIFS('Pooled CF'!$E:$E,'Pooled CF'!$A:$A,$A19,'Pooled CF'!$G:$G,CL$6),0)+IF(CL$6=$C$2,$K19)</f>
        <v>414764.92</v>
      </c>
      <c r="CM19" s="100">
        <f>IF(CM$6&lt;=$C$2,SUMIFS('Pooled CF'!$E:$E,'Pooled CF'!$A:$A,$A19,'Pooled CF'!$G:$G,CM$6),0)+IF(CM$6=$C$2,$K19)</f>
        <v>347929.29</v>
      </c>
      <c r="CN19" s="100">
        <f>IF(CN$6&lt;=$C$2,SUMIFS('Pooled CF'!$E:$E,'Pooled CF'!$A:$A,$A19,'Pooled CF'!$G:$G,CN$6),0)+IF(CN$6=$C$2,$K19)</f>
        <v>351319.69</v>
      </c>
      <c r="CO19" s="100">
        <f>IF(CO$6&lt;=$C$2,SUMIFS('Pooled CF'!$E:$E,'Pooled CF'!$A:$A,$A19,'Pooled CF'!$G:$G,CO$6),0)+IF(CO$6=$C$2,$K19)</f>
        <v>316970.73</v>
      </c>
      <c r="CP19" s="100">
        <f>IF(CP$6&lt;=$C$2,SUMIFS('Pooled CF'!$E:$E,'Pooled CF'!$A:$A,$A19,'Pooled CF'!$G:$G,CP$6),0)+IF(CP$6=$C$2,$K19)</f>
        <v>316686.49</v>
      </c>
      <c r="CQ19" s="100">
        <f>IF(CQ$6&lt;=$C$2,SUMIFS('Pooled CF'!$E:$E,'Pooled CF'!$A:$A,$A19,'Pooled CF'!$G:$G,CQ$6),0)+IF(CQ$6=$C$2,$K19)</f>
        <v>306789.86</v>
      </c>
      <c r="CR19" s="100">
        <f>IF(CR$6&lt;=$C$2,SUMIFS('Pooled CF'!$E:$E,'Pooled CF'!$A:$A,$A19,'Pooled CF'!$G:$G,CR$6),0)+IF(CR$6=$C$2,$K19)</f>
        <v>316198.8</v>
      </c>
      <c r="CS19" s="100">
        <f>IF(CS$6&lt;=$C$2,SUMIFS('Pooled CF'!$E:$E,'Pooled CF'!$A:$A,$A19,'Pooled CF'!$G:$G,CS$6),0)+IF(CS$6=$C$2,$K19)</f>
        <v>305999.26</v>
      </c>
      <c r="CT19" s="100">
        <f>IF(CT$6&lt;=$C$2,SUMIFS('Pooled CF'!$E:$E,'Pooled CF'!$A:$A,$A19,'Pooled CF'!$G:$G,CT$6),0)+IF(CT$6=$C$2,$K19)</f>
        <v>327656.83</v>
      </c>
      <c r="CU19" s="100">
        <f>IF(CU$6&lt;=$C$2,SUMIFS('Pooled CF'!$E:$E,'Pooled CF'!$A:$A,$A19,'Pooled CF'!$G:$G,CU$6),0)+IF(CU$6=$C$2,$K19)</f>
        <v>311176.42</v>
      </c>
      <c r="CV19" s="100">
        <f>IF(CV$6&lt;=$C$2,SUMIFS('Pooled CF'!$E:$E,'Pooled CF'!$A:$A,$A19,'Pooled CF'!$G:$G,CV$6),0)+IF(CV$6=$C$2,$K19)</f>
        <v>299501.8</v>
      </c>
      <c r="CW19" s="100">
        <f>IF(CW$6&lt;=$C$2,SUMIFS('Pooled CF'!$E:$E,'Pooled CF'!$A:$A,$A19,'Pooled CF'!$G:$G,CW$6),0)+IF(CW$6=$C$2,$K19)</f>
        <v>308363.68</v>
      </c>
      <c r="CX19" s="100">
        <f>IF(CX$6&lt;=$C$2,SUMIFS('Pooled CF'!$E:$E,'Pooled CF'!$A:$A,$A19,'Pooled CF'!$G:$G,CX$6),0)+IF(CX$6=$C$2,$K19)</f>
        <v>298186.06</v>
      </c>
      <c r="CY19" s="100">
        <f>IF(CY$6&lt;=$C$2,SUMIFS('Pooled CF'!$E:$E,'Pooled CF'!$A:$A,$A19,'Pooled CF'!$G:$G,CY$6),0)+IF(CY$6=$C$2,$K19)</f>
        <v>308353.61</v>
      </c>
      <c r="CZ19" s="100">
        <f>IF(CZ$6&lt;=$C$2,SUMIFS('Pooled CF'!$E:$E,'Pooled CF'!$A:$A,$A19,'Pooled CF'!$G:$G,CZ$6),0)+IF(CZ$6=$C$2,$K19)</f>
        <v>298116.96999999997</v>
      </c>
      <c r="DA19" s="100">
        <f>IF(DA$6&lt;=$C$2,SUMIFS('Pooled CF'!$E:$E,'Pooled CF'!$A:$A,$A19,'Pooled CF'!$G:$G,DA$6),0)+IF(DA$6=$C$2,$K19)</f>
        <v>308343.40999999997</v>
      </c>
      <c r="DB19" s="100">
        <f>IF(DB$6&lt;=$C$2,SUMIFS('Pooled CF'!$E:$E,'Pooled CF'!$A:$A,$A19,'Pooled CF'!$G:$G,DB$6),0)+IF(DB$6=$C$2,$K19)</f>
        <v>308338.51</v>
      </c>
      <c r="DC19" s="100">
        <f>IF(DC$6&lt;=$C$2,SUMIFS('Pooled CF'!$E:$E,'Pooled CF'!$A:$A,$A19,'Pooled CF'!$G:$G,DC$6),0)+IF(DC$6=$C$2,$K19)</f>
        <v>298161.57</v>
      </c>
      <c r="DD19" s="100">
        <f>IF(DD$6&lt;=$C$2,SUMIFS('Pooled CF'!$E:$E,'Pooled CF'!$A:$A,$A19,'Pooled CF'!$G:$G,DD$6),0)+IF(DD$6=$C$2,$K19)</f>
        <v>308048.8</v>
      </c>
      <c r="DE19" s="100">
        <f>IF(DE$6&lt;=$C$2,SUMIFS('Pooled CF'!$E:$E,'Pooled CF'!$A:$A,$A19,'Pooled CF'!$G:$G,DE$6),0)+IF(DE$6=$C$2,$K19)</f>
        <v>294910.33</v>
      </c>
      <c r="DF19" s="100">
        <f>IF(DF$6&lt;=$C$2,SUMIFS('Pooled CF'!$E:$E,'Pooled CF'!$A:$A,$A19,'Pooled CF'!$G:$G,DF$6),0)+IF(DF$6=$C$2,$K19)</f>
        <v>289848.2</v>
      </c>
      <c r="DG19" s="100">
        <f>IF(DG$6&lt;=$C$2,SUMIFS('Pooled CF'!$E:$E,'Pooled CF'!$A:$A,$A19,'Pooled CF'!$G:$G,DG$6),0)+IF(DG$6=$C$2,$K19)</f>
        <v>300463.73</v>
      </c>
      <c r="DH19" s="100">
        <f>IF(DH$6&lt;=$C$2,SUMIFS('Pooled CF'!$E:$E,'Pooled CF'!$A:$A,$A19,'Pooled CF'!$G:$G,DH$6),0)+IF(DH$6=$C$2,$K19)</f>
        <v>297399.83</v>
      </c>
      <c r="DI19" s="100">
        <f>IF(DI$6&lt;=$C$2,SUMIFS('Pooled CF'!$E:$E,'Pooled CF'!$A:$A,$A19,'Pooled CF'!$G:$G,DI$6),0)+IF(DI$6=$C$2,$K19)</f>
        <v>253731.59</v>
      </c>
      <c r="DJ19" s="100">
        <f>IF(DJ$6&lt;=$C$2,SUMIFS('Pooled CF'!$E:$E,'Pooled CF'!$A:$A,$A19,'Pooled CF'!$G:$G,DJ$6),0)+IF(DJ$6=$C$2,$K19)</f>
        <v>542609.30000000005</v>
      </c>
      <c r="DK19" s="100">
        <f>IF(DK$6&lt;=$C$2,SUMIFS('Pooled CF'!$E:$E,'Pooled CF'!$A:$A,$A19,'Pooled CF'!$G:$G,DK$6),0)+IF(DK$6=$C$2,$K19)</f>
        <v>321213.40999999997</v>
      </c>
      <c r="DL19" s="100">
        <f>IF(DL$6&lt;=$C$2,SUMIFS('Pooled CF'!$E:$E,'Pooled CF'!$A:$A,$A19,'Pooled CF'!$G:$G,DL$6),0)+IF(DL$6=$C$2,$K19)</f>
        <v>308628.11</v>
      </c>
      <c r="DM19" s="100">
        <f>IF(DM$6&lt;=$C$2,SUMIFS('Pooled CF'!$E:$E,'Pooled CF'!$A:$A,$A19,'Pooled CF'!$G:$G,DM$6),0)+IF(DM$6=$C$2,$K19)</f>
        <v>316233.08</v>
      </c>
      <c r="DN19" s="100">
        <f>IF(DN$6&lt;=$C$2,SUMIFS('Pooled CF'!$E:$E,'Pooled CF'!$A:$A,$A19,'Pooled CF'!$G:$G,DN$6),0)+IF(DN$6=$C$2,$K19)</f>
        <v>327176.39</v>
      </c>
      <c r="DO19" s="100">
        <f>IF(DO$6&lt;=$C$2,SUMIFS('Pooled CF'!$E:$E,'Pooled CF'!$A:$A,$A19,'Pooled CF'!$G:$G,DO$6),0)+IF(DO$6=$C$2,$K19)</f>
        <v>314245.3</v>
      </c>
      <c r="DP19" s="100">
        <f>IF(DP$6&lt;=$C$2,SUMIFS('Pooled CF'!$E:$E,'Pooled CF'!$A:$A,$A19,'Pooled CF'!$G:$G,DP$6),0)+IF(DP$6=$C$2,$K19)</f>
        <v>312883.81</v>
      </c>
      <c r="DQ19" s="100">
        <f>IF(DQ$6&lt;=$C$2,SUMIFS('Pooled CF'!$E:$E,'Pooled CF'!$A:$A,$A19,'Pooled CF'!$G:$G,DQ$6),0)+IF(DQ$6=$C$2,$K19)</f>
        <v>312983.40000000002</v>
      </c>
      <c r="DR19" s="100">
        <f>IF(DR$6&lt;=$C$2,SUMIFS('Pooled CF'!$E:$E,'Pooled CF'!$A:$A,$A19,'Pooled CF'!$G:$G,DR$6),0)+IF(DR$6=$C$2,$K19)</f>
        <v>307300.12</v>
      </c>
      <c r="DS19" s="100">
        <f>IF(DS$6&lt;=$C$2,SUMIFS('Pooled CF'!$E:$E,'Pooled CF'!$A:$A,$A19,'Pooled CF'!$G:$G,DS$6),0)+IF(DS$6=$C$2,$K19)</f>
        <v>313453.36</v>
      </c>
      <c r="DT19" s="100">
        <f>IF(DT$6&lt;=$C$2,SUMIFS('Pooled CF'!$E:$E,'Pooled CF'!$A:$A,$A19,'Pooled CF'!$G:$G,DT$6),0)+IF(DT$6=$C$2,$K19)</f>
        <v>309833.81</v>
      </c>
      <c r="DU19" s="100">
        <f>IF(DU$6&lt;=$C$2,SUMIFS('Pooled CF'!$E:$E,'Pooled CF'!$A:$A,$A19,'Pooled CF'!$G:$G,DU$6),0)+IF(DU$6=$C$2,$K19)</f>
        <v>602217.62</v>
      </c>
      <c r="DV19" s="100">
        <f>IF(DV$6&lt;=$C$2,SUMIFS('Pooled CF'!$E:$E,'Pooled CF'!$A:$A,$A19,'Pooled CF'!$G:$G,DV$6),0)+IF(DV$6=$C$2,$K19)</f>
        <v>294824.88</v>
      </c>
      <c r="DW19" s="100">
        <f ca="1">IF(DW$6&lt;=$C$2,SUMIFS('Pooled CF'!$E:$E,'Pooled CF'!$A:$A,$A19,'Pooled CF'!$G:$G,DW$6),0)+IF(DW$6=$C$2,$K19)</f>
        <v>43280454.3242869</v>
      </c>
      <c r="DX19" s="100">
        <f>IF(DX$6&lt;=$C$2,SUMIFS('Pooled CF'!$E:$E,'Pooled CF'!$A:$A,$A19,'Pooled CF'!$G:$G,DX$6),0)+IF(DX$6=$C$2,$K19)</f>
        <v>0</v>
      </c>
      <c r="DY19" s="100">
        <f>IF(DY$6&lt;=$C$2,SUMIFS('Pooled CF'!$E:$E,'Pooled CF'!$A:$A,$A19,'Pooled CF'!$G:$G,DY$6),0)+IF(DY$6=$C$2,$K19)</f>
        <v>0</v>
      </c>
      <c r="DZ19" s="100">
        <f>IF(DZ$6&lt;=$C$2,SUMIFS('Pooled CF'!$E:$E,'Pooled CF'!$A:$A,$A19,'Pooled CF'!$G:$G,DZ$6),0)+IF(DZ$6=$C$2,$K19)</f>
        <v>0</v>
      </c>
      <c r="EA19" s="100">
        <f>IF(EA$6&lt;=$C$2,SUMIFS('Pooled CF'!$E:$E,'Pooled CF'!$A:$A,$A19,'Pooled CF'!$G:$G,EA$6),0)+IF(EA$6=$C$2,$K19)</f>
        <v>0</v>
      </c>
      <c r="EB19" s="100">
        <f>IF(EB$6&lt;=$C$2,SUMIFS('Pooled CF'!$E:$E,'Pooled CF'!$A:$A,$A19,'Pooled CF'!$G:$G,EB$6),0)+IF(EB$6=$C$2,$K19)</f>
        <v>0</v>
      </c>
      <c r="EC19" s="100">
        <f>IF(EC$6&lt;=$C$2,SUMIFS('Pooled CF'!$E:$E,'Pooled CF'!$A:$A,$A19,'Pooled CF'!$G:$G,EC$6),0)+IF(EC$6=$C$2,$K19)</f>
        <v>0</v>
      </c>
      <c r="ED19" s="100">
        <f>IF(ED$6&lt;=$C$2,SUMIFS('Pooled CF'!$E:$E,'Pooled CF'!$A:$A,$A19,'Pooled CF'!$G:$G,ED$6),0)+IF(ED$6=$C$2,$K19)</f>
        <v>0</v>
      </c>
      <c r="EE19" s="100">
        <f>IF(EE$6&lt;=$C$2,SUMIFS('Pooled CF'!$E:$E,'Pooled CF'!$A:$A,$A19,'Pooled CF'!$G:$G,EE$6),0)+IF(EE$6=$C$2,$K19)</f>
        <v>0</v>
      </c>
      <c r="EF19" s="100">
        <f>IF(EF$6&lt;=$C$2,SUMIFS('Pooled CF'!$E:$E,'Pooled CF'!$A:$A,$A19,'Pooled CF'!$G:$G,EF$6),0)+IF(EF$6=$C$2,$K19)</f>
        <v>0</v>
      </c>
      <c r="EG19" s="100">
        <f>IF(EG$6&lt;=$C$2,SUMIFS('Pooled CF'!$E:$E,'Pooled CF'!$A:$A,$A19,'Pooled CF'!$G:$G,EG$6),0)+IF(EG$6=$C$2,$K19)</f>
        <v>0</v>
      </c>
      <c r="EH19" s="100">
        <f>IF(EH$6&lt;=$C$2,SUMIFS('Pooled CF'!$E:$E,'Pooled CF'!$A:$A,$A19,'Pooled CF'!$G:$G,EH$6),0)+IF(EH$6=$C$2,$K19)</f>
        <v>0</v>
      </c>
      <c r="EI19" s="100">
        <f>IF(EI$6&lt;=$C$2,SUMIFS('Pooled CF'!$E:$E,'Pooled CF'!$A:$A,$A19,'Pooled CF'!$G:$G,EI$6),0)+IF(EI$6=$C$2,$K19)</f>
        <v>0</v>
      </c>
      <c r="EJ19" s="100">
        <f>IF(EJ$6&lt;=$C$2,SUMIFS('Pooled CF'!$E:$E,'Pooled CF'!$A:$A,$A19,'Pooled CF'!$G:$G,EJ$6),0)+IF(EJ$6=$C$2,$K19)</f>
        <v>0</v>
      </c>
      <c r="EK19" s="100">
        <f>IF(EK$6&lt;=$C$2,SUMIFS('Pooled CF'!$E:$E,'Pooled CF'!$A:$A,$A19,'Pooled CF'!$G:$G,EK$6),0)+IF(EK$6=$C$2,$K19)</f>
        <v>0</v>
      </c>
      <c r="EL19" s="100">
        <f>IF(EL$6&lt;=$C$2,SUMIFS('Pooled CF'!$E:$E,'Pooled CF'!$A:$A,$A19,'Pooled CF'!$G:$G,EL$6),0)+IF(EL$6=$C$2,$K19)</f>
        <v>0</v>
      </c>
      <c r="EM19" s="100">
        <f>IF(EM$6&lt;=$C$2,SUMIFS('Pooled CF'!$E:$E,'Pooled CF'!$A:$A,$A19,'Pooled CF'!$G:$G,EM$6),0)+IF(EM$6=$C$2,$K19)</f>
        <v>0</v>
      </c>
      <c r="EN19" s="100">
        <f>IF(EN$6&lt;=$C$2,SUMIFS('Pooled CF'!$E:$E,'Pooled CF'!$A:$A,$A19,'Pooled CF'!$G:$G,EN$6),0)+IF(EN$6=$C$2,$K19)</f>
        <v>0</v>
      </c>
      <c r="EO19" s="100">
        <f>IF(EO$6&lt;=$C$2,SUMIFS('Pooled CF'!$E:$E,'Pooled CF'!$A:$A,$A19,'Pooled CF'!$G:$G,EO$6),0)+IF(EO$6=$C$2,$K19)</f>
        <v>0</v>
      </c>
      <c r="EP19" s="100">
        <f>IF(EP$6&lt;=$C$2,SUMIFS('Pooled CF'!$E:$E,'Pooled CF'!$A:$A,$A19,'Pooled CF'!$G:$G,EP$6),0)+IF(EP$6=$C$2,$K19)</f>
        <v>0</v>
      </c>
      <c r="EQ19" s="100">
        <f>IF(EQ$6&lt;=$C$2,SUMIFS('Pooled CF'!$E:$E,'Pooled CF'!$A:$A,$A19,'Pooled CF'!$G:$G,EQ$6),0)+IF(EQ$6=$C$2,$K19)</f>
        <v>0</v>
      </c>
      <c r="ER19" s="100">
        <f>IF(ER$6&lt;=$C$2,SUMIFS('Pooled CF'!$E:$E,'Pooled CF'!$A:$A,$A19,'Pooled CF'!$G:$G,ER$6),0)+IF(ER$6=$C$2,$K19)</f>
        <v>0</v>
      </c>
      <c r="ES19" s="100">
        <f>IF(ES$6&lt;=$C$2,SUMIFS('Pooled CF'!$E:$E,'Pooled CF'!$A:$A,$A19,'Pooled CF'!$G:$G,ES$6),0)+IF(ES$6=$C$2,$K19)</f>
        <v>0</v>
      </c>
      <c r="ET19" s="100">
        <f>IF(ET$6&lt;=$C$2,SUMIFS('Pooled CF'!$E:$E,'Pooled CF'!$A:$A,$A19,'Pooled CF'!$G:$G,ET$6),0)+IF(ET$6=$C$2,$K19)</f>
        <v>0</v>
      </c>
      <c r="EU19" s="100">
        <f>IF(EU$6&lt;=$C$2,SUMIFS('Pooled CF'!$E:$E,'Pooled CF'!$A:$A,$A19,'Pooled CF'!$G:$G,EU$6),0)+IF(EU$6=$C$2,$K19)</f>
        <v>0</v>
      </c>
      <c r="EV19" s="100">
        <f>IF(EV$6&lt;=$C$2,SUMIFS('Pooled CF'!$E:$E,'Pooled CF'!$A:$A,$A19,'Pooled CF'!$G:$G,EV$6),0)+IF(EV$6=$C$2,$K19)</f>
        <v>0</v>
      </c>
      <c r="EW19" s="100">
        <f>IF(EW$6&lt;=$C$2,SUMIFS('Pooled CF'!$E:$E,'Pooled CF'!$A:$A,$A19,'Pooled CF'!$G:$G,EW$6),0)+IF(EW$6=$C$2,$K19)</f>
        <v>0</v>
      </c>
      <c r="EX19" s="100">
        <f>IF(EX$6&lt;=$C$2,SUMIFS('Pooled CF'!$E:$E,'Pooled CF'!$A:$A,$A19,'Pooled CF'!$G:$G,EX$6),0)+IF(EX$6=$C$2,$K19)</f>
        <v>0</v>
      </c>
      <c r="EY19" s="100">
        <f>IF(EY$6&lt;=$C$2,SUMIFS('Pooled CF'!$E:$E,'Pooled CF'!$A:$A,$A19,'Pooled CF'!$G:$G,EY$6),0)+IF(EY$6=$C$2,$K19)</f>
        <v>0</v>
      </c>
      <c r="EZ19" s="100">
        <f>IF(EZ$6&lt;=$C$2,SUMIFS('Pooled CF'!$E:$E,'Pooled CF'!$A:$A,$A19,'Pooled CF'!$G:$G,EZ$6),0)+IF(EZ$6=$C$2,$K19)</f>
        <v>0</v>
      </c>
      <c r="FA19" s="100">
        <f>IF(FA$6&lt;=$C$2,SUMIFS('Pooled CF'!$E:$E,'Pooled CF'!$A:$A,$A19,'Pooled CF'!$G:$G,FA$6),0)+IF(FA$6=$C$2,$K19)</f>
        <v>0</v>
      </c>
      <c r="FB19" s="100">
        <f>IF(FB$6&lt;=$C$2,SUMIFS('Pooled CF'!$E:$E,'Pooled CF'!$A:$A,$A19,'Pooled CF'!$G:$G,FB$6),0)+IF(FB$6=$C$2,$K19)</f>
        <v>0</v>
      </c>
      <c r="FC19" s="100">
        <f>IF(FC$6&lt;=$C$2,SUMIFS('Pooled CF'!$E:$E,'Pooled CF'!$A:$A,$A19,'Pooled CF'!$G:$G,FC$6),0)+IF(FC$6=$C$2,$K19)</f>
        <v>0</v>
      </c>
      <c r="FD19" s="100">
        <f>IF(FD$6&lt;=$C$2,SUMIFS('Pooled CF'!$E:$E,'Pooled CF'!$A:$A,$A19,'Pooled CF'!$G:$G,FD$6),0)+IF(FD$6=$C$2,$K19)</f>
        <v>0</v>
      </c>
      <c r="FE19" s="100">
        <f>IF(FE$6&lt;=$C$2,SUMIFS('Pooled CF'!$E:$E,'Pooled CF'!$A:$A,$A19,'Pooled CF'!$G:$G,FE$6),0)+IF(FE$6=$C$2,$K19)</f>
        <v>0</v>
      </c>
      <c r="FF19" s="100">
        <f>IF(FF$6&lt;=$C$2,SUMIFS('Pooled CF'!$E:$E,'Pooled CF'!$A:$A,$A19,'Pooled CF'!$G:$G,FF$6),0)+IF(FF$6=$C$2,$K19)</f>
        <v>0</v>
      </c>
      <c r="FG19" s="100">
        <f>IF(FG$6&lt;=$C$2,SUMIFS('Pooled CF'!$E:$E,'Pooled CF'!$A:$A,$A19,'Pooled CF'!$G:$G,FG$6),0)+IF(FG$6=$C$2,$K19)</f>
        <v>0</v>
      </c>
      <c r="FH19" s="100">
        <f>IF(FH$6&lt;=$C$2,SUMIFS('Pooled CF'!$E:$E,'Pooled CF'!$A:$A,$A19,'Pooled CF'!$G:$G,FH$6),0)+IF(FH$6=$C$2,$K19)</f>
        <v>0</v>
      </c>
      <c r="FI19" s="100">
        <f>IF(FI$6&lt;=$C$2,SUMIFS('Pooled CF'!$E:$E,'Pooled CF'!$A:$A,$A19,'Pooled CF'!$G:$G,FI$6),0)+IF(FI$6=$C$2,$K19)</f>
        <v>0</v>
      </c>
      <c r="FJ19" s="100">
        <f>IF(FJ$6&lt;=$C$2,SUMIFS('Pooled CF'!$E:$E,'Pooled CF'!$A:$A,$A19,'Pooled CF'!$G:$G,FJ$6),0)+IF(FJ$6=$C$2,$K19)</f>
        <v>0</v>
      </c>
      <c r="FK19" s="100">
        <f>IF(FK$6&lt;=$C$2,SUMIFS('Pooled CF'!$E:$E,'Pooled CF'!$A:$A,$A19,'Pooled CF'!$G:$G,FK$6),0)+IF(FK$6=$C$2,$K19)</f>
        <v>0</v>
      </c>
      <c r="FL19" s="100">
        <f>IF(FL$6&lt;=$C$2,SUMIFS('Pooled CF'!$E:$E,'Pooled CF'!$A:$A,$A19,'Pooled CF'!$G:$G,FL$6),0)+IF(FL$6=$C$2,$K19)</f>
        <v>0</v>
      </c>
      <c r="FM19" s="100">
        <f>IF(FM$6&lt;=$C$2,SUMIFS('Pooled CF'!$E:$E,'Pooled CF'!$A:$A,$A19,'Pooled CF'!$G:$G,FM$6),0)+IF(FM$6=$C$2,$K19)</f>
        <v>0</v>
      </c>
      <c r="FN19" s="100">
        <f>IF(FN$6&lt;=$C$2,SUMIFS('Pooled CF'!$E:$E,'Pooled CF'!$A:$A,$A19,'Pooled CF'!$G:$G,FN$6),0)+IF(FN$6=$C$2,$K19)</f>
        <v>0</v>
      </c>
      <c r="FO19" s="100">
        <f>IF(FO$6&lt;=$C$2,SUMIFS('Pooled CF'!$E:$E,'Pooled CF'!$A:$A,$A19,'Pooled CF'!$G:$G,FO$6),0)+IF(FO$6=$C$2,$K19)</f>
        <v>0</v>
      </c>
      <c r="FP19" s="100">
        <f>IF(FP$6&lt;=$C$2,SUMIFS('Pooled CF'!$E:$E,'Pooled CF'!$A:$A,$A19,'Pooled CF'!$G:$G,FP$6),0)+IF(FP$6=$C$2,$K19)</f>
        <v>0</v>
      </c>
      <c r="FQ19" s="100">
        <f>IF(FQ$6&lt;=$C$2,SUMIFS('Pooled CF'!$E:$E,'Pooled CF'!$A:$A,$A19,'Pooled CF'!$G:$G,FQ$6),0)+IF(FQ$6=$C$2,$K19)</f>
        <v>0</v>
      </c>
      <c r="FR19" s="100">
        <f>IF(FR$6&lt;=$C$2,SUMIFS('Pooled CF'!$E:$E,'Pooled CF'!$A:$A,$A19,'Pooled CF'!$G:$G,FR$6),0)+IF(FR$6=$C$2,$K19)</f>
        <v>0</v>
      </c>
      <c r="FS19" s="100">
        <f>IF(FS$6&lt;=$C$2,SUMIFS('Pooled CF'!$E:$E,'Pooled CF'!$A:$A,$A19,'Pooled CF'!$G:$G,FS$6),0)+IF(FS$6=$C$2,$K19)</f>
        <v>0</v>
      </c>
      <c r="FT19" s="100">
        <f>IF(FT$6&lt;=$C$2,SUMIFS('Pooled CF'!$E:$E,'Pooled CF'!$A:$A,$A19,'Pooled CF'!$G:$G,FT$6),0)+IF(FT$6=$C$2,$K19)</f>
        <v>0</v>
      </c>
      <c r="FU19" s="100">
        <f>IF(FU$6&lt;=$C$2,SUMIFS('Pooled CF'!$E:$E,'Pooled CF'!$A:$A,$A19,'Pooled CF'!$G:$G,FU$6),0)+IF(FU$6=$C$2,$K19)</f>
        <v>0</v>
      </c>
      <c r="FV19" s="100">
        <f>IF(FV$6&lt;=$C$2,SUMIFS('Pooled CF'!$E:$E,'Pooled CF'!$A:$A,$A19,'Pooled CF'!$G:$G,FV$6),0)+IF(FV$6=$C$2,$K19)</f>
        <v>0</v>
      </c>
      <c r="FW19" s="100">
        <f>IF(FW$6&lt;=$C$2,SUMIFS('Pooled CF'!$E:$E,'Pooled CF'!$A:$A,$A19,'Pooled CF'!$G:$G,FW$6),0)+IF(FW$6=$C$2,$K19)</f>
        <v>0</v>
      </c>
      <c r="FX19" s="100">
        <f>IF(FX$6&lt;=$C$2,SUMIFS('Pooled CF'!$E:$E,'Pooled CF'!$A:$A,$A19,'Pooled CF'!$G:$G,FX$6),0)+IF(FX$6=$C$2,$K19)</f>
        <v>0</v>
      </c>
      <c r="FY19" s="100">
        <f>IF(FY$6&lt;=$C$2,SUMIFS('Pooled CF'!$E:$E,'Pooled CF'!$A:$A,$A19,'Pooled CF'!$G:$G,FY$6),0)+IF(FY$6=$C$2,$K19)</f>
        <v>0</v>
      </c>
      <c r="FZ19" s="100">
        <f>IF(FZ$6&lt;=$C$2,SUMIFS('Pooled CF'!$E:$E,'Pooled CF'!$A:$A,$A19,'Pooled CF'!$G:$G,FZ$6),0)+IF(FZ$6=$C$2,$K19)</f>
        <v>0</v>
      </c>
      <c r="GA19" s="100">
        <f>IF(GA$6&lt;=$C$2,SUMIFS('Pooled CF'!$E:$E,'Pooled CF'!$A:$A,$A19,'Pooled CF'!$G:$G,GA$6),0)+IF(GA$6=$C$2,$K19)</f>
        <v>0</v>
      </c>
      <c r="GB19" s="100">
        <f>IF(GB$6&lt;=$C$2,SUMIFS('Pooled CF'!$E:$E,'Pooled CF'!$A:$A,$A19,'Pooled CF'!$G:$G,GB$6),0)+IF(GB$6=$C$2,$K19)</f>
        <v>0</v>
      </c>
      <c r="GC19" s="100">
        <f>IF(GC$6&lt;=$C$2,SUMIFS('Pooled CF'!$E:$E,'Pooled CF'!$A:$A,$A19,'Pooled CF'!$G:$G,GC$6),0)+IF(GC$6=$C$2,$K19)</f>
        <v>0</v>
      </c>
      <c r="GD19" s="100">
        <f>IF(GD$6&lt;=$C$2,SUMIFS('Pooled CF'!$E:$E,'Pooled CF'!$A:$A,$A19,'Pooled CF'!$G:$G,GD$6),0)+IF(GD$6=$C$2,$K19)</f>
        <v>0</v>
      </c>
      <c r="GE19" s="100">
        <f>IF(GE$6&lt;=$C$2,SUMIFS('Pooled CF'!$E:$E,'Pooled CF'!$A:$A,$A19,'Pooled CF'!$G:$G,GE$6),0)+IF(GE$6=$C$2,$K19)</f>
        <v>0</v>
      </c>
      <c r="GF19" s="100">
        <f>IF(GF$6&lt;=$C$2,SUMIFS('Pooled CF'!$E:$E,'Pooled CF'!$A:$A,$A19,'Pooled CF'!$G:$G,GF$6),0)+IF(GF$6=$C$2,$K19)</f>
        <v>0</v>
      </c>
      <c r="GG19" s="100">
        <f>IF(GG$6&lt;=$C$2,SUMIFS('Pooled CF'!$E:$E,'Pooled CF'!$A:$A,$A19,'Pooled CF'!$G:$G,GG$6),0)+IF(GG$6=$C$2,$K19)</f>
        <v>0</v>
      </c>
      <c r="GH19" s="100">
        <f>IF(GH$6&lt;=$C$2,SUMIFS('Pooled CF'!$E:$E,'Pooled CF'!$A:$A,$A19,'Pooled CF'!$G:$G,GH$6),0)+IF(GH$6=$C$2,$K19)</f>
        <v>0</v>
      </c>
      <c r="GI19" s="100">
        <f>IF(GI$6&lt;=$C$2,SUMIFS('Pooled CF'!$E:$E,'Pooled CF'!$A:$A,$A19,'Pooled CF'!$G:$G,GI$6),0)+IF(GI$6=$C$2,$K19)</f>
        <v>0</v>
      </c>
      <c r="GJ19" s="100">
        <f>IF(GJ$6&lt;=$C$2,SUMIFS('Pooled CF'!$E:$E,'Pooled CF'!$A:$A,$A19,'Pooled CF'!$G:$G,GJ$6),0)+IF(GJ$6=$C$2,$K19)</f>
        <v>0</v>
      </c>
      <c r="GK19" s="100">
        <f>IF(GK$6&lt;=$C$2,SUMIFS('Pooled CF'!$E:$E,'Pooled CF'!$A:$A,$A19,'Pooled CF'!$G:$G,GK$6),0)+IF(GK$6=$C$2,$K19)</f>
        <v>0</v>
      </c>
      <c r="GL19" s="100">
        <f>IF(GL$6&lt;=$C$2,SUMIFS('Pooled CF'!$E:$E,'Pooled CF'!$A:$A,$A19,'Pooled CF'!$G:$G,GL$6),0)+IF(GL$6=$C$2,$K19)</f>
        <v>0</v>
      </c>
      <c r="GM19" s="100">
        <f>IF(GM$6&lt;=$C$2,SUMIFS('Pooled CF'!$E:$E,'Pooled CF'!$A:$A,$A19,'Pooled CF'!$G:$G,GM$6),0)+IF(GM$6=$C$2,$K19)</f>
        <v>0</v>
      </c>
      <c r="GN19" s="100">
        <f>IF(GN$6&lt;=$C$2,SUMIFS('Pooled CF'!$E:$E,'Pooled CF'!$A:$A,$A19,'Pooled CF'!$G:$G,GN$6),0)+IF(GN$6=$C$2,$K19)</f>
        <v>0</v>
      </c>
      <c r="GO19" s="100">
        <f>IF(GO$6&lt;=$C$2,SUMIFS('Pooled CF'!$E:$E,'Pooled CF'!$A:$A,$A19,'Pooled CF'!$G:$G,GO$6),0)+IF(GO$6=$C$2,$K19)</f>
        <v>0</v>
      </c>
      <c r="GP19" s="100">
        <f>IF(GP$6&lt;=$C$2,SUMIFS('Pooled CF'!$E:$E,'Pooled CF'!$A:$A,$A19,'Pooled CF'!$G:$G,GP$6),0)+IF(GP$6=$C$2,$K19)</f>
        <v>0</v>
      </c>
      <c r="GQ19" s="100">
        <f>IF(GQ$6&lt;=$C$2,SUMIFS('Pooled CF'!$E:$E,'Pooled CF'!$A:$A,$A19,'Pooled CF'!$G:$G,GQ$6),0)+IF(GQ$6=$C$2,$K19)</f>
        <v>0</v>
      </c>
      <c r="GR19" s="100">
        <f>IF(GR$6&lt;=$C$2,SUMIFS('Pooled CF'!$E:$E,'Pooled CF'!$A:$A,$A19,'Pooled CF'!$G:$G,GR$6),0)+IF(GR$6=$C$2,$K19)</f>
        <v>0</v>
      </c>
      <c r="GS19" s="100">
        <f>IF(GS$6&lt;=$C$2,SUMIFS('Pooled CF'!$E:$E,'Pooled CF'!$A:$A,$A19,'Pooled CF'!$G:$G,GS$6),0)+IF(GS$6=$C$2,$K19)</f>
        <v>0</v>
      </c>
      <c r="GT19" s="100">
        <f>IF(GT$6&lt;=$C$2,SUMIFS('Pooled CF'!$E:$E,'Pooled CF'!$A:$A,$A19,'Pooled CF'!$G:$G,GT$6),0)+IF(GT$6=$C$2,$K19)</f>
        <v>0</v>
      </c>
      <c r="GU19" s="100">
        <f>IF(GU$6&lt;=$C$2,SUMIFS('Pooled CF'!$E:$E,'Pooled CF'!$A:$A,$A19,'Pooled CF'!$G:$G,GU$6),0)+IF(GU$6=$C$2,$K19)</f>
        <v>0</v>
      </c>
      <c r="GV19" s="100">
        <f>IF(GV$6&lt;=$C$2,SUMIFS('Pooled CF'!$E:$E,'Pooled CF'!$A:$A,$A19,'Pooled CF'!$G:$G,GV$6),0)+IF(GV$6=$C$2,$K19)</f>
        <v>0</v>
      </c>
      <c r="GW19" s="100">
        <f>IF(GW$6&lt;=$C$2,SUMIFS('Pooled CF'!$E:$E,'Pooled CF'!$A:$A,$A19,'Pooled CF'!$G:$G,GW$6),0)+IF(GW$6=$C$2,$K19)</f>
        <v>0</v>
      </c>
      <c r="GY19" s="85">
        <f t="shared" si="11"/>
        <v>0</v>
      </c>
      <c r="GZ19" s="85">
        <f t="shared" si="10"/>
        <v>0</v>
      </c>
      <c r="HA19" s="85">
        <f t="shared" si="10"/>
        <v>-37373521.512513012</v>
      </c>
      <c r="HB19" s="85">
        <f t="shared" si="10"/>
        <v>4107102.34</v>
      </c>
      <c r="HC19" s="85">
        <f t="shared" si="10"/>
        <v>3836613.3</v>
      </c>
      <c r="HD19" s="85">
        <f t="shared" si="10"/>
        <v>3736726.7399999998</v>
      </c>
      <c r="HE19" s="85">
        <f t="shared" si="10"/>
        <v>3899287.2299999995</v>
      </c>
      <c r="HF19" s="85">
        <f t="shared" si="10"/>
        <v>3669157.9899999998</v>
      </c>
      <c r="HG19" s="85">
        <f t="shared" si="10"/>
        <v>3897416.15</v>
      </c>
      <c r="HH19" s="85">
        <f t="shared" ca="1" si="10"/>
        <v>45108084.1142869</v>
      </c>
      <c r="HI19" s="85">
        <f t="shared" si="10"/>
        <v>0</v>
      </c>
      <c r="HJ19" s="85">
        <f t="shared" si="10"/>
        <v>0</v>
      </c>
      <c r="HK19" s="85">
        <f t="shared" si="10"/>
        <v>0</v>
      </c>
      <c r="HL19" s="85">
        <f t="shared" si="10"/>
        <v>0</v>
      </c>
      <c r="HM19" s="85">
        <f t="shared" si="10"/>
        <v>0</v>
      </c>
      <c r="HN19" s="85">
        <f t="shared" si="10"/>
        <v>0</v>
      </c>
      <c r="HO19" s="85">
        <f t="shared" ca="1" si="12"/>
        <v>30880866.351773888</v>
      </c>
    </row>
    <row r="20" spans="1:223" hidden="1" outlineLevel="1" x14ac:dyDescent="0.75">
      <c r="A20" s="7" t="s">
        <v>26</v>
      </c>
      <c r="B20" s="112" t="s">
        <v>166</v>
      </c>
      <c r="C20" s="104"/>
      <c r="D20" s="104">
        <f ca="1">EOMONTH(OFFSET(Strats!$B$3,MATCH($B20,Strats!$B$4:$B$31,0),MATCH(D$5,Strats!$C$3:$BS$3,0)),0)</f>
        <v>43404</v>
      </c>
      <c r="E20" s="87">
        <f ca="1">OFFSET(Strats!$B$3,MATCH($B20,Strats!$B$4:$B$31,0),MATCH(E$5,Strats!$C$3:$BS$3,0))</f>
        <v>69344367</v>
      </c>
      <c r="F20" s="88">
        <f ca="1">OFFSET(Strats!$B$3,MATCH($B20,Strats!$B$4:$B$31,0),MATCH(F$5,Strats!$C$3:$BS$3,0))</f>
        <v>0.52909410000000001</v>
      </c>
      <c r="G20" s="85">
        <f t="shared" ca="1" si="7"/>
        <v>36689695.447934702</v>
      </c>
      <c r="H20" s="113">
        <f ca="1">'HTM Output'!G20</f>
        <v>26144941.06000001</v>
      </c>
      <c r="I20" s="87">
        <f ca="1">OFFSET(Strats!$B$3,MATCH($B20,Strats!$B$4:$B$31,0),MATCH(I$5,Strats!$C$3:$BS$3,0))</f>
        <v>69343648.840000004</v>
      </c>
      <c r="J20" s="88">
        <f ca="1">OFFSET(Strats!$B$3,MATCH($B20,Strats!$B$4:$B$31,0),MATCH(J$5,Strats!$C$3:$BS$3,0))</f>
        <v>0.58764011683319406</v>
      </c>
      <c r="K20" s="85">
        <f t="shared" ca="1" si="8"/>
        <v>40749109.905977584</v>
      </c>
      <c r="L20" s="86">
        <f ca="1">IFERROR(XIRR(OFFSET($N20,0,MATCH($D20,$O$6:$GW$6,0)):$GW20,OFFSET($N$6,0,MATCH($D20,$O$6:$GW$6,0)):$GW$6),"N/A")</f>
        <v>0.10784774422645568</v>
      </c>
      <c r="M20" s="95">
        <f t="shared" ca="1" si="9"/>
        <v>1.8232381094824028</v>
      </c>
      <c r="O20" s="100">
        <f>IF(O$6&lt;=$C$2,SUMIFS('Pooled CF'!$E:$E,'Pooled CF'!$A:$A,$A20,'Pooled CF'!$G:$G,O$6),0)+IF(O$6=$C$2,$K20)</f>
        <v>0</v>
      </c>
      <c r="P20" s="100">
        <f>IF(P$6&lt;=$C$2,SUMIFS('Pooled CF'!$E:$E,'Pooled CF'!$A:$A,$A20,'Pooled CF'!$G:$G,P$6),0)+IF(P$6=$C$2,$K20)</f>
        <v>0</v>
      </c>
      <c r="Q20" s="100">
        <f>IF(Q$6&lt;=$C$2,SUMIFS('Pooled CF'!$E:$E,'Pooled CF'!$A:$A,$A20,'Pooled CF'!$G:$G,Q$6),0)+IF(Q$6=$C$2,$K20)</f>
        <v>0</v>
      </c>
      <c r="R20" s="100">
        <f>IF(R$6&lt;=$C$2,SUMIFS('Pooled CF'!$E:$E,'Pooled CF'!$A:$A,$A20,'Pooled CF'!$G:$G,R$6),0)+IF(R$6=$C$2,$K20)</f>
        <v>0</v>
      </c>
      <c r="S20" s="100">
        <f>IF(S$6&lt;=$C$2,SUMIFS('Pooled CF'!$E:$E,'Pooled CF'!$A:$A,$A20,'Pooled CF'!$G:$G,S$6),0)+IF(S$6=$C$2,$K20)</f>
        <v>0</v>
      </c>
      <c r="T20" s="100">
        <f>IF(T$6&lt;=$C$2,SUMIFS('Pooled CF'!$E:$E,'Pooled CF'!$A:$A,$A20,'Pooled CF'!$G:$G,T$6),0)+IF(T$6=$C$2,$K20)</f>
        <v>0</v>
      </c>
      <c r="U20" s="100">
        <f>IF(U$6&lt;=$C$2,SUMIFS('Pooled CF'!$E:$E,'Pooled CF'!$A:$A,$A20,'Pooled CF'!$G:$G,U$6),0)+IF(U$6=$C$2,$K20)</f>
        <v>0</v>
      </c>
      <c r="V20" s="100">
        <f>IF(V$6&lt;=$C$2,SUMIFS('Pooled CF'!$E:$E,'Pooled CF'!$A:$A,$A20,'Pooled CF'!$G:$G,V$6),0)+IF(V$6=$C$2,$K20)</f>
        <v>0</v>
      </c>
      <c r="W20" s="100">
        <f>IF(W$6&lt;=$C$2,SUMIFS('Pooled CF'!$E:$E,'Pooled CF'!$A:$A,$A20,'Pooled CF'!$G:$G,W$6),0)+IF(W$6=$C$2,$K20)</f>
        <v>0</v>
      </c>
      <c r="X20" s="100">
        <f>IF(X$6&lt;=$C$2,SUMIFS('Pooled CF'!$E:$E,'Pooled CF'!$A:$A,$A20,'Pooled CF'!$G:$G,X$6),0)+IF(X$6=$C$2,$K20)</f>
        <v>0</v>
      </c>
      <c r="Y20" s="100">
        <f>IF(Y$6&lt;=$C$2,SUMIFS('Pooled CF'!$E:$E,'Pooled CF'!$A:$A,$A20,'Pooled CF'!$G:$G,Y$6),0)+IF(Y$6=$C$2,$K20)</f>
        <v>0</v>
      </c>
      <c r="Z20" s="100">
        <f>IF(Z$6&lt;=$C$2,SUMIFS('Pooled CF'!$E:$E,'Pooled CF'!$A:$A,$A20,'Pooled CF'!$G:$G,Z$6),0)+IF(Z$6=$C$2,$K20)</f>
        <v>0</v>
      </c>
      <c r="AA20" s="100">
        <f>IF(AA$6&lt;=$C$2,SUMIFS('Pooled CF'!$E:$E,'Pooled CF'!$A:$A,$A20,'Pooled CF'!$G:$G,AA$6),0)+IF(AA$6=$C$2,$K20)</f>
        <v>0</v>
      </c>
      <c r="AB20" s="100">
        <f>IF(AB$6&lt;=$C$2,SUMIFS('Pooled CF'!$E:$E,'Pooled CF'!$A:$A,$A20,'Pooled CF'!$G:$G,AB$6),0)+IF(AB$6=$C$2,$K20)</f>
        <v>0</v>
      </c>
      <c r="AC20" s="100">
        <f>IF(AC$6&lt;=$C$2,SUMIFS('Pooled CF'!$E:$E,'Pooled CF'!$A:$A,$A20,'Pooled CF'!$G:$G,AC$6),0)+IF(AC$6=$C$2,$K20)</f>
        <v>0</v>
      </c>
      <c r="AD20" s="100">
        <f>IF(AD$6&lt;=$C$2,SUMIFS('Pooled CF'!$E:$E,'Pooled CF'!$A:$A,$A20,'Pooled CF'!$G:$G,AD$6),0)+IF(AD$6=$C$2,$K20)</f>
        <v>0</v>
      </c>
      <c r="AE20" s="100">
        <f>IF(AE$6&lt;=$C$2,SUMIFS('Pooled CF'!$E:$E,'Pooled CF'!$A:$A,$A20,'Pooled CF'!$G:$G,AE$6),0)+IF(AE$6=$C$2,$K20)</f>
        <v>0</v>
      </c>
      <c r="AF20" s="100">
        <f>IF(AF$6&lt;=$C$2,SUMIFS('Pooled CF'!$E:$E,'Pooled CF'!$A:$A,$A20,'Pooled CF'!$G:$G,AF$6),0)+IF(AF$6=$C$2,$K20)</f>
        <v>0</v>
      </c>
      <c r="AG20" s="100">
        <f>IF(AG$6&lt;=$C$2,SUMIFS('Pooled CF'!$E:$E,'Pooled CF'!$A:$A,$A20,'Pooled CF'!$G:$G,AG$6),0)+IF(AG$6=$C$2,$K20)</f>
        <v>0</v>
      </c>
      <c r="AH20" s="100">
        <f>IF(AH$6&lt;=$C$2,SUMIFS('Pooled CF'!$E:$E,'Pooled CF'!$A:$A,$A20,'Pooled CF'!$G:$G,AH$6),0)+IF(AH$6=$C$2,$K20)</f>
        <v>0</v>
      </c>
      <c r="AI20" s="100">
        <f>IF(AI$6&lt;=$C$2,SUMIFS('Pooled CF'!$E:$E,'Pooled CF'!$A:$A,$A20,'Pooled CF'!$G:$G,AI$6),0)+IF(AI$6=$C$2,$K20)</f>
        <v>-36689695.447934702</v>
      </c>
      <c r="AJ20" s="100">
        <f>IF(AJ$6&lt;=$C$2,SUMIFS('Pooled CF'!$E:$E,'Pooled CF'!$A:$A,$A20,'Pooled CF'!$G:$G,AJ$6),0)+IF(AJ$6=$C$2,$K20)</f>
        <v>298691.28999999998</v>
      </c>
      <c r="AK20" s="100">
        <f>IF(AK$6&lt;=$C$2,SUMIFS('Pooled CF'!$E:$E,'Pooled CF'!$A:$A,$A20,'Pooled CF'!$G:$G,AK$6),0)+IF(AK$6=$C$2,$K20)</f>
        <v>289049.46000000002</v>
      </c>
      <c r="AL20" s="100">
        <f>IF(AL$6&lt;=$C$2,SUMIFS('Pooled CF'!$E:$E,'Pooled CF'!$A:$A,$A20,'Pooled CF'!$G:$G,AL$6),0)+IF(AL$6=$C$2,$K20)</f>
        <v>289041.75</v>
      </c>
      <c r="AM20" s="100">
        <f>IF(AM$6&lt;=$C$2,SUMIFS('Pooled CF'!$E:$E,'Pooled CF'!$A:$A,$A20,'Pooled CF'!$G:$G,AM$6),0)+IF(AM$6=$C$2,$K20)</f>
        <v>289035.05</v>
      </c>
      <c r="AN20" s="100">
        <f>IF(AN$6&lt;=$C$2,SUMIFS('Pooled CF'!$E:$E,'Pooled CF'!$A:$A,$A20,'Pooled CF'!$G:$G,AN$6),0)+IF(AN$6=$C$2,$K20)</f>
        <v>289036.56</v>
      </c>
      <c r="AO20" s="100">
        <f>IF(AO$6&lt;=$C$2,SUMIFS('Pooled CF'!$E:$E,'Pooled CF'!$A:$A,$A20,'Pooled CF'!$G:$G,AO$6),0)+IF(AO$6=$C$2,$K20)</f>
        <v>298652.31</v>
      </c>
      <c r="AP20" s="100">
        <f>IF(AP$6&lt;=$C$2,SUMIFS('Pooled CF'!$E:$E,'Pooled CF'!$A:$A,$A20,'Pooled CF'!$G:$G,AP$6),0)+IF(AP$6=$C$2,$K20)</f>
        <v>289011.56</v>
      </c>
      <c r="AQ20" s="100">
        <f>IF(AQ$6&lt;=$C$2,SUMIFS('Pooled CF'!$E:$E,'Pooled CF'!$A:$A,$A20,'Pooled CF'!$G:$G,AQ$6),0)+IF(AQ$6=$C$2,$K20)</f>
        <v>298637.08</v>
      </c>
      <c r="AR20" s="100">
        <f>IF(AR$6&lt;=$C$2,SUMIFS('Pooled CF'!$E:$E,'Pooled CF'!$A:$A,$A20,'Pooled CF'!$G:$G,AR$6),0)+IF(AR$6=$C$2,$K20)</f>
        <v>288996.71999999997</v>
      </c>
      <c r="AS20" s="100">
        <f>IF(AS$6&lt;=$C$2,SUMIFS('Pooled CF'!$E:$E,'Pooled CF'!$A:$A,$A20,'Pooled CF'!$G:$G,AS$6),0)+IF(AS$6=$C$2,$K20)</f>
        <v>298552.71000000002</v>
      </c>
      <c r="AT20" s="100">
        <f>IF(AT$6&lt;=$C$2,SUMIFS('Pooled CF'!$E:$E,'Pooled CF'!$A:$A,$A20,'Pooled CF'!$G:$G,AT$6),0)+IF(AT$6=$C$2,$K20)</f>
        <v>297208.88</v>
      </c>
      <c r="AU20" s="100">
        <f>IF(AU$6&lt;=$C$2,SUMIFS('Pooled CF'!$E:$E,'Pooled CF'!$A:$A,$A20,'Pooled CF'!$G:$G,AU$6),0)+IF(AU$6=$C$2,$K20)</f>
        <v>287580.69</v>
      </c>
      <c r="AV20" s="100">
        <f>IF(AV$6&lt;=$C$2,SUMIFS('Pooled CF'!$E:$E,'Pooled CF'!$A:$A,$A20,'Pooled CF'!$G:$G,AV$6),0)+IF(AV$6=$C$2,$K20)</f>
        <v>297170.31</v>
      </c>
      <c r="AW20" s="100">
        <f>IF(AW$6&lt;=$C$2,SUMIFS('Pooled CF'!$E:$E,'Pooled CF'!$A:$A,$A20,'Pooled CF'!$G:$G,AW$6),0)+IF(AW$6=$C$2,$K20)</f>
        <v>287569.82</v>
      </c>
      <c r="AX20" s="100">
        <f>IF(AX$6&lt;=$C$2,SUMIFS('Pooled CF'!$E:$E,'Pooled CF'!$A:$A,$A20,'Pooled CF'!$G:$G,AX$6),0)+IF(AX$6=$C$2,$K20)</f>
        <v>297146.93</v>
      </c>
      <c r="AY20" s="100">
        <f>IF(AY$6&lt;=$C$2,SUMIFS('Pooled CF'!$E:$E,'Pooled CF'!$A:$A,$A20,'Pooled CF'!$G:$G,AY$6),0)+IF(AY$6=$C$2,$K20)</f>
        <v>287333.33</v>
      </c>
      <c r="AZ20" s="100">
        <f>IF(AZ$6&lt;=$C$2,SUMIFS('Pooled CF'!$E:$E,'Pooled CF'!$A:$A,$A20,'Pooled CF'!$G:$G,AZ$6),0)+IF(AZ$6=$C$2,$K20)</f>
        <v>287627.37</v>
      </c>
      <c r="BA20" s="100">
        <f>IF(BA$6&lt;=$C$2,SUMIFS('Pooled CF'!$E:$E,'Pooled CF'!$A:$A,$A20,'Pooled CF'!$G:$G,BA$6),0)+IF(BA$6=$C$2,$K20)</f>
        <v>289582.86</v>
      </c>
      <c r="BB20" s="100">
        <f>IF(BB$6&lt;=$C$2,SUMIFS('Pooled CF'!$E:$E,'Pooled CF'!$A:$A,$A20,'Pooled CF'!$G:$G,BB$6),0)+IF(BB$6=$C$2,$K20)</f>
        <v>272912.01</v>
      </c>
      <c r="BC20" s="100">
        <f>IF(BC$6&lt;=$C$2,SUMIFS('Pooled CF'!$E:$E,'Pooled CF'!$A:$A,$A20,'Pooled CF'!$G:$G,BC$6),0)+IF(BC$6=$C$2,$K20)</f>
        <v>280807.18</v>
      </c>
      <c r="BD20" s="100">
        <f>IF(BD$6&lt;=$C$2,SUMIFS('Pooled CF'!$E:$E,'Pooled CF'!$A:$A,$A20,'Pooled CF'!$G:$G,BD$6),0)+IF(BD$6=$C$2,$K20)</f>
        <v>272494.38</v>
      </c>
      <c r="BE20" s="100">
        <f>IF(BE$6&lt;=$C$2,SUMIFS('Pooled CF'!$E:$E,'Pooled CF'!$A:$A,$A20,'Pooled CF'!$G:$G,BE$6),0)+IF(BE$6=$C$2,$K20)</f>
        <v>267852.06</v>
      </c>
      <c r="BF20" s="100">
        <f>IF(BF$6&lt;=$C$2,SUMIFS('Pooled CF'!$E:$E,'Pooled CF'!$A:$A,$A20,'Pooled CF'!$G:$G,BF$6),0)+IF(BF$6=$C$2,$K20)</f>
        <v>286209.21999999997</v>
      </c>
      <c r="BG20" s="100">
        <f>IF(BG$6&lt;=$C$2,SUMIFS('Pooled CF'!$E:$E,'Pooled CF'!$A:$A,$A20,'Pooled CF'!$G:$G,BG$6),0)+IF(BG$6=$C$2,$K20)</f>
        <v>257601.18</v>
      </c>
      <c r="BH20" s="100">
        <f>IF(BH$6&lt;=$C$2,SUMIFS('Pooled CF'!$E:$E,'Pooled CF'!$A:$A,$A20,'Pooled CF'!$G:$G,BH$6),0)+IF(BH$6=$C$2,$K20)</f>
        <v>264097.14</v>
      </c>
      <c r="BI20" s="100">
        <f>IF(BI$6&lt;=$C$2,SUMIFS('Pooled CF'!$E:$E,'Pooled CF'!$A:$A,$A20,'Pooled CF'!$G:$G,BI$6),0)+IF(BI$6=$C$2,$K20)</f>
        <v>256372.97</v>
      </c>
      <c r="BJ20" s="100">
        <f>IF(BJ$6&lt;=$C$2,SUMIFS('Pooled CF'!$E:$E,'Pooled CF'!$A:$A,$A20,'Pooled CF'!$G:$G,BJ$6),0)+IF(BJ$6=$C$2,$K20)</f>
        <v>254569.43</v>
      </c>
      <c r="BK20" s="100">
        <f>IF(BK$6&lt;=$C$2,SUMIFS('Pooled CF'!$E:$E,'Pooled CF'!$A:$A,$A20,'Pooled CF'!$G:$G,BK$6),0)+IF(BK$6=$C$2,$K20)</f>
        <v>354782.39</v>
      </c>
      <c r="BL20" s="100">
        <f>IF(BL$6&lt;=$C$2,SUMIFS('Pooled CF'!$E:$E,'Pooled CF'!$A:$A,$A20,'Pooled CF'!$G:$G,BL$6),0)+IF(BL$6=$C$2,$K20)</f>
        <v>271209.55</v>
      </c>
      <c r="BM20" s="100">
        <f>IF(BM$6&lt;=$C$2,SUMIFS('Pooled CF'!$E:$E,'Pooled CF'!$A:$A,$A20,'Pooled CF'!$G:$G,BM$6),0)+IF(BM$6=$C$2,$K20)</f>
        <v>275936.23</v>
      </c>
      <c r="BN20" s="100">
        <f>IF(BN$6&lt;=$C$2,SUMIFS('Pooled CF'!$E:$E,'Pooled CF'!$A:$A,$A20,'Pooled CF'!$G:$G,BN$6),0)+IF(BN$6=$C$2,$K20)</f>
        <v>263072.28999999998</v>
      </c>
      <c r="BO20" s="100">
        <f>IF(BO$6&lt;=$C$2,SUMIFS('Pooled CF'!$E:$E,'Pooled CF'!$A:$A,$A20,'Pooled CF'!$G:$G,BO$6),0)+IF(BO$6=$C$2,$K20)</f>
        <v>272808.89</v>
      </c>
      <c r="BP20" s="100">
        <f>IF(BP$6&lt;=$C$2,SUMIFS('Pooled CF'!$E:$E,'Pooled CF'!$A:$A,$A20,'Pooled CF'!$G:$G,BP$6),0)+IF(BP$6=$C$2,$K20)</f>
        <v>261563.71</v>
      </c>
      <c r="BQ20" s="100">
        <f>IF(BQ$6&lt;=$C$2,SUMIFS('Pooled CF'!$E:$E,'Pooled CF'!$A:$A,$A20,'Pooled CF'!$G:$G,BQ$6),0)+IF(BQ$6=$C$2,$K20)</f>
        <v>272953.36</v>
      </c>
      <c r="BR20" s="100">
        <f>IF(BR$6&lt;=$C$2,SUMIFS('Pooled CF'!$E:$E,'Pooled CF'!$A:$A,$A20,'Pooled CF'!$G:$G,BR$6),0)+IF(BR$6=$C$2,$K20)</f>
        <v>344327.87</v>
      </c>
      <c r="BS20" s="100">
        <f>IF(BS$6&lt;=$C$2,SUMIFS('Pooled CF'!$E:$E,'Pooled CF'!$A:$A,$A20,'Pooled CF'!$G:$G,BS$6),0)+IF(BS$6=$C$2,$K20)</f>
        <v>264863.67</v>
      </c>
      <c r="BT20" s="100">
        <f>IF(BT$6&lt;=$C$2,SUMIFS('Pooled CF'!$E:$E,'Pooled CF'!$A:$A,$A20,'Pooled CF'!$G:$G,BT$6),0)+IF(BT$6=$C$2,$K20)</f>
        <v>320473.51</v>
      </c>
      <c r="BU20" s="100">
        <f>IF(BU$6&lt;=$C$2,SUMIFS('Pooled CF'!$E:$E,'Pooled CF'!$A:$A,$A20,'Pooled CF'!$G:$G,BU$6),0)+IF(BU$6=$C$2,$K20)</f>
        <v>178150.86</v>
      </c>
      <c r="BV20" s="100">
        <f>IF(BV$6&lt;=$C$2,SUMIFS('Pooled CF'!$E:$E,'Pooled CF'!$A:$A,$A20,'Pooled CF'!$G:$G,BV$6),0)+IF(BV$6=$C$2,$K20)</f>
        <v>445308.14</v>
      </c>
      <c r="BW20" s="100">
        <f>IF(BW$6&lt;=$C$2,SUMIFS('Pooled CF'!$E:$E,'Pooled CF'!$A:$A,$A20,'Pooled CF'!$G:$G,BW$6),0)+IF(BW$6=$C$2,$K20)</f>
        <v>393715.21</v>
      </c>
      <c r="BX20" s="100">
        <f>IF(BX$6&lt;=$C$2,SUMIFS('Pooled CF'!$E:$E,'Pooled CF'!$A:$A,$A20,'Pooled CF'!$G:$G,BX$6),0)+IF(BX$6=$C$2,$K20)</f>
        <v>276589.32</v>
      </c>
      <c r="BY20" s="100">
        <f>IF(BY$6&lt;=$C$2,SUMIFS('Pooled CF'!$E:$E,'Pooled CF'!$A:$A,$A20,'Pooled CF'!$G:$G,BY$6),0)+IF(BY$6=$C$2,$K20)</f>
        <v>302596.77</v>
      </c>
      <c r="BZ20" s="100">
        <f>IF(BZ$6&lt;=$C$2,SUMIFS('Pooled CF'!$E:$E,'Pooled CF'!$A:$A,$A20,'Pooled CF'!$G:$G,BZ$6),0)+IF(BZ$6=$C$2,$K20)</f>
        <v>283145.18</v>
      </c>
      <c r="CA20" s="100">
        <f>IF(CA$6&lt;=$C$2,SUMIFS('Pooled CF'!$E:$E,'Pooled CF'!$A:$A,$A20,'Pooled CF'!$G:$G,CA$6),0)+IF(CA$6=$C$2,$K20)</f>
        <v>296103.63</v>
      </c>
      <c r="CB20" s="100">
        <f>IF(CB$6&lt;=$C$2,SUMIFS('Pooled CF'!$E:$E,'Pooled CF'!$A:$A,$A20,'Pooled CF'!$G:$G,CB$6),0)+IF(CB$6=$C$2,$K20)</f>
        <v>293653.26</v>
      </c>
      <c r="CC20" s="100">
        <f>IF(CC$6&lt;=$C$2,SUMIFS('Pooled CF'!$E:$E,'Pooled CF'!$A:$A,$A20,'Pooled CF'!$G:$G,CC$6),0)+IF(CC$6=$C$2,$K20)</f>
        <v>295497.95</v>
      </c>
      <c r="CD20" s="100">
        <f>IF(CD$6&lt;=$C$2,SUMIFS('Pooled CF'!$E:$E,'Pooled CF'!$A:$A,$A20,'Pooled CF'!$G:$G,CD$6),0)+IF(CD$6=$C$2,$K20)</f>
        <v>295488.71000000002</v>
      </c>
      <c r="CE20" s="100">
        <f>IF(CE$6&lt;=$C$2,SUMIFS('Pooled CF'!$E:$E,'Pooled CF'!$A:$A,$A20,'Pooled CF'!$G:$G,CE$6),0)+IF(CE$6=$C$2,$K20)</f>
        <v>285651.02</v>
      </c>
      <c r="CF20" s="100">
        <f>IF(CF$6&lt;=$C$2,SUMIFS('Pooled CF'!$E:$E,'Pooled CF'!$A:$A,$A20,'Pooled CF'!$G:$G,CF$6),0)+IF(CF$6=$C$2,$K20)</f>
        <v>294535.90999999997</v>
      </c>
      <c r="CG20" s="100">
        <f>IF(CG$6&lt;=$C$2,SUMIFS('Pooled CF'!$E:$E,'Pooled CF'!$A:$A,$A20,'Pooled CF'!$G:$G,CG$6),0)+IF(CG$6=$C$2,$K20)</f>
        <v>278133.24</v>
      </c>
      <c r="CH20" s="100">
        <f>IF(CH$6&lt;=$C$2,SUMIFS('Pooled CF'!$E:$E,'Pooled CF'!$A:$A,$A20,'Pooled CF'!$G:$G,CH$6),0)+IF(CH$6=$C$2,$K20)</f>
        <v>279996.14</v>
      </c>
      <c r="CI20" s="100">
        <f>IF(CI$6&lt;=$C$2,SUMIFS('Pooled CF'!$E:$E,'Pooled CF'!$A:$A,$A20,'Pooled CF'!$G:$G,CI$6),0)+IF(CI$6=$C$2,$K20)</f>
        <v>281431.12</v>
      </c>
      <c r="CJ20" s="100">
        <f>IF(CJ$6&lt;=$C$2,SUMIFS('Pooled CF'!$E:$E,'Pooled CF'!$A:$A,$A20,'Pooled CF'!$G:$G,CJ$6),0)+IF(CJ$6=$C$2,$K20)</f>
        <v>282575.93</v>
      </c>
      <c r="CK20" s="100">
        <f>IF(CK$6&lt;=$C$2,SUMIFS('Pooled CF'!$E:$E,'Pooled CF'!$A:$A,$A20,'Pooled CF'!$G:$G,CK$6),0)+IF(CK$6=$C$2,$K20)</f>
        <v>291289.05</v>
      </c>
      <c r="CL20" s="100">
        <f>IF(CL$6&lt;=$C$2,SUMIFS('Pooled CF'!$E:$E,'Pooled CF'!$A:$A,$A20,'Pooled CF'!$G:$G,CL$6),0)+IF(CL$6=$C$2,$K20)</f>
        <v>298304.93</v>
      </c>
      <c r="CM20" s="100">
        <f>IF(CM$6&lt;=$C$2,SUMIFS('Pooled CF'!$E:$E,'Pooled CF'!$A:$A,$A20,'Pooled CF'!$G:$G,CM$6),0)+IF(CM$6=$C$2,$K20)</f>
        <v>291708.38</v>
      </c>
      <c r="CN20" s="100">
        <f>IF(CN$6&lt;=$C$2,SUMIFS('Pooled CF'!$E:$E,'Pooled CF'!$A:$A,$A20,'Pooled CF'!$G:$G,CN$6),0)+IF(CN$6=$C$2,$K20)</f>
        <v>282245.84999999998</v>
      </c>
      <c r="CO20" s="100">
        <f>IF(CO$6&lt;=$C$2,SUMIFS('Pooled CF'!$E:$E,'Pooled CF'!$A:$A,$A20,'Pooled CF'!$G:$G,CO$6),0)+IF(CO$6=$C$2,$K20)</f>
        <v>294909.21999999997</v>
      </c>
      <c r="CP20" s="100">
        <f>IF(CP$6&lt;=$C$2,SUMIFS('Pooled CF'!$E:$E,'Pooled CF'!$A:$A,$A20,'Pooled CF'!$G:$G,CP$6),0)+IF(CP$6=$C$2,$K20)</f>
        <v>294899.86</v>
      </c>
      <c r="CQ20" s="100">
        <f>IF(CQ$6&lt;=$C$2,SUMIFS('Pooled CF'!$E:$E,'Pooled CF'!$A:$A,$A20,'Pooled CF'!$G:$G,CQ$6),0)+IF(CQ$6=$C$2,$K20)</f>
        <v>273981.52</v>
      </c>
      <c r="CR20" s="100">
        <f>IF(CR$6&lt;=$C$2,SUMIFS('Pooled CF'!$E:$E,'Pooled CF'!$A:$A,$A20,'Pooled CF'!$G:$G,CR$6),0)+IF(CR$6=$C$2,$K20)</f>
        <v>283412.94</v>
      </c>
      <c r="CS20" s="100">
        <f>IF(CS$6&lt;=$C$2,SUMIFS('Pooled CF'!$E:$E,'Pooled CF'!$A:$A,$A20,'Pooled CF'!$G:$G,CS$6),0)+IF(CS$6=$C$2,$K20)</f>
        <v>222559.81</v>
      </c>
      <c r="CT20" s="100">
        <f>IF(CT$6&lt;=$C$2,SUMIFS('Pooled CF'!$E:$E,'Pooled CF'!$A:$A,$A20,'Pooled CF'!$G:$G,CT$6),0)+IF(CT$6=$C$2,$K20)</f>
        <v>283392</v>
      </c>
      <c r="CU20" s="100">
        <f>IF(CU$6&lt;=$C$2,SUMIFS('Pooled CF'!$E:$E,'Pooled CF'!$A:$A,$A20,'Pooled CF'!$G:$G,CU$6),0)+IF(CU$6=$C$2,$K20)</f>
        <v>260002.85</v>
      </c>
      <c r="CV20" s="100">
        <f>IF(CV$6&lt;=$C$2,SUMIFS('Pooled CF'!$E:$E,'Pooled CF'!$A:$A,$A20,'Pooled CF'!$G:$G,CV$6),0)+IF(CV$6=$C$2,$K20)</f>
        <v>274596.23</v>
      </c>
      <c r="CW20" s="100">
        <f>IF(CW$6&lt;=$C$2,SUMIFS('Pooled CF'!$E:$E,'Pooled CF'!$A:$A,$A20,'Pooled CF'!$G:$G,CW$6),0)+IF(CW$6=$C$2,$K20)</f>
        <v>282811.44</v>
      </c>
      <c r="CX20" s="100">
        <f>IF(CX$6&lt;=$C$2,SUMIFS('Pooled CF'!$E:$E,'Pooled CF'!$A:$A,$A20,'Pooled CF'!$G:$G,CX$6),0)+IF(CX$6=$C$2,$K20)</f>
        <v>267432.42</v>
      </c>
      <c r="CY20" s="100">
        <f>IF(CY$6&lt;=$C$2,SUMIFS('Pooled CF'!$E:$E,'Pooled CF'!$A:$A,$A20,'Pooled CF'!$G:$G,CY$6),0)+IF(CY$6=$C$2,$K20)</f>
        <v>281683.08</v>
      </c>
      <c r="CZ20" s="100">
        <f>IF(CZ$6&lt;=$C$2,SUMIFS('Pooled CF'!$E:$E,'Pooled CF'!$A:$A,$A20,'Pooled CF'!$G:$G,CZ$6),0)+IF(CZ$6=$C$2,$K20)</f>
        <v>272930.96000000002</v>
      </c>
      <c r="DA20" s="100">
        <f>IF(DA$6&lt;=$C$2,SUMIFS('Pooled CF'!$E:$E,'Pooled CF'!$A:$A,$A20,'Pooled CF'!$G:$G,DA$6),0)+IF(DA$6=$C$2,$K20)</f>
        <v>284332.31</v>
      </c>
      <c r="DB20" s="100">
        <f>IF(DB$6&lt;=$C$2,SUMIFS('Pooled CF'!$E:$E,'Pooled CF'!$A:$A,$A20,'Pooled CF'!$G:$G,DB$6),0)+IF(DB$6=$C$2,$K20)</f>
        <v>391314.63</v>
      </c>
      <c r="DC20" s="100">
        <f>IF(DC$6&lt;=$C$2,SUMIFS('Pooled CF'!$E:$E,'Pooled CF'!$A:$A,$A20,'Pooled CF'!$G:$G,DC$6),0)+IF(DC$6=$C$2,$K20)</f>
        <v>271855.34999999998</v>
      </c>
      <c r="DD20" s="100">
        <f>IF(DD$6&lt;=$C$2,SUMIFS('Pooled CF'!$E:$E,'Pooled CF'!$A:$A,$A20,'Pooled CF'!$G:$G,DD$6),0)+IF(DD$6=$C$2,$K20)</f>
        <v>284950.55</v>
      </c>
      <c r="DE20" s="100">
        <f>IF(DE$6&lt;=$C$2,SUMIFS('Pooled CF'!$E:$E,'Pooled CF'!$A:$A,$A20,'Pooled CF'!$G:$G,DE$6),0)+IF(DE$6=$C$2,$K20)</f>
        <v>275579.82</v>
      </c>
      <c r="DF20" s="100">
        <f>IF(DF$6&lt;=$C$2,SUMIFS('Pooled CF'!$E:$E,'Pooled CF'!$A:$A,$A20,'Pooled CF'!$G:$G,DF$6),0)+IF(DF$6=$C$2,$K20)</f>
        <v>276406.51</v>
      </c>
      <c r="DG20" s="100">
        <f>IF(DG$6&lt;=$C$2,SUMIFS('Pooled CF'!$E:$E,'Pooled CF'!$A:$A,$A20,'Pooled CF'!$G:$G,DG$6),0)+IF(DG$6=$C$2,$K20)</f>
        <v>274641.64</v>
      </c>
      <c r="DH20" s="100">
        <f>IF(DH$6&lt;=$C$2,SUMIFS('Pooled CF'!$E:$E,'Pooled CF'!$A:$A,$A20,'Pooled CF'!$G:$G,DH$6),0)+IF(DH$6=$C$2,$K20)</f>
        <v>273613.07</v>
      </c>
      <c r="DI20" s="100">
        <f>IF(DI$6&lt;=$C$2,SUMIFS('Pooled CF'!$E:$E,'Pooled CF'!$A:$A,$A20,'Pooled CF'!$G:$G,DI$6),0)+IF(DI$6=$C$2,$K20)</f>
        <v>315055.33</v>
      </c>
      <c r="DJ20" s="100">
        <f>IF(DJ$6&lt;=$C$2,SUMIFS('Pooled CF'!$E:$E,'Pooled CF'!$A:$A,$A20,'Pooled CF'!$G:$G,DJ$6),0)+IF(DJ$6=$C$2,$K20)</f>
        <v>272662.77</v>
      </c>
      <c r="DK20" s="100">
        <f>IF(DK$6&lt;=$C$2,SUMIFS('Pooled CF'!$E:$E,'Pooled CF'!$A:$A,$A20,'Pooled CF'!$G:$G,DK$6),0)+IF(DK$6=$C$2,$K20)</f>
        <v>286505.63</v>
      </c>
      <c r="DL20" s="100">
        <f>IF(DL$6&lt;=$C$2,SUMIFS('Pooled CF'!$E:$E,'Pooled CF'!$A:$A,$A20,'Pooled CF'!$G:$G,DL$6),0)+IF(DL$6=$C$2,$K20)</f>
        <v>270239.68</v>
      </c>
      <c r="DM20" s="100">
        <f>IF(DM$6&lt;=$C$2,SUMIFS('Pooled CF'!$E:$E,'Pooled CF'!$A:$A,$A20,'Pooled CF'!$G:$G,DM$6),0)+IF(DM$6=$C$2,$K20)</f>
        <v>281604.57</v>
      </c>
      <c r="DN20" s="100">
        <f>IF(DN$6&lt;=$C$2,SUMIFS('Pooled CF'!$E:$E,'Pooled CF'!$A:$A,$A20,'Pooled CF'!$G:$G,DN$6),0)+IF(DN$6=$C$2,$K20)</f>
        <v>277869.01</v>
      </c>
      <c r="DO20" s="100">
        <f>IF(DO$6&lt;=$C$2,SUMIFS('Pooled CF'!$E:$E,'Pooled CF'!$A:$A,$A20,'Pooled CF'!$G:$G,DO$6),0)+IF(DO$6=$C$2,$K20)</f>
        <v>250357.58</v>
      </c>
      <c r="DP20" s="100">
        <f>IF(DP$6&lt;=$C$2,SUMIFS('Pooled CF'!$E:$E,'Pooled CF'!$A:$A,$A20,'Pooled CF'!$G:$G,DP$6),0)+IF(DP$6=$C$2,$K20)</f>
        <v>188265.64</v>
      </c>
      <c r="DQ20" s="100">
        <f>IF(DQ$6&lt;=$C$2,SUMIFS('Pooled CF'!$E:$E,'Pooled CF'!$A:$A,$A20,'Pooled CF'!$G:$G,DQ$6),0)+IF(DQ$6=$C$2,$K20)</f>
        <v>175878.82</v>
      </c>
      <c r="DR20" s="100">
        <f>IF(DR$6&lt;=$C$2,SUMIFS('Pooled CF'!$E:$E,'Pooled CF'!$A:$A,$A20,'Pooled CF'!$G:$G,DR$6),0)+IF(DR$6=$C$2,$K20)</f>
        <v>141454.09</v>
      </c>
      <c r="DS20" s="100">
        <f>IF(DS$6&lt;=$C$2,SUMIFS('Pooled CF'!$E:$E,'Pooled CF'!$A:$A,$A20,'Pooled CF'!$G:$G,DS$6),0)+IF(DS$6=$C$2,$K20)</f>
        <v>363279.9</v>
      </c>
      <c r="DT20" s="100">
        <f>IF(DT$6&lt;=$C$2,SUMIFS('Pooled CF'!$E:$E,'Pooled CF'!$A:$A,$A20,'Pooled CF'!$G:$G,DT$6),0)+IF(DT$6=$C$2,$K20)</f>
        <v>231792.32</v>
      </c>
      <c r="DU20" s="100">
        <f>IF(DU$6&lt;=$C$2,SUMIFS('Pooled CF'!$E:$E,'Pooled CF'!$A:$A,$A20,'Pooled CF'!$G:$G,DU$6),0)+IF(DU$6=$C$2,$K20)</f>
        <v>352544.33</v>
      </c>
      <c r="DV20" s="100">
        <f>IF(DV$6&lt;=$C$2,SUMIFS('Pooled CF'!$E:$E,'Pooled CF'!$A:$A,$A20,'Pooled CF'!$G:$G,DV$6),0)+IF(DV$6=$C$2,$K20)</f>
        <v>373063.5</v>
      </c>
      <c r="DW20" s="100">
        <f ca="1">IF(DW$6&lt;=$C$2,SUMIFS('Pooled CF'!$E:$E,'Pooled CF'!$A:$A,$A20,'Pooled CF'!$G:$G,DW$6),0)+IF(DW$6=$C$2,$K20)</f>
        <v>40987219.265977584</v>
      </c>
      <c r="DX20" s="100">
        <f>IF(DX$6&lt;=$C$2,SUMIFS('Pooled CF'!$E:$E,'Pooled CF'!$A:$A,$A20,'Pooled CF'!$G:$G,DX$6),0)+IF(DX$6=$C$2,$K20)</f>
        <v>0</v>
      </c>
      <c r="DY20" s="100">
        <f>IF(DY$6&lt;=$C$2,SUMIFS('Pooled CF'!$E:$E,'Pooled CF'!$A:$A,$A20,'Pooled CF'!$G:$G,DY$6),0)+IF(DY$6=$C$2,$K20)</f>
        <v>0</v>
      </c>
      <c r="DZ20" s="100">
        <f>IF(DZ$6&lt;=$C$2,SUMIFS('Pooled CF'!$E:$E,'Pooled CF'!$A:$A,$A20,'Pooled CF'!$G:$G,DZ$6),0)+IF(DZ$6=$C$2,$K20)</f>
        <v>0</v>
      </c>
      <c r="EA20" s="100">
        <f>IF(EA$6&lt;=$C$2,SUMIFS('Pooled CF'!$E:$E,'Pooled CF'!$A:$A,$A20,'Pooled CF'!$G:$G,EA$6),0)+IF(EA$6=$C$2,$K20)</f>
        <v>0</v>
      </c>
      <c r="EB20" s="100">
        <f>IF(EB$6&lt;=$C$2,SUMIFS('Pooled CF'!$E:$E,'Pooled CF'!$A:$A,$A20,'Pooled CF'!$G:$G,EB$6),0)+IF(EB$6=$C$2,$K20)</f>
        <v>0</v>
      </c>
      <c r="EC20" s="100">
        <f>IF(EC$6&lt;=$C$2,SUMIFS('Pooled CF'!$E:$E,'Pooled CF'!$A:$A,$A20,'Pooled CF'!$G:$G,EC$6),0)+IF(EC$6=$C$2,$K20)</f>
        <v>0</v>
      </c>
      <c r="ED20" s="100">
        <f>IF(ED$6&lt;=$C$2,SUMIFS('Pooled CF'!$E:$E,'Pooled CF'!$A:$A,$A20,'Pooled CF'!$G:$G,ED$6),0)+IF(ED$6=$C$2,$K20)</f>
        <v>0</v>
      </c>
      <c r="EE20" s="100">
        <f>IF(EE$6&lt;=$C$2,SUMIFS('Pooled CF'!$E:$E,'Pooled CF'!$A:$A,$A20,'Pooled CF'!$G:$G,EE$6),0)+IF(EE$6=$C$2,$K20)</f>
        <v>0</v>
      </c>
      <c r="EF20" s="100">
        <f>IF(EF$6&lt;=$C$2,SUMIFS('Pooled CF'!$E:$E,'Pooled CF'!$A:$A,$A20,'Pooled CF'!$G:$G,EF$6),0)+IF(EF$6=$C$2,$K20)</f>
        <v>0</v>
      </c>
      <c r="EG20" s="100">
        <f>IF(EG$6&lt;=$C$2,SUMIFS('Pooled CF'!$E:$E,'Pooled CF'!$A:$A,$A20,'Pooled CF'!$G:$G,EG$6),0)+IF(EG$6=$C$2,$K20)</f>
        <v>0</v>
      </c>
      <c r="EH20" s="100">
        <f>IF(EH$6&lt;=$C$2,SUMIFS('Pooled CF'!$E:$E,'Pooled CF'!$A:$A,$A20,'Pooled CF'!$G:$G,EH$6),0)+IF(EH$6=$C$2,$K20)</f>
        <v>0</v>
      </c>
      <c r="EI20" s="100">
        <f>IF(EI$6&lt;=$C$2,SUMIFS('Pooled CF'!$E:$E,'Pooled CF'!$A:$A,$A20,'Pooled CF'!$G:$G,EI$6),0)+IF(EI$6=$C$2,$K20)</f>
        <v>0</v>
      </c>
      <c r="EJ20" s="100">
        <f>IF(EJ$6&lt;=$C$2,SUMIFS('Pooled CF'!$E:$E,'Pooled CF'!$A:$A,$A20,'Pooled CF'!$G:$G,EJ$6),0)+IF(EJ$6=$C$2,$K20)</f>
        <v>0</v>
      </c>
      <c r="EK20" s="100">
        <f>IF(EK$6&lt;=$C$2,SUMIFS('Pooled CF'!$E:$E,'Pooled CF'!$A:$A,$A20,'Pooled CF'!$G:$G,EK$6),0)+IF(EK$6=$C$2,$K20)</f>
        <v>0</v>
      </c>
      <c r="EL20" s="100">
        <f>IF(EL$6&lt;=$C$2,SUMIFS('Pooled CF'!$E:$E,'Pooled CF'!$A:$A,$A20,'Pooled CF'!$G:$G,EL$6),0)+IF(EL$6=$C$2,$K20)</f>
        <v>0</v>
      </c>
      <c r="EM20" s="100">
        <f>IF(EM$6&lt;=$C$2,SUMIFS('Pooled CF'!$E:$E,'Pooled CF'!$A:$A,$A20,'Pooled CF'!$G:$G,EM$6),0)+IF(EM$6=$C$2,$K20)</f>
        <v>0</v>
      </c>
      <c r="EN20" s="100">
        <f>IF(EN$6&lt;=$C$2,SUMIFS('Pooled CF'!$E:$E,'Pooled CF'!$A:$A,$A20,'Pooled CF'!$G:$G,EN$6),0)+IF(EN$6=$C$2,$K20)</f>
        <v>0</v>
      </c>
      <c r="EO20" s="100">
        <f>IF(EO$6&lt;=$C$2,SUMIFS('Pooled CF'!$E:$E,'Pooled CF'!$A:$A,$A20,'Pooled CF'!$G:$G,EO$6),0)+IF(EO$6=$C$2,$K20)</f>
        <v>0</v>
      </c>
      <c r="EP20" s="100">
        <f>IF(EP$6&lt;=$C$2,SUMIFS('Pooled CF'!$E:$E,'Pooled CF'!$A:$A,$A20,'Pooled CF'!$G:$G,EP$6),0)+IF(EP$6=$C$2,$K20)</f>
        <v>0</v>
      </c>
      <c r="EQ20" s="100">
        <f>IF(EQ$6&lt;=$C$2,SUMIFS('Pooled CF'!$E:$E,'Pooled CF'!$A:$A,$A20,'Pooled CF'!$G:$G,EQ$6),0)+IF(EQ$6=$C$2,$K20)</f>
        <v>0</v>
      </c>
      <c r="ER20" s="100">
        <f>IF(ER$6&lt;=$C$2,SUMIFS('Pooled CF'!$E:$E,'Pooled CF'!$A:$A,$A20,'Pooled CF'!$G:$G,ER$6),0)+IF(ER$6=$C$2,$K20)</f>
        <v>0</v>
      </c>
      <c r="ES20" s="100">
        <f>IF(ES$6&lt;=$C$2,SUMIFS('Pooled CF'!$E:$E,'Pooled CF'!$A:$A,$A20,'Pooled CF'!$G:$G,ES$6),0)+IF(ES$6=$C$2,$K20)</f>
        <v>0</v>
      </c>
      <c r="ET20" s="100">
        <f>IF(ET$6&lt;=$C$2,SUMIFS('Pooled CF'!$E:$E,'Pooled CF'!$A:$A,$A20,'Pooled CF'!$G:$G,ET$6),0)+IF(ET$6=$C$2,$K20)</f>
        <v>0</v>
      </c>
      <c r="EU20" s="100">
        <f>IF(EU$6&lt;=$C$2,SUMIFS('Pooled CF'!$E:$E,'Pooled CF'!$A:$A,$A20,'Pooled CF'!$G:$G,EU$6),0)+IF(EU$6=$C$2,$K20)</f>
        <v>0</v>
      </c>
      <c r="EV20" s="100">
        <f>IF(EV$6&lt;=$C$2,SUMIFS('Pooled CF'!$E:$E,'Pooled CF'!$A:$A,$A20,'Pooled CF'!$G:$G,EV$6),0)+IF(EV$6=$C$2,$K20)</f>
        <v>0</v>
      </c>
      <c r="EW20" s="100">
        <f>IF(EW$6&lt;=$C$2,SUMIFS('Pooled CF'!$E:$E,'Pooled CF'!$A:$A,$A20,'Pooled CF'!$G:$G,EW$6),0)+IF(EW$6=$C$2,$K20)</f>
        <v>0</v>
      </c>
      <c r="EX20" s="100">
        <f>IF(EX$6&lt;=$C$2,SUMIFS('Pooled CF'!$E:$E,'Pooled CF'!$A:$A,$A20,'Pooled CF'!$G:$G,EX$6),0)+IF(EX$6=$C$2,$K20)</f>
        <v>0</v>
      </c>
      <c r="EY20" s="100">
        <f>IF(EY$6&lt;=$C$2,SUMIFS('Pooled CF'!$E:$E,'Pooled CF'!$A:$A,$A20,'Pooled CF'!$G:$G,EY$6),0)+IF(EY$6=$C$2,$K20)</f>
        <v>0</v>
      </c>
      <c r="EZ20" s="100">
        <f>IF(EZ$6&lt;=$C$2,SUMIFS('Pooled CF'!$E:$E,'Pooled CF'!$A:$A,$A20,'Pooled CF'!$G:$G,EZ$6),0)+IF(EZ$6=$C$2,$K20)</f>
        <v>0</v>
      </c>
      <c r="FA20" s="100">
        <f>IF(FA$6&lt;=$C$2,SUMIFS('Pooled CF'!$E:$E,'Pooled CF'!$A:$A,$A20,'Pooled CF'!$G:$G,FA$6),0)+IF(FA$6=$C$2,$K20)</f>
        <v>0</v>
      </c>
      <c r="FB20" s="100">
        <f>IF(FB$6&lt;=$C$2,SUMIFS('Pooled CF'!$E:$E,'Pooled CF'!$A:$A,$A20,'Pooled CF'!$G:$G,FB$6),0)+IF(FB$6=$C$2,$K20)</f>
        <v>0</v>
      </c>
      <c r="FC20" s="100">
        <f>IF(FC$6&lt;=$C$2,SUMIFS('Pooled CF'!$E:$E,'Pooled CF'!$A:$A,$A20,'Pooled CF'!$G:$G,FC$6),0)+IF(FC$6=$C$2,$K20)</f>
        <v>0</v>
      </c>
      <c r="FD20" s="100">
        <f>IF(FD$6&lt;=$C$2,SUMIFS('Pooled CF'!$E:$E,'Pooled CF'!$A:$A,$A20,'Pooled CF'!$G:$G,FD$6),0)+IF(FD$6=$C$2,$K20)</f>
        <v>0</v>
      </c>
      <c r="FE20" s="100">
        <f>IF(FE$6&lt;=$C$2,SUMIFS('Pooled CF'!$E:$E,'Pooled CF'!$A:$A,$A20,'Pooled CF'!$G:$G,FE$6),0)+IF(FE$6=$C$2,$K20)</f>
        <v>0</v>
      </c>
      <c r="FF20" s="100">
        <f>IF(FF$6&lt;=$C$2,SUMIFS('Pooled CF'!$E:$E,'Pooled CF'!$A:$A,$A20,'Pooled CF'!$G:$G,FF$6),0)+IF(FF$6=$C$2,$K20)</f>
        <v>0</v>
      </c>
      <c r="FG20" s="100">
        <f>IF(FG$6&lt;=$C$2,SUMIFS('Pooled CF'!$E:$E,'Pooled CF'!$A:$A,$A20,'Pooled CF'!$G:$G,FG$6),0)+IF(FG$6=$C$2,$K20)</f>
        <v>0</v>
      </c>
      <c r="FH20" s="100">
        <f>IF(FH$6&lt;=$C$2,SUMIFS('Pooled CF'!$E:$E,'Pooled CF'!$A:$A,$A20,'Pooled CF'!$G:$G,FH$6),0)+IF(FH$6=$C$2,$K20)</f>
        <v>0</v>
      </c>
      <c r="FI20" s="100">
        <f>IF(FI$6&lt;=$C$2,SUMIFS('Pooled CF'!$E:$E,'Pooled CF'!$A:$A,$A20,'Pooled CF'!$G:$G,FI$6),0)+IF(FI$6=$C$2,$K20)</f>
        <v>0</v>
      </c>
      <c r="FJ20" s="100">
        <f>IF(FJ$6&lt;=$C$2,SUMIFS('Pooled CF'!$E:$E,'Pooled CF'!$A:$A,$A20,'Pooled CF'!$G:$G,FJ$6),0)+IF(FJ$6=$C$2,$K20)</f>
        <v>0</v>
      </c>
      <c r="FK20" s="100">
        <f>IF(FK$6&lt;=$C$2,SUMIFS('Pooled CF'!$E:$E,'Pooled CF'!$A:$A,$A20,'Pooled CF'!$G:$G,FK$6),0)+IF(FK$6=$C$2,$K20)</f>
        <v>0</v>
      </c>
      <c r="FL20" s="100">
        <f>IF(FL$6&lt;=$C$2,SUMIFS('Pooled CF'!$E:$E,'Pooled CF'!$A:$A,$A20,'Pooled CF'!$G:$G,FL$6),0)+IF(FL$6=$C$2,$K20)</f>
        <v>0</v>
      </c>
      <c r="FM20" s="100">
        <f>IF(FM$6&lt;=$C$2,SUMIFS('Pooled CF'!$E:$E,'Pooled CF'!$A:$A,$A20,'Pooled CF'!$G:$G,FM$6),0)+IF(FM$6=$C$2,$K20)</f>
        <v>0</v>
      </c>
      <c r="FN20" s="100">
        <f>IF(FN$6&lt;=$C$2,SUMIFS('Pooled CF'!$E:$E,'Pooled CF'!$A:$A,$A20,'Pooled CF'!$G:$G,FN$6),0)+IF(FN$6=$C$2,$K20)</f>
        <v>0</v>
      </c>
      <c r="FO20" s="100">
        <f>IF(FO$6&lt;=$C$2,SUMIFS('Pooled CF'!$E:$E,'Pooled CF'!$A:$A,$A20,'Pooled CF'!$G:$G,FO$6),0)+IF(FO$6=$C$2,$K20)</f>
        <v>0</v>
      </c>
      <c r="FP20" s="100">
        <f>IF(FP$6&lt;=$C$2,SUMIFS('Pooled CF'!$E:$E,'Pooled CF'!$A:$A,$A20,'Pooled CF'!$G:$G,FP$6),0)+IF(FP$6=$C$2,$K20)</f>
        <v>0</v>
      </c>
      <c r="FQ20" s="100">
        <f>IF(FQ$6&lt;=$C$2,SUMIFS('Pooled CF'!$E:$E,'Pooled CF'!$A:$A,$A20,'Pooled CF'!$G:$G,FQ$6),0)+IF(FQ$6=$C$2,$K20)</f>
        <v>0</v>
      </c>
      <c r="FR20" s="100">
        <f>IF(FR$6&lt;=$C$2,SUMIFS('Pooled CF'!$E:$E,'Pooled CF'!$A:$A,$A20,'Pooled CF'!$G:$G,FR$6),0)+IF(FR$6=$C$2,$K20)</f>
        <v>0</v>
      </c>
      <c r="FS20" s="100">
        <f>IF(FS$6&lt;=$C$2,SUMIFS('Pooled CF'!$E:$E,'Pooled CF'!$A:$A,$A20,'Pooled CF'!$G:$G,FS$6),0)+IF(FS$6=$C$2,$K20)</f>
        <v>0</v>
      </c>
      <c r="FT20" s="100">
        <f>IF(FT$6&lt;=$C$2,SUMIFS('Pooled CF'!$E:$E,'Pooled CF'!$A:$A,$A20,'Pooled CF'!$G:$G,FT$6),0)+IF(FT$6=$C$2,$K20)</f>
        <v>0</v>
      </c>
      <c r="FU20" s="100">
        <f>IF(FU$6&lt;=$C$2,SUMIFS('Pooled CF'!$E:$E,'Pooled CF'!$A:$A,$A20,'Pooled CF'!$G:$G,FU$6),0)+IF(FU$6=$C$2,$K20)</f>
        <v>0</v>
      </c>
      <c r="FV20" s="100">
        <f>IF(FV$6&lt;=$C$2,SUMIFS('Pooled CF'!$E:$E,'Pooled CF'!$A:$A,$A20,'Pooled CF'!$G:$G,FV$6),0)+IF(FV$6=$C$2,$K20)</f>
        <v>0</v>
      </c>
      <c r="FW20" s="100">
        <f>IF(FW$6&lt;=$C$2,SUMIFS('Pooled CF'!$E:$E,'Pooled CF'!$A:$A,$A20,'Pooled CF'!$G:$G,FW$6),0)+IF(FW$6=$C$2,$K20)</f>
        <v>0</v>
      </c>
      <c r="FX20" s="100">
        <f>IF(FX$6&lt;=$C$2,SUMIFS('Pooled CF'!$E:$E,'Pooled CF'!$A:$A,$A20,'Pooled CF'!$G:$G,FX$6),0)+IF(FX$6=$C$2,$K20)</f>
        <v>0</v>
      </c>
      <c r="FY20" s="100">
        <f>IF(FY$6&lt;=$C$2,SUMIFS('Pooled CF'!$E:$E,'Pooled CF'!$A:$A,$A20,'Pooled CF'!$G:$G,FY$6),0)+IF(FY$6=$C$2,$K20)</f>
        <v>0</v>
      </c>
      <c r="FZ20" s="100">
        <f>IF(FZ$6&lt;=$C$2,SUMIFS('Pooled CF'!$E:$E,'Pooled CF'!$A:$A,$A20,'Pooled CF'!$G:$G,FZ$6),0)+IF(FZ$6=$C$2,$K20)</f>
        <v>0</v>
      </c>
      <c r="GA20" s="100">
        <f>IF(GA$6&lt;=$C$2,SUMIFS('Pooled CF'!$E:$E,'Pooled CF'!$A:$A,$A20,'Pooled CF'!$G:$G,GA$6),0)+IF(GA$6=$C$2,$K20)</f>
        <v>0</v>
      </c>
      <c r="GB20" s="100">
        <f>IF(GB$6&lt;=$C$2,SUMIFS('Pooled CF'!$E:$E,'Pooled CF'!$A:$A,$A20,'Pooled CF'!$G:$G,GB$6),0)+IF(GB$6=$C$2,$K20)</f>
        <v>0</v>
      </c>
      <c r="GC20" s="100">
        <f>IF(GC$6&lt;=$C$2,SUMIFS('Pooled CF'!$E:$E,'Pooled CF'!$A:$A,$A20,'Pooled CF'!$G:$G,GC$6),0)+IF(GC$6=$C$2,$K20)</f>
        <v>0</v>
      </c>
      <c r="GD20" s="100">
        <f>IF(GD$6&lt;=$C$2,SUMIFS('Pooled CF'!$E:$E,'Pooled CF'!$A:$A,$A20,'Pooled CF'!$G:$G,GD$6),0)+IF(GD$6=$C$2,$K20)</f>
        <v>0</v>
      </c>
      <c r="GE20" s="100">
        <f>IF(GE$6&lt;=$C$2,SUMIFS('Pooled CF'!$E:$E,'Pooled CF'!$A:$A,$A20,'Pooled CF'!$G:$G,GE$6),0)+IF(GE$6=$C$2,$K20)</f>
        <v>0</v>
      </c>
      <c r="GF20" s="100">
        <f>IF(GF$6&lt;=$C$2,SUMIFS('Pooled CF'!$E:$E,'Pooled CF'!$A:$A,$A20,'Pooled CF'!$G:$G,GF$6),0)+IF(GF$6=$C$2,$K20)</f>
        <v>0</v>
      </c>
      <c r="GG20" s="100">
        <f>IF(GG$6&lt;=$C$2,SUMIFS('Pooled CF'!$E:$E,'Pooled CF'!$A:$A,$A20,'Pooled CF'!$G:$G,GG$6),0)+IF(GG$6=$C$2,$K20)</f>
        <v>0</v>
      </c>
      <c r="GH20" s="100">
        <f>IF(GH$6&lt;=$C$2,SUMIFS('Pooled CF'!$E:$E,'Pooled CF'!$A:$A,$A20,'Pooled CF'!$G:$G,GH$6),0)+IF(GH$6=$C$2,$K20)</f>
        <v>0</v>
      </c>
      <c r="GI20" s="100">
        <f>IF(GI$6&lt;=$C$2,SUMIFS('Pooled CF'!$E:$E,'Pooled CF'!$A:$A,$A20,'Pooled CF'!$G:$G,GI$6),0)+IF(GI$6=$C$2,$K20)</f>
        <v>0</v>
      </c>
      <c r="GJ20" s="100">
        <f>IF(GJ$6&lt;=$C$2,SUMIFS('Pooled CF'!$E:$E,'Pooled CF'!$A:$A,$A20,'Pooled CF'!$G:$G,GJ$6),0)+IF(GJ$6=$C$2,$K20)</f>
        <v>0</v>
      </c>
      <c r="GK20" s="100">
        <f>IF(GK$6&lt;=$C$2,SUMIFS('Pooled CF'!$E:$E,'Pooled CF'!$A:$A,$A20,'Pooled CF'!$G:$G,GK$6),0)+IF(GK$6=$C$2,$K20)</f>
        <v>0</v>
      </c>
      <c r="GL20" s="100">
        <f>IF(GL$6&lt;=$C$2,SUMIFS('Pooled CF'!$E:$E,'Pooled CF'!$A:$A,$A20,'Pooled CF'!$G:$G,GL$6),0)+IF(GL$6=$C$2,$K20)</f>
        <v>0</v>
      </c>
      <c r="GM20" s="100">
        <f>IF(GM$6&lt;=$C$2,SUMIFS('Pooled CF'!$E:$E,'Pooled CF'!$A:$A,$A20,'Pooled CF'!$G:$G,GM$6),0)+IF(GM$6=$C$2,$K20)</f>
        <v>0</v>
      </c>
      <c r="GN20" s="100">
        <f>IF(GN$6&lt;=$C$2,SUMIFS('Pooled CF'!$E:$E,'Pooled CF'!$A:$A,$A20,'Pooled CF'!$G:$G,GN$6),0)+IF(GN$6=$C$2,$K20)</f>
        <v>0</v>
      </c>
      <c r="GO20" s="100">
        <f>IF(GO$6&lt;=$C$2,SUMIFS('Pooled CF'!$E:$E,'Pooled CF'!$A:$A,$A20,'Pooled CF'!$G:$G,GO$6),0)+IF(GO$6=$C$2,$K20)</f>
        <v>0</v>
      </c>
      <c r="GP20" s="100">
        <f>IF(GP$6&lt;=$C$2,SUMIFS('Pooled CF'!$E:$E,'Pooled CF'!$A:$A,$A20,'Pooled CF'!$G:$G,GP$6),0)+IF(GP$6=$C$2,$K20)</f>
        <v>0</v>
      </c>
      <c r="GQ20" s="100">
        <f>IF(GQ$6&lt;=$C$2,SUMIFS('Pooled CF'!$E:$E,'Pooled CF'!$A:$A,$A20,'Pooled CF'!$G:$G,GQ$6),0)+IF(GQ$6=$C$2,$K20)</f>
        <v>0</v>
      </c>
      <c r="GR20" s="100">
        <f>IF(GR$6&lt;=$C$2,SUMIFS('Pooled CF'!$E:$E,'Pooled CF'!$A:$A,$A20,'Pooled CF'!$G:$G,GR$6),0)+IF(GR$6=$C$2,$K20)</f>
        <v>0</v>
      </c>
      <c r="GS20" s="100">
        <f>IF(GS$6&lt;=$C$2,SUMIFS('Pooled CF'!$E:$E,'Pooled CF'!$A:$A,$A20,'Pooled CF'!$G:$G,GS$6),0)+IF(GS$6=$C$2,$K20)</f>
        <v>0</v>
      </c>
      <c r="GT20" s="100">
        <f>IF(GT$6&lt;=$C$2,SUMIFS('Pooled CF'!$E:$E,'Pooled CF'!$A:$A,$A20,'Pooled CF'!$G:$G,GT$6),0)+IF(GT$6=$C$2,$K20)</f>
        <v>0</v>
      </c>
      <c r="GU20" s="100">
        <f>IF(GU$6&lt;=$C$2,SUMIFS('Pooled CF'!$E:$E,'Pooled CF'!$A:$A,$A20,'Pooled CF'!$G:$G,GU$6),0)+IF(GU$6=$C$2,$K20)</f>
        <v>0</v>
      </c>
      <c r="GV20" s="100">
        <f>IF(GV$6&lt;=$C$2,SUMIFS('Pooled CF'!$E:$E,'Pooled CF'!$A:$A,$A20,'Pooled CF'!$G:$G,GV$6),0)+IF(GV$6=$C$2,$K20)</f>
        <v>0</v>
      </c>
      <c r="GW20" s="100">
        <f>IF(GW$6&lt;=$C$2,SUMIFS('Pooled CF'!$E:$E,'Pooled CF'!$A:$A,$A20,'Pooled CF'!$G:$G,GW$6),0)+IF(GW$6=$C$2,$K20)</f>
        <v>0</v>
      </c>
      <c r="GY20" s="85">
        <f t="shared" si="11"/>
        <v>0</v>
      </c>
      <c r="GZ20" s="85">
        <f t="shared" si="10"/>
        <v>-36101954.697934702</v>
      </c>
      <c r="HA20" s="85">
        <f t="shared" si="10"/>
        <v>3510493.44</v>
      </c>
      <c r="HB20" s="85">
        <f t="shared" si="10"/>
        <v>3320036.6300000004</v>
      </c>
      <c r="HC20" s="85">
        <f t="shared" si="10"/>
        <v>3334711.7600000002</v>
      </c>
      <c r="HD20" s="85">
        <f t="shared" si="10"/>
        <v>3740418.34</v>
      </c>
      <c r="HE20" s="85">
        <f t="shared" si="10"/>
        <v>3377314.75</v>
      </c>
      <c r="HF20" s="85">
        <f t="shared" si="10"/>
        <v>3430881.6399999997</v>
      </c>
      <c r="HG20" s="85">
        <f t="shared" si="10"/>
        <v>3143100.25</v>
      </c>
      <c r="HH20" s="85">
        <f t="shared" ca="1" si="10"/>
        <v>42449353.405977584</v>
      </c>
      <c r="HI20" s="85">
        <f t="shared" si="10"/>
        <v>0</v>
      </c>
      <c r="HJ20" s="85">
        <f t="shared" si="10"/>
        <v>0</v>
      </c>
      <c r="HK20" s="85">
        <f t="shared" si="10"/>
        <v>0</v>
      </c>
      <c r="HL20" s="85">
        <f t="shared" si="10"/>
        <v>0</v>
      </c>
      <c r="HM20" s="85">
        <f t="shared" si="10"/>
        <v>0</v>
      </c>
      <c r="HN20" s="85">
        <f t="shared" si="10"/>
        <v>0</v>
      </c>
      <c r="HO20" s="85">
        <f t="shared" ca="1" si="12"/>
        <v>30204355.518042885</v>
      </c>
    </row>
    <row r="21" spans="1:223" hidden="1" outlineLevel="1" x14ac:dyDescent="0.75">
      <c r="A21" s="7" t="s">
        <v>27</v>
      </c>
      <c r="B21" s="112" t="s">
        <v>169</v>
      </c>
      <c r="C21" s="104"/>
      <c r="D21" s="104">
        <f ca="1">EOMONTH(OFFSET(Strats!$B$3,MATCH($B21,Strats!$B$4:$B$31,0),MATCH(D$5,Strats!$C$3:$BS$3,0)),0)</f>
        <v>43465</v>
      </c>
      <c r="E21" s="87">
        <f ca="1">OFFSET(Strats!$B$3,MATCH($B21,Strats!$B$4:$B$31,0),MATCH(E$5,Strats!$C$3:$BS$3,0))</f>
        <v>75481173</v>
      </c>
      <c r="F21" s="88">
        <f ca="1">OFFSET(Strats!$B$3,MATCH($B21,Strats!$B$4:$B$31,0),MATCH(F$5,Strats!$C$3:$BS$3,0))</f>
        <v>0.51126420001448569</v>
      </c>
      <c r="G21" s="85">
        <f t="shared" ca="1" si="7"/>
        <v>38590821.529999994</v>
      </c>
      <c r="H21" s="113">
        <f ca="1">'HTM Output'!G21</f>
        <v>28638588.520000011</v>
      </c>
      <c r="I21" s="87">
        <f ca="1">OFFSET(Strats!$B$3,MATCH($B21,Strats!$B$4:$B$31,0),MATCH(I$5,Strats!$C$3:$BS$3,0))</f>
        <v>70169288.269999996</v>
      </c>
      <c r="J21" s="88">
        <f ca="1">OFFSET(Strats!$B$3,MATCH($B21,Strats!$B$4:$B$31,0),MATCH(J$5,Strats!$C$3:$BS$3,0))</f>
        <v>0.58005826680268247</v>
      </c>
      <c r="K21" s="85">
        <f t="shared" ca="1" si="8"/>
        <v>40702275.736673996</v>
      </c>
      <c r="L21" s="86">
        <f ca="1">IFERROR(XIRR(OFFSET($N21,0,MATCH($D21,$O$6:$GW$6,0)):$GW21,OFFSET($N$6,0,MATCH($D21,$O$6:$GW$6,0)):$GW$6),"N/A")</f>
        <v>0.10820481181144714</v>
      </c>
      <c r="M21" s="95">
        <f t="shared" ca="1" si="9"/>
        <v>1.7968227031075079</v>
      </c>
      <c r="O21" s="100">
        <f>IF(O$6&lt;=$C$2,SUMIFS('Pooled CF'!$E:$E,'Pooled CF'!$A:$A,$A21,'Pooled CF'!$G:$G,O$6),0)+IF(O$6=$C$2,$K21)</f>
        <v>0</v>
      </c>
      <c r="P21" s="100">
        <f>IF(P$6&lt;=$C$2,SUMIFS('Pooled CF'!$E:$E,'Pooled CF'!$A:$A,$A21,'Pooled CF'!$G:$G,P$6),0)+IF(P$6=$C$2,$K21)</f>
        <v>0</v>
      </c>
      <c r="Q21" s="100">
        <f>IF(Q$6&lt;=$C$2,SUMIFS('Pooled CF'!$E:$E,'Pooled CF'!$A:$A,$A21,'Pooled CF'!$G:$G,Q$6),0)+IF(Q$6=$C$2,$K21)</f>
        <v>0</v>
      </c>
      <c r="R21" s="100">
        <f>IF(R$6&lt;=$C$2,SUMIFS('Pooled CF'!$E:$E,'Pooled CF'!$A:$A,$A21,'Pooled CF'!$G:$G,R$6),0)+IF(R$6=$C$2,$K21)</f>
        <v>0</v>
      </c>
      <c r="S21" s="100">
        <f>IF(S$6&lt;=$C$2,SUMIFS('Pooled CF'!$E:$E,'Pooled CF'!$A:$A,$A21,'Pooled CF'!$G:$G,S$6),0)+IF(S$6=$C$2,$K21)</f>
        <v>0</v>
      </c>
      <c r="T21" s="100">
        <f>IF(T$6&lt;=$C$2,SUMIFS('Pooled CF'!$E:$E,'Pooled CF'!$A:$A,$A21,'Pooled CF'!$G:$G,T$6),0)+IF(T$6=$C$2,$K21)</f>
        <v>0</v>
      </c>
      <c r="U21" s="100">
        <f>IF(U$6&lt;=$C$2,SUMIFS('Pooled CF'!$E:$E,'Pooled CF'!$A:$A,$A21,'Pooled CF'!$G:$G,U$6),0)+IF(U$6=$C$2,$K21)</f>
        <v>0</v>
      </c>
      <c r="V21" s="100">
        <f>IF(V$6&lt;=$C$2,SUMIFS('Pooled CF'!$E:$E,'Pooled CF'!$A:$A,$A21,'Pooled CF'!$G:$G,V$6),0)+IF(V$6=$C$2,$K21)</f>
        <v>0</v>
      </c>
      <c r="W21" s="100">
        <f>IF(W$6&lt;=$C$2,SUMIFS('Pooled CF'!$E:$E,'Pooled CF'!$A:$A,$A21,'Pooled CF'!$G:$G,W$6),0)+IF(W$6=$C$2,$K21)</f>
        <v>0</v>
      </c>
      <c r="X21" s="100">
        <f>IF(X$6&lt;=$C$2,SUMIFS('Pooled CF'!$E:$E,'Pooled CF'!$A:$A,$A21,'Pooled CF'!$G:$G,X$6),0)+IF(X$6=$C$2,$K21)</f>
        <v>0</v>
      </c>
      <c r="Y21" s="100">
        <f>IF(Y$6&lt;=$C$2,SUMIFS('Pooled CF'!$E:$E,'Pooled CF'!$A:$A,$A21,'Pooled CF'!$G:$G,Y$6),0)+IF(Y$6=$C$2,$K21)</f>
        <v>0</v>
      </c>
      <c r="Z21" s="100">
        <f>IF(Z$6&lt;=$C$2,SUMIFS('Pooled CF'!$E:$E,'Pooled CF'!$A:$A,$A21,'Pooled CF'!$G:$G,Z$6),0)+IF(Z$6=$C$2,$K21)</f>
        <v>0</v>
      </c>
      <c r="AA21" s="100">
        <f>IF(AA$6&lt;=$C$2,SUMIFS('Pooled CF'!$E:$E,'Pooled CF'!$A:$A,$A21,'Pooled CF'!$G:$G,AA$6),0)+IF(AA$6=$C$2,$K21)</f>
        <v>0</v>
      </c>
      <c r="AB21" s="100">
        <f>IF(AB$6&lt;=$C$2,SUMIFS('Pooled CF'!$E:$E,'Pooled CF'!$A:$A,$A21,'Pooled CF'!$G:$G,AB$6),0)+IF(AB$6=$C$2,$K21)</f>
        <v>0</v>
      </c>
      <c r="AC21" s="100">
        <f>IF(AC$6&lt;=$C$2,SUMIFS('Pooled CF'!$E:$E,'Pooled CF'!$A:$A,$A21,'Pooled CF'!$G:$G,AC$6),0)+IF(AC$6=$C$2,$K21)</f>
        <v>0</v>
      </c>
      <c r="AD21" s="100">
        <f>IF(AD$6&lt;=$C$2,SUMIFS('Pooled CF'!$E:$E,'Pooled CF'!$A:$A,$A21,'Pooled CF'!$G:$G,AD$6),0)+IF(AD$6=$C$2,$K21)</f>
        <v>0</v>
      </c>
      <c r="AE21" s="100">
        <f>IF(AE$6&lt;=$C$2,SUMIFS('Pooled CF'!$E:$E,'Pooled CF'!$A:$A,$A21,'Pooled CF'!$G:$G,AE$6),0)+IF(AE$6=$C$2,$K21)</f>
        <v>0</v>
      </c>
      <c r="AF21" s="100">
        <f>IF(AF$6&lt;=$C$2,SUMIFS('Pooled CF'!$E:$E,'Pooled CF'!$A:$A,$A21,'Pooled CF'!$G:$G,AF$6),0)+IF(AF$6=$C$2,$K21)</f>
        <v>0</v>
      </c>
      <c r="AG21" s="100">
        <f>IF(AG$6&lt;=$C$2,SUMIFS('Pooled CF'!$E:$E,'Pooled CF'!$A:$A,$A21,'Pooled CF'!$G:$G,AG$6),0)+IF(AG$6=$C$2,$K21)</f>
        <v>0</v>
      </c>
      <c r="AH21" s="100">
        <f>IF(AH$6&lt;=$C$2,SUMIFS('Pooled CF'!$E:$E,'Pooled CF'!$A:$A,$A21,'Pooled CF'!$G:$G,AH$6),0)+IF(AH$6=$C$2,$K21)</f>
        <v>0</v>
      </c>
      <c r="AI21" s="100">
        <f>IF(AI$6&lt;=$C$2,SUMIFS('Pooled CF'!$E:$E,'Pooled CF'!$A:$A,$A21,'Pooled CF'!$G:$G,AI$6),0)+IF(AI$6=$C$2,$K21)</f>
        <v>0</v>
      </c>
      <c r="AJ21" s="100">
        <f>IF(AJ$6&lt;=$C$2,SUMIFS('Pooled CF'!$E:$E,'Pooled CF'!$A:$A,$A21,'Pooled CF'!$G:$G,AJ$6),0)+IF(AJ$6=$C$2,$K21)</f>
        <v>0</v>
      </c>
      <c r="AK21" s="100">
        <f>IF(AK$6&lt;=$C$2,SUMIFS('Pooled CF'!$E:$E,'Pooled CF'!$A:$A,$A21,'Pooled CF'!$G:$G,AK$6),0)+IF(AK$6=$C$2,$K21)</f>
        <v>-38590821.529999986</v>
      </c>
      <c r="AL21" s="100">
        <f>IF(AL$6&lt;=$C$2,SUMIFS('Pooled CF'!$E:$E,'Pooled CF'!$A:$A,$A21,'Pooled CF'!$G:$G,AL$6),0)+IF(AL$6=$C$2,$K21)</f>
        <v>318717.42</v>
      </c>
      <c r="AM21" s="100">
        <f>IF(AM$6&lt;=$C$2,SUMIFS('Pooled CF'!$E:$E,'Pooled CF'!$A:$A,$A21,'Pooled CF'!$G:$G,AM$6),0)+IF(AM$6=$C$2,$K21)</f>
        <v>318715.84999999998</v>
      </c>
      <c r="AN21" s="100">
        <f>IF(AN$6&lt;=$C$2,SUMIFS('Pooled CF'!$E:$E,'Pooled CF'!$A:$A,$A21,'Pooled CF'!$G:$G,AN$6),0)+IF(AN$6=$C$2,$K21)</f>
        <v>318722.15000000002</v>
      </c>
      <c r="AO21" s="100">
        <f>IF(AO$6&lt;=$C$2,SUMIFS('Pooled CF'!$E:$E,'Pooled CF'!$A:$A,$A21,'Pooled CF'!$G:$G,AO$6),0)+IF(AO$6=$C$2,$K21)</f>
        <v>329335.5</v>
      </c>
      <c r="AP21" s="100">
        <f>IF(AP$6&lt;=$C$2,SUMIFS('Pooled CF'!$E:$E,'Pooled CF'!$A:$A,$A21,'Pooled CF'!$G:$G,AP$6),0)+IF(AP$6=$C$2,$K21)</f>
        <v>318710.26</v>
      </c>
      <c r="AQ21" s="100">
        <f>IF(AQ$6&lt;=$C$2,SUMIFS('Pooled CF'!$E:$E,'Pooled CF'!$A:$A,$A21,'Pooled CF'!$G:$G,AQ$6),0)+IF(AQ$6=$C$2,$K21)</f>
        <v>329331.96000000002</v>
      </c>
      <c r="AR21" s="100">
        <f>IF(AR$6&lt;=$C$2,SUMIFS('Pooled CF'!$E:$E,'Pooled CF'!$A:$A,$A21,'Pooled CF'!$G:$G,AR$6),0)+IF(AR$6=$C$2,$K21)</f>
        <v>318706.76</v>
      </c>
      <c r="AS21" s="100">
        <f>IF(AS$6&lt;=$C$2,SUMIFS('Pooled CF'!$E:$E,'Pooled CF'!$A:$A,$A21,'Pooled CF'!$G:$G,AS$6),0)+IF(AS$6=$C$2,$K21)</f>
        <v>329328.32</v>
      </c>
      <c r="AT21" s="100">
        <f>IF(AT$6&lt;=$C$2,SUMIFS('Pooled CF'!$E:$E,'Pooled CF'!$A:$A,$A21,'Pooled CF'!$G:$G,AT$6),0)+IF(AT$6=$C$2,$K21)</f>
        <v>329326.57</v>
      </c>
      <c r="AU21" s="100">
        <f>IF(AU$6&lt;=$C$2,SUMIFS('Pooled CF'!$E:$E,'Pooled CF'!$A:$A,$A21,'Pooled CF'!$G:$G,AU$6),0)+IF(AU$6=$C$2,$K21)</f>
        <v>318701.61</v>
      </c>
      <c r="AV21" s="100">
        <f>IF(AV$6&lt;=$C$2,SUMIFS('Pooled CF'!$E:$E,'Pooled CF'!$A:$A,$A21,'Pooled CF'!$G:$G,AV$6),0)+IF(AV$6=$C$2,$K21)</f>
        <v>329322.86</v>
      </c>
      <c r="AW21" s="100">
        <f>IF(AW$6&lt;=$C$2,SUMIFS('Pooled CF'!$E:$E,'Pooled CF'!$A:$A,$A21,'Pooled CF'!$G:$G,AW$6),0)+IF(AW$6=$C$2,$K21)</f>
        <v>318697.06</v>
      </c>
      <c r="AX21" s="100">
        <f>IF(AX$6&lt;=$C$2,SUMIFS('Pooled CF'!$E:$E,'Pooled CF'!$A:$A,$A21,'Pooled CF'!$G:$G,AX$6),0)+IF(AX$6=$C$2,$K21)</f>
        <v>329317.06</v>
      </c>
      <c r="AY21" s="100">
        <f>IF(AY$6&lt;=$C$2,SUMIFS('Pooled CF'!$E:$E,'Pooled CF'!$A:$A,$A21,'Pooled CF'!$G:$G,AY$6),0)+IF(AY$6=$C$2,$K21)</f>
        <v>318100.76</v>
      </c>
      <c r="AZ21" s="100">
        <f>IF(AZ$6&lt;=$C$2,SUMIFS('Pooled CF'!$E:$E,'Pooled CF'!$A:$A,$A21,'Pooled CF'!$G:$G,AZ$6),0)+IF(AZ$6=$C$2,$K21)</f>
        <v>318502.86</v>
      </c>
      <c r="BA21" s="100">
        <f>IF(BA$6&lt;=$C$2,SUMIFS('Pooled CF'!$E:$E,'Pooled CF'!$A:$A,$A21,'Pooled CF'!$G:$G,BA$6),0)+IF(BA$6=$C$2,$K21)</f>
        <v>329307.98</v>
      </c>
      <c r="BB21" s="100">
        <f>IF(BB$6&lt;=$C$2,SUMIFS('Pooled CF'!$E:$E,'Pooled CF'!$A:$A,$A21,'Pooled CF'!$G:$G,BB$6),0)+IF(BB$6=$C$2,$K21)</f>
        <v>318682.53000000003</v>
      </c>
      <c r="BC21" s="100">
        <f>IF(BC$6&lt;=$C$2,SUMIFS('Pooled CF'!$E:$E,'Pooled CF'!$A:$A,$A21,'Pooled CF'!$G:$G,BC$6),0)+IF(BC$6=$C$2,$K21)</f>
        <v>322941.09999999998</v>
      </c>
      <c r="BD21" s="100">
        <f>IF(BD$6&lt;=$C$2,SUMIFS('Pooled CF'!$E:$E,'Pooled CF'!$A:$A,$A21,'Pooled CF'!$G:$G,BD$6),0)+IF(BD$6=$C$2,$K21)</f>
        <v>301244.69</v>
      </c>
      <c r="BE21" s="100">
        <f>IF(BE$6&lt;=$C$2,SUMIFS('Pooled CF'!$E:$E,'Pooled CF'!$A:$A,$A21,'Pooled CF'!$G:$G,BE$6),0)+IF(BE$6=$C$2,$K21)</f>
        <v>310413.40999999997</v>
      </c>
      <c r="BF21" s="100">
        <f>IF(BF$6&lt;=$C$2,SUMIFS('Pooled CF'!$E:$E,'Pooled CF'!$A:$A,$A21,'Pooled CF'!$G:$G,BF$6),0)+IF(BF$6=$C$2,$K21)</f>
        <v>312339.08</v>
      </c>
      <c r="BG21" s="100">
        <f>IF(BG$6&lt;=$C$2,SUMIFS('Pooled CF'!$E:$E,'Pooled CF'!$A:$A,$A21,'Pooled CF'!$G:$G,BG$6),0)+IF(BG$6=$C$2,$K21)</f>
        <v>302406.7</v>
      </c>
      <c r="BH21" s="100">
        <f>IF(BH$6&lt;=$C$2,SUMIFS('Pooled CF'!$E:$E,'Pooled CF'!$A:$A,$A21,'Pooled CF'!$G:$G,BH$6),0)+IF(BH$6=$C$2,$K21)</f>
        <v>312479.55</v>
      </c>
      <c r="BI21" s="100">
        <f>IF(BI$6&lt;=$C$2,SUMIFS('Pooled CF'!$E:$E,'Pooled CF'!$A:$A,$A21,'Pooled CF'!$G:$G,BI$6),0)+IF(BI$6=$C$2,$K21)</f>
        <v>302380.56</v>
      </c>
      <c r="BJ21" s="100">
        <f>IF(BJ$6&lt;=$C$2,SUMIFS('Pooled CF'!$E:$E,'Pooled CF'!$A:$A,$A21,'Pooled CF'!$G:$G,BJ$6),0)+IF(BJ$6=$C$2,$K21)</f>
        <v>302076.33</v>
      </c>
      <c r="BK21" s="100">
        <f>IF(BK$6&lt;=$C$2,SUMIFS('Pooled CF'!$E:$E,'Pooled CF'!$A:$A,$A21,'Pooled CF'!$G:$G,BK$6),0)+IF(BK$6=$C$2,$K21)</f>
        <v>301855.78000000003</v>
      </c>
      <c r="BL21" s="100">
        <f>IF(BL$6&lt;=$C$2,SUMIFS('Pooled CF'!$E:$E,'Pooled CF'!$A:$A,$A21,'Pooled CF'!$G:$G,BL$6),0)+IF(BL$6=$C$2,$K21)</f>
        <v>303685.34000000003</v>
      </c>
      <c r="BM21" s="100">
        <f>IF(BM$6&lt;=$C$2,SUMIFS('Pooled CF'!$E:$E,'Pooled CF'!$A:$A,$A21,'Pooled CF'!$G:$G,BM$6),0)+IF(BM$6=$C$2,$K21)</f>
        <v>312687.08</v>
      </c>
      <c r="BN21" s="100">
        <f>IF(BN$6&lt;=$C$2,SUMIFS('Pooled CF'!$E:$E,'Pooled CF'!$A:$A,$A21,'Pooled CF'!$G:$G,BN$6),0)+IF(BN$6=$C$2,$K21)</f>
        <v>302597.25</v>
      </c>
      <c r="BO21" s="100">
        <f>IF(BO$6&lt;=$C$2,SUMIFS('Pooled CF'!$E:$E,'Pooled CF'!$A:$A,$A21,'Pooled CF'!$G:$G,BO$6),0)+IF(BO$6=$C$2,$K21)</f>
        <v>312614.90000000002</v>
      </c>
      <c r="BP21" s="100">
        <f>IF(BP$6&lt;=$C$2,SUMIFS('Pooled CF'!$E:$E,'Pooled CF'!$A:$A,$A21,'Pooled CF'!$G:$G,BP$6),0)+IF(BP$6=$C$2,$K21)</f>
        <v>302590.40999999997</v>
      </c>
      <c r="BQ21" s="100">
        <f>IF(BQ$6&lt;=$C$2,SUMIFS('Pooled CF'!$E:$E,'Pooled CF'!$A:$A,$A21,'Pooled CF'!$G:$G,BQ$6),0)+IF(BQ$6=$C$2,$K21)</f>
        <v>290661.11</v>
      </c>
      <c r="BR21" s="100">
        <f>IF(BR$6&lt;=$C$2,SUMIFS('Pooled CF'!$E:$E,'Pooled CF'!$A:$A,$A21,'Pooled CF'!$G:$G,BR$6),0)+IF(BR$6=$C$2,$K21)</f>
        <v>312665.87</v>
      </c>
      <c r="BS21" s="100">
        <f>IF(BS$6&lt;=$C$2,SUMIFS('Pooled CF'!$E:$E,'Pooled CF'!$A:$A,$A21,'Pooled CF'!$G:$G,BS$6),0)+IF(BS$6=$C$2,$K21)</f>
        <v>302580.21000000002</v>
      </c>
      <c r="BT21" s="100">
        <f>IF(BT$6&lt;=$C$2,SUMIFS('Pooled CF'!$E:$E,'Pooled CF'!$A:$A,$A21,'Pooled CF'!$G:$G,BT$6),0)+IF(BT$6=$C$2,$K21)</f>
        <v>312577.44</v>
      </c>
      <c r="BU21" s="100">
        <f>IF(BU$6&lt;=$C$2,SUMIFS('Pooled CF'!$E:$E,'Pooled CF'!$A:$A,$A21,'Pooled CF'!$G:$G,BU$6),0)+IF(BU$6=$C$2,$K21)</f>
        <v>302573.14</v>
      </c>
      <c r="BV21" s="100">
        <f>IF(BV$6&lt;=$C$2,SUMIFS('Pooled CF'!$E:$E,'Pooled CF'!$A:$A,$A21,'Pooled CF'!$G:$G,BV$6),0)+IF(BV$6=$C$2,$K21)</f>
        <v>302032.59000000003</v>
      </c>
      <c r="BW21" s="100">
        <f>IF(BW$6&lt;=$C$2,SUMIFS('Pooled CF'!$E:$E,'Pooled CF'!$A:$A,$A21,'Pooled CF'!$G:$G,BW$6),0)+IF(BW$6=$C$2,$K21)</f>
        <v>371662.76</v>
      </c>
      <c r="BX21" s="100">
        <f>IF(BX$6&lt;=$C$2,SUMIFS('Pooled CF'!$E:$E,'Pooled CF'!$A:$A,$A21,'Pooled CF'!$G:$G,BX$6),0)+IF(BX$6=$C$2,$K21)</f>
        <v>303515.46000000002</v>
      </c>
      <c r="BY21" s="100">
        <f>IF(BY$6&lt;=$C$2,SUMIFS('Pooled CF'!$E:$E,'Pooled CF'!$A:$A,$A21,'Pooled CF'!$G:$G,BY$6),0)+IF(BY$6=$C$2,$K21)</f>
        <v>312471.89</v>
      </c>
      <c r="BZ21" s="100">
        <f>IF(BZ$6&lt;=$C$2,SUMIFS('Pooled CF'!$E:$E,'Pooled CF'!$A:$A,$A21,'Pooled CF'!$G:$G,BZ$6),0)+IF(BZ$6=$C$2,$K21)</f>
        <v>302391.21999999997</v>
      </c>
      <c r="CA21" s="100">
        <f>IF(CA$6&lt;=$C$2,SUMIFS('Pooled CF'!$E:$E,'Pooled CF'!$A:$A,$A21,'Pooled CF'!$G:$G,CA$6),0)+IF(CA$6=$C$2,$K21)</f>
        <v>312579.90000000002</v>
      </c>
      <c r="CB21" s="100">
        <f>IF(CB$6&lt;=$C$2,SUMIFS('Pooled CF'!$E:$E,'Pooled CF'!$A:$A,$A21,'Pooled CF'!$G:$G,CB$6),0)+IF(CB$6=$C$2,$K21)</f>
        <v>302403.28000000003</v>
      </c>
      <c r="CC21" s="100">
        <f>IF(CC$6&lt;=$C$2,SUMIFS('Pooled CF'!$E:$E,'Pooled CF'!$A:$A,$A21,'Pooled CF'!$G:$G,CC$6),0)+IF(CC$6=$C$2,$K21)</f>
        <v>312507.46999999997</v>
      </c>
      <c r="CD21" s="100">
        <f>IF(CD$6&lt;=$C$2,SUMIFS('Pooled CF'!$E:$E,'Pooled CF'!$A:$A,$A21,'Pooled CF'!$G:$G,CD$6),0)+IF(CD$6=$C$2,$K21)</f>
        <v>312480.78999999998</v>
      </c>
      <c r="CE21" s="100">
        <f>IF(CE$6&lt;=$C$2,SUMIFS('Pooled CF'!$E:$E,'Pooled CF'!$A:$A,$A21,'Pooled CF'!$G:$G,CE$6),0)+IF(CE$6=$C$2,$K21)</f>
        <v>302474.15999999997</v>
      </c>
      <c r="CF21" s="100">
        <f>IF(CF$6&lt;=$C$2,SUMIFS('Pooled CF'!$E:$E,'Pooled CF'!$A:$A,$A21,'Pooled CF'!$G:$G,CF$6),0)+IF(CF$6=$C$2,$K21)</f>
        <v>312595.98</v>
      </c>
      <c r="CG21" s="100">
        <f>IF(CG$6&lt;=$C$2,SUMIFS('Pooled CF'!$E:$E,'Pooled CF'!$A:$A,$A21,'Pooled CF'!$G:$G,CG$6),0)+IF(CG$6=$C$2,$K21)</f>
        <v>302573.21999999997</v>
      </c>
      <c r="CH21" s="100">
        <f>IF(CH$6&lt;=$C$2,SUMIFS('Pooled CF'!$E:$E,'Pooled CF'!$A:$A,$A21,'Pooled CF'!$G:$G,CH$6),0)+IF(CH$6=$C$2,$K21)</f>
        <v>301830.84999999998</v>
      </c>
      <c r="CI21" s="100">
        <f>IF(CI$6&lt;=$C$2,SUMIFS('Pooled CF'!$E:$E,'Pooled CF'!$A:$A,$A21,'Pooled CF'!$G:$G,CI$6),0)+IF(CI$6=$C$2,$K21)</f>
        <v>294657.45</v>
      </c>
      <c r="CJ21" s="100">
        <f>IF(CJ$6&lt;=$C$2,SUMIFS('Pooled CF'!$E:$E,'Pooled CF'!$A:$A,$A21,'Pooled CF'!$G:$G,CJ$6),0)+IF(CJ$6=$C$2,$K21)</f>
        <v>286653.84000000003</v>
      </c>
      <c r="CK21" s="100">
        <f>IF(CK$6&lt;=$C$2,SUMIFS('Pooled CF'!$E:$E,'Pooled CF'!$A:$A,$A21,'Pooled CF'!$G:$G,CK$6),0)+IF(CK$6=$C$2,$K21)</f>
        <v>302606.98</v>
      </c>
      <c r="CL21" s="100">
        <f>IF(CL$6&lt;=$C$2,SUMIFS('Pooled CF'!$E:$E,'Pooled CF'!$A:$A,$A21,'Pooled CF'!$G:$G,CL$6),0)+IF(CL$6=$C$2,$K21)</f>
        <v>292514.64</v>
      </c>
      <c r="CM21" s="100">
        <f>IF(CM$6&lt;=$C$2,SUMIFS('Pooled CF'!$E:$E,'Pooled CF'!$A:$A,$A21,'Pooled CF'!$G:$G,CM$6),0)+IF(CM$6=$C$2,$K21)</f>
        <v>302559.55</v>
      </c>
      <c r="CN21" s="100">
        <f>IF(CN$6&lt;=$C$2,SUMIFS('Pooled CF'!$E:$E,'Pooled CF'!$A:$A,$A21,'Pooled CF'!$G:$G,CN$6),0)+IF(CN$6=$C$2,$K21)</f>
        <v>292499.09000000003</v>
      </c>
      <c r="CO21" s="100">
        <f>IF(CO$6&lt;=$C$2,SUMIFS('Pooled CF'!$E:$E,'Pooled CF'!$A:$A,$A21,'Pooled CF'!$G:$G,CO$6),0)+IF(CO$6=$C$2,$K21)</f>
        <v>302582.86</v>
      </c>
      <c r="CP21" s="100">
        <f>IF(CP$6&lt;=$C$2,SUMIFS('Pooled CF'!$E:$E,'Pooled CF'!$A:$A,$A21,'Pooled CF'!$G:$G,CP$6),0)+IF(CP$6=$C$2,$K21)</f>
        <v>302577.14</v>
      </c>
      <c r="CQ21" s="100">
        <f>IF(CQ$6&lt;=$C$2,SUMIFS('Pooled CF'!$E:$E,'Pooled CF'!$A:$A,$A21,'Pooled CF'!$G:$G,CQ$6),0)+IF(CQ$6=$C$2,$K21)</f>
        <v>277454.02</v>
      </c>
      <c r="CR21" s="100">
        <f>IF(CR$6&lt;=$C$2,SUMIFS('Pooled CF'!$E:$E,'Pooled CF'!$A:$A,$A21,'Pooled CF'!$G:$G,CR$6),0)+IF(CR$6=$C$2,$K21)</f>
        <v>287204.02</v>
      </c>
      <c r="CS21" s="100">
        <f>IF(CS$6&lt;=$C$2,SUMIFS('Pooled CF'!$E:$E,'Pooled CF'!$A:$A,$A21,'Pooled CF'!$G:$G,CS$6),0)+IF(CS$6=$C$2,$K21)</f>
        <v>276678.09000000003</v>
      </c>
      <c r="CT21" s="100">
        <f>IF(CT$6&lt;=$C$2,SUMIFS('Pooled CF'!$E:$E,'Pooled CF'!$A:$A,$A21,'Pooled CF'!$G:$G,CT$6),0)+IF(CT$6=$C$2,$K21)</f>
        <v>286080.34999999998</v>
      </c>
      <c r="CU21" s="100">
        <f>IF(CU$6&lt;=$C$2,SUMIFS('Pooled CF'!$E:$E,'Pooled CF'!$A:$A,$A21,'Pooled CF'!$G:$G,CU$6),0)+IF(CU$6=$C$2,$K21)</f>
        <v>276577.93</v>
      </c>
      <c r="CV21" s="100">
        <f>IF(CV$6&lt;=$C$2,SUMIFS('Pooled CF'!$E:$E,'Pooled CF'!$A:$A,$A21,'Pooled CF'!$G:$G,CV$6),0)+IF(CV$6=$C$2,$K21)</f>
        <v>279036.3</v>
      </c>
      <c r="CW21" s="100">
        <f>IF(CW$6&lt;=$C$2,SUMIFS('Pooled CF'!$E:$E,'Pooled CF'!$A:$A,$A21,'Pooled CF'!$G:$G,CW$6),0)+IF(CW$6=$C$2,$K21)</f>
        <v>286332.21999999997</v>
      </c>
      <c r="CX21" s="100">
        <f>IF(CX$6&lt;=$C$2,SUMIFS('Pooled CF'!$E:$E,'Pooled CF'!$A:$A,$A21,'Pooled CF'!$G:$G,CX$6),0)+IF(CX$6=$C$2,$K21)</f>
        <v>277654.11</v>
      </c>
      <c r="CY21" s="100">
        <f>IF(CY$6&lt;=$C$2,SUMIFS('Pooled CF'!$E:$E,'Pooled CF'!$A:$A,$A21,'Pooled CF'!$G:$G,CY$6),0)+IF(CY$6=$C$2,$K21)</f>
        <v>287007.87</v>
      </c>
      <c r="CZ21" s="100">
        <f>IF(CZ$6&lt;=$C$2,SUMIFS('Pooled CF'!$E:$E,'Pooled CF'!$A:$A,$A21,'Pooled CF'!$G:$G,CZ$6),0)+IF(CZ$6=$C$2,$K21)</f>
        <v>257889.47</v>
      </c>
      <c r="DA21" s="100">
        <f>IF(DA$6&lt;=$C$2,SUMIFS('Pooled CF'!$E:$E,'Pooled CF'!$A:$A,$A21,'Pooled CF'!$G:$G,DA$6),0)+IF(DA$6=$C$2,$K21)</f>
        <v>434155.63</v>
      </c>
      <c r="DB21" s="100">
        <f>IF(DB$6&lt;=$C$2,SUMIFS('Pooled CF'!$E:$E,'Pooled CF'!$A:$A,$A21,'Pooled CF'!$G:$G,DB$6),0)+IF(DB$6=$C$2,$K21)</f>
        <v>307455.59999999998</v>
      </c>
      <c r="DC21" s="100">
        <f>IF(DC$6&lt;=$C$2,SUMIFS('Pooled CF'!$E:$E,'Pooled CF'!$A:$A,$A21,'Pooled CF'!$G:$G,DC$6),0)+IF(DC$6=$C$2,$K21)</f>
        <v>292912.3</v>
      </c>
      <c r="DD21" s="100">
        <f>IF(DD$6&lt;=$C$2,SUMIFS('Pooled CF'!$E:$E,'Pooled CF'!$A:$A,$A21,'Pooled CF'!$G:$G,DD$6),0)+IF(DD$6=$C$2,$K21)</f>
        <v>302784.95</v>
      </c>
      <c r="DE21" s="100">
        <f>IF(DE$6&lt;=$C$2,SUMIFS('Pooled CF'!$E:$E,'Pooled CF'!$A:$A,$A21,'Pooled CF'!$G:$G,DE$6),0)+IF(DE$6=$C$2,$K21)</f>
        <v>292561.14</v>
      </c>
      <c r="DF21" s="100">
        <f>IF(DF$6&lt;=$C$2,SUMIFS('Pooled CF'!$E:$E,'Pooled CF'!$A:$A,$A21,'Pooled CF'!$G:$G,DF$6),0)+IF(DF$6=$C$2,$K21)</f>
        <v>40232.92</v>
      </c>
      <c r="DG21" s="100">
        <f>IF(DG$6&lt;=$C$2,SUMIFS('Pooled CF'!$E:$E,'Pooled CF'!$A:$A,$A21,'Pooled CF'!$G:$G,DG$6),0)+IF(DG$6=$C$2,$K21)</f>
        <v>270861.57</v>
      </c>
      <c r="DH21" s="100">
        <f>IF(DH$6&lt;=$C$2,SUMIFS('Pooled CF'!$E:$E,'Pooled CF'!$A:$A,$A21,'Pooled CF'!$G:$G,DH$6),0)+IF(DH$6=$C$2,$K21)</f>
        <v>275605.83</v>
      </c>
      <c r="DI21" s="100">
        <f>IF(DI$6&lt;=$C$2,SUMIFS('Pooled CF'!$E:$E,'Pooled CF'!$A:$A,$A21,'Pooled CF'!$G:$G,DI$6),0)+IF(DI$6=$C$2,$K21)</f>
        <v>282345.94</v>
      </c>
      <c r="DJ21" s="100">
        <f>IF(DJ$6&lt;=$C$2,SUMIFS('Pooled CF'!$E:$E,'Pooled CF'!$A:$A,$A21,'Pooled CF'!$G:$G,DJ$6),0)+IF(DJ$6=$C$2,$K21)</f>
        <v>273996.53999999998</v>
      </c>
      <c r="DK21" s="100">
        <f>IF(DK$6&lt;=$C$2,SUMIFS('Pooled CF'!$E:$E,'Pooled CF'!$A:$A,$A21,'Pooled CF'!$G:$G,DK$6),0)+IF(DK$6=$C$2,$K21)</f>
        <v>282458.40000000002</v>
      </c>
      <c r="DL21" s="100">
        <f>IF(DL$6&lt;=$C$2,SUMIFS('Pooled CF'!$E:$E,'Pooled CF'!$A:$A,$A21,'Pooled CF'!$G:$G,DL$6),0)+IF(DL$6=$C$2,$K21)</f>
        <v>273828.86</v>
      </c>
      <c r="DM21" s="100">
        <f>IF(DM$6&lt;=$C$2,SUMIFS('Pooled CF'!$E:$E,'Pooled CF'!$A:$A,$A21,'Pooled CF'!$G:$G,DM$6),0)+IF(DM$6=$C$2,$K21)</f>
        <v>275067.3</v>
      </c>
      <c r="DN21" s="100">
        <f>IF(DN$6&lt;=$C$2,SUMIFS('Pooled CF'!$E:$E,'Pooled CF'!$A:$A,$A21,'Pooled CF'!$G:$G,DN$6),0)+IF(DN$6=$C$2,$K21)</f>
        <v>619583.97</v>
      </c>
      <c r="DO21" s="100">
        <f>IF(DO$6&lt;=$C$2,SUMIFS('Pooled CF'!$E:$E,'Pooled CF'!$A:$A,$A21,'Pooled CF'!$G:$G,DO$6),0)+IF(DO$6=$C$2,$K21)</f>
        <v>272008.87</v>
      </c>
      <c r="DP21" s="100">
        <f>IF(DP$6&lt;=$C$2,SUMIFS('Pooled CF'!$E:$E,'Pooled CF'!$A:$A,$A21,'Pooled CF'!$G:$G,DP$6),0)+IF(DP$6=$C$2,$K21)</f>
        <v>1306719.3999999999</v>
      </c>
      <c r="DQ21" s="100">
        <f>IF(DQ$6&lt;=$C$2,SUMIFS('Pooled CF'!$E:$E,'Pooled CF'!$A:$A,$A21,'Pooled CF'!$G:$G,DQ$6),0)+IF(DQ$6=$C$2,$K21)</f>
        <v>290383.42</v>
      </c>
      <c r="DR21" s="100">
        <f>IF(DR$6&lt;=$C$2,SUMIFS('Pooled CF'!$E:$E,'Pooled CF'!$A:$A,$A21,'Pooled CF'!$G:$G,DR$6),0)+IF(DR$6=$C$2,$K21)</f>
        <v>289244.42</v>
      </c>
      <c r="DS21" s="100">
        <f>IF(DS$6&lt;=$C$2,SUMIFS('Pooled CF'!$E:$E,'Pooled CF'!$A:$A,$A21,'Pooled CF'!$G:$G,DS$6),0)+IF(DS$6=$C$2,$K21)</f>
        <v>273190.59999999998</v>
      </c>
      <c r="DT21" s="100">
        <f>IF(DT$6&lt;=$C$2,SUMIFS('Pooled CF'!$E:$E,'Pooled CF'!$A:$A,$A21,'Pooled CF'!$G:$G,DT$6),0)+IF(DT$6=$C$2,$K21)</f>
        <v>520879.06</v>
      </c>
      <c r="DU21" s="100">
        <f>IF(DU$6&lt;=$C$2,SUMIFS('Pooled CF'!$E:$E,'Pooled CF'!$A:$A,$A21,'Pooled CF'!$G:$G,DU$6),0)+IF(DU$6=$C$2,$K21)</f>
        <v>287349.37</v>
      </c>
      <c r="DV21" s="100">
        <f>IF(DV$6&lt;=$C$2,SUMIFS('Pooled CF'!$E:$E,'Pooled CF'!$A:$A,$A21,'Pooled CF'!$G:$G,DV$6),0)+IF(DV$6=$C$2,$K21)</f>
        <v>337349.57</v>
      </c>
      <c r="DW21" s="100">
        <f ca="1">IF(DW$6&lt;=$C$2,SUMIFS('Pooled CF'!$E:$E,'Pooled CF'!$A:$A,$A21,'Pooled CF'!$G:$G,DW$6),0)+IF(DW$6=$C$2,$K21)</f>
        <v>41004905.636673994</v>
      </c>
      <c r="DX21" s="100">
        <f>IF(DX$6&lt;=$C$2,SUMIFS('Pooled CF'!$E:$E,'Pooled CF'!$A:$A,$A21,'Pooled CF'!$G:$G,DX$6),0)+IF(DX$6=$C$2,$K21)</f>
        <v>0</v>
      </c>
      <c r="DY21" s="100">
        <f>IF(DY$6&lt;=$C$2,SUMIFS('Pooled CF'!$E:$E,'Pooled CF'!$A:$A,$A21,'Pooled CF'!$G:$G,DY$6),0)+IF(DY$6=$C$2,$K21)</f>
        <v>0</v>
      </c>
      <c r="DZ21" s="100">
        <f>IF(DZ$6&lt;=$C$2,SUMIFS('Pooled CF'!$E:$E,'Pooled CF'!$A:$A,$A21,'Pooled CF'!$G:$G,DZ$6),0)+IF(DZ$6=$C$2,$K21)</f>
        <v>0</v>
      </c>
      <c r="EA21" s="100">
        <f>IF(EA$6&lt;=$C$2,SUMIFS('Pooled CF'!$E:$E,'Pooled CF'!$A:$A,$A21,'Pooled CF'!$G:$G,EA$6),0)+IF(EA$6=$C$2,$K21)</f>
        <v>0</v>
      </c>
      <c r="EB21" s="100">
        <f>IF(EB$6&lt;=$C$2,SUMIFS('Pooled CF'!$E:$E,'Pooled CF'!$A:$A,$A21,'Pooled CF'!$G:$G,EB$6),0)+IF(EB$6=$C$2,$K21)</f>
        <v>0</v>
      </c>
      <c r="EC21" s="100">
        <f>IF(EC$6&lt;=$C$2,SUMIFS('Pooled CF'!$E:$E,'Pooled CF'!$A:$A,$A21,'Pooled CF'!$G:$G,EC$6),0)+IF(EC$6=$C$2,$K21)</f>
        <v>0</v>
      </c>
      <c r="ED21" s="100">
        <f>IF(ED$6&lt;=$C$2,SUMIFS('Pooled CF'!$E:$E,'Pooled CF'!$A:$A,$A21,'Pooled CF'!$G:$G,ED$6),0)+IF(ED$6=$C$2,$K21)</f>
        <v>0</v>
      </c>
      <c r="EE21" s="100">
        <f>IF(EE$6&lt;=$C$2,SUMIFS('Pooled CF'!$E:$E,'Pooled CF'!$A:$A,$A21,'Pooled CF'!$G:$G,EE$6),0)+IF(EE$6=$C$2,$K21)</f>
        <v>0</v>
      </c>
      <c r="EF21" s="100">
        <f>IF(EF$6&lt;=$C$2,SUMIFS('Pooled CF'!$E:$E,'Pooled CF'!$A:$A,$A21,'Pooled CF'!$G:$G,EF$6),0)+IF(EF$6=$C$2,$K21)</f>
        <v>0</v>
      </c>
      <c r="EG21" s="100">
        <f>IF(EG$6&lt;=$C$2,SUMIFS('Pooled CF'!$E:$E,'Pooled CF'!$A:$A,$A21,'Pooled CF'!$G:$G,EG$6),0)+IF(EG$6=$C$2,$K21)</f>
        <v>0</v>
      </c>
      <c r="EH21" s="100">
        <f>IF(EH$6&lt;=$C$2,SUMIFS('Pooled CF'!$E:$E,'Pooled CF'!$A:$A,$A21,'Pooled CF'!$G:$G,EH$6),0)+IF(EH$6=$C$2,$K21)</f>
        <v>0</v>
      </c>
      <c r="EI21" s="100">
        <f>IF(EI$6&lt;=$C$2,SUMIFS('Pooled CF'!$E:$E,'Pooled CF'!$A:$A,$A21,'Pooled CF'!$G:$G,EI$6),0)+IF(EI$6=$C$2,$K21)</f>
        <v>0</v>
      </c>
      <c r="EJ21" s="100">
        <f>IF(EJ$6&lt;=$C$2,SUMIFS('Pooled CF'!$E:$E,'Pooled CF'!$A:$A,$A21,'Pooled CF'!$G:$G,EJ$6),0)+IF(EJ$6=$C$2,$K21)</f>
        <v>0</v>
      </c>
      <c r="EK21" s="100">
        <f>IF(EK$6&lt;=$C$2,SUMIFS('Pooled CF'!$E:$E,'Pooled CF'!$A:$A,$A21,'Pooled CF'!$G:$G,EK$6),0)+IF(EK$6=$C$2,$K21)</f>
        <v>0</v>
      </c>
      <c r="EL21" s="100">
        <f>IF(EL$6&lt;=$C$2,SUMIFS('Pooled CF'!$E:$E,'Pooled CF'!$A:$A,$A21,'Pooled CF'!$G:$G,EL$6),0)+IF(EL$6=$C$2,$K21)</f>
        <v>0</v>
      </c>
      <c r="EM21" s="100">
        <f>IF(EM$6&lt;=$C$2,SUMIFS('Pooled CF'!$E:$E,'Pooled CF'!$A:$A,$A21,'Pooled CF'!$G:$G,EM$6),0)+IF(EM$6=$C$2,$K21)</f>
        <v>0</v>
      </c>
      <c r="EN21" s="100">
        <f>IF(EN$6&lt;=$C$2,SUMIFS('Pooled CF'!$E:$E,'Pooled CF'!$A:$A,$A21,'Pooled CF'!$G:$G,EN$6),0)+IF(EN$6=$C$2,$K21)</f>
        <v>0</v>
      </c>
      <c r="EO21" s="100">
        <f>IF(EO$6&lt;=$C$2,SUMIFS('Pooled CF'!$E:$E,'Pooled CF'!$A:$A,$A21,'Pooled CF'!$G:$G,EO$6),0)+IF(EO$6=$C$2,$K21)</f>
        <v>0</v>
      </c>
      <c r="EP21" s="100">
        <f>IF(EP$6&lt;=$C$2,SUMIFS('Pooled CF'!$E:$E,'Pooled CF'!$A:$A,$A21,'Pooled CF'!$G:$G,EP$6),0)+IF(EP$6=$C$2,$K21)</f>
        <v>0</v>
      </c>
      <c r="EQ21" s="100">
        <f>IF(EQ$6&lt;=$C$2,SUMIFS('Pooled CF'!$E:$E,'Pooled CF'!$A:$A,$A21,'Pooled CF'!$G:$G,EQ$6),0)+IF(EQ$6=$C$2,$K21)</f>
        <v>0</v>
      </c>
      <c r="ER21" s="100">
        <f>IF(ER$6&lt;=$C$2,SUMIFS('Pooled CF'!$E:$E,'Pooled CF'!$A:$A,$A21,'Pooled CF'!$G:$G,ER$6),0)+IF(ER$6=$C$2,$K21)</f>
        <v>0</v>
      </c>
      <c r="ES21" s="100">
        <f>IF(ES$6&lt;=$C$2,SUMIFS('Pooled CF'!$E:$E,'Pooled CF'!$A:$A,$A21,'Pooled CF'!$G:$G,ES$6),0)+IF(ES$6=$C$2,$K21)</f>
        <v>0</v>
      </c>
      <c r="ET21" s="100">
        <f>IF(ET$6&lt;=$C$2,SUMIFS('Pooled CF'!$E:$E,'Pooled CF'!$A:$A,$A21,'Pooled CF'!$G:$G,ET$6),0)+IF(ET$6=$C$2,$K21)</f>
        <v>0</v>
      </c>
      <c r="EU21" s="100">
        <f>IF(EU$6&lt;=$C$2,SUMIFS('Pooled CF'!$E:$E,'Pooled CF'!$A:$A,$A21,'Pooled CF'!$G:$G,EU$6),0)+IF(EU$6=$C$2,$K21)</f>
        <v>0</v>
      </c>
      <c r="EV21" s="100">
        <f>IF(EV$6&lt;=$C$2,SUMIFS('Pooled CF'!$E:$E,'Pooled CF'!$A:$A,$A21,'Pooled CF'!$G:$G,EV$6),0)+IF(EV$6=$C$2,$K21)</f>
        <v>0</v>
      </c>
      <c r="EW21" s="100">
        <f>IF(EW$6&lt;=$C$2,SUMIFS('Pooled CF'!$E:$E,'Pooled CF'!$A:$A,$A21,'Pooled CF'!$G:$G,EW$6),0)+IF(EW$6=$C$2,$K21)</f>
        <v>0</v>
      </c>
      <c r="EX21" s="100">
        <f>IF(EX$6&lt;=$C$2,SUMIFS('Pooled CF'!$E:$E,'Pooled CF'!$A:$A,$A21,'Pooled CF'!$G:$G,EX$6),0)+IF(EX$6=$C$2,$K21)</f>
        <v>0</v>
      </c>
      <c r="EY21" s="100">
        <f>IF(EY$6&lt;=$C$2,SUMIFS('Pooled CF'!$E:$E,'Pooled CF'!$A:$A,$A21,'Pooled CF'!$G:$G,EY$6),0)+IF(EY$6=$C$2,$K21)</f>
        <v>0</v>
      </c>
      <c r="EZ21" s="100">
        <f>IF(EZ$6&lt;=$C$2,SUMIFS('Pooled CF'!$E:$E,'Pooled CF'!$A:$A,$A21,'Pooled CF'!$G:$G,EZ$6),0)+IF(EZ$6=$C$2,$K21)</f>
        <v>0</v>
      </c>
      <c r="FA21" s="100">
        <f>IF(FA$6&lt;=$C$2,SUMIFS('Pooled CF'!$E:$E,'Pooled CF'!$A:$A,$A21,'Pooled CF'!$G:$G,FA$6),0)+IF(FA$6=$C$2,$K21)</f>
        <v>0</v>
      </c>
      <c r="FB21" s="100">
        <f>IF(FB$6&lt;=$C$2,SUMIFS('Pooled CF'!$E:$E,'Pooled CF'!$A:$A,$A21,'Pooled CF'!$G:$G,FB$6),0)+IF(FB$6=$C$2,$K21)</f>
        <v>0</v>
      </c>
      <c r="FC21" s="100">
        <f>IF(FC$6&lt;=$C$2,SUMIFS('Pooled CF'!$E:$E,'Pooled CF'!$A:$A,$A21,'Pooled CF'!$G:$G,FC$6),0)+IF(FC$6=$C$2,$K21)</f>
        <v>0</v>
      </c>
      <c r="FD21" s="100">
        <f>IF(FD$6&lt;=$C$2,SUMIFS('Pooled CF'!$E:$E,'Pooled CF'!$A:$A,$A21,'Pooled CF'!$G:$G,FD$6),0)+IF(FD$6=$C$2,$K21)</f>
        <v>0</v>
      </c>
      <c r="FE21" s="100">
        <f>IF(FE$6&lt;=$C$2,SUMIFS('Pooled CF'!$E:$E,'Pooled CF'!$A:$A,$A21,'Pooled CF'!$G:$G,FE$6),0)+IF(FE$6=$C$2,$K21)</f>
        <v>0</v>
      </c>
      <c r="FF21" s="100">
        <f>IF(FF$6&lt;=$C$2,SUMIFS('Pooled CF'!$E:$E,'Pooled CF'!$A:$A,$A21,'Pooled CF'!$G:$G,FF$6),0)+IF(FF$6=$C$2,$K21)</f>
        <v>0</v>
      </c>
      <c r="FG21" s="100">
        <f>IF(FG$6&lt;=$C$2,SUMIFS('Pooled CF'!$E:$E,'Pooled CF'!$A:$A,$A21,'Pooled CF'!$G:$G,FG$6),0)+IF(FG$6=$C$2,$K21)</f>
        <v>0</v>
      </c>
      <c r="FH21" s="100">
        <f>IF(FH$6&lt;=$C$2,SUMIFS('Pooled CF'!$E:$E,'Pooled CF'!$A:$A,$A21,'Pooled CF'!$G:$G,FH$6),0)+IF(FH$6=$C$2,$K21)</f>
        <v>0</v>
      </c>
      <c r="FI21" s="100">
        <f>IF(FI$6&lt;=$C$2,SUMIFS('Pooled CF'!$E:$E,'Pooled CF'!$A:$A,$A21,'Pooled CF'!$G:$G,FI$6),0)+IF(FI$6=$C$2,$K21)</f>
        <v>0</v>
      </c>
      <c r="FJ21" s="100">
        <f>IF(FJ$6&lt;=$C$2,SUMIFS('Pooled CF'!$E:$E,'Pooled CF'!$A:$A,$A21,'Pooled CF'!$G:$G,FJ$6),0)+IF(FJ$6=$C$2,$K21)</f>
        <v>0</v>
      </c>
      <c r="FK21" s="100">
        <f>IF(FK$6&lt;=$C$2,SUMIFS('Pooled CF'!$E:$E,'Pooled CF'!$A:$A,$A21,'Pooled CF'!$G:$G,FK$6),0)+IF(FK$6=$C$2,$K21)</f>
        <v>0</v>
      </c>
      <c r="FL21" s="100">
        <f>IF(FL$6&lt;=$C$2,SUMIFS('Pooled CF'!$E:$E,'Pooled CF'!$A:$A,$A21,'Pooled CF'!$G:$G,FL$6),0)+IF(FL$6=$C$2,$K21)</f>
        <v>0</v>
      </c>
      <c r="FM21" s="100">
        <f>IF(FM$6&lt;=$C$2,SUMIFS('Pooled CF'!$E:$E,'Pooled CF'!$A:$A,$A21,'Pooled CF'!$G:$G,FM$6),0)+IF(FM$6=$C$2,$K21)</f>
        <v>0</v>
      </c>
      <c r="FN21" s="100">
        <f>IF(FN$6&lt;=$C$2,SUMIFS('Pooled CF'!$E:$E,'Pooled CF'!$A:$A,$A21,'Pooled CF'!$G:$G,FN$6),0)+IF(FN$6=$C$2,$K21)</f>
        <v>0</v>
      </c>
      <c r="FO21" s="100">
        <f>IF(FO$6&lt;=$C$2,SUMIFS('Pooled CF'!$E:$E,'Pooled CF'!$A:$A,$A21,'Pooled CF'!$G:$G,FO$6),0)+IF(FO$6=$C$2,$K21)</f>
        <v>0</v>
      </c>
      <c r="FP21" s="100">
        <f>IF(FP$6&lt;=$C$2,SUMIFS('Pooled CF'!$E:$E,'Pooled CF'!$A:$A,$A21,'Pooled CF'!$G:$G,FP$6),0)+IF(FP$6=$C$2,$K21)</f>
        <v>0</v>
      </c>
      <c r="FQ21" s="100">
        <f>IF(FQ$6&lt;=$C$2,SUMIFS('Pooled CF'!$E:$E,'Pooled CF'!$A:$A,$A21,'Pooled CF'!$G:$G,FQ$6),0)+IF(FQ$6=$C$2,$K21)</f>
        <v>0</v>
      </c>
      <c r="FR21" s="100">
        <f>IF(FR$6&lt;=$C$2,SUMIFS('Pooled CF'!$E:$E,'Pooled CF'!$A:$A,$A21,'Pooled CF'!$G:$G,FR$6),0)+IF(FR$6=$C$2,$K21)</f>
        <v>0</v>
      </c>
      <c r="FS21" s="100">
        <f>IF(FS$6&lt;=$C$2,SUMIFS('Pooled CF'!$E:$E,'Pooled CF'!$A:$A,$A21,'Pooled CF'!$G:$G,FS$6),0)+IF(FS$6=$C$2,$K21)</f>
        <v>0</v>
      </c>
      <c r="FT21" s="100">
        <f>IF(FT$6&lt;=$C$2,SUMIFS('Pooled CF'!$E:$E,'Pooled CF'!$A:$A,$A21,'Pooled CF'!$G:$G,FT$6),0)+IF(FT$6=$C$2,$K21)</f>
        <v>0</v>
      </c>
      <c r="FU21" s="100">
        <f>IF(FU$6&lt;=$C$2,SUMIFS('Pooled CF'!$E:$E,'Pooled CF'!$A:$A,$A21,'Pooled CF'!$G:$G,FU$6),0)+IF(FU$6=$C$2,$K21)</f>
        <v>0</v>
      </c>
      <c r="FV21" s="100">
        <f>IF(FV$6&lt;=$C$2,SUMIFS('Pooled CF'!$E:$E,'Pooled CF'!$A:$A,$A21,'Pooled CF'!$G:$G,FV$6),0)+IF(FV$6=$C$2,$K21)</f>
        <v>0</v>
      </c>
      <c r="FW21" s="100">
        <f>IF(FW$6&lt;=$C$2,SUMIFS('Pooled CF'!$E:$E,'Pooled CF'!$A:$A,$A21,'Pooled CF'!$G:$G,FW$6),0)+IF(FW$6=$C$2,$K21)</f>
        <v>0</v>
      </c>
      <c r="FX21" s="100">
        <f>IF(FX$6&lt;=$C$2,SUMIFS('Pooled CF'!$E:$E,'Pooled CF'!$A:$A,$A21,'Pooled CF'!$G:$G,FX$6),0)+IF(FX$6=$C$2,$K21)</f>
        <v>0</v>
      </c>
      <c r="FY21" s="100">
        <f>IF(FY$6&lt;=$C$2,SUMIFS('Pooled CF'!$E:$E,'Pooled CF'!$A:$A,$A21,'Pooled CF'!$G:$G,FY$6),0)+IF(FY$6=$C$2,$K21)</f>
        <v>0</v>
      </c>
      <c r="FZ21" s="100">
        <f>IF(FZ$6&lt;=$C$2,SUMIFS('Pooled CF'!$E:$E,'Pooled CF'!$A:$A,$A21,'Pooled CF'!$G:$G,FZ$6),0)+IF(FZ$6=$C$2,$K21)</f>
        <v>0</v>
      </c>
      <c r="GA21" s="100">
        <f>IF(GA$6&lt;=$C$2,SUMIFS('Pooled CF'!$E:$E,'Pooled CF'!$A:$A,$A21,'Pooled CF'!$G:$G,GA$6),0)+IF(GA$6=$C$2,$K21)</f>
        <v>0</v>
      </c>
      <c r="GB21" s="100">
        <f>IF(GB$6&lt;=$C$2,SUMIFS('Pooled CF'!$E:$E,'Pooled CF'!$A:$A,$A21,'Pooled CF'!$G:$G,GB$6),0)+IF(GB$6=$C$2,$K21)</f>
        <v>0</v>
      </c>
      <c r="GC21" s="100">
        <f>IF(GC$6&lt;=$C$2,SUMIFS('Pooled CF'!$E:$E,'Pooled CF'!$A:$A,$A21,'Pooled CF'!$G:$G,GC$6),0)+IF(GC$6=$C$2,$K21)</f>
        <v>0</v>
      </c>
      <c r="GD21" s="100">
        <f>IF(GD$6&lt;=$C$2,SUMIFS('Pooled CF'!$E:$E,'Pooled CF'!$A:$A,$A21,'Pooled CF'!$G:$G,GD$6),0)+IF(GD$6=$C$2,$K21)</f>
        <v>0</v>
      </c>
      <c r="GE21" s="100">
        <f>IF(GE$6&lt;=$C$2,SUMIFS('Pooled CF'!$E:$E,'Pooled CF'!$A:$A,$A21,'Pooled CF'!$G:$G,GE$6),0)+IF(GE$6=$C$2,$K21)</f>
        <v>0</v>
      </c>
      <c r="GF21" s="100">
        <f>IF(GF$6&lt;=$C$2,SUMIFS('Pooled CF'!$E:$E,'Pooled CF'!$A:$A,$A21,'Pooled CF'!$G:$G,GF$6),0)+IF(GF$6=$C$2,$K21)</f>
        <v>0</v>
      </c>
      <c r="GG21" s="100">
        <f>IF(GG$6&lt;=$C$2,SUMIFS('Pooled CF'!$E:$E,'Pooled CF'!$A:$A,$A21,'Pooled CF'!$G:$G,GG$6),0)+IF(GG$6=$C$2,$K21)</f>
        <v>0</v>
      </c>
      <c r="GH21" s="100">
        <f>IF(GH$6&lt;=$C$2,SUMIFS('Pooled CF'!$E:$E,'Pooled CF'!$A:$A,$A21,'Pooled CF'!$G:$G,GH$6),0)+IF(GH$6=$C$2,$K21)</f>
        <v>0</v>
      </c>
      <c r="GI21" s="100">
        <f>IF(GI$6&lt;=$C$2,SUMIFS('Pooled CF'!$E:$E,'Pooled CF'!$A:$A,$A21,'Pooled CF'!$G:$G,GI$6),0)+IF(GI$6=$C$2,$K21)</f>
        <v>0</v>
      </c>
      <c r="GJ21" s="100">
        <f>IF(GJ$6&lt;=$C$2,SUMIFS('Pooled CF'!$E:$E,'Pooled CF'!$A:$A,$A21,'Pooled CF'!$G:$G,GJ$6),0)+IF(GJ$6=$C$2,$K21)</f>
        <v>0</v>
      </c>
      <c r="GK21" s="100">
        <f>IF(GK$6&lt;=$C$2,SUMIFS('Pooled CF'!$E:$E,'Pooled CF'!$A:$A,$A21,'Pooled CF'!$G:$G,GK$6),0)+IF(GK$6=$C$2,$K21)</f>
        <v>0</v>
      </c>
      <c r="GL21" s="100">
        <f>IF(GL$6&lt;=$C$2,SUMIFS('Pooled CF'!$E:$E,'Pooled CF'!$A:$A,$A21,'Pooled CF'!$G:$G,GL$6),0)+IF(GL$6=$C$2,$K21)</f>
        <v>0</v>
      </c>
      <c r="GM21" s="100">
        <f>IF(GM$6&lt;=$C$2,SUMIFS('Pooled CF'!$E:$E,'Pooled CF'!$A:$A,$A21,'Pooled CF'!$G:$G,GM$6),0)+IF(GM$6=$C$2,$K21)</f>
        <v>0</v>
      </c>
      <c r="GN21" s="100">
        <f>IF(GN$6&lt;=$C$2,SUMIFS('Pooled CF'!$E:$E,'Pooled CF'!$A:$A,$A21,'Pooled CF'!$G:$G,GN$6),0)+IF(GN$6=$C$2,$K21)</f>
        <v>0</v>
      </c>
      <c r="GO21" s="100">
        <f>IF(GO$6&lt;=$C$2,SUMIFS('Pooled CF'!$E:$E,'Pooled CF'!$A:$A,$A21,'Pooled CF'!$G:$G,GO$6),0)+IF(GO$6=$C$2,$K21)</f>
        <v>0</v>
      </c>
      <c r="GP21" s="100">
        <f>IF(GP$6&lt;=$C$2,SUMIFS('Pooled CF'!$E:$E,'Pooled CF'!$A:$A,$A21,'Pooled CF'!$G:$G,GP$6),0)+IF(GP$6=$C$2,$K21)</f>
        <v>0</v>
      </c>
      <c r="GQ21" s="100">
        <f>IF(GQ$6&lt;=$C$2,SUMIFS('Pooled CF'!$E:$E,'Pooled CF'!$A:$A,$A21,'Pooled CF'!$G:$G,GQ$6),0)+IF(GQ$6=$C$2,$K21)</f>
        <v>0</v>
      </c>
      <c r="GR21" s="100">
        <f>IF(GR$6&lt;=$C$2,SUMIFS('Pooled CF'!$E:$E,'Pooled CF'!$A:$A,$A21,'Pooled CF'!$G:$G,GR$6),0)+IF(GR$6=$C$2,$K21)</f>
        <v>0</v>
      </c>
      <c r="GS21" s="100">
        <f>IF(GS$6&lt;=$C$2,SUMIFS('Pooled CF'!$E:$E,'Pooled CF'!$A:$A,$A21,'Pooled CF'!$G:$G,GS$6),0)+IF(GS$6=$C$2,$K21)</f>
        <v>0</v>
      </c>
      <c r="GT21" s="100">
        <f>IF(GT$6&lt;=$C$2,SUMIFS('Pooled CF'!$E:$E,'Pooled CF'!$A:$A,$A21,'Pooled CF'!$G:$G,GT$6),0)+IF(GT$6=$C$2,$K21)</f>
        <v>0</v>
      </c>
      <c r="GU21" s="100">
        <f>IF(GU$6&lt;=$C$2,SUMIFS('Pooled CF'!$E:$E,'Pooled CF'!$A:$A,$A21,'Pooled CF'!$G:$G,GU$6),0)+IF(GU$6=$C$2,$K21)</f>
        <v>0</v>
      </c>
      <c r="GV21" s="100">
        <f>IF(GV$6&lt;=$C$2,SUMIFS('Pooled CF'!$E:$E,'Pooled CF'!$A:$A,$A21,'Pooled CF'!$G:$G,GV$6),0)+IF(GV$6=$C$2,$K21)</f>
        <v>0</v>
      </c>
      <c r="GW21" s="100">
        <f>IF(GW$6&lt;=$C$2,SUMIFS('Pooled CF'!$E:$E,'Pooled CF'!$A:$A,$A21,'Pooled CF'!$G:$G,GW$6),0)+IF(GW$6=$C$2,$K21)</f>
        <v>0</v>
      </c>
      <c r="GY21" s="85">
        <f t="shared" si="11"/>
        <v>0</v>
      </c>
      <c r="GZ21" s="85">
        <f t="shared" si="10"/>
        <v>-38590821.529999986</v>
      </c>
      <c r="HA21" s="85">
        <f t="shared" si="10"/>
        <v>3877616.3199999994</v>
      </c>
      <c r="HB21" s="85">
        <f t="shared" si="10"/>
        <v>3778116.2800000003</v>
      </c>
      <c r="HC21" s="85">
        <f t="shared" si="10"/>
        <v>3659164.8600000003</v>
      </c>
      <c r="HD21" s="85">
        <f t="shared" si="10"/>
        <v>3749688.7200000007</v>
      </c>
      <c r="HE21" s="85">
        <f t="shared" si="10"/>
        <v>3519818.5300000003</v>
      </c>
      <c r="HF21" s="85">
        <f t="shared" si="10"/>
        <v>3580447.8700000006</v>
      </c>
      <c r="HG21" s="85">
        <f t="shared" si="10"/>
        <v>4463093.0200000005</v>
      </c>
      <c r="HH21" s="85">
        <f t="shared" ca="1" si="10"/>
        <v>42712918.656673998</v>
      </c>
      <c r="HI21" s="85">
        <f t="shared" si="10"/>
        <v>0</v>
      </c>
      <c r="HJ21" s="85">
        <f t="shared" si="10"/>
        <v>0</v>
      </c>
      <c r="HK21" s="85">
        <f t="shared" si="10"/>
        <v>0</v>
      </c>
      <c r="HL21" s="85">
        <f t="shared" si="10"/>
        <v>0</v>
      </c>
      <c r="HM21" s="85">
        <f t="shared" si="10"/>
        <v>0</v>
      </c>
      <c r="HN21" s="85">
        <f t="shared" si="10"/>
        <v>0</v>
      </c>
      <c r="HO21" s="85">
        <f t="shared" ca="1" si="12"/>
        <v>30750042.726674013</v>
      </c>
    </row>
    <row r="22" spans="1:223" hidden="1" outlineLevel="1" x14ac:dyDescent="0.75">
      <c r="A22" s="7" t="s">
        <v>28</v>
      </c>
      <c r="B22" s="112" t="s">
        <v>172</v>
      </c>
      <c r="C22" s="104"/>
      <c r="D22" s="104">
        <f ca="1">EOMONTH(OFFSET(Strats!$B$3,MATCH($B22,Strats!$B$4:$B$31,0),MATCH(D$5,Strats!$C$3:$BS$3,0)),0)</f>
        <v>43585</v>
      </c>
      <c r="E22" s="87">
        <f ca="1">OFFSET(Strats!$B$3,MATCH($B22,Strats!$B$4:$B$31,0),MATCH(E$5,Strats!$C$3:$BS$3,0))</f>
        <v>68309051</v>
      </c>
      <c r="F22" s="88">
        <f ca="1">OFFSET(Strats!$B$3,MATCH($B22,Strats!$B$4:$B$31,0),MATCH(F$5,Strats!$C$3:$BS$3,0))</f>
        <v>0.53636944036153433</v>
      </c>
      <c r="G22" s="85">
        <f t="shared" ca="1" si="7"/>
        <v>36638887.456497505</v>
      </c>
      <c r="H22" s="113">
        <f ca="1">'HTM Output'!G22</f>
        <v>24158464.679999985</v>
      </c>
      <c r="I22" s="87">
        <f ca="1">OFFSET(Strats!$B$3,MATCH($B22,Strats!$B$4:$B$31,0),MATCH(I$5,Strats!$C$3:$BS$3,0))</f>
        <v>65571596.630000003</v>
      </c>
      <c r="J22" s="88">
        <f ca="1">OFFSET(Strats!$B$3,MATCH($B22,Strats!$B$4:$B$31,0),MATCH(J$5,Strats!$C$3:$BS$3,0))</f>
        <v>0.5923629001967361</v>
      </c>
      <c r="K22" s="85">
        <f t="shared" ca="1" si="8"/>
        <v>38842181.150277331</v>
      </c>
      <c r="L22" s="86">
        <f ca="1">IFERROR(XIRR(OFFSET($N22,0,MATCH($D22,$O$6:$GW$6,0)):$GW22,OFFSET($N$6,0,MATCH($D22,$O$6:$GW$6,0)):$GW$6),"N/A")</f>
        <v>0.10287103056907654</v>
      </c>
      <c r="M22" s="95">
        <f t="shared" ca="1" si="9"/>
        <v>1.71950215205306</v>
      </c>
      <c r="O22" s="100">
        <f>IF(O$6&lt;=$C$2,SUMIFS('Pooled CF'!$E:$E,'Pooled CF'!$A:$A,$A22,'Pooled CF'!$G:$G,O$6),0)+IF(O$6=$C$2,$K22)</f>
        <v>0</v>
      </c>
      <c r="P22" s="100">
        <f>IF(P$6&lt;=$C$2,SUMIFS('Pooled CF'!$E:$E,'Pooled CF'!$A:$A,$A22,'Pooled CF'!$G:$G,P$6),0)+IF(P$6=$C$2,$K22)</f>
        <v>0</v>
      </c>
      <c r="Q22" s="100">
        <f>IF(Q$6&lt;=$C$2,SUMIFS('Pooled CF'!$E:$E,'Pooled CF'!$A:$A,$A22,'Pooled CF'!$G:$G,Q$6),0)+IF(Q$6=$C$2,$K22)</f>
        <v>0</v>
      </c>
      <c r="R22" s="100">
        <f>IF(R$6&lt;=$C$2,SUMIFS('Pooled CF'!$E:$E,'Pooled CF'!$A:$A,$A22,'Pooled CF'!$G:$G,R$6),0)+IF(R$6=$C$2,$K22)</f>
        <v>0</v>
      </c>
      <c r="S22" s="100">
        <f>IF(S$6&lt;=$C$2,SUMIFS('Pooled CF'!$E:$E,'Pooled CF'!$A:$A,$A22,'Pooled CF'!$G:$G,S$6),0)+IF(S$6=$C$2,$K22)</f>
        <v>0</v>
      </c>
      <c r="T22" s="100">
        <f>IF(T$6&lt;=$C$2,SUMIFS('Pooled CF'!$E:$E,'Pooled CF'!$A:$A,$A22,'Pooled CF'!$G:$G,T$6),0)+IF(T$6=$C$2,$K22)</f>
        <v>0</v>
      </c>
      <c r="U22" s="100">
        <f>IF(U$6&lt;=$C$2,SUMIFS('Pooled CF'!$E:$E,'Pooled CF'!$A:$A,$A22,'Pooled CF'!$G:$G,U$6),0)+IF(U$6=$C$2,$K22)</f>
        <v>0</v>
      </c>
      <c r="V22" s="100">
        <f>IF(V$6&lt;=$C$2,SUMIFS('Pooled CF'!$E:$E,'Pooled CF'!$A:$A,$A22,'Pooled CF'!$G:$G,V$6),0)+IF(V$6=$C$2,$K22)</f>
        <v>0</v>
      </c>
      <c r="W22" s="100">
        <f>IF(W$6&lt;=$C$2,SUMIFS('Pooled CF'!$E:$E,'Pooled CF'!$A:$A,$A22,'Pooled CF'!$G:$G,W$6),0)+IF(W$6=$C$2,$K22)</f>
        <v>0</v>
      </c>
      <c r="X22" s="100">
        <f>IF(X$6&lt;=$C$2,SUMIFS('Pooled CF'!$E:$E,'Pooled CF'!$A:$A,$A22,'Pooled CF'!$G:$G,X$6),0)+IF(X$6=$C$2,$K22)</f>
        <v>0</v>
      </c>
      <c r="Y22" s="100">
        <f>IF(Y$6&lt;=$C$2,SUMIFS('Pooled CF'!$E:$E,'Pooled CF'!$A:$A,$A22,'Pooled CF'!$G:$G,Y$6),0)+IF(Y$6=$C$2,$K22)</f>
        <v>0</v>
      </c>
      <c r="Z22" s="100">
        <f>IF(Z$6&lt;=$C$2,SUMIFS('Pooled CF'!$E:$E,'Pooled CF'!$A:$A,$A22,'Pooled CF'!$G:$G,Z$6),0)+IF(Z$6=$C$2,$K22)</f>
        <v>0</v>
      </c>
      <c r="AA22" s="100">
        <f>IF(AA$6&lt;=$C$2,SUMIFS('Pooled CF'!$E:$E,'Pooled CF'!$A:$A,$A22,'Pooled CF'!$G:$G,AA$6),0)+IF(AA$6=$C$2,$K22)</f>
        <v>0</v>
      </c>
      <c r="AB22" s="100">
        <f>IF(AB$6&lt;=$C$2,SUMIFS('Pooled CF'!$E:$E,'Pooled CF'!$A:$A,$A22,'Pooled CF'!$G:$G,AB$6),0)+IF(AB$6=$C$2,$K22)</f>
        <v>0</v>
      </c>
      <c r="AC22" s="100">
        <f>IF(AC$6&lt;=$C$2,SUMIFS('Pooled CF'!$E:$E,'Pooled CF'!$A:$A,$A22,'Pooled CF'!$G:$G,AC$6),0)+IF(AC$6=$C$2,$K22)</f>
        <v>0</v>
      </c>
      <c r="AD22" s="100">
        <f>IF(AD$6&lt;=$C$2,SUMIFS('Pooled CF'!$E:$E,'Pooled CF'!$A:$A,$A22,'Pooled CF'!$G:$G,AD$6),0)+IF(AD$6=$C$2,$K22)</f>
        <v>0</v>
      </c>
      <c r="AE22" s="100">
        <f>IF(AE$6&lt;=$C$2,SUMIFS('Pooled CF'!$E:$E,'Pooled CF'!$A:$A,$A22,'Pooled CF'!$G:$G,AE$6),0)+IF(AE$6=$C$2,$K22)</f>
        <v>0</v>
      </c>
      <c r="AF22" s="100">
        <f>IF(AF$6&lt;=$C$2,SUMIFS('Pooled CF'!$E:$E,'Pooled CF'!$A:$A,$A22,'Pooled CF'!$G:$G,AF$6),0)+IF(AF$6=$C$2,$K22)</f>
        <v>0</v>
      </c>
      <c r="AG22" s="100">
        <f>IF(AG$6&lt;=$C$2,SUMIFS('Pooled CF'!$E:$E,'Pooled CF'!$A:$A,$A22,'Pooled CF'!$G:$G,AG$6),0)+IF(AG$6=$C$2,$K22)</f>
        <v>0</v>
      </c>
      <c r="AH22" s="100">
        <f>IF(AH$6&lt;=$C$2,SUMIFS('Pooled CF'!$E:$E,'Pooled CF'!$A:$A,$A22,'Pooled CF'!$G:$G,AH$6),0)+IF(AH$6=$C$2,$K22)</f>
        <v>0</v>
      </c>
      <c r="AI22" s="100">
        <f>IF(AI$6&lt;=$C$2,SUMIFS('Pooled CF'!$E:$E,'Pooled CF'!$A:$A,$A22,'Pooled CF'!$G:$G,AI$6),0)+IF(AI$6=$C$2,$K22)</f>
        <v>0</v>
      </c>
      <c r="AJ22" s="100">
        <f>IF(AJ$6&lt;=$C$2,SUMIFS('Pooled CF'!$E:$E,'Pooled CF'!$A:$A,$A22,'Pooled CF'!$G:$G,AJ$6),0)+IF(AJ$6=$C$2,$K22)</f>
        <v>0</v>
      </c>
      <c r="AK22" s="100">
        <f>IF(AK$6&lt;=$C$2,SUMIFS('Pooled CF'!$E:$E,'Pooled CF'!$A:$A,$A22,'Pooled CF'!$G:$G,AK$6),0)+IF(AK$6=$C$2,$K22)</f>
        <v>0</v>
      </c>
      <c r="AL22" s="100">
        <f>IF(AL$6&lt;=$C$2,SUMIFS('Pooled CF'!$E:$E,'Pooled CF'!$A:$A,$A22,'Pooled CF'!$G:$G,AL$6),0)+IF(AL$6=$C$2,$K22)</f>
        <v>0</v>
      </c>
      <c r="AM22" s="100">
        <f>IF(AM$6&lt;=$C$2,SUMIFS('Pooled CF'!$E:$E,'Pooled CF'!$A:$A,$A22,'Pooled CF'!$G:$G,AM$6),0)+IF(AM$6=$C$2,$K22)</f>
        <v>0</v>
      </c>
      <c r="AN22" s="100">
        <f>IF(AN$6&lt;=$C$2,SUMIFS('Pooled CF'!$E:$E,'Pooled CF'!$A:$A,$A22,'Pooled CF'!$G:$G,AN$6),0)+IF(AN$6=$C$2,$K22)</f>
        <v>0</v>
      </c>
      <c r="AO22" s="100">
        <f>IF(AO$6&lt;=$C$2,SUMIFS('Pooled CF'!$E:$E,'Pooled CF'!$A:$A,$A22,'Pooled CF'!$G:$G,AO$6),0)+IF(AO$6=$C$2,$K22)</f>
        <v>-36638887.456497513</v>
      </c>
      <c r="AP22" s="100">
        <f>IF(AP$6&lt;=$C$2,SUMIFS('Pooled CF'!$E:$E,'Pooled CF'!$A:$A,$A22,'Pooled CF'!$G:$G,AP$6),0)+IF(AP$6=$C$2,$K22)</f>
        <v>285821.03000000003</v>
      </c>
      <c r="AQ22" s="100">
        <f>IF(AQ$6&lt;=$C$2,SUMIFS('Pooled CF'!$E:$E,'Pooled CF'!$A:$A,$A22,'Pooled CF'!$G:$G,AQ$6),0)+IF(AQ$6=$C$2,$K22)</f>
        <v>295343.84000000003</v>
      </c>
      <c r="AR22" s="100">
        <f>IF(AR$6&lt;=$C$2,SUMIFS('Pooled CF'!$E:$E,'Pooled CF'!$A:$A,$A22,'Pooled CF'!$G:$G,AR$6),0)+IF(AR$6=$C$2,$K22)</f>
        <v>285812.8</v>
      </c>
      <c r="AS22" s="100">
        <f>IF(AS$6&lt;=$C$2,SUMIFS('Pooled CF'!$E:$E,'Pooled CF'!$A:$A,$A22,'Pooled CF'!$G:$G,AS$6),0)+IF(AS$6=$C$2,$K22)</f>
        <v>295335.26</v>
      </c>
      <c r="AT22" s="100">
        <f>IF(AT$6&lt;=$C$2,SUMIFS('Pooled CF'!$E:$E,'Pooled CF'!$A:$A,$A22,'Pooled CF'!$G:$G,AT$6),0)+IF(AT$6=$C$2,$K22)</f>
        <v>295331.26</v>
      </c>
      <c r="AU22" s="100">
        <f>IF(AU$6&lt;=$C$2,SUMIFS('Pooled CF'!$E:$E,'Pooled CF'!$A:$A,$A22,'Pooled CF'!$G:$G,AU$6),0)+IF(AU$6=$C$2,$K22)</f>
        <v>285800.58</v>
      </c>
      <c r="AV22" s="100">
        <f>IF(AV$6&lt;=$C$2,SUMIFS('Pooled CF'!$E:$E,'Pooled CF'!$A:$A,$A22,'Pooled CF'!$G:$G,AV$6),0)+IF(AV$6=$C$2,$K22)</f>
        <v>295322.56</v>
      </c>
      <c r="AW22" s="100">
        <f>IF(AW$6&lt;=$C$2,SUMIFS('Pooled CF'!$E:$E,'Pooled CF'!$A:$A,$A22,'Pooled CF'!$G:$G,AW$6),0)+IF(AW$6=$C$2,$K22)</f>
        <v>285444.38</v>
      </c>
      <c r="AX22" s="100">
        <f>IF(AX$6&lt;=$C$2,SUMIFS('Pooled CF'!$E:$E,'Pooled CF'!$A:$A,$A22,'Pooled CF'!$G:$G,AX$6),0)+IF(AX$6=$C$2,$K22)</f>
        <v>295553.78999999998</v>
      </c>
      <c r="AY22" s="100">
        <f>IF(AY$6&lt;=$C$2,SUMIFS('Pooled CF'!$E:$E,'Pooled CF'!$A:$A,$A22,'Pooled CF'!$G:$G,AY$6),0)+IF(AY$6=$C$2,$K22)</f>
        <v>285784.23</v>
      </c>
      <c r="AZ22" s="100">
        <f>IF(AZ$6&lt;=$C$2,SUMIFS('Pooled CF'!$E:$E,'Pooled CF'!$A:$A,$A22,'Pooled CF'!$G:$G,AZ$6),0)+IF(AZ$6=$C$2,$K22)</f>
        <v>284775.83</v>
      </c>
      <c r="BA22" s="100">
        <f>IF(BA$6&lt;=$C$2,SUMIFS('Pooled CF'!$E:$E,'Pooled CF'!$A:$A,$A22,'Pooled CF'!$G:$G,BA$6),0)+IF(BA$6=$C$2,$K22)</f>
        <v>295787.49</v>
      </c>
      <c r="BB22" s="100">
        <f>IF(BB$6&lt;=$C$2,SUMIFS('Pooled CF'!$E:$E,'Pooled CF'!$A:$A,$A22,'Pooled CF'!$G:$G,BB$6),0)+IF(BB$6=$C$2,$K22)</f>
        <v>285630.15000000002</v>
      </c>
      <c r="BC22" s="100">
        <f>IF(BC$6&lt;=$C$2,SUMIFS('Pooled CF'!$E:$E,'Pooled CF'!$A:$A,$A22,'Pooled CF'!$G:$G,BC$6),0)+IF(BC$6=$C$2,$K22)</f>
        <v>295409.74</v>
      </c>
      <c r="BD22" s="100">
        <f>IF(BD$6&lt;=$C$2,SUMIFS('Pooled CF'!$E:$E,'Pooled CF'!$A:$A,$A22,'Pooled CF'!$G:$G,BD$6),0)+IF(BD$6=$C$2,$K22)</f>
        <v>282244.12</v>
      </c>
      <c r="BE22" s="100">
        <f>IF(BE$6&lt;=$C$2,SUMIFS('Pooled CF'!$E:$E,'Pooled CF'!$A:$A,$A22,'Pooled CF'!$G:$G,BE$6),0)+IF(BE$6=$C$2,$K22)</f>
        <v>291091.99</v>
      </c>
      <c r="BF22" s="100">
        <f>IF(BF$6&lt;=$C$2,SUMIFS('Pooled CF'!$E:$E,'Pooled CF'!$A:$A,$A22,'Pooled CF'!$G:$G,BF$6),0)+IF(BF$6=$C$2,$K22)</f>
        <v>291690.15999999997</v>
      </c>
      <c r="BG22" s="100">
        <f>IF(BG$6&lt;=$C$2,SUMIFS('Pooled CF'!$E:$E,'Pooled CF'!$A:$A,$A22,'Pooled CF'!$G:$G,BG$6),0)+IF(BG$6=$C$2,$K22)</f>
        <v>278616.89</v>
      </c>
      <c r="BH22" s="100">
        <f>IF(BH$6&lt;=$C$2,SUMIFS('Pooled CF'!$E:$E,'Pooled CF'!$A:$A,$A22,'Pooled CF'!$G:$G,BH$6),0)+IF(BH$6=$C$2,$K22)</f>
        <v>287854.18</v>
      </c>
      <c r="BI22" s="100">
        <f>IF(BI$6&lt;=$C$2,SUMIFS('Pooled CF'!$E:$E,'Pooled CF'!$A:$A,$A22,'Pooled CF'!$G:$G,BI$6),0)+IF(BI$6=$C$2,$K22)</f>
        <v>278531.49</v>
      </c>
      <c r="BJ22" s="100">
        <f>IF(BJ$6&lt;=$C$2,SUMIFS('Pooled CF'!$E:$E,'Pooled CF'!$A:$A,$A22,'Pooled CF'!$G:$G,BJ$6),0)+IF(BJ$6=$C$2,$K22)</f>
        <v>278803.65000000002</v>
      </c>
      <c r="BK22" s="100">
        <f>IF(BK$6&lt;=$C$2,SUMIFS('Pooled CF'!$E:$E,'Pooled CF'!$A:$A,$A22,'Pooled CF'!$G:$G,BK$6),0)+IF(BK$6=$C$2,$K22)</f>
        <v>268893.51</v>
      </c>
      <c r="BL22" s="100">
        <f>IF(BL$6&lt;=$C$2,SUMIFS('Pooled CF'!$E:$E,'Pooled CF'!$A:$A,$A22,'Pooled CF'!$G:$G,BL$6),0)+IF(BL$6=$C$2,$K22)</f>
        <v>270162.68</v>
      </c>
      <c r="BM22" s="100">
        <f>IF(BM$6&lt;=$C$2,SUMIFS('Pooled CF'!$E:$E,'Pooled CF'!$A:$A,$A22,'Pooled CF'!$G:$G,BM$6),0)+IF(BM$6=$C$2,$K22)</f>
        <v>288218.07</v>
      </c>
      <c r="BN22" s="100">
        <f>IF(BN$6&lt;=$C$2,SUMIFS('Pooled CF'!$E:$E,'Pooled CF'!$A:$A,$A22,'Pooled CF'!$G:$G,BN$6),0)+IF(BN$6=$C$2,$K22)</f>
        <v>295880.40000000002</v>
      </c>
      <c r="BO22" s="100">
        <f>IF(BO$6&lt;=$C$2,SUMIFS('Pooled CF'!$E:$E,'Pooled CF'!$A:$A,$A22,'Pooled CF'!$G:$G,BO$6),0)+IF(BO$6=$C$2,$K22)</f>
        <v>279232.03999999998</v>
      </c>
      <c r="BP22" s="100">
        <f>IF(BP$6&lt;=$C$2,SUMIFS('Pooled CF'!$E:$E,'Pooled CF'!$A:$A,$A22,'Pooled CF'!$G:$G,BP$6),0)+IF(BP$6=$C$2,$K22)</f>
        <v>282074.90999999997</v>
      </c>
      <c r="BQ22" s="100">
        <f>IF(BQ$6&lt;=$C$2,SUMIFS('Pooled CF'!$E:$E,'Pooled CF'!$A:$A,$A22,'Pooled CF'!$G:$G,BQ$6),0)+IF(BQ$6=$C$2,$K22)</f>
        <v>317236.65999999997</v>
      </c>
      <c r="BR22" s="100">
        <f>IF(BR$6&lt;=$C$2,SUMIFS('Pooled CF'!$E:$E,'Pooled CF'!$A:$A,$A22,'Pooled CF'!$G:$G,BR$6),0)+IF(BR$6=$C$2,$K22)</f>
        <v>287612.45</v>
      </c>
      <c r="BS22" s="100">
        <f>IF(BS$6&lt;=$C$2,SUMIFS('Pooled CF'!$E:$E,'Pooled CF'!$A:$A,$A22,'Pooled CF'!$G:$G,BS$6),0)+IF(BS$6=$C$2,$K22)</f>
        <v>274800.26</v>
      </c>
      <c r="BT22" s="100">
        <f>IF(BT$6&lt;=$C$2,SUMIFS('Pooled CF'!$E:$E,'Pooled CF'!$A:$A,$A22,'Pooled CF'!$G:$G,BT$6),0)+IF(BT$6=$C$2,$K22)</f>
        <v>289242.78000000003</v>
      </c>
      <c r="BU22" s="100">
        <f>IF(BU$6&lt;=$C$2,SUMIFS('Pooled CF'!$E:$E,'Pooled CF'!$A:$A,$A22,'Pooled CF'!$G:$G,BU$6),0)+IF(BU$6=$C$2,$K22)</f>
        <v>272408.56</v>
      </c>
      <c r="BV22" s="100">
        <f>IF(BV$6&lt;=$C$2,SUMIFS('Pooled CF'!$E:$E,'Pooled CF'!$A:$A,$A22,'Pooled CF'!$G:$G,BV$6),0)+IF(BV$6=$C$2,$K22)</f>
        <v>267949.44</v>
      </c>
      <c r="BW22" s="100">
        <f>IF(BW$6&lt;=$C$2,SUMIFS('Pooled CF'!$E:$E,'Pooled CF'!$A:$A,$A22,'Pooled CF'!$G:$G,BW$6),0)+IF(BW$6=$C$2,$K22)</f>
        <v>258996.8</v>
      </c>
      <c r="BX22" s="100">
        <f>IF(BX$6&lt;=$C$2,SUMIFS('Pooled CF'!$E:$E,'Pooled CF'!$A:$A,$A22,'Pooled CF'!$G:$G,BX$6),0)+IF(BX$6=$C$2,$K22)</f>
        <v>318585.08</v>
      </c>
      <c r="BY22" s="100">
        <f>IF(BY$6&lt;=$C$2,SUMIFS('Pooled CF'!$E:$E,'Pooled CF'!$A:$A,$A22,'Pooled CF'!$G:$G,BY$6),0)+IF(BY$6=$C$2,$K22)</f>
        <v>282122.34999999998</v>
      </c>
      <c r="BZ22" s="100">
        <f>IF(BZ$6&lt;=$C$2,SUMIFS('Pooled CF'!$E:$E,'Pooled CF'!$A:$A,$A22,'Pooled CF'!$G:$G,BZ$6),0)+IF(BZ$6=$C$2,$K22)</f>
        <v>276925.48</v>
      </c>
      <c r="CA22" s="100">
        <f>IF(CA$6&lt;=$C$2,SUMIFS('Pooled CF'!$E:$E,'Pooled CF'!$A:$A,$A22,'Pooled CF'!$G:$G,CA$6),0)+IF(CA$6=$C$2,$K22)</f>
        <v>286142.24</v>
      </c>
      <c r="CB22" s="100">
        <f>IF(CB$6&lt;=$C$2,SUMIFS('Pooled CF'!$E:$E,'Pooled CF'!$A:$A,$A22,'Pooled CF'!$G:$G,CB$6),0)+IF(CB$6=$C$2,$K22)</f>
        <v>276973.93</v>
      </c>
      <c r="CC22" s="100">
        <f>IF(CC$6&lt;=$C$2,SUMIFS('Pooled CF'!$E:$E,'Pooled CF'!$A:$A,$A22,'Pooled CF'!$G:$G,CC$6),0)+IF(CC$6=$C$2,$K22)</f>
        <v>286312.7</v>
      </c>
      <c r="CD22" s="100">
        <f>IF(CD$6&lt;=$C$2,SUMIFS('Pooled CF'!$E:$E,'Pooled CF'!$A:$A,$A22,'Pooled CF'!$G:$G,CD$6),0)+IF(CD$6=$C$2,$K22)</f>
        <v>286183.77</v>
      </c>
      <c r="CE22" s="100">
        <f>IF(CE$6&lt;=$C$2,SUMIFS('Pooled CF'!$E:$E,'Pooled CF'!$A:$A,$A22,'Pooled CF'!$G:$G,CE$6),0)+IF(CE$6=$C$2,$K22)</f>
        <v>273906.48</v>
      </c>
      <c r="CF22" s="100">
        <f>IF(CF$6&lt;=$C$2,SUMIFS('Pooled CF'!$E:$E,'Pooled CF'!$A:$A,$A22,'Pooled CF'!$G:$G,CF$6),0)+IF(CF$6=$C$2,$K22)</f>
        <v>388163.51</v>
      </c>
      <c r="CG22" s="100">
        <f>IF(CG$6&lt;=$C$2,SUMIFS('Pooled CF'!$E:$E,'Pooled CF'!$A:$A,$A22,'Pooled CF'!$G:$G,CG$6),0)+IF(CG$6=$C$2,$K22)</f>
        <v>278985.76</v>
      </c>
      <c r="CH22" s="100">
        <f>IF(CH$6&lt;=$C$2,SUMIFS('Pooled CF'!$E:$E,'Pooled CF'!$A:$A,$A22,'Pooled CF'!$G:$G,CH$6),0)+IF(CH$6=$C$2,$K22)</f>
        <v>381669.89</v>
      </c>
      <c r="CI22" s="100">
        <f>IF(CI$6&lt;=$C$2,SUMIFS('Pooled CF'!$E:$E,'Pooled CF'!$A:$A,$A22,'Pooled CF'!$G:$G,CI$6),0)+IF(CI$6=$C$2,$K22)</f>
        <v>286264.71000000002</v>
      </c>
      <c r="CJ22" s="100">
        <f>IF(CJ$6&lt;=$C$2,SUMIFS('Pooled CF'!$E:$E,'Pooled CF'!$A:$A,$A22,'Pooled CF'!$G:$G,CJ$6),0)+IF(CJ$6=$C$2,$K22)</f>
        <v>285342.14</v>
      </c>
      <c r="CK22" s="100">
        <f>IF(CK$6&lt;=$C$2,SUMIFS('Pooled CF'!$E:$E,'Pooled CF'!$A:$A,$A22,'Pooled CF'!$G:$G,CK$6),0)+IF(CK$6=$C$2,$K22)</f>
        <v>291801.18</v>
      </c>
      <c r="CL22" s="100">
        <f>IF(CL$6&lt;=$C$2,SUMIFS('Pooled CF'!$E:$E,'Pooled CF'!$A:$A,$A22,'Pooled CF'!$G:$G,CL$6),0)+IF(CL$6=$C$2,$K22)</f>
        <v>282662.39</v>
      </c>
      <c r="CM22" s="100">
        <f>IF(CM$6&lt;=$C$2,SUMIFS('Pooled CF'!$E:$E,'Pooled CF'!$A:$A,$A22,'Pooled CF'!$G:$G,CM$6),0)+IF(CM$6=$C$2,$K22)</f>
        <v>291149.40999999997</v>
      </c>
      <c r="CN22" s="100">
        <f>IF(CN$6&lt;=$C$2,SUMIFS('Pooled CF'!$E:$E,'Pooled CF'!$A:$A,$A22,'Pooled CF'!$G:$G,CN$6),0)+IF(CN$6=$C$2,$K22)</f>
        <v>297394.03999999998</v>
      </c>
      <c r="CO22" s="100">
        <f>IF(CO$6&lt;=$C$2,SUMIFS('Pooled CF'!$E:$E,'Pooled CF'!$A:$A,$A22,'Pooled CF'!$G:$G,CO$6),0)+IF(CO$6=$C$2,$K22)</f>
        <v>295362.83</v>
      </c>
      <c r="CP22" s="100">
        <f>IF(CP$6&lt;=$C$2,SUMIFS('Pooled CF'!$E:$E,'Pooled CF'!$A:$A,$A22,'Pooled CF'!$G:$G,CP$6),0)+IF(CP$6=$C$2,$K22)</f>
        <v>294578.27</v>
      </c>
      <c r="CQ22" s="100">
        <f>IF(CQ$6&lt;=$C$2,SUMIFS('Pooled CF'!$E:$E,'Pooled CF'!$A:$A,$A22,'Pooled CF'!$G:$G,CQ$6),0)+IF(CQ$6=$C$2,$K22)</f>
        <v>285460.26</v>
      </c>
      <c r="CR22" s="100">
        <f>IF(CR$6&lt;=$C$2,SUMIFS('Pooled CF'!$E:$E,'Pooled CF'!$A:$A,$A22,'Pooled CF'!$G:$G,CR$6),0)+IF(CR$6=$C$2,$K22)</f>
        <v>212371.58</v>
      </c>
      <c r="CS22" s="100">
        <f>IF(CS$6&lt;=$C$2,SUMIFS('Pooled CF'!$E:$E,'Pooled CF'!$A:$A,$A22,'Pooled CF'!$G:$G,CS$6),0)+IF(CS$6=$C$2,$K22)</f>
        <v>316793.27</v>
      </c>
      <c r="CT22" s="100">
        <f>IF(CT$6&lt;=$C$2,SUMIFS('Pooled CF'!$E:$E,'Pooled CF'!$A:$A,$A22,'Pooled CF'!$G:$G,CT$6),0)+IF(CT$6=$C$2,$K22)</f>
        <v>289576.61</v>
      </c>
      <c r="CU22" s="100">
        <f>IF(CU$6&lt;=$C$2,SUMIFS('Pooled CF'!$E:$E,'Pooled CF'!$A:$A,$A22,'Pooled CF'!$G:$G,CU$6),0)+IF(CU$6=$C$2,$K22)</f>
        <v>312936.43</v>
      </c>
      <c r="CV22" s="100">
        <f>IF(CV$6&lt;=$C$2,SUMIFS('Pooled CF'!$E:$E,'Pooled CF'!$A:$A,$A22,'Pooled CF'!$G:$G,CV$6),0)+IF(CV$6=$C$2,$K22)</f>
        <v>282197.65000000002</v>
      </c>
      <c r="CW22" s="100">
        <f>IF(CW$6&lt;=$C$2,SUMIFS('Pooled CF'!$E:$E,'Pooled CF'!$A:$A,$A22,'Pooled CF'!$G:$G,CW$6),0)+IF(CW$6=$C$2,$K22)</f>
        <v>310594.3</v>
      </c>
      <c r="CX22" s="100">
        <f>IF(CX$6&lt;=$C$2,SUMIFS('Pooled CF'!$E:$E,'Pooled CF'!$A:$A,$A22,'Pooled CF'!$G:$G,CX$6),0)+IF(CX$6=$C$2,$K22)</f>
        <v>275826.32</v>
      </c>
      <c r="CY22" s="100">
        <f>IF(CY$6&lt;=$C$2,SUMIFS('Pooled CF'!$E:$E,'Pooled CF'!$A:$A,$A22,'Pooled CF'!$G:$G,CY$6),0)+IF(CY$6=$C$2,$K22)</f>
        <v>282738.44</v>
      </c>
      <c r="CZ22" s="100">
        <f>IF(CZ$6&lt;=$C$2,SUMIFS('Pooled CF'!$E:$E,'Pooled CF'!$A:$A,$A22,'Pooled CF'!$G:$G,CZ$6),0)+IF(CZ$6=$C$2,$K22)</f>
        <v>261987.94</v>
      </c>
      <c r="DA22" s="100">
        <f>IF(DA$6&lt;=$C$2,SUMIFS('Pooled CF'!$E:$E,'Pooled CF'!$A:$A,$A22,'Pooled CF'!$G:$G,DA$6),0)+IF(DA$6=$C$2,$K22)</f>
        <v>270271.35999999999</v>
      </c>
      <c r="DB22" s="100">
        <f>IF(DB$6&lt;=$C$2,SUMIFS('Pooled CF'!$E:$E,'Pooled CF'!$A:$A,$A22,'Pooled CF'!$G:$G,DB$6),0)+IF(DB$6=$C$2,$K22)</f>
        <v>269037.07</v>
      </c>
      <c r="DC22" s="100">
        <f>IF(DC$6&lt;=$C$2,SUMIFS('Pooled CF'!$E:$E,'Pooled CF'!$A:$A,$A22,'Pooled CF'!$G:$G,DC$6),0)+IF(DC$6=$C$2,$K22)</f>
        <v>261970.38</v>
      </c>
      <c r="DD22" s="100">
        <f>IF(DD$6&lt;=$C$2,SUMIFS('Pooled CF'!$E:$E,'Pooled CF'!$A:$A,$A22,'Pooled CF'!$G:$G,DD$6),0)+IF(DD$6=$C$2,$K22)</f>
        <v>270006.34999999998</v>
      </c>
      <c r="DE22" s="100">
        <f>IF(DE$6&lt;=$C$2,SUMIFS('Pooled CF'!$E:$E,'Pooled CF'!$A:$A,$A22,'Pooled CF'!$G:$G,DE$6),0)+IF(DE$6=$C$2,$K22)</f>
        <v>261147.87</v>
      </c>
      <c r="DF22" s="100">
        <f>IF(DF$6&lt;=$C$2,SUMIFS('Pooled CF'!$E:$E,'Pooled CF'!$A:$A,$A22,'Pooled CF'!$G:$G,DF$6),0)+IF(DF$6=$C$2,$K22)</f>
        <v>260461.23</v>
      </c>
      <c r="DG22" s="100">
        <f>IF(DG$6&lt;=$C$2,SUMIFS('Pooled CF'!$E:$E,'Pooled CF'!$A:$A,$A22,'Pooled CF'!$G:$G,DG$6),0)+IF(DG$6=$C$2,$K22)</f>
        <v>260480.31</v>
      </c>
      <c r="DH22" s="100">
        <f>IF(DH$6&lt;=$C$2,SUMIFS('Pooled CF'!$E:$E,'Pooled CF'!$A:$A,$A22,'Pooled CF'!$G:$G,DH$6),0)+IF(DH$6=$C$2,$K22)</f>
        <v>261324.44</v>
      </c>
      <c r="DI22" s="100">
        <f>IF(DI$6&lt;=$C$2,SUMIFS('Pooled CF'!$E:$E,'Pooled CF'!$A:$A,$A22,'Pooled CF'!$G:$G,DI$6),0)+IF(DI$6=$C$2,$K22)</f>
        <v>270654.01</v>
      </c>
      <c r="DJ22" s="100">
        <f>IF(DJ$6&lt;=$C$2,SUMIFS('Pooled CF'!$E:$E,'Pooled CF'!$A:$A,$A22,'Pooled CF'!$G:$G,DJ$6),0)+IF(DJ$6=$C$2,$K22)</f>
        <v>238625.24</v>
      </c>
      <c r="DK22" s="100">
        <f>IF(DK$6&lt;=$C$2,SUMIFS('Pooled CF'!$E:$E,'Pooled CF'!$A:$A,$A22,'Pooled CF'!$G:$G,DK$6),0)+IF(DK$6=$C$2,$K22)</f>
        <v>249041.39</v>
      </c>
      <c r="DL22" s="100">
        <f>IF(DL$6&lt;=$C$2,SUMIFS('Pooled CF'!$E:$E,'Pooled CF'!$A:$A,$A22,'Pooled CF'!$G:$G,DL$6),0)+IF(DL$6=$C$2,$K22)</f>
        <v>239743.25</v>
      </c>
      <c r="DM22" s="100">
        <f>IF(DM$6&lt;=$C$2,SUMIFS('Pooled CF'!$E:$E,'Pooled CF'!$A:$A,$A22,'Pooled CF'!$G:$G,DM$6),0)+IF(DM$6=$C$2,$K22)</f>
        <v>249259.66</v>
      </c>
      <c r="DN22" s="100">
        <f>IF(DN$6&lt;=$C$2,SUMIFS('Pooled CF'!$E:$E,'Pooled CF'!$A:$A,$A22,'Pooled CF'!$G:$G,DN$6),0)+IF(DN$6=$C$2,$K22)</f>
        <v>246167.85</v>
      </c>
      <c r="DO22" s="100">
        <f>IF(DO$6&lt;=$C$2,SUMIFS('Pooled CF'!$E:$E,'Pooled CF'!$A:$A,$A22,'Pooled CF'!$G:$G,DO$6),0)+IF(DO$6=$C$2,$K22)</f>
        <v>228565.08</v>
      </c>
      <c r="DP22" s="100">
        <f>IF(DP$6&lt;=$C$2,SUMIFS('Pooled CF'!$E:$E,'Pooled CF'!$A:$A,$A22,'Pooled CF'!$G:$G,DP$6),0)+IF(DP$6=$C$2,$K22)</f>
        <v>233958.48</v>
      </c>
      <c r="DQ22" s="100">
        <f>IF(DQ$6&lt;=$C$2,SUMIFS('Pooled CF'!$E:$E,'Pooled CF'!$A:$A,$A22,'Pooled CF'!$G:$G,DQ$6),0)+IF(DQ$6=$C$2,$K22)</f>
        <v>225954</v>
      </c>
      <c r="DR22" s="100">
        <f>IF(DR$6&lt;=$C$2,SUMIFS('Pooled CF'!$E:$E,'Pooled CF'!$A:$A,$A22,'Pooled CF'!$G:$G,DR$6),0)+IF(DR$6=$C$2,$K22)</f>
        <v>421630.23</v>
      </c>
      <c r="DS22" s="100">
        <f>IF(DS$6&lt;=$C$2,SUMIFS('Pooled CF'!$E:$E,'Pooled CF'!$A:$A,$A22,'Pooled CF'!$G:$G,DS$6),0)+IF(DS$6=$C$2,$K22)</f>
        <v>253618.1</v>
      </c>
      <c r="DT22" s="100">
        <f>IF(DT$6&lt;=$C$2,SUMIFS('Pooled CF'!$E:$E,'Pooled CF'!$A:$A,$A22,'Pooled CF'!$G:$G,DT$6),0)+IF(DT$6=$C$2,$K22)</f>
        <v>249206.86</v>
      </c>
      <c r="DU22" s="100">
        <f>IF(DU$6&lt;=$C$2,SUMIFS('Pooled CF'!$E:$E,'Pooled CF'!$A:$A,$A22,'Pooled CF'!$G:$G,DU$6),0)+IF(DU$6=$C$2,$K22)</f>
        <v>258170.32</v>
      </c>
      <c r="DV22" s="100">
        <f>IF(DV$6&lt;=$C$2,SUMIFS('Pooled CF'!$E:$E,'Pooled CF'!$A:$A,$A22,'Pooled CF'!$G:$G,DV$6),0)+IF(DV$6=$C$2,$K22)</f>
        <v>240707.42</v>
      </c>
      <c r="DW22" s="100">
        <f ca="1">IF(DW$6&lt;=$C$2,SUMIFS('Pooled CF'!$E:$E,'Pooled CF'!$A:$A,$A22,'Pooled CF'!$G:$G,DW$6),0)+IF(DW$6=$C$2,$K22)</f>
        <v>39080941.990277335</v>
      </c>
      <c r="DX22" s="100">
        <f>IF(DX$6&lt;=$C$2,SUMIFS('Pooled CF'!$E:$E,'Pooled CF'!$A:$A,$A22,'Pooled CF'!$G:$G,DX$6),0)+IF(DX$6=$C$2,$K22)</f>
        <v>0</v>
      </c>
      <c r="DY22" s="100">
        <f>IF(DY$6&lt;=$C$2,SUMIFS('Pooled CF'!$E:$E,'Pooled CF'!$A:$A,$A22,'Pooled CF'!$G:$G,DY$6),0)+IF(DY$6=$C$2,$K22)</f>
        <v>0</v>
      </c>
      <c r="DZ22" s="100">
        <f>IF(DZ$6&lt;=$C$2,SUMIFS('Pooled CF'!$E:$E,'Pooled CF'!$A:$A,$A22,'Pooled CF'!$G:$G,DZ$6),0)+IF(DZ$6=$C$2,$K22)</f>
        <v>0</v>
      </c>
      <c r="EA22" s="100">
        <f>IF(EA$6&lt;=$C$2,SUMIFS('Pooled CF'!$E:$E,'Pooled CF'!$A:$A,$A22,'Pooled CF'!$G:$G,EA$6),0)+IF(EA$6=$C$2,$K22)</f>
        <v>0</v>
      </c>
      <c r="EB22" s="100">
        <f>IF(EB$6&lt;=$C$2,SUMIFS('Pooled CF'!$E:$E,'Pooled CF'!$A:$A,$A22,'Pooled CF'!$G:$G,EB$6),0)+IF(EB$6=$C$2,$K22)</f>
        <v>0</v>
      </c>
      <c r="EC22" s="100">
        <f>IF(EC$6&lt;=$C$2,SUMIFS('Pooled CF'!$E:$E,'Pooled CF'!$A:$A,$A22,'Pooled CF'!$G:$G,EC$6),0)+IF(EC$6=$C$2,$K22)</f>
        <v>0</v>
      </c>
      <c r="ED22" s="100">
        <f>IF(ED$6&lt;=$C$2,SUMIFS('Pooled CF'!$E:$E,'Pooled CF'!$A:$A,$A22,'Pooled CF'!$G:$G,ED$6),0)+IF(ED$6=$C$2,$K22)</f>
        <v>0</v>
      </c>
      <c r="EE22" s="100">
        <f>IF(EE$6&lt;=$C$2,SUMIFS('Pooled CF'!$E:$E,'Pooled CF'!$A:$A,$A22,'Pooled CF'!$G:$G,EE$6),0)+IF(EE$6=$C$2,$K22)</f>
        <v>0</v>
      </c>
      <c r="EF22" s="100">
        <f>IF(EF$6&lt;=$C$2,SUMIFS('Pooled CF'!$E:$E,'Pooled CF'!$A:$A,$A22,'Pooled CF'!$G:$G,EF$6),0)+IF(EF$6=$C$2,$K22)</f>
        <v>0</v>
      </c>
      <c r="EG22" s="100">
        <f>IF(EG$6&lt;=$C$2,SUMIFS('Pooled CF'!$E:$E,'Pooled CF'!$A:$A,$A22,'Pooled CF'!$G:$G,EG$6),0)+IF(EG$6=$C$2,$K22)</f>
        <v>0</v>
      </c>
      <c r="EH22" s="100">
        <f>IF(EH$6&lt;=$C$2,SUMIFS('Pooled CF'!$E:$E,'Pooled CF'!$A:$A,$A22,'Pooled CF'!$G:$G,EH$6),0)+IF(EH$6=$C$2,$K22)</f>
        <v>0</v>
      </c>
      <c r="EI22" s="100">
        <f>IF(EI$6&lt;=$C$2,SUMIFS('Pooled CF'!$E:$E,'Pooled CF'!$A:$A,$A22,'Pooled CF'!$G:$G,EI$6),0)+IF(EI$6=$C$2,$K22)</f>
        <v>0</v>
      </c>
      <c r="EJ22" s="100">
        <f>IF(EJ$6&lt;=$C$2,SUMIFS('Pooled CF'!$E:$E,'Pooled CF'!$A:$A,$A22,'Pooled CF'!$G:$G,EJ$6),0)+IF(EJ$6=$C$2,$K22)</f>
        <v>0</v>
      </c>
      <c r="EK22" s="100">
        <f>IF(EK$6&lt;=$C$2,SUMIFS('Pooled CF'!$E:$E,'Pooled CF'!$A:$A,$A22,'Pooled CF'!$G:$G,EK$6),0)+IF(EK$6=$C$2,$K22)</f>
        <v>0</v>
      </c>
      <c r="EL22" s="100">
        <f>IF(EL$6&lt;=$C$2,SUMIFS('Pooled CF'!$E:$E,'Pooled CF'!$A:$A,$A22,'Pooled CF'!$G:$G,EL$6),0)+IF(EL$6=$C$2,$K22)</f>
        <v>0</v>
      </c>
      <c r="EM22" s="100">
        <f>IF(EM$6&lt;=$C$2,SUMIFS('Pooled CF'!$E:$E,'Pooled CF'!$A:$A,$A22,'Pooled CF'!$G:$G,EM$6),0)+IF(EM$6=$C$2,$K22)</f>
        <v>0</v>
      </c>
      <c r="EN22" s="100">
        <f>IF(EN$6&lt;=$C$2,SUMIFS('Pooled CF'!$E:$E,'Pooled CF'!$A:$A,$A22,'Pooled CF'!$G:$G,EN$6),0)+IF(EN$6=$C$2,$K22)</f>
        <v>0</v>
      </c>
      <c r="EO22" s="100">
        <f>IF(EO$6&lt;=$C$2,SUMIFS('Pooled CF'!$E:$E,'Pooled CF'!$A:$A,$A22,'Pooled CF'!$G:$G,EO$6),0)+IF(EO$6=$C$2,$K22)</f>
        <v>0</v>
      </c>
      <c r="EP22" s="100">
        <f>IF(EP$6&lt;=$C$2,SUMIFS('Pooled CF'!$E:$E,'Pooled CF'!$A:$A,$A22,'Pooled CF'!$G:$G,EP$6),0)+IF(EP$6=$C$2,$K22)</f>
        <v>0</v>
      </c>
      <c r="EQ22" s="100">
        <f>IF(EQ$6&lt;=$C$2,SUMIFS('Pooled CF'!$E:$E,'Pooled CF'!$A:$A,$A22,'Pooled CF'!$G:$G,EQ$6),0)+IF(EQ$6=$C$2,$K22)</f>
        <v>0</v>
      </c>
      <c r="ER22" s="100">
        <f>IF(ER$6&lt;=$C$2,SUMIFS('Pooled CF'!$E:$E,'Pooled CF'!$A:$A,$A22,'Pooled CF'!$G:$G,ER$6),0)+IF(ER$6=$C$2,$K22)</f>
        <v>0</v>
      </c>
      <c r="ES22" s="100">
        <f>IF(ES$6&lt;=$C$2,SUMIFS('Pooled CF'!$E:$E,'Pooled CF'!$A:$A,$A22,'Pooled CF'!$G:$G,ES$6),0)+IF(ES$6=$C$2,$K22)</f>
        <v>0</v>
      </c>
      <c r="ET22" s="100">
        <f>IF(ET$6&lt;=$C$2,SUMIFS('Pooled CF'!$E:$E,'Pooled CF'!$A:$A,$A22,'Pooled CF'!$G:$G,ET$6),0)+IF(ET$6=$C$2,$K22)</f>
        <v>0</v>
      </c>
      <c r="EU22" s="100">
        <f>IF(EU$6&lt;=$C$2,SUMIFS('Pooled CF'!$E:$E,'Pooled CF'!$A:$A,$A22,'Pooled CF'!$G:$G,EU$6),0)+IF(EU$6=$C$2,$K22)</f>
        <v>0</v>
      </c>
      <c r="EV22" s="100">
        <f>IF(EV$6&lt;=$C$2,SUMIFS('Pooled CF'!$E:$E,'Pooled CF'!$A:$A,$A22,'Pooled CF'!$G:$G,EV$6),0)+IF(EV$6=$C$2,$K22)</f>
        <v>0</v>
      </c>
      <c r="EW22" s="100">
        <f>IF(EW$6&lt;=$C$2,SUMIFS('Pooled CF'!$E:$E,'Pooled CF'!$A:$A,$A22,'Pooled CF'!$G:$G,EW$6),0)+IF(EW$6=$C$2,$K22)</f>
        <v>0</v>
      </c>
      <c r="EX22" s="100">
        <f>IF(EX$6&lt;=$C$2,SUMIFS('Pooled CF'!$E:$E,'Pooled CF'!$A:$A,$A22,'Pooled CF'!$G:$G,EX$6),0)+IF(EX$6=$C$2,$K22)</f>
        <v>0</v>
      </c>
      <c r="EY22" s="100">
        <f>IF(EY$6&lt;=$C$2,SUMIFS('Pooled CF'!$E:$E,'Pooled CF'!$A:$A,$A22,'Pooled CF'!$G:$G,EY$6),0)+IF(EY$6=$C$2,$K22)</f>
        <v>0</v>
      </c>
      <c r="EZ22" s="100">
        <f>IF(EZ$6&lt;=$C$2,SUMIFS('Pooled CF'!$E:$E,'Pooled CF'!$A:$A,$A22,'Pooled CF'!$G:$G,EZ$6),0)+IF(EZ$6=$C$2,$K22)</f>
        <v>0</v>
      </c>
      <c r="FA22" s="100">
        <f>IF(FA$6&lt;=$C$2,SUMIFS('Pooled CF'!$E:$E,'Pooled CF'!$A:$A,$A22,'Pooled CF'!$G:$G,FA$6),0)+IF(FA$6=$C$2,$K22)</f>
        <v>0</v>
      </c>
      <c r="FB22" s="100">
        <f>IF(FB$6&lt;=$C$2,SUMIFS('Pooled CF'!$E:$E,'Pooled CF'!$A:$A,$A22,'Pooled CF'!$G:$G,FB$6),0)+IF(FB$6=$C$2,$K22)</f>
        <v>0</v>
      </c>
      <c r="FC22" s="100">
        <f>IF(FC$6&lt;=$C$2,SUMIFS('Pooled CF'!$E:$E,'Pooled CF'!$A:$A,$A22,'Pooled CF'!$G:$G,FC$6),0)+IF(FC$6=$C$2,$K22)</f>
        <v>0</v>
      </c>
      <c r="FD22" s="100">
        <f>IF(FD$6&lt;=$C$2,SUMIFS('Pooled CF'!$E:$E,'Pooled CF'!$A:$A,$A22,'Pooled CF'!$G:$G,FD$6),0)+IF(FD$6=$C$2,$K22)</f>
        <v>0</v>
      </c>
      <c r="FE22" s="100">
        <f>IF(FE$6&lt;=$C$2,SUMIFS('Pooled CF'!$E:$E,'Pooled CF'!$A:$A,$A22,'Pooled CF'!$G:$G,FE$6),0)+IF(FE$6=$C$2,$K22)</f>
        <v>0</v>
      </c>
      <c r="FF22" s="100">
        <f>IF(FF$6&lt;=$C$2,SUMIFS('Pooled CF'!$E:$E,'Pooled CF'!$A:$A,$A22,'Pooled CF'!$G:$G,FF$6),0)+IF(FF$6=$C$2,$K22)</f>
        <v>0</v>
      </c>
      <c r="FG22" s="100">
        <f>IF(FG$6&lt;=$C$2,SUMIFS('Pooled CF'!$E:$E,'Pooled CF'!$A:$A,$A22,'Pooled CF'!$G:$G,FG$6),0)+IF(FG$6=$C$2,$K22)</f>
        <v>0</v>
      </c>
      <c r="FH22" s="100">
        <f>IF(FH$6&lt;=$C$2,SUMIFS('Pooled CF'!$E:$E,'Pooled CF'!$A:$A,$A22,'Pooled CF'!$G:$G,FH$6),0)+IF(FH$6=$C$2,$K22)</f>
        <v>0</v>
      </c>
      <c r="FI22" s="100">
        <f>IF(FI$6&lt;=$C$2,SUMIFS('Pooled CF'!$E:$E,'Pooled CF'!$A:$A,$A22,'Pooled CF'!$G:$G,FI$6),0)+IF(FI$6=$C$2,$K22)</f>
        <v>0</v>
      </c>
      <c r="FJ22" s="100">
        <f>IF(FJ$6&lt;=$C$2,SUMIFS('Pooled CF'!$E:$E,'Pooled CF'!$A:$A,$A22,'Pooled CF'!$G:$G,FJ$6),0)+IF(FJ$6=$C$2,$K22)</f>
        <v>0</v>
      </c>
      <c r="FK22" s="100">
        <f>IF(FK$6&lt;=$C$2,SUMIFS('Pooled CF'!$E:$E,'Pooled CF'!$A:$A,$A22,'Pooled CF'!$G:$G,FK$6),0)+IF(FK$6=$C$2,$K22)</f>
        <v>0</v>
      </c>
      <c r="FL22" s="100">
        <f>IF(FL$6&lt;=$C$2,SUMIFS('Pooled CF'!$E:$E,'Pooled CF'!$A:$A,$A22,'Pooled CF'!$G:$G,FL$6),0)+IF(FL$6=$C$2,$K22)</f>
        <v>0</v>
      </c>
      <c r="FM22" s="100">
        <f>IF(FM$6&lt;=$C$2,SUMIFS('Pooled CF'!$E:$E,'Pooled CF'!$A:$A,$A22,'Pooled CF'!$G:$G,FM$6),0)+IF(FM$6=$C$2,$K22)</f>
        <v>0</v>
      </c>
      <c r="FN22" s="100">
        <f>IF(FN$6&lt;=$C$2,SUMIFS('Pooled CF'!$E:$E,'Pooled CF'!$A:$A,$A22,'Pooled CF'!$G:$G,FN$6),0)+IF(FN$6=$C$2,$K22)</f>
        <v>0</v>
      </c>
      <c r="FO22" s="100">
        <f>IF(FO$6&lt;=$C$2,SUMIFS('Pooled CF'!$E:$E,'Pooled CF'!$A:$A,$A22,'Pooled CF'!$G:$G,FO$6),0)+IF(FO$6=$C$2,$K22)</f>
        <v>0</v>
      </c>
      <c r="FP22" s="100">
        <f>IF(FP$6&lt;=$C$2,SUMIFS('Pooled CF'!$E:$E,'Pooled CF'!$A:$A,$A22,'Pooled CF'!$G:$G,FP$6),0)+IF(FP$6=$C$2,$K22)</f>
        <v>0</v>
      </c>
      <c r="FQ22" s="100">
        <f>IF(FQ$6&lt;=$C$2,SUMIFS('Pooled CF'!$E:$E,'Pooled CF'!$A:$A,$A22,'Pooled CF'!$G:$G,FQ$6),0)+IF(FQ$6=$C$2,$K22)</f>
        <v>0</v>
      </c>
      <c r="FR22" s="100">
        <f>IF(FR$6&lt;=$C$2,SUMIFS('Pooled CF'!$E:$E,'Pooled CF'!$A:$A,$A22,'Pooled CF'!$G:$G,FR$6),0)+IF(FR$6=$C$2,$K22)</f>
        <v>0</v>
      </c>
      <c r="FS22" s="100">
        <f>IF(FS$6&lt;=$C$2,SUMIFS('Pooled CF'!$E:$E,'Pooled CF'!$A:$A,$A22,'Pooled CF'!$G:$G,FS$6),0)+IF(FS$6=$C$2,$K22)</f>
        <v>0</v>
      </c>
      <c r="FT22" s="100">
        <f>IF(FT$6&lt;=$C$2,SUMIFS('Pooled CF'!$E:$E,'Pooled CF'!$A:$A,$A22,'Pooled CF'!$G:$G,FT$6),0)+IF(FT$6=$C$2,$K22)</f>
        <v>0</v>
      </c>
      <c r="FU22" s="100">
        <f>IF(FU$6&lt;=$C$2,SUMIFS('Pooled CF'!$E:$E,'Pooled CF'!$A:$A,$A22,'Pooled CF'!$G:$G,FU$6),0)+IF(FU$6=$C$2,$K22)</f>
        <v>0</v>
      </c>
      <c r="FV22" s="100">
        <f>IF(FV$6&lt;=$C$2,SUMIFS('Pooled CF'!$E:$E,'Pooled CF'!$A:$A,$A22,'Pooled CF'!$G:$G,FV$6),0)+IF(FV$6=$C$2,$K22)</f>
        <v>0</v>
      </c>
      <c r="FW22" s="100">
        <f>IF(FW$6&lt;=$C$2,SUMIFS('Pooled CF'!$E:$E,'Pooled CF'!$A:$A,$A22,'Pooled CF'!$G:$G,FW$6),0)+IF(FW$6=$C$2,$K22)</f>
        <v>0</v>
      </c>
      <c r="FX22" s="100">
        <f>IF(FX$6&lt;=$C$2,SUMIFS('Pooled CF'!$E:$E,'Pooled CF'!$A:$A,$A22,'Pooled CF'!$G:$G,FX$6),0)+IF(FX$6=$C$2,$K22)</f>
        <v>0</v>
      </c>
      <c r="FY22" s="100">
        <f>IF(FY$6&lt;=$C$2,SUMIFS('Pooled CF'!$E:$E,'Pooled CF'!$A:$A,$A22,'Pooled CF'!$G:$G,FY$6),0)+IF(FY$6=$C$2,$K22)</f>
        <v>0</v>
      </c>
      <c r="FZ22" s="100">
        <f>IF(FZ$6&lt;=$C$2,SUMIFS('Pooled CF'!$E:$E,'Pooled CF'!$A:$A,$A22,'Pooled CF'!$G:$G,FZ$6),0)+IF(FZ$6=$C$2,$K22)</f>
        <v>0</v>
      </c>
      <c r="GA22" s="100">
        <f>IF(GA$6&lt;=$C$2,SUMIFS('Pooled CF'!$E:$E,'Pooled CF'!$A:$A,$A22,'Pooled CF'!$G:$G,GA$6),0)+IF(GA$6=$C$2,$K22)</f>
        <v>0</v>
      </c>
      <c r="GB22" s="100">
        <f>IF(GB$6&lt;=$C$2,SUMIFS('Pooled CF'!$E:$E,'Pooled CF'!$A:$A,$A22,'Pooled CF'!$G:$G,GB$6),0)+IF(GB$6=$C$2,$K22)</f>
        <v>0</v>
      </c>
      <c r="GC22" s="100">
        <f>IF(GC$6&lt;=$C$2,SUMIFS('Pooled CF'!$E:$E,'Pooled CF'!$A:$A,$A22,'Pooled CF'!$G:$G,GC$6),0)+IF(GC$6=$C$2,$K22)</f>
        <v>0</v>
      </c>
      <c r="GD22" s="100">
        <f>IF(GD$6&lt;=$C$2,SUMIFS('Pooled CF'!$E:$E,'Pooled CF'!$A:$A,$A22,'Pooled CF'!$G:$G,GD$6),0)+IF(GD$6=$C$2,$K22)</f>
        <v>0</v>
      </c>
      <c r="GE22" s="100">
        <f>IF(GE$6&lt;=$C$2,SUMIFS('Pooled CF'!$E:$E,'Pooled CF'!$A:$A,$A22,'Pooled CF'!$G:$G,GE$6),0)+IF(GE$6=$C$2,$K22)</f>
        <v>0</v>
      </c>
      <c r="GF22" s="100">
        <f>IF(GF$6&lt;=$C$2,SUMIFS('Pooled CF'!$E:$E,'Pooled CF'!$A:$A,$A22,'Pooled CF'!$G:$G,GF$6),0)+IF(GF$6=$C$2,$K22)</f>
        <v>0</v>
      </c>
      <c r="GG22" s="100">
        <f>IF(GG$6&lt;=$C$2,SUMIFS('Pooled CF'!$E:$E,'Pooled CF'!$A:$A,$A22,'Pooled CF'!$G:$G,GG$6),0)+IF(GG$6=$C$2,$K22)</f>
        <v>0</v>
      </c>
      <c r="GH22" s="100">
        <f>IF(GH$6&lt;=$C$2,SUMIFS('Pooled CF'!$E:$E,'Pooled CF'!$A:$A,$A22,'Pooled CF'!$G:$G,GH$6),0)+IF(GH$6=$C$2,$K22)</f>
        <v>0</v>
      </c>
      <c r="GI22" s="100">
        <f>IF(GI$6&lt;=$C$2,SUMIFS('Pooled CF'!$E:$E,'Pooled CF'!$A:$A,$A22,'Pooled CF'!$G:$G,GI$6),0)+IF(GI$6=$C$2,$K22)</f>
        <v>0</v>
      </c>
      <c r="GJ22" s="100">
        <f>IF(GJ$6&lt;=$C$2,SUMIFS('Pooled CF'!$E:$E,'Pooled CF'!$A:$A,$A22,'Pooled CF'!$G:$G,GJ$6),0)+IF(GJ$6=$C$2,$K22)</f>
        <v>0</v>
      </c>
      <c r="GK22" s="100">
        <f>IF(GK$6&lt;=$C$2,SUMIFS('Pooled CF'!$E:$E,'Pooled CF'!$A:$A,$A22,'Pooled CF'!$G:$G,GK$6),0)+IF(GK$6=$C$2,$K22)</f>
        <v>0</v>
      </c>
      <c r="GL22" s="100">
        <f>IF(GL$6&lt;=$C$2,SUMIFS('Pooled CF'!$E:$E,'Pooled CF'!$A:$A,$A22,'Pooled CF'!$G:$G,GL$6),0)+IF(GL$6=$C$2,$K22)</f>
        <v>0</v>
      </c>
      <c r="GM22" s="100">
        <f>IF(GM$6&lt;=$C$2,SUMIFS('Pooled CF'!$E:$E,'Pooled CF'!$A:$A,$A22,'Pooled CF'!$G:$G,GM$6),0)+IF(GM$6=$C$2,$K22)</f>
        <v>0</v>
      </c>
      <c r="GN22" s="100">
        <f>IF(GN$6&lt;=$C$2,SUMIFS('Pooled CF'!$E:$E,'Pooled CF'!$A:$A,$A22,'Pooled CF'!$G:$G,GN$6),0)+IF(GN$6=$C$2,$K22)</f>
        <v>0</v>
      </c>
      <c r="GO22" s="100">
        <f>IF(GO$6&lt;=$C$2,SUMIFS('Pooled CF'!$E:$E,'Pooled CF'!$A:$A,$A22,'Pooled CF'!$G:$G,GO$6),0)+IF(GO$6=$C$2,$K22)</f>
        <v>0</v>
      </c>
      <c r="GP22" s="100">
        <f>IF(GP$6&lt;=$C$2,SUMIFS('Pooled CF'!$E:$E,'Pooled CF'!$A:$A,$A22,'Pooled CF'!$G:$G,GP$6),0)+IF(GP$6=$C$2,$K22)</f>
        <v>0</v>
      </c>
      <c r="GQ22" s="100">
        <f>IF(GQ$6&lt;=$C$2,SUMIFS('Pooled CF'!$E:$E,'Pooled CF'!$A:$A,$A22,'Pooled CF'!$G:$G,GQ$6),0)+IF(GQ$6=$C$2,$K22)</f>
        <v>0</v>
      </c>
      <c r="GR22" s="100">
        <f>IF(GR$6&lt;=$C$2,SUMIFS('Pooled CF'!$E:$E,'Pooled CF'!$A:$A,$A22,'Pooled CF'!$G:$G,GR$6),0)+IF(GR$6=$C$2,$K22)</f>
        <v>0</v>
      </c>
      <c r="GS22" s="100">
        <f>IF(GS$6&lt;=$C$2,SUMIFS('Pooled CF'!$E:$E,'Pooled CF'!$A:$A,$A22,'Pooled CF'!$G:$G,GS$6),0)+IF(GS$6=$C$2,$K22)</f>
        <v>0</v>
      </c>
      <c r="GT22" s="100">
        <f>IF(GT$6&lt;=$C$2,SUMIFS('Pooled CF'!$E:$E,'Pooled CF'!$A:$A,$A22,'Pooled CF'!$G:$G,GT$6),0)+IF(GT$6=$C$2,$K22)</f>
        <v>0</v>
      </c>
      <c r="GU22" s="100">
        <f>IF(GU$6&lt;=$C$2,SUMIFS('Pooled CF'!$E:$E,'Pooled CF'!$A:$A,$A22,'Pooled CF'!$G:$G,GU$6),0)+IF(GU$6=$C$2,$K22)</f>
        <v>0</v>
      </c>
      <c r="GV22" s="100">
        <f>IF(GV$6&lt;=$C$2,SUMIFS('Pooled CF'!$E:$E,'Pooled CF'!$A:$A,$A22,'Pooled CF'!$G:$G,GV$6),0)+IF(GV$6=$C$2,$K22)</f>
        <v>0</v>
      </c>
      <c r="GW22" s="100">
        <f>IF(GW$6&lt;=$C$2,SUMIFS('Pooled CF'!$E:$E,'Pooled CF'!$A:$A,$A22,'Pooled CF'!$G:$G,GW$6),0)+IF(GW$6=$C$2,$K22)</f>
        <v>0</v>
      </c>
      <c r="GY22" s="85">
        <f t="shared" si="11"/>
        <v>0</v>
      </c>
      <c r="GZ22" s="85">
        <f t="shared" si="10"/>
        <v>0</v>
      </c>
      <c r="HA22" s="85">
        <f t="shared" si="10"/>
        <v>-34314675.746497512</v>
      </c>
      <c r="HB22" s="85">
        <f t="shared" si="10"/>
        <v>3452970.0600000005</v>
      </c>
      <c r="HC22" s="85">
        <f t="shared" si="10"/>
        <v>3404565.97</v>
      </c>
      <c r="HD22" s="85">
        <f t="shared" si="10"/>
        <v>3481247.54</v>
      </c>
      <c r="HE22" s="85">
        <f t="shared" si="10"/>
        <v>3520849.97</v>
      </c>
      <c r="HF22" s="85">
        <f t="shared" si="10"/>
        <v>3348290.7199999997</v>
      </c>
      <c r="HG22" s="85">
        <f t="shared" si="10"/>
        <v>2964234.94</v>
      </c>
      <c r="HH22" s="85">
        <f t="shared" ca="1" si="10"/>
        <v>40504274.920277335</v>
      </c>
      <c r="HI22" s="85">
        <f t="shared" si="10"/>
        <v>0</v>
      </c>
      <c r="HJ22" s="85">
        <f t="shared" si="10"/>
        <v>0</v>
      </c>
      <c r="HK22" s="85">
        <f t="shared" si="10"/>
        <v>0</v>
      </c>
      <c r="HL22" s="85">
        <f t="shared" si="10"/>
        <v>0</v>
      </c>
      <c r="HM22" s="85">
        <f t="shared" si="10"/>
        <v>0</v>
      </c>
      <c r="HN22" s="85">
        <f t="shared" si="10"/>
        <v>0</v>
      </c>
      <c r="HO22" s="85">
        <f t="shared" ca="1" si="12"/>
        <v>26361758.373779818</v>
      </c>
    </row>
    <row r="23" spans="1:223" hidden="1" outlineLevel="1" x14ac:dyDescent="0.75">
      <c r="A23" s="7" t="s">
        <v>29</v>
      </c>
      <c r="B23" s="112" t="s">
        <v>175</v>
      </c>
      <c r="C23" s="104"/>
      <c r="D23" s="104">
        <f ca="1">EOMONTH(OFFSET(Strats!$B$3,MATCH($B23,Strats!$B$4:$B$31,0),MATCH(D$5,Strats!$C$3:$BS$3,0)),0)</f>
        <v>43465</v>
      </c>
      <c r="E23" s="87">
        <f ca="1">OFFSET(Strats!$B$3,MATCH($B23,Strats!$B$4:$B$31,0),MATCH(E$5,Strats!$C$3:$BS$3,0))</f>
        <v>63465345</v>
      </c>
      <c r="F23" s="88">
        <f ca="1">OFFSET(Strats!$B$3,MATCH($B23,Strats!$B$4:$B$31,0),MATCH(F$5,Strats!$C$3:$BS$3,0))</f>
        <v>0.52250895077658521</v>
      </c>
      <c r="G23" s="85">
        <f t="shared" ca="1" si="7"/>
        <v>33161210.826623999</v>
      </c>
      <c r="H23" s="113">
        <f ca="1">'HTM Output'!G23</f>
        <v>24236187.93</v>
      </c>
      <c r="I23" s="87">
        <f ca="1">OFFSET(Strats!$B$3,MATCH($B23,Strats!$B$4:$B$31,0),MATCH(I$5,Strats!$C$3:$BS$3,0))</f>
        <v>62122242.869999997</v>
      </c>
      <c r="J23" s="88">
        <f ca="1">OFFSET(Strats!$B$3,MATCH($B23,Strats!$B$4:$B$31,0),MATCH(J$5,Strats!$C$3:$BS$3,0))</f>
        <v>0.58153404087486027</v>
      </c>
      <c r="K23" s="85">
        <f t="shared" ca="1" si="8"/>
        <v>36126198.924400575</v>
      </c>
      <c r="L23" s="86">
        <f ca="1">IFERROR(XIRR(OFFSET($N23,0,MATCH($D23,$O$6:$GW$6,0)):$GW23,OFFSET($N$6,0,MATCH($D23,$O$6:$GW$6,0)):$GW$6),"N/A")</f>
        <v>0.11070609688758851</v>
      </c>
      <c r="M23" s="95">
        <f t="shared" ca="1" si="9"/>
        <v>1.8202708933033798</v>
      </c>
      <c r="O23" s="100">
        <f>IF(O$6&lt;=$C$2,SUMIFS('Pooled CF'!$E:$E,'Pooled CF'!$A:$A,$A23,'Pooled CF'!$G:$G,O$6),0)+IF(O$6=$C$2,$K23)</f>
        <v>0</v>
      </c>
      <c r="P23" s="100">
        <f>IF(P$6&lt;=$C$2,SUMIFS('Pooled CF'!$E:$E,'Pooled CF'!$A:$A,$A23,'Pooled CF'!$G:$G,P$6),0)+IF(P$6=$C$2,$K23)</f>
        <v>0</v>
      </c>
      <c r="Q23" s="100">
        <f>IF(Q$6&lt;=$C$2,SUMIFS('Pooled CF'!$E:$E,'Pooled CF'!$A:$A,$A23,'Pooled CF'!$G:$G,Q$6),0)+IF(Q$6=$C$2,$K23)</f>
        <v>0</v>
      </c>
      <c r="R23" s="100">
        <f>IF(R$6&lt;=$C$2,SUMIFS('Pooled CF'!$E:$E,'Pooled CF'!$A:$A,$A23,'Pooled CF'!$G:$G,R$6),0)+IF(R$6=$C$2,$K23)</f>
        <v>0</v>
      </c>
      <c r="S23" s="100">
        <f>IF(S$6&lt;=$C$2,SUMIFS('Pooled CF'!$E:$E,'Pooled CF'!$A:$A,$A23,'Pooled CF'!$G:$G,S$6),0)+IF(S$6=$C$2,$K23)</f>
        <v>0</v>
      </c>
      <c r="T23" s="100">
        <f>IF(T$6&lt;=$C$2,SUMIFS('Pooled CF'!$E:$E,'Pooled CF'!$A:$A,$A23,'Pooled CF'!$G:$G,T$6),0)+IF(T$6=$C$2,$K23)</f>
        <v>0</v>
      </c>
      <c r="U23" s="100">
        <f>IF(U$6&lt;=$C$2,SUMIFS('Pooled CF'!$E:$E,'Pooled CF'!$A:$A,$A23,'Pooled CF'!$G:$G,U$6),0)+IF(U$6=$C$2,$K23)</f>
        <v>0</v>
      </c>
      <c r="V23" s="100">
        <f>IF(V$6&lt;=$C$2,SUMIFS('Pooled CF'!$E:$E,'Pooled CF'!$A:$A,$A23,'Pooled CF'!$G:$G,V$6),0)+IF(V$6=$C$2,$K23)</f>
        <v>0</v>
      </c>
      <c r="W23" s="100">
        <f>IF(W$6&lt;=$C$2,SUMIFS('Pooled CF'!$E:$E,'Pooled CF'!$A:$A,$A23,'Pooled CF'!$G:$G,W$6),0)+IF(W$6=$C$2,$K23)</f>
        <v>0</v>
      </c>
      <c r="X23" s="100">
        <f>IF(X$6&lt;=$C$2,SUMIFS('Pooled CF'!$E:$E,'Pooled CF'!$A:$A,$A23,'Pooled CF'!$G:$G,X$6),0)+IF(X$6=$C$2,$K23)</f>
        <v>0</v>
      </c>
      <c r="Y23" s="100">
        <f>IF(Y$6&lt;=$C$2,SUMIFS('Pooled CF'!$E:$E,'Pooled CF'!$A:$A,$A23,'Pooled CF'!$G:$G,Y$6),0)+IF(Y$6=$C$2,$K23)</f>
        <v>0</v>
      </c>
      <c r="Z23" s="100">
        <f>IF(Z$6&lt;=$C$2,SUMIFS('Pooled CF'!$E:$E,'Pooled CF'!$A:$A,$A23,'Pooled CF'!$G:$G,Z$6),0)+IF(Z$6=$C$2,$K23)</f>
        <v>0</v>
      </c>
      <c r="AA23" s="100">
        <f>IF(AA$6&lt;=$C$2,SUMIFS('Pooled CF'!$E:$E,'Pooled CF'!$A:$A,$A23,'Pooled CF'!$G:$G,AA$6),0)+IF(AA$6=$C$2,$K23)</f>
        <v>0</v>
      </c>
      <c r="AB23" s="100">
        <f>IF(AB$6&lt;=$C$2,SUMIFS('Pooled CF'!$E:$E,'Pooled CF'!$A:$A,$A23,'Pooled CF'!$G:$G,AB$6),0)+IF(AB$6=$C$2,$K23)</f>
        <v>0</v>
      </c>
      <c r="AC23" s="100">
        <f>IF(AC$6&lt;=$C$2,SUMIFS('Pooled CF'!$E:$E,'Pooled CF'!$A:$A,$A23,'Pooled CF'!$G:$G,AC$6),0)+IF(AC$6=$C$2,$K23)</f>
        <v>0</v>
      </c>
      <c r="AD23" s="100">
        <f>IF(AD$6&lt;=$C$2,SUMIFS('Pooled CF'!$E:$E,'Pooled CF'!$A:$A,$A23,'Pooled CF'!$G:$G,AD$6),0)+IF(AD$6=$C$2,$K23)</f>
        <v>0</v>
      </c>
      <c r="AE23" s="100">
        <f>IF(AE$6&lt;=$C$2,SUMIFS('Pooled CF'!$E:$E,'Pooled CF'!$A:$A,$A23,'Pooled CF'!$G:$G,AE$6),0)+IF(AE$6=$C$2,$K23)</f>
        <v>0</v>
      </c>
      <c r="AF23" s="100">
        <f>IF(AF$6&lt;=$C$2,SUMIFS('Pooled CF'!$E:$E,'Pooled CF'!$A:$A,$A23,'Pooled CF'!$G:$G,AF$6),0)+IF(AF$6=$C$2,$K23)</f>
        <v>0</v>
      </c>
      <c r="AG23" s="100">
        <f>IF(AG$6&lt;=$C$2,SUMIFS('Pooled CF'!$E:$E,'Pooled CF'!$A:$A,$A23,'Pooled CF'!$G:$G,AG$6),0)+IF(AG$6=$C$2,$K23)</f>
        <v>0</v>
      </c>
      <c r="AH23" s="100">
        <f>IF(AH$6&lt;=$C$2,SUMIFS('Pooled CF'!$E:$E,'Pooled CF'!$A:$A,$A23,'Pooled CF'!$G:$G,AH$6),0)+IF(AH$6=$C$2,$K23)</f>
        <v>0</v>
      </c>
      <c r="AI23" s="100">
        <f>IF(AI$6&lt;=$C$2,SUMIFS('Pooled CF'!$E:$E,'Pooled CF'!$A:$A,$A23,'Pooled CF'!$G:$G,AI$6),0)+IF(AI$6=$C$2,$K23)</f>
        <v>0</v>
      </c>
      <c r="AJ23" s="100">
        <f>IF(AJ$6&lt;=$C$2,SUMIFS('Pooled CF'!$E:$E,'Pooled CF'!$A:$A,$A23,'Pooled CF'!$G:$G,AJ$6),0)+IF(AJ$6=$C$2,$K23)</f>
        <v>0</v>
      </c>
      <c r="AK23" s="100">
        <f>IF(AK$6&lt;=$C$2,SUMIFS('Pooled CF'!$E:$E,'Pooled CF'!$A:$A,$A23,'Pooled CF'!$G:$G,AK$6),0)+IF(AK$6=$C$2,$K23)</f>
        <v>-33161210.826623999</v>
      </c>
      <c r="AL23" s="100">
        <f>IF(AL$6&lt;=$C$2,SUMIFS('Pooled CF'!$E:$E,'Pooled CF'!$A:$A,$A23,'Pooled CF'!$G:$G,AL$6),0)+IF(AL$6=$C$2,$K23)</f>
        <v>270451.34000000003</v>
      </c>
      <c r="AM23" s="100">
        <f>IF(AM$6&lt;=$C$2,SUMIFS('Pooled CF'!$E:$E,'Pooled CF'!$A:$A,$A23,'Pooled CF'!$G:$G,AM$6),0)+IF(AM$6=$C$2,$K23)</f>
        <v>270444.40000000002</v>
      </c>
      <c r="AN23" s="100">
        <f>IF(AN$6&lt;=$C$2,SUMIFS('Pooled CF'!$E:$E,'Pooled CF'!$A:$A,$A23,'Pooled CF'!$G:$G,AN$6),0)+IF(AN$6=$C$2,$K23)</f>
        <v>270448.58</v>
      </c>
      <c r="AO23" s="100">
        <f>IF(AO$6&lt;=$C$2,SUMIFS('Pooled CF'!$E:$E,'Pooled CF'!$A:$A,$A23,'Pooled CF'!$G:$G,AO$6),0)+IF(AO$6=$C$2,$K23)</f>
        <v>279440.96000000002</v>
      </c>
      <c r="AP23" s="100">
        <f>IF(AP$6&lt;=$C$2,SUMIFS('Pooled CF'!$E:$E,'Pooled CF'!$A:$A,$A23,'Pooled CF'!$G:$G,AP$6),0)+IF(AP$6=$C$2,$K23)</f>
        <v>270419.5</v>
      </c>
      <c r="AQ23" s="100">
        <f>IF(AQ$6&lt;=$C$2,SUMIFS('Pooled CF'!$E:$E,'Pooled CF'!$A:$A,$A23,'Pooled CF'!$G:$G,AQ$6),0)+IF(AQ$6=$C$2,$K23)</f>
        <v>279424.81</v>
      </c>
      <c r="AR23" s="100">
        <f>IF(AR$6&lt;=$C$2,SUMIFS('Pooled CF'!$E:$E,'Pooled CF'!$A:$A,$A23,'Pooled CF'!$G:$G,AR$6),0)+IF(AR$6=$C$2,$K23)</f>
        <v>270226.63</v>
      </c>
      <c r="AS23" s="100">
        <f>IF(AS$6&lt;=$C$2,SUMIFS('Pooled CF'!$E:$E,'Pooled CF'!$A:$A,$A23,'Pooled CF'!$G:$G,AS$6),0)+IF(AS$6=$C$2,$K23)</f>
        <v>279585.64</v>
      </c>
      <c r="AT23" s="100">
        <f>IF(AT$6&lt;=$C$2,SUMIFS('Pooled CF'!$E:$E,'Pooled CF'!$A:$A,$A23,'Pooled CF'!$G:$G,AT$6),0)+IF(AT$6=$C$2,$K23)</f>
        <v>279353.23</v>
      </c>
      <c r="AU23" s="100">
        <f>IF(AU$6&lt;=$C$2,SUMIFS('Pooled CF'!$E:$E,'Pooled CF'!$A:$A,$A23,'Pooled CF'!$G:$G,AU$6),0)+IF(AU$6=$C$2,$K23)</f>
        <v>270414.27</v>
      </c>
      <c r="AV23" s="100">
        <f>IF(AV$6&lt;=$C$2,SUMIFS('Pooled CF'!$E:$E,'Pooled CF'!$A:$A,$A23,'Pooled CF'!$G:$G,AV$6),0)+IF(AV$6=$C$2,$K23)</f>
        <v>279397.95</v>
      </c>
      <c r="AW23" s="100">
        <f>IF(AW$6&lt;=$C$2,SUMIFS('Pooled CF'!$E:$E,'Pooled CF'!$A:$A,$A23,'Pooled CF'!$G:$G,AW$6),0)+IF(AW$6=$C$2,$K23)</f>
        <v>266430.76</v>
      </c>
      <c r="AX23" s="100">
        <f>IF(AX$6&lt;=$C$2,SUMIFS('Pooled CF'!$E:$E,'Pooled CF'!$A:$A,$A23,'Pooled CF'!$G:$G,AX$6),0)+IF(AX$6=$C$2,$K23)</f>
        <v>276102.62</v>
      </c>
      <c r="AY23" s="100">
        <f>IF(AY$6&lt;=$C$2,SUMIFS('Pooled CF'!$E:$E,'Pooled CF'!$A:$A,$A23,'Pooled CF'!$G:$G,AY$6),0)+IF(AY$6=$C$2,$K23)</f>
        <v>266982.82</v>
      </c>
      <c r="AZ23" s="100">
        <f>IF(AZ$6&lt;=$C$2,SUMIFS('Pooled CF'!$E:$E,'Pooled CF'!$A:$A,$A23,'Pooled CF'!$G:$G,AZ$6),0)+IF(AZ$6=$C$2,$K23)</f>
        <v>265846.03999999998</v>
      </c>
      <c r="BA23" s="100">
        <f>IF(BA$6&lt;=$C$2,SUMIFS('Pooled CF'!$E:$E,'Pooled CF'!$A:$A,$A23,'Pooled CF'!$G:$G,BA$6),0)+IF(BA$6=$C$2,$K23)</f>
        <v>283784.84000000003</v>
      </c>
      <c r="BB23" s="100">
        <f>IF(BB$6&lt;=$C$2,SUMIFS('Pooled CF'!$E:$E,'Pooled CF'!$A:$A,$A23,'Pooled CF'!$G:$G,BB$6),0)+IF(BB$6=$C$2,$K23)</f>
        <v>256075.13</v>
      </c>
      <c r="BC23" s="100">
        <f>IF(BC$6&lt;=$C$2,SUMIFS('Pooled CF'!$E:$E,'Pooled CF'!$A:$A,$A23,'Pooled CF'!$G:$G,BC$6),0)+IF(BC$6=$C$2,$K23)</f>
        <v>261458.46</v>
      </c>
      <c r="BD23" s="100">
        <f>IF(BD$6&lt;=$C$2,SUMIFS('Pooled CF'!$E:$E,'Pooled CF'!$A:$A,$A23,'Pooled CF'!$G:$G,BD$6),0)+IF(BD$6=$C$2,$K23)</f>
        <v>247214.07999999999</v>
      </c>
      <c r="BE23" s="100">
        <f>IF(BE$6&lt;=$C$2,SUMIFS('Pooled CF'!$E:$E,'Pooled CF'!$A:$A,$A23,'Pooled CF'!$G:$G,BE$6),0)+IF(BE$6=$C$2,$K23)</f>
        <v>256804.31</v>
      </c>
      <c r="BF23" s="100">
        <f>IF(BF$6&lt;=$C$2,SUMIFS('Pooled CF'!$E:$E,'Pooled CF'!$A:$A,$A23,'Pooled CF'!$G:$G,BF$6),0)+IF(BF$6=$C$2,$K23)</f>
        <v>256727.69</v>
      </c>
      <c r="BG23" s="100">
        <f>IF(BG$6&lt;=$C$2,SUMIFS('Pooled CF'!$E:$E,'Pooled CF'!$A:$A,$A23,'Pooled CF'!$G:$G,BG$6),0)+IF(BG$6=$C$2,$K23)</f>
        <v>237074.34</v>
      </c>
      <c r="BH23" s="100">
        <f>IF(BH$6&lt;=$C$2,SUMIFS('Pooled CF'!$E:$E,'Pooled CF'!$A:$A,$A23,'Pooled CF'!$G:$G,BH$6),0)+IF(BH$6=$C$2,$K23)</f>
        <v>244599.54</v>
      </c>
      <c r="BI23" s="100">
        <f>IF(BI$6&lt;=$C$2,SUMIFS('Pooled CF'!$E:$E,'Pooled CF'!$A:$A,$A23,'Pooled CF'!$G:$G,BI$6),0)+IF(BI$6=$C$2,$K23)</f>
        <v>236675.65</v>
      </c>
      <c r="BJ23" s="100">
        <f>IF(BJ$6&lt;=$C$2,SUMIFS('Pooled CF'!$E:$E,'Pooled CF'!$A:$A,$A23,'Pooled CF'!$G:$G,BJ$6),0)+IF(BJ$6=$C$2,$K23)</f>
        <v>235456.52</v>
      </c>
      <c r="BK23" s="100">
        <f>IF(BK$6&lt;=$C$2,SUMIFS('Pooled CF'!$E:$E,'Pooled CF'!$A:$A,$A23,'Pooled CF'!$G:$G,BK$6),0)+IF(BK$6=$C$2,$K23)</f>
        <v>391223</v>
      </c>
      <c r="BL23" s="100">
        <f>IF(BL$6&lt;=$C$2,SUMIFS('Pooled CF'!$E:$E,'Pooled CF'!$A:$A,$A23,'Pooled CF'!$G:$G,BL$6),0)+IF(BL$6=$C$2,$K23)</f>
        <v>252599.19</v>
      </c>
      <c r="BM23" s="100">
        <f>IF(BM$6&lt;=$C$2,SUMIFS('Pooled CF'!$E:$E,'Pooled CF'!$A:$A,$A23,'Pooled CF'!$G:$G,BM$6),0)+IF(BM$6=$C$2,$K23)</f>
        <v>259618.41</v>
      </c>
      <c r="BN23" s="100">
        <f>IF(BN$6&lt;=$C$2,SUMIFS('Pooled CF'!$E:$E,'Pooled CF'!$A:$A,$A23,'Pooled CF'!$G:$G,BN$6),0)+IF(BN$6=$C$2,$K23)</f>
        <v>251091.97</v>
      </c>
      <c r="BO23" s="100">
        <f>IF(BO$6&lt;=$C$2,SUMIFS('Pooled CF'!$E:$E,'Pooled CF'!$A:$A,$A23,'Pooled CF'!$G:$G,BO$6),0)+IF(BO$6=$C$2,$K23)</f>
        <v>285419.02</v>
      </c>
      <c r="BP23" s="100">
        <f>IF(BP$6&lt;=$C$2,SUMIFS('Pooled CF'!$E:$E,'Pooled CF'!$A:$A,$A23,'Pooled CF'!$G:$G,BP$6),0)+IF(BP$6=$C$2,$K23)</f>
        <v>271650.06</v>
      </c>
      <c r="BQ23" s="100">
        <f>IF(BQ$6&lt;=$C$2,SUMIFS('Pooled CF'!$E:$E,'Pooled CF'!$A:$A,$A23,'Pooled CF'!$G:$G,BQ$6),0)+IF(BQ$6=$C$2,$K23)</f>
        <v>248472.83</v>
      </c>
      <c r="BR23" s="100">
        <f>IF(BR$6&lt;=$C$2,SUMIFS('Pooled CF'!$E:$E,'Pooled CF'!$A:$A,$A23,'Pooled CF'!$G:$G,BR$6),0)+IF(BR$6=$C$2,$K23)</f>
        <v>246673.51</v>
      </c>
      <c r="BS23" s="100">
        <f>IF(BS$6&lt;=$C$2,SUMIFS('Pooled CF'!$E:$E,'Pooled CF'!$A:$A,$A23,'Pooled CF'!$G:$G,BS$6),0)+IF(BS$6=$C$2,$K23)</f>
        <v>238197.15</v>
      </c>
      <c r="BT23" s="100">
        <f>IF(BT$6&lt;=$C$2,SUMIFS('Pooled CF'!$E:$E,'Pooled CF'!$A:$A,$A23,'Pooled CF'!$G:$G,BT$6),0)+IF(BT$6=$C$2,$K23)</f>
        <v>246275.72</v>
      </c>
      <c r="BU23" s="100">
        <f>IF(BU$6&lt;=$C$2,SUMIFS('Pooled CF'!$E:$E,'Pooled CF'!$A:$A,$A23,'Pooled CF'!$G:$G,BU$6),0)+IF(BU$6=$C$2,$K23)</f>
        <v>237703.1</v>
      </c>
      <c r="BV23" s="100">
        <f>IF(BV$6&lt;=$C$2,SUMIFS('Pooled CF'!$E:$E,'Pooled CF'!$A:$A,$A23,'Pooled CF'!$G:$G,BV$6),0)+IF(BV$6=$C$2,$K23)</f>
        <v>465064.49</v>
      </c>
      <c r="BW23" s="100">
        <f>IF(BW$6&lt;=$C$2,SUMIFS('Pooled CF'!$E:$E,'Pooled CF'!$A:$A,$A23,'Pooled CF'!$G:$G,BW$6),0)+IF(BW$6=$C$2,$K23)</f>
        <v>277456</v>
      </c>
      <c r="BX23" s="100">
        <f>IF(BX$6&lt;=$C$2,SUMIFS('Pooled CF'!$E:$E,'Pooled CF'!$A:$A,$A23,'Pooled CF'!$G:$G,BX$6),0)+IF(BX$6=$C$2,$K23)</f>
        <v>326809.57</v>
      </c>
      <c r="BY23" s="100">
        <f>IF(BY$6&lt;=$C$2,SUMIFS('Pooled CF'!$E:$E,'Pooled CF'!$A:$A,$A23,'Pooled CF'!$G:$G,BY$6),0)+IF(BY$6=$C$2,$K23)</f>
        <v>272449.17</v>
      </c>
      <c r="BZ23" s="100">
        <f>IF(BZ$6&lt;=$C$2,SUMIFS('Pooled CF'!$E:$E,'Pooled CF'!$A:$A,$A23,'Pooled CF'!$G:$G,BZ$6),0)+IF(BZ$6=$C$2,$K23)</f>
        <v>263227.03000000003</v>
      </c>
      <c r="CA23" s="100">
        <f>IF(CA$6&lt;=$C$2,SUMIFS('Pooled CF'!$E:$E,'Pooled CF'!$A:$A,$A23,'Pooled CF'!$G:$G,CA$6),0)+IF(CA$6=$C$2,$K23)</f>
        <v>271993.58</v>
      </c>
      <c r="CB23" s="100">
        <f>IF(CB$6&lt;=$C$2,SUMIFS('Pooled CF'!$E:$E,'Pooled CF'!$A:$A,$A23,'Pooled CF'!$G:$G,CB$6),0)+IF(CB$6=$C$2,$K23)</f>
        <v>262931.21000000002</v>
      </c>
      <c r="CC23" s="100">
        <f>IF(CC$6&lt;=$C$2,SUMIFS('Pooled CF'!$E:$E,'Pooled CF'!$A:$A,$A23,'Pooled CF'!$G:$G,CC$6),0)+IF(CC$6=$C$2,$K23)</f>
        <v>281814.92</v>
      </c>
      <c r="CD23" s="100">
        <f>IF(CD$6&lt;=$C$2,SUMIFS('Pooled CF'!$E:$E,'Pooled CF'!$A:$A,$A23,'Pooled CF'!$G:$G,CD$6),0)+IF(CD$6=$C$2,$K23)</f>
        <v>274487.98</v>
      </c>
      <c r="CE23" s="100">
        <f>IF(CE$6&lt;=$C$2,SUMIFS('Pooled CF'!$E:$E,'Pooled CF'!$A:$A,$A23,'Pooled CF'!$G:$G,CE$6),0)+IF(CE$6=$C$2,$K23)</f>
        <v>265479.71000000002</v>
      </c>
      <c r="CF23" s="100">
        <f>IF(CF$6&lt;=$C$2,SUMIFS('Pooled CF'!$E:$E,'Pooled CF'!$A:$A,$A23,'Pooled CF'!$G:$G,CF$6),0)+IF(CF$6=$C$2,$K23)</f>
        <v>274424.69</v>
      </c>
      <c r="CG23" s="100">
        <f>IF(CG$6&lt;=$C$2,SUMIFS('Pooled CF'!$E:$E,'Pooled CF'!$A:$A,$A23,'Pooled CF'!$G:$G,CG$6),0)+IF(CG$6=$C$2,$K23)</f>
        <v>256560.69</v>
      </c>
      <c r="CH23" s="100">
        <f>IF(CH$6&lt;=$C$2,SUMIFS('Pooled CF'!$E:$E,'Pooled CF'!$A:$A,$A23,'Pooled CF'!$G:$G,CH$6),0)+IF(CH$6=$C$2,$K23)</f>
        <v>262793.84000000003</v>
      </c>
      <c r="CI23" s="100">
        <f>IF(CI$6&lt;=$C$2,SUMIFS('Pooled CF'!$E:$E,'Pooled CF'!$A:$A,$A23,'Pooled CF'!$G:$G,CI$6),0)+IF(CI$6=$C$2,$K23)</f>
        <v>263240.17</v>
      </c>
      <c r="CJ23" s="100">
        <f>IF(CJ$6&lt;=$C$2,SUMIFS('Pooled CF'!$E:$E,'Pooled CF'!$A:$A,$A23,'Pooled CF'!$G:$G,CJ$6),0)+IF(CJ$6=$C$2,$K23)</f>
        <v>263431.15000000002</v>
      </c>
      <c r="CK23" s="100">
        <f>IF(CK$6&lt;=$C$2,SUMIFS('Pooled CF'!$E:$E,'Pooled CF'!$A:$A,$A23,'Pooled CF'!$G:$G,CK$6),0)+IF(CK$6=$C$2,$K23)</f>
        <v>222374.33</v>
      </c>
      <c r="CL23" s="100">
        <f>IF(CL$6&lt;=$C$2,SUMIFS('Pooled CF'!$E:$E,'Pooled CF'!$A:$A,$A23,'Pooled CF'!$G:$G,CL$6),0)+IF(CL$6=$C$2,$K23)</f>
        <v>263311.78999999998</v>
      </c>
      <c r="CM23" s="100">
        <f>IF(CM$6&lt;=$C$2,SUMIFS('Pooled CF'!$E:$E,'Pooled CF'!$A:$A,$A23,'Pooled CF'!$G:$G,CM$6),0)+IF(CM$6=$C$2,$K23)</f>
        <v>407351.45</v>
      </c>
      <c r="CN23" s="100">
        <f>IF(CN$6&lt;=$C$2,SUMIFS('Pooled CF'!$E:$E,'Pooled CF'!$A:$A,$A23,'Pooled CF'!$G:$G,CN$6),0)+IF(CN$6=$C$2,$K23)</f>
        <v>266187.87</v>
      </c>
      <c r="CO23" s="100">
        <f>IF(CO$6&lt;=$C$2,SUMIFS('Pooled CF'!$E:$E,'Pooled CF'!$A:$A,$A23,'Pooled CF'!$G:$G,CO$6),0)+IF(CO$6=$C$2,$K23)</f>
        <v>274788.42</v>
      </c>
      <c r="CP23" s="100">
        <f>IF(CP$6&lt;=$C$2,SUMIFS('Pooled CF'!$E:$E,'Pooled CF'!$A:$A,$A23,'Pooled CF'!$G:$G,CP$6),0)+IF(CP$6=$C$2,$K23)</f>
        <v>275048.51</v>
      </c>
      <c r="CQ23" s="100">
        <f>IF(CQ$6&lt;=$C$2,SUMIFS('Pooled CF'!$E:$E,'Pooled CF'!$A:$A,$A23,'Pooled CF'!$G:$G,CQ$6),0)+IF(CQ$6=$C$2,$K23)</f>
        <v>266169.13</v>
      </c>
      <c r="CR23" s="100">
        <f>IF(CR$6&lt;=$C$2,SUMIFS('Pooled CF'!$E:$E,'Pooled CF'!$A:$A,$A23,'Pooled CF'!$G:$G,CR$6),0)+IF(CR$6=$C$2,$K23)</f>
        <v>274950.03999999998</v>
      </c>
      <c r="CS23" s="100">
        <f>IF(CS$6&lt;=$C$2,SUMIFS('Pooled CF'!$E:$E,'Pooled CF'!$A:$A,$A23,'Pooled CF'!$G:$G,CS$6),0)+IF(CS$6=$C$2,$K23)</f>
        <v>265516.21000000002</v>
      </c>
      <c r="CT23" s="100">
        <f>IF(CT$6&lt;=$C$2,SUMIFS('Pooled CF'!$E:$E,'Pooled CF'!$A:$A,$A23,'Pooled CF'!$G:$G,CT$6),0)+IF(CT$6=$C$2,$K23)</f>
        <v>274342.01</v>
      </c>
      <c r="CU23" s="100">
        <f>IF(CU$6&lt;=$C$2,SUMIFS('Pooled CF'!$E:$E,'Pooled CF'!$A:$A,$A23,'Pooled CF'!$G:$G,CU$6),0)+IF(CU$6=$C$2,$K23)</f>
        <v>265500.71000000002</v>
      </c>
      <c r="CV23" s="100">
        <f>IF(CV$6&lt;=$C$2,SUMIFS('Pooled CF'!$E:$E,'Pooled CF'!$A:$A,$A23,'Pooled CF'!$G:$G,CV$6),0)+IF(CV$6=$C$2,$K23)</f>
        <v>265500.57</v>
      </c>
      <c r="CW23" s="100">
        <f>IF(CW$6&lt;=$C$2,SUMIFS('Pooled CF'!$E:$E,'Pooled CF'!$A:$A,$A23,'Pooled CF'!$G:$G,CW$6),0)+IF(CW$6=$C$2,$K23)</f>
        <v>274335.35999999999</v>
      </c>
      <c r="CX23" s="100">
        <f>IF(CX$6&lt;=$C$2,SUMIFS('Pooled CF'!$E:$E,'Pooled CF'!$A:$A,$A23,'Pooled CF'!$G:$G,CX$6),0)+IF(CX$6=$C$2,$K23)</f>
        <v>265492.15999999997</v>
      </c>
      <c r="CY23" s="100">
        <f>IF(CY$6&lt;=$C$2,SUMIFS('Pooled CF'!$E:$E,'Pooled CF'!$A:$A,$A23,'Pooled CF'!$G:$G,CY$6),0)+IF(CY$6=$C$2,$K23)</f>
        <v>170208.69</v>
      </c>
      <c r="CZ23" s="100">
        <f>IF(CZ$6&lt;=$C$2,SUMIFS('Pooled CF'!$E:$E,'Pooled CF'!$A:$A,$A23,'Pooled CF'!$G:$G,CZ$6),0)+IF(CZ$6=$C$2,$K23)</f>
        <v>265460.31</v>
      </c>
      <c r="DA23" s="100">
        <f>IF(DA$6&lt;=$C$2,SUMIFS('Pooled CF'!$E:$E,'Pooled CF'!$A:$A,$A23,'Pooled CF'!$G:$G,DA$6),0)+IF(DA$6=$C$2,$K23)</f>
        <v>274320.05</v>
      </c>
      <c r="DB23" s="100">
        <f>IF(DB$6&lt;=$C$2,SUMIFS('Pooled CF'!$E:$E,'Pooled CF'!$A:$A,$A23,'Pooled CF'!$G:$G,DB$6),0)+IF(DB$6=$C$2,$K23)</f>
        <v>274281.2</v>
      </c>
      <c r="DC23" s="100">
        <f>IF(DC$6&lt;=$C$2,SUMIFS('Pooled CF'!$E:$E,'Pooled CF'!$A:$A,$A23,'Pooled CF'!$G:$G,DC$6),0)+IF(DC$6=$C$2,$K23)</f>
        <v>265466.96000000002</v>
      </c>
      <c r="DD23" s="100">
        <f>IF(DD$6&lt;=$C$2,SUMIFS('Pooled CF'!$E:$E,'Pooled CF'!$A:$A,$A23,'Pooled CF'!$G:$G,DD$6),0)+IF(DD$6=$C$2,$K23)</f>
        <v>274294.90999999997</v>
      </c>
      <c r="DE23" s="100">
        <f>IF(DE$6&lt;=$C$2,SUMIFS('Pooled CF'!$E:$E,'Pooled CF'!$A:$A,$A23,'Pooled CF'!$G:$G,DE$6),0)+IF(DE$6=$C$2,$K23)</f>
        <v>265399.01</v>
      </c>
      <c r="DF23" s="100">
        <f>IF(DF$6&lt;=$C$2,SUMIFS('Pooled CF'!$E:$E,'Pooled CF'!$A:$A,$A23,'Pooled CF'!$G:$G,DF$6),0)+IF(DF$6=$C$2,$K23)</f>
        <v>265408.40000000002</v>
      </c>
      <c r="DG23" s="100">
        <f>IF(DG$6&lt;=$C$2,SUMIFS('Pooled CF'!$E:$E,'Pooled CF'!$A:$A,$A23,'Pooled CF'!$G:$G,DG$6),0)+IF(DG$6=$C$2,$K23)</f>
        <v>265354.96999999997</v>
      </c>
      <c r="DH23" s="100">
        <f>IF(DH$6&lt;=$C$2,SUMIFS('Pooled CF'!$E:$E,'Pooled CF'!$A:$A,$A23,'Pooled CF'!$G:$G,DH$6),0)+IF(DH$6=$C$2,$K23)</f>
        <v>265463.33</v>
      </c>
      <c r="DI23" s="100">
        <f>IF(DI$6&lt;=$C$2,SUMIFS('Pooled CF'!$E:$E,'Pooled CF'!$A:$A,$A23,'Pooled CF'!$G:$G,DI$6),0)+IF(DI$6=$C$2,$K23)</f>
        <v>266994.68</v>
      </c>
      <c r="DJ23" s="100">
        <f>IF(DJ$6&lt;=$C$2,SUMIFS('Pooled CF'!$E:$E,'Pooled CF'!$A:$A,$A23,'Pooled CF'!$G:$G,DJ$6),0)+IF(DJ$6=$C$2,$K23)</f>
        <v>265208.06</v>
      </c>
      <c r="DK23" s="100">
        <f>IF(DK$6&lt;=$C$2,SUMIFS('Pooled CF'!$E:$E,'Pooled CF'!$A:$A,$A23,'Pooled CF'!$G:$G,DK$6),0)+IF(DK$6=$C$2,$K23)</f>
        <v>274172.92</v>
      </c>
      <c r="DL23" s="100">
        <f>IF(DL$6&lt;=$C$2,SUMIFS('Pooled CF'!$E:$E,'Pooled CF'!$A:$A,$A23,'Pooled CF'!$G:$G,DL$6),0)+IF(DL$6=$C$2,$K23)</f>
        <v>265417.09000000003</v>
      </c>
      <c r="DM23" s="100">
        <f>IF(DM$6&lt;=$C$2,SUMIFS('Pooled CF'!$E:$E,'Pooled CF'!$A:$A,$A23,'Pooled CF'!$G:$G,DM$6),0)+IF(DM$6=$C$2,$K23)</f>
        <v>274213.13</v>
      </c>
      <c r="DN23" s="100">
        <f>IF(DN$6&lt;=$C$2,SUMIFS('Pooled CF'!$E:$E,'Pooled CF'!$A:$A,$A23,'Pooled CF'!$G:$G,DN$6),0)+IF(DN$6=$C$2,$K23)</f>
        <v>273054.90000000002</v>
      </c>
      <c r="DO23" s="100">
        <f>IF(DO$6&lt;=$C$2,SUMIFS('Pooled CF'!$E:$E,'Pooled CF'!$A:$A,$A23,'Pooled CF'!$G:$G,DO$6),0)+IF(DO$6=$C$2,$K23)</f>
        <v>265257.13</v>
      </c>
      <c r="DP23" s="100">
        <f>IF(DP$6&lt;=$C$2,SUMIFS('Pooled CF'!$E:$E,'Pooled CF'!$A:$A,$A23,'Pooled CF'!$G:$G,DP$6),0)+IF(DP$6=$C$2,$K23)</f>
        <v>271981.46999999997</v>
      </c>
      <c r="DQ23" s="100">
        <f>IF(DQ$6&lt;=$C$2,SUMIFS('Pooled CF'!$E:$E,'Pooled CF'!$A:$A,$A23,'Pooled CF'!$G:$G,DQ$6),0)+IF(DQ$6=$C$2,$K23)</f>
        <v>259797.85</v>
      </c>
      <c r="DR23" s="100">
        <f>IF(DR$6&lt;=$C$2,SUMIFS('Pooled CF'!$E:$E,'Pooled CF'!$A:$A,$A23,'Pooled CF'!$G:$G,DR$6),0)+IF(DR$6=$C$2,$K23)</f>
        <v>259976.18</v>
      </c>
      <c r="DS23" s="100">
        <f>IF(DS$6&lt;=$C$2,SUMIFS('Pooled CF'!$E:$E,'Pooled CF'!$A:$A,$A23,'Pooled CF'!$G:$G,DS$6),0)+IF(DS$6=$C$2,$K23)</f>
        <v>259678.28</v>
      </c>
      <c r="DT23" s="100">
        <f>IF(DT$6&lt;=$C$2,SUMIFS('Pooled CF'!$E:$E,'Pooled CF'!$A:$A,$A23,'Pooled CF'!$G:$G,DT$6),0)+IF(DT$6=$C$2,$K23)</f>
        <v>259346.34</v>
      </c>
      <c r="DU23" s="100">
        <f>IF(DU$6&lt;=$C$2,SUMIFS('Pooled CF'!$E:$E,'Pooled CF'!$A:$A,$A23,'Pooled CF'!$G:$G,DU$6),0)+IF(DU$6=$C$2,$K23)</f>
        <v>264418.06</v>
      </c>
      <c r="DV23" s="100">
        <f>IF(DV$6&lt;=$C$2,SUMIFS('Pooled CF'!$E:$E,'Pooled CF'!$A:$A,$A23,'Pooled CF'!$G:$G,DV$6),0)+IF(DV$6=$C$2,$K23)</f>
        <v>251615.2</v>
      </c>
      <c r="DW23" s="100">
        <f ca="1">IF(DW$6&lt;=$C$2,SUMIFS('Pooled CF'!$E:$E,'Pooled CF'!$A:$A,$A23,'Pooled CF'!$G:$G,DW$6),0)+IF(DW$6=$C$2,$K23)</f>
        <v>36382800.904400572</v>
      </c>
      <c r="DX23" s="100">
        <f>IF(DX$6&lt;=$C$2,SUMIFS('Pooled CF'!$E:$E,'Pooled CF'!$A:$A,$A23,'Pooled CF'!$G:$G,DX$6),0)+IF(DX$6=$C$2,$K23)</f>
        <v>0</v>
      </c>
      <c r="DY23" s="100">
        <f>IF(DY$6&lt;=$C$2,SUMIFS('Pooled CF'!$E:$E,'Pooled CF'!$A:$A,$A23,'Pooled CF'!$G:$G,DY$6),0)+IF(DY$6=$C$2,$K23)</f>
        <v>0</v>
      </c>
      <c r="DZ23" s="100">
        <f>IF(DZ$6&lt;=$C$2,SUMIFS('Pooled CF'!$E:$E,'Pooled CF'!$A:$A,$A23,'Pooled CF'!$G:$G,DZ$6),0)+IF(DZ$6=$C$2,$K23)</f>
        <v>0</v>
      </c>
      <c r="EA23" s="100">
        <f>IF(EA$6&lt;=$C$2,SUMIFS('Pooled CF'!$E:$E,'Pooled CF'!$A:$A,$A23,'Pooled CF'!$G:$G,EA$6),0)+IF(EA$6=$C$2,$K23)</f>
        <v>0</v>
      </c>
      <c r="EB23" s="100">
        <f>IF(EB$6&lt;=$C$2,SUMIFS('Pooled CF'!$E:$E,'Pooled CF'!$A:$A,$A23,'Pooled CF'!$G:$G,EB$6),0)+IF(EB$6=$C$2,$K23)</f>
        <v>0</v>
      </c>
      <c r="EC23" s="100">
        <f>IF(EC$6&lt;=$C$2,SUMIFS('Pooled CF'!$E:$E,'Pooled CF'!$A:$A,$A23,'Pooled CF'!$G:$G,EC$6),0)+IF(EC$6=$C$2,$K23)</f>
        <v>0</v>
      </c>
      <c r="ED23" s="100">
        <f>IF(ED$6&lt;=$C$2,SUMIFS('Pooled CF'!$E:$E,'Pooled CF'!$A:$A,$A23,'Pooled CF'!$G:$G,ED$6),0)+IF(ED$6=$C$2,$K23)</f>
        <v>0</v>
      </c>
      <c r="EE23" s="100">
        <f>IF(EE$6&lt;=$C$2,SUMIFS('Pooled CF'!$E:$E,'Pooled CF'!$A:$A,$A23,'Pooled CF'!$G:$G,EE$6),0)+IF(EE$6=$C$2,$K23)</f>
        <v>0</v>
      </c>
      <c r="EF23" s="100">
        <f>IF(EF$6&lt;=$C$2,SUMIFS('Pooled CF'!$E:$E,'Pooled CF'!$A:$A,$A23,'Pooled CF'!$G:$G,EF$6),0)+IF(EF$6=$C$2,$K23)</f>
        <v>0</v>
      </c>
      <c r="EG23" s="100">
        <f>IF(EG$6&lt;=$C$2,SUMIFS('Pooled CF'!$E:$E,'Pooled CF'!$A:$A,$A23,'Pooled CF'!$G:$G,EG$6),0)+IF(EG$6=$C$2,$K23)</f>
        <v>0</v>
      </c>
      <c r="EH23" s="100">
        <f>IF(EH$6&lt;=$C$2,SUMIFS('Pooled CF'!$E:$E,'Pooled CF'!$A:$A,$A23,'Pooled CF'!$G:$G,EH$6),0)+IF(EH$6=$C$2,$K23)</f>
        <v>0</v>
      </c>
      <c r="EI23" s="100">
        <f>IF(EI$6&lt;=$C$2,SUMIFS('Pooled CF'!$E:$E,'Pooled CF'!$A:$A,$A23,'Pooled CF'!$G:$G,EI$6),0)+IF(EI$6=$C$2,$K23)</f>
        <v>0</v>
      </c>
      <c r="EJ23" s="100">
        <f>IF(EJ$6&lt;=$C$2,SUMIFS('Pooled CF'!$E:$E,'Pooled CF'!$A:$A,$A23,'Pooled CF'!$G:$G,EJ$6),0)+IF(EJ$6=$C$2,$K23)</f>
        <v>0</v>
      </c>
      <c r="EK23" s="100">
        <f>IF(EK$6&lt;=$C$2,SUMIFS('Pooled CF'!$E:$E,'Pooled CF'!$A:$A,$A23,'Pooled CF'!$G:$G,EK$6),0)+IF(EK$6=$C$2,$K23)</f>
        <v>0</v>
      </c>
      <c r="EL23" s="100">
        <f>IF(EL$6&lt;=$C$2,SUMIFS('Pooled CF'!$E:$E,'Pooled CF'!$A:$A,$A23,'Pooled CF'!$G:$G,EL$6),0)+IF(EL$6=$C$2,$K23)</f>
        <v>0</v>
      </c>
      <c r="EM23" s="100">
        <f>IF(EM$6&lt;=$C$2,SUMIFS('Pooled CF'!$E:$E,'Pooled CF'!$A:$A,$A23,'Pooled CF'!$G:$G,EM$6),0)+IF(EM$6=$C$2,$K23)</f>
        <v>0</v>
      </c>
      <c r="EN23" s="100">
        <f>IF(EN$6&lt;=$C$2,SUMIFS('Pooled CF'!$E:$E,'Pooled CF'!$A:$A,$A23,'Pooled CF'!$G:$G,EN$6),0)+IF(EN$6=$C$2,$K23)</f>
        <v>0</v>
      </c>
      <c r="EO23" s="100">
        <f>IF(EO$6&lt;=$C$2,SUMIFS('Pooled CF'!$E:$E,'Pooled CF'!$A:$A,$A23,'Pooled CF'!$G:$G,EO$6),0)+IF(EO$6=$C$2,$K23)</f>
        <v>0</v>
      </c>
      <c r="EP23" s="100">
        <f>IF(EP$6&lt;=$C$2,SUMIFS('Pooled CF'!$E:$E,'Pooled CF'!$A:$A,$A23,'Pooled CF'!$G:$G,EP$6),0)+IF(EP$6=$C$2,$K23)</f>
        <v>0</v>
      </c>
      <c r="EQ23" s="100">
        <f>IF(EQ$6&lt;=$C$2,SUMIFS('Pooled CF'!$E:$E,'Pooled CF'!$A:$A,$A23,'Pooled CF'!$G:$G,EQ$6),0)+IF(EQ$6=$C$2,$K23)</f>
        <v>0</v>
      </c>
      <c r="ER23" s="100">
        <f>IF(ER$6&lt;=$C$2,SUMIFS('Pooled CF'!$E:$E,'Pooled CF'!$A:$A,$A23,'Pooled CF'!$G:$G,ER$6),0)+IF(ER$6=$C$2,$K23)</f>
        <v>0</v>
      </c>
      <c r="ES23" s="100">
        <f>IF(ES$6&lt;=$C$2,SUMIFS('Pooled CF'!$E:$E,'Pooled CF'!$A:$A,$A23,'Pooled CF'!$G:$G,ES$6),0)+IF(ES$6=$C$2,$K23)</f>
        <v>0</v>
      </c>
      <c r="ET23" s="100">
        <f>IF(ET$6&lt;=$C$2,SUMIFS('Pooled CF'!$E:$E,'Pooled CF'!$A:$A,$A23,'Pooled CF'!$G:$G,ET$6),0)+IF(ET$6=$C$2,$K23)</f>
        <v>0</v>
      </c>
      <c r="EU23" s="100">
        <f>IF(EU$6&lt;=$C$2,SUMIFS('Pooled CF'!$E:$E,'Pooled CF'!$A:$A,$A23,'Pooled CF'!$G:$G,EU$6),0)+IF(EU$6=$C$2,$K23)</f>
        <v>0</v>
      </c>
      <c r="EV23" s="100">
        <f>IF(EV$6&lt;=$C$2,SUMIFS('Pooled CF'!$E:$E,'Pooled CF'!$A:$A,$A23,'Pooled CF'!$G:$G,EV$6),0)+IF(EV$6=$C$2,$K23)</f>
        <v>0</v>
      </c>
      <c r="EW23" s="100">
        <f>IF(EW$6&lt;=$C$2,SUMIFS('Pooled CF'!$E:$E,'Pooled CF'!$A:$A,$A23,'Pooled CF'!$G:$G,EW$6),0)+IF(EW$6=$C$2,$K23)</f>
        <v>0</v>
      </c>
      <c r="EX23" s="100">
        <f>IF(EX$6&lt;=$C$2,SUMIFS('Pooled CF'!$E:$E,'Pooled CF'!$A:$A,$A23,'Pooled CF'!$G:$G,EX$6),0)+IF(EX$6=$C$2,$K23)</f>
        <v>0</v>
      </c>
      <c r="EY23" s="100">
        <f>IF(EY$6&lt;=$C$2,SUMIFS('Pooled CF'!$E:$E,'Pooled CF'!$A:$A,$A23,'Pooled CF'!$G:$G,EY$6),0)+IF(EY$6=$C$2,$K23)</f>
        <v>0</v>
      </c>
      <c r="EZ23" s="100">
        <f>IF(EZ$6&lt;=$C$2,SUMIFS('Pooled CF'!$E:$E,'Pooled CF'!$A:$A,$A23,'Pooled CF'!$G:$G,EZ$6),0)+IF(EZ$6=$C$2,$K23)</f>
        <v>0</v>
      </c>
      <c r="FA23" s="100">
        <f>IF(FA$6&lt;=$C$2,SUMIFS('Pooled CF'!$E:$E,'Pooled CF'!$A:$A,$A23,'Pooled CF'!$G:$G,FA$6),0)+IF(FA$6=$C$2,$K23)</f>
        <v>0</v>
      </c>
      <c r="FB23" s="100">
        <f>IF(FB$6&lt;=$C$2,SUMIFS('Pooled CF'!$E:$E,'Pooled CF'!$A:$A,$A23,'Pooled CF'!$G:$G,FB$6),0)+IF(FB$6=$C$2,$K23)</f>
        <v>0</v>
      </c>
      <c r="FC23" s="100">
        <f>IF(FC$6&lt;=$C$2,SUMIFS('Pooled CF'!$E:$E,'Pooled CF'!$A:$A,$A23,'Pooled CF'!$G:$G,FC$6),0)+IF(FC$6=$C$2,$K23)</f>
        <v>0</v>
      </c>
      <c r="FD23" s="100">
        <f>IF(FD$6&lt;=$C$2,SUMIFS('Pooled CF'!$E:$E,'Pooled CF'!$A:$A,$A23,'Pooled CF'!$G:$G,FD$6),0)+IF(FD$6=$C$2,$K23)</f>
        <v>0</v>
      </c>
      <c r="FE23" s="100">
        <f>IF(FE$6&lt;=$C$2,SUMIFS('Pooled CF'!$E:$E,'Pooled CF'!$A:$A,$A23,'Pooled CF'!$G:$G,FE$6),0)+IF(FE$6=$C$2,$K23)</f>
        <v>0</v>
      </c>
      <c r="FF23" s="100">
        <f>IF(FF$6&lt;=$C$2,SUMIFS('Pooled CF'!$E:$E,'Pooled CF'!$A:$A,$A23,'Pooled CF'!$G:$G,FF$6),0)+IF(FF$6=$C$2,$K23)</f>
        <v>0</v>
      </c>
      <c r="FG23" s="100">
        <f>IF(FG$6&lt;=$C$2,SUMIFS('Pooled CF'!$E:$E,'Pooled CF'!$A:$A,$A23,'Pooled CF'!$G:$G,FG$6),0)+IF(FG$6=$C$2,$K23)</f>
        <v>0</v>
      </c>
      <c r="FH23" s="100">
        <f>IF(FH$6&lt;=$C$2,SUMIFS('Pooled CF'!$E:$E,'Pooled CF'!$A:$A,$A23,'Pooled CF'!$G:$G,FH$6),0)+IF(FH$6=$C$2,$K23)</f>
        <v>0</v>
      </c>
      <c r="FI23" s="100">
        <f>IF(FI$6&lt;=$C$2,SUMIFS('Pooled CF'!$E:$E,'Pooled CF'!$A:$A,$A23,'Pooled CF'!$G:$G,FI$6),0)+IF(FI$6=$C$2,$K23)</f>
        <v>0</v>
      </c>
      <c r="FJ23" s="100">
        <f>IF(FJ$6&lt;=$C$2,SUMIFS('Pooled CF'!$E:$E,'Pooled CF'!$A:$A,$A23,'Pooled CF'!$G:$G,FJ$6),0)+IF(FJ$6=$C$2,$K23)</f>
        <v>0</v>
      </c>
      <c r="FK23" s="100">
        <f>IF(FK$6&lt;=$C$2,SUMIFS('Pooled CF'!$E:$E,'Pooled CF'!$A:$A,$A23,'Pooled CF'!$G:$G,FK$6),0)+IF(FK$6=$C$2,$K23)</f>
        <v>0</v>
      </c>
      <c r="FL23" s="100">
        <f>IF(FL$6&lt;=$C$2,SUMIFS('Pooled CF'!$E:$E,'Pooled CF'!$A:$A,$A23,'Pooled CF'!$G:$G,FL$6),0)+IF(FL$6=$C$2,$K23)</f>
        <v>0</v>
      </c>
      <c r="FM23" s="100">
        <f>IF(FM$6&lt;=$C$2,SUMIFS('Pooled CF'!$E:$E,'Pooled CF'!$A:$A,$A23,'Pooled CF'!$G:$G,FM$6),0)+IF(FM$6=$C$2,$K23)</f>
        <v>0</v>
      </c>
      <c r="FN23" s="100">
        <f>IF(FN$6&lt;=$C$2,SUMIFS('Pooled CF'!$E:$E,'Pooled CF'!$A:$A,$A23,'Pooled CF'!$G:$G,FN$6),0)+IF(FN$6=$C$2,$K23)</f>
        <v>0</v>
      </c>
      <c r="FO23" s="100">
        <f>IF(FO$6&lt;=$C$2,SUMIFS('Pooled CF'!$E:$E,'Pooled CF'!$A:$A,$A23,'Pooled CF'!$G:$G,FO$6),0)+IF(FO$6=$C$2,$K23)</f>
        <v>0</v>
      </c>
      <c r="FP23" s="100">
        <f>IF(FP$6&lt;=$C$2,SUMIFS('Pooled CF'!$E:$E,'Pooled CF'!$A:$A,$A23,'Pooled CF'!$G:$G,FP$6),0)+IF(FP$6=$C$2,$K23)</f>
        <v>0</v>
      </c>
      <c r="FQ23" s="100">
        <f>IF(FQ$6&lt;=$C$2,SUMIFS('Pooled CF'!$E:$E,'Pooled CF'!$A:$A,$A23,'Pooled CF'!$G:$G,FQ$6),0)+IF(FQ$6=$C$2,$K23)</f>
        <v>0</v>
      </c>
      <c r="FR23" s="100">
        <f>IF(FR$6&lt;=$C$2,SUMIFS('Pooled CF'!$E:$E,'Pooled CF'!$A:$A,$A23,'Pooled CF'!$G:$G,FR$6),0)+IF(FR$6=$C$2,$K23)</f>
        <v>0</v>
      </c>
      <c r="FS23" s="100">
        <f>IF(FS$6&lt;=$C$2,SUMIFS('Pooled CF'!$E:$E,'Pooled CF'!$A:$A,$A23,'Pooled CF'!$G:$G,FS$6),0)+IF(FS$6=$C$2,$K23)</f>
        <v>0</v>
      </c>
      <c r="FT23" s="100">
        <f>IF(FT$6&lt;=$C$2,SUMIFS('Pooled CF'!$E:$E,'Pooled CF'!$A:$A,$A23,'Pooled CF'!$G:$G,FT$6),0)+IF(FT$6=$C$2,$K23)</f>
        <v>0</v>
      </c>
      <c r="FU23" s="100">
        <f>IF(FU$6&lt;=$C$2,SUMIFS('Pooled CF'!$E:$E,'Pooled CF'!$A:$A,$A23,'Pooled CF'!$G:$G,FU$6),0)+IF(FU$6=$C$2,$K23)</f>
        <v>0</v>
      </c>
      <c r="FV23" s="100">
        <f>IF(FV$6&lt;=$C$2,SUMIFS('Pooled CF'!$E:$E,'Pooled CF'!$A:$A,$A23,'Pooled CF'!$G:$G,FV$6),0)+IF(FV$6=$C$2,$K23)</f>
        <v>0</v>
      </c>
      <c r="FW23" s="100">
        <f>IF(FW$6&lt;=$C$2,SUMIFS('Pooled CF'!$E:$E,'Pooled CF'!$A:$A,$A23,'Pooled CF'!$G:$G,FW$6),0)+IF(FW$6=$C$2,$K23)</f>
        <v>0</v>
      </c>
      <c r="FX23" s="100">
        <f>IF(FX$6&lt;=$C$2,SUMIFS('Pooled CF'!$E:$E,'Pooled CF'!$A:$A,$A23,'Pooled CF'!$G:$G,FX$6),0)+IF(FX$6=$C$2,$K23)</f>
        <v>0</v>
      </c>
      <c r="FY23" s="100">
        <f>IF(FY$6&lt;=$C$2,SUMIFS('Pooled CF'!$E:$E,'Pooled CF'!$A:$A,$A23,'Pooled CF'!$G:$G,FY$6),0)+IF(FY$6=$C$2,$K23)</f>
        <v>0</v>
      </c>
      <c r="FZ23" s="100">
        <f>IF(FZ$6&lt;=$C$2,SUMIFS('Pooled CF'!$E:$E,'Pooled CF'!$A:$A,$A23,'Pooled CF'!$G:$G,FZ$6),0)+IF(FZ$6=$C$2,$K23)</f>
        <v>0</v>
      </c>
      <c r="GA23" s="100">
        <f>IF(GA$6&lt;=$C$2,SUMIFS('Pooled CF'!$E:$E,'Pooled CF'!$A:$A,$A23,'Pooled CF'!$G:$G,GA$6),0)+IF(GA$6=$C$2,$K23)</f>
        <v>0</v>
      </c>
      <c r="GB23" s="100">
        <f>IF(GB$6&lt;=$C$2,SUMIFS('Pooled CF'!$E:$E,'Pooled CF'!$A:$A,$A23,'Pooled CF'!$G:$G,GB$6),0)+IF(GB$6=$C$2,$K23)</f>
        <v>0</v>
      </c>
      <c r="GC23" s="100">
        <f>IF(GC$6&lt;=$C$2,SUMIFS('Pooled CF'!$E:$E,'Pooled CF'!$A:$A,$A23,'Pooled CF'!$G:$G,GC$6),0)+IF(GC$6=$C$2,$K23)</f>
        <v>0</v>
      </c>
      <c r="GD23" s="100">
        <f>IF(GD$6&lt;=$C$2,SUMIFS('Pooled CF'!$E:$E,'Pooled CF'!$A:$A,$A23,'Pooled CF'!$G:$G,GD$6),0)+IF(GD$6=$C$2,$K23)</f>
        <v>0</v>
      </c>
      <c r="GE23" s="100">
        <f>IF(GE$6&lt;=$C$2,SUMIFS('Pooled CF'!$E:$E,'Pooled CF'!$A:$A,$A23,'Pooled CF'!$G:$G,GE$6),0)+IF(GE$6=$C$2,$K23)</f>
        <v>0</v>
      </c>
      <c r="GF23" s="100">
        <f>IF(GF$6&lt;=$C$2,SUMIFS('Pooled CF'!$E:$E,'Pooled CF'!$A:$A,$A23,'Pooled CF'!$G:$G,GF$6),0)+IF(GF$6=$C$2,$K23)</f>
        <v>0</v>
      </c>
      <c r="GG23" s="100">
        <f>IF(GG$6&lt;=$C$2,SUMIFS('Pooled CF'!$E:$E,'Pooled CF'!$A:$A,$A23,'Pooled CF'!$G:$G,GG$6),0)+IF(GG$6=$C$2,$K23)</f>
        <v>0</v>
      </c>
      <c r="GH23" s="100">
        <f>IF(GH$6&lt;=$C$2,SUMIFS('Pooled CF'!$E:$E,'Pooled CF'!$A:$A,$A23,'Pooled CF'!$G:$G,GH$6),0)+IF(GH$6=$C$2,$K23)</f>
        <v>0</v>
      </c>
      <c r="GI23" s="100">
        <f>IF(GI$6&lt;=$C$2,SUMIFS('Pooled CF'!$E:$E,'Pooled CF'!$A:$A,$A23,'Pooled CF'!$G:$G,GI$6),0)+IF(GI$6=$C$2,$K23)</f>
        <v>0</v>
      </c>
      <c r="GJ23" s="100">
        <f>IF(GJ$6&lt;=$C$2,SUMIFS('Pooled CF'!$E:$E,'Pooled CF'!$A:$A,$A23,'Pooled CF'!$G:$G,GJ$6),0)+IF(GJ$6=$C$2,$K23)</f>
        <v>0</v>
      </c>
      <c r="GK23" s="100">
        <f>IF(GK$6&lt;=$C$2,SUMIFS('Pooled CF'!$E:$E,'Pooled CF'!$A:$A,$A23,'Pooled CF'!$G:$G,GK$6),0)+IF(GK$6=$C$2,$K23)</f>
        <v>0</v>
      </c>
      <c r="GL23" s="100">
        <f>IF(GL$6&lt;=$C$2,SUMIFS('Pooled CF'!$E:$E,'Pooled CF'!$A:$A,$A23,'Pooled CF'!$G:$G,GL$6),0)+IF(GL$6=$C$2,$K23)</f>
        <v>0</v>
      </c>
      <c r="GM23" s="100">
        <f>IF(GM$6&lt;=$C$2,SUMIFS('Pooled CF'!$E:$E,'Pooled CF'!$A:$A,$A23,'Pooled CF'!$G:$G,GM$6),0)+IF(GM$6=$C$2,$K23)</f>
        <v>0</v>
      </c>
      <c r="GN23" s="100">
        <f>IF(GN$6&lt;=$C$2,SUMIFS('Pooled CF'!$E:$E,'Pooled CF'!$A:$A,$A23,'Pooled CF'!$G:$G,GN$6),0)+IF(GN$6=$C$2,$K23)</f>
        <v>0</v>
      </c>
      <c r="GO23" s="100">
        <f>IF(GO$6&lt;=$C$2,SUMIFS('Pooled CF'!$E:$E,'Pooled CF'!$A:$A,$A23,'Pooled CF'!$G:$G,GO$6),0)+IF(GO$6=$C$2,$K23)</f>
        <v>0</v>
      </c>
      <c r="GP23" s="100">
        <f>IF(GP$6&lt;=$C$2,SUMIFS('Pooled CF'!$E:$E,'Pooled CF'!$A:$A,$A23,'Pooled CF'!$G:$G,GP$6),0)+IF(GP$6=$C$2,$K23)</f>
        <v>0</v>
      </c>
      <c r="GQ23" s="100">
        <f>IF(GQ$6&lt;=$C$2,SUMIFS('Pooled CF'!$E:$E,'Pooled CF'!$A:$A,$A23,'Pooled CF'!$G:$G,GQ$6),0)+IF(GQ$6=$C$2,$K23)</f>
        <v>0</v>
      </c>
      <c r="GR23" s="100">
        <f>IF(GR$6&lt;=$C$2,SUMIFS('Pooled CF'!$E:$E,'Pooled CF'!$A:$A,$A23,'Pooled CF'!$G:$G,GR$6),0)+IF(GR$6=$C$2,$K23)</f>
        <v>0</v>
      </c>
      <c r="GS23" s="100">
        <f>IF(GS$6&lt;=$C$2,SUMIFS('Pooled CF'!$E:$E,'Pooled CF'!$A:$A,$A23,'Pooled CF'!$G:$G,GS$6),0)+IF(GS$6=$C$2,$K23)</f>
        <v>0</v>
      </c>
      <c r="GT23" s="100">
        <f>IF(GT$6&lt;=$C$2,SUMIFS('Pooled CF'!$E:$E,'Pooled CF'!$A:$A,$A23,'Pooled CF'!$G:$G,GT$6),0)+IF(GT$6=$C$2,$K23)</f>
        <v>0</v>
      </c>
      <c r="GU23" s="100">
        <f>IF(GU$6&lt;=$C$2,SUMIFS('Pooled CF'!$E:$E,'Pooled CF'!$A:$A,$A23,'Pooled CF'!$G:$G,GU$6),0)+IF(GU$6=$C$2,$K23)</f>
        <v>0</v>
      </c>
      <c r="GV23" s="100">
        <f>IF(GV$6&lt;=$C$2,SUMIFS('Pooled CF'!$E:$E,'Pooled CF'!$A:$A,$A23,'Pooled CF'!$G:$G,GV$6),0)+IF(GV$6=$C$2,$K23)</f>
        <v>0</v>
      </c>
      <c r="GW23" s="100">
        <f>IF(GW$6&lt;=$C$2,SUMIFS('Pooled CF'!$E:$E,'Pooled CF'!$A:$A,$A23,'Pooled CF'!$G:$G,GW$6),0)+IF(GW$6=$C$2,$K23)</f>
        <v>0</v>
      </c>
      <c r="GY23" s="85">
        <f t="shared" si="11"/>
        <v>0</v>
      </c>
      <c r="GZ23" s="85">
        <f t="shared" si="10"/>
        <v>-33161210.826623999</v>
      </c>
      <c r="HA23" s="85">
        <f t="shared" si="10"/>
        <v>3286038.0700000003</v>
      </c>
      <c r="HB23" s="85">
        <f t="shared" si="10"/>
        <v>3089345.52</v>
      </c>
      <c r="HC23" s="85">
        <f t="shared" si="10"/>
        <v>3164380.48</v>
      </c>
      <c r="HD23" s="85">
        <f t="shared" si="10"/>
        <v>3492699.04</v>
      </c>
      <c r="HE23" s="85">
        <f t="shared" si="10"/>
        <v>3305162.91</v>
      </c>
      <c r="HF23" s="85">
        <f t="shared" si="10"/>
        <v>3134601.9400000004</v>
      </c>
      <c r="HG23" s="85">
        <f t="shared" si="10"/>
        <v>3212323.93</v>
      </c>
      <c r="HH23" s="85">
        <f t="shared" ca="1" si="10"/>
        <v>37677834.964400575</v>
      </c>
      <c r="HI23" s="85">
        <f t="shared" si="10"/>
        <v>0</v>
      </c>
      <c r="HJ23" s="85">
        <f t="shared" si="10"/>
        <v>0</v>
      </c>
      <c r="HK23" s="85">
        <f t="shared" si="10"/>
        <v>0</v>
      </c>
      <c r="HL23" s="85">
        <f t="shared" si="10"/>
        <v>0</v>
      </c>
      <c r="HM23" s="85">
        <f t="shared" si="10"/>
        <v>0</v>
      </c>
      <c r="HN23" s="85">
        <f t="shared" si="10"/>
        <v>0</v>
      </c>
      <c r="HO23" s="85">
        <f t="shared" ca="1" si="12"/>
        <v>27201176.027776577</v>
      </c>
    </row>
    <row r="24" spans="1:223" hidden="1" outlineLevel="1" x14ac:dyDescent="0.75">
      <c r="A24" s="7" t="s">
        <v>30</v>
      </c>
      <c r="B24" s="112" t="s">
        <v>178</v>
      </c>
      <c r="C24" s="104"/>
      <c r="D24" s="104">
        <f ca="1">EOMONTH(OFFSET(Strats!$B$3,MATCH($B24,Strats!$B$4:$B$31,0),MATCH(D$5,Strats!$C$3:$BS$3,0)),0)</f>
        <v>43220</v>
      </c>
      <c r="E24" s="87">
        <f ca="1">OFFSET(Strats!$B$3,MATCH($B24,Strats!$B$4:$B$31,0),MATCH(E$5,Strats!$C$3:$BS$3,0))</f>
        <v>106595710.78</v>
      </c>
      <c r="F24" s="88">
        <f ca="1">OFFSET(Strats!$B$3,MATCH($B24,Strats!$B$4:$B$31,0),MATCH(F$5,Strats!$C$3:$BS$3,0))</f>
        <v>0.51714887215302685</v>
      </c>
      <c r="G24" s="85">
        <f t="shared" ca="1" si="7"/>
        <v>55125851.606227249</v>
      </c>
      <c r="H24" s="113">
        <f ca="1">'HTM Output'!G24</f>
        <v>36752164.530000001</v>
      </c>
      <c r="I24" s="87">
        <f ca="1">OFFSET(Strats!$B$3,MATCH($B24,Strats!$B$4:$B$31,0),MATCH(I$5,Strats!$C$3:$BS$3,0))</f>
        <v>102080372.34</v>
      </c>
      <c r="J24" s="88">
        <f ca="1">OFFSET(Strats!$B$3,MATCH($B24,Strats!$B$4:$B$31,0),MATCH(J$5,Strats!$C$3:$BS$3,0))</f>
        <v>0.32521655872348632</v>
      </c>
      <c r="K24" s="85">
        <f t="shared" ca="1" si="8"/>
        <v>33198227.40562696</v>
      </c>
      <c r="L24" s="86">
        <f ca="1">IFERROR(XIRR(OFFSET($N24,0,MATCH($D24,$O$6:$GW$6,0)):$GW24,OFFSET($N$6,0,MATCH($D24,$O$6:$GW$6,0)):$GW$6),"N/A")</f>
        <v>4.2274668812751784E-2</v>
      </c>
      <c r="M24" s="95">
        <f t="shared" ca="1" si="9"/>
        <v>1.2689217471921119</v>
      </c>
      <c r="O24" s="100">
        <f>IF(O$6&lt;=$C$2,SUMIFS('Pooled CF'!$E:$E,'Pooled CF'!$A:$A,$A24,'Pooled CF'!$G:$G,O$6),0)+IF(O$6=$C$2,$K24)</f>
        <v>0</v>
      </c>
      <c r="P24" s="100">
        <f>IF(P$6&lt;=$C$2,SUMIFS('Pooled CF'!$E:$E,'Pooled CF'!$A:$A,$A24,'Pooled CF'!$G:$G,P$6),0)+IF(P$6=$C$2,$K24)</f>
        <v>0</v>
      </c>
      <c r="Q24" s="100">
        <f>IF(Q$6&lt;=$C$2,SUMIFS('Pooled CF'!$E:$E,'Pooled CF'!$A:$A,$A24,'Pooled CF'!$G:$G,Q$6),0)+IF(Q$6=$C$2,$K24)</f>
        <v>0</v>
      </c>
      <c r="R24" s="100">
        <f>IF(R$6&lt;=$C$2,SUMIFS('Pooled CF'!$E:$E,'Pooled CF'!$A:$A,$A24,'Pooled CF'!$G:$G,R$6),0)+IF(R$6=$C$2,$K24)</f>
        <v>0</v>
      </c>
      <c r="S24" s="100">
        <f>IF(S$6&lt;=$C$2,SUMIFS('Pooled CF'!$E:$E,'Pooled CF'!$A:$A,$A24,'Pooled CF'!$G:$G,S$6),0)+IF(S$6=$C$2,$K24)</f>
        <v>0</v>
      </c>
      <c r="T24" s="100">
        <f>IF(T$6&lt;=$C$2,SUMIFS('Pooled CF'!$E:$E,'Pooled CF'!$A:$A,$A24,'Pooled CF'!$G:$G,T$6),0)+IF(T$6=$C$2,$K24)</f>
        <v>0</v>
      </c>
      <c r="U24" s="100">
        <f>IF(U$6&lt;=$C$2,SUMIFS('Pooled CF'!$E:$E,'Pooled CF'!$A:$A,$A24,'Pooled CF'!$G:$G,U$6),0)+IF(U$6=$C$2,$K24)</f>
        <v>0</v>
      </c>
      <c r="V24" s="100">
        <f>IF(V$6&lt;=$C$2,SUMIFS('Pooled CF'!$E:$E,'Pooled CF'!$A:$A,$A24,'Pooled CF'!$G:$G,V$6),0)+IF(V$6=$C$2,$K24)</f>
        <v>0</v>
      </c>
      <c r="W24" s="100">
        <f>IF(W$6&lt;=$C$2,SUMIFS('Pooled CF'!$E:$E,'Pooled CF'!$A:$A,$A24,'Pooled CF'!$G:$G,W$6),0)+IF(W$6=$C$2,$K24)</f>
        <v>0</v>
      </c>
      <c r="X24" s="100">
        <f>IF(X$6&lt;=$C$2,SUMIFS('Pooled CF'!$E:$E,'Pooled CF'!$A:$A,$A24,'Pooled CF'!$G:$G,X$6),0)+IF(X$6=$C$2,$K24)</f>
        <v>0</v>
      </c>
      <c r="Y24" s="100">
        <f>IF(Y$6&lt;=$C$2,SUMIFS('Pooled CF'!$E:$E,'Pooled CF'!$A:$A,$A24,'Pooled CF'!$G:$G,Y$6),0)+IF(Y$6=$C$2,$K24)</f>
        <v>0</v>
      </c>
      <c r="Z24" s="100">
        <f>IF(Z$6&lt;=$C$2,SUMIFS('Pooled CF'!$E:$E,'Pooled CF'!$A:$A,$A24,'Pooled CF'!$G:$G,Z$6),0)+IF(Z$6=$C$2,$K24)</f>
        <v>0</v>
      </c>
      <c r="AA24" s="100">
        <f>IF(AA$6&lt;=$C$2,SUMIFS('Pooled CF'!$E:$E,'Pooled CF'!$A:$A,$A24,'Pooled CF'!$G:$G,AA$6),0)+IF(AA$6=$C$2,$K24)</f>
        <v>0</v>
      </c>
      <c r="AB24" s="100">
        <f>IF(AB$6&lt;=$C$2,SUMIFS('Pooled CF'!$E:$E,'Pooled CF'!$A:$A,$A24,'Pooled CF'!$G:$G,AB$6),0)+IF(AB$6=$C$2,$K24)</f>
        <v>0</v>
      </c>
      <c r="AC24" s="100">
        <f>IF(AC$6&lt;=$C$2,SUMIFS('Pooled CF'!$E:$E,'Pooled CF'!$A:$A,$A24,'Pooled CF'!$G:$G,AC$6),0)+IF(AC$6=$C$2,$K24)</f>
        <v>-55125851.606227249</v>
      </c>
      <c r="AD24" s="100">
        <f>IF(AD$6&lt;=$C$2,SUMIFS('Pooled CF'!$E:$E,'Pooled CF'!$A:$A,$A24,'Pooled CF'!$G:$G,AD$6),0)+IF(AD$6=$C$2,$K24)</f>
        <v>404811.71</v>
      </c>
      <c r="AE24" s="100">
        <f>IF(AE$6&lt;=$C$2,SUMIFS('Pooled CF'!$E:$E,'Pooled CF'!$A:$A,$A24,'Pooled CF'!$G:$G,AE$6),0)+IF(AE$6=$C$2,$K24)</f>
        <v>418303.26</v>
      </c>
      <c r="AF24" s="100">
        <f>IF(AF$6&lt;=$C$2,SUMIFS('Pooled CF'!$E:$E,'Pooled CF'!$A:$A,$A24,'Pooled CF'!$G:$G,AF$6),0)+IF(AF$6=$C$2,$K24)</f>
        <v>404807.99</v>
      </c>
      <c r="AG24" s="100">
        <f>IF(AG$6&lt;=$C$2,SUMIFS('Pooled CF'!$E:$E,'Pooled CF'!$A:$A,$A24,'Pooled CF'!$G:$G,AG$6),0)+IF(AG$6=$C$2,$K24)</f>
        <v>418299.42</v>
      </c>
      <c r="AH24" s="100">
        <f>IF(AH$6&lt;=$C$2,SUMIFS('Pooled CF'!$E:$E,'Pooled CF'!$A:$A,$A24,'Pooled CF'!$G:$G,AH$6),0)+IF(AH$6=$C$2,$K24)</f>
        <v>418297.65</v>
      </c>
      <c r="AI24" s="100">
        <f>IF(AI$6&lt;=$C$2,SUMIFS('Pooled CF'!$E:$E,'Pooled CF'!$A:$A,$A24,'Pooled CF'!$G:$G,AI$6),0)+IF(AI$6=$C$2,$K24)</f>
        <v>404802.44</v>
      </c>
      <c r="AJ24" s="100">
        <f>IF(AJ$6&lt;=$C$2,SUMIFS('Pooled CF'!$E:$E,'Pooled CF'!$A:$A,$A24,'Pooled CF'!$G:$G,AJ$6),0)+IF(AJ$6=$C$2,$K24)</f>
        <v>418293.69</v>
      </c>
      <c r="AK24" s="100">
        <f>IF(AK$6&lt;=$C$2,SUMIFS('Pooled CF'!$E:$E,'Pooled CF'!$A:$A,$A24,'Pooled CF'!$G:$G,AK$6),0)+IF(AK$6=$C$2,$K24)</f>
        <v>404798.63</v>
      </c>
      <c r="AL24" s="100">
        <f>IF(AL$6&lt;=$C$2,SUMIFS('Pooled CF'!$E:$E,'Pooled CF'!$A:$A,$A24,'Pooled CF'!$G:$G,AL$6),0)+IF(AL$6=$C$2,$K24)</f>
        <v>404796.39</v>
      </c>
      <c r="AM24" s="100">
        <f>IF(AM$6&lt;=$C$2,SUMIFS('Pooled CF'!$E:$E,'Pooled CF'!$A:$A,$A24,'Pooled CF'!$G:$G,AM$6),0)+IF(AM$6=$C$2,$K24)</f>
        <v>404794.64</v>
      </c>
      <c r="AN24" s="100">
        <f>IF(AN$6&lt;=$C$2,SUMIFS('Pooled CF'!$E:$E,'Pooled CF'!$A:$A,$A24,'Pooled CF'!$G:$G,AN$6),0)+IF(AN$6=$C$2,$K24)</f>
        <v>404066.24</v>
      </c>
      <c r="AO24" s="100">
        <f>IF(AO$6&lt;=$C$2,SUMIFS('Pooled CF'!$E:$E,'Pooled CF'!$A:$A,$A24,'Pooled CF'!$G:$G,AO$6),0)+IF(AO$6=$C$2,$K24)</f>
        <v>418270.48</v>
      </c>
      <c r="AP24" s="100">
        <f>IF(AP$6&lt;=$C$2,SUMIFS('Pooled CF'!$E:$E,'Pooled CF'!$A:$A,$A24,'Pooled CF'!$G:$G,AP$6),0)+IF(AP$6=$C$2,$K24)</f>
        <v>403947.66</v>
      </c>
      <c r="AQ24" s="100">
        <f>IF(AQ$6&lt;=$C$2,SUMIFS('Pooled CF'!$E:$E,'Pooled CF'!$A:$A,$A24,'Pooled CF'!$G:$G,AQ$6),0)+IF(AQ$6=$C$2,$K24)</f>
        <v>418272.82</v>
      </c>
      <c r="AR24" s="100">
        <f>IF(AR$6&lt;=$C$2,SUMIFS('Pooled CF'!$E:$E,'Pooled CF'!$A:$A,$A24,'Pooled CF'!$G:$G,AR$6),0)+IF(AR$6=$C$2,$K24)</f>
        <v>404246.87</v>
      </c>
      <c r="AS24" s="100">
        <f>IF(AS$6&lt;=$C$2,SUMIFS('Pooled CF'!$E:$E,'Pooled CF'!$A:$A,$A24,'Pooled CF'!$G:$G,AS$6),0)+IF(AS$6=$C$2,$K24)</f>
        <v>418186</v>
      </c>
      <c r="AT24" s="100">
        <f>IF(AT$6&lt;=$C$2,SUMIFS('Pooled CF'!$E:$E,'Pooled CF'!$A:$A,$A24,'Pooled CF'!$G:$G,AT$6),0)+IF(AT$6=$C$2,$K24)</f>
        <v>418269.98</v>
      </c>
      <c r="AU24" s="100">
        <f>IF(AU$6&lt;=$C$2,SUMIFS('Pooled CF'!$E:$E,'Pooled CF'!$A:$A,$A24,'Pooled CF'!$G:$G,AU$6),0)+IF(AU$6=$C$2,$K24)</f>
        <v>404772.53</v>
      </c>
      <c r="AV24" s="100">
        <f>IF(AV$6&lt;=$C$2,SUMIFS('Pooled CF'!$E:$E,'Pooled CF'!$A:$A,$A24,'Pooled CF'!$G:$G,AV$6),0)+IF(AV$6=$C$2,$K24)</f>
        <v>418248.11</v>
      </c>
      <c r="AW24" s="100">
        <f>IF(AW$6&lt;=$C$2,SUMIFS('Pooled CF'!$E:$E,'Pooled CF'!$A:$A,$A24,'Pooled CF'!$G:$G,AW$6),0)+IF(AW$6=$C$2,$K24)</f>
        <v>404758.99</v>
      </c>
      <c r="AX24" s="100">
        <f>IF(AX$6&lt;=$C$2,SUMIFS('Pooled CF'!$E:$E,'Pooled CF'!$A:$A,$A24,'Pooled CF'!$G:$G,AX$6),0)+IF(AX$6=$C$2,$K24)</f>
        <v>417764.64</v>
      </c>
      <c r="AY24" s="100">
        <f>IF(AY$6&lt;=$C$2,SUMIFS('Pooled CF'!$E:$E,'Pooled CF'!$A:$A,$A24,'Pooled CF'!$G:$G,AY$6),0)+IF(AY$6=$C$2,$K24)</f>
        <v>404726.48</v>
      </c>
      <c r="AZ24" s="100">
        <f>IF(AZ$6&lt;=$C$2,SUMIFS('Pooled CF'!$E:$E,'Pooled CF'!$A:$A,$A24,'Pooled CF'!$G:$G,AZ$6),0)+IF(AZ$6=$C$2,$K24)</f>
        <v>404760.16</v>
      </c>
      <c r="BA24" s="100">
        <f>IF(BA$6&lt;=$C$2,SUMIFS('Pooled CF'!$E:$E,'Pooled CF'!$A:$A,$A24,'Pooled CF'!$G:$G,BA$6),0)+IF(BA$6=$C$2,$K24)</f>
        <v>418250.84</v>
      </c>
      <c r="BB24" s="100">
        <f>IF(BB$6&lt;=$C$2,SUMIFS('Pooled CF'!$E:$E,'Pooled CF'!$A:$A,$A24,'Pooled CF'!$G:$G,BB$6),0)+IF(BB$6=$C$2,$K24)</f>
        <v>404666.74</v>
      </c>
      <c r="BC24" s="100">
        <f>IF(BC$6&lt;=$C$2,SUMIFS('Pooled CF'!$E:$E,'Pooled CF'!$A:$A,$A24,'Pooled CF'!$G:$G,BC$6),0)+IF(BC$6=$C$2,$K24)</f>
        <v>418227.54</v>
      </c>
      <c r="BD24" s="100">
        <f>IF(BD$6&lt;=$C$2,SUMIFS('Pooled CF'!$E:$E,'Pooled CF'!$A:$A,$A24,'Pooled CF'!$G:$G,BD$6),0)+IF(BD$6=$C$2,$K24)</f>
        <v>396924.14</v>
      </c>
      <c r="BE24" s="100">
        <f>IF(BE$6&lt;=$C$2,SUMIFS('Pooled CF'!$E:$E,'Pooled CF'!$A:$A,$A24,'Pooled CF'!$G:$G,BE$6),0)+IF(BE$6=$C$2,$K24)</f>
        <v>408664.13</v>
      </c>
      <c r="BF24" s="100">
        <f>IF(BF$6&lt;=$C$2,SUMIFS('Pooled CF'!$E:$E,'Pooled CF'!$A:$A,$A24,'Pooled CF'!$G:$G,BF$6),0)+IF(BF$6=$C$2,$K24)</f>
        <v>408630.54</v>
      </c>
      <c r="BG24" s="100">
        <f>IF(BG$6&lt;=$C$2,SUMIFS('Pooled CF'!$E:$E,'Pooled CF'!$A:$A,$A24,'Pooled CF'!$G:$G,BG$6),0)+IF(BG$6=$C$2,$K24)</f>
        <v>395429.04</v>
      </c>
      <c r="BH24" s="100">
        <f>IF(BH$6&lt;=$C$2,SUMIFS('Pooled CF'!$E:$E,'Pooled CF'!$A:$A,$A24,'Pooled CF'!$G:$G,BH$6),0)+IF(BH$6=$C$2,$K24)</f>
        <v>404431.39</v>
      </c>
      <c r="BI24" s="100">
        <f>IF(BI$6&lt;=$C$2,SUMIFS('Pooled CF'!$E:$E,'Pooled CF'!$A:$A,$A24,'Pooled CF'!$G:$G,BI$6),0)+IF(BI$6=$C$2,$K24)</f>
        <v>391258.67</v>
      </c>
      <c r="BJ24" s="100">
        <f>IF(BJ$6&lt;=$C$2,SUMIFS('Pooled CF'!$E:$E,'Pooled CF'!$A:$A,$A24,'Pooled CF'!$G:$G,BJ$6),0)+IF(BJ$6=$C$2,$K24)</f>
        <v>390942.63</v>
      </c>
      <c r="BK24" s="100">
        <f>IF(BK$6&lt;=$C$2,SUMIFS('Pooled CF'!$E:$E,'Pooled CF'!$A:$A,$A24,'Pooled CF'!$G:$G,BK$6),0)+IF(BK$6=$C$2,$K24)</f>
        <v>390943.19</v>
      </c>
      <c r="BL24" s="100">
        <f>IF(BL$6&lt;=$C$2,SUMIFS('Pooled CF'!$E:$E,'Pooled CF'!$A:$A,$A24,'Pooled CF'!$G:$G,BL$6),0)+IF(BL$6=$C$2,$K24)</f>
        <v>389832.84</v>
      </c>
      <c r="BM24" s="100">
        <f>IF(BM$6&lt;=$C$2,SUMIFS('Pooled CF'!$E:$E,'Pooled CF'!$A:$A,$A24,'Pooled CF'!$G:$G,BM$6),0)+IF(BM$6=$C$2,$K24)</f>
        <v>404430.57</v>
      </c>
      <c r="BN24" s="100">
        <f>IF(BN$6&lt;=$C$2,SUMIFS('Pooled CF'!$E:$E,'Pooled CF'!$A:$A,$A24,'Pooled CF'!$G:$G,BN$6),0)+IF(BN$6=$C$2,$K24)</f>
        <v>387663.28</v>
      </c>
      <c r="BO24" s="100">
        <f>IF(BO$6&lt;=$C$2,SUMIFS('Pooled CF'!$E:$E,'Pooled CF'!$A:$A,$A24,'Pooled CF'!$G:$G,BO$6),0)+IF(BO$6=$C$2,$K24)</f>
        <v>404422.29</v>
      </c>
      <c r="BP24" s="100">
        <f>IF(BP$6&lt;=$C$2,SUMIFS('Pooled CF'!$E:$E,'Pooled CF'!$A:$A,$A24,'Pooled CF'!$G:$G,BP$6),0)+IF(BP$6=$C$2,$K24)</f>
        <v>463896.33</v>
      </c>
      <c r="BQ24" s="100">
        <f>IF(BQ$6&lt;=$C$2,SUMIFS('Pooled CF'!$E:$E,'Pooled CF'!$A:$A,$A24,'Pooled CF'!$G:$G,BQ$6),0)+IF(BQ$6=$C$2,$K24)</f>
        <v>413582.42</v>
      </c>
      <c r="BR24" s="100">
        <f>IF(BR$6&lt;=$C$2,SUMIFS('Pooled CF'!$E:$E,'Pooled CF'!$A:$A,$A24,'Pooled CF'!$G:$G,BR$6),0)+IF(BR$6=$C$2,$K24)</f>
        <v>417106.47</v>
      </c>
      <c r="BS24" s="100">
        <f>IF(BS$6&lt;=$C$2,SUMIFS('Pooled CF'!$E:$E,'Pooled CF'!$A:$A,$A24,'Pooled CF'!$G:$G,BS$6),0)+IF(BS$6=$C$2,$K24)</f>
        <v>401204.07</v>
      </c>
      <c r="BT24" s="100">
        <f>IF(BT$6&lt;=$C$2,SUMIFS('Pooled CF'!$E:$E,'Pooled CF'!$A:$A,$A24,'Pooled CF'!$G:$G,BT$6),0)+IF(BT$6=$C$2,$K24)</f>
        <v>420303.48</v>
      </c>
      <c r="BU24" s="100">
        <f>IF(BU$6&lt;=$C$2,SUMIFS('Pooled CF'!$E:$E,'Pooled CF'!$A:$A,$A24,'Pooled CF'!$G:$G,BU$6),0)+IF(BU$6=$C$2,$K24)</f>
        <v>399530.77</v>
      </c>
      <c r="BV24" s="100">
        <f>IF(BV$6&lt;=$C$2,SUMIFS('Pooled CF'!$E:$E,'Pooled CF'!$A:$A,$A24,'Pooled CF'!$G:$G,BV$6),0)+IF(BV$6=$C$2,$K24)</f>
        <v>399358.36</v>
      </c>
      <c r="BW24" s="100">
        <f>IF(BW$6&lt;=$C$2,SUMIFS('Pooled CF'!$E:$E,'Pooled CF'!$A:$A,$A24,'Pooled CF'!$G:$G,BW$6),0)+IF(BW$6=$C$2,$K24)</f>
        <v>399457.4</v>
      </c>
      <c r="BX24" s="100">
        <f>IF(BX$6&lt;=$C$2,SUMIFS('Pooled CF'!$E:$E,'Pooled CF'!$A:$A,$A24,'Pooled CF'!$G:$G,BX$6),0)+IF(BX$6=$C$2,$K24)</f>
        <v>399358.9</v>
      </c>
      <c r="BY24" s="100">
        <f>IF(BY$6&lt;=$C$2,SUMIFS('Pooled CF'!$E:$E,'Pooled CF'!$A:$A,$A24,'Pooled CF'!$G:$G,BY$6),0)+IF(BY$6=$C$2,$K24)</f>
        <v>412863.29</v>
      </c>
      <c r="BZ24" s="100">
        <f>IF(BZ$6&lt;=$C$2,SUMIFS('Pooled CF'!$E:$E,'Pooled CF'!$A:$A,$A24,'Pooled CF'!$G:$G,BZ$6),0)+IF(BZ$6=$C$2,$K24)</f>
        <v>399415.64</v>
      </c>
      <c r="CA24" s="100">
        <f>IF(CA$6&lt;=$C$2,SUMIFS('Pooled CF'!$E:$E,'Pooled CF'!$A:$A,$A24,'Pooled CF'!$G:$G,CA$6),0)+IF(CA$6=$C$2,$K24)</f>
        <v>412845.68</v>
      </c>
      <c r="CB24" s="100">
        <f>IF(CB$6&lt;=$C$2,SUMIFS('Pooled CF'!$E:$E,'Pooled CF'!$A:$A,$A24,'Pooled CF'!$G:$G,CB$6),0)+IF(CB$6=$C$2,$K24)</f>
        <v>399455.4</v>
      </c>
      <c r="CC24" s="100">
        <f>IF(CC$6&lt;=$C$2,SUMIFS('Pooled CF'!$E:$E,'Pooled CF'!$A:$A,$A24,'Pooled CF'!$G:$G,CC$6),0)+IF(CC$6=$C$2,$K24)</f>
        <v>412908.42</v>
      </c>
      <c r="CD24" s="100">
        <f>IF(CD$6&lt;=$C$2,SUMIFS('Pooled CF'!$E:$E,'Pooled CF'!$A:$A,$A24,'Pooled CF'!$G:$G,CD$6),0)+IF(CD$6=$C$2,$K24)</f>
        <v>412885.85</v>
      </c>
      <c r="CE24" s="100">
        <f>IF(CE$6&lt;=$C$2,SUMIFS('Pooled CF'!$E:$E,'Pooled CF'!$A:$A,$A24,'Pooled CF'!$G:$G,CE$6),0)+IF(CE$6=$C$2,$K24)</f>
        <v>399438.78</v>
      </c>
      <c r="CF24" s="100">
        <f>IF(CF$6&lt;=$C$2,SUMIFS('Pooled CF'!$E:$E,'Pooled CF'!$A:$A,$A24,'Pooled CF'!$G:$G,CF$6),0)+IF(CF$6=$C$2,$K24)</f>
        <v>412856.72</v>
      </c>
      <c r="CG24" s="100">
        <f>IF(CG$6&lt;=$C$2,SUMIFS('Pooled CF'!$E:$E,'Pooled CF'!$A:$A,$A24,'Pooled CF'!$G:$G,CG$6),0)+IF(CG$6=$C$2,$K24)</f>
        <v>399414.28</v>
      </c>
      <c r="CH24" s="100">
        <f>IF(CH$6&lt;=$C$2,SUMIFS('Pooled CF'!$E:$E,'Pooled CF'!$A:$A,$A24,'Pooled CF'!$G:$G,CH$6),0)+IF(CH$6=$C$2,$K24)</f>
        <v>398777.92</v>
      </c>
      <c r="CI24" s="100">
        <f>IF(CI$6&lt;=$C$2,SUMIFS('Pooled CF'!$E:$E,'Pooled CF'!$A:$A,$A24,'Pooled CF'!$G:$G,CI$6),0)+IF(CI$6=$C$2,$K24)</f>
        <v>398614.03</v>
      </c>
      <c r="CJ24" s="100">
        <f>IF(CJ$6&lt;=$C$2,SUMIFS('Pooled CF'!$E:$E,'Pooled CF'!$A:$A,$A24,'Pooled CF'!$G:$G,CJ$6),0)+IF(CJ$6=$C$2,$K24)</f>
        <v>398875.43</v>
      </c>
      <c r="CK24" s="100">
        <f>IF(CK$6&lt;=$C$2,SUMIFS('Pooled CF'!$E:$E,'Pooled CF'!$A:$A,$A24,'Pooled CF'!$G:$G,CK$6),0)+IF(CK$6=$C$2,$K24)</f>
        <v>410564.37</v>
      </c>
      <c r="CL24" s="100">
        <f>IF(CL$6&lt;=$C$2,SUMIFS('Pooled CF'!$E:$E,'Pooled CF'!$A:$A,$A24,'Pooled CF'!$G:$G,CL$6),0)+IF(CL$6=$C$2,$K24)</f>
        <v>390551.38</v>
      </c>
      <c r="CM24" s="100">
        <f>IF(CM$6&lt;=$C$2,SUMIFS('Pooled CF'!$E:$E,'Pooled CF'!$A:$A,$A24,'Pooled CF'!$G:$G,CM$6),0)+IF(CM$6=$C$2,$K24)</f>
        <v>403682.76</v>
      </c>
      <c r="CN24" s="100">
        <f>IF(CN$6&lt;=$C$2,SUMIFS('Pooled CF'!$E:$E,'Pooled CF'!$A:$A,$A24,'Pooled CF'!$G:$G,CN$6),0)+IF(CN$6=$C$2,$K24)</f>
        <v>384608.07</v>
      </c>
      <c r="CO24" s="100">
        <f>IF(CO$6&lt;=$C$2,SUMIFS('Pooled CF'!$E:$E,'Pooled CF'!$A:$A,$A24,'Pooled CF'!$G:$G,CO$6),0)+IF(CO$6=$C$2,$K24)</f>
        <v>393454.03</v>
      </c>
      <c r="CP24" s="100">
        <f>IF(CP$6&lt;=$C$2,SUMIFS('Pooled CF'!$E:$E,'Pooled CF'!$A:$A,$A24,'Pooled CF'!$G:$G,CP$6),0)+IF(CP$6=$C$2,$K24)</f>
        <v>399368.84</v>
      </c>
      <c r="CQ24" s="100">
        <f>IF(CQ$6&lt;=$C$2,SUMIFS('Pooled CF'!$E:$E,'Pooled CF'!$A:$A,$A24,'Pooled CF'!$G:$G,CQ$6),0)+IF(CQ$6=$C$2,$K24)</f>
        <v>325974.26</v>
      </c>
      <c r="CR24" s="100">
        <f>IF(CR$6&lt;=$C$2,SUMIFS('Pooled CF'!$E:$E,'Pooled CF'!$A:$A,$A24,'Pooled CF'!$G:$G,CR$6),0)+IF(CR$6=$C$2,$K24)</f>
        <v>392533.06</v>
      </c>
      <c r="CS24" s="100">
        <f>IF(CS$6&lt;=$C$2,SUMIFS('Pooled CF'!$E:$E,'Pooled CF'!$A:$A,$A24,'Pooled CF'!$G:$G,CS$6),0)+IF(CS$6=$C$2,$K24)</f>
        <v>361147.74</v>
      </c>
      <c r="CT24" s="100">
        <f>IF(CT$6&lt;=$C$2,SUMIFS('Pooled CF'!$E:$E,'Pooled CF'!$A:$A,$A24,'Pooled CF'!$G:$G,CT$6),0)+IF(CT$6=$C$2,$K24)</f>
        <v>380369.32</v>
      </c>
      <c r="CU24" s="100">
        <f>IF(CU$6&lt;=$C$2,SUMIFS('Pooled CF'!$E:$E,'Pooled CF'!$A:$A,$A24,'Pooled CF'!$G:$G,CU$6),0)+IF(CU$6=$C$2,$K24)</f>
        <v>366991.35</v>
      </c>
      <c r="CV24" s="100">
        <f>IF(CV$6&lt;=$C$2,SUMIFS('Pooled CF'!$E:$E,'Pooled CF'!$A:$A,$A24,'Pooled CF'!$G:$G,CV$6),0)+IF(CV$6=$C$2,$K24)</f>
        <v>365658.86</v>
      </c>
      <c r="CW24" s="100">
        <f>IF(CW$6&lt;=$C$2,SUMIFS('Pooled CF'!$E:$E,'Pooled CF'!$A:$A,$A24,'Pooled CF'!$G:$G,CW$6),0)+IF(CW$6=$C$2,$K24)</f>
        <v>375976.06</v>
      </c>
      <c r="CX24" s="100">
        <f>IF(CX$6&lt;=$C$2,SUMIFS('Pooled CF'!$E:$E,'Pooled CF'!$A:$A,$A24,'Pooled CF'!$G:$G,CX$6),0)+IF(CX$6=$C$2,$K24)</f>
        <v>444777.47</v>
      </c>
      <c r="CY24" s="100">
        <f>IF(CY$6&lt;=$C$2,SUMIFS('Pooled CF'!$E:$E,'Pooled CF'!$A:$A,$A24,'Pooled CF'!$G:$G,CY$6),0)+IF(CY$6=$C$2,$K24)</f>
        <v>306354.34000000003</v>
      </c>
      <c r="CZ24" s="100">
        <f>IF(CZ$6&lt;=$C$2,SUMIFS('Pooled CF'!$E:$E,'Pooled CF'!$A:$A,$A24,'Pooled CF'!$G:$G,CZ$6),0)+IF(CZ$6=$C$2,$K24)</f>
        <v>295792.08</v>
      </c>
      <c r="DA24" s="100">
        <f>IF(DA$6&lt;=$C$2,SUMIFS('Pooled CF'!$E:$E,'Pooled CF'!$A:$A,$A24,'Pooled CF'!$G:$G,DA$6),0)+IF(DA$6=$C$2,$K24)</f>
        <v>323854.52</v>
      </c>
      <c r="DB24" s="100">
        <f>IF(DB$6&lt;=$C$2,SUMIFS('Pooled CF'!$E:$E,'Pooled CF'!$A:$A,$A24,'Pooled CF'!$G:$G,DB$6),0)+IF(DB$6=$C$2,$K24)</f>
        <v>312875.8</v>
      </c>
      <c r="DC24" s="100">
        <f>IF(DC$6&lt;=$C$2,SUMIFS('Pooled CF'!$E:$E,'Pooled CF'!$A:$A,$A24,'Pooled CF'!$G:$G,DC$6),0)+IF(DC$6=$C$2,$K24)</f>
        <v>301571.86</v>
      </c>
      <c r="DD24" s="100">
        <f>IF(DD$6&lt;=$C$2,SUMIFS('Pooled CF'!$E:$E,'Pooled CF'!$A:$A,$A24,'Pooled CF'!$G:$G,DD$6),0)+IF(DD$6=$C$2,$K24)</f>
        <v>311445.90000000002</v>
      </c>
      <c r="DE24" s="100">
        <f>IF(DE$6&lt;=$C$2,SUMIFS('Pooled CF'!$E:$E,'Pooled CF'!$A:$A,$A24,'Pooled CF'!$G:$G,DE$6),0)+IF(DE$6=$C$2,$K24)</f>
        <v>301532.84999999998</v>
      </c>
      <c r="DF24" s="100">
        <f>IF(DF$6&lt;=$C$2,SUMIFS('Pooled CF'!$E:$E,'Pooled CF'!$A:$A,$A24,'Pooled CF'!$G:$G,DF$6),0)+IF(DF$6=$C$2,$K24)</f>
        <v>295546.2</v>
      </c>
      <c r="DG24" s="100">
        <f>IF(DG$6&lt;=$C$2,SUMIFS('Pooled CF'!$E:$E,'Pooled CF'!$A:$A,$A24,'Pooled CF'!$G:$G,DG$6),0)+IF(DG$6=$C$2,$K24)</f>
        <v>274628.49</v>
      </c>
      <c r="DH24" s="100">
        <f>IF(DH$6&lt;=$C$2,SUMIFS('Pooled CF'!$E:$E,'Pooled CF'!$A:$A,$A24,'Pooled CF'!$G:$G,DH$6),0)+IF(DH$6=$C$2,$K24)</f>
        <v>285292.89</v>
      </c>
      <c r="DI24" s="100">
        <f>IF(DI$6&lt;=$C$2,SUMIFS('Pooled CF'!$E:$E,'Pooled CF'!$A:$A,$A24,'Pooled CF'!$G:$G,DI$6),0)+IF(DI$6=$C$2,$K24)</f>
        <v>284271.05</v>
      </c>
      <c r="DJ24" s="100">
        <f>IF(DJ$6&lt;=$C$2,SUMIFS('Pooled CF'!$E:$E,'Pooled CF'!$A:$A,$A24,'Pooled CF'!$G:$G,DJ$6),0)+IF(DJ$6=$C$2,$K24)</f>
        <v>279657.67</v>
      </c>
      <c r="DK24" s="100">
        <f>IF(DK$6&lt;=$C$2,SUMIFS('Pooled CF'!$E:$E,'Pooled CF'!$A:$A,$A24,'Pooled CF'!$G:$G,DK$6),0)+IF(DK$6=$C$2,$K24)</f>
        <v>818358.85</v>
      </c>
      <c r="DL24" s="100">
        <f>IF(DL$6&lt;=$C$2,SUMIFS('Pooled CF'!$E:$E,'Pooled CF'!$A:$A,$A24,'Pooled CF'!$G:$G,DL$6),0)+IF(DL$6=$C$2,$K24)</f>
        <v>295139.63</v>
      </c>
      <c r="DM24" s="100">
        <f>IF(DM$6&lt;=$C$2,SUMIFS('Pooled CF'!$E:$E,'Pooled CF'!$A:$A,$A24,'Pooled CF'!$G:$G,DM$6),0)+IF(DM$6=$C$2,$K24)</f>
        <v>304409.14</v>
      </c>
      <c r="DN24" s="100">
        <f>IF(DN$6&lt;=$C$2,SUMIFS('Pooled CF'!$E:$E,'Pooled CF'!$A:$A,$A24,'Pooled CF'!$G:$G,DN$6),0)+IF(DN$6=$C$2,$K24)</f>
        <v>298743.7</v>
      </c>
      <c r="DO24" s="100">
        <f>IF(DO$6&lt;=$C$2,SUMIFS('Pooled CF'!$E:$E,'Pooled CF'!$A:$A,$A24,'Pooled CF'!$G:$G,DO$6),0)+IF(DO$6=$C$2,$K24)</f>
        <v>253751.64</v>
      </c>
      <c r="DP24" s="100">
        <f>IF(DP$6&lt;=$C$2,SUMIFS('Pooled CF'!$E:$E,'Pooled CF'!$A:$A,$A24,'Pooled CF'!$G:$G,DP$6),0)+IF(DP$6=$C$2,$K24)</f>
        <v>271242.98</v>
      </c>
      <c r="DQ24" s="100">
        <f>IF(DQ$6&lt;=$C$2,SUMIFS('Pooled CF'!$E:$E,'Pooled CF'!$A:$A,$A24,'Pooled CF'!$G:$G,DQ$6),0)+IF(DQ$6=$C$2,$K24)</f>
        <v>262268.56</v>
      </c>
      <c r="DR24" s="100">
        <f>IF(DR$6&lt;=$C$2,SUMIFS('Pooled CF'!$E:$E,'Pooled CF'!$A:$A,$A24,'Pooled CF'!$G:$G,DR$6),0)+IF(DR$6=$C$2,$K24)</f>
        <v>258537.87</v>
      </c>
      <c r="DS24" s="100">
        <f>IF(DS$6&lt;=$C$2,SUMIFS('Pooled CF'!$E:$E,'Pooled CF'!$A:$A,$A24,'Pooled CF'!$G:$G,DS$6),0)+IF(DS$6=$C$2,$K24)</f>
        <v>194225.45</v>
      </c>
      <c r="DT24" s="100">
        <f>IF(DT$6&lt;=$C$2,SUMIFS('Pooled CF'!$E:$E,'Pooled CF'!$A:$A,$A24,'Pooled CF'!$G:$G,DT$6),0)+IF(DT$6=$C$2,$K24)</f>
        <v>213571.14</v>
      </c>
      <c r="DU24" s="100">
        <f>IF(DU$6&lt;=$C$2,SUMIFS('Pooled CF'!$E:$E,'Pooled CF'!$A:$A,$A24,'Pooled CF'!$G:$G,DU$6),0)+IF(DU$6=$C$2,$K24)</f>
        <v>200259.95</v>
      </c>
      <c r="DV24" s="100">
        <f>IF(DV$6&lt;=$C$2,SUMIFS('Pooled CF'!$E:$E,'Pooled CF'!$A:$A,$A24,'Pooled CF'!$G:$G,DV$6),0)+IF(DV$6=$C$2,$K24)</f>
        <v>183728.2</v>
      </c>
      <c r="DW24" s="100">
        <f ca="1">IF(DW$6&lt;=$C$2,SUMIFS('Pooled CF'!$E:$E,'Pooled CF'!$A:$A,$A24,'Pooled CF'!$G:$G,DW$6),0)+IF(DW$6=$C$2,$K24)</f>
        <v>33398509.355626959</v>
      </c>
      <c r="DX24" s="100">
        <f>IF(DX$6&lt;=$C$2,SUMIFS('Pooled CF'!$E:$E,'Pooled CF'!$A:$A,$A24,'Pooled CF'!$G:$G,DX$6),0)+IF(DX$6=$C$2,$K24)</f>
        <v>0</v>
      </c>
      <c r="DY24" s="100">
        <f>IF(DY$6&lt;=$C$2,SUMIFS('Pooled CF'!$E:$E,'Pooled CF'!$A:$A,$A24,'Pooled CF'!$G:$G,DY$6),0)+IF(DY$6=$C$2,$K24)</f>
        <v>0</v>
      </c>
      <c r="DZ24" s="100">
        <f>IF(DZ$6&lt;=$C$2,SUMIFS('Pooled CF'!$E:$E,'Pooled CF'!$A:$A,$A24,'Pooled CF'!$G:$G,DZ$6),0)+IF(DZ$6=$C$2,$K24)</f>
        <v>0</v>
      </c>
      <c r="EA24" s="100">
        <f>IF(EA$6&lt;=$C$2,SUMIFS('Pooled CF'!$E:$E,'Pooled CF'!$A:$A,$A24,'Pooled CF'!$G:$G,EA$6),0)+IF(EA$6=$C$2,$K24)</f>
        <v>0</v>
      </c>
      <c r="EB24" s="100">
        <f>IF(EB$6&lt;=$C$2,SUMIFS('Pooled CF'!$E:$E,'Pooled CF'!$A:$A,$A24,'Pooled CF'!$G:$G,EB$6),0)+IF(EB$6=$C$2,$K24)</f>
        <v>0</v>
      </c>
      <c r="EC24" s="100">
        <f>IF(EC$6&lt;=$C$2,SUMIFS('Pooled CF'!$E:$E,'Pooled CF'!$A:$A,$A24,'Pooled CF'!$G:$G,EC$6),0)+IF(EC$6=$C$2,$K24)</f>
        <v>0</v>
      </c>
      <c r="ED24" s="100">
        <f>IF(ED$6&lt;=$C$2,SUMIFS('Pooled CF'!$E:$E,'Pooled CF'!$A:$A,$A24,'Pooled CF'!$G:$G,ED$6),0)+IF(ED$6=$C$2,$K24)</f>
        <v>0</v>
      </c>
      <c r="EE24" s="100">
        <f>IF(EE$6&lt;=$C$2,SUMIFS('Pooled CF'!$E:$E,'Pooled CF'!$A:$A,$A24,'Pooled CF'!$G:$G,EE$6),0)+IF(EE$6=$C$2,$K24)</f>
        <v>0</v>
      </c>
      <c r="EF24" s="100">
        <f>IF(EF$6&lt;=$C$2,SUMIFS('Pooled CF'!$E:$E,'Pooled CF'!$A:$A,$A24,'Pooled CF'!$G:$G,EF$6),0)+IF(EF$6=$C$2,$K24)</f>
        <v>0</v>
      </c>
      <c r="EG24" s="100">
        <f>IF(EG$6&lt;=$C$2,SUMIFS('Pooled CF'!$E:$E,'Pooled CF'!$A:$A,$A24,'Pooled CF'!$G:$G,EG$6),0)+IF(EG$6=$C$2,$K24)</f>
        <v>0</v>
      </c>
      <c r="EH24" s="100">
        <f>IF(EH$6&lt;=$C$2,SUMIFS('Pooled CF'!$E:$E,'Pooled CF'!$A:$A,$A24,'Pooled CF'!$G:$G,EH$6),0)+IF(EH$6=$C$2,$K24)</f>
        <v>0</v>
      </c>
      <c r="EI24" s="100">
        <f>IF(EI$6&lt;=$C$2,SUMIFS('Pooled CF'!$E:$E,'Pooled CF'!$A:$A,$A24,'Pooled CF'!$G:$G,EI$6),0)+IF(EI$6=$C$2,$K24)</f>
        <v>0</v>
      </c>
      <c r="EJ24" s="100">
        <f>IF(EJ$6&lt;=$C$2,SUMIFS('Pooled CF'!$E:$E,'Pooled CF'!$A:$A,$A24,'Pooled CF'!$G:$G,EJ$6),0)+IF(EJ$6=$C$2,$K24)</f>
        <v>0</v>
      </c>
      <c r="EK24" s="100">
        <f>IF(EK$6&lt;=$C$2,SUMIFS('Pooled CF'!$E:$E,'Pooled CF'!$A:$A,$A24,'Pooled CF'!$G:$G,EK$6),0)+IF(EK$6=$C$2,$K24)</f>
        <v>0</v>
      </c>
      <c r="EL24" s="100">
        <f>IF(EL$6&lt;=$C$2,SUMIFS('Pooled CF'!$E:$E,'Pooled CF'!$A:$A,$A24,'Pooled CF'!$G:$G,EL$6),0)+IF(EL$6=$C$2,$K24)</f>
        <v>0</v>
      </c>
      <c r="EM24" s="100">
        <f>IF(EM$6&lt;=$C$2,SUMIFS('Pooled CF'!$E:$E,'Pooled CF'!$A:$A,$A24,'Pooled CF'!$G:$G,EM$6),0)+IF(EM$6=$C$2,$K24)</f>
        <v>0</v>
      </c>
      <c r="EN24" s="100">
        <f>IF(EN$6&lt;=$C$2,SUMIFS('Pooled CF'!$E:$E,'Pooled CF'!$A:$A,$A24,'Pooled CF'!$G:$G,EN$6),0)+IF(EN$6=$C$2,$K24)</f>
        <v>0</v>
      </c>
      <c r="EO24" s="100">
        <f>IF(EO$6&lt;=$C$2,SUMIFS('Pooled CF'!$E:$E,'Pooled CF'!$A:$A,$A24,'Pooled CF'!$G:$G,EO$6),0)+IF(EO$6=$C$2,$K24)</f>
        <v>0</v>
      </c>
      <c r="EP24" s="100">
        <f>IF(EP$6&lt;=$C$2,SUMIFS('Pooled CF'!$E:$E,'Pooled CF'!$A:$A,$A24,'Pooled CF'!$G:$G,EP$6),0)+IF(EP$6=$C$2,$K24)</f>
        <v>0</v>
      </c>
      <c r="EQ24" s="100">
        <f>IF(EQ$6&lt;=$C$2,SUMIFS('Pooled CF'!$E:$E,'Pooled CF'!$A:$A,$A24,'Pooled CF'!$G:$G,EQ$6),0)+IF(EQ$6=$C$2,$K24)</f>
        <v>0</v>
      </c>
      <c r="ER24" s="100">
        <f>IF(ER$6&lt;=$C$2,SUMIFS('Pooled CF'!$E:$E,'Pooled CF'!$A:$A,$A24,'Pooled CF'!$G:$G,ER$6),0)+IF(ER$6=$C$2,$K24)</f>
        <v>0</v>
      </c>
      <c r="ES24" s="100">
        <f>IF(ES$6&lt;=$C$2,SUMIFS('Pooled CF'!$E:$E,'Pooled CF'!$A:$A,$A24,'Pooled CF'!$G:$G,ES$6),0)+IF(ES$6=$C$2,$K24)</f>
        <v>0</v>
      </c>
      <c r="ET24" s="100">
        <f>IF(ET$6&lt;=$C$2,SUMIFS('Pooled CF'!$E:$E,'Pooled CF'!$A:$A,$A24,'Pooled CF'!$G:$G,ET$6),0)+IF(ET$6=$C$2,$K24)</f>
        <v>0</v>
      </c>
      <c r="EU24" s="100">
        <f>IF(EU$6&lt;=$C$2,SUMIFS('Pooled CF'!$E:$E,'Pooled CF'!$A:$A,$A24,'Pooled CF'!$G:$G,EU$6),0)+IF(EU$6=$C$2,$K24)</f>
        <v>0</v>
      </c>
      <c r="EV24" s="100">
        <f>IF(EV$6&lt;=$C$2,SUMIFS('Pooled CF'!$E:$E,'Pooled CF'!$A:$A,$A24,'Pooled CF'!$G:$G,EV$6),0)+IF(EV$6=$C$2,$K24)</f>
        <v>0</v>
      </c>
      <c r="EW24" s="100">
        <f>IF(EW$6&lt;=$C$2,SUMIFS('Pooled CF'!$E:$E,'Pooled CF'!$A:$A,$A24,'Pooled CF'!$G:$G,EW$6),0)+IF(EW$6=$C$2,$K24)</f>
        <v>0</v>
      </c>
      <c r="EX24" s="100">
        <f>IF(EX$6&lt;=$C$2,SUMIFS('Pooled CF'!$E:$E,'Pooled CF'!$A:$A,$A24,'Pooled CF'!$G:$G,EX$6),0)+IF(EX$6=$C$2,$K24)</f>
        <v>0</v>
      </c>
      <c r="EY24" s="100">
        <f>IF(EY$6&lt;=$C$2,SUMIFS('Pooled CF'!$E:$E,'Pooled CF'!$A:$A,$A24,'Pooled CF'!$G:$G,EY$6),0)+IF(EY$6=$C$2,$K24)</f>
        <v>0</v>
      </c>
      <c r="EZ24" s="100">
        <f>IF(EZ$6&lt;=$C$2,SUMIFS('Pooled CF'!$E:$E,'Pooled CF'!$A:$A,$A24,'Pooled CF'!$G:$G,EZ$6),0)+IF(EZ$6=$C$2,$K24)</f>
        <v>0</v>
      </c>
      <c r="FA24" s="100">
        <f>IF(FA$6&lt;=$C$2,SUMIFS('Pooled CF'!$E:$E,'Pooled CF'!$A:$A,$A24,'Pooled CF'!$G:$G,FA$6),0)+IF(FA$6=$C$2,$K24)</f>
        <v>0</v>
      </c>
      <c r="FB24" s="100">
        <f>IF(FB$6&lt;=$C$2,SUMIFS('Pooled CF'!$E:$E,'Pooled CF'!$A:$A,$A24,'Pooled CF'!$G:$G,FB$6),0)+IF(FB$6=$C$2,$K24)</f>
        <v>0</v>
      </c>
      <c r="FC24" s="100">
        <f>IF(FC$6&lt;=$C$2,SUMIFS('Pooled CF'!$E:$E,'Pooled CF'!$A:$A,$A24,'Pooled CF'!$G:$G,FC$6),0)+IF(FC$6=$C$2,$K24)</f>
        <v>0</v>
      </c>
      <c r="FD24" s="100">
        <f>IF(FD$6&lt;=$C$2,SUMIFS('Pooled CF'!$E:$E,'Pooled CF'!$A:$A,$A24,'Pooled CF'!$G:$G,FD$6),0)+IF(FD$6=$C$2,$K24)</f>
        <v>0</v>
      </c>
      <c r="FE24" s="100">
        <f>IF(FE$6&lt;=$C$2,SUMIFS('Pooled CF'!$E:$E,'Pooled CF'!$A:$A,$A24,'Pooled CF'!$G:$G,FE$6),0)+IF(FE$6=$C$2,$K24)</f>
        <v>0</v>
      </c>
      <c r="FF24" s="100">
        <f>IF(FF$6&lt;=$C$2,SUMIFS('Pooled CF'!$E:$E,'Pooled CF'!$A:$A,$A24,'Pooled CF'!$G:$G,FF$6),0)+IF(FF$6=$C$2,$K24)</f>
        <v>0</v>
      </c>
      <c r="FG24" s="100">
        <f>IF(FG$6&lt;=$C$2,SUMIFS('Pooled CF'!$E:$E,'Pooled CF'!$A:$A,$A24,'Pooled CF'!$G:$G,FG$6),0)+IF(FG$6=$C$2,$K24)</f>
        <v>0</v>
      </c>
      <c r="FH24" s="100">
        <f>IF(FH$6&lt;=$C$2,SUMIFS('Pooled CF'!$E:$E,'Pooled CF'!$A:$A,$A24,'Pooled CF'!$G:$G,FH$6),0)+IF(FH$6=$C$2,$K24)</f>
        <v>0</v>
      </c>
      <c r="FI24" s="100">
        <f>IF(FI$6&lt;=$C$2,SUMIFS('Pooled CF'!$E:$E,'Pooled CF'!$A:$A,$A24,'Pooled CF'!$G:$G,FI$6),0)+IF(FI$6=$C$2,$K24)</f>
        <v>0</v>
      </c>
      <c r="FJ24" s="100">
        <f>IF(FJ$6&lt;=$C$2,SUMIFS('Pooled CF'!$E:$E,'Pooled CF'!$A:$A,$A24,'Pooled CF'!$G:$G,FJ$6),0)+IF(FJ$6=$C$2,$K24)</f>
        <v>0</v>
      </c>
      <c r="FK24" s="100">
        <f>IF(FK$6&lt;=$C$2,SUMIFS('Pooled CF'!$E:$E,'Pooled CF'!$A:$A,$A24,'Pooled CF'!$G:$G,FK$6),0)+IF(FK$6=$C$2,$K24)</f>
        <v>0</v>
      </c>
      <c r="FL24" s="100">
        <f>IF(FL$6&lt;=$C$2,SUMIFS('Pooled CF'!$E:$E,'Pooled CF'!$A:$A,$A24,'Pooled CF'!$G:$G,FL$6),0)+IF(FL$6=$C$2,$K24)</f>
        <v>0</v>
      </c>
      <c r="FM24" s="100">
        <f>IF(FM$6&lt;=$C$2,SUMIFS('Pooled CF'!$E:$E,'Pooled CF'!$A:$A,$A24,'Pooled CF'!$G:$G,FM$6),0)+IF(FM$6=$C$2,$K24)</f>
        <v>0</v>
      </c>
      <c r="FN24" s="100">
        <f>IF(FN$6&lt;=$C$2,SUMIFS('Pooled CF'!$E:$E,'Pooled CF'!$A:$A,$A24,'Pooled CF'!$G:$G,FN$6),0)+IF(FN$6=$C$2,$K24)</f>
        <v>0</v>
      </c>
      <c r="FO24" s="100">
        <f>IF(FO$6&lt;=$C$2,SUMIFS('Pooled CF'!$E:$E,'Pooled CF'!$A:$A,$A24,'Pooled CF'!$G:$G,FO$6),0)+IF(FO$6=$C$2,$K24)</f>
        <v>0</v>
      </c>
      <c r="FP24" s="100">
        <f>IF(FP$6&lt;=$C$2,SUMIFS('Pooled CF'!$E:$E,'Pooled CF'!$A:$A,$A24,'Pooled CF'!$G:$G,FP$6),0)+IF(FP$6=$C$2,$K24)</f>
        <v>0</v>
      </c>
      <c r="FQ24" s="100">
        <f>IF(FQ$6&lt;=$C$2,SUMIFS('Pooled CF'!$E:$E,'Pooled CF'!$A:$A,$A24,'Pooled CF'!$G:$G,FQ$6),0)+IF(FQ$6=$C$2,$K24)</f>
        <v>0</v>
      </c>
      <c r="FR24" s="100">
        <f>IF(FR$6&lt;=$C$2,SUMIFS('Pooled CF'!$E:$E,'Pooled CF'!$A:$A,$A24,'Pooled CF'!$G:$G,FR$6),0)+IF(FR$6=$C$2,$K24)</f>
        <v>0</v>
      </c>
      <c r="FS24" s="100">
        <f>IF(FS$6&lt;=$C$2,SUMIFS('Pooled CF'!$E:$E,'Pooled CF'!$A:$A,$A24,'Pooled CF'!$G:$G,FS$6),0)+IF(FS$6=$C$2,$K24)</f>
        <v>0</v>
      </c>
      <c r="FT24" s="100">
        <f>IF(FT$6&lt;=$C$2,SUMIFS('Pooled CF'!$E:$E,'Pooled CF'!$A:$A,$A24,'Pooled CF'!$G:$G,FT$6),0)+IF(FT$6=$C$2,$K24)</f>
        <v>0</v>
      </c>
      <c r="FU24" s="100">
        <f>IF(FU$6&lt;=$C$2,SUMIFS('Pooled CF'!$E:$E,'Pooled CF'!$A:$A,$A24,'Pooled CF'!$G:$G,FU$6),0)+IF(FU$6=$C$2,$K24)</f>
        <v>0</v>
      </c>
      <c r="FV24" s="100">
        <f>IF(FV$6&lt;=$C$2,SUMIFS('Pooled CF'!$E:$E,'Pooled CF'!$A:$A,$A24,'Pooled CF'!$G:$G,FV$6),0)+IF(FV$6=$C$2,$K24)</f>
        <v>0</v>
      </c>
      <c r="FW24" s="100">
        <f>IF(FW$6&lt;=$C$2,SUMIFS('Pooled CF'!$E:$E,'Pooled CF'!$A:$A,$A24,'Pooled CF'!$G:$G,FW$6),0)+IF(FW$6=$C$2,$K24)</f>
        <v>0</v>
      </c>
      <c r="FX24" s="100">
        <f>IF(FX$6&lt;=$C$2,SUMIFS('Pooled CF'!$E:$E,'Pooled CF'!$A:$A,$A24,'Pooled CF'!$G:$G,FX$6),0)+IF(FX$6=$C$2,$K24)</f>
        <v>0</v>
      </c>
      <c r="FY24" s="100">
        <f>IF(FY$6&lt;=$C$2,SUMIFS('Pooled CF'!$E:$E,'Pooled CF'!$A:$A,$A24,'Pooled CF'!$G:$G,FY$6),0)+IF(FY$6=$C$2,$K24)</f>
        <v>0</v>
      </c>
      <c r="FZ24" s="100">
        <f>IF(FZ$6&lt;=$C$2,SUMIFS('Pooled CF'!$E:$E,'Pooled CF'!$A:$A,$A24,'Pooled CF'!$G:$G,FZ$6),0)+IF(FZ$6=$C$2,$K24)</f>
        <v>0</v>
      </c>
      <c r="GA24" s="100">
        <f>IF(GA$6&lt;=$C$2,SUMIFS('Pooled CF'!$E:$E,'Pooled CF'!$A:$A,$A24,'Pooled CF'!$G:$G,GA$6),0)+IF(GA$6=$C$2,$K24)</f>
        <v>0</v>
      </c>
      <c r="GB24" s="100">
        <f>IF(GB$6&lt;=$C$2,SUMIFS('Pooled CF'!$E:$E,'Pooled CF'!$A:$A,$A24,'Pooled CF'!$G:$G,GB$6),0)+IF(GB$6=$C$2,$K24)</f>
        <v>0</v>
      </c>
      <c r="GC24" s="100">
        <f>IF(GC$6&lt;=$C$2,SUMIFS('Pooled CF'!$E:$E,'Pooled CF'!$A:$A,$A24,'Pooled CF'!$G:$G,GC$6),0)+IF(GC$6=$C$2,$K24)</f>
        <v>0</v>
      </c>
      <c r="GD24" s="100">
        <f>IF(GD$6&lt;=$C$2,SUMIFS('Pooled CF'!$E:$E,'Pooled CF'!$A:$A,$A24,'Pooled CF'!$G:$G,GD$6),0)+IF(GD$6=$C$2,$K24)</f>
        <v>0</v>
      </c>
      <c r="GE24" s="100">
        <f>IF(GE$6&lt;=$C$2,SUMIFS('Pooled CF'!$E:$E,'Pooled CF'!$A:$A,$A24,'Pooled CF'!$G:$G,GE$6),0)+IF(GE$6=$C$2,$K24)</f>
        <v>0</v>
      </c>
      <c r="GF24" s="100">
        <f>IF(GF$6&lt;=$C$2,SUMIFS('Pooled CF'!$E:$E,'Pooled CF'!$A:$A,$A24,'Pooled CF'!$G:$G,GF$6),0)+IF(GF$6=$C$2,$K24)</f>
        <v>0</v>
      </c>
      <c r="GG24" s="100">
        <f>IF(GG$6&lt;=$C$2,SUMIFS('Pooled CF'!$E:$E,'Pooled CF'!$A:$A,$A24,'Pooled CF'!$G:$G,GG$6),0)+IF(GG$6=$C$2,$K24)</f>
        <v>0</v>
      </c>
      <c r="GH24" s="100">
        <f>IF(GH$6&lt;=$C$2,SUMIFS('Pooled CF'!$E:$E,'Pooled CF'!$A:$A,$A24,'Pooled CF'!$G:$G,GH$6),0)+IF(GH$6=$C$2,$K24)</f>
        <v>0</v>
      </c>
      <c r="GI24" s="100">
        <f>IF(GI$6&lt;=$C$2,SUMIFS('Pooled CF'!$E:$E,'Pooled CF'!$A:$A,$A24,'Pooled CF'!$G:$G,GI$6),0)+IF(GI$6=$C$2,$K24)</f>
        <v>0</v>
      </c>
      <c r="GJ24" s="100">
        <f>IF(GJ$6&lt;=$C$2,SUMIFS('Pooled CF'!$E:$E,'Pooled CF'!$A:$A,$A24,'Pooled CF'!$G:$G,GJ$6),0)+IF(GJ$6=$C$2,$K24)</f>
        <v>0</v>
      </c>
      <c r="GK24" s="100">
        <f>IF(GK$6&lt;=$C$2,SUMIFS('Pooled CF'!$E:$E,'Pooled CF'!$A:$A,$A24,'Pooled CF'!$G:$G,GK$6),0)+IF(GK$6=$C$2,$K24)</f>
        <v>0</v>
      </c>
      <c r="GL24" s="100">
        <f>IF(GL$6&lt;=$C$2,SUMIFS('Pooled CF'!$E:$E,'Pooled CF'!$A:$A,$A24,'Pooled CF'!$G:$G,GL$6),0)+IF(GL$6=$C$2,$K24)</f>
        <v>0</v>
      </c>
      <c r="GM24" s="100">
        <f>IF(GM$6&lt;=$C$2,SUMIFS('Pooled CF'!$E:$E,'Pooled CF'!$A:$A,$A24,'Pooled CF'!$G:$G,GM$6),0)+IF(GM$6=$C$2,$K24)</f>
        <v>0</v>
      </c>
      <c r="GN24" s="100">
        <f>IF(GN$6&lt;=$C$2,SUMIFS('Pooled CF'!$E:$E,'Pooled CF'!$A:$A,$A24,'Pooled CF'!$G:$G,GN$6),0)+IF(GN$6=$C$2,$K24)</f>
        <v>0</v>
      </c>
      <c r="GO24" s="100">
        <f>IF(GO$6&lt;=$C$2,SUMIFS('Pooled CF'!$E:$E,'Pooled CF'!$A:$A,$A24,'Pooled CF'!$G:$G,GO$6),0)+IF(GO$6=$C$2,$K24)</f>
        <v>0</v>
      </c>
      <c r="GP24" s="100">
        <f>IF(GP$6&lt;=$C$2,SUMIFS('Pooled CF'!$E:$E,'Pooled CF'!$A:$A,$A24,'Pooled CF'!$G:$G,GP$6),0)+IF(GP$6=$C$2,$K24)</f>
        <v>0</v>
      </c>
      <c r="GQ24" s="100">
        <f>IF(GQ$6&lt;=$C$2,SUMIFS('Pooled CF'!$E:$E,'Pooled CF'!$A:$A,$A24,'Pooled CF'!$G:$G,GQ$6),0)+IF(GQ$6=$C$2,$K24)</f>
        <v>0</v>
      </c>
      <c r="GR24" s="100">
        <f>IF(GR$6&lt;=$C$2,SUMIFS('Pooled CF'!$E:$E,'Pooled CF'!$A:$A,$A24,'Pooled CF'!$G:$G,GR$6),0)+IF(GR$6=$C$2,$K24)</f>
        <v>0</v>
      </c>
      <c r="GS24" s="100">
        <f>IF(GS$6&lt;=$C$2,SUMIFS('Pooled CF'!$E:$E,'Pooled CF'!$A:$A,$A24,'Pooled CF'!$G:$G,GS$6),0)+IF(GS$6=$C$2,$K24)</f>
        <v>0</v>
      </c>
      <c r="GT24" s="100">
        <f>IF(GT$6&lt;=$C$2,SUMIFS('Pooled CF'!$E:$E,'Pooled CF'!$A:$A,$A24,'Pooled CF'!$G:$G,GT$6),0)+IF(GT$6=$C$2,$K24)</f>
        <v>0</v>
      </c>
      <c r="GU24" s="100">
        <f>IF(GU$6&lt;=$C$2,SUMIFS('Pooled CF'!$E:$E,'Pooled CF'!$A:$A,$A24,'Pooled CF'!$G:$G,GU$6),0)+IF(GU$6=$C$2,$K24)</f>
        <v>0</v>
      </c>
      <c r="GV24" s="100">
        <f>IF(GV$6&lt;=$C$2,SUMIFS('Pooled CF'!$E:$E,'Pooled CF'!$A:$A,$A24,'Pooled CF'!$G:$G,GV$6),0)+IF(GV$6=$C$2,$K24)</f>
        <v>0</v>
      </c>
      <c r="GW24" s="100">
        <f>IF(GW$6&lt;=$C$2,SUMIFS('Pooled CF'!$E:$E,'Pooled CF'!$A:$A,$A24,'Pooled CF'!$G:$G,GW$6),0)+IF(GW$6=$C$2,$K24)</f>
        <v>0</v>
      </c>
      <c r="GY24" s="85">
        <f t="shared" si="11"/>
        <v>0</v>
      </c>
      <c r="GZ24" s="85">
        <f t="shared" si="10"/>
        <v>-51833436.81622725</v>
      </c>
      <c r="HA24" s="85">
        <f t="shared" si="10"/>
        <v>4922630.7100000009</v>
      </c>
      <c r="HB24" s="85">
        <f t="shared" si="10"/>
        <v>4873734.3099999996</v>
      </c>
      <c r="HC24" s="85">
        <f t="shared" si="10"/>
        <v>4883858.34</v>
      </c>
      <c r="HD24" s="85">
        <f t="shared" si="10"/>
        <v>4860258.7200000007</v>
      </c>
      <c r="HE24" s="85">
        <f t="shared" si="10"/>
        <v>4658151.8899999987</v>
      </c>
      <c r="HF24" s="85">
        <f t="shared" si="10"/>
        <v>4087200.4099999997</v>
      </c>
      <c r="HG24" s="85">
        <f t="shared" si="10"/>
        <v>3923310.8000000003</v>
      </c>
      <c r="HH24" s="85">
        <f t="shared" ca="1" si="10"/>
        <v>34448831.965626962</v>
      </c>
      <c r="HI24" s="85">
        <f t="shared" si="10"/>
        <v>0</v>
      </c>
      <c r="HJ24" s="85">
        <f t="shared" si="10"/>
        <v>0</v>
      </c>
      <c r="HK24" s="85">
        <f t="shared" si="10"/>
        <v>0</v>
      </c>
      <c r="HL24" s="85">
        <f t="shared" si="10"/>
        <v>0</v>
      </c>
      <c r="HM24" s="85">
        <f t="shared" si="10"/>
        <v>0</v>
      </c>
      <c r="HN24" s="85">
        <f t="shared" si="10"/>
        <v>0</v>
      </c>
      <c r="HO24" s="85">
        <f t="shared" ca="1" si="12"/>
        <v>14824540.32939972</v>
      </c>
    </row>
    <row r="25" spans="1:223" hidden="1" outlineLevel="1" x14ac:dyDescent="0.75">
      <c r="A25" s="7" t="s">
        <v>31</v>
      </c>
      <c r="B25" s="112" t="s">
        <v>182</v>
      </c>
      <c r="C25" s="104"/>
      <c r="D25" s="104">
        <f ca="1">EOMONTH(OFFSET(Strats!$B$3,MATCH($B25,Strats!$B$4:$B$31,0),MATCH(D$5,Strats!$C$3:$BS$3,0)),0)</f>
        <v>42916</v>
      </c>
      <c r="E25" s="87">
        <f ca="1">OFFSET(Strats!$B$3,MATCH($B25,Strats!$B$4:$B$31,0),MATCH(E$5,Strats!$C$3:$BS$3,0))</f>
        <v>74373594</v>
      </c>
      <c r="F25" s="88">
        <f ca="1">OFFSET(Strats!$B$3,MATCH($B25,Strats!$B$4:$B$31,0),MATCH(F$5,Strats!$C$3:$BS$3,0))</f>
        <v>0.38567204376327441</v>
      </c>
      <c r="G25" s="85">
        <f t="shared" ca="1" si="7"/>
        <v>28683816.000000004</v>
      </c>
      <c r="H25" s="113">
        <f ca="1">'HTM Output'!G25</f>
        <v>26194498.910000011</v>
      </c>
      <c r="I25" s="87">
        <f ca="1">OFFSET(Strats!$B$3,MATCH($B25,Strats!$B$4:$B$31,0),MATCH(I$5,Strats!$C$3:$BS$3,0))</f>
        <v>62076274.009999998</v>
      </c>
      <c r="J25" s="88">
        <f ca="1">OFFSET(Strats!$B$3,MATCH($B25,Strats!$B$4:$B$31,0),MATCH(J$5,Strats!$C$3:$BS$3,0))</f>
        <v>0.53559293845503675</v>
      </c>
      <c r="K25" s="85">
        <f t="shared" ca="1" si="8"/>
        <v>33247614.005355924</v>
      </c>
      <c r="L25" s="86">
        <f ca="1">IFERROR(XIRR(OFFSET($N25,0,MATCH($D25,$O$6:$GW$6,0)):$GW25,OFFSET($N$6,0,MATCH($D25,$O$6:$GW$6,0)):$GW$6),"N/A")</f>
        <v>0.11972137093544005</v>
      </c>
      <c r="M25" s="95">
        <f t="shared" ca="1" si="9"/>
        <v>2.0723223477432677</v>
      </c>
      <c r="O25" s="100">
        <f>IF(O$6&lt;=$C$2,SUMIFS('Pooled CF'!$E:$E,'Pooled CF'!$A:$A,$A25,'Pooled CF'!$G:$G,O$6),0)+IF(O$6=$C$2,$K25)</f>
        <v>0</v>
      </c>
      <c r="P25" s="100">
        <f>IF(P$6&lt;=$C$2,SUMIFS('Pooled CF'!$E:$E,'Pooled CF'!$A:$A,$A25,'Pooled CF'!$G:$G,P$6),0)+IF(P$6=$C$2,$K25)</f>
        <v>0</v>
      </c>
      <c r="Q25" s="100">
        <f>IF(Q$6&lt;=$C$2,SUMIFS('Pooled CF'!$E:$E,'Pooled CF'!$A:$A,$A25,'Pooled CF'!$G:$G,Q$6),0)+IF(Q$6=$C$2,$K25)</f>
        <v>0</v>
      </c>
      <c r="R25" s="100">
        <f>IF(R$6&lt;=$C$2,SUMIFS('Pooled CF'!$E:$E,'Pooled CF'!$A:$A,$A25,'Pooled CF'!$G:$G,R$6),0)+IF(R$6=$C$2,$K25)</f>
        <v>0</v>
      </c>
      <c r="S25" s="100">
        <f>IF(S$6&lt;=$C$2,SUMIFS('Pooled CF'!$E:$E,'Pooled CF'!$A:$A,$A25,'Pooled CF'!$G:$G,S$6),0)+IF(S$6=$C$2,$K25)</f>
        <v>-28683816</v>
      </c>
      <c r="T25" s="100">
        <f>IF(T$6&lt;=$C$2,SUMIFS('Pooled CF'!$E:$E,'Pooled CF'!$A:$A,$A25,'Pooled CF'!$G:$G,T$6),0)+IF(T$6=$C$2,$K25)</f>
        <v>262728.93</v>
      </c>
      <c r="U25" s="100">
        <f>IF(U$6&lt;=$C$2,SUMIFS('Pooled CF'!$E:$E,'Pooled CF'!$A:$A,$A25,'Pooled CF'!$G:$G,U$6),0)+IF(U$6=$C$2,$K25)</f>
        <v>271480.03000000003</v>
      </c>
      <c r="V25" s="100">
        <f>IF(V$6&lt;=$C$2,SUMIFS('Pooled CF'!$E:$E,'Pooled CF'!$A:$A,$A25,'Pooled CF'!$G:$G,V$6),0)+IF(V$6=$C$2,$K25)</f>
        <v>271474.18</v>
      </c>
      <c r="W25" s="100">
        <f>IF(W$6&lt;=$C$2,SUMIFS('Pooled CF'!$E:$E,'Pooled CF'!$A:$A,$A25,'Pooled CF'!$G:$G,W$6),0)+IF(W$6=$C$2,$K25)</f>
        <v>262711.26</v>
      </c>
      <c r="X25" s="100">
        <f>IF(X$6&lt;=$C$2,SUMIFS('Pooled CF'!$E:$E,'Pooled CF'!$A:$A,$A25,'Pooled CF'!$G:$G,X$6),0)+IF(X$6=$C$2,$K25)</f>
        <v>271461.7</v>
      </c>
      <c r="Y25" s="100">
        <f>IF(Y$6&lt;=$C$2,SUMIFS('Pooled CF'!$E:$E,'Pooled CF'!$A:$A,$A25,'Pooled CF'!$G:$G,Y$6),0)+IF(Y$6=$C$2,$K25)</f>
        <v>262699.13</v>
      </c>
      <c r="Z25" s="100">
        <f>IF(Z$6&lt;=$C$2,SUMIFS('Pooled CF'!$E:$E,'Pooled CF'!$A:$A,$A25,'Pooled CF'!$G:$G,Z$6),0)+IF(Z$6=$C$2,$K25)</f>
        <v>262387.53000000003</v>
      </c>
      <c r="AA25" s="100">
        <f>IF(AA$6&lt;=$C$2,SUMIFS('Pooled CF'!$E:$E,'Pooled CF'!$A:$A,$A25,'Pooled CF'!$G:$G,AA$6),0)+IF(AA$6=$C$2,$K25)</f>
        <v>262992.02</v>
      </c>
      <c r="AB25" s="100">
        <f>IF(AB$6&lt;=$C$2,SUMIFS('Pooled CF'!$E:$E,'Pooled CF'!$A:$A,$A25,'Pooled CF'!$G:$G,AB$6),0)+IF(AB$6=$C$2,$K25)</f>
        <v>262571.39</v>
      </c>
      <c r="AC25" s="100">
        <f>IF(AC$6&lt;=$C$2,SUMIFS('Pooled CF'!$E:$E,'Pooled CF'!$A:$A,$A25,'Pooled CF'!$G:$G,AC$6),0)+IF(AC$6=$C$2,$K25)</f>
        <v>271544.7</v>
      </c>
      <c r="AD25" s="100">
        <f>IF(AD$6&lt;=$C$2,SUMIFS('Pooled CF'!$E:$E,'Pooled CF'!$A:$A,$A25,'Pooled CF'!$G:$G,AD$6),0)+IF(AD$6=$C$2,$K25)</f>
        <v>262531.19</v>
      </c>
      <c r="AE25" s="100">
        <f>IF(AE$6&lt;=$C$2,SUMIFS('Pooled CF'!$E:$E,'Pooled CF'!$A:$A,$A25,'Pooled CF'!$G:$G,AE$6),0)+IF(AE$6=$C$2,$K25)</f>
        <v>271401.89</v>
      </c>
      <c r="AF25" s="100">
        <f>IF(AF$6&lt;=$C$2,SUMIFS('Pooled CF'!$E:$E,'Pooled CF'!$A:$A,$A25,'Pooled CF'!$G:$G,AF$6),0)+IF(AF$6=$C$2,$K25)</f>
        <v>262654.71999999997</v>
      </c>
      <c r="AG25" s="100">
        <f>IF(AG$6&lt;=$C$2,SUMIFS('Pooled CF'!$E:$E,'Pooled CF'!$A:$A,$A25,'Pooled CF'!$G:$G,AG$6),0)+IF(AG$6=$C$2,$K25)</f>
        <v>270604.21000000002</v>
      </c>
      <c r="AH25" s="100">
        <f>IF(AH$6&lt;=$C$2,SUMIFS('Pooled CF'!$E:$E,'Pooled CF'!$A:$A,$A25,'Pooled CF'!$G:$G,AH$6),0)+IF(AH$6=$C$2,$K25)</f>
        <v>272188.42</v>
      </c>
      <c r="AI25" s="100">
        <f>IF(AI$6&lt;=$C$2,SUMIFS('Pooled CF'!$E:$E,'Pooled CF'!$A:$A,$A25,'Pooled CF'!$G:$G,AI$6),0)+IF(AI$6=$C$2,$K25)</f>
        <v>262593.07</v>
      </c>
      <c r="AJ25" s="100">
        <f>IF(AJ$6&lt;=$C$2,SUMIFS('Pooled CF'!$E:$E,'Pooled CF'!$A:$A,$A25,'Pooled CF'!$G:$G,AJ$6),0)+IF(AJ$6=$C$2,$K25)</f>
        <v>271432.23</v>
      </c>
      <c r="AK25" s="100">
        <f>IF(AK$6&lt;=$C$2,SUMIFS('Pooled CF'!$E:$E,'Pooled CF'!$A:$A,$A25,'Pooled CF'!$G:$G,AK$6),0)+IF(AK$6=$C$2,$K25)</f>
        <v>262480.88</v>
      </c>
      <c r="AL25" s="100">
        <f>IF(AL$6&lt;=$C$2,SUMIFS('Pooled CF'!$E:$E,'Pooled CF'!$A:$A,$A25,'Pooled CF'!$G:$G,AL$6),0)+IF(AL$6=$C$2,$K25)</f>
        <v>262692.55</v>
      </c>
      <c r="AM25" s="100">
        <f>IF(AM$6&lt;=$C$2,SUMIFS('Pooled CF'!$E:$E,'Pooled CF'!$A:$A,$A25,'Pooled CF'!$G:$G,AM$6),0)+IF(AM$6=$C$2,$K25)</f>
        <v>262516.27</v>
      </c>
      <c r="AN25" s="100">
        <f>IF(AN$6&lt;=$C$2,SUMIFS('Pooled CF'!$E:$E,'Pooled CF'!$A:$A,$A25,'Pooled CF'!$G:$G,AN$6),0)+IF(AN$6=$C$2,$K25)</f>
        <v>262183.65999999997</v>
      </c>
      <c r="AO25" s="100">
        <f>IF(AO$6&lt;=$C$2,SUMIFS('Pooled CF'!$E:$E,'Pooled CF'!$A:$A,$A25,'Pooled CF'!$G:$G,AO$6),0)+IF(AO$6=$C$2,$K25)</f>
        <v>271152.51</v>
      </c>
      <c r="AP25" s="100">
        <f>IF(AP$6&lt;=$C$2,SUMIFS('Pooled CF'!$E:$E,'Pooled CF'!$A:$A,$A25,'Pooled CF'!$G:$G,AP$6),0)+IF(AP$6=$C$2,$K25)</f>
        <v>261994.99</v>
      </c>
      <c r="AQ25" s="100">
        <f>IF(AQ$6&lt;=$C$2,SUMIFS('Pooled CF'!$E:$E,'Pooled CF'!$A:$A,$A25,'Pooled CF'!$G:$G,AQ$6),0)+IF(AQ$6=$C$2,$K25)</f>
        <v>270829.01</v>
      </c>
      <c r="AR25" s="100">
        <f>IF(AR$6&lt;=$C$2,SUMIFS('Pooled CF'!$E:$E,'Pooled CF'!$A:$A,$A25,'Pooled CF'!$G:$G,AR$6),0)+IF(AR$6=$C$2,$K25)</f>
        <v>262532.25</v>
      </c>
      <c r="AS25" s="100">
        <f>IF(AS$6&lt;=$C$2,SUMIFS('Pooled CF'!$E:$E,'Pooled CF'!$A:$A,$A25,'Pooled CF'!$G:$G,AS$6),0)+IF(AS$6=$C$2,$K25)</f>
        <v>271353.93</v>
      </c>
      <c r="AT25" s="100">
        <f>IF(AT$6&lt;=$C$2,SUMIFS('Pooled CF'!$E:$E,'Pooled CF'!$A:$A,$A25,'Pooled CF'!$G:$G,AT$6),0)+IF(AT$6=$C$2,$K25)</f>
        <v>271214.15000000002</v>
      </c>
      <c r="AU25" s="100">
        <f>IF(AU$6&lt;=$C$2,SUMIFS('Pooled CF'!$E:$E,'Pooled CF'!$A:$A,$A25,'Pooled CF'!$G:$G,AU$6),0)+IF(AU$6=$C$2,$K25)</f>
        <v>262513.96000000002</v>
      </c>
      <c r="AV25" s="100">
        <f>IF(AV$6&lt;=$C$2,SUMIFS('Pooled CF'!$E:$E,'Pooled CF'!$A:$A,$A25,'Pooled CF'!$G:$G,AV$6),0)+IF(AV$6=$C$2,$K25)</f>
        <v>271314.27</v>
      </c>
      <c r="AW25" s="100">
        <f>IF(AW$6&lt;=$C$2,SUMIFS('Pooled CF'!$E:$E,'Pooled CF'!$A:$A,$A25,'Pooled CF'!$G:$G,AW$6),0)+IF(AW$6=$C$2,$K25)</f>
        <v>260365.17</v>
      </c>
      <c r="AX25" s="100">
        <f>IF(AX$6&lt;=$C$2,SUMIFS('Pooled CF'!$E:$E,'Pooled CF'!$A:$A,$A25,'Pooled CF'!$G:$G,AX$6),0)+IF(AX$6=$C$2,$K25)</f>
        <v>272888.03000000003</v>
      </c>
      <c r="AY25" s="100">
        <f>IF(AY$6&lt;=$C$2,SUMIFS('Pooled CF'!$E:$E,'Pooled CF'!$A:$A,$A25,'Pooled CF'!$G:$G,AY$6),0)+IF(AY$6=$C$2,$K25)</f>
        <v>262836.68</v>
      </c>
      <c r="AZ25" s="100">
        <f>IF(AZ$6&lt;=$C$2,SUMIFS('Pooled CF'!$E:$E,'Pooled CF'!$A:$A,$A25,'Pooled CF'!$G:$G,AZ$6),0)+IF(AZ$6=$C$2,$K25)</f>
        <v>261057.54</v>
      </c>
      <c r="BA25" s="100">
        <f>IF(BA$6&lt;=$C$2,SUMIFS('Pooled CF'!$E:$E,'Pooled CF'!$A:$A,$A25,'Pooled CF'!$G:$G,BA$6),0)+IF(BA$6=$C$2,$K25)</f>
        <v>271454.21999999997</v>
      </c>
      <c r="BB25" s="100">
        <f>IF(BB$6&lt;=$C$2,SUMIFS('Pooled CF'!$E:$E,'Pooled CF'!$A:$A,$A25,'Pooled CF'!$G:$G,BB$6),0)+IF(BB$6=$C$2,$K25)</f>
        <v>259293.23</v>
      </c>
      <c r="BC25" s="100">
        <f>IF(BC$6&lt;=$C$2,SUMIFS('Pooled CF'!$E:$E,'Pooled CF'!$A:$A,$A25,'Pooled CF'!$G:$G,BC$6),0)+IF(BC$6=$C$2,$K25)</f>
        <v>263408.78999999998</v>
      </c>
      <c r="BD25" s="100">
        <f>IF(BD$6&lt;=$C$2,SUMIFS('Pooled CF'!$E:$E,'Pooled CF'!$A:$A,$A25,'Pooled CF'!$G:$G,BD$6),0)+IF(BD$6=$C$2,$K25)</f>
        <v>252462.49</v>
      </c>
      <c r="BE25" s="100">
        <f>IF(BE$6&lt;=$C$2,SUMIFS('Pooled CF'!$E:$E,'Pooled CF'!$A:$A,$A25,'Pooled CF'!$G:$G,BE$6),0)+IF(BE$6=$C$2,$K25)</f>
        <v>256323.24</v>
      </c>
      <c r="BF25" s="100">
        <f>IF(BF$6&lt;=$C$2,SUMIFS('Pooled CF'!$E:$E,'Pooled CF'!$A:$A,$A25,'Pooled CF'!$G:$G,BF$6),0)+IF(BF$6=$C$2,$K25)</f>
        <v>256044.96</v>
      </c>
      <c r="BG25" s="100">
        <f>IF(BG$6&lt;=$C$2,SUMIFS('Pooled CF'!$E:$E,'Pooled CF'!$A:$A,$A25,'Pooled CF'!$G:$G,BG$6),0)+IF(BG$6=$C$2,$K25)</f>
        <v>231733.01</v>
      </c>
      <c r="BH25" s="100">
        <f>IF(BH$6&lt;=$C$2,SUMIFS('Pooled CF'!$E:$E,'Pooled CF'!$A:$A,$A25,'Pooled CF'!$G:$G,BH$6),0)+IF(BH$6=$C$2,$K25)</f>
        <v>185524.31</v>
      </c>
      <c r="BI25" s="100">
        <f>IF(BI$6&lt;=$C$2,SUMIFS('Pooled CF'!$E:$E,'Pooled CF'!$A:$A,$A25,'Pooled CF'!$G:$G,BI$6),0)+IF(BI$6=$C$2,$K25)</f>
        <v>179874.93</v>
      </c>
      <c r="BJ25" s="100">
        <f>IF(BJ$6&lt;=$C$2,SUMIFS('Pooled CF'!$E:$E,'Pooled CF'!$A:$A,$A25,'Pooled CF'!$G:$G,BJ$6),0)+IF(BJ$6=$C$2,$K25)</f>
        <v>201153.6</v>
      </c>
      <c r="BK25" s="100">
        <f>IF(BK$6&lt;=$C$2,SUMIFS('Pooled CF'!$E:$E,'Pooled CF'!$A:$A,$A25,'Pooled CF'!$G:$G,BK$6),0)+IF(BK$6=$C$2,$K25)</f>
        <v>200339.64</v>
      </c>
      <c r="BL25" s="100">
        <f>IF(BL$6&lt;=$C$2,SUMIFS('Pooled CF'!$E:$E,'Pooled CF'!$A:$A,$A25,'Pooled CF'!$G:$G,BL$6),0)+IF(BL$6=$C$2,$K25)</f>
        <v>215254.08</v>
      </c>
      <c r="BM25" s="100">
        <f>IF(BM$6&lt;=$C$2,SUMIFS('Pooled CF'!$E:$E,'Pooled CF'!$A:$A,$A25,'Pooled CF'!$G:$G,BM$6),0)+IF(BM$6=$C$2,$K25)</f>
        <v>218482.55</v>
      </c>
      <c r="BN25" s="100">
        <f>IF(BN$6&lt;=$C$2,SUMIFS('Pooled CF'!$E:$E,'Pooled CF'!$A:$A,$A25,'Pooled CF'!$G:$G,BN$6),0)+IF(BN$6=$C$2,$K25)</f>
        <v>188065.9</v>
      </c>
      <c r="BO25" s="100">
        <f>IF(BO$6&lt;=$C$2,SUMIFS('Pooled CF'!$E:$E,'Pooled CF'!$A:$A,$A25,'Pooled CF'!$G:$G,BO$6),0)+IF(BO$6=$C$2,$K25)</f>
        <v>216294.65</v>
      </c>
      <c r="BP25" s="100">
        <f>IF(BP$6&lt;=$C$2,SUMIFS('Pooled CF'!$E:$E,'Pooled CF'!$A:$A,$A25,'Pooled CF'!$G:$G,BP$6),0)+IF(BP$6=$C$2,$K25)</f>
        <v>211402.72</v>
      </c>
      <c r="BQ25" s="100">
        <f>IF(BQ$6&lt;=$C$2,SUMIFS('Pooled CF'!$E:$E,'Pooled CF'!$A:$A,$A25,'Pooled CF'!$G:$G,BQ$6),0)+IF(BQ$6=$C$2,$K25)</f>
        <v>218502.14</v>
      </c>
      <c r="BR25" s="100">
        <f>IF(BR$6&lt;=$C$2,SUMIFS('Pooled CF'!$E:$E,'Pooled CF'!$A:$A,$A25,'Pooled CF'!$G:$G,BR$6),0)+IF(BR$6=$C$2,$K25)</f>
        <v>218506.8</v>
      </c>
      <c r="BS25" s="100">
        <f>IF(BS$6&lt;=$C$2,SUMIFS('Pooled CF'!$E:$E,'Pooled CF'!$A:$A,$A25,'Pooled CF'!$G:$G,BS$6),0)+IF(BS$6=$C$2,$K25)</f>
        <v>466007.54</v>
      </c>
      <c r="BT25" s="100">
        <f>IF(BT$6&lt;=$C$2,SUMIFS('Pooled CF'!$E:$E,'Pooled CF'!$A:$A,$A25,'Pooled CF'!$G:$G,BT$6),0)+IF(BT$6=$C$2,$K25)</f>
        <v>234831.82</v>
      </c>
      <c r="BU25" s="100">
        <f>IF(BU$6&lt;=$C$2,SUMIFS('Pooled CF'!$E:$E,'Pooled CF'!$A:$A,$A25,'Pooled CF'!$G:$G,BU$6),0)+IF(BU$6=$C$2,$K25)</f>
        <v>222524.9</v>
      </c>
      <c r="BV25" s="100">
        <f>IF(BV$6&lt;=$C$2,SUMIFS('Pooled CF'!$E:$E,'Pooled CF'!$A:$A,$A25,'Pooled CF'!$G:$G,BV$6),0)+IF(BV$6=$C$2,$K25)</f>
        <v>219558.53</v>
      </c>
      <c r="BW25" s="100">
        <f>IF(BW$6&lt;=$C$2,SUMIFS('Pooled CF'!$E:$E,'Pooled CF'!$A:$A,$A25,'Pooled CF'!$G:$G,BW$6),0)+IF(BW$6=$C$2,$K25)</f>
        <v>220952.75</v>
      </c>
      <c r="BX25" s="100">
        <f>IF(BX$6&lt;=$C$2,SUMIFS('Pooled CF'!$E:$E,'Pooled CF'!$A:$A,$A25,'Pooled CF'!$G:$G,BX$6),0)+IF(BX$6=$C$2,$K25)</f>
        <v>224315.65</v>
      </c>
      <c r="BY25" s="100">
        <f>IF(BY$6&lt;=$C$2,SUMIFS('Pooled CF'!$E:$E,'Pooled CF'!$A:$A,$A25,'Pooled CF'!$G:$G,BY$6),0)+IF(BY$6=$C$2,$K25)</f>
        <v>357676.99</v>
      </c>
      <c r="BZ25" s="100">
        <f>IF(BZ$6&lt;=$C$2,SUMIFS('Pooled CF'!$E:$E,'Pooled CF'!$A:$A,$A25,'Pooled CF'!$G:$G,BZ$6),0)+IF(BZ$6=$C$2,$K25)</f>
        <v>333085.37</v>
      </c>
      <c r="CA25" s="100">
        <f>IF(CA$6&lt;=$C$2,SUMIFS('Pooled CF'!$E:$E,'Pooled CF'!$A:$A,$A25,'Pooled CF'!$G:$G,CA$6),0)+IF(CA$6=$C$2,$K25)</f>
        <v>247695.63</v>
      </c>
      <c r="CB25" s="100">
        <f>IF(CB$6&lt;=$C$2,SUMIFS('Pooled CF'!$E:$E,'Pooled CF'!$A:$A,$A25,'Pooled CF'!$G:$G,CB$6),0)+IF(CB$6=$C$2,$K25)</f>
        <v>237643.34</v>
      </c>
      <c r="CC25" s="100">
        <f>IF(CC$6&lt;=$C$2,SUMIFS('Pooled CF'!$E:$E,'Pooled CF'!$A:$A,$A25,'Pooled CF'!$G:$G,CC$6),0)+IF(CC$6=$C$2,$K25)</f>
        <v>242422.54</v>
      </c>
      <c r="CD25" s="100">
        <f>IF(CD$6&lt;=$C$2,SUMIFS('Pooled CF'!$E:$E,'Pooled CF'!$A:$A,$A25,'Pooled CF'!$G:$G,CD$6),0)+IF(CD$6=$C$2,$K25)</f>
        <v>227910.6</v>
      </c>
      <c r="CE25" s="100">
        <f>IF(CE$6&lt;=$C$2,SUMIFS('Pooled CF'!$E:$E,'Pooled CF'!$A:$A,$A25,'Pooled CF'!$G:$G,CE$6),0)+IF(CE$6=$C$2,$K25)</f>
        <v>211066.01</v>
      </c>
      <c r="CF25" s="100">
        <f>IF(CF$6&lt;=$C$2,SUMIFS('Pooled CF'!$E:$E,'Pooled CF'!$A:$A,$A25,'Pooled CF'!$G:$G,CF$6),0)+IF(CF$6=$C$2,$K25)</f>
        <v>280903.73</v>
      </c>
      <c r="CG25" s="100">
        <f>IF(CG$6&lt;=$C$2,SUMIFS('Pooled CF'!$E:$E,'Pooled CF'!$A:$A,$A25,'Pooled CF'!$G:$G,CG$6),0)+IF(CG$6=$C$2,$K25)</f>
        <v>227587.92</v>
      </c>
      <c r="CH25" s="100">
        <f>IF(CH$6&lt;=$C$2,SUMIFS('Pooled CF'!$E:$E,'Pooled CF'!$A:$A,$A25,'Pooled CF'!$G:$G,CH$6),0)+IF(CH$6=$C$2,$K25)</f>
        <v>227130.82</v>
      </c>
      <c r="CI25" s="100">
        <f>IF(CI$6&lt;=$C$2,SUMIFS('Pooled CF'!$E:$E,'Pooled CF'!$A:$A,$A25,'Pooled CF'!$G:$G,CI$6),0)+IF(CI$6=$C$2,$K25)</f>
        <v>227843.69</v>
      </c>
      <c r="CJ25" s="100">
        <f>IF(CJ$6&lt;=$C$2,SUMIFS('Pooled CF'!$E:$E,'Pooled CF'!$A:$A,$A25,'Pooled CF'!$G:$G,CJ$6),0)+IF(CJ$6=$C$2,$K25)</f>
        <v>228983.83</v>
      </c>
      <c r="CK25" s="100">
        <f>IF(CK$6&lt;=$C$2,SUMIFS('Pooled CF'!$E:$E,'Pooled CF'!$A:$A,$A25,'Pooled CF'!$G:$G,CK$6),0)+IF(CK$6=$C$2,$K25)</f>
        <v>235857.11</v>
      </c>
      <c r="CL25" s="100">
        <f>IF(CL$6&lt;=$C$2,SUMIFS('Pooled CF'!$E:$E,'Pooled CF'!$A:$A,$A25,'Pooled CF'!$G:$G,CL$6),0)+IF(CL$6=$C$2,$K25)</f>
        <v>213683.22</v>
      </c>
      <c r="CM25" s="100">
        <f>IF(CM$6&lt;=$C$2,SUMIFS('Pooled CF'!$E:$E,'Pooled CF'!$A:$A,$A25,'Pooled CF'!$G:$G,CM$6),0)+IF(CM$6=$C$2,$K25)</f>
        <v>233836.82</v>
      </c>
      <c r="CN25" s="100">
        <f>IF(CN$6&lt;=$C$2,SUMIFS('Pooled CF'!$E:$E,'Pooled CF'!$A:$A,$A25,'Pooled CF'!$G:$G,CN$6),0)+IF(CN$6=$C$2,$K25)</f>
        <v>226584.42</v>
      </c>
      <c r="CO25" s="100">
        <f>IF(CO$6&lt;=$C$2,SUMIFS('Pooled CF'!$E:$E,'Pooled CF'!$A:$A,$A25,'Pooled CF'!$G:$G,CO$6),0)+IF(CO$6=$C$2,$K25)</f>
        <v>238269.23</v>
      </c>
      <c r="CP25" s="100">
        <f>IF(CP$6&lt;=$C$2,SUMIFS('Pooled CF'!$E:$E,'Pooled CF'!$A:$A,$A25,'Pooled CF'!$G:$G,CP$6),0)+IF(CP$6=$C$2,$K25)</f>
        <v>230957.97</v>
      </c>
      <c r="CQ25" s="100">
        <f>IF(CQ$6&lt;=$C$2,SUMIFS('Pooled CF'!$E:$E,'Pooled CF'!$A:$A,$A25,'Pooled CF'!$G:$G,CQ$6),0)+IF(CQ$6=$C$2,$K25)</f>
        <v>223509.87</v>
      </c>
      <c r="CR25" s="100">
        <f>IF(CR$6&lt;=$C$2,SUMIFS('Pooled CF'!$E:$E,'Pooled CF'!$A:$A,$A25,'Pooled CF'!$G:$G,CR$6),0)+IF(CR$6=$C$2,$K25)</f>
        <v>229582.65</v>
      </c>
      <c r="CS25" s="100">
        <f>IF(CS$6&lt;=$C$2,SUMIFS('Pooled CF'!$E:$E,'Pooled CF'!$A:$A,$A25,'Pooled CF'!$G:$G,CS$6),0)+IF(CS$6=$C$2,$K25)</f>
        <v>222261.58</v>
      </c>
      <c r="CT25" s="100">
        <f>IF(CT$6&lt;=$C$2,SUMIFS('Pooled CF'!$E:$E,'Pooled CF'!$A:$A,$A25,'Pooled CF'!$G:$G,CT$6),0)+IF(CT$6=$C$2,$K25)</f>
        <v>229109.77</v>
      </c>
      <c r="CU25" s="100">
        <f>IF(CU$6&lt;=$C$2,SUMIFS('Pooled CF'!$E:$E,'Pooled CF'!$A:$A,$A25,'Pooled CF'!$G:$G,CU$6),0)+IF(CU$6=$C$2,$K25)</f>
        <v>223341.89</v>
      </c>
      <c r="CV25" s="100">
        <f>IF(CV$6&lt;=$C$2,SUMIFS('Pooled CF'!$E:$E,'Pooled CF'!$A:$A,$A25,'Pooled CF'!$G:$G,CV$6),0)+IF(CV$6=$C$2,$K25)</f>
        <v>225197.05</v>
      </c>
      <c r="CW25" s="100">
        <f>IF(CW$6&lt;=$C$2,SUMIFS('Pooled CF'!$E:$E,'Pooled CF'!$A:$A,$A25,'Pooled CF'!$G:$G,CW$6),0)+IF(CW$6=$C$2,$K25)</f>
        <v>213455.19</v>
      </c>
      <c r="CX25" s="100">
        <f>IF(CX$6&lt;=$C$2,SUMIFS('Pooled CF'!$E:$E,'Pooled CF'!$A:$A,$A25,'Pooled CF'!$G:$G,CX$6),0)+IF(CX$6=$C$2,$K25)</f>
        <v>206868.2</v>
      </c>
      <c r="CY25" s="100">
        <f>IF(CY$6&lt;=$C$2,SUMIFS('Pooled CF'!$E:$E,'Pooled CF'!$A:$A,$A25,'Pooled CF'!$G:$G,CY$6),0)+IF(CY$6=$C$2,$K25)</f>
        <v>212589.5</v>
      </c>
      <c r="CZ25" s="100">
        <f>IF(CZ$6&lt;=$C$2,SUMIFS('Pooled CF'!$E:$E,'Pooled CF'!$A:$A,$A25,'Pooled CF'!$G:$G,CZ$6),0)+IF(CZ$6=$C$2,$K25)</f>
        <v>187001.67</v>
      </c>
      <c r="DA25" s="100">
        <f>IF(DA$6&lt;=$C$2,SUMIFS('Pooled CF'!$E:$E,'Pooled CF'!$A:$A,$A25,'Pooled CF'!$G:$G,DA$6),0)+IF(DA$6=$C$2,$K25)</f>
        <v>212452.67</v>
      </c>
      <c r="DB25" s="100">
        <f>IF(DB$6&lt;=$C$2,SUMIFS('Pooled CF'!$E:$E,'Pooled CF'!$A:$A,$A25,'Pooled CF'!$G:$G,DB$6),0)+IF(DB$6=$C$2,$K25)</f>
        <v>556755.43000000005</v>
      </c>
      <c r="DC25" s="100">
        <f>IF(DC$6&lt;=$C$2,SUMIFS('Pooled CF'!$E:$E,'Pooled CF'!$A:$A,$A25,'Pooled CF'!$G:$G,DC$6),0)+IF(DC$6=$C$2,$K25)</f>
        <v>156101.45000000001</v>
      </c>
      <c r="DD25" s="100">
        <f>IF(DD$6&lt;=$C$2,SUMIFS('Pooled CF'!$E:$E,'Pooled CF'!$A:$A,$A25,'Pooled CF'!$G:$G,DD$6),0)+IF(DD$6=$C$2,$K25)</f>
        <v>221628.76</v>
      </c>
      <c r="DE25" s="100">
        <f>IF(DE$6&lt;=$C$2,SUMIFS('Pooled CF'!$E:$E,'Pooled CF'!$A:$A,$A25,'Pooled CF'!$G:$G,DE$6),0)+IF(DE$6=$C$2,$K25)</f>
        <v>214760.8</v>
      </c>
      <c r="DF25" s="100">
        <f>IF(DF$6&lt;=$C$2,SUMIFS('Pooled CF'!$E:$E,'Pooled CF'!$A:$A,$A25,'Pooled CF'!$G:$G,DF$6),0)+IF(DF$6=$C$2,$K25)</f>
        <v>215423.44</v>
      </c>
      <c r="DG25" s="100">
        <f>IF(DG$6&lt;=$C$2,SUMIFS('Pooled CF'!$E:$E,'Pooled CF'!$A:$A,$A25,'Pooled CF'!$G:$G,DG$6),0)+IF(DG$6=$C$2,$K25)</f>
        <v>215295.49</v>
      </c>
      <c r="DH25" s="100">
        <f>IF(DH$6&lt;=$C$2,SUMIFS('Pooled CF'!$E:$E,'Pooled CF'!$A:$A,$A25,'Pooled CF'!$G:$G,DH$6),0)+IF(DH$6=$C$2,$K25)</f>
        <v>214457.45</v>
      </c>
      <c r="DI25" s="100">
        <f>IF(DI$6&lt;=$C$2,SUMIFS('Pooled CF'!$E:$E,'Pooled CF'!$A:$A,$A25,'Pooled CF'!$G:$G,DI$6),0)+IF(DI$6=$C$2,$K25)</f>
        <v>206587.92</v>
      </c>
      <c r="DJ25" s="100">
        <f>IF(DJ$6&lt;=$C$2,SUMIFS('Pooled CF'!$E:$E,'Pooled CF'!$A:$A,$A25,'Pooled CF'!$G:$G,DJ$6),0)+IF(DJ$6=$C$2,$K25)</f>
        <v>200817.05</v>
      </c>
      <c r="DK25" s="100">
        <f>IF(DK$6&lt;=$C$2,SUMIFS('Pooled CF'!$E:$E,'Pooled CF'!$A:$A,$A25,'Pooled CF'!$G:$G,DK$6),0)+IF(DK$6=$C$2,$K25)</f>
        <v>207002.04</v>
      </c>
      <c r="DL25" s="100">
        <f>IF(DL$6&lt;=$C$2,SUMIFS('Pooled CF'!$E:$E,'Pooled CF'!$A:$A,$A25,'Pooled CF'!$G:$G,DL$6),0)+IF(DL$6=$C$2,$K25)</f>
        <v>198093.53</v>
      </c>
      <c r="DM25" s="100">
        <f>IF(DM$6&lt;=$C$2,SUMIFS('Pooled CF'!$E:$E,'Pooled CF'!$A:$A,$A25,'Pooled CF'!$G:$G,DM$6),0)+IF(DM$6=$C$2,$K25)</f>
        <v>207447.59</v>
      </c>
      <c r="DN25" s="100">
        <f>IF(DN$6&lt;=$C$2,SUMIFS('Pooled CF'!$E:$E,'Pooled CF'!$A:$A,$A25,'Pooled CF'!$G:$G,DN$6),0)+IF(DN$6=$C$2,$K25)</f>
        <v>202689.97</v>
      </c>
      <c r="DO25" s="100">
        <f>IF(DO$6&lt;=$C$2,SUMIFS('Pooled CF'!$E:$E,'Pooled CF'!$A:$A,$A25,'Pooled CF'!$G:$G,DO$6),0)+IF(DO$6=$C$2,$K25)</f>
        <v>200947.08</v>
      </c>
      <c r="DP25" s="100">
        <f>IF(DP$6&lt;=$C$2,SUMIFS('Pooled CF'!$E:$E,'Pooled CF'!$A:$A,$A25,'Pooled CF'!$G:$G,DP$6),0)+IF(DP$6=$C$2,$K25)</f>
        <v>223485.6</v>
      </c>
      <c r="DQ25" s="100">
        <f>IF(DQ$6&lt;=$C$2,SUMIFS('Pooled CF'!$E:$E,'Pooled CF'!$A:$A,$A25,'Pooled CF'!$G:$G,DQ$6),0)+IF(DQ$6=$C$2,$K25)</f>
        <v>215364.08</v>
      </c>
      <c r="DR25" s="100">
        <f>IF(DR$6&lt;=$C$2,SUMIFS('Pooled CF'!$E:$E,'Pooled CF'!$A:$A,$A25,'Pooled CF'!$G:$G,DR$6),0)+IF(DR$6=$C$2,$K25)</f>
        <v>215168.69</v>
      </c>
      <c r="DS25" s="100">
        <f>IF(DS$6&lt;=$C$2,SUMIFS('Pooled CF'!$E:$E,'Pooled CF'!$A:$A,$A25,'Pooled CF'!$G:$G,DS$6),0)+IF(DS$6=$C$2,$K25)</f>
        <v>215378.78</v>
      </c>
      <c r="DT25" s="100">
        <f>IF(DT$6&lt;=$C$2,SUMIFS('Pooled CF'!$E:$E,'Pooled CF'!$A:$A,$A25,'Pooled CF'!$G:$G,DT$6),0)+IF(DT$6=$C$2,$K25)</f>
        <v>215326.34</v>
      </c>
      <c r="DU25" s="100">
        <f>IF(DU$6&lt;=$C$2,SUMIFS('Pooled CF'!$E:$E,'Pooled CF'!$A:$A,$A25,'Pooled CF'!$G:$G,DU$6),0)+IF(DU$6=$C$2,$K25)</f>
        <v>222285.08</v>
      </c>
      <c r="DV25" s="100">
        <f>IF(DV$6&lt;=$C$2,SUMIFS('Pooled CF'!$E:$E,'Pooled CF'!$A:$A,$A25,'Pooled CF'!$G:$G,DV$6),0)+IF(DV$6=$C$2,$K25)</f>
        <v>215072.58</v>
      </c>
      <c r="DW25" s="100">
        <f ca="1">IF(DW$6&lt;=$C$2,SUMIFS('Pooled CF'!$E:$E,'Pooled CF'!$A:$A,$A25,'Pooled CF'!$G:$G,DW$6),0)+IF(DW$6=$C$2,$K25)</f>
        <v>33469819.585355923</v>
      </c>
      <c r="DX25" s="100">
        <f>IF(DX$6&lt;=$C$2,SUMIFS('Pooled CF'!$E:$E,'Pooled CF'!$A:$A,$A25,'Pooled CF'!$G:$G,DX$6),0)+IF(DX$6=$C$2,$K25)</f>
        <v>0</v>
      </c>
      <c r="DY25" s="100">
        <f>IF(DY$6&lt;=$C$2,SUMIFS('Pooled CF'!$E:$E,'Pooled CF'!$A:$A,$A25,'Pooled CF'!$G:$G,DY$6),0)+IF(DY$6=$C$2,$K25)</f>
        <v>0</v>
      </c>
      <c r="DZ25" s="100">
        <f>IF(DZ$6&lt;=$C$2,SUMIFS('Pooled CF'!$E:$E,'Pooled CF'!$A:$A,$A25,'Pooled CF'!$G:$G,DZ$6),0)+IF(DZ$6=$C$2,$K25)</f>
        <v>0</v>
      </c>
      <c r="EA25" s="100">
        <f>IF(EA$6&lt;=$C$2,SUMIFS('Pooled CF'!$E:$E,'Pooled CF'!$A:$A,$A25,'Pooled CF'!$G:$G,EA$6),0)+IF(EA$6=$C$2,$K25)</f>
        <v>0</v>
      </c>
      <c r="EB25" s="100">
        <f>IF(EB$6&lt;=$C$2,SUMIFS('Pooled CF'!$E:$E,'Pooled CF'!$A:$A,$A25,'Pooled CF'!$G:$G,EB$6),0)+IF(EB$6=$C$2,$K25)</f>
        <v>0</v>
      </c>
      <c r="EC25" s="100">
        <f>IF(EC$6&lt;=$C$2,SUMIFS('Pooled CF'!$E:$E,'Pooled CF'!$A:$A,$A25,'Pooled CF'!$G:$G,EC$6),0)+IF(EC$6=$C$2,$K25)</f>
        <v>0</v>
      </c>
      <c r="ED25" s="100">
        <f>IF(ED$6&lt;=$C$2,SUMIFS('Pooled CF'!$E:$E,'Pooled CF'!$A:$A,$A25,'Pooled CF'!$G:$G,ED$6),0)+IF(ED$6=$C$2,$K25)</f>
        <v>0</v>
      </c>
      <c r="EE25" s="100">
        <f>IF(EE$6&lt;=$C$2,SUMIFS('Pooled CF'!$E:$E,'Pooled CF'!$A:$A,$A25,'Pooled CF'!$G:$G,EE$6),0)+IF(EE$6=$C$2,$K25)</f>
        <v>0</v>
      </c>
      <c r="EF25" s="100">
        <f>IF(EF$6&lt;=$C$2,SUMIFS('Pooled CF'!$E:$E,'Pooled CF'!$A:$A,$A25,'Pooled CF'!$G:$G,EF$6),0)+IF(EF$6=$C$2,$K25)</f>
        <v>0</v>
      </c>
      <c r="EG25" s="100">
        <f>IF(EG$6&lt;=$C$2,SUMIFS('Pooled CF'!$E:$E,'Pooled CF'!$A:$A,$A25,'Pooled CF'!$G:$G,EG$6),0)+IF(EG$6=$C$2,$K25)</f>
        <v>0</v>
      </c>
      <c r="EH25" s="100">
        <f>IF(EH$6&lt;=$C$2,SUMIFS('Pooled CF'!$E:$E,'Pooled CF'!$A:$A,$A25,'Pooled CF'!$G:$G,EH$6),0)+IF(EH$6=$C$2,$K25)</f>
        <v>0</v>
      </c>
      <c r="EI25" s="100">
        <f>IF(EI$6&lt;=$C$2,SUMIFS('Pooled CF'!$E:$E,'Pooled CF'!$A:$A,$A25,'Pooled CF'!$G:$G,EI$6),0)+IF(EI$6=$C$2,$K25)</f>
        <v>0</v>
      </c>
      <c r="EJ25" s="100">
        <f>IF(EJ$6&lt;=$C$2,SUMIFS('Pooled CF'!$E:$E,'Pooled CF'!$A:$A,$A25,'Pooled CF'!$G:$G,EJ$6),0)+IF(EJ$6=$C$2,$K25)</f>
        <v>0</v>
      </c>
      <c r="EK25" s="100">
        <f>IF(EK$6&lt;=$C$2,SUMIFS('Pooled CF'!$E:$E,'Pooled CF'!$A:$A,$A25,'Pooled CF'!$G:$G,EK$6),0)+IF(EK$6=$C$2,$K25)</f>
        <v>0</v>
      </c>
      <c r="EL25" s="100">
        <f>IF(EL$6&lt;=$C$2,SUMIFS('Pooled CF'!$E:$E,'Pooled CF'!$A:$A,$A25,'Pooled CF'!$G:$G,EL$6),0)+IF(EL$6=$C$2,$K25)</f>
        <v>0</v>
      </c>
      <c r="EM25" s="100">
        <f>IF(EM$6&lt;=$C$2,SUMIFS('Pooled CF'!$E:$E,'Pooled CF'!$A:$A,$A25,'Pooled CF'!$G:$G,EM$6),0)+IF(EM$6=$C$2,$K25)</f>
        <v>0</v>
      </c>
      <c r="EN25" s="100">
        <f>IF(EN$6&lt;=$C$2,SUMIFS('Pooled CF'!$E:$E,'Pooled CF'!$A:$A,$A25,'Pooled CF'!$G:$G,EN$6),0)+IF(EN$6=$C$2,$K25)</f>
        <v>0</v>
      </c>
      <c r="EO25" s="100">
        <f>IF(EO$6&lt;=$C$2,SUMIFS('Pooled CF'!$E:$E,'Pooled CF'!$A:$A,$A25,'Pooled CF'!$G:$G,EO$6),0)+IF(EO$6=$C$2,$K25)</f>
        <v>0</v>
      </c>
      <c r="EP25" s="100">
        <f>IF(EP$6&lt;=$C$2,SUMIFS('Pooled CF'!$E:$E,'Pooled CF'!$A:$A,$A25,'Pooled CF'!$G:$G,EP$6),0)+IF(EP$6=$C$2,$K25)</f>
        <v>0</v>
      </c>
      <c r="EQ25" s="100">
        <f>IF(EQ$6&lt;=$C$2,SUMIFS('Pooled CF'!$E:$E,'Pooled CF'!$A:$A,$A25,'Pooled CF'!$G:$G,EQ$6),0)+IF(EQ$6=$C$2,$K25)</f>
        <v>0</v>
      </c>
      <c r="ER25" s="100">
        <f>IF(ER$6&lt;=$C$2,SUMIFS('Pooled CF'!$E:$E,'Pooled CF'!$A:$A,$A25,'Pooled CF'!$G:$G,ER$6),0)+IF(ER$6=$C$2,$K25)</f>
        <v>0</v>
      </c>
      <c r="ES25" s="100">
        <f>IF(ES$6&lt;=$C$2,SUMIFS('Pooled CF'!$E:$E,'Pooled CF'!$A:$A,$A25,'Pooled CF'!$G:$G,ES$6),0)+IF(ES$6=$C$2,$K25)</f>
        <v>0</v>
      </c>
      <c r="ET25" s="100">
        <f>IF(ET$6&lt;=$C$2,SUMIFS('Pooled CF'!$E:$E,'Pooled CF'!$A:$A,$A25,'Pooled CF'!$G:$G,ET$6),0)+IF(ET$6=$C$2,$K25)</f>
        <v>0</v>
      </c>
      <c r="EU25" s="100">
        <f>IF(EU$6&lt;=$C$2,SUMIFS('Pooled CF'!$E:$E,'Pooled CF'!$A:$A,$A25,'Pooled CF'!$G:$G,EU$6),0)+IF(EU$6=$C$2,$K25)</f>
        <v>0</v>
      </c>
      <c r="EV25" s="100">
        <f>IF(EV$6&lt;=$C$2,SUMIFS('Pooled CF'!$E:$E,'Pooled CF'!$A:$A,$A25,'Pooled CF'!$G:$G,EV$6),0)+IF(EV$6=$C$2,$K25)</f>
        <v>0</v>
      </c>
      <c r="EW25" s="100">
        <f>IF(EW$6&lt;=$C$2,SUMIFS('Pooled CF'!$E:$E,'Pooled CF'!$A:$A,$A25,'Pooled CF'!$G:$G,EW$6),0)+IF(EW$6=$C$2,$K25)</f>
        <v>0</v>
      </c>
      <c r="EX25" s="100">
        <f>IF(EX$6&lt;=$C$2,SUMIFS('Pooled CF'!$E:$E,'Pooled CF'!$A:$A,$A25,'Pooled CF'!$G:$G,EX$6),0)+IF(EX$6=$C$2,$K25)</f>
        <v>0</v>
      </c>
      <c r="EY25" s="100">
        <f>IF(EY$6&lt;=$C$2,SUMIFS('Pooled CF'!$E:$E,'Pooled CF'!$A:$A,$A25,'Pooled CF'!$G:$G,EY$6),0)+IF(EY$6=$C$2,$K25)</f>
        <v>0</v>
      </c>
      <c r="EZ25" s="100">
        <f>IF(EZ$6&lt;=$C$2,SUMIFS('Pooled CF'!$E:$E,'Pooled CF'!$A:$A,$A25,'Pooled CF'!$G:$G,EZ$6),0)+IF(EZ$6=$C$2,$K25)</f>
        <v>0</v>
      </c>
      <c r="FA25" s="100">
        <f>IF(FA$6&lt;=$C$2,SUMIFS('Pooled CF'!$E:$E,'Pooled CF'!$A:$A,$A25,'Pooled CF'!$G:$G,FA$6),0)+IF(FA$6=$C$2,$K25)</f>
        <v>0</v>
      </c>
      <c r="FB25" s="100">
        <f>IF(FB$6&lt;=$C$2,SUMIFS('Pooled CF'!$E:$E,'Pooled CF'!$A:$A,$A25,'Pooled CF'!$G:$G,FB$6),0)+IF(FB$6=$C$2,$K25)</f>
        <v>0</v>
      </c>
      <c r="FC25" s="100">
        <f>IF(FC$6&lt;=$C$2,SUMIFS('Pooled CF'!$E:$E,'Pooled CF'!$A:$A,$A25,'Pooled CF'!$G:$G,FC$6),0)+IF(FC$6=$C$2,$K25)</f>
        <v>0</v>
      </c>
      <c r="FD25" s="100">
        <f>IF(FD$6&lt;=$C$2,SUMIFS('Pooled CF'!$E:$E,'Pooled CF'!$A:$A,$A25,'Pooled CF'!$G:$G,FD$6),0)+IF(FD$6=$C$2,$K25)</f>
        <v>0</v>
      </c>
      <c r="FE25" s="100">
        <f>IF(FE$6&lt;=$C$2,SUMIFS('Pooled CF'!$E:$E,'Pooled CF'!$A:$A,$A25,'Pooled CF'!$G:$G,FE$6),0)+IF(FE$6=$C$2,$K25)</f>
        <v>0</v>
      </c>
      <c r="FF25" s="100">
        <f>IF(FF$6&lt;=$C$2,SUMIFS('Pooled CF'!$E:$E,'Pooled CF'!$A:$A,$A25,'Pooled CF'!$G:$G,FF$6),0)+IF(FF$6=$C$2,$K25)</f>
        <v>0</v>
      </c>
      <c r="FG25" s="100">
        <f>IF(FG$6&lt;=$C$2,SUMIFS('Pooled CF'!$E:$E,'Pooled CF'!$A:$A,$A25,'Pooled CF'!$G:$G,FG$6),0)+IF(FG$6=$C$2,$K25)</f>
        <v>0</v>
      </c>
      <c r="FH25" s="100">
        <f>IF(FH$6&lt;=$C$2,SUMIFS('Pooled CF'!$E:$E,'Pooled CF'!$A:$A,$A25,'Pooled CF'!$G:$G,FH$6),0)+IF(FH$6=$C$2,$K25)</f>
        <v>0</v>
      </c>
      <c r="FI25" s="100">
        <f>IF(FI$6&lt;=$C$2,SUMIFS('Pooled CF'!$E:$E,'Pooled CF'!$A:$A,$A25,'Pooled CF'!$G:$G,FI$6),0)+IF(FI$6=$C$2,$K25)</f>
        <v>0</v>
      </c>
      <c r="FJ25" s="100">
        <f>IF(FJ$6&lt;=$C$2,SUMIFS('Pooled CF'!$E:$E,'Pooled CF'!$A:$A,$A25,'Pooled CF'!$G:$G,FJ$6),0)+IF(FJ$6=$C$2,$K25)</f>
        <v>0</v>
      </c>
      <c r="FK25" s="100">
        <f>IF(FK$6&lt;=$C$2,SUMIFS('Pooled CF'!$E:$E,'Pooled CF'!$A:$A,$A25,'Pooled CF'!$G:$G,FK$6),0)+IF(FK$6=$C$2,$K25)</f>
        <v>0</v>
      </c>
      <c r="FL25" s="100">
        <f>IF(FL$6&lt;=$C$2,SUMIFS('Pooled CF'!$E:$E,'Pooled CF'!$A:$A,$A25,'Pooled CF'!$G:$G,FL$6),0)+IF(FL$6=$C$2,$K25)</f>
        <v>0</v>
      </c>
      <c r="FM25" s="100">
        <f>IF(FM$6&lt;=$C$2,SUMIFS('Pooled CF'!$E:$E,'Pooled CF'!$A:$A,$A25,'Pooled CF'!$G:$G,FM$6),0)+IF(FM$6=$C$2,$K25)</f>
        <v>0</v>
      </c>
      <c r="FN25" s="100">
        <f>IF(FN$6&lt;=$C$2,SUMIFS('Pooled CF'!$E:$E,'Pooled CF'!$A:$A,$A25,'Pooled CF'!$G:$G,FN$6),0)+IF(FN$6=$C$2,$K25)</f>
        <v>0</v>
      </c>
      <c r="FO25" s="100">
        <f>IF(FO$6&lt;=$C$2,SUMIFS('Pooled CF'!$E:$E,'Pooled CF'!$A:$A,$A25,'Pooled CF'!$G:$G,FO$6),0)+IF(FO$6=$C$2,$K25)</f>
        <v>0</v>
      </c>
      <c r="FP25" s="100">
        <f>IF(FP$6&lt;=$C$2,SUMIFS('Pooled CF'!$E:$E,'Pooled CF'!$A:$A,$A25,'Pooled CF'!$G:$G,FP$6),0)+IF(FP$6=$C$2,$K25)</f>
        <v>0</v>
      </c>
      <c r="FQ25" s="100">
        <f>IF(FQ$6&lt;=$C$2,SUMIFS('Pooled CF'!$E:$E,'Pooled CF'!$A:$A,$A25,'Pooled CF'!$G:$G,FQ$6),0)+IF(FQ$6=$C$2,$K25)</f>
        <v>0</v>
      </c>
      <c r="FR25" s="100">
        <f>IF(FR$6&lt;=$C$2,SUMIFS('Pooled CF'!$E:$E,'Pooled CF'!$A:$A,$A25,'Pooled CF'!$G:$G,FR$6),0)+IF(FR$6=$C$2,$K25)</f>
        <v>0</v>
      </c>
      <c r="FS25" s="100">
        <f>IF(FS$6&lt;=$C$2,SUMIFS('Pooled CF'!$E:$E,'Pooled CF'!$A:$A,$A25,'Pooled CF'!$G:$G,FS$6),0)+IF(FS$6=$C$2,$K25)</f>
        <v>0</v>
      </c>
      <c r="FT25" s="100">
        <f>IF(FT$6&lt;=$C$2,SUMIFS('Pooled CF'!$E:$E,'Pooled CF'!$A:$A,$A25,'Pooled CF'!$G:$G,FT$6),0)+IF(FT$6=$C$2,$K25)</f>
        <v>0</v>
      </c>
      <c r="FU25" s="100">
        <f>IF(FU$6&lt;=$C$2,SUMIFS('Pooled CF'!$E:$E,'Pooled CF'!$A:$A,$A25,'Pooled CF'!$G:$G,FU$6),0)+IF(FU$6=$C$2,$K25)</f>
        <v>0</v>
      </c>
      <c r="FV25" s="100">
        <f>IF(FV$6&lt;=$C$2,SUMIFS('Pooled CF'!$E:$E,'Pooled CF'!$A:$A,$A25,'Pooled CF'!$G:$G,FV$6),0)+IF(FV$6=$C$2,$K25)</f>
        <v>0</v>
      </c>
      <c r="FW25" s="100">
        <f>IF(FW$6&lt;=$C$2,SUMIFS('Pooled CF'!$E:$E,'Pooled CF'!$A:$A,$A25,'Pooled CF'!$G:$G,FW$6),0)+IF(FW$6=$C$2,$K25)</f>
        <v>0</v>
      </c>
      <c r="FX25" s="100">
        <f>IF(FX$6&lt;=$C$2,SUMIFS('Pooled CF'!$E:$E,'Pooled CF'!$A:$A,$A25,'Pooled CF'!$G:$G,FX$6),0)+IF(FX$6=$C$2,$K25)</f>
        <v>0</v>
      </c>
      <c r="FY25" s="100">
        <f>IF(FY$6&lt;=$C$2,SUMIFS('Pooled CF'!$E:$E,'Pooled CF'!$A:$A,$A25,'Pooled CF'!$G:$G,FY$6),0)+IF(FY$6=$C$2,$K25)</f>
        <v>0</v>
      </c>
      <c r="FZ25" s="100">
        <f>IF(FZ$6&lt;=$C$2,SUMIFS('Pooled CF'!$E:$E,'Pooled CF'!$A:$A,$A25,'Pooled CF'!$G:$G,FZ$6),0)+IF(FZ$6=$C$2,$K25)</f>
        <v>0</v>
      </c>
      <c r="GA25" s="100">
        <f>IF(GA$6&lt;=$C$2,SUMIFS('Pooled CF'!$E:$E,'Pooled CF'!$A:$A,$A25,'Pooled CF'!$G:$G,GA$6),0)+IF(GA$6=$C$2,$K25)</f>
        <v>0</v>
      </c>
      <c r="GB25" s="100">
        <f>IF(GB$6&lt;=$C$2,SUMIFS('Pooled CF'!$E:$E,'Pooled CF'!$A:$A,$A25,'Pooled CF'!$G:$G,GB$6),0)+IF(GB$6=$C$2,$K25)</f>
        <v>0</v>
      </c>
      <c r="GC25" s="100">
        <f>IF(GC$6&lt;=$C$2,SUMIFS('Pooled CF'!$E:$E,'Pooled CF'!$A:$A,$A25,'Pooled CF'!$G:$G,GC$6),0)+IF(GC$6=$C$2,$K25)</f>
        <v>0</v>
      </c>
      <c r="GD25" s="100">
        <f>IF(GD$6&lt;=$C$2,SUMIFS('Pooled CF'!$E:$E,'Pooled CF'!$A:$A,$A25,'Pooled CF'!$G:$G,GD$6),0)+IF(GD$6=$C$2,$K25)</f>
        <v>0</v>
      </c>
      <c r="GE25" s="100">
        <f>IF(GE$6&lt;=$C$2,SUMIFS('Pooled CF'!$E:$E,'Pooled CF'!$A:$A,$A25,'Pooled CF'!$G:$G,GE$6),0)+IF(GE$6=$C$2,$K25)</f>
        <v>0</v>
      </c>
      <c r="GF25" s="100">
        <f>IF(GF$6&lt;=$C$2,SUMIFS('Pooled CF'!$E:$E,'Pooled CF'!$A:$A,$A25,'Pooled CF'!$G:$G,GF$6),0)+IF(GF$6=$C$2,$K25)</f>
        <v>0</v>
      </c>
      <c r="GG25" s="100">
        <f>IF(GG$6&lt;=$C$2,SUMIFS('Pooled CF'!$E:$E,'Pooled CF'!$A:$A,$A25,'Pooled CF'!$G:$G,GG$6),0)+IF(GG$6=$C$2,$K25)</f>
        <v>0</v>
      </c>
      <c r="GH25" s="100">
        <f>IF(GH$6&lt;=$C$2,SUMIFS('Pooled CF'!$E:$E,'Pooled CF'!$A:$A,$A25,'Pooled CF'!$G:$G,GH$6),0)+IF(GH$6=$C$2,$K25)</f>
        <v>0</v>
      </c>
      <c r="GI25" s="100">
        <f>IF(GI$6&lt;=$C$2,SUMIFS('Pooled CF'!$E:$E,'Pooled CF'!$A:$A,$A25,'Pooled CF'!$G:$G,GI$6),0)+IF(GI$6=$C$2,$K25)</f>
        <v>0</v>
      </c>
      <c r="GJ25" s="100">
        <f>IF(GJ$6&lt;=$C$2,SUMIFS('Pooled CF'!$E:$E,'Pooled CF'!$A:$A,$A25,'Pooled CF'!$G:$G,GJ$6),0)+IF(GJ$6=$C$2,$K25)</f>
        <v>0</v>
      </c>
      <c r="GK25" s="100">
        <f>IF(GK$6&lt;=$C$2,SUMIFS('Pooled CF'!$E:$E,'Pooled CF'!$A:$A,$A25,'Pooled CF'!$G:$G,GK$6),0)+IF(GK$6=$C$2,$K25)</f>
        <v>0</v>
      </c>
      <c r="GL25" s="100">
        <f>IF(GL$6&lt;=$C$2,SUMIFS('Pooled CF'!$E:$E,'Pooled CF'!$A:$A,$A25,'Pooled CF'!$G:$G,GL$6),0)+IF(GL$6=$C$2,$K25)</f>
        <v>0</v>
      </c>
      <c r="GM25" s="100">
        <f>IF(GM$6&lt;=$C$2,SUMIFS('Pooled CF'!$E:$E,'Pooled CF'!$A:$A,$A25,'Pooled CF'!$G:$G,GM$6),0)+IF(GM$6=$C$2,$K25)</f>
        <v>0</v>
      </c>
      <c r="GN25" s="100">
        <f>IF(GN$6&lt;=$C$2,SUMIFS('Pooled CF'!$E:$E,'Pooled CF'!$A:$A,$A25,'Pooled CF'!$G:$G,GN$6),0)+IF(GN$6=$C$2,$K25)</f>
        <v>0</v>
      </c>
      <c r="GO25" s="100">
        <f>IF(GO$6&lt;=$C$2,SUMIFS('Pooled CF'!$E:$E,'Pooled CF'!$A:$A,$A25,'Pooled CF'!$G:$G,GO$6),0)+IF(GO$6=$C$2,$K25)</f>
        <v>0</v>
      </c>
      <c r="GP25" s="100">
        <f>IF(GP$6&lt;=$C$2,SUMIFS('Pooled CF'!$E:$E,'Pooled CF'!$A:$A,$A25,'Pooled CF'!$G:$G,GP$6),0)+IF(GP$6=$C$2,$K25)</f>
        <v>0</v>
      </c>
      <c r="GQ25" s="100">
        <f>IF(GQ$6&lt;=$C$2,SUMIFS('Pooled CF'!$E:$E,'Pooled CF'!$A:$A,$A25,'Pooled CF'!$G:$G,GQ$6),0)+IF(GQ$6=$C$2,$K25)</f>
        <v>0</v>
      </c>
      <c r="GR25" s="100">
        <f>IF(GR$6&lt;=$C$2,SUMIFS('Pooled CF'!$E:$E,'Pooled CF'!$A:$A,$A25,'Pooled CF'!$G:$G,GR$6),0)+IF(GR$6=$C$2,$K25)</f>
        <v>0</v>
      </c>
      <c r="GS25" s="100">
        <f>IF(GS$6&lt;=$C$2,SUMIFS('Pooled CF'!$E:$E,'Pooled CF'!$A:$A,$A25,'Pooled CF'!$G:$G,GS$6),0)+IF(GS$6=$C$2,$K25)</f>
        <v>0</v>
      </c>
      <c r="GT25" s="100">
        <f>IF(GT$6&lt;=$C$2,SUMIFS('Pooled CF'!$E:$E,'Pooled CF'!$A:$A,$A25,'Pooled CF'!$G:$G,GT$6),0)+IF(GT$6=$C$2,$K25)</f>
        <v>0</v>
      </c>
      <c r="GU25" s="100">
        <f>IF(GU$6&lt;=$C$2,SUMIFS('Pooled CF'!$E:$E,'Pooled CF'!$A:$A,$A25,'Pooled CF'!$G:$G,GU$6),0)+IF(GU$6=$C$2,$K25)</f>
        <v>0</v>
      </c>
      <c r="GV25" s="100">
        <f>IF(GV$6&lt;=$C$2,SUMIFS('Pooled CF'!$E:$E,'Pooled CF'!$A:$A,$A25,'Pooled CF'!$G:$G,GV$6),0)+IF(GV$6=$C$2,$K25)</f>
        <v>0</v>
      </c>
      <c r="GW25" s="100">
        <f>IF(GW$6&lt;=$C$2,SUMIFS('Pooled CF'!$E:$E,'Pooled CF'!$A:$A,$A25,'Pooled CF'!$G:$G,GW$6),0)+IF(GW$6=$C$2,$K25)</f>
        <v>0</v>
      </c>
      <c r="GY25" s="85">
        <f t="shared" si="11"/>
        <v>-27081260.77</v>
      </c>
      <c r="GZ25" s="85">
        <f t="shared" si="11"/>
        <v>3195382.25</v>
      </c>
      <c r="HA25" s="85">
        <f t="shared" si="11"/>
        <v>3190662.7199999997</v>
      </c>
      <c r="HB25" s="85">
        <f t="shared" si="11"/>
        <v>2952901.4299999997</v>
      </c>
      <c r="HC25" s="85">
        <f t="shared" si="11"/>
        <v>2811366.3399999994</v>
      </c>
      <c r="HD25" s="85">
        <f t="shared" si="11"/>
        <v>3030819.06</v>
      </c>
      <c r="HE25" s="85">
        <f t="shared" si="11"/>
        <v>2738501.21</v>
      </c>
      <c r="HF25" s="85">
        <f t="shared" si="11"/>
        <v>2859262.38</v>
      </c>
      <c r="HG25" s="85">
        <f t="shared" si="11"/>
        <v>2507611.2400000002</v>
      </c>
      <c r="HH25" s="85">
        <f t="shared" ca="1" si="11"/>
        <v>34553051.055355921</v>
      </c>
      <c r="HI25" s="85">
        <f t="shared" si="11"/>
        <v>0</v>
      </c>
      <c r="HJ25" s="85">
        <f t="shared" si="11"/>
        <v>0</v>
      </c>
      <c r="HK25" s="85">
        <f t="shared" si="11"/>
        <v>0</v>
      </c>
      <c r="HL25" s="85">
        <f t="shared" si="11"/>
        <v>0</v>
      </c>
      <c r="HM25" s="85">
        <f t="shared" si="11"/>
        <v>0</v>
      </c>
      <c r="HN25" s="85">
        <f t="shared" si="11"/>
        <v>0</v>
      </c>
      <c r="HO25" s="85">
        <f t="shared" ca="1" si="12"/>
        <v>30758296.915355921</v>
      </c>
    </row>
    <row r="26" spans="1:223" hidden="1" outlineLevel="1" x14ac:dyDescent="0.75">
      <c r="A26" s="7" t="s">
        <v>32</v>
      </c>
      <c r="B26" s="112" t="s">
        <v>187</v>
      </c>
      <c r="C26" s="104"/>
      <c r="D26" s="104">
        <f ca="1">EOMONTH(OFFSET(Strats!$B$3,MATCH($B26,Strats!$B$4:$B$31,0),MATCH(D$5,Strats!$C$3:$BS$3,0)),0)</f>
        <v>43404</v>
      </c>
      <c r="E26" s="87">
        <f ca="1">OFFSET(Strats!$B$3,MATCH($B26,Strats!$B$4:$B$31,0),MATCH(E$5,Strats!$C$3:$BS$3,0))</f>
        <v>57157579</v>
      </c>
      <c r="F26" s="88">
        <f ca="1">OFFSET(Strats!$B$3,MATCH($B26,Strats!$B$4:$B$31,0),MATCH(F$5,Strats!$C$3:$BS$3,0))</f>
        <v>0.4335813</v>
      </c>
      <c r="G26" s="85">
        <f t="shared" ca="1" si="7"/>
        <v>24782457.4076727</v>
      </c>
      <c r="H26" s="113">
        <f ca="1">'HTM Output'!G26</f>
        <v>20876728.060000006</v>
      </c>
      <c r="I26" s="87">
        <f ca="1">OFFSET(Strats!$B$3,MATCH($B26,Strats!$B$4:$B$31,0),MATCH(I$5,Strats!$C$3:$BS$3,0))</f>
        <v>57157579</v>
      </c>
      <c r="J26" s="88">
        <f ca="1">OFFSET(Strats!$B$3,MATCH($B26,Strats!$B$4:$B$31,0),MATCH(J$5,Strats!$C$3:$BS$3,0))</f>
        <v>0.52950794154524983</v>
      </c>
      <c r="K26" s="85">
        <f t="shared" ca="1" si="8"/>
        <v>30265392</v>
      </c>
      <c r="L26" s="86">
        <f ca="1">IFERROR(XIRR(OFFSET($N26,0,MATCH($D26,$O$6:$GW$6,0)):$GW26,OFFSET($N$6,0,MATCH($D26,$O$6:$GW$6,0)):$GW$6),"N/A")</f>
        <v>0.13487526774406433</v>
      </c>
      <c r="M26" s="95">
        <f t="shared" ca="1" si="9"/>
        <v>2.0636420036443317</v>
      </c>
      <c r="O26" s="100">
        <f>IF(O$6&lt;=$C$2,SUMIFS('Pooled CF'!$E:$E,'Pooled CF'!$A:$A,$A26,'Pooled CF'!$G:$G,O$6),0)+IF(O$6=$C$2,$K26)</f>
        <v>0</v>
      </c>
      <c r="P26" s="100">
        <f>IF(P$6&lt;=$C$2,SUMIFS('Pooled CF'!$E:$E,'Pooled CF'!$A:$A,$A26,'Pooled CF'!$G:$G,P$6),0)+IF(P$6=$C$2,$K26)</f>
        <v>0</v>
      </c>
      <c r="Q26" s="100">
        <f>IF(Q$6&lt;=$C$2,SUMIFS('Pooled CF'!$E:$E,'Pooled CF'!$A:$A,$A26,'Pooled CF'!$G:$G,Q$6),0)+IF(Q$6=$C$2,$K26)</f>
        <v>0</v>
      </c>
      <c r="R26" s="100">
        <f>IF(R$6&lt;=$C$2,SUMIFS('Pooled CF'!$E:$E,'Pooled CF'!$A:$A,$A26,'Pooled CF'!$G:$G,R$6),0)+IF(R$6=$C$2,$K26)</f>
        <v>0</v>
      </c>
      <c r="S26" s="100">
        <f>IF(S$6&lt;=$C$2,SUMIFS('Pooled CF'!$E:$E,'Pooled CF'!$A:$A,$A26,'Pooled CF'!$G:$G,S$6),0)+IF(S$6=$C$2,$K26)</f>
        <v>0</v>
      </c>
      <c r="T26" s="100">
        <f>IF(T$6&lt;=$C$2,SUMIFS('Pooled CF'!$E:$E,'Pooled CF'!$A:$A,$A26,'Pooled CF'!$G:$G,T$6),0)+IF(T$6=$C$2,$K26)</f>
        <v>0</v>
      </c>
      <c r="U26" s="100">
        <f>IF(U$6&lt;=$C$2,SUMIFS('Pooled CF'!$E:$E,'Pooled CF'!$A:$A,$A26,'Pooled CF'!$G:$G,U$6),0)+IF(U$6=$C$2,$K26)</f>
        <v>0</v>
      </c>
      <c r="V26" s="100">
        <f>IF(V$6&lt;=$C$2,SUMIFS('Pooled CF'!$E:$E,'Pooled CF'!$A:$A,$A26,'Pooled CF'!$G:$G,V$6),0)+IF(V$6=$C$2,$K26)</f>
        <v>0</v>
      </c>
      <c r="W26" s="100">
        <f>IF(W$6&lt;=$C$2,SUMIFS('Pooled CF'!$E:$E,'Pooled CF'!$A:$A,$A26,'Pooled CF'!$G:$G,W$6),0)+IF(W$6=$C$2,$K26)</f>
        <v>0</v>
      </c>
      <c r="X26" s="100">
        <f>IF(X$6&lt;=$C$2,SUMIFS('Pooled CF'!$E:$E,'Pooled CF'!$A:$A,$A26,'Pooled CF'!$G:$G,X$6),0)+IF(X$6=$C$2,$K26)</f>
        <v>0</v>
      </c>
      <c r="Y26" s="100">
        <f>IF(Y$6&lt;=$C$2,SUMIFS('Pooled CF'!$E:$E,'Pooled CF'!$A:$A,$A26,'Pooled CF'!$G:$G,Y$6),0)+IF(Y$6=$C$2,$K26)</f>
        <v>0</v>
      </c>
      <c r="Z26" s="100">
        <f>IF(Z$6&lt;=$C$2,SUMIFS('Pooled CF'!$E:$E,'Pooled CF'!$A:$A,$A26,'Pooled CF'!$G:$G,Z$6),0)+IF(Z$6=$C$2,$K26)</f>
        <v>0</v>
      </c>
      <c r="AA26" s="100">
        <f>IF(AA$6&lt;=$C$2,SUMIFS('Pooled CF'!$E:$E,'Pooled CF'!$A:$A,$A26,'Pooled CF'!$G:$G,AA$6),0)+IF(AA$6=$C$2,$K26)</f>
        <v>0</v>
      </c>
      <c r="AB26" s="100">
        <f>IF(AB$6&lt;=$C$2,SUMIFS('Pooled CF'!$E:$E,'Pooled CF'!$A:$A,$A26,'Pooled CF'!$G:$G,AB$6),0)+IF(AB$6=$C$2,$K26)</f>
        <v>0</v>
      </c>
      <c r="AC26" s="100">
        <f>IF(AC$6&lt;=$C$2,SUMIFS('Pooled CF'!$E:$E,'Pooled CF'!$A:$A,$A26,'Pooled CF'!$G:$G,AC$6),0)+IF(AC$6=$C$2,$K26)</f>
        <v>0</v>
      </c>
      <c r="AD26" s="100">
        <f>IF(AD$6&lt;=$C$2,SUMIFS('Pooled CF'!$E:$E,'Pooled CF'!$A:$A,$A26,'Pooled CF'!$G:$G,AD$6),0)+IF(AD$6=$C$2,$K26)</f>
        <v>0</v>
      </c>
      <c r="AE26" s="100">
        <f>IF(AE$6&lt;=$C$2,SUMIFS('Pooled CF'!$E:$E,'Pooled CF'!$A:$A,$A26,'Pooled CF'!$G:$G,AE$6),0)+IF(AE$6=$C$2,$K26)</f>
        <v>0</v>
      </c>
      <c r="AF26" s="100">
        <f>IF(AF$6&lt;=$C$2,SUMIFS('Pooled CF'!$E:$E,'Pooled CF'!$A:$A,$A26,'Pooled CF'!$G:$G,AF$6),0)+IF(AF$6=$C$2,$K26)</f>
        <v>0</v>
      </c>
      <c r="AG26" s="100">
        <f>IF(AG$6&lt;=$C$2,SUMIFS('Pooled CF'!$E:$E,'Pooled CF'!$A:$A,$A26,'Pooled CF'!$G:$G,AG$6),0)+IF(AG$6=$C$2,$K26)</f>
        <v>0</v>
      </c>
      <c r="AH26" s="100">
        <f>IF(AH$6&lt;=$C$2,SUMIFS('Pooled CF'!$E:$E,'Pooled CF'!$A:$A,$A26,'Pooled CF'!$G:$G,AH$6),0)+IF(AH$6=$C$2,$K26)</f>
        <v>0</v>
      </c>
      <c r="AI26" s="100">
        <f>IF(AI$6&lt;=$C$2,SUMIFS('Pooled CF'!$E:$E,'Pooled CF'!$A:$A,$A26,'Pooled CF'!$G:$G,AI$6),0)+IF(AI$6=$C$2,$K26)</f>
        <v>-24782457.4076727</v>
      </c>
      <c r="AJ26" s="100">
        <f>IF(AJ$6&lt;=$C$2,SUMIFS('Pooled CF'!$E:$E,'Pooled CF'!$A:$A,$A26,'Pooled CF'!$G:$G,AJ$6),0)+IF(AJ$6=$C$2,$K26)</f>
        <v>236087.21</v>
      </c>
      <c r="AK26" s="100">
        <f>IF(AK$6&lt;=$C$2,SUMIFS('Pooled CF'!$E:$E,'Pooled CF'!$A:$A,$A26,'Pooled CF'!$G:$G,AK$6),0)+IF(AK$6=$C$2,$K26)</f>
        <v>228469.11</v>
      </c>
      <c r="AL26" s="100">
        <f>IF(AL$6&lt;=$C$2,SUMIFS('Pooled CF'!$E:$E,'Pooled CF'!$A:$A,$A26,'Pooled CF'!$G:$G,AL$6),0)+IF(AL$6=$C$2,$K26)</f>
        <v>228466.37</v>
      </c>
      <c r="AM26" s="100">
        <f>IF(AM$6&lt;=$C$2,SUMIFS('Pooled CF'!$E:$E,'Pooled CF'!$A:$A,$A26,'Pooled CF'!$G:$G,AM$6),0)+IF(AM$6=$C$2,$K26)</f>
        <v>228463.95</v>
      </c>
      <c r="AN26" s="100">
        <f>IF(AN$6&lt;=$C$2,SUMIFS('Pooled CF'!$E:$E,'Pooled CF'!$A:$A,$A26,'Pooled CF'!$G:$G,AN$6),0)+IF(AN$6=$C$2,$K26)</f>
        <v>228465.89</v>
      </c>
      <c r="AO26" s="100">
        <f>IF(AO$6&lt;=$C$2,SUMIFS('Pooled CF'!$E:$E,'Pooled CF'!$A:$A,$A26,'Pooled CF'!$G:$G,AO$6),0)+IF(AO$6=$C$2,$K26)</f>
        <v>236073.34</v>
      </c>
      <c r="AP26" s="100">
        <f>IF(AP$6&lt;=$C$2,SUMIFS('Pooled CF'!$E:$E,'Pooled CF'!$A:$A,$A26,'Pooled CF'!$G:$G,AP$6),0)+IF(AP$6=$C$2,$K26)</f>
        <v>228455.62</v>
      </c>
      <c r="AQ26" s="100">
        <f>IF(AQ$6&lt;=$C$2,SUMIFS('Pooled CF'!$E:$E,'Pooled CF'!$A:$A,$A26,'Pooled CF'!$G:$G,AQ$6),0)+IF(AQ$6=$C$2,$K26)</f>
        <v>236067.9</v>
      </c>
      <c r="AR26" s="100">
        <f>IF(AR$6&lt;=$C$2,SUMIFS('Pooled CF'!$E:$E,'Pooled CF'!$A:$A,$A26,'Pooled CF'!$G:$G,AR$6),0)+IF(AR$6=$C$2,$K26)</f>
        <v>228450.33</v>
      </c>
      <c r="AS26" s="100">
        <f>IF(AS$6&lt;=$C$2,SUMIFS('Pooled CF'!$E:$E,'Pooled CF'!$A:$A,$A26,'Pooled CF'!$G:$G,AS$6),0)+IF(AS$6=$C$2,$K26)</f>
        <v>236062.42</v>
      </c>
      <c r="AT26" s="100">
        <f>IF(AT$6&lt;=$C$2,SUMIFS('Pooled CF'!$E:$E,'Pooled CF'!$A:$A,$A26,'Pooled CF'!$G:$G,AT$6),0)+IF(AT$6=$C$2,$K26)</f>
        <v>236059.82</v>
      </c>
      <c r="AU26" s="100">
        <f>IF(AU$6&lt;=$C$2,SUMIFS('Pooled CF'!$E:$E,'Pooled CF'!$A:$A,$A26,'Pooled CF'!$G:$G,AU$6),0)+IF(AU$6=$C$2,$K26)</f>
        <v>228442.46</v>
      </c>
      <c r="AV26" s="100">
        <f>IF(AV$6&lt;=$C$2,SUMIFS('Pooled CF'!$E:$E,'Pooled CF'!$A:$A,$A26,'Pooled CF'!$G:$G,AV$6),0)+IF(AV$6=$C$2,$K26)</f>
        <v>236038.38</v>
      </c>
      <c r="AW26" s="100">
        <f>IF(AW$6&lt;=$C$2,SUMIFS('Pooled CF'!$E:$E,'Pooled CF'!$A:$A,$A26,'Pooled CF'!$G:$G,AW$6),0)+IF(AW$6=$C$2,$K26)</f>
        <v>228404.16</v>
      </c>
      <c r="AX26" s="100">
        <f>IF(AX$6&lt;=$C$2,SUMIFS('Pooled CF'!$E:$E,'Pooled CF'!$A:$A,$A26,'Pooled CF'!$G:$G,AX$6),0)+IF(AX$6=$C$2,$K26)</f>
        <v>236041.32</v>
      </c>
      <c r="AY26" s="100">
        <f>IF(AY$6&lt;=$C$2,SUMIFS('Pooled CF'!$E:$E,'Pooled CF'!$A:$A,$A26,'Pooled CF'!$G:$G,AY$6),0)+IF(AY$6=$C$2,$K26)</f>
        <v>228430.3</v>
      </c>
      <c r="AZ26" s="100">
        <f>IF(AZ$6&lt;=$C$2,SUMIFS('Pooled CF'!$E:$E,'Pooled CF'!$A:$A,$A26,'Pooled CF'!$G:$G,AZ$6),0)+IF(AZ$6=$C$2,$K26)</f>
        <v>227991.59</v>
      </c>
      <c r="BA26" s="100">
        <f>IF(BA$6&lt;=$C$2,SUMIFS('Pooled CF'!$E:$E,'Pooled CF'!$A:$A,$A26,'Pooled CF'!$G:$G,BA$6),0)+IF(BA$6=$C$2,$K26)</f>
        <v>236009.32</v>
      </c>
      <c r="BB26" s="100">
        <f>IF(BB$6&lt;=$C$2,SUMIFS('Pooled CF'!$E:$E,'Pooled CF'!$A:$A,$A26,'Pooled CF'!$G:$G,BB$6),0)+IF(BB$6=$C$2,$K26)</f>
        <v>228175.38</v>
      </c>
      <c r="BC26" s="100">
        <f>IF(BC$6&lt;=$C$2,SUMIFS('Pooled CF'!$E:$E,'Pooled CF'!$A:$A,$A26,'Pooled CF'!$G:$G,BC$6),0)+IF(BC$6=$C$2,$K26)</f>
        <v>235923.32</v>
      </c>
      <c r="BD26" s="100">
        <f>IF(BD$6&lt;=$C$2,SUMIFS('Pooled CF'!$E:$E,'Pooled CF'!$A:$A,$A26,'Pooled CF'!$G:$G,BD$6),0)+IF(BD$6=$C$2,$K26)</f>
        <v>225968.1</v>
      </c>
      <c r="BE26" s="100">
        <f>IF(BE$6&lt;=$C$2,SUMIFS('Pooled CF'!$E:$E,'Pooled CF'!$A:$A,$A26,'Pooled CF'!$G:$G,BE$6),0)+IF(BE$6=$C$2,$K26)</f>
        <v>236024.36</v>
      </c>
      <c r="BF26" s="100">
        <f>IF(BF$6&lt;=$C$2,SUMIFS('Pooled CF'!$E:$E,'Pooled CF'!$A:$A,$A26,'Pooled CF'!$G:$G,BF$6),0)+IF(BF$6=$C$2,$K26)</f>
        <v>236020.81</v>
      </c>
      <c r="BG26" s="100">
        <f>IF(BG$6&lt;=$C$2,SUMIFS('Pooled CF'!$E:$E,'Pooled CF'!$A:$A,$A26,'Pooled CF'!$G:$G,BG$6),0)+IF(BG$6=$C$2,$K26)</f>
        <v>228403.79</v>
      </c>
      <c r="BH26" s="100">
        <f>IF(BH$6&lt;=$C$2,SUMIFS('Pooled CF'!$E:$E,'Pooled CF'!$A:$A,$A26,'Pooled CF'!$G:$G,BH$6),0)+IF(BH$6=$C$2,$K26)</f>
        <v>235909.02</v>
      </c>
      <c r="BI26" s="100">
        <f>IF(BI$6&lt;=$C$2,SUMIFS('Pooled CF'!$E:$E,'Pooled CF'!$A:$A,$A26,'Pooled CF'!$G:$G,BI$6),0)+IF(BI$6=$C$2,$K26)</f>
        <v>228285.52</v>
      </c>
      <c r="BJ26" s="100">
        <f>IF(BJ$6&lt;=$C$2,SUMIFS('Pooled CF'!$E:$E,'Pooled CF'!$A:$A,$A26,'Pooled CF'!$G:$G,BJ$6),0)+IF(BJ$6=$C$2,$K26)</f>
        <v>228390.14</v>
      </c>
      <c r="BK26" s="100">
        <f>IF(BK$6&lt;=$C$2,SUMIFS('Pooled CF'!$E:$E,'Pooled CF'!$A:$A,$A26,'Pooled CF'!$G:$G,BK$6),0)+IF(BK$6=$C$2,$K26)</f>
        <v>223389.52</v>
      </c>
      <c r="BL26" s="100">
        <f>IF(BL$6&lt;=$C$2,SUMIFS('Pooled CF'!$E:$E,'Pooled CF'!$A:$A,$A26,'Pooled CF'!$G:$G,BL$6),0)+IF(BL$6=$C$2,$K26)</f>
        <v>228409.88</v>
      </c>
      <c r="BM26" s="100">
        <f>IF(BM$6&lt;=$C$2,SUMIFS('Pooled CF'!$E:$E,'Pooled CF'!$A:$A,$A26,'Pooled CF'!$G:$G,BM$6),0)+IF(BM$6=$C$2,$K26)</f>
        <v>228878.03</v>
      </c>
      <c r="BN26" s="100">
        <f>IF(BN$6&lt;=$C$2,SUMIFS('Pooled CF'!$E:$E,'Pooled CF'!$A:$A,$A26,'Pooled CF'!$G:$G,BN$6),0)+IF(BN$6=$C$2,$K26)</f>
        <v>219400.63</v>
      </c>
      <c r="BO26" s="100">
        <f>IF(BO$6&lt;=$C$2,SUMIFS('Pooled CF'!$E:$E,'Pooled CF'!$A:$A,$A26,'Pooled CF'!$G:$G,BO$6),0)+IF(BO$6=$C$2,$K26)</f>
        <v>226714.12</v>
      </c>
      <c r="BP26" s="100">
        <f>IF(BP$6&lt;=$C$2,SUMIFS('Pooled CF'!$E:$E,'Pooled CF'!$A:$A,$A26,'Pooled CF'!$G:$G,BP$6),0)+IF(BP$6=$C$2,$K26)</f>
        <v>219409.39</v>
      </c>
      <c r="BQ26" s="100">
        <f>IF(BQ$6&lt;=$C$2,SUMIFS('Pooled CF'!$E:$E,'Pooled CF'!$A:$A,$A26,'Pooled CF'!$G:$G,BQ$6),0)+IF(BQ$6=$C$2,$K26)</f>
        <v>226732.78</v>
      </c>
      <c r="BR26" s="100">
        <f>IF(BR$6&lt;=$C$2,SUMIFS('Pooled CF'!$E:$E,'Pooled CF'!$A:$A,$A26,'Pooled CF'!$G:$G,BR$6),0)+IF(BR$6=$C$2,$K26)</f>
        <v>226741.75</v>
      </c>
      <c r="BS26" s="100">
        <f>IF(BS$6&lt;=$C$2,SUMIFS('Pooled CF'!$E:$E,'Pooled CF'!$A:$A,$A26,'Pooled CF'!$G:$G,BS$6),0)+IF(BS$6=$C$2,$K26)</f>
        <v>204998.19</v>
      </c>
      <c r="BT26" s="100">
        <f>IF(BT$6&lt;=$C$2,SUMIFS('Pooled CF'!$E:$E,'Pooled CF'!$A:$A,$A26,'Pooled CF'!$G:$G,BT$6),0)+IF(BT$6=$C$2,$K26)</f>
        <v>226757.53</v>
      </c>
      <c r="BU26" s="100">
        <f>IF(BU$6&lt;=$C$2,SUMIFS('Pooled CF'!$E:$E,'Pooled CF'!$A:$A,$A26,'Pooled CF'!$G:$G,BU$6),0)+IF(BU$6=$C$2,$K26)</f>
        <v>219449.64</v>
      </c>
      <c r="BV26" s="100">
        <f>IF(BV$6&lt;=$C$2,SUMIFS('Pooled CF'!$E:$E,'Pooled CF'!$A:$A,$A26,'Pooled CF'!$G:$G,BV$6),0)+IF(BV$6=$C$2,$K26)</f>
        <v>219157.19</v>
      </c>
      <c r="BW26" s="100">
        <f>IF(BW$6&lt;=$C$2,SUMIFS('Pooled CF'!$E:$E,'Pooled CF'!$A:$A,$A26,'Pooled CF'!$G:$G,BW$6),0)+IF(BW$6=$C$2,$K26)</f>
        <v>219168.16</v>
      </c>
      <c r="BX26" s="100">
        <f>IF(BX$6&lt;=$C$2,SUMIFS('Pooled CF'!$E:$E,'Pooled CF'!$A:$A,$A26,'Pooled CF'!$G:$G,BX$6),0)+IF(BX$6=$C$2,$K26)</f>
        <v>220071.56</v>
      </c>
      <c r="BY26" s="100">
        <f>IF(BY$6&lt;=$C$2,SUMIFS('Pooled CF'!$E:$E,'Pooled CF'!$A:$A,$A26,'Pooled CF'!$G:$G,BY$6),0)+IF(BY$6=$C$2,$K26)</f>
        <v>193136.85</v>
      </c>
      <c r="BZ26" s="100">
        <f>IF(BZ$6&lt;=$C$2,SUMIFS('Pooled CF'!$E:$E,'Pooled CF'!$A:$A,$A26,'Pooled CF'!$G:$G,BZ$6),0)+IF(BZ$6=$C$2,$K26)</f>
        <v>219486.17</v>
      </c>
      <c r="CA26" s="100">
        <f>IF(CA$6&lt;=$C$2,SUMIFS('Pooled CF'!$E:$E,'Pooled CF'!$A:$A,$A26,'Pooled CF'!$G:$G,CA$6),0)+IF(CA$6=$C$2,$K26)</f>
        <v>226810.09</v>
      </c>
      <c r="CB26" s="100">
        <f>IF(CB$6&lt;=$C$2,SUMIFS('Pooled CF'!$E:$E,'Pooled CF'!$A:$A,$A26,'Pooled CF'!$G:$G,CB$6),0)+IF(CB$6=$C$2,$K26)</f>
        <v>219500.65</v>
      </c>
      <c r="CC26" s="100">
        <f>IF(CC$6&lt;=$C$2,SUMIFS('Pooled CF'!$E:$E,'Pooled CF'!$A:$A,$A26,'Pooled CF'!$G:$G,CC$6),0)+IF(CC$6=$C$2,$K26)</f>
        <v>226825.09</v>
      </c>
      <c r="CD26" s="100">
        <f>IF(CD$6&lt;=$C$2,SUMIFS('Pooled CF'!$E:$E,'Pooled CF'!$A:$A,$A26,'Pooled CF'!$G:$G,CD$6),0)+IF(CD$6=$C$2,$K26)</f>
        <v>221497.81</v>
      </c>
      <c r="CE26" s="100">
        <f>IF(CE$6&lt;=$C$2,SUMIFS('Pooled CF'!$E:$E,'Pooled CF'!$A:$A,$A26,'Pooled CF'!$G:$G,CE$6),0)+IF(CE$6=$C$2,$K26)</f>
        <v>137347.99</v>
      </c>
      <c r="CF26" s="100">
        <f>IF(CF$6&lt;=$C$2,SUMIFS('Pooled CF'!$E:$E,'Pooled CF'!$A:$A,$A26,'Pooled CF'!$G:$G,CF$6),0)+IF(CF$6=$C$2,$K26)</f>
        <v>214254.19</v>
      </c>
      <c r="CG26" s="100">
        <f>IF(CG$6&lt;=$C$2,SUMIFS('Pooled CF'!$E:$E,'Pooled CF'!$A:$A,$A26,'Pooled CF'!$G:$G,CG$6),0)+IF(CG$6=$C$2,$K26)</f>
        <v>219301.92</v>
      </c>
      <c r="CH26" s="100">
        <f>IF(CH$6&lt;=$C$2,SUMIFS('Pooled CF'!$E:$E,'Pooled CF'!$A:$A,$A26,'Pooled CF'!$G:$G,CH$6),0)+IF(CH$6=$C$2,$K26)</f>
        <v>211349.05</v>
      </c>
      <c r="CI26" s="100">
        <f>IF(CI$6&lt;=$C$2,SUMIFS('Pooled CF'!$E:$E,'Pooled CF'!$A:$A,$A26,'Pooled CF'!$G:$G,CI$6),0)+IF(CI$6=$C$2,$K26)</f>
        <v>213692.69</v>
      </c>
      <c r="CJ26" s="100">
        <f>IF(CJ$6&lt;=$C$2,SUMIFS('Pooled CF'!$E:$E,'Pooled CF'!$A:$A,$A26,'Pooled CF'!$G:$G,CJ$6),0)+IF(CJ$6=$C$2,$K26)</f>
        <v>215402.31</v>
      </c>
      <c r="CK26" s="100">
        <f>IF(CK$6&lt;=$C$2,SUMIFS('Pooled CF'!$E:$E,'Pooled CF'!$A:$A,$A26,'Pooled CF'!$G:$G,CK$6),0)+IF(CK$6=$C$2,$K26)</f>
        <v>221608.88</v>
      </c>
      <c r="CL26" s="100">
        <f>IF(CL$6&lt;=$C$2,SUMIFS('Pooled CF'!$E:$E,'Pooled CF'!$A:$A,$A26,'Pooled CF'!$G:$G,CL$6),0)+IF(CL$6=$C$2,$K26)</f>
        <v>454017.84</v>
      </c>
      <c r="CM26" s="100">
        <f>IF(CM$6&lt;=$C$2,SUMIFS('Pooled CF'!$E:$E,'Pooled CF'!$A:$A,$A26,'Pooled CF'!$G:$G,CM$6),0)+IF(CM$6=$C$2,$K26)</f>
        <v>230283.1</v>
      </c>
      <c r="CN26" s="100">
        <f>IF(CN$6&lt;=$C$2,SUMIFS('Pooled CF'!$E:$E,'Pooled CF'!$A:$A,$A26,'Pooled CF'!$G:$G,CN$6),0)+IF(CN$6=$C$2,$K26)</f>
        <v>223006.78</v>
      </c>
      <c r="CO26" s="100">
        <f>IF(CO$6&lt;=$C$2,SUMIFS('Pooled CF'!$E:$E,'Pooled CF'!$A:$A,$A26,'Pooled CF'!$G:$G,CO$6),0)+IF(CO$6=$C$2,$K26)</f>
        <v>224285.56</v>
      </c>
      <c r="CP26" s="100">
        <f>IF(CP$6&lt;=$C$2,SUMIFS('Pooled CF'!$E:$E,'Pooled CF'!$A:$A,$A26,'Pooled CF'!$G:$G,CP$6),0)+IF(CP$6=$C$2,$K26)</f>
        <v>230139.76</v>
      </c>
      <c r="CQ26" s="100">
        <f>IF(CQ$6&lt;=$C$2,SUMIFS('Pooled CF'!$E:$E,'Pooled CF'!$A:$A,$A26,'Pooled CF'!$G:$G,CQ$6),0)+IF(CQ$6=$C$2,$K26)</f>
        <v>222364.44</v>
      </c>
      <c r="CR26" s="100">
        <f>IF(CR$6&lt;=$C$2,SUMIFS('Pooled CF'!$E:$E,'Pooled CF'!$A:$A,$A26,'Pooled CF'!$G:$G,CR$6),0)+IF(CR$6=$C$2,$K26)</f>
        <v>230081.14</v>
      </c>
      <c r="CS26" s="100">
        <f>IF(CS$6&lt;=$C$2,SUMIFS('Pooled CF'!$E:$E,'Pooled CF'!$A:$A,$A26,'Pooled CF'!$G:$G,CS$6),0)+IF(CS$6=$C$2,$K26)</f>
        <v>222694.73</v>
      </c>
      <c r="CT26" s="100">
        <f>IF(CT$6&lt;=$C$2,SUMIFS('Pooled CF'!$E:$E,'Pooled CF'!$A:$A,$A26,'Pooled CF'!$G:$G,CT$6),0)+IF(CT$6=$C$2,$K26)</f>
        <v>226692.46</v>
      </c>
      <c r="CU26" s="100">
        <f>IF(CU$6&lt;=$C$2,SUMIFS('Pooled CF'!$E:$E,'Pooled CF'!$A:$A,$A26,'Pooled CF'!$G:$G,CU$6),0)+IF(CU$6=$C$2,$K26)</f>
        <v>219092.99</v>
      </c>
      <c r="CV26" s="100">
        <f>IF(CV$6&lt;=$C$2,SUMIFS('Pooled CF'!$E:$E,'Pooled CF'!$A:$A,$A26,'Pooled CF'!$G:$G,CV$6),0)+IF(CV$6=$C$2,$K26)</f>
        <v>211485.25</v>
      </c>
      <c r="CW26" s="100">
        <f>IF(CW$6&lt;=$C$2,SUMIFS('Pooled CF'!$E:$E,'Pooled CF'!$A:$A,$A26,'Pooled CF'!$G:$G,CW$6),0)+IF(CW$6=$C$2,$K26)</f>
        <v>223824.31</v>
      </c>
      <c r="CX26" s="100">
        <f>IF(CX$6&lt;=$C$2,SUMIFS('Pooled CF'!$E:$E,'Pooled CF'!$A:$A,$A26,'Pooled CF'!$G:$G,CX$6),0)+IF(CX$6=$C$2,$K26)</f>
        <v>233254.88</v>
      </c>
      <c r="CY26" s="100">
        <f>IF(CY$6&lt;=$C$2,SUMIFS('Pooled CF'!$E:$E,'Pooled CF'!$A:$A,$A26,'Pooled CF'!$G:$G,CY$6),0)+IF(CY$6=$C$2,$K26)</f>
        <v>226653.27</v>
      </c>
      <c r="CZ26" s="100">
        <f>IF(CZ$6&lt;=$C$2,SUMIFS('Pooled CF'!$E:$E,'Pooled CF'!$A:$A,$A26,'Pooled CF'!$G:$G,CZ$6),0)+IF(CZ$6=$C$2,$K26)</f>
        <v>222362.23999999999</v>
      </c>
      <c r="DA26" s="100">
        <f>IF(DA$6&lt;=$C$2,SUMIFS('Pooled CF'!$E:$E,'Pooled CF'!$A:$A,$A26,'Pooled CF'!$G:$G,DA$6),0)+IF(DA$6=$C$2,$K26)</f>
        <v>230334.03</v>
      </c>
      <c r="DB26" s="100">
        <f>IF(DB$6&lt;=$C$2,SUMIFS('Pooled CF'!$E:$E,'Pooled CF'!$A:$A,$A26,'Pooled CF'!$G:$G,DB$6),0)+IF(DB$6=$C$2,$K26)</f>
        <v>230046.73</v>
      </c>
      <c r="DC26" s="100">
        <f>IF(DC$6&lt;=$C$2,SUMIFS('Pooled CF'!$E:$E,'Pooled CF'!$A:$A,$A26,'Pooled CF'!$G:$G,DC$6),0)+IF(DC$6=$C$2,$K26)</f>
        <v>141252.31</v>
      </c>
      <c r="DD26" s="100">
        <f>IF(DD$6&lt;=$C$2,SUMIFS('Pooled CF'!$E:$E,'Pooled CF'!$A:$A,$A26,'Pooled CF'!$G:$G,DD$6),0)+IF(DD$6=$C$2,$K26)</f>
        <v>223725.19</v>
      </c>
      <c r="DE26" s="100">
        <f>IF(DE$6&lt;=$C$2,SUMIFS('Pooled CF'!$E:$E,'Pooled CF'!$A:$A,$A26,'Pooled CF'!$G:$G,DE$6),0)+IF(DE$6=$C$2,$K26)</f>
        <v>219898.2</v>
      </c>
      <c r="DF26" s="100">
        <f>IF(DF$6&lt;=$C$2,SUMIFS('Pooled CF'!$E:$E,'Pooled CF'!$A:$A,$A26,'Pooled CF'!$G:$G,DF$6),0)+IF(DF$6=$C$2,$K26)</f>
        <v>218645.58</v>
      </c>
      <c r="DG26" s="100">
        <f>IF(DG$6&lt;=$C$2,SUMIFS('Pooled CF'!$E:$E,'Pooled CF'!$A:$A,$A26,'Pooled CF'!$G:$G,DG$6),0)+IF(DG$6=$C$2,$K26)</f>
        <v>211298.28</v>
      </c>
      <c r="DH26" s="100">
        <f>IF(DH$6&lt;=$C$2,SUMIFS('Pooled CF'!$E:$E,'Pooled CF'!$A:$A,$A26,'Pooled CF'!$G:$G,DH$6),0)+IF(DH$6=$C$2,$K26)</f>
        <v>215522.22</v>
      </c>
      <c r="DI26" s="100">
        <f>IF(DI$6&lt;=$C$2,SUMIFS('Pooled CF'!$E:$E,'Pooled CF'!$A:$A,$A26,'Pooled CF'!$G:$G,DI$6),0)+IF(DI$6=$C$2,$K26)</f>
        <v>223151.76</v>
      </c>
      <c r="DJ26" s="100">
        <f>IF(DJ$6&lt;=$C$2,SUMIFS('Pooled CF'!$E:$E,'Pooled CF'!$A:$A,$A26,'Pooled CF'!$G:$G,DJ$6),0)+IF(DJ$6=$C$2,$K26)</f>
        <v>206120.86</v>
      </c>
      <c r="DK26" s="100">
        <f>IF(DK$6&lt;=$C$2,SUMIFS('Pooled CF'!$E:$E,'Pooled CF'!$A:$A,$A26,'Pooled CF'!$G:$G,DK$6),0)+IF(DK$6=$C$2,$K26)</f>
        <v>226933.2</v>
      </c>
      <c r="DL26" s="100">
        <f>IF(DL$6&lt;=$C$2,SUMIFS('Pooled CF'!$E:$E,'Pooled CF'!$A:$A,$A26,'Pooled CF'!$G:$G,DL$6),0)+IF(DL$6=$C$2,$K26)</f>
        <v>213232.49</v>
      </c>
      <c r="DM26" s="100">
        <f>IF(DM$6&lt;=$C$2,SUMIFS('Pooled CF'!$E:$E,'Pooled CF'!$A:$A,$A26,'Pooled CF'!$G:$G,DM$6),0)+IF(DM$6=$C$2,$K26)</f>
        <v>220097.9</v>
      </c>
      <c r="DN26" s="100">
        <f>IF(DN$6&lt;=$C$2,SUMIFS('Pooled CF'!$E:$E,'Pooled CF'!$A:$A,$A26,'Pooled CF'!$G:$G,DN$6),0)+IF(DN$6=$C$2,$K26)</f>
        <v>220108.91</v>
      </c>
      <c r="DO26" s="100">
        <f>IF(DO$6&lt;=$C$2,SUMIFS('Pooled CF'!$E:$E,'Pooled CF'!$A:$A,$A26,'Pooled CF'!$G:$G,DO$6),0)+IF(DO$6=$C$2,$K26)</f>
        <v>213681.58</v>
      </c>
      <c r="DP26" s="100">
        <f>IF(DP$6&lt;=$C$2,SUMIFS('Pooled CF'!$E:$E,'Pooled CF'!$A:$A,$A26,'Pooled CF'!$G:$G,DP$6),0)+IF(DP$6=$C$2,$K26)</f>
        <v>220717.34</v>
      </c>
      <c r="DQ26" s="100">
        <f>IF(DQ$6&lt;=$C$2,SUMIFS('Pooled CF'!$E:$E,'Pooled CF'!$A:$A,$A26,'Pooled CF'!$G:$G,DQ$6),0)+IF(DQ$6=$C$2,$K26)</f>
        <v>209686.89</v>
      </c>
      <c r="DR26" s="100">
        <f>IF(DR$6&lt;=$C$2,SUMIFS('Pooled CF'!$E:$E,'Pooled CF'!$A:$A,$A26,'Pooled CF'!$G:$G,DR$6),0)+IF(DR$6=$C$2,$K26)</f>
        <v>209111.57</v>
      </c>
      <c r="DS26" s="100">
        <f>IF(DS$6&lt;=$C$2,SUMIFS('Pooled CF'!$E:$E,'Pooled CF'!$A:$A,$A26,'Pooled CF'!$G:$G,DS$6),0)+IF(DS$6=$C$2,$K26)</f>
        <v>406809.23</v>
      </c>
      <c r="DT26" s="100">
        <f>IF(DT$6&lt;=$C$2,SUMIFS('Pooled CF'!$E:$E,'Pooled CF'!$A:$A,$A26,'Pooled CF'!$G:$G,DT$6),0)+IF(DT$6=$C$2,$K26)</f>
        <v>215205.33</v>
      </c>
      <c r="DU26" s="100">
        <f>IF(DU$6&lt;=$C$2,SUMIFS('Pooled CF'!$E:$E,'Pooled CF'!$A:$A,$A26,'Pooled CF'!$G:$G,DU$6),0)+IF(DU$6=$C$2,$K26)</f>
        <v>220120.61</v>
      </c>
      <c r="DV26" s="100">
        <f>IF(DV$6&lt;=$C$2,SUMIFS('Pooled CF'!$E:$E,'Pooled CF'!$A:$A,$A26,'Pooled CF'!$G:$G,DV$6),0)+IF(DV$6=$C$2,$K26)</f>
        <v>207741.94</v>
      </c>
      <c r="DW26" s="100">
        <f ca="1">IF(DW$6&lt;=$C$2,SUMIFS('Pooled CF'!$E:$E,'Pooled CF'!$A:$A,$A26,'Pooled CF'!$G:$G,DW$6),0)+IF(DW$6=$C$2,$K26)</f>
        <v>30533367.170000002</v>
      </c>
      <c r="DX26" s="100">
        <f>IF(DX$6&lt;=$C$2,SUMIFS('Pooled CF'!$E:$E,'Pooled CF'!$A:$A,$A26,'Pooled CF'!$G:$G,DX$6),0)+IF(DX$6=$C$2,$K26)</f>
        <v>0</v>
      </c>
      <c r="DY26" s="100">
        <f>IF(DY$6&lt;=$C$2,SUMIFS('Pooled CF'!$E:$E,'Pooled CF'!$A:$A,$A26,'Pooled CF'!$G:$G,DY$6),0)+IF(DY$6=$C$2,$K26)</f>
        <v>0</v>
      </c>
      <c r="DZ26" s="100">
        <f>IF(DZ$6&lt;=$C$2,SUMIFS('Pooled CF'!$E:$E,'Pooled CF'!$A:$A,$A26,'Pooled CF'!$G:$G,DZ$6),0)+IF(DZ$6=$C$2,$K26)</f>
        <v>0</v>
      </c>
      <c r="EA26" s="100">
        <f>IF(EA$6&lt;=$C$2,SUMIFS('Pooled CF'!$E:$E,'Pooled CF'!$A:$A,$A26,'Pooled CF'!$G:$G,EA$6),0)+IF(EA$6=$C$2,$K26)</f>
        <v>0</v>
      </c>
      <c r="EB26" s="100">
        <f>IF(EB$6&lt;=$C$2,SUMIFS('Pooled CF'!$E:$E,'Pooled CF'!$A:$A,$A26,'Pooled CF'!$G:$G,EB$6),0)+IF(EB$6=$C$2,$K26)</f>
        <v>0</v>
      </c>
      <c r="EC26" s="100">
        <f>IF(EC$6&lt;=$C$2,SUMIFS('Pooled CF'!$E:$E,'Pooled CF'!$A:$A,$A26,'Pooled CF'!$G:$G,EC$6),0)+IF(EC$6=$C$2,$K26)</f>
        <v>0</v>
      </c>
      <c r="ED26" s="100">
        <f>IF(ED$6&lt;=$C$2,SUMIFS('Pooled CF'!$E:$E,'Pooled CF'!$A:$A,$A26,'Pooled CF'!$G:$G,ED$6),0)+IF(ED$6=$C$2,$K26)</f>
        <v>0</v>
      </c>
      <c r="EE26" s="100">
        <f>IF(EE$6&lt;=$C$2,SUMIFS('Pooled CF'!$E:$E,'Pooled CF'!$A:$A,$A26,'Pooled CF'!$G:$G,EE$6),0)+IF(EE$6=$C$2,$K26)</f>
        <v>0</v>
      </c>
      <c r="EF26" s="100">
        <f>IF(EF$6&lt;=$C$2,SUMIFS('Pooled CF'!$E:$E,'Pooled CF'!$A:$A,$A26,'Pooled CF'!$G:$G,EF$6),0)+IF(EF$6=$C$2,$K26)</f>
        <v>0</v>
      </c>
      <c r="EG26" s="100">
        <f>IF(EG$6&lt;=$C$2,SUMIFS('Pooled CF'!$E:$E,'Pooled CF'!$A:$A,$A26,'Pooled CF'!$G:$G,EG$6),0)+IF(EG$6=$C$2,$K26)</f>
        <v>0</v>
      </c>
      <c r="EH26" s="100">
        <f>IF(EH$6&lt;=$C$2,SUMIFS('Pooled CF'!$E:$E,'Pooled CF'!$A:$A,$A26,'Pooled CF'!$G:$G,EH$6),0)+IF(EH$6=$C$2,$K26)</f>
        <v>0</v>
      </c>
      <c r="EI26" s="100">
        <f>IF(EI$6&lt;=$C$2,SUMIFS('Pooled CF'!$E:$E,'Pooled CF'!$A:$A,$A26,'Pooled CF'!$G:$G,EI$6),0)+IF(EI$6=$C$2,$K26)</f>
        <v>0</v>
      </c>
      <c r="EJ26" s="100">
        <f>IF(EJ$6&lt;=$C$2,SUMIFS('Pooled CF'!$E:$E,'Pooled CF'!$A:$A,$A26,'Pooled CF'!$G:$G,EJ$6),0)+IF(EJ$6=$C$2,$K26)</f>
        <v>0</v>
      </c>
      <c r="EK26" s="100">
        <f>IF(EK$6&lt;=$C$2,SUMIFS('Pooled CF'!$E:$E,'Pooled CF'!$A:$A,$A26,'Pooled CF'!$G:$G,EK$6),0)+IF(EK$6=$C$2,$K26)</f>
        <v>0</v>
      </c>
      <c r="EL26" s="100">
        <f>IF(EL$6&lt;=$C$2,SUMIFS('Pooled CF'!$E:$E,'Pooled CF'!$A:$A,$A26,'Pooled CF'!$G:$G,EL$6),0)+IF(EL$6=$C$2,$K26)</f>
        <v>0</v>
      </c>
      <c r="EM26" s="100">
        <f>IF(EM$6&lt;=$C$2,SUMIFS('Pooled CF'!$E:$E,'Pooled CF'!$A:$A,$A26,'Pooled CF'!$G:$G,EM$6),0)+IF(EM$6=$C$2,$K26)</f>
        <v>0</v>
      </c>
      <c r="EN26" s="100">
        <f>IF(EN$6&lt;=$C$2,SUMIFS('Pooled CF'!$E:$E,'Pooled CF'!$A:$A,$A26,'Pooled CF'!$G:$G,EN$6),0)+IF(EN$6=$C$2,$K26)</f>
        <v>0</v>
      </c>
      <c r="EO26" s="100">
        <f>IF(EO$6&lt;=$C$2,SUMIFS('Pooled CF'!$E:$E,'Pooled CF'!$A:$A,$A26,'Pooled CF'!$G:$G,EO$6),0)+IF(EO$6=$C$2,$K26)</f>
        <v>0</v>
      </c>
      <c r="EP26" s="100">
        <f>IF(EP$6&lt;=$C$2,SUMIFS('Pooled CF'!$E:$E,'Pooled CF'!$A:$A,$A26,'Pooled CF'!$G:$G,EP$6),0)+IF(EP$6=$C$2,$K26)</f>
        <v>0</v>
      </c>
      <c r="EQ26" s="100">
        <f>IF(EQ$6&lt;=$C$2,SUMIFS('Pooled CF'!$E:$E,'Pooled CF'!$A:$A,$A26,'Pooled CF'!$G:$G,EQ$6),0)+IF(EQ$6=$C$2,$K26)</f>
        <v>0</v>
      </c>
      <c r="ER26" s="100">
        <f>IF(ER$6&lt;=$C$2,SUMIFS('Pooled CF'!$E:$E,'Pooled CF'!$A:$A,$A26,'Pooled CF'!$G:$G,ER$6),0)+IF(ER$6=$C$2,$K26)</f>
        <v>0</v>
      </c>
      <c r="ES26" s="100">
        <f>IF(ES$6&lt;=$C$2,SUMIFS('Pooled CF'!$E:$E,'Pooled CF'!$A:$A,$A26,'Pooled CF'!$G:$G,ES$6),0)+IF(ES$6=$C$2,$K26)</f>
        <v>0</v>
      </c>
      <c r="ET26" s="100">
        <f>IF(ET$6&lt;=$C$2,SUMIFS('Pooled CF'!$E:$E,'Pooled CF'!$A:$A,$A26,'Pooled CF'!$G:$G,ET$6),0)+IF(ET$6=$C$2,$K26)</f>
        <v>0</v>
      </c>
      <c r="EU26" s="100">
        <f>IF(EU$6&lt;=$C$2,SUMIFS('Pooled CF'!$E:$E,'Pooled CF'!$A:$A,$A26,'Pooled CF'!$G:$G,EU$6),0)+IF(EU$6=$C$2,$K26)</f>
        <v>0</v>
      </c>
      <c r="EV26" s="100">
        <f>IF(EV$6&lt;=$C$2,SUMIFS('Pooled CF'!$E:$E,'Pooled CF'!$A:$A,$A26,'Pooled CF'!$G:$G,EV$6),0)+IF(EV$6=$C$2,$K26)</f>
        <v>0</v>
      </c>
      <c r="EW26" s="100">
        <f>IF(EW$6&lt;=$C$2,SUMIFS('Pooled CF'!$E:$E,'Pooled CF'!$A:$A,$A26,'Pooled CF'!$G:$G,EW$6),0)+IF(EW$6=$C$2,$K26)</f>
        <v>0</v>
      </c>
      <c r="EX26" s="100">
        <f>IF(EX$6&lt;=$C$2,SUMIFS('Pooled CF'!$E:$E,'Pooled CF'!$A:$A,$A26,'Pooled CF'!$G:$G,EX$6),0)+IF(EX$6=$C$2,$K26)</f>
        <v>0</v>
      </c>
      <c r="EY26" s="100">
        <f>IF(EY$6&lt;=$C$2,SUMIFS('Pooled CF'!$E:$E,'Pooled CF'!$A:$A,$A26,'Pooled CF'!$G:$G,EY$6),0)+IF(EY$6=$C$2,$K26)</f>
        <v>0</v>
      </c>
      <c r="EZ26" s="100">
        <f>IF(EZ$6&lt;=$C$2,SUMIFS('Pooled CF'!$E:$E,'Pooled CF'!$A:$A,$A26,'Pooled CF'!$G:$G,EZ$6),0)+IF(EZ$6=$C$2,$K26)</f>
        <v>0</v>
      </c>
      <c r="FA26" s="100">
        <f>IF(FA$6&lt;=$C$2,SUMIFS('Pooled CF'!$E:$E,'Pooled CF'!$A:$A,$A26,'Pooled CF'!$G:$G,FA$6),0)+IF(FA$6=$C$2,$K26)</f>
        <v>0</v>
      </c>
      <c r="FB26" s="100">
        <f>IF(FB$6&lt;=$C$2,SUMIFS('Pooled CF'!$E:$E,'Pooled CF'!$A:$A,$A26,'Pooled CF'!$G:$G,FB$6),0)+IF(FB$6=$C$2,$K26)</f>
        <v>0</v>
      </c>
      <c r="FC26" s="100">
        <f>IF(FC$6&lt;=$C$2,SUMIFS('Pooled CF'!$E:$E,'Pooled CF'!$A:$A,$A26,'Pooled CF'!$G:$G,FC$6),0)+IF(FC$6=$C$2,$K26)</f>
        <v>0</v>
      </c>
      <c r="FD26" s="100">
        <f>IF(FD$6&lt;=$C$2,SUMIFS('Pooled CF'!$E:$E,'Pooled CF'!$A:$A,$A26,'Pooled CF'!$G:$G,FD$6),0)+IF(FD$6=$C$2,$K26)</f>
        <v>0</v>
      </c>
      <c r="FE26" s="100">
        <f>IF(FE$6&lt;=$C$2,SUMIFS('Pooled CF'!$E:$E,'Pooled CF'!$A:$A,$A26,'Pooled CF'!$G:$G,FE$6),0)+IF(FE$6=$C$2,$K26)</f>
        <v>0</v>
      </c>
      <c r="FF26" s="100">
        <f>IF(FF$6&lt;=$C$2,SUMIFS('Pooled CF'!$E:$E,'Pooled CF'!$A:$A,$A26,'Pooled CF'!$G:$G,FF$6),0)+IF(FF$6=$C$2,$K26)</f>
        <v>0</v>
      </c>
      <c r="FG26" s="100">
        <f>IF(FG$6&lt;=$C$2,SUMIFS('Pooled CF'!$E:$E,'Pooled CF'!$A:$A,$A26,'Pooled CF'!$G:$G,FG$6),0)+IF(FG$6=$C$2,$K26)</f>
        <v>0</v>
      </c>
      <c r="FH26" s="100">
        <f>IF(FH$6&lt;=$C$2,SUMIFS('Pooled CF'!$E:$E,'Pooled CF'!$A:$A,$A26,'Pooled CF'!$G:$G,FH$6),0)+IF(FH$6=$C$2,$K26)</f>
        <v>0</v>
      </c>
      <c r="FI26" s="100">
        <f>IF(FI$6&lt;=$C$2,SUMIFS('Pooled CF'!$E:$E,'Pooled CF'!$A:$A,$A26,'Pooled CF'!$G:$G,FI$6),0)+IF(FI$6=$C$2,$K26)</f>
        <v>0</v>
      </c>
      <c r="FJ26" s="100">
        <f>IF(FJ$6&lt;=$C$2,SUMIFS('Pooled CF'!$E:$E,'Pooled CF'!$A:$A,$A26,'Pooled CF'!$G:$G,FJ$6),0)+IF(FJ$6=$C$2,$K26)</f>
        <v>0</v>
      </c>
      <c r="FK26" s="100">
        <f>IF(FK$6&lt;=$C$2,SUMIFS('Pooled CF'!$E:$E,'Pooled CF'!$A:$A,$A26,'Pooled CF'!$G:$G,FK$6),0)+IF(FK$6=$C$2,$K26)</f>
        <v>0</v>
      </c>
      <c r="FL26" s="100">
        <f>IF(FL$6&lt;=$C$2,SUMIFS('Pooled CF'!$E:$E,'Pooled CF'!$A:$A,$A26,'Pooled CF'!$G:$G,FL$6),0)+IF(FL$6=$C$2,$K26)</f>
        <v>0</v>
      </c>
      <c r="FM26" s="100">
        <f>IF(FM$6&lt;=$C$2,SUMIFS('Pooled CF'!$E:$E,'Pooled CF'!$A:$A,$A26,'Pooled CF'!$G:$G,FM$6),0)+IF(FM$6=$C$2,$K26)</f>
        <v>0</v>
      </c>
      <c r="FN26" s="100">
        <f>IF(FN$6&lt;=$C$2,SUMIFS('Pooled CF'!$E:$E,'Pooled CF'!$A:$A,$A26,'Pooled CF'!$G:$G,FN$6),0)+IF(FN$6=$C$2,$K26)</f>
        <v>0</v>
      </c>
      <c r="FO26" s="100">
        <f>IF(FO$6&lt;=$C$2,SUMIFS('Pooled CF'!$E:$E,'Pooled CF'!$A:$A,$A26,'Pooled CF'!$G:$G,FO$6),0)+IF(FO$6=$C$2,$K26)</f>
        <v>0</v>
      </c>
      <c r="FP26" s="100">
        <f>IF(FP$6&lt;=$C$2,SUMIFS('Pooled CF'!$E:$E,'Pooled CF'!$A:$A,$A26,'Pooled CF'!$G:$G,FP$6),0)+IF(FP$6=$C$2,$K26)</f>
        <v>0</v>
      </c>
      <c r="FQ26" s="100">
        <f>IF(FQ$6&lt;=$C$2,SUMIFS('Pooled CF'!$E:$E,'Pooled CF'!$A:$A,$A26,'Pooled CF'!$G:$G,FQ$6),0)+IF(FQ$6=$C$2,$K26)</f>
        <v>0</v>
      </c>
      <c r="FR26" s="100">
        <f>IF(FR$6&lt;=$C$2,SUMIFS('Pooled CF'!$E:$E,'Pooled CF'!$A:$A,$A26,'Pooled CF'!$G:$G,FR$6),0)+IF(FR$6=$C$2,$K26)</f>
        <v>0</v>
      </c>
      <c r="FS26" s="100">
        <f>IF(FS$6&lt;=$C$2,SUMIFS('Pooled CF'!$E:$E,'Pooled CF'!$A:$A,$A26,'Pooled CF'!$G:$G,FS$6),0)+IF(FS$6=$C$2,$K26)</f>
        <v>0</v>
      </c>
      <c r="FT26" s="100">
        <f>IF(FT$6&lt;=$C$2,SUMIFS('Pooled CF'!$E:$E,'Pooled CF'!$A:$A,$A26,'Pooled CF'!$G:$G,FT$6),0)+IF(FT$6=$C$2,$K26)</f>
        <v>0</v>
      </c>
      <c r="FU26" s="100">
        <f>IF(FU$6&lt;=$C$2,SUMIFS('Pooled CF'!$E:$E,'Pooled CF'!$A:$A,$A26,'Pooled CF'!$G:$G,FU$6),0)+IF(FU$6=$C$2,$K26)</f>
        <v>0</v>
      </c>
      <c r="FV26" s="100">
        <f>IF(FV$6&lt;=$C$2,SUMIFS('Pooled CF'!$E:$E,'Pooled CF'!$A:$A,$A26,'Pooled CF'!$G:$G,FV$6),0)+IF(FV$6=$C$2,$K26)</f>
        <v>0</v>
      </c>
      <c r="FW26" s="100">
        <f>IF(FW$6&lt;=$C$2,SUMIFS('Pooled CF'!$E:$E,'Pooled CF'!$A:$A,$A26,'Pooled CF'!$G:$G,FW$6),0)+IF(FW$6=$C$2,$K26)</f>
        <v>0</v>
      </c>
      <c r="FX26" s="100">
        <f>IF(FX$6&lt;=$C$2,SUMIFS('Pooled CF'!$E:$E,'Pooled CF'!$A:$A,$A26,'Pooled CF'!$G:$G,FX$6),0)+IF(FX$6=$C$2,$K26)</f>
        <v>0</v>
      </c>
      <c r="FY26" s="100">
        <f>IF(FY$6&lt;=$C$2,SUMIFS('Pooled CF'!$E:$E,'Pooled CF'!$A:$A,$A26,'Pooled CF'!$G:$G,FY$6),0)+IF(FY$6=$C$2,$K26)</f>
        <v>0</v>
      </c>
      <c r="FZ26" s="100">
        <f>IF(FZ$6&lt;=$C$2,SUMIFS('Pooled CF'!$E:$E,'Pooled CF'!$A:$A,$A26,'Pooled CF'!$G:$G,FZ$6),0)+IF(FZ$6=$C$2,$K26)</f>
        <v>0</v>
      </c>
      <c r="GA26" s="100">
        <f>IF(GA$6&lt;=$C$2,SUMIFS('Pooled CF'!$E:$E,'Pooled CF'!$A:$A,$A26,'Pooled CF'!$G:$G,GA$6),0)+IF(GA$6=$C$2,$K26)</f>
        <v>0</v>
      </c>
      <c r="GB26" s="100">
        <f>IF(GB$6&lt;=$C$2,SUMIFS('Pooled CF'!$E:$E,'Pooled CF'!$A:$A,$A26,'Pooled CF'!$G:$G,GB$6),0)+IF(GB$6=$C$2,$K26)</f>
        <v>0</v>
      </c>
      <c r="GC26" s="100">
        <f>IF(GC$6&lt;=$C$2,SUMIFS('Pooled CF'!$E:$E,'Pooled CF'!$A:$A,$A26,'Pooled CF'!$G:$G,GC$6),0)+IF(GC$6=$C$2,$K26)</f>
        <v>0</v>
      </c>
      <c r="GD26" s="100">
        <f>IF(GD$6&lt;=$C$2,SUMIFS('Pooled CF'!$E:$E,'Pooled CF'!$A:$A,$A26,'Pooled CF'!$G:$G,GD$6),0)+IF(GD$6=$C$2,$K26)</f>
        <v>0</v>
      </c>
      <c r="GE26" s="100">
        <f>IF(GE$6&lt;=$C$2,SUMIFS('Pooled CF'!$E:$E,'Pooled CF'!$A:$A,$A26,'Pooled CF'!$G:$G,GE$6),0)+IF(GE$6=$C$2,$K26)</f>
        <v>0</v>
      </c>
      <c r="GF26" s="100">
        <f>IF(GF$6&lt;=$C$2,SUMIFS('Pooled CF'!$E:$E,'Pooled CF'!$A:$A,$A26,'Pooled CF'!$G:$G,GF$6),0)+IF(GF$6=$C$2,$K26)</f>
        <v>0</v>
      </c>
      <c r="GG26" s="100">
        <f>IF(GG$6&lt;=$C$2,SUMIFS('Pooled CF'!$E:$E,'Pooled CF'!$A:$A,$A26,'Pooled CF'!$G:$G,GG$6),0)+IF(GG$6=$C$2,$K26)</f>
        <v>0</v>
      </c>
      <c r="GH26" s="100">
        <f>IF(GH$6&lt;=$C$2,SUMIFS('Pooled CF'!$E:$E,'Pooled CF'!$A:$A,$A26,'Pooled CF'!$G:$G,GH$6),0)+IF(GH$6=$C$2,$K26)</f>
        <v>0</v>
      </c>
      <c r="GI26" s="100">
        <f>IF(GI$6&lt;=$C$2,SUMIFS('Pooled CF'!$E:$E,'Pooled CF'!$A:$A,$A26,'Pooled CF'!$G:$G,GI$6),0)+IF(GI$6=$C$2,$K26)</f>
        <v>0</v>
      </c>
      <c r="GJ26" s="100">
        <f>IF(GJ$6&lt;=$C$2,SUMIFS('Pooled CF'!$E:$E,'Pooled CF'!$A:$A,$A26,'Pooled CF'!$G:$G,GJ$6),0)+IF(GJ$6=$C$2,$K26)</f>
        <v>0</v>
      </c>
      <c r="GK26" s="100">
        <f>IF(GK$6&lt;=$C$2,SUMIFS('Pooled CF'!$E:$E,'Pooled CF'!$A:$A,$A26,'Pooled CF'!$G:$G,GK$6),0)+IF(GK$6=$C$2,$K26)</f>
        <v>0</v>
      </c>
      <c r="GL26" s="100">
        <f>IF(GL$6&lt;=$C$2,SUMIFS('Pooled CF'!$E:$E,'Pooled CF'!$A:$A,$A26,'Pooled CF'!$G:$G,GL$6),0)+IF(GL$6=$C$2,$K26)</f>
        <v>0</v>
      </c>
      <c r="GM26" s="100">
        <f>IF(GM$6&lt;=$C$2,SUMIFS('Pooled CF'!$E:$E,'Pooled CF'!$A:$A,$A26,'Pooled CF'!$G:$G,GM$6),0)+IF(GM$6=$C$2,$K26)</f>
        <v>0</v>
      </c>
      <c r="GN26" s="100">
        <f>IF(GN$6&lt;=$C$2,SUMIFS('Pooled CF'!$E:$E,'Pooled CF'!$A:$A,$A26,'Pooled CF'!$G:$G,GN$6),0)+IF(GN$6=$C$2,$K26)</f>
        <v>0</v>
      </c>
      <c r="GO26" s="100">
        <f>IF(GO$6&lt;=$C$2,SUMIFS('Pooled CF'!$E:$E,'Pooled CF'!$A:$A,$A26,'Pooled CF'!$G:$G,GO$6),0)+IF(GO$6=$C$2,$K26)</f>
        <v>0</v>
      </c>
      <c r="GP26" s="100">
        <f>IF(GP$6&lt;=$C$2,SUMIFS('Pooled CF'!$E:$E,'Pooled CF'!$A:$A,$A26,'Pooled CF'!$G:$G,GP$6),0)+IF(GP$6=$C$2,$K26)</f>
        <v>0</v>
      </c>
      <c r="GQ26" s="100">
        <f>IF(GQ$6&lt;=$C$2,SUMIFS('Pooled CF'!$E:$E,'Pooled CF'!$A:$A,$A26,'Pooled CF'!$G:$G,GQ$6),0)+IF(GQ$6=$C$2,$K26)</f>
        <v>0</v>
      </c>
      <c r="GR26" s="100">
        <f>IF(GR$6&lt;=$C$2,SUMIFS('Pooled CF'!$E:$E,'Pooled CF'!$A:$A,$A26,'Pooled CF'!$G:$G,GR$6),0)+IF(GR$6=$C$2,$K26)</f>
        <v>0</v>
      </c>
      <c r="GS26" s="100">
        <f>IF(GS$6&lt;=$C$2,SUMIFS('Pooled CF'!$E:$E,'Pooled CF'!$A:$A,$A26,'Pooled CF'!$G:$G,GS$6),0)+IF(GS$6=$C$2,$K26)</f>
        <v>0</v>
      </c>
      <c r="GT26" s="100">
        <f>IF(GT$6&lt;=$C$2,SUMIFS('Pooled CF'!$E:$E,'Pooled CF'!$A:$A,$A26,'Pooled CF'!$G:$G,GT$6),0)+IF(GT$6=$C$2,$K26)</f>
        <v>0</v>
      </c>
      <c r="GU26" s="100">
        <f>IF(GU$6&lt;=$C$2,SUMIFS('Pooled CF'!$E:$E,'Pooled CF'!$A:$A,$A26,'Pooled CF'!$G:$G,GU$6),0)+IF(GU$6=$C$2,$K26)</f>
        <v>0</v>
      </c>
      <c r="GV26" s="100">
        <f>IF(GV$6&lt;=$C$2,SUMIFS('Pooled CF'!$E:$E,'Pooled CF'!$A:$A,$A26,'Pooled CF'!$G:$G,GV$6),0)+IF(GV$6=$C$2,$K26)</f>
        <v>0</v>
      </c>
      <c r="GW26" s="100">
        <f>IF(GW$6&lt;=$C$2,SUMIFS('Pooled CF'!$E:$E,'Pooled CF'!$A:$A,$A26,'Pooled CF'!$G:$G,GW$6),0)+IF(GW$6=$C$2,$K26)</f>
        <v>0</v>
      </c>
      <c r="GY26" s="85">
        <f t="shared" ref="GY26:HN37" si="13">SUMIFS($O26:$GW26,$O$5:$GW$5,GY$6)</f>
        <v>0</v>
      </c>
      <c r="GZ26" s="85">
        <f t="shared" si="13"/>
        <v>-24317901.087672699</v>
      </c>
      <c r="HA26" s="85">
        <f t="shared" si="13"/>
        <v>2779450.64</v>
      </c>
      <c r="HB26" s="85">
        <f t="shared" si="13"/>
        <v>2783182.8300000005</v>
      </c>
      <c r="HC26" s="85">
        <f t="shared" si="13"/>
        <v>2679271.6000000006</v>
      </c>
      <c r="HD26" s="85">
        <f t="shared" si="13"/>
        <v>2536557.67</v>
      </c>
      <c r="HE26" s="85">
        <f t="shared" si="13"/>
        <v>2898926.2800000003</v>
      </c>
      <c r="HF26" s="85">
        <f t="shared" si="13"/>
        <v>2608621.8600000003</v>
      </c>
      <c r="HG26" s="85">
        <f t="shared" si="13"/>
        <v>2599197.0099999998</v>
      </c>
      <c r="HH26" s="85">
        <f t="shared" ca="1" si="13"/>
        <v>31792355.850000001</v>
      </c>
      <c r="HI26" s="85">
        <f t="shared" si="13"/>
        <v>0</v>
      </c>
      <c r="HJ26" s="85">
        <f t="shared" si="13"/>
        <v>0</v>
      </c>
      <c r="HK26" s="85">
        <f t="shared" si="13"/>
        <v>0</v>
      </c>
      <c r="HL26" s="85">
        <f t="shared" si="13"/>
        <v>0</v>
      </c>
      <c r="HM26" s="85">
        <f t="shared" si="13"/>
        <v>0</v>
      </c>
      <c r="HN26" s="85">
        <f t="shared" si="13"/>
        <v>0</v>
      </c>
      <c r="HO26" s="85">
        <f t="shared" ca="1" si="12"/>
        <v>26359662.652327307</v>
      </c>
    </row>
    <row r="27" spans="1:223" hidden="1" outlineLevel="1" x14ac:dyDescent="0.75">
      <c r="A27" s="7" t="s">
        <v>33</v>
      </c>
      <c r="B27" s="112" t="s">
        <v>192</v>
      </c>
      <c r="C27" s="104"/>
      <c r="D27" s="104">
        <f ca="1">EOMONTH(OFFSET(Strats!$B$3,MATCH($B27,Strats!$B$4:$B$31,0),MATCH(D$5,Strats!$C$3:$BS$3,0)),0)</f>
        <v>43069</v>
      </c>
      <c r="E27" s="87">
        <f ca="1">OFFSET(Strats!$B$3,MATCH($B27,Strats!$B$4:$B$31,0),MATCH(E$5,Strats!$C$3:$BS$3,0))</f>
        <v>72392121</v>
      </c>
      <c r="F27" s="88">
        <f ca="1">OFFSET(Strats!$B$3,MATCH($B27,Strats!$B$4:$B$31,0),MATCH(F$5,Strats!$C$3:$BS$3,0))</f>
        <v>0.49134481847048112</v>
      </c>
      <c r="G27" s="85">
        <f t="shared" ca="1" si="7"/>
        <v>35569493.551438101</v>
      </c>
      <c r="H27" s="113">
        <f ca="1">'HTM Output'!G27</f>
        <v>25082842.19000002</v>
      </c>
      <c r="I27" s="87">
        <f ca="1">OFFSET(Strats!$B$3,MATCH($B27,Strats!$B$4:$B$31,0),MATCH(I$5,Strats!$C$3:$BS$3,0))</f>
        <v>71929810.379999995</v>
      </c>
      <c r="J27" s="88">
        <f ca="1">OFFSET(Strats!$B$3,MATCH($B27,Strats!$B$4:$B$31,0),MATCH(J$5,Strats!$C$3:$BS$3,0))</f>
        <v>0.37093926704380292</v>
      </c>
      <c r="K27" s="85">
        <f t="shared" ca="1" si="8"/>
        <v>26681591.140956927</v>
      </c>
      <c r="L27" s="86">
        <f ca="1">IFERROR(XIRR(OFFSET($N27,0,MATCH($D27,$O$6:$GW$6,0)):$GW27,OFFSET($N$6,0,MATCH($D27,$O$6:$GW$6,0)):$GW$6),"N/A")</f>
        <v>6.3223746418952939E-2</v>
      </c>
      <c r="M27" s="95">
        <f t="shared" ca="1" si="9"/>
        <v>1.4553041992599318</v>
      </c>
      <c r="O27" s="100">
        <f>IF(O$6&lt;=$C$2,SUMIFS('Pooled CF'!$E:$E,'Pooled CF'!$A:$A,$A27,'Pooled CF'!$G:$G,O$6),0)+IF(O$6=$C$2,$K27)</f>
        <v>0</v>
      </c>
      <c r="P27" s="100">
        <f>IF(P$6&lt;=$C$2,SUMIFS('Pooled CF'!$E:$E,'Pooled CF'!$A:$A,$A27,'Pooled CF'!$G:$G,P$6),0)+IF(P$6=$C$2,$K27)</f>
        <v>0</v>
      </c>
      <c r="Q27" s="100">
        <f>IF(Q$6&lt;=$C$2,SUMIFS('Pooled CF'!$E:$E,'Pooled CF'!$A:$A,$A27,'Pooled CF'!$G:$G,Q$6),0)+IF(Q$6=$C$2,$K27)</f>
        <v>0</v>
      </c>
      <c r="R27" s="100">
        <f>IF(R$6&lt;=$C$2,SUMIFS('Pooled CF'!$E:$E,'Pooled CF'!$A:$A,$A27,'Pooled CF'!$G:$G,R$6),0)+IF(R$6=$C$2,$K27)</f>
        <v>0</v>
      </c>
      <c r="S27" s="100">
        <f>IF(S$6&lt;=$C$2,SUMIFS('Pooled CF'!$E:$E,'Pooled CF'!$A:$A,$A27,'Pooled CF'!$G:$G,S$6),0)+IF(S$6=$C$2,$K27)</f>
        <v>0</v>
      </c>
      <c r="T27" s="100">
        <f>IF(T$6&lt;=$C$2,SUMIFS('Pooled CF'!$E:$E,'Pooled CF'!$A:$A,$A27,'Pooled CF'!$G:$G,T$6),0)+IF(T$6=$C$2,$K27)</f>
        <v>0</v>
      </c>
      <c r="U27" s="100">
        <f>IF(U$6&lt;=$C$2,SUMIFS('Pooled CF'!$E:$E,'Pooled CF'!$A:$A,$A27,'Pooled CF'!$G:$G,U$6),0)+IF(U$6=$C$2,$K27)</f>
        <v>0</v>
      </c>
      <c r="V27" s="100">
        <f>IF(V$6&lt;=$C$2,SUMIFS('Pooled CF'!$E:$E,'Pooled CF'!$A:$A,$A27,'Pooled CF'!$G:$G,V$6),0)+IF(V$6=$C$2,$K27)</f>
        <v>0</v>
      </c>
      <c r="W27" s="100">
        <f>IF(W$6&lt;=$C$2,SUMIFS('Pooled CF'!$E:$E,'Pooled CF'!$A:$A,$A27,'Pooled CF'!$G:$G,W$6),0)+IF(W$6=$C$2,$K27)</f>
        <v>0</v>
      </c>
      <c r="X27" s="100">
        <f>IF(X$6&lt;=$C$2,SUMIFS('Pooled CF'!$E:$E,'Pooled CF'!$A:$A,$A27,'Pooled CF'!$G:$G,X$6),0)+IF(X$6=$C$2,$K27)</f>
        <v>-35569493.551438101</v>
      </c>
      <c r="Y27" s="100">
        <f>IF(Y$6&lt;=$C$2,SUMIFS('Pooled CF'!$E:$E,'Pooled CF'!$A:$A,$A27,'Pooled CF'!$G:$G,Y$6),0)+IF(Y$6=$C$2,$K27)</f>
        <v>265103.88</v>
      </c>
      <c r="Z27" s="100">
        <f>IF(Z$6&lt;=$C$2,SUMIFS('Pooled CF'!$E:$E,'Pooled CF'!$A:$A,$A27,'Pooled CF'!$G:$G,Z$6),0)+IF(Z$6=$C$2,$K27)</f>
        <v>265100</v>
      </c>
      <c r="AA27" s="100">
        <f>IF(AA$6&lt;=$C$2,SUMIFS('Pooled CF'!$E:$E,'Pooled CF'!$A:$A,$A27,'Pooled CF'!$G:$G,AA$6),0)+IF(AA$6=$C$2,$K27)</f>
        <v>265096.21000000002</v>
      </c>
      <c r="AB27" s="100">
        <f>IF(AB$6&lt;=$C$2,SUMIFS('Pooled CF'!$E:$E,'Pooled CF'!$A:$A,$A27,'Pooled CF'!$G:$G,AB$6),0)+IF(AB$6=$C$2,$K27)</f>
        <v>265098.28000000003</v>
      </c>
      <c r="AC27" s="100">
        <f>IF(AC$6&lt;=$C$2,SUMIFS('Pooled CF'!$E:$E,'Pooled CF'!$A:$A,$A27,'Pooled CF'!$G:$G,AC$6),0)+IF(AC$6=$C$2,$K27)</f>
        <v>273924.46999999997</v>
      </c>
      <c r="AD27" s="100">
        <f>IF(AD$6&lt;=$C$2,SUMIFS('Pooled CF'!$E:$E,'Pooled CF'!$A:$A,$A27,'Pooled CF'!$G:$G,AD$6),0)+IF(AD$6=$C$2,$K27)</f>
        <v>265084.71000000002</v>
      </c>
      <c r="AE27" s="100">
        <f>IF(AE$6&lt;=$C$2,SUMIFS('Pooled CF'!$E:$E,'Pooled CF'!$A:$A,$A27,'Pooled CF'!$G:$G,AE$6),0)+IF(AE$6=$C$2,$K27)</f>
        <v>273916.74</v>
      </c>
      <c r="AF27" s="100">
        <f>IF(AF$6&lt;=$C$2,SUMIFS('Pooled CF'!$E:$E,'Pooled CF'!$A:$A,$A27,'Pooled CF'!$G:$G,AF$6),0)+IF(AF$6=$C$2,$K27)</f>
        <v>265077.19</v>
      </c>
      <c r="AG27" s="100">
        <f>IF(AG$6&lt;=$C$2,SUMIFS('Pooled CF'!$E:$E,'Pooled CF'!$A:$A,$A27,'Pooled CF'!$G:$G,AG$6),0)+IF(AG$6=$C$2,$K27)</f>
        <v>273908.95</v>
      </c>
      <c r="AH27" s="100">
        <f>IF(AH$6&lt;=$C$2,SUMIFS('Pooled CF'!$E:$E,'Pooled CF'!$A:$A,$A27,'Pooled CF'!$G:$G,AH$6),0)+IF(AH$6=$C$2,$K27)</f>
        <v>273658.83</v>
      </c>
      <c r="AI27" s="100">
        <f>IF(AI$6&lt;=$C$2,SUMIFS('Pooled CF'!$E:$E,'Pooled CF'!$A:$A,$A27,'Pooled CF'!$G:$G,AI$6),0)+IF(AI$6=$C$2,$K27)</f>
        <v>264970.44</v>
      </c>
      <c r="AJ27" s="100">
        <f>IF(AJ$6&lt;=$C$2,SUMIFS('Pooled CF'!$E:$E,'Pooled CF'!$A:$A,$A27,'Pooled CF'!$G:$G,AJ$6),0)+IF(AJ$6=$C$2,$K27)</f>
        <v>273927.36</v>
      </c>
      <c r="AK27" s="100">
        <f>IF(AK$6&lt;=$C$2,SUMIFS('Pooled CF'!$E:$E,'Pooled CF'!$A:$A,$A27,'Pooled CF'!$G:$G,AK$6),0)+IF(AK$6=$C$2,$K27)</f>
        <v>265153.78000000003</v>
      </c>
      <c r="AL27" s="100">
        <f>IF(AL$6&lt;=$C$2,SUMIFS('Pooled CF'!$E:$E,'Pooled CF'!$A:$A,$A27,'Pooled CF'!$G:$G,AL$6),0)+IF(AL$6=$C$2,$K27)</f>
        <v>265054.23</v>
      </c>
      <c r="AM27" s="100">
        <f>IF(AM$6&lt;=$C$2,SUMIFS('Pooled CF'!$E:$E,'Pooled CF'!$A:$A,$A27,'Pooled CF'!$G:$G,AM$6),0)+IF(AM$6=$C$2,$K27)</f>
        <v>264952.93</v>
      </c>
      <c r="AN27" s="100">
        <f>IF(AN$6&lt;=$C$2,SUMIFS('Pooled CF'!$E:$E,'Pooled CF'!$A:$A,$A27,'Pooled CF'!$G:$G,AN$6),0)+IF(AN$6=$C$2,$K27)</f>
        <v>265052.34000000003</v>
      </c>
      <c r="AO27" s="100">
        <f>IF(AO$6&lt;=$C$2,SUMIFS('Pooled CF'!$E:$E,'Pooled CF'!$A:$A,$A27,'Pooled CF'!$G:$G,AO$6),0)+IF(AO$6=$C$2,$K27)</f>
        <v>273740.46000000002</v>
      </c>
      <c r="AP27" s="100">
        <f>IF(AP$6&lt;=$C$2,SUMIFS('Pooled CF'!$E:$E,'Pooled CF'!$A:$A,$A27,'Pooled CF'!$G:$G,AP$6),0)+IF(AP$6=$C$2,$K27)</f>
        <v>264940.40000000002</v>
      </c>
      <c r="AQ27" s="100">
        <f>IF(AQ$6&lt;=$C$2,SUMIFS('Pooled CF'!$E:$E,'Pooled CF'!$A:$A,$A27,'Pooled CF'!$G:$G,AQ$6),0)+IF(AQ$6=$C$2,$K27)</f>
        <v>273862.67</v>
      </c>
      <c r="AR27" s="100">
        <f>IF(AR$6&lt;=$C$2,SUMIFS('Pooled CF'!$E:$E,'Pooled CF'!$A:$A,$A27,'Pooled CF'!$G:$G,AR$6),0)+IF(AR$6=$C$2,$K27)</f>
        <v>264958.18</v>
      </c>
      <c r="AS27" s="100">
        <f>IF(AS$6&lt;=$C$2,SUMIFS('Pooled CF'!$E:$E,'Pooled CF'!$A:$A,$A27,'Pooled CF'!$G:$G,AS$6),0)+IF(AS$6=$C$2,$K27)</f>
        <v>273861.48</v>
      </c>
      <c r="AT27" s="100">
        <f>IF(AT$6&lt;=$C$2,SUMIFS('Pooled CF'!$E:$E,'Pooled CF'!$A:$A,$A27,'Pooled CF'!$G:$G,AT$6),0)+IF(AT$6=$C$2,$K27)</f>
        <v>273698.39</v>
      </c>
      <c r="AU27" s="100">
        <f>IF(AU$6&lt;=$C$2,SUMIFS('Pooled CF'!$E:$E,'Pooled CF'!$A:$A,$A27,'Pooled CF'!$G:$G,AU$6),0)+IF(AU$6=$C$2,$K27)</f>
        <v>264747.99</v>
      </c>
      <c r="AV27" s="100">
        <f>IF(AV$6&lt;=$C$2,SUMIFS('Pooled CF'!$E:$E,'Pooled CF'!$A:$A,$A27,'Pooled CF'!$G:$G,AV$6),0)+IF(AV$6=$C$2,$K27)</f>
        <v>273908.02</v>
      </c>
      <c r="AW27" s="100">
        <f>IF(AW$6&lt;=$C$2,SUMIFS('Pooled CF'!$E:$E,'Pooled CF'!$A:$A,$A27,'Pooled CF'!$G:$G,AW$6),0)+IF(AW$6=$C$2,$K27)</f>
        <v>265010.08</v>
      </c>
      <c r="AX27" s="100">
        <f>IF(AX$6&lt;=$C$2,SUMIFS('Pooled CF'!$E:$E,'Pooled CF'!$A:$A,$A27,'Pooled CF'!$G:$G,AX$6),0)+IF(AX$6=$C$2,$K27)</f>
        <v>273838.67</v>
      </c>
      <c r="AY27" s="100">
        <f>IF(AY$6&lt;=$C$2,SUMIFS('Pooled CF'!$E:$E,'Pooled CF'!$A:$A,$A27,'Pooled CF'!$G:$G,AY$6),0)+IF(AY$6=$C$2,$K27)</f>
        <v>265000.78000000003</v>
      </c>
      <c r="AZ27" s="100">
        <f>IF(AZ$6&lt;=$C$2,SUMIFS('Pooled CF'!$E:$E,'Pooled CF'!$A:$A,$A27,'Pooled CF'!$G:$G,AZ$6),0)+IF(AZ$6=$C$2,$K27)</f>
        <v>264998.57</v>
      </c>
      <c r="BA27" s="100">
        <f>IF(BA$6&lt;=$C$2,SUMIFS('Pooled CF'!$E:$E,'Pooled CF'!$A:$A,$A27,'Pooled CF'!$G:$G,BA$6),0)+IF(BA$6=$C$2,$K27)</f>
        <v>273823.87</v>
      </c>
      <c r="BB27" s="100">
        <f>IF(BB$6&lt;=$C$2,SUMIFS('Pooled CF'!$E:$E,'Pooled CF'!$A:$A,$A27,'Pooled CF'!$G:$G,BB$6),0)+IF(BB$6=$C$2,$K27)</f>
        <v>264840.61</v>
      </c>
      <c r="BC27" s="100">
        <f>IF(BC$6&lt;=$C$2,SUMIFS('Pooled CF'!$E:$E,'Pooled CF'!$A:$A,$A27,'Pooled CF'!$G:$G,BC$6),0)+IF(BC$6=$C$2,$K27)</f>
        <v>273354.78000000003</v>
      </c>
      <c r="BD27" s="100">
        <f>IF(BD$6&lt;=$C$2,SUMIFS('Pooled CF'!$E:$E,'Pooled CF'!$A:$A,$A27,'Pooled CF'!$G:$G,BD$6),0)+IF(BD$6=$C$2,$K27)</f>
        <v>260457.99</v>
      </c>
      <c r="BE27" s="100">
        <f>IF(BE$6&lt;=$C$2,SUMIFS('Pooled CF'!$E:$E,'Pooled CF'!$A:$A,$A27,'Pooled CF'!$G:$G,BE$6),0)+IF(BE$6=$C$2,$K27)</f>
        <v>264863.92</v>
      </c>
      <c r="BF27" s="100">
        <f>IF(BF$6&lt;=$C$2,SUMIFS('Pooled CF'!$E:$E,'Pooled CF'!$A:$A,$A27,'Pooled CF'!$G:$G,BF$6),0)+IF(BF$6=$C$2,$K27)</f>
        <v>258999.77</v>
      </c>
      <c r="BG27" s="100">
        <f>IF(BG$6&lt;=$C$2,SUMIFS('Pooled CF'!$E:$E,'Pooled CF'!$A:$A,$A27,'Pooled CF'!$G:$G,BG$6),0)+IF(BG$6=$C$2,$K27)</f>
        <v>251145.98</v>
      </c>
      <c r="BH27" s="100">
        <f>IF(BH$6&lt;=$C$2,SUMIFS('Pooled CF'!$E:$E,'Pooled CF'!$A:$A,$A27,'Pooled CF'!$G:$G,BH$6),0)+IF(BH$6=$C$2,$K27)</f>
        <v>260636.74</v>
      </c>
      <c r="BI27" s="100">
        <f>IF(BI$6&lt;=$C$2,SUMIFS('Pooled CF'!$E:$E,'Pooled CF'!$A:$A,$A27,'Pooled CF'!$G:$G,BI$6),0)+IF(BI$6=$C$2,$K27)</f>
        <v>252542.03</v>
      </c>
      <c r="BJ27" s="100">
        <f>IF(BJ$6&lt;=$C$2,SUMIFS('Pooled CF'!$E:$E,'Pooled CF'!$A:$A,$A27,'Pooled CF'!$G:$G,BJ$6),0)+IF(BJ$6=$C$2,$K27)</f>
        <v>249339.81</v>
      </c>
      <c r="BK27" s="100">
        <f>IF(BK$6&lt;=$C$2,SUMIFS('Pooled CF'!$E:$E,'Pooled CF'!$A:$A,$A27,'Pooled CF'!$G:$G,BK$6),0)+IF(BK$6=$C$2,$K27)</f>
        <v>250166.51</v>
      </c>
      <c r="BL27" s="100">
        <f>IF(BL$6&lt;=$C$2,SUMIFS('Pooled CF'!$E:$E,'Pooled CF'!$A:$A,$A27,'Pooled CF'!$G:$G,BL$6),0)+IF(BL$6=$C$2,$K27)</f>
        <v>250986.45</v>
      </c>
      <c r="BM27" s="100">
        <f>IF(BM$6&lt;=$C$2,SUMIFS('Pooled CF'!$E:$E,'Pooled CF'!$A:$A,$A27,'Pooled CF'!$G:$G,BM$6),0)+IF(BM$6=$C$2,$K27)</f>
        <v>259642.71</v>
      </c>
      <c r="BN27" s="100">
        <f>IF(BN$6&lt;=$C$2,SUMIFS('Pooled CF'!$E:$E,'Pooled CF'!$A:$A,$A27,'Pooled CF'!$G:$G,BN$6),0)+IF(BN$6=$C$2,$K27)</f>
        <v>261647.27</v>
      </c>
      <c r="BO27" s="100">
        <f>IF(BO$6&lt;=$C$2,SUMIFS('Pooled CF'!$E:$E,'Pooled CF'!$A:$A,$A27,'Pooled CF'!$G:$G,BO$6),0)+IF(BO$6=$C$2,$K27)</f>
        <v>309321.89</v>
      </c>
      <c r="BP27" s="100">
        <f>IF(BP$6&lt;=$C$2,SUMIFS('Pooled CF'!$E:$E,'Pooled CF'!$A:$A,$A27,'Pooled CF'!$G:$G,BP$6),0)+IF(BP$6=$C$2,$K27)</f>
        <v>250792.85</v>
      </c>
      <c r="BQ27" s="100">
        <f>IF(BQ$6&lt;=$C$2,SUMIFS('Pooled CF'!$E:$E,'Pooled CF'!$A:$A,$A27,'Pooled CF'!$G:$G,BQ$6),0)+IF(BQ$6=$C$2,$K27)</f>
        <v>261358.2</v>
      </c>
      <c r="BR27" s="100">
        <f>IF(BR$6&lt;=$C$2,SUMIFS('Pooled CF'!$E:$E,'Pooled CF'!$A:$A,$A27,'Pooled CF'!$G:$G,BR$6),0)+IF(BR$6=$C$2,$K27)</f>
        <v>261351.88</v>
      </c>
      <c r="BS27" s="100">
        <f>IF(BS$6&lt;=$C$2,SUMIFS('Pooled CF'!$E:$E,'Pooled CF'!$A:$A,$A27,'Pooled CF'!$G:$G,BS$6),0)+IF(BS$6=$C$2,$K27)</f>
        <v>330568.77</v>
      </c>
      <c r="BT27" s="100">
        <f>IF(BT$6&lt;=$C$2,SUMIFS('Pooled CF'!$E:$E,'Pooled CF'!$A:$A,$A27,'Pooled CF'!$G:$G,BT$6),0)+IF(BT$6=$C$2,$K27)</f>
        <v>261339.42</v>
      </c>
      <c r="BU27" s="100">
        <f>IF(BU$6&lt;=$C$2,SUMIFS('Pooled CF'!$E:$E,'Pooled CF'!$A:$A,$A27,'Pooled CF'!$G:$G,BU$6),0)+IF(BU$6=$C$2,$K27)</f>
        <v>252680.44</v>
      </c>
      <c r="BV27" s="100">
        <f>IF(BV$6&lt;=$C$2,SUMIFS('Pooled CF'!$E:$E,'Pooled CF'!$A:$A,$A27,'Pooled CF'!$G:$G,BV$6),0)+IF(BV$6=$C$2,$K27)</f>
        <v>252496.19</v>
      </c>
      <c r="BW27" s="100">
        <f>IF(BW$6&lt;=$C$2,SUMIFS('Pooled CF'!$E:$E,'Pooled CF'!$A:$A,$A27,'Pooled CF'!$G:$G,BW$6),0)+IF(BW$6=$C$2,$K27)</f>
        <v>291668.40999999997</v>
      </c>
      <c r="BX27" s="100">
        <f>IF(BX$6&lt;=$C$2,SUMIFS('Pooled CF'!$E:$E,'Pooled CF'!$A:$A,$A27,'Pooled CF'!$G:$G,BX$6),0)+IF(BX$6=$C$2,$K27)</f>
        <v>256942.82</v>
      </c>
      <c r="BY27" s="100">
        <f>IF(BY$6&lt;=$C$2,SUMIFS('Pooled CF'!$E:$E,'Pooled CF'!$A:$A,$A27,'Pooled CF'!$G:$G,BY$6),0)+IF(BY$6=$C$2,$K27)</f>
        <v>269371.46000000002</v>
      </c>
      <c r="BZ27" s="100">
        <f>IF(BZ$6&lt;=$C$2,SUMIFS('Pooled CF'!$E:$E,'Pooled CF'!$A:$A,$A27,'Pooled CF'!$G:$G,BZ$6),0)+IF(BZ$6=$C$2,$K27)</f>
        <v>260476</v>
      </c>
      <c r="CA27" s="100">
        <f>IF(CA$6&lt;=$C$2,SUMIFS('Pooled CF'!$E:$E,'Pooled CF'!$A:$A,$A27,'Pooled CF'!$G:$G,CA$6),0)+IF(CA$6=$C$2,$K27)</f>
        <v>192329.15</v>
      </c>
      <c r="CB27" s="100">
        <f>IF(CB$6&lt;=$C$2,SUMIFS('Pooled CF'!$E:$E,'Pooled CF'!$A:$A,$A27,'Pooled CF'!$G:$G,CB$6),0)+IF(CB$6=$C$2,$K27)</f>
        <v>263361.90000000002</v>
      </c>
      <c r="CC27" s="100">
        <f>IF(CC$6&lt;=$C$2,SUMIFS('Pooled CF'!$E:$E,'Pooled CF'!$A:$A,$A27,'Pooled CF'!$G:$G,CC$6),0)+IF(CC$6=$C$2,$K27)</f>
        <v>266983.18</v>
      </c>
      <c r="CD27" s="100">
        <f>IF(CD$6&lt;=$C$2,SUMIFS('Pooled CF'!$E:$E,'Pooled CF'!$A:$A,$A27,'Pooled CF'!$G:$G,CD$6),0)+IF(CD$6=$C$2,$K27)</f>
        <v>266926.17</v>
      </c>
      <c r="CE27" s="100">
        <f>IF(CE$6&lt;=$C$2,SUMIFS('Pooled CF'!$E:$E,'Pooled CF'!$A:$A,$A27,'Pooled CF'!$G:$G,CE$6),0)+IF(CE$6=$C$2,$K27)</f>
        <v>258600.67</v>
      </c>
      <c r="CF27" s="100">
        <f>IF(CF$6&lt;=$C$2,SUMIFS('Pooled CF'!$E:$E,'Pooled CF'!$A:$A,$A27,'Pooled CF'!$G:$G,CF$6),0)+IF(CF$6=$C$2,$K27)</f>
        <v>267995.78999999998</v>
      </c>
      <c r="CG27" s="100">
        <f>IF(CG$6&lt;=$C$2,SUMIFS('Pooled CF'!$E:$E,'Pooled CF'!$A:$A,$A27,'Pooled CF'!$G:$G,CG$6),0)+IF(CG$6=$C$2,$K27)</f>
        <v>239026.57</v>
      </c>
      <c r="CH27" s="100">
        <f>IF(CH$6&lt;=$C$2,SUMIFS('Pooled CF'!$E:$E,'Pooled CF'!$A:$A,$A27,'Pooled CF'!$G:$G,CH$6),0)+IF(CH$6=$C$2,$K27)</f>
        <v>229965.18</v>
      </c>
      <c r="CI27" s="100">
        <f>IF(CI$6&lt;=$C$2,SUMIFS('Pooled CF'!$E:$E,'Pooled CF'!$A:$A,$A27,'Pooled CF'!$G:$G,CI$6),0)+IF(CI$6=$C$2,$K27)</f>
        <v>257045.83</v>
      </c>
      <c r="CJ27" s="100">
        <f>IF(CJ$6&lt;=$C$2,SUMIFS('Pooled CF'!$E:$E,'Pooled CF'!$A:$A,$A27,'Pooled CF'!$G:$G,CJ$6),0)+IF(CJ$6=$C$2,$K27)</f>
        <v>258732.04</v>
      </c>
      <c r="CK27" s="100">
        <f>IF(CK$6&lt;=$C$2,SUMIFS('Pooled CF'!$E:$E,'Pooled CF'!$A:$A,$A27,'Pooled CF'!$G:$G,CK$6),0)+IF(CK$6=$C$2,$K27)</f>
        <v>266202.51</v>
      </c>
      <c r="CL27" s="100">
        <f>IF(CL$6&lt;=$C$2,SUMIFS('Pooled CF'!$E:$E,'Pooled CF'!$A:$A,$A27,'Pooled CF'!$G:$G,CL$6),0)+IF(CL$6=$C$2,$K27)</f>
        <v>267021.26</v>
      </c>
      <c r="CM27" s="100">
        <f>IF(CM$6&lt;=$C$2,SUMIFS('Pooled CF'!$E:$E,'Pooled CF'!$A:$A,$A27,'Pooled CF'!$G:$G,CM$6),0)+IF(CM$6=$C$2,$K27)</f>
        <v>267084.15999999997</v>
      </c>
      <c r="CN27" s="100">
        <f>IF(CN$6&lt;=$C$2,SUMIFS('Pooled CF'!$E:$E,'Pooled CF'!$A:$A,$A27,'Pooled CF'!$G:$G,CN$6),0)+IF(CN$6=$C$2,$K27)</f>
        <v>267584.59999999998</v>
      </c>
      <c r="CO27" s="100">
        <f>IF(CO$6&lt;=$C$2,SUMIFS('Pooled CF'!$E:$E,'Pooled CF'!$A:$A,$A27,'Pooled CF'!$G:$G,CO$6),0)+IF(CO$6=$C$2,$K27)</f>
        <v>267086.5</v>
      </c>
      <c r="CP27" s="100">
        <f>IF(CP$6&lt;=$C$2,SUMIFS('Pooled CF'!$E:$E,'Pooled CF'!$A:$A,$A27,'Pooled CF'!$G:$G,CP$6),0)+IF(CP$6=$C$2,$K27)</f>
        <v>267082</v>
      </c>
      <c r="CQ27" s="100">
        <f>IF(CQ$6&lt;=$C$2,SUMIFS('Pooled CF'!$E:$E,'Pooled CF'!$A:$A,$A27,'Pooled CF'!$G:$G,CQ$6),0)+IF(CQ$6=$C$2,$K27)</f>
        <v>258256.7</v>
      </c>
      <c r="CR27" s="100">
        <f>IF(CR$6&lt;=$C$2,SUMIFS('Pooled CF'!$E:$E,'Pooled CF'!$A:$A,$A27,'Pooled CF'!$G:$G,CR$6),0)+IF(CR$6=$C$2,$K27)</f>
        <v>267089.90999999997</v>
      </c>
      <c r="CS27" s="100">
        <f>IF(CS$6&lt;=$C$2,SUMIFS('Pooled CF'!$E:$E,'Pooled CF'!$A:$A,$A27,'Pooled CF'!$G:$G,CS$6),0)+IF(CS$6=$C$2,$K27)</f>
        <v>255425.84</v>
      </c>
      <c r="CT27" s="100">
        <f>IF(CT$6&lt;=$C$2,SUMIFS('Pooled CF'!$E:$E,'Pooled CF'!$A:$A,$A27,'Pooled CF'!$G:$G,CT$6),0)+IF(CT$6=$C$2,$K27)</f>
        <v>267058.90000000002</v>
      </c>
      <c r="CU27" s="100">
        <f>IF(CU$6&lt;=$C$2,SUMIFS('Pooled CF'!$E:$E,'Pooled CF'!$A:$A,$A27,'Pooled CF'!$G:$G,CU$6),0)+IF(CU$6=$C$2,$K27)</f>
        <v>258183.8</v>
      </c>
      <c r="CV27" s="100">
        <f>IF(CV$6&lt;=$C$2,SUMIFS('Pooled CF'!$E:$E,'Pooled CF'!$A:$A,$A27,'Pooled CF'!$G:$G,CV$6),0)+IF(CV$6=$C$2,$K27)</f>
        <v>255597.37</v>
      </c>
      <c r="CW27" s="100">
        <f>IF(CW$6&lt;=$C$2,SUMIFS('Pooled CF'!$E:$E,'Pooled CF'!$A:$A,$A27,'Pooled CF'!$G:$G,CW$6),0)+IF(CW$6=$C$2,$K27)</f>
        <v>263938.71000000002</v>
      </c>
      <c r="CX27" s="100">
        <f>IF(CX$6&lt;=$C$2,SUMIFS('Pooled CF'!$E:$E,'Pooled CF'!$A:$A,$A27,'Pooled CF'!$G:$G,CX$6),0)+IF(CX$6=$C$2,$K27)</f>
        <v>255312.72</v>
      </c>
      <c r="CY27" s="100">
        <f>IF(CY$6&lt;=$C$2,SUMIFS('Pooled CF'!$E:$E,'Pooled CF'!$A:$A,$A27,'Pooled CF'!$G:$G,CY$6),0)+IF(CY$6=$C$2,$K27)</f>
        <v>263941.03999999998</v>
      </c>
      <c r="CZ27" s="100">
        <f>IF(CZ$6&lt;=$C$2,SUMIFS('Pooled CF'!$E:$E,'Pooled CF'!$A:$A,$A27,'Pooled CF'!$G:$G,CZ$6),0)+IF(CZ$6=$C$2,$K27)</f>
        <v>255231.4</v>
      </c>
      <c r="DA27" s="100">
        <f>IF(DA$6&lt;=$C$2,SUMIFS('Pooled CF'!$E:$E,'Pooled CF'!$A:$A,$A27,'Pooled CF'!$G:$G,DA$6),0)+IF(DA$6=$C$2,$K27)</f>
        <v>96404.64</v>
      </c>
      <c r="DB27" s="100">
        <f>IF(DB$6&lt;=$C$2,SUMIFS('Pooled CF'!$E:$E,'Pooled CF'!$A:$A,$A27,'Pooled CF'!$G:$G,DB$6),0)+IF(DB$6=$C$2,$K27)</f>
        <v>254878.71</v>
      </c>
      <c r="DC27" s="100">
        <f>IF(DC$6&lt;=$C$2,SUMIFS('Pooled CF'!$E:$E,'Pooled CF'!$A:$A,$A27,'Pooled CF'!$G:$G,DC$6),0)+IF(DC$6=$C$2,$K27)</f>
        <v>236759.98</v>
      </c>
      <c r="DD27" s="100">
        <f>IF(DD$6&lt;=$C$2,SUMIFS('Pooled CF'!$E:$E,'Pooled CF'!$A:$A,$A27,'Pooled CF'!$G:$G,DD$6),0)+IF(DD$6=$C$2,$K27)</f>
        <v>242179.39</v>
      </c>
      <c r="DE27" s="100">
        <f>IF(DE$6&lt;=$C$2,SUMIFS('Pooled CF'!$E:$E,'Pooled CF'!$A:$A,$A27,'Pooled CF'!$G:$G,DE$6),0)+IF(DE$6=$C$2,$K27)</f>
        <v>239445.32</v>
      </c>
      <c r="DF27" s="100">
        <f>IF(DF$6&lt;=$C$2,SUMIFS('Pooled CF'!$E:$E,'Pooled CF'!$A:$A,$A27,'Pooled CF'!$G:$G,DF$6),0)+IF(DF$6=$C$2,$K27)</f>
        <v>150384.01999999999</v>
      </c>
      <c r="DG27" s="100">
        <f>IF(DG$6&lt;=$C$2,SUMIFS('Pooled CF'!$E:$E,'Pooled CF'!$A:$A,$A27,'Pooled CF'!$G:$G,DG$6),0)+IF(DG$6=$C$2,$K27)</f>
        <v>150252.51999999999</v>
      </c>
      <c r="DH27" s="100">
        <f>IF(DH$6&lt;=$C$2,SUMIFS('Pooled CF'!$E:$E,'Pooled CF'!$A:$A,$A27,'Pooled CF'!$G:$G,DH$6),0)+IF(DH$6=$C$2,$K27)</f>
        <v>161474.48000000001</v>
      </c>
      <c r="DI27" s="100">
        <f>IF(DI$6&lt;=$C$2,SUMIFS('Pooled CF'!$E:$E,'Pooled CF'!$A:$A,$A27,'Pooled CF'!$G:$G,DI$6),0)+IF(DI$6=$C$2,$K27)</f>
        <v>159441.45000000001</v>
      </c>
      <c r="DJ27" s="100">
        <f>IF(DJ$6&lt;=$C$2,SUMIFS('Pooled CF'!$E:$E,'Pooled CF'!$A:$A,$A27,'Pooled CF'!$G:$G,DJ$6),0)+IF(DJ$6=$C$2,$K27)</f>
        <v>151779.29999999999</v>
      </c>
      <c r="DK27" s="100">
        <f>IF(DK$6&lt;=$C$2,SUMIFS('Pooled CF'!$E:$E,'Pooled CF'!$A:$A,$A27,'Pooled CF'!$G:$G,DK$6),0)+IF(DK$6=$C$2,$K27)</f>
        <v>158946.54</v>
      </c>
      <c r="DL27" s="100">
        <f>IF(DL$6&lt;=$C$2,SUMIFS('Pooled CF'!$E:$E,'Pooled CF'!$A:$A,$A27,'Pooled CF'!$G:$G,DL$6),0)+IF(DL$6=$C$2,$K27)</f>
        <v>205097.60000000001</v>
      </c>
      <c r="DM27" s="100">
        <f>IF(DM$6&lt;=$C$2,SUMIFS('Pooled CF'!$E:$E,'Pooled CF'!$A:$A,$A27,'Pooled CF'!$G:$G,DM$6),0)+IF(DM$6=$C$2,$K27)</f>
        <v>612366.15</v>
      </c>
      <c r="DN27" s="100">
        <f>IF(DN$6&lt;=$C$2,SUMIFS('Pooled CF'!$E:$E,'Pooled CF'!$A:$A,$A27,'Pooled CF'!$G:$G,DN$6),0)+IF(DN$6=$C$2,$K27)</f>
        <v>166020.03</v>
      </c>
      <c r="DO27" s="100">
        <f>IF(DO$6&lt;=$C$2,SUMIFS('Pooled CF'!$E:$E,'Pooled CF'!$A:$A,$A27,'Pooled CF'!$G:$G,DO$6),0)+IF(DO$6=$C$2,$K27)</f>
        <v>160671.41</v>
      </c>
      <c r="DP27" s="100">
        <f>IF(DP$6&lt;=$C$2,SUMIFS('Pooled CF'!$E:$E,'Pooled CF'!$A:$A,$A27,'Pooled CF'!$G:$G,DP$6),0)+IF(DP$6=$C$2,$K27)</f>
        <v>93449.67</v>
      </c>
      <c r="DQ27" s="100">
        <f>IF(DQ$6&lt;=$C$2,SUMIFS('Pooled CF'!$E:$E,'Pooled CF'!$A:$A,$A27,'Pooled CF'!$G:$G,DQ$6),0)+IF(DQ$6=$C$2,$K27)</f>
        <v>104366.26</v>
      </c>
      <c r="DR27" s="100">
        <f>IF(DR$6&lt;=$C$2,SUMIFS('Pooled CF'!$E:$E,'Pooled CF'!$A:$A,$A27,'Pooled CF'!$G:$G,DR$6),0)+IF(DR$6=$C$2,$K27)</f>
        <v>98655.76</v>
      </c>
      <c r="DS27" s="100">
        <f>IF(DS$6&lt;=$C$2,SUMIFS('Pooled CF'!$E:$E,'Pooled CF'!$A:$A,$A27,'Pooled CF'!$G:$G,DS$6),0)+IF(DS$6=$C$2,$K27)</f>
        <v>93599.09</v>
      </c>
      <c r="DT27" s="100">
        <f>IF(DT$6&lt;=$C$2,SUMIFS('Pooled CF'!$E:$E,'Pooled CF'!$A:$A,$A27,'Pooled CF'!$G:$G,DT$6),0)+IF(DT$6=$C$2,$K27)</f>
        <v>114873.76</v>
      </c>
      <c r="DU27" s="100">
        <f>IF(DU$6&lt;=$C$2,SUMIFS('Pooled CF'!$E:$E,'Pooled CF'!$A:$A,$A27,'Pooled CF'!$G:$G,DU$6),0)+IF(DU$6=$C$2,$K27)</f>
        <v>107970.47</v>
      </c>
      <c r="DV27" s="100">
        <f>IF(DV$6&lt;=$C$2,SUMIFS('Pooled CF'!$E:$E,'Pooled CF'!$A:$A,$A27,'Pooled CF'!$G:$G,DV$6),0)+IF(DV$6=$C$2,$K27)</f>
        <v>104405.93</v>
      </c>
      <c r="DW27" s="100">
        <f ca="1">IF(DW$6&lt;=$C$2,SUMIFS('Pooled CF'!$E:$E,'Pooled CF'!$A:$A,$A27,'Pooled CF'!$G:$G,DW$6),0)+IF(DW$6=$C$2,$K27)</f>
        <v>26789484.150956929</v>
      </c>
      <c r="DX27" s="100">
        <f>IF(DX$6&lt;=$C$2,SUMIFS('Pooled CF'!$E:$E,'Pooled CF'!$A:$A,$A27,'Pooled CF'!$G:$G,DX$6),0)+IF(DX$6=$C$2,$K27)</f>
        <v>0</v>
      </c>
      <c r="DY27" s="100">
        <f>IF(DY$6&lt;=$C$2,SUMIFS('Pooled CF'!$E:$E,'Pooled CF'!$A:$A,$A27,'Pooled CF'!$G:$G,DY$6),0)+IF(DY$6=$C$2,$K27)</f>
        <v>0</v>
      </c>
      <c r="DZ27" s="100">
        <f>IF(DZ$6&lt;=$C$2,SUMIFS('Pooled CF'!$E:$E,'Pooled CF'!$A:$A,$A27,'Pooled CF'!$G:$G,DZ$6),0)+IF(DZ$6=$C$2,$K27)</f>
        <v>0</v>
      </c>
      <c r="EA27" s="100">
        <f>IF(EA$6&lt;=$C$2,SUMIFS('Pooled CF'!$E:$E,'Pooled CF'!$A:$A,$A27,'Pooled CF'!$G:$G,EA$6),0)+IF(EA$6=$C$2,$K27)</f>
        <v>0</v>
      </c>
      <c r="EB27" s="100">
        <f>IF(EB$6&lt;=$C$2,SUMIFS('Pooled CF'!$E:$E,'Pooled CF'!$A:$A,$A27,'Pooled CF'!$G:$G,EB$6),0)+IF(EB$6=$C$2,$K27)</f>
        <v>0</v>
      </c>
      <c r="EC27" s="100">
        <f>IF(EC$6&lt;=$C$2,SUMIFS('Pooled CF'!$E:$E,'Pooled CF'!$A:$A,$A27,'Pooled CF'!$G:$G,EC$6),0)+IF(EC$6=$C$2,$K27)</f>
        <v>0</v>
      </c>
      <c r="ED27" s="100">
        <f>IF(ED$6&lt;=$C$2,SUMIFS('Pooled CF'!$E:$E,'Pooled CF'!$A:$A,$A27,'Pooled CF'!$G:$G,ED$6),0)+IF(ED$6=$C$2,$K27)</f>
        <v>0</v>
      </c>
      <c r="EE27" s="100">
        <f>IF(EE$6&lt;=$C$2,SUMIFS('Pooled CF'!$E:$E,'Pooled CF'!$A:$A,$A27,'Pooled CF'!$G:$G,EE$6),0)+IF(EE$6=$C$2,$K27)</f>
        <v>0</v>
      </c>
      <c r="EF27" s="100">
        <f>IF(EF$6&lt;=$C$2,SUMIFS('Pooled CF'!$E:$E,'Pooled CF'!$A:$A,$A27,'Pooled CF'!$G:$G,EF$6),0)+IF(EF$6=$C$2,$K27)</f>
        <v>0</v>
      </c>
      <c r="EG27" s="100">
        <f>IF(EG$6&lt;=$C$2,SUMIFS('Pooled CF'!$E:$E,'Pooled CF'!$A:$A,$A27,'Pooled CF'!$G:$G,EG$6),0)+IF(EG$6=$C$2,$K27)</f>
        <v>0</v>
      </c>
      <c r="EH27" s="100">
        <f>IF(EH$6&lt;=$C$2,SUMIFS('Pooled CF'!$E:$E,'Pooled CF'!$A:$A,$A27,'Pooled CF'!$G:$G,EH$6),0)+IF(EH$6=$C$2,$K27)</f>
        <v>0</v>
      </c>
      <c r="EI27" s="100">
        <f>IF(EI$6&lt;=$C$2,SUMIFS('Pooled CF'!$E:$E,'Pooled CF'!$A:$A,$A27,'Pooled CF'!$G:$G,EI$6),0)+IF(EI$6=$C$2,$K27)</f>
        <v>0</v>
      </c>
      <c r="EJ27" s="100">
        <f>IF(EJ$6&lt;=$C$2,SUMIFS('Pooled CF'!$E:$E,'Pooled CF'!$A:$A,$A27,'Pooled CF'!$G:$G,EJ$6),0)+IF(EJ$6=$C$2,$K27)</f>
        <v>0</v>
      </c>
      <c r="EK27" s="100">
        <f>IF(EK$6&lt;=$C$2,SUMIFS('Pooled CF'!$E:$E,'Pooled CF'!$A:$A,$A27,'Pooled CF'!$G:$G,EK$6),0)+IF(EK$6=$C$2,$K27)</f>
        <v>0</v>
      </c>
      <c r="EL27" s="100">
        <f>IF(EL$6&lt;=$C$2,SUMIFS('Pooled CF'!$E:$E,'Pooled CF'!$A:$A,$A27,'Pooled CF'!$G:$G,EL$6),0)+IF(EL$6=$C$2,$K27)</f>
        <v>0</v>
      </c>
      <c r="EM27" s="100">
        <f>IF(EM$6&lt;=$C$2,SUMIFS('Pooled CF'!$E:$E,'Pooled CF'!$A:$A,$A27,'Pooled CF'!$G:$G,EM$6),0)+IF(EM$6=$C$2,$K27)</f>
        <v>0</v>
      </c>
      <c r="EN27" s="100">
        <f>IF(EN$6&lt;=$C$2,SUMIFS('Pooled CF'!$E:$E,'Pooled CF'!$A:$A,$A27,'Pooled CF'!$G:$G,EN$6),0)+IF(EN$6=$C$2,$K27)</f>
        <v>0</v>
      </c>
      <c r="EO27" s="100">
        <f>IF(EO$6&lt;=$C$2,SUMIFS('Pooled CF'!$E:$E,'Pooled CF'!$A:$A,$A27,'Pooled CF'!$G:$G,EO$6),0)+IF(EO$6=$C$2,$K27)</f>
        <v>0</v>
      </c>
      <c r="EP27" s="100">
        <f>IF(EP$6&lt;=$C$2,SUMIFS('Pooled CF'!$E:$E,'Pooled CF'!$A:$A,$A27,'Pooled CF'!$G:$G,EP$6),0)+IF(EP$6=$C$2,$K27)</f>
        <v>0</v>
      </c>
      <c r="EQ27" s="100">
        <f>IF(EQ$6&lt;=$C$2,SUMIFS('Pooled CF'!$E:$E,'Pooled CF'!$A:$A,$A27,'Pooled CF'!$G:$G,EQ$6),0)+IF(EQ$6=$C$2,$K27)</f>
        <v>0</v>
      </c>
      <c r="ER27" s="100">
        <f>IF(ER$6&lt;=$C$2,SUMIFS('Pooled CF'!$E:$E,'Pooled CF'!$A:$A,$A27,'Pooled CF'!$G:$G,ER$6),0)+IF(ER$6=$C$2,$K27)</f>
        <v>0</v>
      </c>
      <c r="ES27" s="100">
        <f>IF(ES$6&lt;=$C$2,SUMIFS('Pooled CF'!$E:$E,'Pooled CF'!$A:$A,$A27,'Pooled CF'!$G:$G,ES$6),0)+IF(ES$6=$C$2,$K27)</f>
        <v>0</v>
      </c>
      <c r="ET27" s="100">
        <f>IF(ET$6&lt;=$C$2,SUMIFS('Pooled CF'!$E:$E,'Pooled CF'!$A:$A,$A27,'Pooled CF'!$G:$G,ET$6),0)+IF(ET$6=$C$2,$K27)</f>
        <v>0</v>
      </c>
      <c r="EU27" s="100">
        <f>IF(EU$6&lt;=$C$2,SUMIFS('Pooled CF'!$E:$E,'Pooled CF'!$A:$A,$A27,'Pooled CF'!$G:$G,EU$6),0)+IF(EU$6=$C$2,$K27)</f>
        <v>0</v>
      </c>
      <c r="EV27" s="100">
        <f>IF(EV$6&lt;=$C$2,SUMIFS('Pooled CF'!$E:$E,'Pooled CF'!$A:$A,$A27,'Pooled CF'!$G:$G,EV$6),0)+IF(EV$6=$C$2,$K27)</f>
        <v>0</v>
      </c>
      <c r="EW27" s="100">
        <f>IF(EW$6&lt;=$C$2,SUMIFS('Pooled CF'!$E:$E,'Pooled CF'!$A:$A,$A27,'Pooled CF'!$G:$G,EW$6),0)+IF(EW$6=$C$2,$K27)</f>
        <v>0</v>
      </c>
      <c r="EX27" s="100">
        <f>IF(EX$6&lt;=$C$2,SUMIFS('Pooled CF'!$E:$E,'Pooled CF'!$A:$A,$A27,'Pooled CF'!$G:$G,EX$6),0)+IF(EX$6=$C$2,$K27)</f>
        <v>0</v>
      </c>
      <c r="EY27" s="100">
        <f>IF(EY$6&lt;=$C$2,SUMIFS('Pooled CF'!$E:$E,'Pooled CF'!$A:$A,$A27,'Pooled CF'!$G:$G,EY$6),0)+IF(EY$6=$C$2,$K27)</f>
        <v>0</v>
      </c>
      <c r="EZ27" s="100">
        <f>IF(EZ$6&lt;=$C$2,SUMIFS('Pooled CF'!$E:$E,'Pooled CF'!$A:$A,$A27,'Pooled CF'!$G:$G,EZ$6),0)+IF(EZ$6=$C$2,$K27)</f>
        <v>0</v>
      </c>
      <c r="FA27" s="100">
        <f>IF(FA$6&lt;=$C$2,SUMIFS('Pooled CF'!$E:$E,'Pooled CF'!$A:$A,$A27,'Pooled CF'!$G:$G,FA$6),0)+IF(FA$6=$C$2,$K27)</f>
        <v>0</v>
      </c>
      <c r="FB27" s="100">
        <f>IF(FB$6&lt;=$C$2,SUMIFS('Pooled CF'!$E:$E,'Pooled CF'!$A:$A,$A27,'Pooled CF'!$G:$G,FB$6),0)+IF(FB$6=$C$2,$K27)</f>
        <v>0</v>
      </c>
      <c r="FC27" s="100">
        <f>IF(FC$6&lt;=$C$2,SUMIFS('Pooled CF'!$E:$E,'Pooled CF'!$A:$A,$A27,'Pooled CF'!$G:$G,FC$6),0)+IF(FC$6=$C$2,$K27)</f>
        <v>0</v>
      </c>
      <c r="FD27" s="100">
        <f>IF(FD$6&lt;=$C$2,SUMIFS('Pooled CF'!$E:$E,'Pooled CF'!$A:$A,$A27,'Pooled CF'!$G:$G,FD$6),0)+IF(FD$6=$C$2,$K27)</f>
        <v>0</v>
      </c>
      <c r="FE27" s="100">
        <f>IF(FE$6&lt;=$C$2,SUMIFS('Pooled CF'!$E:$E,'Pooled CF'!$A:$A,$A27,'Pooled CF'!$G:$G,FE$6),0)+IF(FE$6=$C$2,$K27)</f>
        <v>0</v>
      </c>
      <c r="FF27" s="100">
        <f>IF(FF$6&lt;=$C$2,SUMIFS('Pooled CF'!$E:$E,'Pooled CF'!$A:$A,$A27,'Pooled CF'!$G:$G,FF$6),0)+IF(FF$6=$C$2,$K27)</f>
        <v>0</v>
      </c>
      <c r="FG27" s="100">
        <f>IF(FG$6&lt;=$C$2,SUMIFS('Pooled CF'!$E:$E,'Pooled CF'!$A:$A,$A27,'Pooled CF'!$G:$G,FG$6),0)+IF(FG$6=$C$2,$K27)</f>
        <v>0</v>
      </c>
      <c r="FH27" s="100">
        <f>IF(FH$6&lt;=$C$2,SUMIFS('Pooled CF'!$E:$E,'Pooled CF'!$A:$A,$A27,'Pooled CF'!$G:$G,FH$6),0)+IF(FH$6=$C$2,$K27)</f>
        <v>0</v>
      </c>
      <c r="FI27" s="100">
        <f>IF(FI$6&lt;=$C$2,SUMIFS('Pooled CF'!$E:$E,'Pooled CF'!$A:$A,$A27,'Pooled CF'!$G:$G,FI$6),0)+IF(FI$6=$C$2,$K27)</f>
        <v>0</v>
      </c>
      <c r="FJ27" s="100">
        <f>IF(FJ$6&lt;=$C$2,SUMIFS('Pooled CF'!$E:$E,'Pooled CF'!$A:$A,$A27,'Pooled CF'!$G:$G,FJ$6),0)+IF(FJ$6=$C$2,$K27)</f>
        <v>0</v>
      </c>
      <c r="FK27" s="100">
        <f>IF(FK$6&lt;=$C$2,SUMIFS('Pooled CF'!$E:$E,'Pooled CF'!$A:$A,$A27,'Pooled CF'!$G:$G,FK$6),0)+IF(FK$6=$C$2,$K27)</f>
        <v>0</v>
      </c>
      <c r="FL27" s="100">
        <f>IF(FL$6&lt;=$C$2,SUMIFS('Pooled CF'!$E:$E,'Pooled CF'!$A:$A,$A27,'Pooled CF'!$G:$G,FL$6),0)+IF(FL$6=$C$2,$K27)</f>
        <v>0</v>
      </c>
      <c r="FM27" s="100">
        <f>IF(FM$6&lt;=$C$2,SUMIFS('Pooled CF'!$E:$E,'Pooled CF'!$A:$A,$A27,'Pooled CF'!$G:$G,FM$6),0)+IF(FM$6=$C$2,$K27)</f>
        <v>0</v>
      </c>
      <c r="FN27" s="100">
        <f>IF(FN$6&lt;=$C$2,SUMIFS('Pooled CF'!$E:$E,'Pooled CF'!$A:$A,$A27,'Pooled CF'!$G:$G,FN$6),0)+IF(FN$6=$C$2,$K27)</f>
        <v>0</v>
      </c>
      <c r="FO27" s="100">
        <f>IF(FO$6&lt;=$C$2,SUMIFS('Pooled CF'!$E:$E,'Pooled CF'!$A:$A,$A27,'Pooled CF'!$G:$G,FO$6),0)+IF(FO$6=$C$2,$K27)</f>
        <v>0</v>
      </c>
      <c r="FP27" s="100">
        <f>IF(FP$6&lt;=$C$2,SUMIFS('Pooled CF'!$E:$E,'Pooled CF'!$A:$A,$A27,'Pooled CF'!$G:$G,FP$6),0)+IF(FP$6=$C$2,$K27)</f>
        <v>0</v>
      </c>
      <c r="FQ27" s="100">
        <f>IF(FQ$6&lt;=$C$2,SUMIFS('Pooled CF'!$E:$E,'Pooled CF'!$A:$A,$A27,'Pooled CF'!$G:$G,FQ$6),0)+IF(FQ$6=$C$2,$K27)</f>
        <v>0</v>
      </c>
      <c r="FR27" s="100">
        <f>IF(FR$6&lt;=$C$2,SUMIFS('Pooled CF'!$E:$E,'Pooled CF'!$A:$A,$A27,'Pooled CF'!$G:$G,FR$6),0)+IF(FR$6=$C$2,$K27)</f>
        <v>0</v>
      </c>
      <c r="FS27" s="100">
        <f>IF(FS$6&lt;=$C$2,SUMIFS('Pooled CF'!$E:$E,'Pooled CF'!$A:$A,$A27,'Pooled CF'!$G:$G,FS$6),0)+IF(FS$6=$C$2,$K27)</f>
        <v>0</v>
      </c>
      <c r="FT27" s="100">
        <f>IF(FT$6&lt;=$C$2,SUMIFS('Pooled CF'!$E:$E,'Pooled CF'!$A:$A,$A27,'Pooled CF'!$G:$G,FT$6),0)+IF(FT$6=$C$2,$K27)</f>
        <v>0</v>
      </c>
      <c r="FU27" s="100">
        <f>IF(FU$6&lt;=$C$2,SUMIFS('Pooled CF'!$E:$E,'Pooled CF'!$A:$A,$A27,'Pooled CF'!$G:$G,FU$6),0)+IF(FU$6=$C$2,$K27)</f>
        <v>0</v>
      </c>
      <c r="FV27" s="100">
        <f>IF(FV$6&lt;=$C$2,SUMIFS('Pooled CF'!$E:$E,'Pooled CF'!$A:$A,$A27,'Pooled CF'!$G:$G,FV$6),0)+IF(FV$6=$C$2,$K27)</f>
        <v>0</v>
      </c>
      <c r="FW27" s="100">
        <f>IF(FW$6&lt;=$C$2,SUMIFS('Pooled CF'!$E:$E,'Pooled CF'!$A:$A,$A27,'Pooled CF'!$G:$G,FW$6),0)+IF(FW$6=$C$2,$K27)</f>
        <v>0</v>
      </c>
      <c r="FX27" s="100">
        <f>IF(FX$6&lt;=$C$2,SUMIFS('Pooled CF'!$E:$E,'Pooled CF'!$A:$A,$A27,'Pooled CF'!$G:$G,FX$6),0)+IF(FX$6=$C$2,$K27)</f>
        <v>0</v>
      </c>
      <c r="FY27" s="100">
        <f>IF(FY$6&lt;=$C$2,SUMIFS('Pooled CF'!$E:$E,'Pooled CF'!$A:$A,$A27,'Pooled CF'!$G:$G,FY$6),0)+IF(FY$6=$C$2,$K27)</f>
        <v>0</v>
      </c>
      <c r="FZ27" s="100">
        <f>IF(FZ$6&lt;=$C$2,SUMIFS('Pooled CF'!$E:$E,'Pooled CF'!$A:$A,$A27,'Pooled CF'!$G:$G,FZ$6),0)+IF(FZ$6=$C$2,$K27)</f>
        <v>0</v>
      </c>
      <c r="GA27" s="100">
        <f>IF(GA$6&lt;=$C$2,SUMIFS('Pooled CF'!$E:$E,'Pooled CF'!$A:$A,$A27,'Pooled CF'!$G:$G,GA$6),0)+IF(GA$6=$C$2,$K27)</f>
        <v>0</v>
      </c>
      <c r="GB27" s="100">
        <f>IF(GB$6&lt;=$C$2,SUMIFS('Pooled CF'!$E:$E,'Pooled CF'!$A:$A,$A27,'Pooled CF'!$G:$G,GB$6),0)+IF(GB$6=$C$2,$K27)</f>
        <v>0</v>
      </c>
      <c r="GC27" s="100">
        <f>IF(GC$6&lt;=$C$2,SUMIFS('Pooled CF'!$E:$E,'Pooled CF'!$A:$A,$A27,'Pooled CF'!$G:$G,GC$6),0)+IF(GC$6=$C$2,$K27)</f>
        <v>0</v>
      </c>
      <c r="GD27" s="100">
        <f>IF(GD$6&lt;=$C$2,SUMIFS('Pooled CF'!$E:$E,'Pooled CF'!$A:$A,$A27,'Pooled CF'!$G:$G,GD$6),0)+IF(GD$6=$C$2,$K27)</f>
        <v>0</v>
      </c>
      <c r="GE27" s="100">
        <f>IF(GE$6&lt;=$C$2,SUMIFS('Pooled CF'!$E:$E,'Pooled CF'!$A:$A,$A27,'Pooled CF'!$G:$G,GE$6),0)+IF(GE$6=$C$2,$K27)</f>
        <v>0</v>
      </c>
      <c r="GF27" s="100">
        <f>IF(GF$6&lt;=$C$2,SUMIFS('Pooled CF'!$E:$E,'Pooled CF'!$A:$A,$A27,'Pooled CF'!$G:$G,GF$6),0)+IF(GF$6=$C$2,$K27)</f>
        <v>0</v>
      </c>
      <c r="GG27" s="100">
        <f>IF(GG$6&lt;=$C$2,SUMIFS('Pooled CF'!$E:$E,'Pooled CF'!$A:$A,$A27,'Pooled CF'!$G:$G,GG$6),0)+IF(GG$6=$C$2,$K27)</f>
        <v>0</v>
      </c>
      <c r="GH27" s="100">
        <f>IF(GH$6&lt;=$C$2,SUMIFS('Pooled CF'!$E:$E,'Pooled CF'!$A:$A,$A27,'Pooled CF'!$G:$G,GH$6),0)+IF(GH$6=$C$2,$K27)</f>
        <v>0</v>
      </c>
      <c r="GI27" s="100">
        <f>IF(GI$6&lt;=$C$2,SUMIFS('Pooled CF'!$E:$E,'Pooled CF'!$A:$A,$A27,'Pooled CF'!$G:$G,GI$6),0)+IF(GI$6=$C$2,$K27)</f>
        <v>0</v>
      </c>
      <c r="GJ27" s="100">
        <f>IF(GJ$6&lt;=$C$2,SUMIFS('Pooled CF'!$E:$E,'Pooled CF'!$A:$A,$A27,'Pooled CF'!$G:$G,GJ$6),0)+IF(GJ$6=$C$2,$K27)</f>
        <v>0</v>
      </c>
      <c r="GK27" s="100">
        <f>IF(GK$6&lt;=$C$2,SUMIFS('Pooled CF'!$E:$E,'Pooled CF'!$A:$A,$A27,'Pooled CF'!$G:$G,GK$6),0)+IF(GK$6=$C$2,$K27)</f>
        <v>0</v>
      </c>
      <c r="GL27" s="100">
        <f>IF(GL$6&lt;=$C$2,SUMIFS('Pooled CF'!$E:$E,'Pooled CF'!$A:$A,$A27,'Pooled CF'!$G:$G,GL$6),0)+IF(GL$6=$C$2,$K27)</f>
        <v>0</v>
      </c>
      <c r="GM27" s="100">
        <f>IF(GM$6&lt;=$C$2,SUMIFS('Pooled CF'!$E:$E,'Pooled CF'!$A:$A,$A27,'Pooled CF'!$G:$G,GM$6),0)+IF(GM$6=$C$2,$K27)</f>
        <v>0</v>
      </c>
      <c r="GN27" s="100">
        <f>IF(GN$6&lt;=$C$2,SUMIFS('Pooled CF'!$E:$E,'Pooled CF'!$A:$A,$A27,'Pooled CF'!$G:$G,GN$6),0)+IF(GN$6=$C$2,$K27)</f>
        <v>0</v>
      </c>
      <c r="GO27" s="100">
        <f>IF(GO$6&lt;=$C$2,SUMIFS('Pooled CF'!$E:$E,'Pooled CF'!$A:$A,$A27,'Pooled CF'!$G:$G,GO$6),0)+IF(GO$6=$C$2,$K27)</f>
        <v>0</v>
      </c>
      <c r="GP27" s="100">
        <f>IF(GP$6&lt;=$C$2,SUMIFS('Pooled CF'!$E:$E,'Pooled CF'!$A:$A,$A27,'Pooled CF'!$G:$G,GP$6),0)+IF(GP$6=$C$2,$K27)</f>
        <v>0</v>
      </c>
      <c r="GQ27" s="100">
        <f>IF(GQ$6&lt;=$C$2,SUMIFS('Pooled CF'!$E:$E,'Pooled CF'!$A:$A,$A27,'Pooled CF'!$G:$G,GQ$6),0)+IF(GQ$6=$C$2,$K27)</f>
        <v>0</v>
      </c>
      <c r="GR27" s="100">
        <f>IF(GR$6&lt;=$C$2,SUMIFS('Pooled CF'!$E:$E,'Pooled CF'!$A:$A,$A27,'Pooled CF'!$G:$G,GR$6),0)+IF(GR$6=$C$2,$K27)</f>
        <v>0</v>
      </c>
      <c r="GS27" s="100">
        <f>IF(GS$6&lt;=$C$2,SUMIFS('Pooled CF'!$E:$E,'Pooled CF'!$A:$A,$A27,'Pooled CF'!$G:$G,GS$6),0)+IF(GS$6=$C$2,$K27)</f>
        <v>0</v>
      </c>
      <c r="GT27" s="100">
        <f>IF(GT$6&lt;=$C$2,SUMIFS('Pooled CF'!$E:$E,'Pooled CF'!$A:$A,$A27,'Pooled CF'!$G:$G,GT$6),0)+IF(GT$6=$C$2,$K27)</f>
        <v>0</v>
      </c>
      <c r="GU27" s="100">
        <f>IF(GU$6&lt;=$C$2,SUMIFS('Pooled CF'!$E:$E,'Pooled CF'!$A:$A,$A27,'Pooled CF'!$G:$G,GU$6),0)+IF(GU$6=$C$2,$K27)</f>
        <v>0</v>
      </c>
      <c r="GV27" s="100">
        <f>IF(GV$6&lt;=$C$2,SUMIFS('Pooled CF'!$E:$E,'Pooled CF'!$A:$A,$A27,'Pooled CF'!$G:$G,GV$6),0)+IF(GV$6=$C$2,$K27)</f>
        <v>0</v>
      </c>
      <c r="GW27" s="100">
        <f>IF(GW$6&lt;=$C$2,SUMIFS('Pooled CF'!$E:$E,'Pooled CF'!$A:$A,$A27,'Pooled CF'!$G:$G,GW$6),0)+IF(GW$6=$C$2,$K27)</f>
        <v>0</v>
      </c>
      <c r="GY27" s="85">
        <f t="shared" si="13"/>
        <v>-35304389.671438098</v>
      </c>
      <c r="GZ27" s="85">
        <f t="shared" si="13"/>
        <v>3224916.96</v>
      </c>
      <c r="HA27" s="85">
        <f t="shared" si="13"/>
        <v>3223787.1699999995</v>
      </c>
      <c r="HB27" s="85">
        <f t="shared" si="13"/>
        <v>3164503.7099999995</v>
      </c>
      <c r="HC27" s="85">
        <f t="shared" si="13"/>
        <v>3199196.2</v>
      </c>
      <c r="HD27" s="85">
        <f t="shared" si="13"/>
        <v>3086178.3099999996</v>
      </c>
      <c r="HE27" s="85">
        <f t="shared" si="13"/>
        <v>3128576.5300000003</v>
      </c>
      <c r="HF27" s="85">
        <f t="shared" si="13"/>
        <v>2888931.98</v>
      </c>
      <c r="HG27" s="85">
        <f t="shared" si="13"/>
        <v>2274249.4299999997</v>
      </c>
      <c r="HH27" s="85">
        <f t="shared" ca="1" si="13"/>
        <v>27308989.16095693</v>
      </c>
      <c r="HI27" s="85">
        <f t="shared" si="13"/>
        <v>0</v>
      </c>
      <c r="HJ27" s="85">
        <f t="shared" si="13"/>
        <v>0</v>
      </c>
      <c r="HK27" s="85">
        <f t="shared" si="13"/>
        <v>0</v>
      </c>
      <c r="HL27" s="85">
        <f t="shared" si="13"/>
        <v>0</v>
      </c>
      <c r="HM27" s="85">
        <f t="shared" si="13"/>
        <v>0</v>
      </c>
      <c r="HN27" s="85">
        <f t="shared" si="13"/>
        <v>0</v>
      </c>
      <c r="HO27" s="85">
        <f t="shared" ca="1" si="12"/>
        <v>16194939.779518832</v>
      </c>
    </row>
    <row r="28" spans="1:223" hidden="1" outlineLevel="1" x14ac:dyDescent="0.75">
      <c r="A28" s="7" t="s">
        <v>34</v>
      </c>
      <c r="B28" s="112" t="s">
        <v>194</v>
      </c>
      <c r="C28" s="104"/>
      <c r="D28" s="104">
        <f ca="1">EOMONTH(OFFSET(Strats!$B$3,MATCH($B28,Strats!$B$4:$B$31,0),MATCH(D$5,Strats!$C$3:$BS$3,0)),0)</f>
        <v>43190</v>
      </c>
      <c r="E28" s="87">
        <f ca="1">OFFSET(Strats!$B$3,MATCH($B28,Strats!$B$4:$B$31,0),MATCH(E$5,Strats!$C$3:$BS$3,0))</f>
        <v>49383433</v>
      </c>
      <c r="F28" s="88">
        <f ca="1">OFFSET(Strats!$B$3,MATCH($B28,Strats!$B$4:$B$31,0),MATCH(F$5,Strats!$C$3:$BS$3,0))</f>
        <v>0.40634100000000001</v>
      </c>
      <c r="G28" s="85">
        <f t="shared" ca="1" si="7"/>
        <v>20066513.548652999</v>
      </c>
      <c r="H28" s="113">
        <f ca="1">'HTM Output'!G28</f>
        <v>18835230.980000008</v>
      </c>
      <c r="I28" s="87">
        <f ca="1">OFFSET(Strats!$B$3,MATCH($B28,Strats!$B$4:$B$31,0),MATCH(I$5,Strats!$C$3:$BS$3,0))</f>
        <v>49383433</v>
      </c>
      <c r="J28" s="88">
        <f ca="1">OFFSET(Strats!$B$3,MATCH($B28,Strats!$B$4:$B$31,0),MATCH(J$5,Strats!$C$3:$BS$3,0))</f>
        <v>0.53269508419959377</v>
      </c>
      <c r="K28" s="85">
        <f t="shared" ca="1" si="8"/>
        <v>26306311.999999996</v>
      </c>
      <c r="L28" s="86">
        <f ca="1">IFERROR(XIRR(OFFSET($N28,0,MATCH($D28,$O$6:$GW$6,0)):$GW28,OFFSET($N$6,0,MATCH($D28,$O$6:$GW$6,0)):$GW$6),"N/A")</f>
        <v>0.14325985312461856</v>
      </c>
      <c r="M28" s="95">
        <f t="shared" ca="1" si="9"/>
        <v>2.2495957192837923</v>
      </c>
      <c r="O28" s="100">
        <f>IF(O$6&lt;=$C$2,SUMIFS('Pooled CF'!$E:$E,'Pooled CF'!$A:$A,$A28,'Pooled CF'!$G:$G,O$6),0)+IF(O$6=$C$2,$K28)</f>
        <v>0</v>
      </c>
      <c r="P28" s="100">
        <f>IF(P$6&lt;=$C$2,SUMIFS('Pooled CF'!$E:$E,'Pooled CF'!$A:$A,$A28,'Pooled CF'!$G:$G,P$6),0)+IF(P$6=$C$2,$K28)</f>
        <v>0</v>
      </c>
      <c r="Q28" s="100">
        <f>IF(Q$6&lt;=$C$2,SUMIFS('Pooled CF'!$E:$E,'Pooled CF'!$A:$A,$A28,'Pooled CF'!$G:$G,Q$6),0)+IF(Q$6=$C$2,$K28)</f>
        <v>0</v>
      </c>
      <c r="R28" s="100">
        <f>IF(R$6&lt;=$C$2,SUMIFS('Pooled CF'!$E:$E,'Pooled CF'!$A:$A,$A28,'Pooled CF'!$G:$G,R$6),0)+IF(R$6=$C$2,$K28)</f>
        <v>0</v>
      </c>
      <c r="S28" s="100">
        <f>IF(S$6&lt;=$C$2,SUMIFS('Pooled CF'!$E:$E,'Pooled CF'!$A:$A,$A28,'Pooled CF'!$G:$G,S$6),0)+IF(S$6=$C$2,$K28)</f>
        <v>0</v>
      </c>
      <c r="T28" s="100">
        <f>IF(T$6&lt;=$C$2,SUMIFS('Pooled CF'!$E:$E,'Pooled CF'!$A:$A,$A28,'Pooled CF'!$G:$G,T$6),0)+IF(T$6=$C$2,$K28)</f>
        <v>0</v>
      </c>
      <c r="U28" s="100">
        <f>IF(U$6&lt;=$C$2,SUMIFS('Pooled CF'!$E:$E,'Pooled CF'!$A:$A,$A28,'Pooled CF'!$G:$G,U$6),0)+IF(U$6=$C$2,$K28)</f>
        <v>0</v>
      </c>
      <c r="V28" s="100">
        <f>IF(V$6&lt;=$C$2,SUMIFS('Pooled CF'!$E:$E,'Pooled CF'!$A:$A,$A28,'Pooled CF'!$G:$G,V$6),0)+IF(V$6=$C$2,$K28)</f>
        <v>0</v>
      </c>
      <c r="W28" s="100">
        <f>IF(W$6&lt;=$C$2,SUMIFS('Pooled CF'!$E:$E,'Pooled CF'!$A:$A,$A28,'Pooled CF'!$G:$G,W$6),0)+IF(W$6=$C$2,$K28)</f>
        <v>0</v>
      </c>
      <c r="X28" s="100">
        <f>IF(X$6&lt;=$C$2,SUMIFS('Pooled CF'!$E:$E,'Pooled CF'!$A:$A,$A28,'Pooled CF'!$G:$G,X$6),0)+IF(X$6=$C$2,$K28)</f>
        <v>0</v>
      </c>
      <c r="Y28" s="100">
        <f>IF(Y$6&lt;=$C$2,SUMIFS('Pooled CF'!$E:$E,'Pooled CF'!$A:$A,$A28,'Pooled CF'!$G:$G,Y$6),0)+IF(Y$6=$C$2,$K28)</f>
        <v>0</v>
      </c>
      <c r="Z28" s="100">
        <f>IF(Z$6&lt;=$C$2,SUMIFS('Pooled CF'!$E:$E,'Pooled CF'!$A:$A,$A28,'Pooled CF'!$G:$G,Z$6),0)+IF(Z$6=$C$2,$K28)</f>
        <v>0</v>
      </c>
      <c r="AA28" s="100">
        <f>IF(AA$6&lt;=$C$2,SUMIFS('Pooled CF'!$E:$E,'Pooled CF'!$A:$A,$A28,'Pooled CF'!$G:$G,AA$6),0)+IF(AA$6=$C$2,$K28)</f>
        <v>0</v>
      </c>
      <c r="AB28" s="100">
        <f>IF(AB$6&lt;=$C$2,SUMIFS('Pooled CF'!$E:$E,'Pooled CF'!$A:$A,$A28,'Pooled CF'!$G:$G,AB$6),0)+IF(AB$6=$C$2,$K28)</f>
        <v>-20066513.548652999</v>
      </c>
      <c r="AC28" s="100">
        <f>IF(AC$6&lt;=$C$2,SUMIFS('Pooled CF'!$E:$E,'Pooled CF'!$A:$A,$A28,'Pooled CF'!$G:$G,AC$6),0)+IF(AC$6=$C$2,$K28)</f>
        <v>196721.85</v>
      </c>
      <c r="AD28" s="100">
        <f>IF(AD$6&lt;=$C$2,SUMIFS('Pooled CF'!$E:$E,'Pooled CF'!$A:$A,$A28,'Pooled CF'!$G:$G,AD$6),0)+IF(AD$6=$C$2,$K28)</f>
        <v>190370.05</v>
      </c>
      <c r="AE28" s="100">
        <f>IF(AE$6&lt;=$C$2,SUMIFS('Pooled CF'!$E:$E,'Pooled CF'!$A:$A,$A28,'Pooled CF'!$G:$G,AE$6),0)+IF(AE$6=$C$2,$K28)</f>
        <v>196708.72</v>
      </c>
      <c r="AF28" s="100">
        <f>IF(AF$6&lt;=$C$2,SUMIFS('Pooled CF'!$E:$E,'Pooled CF'!$A:$A,$A28,'Pooled CF'!$G:$G,AF$6),0)+IF(AF$6=$C$2,$K28)</f>
        <v>190357.28</v>
      </c>
      <c r="AG28" s="100">
        <f>IF(AG$6&lt;=$C$2,SUMIFS('Pooled CF'!$E:$E,'Pooled CF'!$A:$A,$A28,'Pooled CF'!$G:$G,AG$6),0)+IF(AG$6=$C$2,$K28)</f>
        <v>196695.29</v>
      </c>
      <c r="AH28" s="100">
        <f>IF(AH$6&lt;=$C$2,SUMIFS('Pooled CF'!$E:$E,'Pooled CF'!$A:$A,$A28,'Pooled CF'!$G:$G,AH$6),0)+IF(AH$6=$C$2,$K28)</f>
        <v>196688.88</v>
      </c>
      <c r="AI28" s="100">
        <f>IF(AI$6&lt;=$C$2,SUMIFS('Pooled CF'!$E:$E,'Pooled CF'!$A:$A,$A28,'Pooled CF'!$G:$G,AI$6),0)+IF(AI$6=$C$2,$K28)</f>
        <v>190337.85</v>
      </c>
      <c r="AJ28" s="100">
        <f>IF(AJ$6&lt;=$C$2,SUMIFS('Pooled CF'!$E:$E,'Pooled CF'!$A:$A,$A28,'Pooled CF'!$G:$G,AJ$6),0)+IF(AJ$6=$C$2,$K28)</f>
        <v>196675.12</v>
      </c>
      <c r="AK28" s="100">
        <f>IF(AK$6&lt;=$C$2,SUMIFS('Pooled CF'!$E:$E,'Pooled CF'!$A:$A,$A28,'Pooled CF'!$G:$G,AK$6),0)+IF(AK$6=$C$2,$K28)</f>
        <v>190324.46</v>
      </c>
      <c r="AL28" s="100">
        <f>IF(AL$6&lt;=$C$2,SUMIFS('Pooled CF'!$E:$E,'Pooled CF'!$A:$A,$A28,'Pooled CF'!$G:$G,AL$6),0)+IF(AL$6=$C$2,$K28)</f>
        <v>190317.3</v>
      </c>
      <c r="AM28" s="100">
        <f>IF(AM$6&lt;=$C$2,SUMIFS('Pooled CF'!$E:$E,'Pooled CF'!$A:$A,$A28,'Pooled CF'!$G:$G,AM$6),0)+IF(AM$6=$C$2,$K28)</f>
        <v>190310.91</v>
      </c>
      <c r="AN28" s="100">
        <f>IF(AN$6&lt;=$C$2,SUMIFS('Pooled CF'!$E:$E,'Pooled CF'!$A:$A,$A28,'Pooled CF'!$G:$G,AN$6),0)+IF(AN$6=$C$2,$K28)</f>
        <v>190311.09</v>
      </c>
      <c r="AO28" s="100">
        <f>IF(AO$6&lt;=$C$2,SUMIFS('Pooled CF'!$E:$E,'Pooled CF'!$A:$A,$A28,'Pooled CF'!$G:$G,AO$6),0)+IF(AO$6=$C$2,$K28)</f>
        <v>196638.59</v>
      </c>
      <c r="AP28" s="100">
        <f>IF(AP$6&lt;=$C$2,SUMIFS('Pooled CF'!$E:$E,'Pooled CF'!$A:$A,$A28,'Pooled CF'!$G:$G,AP$6),0)+IF(AP$6=$C$2,$K28)</f>
        <v>190288.34</v>
      </c>
      <c r="AQ28" s="100">
        <f>IF(AQ$6&lt;=$C$2,SUMIFS('Pooled CF'!$E:$E,'Pooled CF'!$A:$A,$A28,'Pooled CF'!$G:$G,AQ$6),0)+IF(AQ$6=$C$2,$K28)</f>
        <v>196623.02</v>
      </c>
      <c r="AR28" s="100">
        <f>IF(AR$6&lt;=$C$2,SUMIFS('Pooled CF'!$E:$E,'Pooled CF'!$A:$A,$A28,'Pooled CF'!$G:$G,AR$6),0)+IF(AR$6=$C$2,$K28)</f>
        <v>190273.18</v>
      </c>
      <c r="AS28" s="100">
        <f>IF(AS$6&lt;=$C$2,SUMIFS('Pooled CF'!$E:$E,'Pooled CF'!$A:$A,$A28,'Pooled CF'!$G:$G,AS$6),0)+IF(AS$6=$C$2,$K28)</f>
        <v>196607.27</v>
      </c>
      <c r="AT28" s="100">
        <f>IF(AT$6&lt;=$C$2,SUMIFS('Pooled CF'!$E:$E,'Pooled CF'!$A:$A,$A28,'Pooled CF'!$G:$G,AT$6),0)+IF(AT$6=$C$2,$K28)</f>
        <v>196599.79</v>
      </c>
      <c r="AU28" s="100">
        <f>IF(AU$6&lt;=$C$2,SUMIFS('Pooled CF'!$E:$E,'Pooled CF'!$A:$A,$A28,'Pooled CF'!$G:$G,AU$6),0)+IF(AU$6=$C$2,$K28)</f>
        <v>190250.59</v>
      </c>
      <c r="AV28" s="100">
        <f>IF(AV$6&lt;=$C$2,SUMIFS('Pooled CF'!$E:$E,'Pooled CF'!$A:$A,$A28,'Pooled CF'!$G:$G,AV$6),0)+IF(AV$6=$C$2,$K28)</f>
        <v>196583.8</v>
      </c>
      <c r="AW28" s="100">
        <f>IF(AW$6&lt;=$C$2,SUMIFS('Pooled CF'!$E:$E,'Pooled CF'!$A:$A,$A28,'Pooled CF'!$G:$G,AW$6),0)+IF(AW$6=$C$2,$K28)</f>
        <v>190235.04</v>
      </c>
      <c r="AX28" s="100">
        <f>IF(AX$6&lt;=$C$2,SUMIFS('Pooled CF'!$E:$E,'Pooled CF'!$A:$A,$A28,'Pooled CF'!$G:$G,AX$6),0)+IF(AX$6=$C$2,$K28)</f>
        <v>196567.64</v>
      </c>
      <c r="AY28" s="100">
        <f>IF(AY$6&lt;=$C$2,SUMIFS('Pooled CF'!$E:$E,'Pooled CF'!$A:$A,$A28,'Pooled CF'!$G:$G,AY$6),0)+IF(AY$6=$C$2,$K28)</f>
        <v>190219.25</v>
      </c>
      <c r="AZ28" s="100">
        <f>IF(AZ$6&lt;=$C$2,SUMIFS('Pooled CF'!$E:$E,'Pooled CF'!$A:$A,$A28,'Pooled CF'!$G:$G,AZ$6),0)+IF(AZ$6=$C$2,$K28)</f>
        <v>190214.26</v>
      </c>
      <c r="BA28" s="100">
        <f>IF(BA$6&lt;=$C$2,SUMIFS('Pooled CF'!$E:$E,'Pooled CF'!$A:$A,$A28,'Pooled CF'!$G:$G,BA$6),0)+IF(BA$6=$C$2,$K28)</f>
        <v>196541.46</v>
      </c>
      <c r="BB28" s="100">
        <f>IF(BB$6&lt;=$C$2,SUMIFS('Pooled CF'!$E:$E,'Pooled CF'!$A:$A,$A28,'Pooled CF'!$G:$G,BB$6),0)+IF(BB$6=$C$2,$K28)</f>
        <v>186774.98</v>
      </c>
      <c r="BC28" s="100">
        <f>IF(BC$6&lt;=$C$2,SUMIFS('Pooled CF'!$E:$E,'Pooled CF'!$A:$A,$A28,'Pooled CF'!$G:$G,BC$6),0)+IF(BC$6=$C$2,$K28)</f>
        <v>193104.58</v>
      </c>
      <c r="BD28" s="100">
        <f>IF(BD$6&lt;=$C$2,SUMIFS('Pooled CF'!$E:$E,'Pooled CF'!$A:$A,$A28,'Pooled CF'!$G:$G,BD$6),0)+IF(BD$6=$C$2,$K28)</f>
        <v>183242.18</v>
      </c>
      <c r="BE28" s="100">
        <f>IF(BE$6&lt;=$C$2,SUMIFS('Pooled CF'!$E:$E,'Pooled CF'!$A:$A,$A28,'Pooled CF'!$G:$G,BE$6),0)+IF(BE$6=$C$2,$K28)</f>
        <v>189567.68</v>
      </c>
      <c r="BF28" s="100">
        <f>IF(BF$6&lt;=$C$2,SUMIFS('Pooled CF'!$E:$E,'Pooled CF'!$A:$A,$A28,'Pooled CF'!$G:$G,BF$6),0)+IF(BF$6=$C$2,$K28)</f>
        <v>189558.33</v>
      </c>
      <c r="BG28" s="100">
        <f>IF(BG$6&lt;=$C$2,SUMIFS('Pooled CF'!$E:$E,'Pooled CF'!$A:$A,$A28,'Pooled CF'!$G:$G,BG$6),0)+IF(BG$6=$C$2,$K28)</f>
        <v>183213.94</v>
      </c>
      <c r="BH28" s="100">
        <f>IF(BH$6&lt;=$C$2,SUMIFS('Pooled CF'!$E:$E,'Pooled CF'!$A:$A,$A28,'Pooled CF'!$G:$G,BH$6),0)+IF(BH$6=$C$2,$K28)</f>
        <v>189538.32</v>
      </c>
      <c r="BI28" s="100">
        <f>IF(BI$6&lt;=$C$2,SUMIFS('Pooled CF'!$E:$E,'Pooled CF'!$A:$A,$A28,'Pooled CF'!$G:$G,BI$6),0)+IF(BI$6=$C$2,$K28)</f>
        <v>170948.74</v>
      </c>
      <c r="BJ28" s="100">
        <f>IF(BJ$6&lt;=$C$2,SUMIFS('Pooled CF'!$E:$E,'Pooled CF'!$A:$A,$A28,'Pooled CF'!$G:$G,BJ$6),0)+IF(BJ$6=$C$2,$K28)</f>
        <v>183184.09</v>
      </c>
      <c r="BK28" s="100">
        <f>IF(BK$6&lt;=$C$2,SUMIFS('Pooled CF'!$E:$E,'Pooled CF'!$A:$A,$A28,'Pooled CF'!$G:$G,BK$6),0)+IF(BK$6=$C$2,$K28)</f>
        <v>182814.25</v>
      </c>
      <c r="BL28" s="100">
        <f>IF(BL$6&lt;=$C$2,SUMIFS('Pooled CF'!$E:$E,'Pooled CF'!$A:$A,$A28,'Pooled CF'!$G:$G,BL$6),0)+IF(BL$6=$C$2,$K28)</f>
        <v>182852.47</v>
      </c>
      <c r="BM28" s="100">
        <f>IF(BM$6&lt;=$C$2,SUMIFS('Pooled CF'!$E:$E,'Pooled CF'!$A:$A,$A28,'Pooled CF'!$G:$G,BM$6),0)+IF(BM$6=$C$2,$K28)</f>
        <v>187120.34</v>
      </c>
      <c r="BN28" s="100">
        <f>IF(BN$6&lt;=$C$2,SUMIFS('Pooled CF'!$E:$E,'Pooled CF'!$A:$A,$A28,'Pooled CF'!$G:$G,BN$6),0)+IF(BN$6=$C$2,$K28)</f>
        <v>181722.58</v>
      </c>
      <c r="BO28" s="100">
        <f>IF(BO$6&lt;=$C$2,SUMIFS('Pooled CF'!$E:$E,'Pooled CF'!$A:$A,$A28,'Pooled CF'!$G:$G,BO$6),0)+IF(BO$6=$C$2,$K28)</f>
        <v>171918.76</v>
      </c>
      <c r="BP28" s="100">
        <f>IF(BP$6&lt;=$C$2,SUMIFS('Pooled CF'!$E:$E,'Pooled CF'!$A:$A,$A28,'Pooled CF'!$G:$G,BP$6),0)+IF(BP$6=$C$2,$K28)</f>
        <v>165999.45000000001</v>
      </c>
      <c r="BQ28" s="100">
        <f>IF(BQ$6&lt;=$C$2,SUMIFS('Pooled CF'!$E:$E,'Pooled CF'!$A:$A,$A28,'Pooled CF'!$G:$G,BQ$6),0)+IF(BQ$6=$C$2,$K28)</f>
        <v>187961.51</v>
      </c>
      <c r="BR28" s="100">
        <f>IF(BR$6&lt;=$C$2,SUMIFS('Pooled CF'!$E:$E,'Pooled CF'!$A:$A,$A28,'Pooled CF'!$G:$G,BR$6),0)+IF(BR$6=$C$2,$K28)</f>
        <v>187951.3</v>
      </c>
      <c r="BS28" s="100">
        <f>IF(BS$6&lt;=$C$2,SUMIFS('Pooled CF'!$E:$E,'Pooled CF'!$A:$A,$A28,'Pooled CF'!$G:$G,BS$6),0)+IF(BS$6=$C$2,$K28)</f>
        <v>181657.89</v>
      </c>
      <c r="BT28" s="100">
        <f>IF(BT$6&lt;=$C$2,SUMIFS('Pooled CF'!$E:$E,'Pooled CF'!$A:$A,$A28,'Pooled CF'!$G:$G,BT$6),0)+IF(BT$6=$C$2,$K28)</f>
        <v>187107.14</v>
      </c>
      <c r="BU28" s="100">
        <f>IF(BU$6&lt;=$C$2,SUMIFS('Pooled CF'!$E:$E,'Pooled CF'!$A:$A,$A28,'Pooled CF'!$G:$G,BU$6),0)+IF(BU$6=$C$2,$K28)</f>
        <v>180696.39</v>
      </c>
      <c r="BV28" s="100">
        <f>IF(BV$6&lt;=$C$2,SUMIFS('Pooled CF'!$E:$E,'Pooled CF'!$A:$A,$A28,'Pooled CF'!$G:$G,BV$6),0)+IF(BV$6=$C$2,$K28)</f>
        <v>180414.75</v>
      </c>
      <c r="BW28" s="100">
        <f>IF(BW$6&lt;=$C$2,SUMIFS('Pooled CF'!$E:$E,'Pooled CF'!$A:$A,$A28,'Pooled CF'!$G:$G,BW$6),0)+IF(BW$6=$C$2,$K28)</f>
        <v>180259.84</v>
      </c>
      <c r="BX28" s="100">
        <f>IF(BX$6&lt;=$C$2,SUMIFS('Pooled CF'!$E:$E,'Pooled CF'!$A:$A,$A28,'Pooled CF'!$G:$G,BX$6),0)+IF(BX$6=$C$2,$K28)</f>
        <v>180403.57</v>
      </c>
      <c r="BY28" s="100">
        <f>IF(BY$6&lt;=$C$2,SUMIFS('Pooled CF'!$E:$E,'Pooled CF'!$A:$A,$A28,'Pooled CF'!$G:$G,BY$6),0)+IF(BY$6=$C$2,$K28)</f>
        <v>186123.66</v>
      </c>
      <c r="BZ28" s="100">
        <f>IF(BZ$6&lt;=$C$2,SUMIFS('Pooled CF'!$E:$E,'Pooled CF'!$A:$A,$A28,'Pooled CF'!$G:$G,BZ$6),0)+IF(BZ$6=$C$2,$K28)</f>
        <v>261473.89</v>
      </c>
      <c r="CA28" s="100">
        <f>IF(CA$6&lt;=$C$2,SUMIFS('Pooled CF'!$E:$E,'Pooled CF'!$A:$A,$A28,'Pooled CF'!$G:$G,CA$6),0)+IF(CA$6=$C$2,$K28)</f>
        <v>191292.28</v>
      </c>
      <c r="CB28" s="100">
        <f>IF(CB$6&lt;=$C$2,SUMIFS('Pooled CF'!$E:$E,'Pooled CF'!$A:$A,$A28,'Pooled CF'!$G:$G,CB$6),0)+IF(CB$6=$C$2,$K28)</f>
        <v>185001.51</v>
      </c>
      <c r="CC28" s="100">
        <f>IF(CC$6&lt;=$C$2,SUMIFS('Pooled CF'!$E:$E,'Pooled CF'!$A:$A,$A28,'Pooled CF'!$G:$G,CC$6),0)+IF(CC$6=$C$2,$K28)</f>
        <v>191270.82</v>
      </c>
      <c r="CD28" s="100">
        <f>IF(CD$6&lt;=$C$2,SUMIFS('Pooled CF'!$E:$E,'Pooled CF'!$A:$A,$A28,'Pooled CF'!$G:$G,CD$6),0)+IF(CD$6=$C$2,$K28)</f>
        <v>191260.57</v>
      </c>
      <c r="CE28" s="100">
        <f>IF(CE$6&lt;=$C$2,SUMIFS('Pooled CF'!$E:$E,'Pooled CF'!$A:$A,$A28,'Pooled CF'!$G:$G,CE$6),0)+IF(CE$6=$C$2,$K28)</f>
        <v>184970.63</v>
      </c>
      <c r="CF28" s="100">
        <f>IF(CF$6&lt;=$C$2,SUMIFS('Pooled CF'!$E:$E,'Pooled CF'!$A:$A,$A28,'Pooled CF'!$G:$G,CF$6),0)+IF(CF$6=$C$2,$K28)</f>
        <v>191238.73</v>
      </c>
      <c r="CG28" s="100">
        <f>IF(CG$6&lt;=$C$2,SUMIFS('Pooled CF'!$E:$E,'Pooled CF'!$A:$A,$A28,'Pooled CF'!$G:$G,CG$6),0)+IF(CG$6=$C$2,$K28)</f>
        <v>184949.37</v>
      </c>
      <c r="CH28" s="100">
        <f>IF(CH$6&lt;=$C$2,SUMIFS('Pooled CF'!$E:$E,'Pooled CF'!$A:$A,$A28,'Pooled CF'!$G:$G,CH$6),0)+IF(CH$6=$C$2,$K28)</f>
        <v>184938.11</v>
      </c>
      <c r="CI28" s="100">
        <f>IF(CI$6&lt;=$C$2,SUMIFS('Pooled CF'!$E:$E,'Pooled CF'!$A:$A,$A28,'Pooled CF'!$G:$G,CI$6),0)+IF(CI$6=$C$2,$K28)</f>
        <v>184812.28</v>
      </c>
      <c r="CJ28" s="100">
        <f>IF(CJ$6&lt;=$C$2,SUMIFS('Pooled CF'!$E:$E,'Pooled CF'!$A:$A,$A28,'Pooled CF'!$G:$G,CJ$6),0)+IF(CJ$6=$C$2,$K28)</f>
        <v>184740.4</v>
      </c>
      <c r="CK28" s="100">
        <f>IF(CK$6&lt;=$C$2,SUMIFS('Pooled CF'!$E:$E,'Pooled CF'!$A:$A,$A28,'Pooled CF'!$G:$G,CK$6),0)+IF(CK$6=$C$2,$K28)</f>
        <v>190855.81</v>
      </c>
      <c r="CL28" s="100">
        <f>IF(CL$6&lt;=$C$2,SUMIFS('Pooled CF'!$E:$E,'Pooled CF'!$A:$A,$A28,'Pooled CF'!$G:$G,CL$6),0)+IF(CL$6=$C$2,$K28)</f>
        <v>184582.04</v>
      </c>
      <c r="CM28" s="100">
        <f>IF(CM$6&lt;=$C$2,SUMIFS('Pooled CF'!$E:$E,'Pooled CF'!$A:$A,$A28,'Pooled CF'!$G:$G,CM$6),0)+IF(CM$6=$C$2,$K28)</f>
        <v>320715.08</v>
      </c>
      <c r="CN28" s="100">
        <f>IF(CN$6&lt;=$C$2,SUMIFS('Pooled CF'!$E:$E,'Pooled CF'!$A:$A,$A28,'Pooled CF'!$G:$G,CN$6),0)+IF(CN$6=$C$2,$K28)</f>
        <v>187984.94</v>
      </c>
      <c r="CO28" s="100">
        <f>IF(CO$6&lt;=$C$2,SUMIFS('Pooled CF'!$E:$E,'Pooled CF'!$A:$A,$A28,'Pooled CF'!$G:$G,CO$6),0)+IF(CO$6=$C$2,$K28)</f>
        <v>194242.87</v>
      </c>
      <c r="CP28" s="100">
        <f>IF(CP$6&lt;=$C$2,SUMIFS('Pooled CF'!$E:$E,'Pooled CF'!$A:$A,$A28,'Pooled CF'!$G:$G,CP$6),0)+IF(CP$6=$C$2,$K28)</f>
        <v>194235.54</v>
      </c>
      <c r="CQ28" s="100">
        <f>IF(CQ$6&lt;=$C$2,SUMIFS('Pooled CF'!$E:$E,'Pooled CF'!$A:$A,$A28,'Pooled CF'!$G:$G,CQ$6),0)+IF(CQ$6=$C$2,$K28)</f>
        <v>187962.72</v>
      </c>
      <c r="CR28" s="100">
        <f>IF(CR$6&lt;=$C$2,SUMIFS('Pooled CF'!$E:$E,'Pooled CF'!$A:$A,$A28,'Pooled CF'!$G:$G,CR$6),0)+IF(CR$6=$C$2,$K28)</f>
        <v>194147.43</v>
      </c>
      <c r="CS28" s="100">
        <f>IF(CS$6&lt;=$C$2,SUMIFS('Pooled CF'!$E:$E,'Pooled CF'!$A:$A,$A28,'Pooled CF'!$G:$G,CS$6),0)+IF(CS$6=$C$2,$K28)</f>
        <v>187947.32</v>
      </c>
      <c r="CT28" s="100">
        <f>IF(CT$6&lt;=$C$2,SUMIFS('Pooled CF'!$E:$E,'Pooled CF'!$A:$A,$A28,'Pooled CF'!$G:$G,CT$6),0)+IF(CT$6=$C$2,$K28)</f>
        <v>194203.7</v>
      </c>
      <c r="CU28" s="100">
        <f>IF(CU$6&lt;=$C$2,SUMIFS('Pooled CF'!$E:$E,'Pooled CF'!$A:$A,$A28,'Pooled CF'!$G:$G,CU$6),0)+IF(CU$6=$C$2,$K28)</f>
        <v>187931.69</v>
      </c>
      <c r="CV28" s="100">
        <f>IF(CV$6&lt;=$C$2,SUMIFS('Pooled CF'!$E:$E,'Pooled CF'!$A:$A,$A28,'Pooled CF'!$G:$G,CV$6),0)+IF(CV$6=$C$2,$K28)</f>
        <v>187930.44</v>
      </c>
      <c r="CW28" s="100">
        <f>IF(CW$6&lt;=$C$2,SUMIFS('Pooled CF'!$E:$E,'Pooled CF'!$A:$A,$A28,'Pooled CF'!$G:$G,CW$6),0)+IF(CW$6=$C$2,$K28)</f>
        <v>194178.73</v>
      </c>
      <c r="CX28" s="100">
        <f>IF(CX$6&lt;=$C$2,SUMIFS('Pooled CF'!$E:$E,'Pooled CF'!$A:$A,$A28,'Pooled CF'!$G:$G,CX$6),0)+IF(CX$6=$C$2,$K28)</f>
        <v>187907.34</v>
      </c>
      <c r="CY28" s="100">
        <f>IF(CY$6&lt;=$C$2,SUMIFS('Pooled CF'!$E:$E,'Pooled CF'!$A:$A,$A28,'Pooled CF'!$G:$G,CY$6),0)+IF(CY$6=$C$2,$K28)</f>
        <v>194162.08</v>
      </c>
      <c r="CZ28" s="100">
        <f>IF(CZ$6&lt;=$C$2,SUMIFS('Pooled CF'!$E:$E,'Pooled CF'!$A:$A,$A28,'Pooled CF'!$G:$G,CZ$6),0)+IF(CZ$6=$C$2,$K28)</f>
        <v>187712.25</v>
      </c>
      <c r="DA28" s="100">
        <f>IF(DA$6&lt;=$C$2,SUMIFS('Pooled CF'!$E:$E,'Pooled CF'!$A:$A,$A28,'Pooled CF'!$G:$G,DA$6),0)+IF(DA$6=$C$2,$K28)</f>
        <v>193960.23</v>
      </c>
      <c r="DB28" s="100">
        <f>IF(DB$6&lt;=$C$2,SUMIFS('Pooled CF'!$E:$E,'Pooled CF'!$A:$A,$A28,'Pooled CF'!$G:$G,DB$6),0)+IF(DB$6=$C$2,$K28)</f>
        <v>225853.5</v>
      </c>
      <c r="DC28" s="100">
        <f>IF(DC$6&lt;=$C$2,SUMIFS('Pooled CF'!$E:$E,'Pooled CF'!$A:$A,$A28,'Pooled CF'!$G:$G,DC$6),0)+IF(DC$6=$C$2,$K28)</f>
        <v>187687.54</v>
      </c>
      <c r="DD28" s="100">
        <f>IF(DD$6&lt;=$C$2,SUMIFS('Pooled CF'!$E:$E,'Pooled CF'!$A:$A,$A28,'Pooled CF'!$G:$G,DD$6),0)+IF(DD$6=$C$2,$K28)</f>
        <v>193934.5</v>
      </c>
      <c r="DE28" s="100">
        <f>IF(DE$6&lt;=$C$2,SUMIFS('Pooled CF'!$E:$E,'Pooled CF'!$A:$A,$A28,'Pooled CF'!$G:$G,DE$6),0)+IF(DE$6=$C$2,$K28)</f>
        <v>187638.52</v>
      </c>
      <c r="DF28" s="100">
        <f>IF(DF$6&lt;=$C$2,SUMIFS('Pooled CF'!$E:$E,'Pooled CF'!$A:$A,$A28,'Pooled CF'!$G:$G,DF$6),0)+IF(DF$6=$C$2,$K28)</f>
        <v>187635.66</v>
      </c>
      <c r="DG28" s="100">
        <f>IF(DG$6&lt;=$C$2,SUMIFS('Pooled CF'!$E:$E,'Pooled CF'!$A:$A,$A28,'Pooled CF'!$G:$G,DG$6),0)+IF(DG$6=$C$2,$K28)</f>
        <v>187618.69</v>
      </c>
      <c r="DH28" s="100">
        <f>IF(DH$6&lt;=$C$2,SUMIFS('Pooled CF'!$E:$E,'Pooled CF'!$A:$A,$A28,'Pooled CF'!$G:$G,DH$6),0)+IF(DH$6=$C$2,$K28)</f>
        <v>187664.44</v>
      </c>
      <c r="DI28" s="100">
        <f>IF(DI$6&lt;=$C$2,SUMIFS('Pooled CF'!$E:$E,'Pooled CF'!$A:$A,$A28,'Pooled CF'!$G:$G,DI$6),0)+IF(DI$6=$C$2,$K28)</f>
        <v>193810.62</v>
      </c>
      <c r="DJ28" s="100">
        <f>IF(DJ$6&lt;=$C$2,SUMIFS('Pooled CF'!$E:$E,'Pooled CF'!$A:$A,$A28,'Pooled CF'!$G:$G,DJ$6),0)+IF(DJ$6=$C$2,$K28)</f>
        <v>184207.38</v>
      </c>
      <c r="DK28" s="100">
        <f>IF(DK$6&lt;=$C$2,SUMIFS('Pooled CF'!$E:$E,'Pooled CF'!$A:$A,$A28,'Pooled CF'!$G:$G,DK$6),0)+IF(DK$6=$C$2,$K28)</f>
        <v>190450.69</v>
      </c>
      <c r="DL28" s="100">
        <f>IF(DL$6&lt;=$C$2,SUMIFS('Pooled CF'!$E:$E,'Pooled CF'!$A:$A,$A28,'Pooled CF'!$G:$G,DL$6),0)+IF(DL$6=$C$2,$K28)</f>
        <v>184189.35</v>
      </c>
      <c r="DM28" s="100">
        <f>IF(DM$6&lt;=$C$2,SUMIFS('Pooled CF'!$E:$E,'Pooled CF'!$A:$A,$A28,'Pooled CF'!$G:$G,DM$6),0)+IF(DM$6=$C$2,$K28)</f>
        <v>190432.99</v>
      </c>
      <c r="DN28" s="100">
        <f>IF(DN$6&lt;=$C$2,SUMIFS('Pooled CF'!$E:$E,'Pooled CF'!$A:$A,$A28,'Pooled CF'!$G:$G,DN$6),0)+IF(DN$6=$C$2,$K28)</f>
        <v>190423.98</v>
      </c>
      <c r="DO28" s="100">
        <f>IF(DO$6&lt;=$C$2,SUMIFS('Pooled CF'!$E:$E,'Pooled CF'!$A:$A,$A28,'Pooled CF'!$G:$G,DO$6),0)+IF(DO$6=$C$2,$K28)</f>
        <v>184162.24</v>
      </c>
      <c r="DP28" s="100">
        <f>IF(DP$6&lt;=$C$2,SUMIFS('Pooled CF'!$E:$E,'Pooled CF'!$A:$A,$A28,'Pooled CF'!$G:$G,DP$6),0)+IF(DP$6=$C$2,$K28)</f>
        <v>190404.78</v>
      </c>
      <c r="DQ28" s="100">
        <f>IF(DQ$6&lt;=$C$2,SUMIFS('Pooled CF'!$E:$E,'Pooled CF'!$A:$A,$A28,'Pooled CF'!$G:$G,DQ$6),0)+IF(DQ$6=$C$2,$K28)</f>
        <v>183004.26</v>
      </c>
      <c r="DR28" s="100">
        <f>IF(DR$6&lt;=$C$2,SUMIFS('Pooled CF'!$E:$E,'Pooled CF'!$A:$A,$A28,'Pooled CF'!$G:$G,DR$6),0)+IF(DR$6=$C$2,$K28)</f>
        <v>180149.65</v>
      </c>
      <c r="DS28" s="100">
        <f>IF(DS$6&lt;=$C$2,SUMIFS('Pooled CF'!$E:$E,'Pooled CF'!$A:$A,$A28,'Pooled CF'!$G:$G,DS$6),0)+IF(DS$6=$C$2,$K28)</f>
        <v>180681.95</v>
      </c>
      <c r="DT28" s="100">
        <f>IF(DT$6&lt;=$C$2,SUMIFS('Pooled CF'!$E:$E,'Pooled CF'!$A:$A,$A28,'Pooled CF'!$G:$G,DT$6),0)+IF(DT$6=$C$2,$K28)</f>
        <v>180718.59</v>
      </c>
      <c r="DU28" s="100">
        <f>IF(DU$6&lt;=$C$2,SUMIFS('Pooled CF'!$E:$E,'Pooled CF'!$A:$A,$A28,'Pooled CF'!$G:$G,DU$6),0)+IF(DU$6=$C$2,$K28)</f>
        <v>171598.64</v>
      </c>
      <c r="DV28" s="100">
        <f>IF(DV$6&lt;=$C$2,SUMIFS('Pooled CF'!$E:$E,'Pooled CF'!$A:$A,$A28,'Pooled CF'!$G:$G,DV$6),0)+IF(DV$6=$C$2,$K28)</f>
        <v>166504.75</v>
      </c>
      <c r="DW28" s="100">
        <f ca="1">IF(DW$6&lt;=$C$2,SUMIFS('Pooled CF'!$E:$E,'Pooled CF'!$A:$A,$A28,'Pooled CF'!$G:$G,DW$6),0)+IF(DW$6=$C$2,$K28)</f>
        <v>26478563.689999998</v>
      </c>
      <c r="DX28" s="100">
        <f>IF(DX$6&lt;=$C$2,SUMIFS('Pooled CF'!$E:$E,'Pooled CF'!$A:$A,$A28,'Pooled CF'!$G:$G,DX$6),0)+IF(DX$6=$C$2,$K28)</f>
        <v>0</v>
      </c>
      <c r="DY28" s="100">
        <f>IF(DY$6&lt;=$C$2,SUMIFS('Pooled CF'!$E:$E,'Pooled CF'!$A:$A,$A28,'Pooled CF'!$G:$G,DY$6),0)+IF(DY$6=$C$2,$K28)</f>
        <v>0</v>
      </c>
      <c r="DZ28" s="100">
        <f>IF(DZ$6&lt;=$C$2,SUMIFS('Pooled CF'!$E:$E,'Pooled CF'!$A:$A,$A28,'Pooled CF'!$G:$G,DZ$6),0)+IF(DZ$6=$C$2,$K28)</f>
        <v>0</v>
      </c>
      <c r="EA28" s="100">
        <f>IF(EA$6&lt;=$C$2,SUMIFS('Pooled CF'!$E:$E,'Pooled CF'!$A:$A,$A28,'Pooled CF'!$G:$G,EA$6),0)+IF(EA$6=$C$2,$K28)</f>
        <v>0</v>
      </c>
      <c r="EB28" s="100">
        <f>IF(EB$6&lt;=$C$2,SUMIFS('Pooled CF'!$E:$E,'Pooled CF'!$A:$A,$A28,'Pooled CF'!$G:$G,EB$6),0)+IF(EB$6=$C$2,$K28)</f>
        <v>0</v>
      </c>
      <c r="EC28" s="100">
        <f>IF(EC$6&lt;=$C$2,SUMIFS('Pooled CF'!$E:$E,'Pooled CF'!$A:$A,$A28,'Pooled CF'!$G:$G,EC$6),0)+IF(EC$6=$C$2,$K28)</f>
        <v>0</v>
      </c>
      <c r="ED28" s="100">
        <f>IF(ED$6&lt;=$C$2,SUMIFS('Pooled CF'!$E:$E,'Pooled CF'!$A:$A,$A28,'Pooled CF'!$G:$G,ED$6),0)+IF(ED$6=$C$2,$K28)</f>
        <v>0</v>
      </c>
      <c r="EE28" s="100">
        <f>IF(EE$6&lt;=$C$2,SUMIFS('Pooled CF'!$E:$E,'Pooled CF'!$A:$A,$A28,'Pooled CF'!$G:$G,EE$6),0)+IF(EE$6=$C$2,$K28)</f>
        <v>0</v>
      </c>
      <c r="EF28" s="100">
        <f>IF(EF$6&lt;=$C$2,SUMIFS('Pooled CF'!$E:$E,'Pooled CF'!$A:$A,$A28,'Pooled CF'!$G:$G,EF$6),0)+IF(EF$6=$C$2,$K28)</f>
        <v>0</v>
      </c>
      <c r="EG28" s="100">
        <f>IF(EG$6&lt;=$C$2,SUMIFS('Pooled CF'!$E:$E,'Pooled CF'!$A:$A,$A28,'Pooled CF'!$G:$G,EG$6),0)+IF(EG$6=$C$2,$K28)</f>
        <v>0</v>
      </c>
      <c r="EH28" s="100">
        <f>IF(EH$6&lt;=$C$2,SUMIFS('Pooled CF'!$E:$E,'Pooled CF'!$A:$A,$A28,'Pooled CF'!$G:$G,EH$6),0)+IF(EH$6=$C$2,$K28)</f>
        <v>0</v>
      </c>
      <c r="EI28" s="100">
        <f>IF(EI$6&lt;=$C$2,SUMIFS('Pooled CF'!$E:$E,'Pooled CF'!$A:$A,$A28,'Pooled CF'!$G:$G,EI$6),0)+IF(EI$6=$C$2,$K28)</f>
        <v>0</v>
      </c>
      <c r="EJ28" s="100">
        <f>IF(EJ$6&lt;=$C$2,SUMIFS('Pooled CF'!$E:$E,'Pooled CF'!$A:$A,$A28,'Pooled CF'!$G:$G,EJ$6),0)+IF(EJ$6=$C$2,$K28)</f>
        <v>0</v>
      </c>
      <c r="EK28" s="100">
        <f>IF(EK$6&lt;=$C$2,SUMIFS('Pooled CF'!$E:$E,'Pooled CF'!$A:$A,$A28,'Pooled CF'!$G:$G,EK$6),0)+IF(EK$6=$C$2,$K28)</f>
        <v>0</v>
      </c>
      <c r="EL28" s="100">
        <f>IF(EL$6&lt;=$C$2,SUMIFS('Pooled CF'!$E:$E,'Pooled CF'!$A:$A,$A28,'Pooled CF'!$G:$G,EL$6),0)+IF(EL$6=$C$2,$K28)</f>
        <v>0</v>
      </c>
      <c r="EM28" s="100">
        <f>IF(EM$6&lt;=$C$2,SUMIFS('Pooled CF'!$E:$E,'Pooled CF'!$A:$A,$A28,'Pooled CF'!$G:$G,EM$6),0)+IF(EM$6=$C$2,$K28)</f>
        <v>0</v>
      </c>
      <c r="EN28" s="100">
        <f>IF(EN$6&lt;=$C$2,SUMIFS('Pooled CF'!$E:$E,'Pooled CF'!$A:$A,$A28,'Pooled CF'!$G:$G,EN$6),0)+IF(EN$6=$C$2,$K28)</f>
        <v>0</v>
      </c>
      <c r="EO28" s="100">
        <f>IF(EO$6&lt;=$C$2,SUMIFS('Pooled CF'!$E:$E,'Pooled CF'!$A:$A,$A28,'Pooled CF'!$G:$G,EO$6),0)+IF(EO$6=$C$2,$K28)</f>
        <v>0</v>
      </c>
      <c r="EP28" s="100">
        <f>IF(EP$6&lt;=$C$2,SUMIFS('Pooled CF'!$E:$E,'Pooled CF'!$A:$A,$A28,'Pooled CF'!$G:$G,EP$6),0)+IF(EP$6=$C$2,$K28)</f>
        <v>0</v>
      </c>
      <c r="EQ28" s="100">
        <f>IF(EQ$6&lt;=$C$2,SUMIFS('Pooled CF'!$E:$E,'Pooled CF'!$A:$A,$A28,'Pooled CF'!$G:$G,EQ$6),0)+IF(EQ$6=$C$2,$K28)</f>
        <v>0</v>
      </c>
      <c r="ER28" s="100">
        <f>IF(ER$6&lt;=$C$2,SUMIFS('Pooled CF'!$E:$E,'Pooled CF'!$A:$A,$A28,'Pooled CF'!$G:$G,ER$6),0)+IF(ER$6=$C$2,$K28)</f>
        <v>0</v>
      </c>
      <c r="ES28" s="100">
        <f>IF(ES$6&lt;=$C$2,SUMIFS('Pooled CF'!$E:$E,'Pooled CF'!$A:$A,$A28,'Pooled CF'!$G:$G,ES$6),0)+IF(ES$6=$C$2,$K28)</f>
        <v>0</v>
      </c>
      <c r="ET28" s="100">
        <f>IF(ET$6&lt;=$C$2,SUMIFS('Pooled CF'!$E:$E,'Pooled CF'!$A:$A,$A28,'Pooled CF'!$G:$G,ET$6),0)+IF(ET$6=$C$2,$K28)</f>
        <v>0</v>
      </c>
      <c r="EU28" s="100">
        <f>IF(EU$6&lt;=$C$2,SUMIFS('Pooled CF'!$E:$E,'Pooled CF'!$A:$A,$A28,'Pooled CF'!$G:$G,EU$6),0)+IF(EU$6=$C$2,$K28)</f>
        <v>0</v>
      </c>
      <c r="EV28" s="100">
        <f>IF(EV$6&lt;=$C$2,SUMIFS('Pooled CF'!$E:$E,'Pooled CF'!$A:$A,$A28,'Pooled CF'!$G:$G,EV$6),0)+IF(EV$6=$C$2,$K28)</f>
        <v>0</v>
      </c>
      <c r="EW28" s="100">
        <f>IF(EW$6&lt;=$C$2,SUMIFS('Pooled CF'!$E:$E,'Pooled CF'!$A:$A,$A28,'Pooled CF'!$G:$G,EW$6),0)+IF(EW$6=$C$2,$K28)</f>
        <v>0</v>
      </c>
      <c r="EX28" s="100">
        <f>IF(EX$6&lt;=$C$2,SUMIFS('Pooled CF'!$E:$E,'Pooled CF'!$A:$A,$A28,'Pooled CF'!$G:$G,EX$6),0)+IF(EX$6=$C$2,$K28)</f>
        <v>0</v>
      </c>
      <c r="EY28" s="100">
        <f>IF(EY$6&lt;=$C$2,SUMIFS('Pooled CF'!$E:$E,'Pooled CF'!$A:$A,$A28,'Pooled CF'!$G:$G,EY$6),0)+IF(EY$6=$C$2,$K28)</f>
        <v>0</v>
      </c>
      <c r="EZ28" s="100">
        <f>IF(EZ$6&lt;=$C$2,SUMIFS('Pooled CF'!$E:$E,'Pooled CF'!$A:$A,$A28,'Pooled CF'!$G:$G,EZ$6),0)+IF(EZ$6=$C$2,$K28)</f>
        <v>0</v>
      </c>
      <c r="FA28" s="100">
        <f>IF(FA$6&lt;=$C$2,SUMIFS('Pooled CF'!$E:$E,'Pooled CF'!$A:$A,$A28,'Pooled CF'!$G:$G,FA$6),0)+IF(FA$6=$C$2,$K28)</f>
        <v>0</v>
      </c>
      <c r="FB28" s="100">
        <f>IF(FB$6&lt;=$C$2,SUMIFS('Pooled CF'!$E:$E,'Pooled CF'!$A:$A,$A28,'Pooled CF'!$G:$G,FB$6),0)+IF(FB$6=$C$2,$K28)</f>
        <v>0</v>
      </c>
      <c r="FC28" s="100">
        <f>IF(FC$6&lt;=$C$2,SUMIFS('Pooled CF'!$E:$E,'Pooled CF'!$A:$A,$A28,'Pooled CF'!$G:$G,FC$6),0)+IF(FC$6=$C$2,$K28)</f>
        <v>0</v>
      </c>
      <c r="FD28" s="100">
        <f>IF(FD$6&lt;=$C$2,SUMIFS('Pooled CF'!$E:$E,'Pooled CF'!$A:$A,$A28,'Pooled CF'!$G:$G,FD$6),0)+IF(FD$6=$C$2,$K28)</f>
        <v>0</v>
      </c>
      <c r="FE28" s="100">
        <f>IF(FE$6&lt;=$C$2,SUMIFS('Pooled CF'!$E:$E,'Pooled CF'!$A:$A,$A28,'Pooled CF'!$G:$G,FE$6),0)+IF(FE$6=$C$2,$K28)</f>
        <v>0</v>
      </c>
      <c r="FF28" s="100">
        <f>IF(FF$6&lt;=$C$2,SUMIFS('Pooled CF'!$E:$E,'Pooled CF'!$A:$A,$A28,'Pooled CF'!$G:$G,FF$6),0)+IF(FF$6=$C$2,$K28)</f>
        <v>0</v>
      </c>
      <c r="FG28" s="100">
        <f>IF(FG$6&lt;=$C$2,SUMIFS('Pooled CF'!$E:$E,'Pooled CF'!$A:$A,$A28,'Pooled CF'!$G:$G,FG$6),0)+IF(FG$6=$C$2,$K28)</f>
        <v>0</v>
      </c>
      <c r="FH28" s="100">
        <f>IF(FH$6&lt;=$C$2,SUMIFS('Pooled CF'!$E:$E,'Pooled CF'!$A:$A,$A28,'Pooled CF'!$G:$G,FH$6),0)+IF(FH$6=$C$2,$K28)</f>
        <v>0</v>
      </c>
      <c r="FI28" s="100">
        <f>IF(FI$6&lt;=$C$2,SUMIFS('Pooled CF'!$E:$E,'Pooled CF'!$A:$A,$A28,'Pooled CF'!$G:$G,FI$6),0)+IF(FI$6=$C$2,$K28)</f>
        <v>0</v>
      </c>
      <c r="FJ28" s="100">
        <f>IF(FJ$6&lt;=$C$2,SUMIFS('Pooled CF'!$E:$E,'Pooled CF'!$A:$A,$A28,'Pooled CF'!$G:$G,FJ$6),0)+IF(FJ$6=$C$2,$K28)</f>
        <v>0</v>
      </c>
      <c r="FK28" s="100">
        <f>IF(FK$6&lt;=$C$2,SUMIFS('Pooled CF'!$E:$E,'Pooled CF'!$A:$A,$A28,'Pooled CF'!$G:$G,FK$6),0)+IF(FK$6=$C$2,$K28)</f>
        <v>0</v>
      </c>
      <c r="FL28" s="100">
        <f>IF(FL$6&lt;=$C$2,SUMIFS('Pooled CF'!$E:$E,'Pooled CF'!$A:$A,$A28,'Pooled CF'!$G:$G,FL$6),0)+IF(FL$6=$C$2,$K28)</f>
        <v>0</v>
      </c>
      <c r="FM28" s="100">
        <f>IF(FM$6&lt;=$C$2,SUMIFS('Pooled CF'!$E:$E,'Pooled CF'!$A:$A,$A28,'Pooled CF'!$G:$G,FM$6),0)+IF(FM$6=$C$2,$K28)</f>
        <v>0</v>
      </c>
      <c r="FN28" s="100">
        <f>IF(FN$6&lt;=$C$2,SUMIFS('Pooled CF'!$E:$E,'Pooled CF'!$A:$A,$A28,'Pooled CF'!$G:$G,FN$6),0)+IF(FN$6=$C$2,$K28)</f>
        <v>0</v>
      </c>
      <c r="FO28" s="100">
        <f>IF(FO$6&lt;=$C$2,SUMIFS('Pooled CF'!$E:$E,'Pooled CF'!$A:$A,$A28,'Pooled CF'!$G:$G,FO$6),0)+IF(FO$6=$C$2,$K28)</f>
        <v>0</v>
      </c>
      <c r="FP28" s="100">
        <f>IF(FP$6&lt;=$C$2,SUMIFS('Pooled CF'!$E:$E,'Pooled CF'!$A:$A,$A28,'Pooled CF'!$G:$G,FP$6),0)+IF(FP$6=$C$2,$K28)</f>
        <v>0</v>
      </c>
      <c r="FQ28" s="100">
        <f>IF(FQ$6&lt;=$C$2,SUMIFS('Pooled CF'!$E:$E,'Pooled CF'!$A:$A,$A28,'Pooled CF'!$G:$G,FQ$6),0)+IF(FQ$6=$C$2,$K28)</f>
        <v>0</v>
      </c>
      <c r="FR28" s="100">
        <f>IF(FR$6&lt;=$C$2,SUMIFS('Pooled CF'!$E:$E,'Pooled CF'!$A:$A,$A28,'Pooled CF'!$G:$G,FR$6),0)+IF(FR$6=$C$2,$K28)</f>
        <v>0</v>
      </c>
      <c r="FS28" s="100">
        <f>IF(FS$6&lt;=$C$2,SUMIFS('Pooled CF'!$E:$E,'Pooled CF'!$A:$A,$A28,'Pooled CF'!$G:$G,FS$6),0)+IF(FS$6=$C$2,$K28)</f>
        <v>0</v>
      </c>
      <c r="FT28" s="100">
        <f>IF(FT$6&lt;=$C$2,SUMIFS('Pooled CF'!$E:$E,'Pooled CF'!$A:$A,$A28,'Pooled CF'!$G:$G,FT$6),0)+IF(FT$6=$C$2,$K28)</f>
        <v>0</v>
      </c>
      <c r="FU28" s="100">
        <f>IF(FU$6&lt;=$C$2,SUMIFS('Pooled CF'!$E:$E,'Pooled CF'!$A:$A,$A28,'Pooled CF'!$G:$G,FU$6),0)+IF(FU$6=$C$2,$K28)</f>
        <v>0</v>
      </c>
      <c r="FV28" s="100">
        <f>IF(FV$6&lt;=$C$2,SUMIFS('Pooled CF'!$E:$E,'Pooled CF'!$A:$A,$A28,'Pooled CF'!$G:$G,FV$6),0)+IF(FV$6=$C$2,$K28)</f>
        <v>0</v>
      </c>
      <c r="FW28" s="100">
        <f>IF(FW$6&lt;=$C$2,SUMIFS('Pooled CF'!$E:$E,'Pooled CF'!$A:$A,$A28,'Pooled CF'!$G:$G,FW$6),0)+IF(FW$6=$C$2,$K28)</f>
        <v>0</v>
      </c>
      <c r="FX28" s="100">
        <f>IF(FX$6&lt;=$C$2,SUMIFS('Pooled CF'!$E:$E,'Pooled CF'!$A:$A,$A28,'Pooled CF'!$G:$G,FX$6),0)+IF(FX$6=$C$2,$K28)</f>
        <v>0</v>
      </c>
      <c r="FY28" s="100">
        <f>IF(FY$6&lt;=$C$2,SUMIFS('Pooled CF'!$E:$E,'Pooled CF'!$A:$A,$A28,'Pooled CF'!$G:$G,FY$6),0)+IF(FY$6=$C$2,$K28)</f>
        <v>0</v>
      </c>
      <c r="FZ28" s="100">
        <f>IF(FZ$6&lt;=$C$2,SUMIFS('Pooled CF'!$E:$E,'Pooled CF'!$A:$A,$A28,'Pooled CF'!$G:$G,FZ$6),0)+IF(FZ$6=$C$2,$K28)</f>
        <v>0</v>
      </c>
      <c r="GA28" s="100">
        <f>IF(GA$6&lt;=$C$2,SUMIFS('Pooled CF'!$E:$E,'Pooled CF'!$A:$A,$A28,'Pooled CF'!$G:$G,GA$6),0)+IF(GA$6=$C$2,$K28)</f>
        <v>0</v>
      </c>
      <c r="GB28" s="100">
        <f>IF(GB$6&lt;=$C$2,SUMIFS('Pooled CF'!$E:$E,'Pooled CF'!$A:$A,$A28,'Pooled CF'!$G:$G,GB$6),0)+IF(GB$6=$C$2,$K28)</f>
        <v>0</v>
      </c>
      <c r="GC28" s="100">
        <f>IF(GC$6&lt;=$C$2,SUMIFS('Pooled CF'!$E:$E,'Pooled CF'!$A:$A,$A28,'Pooled CF'!$G:$G,GC$6),0)+IF(GC$6=$C$2,$K28)</f>
        <v>0</v>
      </c>
      <c r="GD28" s="100">
        <f>IF(GD$6&lt;=$C$2,SUMIFS('Pooled CF'!$E:$E,'Pooled CF'!$A:$A,$A28,'Pooled CF'!$G:$G,GD$6),0)+IF(GD$6=$C$2,$K28)</f>
        <v>0</v>
      </c>
      <c r="GE28" s="100">
        <f>IF(GE$6&lt;=$C$2,SUMIFS('Pooled CF'!$E:$E,'Pooled CF'!$A:$A,$A28,'Pooled CF'!$G:$G,GE$6),0)+IF(GE$6=$C$2,$K28)</f>
        <v>0</v>
      </c>
      <c r="GF28" s="100">
        <f>IF(GF$6&lt;=$C$2,SUMIFS('Pooled CF'!$E:$E,'Pooled CF'!$A:$A,$A28,'Pooled CF'!$G:$G,GF$6),0)+IF(GF$6=$C$2,$K28)</f>
        <v>0</v>
      </c>
      <c r="GG28" s="100">
        <f>IF(GG$6&lt;=$C$2,SUMIFS('Pooled CF'!$E:$E,'Pooled CF'!$A:$A,$A28,'Pooled CF'!$G:$G,GG$6),0)+IF(GG$6=$C$2,$K28)</f>
        <v>0</v>
      </c>
      <c r="GH28" s="100">
        <f>IF(GH$6&lt;=$C$2,SUMIFS('Pooled CF'!$E:$E,'Pooled CF'!$A:$A,$A28,'Pooled CF'!$G:$G,GH$6),0)+IF(GH$6=$C$2,$K28)</f>
        <v>0</v>
      </c>
      <c r="GI28" s="100">
        <f>IF(GI$6&lt;=$C$2,SUMIFS('Pooled CF'!$E:$E,'Pooled CF'!$A:$A,$A28,'Pooled CF'!$G:$G,GI$6),0)+IF(GI$6=$C$2,$K28)</f>
        <v>0</v>
      </c>
      <c r="GJ28" s="100">
        <f>IF(GJ$6&lt;=$C$2,SUMIFS('Pooled CF'!$E:$E,'Pooled CF'!$A:$A,$A28,'Pooled CF'!$G:$G,GJ$6),0)+IF(GJ$6=$C$2,$K28)</f>
        <v>0</v>
      </c>
      <c r="GK28" s="100">
        <f>IF(GK$6&lt;=$C$2,SUMIFS('Pooled CF'!$E:$E,'Pooled CF'!$A:$A,$A28,'Pooled CF'!$G:$G,GK$6),0)+IF(GK$6=$C$2,$K28)</f>
        <v>0</v>
      </c>
      <c r="GL28" s="100">
        <f>IF(GL$6&lt;=$C$2,SUMIFS('Pooled CF'!$E:$E,'Pooled CF'!$A:$A,$A28,'Pooled CF'!$G:$G,GL$6),0)+IF(GL$6=$C$2,$K28)</f>
        <v>0</v>
      </c>
      <c r="GM28" s="100">
        <f>IF(GM$6&lt;=$C$2,SUMIFS('Pooled CF'!$E:$E,'Pooled CF'!$A:$A,$A28,'Pooled CF'!$G:$G,GM$6),0)+IF(GM$6=$C$2,$K28)</f>
        <v>0</v>
      </c>
      <c r="GN28" s="100">
        <f>IF(GN$6&lt;=$C$2,SUMIFS('Pooled CF'!$E:$E,'Pooled CF'!$A:$A,$A28,'Pooled CF'!$G:$G,GN$6),0)+IF(GN$6=$C$2,$K28)</f>
        <v>0</v>
      </c>
      <c r="GO28" s="100">
        <f>IF(GO$6&lt;=$C$2,SUMIFS('Pooled CF'!$E:$E,'Pooled CF'!$A:$A,$A28,'Pooled CF'!$G:$G,GO$6),0)+IF(GO$6=$C$2,$K28)</f>
        <v>0</v>
      </c>
      <c r="GP28" s="100">
        <f>IF(GP$6&lt;=$C$2,SUMIFS('Pooled CF'!$E:$E,'Pooled CF'!$A:$A,$A28,'Pooled CF'!$G:$G,GP$6),0)+IF(GP$6=$C$2,$K28)</f>
        <v>0</v>
      </c>
      <c r="GQ28" s="100">
        <f>IF(GQ$6&lt;=$C$2,SUMIFS('Pooled CF'!$E:$E,'Pooled CF'!$A:$A,$A28,'Pooled CF'!$G:$G,GQ$6),0)+IF(GQ$6=$C$2,$K28)</f>
        <v>0</v>
      </c>
      <c r="GR28" s="100">
        <f>IF(GR$6&lt;=$C$2,SUMIFS('Pooled CF'!$E:$E,'Pooled CF'!$A:$A,$A28,'Pooled CF'!$G:$G,GR$6),0)+IF(GR$6=$C$2,$K28)</f>
        <v>0</v>
      </c>
      <c r="GS28" s="100">
        <f>IF(GS$6&lt;=$C$2,SUMIFS('Pooled CF'!$E:$E,'Pooled CF'!$A:$A,$A28,'Pooled CF'!$G:$G,GS$6),0)+IF(GS$6=$C$2,$K28)</f>
        <v>0</v>
      </c>
      <c r="GT28" s="100">
        <f>IF(GT$6&lt;=$C$2,SUMIFS('Pooled CF'!$E:$E,'Pooled CF'!$A:$A,$A28,'Pooled CF'!$G:$G,GT$6),0)+IF(GT$6=$C$2,$K28)</f>
        <v>0</v>
      </c>
      <c r="GU28" s="100">
        <f>IF(GU$6&lt;=$C$2,SUMIFS('Pooled CF'!$E:$E,'Pooled CF'!$A:$A,$A28,'Pooled CF'!$G:$G,GU$6),0)+IF(GU$6=$C$2,$K28)</f>
        <v>0</v>
      </c>
      <c r="GV28" s="100">
        <f>IF(GV$6&lt;=$C$2,SUMIFS('Pooled CF'!$E:$E,'Pooled CF'!$A:$A,$A28,'Pooled CF'!$G:$G,GV$6),0)+IF(GV$6=$C$2,$K28)</f>
        <v>0</v>
      </c>
      <c r="GW28" s="100">
        <f>IF(GW$6&lt;=$C$2,SUMIFS('Pooled CF'!$E:$E,'Pooled CF'!$A:$A,$A28,'Pooled CF'!$G:$G,GW$6),0)+IF(GW$6=$C$2,$K28)</f>
        <v>0</v>
      </c>
      <c r="GY28" s="85">
        <f t="shared" si="13"/>
        <v>0</v>
      </c>
      <c r="GZ28" s="85">
        <f t="shared" si="13"/>
        <v>-18321634.048652995</v>
      </c>
      <c r="HA28" s="85">
        <f t="shared" si="13"/>
        <v>2315038.92</v>
      </c>
      <c r="HB28" s="85">
        <f t="shared" si="13"/>
        <v>2259491.36</v>
      </c>
      <c r="HC28" s="85">
        <f t="shared" si="13"/>
        <v>2180986.17</v>
      </c>
      <c r="HD28" s="85">
        <f t="shared" si="13"/>
        <v>2308659.62</v>
      </c>
      <c r="HE28" s="85">
        <f t="shared" si="13"/>
        <v>2397164.54</v>
      </c>
      <c r="HF28" s="85">
        <f t="shared" si="13"/>
        <v>2323100.52</v>
      </c>
      <c r="HG28" s="85">
        <f t="shared" si="13"/>
        <v>2254005.08</v>
      </c>
      <c r="HH28" s="85">
        <f t="shared" ca="1" si="13"/>
        <v>27358217.269999996</v>
      </c>
      <c r="HI28" s="85">
        <f t="shared" si="13"/>
        <v>0</v>
      </c>
      <c r="HJ28" s="85">
        <f t="shared" si="13"/>
        <v>0</v>
      </c>
      <c r="HK28" s="85">
        <f t="shared" si="13"/>
        <v>0</v>
      </c>
      <c r="HL28" s="85">
        <f t="shared" si="13"/>
        <v>0</v>
      </c>
      <c r="HM28" s="85">
        <f t="shared" si="13"/>
        <v>0</v>
      </c>
      <c r="HN28" s="85">
        <f t="shared" si="13"/>
        <v>0</v>
      </c>
      <c r="HO28" s="85">
        <f t="shared" ca="1" si="12"/>
        <v>25075029.431347001</v>
      </c>
    </row>
    <row r="29" spans="1:223" hidden="1" outlineLevel="1" x14ac:dyDescent="0.75">
      <c r="A29" s="7" t="s">
        <v>35</v>
      </c>
      <c r="B29" s="112" t="s">
        <v>199</v>
      </c>
      <c r="C29" s="104"/>
      <c r="D29" s="104">
        <f ca="1">EOMONTH(OFFSET(Strats!$B$3,MATCH($B29,Strats!$B$4:$B$31,0),MATCH(D$5,Strats!$C$3:$BS$3,0)),0)</f>
        <v>42886</v>
      </c>
      <c r="E29" s="87">
        <f ca="1">OFFSET(Strats!$B$3,MATCH($B29,Strats!$B$4:$B$31,0),MATCH(E$5,Strats!$C$3:$BS$3,0))</f>
        <v>47975919</v>
      </c>
      <c r="F29" s="88">
        <f ca="1">OFFSET(Strats!$B$3,MATCH($B29,Strats!$B$4:$B$31,0),MATCH(F$5,Strats!$C$3:$BS$3,0))</f>
        <v>0.41665190405211422</v>
      </c>
      <c r="G29" s="85">
        <f t="shared" ca="1" si="7"/>
        <v>19989258.000000004</v>
      </c>
      <c r="H29" s="113">
        <f ca="1">'HTM Output'!G29</f>
        <v>19905786.720000006</v>
      </c>
      <c r="I29" s="87">
        <f ca="1">OFFSET(Strats!$B$3,MATCH($B29,Strats!$B$4:$B$31,0),MATCH(I$5,Strats!$C$3:$BS$3,0))</f>
        <v>47975031.200000003</v>
      </c>
      <c r="J29" s="88">
        <f ca="1">OFFSET(Strats!$B$3,MATCH($B29,Strats!$B$4:$B$31,0),MATCH(J$5,Strats!$C$3:$BS$3,0))</f>
        <v>0.41824056351313249</v>
      </c>
      <c r="K29" s="85">
        <f t="shared" ca="1" si="8"/>
        <v>20065104.083648115</v>
      </c>
      <c r="L29" s="86">
        <f ca="1">IFERROR(XIRR(OFFSET($N29,0,MATCH($D29,$O$6:$GW$6,0)):$GW29,OFFSET($N$6,0,MATCH($D29,$O$6:$GW$6,0)):$GW$6),"N/A")</f>
        <v>0.11744262576103209</v>
      </c>
      <c r="M29" s="95">
        <f t="shared" ca="1" si="9"/>
        <v>1.9996185352977141</v>
      </c>
      <c r="O29" s="100">
        <f>IF(O$6&lt;=$C$2,SUMIFS('Pooled CF'!$E:$E,'Pooled CF'!$A:$A,$A29,'Pooled CF'!$G:$G,O$6),0)+IF(O$6=$C$2,$K29)</f>
        <v>0</v>
      </c>
      <c r="P29" s="100">
        <f>IF(P$6&lt;=$C$2,SUMIFS('Pooled CF'!$E:$E,'Pooled CF'!$A:$A,$A29,'Pooled CF'!$G:$G,P$6),0)+IF(P$6=$C$2,$K29)</f>
        <v>0</v>
      </c>
      <c r="Q29" s="100">
        <f>IF(Q$6&lt;=$C$2,SUMIFS('Pooled CF'!$E:$E,'Pooled CF'!$A:$A,$A29,'Pooled CF'!$G:$G,Q$6),0)+IF(Q$6=$C$2,$K29)</f>
        <v>0</v>
      </c>
      <c r="R29" s="100">
        <f>IF(R$6&lt;=$C$2,SUMIFS('Pooled CF'!$E:$E,'Pooled CF'!$A:$A,$A29,'Pooled CF'!$G:$G,R$6),0)+IF(R$6=$C$2,$K29)</f>
        <v>-19989258</v>
      </c>
      <c r="S29" s="100">
        <f>IF(S$6&lt;=$C$2,SUMIFS('Pooled CF'!$E:$E,'Pooled CF'!$A:$A,$A29,'Pooled CF'!$G:$G,S$6),0)+IF(S$6=$C$2,$K29)</f>
        <v>197040.33</v>
      </c>
      <c r="T29" s="100">
        <f>IF(T$6&lt;=$C$2,SUMIFS('Pooled CF'!$E:$E,'Pooled CF'!$A:$A,$A29,'Pooled CF'!$G:$G,T$6),0)+IF(T$6=$C$2,$K29)</f>
        <v>190683.85</v>
      </c>
      <c r="U29" s="100">
        <f>IF(U$6&lt;=$C$2,SUMIFS('Pooled CF'!$E:$E,'Pooled CF'!$A:$A,$A29,'Pooled CF'!$G:$G,U$6),0)+IF(U$6=$C$2,$K29)</f>
        <v>197039.54</v>
      </c>
      <c r="V29" s="100">
        <f>IF(V$6&lt;=$C$2,SUMIFS('Pooled CF'!$E:$E,'Pooled CF'!$A:$A,$A29,'Pooled CF'!$G:$G,V$6),0)+IF(V$6=$C$2,$K29)</f>
        <v>197039.17</v>
      </c>
      <c r="W29" s="100">
        <f>IF(W$6&lt;=$C$2,SUMIFS('Pooled CF'!$E:$E,'Pooled CF'!$A:$A,$A29,'Pooled CF'!$G:$G,W$6),0)+IF(W$6=$C$2,$K29)</f>
        <v>190682.71</v>
      </c>
      <c r="X29" s="100">
        <f>IF(X$6&lt;=$C$2,SUMIFS('Pooled CF'!$E:$E,'Pooled CF'!$A:$A,$A29,'Pooled CF'!$G:$G,X$6),0)+IF(X$6=$C$2,$K29)</f>
        <v>197038.32</v>
      </c>
      <c r="Y29" s="100">
        <f>IF(Y$6&lt;=$C$2,SUMIFS('Pooled CF'!$E:$E,'Pooled CF'!$A:$A,$A29,'Pooled CF'!$G:$G,Y$6),0)+IF(Y$6=$C$2,$K29)</f>
        <v>190681.88</v>
      </c>
      <c r="Z29" s="100">
        <f>IF(Z$6&lt;=$C$2,SUMIFS('Pooled CF'!$E:$E,'Pooled CF'!$A:$A,$A29,'Pooled CF'!$G:$G,Z$6),0)+IF(Z$6=$C$2,$K29)</f>
        <v>190681.4</v>
      </c>
      <c r="AA29" s="100">
        <f>IF(AA$6&lt;=$C$2,SUMIFS('Pooled CF'!$E:$E,'Pooled CF'!$A:$A,$A29,'Pooled CF'!$G:$G,AA$6),0)+IF(AA$6=$C$2,$K29)</f>
        <v>190681.02</v>
      </c>
      <c r="AB29" s="100">
        <f>IF(AB$6&lt;=$C$2,SUMIFS('Pooled CF'!$E:$E,'Pooled CF'!$A:$A,$A29,'Pooled CF'!$G:$G,AB$6),0)+IF(AB$6=$C$2,$K29)</f>
        <v>190688.34</v>
      </c>
      <c r="AC29" s="100">
        <f>IF(AC$6&lt;=$C$2,SUMIFS('Pooled CF'!$E:$E,'Pooled CF'!$A:$A,$A29,'Pooled CF'!$G:$G,AC$6),0)+IF(AC$6=$C$2,$K29)</f>
        <v>197035.92</v>
      </c>
      <c r="AD29" s="100">
        <f>IF(AD$6&lt;=$C$2,SUMIFS('Pooled CF'!$E:$E,'Pooled CF'!$A:$A,$A29,'Pooled CF'!$G:$G,AD$6),0)+IF(AD$6=$C$2,$K29)</f>
        <v>190679.41</v>
      </c>
      <c r="AE29" s="100">
        <f>IF(AE$6&lt;=$C$2,SUMIFS('Pooled CF'!$E:$E,'Pooled CF'!$A:$A,$A29,'Pooled CF'!$G:$G,AE$6),0)+IF(AE$6=$C$2,$K29)</f>
        <v>197034.73</v>
      </c>
      <c r="AF29" s="100">
        <f>IF(AF$6&lt;=$C$2,SUMIFS('Pooled CF'!$E:$E,'Pooled CF'!$A:$A,$A29,'Pooled CF'!$G:$G,AF$6),0)+IF(AF$6=$C$2,$K29)</f>
        <v>190678.24</v>
      </c>
      <c r="AG29" s="100">
        <f>IF(AG$6&lt;=$C$2,SUMIFS('Pooled CF'!$E:$E,'Pooled CF'!$A:$A,$A29,'Pooled CF'!$G:$G,AG$6),0)+IF(AG$6=$C$2,$K29)</f>
        <v>197033.52</v>
      </c>
      <c r="AH29" s="100">
        <f>IF(AH$6&lt;=$C$2,SUMIFS('Pooled CF'!$E:$E,'Pooled CF'!$A:$A,$A29,'Pooled CF'!$G:$G,AH$6),0)+IF(AH$6=$C$2,$K29)</f>
        <v>197032.93</v>
      </c>
      <c r="AI29" s="100">
        <f>IF(AI$6&lt;=$C$2,SUMIFS('Pooled CF'!$E:$E,'Pooled CF'!$A:$A,$A29,'Pooled CF'!$G:$G,AI$6),0)+IF(AI$6=$C$2,$K29)</f>
        <v>190676.48000000001</v>
      </c>
      <c r="AJ29" s="100">
        <f>IF(AJ$6&lt;=$C$2,SUMIFS('Pooled CF'!$E:$E,'Pooled CF'!$A:$A,$A29,'Pooled CF'!$G:$G,AJ$6),0)+IF(AJ$6=$C$2,$K29)</f>
        <v>197031.66</v>
      </c>
      <c r="AK29" s="100">
        <f>IF(AK$6&lt;=$C$2,SUMIFS('Pooled CF'!$E:$E,'Pooled CF'!$A:$A,$A29,'Pooled CF'!$G:$G,AK$6),0)+IF(AK$6=$C$2,$K29)</f>
        <v>190675.29</v>
      </c>
      <c r="AL29" s="100">
        <f>IF(AL$6&lt;=$C$2,SUMIFS('Pooled CF'!$E:$E,'Pooled CF'!$A:$A,$A29,'Pooled CF'!$G:$G,AL$6),0)+IF(AL$6=$C$2,$K29)</f>
        <v>190674.66</v>
      </c>
      <c r="AM29" s="100">
        <f>IF(AM$6&lt;=$C$2,SUMIFS('Pooled CF'!$E:$E,'Pooled CF'!$A:$A,$A29,'Pooled CF'!$G:$G,AM$6),0)+IF(AM$6=$C$2,$K29)</f>
        <v>190674.13</v>
      </c>
      <c r="AN29" s="100">
        <f>IF(AN$6&lt;=$C$2,SUMIFS('Pooled CF'!$E:$E,'Pooled CF'!$A:$A,$A29,'Pooled CF'!$G:$G,AN$6),0)+IF(AN$6=$C$2,$K29)</f>
        <v>190682.89</v>
      </c>
      <c r="AO29" s="100">
        <f>IF(AO$6&lt;=$C$2,SUMIFS('Pooled CF'!$E:$E,'Pooled CF'!$A:$A,$A29,'Pooled CF'!$G:$G,AO$6),0)+IF(AO$6=$C$2,$K29)</f>
        <v>197025.48</v>
      </c>
      <c r="AP29" s="100">
        <f>IF(AP$6&lt;=$C$2,SUMIFS('Pooled CF'!$E:$E,'Pooled CF'!$A:$A,$A29,'Pooled CF'!$G:$G,AP$6),0)+IF(AP$6=$C$2,$K29)</f>
        <v>190667.18</v>
      </c>
      <c r="AQ29" s="100">
        <f>IF(AQ$6&lt;=$C$2,SUMIFS('Pooled CF'!$E:$E,'Pooled CF'!$A:$A,$A29,'Pooled CF'!$G:$G,AQ$6),0)+IF(AQ$6=$C$2,$K29)</f>
        <v>197022.28</v>
      </c>
      <c r="AR29" s="100">
        <f>IF(AR$6&lt;=$C$2,SUMIFS('Pooled CF'!$E:$E,'Pooled CF'!$A:$A,$A29,'Pooled CF'!$G:$G,AR$6),0)+IF(AR$6=$C$2,$K29)</f>
        <v>190666.07</v>
      </c>
      <c r="AS29" s="100">
        <f>IF(AS$6&lt;=$C$2,SUMIFS('Pooled CF'!$E:$E,'Pooled CF'!$A:$A,$A29,'Pooled CF'!$G:$G,AS$6),0)+IF(AS$6=$C$2,$K29)</f>
        <v>197020.74</v>
      </c>
      <c r="AT29" s="100">
        <f>IF(AT$6&lt;=$C$2,SUMIFS('Pooled CF'!$E:$E,'Pooled CF'!$A:$A,$A29,'Pooled CF'!$G:$G,AT$6),0)+IF(AT$6=$C$2,$K29)</f>
        <v>197020.04</v>
      </c>
      <c r="AU29" s="100">
        <f>IF(AU$6&lt;=$C$2,SUMIFS('Pooled CF'!$E:$E,'Pooled CF'!$A:$A,$A29,'Pooled CF'!$G:$G,AU$6),0)+IF(AU$6=$C$2,$K29)</f>
        <v>190663.84</v>
      </c>
      <c r="AV29" s="100">
        <f>IF(AV$6&lt;=$C$2,SUMIFS('Pooled CF'!$E:$E,'Pooled CF'!$A:$A,$A29,'Pooled CF'!$G:$G,AV$6),0)+IF(AV$6=$C$2,$K29)</f>
        <v>197018.4</v>
      </c>
      <c r="AW29" s="100">
        <f>IF(AW$6&lt;=$C$2,SUMIFS('Pooled CF'!$E:$E,'Pooled CF'!$A:$A,$A29,'Pooled CF'!$G:$G,AW$6),0)+IF(AW$6=$C$2,$K29)</f>
        <v>190662.24</v>
      </c>
      <c r="AX29" s="100">
        <f>IF(AX$6&lt;=$C$2,SUMIFS('Pooled CF'!$E:$E,'Pooled CF'!$A:$A,$A29,'Pooled CF'!$G:$G,AX$6),0)+IF(AX$6=$C$2,$K29)</f>
        <v>197016.72</v>
      </c>
      <c r="AY29" s="100">
        <f>IF(AY$6&lt;=$C$2,SUMIFS('Pooled CF'!$E:$E,'Pooled CF'!$A:$A,$A29,'Pooled CF'!$G:$G,AY$6),0)+IF(AY$6=$C$2,$K29)</f>
        <v>190660.58</v>
      </c>
      <c r="AZ29" s="100">
        <f>IF(AZ$6&lt;=$C$2,SUMIFS('Pooled CF'!$E:$E,'Pooled CF'!$A:$A,$A29,'Pooled CF'!$G:$G,AZ$6),0)+IF(AZ$6=$C$2,$K29)</f>
        <v>190664.99</v>
      </c>
      <c r="BA29" s="100">
        <f>IF(BA$6&lt;=$C$2,SUMIFS('Pooled CF'!$E:$E,'Pooled CF'!$A:$A,$A29,'Pooled CF'!$G:$G,BA$6),0)+IF(BA$6=$C$2,$K29)</f>
        <v>197013.99</v>
      </c>
      <c r="BB29" s="100">
        <f>IF(BB$6&lt;=$C$2,SUMIFS('Pooled CF'!$E:$E,'Pooled CF'!$A:$A,$A29,'Pooled CF'!$G:$G,BB$6),0)+IF(BB$6=$C$2,$K29)</f>
        <v>190657.89</v>
      </c>
      <c r="BC29" s="100">
        <f>IF(BC$6&lt;=$C$2,SUMIFS('Pooled CF'!$E:$E,'Pooled CF'!$A:$A,$A29,'Pooled CF'!$G:$G,BC$6),0)+IF(BC$6=$C$2,$K29)</f>
        <v>197012.5</v>
      </c>
      <c r="BD29" s="100">
        <f>IF(BD$6&lt;=$C$2,SUMIFS('Pooled CF'!$E:$E,'Pooled CF'!$A:$A,$A29,'Pooled CF'!$G:$G,BD$6),0)+IF(BD$6=$C$2,$K29)</f>
        <v>187798.26</v>
      </c>
      <c r="BE29" s="100">
        <f>IF(BE$6&lt;=$C$2,SUMIFS('Pooled CF'!$E:$E,'Pooled CF'!$A:$A,$A29,'Pooled CF'!$G:$G,BE$6),0)+IF(BE$6=$C$2,$K29)</f>
        <v>190647.76</v>
      </c>
      <c r="BF29" s="100">
        <f>IF(BF$6&lt;=$C$2,SUMIFS('Pooled CF'!$E:$E,'Pooled CF'!$A:$A,$A29,'Pooled CF'!$G:$G,BF$6),0)+IF(BF$6=$C$2,$K29)</f>
        <v>182923.51</v>
      </c>
      <c r="BG29" s="100">
        <f>IF(BG$6&lt;=$C$2,SUMIFS('Pooled CF'!$E:$E,'Pooled CF'!$A:$A,$A29,'Pooled CF'!$G:$G,BG$6),0)+IF(BG$6=$C$2,$K29)</f>
        <v>172213.35</v>
      </c>
      <c r="BH29" s="100">
        <f>IF(BH$6&lt;=$C$2,SUMIFS('Pooled CF'!$E:$E,'Pooled CF'!$A:$A,$A29,'Pooled CF'!$G:$G,BH$6),0)+IF(BH$6=$C$2,$K29)</f>
        <v>178367.57</v>
      </c>
      <c r="BI29" s="100">
        <f>IF(BI$6&lt;=$C$2,SUMIFS('Pooled CF'!$E:$E,'Pooled CF'!$A:$A,$A29,'Pooled CF'!$G:$G,BI$6),0)+IF(BI$6=$C$2,$K29)</f>
        <v>164743.21</v>
      </c>
      <c r="BJ29" s="100">
        <f>IF(BJ$6&lt;=$C$2,SUMIFS('Pooled CF'!$E:$E,'Pooled CF'!$A:$A,$A29,'Pooled CF'!$G:$G,BJ$6),0)+IF(BJ$6=$C$2,$K29)</f>
        <v>166530.54</v>
      </c>
      <c r="BK29" s="100">
        <f>IF(BK$6&lt;=$C$2,SUMIFS('Pooled CF'!$E:$E,'Pooled CF'!$A:$A,$A29,'Pooled CF'!$G:$G,BK$6),0)+IF(BK$6=$C$2,$K29)</f>
        <v>181042.51</v>
      </c>
      <c r="BL29" s="100">
        <f>IF(BL$6&lt;=$C$2,SUMIFS('Pooled CF'!$E:$E,'Pooled CF'!$A:$A,$A29,'Pooled CF'!$G:$G,BL$6),0)+IF(BL$6=$C$2,$K29)</f>
        <v>168573.27</v>
      </c>
      <c r="BM29" s="100">
        <f>IF(BM$6&lt;=$C$2,SUMIFS('Pooled CF'!$E:$E,'Pooled CF'!$A:$A,$A29,'Pooled CF'!$G:$G,BM$6),0)+IF(BM$6=$C$2,$K29)</f>
        <v>266816.15000000002</v>
      </c>
      <c r="BN29" s="100">
        <f>IF(BN$6&lt;=$C$2,SUMIFS('Pooled CF'!$E:$E,'Pooled CF'!$A:$A,$A29,'Pooled CF'!$G:$G,BN$6),0)+IF(BN$6=$C$2,$K29)</f>
        <v>173924.28</v>
      </c>
      <c r="BO29" s="100">
        <f>IF(BO$6&lt;=$C$2,SUMIFS('Pooled CF'!$E:$E,'Pooled CF'!$A:$A,$A29,'Pooled CF'!$G:$G,BO$6),0)+IF(BO$6=$C$2,$K29)</f>
        <v>182504.21</v>
      </c>
      <c r="BP29" s="100">
        <f>IF(BP$6&lt;=$C$2,SUMIFS('Pooled CF'!$E:$E,'Pooled CF'!$A:$A,$A29,'Pooled CF'!$G:$G,BP$6),0)+IF(BP$6=$C$2,$K29)</f>
        <v>176965.29</v>
      </c>
      <c r="BQ29" s="100">
        <f>IF(BQ$6&lt;=$C$2,SUMIFS('Pooled CF'!$E:$E,'Pooled CF'!$A:$A,$A29,'Pooled CF'!$G:$G,BQ$6),0)+IF(BQ$6=$C$2,$K29)</f>
        <v>179724.46</v>
      </c>
      <c r="BR29" s="100">
        <f>IF(BR$6&lt;=$C$2,SUMIFS('Pooled CF'!$E:$E,'Pooled CF'!$A:$A,$A29,'Pooled CF'!$G:$G,BR$6),0)+IF(BR$6=$C$2,$K29)</f>
        <v>182589.16</v>
      </c>
      <c r="BS29" s="100">
        <f>IF(BS$6&lt;=$C$2,SUMIFS('Pooled CF'!$E:$E,'Pooled CF'!$A:$A,$A29,'Pooled CF'!$G:$G,BS$6),0)+IF(BS$6=$C$2,$K29)</f>
        <v>176584.85</v>
      </c>
      <c r="BT29" s="100">
        <f>IF(BT$6&lt;=$C$2,SUMIFS('Pooled CF'!$E:$E,'Pooled CF'!$A:$A,$A29,'Pooled CF'!$G:$G,BT$6),0)+IF(BT$6=$C$2,$K29)</f>
        <v>182608.37</v>
      </c>
      <c r="BU29" s="100">
        <f>IF(BU$6&lt;=$C$2,SUMIFS('Pooled CF'!$E:$E,'Pooled CF'!$A:$A,$A29,'Pooled CF'!$G:$G,BU$6),0)+IF(BU$6=$C$2,$K29)</f>
        <v>176603.49</v>
      </c>
      <c r="BV29" s="100">
        <f>IF(BV$6&lt;=$C$2,SUMIFS('Pooled CF'!$E:$E,'Pooled CF'!$A:$A,$A29,'Pooled CF'!$G:$G,BV$6),0)+IF(BV$6=$C$2,$K29)</f>
        <v>176396.79</v>
      </c>
      <c r="BW29" s="100">
        <f>IF(BW$6&lt;=$C$2,SUMIFS('Pooled CF'!$E:$E,'Pooled CF'!$A:$A,$A29,'Pooled CF'!$G:$G,BW$6),0)+IF(BW$6=$C$2,$K29)</f>
        <v>176406.21</v>
      </c>
      <c r="BX29" s="100">
        <f>IF(BX$6&lt;=$C$2,SUMIFS('Pooled CF'!$E:$E,'Pooled CF'!$A:$A,$A29,'Pooled CF'!$G:$G,BX$6),0)+IF(BX$6=$C$2,$K29)</f>
        <v>177200.94</v>
      </c>
      <c r="BY29" s="100">
        <f>IF(BY$6&lt;=$C$2,SUMIFS('Pooled CF'!$E:$E,'Pooled CF'!$A:$A,$A29,'Pooled CF'!$G:$G,BY$6),0)+IF(BY$6=$C$2,$K29)</f>
        <v>182698.1</v>
      </c>
      <c r="BZ29" s="100">
        <f>IF(BZ$6&lt;=$C$2,SUMIFS('Pooled CF'!$E:$E,'Pooled CF'!$A:$A,$A29,'Pooled CF'!$G:$G,BZ$6),0)+IF(BZ$6=$C$2,$K29)</f>
        <v>251822.91</v>
      </c>
      <c r="CA29" s="100">
        <f>IF(CA$6&lt;=$C$2,SUMIFS('Pooled CF'!$E:$E,'Pooled CF'!$A:$A,$A29,'Pooled CF'!$G:$G,CA$6),0)+IF(CA$6=$C$2,$K29)</f>
        <v>186151.25</v>
      </c>
      <c r="CB29" s="100">
        <f>IF(CB$6&lt;=$C$2,SUMIFS('Pooled CF'!$E:$E,'Pooled CF'!$A:$A,$A29,'Pooled CF'!$G:$G,CB$6),0)+IF(CB$6=$C$2,$K29)</f>
        <v>180142.5</v>
      </c>
      <c r="CC29" s="100">
        <f>IF(CC$6&lt;=$C$2,SUMIFS('Pooled CF'!$E:$E,'Pooled CF'!$A:$A,$A29,'Pooled CF'!$G:$G,CC$6),0)+IF(CC$6=$C$2,$K29)</f>
        <v>182756.87</v>
      </c>
      <c r="CD29" s="100">
        <f>IF(CD$6&lt;=$C$2,SUMIFS('Pooled CF'!$E:$E,'Pooled CF'!$A:$A,$A29,'Pooled CF'!$G:$G,CD$6),0)+IF(CD$6=$C$2,$K29)</f>
        <v>186180.76</v>
      </c>
      <c r="CE29" s="100">
        <f>IF(CE$6&lt;=$C$2,SUMIFS('Pooled CF'!$E:$E,'Pooled CF'!$A:$A,$A29,'Pooled CF'!$G:$G,CE$6),0)+IF(CE$6=$C$2,$K29)</f>
        <v>180171.11</v>
      </c>
      <c r="CF29" s="100">
        <f>IF(CF$6&lt;=$C$2,SUMIFS('Pooled CF'!$E:$E,'Pooled CF'!$A:$A,$A29,'Pooled CF'!$G:$G,CF$6),0)+IF(CF$6=$C$2,$K29)</f>
        <v>186200.73</v>
      </c>
      <c r="CG29" s="100">
        <f>IF(CG$6&lt;=$C$2,SUMIFS('Pooled CF'!$E:$E,'Pooled CF'!$A:$A,$A29,'Pooled CF'!$G:$G,CG$6),0)+IF(CG$6=$C$2,$K29)</f>
        <v>180190.48</v>
      </c>
      <c r="CH29" s="100">
        <f>IF(CH$6&lt;=$C$2,SUMIFS('Pooled CF'!$E:$E,'Pooled CF'!$A:$A,$A29,'Pooled CF'!$G:$G,CH$6),0)+IF(CH$6=$C$2,$K29)</f>
        <v>179950.84</v>
      </c>
      <c r="CI29" s="100">
        <f>IF(CI$6&lt;=$C$2,SUMIFS('Pooled CF'!$E:$E,'Pooled CF'!$A:$A,$A29,'Pooled CF'!$G:$G,CI$6),0)+IF(CI$6=$C$2,$K29)</f>
        <v>179960.74</v>
      </c>
      <c r="CJ29" s="100">
        <f>IF(CJ$6&lt;=$C$2,SUMIFS('Pooled CF'!$E:$E,'Pooled CF'!$A:$A,$A29,'Pooled CF'!$G:$G,CJ$6),0)+IF(CJ$6=$C$2,$K29)</f>
        <v>180742.11</v>
      </c>
      <c r="CK29" s="100">
        <f>IF(CK$6&lt;=$C$2,SUMIFS('Pooled CF'!$E:$E,'Pooled CF'!$A:$A,$A29,'Pooled CF'!$G:$G,CK$6),0)+IF(CK$6=$C$2,$K29)</f>
        <v>186251.98</v>
      </c>
      <c r="CL29" s="100">
        <f>IF(CL$6&lt;=$C$2,SUMIFS('Pooled CF'!$E:$E,'Pooled CF'!$A:$A,$A29,'Pooled CF'!$G:$G,CL$6),0)+IF(CL$6=$C$2,$K29)</f>
        <v>180240.14</v>
      </c>
      <c r="CM29" s="100">
        <f>IF(CM$6&lt;=$C$2,SUMIFS('Pooled CF'!$E:$E,'Pooled CF'!$A:$A,$A29,'Pooled CF'!$G:$G,CM$6),0)+IF(CM$6=$C$2,$K29)</f>
        <v>186272.2</v>
      </c>
      <c r="CN29" s="100">
        <f>IF(CN$6&lt;=$C$2,SUMIFS('Pooled CF'!$E:$E,'Pooled CF'!$A:$A,$A29,'Pooled CF'!$G:$G,CN$6),0)+IF(CN$6=$C$2,$K29)</f>
        <v>180256.28</v>
      </c>
      <c r="CO29" s="100">
        <f>IF(CO$6&lt;=$C$2,SUMIFS('Pooled CF'!$E:$E,'Pooled CF'!$A:$A,$A29,'Pooled CF'!$G:$G,CO$6),0)+IF(CO$6=$C$2,$K29)</f>
        <v>186288.88</v>
      </c>
      <c r="CP29" s="100">
        <f>IF(CP$6&lt;=$C$2,SUMIFS('Pooled CF'!$E:$E,'Pooled CF'!$A:$A,$A29,'Pooled CF'!$G:$G,CP$6),0)+IF(CP$6=$C$2,$K29)</f>
        <v>186298.74</v>
      </c>
      <c r="CQ29" s="100">
        <f>IF(CQ$6&lt;=$C$2,SUMIFS('Pooled CF'!$E:$E,'Pooled CF'!$A:$A,$A29,'Pooled CF'!$G:$G,CQ$6),0)+IF(CQ$6=$C$2,$K29)</f>
        <v>180285.48</v>
      </c>
      <c r="CR29" s="100">
        <f>IF(CR$6&lt;=$C$2,SUMIFS('Pooled CF'!$E:$E,'Pooled CF'!$A:$A,$A29,'Pooled CF'!$G:$G,CR$6),0)+IF(CR$6=$C$2,$K29)</f>
        <v>186319.1</v>
      </c>
      <c r="CS29" s="100">
        <f>IF(CS$6&lt;=$C$2,SUMIFS('Pooled CF'!$E:$E,'Pooled CF'!$A:$A,$A29,'Pooled CF'!$G:$G,CS$6),0)+IF(CS$6=$C$2,$K29)</f>
        <v>180305.22</v>
      </c>
      <c r="CT29" s="100">
        <f>IF(CT$6&lt;=$C$2,SUMIFS('Pooled CF'!$E:$E,'Pooled CF'!$A:$A,$A29,'Pooled CF'!$G:$G,CT$6),0)+IF(CT$6=$C$2,$K29)</f>
        <v>186339.53</v>
      </c>
      <c r="CU29" s="100">
        <f>IF(CU$6&lt;=$C$2,SUMIFS('Pooled CF'!$E:$E,'Pooled CF'!$A:$A,$A29,'Pooled CF'!$G:$G,CU$6),0)+IF(CU$6=$C$2,$K29)</f>
        <v>180082.19</v>
      </c>
      <c r="CV29" s="100">
        <f>IF(CV$6&lt;=$C$2,SUMIFS('Pooled CF'!$E:$E,'Pooled CF'!$A:$A,$A29,'Pooled CF'!$G:$G,CV$6),0)+IF(CV$6=$C$2,$K29)</f>
        <v>180586.03</v>
      </c>
      <c r="CW29" s="100">
        <f>IF(CW$6&lt;=$C$2,SUMIFS('Pooled CF'!$E:$E,'Pooled CF'!$A:$A,$A29,'Pooled CF'!$G:$G,CW$6),0)+IF(CW$6=$C$2,$K29)</f>
        <v>184743.55</v>
      </c>
      <c r="CX29" s="100">
        <f>IF(CX$6&lt;=$C$2,SUMIFS('Pooled CF'!$E:$E,'Pooled CF'!$A:$A,$A29,'Pooled CF'!$G:$G,CX$6),0)+IF(CX$6=$C$2,$K29)</f>
        <v>180020.18</v>
      </c>
      <c r="CY29" s="100">
        <f>IF(CY$6&lt;=$C$2,SUMIFS('Pooled CF'!$E:$E,'Pooled CF'!$A:$A,$A29,'Pooled CF'!$G:$G,CY$6),0)+IF(CY$6=$C$2,$K29)</f>
        <v>181673.67</v>
      </c>
      <c r="CZ29" s="100">
        <f>IF(CZ$6&lt;=$C$2,SUMIFS('Pooled CF'!$E:$E,'Pooled CF'!$A:$A,$A29,'Pooled CF'!$G:$G,CZ$6),0)+IF(CZ$6=$C$2,$K29)</f>
        <v>180039.87</v>
      </c>
      <c r="DA29" s="100">
        <f>IF(DA$6&lt;=$C$2,SUMIFS('Pooled CF'!$E:$E,'Pooled CF'!$A:$A,$A29,'Pooled CF'!$G:$G,DA$6),0)+IF(DA$6=$C$2,$K29)</f>
        <v>186065.29</v>
      </c>
      <c r="DB29" s="100">
        <f>IF(DB$6&lt;=$C$2,SUMIFS('Pooled CF'!$E:$E,'Pooled CF'!$A:$A,$A29,'Pooled CF'!$G:$G,DB$6),0)+IF(DB$6=$C$2,$K29)</f>
        <v>186075.16</v>
      </c>
      <c r="DC29" s="100">
        <f>IF(DC$6&lt;=$C$2,SUMIFS('Pooled CF'!$E:$E,'Pooled CF'!$A:$A,$A29,'Pooled CF'!$G:$G,DC$6),0)+IF(DC$6=$C$2,$K29)</f>
        <v>180069.15</v>
      </c>
      <c r="DD29" s="100">
        <f>IF(DD$6&lt;=$C$2,SUMIFS('Pooled CF'!$E:$E,'Pooled CF'!$A:$A,$A29,'Pooled CF'!$G:$G,DD$6),0)+IF(DD$6=$C$2,$K29)</f>
        <v>186095.58</v>
      </c>
      <c r="DE29" s="100">
        <f>IF(DE$6&lt;=$C$2,SUMIFS('Pooled CF'!$E:$E,'Pooled CF'!$A:$A,$A29,'Pooled CF'!$G:$G,DE$6),0)+IF(DE$6=$C$2,$K29)</f>
        <v>180068.99</v>
      </c>
      <c r="DF29" s="100">
        <f>IF(DF$6&lt;=$C$2,SUMIFS('Pooled CF'!$E:$E,'Pooled CF'!$A:$A,$A29,'Pooled CF'!$G:$G,DF$6),0)+IF(DF$6=$C$2,$K29)</f>
        <v>179862.39</v>
      </c>
      <c r="DG29" s="100">
        <f>IF(DG$6&lt;=$C$2,SUMIFS('Pooled CF'!$E:$E,'Pooled CF'!$A:$A,$A29,'Pooled CF'!$G:$G,DG$6),0)+IF(DG$6=$C$2,$K29)</f>
        <v>179872.56</v>
      </c>
      <c r="DH29" s="100">
        <f>IF(DH$6&lt;=$C$2,SUMIFS('Pooled CF'!$E:$E,'Pooled CF'!$A:$A,$A29,'Pooled CF'!$G:$G,DH$6),0)+IF(DH$6=$C$2,$K29)</f>
        <v>180618.84</v>
      </c>
      <c r="DI29" s="100">
        <f>IF(DI$6&lt;=$C$2,SUMIFS('Pooled CF'!$E:$E,'Pooled CF'!$A:$A,$A29,'Pooled CF'!$G:$G,DI$6),0)+IF(DI$6=$C$2,$K29)</f>
        <v>186147.66</v>
      </c>
      <c r="DJ29" s="100">
        <f>IF(DJ$6&lt;=$C$2,SUMIFS('Pooled CF'!$E:$E,'Pooled CF'!$A:$A,$A29,'Pooled CF'!$G:$G,DJ$6),0)+IF(DJ$6=$C$2,$K29)</f>
        <v>180139.39</v>
      </c>
      <c r="DK29" s="100">
        <f>IF(DK$6&lt;=$C$2,SUMIFS('Pooled CF'!$E:$E,'Pooled CF'!$A:$A,$A29,'Pooled CF'!$G:$G,DK$6),0)+IF(DK$6=$C$2,$K29)</f>
        <v>174432.36</v>
      </c>
      <c r="DL29" s="100">
        <f>IF(DL$6&lt;=$C$2,SUMIFS('Pooled CF'!$E:$E,'Pooled CF'!$A:$A,$A29,'Pooled CF'!$G:$G,DL$6),0)+IF(DL$6=$C$2,$K29)</f>
        <v>165414.34</v>
      </c>
      <c r="DM29" s="100">
        <f>IF(DM$6&lt;=$C$2,SUMIFS('Pooled CF'!$E:$E,'Pooled CF'!$A:$A,$A29,'Pooled CF'!$G:$G,DM$6),0)+IF(DM$6=$C$2,$K29)</f>
        <v>170968.8</v>
      </c>
      <c r="DN29" s="100">
        <f>IF(DN$6&lt;=$C$2,SUMIFS('Pooled CF'!$E:$E,'Pooled CF'!$A:$A,$A29,'Pooled CF'!$G:$G,DN$6),0)+IF(DN$6=$C$2,$K29)</f>
        <v>163203.94</v>
      </c>
      <c r="DO29" s="100">
        <f>IF(DO$6&lt;=$C$2,SUMIFS('Pooled CF'!$E:$E,'Pooled CF'!$A:$A,$A29,'Pooled CF'!$G:$G,DO$6),0)+IF(DO$6=$C$2,$K29)</f>
        <v>160409.38</v>
      </c>
      <c r="DP29" s="100">
        <f>IF(DP$6&lt;=$C$2,SUMIFS('Pooled CF'!$E:$E,'Pooled CF'!$A:$A,$A29,'Pooled CF'!$G:$G,DP$6),0)+IF(DP$6=$C$2,$K29)</f>
        <v>155562.49</v>
      </c>
      <c r="DQ29" s="100">
        <f>IF(DQ$6&lt;=$C$2,SUMIFS('Pooled CF'!$E:$E,'Pooled CF'!$A:$A,$A29,'Pooled CF'!$G:$G,DQ$6),0)+IF(DQ$6=$C$2,$K29)</f>
        <v>124528.03</v>
      </c>
      <c r="DR29" s="100">
        <f>IF(DR$6&lt;=$C$2,SUMIFS('Pooled CF'!$E:$E,'Pooled CF'!$A:$A,$A29,'Pooled CF'!$G:$G,DR$6),0)+IF(DR$6=$C$2,$K29)</f>
        <v>130158</v>
      </c>
      <c r="DS29" s="100">
        <f>IF(DS$6&lt;=$C$2,SUMIFS('Pooled CF'!$E:$E,'Pooled CF'!$A:$A,$A29,'Pooled CF'!$G:$G,DS$6),0)+IF(DS$6=$C$2,$K29)</f>
        <v>129988.64</v>
      </c>
      <c r="DT29" s="100">
        <f>IF(DT$6&lt;=$C$2,SUMIFS('Pooled CF'!$E:$E,'Pooled CF'!$A:$A,$A29,'Pooled CF'!$G:$G,DT$6),0)+IF(DT$6=$C$2,$K29)</f>
        <v>136714.45000000001</v>
      </c>
      <c r="DU29" s="100">
        <f>IF(DU$6&lt;=$C$2,SUMIFS('Pooled CF'!$E:$E,'Pooled CF'!$A:$A,$A29,'Pooled CF'!$G:$G,DU$6),0)+IF(DU$6=$C$2,$K29)</f>
        <v>133296.95999999999</v>
      </c>
      <c r="DV29" s="100">
        <f>IF(DV$6&lt;=$C$2,SUMIFS('Pooled CF'!$E:$E,'Pooled CF'!$A:$A,$A29,'Pooled CF'!$G:$G,DV$6),0)+IF(DV$6=$C$2,$K29)</f>
        <v>132537.13</v>
      </c>
      <c r="DW29" s="100">
        <f ca="1">IF(DW$6&lt;=$C$2,SUMIFS('Pooled CF'!$E:$E,'Pooled CF'!$A:$A,$A29,'Pooled CF'!$G:$G,DW$6),0)+IF(DW$6=$C$2,$K29)</f>
        <v>20201566.293648116</v>
      </c>
      <c r="DX29" s="100">
        <f>IF(DX$6&lt;=$C$2,SUMIFS('Pooled CF'!$E:$E,'Pooled CF'!$A:$A,$A29,'Pooled CF'!$G:$G,DX$6),0)+IF(DX$6=$C$2,$K29)</f>
        <v>0</v>
      </c>
      <c r="DY29" s="100">
        <f>IF(DY$6&lt;=$C$2,SUMIFS('Pooled CF'!$E:$E,'Pooled CF'!$A:$A,$A29,'Pooled CF'!$G:$G,DY$6),0)+IF(DY$6=$C$2,$K29)</f>
        <v>0</v>
      </c>
      <c r="DZ29" s="100">
        <f>IF(DZ$6&lt;=$C$2,SUMIFS('Pooled CF'!$E:$E,'Pooled CF'!$A:$A,$A29,'Pooled CF'!$G:$G,DZ$6),0)+IF(DZ$6=$C$2,$K29)</f>
        <v>0</v>
      </c>
      <c r="EA29" s="100">
        <f>IF(EA$6&lt;=$C$2,SUMIFS('Pooled CF'!$E:$E,'Pooled CF'!$A:$A,$A29,'Pooled CF'!$G:$G,EA$6),0)+IF(EA$6=$C$2,$K29)</f>
        <v>0</v>
      </c>
      <c r="EB29" s="100">
        <f>IF(EB$6&lt;=$C$2,SUMIFS('Pooled CF'!$E:$E,'Pooled CF'!$A:$A,$A29,'Pooled CF'!$G:$G,EB$6),0)+IF(EB$6=$C$2,$K29)</f>
        <v>0</v>
      </c>
      <c r="EC29" s="100">
        <f>IF(EC$6&lt;=$C$2,SUMIFS('Pooled CF'!$E:$E,'Pooled CF'!$A:$A,$A29,'Pooled CF'!$G:$G,EC$6),0)+IF(EC$6=$C$2,$K29)</f>
        <v>0</v>
      </c>
      <c r="ED29" s="100">
        <f>IF(ED$6&lt;=$C$2,SUMIFS('Pooled CF'!$E:$E,'Pooled CF'!$A:$A,$A29,'Pooled CF'!$G:$G,ED$6),0)+IF(ED$6=$C$2,$K29)</f>
        <v>0</v>
      </c>
      <c r="EE29" s="100">
        <f>IF(EE$6&lt;=$C$2,SUMIFS('Pooled CF'!$E:$E,'Pooled CF'!$A:$A,$A29,'Pooled CF'!$G:$G,EE$6),0)+IF(EE$6=$C$2,$K29)</f>
        <v>0</v>
      </c>
      <c r="EF29" s="100">
        <f>IF(EF$6&lt;=$C$2,SUMIFS('Pooled CF'!$E:$E,'Pooled CF'!$A:$A,$A29,'Pooled CF'!$G:$G,EF$6),0)+IF(EF$6=$C$2,$K29)</f>
        <v>0</v>
      </c>
      <c r="EG29" s="100">
        <f>IF(EG$6&lt;=$C$2,SUMIFS('Pooled CF'!$E:$E,'Pooled CF'!$A:$A,$A29,'Pooled CF'!$G:$G,EG$6),0)+IF(EG$6=$C$2,$K29)</f>
        <v>0</v>
      </c>
      <c r="EH29" s="100">
        <f>IF(EH$6&lt;=$C$2,SUMIFS('Pooled CF'!$E:$E,'Pooled CF'!$A:$A,$A29,'Pooled CF'!$G:$G,EH$6),0)+IF(EH$6=$C$2,$K29)</f>
        <v>0</v>
      </c>
      <c r="EI29" s="100">
        <f>IF(EI$6&lt;=$C$2,SUMIFS('Pooled CF'!$E:$E,'Pooled CF'!$A:$A,$A29,'Pooled CF'!$G:$G,EI$6),0)+IF(EI$6=$C$2,$K29)</f>
        <v>0</v>
      </c>
      <c r="EJ29" s="100">
        <f>IF(EJ$6&lt;=$C$2,SUMIFS('Pooled CF'!$E:$E,'Pooled CF'!$A:$A,$A29,'Pooled CF'!$G:$G,EJ$6),0)+IF(EJ$6=$C$2,$K29)</f>
        <v>0</v>
      </c>
      <c r="EK29" s="100">
        <f>IF(EK$6&lt;=$C$2,SUMIFS('Pooled CF'!$E:$E,'Pooled CF'!$A:$A,$A29,'Pooled CF'!$G:$G,EK$6),0)+IF(EK$6=$C$2,$K29)</f>
        <v>0</v>
      </c>
      <c r="EL29" s="100">
        <f>IF(EL$6&lt;=$C$2,SUMIFS('Pooled CF'!$E:$E,'Pooled CF'!$A:$A,$A29,'Pooled CF'!$G:$G,EL$6),0)+IF(EL$6=$C$2,$K29)</f>
        <v>0</v>
      </c>
      <c r="EM29" s="100">
        <f>IF(EM$6&lt;=$C$2,SUMIFS('Pooled CF'!$E:$E,'Pooled CF'!$A:$A,$A29,'Pooled CF'!$G:$G,EM$6),0)+IF(EM$6=$C$2,$K29)</f>
        <v>0</v>
      </c>
      <c r="EN29" s="100">
        <f>IF(EN$6&lt;=$C$2,SUMIFS('Pooled CF'!$E:$E,'Pooled CF'!$A:$A,$A29,'Pooled CF'!$G:$G,EN$6),0)+IF(EN$6=$C$2,$K29)</f>
        <v>0</v>
      </c>
      <c r="EO29" s="100">
        <f>IF(EO$6&lt;=$C$2,SUMIFS('Pooled CF'!$E:$E,'Pooled CF'!$A:$A,$A29,'Pooled CF'!$G:$G,EO$6),0)+IF(EO$6=$C$2,$K29)</f>
        <v>0</v>
      </c>
      <c r="EP29" s="100">
        <f>IF(EP$6&lt;=$C$2,SUMIFS('Pooled CF'!$E:$E,'Pooled CF'!$A:$A,$A29,'Pooled CF'!$G:$G,EP$6),0)+IF(EP$6=$C$2,$K29)</f>
        <v>0</v>
      </c>
      <c r="EQ29" s="100">
        <f>IF(EQ$6&lt;=$C$2,SUMIFS('Pooled CF'!$E:$E,'Pooled CF'!$A:$A,$A29,'Pooled CF'!$G:$G,EQ$6),0)+IF(EQ$6=$C$2,$K29)</f>
        <v>0</v>
      </c>
      <c r="ER29" s="100">
        <f>IF(ER$6&lt;=$C$2,SUMIFS('Pooled CF'!$E:$E,'Pooled CF'!$A:$A,$A29,'Pooled CF'!$G:$G,ER$6),0)+IF(ER$6=$C$2,$K29)</f>
        <v>0</v>
      </c>
      <c r="ES29" s="100">
        <f>IF(ES$6&lt;=$C$2,SUMIFS('Pooled CF'!$E:$E,'Pooled CF'!$A:$A,$A29,'Pooled CF'!$G:$G,ES$6),0)+IF(ES$6=$C$2,$K29)</f>
        <v>0</v>
      </c>
      <c r="ET29" s="100">
        <f>IF(ET$6&lt;=$C$2,SUMIFS('Pooled CF'!$E:$E,'Pooled CF'!$A:$A,$A29,'Pooled CF'!$G:$G,ET$6),0)+IF(ET$6=$C$2,$K29)</f>
        <v>0</v>
      </c>
      <c r="EU29" s="100">
        <f>IF(EU$6&lt;=$C$2,SUMIFS('Pooled CF'!$E:$E,'Pooled CF'!$A:$A,$A29,'Pooled CF'!$G:$G,EU$6),0)+IF(EU$6=$C$2,$K29)</f>
        <v>0</v>
      </c>
      <c r="EV29" s="100">
        <f>IF(EV$6&lt;=$C$2,SUMIFS('Pooled CF'!$E:$E,'Pooled CF'!$A:$A,$A29,'Pooled CF'!$G:$G,EV$6),0)+IF(EV$6=$C$2,$K29)</f>
        <v>0</v>
      </c>
      <c r="EW29" s="100">
        <f>IF(EW$6&lt;=$C$2,SUMIFS('Pooled CF'!$E:$E,'Pooled CF'!$A:$A,$A29,'Pooled CF'!$G:$G,EW$6),0)+IF(EW$6=$C$2,$K29)</f>
        <v>0</v>
      </c>
      <c r="EX29" s="100">
        <f>IF(EX$6&lt;=$C$2,SUMIFS('Pooled CF'!$E:$E,'Pooled CF'!$A:$A,$A29,'Pooled CF'!$G:$G,EX$6),0)+IF(EX$6=$C$2,$K29)</f>
        <v>0</v>
      </c>
      <c r="EY29" s="100">
        <f>IF(EY$6&lt;=$C$2,SUMIFS('Pooled CF'!$E:$E,'Pooled CF'!$A:$A,$A29,'Pooled CF'!$G:$G,EY$6),0)+IF(EY$6=$C$2,$K29)</f>
        <v>0</v>
      </c>
      <c r="EZ29" s="100">
        <f>IF(EZ$6&lt;=$C$2,SUMIFS('Pooled CF'!$E:$E,'Pooled CF'!$A:$A,$A29,'Pooled CF'!$G:$G,EZ$6),0)+IF(EZ$6=$C$2,$K29)</f>
        <v>0</v>
      </c>
      <c r="FA29" s="100">
        <f>IF(FA$6&lt;=$C$2,SUMIFS('Pooled CF'!$E:$E,'Pooled CF'!$A:$A,$A29,'Pooled CF'!$G:$G,FA$6),0)+IF(FA$6=$C$2,$K29)</f>
        <v>0</v>
      </c>
      <c r="FB29" s="100">
        <f>IF(FB$6&lt;=$C$2,SUMIFS('Pooled CF'!$E:$E,'Pooled CF'!$A:$A,$A29,'Pooled CF'!$G:$G,FB$6),0)+IF(FB$6=$C$2,$K29)</f>
        <v>0</v>
      </c>
      <c r="FC29" s="100">
        <f>IF(FC$6&lt;=$C$2,SUMIFS('Pooled CF'!$E:$E,'Pooled CF'!$A:$A,$A29,'Pooled CF'!$G:$G,FC$6),0)+IF(FC$6=$C$2,$K29)</f>
        <v>0</v>
      </c>
      <c r="FD29" s="100">
        <f>IF(FD$6&lt;=$C$2,SUMIFS('Pooled CF'!$E:$E,'Pooled CF'!$A:$A,$A29,'Pooled CF'!$G:$G,FD$6),0)+IF(FD$6=$C$2,$K29)</f>
        <v>0</v>
      </c>
      <c r="FE29" s="100">
        <f>IF(FE$6&lt;=$C$2,SUMIFS('Pooled CF'!$E:$E,'Pooled CF'!$A:$A,$A29,'Pooled CF'!$G:$G,FE$6),0)+IF(FE$6=$C$2,$K29)</f>
        <v>0</v>
      </c>
      <c r="FF29" s="100">
        <f>IF(FF$6&lt;=$C$2,SUMIFS('Pooled CF'!$E:$E,'Pooled CF'!$A:$A,$A29,'Pooled CF'!$G:$G,FF$6),0)+IF(FF$6=$C$2,$K29)</f>
        <v>0</v>
      </c>
      <c r="FG29" s="100">
        <f>IF(FG$6&lt;=$C$2,SUMIFS('Pooled CF'!$E:$E,'Pooled CF'!$A:$A,$A29,'Pooled CF'!$G:$G,FG$6),0)+IF(FG$6=$C$2,$K29)</f>
        <v>0</v>
      </c>
      <c r="FH29" s="100">
        <f>IF(FH$6&lt;=$C$2,SUMIFS('Pooled CF'!$E:$E,'Pooled CF'!$A:$A,$A29,'Pooled CF'!$G:$G,FH$6),0)+IF(FH$6=$C$2,$K29)</f>
        <v>0</v>
      </c>
      <c r="FI29" s="100">
        <f>IF(FI$6&lt;=$C$2,SUMIFS('Pooled CF'!$E:$E,'Pooled CF'!$A:$A,$A29,'Pooled CF'!$G:$G,FI$6),0)+IF(FI$6=$C$2,$K29)</f>
        <v>0</v>
      </c>
      <c r="FJ29" s="100">
        <f>IF(FJ$6&lt;=$C$2,SUMIFS('Pooled CF'!$E:$E,'Pooled CF'!$A:$A,$A29,'Pooled CF'!$G:$G,FJ$6),0)+IF(FJ$6=$C$2,$K29)</f>
        <v>0</v>
      </c>
      <c r="FK29" s="100">
        <f>IF(FK$6&lt;=$C$2,SUMIFS('Pooled CF'!$E:$E,'Pooled CF'!$A:$A,$A29,'Pooled CF'!$G:$G,FK$6),0)+IF(FK$6=$C$2,$K29)</f>
        <v>0</v>
      </c>
      <c r="FL29" s="100">
        <f>IF(FL$6&lt;=$C$2,SUMIFS('Pooled CF'!$E:$E,'Pooled CF'!$A:$A,$A29,'Pooled CF'!$G:$G,FL$6),0)+IF(FL$6=$C$2,$K29)</f>
        <v>0</v>
      </c>
      <c r="FM29" s="100">
        <f>IF(FM$6&lt;=$C$2,SUMIFS('Pooled CF'!$E:$E,'Pooled CF'!$A:$A,$A29,'Pooled CF'!$G:$G,FM$6),0)+IF(FM$6=$C$2,$K29)</f>
        <v>0</v>
      </c>
      <c r="FN29" s="100">
        <f>IF(FN$6&lt;=$C$2,SUMIFS('Pooled CF'!$E:$E,'Pooled CF'!$A:$A,$A29,'Pooled CF'!$G:$G,FN$6),0)+IF(FN$6=$C$2,$K29)</f>
        <v>0</v>
      </c>
      <c r="FO29" s="100">
        <f>IF(FO$6&lt;=$C$2,SUMIFS('Pooled CF'!$E:$E,'Pooled CF'!$A:$A,$A29,'Pooled CF'!$G:$G,FO$6),0)+IF(FO$6=$C$2,$K29)</f>
        <v>0</v>
      </c>
      <c r="FP29" s="100">
        <f>IF(FP$6&lt;=$C$2,SUMIFS('Pooled CF'!$E:$E,'Pooled CF'!$A:$A,$A29,'Pooled CF'!$G:$G,FP$6),0)+IF(FP$6=$C$2,$K29)</f>
        <v>0</v>
      </c>
      <c r="FQ29" s="100">
        <f>IF(FQ$6&lt;=$C$2,SUMIFS('Pooled CF'!$E:$E,'Pooled CF'!$A:$A,$A29,'Pooled CF'!$G:$G,FQ$6),0)+IF(FQ$6=$C$2,$K29)</f>
        <v>0</v>
      </c>
      <c r="FR29" s="100">
        <f>IF(FR$6&lt;=$C$2,SUMIFS('Pooled CF'!$E:$E,'Pooled CF'!$A:$A,$A29,'Pooled CF'!$G:$G,FR$6),0)+IF(FR$6=$C$2,$K29)</f>
        <v>0</v>
      </c>
      <c r="FS29" s="100">
        <f>IF(FS$6&lt;=$C$2,SUMIFS('Pooled CF'!$E:$E,'Pooled CF'!$A:$A,$A29,'Pooled CF'!$G:$G,FS$6),0)+IF(FS$6=$C$2,$K29)</f>
        <v>0</v>
      </c>
      <c r="FT29" s="100">
        <f>IF(FT$6&lt;=$C$2,SUMIFS('Pooled CF'!$E:$E,'Pooled CF'!$A:$A,$A29,'Pooled CF'!$G:$G,FT$6),0)+IF(FT$6=$C$2,$K29)</f>
        <v>0</v>
      </c>
      <c r="FU29" s="100">
        <f>IF(FU$6&lt;=$C$2,SUMIFS('Pooled CF'!$E:$E,'Pooled CF'!$A:$A,$A29,'Pooled CF'!$G:$G,FU$6),0)+IF(FU$6=$C$2,$K29)</f>
        <v>0</v>
      </c>
      <c r="FV29" s="100">
        <f>IF(FV$6&lt;=$C$2,SUMIFS('Pooled CF'!$E:$E,'Pooled CF'!$A:$A,$A29,'Pooled CF'!$G:$G,FV$6),0)+IF(FV$6=$C$2,$K29)</f>
        <v>0</v>
      </c>
      <c r="FW29" s="100">
        <f>IF(FW$6&lt;=$C$2,SUMIFS('Pooled CF'!$E:$E,'Pooled CF'!$A:$A,$A29,'Pooled CF'!$G:$G,FW$6),0)+IF(FW$6=$C$2,$K29)</f>
        <v>0</v>
      </c>
      <c r="FX29" s="100">
        <f>IF(FX$6&lt;=$C$2,SUMIFS('Pooled CF'!$E:$E,'Pooled CF'!$A:$A,$A29,'Pooled CF'!$G:$G,FX$6),0)+IF(FX$6=$C$2,$K29)</f>
        <v>0</v>
      </c>
      <c r="FY29" s="100">
        <f>IF(FY$6&lt;=$C$2,SUMIFS('Pooled CF'!$E:$E,'Pooled CF'!$A:$A,$A29,'Pooled CF'!$G:$G,FY$6),0)+IF(FY$6=$C$2,$K29)</f>
        <v>0</v>
      </c>
      <c r="FZ29" s="100">
        <f>IF(FZ$6&lt;=$C$2,SUMIFS('Pooled CF'!$E:$E,'Pooled CF'!$A:$A,$A29,'Pooled CF'!$G:$G,FZ$6),0)+IF(FZ$6=$C$2,$K29)</f>
        <v>0</v>
      </c>
      <c r="GA29" s="100">
        <f>IF(GA$6&lt;=$C$2,SUMIFS('Pooled CF'!$E:$E,'Pooled CF'!$A:$A,$A29,'Pooled CF'!$G:$G,GA$6),0)+IF(GA$6=$C$2,$K29)</f>
        <v>0</v>
      </c>
      <c r="GB29" s="100">
        <f>IF(GB$6&lt;=$C$2,SUMIFS('Pooled CF'!$E:$E,'Pooled CF'!$A:$A,$A29,'Pooled CF'!$G:$G,GB$6),0)+IF(GB$6=$C$2,$K29)</f>
        <v>0</v>
      </c>
      <c r="GC29" s="100">
        <f>IF(GC$6&lt;=$C$2,SUMIFS('Pooled CF'!$E:$E,'Pooled CF'!$A:$A,$A29,'Pooled CF'!$G:$G,GC$6),0)+IF(GC$6=$C$2,$K29)</f>
        <v>0</v>
      </c>
      <c r="GD29" s="100">
        <f>IF(GD$6&lt;=$C$2,SUMIFS('Pooled CF'!$E:$E,'Pooled CF'!$A:$A,$A29,'Pooled CF'!$G:$G,GD$6),0)+IF(GD$6=$C$2,$K29)</f>
        <v>0</v>
      </c>
      <c r="GE29" s="100">
        <f>IF(GE$6&lt;=$C$2,SUMIFS('Pooled CF'!$E:$E,'Pooled CF'!$A:$A,$A29,'Pooled CF'!$G:$G,GE$6),0)+IF(GE$6=$C$2,$K29)</f>
        <v>0</v>
      </c>
      <c r="GF29" s="100">
        <f>IF(GF$6&lt;=$C$2,SUMIFS('Pooled CF'!$E:$E,'Pooled CF'!$A:$A,$A29,'Pooled CF'!$G:$G,GF$6),0)+IF(GF$6=$C$2,$K29)</f>
        <v>0</v>
      </c>
      <c r="GG29" s="100">
        <f>IF(GG$6&lt;=$C$2,SUMIFS('Pooled CF'!$E:$E,'Pooled CF'!$A:$A,$A29,'Pooled CF'!$G:$G,GG$6),0)+IF(GG$6=$C$2,$K29)</f>
        <v>0</v>
      </c>
      <c r="GH29" s="100">
        <f>IF(GH$6&lt;=$C$2,SUMIFS('Pooled CF'!$E:$E,'Pooled CF'!$A:$A,$A29,'Pooled CF'!$G:$G,GH$6),0)+IF(GH$6=$C$2,$K29)</f>
        <v>0</v>
      </c>
      <c r="GI29" s="100">
        <f>IF(GI$6&lt;=$C$2,SUMIFS('Pooled CF'!$E:$E,'Pooled CF'!$A:$A,$A29,'Pooled CF'!$G:$G,GI$6),0)+IF(GI$6=$C$2,$K29)</f>
        <v>0</v>
      </c>
      <c r="GJ29" s="100">
        <f>IF(GJ$6&lt;=$C$2,SUMIFS('Pooled CF'!$E:$E,'Pooled CF'!$A:$A,$A29,'Pooled CF'!$G:$G,GJ$6),0)+IF(GJ$6=$C$2,$K29)</f>
        <v>0</v>
      </c>
      <c r="GK29" s="100">
        <f>IF(GK$6&lt;=$C$2,SUMIFS('Pooled CF'!$E:$E,'Pooled CF'!$A:$A,$A29,'Pooled CF'!$G:$G,GK$6),0)+IF(GK$6=$C$2,$K29)</f>
        <v>0</v>
      </c>
      <c r="GL29" s="100">
        <f>IF(GL$6&lt;=$C$2,SUMIFS('Pooled CF'!$E:$E,'Pooled CF'!$A:$A,$A29,'Pooled CF'!$G:$G,GL$6),0)+IF(GL$6=$C$2,$K29)</f>
        <v>0</v>
      </c>
      <c r="GM29" s="100">
        <f>IF(GM$6&lt;=$C$2,SUMIFS('Pooled CF'!$E:$E,'Pooled CF'!$A:$A,$A29,'Pooled CF'!$G:$G,GM$6),0)+IF(GM$6=$C$2,$K29)</f>
        <v>0</v>
      </c>
      <c r="GN29" s="100">
        <f>IF(GN$6&lt;=$C$2,SUMIFS('Pooled CF'!$E:$E,'Pooled CF'!$A:$A,$A29,'Pooled CF'!$G:$G,GN$6),0)+IF(GN$6=$C$2,$K29)</f>
        <v>0</v>
      </c>
      <c r="GO29" s="100">
        <f>IF(GO$6&lt;=$C$2,SUMIFS('Pooled CF'!$E:$E,'Pooled CF'!$A:$A,$A29,'Pooled CF'!$G:$G,GO$6),0)+IF(GO$6=$C$2,$K29)</f>
        <v>0</v>
      </c>
      <c r="GP29" s="100">
        <f>IF(GP$6&lt;=$C$2,SUMIFS('Pooled CF'!$E:$E,'Pooled CF'!$A:$A,$A29,'Pooled CF'!$G:$G,GP$6),0)+IF(GP$6=$C$2,$K29)</f>
        <v>0</v>
      </c>
      <c r="GQ29" s="100">
        <f>IF(GQ$6&lt;=$C$2,SUMIFS('Pooled CF'!$E:$E,'Pooled CF'!$A:$A,$A29,'Pooled CF'!$G:$G,GQ$6),0)+IF(GQ$6=$C$2,$K29)</f>
        <v>0</v>
      </c>
      <c r="GR29" s="100">
        <f>IF(GR$6&lt;=$C$2,SUMIFS('Pooled CF'!$E:$E,'Pooled CF'!$A:$A,$A29,'Pooled CF'!$G:$G,GR$6),0)+IF(GR$6=$C$2,$K29)</f>
        <v>0</v>
      </c>
      <c r="GS29" s="100">
        <f>IF(GS$6&lt;=$C$2,SUMIFS('Pooled CF'!$E:$E,'Pooled CF'!$A:$A,$A29,'Pooled CF'!$G:$G,GS$6),0)+IF(GS$6=$C$2,$K29)</f>
        <v>0</v>
      </c>
      <c r="GT29" s="100">
        <f>IF(GT$6&lt;=$C$2,SUMIFS('Pooled CF'!$E:$E,'Pooled CF'!$A:$A,$A29,'Pooled CF'!$G:$G,GT$6),0)+IF(GT$6=$C$2,$K29)</f>
        <v>0</v>
      </c>
      <c r="GU29" s="100">
        <f>IF(GU$6&lt;=$C$2,SUMIFS('Pooled CF'!$E:$E,'Pooled CF'!$A:$A,$A29,'Pooled CF'!$G:$G,GU$6),0)+IF(GU$6=$C$2,$K29)</f>
        <v>0</v>
      </c>
      <c r="GV29" s="100">
        <f>IF(GV$6&lt;=$C$2,SUMIFS('Pooled CF'!$E:$E,'Pooled CF'!$A:$A,$A29,'Pooled CF'!$G:$G,GV$6),0)+IF(GV$6=$C$2,$K29)</f>
        <v>0</v>
      </c>
      <c r="GW29" s="100">
        <f>IF(GW$6&lt;=$C$2,SUMIFS('Pooled CF'!$E:$E,'Pooled CF'!$A:$A,$A29,'Pooled CF'!$G:$G,GW$6),0)+IF(GW$6=$C$2,$K29)</f>
        <v>0</v>
      </c>
      <c r="GY29" s="85">
        <f t="shared" si="13"/>
        <v>-18629052.199999999</v>
      </c>
      <c r="GZ29" s="85">
        <f t="shared" si="13"/>
        <v>2319928.94</v>
      </c>
      <c r="HA29" s="85">
        <f t="shared" si="13"/>
        <v>2319797.9500000002</v>
      </c>
      <c r="HB29" s="85">
        <f t="shared" si="13"/>
        <v>2239720.33</v>
      </c>
      <c r="HC29" s="85">
        <f t="shared" si="13"/>
        <v>2214466.58</v>
      </c>
      <c r="HD29" s="85">
        <f t="shared" si="13"/>
        <v>2246318.65</v>
      </c>
      <c r="HE29" s="85">
        <f t="shared" si="13"/>
        <v>2193171.71</v>
      </c>
      <c r="HF29" s="85">
        <f t="shared" si="13"/>
        <v>2191859.19</v>
      </c>
      <c r="HG29" s="85">
        <f t="shared" si="13"/>
        <v>2021160.1800000002</v>
      </c>
      <c r="HH29" s="85">
        <f t="shared" ca="1" si="13"/>
        <v>20864261.473648116</v>
      </c>
      <c r="HI29" s="85">
        <f t="shared" si="13"/>
        <v>0</v>
      </c>
      <c r="HJ29" s="85">
        <f t="shared" si="13"/>
        <v>0</v>
      </c>
      <c r="HK29" s="85">
        <f t="shared" si="13"/>
        <v>0</v>
      </c>
      <c r="HL29" s="85">
        <f t="shared" si="13"/>
        <v>0</v>
      </c>
      <c r="HM29" s="85">
        <f t="shared" si="13"/>
        <v>0</v>
      </c>
      <c r="HN29" s="85">
        <f t="shared" si="13"/>
        <v>0</v>
      </c>
      <c r="HO29" s="85">
        <f t="shared" ca="1" si="12"/>
        <v>19981632.803648118</v>
      </c>
    </row>
    <row r="30" spans="1:223" hidden="1" outlineLevel="1" x14ac:dyDescent="0.75">
      <c r="A30" s="7" t="s">
        <v>36</v>
      </c>
      <c r="B30" s="112" t="s">
        <v>203</v>
      </c>
      <c r="C30" s="104"/>
      <c r="D30" s="104">
        <f ca="1">EOMONTH(OFFSET(Strats!$B$3,MATCH($B30,Strats!$B$4:$B$31,0),MATCH(D$5,Strats!$C$3:$BS$3,0)),0)</f>
        <v>42886</v>
      </c>
      <c r="E30" s="87">
        <f ca="1">OFFSET(Strats!$B$3,MATCH($B30,Strats!$B$4:$B$31,0),MATCH(E$5,Strats!$C$3:$BS$3,0))</f>
        <v>61941308</v>
      </c>
      <c r="F30" s="88">
        <f ca="1">OFFSET(Strats!$B$3,MATCH($B30,Strats!$B$4:$B$31,0),MATCH(F$5,Strats!$C$3:$BS$3,0))</f>
        <v>0.40679320171927918</v>
      </c>
      <c r="G30" s="85">
        <f t="shared" ca="1" si="7"/>
        <v>25197303</v>
      </c>
      <c r="H30" s="113">
        <f ca="1">'HTM Output'!G30</f>
        <v>24457793.45999999</v>
      </c>
      <c r="I30" s="87">
        <f ca="1">OFFSET(Strats!$B$3,MATCH($B30,Strats!$B$4:$B$31,0),MATCH(I$5,Strats!$C$3:$BS$3,0))</f>
        <v>61941308</v>
      </c>
      <c r="J30" s="88">
        <f ca="1">OFFSET(Strats!$B$3,MATCH($B30,Strats!$B$4:$B$31,0),MATCH(J$5,Strats!$C$3:$BS$3,0))</f>
        <v>0.32033580885957402</v>
      </c>
      <c r="K30" s="85">
        <f t="shared" ca="1" si="8"/>
        <v>19842019.000000004</v>
      </c>
      <c r="L30" s="86">
        <f ca="1">IFERROR(XIRR(OFFSET($N30,0,MATCH($D30,$O$6:$GW$6,0)):$GW30,OFFSET($N$6,0,MATCH($D30,$O$6:$GW$6,0)):$GW$6),"N/A")</f>
        <v>9.6493560075759904E-2</v>
      </c>
      <c r="M30" s="95">
        <f t="shared" ca="1" si="9"/>
        <v>1.7581172262761611</v>
      </c>
      <c r="O30" s="100">
        <f>IF(O$6&lt;=$C$2,SUMIFS('Pooled CF'!$E:$E,'Pooled CF'!$A:$A,$A30,'Pooled CF'!$G:$G,O$6),0)+IF(O$6=$C$2,$K30)</f>
        <v>0</v>
      </c>
      <c r="P30" s="100">
        <f>IF(P$6&lt;=$C$2,SUMIFS('Pooled CF'!$E:$E,'Pooled CF'!$A:$A,$A30,'Pooled CF'!$G:$G,P$6),0)+IF(P$6=$C$2,$K30)</f>
        <v>0</v>
      </c>
      <c r="Q30" s="100">
        <f>IF(Q$6&lt;=$C$2,SUMIFS('Pooled CF'!$E:$E,'Pooled CF'!$A:$A,$A30,'Pooled CF'!$G:$G,Q$6),0)+IF(Q$6=$C$2,$K30)</f>
        <v>0</v>
      </c>
      <c r="R30" s="100">
        <f>IF(R$6&lt;=$C$2,SUMIFS('Pooled CF'!$E:$E,'Pooled CF'!$A:$A,$A30,'Pooled CF'!$G:$G,R$6),0)+IF(R$6=$C$2,$K30)</f>
        <v>-25197303</v>
      </c>
      <c r="S30" s="100">
        <f>IF(S$6&lt;=$C$2,SUMIFS('Pooled CF'!$E:$E,'Pooled CF'!$A:$A,$A30,'Pooled CF'!$G:$G,S$6),0)+IF(S$6=$C$2,$K30)</f>
        <v>233595.48</v>
      </c>
      <c r="T30" s="100">
        <f>IF(T$6&lt;=$C$2,SUMIFS('Pooled CF'!$E:$E,'Pooled CF'!$A:$A,$A30,'Pooled CF'!$G:$G,T$6),0)+IF(T$6=$C$2,$K30)</f>
        <v>226058.56</v>
      </c>
      <c r="U30" s="100">
        <f>IF(U$6&lt;=$C$2,SUMIFS('Pooled CF'!$E:$E,'Pooled CF'!$A:$A,$A30,'Pooled CF'!$G:$G,U$6),0)+IF(U$6=$C$2,$K30)</f>
        <v>233591.88</v>
      </c>
      <c r="V30" s="100">
        <f>IF(V$6&lt;=$C$2,SUMIFS('Pooled CF'!$E:$E,'Pooled CF'!$A:$A,$A30,'Pooled CF'!$G:$G,V$6),0)+IF(V$6=$C$2,$K30)</f>
        <v>233590.22</v>
      </c>
      <c r="W30" s="100">
        <f>IF(W$6&lt;=$C$2,SUMIFS('Pooled CF'!$E:$E,'Pooled CF'!$A:$A,$A30,'Pooled CF'!$G:$G,W$6),0)+IF(W$6=$C$2,$K30)</f>
        <v>226053.43</v>
      </c>
      <c r="X30" s="100">
        <f>IF(X$6&lt;=$C$2,SUMIFS('Pooled CF'!$E:$E,'Pooled CF'!$A:$A,$A30,'Pooled CF'!$G:$G,X$6),0)+IF(X$6=$C$2,$K30)</f>
        <v>233586.57</v>
      </c>
      <c r="Y30" s="100">
        <f>IF(Y$6&lt;=$C$2,SUMIFS('Pooled CF'!$E:$E,'Pooled CF'!$A:$A,$A30,'Pooled CF'!$G:$G,Y$6),0)+IF(Y$6=$C$2,$K30)</f>
        <v>226049.87</v>
      </c>
      <c r="Z30" s="100">
        <f>IF(Z$6&lt;=$C$2,SUMIFS('Pooled CF'!$E:$E,'Pooled CF'!$A:$A,$A30,'Pooled CF'!$G:$G,Z$6),0)+IF(Z$6=$C$2,$K30)</f>
        <v>226045.56</v>
      </c>
      <c r="AA30" s="100">
        <f>IF(AA$6&lt;=$C$2,SUMIFS('Pooled CF'!$E:$E,'Pooled CF'!$A:$A,$A30,'Pooled CF'!$G:$G,AA$6),0)+IF(AA$6=$C$2,$K30)</f>
        <v>226048.64000000001</v>
      </c>
      <c r="AB30" s="100">
        <f>IF(AB$6&lt;=$C$2,SUMIFS('Pooled CF'!$E:$E,'Pooled CF'!$A:$A,$A30,'Pooled CF'!$G:$G,AB$6),0)+IF(AB$6=$C$2,$K30)</f>
        <v>226040.17</v>
      </c>
      <c r="AC30" s="100">
        <f>IF(AC$6&lt;=$C$2,SUMIFS('Pooled CF'!$E:$E,'Pooled CF'!$A:$A,$A30,'Pooled CF'!$G:$G,AC$6),0)+IF(AC$6=$C$2,$K30)</f>
        <v>233584.66</v>
      </c>
      <c r="AD30" s="100">
        <f>IF(AD$6&lt;=$C$2,SUMIFS('Pooled CF'!$E:$E,'Pooled CF'!$A:$A,$A30,'Pooled CF'!$G:$G,AD$6),0)+IF(AD$6=$C$2,$K30)</f>
        <v>226040.35</v>
      </c>
      <c r="AE30" s="100">
        <f>IF(AE$6&lt;=$C$2,SUMIFS('Pooled CF'!$E:$E,'Pooled CF'!$A:$A,$A30,'Pooled CF'!$G:$G,AE$6),0)+IF(AE$6=$C$2,$K30)</f>
        <v>233572.97</v>
      </c>
      <c r="AF30" s="100">
        <f>IF(AF$6&lt;=$C$2,SUMIFS('Pooled CF'!$E:$E,'Pooled CF'!$A:$A,$A30,'Pooled CF'!$G:$G,AF$6),0)+IF(AF$6=$C$2,$K30)</f>
        <v>225971.94</v>
      </c>
      <c r="AG30" s="100">
        <f>IF(AG$6&lt;=$C$2,SUMIFS('Pooled CF'!$E:$E,'Pooled CF'!$A:$A,$A30,'Pooled CF'!$G:$G,AG$6),0)+IF(AG$6=$C$2,$K30)</f>
        <v>233588.93</v>
      </c>
      <c r="AH30" s="100">
        <f>IF(AH$6&lt;=$C$2,SUMIFS('Pooled CF'!$E:$E,'Pooled CF'!$A:$A,$A30,'Pooled CF'!$G:$G,AH$6),0)+IF(AH$6=$C$2,$K30)</f>
        <v>233532.21</v>
      </c>
      <c r="AI30" s="100">
        <f>IF(AI$6&lt;=$C$2,SUMIFS('Pooled CF'!$E:$E,'Pooled CF'!$A:$A,$A30,'Pooled CF'!$G:$G,AI$6),0)+IF(AI$6=$C$2,$K30)</f>
        <v>226062.42</v>
      </c>
      <c r="AJ30" s="100">
        <f>IF(AJ$6&lt;=$C$2,SUMIFS('Pooled CF'!$E:$E,'Pooled CF'!$A:$A,$A30,'Pooled CF'!$G:$G,AJ$6),0)+IF(AJ$6=$C$2,$K30)</f>
        <v>233560.56</v>
      </c>
      <c r="AK30" s="100">
        <f>IF(AK$6&lt;=$C$2,SUMIFS('Pooled CF'!$E:$E,'Pooled CF'!$A:$A,$A30,'Pooled CF'!$G:$G,AK$6),0)+IF(AK$6=$C$2,$K30)</f>
        <v>225966.22</v>
      </c>
      <c r="AL30" s="100">
        <f>IF(AL$6&lt;=$C$2,SUMIFS('Pooled CF'!$E:$E,'Pooled CF'!$A:$A,$A30,'Pooled CF'!$G:$G,AL$6),0)+IF(AL$6=$C$2,$K30)</f>
        <v>226021.36</v>
      </c>
      <c r="AM30" s="100">
        <f>IF(AM$6&lt;=$C$2,SUMIFS('Pooled CF'!$E:$E,'Pooled CF'!$A:$A,$A30,'Pooled CF'!$G:$G,AM$6),0)+IF(AM$6=$C$2,$K30)</f>
        <v>226019.02</v>
      </c>
      <c r="AN30" s="100">
        <f>IF(AN$6&lt;=$C$2,SUMIFS('Pooled CF'!$E:$E,'Pooled CF'!$A:$A,$A30,'Pooled CF'!$G:$G,AN$6),0)+IF(AN$6=$C$2,$K30)</f>
        <v>225965.72</v>
      </c>
      <c r="AO30" s="100">
        <f>IF(AO$6&lt;=$C$2,SUMIFS('Pooled CF'!$E:$E,'Pooled CF'!$A:$A,$A30,'Pooled CF'!$G:$G,AO$6),0)+IF(AO$6=$C$2,$K30)</f>
        <v>233398.31</v>
      </c>
      <c r="AP30" s="100">
        <f>IF(AP$6&lt;=$C$2,SUMIFS('Pooled CF'!$E:$E,'Pooled CF'!$A:$A,$A30,'Pooled CF'!$G:$G,AP$6),0)+IF(AP$6=$C$2,$K30)</f>
        <v>225914.54</v>
      </c>
      <c r="AQ30" s="100">
        <f>IF(AQ$6&lt;=$C$2,SUMIFS('Pooled CF'!$E:$E,'Pooled CF'!$A:$A,$A30,'Pooled CF'!$G:$G,AQ$6),0)+IF(AQ$6=$C$2,$K30)</f>
        <v>233540.89</v>
      </c>
      <c r="AR30" s="100">
        <f>IF(AR$6&lt;=$C$2,SUMIFS('Pooled CF'!$E:$E,'Pooled CF'!$A:$A,$A30,'Pooled CF'!$G:$G,AR$6),0)+IF(AR$6=$C$2,$K30)</f>
        <v>226004.01</v>
      </c>
      <c r="AS30" s="100">
        <f>IF(AS$6&lt;=$C$2,SUMIFS('Pooled CF'!$E:$E,'Pooled CF'!$A:$A,$A30,'Pooled CF'!$G:$G,AS$6),0)+IF(AS$6=$C$2,$K30)</f>
        <v>233533.74</v>
      </c>
      <c r="AT30" s="100">
        <f>IF(AT$6&lt;=$C$2,SUMIFS('Pooled CF'!$E:$E,'Pooled CF'!$A:$A,$A30,'Pooled CF'!$G:$G,AT$6),0)+IF(AT$6=$C$2,$K30)</f>
        <v>233530.42</v>
      </c>
      <c r="AU30" s="100">
        <f>IF(AU$6&lt;=$C$2,SUMIFS('Pooled CF'!$E:$E,'Pooled CF'!$A:$A,$A30,'Pooled CF'!$G:$G,AU$6),0)+IF(AU$6=$C$2,$K30)</f>
        <v>225951.58</v>
      </c>
      <c r="AV30" s="100">
        <f>IF(AV$6&lt;=$C$2,SUMIFS('Pooled CF'!$E:$E,'Pooled CF'!$A:$A,$A30,'Pooled CF'!$G:$G,AV$6),0)+IF(AV$6=$C$2,$K30)</f>
        <v>233446.64</v>
      </c>
      <c r="AW30" s="100">
        <f>IF(AW$6&lt;=$C$2,SUMIFS('Pooled CF'!$E:$E,'Pooled CF'!$A:$A,$A30,'Pooled CF'!$G:$G,AW$6),0)+IF(AW$6=$C$2,$K30)</f>
        <v>225987</v>
      </c>
      <c r="AX30" s="100">
        <f>IF(AX$6&lt;=$C$2,SUMIFS('Pooled CF'!$E:$E,'Pooled CF'!$A:$A,$A30,'Pooled CF'!$G:$G,AX$6),0)+IF(AX$6=$C$2,$K30)</f>
        <v>233516.07</v>
      </c>
      <c r="AY30" s="100">
        <f>IF(AY$6&lt;=$C$2,SUMIFS('Pooled CF'!$E:$E,'Pooled CF'!$A:$A,$A30,'Pooled CF'!$G:$G,AY$6),0)+IF(AY$6=$C$2,$K30)</f>
        <v>225962.4</v>
      </c>
      <c r="AZ30" s="100">
        <f>IF(AZ$6&lt;=$C$2,SUMIFS('Pooled CF'!$E:$E,'Pooled CF'!$A:$A,$A30,'Pooled CF'!$G:$G,AZ$6),0)+IF(AZ$6=$C$2,$K30)</f>
        <v>225978.75</v>
      </c>
      <c r="BA30" s="100">
        <f>IF(BA$6&lt;=$C$2,SUMIFS('Pooled CF'!$E:$E,'Pooled CF'!$A:$A,$A30,'Pooled CF'!$G:$G,BA$6),0)+IF(BA$6=$C$2,$K30)</f>
        <v>233500.49</v>
      </c>
      <c r="BB30" s="100">
        <f>IF(BB$6&lt;=$C$2,SUMIFS('Pooled CF'!$E:$E,'Pooled CF'!$A:$A,$A30,'Pooled CF'!$G:$G,BB$6),0)+IF(BB$6=$C$2,$K30)</f>
        <v>225949.34</v>
      </c>
      <c r="BC30" s="100">
        <f>IF(BC$6&lt;=$C$2,SUMIFS('Pooled CF'!$E:$E,'Pooled CF'!$A:$A,$A30,'Pooled CF'!$G:$G,BC$6),0)+IF(BC$6=$C$2,$K30)</f>
        <v>233400.78</v>
      </c>
      <c r="BD30" s="100">
        <f>IF(BD$6&lt;=$C$2,SUMIFS('Pooled CF'!$E:$E,'Pooled CF'!$A:$A,$A30,'Pooled CF'!$G:$G,BD$6),0)+IF(BD$6=$C$2,$K30)</f>
        <v>225751.46</v>
      </c>
      <c r="BE30" s="100">
        <f>IF(BE$6&lt;=$C$2,SUMIFS('Pooled CF'!$E:$E,'Pooled CF'!$A:$A,$A30,'Pooled CF'!$G:$G,BE$6),0)+IF(BE$6=$C$2,$K30)</f>
        <v>233488.09</v>
      </c>
      <c r="BF30" s="100">
        <f>IF(BF$6&lt;=$C$2,SUMIFS('Pooled CF'!$E:$E,'Pooled CF'!$A:$A,$A30,'Pooled CF'!$G:$G,BF$6),0)+IF(BF$6=$C$2,$K30)</f>
        <v>233414.91</v>
      </c>
      <c r="BG30" s="100">
        <f>IF(BG$6&lt;=$C$2,SUMIFS('Pooled CF'!$E:$E,'Pooled CF'!$A:$A,$A30,'Pooled CF'!$G:$G,BG$6),0)+IF(BG$6=$C$2,$K30)</f>
        <v>224634.73</v>
      </c>
      <c r="BH30" s="100">
        <f>IF(BH$6&lt;=$C$2,SUMIFS('Pooled CF'!$E:$E,'Pooled CF'!$A:$A,$A30,'Pooled CF'!$G:$G,BH$6),0)+IF(BH$6=$C$2,$K30)</f>
        <v>233450.5</v>
      </c>
      <c r="BI30" s="100">
        <f>IF(BI$6&lt;=$C$2,SUMIFS('Pooled CF'!$E:$E,'Pooled CF'!$A:$A,$A30,'Pooled CF'!$G:$G,BI$6),0)+IF(BI$6=$C$2,$K30)</f>
        <v>225592.44</v>
      </c>
      <c r="BJ30" s="100">
        <f>IF(BJ$6&lt;=$C$2,SUMIFS('Pooled CF'!$E:$E,'Pooled CF'!$A:$A,$A30,'Pooled CF'!$G:$G,BJ$6),0)+IF(BJ$6=$C$2,$K30)</f>
        <v>225935.47</v>
      </c>
      <c r="BK30" s="100">
        <f>IF(BK$6&lt;=$C$2,SUMIFS('Pooled CF'!$E:$E,'Pooled CF'!$A:$A,$A30,'Pooled CF'!$G:$G,BK$6),0)+IF(BK$6=$C$2,$K30)</f>
        <v>225931.44</v>
      </c>
      <c r="BL30" s="100">
        <f>IF(BL$6&lt;=$C$2,SUMIFS('Pooled CF'!$E:$E,'Pooled CF'!$A:$A,$A30,'Pooled CF'!$G:$G,BL$6),0)+IF(BL$6=$C$2,$K30)</f>
        <v>225926.07</v>
      </c>
      <c r="BM30" s="100">
        <f>IF(BM$6&lt;=$C$2,SUMIFS('Pooled CF'!$E:$E,'Pooled CF'!$A:$A,$A30,'Pooled CF'!$G:$G,BM$6),0)+IF(BM$6=$C$2,$K30)</f>
        <v>233452.62</v>
      </c>
      <c r="BN30" s="100">
        <f>IF(BN$6&lt;=$C$2,SUMIFS('Pooled CF'!$E:$E,'Pooled CF'!$A:$A,$A30,'Pooled CF'!$G:$G,BN$6),0)+IF(BN$6=$C$2,$K30)</f>
        <v>225913.05</v>
      </c>
      <c r="BO30" s="100">
        <f>IF(BO$6&lt;=$C$2,SUMIFS('Pooled CF'!$E:$E,'Pooled CF'!$A:$A,$A30,'Pooled CF'!$G:$G,BO$6),0)+IF(BO$6=$C$2,$K30)</f>
        <v>233448.37</v>
      </c>
      <c r="BP30" s="100">
        <f>IF(BP$6&lt;=$C$2,SUMIFS('Pooled CF'!$E:$E,'Pooled CF'!$A:$A,$A30,'Pooled CF'!$G:$G,BP$6),0)+IF(BP$6=$C$2,$K30)</f>
        <v>225909.03</v>
      </c>
      <c r="BQ30" s="100">
        <f>IF(BQ$6&lt;=$C$2,SUMIFS('Pooled CF'!$E:$E,'Pooled CF'!$A:$A,$A30,'Pooled CF'!$G:$G,BQ$6),0)+IF(BQ$6=$C$2,$K30)</f>
        <v>233434.54</v>
      </c>
      <c r="BR30" s="100">
        <f>IF(BR$6&lt;=$C$2,SUMIFS('Pooled CF'!$E:$E,'Pooled CF'!$A:$A,$A30,'Pooled CF'!$G:$G,BR$6),0)+IF(BR$6=$C$2,$K30)</f>
        <v>233430.19</v>
      </c>
      <c r="BS30" s="100">
        <f>IF(BS$6&lt;=$C$2,SUMIFS('Pooled CF'!$E:$E,'Pooled CF'!$A:$A,$A30,'Pooled CF'!$G:$G,BS$6),0)+IF(BS$6=$C$2,$K30)</f>
        <v>225854.15</v>
      </c>
      <c r="BT30" s="100">
        <f>IF(BT$6&lt;=$C$2,SUMIFS('Pooled CF'!$E:$E,'Pooled CF'!$A:$A,$A30,'Pooled CF'!$G:$G,BT$6),0)+IF(BT$6=$C$2,$K30)</f>
        <v>233462.76</v>
      </c>
      <c r="BU30" s="100">
        <f>IF(BU$6&lt;=$C$2,SUMIFS('Pooled CF'!$E:$E,'Pooled CF'!$A:$A,$A30,'Pooled CF'!$G:$G,BU$6),0)+IF(BU$6=$C$2,$K30)</f>
        <v>225865.49</v>
      </c>
      <c r="BV30" s="100">
        <f>IF(BV$6&lt;=$C$2,SUMIFS('Pooled CF'!$E:$E,'Pooled CF'!$A:$A,$A30,'Pooled CF'!$G:$G,BV$6),0)+IF(BV$6=$C$2,$K30)</f>
        <v>225854.91</v>
      </c>
      <c r="BW30" s="100">
        <f>IF(BW$6&lt;=$C$2,SUMIFS('Pooled CF'!$E:$E,'Pooled CF'!$A:$A,$A30,'Pooled CF'!$G:$G,BW$6),0)+IF(BW$6=$C$2,$K30)</f>
        <v>225862.18</v>
      </c>
      <c r="BX30" s="100">
        <f>IF(BX$6&lt;=$C$2,SUMIFS('Pooled CF'!$E:$E,'Pooled CF'!$A:$A,$A30,'Pooled CF'!$G:$G,BX$6),0)+IF(BX$6=$C$2,$K30)</f>
        <v>225852.09</v>
      </c>
      <c r="BY30" s="100">
        <f>IF(BY$6&lt;=$C$2,SUMIFS('Pooled CF'!$E:$E,'Pooled CF'!$A:$A,$A30,'Pooled CF'!$G:$G,BY$6),0)+IF(BY$6=$C$2,$K30)</f>
        <v>233374.44</v>
      </c>
      <c r="BZ30" s="100">
        <f>IF(BZ$6&lt;=$C$2,SUMIFS('Pooled CF'!$E:$E,'Pooled CF'!$A:$A,$A30,'Pooled CF'!$G:$G,BZ$6),0)+IF(BZ$6=$C$2,$K30)</f>
        <v>225839.79</v>
      </c>
      <c r="CA30" s="100">
        <f>IF(CA$6&lt;=$C$2,SUMIFS('Pooled CF'!$E:$E,'Pooled CF'!$A:$A,$A30,'Pooled CF'!$G:$G,CA$6),0)+IF(CA$6=$C$2,$K30)</f>
        <v>233361.99</v>
      </c>
      <c r="CB30" s="100">
        <f>IF(CB$6&lt;=$C$2,SUMIFS('Pooled CF'!$E:$E,'Pooled CF'!$A:$A,$A30,'Pooled CF'!$G:$G,CB$6),0)+IF(CB$6=$C$2,$K30)</f>
        <v>225717.25</v>
      </c>
      <c r="CC30" s="100">
        <f>IF(CC$6&lt;=$C$2,SUMIFS('Pooled CF'!$E:$E,'Pooled CF'!$A:$A,$A30,'Pooled CF'!$G:$G,CC$6),0)+IF(CC$6=$C$2,$K30)</f>
        <v>233331.19</v>
      </c>
      <c r="CD30" s="100">
        <f>IF(CD$6&lt;=$C$2,SUMIFS('Pooled CF'!$E:$E,'Pooled CF'!$A:$A,$A30,'Pooled CF'!$G:$G,CD$6),0)+IF(CD$6=$C$2,$K30)</f>
        <v>233340.03</v>
      </c>
      <c r="CE30" s="100">
        <f>IF(CE$6&lt;=$C$2,SUMIFS('Pooled CF'!$E:$E,'Pooled CF'!$A:$A,$A30,'Pooled CF'!$G:$G,CE$6),0)+IF(CE$6=$C$2,$K30)</f>
        <v>225663.91</v>
      </c>
      <c r="CF30" s="100">
        <f>IF(CF$6&lt;=$C$2,SUMIFS('Pooled CF'!$E:$E,'Pooled CF'!$A:$A,$A30,'Pooled CF'!$G:$G,CF$6),0)+IF(CF$6=$C$2,$K30)</f>
        <v>233325.66</v>
      </c>
      <c r="CG30" s="100">
        <f>IF(CG$6&lt;=$C$2,SUMIFS('Pooled CF'!$E:$E,'Pooled CF'!$A:$A,$A30,'Pooled CF'!$G:$G,CG$6),0)+IF(CG$6=$C$2,$K30)</f>
        <v>225654.56</v>
      </c>
      <c r="CH30" s="100">
        <f>IF(CH$6&lt;=$C$2,SUMIFS('Pooled CF'!$E:$E,'Pooled CF'!$A:$A,$A30,'Pooled CF'!$G:$G,CH$6),0)+IF(CH$6=$C$2,$K30)</f>
        <v>225647.02</v>
      </c>
      <c r="CI30" s="100">
        <f>IF(CI$6&lt;=$C$2,SUMIFS('Pooled CF'!$E:$E,'Pooled CF'!$A:$A,$A30,'Pooled CF'!$G:$G,CI$6),0)+IF(CI$6=$C$2,$K30)</f>
        <v>225640.18</v>
      </c>
      <c r="CJ30" s="100">
        <f>IF(CJ$6&lt;=$C$2,SUMIFS('Pooled CF'!$E:$E,'Pooled CF'!$A:$A,$A30,'Pooled CF'!$G:$G,CJ$6),0)+IF(CJ$6=$C$2,$K30)</f>
        <v>225625.1</v>
      </c>
      <c r="CK30" s="100">
        <f>IF(CK$6&lt;=$C$2,SUMIFS('Pooled CF'!$E:$E,'Pooled CF'!$A:$A,$A30,'Pooled CF'!$G:$G,CK$6),0)+IF(CK$6=$C$2,$K30)</f>
        <v>233102.55</v>
      </c>
      <c r="CL30" s="100">
        <f>IF(CL$6&lt;=$C$2,SUMIFS('Pooled CF'!$E:$E,'Pooled CF'!$A:$A,$A30,'Pooled CF'!$G:$G,CL$6),0)+IF(CL$6=$C$2,$K30)</f>
        <v>225610.36</v>
      </c>
      <c r="CM30" s="100">
        <f>IF(CM$6&lt;=$C$2,SUMIFS('Pooled CF'!$E:$E,'Pooled CF'!$A:$A,$A30,'Pooled CF'!$G:$G,CM$6),0)+IF(CM$6=$C$2,$K30)</f>
        <v>233149.95</v>
      </c>
      <c r="CN30" s="100">
        <f>IF(CN$6&lt;=$C$2,SUMIFS('Pooled CF'!$E:$E,'Pooled CF'!$A:$A,$A30,'Pooled CF'!$G:$G,CN$6),0)+IF(CN$6=$C$2,$K30)</f>
        <v>225621.93</v>
      </c>
      <c r="CO30" s="100">
        <f>IF(CO$6&lt;=$C$2,SUMIFS('Pooled CF'!$E:$E,'Pooled CF'!$A:$A,$A30,'Pooled CF'!$G:$G,CO$6),0)+IF(CO$6=$C$2,$K30)</f>
        <v>233134.57</v>
      </c>
      <c r="CP30" s="100">
        <f>IF(CP$6&lt;=$C$2,SUMIFS('Pooled CF'!$E:$E,'Pooled CF'!$A:$A,$A30,'Pooled CF'!$G:$G,CP$6),0)+IF(CP$6=$C$2,$K30)</f>
        <v>233127.19</v>
      </c>
      <c r="CQ30" s="100">
        <f>IF(CQ$6&lt;=$C$2,SUMIFS('Pooled CF'!$E:$E,'Pooled CF'!$A:$A,$A30,'Pooled CF'!$G:$G,CQ$6),0)+IF(CQ$6=$C$2,$K30)</f>
        <v>225414.85</v>
      </c>
      <c r="CR30" s="100">
        <f>IF(CR$6&lt;=$C$2,SUMIFS('Pooled CF'!$E:$E,'Pooled CF'!$A:$A,$A30,'Pooled CF'!$G:$G,CR$6),0)+IF(CR$6=$C$2,$K30)</f>
        <v>233111.54</v>
      </c>
      <c r="CS30" s="100">
        <f>IF(CS$6&lt;=$C$2,SUMIFS('Pooled CF'!$E:$E,'Pooled CF'!$A:$A,$A30,'Pooled CF'!$G:$G,CS$6),0)+IF(CS$6=$C$2,$K30)</f>
        <v>225584.54</v>
      </c>
      <c r="CT30" s="100">
        <f>IF(CT$6&lt;=$C$2,SUMIFS('Pooled CF'!$E:$E,'Pooled CF'!$A:$A,$A30,'Pooled CF'!$G:$G,CT$6),0)+IF(CT$6=$C$2,$K30)</f>
        <v>233014.32</v>
      </c>
      <c r="CU30" s="100">
        <f>IF(CU$6&lt;=$C$2,SUMIFS('Pooled CF'!$E:$E,'Pooled CF'!$A:$A,$A30,'Pooled CF'!$G:$G,CU$6),0)+IF(CU$6=$C$2,$K30)</f>
        <v>224333.24</v>
      </c>
      <c r="CV30" s="100">
        <f>IF(CV$6&lt;=$C$2,SUMIFS('Pooled CF'!$E:$E,'Pooled CF'!$A:$A,$A30,'Pooled CF'!$G:$G,CV$6),0)+IF(CV$6=$C$2,$K30)</f>
        <v>225566.45</v>
      </c>
      <c r="CW30" s="100">
        <f>IF(CW$6&lt;=$C$2,SUMIFS('Pooled CF'!$E:$E,'Pooled CF'!$A:$A,$A30,'Pooled CF'!$G:$G,CW$6),0)+IF(CW$6=$C$2,$K30)</f>
        <v>174251.04</v>
      </c>
      <c r="CX30" s="100">
        <f>IF(CX$6&lt;=$C$2,SUMIFS('Pooled CF'!$E:$E,'Pooled CF'!$A:$A,$A30,'Pooled CF'!$G:$G,CX$6),0)+IF(CX$6=$C$2,$K30)</f>
        <v>224180.6</v>
      </c>
      <c r="CY30" s="100">
        <f>IF(CY$6&lt;=$C$2,SUMIFS('Pooled CF'!$E:$E,'Pooled CF'!$A:$A,$A30,'Pooled CF'!$G:$G,CY$6),0)+IF(CY$6=$C$2,$K30)</f>
        <v>218234.94</v>
      </c>
      <c r="CZ30" s="100">
        <f>IF(CZ$6&lt;=$C$2,SUMIFS('Pooled CF'!$E:$E,'Pooled CF'!$A:$A,$A30,'Pooled CF'!$G:$G,CZ$6),0)+IF(CZ$6=$C$2,$K30)</f>
        <v>210482.3</v>
      </c>
      <c r="DA30" s="100">
        <f>IF(DA$6&lt;=$C$2,SUMIFS('Pooled CF'!$E:$E,'Pooled CF'!$A:$A,$A30,'Pooled CF'!$G:$G,DA$6),0)+IF(DA$6=$C$2,$K30)</f>
        <v>216197.62</v>
      </c>
      <c r="DB30" s="100">
        <f>IF(DB$6&lt;=$C$2,SUMIFS('Pooled CF'!$E:$E,'Pooled CF'!$A:$A,$A30,'Pooled CF'!$G:$G,DB$6),0)+IF(DB$6=$C$2,$K30)</f>
        <v>210790.22</v>
      </c>
      <c r="DC30" s="100">
        <f>IF(DC$6&lt;=$C$2,SUMIFS('Pooled CF'!$E:$E,'Pooled CF'!$A:$A,$A30,'Pooled CF'!$G:$G,DC$6),0)+IF(DC$6=$C$2,$K30)</f>
        <v>208835.74</v>
      </c>
      <c r="DD30" s="100">
        <f>IF(DD$6&lt;=$C$2,SUMIFS('Pooled CF'!$E:$E,'Pooled CF'!$A:$A,$A30,'Pooled CF'!$G:$G,DD$6),0)+IF(DD$6=$C$2,$K30)</f>
        <v>215382.07</v>
      </c>
      <c r="DE30" s="100">
        <f>IF(DE$6&lt;=$C$2,SUMIFS('Pooled CF'!$E:$E,'Pooled CF'!$A:$A,$A30,'Pooled CF'!$G:$G,DE$6),0)+IF(DE$6=$C$2,$K30)</f>
        <v>211264.76</v>
      </c>
      <c r="DF30" s="100">
        <f>IF(DF$6&lt;=$C$2,SUMIFS('Pooled CF'!$E:$E,'Pooled CF'!$A:$A,$A30,'Pooled CF'!$G:$G,DF$6),0)+IF(DF$6=$C$2,$K30)</f>
        <v>208303.44</v>
      </c>
      <c r="DG30" s="100">
        <f>IF(DG$6&lt;=$C$2,SUMIFS('Pooled CF'!$E:$E,'Pooled CF'!$A:$A,$A30,'Pooled CF'!$G:$G,DG$6),0)+IF(DG$6=$C$2,$K30)</f>
        <v>208220.12</v>
      </c>
      <c r="DH30" s="100">
        <f>IF(DH$6&lt;=$C$2,SUMIFS('Pooled CF'!$E:$E,'Pooled CF'!$A:$A,$A30,'Pooled CF'!$G:$G,DH$6),0)+IF(DH$6=$C$2,$K30)</f>
        <v>209931.44</v>
      </c>
      <c r="DI30" s="100">
        <f>IF(DI$6&lt;=$C$2,SUMIFS('Pooled CF'!$E:$E,'Pooled CF'!$A:$A,$A30,'Pooled CF'!$G:$G,DI$6),0)+IF(DI$6=$C$2,$K30)</f>
        <v>215704.43</v>
      </c>
      <c r="DJ30" s="100">
        <f>IF(DJ$6&lt;=$C$2,SUMIFS('Pooled CF'!$E:$E,'Pooled CF'!$A:$A,$A30,'Pooled CF'!$G:$G,DJ$6),0)+IF(DJ$6=$C$2,$K30)</f>
        <v>208774.8</v>
      </c>
      <c r="DK30" s="100">
        <f>IF(DK$6&lt;=$C$2,SUMIFS('Pooled CF'!$E:$E,'Pooled CF'!$A:$A,$A30,'Pooled CF'!$G:$G,DK$6),0)+IF(DK$6=$C$2,$K30)</f>
        <v>215724.47</v>
      </c>
      <c r="DL30" s="100">
        <f>IF(DL$6&lt;=$C$2,SUMIFS('Pooled CF'!$E:$E,'Pooled CF'!$A:$A,$A30,'Pooled CF'!$G:$G,DL$6),0)+IF(DL$6=$C$2,$K30)</f>
        <v>208746.62</v>
      </c>
      <c r="DM30" s="100">
        <f>IF(DM$6&lt;=$C$2,SUMIFS('Pooled CF'!$E:$E,'Pooled CF'!$A:$A,$A30,'Pooled CF'!$G:$G,DM$6),0)+IF(DM$6=$C$2,$K30)</f>
        <v>215673.51</v>
      </c>
      <c r="DN30" s="100">
        <f>IF(DN$6&lt;=$C$2,SUMIFS('Pooled CF'!$E:$E,'Pooled CF'!$A:$A,$A30,'Pooled CF'!$G:$G,DN$6),0)+IF(DN$6=$C$2,$K30)</f>
        <v>215466.52</v>
      </c>
      <c r="DO30" s="100">
        <f>IF(DO$6&lt;=$C$2,SUMIFS('Pooled CF'!$E:$E,'Pooled CF'!$A:$A,$A30,'Pooled CF'!$G:$G,DO$6),0)+IF(DO$6=$C$2,$K30)</f>
        <v>208659.55</v>
      </c>
      <c r="DP30" s="100">
        <f>IF(DP$6&lt;=$C$2,SUMIFS('Pooled CF'!$E:$E,'Pooled CF'!$A:$A,$A30,'Pooled CF'!$G:$G,DP$6),0)+IF(DP$6=$C$2,$K30)</f>
        <v>215600.21</v>
      </c>
      <c r="DQ30" s="100">
        <f>IF(DQ$6&lt;=$C$2,SUMIFS('Pooled CF'!$E:$E,'Pooled CF'!$A:$A,$A30,'Pooled CF'!$G:$G,DQ$6),0)+IF(DQ$6=$C$2,$K30)</f>
        <v>208500.57</v>
      </c>
      <c r="DR30" s="100">
        <f>IF(DR$6&lt;=$C$2,SUMIFS('Pooled CF'!$E:$E,'Pooled CF'!$A:$A,$A30,'Pooled CF'!$G:$G,DR$6),0)+IF(DR$6=$C$2,$K30)</f>
        <v>208186.06</v>
      </c>
      <c r="DS30" s="100">
        <f>IF(DS$6&lt;=$C$2,SUMIFS('Pooled CF'!$E:$E,'Pooled CF'!$A:$A,$A30,'Pooled CF'!$G:$G,DS$6),0)+IF(DS$6=$C$2,$K30)</f>
        <v>208120.94</v>
      </c>
      <c r="DT30" s="100">
        <f>IF(DT$6&lt;=$C$2,SUMIFS('Pooled CF'!$E:$E,'Pooled CF'!$A:$A,$A30,'Pooled CF'!$G:$G,DT$6),0)+IF(DT$6=$C$2,$K30)</f>
        <v>209720.14</v>
      </c>
      <c r="DU30" s="100">
        <f>IF(DU$6&lt;=$C$2,SUMIFS('Pooled CF'!$E:$E,'Pooled CF'!$A:$A,$A30,'Pooled CF'!$G:$G,DU$6),0)+IF(DU$6=$C$2,$K30)</f>
        <v>215624.85</v>
      </c>
      <c r="DV30" s="100">
        <f>IF(DV$6&lt;=$C$2,SUMIFS('Pooled CF'!$E:$E,'Pooled CF'!$A:$A,$A30,'Pooled CF'!$G:$G,DV$6),0)+IF(DV$6=$C$2,$K30)</f>
        <v>195432.71</v>
      </c>
      <c r="DW30" s="100">
        <f ca="1">IF(DW$6&lt;=$C$2,SUMIFS('Pooled CF'!$E:$E,'Pooled CF'!$A:$A,$A30,'Pooled CF'!$G:$G,DW$6),0)+IF(DW$6=$C$2,$K30)</f>
        <v>20043883.990000002</v>
      </c>
      <c r="DX30" s="100">
        <f>IF(DX$6&lt;=$C$2,SUMIFS('Pooled CF'!$E:$E,'Pooled CF'!$A:$A,$A30,'Pooled CF'!$G:$G,DX$6),0)+IF(DX$6=$C$2,$K30)</f>
        <v>0</v>
      </c>
      <c r="DY30" s="100">
        <f>IF(DY$6&lt;=$C$2,SUMIFS('Pooled CF'!$E:$E,'Pooled CF'!$A:$A,$A30,'Pooled CF'!$G:$G,DY$6),0)+IF(DY$6=$C$2,$K30)</f>
        <v>0</v>
      </c>
      <c r="DZ30" s="100">
        <f>IF(DZ$6&lt;=$C$2,SUMIFS('Pooled CF'!$E:$E,'Pooled CF'!$A:$A,$A30,'Pooled CF'!$G:$G,DZ$6),0)+IF(DZ$6=$C$2,$K30)</f>
        <v>0</v>
      </c>
      <c r="EA30" s="100">
        <f>IF(EA$6&lt;=$C$2,SUMIFS('Pooled CF'!$E:$E,'Pooled CF'!$A:$A,$A30,'Pooled CF'!$G:$G,EA$6),0)+IF(EA$6=$C$2,$K30)</f>
        <v>0</v>
      </c>
      <c r="EB30" s="100">
        <f>IF(EB$6&lt;=$C$2,SUMIFS('Pooled CF'!$E:$E,'Pooled CF'!$A:$A,$A30,'Pooled CF'!$G:$G,EB$6),0)+IF(EB$6=$C$2,$K30)</f>
        <v>0</v>
      </c>
      <c r="EC30" s="100">
        <f>IF(EC$6&lt;=$C$2,SUMIFS('Pooled CF'!$E:$E,'Pooled CF'!$A:$A,$A30,'Pooled CF'!$G:$G,EC$6),0)+IF(EC$6=$C$2,$K30)</f>
        <v>0</v>
      </c>
      <c r="ED30" s="100">
        <f>IF(ED$6&lt;=$C$2,SUMIFS('Pooled CF'!$E:$E,'Pooled CF'!$A:$A,$A30,'Pooled CF'!$G:$G,ED$6),0)+IF(ED$6=$C$2,$K30)</f>
        <v>0</v>
      </c>
      <c r="EE30" s="100">
        <f>IF(EE$6&lt;=$C$2,SUMIFS('Pooled CF'!$E:$E,'Pooled CF'!$A:$A,$A30,'Pooled CF'!$G:$G,EE$6),0)+IF(EE$6=$C$2,$K30)</f>
        <v>0</v>
      </c>
      <c r="EF30" s="100">
        <f>IF(EF$6&lt;=$C$2,SUMIFS('Pooled CF'!$E:$E,'Pooled CF'!$A:$A,$A30,'Pooled CF'!$G:$G,EF$6),0)+IF(EF$6=$C$2,$K30)</f>
        <v>0</v>
      </c>
      <c r="EG30" s="100">
        <f>IF(EG$6&lt;=$C$2,SUMIFS('Pooled CF'!$E:$E,'Pooled CF'!$A:$A,$A30,'Pooled CF'!$G:$G,EG$6),0)+IF(EG$6=$C$2,$K30)</f>
        <v>0</v>
      </c>
      <c r="EH30" s="100">
        <f>IF(EH$6&lt;=$C$2,SUMIFS('Pooled CF'!$E:$E,'Pooled CF'!$A:$A,$A30,'Pooled CF'!$G:$G,EH$6),0)+IF(EH$6=$C$2,$K30)</f>
        <v>0</v>
      </c>
      <c r="EI30" s="100">
        <f>IF(EI$6&lt;=$C$2,SUMIFS('Pooled CF'!$E:$E,'Pooled CF'!$A:$A,$A30,'Pooled CF'!$G:$G,EI$6),0)+IF(EI$6=$C$2,$K30)</f>
        <v>0</v>
      </c>
      <c r="EJ30" s="100">
        <f>IF(EJ$6&lt;=$C$2,SUMIFS('Pooled CF'!$E:$E,'Pooled CF'!$A:$A,$A30,'Pooled CF'!$G:$G,EJ$6),0)+IF(EJ$6=$C$2,$K30)</f>
        <v>0</v>
      </c>
      <c r="EK30" s="100">
        <f>IF(EK$6&lt;=$C$2,SUMIFS('Pooled CF'!$E:$E,'Pooled CF'!$A:$A,$A30,'Pooled CF'!$G:$G,EK$6),0)+IF(EK$6=$C$2,$K30)</f>
        <v>0</v>
      </c>
      <c r="EL30" s="100">
        <f>IF(EL$6&lt;=$C$2,SUMIFS('Pooled CF'!$E:$E,'Pooled CF'!$A:$A,$A30,'Pooled CF'!$G:$G,EL$6),0)+IF(EL$6=$C$2,$K30)</f>
        <v>0</v>
      </c>
      <c r="EM30" s="100">
        <f>IF(EM$6&lt;=$C$2,SUMIFS('Pooled CF'!$E:$E,'Pooled CF'!$A:$A,$A30,'Pooled CF'!$G:$G,EM$6),0)+IF(EM$6=$C$2,$K30)</f>
        <v>0</v>
      </c>
      <c r="EN30" s="100">
        <f>IF(EN$6&lt;=$C$2,SUMIFS('Pooled CF'!$E:$E,'Pooled CF'!$A:$A,$A30,'Pooled CF'!$G:$G,EN$6),0)+IF(EN$6=$C$2,$K30)</f>
        <v>0</v>
      </c>
      <c r="EO30" s="100">
        <f>IF(EO$6&lt;=$C$2,SUMIFS('Pooled CF'!$E:$E,'Pooled CF'!$A:$A,$A30,'Pooled CF'!$G:$G,EO$6),0)+IF(EO$6=$C$2,$K30)</f>
        <v>0</v>
      </c>
      <c r="EP30" s="100">
        <f>IF(EP$6&lt;=$C$2,SUMIFS('Pooled CF'!$E:$E,'Pooled CF'!$A:$A,$A30,'Pooled CF'!$G:$G,EP$6),0)+IF(EP$6=$C$2,$K30)</f>
        <v>0</v>
      </c>
      <c r="EQ30" s="100">
        <f>IF(EQ$6&lt;=$C$2,SUMIFS('Pooled CF'!$E:$E,'Pooled CF'!$A:$A,$A30,'Pooled CF'!$G:$G,EQ$6),0)+IF(EQ$6=$C$2,$K30)</f>
        <v>0</v>
      </c>
      <c r="ER30" s="100">
        <f>IF(ER$6&lt;=$C$2,SUMIFS('Pooled CF'!$E:$E,'Pooled CF'!$A:$A,$A30,'Pooled CF'!$G:$G,ER$6),0)+IF(ER$6=$C$2,$K30)</f>
        <v>0</v>
      </c>
      <c r="ES30" s="100">
        <f>IF(ES$6&lt;=$C$2,SUMIFS('Pooled CF'!$E:$E,'Pooled CF'!$A:$A,$A30,'Pooled CF'!$G:$G,ES$6),0)+IF(ES$6=$C$2,$K30)</f>
        <v>0</v>
      </c>
      <c r="ET30" s="100">
        <f>IF(ET$6&lt;=$C$2,SUMIFS('Pooled CF'!$E:$E,'Pooled CF'!$A:$A,$A30,'Pooled CF'!$G:$G,ET$6),0)+IF(ET$6=$C$2,$K30)</f>
        <v>0</v>
      </c>
      <c r="EU30" s="100">
        <f>IF(EU$6&lt;=$C$2,SUMIFS('Pooled CF'!$E:$E,'Pooled CF'!$A:$A,$A30,'Pooled CF'!$G:$G,EU$6),0)+IF(EU$6=$C$2,$K30)</f>
        <v>0</v>
      </c>
      <c r="EV30" s="100">
        <f>IF(EV$6&lt;=$C$2,SUMIFS('Pooled CF'!$E:$E,'Pooled CF'!$A:$A,$A30,'Pooled CF'!$G:$G,EV$6),0)+IF(EV$6=$C$2,$K30)</f>
        <v>0</v>
      </c>
      <c r="EW30" s="100">
        <f>IF(EW$6&lt;=$C$2,SUMIFS('Pooled CF'!$E:$E,'Pooled CF'!$A:$A,$A30,'Pooled CF'!$G:$G,EW$6),0)+IF(EW$6=$C$2,$K30)</f>
        <v>0</v>
      </c>
      <c r="EX30" s="100">
        <f>IF(EX$6&lt;=$C$2,SUMIFS('Pooled CF'!$E:$E,'Pooled CF'!$A:$A,$A30,'Pooled CF'!$G:$G,EX$6),0)+IF(EX$6=$C$2,$K30)</f>
        <v>0</v>
      </c>
      <c r="EY30" s="100">
        <f>IF(EY$6&lt;=$C$2,SUMIFS('Pooled CF'!$E:$E,'Pooled CF'!$A:$A,$A30,'Pooled CF'!$G:$G,EY$6),0)+IF(EY$6=$C$2,$K30)</f>
        <v>0</v>
      </c>
      <c r="EZ30" s="100">
        <f>IF(EZ$6&lt;=$C$2,SUMIFS('Pooled CF'!$E:$E,'Pooled CF'!$A:$A,$A30,'Pooled CF'!$G:$G,EZ$6),0)+IF(EZ$6=$C$2,$K30)</f>
        <v>0</v>
      </c>
      <c r="FA30" s="100">
        <f>IF(FA$6&lt;=$C$2,SUMIFS('Pooled CF'!$E:$E,'Pooled CF'!$A:$A,$A30,'Pooled CF'!$G:$G,FA$6),0)+IF(FA$6=$C$2,$K30)</f>
        <v>0</v>
      </c>
      <c r="FB30" s="100">
        <f>IF(FB$6&lt;=$C$2,SUMIFS('Pooled CF'!$E:$E,'Pooled CF'!$A:$A,$A30,'Pooled CF'!$G:$G,FB$6),0)+IF(FB$6=$C$2,$K30)</f>
        <v>0</v>
      </c>
      <c r="FC30" s="100">
        <f>IF(FC$6&lt;=$C$2,SUMIFS('Pooled CF'!$E:$E,'Pooled CF'!$A:$A,$A30,'Pooled CF'!$G:$G,FC$6),0)+IF(FC$6=$C$2,$K30)</f>
        <v>0</v>
      </c>
      <c r="FD30" s="100">
        <f>IF(FD$6&lt;=$C$2,SUMIFS('Pooled CF'!$E:$E,'Pooled CF'!$A:$A,$A30,'Pooled CF'!$G:$G,FD$6),0)+IF(FD$6=$C$2,$K30)</f>
        <v>0</v>
      </c>
      <c r="FE30" s="100">
        <f>IF(FE$6&lt;=$C$2,SUMIFS('Pooled CF'!$E:$E,'Pooled CF'!$A:$A,$A30,'Pooled CF'!$G:$G,FE$6),0)+IF(FE$6=$C$2,$K30)</f>
        <v>0</v>
      </c>
      <c r="FF30" s="100">
        <f>IF(FF$6&lt;=$C$2,SUMIFS('Pooled CF'!$E:$E,'Pooled CF'!$A:$A,$A30,'Pooled CF'!$G:$G,FF$6),0)+IF(FF$6=$C$2,$K30)</f>
        <v>0</v>
      </c>
      <c r="FG30" s="100">
        <f>IF(FG$6&lt;=$C$2,SUMIFS('Pooled CF'!$E:$E,'Pooled CF'!$A:$A,$A30,'Pooled CF'!$G:$G,FG$6),0)+IF(FG$6=$C$2,$K30)</f>
        <v>0</v>
      </c>
      <c r="FH30" s="100">
        <f>IF(FH$6&lt;=$C$2,SUMIFS('Pooled CF'!$E:$E,'Pooled CF'!$A:$A,$A30,'Pooled CF'!$G:$G,FH$6),0)+IF(FH$6=$C$2,$K30)</f>
        <v>0</v>
      </c>
      <c r="FI30" s="100">
        <f>IF(FI$6&lt;=$C$2,SUMIFS('Pooled CF'!$E:$E,'Pooled CF'!$A:$A,$A30,'Pooled CF'!$G:$G,FI$6),0)+IF(FI$6=$C$2,$K30)</f>
        <v>0</v>
      </c>
      <c r="FJ30" s="100">
        <f>IF(FJ$6&lt;=$C$2,SUMIFS('Pooled CF'!$E:$E,'Pooled CF'!$A:$A,$A30,'Pooled CF'!$G:$G,FJ$6),0)+IF(FJ$6=$C$2,$K30)</f>
        <v>0</v>
      </c>
      <c r="FK30" s="100">
        <f>IF(FK$6&lt;=$C$2,SUMIFS('Pooled CF'!$E:$E,'Pooled CF'!$A:$A,$A30,'Pooled CF'!$G:$G,FK$6),0)+IF(FK$6=$C$2,$K30)</f>
        <v>0</v>
      </c>
      <c r="FL30" s="100">
        <f>IF(FL$6&lt;=$C$2,SUMIFS('Pooled CF'!$E:$E,'Pooled CF'!$A:$A,$A30,'Pooled CF'!$G:$G,FL$6),0)+IF(FL$6=$C$2,$K30)</f>
        <v>0</v>
      </c>
      <c r="FM30" s="100">
        <f>IF(FM$6&lt;=$C$2,SUMIFS('Pooled CF'!$E:$E,'Pooled CF'!$A:$A,$A30,'Pooled CF'!$G:$G,FM$6),0)+IF(FM$6=$C$2,$K30)</f>
        <v>0</v>
      </c>
      <c r="FN30" s="100">
        <f>IF(FN$6&lt;=$C$2,SUMIFS('Pooled CF'!$E:$E,'Pooled CF'!$A:$A,$A30,'Pooled CF'!$G:$G,FN$6),0)+IF(FN$6=$C$2,$K30)</f>
        <v>0</v>
      </c>
      <c r="FO30" s="100">
        <f>IF(FO$6&lt;=$C$2,SUMIFS('Pooled CF'!$E:$E,'Pooled CF'!$A:$A,$A30,'Pooled CF'!$G:$G,FO$6),0)+IF(FO$6=$C$2,$K30)</f>
        <v>0</v>
      </c>
      <c r="FP30" s="100">
        <f>IF(FP$6&lt;=$C$2,SUMIFS('Pooled CF'!$E:$E,'Pooled CF'!$A:$A,$A30,'Pooled CF'!$G:$G,FP$6),0)+IF(FP$6=$C$2,$K30)</f>
        <v>0</v>
      </c>
      <c r="FQ30" s="100">
        <f>IF(FQ$6&lt;=$C$2,SUMIFS('Pooled CF'!$E:$E,'Pooled CF'!$A:$A,$A30,'Pooled CF'!$G:$G,FQ$6),0)+IF(FQ$6=$C$2,$K30)</f>
        <v>0</v>
      </c>
      <c r="FR30" s="100">
        <f>IF(FR$6&lt;=$C$2,SUMIFS('Pooled CF'!$E:$E,'Pooled CF'!$A:$A,$A30,'Pooled CF'!$G:$G,FR$6),0)+IF(FR$6=$C$2,$K30)</f>
        <v>0</v>
      </c>
      <c r="FS30" s="100">
        <f>IF(FS$6&lt;=$C$2,SUMIFS('Pooled CF'!$E:$E,'Pooled CF'!$A:$A,$A30,'Pooled CF'!$G:$G,FS$6),0)+IF(FS$6=$C$2,$K30)</f>
        <v>0</v>
      </c>
      <c r="FT30" s="100">
        <f>IF(FT$6&lt;=$C$2,SUMIFS('Pooled CF'!$E:$E,'Pooled CF'!$A:$A,$A30,'Pooled CF'!$G:$G,FT$6),0)+IF(FT$6=$C$2,$K30)</f>
        <v>0</v>
      </c>
      <c r="FU30" s="100">
        <f>IF(FU$6&lt;=$C$2,SUMIFS('Pooled CF'!$E:$E,'Pooled CF'!$A:$A,$A30,'Pooled CF'!$G:$G,FU$6),0)+IF(FU$6=$C$2,$K30)</f>
        <v>0</v>
      </c>
      <c r="FV30" s="100">
        <f>IF(FV$6&lt;=$C$2,SUMIFS('Pooled CF'!$E:$E,'Pooled CF'!$A:$A,$A30,'Pooled CF'!$G:$G,FV$6),0)+IF(FV$6=$C$2,$K30)</f>
        <v>0</v>
      </c>
      <c r="FW30" s="100">
        <f>IF(FW$6&lt;=$C$2,SUMIFS('Pooled CF'!$E:$E,'Pooled CF'!$A:$A,$A30,'Pooled CF'!$G:$G,FW$6),0)+IF(FW$6=$C$2,$K30)</f>
        <v>0</v>
      </c>
      <c r="FX30" s="100">
        <f>IF(FX$6&lt;=$C$2,SUMIFS('Pooled CF'!$E:$E,'Pooled CF'!$A:$A,$A30,'Pooled CF'!$G:$G,FX$6),0)+IF(FX$6=$C$2,$K30)</f>
        <v>0</v>
      </c>
      <c r="FY30" s="100">
        <f>IF(FY$6&lt;=$C$2,SUMIFS('Pooled CF'!$E:$E,'Pooled CF'!$A:$A,$A30,'Pooled CF'!$G:$G,FY$6),0)+IF(FY$6=$C$2,$K30)</f>
        <v>0</v>
      </c>
      <c r="FZ30" s="100">
        <f>IF(FZ$6&lt;=$C$2,SUMIFS('Pooled CF'!$E:$E,'Pooled CF'!$A:$A,$A30,'Pooled CF'!$G:$G,FZ$6),0)+IF(FZ$6=$C$2,$K30)</f>
        <v>0</v>
      </c>
      <c r="GA30" s="100">
        <f>IF(GA$6&lt;=$C$2,SUMIFS('Pooled CF'!$E:$E,'Pooled CF'!$A:$A,$A30,'Pooled CF'!$G:$G,GA$6),0)+IF(GA$6=$C$2,$K30)</f>
        <v>0</v>
      </c>
      <c r="GB30" s="100">
        <f>IF(GB$6&lt;=$C$2,SUMIFS('Pooled CF'!$E:$E,'Pooled CF'!$A:$A,$A30,'Pooled CF'!$G:$G,GB$6),0)+IF(GB$6=$C$2,$K30)</f>
        <v>0</v>
      </c>
      <c r="GC30" s="100">
        <f>IF(GC$6&lt;=$C$2,SUMIFS('Pooled CF'!$E:$E,'Pooled CF'!$A:$A,$A30,'Pooled CF'!$G:$G,GC$6),0)+IF(GC$6=$C$2,$K30)</f>
        <v>0</v>
      </c>
      <c r="GD30" s="100">
        <f>IF(GD$6&lt;=$C$2,SUMIFS('Pooled CF'!$E:$E,'Pooled CF'!$A:$A,$A30,'Pooled CF'!$G:$G,GD$6),0)+IF(GD$6=$C$2,$K30)</f>
        <v>0</v>
      </c>
      <c r="GE30" s="100">
        <f>IF(GE$6&lt;=$C$2,SUMIFS('Pooled CF'!$E:$E,'Pooled CF'!$A:$A,$A30,'Pooled CF'!$G:$G,GE$6),0)+IF(GE$6=$C$2,$K30)</f>
        <v>0</v>
      </c>
      <c r="GF30" s="100">
        <f>IF(GF$6&lt;=$C$2,SUMIFS('Pooled CF'!$E:$E,'Pooled CF'!$A:$A,$A30,'Pooled CF'!$G:$G,GF$6),0)+IF(GF$6=$C$2,$K30)</f>
        <v>0</v>
      </c>
      <c r="GG30" s="100">
        <f>IF(GG$6&lt;=$C$2,SUMIFS('Pooled CF'!$E:$E,'Pooled CF'!$A:$A,$A30,'Pooled CF'!$G:$G,GG$6),0)+IF(GG$6=$C$2,$K30)</f>
        <v>0</v>
      </c>
      <c r="GH30" s="100">
        <f>IF(GH$6&lt;=$C$2,SUMIFS('Pooled CF'!$E:$E,'Pooled CF'!$A:$A,$A30,'Pooled CF'!$G:$G,GH$6),0)+IF(GH$6=$C$2,$K30)</f>
        <v>0</v>
      </c>
      <c r="GI30" s="100">
        <f>IF(GI$6&lt;=$C$2,SUMIFS('Pooled CF'!$E:$E,'Pooled CF'!$A:$A,$A30,'Pooled CF'!$G:$G,GI$6),0)+IF(GI$6=$C$2,$K30)</f>
        <v>0</v>
      </c>
      <c r="GJ30" s="100">
        <f>IF(GJ$6&lt;=$C$2,SUMIFS('Pooled CF'!$E:$E,'Pooled CF'!$A:$A,$A30,'Pooled CF'!$G:$G,GJ$6),0)+IF(GJ$6=$C$2,$K30)</f>
        <v>0</v>
      </c>
      <c r="GK30" s="100">
        <f>IF(GK$6&lt;=$C$2,SUMIFS('Pooled CF'!$E:$E,'Pooled CF'!$A:$A,$A30,'Pooled CF'!$G:$G,GK$6),0)+IF(GK$6=$C$2,$K30)</f>
        <v>0</v>
      </c>
      <c r="GL30" s="100">
        <f>IF(GL$6&lt;=$C$2,SUMIFS('Pooled CF'!$E:$E,'Pooled CF'!$A:$A,$A30,'Pooled CF'!$G:$G,GL$6),0)+IF(GL$6=$C$2,$K30)</f>
        <v>0</v>
      </c>
      <c r="GM30" s="100">
        <f>IF(GM$6&lt;=$C$2,SUMIFS('Pooled CF'!$E:$E,'Pooled CF'!$A:$A,$A30,'Pooled CF'!$G:$G,GM$6),0)+IF(GM$6=$C$2,$K30)</f>
        <v>0</v>
      </c>
      <c r="GN30" s="100">
        <f>IF(GN$6&lt;=$C$2,SUMIFS('Pooled CF'!$E:$E,'Pooled CF'!$A:$A,$A30,'Pooled CF'!$G:$G,GN$6),0)+IF(GN$6=$C$2,$K30)</f>
        <v>0</v>
      </c>
      <c r="GO30" s="100">
        <f>IF(GO$6&lt;=$C$2,SUMIFS('Pooled CF'!$E:$E,'Pooled CF'!$A:$A,$A30,'Pooled CF'!$G:$G,GO$6),0)+IF(GO$6=$C$2,$K30)</f>
        <v>0</v>
      </c>
      <c r="GP30" s="100">
        <f>IF(GP$6&lt;=$C$2,SUMIFS('Pooled CF'!$E:$E,'Pooled CF'!$A:$A,$A30,'Pooled CF'!$G:$G,GP$6),0)+IF(GP$6=$C$2,$K30)</f>
        <v>0</v>
      </c>
      <c r="GQ30" s="100">
        <f>IF(GQ$6&lt;=$C$2,SUMIFS('Pooled CF'!$E:$E,'Pooled CF'!$A:$A,$A30,'Pooled CF'!$G:$G,GQ$6),0)+IF(GQ$6=$C$2,$K30)</f>
        <v>0</v>
      </c>
      <c r="GR30" s="100">
        <f>IF(GR$6&lt;=$C$2,SUMIFS('Pooled CF'!$E:$E,'Pooled CF'!$A:$A,$A30,'Pooled CF'!$G:$G,GR$6),0)+IF(GR$6=$C$2,$K30)</f>
        <v>0</v>
      </c>
      <c r="GS30" s="100">
        <f>IF(GS$6&lt;=$C$2,SUMIFS('Pooled CF'!$E:$E,'Pooled CF'!$A:$A,$A30,'Pooled CF'!$G:$G,GS$6),0)+IF(GS$6=$C$2,$K30)</f>
        <v>0</v>
      </c>
      <c r="GT30" s="100">
        <f>IF(GT$6&lt;=$C$2,SUMIFS('Pooled CF'!$E:$E,'Pooled CF'!$A:$A,$A30,'Pooled CF'!$G:$G,GT$6),0)+IF(GT$6=$C$2,$K30)</f>
        <v>0</v>
      </c>
      <c r="GU30" s="100">
        <f>IF(GU$6&lt;=$C$2,SUMIFS('Pooled CF'!$E:$E,'Pooled CF'!$A:$A,$A30,'Pooled CF'!$G:$G,GU$6),0)+IF(GU$6=$C$2,$K30)</f>
        <v>0</v>
      </c>
      <c r="GV30" s="100">
        <f>IF(GV$6&lt;=$C$2,SUMIFS('Pooled CF'!$E:$E,'Pooled CF'!$A:$A,$A30,'Pooled CF'!$G:$G,GV$6),0)+IF(GV$6=$C$2,$K30)</f>
        <v>0</v>
      </c>
      <c r="GW30" s="100">
        <f>IF(GW$6&lt;=$C$2,SUMIFS('Pooled CF'!$E:$E,'Pooled CF'!$A:$A,$A30,'Pooled CF'!$G:$G,GW$6),0)+IF(GW$6=$C$2,$K30)</f>
        <v>0</v>
      </c>
      <c r="GY30" s="85">
        <f t="shared" si="13"/>
        <v>-23584776.990000002</v>
      </c>
      <c r="GZ30" s="85">
        <f t="shared" si="13"/>
        <v>2750014.6300000004</v>
      </c>
      <c r="HA30" s="85">
        <f t="shared" si="13"/>
        <v>2749313.23</v>
      </c>
      <c r="HB30" s="85">
        <f t="shared" si="13"/>
        <v>2754639.96</v>
      </c>
      <c r="HC30" s="85">
        <f t="shared" si="13"/>
        <v>2748563.1800000006</v>
      </c>
      <c r="HD30" s="85">
        <f t="shared" si="13"/>
        <v>2747178</v>
      </c>
      <c r="HE30" s="85">
        <f t="shared" si="13"/>
        <v>2744769.78</v>
      </c>
      <c r="HF30" s="85">
        <f t="shared" si="13"/>
        <v>2572533.2999999998</v>
      </c>
      <c r="HG30" s="85">
        <f t="shared" si="13"/>
        <v>2539305.6799999997</v>
      </c>
      <c r="HH30" s="85">
        <f t="shared" ca="1" si="13"/>
        <v>21080968.690000001</v>
      </c>
      <c r="HI30" s="85">
        <f t="shared" si="13"/>
        <v>0</v>
      </c>
      <c r="HJ30" s="85">
        <f t="shared" si="13"/>
        <v>0</v>
      </c>
      <c r="HK30" s="85">
        <f t="shared" si="13"/>
        <v>0</v>
      </c>
      <c r="HL30" s="85">
        <f t="shared" si="13"/>
        <v>0</v>
      </c>
      <c r="HM30" s="85">
        <f t="shared" si="13"/>
        <v>0</v>
      </c>
      <c r="HN30" s="85">
        <f t="shared" si="13"/>
        <v>0</v>
      </c>
      <c r="HO30" s="85">
        <f t="shared" ca="1" si="12"/>
        <v>19102509.459999997</v>
      </c>
    </row>
    <row r="31" spans="1:223" hidden="1" outlineLevel="1" x14ac:dyDescent="0.75">
      <c r="A31" s="7" t="s">
        <v>37</v>
      </c>
      <c r="B31" s="112" t="s">
        <v>207</v>
      </c>
      <c r="C31" s="104"/>
      <c r="D31" s="104">
        <f ca="1">EOMONTH(OFFSET(Strats!$B$3,MATCH($B31,Strats!$B$4:$B$31,0),MATCH(D$5,Strats!$C$3:$BS$3,0)),0)</f>
        <v>43039</v>
      </c>
      <c r="E31" s="87">
        <f ca="1">OFFSET(Strats!$B$3,MATCH($B31,Strats!$B$4:$B$31,0),MATCH(E$5,Strats!$C$3:$BS$3,0))</f>
        <v>69871296</v>
      </c>
      <c r="F31" s="88">
        <f ca="1">OFFSET(Strats!$B$3,MATCH($B31,Strats!$B$4:$B$31,0),MATCH(F$5,Strats!$C$3:$BS$3,0))</f>
        <v>0.37444271065849533</v>
      </c>
      <c r="G31" s="85">
        <f t="shared" ca="1" si="7"/>
        <v>26162797.471462082</v>
      </c>
      <c r="H31" s="113">
        <f ca="1">'HTM Output'!G31</f>
        <v>24856990.120000001</v>
      </c>
      <c r="I31" s="87">
        <f ca="1">OFFSET(Strats!$B$3,MATCH($B31,Strats!$B$4:$B$31,0),MATCH(I$5,Strats!$C$3:$BS$3,0))</f>
        <v>53985312.990000002</v>
      </c>
      <c r="J31" s="88">
        <f ca="1">OFFSET(Strats!$B$3,MATCH($B31,Strats!$B$4:$B$31,0),MATCH(J$5,Strats!$C$3:$BS$3,0))</f>
        <v>0.32541189489815497</v>
      </c>
      <c r="K31" s="85">
        <f t="shared" ca="1" si="8"/>
        <v>17567462.996745881</v>
      </c>
      <c r="L31" s="86">
        <f ca="1">IFERROR(XIRR(OFFSET($N31,0,MATCH($D31,$O$6:$GW$6,0)):$GW31,OFFSET($N$6,0,MATCH($D31,$O$6:$GW$6,0)):$GW$6),"N/A")</f>
        <v>8.7868627905845625E-2</v>
      </c>
      <c r="M31" s="95">
        <f t="shared" ca="1" si="9"/>
        <v>1.621556454848597</v>
      </c>
      <c r="O31" s="100">
        <f>IF(O$6&lt;=$C$2,SUMIFS('Pooled CF'!$E:$E,'Pooled CF'!$A:$A,$A31,'Pooled CF'!$G:$G,O$6),0)+IF(O$6=$C$2,$K31)</f>
        <v>0</v>
      </c>
      <c r="P31" s="100">
        <f>IF(P$6&lt;=$C$2,SUMIFS('Pooled CF'!$E:$E,'Pooled CF'!$A:$A,$A31,'Pooled CF'!$G:$G,P$6),0)+IF(P$6=$C$2,$K31)</f>
        <v>0</v>
      </c>
      <c r="Q31" s="100">
        <f>IF(Q$6&lt;=$C$2,SUMIFS('Pooled CF'!$E:$E,'Pooled CF'!$A:$A,$A31,'Pooled CF'!$G:$G,Q$6),0)+IF(Q$6=$C$2,$K31)</f>
        <v>0</v>
      </c>
      <c r="R31" s="100">
        <f>IF(R$6&lt;=$C$2,SUMIFS('Pooled CF'!$E:$E,'Pooled CF'!$A:$A,$A31,'Pooled CF'!$G:$G,R$6),0)+IF(R$6=$C$2,$K31)</f>
        <v>0</v>
      </c>
      <c r="S31" s="100">
        <f>IF(S$6&lt;=$C$2,SUMIFS('Pooled CF'!$E:$E,'Pooled CF'!$A:$A,$A31,'Pooled CF'!$G:$G,S$6),0)+IF(S$6=$C$2,$K31)</f>
        <v>0</v>
      </c>
      <c r="T31" s="100">
        <f>IF(T$6&lt;=$C$2,SUMIFS('Pooled CF'!$E:$E,'Pooled CF'!$A:$A,$A31,'Pooled CF'!$G:$G,T$6),0)+IF(T$6=$C$2,$K31)</f>
        <v>0</v>
      </c>
      <c r="U31" s="100">
        <f>IF(U$6&lt;=$C$2,SUMIFS('Pooled CF'!$E:$E,'Pooled CF'!$A:$A,$A31,'Pooled CF'!$G:$G,U$6),0)+IF(U$6=$C$2,$K31)</f>
        <v>0</v>
      </c>
      <c r="V31" s="100">
        <f>IF(V$6&lt;=$C$2,SUMIFS('Pooled CF'!$E:$E,'Pooled CF'!$A:$A,$A31,'Pooled CF'!$G:$G,V$6),0)+IF(V$6=$C$2,$K31)</f>
        <v>0</v>
      </c>
      <c r="W31" s="100">
        <f>IF(W$6&lt;=$C$2,SUMIFS('Pooled CF'!$E:$E,'Pooled CF'!$A:$A,$A31,'Pooled CF'!$G:$G,W$6),0)+IF(W$6=$C$2,$K31)</f>
        <v>-26162797.471462078</v>
      </c>
      <c r="X31" s="100">
        <f>IF(X$6&lt;=$C$2,SUMIFS('Pooled CF'!$E:$E,'Pooled CF'!$A:$A,$A31,'Pooled CF'!$G:$G,X$6),0)+IF(X$6=$C$2,$K31)</f>
        <v>251825.61</v>
      </c>
      <c r="Y31" s="100">
        <f>IF(Y$6&lt;=$C$2,SUMIFS('Pooled CF'!$E:$E,'Pooled CF'!$A:$A,$A31,'Pooled CF'!$G:$G,Y$6),0)+IF(Y$6=$C$2,$K31)</f>
        <v>243700.36</v>
      </c>
      <c r="Z31" s="100">
        <f>IF(Z$6&lt;=$C$2,SUMIFS('Pooled CF'!$E:$E,'Pooled CF'!$A:$A,$A31,'Pooled CF'!$G:$G,Z$6),0)+IF(Z$6=$C$2,$K31)</f>
        <v>243698.1</v>
      </c>
      <c r="AA31" s="100">
        <f>IF(AA$6&lt;=$C$2,SUMIFS('Pooled CF'!$E:$E,'Pooled CF'!$A:$A,$A31,'Pooled CF'!$G:$G,AA$6),0)+IF(AA$6=$C$2,$K31)</f>
        <v>243696.23</v>
      </c>
      <c r="AB31" s="100">
        <f>IF(AB$6&lt;=$C$2,SUMIFS('Pooled CF'!$E:$E,'Pooled CF'!$A:$A,$A31,'Pooled CF'!$G:$G,AB$6),0)+IF(AB$6=$C$2,$K31)</f>
        <v>243703.02</v>
      </c>
      <c r="AC31" s="100">
        <f>IF(AC$6&lt;=$C$2,SUMIFS('Pooled CF'!$E:$E,'Pooled CF'!$A:$A,$A31,'Pooled CF'!$G:$G,AC$6),0)+IF(AC$6=$C$2,$K31)</f>
        <v>251814.34</v>
      </c>
      <c r="AD31" s="100">
        <f>IF(AD$6&lt;=$C$2,SUMIFS('Pooled CF'!$E:$E,'Pooled CF'!$A:$A,$A31,'Pooled CF'!$G:$G,AD$6),0)+IF(AD$6=$C$2,$K31)</f>
        <v>243689.41</v>
      </c>
      <c r="AE31" s="100">
        <f>IF(AE$6&lt;=$C$2,SUMIFS('Pooled CF'!$E:$E,'Pooled CF'!$A:$A,$A31,'Pooled CF'!$G:$G,AE$6),0)+IF(AE$6=$C$2,$K31)</f>
        <v>251591.76</v>
      </c>
      <c r="AF31" s="100">
        <f>IF(AF$6&lt;=$C$2,SUMIFS('Pooled CF'!$E:$E,'Pooled CF'!$A:$A,$A31,'Pooled CF'!$G:$G,AF$6),0)+IF(AF$6=$C$2,$K31)</f>
        <v>243903.38</v>
      </c>
      <c r="AG31" s="100">
        <f>IF(AG$6&lt;=$C$2,SUMIFS('Pooled CF'!$E:$E,'Pooled CF'!$A:$A,$A31,'Pooled CF'!$G:$G,AG$6),0)+IF(AG$6=$C$2,$K31)</f>
        <v>251805.58</v>
      </c>
      <c r="AH31" s="100">
        <f>IF(AH$6&lt;=$C$2,SUMIFS('Pooled CF'!$E:$E,'Pooled CF'!$A:$A,$A31,'Pooled CF'!$G:$G,AH$6),0)+IF(AH$6=$C$2,$K31)</f>
        <v>251803.56</v>
      </c>
      <c r="AI31" s="100">
        <f>IF(AI$6&lt;=$C$2,SUMIFS('Pooled CF'!$E:$E,'Pooled CF'!$A:$A,$A31,'Pooled CF'!$G:$G,AI$6),0)+IF(AI$6=$C$2,$K31)</f>
        <v>243607.46</v>
      </c>
      <c r="AJ31" s="100">
        <f>IF(AJ$6&lt;=$C$2,SUMIFS('Pooled CF'!$E:$E,'Pooled CF'!$A:$A,$A31,'Pooled CF'!$G:$G,AJ$6),0)+IF(AJ$6=$C$2,$K31)</f>
        <v>251763.34</v>
      </c>
      <c r="AK31" s="100">
        <f>IF(AK$6&lt;=$C$2,SUMIFS('Pooled CF'!$E:$E,'Pooled CF'!$A:$A,$A31,'Pooled CF'!$G:$G,AK$6),0)+IF(AK$6=$C$2,$K31)</f>
        <v>243765.6</v>
      </c>
      <c r="AL31" s="100">
        <f>IF(AL$6&lt;=$C$2,SUMIFS('Pooled CF'!$E:$E,'Pooled CF'!$A:$A,$A31,'Pooled CF'!$G:$G,AL$6),0)+IF(AL$6=$C$2,$K31)</f>
        <v>243555.23</v>
      </c>
      <c r="AM31" s="100">
        <f>IF(AM$6&lt;=$C$2,SUMIFS('Pooled CF'!$E:$E,'Pooled CF'!$A:$A,$A31,'Pooled CF'!$G:$G,AM$6),0)+IF(AM$6=$C$2,$K31)</f>
        <v>243573.97</v>
      </c>
      <c r="AN31" s="100">
        <f>IF(AN$6&lt;=$C$2,SUMIFS('Pooled CF'!$E:$E,'Pooled CF'!$A:$A,$A31,'Pooled CF'!$G:$G,AN$6),0)+IF(AN$6=$C$2,$K31)</f>
        <v>243641.96</v>
      </c>
      <c r="AO31" s="100">
        <f>IF(AO$6&lt;=$C$2,SUMIFS('Pooled CF'!$E:$E,'Pooled CF'!$A:$A,$A31,'Pooled CF'!$G:$G,AO$6),0)+IF(AO$6=$C$2,$K31)</f>
        <v>251770.1</v>
      </c>
      <c r="AP31" s="100">
        <f>IF(AP$6&lt;=$C$2,SUMIFS('Pooled CF'!$E:$E,'Pooled CF'!$A:$A,$A31,'Pooled CF'!$G:$G,AP$6),0)+IF(AP$6=$C$2,$K31)</f>
        <v>240917.33</v>
      </c>
      <c r="AQ31" s="100">
        <f>IF(AQ$6&lt;=$C$2,SUMIFS('Pooled CF'!$E:$E,'Pooled CF'!$A:$A,$A31,'Pooled CF'!$G:$G,AQ$6),0)+IF(AQ$6=$C$2,$K31)</f>
        <v>254666.97</v>
      </c>
      <c r="AR31" s="100">
        <f>IF(AR$6&lt;=$C$2,SUMIFS('Pooled CF'!$E:$E,'Pooled CF'!$A:$A,$A31,'Pooled CF'!$G:$G,AR$6),0)+IF(AR$6=$C$2,$K31)</f>
        <v>243633.14</v>
      </c>
      <c r="AS31" s="100">
        <f>IF(AS$6&lt;=$C$2,SUMIFS('Pooled CF'!$E:$E,'Pooled CF'!$A:$A,$A31,'Pooled CF'!$G:$G,AS$6),0)+IF(AS$6=$C$2,$K31)</f>
        <v>251774.58</v>
      </c>
      <c r="AT31" s="100">
        <f>IF(AT$6&lt;=$C$2,SUMIFS('Pooled CF'!$E:$E,'Pooled CF'!$A:$A,$A31,'Pooled CF'!$G:$G,AT$6),0)+IF(AT$6=$C$2,$K31)</f>
        <v>251725.36</v>
      </c>
      <c r="AU31" s="100">
        <f>IF(AU$6&lt;=$C$2,SUMIFS('Pooled CF'!$E:$E,'Pooled CF'!$A:$A,$A31,'Pooled CF'!$G:$G,AU$6),0)+IF(AU$6=$C$2,$K31)</f>
        <v>243657.32</v>
      </c>
      <c r="AV31" s="100">
        <f>IF(AV$6&lt;=$C$2,SUMIFS('Pooled CF'!$E:$E,'Pooled CF'!$A:$A,$A31,'Pooled CF'!$G:$G,AV$6),0)+IF(AV$6=$C$2,$K31)</f>
        <v>251764.67</v>
      </c>
      <c r="AW31" s="100">
        <f>IF(AW$6&lt;=$C$2,SUMIFS('Pooled CF'!$E:$E,'Pooled CF'!$A:$A,$A31,'Pooled CF'!$G:$G,AW$6),0)+IF(AW$6=$C$2,$K31)</f>
        <v>243519.76</v>
      </c>
      <c r="AX31" s="100">
        <f>IF(AX$6&lt;=$C$2,SUMIFS('Pooled CF'!$E:$E,'Pooled CF'!$A:$A,$A31,'Pooled CF'!$G:$G,AX$6),0)+IF(AX$6=$C$2,$K31)</f>
        <v>251878.22</v>
      </c>
      <c r="AY31" s="100">
        <f>IF(AY$6&lt;=$C$2,SUMIFS('Pooled CF'!$E:$E,'Pooled CF'!$A:$A,$A31,'Pooled CF'!$G:$G,AY$6),0)+IF(AY$6=$C$2,$K31)</f>
        <v>243522.02</v>
      </c>
      <c r="AZ31" s="100">
        <f>IF(AZ$6&lt;=$C$2,SUMIFS('Pooled CF'!$E:$E,'Pooled CF'!$A:$A,$A31,'Pooled CF'!$G:$G,AZ$6),0)+IF(AZ$6=$C$2,$K31)</f>
        <v>243385.81</v>
      </c>
      <c r="BA31" s="100">
        <f>IF(BA$6&lt;=$C$2,SUMIFS('Pooled CF'!$E:$E,'Pooled CF'!$A:$A,$A31,'Pooled CF'!$G:$G,BA$6),0)+IF(BA$6=$C$2,$K31)</f>
        <v>251745.83</v>
      </c>
      <c r="BB31" s="100">
        <f>IF(BB$6&lt;=$C$2,SUMIFS('Pooled CF'!$E:$E,'Pooled CF'!$A:$A,$A31,'Pooled CF'!$G:$G,BB$6),0)+IF(BB$6=$C$2,$K31)</f>
        <v>243628.98</v>
      </c>
      <c r="BC31" s="100">
        <f>IF(BC$6&lt;=$C$2,SUMIFS('Pooled CF'!$E:$E,'Pooled CF'!$A:$A,$A31,'Pooled CF'!$G:$G,BC$6),0)+IF(BC$6=$C$2,$K31)</f>
        <v>251590.02</v>
      </c>
      <c r="BD31" s="100">
        <f>IF(BD$6&lt;=$C$2,SUMIFS('Pooled CF'!$E:$E,'Pooled CF'!$A:$A,$A31,'Pooled CF'!$G:$G,BD$6),0)+IF(BD$6=$C$2,$K31)</f>
        <v>234402.07</v>
      </c>
      <c r="BE31" s="100">
        <f>IF(BE$6&lt;=$C$2,SUMIFS('Pooled CF'!$E:$E,'Pooled CF'!$A:$A,$A31,'Pooled CF'!$G:$G,BE$6),0)+IF(BE$6=$C$2,$K31)</f>
        <v>239758.78</v>
      </c>
      <c r="BF31" s="100">
        <f>IF(BF$6&lt;=$C$2,SUMIFS('Pooled CF'!$E:$E,'Pooled CF'!$A:$A,$A31,'Pooled CF'!$G:$G,BF$6),0)+IF(BF$6=$C$2,$K31)</f>
        <v>239086.77</v>
      </c>
      <c r="BG31" s="100">
        <f>IF(BG$6&lt;=$C$2,SUMIFS('Pooled CF'!$E:$E,'Pooled CF'!$A:$A,$A31,'Pooled CF'!$G:$G,BG$6),0)+IF(BG$6=$C$2,$K31)</f>
        <v>231186.01</v>
      </c>
      <c r="BH31" s="100">
        <f>IF(BH$6&lt;=$C$2,SUMIFS('Pooled CF'!$E:$E,'Pooled CF'!$A:$A,$A31,'Pooled CF'!$G:$G,BH$6),0)+IF(BH$6=$C$2,$K31)</f>
        <v>237115.58</v>
      </c>
      <c r="BI31" s="100">
        <f>IF(BI$6&lt;=$C$2,SUMIFS('Pooled CF'!$E:$E,'Pooled CF'!$A:$A,$A31,'Pooled CF'!$G:$G,BI$6),0)+IF(BI$6=$C$2,$K31)</f>
        <v>220134.69</v>
      </c>
      <c r="BJ31" s="100">
        <f>IF(BJ$6&lt;=$C$2,SUMIFS('Pooled CF'!$E:$E,'Pooled CF'!$A:$A,$A31,'Pooled CF'!$G:$G,BJ$6),0)+IF(BJ$6=$C$2,$K31)</f>
        <v>232373.92</v>
      </c>
      <c r="BK31" s="100">
        <f>IF(BK$6&lt;=$C$2,SUMIFS('Pooled CF'!$E:$E,'Pooled CF'!$A:$A,$A31,'Pooled CF'!$G:$G,BK$6),0)+IF(BK$6=$C$2,$K31)</f>
        <v>230738.49</v>
      </c>
      <c r="BL31" s="100">
        <f>IF(BL$6&lt;=$C$2,SUMIFS('Pooled CF'!$E:$E,'Pooled CF'!$A:$A,$A31,'Pooled CF'!$G:$G,BL$6),0)+IF(BL$6=$C$2,$K31)</f>
        <v>273386.14</v>
      </c>
      <c r="BM31" s="100">
        <f>IF(BM$6&lt;=$C$2,SUMIFS('Pooled CF'!$E:$E,'Pooled CF'!$A:$A,$A31,'Pooled CF'!$G:$G,BM$6),0)+IF(BM$6=$C$2,$K31)</f>
        <v>236479.49</v>
      </c>
      <c r="BN31" s="100">
        <f>IF(BN$6&lt;=$C$2,SUMIFS('Pooled CF'!$E:$E,'Pooled CF'!$A:$A,$A31,'Pooled CF'!$G:$G,BN$6),0)+IF(BN$6=$C$2,$K31)</f>
        <v>225393.32</v>
      </c>
      <c r="BO31" s="100">
        <f>IF(BO$6&lt;=$C$2,SUMIFS('Pooled CF'!$E:$E,'Pooled CF'!$A:$A,$A31,'Pooled CF'!$G:$G,BO$6),0)+IF(BO$6=$C$2,$K31)</f>
        <v>232513.55</v>
      </c>
      <c r="BP31" s="100">
        <f>IF(BP$6&lt;=$C$2,SUMIFS('Pooled CF'!$E:$E,'Pooled CF'!$A:$A,$A31,'Pooled CF'!$G:$G,BP$6),0)+IF(BP$6=$C$2,$K31)</f>
        <v>225326.45</v>
      </c>
      <c r="BQ31" s="100">
        <f>IF(BQ$6&lt;=$C$2,SUMIFS('Pooled CF'!$E:$E,'Pooled CF'!$A:$A,$A31,'Pooled CF'!$G:$G,BQ$6),0)+IF(BQ$6=$C$2,$K31)</f>
        <v>238658.09</v>
      </c>
      <c r="BR31" s="100">
        <f>IF(BR$6&lt;=$C$2,SUMIFS('Pooled CF'!$E:$E,'Pooled CF'!$A:$A,$A31,'Pooled CF'!$G:$G,BR$6),0)+IF(BR$6=$C$2,$K31)</f>
        <v>257635.19</v>
      </c>
      <c r="BS31" s="100">
        <f>IF(BS$6&lt;=$C$2,SUMIFS('Pooled CF'!$E:$E,'Pooled CF'!$A:$A,$A31,'Pooled CF'!$G:$G,BS$6),0)+IF(BS$6=$C$2,$K31)</f>
        <v>245868.61</v>
      </c>
      <c r="BT31" s="100">
        <f>IF(BT$6&lt;=$C$2,SUMIFS('Pooled CF'!$E:$E,'Pooled CF'!$A:$A,$A31,'Pooled CF'!$G:$G,BT$6),0)+IF(BT$6=$C$2,$K31)</f>
        <v>333462.40000000002</v>
      </c>
      <c r="BU31" s="100">
        <f>IF(BU$6&lt;=$C$2,SUMIFS('Pooled CF'!$E:$E,'Pooled CF'!$A:$A,$A31,'Pooled CF'!$G:$G,BU$6),0)+IF(BU$6=$C$2,$K31)</f>
        <v>260947.54</v>
      </c>
      <c r="BV31" s="100">
        <f>IF(BV$6&lt;=$C$2,SUMIFS('Pooled CF'!$E:$E,'Pooled CF'!$A:$A,$A31,'Pooled CF'!$G:$G,BV$6),0)+IF(BV$6=$C$2,$K31)</f>
        <v>233476.65</v>
      </c>
      <c r="BW31" s="100">
        <f>IF(BW$6&lt;=$C$2,SUMIFS('Pooled CF'!$E:$E,'Pooled CF'!$A:$A,$A31,'Pooled CF'!$G:$G,BW$6),0)+IF(BW$6=$C$2,$K31)</f>
        <v>242381.73</v>
      </c>
      <c r="BX31" s="100">
        <f>IF(BX$6&lt;=$C$2,SUMIFS('Pooled CF'!$E:$E,'Pooled CF'!$A:$A,$A31,'Pooled CF'!$G:$G,BX$6),0)+IF(BX$6=$C$2,$K31)</f>
        <v>248512.72</v>
      </c>
      <c r="BY31" s="100">
        <f>IF(BY$6&lt;=$C$2,SUMIFS('Pooled CF'!$E:$E,'Pooled CF'!$A:$A,$A31,'Pooled CF'!$G:$G,BY$6),0)+IF(BY$6=$C$2,$K31)</f>
        <v>249956.86</v>
      </c>
      <c r="BZ31" s="100">
        <f>IF(BZ$6&lt;=$C$2,SUMIFS('Pooled CF'!$E:$E,'Pooled CF'!$A:$A,$A31,'Pooled CF'!$G:$G,BZ$6),0)+IF(BZ$6=$C$2,$K31)</f>
        <v>242531.32</v>
      </c>
      <c r="CA31" s="100">
        <f>IF(CA$6&lt;=$C$2,SUMIFS('Pooled CF'!$E:$E,'Pooled CF'!$A:$A,$A31,'Pooled CF'!$G:$G,CA$6),0)+IF(CA$6=$C$2,$K31)</f>
        <v>304353.25</v>
      </c>
      <c r="CB31" s="100">
        <f>IF(CB$6&lt;=$C$2,SUMIFS('Pooled CF'!$E:$E,'Pooled CF'!$A:$A,$A31,'Pooled CF'!$G:$G,CB$6),0)+IF(CB$6=$C$2,$K31)</f>
        <v>237426.52</v>
      </c>
      <c r="CC31" s="100">
        <f>IF(CC$6&lt;=$C$2,SUMIFS('Pooled CF'!$E:$E,'Pooled CF'!$A:$A,$A31,'Pooled CF'!$G:$G,CC$6),0)+IF(CC$6=$C$2,$K31)</f>
        <v>245342.62</v>
      </c>
      <c r="CD31" s="100">
        <f>IF(CD$6&lt;=$C$2,SUMIFS('Pooled CF'!$E:$E,'Pooled CF'!$A:$A,$A31,'Pooled CF'!$G:$G,CD$6),0)+IF(CD$6=$C$2,$K31)</f>
        <v>260422.37</v>
      </c>
      <c r="CE31" s="100">
        <f>IF(CE$6&lt;=$C$2,SUMIFS('Pooled CF'!$E:$E,'Pooled CF'!$A:$A,$A31,'Pooled CF'!$G:$G,CE$6),0)+IF(CE$6=$C$2,$K31)</f>
        <v>240720.54</v>
      </c>
      <c r="CF31" s="100">
        <f>IF(CF$6&lt;=$C$2,SUMIFS('Pooled CF'!$E:$E,'Pooled CF'!$A:$A,$A31,'Pooled CF'!$G:$G,CF$6),0)+IF(CF$6=$C$2,$K31)</f>
        <v>228025.54</v>
      </c>
      <c r="CG31" s="100">
        <f>IF(CG$6&lt;=$C$2,SUMIFS('Pooled CF'!$E:$E,'Pooled CF'!$A:$A,$A31,'Pooled CF'!$G:$G,CG$6),0)+IF(CG$6=$C$2,$K31)</f>
        <v>240413.61</v>
      </c>
      <c r="CH31" s="100">
        <f>IF(CH$6&lt;=$C$2,SUMIFS('Pooled CF'!$E:$E,'Pooled CF'!$A:$A,$A31,'Pooled CF'!$G:$G,CH$6),0)+IF(CH$6=$C$2,$K31)</f>
        <v>239964.4</v>
      </c>
      <c r="CI31" s="100">
        <f>IF(CI$6&lt;=$C$2,SUMIFS('Pooled CF'!$E:$E,'Pooled CF'!$A:$A,$A31,'Pooled CF'!$G:$G,CI$6),0)+IF(CI$6=$C$2,$K31)</f>
        <v>240463.06</v>
      </c>
      <c r="CJ31" s="100">
        <f>IF(CJ$6&lt;=$C$2,SUMIFS('Pooled CF'!$E:$E,'Pooled CF'!$A:$A,$A31,'Pooled CF'!$G:$G,CJ$6),0)+IF(CJ$6=$C$2,$K31)</f>
        <v>240184.62</v>
      </c>
      <c r="CK31" s="100">
        <f>IF(CK$6&lt;=$C$2,SUMIFS('Pooled CF'!$E:$E,'Pooled CF'!$A:$A,$A31,'Pooled CF'!$G:$G,CK$6),0)+IF(CK$6=$C$2,$K31)</f>
        <v>260067.63</v>
      </c>
      <c r="CL31" s="100">
        <f>IF(CL$6&lt;=$C$2,SUMIFS('Pooled CF'!$E:$E,'Pooled CF'!$A:$A,$A31,'Pooled CF'!$G:$G,CL$6),0)+IF(CL$6=$C$2,$K31)</f>
        <v>239120.6</v>
      </c>
      <c r="CM31" s="100">
        <f>IF(CM$6&lt;=$C$2,SUMIFS('Pooled CF'!$E:$E,'Pooled CF'!$A:$A,$A31,'Pooled CF'!$G:$G,CM$6),0)+IF(CM$6=$C$2,$K31)</f>
        <v>246986.74</v>
      </c>
      <c r="CN31" s="100">
        <f>IF(CN$6&lt;=$C$2,SUMIFS('Pooled CF'!$E:$E,'Pooled CF'!$A:$A,$A31,'Pooled CF'!$G:$G,CN$6),0)+IF(CN$6=$C$2,$K31)</f>
        <v>240370.92</v>
      </c>
      <c r="CO31" s="100">
        <f>IF(CO$6&lt;=$C$2,SUMIFS('Pooled CF'!$E:$E,'Pooled CF'!$A:$A,$A31,'Pooled CF'!$G:$G,CO$6),0)+IF(CO$6=$C$2,$K31)</f>
        <v>248418.68</v>
      </c>
      <c r="CP31" s="100">
        <f>IF(CP$6&lt;=$C$2,SUMIFS('Pooled CF'!$E:$E,'Pooled CF'!$A:$A,$A31,'Pooled CF'!$G:$G,CP$6),0)+IF(CP$6=$C$2,$K31)</f>
        <v>248473.69</v>
      </c>
      <c r="CQ31" s="100">
        <f>IF(CQ$6&lt;=$C$2,SUMIFS('Pooled CF'!$E:$E,'Pooled CF'!$A:$A,$A31,'Pooled CF'!$G:$G,CQ$6),0)+IF(CQ$6=$C$2,$K31)</f>
        <v>184743.78</v>
      </c>
      <c r="CR31" s="100">
        <f>IF(CR$6&lt;=$C$2,SUMIFS('Pooled CF'!$E:$E,'Pooled CF'!$A:$A,$A31,'Pooled CF'!$G:$G,CR$6),0)+IF(CR$6=$C$2,$K31)</f>
        <v>242978.73</v>
      </c>
      <c r="CS31" s="100">
        <f>IF(CS$6&lt;=$C$2,SUMIFS('Pooled CF'!$E:$E,'Pooled CF'!$A:$A,$A31,'Pooled CF'!$G:$G,CS$6),0)+IF(CS$6=$C$2,$K31)</f>
        <v>235091.83</v>
      </c>
      <c r="CT31" s="100">
        <f>IF(CT$6&lt;=$C$2,SUMIFS('Pooled CF'!$E:$E,'Pooled CF'!$A:$A,$A31,'Pooled CF'!$G:$G,CT$6),0)+IF(CT$6=$C$2,$K31)</f>
        <v>243045.88</v>
      </c>
      <c r="CU31" s="100">
        <f>IF(CU$6&lt;=$C$2,SUMIFS('Pooled CF'!$E:$E,'Pooled CF'!$A:$A,$A31,'Pooled CF'!$G:$G,CU$6),0)+IF(CU$6=$C$2,$K31)</f>
        <v>166337.85</v>
      </c>
      <c r="CV31" s="100">
        <f>IF(CV$6&lt;=$C$2,SUMIFS('Pooled CF'!$E:$E,'Pooled CF'!$A:$A,$A31,'Pooled CF'!$G:$G,CV$6),0)+IF(CV$6=$C$2,$K31)</f>
        <v>277847.61</v>
      </c>
      <c r="CW31" s="100">
        <f>IF(CW$6&lt;=$C$2,SUMIFS('Pooled CF'!$E:$E,'Pooled CF'!$A:$A,$A31,'Pooled CF'!$G:$G,CW$6),0)+IF(CW$6=$C$2,$K31)</f>
        <v>229098.38</v>
      </c>
      <c r="CX31" s="100">
        <f>IF(CX$6&lt;=$C$2,SUMIFS('Pooled CF'!$E:$E,'Pooled CF'!$A:$A,$A31,'Pooled CF'!$G:$G,CX$6),0)+IF(CX$6=$C$2,$K31)</f>
        <v>223871.15</v>
      </c>
      <c r="CY31" s="100">
        <f>IF(CY$6&lt;=$C$2,SUMIFS('Pooled CF'!$E:$E,'Pooled CF'!$A:$A,$A31,'Pooled CF'!$G:$G,CY$6),0)+IF(CY$6=$C$2,$K31)</f>
        <v>230811.83</v>
      </c>
      <c r="CZ31" s="100">
        <f>IF(CZ$6&lt;=$C$2,SUMIFS('Pooled CF'!$E:$E,'Pooled CF'!$A:$A,$A31,'Pooled CF'!$G:$G,CZ$6),0)+IF(CZ$6=$C$2,$K31)</f>
        <v>225345.61</v>
      </c>
      <c r="DA31" s="100">
        <f>IF(DA$6&lt;=$C$2,SUMIFS('Pooled CF'!$E:$E,'Pooled CF'!$A:$A,$A31,'Pooled CF'!$G:$G,DA$6),0)+IF(DA$6=$C$2,$K31)</f>
        <v>201040.69</v>
      </c>
      <c r="DB31" s="100">
        <f>IF(DB$6&lt;=$C$2,SUMIFS('Pooled CF'!$E:$E,'Pooled CF'!$A:$A,$A31,'Pooled CF'!$G:$G,DB$6),0)+IF(DB$6=$C$2,$K31)</f>
        <v>208709.6</v>
      </c>
      <c r="DC31" s="100">
        <f>IF(DC$6&lt;=$C$2,SUMIFS('Pooled CF'!$E:$E,'Pooled CF'!$A:$A,$A31,'Pooled CF'!$G:$G,DC$6),0)+IF(DC$6=$C$2,$K31)</f>
        <v>227560.82</v>
      </c>
      <c r="DD31" s="100">
        <f>IF(DD$6&lt;=$C$2,SUMIFS('Pooled CF'!$E:$E,'Pooled CF'!$A:$A,$A31,'Pooled CF'!$G:$G,DD$6),0)+IF(DD$6=$C$2,$K31)</f>
        <v>209257.82</v>
      </c>
      <c r="DE31" s="100">
        <f>IF(DE$6&lt;=$C$2,SUMIFS('Pooled CF'!$E:$E,'Pooled CF'!$A:$A,$A31,'Pooled CF'!$G:$G,DE$6),0)+IF(DE$6=$C$2,$K31)</f>
        <v>203983.7</v>
      </c>
      <c r="DF31" s="100">
        <f>IF(DF$6&lt;=$C$2,SUMIFS('Pooled CF'!$E:$E,'Pooled CF'!$A:$A,$A31,'Pooled CF'!$G:$G,DF$6),0)+IF(DF$6=$C$2,$K31)</f>
        <v>202763.24</v>
      </c>
      <c r="DG31" s="100">
        <f>IF(DG$6&lt;=$C$2,SUMIFS('Pooled CF'!$E:$E,'Pooled CF'!$A:$A,$A31,'Pooled CF'!$G:$G,DG$6),0)+IF(DG$6=$C$2,$K31)</f>
        <v>290507.37</v>
      </c>
      <c r="DH31" s="100">
        <f>IF(DH$6&lt;=$C$2,SUMIFS('Pooled CF'!$E:$E,'Pooled CF'!$A:$A,$A31,'Pooled CF'!$G:$G,DH$6),0)+IF(DH$6=$C$2,$K31)</f>
        <v>205038.73</v>
      </c>
      <c r="DI31" s="100">
        <f>IF(DI$6&lt;=$C$2,SUMIFS('Pooled CF'!$E:$E,'Pooled CF'!$A:$A,$A31,'Pooled CF'!$G:$G,DI$6),0)+IF(DI$6=$C$2,$K31)</f>
        <v>245196.18</v>
      </c>
      <c r="DJ31" s="100">
        <f>IF(DJ$6&lt;=$C$2,SUMIFS('Pooled CF'!$E:$E,'Pooled CF'!$A:$A,$A31,'Pooled CF'!$G:$G,DJ$6),0)+IF(DJ$6=$C$2,$K31)</f>
        <v>193324.78</v>
      </c>
      <c r="DK31" s="100">
        <f>IF(DK$6&lt;=$C$2,SUMIFS('Pooled CF'!$E:$E,'Pooled CF'!$A:$A,$A31,'Pooled CF'!$G:$G,DK$6),0)+IF(DK$6=$C$2,$K31)</f>
        <v>200295.15</v>
      </c>
      <c r="DL31" s="100">
        <f>IF(DL$6&lt;=$C$2,SUMIFS('Pooled CF'!$E:$E,'Pooled CF'!$A:$A,$A31,'Pooled CF'!$G:$G,DL$6),0)+IF(DL$6=$C$2,$K31)</f>
        <v>192076.89</v>
      </c>
      <c r="DM31" s="100">
        <f>IF(DM$6&lt;=$C$2,SUMIFS('Pooled CF'!$E:$E,'Pooled CF'!$A:$A,$A31,'Pooled CF'!$G:$G,DM$6),0)+IF(DM$6=$C$2,$K31)</f>
        <v>200164.73</v>
      </c>
      <c r="DN31" s="100">
        <f>IF(DN$6&lt;=$C$2,SUMIFS('Pooled CF'!$E:$E,'Pooled CF'!$A:$A,$A31,'Pooled CF'!$G:$G,DN$6),0)+IF(DN$6=$C$2,$K31)</f>
        <v>200104.63</v>
      </c>
      <c r="DO31" s="100">
        <f>IF(DO$6&lt;=$C$2,SUMIFS('Pooled CF'!$E:$E,'Pooled CF'!$A:$A,$A31,'Pooled CF'!$G:$G,DO$6),0)+IF(DO$6=$C$2,$K31)</f>
        <v>193170.72</v>
      </c>
      <c r="DP31" s="100">
        <f>IF(DP$6&lt;=$C$2,SUMIFS('Pooled CF'!$E:$E,'Pooled CF'!$A:$A,$A31,'Pooled CF'!$G:$G,DP$6),0)+IF(DP$6=$C$2,$K31)</f>
        <v>210523.5</v>
      </c>
      <c r="DQ31" s="100">
        <f>IF(DQ$6&lt;=$C$2,SUMIFS('Pooled CF'!$E:$E,'Pooled CF'!$A:$A,$A31,'Pooled CF'!$G:$G,DQ$6),0)+IF(DQ$6=$C$2,$K31)</f>
        <v>161349.74</v>
      </c>
      <c r="DR31" s="100">
        <f>IF(DR$6&lt;=$C$2,SUMIFS('Pooled CF'!$E:$E,'Pooled CF'!$A:$A,$A31,'Pooled CF'!$G:$G,DR$6),0)+IF(DR$6=$C$2,$K31)</f>
        <v>368329.12</v>
      </c>
      <c r="DS31" s="100">
        <f>IF(DS$6&lt;=$C$2,SUMIFS('Pooled CF'!$E:$E,'Pooled CF'!$A:$A,$A31,'Pooled CF'!$G:$G,DS$6),0)+IF(DS$6=$C$2,$K31)</f>
        <v>174070.97</v>
      </c>
      <c r="DT31" s="100">
        <f>IF(DT$6&lt;=$C$2,SUMIFS('Pooled CF'!$E:$E,'Pooled CF'!$A:$A,$A31,'Pooled CF'!$G:$G,DT$6),0)+IF(DT$6=$C$2,$K31)</f>
        <v>135875.53</v>
      </c>
      <c r="DU31" s="100">
        <f>IF(DU$6&lt;=$C$2,SUMIFS('Pooled CF'!$E:$E,'Pooled CF'!$A:$A,$A31,'Pooled CF'!$G:$G,DU$6),0)+IF(DU$6=$C$2,$K31)</f>
        <v>452458.82</v>
      </c>
      <c r="DV31" s="100">
        <f>IF(DV$6&lt;=$C$2,SUMIFS('Pooled CF'!$E:$E,'Pooled CF'!$A:$A,$A31,'Pooled CF'!$G:$G,DV$6),0)+IF(DV$6=$C$2,$K31)</f>
        <v>256212.62</v>
      </c>
      <c r="DW31" s="100">
        <f ca="1">IF(DW$6&lt;=$C$2,SUMIFS('Pooled CF'!$E:$E,'Pooled CF'!$A:$A,$A31,'Pooled CF'!$G:$G,DW$6),0)+IF(DW$6=$C$2,$K31)</f>
        <v>17750864.936745882</v>
      </c>
      <c r="DX31" s="100">
        <f>IF(DX$6&lt;=$C$2,SUMIFS('Pooled CF'!$E:$E,'Pooled CF'!$A:$A,$A31,'Pooled CF'!$G:$G,DX$6),0)+IF(DX$6=$C$2,$K31)</f>
        <v>0</v>
      </c>
      <c r="DY31" s="100">
        <f>IF(DY$6&lt;=$C$2,SUMIFS('Pooled CF'!$E:$E,'Pooled CF'!$A:$A,$A31,'Pooled CF'!$G:$G,DY$6),0)+IF(DY$6=$C$2,$K31)</f>
        <v>0</v>
      </c>
      <c r="DZ31" s="100">
        <f>IF(DZ$6&lt;=$C$2,SUMIFS('Pooled CF'!$E:$E,'Pooled CF'!$A:$A,$A31,'Pooled CF'!$G:$G,DZ$6),0)+IF(DZ$6=$C$2,$K31)</f>
        <v>0</v>
      </c>
      <c r="EA31" s="100">
        <f>IF(EA$6&lt;=$C$2,SUMIFS('Pooled CF'!$E:$E,'Pooled CF'!$A:$A,$A31,'Pooled CF'!$G:$G,EA$6),0)+IF(EA$6=$C$2,$K31)</f>
        <v>0</v>
      </c>
      <c r="EB31" s="100">
        <f>IF(EB$6&lt;=$C$2,SUMIFS('Pooled CF'!$E:$E,'Pooled CF'!$A:$A,$A31,'Pooled CF'!$G:$G,EB$6),0)+IF(EB$6=$C$2,$K31)</f>
        <v>0</v>
      </c>
      <c r="EC31" s="100">
        <f>IF(EC$6&lt;=$C$2,SUMIFS('Pooled CF'!$E:$E,'Pooled CF'!$A:$A,$A31,'Pooled CF'!$G:$G,EC$6),0)+IF(EC$6=$C$2,$K31)</f>
        <v>0</v>
      </c>
      <c r="ED31" s="100">
        <f>IF(ED$6&lt;=$C$2,SUMIFS('Pooled CF'!$E:$E,'Pooled CF'!$A:$A,$A31,'Pooled CF'!$G:$G,ED$6),0)+IF(ED$6=$C$2,$K31)</f>
        <v>0</v>
      </c>
      <c r="EE31" s="100">
        <f>IF(EE$6&lt;=$C$2,SUMIFS('Pooled CF'!$E:$E,'Pooled CF'!$A:$A,$A31,'Pooled CF'!$G:$G,EE$6),0)+IF(EE$6=$C$2,$K31)</f>
        <v>0</v>
      </c>
      <c r="EF31" s="100">
        <f>IF(EF$6&lt;=$C$2,SUMIFS('Pooled CF'!$E:$E,'Pooled CF'!$A:$A,$A31,'Pooled CF'!$G:$G,EF$6),0)+IF(EF$6=$C$2,$K31)</f>
        <v>0</v>
      </c>
      <c r="EG31" s="100">
        <f>IF(EG$6&lt;=$C$2,SUMIFS('Pooled CF'!$E:$E,'Pooled CF'!$A:$A,$A31,'Pooled CF'!$G:$G,EG$6),0)+IF(EG$6=$C$2,$K31)</f>
        <v>0</v>
      </c>
      <c r="EH31" s="100">
        <f>IF(EH$6&lt;=$C$2,SUMIFS('Pooled CF'!$E:$E,'Pooled CF'!$A:$A,$A31,'Pooled CF'!$G:$G,EH$6),0)+IF(EH$6=$C$2,$K31)</f>
        <v>0</v>
      </c>
      <c r="EI31" s="100">
        <f>IF(EI$6&lt;=$C$2,SUMIFS('Pooled CF'!$E:$E,'Pooled CF'!$A:$A,$A31,'Pooled CF'!$G:$G,EI$6),0)+IF(EI$6=$C$2,$K31)</f>
        <v>0</v>
      </c>
      <c r="EJ31" s="100">
        <f>IF(EJ$6&lt;=$C$2,SUMIFS('Pooled CF'!$E:$E,'Pooled CF'!$A:$A,$A31,'Pooled CF'!$G:$G,EJ$6),0)+IF(EJ$6=$C$2,$K31)</f>
        <v>0</v>
      </c>
      <c r="EK31" s="100">
        <f>IF(EK$6&lt;=$C$2,SUMIFS('Pooled CF'!$E:$E,'Pooled CF'!$A:$A,$A31,'Pooled CF'!$G:$G,EK$6),0)+IF(EK$6=$C$2,$K31)</f>
        <v>0</v>
      </c>
      <c r="EL31" s="100">
        <f>IF(EL$6&lt;=$C$2,SUMIFS('Pooled CF'!$E:$E,'Pooled CF'!$A:$A,$A31,'Pooled CF'!$G:$G,EL$6),0)+IF(EL$6=$C$2,$K31)</f>
        <v>0</v>
      </c>
      <c r="EM31" s="100">
        <f>IF(EM$6&lt;=$C$2,SUMIFS('Pooled CF'!$E:$E,'Pooled CF'!$A:$A,$A31,'Pooled CF'!$G:$G,EM$6),0)+IF(EM$6=$C$2,$K31)</f>
        <v>0</v>
      </c>
      <c r="EN31" s="100">
        <f>IF(EN$6&lt;=$C$2,SUMIFS('Pooled CF'!$E:$E,'Pooled CF'!$A:$A,$A31,'Pooled CF'!$G:$G,EN$6),0)+IF(EN$6=$C$2,$K31)</f>
        <v>0</v>
      </c>
      <c r="EO31" s="100">
        <f>IF(EO$6&lt;=$C$2,SUMIFS('Pooled CF'!$E:$E,'Pooled CF'!$A:$A,$A31,'Pooled CF'!$G:$G,EO$6),0)+IF(EO$6=$C$2,$K31)</f>
        <v>0</v>
      </c>
      <c r="EP31" s="100">
        <f>IF(EP$6&lt;=$C$2,SUMIFS('Pooled CF'!$E:$E,'Pooled CF'!$A:$A,$A31,'Pooled CF'!$G:$G,EP$6),0)+IF(EP$6=$C$2,$K31)</f>
        <v>0</v>
      </c>
      <c r="EQ31" s="100">
        <f>IF(EQ$6&lt;=$C$2,SUMIFS('Pooled CF'!$E:$E,'Pooled CF'!$A:$A,$A31,'Pooled CF'!$G:$G,EQ$6),0)+IF(EQ$6=$C$2,$K31)</f>
        <v>0</v>
      </c>
      <c r="ER31" s="100">
        <f>IF(ER$6&lt;=$C$2,SUMIFS('Pooled CF'!$E:$E,'Pooled CF'!$A:$A,$A31,'Pooled CF'!$G:$G,ER$6),0)+IF(ER$6=$C$2,$K31)</f>
        <v>0</v>
      </c>
      <c r="ES31" s="100">
        <f>IF(ES$6&lt;=$C$2,SUMIFS('Pooled CF'!$E:$E,'Pooled CF'!$A:$A,$A31,'Pooled CF'!$G:$G,ES$6),0)+IF(ES$6=$C$2,$K31)</f>
        <v>0</v>
      </c>
      <c r="ET31" s="100">
        <f>IF(ET$6&lt;=$C$2,SUMIFS('Pooled CF'!$E:$E,'Pooled CF'!$A:$A,$A31,'Pooled CF'!$G:$G,ET$6),0)+IF(ET$6=$C$2,$K31)</f>
        <v>0</v>
      </c>
      <c r="EU31" s="100">
        <f>IF(EU$6&lt;=$C$2,SUMIFS('Pooled CF'!$E:$E,'Pooled CF'!$A:$A,$A31,'Pooled CF'!$G:$G,EU$6),0)+IF(EU$6=$C$2,$K31)</f>
        <v>0</v>
      </c>
      <c r="EV31" s="100">
        <f>IF(EV$6&lt;=$C$2,SUMIFS('Pooled CF'!$E:$E,'Pooled CF'!$A:$A,$A31,'Pooled CF'!$G:$G,EV$6),0)+IF(EV$6=$C$2,$K31)</f>
        <v>0</v>
      </c>
      <c r="EW31" s="100">
        <f>IF(EW$6&lt;=$C$2,SUMIFS('Pooled CF'!$E:$E,'Pooled CF'!$A:$A,$A31,'Pooled CF'!$G:$G,EW$6),0)+IF(EW$6=$C$2,$K31)</f>
        <v>0</v>
      </c>
      <c r="EX31" s="100">
        <f>IF(EX$6&lt;=$C$2,SUMIFS('Pooled CF'!$E:$E,'Pooled CF'!$A:$A,$A31,'Pooled CF'!$G:$G,EX$6),0)+IF(EX$6=$C$2,$K31)</f>
        <v>0</v>
      </c>
      <c r="EY31" s="100">
        <f>IF(EY$6&lt;=$C$2,SUMIFS('Pooled CF'!$E:$E,'Pooled CF'!$A:$A,$A31,'Pooled CF'!$G:$G,EY$6),0)+IF(EY$6=$C$2,$K31)</f>
        <v>0</v>
      </c>
      <c r="EZ31" s="100">
        <f>IF(EZ$6&lt;=$C$2,SUMIFS('Pooled CF'!$E:$E,'Pooled CF'!$A:$A,$A31,'Pooled CF'!$G:$G,EZ$6),0)+IF(EZ$6=$C$2,$K31)</f>
        <v>0</v>
      </c>
      <c r="FA31" s="100">
        <f>IF(FA$6&lt;=$C$2,SUMIFS('Pooled CF'!$E:$E,'Pooled CF'!$A:$A,$A31,'Pooled CF'!$G:$G,FA$6),0)+IF(FA$6=$C$2,$K31)</f>
        <v>0</v>
      </c>
      <c r="FB31" s="100">
        <f>IF(FB$6&lt;=$C$2,SUMIFS('Pooled CF'!$E:$E,'Pooled CF'!$A:$A,$A31,'Pooled CF'!$G:$G,FB$6),0)+IF(FB$6=$C$2,$K31)</f>
        <v>0</v>
      </c>
      <c r="FC31" s="100">
        <f>IF(FC$6&lt;=$C$2,SUMIFS('Pooled CF'!$E:$E,'Pooled CF'!$A:$A,$A31,'Pooled CF'!$G:$G,FC$6),0)+IF(FC$6=$C$2,$K31)</f>
        <v>0</v>
      </c>
      <c r="FD31" s="100">
        <f>IF(FD$6&lt;=$C$2,SUMIFS('Pooled CF'!$E:$E,'Pooled CF'!$A:$A,$A31,'Pooled CF'!$G:$G,FD$6),0)+IF(FD$6=$C$2,$K31)</f>
        <v>0</v>
      </c>
      <c r="FE31" s="100">
        <f>IF(FE$6&lt;=$C$2,SUMIFS('Pooled CF'!$E:$E,'Pooled CF'!$A:$A,$A31,'Pooled CF'!$G:$G,FE$6),0)+IF(FE$6=$C$2,$K31)</f>
        <v>0</v>
      </c>
      <c r="FF31" s="100">
        <f>IF(FF$6&lt;=$C$2,SUMIFS('Pooled CF'!$E:$E,'Pooled CF'!$A:$A,$A31,'Pooled CF'!$G:$G,FF$6),0)+IF(FF$6=$C$2,$K31)</f>
        <v>0</v>
      </c>
      <c r="FG31" s="100">
        <f>IF(FG$6&lt;=$C$2,SUMIFS('Pooled CF'!$E:$E,'Pooled CF'!$A:$A,$A31,'Pooled CF'!$G:$G,FG$6),0)+IF(FG$6=$C$2,$K31)</f>
        <v>0</v>
      </c>
      <c r="FH31" s="100">
        <f>IF(FH$6&lt;=$C$2,SUMIFS('Pooled CF'!$E:$E,'Pooled CF'!$A:$A,$A31,'Pooled CF'!$G:$G,FH$6),0)+IF(FH$6=$C$2,$K31)</f>
        <v>0</v>
      </c>
      <c r="FI31" s="100">
        <f>IF(FI$6&lt;=$C$2,SUMIFS('Pooled CF'!$E:$E,'Pooled CF'!$A:$A,$A31,'Pooled CF'!$G:$G,FI$6),0)+IF(FI$6=$C$2,$K31)</f>
        <v>0</v>
      </c>
      <c r="FJ31" s="100">
        <f>IF(FJ$6&lt;=$C$2,SUMIFS('Pooled CF'!$E:$E,'Pooled CF'!$A:$A,$A31,'Pooled CF'!$G:$G,FJ$6),0)+IF(FJ$6=$C$2,$K31)</f>
        <v>0</v>
      </c>
      <c r="FK31" s="100">
        <f>IF(FK$6&lt;=$C$2,SUMIFS('Pooled CF'!$E:$E,'Pooled CF'!$A:$A,$A31,'Pooled CF'!$G:$G,FK$6),0)+IF(FK$6=$C$2,$K31)</f>
        <v>0</v>
      </c>
      <c r="FL31" s="100">
        <f>IF(FL$6&lt;=$C$2,SUMIFS('Pooled CF'!$E:$E,'Pooled CF'!$A:$A,$A31,'Pooled CF'!$G:$G,FL$6),0)+IF(FL$6=$C$2,$K31)</f>
        <v>0</v>
      </c>
      <c r="FM31" s="100">
        <f>IF(FM$6&lt;=$C$2,SUMIFS('Pooled CF'!$E:$E,'Pooled CF'!$A:$A,$A31,'Pooled CF'!$G:$G,FM$6),0)+IF(FM$6=$C$2,$K31)</f>
        <v>0</v>
      </c>
      <c r="FN31" s="100">
        <f>IF(FN$6&lt;=$C$2,SUMIFS('Pooled CF'!$E:$E,'Pooled CF'!$A:$A,$A31,'Pooled CF'!$G:$G,FN$6),0)+IF(FN$6=$C$2,$K31)</f>
        <v>0</v>
      </c>
      <c r="FO31" s="100">
        <f>IF(FO$6&lt;=$C$2,SUMIFS('Pooled CF'!$E:$E,'Pooled CF'!$A:$A,$A31,'Pooled CF'!$G:$G,FO$6),0)+IF(FO$6=$C$2,$K31)</f>
        <v>0</v>
      </c>
      <c r="FP31" s="100">
        <f>IF(FP$6&lt;=$C$2,SUMIFS('Pooled CF'!$E:$E,'Pooled CF'!$A:$A,$A31,'Pooled CF'!$G:$G,FP$6),0)+IF(FP$6=$C$2,$K31)</f>
        <v>0</v>
      </c>
      <c r="FQ31" s="100">
        <f>IF(FQ$6&lt;=$C$2,SUMIFS('Pooled CF'!$E:$E,'Pooled CF'!$A:$A,$A31,'Pooled CF'!$G:$G,FQ$6),0)+IF(FQ$6=$C$2,$K31)</f>
        <v>0</v>
      </c>
      <c r="FR31" s="100">
        <f>IF(FR$6&lt;=$C$2,SUMIFS('Pooled CF'!$E:$E,'Pooled CF'!$A:$A,$A31,'Pooled CF'!$G:$G,FR$6),0)+IF(FR$6=$C$2,$K31)</f>
        <v>0</v>
      </c>
      <c r="FS31" s="100">
        <f>IF(FS$6&lt;=$C$2,SUMIFS('Pooled CF'!$E:$E,'Pooled CF'!$A:$A,$A31,'Pooled CF'!$G:$G,FS$6),0)+IF(FS$6=$C$2,$K31)</f>
        <v>0</v>
      </c>
      <c r="FT31" s="100">
        <f>IF(FT$6&lt;=$C$2,SUMIFS('Pooled CF'!$E:$E,'Pooled CF'!$A:$A,$A31,'Pooled CF'!$G:$G,FT$6),0)+IF(FT$6=$C$2,$K31)</f>
        <v>0</v>
      </c>
      <c r="FU31" s="100">
        <f>IF(FU$6&lt;=$C$2,SUMIFS('Pooled CF'!$E:$E,'Pooled CF'!$A:$A,$A31,'Pooled CF'!$G:$G,FU$6),0)+IF(FU$6=$C$2,$K31)</f>
        <v>0</v>
      </c>
      <c r="FV31" s="100">
        <f>IF(FV$6&lt;=$C$2,SUMIFS('Pooled CF'!$E:$E,'Pooled CF'!$A:$A,$A31,'Pooled CF'!$G:$G,FV$6),0)+IF(FV$6=$C$2,$K31)</f>
        <v>0</v>
      </c>
      <c r="FW31" s="100">
        <f>IF(FW$6&lt;=$C$2,SUMIFS('Pooled CF'!$E:$E,'Pooled CF'!$A:$A,$A31,'Pooled CF'!$G:$G,FW$6),0)+IF(FW$6=$C$2,$K31)</f>
        <v>0</v>
      </c>
      <c r="FX31" s="100">
        <f>IF(FX$6&lt;=$C$2,SUMIFS('Pooled CF'!$E:$E,'Pooled CF'!$A:$A,$A31,'Pooled CF'!$G:$G,FX$6),0)+IF(FX$6=$C$2,$K31)</f>
        <v>0</v>
      </c>
      <c r="FY31" s="100">
        <f>IF(FY$6&lt;=$C$2,SUMIFS('Pooled CF'!$E:$E,'Pooled CF'!$A:$A,$A31,'Pooled CF'!$G:$G,FY$6),0)+IF(FY$6=$C$2,$K31)</f>
        <v>0</v>
      </c>
      <c r="FZ31" s="100">
        <f>IF(FZ$6&lt;=$C$2,SUMIFS('Pooled CF'!$E:$E,'Pooled CF'!$A:$A,$A31,'Pooled CF'!$G:$G,FZ$6),0)+IF(FZ$6=$C$2,$K31)</f>
        <v>0</v>
      </c>
      <c r="GA31" s="100">
        <f>IF(GA$6&lt;=$C$2,SUMIFS('Pooled CF'!$E:$E,'Pooled CF'!$A:$A,$A31,'Pooled CF'!$G:$G,GA$6),0)+IF(GA$6=$C$2,$K31)</f>
        <v>0</v>
      </c>
      <c r="GB31" s="100">
        <f>IF(GB$6&lt;=$C$2,SUMIFS('Pooled CF'!$E:$E,'Pooled CF'!$A:$A,$A31,'Pooled CF'!$G:$G,GB$6),0)+IF(GB$6=$C$2,$K31)</f>
        <v>0</v>
      </c>
      <c r="GC31" s="100">
        <f>IF(GC$6&lt;=$C$2,SUMIFS('Pooled CF'!$E:$E,'Pooled CF'!$A:$A,$A31,'Pooled CF'!$G:$G,GC$6),0)+IF(GC$6=$C$2,$K31)</f>
        <v>0</v>
      </c>
      <c r="GD31" s="100">
        <f>IF(GD$6&lt;=$C$2,SUMIFS('Pooled CF'!$E:$E,'Pooled CF'!$A:$A,$A31,'Pooled CF'!$G:$G,GD$6),0)+IF(GD$6=$C$2,$K31)</f>
        <v>0</v>
      </c>
      <c r="GE31" s="100">
        <f>IF(GE$6&lt;=$C$2,SUMIFS('Pooled CF'!$E:$E,'Pooled CF'!$A:$A,$A31,'Pooled CF'!$G:$G,GE$6),0)+IF(GE$6=$C$2,$K31)</f>
        <v>0</v>
      </c>
      <c r="GF31" s="100">
        <f>IF(GF$6&lt;=$C$2,SUMIFS('Pooled CF'!$E:$E,'Pooled CF'!$A:$A,$A31,'Pooled CF'!$G:$G,GF$6),0)+IF(GF$6=$C$2,$K31)</f>
        <v>0</v>
      </c>
      <c r="GG31" s="100">
        <f>IF(GG$6&lt;=$C$2,SUMIFS('Pooled CF'!$E:$E,'Pooled CF'!$A:$A,$A31,'Pooled CF'!$G:$G,GG$6),0)+IF(GG$6=$C$2,$K31)</f>
        <v>0</v>
      </c>
      <c r="GH31" s="100">
        <f>IF(GH$6&lt;=$C$2,SUMIFS('Pooled CF'!$E:$E,'Pooled CF'!$A:$A,$A31,'Pooled CF'!$G:$G,GH$6),0)+IF(GH$6=$C$2,$K31)</f>
        <v>0</v>
      </c>
      <c r="GI31" s="100">
        <f>IF(GI$6&lt;=$C$2,SUMIFS('Pooled CF'!$E:$E,'Pooled CF'!$A:$A,$A31,'Pooled CF'!$G:$G,GI$6),0)+IF(GI$6=$C$2,$K31)</f>
        <v>0</v>
      </c>
      <c r="GJ31" s="100">
        <f>IF(GJ$6&lt;=$C$2,SUMIFS('Pooled CF'!$E:$E,'Pooled CF'!$A:$A,$A31,'Pooled CF'!$G:$G,GJ$6),0)+IF(GJ$6=$C$2,$K31)</f>
        <v>0</v>
      </c>
      <c r="GK31" s="100">
        <f>IF(GK$6&lt;=$C$2,SUMIFS('Pooled CF'!$E:$E,'Pooled CF'!$A:$A,$A31,'Pooled CF'!$G:$G,GK$6),0)+IF(GK$6=$C$2,$K31)</f>
        <v>0</v>
      </c>
      <c r="GL31" s="100">
        <f>IF(GL$6&lt;=$C$2,SUMIFS('Pooled CF'!$E:$E,'Pooled CF'!$A:$A,$A31,'Pooled CF'!$G:$G,GL$6),0)+IF(GL$6=$C$2,$K31)</f>
        <v>0</v>
      </c>
      <c r="GM31" s="100">
        <f>IF(GM$6&lt;=$C$2,SUMIFS('Pooled CF'!$E:$E,'Pooled CF'!$A:$A,$A31,'Pooled CF'!$G:$G,GM$6),0)+IF(GM$6=$C$2,$K31)</f>
        <v>0</v>
      </c>
      <c r="GN31" s="100">
        <f>IF(GN$6&lt;=$C$2,SUMIFS('Pooled CF'!$E:$E,'Pooled CF'!$A:$A,$A31,'Pooled CF'!$G:$G,GN$6),0)+IF(GN$6=$C$2,$K31)</f>
        <v>0</v>
      </c>
      <c r="GO31" s="100">
        <f>IF(GO$6&lt;=$C$2,SUMIFS('Pooled CF'!$E:$E,'Pooled CF'!$A:$A,$A31,'Pooled CF'!$G:$G,GO$6),0)+IF(GO$6=$C$2,$K31)</f>
        <v>0</v>
      </c>
      <c r="GP31" s="100">
        <f>IF(GP$6&lt;=$C$2,SUMIFS('Pooled CF'!$E:$E,'Pooled CF'!$A:$A,$A31,'Pooled CF'!$G:$G,GP$6),0)+IF(GP$6=$C$2,$K31)</f>
        <v>0</v>
      </c>
      <c r="GQ31" s="100">
        <f>IF(GQ$6&lt;=$C$2,SUMIFS('Pooled CF'!$E:$E,'Pooled CF'!$A:$A,$A31,'Pooled CF'!$G:$G,GQ$6),0)+IF(GQ$6=$C$2,$K31)</f>
        <v>0</v>
      </c>
      <c r="GR31" s="100">
        <f>IF(GR$6&lt;=$C$2,SUMIFS('Pooled CF'!$E:$E,'Pooled CF'!$A:$A,$A31,'Pooled CF'!$G:$G,GR$6),0)+IF(GR$6=$C$2,$K31)</f>
        <v>0</v>
      </c>
      <c r="GS31" s="100">
        <f>IF(GS$6&lt;=$C$2,SUMIFS('Pooled CF'!$E:$E,'Pooled CF'!$A:$A,$A31,'Pooled CF'!$G:$G,GS$6),0)+IF(GS$6=$C$2,$K31)</f>
        <v>0</v>
      </c>
      <c r="GT31" s="100">
        <f>IF(GT$6&lt;=$C$2,SUMIFS('Pooled CF'!$E:$E,'Pooled CF'!$A:$A,$A31,'Pooled CF'!$G:$G,GT$6),0)+IF(GT$6=$C$2,$K31)</f>
        <v>0</v>
      </c>
      <c r="GU31" s="100">
        <f>IF(GU$6&lt;=$C$2,SUMIFS('Pooled CF'!$E:$E,'Pooled CF'!$A:$A,$A31,'Pooled CF'!$G:$G,GU$6),0)+IF(GU$6=$C$2,$K31)</f>
        <v>0</v>
      </c>
      <c r="GV31" s="100">
        <f>IF(GV$6&lt;=$C$2,SUMIFS('Pooled CF'!$E:$E,'Pooled CF'!$A:$A,$A31,'Pooled CF'!$G:$G,GV$6),0)+IF(GV$6=$C$2,$K31)</f>
        <v>0</v>
      </c>
      <c r="GW31" s="100">
        <f>IF(GW$6&lt;=$C$2,SUMIFS('Pooled CF'!$E:$E,'Pooled CF'!$A:$A,$A31,'Pooled CF'!$G:$G,GW$6),0)+IF(GW$6=$C$2,$K31)</f>
        <v>0</v>
      </c>
      <c r="GY31" s="85">
        <f t="shared" si="13"/>
        <v>-25667271.50146208</v>
      </c>
      <c r="GZ31" s="85">
        <f t="shared" si="13"/>
        <v>2964841.78</v>
      </c>
      <c r="HA31" s="85">
        <f t="shared" si="13"/>
        <v>2964200.3899999997</v>
      </c>
      <c r="HB31" s="85">
        <f t="shared" si="13"/>
        <v>2887434.78</v>
      </c>
      <c r="HC31" s="85">
        <f t="shared" si="13"/>
        <v>2992783.19</v>
      </c>
      <c r="HD31" s="85">
        <f t="shared" si="13"/>
        <v>2973563.73</v>
      </c>
      <c r="HE31" s="85">
        <f t="shared" si="13"/>
        <v>2866864.6799999997</v>
      </c>
      <c r="HF31" s="85">
        <f t="shared" si="13"/>
        <v>2646910.94</v>
      </c>
      <c r="HG31" s="85">
        <f t="shared" si="13"/>
        <v>2494515.66</v>
      </c>
      <c r="HH31" s="85">
        <f t="shared" ca="1" si="13"/>
        <v>19137811.996745881</v>
      </c>
      <c r="HI31" s="85">
        <f t="shared" si="13"/>
        <v>0</v>
      </c>
      <c r="HJ31" s="85">
        <f t="shared" si="13"/>
        <v>0</v>
      </c>
      <c r="HK31" s="85">
        <f t="shared" si="13"/>
        <v>0</v>
      </c>
      <c r="HL31" s="85">
        <f t="shared" si="13"/>
        <v>0</v>
      </c>
      <c r="HM31" s="85">
        <f t="shared" si="13"/>
        <v>0</v>
      </c>
      <c r="HN31" s="85">
        <f t="shared" si="13"/>
        <v>0</v>
      </c>
      <c r="HO31" s="85">
        <f t="shared" ca="1" si="12"/>
        <v>16261655.645283803</v>
      </c>
    </row>
    <row r="32" spans="1:223" hidden="1" outlineLevel="1" x14ac:dyDescent="0.75">
      <c r="A32" s="7" t="s">
        <v>38</v>
      </c>
      <c r="B32" s="112" t="s">
        <v>211</v>
      </c>
      <c r="C32" s="104"/>
      <c r="D32" s="104">
        <f ca="1">EOMONTH(OFFSET(Strats!$B$3,MATCH($B32,Strats!$B$4:$B$31,0),MATCH(D$5,Strats!$C$3:$BS$3,0)),0)</f>
        <v>42916</v>
      </c>
      <c r="E32" s="87">
        <f ca="1">OFFSET(Strats!$B$3,MATCH($B32,Strats!$B$4:$B$31,0),MATCH(E$5,Strats!$C$3:$BS$3,0))</f>
        <v>50599188</v>
      </c>
      <c r="F32" s="88">
        <f ca="1">OFFSET(Strats!$B$3,MATCH($B32,Strats!$B$4:$B$31,0),MATCH(F$5,Strats!$C$3:$BS$3,0))</f>
        <v>0.40596341725143892</v>
      </c>
      <c r="G32" s="85">
        <f t="shared" ca="1" si="7"/>
        <v>20541419.270628002</v>
      </c>
      <c r="H32" s="113">
        <f ca="1">'HTM Output'!G32</f>
        <v>20249786.32123803</v>
      </c>
      <c r="I32" s="87">
        <f ca="1">OFFSET(Strats!$B$3,MATCH($B32,Strats!$B$4:$B$31,0),MATCH(I$5,Strats!$C$3:$BS$3,0))</f>
        <v>48288229.82</v>
      </c>
      <c r="J32" s="88">
        <f ca="1">OFFSET(Strats!$B$3,MATCH($B32,Strats!$B$4:$B$31,0),MATCH(J$5,Strats!$C$3:$BS$3,0))</f>
        <v>0.28436944719822699</v>
      </c>
      <c r="K32" s="85">
        <f t="shared" ca="1" si="8"/>
        <v>13731697.22009434</v>
      </c>
      <c r="L32" s="86">
        <f ca="1">IFERROR(XIRR(OFFSET($N32,0,MATCH($D32,$O$6:$GW$6,0)):$GW32,OFFSET($N$6,0,MATCH($D32,$O$6:$GW$6,0)):$GW$6),"N/A")</f>
        <v>8.957645595073703E-2</v>
      </c>
      <c r="M32" s="95">
        <f t="shared" ca="1" si="9"/>
        <v>1.6542909276927225</v>
      </c>
      <c r="O32" s="100">
        <f>IF(O$6&lt;=$C$2,SUMIFS('Pooled CF'!$E:$E,'Pooled CF'!$A:$A,$A32,'Pooled CF'!$G:$G,O$6),0)+IF(O$6=$C$2,$K32)</f>
        <v>0</v>
      </c>
      <c r="P32" s="100">
        <f>IF(P$6&lt;=$C$2,SUMIFS('Pooled CF'!$E:$E,'Pooled CF'!$A:$A,$A32,'Pooled CF'!$G:$G,P$6),0)+IF(P$6=$C$2,$K32)</f>
        <v>0</v>
      </c>
      <c r="Q32" s="100">
        <f>IF(Q$6&lt;=$C$2,SUMIFS('Pooled CF'!$E:$E,'Pooled CF'!$A:$A,$A32,'Pooled CF'!$G:$G,Q$6),0)+IF(Q$6=$C$2,$K32)</f>
        <v>0</v>
      </c>
      <c r="R32" s="100">
        <f>IF(R$6&lt;=$C$2,SUMIFS('Pooled CF'!$E:$E,'Pooled CF'!$A:$A,$A32,'Pooled CF'!$G:$G,R$6),0)+IF(R$6=$C$2,$K32)</f>
        <v>0</v>
      </c>
      <c r="S32" s="100">
        <f>IF(S$6&lt;=$C$2,SUMIFS('Pooled CF'!$E:$E,'Pooled CF'!$A:$A,$A32,'Pooled CF'!$G:$G,S$6),0)+IF(S$6=$C$2,$K32)</f>
        <v>-20954690.02938997</v>
      </c>
      <c r="T32" s="100">
        <f>IF(T$6&lt;=$C$2,SUMIFS('Pooled CF'!$E:$E,'Pooled CF'!$A:$A,$A32,'Pooled CF'!$G:$G,T$6),0)+IF(T$6=$C$2,$K32)</f>
        <v>207649.24</v>
      </c>
      <c r="U32" s="100">
        <f>IF(U$6&lt;=$C$2,SUMIFS('Pooled CF'!$E:$E,'Pooled CF'!$A:$A,$A32,'Pooled CF'!$G:$G,U$6),0)+IF(U$6=$C$2,$K32)</f>
        <v>215260.69</v>
      </c>
      <c r="V32" s="100">
        <f>IF(V$6&lt;=$C$2,SUMIFS('Pooled CF'!$E:$E,'Pooled CF'!$A:$A,$A32,'Pooled CF'!$G:$G,V$6),0)+IF(V$6=$C$2,$K32)</f>
        <v>215256.58</v>
      </c>
      <c r="W32" s="100">
        <f>IF(W$6&lt;=$C$2,SUMIFS('Pooled CF'!$E:$E,'Pooled CF'!$A:$A,$A32,'Pooled CF'!$G:$G,W$6),0)+IF(W$6=$C$2,$K32)</f>
        <v>207635.68</v>
      </c>
      <c r="X32" s="100">
        <f>IF(X$6&lt;=$C$2,SUMIFS('Pooled CF'!$E:$E,'Pooled CF'!$A:$A,$A32,'Pooled CF'!$G:$G,X$6),0)+IF(X$6=$C$2,$K32)</f>
        <v>215247.69</v>
      </c>
      <c r="Y32" s="100">
        <f>IF(Y$6&lt;=$C$2,SUMIFS('Pooled CF'!$E:$E,'Pooled CF'!$A:$A,$A32,'Pooled CF'!$G:$G,Y$6),0)+IF(Y$6=$C$2,$K32)</f>
        <v>207626.31</v>
      </c>
      <c r="Z32" s="100">
        <f>IF(Z$6&lt;=$C$2,SUMIFS('Pooled CF'!$E:$E,'Pooled CF'!$A:$A,$A32,'Pooled CF'!$G:$G,Z$6),0)+IF(Z$6=$C$2,$K32)</f>
        <v>208295.51</v>
      </c>
      <c r="AA32" s="100">
        <f>IF(AA$6&lt;=$C$2,SUMIFS('Pooled CF'!$E:$E,'Pooled CF'!$A:$A,$A32,'Pooled CF'!$G:$G,AA$6),0)+IF(AA$6=$C$2,$K32)</f>
        <v>208291.4</v>
      </c>
      <c r="AB32" s="100">
        <f>IF(AB$6&lt;=$C$2,SUMIFS('Pooled CF'!$E:$E,'Pooled CF'!$A:$A,$A32,'Pooled CF'!$G:$G,AB$6),0)+IF(AB$6=$C$2,$K32)</f>
        <v>206273.52</v>
      </c>
      <c r="AC32" s="100">
        <f>IF(AC$6&lt;=$C$2,SUMIFS('Pooled CF'!$E:$E,'Pooled CF'!$A:$A,$A32,'Pooled CF'!$G:$G,AC$6),0)+IF(AC$6=$C$2,$K32)</f>
        <v>215224.09</v>
      </c>
      <c r="AD32" s="100">
        <f>IF(AD$6&lt;=$C$2,SUMIFS('Pooled CF'!$E:$E,'Pooled CF'!$A:$A,$A32,'Pooled CF'!$G:$G,AD$6),0)+IF(AD$6=$C$2,$K32)</f>
        <v>207601.44</v>
      </c>
      <c r="AE32" s="100">
        <f>IF(AE$6&lt;=$C$2,SUMIFS('Pooled CF'!$E:$E,'Pooled CF'!$A:$A,$A32,'Pooled CF'!$G:$G,AE$6),0)+IF(AE$6=$C$2,$K32)</f>
        <v>209805.96</v>
      </c>
      <c r="AF32" s="100">
        <f>IF(AF$6&lt;=$C$2,SUMIFS('Pooled CF'!$E:$E,'Pooled CF'!$A:$A,$A32,'Pooled CF'!$G:$G,AF$6),0)+IF(AF$6=$C$2,$K32)</f>
        <v>202357.28</v>
      </c>
      <c r="AG32" s="100">
        <f>IF(AG$6&lt;=$C$2,SUMIFS('Pooled CF'!$E:$E,'Pooled CF'!$A:$A,$A32,'Pooled CF'!$G:$G,AG$6),0)+IF(AG$6=$C$2,$K32)</f>
        <v>209796.55</v>
      </c>
      <c r="AH32" s="100">
        <f>IF(AH$6&lt;=$C$2,SUMIFS('Pooled CF'!$E:$E,'Pooled CF'!$A:$A,$A32,'Pooled CF'!$G:$G,AH$6),0)+IF(AH$6=$C$2,$K32)</f>
        <v>209792.12</v>
      </c>
      <c r="AI32" s="100">
        <f>IF(AI$6&lt;=$C$2,SUMIFS('Pooled CF'!$E:$E,'Pooled CF'!$A:$A,$A32,'Pooled CF'!$G:$G,AI$6),0)+IF(AI$6=$C$2,$K32)</f>
        <v>202342.7</v>
      </c>
      <c r="AJ32" s="100">
        <f>IF(AJ$6&lt;=$C$2,SUMIFS('Pooled CF'!$E:$E,'Pooled CF'!$A:$A,$A32,'Pooled CF'!$G:$G,AJ$6),0)+IF(AJ$6=$C$2,$K32)</f>
        <v>209782.56</v>
      </c>
      <c r="AK32" s="100">
        <f>IF(AK$6&lt;=$C$2,SUMIFS('Pooled CF'!$E:$E,'Pooled CF'!$A:$A,$A32,'Pooled CF'!$G:$G,AK$6),0)+IF(AK$6=$C$2,$K32)</f>
        <v>202332.63</v>
      </c>
      <c r="AL32" s="100">
        <f>IF(AL$6&lt;=$C$2,SUMIFS('Pooled CF'!$E:$E,'Pooled CF'!$A:$A,$A32,'Pooled CF'!$G:$G,AL$6),0)+IF(AL$6=$C$2,$K32)</f>
        <v>202831.53</v>
      </c>
      <c r="AM32" s="100">
        <f>IF(AM$6&lt;=$C$2,SUMIFS('Pooled CF'!$E:$E,'Pooled CF'!$A:$A,$A32,'Pooled CF'!$G:$G,AM$6),0)+IF(AM$6=$C$2,$K32)</f>
        <v>202827.11</v>
      </c>
      <c r="AN32" s="100">
        <f>IF(AN$6&lt;=$C$2,SUMIFS('Pooled CF'!$E:$E,'Pooled CF'!$A:$A,$A32,'Pooled CF'!$G:$G,AN$6),0)+IF(AN$6=$C$2,$K32)</f>
        <v>201319.28</v>
      </c>
      <c r="AO32" s="100">
        <f>IF(AO$6&lt;=$C$2,SUMIFS('Pooled CF'!$E:$E,'Pooled CF'!$A:$A,$A32,'Pooled CF'!$G:$G,AO$6),0)+IF(AO$6=$C$2,$K32)</f>
        <v>209757.25</v>
      </c>
      <c r="AP32" s="100">
        <f>IF(AP$6&lt;=$C$2,SUMIFS('Pooled CF'!$E:$E,'Pooled CF'!$A:$A,$A32,'Pooled CF'!$G:$G,AP$6),0)+IF(AP$6=$C$2,$K32)</f>
        <v>202305.97</v>
      </c>
      <c r="AQ32" s="100">
        <f>IF(AQ$6&lt;=$C$2,SUMIFS('Pooled CF'!$E:$E,'Pooled CF'!$A:$A,$A32,'Pooled CF'!$G:$G,AQ$6),0)+IF(AQ$6=$C$2,$K32)</f>
        <v>209747.28</v>
      </c>
      <c r="AR32" s="100">
        <f>IF(AR$6&lt;=$C$2,SUMIFS('Pooled CF'!$E:$E,'Pooled CF'!$A:$A,$A32,'Pooled CF'!$G:$G,AR$6),0)+IF(AR$6=$C$2,$K32)</f>
        <v>202295.46</v>
      </c>
      <c r="AS32" s="100">
        <f>IF(AS$6&lt;=$C$2,SUMIFS('Pooled CF'!$E:$E,'Pooled CF'!$A:$A,$A32,'Pooled CF'!$G:$G,AS$6),0)+IF(AS$6=$C$2,$K32)</f>
        <v>209737.33</v>
      </c>
      <c r="AT32" s="100">
        <f>IF(AT$6&lt;=$C$2,SUMIFS('Pooled CF'!$E:$E,'Pooled CF'!$A:$A,$A32,'Pooled CF'!$G:$G,AT$6),0)+IF(AT$6=$C$2,$K32)</f>
        <v>209732.86</v>
      </c>
      <c r="AU32" s="100">
        <f>IF(AU$6&lt;=$C$2,SUMIFS('Pooled CF'!$E:$E,'Pooled CF'!$A:$A,$A32,'Pooled CF'!$G:$G,AU$6),0)+IF(AU$6=$C$2,$K32)</f>
        <v>202280.46</v>
      </c>
      <c r="AV32" s="100">
        <f>IF(AV$6&lt;=$C$2,SUMIFS('Pooled CF'!$E:$E,'Pooled CF'!$A:$A,$A32,'Pooled CF'!$G:$G,AV$6),0)+IF(AV$6=$C$2,$K32)</f>
        <v>209723.26</v>
      </c>
      <c r="AW32" s="100">
        <f>IF(AW$6&lt;=$C$2,SUMIFS('Pooled CF'!$E:$E,'Pooled CF'!$A:$A,$A32,'Pooled CF'!$G:$G,AW$6),0)+IF(AW$6=$C$2,$K32)</f>
        <v>202270.25</v>
      </c>
      <c r="AX32" s="100">
        <f>IF(AX$6&lt;=$C$2,SUMIFS('Pooled CF'!$E:$E,'Pooled CF'!$A:$A,$A32,'Pooled CF'!$G:$G,AX$6),0)+IF(AX$6=$C$2,$K32)</f>
        <v>209713.54</v>
      </c>
      <c r="AY32" s="100">
        <f>IF(AY$6&lt;=$C$2,SUMIFS('Pooled CF'!$E:$E,'Pooled CF'!$A:$A,$A32,'Pooled CF'!$G:$G,AY$6),0)+IF(AY$6=$C$2,$K32)</f>
        <v>202769.64</v>
      </c>
      <c r="AZ32" s="100">
        <f>IF(AZ$6&lt;=$C$2,SUMIFS('Pooled CF'!$E:$E,'Pooled CF'!$A:$A,$A32,'Pooled CF'!$G:$G,AZ$6),0)+IF(AZ$6=$C$2,$K32)</f>
        <v>201749.29</v>
      </c>
      <c r="BA32" s="100">
        <f>IF(BA$6&lt;=$C$2,SUMIFS('Pooled CF'!$E:$E,'Pooled CF'!$A:$A,$A32,'Pooled CF'!$G:$G,BA$6),0)+IF(BA$6=$C$2,$K32)</f>
        <v>209698.48</v>
      </c>
      <c r="BB32" s="100">
        <f>IF(BB$6&lt;=$C$2,SUMIFS('Pooled CF'!$E:$E,'Pooled CF'!$A:$A,$A32,'Pooled CF'!$G:$G,BB$6),0)+IF(BB$6=$C$2,$K32)</f>
        <v>329788.09000000003</v>
      </c>
      <c r="BC32" s="100">
        <f>IF(BC$6&lt;=$C$2,SUMIFS('Pooled CF'!$E:$E,'Pooled CF'!$A:$A,$A32,'Pooled CF'!$G:$G,BC$6),0)+IF(BC$6=$C$2,$K32)</f>
        <v>200474.97</v>
      </c>
      <c r="BD32" s="100">
        <f>IF(BD$6&lt;=$C$2,SUMIFS('Pooled CF'!$E:$E,'Pooled CF'!$A:$A,$A32,'Pooled CF'!$G:$G,BD$6),0)+IF(BD$6=$C$2,$K32)</f>
        <v>193331.45</v>
      </c>
      <c r="BE32" s="100">
        <f>IF(BE$6&lt;=$C$2,SUMIFS('Pooled CF'!$E:$E,'Pooled CF'!$A:$A,$A32,'Pooled CF'!$G:$G,BE$6),0)+IF(BE$6=$C$2,$K32)</f>
        <v>196963.02</v>
      </c>
      <c r="BF32" s="100">
        <f>IF(BF$6&lt;=$C$2,SUMIFS('Pooled CF'!$E:$E,'Pooled CF'!$A:$A,$A32,'Pooled CF'!$G:$G,BF$6),0)+IF(BF$6=$C$2,$K32)</f>
        <v>196785.15</v>
      </c>
      <c r="BG32" s="100">
        <f>IF(BG$6&lt;=$C$2,SUMIFS('Pooled CF'!$E:$E,'Pooled CF'!$A:$A,$A32,'Pooled CF'!$G:$G,BG$6),0)+IF(BG$6=$C$2,$K32)</f>
        <v>189764.23</v>
      </c>
      <c r="BH32" s="100">
        <f>IF(BH$6&lt;=$C$2,SUMIFS('Pooled CF'!$E:$E,'Pooled CF'!$A:$A,$A32,'Pooled CF'!$G:$G,BH$6),0)+IF(BH$6=$C$2,$K32)</f>
        <v>196784.19</v>
      </c>
      <c r="BI32" s="100">
        <f>IF(BI$6&lt;=$C$2,SUMIFS('Pooled CF'!$E:$E,'Pooled CF'!$A:$A,$A32,'Pooled CF'!$G:$G,BI$6),0)+IF(BI$6=$C$2,$K32)</f>
        <v>189937.33</v>
      </c>
      <c r="BJ32" s="100">
        <f>IF(BJ$6&lt;=$C$2,SUMIFS('Pooled CF'!$E:$E,'Pooled CF'!$A:$A,$A32,'Pooled CF'!$G:$G,BJ$6),0)+IF(BJ$6=$C$2,$K32)</f>
        <v>177721.16</v>
      </c>
      <c r="BK32" s="100">
        <f>IF(BK$6&lt;=$C$2,SUMIFS('Pooled CF'!$E:$E,'Pooled CF'!$A:$A,$A32,'Pooled CF'!$G:$G,BK$6),0)+IF(BK$6=$C$2,$K32)</f>
        <v>174152.76</v>
      </c>
      <c r="BL32" s="100">
        <f>IF(BL$6&lt;=$C$2,SUMIFS('Pooled CF'!$E:$E,'Pooled CF'!$A:$A,$A32,'Pooled CF'!$G:$G,BL$6),0)+IF(BL$6=$C$2,$K32)</f>
        <v>173515.74</v>
      </c>
      <c r="BM32" s="100">
        <f>IF(BM$6&lt;=$C$2,SUMIFS('Pooled CF'!$E:$E,'Pooled CF'!$A:$A,$A32,'Pooled CF'!$G:$G,BM$6),0)+IF(BM$6=$C$2,$K32)</f>
        <v>177094.56</v>
      </c>
      <c r="BN32" s="100">
        <f>IF(BN$6&lt;=$C$2,SUMIFS('Pooled CF'!$E:$E,'Pooled CF'!$A:$A,$A32,'Pooled CF'!$G:$G,BN$6),0)+IF(BN$6=$C$2,$K32)</f>
        <v>169657.78</v>
      </c>
      <c r="BO32" s="100">
        <f>IF(BO$6&lt;=$C$2,SUMIFS('Pooled CF'!$E:$E,'Pooled CF'!$A:$A,$A32,'Pooled CF'!$G:$G,BO$6),0)+IF(BO$6=$C$2,$K32)</f>
        <v>177101.93</v>
      </c>
      <c r="BP32" s="100">
        <f>IF(BP$6&lt;=$C$2,SUMIFS('Pooled CF'!$E:$E,'Pooled CF'!$A:$A,$A32,'Pooled CF'!$G:$G,BP$6),0)+IF(BP$6=$C$2,$K32)</f>
        <v>167000.68</v>
      </c>
      <c r="BQ32" s="100">
        <f>IF(BQ$6&lt;=$C$2,SUMIFS('Pooled CF'!$E:$E,'Pooled CF'!$A:$A,$A32,'Pooled CF'!$G:$G,BQ$6),0)+IF(BQ$6=$C$2,$K32)</f>
        <v>173637.41</v>
      </c>
      <c r="BR32" s="100">
        <f>IF(BR$6&lt;=$C$2,SUMIFS('Pooled CF'!$E:$E,'Pooled CF'!$A:$A,$A32,'Pooled CF'!$G:$G,BR$6),0)+IF(BR$6=$C$2,$K32)</f>
        <v>173654.45</v>
      </c>
      <c r="BS32" s="100">
        <f>IF(BS$6&lt;=$C$2,SUMIFS('Pooled CF'!$E:$E,'Pooled CF'!$A:$A,$A32,'Pooled CF'!$G:$G,BS$6),0)+IF(BS$6=$C$2,$K32)</f>
        <v>167033.28</v>
      </c>
      <c r="BT32" s="100">
        <f>IF(BT$6&lt;=$C$2,SUMIFS('Pooled CF'!$E:$E,'Pooled CF'!$A:$A,$A32,'Pooled CF'!$G:$G,BT$6),0)+IF(BT$6=$C$2,$K32)</f>
        <v>173690.26</v>
      </c>
      <c r="BU32" s="100">
        <f>IF(BU$6&lt;=$C$2,SUMIFS('Pooled CF'!$E:$E,'Pooled CF'!$A:$A,$A32,'Pooled CF'!$G:$G,BU$6),0)+IF(BU$6=$C$2,$K32)</f>
        <v>154993.24</v>
      </c>
      <c r="BV32" s="100">
        <f>IF(BV$6&lt;=$C$2,SUMIFS('Pooled CF'!$E:$E,'Pooled CF'!$A:$A,$A32,'Pooled CF'!$G:$G,BV$6),0)+IF(BV$6=$C$2,$K32)</f>
        <v>197079.81</v>
      </c>
      <c r="BW32" s="100">
        <f>IF(BW$6&lt;=$C$2,SUMIFS('Pooled CF'!$E:$E,'Pooled CF'!$A:$A,$A32,'Pooled CF'!$G:$G,BW$6),0)+IF(BW$6=$C$2,$K32)</f>
        <v>171080.25</v>
      </c>
      <c r="BX32" s="100">
        <f>IF(BX$6&lt;=$C$2,SUMIFS('Pooled CF'!$E:$E,'Pooled CF'!$A:$A,$A32,'Pooled CF'!$G:$G,BX$6),0)+IF(BX$6=$C$2,$K32)</f>
        <v>169509.86</v>
      </c>
      <c r="BY32" s="100">
        <f>IF(BY$6&lt;=$C$2,SUMIFS('Pooled CF'!$E:$E,'Pooled CF'!$A:$A,$A32,'Pooled CF'!$G:$G,BY$6),0)+IF(BY$6=$C$2,$K32)</f>
        <v>179245.61</v>
      </c>
      <c r="BZ32" s="100">
        <f>IF(BZ$6&lt;=$C$2,SUMIFS('Pooled CF'!$E:$E,'Pooled CF'!$A:$A,$A32,'Pooled CF'!$G:$G,BZ$6),0)+IF(BZ$6=$C$2,$K32)</f>
        <v>173077.5</v>
      </c>
      <c r="CA32" s="100">
        <f>IF(CA$6&lt;=$C$2,SUMIFS('Pooled CF'!$E:$E,'Pooled CF'!$A:$A,$A32,'Pooled CF'!$G:$G,CA$6),0)+IF(CA$6=$C$2,$K32)</f>
        <v>193257.74</v>
      </c>
      <c r="CB32" s="100">
        <f>IF(CB$6&lt;=$C$2,SUMIFS('Pooled CF'!$E:$E,'Pooled CF'!$A:$A,$A32,'Pooled CF'!$G:$G,CB$6),0)+IF(CB$6=$C$2,$K32)</f>
        <v>357335.46</v>
      </c>
      <c r="CC32" s="100">
        <f>IF(CC$6&lt;=$C$2,SUMIFS('Pooled CF'!$E:$E,'Pooled CF'!$A:$A,$A32,'Pooled CF'!$G:$G,CC$6),0)+IF(CC$6=$C$2,$K32)</f>
        <v>196166.07</v>
      </c>
      <c r="CD32" s="100">
        <f>IF(CD$6&lt;=$C$2,SUMIFS('Pooled CF'!$E:$E,'Pooled CF'!$A:$A,$A32,'Pooled CF'!$G:$G,CD$6),0)+IF(CD$6=$C$2,$K32)</f>
        <v>196170.3</v>
      </c>
      <c r="CE32" s="100">
        <f>IF(CE$6&lt;=$C$2,SUMIFS('Pooled CF'!$E:$E,'Pooled CF'!$A:$A,$A32,'Pooled CF'!$G:$G,CE$6),0)+IF(CE$6=$C$2,$K32)</f>
        <v>189521.44</v>
      </c>
      <c r="CF32" s="100">
        <f>IF(CF$6&lt;=$C$2,SUMIFS('Pooled CF'!$E:$E,'Pooled CF'!$A:$A,$A32,'Pooled CF'!$G:$G,CF$6),0)+IF(CF$6=$C$2,$K32)</f>
        <v>232704.06</v>
      </c>
      <c r="CG32" s="100">
        <f>IF(CG$6&lt;=$C$2,SUMIFS('Pooled CF'!$E:$E,'Pooled CF'!$A:$A,$A32,'Pooled CF'!$G:$G,CG$6),0)+IF(CG$6=$C$2,$K32)</f>
        <v>189514.45</v>
      </c>
      <c r="CH32" s="100">
        <f>IF(CH$6&lt;=$C$2,SUMIFS('Pooled CF'!$E:$E,'Pooled CF'!$A:$A,$A32,'Pooled CF'!$G:$G,CH$6),0)+IF(CH$6=$C$2,$K32)</f>
        <v>189208.97</v>
      </c>
      <c r="CI32" s="100">
        <f>IF(CI$6&lt;=$C$2,SUMIFS('Pooled CF'!$E:$E,'Pooled CF'!$A:$A,$A32,'Pooled CF'!$G:$G,CI$6),0)+IF(CI$6=$C$2,$K32)</f>
        <v>276983.40000000002</v>
      </c>
      <c r="CJ32" s="100">
        <f>IF(CJ$6&lt;=$C$2,SUMIFS('Pooled CF'!$E:$E,'Pooled CF'!$A:$A,$A32,'Pooled CF'!$G:$G,CJ$6),0)+IF(CJ$6=$C$2,$K32)</f>
        <v>192974.02</v>
      </c>
      <c r="CK32" s="100">
        <f>IF(CK$6&lt;=$C$2,SUMIFS('Pooled CF'!$E:$E,'Pooled CF'!$A:$A,$A32,'Pooled CF'!$G:$G,CK$6),0)+IF(CK$6=$C$2,$K32)</f>
        <v>203114.48</v>
      </c>
      <c r="CL32" s="100">
        <f>IF(CL$6&lt;=$C$2,SUMIFS('Pooled CF'!$E:$E,'Pooled CF'!$A:$A,$A32,'Pooled CF'!$G:$G,CL$6),0)+IF(CL$6=$C$2,$K32)</f>
        <v>192947.77</v>
      </c>
      <c r="CM32" s="100">
        <f>IF(CM$6&lt;=$C$2,SUMIFS('Pooled CF'!$E:$E,'Pooled CF'!$A:$A,$A32,'Pooled CF'!$G:$G,CM$6),0)+IF(CM$6=$C$2,$K32)</f>
        <v>199610.68</v>
      </c>
      <c r="CN32" s="100">
        <f>IF(CN$6&lt;=$C$2,SUMIFS('Pooled CF'!$E:$E,'Pooled CF'!$A:$A,$A32,'Pooled CF'!$G:$G,CN$6),0)+IF(CN$6=$C$2,$K32)</f>
        <v>192944.06</v>
      </c>
      <c r="CO32" s="100">
        <f>IF(CO$6&lt;=$C$2,SUMIFS('Pooled CF'!$E:$E,'Pooled CF'!$A:$A,$A32,'Pooled CF'!$G:$G,CO$6),0)+IF(CO$6=$C$2,$K32)</f>
        <v>199593.24</v>
      </c>
      <c r="CP32" s="100">
        <f>IF(CP$6&lt;=$C$2,SUMIFS('Pooled CF'!$E:$E,'Pooled CF'!$A:$A,$A32,'Pooled CF'!$G:$G,CP$6),0)+IF(CP$6=$C$2,$K32)</f>
        <v>199591.38</v>
      </c>
      <c r="CQ32" s="100">
        <f>IF(CQ$6&lt;=$C$2,SUMIFS('Pooled CF'!$E:$E,'Pooled CF'!$A:$A,$A32,'Pooled CF'!$G:$G,CQ$6),0)+IF(CQ$6=$C$2,$K32)</f>
        <v>192925.33</v>
      </c>
      <c r="CR32" s="100">
        <f>IF(CR$6&lt;=$C$2,SUMIFS('Pooled CF'!$E:$E,'Pooled CF'!$A:$A,$A32,'Pooled CF'!$G:$G,CR$6),0)+IF(CR$6=$C$2,$K32)</f>
        <v>199572.64</v>
      </c>
      <c r="CS32" s="100">
        <f>IF(CS$6&lt;=$C$2,SUMIFS('Pooled CF'!$E:$E,'Pooled CF'!$A:$A,$A32,'Pooled CF'!$G:$G,CS$6),0)+IF(CS$6=$C$2,$K32)</f>
        <v>192907.15</v>
      </c>
      <c r="CT32" s="100">
        <f>IF(CT$6&lt;=$C$2,SUMIFS('Pooled CF'!$E:$E,'Pooled CF'!$A:$A,$A32,'Pooled CF'!$G:$G,CT$6),0)+IF(CT$6=$C$2,$K32)</f>
        <v>199568.58</v>
      </c>
      <c r="CU32" s="100">
        <f>IF(CU$6&lt;=$C$2,SUMIFS('Pooled CF'!$E:$E,'Pooled CF'!$A:$A,$A32,'Pooled CF'!$G:$G,CU$6),0)+IF(CU$6=$C$2,$K32)</f>
        <v>192903.2</v>
      </c>
      <c r="CV32" s="100">
        <f>IF(CV$6&lt;=$C$2,SUMIFS('Pooled CF'!$E:$E,'Pooled CF'!$A:$A,$A32,'Pooled CF'!$G:$G,CV$6),0)+IF(CV$6=$C$2,$K32)</f>
        <v>192909.25</v>
      </c>
      <c r="CW32" s="100">
        <f>IF(CW$6&lt;=$C$2,SUMIFS('Pooled CF'!$E:$E,'Pooled CF'!$A:$A,$A32,'Pooled CF'!$G:$G,CW$6),0)+IF(CW$6=$C$2,$K32)</f>
        <v>197894.39</v>
      </c>
      <c r="CX32" s="100">
        <f>IF(CX$6&lt;=$C$2,SUMIFS('Pooled CF'!$E:$E,'Pooled CF'!$A:$A,$A32,'Pooled CF'!$G:$G,CX$6),0)+IF(CX$6=$C$2,$K32)</f>
        <v>192897.05</v>
      </c>
      <c r="CY32" s="100">
        <f>IF(CY$6&lt;=$C$2,SUMIFS('Pooled CF'!$E:$E,'Pooled CF'!$A:$A,$A32,'Pooled CF'!$G:$G,CY$6),0)+IF(CY$6=$C$2,$K32)</f>
        <v>199558.06</v>
      </c>
      <c r="CZ32" s="100">
        <f>IF(CZ$6&lt;=$C$2,SUMIFS('Pooled CF'!$E:$E,'Pooled CF'!$A:$A,$A32,'Pooled CF'!$G:$G,CZ$6),0)+IF(CZ$6=$C$2,$K32)</f>
        <v>192892.92</v>
      </c>
      <c r="DA32" s="100">
        <f>IF(DA$6&lt;=$C$2,SUMIFS('Pooled CF'!$E:$E,'Pooled CF'!$A:$A,$A32,'Pooled CF'!$G:$G,DA$6),0)+IF(DA$6=$C$2,$K32)</f>
        <v>193622.74</v>
      </c>
      <c r="DB32" s="100">
        <f>IF(DB$6&lt;=$C$2,SUMIFS('Pooled CF'!$E:$E,'Pooled CF'!$A:$A,$A32,'Pooled CF'!$G:$G,DB$6),0)+IF(DB$6=$C$2,$K32)</f>
        <v>192209.13</v>
      </c>
      <c r="DC32" s="100">
        <f>IF(DC$6&lt;=$C$2,SUMIFS('Pooled CF'!$E:$E,'Pooled CF'!$A:$A,$A32,'Pooled CF'!$G:$G,DC$6),0)+IF(DC$6=$C$2,$K32)</f>
        <v>185792.58</v>
      </c>
      <c r="DD32" s="100">
        <f>IF(DD$6&lt;=$C$2,SUMIFS('Pooled CF'!$E:$E,'Pooled CF'!$A:$A,$A32,'Pooled CF'!$G:$G,DD$6),0)+IF(DD$6=$C$2,$K32)</f>
        <v>192229.84</v>
      </c>
      <c r="DE32" s="100">
        <f>IF(DE$6&lt;=$C$2,SUMIFS('Pooled CF'!$E:$E,'Pooled CF'!$A:$A,$A32,'Pooled CF'!$G:$G,DE$6),0)+IF(DE$6=$C$2,$K32)</f>
        <v>180990.93</v>
      </c>
      <c r="DF32" s="100">
        <f>IF(DF$6&lt;=$C$2,SUMIFS('Pooled CF'!$E:$E,'Pooled CF'!$A:$A,$A32,'Pooled CF'!$G:$G,DF$6),0)+IF(DF$6=$C$2,$K32)</f>
        <v>180605.53</v>
      </c>
      <c r="DG32" s="100">
        <f>IF(DG$6&lt;=$C$2,SUMIFS('Pooled CF'!$E:$E,'Pooled CF'!$A:$A,$A32,'Pooled CF'!$G:$G,DG$6),0)+IF(DG$6=$C$2,$K32)</f>
        <v>345115.64</v>
      </c>
      <c r="DH32" s="100">
        <f>IF(DH$6&lt;=$C$2,SUMIFS('Pooled CF'!$E:$E,'Pooled CF'!$A:$A,$A32,'Pooled CF'!$G:$G,DH$6),0)+IF(DH$6=$C$2,$K32)</f>
        <v>181836.79999999999</v>
      </c>
      <c r="DI32" s="100">
        <f>IF(DI$6&lt;=$C$2,SUMIFS('Pooled CF'!$E:$E,'Pooled CF'!$A:$A,$A32,'Pooled CF'!$G:$G,DI$6),0)+IF(DI$6=$C$2,$K32)</f>
        <v>228053.55</v>
      </c>
      <c r="DJ32" s="100">
        <f>IF(DJ$6&lt;=$C$2,SUMIFS('Pooled CF'!$E:$E,'Pooled CF'!$A:$A,$A32,'Pooled CF'!$G:$G,DJ$6),0)+IF(DJ$6=$C$2,$K32)</f>
        <v>189125.5</v>
      </c>
      <c r="DK32" s="100">
        <f>IF(DK$6&lt;=$C$2,SUMIFS('Pooled CF'!$E:$E,'Pooled CF'!$A:$A,$A32,'Pooled CF'!$G:$G,DK$6),0)+IF(DK$6=$C$2,$K32)</f>
        <v>188281.54</v>
      </c>
      <c r="DL32" s="100">
        <f>IF(DL$6&lt;=$C$2,SUMIFS('Pooled CF'!$E:$E,'Pooled CF'!$A:$A,$A32,'Pooled CF'!$G:$G,DL$6),0)+IF(DL$6=$C$2,$K32)</f>
        <v>182209.23</v>
      </c>
      <c r="DM32" s="100">
        <f>IF(DM$6&lt;=$C$2,SUMIFS('Pooled CF'!$E:$E,'Pooled CF'!$A:$A,$A32,'Pooled CF'!$G:$G,DM$6),0)+IF(DM$6=$C$2,$K32)</f>
        <v>192145.07</v>
      </c>
      <c r="DN32" s="100">
        <f>IF(DN$6&lt;=$C$2,SUMIFS('Pooled CF'!$E:$E,'Pooled CF'!$A:$A,$A32,'Pooled CF'!$G:$G,DN$6),0)+IF(DN$6=$C$2,$K32)</f>
        <v>195587.57</v>
      </c>
      <c r="DO32" s="100">
        <f>IF(DO$6&lt;=$C$2,SUMIFS('Pooled CF'!$E:$E,'Pooled CF'!$A:$A,$A32,'Pooled CF'!$G:$G,DO$6),0)+IF(DO$6=$C$2,$K32)</f>
        <v>129809.84</v>
      </c>
      <c r="DP32" s="100">
        <f>IF(DP$6&lt;=$C$2,SUMIFS('Pooled CF'!$E:$E,'Pooled CF'!$A:$A,$A32,'Pooled CF'!$G:$G,DP$6),0)+IF(DP$6=$C$2,$K32)</f>
        <v>47488.6</v>
      </c>
      <c r="DQ32" s="100">
        <f>IF(DQ$6&lt;=$C$2,SUMIFS('Pooled CF'!$E:$E,'Pooled CF'!$A:$A,$A32,'Pooled CF'!$G:$G,DQ$6),0)+IF(DQ$6=$C$2,$K32)</f>
        <v>108893.45</v>
      </c>
      <c r="DR32" s="100">
        <f>IF(DR$6&lt;=$C$2,SUMIFS('Pooled CF'!$E:$E,'Pooled CF'!$A:$A,$A32,'Pooled CF'!$G:$G,DR$6),0)+IF(DR$6=$C$2,$K32)</f>
        <v>105972.6</v>
      </c>
      <c r="DS32" s="100">
        <f>IF(DS$6&lt;=$C$2,SUMIFS('Pooled CF'!$E:$E,'Pooled CF'!$A:$A,$A32,'Pooled CF'!$G:$G,DS$6),0)+IF(DS$6=$C$2,$K32)</f>
        <v>105701.16</v>
      </c>
      <c r="DT32" s="100">
        <f>IF(DT$6&lt;=$C$2,SUMIFS('Pooled CF'!$E:$E,'Pooled CF'!$A:$A,$A32,'Pooled CF'!$G:$G,DT$6),0)+IF(DT$6=$C$2,$K32)</f>
        <v>81327.460000000006</v>
      </c>
      <c r="DU32" s="100">
        <f>IF(DU$6&lt;=$C$2,SUMIFS('Pooled CF'!$E:$E,'Pooled CF'!$A:$A,$A32,'Pooled CF'!$G:$G,DU$6),0)+IF(DU$6=$C$2,$K32)</f>
        <v>69229.81</v>
      </c>
      <c r="DV32" s="100">
        <f>IF(DV$6&lt;=$C$2,SUMIFS('Pooled CF'!$E:$E,'Pooled CF'!$A:$A,$A32,'Pooled CF'!$G:$G,DV$6),0)+IF(DV$6=$C$2,$K32)</f>
        <v>67133.52</v>
      </c>
      <c r="DW32" s="100">
        <f ca="1">IF(DW$6&lt;=$C$2,SUMIFS('Pooled CF'!$E:$E,'Pooled CF'!$A:$A,$A32,'Pooled CF'!$G:$G,DW$6),0)+IF(DW$6=$C$2,$K32)</f>
        <v>13803320.47009434</v>
      </c>
      <c r="DX32" s="100">
        <f>IF(DX$6&lt;=$C$2,SUMIFS('Pooled CF'!$E:$E,'Pooled CF'!$A:$A,$A32,'Pooled CF'!$G:$G,DX$6),0)+IF(DX$6=$C$2,$K32)</f>
        <v>0</v>
      </c>
      <c r="DY32" s="100">
        <f>IF(DY$6&lt;=$C$2,SUMIFS('Pooled CF'!$E:$E,'Pooled CF'!$A:$A,$A32,'Pooled CF'!$G:$G,DY$6),0)+IF(DY$6=$C$2,$K32)</f>
        <v>0</v>
      </c>
      <c r="DZ32" s="100">
        <f>IF(DZ$6&lt;=$C$2,SUMIFS('Pooled CF'!$E:$E,'Pooled CF'!$A:$A,$A32,'Pooled CF'!$G:$G,DZ$6),0)+IF(DZ$6=$C$2,$K32)</f>
        <v>0</v>
      </c>
      <c r="EA32" s="100">
        <f>IF(EA$6&lt;=$C$2,SUMIFS('Pooled CF'!$E:$E,'Pooled CF'!$A:$A,$A32,'Pooled CF'!$G:$G,EA$6),0)+IF(EA$6=$C$2,$K32)</f>
        <v>0</v>
      </c>
      <c r="EB32" s="100">
        <f>IF(EB$6&lt;=$C$2,SUMIFS('Pooled CF'!$E:$E,'Pooled CF'!$A:$A,$A32,'Pooled CF'!$G:$G,EB$6),0)+IF(EB$6=$C$2,$K32)</f>
        <v>0</v>
      </c>
      <c r="EC32" s="100">
        <f>IF(EC$6&lt;=$C$2,SUMIFS('Pooled CF'!$E:$E,'Pooled CF'!$A:$A,$A32,'Pooled CF'!$G:$G,EC$6),0)+IF(EC$6=$C$2,$K32)</f>
        <v>0</v>
      </c>
      <c r="ED32" s="100">
        <f>IF(ED$6&lt;=$C$2,SUMIFS('Pooled CF'!$E:$E,'Pooled CF'!$A:$A,$A32,'Pooled CF'!$G:$G,ED$6),0)+IF(ED$6=$C$2,$K32)</f>
        <v>0</v>
      </c>
      <c r="EE32" s="100">
        <f>IF(EE$6&lt;=$C$2,SUMIFS('Pooled CF'!$E:$E,'Pooled CF'!$A:$A,$A32,'Pooled CF'!$G:$G,EE$6),0)+IF(EE$6=$C$2,$K32)</f>
        <v>0</v>
      </c>
      <c r="EF32" s="100">
        <f>IF(EF$6&lt;=$C$2,SUMIFS('Pooled CF'!$E:$E,'Pooled CF'!$A:$A,$A32,'Pooled CF'!$G:$G,EF$6),0)+IF(EF$6=$C$2,$K32)</f>
        <v>0</v>
      </c>
      <c r="EG32" s="100">
        <f>IF(EG$6&lt;=$C$2,SUMIFS('Pooled CF'!$E:$E,'Pooled CF'!$A:$A,$A32,'Pooled CF'!$G:$G,EG$6),0)+IF(EG$6=$C$2,$K32)</f>
        <v>0</v>
      </c>
      <c r="EH32" s="100">
        <f>IF(EH$6&lt;=$C$2,SUMIFS('Pooled CF'!$E:$E,'Pooled CF'!$A:$A,$A32,'Pooled CF'!$G:$G,EH$6),0)+IF(EH$6=$C$2,$K32)</f>
        <v>0</v>
      </c>
      <c r="EI32" s="100">
        <f>IF(EI$6&lt;=$C$2,SUMIFS('Pooled CF'!$E:$E,'Pooled CF'!$A:$A,$A32,'Pooled CF'!$G:$G,EI$6),0)+IF(EI$6=$C$2,$K32)</f>
        <v>0</v>
      </c>
      <c r="EJ32" s="100">
        <f>IF(EJ$6&lt;=$C$2,SUMIFS('Pooled CF'!$E:$E,'Pooled CF'!$A:$A,$A32,'Pooled CF'!$G:$G,EJ$6),0)+IF(EJ$6=$C$2,$K32)</f>
        <v>0</v>
      </c>
      <c r="EK32" s="100">
        <f>IF(EK$6&lt;=$C$2,SUMIFS('Pooled CF'!$E:$E,'Pooled CF'!$A:$A,$A32,'Pooled CF'!$G:$G,EK$6),0)+IF(EK$6=$C$2,$K32)</f>
        <v>0</v>
      </c>
      <c r="EL32" s="100">
        <f>IF(EL$6&lt;=$C$2,SUMIFS('Pooled CF'!$E:$E,'Pooled CF'!$A:$A,$A32,'Pooled CF'!$G:$G,EL$6),0)+IF(EL$6=$C$2,$K32)</f>
        <v>0</v>
      </c>
      <c r="EM32" s="100">
        <f>IF(EM$6&lt;=$C$2,SUMIFS('Pooled CF'!$E:$E,'Pooled CF'!$A:$A,$A32,'Pooled CF'!$G:$G,EM$6),0)+IF(EM$6=$C$2,$K32)</f>
        <v>0</v>
      </c>
      <c r="EN32" s="100">
        <f>IF(EN$6&lt;=$C$2,SUMIFS('Pooled CF'!$E:$E,'Pooled CF'!$A:$A,$A32,'Pooled CF'!$G:$G,EN$6),0)+IF(EN$6=$C$2,$K32)</f>
        <v>0</v>
      </c>
      <c r="EO32" s="100">
        <f>IF(EO$6&lt;=$C$2,SUMIFS('Pooled CF'!$E:$E,'Pooled CF'!$A:$A,$A32,'Pooled CF'!$G:$G,EO$6),0)+IF(EO$6=$C$2,$K32)</f>
        <v>0</v>
      </c>
      <c r="EP32" s="100">
        <f>IF(EP$6&lt;=$C$2,SUMIFS('Pooled CF'!$E:$E,'Pooled CF'!$A:$A,$A32,'Pooled CF'!$G:$G,EP$6),0)+IF(EP$6=$C$2,$K32)</f>
        <v>0</v>
      </c>
      <c r="EQ32" s="100">
        <f>IF(EQ$6&lt;=$C$2,SUMIFS('Pooled CF'!$E:$E,'Pooled CF'!$A:$A,$A32,'Pooled CF'!$G:$G,EQ$6),0)+IF(EQ$6=$C$2,$K32)</f>
        <v>0</v>
      </c>
      <c r="ER32" s="100">
        <f>IF(ER$6&lt;=$C$2,SUMIFS('Pooled CF'!$E:$E,'Pooled CF'!$A:$A,$A32,'Pooled CF'!$G:$G,ER$6),0)+IF(ER$6=$C$2,$K32)</f>
        <v>0</v>
      </c>
      <c r="ES32" s="100">
        <f>IF(ES$6&lt;=$C$2,SUMIFS('Pooled CF'!$E:$E,'Pooled CF'!$A:$A,$A32,'Pooled CF'!$G:$G,ES$6),0)+IF(ES$6=$C$2,$K32)</f>
        <v>0</v>
      </c>
      <c r="ET32" s="100">
        <f>IF(ET$6&lt;=$C$2,SUMIFS('Pooled CF'!$E:$E,'Pooled CF'!$A:$A,$A32,'Pooled CF'!$G:$G,ET$6),0)+IF(ET$6=$C$2,$K32)</f>
        <v>0</v>
      </c>
      <c r="EU32" s="100">
        <f>IF(EU$6&lt;=$C$2,SUMIFS('Pooled CF'!$E:$E,'Pooled CF'!$A:$A,$A32,'Pooled CF'!$G:$G,EU$6),0)+IF(EU$6=$C$2,$K32)</f>
        <v>0</v>
      </c>
      <c r="EV32" s="100">
        <f>IF(EV$6&lt;=$C$2,SUMIFS('Pooled CF'!$E:$E,'Pooled CF'!$A:$A,$A32,'Pooled CF'!$G:$G,EV$6),0)+IF(EV$6=$C$2,$K32)</f>
        <v>0</v>
      </c>
      <c r="EW32" s="100">
        <f>IF(EW$6&lt;=$C$2,SUMIFS('Pooled CF'!$E:$E,'Pooled CF'!$A:$A,$A32,'Pooled CF'!$G:$G,EW$6),0)+IF(EW$6=$C$2,$K32)</f>
        <v>0</v>
      </c>
      <c r="EX32" s="100">
        <f>IF(EX$6&lt;=$C$2,SUMIFS('Pooled CF'!$E:$E,'Pooled CF'!$A:$A,$A32,'Pooled CF'!$G:$G,EX$6),0)+IF(EX$6=$C$2,$K32)</f>
        <v>0</v>
      </c>
      <c r="EY32" s="100">
        <f>IF(EY$6&lt;=$C$2,SUMIFS('Pooled CF'!$E:$E,'Pooled CF'!$A:$A,$A32,'Pooled CF'!$G:$G,EY$6),0)+IF(EY$6=$C$2,$K32)</f>
        <v>0</v>
      </c>
      <c r="EZ32" s="100">
        <f>IF(EZ$6&lt;=$C$2,SUMIFS('Pooled CF'!$E:$E,'Pooled CF'!$A:$A,$A32,'Pooled CF'!$G:$G,EZ$6),0)+IF(EZ$6=$C$2,$K32)</f>
        <v>0</v>
      </c>
      <c r="FA32" s="100">
        <f>IF(FA$6&lt;=$C$2,SUMIFS('Pooled CF'!$E:$E,'Pooled CF'!$A:$A,$A32,'Pooled CF'!$G:$G,FA$6),0)+IF(FA$6=$C$2,$K32)</f>
        <v>0</v>
      </c>
      <c r="FB32" s="100">
        <f>IF(FB$6&lt;=$C$2,SUMIFS('Pooled CF'!$E:$E,'Pooled CF'!$A:$A,$A32,'Pooled CF'!$G:$G,FB$6),0)+IF(FB$6=$C$2,$K32)</f>
        <v>0</v>
      </c>
      <c r="FC32" s="100">
        <f>IF(FC$6&lt;=$C$2,SUMIFS('Pooled CF'!$E:$E,'Pooled CF'!$A:$A,$A32,'Pooled CF'!$G:$G,FC$6),0)+IF(FC$6=$C$2,$K32)</f>
        <v>0</v>
      </c>
      <c r="FD32" s="100">
        <f>IF(FD$6&lt;=$C$2,SUMIFS('Pooled CF'!$E:$E,'Pooled CF'!$A:$A,$A32,'Pooled CF'!$G:$G,FD$6),0)+IF(FD$6=$C$2,$K32)</f>
        <v>0</v>
      </c>
      <c r="FE32" s="100">
        <f>IF(FE$6&lt;=$C$2,SUMIFS('Pooled CF'!$E:$E,'Pooled CF'!$A:$A,$A32,'Pooled CF'!$G:$G,FE$6),0)+IF(FE$6=$C$2,$K32)</f>
        <v>0</v>
      </c>
      <c r="FF32" s="100">
        <f>IF(FF$6&lt;=$C$2,SUMIFS('Pooled CF'!$E:$E,'Pooled CF'!$A:$A,$A32,'Pooled CF'!$G:$G,FF$6),0)+IF(FF$6=$C$2,$K32)</f>
        <v>0</v>
      </c>
      <c r="FG32" s="100">
        <f>IF(FG$6&lt;=$C$2,SUMIFS('Pooled CF'!$E:$E,'Pooled CF'!$A:$A,$A32,'Pooled CF'!$G:$G,FG$6),0)+IF(FG$6=$C$2,$K32)</f>
        <v>0</v>
      </c>
      <c r="FH32" s="100">
        <f>IF(FH$6&lt;=$C$2,SUMIFS('Pooled CF'!$E:$E,'Pooled CF'!$A:$A,$A32,'Pooled CF'!$G:$G,FH$6),0)+IF(FH$6=$C$2,$K32)</f>
        <v>0</v>
      </c>
      <c r="FI32" s="100">
        <f>IF(FI$6&lt;=$C$2,SUMIFS('Pooled CF'!$E:$E,'Pooled CF'!$A:$A,$A32,'Pooled CF'!$G:$G,FI$6),0)+IF(FI$6=$C$2,$K32)</f>
        <v>0</v>
      </c>
      <c r="FJ32" s="100">
        <f>IF(FJ$6&lt;=$C$2,SUMIFS('Pooled CF'!$E:$E,'Pooled CF'!$A:$A,$A32,'Pooled CF'!$G:$G,FJ$6),0)+IF(FJ$6=$C$2,$K32)</f>
        <v>0</v>
      </c>
      <c r="FK32" s="100">
        <f>IF(FK$6&lt;=$C$2,SUMIFS('Pooled CF'!$E:$E,'Pooled CF'!$A:$A,$A32,'Pooled CF'!$G:$G,FK$6),0)+IF(FK$6=$C$2,$K32)</f>
        <v>0</v>
      </c>
      <c r="FL32" s="100">
        <f>IF(FL$6&lt;=$C$2,SUMIFS('Pooled CF'!$E:$E,'Pooled CF'!$A:$A,$A32,'Pooled CF'!$G:$G,FL$6),0)+IF(FL$6=$C$2,$K32)</f>
        <v>0</v>
      </c>
      <c r="FM32" s="100">
        <f>IF(FM$6&lt;=$C$2,SUMIFS('Pooled CF'!$E:$E,'Pooled CF'!$A:$A,$A32,'Pooled CF'!$G:$G,FM$6),0)+IF(FM$6=$C$2,$K32)</f>
        <v>0</v>
      </c>
      <c r="FN32" s="100">
        <f>IF(FN$6&lt;=$C$2,SUMIFS('Pooled CF'!$E:$E,'Pooled CF'!$A:$A,$A32,'Pooled CF'!$G:$G,FN$6),0)+IF(FN$6=$C$2,$K32)</f>
        <v>0</v>
      </c>
      <c r="FO32" s="100">
        <f>IF(FO$6&lt;=$C$2,SUMIFS('Pooled CF'!$E:$E,'Pooled CF'!$A:$A,$A32,'Pooled CF'!$G:$G,FO$6),0)+IF(FO$6=$C$2,$K32)</f>
        <v>0</v>
      </c>
      <c r="FP32" s="100">
        <f>IF(FP$6&lt;=$C$2,SUMIFS('Pooled CF'!$E:$E,'Pooled CF'!$A:$A,$A32,'Pooled CF'!$G:$G,FP$6),0)+IF(FP$6=$C$2,$K32)</f>
        <v>0</v>
      </c>
      <c r="FQ32" s="100">
        <f>IF(FQ$6&lt;=$C$2,SUMIFS('Pooled CF'!$E:$E,'Pooled CF'!$A:$A,$A32,'Pooled CF'!$G:$G,FQ$6),0)+IF(FQ$6=$C$2,$K32)</f>
        <v>0</v>
      </c>
      <c r="FR32" s="100">
        <f>IF(FR$6&lt;=$C$2,SUMIFS('Pooled CF'!$E:$E,'Pooled CF'!$A:$A,$A32,'Pooled CF'!$G:$G,FR$6),0)+IF(FR$6=$C$2,$K32)</f>
        <v>0</v>
      </c>
      <c r="FS32" s="100">
        <f>IF(FS$6&lt;=$C$2,SUMIFS('Pooled CF'!$E:$E,'Pooled CF'!$A:$A,$A32,'Pooled CF'!$G:$G,FS$6),0)+IF(FS$6=$C$2,$K32)</f>
        <v>0</v>
      </c>
      <c r="FT32" s="100">
        <f>IF(FT$6&lt;=$C$2,SUMIFS('Pooled CF'!$E:$E,'Pooled CF'!$A:$A,$A32,'Pooled CF'!$G:$G,FT$6),0)+IF(FT$6=$C$2,$K32)</f>
        <v>0</v>
      </c>
      <c r="FU32" s="100">
        <f>IF(FU$6&lt;=$C$2,SUMIFS('Pooled CF'!$E:$E,'Pooled CF'!$A:$A,$A32,'Pooled CF'!$G:$G,FU$6),0)+IF(FU$6=$C$2,$K32)</f>
        <v>0</v>
      </c>
      <c r="FV32" s="100">
        <f>IF(FV$6&lt;=$C$2,SUMIFS('Pooled CF'!$E:$E,'Pooled CF'!$A:$A,$A32,'Pooled CF'!$G:$G,FV$6),0)+IF(FV$6=$C$2,$K32)</f>
        <v>0</v>
      </c>
      <c r="FW32" s="100">
        <f>IF(FW$6&lt;=$C$2,SUMIFS('Pooled CF'!$E:$E,'Pooled CF'!$A:$A,$A32,'Pooled CF'!$G:$G,FW$6),0)+IF(FW$6=$C$2,$K32)</f>
        <v>0</v>
      </c>
      <c r="FX32" s="100">
        <f>IF(FX$6&lt;=$C$2,SUMIFS('Pooled CF'!$E:$E,'Pooled CF'!$A:$A,$A32,'Pooled CF'!$G:$G,FX$6),0)+IF(FX$6=$C$2,$K32)</f>
        <v>0</v>
      </c>
      <c r="FY32" s="100">
        <f>IF(FY$6&lt;=$C$2,SUMIFS('Pooled CF'!$E:$E,'Pooled CF'!$A:$A,$A32,'Pooled CF'!$G:$G,FY$6),0)+IF(FY$6=$C$2,$K32)</f>
        <v>0</v>
      </c>
      <c r="FZ32" s="100">
        <f>IF(FZ$6&lt;=$C$2,SUMIFS('Pooled CF'!$E:$E,'Pooled CF'!$A:$A,$A32,'Pooled CF'!$G:$G,FZ$6),0)+IF(FZ$6=$C$2,$K32)</f>
        <v>0</v>
      </c>
      <c r="GA32" s="100">
        <f>IF(GA$6&lt;=$C$2,SUMIFS('Pooled CF'!$E:$E,'Pooled CF'!$A:$A,$A32,'Pooled CF'!$G:$G,GA$6),0)+IF(GA$6=$C$2,$K32)</f>
        <v>0</v>
      </c>
      <c r="GB32" s="100">
        <f>IF(GB$6&lt;=$C$2,SUMIFS('Pooled CF'!$E:$E,'Pooled CF'!$A:$A,$A32,'Pooled CF'!$G:$G,GB$6),0)+IF(GB$6=$C$2,$K32)</f>
        <v>0</v>
      </c>
      <c r="GC32" s="100">
        <f>IF(GC$6&lt;=$C$2,SUMIFS('Pooled CF'!$E:$E,'Pooled CF'!$A:$A,$A32,'Pooled CF'!$G:$G,GC$6),0)+IF(GC$6=$C$2,$K32)</f>
        <v>0</v>
      </c>
      <c r="GD32" s="100">
        <f>IF(GD$6&lt;=$C$2,SUMIFS('Pooled CF'!$E:$E,'Pooled CF'!$A:$A,$A32,'Pooled CF'!$G:$G,GD$6),0)+IF(GD$6=$C$2,$K32)</f>
        <v>0</v>
      </c>
      <c r="GE32" s="100">
        <f>IF(GE$6&lt;=$C$2,SUMIFS('Pooled CF'!$E:$E,'Pooled CF'!$A:$A,$A32,'Pooled CF'!$G:$G,GE$6),0)+IF(GE$6=$C$2,$K32)</f>
        <v>0</v>
      </c>
      <c r="GF32" s="100">
        <f>IF(GF$6&lt;=$C$2,SUMIFS('Pooled CF'!$E:$E,'Pooled CF'!$A:$A,$A32,'Pooled CF'!$G:$G,GF$6),0)+IF(GF$6=$C$2,$K32)</f>
        <v>0</v>
      </c>
      <c r="GG32" s="100">
        <f>IF(GG$6&lt;=$C$2,SUMIFS('Pooled CF'!$E:$E,'Pooled CF'!$A:$A,$A32,'Pooled CF'!$G:$G,GG$6),0)+IF(GG$6=$C$2,$K32)</f>
        <v>0</v>
      </c>
      <c r="GH32" s="100">
        <f>IF(GH$6&lt;=$C$2,SUMIFS('Pooled CF'!$E:$E,'Pooled CF'!$A:$A,$A32,'Pooled CF'!$G:$G,GH$6),0)+IF(GH$6=$C$2,$K32)</f>
        <v>0</v>
      </c>
      <c r="GI32" s="100">
        <f>IF(GI$6&lt;=$C$2,SUMIFS('Pooled CF'!$E:$E,'Pooled CF'!$A:$A,$A32,'Pooled CF'!$G:$G,GI$6),0)+IF(GI$6=$C$2,$K32)</f>
        <v>0</v>
      </c>
      <c r="GJ32" s="100">
        <f>IF(GJ$6&lt;=$C$2,SUMIFS('Pooled CF'!$E:$E,'Pooled CF'!$A:$A,$A32,'Pooled CF'!$G:$G,GJ$6),0)+IF(GJ$6=$C$2,$K32)</f>
        <v>0</v>
      </c>
      <c r="GK32" s="100">
        <f>IF(GK$6&lt;=$C$2,SUMIFS('Pooled CF'!$E:$E,'Pooled CF'!$A:$A,$A32,'Pooled CF'!$G:$G,GK$6),0)+IF(GK$6=$C$2,$K32)</f>
        <v>0</v>
      </c>
      <c r="GL32" s="100">
        <f>IF(GL$6&lt;=$C$2,SUMIFS('Pooled CF'!$E:$E,'Pooled CF'!$A:$A,$A32,'Pooled CF'!$G:$G,GL$6),0)+IF(GL$6=$C$2,$K32)</f>
        <v>0</v>
      </c>
      <c r="GM32" s="100">
        <f>IF(GM$6&lt;=$C$2,SUMIFS('Pooled CF'!$E:$E,'Pooled CF'!$A:$A,$A32,'Pooled CF'!$G:$G,GM$6),0)+IF(GM$6=$C$2,$K32)</f>
        <v>0</v>
      </c>
      <c r="GN32" s="100">
        <f>IF(GN$6&lt;=$C$2,SUMIFS('Pooled CF'!$E:$E,'Pooled CF'!$A:$A,$A32,'Pooled CF'!$G:$G,GN$6),0)+IF(GN$6=$C$2,$K32)</f>
        <v>0</v>
      </c>
      <c r="GO32" s="100">
        <f>IF(GO$6&lt;=$C$2,SUMIFS('Pooled CF'!$E:$E,'Pooled CF'!$A:$A,$A32,'Pooled CF'!$G:$G,GO$6),0)+IF(GO$6=$C$2,$K32)</f>
        <v>0</v>
      </c>
      <c r="GP32" s="100">
        <f>IF(GP$6&lt;=$C$2,SUMIFS('Pooled CF'!$E:$E,'Pooled CF'!$A:$A,$A32,'Pooled CF'!$G:$G,GP$6),0)+IF(GP$6=$C$2,$K32)</f>
        <v>0</v>
      </c>
      <c r="GQ32" s="100">
        <f>IF(GQ$6&lt;=$C$2,SUMIFS('Pooled CF'!$E:$E,'Pooled CF'!$A:$A,$A32,'Pooled CF'!$G:$G,GQ$6),0)+IF(GQ$6=$C$2,$K32)</f>
        <v>0</v>
      </c>
      <c r="GR32" s="100">
        <f>IF(GR$6&lt;=$C$2,SUMIFS('Pooled CF'!$E:$E,'Pooled CF'!$A:$A,$A32,'Pooled CF'!$G:$G,GR$6),0)+IF(GR$6=$C$2,$K32)</f>
        <v>0</v>
      </c>
      <c r="GS32" s="100">
        <f>IF(GS$6&lt;=$C$2,SUMIFS('Pooled CF'!$E:$E,'Pooled CF'!$A:$A,$A32,'Pooled CF'!$G:$G,GS$6),0)+IF(GS$6=$C$2,$K32)</f>
        <v>0</v>
      </c>
      <c r="GT32" s="100">
        <f>IF(GT$6&lt;=$C$2,SUMIFS('Pooled CF'!$E:$E,'Pooled CF'!$A:$A,$A32,'Pooled CF'!$G:$G,GT$6),0)+IF(GT$6=$C$2,$K32)</f>
        <v>0</v>
      </c>
      <c r="GU32" s="100">
        <f>IF(GU$6&lt;=$C$2,SUMIFS('Pooled CF'!$E:$E,'Pooled CF'!$A:$A,$A32,'Pooled CF'!$G:$G,GU$6),0)+IF(GU$6=$C$2,$K32)</f>
        <v>0</v>
      </c>
      <c r="GV32" s="100">
        <f>IF(GV$6&lt;=$C$2,SUMIFS('Pooled CF'!$E:$E,'Pooled CF'!$A:$A,$A32,'Pooled CF'!$G:$G,GV$6),0)+IF(GV$6=$C$2,$K32)</f>
        <v>0</v>
      </c>
      <c r="GW32" s="100">
        <f>IF(GW$6&lt;=$C$2,SUMIFS('Pooled CF'!$E:$E,'Pooled CF'!$A:$A,$A32,'Pooled CF'!$G:$G,GW$6),0)+IF(GW$6=$C$2,$K32)</f>
        <v>0</v>
      </c>
      <c r="GY32" s="85">
        <f t="shared" si="13"/>
        <v>-19686013.839389972</v>
      </c>
      <c r="GZ32" s="85">
        <f t="shared" si="13"/>
        <v>2491895.7599999998</v>
      </c>
      <c r="HA32" s="85">
        <f t="shared" si="13"/>
        <v>2464828.04</v>
      </c>
      <c r="HB32" s="85">
        <f t="shared" si="13"/>
        <v>2517759.38</v>
      </c>
      <c r="HC32" s="85">
        <f t="shared" si="13"/>
        <v>2059253.2499999998</v>
      </c>
      <c r="HD32" s="85">
        <f t="shared" si="13"/>
        <v>2444662.5500000003</v>
      </c>
      <c r="HE32" s="85">
        <f t="shared" si="13"/>
        <v>2432373.12</v>
      </c>
      <c r="HF32" s="85">
        <f t="shared" si="13"/>
        <v>2313468.67</v>
      </c>
      <c r="HG32" s="85">
        <f t="shared" si="13"/>
        <v>2169152.3200000003</v>
      </c>
      <c r="HH32" s="85">
        <f t="shared" ca="1" si="13"/>
        <v>14232685.020094341</v>
      </c>
      <c r="HI32" s="85">
        <f t="shared" si="13"/>
        <v>0</v>
      </c>
      <c r="HJ32" s="85">
        <f t="shared" si="13"/>
        <v>0</v>
      </c>
      <c r="HK32" s="85">
        <f t="shared" si="13"/>
        <v>0</v>
      </c>
      <c r="HL32" s="85">
        <f t="shared" si="13"/>
        <v>0</v>
      </c>
      <c r="HM32" s="85">
        <f t="shared" si="13"/>
        <v>0</v>
      </c>
      <c r="HN32" s="85">
        <f t="shared" si="13"/>
        <v>0</v>
      </c>
      <c r="HO32" s="85">
        <f t="shared" ca="1" si="12"/>
        <v>13440064.270704366</v>
      </c>
    </row>
    <row r="33" spans="1:224" hidden="1" outlineLevel="1" x14ac:dyDescent="0.75">
      <c r="A33" s="7" t="s">
        <v>39</v>
      </c>
      <c r="B33" s="112" t="s">
        <v>215</v>
      </c>
      <c r="C33" s="104"/>
      <c r="D33" s="104">
        <f ca="1">EOMONTH(OFFSET(Strats!$B$3,MATCH($B33,Strats!$B$4:$B$31,0),MATCH(D$5,Strats!$C$3:$BS$3,0)),0)</f>
        <v>43404</v>
      </c>
      <c r="E33" s="87">
        <f ca="1">OFFSET(Strats!$B$3,MATCH($B33,Strats!$B$4:$B$31,0),MATCH(E$5,Strats!$C$3:$BS$3,0))</f>
        <v>67053108</v>
      </c>
      <c r="F33" s="88">
        <f ca="1">OFFSET(Strats!$B$3,MATCH($B33,Strats!$B$4:$B$31,0),MATCH(F$5,Strats!$C$3:$BS$3,0))</f>
        <v>0.42946752177393482</v>
      </c>
      <c r="G33" s="85">
        <f t="shared" ca="1" si="7"/>
        <v>28797132.120000005</v>
      </c>
      <c r="H33" s="113">
        <f ca="1">'HTM Output'!G33</f>
        <v>22368128.550000001</v>
      </c>
      <c r="I33" s="87">
        <f ca="1">OFFSET(Strats!$B$3,MATCH($B33,Strats!$B$4:$B$31,0),MATCH(I$5,Strats!$C$3:$BS$3,0))</f>
        <v>67053108</v>
      </c>
      <c r="J33" s="88">
        <f ca="1">OFFSET(Strats!$B$3,MATCH($B33,Strats!$B$4:$B$31,0),MATCH(J$5,Strats!$C$3:$BS$3,0))</f>
        <v>2.397545837845428E-2</v>
      </c>
      <c r="K33" s="85">
        <f t="shared" ca="1" si="8"/>
        <v>1607628.9999999998</v>
      </c>
      <c r="L33" s="86">
        <f ca="1">IFERROR(XIRR(OFFSET($N33,0,MATCH($D33,$O$6:$GW$6,0)):$GW33,OFFSET($N$6,0,MATCH($D33,$O$6:$GW$6,0)):$GW$6),"N/A")</f>
        <v>-4.4019731879234317E-2</v>
      </c>
      <c r="M33" s="95">
        <f t="shared" ca="1" si="9"/>
        <v>0.83257448867099204</v>
      </c>
      <c r="O33" s="100">
        <f>IF(O$6&lt;=$C$2,SUMIFS('Pooled CF'!$E:$E,'Pooled CF'!$A:$A,$A33,'Pooled CF'!$G:$G,O$6),0)+IF(O$6=$C$2,$K33)</f>
        <v>0</v>
      </c>
      <c r="P33" s="100">
        <f>IF(P$6&lt;=$C$2,SUMIFS('Pooled CF'!$E:$E,'Pooled CF'!$A:$A,$A33,'Pooled CF'!$G:$G,P$6),0)+IF(P$6=$C$2,$K33)</f>
        <v>0</v>
      </c>
      <c r="Q33" s="100">
        <f>IF(Q$6&lt;=$C$2,SUMIFS('Pooled CF'!$E:$E,'Pooled CF'!$A:$A,$A33,'Pooled CF'!$G:$G,Q$6),0)+IF(Q$6=$C$2,$K33)</f>
        <v>0</v>
      </c>
      <c r="R33" s="100">
        <f>IF(R$6&lt;=$C$2,SUMIFS('Pooled CF'!$E:$E,'Pooled CF'!$A:$A,$A33,'Pooled CF'!$G:$G,R$6),0)+IF(R$6=$C$2,$K33)</f>
        <v>0</v>
      </c>
      <c r="S33" s="100">
        <f>IF(S$6&lt;=$C$2,SUMIFS('Pooled CF'!$E:$E,'Pooled CF'!$A:$A,$A33,'Pooled CF'!$G:$G,S$6),0)+IF(S$6=$C$2,$K33)</f>
        <v>0</v>
      </c>
      <c r="T33" s="100">
        <f>IF(T$6&lt;=$C$2,SUMIFS('Pooled CF'!$E:$E,'Pooled CF'!$A:$A,$A33,'Pooled CF'!$G:$G,T$6),0)+IF(T$6=$C$2,$K33)</f>
        <v>0</v>
      </c>
      <c r="U33" s="100">
        <f>IF(U$6&lt;=$C$2,SUMIFS('Pooled CF'!$E:$E,'Pooled CF'!$A:$A,$A33,'Pooled CF'!$G:$G,U$6),0)+IF(U$6=$C$2,$K33)</f>
        <v>0</v>
      </c>
      <c r="V33" s="100">
        <f>IF(V$6&lt;=$C$2,SUMIFS('Pooled CF'!$E:$E,'Pooled CF'!$A:$A,$A33,'Pooled CF'!$G:$G,V$6),0)+IF(V$6=$C$2,$K33)</f>
        <v>0</v>
      </c>
      <c r="W33" s="100">
        <f>IF(W$6&lt;=$C$2,SUMIFS('Pooled CF'!$E:$E,'Pooled CF'!$A:$A,$A33,'Pooled CF'!$G:$G,W$6),0)+IF(W$6=$C$2,$K33)</f>
        <v>0</v>
      </c>
      <c r="X33" s="100">
        <f>IF(X$6&lt;=$C$2,SUMIFS('Pooled CF'!$E:$E,'Pooled CF'!$A:$A,$A33,'Pooled CF'!$G:$G,X$6),0)+IF(X$6=$C$2,$K33)</f>
        <v>0</v>
      </c>
      <c r="Y33" s="100">
        <f>IF(Y$6&lt;=$C$2,SUMIFS('Pooled CF'!$E:$E,'Pooled CF'!$A:$A,$A33,'Pooled CF'!$G:$G,Y$6),0)+IF(Y$6=$C$2,$K33)</f>
        <v>0</v>
      </c>
      <c r="Z33" s="100">
        <f>IF(Z$6&lt;=$C$2,SUMIFS('Pooled CF'!$E:$E,'Pooled CF'!$A:$A,$A33,'Pooled CF'!$G:$G,Z$6),0)+IF(Z$6=$C$2,$K33)</f>
        <v>0</v>
      </c>
      <c r="AA33" s="100">
        <f>IF(AA$6&lt;=$C$2,SUMIFS('Pooled CF'!$E:$E,'Pooled CF'!$A:$A,$A33,'Pooled CF'!$G:$G,AA$6),0)+IF(AA$6=$C$2,$K33)</f>
        <v>0</v>
      </c>
      <c r="AB33" s="100">
        <f>IF(AB$6&lt;=$C$2,SUMIFS('Pooled CF'!$E:$E,'Pooled CF'!$A:$A,$A33,'Pooled CF'!$G:$G,AB$6),0)+IF(AB$6=$C$2,$K33)</f>
        <v>0</v>
      </c>
      <c r="AC33" s="100">
        <f>IF(AC$6&lt;=$C$2,SUMIFS('Pooled CF'!$E:$E,'Pooled CF'!$A:$A,$A33,'Pooled CF'!$G:$G,AC$6),0)+IF(AC$6=$C$2,$K33)</f>
        <v>0</v>
      </c>
      <c r="AD33" s="100">
        <f>IF(AD$6&lt;=$C$2,SUMIFS('Pooled CF'!$E:$E,'Pooled CF'!$A:$A,$A33,'Pooled CF'!$G:$G,AD$6),0)+IF(AD$6=$C$2,$K33)</f>
        <v>0</v>
      </c>
      <c r="AE33" s="100">
        <f>IF(AE$6&lt;=$C$2,SUMIFS('Pooled CF'!$E:$E,'Pooled CF'!$A:$A,$A33,'Pooled CF'!$G:$G,AE$6),0)+IF(AE$6=$C$2,$K33)</f>
        <v>0</v>
      </c>
      <c r="AF33" s="100">
        <f>IF(AF$6&lt;=$C$2,SUMIFS('Pooled CF'!$E:$E,'Pooled CF'!$A:$A,$A33,'Pooled CF'!$G:$G,AF$6),0)+IF(AF$6=$C$2,$K33)</f>
        <v>0</v>
      </c>
      <c r="AG33" s="100">
        <f>IF(AG$6&lt;=$C$2,SUMIFS('Pooled CF'!$E:$E,'Pooled CF'!$A:$A,$A33,'Pooled CF'!$G:$G,AG$6),0)+IF(AG$6=$C$2,$K33)</f>
        <v>0</v>
      </c>
      <c r="AH33" s="100">
        <f>IF(AH$6&lt;=$C$2,SUMIFS('Pooled CF'!$E:$E,'Pooled CF'!$A:$A,$A33,'Pooled CF'!$G:$G,AH$6),0)+IF(AH$6=$C$2,$K33)</f>
        <v>0</v>
      </c>
      <c r="AI33" s="100">
        <f>IF(AI$6&lt;=$C$2,SUMIFS('Pooled CF'!$E:$E,'Pooled CF'!$A:$A,$A33,'Pooled CF'!$G:$G,AI$6),0)+IF(AI$6=$C$2,$K33)</f>
        <v>-28797132.120000001</v>
      </c>
      <c r="AJ33" s="100">
        <f>IF(AJ$6&lt;=$C$2,SUMIFS('Pooled CF'!$E:$E,'Pooled CF'!$A:$A,$A33,'Pooled CF'!$G:$G,AJ$6),0)+IF(AJ$6=$C$2,$K33)</f>
        <v>266792.90999999997</v>
      </c>
      <c r="AK33" s="100">
        <f>IF(AK$6&lt;=$C$2,SUMIFS('Pooled CF'!$E:$E,'Pooled CF'!$A:$A,$A33,'Pooled CF'!$G:$G,AK$6),0)+IF(AK$6=$C$2,$K33)</f>
        <v>258183.26</v>
      </c>
      <c r="AL33" s="100">
        <f>IF(AL$6&lt;=$C$2,SUMIFS('Pooled CF'!$E:$E,'Pooled CF'!$A:$A,$A33,'Pooled CF'!$G:$G,AL$6),0)+IF(AL$6=$C$2,$K33)</f>
        <v>258179.02</v>
      </c>
      <c r="AM33" s="100">
        <f>IF(AM$6&lt;=$C$2,SUMIFS('Pooled CF'!$E:$E,'Pooled CF'!$A:$A,$A33,'Pooled CF'!$G:$G,AM$6),0)+IF(AM$6=$C$2,$K33)</f>
        <v>258175.48</v>
      </c>
      <c r="AN33" s="100">
        <f>IF(AN$6&lt;=$C$2,SUMIFS('Pooled CF'!$E:$E,'Pooled CF'!$A:$A,$A33,'Pooled CF'!$G:$G,AN$6),0)+IF(AN$6=$C$2,$K33)</f>
        <v>258177.54</v>
      </c>
      <c r="AO33" s="100">
        <f>IF(AO$6&lt;=$C$2,SUMIFS('Pooled CF'!$E:$E,'Pooled CF'!$A:$A,$A33,'Pooled CF'!$G:$G,AO$6),0)+IF(AO$6=$C$2,$K33)</f>
        <v>266772.47999999998</v>
      </c>
      <c r="AP33" s="100">
        <f>IF(AP$6&lt;=$C$2,SUMIFS('Pooled CF'!$E:$E,'Pooled CF'!$A:$A,$A33,'Pooled CF'!$G:$G,AP$6),0)+IF(AP$6=$C$2,$K33)</f>
        <v>258163.34</v>
      </c>
      <c r="AQ33" s="100">
        <f>IF(AQ$6&lt;=$C$2,SUMIFS('Pooled CF'!$E:$E,'Pooled CF'!$A:$A,$A33,'Pooled CF'!$G:$G,AQ$6),0)+IF(AQ$6=$C$2,$K33)</f>
        <v>266764.65999999997</v>
      </c>
      <c r="AR33" s="100">
        <f>IF(AR$6&lt;=$C$2,SUMIFS('Pooled CF'!$E:$E,'Pooled CF'!$A:$A,$A33,'Pooled CF'!$G:$G,AR$6),0)+IF(AR$6=$C$2,$K33)</f>
        <v>258155.57</v>
      </c>
      <c r="AS33" s="100">
        <f>IF(AS$6&lt;=$C$2,SUMIFS('Pooled CF'!$E:$E,'Pooled CF'!$A:$A,$A33,'Pooled CF'!$G:$G,AS$6),0)+IF(AS$6=$C$2,$K33)</f>
        <v>266756.42</v>
      </c>
      <c r="AT33" s="100">
        <f>IF(AT$6&lt;=$C$2,SUMIFS('Pooled CF'!$E:$E,'Pooled CF'!$A:$A,$A33,'Pooled CF'!$G:$G,AT$6),0)+IF(AT$6=$C$2,$K33)</f>
        <v>266752.62</v>
      </c>
      <c r="AU33" s="100">
        <f>IF(AU$6&lt;=$C$2,SUMIFS('Pooled CF'!$E:$E,'Pooled CF'!$A:$A,$A33,'Pooled CF'!$G:$G,AU$6),0)+IF(AU$6=$C$2,$K33)</f>
        <v>258143.27</v>
      </c>
      <c r="AV33" s="100">
        <f>IF(AV$6&lt;=$C$2,SUMIFS('Pooled CF'!$E:$E,'Pooled CF'!$A:$A,$A33,'Pooled CF'!$G:$G,AV$6),0)+IF(AV$6=$C$2,$K33)</f>
        <v>266742.62</v>
      </c>
      <c r="AW33" s="100">
        <f>IF(AW$6&lt;=$C$2,SUMIFS('Pooled CF'!$E:$E,'Pooled CF'!$A:$A,$A33,'Pooled CF'!$G:$G,AW$6),0)+IF(AW$6=$C$2,$K33)</f>
        <v>258133.5</v>
      </c>
      <c r="AX33" s="100">
        <f>IF(AX$6&lt;=$C$2,SUMIFS('Pooled CF'!$E:$E,'Pooled CF'!$A:$A,$A33,'Pooled CF'!$G:$G,AX$6),0)+IF(AX$6=$C$2,$K33)</f>
        <v>266732.48</v>
      </c>
      <c r="AY33" s="100">
        <f>IF(AY$6&lt;=$C$2,SUMIFS('Pooled CF'!$E:$E,'Pooled CF'!$A:$A,$A33,'Pooled CF'!$G:$G,AY$6),0)+IF(AY$6=$C$2,$K33)</f>
        <v>258123.51999999999</v>
      </c>
      <c r="AZ33" s="100">
        <f>IF(AZ$6&lt;=$C$2,SUMIFS('Pooled CF'!$E:$E,'Pooled CF'!$A:$A,$A33,'Pooled CF'!$G:$G,AZ$6),0)+IF(AZ$6=$C$2,$K33)</f>
        <v>258125.13</v>
      </c>
      <c r="BA33" s="100">
        <f>IF(BA$6&lt;=$C$2,SUMIFS('Pooled CF'!$E:$E,'Pooled CF'!$A:$A,$A33,'Pooled CF'!$G:$G,BA$6),0)+IF(BA$6=$C$2,$K33)</f>
        <v>266716.86</v>
      </c>
      <c r="BB33" s="100">
        <f>IF(BB$6&lt;=$C$2,SUMIFS('Pooled CF'!$E:$E,'Pooled CF'!$A:$A,$A33,'Pooled CF'!$G:$G,BB$6),0)+IF(BB$6=$C$2,$K33)</f>
        <v>258108.16</v>
      </c>
      <c r="BC33" s="100">
        <f>IF(BC$6&lt;=$C$2,SUMIFS('Pooled CF'!$E:$E,'Pooled CF'!$A:$A,$A33,'Pooled CF'!$G:$G,BC$6),0)+IF(BC$6=$C$2,$K33)</f>
        <v>266706.06</v>
      </c>
      <c r="BD33" s="100">
        <f>IF(BD$6&lt;=$C$2,SUMIFS('Pooled CF'!$E:$E,'Pooled CF'!$A:$A,$A33,'Pooled CF'!$G:$G,BD$6),0)+IF(BD$6=$C$2,$K33)</f>
        <v>258097.66</v>
      </c>
      <c r="BE33" s="100">
        <f>IF(BE$6&lt;=$C$2,SUMIFS('Pooled CF'!$E:$E,'Pooled CF'!$A:$A,$A33,'Pooled CF'!$G:$G,BE$6),0)+IF(BE$6=$C$2,$K33)</f>
        <v>266650</v>
      </c>
      <c r="BF33" s="100">
        <f>IF(BF$6&lt;=$C$2,SUMIFS('Pooled CF'!$E:$E,'Pooled CF'!$A:$A,$A33,'Pooled CF'!$G:$G,BF$6),0)+IF(BF$6=$C$2,$K33)</f>
        <v>266343.09999999998</v>
      </c>
      <c r="BG33" s="100">
        <f>IF(BG$6&lt;=$C$2,SUMIFS('Pooled CF'!$E:$E,'Pooled CF'!$A:$A,$A33,'Pooled CF'!$G:$G,BG$6),0)+IF(BG$6=$C$2,$K33)</f>
        <v>249770.68</v>
      </c>
      <c r="BH33" s="100">
        <f>IF(BH$6&lt;=$C$2,SUMIFS('Pooled CF'!$E:$E,'Pooled CF'!$A:$A,$A33,'Pooled CF'!$G:$G,BH$6),0)+IF(BH$6=$C$2,$K33)</f>
        <v>242867.20000000001</v>
      </c>
      <c r="BI33" s="100">
        <f>IF(BI$6&lt;=$C$2,SUMIFS('Pooled CF'!$E:$E,'Pooled CF'!$A:$A,$A33,'Pooled CF'!$G:$G,BI$6),0)+IF(BI$6=$C$2,$K33)</f>
        <v>242177.36</v>
      </c>
      <c r="BJ33" s="100">
        <f>IF(BJ$6&lt;=$C$2,SUMIFS('Pooled CF'!$E:$E,'Pooled CF'!$A:$A,$A33,'Pooled CF'!$G:$G,BJ$6),0)+IF(BJ$6=$C$2,$K33)</f>
        <v>241979.51999999999</v>
      </c>
      <c r="BK33" s="100">
        <f>IF(BK$6&lt;=$C$2,SUMIFS('Pooled CF'!$E:$E,'Pooled CF'!$A:$A,$A33,'Pooled CF'!$G:$G,BK$6),0)+IF(BK$6=$C$2,$K33)</f>
        <v>241801.65</v>
      </c>
      <c r="BL33" s="100">
        <f>IF(BL$6&lt;=$C$2,SUMIFS('Pooled CF'!$E:$E,'Pooled CF'!$A:$A,$A33,'Pooled CF'!$G:$G,BL$6),0)+IF(BL$6=$C$2,$K33)</f>
        <v>242803.02</v>
      </c>
      <c r="BM33" s="100">
        <f>IF(BM$6&lt;=$C$2,SUMIFS('Pooled CF'!$E:$E,'Pooled CF'!$A:$A,$A33,'Pooled CF'!$G:$G,BM$6),0)+IF(BM$6=$C$2,$K33)</f>
        <v>250469</v>
      </c>
      <c r="BN33" s="100">
        <f>IF(BN$6&lt;=$C$2,SUMIFS('Pooled CF'!$E:$E,'Pooled CF'!$A:$A,$A33,'Pooled CF'!$G:$G,BN$6),0)+IF(BN$6=$C$2,$K33)</f>
        <v>242000.68</v>
      </c>
      <c r="BO33" s="100">
        <f>IF(BO$6&lt;=$C$2,SUMIFS('Pooled CF'!$E:$E,'Pooled CF'!$A:$A,$A33,'Pooled CF'!$G:$G,BO$6),0)+IF(BO$6=$C$2,$K33)</f>
        <v>250585.47</v>
      </c>
      <c r="BP33" s="100">
        <f>IF(BP$6&lt;=$C$2,SUMIFS('Pooled CF'!$E:$E,'Pooled CF'!$A:$A,$A33,'Pooled CF'!$G:$G,BP$6),0)+IF(BP$6=$C$2,$K33)</f>
        <v>242253.63</v>
      </c>
      <c r="BQ33" s="100">
        <f>IF(BQ$6&lt;=$C$2,SUMIFS('Pooled CF'!$E:$E,'Pooled CF'!$A:$A,$A33,'Pooled CF'!$G:$G,BQ$6),0)+IF(BQ$6=$C$2,$K33)</f>
        <v>240444.43</v>
      </c>
      <c r="BR33" s="100">
        <f>IF(BR$6&lt;=$C$2,SUMIFS('Pooled CF'!$E:$E,'Pooled CF'!$A:$A,$A33,'Pooled CF'!$G:$G,BR$6),0)+IF(BR$6=$C$2,$K33)</f>
        <v>249978.44</v>
      </c>
      <c r="BS33" s="100">
        <f>IF(BS$6&lt;=$C$2,SUMIFS('Pooled CF'!$E:$E,'Pooled CF'!$A:$A,$A33,'Pooled CF'!$G:$G,BS$6),0)+IF(BS$6=$C$2,$K33)</f>
        <v>241730.98</v>
      </c>
      <c r="BT33" s="100">
        <f>IF(BT$6&lt;=$C$2,SUMIFS('Pooled CF'!$E:$E,'Pooled CF'!$A:$A,$A33,'Pooled CF'!$G:$G,BT$6),0)+IF(BT$6=$C$2,$K33)</f>
        <v>250018.88</v>
      </c>
      <c r="BU33" s="100">
        <f>IF(BU$6&lt;=$C$2,SUMIFS('Pooled CF'!$E:$E,'Pooled CF'!$A:$A,$A33,'Pooled CF'!$G:$G,BU$6),0)+IF(BU$6=$C$2,$K33)</f>
        <v>241736.21</v>
      </c>
      <c r="BV33" s="100">
        <f>IF(BV$6&lt;=$C$2,SUMIFS('Pooled CF'!$E:$E,'Pooled CF'!$A:$A,$A33,'Pooled CF'!$G:$G,BV$6),0)+IF(BV$6=$C$2,$K33)</f>
        <v>244041.73</v>
      </c>
      <c r="BW33" s="100">
        <f>IF(BW$6&lt;=$C$2,SUMIFS('Pooled CF'!$E:$E,'Pooled CF'!$A:$A,$A33,'Pooled CF'!$G:$G,BW$6),0)+IF(BW$6=$C$2,$K33)</f>
        <v>310844.37</v>
      </c>
      <c r="BX33" s="100">
        <f>IF(BX$6&lt;=$C$2,SUMIFS('Pooled CF'!$E:$E,'Pooled CF'!$A:$A,$A33,'Pooled CF'!$G:$G,BX$6),0)+IF(BX$6=$C$2,$K33)</f>
        <v>235115.81</v>
      </c>
      <c r="BY33" s="100">
        <f>IF(BY$6&lt;=$C$2,SUMIFS('Pooled CF'!$E:$E,'Pooled CF'!$A:$A,$A33,'Pooled CF'!$G:$G,BY$6),0)+IF(BY$6=$C$2,$K33)</f>
        <v>253330.07</v>
      </c>
      <c r="BZ33" s="100">
        <f>IF(BZ$6&lt;=$C$2,SUMIFS('Pooled CF'!$E:$E,'Pooled CF'!$A:$A,$A33,'Pooled CF'!$G:$G,BZ$6),0)+IF(BZ$6=$C$2,$K33)</f>
        <v>249131.67</v>
      </c>
      <c r="CA33" s="100">
        <f>IF(CA$6&lt;=$C$2,SUMIFS('Pooled CF'!$E:$E,'Pooled CF'!$A:$A,$A33,'Pooled CF'!$G:$G,CA$6),0)+IF(CA$6=$C$2,$K33)</f>
        <v>417394.99</v>
      </c>
      <c r="CB33" s="100">
        <f>IF(CB$6&lt;=$C$2,SUMIFS('Pooled CF'!$E:$E,'Pooled CF'!$A:$A,$A33,'Pooled CF'!$G:$G,CB$6),0)+IF(CB$6=$C$2,$K33)</f>
        <v>253291.69</v>
      </c>
      <c r="CC33" s="100">
        <f>IF(CC$6&lt;=$C$2,SUMIFS('Pooled CF'!$E:$E,'Pooled CF'!$A:$A,$A33,'Pooled CF'!$G:$G,CC$6),0)+IF(CC$6=$C$2,$K33)</f>
        <v>330617.45</v>
      </c>
      <c r="CD33" s="100">
        <f>IF(CD$6&lt;=$C$2,SUMIFS('Pooled CF'!$E:$E,'Pooled CF'!$A:$A,$A33,'Pooled CF'!$G:$G,CD$6),0)+IF(CD$6=$C$2,$K33)</f>
        <v>263835.81</v>
      </c>
      <c r="CE33" s="100">
        <f>IF(CE$6&lt;=$C$2,SUMIFS('Pooled CF'!$E:$E,'Pooled CF'!$A:$A,$A33,'Pooled CF'!$G:$G,CE$6),0)+IF(CE$6=$C$2,$K33)</f>
        <v>255774.09</v>
      </c>
      <c r="CF33" s="100">
        <f>IF(CF$6&lt;=$C$2,SUMIFS('Pooled CF'!$E:$E,'Pooled CF'!$A:$A,$A33,'Pooled CF'!$G:$G,CF$6),0)+IF(CF$6=$C$2,$K33)</f>
        <v>261563.7</v>
      </c>
      <c r="CG33" s="100">
        <f>IF(CG$6&lt;=$C$2,SUMIFS('Pooled CF'!$E:$E,'Pooled CF'!$A:$A,$A33,'Pooled CF'!$G:$G,CG$6),0)+IF(CG$6=$C$2,$K33)</f>
        <v>255421.78</v>
      </c>
      <c r="CH33" s="100">
        <f>IF(CH$6&lt;=$C$2,SUMIFS('Pooled CF'!$E:$E,'Pooled CF'!$A:$A,$A33,'Pooled CF'!$G:$G,CH$6),0)+IF(CH$6=$C$2,$K33)</f>
        <v>257946.21</v>
      </c>
      <c r="CI33" s="100">
        <f>IF(CI$6&lt;=$C$2,SUMIFS('Pooled CF'!$E:$E,'Pooled CF'!$A:$A,$A33,'Pooled CF'!$G:$G,CI$6),0)+IF(CI$6=$C$2,$K33)</f>
        <v>186532.62</v>
      </c>
      <c r="CJ33" s="100">
        <f>IF(CJ$6&lt;=$C$2,SUMIFS('Pooled CF'!$E:$E,'Pooled CF'!$A:$A,$A33,'Pooled CF'!$G:$G,CJ$6),0)+IF(CJ$6=$C$2,$K33)</f>
        <v>264608.84999999998</v>
      </c>
      <c r="CK33" s="100">
        <f>IF(CK$6&lt;=$C$2,SUMIFS('Pooled CF'!$E:$E,'Pooled CF'!$A:$A,$A33,'Pooled CF'!$G:$G,CK$6),0)+IF(CK$6=$C$2,$K33)</f>
        <v>264375.33</v>
      </c>
      <c r="CL33" s="100">
        <f>IF(CL$6&lt;=$C$2,SUMIFS('Pooled CF'!$E:$E,'Pooled CF'!$A:$A,$A33,'Pooled CF'!$G:$G,CL$6),0)+IF(CL$6=$C$2,$K33)</f>
        <v>253238.15</v>
      </c>
      <c r="CM33" s="100">
        <f>IF(CM$6&lt;=$C$2,SUMIFS('Pooled CF'!$E:$E,'Pooled CF'!$A:$A,$A33,'Pooled CF'!$G:$G,CM$6),0)+IF(CM$6=$C$2,$K33)</f>
        <v>261464.23</v>
      </c>
      <c r="CN33" s="100">
        <f>IF(CN$6&lt;=$C$2,SUMIFS('Pooled CF'!$E:$E,'Pooled CF'!$A:$A,$A33,'Pooled CF'!$G:$G,CN$6),0)+IF(CN$6=$C$2,$K33)</f>
        <v>253024.9</v>
      </c>
      <c r="CO33" s="100">
        <f>IF(CO$6&lt;=$C$2,SUMIFS('Pooled CF'!$E:$E,'Pooled CF'!$A:$A,$A33,'Pooled CF'!$G:$G,CO$6),0)+IF(CO$6=$C$2,$K33)</f>
        <v>259343.06</v>
      </c>
      <c r="CP33" s="100">
        <f>IF(CP$6&lt;=$C$2,SUMIFS('Pooled CF'!$E:$E,'Pooled CF'!$A:$A,$A33,'Pooled CF'!$G:$G,CP$6),0)+IF(CP$6=$C$2,$K33)</f>
        <v>255203.62</v>
      </c>
      <c r="CQ33" s="100">
        <f>IF(CQ$6&lt;=$C$2,SUMIFS('Pooled CF'!$E:$E,'Pooled CF'!$A:$A,$A33,'Pooled CF'!$G:$G,CQ$6),0)+IF(CQ$6=$C$2,$K33)</f>
        <v>242783.48</v>
      </c>
      <c r="CR33" s="100">
        <f>IF(CR$6&lt;=$C$2,SUMIFS('Pooled CF'!$E:$E,'Pooled CF'!$A:$A,$A33,'Pooled CF'!$G:$G,CR$6),0)+IF(CR$6=$C$2,$K33)</f>
        <v>249038.52</v>
      </c>
      <c r="CS33" s="100">
        <f>IF(CS$6&lt;=$C$2,SUMIFS('Pooled CF'!$E:$E,'Pooled CF'!$A:$A,$A33,'Pooled CF'!$G:$G,CS$6),0)+IF(CS$6=$C$2,$K33)</f>
        <v>221200.41</v>
      </c>
      <c r="CT33" s="100">
        <f>IF(CT$6&lt;=$C$2,SUMIFS('Pooled CF'!$E:$E,'Pooled CF'!$A:$A,$A33,'Pooled CF'!$G:$G,CT$6),0)+IF(CT$6=$C$2,$K33)</f>
        <v>247409.93</v>
      </c>
      <c r="CU33" s="100">
        <f>IF(CU$6&lt;=$C$2,SUMIFS('Pooled CF'!$E:$E,'Pooled CF'!$A:$A,$A33,'Pooled CF'!$G:$G,CU$6),0)+IF(CU$6=$C$2,$K33)</f>
        <v>233371.57</v>
      </c>
      <c r="CV33" s="100">
        <f>IF(CV$6&lt;=$C$2,SUMIFS('Pooled CF'!$E:$E,'Pooled CF'!$A:$A,$A33,'Pooled CF'!$G:$G,CV$6),0)+IF(CV$6=$C$2,$K33)</f>
        <v>250146.58</v>
      </c>
      <c r="CW33" s="100">
        <f>IF(CW$6&lt;=$C$2,SUMIFS('Pooled CF'!$E:$E,'Pooled CF'!$A:$A,$A33,'Pooled CF'!$G:$G,CW$6),0)+IF(CW$6=$C$2,$K33)</f>
        <v>235198.13</v>
      </c>
      <c r="CX33" s="100">
        <f>IF(CX$6&lt;=$C$2,SUMIFS('Pooled CF'!$E:$E,'Pooled CF'!$A:$A,$A33,'Pooled CF'!$G:$G,CX$6),0)+IF(CX$6=$C$2,$K33)</f>
        <v>227516.36</v>
      </c>
      <c r="CY33" s="100">
        <f>IF(CY$6&lt;=$C$2,SUMIFS('Pooled CF'!$E:$E,'Pooled CF'!$A:$A,$A33,'Pooled CF'!$G:$G,CY$6),0)+IF(CY$6=$C$2,$K33)</f>
        <v>273712.05</v>
      </c>
      <c r="CZ33" s="100">
        <f>IF(CZ$6&lt;=$C$2,SUMIFS('Pooled CF'!$E:$E,'Pooled CF'!$A:$A,$A33,'Pooled CF'!$G:$G,CZ$6),0)+IF(CZ$6=$C$2,$K33)</f>
        <v>230095.16</v>
      </c>
      <c r="DA33" s="100">
        <f>IF(DA$6&lt;=$C$2,SUMIFS('Pooled CF'!$E:$E,'Pooled CF'!$A:$A,$A33,'Pooled CF'!$G:$G,DA$6),0)+IF(DA$6=$C$2,$K33)</f>
        <v>236821.36</v>
      </c>
      <c r="DB33" s="100">
        <f>IF(DB$6&lt;=$C$2,SUMIFS('Pooled CF'!$E:$E,'Pooled CF'!$A:$A,$A33,'Pooled CF'!$G:$G,DB$6),0)+IF(DB$6=$C$2,$K33)</f>
        <v>238988.34</v>
      </c>
      <c r="DC33" s="100">
        <f>IF(DC$6&lt;=$C$2,SUMIFS('Pooled CF'!$E:$E,'Pooled CF'!$A:$A,$A33,'Pooled CF'!$G:$G,DC$6),0)+IF(DC$6=$C$2,$K33)</f>
        <v>233435.45</v>
      </c>
      <c r="DD33" s="100">
        <f>IF(DD$6&lt;=$C$2,SUMIFS('Pooled CF'!$E:$E,'Pooled CF'!$A:$A,$A33,'Pooled CF'!$G:$G,DD$6),0)+IF(DD$6=$C$2,$K33)</f>
        <v>241365.62</v>
      </c>
      <c r="DE33" s="100">
        <f>IF(DE$6&lt;=$C$2,SUMIFS('Pooled CF'!$E:$E,'Pooled CF'!$A:$A,$A33,'Pooled CF'!$G:$G,DE$6),0)+IF(DE$6=$C$2,$K33)</f>
        <v>237055.55</v>
      </c>
      <c r="DF33" s="100">
        <f>IF(DF$6&lt;=$C$2,SUMIFS('Pooled CF'!$E:$E,'Pooled CF'!$A:$A,$A33,'Pooled CF'!$G:$G,DF$6),0)+IF(DF$6=$C$2,$K33)</f>
        <v>230695.78</v>
      </c>
      <c r="DG33" s="100">
        <f>IF(DG$6&lt;=$C$2,SUMIFS('Pooled CF'!$E:$E,'Pooled CF'!$A:$A,$A33,'Pooled CF'!$G:$G,DG$6),0)+IF(DG$6=$C$2,$K33)</f>
        <v>231576.51</v>
      </c>
      <c r="DH33" s="100">
        <f>IF(DH$6&lt;=$C$2,SUMIFS('Pooled CF'!$E:$E,'Pooled CF'!$A:$A,$A33,'Pooled CF'!$G:$G,DH$6),0)+IF(DH$6=$C$2,$K33)</f>
        <v>237751.35</v>
      </c>
      <c r="DI33" s="100">
        <f>IF(DI$6&lt;=$C$2,SUMIFS('Pooled CF'!$E:$E,'Pooled CF'!$A:$A,$A33,'Pooled CF'!$G:$G,DI$6),0)+IF(DI$6=$C$2,$K33)</f>
        <v>234083.57</v>
      </c>
      <c r="DJ33" s="100">
        <f>IF(DJ$6&lt;=$C$2,SUMIFS('Pooled CF'!$E:$E,'Pooled CF'!$A:$A,$A33,'Pooled CF'!$G:$G,DJ$6),0)+IF(DJ$6=$C$2,$K33)</f>
        <v>223595.23</v>
      </c>
      <c r="DK33" s="100">
        <f>IF(DK$6&lt;=$C$2,SUMIFS('Pooled CF'!$E:$E,'Pooled CF'!$A:$A,$A33,'Pooled CF'!$G:$G,DK$6),0)+IF(DK$6=$C$2,$K33)</f>
        <v>190170.73</v>
      </c>
      <c r="DL33" s="100">
        <f>IF(DL$6&lt;=$C$2,SUMIFS('Pooled CF'!$E:$E,'Pooled CF'!$A:$A,$A33,'Pooled CF'!$G:$G,DL$6),0)+IF(DL$6=$C$2,$K33)</f>
        <v>172402.67</v>
      </c>
      <c r="DM33" s="100">
        <f>IF(DM$6&lt;=$C$2,SUMIFS('Pooled CF'!$E:$E,'Pooled CF'!$A:$A,$A33,'Pooled CF'!$G:$G,DM$6),0)+IF(DM$6=$C$2,$K33)</f>
        <v>193389.67</v>
      </c>
      <c r="DN33" s="100">
        <f>IF(DN$6&lt;=$C$2,SUMIFS('Pooled CF'!$E:$E,'Pooled CF'!$A:$A,$A33,'Pooled CF'!$G:$G,DN$6),0)+IF(DN$6=$C$2,$K33)</f>
        <v>187294.22</v>
      </c>
      <c r="DO33" s="100">
        <f>IF(DO$6&lt;=$C$2,SUMIFS('Pooled CF'!$E:$E,'Pooled CF'!$A:$A,$A33,'Pooled CF'!$G:$G,DO$6),0)+IF(DO$6=$C$2,$K33)</f>
        <v>160178.06</v>
      </c>
      <c r="DP33" s="100">
        <f>IF(DP$6&lt;=$C$2,SUMIFS('Pooled CF'!$E:$E,'Pooled CF'!$A:$A,$A33,'Pooled CF'!$G:$G,DP$6),0)+IF(DP$6=$C$2,$K33)</f>
        <v>216478.05</v>
      </c>
      <c r="DQ33" s="100">
        <f>IF(DQ$6&lt;=$C$2,SUMIFS('Pooled CF'!$E:$E,'Pooled CF'!$A:$A,$A33,'Pooled CF'!$G:$G,DQ$6),0)+IF(DQ$6=$C$2,$K33)</f>
        <v>165748.41</v>
      </c>
      <c r="DR33" s="100">
        <f>IF(DR$6&lt;=$C$2,SUMIFS('Pooled CF'!$E:$E,'Pooled CF'!$A:$A,$A33,'Pooled CF'!$G:$G,DR$6),0)+IF(DR$6=$C$2,$K33)</f>
        <v>157017.9</v>
      </c>
      <c r="DS33" s="100">
        <f>IF(DS$6&lt;=$C$2,SUMIFS('Pooled CF'!$E:$E,'Pooled CF'!$A:$A,$A33,'Pooled CF'!$G:$G,DS$6),0)+IF(DS$6=$C$2,$K33)</f>
        <v>188868.38</v>
      </c>
      <c r="DT33" s="100">
        <f>IF(DT$6&lt;=$C$2,SUMIFS('Pooled CF'!$E:$E,'Pooled CF'!$A:$A,$A33,'Pooled CF'!$G:$G,DT$6),0)+IF(DT$6=$C$2,$K33)</f>
        <v>172755.14</v>
      </c>
      <c r="DU33" s="100">
        <f>IF(DU$6&lt;=$C$2,SUMIFS('Pooled CF'!$E:$E,'Pooled CF'!$A:$A,$A33,'Pooled CF'!$G:$G,DU$6),0)+IF(DU$6=$C$2,$K33)</f>
        <v>181598.18</v>
      </c>
      <c r="DV33" s="100">
        <f>IF(DV$6&lt;=$C$2,SUMIFS('Pooled CF'!$E:$E,'Pooled CF'!$A:$A,$A33,'Pooled CF'!$G:$G,DV$6),0)+IF(DV$6=$C$2,$K33)</f>
        <v>171405.19</v>
      </c>
      <c r="DW33" s="100">
        <f ca="1">IF(DW$6&lt;=$C$2,SUMIFS('Pooled CF'!$E:$E,'Pooled CF'!$A:$A,$A33,'Pooled CF'!$G:$G,DW$6),0)+IF(DW$6=$C$2,$K33)</f>
        <v>1774397.0599999998</v>
      </c>
      <c r="DX33" s="100">
        <f>IF(DX$6&lt;=$C$2,SUMIFS('Pooled CF'!$E:$E,'Pooled CF'!$A:$A,$A33,'Pooled CF'!$G:$G,DX$6),0)+IF(DX$6=$C$2,$K33)</f>
        <v>0</v>
      </c>
      <c r="DY33" s="100">
        <f>IF(DY$6&lt;=$C$2,SUMIFS('Pooled CF'!$E:$E,'Pooled CF'!$A:$A,$A33,'Pooled CF'!$G:$G,DY$6),0)+IF(DY$6=$C$2,$K33)</f>
        <v>0</v>
      </c>
      <c r="DZ33" s="100">
        <f>IF(DZ$6&lt;=$C$2,SUMIFS('Pooled CF'!$E:$E,'Pooled CF'!$A:$A,$A33,'Pooled CF'!$G:$G,DZ$6),0)+IF(DZ$6=$C$2,$K33)</f>
        <v>0</v>
      </c>
      <c r="EA33" s="100">
        <f>IF(EA$6&lt;=$C$2,SUMIFS('Pooled CF'!$E:$E,'Pooled CF'!$A:$A,$A33,'Pooled CF'!$G:$G,EA$6),0)+IF(EA$6=$C$2,$K33)</f>
        <v>0</v>
      </c>
      <c r="EB33" s="100">
        <f>IF(EB$6&lt;=$C$2,SUMIFS('Pooled CF'!$E:$E,'Pooled CF'!$A:$A,$A33,'Pooled CF'!$G:$G,EB$6),0)+IF(EB$6=$C$2,$K33)</f>
        <v>0</v>
      </c>
      <c r="EC33" s="100">
        <f>IF(EC$6&lt;=$C$2,SUMIFS('Pooled CF'!$E:$E,'Pooled CF'!$A:$A,$A33,'Pooled CF'!$G:$G,EC$6),0)+IF(EC$6=$C$2,$K33)</f>
        <v>0</v>
      </c>
      <c r="ED33" s="100">
        <f>IF(ED$6&lt;=$C$2,SUMIFS('Pooled CF'!$E:$E,'Pooled CF'!$A:$A,$A33,'Pooled CF'!$G:$G,ED$6),0)+IF(ED$6=$C$2,$K33)</f>
        <v>0</v>
      </c>
      <c r="EE33" s="100">
        <f>IF(EE$6&lt;=$C$2,SUMIFS('Pooled CF'!$E:$E,'Pooled CF'!$A:$A,$A33,'Pooled CF'!$G:$G,EE$6),0)+IF(EE$6=$C$2,$K33)</f>
        <v>0</v>
      </c>
      <c r="EF33" s="100">
        <f>IF(EF$6&lt;=$C$2,SUMIFS('Pooled CF'!$E:$E,'Pooled CF'!$A:$A,$A33,'Pooled CF'!$G:$G,EF$6),0)+IF(EF$6=$C$2,$K33)</f>
        <v>0</v>
      </c>
      <c r="EG33" s="100">
        <f>IF(EG$6&lt;=$C$2,SUMIFS('Pooled CF'!$E:$E,'Pooled CF'!$A:$A,$A33,'Pooled CF'!$G:$G,EG$6),0)+IF(EG$6=$C$2,$K33)</f>
        <v>0</v>
      </c>
      <c r="EH33" s="100">
        <f>IF(EH$6&lt;=$C$2,SUMIFS('Pooled CF'!$E:$E,'Pooled CF'!$A:$A,$A33,'Pooled CF'!$G:$G,EH$6),0)+IF(EH$6=$C$2,$K33)</f>
        <v>0</v>
      </c>
      <c r="EI33" s="100">
        <f>IF(EI$6&lt;=$C$2,SUMIFS('Pooled CF'!$E:$E,'Pooled CF'!$A:$A,$A33,'Pooled CF'!$G:$G,EI$6),0)+IF(EI$6=$C$2,$K33)</f>
        <v>0</v>
      </c>
      <c r="EJ33" s="100">
        <f>IF(EJ$6&lt;=$C$2,SUMIFS('Pooled CF'!$E:$E,'Pooled CF'!$A:$A,$A33,'Pooled CF'!$G:$G,EJ$6),0)+IF(EJ$6=$C$2,$K33)</f>
        <v>0</v>
      </c>
      <c r="EK33" s="100">
        <f>IF(EK$6&lt;=$C$2,SUMIFS('Pooled CF'!$E:$E,'Pooled CF'!$A:$A,$A33,'Pooled CF'!$G:$G,EK$6),0)+IF(EK$6=$C$2,$K33)</f>
        <v>0</v>
      </c>
      <c r="EL33" s="100">
        <f>IF(EL$6&lt;=$C$2,SUMIFS('Pooled CF'!$E:$E,'Pooled CF'!$A:$A,$A33,'Pooled CF'!$G:$G,EL$6),0)+IF(EL$6=$C$2,$K33)</f>
        <v>0</v>
      </c>
      <c r="EM33" s="100">
        <f>IF(EM$6&lt;=$C$2,SUMIFS('Pooled CF'!$E:$E,'Pooled CF'!$A:$A,$A33,'Pooled CF'!$G:$G,EM$6),0)+IF(EM$6=$C$2,$K33)</f>
        <v>0</v>
      </c>
      <c r="EN33" s="100">
        <f>IF(EN$6&lt;=$C$2,SUMIFS('Pooled CF'!$E:$E,'Pooled CF'!$A:$A,$A33,'Pooled CF'!$G:$G,EN$6),0)+IF(EN$6=$C$2,$K33)</f>
        <v>0</v>
      </c>
      <c r="EO33" s="100">
        <f>IF(EO$6&lt;=$C$2,SUMIFS('Pooled CF'!$E:$E,'Pooled CF'!$A:$A,$A33,'Pooled CF'!$G:$G,EO$6),0)+IF(EO$6=$C$2,$K33)</f>
        <v>0</v>
      </c>
      <c r="EP33" s="100">
        <f>IF(EP$6&lt;=$C$2,SUMIFS('Pooled CF'!$E:$E,'Pooled CF'!$A:$A,$A33,'Pooled CF'!$G:$G,EP$6),0)+IF(EP$6=$C$2,$K33)</f>
        <v>0</v>
      </c>
      <c r="EQ33" s="100">
        <f>IF(EQ$6&lt;=$C$2,SUMIFS('Pooled CF'!$E:$E,'Pooled CF'!$A:$A,$A33,'Pooled CF'!$G:$G,EQ$6),0)+IF(EQ$6=$C$2,$K33)</f>
        <v>0</v>
      </c>
      <c r="ER33" s="100">
        <f>IF(ER$6&lt;=$C$2,SUMIFS('Pooled CF'!$E:$E,'Pooled CF'!$A:$A,$A33,'Pooled CF'!$G:$G,ER$6),0)+IF(ER$6=$C$2,$K33)</f>
        <v>0</v>
      </c>
      <c r="ES33" s="100">
        <f>IF(ES$6&lt;=$C$2,SUMIFS('Pooled CF'!$E:$E,'Pooled CF'!$A:$A,$A33,'Pooled CF'!$G:$G,ES$6),0)+IF(ES$6=$C$2,$K33)</f>
        <v>0</v>
      </c>
      <c r="ET33" s="100">
        <f>IF(ET$6&lt;=$C$2,SUMIFS('Pooled CF'!$E:$E,'Pooled CF'!$A:$A,$A33,'Pooled CF'!$G:$G,ET$6),0)+IF(ET$6=$C$2,$K33)</f>
        <v>0</v>
      </c>
      <c r="EU33" s="100">
        <f>IF(EU$6&lt;=$C$2,SUMIFS('Pooled CF'!$E:$E,'Pooled CF'!$A:$A,$A33,'Pooled CF'!$G:$G,EU$6),0)+IF(EU$6=$C$2,$K33)</f>
        <v>0</v>
      </c>
      <c r="EV33" s="100">
        <f>IF(EV$6&lt;=$C$2,SUMIFS('Pooled CF'!$E:$E,'Pooled CF'!$A:$A,$A33,'Pooled CF'!$G:$G,EV$6),0)+IF(EV$6=$C$2,$K33)</f>
        <v>0</v>
      </c>
      <c r="EW33" s="100">
        <f>IF(EW$6&lt;=$C$2,SUMIFS('Pooled CF'!$E:$E,'Pooled CF'!$A:$A,$A33,'Pooled CF'!$G:$G,EW$6),0)+IF(EW$6=$C$2,$K33)</f>
        <v>0</v>
      </c>
      <c r="EX33" s="100">
        <f>IF(EX$6&lt;=$C$2,SUMIFS('Pooled CF'!$E:$E,'Pooled CF'!$A:$A,$A33,'Pooled CF'!$G:$G,EX$6),0)+IF(EX$6=$C$2,$K33)</f>
        <v>0</v>
      </c>
      <c r="EY33" s="100">
        <f>IF(EY$6&lt;=$C$2,SUMIFS('Pooled CF'!$E:$E,'Pooled CF'!$A:$A,$A33,'Pooled CF'!$G:$G,EY$6),0)+IF(EY$6=$C$2,$K33)</f>
        <v>0</v>
      </c>
      <c r="EZ33" s="100">
        <f>IF(EZ$6&lt;=$C$2,SUMIFS('Pooled CF'!$E:$E,'Pooled CF'!$A:$A,$A33,'Pooled CF'!$G:$G,EZ$6),0)+IF(EZ$6=$C$2,$K33)</f>
        <v>0</v>
      </c>
      <c r="FA33" s="100">
        <f>IF(FA$6&lt;=$C$2,SUMIFS('Pooled CF'!$E:$E,'Pooled CF'!$A:$A,$A33,'Pooled CF'!$G:$G,FA$6),0)+IF(FA$6=$C$2,$K33)</f>
        <v>0</v>
      </c>
      <c r="FB33" s="100">
        <f>IF(FB$6&lt;=$C$2,SUMIFS('Pooled CF'!$E:$E,'Pooled CF'!$A:$A,$A33,'Pooled CF'!$G:$G,FB$6),0)+IF(FB$6=$C$2,$K33)</f>
        <v>0</v>
      </c>
      <c r="FC33" s="100">
        <f>IF(FC$6&lt;=$C$2,SUMIFS('Pooled CF'!$E:$E,'Pooled CF'!$A:$A,$A33,'Pooled CF'!$G:$G,FC$6),0)+IF(FC$6=$C$2,$K33)</f>
        <v>0</v>
      </c>
      <c r="FD33" s="100">
        <f>IF(FD$6&lt;=$C$2,SUMIFS('Pooled CF'!$E:$E,'Pooled CF'!$A:$A,$A33,'Pooled CF'!$G:$G,FD$6),0)+IF(FD$6=$C$2,$K33)</f>
        <v>0</v>
      </c>
      <c r="FE33" s="100">
        <f>IF(FE$6&lt;=$C$2,SUMIFS('Pooled CF'!$E:$E,'Pooled CF'!$A:$A,$A33,'Pooled CF'!$G:$G,FE$6),0)+IF(FE$6=$C$2,$K33)</f>
        <v>0</v>
      </c>
      <c r="FF33" s="100">
        <f>IF(FF$6&lt;=$C$2,SUMIFS('Pooled CF'!$E:$E,'Pooled CF'!$A:$A,$A33,'Pooled CF'!$G:$G,FF$6),0)+IF(FF$6=$C$2,$K33)</f>
        <v>0</v>
      </c>
      <c r="FG33" s="100">
        <f>IF(FG$6&lt;=$C$2,SUMIFS('Pooled CF'!$E:$E,'Pooled CF'!$A:$A,$A33,'Pooled CF'!$G:$G,FG$6),0)+IF(FG$6=$C$2,$K33)</f>
        <v>0</v>
      </c>
      <c r="FH33" s="100">
        <f>IF(FH$6&lt;=$C$2,SUMIFS('Pooled CF'!$E:$E,'Pooled CF'!$A:$A,$A33,'Pooled CF'!$G:$G,FH$6),0)+IF(FH$6=$C$2,$K33)</f>
        <v>0</v>
      </c>
      <c r="FI33" s="100">
        <f>IF(FI$6&lt;=$C$2,SUMIFS('Pooled CF'!$E:$E,'Pooled CF'!$A:$A,$A33,'Pooled CF'!$G:$G,FI$6),0)+IF(FI$6=$C$2,$K33)</f>
        <v>0</v>
      </c>
      <c r="FJ33" s="100">
        <f>IF(FJ$6&lt;=$C$2,SUMIFS('Pooled CF'!$E:$E,'Pooled CF'!$A:$A,$A33,'Pooled CF'!$G:$G,FJ$6),0)+IF(FJ$6=$C$2,$K33)</f>
        <v>0</v>
      </c>
      <c r="FK33" s="100">
        <f>IF(FK$6&lt;=$C$2,SUMIFS('Pooled CF'!$E:$E,'Pooled CF'!$A:$A,$A33,'Pooled CF'!$G:$G,FK$6),0)+IF(FK$6=$C$2,$K33)</f>
        <v>0</v>
      </c>
      <c r="FL33" s="100">
        <f>IF(FL$6&lt;=$C$2,SUMIFS('Pooled CF'!$E:$E,'Pooled CF'!$A:$A,$A33,'Pooled CF'!$G:$G,FL$6),0)+IF(FL$6=$C$2,$K33)</f>
        <v>0</v>
      </c>
      <c r="FM33" s="100">
        <f>IF(FM$6&lt;=$C$2,SUMIFS('Pooled CF'!$E:$E,'Pooled CF'!$A:$A,$A33,'Pooled CF'!$G:$G,FM$6),0)+IF(FM$6=$C$2,$K33)</f>
        <v>0</v>
      </c>
      <c r="FN33" s="100">
        <f>IF(FN$6&lt;=$C$2,SUMIFS('Pooled CF'!$E:$E,'Pooled CF'!$A:$A,$A33,'Pooled CF'!$G:$G,FN$6),0)+IF(FN$6=$C$2,$K33)</f>
        <v>0</v>
      </c>
      <c r="FO33" s="100">
        <f>IF(FO$6&lt;=$C$2,SUMIFS('Pooled CF'!$E:$E,'Pooled CF'!$A:$A,$A33,'Pooled CF'!$G:$G,FO$6),0)+IF(FO$6=$C$2,$K33)</f>
        <v>0</v>
      </c>
      <c r="FP33" s="100">
        <f>IF(FP$6&lt;=$C$2,SUMIFS('Pooled CF'!$E:$E,'Pooled CF'!$A:$A,$A33,'Pooled CF'!$G:$G,FP$6),0)+IF(FP$6=$C$2,$K33)</f>
        <v>0</v>
      </c>
      <c r="FQ33" s="100">
        <f>IF(FQ$6&lt;=$C$2,SUMIFS('Pooled CF'!$E:$E,'Pooled CF'!$A:$A,$A33,'Pooled CF'!$G:$G,FQ$6),0)+IF(FQ$6=$C$2,$K33)</f>
        <v>0</v>
      </c>
      <c r="FR33" s="100">
        <f>IF(FR$6&lt;=$C$2,SUMIFS('Pooled CF'!$E:$E,'Pooled CF'!$A:$A,$A33,'Pooled CF'!$G:$G,FR$6),0)+IF(FR$6=$C$2,$K33)</f>
        <v>0</v>
      </c>
      <c r="FS33" s="100">
        <f>IF(FS$6&lt;=$C$2,SUMIFS('Pooled CF'!$E:$E,'Pooled CF'!$A:$A,$A33,'Pooled CF'!$G:$G,FS$6),0)+IF(FS$6=$C$2,$K33)</f>
        <v>0</v>
      </c>
      <c r="FT33" s="100">
        <f>IF(FT$6&lt;=$C$2,SUMIFS('Pooled CF'!$E:$E,'Pooled CF'!$A:$A,$A33,'Pooled CF'!$G:$G,FT$6),0)+IF(FT$6=$C$2,$K33)</f>
        <v>0</v>
      </c>
      <c r="FU33" s="100">
        <f>IF(FU$6&lt;=$C$2,SUMIFS('Pooled CF'!$E:$E,'Pooled CF'!$A:$A,$A33,'Pooled CF'!$G:$G,FU$6),0)+IF(FU$6=$C$2,$K33)</f>
        <v>0</v>
      </c>
      <c r="FV33" s="100">
        <f>IF(FV$6&lt;=$C$2,SUMIFS('Pooled CF'!$E:$E,'Pooled CF'!$A:$A,$A33,'Pooled CF'!$G:$G,FV$6),0)+IF(FV$6=$C$2,$K33)</f>
        <v>0</v>
      </c>
      <c r="FW33" s="100">
        <f>IF(FW$6&lt;=$C$2,SUMIFS('Pooled CF'!$E:$E,'Pooled CF'!$A:$A,$A33,'Pooled CF'!$G:$G,FW$6),0)+IF(FW$6=$C$2,$K33)</f>
        <v>0</v>
      </c>
      <c r="FX33" s="100">
        <f>IF(FX$6&lt;=$C$2,SUMIFS('Pooled CF'!$E:$E,'Pooled CF'!$A:$A,$A33,'Pooled CF'!$G:$G,FX$6),0)+IF(FX$6=$C$2,$K33)</f>
        <v>0</v>
      </c>
      <c r="FY33" s="100">
        <f>IF(FY$6&lt;=$C$2,SUMIFS('Pooled CF'!$E:$E,'Pooled CF'!$A:$A,$A33,'Pooled CF'!$G:$G,FY$6),0)+IF(FY$6=$C$2,$K33)</f>
        <v>0</v>
      </c>
      <c r="FZ33" s="100">
        <f>IF(FZ$6&lt;=$C$2,SUMIFS('Pooled CF'!$E:$E,'Pooled CF'!$A:$A,$A33,'Pooled CF'!$G:$G,FZ$6),0)+IF(FZ$6=$C$2,$K33)</f>
        <v>0</v>
      </c>
      <c r="GA33" s="100">
        <f>IF(GA$6&lt;=$C$2,SUMIFS('Pooled CF'!$E:$E,'Pooled CF'!$A:$A,$A33,'Pooled CF'!$G:$G,GA$6),0)+IF(GA$6=$C$2,$K33)</f>
        <v>0</v>
      </c>
      <c r="GB33" s="100">
        <f>IF(GB$6&lt;=$C$2,SUMIFS('Pooled CF'!$E:$E,'Pooled CF'!$A:$A,$A33,'Pooled CF'!$G:$G,GB$6),0)+IF(GB$6=$C$2,$K33)</f>
        <v>0</v>
      </c>
      <c r="GC33" s="100">
        <f>IF(GC$6&lt;=$C$2,SUMIFS('Pooled CF'!$E:$E,'Pooled CF'!$A:$A,$A33,'Pooled CF'!$G:$G,GC$6),0)+IF(GC$6=$C$2,$K33)</f>
        <v>0</v>
      </c>
      <c r="GD33" s="100">
        <f>IF(GD$6&lt;=$C$2,SUMIFS('Pooled CF'!$E:$E,'Pooled CF'!$A:$A,$A33,'Pooled CF'!$G:$G,GD$6),0)+IF(GD$6=$C$2,$K33)</f>
        <v>0</v>
      </c>
      <c r="GE33" s="100">
        <f>IF(GE$6&lt;=$C$2,SUMIFS('Pooled CF'!$E:$E,'Pooled CF'!$A:$A,$A33,'Pooled CF'!$G:$G,GE$6),0)+IF(GE$6=$C$2,$K33)</f>
        <v>0</v>
      </c>
      <c r="GF33" s="100">
        <f>IF(GF$6&lt;=$C$2,SUMIFS('Pooled CF'!$E:$E,'Pooled CF'!$A:$A,$A33,'Pooled CF'!$G:$G,GF$6),0)+IF(GF$6=$C$2,$K33)</f>
        <v>0</v>
      </c>
      <c r="GG33" s="100">
        <f>IF(GG$6&lt;=$C$2,SUMIFS('Pooled CF'!$E:$E,'Pooled CF'!$A:$A,$A33,'Pooled CF'!$G:$G,GG$6),0)+IF(GG$6=$C$2,$K33)</f>
        <v>0</v>
      </c>
      <c r="GH33" s="100">
        <f>IF(GH$6&lt;=$C$2,SUMIFS('Pooled CF'!$E:$E,'Pooled CF'!$A:$A,$A33,'Pooled CF'!$G:$G,GH$6),0)+IF(GH$6=$C$2,$K33)</f>
        <v>0</v>
      </c>
      <c r="GI33" s="100">
        <f>IF(GI$6&lt;=$C$2,SUMIFS('Pooled CF'!$E:$E,'Pooled CF'!$A:$A,$A33,'Pooled CF'!$G:$G,GI$6),0)+IF(GI$6=$C$2,$K33)</f>
        <v>0</v>
      </c>
      <c r="GJ33" s="100">
        <f>IF(GJ$6&lt;=$C$2,SUMIFS('Pooled CF'!$E:$E,'Pooled CF'!$A:$A,$A33,'Pooled CF'!$G:$G,GJ$6),0)+IF(GJ$6=$C$2,$K33)</f>
        <v>0</v>
      </c>
      <c r="GK33" s="100">
        <f>IF(GK$6&lt;=$C$2,SUMIFS('Pooled CF'!$E:$E,'Pooled CF'!$A:$A,$A33,'Pooled CF'!$G:$G,GK$6),0)+IF(GK$6=$C$2,$K33)</f>
        <v>0</v>
      </c>
      <c r="GL33" s="100">
        <f>IF(GL$6&lt;=$C$2,SUMIFS('Pooled CF'!$E:$E,'Pooled CF'!$A:$A,$A33,'Pooled CF'!$G:$G,GL$6),0)+IF(GL$6=$C$2,$K33)</f>
        <v>0</v>
      </c>
      <c r="GM33" s="100">
        <f>IF(GM$6&lt;=$C$2,SUMIFS('Pooled CF'!$E:$E,'Pooled CF'!$A:$A,$A33,'Pooled CF'!$G:$G,GM$6),0)+IF(GM$6=$C$2,$K33)</f>
        <v>0</v>
      </c>
      <c r="GN33" s="100">
        <f>IF(GN$6&lt;=$C$2,SUMIFS('Pooled CF'!$E:$E,'Pooled CF'!$A:$A,$A33,'Pooled CF'!$G:$G,GN$6),0)+IF(GN$6=$C$2,$K33)</f>
        <v>0</v>
      </c>
      <c r="GO33" s="100">
        <f>IF(GO$6&lt;=$C$2,SUMIFS('Pooled CF'!$E:$E,'Pooled CF'!$A:$A,$A33,'Pooled CF'!$G:$G,GO$6),0)+IF(GO$6=$C$2,$K33)</f>
        <v>0</v>
      </c>
      <c r="GP33" s="100">
        <f>IF(GP$6&lt;=$C$2,SUMIFS('Pooled CF'!$E:$E,'Pooled CF'!$A:$A,$A33,'Pooled CF'!$G:$G,GP$6),0)+IF(GP$6=$C$2,$K33)</f>
        <v>0</v>
      </c>
      <c r="GQ33" s="100">
        <f>IF(GQ$6&lt;=$C$2,SUMIFS('Pooled CF'!$E:$E,'Pooled CF'!$A:$A,$A33,'Pooled CF'!$G:$G,GQ$6),0)+IF(GQ$6=$C$2,$K33)</f>
        <v>0</v>
      </c>
      <c r="GR33" s="100">
        <f>IF(GR$6&lt;=$C$2,SUMIFS('Pooled CF'!$E:$E,'Pooled CF'!$A:$A,$A33,'Pooled CF'!$G:$G,GR$6),0)+IF(GR$6=$C$2,$K33)</f>
        <v>0</v>
      </c>
      <c r="GS33" s="100">
        <f>IF(GS$6&lt;=$C$2,SUMIFS('Pooled CF'!$E:$E,'Pooled CF'!$A:$A,$A33,'Pooled CF'!$G:$G,GS$6),0)+IF(GS$6=$C$2,$K33)</f>
        <v>0</v>
      </c>
      <c r="GT33" s="100">
        <f>IF(GT$6&lt;=$C$2,SUMIFS('Pooled CF'!$E:$E,'Pooled CF'!$A:$A,$A33,'Pooled CF'!$G:$G,GT$6),0)+IF(GT$6=$C$2,$K33)</f>
        <v>0</v>
      </c>
      <c r="GU33" s="100">
        <f>IF(GU$6&lt;=$C$2,SUMIFS('Pooled CF'!$E:$E,'Pooled CF'!$A:$A,$A33,'Pooled CF'!$G:$G,GU$6),0)+IF(GU$6=$C$2,$K33)</f>
        <v>0</v>
      </c>
      <c r="GV33" s="100">
        <f>IF(GV$6&lt;=$C$2,SUMIFS('Pooled CF'!$E:$E,'Pooled CF'!$A:$A,$A33,'Pooled CF'!$G:$G,GV$6),0)+IF(GV$6=$C$2,$K33)</f>
        <v>0</v>
      </c>
      <c r="GW33" s="100">
        <f>IF(GW$6&lt;=$C$2,SUMIFS('Pooled CF'!$E:$E,'Pooled CF'!$A:$A,$A33,'Pooled CF'!$G:$G,GW$6),0)+IF(GW$6=$C$2,$K33)</f>
        <v>0</v>
      </c>
      <c r="GY33" s="85">
        <f t="shared" si="13"/>
        <v>0</v>
      </c>
      <c r="GZ33" s="85">
        <f t="shared" si="13"/>
        <v>-28272155.949999999</v>
      </c>
      <c r="HA33" s="85">
        <f t="shared" si="13"/>
        <v>3140916.52</v>
      </c>
      <c r="HB33" s="85">
        <f t="shared" si="13"/>
        <v>3100418.2100000004</v>
      </c>
      <c r="HC33" s="85">
        <f t="shared" si="13"/>
        <v>2935801.9099999997</v>
      </c>
      <c r="HD33" s="85">
        <f t="shared" si="13"/>
        <v>3330363.1599999997</v>
      </c>
      <c r="HE33" s="85">
        <f t="shared" si="13"/>
        <v>2968759.38</v>
      </c>
      <c r="HF33" s="85">
        <f t="shared" si="13"/>
        <v>2885116.0999999996</v>
      </c>
      <c r="HG33" s="85">
        <f t="shared" si="13"/>
        <v>2443364.25</v>
      </c>
      <c r="HH33" s="85">
        <f t="shared" ca="1" si="13"/>
        <v>2646041.8499999996</v>
      </c>
      <c r="HI33" s="85">
        <f t="shared" si="13"/>
        <v>0</v>
      </c>
      <c r="HJ33" s="85">
        <f t="shared" si="13"/>
        <v>0</v>
      </c>
      <c r="HK33" s="85">
        <f t="shared" si="13"/>
        <v>0</v>
      </c>
      <c r="HL33" s="85">
        <f t="shared" si="13"/>
        <v>0</v>
      </c>
      <c r="HM33" s="85">
        <f t="shared" si="13"/>
        <v>0</v>
      </c>
      <c r="HN33" s="85">
        <f t="shared" si="13"/>
        <v>0</v>
      </c>
      <c r="HO33" s="85">
        <f t="shared" ca="1" si="12"/>
        <v>-4821374.57</v>
      </c>
    </row>
    <row r="34" spans="1:224" hidden="1" outlineLevel="1" x14ac:dyDescent="0.75">
      <c r="A34" s="7" t="s">
        <v>40</v>
      </c>
      <c r="B34" s="112" t="s">
        <v>220</v>
      </c>
      <c r="C34" s="104"/>
      <c r="D34" s="104">
        <f ca="1">EOMONTH(OFFSET(Strats!$B$3,MATCH($B34,Strats!$B$4:$B$31,0),MATCH(D$5,Strats!$C$3:$BS$3,0)),0)</f>
        <v>43343</v>
      </c>
      <c r="E34" s="87">
        <f ca="1">OFFSET(Strats!$B$3,MATCH($B34,Strats!$B$4:$B$31,0),MATCH(E$5,Strats!$C$3:$BS$3,0))</f>
        <v>80038824</v>
      </c>
      <c r="F34" s="88">
        <f ca="1">OFFSET(Strats!$B$3,MATCH($B34,Strats!$B$4:$B$31,0),MATCH(F$5,Strats!$C$3:$BS$3,0))</f>
        <v>0.51421859999999997</v>
      </c>
      <c r="G34" s="85">
        <f t="shared" ca="1" si="7"/>
        <v>41157452.022926398</v>
      </c>
      <c r="H34" s="113">
        <f ca="1">'HTM Output'!G34</f>
        <v>23428234.849999998</v>
      </c>
      <c r="I34" s="87">
        <f ca="1">OFFSET(Strats!$B$3,MATCH($B34,Strats!$B$4:$B$31,0),MATCH(I$5,Strats!$C$3:$BS$3,0))</f>
        <v>44808221.140000001</v>
      </c>
      <c r="J34" s="88">
        <f ca="1">OFFSET(Strats!$B$3,MATCH($B34,Strats!$B$4:$B$31,0),MATCH(J$5,Strats!$C$3:$BS$3,0))</f>
        <v>7.908494478199999E-3</v>
      </c>
      <c r="K34" s="85">
        <f t="shared" ca="1" si="8"/>
        <v>354365.56946365448</v>
      </c>
      <c r="L34" s="86">
        <f ca="1">IFERROR(XIRR(OFFSET($N34,0,MATCH($D34,$O$6:$GW$6,0)):$GW34,OFFSET($N$6,0,MATCH($D34,$O$6:$GW$6,0)):$GW$6),"N/A")</f>
        <v>-0.13357163108885281</v>
      </c>
      <c r="M34" s="95">
        <f t="shared" ca="1" si="9"/>
        <v>0.57784433317727657</v>
      </c>
      <c r="O34" s="100">
        <f>IF(O$6&lt;=$C$2,SUMIFS('Pooled CF'!$E:$E,'Pooled CF'!$A:$A,$A34,'Pooled CF'!$G:$G,O$6),0)+IF(O$6=$C$2,$K34)</f>
        <v>0</v>
      </c>
      <c r="P34" s="100">
        <f>IF(P$6&lt;=$C$2,SUMIFS('Pooled CF'!$E:$E,'Pooled CF'!$A:$A,$A34,'Pooled CF'!$G:$G,P$6),0)+IF(P$6=$C$2,$K34)</f>
        <v>0</v>
      </c>
      <c r="Q34" s="100">
        <f>IF(Q$6&lt;=$C$2,SUMIFS('Pooled CF'!$E:$E,'Pooled CF'!$A:$A,$A34,'Pooled CF'!$G:$G,Q$6),0)+IF(Q$6=$C$2,$K34)</f>
        <v>0</v>
      </c>
      <c r="R34" s="100">
        <f>IF(R$6&lt;=$C$2,SUMIFS('Pooled CF'!$E:$E,'Pooled CF'!$A:$A,$A34,'Pooled CF'!$G:$G,R$6),0)+IF(R$6=$C$2,$K34)</f>
        <v>0</v>
      </c>
      <c r="S34" s="100">
        <f>IF(S$6&lt;=$C$2,SUMIFS('Pooled CF'!$E:$E,'Pooled CF'!$A:$A,$A34,'Pooled CF'!$G:$G,S$6),0)+IF(S$6=$C$2,$K34)</f>
        <v>0</v>
      </c>
      <c r="T34" s="100">
        <f>IF(T$6&lt;=$C$2,SUMIFS('Pooled CF'!$E:$E,'Pooled CF'!$A:$A,$A34,'Pooled CF'!$G:$G,T$6),0)+IF(T$6=$C$2,$K34)</f>
        <v>0</v>
      </c>
      <c r="U34" s="100">
        <f>IF(U$6&lt;=$C$2,SUMIFS('Pooled CF'!$E:$E,'Pooled CF'!$A:$A,$A34,'Pooled CF'!$G:$G,U$6),0)+IF(U$6=$C$2,$K34)</f>
        <v>0</v>
      </c>
      <c r="V34" s="100">
        <f>IF(V$6&lt;=$C$2,SUMIFS('Pooled CF'!$E:$E,'Pooled CF'!$A:$A,$A34,'Pooled CF'!$G:$G,V$6),0)+IF(V$6=$C$2,$K34)</f>
        <v>0</v>
      </c>
      <c r="W34" s="100">
        <f>IF(W$6&lt;=$C$2,SUMIFS('Pooled CF'!$E:$E,'Pooled CF'!$A:$A,$A34,'Pooled CF'!$G:$G,W$6),0)+IF(W$6=$C$2,$K34)</f>
        <v>0</v>
      </c>
      <c r="X34" s="100">
        <f>IF(X$6&lt;=$C$2,SUMIFS('Pooled CF'!$E:$E,'Pooled CF'!$A:$A,$A34,'Pooled CF'!$G:$G,X$6),0)+IF(X$6=$C$2,$K34)</f>
        <v>0</v>
      </c>
      <c r="Y34" s="100">
        <f>IF(Y$6&lt;=$C$2,SUMIFS('Pooled CF'!$E:$E,'Pooled CF'!$A:$A,$A34,'Pooled CF'!$G:$G,Y$6),0)+IF(Y$6=$C$2,$K34)</f>
        <v>0</v>
      </c>
      <c r="Z34" s="100">
        <f>IF(Z$6&lt;=$C$2,SUMIFS('Pooled CF'!$E:$E,'Pooled CF'!$A:$A,$A34,'Pooled CF'!$G:$G,Z$6),0)+IF(Z$6=$C$2,$K34)</f>
        <v>0</v>
      </c>
      <c r="AA34" s="100">
        <f>IF(AA$6&lt;=$C$2,SUMIFS('Pooled CF'!$E:$E,'Pooled CF'!$A:$A,$A34,'Pooled CF'!$G:$G,AA$6),0)+IF(AA$6=$C$2,$K34)</f>
        <v>0</v>
      </c>
      <c r="AB34" s="100">
        <f>IF(AB$6&lt;=$C$2,SUMIFS('Pooled CF'!$E:$E,'Pooled CF'!$A:$A,$A34,'Pooled CF'!$G:$G,AB$6),0)+IF(AB$6=$C$2,$K34)</f>
        <v>0</v>
      </c>
      <c r="AC34" s="100">
        <f>IF(AC$6&lt;=$C$2,SUMIFS('Pooled CF'!$E:$E,'Pooled CF'!$A:$A,$A34,'Pooled CF'!$G:$G,AC$6),0)+IF(AC$6=$C$2,$K34)</f>
        <v>0</v>
      </c>
      <c r="AD34" s="100">
        <f>IF(AD$6&lt;=$C$2,SUMIFS('Pooled CF'!$E:$E,'Pooled CF'!$A:$A,$A34,'Pooled CF'!$G:$G,AD$6),0)+IF(AD$6=$C$2,$K34)</f>
        <v>0</v>
      </c>
      <c r="AE34" s="100">
        <f>IF(AE$6&lt;=$C$2,SUMIFS('Pooled CF'!$E:$E,'Pooled CF'!$A:$A,$A34,'Pooled CF'!$G:$G,AE$6),0)+IF(AE$6=$C$2,$K34)</f>
        <v>0</v>
      </c>
      <c r="AF34" s="100">
        <f>IF(AF$6&lt;=$C$2,SUMIFS('Pooled CF'!$E:$E,'Pooled CF'!$A:$A,$A34,'Pooled CF'!$G:$G,AF$6),0)+IF(AF$6=$C$2,$K34)</f>
        <v>0</v>
      </c>
      <c r="AG34" s="100">
        <f>IF(AG$6&lt;=$C$2,SUMIFS('Pooled CF'!$E:$E,'Pooled CF'!$A:$A,$A34,'Pooled CF'!$G:$G,AG$6),0)+IF(AG$6=$C$2,$K34)</f>
        <v>-41157452.022926398</v>
      </c>
      <c r="AH34" s="100">
        <f>IF(AH$6&lt;=$C$2,SUMIFS('Pooled CF'!$E:$E,'Pooled CF'!$A:$A,$A34,'Pooled CF'!$G:$G,AH$6),0)+IF(AH$6=$C$2,$K34)</f>
        <v>342274.6</v>
      </c>
      <c r="AI34" s="100">
        <f>IF(AI$6&lt;=$C$2,SUMIFS('Pooled CF'!$E:$E,'Pooled CF'!$A:$A,$A34,'Pooled CF'!$G:$G,AI$6),0)+IF(AI$6=$C$2,$K34)</f>
        <v>331225.07</v>
      </c>
      <c r="AJ34" s="100">
        <f>IF(AJ$6&lt;=$C$2,SUMIFS('Pooled CF'!$E:$E,'Pooled CF'!$A:$A,$A34,'Pooled CF'!$G:$G,AJ$6),0)+IF(AJ$6=$C$2,$K34)</f>
        <v>342255.89</v>
      </c>
      <c r="AK34" s="100">
        <f>IF(AK$6&lt;=$C$2,SUMIFS('Pooled CF'!$E:$E,'Pooled CF'!$A:$A,$A34,'Pooled CF'!$G:$G,AK$6),0)+IF(AK$6=$C$2,$K34)</f>
        <v>331206.87</v>
      </c>
      <c r="AL34" s="100">
        <f>IF(AL$6&lt;=$C$2,SUMIFS('Pooled CF'!$E:$E,'Pooled CF'!$A:$A,$A34,'Pooled CF'!$G:$G,AL$6),0)+IF(AL$6=$C$2,$K34)</f>
        <v>331197.05</v>
      </c>
      <c r="AM34" s="100">
        <f>IF(AM$6&lt;=$C$2,SUMIFS('Pooled CF'!$E:$E,'Pooled CF'!$A:$A,$A34,'Pooled CF'!$G:$G,AM$6),0)+IF(AM$6=$C$2,$K34)</f>
        <v>331188.46000000002</v>
      </c>
      <c r="AN34" s="100">
        <f>IF(AN$6&lt;=$C$2,SUMIFS('Pooled CF'!$E:$E,'Pooled CF'!$A:$A,$A34,'Pooled CF'!$G:$G,AN$6),0)+IF(AN$6=$C$2,$K34)</f>
        <v>331191.56</v>
      </c>
      <c r="AO34" s="100">
        <f>IF(AO$6&lt;=$C$2,SUMIFS('Pooled CF'!$E:$E,'Pooled CF'!$A:$A,$A34,'Pooled CF'!$G:$G,AO$6),0)+IF(AO$6=$C$2,$K34)</f>
        <v>342042.37</v>
      </c>
      <c r="AP34" s="100">
        <f>IF(AP$6&lt;=$C$2,SUMIFS('Pooled CF'!$E:$E,'Pooled CF'!$A:$A,$A34,'Pooled CF'!$G:$G,AP$6),0)+IF(AP$6=$C$2,$K34)</f>
        <v>331158.53999999998</v>
      </c>
      <c r="AQ34" s="100">
        <f>IF(AQ$6&lt;=$C$2,SUMIFS('Pooled CF'!$E:$E,'Pooled CF'!$A:$A,$A34,'Pooled CF'!$G:$G,AQ$6),0)+IF(AQ$6=$C$2,$K34)</f>
        <v>341884.21</v>
      </c>
      <c r="AR34" s="100">
        <f>IF(AR$6&lt;=$C$2,SUMIFS('Pooled CF'!$E:$E,'Pooled CF'!$A:$A,$A34,'Pooled CF'!$G:$G,AR$6),0)+IF(AR$6=$C$2,$K34)</f>
        <v>330874.86</v>
      </c>
      <c r="AS34" s="100">
        <f>IF(AS$6&lt;=$C$2,SUMIFS('Pooled CF'!$E:$E,'Pooled CF'!$A:$A,$A34,'Pooled CF'!$G:$G,AS$6),0)+IF(AS$6=$C$2,$K34)</f>
        <v>342156.68</v>
      </c>
      <c r="AT34" s="100">
        <f>IF(AT$6&lt;=$C$2,SUMIFS('Pooled CF'!$E:$E,'Pooled CF'!$A:$A,$A34,'Pooled CF'!$G:$G,AT$6),0)+IF(AT$6=$C$2,$K34)</f>
        <v>342157.73</v>
      </c>
      <c r="AU34" s="100">
        <f>IF(AU$6&lt;=$C$2,SUMIFS('Pooled CF'!$E:$E,'Pooled CF'!$A:$A,$A34,'Pooled CF'!$G:$G,AU$6),0)+IF(AU$6=$C$2,$K34)</f>
        <v>328640.86</v>
      </c>
      <c r="AV34" s="100">
        <f>IF(AV$6&lt;=$C$2,SUMIFS('Pooled CF'!$E:$E,'Pooled CF'!$A:$A,$A34,'Pooled CF'!$G:$G,AV$6),0)+IF(AV$6=$C$2,$K34)</f>
        <v>336493.81</v>
      </c>
      <c r="AW34" s="100">
        <f>IF(AW$6&lt;=$C$2,SUMIFS('Pooled CF'!$E:$E,'Pooled CF'!$A:$A,$A34,'Pooled CF'!$G:$G,AW$6),0)+IF(AW$6=$C$2,$K34)</f>
        <v>325477.83</v>
      </c>
      <c r="AX34" s="100">
        <f>IF(AX$6&lt;=$C$2,SUMIFS('Pooled CF'!$E:$E,'Pooled CF'!$A:$A,$A34,'Pooled CF'!$G:$G,AX$6),0)+IF(AX$6=$C$2,$K34)</f>
        <v>338294.65</v>
      </c>
      <c r="AY34" s="100">
        <f>IF(AY$6&lt;=$C$2,SUMIFS('Pooled CF'!$E:$E,'Pooled CF'!$A:$A,$A34,'Pooled CF'!$G:$G,AY$6),0)+IF(AY$6=$C$2,$K34)</f>
        <v>326098.93</v>
      </c>
      <c r="AZ34" s="100">
        <f>IF(AZ$6&lt;=$C$2,SUMIFS('Pooled CF'!$E:$E,'Pooled CF'!$A:$A,$A34,'Pooled CF'!$G:$G,AZ$6),0)+IF(AZ$6=$C$2,$K34)</f>
        <v>327264.7</v>
      </c>
      <c r="BA34" s="100">
        <f>IF(BA$6&lt;=$C$2,SUMIFS('Pooled CF'!$E:$E,'Pooled CF'!$A:$A,$A34,'Pooled CF'!$G:$G,BA$6),0)+IF(BA$6=$C$2,$K34)</f>
        <v>338585.59</v>
      </c>
      <c r="BB34" s="100">
        <f>IF(BB$6&lt;=$C$2,SUMIFS('Pooled CF'!$E:$E,'Pooled CF'!$A:$A,$A34,'Pooled CF'!$G:$G,BB$6),0)+IF(BB$6=$C$2,$K34)</f>
        <v>327307.03999999998</v>
      </c>
      <c r="BC34" s="100">
        <f>IF(BC$6&lt;=$C$2,SUMIFS('Pooled CF'!$E:$E,'Pooled CF'!$A:$A,$A34,'Pooled CF'!$G:$G,BC$6),0)+IF(BC$6=$C$2,$K34)</f>
        <v>331212.01</v>
      </c>
      <c r="BD34" s="100">
        <f>IF(BD$6&lt;=$C$2,SUMIFS('Pooled CF'!$E:$E,'Pooled CF'!$A:$A,$A34,'Pooled CF'!$G:$G,BD$6),0)+IF(BD$6=$C$2,$K34)</f>
        <v>314346.49</v>
      </c>
      <c r="BE34" s="100">
        <f>IF(BE$6&lt;=$C$2,SUMIFS('Pooled CF'!$E:$E,'Pooled CF'!$A:$A,$A34,'Pooled CF'!$G:$G,BE$6),0)+IF(BE$6=$C$2,$K34)</f>
        <v>304970.23999999999</v>
      </c>
      <c r="BF34" s="100">
        <f>IF(BF$6&lt;=$C$2,SUMIFS('Pooled CF'!$E:$E,'Pooled CF'!$A:$A,$A34,'Pooled CF'!$G:$G,BF$6),0)+IF(BF$6=$C$2,$K34)</f>
        <v>293544.24</v>
      </c>
      <c r="BG34" s="100">
        <f>IF(BG$6&lt;=$C$2,SUMIFS('Pooled CF'!$E:$E,'Pooled CF'!$A:$A,$A34,'Pooled CF'!$G:$G,BG$6),0)+IF(BG$6=$C$2,$K34)</f>
        <v>292262.82</v>
      </c>
      <c r="BH34" s="100">
        <f>IF(BH$6&lt;=$C$2,SUMIFS('Pooled CF'!$E:$E,'Pooled CF'!$A:$A,$A34,'Pooled CF'!$G:$G,BH$6),0)+IF(BH$6=$C$2,$K34)</f>
        <v>293444.06</v>
      </c>
      <c r="BI34" s="100">
        <f>IF(BI$6&lt;=$C$2,SUMIFS('Pooled CF'!$E:$E,'Pooled CF'!$A:$A,$A34,'Pooled CF'!$G:$G,BI$6),0)+IF(BI$6=$C$2,$K34)</f>
        <v>281298.65000000002</v>
      </c>
      <c r="BJ34" s="100">
        <f>IF(BJ$6&lt;=$C$2,SUMIFS('Pooled CF'!$E:$E,'Pooled CF'!$A:$A,$A34,'Pooled CF'!$G:$G,BJ$6),0)+IF(BJ$6=$C$2,$K34)</f>
        <v>288319.74</v>
      </c>
      <c r="BK34" s="100">
        <f>IF(BK$6&lt;=$C$2,SUMIFS('Pooled CF'!$E:$E,'Pooled CF'!$A:$A,$A34,'Pooled CF'!$G:$G,BK$6),0)+IF(BK$6=$C$2,$K34)</f>
        <v>278073.69</v>
      </c>
      <c r="BL34" s="100">
        <f>IF(BL$6&lt;=$C$2,SUMIFS('Pooled CF'!$E:$E,'Pooled CF'!$A:$A,$A34,'Pooled CF'!$G:$G,BL$6),0)+IF(BL$6=$C$2,$K34)</f>
        <v>277668.76</v>
      </c>
      <c r="BM34" s="100">
        <f>IF(BM$6&lt;=$C$2,SUMIFS('Pooled CF'!$E:$E,'Pooled CF'!$A:$A,$A34,'Pooled CF'!$G:$G,BM$6),0)+IF(BM$6=$C$2,$K34)</f>
        <v>289949.63</v>
      </c>
      <c r="BN34" s="100">
        <f>IF(BN$6&lt;=$C$2,SUMIFS('Pooled CF'!$E:$E,'Pooled CF'!$A:$A,$A34,'Pooled CF'!$G:$G,BN$6),0)+IF(BN$6=$C$2,$K34)</f>
        <v>306159.7</v>
      </c>
      <c r="BO34" s="100">
        <f>IF(BO$6&lt;=$C$2,SUMIFS('Pooled CF'!$E:$E,'Pooled CF'!$A:$A,$A34,'Pooled CF'!$G:$G,BO$6),0)+IF(BO$6=$C$2,$K34)</f>
        <v>275332.69</v>
      </c>
      <c r="BP34" s="100">
        <f>IF(BP$6&lt;=$C$2,SUMIFS('Pooled CF'!$E:$E,'Pooled CF'!$A:$A,$A34,'Pooled CF'!$G:$G,BP$6),0)+IF(BP$6=$C$2,$K34)</f>
        <v>191377.25</v>
      </c>
      <c r="BQ34" s="100">
        <f>IF(BQ$6&lt;=$C$2,SUMIFS('Pooled CF'!$E:$E,'Pooled CF'!$A:$A,$A34,'Pooled CF'!$G:$G,BQ$6),0)+IF(BQ$6=$C$2,$K34)</f>
        <v>228266.49</v>
      </c>
      <c r="BR34" s="100">
        <f>IF(BR$6&lt;=$C$2,SUMIFS('Pooled CF'!$E:$E,'Pooled CF'!$A:$A,$A34,'Pooled CF'!$G:$G,BR$6),0)+IF(BR$6=$C$2,$K34)</f>
        <v>247705.45</v>
      </c>
      <c r="BS34" s="100">
        <f>IF(BS$6&lt;=$C$2,SUMIFS('Pooled CF'!$E:$E,'Pooled CF'!$A:$A,$A34,'Pooled CF'!$G:$G,BS$6),0)+IF(BS$6=$C$2,$K34)</f>
        <v>362826.37</v>
      </c>
      <c r="BT34" s="100">
        <f>IF(BT$6&lt;=$C$2,SUMIFS('Pooled CF'!$E:$E,'Pooled CF'!$A:$A,$A34,'Pooled CF'!$G:$G,BT$6),0)+IF(BT$6=$C$2,$K34)</f>
        <v>245353.63</v>
      </c>
      <c r="BU34" s="100">
        <f>IF(BU$6&lt;=$C$2,SUMIFS('Pooled CF'!$E:$E,'Pooled CF'!$A:$A,$A34,'Pooled CF'!$G:$G,BU$6),0)+IF(BU$6=$C$2,$K34)</f>
        <v>237228.37</v>
      </c>
      <c r="BV34" s="100">
        <f>IF(BV$6&lt;=$C$2,SUMIFS('Pooled CF'!$E:$E,'Pooled CF'!$A:$A,$A34,'Pooled CF'!$G:$G,BV$6),0)+IF(BV$6=$C$2,$K34)</f>
        <v>238904.21</v>
      </c>
      <c r="BW34" s="100">
        <f>IF(BW$6&lt;=$C$2,SUMIFS('Pooled CF'!$E:$E,'Pooled CF'!$A:$A,$A34,'Pooled CF'!$G:$G,BW$6),0)+IF(BW$6=$C$2,$K34)</f>
        <v>233405.31</v>
      </c>
      <c r="BX34" s="100">
        <f>IF(BX$6&lt;=$C$2,SUMIFS('Pooled CF'!$E:$E,'Pooled CF'!$A:$A,$A34,'Pooled CF'!$G:$G,BX$6),0)+IF(BX$6=$C$2,$K34)</f>
        <v>239408.3</v>
      </c>
      <c r="BY34" s="100">
        <f>IF(BY$6&lt;=$C$2,SUMIFS('Pooled CF'!$E:$E,'Pooled CF'!$A:$A,$A34,'Pooled CF'!$G:$G,BY$6),0)+IF(BY$6=$C$2,$K34)</f>
        <v>351188.42</v>
      </c>
      <c r="BZ34" s="100">
        <f>IF(BZ$6&lt;=$C$2,SUMIFS('Pooled CF'!$E:$E,'Pooled CF'!$A:$A,$A34,'Pooled CF'!$G:$G,BZ$6),0)+IF(BZ$6=$C$2,$K34)</f>
        <v>313415.86</v>
      </c>
      <c r="CA34" s="100">
        <f>IF(CA$6&lt;=$C$2,SUMIFS('Pooled CF'!$E:$E,'Pooled CF'!$A:$A,$A34,'Pooled CF'!$G:$G,CA$6),0)+IF(CA$6=$C$2,$K34)</f>
        <v>255477.73</v>
      </c>
      <c r="CB34" s="100">
        <f>IF(CB$6&lt;=$C$2,SUMIFS('Pooled CF'!$E:$E,'Pooled CF'!$A:$A,$A34,'Pooled CF'!$G:$G,CB$6),0)+IF(CB$6=$C$2,$K34)</f>
        <v>248929.73</v>
      </c>
      <c r="CC34" s="100">
        <f>IF(CC$6&lt;=$C$2,SUMIFS('Pooled CF'!$E:$E,'Pooled CF'!$A:$A,$A34,'Pooled CF'!$G:$G,CC$6),0)+IF(CC$6=$C$2,$K34)</f>
        <v>256924.96</v>
      </c>
      <c r="CD34" s="100">
        <f>IF(CD$6&lt;=$C$2,SUMIFS('Pooled CF'!$E:$E,'Pooled CF'!$A:$A,$A34,'Pooled CF'!$G:$G,CD$6),0)+IF(CD$6=$C$2,$K34)</f>
        <v>288661.12</v>
      </c>
      <c r="CE34" s="100">
        <f>IF(CE$6&lt;=$C$2,SUMIFS('Pooled CF'!$E:$E,'Pooled CF'!$A:$A,$A34,'Pooled CF'!$G:$G,CE$6),0)+IF(CE$6=$C$2,$K34)</f>
        <v>268598.42</v>
      </c>
      <c r="CF34" s="100">
        <f>IF(CF$6&lt;=$C$2,SUMIFS('Pooled CF'!$E:$E,'Pooled CF'!$A:$A,$A34,'Pooled CF'!$G:$G,CF$6),0)+IF(CF$6=$C$2,$K34)</f>
        <v>369857.19</v>
      </c>
      <c r="CG34" s="100">
        <f>IF(CG$6&lt;=$C$2,SUMIFS('Pooled CF'!$E:$E,'Pooled CF'!$A:$A,$A34,'Pooled CF'!$G:$G,CG$6),0)+IF(CG$6=$C$2,$K34)</f>
        <v>355107.1</v>
      </c>
      <c r="CH34" s="100">
        <f>IF(CH$6&lt;=$C$2,SUMIFS('Pooled CF'!$E:$E,'Pooled CF'!$A:$A,$A34,'Pooled CF'!$G:$G,CH$6),0)+IF(CH$6=$C$2,$K34)</f>
        <v>272336.57</v>
      </c>
      <c r="CI34" s="100">
        <f>IF(CI$6&lt;=$C$2,SUMIFS('Pooled CF'!$E:$E,'Pooled CF'!$A:$A,$A34,'Pooled CF'!$G:$G,CI$6),0)+IF(CI$6=$C$2,$K34)</f>
        <v>234702.43</v>
      </c>
      <c r="CJ34" s="100">
        <f>IF(CJ$6&lt;=$C$2,SUMIFS('Pooled CF'!$E:$E,'Pooled CF'!$A:$A,$A34,'Pooled CF'!$G:$G,CJ$6),0)+IF(CJ$6=$C$2,$K34)</f>
        <v>233879.24</v>
      </c>
      <c r="CK34" s="100">
        <f>IF(CK$6&lt;=$C$2,SUMIFS('Pooled CF'!$E:$E,'Pooled CF'!$A:$A,$A34,'Pooled CF'!$G:$G,CK$6),0)+IF(CK$6=$C$2,$K34)</f>
        <v>236896.64000000001</v>
      </c>
      <c r="CL34" s="100">
        <f>IF(CL$6&lt;=$C$2,SUMIFS('Pooled CF'!$E:$E,'Pooled CF'!$A:$A,$A34,'Pooled CF'!$G:$G,CL$6),0)+IF(CL$6=$C$2,$K34)</f>
        <v>231066.43</v>
      </c>
      <c r="CM34" s="100">
        <f>IF(CM$6&lt;=$C$2,SUMIFS('Pooled CF'!$E:$E,'Pooled CF'!$A:$A,$A34,'Pooled CF'!$G:$G,CM$6),0)+IF(CM$6=$C$2,$K34)</f>
        <v>237033.63</v>
      </c>
      <c r="CN34" s="100">
        <f>IF(CN$6&lt;=$C$2,SUMIFS('Pooled CF'!$E:$E,'Pooled CF'!$A:$A,$A34,'Pooled CF'!$G:$G,CN$6),0)+IF(CN$6=$C$2,$K34)</f>
        <v>228882.87</v>
      </c>
      <c r="CO34" s="100">
        <f>IF(CO$6&lt;=$C$2,SUMIFS('Pooled CF'!$E:$E,'Pooled CF'!$A:$A,$A34,'Pooled CF'!$G:$G,CO$6),0)+IF(CO$6=$C$2,$K34)</f>
        <v>241614.64</v>
      </c>
      <c r="CP34" s="100">
        <f>IF(CP$6&lt;=$C$2,SUMIFS('Pooled CF'!$E:$E,'Pooled CF'!$A:$A,$A34,'Pooled CF'!$G:$G,CP$6),0)+IF(CP$6=$C$2,$K34)</f>
        <v>243897.67</v>
      </c>
      <c r="CQ34" s="100">
        <f>IF(CQ$6&lt;=$C$2,SUMIFS('Pooled CF'!$E:$E,'Pooled CF'!$A:$A,$A34,'Pooled CF'!$G:$G,CQ$6),0)+IF(CQ$6=$C$2,$K34)</f>
        <v>249122.65</v>
      </c>
      <c r="CR34" s="100">
        <f>IF(CR$6&lt;=$C$2,SUMIFS('Pooled CF'!$E:$E,'Pooled CF'!$A:$A,$A34,'Pooled CF'!$G:$G,CR$6),0)+IF(CR$6=$C$2,$K34)</f>
        <v>168357.07</v>
      </c>
      <c r="CS34" s="100">
        <f>IF(CS$6&lt;=$C$2,SUMIFS('Pooled CF'!$E:$E,'Pooled CF'!$A:$A,$A34,'Pooled CF'!$G:$G,CS$6),0)+IF(CS$6=$C$2,$K34)</f>
        <v>230078.55</v>
      </c>
      <c r="CT34" s="100">
        <f>IF(CT$6&lt;=$C$2,SUMIFS('Pooled CF'!$E:$E,'Pooled CF'!$A:$A,$A34,'Pooled CF'!$G:$G,CT$6),0)+IF(CT$6=$C$2,$K34)</f>
        <v>226535.01</v>
      </c>
      <c r="CU34" s="100">
        <f>IF(CU$6&lt;=$C$2,SUMIFS('Pooled CF'!$E:$E,'Pooled CF'!$A:$A,$A34,'Pooled CF'!$G:$G,CU$6),0)+IF(CU$6=$C$2,$K34)</f>
        <v>175586.88</v>
      </c>
      <c r="CV34" s="100">
        <f>IF(CV$6&lt;=$C$2,SUMIFS('Pooled CF'!$E:$E,'Pooled CF'!$A:$A,$A34,'Pooled CF'!$G:$G,CV$6),0)+IF(CV$6=$C$2,$K34)</f>
        <v>117594.63</v>
      </c>
      <c r="CW34" s="100">
        <f>IF(CW$6&lt;=$C$2,SUMIFS('Pooled CF'!$E:$E,'Pooled CF'!$A:$A,$A34,'Pooled CF'!$G:$G,CW$6),0)+IF(CW$6=$C$2,$K34)</f>
        <v>147084.82</v>
      </c>
      <c r="CX34" s="100">
        <f>IF(CX$6&lt;=$C$2,SUMIFS('Pooled CF'!$E:$E,'Pooled CF'!$A:$A,$A34,'Pooled CF'!$G:$G,CX$6),0)+IF(CX$6=$C$2,$K34)</f>
        <v>78981.710000000006</v>
      </c>
      <c r="CY34" s="100">
        <f>IF(CY$6&lt;=$C$2,SUMIFS('Pooled CF'!$E:$E,'Pooled CF'!$A:$A,$A34,'Pooled CF'!$G:$G,CY$6),0)+IF(CY$6=$C$2,$K34)</f>
        <v>108568.62</v>
      </c>
      <c r="CZ34" s="100">
        <f>IF(CZ$6&lt;=$C$2,SUMIFS('Pooled CF'!$E:$E,'Pooled CF'!$A:$A,$A34,'Pooled CF'!$G:$G,CZ$6),0)+IF(CZ$6=$C$2,$K34)</f>
        <v>148783.04000000001</v>
      </c>
      <c r="DA34" s="100">
        <f>IF(DA$6&lt;=$C$2,SUMIFS('Pooled CF'!$E:$E,'Pooled CF'!$A:$A,$A34,'Pooled CF'!$G:$G,DA$6),0)+IF(DA$6=$C$2,$K34)</f>
        <v>278969.14</v>
      </c>
      <c r="DB34" s="100">
        <f>IF(DB$6&lt;=$C$2,SUMIFS('Pooled CF'!$E:$E,'Pooled CF'!$A:$A,$A34,'Pooled CF'!$G:$G,DB$6),0)+IF(DB$6=$C$2,$K34)</f>
        <v>160416.57999999999</v>
      </c>
      <c r="DC34" s="100">
        <f>IF(DC$6&lt;=$C$2,SUMIFS('Pooled CF'!$E:$E,'Pooled CF'!$A:$A,$A34,'Pooled CF'!$G:$G,DC$6),0)+IF(DC$6=$C$2,$K34)</f>
        <v>77212.45</v>
      </c>
      <c r="DD34" s="100">
        <f>IF(DD$6&lt;=$C$2,SUMIFS('Pooled CF'!$E:$E,'Pooled CF'!$A:$A,$A34,'Pooled CF'!$G:$G,DD$6),0)+IF(DD$6=$C$2,$K34)</f>
        <v>125714.82</v>
      </c>
      <c r="DE34" s="100">
        <f>IF(DE$6&lt;=$C$2,SUMIFS('Pooled CF'!$E:$E,'Pooled CF'!$A:$A,$A34,'Pooled CF'!$G:$G,DE$6),0)+IF(DE$6=$C$2,$K34)</f>
        <v>120236.52</v>
      </c>
      <c r="DF34" s="100">
        <f>IF(DF$6&lt;=$C$2,SUMIFS('Pooled CF'!$E:$E,'Pooled CF'!$A:$A,$A34,'Pooled CF'!$G:$G,DF$6),0)+IF(DF$6=$C$2,$K34)</f>
        <v>86533.34</v>
      </c>
      <c r="DG34" s="100">
        <f>IF(DG$6&lt;=$C$2,SUMIFS('Pooled CF'!$E:$E,'Pooled CF'!$A:$A,$A34,'Pooled CF'!$G:$G,DG$6),0)+IF(DG$6=$C$2,$K34)</f>
        <v>129471.45</v>
      </c>
      <c r="DH34" s="100">
        <f>IF(DH$6&lt;=$C$2,SUMIFS('Pooled CF'!$E:$E,'Pooled CF'!$A:$A,$A34,'Pooled CF'!$G:$G,DH$6),0)+IF(DH$6=$C$2,$K34)</f>
        <v>82399.009999999995</v>
      </c>
      <c r="DI34" s="100">
        <f>IF(DI$6&lt;=$C$2,SUMIFS('Pooled CF'!$E:$E,'Pooled CF'!$A:$A,$A34,'Pooled CF'!$G:$G,DI$6),0)+IF(DI$6=$C$2,$K34)</f>
        <v>69674.23</v>
      </c>
      <c r="DJ34" s="100">
        <f>IF(DJ$6&lt;=$C$2,SUMIFS('Pooled CF'!$E:$E,'Pooled CF'!$A:$A,$A34,'Pooled CF'!$G:$G,DJ$6),0)+IF(DJ$6=$C$2,$K34)</f>
        <v>291114.12</v>
      </c>
      <c r="DK34" s="100">
        <f>IF(DK$6&lt;=$C$2,SUMIFS('Pooled CF'!$E:$E,'Pooled CF'!$A:$A,$A34,'Pooled CF'!$G:$G,DK$6),0)+IF(DK$6=$C$2,$K34)</f>
        <v>0</v>
      </c>
      <c r="DL34" s="100">
        <f>IF(DL$6&lt;=$C$2,SUMIFS('Pooled CF'!$E:$E,'Pooled CF'!$A:$A,$A34,'Pooled CF'!$G:$G,DL$6),0)+IF(DL$6=$C$2,$K34)</f>
        <v>854877.49</v>
      </c>
      <c r="DM34" s="100">
        <f>IF(DM$6&lt;=$C$2,SUMIFS('Pooled CF'!$E:$E,'Pooled CF'!$A:$A,$A34,'Pooled CF'!$G:$G,DM$6),0)+IF(DM$6=$C$2,$K34)</f>
        <v>144966.45000000001</v>
      </c>
      <c r="DN34" s="100">
        <f>IF(DN$6&lt;=$C$2,SUMIFS('Pooled CF'!$E:$E,'Pooled CF'!$A:$A,$A34,'Pooled CF'!$G:$G,DN$6),0)+IF(DN$6=$C$2,$K34)</f>
        <v>66068.91</v>
      </c>
      <c r="DO34" s="100">
        <f>IF(DO$6&lt;=$C$2,SUMIFS('Pooled CF'!$E:$E,'Pooled CF'!$A:$A,$A34,'Pooled CF'!$G:$G,DO$6),0)+IF(DO$6=$C$2,$K34)</f>
        <v>34380.57</v>
      </c>
      <c r="DP34" s="100">
        <f>IF(DP$6&lt;=$C$2,SUMIFS('Pooled CF'!$E:$E,'Pooled CF'!$A:$A,$A34,'Pooled CF'!$G:$G,DP$6),0)+IF(DP$6=$C$2,$K34)</f>
        <v>2918.77</v>
      </c>
      <c r="DQ34" s="100">
        <f>IF(DQ$6&lt;=$C$2,SUMIFS('Pooled CF'!$E:$E,'Pooled CF'!$A:$A,$A34,'Pooled CF'!$G:$G,DQ$6),0)+IF(DQ$6=$C$2,$K34)</f>
        <v>37356.36</v>
      </c>
      <c r="DR34" s="100">
        <f>IF(DR$6&lt;=$C$2,SUMIFS('Pooled CF'!$E:$E,'Pooled CF'!$A:$A,$A34,'Pooled CF'!$G:$G,DR$6),0)+IF(DR$6=$C$2,$K34)</f>
        <v>60016.47</v>
      </c>
      <c r="DS34" s="100">
        <f>IF(DS$6&lt;=$C$2,SUMIFS('Pooled CF'!$E:$E,'Pooled CF'!$A:$A,$A34,'Pooled CF'!$G:$G,DS$6),0)+IF(DS$6=$C$2,$K34)</f>
        <v>60205.52</v>
      </c>
      <c r="DT34" s="100">
        <f>IF(DT$6&lt;=$C$2,SUMIFS('Pooled CF'!$E:$E,'Pooled CF'!$A:$A,$A34,'Pooled CF'!$G:$G,DT$6),0)+IF(DT$6=$C$2,$K34)</f>
        <v>756420.53</v>
      </c>
      <c r="DU34" s="100">
        <f>IF(DU$6&lt;=$C$2,SUMIFS('Pooled CF'!$E:$E,'Pooled CF'!$A:$A,$A34,'Pooled CF'!$G:$G,DU$6),0)+IF(DU$6=$C$2,$K34)</f>
        <v>290625.09999999998</v>
      </c>
      <c r="DV34" s="100">
        <f>IF(DV$6&lt;=$C$2,SUMIFS('Pooled CF'!$E:$E,'Pooled CF'!$A:$A,$A34,'Pooled CF'!$G:$G,DV$6),0)+IF(DV$6=$C$2,$K34)</f>
        <v>24674.42</v>
      </c>
      <c r="DW34" s="100">
        <f ca="1">IF(DW$6&lt;=$C$2,SUMIFS('Pooled CF'!$E:$E,'Pooled CF'!$A:$A,$A34,'Pooled CF'!$G:$G,DW$6),0)+IF(DW$6=$C$2,$K34)</f>
        <v>439149.13946365449</v>
      </c>
      <c r="DX34" s="100">
        <f>IF(DX$6&lt;=$C$2,SUMIFS('Pooled CF'!$E:$E,'Pooled CF'!$A:$A,$A34,'Pooled CF'!$G:$G,DX$6),0)+IF(DX$6=$C$2,$K34)</f>
        <v>0</v>
      </c>
      <c r="DY34" s="100">
        <f>IF(DY$6&lt;=$C$2,SUMIFS('Pooled CF'!$E:$E,'Pooled CF'!$A:$A,$A34,'Pooled CF'!$G:$G,DY$6),0)+IF(DY$6=$C$2,$K34)</f>
        <v>0</v>
      </c>
      <c r="DZ34" s="100">
        <f>IF(DZ$6&lt;=$C$2,SUMIFS('Pooled CF'!$E:$E,'Pooled CF'!$A:$A,$A34,'Pooled CF'!$G:$G,DZ$6),0)+IF(DZ$6=$C$2,$K34)</f>
        <v>0</v>
      </c>
      <c r="EA34" s="100">
        <f>IF(EA$6&lt;=$C$2,SUMIFS('Pooled CF'!$E:$E,'Pooled CF'!$A:$A,$A34,'Pooled CF'!$G:$G,EA$6),0)+IF(EA$6=$C$2,$K34)</f>
        <v>0</v>
      </c>
      <c r="EB34" s="100">
        <f>IF(EB$6&lt;=$C$2,SUMIFS('Pooled CF'!$E:$E,'Pooled CF'!$A:$A,$A34,'Pooled CF'!$G:$G,EB$6),0)+IF(EB$6=$C$2,$K34)</f>
        <v>0</v>
      </c>
      <c r="EC34" s="100">
        <f>IF(EC$6&lt;=$C$2,SUMIFS('Pooled CF'!$E:$E,'Pooled CF'!$A:$A,$A34,'Pooled CF'!$G:$G,EC$6),0)+IF(EC$6=$C$2,$K34)</f>
        <v>0</v>
      </c>
      <c r="ED34" s="100">
        <f>IF(ED$6&lt;=$C$2,SUMIFS('Pooled CF'!$E:$E,'Pooled CF'!$A:$A,$A34,'Pooled CF'!$G:$G,ED$6),0)+IF(ED$6=$C$2,$K34)</f>
        <v>0</v>
      </c>
      <c r="EE34" s="100">
        <f>IF(EE$6&lt;=$C$2,SUMIFS('Pooled CF'!$E:$E,'Pooled CF'!$A:$A,$A34,'Pooled CF'!$G:$G,EE$6),0)+IF(EE$6=$C$2,$K34)</f>
        <v>0</v>
      </c>
      <c r="EF34" s="100">
        <f>IF(EF$6&lt;=$C$2,SUMIFS('Pooled CF'!$E:$E,'Pooled CF'!$A:$A,$A34,'Pooled CF'!$G:$G,EF$6),0)+IF(EF$6=$C$2,$K34)</f>
        <v>0</v>
      </c>
      <c r="EG34" s="100">
        <f>IF(EG$6&lt;=$C$2,SUMIFS('Pooled CF'!$E:$E,'Pooled CF'!$A:$A,$A34,'Pooled CF'!$G:$G,EG$6),0)+IF(EG$6=$C$2,$K34)</f>
        <v>0</v>
      </c>
      <c r="EH34" s="100">
        <f>IF(EH$6&lt;=$C$2,SUMIFS('Pooled CF'!$E:$E,'Pooled CF'!$A:$A,$A34,'Pooled CF'!$G:$G,EH$6),0)+IF(EH$6=$C$2,$K34)</f>
        <v>0</v>
      </c>
      <c r="EI34" s="100">
        <f>IF(EI$6&lt;=$C$2,SUMIFS('Pooled CF'!$E:$E,'Pooled CF'!$A:$A,$A34,'Pooled CF'!$G:$G,EI$6),0)+IF(EI$6=$C$2,$K34)</f>
        <v>0</v>
      </c>
      <c r="EJ34" s="100">
        <f>IF(EJ$6&lt;=$C$2,SUMIFS('Pooled CF'!$E:$E,'Pooled CF'!$A:$A,$A34,'Pooled CF'!$G:$G,EJ$6),0)+IF(EJ$6=$C$2,$K34)</f>
        <v>0</v>
      </c>
      <c r="EK34" s="100">
        <f>IF(EK$6&lt;=$C$2,SUMIFS('Pooled CF'!$E:$E,'Pooled CF'!$A:$A,$A34,'Pooled CF'!$G:$G,EK$6),0)+IF(EK$6=$C$2,$K34)</f>
        <v>0</v>
      </c>
      <c r="EL34" s="100">
        <f>IF(EL$6&lt;=$C$2,SUMIFS('Pooled CF'!$E:$E,'Pooled CF'!$A:$A,$A34,'Pooled CF'!$G:$G,EL$6),0)+IF(EL$6=$C$2,$K34)</f>
        <v>0</v>
      </c>
      <c r="EM34" s="100">
        <f>IF(EM$6&lt;=$C$2,SUMIFS('Pooled CF'!$E:$E,'Pooled CF'!$A:$A,$A34,'Pooled CF'!$G:$G,EM$6),0)+IF(EM$6=$C$2,$K34)</f>
        <v>0</v>
      </c>
      <c r="EN34" s="100">
        <f>IF(EN$6&lt;=$C$2,SUMIFS('Pooled CF'!$E:$E,'Pooled CF'!$A:$A,$A34,'Pooled CF'!$G:$G,EN$6),0)+IF(EN$6=$C$2,$K34)</f>
        <v>0</v>
      </c>
      <c r="EO34" s="100">
        <f>IF(EO$6&lt;=$C$2,SUMIFS('Pooled CF'!$E:$E,'Pooled CF'!$A:$A,$A34,'Pooled CF'!$G:$G,EO$6),0)+IF(EO$6=$C$2,$K34)</f>
        <v>0</v>
      </c>
      <c r="EP34" s="100">
        <f>IF(EP$6&lt;=$C$2,SUMIFS('Pooled CF'!$E:$E,'Pooled CF'!$A:$A,$A34,'Pooled CF'!$G:$G,EP$6),0)+IF(EP$6=$C$2,$K34)</f>
        <v>0</v>
      </c>
      <c r="EQ34" s="100">
        <f>IF(EQ$6&lt;=$C$2,SUMIFS('Pooled CF'!$E:$E,'Pooled CF'!$A:$A,$A34,'Pooled CF'!$G:$G,EQ$6),0)+IF(EQ$6=$C$2,$K34)</f>
        <v>0</v>
      </c>
      <c r="ER34" s="100">
        <f>IF(ER$6&lt;=$C$2,SUMIFS('Pooled CF'!$E:$E,'Pooled CF'!$A:$A,$A34,'Pooled CF'!$G:$G,ER$6),0)+IF(ER$6=$C$2,$K34)</f>
        <v>0</v>
      </c>
      <c r="ES34" s="100">
        <f>IF(ES$6&lt;=$C$2,SUMIFS('Pooled CF'!$E:$E,'Pooled CF'!$A:$A,$A34,'Pooled CF'!$G:$G,ES$6),0)+IF(ES$6=$C$2,$K34)</f>
        <v>0</v>
      </c>
      <c r="ET34" s="100">
        <f>IF(ET$6&lt;=$C$2,SUMIFS('Pooled CF'!$E:$E,'Pooled CF'!$A:$A,$A34,'Pooled CF'!$G:$G,ET$6),0)+IF(ET$6=$C$2,$K34)</f>
        <v>0</v>
      </c>
      <c r="EU34" s="100">
        <f>IF(EU$6&lt;=$C$2,SUMIFS('Pooled CF'!$E:$E,'Pooled CF'!$A:$A,$A34,'Pooled CF'!$G:$G,EU$6),0)+IF(EU$6=$C$2,$K34)</f>
        <v>0</v>
      </c>
      <c r="EV34" s="100">
        <f>IF(EV$6&lt;=$C$2,SUMIFS('Pooled CF'!$E:$E,'Pooled CF'!$A:$A,$A34,'Pooled CF'!$G:$G,EV$6),0)+IF(EV$6=$C$2,$K34)</f>
        <v>0</v>
      </c>
      <c r="EW34" s="100">
        <f>IF(EW$6&lt;=$C$2,SUMIFS('Pooled CF'!$E:$E,'Pooled CF'!$A:$A,$A34,'Pooled CF'!$G:$G,EW$6),0)+IF(EW$6=$C$2,$K34)</f>
        <v>0</v>
      </c>
      <c r="EX34" s="100">
        <f>IF(EX$6&lt;=$C$2,SUMIFS('Pooled CF'!$E:$E,'Pooled CF'!$A:$A,$A34,'Pooled CF'!$G:$G,EX$6),0)+IF(EX$6=$C$2,$K34)</f>
        <v>0</v>
      </c>
      <c r="EY34" s="100">
        <f>IF(EY$6&lt;=$C$2,SUMIFS('Pooled CF'!$E:$E,'Pooled CF'!$A:$A,$A34,'Pooled CF'!$G:$G,EY$6),0)+IF(EY$6=$C$2,$K34)</f>
        <v>0</v>
      </c>
      <c r="EZ34" s="100">
        <f>IF(EZ$6&lt;=$C$2,SUMIFS('Pooled CF'!$E:$E,'Pooled CF'!$A:$A,$A34,'Pooled CF'!$G:$G,EZ$6),0)+IF(EZ$6=$C$2,$K34)</f>
        <v>0</v>
      </c>
      <c r="FA34" s="100">
        <f>IF(FA$6&lt;=$C$2,SUMIFS('Pooled CF'!$E:$E,'Pooled CF'!$A:$A,$A34,'Pooled CF'!$G:$G,FA$6),0)+IF(FA$6=$C$2,$K34)</f>
        <v>0</v>
      </c>
      <c r="FB34" s="100">
        <f>IF(FB$6&lt;=$C$2,SUMIFS('Pooled CF'!$E:$E,'Pooled CF'!$A:$A,$A34,'Pooled CF'!$G:$G,FB$6),0)+IF(FB$6=$C$2,$K34)</f>
        <v>0</v>
      </c>
      <c r="FC34" s="100">
        <f>IF(FC$6&lt;=$C$2,SUMIFS('Pooled CF'!$E:$E,'Pooled CF'!$A:$A,$A34,'Pooled CF'!$G:$G,FC$6),0)+IF(FC$6=$C$2,$K34)</f>
        <v>0</v>
      </c>
      <c r="FD34" s="100">
        <f>IF(FD$6&lt;=$C$2,SUMIFS('Pooled CF'!$E:$E,'Pooled CF'!$A:$A,$A34,'Pooled CF'!$G:$G,FD$6),0)+IF(FD$6=$C$2,$K34)</f>
        <v>0</v>
      </c>
      <c r="FE34" s="100">
        <f>IF(FE$6&lt;=$C$2,SUMIFS('Pooled CF'!$E:$E,'Pooled CF'!$A:$A,$A34,'Pooled CF'!$G:$G,FE$6),0)+IF(FE$6=$C$2,$K34)</f>
        <v>0</v>
      </c>
      <c r="FF34" s="100">
        <f>IF(FF$6&lt;=$C$2,SUMIFS('Pooled CF'!$E:$E,'Pooled CF'!$A:$A,$A34,'Pooled CF'!$G:$G,FF$6),0)+IF(FF$6=$C$2,$K34)</f>
        <v>0</v>
      </c>
      <c r="FG34" s="100">
        <f>IF(FG$6&lt;=$C$2,SUMIFS('Pooled CF'!$E:$E,'Pooled CF'!$A:$A,$A34,'Pooled CF'!$G:$G,FG$6),0)+IF(FG$6=$C$2,$K34)</f>
        <v>0</v>
      </c>
      <c r="FH34" s="100">
        <f>IF(FH$6&lt;=$C$2,SUMIFS('Pooled CF'!$E:$E,'Pooled CF'!$A:$A,$A34,'Pooled CF'!$G:$G,FH$6),0)+IF(FH$6=$C$2,$K34)</f>
        <v>0</v>
      </c>
      <c r="FI34" s="100">
        <f>IF(FI$6&lt;=$C$2,SUMIFS('Pooled CF'!$E:$E,'Pooled CF'!$A:$A,$A34,'Pooled CF'!$G:$G,FI$6),0)+IF(FI$6=$C$2,$K34)</f>
        <v>0</v>
      </c>
      <c r="FJ34" s="100">
        <f>IF(FJ$6&lt;=$C$2,SUMIFS('Pooled CF'!$E:$E,'Pooled CF'!$A:$A,$A34,'Pooled CF'!$G:$G,FJ$6),0)+IF(FJ$6=$C$2,$K34)</f>
        <v>0</v>
      </c>
      <c r="FK34" s="100">
        <f>IF(FK$6&lt;=$C$2,SUMIFS('Pooled CF'!$E:$E,'Pooled CF'!$A:$A,$A34,'Pooled CF'!$G:$G,FK$6),0)+IF(FK$6=$C$2,$K34)</f>
        <v>0</v>
      </c>
      <c r="FL34" s="100">
        <f>IF(FL$6&lt;=$C$2,SUMIFS('Pooled CF'!$E:$E,'Pooled CF'!$A:$A,$A34,'Pooled CF'!$G:$G,FL$6),0)+IF(FL$6=$C$2,$K34)</f>
        <v>0</v>
      </c>
      <c r="FM34" s="100">
        <f>IF(FM$6&lt;=$C$2,SUMIFS('Pooled CF'!$E:$E,'Pooled CF'!$A:$A,$A34,'Pooled CF'!$G:$G,FM$6),0)+IF(FM$6=$C$2,$K34)</f>
        <v>0</v>
      </c>
      <c r="FN34" s="100">
        <f>IF(FN$6&lt;=$C$2,SUMIFS('Pooled CF'!$E:$E,'Pooled CF'!$A:$A,$A34,'Pooled CF'!$G:$G,FN$6),0)+IF(FN$6=$C$2,$K34)</f>
        <v>0</v>
      </c>
      <c r="FO34" s="100">
        <f>IF(FO$6&lt;=$C$2,SUMIFS('Pooled CF'!$E:$E,'Pooled CF'!$A:$A,$A34,'Pooled CF'!$G:$G,FO$6),0)+IF(FO$6=$C$2,$K34)</f>
        <v>0</v>
      </c>
      <c r="FP34" s="100">
        <f>IF(FP$6&lt;=$C$2,SUMIFS('Pooled CF'!$E:$E,'Pooled CF'!$A:$A,$A34,'Pooled CF'!$G:$G,FP$6),0)+IF(FP$6=$C$2,$K34)</f>
        <v>0</v>
      </c>
      <c r="FQ34" s="100">
        <f>IF(FQ$6&lt;=$C$2,SUMIFS('Pooled CF'!$E:$E,'Pooled CF'!$A:$A,$A34,'Pooled CF'!$G:$G,FQ$6),0)+IF(FQ$6=$C$2,$K34)</f>
        <v>0</v>
      </c>
      <c r="FR34" s="100">
        <f>IF(FR$6&lt;=$C$2,SUMIFS('Pooled CF'!$E:$E,'Pooled CF'!$A:$A,$A34,'Pooled CF'!$G:$G,FR$6),0)+IF(FR$6=$C$2,$K34)</f>
        <v>0</v>
      </c>
      <c r="FS34" s="100">
        <f>IF(FS$6&lt;=$C$2,SUMIFS('Pooled CF'!$E:$E,'Pooled CF'!$A:$A,$A34,'Pooled CF'!$G:$G,FS$6),0)+IF(FS$6=$C$2,$K34)</f>
        <v>0</v>
      </c>
      <c r="FT34" s="100">
        <f>IF(FT$6&lt;=$C$2,SUMIFS('Pooled CF'!$E:$E,'Pooled CF'!$A:$A,$A34,'Pooled CF'!$G:$G,FT$6),0)+IF(FT$6=$C$2,$K34)</f>
        <v>0</v>
      </c>
      <c r="FU34" s="100">
        <f>IF(FU$6&lt;=$C$2,SUMIFS('Pooled CF'!$E:$E,'Pooled CF'!$A:$A,$A34,'Pooled CF'!$G:$G,FU$6),0)+IF(FU$6=$C$2,$K34)</f>
        <v>0</v>
      </c>
      <c r="FV34" s="100">
        <f>IF(FV$6&lt;=$C$2,SUMIFS('Pooled CF'!$E:$E,'Pooled CF'!$A:$A,$A34,'Pooled CF'!$G:$G,FV$6),0)+IF(FV$6=$C$2,$K34)</f>
        <v>0</v>
      </c>
      <c r="FW34" s="100">
        <f>IF(FW$6&lt;=$C$2,SUMIFS('Pooled CF'!$E:$E,'Pooled CF'!$A:$A,$A34,'Pooled CF'!$G:$G,FW$6),0)+IF(FW$6=$C$2,$K34)</f>
        <v>0</v>
      </c>
      <c r="FX34" s="100">
        <f>IF(FX$6&lt;=$C$2,SUMIFS('Pooled CF'!$E:$E,'Pooled CF'!$A:$A,$A34,'Pooled CF'!$G:$G,FX$6),0)+IF(FX$6=$C$2,$K34)</f>
        <v>0</v>
      </c>
      <c r="FY34" s="100">
        <f>IF(FY$6&lt;=$C$2,SUMIFS('Pooled CF'!$E:$E,'Pooled CF'!$A:$A,$A34,'Pooled CF'!$G:$G,FY$6),0)+IF(FY$6=$C$2,$K34)</f>
        <v>0</v>
      </c>
      <c r="FZ34" s="100">
        <f>IF(FZ$6&lt;=$C$2,SUMIFS('Pooled CF'!$E:$E,'Pooled CF'!$A:$A,$A34,'Pooled CF'!$G:$G,FZ$6),0)+IF(FZ$6=$C$2,$K34)</f>
        <v>0</v>
      </c>
      <c r="GA34" s="100">
        <f>IF(GA$6&lt;=$C$2,SUMIFS('Pooled CF'!$E:$E,'Pooled CF'!$A:$A,$A34,'Pooled CF'!$G:$G,GA$6),0)+IF(GA$6=$C$2,$K34)</f>
        <v>0</v>
      </c>
      <c r="GB34" s="100">
        <f>IF(GB$6&lt;=$C$2,SUMIFS('Pooled CF'!$E:$E,'Pooled CF'!$A:$A,$A34,'Pooled CF'!$G:$G,GB$6),0)+IF(GB$6=$C$2,$K34)</f>
        <v>0</v>
      </c>
      <c r="GC34" s="100">
        <f>IF(GC$6&lt;=$C$2,SUMIFS('Pooled CF'!$E:$E,'Pooled CF'!$A:$A,$A34,'Pooled CF'!$G:$G,GC$6),0)+IF(GC$6=$C$2,$K34)</f>
        <v>0</v>
      </c>
      <c r="GD34" s="100">
        <f>IF(GD$6&lt;=$C$2,SUMIFS('Pooled CF'!$E:$E,'Pooled CF'!$A:$A,$A34,'Pooled CF'!$G:$G,GD$6),0)+IF(GD$6=$C$2,$K34)</f>
        <v>0</v>
      </c>
      <c r="GE34" s="100">
        <f>IF(GE$6&lt;=$C$2,SUMIFS('Pooled CF'!$E:$E,'Pooled CF'!$A:$A,$A34,'Pooled CF'!$G:$G,GE$6),0)+IF(GE$6=$C$2,$K34)</f>
        <v>0</v>
      </c>
      <c r="GF34" s="100">
        <f>IF(GF$6&lt;=$C$2,SUMIFS('Pooled CF'!$E:$E,'Pooled CF'!$A:$A,$A34,'Pooled CF'!$G:$G,GF$6),0)+IF(GF$6=$C$2,$K34)</f>
        <v>0</v>
      </c>
      <c r="GG34" s="100">
        <f>IF(GG$6&lt;=$C$2,SUMIFS('Pooled CF'!$E:$E,'Pooled CF'!$A:$A,$A34,'Pooled CF'!$G:$G,GG$6),0)+IF(GG$6=$C$2,$K34)</f>
        <v>0</v>
      </c>
      <c r="GH34" s="100">
        <f>IF(GH$6&lt;=$C$2,SUMIFS('Pooled CF'!$E:$E,'Pooled CF'!$A:$A,$A34,'Pooled CF'!$G:$G,GH$6),0)+IF(GH$6=$C$2,$K34)</f>
        <v>0</v>
      </c>
      <c r="GI34" s="100">
        <f>IF(GI$6&lt;=$C$2,SUMIFS('Pooled CF'!$E:$E,'Pooled CF'!$A:$A,$A34,'Pooled CF'!$G:$G,GI$6),0)+IF(GI$6=$C$2,$K34)</f>
        <v>0</v>
      </c>
      <c r="GJ34" s="100">
        <f>IF(GJ$6&lt;=$C$2,SUMIFS('Pooled CF'!$E:$E,'Pooled CF'!$A:$A,$A34,'Pooled CF'!$G:$G,GJ$6),0)+IF(GJ$6=$C$2,$K34)</f>
        <v>0</v>
      </c>
      <c r="GK34" s="100">
        <f>IF(GK$6&lt;=$C$2,SUMIFS('Pooled CF'!$E:$E,'Pooled CF'!$A:$A,$A34,'Pooled CF'!$G:$G,GK$6),0)+IF(GK$6=$C$2,$K34)</f>
        <v>0</v>
      </c>
      <c r="GL34" s="100">
        <f>IF(GL$6&lt;=$C$2,SUMIFS('Pooled CF'!$E:$E,'Pooled CF'!$A:$A,$A34,'Pooled CF'!$G:$G,GL$6),0)+IF(GL$6=$C$2,$K34)</f>
        <v>0</v>
      </c>
      <c r="GM34" s="100">
        <f>IF(GM$6&lt;=$C$2,SUMIFS('Pooled CF'!$E:$E,'Pooled CF'!$A:$A,$A34,'Pooled CF'!$G:$G,GM$6),0)+IF(GM$6=$C$2,$K34)</f>
        <v>0</v>
      </c>
      <c r="GN34" s="100">
        <f>IF(GN$6&lt;=$C$2,SUMIFS('Pooled CF'!$E:$E,'Pooled CF'!$A:$A,$A34,'Pooled CF'!$G:$G,GN$6),0)+IF(GN$6=$C$2,$K34)</f>
        <v>0</v>
      </c>
      <c r="GO34" s="100">
        <f>IF(GO$6&lt;=$C$2,SUMIFS('Pooled CF'!$E:$E,'Pooled CF'!$A:$A,$A34,'Pooled CF'!$G:$G,GO$6),0)+IF(GO$6=$C$2,$K34)</f>
        <v>0</v>
      </c>
      <c r="GP34" s="100">
        <f>IF(GP$6&lt;=$C$2,SUMIFS('Pooled CF'!$E:$E,'Pooled CF'!$A:$A,$A34,'Pooled CF'!$G:$G,GP$6),0)+IF(GP$6=$C$2,$K34)</f>
        <v>0</v>
      </c>
      <c r="GQ34" s="100">
        <f>IF(GQ$6&lt;=$C$2,SUMIFS('Pooled CF'!$E:$E,'Pooled CF'!$A:$A,$A34,'Pooled CF'!$G:$G,GQ$6),0)+IF(GQ$6=$C$2,$K34)</f>
        <v>0</v>
      </c>
      <c r="GR34" s="100">
        <f>IF(GR$6&lt;=$C$2,SUMIFS('Pooled CF'!$E:$E,'Pooled CF'!$A:$A,$A34,'Pooled CF'!$G:$G,GR$6),0)+IF(GR$6=$C$2,$K34)</f>
        <v>0</v>
      </c>
      <c r="GS34" s="100">
        <f>IF(GS$6&lt;=$C$2,SUMIFS('Pooled CF'!$E:$E,'Pooled CF'!$A:$A,$A34,'Pooled CF'!$G:$G,GS$6),0)+IF(GS$6=$C$2,$K34)</f>
        <v>0</v>
      </c>
      <c r="GT34" s="100">
        <f>IF(GT$6&lt;=$C$2,SUMIFS('Pooled CF'!$E:$E,'Pooled CF'!$A:$A,$A34,'Pooled CF'!$G:$G,GT$6),0)+IF(GT$6=$C$2,$K34)</f>
        <v>0</v>
      </c>
      <c r="GU34" s="100">
        <f>IF(GU$6&lt;=$C$2,SUMIFS('Pooled CF'!$E:$E,'Pooled CF'!$A:$A,$A34,'Pooled CF'!$G:$G,GU$6),0)+IF(GU$6=$C$2,$K34)</f>
        <v>0</v>
      </c>
      <c r="GV34" s="100">
        <f>IF(GV$6&lt;=$C$2,SUMIFS('Pooled CF'!$E:$E,'Pooled CF'!$A:$A,$A34,'Pooled CF'!$G:$G,GV$6),0)+IF(GV$6=$C$2,$K34)</f>
        <v>0</v>
      </c>
      <c r="GW34" s="100">
        <f>IF(GW$6&lt;=$C$2,SUMIFS('Pooled CF'!$E:$E,'Pooled CF'!$A:$A,$A34,'Pooled CF'!$G:$G,GW$6),0)+IF(GW$6=$C$2,$K34)</f>
        <v>0</v>
      </c>
      <c r="GY34" s="85">
        <f t="shared" si="13"/>
        <v>0</v>
      </c>
      <c r="GZ34" s="85">
        <f t="shared" si="13"/>
        <v>-39810489.592926398</v>
      </c>
      <c r="HA34" s="85">
        <f t="shared" si="13"/>
        <v>4014463.96</v>
      </c>
      <c r="HB34" s="85">
        <f t="shared" si="13"/>
        <v>3768629.4200000004</v>
      </c>
      <c r="HC34" s="85">
        <f t="shared" si="13"/>
        <v>3228261.77</v>
      </c>
      <c r="HD34" s="85">
        <f t="shared" si="13"/>
        <v>3419878.35</v>
      </c>
      <c r="HE34" s="85">
        <f t="shared" si="13"/>
        <v>2807868.3899999997</v>
      </c>
      <c r="HF34" s="85">
        <f t="shared" si="13"/>
        <v>1765684.2200000002</v>
      </c>
      <c r="HG34" s="85">
        <f t="shared" si="13"/>
        <v>1799760.7</v>
      </c>
      <c r="HH34" s="85">
        <f t="shared" ca="1" si="13"/>
        <v>1631091.1794636545</v>
      </c>
      <c r="HI34" s="85">
        <f t="shared" si="13"/>
        <v>0</v>
      </c>
      <c r="HJ34" s="85">
        <f t="shared" si="13"/>
        <v>0</v>
      </c>
      <c r="HK34" s="85">
        <f t="shared" si="13"/>
        <v>0</v>
      </c>
      <c r="HL34" s="85">
        <f t="shared" si="13"/>
        <v>0</v>
      </c>
      <c r="HM34" s="85">
        <f t="shared" si="13"/>
        <v>0</v>
      </c>
      <c r="HN34" s="85">
        <f t="shared" si="13"/>
        <v>0</v>
      </c>
      <c r="HO34" s="85">
        <f t="shared" ca="1" si="12"/>
        <v>-17374851.603462741</v>
      </c>
    </row>
    <row r="35" spans="1:224" hidden="1" outlineLevel="1" x14ac:dyDescent="0.75">
      <c r="A35" s="7" t="s">
        <v>41</v>
      </c>
      <c r="B35" s="112" t="s">
        <v>222</v>
      </c>
      <c r="C35" s="104"/>
      <c r="D35" s="104">
        <f ca="1">EOMONTH(OFFSET(Strats!$B$3,MATCH($B35,Strats!$B$4:$B$31,0),MATCH(D$5,Strats!$C$3:$BS$3,0)),0)</f>
        <v>42794</v>
      </c>
      <c r="E35" s="87">
        <f ca="1">OFFSET(Strats!$B$3,MATCH($B35,Strats!$B$4:$B$31,0),MATCH(E$5,Strats!$C$3:$BS$3,0))</f>
        <v>110692959</v>
      </c>
      <c r="F35" s="88">
        <f ca="1">OFFSET(Strats!$B$3,MATCH($B35,Strats!$B$4:$B$31,0),MATCH(F$5,Strats!$C$3:$BS$3,0))</f>
        <v>0.39160079730093761</v>
      </c>
      <c r="G35" s="85">
        <f t="shared" ca="1" si="7"/>
        <v>43347451</v>
      </c>
      <c r="H35" s="113">
        <f ca="1">'HTM Output'!G35</f>
        <v>23338051.339999996</v>
      </c>
      <c r="I35" s="87">
        <f ca="1">OFFSET(Strats!$B$3,MATCH($B35,Strats!$B$4:$B$31,0),MATCH(I$5,Strats!$C$3:$BS$3,0))</f>
        <v>0</v>
      </c>
      <c r="J35" s="88">
        <f ca="1">OFFSET(Strats!$B$3,MATCH($B35,Strats!$B$4:$B$31,0),MATCH(J$5,Strats!$C$3:$BS$3,0))</f>
        <v>0</v>
      </c>
      <c r="K35" s="85">
        <f t="shared" ca="1" si="8"/>
        <v>0</v>
      </c>
      <c r="L35" s="86">
        <f ca="1">IFERROR(XIRR(OFFSET($N35,0,MATCH($D35,$O$6:$GW$6,0)):$GW35,OFFSET($N$6,0,MATCH($D35,$O$6:$GW$6,0)):$GW$6),"N/A")</f>
        <v>-0.19452751651406291</v>
      </c>
      <c r="M35" s="95">
        <f t="shared" ca="1" si="9"/>
        <v>0.53839501058551287</v>
      </c>
      <c r="O35" s="100">
        <f>IF(O$6&lt;=$C$2,SUMIFS('Pooled CF'!$E:$E,'Pooled CF'!$A:$A,$A35,'Pooled CF'!$G:$G,O$6),0)+IF(O$6=$C$2,$K35)</f>
        <v>-43347451</v>
      </c>
      <c r="P35" s="100">
        <f>IF(P$6&lt;=$C$2,SUMIFS('Pooled CF'!$E:$E,'Pooled CF'!$A:$A,$A35,'Pooled CF'!$G:$G,P$6),0)+IF(P$6=$C$2,$K35)</f>
        <v>420938.93</v>
      </c>
      <c r="Q35" s="100">
        <f>IF(Q$6&lt;=$C$2,SUMIFS('Pooled CF'!$E:$E,'Pooled CF'!$A:$A,$A35,'Pooled CF'!$G:$G,Q$6),0)+IF(Q$6=$C$2,$K35)</f>
        <v>434961.51</v>
      </c>
      <c r="R35" s="100">
        <f>IF(R$6&lt;=$C$2,SUMIFS('Pooled CF'!$E:$E,'Pooled CF'!$A:$A,$A35,'Pooled CF'!$G:$G,R$6),0)+IF(R$6=$C$2,$K35)</f>
        <v>420924.57</v>
      </c>
      <c r="S35" s="100">
        <f>IF(S$6&lt;=$C$2,SUMIFS('Pooled CF'!$E:$E,'Pooled CF'!$A:$A,$A35,'Pooled CF'!$G:$G,S$6),0)+IF(S$6=$C$2,$K35)</f>
        <v>434948.35</v>
      </c>
      <c r="T35" s="100">
        <f>IF(T$6&lt;=$C$2,SUMIFS('Pooled CF'!$E:$E,'Pooled CF'!$A:$A,$A35,'Pooled CF'!$G:$G,T$6),0)+IF(T$6=$C$2,$K35)</f>
        <v>420911.76</v>
      </c>
      <c r="U35" s="100">
        <f>IF(U$6&lt;=$C$2,SUMIFS('Pooled CF'!$E:$E,'Pooled CF'!$A:$A,$A35,'Pooled CF'!$G:$G,U$6),0)+IF(U$6=$C$2,$K35)</f>
        <v>434935.06</v>
      </c>
      <c r="V35" s="100">
        <f>IF(V$6&lt;=$C$2,SUMIFS('Pooled CF'!$E:$E,'Pooled CF'!$A:$A,$A35,'Pooled CF'!$G:$G,V$6),0)+IF(V$6=$C$2,$K35)</f>
        <v>434928.8</v>
      </c>
      <c r="W35" s="100">
        <f>IF(W$6&lt;=$C$2,SUMIFS('Pooled CF'!$E:$E,'Pooled CF'!$A:$A,$A35,'Pooled CF'!$G:$G,W$6),0)+IF(W$6=$C$2,$K35)</f>
        <v>420892.74</v>
      </c>
      <c r="X35" s="100">
        <f>IF(X$6&lt;=$C$2,SUMIFS('Pooled CF'!$E:$E,'Pooled CF'!$A:$A,$A35,'Pooled CF'!$G:$G,X$6),0)+IF(X$6=$C$2,$K35)</f>
        <v>434915.29</v>
      </c>
      <c r="Y35" s="100">
        <f>IF(Y$6&lt;=$C$2,SUMIFS('Pooled CF'!$E:$E,'Pooled CF'!$A:$A,$A35,'Pooled CF'!$G:$G,Y$6),0)+IF(Y$6=$C$2,$K35)</f>
        <v>420878.94</v>
      </c>
      <c r="Z35" s="100">
        <f>IF(Z$6&lt;=$C$2,SUMIFS('Pooled CF'!$E:$E,'Pooled CF'!$A:$A,$A35,'Pooled CF'!$G:$G,Z$6),0)+IF(Z$6=$C$2,$K35)</f>
        <v>420871.12</v>
      </c>
      <c r="AA35" s="100">
        <f>IF(AA$6&lt;=$C$2,SUMIFS('Pooled CF'!$E:$E,'Pooled CF'!$A:$A,$A35,'Pooled CF'!$G:$G,AA$6),0)+IF(AA$6=$C$2,$K35)</f>
        <v>420864.21</v>
      </c>
      <c r="AB35" s="100">
        <f>IF(AB$6&lt;=$C$2,SUMIFS('Pooled CF'!$E:$E,'Pooled CF'!$A:$A,$A35,'Pooled CF'!$G:$G,AB$6),0)+IF(AB$6=$C$2,$K35)</f>
        <v>420869.99</v>
      </c>
      <c r="AC35" s="100">
        <f>IF(AC$6&lt;=$C$2,SUMIFS('Pooled CF'!$E:$E,'Pooled CF'!$A:$A,$A35,'Pooled CF'!$G:$G,AC$6),0)+IF(AC$6=$C$2,$K35)</f>
        <v>434788.53</v>
      </c>
      <c r="AD35" s="100">
        <f>IF(AD$6&lt;=$C$2,SUMIFS('Pooled CF'!$E:$E,'Pooled CF'!$A:$A,$A35,'Pooled CF'!$G:$G,AD$6),0)+IF(AD$6=$C$2,$K35)</f>
        <v>420600.95</v>
      </c>
      <c r="AE35" s="100">
        <f>IF(AE$6&lt;=$C$2,SUMIFS('Pooled CF'!$E:$E,'Pooled CF'!$A:$A,$A35,'Pooled CF'!$G:$G,AE$6),0)+IF(AE$6=$C$2,$K35)</f>
        <v>434857.66</v>
      </c>
      <c r="AF35" s="100">
        <f>IF(AF$6&lt;=$C$2,SUMIFS('Pooled CF'!$E:$E,'Pooled CF'!$A:$A,$A35,'Pooled CF'!$G:$G,AF$6),0)+IF(AF$6=$C$2,$K35)</f>
        <v>420782.68</v>
      </c>
      <c r="AG35" s="100">
        <f>IF(AG$6&lt;=$C$2,SUMIFS('Pooled CF'!$E:$E,'Pooled CF'!$A:$A,$A35,'Pooled CF'!$G:$G,AG$6),0)+IF(AG$6=$C$2,$K35)</f>
        <v>434840.44</v>
      </c>
      <c r="AH35" s="100">
        <f>IF(AH$6&lt;=$C$2,SUMIFS('Pooled CF'!$E:$E,'Pooled CF'!$A:$A,$A35,'Pooled CF'!$G:$G,AH$6),0)+IF(AH$6=$C$2,$K35)</f>
        <v>434824.52</v>
      </c>
      <c r="AI35" s="100">
        <f>IF(AI$6&lt;=$C$2,SUMIFS('Pooled CF'!$E:$E,'Pooled CF'!$A:$A,$A35,'Pooled CF'!$G:$G,AI$6),0)+IF(AI$6=$C$2,$K35)</f>
        <v>420672.13</v>
      </c>
      <c r="AJ35" s="100">
        <f>IF(AJ$6&lt;=$C$2,SUMIFS('Pooled CF'!$E:$E,'Pooled CF'!$A:$A,$A35,'Pooled CF'!$G:$G,AJ$6),0)+IF(AJ$6=$C$2,$K35)</f>
        <v>434866.76</v>
      </c>
      <c r="AK35" s="100">
        <f>IF(AK$6&lt;=$C$2,SUMIFS('Pooled CF'!$E:$E,'Pooled CF'!$A:$A,$A35,'Pooled CF'!$G:$G,AK$6),0)+IF(AK$6=$C$2,$K35)</f>
        <v>420769.57</v>
      </c>
      <c r="AL35" s="100">
        <f>IF(AL$6&lt;=$C$2,SUMIFS('Pooled CF'!$E:$E,'Pooled CF'!$A:$A,$A35,'Pooled CF'!$G:$G,AL$6),0)+IF(AL$6=$C$2,$K35)</f>
        <v>420770.82</v>
      </c>
      <c r="AM35" s="100">
        <f>IF(AM$6&lt;=$C$2,SUMIFS('Pooled CF'!$E:$E,'Pooled CF'!$A:$A,$A35,'Pooled CF'!$G:$G,AM$6),0)+IF(AM$6=$C$2,$K35)</f>
        <v>420762.11</v>
      </c>
      <c r="AN35" s="100">
        <f>IF(AN$6&lt;=$C$2,SUMIFS('Pooled CF'!$E:$E,'Pooled CF'!$A:$A,$A35,'Pooled CF'!$G:$G,AN$6),0)+IF(AN$6=$C$2,$K35)</f>
        <v>420768.39</v>
      </c>
      <c r="AO35" s="100">
        <f>IF(AO$6&lt;=$C$2,SUMIFS('Pooled CF'!$E:$E,'Pooled CF'!$A:$A,$A35,'Pooled CF'!$G:$G,AO$6),0)+IF(AO$6=$C$2,$K35)</f>
        <v>434709.01</v>
      </c>
      <c r="AP35" s="100">
        <f>IF(AP$6&lt;=$C$2,SUMIFS('Pooled CF'!$E:$E,'Pooled CF'!$A:$A,$A35,'Pooled CF'!$G:$G,AP$6),0)+IF(AP$6=$C$2,$K35)</f>
        <v>420372.92</v>
      </c>
      <c r="AQ35" s="100">
        <f>IF(AQ$6&lt;=$C$2,SUMIFS('Pooled CF'!$E:$E,'Pooled CF'!$A:$A,$A35,'Pooled CF'!$G:$G,AQ$6),0)+IF(AQ$6=$C$2,$K35)</f>
        <v>434736.14</v>
      </c>
      <c r="AR35" s="100">
        <f>IF(AR$6&lt;=$C$2,SUMIFS('Pooled CF'!$E:$E,'Pooled CF'!$A:$A,$A35,'Pooled CF'!$G:$G,AR$6),0)+IF(AR$6=$C$2,$K35)</f>
        <v>420709.4</v>
      </c>
      <c r="AS35" s="100">
        <f>IF(AS$6&lt;=$C$2,SUMIFS('Pooled CF'!$E:$E,'Pooled CF'!$A:$A,$A35,'Pooled CF'!$G:$G,AS$6),0)+IF(AS$6=$C$2,$K35)</f>
        <v>434622.89</v>
      </c>
      <c r="AT35" s="100">
        <f>IF(AT$6&lt;=$C$2,SUMIFS('Pooled CF'!$E:$E,'Pooled CF'!$A:$A,$A35,'Pooled CF'!$G:$G,AT$6),0)+IF(AT$6=$C$2,$K35)</f>
        <v>434712.44</v>
      </c>
      <c r="AU35" s="100">
        <f>IF(AU$6&lt;=$C$2,SUMIFS('Pooled CF'!$E:$E,'Pooled CF'!$A:$A,$A35,'Pooled CF'!$G:$G,AU$6),0)+IF(AU$6=$C$2,$K35)</f>
        <v>420633.03</v>
      </c>
      <c r="AV35" s="100">
        <f>IF(AV$6&lt;=$C$2,SUMIFS('Pooled CF'!$E:$E,'Pooled CF'!$A:$A,$A35,'Pooled CF'!$G:$G,AV$6),0)+IF(AV$6=$C$2,$K35)</f>
        <v>434738.14</v>
      </c>
      <c r="AW35" s="100">
        <f>IF(AW$6&lt;=$C$2,SUMIFS('Pooled CF'!$E:$E,'Pooled CF'!$A:$A,$A35,'Pooled CF'!$G:$G,AW$6),0)+IF(AW$6=$C$2,$K35)</f>
        <v>420398.39</v>
      </c>
      <c r="AX35" s="100">
        <f>IF(AX$6&lt;=$C$2,SUMIFS('Pooled CF'!$E:$E,'Pooled CF'!$A:$A,$A35,'Pooled CF'!$G:$G,AX$6),0)+IF(AX$6=$C$2,$K35)</f>
        <v>434673.06</v>
      </c>
      <c r="AY35" s="100">
        <f>IF(AY$6&lt;=$C$2,SUMIFS('Pooled CF'!$E:$E,'Pooled CF'!$A:$A,$A35,'Pooled CF'!$G:$G,AY$6),0)+IF(AY$6=$C$2,$K35)</f>
        <v>393500.01</v>
      </c>
      <c r="AZ35" s="100">
        <f>IF(AZ$6&lt;=$C$2,SUMIFS('Pooled CF'!$E:$E,'Pooled CF'!$A:$A,$A35,'Pooled CF'!$G:$G,AZ$6),0)+IF(AZ$6=$C$2,$K35)</f>
        <v>400745</v>
      </c>
      <c r="BA35" s="100">
        <f>IF(BA$6&lt;=$C$2,SUMIFS('Pooled CF'!$E:$E,'Pooled CF'!$A:$A,$A35,'Pooled CF'!$G:$G,BA$6),0)+IF(BA$6=$C$2,$K35)</f>
        <v>413474.68</v>
      </c>
      <c r="BB35" s="100">
        <f>IF(BB$6&lt;=$C$2,SUMIFS('Pooled CF'!$E:$E,'Pooled CF'!$A:$A,$A35,'Pooled CF'!$G:$G,BB$6),0)+IF(BB$6=$C$2,$K35)</f>
        <v>400133.24</v>
      </c>
      <c r="BC35" s="100">
        <f>IF(BC$6&lt;=$C$2,SUMIFS('Pooled CF'!$E:$E,'Pooled CF'!$A:$A,$A35,'Pooled CF'!$G:$G,BC$6),0)+IF(BC$6=$C$2,$K35)</f>
        <v>413336.08</v>
      </c>
      <c r="BD35" s="100">
        <f>IF(BD$6&lt;=$C$2,SUMIFS('Pooled CF'!$E:$E,'Pooled CF'!$A:$A,$A35,'Pooled CF'!$G:$G,BD$6),0)+IF(BD$6=$C$2,$K35)</f>
        <v>397519.75</v>
      </c>
      <c r="BE35" s="100">
        <f>IF(BE$6&lt;=$C$2,SUMIFS('Pooled CF'!$E:$E,'Pooled CF'!$A:$A,$A35,'Pooled CF'!$G:$G,BE$6),0)+IF(BE$6=$C$2,$K35)</f>
        <v>410253.15</v>
      </c>
      <c r="BF35" s="100">
        <f>IF(BF$6&lt;=$C$2,SUMIFS('Pooled CF'!$E:$E,'Pooled CF'!$A:$A,$A35,'Pooled CF'!$G:$G,BF$6),0)+IF(BF$6=$C$2,$K35)</f>
        <v>409992.99</v>
      </c>
      <c r="BG35" s="100">
        <f>IF(BG$6&lt;=$C$2,SUMIFS('Pooled CF'!$E:$E,'Pooled CF'!$A:$A,$A35,'Pooled CF'!$G:$G,BG$6),0)+IF(BG$6=$C$2,$K35)</f>
        <v>169151.04</v>
      </c>
      <c r="BH35" s="100">
        <f>IF(BH$6&lt;=$C$2,SUMIFS('Pooled CF'!$E:$E,'Pooled CF'!$A:$A,$A35,'Pooled CF'!$G:$G,BH$6),0)+IF(BH$6=$C$2,$K35)</f>
        <v>165078.79</v>
      </c>
      <c r="BI35" s="100">
        <f>IF(BI$6&lt;=$C$2,SUMIFS('Pooled CF'!$E:$E,'Pooled CF'!$A:$A,$A35,'Pooled CF'!$G:$G,BI$6),0)+IF(BI$6=$C$2,$K35)</f>
        <v>159370.93</v>
      </c>
      <c r="BJ35" s="100">
        <f>IF(BJ$6&lt;=$C$2,SUMIFS('Pooled CF'!$E:$E,'Pooled CF'!$A:$A,$A35,'Pooled CF'!$G:$G,BJ$6),0)+IF(BJ$6=$C$2,$K35)</f>
        <v>145346.72</v>
      </c>
      <c r="BK35" s="100">
        <f>IF(BK$6&lt;=$C$2,SUMIFS('Pooled CF'!$E:$E,'Pooled CF'!$A:$A,$A35,'Pooled CF'!$G:$G,BK$6),0)+IF(BK$6=$C$2,$K35)</f>
        <v>145218.82</v>
      </c>
      <c r="BL35" s="100">
        <f>IF(BL$6&lt;=$C$2,SUMIFS('Pooled CF'!$E:$E,'Pooled CF'!$A:$A,$A35,'Pooled CF'!$G:$G,BL$6),0)+IF(BL$6=$C$2,$K35)</f>
        <v>171683.09</v>
      </c>
      <c r="BM35" s="100">
        <f>IF(BM$6&lt;=$C$2,SUMIFS('Pooled CF'!$E:$E,'Pooled CF'!$A:$A,$A35,'Pooled CF'!$G:$G,BM$6),0)+IF(BM$6=$C$2,$K35)</f>
        <v>159213.53</v>
      </c>
      <c r="BN35" s="100">
        <f>IF(BN$6&lt;=$C$2,SUMIFS('Pooled CF'!$E:$E,'Pooled CF'!$A:$A,$A35,'Pooled CF'!$G:$G,BN$6),0)+IF(BN$6=$C$2,$K35)</f>
        <v>144889.43</v>
      </c>
      <c r="BO35" s="100">
        <f>IF(BO$6&lt;=$C$2,SUMIFS('Pooled CF'!$E:$E,'Pooled CF'!$A:$A,$A35,'Pooled CF'!$G:$G,BO$6),0)+IF(BO$6=$C$2,$K35)</f>
        <v>152274.89000000001</v>
      </c>
      <c r="BP35" s="100">
        <f>IF(BP$6&lt;=$C$2,SUMIFS('Pooled CF'!$E:$E,'Pooled CF'!$A:$A,$A35,'Pooled CF'!$G:$G,BP$6),0)+IF(BP$6=$C$2,$K35)</f>
        <v>176818.6</v>
      </c>
      <c r="BQ35" s="100">
        <f>IF(BQ$6&lt;=$C$2,SUMIFS('Pooled CF'!$E:$E,'Pooled CF'!$A:$A,$A35,'Pooled CF'!$G:$G,BQ$6),0)+IF(BQ$6=$C$2,$K35)</f>
        <v>155983.29</v>
      </c>
      <c r="BR35" s="100">
        <f>IF(BR$6&lt;=$C$2,SUMIFS('Pooled CF'!$E:$E,'Pooled CF'!$A:$A,$A35,'Pooled CF'!$G:$G,BR$6),0)+IF(BR$6=$C$2,$K35)</f>
        <v>144852.06</v>
      </c>
      <c r="BS35" s="100">
        <f>IF(BS$6&lt;=$C$2,SUMIFS('Pooled CF'!$E:$E,'Pooled CF'!$A:$A,$A35,'Pooled CF'!$G:$G,BS$6),0)+IF(BS$6=$C$2,$K35)</f>
        <v>163988.64000000001</v>
      </c>
      <c r="BT35" s="100">
        <f>IF(BT$6&lt;=$C$2,SUMIFS('Pooled CF'!$E:$E,'Pooled CF'!$A:$A,$A35,'Pooled CF'!$G:$G,BT$6),0)+IF(BT$6=$C$2,$K35)</f>
        <v>162102.62</v>
      </c>
      <c r="BU35" s="100">
        <f>IF(BU$6&lt;=$C$2,SUMIFS('Pooled CF'!$E:$E,'Pooled CF'!$A:$A,$A35,'Pooled CF'!$G:$G,BU$6),0)+IF(BU$6=$C$2,$K35)</f>
        <v>142533</v>
      </c>
      <c r="BV35" s="100">
        <f>IF(BV$6&lt;=$C$2,SUMIFS('Pooled CF'!$E:$E,'Pooled CF'!$A:$A,$A35,'Pooled CF'!$G:$G,BV$6),0)+IF(BV$6=$C$2,$K35)</f>
        <v>153408.62</v>
      </c>
      <c r="BW35" s="100">
        <f>IF(BW$6&lt;=$C$2,SUMIFS('Pooled CF'!$E:$E,'Pooled CF'!$A:$A,$A35,'Pooled CF'!$G:$G,BW$6),0)+IF(BW$6=$C$2,$K35)</f>
        <v>110876.26</v>
      </c>
      <c r="BX35" s="100">
        <f>IF(BX$6&lt;=$C$2,SUMIFS('Pooled CF'!$E:$E,'Pooled CF'!$A:$A,$A35,'Pooled CF'!$G:$G,BX$6),0)+IF(BX$6=$C$2,$K35)</f>
        <v>174278.74</v>
      </c>
      <c r="BY35" s="100">
        <f>IF(BY$6&lt;=$C$2,SUMIFS('Pooled CF'!$E:$E,'Pooled CF'!$A:$A,$A35,'Pooled CF'!$G:$G,BY$6),0)+IF(BY$6=$C$2,$K35)</f>
        <v>134752.24</v>
      </c>
      <c r="BZ35" s="100">
        <f>IF(BZ$6&lt;=$C$2,SUMIFS('Pooled CF'!$E:$E,'Pooled CF'!$A:$A,$A35,'Pooled CF'!$G:$G,BZ$6),0)+IF(BZ$6=$C$2,$K35)</f>
        <v>128368.39</v>
      </c>
      <c r="CA35" s="100">
        <f>IF(CA$6&lt;=$C$2,SUMIFS('Pooled CF'!$E:$E,'Pooled CF'!$A:$A,$A35,'Pooled CF'!$G:$G,CA$6),0)+IF(CA$6=$C$2,$K35)</f>
        <v>132567.74</v>
      </c>
      <c r="CB35" s="100">
        <f>IF(CB$6&lt;=$C$2,SUMIFS('Pooled CF'!$E:$E,'Pooled CF'!$A:$A,$A35,'Pooled CF'!$G:$G,CB$6),0)+IF(CB$6=$C$2,$K35)</f>
        <v>123290.62</v>
      </c>
      <c r="CC35" s="100">
        <f>IF(CC$6&lt;=$C$2,SUMIFS('Pooled CF'!$E:$E,'Pooled CF'!$A:$A,$A35,'Pooled CF'!$G:$G,CC$6),0)+IF(CC$6=$C$2,$K35)</f>
        <v>127313.72</v>
      </c>
      <c r="CD35" s="100">
        <f>IF(CD$6&lt;=$C$2,SUMIFS('Pooled CF'!$E:$E,'Pooled CF'!$A:$A,$A35,'Pooled CF'!$G:$G,CD$6),0)+IF(CD$6=$C$2,$K35)</f>
        <v>127435.92</v>
      </c>
      <c r="CE35" s="100">
        <f>IF(CE$6&lt;=$C$2,SUMIFS('Pooled CF'!$E:$E,'Pooled CF'!$A:$A,$A35,'Pooled CF'!$G:$G,CE$6),0)+IF(CE$6=$C$2,$K35)</f>
        <v>215543.07</v>
      </c>
      <c r="CF35" s="100">
        <f>IF(CF$6&lt;=$C$2,SUMIFS('Pooled CF'!$E:$E,'Pooled CF'!$A:$A,$A35,'Pooled CF'!$G:$G,CF$6),0)+IF(CF$6=$C$2,$K35)</f>
        <v>114594.65</v>
      </c>
      <c r="CG35" s="100">
        <f>IF(CG$6&lt;=$C$2,SUMIFS('Pooled CF'!$E:$E,'Pooled CF'!$A:$A,$A35,'Pooled CF'!$G:$G,CG$6),0)+IF(CG$6=$C$2,$K35)</f>
        <v>23798.11</v>
      </c>
      <c r="CH35" s="100">
        <f>IF(CH$6&lt;=$C$2,SUMIFS('Pooled CF'!$E:$E,'Pooled CF'!$A:$A,$A35,'Pooled CF'!$G:$G,CH$6),0)+IF(CH$6=$C$2,$K35)</f>
        <v>20720.810000000001</v>
      </c>
      <c r="CI35" s="100">
        <f>IF(CI$6&lt;=$C$2,SUMIFS('Pooled CF'!$E:$E,'Pooled CF'!$A:$A,$A35,'Pooled CF'!$G:$G,CI$6),0)+IF(CI$6=$C$2,$K35)</f>
        <v>338590.74</v>
      </c>
      <c r="CJ35" s="100">
        <f>IF(CJ$6&lt;=$C$2,SUMIFS('Pooled CF'!$E:$E,'Pooled CF'!$A:$A,$A35,'Pooled CF'!$G:$G,CJ$6),0)+IF(CJ$6=$C$2,$K35)</f>
        <v>188631.11</v>
      </c>
      <c r="CK35" s="100">
        <f>IF(CK$6&lt;=$C$2,SUMIFS('Pooled CF'!$E:$E,'Pooled CF'!$A:$A,$A35,'Pooled CF'!$G:$G,CK$6),0)+IF(CK$6=$C$2,$K35)</f>
        <v>139502.54</v>
      </c>
      <c r="CL35" s="100">
        <f>IF(CL$6&lt;=$C$2,SUMIFS('Pooled CF'!$E:$E,'Pooled CF'!$A:$A,$A35,'Pooled CF'!$G:$G,CL$6),0)+IF(CL$6=$C$2,$K35)</f>
        <v>116884.3</v>
      </c>
      <c r="CM35" s="100">
        <f>IF(CM$6&lt;=$C$2,SUMIFS('Pooled CF'!$E:$E,'Pooled CF'!$A:$A,$A35,'Pooled CF'!$G:$G,CM$6),0)+IF(CM$6=$C$2,$K35)</f>
        <v>86099.57</v>
      </c>
      <c r="CN35" s="100">
        <f>IF(CN$6&lt;=$C$2,SUMIFS('Pooled CF'!$E:$E,'Pooled CF'!$A:$A,$A35,'Pooled CF'!$G:$G,CN$6),0)+IF(CN$6=$C$2,$K35)</f>
        <v>31874.560000000001</v>
      </c>
      <c r="CO35" s="100">
        <f>IF(CO$6&lt;=$C$2,SUMIFS('Pooled CF'!$E:$E,'Pooled CF'!$A:$A,$A35,'Pooled CF'!$G:$G,CO$6),0)+IF(CO$6=$C$2,$K35)</f>
        <v>32586.78</v>
      </c>
      <c r="CP35" s="100">
        <f>IF(CP$6&lt;=$C$2,SUMIFS('Pooled CF'!$E:$E,'Pooled CF'!$A:$A,$A35,'Pooled CF'!$G:$G,CP$6),0)+IF(CP$6=$C$2,$K35)</f>
        <v>70932.92</v>
      </c>
      <c r="CQ35" s="100">
        <f>IF(CQ$6&lt;=$C$2,SUMIFS('Pooled CF'!$E:$E,'Pooled CF'!$A:$A,$A35,'Pooled CF'!$G:$G,CQ$6),0)+IF(CQ$6=$C$2,$K35)</f>
        <v>53917.67</v>
      </c>
      <c r="CR35" s="100">
        <f>IF(CR$6&lt;=$C$2,SUMIFS('Pooled CF'!$E:$E,'Pooled CF'!$A:$A,$A35,'Pooled CF'!$G:$G,CR$6),0)+IF(CR$6=$C$2,$K35)</f>
        <v>26746.560000000001</v>
      </c>
      <c r="CS35" s="100">
        <f>IF(CS$6&lt;=$C$2,SUMIFS('Pooled CF'!$E:$E,'Pooled CF'!$A:$A,$A35,'Pooled CF'!$G:$G,CS$6),0)+IF(CS$6=$C$2,$K35)</f>
        <v>50930.86</v>
      </c>
      <c r="CT35" s="100">
        <f>IF(CT$6&lt;=$C$2,SUMIFS('Pooled CF'!$E:$E,'Pooled CF'!$A:$A,$A35,'Pooled CF'!$G:$G,CT$6),0)+IF(CT$6=$C$2,$K35)</f>
        <v>36822.14</v>
      </c>
      <c r="CU35" s="100">
        <f>IF(CU$6&lt;=$C$2,SUMIFS('Pooled CF'!$E:$E,'Pooled CF'!$A:$A,$A35,'Pooled CF'!$G:$G,CU$6),0)+IF(CU$6=$C$2,$K35)</f>
        <v>0</v>
      </c>
      <c r="CV35" s="100">
        <f>IF(CV$6&lt;=$C$2,SUMIFS('Pooled CF'!$E:$E,'Pooled CF'!$A:$A,$A35,'Pooled CF'!$G:$G,CV$6),0)+IF(CV$6=$C$2,$K35)</f>
        <v>28671.1</v>
      </c>
      <c r="CW35" s="100">
        <f>IF(CW$6&lt;=$C$2,SUMIFS('Pooled CF'!$E:$E,'Pooled CF'!$A:$A,$A35,'Pooled CF'!$G:$G,CW$6),0)+IF(CW$6=$C$2,$K35)</f>
        <v>0</v>
      </c>
      <c r="CX35" s="100">
        <f>IF(CX$6&lt;=$C$2,SUMIFS('Pooled CF'!$E:$E,'Pooled CF'!$A:$A,$A35,'Pooled CF'!$G:$G,CX$6),0)+IF(CX$6=$C$2,$K35)</f>
        <v>0</v>
      </c>
      <c r="CY35" s="100">
        <f>IF(CY$6&lt;=$C$2,SUMIFS('Pooled CF'!$E:$E,'Pooled CF'!$A:$A,$A35,'Pooled CF'!$G:$G,CY$6),0)+IF(CY$6=$C$2,$K35)</f>
        <v>0</v>
      </c>
      <c r="CZ35" s="100">
        <f>IF(CZ$6&lt;=$C$2,SUMIFS('Pooled CF'!$E:$E,'Pooled CF'!$A:$A,$A35,'Pooled CF'!$G:$G,CZ$6),0)+IF(CZ$6=$C$2,$K35)</f>
        <v>0</v>
      </c>
      <c r="DA35" s="100">
        <f>IF(DA$6&lt;=$C$2,SUMIFS('Pooled CF'!$E:$E,'Pooled CF'!$A:$A,$A35,'Pooled CF'!$G:$G,DA$6),0)+IF(DA$6=$C$2,$K35)</f>
        <v>0</v>
      </c>
      <c r="DB35" s="100">
        <f>IF(DB$6&lt;=$C$2,SUMIFS('Pooled CF'!$E:$E,'Pooled CF'!$A:$A,$A35,'Pooled CF'!$G:$G,DB$6),0)+IF(DB$6=$C$2,$K35)</f>
        <v>0</v>
      </c>
      <c r="DC35" s="100">
        <f>IF(DC$6&lt;=$C$2,SUMIFS('Pooled CF'!$E:$E,'Pooled CF'!$A:$A,$A35,'Pooled CF'!$G:$G,DC$6),0)+IF(DC$6=$C$2,$K35)</f>
        <v>0</v>
      </c>
      <c r="DD35" s="100">
        <f>IF(DD$6&lt;=$C$2,SUMIFS('Pooled CF'!$E:$E,'Pooled CF'!$A:$A,$A35,'Pooled CF'!$G:$G,DD$6),0)+IF(DD$6=$C$2,$K35)</f>
        <v>0</v>
      </c>
      <c r="DE35" s="100">
        <f>IF(DE$6&lt;=$C$2,SUMIFS('Pooled CF'!$E:$E,'Pooled CF'!$A:$A,$A35,'Pooled CF'!$G:$G,DE$6),0)+IF(DE$6=$C$2,$K35)</f>
        <v>0</v>
      </c>
      <c r="DF35" s="100">
        <f>IF(DF$6&lt;=$C$2,SUMIFS('Pooled CF'!$E:$E,'Pooled CF'!$A:$A,$A35,'Pooled CF'!$G:$G,DF$6),0)+IF(DF$6=$C$2,$K35)</f>
        <v>0</v>
      </c>
      <c r="DG35" s="100">
        <f>IF(DG$6&lt;=$C$2,SUMIFS('Pooled CF'!$E:$E,'Pooled CF'!$A:$A,$A35,'Pooled CF'!$G:$G,DG$6),0)+IF(DG$6=$C$2,$K35)</f>
        <v>0</v>
      </c>
      <c r="DH35" s="100">
        <f>IF(DH$6&lt;=$C$2,SUMIFS('Pooled CF'!$E:$E,'Pooled CF'!$A:$A,$A35,'Pooled CF'!$G:$G,DH$6),0)+IF(DH$6=$C$2,$K35)</f>
        <v>0</v>
      </c>
      <c r="DI35" s="100">
        <f>IF(DI$6&lt;=$C$2,SUMIFS('Pooled CF'!$E:$E,'Pooled CF'!$A:$A,$A35,'Pooled CF'!$G:$G,DI$6),0)+IF(DI$6=$C$2,$K35)</f>
        <v>0</v>
      </c>
      <c r="DJ35" s="100">
        <f>IF(DJ$6&lt;=$C$2,SUMIFS('Pooled CF'!$E:$E,'Pooled CF'!$A:$A,$A35,'Pooled CF'!$G:$G,DJ$6),0)+IF(DJ$6=$C$2,$K35)</f>
        <v>0</v>
      </c>
      <c r="DK35" s="100">
        <f>IF(DK$6&lt;=$C$2,SUMIFS('Pooled CF'!$E:$E,'Pooled CF'!$A:$A,$A35,'Pooled CF'!$G:$G,DK$6),0)+IF(DK$6=$C$2,$K35)</f>
        <v>0</v>
      </c>
      <c r="DL35" s="100">
        <f>IF(DL$6&lt;=$C$2,SUMIFS('Pooled CF'!$E:$E,'Pooled CF'!$A:$A,$A35,'Pooled CF'!$G:$G,DL$6),0)+IF(DL$6=$C$2,$K35)</f>
        <v>0</v>
      </c>
      <c r="DM35" s="100">
        <f>IF(DM$6&lt;=$C$2,SUMIFS('Pooled CF'!$E:$E,'Pooled CF'!$A:$A,$A35,'Pooled CF'!$G:$G,DM$6),0)+IF(DM$6=$C$2,$K35)</f>
        <v>0</v>
      </c>
      <c r="DN35" s="100">
        <f>IF(DN$6&lt;=$C$2,SUMIFS('Pooled CF'!$E:$E,'Pooled CF'!$A:$A,$A35,'Pooled CF'!$G:$G,DN$6),0)+IF(DN$6=$C$2,$K35)</f>
        <v>0</v>
      </c>
      <c r="DO35" s="100">
        <f>IF(DO$6&lt;=$C$2,SUMIFS('Pooled CF'!$E:$E,'Pooled CF'!$A:$A,$A35,'Pooled CF'!$G:$G,DO$6),0)+IF(DO$6=$C$2,$K35)</f>
        <v>0</v>
      </c>
      <c r="DP35" s="100">
        <f>IF(DP$6&lt;=$C$2,SUMIFS('Pooled CF'!$E:$E,'Pooled CF'!$A:$A,$A35,'Pooled CF'!$G:$G,DP$6),0)+IF(DP$6=$C$2,$K35)</f>
        <v>0</v>
      </c>
      <c r="DQ35" s="100">
        <f>IF(DQ$6&lt;=$C$2,SUMIFS('Pooled CF'!$E:$E,'Pooled CF'!$A:$A,$A35,'Pooled CF'!$G:$G,DQ$6),0)+IF(DQ$6=$C$2,$K35)</f>
        <v>0</v>
      </c>
      <c r="DR35" s="100">
        <f>IF(DR$6&lt;=$C$2,SUMIFS('Pooled CF'!$E:$E,'Pooled CF'!$A:$A,$A35,'Pooled CF'!$G:$G,DR$6),0)+IF(DR$6=$C$2,$K35)</f>
        <v>0</v>
      </c>
      <c r="DS35" s="100">
        <f>IF(DS$6&lt;=$C$2,SUMIFS('Pooled CF'!$E:$E,'Pooled CF'!$A:$A,$A35,'Pooled CF'!$G:$G,DS$6),0)+IF(DS$6=$C$2,$K35)</f>
        <v>0</v>
      </c>
      <c r="DT35" s="100">
        <f>IF(DT$6&lt;=$C$2,SUMIFS('Pooled CF'!$E:$E,'Pooled CF'!$A:$A,$A35,'Pooled CF'!$G:$G,DT$6),0)+IF(DT$6=$C$2,$K35)</f>
        <v>0</v>
      </c>
      <c r="DU35" s="100">
        <f>IF(DU$6&lt;=$C$2,SUMIFS('Pooled CF'!$E:$E,'Pooled CF'!$A:$A,$A35,'Pooled CF'!$G:$G,DU$6),0)+IF(DU$6=$C$2,$K35)</f>
        <v>0</v>
      </c>
      <c r="DV35" s="100">
        <f>IF(DV$6&lt;=$C$2,SUMIFS('Pooled CF'!$E:$E,'Pooled CF'!$A:$A,$A35,'Pooled CF'!$G:$G,DV$6),0)+IF(DV$6=$C$2,$K35)</f>
        <v>0</v>
      </c>
      <c r="DW35" s="100">
        <f ca="1">IF(DW$6&lt;=$C$2,SUMIFS('Pooled CF'!$E:$E,'Pooled CF'!$A:$A,$A35,'Pooled CF'!$G:$G,DW$6),0)+IF(DW$6=$C$2,$K35)</f>
        <v>0</v>
      </c>
      <c r="DX35" s="100">
        <f>IF(DX$6&lt;=$C$2,SUMIFS('Pooled CF'!$E:$E,'Pooled CF'!$A:$A,$A35,'Pooled CF'!$G:$G,DX$6),0)+IF(DX$6=$C$2,$K35)</f>
        <v>0</v>
      </c>
      <c r="DY35" s="100">
        <f>IF(DY$6&lt;=$C$2,SUMIFS('Pooled CF'!$E:$E,'Pooled CF'!$A:$A,$A35,'Pooled CF'!$G:$G,DY$6),0)+IF(DY$6=$C$2,$K35)</f>
        <v>0</v>
      </c>
      <c r="DZ35" s="100">
        <f>IF(DZ$6&lt;=$C$2,SUMIFS('Pooled CF'!$E:$E,'Pooled CF'!$A:$A,$A35,'Pooled CF'!$G:$G,DZ$6),0)+IF(DZ$6=$C$2,$K35)</f>
        <v>0</v>
      </c>
      <c r="EA35" s="100">
        <f>IF(EA$6&lt;=$C$2,SUMIFS('Pooled CF'!$E:$E,'Pooled CF'!$A:$A,$A35,'Pooled CF'!$G:$G,EA$6),0)+IF(EA$6=$C$2,$K35)</f>
        <v>0</v>
      </c>
      <c r="EB35" s="100">
        <f>IF(EB$6&lt;=$C$2,SUMIFS('Pooled CF'!$E:$E,'Pooled CF'!$A:$A,$A35,'Pooled CF'!$G:$G,EB$6),0)+IF(EB$6=$C$2,$K35)</f>
        <v>0</v>
      </c>
      <c r="EC35" s="100">
        <f>IF(EC$6&lt;=$C$2,SUMIFS('Pooled CF'!$E:$E,'Pooled CF'!$A:$A,$A35,'Pooled CF'!$G:$G,EC$6),0)+IF(EC$6=$C$2,$K35)</f>
        <v>0</v>
      </c>
      <c r="ED35" s="100">
        <f>IF(ED$6&lt;=$C$2,SUMIFS('Pooled CF'!$E:$E,'Pooled CF'!$A:$A,$A35,'Pooled CF'!$G:$G,ED$6),0)+IF(ED$6=$C$2,$K35)</f>
        <v>0</v>
      </c>
      <c r="EE35" s="100">
        <f>IF(EE$6&lt;=$C$2,SUMIFS('Pooled CF'!$E:$E,'Pooled CF'!$A:$A,$A35,'Pooled CF'!$G:$G,EE$6),0)+IF(EE$6=$C$2,$K35)</f>
        <v>0</v>
      </c>
      <c r="EF35" s="100">
        <f>IF(EF$6&lt;=$C$2,SUMIFS('Pooled CF'!$E:$E,'Pooled CF'!$A:$A,$A35,'Pooled CF'!$G:$G,EF$6),0)+IF(EF$6=$C$2,$K35)</f>
        <v>0</v>
      </c>
      <c r="EG35" s="100">
        <f>IF(EG$6&lt;=$C$2,SUMIFS('Pooled CF'!$E:$E,'Pooled CF'!$A:$A,$A35,'Pooled CF'!$G:$G,EG$6),0)+IF(EG$6=$C$2,$K35)</f>
        <v>0</v>
      </c>
      <c r="EH35" s="100">
        <f>IF(EH$6&lt;=$C$2,SUMIFS('Pooled CF'!$E:$E,'Pooled CF'!$A:$A,$A35,'Pooled CF'!$G:$G,EH$6),0)+IF(EH$6=$C$2,$K35)</f>
        <v>0</v>
      </c>
      <c r="EI35" s="100">
        <f>IF(EI$6&lt;=$C$2,SUMIFS('Pooled CF'!$E:$E,'Pooled CF'!$A:$A,$A35,'Pooled CF'!$G:$G,EI$6),0)+IF(EI$6=$C$2,$K35)</f>
        <v>0</v>
      </c>
      <c r="EJ35" s="100">
        <f>IF(EJ$6&lt;=$C$2,SUMIFS('Pooled CF'!$E:$E,'Pooled CF'!$A:$A,$A35,'Pooled CF'!$G:$G,EJ$6),0)+IF(EJ$6=$C$2,$K35)</f>
        <v>0</v>
      </c>
      <c r="EK35" s="100">
        <f>IF(EK$6&lt;=$C$2,SUMIFS('Pooled CF'!$E:$E,'Pooled CF'!$A:$A,$A35,'Pooled CF'!$G:$G,EK$6),0)+IF(EK$6=$C$2,$K35)</f>
        <v>0</v>
      </c>
      <c r="EL35" s="100">
        <f>IF(EL$6&lt;=$C$2,SUMIFS('Pooled CF'!$E:$E,'Pooled CF'!$A:$A,$A35,'Pooled CF'!$G:$G,EL$6),0)+IF(EL$6=$C$2,$K35)</f>
        <v>0</v>
      </c>
      <c r="EM35" s="100">
        <f>IF(EM$6&lt;=$C$2,SUMIFS('Pooled CF'!$E:$E,'Pooled CF'!$A:$A,$A35,'Pooled CF'!$G:$G,EM$6),0)+IF(EM$6=$C$2,$K35)</f>
        <v>0</v>
      </c>
      <c r="EN35" s="100">
        <f>IF(EN$6&lt;=$C$2,SUMIFS('Pooled CF'!$E:$E,'Pooled CF'!$A:$A,$A35,'Pooled CF'!$G:$G,EN$6),0)+IF(EN$6=$C$2,$K35)</f>
        <v>0</v>
      </c>
      <c r="EO35" s="100">
        <f>IF(EO$6&lt;=$C$2,SUMIFS('Pooled CF'!$E:$E,'Pooled CF'!$A:$A,$A35,'Pooled CF'!$G:$G,EO$6),0)+IF(EO$6=$C$2,$K35)</f>
        <v>0</v>
      </c>
      <c r="EP35" s="100">
        <f>IF(EP$6&lt;=$C$2,SUMIFS('Pooled CF'!$E:$E,'Pooled CF'!$A:$A,$A35,'Pooled CF'!$G:$G,EP$6),0)+IF(EP$6=$C$2,$K35)</f>
        <v>0</v>
      </c>
      <c r="EQ35" s="100">
        <f>IF(EQ$6&lt;=$C$2,SUMIFS('Pooled CF'!$E:$E,'Pooled CF'!$A:$A,$A35,'Pooled CF'!$G:$G,EQ$6),0)+IF(EQ$6=$C$2,$K35)</f>
        <v>0</v>
      </c>
      <c r="ER35" s="100">
        <f>IF(ER$6&lt;=$C$2,SUMIFS('Pooled CF'!$E:$E,'Pooled CF'!$A:$A,$A35,'Pooled CF'!$G:$G,ER$6),0)+IF(ER$6=$C$2,$K35)</f>
        <v>0</v>
      </c>
      <c r="ES35" s="100">
        <f>IF(ES$6&lt;=$C$2,SUMIFS('Pooled CF'!$E:$E,'Pooled CF'!$A:$A,$A35,'Pooled CF'!$G:$G,ES$6),0)+IF(ES$6=$C$2,$K35)</f>
        <v>0</v>
      </c>
      <c r="ET35" s="100">
        <f>IF(ET$6&lt;=$C$2,SUMIFS('Pooled CF'!$E:$E,'Pooled CF'!$A:$A,$A35,'Pooled CF'!$G:$G,ET$6),0)+IF(ET$6=$C$2,$K35)</f>
        <v>0</v>
      </c>
      <c r="EU35" s="100">
        <f>IF(EU$6&lt;=$C$2,SUMIFS('Pooled CF'!$E:$E,'Pooled CF'!$A:$A,$A35,'Pooled CF'!$G:$G,EU$6),0)+IF(EU$6=$C$2,$K35)</f>
        <v>0</v>
      </c>
      <c r="EV35" s="100">
        <f>IF(EV$6&lt;=$C$2,SUMIFS('Pooled CF'!$E:$E,'Pooled CF'!$A:$A,$A35,'Pooled CF'!$G:$G,EV$6),0)+IF(EV$6=$C$2,$K35)</f>
        <v>0</v>
      </c>
      <c r="EW35" s="100">
        <f>IF(EW$6&lt;=$C$2,SUMIFS('Pooled CF'!$E:$E,'Pooled CF'!$A:$A,$A35,'Pooled CF'!$G:$G,EW$6),0)+IF(EW$6=$C$2,$K35)</f>
        <v>0</v>
      </c>
      <c r="EX35" s="100">
        <f>IF(EX$6&lt;=$C$2,SUMIFS('Pooled CF'!$E:$E,'Pooled CF'!$A:$A,$A35,'Pooled CF'!$G:$G,EX$6),0)+IF(EX$6=$C$2,$K35)</f>
        <v>0</v>
      </c>
      <c r="EY35" s="100">
        <f>IF(EY$6&lt;=$C$2,SUMIFS('Pooled CF'!$E:$E,'Pooled CF'!$A:$A,$A35,'Pooled CF'!$G:$G,EY$6),0)+IF(EY$6=$C$2,$K35)</f>
        <v>0</v>
      </c>
      <c r="EZ35" s="100">
        <f>IF(EZ$6&lt;=$C$2,SUMIFS('Pooled CF'!$E:$E,'Pooled CF'!$A:$A,$A35,'Pooled CF'!$G:$G,EZ$6),0)+IF(EZ$6=$C$2,$K35)</f>
        <v>0</v>
      </c>
      <c r="FA35" s="100">
        <f>IF(FA$6&lt;=$C$2,SUMIFS('Pooled CF'!$E:$E,'Pooled CF'!$A:$A,$A35,'Pooled CF'!$G:$G,FA$6),0)+IF(FA$6=$C$2,$K35)</f>
        <v>0</v>
      </c>
      <c r="FB35" s="100">
        <f>IF(FB$6&lt;=$C$2,SUMIFS('Pooled CF'!$E:$E,'Pooled CF'!$A:$A,$A35,'Pooled CF'!$G:$G,FB$6),0)+IF(FB$6=$C$2,$K35)</f>
        <v>0</v>
      </c>
      <c r="FC35" s="100">
        <f>IF(FC$6&lt;=$C$2,SUMIFS('Pooled CF'!$E:$E,'Pooled CF'!$A:$A,$A35,'Pooled CF'!$G:$G,FC$6),0)+IF(FC$6=$C$2,$K35)</f>
        <v>0</v>
      </c>
      <c r="FD35" s="100">
        <f>IF(FD$6&lt;=$C$2,SUMIFS('Pooled CF'!$E:$E,'Pooled CF'!$A:$A,$A35,'Pooled CF'!$G:$G,FD$6),0)+IF(FD$6=$C$2,$K35)</f>
        <v>0</v>
      </c>
      <c r="FE35" s="100">
        <f>IF(FE$6&lt;=$C$2,SUMIFS('Pooled CF'!$E:$E,'Pooled CF'!$A:$A,$A35,'Pooled CF'!$G:$G,FE$6),0)+IF(FE$6=$C$2,$K35)</f>
        <v>0</v>
      </c>
      <c r="FF35" s="100">
        <f>IF(FF$6&lt;=$C$2,SUMIFS('Pooled CF'!$E:$E,'Pooled CF'!$A:$A,$A35,'Pooled CF'!$G:$G,FF$6),0)+IF(FF$6=$C$2,$K35)</f>
        <v>0</v>
      </c>
      <c r="FG35" s="100">
        <f>IF(FG$6&lt;=$C$2,SUMIFS('Pooled CF'!$E:$E,'Pooled CF'!$A:$A,$A35,'Pooled CF'!$G:$G,FG$6),0)+IF(FG$6=$C$2,$K35)</f>
        <v>0</v>
      </c>
      <c r="FH35" s="100">
        <f>IF(FH$6&lt;=$C$2,SUMIFS('Pooled CF'!$E:$E,'Pooled CF'!$A:$A,$A35,'Pooled CF'!$G:$G,FH$6),0)+IF(FH$6=$C$2,$K35)</f>
        <v>0</v>
      </c>
      <c r="FI35" s="100">
        <f>IF(FI$6&lt;=$C$2,SUMIFS('Pooled CF'!$E:$E,'Pooled CF'!$A:$A,$A35,'Pooled CF'!$G:$G,FI$6),0)+IF(FI$6=$C$2,$K35)</f>
        <v>0</v>
      </c>
      <c r="FJ35" s="100">
        <f>IF(FJ$6&lt;=$C$2,SUMIFS('Pooled CF'!$E:$E,'Pooled CF'!$A:$A,$A35,'Pooled CF'!$G:$G,FJ$6),0)+IF(FJ$6=$C$2,$K35)</f>
        <v>0</v>
      </c>
      <c r="FK35" s="100">
        <f>IF(FK$6&lt;=$C$2,SUMIFS('Pooled CF'!$E:$E,'Pooled CF'!$A:$A,$A35,'Pooled CF'!$G:$G,FK$6),0)+IF(FK$6=$C$2,$K35)</f>
        <v>0</v>
      </c>
      <c r="FL35" s="100">
        <f>IF(FL$6&lt;=$C$2,SUMIFS('Pooled CF'!$E:$E,'Pooled CF'!$A:$A,$A35,'Pooled CF'!$G:$G,FL$6),0)+IF(FL$6=$C$2,$K35)</f>
        <v>0</v>
      </c>
      <c r="FM35" s="100">
        <f>IF(FM$6&lt;=$C$2,SUMIFS('Pooled CF'!$E:$E,'Pooled CF'!$A:$A,$A35,'Pooled CF'!$G:$G,FM$6),0)+IF(FM$6=$C$2,$K35)</f>
        <v>0</v>
      </c>
      <c r="FN35" s="100">
        <f>IF(FN$6&lt;=$C$2,SUMIFS('Pooled CF'!$E:$E,'Pooled CF'!$A:$A,$A35,'Pooled CF'!$G:$G,FN$6),0)+IF(FN$6=$C$2,$K35)</f>
        <v>0</v>
      </c>
      <c r="FO35" s="100">
        <f>IF(FO$6&lt;=$C$2,SUMIFS('Pooled CF'!$E:$E,'Pooled CF'!$A:$A,$A35,'Pooled CF'!$G:$G,FO$6),0)+IF(FO$6=$C$2,$K35)</f>
        <v>0</v>
      </c>
      <c r="FP35" s="100">
        <f>IF(FP$6&lt;=$C$2,SUMIFS('Pooled CF'!$E:$E,'Pooled CF'!$A:$A,$A35,'Pooled CF'!$G:$G,FP$6),0)+IF(FP$6=$C$2,$K35)</f>
        <v>0</v>
      </c>
      <c r="FQ35" s="100">
        <f>IF(FQ$6&lt;=$C$2,SUMIFS('Pooled CF'!$E:$E,'Pooled CF'!$A:$A,$A35,'Pooled CF'!$G:$G,FQ$6),0)+IF(FQ$6=$C$2,$K35)</f>
        <v>0</v>
      </c>
      <c r="FR35" s="100">
        <f>IF(FR$6&lt;=$C$2,SUMIFS('Pooled CF'!$E:$E,'Pooled CF'!$A:$A,$A35,'Pooled CF'!$G:$G,FR$6),0)+IF(FR$6=$C$2,$K35)</f>
        <v>0</v>
      </c>
      <c r="FS35" s="100">
        <f>IF(FS$6&lt;=$C$2,SUMIFS('Pooled CF'!$E:$E,'Pooled CF'!$A:$A,$A35,'Pooled CF'!$G:$G,FS$6),0)+IF(FS$6=$C$2,$K35)</f>
        <v>0</v>
      </c>
      <c r="FT35" s="100">
        <f>IF(FT$6&lt;=$C$2,SUMIFS('Pooled CF'!$E:$E,'Pooled CF'!$A:$A,$A35,'Pooled CF'!$G:$G,FT$6),0)+IF(FT$6=$C$2,$K35)</f>
        <v>0</v>
      </c>
      <c r="FU35" s="100">
        <f>IF(FU$6&lt;=$C$2,SUMIFS('Pooled CF'!$E:$E,'Pooled CF'!$A:$A,$A35,'Pooled CF'!$G:$G,FU$6),0)+IF(FU$6=$C$2,$K35)</f>
        <v>0</v>
      </c>
      <c r="FV35" s="100">
        <f>IF(FV$6&lt;=$C$2,SUMIFS('Pooled CF'!$E:$E,'Pooled CF'!$A:$A,$A35,'Pooled CF'!$G:$G,FV$6),0)+IF(FV$6=$C$2,$K35)</f>
        <v>0</v>
      </c>
      <c r="FW35" s="100">
        <f>IF(FW$6&lt;=$C$2,SUMIFS('Pooled CF'!$E:$E,'Pooled CF'!$A:$A,$A35,'Pooled CF'!$G:$G,FW$6),0)+IF(FW$6=$C$2,$K35)</f>
        <v>0</v>
      </c>
      <c r="FX35" s="100">
        <f>IF(FX$6&lt;=$C$2,SUMIFS('Pooled CF'!$E:$E,'Pooled CF'!$A:$A,$A35,'Pooled CF'!$G:$G,FX$6),0)+IF(FX$6=$C$2,$K35)</f>
        <v>0</v>
      </c>
      <c r="FY35" s="100">
        <f>IF(FY$6&lt;=$C$2,SUMIFS('Pooled CF'!$E:$E,'Pooled CF'!$A:$A,$A35,'Pooled CF'!$G:$G,FY$6),0)+IF(FY$6=$C$2,$K35)</f>
        <v>0</v>
      </c>
      <c r="FZ35" s="100">
        <f>IF(FZ$6&lt;=$C$2,SUMIFS('Pooled CF'!$E:$E,'Pooled CF'!$A:$A,$A35,'Pooled CF'!$G:$G,FZ$6),0)+IF(FZ$6=$C$2,$K35)</f>
        <v>0</v>
      </c>
      <c r="GA35" s="100">
        <f>IF(GA$6&lt;=$C$2,SUMIFS('Pooled CF'!$E:$E,'Pooled CF'!$A:$A,$A35,'Pooled CF'!$G:$G,GA$6),0)+IF(GA$6=$C$2,$K35)</f>
        <v>0</v>
      </c>
      <c r="GB35" s="100">
        <f>IF(GB$6&lt;=$C$2,SUMIFS('Pooled CF'!$E:$E,'Pooled CF'!$A:$A,$A35,'Pooled CF'!$G:$G,GB$6),0)+IF(GB$6=$C$2,$K35)</f>
        <v>0</v>
      </c>
      <c r="GC35" s="100">
        <f>IF(GC$6&lt;=$C$2,SUMIFS('Pooled CF'!$E:$E,'Pooled CF'!$A:$A,$A35,'Pooled CF'!$G:$G,GC$6),0)+IF(GC$6=$C$2,$K35)</f>
        <v>0</v>
      </c>
      <c r="GD35" s="100">
        <f>IF(GD$6&lt;=$C$2,SUMIFS('Pooled CF'!$E:$E,'Pooled CF'!$A:$A,$A35,'Pooled CF'!$G:$G,GD$6),0)+IF(GD$6=$C$2,$K35)</f>
        <v>0</v>
      </c>
      <c r="GE35" s="100">
        <f>IF(GE$6&lt;=$C$2,SUMIFS('Pooled CF'!$E:$E,'Pooled CF'!$A:$A,$A35,'Pooled CF'!$G:$G,GE$6),0)+IF(GE$6=$C$2,$K35)</f>
        <v>0</v>
      </c>
      <c r="GF35" s="100">
        <f>IF(GF$6&lt;=$C$2,SUMIFS('Pooled CF'!$E:$E,'Pooled CF'!$A:$A,$A35,'Pooled CF'!$G:$G,GF$6),0)+IF(GF$6=$C$2,$K35)</f>
        <v>0</v>
      </c>
      <c r="GG35" s="100">
        <f>IF(GG$6&lt;=$C$2,SUMIFS('Pooled CF'!$E:$E,'Pooled CF'!$A:$A,$A35,'Pooled CF'!$G:$G,GG$6),0)+IF(GG$6=$C$2,$K35)</f>
        <v>0</v>
      </c>
      <c r="GH35" s="100">
        <f>IF(GH$6&lt;=$C$2,SUMIFS('Pooled CF'!$E:$E,'Pooled CF'!$A:$A,$A35,'Pooled CF'!$G:$G,GH$6),0)+IF(GH$6=$C$2,$K35)</f>
        <v>0</v>
      </c>
      <c r="GI35" s="100">
        <f>IF(GI$6&lt;=$C$2,SUMIFS('Pooled CF'!$E:$E,'Pooled CF'!$A:$A,$A35,'Pooled CF'!$G:$G,GI$6),0)+IF(GI$6=$C$2,$K35)</f>
        <v>0</v>
      </c>
      <c r="GJ35" s="100">
        <f>IF(GJ$6&lt;=$C$2,SUMIFS('Pooled CF'!$E:$E,'Pooled CF'!$A:$A,$A35,'Pooled CF'!$G:$G,GJ$6),0)+IF(GJ$6=$C$2,$K35)</f>
        <v>0</v>
      </c>
      <c r="GK35" s="100">
        <f>IF(GK$6&lt;=$C$2,SUMIFS('Pooled CF'!$E:$E,'Pooled CF'!$A:$A,$A35,'Pooled CF'!$G:$G,GK$6),0)+IF(GK$6=$C$2,$K35)</f>
        <v>0</v>
      </c>
      <c r="GL35" s="100">
        <f>IF(GL$6&lt;=$C$2,SUMIFS('Pooled CF'!$E:$E,'Pooled CF'!$A:$A,$A35,'Pooled CF'!$G:$G,GL$6),0)+IF(GL$6=$C$2,$K35)</f>
        <v>0</v>
      </c>
      <c r="GM35" s="100">
        <f>IF(GM$6&lt;=$C$2,SUMIFS('Pooled CF'!$E:$E,'Pooled CF'!$A:$A,$A35,'Pooled CF'!$G:$G,GM$6),0)+IF(GM$6=$C$2,$K35)</f>
        <v>0</v>
      </c>
      <c r="GN35" s="100">
        <f>IF(GN$6&lt;=$C$2,SUMIFS('Pooled CF'!$E:$E,'Pooled CF'!$A:$A,$A35,'Pooled CF'!$G:$G,GN$6),0)+IF(GN$6=$C$2,$K35)</f>
        <v>0</v>
      </c>
      <c r="GO35" s="100">
        <f>IF(GO$6&lt;=$C$2,SUMIFS('Pooled CF'!$E:$E,'Pooled CF'!$A:$A,$A35,'Pooled CF'!$G:$G,GO$6),0)+IF(GO$6=$C$2,$K35)</f>
        <v>0</v>
      </c>
      <c r="GP35" s="100">
        <f>IF(GP$6&lt;=$C$2,SUMIFS('Pooled CF'!$E:$E,'Pooled CF'!$A:$A,$A35,'Pooled CF'!$G:$G,GP$6),0)+IF(GP$6=$C$2,$K35)</f>
        <v>0</v>
      </c>
      <c r="GQ35" s="100">
        <f>IF(GQ$6&lt;=$C$2,SUMIFS('Pooled CF'!$E:$E,'Pooled CF'!$A:$A,$A35,'Pooled CF'!$G:$G,GQ$6),0)+IF(GQ$6=$C$2,$K35)</f>
        <v>0</v>
      </c>
      <c r="GR35" s="100">
        <f>IF(GR$6&lt;=$C$2,SUMIFS('Pooled CF'!$E:$E,'Pooled CF'!$A:$A,$A35,'Pooled CF'!$G:$G,GR$6),0)+IF(GR$6=$C$2,$K35)</f>
        <v>0</v>
      </c>
      <c r="GS35" s="100">
        <f>IF(GS$6&lt;=$C$2,SUMIFS('Pooled CF'!$E:$E,'Pooled CF'!$A:$A,$A35,'Pooled CF'!$G:$G,GS$6),0)+IF(GS$6=$C$2,$K35)</f>
        <v>0</v>
      </c>
      <c r="GT35" s="100">
        <f>IF(GT$6&lt;=$C$2,SUMIFS('Pooled CF'!$E:$E,'Pooled CF'!$A:$A,$A35,'Pooled CF'!$G:$G,GT$6),0)+IF(GT$6=$C$2,$K35)</f>
        <v>0</v>
      </c>
      <c r="GU35" s="100">
        <f>IF(GU$6&lt;=$C$2,SUMIFS('Pooled CF'!$E:$E,'Pooled CF'!$A:$A,$A35,'Pooled CF'!$G:$G,GU$6),0)+IF(GU$6=$C$2,$K35)</f>
        <v>0</v>
      </c>
      <c r="GV35" s="100">
        <f>IF(GV$6&lt;=$C$2,SUMIFS('Pooled CF'!$E:$E,'Pooled CF'!$A:$A,$A35,'Pooled CF'!$G:$G,GV$6),0)+IF(GV$6=$C$2,$K35)</f>
        <v>0</v>
      </c>
      <c r="GW35" s="100">
        <f>IF(GW$6&lt;=$C$2,SUMIFS('Pooled CF'!$E:$E,'Pooled CF'!$A:$A,$A35,'Pooled CF'!$G:$G,GW$6),0)+IF(GW$6=$C$2,$K35)</f>
        <v>0</v>
      </c>
      <c r="GY35" s="85">
        <f t="shared" si="13"/>
        <v>-39068215.050000004</v>
      </c>
      <c r="GZ35" s="85">
        <f t="shared" si="13"/>
        <v>5119608.5600000005</v>
      </c>
      <c r="HA35" s="85">
        <f t="shared" si="13"/>
        <v>5117933.68</v>
      </c>
      <c r="HB35" s="85">
        <f t="shared" si="13"/>
        <v>4167228.72</v>
      </c>
      <c r="HC35" s="85">
        <f t="shared" si="13"/>
        <v>1864904.6900000004</v>
      </c>
      <c r="HD35" s="85">
        <f t="shared" si="13"/>
        <v>1566228.08</v>
      </c>
      <c r="HE35" s="85">
        <f t="shared" si="13"/>
        <v>1157418.4200000004</v>
      </c>
      <c r="HF35" s="85">
        <f t="shared" si="13"/>
        <v>65493.24</v>
      </c>
      <c r="HG35" s="85">
        <f t="shared" si="13"/>
        <v>0</v>
      </c>
      <c r="HH35" s="85">
        <f t="shared" ca="1" si="13"/>
        <v>0</v>
      </c>
      <c r="HI35" s="85">
        <f t="shared" si="13"/>
        <v>0</v>
      </c>
      <c r="HJ35" s="85">
        <f t="shared" si="13"/>
        <v>0</v>
      </c>
      <c r="HK35" s="85">
        <f t="shared" si="13"/>
        <v>0</v>
      </c>
      <c r="HL35" s="85">
        <f t="shared" si="13"/>
        <v>0</v>
      </c>
      <c r="HM35" s="85">
        <f t="shared" si="13"/>
        <v>0</v>
      </c>
      <c r="HN35" s="85">
        <f t="shared" si="13"/>
        <v>0</v>
      </c>
      <c r="HO35" s="85">
        <f t="shared" ca="1" si="12"/>
        <v>-20009399.66</v>
      </c>
    </row>
    <row r="36" spans="1:224" ht="4.95" hidden="1" customHeight="1" outlineLevel="1" x14ac:dyDescent="0.75"/>
    <row r="37" spans="1:224" hidden="1" outlineLevel="1" x14ac:dyDescent="0.75">
      <c r="B37" s="91" t="s">
        <v>243</v>
      </c>
      <c r="C37" s="117"/>
      <c r="D37" s="117">
        <f ca="1">MIN(D8:D36)</f>
        <v>42794</v>
      </c>
      <c r="E37" s="114">
        <f ca="1">SUM(E8:E36)</f>
        <v>2105985669.78</v>
      </c>
      <c r="F37" s="115">
        <f ca="1">G37/E37</f>
        <v>0.47855858161427201</v>
      </c>
      <c r="G37" s="114">
        <f ca="1">SUM(G8:G36)</f>
        <v>1007837515.0298994</v>
      </c>
      <c r="H37" s="114">
        <f ca="1">SUM(H8:H36)</f>
        <v>748687596.00123811</v>
      </c>
      <c r="I37" s="114">
        <f ca="1">SUM(I8:I36)</f>
        <v>1862057130.98</v>
      </c>
      <c r="J37" s="267">
        <f ca="1">K37/I37</f>
        <v>0.50362429229326522</v>
      </c>
      <c r="K37" s="114">
        <f ca="1">SUM(K8:K36)</f>
        <v>937777204.79943037</v>
      </c>
      <c r="L37" s="115">
        <f ca="1">IFERROR(XIRR(OFFSET($N37,0,MATCH($D37,$O$6:$GW$6,0)):$GW37,OFFSET($N$6,0,MATCH($D37,$O$6:$GW$6,0)):$GW$6),"N/A")</f>
        <v>9.0229240059852611E-2</v>
      </c>
      <c r="M37" s="116">
        <f ca="1">(HO37+G37)/G37</f>
        <v>1.6733498958417283</v>
      </c>
      <c r="N37" s="11"/>
      <c r="O37" s="114">
        <f t="shared" ref="O37:BZ37" si="14">SUM(O8:O36)</f>
        <v>-43347451</v>
      </c>
      <c r="P37" s="114">
        <f t="shared" si="14"/>
        <v>420938.93</v>
      </c>
      <c r="Q37" s="114">
        <f t="shared" si="14"/>
        <v>434961.51</v>
      </c>
      <c r="R37" s="114">
        <f t="shared" si="14"/>
        <v>-44765636.43</v>
      </c>
      <c r="S37" s="114">
        <f t="shared" si="14"/>
        <v>-48772921.869389974</v>
      </c>
      <c r="T37" s="114">
        <f t="shared" si="14"/>
        <v>1308032.3400000001</v>
      </c>
      <c r="U37" s="114">
        <f t="shared" si="14"/>
        <v>-83616206.092825696</v>
      </c>
      <c r="V37" s="114">
        <f t="shared" si="14"/>
        <v>1996791.49</v>
      </c>
      <c r="W37" s="114">
        <f t="shared" si="14"/>
        <v>-74373547.851462081</v>
      </c>
      <c r="X37" s="114">
        <f t="shared" si="14"/>
        <v>-123593247.30392081</v>
      </c>
      <c r="Y37" s="114">
        <f t="shared" si="14"/>
        <v>3495832.76</v>
      </c>
      <c r="Z37" s="114">
        <f t="shared" si="14"/>
        <v>3496119.3000000007</v>
      </c>
      <c r="AA37" s="114">
        <f t="shared" si="14"/>
        <v>-49707418.885390587</v>
      </c>
      <c r="AB37" s="114">
        <f t="shared" si="14"/>
        <v>-16152573.528652998</v>
      </c>
      <c r="AC37" s="114">
        <f t="shared" si="14"/>
        <v>-50882735.426227242</v>
      </c>
      <c r="AD37" s="114">
        <f t="shared" si="14"/>
        <v>4509887.59</v>
      </c>
      <c r="AE37" s="114">
        <f t="shared" si="14"/>
        <v>4655580.6700000009</v>
      </c>
      <c r="AF37" s="114">
        <f t="shared" si="14"/>
        <v>4504976.6599999992</v>
      </c>
      <c r="AG37" s="114">
        <f t="shared" si="14"/>
        <v>-36502414.772926398</v>
      </c>
      <c r="AH37" s="114">
        <f t="shared" si="14"/>
        <v>4998352.76</v>
      </c>
      <c r="AI37" s="114">
        <f t="shared" si="14"/>
        <v>-134088356.1059294</v>
      </c>
      <c r="AJ37" s="114">
        <f t="shared" si="14"/>
        <v>6191391.0899999989</v>
      </c>
      <c r="AK37" s="114">
        <f t="shared" si="14"/>
        <v>-65775045.576623999</v>
      </c>
      <c r="AL37" s="114">
        <f t="shared" si="14"/>
        <v>6566419.4000000004</v>
      </c>
      <c r="AM37" s="114">
        <f t="shared" si="14"/>
        <v>-32769464.649999995</v>
      </c>
      <c r="AN37" s="114">
        <f t="shared" si="14"/>
        <v>-33633436.33251299</v>
      </c>
      <c r="AO37" s="114">
        <f t="shared" si="14"/>
        <v>-29184697.046497505</v>
      </c>
      <c r="AP37" s="114">
        <f t="shared" si="14"/>
        <v>7514009.4700000007</v>
      </c>
      <c r="AQ37" s="114">
        <f t="shared" si="14"/>
        <v>-78068013.826301515</v>
      </c>
      <c r="AR37" s="114">
        <f t="shared" si="14"/>
        <v>8148501.9199999999</v>
      </c>
      <c r="AS37" s="114">
        <f t="shared" si="14"/>
        <v>8378425.4399999985</v>
      </c>
      <c r="AT37" s="114">
        <f t="shared" si="14"/>
        <v>8377583.1900000023</v>
      </c>
      <c r="AU37" s="114">
        <f t="shared" si="14"/>
        <v>8103793.870000001</v>
      </c>
      <c r="AV37" s="114">
        <f t="shared" si="14"/>
        <v>8334971.7599999988</v>
      </c>
      <c r="AW37" s="114">
        <f t="shared" si="14"/>
        <v>8034477.7800000003</v>
      </c>
      <c r="AX37" s="114">
        <f t="shared" si="14"/>
        <v>8549410.8800000008</v>
      </c>
      <c r="AY37" s="114">
        <f t="shared" si="14"/>
        <v>8126580.29</v>
      </c>
      <c r="AZ37" s="114">
        <f t="shared" si="14"/>
        <v>8108646.7299999995</v>
      </c>
      <c r="BA37" s="114">
        <f t="shared" si="14"/>
        <v>8388816.1800000016</v>
      </c>
      <c r="BB37" s="114">
        <f t="shared" si="14"/>
        <v>8197964.660000002</v>
      </c>
      <c r="BC37" s="114">
        <f t="shared" si="14"/>
        <v>8307601.8100000005</v>
      </c>
      <c r="BD37" s="114">
        <f t="shared" si="14"/>
        <v>7923257.8400000008</v>
      </c>
      <c r="BE37" s="114">
        <f t="shared" si="14"/>
        <v>8144993.5499999998</v>
      </c>
      <c r="BF37" s="114">
        <f t="shared" si="14"/>
        <v>8086824.1999999993</v>
      </c>
      <c r="BG37" s="114">
        <f t="shared" si="14"/>
        <v>7523046.9100000011</v>
      </c>
      <c r="BH37" s="114">
        <f t="shared" si="14"/>
        <v>7650524.5499999998</v>
      </c>
      <c r="BI37" s="114">
        <f t="shared" si="14"/>
        <v>7440053.0200000014</v>
      </c>
      <c r="BJ37" s="114">
        <f t="shared" si="14"/>
        <v>7423944.2599999979</v>
      </c>
      <c r="BK37" s="114">
        <f t="shared" si="14"/>
        <v>7601732.6500000013</v>
      </c>
      <c r="BL37" s="114">
        <f t="shared" si="14"/>
        <v>7712821.3599999994</v>
      </c>
      <c r="BM37" s="114">
        <f t="shared" si="14"/>
        <v>7832670.4199999999</v>
      </c>
      <c r="BN37" s="114">
        <f t="shared" si="14"/>
        <v>7472269.4400000004</v>
      </c>
      <c r="BO37" s="114">
        <f t="shared" si="14"/>
        <v>7801430.7199999997</v>
      </c>
      <c r="BP37" s="114">
        <f t="shared" si="14"/>
        <v>7513974.1199999982</v>
      </c>
      <c r="BQ37" s="114">
        <f t="shared" si="14"/>
        <v>7721758.25</v>
      </c>
      <c r="BR37" s="114">
        <f t="shared" si="14"/>
        <v>7783139.5600000005</v>
      </c>
      <c r="BS37" s="114">
        <f t="shared" si="14"/>
        <v>7900340.3800000018</v>
      </c>
      <c r="BT37" s="114">
        <f t="shared" si="14"/>
        <v>7990309.8600000013</v>
      </c>
      <c r="BU37" s="114">
        <f t="shared" si="14"/>
        <v>7372660.1699999999</v>
      </c>
      <c r="BV37" s="114">
        <f t="shared" si="14"/>
        <v>7868907.0900000036</v>
      </c>
      <c r="BW37" s="114">
        <f t="shared" si="14"/>
        <v>7835564.5599999996</v>
      </c>
      <c r="BX37" s="114">
        <f t="shared" si="14"/>
        <v>7787274.1300000018</v>
      </c>
      <c r="BY37" s="114">
        <f t="shared" si="14"/>
        <v>8237995.3000000007</v>
      </c>
      <c r="BZ37" s="114">
        <f t="shared" si="14"/>
        <v>8119851.0499999998</v>
      </c>
      <c r="CA37" s="114">
        <f t="shared" ref="CA37:EL37" si="15">SUM(CA8:CA36)</f>
        <v>7950182.9200000027</v>
      </c>
      <c r="CB37" s="114">
        <f t="shared" si="15"/>
        <v>7998444.2300000023</v>
      </c>
      <c r="CC37" s="114">
        <f t="shared" si="15"/>
        <v>7851043.6699999999</v>
      </c>
      <c r="CD37" s="114">
        <f t="shared" si="15"/>
        <v>7772264.0999999978</v>
      </c>
      <c r="CE37" s="114">
        <f t="shared" si="15"/>
        <v>7546689.5500000007</v>
      </c>
      <c r="CF37" s="114">
        <f t="shared" si="15"/>
        <v>8240866.450000003</v>
      </c>
      <c r="CG37" s="114">
        <f t="shared" si="15"/>
        <v>7520424.4800000014</v>
      </c>
      <c r="CH37" s="114">
        <f t="shared" si="15"/>
        <v>7628255.5599999987</v>
      </c>
      <c r="CI37" s="114">
        <f t="shared" si="15"/>
        <v>7769484.6000000006</v>
      </c>
      <c r="CJ37" s="114">
        <f t="shared" si="15"/>
        <v>7601179.1699999999</v>
      </c>
      <c r="CK37" s="114">
        <f t="shared" si="15"/>
        <v>7534438.8399999999</v>
      </c>
      <c r="CL37" s="114">
        <f t="shared" si="15"/>
        <v>8351458.9599999972</v>
      </c>
      <c r="CM37" s="114">
        <f t="shared" si="15"/>
        <v>7979210.1500000004</v>
      </c>
      <c r="CN37" s="114">
        <f t="shared" si="15"/>
        <v>7461601.8600000003</v>
      </c>
      <c r="CO37" s="114">
        <f t="shared" si="15"/>
        <v>7809780.830000001</v>
      </c>
      <c r="CP37" s="114">
        <f t="shared" si="15"/>
        <v>7687119.1300000008</v>
      </c>
      <c r="CQ37" s="114">
        <f t="shared" si="15"/>
        <v>7308556.4800000004</v>
      </c>
      <c r="CR37" s="114">
        <f t="shared" si="15"/>
        <v>7455854.8299999982</v>
      </c>
      <c r="CS37" s="114">
        <f t="shared" si="15"/>
        <v>7329281.5500000007</v>
      </c>
      <c r="CT37" s="114">
        <f t="shared" si="15"/>
        <v>7592087.1600000001</v>
      </c>
      <c r="CU37" s="114">
        <f t="shared" si="15"/>
        <v>7184450.7800000003</v>
      </c>
      <c r="CV37" s="114">
        <f t="shared" si="15"/>
        <v>7248334.9400000013</v>
      </c>
      <c r="CW37" s="114">
        <f t="shared" si="15"/>
        <v>7451898.9099999992</v>
      </c>
      <c r="CX37" s="114">
        <f t="shared" si="15"/>
        <v>7117225.7799999984</v>
      </c>
      <c r="CY37" s="114">
        <f t="shared" si="15"/>
        <v>7207970.8399999999</v>
      </c>
      <c r="CZ37" s="114">
        <f t="shared" si="15"/>
        <v>6980022.2600000007</v>
      </c>
      <c r="DA37" s="114">
        <f t="shared" si="15"/>
        <v>7600988.6900000023</v>
      </c>
      <c r="DB37" s="114">
        <f t="shared" si="15"/>
        <v>7712644.0899999989</v>
      </c>
      <c r="DC37" s="114">
        <f t="shared" si="15"/>
        <v>6671503.6100000022</v>
      </c>
      <c r="DD37" s="114">
        <f t="shared" si="15"/>
        <v>7074306.0900000008</v>
      </c>
      <c r="DE37" s="114">
        <f t="shared" si="15"/>
        <v>6846752.9299999988</v>
      </c>
      <c r="DF37" s="114">
        <f t="shared" si="15"/>
        <v>6537200.7100000009</v>
      </c>
      <c r="DG37" s="114">
        <f t="shared" si="15"/>
        <v>6937890.0499999989</v>
      </c>
      <c r="DH37" s="114">
        <f t="shared" si="15"/>
        <v>6834141.4000000013</v>
      </c>
      <c r="DI37" s="114">
        <f t="shared" si="15"/>
        <v>6943044.5899999999</v>
      </c>
      <c r="DJ37" s="114">
        <f t="shared" si="15"/>
        <v>6764381.9299999997</v>
      </c>
      <c r="DK37" s="114">
        <f t="shared" si="15"/>
        <v>7267064.870000001</v>
      </c>
      <c r="DL37" s="114">
        <f t="shared" si="15"/>
        <v>7950340.8300000001</v>
      </c>
      <c r="DM37" s="114">
        <f t="shared" si="15"/>
        <v>7296281.0600000005</v>
      </c>
      <c r="DN37" s="114">
        <f t="shared" si="15"/>
        <v>7726122.5900000008</v>
      </c>
      <c r="DO37" s="114">
        <f t="shared" si="15"/>
        <v>6436509.8099999996</v>
      </c>
      <c r="DP37" s="114">
        <f t="shared" si="15"/>
        <v>7740628.629999998</v>
      </c>
      <c r="DQ37" s="114">
        <f t="shared" si="15"/>
        <v>6271935.5699999994</v>
      </c>
      <c r="DR37" s="114">
        <f t="shared" si="15"/>
        <v>6554659.7999999998</v>
      </c>
      <c r="DS37" s="114">
        <f t="shared" si="15"/>
        <v>6815904.9399999985</v>
      </c>
      <c r="DT37" s="114">
        <f t="shared" si="15"/>
        <v>6978622.2899999991</v>
      </c>
      <c r="DU37" s="114">
        <f t="shared" si="15"/>
        <v>7064803.4399999985</v>
      </c>
      <c r="DV37" s="114">
        <f t="shared" si="15"/>
        <v>6274116.8799999999</v>
      </c>
      <c r="DW37" s="114">
        <f t="shared" ca="1" si="15"/>
        <v>944087067.7694304</v>
      </c>
      <c r="DX37" s="114">
        <f t="shared" si="15"/>
        <v>0</v>
      </c>
      <c r="DY37" s="114">
        <f t="shared" si="15"/>
        <v>0</v>
      </c>
      <c r="DZ37" s="114">
        <f t="shared" si="15"/>
        <v>0</v>
      </c>
      <c r="EA37" s="114">
        <f t="shared" si="15"/>
        <v>0</v>
      </c>
      <c r="EB37" s="114">
        <f t="shared" si="15"/>
        <v>0</v>
      </c>
      <c r="EC37" s="114">
        <f t="shared" si="15"/>
        <v>0</v>
      </c>
      <c r="ED37" s="114">
        <f t="shared" si="15"/>
        <v>0</v>
      </c>
      <c r="EE37" s="114">
        <f t="shared" si="15"/>
        <v>0</v>
      </c>
      <c r="EF37" s="114">
        <f t="shared" si="15"/>
        <v>0</v>
      </c>
      <c r="EG37" s="114">
        <f t="shared" si="15"/>
        <v>0</v>
      </c>
      <c r="EH37" s="114">
        <f t="shared" si="15"/>
        <v>0</v>
      </c>
      <c r="EI37" s="114">
        <f t="shared" si="15"/>
        <v>0</v>
      </c>
      <c r="EJ37" s="114">
        <f t="shared" si="15"/>
        <v>0</v>
      </c>
      <c r="EK37" s="114">
        <f t="shared" si="15"/>
        <v>0</v>
      </c>
      <c r="EL37" s="114">
        <f t="shared" si="15"/>
        <v>0</v>
      </c>
      <c r="EM37" s="114">
        <f t="shared" ref="EM37:GW37" si="16">SUM(EM8:EM36)</f>
        <v>0</v>
      </c>
      <c r="EN37" s="114">
        <f t="shared" si="16"/>
        <v>0</v>
      </c>
      <c r="EO37" s="114">
        <f t="shared" si="16"/>
        <v>0</v>
      </c>
      <c r="EP37" s="114">
        <f t="shared" si="16"/>
        <v>0</v>
      </c>
      <c r="EQ37" s="114">
        <f t="shared" si="16"/>
        <v>0</v>
      </c>
      <c r="ER37" s="114">
        <f t="shared" si="16"/>
        <v>0</v>
      </c>
      <c r="ES37" s="114">
        <f t="shared" si="16"/>
        <v>0</v>
      </c>
      <c r="ET37" s="114">
        <f t="shared" si="16"/>
        <v>0</v>
      </c>
      <c r="EU37" s="114">
        <f t="shared" si="16"/>
        <v>0</v>
      </c>
      <c r="EV37" s="114">
        <f t="shared" si="16"/>
        <v>0</v>
      </c>
      <c r="EW37" s="114">
        <f t="shared" si="16"/>
        <v>0</v>
      </c>
      <c r="EX37" s="114">
        <f t="shared" si="16"/>
        <v>0</v>
      </c>
      <c r="EY37" s="114">
        <f t="shared" si="16"/>
        <v>0</v>
      </c>
      <c r="EZ37" s="114">
        <f t="shared" si="16"/>
        <v>0</v>
      </c>
      <c r="FA37" s="114">
        <f t="shared" si="16"/>
        <v>0</v>
      </c>
      <c r="FB37" s="114">
        <f t="shared" si="16"/>
        <v>0</v>
      </c>
      <c r="FC37" s="114">
        <f t="shared" si="16"/>
        <v>0</v>
      </c>
      <c r="FD37" s="114">
        <f t="shared" si="16"/>
        <v>0</v>
      </c>
      <c r="FE37" s="114">
        <f t="shared" si="16"/>
        <v>0</v>
      </c>
      <c r="FF37" s="114">
        <f t="shared" si="16"/>
        <v>0</v>
      </c>
      <c r="FG37" s="114">
        <f t="shared" si="16"/>
        <v>0</v>
      </c>
      <c r="FH37" s="114">
        <f t="shared" si="16"/>
        <v>0</v>
      </c>
      <c r="FI37" s="114">
        <f t="shared" si="16"/>
        <v>0</v>
      </c>
      <c r="FJ37" s="114">
        <f t="shared" si="16"/>
        <v>0</v>
      </c>
      <c r="FK37" s="114">
        <f t="shared" si="16"/>
        <v>0</v>
      </c>
      <c r="FL37" s="114">
        <f t="shared" si="16"/>
        <v>0</v>
      </c>
      <c r="FM37" s="114">
        <f t="shared" si="16"/>
        <v>0</v>
      </c>
      <c r="FN37" s="114">
        <f t="shared" si="16"/>
        <v>0</v>
      </c>
      <c r="FO37" s="114">
        <f t="shared" si="16"/>
        <v>0</v>
      </c>
      <c r="FP37" s="114">
        <f t="shared" si="16"/>
        <v>0</v>
      </c>
      <c r="FQ37" s="114">
        <f t="shared" si="16"/>
        <v>0</v>
      </c>
      <c r="FR37" s="114">
        <f t="shared" si="16"/>
        <v>0</v>
      </c>
      <c r="FS37" s="114">
        <f t="shared" si="16"/>
        <v>0</v>
      </c>
      <c r="FT37" s="114">
        <f t="shared" si="16"/>
        <v>0</v>
      </c>
      <c r="FU37" s="114">
        <f t="shared" si="16"/>
        <v>0</v>
      </c>
      <c r="FV37" s="114">
        <f t="shared" si="16"/>
        <v>0</v>
      </c>
      <c r="FW37" s="114">
        <f t="shared" si="16"/>
        <v>0</v>
      </c>
      <c r="FX37" s="114">
        <f t="shared" si="16"/>
        <v>0</v>
      </c>
      <c r="FY37" s="114">
        <f t="shared" si="16"/>
        <v>0</v>
      </c>
      <c r="FZ37" s="114">
        <f t="shared" si="16"/>
        <v>0</v>
      </c>
      <c r="GA37" s="114">
        <f t="shared" si="16"/>
        <v>0</v>
      </c>
      <c r="GB37" s="114">
        <f t="shared" si="16"/>
        <v>0</v>
      </c>
      <c r="GC37" s="114">
        <f t="shared" si="16"/>
        <v>0</v>
      </c>
      <c r="GD37" s="114">
        <f t="shared" si="16"/>
        <v>0</v>
      </c>
      <c r="GE37" s="114">
        <f t="shared" si="16"/>
        <v>0</v>
      </c>
      <c r="GF37" s="114">
        <f t="shared" si="16"/>
        <v>0</v>
      </c>
      <c r="GG37" s="114">
        <f t="shared" si="16"/>
        <v>0</v>
      </c>
      <c r="GH37" s="114">
        <f t="shared" si="16"/>
        <v>0</v>
      </c>
      <c r="GI37" s="114">
        <f t="shared" si="16"/>
        <v>0</v>
      </c>
      <c r="GJ37" s="114">
        <f t="shared" si="16"/>
        <v>0</v>
      </c>
      <c r="GK37" s="114">
        <f t="shared" si="16"/>
        <v>0</v>
      </c>
      <c r="GL37" s="114">
        <f t="shared" si="16"/>
        <v>0</v>
      </c>
      <c r="GM37" s="114">
        <f t="shared" si="16"/>
        <v>0</v>
      </c>
      <c r="GN37" s="114">
        <f t="shared" si="16"/>
        <v>0</v>
      </c>
      <c r="GO37" s="114">
        <f t="shared" si="16"/>
        <v>0</v>
      </c>
      <c r="GP37" s="114">
        <f t="shared" si="16"/>
        <v>0</v>
      </c>
      <c r="GQ37" s="114">
        <f t="shared" si="16"/>
        <v>0</v>
      </c>
      <c r="GR37" s="114">
        <f t="shared" si="16"/>
        <v>0</v>
      </c>
      <c r="GS37" s="114">
        <f t="shared" si="16"/>
        <v>0</v>
      </c>
      <c r="GT37" s="114">
        <f t="shared" si="16"/>
        <v>0</v>
      </c>
      <c r="GU37" s="114">
        <f t="shared" si="16"/>
        <v>0</v>
      </c>
      <c r="GV37" s="114">
        <f t="shared" si="16"/>
        <v>0</v>
      </c>
      <c r="GW37" s="114">
        <f t="shared" si="16"/>
        <v>0</v>
      </c>
      <c r="GX37" s="11"/>
      <c r="GY37" s="114">
        <f t="shared" si="13"/>
        <v>-410812453.51759857</v>
      </c>
      <c r="GZ37" s="114">
        <f t="shared" si="13"/>
        <v>-324752236.22575063</v>
      </c>
      <c r="HA37" s="114">
        <f t="shared" si="13"/>
        <v>-110197429.02531199</v>
      </c>
      <c r="HB37" s="114">
        <f t="shared" si="13"/>
        <v>96447720.620000005</v>
      </c>
      <c r="HC37" s="114">
        <f t="shared" si="13"/>
        <v>92127051.189999983</v>
      </c>
      <c r="HD37" s="114">
        <f t="shared" si="13"/>
        <v>94729507.530000016</v>
      </c>
      <c r="HE37" s="114">
        <f t="shared" si="13"/>
        <v>91916221.959999993</v>
      </c>
      <c r="HF37" s="114">
        <f t="shared" si="13"/>
        <v>86688186.079999998</v>
      </c>
      <c r="HG37" s="114">
        <f t="shared" si="13"/>
        <v>84705542.039999992</v>
      </c>
      <c r="HH37" s="114">
        <f t="shared" ca="1" si="13"/>
        <v>977775175.11943042</v>
      </c>
      <c r="HI37" s="114">
        <f t="shared" si="13"/>
        <v>0</v>
      </c>
      <c r="HJ37" s="114">
        <f t="shared" si="13"/>
        <v>0</v>
      </c>
      <c r="HK37" s="114">
        <f t="shared" si="13"/>
        <v>0</v>
      </c>
      <c r="HL37" s="114">
        <f t="shared" si="13"/>
        <v>0</v>
      </c>
      <c r="HM37" s="114">
        <f t="shared" si="13"/>
        <v>0</v>
      </c>
      <c r="HN37" s="114">
        <f t="shared" si="13"/>
        <v>0</v>
      </c>
      <c r="HO37" s="114">
        <f t="shared" ref="HO37" ca="1" si="17">SUM(GY37:HN37)</f>
        <v>678627285.77076912</v>
      </c>
      <c r="HP37" s="94"/>
    </row>
    <row r="38" spans="1:224" hidden="1" outlineLevel="1" x14ac:dyDescent="0.75"/>
    <row r="39" spans="1:224" collapsed="1" x14ac:dyDescent="0.75">
      <c r="B39" t="s">
        <v>287</v>
      </c>
      <c r="C39" s="105"/>
      <c r="D39" s="105"/>
      <c r="E39" s="94"/>
      <c r="F39" s="109"/>
      <c r="G39" s="244"/>
      <c r="H39" s="94">
        <f ca="1">SUMIFS($O39:$GW39,$O$6:$GW$6,"&lt;="&amp;$C$2)</f>
        <v>-1007837515.0298994</v>
      </c>
      <c r="I39" s="94"/>
      <c r="J39" s="94"/>
      <c r="K39" s="94"/>
      <c r="L39" s="109"/>
      <c r="M39" s="95"/>
      <c r="O39" s="270">
        <f ca="1">IF(O$6&lt;=$C$2,OFFSET('HTM Output'!$J$69,0,MATCH(O$6,'HTM Output'!$K$6:$GS$6,0)),0)</f>
        <v>-43347451</v>
      </c>
      <c r="P39" s="270">
        <f ca="1">IF(P$6&lt;=$C$2,OFFSET('HTM Output'!$J$69,0,MATCH(P$6,'HTM Output'!$K$6:$GS$6,0)),0)</f>
        <v>0</v>
      </c>
      <c r="Q39" s="270">
        <f ca="1">IF(Q$6&lt;=$C$2,OFFSET('HTM Output'!$J$69,0,MATCH(Q$6,'HTM Output'!$K$6:$GS$6,0)),0)</f>
        <v>0</v>
      </c>
      <c r="R39" s="270">
        <f ca="1">IF(R$6&lt;=$C$2,OFFSET('HTM Output'!$J$69,0,MATCH(R$6,'HTM Output'!$K$6:$GS$6,0)),0)</f>
        <v>-45186561</v>
      </c>
      <c r="S39" s="270">
        <f ca="1">IF(S$6&lt;=$C$2,OFFSET('HTM Output'!$J$69,0,MATCH(S$6,'HTM Output'!$K$6:$GS$6,0)),0)</f>
        <v>-49225235.270628005</v>
      </c>
      <c r="T39" s="270">
        <f ca="1">IF(T$6&lt;=$C$2,OFFSET('HTM Output'!$J$69,0,MATCH(T$6,'HTM Output'!$K$6:$GS$6,0)),0)</f>
        <v>0</v>
      </c>
      <c r="U39" s="270">
        <f ca="1">IF(U$6&lt;=$C$2,OFFSET('HTM Output'!$J$69,0,MATCH(U$6,'HTM Output'!$K$6:$GS$6,0)),0)</f>
        <v>-84968513.292825699</v>
      </c>
      <c r="V39" s="270">
        <f ca="1">IF(V$6&lt;=$C$2,OFFSET('HTM Output'!$J$69,0,MATCH(V$6,'HTM Output'!$K$6:$GS$6,0)),0)</f>
        <v>0</v>
      </c>
      <c r="W39" s="270">
        <f ca="1">IF(W$6&lt;=$C$2,OFFSET('HTM Output'!$J$69,0,MATCH(W$6,'HTM Output'!$K$6:$GS$6,0)),0)</f>
        <v>-76305212.471462086</v>
      </c>
      <c r="X39" s="270">
        <f ca="1">IF(X$6&lt;=$C$2,OFFSET('HTM Output'!$J$69,0,MATCH(X$6,'HTM Output'!$K$6:$GS$6,0)),0)</f>
        <v>-126243909.67392081</v>
      </c>
      <c r="Y39" s="270">
        <f ca="1">IF(Y$6&lt;=$C$2,OFFSET('HTM Output'!$J$69,0,MATCH(Y$6,'HTM Output'!$K$6:$GS$6,0)),0)</f>
        <v>0</v>
      </c>
      <c r="Z39" s="270">
        <f ca="1">IF(Z$6&lt;=$C$2,OFFSET('HTM Output'!$J$69,0,MATCH(Z$6,'HTM Output'!$K$6:$GS$6,0)),0)</f>
        <v>0</v>
      </c>
      <c r="AA39" s="270">
        <f ca="1">IF(AA$6&lt;=$C$2,OFFSET('HTM Output'!$J$69,0,MATCH(AA$6,'HTM Output'!$K$6:$GS$6,0)),0)</f>
        <v>-53204081.805390596</v>
      </c>
      <c r="AB39" s="270">
        <f ca="1">IF(AB$6&lt;=$C$2,OFFSET('HTM Output'!$J$69,0,MATCH(AB$6,'HTM Output'!$K$6:$GS$6,0)),0)</f>
        <v>-20066513.548652999</v>
      </c>
      <c r="AC39" s="270">
        <f ca="1">IF(AC$6&lt;=$C$2,OFFSET('HTM Output'!$J$69,0,MATCH(AC$6,'HTM Output'!$K$6:$GS$6,0)),0)</f>
        <v>-55125851.606227249</v>
      </c>
      <c r="AD39" s="270">
        <f ca="1">IF(AD$6&lt;=$C$2,OFFSET('HTM Output'!$J$69,0,MATCH(AD$6,'HTM Output'!$K$6:$GS$6,0)),0)</f>
        <v>0</v>
      </c>
      <c r="AE39" s="270">
        <f ca="1">IF(AE$6&lt;=$C$2,OFFSET('HTM Output'!$J$69,0,MATCH(AE$6,'HTM Output'!$K$6:$GS$6,0)),0)</f>
        <v>0</v>
      </c>
      <c r="AF39" s="270">
        <f ca="1">IF(AF$6&lt;=$C$2,OFFSET('HTM Output'!$J$69,0,MATCH(AF$6,'HTM Output'!$K$6:$GS$6,0)),0)</f>
        <v>0</v>
      </c>
      <c r="AG39" s="270">
        <f ca="1">IF(AG$6&lt;=$C$2,OFFSET('HTM Output'!$J$69,0,MATCH(AG$6,'HTM Output'!$K$6:$GS$6,0)),0)</f>
        <v>-41157452.022926398</v>
      </c>
      <c r="AH39" s="270">
        <f ca="1">IF(AH$6&lt;=$C$2,OFFSET('HTM Output'!$J$69,0,MATCH(AH$6,'HTM Output'!$K$6:$GS$6,0)),0)</f>
        <v>0</v>
      </c>
      <c r="AI39" s="270">
        <f ca="1">IF(AI$6&lt;=$C$2,OFFSET('HTM Output'!$J$69,0,MATCH(AI$6,'HTM Output'!$K$6:$GS$6,0)),0)</f>
        <v>-138923827.96592939</v>
      </c>
      <c r="AJ39" s="270">
        <f ca="1">IF(AJ$6&lt;=$C$2,OFFSET('HTM Output'!$J$69,0,MATCH(AJ$6,'HTM Output'!$K$6:$GS$6,0)),0)</f>
        <v>0</v>
      </c>
      <c r="AK39" s="270">
        <f ca="1">IF(AK$6&lt;=$C$2,OFFSET('HTM Output'!$J$69,0,MATCH(AK$6,'HTM Output'!$K$6:$GS$6,0)),0)</f>
        <v>-71752032.356623992</v>
      </c>
      <c r="AL39" s="270">
        <f ca="1">IF(AL$6&lt;=$C$2,OFFSET('HTM Output'!$J$69,0,MATCH(AL$6,'HTM Output'!$K$6:$GS$6,0)),0)</f>
        <v>0</v>
      </c>
      <c r="AM39" s="270">
        <f ca="1">IF(AM$6&lt;=$C$2,OFFSET('HTM Output'!$J$69,0,MATCH(AM$6,'HTM Output'!$K$6:$GS$6,0)),0)</f>
        <v>-39335516</v>
      </c>
      <c r="AN39" s="270">
        <f ca="1">IF(AN$6&lt;=$C$2,OFFSET('HTM Output'!$J$69,0,MATCH(AN$6,'HTM Output'!$K$6:$GS$6,0)),0)</f>
        <v>-40530203.282513</v>
      </c>
      <c r="AO39" s="270">
        <f ca="1">IF(AO$6&lt;=$C$2,OFFSET('HTM Output'!$J$69,0,MATCH(AO$6,'HTM Output'!$K$6:$GS$6,0)),0)</f>
        <v>-36638887.456497505</v>
      </c>
      <c r="AP39" s="270">
        <f ca="1">IF(AP$6&lt;=$C$2,OFFSET('HTM Output'!$J$69,0,MATCH(AP$6,'HTM Output'!$K$6:$GS$6,0)),0)</f>
        <v>0</v>
      </c>
      <c r="AQ39" s="270">
        <f ca="1">IF(AQ$6&lt;=$C$2,OFFSET('HTM Output'!$J$69,0,MATCH(AQ$6,'HTM Output'!$K$6:$GS$6,0)),0)</f>
        <v>-85826266.276301503</v>
      </c>
      <c r="AR39" s="270">
        <f ca="1">IF(AR$6&lt;=$C$2,OFFSET('HTM Output'!$J$69,0,MATCH(AR$6,'HTM Output'!$K$6:$GS$6,0)),0)</f>
        <v>0</v>
      </c>
      <c r="AS39" s="270">
        <f ca="1">IF(AS$6&lt;=$C$2,OFFSET('HTM Output'!$J$69,0,MATCH(AS$6,'HTM Output'!$K$6:$GS$6,0)),0)</f>
        <v>0</v>
      </c>
      <c r="AT39" s="270">
        <f ca="1">IF(AT$6&lt;=$C$2,OFFSET('HTM Output'!$J$69,0,MATCH(AT$6,'HTM Output'!$K$6:$GS$6,0)),0)</f>
        <v>0</v>
      </c>
      <c r="AU39" s="270">
        <f ca="1">IF(AU$6&lt;=$C$2,OFFSET('HTM Output'!$J$69,0,MATCH(AU$6,'HTM Output'!$K$6:$GS$6,0)),0)</f>
        <v>0</v>
      </c>
      <c r="AV39" s="270">
        <f ca="1">IF(AV$6&lt;=$C$2,OFFSET('HTM Output'!$J$69,0,MATCH(AV$6,'HTM Output'!$K$6:$GS$6,0)),0)</f>
        <v>0</v>
      </c>
      <c r="AW39" s="270">
        <f ca="1">IF(AW$6&lt;=$C$2,OFFSET('HTM Output'!$J$69,0,MATCH(AW$6,'HTM Output'!$K$6:$GS$6,0)),0)</f>
        <v>0</v>
      </c>
      <c r="AX39" s="270">
        <f ca="1">IF(AX$6&lt;=$C$2,OFFSET('HTM Output'!$J$69,0,MATCH(AX$6,'HTM Output'!$K$6:$GS$6,0)),0)</f>
        <v>0</v>
      </c>
      <c r="AY39" s="270">
        <f ca="1">IF(AY$6&lt;=$C$2,OFFSET('HTM Output'!$J$69,0,MATCH(AY$6,'HTM Output'!$K$6:$GS$6,0)),0)</f>
        <v>0</v>
      </c>
      <c r="AZ39" s="270">
        <f ca="1">IF(AZ$6&lt;=$C$2,OFFSET('HTM Output'!$J$69,0,MATCH(AZ$6,'HTM Output'!$K$6:$GS$6,0)),0)</f>
        <v>0</v>
      </c>
      <c r="BA39" s="270">
        <f ca="1">IF(BA$6&lt;=$C$2,OFFSET('HTM Output'!$J$69,0,MATCH(BA$6,'HTM Output'!$K$6:$GS$6,0)),0)</f>
        <v>0</v>
      </c>
      <c r="BB39" s="270">
        <f ca="1">IF(BB$6&lt;=$C$2,OFFSET('HTM Output'!$J$69,0,MATCH(BB$6,'HTM Output'!$K$6:$GS$6,0)),0)</f>
        <v>0</v>
      </c>
      <c r="BC39" s="270">
        <f ca="1">IF(BC$6&lt;=$C$2,OFFSET('HTM Output'!$J$69,0,MATCH(BC$6,'HTM Output'!$K$6:$GS$6,0)),0)</f>
        <v>0</v>
      </c>
      <c r="BD39" s="270">
        <f ca="1">IF(BD$6&lt;=$C$2,OFFSET('HTM Output'!$J$69,0,MATCH(BD$6,'HTM Output'!$K$6:$GS$6,0)),0)</f>
        <v>0</v>
      </c>
      <c r="BE39" s="270">
        <f ca="1">IF(BE$6&lt;=$C$2,OFFSET('HTM Output'!$J$69,0,MATCH(BE$6,'HTM Output'!$K$6:$GS$6,0)),0)</f>
        <v>0</v>
      </c>
      <c r="BF39" s="270">
        <f ca="1">IF(BF$6&lt;=$C$2,OFFSET('HTM Output'!$J$69,0,MATCH(BF$6,'HTM Output'!$K$6:$GS$6,0)),0)</f>
        <v>0</v>
      </c>
      <c r="BG39" s="270">
        <f ca="1">IF(BG$6&lt;=$C$2,OFFSET('HTM Output'!$J$69,0,MATCH(BG$6,'HTM Output'!$K$6:$GS$6,0)),0)</f>
        <v>0</v>
      </c>
      <c r="BH39" s="270">
        <f ca="1">IF(BH$6&lt;=$C$2,OFFSET('HTM Output'!$J$69,0,MATCH(BH$6,'HTM Output'!$K$6:$GS$6,0)),0)</f>
        <v>0</v>
      </c>
      <c r="BI39" s="270">
        <f ca="1">IF(BI$6&lt;=$C$2,OFFSET('HTM Output'!$J$69,0,MATCH(BI$6,'HTM Output'!$K$6:$GS$6,0)),0)</f>
        <v>0</v>
      </c>
      <c r="BJ39" s="270">
        <f ca="1">IF(BJ$6&lt;=$C$2,OFFSET('HTM Output'!$J$69,0,MATCH(BJ$6,'HTM Output'!$K$6:$GS$6,0)),0)</f>
        <v>0</v>
      </c>
      <c r="BK39" s="270">
        <f ca="1">IF(BK$6&lt;=$C$2,OFFSET('HTM Output'!$J$69,0,MATCH(BK$6,'HTM Output'!$K$6:$GS$6,0)),0)</f>
        <v>0</v>
      </c>
      <c r="BL39" s="270">
        <f ca="1">IF(BL$6&lt;=$C$2,OFFSET('HTM Output'!$J$69,0,MATCH(BL$6,'HTM Output'!$K$6:$GS$6,0)),0)</f>
        <v>0</v>
      </c>
      <c r="BM39" s="270">
        <f ca="1">IF(BM$6&lt;=$C$2,OFFSET('HTM Output'!$J$69,0,MATCH(BM$6,'HTM Output'!$K$6:$GS$6,0)),0)</f>
        <v>0</v>
      </c>
      <c r="BN39" s="270">
        <f ca="1">IF(BN$6&lt;=$C$2,OFFSET('HTM Output'!$J$69,0,MATCH(BN$6,'HTM Output'!$K$6:$GS$6,0)),0)</f>
        <v>0</v>
      </c>
      <c r="BO39" s="270">
        <f ca="1">IF(BO$6&lt;=$C$2,OFFSET('HTM Output'!$J$69,0,MATCH(BO$6,'HTM Output'!$K$6:$GS$6,0)),0)</f>
        <v>0</v>
      </c>
      <c r="BP39" s="270">
        <f ca="1">IF(BP$6&lt;=$C$2,OFFSET('HTM Output'!$J$69,0,MATCH(BP$6,'HTM Output'!$K$6:$GS$6,0)),0)</f>
        <v>0</v>
      </c>
      <c r="BQ39" s="270">
        <f ca="1">IF(BQ$6&lt;=$C$2,OFFSET('HTM Output'!$J$69,0,MATCH(BQ$6,'HTM Output'!$K$6:$GS$6,0)),0)</f>
        <v>0</v>
      </c>
      <c r="BR39" s="270">
        <f ca="1">IF(BR$6&lt;=$C$2,OFFSET('HTM Output'!$J$69,0,MATCH(BR$6,'HTM Output'!$K$6:$GS$6,0)),0)</f>
        <v>0</v>
      </c>
      <c r="BS39" s="270">
        <f ca="1">IF(BS$6&lt;=$C$2,OFFSET('HTM Output'!$J$69,0,MATCH(BS$6,'HTM Output'!$K$6:$GS$6,0)),0)</f>
        <v>0</v>
      </c>
      <c r="BT39" s="270">
        <f ca="1">IF(BT$6&lt;=$C$2,OFFSET('HTM Output'!$J$69,0,MATCH(BT$6,'HTM Output'!$K$6:$GS$6,0)),0)</f>
        <v>0</v>
      </c>
      <c r="BU39" s="270">
        <f ca="1">IF(BU$6&lt;=$C$2,OFFSET('HTM Output'!$J$69,0,MATCH(BU$6,'HTM Output'!$K$6:$GS$6,0)),0)</f>
        <v>0</v>
      </c>
      <c r="BV39" s="270">
        <f ca="1">IF(BV$6&lt;=$C$2,OFFSET('HTM Output'!$J$69,0,MATCH(BV$6,'HTM Output'!$K$6:$GS$6,0)),0)</f>
        <v>0</v>
      </c>
      <c r="BW39" s="270">
        <f ca="1">IF(BW$6&lt;=$C$2,OFFSET('HTM Output'!$J$69,0,MATCH(BW$6,'HTM Output'!$K$6:$GS$6,0)),0)</f>
        <v>0</v>
      </c>
      <c r="BX39" s="270">
        <f ca="1">IF(BX$6&lt;=$C$2,OFFSET('HTM Output'!$J$69,0,MATCH(BX$6,'HTM Output'!$K$6:$GS$6,0)),0)</f>
        <v>0</v>
      </c>
      <c r="BY39" s="270">
        <f ca="1">IF(BY$6&lt;=$C$2,OFFSET('HTM Output'!$J$69,0,MATCH(BY$6,'HTM Output'!$K$6:$GS$6,0)),0)</f>
        <v>0</v>
      </c>
      <c r="BZ39" s="270">
        <f ca="1">IF(BZ$6&lt;=$C$2,OFFSET('HTM Output'!$J$69,0,MATCH(BZ$6,'HTM Output'!$K$6:$GS$6,0)),0)</f>
        <v>0</v>
      </c>
      <c r="CA39" s="270">
        <f ca="1">IF(CA$6&lt;=$C$2,OFFSET('HTM Output'!$J$69,0,MATCH(CA$6,'HTM Output'!$K$6:$GS$6,0)),0)</f>
        <v>0</v>
      </c>
      <c r="CB39" s="270">
        <f ca="1">IF(CB$6&lt;=$C$2,OFFSET('HTM Output'!$J$69,0,MATCH(CB$6,'HTM Output'!$K$6:$GS$6,0)),0)</f>
        <v>0</v>
      </c>
      <c r="CC39" s="270">
        <f ca="1">IF(CC$6&lt;=$C$2,OFFSET('HTM Output'!$J$69,0,MATCH(CC$6,'HTM Output'!$K$6:$GS$6,0)),0)</f>
        <v>0</v>
      </c>
      <c r="CD39" s="270">
        <f ca="1">IF(CD$6&lt;=$C$2,OFFSET('HTM Output'!$J$69,0,MATCH(CD$6,'HTM Output'!$K$6:$GS$6,0)),0)</f>
        <v>0</v>
      </c>
      <c r="CE39" s="270">
        <f ca="1">IF(CE$6&lt;=$C$2,OFFSET('HTM Output'!$J$69,0,MATCH(CE$6,'HTM Output'!$K$6:$GS$6,0)),0)</f>
        <v>0</v>
      </c>
      <c r="CF39" s="270">
        <f ca="1">IF(CF$6&lt;=$C$2,OFFSET('HTM Output'!$J$69,0,MATCH(CF$6,'HTM Output'!$K$6:$GS$6,0)),0)</f>
        <v>0</v>
      </c>
      <c r="CG39" s="270">
        <f ca="1">IF(CG$6&lt;=$C$2,OFFSET('HTM Output'!$J$69,0,MATCH(CG$6,'HTM Output'!$K$6:$GS$6,0)),0)</f>
        <v>0</v>
      </c>
      <c r="CH39" s="270">
        <f ca="1">IF(CH$6&lt;=$C$2,OFFSET('HTM Output'!$J$69,0,MATCH(CH$6,'HTM Output'!$K$6:$GS$6,0)),0)</f>
        <v>0</v>
      </c>
      <c r="CI39" s="270">
        <f ca="1">IF(CI$6&lt;=$C$2,OFFSET('HTM Output'!$J$69,0,MATCH(CI$6,'HTM Output'!$K$6:$GS$6,0)),0)</f>
        <v>0</v>
      </c>
      <c r="CJ39" s="270">
        <f ca="1">IF(CJ$6&lt;=$C$2,OFFSET('HTM Output'!$J$69,0,MATCH(CJ$6,'HTM Output'!$K$6:$GS$6,0)),0)</f>
        <v>0</v>
      </c>
      <c r="CK39" s="270">
        <f ca="1">IF(CK$6&lt;=$C$2,OFFSET('HTM Output'!$J$69,0,MATCH(CK$6,'HTM Output'!$K$6:$GS$6,0)),0)</f>
        <v>0</v>
      </c>
      <c r="CL39" s="270">
        <f ca="1">IF(CL$6&lt;=$C$2,OFFSET('HTM Output'!$J$69,0,MATCH(CL$6,'HTM Output'!$K$6:$GS$6,0)),0)</f>
        <v>0</v>
      </c>
      <c r="CM39" s="270">
        <f ca="1">IF(CM$6&lt;=$C$2,OFFSET('HTM Output'!$J$69,0,MATCH(CM$6,'HTM Output'!$K$6:$GS$6,0)),0)</f>
        <v>0</v>
      </c>
      <c r="CN39" s="270">
        <f ca="1">IF(CN$6&lt;=$C$2,OFFSET('HTM Output'!$J$69,0,MATCH(CN$6,'HTM Output'!$K$6:$GS$6,0)),0)</f>
        <v>0</v>
      </c>
      <c r="CO39" s="270">
        <f ca="1">IF(CO$6&lt;=$C$2,OFFSET('HTM Output'!$J$69,0,MATCH(CO$6,'HTM Output'!$K$6:$GS$6,0)),0)</f>
        <v>0</v>
      </c>
      <c r="CP39" s="270">
        <f ca="1">IF(CP$6&lt;=$C$2,OFFSET('HTM Output'!$J$69,0,MATCH(CP$6,'HTM Output'!$K$6:$GS$6,0)),0)</f>
        <v>0</v>
      </c>
      <c r="CQ39" s="270">
        <f ca="1">IF(CQ$6&lt;=$C$2,OFFSET('HTM Output'!$J$69,0,MATCH(CQ$6,'HTM Output'!$K$6:$GS$6,0)),0)</f>
        <v>0</v>
      </c>
      <c r="CR39" s="270">
        <f ca="1">IF(CR$6&lt;=$C$2,OFFSET('HTM Output'!$J$69,0,MATCH(CR$6,'HTM Output'!$K$6:$GS$6,0)),0)</f>
        <v>0</v>
      </c>
      <c r="CS39" s="270">
        <f ca="1">IF(CS$6&lt;=$C$2,OFFSET('HTM Output'!$J$69,0,MATCH(CS$6,'HTM Output'!$K$6:$GS$6,0)),0)</f>
        <v>0</v>
      </c>
      <c r="CT39" s="270">
        <f ca="1">IF(CT$6&lt;=$C$2,OFFSET('HTM Output'!$J$69,0,MATCH(CT$6,'HTM Output'!$K$6:$GS$6,0)),0)</f>
        <v>0</v>
      </c>
      <c r="CU39" s="270">
        <f ca="1">IF(CU$6&lt;=$C$2,OFFSET('HTM Output'!$J$69,0,MATCH(CU$6,'HTM Output'!$K$6:$GS$6,0)),0)</f>
        <v>0</v>
      </c>
      <c r="CV39" s="270">
        <f ca="1">IF(CV$6&lt;=$C$2,OFFSET('HTM Output'!$J$69,0,MATCH(CV$6,'HTM Output'!$K$6:$GS$6,0)),0)</f>
        <v>0</v>
      </c>
      <c r="CW39" s="270">
        <f ca="1">IF(CW$6&lt;=$C$2,OFFSET('HTM Output'!$J$69,0,MATCH(CW$6,'HTM Output'!$K$6:$GS$6,0)),0)</f>
        <v>0</v>
      </c>
      <c r="CX39" s="270">
        <f ca="1">IF(CX$6&lt;=$C$2,OFFSET('HTM Output'!$J$69,0,MATCH(CX$6,'HTM Output'!$K$6:$GS$6,0)),0)</f>
        <v>0</v>
      </c>
      <c r="CY39" s="270">
        <f ca="1">IF(CY$6&lt;=$C$2,OFFSET('HTM Output'!$J$69,0,MATCH(CY$6,'HTM Output'!$K$6:$GS$6,0)),0)</f>
        <v>0</v>
      </c>
      <c r="CZ39" s="270">
        <f ca="1">IF(CZ$6&lt;=$C$2,OFFSET('HTM Output'!$J$69,0,MATCH(CZ$6,'HTM Output'!$K$6:$GS$6,0)),0)</f>
        <v>0</v>
      </c>
      <c r="DA39" s="270">
        <f ca="1">IF(DA$6&lt;=$C$2,OFFSET('HTM Output'!$J$69,0,MATCH(DA$6,'HTM Output'!$K$6:$GS$6,0)),0)</f>
        <v>0</v>
      </c>
      <c r="DB39" s="270">
        <f ca="1">IF(DB$6&lt;=$C$2,OFFSET('HTM Output'!$J$69,0,MATCH(DB$6,'HTM Output'!$K$6:$GS$6,0)),0)</f>
        <v>0</v>
      </c>
      <c r="DC39" s="270">
        <f ca="1">IF(DC$6&lt;=$C$2,OFFSET('HTM Output'!$J$69,0,MATCH(DC$6,'HTM Output'!$K$6:$GS$6,0)),0)</f>
        <v>0</v>
      </c>
      <c r="DD39" s="270">
        <f ca="1">IF(DD$6&lt;=$C$2,OFFSET('HTM Output'!$J$69,0,MATCH(DD$6,'HTM Output'!$K$6:$GS$6,0)),0)</f>
        <v>0</v>
      </c>
      <c r="DE39" s="270">
        <f ca="1">IF(DE$6&lt;=$C$2,OFFSET('HTM Output'!$J$69,0,MATCH(DE$6,'HTM Output'!$K$6:$GS$6,0)),0)</f>
        <v>0</v>
      </c>
      <c r="DF39" s="270">
        <f ca="1">IF(DF$6&lt;=$C$2,OFFSET('HTM Output'!$J$69,0,MATCH(DF$6,'HTM Output'!$K$6:$GS$6,0)),0)</f>
        <v>0</v>
      </c>
      <c r="DG39" s="270">
        <f ca="1">IF(DG$6&lt;=$C$2,OFFSET('HTM Output'!$J$69,0,MATCH(DG$6,'HTM Output'!$K$6:$GS$6,0)),0)</f>
        <v>0</v>
      </c>
      <c r="DH39" s="270">
        <f ca="1">IF(DH$6&lt;=$C$2,OFFSET('HTM Output'!$J$69,0,MATCH(DH$6,'HTM Output'!$K$6:$GS$6,0)),0)</f>
        <v>0</v>
      </c>
      <c r="DI39" s="270">
        <f ca="1">IF(DI$6&lt;=$C$2,OFFSET('HTM Output'!$J$69,0,MATCH(DI$6,'HTM Output'!$K$6:$GS$6,0)),0)</f>
        <v>0</v>
      </c>
      <c r="DJ39" s="270">
        <f ca="1">IF(DJ$6&lt;=$C$2,OFFSET('HTM Output'!$J$69,0,MATCH(DJ$6,'HTM Output'!$K$6:$GS$6,0)),0)</f>
        <v>0</v>
      </c>
      <c r="DK39" s="270">
        <f ca="1">IF(DK$6&lt;=$C$2,OFFSET('HTM Output'!$J$69,0,MATCH(DK$6,'HTM Output'!$K$6:$GS$6,0)),0)</f>
        <v>0</v>
      </c>
      <c r="DL39" s="270">
        <f ca="1">IF(DL$6&lt;=$C$2,OFFSET('HTM Output'!$J$69,0,MATCH(DL$6,'HTM Output'!$K$6:$GS$6,0)),0)</f>
        <v>0</v>
      </c>
      <c r="DM39" s="270">
        <f ca="1">IF(DM$6&lt;=$C$2,OFFSET('HTM Output'!$J$69,0,MATCH(DM$6,'HTM Output'!$K$6:$GS$6,0)),0)</f>
        <v>0</v>
      </c>
      <c r="DN39" s="270">
        <f ca="1">IF(DN$6&lt;=$C$2,OFFSET('HTM Output'!$J$69,0,MATCH(DN$6,'HTM Output'!$K$6:$GS$6,0)),0)</f>
        <v>0</v>
      </c>
      <c r="DO39" s="270">
        <f ca="1">IF(DO$6&lt;=$C$2,OFFSET('HTM Output'!$J$69,0,MATCH(DO$6,'HTM Output'!$K$6:$GS$6,0)),0)</f>
        <v>0</v>
      </c>
      <c r="DP39" s="270">
        <f ca="1">IF(DP$6&lt;=$C$2,OFFSET('HTM Output'!$J$69,0,MATCH(DP$6,'HTM Output'!$K$6:$GS$6,0)),0)</f>
        <v>0</v>
      </c>
      <c r="DQ39" s="270">
        <f ca="1">IF(DQ$6&lt;=$C$2,OFFSET('HTM Output'!$J$69,0,MATCH(DQ$6,'HTM Output'!$K$6:$GS$6,0)),0)</f>
        <v>0</v>
      </c>
      <c r="DR39" s="270">
        <f ca="1">IF(DR$6&lt;=$C$2,OFFSET('HTM Output'!$J$69,0,MATCH(DR$6,'HTM Output'!$K$6:$GS$6,0)),0)</f>
        <v>0</v>
      </c>
      <c r="DS39" s="270">
        <f ca="1">IF(DS$6&lt;=$C$2,OFFSET('HTM Output'!$J$69,0,MATCH(DS$6,'HTM Output'!$K$6:$GS$6,0)),0)</f>
        <v>0</v>
      </c>
      <c r="DT39" s="270">
        <f ca="1">IF(DT$6&lt;=$C$2,OFFSET('HTM Output'!$J$69,0,MATCH(DT$6,'HTM Output'!$K$6:$GS$6,0)),0)</f>
        <v>0</v>
      </c>
      <c r="DU39" s="270">
        <f ca="1">IF(DU$6&lt;=$C$2,OFFSET('HTM Output'!$J$69,0,MATCH(DU$6,'HTM Output'!$K$6:$GS$6,0)),0)</f>
        <v>0</v>
      </c>
      <c r="DV39" s="270">
        <f ca="1">IF(DV$6&lt;=$C$2,OFFSET('HTM Output'!$J$69,0,MATCH(DV$6,'HTM Output'!$K$6:$GS$6,0)),0)</f>
        <v>0</v>
      </c>
      <c r="DW39" s="270">
        <f ca="1">IF(DW$6&lt;=$C$2,OFFSET('HTM Output'!$J$69,0,MATCH(DW$6,'HTM Output'!$K$6:$GS$6,0)),0)</f>
        <v>0</v>
      </c>
      <c r="DX39" s="270">
        <f ca="1">IF(DX$6&lt;=$C$2,OFFSET('HTM Output'!$J$69,0,MATCH(DX$6,'HTM Output'!$K$6:$GS$6,0)),0)</f>
        <v>0</v>
      </c>
      <c r="DY39" s="270">
        <f ca="1">IF(DY$6&lt;=$C$2,OFFSET('HTM Output'!$J$69,0,MATCH(DY$6,'HTM Output'!$K$6:$GS$6,0)),0)</f>
        <v>0</v>
      </c>
      <c r="DZ39" s="270">
        <f ca="1">IF(DZ$6&lt;=$C$2,OFFSET('HTM Output'!$J$69,0,MATCH(DZ$6,'HTM Output'!$K$6:$GS$6,0)),0)</f>
        <v>0</v>
      </c>
      <c r="EA39" s="270">
        <f ca="1">IF(EA$6&lt;=$C$2,OFFSET('HTM Output'!$J$69,0,MATCH(EA$6,'HTM Output'!$K$6:$GS$6,0)),0)</f>
        <v>0</v>
      </c>
      <c r="EB39" s="270">
        <f ca="1">IF(EB$6&lt;=$C$2,OFFSET('HTM Output'!$J$69,0,MATCH(EB$6,'HTM Output'!$K$6:$GS$6,0)),0)</f>
        <v>0</v>
      </c>
      <c r="EC39" s="270">
        <f ca="1">IF(EC$6&lt;=$C$2,OFFSET('HTM Output'!$J$69,0,MATCH(EC$6,'HTM Output'!$K$6:$GS$6,0)),0)</f>
        <v>0</v>
      </c>
      <c r="ED39" s="270">
        <f ca="1">IF(ED$6&lt;=$C$2,OFFSET('HTM Output'!$J$69,0,MATCH(ED$6,'HTM Output'!$K$6:$GS$6,0)),0)</f>
        <v>0</v>
      </c>
      <c r="EE39" s="270">
        <f ca="1">IF(EE$6&lt;=$C$2,OFFSET('HTM Output'!$J$69,0,MATCH(EE$6,'HTM Output'!$K$6:$GS$6,0)),0)</f>
        <v>0</v>
      </c>
      <c r="EF39" s="270">
        <f ca="1">IF(EF$6&lt;=$C$2,OFFSET('HTM Output'!$J$69,0,MATCH(EF$6,'HTM Output'!$K$6:$GS$6,0)),0)</f>
        <v>0</v>
      </c>
      <c r="EG39" s="270">
        <f ca="1">IF(EG$6&lt;=$C$2,OFFSET('HTM Output'!$J$69,0,MATCH(EG$6,'HTM Output'!$K$6:$GS$6,0)),0)</f>
        <v>0</v>
      </c>
      <c r="EH39" s="270">
        <f ca="1">IF(EH$6&lt;=$C$2,OFFSET('HTM Output'!$J$69,0,MATCH(EH$6,'HTM Output'!$K$6:$GS$6,0)),0)</f>
        <v>0</v>
      </c>
      <c r="EI39" s="270">
        <f ca="1">IF(EI$6&lt;=$C$2,OFFSET('HTM Output'!$J$69,0,MATCH(EI$6,'HTM Output'!$K$6:$GS$6,0)),0)</f>
        <v>0</v>
      </c>
      <c r="EJ39" s="270">
        <f ca="1">IF(EJ$6&lt;=$C$2,OFFSET('HTM Output'!$J$69,0,MATCH(EJ$6,'HTM Output'!$K$6:$GS$6,0)),0)</f>
        <v>0</v>
      </c>
      <c r="EK39" s="270">
        <f ca="1">IF(EK$6&lt;=$C$2,OFFSET('HTM Output'!$J$69,0,MATCH(EK$6,'HTM Output'!$K$6:$GS$6,0)),0)</f>
        <v>0</v>
      </c>
      <c r="EL39" s="270">
        <f ca="1">IF(EL$6&lt;=$C$2,OFFSET('HTM Output'!$J$69,0,MATCH(EL$6,'HTM Output'!$K$6:$GS$6,0)),0)</f>
        <v>0</v>
      </c>
      <c r="EM39" s="270">
        <f ca="1">IF(EM$6&lt;=$C$2,OFFSET('HTM Output'!$J$69,0,MATCH(EM$6,'HTM Output'!$K$6:$GS$6,0)),0)</f>
        <v>0</v>
      </c>
      <c r="EN39" s="270">
        <f ca="1">IF(EN$6&lt;=$C$2,OFFSET('HTM Output'!$J$69,0,MATCH(EN$6,'HTM Output'!$K$6:$GS$6,0)),0)</f>
        <v>0</v>
      </c>
      <c r="EO39" s="270">
        <f ca="1">IF(EO$6&lt;=$C$2,OFFSET('HTM Output'!$J$69,0,MATCH(EO$6,'HTM Output'!$K$6:$GS$6,0)),0)</f>
        <v>0</v>
      </c>
      <c r="EP39" s="270">
        <f ca="1">IF(EP$6&lt;=$C$2,OFFSET('HTM Output'!$J$69,0,MATCH(EP$6,'HTM Output'!$K$6:$GS$6,0)),0)</f>
        <v>0</v>
      </c>
      <c r="EQ39" s="270">
        <f ca="1">IF(EQ$6&lt;=$C$2,OFFSET('HTM Output'!$J$69,0,MATCH(EQ$6,'HTM Output'!$K$6:$GS$6,0)),0)</f>
        <v>0</v>
      </c>
      <c r="ER39" s="270">
        <f ca="1">IF(ER$6&lt;=$C$2,OFFSET('HTM Output'!$J$69,0,MATCH(ER$6,'HTM Output'!$K$6:$GS$6,0)),0)</f>
        <v>0</v>
      </c>
      <c r="ES39" s="270">
        <f ca="1">IF(ES$6&lt;=$C$2,OFFSET('HTM Output'!$J$69,0,MATCH(ES$6,'HTM Output'!$K$6:$GS$6,0)),0)</f>
        <v>0</v>
      </c>
      <c r="ET39" s="270">
        <f ca="1">IF(ET$6&lt;=$C$2,OFFSET('HTM Output'!$J$69,0,MATCH(ET$6,'HTM Output'!$K$6:$GS$6,0)),0)</f>
        <v>0</v>
      </c>
      <c r="EU39" s="270">
        <f ca="1">IF(EU$6&lt;=$C$2,OFFSET('HTM Output'!$J$69,0,MATCH(EU$6,'HTM Output'!$K$6:$GS$6,0)),0)</f>
        <v>0</v>
      </c>
      <c r="EV39" s="270">
        <f ca="1">IF(EV$6&lt;=$C$2,OFFSET('HTM Output'!$J$69,0,MATCH(EV$6,'HTM Output'!$K$6:$GS$6,0)),0)</f>
        <v>0</v>
      </c>
      <c r="EW39" s="270">
        <f ca="1">IF(EW$6&lt;=$C$2,OFFSET('HTM Output'!$J$69,0,MATCH(EW$6,'HTM Output'!$K$6:$GS$6,0)),0)</f>
        <v>0</v>
      </c>
      <c r="EX39" s="270">
        <f ca="1">IF(EX$6&lt;=$C$2,OFFSET('HTM Output'!$J$69,0,MATCH(EX$6,'HTM Output'!$K$6:$GS$6,0)),0)</f>
        <v>0</v>
      </c>
      <c r="EY39" s="270">
        <f ca="1">IF(EY$6&lt;=$C$2,OFFSET('HTM Output'!$J$69,0,MATCH(EY$6,'HTM Output'!$K$6:$GS$6,0)),0)</f>
        <v>0</v>
      </c>
      <c r="EZ39" s="270">
        <f ca="1">IF(EZ$6&lt;=$C$2,OFFSET('HTM Output'!$J$69,0,MATCH(EZ$6,'HTM Output'!$K$6:$GS$6,0)),0)</f>
        <v>0</v>
      </c>
      <c r="FA39" s="270">
        <f ca="1">IF(FA$6&lt;=$C$2,OFFSET('HTM Output'!$J$69,0,MATCH(FA$6,'HTM Output'!$K$6:$GS$6,0)),0)</f>
        <v>0</v>
      </c>
      <c r="FB39" s="270">
        <f ca="1">IF(FB$6&lt;=$C$2,OFFSET('HTM Output'!$J$69,0,MATCH(FB$6,'HTM Output'!$K$6:$GS$6,0)),0)</f>
        <v>0</v>
      </c>
      <c r="FC39" s="270">
        <f ca="1">IF(FC$6&lt;=$C$2,OFFSET('HTM Output'!$J$69,0,MATCH(FC$6,'HTM Output'!$K$6:$GS$6,0)),0)</f>
        <v>0</v>
      </c>
      <c r="FD39" s="270">
        <f ca="1">IF(FD$6&lt;=$C$2,OFFSET('HTM Output'!$J$69,0,MATCH(FD$6,'HTM Output'!$K$6:$GS$6,0)),0)</f>
        <v>0</v>
      </c>
      <c r="FE39" s="270">
        <f ca="1">IF(FE$6&lt;=$C$2,OFFSET('HTM Output'!$J$69,0,MATCH(FE$6,'HTM Output'!$K$6:$GS$6,0)),0)</f>
        <v>0</v>
      </c>
      <c r="FF39" s="270">
        <f ca="1">IF(FF$6&lt;=$C$2,OFFSET('HTM Output'!$J$69,0,MATCH(FF$6,'HTM Output'!$K$6:$GS$6,0)),0)</f>
        <v>0</v>
      </c>
      <c r="FG39" s="270">
        <f ca="1">IF(FG$6&lt;=$C$2,OFFSET('HTM Output'!$J$69,0,MATCH(FG$6,'HTM Output'!$K$6:$GS$6,0)),0)</f>
        <v>0</v>
      </c>
      <c r="FH39" s="270">
        <f ca="1">IF(FH$6&lt;=$C$2,OFFSET('HTM Output'!$J$69,0,MATCH(FH$6,'HTM Output'!$K$6:$GS$6,0)),0)</f>
        <v>0</v>
      </c>
      <c r="FI39" s="270">
        <f ca="1">IF(FI$6&lt;=$C$2,OFFSET('HTM Output'!$J$69,0,MATCH(FI$6,'HTM Output'!$K$6:$GS$6,0)),0)</f>
        <v>0</v>
      </c>
      <c r="FJ39" s="270">
        <f ca="1">IF(FJ$6&lt;=$C$2,OFFSET('HTM Output'!$J$69,0,MATCH(FJ$6,'HTM Output'!$K$6:$GS$6,0)),0)</f>
        <v>0</v>
      </c>
      <c r="FK39" s="270">
        <f ca="1">IF(FK$6&lt;=$C$2,OFFSET('HTM Output'!$J$69,0,MATCH(FK$6,'HTM Output'!$K$6:$GS$6,0)),0)</f>
        <v>0</v>
      </c>
      <c r="FL39" s="270">
        <f ca="1">IF(FL$6&lt;=$C$2,OFFSET('HTM Output'!$J$69,0,MATCH(FL$6,'HTM Output'!$K$6:$GS$6,0)),0)</f>
        <v>0</v>
      </c>
      <c r="FM39" s="270">
        <f ca="1">IF(FM$6&lt;=$C$2,OFFSET('HTM Output'!$J$69,0,MATCH(FM$6,'HTM Output'!$K$6:$GS$6,0)),0)</f>
        <v>0</v>
      </c>
      <c r="FN39" s="270">
        <f ca="1">IF(FN$6&lt;=$C$2,OFFSET('HTM Output'!$J$69,0,MATCH(FN$6,'HTM Output'!$K$6:$GS$6,0)),0)</f>
        <v>0</v>
      </c>
      <c r="FO39" s="270">
        <f ca="1">IF(FO$6&lt;=$C$2,OFFSET('HTM Output'!$J$69,0,MATCH(FO$6,'HTM Output'!$K$6:$GS$6,0)),0)</f>
        <v>0</v>
      </c>
      <c r="FP39" s="270">
        <f ca="1">IF(FP$6&lt;=$C$2,OFFSET('HTM Output'!$J$69,0,MATCH(FP$6,'HTM Output'!$K$6:$GS$6,0)),0)</f>
        <v>0</v>
      </c>
      <c r="FQ39" s="270">
        <f ca="1">IF(FQ$6&lt;=$C$2,OFFSET('HTM Output'!$J$69,0,MATCH(FQ$6,'HTM Output'!$K$6:$GS$6,0)),0)</f>
        <v>0</v>
      </c>
      <c r="FR39" s="270">
        <f ca="1">IF(FR$6&lt;=$C$2,OFFSET('HTM Output'!$J$69,0,MATCH(FR$6,'HTM Output'!$K$6:$GS$6,0)),0)</f>
        <v>0</v>
      </c>
      <c r="FS39" s="270">
        <f ca="1">IF(FS$6&lt;=$C$2,OFFSET('HTM Output'!$J$69,0,MATCH(FS$6,'HTM Output'!$K$6:$GS$6,0)),0)</f>
        <v>0</v>
      </c>
      <c r="FT39" s="270">
        <f ca="1">IF(FT$6&lt;=$C$2,OFFSET('HTM Output'!$J$69,0,MATCH(FT$6,'HTM Output'!$K$6:$GS$6,0)),0)</f>
        <v>0</v>
      </c>
      <c r="FU39" s="270">
        <f ca="1">IF(FU$6&lt;=$C$2,OFFSET('HTM Output'!$J$69,0,MATCH(FU$6,'HTM Output'!$K$6:$GS$6,0)),0)</f>
        <v>0</v>
      </c>
      <c r="FV39" s="270">
        <f ca="1">IF(FV$6&lt;=$C$2,OFFSET('HTM Output'!$J$69,0,MATCH(FV$6,'HTM Output'!$K$6:$GS$6,0)),0)</f>
        <v>0</v>
      </c>
      <c r="FW39" s="270">
        <f ca="1">IF(FW$6&lt;=$C$2,OFFSET('HTM Output'!$J$69,0,MATCH(FW$6,'HTM Output'!$K$6:$GS$6,0)),0)</f>
        <v>0</v>
      </c>
      <c r="FX39" s="270">
        <f ca="1">IF(FX$6&lt;=$C$2,OFFSET('HTM Output'!$J$69,0,MATCH(FX$6,'HTM Output'!$K$6:$GS$6,0)),0)</f>
        <v>0</v>
      </c>
      <c r="FY39" s="270">
        <f ca="1">IF(FY$6&lt;=$C$2,OFFSET('HTM Output'!$J$69,0,MATCH(FY$6,'HTM Output'!$K$6:$GS$6,0)),0)</f>
        <v>0</v>
      </c>
      <c r="FZ39" s="270">
        <f ca="1">IF(FZ$6&lt;=$C$2,OFFSET('HTM Output'!$J$69,0,MATCH(FZ$6,'HTM Output'!$K$6:$GS$6,0)),0)</f>
        <v>0</v>
      </c>
      <c r="GA39" s="270">
        <f ca="1">IF(GA$6&lt;=$C$2,OFFSET('HTM Output'!$J$69,0,MATCH(GA$6,'HTM Output'!$K$6:$GS$6,0)),0)</f>
        <v>0</v>
      </c>
      <c r="GB39" s="270">
        <f ca="1">IF(GB$6&lt;=$C$2,OFFSET('HTM Output'!$J$69,0,MATCH(GB$6,'HTM Output'!$K$6:$GS$6,0)),0)</f>
        <v>0</v>
      </c>
      <c r="GC39" s="270">
        <f ca="1">IF(GC$6&lt;=$C$2,OFFSET('HTM Output'!$J$69,0,MATCH(GC$6,'HTM Output'!$K$6:$GS$6,0)),0)</f>
        <v>0</v>
      </c>
      <c r="GD39" s="270">
        <f ca="1">IF(GD$6&lt;=$C$2,OFFSET('HTM Output'!$J$69,0,MATCH(GD$6,'HTM Output'!$K$6:$GS$6,0)),0)</f>
        <v>0</v>
      </c>
      <c r="GE39" s="270">
        <f ca="1">IF(GE$6&lt;=$C$2,OFFSET('HTM Output'!$J$69,0,MATCH(GE$6,'HTM Output'!$K$6:$GS$6,0)),0)</f>
        <v>0</v>
      </c>
      <c r="GF39" s="270">
        <f ca="1">IF(GF$6&lt;=$C$2,OFFSET('HTM Output'!$J$69,0,MATCH(GF$6,'HTM Output'!$K$6:$GS$6,0)),0)</f>
        <v>0</v>
      </c>
      <c r="GG39" s="270">
        <f ca="1">IF(GG$6&lt;=$C$2,OFFSET('HTM Output'!$J$69,0,MATCH(GG$6,'HTM Output'!$K$6:$GS$6,0)),0)</f>
        <v>0</v>
      </c>
      <c r="GH39" s="270">
        <f ca="1">IF(GH$6&lt;=$C$2,OFFSET('HTM Output'!$J$69,0,MATCH(GH$6,'HTM Output'!$K$6:$GS$6,0)),0)</f>
        <v>0</v>
      </c>
      <c r="GI39" s="270">
        <f ca="1">IF(GI$6&lt;=$C$2,OFFSET('HTM Output'!$J$69,0,MATCH(GI$6,'HTM Output'!$K$6:$GS$6,0)),0)</f>
        <v>0</v>
      </c>
      <c r="GJ39" s="270">
        <f ca="1">IF(GJ$6&lt;=$C$2,OFFSET('HTM Output'!$J$69,0,MATCH(GJ$6,'HTM Output'!$K$6:$GS$6,0)),0)</f>
        <v>0</v>
      </c>
      <c r="GK39" s="270">
        <f ca="1">IF(GK$6&lt;=$C$2,OFFSET('HTM Output'!$J$69,0,MATCH(GK$6,'HTM Output'!$K$6:$GS$6,0)),0)</f>
        <v>0</v>
      </c>
      <c r="GL39" s="270">
        <f ca="1">IF(GL$6&lt;=$C$2,OFFSET('HTM Output'!$J$69,0,MATCH(GL$6,'HTM Output'!$K$6:$GS$6,0)),0)</f>
        <v>0</v>
      </c>
      <c r="GM39" s="270">
        <f ca="1">IF(GM$6&lt;=$C$2,OFFSET('HTM Output'!$J$69,0,MATCH(GM$6,'HTM Output'!$K$6:$GS$6,0)),0)</f>
        <v>0</v>
      </c>
      <c r="GN39" s="270">
        <f ca="1">IF(GN$6&lt;=$C$2,OFFSET('HTM Output'!$J$69,0,MATCH(GN$6,'HTM Output'!$K$6:$GS$6,0)),0)</f>
        <v>0</v>
      </c>
      <c r="GO39" s="270">
        <f ca="1">IF(GO$6&lt;=$C$2,OFFSET('HTM Output'!$J$69,0,MATCH(GO$6,'HTM Output'!$K$6:$GS$6,0)),0)</f>
        <v>0</v>
      </c>
      <c r="GP39" s="270">
        <f ca="1">IF(GP$6&lt;=$C$2,OFFSET('HTM Output'!$J$69,0,MATCH(GP$6,'HTM Output'!$K$6:$GS$6,0)),0)</f>
        <v>0</v>
      </c>
      <c r="GQ39" s="270">
        <f ca="1">IF(GQ$6&lt;=$C$2,OFFSET('HTM Output'!$J$69,0,MATCH(GQ$6,'HTM Output'!$K$6:$GS$6,0)),0)</f>
        <v>0</v>
      </c>
      <c r="GR39" s="270">
        <f ca="1">IF(GR$6&lt;=$C$2,OFFSET('HTM Output'!$J$69,0,MATCH(GR$6,'HTM Output'!$K$6:$GS$6,0)),0)</f>
        <v>0</v>
      </c>
      <c r="GS39" s="270">
        <f ca="1">IF(GS$6&lt;=$C$2,OFFSET('HTM Output'!$J$69,0,MATCH(GS$6,'HTM Output'!$K$6:$GS$6,0)),0)</f>
        <v>0</v>
      </c>
      <c r="GT39" s="270">
        <f ca="1">IF(GT$6&lt;=$C$2,OFFSET('HTM Output'!$J$69,0,MATCH(GT$6,'HTM Output'!$K$6:$GS$6,0)),0)</f>
        <v>0</v>
      </c>
      <c r="GU39" s="270">
        <f ca="1">IF(GU$6&lt;=$C$2,OFFSET('HTM Output'!$J$69,0,MATCH(GU$6,'HTM Output'!$K$6:$GS$6,0)),0)</f>
        <v>0</v>
      </c>
      <c r="GV39" s="270">
        <f ca="1">IF(GV$6&lt;=$C$2,OFFSET('HTM Output'!$J$69,0,MATCH(GV$6,'HTM Output'!$K$6:$GS$6,0)),0)</f>
        <v>0</v>
      </c>
      <c r="GW39" s="270">
        <f ca="1">IF(GW$6&lt;=$C$2,OFFSET('HTM Output'!$J$69,0,MATCH(GW$6,'HTM Output'!$K$6:$GS$6,0)),0)</f>
        <v>0</v>
      </c>
      <c r="GY39" s="94">
        <f t="shared" ref="GY39:HN39" ca="1" si="18">SUMIFS($O39:$GW39,$O$5:$GW$5,GY$6)</f>
        <v>-425276882.70883662</v>
      </c>
      <c r="GZ39" s="94">
        <f t="shared" ca="1" si="18"/>
        <v>-380229759.30575061</v>
      </c>
      <c r="HA39" s="94">
        <f t="shared" ca="1" si="18"/>
        <v>-202330873.01531202</v>
      </c>
      <c r="HB39" s="94">
        <f t="shared" ca="1" si="18"/>
        <v>0</v>
      </c>
      <c r="HC39" s="94">
        <f t="shared" ca="1" si="18"/>
        <v>0</v>
      </c>
      <c r="HD39" s="94">
        <f t="shared" ca="1" si="18"/>
        <v>0</v>
      </c>
      <c r="HE39" s="94">
        <f t="shared" ca="1" si="18"/>
        <v>0</v>
      </c>
      <c r="HF39" s="94">
        <f t="shared" ca="1" si="18"/>
        <v>0</v>
      </c>
      <c r="HG39" s="94">
        <f t="shared" ca="1" si="18"/>
        <v>0</v>
      </c>
      <c r="HH39" s="94">
        <f t="shared" ca="1" si="18"/>
        <v>0</v>
      </c>
      <c r="HI39" s="94">
        <f t="shared" ca="1" si="18"/>
        <v>0</v>
      </c>
      <c r="HJ39" s="94">
        <f t="shared" ca="1" si="18"/>
        <v>0</v>
      </c>
      <c r="HK39" s="94">
        <f t="shared" ca="1" si="18"/>
        <v>0</v>
      </c>
      <c r="HL39" s="94">
        <f t="shared" ca="1" si="18"/>
        <v>0</v>
      </c>
      <c r="HM39" s="94">
        <f t="shared" ca="1" si="18"/>
        <v>0</v>
      </c>
      <c r="HN39" s="94">
        <f t="shared" ca="1" si="18"/>
        <v>0</v>
      </c>
      <c r="HO39" s="94">
        <f t="shared" ref="HO39" ca="1" si="19">SUM(GY39:HN39)</f>
        <v>-1007837515.0298991</v>
      </c>
    </row>
    <row r="40" spans="1:224" ht="4.95" customHeight="1" x14ac:dyDescent="0.75">
      <c r="C40" s="105"/>
      <c r="D40" s="105"/>
      <c r="E40" s="94"/>
      <c r="F40" s="109"/>
      <c r="G40" s="244"/>
      <c r="H40" s="94"/>
      <c r="I40" s="94"/>
      <c r="J40" s="94"/>
      <c r="K40" s="94"/>
      <c r="L40" s="109"/>
      <c r="M40" s="95"/>
      <c r="O40" s="270"/>
      <c r="P40" s="270"/>
      <c r="Q40" s="270"/>
      <c r="R40" s="270"/>
      <c r="S40" s="270"/>
      <c r="T40" s="270"/>
      <c r="U40" s="270"/>
      <c r="V40" s="270"/>
      <c r="W40" s="270"/>
      <c r="X40" s="270"/>
      <c r="Y40" s="270"/>
      <c r="Z40" s="270"/>
      <c r="AA40" s="270"/>
      <c r="AB40" s="270"/>
      <c r="AC40" s="270"/>
      <c r="AD40" s="270"/>
      <c r="AE40" s="270"/>
      <c r="AF40" s="270"/>
      <c r="AG40" s="270"/>
      <c r="AH40" s="270"/>
      <c r="AI40" s="270"/>
      <c r="AJ40" s="270"/>
      <c r="AK40" s="270"/>
      <c r="AL40" s="270"/>
      <c r="AM40" s="270"/>
      <c r="AN40" s="270"/>
      <c r="AO40" s="270"/>
      <c r="AP40" s="270"/>
      <c r="AQ40" s="270"/>
      <c r="AR40" s="270"/>
      <c r="AS40" s="270"/>
      <c r="AT40" s="270"/>
      <c r="AU40" s="270"/>
      <c r="AV40" s="270"/>
      <c r="AW40" s="270"/>
      <c r="AX40" s="270"/>
      <c r="AY40" s="270"/>
      <c r="AZ40" s="270"/>
      <c r="BA40" s="270"/>
      <c r="BB40" s="270"/>
      <c r="BC40" s="270"/>
      <c r="BD40" s="270"/>
      <c r="BE40" s="270"/>
      <c r="BF40" s="270"/>
      <c r="BG40" s="270"/>
      <c r="BH40" s="270"/>
      <c r="BI40" s="270"/>
      <c r="BJ40" s="270"/>
      <c r="BK40" s="270"/>
      <c r="BL40" s="270"/>
      <c r="BM40" s="270"/>
      <c r="BN40" s="270"/>
      <c r="BO40" s="270"/>
      <c r="BP40" s="270"/>
      <c r="BQ40" s="270"/>
      <c r="BR40" s="270"/>
      <c r="BS40" s="270"/>
      <c r="BT40" s="270"/>
      <c r="BU40" s="270"/>
      <c r="BV40" s="270"/>
      <c r="BW40" s="270"/>
      <c r="BX40" s="270"/>
      <c r="BY40" s="270"/>
      <c r="BZ40" s="270"/>
      <c r="CA40" s="270"/>
      <c r="CB40" s="270"/>
      <c r="CC40" s="270"/>
      <c r="CD40" s="270"/>
      <c r="CE40" s="270"/>
      <c r="CF40" s="270"/>
      <c r="CG40" s="270"/>
      <c r="CH40" s="270"/>
      <c r="CI40" s="270"/>
      <c r="CJ40" s="270"/>
      <c r="CK40" s="270"/>
      <c r="CL40" s="270"/>
      <c r="CM40" s="270"/>
      <c r="CN40" s="270"/>
      <c r="CO40" s="270"/>
      <c r="CP40" s="270"/>
      <c r="CQ40" s="270"/>
      <c r="CR40" s="270"/>
      <c r="CS40" s="270"/>
      <c r="CT40" s="270"/>
      <c r="CU40" s="270"/>
      <c r="CV40" s="270"/>
      <c r="CW40" s="270"/>
      <c r="CX40" s="270"/>
      <c r="CY40" s="270"/>
      <c r="CZ40" s="270"/>
      <c r="DA40" s="270"/>
      <c r="DB40" s="270"/>
      <c r="DC40" s="270"/>
      <c r="DD40" s="270"/>
      <c r="DE40" s="270"/>
      <c r="DF40" s="270"/>
      <c r="DG40" s="270"/>
      <c r="DH40" s="270"/>
      <c r="DI40" s="270"/>
      <c r="DJ40" s="270"/>
      <c r="DK40" s="270"/>
      <c r="DL40" s="270"/>
      <c r="DM40" s="270"/>
      <c r="DN40" s="270"/>
      <c r="DO40" s="270"/>
      <c r="DP40" s="270"/>
      <c r="DQ40" s="270"/>
      <c r="DR40" s="270"/>
      <c r="DS40" s="270"/>
      <c r="DT40" s="270"/>
      <c r="DU40" s="270"/>
      <c r="DV40" s="270"/>
      <c r="DW40" s="270"/>
      <c r="DX40" s="270"/>
      <c r="DY40" s="270"/>
      <c r="DZ40" s="270"/>
      <c r="EA40" s="270"/>
      <c r="EB40" s="270"/>
      <c r="EC40" s="270"/>
      <c r="ED40" s="270"/>
      <c r="EE40" s="270"/>
      <c r="EF40" s="270"/>
      <c r="EG40" s="270"/>
      <c r="EH40" s="270"/>
      <c r="EI40" s="270"/>
      <c r="EJ40" s="270"/>
      <c r="EK40" s="270"/>
      <c r="EL40" s="270"/>
      <c r="EM40" s="270"/>
      <c r="EN40" s="270"/>
      <c r="EO40" s="270"/>
      <c r="EP40" s="270"/>
      <c r="EQ40" s="270"/>
      <c r="ER40" s="270"/>
      <c r="ES40" s="270"/>
      <c r="ET40" s="270"/>
      <c r="EU40" s="270"/>
      <c r="EV40" s="270"/>
      <c r="EW40" s="270"/>
      <c r="EX40" s="270"/>
      <c r="EY40" s="270"/>
      <c r="EZ40" s="270"/>
      <c r="FA40" s="270"/>
      <c r="FB40" s="270"/>
      <c r="FC40" s="270"/>
      <c r="FD40" s="270"/>
      <c r="FE40" s="270"/>
      <c r="FF40" s="270"/>
      <c r="FG40" s="270"/>
      <c r="FH40" s="270"/>
      <c r="FI40" s="270"/>
      <c r="FJ40" s="270"/>
      <c r="FK40" s="270"/>
      <c r="FL40" s="270"/>
      <c r="FM40" s="270"/>
      <c r="FN40" s="270"/>
      <c r="FO40" s="270"/>
      <c r="FP40" s="270"/>
      <c r="FQ40" s="270"/>
      <c r="FR40" s="270"/>
      <c r="FS40" s="270"/>
      <c r="FT40" s="270"/>
      <c r="FU40" s="270"/>
      <c r="FV40" s="270"/>
      <c r="FW40" s="270"/>
      <c r="FX40" s="270"/>
      <c r="FY40" s="270"/>
      <c r="FZ40" s="270"/>
      <c r="GA40" s="270"/>
      <c r="GB40" s="270"/>
      <c r="GC40" s="270"/>
      <c r="GD40" s="270"/>
      <c r="GE40" s="270"/>
      <c r="GF40" s="270"/>
      <c r="GG40" s="270"/>
      <c r="GH40" s="270"/>
      <c r="GI40" s="270"/>
      <c r="GJ40" s="270"/>
      <c r="GK40" s="270"/>
      <c r="GL40" s="270"/>
      <c r="GM40" s="270"/>
      <c r="GN40" s="270"/>
      <c r="GO40" s="270"/>
      <c r="GP40" s="270"/>
      <c r="GQ40" s="270"/>
      <c r="GR40" s="270"/>
      <c r="GS40" s="270"/>
      <c r="GT40" s="270"/>
      <c r="GU40" s="270"/>
      <c r="GV40" s="270"/>
      <c r="GW40" s="270"/>
      <c r="GY40" s="94"/>
      <c r="GZ40" s="94"/>
      <c r="HA40" s="94"/>
      <c r="HB40" s="94"/>
      <c r="HC40" s="94"/>
      <c r="HD40" s="94"/>
      <c r="HE40" s="94"/>
      <c r="HF40" s="94"/>
      <c r="HG40" s="94"/>
      <c r="HH40" s="94"/>
      <c r="HI40" s="94"/>
      <c r="HJ40" s="94"/>
      <c r="HK40" s="94"/>
      <c r="HL40" s="94"/>
      <c r="HM40" s="94"/>
      <c r="HN40" s="94"/>
      <c r="HO40" s="94"/>
    </row>
    <row r="41" spans="1:224" x14ac:dyDescent="0.75">
      <c r="B41" s="313" t="s">
        <v>318</v>
      </c>
      <c r="C41" s="105"/>
      <c r="D41" s="105"/>
      <c r="E41" s="94"/>
      <c r="F41" s="109"/>
      <c r="G41" s="244"/>
      <c r="H41" s="94">
        <f ca="1">SUMIFS($O41:$GW41,$O$6:$GW$6,"&lt;="&amp;$C$2)</f>
        <v>748687596.00123823</v>
      </c>
      <c r="I41" s="94"/>
      <c r="J41" s="94"/>
      <c r="K41" s="94"/>
      <c r="L41" s="109"/>
      <c r="M41" s="95"/>
      <c r="O41" s="270">
        <f ca="1">IF(O$6&lt;=$C$2,OFFSET('HTM Output'!$J$169,0,MATCH(O$6,'HTM Output'!$K$6:$GS$6,0)),0)</f>
        <v>0</v>
      </c>
      <c r="P41" s="270">
        <f ca="1">IF(P$6&lt;=$C$2,OFFSET('HTM Output'!$J$169,0,MATCH(P$6,'HTM Output'!$K$6:$GS$6,0)),0)</f>
        <v>420938.93</v>
      </c>
      <c r="Q41" s="270">
        <f ca="1">IF(Q$6&lt;=$C$2,OFFSET('HTM Output'!$J$169,0,MATCH(Q$6,'HTM Output'!$K$6:$GS$6,0)),0)</f>
        <v>434961.51</v>
      </c>
      <c r="R41" s="270">
        <f ca="1">IF(R$6&lt;=$C$2,OFFSET('HTM Output'!$J$169,0,MATCH(R$6,'HTM Output'!$K$6:$GS$6,0)),0)</f>
        <v>420924.5700000003</v>
      </c>
      <c r="S41" s="270">
        <f ca="1">IF(S$6&lt;=$C$2,OFFSET('HTM Output'!$J$169,0,MATCH(S$6,'HTM Output'!$K$6:$GS$6,0)),0)</f>
        <v>452313.40123803169</v>
      </c>
      <c r="T41" s="270">
        <f ca="1">IF(T$6&lt;=$C$2,OFFSET('HTM Output'!$J$169,0,MATCH(T$6,'HTM Output'!$K$6:$GS$6,0)),0)</f>
        <v>1308032.3400000001</v>
      </c>
      <c r="U41" s="270">
        <f ca="1">IF(U$6&lt;=$C$2,OFFSET('HTM Output'!$J$169,0,MATCH(U$6,'HTM Output'!$K$6:$GS$6,0)),0)</f>
        <v>1352307.200000003</v>
      </c>
      <c r="V41" s="270">
        <f ca="1">IF(V$6&lt;=$C$2,OFFSET('HTM Output'!$J$169,0,MATCH(V$6,'HTM Output'!$K$6:$GS$6,0)),0)</f>
        <v>1996791.49</v>
      </c>
      <c r="W41" s="270">
        <f ca="1">IF(W$6&lt;=$C$2,OFFSET('HTM Output'!$J$169,0,MATCH(W$6,'HTM Output'!$K$6:$GS$6,0)),0)</f>
        <v>1931664.6200000048</v>
      </c>
      <c r="X41" s="270">
        <f ca="1">IF(X$6&lt;=$C$2,OFFSET('HTM Output'!$J$169,0,MATCH(X$6,'HTM Output'!$K$6:$GS$6,0)),0)</f>
        <v>2650662.3700000048</v>
      </c>
      <c r="Y41" s="270">
        <f ca="1">IF(Y$6&lt;=$C$2,OFFSET('HTM Output'!$J$169,0,MATCH(Y$6,'HTM Output'!$K$6:$GS$6,0)),0)</f>
        <v>3495832.76</v>
      </c>
      <c r="Z41" s="270">
        <f ca="1">IF(Z$6&lt;=$C$2,OFFSET('HTM Output'!$J$169,0,MATCH(Z$6,'HTM Output'!$K$6:$GS$6,0)),0)</f>
        <v>3496119.3000000007</v>
      </c>
      <c r="AA41" s="270">
        <f ca="1">IF(AA$6&lt;=$C$2,OFFSET('HTM Output'!$J$169,0,MATCH(AA$6,'HTM Output'!$K$6:$GS$6,0)),0)</f>
        <v>3496662.9200000092</v>
      </c>
      <c r="AB41" s="270">
        <f ca="1">IF(AB$6&lt;=$C$2,OFFSET('HTM Output'!$J$169,0,MATCH(AB$6,'HTM Output'!$K$6:$GS$6,0)),0)</f>
        <v>3913940.0200000014</v>
      </c>
      <c r="AC41" s="270">
        <f ca="1">IF(AC$6&lt;=$C$2,OFFSET('HTM Output'!$J$169,0,MATCH(AC$6,'HTM Output'!$K$6:$GS$6,0)),0)</f>
        <v>4243116.1800000072</v>
      </c>
      <c r="AD41" s="270">
        <f ca="1">IF(AD$6&lt;=$C$2,OFFSET('HTM Output'!$J$169,0,MATCH(AD$6,'HTM Output'!$K$6:$GS$6,0)),0)</f>
        <v>4509887.59</v>
      </c>
      <c r="AE41" s="270">
        <f ca="1">IF(AE$6&lt;=$C$2,OFFSET('HTM Output'!$J$169,0,MATCH(AE$6,'HTM Output'!$K$6:$GS$6,0)),0)</f>
        <v>4655580.6700000009</v>
      </c>
      <c r="AF41" s="270">
        <f ca="1">IF(AF$6&lt;=$C$2,OFFSET('HTM Output'!$J$169,0,MATCH(AF$6,'HTM Output'!$K$6:$GS$6,0)),0)</f>
        <v>4504976.6599999992</v>
      </c>
      <c r="AG41" s="270">
        <f ca="1">IF(AG$6&lt;=$C$2,OFFSET('HTM Output'!$J$169,0,MATCH(AG$6,'HTM Output'!$K$6:$GS$6,0)),0)</f>
        <v>4655037.25</v>
      </c>
      <c r="AH41" s="270">
        <f ca="1">IF(AH$6&lt;=$C$2,OFFSET('HTM Output'!$J$169,0,MATCH(AH$6,'HTM Output'!$K$6:$GS$6,0)),0)</f>
        <v>4998352.76</v>
      </c>
      <c r="AI41" s="270">
        <f ca="1">IF(AI$6&lt;=$C$2,OFFSET('HTM Output'!$J$169,0,MATCH(AI$6,'HTM Output'!$K$6:$GS$6,0)),0)</f>
        <v>4835471.8599999845</v>
      </c>
      <c r="AJ41" s="270">
        <f ca="1">IF(AJ$6&lt;=$C$2,OFFSET('HTM Output'!$J$169,0,MATCH(AJ$6,'HTM Output'!$K$6:$GS$6,0)),0)</f>
        <v>6191391.0899999989</v>
      </c>
      <c r="AK41" s="270">
        <f ca="1">IF(AK$6&lt;=$C$2,OFFSET('HTM Output'!$J$169,0,MATCH(AK$6,'HTM Output'!$K$6:$GS$6,0)),0)</f>
        <v>5976986.7799999937</v>
      </c>
      <c r="AL41" s="270">
        <f ca="1">IF(AL$6&lt;=$C$2,OFFSET('HTM Output'!$J$169,0,MATCH(AL$6,'HTM Output'!$K$6:$GS$6,0)),0)</f>
        <v>6566419.4000000004</v>
      </c>
      <c r="AM41" s="270">
        <f ca="1">IF(AM$6&lt;=$C$2,OFFSET('HTM Output'!$J$169,0,MATCH(AM$6,'HTM Output'!$K$6:$GS$6,0)),0)</f>
        <v>6566051.3500000052</v>
      </c>
      <c r="AN41" s="270">
        <f ca="1">IF(AN$6&lt;=$C$2,OFFSET('HTM Output'!$J$169,0,MATCH(AN$6,'HTM Output'!$K$6:$GS$6,0)),0)</f>
        <v>6896766.9500000104</v>
      </c>
      <c r="AO41" s="270">
        <f ca="1">IF(AO$6&lt;=$C$2,OFFSET('HTM Output'!$J$169,0,MATCH(AO$6,'HTM Output'!$K$6:$GS$6,0)),0)</f>
        <v>7454190.4100000001</v>
      </c>
      <c r="AP41" s="270">
        <f ca="1">IF(AP$6&lt;=$C$2,OFFSET('HTM Output'!$J$169,0,MATCH(AP$6,'HTM Output'!$K$6:$GS$6,0)),0)</f>
        <v>7514009.4700000007</v>
      </c>
      <c r="AQ41" s="270">
        <f ca="1">IF(AQ$6&lt;=$C$2,OFFSET('HTM Output'!$J$169,0,MATCH(AQ$6,'HTM Output'!$K$6:$GS$6,0)),0)</f>
        <v>7758252.4499999881</v>
      </c>
      <c r="AR41" s="270">
        <f ca="1">IF(AR$6&lt;=$C$2,OFFSET('HTM Output'!$J$169,0,MATCH(AR$6,'HTM Output'!$K$6:$GS$6,0)),0)</f>
        <v>8148501.9199999999</v>
      </c>
      <c r="AS41" s="270">
        <f ca="1">IF(AS$6&lt;=$C$2,OFFSET('HTM Output'!$J$169,0,MATCH(AS$6,'HTM Output'!$K$6:$GS$6,0)),0)</f>
        <v>8378425.4399999985</v>
      </c>
      <c r="AT41" s="270">
        <f ca="1">IF(AT$6&lt;=$C$2,OFFSET('HTM Output'!$J$169,0,MATCH(AT$6,'HTM Output'!$K$6:$GS$6,0)),0)</f>
        <v>8377583.1900000023</v>
      </c>
      <c r="AU41" s="270">
        <f ca="1">IF(AU$6&lt;=$C$2,OFFSET('HTM Output'!$J$169,0,MATCH(AU$6,'HTM Output'!$K$6:$GS$6,0)),0)</f>
        <v>8103793.870000001</v>
      </c>
      <c r="AV41" s="270">
        <f ca="1">IF(AV$6&lt;=$C$2,OFFSET('HTM Output'!$J$169,0,MATCH(AV$6,'HTM Output'!$K$6:$GS$6,0)),0)</f>
        <v>8334971.7599999988</v>
      </c>
      <c r="AW41" s="270">
        <f ca="1">IF(AW$6&lt;=$C$2,OFFSET('HTM Output'!$J$169,0,MATCH(AW$6,'HTM Output'!$K$6:$GS$6,0)),0)</f>
        <v>8034477.7800000003</v>
      </c>
      <c r="AX41" s="270">
        <f ca="1">IF(AX$6&lt;=$C$2,OFFSET('HTM Output'!$J$169,0,MATCH(AX$6,'HTM Output'!$K$6:$GS$6,0)),0)</f>
        <v>8549410.8800000008</v>
      </c>
      <c r="AY41" s="270">
        <f ca="1">IF(AY$6&lt;=$C$2,OFFSET('HTM Output'!$J$169,0,MATCH(AY$6,'HTM Output'!$K$6:$GS$6,0)),0)</f>
        <v>8126580.29</v>
      </c>
      <c r="AZ41" s="270">
        <f ca="1">IF(AZ$6&lt;=$C$2,OFFSET('HTM Output'!$J$169,0,MATCH(AZ$6,'HTM Output'!$K$6:$GS$6,0)),0)</f>
        <v>8108646.7299999995</v>
      </c>
      <c r="BA41" s="270">
        <f ca="1">IF(BA$6&lt;=$C$2,OFFSET('HTM Output'!$J$169,0,MATCH(BA$6,'HTM Output'!$K$6:$GS$6,0)),0)</f>
        <v>8388816.1800000016</v>
      </c>
      <c r="BB41" s="270">
        <f ca="1">IF(BB$6&lt;=$C$2,OFFSET('HTM Output'!$J$169,0,MATCH(BB$6,'HTM Output'!$K$6:$GS$6,0)),0)</f>
        <v>8197964.660000002</v>
      </c>
      <c r="BC41" s="270">
        <f ca="1">IF(BC$6&lt;=$C$2,OFFSET('HTM Output'!$J$169,0,MATCH(BC$6,'HTM Output'!$K$6:$GS$6,0)),0)</f>
        <v>8307601.8100000005</v>
      </c>
      <c r="BD41" s="270">
        <f ca="1">IF(BD$6&lt;=$C$2,OFFSET('HTM Output'!$J$169,0,MATCH(BD$6,'HTM Output'!$K$6:$GS$6,0)),0)</f>
        <v>7923257.8400000008</v>
      </c>
      <c r="BE41" s="270">
        <f ca="1">IF(BE$6&lt;=$C$2,OFFSET('HTM Output'!$J$169,0,MATCH(BE$6,'HTM Output'!$K$6:$GS$6,0)),0)</f>
        <v>8144993.5499999998</v>
      </c>
      <c r="BF41" s="270">
        <f ca="1">IF(BF$6&lt;=$C$2,OFFSET('HTM Output'!$J$169,0,MATCH(BF$6,'HTM Output'!$K$6:$GS$6,0)),0)</f>
        <v>8086824.1999999993</v>
      </c>
      <c r="BG41" s="270">
        <f ca="1">IF(BG$6&lt;=$C$2,OFFSET('HTM Output'!$J$169,0,MATCH(BG$6,'HTM Output'!$K$6:$GS$6,0)),0)</f>
        <v>7523046.9100000011</v>
      </c>
      <c r="BH41" s="270">
        <f ca="1">IF(BH$6&lt;=$C$2,OFFSET('HTM Output'!$J$169,0,MATCH(BH$6,'HTM Output'!$K$6:$GS$6,0)),0)</f>
        <v>7650524.5499999998</v>
      </c>
      <c r="BI41" s="270">
        <f ca="1">IF(BI$6&lt;=$C$2,OFFSET('HTM Output'!$J$169,0,MATCH(BI$6,'HTM Output'!$K$6:$GS$6,0)),0)</f>
        <v>7440053.0200000014</v>
      </c>
      <c r="BJ41" s="270">
        <f ca="1">IF(BJ$6&lt;=$C$2,OFFSET('HTM Output'!$J$169,0,MATCH(BJ$6,'HTM Output'!$K$6:$GS$6,0)),0)</f>
        <v>7423944.2599999979</v>
      </c>
      <c r="BK41" s="270">
        <f ca="1">IF(BK$6&lt;=$C$2,OFFSET('HTM Output'!$J$169,0,MATCH(BK$6,'HTM Output'!$K$6:$GS$6,0)),0)</f>
        <v>7601732.6500000013</v>
      </c>
      <c r="BL41" s="270">
        <f ca="1">IF(BL$6&lt;=$C$2,OFFSET('HTM Output'!$J$169,0,MATCH(BL$6,'HTM Output'!$K$6:$GS$6,0)),0)</f>
        <v>7712821.3599999994</v>
      </c>
      <c r="BM41" s="270">
        <f ca="1">IF(BM$6&lt;=$C$2,OFFSET('HTM Output'!$J$169,0,MATCH(BM$6,'HTM Output'!$K$6:$GS$6,0)),0)</f>
        <v>7832670.4199999999</v>
      </c>
      <c r="BN41" s="270">
        <f ca="1">IF(BN$6&lt;=$C$2,OFFSET('HTM Output'!$J$169,0,MATCH(BN$6,'HTM Output'!$K$6:$GS$6,0)),0)</f>
        <v>7472269.4400000004</v>
      </c>
      <c r="BO41" s="270">
        <f ca="1">IF(BO$6&lt;=$C$2,OFFSET('HTM Output'!$J$169,0,MATCH(BO$6,'HTM Output'!$K$6:$GS$6,0)),0)</f>
        <v>7801430.7199999997</v>
      </c>
      <c r="BP41" s="270">
        <f ca="1">IF(BP$6&lt;=$C$2,OFFSET('HTM Output'!$J$169,0,MATCH(BP$6,'HTM Output'!$K$6:$GS$6,0)),0)</f>
        <v>7513974.1199999982</v>
      </c>
      <c r="BQ41" s="270">
        <f ca="1">IF(BQ$6&lt;=$C$2,OFFSET('HTM Output'!$J$169,0,MATCH(BQ$6,'HTM Output'!$K$6:$GS$6,0)),0)</f>
        <v>7721758.25</v>
      </c>
      <c r="BR41" s="270">
        <f ca="1">IF(BR$6&lt;=$C$2,OFFSET('HTM Output'!$J$169,0,MATCH(BR$6,'HTM Output'!$K$6:$GS$6,0)),0)</f>
        <v>7783139.5600000005</v>
      </c>
      <c r="BS41" s="270">
        <f ca="1">IF(BS$6&lt;=$C$2,OFFSET('HTM Output'!$J$169,0,MATCH(BS$6,'HTM Output'!$K$6:$GS$6,0)),0)</f>
        <v>7900340.3800000018</v>
      </c>
      <c r="BT41" s="270">
        <f ca="1">IF(BT$6&lt;=$C$2,OFFSET('HTM Output'!$J$169,0,MATCH(BT$6,'HTM Output'!$K$6:$GS$6,0)),0)</f>
        <v>7990309.8600000013</v>
      </c>
      <c r="BU41" s="270">
        <f ca="1">IF(BU$6&lt;=$C$2,OFFSET('HTM Output'!$J$169,0,MATCH(BU$6,'HTM Output'!$K$6:$GS$6,0)),0)</f>
        <v>7372660.1699999999</v>
      </c>
      <c r="BV41" s="270">
        <f ca="1">IF(BV$6&lt;=$C$2,OFFSET('HTM Output'!$J$169,0,MATCH(BV$6,'HTM Output'!$K$6:$GS$6,0)),0)</f>
        <v>7868907.0900000036</v>
      </c>
      <c r="BW41" s="270">
        <f ca="1">IF(BW$6&lt;=$C$2,OFFSET('HTM Output'!$J$169,0,MATCH(BW$6,'HTM Output'!$K$6:$GS$6,0)),0)</f>
        <v>7835564.5599999996</v>
      </c>
      <c r="BX41" s="270">
        <f ca="1">IF(BX$6&lt;=$C$2,OFFSET('HTM Output'!$J$169,0,MATCH(BX$6,'HTM Output'!$K$6:$GS$6,0)),0)</f>
        <v>7787274.1300000018</v>
      </c>
      <c r="BY41" s="270">
        <f ca="1">IF(BY$6&lt;=$C$2,OFFSET('HTM Output'!$J$169,0,MATCH(BY$6,'HTM Output'!$K$6:$GS$6,0)),0)</f>
        <v>8237995.3000000007</v>
      </c>
      <c r="BZ41" s="270">
        <f ca="1">IF(BZ$6&lt;=$C$2,OFFSET('HTM Output'!$J$169,0,MATCH(BZ$6,'HTM Output'!$K$6:$GS$6,0)),0)</f>
        <v>8119851.0499999998</v>
      </c>
      <c r="CA41" s="270">
        <f ca="1">IF(CA$6&lt;=$C$2,OFFSET('HTM Output'!$J$169,0,MATCH(CA$6,'HTM Output'!$K$6:$GS$6,0)),0)</f>
        <v>7950182.9200000027</v>
      </c>
      <c r="CB41" s="270">
        <f ca="1">IF(CB$6&lt;=$C$2,OFFSET('HTM Output'!$J$169,0,MATCH(CB$6,'HTM Output'!$K$6:$GS$6,0)),0)</f>
        <v>7998444.2300000023</v>
      </c>
      <c r="CC41" s="270">
        <f ca="1">IF(CC$6&lt;=$C$2,OFFSET('HTM Output'!$J$169,0,MATCH(CC$6,'HTM Output'!$K$6:$GS$6,0)),0)</f>
        <v>7851043.6699999999</v>
      </c>
      <c r="CD41" s="270">
        <f ca="1">IF(CD$6&lt;=$C$2,OFFSET('HTM Output'!$J$169,0,MATCH(CD$6,'HTM Output'!$K$6:$GS$6,0)),0)</f>
        <v>7772264.0999999978</v>
      </c>
      <c r="CE41" s="270">
        <f ca="1">IF(CE$6&lt;=$C$2,OFFSET('HTM Output'!$J$169,0,MATCH(CE$6,'HTM Output'!$K$6:$GS$6,0)),0)</f>
        <v>7546689.5500000007</v>
      </c>
      <c r="CF41" s="270">
        <f ca="1">IF(CF$6&lt;=$C$2,OFFSET('HTM Output'!$J$169,0,MATCH(CF$6,'HTM Output'!$K$6:$GS$6,0)),0)</f>
        <v>8240866.450000003</v>
      </c>
      <c r="CG41" s="270">
        <f ca="1">IF(CG$6&lt;=$C$2,OFFSET('HTM Output'!$J$169,0,MATCH(CG$6,'HTM Output'!$K$6:$GS$6,0)),0)</f>
        <v>7520424.4800000014</v>
      </c>
      <c r="CH41" s="270">
        <f ca="1">IF(CH$6&lt;=$C$2,OFFSET('HTM Output'!$J$169,0,MATCH(CH$6,'HTM Output'!$K$6:$GS$6,0)),0)</f>
        <v>7628255.5599999987</v>
      </c>
      <c r="CI41" s="270">
        <f ca="1">IF(CI$6&lt;=$C$2,OFFSET('HTM Output'!$J$169,0,MATCH(CI$6,'HTM Output'!$K$6:$GS$6,0)),0)</f>
        <v>7769484.6000000006</v>
      </c>
      <c r="CJ41" s="270">
        <f ca="1">IF(CJ$6&lt;=$C$2,OFFSET('HTM Output'!$J$169,0,MATCH(CJ$6,'HTM Output'!$K$6:$GS$6,0)),0)</f>
        <v>7601179.1699999999</v>
      </c>
      <c r="CK41" s="270">
        <f ca="1">IF(CK$6&lt;=$C$2,OFFSET('HTM Output'!$J$169,0,MATCH(CK$6,'HTM Output'!$K$6:$GS$6,0)),0)</f>
        <v>7534438.8399999999</v>
      </c>
      <c r="CL41" s="270">
        <f ca="1">IF(CL$6&lt;=$C$2,OFFSET('HTM Output'!$J$169,0,MATCH(CL$6,'HTM Output'!$K$6:$GS$6,0)),0)</f>
        <v>8351458.9599999972</v>
      </c>
      <c r="CM41" s="270">
        <f ca="1">IF(CM$6&lt;=$C$2,OFFSET('HTM Output'!$J$169,0,MATCH(CM$6,'HTM Output'!$K$6:$GS$6,0)),0)</f>
        <v>7979210.1500000004</v>
      </c>
      <c r="CN41" s="270">
        <f ca="1">IF(CN$6&lt;=$C$2,OFFSET('HTM Output'!$J$169,0,MATCH(CN$6,'HTM Output'!$K$6:$GS$6,0)),0)</f>
        <v>7461601.8600000003</v>
      </c>
      <c r="CO41" s="270">
        <f ca="1">IF(CO$6&lt;=$C$2,OFFSET('HTM Output'!$J$169,0,MATCH(CO$6,'HTM Output'!$K$6:$GS$6,0)),0)</f>
        <v>7809780.830000001</v>
      </c>
      <c r="CP41" s="270">
        <f ca="1">IF(CP$6&lt;=$C$2,OFFSET('HTM Output'!$J$169,0,MATCH(CP$6,'HTM Output'!$K$6:$GS$6,0)),0)</f>
        <v>7687119.1300000008</v>
      </c>
      <c r="CQ41" s="270">
        <f ca="1">IF(CQ$6&lt;=$C$2,OFFSET('HTM Output'!$J$169,0,MATCH(CQ$6,'HTM Output'!$K$6:$GS$6,0)),0)</f>
        <v>7308556.4800000004</v>
      </c>
      <c r="CR41" s="270">
        <f ca="1">IF(CR$6&lt;=$C$2,OFFSET('HTM Output'!$J$169,0,MATCH(CR$6,'HTM Output'!$K$6:$GS$6,0)),0)</f>
        <v>7455854.8299999982</v>
      </c>
      <c r="CS41" s="270">
        <f ca="1">IF(CS$6&lt;=$C$2,OFFSET('HTM Output'!$J$169,0,MATCH(CS$6,'HTM Output'!$K$6:$GS$6,0)),0)</f>
        <v>7329281.5500000007</v>
      </c>
      <c r="CT41" s="270">
        <f ca="1">IF(CT$6&lt;=$C$2,OFFSET('HTM Output'!$J$169,0,MATCH(CT$6,'HTM Output'!$K$6:$GS$6,0)),0)</f>
        <v>7592087.1600000001</v>
      </c>
      <c r="CU41" s="270">
        <f ca="1">IF(CU$6&lt;=$C$2,OFFSET('HTM Output'!$J$169,0,MATCH(CU$6,'HTM Output'!$K$6:$GS$6,0)),0)</f>
        <v>7184450.7800000003</v>
      </c>
      <c r="CV41" s="270">
        <f ca="1">IF(CV$6&lt;=$C$2,OFFSET('HTM Output'!$J$169,0,MATCH(CV$6,'HTM Output'!$K$6:$GS$6,0)),0)</f>
        <v>7248334.9400000013</v>
      </c>
      <c r="CW41" s="270">
        <f ca="1">IF(CW$6&lt;=$C$2,OFFSET('HTM Output'!$J$169,0,MATCH(CW$6,'HTM Output'!$K$6:$GS$6,0)),0)</f>
        <v>7451898.9099999992</v>
      </c>
      <c r="CX41" s="270">
        <f ca="1">IF(CX$6&lt;=$C$2,OFFSET('HTM Output'!$J$169,0,MATCH(CX$6,'HTM Output'!$K$6:$GS$6,0)),0)</f>
        <v>7117225.7799999984</v>
      </c>
      <c r="CY41" s="270">
        <f ca="1">IF(CY$6&lt;=$C$2,OFFSET('HTM Output'!$J$169,0,MATCH(CY$6,'HTM Output'!$K$6:$GS$6,0)),0)</f>
        <v>7207970.8399999999</v>
      </c>
      <c r="CZ41" s="270">
        <f ca="1">IF(CZ$6&lt;=$C$2,OFFSET('HTM Output'!$J$169,0,MATCH(CZ$6,'HTM Output'!$K$6:$GS$6,0)),0)</f>
        <v>6980022.2600000007</v>
      </c>
      <c r="DA41" s="270">
        <f ca="1">IF(DA$6&lt;=$C$2,OFFSET('HTM Output'!$J$169,0,MATCH(DA$6,'HTM Output'!$K$6:$GS$6,0)),0)</f>
        <v>7600988.6900000023</v>
      </c>
      <c r="DB41" s="270">
        <f ca="1">IF(DB$6&lt;=$C$2,OFFSET('HTM Output'!$J$169,0,MATCH(DB$6,'HTM Output'!$K$6:$GS$6,0)),0)</f>
        <v>7712644.0899999989</v>
      </c>
      <c r="DC41" s="270">
        <f ca="1">IF(DC$6&lt;=$C$2,OFFSET('HTM Output'!$J$169,0,MATCH(DC$6,'HTM Output'!$K$6:$GS$6,0)),0)</f>
        <v>6671503.6100000022</v>
      </c>
      <c r="DD41" s="270">
        <f ca="1">IF(DD$6&lt;=$C$2,OFFSET('HTM Output'!$J$169,0,MATCH(DD$6,'HTM Output'!$K$6:$GS$6,0)),0)</f>
        <v>7074306.0900000008</v>
      </c>
      <c r="DE41" s="270">
        <f ca="1">IF(DE$6&lt;=$C$2,OFFSET('HTM Output'!$J$169,0,MATCH(DE$6,'HTM Output'!$K$6:$GS$6,0)),0)</f>
        <v>6846752.9299999988</v>
      </c>
      <c r="DF41" s="270">
        <f ca="1">IF(DF$6&lt;=$C$2,OFFSET('HTM Output'!$J$169,0,MATCH(DF$6,'HTM Output'!$K$6:$GS$6,0)),0)</f>
        <v>6537200.7100000009</v>
      </c>
      <c r="DG41" s="270">
        <f ca="1">IF(DG$6&lt;=$C$2,OFFSET('HTM Output'!$J$169,0,MATCH(DG$6,'HTM Output'!$K$6:$GS$6,0)),0)</f>
        <v>6937890.0499999989</v>
      </c>
      <c r="DH41" s="270">
        <f ca="1">IF(DH$6&lt;=$C$2,OFFSET('HTM Output'!$J$169,0,MATCH(DH$6,'HTM Output'!$K$6:$GS$6,0)),0)</f>
        <v>6834141.4000000013</v>
      </c>
      <c r="DI41" s="270">
        <f ca="1">IF(DI$6&lt;=$C$2,OFFSET('HTM Output'!$J$169,0,MATCH(DI$6,'HTM Output'!$K$6:$GS$6,0)),0)</f>
        <v>6943044.5899999999</v>
      </c>
      <c r="DJ41" s="270">
        <f ca="1">IF(DJ$6&lt;=$C$2,OFFSET('HTM Output'!$J$169,0,MATCH(DJ$6,'HTM Output'!$K$6:$GS$6,0)),0)</f>
        <v>6764381.9299999997</v>
      </c>
      <c r="DK41" s="270">
        <f ca="1">IF(DK$6&lt;=$C$2,OFFSET('HTM Output'!$J$169,0,MATCH(DK$6,'HTM Output'!$K$6:$GS$6,0)),0)</f>
        <v>7267064.870000001</v>
      </c>
      <c r="DL41" s="270">
        <f ca="1">IF(DL$6&lt;=$C$2,OFFSET('HTM Output'!$J$169,0,MATCH(DL$6,'HTM Output'!$K$6:$GS$6,0)),0)</f>
        <v>7950340.8300000001</v>
      </c>
      <c r="DM41" s="270">
        <f ca="1">IF(DM$6&lt;=$C$2,OFFSET('HTM Output'!$J$169,0,MATCH(DM$6,'HTM Output'!$K$6:$GS$6,0)),0)</f>
        <v>7296281.0600000005</v>
      </c>
      <c r="DN41" s="270">
        <f ca="1">IF(DN$6&lt;=$C$2,OFFSET('HTM Output'!$J$169,0,MATCH(DN$6,'HTM Output'!$K$6:$GS$6,0)),0)</f>
        <v>7726122.5900000008</v>
      </c>
      <c r="DO41" s="270">
        <f ca="1">IF(DO$6&lt;=$C$2,OFFSET('HTM Output'!$J$169,0,MATCH(DO$6,'HTM Output'!$K$6:$GS$6,0)),0)</f>
        <v>6436509.8099999996</v>
      </c>
      <c r="DP41" s="270">
        <f ca="1">IF(DP$6&lt;=$C$2,OFFSET('HTM Output'!$J$169,0,MATCH(DP$6,'HTM Output'!$K$6:$GS$6,0)),0)</f>
        <v>7740628.629999998</v>
      </c>
      <c r="DQ41" s="270">
        <f ca="1">IF(DQ$6&lt;=$C$2,OFFSET('HTM Output'!$J$169,0,MATCH(DQ$6,'HTM Output'!$K$6:$GS$6,0)),0)</f>
        <v>6271935.5699999994</v>
      </c>
      <c r="DR41" s="270">
        <f ca="1">IF(DR$6&lt;=$C$2,OFFSET('HTM Output'!$J$169,0,MATCH(DR$6,'HTM Output'!$K$6:$GS$6,0)),0)</f>
        <v>6554659.7999999998</v>
      </c>
      <c r="DS41" s="270">
        <f ca="1">IF(DS$6&lt;=$C$2,OFFSET('HTM Output'!$J$169,0,MATCH(DS$6,'HTM Output'!$K$6:$GS$6,0)),0)</f>
        <v>6815904.9399999985</v>
      </c>
      <c r="DT41" s="270">
        <f ca="1">IF(DT$6&lt;=$C$2,OFFSET('HTM Output'!$J$169,0,MATCH(DT$6,'HTM Output'!$K$6:$GS$6,0)),0)</f>
        <v>6978622.2899999991</v>
      </c>
      <c r="DU41" s="270">
        <f ca="1">IF(DU$6&lt;=$C$2,OFFSET('HTM Output'!$J$169,0,MATCH(DU$6,'HTM Output'!$K$6:$GS$6,0)),0)</f>
        <v>7064803.4399999985</v>
      </c>
      <c r="DV41" s="270">
        <f ca="1">IF(DV$6&lt;=$C$2,OFFSET('HTM Output'!$J$169,0,MATCH(DV$6,'HTM Output'!$K$6:$GS$6,0)),0)</f>
        <v>6274116.8799999999</v>
      </c>
      <c r="DW41" s="270">
        <f ca="1">IF(DW$6&lt;=$C$2,OFFSET('HTM Output'!$J$169,0,MATCH(DW$6,'HTM Output'!$K$6:$GS$6,0)),0)</f>
        <v>6309862.9700000016</v>
      </c>
      <c r="DX41" s="270">
        <f ca="1">IF(DX$6&lt;=$C$2,OFFSET('HTM Output'!$J$169,0,MATCH(DX$6,'HTM Output'!$K$6:$GS$6,0)),0)</f>
        <v>0</v>
      </c>
      <c r="DY41" s="270">
        <f ca="1">IF(DY$6&lt;=$C$2,OFFSET('HTM Output'!$J$169,0,MATCH(DY$6,'HTM Output'!$K$6:$GS$6,0)),0)</f>
        <v>0</v>
      </c>
      <c r="DZ41" s="270">
        <f ca="1">IF(DZ$6&lt;=$C$2,OFFSET('HTM Output'!$J$169,0,MATCH(DZ$6,'HTM Output'!$K$6:$GS$6,0)),0)</f>
        <v>0</v>
      </c>
      <c r="EA41" s="270">
        <f ca="1">IF(EA$6&lt;=$C$2,OFFSET('HTM Output'!$J$169,0,MATCH(EA$6,'HTM Output'!$K$6:$GS$6,0)),0)</f>
        <v>0</v>
      </c>
      <c r="EB41" s="270">
        <f ca="1">IF(EB$6&lt;=$C$2,OFFSET('HTM Output'!$J$169,0,MATCH(EB$6,'HTM Output'!$K$6:$GS$6,0)),0)</f>
        <v>0</v>
      </c>
      <c r="EC41" s="270">
        <f ca="1">IF(EC$6&lt;=$C$2,OFFSET('HTM Output'!$J$169,0,MATCH(EC$6,'HTM Output'!$K$6:$GS$6,0)),0)</f>
        <v>0</v>
      </c>
      <c r="ED41" s="270">
        <f ca="1">IF(ED$6&lt;=$C$2,OFFSET('HTM Output'!$J$169,0,MATCH(ED$6,'HTM Output'!$K$6:$GS$6,0)),0)</f>
        <v>0</v>
      </c>
      <c r="EE41" s="270">
        <f ca="1">IF(EE$6&lt;=$C$2,OFFSET('HTM Output'!$J$169,0,MATCH(EE$6,'HTM Output'!$K$6:$GS$6,0)),0)</f>
        <v>0</v>
      </c>
      <c r="EF41" s="270">
        <f ca="1">IF(EF$6&lt;=$C$2,OFFSET('HTM Output'!$J$169,0,MATCH(EF$6,'HTM Output'!$K$6:$GS$6,0)),0)</f>
        <v>0</v>
      </c>
      <c r="EG41" s="270">
        <f ca="1">IF(EG$6&lt;=$C$2,OFFSET('HTM Output'!$J$169,0,MATCH(EG$6,'HTM Output'!$K$6:$GS$6,0)),0)</f>
        <v>0</v>
      </c>
      <c r="EH41" s="270">
        <f ca="1">IF(EH$6&lt;=$C$2,OFFSET('HTM Output'!$J$169,0,MATCH(EH$6,'HTM Output'!$K$6:$GS$6,0)),0)</f>
        <v>0</v>
      </c>
      <c r="EI41" s="270">
        <f ca="1">IF(EI$6&lt;=$C$2,OFFSET('HTM Output'!$J$169,0,MATCH(EI$6,'HTM Output'!$K$6:$GS$6,0)),0)</f>
        <v>0</v>
      </c>
      <c r="EJ41" s="270">
        <f ca="1">IF(EJ$6&lt;=$C$2,OFFSET('HTM Output'!$J$169,0,MATCH(EJ$6,'HTM Output'!$K$6:$GS$6,0)),0)</f>
        <v>0</v>
      </c>
      <c r="EK41" s="270">
        <f ca="1">IF(EK$6&lt;=$C$2,OFFSET('HTM Output'!$J$169,0,MATCH(EK$6,'HTM Output'!$K$6:$GS$6,0)),0)</f>
        <v>0</v>
      </c>
      <c r="EL41" s="270">
        <f ca="1">IF(EL$6&lt;=$C$2,OFFSET('HTM Output'!$J$169,0,MATCH(EL$6,'HTM Output'!$K$6:$GS$6,0)),0)</f>
        <v>0</v>
      </c>
      <c r="EM41" s="270">
        <f ca="1">IF(EM$6&lt;=$C$2,OFFSET('HTM Output'!$J$169,0,MATCH(EM$6,'HTM Output'!$K$6:$GS$6,0)),0)</f>
        <v>0</v>
      </c>
      <c r="EN41" s="270">
        <f ca="1">IF(EN$6&lt;=$C$2,OFFSET('HTM Output'!$J$169,0,MATCH(EN$6,'HTM Output'!$K$6:$GS$6,0)),0)</f>
        <v>0</v>
      </c>
      <c r="EO41" s="270">
        <f ca="1">IF(EO$6&lt;=$C$2,OFFSET('HTM Output'!$J$169,0,MATCH(EO$6,'HTM Output'!$K$6:$GS$6,0)),0)</f>
        <v>0</v>
      </c>
      <c r="EP41" s="270">
        <f ca="1">IF(EP$6&lt;=$C$2,OFFSET('HTM Output'!$J$169,0,MATCH(EP$6,'HTM Output'!$K$6:$GS$6,0)),0)</f>
        <v>0</v>
      </c>
      <c r="EQ41" s="270">
        <f ca="1">IF(EQ$6&lt;=$C$2,OFFSET('HTM Output'!$J$169,0,MATCH(EQ$6,'HTM Output'!$K$6:$GS$6,0)),0)</f>
        <v>0</v>
      </c>
      <c r="ER41" s="270">
        <f ca="1">IF(ER$6&lt;=$C$2,OFFSET('HTM Output'!$J$169,0,MATCH(ER$6,'HTM Output'!$K$6:$GS$6,0)),0)</f>
        <v>0</v>
      </c>
      <c r="ES41" s="270">
        <f ca="1">IF(ES$6&lt;=$C$2,OFFSET('HTM Output'!$J$169,0,MATCH(ES$6,'HTM Output'!$K$6:$GS$6,0)),0)</f>
        <v>0</v>
      </c>
      <c r="ET41" s="270">
        <f ca="1">IF(ET$6&lt;=$C$2,OFFSET('HTM Output'!$J$169,0,MATCH(ET$6,'HTM Output'!$K$6:$GS$6,0)),0)</f>
        <v>0</v>
      </c>
      <c r="EU41" s="270">
        <f ca="1">IF(EU$6&lt;=$C$2,OFFSET('HTM Output'!$J$169,0,MATCH(EU$6,'HTM Output'!$K$6:$GS$6,0)),0)</f>
        <v>0</v>
      </c>
      <c r="EV41" s="270">
        <f ca="1">IF(EV$6&lt;=$C$2,OFFSET('HTM Output'!$J$169,0,MATCH(EV$6,'HTM Output'!$K$6:$GS$6,0)),0)</f>
        <v>0</v>
      </c>
      <c r="EW41" s="270">
        <f ca="1">IF(EW$6&lt;=$C$2,OFFSET('HTM Output'!$J$169,0,MATCH(EW$6,'HTM Output'!$K$6:$GS$6,0)),0)</f>
        <v>0</v>
      </c>
      <c r="EX41" s="270">
        <f ca="1">IF(EX$6&lt;=$C$2,OFFSET('HTM Output'!$J$169,0,MATCH(EX$6,'HTM Output'!$K$6:$GS$6,0)),0)</f>
        <v>0</v>
      </c>
      <c r="EY41" s="270">
        <f ca="1">IF(EY$6&lt;=$C$2,OFFSET('HTM Output'!$J$169,0,MATCH(EY$6,'HTM Output'!$K$6:$GS$6,0)),0)</f>
        <v>0</v>
      </c>
      <c r="EZ41" s="270">
        <f ca="1">IF(EZ$6&lt;=$C$2,OFFSET('HTM Output'!$J$169,0,MATCH(EZ$6,'HTM Output'!$K$6:$GS$6,0)),0)</f>
        <v>0</v>
      </c>
      <c r="FA41" s="270">
        <f ca="1">IF(FA$6&lt;=$C$2,OFFSET('HTM Output'!$J$169,0,MATCH(FA$6,'HTM Output'!$K$6:$GS$6,0)),0)</f>
        <v>0</v>
      </c>
      <c r="FB41" s="270">
        <f ca="1">IF(FB$6&lt;=$C$2,OFFSET('HTM Output'!$J$169,0,MATCH(FB$6,'HTM Output'!$K$6:$GS$6,0)),0)</f>
        <v>0</v>
      </c>
      <c r="FC41" s="270">
        <f ca="1">IF(FC$6&lt;=$C$2,OFFSET('HTM Output'!$J$169,0,MATCH(FC$6,'HTM Output'!$K$6:$GS$6,0)),0)</f>
        <v>0</v>
      </c>
      <c r="FD41" s="270">
        <f ca="1">IF(FD$6&lt;=$C$2,OFFSET('HTM Output'!$J$169,0,MATCH(FD$6,'HTM Output'!$K$6:$GS$6,0)),0)</f>
        <v>0</v>
      </c>
      <c r="FE41" s="270">
        <f ca="1">IF(FE$6&lt;=$C$2,OFFSET('HTM Output'!$J$169,0,MATCH(FE$6,'HTM Output'!$K$6:$GS$6,0)),0)</f>
        <v>0</v>
      </c>
      <c r="FF41" s="270">
        <f ca="1">IF(FF$6&lt;=$C$2,OFFSET('HTM Output'!$J$169,0,MATCH(FF$6,'HTM Output'!$K$6:$GS$6,0)),0)</f>
        <v>0</v>
      </c>
      <c r="FG41" s="270">
        <f ca="1">IF(FG$6&lt;=$C$2,OFFSET('HTM Output'!$J$169,0,MATCH(FG$6,'HTM Output'!$K$6:$GS$6,0)),0)</f>
        <v>0</v>
      </c>
      <c r="FH41" s="270">
        <f ca="1">IF(FH$6&lt;=$C$2,OFFSET('HTM Output'!$J$169,0,MATCH(FH$6,'HTM Output'!$K$6:$GS$6,0)),0)</f>
        <v>0</v>
      </c>
      <c r="FI41" s="270">
        <f ca="1">IF(FI$6&lt;=$C$2,OFFSET('HTM Output'!$J$169,0,MATCH(FI$6,'HTM Output'!$K$6:$GS$6,0)),0)</f>
        <v>0</v>
      </c>
      <c r="FJ41" s="270">
        <f ca="1">IF(FJ$6&lt;=$C$2,OFFSET('HTM Output'!$J$169,0,MATCH(FJ$6,'HTM Output'!$K$6:$GS$6,0)),0)</f>
        <v>0</v>
      </c>
      <c r="FK41" s="270">
        <f ca="1">IF(FK$6&lt;=$C$2,OFFSET('HTM Output'!$J$169,0,MATCH(FK$6,'HTM Output'!$K$6:$GS$6,0)),0)</f>
        <v>0</v>
      </c>
      <c r="FL41" s="270">
        <f ca="1">IF(FL$6&lt;=$C$2,OFFSET('HTM Output'!$J$169,0,MATCH(FL$6,'HTM Output'!$K$6:$GS$6,0)),0)</f>
        <v>0</v>
      </c>
      <c r="FM41" s="270">
        <f ca="1">IF(FM$6&lt;=$C$2,OFFSET('HTM Output'!$J$169,0,MATCH(FM$6,'HTM Output'!$K$6:$GS$6,0)),0)</f>
        <v>0</v>
      </c>
      <c r="FN41" s="270">
        <f ca="1">IF(FN$6&lt;=$C$2,OFFSET('HTM Output'!$J$169,0,MATCH(FN$6,'HTM Output'!$K$6:$GS$6,0)),0)</f>
        <v>0</v>
      </c>
      <c r="FO41" s="270">
        <f ca="1">IF(FO$6&lt;=$C$2,OFFSET('HTM Output'!$J$169,0,MATCH(FO$6,'HTM Output'!$K$6:$GS$6,0)),0)</f>
        <v>0</v>
      </c>
      <c r="FP41" s="270">
        <f ca="1">IF(FP$6&lt;=$C$2,OFFSET('HTM Output'!$J$169,0,MATCH(FP$6,'HTM Output'!$K$6:$GS$6,0)),0)</f>
        <v>0</v>
      </c>
      <c r="FQ41" s="270">
        <f ca="1">IF(FQ$6&lt;=$C$2,OFFSET('HTM Output'!$J$169,0,MATCH(FQ$6,'HTM Output'!$K$6:$GS$6,0)),0)</f>
        <v>0</v>
      </c>
      <c r="FR41" s="270">
        <f ca="1">IF(FR$6&lt;=$C$2,OFFSET('HTM Output'!$J$169,0,MATCH(FR$6,'HTM Output'!$K$6:$GS$6,0)),0)</f>
        <v>0</v>
      </c>
      <c r="FS41" s="270">
        <f ca="1">IF(FS$6&lt;=$C$2,OFFSET('HTM Output'!$J$169,0,MATCH(FS$6,'HTM Output'!$K$6:$GS$6,0)),0)</f>
        <v>0</v>
      </c>
      <c r="FT41" s="270">
        <f ca="1">IF(FT$6&lt;=$C$2,OFFSET('HTM Output'!$J$169,0,MATCH(FT$6,'HTM Output'!$K$6:$GS$6,0)),0)</f>
        <v>0</v>
      </c>
      <c r="FU41" s="270">
        <f ca="1">IF(FU$6&lt;=$C$2,OFFSET('HTM Output'!$J$169,0,MATCH(FU$6,'HTM Output'!$K$6:$GS$6,0)),0)</f>
        <v>0</v>
      </c>
      <c r="FV41" s="270">
        <f ca="1">IF(FV$6&lt;=$C$2,OFFSET('HTM Output'!$J$169,0,MATCH(FV$6,'HTM Output'!$K$6:$GS$6,0)),0)</f>
        <v>0</v>
      </c>
      <c r="FW41" s="270">
        <f ca="1">IF(FW$6&lt;=$C$2,OFFSET('HTM Output'!$J$169,0,MATCH(FW$6,'HTM Output'!$K$6:$GS$6,0)),0)</f>
        <v>0</v>
      </c>
      <c r="FX41" s="270">
        <f ca="1">IF(FX$6&lt;=$C$2,OFFSET('HTM Output'!$J$169,0,MATCH(FX$6,'HTM Output'!$K$6:$GS$6,0)),0)</f>
        <v>0</v>
      </c>
      <c r="FY41" s="270">
        <f ca="1">IF(FY$6&lt;=$C$2,OFFSET('HTM Output'!$J$169,0,MATCH(FY$6,'HTM Output'!$K$6:$GS$6,0)),0)</f>
        <v>0</v>
      </c>
      <c r="FZ41" s="270">
        <f ca="1">IF(FZ$6&lt;=$C$2,OFFSET('HTM Output'!$J$169,0,MATCH(FZ$6,'HTM Output'!$K$6:$GS$6,0)),0)</f>
        <v>0</v>
      </c>
      <c r="GA41" s="270">
        <f ca="1">IF(GA$6&lt;=$C$2,OFFSET('HTM Output'!$J$169,0,MATCH(GA$6,'HTM Output'!$K$6:$GS$6,0)),0)</f>
        <v>0</v>
      </c>
      <c r="GB41" s="270">
        <f ca="1">IF(GB$6&lt;=$C$2,OFFSET('HTM Output'!$J$169,0,MATCH(GB$6,'HTM Output'!$K$6:$GS$6,0)),0)</f>
        <v>0</v>
      </c>
      <c r="GC41" s="270">
        <f ca="1">IF(GC$6&lt;=$C$2,OFFSET('HTM Output'!$J$169,0,MATCH(GC$6,'HTM Output'!$K$6:$GS$6,0)),0)</f>
        <v>0</v>
      </c>
      <c r="GD41" s="270">
        <f ca="1">IF(GD$6&lt;=$C$2,OFFSET('HTM Output'!$J$169,0,MATCH(GD$6,'HTM Output'!$K$6:$GS$6,0)),0)</f>
        <v>0</v>
      </c>
      <c r="GE41" s="270">
        <f ca="1">IF(GE$6&lt;=$C$2,OFFSET('HTM Output'!$J$169,0,MATCH(GE$6,'HTM Output'!$K$6:$GS$6,0)),0)</f>
        <v>0</v>
      </c>
      <c r="GF41" s="270">
        <f ca="1">IF(GF$6&lt;=$C$2,OFFSET('HTM Output'!$J$169,0,MATCH(GF$6,'HTM Output'!$K$6:$GS$6,0)),0)</f>
        <v>0</v>
      </c>
      <c r="GG41" s="270">
        <f ca="1">IF(GG$6&lt;=$C$2,OFFSET('HTM Output'!$J$169,0,MATCH(GG$6,'HTM Output'!$K$6:$GS$6,0)),0)</f>
        <v>0</v>
      </c>
      <c r="GH41" s="270">
        <f ca="1">IF(GH$6&lt;=$C$2,OFFSET('HTM Output'!$J$169,0,MATCH(GH$6,'HTM Output'!$K$6:$GS$6,0)),0)</f>
        <v>0</v>
      </c>
      <c r="GI41" s="270">
        <f ca="1">IF(GI$6&lt;=$C$2,OFFSET('HTM Output'!$J$169,0,MATCH(GI$6,'HTM Output'!$K$6:$GS$6,0)),0)</f>
        <v>0</v>
      </c>
      <c r="GJ41" s="270">
        <f ca="1">IF(GJ$6&lt;=$C$2,OFFSET('HTM Output'!$J$169,0,MATCH(GJ$6,'HTM Output'!$K$6:$GS$6,0)),0)</f>
        <v>0</v>
      </c>
      <c r="GK41" s="270">
        <f ca="1">IF(GK$6&lt;=$C$2,OFFSET('HTM Output'!$J$169,0,MATCH(GK$6,'HTM Output'!$K$6:$GS$6,0)),0)</f>
        <v>0</v>
      </c>
      <c r="GL41" s="270">
        <f ca="1">IF(GL$6&lt;=$C$2,OFFSET('HTM Output'!$J$169,0,MATCH(GL$6,'HTM Output'!$K$6:$GS$6,0)),0)</f>
        <v>0</v>
      </c>
      <c r="GM41" s="270">
        <f ca="1">IF(GM$6&lt;=$C$2,OFFSET('HTM Output'!$J$169,0,MATCH(GM$6,'HTM Output'!$K$6:$GS$6,0)),0)</f>
        <v>0</v>
      </c>
      <c r="GN41" s="270">
        <f ca="1">IF(GN$6&lt;=$C$2,OFFSET('HTM Output'!$J$169,0,MATCH(GN$6,'HTM Output'!$K$6:$GS$6,0)),0)</f>
        <v>0</v>
      </c>
      <c r="GO41" s="270">
        <f ca="1">IF(GO$6&lt;=$C$2,OFFSET('HTM Output'!$J$169,0,MATCH(GO$6,'HTM Output'!$K$6:$GS$6,0)),0)</f>
        <v>0</v>
      </c>
      <c r="GP41" s="270">
        <f ca="1">IF(GP$6&lt;=$C$2,OFFSET('HTM Output'!$J$169,0,MATCH(GP$6,'HTM Output'!$K$6:$GS$6,0)),0)</f>
        <v>0</v>
      </c>
      <c r="GQ41" s="270">
        <f ca="1">IF(GQ$6&lt;=$C$2,OFFSET('HTM Output'!$J$169,0,MATCH(GQ$6,'HTM Output'!$K$6:$GS$6,0)),0)</f>
        <v>0</v>
      </c>
      <c r="GR41" s="270">
        <f ca="1">IF(GR$6&lt;=$C$2,OFFSET('HTM Output'!$J$169,0,MATCH(GR$6,'HTM Output'!$K$6:$GS$6,0)),0)</f>
        <v>0</v>
      </c>
      <c r="GS41" s="270">
        <f ca="1">IF(GS$6&lt;=$C$2,OFFSET('HTM Output'!$J$169,0,MATCH(GS$6,'HTM Output'!$K$6:$GS$6,0)),0)</f>
        <v>0</v>
      </c>
      <c r="GT41" s="270">
        <f ca="1">IF(GT$6&lt;=$C$2,OFFSET('HTM Output'!$J$169,0,MATCH(GT$6,'HTM Output'!$K$6:$GS$6,0)),0)</f>
        <v>0</v>
      </c>
      <c r="GU41" s="270">
        <f ca="1">IF(GU$6&lt;=$C$2,OFFSET('HTM Output'!$J$169,0,MATCH(GU$6,'HTM Output'!$K$6:$GS$6,0)),0)</f>
        <v>0</v>
      </c>
      <c r="GV41" s="270">
        <f ca="1">IF(GV$6&lt;=$C$2,OFFSET('HTM Output'!$J$169,0,MATCH(GV$6,'HTM Output'!$K$6:$GS$6,0)),0)</f>
        <v>0</v>
      </c>
      <c r="GW41" s="270">
        <f ca="1">IF(GW$6&lt;=$C$2,OFFSET('HTM Output'!$J$169,0,MATCH(GW$6,'HTM Output'!$K$6:$GS$6,0)),0)</f>
        <v>0</v>
      </c>
      <c r="GY41" s="94">
        <f t="shared" ref="GY41:HN46" ca="1" si="20">SUMIFS($O41:$GW41,$O$5:$GW$5,GY$6)</f>
        <v>14464429.191238044</v>
      </c>
      <c r="GZ41" s="94">
        <f t="shared" ca="1" si="20"/>
        <v>55477523.079999998</v>
      </c>
      <c r="HA41" s="94">
        <f t="shared" ca="1" si="20"/>
        <v>92133443.990000024</v>
      </c>
      <c r="HB41" s="94">
        <f t="shared" ca="1" si="20"/>
        <v>96447720.620000005</v>
      </c>
      <c r="HC41" s="94">
        <f t="shared" ca="1" si="20"/>
        <v>92127051.189999983</v>
      </c>
      <c r="HD41" s="94">
        <f t="shared" ca="1" si="20"/>
        <v>94729507.530000016</v>
      </c>
      <c r="HE41" s="94">
        <f t="shared" ca="1" si="20"/>
        <v>91916221.959999993</v>
      </c>
      <c r="HF41" s="94">
        <f t="shared" ca="1" si="20"/>
        <v>86688186.079999998</v>
      </c>
      <c r="HG41" s="94">
        <f t="shared" ca="1" si="20"/>
        <v>84705542.039999992</v>
      </c>
      <c r="HH41" s="94">
        <f t="shared" ca="1" si="20"/>
        <v>39997970.319999993</v>
      </c>
      <c r="HI41" s="94">
        <f t="shared" ca="1" si="20"/>
        <v>0</v>
      </c>
      <c r="HJ41" s="94">
        <f t="shared" ca="1" si="20"/>
        <v>0</v>
      </c>
      <c r="HK41" s="94">
        <f t="shared" ca="1" si="20"/>
        <v>0</v>
      </c>
      <c r="HL41" s="94">
        <f t="shared" ca="1" si="20"/>
        <v>0</v>
      </c>
      <c r="HM41" s="94">
        <f t="shared" ca="1" si="20"/>
        <v>0</v>
      </c>
      <c r="HN41" s="94">
        <f t="shared" ca="1" si="20"/>
        <v>0</v>
      </c>
      <c r="HO41" s="94">
        <f t="shared" ref="HO41:HO44" ca="1" si="21">SUM(GY41:HN41)</f>
        <v>748687596.00123811</v>
      </c>
    </row>
    <row r="42" spans="1:224" outlineLevel="1" x14ac:dyDescent="0.75">
      <c r="B42" s="313" t="s">
        <v>319</v>
      </c>
      <c r="C42" s="105"/>
      <c r="D42" s="105"/>
      <c r="E42" s="94"/>
      <c r="F42" s="109"/>
      <c r="G42" s="244"/>
      <c r="H42" s="94">
        <f ca="1">SUMIFS($O42:$GW42,$O$6:$GW$6,"&lt;="&amp;$C$2)</f>
        <v>0</v>
      </c>
      <c r="I42" s="94"/>
      <c r="J42" s="94"/>
      <c r="K42" s="94"/>
      <c r="L42" s="109"/>
      <c r="M42" s="95"/>
      <c r="O42" s="270">
        <f ca="1">IF(O$6&lt;=$C$2,OFFSET('HTM Output'!$J$170,0,MATCH(O$6,'HTM Output'!$K$6:$GS$6,0)),0)</f>
        <v>0</v>
      </c>
      <c r="P42" s="270">
        <f ca="1">IF(P$6&lt;=$C$2,OFFSET('HTM Output'!$J$170,0,MATCH(P$6,'HTM Output'!$K$6:$GS$6,0)),0)</f>
        <v>0</v>
      </c>
      <c r="Q42" s="270">
        <f ca="1">IF(Q$6&lt;=$C$2,OFFSET('HTM Output'!$J$170,0,MATCH(Q$6,'HTM Output'!$K$6:$GS$6,0)),0)</f>
        <v>0</v>
      </c>
      <c r="R42" s="270">
        <f ca="1">IF(R$6&lt;=$C$2,OFFSET('HTM Output'!$J$170,0,MATCH(R$6,'HTM Output'!$K$6:$GS$6,0)),0)</f>
        <v>0</v>
      </c>
      <c r="S42" s="270">
        <f ca="1">IF(S$6&lt;=$C$2,OFFSET('HTM Output'!$J$170,0,MATCH(S$6,'HTM Output'!$K$6:$GS$6,0)),0)</f>
        <v>0</v>
      </c>
      <c r="T42" s="270">
        <f ca="1">IF(T$6&lt;=$C$2,OFFSET('HTM Output'!$J$170,0,MATCH(T$6,'HTM Output'!$K$6:$GS$6,0)),0)</f>
        <v>0</v>
      </c>
      <c r="U42" s="270">
        <f ca="1">IF(U$6&lt;=$C$2,OFFSET('HTM Output'!$J$170,0,MATCH(U$6,'HTM Output'!$K$6:$GS$6,0)),0)</f>
        <v>0</v>
      </c>
      <c r="V42" s="270">
        <f ca="1">IF(V$6&lt;=$C$2,OFFSET('HTM Output'!$J$170,0,MATCH(V$6,'HTM Output'!$K$6:$GS$6,0)),0)</f>
        <v>0</v>
      </c>
      <c r="W42" s="270">
        <f ca="1">IF(W$6&lt;=$C$2,OFFSET('HTM Output'!$J$170,0,MATCH(W$6,'HTM Output'!$K$6:$GS$6,0)),0)</f>
        <v>0</v>
      </c>
      <c r="X42" s="270">
        <f ca="1">IF(X$6&lt;=$C$2,OFFSET('HTM Output'!$J$170,0,MATCH(X$6,'HTM Output'!$K$6:$GS$6,0)),0)</f>
        <v>0</v>
      </c>
      <c r="Y42" s="270">
        <f ca="1">IF(Y$6&lt;=$C$2,OFFSET('HTM Output'!$J$170,0,MATCH(Y$6,'HTM Output'!$K$6:$GS$6,0)),0)</f>
        <v>0</v>
      </c>
      <c r="Z42" s="270">
        <f ca="1">IF(Z$6&lt;=$C$2,OFFSET('HTM Output'!$J$170,0,MATCH(Z$6,'HTM Output'!$K$6:$GS$6,0)),0)</f>
        <v>0</v>
      </c>
      <c r="AA42" s="270">
        <f ca="1">IF(AA$6&lt;=$C$2,OFFSET('HTM Output'!$J$170,0,MATCH(AA$6,'HTM Output'!$K$6:$GS$6,0)),0)</f>
        <v>0</v>
      </c>
      <c r="AB42" s="270">
        <f ca="1">IF(AB$6&lt;=$C$2,OFFSET('HTM Output'!$J$170,0,MATCH(AB$6,'HTM Output'!$K$6:$GS$6,0)),0)</f>
        <v>0</v>
      </c>
      <c r="AC42" s="270">
        <f ca="1">IF(AC$6&lt;=$C$2,OFFSET('HTM Output'!$J$170,0,MATCH(AC$6,'HTM Output'!$K$6:$GS$6,0)),0)</f>
        <v>0</v>
      </c>
      <c r="AD42" s="270">
        <f ca="1">IF(AD$6&lt;=$C$2,OFFSET('HTM Output'!$J$170,0,MATCH(AD$6,'HTM Output'!$K$6:$GS$6,0)),0)</f>
        <v>0</v>
      </c>
      <c r="AE42" s="270">
        <f ca="1">IF(AE$6&lt;=$C$2,OFFSET('HTM Output'!$J$170,0,MATCH(AE$6,'HTM Output'!$K$6:$GS$6,0)),0)</f>
        <v>0</v>
      </c>
      <c r="AF42" s="270">
        <f ca="1">IF(AF$6&lt;=$C$2,OFFSET('HTM Output'!$J$170,0,MATCH(AF$6,'HTM Output'!$K$6:$GS$6,0)),0)</f>
        <v>0</v>
      </c>
      <c r="AG42" s="270">
        <f ca="1">IF(AG$6&lt;=$C$2,OFFSET('HTM Output'!$J$170,0,MATCH(AG$6,'HTM Output'!$K$6:$GS$6,0)),0)</f>
        <v>0</v>
      </c>
      <c r="AH42" s="270">
        <f ca="1">IF(AH$6&lt;=$C$2,OFFSET('HTM Output'!$J$170,0,MATCH(AH$6,'HTM Output'!$K$6:$GS$6,0)),0)</f>
        <v>0</v>
      </c>
      <c r="AI42" s="270">
        <f ca="1">IF(AI$6&lt;=$C$2,OFFSET('HTM Output'!$J$170,0,MATCH(AI$6,'HTM Output'!$K$6:$GS$6,0)),0)</f>
        <v>0</v>
      </c>
      <c r="AJ42" s="270">
        <f ca="1">IF(AJ$6&lt;=$C$2,OFFSET('HTM Output'!$J$170,0,MATCH(AJ$6,'HTM Output'!$K$6:$GS$6,0)),0)</f>
        <v>0</v>
      </c>
      <c r="AK42" s="270">
        <f ca="1">IF(AK$6&lt;=$C$2,OFFSET('HTM Output'!$J$170,0,MATCH(AK$6,'HTM Output'!$K$6:$GS$6,0)),0)</f>
        <v>0</v>
      </c>
      <c r="AL42" s="270">
        <f ca="1">IF(AL$6&lt;=$C$2,OFFSET('HTM Output'!$J$170,0,MATCH(AL$6,'HTM Output'!$K$6:$GS$6,0)),0)</f>
        <v>0</v>
      </c>
      <c r="AM42" s="270">
        <f ca="1">IF(AM$6&lt;=$C$2,OFFSET('HTM Output'!$J$170,0,MATCH(AM$6,'HTM Output'!$K$6:$GS$6,0)),0)</f>
        <v>0</v>
      </c>
      <c r="AN42" s="270">
        <f ca="1">IF(AN$6&lt;=$C$2,OFFSET('HTM Output'!$J$170,0,MATCH(AN$6,'HTM Output'!$K$6:$GS$6,0)),0)</f>
        <v>0</v>
      </c>
      <c r="AO42" s="270">
        <f ca="1">IF(AO$6&lt;=$C$2,OFFSET('HTM Output'!$J$170,0,MATCH(AO$6,'HTM Output'!$K$6:$GS$6,0)),0)</f>
        <v>0</v>
      </c>
      <c r="AP42" s="270">
        <f ca="1">IF(AP$6&lt;=$C$2,OFFSET('HTM Output'!$J$170,0,MATCH(AP$6,'HTM Output'!$K$6:$GS$6,0)),0)</f>
        <v>0</v>
      </c>
      <c r="AQ42" s="270">
        <f ca="1">IF(AQ$6&lt;=$C$2,OFFSET('HTM Output'!$J$170,0,MATCH(AQ$6,'HTM Output'!$K$6:$GS$6,0)),0)</f>
        <v>0</v>
      </c>
      <c r="AR42" s="270">
        <f ca="1">IF(AR$6&lt;=$C$2,OFFSET('HTM Output'!$J$170,0,MATCH(AR$6,'HTM Output'!$K$6:$GS$6,0)),0)</f>
        <v>0</v>
      </c>
      <c r="AS42" s="270">
        <f ca="1">IF(AS$6&lt;=$C$2,OFFSET('HTM Output'!$J$170,0,MATCH(AS$6,'HTM Output'!$K$6:$GS$6,0)),0)</f>
        <v>0</v>
      </c>
      <c r="AT42" s="270">
        <f ca="1">IF(AT$6&lt;=$C$2,OFFSET('HTM Output'!$J$170,0,MATCH(AT$6,'HTM Output'!$K$6:$GS$6,0)),0)</f>
        <v>0</v>
      </c>
      <c r="AU42" s="270">
        <f ca="1">IF(AU$6&lt;=$C$2,OFFSET('HTM Output'!$J$170,0,MATCH(AU$6,'HTM Output'!$K$6:$GS$6,0)),0)</f>
        <v>0</v>
      </c>
      <c r="AV42" s="270">
        <f ca="1">IF(AV$6&lt;=$C$2,OFFSET('HTM Output'!$J$170,0,MATCH(AV$6,'HTM Output'!$K$6:$GS$6,0)),0)</f>
        <v>0</v>
      </c>
      <c r="AW42" s="270">
        <f ca="1">IF(AW$6&lt;=$C$2,OFFSET('HTM Output'!$J$170,0,MATCH(AW$6,'HTM Output'!$K$6:$GS$6,0)),0)</f>
        <v>0</v>
      </c>
      <c r="AX42" s="270">
        <f ca="1">IF(AX$6&lt;=$C$2,OFFSET('HTM Output'!$J$170,0,MATCH(AX$6,'HTM Output'!$K$6:$GS$6,0)),0)</f>
        <v>0</v>
      </c>
      <c r="AY42" s="270">
        <f ca="1">IF(AY$6&lt;=$C$2,OFFSET('HTM Output'!$J$170,0,MATCH(AY$6,'HTM Output'!$K$6:$GS$6,0)),0)</f>
        <v>0</v>
      </c>
      <c r="AZ42" s="270">
        <f ca="1">IF(AZ$6&lt;=$C$2,OFFSET('HTM Output'!$J$170,0,MATCH(AZ$6,'HTM Output'!$K$6:$GS$6,0)),0)</f>
        <v>0</v>
      </c>
      <c r="BA42" s="270">
        <f ca="1">IF(BA$6&lt;=$C$2,OFFSET('HTM Output'!$J$170,0,MATCH(BA$6,'HTM Output'!$K$6:$GS$6,0)),0)</f>
        <v>0</v>
      </c>
      <c r="BB42" s="270">
        <f ca="1">IF(BB$6&lt;=$C$2,OFFSET('HTM Output'!$J$170,0,MATCH(BB$6,'HTM Output'!$K$6:$GS$6,0)),0)</f>
        <v>0</v>
      </c>
      <c r="BC42" s="270">
        <f ca="1">IF(BC$6&lt;=$C$2,OFFSET('HTM Output'!$J$170,0,MATCH(BC$6,'HTM Output'!$K$6:$GS$6,0)),0)</f>
        <v>0</v>
      </c>
      <c r="BD42" s="270">
        <f ca="1">IF(BD$6&lt;=$C$2,OFFSET('HTM Output'!$J$170,0,MATCH(BD$6,'HTM Output'!$K$6:$GS$6,0)),0)</f>
        <v>0</v>
      </c>
      <c r="BE42" s="270">
        <f ca="1">IF(BE$6&lt;=$C$2,OFFSET('HTM Output'!$J$170,0,MATCH(BE$6,'HTM Output'!$K$6:$GS$6,0)),0)</f>
        <v>0</v>
      </c>
      <c r="BF42" s="270">
        <f ca="1">IF(BF$6&lt;=$C$2,OFFSET('HTM Output'!$J$170,0,MATCH(BF$6,'HTM Output'!$K$6:$GS$6,0)),0)</f>
        <v>0</v>
      </c>
      <c r="BG42" s="270">
        <f ca="1">IF(BG$6&lt;=$C$2,OFFSET('HTM Output'!$J$170,0,MATCH(BG$6,'HTM Output'!$K$6:$GS$6,0)),0)</f>
        <v>0</v>
      </c>
      <c r="BH42" s="270">
        <f ca="1">IF(BH$6&lt;=$C$2,OFFSET('HTM Output'!$J$170,0,MATCH(BH$6,'HTM Output'!$K$6:$GS$6,0)),0)</f>
        <v>0</v>
      </c>
      <c r="BI42" s="270">
        <f ca="1">IF(BI$6&lt;=$C$2,OFFSET('HTM Output'!$J$170,0,MATCH(BI$6,'HTM Output'!$K$6:$GS$6,0)),0)</f>
        <v>0</v>
      </c>
      <c r="BJ42" s="270">
        <f ca="1">IF(BJ$6&lt;=$C$2,OFFSET('HTM Output'!$J$170,0,MATCH(BJ$6,'HTM Output'!$K$6:$GS$6,0)),0)</f>
        <v>0</v>
      </c>
      <c r="BK42" s="270">
        <f ca="1">IF(BK$6&lt;=$C$2,OFFSET('HTM Output'!$J$170,0,MATCH(BK$6,'HTM Output'!$K$6:$GS$6,0)),0)</f>
        <v>0</v>
      </c>
      <c r="BL42" s="270">
        <f ca="1">IF(BL$6&lt;=$C$2,OFFSET('HTM Output'!$J$170,0,MATCH(BL$6,'HTM Output'!$K$6:$GS$6,0)),0)</f>
        <v>0</v>
      </c>
      <c r="BM42" s="270">
        <f ca="1">IF(BM$6&lt;=$C$2,OFFSET('HTM Output'!$J$170,0,MATCH(BM$6,'HTM Output'!$K$6:$GS$6,0)),0)</f>
        <v>0</v>
      </c>
      <c r="BN42" s="270">
        <f ca="1">IF(BN$6&lt;=$C$2,OFFSET('HTM Output'!$J$170,0,MATCH(BN$6,'HTM Output'!$K$6:$GS$6,0)),0)</f>
        <v>0</v>
      </c>
      <c r="BO42" s="270">
        <f ca="1">IF(BO$6&lt;=$C$2,OFFSET('HTM Output'!$J$170,0,MATCH(BO$6,'HTM Output'!$K$6:$GS$6,0)),0)</f>
        <v>0</v>
      </c>
      <c r="BP42" s="270">
        <f ca="1">IF(BP$6&lt;=$C$2,OFFSET('HTM Output'!$J$170,0,MATCH(BP$6,'HTM Output'!$K$6:$GS$6,0)),0)</f>
        <v>0</v>
      </c>
      <c r="BQ42" s="270">
        <f ca="1">IF(BQ$6&lt;=$C$2,OFFSET('HTM Output'!$J$170,0,MATCH(BQ$6,'HTM Output'!$K$6:$GS$6,0)),0)</f>
        <v>0</v>
      </c>
      <c r="BR42" s="270">
        <f ca="1">IF(BR$6&lt;=$C$2,OFFSET('HTM Output'!$J$170,0,MATCH(BR$6,'HTM Output'!$K$6:$GS$6,0)),0)</f>
        <v>0</v>
      </c>
      <c r="BS42" s="270">
        <f ca="1">IF(BS$6&lt;=$C$2,OFFSET('HTM Output'!$J$170,0,MATCH(BS$6,'HTM Output'!$K$6:$GS$6,0)),0)</f>
        <v>0</v>
      </c>
      <c r="BT42" s="270">
        <f ca="1">IF(BT$6&lt;=$C$2,OFFSET('HTM Output'!$J$170,0,MATCH(BT$6,'HTM Output'!$K$6:$GS$6,0)),0)</f>
        <v>0</v>
      </c>
      <c r="BU42" s="270">
        <f ca="1">IF(BU$6&lt;=$C$2,OFFSET('HTM Output'!$J$170,0,MATCH(BU$6,'HTM Output'!$K$6:$GS$6,0)),0)</f>
        <v>0</v>
      </c>
      <c r="BV42" s="270">
        <f ca="1">IF(BV$6&lt;=$C$2,OFFSET('HTM Output'!$J$170,0,MATCH(BV$6,'HTM Output'!$K$6:$GS$6,0)),0)</f>
        <v>0</v>
      </c>
      <c r="BW42" s="270">
        <f ca="1">IF(BW$6&lt;=$C$2,OFFSET('HTM Output'!$J$170,0,MATCH(BW$6,'HTM Output'!$K$6:$GS$6,0)),0)</f>
        <v>0</v>
      </c>
      <c r="BX42" s="270">
        <f ca="1">IF(BX$6&lt;=$C$2,OFFSET('HTM Output'!$J$170,0,MATCH(BX$6,'HTM Output'!$K$6:$GS$6,0)),0)</f>
        <v>0</v>
      </c>
      <c r="BY42" s="270">
        <f ca="1">IF(BY$6&lt;=$C$2,OFFSET('HTM Output'!$J$170,0,MATCH(BY$6,'HTM Output'!$K$6:$GS$6,0)),0)</f>
        <v>0</v>
      </c>
      <c r="BZ42" s="270">
        <f ca="1">IF(BZ$6&lt;=$C$2,OFFSET('HTM Output'!$J$170,0,MATCH(BZ$6,'HTM Output'!$K$6:$GS$6,0)),0)</f>
        <v>0</v>
      </c>
      <c r="CA42" s="270">
        <f ca="1">IF(CA$6&lt;=$C$2,OFFSET('HTM Output'!$J$170,0,MATCH(CA$6,'HTM Output'!$K$6:$GS$6,0)),0)</f>
        <v>0</v>
      </c>
      <c r="CB42" s="270">
        <f ca="1">IF(CB$6&lt;=$C$2,OFFSET('HTM Output'!$J$170,0,MATCH(CB$6,'HTM Output'!$K$6:$GS$6,0)),0)</f>
        <v>0</v>
      </c>
      <c r="CC42" s="270">
        <f ca="1">IF(CC$6&lt;=$C$2,OFFSET('HTM Output'!$J$170,0,MATCH(CC$6,'HTM Output'!$K$6:$GS$6,0)),0)</f>
        <v>0</v>
      </c>
      <c r="CD42" s="270">
        <f ca="1">IF(CD$6&lt;=$C$2,OFFSET('HTM Output'!$J$170,0,MATCH(CD$6,'HTM Output'!$K$6:$GS$6,0)),0)</f>
        <v>0</v>
      </c>
      <c r="CE42" s="270">
        <f ca="1">IF(CE$6&lt;=$C$2,OFFSET('HTM Output'!$J$170,0,MATCH(CE$6,'HTM Output'!$K$6:$GS$6,0)),0)</f>
        <v>0</v>
      </c>
      <c r="CF42" s="270">
        <f ca="1">IF(CF$6&lt;=$C$2,OFFSET('HTM Output'!$J$170,0,MATCH(CF$6,'HTM Output'!$K$6:$GS$6,0)),0)</f>
        <v>0</v>
      </c>
      <c r="CG42" s="270">
        <f ca="1">IF(CG$6&lt;=$C$2,OFFSET('HTM Output'!$J$170,0,MATCH(CG$6,'HTM Output'!$K$6:$GS$6,0)),0)</f>
        <v>0</v>
      </c>
      <c r="CH42" s="270">
        <f ca="1">IF(CH$6&lt;=$C$2,OFFSET('HTM Output'!$J$170,0,MATCH(CH$6,'HTM Output'!$K$6:$GS$6,0)),0)</f>
        <v>0</v>
      </c>
      <c r="CI42" s="270">
        <f ca="1">IF(CI$6&lt;=$C$2,OFFSET('HTM Output'!$J$170,0,MATCH(CI$6,'HTM Output'!$K$6:$GS$6,0)),0)</f>
        <v>0</v>
      </c>
      <c r="CJ42" s="270">
        <f ca="1">IF(CJ$6&lt;=$C$2,OFFSET('HTM Output'!$J$170,0,MATCH(CJ$6,'HTM Output'!$K$6:$GS$6,0)),0)</f>
        <v>0</v>
      </c>
      <c r="CK42" s="270">
        <f ca="1">IF(CK$6&lt;=$C$2,OFFSET('HTM Output'!$J$170,0,MATCH(CK$6,'HTM Output'!$K$6:$GS$6,0)),0)</f>
        <v>0</v>
      </c>
      <c r="CL42" s="270">
        <f ca="1">IF(CL$6&lt;=$C$2,OFFSET('HTM Output'!$J$170,0,MATCH(CL$6,'HTM Output'!$K$6:$GS$6,0)),0)</f>
        <v>0</v>
      </c>
      <c r="CM42" s="270">
        <f ca="1">IF(CM$6&lt;=$C$2,OFFSET('HTM Output'!$J$170,0,MATCH(CM$6,'HTM Output'!$K$6:$GS$6,0)),0)</f>
        <v>0</v>
      </c>
      <c r="CN42" s="270">
        <f ca="1">IF(CN$6&lt;=$C$2,OFFSET('HTM Output'!$J$170,0,MATCH(CN$6,'HTM Output'!$K$6:$GS$6,0)),0)</f>
        <v>0</v>
      </c>
      <c r="CO42" s="270">
        <f ca="1">IF(CO$6&lt;=$C$2,OFFSET('HTM Output'!$J$170,0,MATCH(CO$6,'HTM Output'!$K$6:$GS$6,0)),0)</f>
        <v>0</v>
      </c>
      <c r="CP42" s="270">
        <f ca="1">IF(CP$6&lt;=$C$2,OFFSET('HTM Output'!$J$170,0,MATCH(CP$6,'HTM Output'!$K$6:$GS$6,0)),0)</f>
        <v>0</v>
      </c>
      <c r="CQ42" s="270">
        <f ca="1">IF(CQ$6&lt;=$C$2,OFFSET('HTM Output'!$J$170,0,MATCH(CQ$6,'HTM Output'!$K$6:$GS$6,0)),0)</f>
        <v>0</v>
      </c>
      <c r="CR42" s="270">
        <f ca="1">IF(CR$6&lt;=$C$2,OFFSET('HTM Output'!$J$170,0,MATCH(CR$6,'HTM Output'!$K$6:$GS$6,0)),0)</f>
        <v>0</v>
      </c>
      <c r="CS42" s="270">
        <f ca="1">IF(CS$6&lt;=$C$2,OFFSET('HTM Output'!$J$170,0,MATCH(CS$6,'HTM Output'!$K$6:$GS$6,0)),0)</f>
        <v>0</v>
      </c>
      <c r="CT42" s="270">
        <f ca="1">IF(CT$6&lt;=$C$2,OFFSET('HTM Output'!$J$170,0,MATCH(CT$6,'HTM Output'!$K$6:$GS$6,0)),0)</f>
        <v>0</v>
      </c>
      <c r="CU42" s="270">
        <f ca="1">IF(CU$6&lt;=$C$2,OFFSET('HTM Output'!$J$170,0,MATCH(CU$6,'HTM Output'!$K$6:$GS$6,0)),0)</f>
        <v>0</v>
      </c>
      <c r="CV42" s="270">
        <f ca="1">IF(CV$6&lt;=$C$2,OFFSET('HTM Output'!$J$170,0,MATCH(CV$6,'HTM Output'!$K$6:$GS$6,0)),0)</f>
        <v>0</v>
      </c>
      <c r="CW42" s="270">
        <f ca="1">IF(CW$6&lt;=$C$2,OFFSET('HTM Output'!$J$170,0,MATCH(CW$6,'HTM Output'!$K$6:$GS$6,0)),0)</f>
        <v>0</v>
      </c>
      <c r="CX42" s="270">
        <f ca="1">IF(CX$6&lt;=$C$2,OFFSET('HTM Output'!$J$170,0,MATCH(CX$6,'HTM Output'!$K$6:$GS$6,0)),0)</f>
        <v>0</v>
      </c>
      <c r="CY42" s="270">
        <f ca="1">IF(CY$6&lt;=$C$2,OFFSET('HTM Output'!$J$170,0,MATCH(CY$6,'HTM Output'!$K$6:$GS$6,0)),0)</f>
        <v>0</v>
      </c>
      <c r="CZ42" s="270">
        <f ca="1">IF(CZ$6&lt;=$C$2,OFFSET('HTM Output'!$J$170,0,MATCH(CZ$6,'HTM Output'!$K$6:$GS$6,0)),0)</f>
        <v>0</v>
      </c>
      <c r="DA42" s="270">
        <f ca="1">IF(DA$6&lt;=$C$2,OFFSET('HTM Output'!$J$170,0,MATCH(DA$6,'HTM Output'!$K$6:$GS$6,0)),0)</f>
        <v>0</v>
      </c>
      <c r="DB42" s="270">
        <f ca="1">IF(DB$6&lt;=$C$2,OFFSET('HTM Output'!$J$170,0,MATCH(DB$6,'HTM Output'!$K$6:$GS$6,0)),0)</f>
        <v>0</v>
      </c>
      <c r="DC42" s="270">
        <f ca="1">IF(DC$6&lt;=$C$2,OFFSET('HTM Output'!$J$170,0,MATCH(DC$6,'HTM Output'!$K$6:$GS$6,0)),0)</f>
        <v>0</v>
      </c>
      <c r="DD42" s="270">
        <f ca="1">IF(DD$6&lt;=$C$2,OFFSET('HTM Output'!$J$170,0,MATCH(DD$6,'HTM Output'!$K$6:$GS$6,0)),0)</f>
        <v>0</v>
      </c>
      <c r="DE42" s="270">
        <f ca="1">IF(DE$6&lt;=$C$2,OFFSET('HTM Output'!$J$170,0,MATCH(DE$6,'HTM Output'!$K$6:$GS$6,0)),0)</f>
        <v>0</v>
      </c>
      <c r="DF42" s="270">
        <f ca="1">IF(DF$6&lt;=$C$2,OFFSET('HTM Output'!$J$170,0,MATCH(DF$6,'HTM Output'!$K$6:$GS$6,0)),0)</f>
        <v>0</v>
      </c>
      <c r="DG42" s="270">
        <f ca="1">IF(DG$6&lt;=$C$2,OFFSET('HTM Output'!$J$170,0,MATCH(DG$6,'HTM Output'!$K$6:$GS$6,0)),0)</f>
        <v>0</v>
      </c>
      <c r="DH42" s="270">
        <f ca="1">IF(DH$6&lt;=$C$2,OFFSET('HTM Output'!$J$170,0,MATCH(DH$6,'HTM Output'!$K$6:$GS$6,0)),0)</f>
        <v>0</v>
      </c>
      <c r="DI42" s="270">
        <f ca="1">IF(DI$6&lt;=$C$2,OFFSET('HTM Output'!$J$170,0,MATCH(DI$6,'HTM Output'!$K$6:$GS$6,0)),0)</f>
        <v>0</v>
      </c>
      <c r="DJ42" s="270">
        <f ca="1">IF(DJ$6&lt;=$C$2,OFFSET('HTM Output'!$J$170,0,MATCH(DJ$6,'HTM Output'!$K$6:$GS$6,0)),0)</f>
        <v>0</v>
      </c>
      <c r="DK42" s="270">
        <f ca="1">IF(DK$6&lt;=$C$2,OFFSET('HTM Output'!$J$170,0,MATCH(DK$6,'HTM Output'!$K$6:$GS$6,0)),0)</f>
        <v>0</v>
      </c>
      <c r="DL42" s="270">
        <f ca="1">IF(DL$6&lt;=$C$2,OFFSET('HTM Output'!$J$170,0,MATCH(DL$6,'HTM Output'!$K$6:$GS$6,0)),0)</f>
        <v>0</v>
      </c>
      <c r="DM42" s="270">
        <f ca="1">IF(DM$6&lt;=$C$2,OFFSET('HTM Output'!$J$170,0,MATCH(DM$6,'HTM Output'!$K$6:$GS$6,0)),0)</f>
        <v>0</v>
      </c>
      <c r="DN42" s="270">
        <f ca="1">IF(DN$6&lt;=$C$2,OFFSET('HTM Output'!$J$170,0,MATCH(DN$6,'HTM Output'!$K$6:$GS$6,0)),0)</f>
        <v>0</v>
      </c>
      <c r="DO42" s="270">
        <f ca="1">IF(DO$6&lt;=$C$2,OFFSET('HTM Output'!$J$170,0,MATCH(DO$6,'HTM Output'!$K$6:$GS$6,0)),0)</f>
        <v>0</v>
      </c>
      <c r="DP42" s="270">
        <f ca="1">IF(DP$6&lt;=$C$2,OFFSET('HTM Output'!$J$170,0,MATCH(DP$6,'HTM Output'!$K$6:$GS$6,0)),0)</f>
        <v>0</v>
      </c>
      <c r="DQ42" s="270">
        <f ca="1">IF(DQ$6&lt;=$C$2,OFFSET('HTM Output'!$J$170,0,MATCH(DQ$6,'HTM Output'!$K$6:$GS$6,0)),0)</f>
        <v>0</v>
      </c>
      <c r="DR42" s="270">
        <f ca="1">IF(DR$6&lt;=$C$2,OFFSET('HTM Output'!$J$170,0,MATCH(DR$6,'HTM Output'!$K$6:$GS$6,0)),0)</f>
        <v>0</v>
      </c>
      <c r="DS42" s="270">
        <f ca="1">IF(DS$6&lt;=$C$2,OFFSET('HTM Output'!$J$170,0,MATCH(DS$6,'HTM Output'!$K$6:$GS$6,0)),0)</f>
        <v>0</v>
      </c>
      <c r="DT42" s="270">
        <f ca="1">IF(DT$6&lt;=$C$2,OFFSET('HTM Output'!$J$170,0,MATCH(DT$6,'HTM Output'!$K$6:$GS$6,0)),0)</f>
        <v>0</v>
      </c>
      <c r="DU42" s="270">
        <f ca="1">IF(DU$6&lt;=$C$2,OFFSET('HTM Output'!$J$170,0,MATCH(DU$6,'HTM Output'!$K$6:$GS$6,0)),0)</f>
        <v>0</v>
      </c>
      <c r="DV42" s="270">
        <f ca="1">IF(DV$6&lt;=$C$2,OFFSET('HTM Output'!$J$170,0,MATCH(DV$6,'HTM Output'!$K$6:$GS$6,0)),0)</f>
        <v>0</v>
      </c>
      <c r="DW42" s="270">
        <f ca="1">IF(DW$6&lt;=$C$2,OFFSET('HTM Output'!$J$170,0,MATCH(DW$6,'HTM Output'!$K$6:$GS$6,0)),0)</f>
        <v>0</v>
      </c>
      <c r="DX42" s="270">
        <f ca="1">IF(DX$6&lt;=$C$2,OFFSET('HTM Output'!$J$170,0,MATCH(DX$6,'HTM Output'!$K$6:$GS$6,0)),0)</f>
        <v>0</v>
      </c>
      <c r="DY42" s="270">
        <f ca="1">IF(DY$6&lt;=$C$2,OFFSET('HTM Output'!$J$170,0,MATCH(DY$6,'HTM Output'!$K$6:$GS$6,0)),0)</f>
        <v>0</v>
      </c>
      <c r="DZ42" s="270">
        <f ca="1">IF(DZ$6&lt;=$C$2,OFFSET('HTM Output'!$J$170,0,MATCH(DZ$6,'HTM Output'!$K$6:$GS$6,0)),0)</f>
        <v>0</v>
      </c>
      <c r="EA42" s="270">
        <f ca="1">IF(EA$6&lt;=$C$2,OFFSET('HTM Output'!$J$170,0,MATCH(EA$6,'HTM Output'!$K$6:$GS$6,0)),0)</f>
        <v>0</v>
      </c>
      <c r="EB42" s="270">
        <f ca="1">IF(EB$6&lt;=$C$2,OFFSET('HTM Output'!$J$170,0,MATCH(EB$6,'HTM Output'!$K$6:$GS$6,0)),0)</f>
        <v>0</v>
      </c>
      <c r="EC42" s="270">
        <f ca="1">IF(EC$6&lt;=$C$2,OFFSET('HTM Output'!$J$170,0,MATCH(EC$6,'HTM Output'!$K$6:$GS$6,0)),0)</f>
        <v>0</v>
      </c>
      <c r="ED42" s="270">
        <f ca="1">IF(ED$6&lt;=$C$2,OFFSET('HTM Output'!$J$170,0,MATCH(ED$6,'HTM Output'!$K$6:$GS$6,0)),0)</f>
        <v>0</v>
      </c>
      <c r="EE42" s="270">
        <f ca="1">IF(EE$6&lt;=$C$2,OFFSET('HTM Output'!$J$170,0,MATCH(EE$6,'HTM Output'!$K$6:$GS$6,0)),0)</f>
        <v>0</v>
      </c>
      <c r="EF42" s="270">
        <f ca="1">IF(EF$6&lt;=$C$2,OFFSET('HTM Output'!$J$170,0,MATCH(EF$6,'HTM Output'!$K$6:$GS$6,0)),0)</f>
        <v>0</v>
      </c>
      <c r="EG42" s="270">
        <f ca="1">IF(EG$6&lt;=$C$2,OFFSET('HTM Output'!$J$170,0,MATCH(EG$6,'HTM Output'!$K$6:$GS$6,0)),0)</f>
        <v>0</v>
      </c>
      <c r="EH42" s="270">
        <f ca="1">IF(EH$6&lt;=$C$2,OFFSET('HTM Output'!$J$170,0,MATCH(EH$6,'HTM Output'!$K$6:$GS$6,0)),0)</f>
        <v>0</v>
      </c>
      <c r="EI42" s="270">
        <f ca="1">IF(EI$6&lt;=$C$2,OFFSET('HTM Output'!$J$170,0,MATCH(EI$6,'HTM Output'!$K$6:$GS$6,0)),0)</f>
        <v>0</v>
      </c>
      <c r="EJ42" s="270">
        <f ca="1">IF(EJ$6&lt;=$C$2,OFFSET('HTM Output'!$J$170,0,MATCH(EJ$6,'HTM Output'!$K$6:$GS$6,0)),0)</f>
        <v>0</v>
      </c>
      <c r="EK42" s="270">
        <f ca="1">IF(EK$6&lt;=$C$2,OFFSET('HTM Output'!$J$170,0,MATCH(EK$6,'HTM Output'!$K$6:$GS$6,0)),0)</f>
        <v>0</v>
      </c>
      <c r="EL42" s="270">
        <f ca="1">IF(EL$6&lt;=$C$2,OFFSET('HTM Output'!$J$170,0,MATCH(EL$6,'HTM Output'!$K$6:$GS$6,0)),0)</f>
        <v>0</v>
      </c>
      <c r="EM42" s="270">
        <f ca="1">IF(EM$6&lt;=$C$2,OFFSET('HTM Output'!$J$170,0,MATCH(EM$6,'HTM Output'!$K$6:$GS$6,0)),0)</f>
        <v>0</v>
      </c>
      <c r="EN42" s="270">
        <f ca="1">IF(EN$6&lt;=$C$2,OFFSET('HTM Output'!$J$170,0,MATCH(EN$6,'HTM Output'!$K$6:$GS$6,0)),0)</f>
        <v>0</v>
      </c>
      <c r="EO42" s="270">
        <f ca="1">IF(EO$6&lt;=$C$2,OFFSET('HTM Output'!$J$170,0,MATCH(EO$6,'HTM Output'!$K$6:$GS$6,0)),0)</f>
        <v>0</v>
      </c>
      <c r="EP42" s="270">
        <f ca="1">IF(EP$6&lt;=$C$2,OFFSET('HTM Output'!$J$170,0,MATCH(EP$6,'HTM Output'!$K$6:$GS$6,0)),0)</f>
        <v>0</v>
      </c>
      <c r="EQ42" s="270">
        <f ca="1">IF(EQ$6&lt;=$C$2,OFFSET('HTM Output'!$J$170,0,MATCH(EQ$6,'HTM Output'!$K$6:$GS$6,0)),0)</f>
        <v>0</v>
      </c>
      <c r="ER42" s="270">
        <f ca="1">IF(ER$6&lt;=$C$2,OFFSET('HTM Output'!$J$170,0,MATCH(ER$6,'HTM Output'!$K$6:$GS$6,0)),0)</f>
        <v>0</v>
      </c>
      <c r="ES42" s="270">
        <f ca="1">IF(ES$6&lt;=$C$2,OFFSET('HTM Output'!$J$170,0,MATCH(ES$6,'HTM Output'!$K$6:$GS$6,0)),0)</f>
        <v>0</v>
      </c>
      <c r="ET42" s="270">
        <f ca="1">IF(ET$6&lt;=$C$2,OFFSET('HTM Output'!$J$170,0,MATCH(ET$6,'HTM Output'!$K$6:$GS$6,0)),0)</f>
        <v>0</v>
      </c>
      <c r="EU42" s="270">
        <f ca="1">IF(EU$6&lt;=$C$2,OFFSET('HTM Output'!$J$170,0,MATCH(EU$6,'HTM Output'!$K$6:$GS$6,0)),0)</f>
        <v>0</v>
      </c>
      <c r="EV42" s="270">
        <f ca="1">IF(EV$6&lt;=$C$2,OFFSET('HTM Output'!$J$170,0,MATCH(EV$6,'HTM Output'!$K$6:$GS$6,0)),0)</f>
        <v>0</v>
      </c>
      <c r="EW42" s="270">
        <f ca="1">IF(EW$6&lt;=$C$2,OFFSET('HTM Output'!$J$170,0,MATCH(EW$6,'HTM Output'!$K$6:$GS$6,0)),0)</f>
        <v>0</v>
      </c>
      <c r="EX42" s="270">
        <f ca="1">IF(EX$6&lt;=$C$2,OFFSET('HTM Output'!$J$170,0,MATCH(EX$6,'HTM Output'!$K$6:$GS$6,0)),0)</f>
        <v>0</v>
      </c>
      <c r="EY42" s="270">
        <f ca="1">IF(EY$6&lt;=$C$2,OFFSET('HTM Output'!$J$170,0,MATCH(EY$6,'HTM Output'!$K$6:$GS$6,0)),0)</f>
        <v>0</v>
      </c>
      <c r="EZ42" s="270">
        <f ca="1">IF(EZ$6&lt;=$C$2,OFFSET('HTM Output'!$J$170,0,MATCH(EZ$6,'HTM Output'!$K$6:$GS$6,0)),0)</f>
        <v>0</v>
      </c>
      <c r="FA42" s="270">
        <f ca="1">IF(FA$6&lt;=$C$2,OFFSET('HTM Output'!$J$170,0,MATCH(FA$6,'HTM Output'!$K$6:$GS$6,0)),0)</f>
        <v>0</v>
      </c>
      <c r="FB42" s="270">
        <f ca="1">IF(FB$6&lt;=$C$2,OFFSET('HTM Output'!$J$170,0,MATCH(FB$6,'HTM Output'!$K$6:$GS$6,0)),0)</f>
        <v>0</v>
      </c>
      <c r="FC42" s="270">
        <f ca="1">IF(FC$6&lt;=$C$2,OFFSET('HTM Output'!$J$170,0,MATCH(FC$6,'HTM Output'!$K$6:$GS$6,0)),0)</f>
        <v>0</v>
      </c>
      <c r="FD42" s="270">
        <f ca="1">IF(FD$6&lt;=$C$2,OFFSET('HTM Output'!$J$170,0,MATCH(FD$6,'HTM Output'!$K$6:$GS$6,0)),0)</f>
        <v>0</v>
      </c>
      <c r="FE42" s="270">
        <f ca="1">IF(FE$6&lt;=$C$2,OFFSET('HTM Output'!$J$170,0,MATCH(FE$6,'HTM Output'!$K$6:$GS$6,0)),0)</f>
        <v>0</v>
      </c>
      <c r="FF42" s="270">
        <f ca="1">IF(FF$6&lt;=$C$2,OFFSET('HTM Output'!$J$170,0,MATCH(FF$6,'HTM Output'!$K$6:$GS$6,0)),0)</f>
        <v>0</v>
      </c>
      <c r="FG42" s="270">
        <f ca="1">IF(FG$6&lt;=$C$2,OFFSET('HTM Output'!$J$170,0,MATCH(FG$6,'HTM Output'!$K$6:$GS$6,0)),0)</f>
        <v>0</v>
      </c>
      <c r="FH42" s="270">
        <f ca="1">IF(FH$6&lt;=$C$2,OFFSET('HTM Output'!$J$170,0,MATCH(FH$6,'HTM Output'!$K$6:$GS$6,0)),0)</f>
        <v>0</v>
      </c>
      <c r="FI42" s="270">
        <f ca="1">IF(FI$6&lt;=$C$2,OFFSET('HTM Output'!$J$170,0,MATCH(FI$6,'HTM Output'!$K$6:$GS$6,0)),0)</f>
        <v>0</v>
      </c>
      <c r="FJ42" s="270">
        <f ca="1">IF(FJ$6&lt;=$C$2,OFFSET('HTM Output'!$J$170,0,MATCH(FJ$6,'HTM Output'!$K$6:$GS$6,0)),0)</f>
        <v>0</v>
      </c>
      <c r="FK42" s="270">
        <f ca="1">IF(FK$6&lt;=$C$2,OFFSET('HTM Output'!$J$170,0,MATCH(FK$6,'HTM Output'!$K$6:$GS$6,0)),0)</f>
        <v>0</v>
      </c>
      <c r="FL42" s="270">
        <f ca="1">IF(FL$6&lt;=$C$2,OFFSET('HTM Output'!$J$170,0,MATCH(FL$6,'HTM Output'!$K$6:$GS$6,0)),0)</f>
        <v>0</v>
      </c>
      <c r="FM42" s="270">
        <f ca="1">IF(FM$6&lt;=$C$2,OFFSET('HTM Output'!$J$170,0,MATCH(FM$6,'HTM Output'!$K$6:$GS$6,0)),0)</f>
        <v>0</v>
      </c>
      <c r="FN42" s="270">
        <f ca="1">IF(FN$6&lt;=$C$2,OFFSET('HTM Output'!$J$170,0,MATCH(FN$6,'HTM Output'!$K$6:$GS$6,0)),0)</f>
        <v>0</v>
      </c>
      <c r="FO42" s="270">
        <f ca="1">IF(FO$6&lt;=$C$2,OFFSET('HTM Output'!$J$170,0,MATCH(FO$6,'HTM Output'!$K$6:$GS$6,0)),0)</f>
        <v>0</v>
      </c>
      <c r="FP42" s="270">
        <f ca="1">IF(FP$6&lt;=$C$2,OFFSET('HTM Output'!$J$170,0,MATCH(FP$6,'HTM Output'!$K$6:$GS$6,0)),0)</f>
        <v>0</v>
      </c>
      <c r="FQ42" s="270">
        <f ca="1">IF(FQ$6&lt;=$C$2,OFFSET('HTM Output'!$J$170,0,MATCH(FQ$6,'HTM Output'!$K$6:$GS$6,0)),0)</f>
        <v>0</v>
      </c>
      <c r="FR42" s="270">
        <f ca="1">IF(FR$6&lt;=$C$2,OFFSET('HTM Output'!$J$170,0,MATCH(FR$6,'HTM Output'!$K$6:$GS$6,0)),0)</f>
        <v>0</v>
      </c>
      <c r="FS42" s="270">
        <f ca="1">IF(FS$6&lt;=$C$2,OFFSET('HTM Output'!$J$170,0,MATCH(FS$6,'HTM Output'!$K$6:$GS$6,0)),0)</f>
        <v>0</v>
      </c>
      <c r="FT42" s="270">
        <f ca="1">IF(FT$6&lt;=$C$2,OFFSET('HTM Output'!$J$170,0,MATCH(FT$6,'HTM Output'!$K$6:$GS$6,0)),0)</f>
        <v>0</v>
      </c>
      <c r="FU42" s="270">
        <f ca="1">IF(FU$6&lt;=$C$2,OFFSET('HTM Output'!$J$170,0,MATCH(FU$6,'HTM Output'!$K$6:$GS$6,0)),0)</f>
        <v>0</v>
      </c>
      <c r="FV42" s="270">
        <f ca="1">IF(FV$6&lt;=$C$2,OFFSET('HTM Output'!$J$170,0,MATCH(FV$6,'HTM Output'!$K$6:$GS$6,0)),0)</f>
        <v>0</v>
      </c>
      <c r="FW42" s="270">
        <f ca="1">IF(FW$6&lt;=$C$2,OFFSET('HTM Output'!$J$170,0,MATCH(FW$6,'HTM Output'!$K$6:$GS$6,0)),0)</f>
        <v>0</v>
      </c>
      <c r="FX42" s="270">
        <f ca="1">IF(FX$6&lt;=$C$2,OFFSET('HTM Output'!$J$170,0,MATCH(FX$6,'HTM Output'!$K$6:$GS$6,0)),0)</f>
        <v>0</v>
      </c>
      <c r="FY42" s="270">
        <f ca="1">IF(FY$6&lt;=$C$2,OFFSET('HTM Output'!$J$170,0,MATCH(FY$6,'HTM Output'!$K$6:$GS$6,0)),0)</f>
        <v>0</v>
      </c>
      <c r="FZ42" s="270">
        <f ca="1">IF(FZ$6&lt;=$C$2,OFFSET('HTM Output'!$J$170,0,MATCH(FZ$6,'HTM Output'!$K$6:$GS$6,0)),0)</f>
        <v>0</v>
      </c>
      <c r="GA42" s="270">
        <f ca="1">IF(GA$6&lt;=$C$2,OFFSET('HTM Output'!$J$170,0,MATCH(GA$6,'HTM Output'!$K$6:$GS$6,0)),0)</f>
        <v>0</v>
      </c>
      <c r="GB42" s="270">
        <f ca="1">IF(GB$6&lt;=$C$2,OFFSET('HTM Output'!$J$170,0,MATCH(GB$6,'HTM Output'!$K$6:$GS$6,0)),0)</f>
        <v>0</v>
      </c>
      <c r="GC42" s="270">
        <f ca="1">IF(GC$6&lt;=$C$2,OFFSET('HTM Output'!$J$170,0,MATCH(GC$6,'HTM Output'!$K$6:$GS$6,0)),0)</f>
        <v>0</v>
      </c>
      <c r="GD42" s="270">
        <f ca="1">IF(GD$6&lt;=$C$2,OFFSET('HTM Output'!$J$170,0,MATCH(GD$6,'HTM Output'!$K$6:$GS$6,0)),0)</f>
        <v>0</v>
      </c>
      <c r="GE42" s="270">
        <f ca="1">IF(GE$6&lt;=$C$2,OFFSET('HTM Output'!$J$170,0,MATCH(GE$6,'HTM Output'!$K$6:$GS$6,0)),0)</f>
        <v>0</v>
      </c>
      <c r="GF42" s="270">
        <f ca="1">IF(GF$6&lt;=$C$2,OFFSET('HTM Output'!$J$170,0,MATCH(GF$6,'HTM Output'!$K$6:$GS$6,0)),0)</f>
        <v>0</v>
      </c>
      <c r="GG42" s="270">
        <f ca="1">IF(GG$6&lt;=$C$2,OFFSET('HTM Output'!$J$170,0,MATCH(GG$6,'HTM Output'!$K$6:$GS$6,0)),0)</f>
        <v>0</v>
      </c>
      <c r="GH42" s="270">
        <f ca="1">IF(GH$6&lt;=$C$2,OFFSET('HTM Output'!$J$170,0,MATCH(GH$6,'HTM Output'!$K$6:$GS$6,0)),0)</f>
        <v>0</v>
      </c>
      <c r="GI42" s="270">
        <f ca="1">IF(GI$6&lt;=$C$2,OFFSET('HTM Output'!$J$170,0,MATCH(GI$6,'HTM Output'!$K$6:$GS$6,0)),0)</f>
        <v>0</v>
      </c>
      <c r="GJ42" s="270">
        <f ca="1">IF(GJ$6&lt;=$C$2,OFFSET('HTM Output'!$J$170,0,MATCH(GJ$6,'HTM Output'!$K$6:$GS$6,0)),0)</f>
        <v>0</v>
      </c>
      <c r="GK42" s="270">
        <f ca="1">IF(GK$6&lt;=$C$2,OFFSET('HTM Output'!$J$170,0,MATCH(GK$6,'HTM Output'!$K$6:$GS$6,0)),0)</f>
        <v>0</v>
      </c>
      <c r="GL42" s="270">
        <f ca="1">IF(GL$6&lt;=$C$2,OFFSET('HTM Output'!$J$170,0,MATCH(GL$6,'HTM Output'!$K$6:$GS$6,0)),0)</f>
        <v>0</v>
      </c>
      <c r="GM42" s="270">
        <f ca="1">IF(GM$6&lt;=$C$2,OFFSET('HTM Output'!$J$170,0,MATCH(GM$6,'HTM Output'!$K$6:$GS$6,0)),0)</f>
        <v>0</v>
      </c>
      <c r="GN42" s="270">
        <f ca="1">IF(GN$6&lt;=$C$2,OFFSET('HTM Output'!$J$170,0,MATCH(GN$6,'HTM Output'!$K$6:$GS$6,0)),0)</f>
        <v>0</v>
      </c>
      <c r="GO42" s="270">
        <f ca="1">IF(GO$6&lt;=$C$2,OFFSET('HTM Output'!$J$170,0,MATCH(GO$6,'HTM Output'!$K$6:$GS$6,0)),0)</f>
        <v>0</v>
      </c>
      <c r="GP42" s="270">
        <f ca="1">IF(GP$6&lt;=$C$2,OFFSET('HTM Output'!$J$170,0,MATCH(GP$6,'HTM Output'!$K$6:$GS$6,0)),0)</f>
        <v>0</v>
      </c>
      <c r="GQ42" s="270">
        <f ca="1">IF(GQ$6&lt;=$C$2,OFFSET('HTM Output'!$J$170,0,MATCH(GQ$6,'HTM Output'!$K$6:$GS$6,0)),0)</f>
        <v>0</v>
      </c>
      <c r="GR42" s="270">
        <f ca="1">IF(GR$6&lt;=$C$2,OFFSET('HTM Output'!$J$170,0,MATCH(GR$6,'HTM Output'!$K$6:$GS$6,0)),0)</f>
        <v>0</v>
      </c>
      <c r="GS42" s="270">
        <f ca="1">IF(GS$6&lt;=$C$2,OFFSET('HTM Output'!$J$170,0,MATCH(GS$6,'HTM Output'!$K$6:$GS$6,0)),0)</f>
        <v>0</v>
      </c>
      <c r="GT42" s="270">
        <f ca="1">IF(GT$6&lt;=$C$2,OFFSET('HTM Output'!$J$170,0,MATCH(GT$6,'HTM Output'!$K$6:$GS$6,0)),0)</f>
        <v>0</v>
      </c>
      <c r="GU42" s="270">
        <f ca="1">IF(GU$6&lt;=$C$2,OFFSET('HTM Output'!$J$170,0,MATCH(GU$6,'HTM Output'!$K$6:$GS$6,0)),0)</f>
        <v>0</v>
      </c>
      <c r="GV42" s="270">
        <f ca="1">IF(GV$6&lt;=$C$2,OFFSET('HTM Output'!$J$170,0,MATCH(GV$6,'HTM Output'!$K$6:$GS$6,0)),0)</f>
        <v>0</v>
      </c>
      <c r="GW42" s="270">
        <f ca="1">IF(GW$6&lt;=$C$2,OFFSET('HTM Output'!$J$170,0,MATCH(GW$6,'HTM Output'!$K$6:$GS$6,0)),0)</f>
        <v>0</v>
      </c>
      <c r="GY42" s="94">
        <f t="shared" ca="1" si="20"/>
        <v>0</v>
      </c>
      <c r="GZ42" s="94">
        <f t="shared" ca="1" si="20"/>
        <v>0</v>
      </c>
      <c r="HA42" s="94">
        <f t="shared" ca="1" si="20"/>
        <v>0</v>
      </c>
      <c r="HB42" s="94">
        <f t="shared" ca="1" si="20"/>
        <v>0</v>
      </c>
      <c r="HC42" s="94">
        <f t="shared" ca="1" si="20"/>
        <v>0</v>
      </c>
      <c r="HD42" s="94">
        <f t="shared" ca="1" si="20"/>
        <v>0</v>
      </c>
      <c r="HE42" s="94">
        <f t="shared" ca="1" si="20"/>
        <v>0</v>
      </c>
      <c r="HF42" s="94">
        <f t="shared" ca="1" si="20"/>
        <v>0</v>
      </c>
      <c r="HG42" s="94">
        <f t="shared" ca="1" si="20"/>
        <v>0</v>
      </c>
      <c r="HH42" s="94">
        <f t="shared" ca="1" si="20"/>
        <v>0</v>
      </c>
      <c r="HI42" s="94">
        <f t="shared" ca="1" si="20"/>
        <v>0</v>
      </c>
      <c r="HJ42" s="94">
        <f t="shared" ca="1" si="20"/>
        <v>0</v>
      </c>
      <c r="HK42" s="94">
        <f t="shared" ca="1" si="20"/>
        <v>0</v>
      </c>
      <c r="HL42" s="94">
        <f t="shared" ca="1" si="20"/>
        <v>0</v>
      </c>
      <c r="HM42" s="94">
        <f t="shared" ca="1" si="20"/>
        <v>0</v>
      </c>
      <c r="HN42" s="94">
        <f t="shared" ca="1" si="20"/>
        <v>0</v>
      </c>
      <c r="HO42" s="94">
        <f t="shared" ca="1" si="21"/>
        <v>0</v>
      </c>
    </row>
    <row r="43" spans="1:224" x14ac:dyDescent="0.75">
      <c r="B43" s="313" t="s">
        <v>337</v>
      </c>
      <c r="C43" s="105"/>
      <c r="D43" s="105"/>
      <c r="E43" s="94"/>
      <c r="F43" s="109"/>
      <c r="G43" s="244"/>
      <c r="H43" s="94">
        <f ca="1">SUMIFS($O43:$GW43,$O$6:$GW$6,"&lt;="&amp;$C$2)</f>
        <v>937777204.79943037</v>
      </c>
      <c r="I43" s="94"/>
      <c r="J43" s="94"/>
      <c r="K43" s="94"/>
      <c r="L43" s="109"/>
      <c r="M43" s="95"/>
      <c r="O43" s="314">
        <f ca="1">O44-SUM(O41:O42)</f>
        <v>0</v>
      </c>
      <c r="P43" s="314">
        <f t="shared" ref="P43:CA43" ca="1" si="22">P44-SUM(P41:P42)</f>
        <v>0</v>
      </c>
      <c r="Q43" s="314">
        <f t="shared" ca="1" si="22"/>
        <v>0</v>
      </c>
      <c r="R43" s="314">
        <f t="shared" ca="1" si="22"/>
        <v>0</v>
      </c>
      <c r="S43" s="314">
        <f t="shared" ca="1" si="22"/>
        <v>0</v>
      </c>
      <c r="T43" s="314">
        <f t="shared" ca="1" si="22"/>
        <v>0</v>
      </c>
      <c r="U43" s="314">
        <f t="shared" ca="1" si="22"/>
        <v>0</v>
      </c>
      <c r="V43" s="314">
        <f t="shared" ca="1" si="22"/>
        <v>0</v>
      </c>
      <c r="W43" s="314">
        <f t="shared" ca="1" si="22"/>
        <v>0</v>
      </c>
      <c r="X43" s="314">
        <f t="shared" ca="1" si="22"/>
        <v>0</v>
      </c>
      <c r="Y43" s="314">
        <f t="shared" ca="1" si="22"/>
        <v>0</v>
      </c>
      <c r="Z43" s="314">
        <f t="shared" ca="1" si="22"/>
        <v>0</v>
      </c>
      <c r="AA43" s="314">
        <f t="shared" ca="1" si="22"/>
        <v>0</v>
      </c>
      <c r="AB43" s="314">
        <f t="shared" ca="1" si="22"/>
        <v>0</v>
      </c>
      <c r="AC43" s="314">
        <f t="shared" ca="1" si="22"/>
        <v>0</v>
      </c>
      <c r="AD43" s="314">
        <f t="shared" ca="1" si="22"/>
        <v>0</v>
      </c>
      <c r="AE43" s="314">
        <f t="shared" ca="1" si="22"/>
        <v>0</v>
      </c>
      <c r="AF43" s="314">
        <f t="shared" ca="1" si="22"/>
        <v>0</v>
      </c>
      <c r="AG43" s="314">
        <f t="shared" ca="1" si="22"/>
        <v>0</v>
      </c>
      <c r="AH43" s="314">
        <f t="shared" ca="1" si="22"/>
        <v>0</v>
      </c>
      <c r="AI43" s="314">
        <f t="shared" ca="1" si="22"/>
        <v>0</v>
      </c>
      <c r="AJ43" s="314">
        <f t="shared" ca="1" si="22"/>
        <v>0</v>
      </c>
      <c r="AK43" s="314">
        <f t="shared" ca="1" si="22"/>
        <v>0</v>
      </c>
      <c r="AL43" s="314">
        <f t="shared" ca="1" si="22"/>
        <v>0</v>
      </c>
      <c r="AM43" s="314">
        <f t="shared" ca="1" si="22"/>
        <v>0</v>
      </c>
      <c r="AN43" s="314">
        <f t="shared" ca="1" si="22"/>
        <v>0</v>
      </c>
      <c r="AO43" s="314">
        <f t="shared" ca="1" si="22"/>
        <v>0</v>
      </c>
      <c r="AP43" s="314">
        <f t="shared" ca="1" si="22"/>
        <v>0</v>
      </c>
      <c r="AQ43" s="314">
        <f t="shared" ca="1" si="22"/>
        <v>0</v>
      </c>
      <c r="AR43" s="314">
        <f t="shared" ca="1" si="22"/>
        <v>0</v>
      </c>
      <c r="AS43" s="314">
        <f t="shared" ca="1" si="22"/>
        <v>0</v>
      </c>
      <c r="AT43" s="314">
        <f t="shared" ca="1" si="22"/>
        <v>0</v>
      </c>
      <c r="AU43" s="314">
        <f t="shared" ca="1" si="22"/>
        <v>0</v>
      </c>
      <c r="AV43" s="314">
        <f t="shared" ca="1" si="22"/>
        <v>0</v>
      </c>
      <c r="AW43" s="314">
        <f t="shared" ca="1" si="22"/>
        <v>0</v>
      </c>
      <c r="AX43" s="314">
        <f t="shared" ca="1" si="22"/>
        <v>0</v>
      </c>
      <c r="AY43" s="314">
        <f t="shared" ca="1" si="22"/>
        <v>0</v>
      </c>
      <c r="AZ43" s="314">
        <f t="shared" ca="1" si="22"/>
        <v>0</v>
      </c>
      <c r="BA43" s="314">
        <f t="shared" ca="1" si="22"/>
        <v>0</v>
      </c>
      <c r="BB43" s="314">
        <f t="shared" ca="1" si="22"/>
        <v>0</v>
      </c>
      <c r="BC43" s="314">
        <f t="shared" ca="1" si="22"/>
        <v>0</v>
      </c>
      <c r="BD43" s="314">
        <f t="shared" ca="1" si="22"/>
        <v>0</v>
      </c>
      <c r="BE43" s="314">
        <f t="shared" ca="1" si="22"/>
        <v>0</v>
      </c>
      <c r="BF43" s="314">
        <f t="shared" ca="1" si="22"/>
        <v>0</v>
      </c>
      <c r="BG43" s="314">
        <f t="shared" ca="1" si="22"/>
        <v>0</v>
      </c>
      <c r="BH43" s="314">
        <f t="shared" ca="1" si="22"/>
        <v>0</v>
      </c>
      <c r="BI43" s="314">
        <f t="shared" ca="1" si="22"/>
        <v>0</v>
      </c>
      <c r="BJ43" s="314">
        <f t="shared" ca="1" si="22"/>
        <v>0</v>
      </c>
      <c r="BK43" s="314">
        <f t="shared" ca="1" si="22"/>
        <v>0</v>
      </c>
      <c r="BL43" s="314">
        <f t="shared" ca="1" si="22"/>
        <v>0</v>
      </c>
      <c r="BM43" s="314">
        <f t="shared" ca="1" si="22"/>
        <v>0</v>
      </c>
      <c r="BN43" s="314">
        <f t="shared" ca="1" si="22"/>
        <v>0</v>
      </c>
      <c r="BO43" s="314">
        <f t="shared" ca="1" si="22"/>
        <v>0</v>
      </c>
      <c r="BP43" s="314">
        <f t="shared" ca="1" si="22"/>
        <v>0</v>
      </c>
      <c r="BQ43" s="314">
        <f t="shared" ca="1" si="22"/>
        <v>0</v>
      </c>
      <c r="BR43" s="314">
        <f t="shared" ca="1" si="22"/>
        <v>0</v>
      </c>
      <c r="BS43" s="314">
        <f t="shared" ca="1" si="22"/>
        <v>0</v>
      </c>
      <c r="BT43" s="314">
        <f t="shared" ca="1" si="22"/>
        <v>0</v>
      </c>
      <c r="BU43" s="314">
        <f t="shared" ca="1" si="22"/>
        <v>0</v>
      </c>
      <c r="BV43" s="314">
        <f t="shared" ca="1" si="22"/>
        <v>0</v>
      </c>
      <c r="BW43" s="314">
        <f t="shared" ca="1" si="22"/>
        <v>0</v>
      </c>
      <c r="BX43" s="314">
        <f t="shared" ca="1" si="22"/>
        <v>0</v>
      </c>
      <c r="BY43" s="314">
        <f t="shared" ca="1" si="22"/>
        <v>0</v>
      </c>
      <c r="BZ43" s="314">
        <f t="shared" ca="1" si="22"/>
        <v>0</v>
      </c>
      <c r="CA43" s="314">
        <f t="shared" ca="1" si="22"/>
        <v>0</v>
      </c>
      <c r="CB43" s="314">
        <f t="shared" ref="CB43:EM43" ca="1" si="23">CB44-SUM(CB41:CB42)</f>
        <v>0</v>
      </c>
      <c r="CC43" s="314">
        <f t="shared" ca="1" si="23"/>
        <v>0</v>
      </c>
      <c r="CD43" s="314">
        <f t="shared" ca="1" si="23"/>
        <v>0</v>
      </c>
      <c r="CE43" s="314">
        <f t="shared" ca="1" si="23"/>
        <v>0</v>
      </c>
      <c r="CF43" s="314">
        <f t="shared" ca="1" si="23"/>
        <v>0</v>
      </c>
      <c r="CG43" s="314">
        <f t="shared" ca="1" si="23"/>
        <v>0</v>
      </c>
      <c r="CH43" s="314">
        <f t="shared" ca="1" si="23"/>
        <v>0</v>
      </c>
      <c r="CI43" s="314">
        <f t="shared" ca="1" si="23"/>
        <v>0</v>
      </c>
      <c r="CJ43" s="314">
        <f t="shared" ca="1" si="23"/>
        <v>0</v>
      </c>
      <c r="CK43" s="314">
        <f t="shared" ca="1" si="23"/>
        <v>0</v>
      </c>
      <c r="CL43" s="314">
        <f t="shared" ca="1" si="23"/>
        <v>0</v>
      </c>
      <c r="CM43" s="314">
        <f t="shared" ca="1" si="23"/>
        <v>0</v>
      </c>
      <c r="CN43" s="314">
        <f t="shared" ca="1" si="23"/>
        <v>0</v>
      </c>
      <c r="CO43" s="314">
        <f t="shared" ca="1" si="23"/>
        <v>0</v>
      </c>
      <c r="CP43" s="314">
        <f t="shared" ca="1" si="23"/>
        <v>0</v>
      </c>
      <c r="CQ43" s="314">
        <f t="shared" ca="1" si="23"/>
        <v>0</v>
      </c>
      <c r="CR43" s="314">
        <f t="shared" ca="1" si="23"/>
        <v>0</v>
      </c>
      <c r="CS43" s="314">
        <f t="shared" ca="1" si="23"/>
        <v>0</v>
      </c>
      <c r="CT43" s="314">
        <f t="shared" ca="1" si="23"/>
        <v>0</v>
      </c>
      <c r="CU43" s="314">
        <f t="shared" ca="1" si="23"/>
        <v>0</v>
      </c>
      <c r="CV43" s="314">
        <f t="shared" ca="1" si="23"/>
        <v>0</v>
      </c>
      <c r="CW43" s="314">
        <f t="shared" ca="1" si="23"/>
        <v>0</v>
      </c>
      <c r="CX43" s="314">
        <f t="shared" ca="1" si="23"/>
        <v>0</v>
      </c>
      <c r="CY43" s="314">
        <f t="shared" ca="1" si="23"/>
        <v>0</v>
      </c>
      <c r="CZ43" s="314">
        <f t="shared" ca="1" si="23"/>
        <v>0</v>
      </c>
      <c r="DA43" s="314">
        <f t="shared" ca="1" si="23"/>
        <v>0</v>
      </c>
      <c r="DB43" s="314">
        <f t="shared" ca="1" si="23"/>
        <v>0</v>
      </c>
      <c r="DC43" s="314">
        <f t="shared" ca="1" si="23"/>
        <v>0</v>
      </c>
      <c r="DD43" s="314">
        <f t="shared" ca="1" si="23"/>
        <v>0</v>
      </c>
      <c r="DE43" s="314">
        <f t="shared" ca="1" si="23"/>
        <v>0</v>
      </c>
      <c r="DF43" s="314">
        <f t="shared" ca="1" si="23"/>
        <v>0</v>
      </c>
      <c r="DG43" s="314">
        <f t="shared" ca="1" si="23"/>
        <v>0</v>
      </c>
      <c r="DH43" s="314">
        <f t="shared" ca="1" si="23"/>
        <v>0</v>
      </c>
      <c r="DI43" s="314">
        <f t="shared" ca="1" si="23"/>
        <v>0</v>
      </c>
      <c r="DJ43" s="314">
        <f t="shared" ca="1" si="23"/>
        <v>0</v>
      </c>
      <c r="DK43" s="314">
        <f t="shared" ca="1" si="23"/>
        <v>0</v>
      </c>
      <c r="DL43" s="314">
        <f t="shared" ca="1" si="23"/>
        <v>0</v>
      </c>
      <c r="DM43" s="314">
        <f t="shared" ca="1" si="23"/>
        <v>0</v>
      </c>
      <c r="DN43" s="314">
        <f t="shared" ca="1" si="23"/>
        <v>0</v>
      </c>
      <c r="DO43" s="314">
        <f t="shared" ca="1" si="23"/>
        <v>0</v>
      </c>
      <c r="DP43" s="314">
        <f t="shared" ca="1" si="23"/>
        <v>0</v>
      </c>
      <c r="DQ43" s="314">
        <f t="shared" ca="1" si="23"/>
        <v>0</v>
      </c>
      <c r="DR43" s="314">
        <f t="shared" ca="1" si="23"/>
        <v>0</v>
      </c>
      <c r="DS43" s="314">
        <f t="shared" ca="1" si="23"/>
        <v>0</v>
      </c>
      <c r="DT43" s="314">
        <f t="shared" ca="1" si="23"/>
        <v>0</v>
      </c>
      <c r="DU43" s="314">
        <f t="shared" ca="1" si="23"/>
        <v>0</v>
      </c>
      <c r="DV43" s="314">
        <f t="shared" ca="1" si="23"/>
        <v>0</v>
      </c>
      <c r="DW43" s="314">
        <f t="shared" ca="1" si="23"/>
        <v>937777204.79943037</v>
      </c>
      <c r="DX43" s="314">
        <f t="shared" ca="1" si="23"/>
        <v>0</v>
      </c>
      <c r="DY43" s="314">
        <f t="shared" ca="1" si="23"/>
        <v>0</v>
      </c>
      <c r="DZ43" s="314">
        <f t="shared" ca="1" si="23"/>
        <v>0</v>
      </c>
      <c r="EA43" s="314">
        <f t="shared" ca="1" si="23"/>
        <v>0</v>
      </c>
      <c r="EB43" s="314">
        <f t="shared" ca="1" si="23"/>
        <v>0</v>
      </c>
      <c r="EC43" s="314">
        <f t="shared" ca="1" si="23"/>
        <v>0</v>
      </c>
      <c r="ED43" s="314">
        <f t="shared" ca="1" si="23"/>
        <v>0</v>
      </c>
      <c r="EE43" s="314">
        <f t="shared" ca="1" si="23"/>
        <v>0</v>
      </c>
      <c r="EF43" s="314">
        <f t="shared" ca="1" si="23"/>
        <v>0</v>
      </c>
      <c r="EG43" s="314">
        <f t="shared" ca="1" si="23"/>
        <v>0</v>
      </c>
      <c r="EH43" s="314">
        <f t="shared" ca="1" si="23"/>
        <v>0</v>
      </c>
      <c r="EI43" s="314">
        <f t="shared" ca="1" si="23"/>
        <v>0</v>
      </c>
      <c r="EJ43" s="314">
        <f t="shared" ca="1" si="23"/>
        <v>0</v>
      </c>
      <c r="EK43" s="314">
        <f t="shared" ca="1" si="23"/>
        <v>0</v>
      </c>
      <c r="EL43" s="314">
        <f t="shared" ca="1" si="23"/>
        <v>0</v>
      </c>
      <c r="EM43" s="314">
        <f t="shared" ca="1" si="23"/>
        <v>0</v>
      </c>
      <c r="EN43" s="314">
        <f t="shared" ref="EN43:GW43" ca="1" si="24">EN44-SUM(EN41:EN42)</f>
        <v>0</v>
      </c>
      <c r="EO43" s="314">
        <f t="shared" ca="1" si="24"/>
        <v>0</v>
      </c>
      <c r="EP43" s="314">
        <f t="shared" ca="1" si="24"/>
        <v>0</v>
      </c>
      <c r="EQ43" s="314">
        <f t="shared" ca="1" si="24"/>
        <v>0</v>
      </c>
      <c r="ER43" s="314">
        <f t="shared" ca="1" si="24"/>
        <v>0</v>
      </c>
      <c r="ES43" s="314">
        <f t="shared" ca="1" si="24"/>
        <v>0</v>
      </c>
      <c r="ET43" s="314">
        <f t="shared" ca="1" si="24"/>
        <v>0</v>
      </c>
      <c r="EU43" s="314">
        <f t="shared" ca="1" si="24"/>
        <v>0</v>
      </c>
      <c r="EV43" s="314">
        <f t="shared" ca="1" si="24"/>
        <v>0</v>
      </c>
      <c r="EW43" s="314">
        <f t="shared" ca="1" si="24"/>
        <v>0</v>
      </c>
      <c r="EX43" s="314">
        <f t="shared" ca="1" si="24"/>
        <v>0</v>
      </c>
      <c r="EY43" s="314">
        <f t="shared" ca="1" si="24"/>
        <v>0</v>
      </c>
      <c r="EZ43" s="314">
        <f t="shared" ca="1" si="24"/>
        <v>0</v>
      </c>
      <c r="FA43" s="314">
        <f t="shared" ca="1" si="24"/>
        <v>0</v>
      </c>
      <c r="FB43" s="314">
        <f t="shared" ca="1" si="24"/>
        <v>0</v>
      </c>
      <c r="FC43" s="314">
        <f t="shared" ca="1" si="24"/>
        <v>0</v>
      </c>
      <c r="FD43" s="314">
        <f t="shared" ca="1" si="24"/>
        <v>0</v>
      </c>
      <c r="FE43" s="314">
        <f t="shared" ca="1" si="24"/>
        <v>0</v>
      </c>
      <c r="FF43" s="314">
        <f t="shared" ca="1" si="24"/>
        <v>0</v>
      </c>
      <c r="FG43" s="314">
        <f t="shared" ca="1" si="24"/>
        <v>0</v>
      </c>
      <c r="FH43" s="314">
        <f t="shared" ca="1" si="24"/>
        <v>0</v>
      </c>
      <c r="FI43" s="314">
        <f t="shared" ca="1" si="24"/>
        <v>0</v>
      </c>
      <c r="FJ43" s="314">
        <f t="shared" ca="1" si="24"/>
        <v>0</v>
      </c>
      <c r="FK43" s="314">
        <f t="shared" ca="1" si="24"/>
        <v>0</v>
      </c>
      <c r="FL43" s="314">
        <f t="shared" ca="1" si="24"/>
        <v>0</v>
      </c>
      <c r="FM43" s="314">
        <f t="shared" ca="1" si="24"/>
        <v>0</v>
      </c>
      <c r="FN43" s="314">
        <f t="shared" ca="1" si="24"/>
        <v>0</v>
      </c>
      <c r="FO43" s="314">
        <f t="shared" ca="1" si="24"/>
        <v>0</v>
      </c>
      <c r="FP43" s="314">
        <f t="shared" ca="1" si="24"/>
        <v>0</v>
      </c>
      <c r="FQ43" s="314">
        <f t="shared" ca="1" si="24"/>
        <v>0</v>
      </c>
      <c r="FR43" s="314">
        <f t="shared" ca="1" si="24"/>
        <v>0</v>
      </c>
      <c r="FS43" s="314">
        <f t="shared" ca="1" si="24"/>
        <v>0</v>
      </c>
      <c r="FT43" s="314">
        <f t="shared" ca="1" si="24"/>
        <v>0</v>
      </c>
      <c r="FU43" s="314">
        <f t="shared" ca="1" si="24"/>
        <v>0</v>
      </c>
      <c r="FV43" s="314">
        <f t="shared" ca="1" si="24"/>
        <v>0</v>
      </c>
      <c r="FW43" s="314">
        <f t="shared" ca="1" si="24"/>
        <v>0</v>
      </c>
      <c r="FX43" s="314">
        <f t="shared" ca="1" si="24"/>
        <v>0</v>
      </c>
      <c r="FY43" s="314">
        <f t="shared" ca="1" si="24"/>
        <v>0</v>
      </c>
      <c r="FZ43" s="314">
        <f t="shared" ca="1" si="24"/>
        <v>0</v>
      </c>
      <c r="GA43" s="314">
        <f t="shared" ca="1" si="24"/>
        <v>0</v>
      </c>
      <c r="GB43" s="314">
        <f t="shared" ca="1" si="24"/>
        <v>0</v>
      </c>
      <c r="GC43" s="314">
        <f t="shared" ca="1" si="24"/>
        <v>0</v>
      </c>
      <c r="GD43" s="314">
        <f t="shared" ca="1" si="24"/>
        <v>0</v>
      </c>
      <c r="GE43" s="314">
        <f t="shared" ca="1" si="24"/>
        <v>0</v>
      </c>
      <c r="GF43" s="314">
        <f t="shared" ca="1" si="24"/>
        <v>0</v>
      </c>
      <c r="GG43" s="314">
        <f t="shared" ca="1" si="24"/>
        <v>0</v>
      </c>
      <c r="GH43" s="314">
        <f t="shared" ca="1" si="24"/>
        <v>0</v>
      </c>
      <c r="GI43" s="314">
        <f t="shared" ca="1" si="24"/>
        <v>0</v>
      </c>
      <c r="GJ43" s="314">
        <f t="shared" ca="1" si="24"/>
        <v>0</v>
      </c>
      <c r="GK43" s="314">
        <f t="shared" ca="1" si="24"/>
        <v>0</v>
      </c>
      <c r="GL43" s="314">
        <f t="shared" ca="1" si="24"/>
        <v>0</v>
      </c>
      <c r="GM43" s="314">
        <f t="shared" ca="1" si="24"/>
        <v>0</v>
      </c>
      <c r="GN43" s="314">
        <f t="shared" ca="1" si="24"/>
        <v>0</v>
      </c>
      <c r="GO43" s="314">
        <f t="shared" ca="1" si="24"/>
        <v>0</v>
      </c>
      <c r="GP43" s="314">
        <f t="shared" ca="1" si="24"/>
        <v>0</v>
      </c>
      <c r="GQ43" s="314">
        <f t="shared" ca="1" si="24"/>
        <v>0</v>
      </c>
      <c r="GR43" s="314">
        <f t="shared" ca="1" si="24"/>
        <v>0</v>
      </c>
      <c r="GS43" s="314">
        <f t="shared" ca="1" si="24"/>
        <v>0</v>
      </c>
      <c r="GT43" s="314">
        <f t="shared" ca="1" si="24"/>
        <v>0</v>
      </c>
      <c r="GU43" s="314">
        <f t="shared" ca="1" si="24"/>
        <v>0</v>
      </c>
      <c r="GV43" s="314">
        <f t="shared" ca="1" si="24"/>
        <v>0</v>
      </c>
      <c r="GW43" s="314">
        <f t="shared" ca="1" si="24"/>
        <v>0</v>
      </c>
      <c r="GY43" s="315">
        <f t="shared" ca="1" si="20"/>
        <v>0</v>
      </c>
      <c r="GZ43" s="315">
        <f t="shared" ca="1" si="20"/>
        <v>0</v>
      </c>
      <c r="HA43" s="315">
        <f t="shared" ca="1" si="20"/>
        <v>0</v>
      </c>
      <c r="HB43" s="315">
        <f t="shared" ca="1" si="20"/>
        <v>0</v>
      </c>
      <c r="HC43" s="315">
        <f t="shared" ca="1" si="20"/>
        <v>0</v>
      </c>
      <c r="HD43" s="315">
        <f t="shared" ca="1" si="20"/>
        <v>0</v>
      </c>
      <c r="HE43" s="315">
        <f t="shared" ca="1" si="20"/>
        <v>0</v>
      </c>
      <c r="HF43" s="315">
        <f t="shared" ca="1" si="20"/>
        <v>0</v>
      </c>
      <c r="HG43" s="315">
        <f t="shared" ca="1" si="20"/>
        <v>0</v>
      </c>
      <c r="HH43" s="315">
        <f t="shared" ca="1" si="20"/>
        <v>937777204.79943037</v>
      </c>
      <c r="HI43" s="315">
        <f t="shared" ca="1" si="20"/>
        <v>0</v>
      </c>
      <c r="HJ43" s="315">
        <f t="shared" ca="1" si="20"/>
        <v>0</v>
      </c>
      <c r="HK43" s="315">
        <f t="shared" ca="1" si="20"/>
        <v>0</v>
      </c>
      <c r="HL43" s="315">
        <f t="shared" ca="1" si="20"/>
        <v>0</v>
      </c>
      <c r="HM43" s="315">
        <f t="shared" ca="1" si="20"/>
        <v>0</v>
      </c>
      <c r="HN43" s="315">
        <f t="shared" ca="1" si="20"/>
        <v>0</v>
      </c>
      <c r="HO43" s="315">
        <f t="shared" ca="1" si="21"/>
        <v>937777204.79943037</v>
      </c>
    </row>
    <row r="44" spans="1:224" x14ac:dyDescent="0.75">
      <c r="B44" s="319" t="s">
        <v>320</v>
      </c>
      <c r="C44" s="320"/>
      <c r="D44" s="320"/>
      <c r="E44" s="114"/>
      <c r="F44" s="115"/>
      <c r="G44" s="321"/>
      <c r="H44" s="114">
        <f ca="1">SUMIFS($O44:$GW44,$O$6:$GW$6,"&lt;="&amp;$C$2)</f>
        <v>1686464800.8006687</v>
      </c>
      <c r="I44" s="97"/>
      <c r="J44" s="97"/>
      <c r="K44" s="97"/>
      <c r="L44" s="98"/>
      <c r="M44" s="99"/>
      <c r="N44" s="96"/>
      <c r="O44" s="316">
        <f t="shared" ref="O44:AT44" ca="1" si="25">O37-O39</f>
        <v>0</v>
      </c>
      <c r="P44" s="316">
        <f t="shared" ca="1" si="25"/>
        <v>420938.93</v>
      </c>
      <c r="Q44" s="316">
        <f t="shared" ca="1" si="25"/>
        <v>434961.51</v>
      </c>
      <c r="R44" s="316">
        <f t="shared" ca="1" si="25"/>
        <v>420924.5700000003</v>
      </c>
      <c r="S44" s="316">
        <f t="shared" ca="1" si="25"/>
        <v>452313.40123803169</v>
      </c>
      <c r="T44" s="316">
        <f t="shared" ca="1" si="25"/>
        <v>1308032.3400000001</v>
      </c>
      <c r="U44" s="316">
        <f t="shared" ca="1" si="25"/>
        <v>1352307.200000003</v>
      </c>
      <c r="V44" s="316">
        <f t="shared" ca="1" si="25"/>
        <v>1996791.49</v>
      </c>
      <c r="W44" s="316">
        <f t="shared" ca="1" si="25"/>
        <v>1931664.6200000048</v>
      </c>
      <c r="X44" s="316">
        <f t="shared" ca="1" si="25"/>
        <v>2650662.3700000048</v>
      </c>
      <c r="Y44" s="316">
        <f t="shared" ca="1" si="25"/>
        <v>3495832.76</v>
      </c>
      <c r="Z44" s="316">
        <f t="shared" ca="1" si="25"/>
        <v>3496119.3000000007</v>
      </c>
      <c r="AA44" s="316">
        <f t="shared" ca="1" si="25"/>
        <v>3496662.9200000092</v>
      </c>
      <c r="AB44" s="316">
        <f t="shared" ca="1" si="25"/>
        <v>3913940.0200000014</v>
      </c>
      <c r="AC44" s="316">
        <f t="shared" ca="1" si="25"/>
        <v>4243116.1800000072</v>
      </c>
      <c r="AD44" s="316">
        <f t="shared" ca="1" si="25"/>
        <v>4509887.59</v>
      </c>
      <c r="AE44" s="316">
        <f t="shared" ca="1" si="25"/>
        <v>4655580.6700000009</v>
      </c>
      <c r="AF44" s="316">
        <f t="shared" ca="1" si="25"/>
        <v>4504976.6599999992</v>
      </c>
      <c r="AG44" s="316">
        <f t="shared" ca="1" si="25"/>
        <v>4655037.25</v>
      </c>
      <c r="AH44" s="316">
        <f t="shared" ca="1" si="25"/>
        <v>4998352.76</v>
      </c>
      <c r="AI44" s="316">
        <f t="shared" ca="1" si="25"/>
        <v>4835471.8599999845</v>
      </c>
      <c r="AJ44" s="316">
        <f t="shared" ca="1" si="25"/>
        <v>6191391.0899999989</v>
      </c>
      <c r="AK44" s="316">
        <f t="shared" ca="1" si="25"/>
        <v>5976986.7799999937</v>
      </c>
      <c r="AL44" s="316">
        <f t="shared" ca="1" si="25"/>
        <v>6566419.4000000004</v>
      </c>
      <c r="AM44" s="316">
        <f t="shared" ca="1" si="25"/>
        <v>6566051.3500000052</v>
      </c>
      <c r="AN44" s="316">
        <f t="shared" ca="1" si="25"/>
        <v>6896766.9500000104</v>
      </c>
      <c r="AO44" s="316">
        <f t="shared" ca="1" si="25"/>
        <v>7454190.4100000001</v>
      </c>
      <c r="AP44" s="316">
        <f t="shared" ca="1" si="25"/>
        <v>7514009.4700000007</v>
      </c>
      <c r="AQ44" s="316">
        <f t="shared" ca="1" si="25"/>
        <v>7758252.4499999881</v>
      </c>
      <c r="AR44" s="316">
        <f t="shared" ca="1" si="25"/>
        <v>8148501.9199999999</v>
      </c>
      <c r="AS44" s="316">
        <f t="shared" ca="1" si="25"/>
        <v>8378425.4399999985</v>
      </c>
      <c r="AT44" s="316">
        <f t="shared" ca="1" si="25"/>
        <v>8377583.1900000023</v>
      </c>
      <c r="AU44" s="316">
        <f t="shared" ref="AU44:BZ44" ca="1" si="26">AU37-AU39</f>
        <v>8103793.870000001</v>
      </c>
      <c r="AV44" s="316">
        <f t="shared" ca="1" si="26"/>
        <v>8334971.7599999988</v>
      </c>
      <c r="AW44" s="316">
        <f t="shared" ca="1" si="26"/>
        <v>8034477.7800000003</v>
      </c>
      <c r="AX44" s="316">
        <f t="shared" ca="1" si="26"/>
        <v>8549410.8800000008</v>
      </c>
      <c r="AY44" s="316">
        <f t="shared" ca="1" si="26"/>
        <v>8126580.29</v>
      </c>
      <c r="AZ44" s="316">
        <f t="shared" ca="1" si="26"/>
        <v>8108646.7299999995</v>
      </c>
      <c r="BA44" s="316">
        <f t="shared" ca="1" si="26"/>
        <v>8388816.1800000016</v>
      </c>
      <c r="BB44" s="316">
        <f t="shared" ca="1" si="26"/>
        <v>8197964.660000002</v>
      </c>
      <c r="BC44" s="316">
        <f t="shared" ca="1" si="26"/>
        <v>8307601.8100000005</v>
      </c>
      <c r="BD44" s="316">
        <f t="shared" ca="1" si="26"/>
        <v>7923257.8400000008</v>
      </c>
      <c r="BE44" s="316">
        <f t="shared" ca="1" si="26"/>
        <v>8144993.5499999998</v>
      </c>
      <c r="BF44" s="316">
        <f t="shared" ca="1" si="26"/>
        <v>8086824.1999999993</v>
      </c>
      <c r="BG44" s="316">
        <f t="shared" ca="1" si="26"/>
        <v>7523046.9100000011</v>
      </c>
      <c r="BH44" s="316">
        <f t="shared" ca="1" si="26"/>
        <v>7650524.5499999998</v>
      </c>
      <c r="BI44" s="316">
        <f t="shared" ca="1" si="26"/>
        <v>7440053.0200000014</v>
      </c>
      <c r="BJ44" s="316">
        <f t="shared" ca="1" si="26"/>
        <v>7423944.2599999979</v>
      </c>
      <c r="BK44" s="316">
        <f t="shared" ca="1" si="26"/>
        <v>7601732.6500000013</v>
      </c>
      <c r="BL44" s="316">
        <f t="shared" ca="1" si="26"/>
        <v>7712821.3599999994</v>
      </c>
      <c r="BM44" s="316">
        <f t="shared" ca="1" si="26"/>
        <v>7832670.4199999999</v>
      </c>
      <c r="BN44" s="316">
        <f t="shared" ca="1" si="26"/>
        <v>7472269.4400000004</v>
      </c>
      <c r="BO44" s="316">
        <f t="shared" ca="1" si="26"/>
        <v>7801430.7199999997</v>
      </c>
      <c r="BP44" s="316">
        <f t="shared" ca="1" si="26"/>
        <v>7513974.1199999982</v>
      </c>
      <c r="BQ44" s="316">
        <f t="shared" ca="1" si="26"/>
        <v>7721758.25</v>
      </c>
      <c r="BR44" s="316">
        <f t="shared" ca="1" si="26"/>
        <v>7783139.5600000005</v>
      </c>
      <c r="BS44" s="316">
        <f t="shared" ca="1" si="26"/>
        <v>7900340.3800000018</v>
      </c>
      <c r="BT44" s="316">
        <f t="shared" ca="1" si="26"/>
        <v>7990309.8600000013</v>
      </c>
      <c r="BU44" s="316">
        <f t="shared" ca="1" si="26"/>
        <v>7372660.1699999999</v>
      </c>
      <c r="BV44" s="316">
        <f t="shared" ca="1" si="26"/>
        <v>7868907.0900000036</v>
      </c>
      <c r="BW44" s="316">
        <f t="shared" ca="1" si="26"/>
        <v>7835564.5599999996</v>
      </c>
      <c r="BX44" s="316">
        <f t="shared" ca="1" si="26"/>
        <v>7787274.1300000018</v>
      </c>
      <c r="BY44" s="316">
        <f t="shared" ca="1" si="26"/>
        <v>8237995.3000000007</v>
      </c>
      <c r="BZ44" s="316">
        <f t="shared" ca="1" si="26"/>
        <v>8119851.0499999998</v>
      </c>
      <c r="CA44" s="316">
        <f t="shared" ref="CA44:DF44" ca="1" si="27">CA37-CA39</f>
        <v>7950182.9200000027</v>
      </c>
      <c r="CB44" s="316">
        <f t="shared" ca="1" si="27"/>
        <v>7998444.2300000023</v>
      </c>
      <c r="CC44" s="316">
        <f t="shared" ca="1" si="27"/>
        <v>7851043.6699999999</v>
      </c>
      <c r="CD44" s="316">
        <f t="shared" ca="1" si="27"/>
        <v>7772264.0999999978</v>
      </c>
      <c r="CE44" s="316">
        <f t="shared" ca="1" si="27"/>
        <v>7546689.5500000007</v>
      </c>
      <c r="CF44" s="316">
        <f t="shared" ca="1" si="27"/>
        <v>8240866.450000003</v>
      </c>
      <c r="CG44" s="316">
        <f t="shared" ca="1" si="27"/>
        <v>7520424.4800000014</v>
      </c>
      <c r="CH44" s="316">
        <f t="shared" ca="1" si="27"/>
        <v>7628255.5599999987</v>
      </c>
      <c r="CI44" s="316">
        <f t="shared" ca="1" si="27"/>
        <v>7769484.6000000006</v>
      </c>
      <c r="CJ44" s="316">
        <f t="shared" ca="1" si="27"/>
        <v>7601179.1699999999</v>
      </c>
      <c r="CK44" s="316">
        <f t="shared" ca="1" si="27"/>
        <v>7534438.8399999999</v>
      </c>
      <c r="CL44" s="316">
        <f t="shared" ca="1" si="27"/>
        <v>8351458.9599999972</v>
      </c>
      <c r="CM44" s="316">
        <f t="shared" ca="1" si="27"/>
        <v>7979210.1500000004</v>
      </c>
      <c r="CN44" s="316">
        <f t="shared" ca="1" si="27"/>
        <v>7461601.8600000003</v>
      </c>
      <c r="CO44" s="316">
        <f t="shared" ca="1" si="27"/>
        <v>7809780.830000001</v>
      </c>
      <c r="CP44" s="316">
        <f t="shared" ca="1" si="27"/>
        <v>7687119.1300000008</v>
      </c>
      <c r="CQ44" s="316">
        <f t="shared" ca="1" si="27"/>
        <v>7308556.4800000004</v>
      </c>
      <c r="CR44" s="316">
        <f t="shared" ca="1" si="27"/>
        <v>7455854.8299999982</v>
      </c>
      <c r="CS44" s="316">
        <f t="shared" ca="1" si="27"/>
        <v>7329281.5500000007</v>
      </c>
      <c r="CT44" s="316">
        <f t="shared" ca="1" si="27"/>
        <v>7592087.1600000001</v>
      </c>
      <c r="CU44" s="316">
        <f t="shared" ca="1" si="27"/>
        <v>7184450.7800000003</v>
      </c>
      <c r="CV44" s="316">
        <f t="shared" ca="1" si="27"/>
        <v>7248334.9400000013</v>
      </c>
      <c r="CW44" s="316">
        <f t="shared" ca="1" si="27"/>
        <v>7451898.9099999992</v>
      </c>
      <c r="CX44" s="316">
        <f t="shared" ca="1" si="27"/>
        <v>7117225.7799999984</v>
      </c>
      <c r="CY44" s="316">
        <f t="shared" ca="1" si="27"/>
        <v>7207970.8399999999</v>
      </c>
      <c r="CZ44" s="316">
        <f t="shared" ca="1" si="27"/>
        <v>6980022.2600000007</v>
      </c>
      <c r="DA44" s="316">
        <f t="shared" ca="1" si="27"/>
        <v>7600988.6900000023</v>
      </c>
      <c r="DB44" s="316">
        <f t="shared" ca="1" si="27"/>
        <v>7712644.0899999989</v>
      </c>
      <c r="DC44" s="316">
        <f t="shared" ca="1" si="27"/>
        <v>6671503.6100000022</v>
      </c>
      <c r="DD44" s="316">
        <f t="shared" ca="1" si="27"/>
        <v>7074306.0900000008</v>
      </c>
      <c r="DE44" s="316">
        <f t="shared" ca="1" si="27"/>
        <v>6846752.9299999988</v>
      </c>
      <c r="DF44" s="316">
        <f t="shared" ca="1" si="27"/>
        <v>6537200.7100000009</v>
      </c>
      <c r="DG44" s="316">
        <f t="shared" ref="DG44:EL44" ca="1" si="28">DG37-DG39</f>
        <v>6937890.0499999989</v>
      </c>
      <c r="DH44" s="316">
        <f t="shared" ca="1" si="28"/>
        <v>6834141.4000000013</v>
      </c>
      <c r="DI44" s="316">
        <f t="shared" ca="1" si="28"/>
        <v>6943044.5899999999</v>
      </c>
      <c r="DJ44" s="316">
        <f t="shared" ca="1" si="28"/>
        <v>6764381.9299999997</v>
      </c>
      <c r="DK44" s="316">
        <f t="shared" ca="1" si="28"/>
        <v>7267064.870000001</v>
      </c>
      <c r="DL44" s="316">
        <f t="shared" ca="1" si="28"/>
        <v>7950340.8300000001</v>
      </c>
      <c r="DM44" s="316">
        <f t="shared" ca="1" si="28"/>
        <v>7296281.0600000005</v>
      </c>
      <c r="DN44" s="316">
        <f t="shared" ca="1" si="28"/>
        <v>7726122.5900000008</v>
      </c>
      <c r="DO44" s="316">
        <f t="shared" ca="1" si="28"/>
        <v>6436509.8099999996</v>
      </c>
      <c r="DP44" s="316">
        <f t="shared" ca="1" si="28"/>
        <v>7740628.629999998</v>
      </c>
      <c r="DQ44" s="316">
        <f t="shared" ca="1" si="28"/>
        <v>6271935.5699999994</v>
      </c>
      <c r="DR44" s="316">
        <f t="shared" ca="1" si="28"/>
        <v>6554659.7999999998</v>
      </c>
      <c r="DS44" s="316">
        <f t="shared" ca="1" si="28"/>
        <v>6815904.9399999985</v>
      </c>
      <c r="DT44" s="316">
        <f t="shared" ca="1" si="28"/>
        <v>6978622.2899999991</v>
      </c>
      <c r="DU44" s="316">
        <f t="shared" ca="1" si="28"/>
        <v>7064803.4399999985</v>
      </c>
      <c r="DV44" s="316">
        <f t="shared" ca="1" si="28"/>
        <v>6274116.8799999999</v>
      </c>
      <c r="DW44" s="316">
        <f t="shared" ca="1" si="28"/>
        <v>944087067.7694304</v>
      </c>
      <c r="DX44" s="316">
        <f t="shared" ca="1" si="28"/>
        <v>0</v>
      </c>
      <c r="DY44" s="316">
        <f t="shared" ca="1" si="28"/>
        <v>0</v>
      </c>
      <c r="DZ44" s="316">
        <f t="shared" ca="1" si="28"/>
        <v>0</v>
      </c>
      <c r="EA44" s="316">
        <f t="shared" ca="1" si="28"/>
        <v>0</v>
      </c>
      <c r="EB44" s="316">
        <f t="shared" ca="1" si="28"/>
        <v>0</v>
      </c>
      <c r="EC44" s="316">
        <f t="shared" ca="1" si="28"/>
        <v>0</v>
      </c>
      <c r="ED44" s="316">
        <f t="shared" ca="1" si="28"/>
        <v>0</v>
      </c>
      <c r="EE44" s="316">
        <f t="shared" ca="1" si="28"/>
        <v>0</v>
      </c>
      <c r="EF44" s="316">
        <f t="shared" ca="1" si="28"/>
        <v>0</v>
      </c>
      <c r="EG44" s="316">
        <f t="shared" ca="1" si="28"/>
        <v>0</v>
      </c>
      <c r="EH44" s="316">
        <f t="shared" ca="1" si="28"/>
        <v>0</v>
      </c>
      <c r="EI44" s="316">
        <f t="shared" ca="1" si="28"/>
        <v>0</v>
      </c>
      <c r="EJ44" s="316">
        <f t="shared" ca="1" si="28"/>
        <v>0</v>
      </c>
      <c r="EK44" s="316">
        <f t="shared" ca="1" si="28"/>
        <v>0</v>
      </c>
      <c r="EL44" s="316">
        <f t="shared" ca="1" si="28"/>
        <v>0</v>
      </c>
      <c r="EM44" s="316">
        <f t="shared" ref="EM44:FR44" ca="1" si="29">EM37-EM39</f>
        <v>0</v>
      </c>
      <c r="EN44" s="316">
        <f t="shared" ca="1" si="29"/>
        <v>0</v>
      </c>
      <c r="EO44" s="316">
        <f t="shared" ca="1" si="29"/>
        <v>0</v>
      </c>
      <c r="EP44" s="316">
        <f t="shared" ca="1" si="29"/>
        <v>0</v>
      </c>
      <c r="EQ44" s="316">
        <f t="shared" ca="1" si="29"/>
        <v>0</v>
      </c>
      <c r="ER44" s="316">
        <f t="shared" ca="1" si="29"/>
        <v>0</v>
      </c>
      <c r="ES44" s="316">
        <f t="shared" ca="1" si="29"/>
        <v>0</v>
      </c>
      <c r="ET44" s="316">
        <f t="shared" ca="1" si="29"/>
        <v>0</v>
      </c>
      <c r="EU44" s="316">
        <f t="shared" ca="1" si="29"/>
        <v>0</v>
      </c>
      <c r="EV44" s="316">
        <f t="shared" ca="1" si="29"/>
        <v>0</v>
      </c>
      <c r="EW44" s="316">
        <f t="shared" ca="1" si="29"/>
        <v>0</v>
      </c>
      <c r="EX44" s="316">
        <f t="shared" ca="1" si="29"/>
        <v>0</v>
      </c>
      <c r="EY44" s="316">
        <f t="shared" ca="1" si="29"/>
        <v>0</v>
      </c>
      <c r="EZ44" s="316">
        <f t="shared" ca="1" si="29"/>
        <v>0</v>
      </c>
      <c r="FA44" s="316">
        <f t="shared" ca="1" si="29"/>
        <v>0</v>
      </c>
      <c r="FB44" s="316">
        <f t="shared" ca="1" si="29"/>
        <v>0</v>
      </c>
      <c r="FC44" s="316">
        <f t="shared" ca="1" si="29"/>
        <v>0</v>
      </c>
      <c r="FD44" s="316">
        <f t="shared" ca="1" si="29"/>
        <v>0</v>
      </c>
      <c r="FE44" s="316">
        <f t="shared" ca="1" si="29"/>
        <v>0</v>
      </c>
      <c r="FF44" s="316">
        <f t="shared" ca="1" si="29"/>
        <v>0</v>
      </c>
      <c r="FG44" s="316">
        <f t="shared" ca="1" si="29"/>
        <v>0</v>
      </c>
      <c r="FH44" s="316">
        <f t="shared" ca="1" si="29"/>
        <v>0</v>
      </c>
      <c r="FI44" s="316">
        <f t="shared" ca="1" si="29"/>
        <v>0</v>
      </c>
      <c r="FJ44" s="316">
        <f t="shared" ca="1" si="29"/>
        <v>0</v>
      </c>
      <c r="FK44" s="316">
        <f t="shared" ca="1" si="29"/>
        <v>0</v>
      </c>
      <c r="FL44" s="316">
        <f t="shared" ca="1" si="29"/>
        <v>0</v>
      </c>
      <c r="FM44" s="316">
        <f t="shared" ca="1" si="29"/>
        <v>0</v>
      </c>
      <c r="FN44" s="316">
        <f t="shared" ca="1" si="29"/>
        <v>0</v>
      </c>
      <c r="FO44" s="316">
        <f t="shared" ca="1" si="29"/>
        <v>0</v>
      </c>
      <c r="FP44" s="316">
        <f t="shared" ca="1" si="29"/>
        <v>0</v>
      </c>
      <c r="FQ44" s="316">
        <f t="shared" ca="1" si="29"/>
        <v>0</v>
      </c>
      <c r="FR44" s="316">
        <f t="shared" ca="1" si="29"/>
        <v>0</v>
      </c>
      <c r="FS44" s="316">
        <f t="shared" ref="FS44:GW44" ca="1" si="30">FS37-FS39</f>
        <v>0</v>
      </c>
      <c r="FT44" s="316">
        <f t="shared" ca="1" si="30"/>
        <v>0</v>
      </c>
      <c r="FU44" s="316">
        <f t="shared" ca="1" si="30"/>
        <v>0</v>
      </c>
      <c r="FV44" s="316">
        <f t="shared" ca="1" si="30"/>
        <v>0</v>
      </c>
      <c r="FW44" s="316">
        <f t="shared" ca="1" si="30"/>
        <v>0</v>
      </c>
      <c r="FX44" s="316">
        <f t="shared" ca="1" si="30"/>
        <v>0</v>
      </c>
      <c r="FY44" s="316">
        <f t="shared" ca="1" si="30"/>
        <v>0</v>
      </c>
      <c r="FZ44" s="316">
        <f t="shared" ca="1" si="30"/>
        <v>0</v>
      </c>
      <c r="GA44" s="316">
        <f t="shared" ca="1" si="30"/>
        <v>0</v>
      </c>
      <c r="GB44" s="316">
        <f t="shared" ca="1" si="30"/>
        <v>0</v>
      </c>
      <c r="GC44" s="316">
        <f t="shared" ca="1" si="30"/>
        <v>0</v>
      </c>
      <c r="GD44" s="316">
        <f t="shared" ca="1" si="30"/>
        <v>0</v>
      </c>
      <c r="GE44" s="316">
        <f t="shared" ca="1" si="30"/>
        <v>0</v>
      </c>
      <c r="GF44" s="316">
        <f t="shared" ca="1" si="30"/>
        <v>0</v>
      </c>
      <c r="GG44" s="316">
        <f t="shared" ca="1" si="30"/>
        <v>0</v>
      </c>
      <c r="GH44" s="316">
        <f t="shared" ca="1" si="30"/>
        <v>0</v>
      </c>
      <c r="GI44" s="316">
        <f t="shared" ca="1" si="30"/>
        <v>0</v>
      </c>
      <c r="GJ44" s="316">
        <f t="shared" ca="1" si="30"/>
        <v>0</v>
      </c>
      <c r="GK44" s="316">
        <f t="shared" ca="1" si="30"/>
        <v>0</v>
      </c>
      <c r="GL44" s="316">
        <f t="shared" ca="1" si="30"/>
        <v>0</v>
      </c>
      <c r="GM44" s="316">
        <f t="shared" ca="1" si="30"/>
        <v>0</v>
      </c>
      <c r="GN44" s="316">
        <f t="shared" ca="1" si="30"/>
        <v>0</v>
      </c>
      <c r="GO44" s="316">
        <f t="shared" ca="1" si="30"/>
        <v>0</v>
      </c>
      <c r="GP44" s="316">
        <f t="shared" ca="1" si="30"/>
        <v>0</v>
      </c>
      <c r="GQ44" s="316">
        <f t="shared" ca="1" si="30"/>
        <v>0</v>
      </c>
      <c r="GR44" s="316">
        <f t="shared" ca="1" si="30"/>
        <v>0</v>
      </c>
      <c r="GS44" s="316">
        <f t="shared" ca="1" si="30"/>
        <v>0</v>
      </c>
      <c r="GT44" s="316">
        <f t="shared" ca="1" si="30"/>
        <v>0</v>
      </c>
      <c r="GU44" s="316">
        <f t="shared" ca="1" si="30"/>
        <v>0</v>
      </c>
      <c r="GV44" s="316">
        <f t="shared" ca="1" si="30"/>
        <v>0</v>
      </c>
      <c r="GW44" s="316">
        <f t="shared" ca="1" si="30"/>
        <v>0</v>
      </c>
      <c r="GY44" s="280">
        <f t="shared" ca="1" si="20"/>
        <v>14464429.191238044</v>
      </c>
      <c r="GZ44" s="280">
        <f t="shared" ca="1" si="20"/>
        <v>55477523.079999998</v>
      </c>
      <c r="HA44" s="280">
        <f t="shared" ca="1" si="20"/>
        <v>92133443.990000024</v>
      </c>
      <c r="HB44" s="280">
        <f t="shared" ca="1" si="20"/>
        <v>96447720.620000005</v>
      </c>
      <c r="HC44" s="280">
        <f t="shared" ca="1" si="20"/>
        <v>92127051.189999983</v>
      </c>
      <c r="HD44" s="280">
        <f t="shared" ca="1" si="20"/>
        <v>94729507.530000016</v>
      </c>
      <c r="HE44" s="280">
        <f t="shared" ca="1" si="20"/>
        <v>91916221.959999993</v>
      </c>
      <c r="HF44" s="280">
        <f t="shared" ca="1" si="20"/>
        <v>86688186.079999998</v>
      </c>
      <c r="HG44" s="280">
        <f t="shared" ca="1" si="20"/>
        <v>84705542.039999992</v>
      </c>
      <c r="HH44" s="280">
        <f t="shared" ca="1" si="20"/>
        <v>977775175.11943042</v>
      </c>
      <c r="HI44" s="280">
        <f t="shared" ca="1" si="20"/>
        <v>0</v>
      </c>
      <c r="HJ44" s="280">
        <f t="shared" ca="1" si="20"/>
        <v>0</v>
      </c>
      <c r="HK44" s="280">
        <f t="shared" ca="1" si="20"/>
        <v>0</v>
      </c>
      <c r="HL44" s="280">
        <f t="shared" ca="1" si="20"/>
        <v>0</v>
      </c>
      <c r="HM44" s="280">
        <f t="shared" ca="1" si="20"/>
        <v>0</v>
      </c>
      <c r="HN44" s="280">
        <f t="shared" ca="1" si="20"/>
        <v>0</v>
      </c>
      <c r="HO44" s="280">
        <f t="shared" ca="1" si="21"/>
        <v>1686464800.8006685</v>
      </c>
    </row>
    <row r="45" spans="1:224" ht="4.95" customHeight="1" x14ac:dyDescent="0.75">
      <c r="B45" s="317"/>
      <c r="C45" s="105"/>
      <c r="D45" s="105"/>
      <c r="E45" s="94"/>
      <c r="F45" s="109"/>
      <c r="G45" s="244"/>
      <c r="H45" s="94"/>
      <c r="I45" s="94"/>
      <c r="J45" s="94"/>
      <c r="K45" s="94"/>
      <c r="L45" s="109"/>
      <c r="M45" s="95"/>
      <c r="O45" s="314"/>
      <c r="P45" s="314"/>
      <c r="Q45" s="314"/>
      <c r="R45" s="314"/>
      <c r="S45" s="314"/>
      <c r="T45" s="314"/>
      <c r="U45" s="314"/>
      <c r="V45" s="314"/>
      <c r="W45" s="314"/>
      <c r="X45" s="314"/>
      <c r="Y45" s="314"/>
      <c r="Z45" s="314"/>
      <c r="AA45" s="314"/>
      <c r="AB45" s="314"/>
      <c r="AC45" s="314"/>
      <c r="AD45" s="314"/>
      <c r="AE45" s="314"/>
      <c r="AF45" s="314"/>
      <c r="AG45" s="314"/>
      <c r="AH45" s="314"/>
      <c r="AI45" s="314"/>
      <c r="AJ45" s="314"/>
      <c r="AK45" s="314"/>
      <c r="AL45" s="314"/>
      <c r="AM45" s="314"/>
      <c r="AN45" s="314"/>
      <c r="AO45" s="314"/>
      <c r="AP45" s="314"/>
      <c r="AQ45" s="314"/>
      <c r="AR45" s="314"/>
      <c r="AS45" s="314"/>
      <c r="AT45" s="314"/>
      <c r="AU45" s="314"/>
      <c r="AV45" s="314"/>
      <c r="AW45" s="314"/>
      <c r="AX45" s="314"/>
      <c r="AY45" s="314"/>
      <c r="AZ45" s="314"/>
      <c r="BA45" s="314"/>
      <c r="BB45" s="314"/>
      <c r="BC45" s="314"/>
      <c r="BD45" s="314"/>
      <c r="BE45" s="314"/>
      <c r="BF45" s="314"/>
      <c r="BG45" s="314"/>
      <c r="BH45" s="314"/>
      <c r="BI45" s="314"/>
      <c r="BJ45" s="314"/>
      <c r="BK45" s="314"/>
      <c r="BL45" s="314"/>
      <c r="BM45" s="314"/>
      <c r="BN45" s="314"/>
      <c r="BO45" s="314"/>
      <c r="BP45" s="314"/>
      <c r="BQ45" s="314"/>
      <c r="BR45" s="314"/>
      <c r="BS45" s="314"/>
      <c r="BT45" s="314"/>
      <c r="BU45" s="314"/>
      <c r="BV45" s="314"/>
      <c r="BW45" s="314"/>
      <c r="BX45" s="314"/>
      <c r="BY45" s="314"/>
      <c r="BZ45" s="314"/>
      <c r="CA45" s="314"/>
      <c r="CB45" s="314"/>
      <c r="CC45" s="314"/>
      <c r="CD45" s="314"/>
      <c r="CE45" s="314"/>
      <c r="CF45" s="314"/>
      <c r="CG45" s="314"/>
      <c r="CH45" s="314"/>
      <c r="CI45" s="314"/>
      <c r="CJ45" s="314"/>
      <c r="CK45" s="314"/>
      <c r="CL45" s="314"/>
      <c r="CM45" s="314"/>
      <c r="CN45" s="314"/>
      <c r="CO45" s="314"/>
      <c r="CP45" s="314"/>
      <c r="CQ45" s="314"/>
      <c r="CR45" s="314"/>
      <c r="CS45" s="314"/>
      <c r="CT45" s="314"/>
      <c r="CU45" s="314"/>
      <c r="CV45" s="314"/>
      <c r="CW45" s="314"/>
      <c r="CX45" s="314"/>
      <c r="CY45" s="314"/>
      <c r="CZ45" s="314"/>
      <c r="DA45" s="314"/>
      <c r="DB45" s="314"/>
      <c r="DC45" s="314"/>
      <c r="DD45" s="314"/>
      <c r="DE45" s="314"/>
      <c r="DF45" s="314"/>
      <c r="DG45" s="314"/>
      <c r="DH45" s="314"/>
      <c r="DI45" s="314"/>
      <c r="DJ45" s="314"/>
      <c r="DK45" s="314"/>
      <c r="DL45" s="314"/>
      <c r="DM45" s="314"/>
      <c r="DN45" s="314"/>
      <c r="DO45" s="314"/>
      <c r="DP45" s="314"/>
      <c r="DQ45" s="314"/>
      <c r="DR45" s="314"/>
      <c r="DS45" s="314"/>
      <c r="DT45" s="314"/>
      <c r="DU45" s="314"/>
      <c r="DV45" s="314"/>
      <c r="DW45" s="314"/>
      <c r="DX45" s="314"/>
      <c r="DY45" s="314"/>
      <c r="DZ45" s="314"/>
      <c r="EA45" s="314"/>
      <c r="EB45" s="314"/>
      <c r="EC45" s="314"/>
      <c r="ED45" s="314"/>
      <c r="EE45" s="314"/>
      <c r="EF45" s="314"/>
      <c r="EG45" s="314"/>
      <c r="EH45" s="314"/>
      <c r="EI45" s="314"/>
      <c r="EJ45" s="314"/>
      <c r="EK45" s="314"/>
      <c r="EL45" s="314"/>
      <c r="EM45" s="314"/>
      <c r="EN45" s="314"/>
      <c r="EO45" s="314"/>
      <c r="EP45" s="314"/>
      <c r="EQ45" s="314"/>
      <c r="ER45" s="314"/>
      <c r="ES45" s="314"/>
      <c r="ET45" s="314"/>
      <c r="EU45" s="314"/>
      <c r="EV45" s="314"/>
      <c r="EW45" s="314"/>
      <c r="EX45" s="314"/>
      <c r="EY45" s="314"/>
      <c r="EZ45" s="314"/>
      <c r="FA45" s="314"/>
      <c r="FB45" s="314"/>
      <c r="FC45" s="314"/>
      <c r="FD45" s="314"/>
      <c r="FE45" s="314"/>
      <c r="FF45" s="314"/>
      <c r="FG45" s="314"/>
      <c r="FH45" s="314"/>
      <c r="FI45" s="314"/>
      <c r="FJ45" s="314"/>
      <c r="FK45" s="314"/>
      <c r="FL45" s="314"/>
      <c r="FM45" s="314"/>
      <c r="FN45" s="314"/>
      <c r="FO45" s="314"/>
      <c r="FP45" s="314"/>
      <c r="FQ45" s="314"/>
      <c r="FR45" s="314"/>
      <c r="FS45" s="314"/>
      <c r="FT45" s="314"/>
      <c r="FU45" s="314"/>
      <c r="FV45" s="314"/>
      <c r="FW45" s="314"/>
      <c r="FX45" s="314"/>
      <c r="FY45" s="314"/>
      <c r="FZ45" s="314"/>
      <c r="GA45" s="314"/>
      <c r="GB45" s="314"/>
      <c r="GC45" s="314"/>
      <c r="GD45" s="314"/>
      <c r="GE45" s="314"/>
      <c r="GF45" s="314"/>
      <c r="GG45" s="314"/>
      <c r="GH45" s="314"/>
      <c r="GI45" s="314"/>
      <c r="GJ45" s="314"/>
      <c r="GK45" s="314"/>
      <c r="GL45" s="314"/>
      <c r="GM45" s="314"/>
      <c r="GN45" s="314"/>
      <c r="GO45" s="314"/>
      <c r="GP45" s="314"/>
      <c r="GQ45" s="314"/>
      <c r="GR45" s="314"/>
      <c r="GS45" s="314"/>
      <c r="GT45" s="314"/>
      <c r="GU45" s="314"/>
      <c r="GV45" s="314"/>
      <c r="GW45" s="314"/>
      <c r="GY45" s="94"/>
      <c r="GZ45" s="94"/>
      <c r="HA45" s="94"/>
      <c r="HB45" s="94"/>
      <c r="HC45" s="94"/>
      <c r="HD45" s="94"/>
      <c r="HE45" s="94"/>
      <c r="HF45" s="94"/>
      <c r="HG45" s="94"/>
      <c r="HH45" s="94"/>
      <c r="HI45" s="94"/>
      <c r="HJ45" s="94"/>
      <c r="HK45" s="94"/>
      <c r="HL45" s="94"/>
      <c r="HM45" s="94"/>
      <c r="HN45" s="94"/>
      <c r="HO45" s="94"/>
    </row>
    <row r="46" spans="1:224" x14ac:dyDescent="0.75">
      <c r="B46" s="318" t="s">
        <v>317</v>
      </c>
      <c r="C46" s="105"/>
      <c r="D46" s="105"/>
      <c r="E46" s="94"/>
      <c r="F46" s="109"/>
      <c r="G46" s="244"/>
      <c r="H46" s="94">
        <f ca="1">SUMIFS($O46:$GW46,$O$6:$GW$6,"&lt;="&amp;$C$2)</f>
        <v>678627285.77076864</v>
      </c>
      <c r="I46" s="94"/>
      <c r="J46" s="94"/>
      <c r="K46" s="94"/>
      <c r="L46" s="109">
        <f ca="1">XIRR($O46:$GW46,$O$6:$GW$6)</f>
        <v>9.0229240059852611E-2</v>
      </c>
      <c r="M46" s="95">
        <f ca="1">H44/-H39</f>
        <v>1.6733498958417286</v>
      </c>
      <c r="O46" s="314">
        <f ca="1">O39+O44</f>
        <v>-43347451</v>
      </c>
      <c r="P46" s="314">
        <f t="shared" ref="P46:CA46" ca="1" si="31">P39+P44</f>
        <v>420938.93</v>
      </c>
      <c r="Q46" s="314">
        <f t="shared" ca="1" si="31"/>
        <v>434961.51</v>
      </c>
      <c r="R46" s="314">
        <f t="shared" ca="1" si="31"/>
        <v>-44765636.43</v>
      </c>
      <c r="S46" s="314">
        <f t="shared" ca="1" si="31"/>
        <v>-48772921.869389974</v>
      </c>
      <c r="T46" s="314">
        <f t="shared" ca="1" si="31"/>
        <v>1308032.3400000001</v>
      </c>
      <c r="U46" s="314">
        <f t="shared" ca="1" si="31"/>
        <v>-83616206.092825696</v>
      </c>
      <c r="V46" s="314">
        <f t="shared" ca="1" si="31"/>
        <v>1996791.49</v>
      </c>
      <c r="W46" s="314">
        <f t="shared" ca="1" si="31"/>
        <v>-74373547.851462081</v>
      </c>
      <c r="X46" s="314">
        <f t="shared" ca="1" si="31"/>
        <v>-123593247.30392081</v>
      </c>
      <c r="Y46" s="314">
        <f t="shared" ca="1" si="31"/>
        <v>3495832.76</v>
      </c>
      <c r="Z46" s="314">
        <f t="shared" ca="1" si="31"/>
        <v>3496119.3000000007</v>
      </c>
      <c r="AA46" s="314">
        <f t="shared" ca="1" si="31"/>
        <v>-49707418.885390587</v>
      </c>
      <c r="AB46" s="314">
        <f t="shared" ca="1" si="31"/>
        <v>-16152573.528652998</v>
      </c>
      <c r="AC46" s="314">
        <f t="shared" ca="1" si="31"/>
        <v>-50882735.426227242</v>
      </c>
      <c r="AD46" s="314">
        <f t="shared" ca="1" si="31"/>
        <v>4509887.59</v>
      </c>
      <c r="AE46" s="314">
        <f t="shared" ca="1" si="31"/>
        <v>4655580.6700000009</v>
      </c>
      <c r="AF46" s="314">
        <f t="shared" ca="1" si="31"/>
        <v>4504976.6599999992</v>
      </c>
      <c r="AG46" s="314">
        <f t="shared" ca="1" si="31"/>
        <v>-36502414.772926398</v>
      </c>
      <c r="AH46" s="314">
        <f t="shared" ca="1" si="31"/>
        <v>4998352.76</v>
      </c>
      <c r="AI46" s="314">
        <f t="shared" ca="1" si="31"/>
        <v>-134088356.1059294</v>
      </c>
      <c r="AJ46" s="314">
        <f t="shared" ca="1" si="31"/>
        <v>6191391.0899999989</v>
      </c>
      <c r="AK46" s="314">
        <f t="shared" ca="1" si="31"/>
        <v>-65775045.576623999</v>
      </c>
      <c r="AL46" s="314">
        <f t="shared" ca="1" si="31"/>
        <v>6566419.4000000004</v>
      </c>
      <c r="AM46" s="314">
        <f t="shared" ca="1" si="31"/>
        <v>-32769464.649999995</v>
      </c>
      <c r="AN46" s="314">
        <f t="shared" ca="1" si="31"/>
        <v>-33633436.33251299</v>
      </c>
      <c r="AO46" s="314">
        <f t="shared" ca="1" si="31"/>
        <v>-29184697.046497505</v>
      </c>
      <c r="AP46" s="314">
        <f t="shared" ca="1" si="31"/>
        <v>7514009.4700000007</v>
      </c>
      <c r="AQ46" s="314">
        <f t="shared" ca="1" si="31"/>
        <v>-78068013.826301515</v>
      </c>
      <c r="AR46" s="314">
        <f t="shared" ca="1" si="31"/>
        <v>8148501.9199999999</v>
      </c>
      <c r="AS46" s="314">
        <f t="shared" ca="1" si="31"/>
        <v>8378425.4399999985</v>
      </c>
      <c r="AT46" s="314">
        <f t="shared" ca="1" si="31"/>
        <v>8377583.1900000023</v>
      </c>
      <c r="AU46" s="314">
        <f t="shared" ca="1" si="31"/>
        <v>8103793.870000001</v>
      </c>
      <c r="AV46" s="314">
        <f t="shared" ca="1" si="31"/>
        <v>8334971.7599999988</v>
      </c>
      <c r="AW46" s="314">
        <f t="shared" ca="1" si="31"/>
        <v>8034477.7800000003</v>
      </c>
      <c r="AX46" s="314">
        <f t="shared" ca="1" si="31"/>
        <v>8549410.8800000008</v>
      </c>
      <c r="AY46" s="314">
        <f t="shared" ca="1" si="31"/>
        <v>8126580.29</v>
      </c>
      <c r="AZ46" s="314">
        <f t="shared" ca="1" si="31"/>
        <v>8108646.7299999995</v>
      </c>
      <c r="BA46" s="314">
        <f t="shared" ca="1" si="31"/>
        <v>8388816.1800000016</v>
      </c>
      <c r="BB46" s="314">
        <f t="shared" ca="1" si="31"/>
        <v>8197964.660000002</v>
      </c>
      <c r="BC46" s="314">
        <f t="shared" ca="1" si="31"/>
        <v>8307601.8100000005</v>
      </c>
      <c r="BD46" s="314">
        <f t="shared" ca="1" si="31"/>
        <v>7923257.8400000008</v>
      </c>
      <c r="BE46" s="314">
        <f t="shared" ca="1" si="31"/>
        <v>8144993.5499999998</v>
      </c>
      <c r="BF46" s="314">
        <f t="shared" ca="1" si="31"/>
        <v>8086824.1999999993</v>
      </c>
      <c r="BG46" s="314">
        <f t="shared" ca="1" si="31"/>
        <v>7523046.9100000011</v>
      </c>
      <c r="BH46" s="314">
        <f t="shared" ca="1" si="31"/>
        <v>7650524.5499999998</v>
      </c>
      <c r="BI46" s="314">
        <f t="shared" ca="1" si="31"/>
        <v>7440053.0200000014</v>
      </c>
      <c r="BJ46" s="314">
        <f t="shared" ca="1" si="31"/>
        <v>7423944.2599999979</v>
      </c>
      <c r="BK46" s="314">
        <f t="shared" ca="1" si="31"/>
        <v>7601732.6500000013</v>
      </c>
      <c r="BL46" s="314">
        <f t="shared" ca="1" si="31"/>
        <v>7712821.3599999994</v>
      </c>
      <c r="BM46" s="314">
        <f t="shared" ca="1" si="31"/>
        <v>7832670.4199999999</v>
      </c>
      <c r="BN46" s="314">
        <f t="shared" ca="1" si="31"/>
        <v>7472269.4400000004</v>
      </c>
      <c r="BO46" s="314">
        <f t="shared" ca="1" si="31"/>
        <v>7801430.7199999997</v>
      </c>
      <c r="BP46" s="314">
        <f t="shared" ca="1" si="31"/>
        <v>7513974.1199999982</v>
      </c>
      <c r="BQ46" s="314">
        <f t="shared" ca="1" si="31"/>
        <v>7721758.25</v>
      </c>
      <c r="BR46" s="314">
        <f t="shared" ca="1" si="31"/>
        <v>7783139.5600000005</v>
      </c>
      <c r="BS46" s="314">
        <f t="shared" ca="1" si="31"/>
        <v>7900340.3800000018</v>
      </c>
      <c r="BT46" s="314">
        <f t="shared" ca="1" si="31"/>
        <v>7990309.8600000013</v>
      </c>
      <c r="BU46" s="314">
        <f t="shared" ca="1" si="31"/>
        <v>7372660.1699999999</v>
      </c>
      <c r="BV46" s="314">
        <f t="shared" ca="1" si="31"/>
        <v>7868907.0900000036</v>
      </c>
      <c r="BW46" s="314">
        <f t="shared" ca="1" si="31"/>
        <v>7835564.5599999996</v>
      </c>
      <c r="BX46" s="314">
        <f t="shared" ca="1" si="31"/>
        <v>7787274.1300000018</v>
      </c>
      <c r="BY46" s="314">
        <f t="shared" ca="1" si="31"/>
        <v>8237995.3000000007</v>
      </c>
      <c r="BZ46" s="314">
        <f t="shared" ca="1" si="31"/>
        <v>8119851.0499999998</v>
      </c>
      <c r="CA46" s="314">
        <f t="shared" ca="1" si="31"/>
        <v>7950182.9200000027</v>
      </c>
      <c r="CB46" s="314">
        <f t="shared" ref="CB46:EM46" ca="1" si="32">CB39+CB44</f>
        <v>7998444.2300000023</v>
      </c>
      <c r="CC46" s="314">
        <f t="shared" ca="1" si="32"/>
        <v>7851043.6699999999</v>
      </c>
      <c r="CD46" s="314">
        <f t="shared" ca="1" si="32"/>
        <v>7772264.0999999978</v>
      </c>
      <c r="CE46" s="314">
        <f t="shared" ca="1" si="32"/>
        <v>7546689.5500000007</v>
      </c>
      <c r="CF46" s="314">
        <f t="shared" ca="1" si="32"/>
        <v>8240866.450000003</v>
      </c>
      <c r="CG46" s="314">
        <f t="shared" ca="1" si="32"/>
        <v>7520424.4800000014</v>
      </c>
      <c r="CH46" s="314">
        <f t="shared" ca="1" si="32"/>
        <v>7628255.5599999987</v>
      </c>
      <c r="CI46" s="314">
        <f t="shared" ca="1" si="32"/>
        <v>7769484.6000000006</v>
      </c>
      <c r="CJ46" s="314">
        <f t="shared" ca="1" si="32"/>
        <v>7601179.1699999999</v>
      </c>
      <c r="CK46" s="314">
        <f t="shared" ca="1" si="32"/>
        <v>7534438.8399999999</v>
      </c>
      <c r="CL46" s="314">
        <f t="shared" ca="1" si="32"/>
        <v>8351458.9599999972</v>
      </c>
      <c r="CM46" s="314">
        <f t="shared" ca="1" si="32"/>
        <v>7979210.1500000004</v>
      </c>
      <c r="CN46" s="314">
        <f t="shared" ca="1" si="32"/>
        <v>7461601.8600000003</v>
      </c>
      <c r="CO46" s="314">
        <f t="shared" ca="1" si="32"/>
        <v>7809780.830000001</v>
      </c>
      <c r="CP46" s="314">
        <f t="shared" ca="1" si="32"/>
        <v>7687119.1300000008</v>
      </c>
      <c r="CQ46" s="314">
        <f t="shared" ca="1" si="32"/>
        <v>7308556.4800000004</v>
      </c>
      <c r="CR46" s="314">
        <f t="shared" ca="1" si="32"/>
        <v>7455854.8299999982</v>
      </c>
      <c r="CS46" s="314">
        <f t="shared" ca="1" si="32"/>
        <v>7329281.5500000007</v>
      </c>
      <c r="CT46" s="314">
        <f t="shared" ca="1" si="32"/>
        <v>7592087.1600000001</v>
      </c>
      <c r="CU46" s="314">
        <f t="shared" ca="1" si="32"/>
        <v>7184450.7800000003</v>
      </c>
      <c r="CV46" s="314">
        <f t="shared" ca="1" si="32"/>
        <v>7248334.9400000013</v>
      </c>
      <c r="CW46" s="314">
        <f t="shared" ca="1" si="32"/>
        <v>7451898.9099999992</v>
      </c>
      <c r="CX46" s="314">
        <f t="shared" ca="1" si="32"/>
        <v>7117225.7799999984</v>
      </c>
      <c r="CY46" s="314">
        <f t="shared" ca="1" si="32"/>
        <v>7207970.8399999999</v>
      </c>
      <c r="CZ46" s="314">
        <f t="shared" ca="1" si="32"/>
        <v>6980022.2600000007</v>
      </c>
      <c r="DA46" s="314">
        <f t="shared" ca="1" si="32"/>
        <v>7600988.6900000023</v>
      </c>
      <c r="DB46" s="314">
        <f t="shared" ca="1" si="32"/>
        <v>7712644.0899999989</v>
      </c>
      <c r="DC46" s="314">
        <f t="shared" ca="1" si="32"/>
        <v>6671503.6100000022</v>
      </c>
      <c r="DD46" s="314">
        <f t="shared" ca="1" si="32"/>
        <v>7074306.0900000008</v>
      </c>
      <c r="DE46" s="314">
        <f t="shared" ca="1" si="32"/>
        <v>6846752.9299999988</v>
      </c>
      <c r="DF46" s="314">
        <f t="shared" ca="1" si="32"/>
        <v>6537200.7100000009</v>
      </c>
      <c r="DG46" s="314">
        <f t="shared" ca="1" si="32"/>
        <v>6937890.0499999989</v>
      </c>
      <c r="DH46" s="314">
        <f t="shared" ca="1" si="32"/>
        <v>6834141.4000000013</v>
      </c>
      <c r="DI46" s="314">
        <f t="shared" ca="1" si="32"/>
        <v>6943044.5899999999</v>
      </c>
      <c r="DJ46" s="314">
        <f t="shared" ca="1" si="32"/>
        <v>6764381.9299999997</v>
      </c>
      <c r="DK46" s="314">
        <f t="shared" ca="1" si="32"/>
        <v>7267064.870000001</v>
      </c>
      <c r="DL46" s="314">
        <f t="shared" ca="1" si="32"/>
        <v>7950340.8300000001</v>
      </c>
      <c r="DM46" s="314">
        <f t="shared" ca="1" si="32"/>
        <v>7296281.0600000005</v>
      </c>
      <c r="DN46" s="314">
        <f t="shared" ca="1" si="32"/>
        <v>7726122.5900000008</v>
      </c>
      <c r="DO46" s="314">
        <f t="shared" ca="1" si="32"/>
        <v>6436509.8099999996</v>
      </c>
      <c r="DP46" s="314">
        <f t="shared" ca="1" si="32"/>
        <v>7740628.629999998</v>
      </c>
      <c r="DQ46" s="314">
        <f t="shared" ca="1" si="32"/>
        <v>6271935.5699999994</v>
      </c>
      <c r="DR46" s="314">
        <f t="shared" ca="1" si="32"/>
        <v>6554659.7999999998</v>
      </c>
      <c r="DS46" s="314">
        <f t="shared" ca="1" si="32"/>
        <v>6815904.9399999985</v>
      </c>
      <c r="DT46" s="314">
        <f t="shared" ca="1" si="32"/>
        <v>6978622.2899999991</v>
      </c>
      <c r="DU46" s="314">
        <f t="shared" ca="1" si="32"/>
        <v>7064803.4399999985</v>
      </c>
      <c r="DV46" s="314">
        <f t="shared" ca="1" si="32"/>
        <v>6274116.8799999999</v>
      </c>
      <c r="DW46" s="314">
        <f t="shared" ca="1" si="32"/>
        <v>944087067.7694304</v>
      </c>
      <c r="DX46" s="314">
        <f t="shared" ca="1" si="32"/>
        <v>0</v>
      </c>
      <c r="DY46" s="314">
        <f t="shared" ca="1" si="32"/>
        <v>0</v>
      </c>
      <c r="DZ46" s="314">
        <f t="shared" ca="1" si="32"/>
        <v>0</v>
      </c>
      <c r="EA46" s="314">
        <f t="shared" ca="1" si="32"/>
        <v>0</v>
      </c>
      <c r="EB46" s="314">
        <f t="shared" ca="1" si="32"/>
        <v>0</v>
      </c>
      <c r="EC46" s="314">
        <f t="shared" ca="1" si="32"/>
        <v>0</v>
      </c>
      <c r="ED46" s="314">
        <f t="shared" ca="1" si="32"/>
        <v>0</v>
      </c>
      <c r="EE46" s="314">
        <f t="shared" ca="1" si="32"/>
        <v>0</v>
      </c>
      <c r="EF46" s="314">
        <f t="shared" ca="1" si="32"/>
        <v>0</v>
      </c>
      <c r="EG46" s="314">
        <f t="shared" ca="1" si="32"/>
        <v>0</v>
      </c>
      <c r="EH46" s="314">
        <f t="shared" ca="1" si="32"/>
        <v>0</v>
      </c>
      <c r="EI46" s="314">
        <f t="shared" ca="1" si="32"/>
        <v>0</v>
      </c>
      <c r="EJ46" s="314">
        <f t="shared" ca="1" si="32"/>
        <v>0</v>
      </c>
      <c r="EK46" s="314">
        <f t="shared" ca="1" si="32"/>
        <v>0</v>
      </c>
      <c r="EL46" s="314">
        <f t="shared" ca="1" si="32"/>
        <v>0</v>
      </c>
      <c r="EM46" s="314">
        <f t="shared" ca="1" si="32"/>
        <v>0</v>
      </c>
      <c r="EN46" s="314">
        <f t="shared" ref="EN46:GW46" ca="1" si="33">EN39+EN44</f>
        <v>0</v>
      </c>
      <c r="EO46" s="314">
        <f t="shared" ca="1" si="33"/>
        <v>0</v>
      </c>
      <c r="EP46" s="314">
        <f t="shared" ca="1" si="33"/>
        <v>0</v>
      </c>
      <c r="EQ46" s="314">
        <f t="shared" ca="1" si="33"/>
        <v>0</v>
      </c>
      <c r="ER46" s="314">
        <f t="shared" ca="1" si="33"/>
        <v>0</v>
      </c>
      <c r="ES46" s="314">
        <f t="shared" ca="1" si="33"/>
        <v>0</v>
      </c>
      <c r="ET46" s="314">
        <f t="shared" ca="1" si="33"/>
        <v>0</v>
      </c>
      <c r="EU46" s="314">
        <f t="shared" ca="1" si="33"/>
        <v>0</v>
      </c>
      <c r="EV46" s="314">
        <f t="shared" ca="1" si="33"/>
        <v>0</v>
      </c>
      <c r="EW46" s="314">
        <f t="shared" ca="1" si="33"/>
        <v>0</v>
      </c>
      <c r="EX46" s="314">
        <f t="shared" ca="1" si="33"/>
        <v>0</v>
      </c>
      <c r="EY46" s="314">
        <f t="shared" ca="1" si="33"/>
        <v>0</v>
      </c>
      <c r="EZ46" s="314">
        <f t="shared" ca="1" si="33"/>
        <v>0</v>
      </c>
      <c r="FA46" s="314">
        <f t="shared" ca="1" si="33"/>
        <v>0</v>
      </c>
      <c r="FB46" s="314">
        <f t="shared" ca="1" si="33"/>
        <v>0</v>
      </c>
      <c r="FC46" s="314">
        <f t="shared" ca="1" si="33"/>
        <v>0</v>
      </c>
      <c r="FD46" s="314">
        <f t="shared" ca="1" si="33"/>
        <v>0</v>
      </c>
      <c r="FE46" s="314">
        <f t="shared" ca="1" si="33"/>
        <v>0</v>
      </c>
      <c r="FF46" s="314">
        <f t="shared" ca="1" si="33"/>
        <v>0</v>
      </c>
      <c r="FG46" s="314">
        <f t="shared" ca="1" si="33"/>
        <v>0</v>
      </c>
      <c r="FH46" s="314">
        <f t="shared" ca="1" si="33"/>
        <v>0</v>
      </c>
      <c r="FI46" s="314">
        <f t="shared" ca="1" si="33"/>
        <v>0</v>
      </c>
      <c r="FJ46" s="314">
        <f t="shared" ca="1" si="33"/>
        <v>0</v>
      </c>
      <c r="FK46" s="314">
        <f t="shared" ca="1" si="33"/>
        <v>0</v>
      </c>
      <c r="FL46" s="314">
        <f t="shared" ca="1" si="33"/>
        <v>0</v>
      </c>
      <c r="FM46" s="314">
        <f t="shared" ca="1" si="33"/>
        <v>0</v>
      </c>
      <c r="FN46" s="314">
        <f t="shared" ca="1" si="33"/>
        <v>0</v>
      </c>
      <c r="FO46" s="314">
        <f t="shared" ca="1" si="33"/>
        <v>0</v>
      </c>
      <c r="FP46" s="314">
        <f t="shared" ca="1" si="33"/>
        <v>0</v>
      </c>
      <c r="FQ46" s="314">
        <f t="shared" ca="1" si="33"/>
        <v>0</v>
      </c>
      <c r="FR46" s="314">
        <f t="shared" ca="1" si="33"/>
        <v>0</v>
      </c>
      <c r="FS46" s="314">
        <f t="shared" ca="1" si="33"/>
        <v>0</v>
      </c>
      <c r="FT46" s="314">
        <f t="shared" ca="1" si="33"/>
        <v>0</v>
      </c>
      <c r="FU46" s="314">
        <f t="shared" ca="1" si="33"/>
        <v>0</v>
      </c>
      <c r="FV46" s="314">
        <f t="shared" ca="1" si="33"/>
        <v>0</v>
      </c>
      <c r="FW46" s="314">
        <f t="shared" ca="1" si="33"/>
        <v>0</v>
      </c>
      <c r="FX46" s="314">
        <f t="shared" ca="1" si="33"/>
        <v>0</v>
      </c>
      <c r="FY46" s="314">
        <f t="shared" ca="1" si="33"/>
        <v>0</v>
      </c>
      <c r="FZ46" s="314">
        <f t="shared" ca="1" si="33"/>
        <v>0</v>
      </c>
      <c r="GA46" s="314">
        <f t="shared" ca="1" si="33"/>
        <v>0</v>
      </c>
      <c r="GB46" s="314">
        <f t="shared" ca="1" si="33"/>
        <v>0</v>
      </c>
      <c r="GC46" s="314">
        <f t="shared" ca="1" si="33"/>
        <v>0</v>
      </c>
      <c r="GD46" s="314">
        <f t="shared" ca="1" si="33"/>
        <v>0</v>
      </c>
      <c r="GE46" s="314">
        <f t="shared" ca="1" si="33"/>
        <v>0</v>
      </c>
      <c r="GF46" s="314">
        <f t="shared" ca="1" si="33"/>
        <v>0</v>
      </c>
      <c r="GG46" s="314">
        <f t="shared" ca="1" si="33"/>
        <v>0</v>
      </c>
      <c r="GH46" s="314">
        <f t="shared" ca="1" si="33"/>
        <v>0</v>
      </c>
      <c r="GI46" s="314">
        <f t="shared" ca="1" si="33"/>
        <v>0</v>
      </c>
      <c r="GJ46" s="314">
        <f t="shared" ca="1" si="33"/>
        <v>0</v>
      </c>
      <c r="GK46" s="314">
        <f t="shared" ca="1" si="33"/>
        <v>0</v>
      </c>
      <c r="GL46" s="314">
        <f t="shared" ca="1" si="33"/>
        <v>0</v>
      </c>
      <c r="GM46" s="314">
        <f t="shared" ca="1" si="33"/>
        <v>0</v>
      </c>
      <c r="GN46" s="314">
        <f t="shared" ca="1" si="33"/>
        <v>0</v>
      </c>
      <c r="GO46" s="314">
        <f t="shared" ca="1" si="33"/>
        <v>0</v>
      </c>
      <c r="GP46" s="314">
        <f t="shared" ca="1" si="33"/>
        <v>0</v>
      </c>
      <c r="GQ46" s="314">
        <f t="shared" ca="1" si="33"/>
        <v>0</v>
      </c>
      <c r="GR46" s="314">
        <f t="shared" ca="1" si="33"/>
        <v>0</v>
      </c>
      <c r="GS46" s="314">
        <f t="shared" ca="1" si="33"/>
        <v>0</v>
      </c>
      <c r="GT46" s="314">
        <f t="shared" ca="1" si="33"/>
        <v>0</v>
      </c>
      <c r="GU46" s="314">
        <f t="shared" ca="1" si="33"/>
        <v>0</v>
      </c>
      <c r="GV46" s="314">
        <f t="shared" ca="1" si="33"/>
        <v>0</v>
      </c>
      <c r="GW46" s="314">
        <f t="shared" ca="1" si="33"/>
        <v>0</v>
      </c>
      <c r="GY46" s="94">
        <f t="shared" ca="1" si="20"/>
        <v>-410812453.51759857</v>
      </c>
      <c r="GZ46" s="94">
        <f t="shared" ca="1" si="20"/>
        <v>-324752236.22575063</v>
      </c>
      <c r="HA46" s="94">
        <f t="shared" ca="1" si="20"/>
        <v>-110197429.02531199</v>
      </c>
      <c r="HB46" s="94">
        <f t="shared" ca="1" si="20"/>
        <v>96447720.620000005</v>
      </c>
      <c r="HC46" s="94">
        <f t="shared" ca="1" si="20"/>
        <v>92127051.189999983</v>
      </c>
      <c r="HD46" s="94">
        <f t="shared" ca="1" si="20"/>
        <v>94729507.530000016</v>
      </c>
      <c r="HE46" s="94">
        <f t="shared" ca="1" si="20"/>
        <v>91916221.959999993</v>
      </c>
      <c r="HF46" s="94">
        <f t="shared" ca="1" si="20"/>
        <v>86688186.079999998</v>
      </c>
      <c r="HG46" s="94">
        <f t="shared" ca="1" si="20"/>
        <v>84705542.039999992</v>
      </c>
      <c r="HH46" s="94">
        <f t="shared" ca="1" si="20"/>
        <v>977775175.11943042</v>
      </c>
      <c r="HI46" s="94">
        <f t="shared" ca="1" si="20"/>
        <v>0</v>
      </c>
      <c r="HJ46" s="94">
        <f t="shared" ca="1" si="20"/>
        <v>0</v>
      </c>
      <c r="HK46" s="94">
        <f t="shared" ca="1" si="20"/>
        <v>0</v>
      </c>
      <c r="HL46" s="94">
        <f t="shared" ca="1" si="20"/>
        <v>0</v>
      </c>
      <c r="HM46" s="94">
        <f t="shared" ca="1" si="20"/>
        <v>0</v>
      </c>
      <c r="HN46" s="94">
        <f t="shared" ca="1" si="20"/>
        <v>0</v>
      </c>
      <c r="HO46" s="94">
        <f t="shared" ref="HO46" ca="1" si="34">SUM(GY46:HN46)</f>
        <v>678627285.77076912</v>
      </c>
    </row>
    <row r="48" spans="1:224" ht="14.65" customHeight="1" x14ac:dyDescent="0.75">
      <c r="B48" s="239" t="s">
        <v>247</v>
      </c>
      <c r="C48" s="240"/>
      <c r="D48" s="240"/>
      <c r="E48" s="240"/>
      <c r="F48" s="240"/>
      <c r="G48" s="243"/>
      <c r="H48" s="243"/>
      <c r="I48" s="241"/>
      <c r="J48" s="241"/>
      <c r="K48" s="241"/>
      <c r="L48" s="240"/>
      <c r="M48" s="240"/>
      <c r="N48" s="241"/>
      <c r="O48" s="239"/>
      <c r="P48" s="242"/>
      <c r="Q48" s="242"/>
      <c r="R48" s="242"/>
      <c r="S48" s="242"/>
      <c r="T48" s="242"/>
      <c r="U48" s="242"/>
      <c r="V48" s="242"/>
      <c r="W48" s="242"/>
      <c r="X48" s="242"/>
      <c r="Y48" s="242"/>
      <c r="Z48" s="242"/>
      <c r="AA48" s="242"/>
      <c r="AB48" s="242"/>
      <c r="AC48" s="242"/>
      <c r="AD48" s="242"/>
      <c r="AE48" s="242"/>
      <c r="AF48" s="242"/>
      <c r="AG48" s="242"/>
      <c r="AH48" s="242"/>
      <c r="AI48" s="242"/>
      <c r="AJ48" s="242"/>
      <c r="AK48" s="242"/>
      <c r="AL48" s="242"/>
      <c r="AM48" s="242"/>
      <c r="AN48" s="242"/>
      <c r="AO48" s="242"/>
      <c r="AP48" s="242"/>
      <c r="AQ48" s="242"/>
      <c r="AR48" s="242"/>
      <c r="AS48" s="242"/>
      <c r="AT48" s="242"/>
      <c r="AU48" s="242"/>
      <c r="AV48" s="242"/>
      <c r="AW48" s="242"/>
      <c r="AX48" s="242"/>
      <c r="AY48" s="242"/>
      <c r="AZ48" s="242"/>
      <c r="BA48" s="242"/>
      <c r="BB48" s="242"/>
      <c r="BC48" s="242"/>
      <c r="BD48" s="242"/>
      <c r="BE48" s="242"/>
      <c r="BF48" s="242"/>
      <c r="BG48" s="242"/>
      <c r="BH48" s="242"/>
      <c r="BI48" s="242"/>
      <c r="BJ48" s="242"/>
      <c r="BK48" s="242"/>
      <c r="BL48" s="242"/>
      <c r="BM48" s="242"/>
      <c r="BN48" s="242"/>
      <c r="BO48" s="242"/>
      <c r="BP48" s="242"/>
      <c r="BQ48" s="242"/>
      <c r="BR48" s="242"/>
      <c r="BS48" s="242"/>
      <c r="BT48" s="242"/>
      <c r="BU48" s="242"/>
      <c r="BV48" s="242"/>
      <c r="BW48" s="242"/>
      <c r="BX48" s="242"/>
      <c r="BY48" s="242"/>
      <c r="BZ48" s="242"/>
      <c r="CA48" s="242"/>
      <c r="CB48" s="242"/>
      <c r="CC48" s="242"/>
      <c r="CD48" s="242"/>
      <c r="CE48" s="242"/>
      <c r="CF48" s="242"/>
      <c r="CG48" s="242"/>
      <c r="CH48" s="242"/>
      <c r="CI48" s="242"/>
      <c r="CJ48" s="242"/>
      <c r="CK48" s="242"/>
      <c r="CL48" s="242"/>
      <c r="CM48" s="242"/>
      <c r="CN48" s="242"/>
      <c r="CO48" s="242"/>
      <c r="CP48" s="242"/>
      <c r="CQ48" s="242"/>
      <c r="CR48" s="242"/>
      <c r="CS48" s="242"/>
      <c r="CT48" s="242"/>
      <c r="CU48" s="242"/>
      <c r="CV48" s="242"/>
      <c r="CW48" s="242"/>
      <c r="CX48" s="242"/>
      <c r="CY48" s="242"/>
      <c r="CZ48" s="242"/>
      <c r="DA48" s="242"/>
      <c r="DB48" s="242"/>
      <c r="DC48" s="242"/>
      <c r="DD48" s="242"/>
      <c r="DE48" s="242"/>
      <c r="DF48" s="242"/>
      <c r="DG48" s="242"/>
      <c r="DH48" s="242"/>
      <c r="DI48" s="242"/>
      <c r="DJ48" s="242"/>
      <c r="DK48" s="242"/>
      <c r="DL48" s="242"/>
      <c r="DM48" s="242"/>
      <c r="DN48" s="242"/>
      <c r="DO48" s="242"/>
      <c r="DP48" s="242"/>
      <c r="DQ48" s="242"/>
      <c r="DR48" s="242"/>
      <c r="DS48" s="242"/>
      <c r="DT48" s="242"/>
      <c r="DU48" s="242"/>
      <c r="DV48" s="242"/>
      <c r="DW48" s="242"/>
      <c r="DX48" s="242"/>
      <c r="DY48" s="242"/>
      <c r="DZ48" s="242"/>
      <c r="EA48" s="242"/>
      <c r="EB48" s="242"/>
      <c r="EC48" s="242"/>
      <c r="ED48" s="242"/>
      <c r="EE48" s="242"/>
      <c r="EF48" s="242"/>
      <c r="EG48" s="242"/>
      <c r="EH48" s="242"/>
      <c r="EI48" s="242"/>
      <c r="EJ48" s="242"/>
      <c r="EK48" s="242"/>
      <c r="EL48" s="242"/>
      <c r="EM48" s="242"/>
      <c r="EN48" s="242"/>
      <c r="EO48" s="242"/>
      <c r="EP48" s="242"/>
      <c r="EQ48" s="242"/>
      <c r="ER48" s="242"/>
      <c r="ES48" s="242"/>
      <c r="ET48" s="242"/>
      <c r="EU48" s="242"/>
      <c r="EV48" s="242"/>
      <c r="EW48" s="242"/>
      <c r="EX48" s="242"/>
      <c r="EY48" s="242"/>
      <c r="EZ48" s="242"/>
      <c r="FA48" s="242"/>
      <c r="FB48" s="242"/>
      <c r="FC48" s="242"/>
      <c r="FD48" s="242"/>
      <c r="FE48" s="242"/>
      <c r="FF48" s="242"/>
      <c r="FG48" s="242"/>
      <c r="FH48" s="242"/>
      <c r="FI48" s="242"/>
      <c r="FJ48" s="242"/>
      <c r="FK48" s="242"/>
      <c r="FL48" s="242"/>
      <c r="FM48" s="242"/>
      <c r="FN48" s="242"/>
      <c r="FO48" s="242"/>
      <c r="FP48" s="242"/>
      <c r="FQ48" s="242"/>
      <c r="FR48" s="242"/>
      <c r="FS48" s="242"/>
      <c r="FT48" s="242"/>
      <c r="FU48" s="242"/>
      <c r="FV48" s="242"/>
      <c r="FW48" s="242"/>
      <c r="FX48" s="242"/>
      <c r="FY48" s="242"/>
      <c r="FZ48" s="242"/>
      <c r="GA48" s="242"/>
      <c r="GB48" s="242"/>
      <c r="GC48" s="242"/>
      <c r="GD48" s="242"/>
      <c r="GE48" s="242"/>
      <c r="GF48" s="242"/>
      <c r="GG48" s="242"/>
      <c r="GH48" s="242"/>
      <c r="GI48" s="242"/>
      <c r="GJ48" s="242"/>
      <c r="GK48" s="242"/>
      <c r="GL48" s="242"/>
      <c r="GM48" s="242"/>
      <c r="GN48" s="242"/>
      <c r="GO48" s="242"/>
      <c r="GP48" s="242"/>
      <c r="GQ48" s="242"/>
      <c r="GR48" s="242"/>
      <c r="GS48" s="242"/>
      <c r="GT48" s="242"/>
      <c r="GU48" s="242"/>
      <c r="GV48" s="242"/>
      <c r="GW48" s="242"/>
      <c r="GX48" s="241"/>
      <c r="GY48" s="239"/>
      <c r="GZ48" s="241"/>
      <c r="HA48" s="241"/>
      <c r="HB48" s="241"/>
      <c r="HC48" s="241"/>
      <c r="HD48" s="241"/>
      <c r="HE48" s="241"/>
      <c r="HF48" s="241"/>
      <c r="HG48" s="241"/>
      <c r="HH48" s="241"/>
      <c r="HI48" s="241"/>
      <c r="HJ48" s="241"/>
      <c r="HK48" s="241"/>
      <c r="HL48" s="241"/>
      <c r="HM48" s="241"/>
      <c r="HN48" s="241"/>
      <c r="HO48" s="241"/>
    </row>
    <row r="49" spans="2:223" ht="4.95" customHeight="1" x14ac:dyDescent="0.75">
      <c r="C49" s="41"/>
      <c r="D49" s="41"/>
      <c r="E49" s="41"/>
      <c r="F49" s="41"/>
      <c r="G49" s="41"/>
      <c r="H49" s="41"/>
      <c r="L49" s="41"/>
      <c r="M49" s="41"/>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c r="EU49" s="3"/>
      <c r="EV49" s="3"/>
      <c r="EW49" s="3"/>
      <c r="EX49" s="3"/>
      <c r="EY49" s="3"/>
      <c r="EZ49" s="3"/>
      <c r="FA49" s="3"/>
      <c r="FB49" s="3"/>
      <c r="FC49" s="3"/>
      <c r="FD49" s="3"/>
      <c r="FE49" s="3"/>
      <c r="FF49" s="3"/>
      <c r="FG49" s="3"/>
      <c r="FH49" s="3"/>
      <c r="FI49" s="3"/>
      <c r="FJ49" s="3"/>
      <c r="FK49" s="3"/>
      <c r="FL49" s="3"/>
      <c r="FM49" s="3"/>
      <c r="FN49" s="3"/>
      <c r="FO49" s="3"/>
      <c r="FP49" s="3"/>
      <c r="FQ49" s="3"/>
      <c r="FR49" s="3"/>
      <c r="FS49" s="3"/>
      <c r="FT49" s="3"/>
      <c r="FU49" s="3"/>
      <c r="FV49" s="3"/>
      <c r="FW49" s="3"/>
      <c r="FX49" s="3"/>
      <c r="FY49" s="3"/>
      <c r="FZ49" s="3"/>
      <c r="GA49" s="3"/>
      <c r="GB49" s="3"/>
      <c r="GC49" s="3"/>
      <c r="GD49" s="3"/>
      <c r="GE49" s="3"/>
      <c r="GF49" s="3"/>
      <c r="GG49" s="3"/>
      <c r="GH49" s="3"/>
      <c r="GI49" s="3"/>
      <c r="GJ49" s="3"/>
      <c r="GK49" s="3"/>
      <c r="GL49" s="3"/>
      <c r="GM49" s="3"/>
      <c r="GN49" s="3"/>
      <c r="GO49" s="3"/>
      <c r="GP49" s="3"/>
      <c r="GQ49" s="3"/>
      <c r="GR49" s="3"/>
      <c r="GS49" s="3"/>
      <c r="GT49" s="3"/>
      <c r="GU49" s="3"/>
      <c r="GV49" s="3"/>
      <c r="GW49" s="3"/>
    </row>
    <row r="50" spans="2:223" ht="14.65" customHeight="1" x14ac:dyDescent="0.75">
      <c r="B50" t="s">
        <v>335</v>
      </c>
      <c r="C50" s="105"/>
      <c r="D50" s="105"/>
      <c r="E50" s="94"/>
      <c r="F50" s="109"/>
      <c r="G50" s="244">
        <f ca="1">'HTM Output'!$F$205</f>
        <v>1007837515.0298994</v>
      </c>
      <c r="H50" s="94"/>
      <c r="L50" s="109"/>
      <c r="M50" s="95"/>
      <c r="O50" s="94">
        <f ca="1">IF(O$6&lt;=$C$2,OFFSET('HTM Output'!$J$205,0,MATCH(O$6,'HTM Output'!$K$6:$GS$6,0)),0)</f>
        <v>43347451</v>
      </c>
      <c r="P50" s="94">
        <f ca="1">IF(P$6&lt;=$C$2,OFFSET('HTM Output'!$J$205,0,MATCH(P$6,'HTM Output'!$K$6:$GS$6,0)),0)</f>
        <v>43347451</v>
      </c>
      <c r="Q50" s="94">
        <f ca="1">IF(Q$6&lt;=$C$2,OFFSET('HTM Output'!$J$205,0,MATCH(Q$6,'HTM Output'!$K$6:$GS$6,0)),0)</f>
        <v>43347451</v>
      </c>
      <c r="R50" s="94">
        <f ca="1">IF(R$6&lt;=$C$2,OFFSET('HTM Output'!$J$205,0,MATCH(R$6,'HTM Output'!$K$6:$GS$6,0)),0)</f>
        <v>88534012</v>
      </c>
      <c r="S50" s="94">
        <f ca="1">IF(S$6&lt;=$C$2,OFFSET('HTM Output'!$J$205,0,MATCH(S$6,'HTM Output'!$K$6:$GS$6,0)),0)</f>
        <v>137759247.27062801</v>
      </c>
      <c r="T50" s="94">
        <f ca="1">IF(T$6&lt;=$C$2,OFFSET('HTM Output'!$J$205,0,MATCH(T$6,'HTM Output'!$K$6:$GS$6,0)),0)</f>
        <v>137759247.27062801</v>
      </c>
      <c r="U50" s="94">
        <f ca="1">IF(U$6&lt;=$C$2,OFFSET('HTM Output'!$J$205,0,MATCH(U$6,'HTM Output'!$K$6:$GS$6,0)),0)</f>
        <v>222727760.5634537</v>
      </c>
      <c r="V50" s="94">
        <f ca="1">IF(V$6&lt;=$C$2,OFFSET('HTM Output'!$J$205,0,MATCH(V$6,'HTM Output'!$K$6:$GS$6,0)),0)</f>
        <v>222727760.5634537</v>
      </c>
      <c r="W50" s="94">
        <f ca="1">IF(W$6&lt;=$C$2,OFFSET('HTM Output'!$J$205,0,MATCH(W$6,'HTM Output'!$K$6:$GS$6,0)),0)</f>
        <v>299032973.0349158</v>
      </c>
      <c r="X50" s="94">
        <f ca="1">IF(X$6&lt;=$C$2,OFFSET('HTM Output'!$J$205,0,MATCH(X$6,'HTM Output'!$K$6:$GS$6,0)),0)</f>
        <v>425276882.70883656</v>
      </c>
      <c r="Y50" s="94">
        <f ca="1">IF(Y$6&lt;=$C$2,OFFSET('HTM Output'!$J$205,0,MATCH(Y$6,'HTM Output'!$K$6:$GS$6,0)),0)</f>
        <v>425276882.70883656</v>
      </c>
      <c r="Z50" s="94">
        <f ca="1">IF(Z$6&lt;=$C$2,OFFSET('HTM Output'!$J$205,0,MATCH(Z$6,'HTM Output'!$K$6:$GS$6,0)),0)</f>
        <v>425276882.70883656</v>
      </c>
      <c r="AA50" s="94">
        <f ca="1">IF(AA$6&lt;=$C$2,OFFSET('HTM Output'!$J$205,0,MATCH(AA$6,'HTM Output'!$K$6:$GS$6,0)),0)</f>
        <v>478480964.51422715</v>
      </c>
      <c r="AB50" s="94">
        <f ca="1">IF(AB$6&lt;=$C$2,OFFSET('HTM Output'!$J$205,0,MATCH(AB$6,'HTM Output'!$K$6:$GS$6,0)),0)</f>
        <v>498547478.06288016</v>
      </c>
      <c r="AC50" s="94">
        <f ca="1">IF(AC$6&lt;=$C$2,OFFSET('HTM Output'!$J$205,0,MATCH(AC$6,'HTM Output'!$K$6:$GS$6,0)),0)</f>
        <v>553673329.66910744</v>
      </c>
      <c r="AD50" s="94">
        <f ca="1">IF(AD$6&lt;=$C$2,OFFSET('HTM Output'!$J$205,0,MATCH(AD$6,'HTM Output'!$K$6:$GS$6,0)),0)</f>
        <v>553673329.66910744</v>
      </c>
      <c r="AE50" s="94">
        <f ca="1">IF(AE$6&lt;=$C$2,OFFSET('HTM Output'!$J$205,0,MATCH(AE$6,'HTM Output'!$K$6:$GS$6,0)),0)</f>
        <v>553673329.66910744</v>
      </c>
      <c r="AF50" s="94">
        <f ca="1">IF(AF$6&lt;=$C$2,OFFSET('HTM Output'!$J$205,0,MATCH(AF$6,'HTM Output'!$K$6:$GS$6,0)),0)</f>
        <v>553673329.66910744</v>
      </c>
      <c r="AG50" s="94">
        <f ca="1">IF(AG$6&lt;=$C$2,OFFSET('HTM Output'!$J$205,0,MATCH(AG$6,'HTM Output'!$K$6:$GS$6,0)),0)</f>
        <v>594830781.69203377</v>
      </c>
      <c r="AH50" s="94">
        <f ca="1">IF(AH$6&lt;=$C$2,OFFSET('HTM Output'!$J$205,0,MATCH(AH$6,'HTM Output'!$K$6:$GS$6,0)),0)</f>
        <v>594830781.69203377</v>
      </c>
      <c r="AI50" s="94">
        <f ca="1">IF(AI$6&lt;=$C$2,OFFSET('HTM Output'!$J$205,0,MATCH(AI$6,'HTM Output'!$K$6:$GS$6,0)),0)</f>
        <v>733754609.6579634</v>
      </c>
      <c r="AJ50" s="94">
        <f ca="1">IF(AJ$6&lt;=$C$2,OFFSET('HTM Output'!$J$205,0,MATCH(AJ$6,'HTM Output'!$K$6:$GS$6,0)),0)</f>
        <v>733754609.6579634</v>
      </c>
      <c r="AK50" s="94">
        <f ca="1">IF(AK$6&lt;=$C$2,OFFSET('HTM Output'!$J$205,0,MATCH(AK$6,'HTM Output'!$K$6:$GS$6,0)),0)</f>
        <v>805506642.01458716</v>
      </c>
      <c r="AL50" s="94">
        <f ca="1">IF(AL$6&lt;=$C$2,OFFSET('HTM Output'!$J$205,0,MATCH(AL$6,'HTM Output'!$K$6:$GS$6,0)),0)</f>
        <v>805506642.01458716</v>
      </c>
      <c r="AM50" s="94">
        <f ca="1">IF(AM$6&lt;=$C$2,OFFSET('HTM Output'!$J$205,0,MATCH(AM$6,'HTM Output'!$K$6:$GS$6,0)),0)</f>
        <v>844842158.01458716</v>
      </c>
      <c r="AN50" s="94">
        <f ca="1">IF(AN$6&lt;=$C$2,OFFSET('HTM Output'!$J$205,0,MATCH(AN$6,'HTM Output'!$K$6:$GS$6,0)),0)</f>
        <v>885372361.29710019</v>
      </c>
      <c r="AO50" s="94">
        <f ca="1">IF(AO$6&lt;=$C$2,OFFSET('HTM Output'!$J$205,0,MATCH(AO$6,'HTM Output'!$K$6:$GS$6,0)),0)</f>
        <v>922011248.75359774</v>
      </c>
      <c r="AP50" s="94">
        <f ca="1">IF(AP$6&lt;=$C$2,OFFSET('HTM Output'!$J$205,0,MATCH(AP$6,'HTM Output'!$K$6:$GS$6,0)),0)</f>
        <v>922011248.75359774</v>
      </c>
      <c r="AQ50" s="94">
        <f ca="1">IF(AQ$6&lt;=$C$2,OFFSET('HTM Output'!$J$205,0,MATCH(AQ$6,'HTM Output'!$K$6:$GS$6,0)),0)</f>
        <v>1007837515.0298994</v>
      </c>
      <c r="AR50" s="94">
        <f ca="1">IF(AR$6&lt;=$C$2,OFFSET('HTM Output'!$J$205,0,MATCH(AR$6,'HTM Output'!$K$6:$GS$6,0)),0)</f>
        <v>1007837515.0298994</v>
      </c>
      <c r="AS50" s="94">
        <f ca="1">IF(AS$6&lt;=$C$2,OFFSET('HTM Output'!$J$205,0,MATCH(AS$6,'HTM Output'!$K$6:$GS$6,0)),0)</f>
        <v>1007837515.0298994</v>
      </c>
      <c r="AT50" s="94">
        <f ca="1">IF(AT$6&lt;=$C$2,OFFSET('HTM Output'!$J$205,0,MATCH(AT$6,'HTM Output'!$K$6:$GS$6,0)),0)</f>
        <v>1007837515.0298994</v>
      </c>
      <c r="AU50" s="94">
        <f ca="1">IF(AU$6&lt;=$C$2,OFFSET('HTM Output'!$J$205,0,MATCH(AU$6,'HTM Output'!$K$6:$GS$6,0)),0)</f>
        <v>1007837515.0298994</v>
      </c>
      <c r="AV50" s="94">
        <f ca="1">IF(AV$6&lt;=$C$2,OFFSET('HTM Output'!$J$205,0,MATCH(AV$6,'HTM Output'!$K$6:$GS$6,0)),0)</f>
        <v>1007837515.0298994</v>
      </c>
      <c r="AW50" s="94">
        <f ca="1">IF(AW$6&lt;=$C$2,OFFSET('HTM Output'!$J$205,0,MATCH(AW$6,'HTM Output'!$K$6:$GS$6,0)),0)</f>
        <v>1007837515.0298994</v>
      </c>
      <c r="AX50" s="94">
        <f ca="1">IF(AX$6&lt;=$C$2,OFFSET('HTM Output'!$J$205,0,MATCH(AX$6,'HTM Output'!$K$6:$GS$6,0)),0)</f>
        <v>1007837515.0298994</v>
      </c>
      <c r="AY50" s="94">
        <f ca="1">IF(AY$6&lt;=$C$2,OFFSET('HTM Output'!$J$205,0,MATCH(AY$6,'HTM Output'!$K$6:$GS$6,0)),0)</f>
        <v>1007837515.0298994</v>
      </c>
      <c r="AZ50" s="94">
        <f ca="1">IF(AZ$6&lt;=$C$2,OFFSET('HTM Output'!$J$205,0,MATCH(AZ$6,'HTM Output'!$K$6:$GS$6,0)),0)</f>
        <v>1007837515.0298994</v>
      </c>
      <c r="BA50" s="94">
        <f ca="1">IF(BA$6&lt;=$C$2,OFFSET('HTM Output'!$J$205,0,MATCH(BA$6,'HTM Output'!$K$6:$GS$6,0)),0)</f>
        <v>1007837515.0298994</v>
      </c>
      <c r="BB50" s="94">
        <f ca="1">IF(BB$6&lt;=$C$2,OFFSET('HTM Output'!$J$205,0,MATCH(BB$6,'HTM Output'!$K$6:$GS$6,0)),0)</f>
        <v>1006526555.4360011</v>
      </c>
      <c r="BC50" s="94">
        <f ca="1">IF(BC$6&lt;=$C$2,OFFSET('HTM Output'!$J$205,0,MATCH(BC$6,'HTM Output'!$K$6:$GS$6,0)),0)</f>
        <v>1006526555.4360011</v>
      </c>
      <c r="BD50" s="94">
        <f ca="1">IF(BD$6&lt;=$C$2,OFFSET('HTM Output'!$J$205,0,MATCH(BD$6,'HTM Output'!$K$6:$GS$6,0)),0)</f>
        <v>1006526555.4360011</v>
      </c>
      <c r="BE50" s="94">
        <f ca="1">IF(BE$6&lt;=$C$2,OFFSET('HTM Output'!$J$205,0,MATCH(BE$6,'HTM Output'!$K$6:$GS$6,0)),0)</f>
        <v>1006526555.4360011</v>
      </c>
      <c r="BF50" s="94">
        <f ca="1">IF(BF$6&lt;=$C$2,OFFSET('HTM Output'!$J$205,0,MATCH(BF$6,'HTM Output'!$K$6:$GS$6,0)),0)</f>
        <v>1006526555.4360011</v>
      </c>
      <c r="BG50" s="94">
        <f ca="1">IF(BG$6&lt;=$C$2,OFFSET('HTM Output'!$J$205,0,MATCH(BG$6,'HTM Output'!$K$6:$GS$6,0)),0)</f>
        <v>1006526555.4360011</v>
      </c>
      <c r="BH50" s="94">
        <f ca="1">IF(BH$6&lt;=$C$2,OFFSET('HTM Output'!$J$205,0,MATCH(BH$6,'HTM Output'!$K$6:$GS$6,0)),0)</f>
        <v>1006556401.8664373</v>
      </c>
      <c r="BI50" s="94">
        <f ca="1">IF(BI$6&lt;=$C$2,OFFSET('HTM Output'!$J$205,0,MATCH(BI$6,'HTM Output'!$K$6:$GS$6,0)),0)</f>
        <v>1006522415.863572</v>
      </c>
      <c r="BJ50" s="94">
        <f ca="1">IF(BJ$6&lt;=$C$2,OFFSET('HTM Output'!$J$205,0,MATCH(BJ$6,'HTM Output'!$K$6:$GS$6,0)),0)</f>
        <v>1006519594.5314919</v>
      </c>
      <c r="BK50" s="94">
        <f ca="1">IF(BK$6&lt;=$C$2,OFFSET('HTM Output'!$J$205,0,MATCH(BK$6,'HTM Output'!$K$6:$GS$6,0)),0)</f>
        <v>1006519594.5314919</v>
      </c>
      <c r="BL50" s="94">
        <f ca="1">IF(BL$6&lt;=$C$2,OFFSET('HTM Output'!$J$205,0,MATCH(BL$6,'HTM Output'!$K$6:$GS$6,0)),0)</f>
        <v>1006513768.0227385</v>
      </c>
      <c r="BM50" s="94">
        <f ca="1">IF(BM$6&lt;=$C$2,OFFSET('HTM Output'!$J$205,0,MATCH(BM$6,'HTM Output'!$K$6:$GS$6,0)),0)</f>
        <v>1006513768.0227385</v>
      </c>
      <c r="BN50" s="94">
        <f ca="1">IF(BN$6&lt;=$C$2,OFFSET('HTM Output'!$J$205,0,MATCH(BN$6,'HTM Output'!$K$6:$GS$6,0)),0)</f>
        <v>1006511039.6644001</v>
      </c>
      <c r="BO50" s="94">
        <f ca="1">IF(BO$6&lt;=$C$2,OFFSET('HTM Output'!$J$205,0,MATCH(BO$6,'HTM Output'!$K$6:$GS$6,0)),0)</f>
        <v>1006511039.6644001</v>
      </c>
      <c r="BP50" s="94">
        <f ca="1">IF(BP$6&lt;=$C$2,OFFSET('HTM Output'!$J$205,0,MATCH(BP$6,'HTM Output'!$K$6:$GS$6,0)),0)</f>
        <v>1006511039.6644001</v>
      </c>
      <c r="BQ50" s="94">
        <f ca="1">IF(BQ$6&lt;=$C$2,OFFSET('HTM Output'!$J$205,0,MATCH(BQ$6,'HTM Output'!$K$6:$GS$6,0)),0)</f>
        <v>1006511039.6644001</v>
      </c>
      <c r="BR50" s="94">
        <f ca="1">IF(BR$6&lt;=$C$2,OFFSET('HTM Output'!$J$205,0,MATCH(BR$6,'HTM Output'!$K$6:$GS$6,0)),0)</f>
        <v>1006511039.6644001</v>
      </c>
      <c r="BS50" s="94">
        <f ca="1">IF(BS$6&lt;=$C$2,OFFSET('HTM Output'!$J$205,0,MATCH(BS$6,'HTM Output'!$K$6:$GS$6,0)),0)</f>
        <v>1006511039.6644001</v>
      </c>
      <c r="BT50" s="94">
        <f ca="1">IF(BT$6&lt;=$C$2,OFFSET('HTM Output'!$J$205,0,MATCH(BT$6,'HTM Output'!$K$6:$GS$6,0)),0)</f>
        <v>1006504284.0149947</v>
      </c>
      <c r="BU50" s="94">
        <f ca="1">IF(BU$6&lt;=$C$2,OFFSET('HTM Output'!$J$205,0,MATCH(BU$6,'HTM Output'!$K$6:$GS$6,0)),0)</f>
        <v>1006504284.0149947</v>
      </c>
      <c r="BV50" s="94">
        <f ca="1">IF(BV$6&lt;=$C$2,OFFSET('HTM Output'!$J$205,0,MATCH(BV$6,'HTM Output'!$K$6:$GS$6,0)),0)</f>
        <v>1005396864.1604497</v>
      </c>
      <c r="BW50" s="94">
        <f ca="1">IF(BW$6&lt;=$C$2,OFFSET('HTM Output'!$J$205,0,MATCH(BW$6,'HTM Output'!$K$6:$GS$6,0)),0)</f>
        <v>1005396864.1604497</v>
      </c>
      <c r="BX50" s="94">
        <f ca="1">IF(BX$6&lt;=$C$2,OFFSET('HTM Output'!$J$205,0,MATCH(BX$6,'HTM Output'!$K$6:$GS$6,0)),0)</f>
        <v>1005396864.1604497</v>
      </c>
      <c r="BY50" s="94">
        <f ca="1">IF(BY$6&lt;=$C$2,OFFSET('HTM Output'!$J$205,0,MATCH(BY$6,'HTM Output'!$K$6:$GS$6,0)),0)</f>
        <v>1005395986.0615783</v>
      </c>
      <c r="BZ50" s="94">
        <f ca="1">IF(BZ$6&lt;=$C$2,OFFSET('HTM Output'!$J$205,0,MATCH(BZ$6,'HTM Output'!$K$6:$GS$6,0)),0)</f>
        <v>1003295622.1516893</v>
      </c>
      <c r="CA50" s="94">
        <f ca="1">IF(CA$6&lt;=$C$2,OFFSET('HTM Output'!$J$205,0,MATCH(CA$6,'HTM Output'!$K$6:$GS$6,0)),0)</f>
        <v>1003295622.1516893</v>
      </c>
      <c r="CB50" s="94">
        <f ca="1">IF(CB$6&lt;=$C$2,OFFSET('HTM Output'!$J$205,0,MATCH(CB$6,'HTM Output'!$K$6:$GS$6,0)),0)</f>
        <v>1003293435.3972652</v>
      </c>
      <c r="CC50" s="94">
        <f ca="1">IF(CC$6&lt;=$C$2,OFFSET('HTM Output'!$J$205,0,MATCH(CC$6,'HTM Output'!$K$6:$GS$6,0)),0)</f>
        <v>1003293435.3972652</v>
      </c>
      <c r="CD50" s="94">
        <f ca="1">IF(CD$6&lt;=$C$2,OFFSET('HTM Output'!$J$205,0,MATCH(CD$6,'HTM Output'!$K$6:$GS$6,0)),0)</f>
        <v>1003292425.0355123</v>
      </c>
      <c r="CE50" s="94">
        <f ca="1">IF(CE$6&lt;=$C$2,OFFSET('HTM Output'!$J$205,0,MATCH(CE$6,'HTM Output'!$K$6:$GS$6,0)),0)</f>
        <v>1003292081.6960119</v>
      </c>
      <c r="CF50" s="94">
        <f ca="1">IF(CF$6&lt;=$C$2,OFFSET('HTM Output'!$J$205,0,MATCH(CF$6,'HTM Output'!$K$6:$GS$6,0)),0)</f>
        <v>1001751352.6384196</v>
      </c>
      <c r="CG50" s="94">
        <f ca="1">IF(CG$6&lt;=$C$2,OFFSET('HTM Output'!$J$205,0,MATCH(CG$6,'HTM Output'!$K$6:$GS$6,0)),0)</f>
        <v>1001751025.3831897</v>
      </c>
      <c r="CH50" s="94">
        <f ca="1">IF(CH$6&lt;=$C$2,OFFSET('HTM Output'!$J$205,0,MATCH(CH$6,'HTM Output'!$K$6:$GS$6,0)),0)</f>
        <v>1001816816.4676239</v>
      </c>
      <c r="CI50" s="94">
        <f ca="1">IF(CI$6&lt;=$C$2,OFFSET('HTM Output'!$J$205,0,MATCH(CI$6,'HTM Output'!$K$6:$GS$6,0)),0)</f>
        <v>1001835236.2800627</v>
      </c>
      <c r="CJ50" s="94">
        <f ca="1">IF(CJ$6&lt;=$C$2,OFFSET('HTM Output'!$J$205,0,MATCH(CJ$6,'HTM Output'!$K$6:$GS$6,0)),0)</f>
        <v>1001835236.2800627</v>
      </c>
      <c r="CK50" s="94">
        <f ca="1">IF(CK$6&lt;=$C$2,OFFSET('HTM Output'!$J$205,0,MATCH(CK$6,'HTM Output'!$K$6:$GS$6,0)),0)</f>
        <v>1001835236.2800627</v>
      </c>
      <c r="CL50" s="94">
        <f ca="1">IF(CL$6&lt;=$C$2,OFFSET('HTM Output'!$J$205,0,MATCH(CL$6,'HTM Output'!$K$6:$GS$6,0)),0)</f>
        <v>1001860066.8112555</v>
      </c>
      <c r="CM50" s="94">
        <f ca="1">IF(CM$6&lt;=$C$2,OFFSET('HTM Output'!$J$205,0,MATCH(CM$6,'HTM Output'!$K$6:$GS$6,0)),0)</f>
        <v>1001861219.733933</v>
      </c>
      <c r="CN50" s="94">
        <f ca="1">IF(CN$6&lt;=$C$2,OFFSET('HTM Output'!$J$205,0,MATCH(CN$6,'HTM Output'!$K$6:$GS$6,0)),0)</f>
        <v>1001859889.2773087</v>
      </c>
      <c r="CO50" s="94">
        <f ca="1">IF(CO$6&lt;=$C$2,OFFSET('HTM Output'!$J$205,0,MATCH(CO$6,'HTM Output'!$K$6:$GS$6,0)),0)</f>
        <v>1001859889.2773087</v>
      </c>
      <c r="CP50" s="94">
        <f ca="1">IF(CP$6&lt;=$C$2,OFFSET('HTM Output'!$J$205,0,MATCH(CP$6,'HTM Output'!$K$6:$GS$6,0)),0)</f>
        <v>1001859889.2773087</v>
      </c>
      <c r="CQ50" s="94">
        <f ca="1">IF(CQ$6&lt;=$C$2,OFFSET('HTM Output'!$J$205,0,MATCH(CQ$6,'HTM Output'!$K$6:$GS$6,0)),0)</f>
        <v>1002270823.3095144</v>
      </c>
      <c r="CR50" s="94">
        <f ca="1">IF(CR$6&lt;=$C$2,OFFSET('HTM Output'!$J$205,0,MATCH(CR$6,'HTM Output'!$K$6:$GS$6,0)),0)</f>
        <v>1002080985.0946348</v>
      </c>
      <c r="CS50" s="94">
        <f ca="1">IF(CS$6&lt;=$C$2,OFFSET('HTM Output'!$J$205,0,MATCH(CS$6,'HTM Output'!$K$6:$GS$6,0)),0)</f>
        <v>1002025307.1146101</v>
      </c>
      <c r="CT50" s="94">
        <f ca="1">IF(CT$6&lt;=$C$2,OFFSET('HTM Output'!$J$205,0,MATCH(CT$6,'HTM Output'!$K$6:$GS$6,0)),0)</f>
        <v>1002025307.1146101</v>
      </c>
      <c r="CU50" s="94">
        <f ca="1">IF(CU$6&lt;=$C$2,OFFSET('HTM Output'!$J$205,0,MATCH(CU$6,'HTM Output'!$K$6:$GS$6,0)),0)</f>
        <v>1001303439.4592661</v>
      </c>
      <c r="CV50" s="94">
        <f ca="1">IF(CV$6&lt;=$C$2,OFFSET('HTM Output'!$J$205,0,MATCH(CV$6,'HTM Output'!$K$6:$GS$6,0)),0)</f>
        <v>957407208.55846906</v>
      </c>
      <c r="CW50" s="94">
        <f ca="1">IF(CW$6&lt;=$C$2,OFFSET('HTM Output'!$J$205,0,MATCH(CW$6,'HTM Output'!$K$6:$GS$6,0)),0)</f>
        <v>956991580.48809052</v>
      </c>
      <c r="CX50" s="94">
        <f ca="1">IF(CX$6&lt;=$C$2,OFFSET('HTM Output'!$J$205,0,MATCH(CX$6,'HTM Output'!$K$6:$GS$6,0)),0)</f>
        <v>956285592.59401333</v>
      </c>
      <c r="CY50" s="94">
        <f ca="1">IF(CY$6&lt;=$C$2,OFFSET('HTM Output'!$J$205,0,MATCH(CY$6,'HTM Output'!$K$6:$GS$6,0)),0)</f>
        <v>949817449.10982394</v>
      </c>
      <c r="CZ50" s="94">
        <f ca="1">IF(CZ$6&lt;=$C$2,OFFSET('HTM Output'!$J$205,0,MATCH(CZ$6,'HTM Output'!$K$6:$GS$6,0)),0)</f>
        <v>949448107.53290474</v>
      </c>
      <c r="DA50" s="94">
        <f ca="1">IF(DA$6&lt;=$C$2,OFFSET('HTM Output'!$J$205,0,MATCH(DA$6,'HTM Output'!$K$6:$GS$6,0)),0)</f>
        <v>944208952.29473341</v>
      </c>
      <c r="DB50" s="94">
        <f ca="1">IF(DB$6&lt;=$C$2,OFFSET('HTM Output'!$J$205,0,MATCH(DB$6,'HTM Output'!$K$6:$GS$6,0)),0)</f>
        <v>936381260.21911597</v>
      </c>
      <c r="DC50" s="94">
        <f ca="1">IF(DC$6&lt;=$C$2,OFFSET('HTM Output'!$J$205,0,MATCH(DC$6,'HTM Output'!$K$6:$GS$6,0)),0)</f>
        <v>936031218.78319979</v>
      </c>
      <c r="DD50" s="94">
        <f ca="1">IF(DD$6&lt;=$C$2,OFFSET('HTM Output'!$J$205,0,MATCH(DD$6,'HTM Output'!$K$6:$GS$6,0)),0)</f>
        <v>935711615.452878</v>
      </c>
      <c r="DE50" s="94">
        <f ca="1">IF(DE$6&lt;=$C$2,OFFSET('HTM Output'!$J$205,0,MATCH(DE$6,'HTM Output'!$K$6:$GS$6,0)),0)</f>
        <v>934929607.74360216</v>
      </c>
      <c r="DF50" s="94">
        <f ca="1">IF(DF$6&lt;=$C$2,OFFSET('HTM Output'!$J$205,0,MATCH(DF$6,'HTM Output'!$K$6:$GS$6,0)),0)</f>
        <v>930753479.4199121</v>
      </c>
      <c r="DG50" s="94">
        <f ca="1">IF(DG$6&lt;=$C$2,OFFSET('HTM Output'!$J$205,0,MATCH(DG$6,'HTM Output'!$K$6:$GS$6,0)),0)</f>
        <v>930628653.46854508</v>
      </c>
      <c r="DH50" s="94">
        <f ca="1">IF(DH$6&lt;=$C$2,OFFSET('HTM Output'!$J$205,0,MATCH(DH$6,'HTM Output'!$K$6:$GS$6,0)),0)</f>
        <v>925348404.26720166</v>
      </c>
      <c r="DI50" s="94">
        <f ca="1">IF(DI$6&lt;=$C$2,OFFSET('HTM Output'!$J$205,0,MATCH(DI$6,'HTM Output'!$K$6:$GS$6,0)),0)</f>
        <v>925316191.68555725</v>
      </c>
      <c r="DJ50" s="94">
        <f ca="1">IF(DJ$6&lt;=$C$2,OFFSET('HTM Output'!$J$205,0,MATCH(DJ$6,'HTM Output'!$K$6:$GS$6,0)),0)</f>
        <v>923521092.77991903</v>
      </c>
      <c r="DK50" s="94">
        <f ca="1">IF(DK$6&lt;=$C$2,OFFSET('HTM Output'!$J$205,0,MATCH(DK$6,'HTM Output'!$K$6:$GS$6,0)),0)</f>
        <v>922753120.98113585</v>
      </c>
      <c r="DL50" s="94">
        <f ca="1">IF(DL$6&lt;=$C$2,OFFSET('HTM Output'!$J$205,0,MATCH(DL$6,'HTM Output'!$K$6:$GS$6,0)),0)</f>
        <v>918994939.13641047</v>
      </c>
      <c r="DM50" s="94">
        <f ca="1">IF(DM$6&lt;=$C$2,OFFSET('HTM Output'!$J$205,0,MATCH(DM$6,'HTM Output'!$K$6:$GS$6,0)),0)</f>
        <v>919222682.21256769</v>
      </c>
      <c r="DN50" s="94">
        <f ca="1">IF(DN$6&lt;=$C$2,OFFSET('HTM Output'!$J$205,0,MATCH(DN$6,'HTM Output'!$K$6:$GS$6,0)),0)</f>
        <v>919227122.34418273</v>
      </c>
      <c r="DO50" s="94">
        <f ca="1">IF(DO$6&lt;=$C$2,OFFSET('HTM Output'!$J$205,0,MATCH(DO$6,'HTM Output'!$K$6:$GS$6,0)),0)</f>
        <v>918330683.85572076</v>
      </c>
      <c r="DP50" s="94">
        <f ca="1">IF(DP$6&lt;=$C$2,OFFSET('HTM Output'!$J$205,0,MATCH(DP$6,'HTM Output'!$K$6:$GS$6,0)),0)</f>
        <v>918922473.23648691</v>
      </c>
      <c r="DQ50" s="94">
        <f ca="1">IF(DQ$6&lt;=$C$2,OFFSET('HTM Output'!$J$205,0,MATCH(DQ$6,'HTM Output'!$K$6:$GS$6,0)),0)</f>
        <v>918784351.95494878</v>
      </c>
      <c r="DR50" s="94">
        <f ca="1">IF(DR$6&lt;=$C$2,OFFSET('HTM Output'!$J$205,0,MATCH(DR$6,'HTM Output'!$K$6:$GS$6,0)),0)</f>
        <v>911915723.95015144</v>
      </c>
      <c r="DS50" s="94">
        <f ca="1">IF(DS$6&lt;=$C$2,OFFSET('HTM Output'!$J$205,0,MATCH(DS$6,'HTM Output'!$K$6:$GS$6,0)),0)</f>
        <v>904482947.00403428</v>
      </c>
      <c r="DT50" s="94">
        <f ca="1">IF(DT$6&lt;=$C$2,OFFSET('HTM Output'!$J$205,0,MATCH(DT$6,'HTM Output'!$K$6:$GS$6,0)),0)</f>
        <v>903019100.97374928</v>
      </c>
      <c r="DU50" s="94">
        <f ca="1">IF(DU$6&lt;=$C$2,OFFSET('HTM Output'!$J$205,0,MATCH(DU$6,'HTM Output'!$K$6:$GS$6,0)),0)</f>
        <v>899995704.37406933</v>
      </c>
      <c r="DV50" s="94">
        <f ca="1">IF(DV$6&lt;=$C$2,OFFSET('HTM Output'!$J$205,0,MATCH(DV$6,'HTM Output'!$K$6:$GS$6,0)),0)</f>
        <v>899992265.77395153</v>
      </c>
      <c r="DW50" s="94">
        <f ca="1">IF(DW$6&lt;=$C$2,OFFSET('HTM Output'!$J$205,0,MATCH(DW$6,'HTM Output'!$K$6:$GS$6,0)),0)</f>
        <v>900464309.55936635</v>
      </c>
      <c r="DX50" s="94">
        <f ca="1">IF(DX$6&lt;=$C$2,OFFSET('HTM Output'!$J$205,0,MATCH(DX$6,'HTM Output'!$K$6:$GS$6,0)),0)</f>
        <v>0</v>
      </c>
      <c r="DY50" s="94">
        <f ca="1">IF(DY$6&lt;=$C$2,OFFSET('HTM Output'!$J$205,0,MATCH(DY$6,'HTM Output'!$K$6:$GS$6,0)),0)</f>
        <v>0</v>
      </c>
      <c r="DZ50" s="94">
        <f ca="1">IF(DZ$6&lt;=$C$2,OFFSET('HTM Output'!$J$205,0,MATCH(DZ$6,'HTM Output'!$K$6:$GS$6,0)),0)</f>
        <v>0</v>
      </c>
      <c r="EA50" s="94">
        <f ca="1">IF(EA$6&lt;=$C$2,OFFSET('HTM Output'!$J$205,0,MATCH(EA$6,'HTM Output'!$K$6:$GS$6,0)),0)</f>
        <v>0</v>
      </c>
      <c r="EB50" s="94">
        <f ca="1">IF(EB$6&lt;=$C$2,OFFSET('HTM Output'!$J$205,0,MATCH(EB$6,'HTM Output'!$K$6:$GS$6,0)),0)</f>
        <v>0</v>
      </c>
      <c r="EC50" s="94">
        <f ca="1">IF(EC$6&lt;=$C$2,OFFSET('HTM Output'!$J$205,0,MATCH(EC$6,'HTM Output'!$K$6:$GS$6,0)),0)</f>
        <v>0</v>
      </c>
      <c r="ED50" s="94">
        <f ca="1">IF(ED$6&lt;=$C$2,OFFSET('HTM Output'!$J$205,0,MATCH(ED$6,'HTM Output'!$K$6:$GS$6,0)),0)</f>
        <v>0</v>
      </c>
      <c r="EE50" s="94">
        <f ca="1">IF(EE$6&lt;=$C$2,OFFSET('HTM Output'!$J$205,0,MATCH(EE$6,'HTM Output'!$K$6:$GS$6,0)),0)</f>
        <v>0</v>
      </c>
      <c r="EF50" s="94">
        <f ca="1">IF(EF$6&lt;=$C$2,OFFSET('HTM Output'!$J$205,0,MATCH(EF$6,'HTM Output'!$K$6:$GS$6,0)),0)</f>
        <v>0</v>
      </c>
      <c r="EG50" s="94">
        <f ca="1">IF(EG$6&lt;=$C$2,OFFSET('HTM Output'!$J$205,0,MATCH(EG$6,'HTM Output'!$K$6:$GS$6,0)),0)</f>
        <v>0</v>
      </c>
      <c r="EH50" s="94">
        <f ca="1">IF(EH$6&lt;=$C$2,OFFSET('HTM Output'!$J$205,0,MATCH(EH$6,'HTM Output'!$K$6:$GS$6,0)),0)</f>
        <v>0</v>
      </c>
      <c r="EI50" s="94">
        <f ca="1">IF(EI$6&lt;=$C$2,OFFSET('HTM Output'!$J$205,0,MATCH(EI$6,'HTM Output'!$K$6:$GS$6,0)),0)</f>
        <v>0</v>
      </c>
      <c r="EJ50" s="94">
        <f ca="1">IF(EJ$6&lt;=$C$2,OFFSET('HTM Output'!$J$205,0,MATCH(EJ$6,'HTM Output'!$K$6:$GS$6,0)),0)</f>
        <v>0</v>
      </c>
      <c r="EK50" s="94">
        <f ca="1">IF(EK$6&lt;=$C$2,OFFSET('HTM Output'!$J$205,0,MATCH(EK$6,'HTM Output'!$K$6:$GS$6,0)),0)</f>
        <v>0</v>
      </c>
      <c r="EL50" s="94">
        <f ca="1">IF(EL$6&lt;=$C$2,OFFSET('HTM Output'!$J$205,0,MATCH(EL$6,'HTM Output'!$K$6:$GS$6,0)),0)</f>
        <v>0</v>
      </c>
      <c r="EM50" s="94">
        <f ca="1">IF(EM$6&lt;=$C$2,OFFSET('HTM Output'!$J$205,0,MATCH(EM$6,'HTM Output'!$K$6:$GS$6,0)),0)</f>
        <v>0</v>
      </c>
      <c r="EN50" s="94">
        <f ca="1">IF(EN$6&lt;=$C$2,OFFSET('HTM Output'!$J$205,0,MATCH(EN$6,'HTM Output'!$K$6:$GS$6,0)),0)</f>
        <v>0</v>
      </c>
      <c r="EO50" s="94">
        <f ca="1">IF(EO$6&lt;=$C$2,OFFSET('HTM Output'!$J$205,0,MATCH(EO$6,'HTM Output'!$K$6:$GS$6,0)),0)</f>
        <v>0</v>
      </c>
      <c r="EP50" s="94">
        <f ca="1">IF(EP$6&lt;=$C$2,OFFSET('HTM Output'!$J$205,0,MATCH(EP$6,'HTM Output'!$K$6:$GS$6,0)),0)</f>
        <v>0</v>
      </c>
      <c r="EQ50" s="94">
        <f ca="1">IF(EQ$6&lt;=$C$2,OFFSET('HTM Output'!$J$205,0,MATCH(EQ$6,'HTM Output'!$K$6:$GS$6,0)),0)</f>
        <v>0</v>
      </c>
      <c r="ER50" s="94">
        <f ca="1">IF(ER$6&lt;=$C$2,OFFSET('HTM Output'!$J$205,0,MATCH(ER$6,'HTM Output'!$K$6:$GS$6,0)),0)</f>
        <v>0</v>
      </c>
      <c r="ES50" s="94">
        <f ca="1">IF(ES$6&lt;=$C$2,OFFSET('HTM Output'!$J$205,0,MATCH(ES$6,'HTM Output'!$K$6:$GS$6,0)),0)</f>
        <v>0</v>
      </c>
      <c r="ET50" s="94">
        <f ca="1">IF(ET$6&lt;=$C$2,OFFSET('HTM Output'!$J$205,0,MATCH(ET$6,'HTM Output'!$K$6:$GS$6,0)),0)</f>
        <v>0</v>
      </c>
      <c r="EU50" s="94">
        <f ca="1">IF(EU$6&lt;=$C$2,OFFSET('HTM Output'!$J$205,0,MATCH(EU$6,'HTM Output'!$K$6:$GS$6,0)),0)</f>
        <v>0</v>
      </c>
      <c r="EV50" s="94">
        <f ca="1">IF(EV$6&lt;=$C$2,OFFSET('HTM Output'!$J$205,0,MATCH(EV$6,'HTM Output'!$K$6:$GS$6,0)),0)</f>
        <v>0</v>
      </c>
      <c r="EW50" s="94">
        <f ca="1">IF(EW$6&lt;=$C$2,OFFSET('HTM Output'!$J$205,0,MATCH(EW$6,'HTM Output'!$K$6:$GS$6,0)),0)</f>
        <v>0</v>
      </c>
      <c r="EX50" s="94">
        <f ca="1">IF(EX$6&lt;=$C$2,OFFSET('HTM Output'!$J$205,0,MATCH(EX$6,'HTM Output'!$K$6:$GS$6,0)),0)</f>
        <v>0</v>
      </c>
      <c r="EY50" s="94">
        <f ca="1">IF(EY$6&lt;=$C$2,OFFSET('HTM Output'!$J$205,0,MATCH(EY$6,'HTM Output'!$K$6:$GS$6,0)),0)</f>
        <v>0</v>
      </c>
      <c r="EZ50" s="94">
        <f ca="1">IF(EZ$6&lt;=$C$2,OFFSET('HTM Output'!$J$205,0,MATCH(EZ$6,'HTM Output'!$K$6:$GS$6,0)),0)</f>
        <v>0</v>
      </c>
      <c r="FA50" s="94">
        <f ca="1">IF(FA$6&lt;=$C$2,OFFSET('HTM Output'!$J$205,0,MATCH(FA$6,'HTM Output'!$K$6:$GS$6,0)),0)</f>
        <v>0</v>
      </c>
      <c r="FB50" s="94">
        <f ca="1">IF(FB$6&lt;=$C$2,OFFSET('HTM Output'!$J$205,0,MATCH(FB$6,'HTM Output'!$K$6:$GS$6,0)),0)</f>
        <v>0</v>
      </c>
      <c r="FC50" s="94">
        <f ca="1">IF(FC$6&lt;=$C$2,OFFSET('HTM Output'!$J$205,0,MATCH(FC$6,'HTM Output'!$K$6:$GS$6,0)),0)</f>
        <v>0</v>
      </c>
      <c r="FD50" s="94">
        <f ca="1">IF(FD$6&lt;=$C$2,OFFSET('HTM Output'!$J$205,0,MATCH(FD$6,'HTM Output'!$K$6:$GS$6,0)),0)</f>
        <v>0</v>
      </c>
      <c r="FE50" s="94">
        <f ca="1">IF(FE$6&lt;=$C$2,OFFSET('HTM Output'!$J$205,0,MATCH(FE$6,'HTM Output'!$K$6:$GS$6,0)),0)</f>
        <v>0</v>
      </c>
      <c r="FF50" s="94">
        <f ca="1">IF(FF$6&lt;=$C$2,OFFSET('HTM Output'!$J$205,0,MATCH(FF$6,'HTM Output'!$K$6:$GS$6,0)),0)</f>
        <v>0</v>
      </c>
      <c r="FG50" s="94">
        <f ca="1">IF(FG$6&lt;=$C$2,OFFSET('HTM Output'!$J$205,0,MATCH(FG$6,'HTM Output'!$K$6:$GS$6,0)),0)</f>
        <v>0</v>
      </c>
      <c r="FH50" s="94">
        <f ca="1">IF(FH$6&lt;=$C$2,OFFSET('HTM Output'!$J$205,0,MATCH(FH$6,'HTM Output'!$K$6:$GS$6,0)),0)</f>
        <v>0</v>
      </c>
      <c r="FI50" s="94">
        <f ca="1">IF(FI$6&lt;=$C$2,OFFSET('HTM Output'!$J$205,0,MATCH(FI$6,'HTM Output'!$K$6:$GS$6,0)),0)</f>
        <v>0</v>
      </c>
      <c r="FJ50" s="94">
        <f ca="1">IF(FJ$6&lt;=$C$2,OFFSET('HTM Output'!$J$205,0,MATCH(FJ$6,'HTM Output'!$K$6:$GS$6,0)),0)</f>
        <v>0</v>
      </c>
      <c r="FK50" s="94">
        <f ca="1">IF(FK$6&lt;=$C$2,OFFSET('HTM Output'!$J$205,0,MATCH(FK$6,'HTM Output'!$K$6:$GS$6,0)),0)</f>
        <v>0</v>
      </c>
      <c r="FL50" s="94">
        <f ca="1">IF(FL$6&lt;=$C$2,OFFSET('HTM Output'!$J$205,0,MATCH(FL$6,'HTM Output'!$K$6:$GS$6,0)),0)</f>
        <v>0</v>
      </c>
      <c r="FM50" s="94">
        <f ca="1">IF(FM$6&lt;=$C$2,OFFSET('HTM Output'!$J$205,0,MATCH(FM$6,'HTM Output'!$K$6:$GS$6,0)),0)</f>
        <v>0</v>
      </c>
      <c r="FN50" s="94">
        <f ca="1">IF(FN$6&lt;=$C$2,OFFSET('HTM Output'!$J$205,0,MATCH(FN$6,'HTM Output'!$K$6:$GS$6,0)),0)</f>
        <v>0</v>
      </c>
      <c r="FO50" s="94">
        <f ca="1">IF(FO$6&lt;=$C$2,OFFSET('HTM Output'!$J$205,0,MATCH(FO$6,'HTM Output'!$K$6:$GS$6,0)),0)</f>
        <v>0</v>
      </c>
      <c r="FP50" s="94">
        <f ca="1">IF(FP$6&lt;=$C$2,OFFSET('HTM Output'!$J$205,0,MATCH(FP$6,'HTM Output'!$K$6:$GS$6,0)),0)</f>
        <v>0</v>
      </c>
      <c r="FQ50" s="94">
        <f ca="1">IF(FQ$6&lt;=$C$2,OFFSET('HTM Output'!$J$205,0,MATCH(FQ$6,'HTM Output'!$K$6:$GS$6,0)),0)</f>
        <v>0</v>
      </c>
      <c r="FR50" s="94">
        <f ca="1">IF(FR$6&lt;=$C$2,OFFSET('HTM Output'!$J$205,0,MATCH(FR$6,'HTM Output'!$K$6:$GS$6,0)),0)</f>
        <v>0</v>
      </c>
      <c r="FS50" s="94">
        <f ca="1">IF(FS$6&lt;=$C$2,OFFSET('HTM Output'!$J$205,0,MATCH(FS$6,'HTM Output'!$K$6:$GS$6,0)),0)</f>
        <v>0</v>
      </c>
      <c r="FT50" s="94">
        <f ca="1">IF(FT$6&lt;=$C$2,OFFSET('HTM Output'!$J$205,0,MATCH(FT$6,'HTM Output'!$K$6:$GS$6,0)),0)</f>
        <v>0</v>
      </c>
      <c r="FU50" s="94">
        <f ca="1">IF(FU$6&lt;=$C$2,OFFSET('HTM Output'!$J$205,0,MATCH(FU$6,'HTM Output'!$K$6:$GS$6,0)),0)</f>
        <v>0</v>
      </c>
      <c r="FV50" s="94">
        <f ca="1">IF(FV$6&lt;=$C$2,OFFSET('HTM Output'!$J$205,0,MATCH(FV$6,'HTM Output'!$K$6:$GS$6,0)),0)</f>
        <v>0</v>
      </c>
      <c r="FW50" s="94">
        <f ca="1">IF(FW$6&lt;=$C$2,OFFSET('HTM Output'!$J$205,0,MATCH(FW$6,'HTM Output'!$K$6:$GS$6,0)),0)</f>
        <v>0</v>
      </c>
      <c r="FX50" s="94">
        <f ca="1">IF(FX$6&lt;=$C$2,OFFSET('HTM Output'!$J$205,0,MATCH(FX$6,'HTM Output'!$K$6:$GS$6,0)),0)</f>
        <v>0</v>
      </c>
      <c r="FY50" s="94">
        <f ca="1">IF(FY$6&lt;=$C$2,OFFSET('HTM Output'!$J$205,0,MATCH(FY$6,'HTM Output'!$K$6:$GS$6,0)),0)</f>
        <v>0</v>
      </c>
      <c r="FZ50" s="94">
        <f ca="1">IF(FZ$6&lt;=$C$2,OFFSET('HTM Output'!$J$205,0,MATCH(FZ$6,'HTM Output'!$K$6:$GS$6,0)),0)</f>
        <v>0</v>
      </c>
      <c r="GA50" s="94">
        <f ca="1">IF(GA$6&lt;=$C$2,OFFSET('HTM Output'!$J$205,0,MATCH(GA$6,'HTM Output'!$K$6:$GS$6,0)),0)</f>
        <v>0</v>
      </c>
      <c r="GB50" s="94">
        <f ca="1">IF(GB$6&lt;=$C$2,OFFSET('HTM Output'!$J$205,0,MATCH(GB$6,'HTM Output'!$K$6:$GS$6,0)),0)</f>
        <v>0</v>
      </c>
      <c r="GC50" s="94">
        <f ca="1">IF(GC$6&lt;=$C$2,OFFSET('HTM Output'!$J$205,0,MATCH(GC$6,'HTM Output'!$K$6:$GS$6,0)),0)</f>
        <v>0</v>
      </c>
      <c r="GD50" s="94">
        <f ca="1">IF(GD$6&lt;=$C$2,OFFSET('HTM Output'!$J$205,0,MATCH(GD$6,'HTM Output'!$K$6:$GS$6,0)),0)</f>
        <v>0</v>
      </c>
      <c r="GE50" s="94">
        <f ca="1">IF(GE$6&lt;=$C$2,OFFSET('HTM Output'!$J$205,0,MATCH(GE$6,'HTM Output'!$K$6:$GS$6,0)),0)</f>
        <v>0</v>
      </c>
      <c r="GF50" s="94">
        <f ca="1">IF(GF$6&lt;=$C$2,OFFSET('HTM Output'!$J$205,0,MATCH(GF$6,'HTM Output'!$K$6:$GS$6,0)),0)</f>
        <v>0</v>
      </c>
      <c r="GG50" s="94">
        <f ca="1">IF(GG$6&lt;=$C$2,OFFSET('HTM Output'!$J$205,0,MATCH(GG$6,'HTM Output'!$K$6:$GS$6,0)),0)</f>
        <v>0</v>
      </c>
      <c r="GH50" s="94">
        <f ca="1">IF(GH$6&lt;=$C$2,OFFSET('HTM Output'!$J$205,0,MATCH(GH$6,'HTM Output'!$K$6:$GS$6,0)),0)</f>
        <v>0</v>
      </c>
      <c r="GI50" s="94">
        <f ca="1">IF(GI$6&lt;=$C$2,OFFSET('HTM Output'!$J$205,0,MATCH(GI$6,'HTM Output'!$K$6:$GS$6,0)),0)</f>
        <v>0</v>
      </c>
      <c r="GJ50" s="94">
        <f ca="1">IF(GJ$6&lt;=$C$2,OFFSET('HTM Output'!$J$205,0,MATCH(GJ$6,'HTM Output'!$K$6:$GS$6,0)),0)</f>
        <v>0</v>
      </c>
      <c r="GK50" s="94">
        <f ca="1">IF(GK$6&lt;=$C$2,OFFSET('HTM Output'!$J$205,0,MATCH(GK$6,'HTM Output'!$K$6:$GS$6,0)),0)</f>
        <v>0</v>
      </c>
      <c r="GL50" s="94">
        <f ca="1">IF(GL$6&lt;=$C$2,OFFSET('HTM Output'!$J$205,0,MATCH(GL$6,'HTM Output'!$K$6:$GS$6,0)),0)</f>
        <v>0</v>
      </c>
      <c r="GM50" s="94">
        <f ca="1">IF(GM$6&lt;=$C$2,OFFSET('HTM Output'!$J$205,0,MATCH(GM$6,'HTM Output'!$K$6:$GS$6,0)),0)</f>
        <v>0</v>
      </c>
      <c r="GN50" s="94">
        <f ca="1">IF(GN$6&lt;=$C$2,OFFSET('HTM Output'!$J$205,0,MATCH(GN$6,'HTM Output'!$K$6:$GS$6,0)),0)</f>
        <v>0</v>
      </c>
      <c r="GO50" s="94">
        <f ca="1">IF(GO$6&lt;=$C$2,OFFSET('HTM Output'!$J$205,0,MATCH(GO$6,'HTM Output'!$K$6:$GS$6,0)),0)</f>
        <v>0</v>
      </c>
      <c r="GP50" s="94">
        <f ca="1">IF(GP$6&lt;=$C$2,OFFSET('HTM Output'!$J$205,0,MATCH(GP$6,'HTM Output'!$K$6:$GS$6,0)),0)</f>
        <v>0</v>
      </c>
      <c r="GQ50" s="94">
        <f ca="1">IF(GQ$6&lt;=$C$2,OFFSET('HTM Output'!$J$205,0,MATCH(GQ$6,'HTM Output'!$K$6:$GS$6,0)),0)</f>
        <v>0</v>
      </c>
      <c r="GR50" s="94">
        <f ca="1">IF(GR$6&lt;=$C$2,OFFSET('HTM Output'!$J$205,0,MATCH(GR$6,'HTM Output'!$K$6:$GS$6,0)),0)</f>
        <v>0</v>
      </c>
      <c r="GS50" s="94">
        <f ca="1">IF(GS$6&lt;=$C$2,OFFSET('HTM Output'!$J$205,0,MATCH(GS$6,'HTM Output'!$K$6:$GS$6,0)),0)</f>
        <v>0</v>
      </c>
      <c r="GT50" s="94">
        <f ca="1">IF(GT$6&lt;=$C$2,OFFSET('HTM Output'!$J$205,0,MATCH(GT$6,'HTM Output'!$K$6:$GS$6,0)),0)</f>
        <v>0</v>
      </c>
      <c r="GU50" s="94">
        <f ca="1">IF(GU$6&lt;=$C$2,OFFSET('HTM Output'!$J$205,0,MATCH(GU$6,'HTM Output'!$K$6:$GS$6,0)),0)</f>
        <v>0</v>
      </c>
      <c r="GV50" s="94">
        <f ca="1">IF(GV$6&lt;=$C$2,OFFSET('HTM Output'!$J$205,0,MATCH(GV$6,'HTM Output'!$K$6:$GS$6,0)),0)</f>
        <v>0</v>
      </c>
      <c r="GW50" s="94">
        <f ca="1">IF(GW$6&lt;=$C$2,OFFSET('HTM Output'!$J$205,0,MATCH(GW$6,'HTM Output'!$K$6:$GS$6,0)),0)</f>
        <v>0</v>
      </c>
      <c r="GY50" s="94">
        <f t="shared" ref="GY50:HN50" ca="1" si="35">AVERAGEIFS($O50:$GW50,$O$5:$GW$5,GY$6)+IF(GY$6=YEAR($D50),$G50,0)</f>
        <v>189921556.28370476</v>
      </c>
      <c r="GZ50" s="94">
        <f t="shared" ca="1" si="35"/>
        <v>589973005.72307968</v>
      </c>
      <c r="HA50" s="94">
        <f t="shared" ca="1" si="35"/>
        <v>952883855.33689725</v>
      </c>
      <c r="HB50" s="94">
        <f t="shared" ca="1" si="35"/>
        <v>1006965684.2054677</v>
      </c>
      <c r="HC50" s="94">
        <f t="shared" ca="1" si="35"/>
        <v>1006511794.2604045</v>
      </c>
      <c r="HD50" s="94">
        <f t="shared" ca="1" si="35"/>
        <v>1003737631.5328311</v>
      </c>
      <c r="HE50" s="94">
        <f t="shared" ca="1" si="35"/>
        <v>1001916716.266974</v>
      </c>
      <c r="HF50" s="94">
        <f t="shared" ca="1" si="35"/>
        <v>955045111.61255896</v>
      </c>
      <c r="HG50" s="94">
        <f t="shared" ca="1" si="35"/>
        <v>922650266.27854884</v>
      </c>
      <c r="HH50" s="94">
        <f t="shared" ca="1" si="35"/>
        <v>451655837.6362769</v>
      </c>
      <c r="HI50" s="94">
        <f t="shared" ca="1" si="35"/>
        <v>0</v>
      </c>
      <c r="HJ50" s="94">
        <f t="shared" ca="1" si="35"/>
        <v>0</v>
      </c>
      <c r="HK50" s="94">
        <f t="shared" ca="1" si="35"/>
        <v>0</v>
      </c>
      <c r="HL50" s="94">
        <f t="shared" ca="1" si="35"/>
        <v>0</v>
      </c>
      <c r="HM50" s="94">
        <f t="shared" ca="1" si="35"/>
        <v>0</v>
      </c>
      <c r="HN50" s="94">
        <f t="shared" ca="1" si="35"/>
        <v>0</v>
      </c>
      <c r="HO50" s="94"/>
    </row>
    <row r="51" spans="2:223" ht="4.95" customHeight="1" x14ac:dyDescent="0.75"/>
    <row r="52" spans="2:223" ht="14.65" customHeight="1" x14ac:dyDescent="0.75">
      <c r="B52" t="s">
        <v>239</v>
      </c>
      <c r="H52" s="94">
        <f t="shared" ref="H52:H57" ca="1" si="36">SUMIFS($O52:$GW52,$O$6:$GW$6,"&lt;="&amp;$C$2)</f>
        <v>-80654346.627797693</v>
      </c>
      <c r="O52" s="94">
        <f ca="1">-O$50*IF(O$6&lt;=$C$3,Assumptions!$D8,Assumptions!$E8)/12</f>
        <v>-36122.875833333332</v>
      </c>
      <c r="P52" s="94">
        <f ca="1">-P$50*IF(P$6&lt;=$C$3,Assumptions!$D8,Assumptions!$E8)/12</f>
        <v>-36122.875833333332</v>
      </c>
      <c r="Q52" s="94">
        <f ca="1">-Q$50*IF(Q$6&lt;=$C$3,Assumptions!$D8,Assumptions!$E8)/12</f>
        <v>-36122.875833333332</v>
      </c>
      <c r="R52" s="94">
        <f ca="1">-R$50*IF(R$6&lt;=$C$3,Assumptions!$D8,Assumptions!$E8)/12</f>
        <v>-73778.343333333338</v>
      </c>
      <c r="S52" s="94">
        <f ca="1">-S$50*IF(S$6&lt;=$C$3,Assumptions!$D8,Assumptions!$E8)/12</f>
        <v>-114799.37272552335</v>
      </c>
      <c r="T52" s="94">
        <f ca="1">-T$50*IF(T$6&lt;=$C$3,Assumptions!$D8,Assumptions!$E8)/12</f>
        <v>-114799.37272552335</v>
      </c>
      <c r="U52" s="94">
        <f ca="1">-U$50*IF(U$6&lt;=$C$3,Assumptions!$D8,Assumptions!$E8)/12</f>
        <v>-185606.46713621143</v>
      </c>
      <c r="V52" s="94">
        <f ca="1">-V$50*IF(V$6&lt;=$C$3,Assumptions!$D8,Assumptions!$E8)/12</f>
        <v>-185606.46713621143</v>
      </c>
      <c r="W52" s="94">
        <f ca="1">-W$50*IF(W$6&lt;=$C$3,Assumptions!$D8,Assumptions!$E8)/12</f>
        <v>-249194.14419576316</v>
      </c>
      <c r="X52" s="94">
        <f ca="1">-X$50*IF(X$6&lt;=$C$3,Assumptions!$D8,Assumptions!$E8)/12</f>
        <v>-354397.40225736378</v>
      </c>
      <c r="Y52" s="94">
        <f ca="1">-Y$50*IF(Y$6&lt;=$C$3,Assumptions!$D8,Assumptions!$E8)/12</f>
        <v>-354397.40225736378</v>
      </c>
      <c r="Z52" s="94">
        <f ca="1">-Z$50*IF(Z$6&lt;=$C$3,Assumptions!$D8,Assumptions!$E8)/12</f>
        <v>-354397.40225736378</v>
      </c>
      <c r="AA52" s="94">
        <f ca="1">-AA$50*IF(AA$6&lt;=$C$3,Assumptions!$D8,Assumptions!$E8)/12</f>
        <v>-398734.13709518925</v>
      </c>
      <c r="AB52" s="94">
        <f ca="1">-AB$50*IF(AB$6&lt;=$C$3,Assumptions!$D8,Assumptions!$E8)/12</f>
        <v>-415456.2317190668</v>
      </c>
      <c r="AC52" s="94">
        <f ca="1">-AC$50*IF(AC$6&lt;=$C$3,Assumptions!$D8,Assumptions!$E8)/12</f>
        <v>-461394.44139092282</v>
      </c>
      <c r="AD52" s="94">
        <f ca="1">-AD$50*IF(AD$6&lt;=$C$3,Assumptions!$D8,Assumptions!$E8)/12</f>
        <v>-461394.44139092282</v>
      </c>
      <c r="AE52" s="94">
        <f ca="1">-AE$50*IF(AE$6&lt;=$C$3,Assumptions!$D8,Assumptions!$E8)/12</f>
        <v>-461394.44139092282</v>
      </c>
      <c r="AF52" s="94">
        <f ca="1">-AF$50*IF(AF$6&lt;=$C$3,Assumptions!$D8,Assumptions!$E8)/12</f>
        <v>-461394.44139092282</v>
      </c>
      <c r="AG52" s="94">
        <f ca="1">-AG$50*IF(AG$6&lt;=$C$3,Assumptions!$D8,Assumptions!$E8)/12</f>
        <v>-495692.31807669485</v>
      </c>
      <c r="AH52" s="94">
        <f ca="1">-AH$50*IF(AH$6&lt;=$C$3,Assumptions!$D8,Assumptions!$E8)/12</f>
        <v>-495692.31807669485</v>
      </c>
      <c r="AI52" s="94">
        <f ca="1">-AI$50*IF(AI$6&lt;=$C$3,Assumptions!$D8,Assumptions!$E8)/12</f>
        <v>-611462.17471496947</v>
      </c>
      <c r="AJ52" s="94">
        <f ca="1">-AJ$50*IF(AJ$6&lt;=$C$3,Assumptions!$D8,Assumptions!$E8)/12</f>
        <v>-611462.17471496947</v>
      </c>
      <c r="AK52" s="94">
        <f ca="1">-AK$50*IF(AK$6&lt;=$C$3,Assumptions!$D8,Assumptions!$E8)/12</f>
        <v>-671255.535012156</v>
      </c>
      <c r="AL52" s="94">
        <f ca="1">-AL$50*IF(AL$6&lt;=$C$3,Assumptions!$D8,Assumptions!$E8)/12</f>
        <v>-671255.535012156</v>
      </c>
      <c r="AM52" s="94">
        <f ca="1">-AM$50*IF(AM$6&lt;=$C$3,Assumptions!$D8,Assumptions!$E8)/12</f>
        <v>-704035.13167882257</v>
      </c>
      <c r="AN52" s="94">
        <f ca="1">-AN$50*IF(AN$6&lt;=$C$3,Assumptions!$D8,Assumptions!$E8)/12</f>
        <v>-737810.30108091689</v>
      </c>
      <c r="AO52" s="94">
        <f ca="1">-AO$50*IF(AO$6&lt;=$C$3,Assumptions!$D8,Assumptions!$E8)/12</f>
        <v>-768342.70729466481</v>
      </c>
      <c r="AP52" s="94">
        <f ca="1">-AP$50*IF(AP$6&lt;=$C$3,Assumptions!$D8,Assumptions!$E8)/12</f>
        <v>-768342.70729466481</v>
      </c>
      <c r="AQ52" s="94">
        <f ca="1">-AQ$50*IF(AQ$6&lt;=$C$3,Assumptions!$D8,Assumptions!$E8)/12</f>
        <v>-839864.59585824946</v>
      </c>
      <c r="AR52" s="94">
        <f ca="1">-AR$50*IF(AR$6&lt;=$C$3,Assumptions!$D8,Assumptions!$E8)/12</f>
        <v>-839864.59585824946</v>
      </c>
      <c r="AS52" s="94">
        <f ca="1">-AS$50*IF(AS$6&lt;=$C$3,Assumptions!$D8,Assumptions!$E8)/12</f>
        <v>-839864.59585824946</v>
      </c>
      <c r="AT52" s="94">
        <f ca="1">-AT$50*IF(AT$6&lt;=$C$3,Assumptions!$D8,Assumptions!$E8)/12</f>
        <v>-839864.59585824946</v>
      </c>
      <c r="AU52" s="94">
        <f ca="1">-AU$50*IF(AU$6&lt;=$C$3,Assumptions!$D8,Assumptions!$E8)/12</f>
        <v>-839864.59585824946</v>
      </c>
      <c r="AV52" s="94">
        <f ca="1">-AV$50*IF(AV$6&lt;=$C$3,Assumptions!$D8,Assumptions!$E8)/12</f>
        <v>-839864.59585824946</v>
      </c>
      <c r="AW52" s="94">
        <f ca="1">-AW$50*IF(AW$6&lt;=$C$3,Assumptions!$D8,Assumptions!$E8)/12</f>
        <v>-839864.59585824946</v>
      </c>
      <c r="AX52" s="94">
        <f ca="1">-AX$50*IF(AX$6&lt;=$C$3,Assumptions!$D8,Assumptions!$E8)/12</f>
        <v>-839864.59585824946</v>
      </c>
      <c r="AY52" s="94">
        <f ca="1">-AY$50*IF(AY$6&lt;=$C$3,Assumptions!$D8,Assumptions!$E8)/12</f>
        <v>-839864.59585824946</v>
      </c>
      <c r="AZ52" s="94">
        <f ca="1">-AZ$50*IF(AZ$6&lt;=$C$3,Assumptions!$D8,Assumptions!$E8)/12</f>
        <v>-839864.59585824946</v>
      </c>
      <c r="BA52" s="94">
        <f ca="1">-BA$50*IF(BA$6&lt;=$C$3,Assumptions!$D8,Assumptions!$E8)/12</f>
        <v>-839864.59585824946</v>
      </c>
      <c r="BB52" s="94">
        <f ca="1">-BB$50*IF(BB$6&lt;=$C$3,Assumptions!$D8,Assumptions!$E8)/12</f>
        <v>-838772.12953000097</v>
      </c>
      <c r="BC52" s="94">
        <f ca="1">-BC$50*IF(BC$6&lt;=$C$3,Assumptions!$D8,Assumptions!$E8)/12</f>
        <v>-838772.12953000097</v>
      </c>
      <c r="BD52" s="94">
        <f ca="1">-BD$50*IF(BD$6&lt;=$C$3,Assumptions!$D8,Assumptions!$E8)/12</f>
        <v>-838772.12953000097</v>
      </c>
      <c r="BE52" s="94">
        <f ca="1">-BE$50*IF(BE$6&lt;=$C$3,Assumptions!$D8,Assumptions!$E8)/12</f>
        <v>-838772.12953000097</v>
      </c>
      <c r="BF52" s="94">
        <f ca="1">-BF$50*IF(BF$6&lt;=$C$3,Assumptions!$D8,Assumptions!$E8)/12</f>
        <v>-838772.12953000097</v>
      </c>
      <c r="BG52" s="94">
        <f ca="1">-BG$50*IF(BG$6&lt;=$C$3,Assumptions!$D8,Assumptions!$E8)/12</f>
        <v>-838772.12953000097</v>
      </c>
      <c r="BH52" s="94">
        <f ca="1">-BH$50*IF(BH$6&lt;=$C$3,Assumptions!$D8,Assumptions!$E8)/12</f>
        <v>-838797.00155536446</v>
      </c>
      <c r="BI52" s="94">
        <f ca="1">-BI$50*IF(BI$6&lt;=$C$3,Assumptions!$D8,Assumptions!$E8)/12</f>
        <v>-838768.67988631001</v>
      </c>
      <c r="BJ52" s="94">
        <f ca="1">-BJ$50*IF(BJ$6&lt;=$C$3,Assumptions!$D8,Assumptions!$E8)/12</f>
        <v>-838766.32877624326</v>
      </c>
      <c r="BK52" s="94">
        <f ca="1">-BK$50*IF(BK$6&lt;=$C$3,Assumptions!$D8,Assumptions!$E8)/12</f>
        <v>-838766.32877624326</v>
      </c>
      <c r="BL52" s="94">
        <f ca="1">-BL$50*IF(BL$6&lt;=$C$3,Assumptions!$D8,Assumptions!$E8)/12</f>
        <v>-838761.47335228196</v>
      </c>
      <c r="BM52" s="94">
        <f ca="1">-BM$50*IF(BM$6&lt;=$C$3,Assumptions!$D8,Assumptions!$E8)/12</f>
        <v>-838761.47335228196</v>
      </c>
      <c r="BN52" s="94">
        <f ca="1">-BN$50*IF(BN$6&lt;=$C$3,Assumptions!$D8,Assumptions!$E8)/12</f>
        <v>-838759.19972033345</v>
      </c>
      <c r="BO52" s="94">
        <f ca="1">-BO$50*IF(BO$6&lt;=$C$3,Assumptions!$D8,Assumptions!$E8)/12</f>
        <v>-838759.19972033345</v>
      </c>
      <c r="BP52" s="94">
        <f ca="1">-BP$50*IF(BP$6&lt;=$C$3,Assumptions!$D8,Assumptions!$E8)/12</f>
        <v>-838759.19972033345</v>
      </c>
      <c r="BQ52" s="94">
        <f ca="1">-BQ$50*IF(BQ$6&lt;=$C$3,Assumptions!$D8,Assumptions!$E8)/12</f>
        <v>-838759.19972033345</v>
      </c>
      <c r="BR52" s="94">
        <f ca="1">-BR$50*IF(BR$6&lt;=$C$3,Assumptions!$D8,Assumptions!$E8)/12</f>
        <v>-838759.19972033345</v>
      </c>
      <c r="BS52" s="94">
        <f ca="1">-BS$50*IF(BS$6&lt;=$C$3,Assumptions!$D8,Assumptions!$E8)/12</f>
        <v>-838759.19972033345</v>
      </c>
      <c r="BT52" s="94">
        <f ca="1">-BT$50*IF(BT$6&lt;=$C$3,Assumptions!$D8,Assumptions!$E8)/12</f>
        <v>-838753.57001249574</v>
      </c>
      <c r="BU52" s="94">
        <f ca="1">-BU$50*IF(BU$6&lt;=$C$3,Assumptions!$D8,Assumptions!$E8)/12</f>
        <v>-838753.57001249574</v>
      </c>
      <c r="BV52" s="94">
        <f ca="1">-BV$50*IF(BV$6&lt;=$C$3,Assumptions!$D8,Assumptions!$E8)/12</f>
        <v>-837830.72013370821</v>
      </c>
      <c r="BW52" s="94">
        <f ca="1">-BW$50*IF(BW$6&lt;=$C$3,Assumptions!$D8,Assumptions!$E8)/12</f>
        <v>-837830.72013370821</v>
      </c>
      <c r="BX52" s="94">
        <f ca="1">-BX$50*IF(BX$6&lt;=$C$3,Assumptions!$D8,Assumptions!$E8)/12</f>
        <v>-837830.72013370821</v>
      </c>
      <c r="BY52" s="94">
        <f ca="1">-BY$50*IF(BY$6&lt;=$C$3,Assumptions!$D8,Assumptions!$E8)/12</f>
        <v>-837829.98838464858</v>
      </c>
      <c r="BZ52" s="94">
        <f ca="1">-BZ$50*IF(BZ$6&lt;=$C$3,Assumptions!$D8,Assumptions!$E8)/12</f>
        <v>-836079.68512640765</v>
      </c>
      <c r="CA52" s="94">
        <f ca="1">-CA$50*IF(CA$6&lt;=$C$3,Assumptions!$D8,Assumptions!$E8)/12</f>
        <v>-836079.68512640765</v>
      </c>
      <c r="CB52" s="94">
        <f ca="1">-CB$50*IF(CB$6&lt;=$C$3,Assumptions!$D8,Assumptions!$E8)/12</f>
        <v>-836077.86283105437</v>
      </c>
      <c r="CC52" s="94">
        <f ca="1">-CC$50*IF(CC$6&lt;=$C$3,Assumptions!$D8,Assumptions!$E8)/12</f>
        <v>-836077.86283105437</v>
      </c>
      <c r="CD52" s="94">
        <f ca="1">-CD$50*IF(CD$6&lt;=$C$3,Assumptions!$D8,Assumptions!$E8)/12</f>
        <v>-836077.02086292685</v>
      </c>
      <c r="CE52" s="94">
        <f ca="1">-CE$50*IF(CE$6&lt;=$C$3,Assumptions!$D8,Assumptions!$E8)/12</f>
        <v>-836076.73474667652</v>
      </c>
      <c r="CF52" s="94">
        <f ca="1">-CF$50*IF(CF$6&lt;=$C$3,Assumptions!$D8,Assumptions!$E8)/12</f>
        <v>-834792.79386534973</v>
      </c>
      <c r="CG52" s="94">
        <f ca="1">-CG$50*IF(CG$6&lt;=$C$3,Assumptions!$D8,Assumptions!$E8)/12</f>
        <v>-834792.52115265804</v>
      </c>
      <c r="CH52" s="94">
        <f ca="1">-CH$50*IF(CH$6&lt;=$C$3,Assumptions!$D8,Assumptions!$E8)/12</f>
        <v>-834847.34705635335</v>
      </c>
      <c r="CI52" s="94">
        <f ca="1">-CI$50*IF(CI$6&lt;=$C$3,Assumptions!$D8,Assumptions!$E8)/12</f>
        <v>-834862.69690005213</v>
      </c>
      <c r="CJ52" s="94">
        <f ca="1">-CJ$50*IF(CJ$6&lt;=$C$3,Assumptions!$D8,Assumptions!$E8)/12</f>
        <v>-834862.69690005213</v>
      </c>
      <c r="CK52" s="94">
        <f ca="1">-CK$50*IF(CK$6&lt;=$C$3,Assumptions!$D8,Assumptions!$E8)/12</f>
        <v>-834862.69690005213</v>
      </c>
      <c r="CL52" s="94">
        <f ca="1">-CL$50*IF(CL$6&lt;=$C$3,Assumptions!$D8,Assumptions!$E8)/12</f>
        <v>-834883.38900937967</v>
      </c>
      <c r="CM52" s="94">
        <f ca="1">-CM$50*IF(CM$6&lt;=$C$3,Assumptions!$D8,Assumptions!$E8)/12</f>
        <v>-834884.34977827745</v>
      </c>
      <c r="CN52" s="94">
        <f ca="1">-CN$50*IF(CN$6&lt;=$C$3,Assumptions!$D8,Assumptions!$E8)/12</f>
        <v>-834883.24106442404</v>
      </c>
      <c r="CO52" s="94">
        <f ca="1">-CO$50*IF(CO$6&lt;=$C$3,Assumptions!$D8,Assumptions!$E8)/12</f>
        <v>-834883.24106442404</v>
      </c>
      <c r="CP52" s="94">
        <f ca="1">-CP$50*IF(CP$6&lt;=$C$3,Assumptions!$D8,Assumptions!$E8)/12</f>
        <v>-834883.24106442404</v>
      </c>
      <c r="CQ52" s="94">
        <f ca="1">-CQ$50*IF(CQ$6&lt;=$C$3,Assumptions!$D8,Assumptions!$E8)/12</f>
        <v>-835225.68609126203</v>
      </c>
      <c r="CR52" s="94">
        <f ca="1">-CR$50*IF(CR$6&lt;=$C$3,Assumptions!$D8,Assumptions!$E8)/12</f>
        <v>-835067.48757886235</v>
      </c>
      <c r="CS52" s="94">
        <f ca="1">-CS$50*IF(CS$6&lt;=$C$3,Assumptions!$D8,Assumptions!$E8)/12</f>
        <v>-835021.08926217502</v>
      </c>
      <c r="CT52" s="94">
        <f ca="1">-CT$50*IF(CT$6&lt;=$C$3,Assumptions!$D8,Assumptions!$E8)/12</f>
        <v>-835021.08926217502</v>
      </c>
      <c r="CU52" s="94">
        <f ca="1">-CU$50*IF(CU$6&lt;=$C$3,Assumptions!$D8,Assumptions!$E8)/12</f>
        <v>-834419.53288272175</v>
      </c>
      <c r="CV52" s="94">
        <f ca="1">-CV$50*IF(CV$6&lt;=$C$3,Assumptions!$D8,Assumptions!$E8)/12</f>
        <v>-797839.34046539094</v>
      </c>
      <c r="CW52" s="94">
        <f ca="1">-CW$50*IF(CW$6&lt;=$C$3,Assumptions!$D8,Assumptions!$E8)/12</f>
        <v>-797492.98374007549</v>
      </c>
      <c r="CX52" s="94">
        <f ca="1">-CX$50*IF(CX$6&lt;=$C$3,Assumptions!$D8,Assumptions!$E8)/12</f>
        <v>-796904.66049501114</v>
      </c>
      <c r="CY52" s="94">
        <f ca="1">-CY$50*IF(CY$6&lt;=$C$3,Assumptions!$D8,Assumptions!$E8)/12</f>
        <v>-791514.5409248533</v>
      </c>
      <c r="CZ52" s="94">
        <f ca="1">-CZ$50*IF(CZ$6&lt;=$C$3,Assumptions!$D8,Assumptions!$E8)/12</f>
        <v>-791206.75627742067</v>
      </c>
      <c r="DA52" s="94">
        <f ca="1">-DA$50*IF(DA$6&lt;=$C$3,Assumptions!$D8,Assumptions!$E8)/12</f>
        <v>-786840.79357894452</v>
      </c>
      <c r="DB52" s="94">
        <f ca="1">-DB$50*IF(DB$6&lt;=$C$3,Assumptions!$D8,Assumptions!$E8)/12</f>
        <v>-780317.71684926329</v>
      </c>
      <c r="DC52" s="94">
        <f ca="1">-DC$50*IF(DC$6&lt;=$C$3,Assumptions!$D8,Assumptions!$E8)/12</f>
        <v>-780026.01565266645</v>
      </c>
      <c r="DD52" s="94">
        <f ca="1">-DD$50*IF(DD$6&lt;=$C$3,Assumptions!$D8,Assumptions!$E8)/12</f>
        <v>-779759.67954406503</v>
      </c>
      <c r="DE52" s="94">
        <f ca="1">-DE$50*IF(DE$6&lt;=$C$3,Assumptions!$D8,Assumptions!$E8)/12</f>
        <v>-779108.00645300187</v>
      </c>
      <c r="DF52" s="94">
        <f ca="1">-DF$50*IF(DF$6&lt;=$C$3,Assumptions!$D8,Assumptions!$E8)/12</f>
        <v>-775627.89951659355</v>
      </c>
      <c r="DG52" s="94">
        <f ca="1">-DG$50*IF(DG$6&lt;=$C$3,Assumptions!$D8,Assumptions!$E8)/12</f>
        <v>-775523.87789045426</v>
      </c>
      <c r="DH52" s="94">
        <f ca="1">-DH$50*IF(DH$6&lt;=$C$3,Assumptions!$D8,Assumptions!$E8)/12</f>
        <v>-771123.67022266809</v>
      </c>
      <c r="DI52" s="94">
        <f ca="1">-DI$50*IF(DI$6&lt;=$C$3,Assumptions!$D8,Assumptions!$E8)/12</f>
        <v>-771096.82640463102</v>
      </c>
      <c r="DJ52" s="94">
        <f ca="1">-DJ$50*IF(DJ$6&lt;=$C$3,Assumptions!$D8,Assumptions!$E8)/12</f>
        <v>-769600.91064993257</v>
      </c>
      <c r="DK52" s="94">
        <f ca="1">-DK$50*IF(DK$6&lt;=$C$3,Assumptions!$D8,Assumptions!$E8)/12</f>
        <v>-768960.93415094644</v>
      </c>
      <c r="DL52" s="94">
        <f ca="1">-DL$50*IF(DL$6&lt;=$C$3,Assumptions!$D8,Assumptions!$E8)/12</f>
        <v>-765829.11594700872</v>
      </c>
      <c r="DM52" s="94">
        <f ca="1">-DM$50*IF(DM$6&lt;=$C$3,Assumptions!$D8,Assumptions!$E8)/12</f>
        <v>-766018.90184380638</v>
      </c>
      <c r="DN52" s="94">
        <f ca="1">-DN$50*IF(DN$6&lt;=$C$3,Assumptions!$D8,Assumptions!$E8)/12</f>
        <v>-766022.60195348563</v>
      </c>
      <c r="DO52" s="94">
        <f ca="1">-DO$50*IF(DO$6&lt;=$C$3,Assumptions!$D8,Assumptions!$E8)/12</f>
        <v>-765275.56987976737</v>
      </c>
      <c r="DP52" s="94">
        <f ca="1">-DP$50*IF(DP$6&lt;=$C$3,Assumptions!$D8,Assumptions!$E8)/12</f>
        <v>-765768.72769707243</v>
      </c>
      <c r="DQ52" s="94">
        <f ca="1">-DQ$50*IF(DQ$6&lt;=$C$3,Assumptions!$D8,Assumptions!$E8)/12</f>
        <v>-765653.62662912393</v>
      </c>
      <c r="DR52" s="94">
        <f ca="1">-DR$50*IF(DR$6&lt;=$C$3,Assumptions!$D8,Assumptions!$E8)/12</f>
        <v>-759929.76995845966</v>
      </c>
      <c r="DS52" s="94">
        <f ca="1">-DS$50*IF(DS$6&lt;=$C$3,Assumptions!$D8,Assumptions!$E8)/12</f>
        <v>-753735.78917002864</v>
      </c>
      <c r="DT52" s="94">
        <f ca="1">-DT$50*IF(DT$6&lt;=$C$3,Assumptions!$D8,Assumptions!$E8)/12</f>
        <v>-752515.91747812449</v>
      </c>
      <c r="DU52" s="94">
        <f ca="1">-DU$50*IF(DU$6&lt;=$C$3,Assumptions!$D8,Assumptions!$E8)/12</f>
        <v>-749996.42031172442</v>
      </c>
      <c r="DV52" s="94">
        <f ca="1">-DV$50*IF(DV$6&lt;=$C$3,Assumptions!$D8,Assumptions!$E8)/12</f>
        <v>-749993.55481162632</v>
      </c>
      <c r="DW52" s="94">
        <f ca="1">-DW$50*IF(DW$6&lt;=$C$3,Assumptions!$D8,Assumptions!$E8)/12</f>
        <v>-750386.92463280528</v>
      </c>
      <c r="DX52" s="94">
        <f ca="1">-DX$50*IF(DX$6&lt;=$C$3,Assumptions!$D8,Assumptions!$E8)/12</f>
        <v>0</v>
      </c>
      <c r="DY52" s="94">
        <f ca="1">-DY$50*IF(DY$6&lt;=$C$3,Assumptions!$D8,Assumptions!$E8)/12</f>
        <v>0</v>
      </c>
      <c r="DZ52" s="94">
        <f ca="1">-DZ$50*IF(DZ$6&lt;=$C$3,Assumptions!$D8,Assumptions!$E8)/12</f>
        <v>0</v>
      </c>
      <c r="EA52" s="94">
        <f ca="1">-EA$50*IF(EA$6&lt;=$C$3,Assumptions!$D8,Assumptions!$E8)/12</f>
        <v>0</v>
      </c>
      <c r="EB52" s="94">
        <f ca="1">-EB$50*IF(EB$6&lt;=$C$3,Assumptions!$D8,Assumptions!$E8)/12</f>
        <v>0</v>
      </c>
      <c r="EC52" s="94">
        <f ca="1">-EC$50*IF(EC$6&lt;=$C$3,Assumptions!$D8,Assumptions!$E8)/12</f>
        <v>0</v>
      </c>
      <c r="ED52" s="94">
        <f ca="1">-ED$50*IF(ED$6&lt;=$C$3,Assumptions!$D8,Assumptions!$E8)/12</f>
        <v>0</v>
      </c>
      <c r="EE52" s="94">
        <f ca="1">-EE$50*IF(EE$6&lt;=$C$3,Assumptions!$D8,Assumptions!$E8)/12</f>
        <v>0</v>
      </c>
      <c r="EF52" s="94">
        <f ca="1">-EF$50*IF(EF$6&lt;=$C$3,Assumptions!$D8,Assumptions!$E8)/12</f>
        <v>0</v>
      </c>
      <c r="EG52" s="94">
        <f ca="1">-EG$50*IF(EG$6&lt;=$C$3,Assumptions!$D8,Assumptions!$E8)/12</f>
        <v>0</v>
      </c>
      <c r="EH52" s="94">
        <f ca="1">-EH$50*IF(EH$6&lt;=$C$3,Assumptions!$D8,Assumptions!$E8)/12</f>
        <v>0</v>
      </c>
      <c r="EI52" s="94">
        <f ca="1">-EI$50*IF(EI$6&lt;=$C$3,Assumptions!$D8,Assumptions!$E8)/12</f>
        <v>0</v>
      </c>
      <c r="EJ52" s="94">
        <f ca="1">-EJ$50*IF(EJ$6&lt;=$C$3,Assumptions!$D8,Assumptions!$E8)/12</f>
        <v>0</v>
      </c>
      <c r="EK52" s="94">
        <f ca="1">-EK$50*IF(EK$6&lt;=$C$3,Assumptions!$D8,Assumptions!$E8)/12</f>
        <v>0</v>
      </c>
      <c r="EL52" s="94">
        <f ca="1">-EL$50*IF(EL$6&lt;=$C$3,Assumptions!$D8,Assumptions!$E8)/12</f>
        <v>0</v>
      </c>
      <c r="EM52" s="94">
        <f ca="1">-EM$50*IF(EM$6&lt;=$C$3,Assumptions!$D8,Assumptions!$E8)/12</f>
        <v>0</v>
      </c>
      <c r="EN52" s="94">
        <f ca="1">-EN$50*IF(EN$6&lt;=$C$3,Assumptions!$D8,Assumptions!$E8)/12</f>
        <v>0</v>
      </c>
      <c r="EO52" s="94">
        <f ca="1">-EO$50*IF(EO$6&lt;=$C$3,Assumptions!$D8,Assumptions!$E8)/12</f>
        <v>0</v>
      </c>
      <c r="EP52" s="94">
        <f ca="1">-EP$50*IF(EP$6&lt;=$C$3,Assumptions!$D8,Assumptions!$E8)/12</f>
        <v>0</v>
      </c>
      <c r="EQ52" s="94">
        <f ca="1">-EQ$50*IF(EQ$6&lt;=$C$3,Assumptions!$D8,Assumptions!$E8)/12</f>
        <v>0</v>
      </c>
      <c r="ER52" s="94">
        <f ca="1">-ER$50*IF(ER$6&lt;=$C$3,Assumptions!$D8,Assumptions!$E8)/12</f>
        <v>0</v>
      </c>
      <c r="ES52" s="94">
        <f ca="1">-ES$50*IF(ES$6&lt;=$C$3,Assumptions!$D8,Assumptions!$E8)/12</f>
        <v>0</v>
      </c>
      <c r="ET52" s="94">
        <f ca="1">-ET$50*IF(ET$6&lt;=$C$3,Assumptions!$D8,Assumptions!$E8)/12</f>
        <v>0</v>
      </c>
      <c r="EU52" s="94">
        <f ca="1">-EU$50*IF(EU$6&lt;=$C$3,Assumptions!$D8,Assumptions!$E8)/12</f>
        <v>0</v>
      </c>
      <c r="EV52" s="94">
        <f ca="1">-EV$50*IF(EV$6&lt;=$C$3,Assumptions!$D8,Assumptions!$E8)/12</f>
        <v>0</v>
      </c>
      <c r="EW52" s="94">
        <f ca="1">-EW$50*IF(EW$6&lt;=$C$3,Assumptions!$D8,Assumptions!$E8)/12</f>
        <v>0</v>
      </c>
      <c r="EX52" s="94">
        <f ca="1">-EX$50*IF(EX$6&lt;=$C$3,Assumptions!$D8,Assumptions!$E8)/12</f>
        <v>0</v>
      </c>
      <c r="EY52" s="94">
        <f ca="1">-EY$50*IF(EY$6&lt;=$C$3,Assumptions!$D8,Assumptions!$E8)/12</f>
        <v>0</v>
      </c>
      <c r="EZ52" s="94">
        <f ca="1">-EZ$50*IF(EZ$6&lt;=$C$3,Assumptions!$D8,Assumptions!$E8)/12</f>
        <v>0</v>
      </c>
      <c r="FA52" s="94">
        <f ca="1">-FA$50*IF(FA$6&lt;=$C$3,Assumptions!$D8,Assumptions!$E8)/12</f>
        <v>0</v>
      </c>
      <c r="FB52" s="94">
        <f ca="1">-FB$50*IF(FB$6&lt;=$C$3,Assumptions!$D8,Assumptions!$E8)/12</f>
        <v>0</v>
      </c>
      <c r="FC52" s="94">
        <f ca="1">-FC$50*IF(FC$6&lt;=$C$3,Assumptions!$D8,Assumptions!$E8)/12</f>
        <v>0</v>
      </c>
      <c r="FD52" s="94">
        <f ca="1">-FD$50*IF(FD$6&lt;=$C$3,Assumptions!$D8,Assumptions!$E8)/12</f>
        <v>0</v>
      </c>
      <c r="FE52" s="94">
        <f ca="1">-FE$50*IF(FE$6&lt;=$C$3,Assumptions!$D8,Assumptions!$E8)/12</f>
        <v>0</v>
      </c>
      <c r="FF52" s="94">
        <f ca="1">-FF$50*IF(FF$6&lt;=$C$3,Assumptions!$D8,Assumptions!$E8)/12</f>
        <v>0</v>
      </c>
      <c r="FG52" s="94">
        <f ca="1">-FG$50*IF(FG$6&lt;=$C$3,Assumptions!$D8,Assumptions!$E8)/12</f>
        <v>0</v>
      </c>
      <c r="FH52" s="94">
        <f ca="1">-FH$50*IF(FH$6&lt;=$C$3,Assumptions!$D8,Assumptions!$E8)/12</f>
        <v>0</v>
      </c>
      <c r="FI52" s="94">
        <f ca="1">-FI$50*IF(FI$6&lt;=$C$3,Assumptions!$D8,Assumptions!$E8)/12</f>
        <v>0</v>
      </c>
      <c r="FJ52" s="94">
        <f ca="1">-FJ$50*IF(FJ$6&lt;=$C$3,Assumptions!$D8,Assumptions!$E8)/12</f>
        <v>0</v>
      </c>
      <c r="FK52" s="94">
        <f ca="1">-FK$50*IF(FK$6&lt;=$C$3,Assumptions!$D8,Assumptions!$E8)/12</f>
        <v>0</v>
      </c>
      <c r="FL52" s="94">
        <f ca="1">-FL$50*IF(FL$6&lt;=$C$3,Assumptions!$D8,Assumptions!$E8)/12</f>
        <v>0</v>
      </c>
      <c r="FM52" s="94">
        <f ca="1">-FM$50*IF(FM$6&lt;=$C$3,Assumptions!$D8,Assumptions!$E8)/12</f>
        <v>0</v>
      </c>
      <c r="FN52" s="94">
        <f ca="1">-FN$50*IF(FN$6&lt;=$C$3,Assumptions!$D8,Assumptions!$E8)/12</f>
        <v>0</v>
      </c>
      <c r="FO52" s="94">
        <f ca="1">-FO$50*IF(FO$6&lt;=$C$3,Assumptions!$D8,Assumptions!$E8)/12</f>
        <v>0</v>
      </c>
      <c r="FP52" s="94">
        <f ca="1">-FP$50*IF(FP$6&lt;=$C$3,Assumptions!$D8,Assumptions!$E8)/12</f>
        <v>0</v>
      </c>
      <c r="FQ52" s="94">
        <f ca="1">-FQ$50*IF(FQ$6&lt;=$C$3,Assumptions!$D8,Assumptions!$E8)/12</f>
        <v>0</v>
      </c>
      <c r="FR52" s="94">
        <f ca="1">-FR$50*IF(FR$6&lt;=$C$3,Assumptions!$D8,Assumptions!$E8)/12</f>
        <v>0</v>
      </c>
      <c r="FS52" s="94">
        <f ca="1">-FS$50*IF(FS$6&lt;=$C$3,Assumptions!$D8,Assumptions!$E8)/12</f>
        <v>0</v>
      </c>
      <c r="FT52" s="94">
        <f ca="1">-FT$50*IF(FT$6&lt;=$C$3,Assumptions!$D8,Assumptions!$E8)/12</f>
        <v>0</v>
      </c>
      <c r="FU52" s="94">
        <f ca="1">-FU$50*IF(FU$6&lt;=$C$3,Assumptions!$D8,Assumptions!$E8)/12</f>
        <v>0</v>
      </c>
      <c r="FV52" s="94">
        <f ca="1">-FV$50*IF(FV$6&lt;=$C$3,Assumptions!$D8,Assumptions!$E8)/12</f>
        <v>0</v>
      </c>
      <c r="FW52" s="94">
        <f ca="1">-FW$50*IF(FW$6&lt;=$C$3,Assumptions!$D8,Assumptions!$E8)/12</f>
        <v>0</v>
      </c>
      <c r="FX52" s="94">
        <f ca="1">-FX$50*IF(FX$6&lt;=$C$3,Assumptions!$D8,Assumptions!$E8)/12</f>
        <v>0</v>
      </c>
      <c r="FY52" s="94">
        <f ca="1">-FY$50*IF(FY$6&lt;=$C$3,Assumptions!$D8,Assumptions!$E8)/12</f>
        <v>0</v>
      </c>
      <c r="FZ52" s="94">
        <f ca="1">-FZ$50*IF(FZ$6&lt;=$C$3,Assumptions!$D8,Assumptions!$E8)/12</f>
        <v>0</v>
      </c>
      <c r="GA52" s="94">
        <f ca="1">-GA$50*IF(GA$6&lt;=$C$3,Assumptions!$D8,Assumptions!$E8)/12</f>
        <v>0</v>
      </c>
      <c r="GB52" s="94">
        <f ca="1">-GB$50*IF(GB$6&lt;=$C$3,Assumptions!$D8,Assumptions!$E8)/12</f>
        <v>0</v>
      </c>
      <c r="GC52" s="94">
        <f ca="1">-GC$50*IF(GC$6&lt;=$C$3,Assumptions!$D8,Assumptions!$E8)/12</f>
        <v>0</v>
      </c>
      <c r="GD52" s="94">
        <f ca="1">-GD$50*IF(GD$6&lt;=$C$3,Assumptions!$D8,Assumptions!$E8)/12</f>
        <v>0</v>
      </c>
      <c r="GE52" s="94">
        <f ca="1">-GE$50*IF(GE$6&lt;=$C$3,Assumptions!$D8,Assumptions!$E8)/12</f>
        <v>0</v>
      </c>
      <c r="GF52" s="94">
        <f ca="1">-GF$50*IF(GF$6&lt;=$C$3,Assumptions!$D8,Assumptions!$E8)/12</f>
        <v>0</v>
      </c>
      <c r="GG52" s="94">
        <f ca="1">-GG$50*IF(GG$6&lt;=$C$3,Assumptions!$D8,Assumptions!$E8)/12</f>
        <v>0</v>
      </c>
      <c r="GH52" s="94">
        <f ca="1">-GH$50*IF(GH$6&lt;=$C$3,Assumptions!$D8,Assumptions!$E8)/12</f>
        <v>0</v>
      </c>
      <c r="GI52" s="94">
        <f ca="1">-GI$50*IF(GI$6&lt;=$C$3,Assumptions!$D8,Assumptions!$E8)/12</f>
        <v>0</v>
      </c>
      <c r="GJ52" s="94">
        <f ca="1">-GJ$50*IF(GJ$6&lt;=$C$3,Assumptions!$D8,Assumptions!$E8)/12</f>
        <v>0</v>
      </c>
      <c r="GK52" s="94">
        <f ca="1">-GK$50*IF(GK$6&lt;=$C$3,Assumptions!$D8,Assumptions!$E8)/12</f>
        <v>0</v>
      </c>
      <c r="GL52" s="94">
        <f ca="1">-GL$50*IF(GL$6&lt;=$C$3,Assumptions!$D8,Assumptions!$E8)/12</f>
        <v>0</v>
      </c>
      <c r="GM52" s="94">
        <f ca="1">-GM$50*IF(GM$6&lt;=$C$3,Assumptions!$D8,Assumptions!$E8)/12</f>
        <v>0</v>
      </c>
      <c r="GN52" s="94">
        <f ca="1">-GN$50*IF(GN$6&lt;=$C$3,Assumptions!$D8,Assumptions!$E8)/12</f>
        <v>0</v>
      </c>
      <c r="GO52" s="94">
        <f ca="1">-GO$50*IF(GO$6&lt;=$C$3,Assumptions!$D8,Assumptions!$E8)/12</f>
        <v>0</v>
      </c>
      <c r="GP52" s="94">
        <f ca="1">-GP$50*IF(GP$6&lt;=$C$3,Assumptions!$D8,Assumptions!$E8)/12</f>
        <v>0</v>
      </c>
      <c r="GQ52" s="94">
        <f ca="1">-GQ$50*IF(GQ$6&lt;=$C$3,Assumptions!$D8,Assumptions!$E8)/12</f>
        <v>0</v>
      </c>
      <c r="GR52" s="94">
        <f ca="1">-GR$50*IF(GR$6&lt;=$C$3,Assumptions!$D8,Assumptions!$E8)/12</f>
        <v>0</v>
      </c>
      <c r="GS52" s="94">
        <f ca="1">-GS$50*IF(GS$6&lt;=$C$3,Assumptions!$D8,Assumptions!$E8)/12</f>
        <v>0</v>
      </c>
      <c r="GT52" s="94">
        <f ca="1">-GT$50*IF(GT$6&lt;=$C$3,Assumptions!$D8,Assumptions!$E8)/12</f>
        <v>0</v>
      </c>
      <c r="GU52" s="94">
        <f ca="1">-GU$50*IF(GU$6&lt;=$C$3,Assumptions!$D8,Assumptions!$E8)/12</f>
        <v>0</v>
      </c>
      <c r="GV52" s="94">
        <f ca="1">-GV$50*IF(GV$6&lt;=$C$3,Assumptions!$D8,Assumptions!$E8)/12</f>
        <v>0</v>
      </c>
      <c r="GW52" s="94">
        <f ca="1">-GW$50*IF(GW$6&lt;=$C$3,Assumptions!$D8,Assumptions!$E8)/12</f>
        <v>0</v>
      </c>
      <c r="GY52" s="85">
        <f t="shared" ref="GY52:GY57" ca="1" si="37">SUMIFS($O52:$GW52,$O$5:$GW$5,GY$6)</f>
        <v>-1740947.5992672937</v>
      </c>
      <c r="GZ52" s="85">
        <f t="shared" ref="GZ52:HN57" ca="1" si="38">SUMIFS($O52:$GW52,$O$5:$GW$5,GZ$6)</f>
        <v>-5899730.0572307948</v>
      </c>
      <c r="HA52" s="85">
        <f t="shared" ca="1" si="38"/>
        <v>-9528838.5533689726</v>
      </c>
      <c r="HB52" s="85">
        <f t="shared" ca="1" si="38"/>
        <v>-10069656.84205468</v>
      </c>
      <c r="HC52" s="85">
        <f t="shared" ca="1" si="38"/>
        <v>-10065117.942604041</v>
      </c>
      <c r="HD52" s="85">
        <f t="shared" ca="1" si="38"/>
        <v>-10037376.315328309</v>
      </c>
      <c r="HE52" s="85">
        <f t="shared" ca="1" si="38"/>
        <v>-10019167.162669737</v>
      </c>
      <c r="HF52" s="85">
        <f t="shared" ca="1" si="38"/>
        <v>-9550451.1161255892</v>
      </c>
      <c r="HG52" s="85">
        <f t="shared" ca="1" si="38"/>
        <v>-9226502.662785491</v>
      </c>
      <c r="HH52" s="85">
        <f t="shared" ca="1" si="38"/>
        <v>-4516558.3763627689</v>
      </c>
      <c r="HI52" s="85">
        <f t="shared" ca="1" si="38"/>
        <v>0</v>
      </c>
      <c r="HJ52" s="85">
        <f t="shared" ca="1" si="38"/>
        <v>0</v>
      </c>
      <c r="HK52" s="85">
        <f t="shared" ca="1" si="38"/>
        <v>0</v>
      </c>
      <c r="HL52" s="85">
        <f t="shared" ca="1" si="38"/>
        <v>0</v>
      </c>
      <c r="HM52" s="85">
        <f t="shared" ca="1" si="38"/>
        <v>0</v>
      </c>
      <c r="HN52" s="85">
        <f t="shared" ca="1" si="38"/>
        <v>0</v>
      </c>
      <c r="HO52" s="85">
        <f t="shared" ref="HO52:HO57" ca="1" si="39">SUM(GY52:HN52)</f>
        <v>-80654346.627797678</v>
      </c>
    </row>
    <row r="53" spans="2:223" ht="14.65" customHeight="1" x14ac:dyDescent="0.75">
      <c r="B53" t="s">
        <v>240</v>
      </c>
      <c r="H53" s="94">
        <f t="shared" ca="1" si="36"/>
        <v>27182849.525688894</v>
      </c>
      <c r="O53" s="85"/>
      <c r="P53" s="85">
        <f ca="1">IF(SUM(Q$44:$GW$44)=0,MIN(O61,-SUM($O52:O53,P52)),0)+MIN(-P52,P60)</f>
        <v>0</v>
      </c>
      <c r="Q53" s="85">
        <f ca="1">IF(SUM(R$44:$GW$44)=0,MIN(P61,-SUM($O52:P53,Q52)),0)+MIN(-Q52,Q60)</f>
        <v>0</v>
      </c>
      <c r="R53" s="85">
        <f ca="1">IF(SUM(S$44:$GW$44)=0,MIN(Q61,-SUM($O52:Q53,R52)),0)+MIN(-R52,R60)</f>
        <v>0</v>
      </c>
      <c r="S53" s="85">
        <f ca="1">IF(SUM(T$44:$GW$44)=0,MIN(R61,-SUM($O52:R53,S52)),0)+MIN(-S52,S60)</f>
        <v>0</v>
      </c>
      <c r="T53" s="85">
        <f ca="1">IF(SUM(U$44:$GW$44)=0,MIN(S61,-SUM($O52:S53,T52)),0)+MIN(-T52,T60)</f>
        <v>0</v>
      </c>
      <c r="U53" s="85">
        <f ca="1">IF(SUM(V$44:$GW$44)=0,MIN(T61,-SUM($O52:T53,U52)),0)+MIN(-U52,U60)</f>
        <v>0</v>
      </c>
      <c r="V53" s="85">
        <f ca="1">IF(SUM(W$44:$GW$44)=0,MIN(U61,-SUM($O52:U53,V52)),0)+MIN(-V52,V60)</f>
        <v>0</v>
      </c>
      <c r="W53" s="85">
        <f ca="1">IF(SUM(X$44:$GW$44)=0,MIN(V61,-SUM($O52:V53,W52)),0)+MIN(-W52,W60)</f>
        <v>0</v>
      </c>
      <c r="X53" s="85">
        <f ca="1">IF(SUM(Y$44:$GW$44)=0,MIN(W61,-SUM($O52:W53,X52)),0)+MIN(-X52,X60)</f>
        <v>0</v>
      </c>
      <c r="Y53" s="85">
        <f ca="1">IF(SUM(Z$44:$GW$44)=0,MIN(X61,-SUM($O52:X53,Y52)),0)+MIN(-Y52,Y60)</f>
        <v>0</v>
      </c>
      <c r="Z53" s="85">
        <f ca="1">IF(SUM(AA$44:$GW$44)=0,MIN(Y61,-SUM($O52:Y53,Z52)),0)+MIN(-Z52,Z60)</f>
        <v>0</v>
      </c>
      <c r="AA53" s="85">
        <f ca="1">IF(SUM(AB$44:$GW$44)=0,MIN(Z61,-SUM($O52:Z53,AA52)),0)+MIN(-AA52,AA60)</f>
        <v>0</v>
      </c>
      <c r="AB53" s="85">
        <f ca="1">IF(SUM(AC$44:$GW$44)=0,MIN(AA61,-SUM($O52:AA53,AB52)),0)+MIN(-AB52,AB60)</f>
        <v>0</v>
      </c>
      <c r="AC53" s="85">
        <f ca="1">IF(SUM(AD$44:$GW$44)=0,MIN(AB61,-SUM($O52:AB53,AC52)),0)+MIN(-AC52,AC60)</f>
        <v>0</v>
      </c>
      <c r="AD53" s="85">
        <f ca="1">IF(SUM(AE$44:$GW$44)=0,MIN(AC61,-SUM($O52:AC53,AD52)),0)+MIN(-AD52,AD60)</f>
        <v>0</v>
      </c>
      <c r="AE53" s="85">
        <f ca="1">IF(SUM(AF$44:$GW$44)=0,MIN(AD61,-SUM($O52:AD53,AE52)),0)+MIN(-AE52,AE60)</f>
        <v>0</v>
      </c>
      <c r="AF53" s="85">
        <f ca="1">IF(SUM(AG$44:$GW$44)=0,MIN(AE61,-SUM($O52:AE53,AF52)),0)+MIN(-AF52,AF60)</f>
        <v>0</v>
      </c>
      <c r="AG53" s="85">
        <f ca="1">IF(SUM(AH$44:$GW$44)=0,MIN(AF61,-SUM($O52:AF53,AG52)),0)+MIN(-AG52,AG60)</f>
        <v>0</v>
      </c>
      <c r="AH53" s="85">
        <f ca="1">IF(SUM(AI$44:$GW$44)=0,MIN(AG61,-SUM($O52:AG53,AH52)),0)+MIN(-AH52,AH60)</f>
        <v>0</v>
      </c>
      <c r="AI53" s="85">
        <f ca="1">IF(SUM(AJ$44:$GW$44)=0,MIN(AH61,-SUM($O52:AH53,AI52)),0)+MIN(-AI52,AI60)</f>
        <v>0</v>
      </c>
      <c r="AJ53" s="85">
        <f ca="1">IF(SUM(AK$44:$GW$44)=0,MIN(AI61,-SUM($O52:AI53,AJ52)),0)+MIN(-AJ52,AJ60)</f>
        <v>0</v>
      </c>
      <c r="AK53" s="85">
        <f ca="1">IF(SUM(AL$44:$GW$44)=0,MIN(AJ61,-SUM($O52:AJ53,AK52)),0)+MIN(-AK52,AK60)</f>
        <v>0</v>
      </c>
      <c r="AL53" s="85">
        <f ca="1">IF(SUM(AM$44:$GW$44)=0,MIN(AK61,-SUM($O52:AK53,AL52)),0)+MIN(-AL52,AL60)</f>
        <v>0</v>
      </c>
      <c r="AM53" s="85">
        <f ca="1">IF(SUM(AN$44:$GW$44)=0,MIN(AL61,-SUM($O52:AL53,AM52)),0)+MIN(-AM52,AM60)</f>
        <v>0</v>
      </c>
      <c r="AN53" s="85">
        <f ca="1">IF(SUM(AO$44:$GW$44)=0,MIN(AM61,-SUM($O52:AM53,AN52)),0)+MIN(-AN52,AN60)</f>
        <v>0</v>
      </c>
      <c r="AO53" s="85">
        <f ca="1">IF(SUM(AP$44:$GW$44)=0,MIN(AN61,-SUM($O52:AN53,AO52)),0)+MIN(-AO52,AO60)</f>
        <v>0</v>
      </c>
      <c r="AP53" s="85">
        <f ca="1">IF(SUM(AQ$44:$GW$44)=0,MIN(AO61,-SUM($O52:AO53,AP52)),0)+MIN(-AP52,AP60)</f>
        <v>0</v>
      </c>
      <c r="AQ53" s="85">
        <f ca="1">IF(SUM(AR$44:$GW$44)=0,MIN(AP61,-SUM($O52:AP53,AQ52)),0)+MIN(-AQ52,AQ60)</f>
        <v>0</v>
      </c>
      <c r="AR53" s="85">
        <f ca="1">IF(SUM(AS$44:$GW$44)=0,MIN(AQ61,-SUM($O52:AQ53,AR52)),0)+MIN(-AR52,AR60)</f>
        <v>0</v>
      </c>
      <c r="AS53" s="85">
        <f ca="1">IF(SUM(AT$44:$GW$44)=0,MIN(AR61,-SUM($O52:AR53,AS52)),0)+MIN(-AS52,AS60)</f>
        <v>0</v>
      </c>
      <c r="AT53" s="85">
        <f ca="1">IF(SUM(AU$44:$GW$44)=0,MIN(AS61,-SUM($O52:AS53,AT52)),0)+MIN(-AT52,AT60)</f>
        <v>0</v>
      </c>
      <c r="AU53" s="85">
        <f ca="1">IF(SUM(AV$44:$GW$44)=0,MIN(AT61,-SUM($O52:AT53,AU52)),0)+MIN(-AU52,AU60)</f>
        <v>0</v>
      </c>
      <c r="AV53" s="85">
        <f ca="1">IF(SUM(AW$44:$GW$44)=0,MIN(AU61,-SUM($O52:AU53,AV52)),0)+MIN(-AV52,AV60)</f>
        <v>0</v>
      </c>
      <c r="AW53" s="85">
        <f ca="1">IF(SUM(AX$44:$GW$44)=0,MIN(AV61,-SUM($O52:AV53,AW52)),0)+MIN(-AW52,AW60)</f>
        <v>0</v>
      </c>
      <c r="AX53" s="85">
        <f ca="1">IF(SUM(AY$44:$GW$44)=0,MIN(AW61,-SUM($O52:AW53,AX52)),0)+MIN(-AX52,AX60)</f>
        <v>83986.459585824952</v>
      </c>
      <c r="AY53" s="85">
        <f ca="1">IF(SUM(AZ$44:$GW$44)=0,MIN(AX61,-SUM($O52:AX53,AY52)),0)+MIN(-AY52,AY60)</f>
        <v>83986.459585824952</v>
      </c>
      <c r="AZ53" s="85">
        <f ca="1">IF(SUM(BA$44:$GW$44)=0,MIN(AY61,-SUM($O52:AY53,AZ52)),0)+MIN(-AZ52,AZ60)</f>
        <v>83986.459585824952</v>
      </c>
      <c r="BA53" s="85">
        <f ca="1">IF(SUM(BB$44:$GW$44)=0,MIN(AZ61,-SUM($O52:AZ53,BA52)),0)+MIN(-BA52,BA60)</f>
        <v>83986.459585824952</v>
      </c>
      <c r="BB53" s="85">
        <f ca="1">IF(SUM(BC$44:$GW$44)=0,MIN(BA61,-SUM($O52:BA53,BB52)),0)+MIN(-BB52,BB60)</f>
        <v>83877.212953000097</v>
      </c>
      <c r="BC53" s="85">
        <f ca="1">IF(SUM(BD$44:$GW$44)=0,MIN(BB61,-SUM($O52:BB53,BC52)),0)+MIN(-BC52,BC60)</f>
        <v>83877.212953000097</v>
      </c>
      <c r="BD53" s="85">
        <f ca="1">IF(SUM(BE$44:$GW$44)=0,MIN(BC61,-SUM($O52:BC53,BD52)),0)+MIN(-BD52,BD60)</f>
        <v>83877.212953000097</v>
      </c>
      <c r="BE53" s="85">
        <f ca="1">IF(SUM(BF$44:$GW$44)=0,MIN(BD61,-SUM($O52:BD53,BE52)),0)+MIN(-BE52,BE60)</f>
        <v>83877.212953000097</v>
      </c>
      <c r="BF53" s="85">
        <f ca="1">IF(SUM(BG$44:$GW$44)=0,MIN(BE61,-SUM($O52:BE53,BF52)),0)+MIN(-BF52,BF60)</f>
        <v>83877.212953000097</v>
      </c>
      <c r="BG53" s="85">
        <f ca="1">IF(SUM(BH$44:$GW$44)=0,MIN(BF61,-SUM($O52:BF53,BG52)),0)+MIN(-BG52,BG60)</f>
        <v>83877.212953000097</v>
      </c>
      <c r="BH53" s="85">
        <f ca="1">IF(SUM(BI$44:$GW$44)=0,MIN(BG61,-SUM($O52:BG53,BH52)),0)+MIN(-BH52,BH60)</f>
        <v>83879.700155536455</v>
      </c>
      <c r="BI53" s="85">
        <f ca="1">IF(SUM(BJ$44:$GW$44)=0,MIN(BH61,-SUM($O52:BH53,BI52)),0)+MIN(-BI52,BI60)</f>
        <v>83876.867988631013</v>
      </c>
      <c r="BJ53" s="85">
        <f ca="1">IF(SUM(BK$44:$GW$44)=0,MIN(BI61,-SUM($O52:BI53,BJ52)),0)+MIN(-BJ52,BJ60)</f>
        <v>167753.26575524866</v>
      </c>
      <c r="BK53" s="85">
        <f ca="1">IF(SUM(BL$44:$GW$44)=0,MIN(BJ61,-SUM($O52:BJ53,BK52)),0)+MIN(-BK52,BK60)</f>
        <v>167753.26575524866</v>
      </c>
      <c r="BL53" s="85">
        <f ca="1">IF(SUM(BM$44:$GW$44)=0,MIN(BK61,-SUM($O52:BK53,BL52)),0)+MIN(-BL52,BL60)</f>
        <v>167752.29467045641</v>
      </c>
      <c r="BM53" s="85">
        <f ca="1">IF(SUM(BN$44:$GW$44)=0,MIN(BL61,-SUM($O52:BL53,BM52)),0)+MIN(-BM52,BM60)</f>
        <v>167752.29467045641</v>
      </c>
      <c r="BN53" s="85">
        <f ca="1">IF(SUM(BO$44:$GW$44)=0,MIN(BM61,-SUM($O52:BM53,BN52)),0)+MIN(-BN52,BN60)</f>
        <v>167751.83994406671</v>
      </c>
      <c r="BO53" s="85">
        <f ca="1">IF(SUM(BP$44:$GW$44)=0,MIN(BN61,-SUM($O52:BN53,BO52)),0)+MIN(-BO52,BO60)</f>
        <v>167751.83994406671</v>
      </c>
      <c r="BP53" s="85">
        <f ca="1">IF(SUM(BQ$44:$GW$44)=0,MIN(BO61,-SUM($O52:BO53,BP52)),0)+MIN(-BP52,BP60)</f>
        <v>167751.83994406671</v>
      </c>
      <c r="BQ53" s="85">
        <f ca="1">IF(SUM(BR$44:$GW$44)=0,MIN(BP61,-SUM($O52:BP53,BQ52)),0)+MIN(-BQ52,BQ60)</f>
        <v>167751.83994406671</v>
      </c>
      <c r="BR53" s="85">
        <f ca="1">IF(SUM(BS$44:$GW$44)=0,MIN(BQ61,-SUM($O52:BQ53,BR52)),0)+MIN(-BR52,BR60)</f>
        <v>167751.83994406671</v>
      </c>
      <c r="BS53" s="85">
        <f ca="1">IF(SUM(BT$44:$GW$44)=0,MIN(BR61,-SUM($O52:BR53,BS52)),0)+MIN(-BS52,BS60)</f>
        <v>167751.83994406671</v>
      </c>
      <c r="BT53" s="85">
        <f ca="1">IF(SUM(BU$44:$GW$44)=0,MIN(BS61,-SUM($O52:BS53,BT52)),0)+MIN(-BT52,BT60)</f>
        <v>167750.71400249915</v>
      </c>
      <c r="BU53" s="85">
        <f ca="1">IF(SUM(BV$44:$GW$44)=0,MIN(BT61,-SUM($O52:BT53,BU52)),0)+MIN(-BU52,BU60)</f>
        <v>167750.71400249915</v>
      </c>
      <c r="BV53" s="85">
        <f ca="1">IF(SUM(BW$44:$GW$44)=0,MIN(BU61,-SUM($O52:BU53,BV52)),0)+MIN(-BV52,BV60)</f>
        <v>251349.21604011246</v>
      </c>
      <c r="BW53" s="85">
        <f ca="1">IF(SUM(BX$44:$GW$44)=0,MIN(BV61,-SUM($O52:BV53,BW52)),0)+MIN(-BW52,BW60)</f>
        <v>251349.21604011246</v>
      </c>
      <c r="BX53" s="85">
        <f ca="1">IF(SUM(BY$44:$GW$44)=0,MIN(BW61,-SUM($O52:BW53,BX52)),0)+MIN(-BX52,BX60)</f>
        <v>251349.21604011246</v>
      </c>
      <c r="BY53" s="85">
        <f ca="1">IF(SUM(BZ$44:$GW$44)=0,MIN(BX61,-SUM($O52:BX53,BY52)),0)+MIN(-BY52,BY60)</f>
        <v>251348.99651539457</v>
      </c>
      <c r="BZ53" s="85">
        <f ca="1">IF(SUM(CA$44:$GW$44)=0,MIN(BY61,-SUM($O52:BY53,BZ52)),0)+MIN(-BZ52,BZ60)</f>
        <v>250823.90553792228</v>
      </c>
      <c r="CA53" s="85">
        <f ca="1">IF(SUM(CB$44:$GW$44)=0,MIN(BZ61,-SUM($O52:BZ53,CA52)),0)+MIN(-CA52,CA60)</f>
        <v>250823.90553792228</v>
      </c>
      <c r="CB53" s="85">
        <f ca="1">IF(SUM(CC$44:$GW$44)=0,MIN(CA61,-SUM($O52:CA53,CB52)),0)+MIN(-CB52,CB60)</f>
        <v>250823.35884931631</v>
      </c>
      <c r="CC53" s="85">
        <f ca="1">IF(SUM(CD$44:$GW$44)=0,MIN(CB61,-SUM($O52:CB53,CC52)),0)+MIN(-CC52,CC60)</f>
        <v>250823.35884931631</v>
      </c>
      <c r="CD53" s="85">
        <f ca="1">IF(SUM(CE$44:$GW$44)=0,MIN(CC61,-SUM($O52:CC53,CD52)),0)+MIN(-CD52,CD60)</f>
        <v>250823.10625887805</v>
      </c>
      <c r="CE53" s="85">
        <f ca="1">IF(SUM(CF$44:$GW$44)=0,MIN(CD61,-SUM($O52:CD53,CE52)),0)+MIN(-CE52,CE60)</f>
        <v>250823.02042400296</v>
      </c>
      <c r="CF53" s="85">
        <f ca="1">IF(SUM(CG$44:$GW$44)=0,MIN(CE61,-SUM($O52:CE53,CF52)),0)+MIN(-CF52,CF60)</f>
        <v>250437.8381596049</v>
      </c>
      <c r="CG53" s="85">
        <f ca="1">IF(SUM(CH$44:$GW$44)=0,MIN(CF61,-SUM($O52:CF53,CG52)),0)+MIN(-CG52,CG60)</f>
        <v>250437.75634579739</v>
      </c>
      <c r="CH53" s="85">
        <f ca="1">IF(SUM(CI$44:$GW$44)=0,MIN(CG61,-SUM($O52:CG53,CH52)),0)+MIN(-CH52,CH60)</f>
        <v>333938.93882254139</v>
      </c>
      <c r="CI53" s="85">
        <f ca="1">IF(SUM(CJ$44:$GW$44)=0,MIN(CH61,-SUM($O52:CH53,CI52)),0)+MIN(-CI52,CI60)</f>
        <v>333945.0787600209</v>
      </c>
      <c r="CJ53" s="85">
        <f ca="1">IF(SUM(CK$44:$GW$44)=0,MIN(CI61,-SUM($O52:CI53,CJ52)),0)+MIN(-CJ52,CJ60)</f>
        <v>333945.0787600209</v>
      </c>
      <c r="CK53" s="85">
        <f ca="1">IF(SUM(CL$44:$GW$44)=0,MIN(CJ61,-SUM($O52:CJ53,CK52)),0)+MIN(-CK52,CK60)</f>
        <v>333945.0787600209</v>
      </c>
      <c r="CL53" s="85">
        <f ca="1">IF(SUM(CM$44:$GW$44)=0,MIN(CK61,-SUM($O52:CK53,CL52)),0)+MIN(-CL52,CL60)</f>
        <v>333953.3556037519</v>
      </c>
      <c r="CM53" s="85">
        <f ca="1">IF(SUM(CN$44:$GW$44)=0,MIN(CL61,-SUM($O52:CL53,CM52)),0)+MIN(-CM52,CM60)</f>
        <v>333953.73991131102</v>
      </c>
      <c r="CN53" s="85">
        <f ca="1">IF(SUM(CO$44:$GW$44)=0,MIN(CM61,-SUM($O52:CM53,CN52)),0)+MIN(-CN52,CN60)</f>
        <v>333953.29642576963</v>
      </c>
      <c r="CO53" s="85">
        <f ca="1">IF(SUM(CP$44:$GW$44)=0,MIN(CN61,-SUM($O52:CN53,CO52)),0)+MIN(-CO52,CO60)</f>
        <v>333953.29642576963</v>
      </c>
      <c r="CP53" s="85">
        <f ca="1">IF(SUM(CQ$44:$GW$44)=0,MIN(CO61,-SUM($O52:CO53,CP52)),0)+MIN(-CP52,CP60)</f>
        <v>333953.29642576963</v>
      </c>
      <c r="CQ53" s="85">
        <f ca="1">IF(SUM(CR$44:$GW$44)=0,MIN(CP61,-SUM($O52:CP53,CQ52)),0)+MIN(-CQ52,CQ60)</f>
        <v>334090.27443650481</v>
      </c>
      <c r="CR53" s="85">
        <f ca="1">IF(SUM(CS$44:$GW$44)=0,MIN(CQ61,-SUM($O52:CQ53,CR52)),0)+MIN(-CR52,CR60)</f>
        <v>334026.99503154494</v>
      </c>
      <c r="CS53" s="85">
        <f ca="1">IF(SUM(CT$44:$GW$44)=0,MIN(CR61,-SUM($O52:CR53,CS52)),0)+MIN(-CS52,CS60)</f>
        <v>334008.43570487003</v>
      </c>
      <c r="CT53" s="85">
        <f ca="1">IF(SUM(CU$44:$GW$44)=0,MIN(CS61,-SUM($O52:CS53,CT52)),0)+MIN(-CT52,CT60)</f>
        <v>417510.54463108751</v>
      </c>
      <c r="CU53" s="85">
        <f ca="1">IF(SUM(CV$44:$GW$44)=0,MIN(CT61,-SUM($O52:CT53,CU52)),0)+MIN(-CU52,CU60)</f>
        <v>417209.76644136087</v>
      </c>
      <c r="CV53" s="85">
        <f ca="1">IF(SUM(CW$44:$GW$44)=0,MIN(CU61,-SUM($O52:CU53,CV52)),0)+MIN(-CV52,CV60)</f>
        <v>398919.67023269547</v>
      </c>
      <c r="CW53" s="85">
        <f ca="1">IF(SUM(CX$44:$GW$44)=0,MIN(CV61,-SUM($O52:CV53,CW52)),0)+MIN(-CW52,CW60)</f>
        <v>398746.49187003775</v>
      </c>
      <c r="CX53" s="85">
        <f ca="1">IF(SUM(CY$44:$GW$44)=0,MIN(CW61,-SUM($O52:CW53,CX52)),0)+MIN(-CX52,CX60)</f>
        <v>398452.33024750557</v>
      </c>
      <c r="CY53" s="85">
        <f ca="1">IF(SUM(CZ$44:$GW$44)=0,MIN(CX61,-SUM($O52:CX53,CY52)),0)+MIN(-CY52,CY60)</f>
        <v>395757.27046242665</v>
      </c>
      <c r="CZ53" s="85">
        <f ca="1">IF(SUM(DA$44:$GW$44)=0,MIN(CY61,-SUM($O52:CY53,CZ52)),0)+MIN(-CZ52,CZ60)</f>
        <v>395603.37813871034</v>
      </c>
      <c r="DA53" s="85">
        <f ca="1">IF(SUM(DB$44:$GW$44)=0,MIN(CZ61,-SUM($O52:CZ53,DA52)),0)+MIN(-DA52,DA60)</f>
        <v>393420.39678947226</v>
      </c>
      <c r="DB53" s="85">
        <f ca="1">IF(SUM(DC$44:$GW$44)=0,MIN(DA61,-SUM($O52:DA53,DB52)),0)+MIN(-DB52,DB60)</f>
        <v>390158.85842463165</v>
      </c>
      <c r="DC53" s="85">
        <f ca="1">IF(SUM(DD$44:$GW$44)=0,MIN(DB61,-SUM($O52:DB53,DC52)),0)+MIN(-DC52,DC60)</f>
        <v>390013.00782633323</v>
      </c>
      <c r="DD53" s="85">
        <f ca="1">IF(SUM(DE$44:$GW$44)=0,MIN(DC61,-SUM($O52:DC53,DD52)),0)+MIN(-DD52,DD60)</f>
        <v>389879.83977203252</v>
      </c>
      <c r="DE53" s="85">
        <f ca="1">IF(SUM(DF$44:$GW$44)=0,MIN(DD61,-SUM($O52:DD53,DE52)),0)+MIN(-DE52,DE60)</f>
        <v>389554.00322650094</v>
      </c>
      <c r="DF53" s="85">
        <f ca="1">IF(SUM(DG$44:$GW$44)=0,MIN(DE61,-SUM($O52:DE53,DF52)),0)+MIN(-DF52,DF60)</f>
        <v>698065.10956493416</v>
      </c>
      <c r="DG53" s="85">
        <f ca="1">IF(SUM(DH$44:$GW$44)=0,MIN(DF61,-SUM($O52:DF53,DG52)),0)+MIN(-DG52,DG60)</f>
        <v>697971.4901014088</v>
      </c>
      <c r="DH53" s="85">
        <f ca="1">IF(SUM(DI$44:$GW$44)=0,MIN(DG61,-SUM($O52:DG53,DH52)),0)+MIN(-DH52,DH60)</f>
        <v>694011.30320040125</v>
      </c>
      <c r="DI53" s="85">
        <f ca="1">IF(SUM(DJ$44:$GW$44)=0,MIN(DH61,-SUM($O52:DH53,DI52)),0)+MIN(-DI52,DI60)</f>
        <v>693987.14376416791</v>
      </c>
      <c r="DJ53" s="85">
        <f ca="1">IF(SUM(DK$44:$GW$44)=0,MIN(DI61,-SUM($O52:DI53,DJ52)),0)+MIN(-DJ52,DJ60)</f>
        <v>692640.81958493928</v>
      </c>
      <c r="DK53" s="85">
        <f ca="1">IF(SUM(DL$44:$GW$44)=0,MIN(DJ61,-SUM($O52:DJ53,DK52)),0)+MIN(-DK52,DK60)</f>
        <v>692064.84073585179</v>
      </c>
      <c r="DL53" s="85">
        <f ca="1">IF(SUM(DM$44:$GW$44)=0,MIN(DK61,-SUM($O52:DK53,DL52)),0)+MIN(-DL52,DL60)</f>
        <v>689246.20435230783</v>
      </c>
      <c r="DM53" s="85">
        <f ca="1">IF(SUM(DN$44:$GW$44)=0,MIN(DL61,-SUM($O52:DL53,DM52)),0)+MIN(-DM52,DM60)</f>
        <v>689417.0116594258</v>
      </c>
      <c r="DN53" s="85">
        <f ca="1">IF(SUM(DO$44:$GW$44)=0,MIN(DM61,-SUM($O52:DM53,DN52)),0)+MIN(-DN52,DN60)</f>
        <v>689420.3417581371</v>
      </c>
      <c r="DO53" s="85">
        <f ca="1">IF(SUM(DP$44:$GW$44)=0,MIN(DN61,-SUM($O52:DN53,DO52)),0)+MIN(-DO52,DO60)</f>
        <v>688748.0128917906</v>
      </c>
      <c r="DP53" s="85">
        <f ca="1">IF(SUM(DQ$44:$GW$44)=0,MIN(DO61,-SUM($O52:DO53,DP52)),0)+MIN(-DP52,DP60)</f>
        <v>689191.8549273652</v>
      </c>
      <c r="DQ53" s="85">
        <f ca="1">IF(SUM(DR$44:$GW$44)=0,MIN(DP61,-SUM($O52:DP53,DQ52)),0)+MIN(-DQ52,DQ60)</f>
        <v>689088.26396621158</v>
      </c>
      <c r="DR53" s="85">
        <f ca="1">IF(SUM(DS$44:$GW$44)=0,MIN(DQ61,-SUM($O52:DQ53,DR52)),0)+MIN(-DR52,DR60)</f>
        <v>683936.79296261375</v>
      </c>
      <c r="DS53" s="85">
        <f ca="1">IF(SUM(DT$44:$GW$44)=0,MIN(DR61,-SUM($O52:DR53,DS52)),0)+MIN(-DS52,DS60)</f>
        <v>678362.21025302575</v>
      </c>
      <c r="DT53" s="85">
        <f ca="1">IF(SUM(DU$44:$GW$44)=0,MIN(DS61,-SUM($O52:DS53,DT52)),0)+MIN(-DT52,DT60)</f>
        <v>677264.32573031203</v>
      </c>
      <c r="DU53" s="85">
        <f ca="1">IF(SUM(DV$44:$GW$44)=0,MIN(DT61,-SUM($O52:DT53,DU52)),0)+MIN(-DU52,DU60)</f>
        <v>674996.77828055201</v>
      </c>
      <c r="DV53" s="85">
        <f ca="1">IF(SUM(DW$44:$GW$44)=0,MIN(DU61,-SUM($O52:DU53,DV52)),0)+MIN(-DV52,DV60)</f>
        <v>674994.19933046366</v>
      </c>
      <c r="DW53" s="85">
        <f ca="1">IF(SUM(DX$44:$GW$44)=0,MIN(DV61,-SUM($O52:DV53,DW52)),0)+MIN(-DW52,DW60)</f>
        <v>675348.23216952477</v>
      </c>
      <c r="DX53" s="85">
        <f ca="1">IF(SUM(DY$44:$GW$44)=0,MIN(DW61,-SUM($O52:DW53,DX52)),0)+MIN(-DX52,DX60)</f>
        <v>0</v>
      </c>
      <c r="DY53" s="85">
        <f ca="1">IF(SUM(DZ$44:$GW$44)=0,MIN(DX61,-SUM($O52:DX53,DY52)),0)+MIN(-DY52,DY60)</f>
        <v>0</v>
      </c>
      <c r="DZ53" s="85">
        <f ca="1">IF(SUM(EA$44:$GW$44)=0,MIN(DY61,-SUM($O52:DY53,DZ52)),0)+MIN(-DZ52,DZ60)</f>
        <v>0</v>
      </c>
      <c r="EA53" s="85">
        <f ca="1">IF(SUM(EB$44:$GW$44)=0,MIN(DZ61,-SUM($O52:DZ53,EA52)),0)+MIN(-EA52,EA60)</f>
        <v>0</v>
      </c>
      <c r="EB53" s="85">
        <f ca="1">IF(SUM(EC$44:$GW$44)=0,MIN(EA61,-SUM($O52:EA53,EB52)),0)+MIN(-EB52,EB60)</f>
        <v>0</v>
      </c>
      <c r="EC53" s="85">
        <f ca="1">IF(SUM(ED$44:$GW$44)=0,MIN(EB61,-SUM($O52:EB53,EC52)),0)+MIN(-EC52,EC60)</f>
        <v>0</v>
      </c>
      <c r="ED53" s="85">
        <f ca="1">IF(SUM(EE$44:$GW$44)=0,MIN(EC61,-SUM($O52:EC53,ED52)),0)+MIN(-ED52,ED60)</f>
        <v>0</v>
      </c>
      <c r="EE53" s="85">
        <f ca="1">IF(SUM(EF$44:$GW$44)=0,MIN(ED61,-SUM($O52:ED53,EE52)),0)+MIN(-EE52,EE60)</f>
        <v>0</v>
      </c>
      <c r="EF53" s="85">
        <f ca="1">IF(SUM(EG$44:$GW$44)=0,MIN(EE61,-SUM($O52:EE53,EF52)),0)+MIN(-EF52,EF60)</f>
        <v>0</v>
      </c>
      <c r="EG53" s="85">
        <f ca="1">IF(SUM(EH$44:$GW$44)=0,MIN(EF61,-SUM($O52:EF53,EG52)),0)+MIN(-EG52,EG60)</f>
        <v>0</v>
      </c>
      <c r="EH53" s="85">
        <f ca="1">IF(SUM(EI$44:$GW$44)=0,MIN(EG61,-SUM($O52:EG53,EH52)),0)+MIN(-EH52,EH60)</f>
        <v>0</v>
      </c>
      <c r="EI53" s="85">
        <f ca="1">IF(SUM(EJ$44:$GW$44)=0,MIN(EH61,-SUM($O52:EH53,EI52)),0)+MIN(-EI52,EI60)</f>
        <v>0</v>
      </c>
      <c r="EJ53" s="85">
        <f ca="1">IF(SUM(EK$44:$GW$44)=0,MIN(EI61,-SUM($O52:EI53,EJ52)),0)+MIN(-EJ52,EJ60)</f>
        <v>0</v>
      </c>
      <c r="EK53" s="85">
        <f ca="1">IF(SUM(EL$44:$GW$44)=0,MIN(EJ61,-SUM($O52:EJ53,EK52)),0)+MIN(-EK52,EK60)</f>
        <v>0</v>
      </c>
      <c r="EL53" s="85">
        <f ca="1">IF(SUM(EM$44:$GW$44)=0,MIN(EK61,-SUM($O52:EK53,EL52)),0)+MIN(-EL52,EL60)</f>
        <v>0</v>
      </c>
      <c r="EM53" s="85">
        <f ca="1">IF(SUM(EN$44:$GW$44)=0,MIN(EL61,-SUM($O52:EL53,EM52)),0)+MIN(-EM52,EM60)</f>
        <v>0</v>
      </c>
      <c r="EN53" s="85">
        <f ca="1">IF(SUM(EO$44:$GW$44)=0,MIN(EM61,-SUM($O52:EM53,EN52)),0)+MIN(-EN52,EN60)</f>
        <v>0</v>
      </c>
      <c r="EO53" s="85">
        <f ca="1">IF(SUM(EP$44:$GW$44)=0,MIN(EN61,-SUM($O52:EN53,EO52)),0)+MIN(-EO52,EO60)</f>
        <v>0</v>
      </c>
      <c r="EP53" s="85">
        <f ca="1">IF(SUM(EQ$44:$GW$44)=0,MIN(EO61,-SUM($O52:EO53,EP52)),0)+MIN(-EP52,EP60)</f>
        <v>0</v>
      </c>
      <c r="EQ53" s="85">
        <f ca="1">IF(SUM(ER$44:$GW$44)=0,MIN(EP61,-SUM($O52:EP53,EQ52)),0)+MIN(-EQ52,EQ60)</f>
        <v>0</v>
      </c>
      <c r="ER53" s="85">
        <f ca="1">IF(SUM(ES$44:$GW$44)=0,MIN(EQ61,-SUM($O52:EQ53,ER52)),0)+MIN(-ER52,ER60)</f>
        <v>0</v>
      </c>
      <c r="ES53" s="85">
        <f ca="1">IF(SUM(ET$44:$GW$44)=0,MIN(ER61,-SUM($O52:ER53,ES52)),0)+MIN(-ES52,ES60)</f>
        <v>0</v>
      </c>
      <c r="ET53" s="85">
        <f ca="1">IF(SUM(EU$44:$GW$44)=0,MIN(ES61,-SUM($O52:ES53,ET52)),0)+MIN(-ET52,ET60)</f>
        <v>0</v>
      </c>
      <c r="EU53" s="85">
        <f ca="1">IF(SUM(EV$44:$GW$44)=0,MIN(ET61,-SUM($O52:ET53,EU52)),0)+MIN(-EU52,EU60)</f>
        <v>0</v>
      </c>
      <c r="EV53" s="85">
        <f ca="1">IF(SUM(EW$44:$GW$44)=0,MIN(EU61,-SUM($O52:EU53,EV52)),0)+MIN(-EV52,EV60)</f>
        <v>0</v>
      </c>
      <c r="EW53" s="85">
        <f ca="1">IF(SUM(EX$44:$GW$44)=0,MIN(EV61,-SUM($O52:EV53,EW52)),0)+MIN(-EW52,EW60)</f>
        <v>0</v>
      </c>
      <c r="EX53" s="85">
        <f ca="1">IF(SUM(EY$44:$GW$44)=0,MIN(EW61,-SUM($O52:EW53,EX52)),0)+MIN(-EX52,EX60)</f>
        <v>0</v>
      </c>
      <c r="EY53" s="85">
        <f ca="1">IF(SUM(EZ$44:$GW$44)=0,MIN(EX61,-SUM($O52:EX53,EY52)),0)+MIN(-EY52,EY60)</f>
        <v>0</v>
      </c>
      <c r="EZ53" s="85">
        <f ca="1">IF(SUM(FA$44:$GW$44)=0,MIN(EY61,-SUM($O52:EY53,EZ52)),0)+MIN(-EZ52,EZ60)</f>
        <v>0</v>
      </c>
      <c r="FA53" s="85">
        <f ca="1">IF(SUM(FB$44:$GW$44)=0,MIN(EZ61,-SUM($O52:EZ53,FA52)),0)+MIN(-FA52,FA60)</f>
        <v>0</v>
      </c>
      <c r="FB53" s="85">
        <f ca="1">IF(SUM(FC$44:$GW$44)=0,MIN(FA61,-SUM($O52:FA53,FB52)),0)+MIN(-FB52,FB60)</f>
        <v>0</v>
      </c>
      <c r="FC53" s="85">
        <f ca="1">IF(SUM(FD$44:$GW$44)=0,MIN(FB61,-SUM($O52:FB53,FC52)),0)+MIN(-FC52,FC60)</f>
        <v>0</v>
      </c>
      <c r="FD53" s="85">
        <f ca="1">IF(SUM(FE$44:$GW$44)=0,MIN(FC61,-SUM($O52:FC53,FD52)),0)+MIN(-FD52,FD60)</f>
        <v>0</v>
      </c>
      <c r="FE53" s="85">
        <f ca="1">IF(SUM(FF$44:$GW$44)=0,MIN(FD61,-SUM($O52:FD53,FE52)),0)+MIN(-FE52,FE60)</f>
        <v>0</v>
      </c>
      <c r="FF53" s="85">
        <f ca="1">IF(SUM(FG$44:$GW$44)=0,MIN(FE61,-SUM($O52:FE53,FF52)),0)+MIN(-FF52,FF60)</f>
        <v>0</v>
      </c>
      <c r="FG53" s="85">
        <f ca="1">IF(SUM(FH$44:$GW$44)=0,MIN(FF61,-SUM($O52:FF53,FG52)),0)+MIN(-FG52,FG60)</f>
        <v>0</v>
      </c>
      <c r="FH53" s="85">
        <f ca="1">IF(SUM(FI$44:$GW$44)=0,MIN(FG61,-SUM($O52:FG53,FH52)),0)+MIN(-FH52,FH60)</f>
        <v>0</v>
      </c>
      <c r="FI53" s="85">
        <f ca="1">IF(SUM(FJ$44:$GW$44)=0,MIN(FH61,-SUM($O52:FH53,FI52)),0)+MIN(-FI52,FI60)</f>
        <v>0</v>
      </c>
      <c r="FJ53" s="85">
        <f ca="1">IF(SUM(FK$44:$GW$44)=0,MIN(FI61,-SUM($O52:FI53,FJ52)),0)+MIN(-FJ52,FJ60)</f>
        <v>0</v>
      </c>
      <c r="FK53" s="85">
        <f ca="1">IF(SUM(FL$44:$GW$44)=0,MIN(FJ61,-SUM($O52:FJ53,FK52)),0)+MIN(-FK52,FK60)</f>
        <v>0</v>
      </c>
      <c r="FL53" s="85">
        <f ca="1">IF(SUM(FM$44:$GW$44)=0,MIN(FK61,-SUM($O52:FK53,FL52)),0)+MIN(-FL52,FL60)</f>
        <v>0</v>
      </c>
      <c r="FM53" s="85">
        <f ca="1">IF(SUM(FN$44:$GW$44)=0,MIN(FL61,-SUM($O52:FL53,FM52)),0)+MIN(-FM52,FM60)</f>
        <v>0</v>
      </c>
      <c r="FN53" s="85">
        <f ca="1">IF(SUM(FO$44:$GW$44)=0,MIN(FM61,-SUM($O52:FM53,FN52)),0)+MIN(-FN52,FN60)</f>
        <v>0</v>
      </c>
      <c r="FO53" s="85">
        <f ca="1">IF(SUM(FP$44:$GW$44)=0,MIN(FN61,-SUM($O52:FN53,FO52)),0)+MIN(-FO52,FO60)</f>
        <v>0</v>
      </c>
      <c r="FP53" s="85">
        <f ca="1">IF(SUM(FQ$44:$GW$44)=0,MIN(FO61,-SUM($O52:FO53,FP52)),0)+MIN(-FP52,FP60)</f>
        <v>0</v>
      </c>
      <c r="FQ53" s="85">
        <f ca="1">IF(SUM(FR$44:$GW$44)=0,MIN(FP61,-SUM($O52:FP53,FQ52)),0)+MIN(-FQ52,FQ60)</f>
        <v>0</v>
      </c>
      <c r="FR53" s="85">
        <f ca="1">IF(SUM(FS$44:$GW$44)=0,MIN(FQ61,-SUM($O52:FQ53,FR52)),0)+MIN(-FR52,FR60)</f>
        <v>0</v>
      </c>
      <c r="FS53" s="85">
        <f ca="1">IF(SUM(FT$44:$GW$44)=0,MIN(FR61,-SUM($O52:FR53,FS52)),0)+MIN(-FS52,FS60)</f>
        <v>0</v>
      </c>
      <c r="FT53" s="85">
        <f ca="1">IF(SUM(FU$44:$GW$44)=0,MIN(FS61,-SUM($O52:FS53,FT52)),0)+MIN(-FT52,FT60)</f>
        <v>0</v>
      </c>
      <c r="FU53" s="85">
        <f ca="1">IF(SUM(FV$44:$GW$44)=0,MIN(FT61,-SUM($O52:FT53,FU52)),0)+MIN(-FU52,FU60)</f>
        <v>0</v>
      </c>
      <c r="FV53" s="85">
        <f ca="1">IF(SUM(FW$44:$GW$44)=0,MIN(FU61,-SUM($O52:FU53,FV52)),0)+MIN(-FV52,FV60)</f>
        <v>0</v>
      </c>
      <c r="FW53" s="85">
        <f ca="1">IF(SUM(FX$44:$GW$44)=0,MIN(FV61,-SUM($O52:FV53,FW52)),0)+MIN(-FW52,FW60)</f>
        <v>0</v>
      </c>
      <c r="FX53" s="85">
        <f ca="1">IF(SUM(FY$44:$GW$44)=0,MIN(FW61,-SUM($O52:FW53,FX52)),0)+MIN(-FX52,FX60)</f>
        <v>0</v>
      </c>
      <c r="FY53" s="85">
        <f ca="1">IF(SUM(FZ$44:$GW$44)=0,MIN(FX61,-SUM($O52:FX53,FY52)),0)+MIN(-FY52,FY60)</f>
        <v>0</v>
      </c>
      <c r="FZ53" s="85">
        <f ca="1">IF(SUM(GA$44:$GW$44)=0,MIN(FY61,-SUM($O52:FY53,FZ52)),0)+MIN(-FZ52,FZ60)</f>
        <v>0</v>
      </c>
      <c r="GA53" s="85">
        <f ca="1">IF(SUM(GB$44:$GW$44)=0,MIN(FZ61,-SUM($O52:FZ53,GA52)),0)+MIN(-GA52,GA60)</f>
        <v>0</v>
      </c>
      <c r="GB53" s="85">
        <f ca="1">IF(SUM(GC$44:$GW$44)=0,MIN(GA61,-SUM($O52:GA53,GB52)),0)+MIN(-GB52,GB60)</f>
        <v>0</v>
      </c>
      <c r="GC53" s="85">
        <f ca="1">IF(SUM(GD$44:$GW$44)=0,MIN(GB61,-SUM($O52:GB53,GC52)),0)+MIN(-GC52,GC60)</f>
        <v>0</v>
      </c>
      <c r="GD53" s="85">
        <f ca="1">IF(SUM(GE$44:$GW$44)=0,MIN(GC61,-SUM($O52:GC53,GD52)),0)+MIN(-GD52,GD60)</f>
        <v>0</v>
      </c>
      <c r="GE53" s="85">
        <f ca="1">IF(SUM(GF$44:$GW$44)=0,MIN(GD61,-SUM($O52:GD53,GE52)),0)+MIN(-GE52,GE60)</f>
        <v>0</v>
      </c>
      <c r="GF53" s="85">
        <f ca="1">IF(SUM(GG$44:$GW$44)=0,MIN(GE61,-SUM($O52:GE53,GF52)),0)+MIN(-GF52,GF60)</f>
        <v>0</v>
      </c>
      <c r="GG53" s="85">
        <f ca="1">IF(SUM(GH$44:$GW$44)=0,MIN(GF61,-SUM($O52:GF53,GG52)),0)+MIN(-GG52,GG60)</f>
        <v>0</v>
      </c>
      <c r="GH53" s="85">
        <f ca="1">IF(SUM(GI$44:$GW$44)=0,MIN(GG61,-SUM($O52:GG53,GH52)),0)+MIN(-GH52,GH60)</f>
        <v>0</v>
      </c>
      <c r="GI53" s="85">
        <f ca="1">IF(SUM(GJ$44:$GW$44)=0,MIN(GH61,-SUM($O52:GH53,GI52)),0)+MIN(-GI52,GI60)</f>
        <v>0</v>
      </c>
      <c r="GJ53" s="85">
        <f ca="1">IF(SUM(GK$44:$GW$44)=0,MIN(GI61,-SUM($O52:GI53,GJ52)),0)+MIN(-GJ52,GJ60)</f>
        <v>0</v>
      </c>
      <c r="GK53" s="85">
        <f ca="1">IF(SUM(GL$44:$GW$44)=0,MIN(GJ61,-SUM($O52:GJ53,GK52)),0)+MIN(-GK52,GK60)</f>
        <v>0</v>
      </c>
      <c r="GL53" s="85">
        <f ca="1">IF(SUM(GM$44:$GW$44)=0,MIN(GK61,-SUM($O52:GK53,GL52)),0)+MIN(-GL52,GL60)</f>
        <v>0</v>
      </c>
      <c r="GM53" s="85">
        <f ca="1">IF(SUM(GN$44:$GW$44)=0,MIN(GL61,-SUM($O52:GL53,GM52)),0)+MIN(-GM52,GM60)</f>
        <v>0</v>
      </c>
      <c r="GN53" s="85">
        <f ca="1">IF(SUM(GO$44:$GW$44)=0,MIN(GM61,-SUM($O52:GM53,GN52)),0)+MIN(-GN52,GN60)</f>
        <v>0</v>
      </c>
      <c r="GO53" s="85">
        <f ca="1">IF(SUM(GP$44:$GW$44)=0,MIN(GN61,-SUM($O52:GN53,GO52)),0)+MIN(-GO52,GO60)</f>
        <v>0</v>
      </c>
      <c r="GP53" s="85">
        <f ca="1">IF(SUM(GQ$44:$GW$44)=0,MIN(GO61,-SUM($O52:GO53,GP52)),0)+MIN(-GP52,GP60)</f>
        <v>0</v>
      </c>
      <c r="GQ53" s="85">
        <f ca="1">IF(SUM(GR$44:$GW$44)=0,MIN(GP61,-SUM($O52:GP53,GQ52)),0)+MIN(-GQ52,GQ60)</f>
        <v>0</v>
      </c>
      <c r="GR53" s="85">
        <f ca="1">IF(SUM(GS$44:$GW$44)=0,MIN(GQ61,-SUM($O52:GQ53,GR52)),0)+MIN(-GR52,GR60)</f>
        <v>0</v>
      </c>
      <c r="GS53" s="85">
        <f ca="1">IF(SUM(GT$44:$GW$44)=0,MIN(GR61,-SUM($O52:GR53,GS52)),0)+MIN(-GS52,GS60)</f>
        <v>0</v>
      </c>
      <c r="GT53" s="85">
        <f ca="1">IF(SUM(GU$44:$GW$44)=0,MIN(GS61,-SUM($O52:GS53,GT52)),0)+MIN(-GT52,GT60)</f>
        <v>0</v>
      </c>
      <c r="GU53" s="85">
        <f ca="1">IF(SUM(GV$44:$GW$44)=0,MIN(GT61,-SUM($O52:GT53,GU52)),0)+MIN(-GU52,GU60)</f>
        <v>0</v>
      </c>
      <c r="GV53" s="85">
        <f ca="1">IF(SUM(GW$44:$GW$44)=0,MIN(GU61,-SUM($O52:GU53,GV52)),0)+MIN(-GV52,GV60)</f>
        <v>0</v>
      </c>
      <c r="GW53" s="85">
        <f ca="1">IF(SUM($GW$44:GX$44)=0,MIN(GV61,-SUM($O52:GV53,GW52)),0)+MIN(-GW52,GW60)</f>
        <v>0</v>
      </c>
      <c r="GY53" s="85">
        <f t="shared" ca="1" si="37"/>
        <v>0</v>
      </c>
      <c r="GZ53" s="85">
        <f t="shared" ca="1" si="38"/>
        <v>0</v>
      </c>
      <c r="HA53" s="85">
        <f t="shared" ca="1" si="38"/>
        <v>0</v>
      </c>
      <c r="HB53" s="85">
        <f t="shared" ca="1" si="38"/>
        <v>1006965.6842054678</v>
      </c>
      <c r="HC53" s="85">
        <f t="shared" ca="1" si="38"/>
        <v>2013023.5885208088</v>
      </c>
      <c r="HD53" s="85">
        <f t="shared" ca="1" si="38"/>
        <v>3011212.8945984924</v>
      </c>
      <c r="HE53" s="85">
        <f t="shared" ca="1" si="38"/>
        <v>4007666.8650678955</v>
      </c>
      <c r="HF53" s="85">
        <f t="shared" ca="1" si="38"/>
        <v>4775225.5580627946</v>
      </c>
      <c r="HG53" s="85">
        <f t="shared" ca="1" si="38"/>
        <v>8303852.3965069428</v>
      </c>
      <c r="HH53" s="85">
        <f t="shared" ca="1" si="38"/>
        <v>4064902.5387264919</v>
      </c>
      <c r="HI53" s="85">
        <f t="shared" ca="1" si="38"/>
        <v>0</v>
      </c>
      <c r="HJ53" s="85">
        <f t="shared" ca="1" si="38"/>
        <v>0</v>
      </c>
      <c r="HK53" s="85">
        <f t="shared" ca="1" si="38"/>
        <v>0</v>
      </c>
      <c r="HL53" s="85">
        <f t="shared" ca="1" si="38"/>
        <v>0</v>
      </c>
      <c r="HM53" s="85">
        <f t="shared" ca="1" si="38"/>
        <v>0</v>
      </c>
      <c r="HN53" s="85">
        <f t="shared" ca="1" si="38"/>
        <v>0</v>
      </c>
      <c r="HO53" s="85">
        <f t="shared" ca="1" si="39"/>
        <v>27182849.525688894</v>
      </c>
    </row>
    <row r="54" spans="2:223" ht="14.65" customHeight="1" x14ac:dyDescent="0.75">
      <c r="B54" t="s">
        <v>241</v>
      </c>
      <c r="H54" s="94">
        <f t="shared" ca="1" si="36"/>
        <v>-12098151.994169656</v>
      </c>
      <c r="O54" s="94">
        <f ca="1">-O$50*IF(O$6&lt;=$C$3,Assumptions!$D9,Assumptions!$E9)/12</f>
        <v>-5418.4313750000001</v>
      </c>
      <c r="P54" s="94">
        <f ca="1">-P$50*IF(P$6&lt;=$C$3,Assumptions!$D9,Assumptions!$E9)/12</f>
        <v>-5418.4313750000001</v>
      </c>
      <c r="Q54" s="94">
        <f ca="1">-Q$50*IF(Q$6&lt;=$C$3,Assumptions!$D9,Assumptions!$E9)/12</f>
        <v>-5418.4313750000001</v>
      </c>
      <c r="R54" s="94">
        <f ca="1">-R$50*IF(R$6&lt;=$C$3,Assumptions!$D9,Assumptions!$E9)/12</f>
        <v>-11066.7515</v>
      </c>
      <c r="S54" s="94">
        <f ca="1">-S$50*IF(S$6&lt;=$C$3,Assumptions!$D9,Assumptions!$E9)/12</f>
        <v>-17219.905908828503</v>
      </c>
      <c r="T54" s="94">
        <f ca="1">-T$50*IF(T$6&lt;=$C$3,Assumptions!$D9,Assumptions!$E9)/12</f>
        <v>-17219.905908828503</v>
      </c>
      <c r="U54" s="94">
        <f ca="1">-U$50*IF(U$6&lt;=$C$3,Assumptions!$D9,Assumptions!$E9)/12</f>
        <v>-27840.970070431711</v>
      </c>
      <c r="V54" s="94">
        <f ca="1">-V$50*IF(V$6&lt;=$C$3,Assumptions!$D9,Assumptions!$E9)/12</f>
        <v>-27840.970070431711</v>
      </c>
      <c r="W54" s="94">
        <f ca="1">-W$50*IF(W$6&lt;=$C$3,Assumptions!$D9,Assumptions!$E9)/12</f>
        <v>-37379.121629364476</v>
      </c>
      <c r="X54" s="94">
        <f ca="1">-X$50*IF(X$6&lt;=$C$3,Assumptions!$D9,Assumptions!$E9)/12</f>
        <v>-53159.610338604572</v>
      </c>
      <c r="Y54" s="94">
        <f ca="1">-Y$50*IF(Y$6&lt;=$C$3,Assumptions!$D9,Assumptions!$E9)/12</f>
        <v>-53159.610338604572</v>
      </c>
      <c r="Z54" s="94">
        <f ca="1">-Z$50*IF(Z$6&lt;=$C$3,Assumptions!$D9,Assumptions!$E9)/12</f>
        <v>-53159.610338604572</v>
      </c>
      <c r="AA54" s="94">
        <f ca="1">-AA$50*IF(AA$6&lt;=$C$3,Assumptions!$D9,Assumptions!$E9)/12</f>
        <v>-59810.120564278397</v>
      </c>
      <c r="AB54" s="94">
        <f ca="1">-AB$50*IF(AB$6&lt;=$C$3,Assumptions!$D9,Assumptions!$E9)/12</f>
        <v>-62318.434757860021</v>
      </c>
      <c r="AC54" s="94">
        <f ca="1">-AC$50*IF(AC$6&lt;=$C$3,Assumptions!$D9,Assumptions!$E9)/12</f>
        <v>-69209.166208638431</v>
      </c>
      <c r="AD54" s="94">
        <f ca="1">-AD$50*IF(AD$6&lt;=$C$3,Assumptions!$D9,Assumptions!$E9)/12</f>
        <v>-69209.166208638431</v>
      </c>
      <c r="AE54" s="94">
        <f ca="1">-AE$50*IF(AE$6&lt;=$C$3,Assumptions!$D9,Assumptions!$E9)/12</f>
        <v>-69209.166208638431</v>
      </c>
      <c r="AF54" s="94">
        <f ca="1">-AF$50*IF(AF$6&lt;=$C$3,Assumptions!$D9,Assumptions!$E9)/12</f>
        <v>-69209.166208638431</v>
      </c>
      <c r="AG54" s="94">
        <f ca="1">-AG$50*IF(AG$6&lt;=$C$3,Assumptions!$D9,Assumptions!$E9)/12</f>
        <v>-74353.847711504219</v>
      </c>
      <c r="AH54" s="94">
        <f ca="1">-AH$50*IF(AH$6&lt;=$C$3,Assumptions!$D9,Assumptions!$E9)/12</f>
        <v>-74353.847711504219</v>
      </c>
      <c r="AI54" s="94">
        <f ca="1">-AI$50*IF(AI$6&lt;=$C$3,Assumptions!$D9,Assumptions!$E9)/12</f>
        <v>-91719.326207245424</v>
      </c>
      <c r="AJ54" s="94">
        <f ca="1">-AJ$50*IF(AJ$6&lt;=$C$3,Assumptions!$D9,Assumptions!$E9)/12</f>
        <v>-91719.326207245424</v>
      </c>
      <c r="AK54" s="94">
        <f ca="1">-AK$50*IF(AK$6&lt;=$C$3,Assumptions!$D9,Assumptions!$E9)/12</f>
        <v>-100688.3302518234</v>
      </c>
      <c r="AL54" s="94">
        <f ca="1">-AL$50*IF(AL$6&lt;=$C$3,Assumptions!$D9,Assumptions!$E9)/12</f>
        <v>-100688.3302518234</v>
      </c>
      <c r="AM54" s="94">
        <f ca="1">-AM$50*IF(AM$6&lt;=$C$3,Assumptions!$D9,Assumptions!$E9)/12</f>
        <v>-105605.26975182339</v>
      </c>
      <c r="AN54" s="94">
        <f ca="1">-AN$50*IF(AN$6&lt;=$C$3,Assumptions!$D9,Assumptions!$E9)/12</f>
        <v>-110671.54516213753</v>
      </c>
      <c r="AO54" s="94">
        <f ca="1">-AO$50*IF(AO$6&lt;=$C$3,Assumptions!$D9,Assumptions!$E9)/12</f>
        <v>-115251.40609419973</v>
      </c>
      <c r="AP54" s="94">
        <f ca="1">-AP$50*IF(AP$6&lt;=$C$3,Assumptions!$D9,Assumptions!$E9)/12</f>
        <v>-115251.40609419973</v>
      </c>
      <c r="AQ54" s="94">
        <f ca="1">-AQ$50*IF(AQ$6&lt;=$C$3,Assumptions!$D9,Assumptions!$E9)/12</f>
        <v>-125979.68937873741</v>
      </c>
      <c r="AR54" s="94">
        <f ca="1">-AR$50*IF(AR$6&lt;=$C$3,Assumptions!$D9,Assumptions!$E9)/12</f>
        <v>-125979.68937873741</v>
      </c>
      <c r="AS54" s="94">
        <f ca="1">-AS$50*IF(AS$6&lt;=$C$3,Assumptions!$D9,Assumptions!$E9)/12</f>
        <v>-125979.68937873741</v>
      </c>
      <c r="AT54" s="94">
        <f ca="1">-AT$50*IF(AT$6&lt;=$C$3,Assumptions!$D9,Assumptions!$E9)/12</f>
        <v>-125979.68937873741</v>
      </c>
      <c r="AU54" s="94">
        <f ca="1">-AU$50*IF(AU$6&lt;=$C$3,Assumptions!$D9,Assumptions!$E9)/12</f>
        <v>-125979.68937873741</v>
      </c>
      <c r="AV54" s="94">
        <f ca="1">-AV$50*IF(AV$6&lt;=$C$3,Assumptions!$D9,Assumptions!$E9)/12</f>
        <v>-125979.68937873741</v>
      </c>
      <c r="AW54" s="94">
        <f ca="1">-AW$50*IF(AW$6&lt;=$C$3,Assumptions!$D9,Assumptions!$E9)/12</f>
        <v>-125979.68937873741</v>
      </c>
      <c r="AX54" s="94">
        <f ca="1">-AX$50*IF(AX$6&lt;=$C$3,Assumptions!$D9,Assumptions!$E9)/12</f>
        <v>-125979.68937873741</v>
      </c>
      <c r="AY54" s="94">
        <f ca="1">-AY$50*IF(AY$6&lt;=$C$3,Assumptions!$D9,Assumptions!$E9)/12</f>
        <v>-125979.68937873741</v>
      </c>
      <c r="AZ54" s="94">
        <f ca="1">-AZ$50*IF(AZ$6&lt;=$C$3,Assumptions!$D9,Assumptions!$E9)/12</f>
        <v>-125979.68937873741</v>
      </c>
      <c r="BA54" s="94">
        <f ca="1">-BA$50*IF(BA$6&lt;=$C$3,Assumptions!$D9,Assumptions!$E9)/12</f>
        <v>-125979.68937873741</v>
      </c>
      <c r="BB54" s="94">
        <f ca="1">-BB$50*IF(BB$6&lt;=$C$3,Assumptions!$D9,Assumptions!$E9)/12</f>
        <v>-125815.81942950014</v>
      </c>
      <c r="BC54" s="94">
        <f ca="1">-BC$50*IF(BC$6&lt;=$C$3,Assumptions!$D9,Assumptions!$E9)/12</f>
        <v>-125815.81942950014</v>
      </c>
      <c r="BD54" s="94">
        <f ca="1">-BD$50*IF(BD$6&lt;=$C$3,Assumptions!$D9,Assumptions!$E9)/12</f>
        <v>-125815.81942950014</v>
      </c>
      <c r="BE54" s="94">
        <f ca="1">-BE$50*IF(BE$6&lt;=$C$3,Assumptions!$D9,Assumptions!$E9)/12</f>
        <v>-125815.81942950014</v>
      </c>
      <c r="BF54" s="94">
        <f ca="1">-BF$50*IF(BF$6&lt;=$C$3,Assumptions!$D9,Assumptions!$E9)/12</f>
        <v>-125815.81942950014</v>
      </c>
      <c r="BG54" s="94">
        <f ca="1">-BG$50*IF(BG$6&lt;=$C$3,Assumptions!$D9,Assumptions!$E9)/12</f>
        <v>-125815.81942950014</v>
      </c>
      <c r="BH54" s="94">
        <f ca="1">-BH$50*IF(BH$6&lt;=$C$3,Assumptions!$D9,Assumptions!$E9)/12</f>
        <v>-125819.55023330468</v>
      </c>
      <c r="BI54" s="94">
        <f ca="1">-BI$50*IF(BI$6&lt;=$C$3,Assumptions!$D9,Assumptions!$E9)/12</f>
        <v>-125815.3019829465</v>
      </c>
      <c r="BJ54" s="94">
        <f ca="1">-BJ$50*IF(BJ$6&lt;=$C$3,Assumptions!$D9,Assumptions!$E9)/12</f>
        <v>-125814.94931643648</v>
      </c>
      <c r="BK54" s="94">
        <f ca="1">-BK$50*IF(BK$6&lt;=$C$3,Assumptions!$D9,Assumptions!$E9)/12</f>
        <v>-125814.94931643648</v>
      </c>
      <c r="BL54" s="94">
        <f ca="1">-BL$50*IF(BL$6&lt;=$C$3,Assumptions!$D9,Assumptions!$E9)/12</f>
        <v>-125814.22100284231</v>
      </c>
      <c r="BM54" s="94">
        <f ca="1">-BM$50*IF(BM$6&lt;=$C$3,Assumptions!$D9,Assumptions!$E9)/12</f>
        <v>-125814.22100284231</v>
      </c>
      <c r="BN54" s="94">
        <f ca="1">-BN$50*IF(BN$6&lt;=$C$3,Assumptions!$D9,Assumptions!$E9)/12</f>
        <v>-125813.87995805002</v>
      </c>
      <c r="BO54" s="94">
        <f ca="1">-BO$50*IF(BO$6&lt;=$C$3,Assumptions!$D9,Assumptions!$E9)/12</f>
        <v>-125813.87995805002</v>
      </c>
      <c r="BP54" s="94">
        <f ca="1">-BP$50*IF(BP$6&lt;=$C$3,Assumptions!$D9,Assumptions!$E9)/12</f>
        <v>-125813.87995805002</v>
      </c>
      <c r="BQ54" s="94">
        <f ca="1">-BQ$50*IF(BQ$6&lt;=$C$3,Assumptions!$D9,Assumptions!$E9)/12</f>
        <v>-125813.87995805002</v>
      </c>
      <c r="BR54" s="94">
        <f ca="1">-BR$50*IF(BR$6&lt;=$C$3,Assumptions!$D9,Assumptions!$E9)/12</f>
        <v>-125813.87995805002</v>
      </c>
      <c r="BS54" s="94">
        <f ca="1">-BS$50*IF(BS$6&lt;=$C$3,Assumptions!$D9,Assumptions!$E9)/12</f>
        <v>-125813.87995805002</v>
      </c>
      <c r="BT54" s="94">
        <f ca="1">-BT$50*IF(BT$6&lt;=$C$3,Assumptions!$D9,Assumptions!$E9)/12</f>
        <v>-125813.03550187434</v>
      </c>
      <c r="BU54" s="94">
        <f ca="1">-BU$50*IF(BU$6&lt;=$C$3,Assumptions!$D9,Assumptions!$E9)/12</f>
        <v>-125813.03550187434</v>
      </c>
      <c r="BV54" s="94">
        <f ca="1">-BV$50*IF(BV$6&lt;=$C$3,Assumptions!$D9,Assumptions!$E9)/12</f>
        <v>-125674.60802005621</v>
      </c>
      <c r="BW54" s="94">
        <f ca="1">-BW$50*IF(BW$6&lt;=$C$3,Assumptions!$D9,Assumptions!$E9)/12</f>
        <v>-125674.60802005621</v>
      </c>
      <c r="BX54" s="94">
        <f ca="1">-BX$50*IF(BX$6&lt;=$C$3,Assumptions!$D9,Assumptions!$E9)/12</f>
        <v>-125674.60802005621</v>
      </c>
      <c r="BY54" s="94">
        <f ca="1">-BY$50*IF(BY$6&lt;=$C$3,Assumptions!$D9,Assumptions!$E9)/12</f>
        <v>-125674.49825769728</v>
      </c>
      <c r="BZ54" s="94">
        <f ca="1">-BZ$50*IF(BZ$6&lt;=$C$3,Assumptions!$D9,Assumptions!$E9)/12</f>
        <v>-125411.95276896116</v>
      </c>
      <c r="CA54" s="94">
        <f ca="1">-CA$50*IF(CA$6&lt;=$C$3,Assumptions!$D9,Assumptions!$E9)/12</f>
        <v>-125411.95276896116</v>
      </c>
      <c r="CB54" s="94">
        <f ca="1">-CB$50*IF(CB$6&lt;=$C$3,Assumptions!$D9,Assumptions!$E9)/12</f>
        <v>-125411.67942465814</v>
      </c>
      <c r="CC54" s="94">
        <f ca="1">-CC$50*IF(CC$6&lt;=$C$3,Assumptions!$D9,Assumptions!$E9)/12</f>
        <v>-125411.67942465814</v>
      </c>
      <c r="CD54" s="94">
        <f ca="1">-CD$50*IF(CD$6&lt;=$C$3,Assumptions!$D9,Assumptions!$E9)/12</f>
        <v>-125411.55312943905</v>
      </c>
      <c r="CE54" s="94">
        <f ca="1">-CE$50*IF(CE$6&lt;=$C$3,Assumptions!$D9,Assumptions!$E9)/12</f>
        <v>-125411.51021200149</v>
      </c>
      <c r="CF54" s="94">
        <f ca="1">-CF$50*IF(CF$6&lt;=$C$3,Assumptions!$D9,Assumptions!$E9)/12</f>
        <v>-125218.91907980246</v>
      </c>
      <c r="CG54" s="94">
        <f ca="1">-CG$50*IF(CG$6&lt;=$C$3,Assumptions!$D9,Assumptions!$E9)/12</f>
        <v>-125218.87817289871</v>
      </c>
      <c r="CH54" s="94">
        <f ca="1">-CH$50*IF(CH$6&lt;=$C$3,Assumptions!$D9,Assumptions!$E9)/12</f>
        <v>-125227.10205845301</v>
      </c>
      <c r="CI54" s="94">
        <f ca="1">-CI$50*IF(CI$6&lt;=$C$3,Assumptions!$D9,Assumptions!$E9)/12</f>
        <v>-125229.40453500784</v>
      </c>
      <c r="CJ54" s="94">
        <f ca="1">-CJ$50*IF(CJ$6&lt;=$C$3,Assumptions!$D9,Assumptions!$E9)/12</f>
        <v>-125229.40453500784</v>
      </c>
      <c r="CK54" s="94">
        <f ca="1">-CK$50*IF(CK$6&lt;=$C$3,Assumptions!$D9,Assumptions!$E9)/12</f>
        <v>-125229.40453500784</v>
      </c>
      <c r="CL54" s="94">
        <f ca="1">-CL$50*IF(CL$6&lt;=$C$3,Assumptions!$D9,Assumptions!$E9)/12</f>
        <v>-125232.50835140694</v>
      </c>
      <c r="CM54" s="94">
        <f ca="1">-CM$50*IF(CM$6&lt;=$C$3,Assumptions!$D9,Assumptions!$E9)/12</f>
        <v>-125232.65246674162</v>
      </c>
      <c r="CN54" s="94">
        <f ca="1">-CN$50*IF(CN$6&lt;=$C$3,Assumptions!$D9,Assumptions!$E9)/12</f>
        <v>-125232.48615966359</v>
      </c>
      <c r="CO54" s="94">
        <f ca="1">-CO$50*IF(CO$6&lt;=$C$3,Assumptions!$D9,Assumptions!$E9)/12</f>
        <v>-125232.48615966359</v>
      </c>
      <c r="CP54" s="94">
        <f ca="1">-CP$50*IF(CP$6&lt;=$C$3,Assumptions!$D9,Assumptions!$E9)/12</f>
        <v>-125232.48615966359</v>
      </c>
      <c r="CQ54" s="94">
        <f ca="1">-CQ$50*IF(CQ$6&lt;=$C$3,Assumptions!$D9,Assumptions!$E9)/12</f>
        <v>-125283.85291368929</v>
      </c>
      <c r="CR54" s="94">
        <f ca="1">-CR$50*IF(CR$6&lt;=$C$3,Assumptions!$D9,Assumptions!$E9)/12</f>
        <v>-125260.12313682935</v>
      </c>
      <c r="CS54" s="94">
        <f ca="1">-CS$50*IF(CS$6&lt;=$C$3,Assumptions!$D9,Assumptions!$E9)/12</f>
        <v>-125253.16338932626</v>
      </c>
      <c r="CT54" s="94">
        <f ca="1">-CT$50*IF(CT$6&lt;=$C$3,Assumptions!$D9,Assumptions!$E9)/12</f>
        <v>-125253.16338932626</v>
      </c>
      <c r="CU54" s="94">
        <f ca="1">-CU$50*IF(CU$6&lt;=$C$3,Assumptions!$D9,Assumptions!$E9)/12</f>
        <v>-125162.92993240827</v>
      </c>
      <c r="CV54" s="94">
        <f ca="1">-CV$50*IF(CV$6&lt;=$C$3,Assumptions!$D9,Assumptions!$E9)/12</f>
        <v>-119675.90106980863</v>
      </c>
      <c r="CW54" s="94">
        <f ca="1">-CW$50*IF(CW$6&lt;=$C$3,Assumptions!$D9,Assumptions!$E9)/12</f>
        <v>-119623.94756101131</v>
      </c>
      <c r="CX54" s="94">
        <f ca="1">-CX$50*IF(CX$6&lt;=$C$3,Assumptions!$D9,Assumptions!$E9)/12</f>
        <v>-119535.69907425168</v>
      </c>
      <c r="CY54" s="94">
        <f ca="1">-CY$50*IF(CY$6&lt;=$C$3,Assumptions!$D9,Assumptions!$E9)/12</f>
        <v>-118727.18113872799</v>
      </c>
      <c r="CZ54" s="94">
        <f ca="1">-CZ$50*IF(CZ$6&lt;=$C$3,Assumptions!$D9,Assumptions!$E9)/12</f>
        <v>-118681.0134416131</v>
      </c>
      <c r="DA54" s="94">
        <f ca="1">-DA$50*IF(DA$6&lt;=$C$3,Assumptions!$D9,Assumptions!$E9)/12</f>
        <v>-118026.11903684167</v>
      </c>
      <c r="DB54" s="94">
        <f ca="1">-DB$50*IF(DB$6&lt;=$C$3,Assumptions!$D9,Assumptions!$E9)/12</f>
        <v>-117047.65752738949</v>
      </c>
      <c r="DC54" s="94">
        <f ca="1">-DC$50*IF(DC$6&lt;=$C$3,Assumptions!$D9,Assumptions!$E9)/12</f>
        <v>-117003.90234789997</v>
      </c>
      <c r="DD54" s="94">
        <f ca="1">-DD$50*IF(DD$6&lt;=$C$3,Assumptions!$D9,Assumptions!$E9)/12</f>
        <v>-116963.95193160976</v>
      </c>
      <c r="DE54" s="94">
        <f ca="1">-DE$50*IF(DE$6&lt;=$C$3,Assumptions!$D9,Assumptions!$E9)/12</f>
        <v>-116866.20096795028</v>
      </c>
      <c r="DF54" s="94">
        <f ca="1">-DF$50*IF(DF$6&lt;=$C$3,Assumptions!$D9,Assumptions!$E9)/12</f>
        <v>-116344.18492748901</v>
      </c>
      <c r="DG54" s="94">
        <f ca="1">-DG$50*IF(DG$6&lt;=$C$3,Assumptions!$D9,Assumptions!$E9)/12</f>
        <v>-116328.58168356813</v>
      </c>
      <c r="DH54" s="94">
        <f ca="1">-DH$50*IF(DH$6&lt;=$C$3,Assumptions!$D9,Assumptions!$E9)/12</f>
        <v>-115668.55053340021</v>
      </c>
      <c r="DI54" s="94">
        <f ca="1">-DI$50*IF(DI$6&lt;=$C$3,Assumptions!$D9,Assumptions!$E9)/12</f>
        <v>-115664.52396069466</v>
      </c>
      <c r="DJ54" s="94">
        <f ca="1">-DJ$50*IF(DJ$6&lt;=$C$3,Assumptions!$D9,Assumptions!$E9)/12</f>
        <v>-115440.13659748988</v>
      </c>
      <c r="DK54" s="94">
        <f ca="1">-DK$50*IF(DK$6&lt;=$C$3,Assumptions!$D9,Assumptions!$E9)/12</f>
        <v>-115344.14012264198</v>
      </c>
      <c r="DL54" s="94">
        <f ca="1">-DL$50*IF(DL$6&lt;=$C$3,Assumptions!$D9,Assumptions!$E9)/12</f>
        <v>-114874.36739205131</v>
      </c>
      <c r="DM54" s="94">
        <f ca="1">-DM$50*IF(DM$6&lt;=$C$3,Assumptions!$D9,Assumptions!$E9)/12</f>
        <v>-114902.83527657097</v>
      </c>
      <c r="DN54" s="94">
        <f ca="1">-DN$50*IF(DN$6&lt;=$C$3,Assumptions!$D9,Assumptions!$E9)/12</f>
        <v>-114903.39029302285</v>
      </c>
      <c r="DO54" s="94">
        <f ca="1">-DO$50*IF(DO$6&lt;=$C$3,Assumptions!$D9,Assumptions!$E9)/12</f>
        <v>-114791.3354819651</v>
      </c>
      <c r="DP54" s="94">
        <f ca="1">-DP$50*IF(DP$6&lt;=$C$3,Assumptions!$D9,Assumptions!$E9)/12</f>
        <v>-114865.30915456086</v>
      </c>
      <c r="DQ54" s="94">
        <f ca="1">-DQ$50*IF(DQ$6&lt;=$C$3,Assumptions!$D9,Assumptions!$E9)/12</f>
        <v>-114848.04399436859</v>
      </c>
      <c r="DR54" s="94">
        <f ca="1">-DR$50*IF(DR$6&lt;=$C$3,Assumptions!$D9,Assumptions!$E9)/12</f>
        <v>-113989.46549376893</v>
      </c>
      <c r="DS54" s="94">
        <f ca="1">-DS$50*IF(DS$6&lt;=$C$3,Assumptions!$D9,Assumptions!$E9)/12</f>
        <v>-113060.36837550429</v>
      </c>
      <c r="DT54" s="94">
        <f ca="1">-DT$50*IF(DT$6&lt;=$C$3,Assumptions!$D9,Assumptions!$E9)/12</f>
        <v>-112877.38762171865</v>
      </c>
      <c r="DU54" s="94">
        <f ca="1">-DU$50*IF(DU$6&lt;=$C$3,Assumptions!$D9,Assumptions!$E9)/12</f>
        <v>-112499.46304675867</v>
      </c>
      <c r="DV54" s="94">
        <f ca="1">-DV$50*IF(DV$6&lt;=$C$3,Assumptions!$D9,Assumptions!$E9)/12</f>
        <v>-112499.03322174394</v>
      </c>
      <c r="DW54" s="94">
        <f ca="1">-DW$50*IF(DW$6&lt;=$C$3,Assumptions!$D9,Assumptions!$E9)/12</f>
        <v>-112558.03869492079</v>
      </c>
      <c r="DX54" s="94">
        <f ca="1">-DX$50*IF(DX$6&lt;=$C$3,Assumptions!$D9,Assumptions!$E9)/12</f>
        <v>0</v>
      </c>
      <c r="DY54" s="94">
        <f ca="1">-DY$50*IF(DY$6&lt;=$C$3,Assumptions!$D9,Assumptions!$E9)/12</f>
        <v>0</v>
      </c>
      <c r="DZ54" s="94">
        <f ca="1">-DZ$50*IF(DZ$6&lt;=$C$3,Assumptions!$D9,Assumptions!$E9)/12</f>
        <v>0</v>
      </c>
      <c r="EA54" s="94">
        <f ca="1">-EA$50*IF(EA$6&lt;=$C$3,Assumptions!$D9,Assumptions!$E9)/12</f>
        <v>0</v>
      </c>
      <c r="EB54" s="94">
        <f ca="1">-EB$50*IF(EB$6&lt;=$C$3,Assumptions!$D9,Assumptions!$E9)/12</f>
        <v>0</v>
      </c>
      <c r="EC54" s="94">
        <f ca="1">-EC$50*IF(EC$6&lt;=$C$3,Assumptions!$D9,Assumptions!$E9)/12</f>
        <v>0</v>
      </c>
      <c r="ED54" s="94">
        <f ca="1">-ED$50*IF(ED$6&lt;=$C$3,Assumptions!$D9,Assumptions!$E9)/12</f>
        <v>0</v>
      </c>
      <c r="EE54" s="94">
        <f ca="1">-EE$50*IF(EE$6&lt;=$C$3,Assumptions!$D9,Assumptions!$E9)/12</f>
        <v>0</v>
      </c>
      <c r="EF54" s="94">
        <f ca="1">-EF$50*IF(EF$6&lt;=$C$3,Assumptions!$D9,Assumptions!$E9)/12</f>
        <v>0</v>
      </c>
      <c r="EG54" s="94">
        <f ca="1">-EG$50*IF(EG$6&lt;=$C$3,Assumptions!$D9,Assumptions!$E9)/12</f>
        <v>0</v>
      </c>
      <c r="EH54" s="94">
        <f ca="1">-EH$50*IF(EH$6&lt;=$C$3,Assumptions!$D9,Assumptions!$E9)/12</f>
        <v>0</v>
      </c>
      <c r="EI54" s="94">
        <f ca="1">-EI$50*IF(EI$6&lt;=$C$3,Assumptions!$D9,Assumptions!$E9)/12</f>
        <v>0</v>
      </c>
      <c r="EJ54" s="94">
        <f ca="1">-EJ$50*IF(EJ$6&lt;=$C$3,Assumptions!$D9,Assumptions!$E9)/12</f>
        <v>0</v>
      </c>
      <c r="EK54" s="94">
        <f ca="1">-EK$50*IF(EK$6&lt;=$C$3,Assumptions!$D9,Assumptions!$E9)/12</f>
        <v>0</v>
      </c>
      <c r="EL54" s="94">
        <f ca="1">-EL$50*IF(EL$6&lt;=$C$3,Assumptions!$D9,Assumptions!$E9)/12</f>
        <v>0</v>
      </c>
      <c r="EM54" s="94">
        <f ca="1">-EM$50*IF(EM$6&lt;=$C$3,Assumptions!$D9,Assumptions!$E9)/12</f>
        <v>0</v>
      </c>
      <c r="EN54" s="94">
        <f ca="1">-EN$50*IF(EN$6&lt;=$C$3,Assumptions!$D9,Assumptions!$E9)/12</f>
        <v>0</v>
      </c>
      <c r="EO54" s="94">
        <f ca="1">-EO$50*IF(EO$6&lt;=$C$3,Assumptions!$D9,Assumptions!$E9)/12</f>
        <v>0</v>
      </c>
      <c r="EP54" s="94">
        <f ca="1">-EP$50*IF(EP$6&lt;=$C$3,Assumptions!$D9,Assumptions!$E9)/12</f>
        <v>0</v>
      </c>
      <c r="EQ54" s="94">
        <f ca="1">-EQ$50*IF(EQ$6&lt;=$C$3,Assumptions!$D9,Assumptions!$E9)/12</f>
        <v>0</v>
      </c>
      <c r="ER54" s="94">
        <f ca="1">-ER$50*IF(ER$6&lt;=$C$3,Assumptions!$D9,Assumptions!$E9)/12</f>
        <v>0</v>
      </c>
      <c r="ES54" s="94">
        <f ca="1">-ES$50*IF(ES$6&lt;=$C$3,Assumptions!$D9,Assumptions!$E9)/12</f>
        <v>0</v>
      </c>
      <c r="ET54" s="94">
        <f ca="1">-ET$50*IF(ET$6&lt;=$C$3,Assumptions!$D9,Assumptions!$E9)/12</f>
        <v>0</v>
      </c>
      <c r="EU54" s="94">
        <f ca="1">-EU$50*IF(EU$6&lt;=$C$3,Assumptions!$D9,Assumptions!$E9)/12</f>
        <v>0</v>
      </c>
      <c r="EV54" s="94">
        <f ca="1">-EV$50*IF(EV$6&lt;=$C$3,Assumptions!$D9,Assumptions!$E9)/12</f>
        <v>0</v>
      </c>
      <c r="EW54" s="94">
        <f ca="1">-EW$50*IF(EW$6&lt;=$C$3,Assumptions!$D9,Assumptions!$E9)/12</f>
        <v>0</v>
      </c>
      <c r="EX54" s="94">
        <f ca="1">-EX$50*IF(EX$6&lt;=$C$3,Assumptions!$D9,Assumptions!$E9)/12</f>
        <v>0</v>
      </c>
      <c r="EY54" s="94">
        <f ca="1">-EY$50*IF(EY$6&lt;=$C$3,Assumptions!$D9,Assumptions!$E9)/12</f>
        <v>0</v>
      </c>
      <c r="EZ54" s="94">
        <f ca="1">-EZ$50*IF(EZ$6&lt;=$C$3,Assumptions!$D9,Assumptions!$E9)/12</f>
        <v>0</v>
      </c>
      <c r="FA54" s="94">
        <f ca="1">-FA$50*IF(FA$6&lt;=$C$3,Assumptions!$D9,Assumptions!$E9)/12</f>
        <v>0</v>
      </c>
      <c r="FB54" s="94">
        <f ca="1">-FB$50*IF(FB$6&lt;=$C$3,Assumptions!$D9,Assumptions!$E9)/12</f>
        <v>0</v>
      </c>
      <c r="FC54" s="94">
        <f ca="1">-FC$50*IF(FC$6&lt;=$C$3,Assumptions!$D9,Assumptions!$E9)/12</f>
        <v>0</v>
      </c>
      <c r="FD54" s="94">
        <f ca="1">-FD$50*IF(FD$6&lt;=$C$3,Assumptions!$D9,Assumptions!$E9)/12</f>
        <v>0</v>
      </c>
      <c r="FE54" s="94">
        <f ca="1">-FE$50*IF(FE$6&lt;=$C$3,Assumptions!$D9,Assumptions!$E9)/12</f>
        <v>0</v>
      </c>
      <c r="FF54" s="94">
        <f ca="1">-FF$50*IF(FF$6&lt;=$C$3,Assumptions!$D9,Assumptions!$E9)/12</f>
        <v>0</v>
      </c>
      <c r="FG54" s="94">
        <f ca="1">-FG$50*IF(FG$6&lt;=$C$3,Assumptions!$D9,Assumptions!$E9)/12</f>
        <v>0</v>
      </c>
      <c r="FH54" s="94">
        <f ca="1">-FH$50*IF(FH$6&lt;=$C$3,Assumptions!$D9,Assumptions!$E9)/12</f>
        <v>0</v>
      </c>
      <c r="FI54" s="94">
        <f ca="1">-FI$50*IF(FI$6&lt;=$C$3,Assumptions!$D9,Assumptions!$E9)/12</f>
        <v>0</v>
      </c>
      <c r="FJ54" s="94">
        <f ca="1">-FJ$50*IF(FJ$6&lt;=$C$3,Assumptions!$D9,Assumptions!$E9)/12</f>
        <v>0</v>
      </c>
      <c r="FK54" s="94">
        <f ca="1">-FK$50*IF(FK$6&lt;=$C$3,Assumptions!$D9,Assumptions!$E9)/12</f>
        <v>0</v>
      </c>
      <c r="FL54" s="94">
        <f ca="1">-FL$50*IF(FL$6&lt;=$C$3,Assumptions!$D9,Assumptions!$E9)/12</f>
        <v>0</v>
      </c>
      <c r="FM54" s="94">
        <f ca="1">-FM$50*IF(FM$6&lt;=$C$3,Assumptions!$D9,Assumptions!$E9)/12</f>
        <v>0</v>
      </c>
      <c r="FN54" s="94">
        <f ca="1">-FN$50*IF(FN$6&lt;=$C$3,Assumptions!$D9,Assumptions!$E9)/12</f>
        <v>0</v>
      </c>
      <c r="FO54" s="94">
        <f ca="1">-FO$50*IF(FO$6&lt;=$C$3,Assumptions!$D9,Assumptions!$E9)/12</f>
        <v>0</v>
      </c>
      <c r="FP54" s="94">
        <f ca="1">-FP$50*IF(FP$6&lt;=$C$3,Assumptions!$D9,Assumptions!$E9)/12</f>
        <v>0</v>
      </c>
      <c r="FQ54" s="94">
        <f ca="1">-FQ$50*IF(FQ$6&lt;=$C$3,Assumptions!$D9,Assumptions!$E9)/12</f>
        <v>0</v>
      </c>
      <c r="FR54" s="94">
        <f ca="1">-FR$50*IF(FR$6&lt;=$C$3,Assumptions!$D9,Assumptions!$E9)/12</f>
        <v>0</v>
      </c>
      <c r="FS54" s="94">
        <f ca="1">-FS$50*IF(FS$6&lt;=$C$3,Assumptions!$D9,Assumptions!$E9)/12</f>
        <v>0</v>
      </c>
      <c r="FT54" s="94">
        <f ca="1">-FT$50*IF(FT$6&lt;=$C$3,Assumptions!$D9,Assumptions!$E9)/12</f>
        <v>0</v>
      </c>
      <c r="FU54" s="94">
        <f ca="1">-FU$50*IF(FU$6&lt;=$C$3,Assumptions!$D9,Assumptions!$E9)/12</f>
        <v>0</v>
      </c>
      <c r="FV54" s="94">
        <f ca="1">-FV$50*IF(FV$6&lt;=$C$3,Assumptions!$D9,Assumptions!$E9)/12</f>
        <v>0</v>
      </c>
      <c r="FW54" s="94">
        <f ca="1">-FW$50*IF(FW$6&lt;=$C$3,Assumptions!$D9,Assumptions!$E9)/12</f>
        <v>0</v>
      </c>
      <c r="FX54" s="94">
        <f ca="1">-FX$50*IF(FX$6&lt;=$C$3,Assumptions!$D9,Assumptions!$E9)/12</f>
        <v>0</v>
      </c>
      <c r="FY54" s="94">
        <f ca="1">-FY$50*IF(FY$6&lt;=$C$3,Assumptions!$D9,Assumptions!$E9)/12</f>
        <v>0</v>
      </c>
      <c r="FZ54" s="94">
        <f ca="1">-FZ$50*IF(FZ$6&lt;=$C$3,Assumptions!$D9,Assumptions!$E9)/12</f>
        <v>0</v>
      </c>
      <c r="GA54" s="94">
        <f ca="1">-GA$50*IF(GA$6&lt;=$C$3,Assumptions!$D9,Assumptions!$E9)/12</f>
        <v>0</v>
      </c>
      <c r="GB54" s="94">
        <f ca="1">-GB$50*IF(GB$6&lt;=$C$3,Assumptions!$D9,Assumptions!$E9)/12</f>
        <v>0</v>
      </c>
      <c r="GC54" s="94">
        <f ca="1">-GC$50*IF(GC$6&lt;=$C$3,Assumptions!$D9,Assumptions!$E9)/12</f>
        <v>0</v>
      </c>
      <c r="GD54" s="94">
        <f ca="1">-GD$50*IF(GD$6&lt;=$C$3,Assumptions!$D9,Assumptions!$E9)/12</f>
        <v>0</v>
      </c>
      <c r="GE54" s="94">
        <f ca="1">-GE$50*IF(GE$6&lt;=$C$3,Assumptions!$D9,Assumptions!$E9)/12</f>
        <v>0</v>
      </c>
      <c r="GF54" s="94">
        <f ca="1">-GF$50*IF(GF$6&lt;=$C$3,Assumptions!$D9,Assumptions!$E9)/12</f>
        <v>0</v>
      </c>
      <c r="GG54" s="94">
        <f ca="1">-GG$50*IF(GG$6&lt;=$C$3,Assumptions!$D9,Assumptions!$E9)/12</f>
        <v>0</v>
      </c>
      <c r="GH54" s="94">
        <f ca="1">-GH$50*IF(GH$6&lt;=$C$3,Assumptions!$D9,Assumptions!$E9)/12</f>
        <v>0</v>
      </c>
      <c r="GI54" s="94">
        <f ca="1">-GI$50*IF(GI$6&lt;=$C$3,Assumptions!$D9,Assumptions!$E9)/12</f>
        <v>0</v>
      </c>
      <c r="GJ54" s="94">
        <f ca="1">-GJ$50*IF(GJ$6&lt;=$C$3,Assumptions!$D9,Assumptions!$E9)/12</f>
        <v>0</v>
      </c>
      <c r="GK54" s="94">
        <f ca="1">-GK$50*IF(GK$6&lt;=$C$3,Assumptions!$D9,Assumptions!$E9)/12</f>
        <v>0</v>
      </c>
      <c r="GL54" s="94">
        <f ca="1">-GL$50*IF(GL$6&lt;=$C$3,Assumptions!$D9,Assumptions!$E9)/12</f>
        <v>0</v>
      </c>
      <c r="GM54" s="94">
        <f ca="1">-GM$50*IF(GM$6&lt;=$C$3,Assumptions!$D9,Assumptions!$E9)/12</f>
        <v>0</v>
      </c>
      <c r="GN54" s="94">
        <f ca="1">-GN$50*IF(GN$6&lt;=$C$3,Assumptions!$D9,Assumptions!$E9)/12</f>
        <v>0</v>
      </c>
      <c r="GO54" s="94">
        <f ca="1">-GO$50*IF(GO$6&lt;=$C$3,Assumptions!$D9,Assumptions!$E9)/12</f>
        <v>0</v>
      </c>
      <c r="GP54" s="94">
        <f ca="1">-GP$50*IF(GP$6&lt;=$C$3,Assumptions!$D9,Assumptions!$E9)/12</f>
        <v>0</v>
      </c>
      <c r="GQ54" s="94">
        <f ca="1">-GQ$50*IF(GQ$6&lt;=$C$3,Assumptions!$D9,Assumptions!$E9)/12</f>
        <v>0</v>
      </c>
      <c r="GR54" s="94">
        <f ca="1">-GR$50*IF(GR$6&lt;=$C$3,Assumptions!$D9,Assumptions!$E9)/12</f>
        <v>0</v>
      </c>
      <c r="GS54" s="94">
        <f ca="1">-GS$50*IF(GS$6&lt;=$C$3,Assumptions!$D9,Assumptions!$E9)/12</f>
        <v>0</v>
      </c>
      <c r="GT54" s="94">
        <f ca="1">-GT$50*IF(GT$6&lt;=$C$3,Assumptions!$D9,Assumptions!$E9)/12</f>
        <v>0</v>
      </c>
      <c r="GU54" s="94">
        <f ca="1">-GU$50*IF(GU$6&lt;=$C$3,Assumptions!$D9,Assumptions!$E9)/12</f>
        <v>0</v>
      </c>
      <c r="GV54" s="94">
        <f ca="1">-GV$50*IF(GV$6&lt;=$C$3,Assumptions!$D9,Assumptions!$E9)/12</f>
        <v>0</v>
      </c>
      <c r="GW54" s="94">
        <f ca="1">-GW$50*IF(GW$6&lt;=$C$3,Assumptions!$D9,Assumptions!$E9)/12</f>
        <v>0</v>
      </c>
      <c r="GY54" s="85">
        <f t="shared" ca="1" si="37"/>
        <v>-261142.13989009403</v>
      </c>
      <c r="GZ54" s="85">
        <f t="shared" ca="1" si="38"/>
        <v>-884959.5085846195</v>
      </c>
      <c r="HA54" s="85">
        <f t="shared" ca="1" si="38"/>
        <v>-1429325.7830053461</v>
      </c>
      <c r="HB54" s="85">
        <f t="shared" ca="1" si="38"/>
        <v>-1510448.5263082017</v>
      </c>
      <c r="HC54" s="85">
        <f t="shared" ca="1" si="38"/>
        <v>-1509767.6913906061</v>
      </c>
      <c r="HD54" s="85">
        <f t="shared" ca="1" si="38"/>
        <v>-1505606.4472992462</v>
      </c>
      <c r="HE54" s="85">
        <f t="shared" ca="1" si="38"/>
        <v>-1502875.074400461</v>
      </c>
      <c r="HF54" s="85">
        <f t="shared" ca="1" si="38"/>
        <v>-1432567.6674188385</v>
      </c>
      <c r="HG54" s="85">
        <f t="shared" ca="1" si="38"/>
        <v>-1383975.3994178234</v>
      </c>
      <c r="HH54" s="85">
        <f t="shared" ca="1" si="38"/>
        <v>-677483.75645441527</v>
      </c>
      <c r="HI54" s="85">
        <f t="shared" ca="1" si="38"/>
        <v>0</v>
      </c>
      <c r="HJ54" s="85">
        <f t="shared" ca="1" si="38"/>
        <v>0</v>
      </c>
      <c r="HK54" s="85">
        <f t="shared" ca="1" si="38"/>
        <v>0</v>
      </c>
      <c r="HL54" s="85">
        <f t="shared" ca="1" si="38"/>
        <v>0</v>
      </c>
      <c r="HM54" s="85">
        <f t="shared" ca="1" si="38"/>
        <v>0</v>
      </c>
      <c r="HN54" s="85">
        <f t="shared" ca="1" si="38"/>
        <v>0</v>
      </c>
      <c r="HO54" s="85">
        <f t="shared" ca="1" si="39"/>
        <v>-12098151.994169651</v>
      </c>
    </row>
    <row r="55" spans="2:223" ht="14.65" customHeight="1" x14ac:dyDescent="0.75">
      <c r="B55" t="s">
        <v>310</v>
      </c>
      <c r="H55" s="94">
        <f t="shared" ca="1" si="36"/>
        <v>-4749999.9999999981</v>
      </c>
      <c r="O55" s="94">
        <f ca="1">IF(O$6&lt;=$C$2,OFFSET('HTM Output'!$J$214,0,MATCH(O$6,'HTM Output'!$K$6:$GS$6,0)),0)</f>
        <v>-45454.545454545456</v>
      </c>
      <c r="P55" s="94">
        <f ca="1">IF(P$6&lt;=$C$2,OFFSET('HTM Output'!$J$214,0,MATCH(P$6,'HTM Output'!$K$6:$GS$6,0)),0)</f>
        <v>-45454.545454545456</v>
      </c>
      <c r="Q55" s="94">
        <f ca="1">IF(Q$6&lt;=$C$2,OFFSET('HTM Output'!$J$214,0,MATCH(Q$6,'HTM Output'!$K$6:$GS$6,0)),0)</f>
        <v>-45454.545454545456</v>
      </c>
      <c r="R55" s="94">
        <f ca="1">IF(R$6&lt;=$C$2,OFFSET('HTM Output'!$J$214,0,MATCH(R$6,'HTM Output'!$K$6:$GS$6,0)),0)</f>
        <v>-45454.545454545456</v>
      </c>
      <c r="S55" s="94">
        <f ca="1">IF(S$6&lt;=$C$2,OFFSET('HTM Output'!$J$214,0,MATCH(S$6,'HTM Output'!$K$6:$GS$6,0)),0)</f>
        <v>-45454.545454545456</v>
      </c>
      <c r="T55" s="94">
        <f ca="1">IF(T$6&lt;=$C$2,OFFSET('HTM Output'!$J$214,0,MATCH(T$6,'HTM Output'!$K$6:$GS$6,0)),0)</f>
        <v>-45454.545454545456</v>
      </c>
      <c r="U55" s="94">
        <f ca="1">IF(U$6&lt;=$C$2,OFFSET('HTM Output'!$J$214,0,MATCH(U$6,'HTM Output'!$K$6:$GS$6,0)),0)</f>
        <v>-45454.545454545456</v>
      </c>
      <c r="V55" s="94">
        <f ca="1">IF(V$6&lt;=$C$2,OFFSET('HTM Output'!$J$214,0,MATCH(V$6,'HTM Output'!$K$6:$GS$6,0)),0)</f>
        <v>-45454.545454545456</v>
      </c>
      <c r="W55" s="94">
        <f ca="1">IF(W$6&lt;=$C$2,OFFSET('HTM Output'!$J$214,0,MATCH(W$6,'HTM Output'!$K$6:$GS$6,0)),0)</f>
        <v>-45454.545454545456</v>
      </c>
      <c r="X55" s="94">
        <f ca="1">IF(X$6&lt;=$C$2,OFFSET('HTM Output'!$J$214,0,MATCH(X$6,'HTM Output'!$K$6:$GS$6,0)),0)</f>
        <v>-45454.545454545456</v>
      </c>
      <c r="Y55" s="94">
        <f ca="1">IF(Y$6&lt;=$C$2,OFFSET('HTM Output'!$J$214,0,MATCH(Y$6,'HTM Output'!$K$6:$GS$6,0)),0)</f>
        <v>-45454.545454545456</v>
      </c>
      <c r="Z55" s="94">
        <f ca="1">IF(Z$6&lt;=$C$2,OFFSET('HTM Output'!$J$214,0,MATCH(Z$6,'HTM Output'!$K$6:$GS$6,0)),0)</f>
        <v>-41666.666666666664</v>
      </c>
      <c r="AA55" s="94">
        <f ca="1">IF(AA$6&lt;=$C$2,OFFSET('HTM Output'!$J$214,0,MATCH(AA$6,'HTM Output'!$K$6:$GS$6,0)),0)</f>
        <v>-41666.666666666664</v>
      </c>
      <c r="AB55" s="94">
        <f ca="1">IF(AB$6&lt;=$C$2,OFFSET('HTM Output'!$J$214,0,MATCH(AB$6,'HTM Output'!$K$6:$GS$6,0)),0)</f>
        <v>-41666.666666666664</v>
      </c>
      <c r="AC55" s="94">
        <f ca="1">IF(AC$6&lt;=$C$2,OFFSET('HTM Output'!$J$214,0,MATCH(AC$6,'HTM Output'!$K$6:$GS$6,0)),0)</f>
        <v>-41666.666666666664</v>
      </c>
      <c r="AD55" s="94">
        <f ca="1">IF(AD$6&lt;=$C$2,OFFSET('HTM Output'!$J$214,0,MATCH(AD$6,'HTM Output'!$K$6:$GS$6,0)),0)</f>
        <v>-41666.666666666664</v>
      </c>
      <c r="AE55" s="94">
        <f ca="1">IF(AE$6&lt;=$C$2,OFFSET('HTM Output'!$J$214,0,MATCH(AE$6,'HTM Output'!$K$6:$GS$6,0)),0)</f>
        <v>-41666.666666666664</v>
      </c>
      <c r="AF55" s="94">
        <f ca="1">IF(AF$6&lt;=$C$2,OFFSET('HTM Output'!$J$214,0,MATCH(AF$6,'HTM Output'!$K$6:$GS$6,0)),0)</f>
        <v>-41666.666666666664</v>
      </c>
      <c r="AG55" s="94">
        <f ca="1">IF(AG$6&lt;=$C$2,OFFSET('HTM Output'!$J$214,0,MATCH(AG$6,'HTM Output'!$K$6:$GS$6,0)),0)</f>
        <v>-41666.666666666664</v>
      </c>
      <c r="AH55" s="94">
        <f ca="1">IF(AH$6&lt;=$C$2,OFFSET('HTM Output'!$J$214,0,MATCH(AH$6,'HTM Output'!$K$6:$GS$6,0)),0)</f>
        <v>-41666.666666666664</v>
      </c>
      <c r="AI55" s="94">
        <f ca="1">IF(AI$6&lt;=$C$2,OFFSET('HTM Output'!$J$214,0,MATCH(AI$6,'HTM Output'!$K$6:$GS$6,0)),0)</f>
        <v>-41666.666666666664</v>
      </c>
      <c r="AJ55" s="94">
        <f ca="1">IF(AJ$6&lt;=$C$2,OFFSET('HTM Output'!$J$214,0,MATCH(AJ$6,'HTM Output'!$K$6:$GS$6,0)),0)</f>
        <v>-41666.666666666664</v>
      </c>
      <c r="AK55" s="94">
        <f ca="1">IF(AK$6&lt;=$C$2,OFFSET('HTM Output'!$J$214,0,MATCH(AK$6,'HTM Output'!$K$6:$GS$6,0)),0)</f>
        <v>-41666.666666666664</v>
      </c>
      <c r="AL55" s="94">
        <f ca="1">IF(AL$6&lt;=$C$2,OFFSET('HTM Output'!$J$214,0,MATCH(AL$6,'HTM Output'!$K$6:$GS$6,0)),0)</f>
        <v>-41666.666666666664</v>
      </c>
      <c r="AM55" s="94">
        <f ca="1">IF(AM$6&lt;=$C$2,OFFSET('HTM Output'!$J$214,0,MATCH(AM$6,'HTM Output'!$K$6:$GS$6,0)),0)</f>
        <v>-41666.666666666664</v>
      </c>
      <c r="AN55" s="94">
        <f ca="1">IF(AN$6&lt;=$C$2,OFFSET('HTM Output'!$J$214,0,MATCH(AN$6,'HTM Output'!$K$6:$GS$6,0)),0)</f>
        <v>-41666.666666666664</v>
      </c>
      <c r="AO55" s="94">
        <f ca="1">IF(AO$6&lt;=$C$2,OFFSET('HTM Output'!$J$214,0,MATCH(AO$6,'HTM Output'!$K$6:$GS$6,0)),0)</f>
        <v>-41666.666666666664</v>
      </c>
      <c r="AP55" s="94">
        <f ca="1">IF(AP$6&lt;=$C$2,OFFSET('HTM Output'!$J$214,0,MATCH(AP$6,'HTM Output'!$K$6:$GS$6,0)),0)</f>
        <v>-41666.666666666664</v>
      </c>
      <c r="AQ55" s="94">
        <f ca="1">IF(AQ$6&lt;=$C$2,OFFSET('HTM Output'!$J$214,0,MATCH(AQ$6,'HTM Output'!$K$6:$GS$6,0)),0)</f>
        <v>-41666.666666666664</v>
      </c>
      <c r="AR55" s="94">
        <f ca="1">IF(AR$6&lt;=$C$2,OFFSET('HTM Output'!$J$214,0,MATCH(AR$6,'HTM Output'!$K$6:$GS$6,0)),0)</f>
        <v>-41666.666666666664</v>
      </c>
      <c r="AS55" s="94">
        <f ca="1">IF(AS$6&lt;=$C$2,OFFSET('HTM Output'!$J$214,0,MATCH(AS$6,'HTM Output'!$K$6:$GS$6,0)),0)</f>
        <v>-41666.666666666664</v>
      </c>
      <c r="AT55" s="94">
        <f ca="1">IF(AT$6&lt;=$C$2,OFFSET('HTM Output'!$J$214,0,MATCH(AT$6,'HTM Output'!$K$6:$GS$6,0)),0)</f>
        <v>-41666.666666666664</v>
      </c>
      <c r="AU55" s="94">
        <f ca="1">IF(AU$6&lt;=$C$2,OFFSET('HTM Output'!$J$214,0,MATCH(AU$6,'HTM Output'!$K$6:$GS$6,0)),0)</f>
        <v>-41666.666666666664</v>
      </c>
      <c r="AV55" s="94">
        <f ca="1">IF(AV$6&lt;=$C$2,OFFSET('HTM Output'!$J$214,0,MATCH(AV$6,'HTM Output'!$K$6:$GS$6,0)),0)</f>
        <v>-41666.666666666664</v>
      </c>
      <c r="AW55" s="94">
        <f ca="1">IF(AW$6&lt;=$C$2,OFFSET('HTM Output'!$J$214,0,MATCH(AW$6,'HTM Output'!$K$6:$GS$6,0)),0)</f>
        <v>-41666.666666666664</v>
      </c>
      <c r="AX55" s="94">
        <f ca="1">IF(AX$6&lt;=$C$2,OFFSET('HTM Output'!$J$214,0,MATCH(AX$6,'HTM Output'!$K$6:$GS$6,0)),0)</f>
        <v>-41666.666666666664</v>
      </c>
      <c r="AY55" s="94">
        <f ca="1">IF(AY$6&lt;=$C$2,OFFSET('HTM Output'!$J$214,0,MATCH(AY$6,'HTM Output'!$K$6:$GS$6,0)),0)</f>
        <v>-41666.666666666664</v>
      </c>
      <c r="AZ55" s="94">
        <f ca="1">IF(AZ$6&lt;=$C$2,OFFSET('HTM Output'!$J$214,0,MATCH(AZ$6,'HTM Output'!$K$6:$GS$6,0)),0)</f>
        <v>-41666.666666666664</v>
      </c>
      <c r="BA55" s="94">
        <f ca="1">IF(BA$6&lt;=$C$2,OFFSET('HTM Output'!$J$214,0,MATCH(BA$6,'HTM Output'!$K$6:$GS$6,0)),0)</f>
        <v>-41666.666666666664</v>
      </c>
      <c r="BB55" s="94">
        <f ca="1">IF(BB$6&lt;=$C$2,OFFSET('HTM Output'!$J$214,0,MATCH(BB$6,'HTM Output'!$K$6:$GS$6,0)),0)</f>
        <v>-41666.666666666664</v>
      </c>
      <c r="BC55" s="94">
        <f ca="1">IF(BC$6&lt;=$C$2,OFFSET('HTM Output'!$J$214,0,MATCH(BC$6,'HTM Output'!$K$6:$GS$6,0)),0)</f>
        <v>-41666.666666666664</v>
      </c>
      <c r="BD55" s="94">
        <f ca="1">IF(BD$6&lt;=$C$2,OFFSET('HTM Output'!$J$214,0,MATCH(BD$6,'HTM Output'!$K$6:$GS$6,0)),0)</f>
        <v>-41666.666666666664</v>
      </c>
      <c r="BE55" s="94">
        <f ca="1">IF(BE$6&lt;=$C$2,OFFSET('HTM Output'!$J$214,0,MATCH(BE$6,'HTM Output'!$K$6:$GS$6,0)),0)</f>
        <v>-41666.666666666664</v>
      </c>
      <c r="BF55" s="94">
        <f ca="1">IF(BF$6&lt;=$C$2,OFFSET('HTM Output'!$J$214,0,MATCH(BF$6,'HTM Output'!$K$6:$GS$6,0)),0)</f>
        <v>-41666.666666666664</v>
      </c>
      <c r="BG55" s="94">
        <f ca="1">IF(BG$6&lt;=$C$2,OFFSET('HTM Output'!$J$214,0,MATCH(BG$6,'HTM Output'!$K$6:$GS$6,0)),0)</f>
        <v>-41666.666666666664</v>
      </c>
      <c r="BH55" s="94">
        <f ca="1">IF(BH$6&lt;=$C$2,OFFSET('HTM Output'!$J$214,0,MATCH(BH$6,'HTM Output'!$K$6:$GS$6,0)),0)</f>
        <v>-41666.666666666664</v>
      </c>
      <c r="BI55" s="94">
        <f ca="1">IF(BI$6&lt;=$C$2,OFFSET('HTM Output'!$J$214,0,MATCH(BI$6,'HTM Output'!$K$6:$GS$6,0)),0)</f>
        <v>-41666.666666666664</v>
      </c>
      <c r="BJ55" s="94">
        <f ca="1">IF(BJ$6&lt;=$C$2,OFFSET('HTM Output'!$J$214,0,MATCH(BJ$6,'HTM Output'!$K$6:$GS$6,0)),0)</f>
        <v>-41666.666666666664</v>
      </c>
      <c r="BK55" s="94">
        <f ca="1">IF(BK$6&lt;=$C$2,OFFSET('HTM Output'!$J$214,0,MATCH(BK$6,'HTM Output'!$K$6:$GS$6,0)),0)</f>
        <v>-41666.666666666664</v>
      </c>
      <c r="BL55" s="94">
        <f ca="1">IF(BL$6&lt;=$C$2,OFFSET('HTM Output'!$J$214,0,MATCH(BL$6,'HTM Output'!$K$6:$GS$6,0)),0)</f>
        <v>-41666.666666666664</v>
      </c>
      <c r="BM55" s="94">
        <f ca="1">IF(BM$6&lt;=$C$2,OFFSET('HTM Output'!$J$214,0,MATCH(BM$6,'HTM Output'!$K$6:$GS$6,0)),0)</f>
        <v>-41666.666666666664</v>
      </c>
      <c r="BN55" s="94">
        <f ca="1">IF(BN$6&lt;=$C$2,OFFSET('HTM Output'!$J$214,0,MATCH(BN$6,'HTM Output'!$K$6:$GS$6,0)),0)</f>
        <v>-41666.666666666664</v>
      </c>
      <c r="BO55" s="94">
        <f ca="1">IF(BO$6&lt;=$C$2,OFFSET('HTM Output'!$J$214,0,MATCH(BO$6,'HTM Output'!$K$6:$GS$6,0)),0)</f>
        <v>-41666.666666666664</v>
      </c>
      <c r="BP55" s="94">
        <f ca="1">IF(BP$6&lt;=$C$2,OFFSET('HTM Output'!$J$214,0,MATCH(BP$6,'HTM Output'!$K$6:$GS$6,0)),0)</f>
        <v>-41666.666666666664</v>
      </c>
      <c r="BQ55" s="94">
        <f ca="1">IF(BQ$6&lt;=$C$2,OFFSET('HTM Output'!$J$214,0,MATCH(BQ$6,'HTM Output'!$K$6:$GS$6,0)),0)</f>
        <v>-41666.666666666664</v>
      </c>
      <c r="BR55" s="94">
        <f ca="1">IF(BR$6&lt;=$C$2,OFFSET('HTM Output'!$J$214,0,MATCH(BR$6,'HTM Output'!$K$6:$GS$6,0)),0)</f>
        <v>-41666.666666666664</v>
      </c>
      <c r="BS55" s="94">
        <f ca="1">IF(BS$6&lt;=$C$2,OFFSET('HTM Output'!$J$214,0,MATCH(BS$6,'HTM Output'!$K$6:$GS$6,0)),0)</f>
        <v>-41666.666666666664</v>
      </c>
      <c r="BT55" s="94">
        <f ca="1">IF(BT$6&lt;=$C$2,OFFSET('HTM Output'!$J$214,0,MATCH(BT$6,'HTM Output'!$K$6:$GS$6,0)),0)</f>
        <v>-41666.666666666664</v>
      </c>
      <c r="BU55" s="94">
        <f ca="1">IF(BU$6&lt;=$C$2,OFFSET('HTM Output'!$J$214,0,MATCH(BU$6,'HTM Output'!$K$6:$GS$6,0)),0)</f>
        <v>-41666.666666666664</v>
      </c>
      <c r="BV55" s="94">
        <f ca="1">IF(BV$6&lt;=$C$2,OFFSET('HTM Output'!$J$214,0,MATCH(BV$6,'HTM Output'!$K$6:$GS$6,0)),0)</f>
        <v>-41666.666666666664</v>
      </c>
      <c r="BW55" s="94">
        <f ca="1">IF(BW$6&lt;=$C$2,OFFSET('HTM Output'!$J$214,0,MATCH(BW$6,'HTM Output'!$K$6:$GS$6,0)),0)</f>
        <v>-41666.666666666664</v>
      </c>
      <c r="BX55" s="94">
        <f ca="1">IF(BX$6&lt;=$C$2,OFFSET('HTM Output'!$J$214,0,MATCH(BX$6,'HTM Output'!$K$6:$GS$6,0)),0)</f>
        <v>-41666.666666666664</v>
      </c>
      <c r="BY55" s="94">
        <f ca="1">IF(BY$6&lt;=$C$2,OFFSET('HTM Output'!$J$214,0,MATCH(BY$6,'HTM Output'!$K$6:$GS$6,0)),0)</f>
        <v>-41666.666666666664</v>
      </c>
      <c r="BZ55" s="94">
        <f ca="1">IF(BZ$6&lt;=$C$2,OFFSET('HTM Output'!$J$214,0,MATCH(BZ$6,'HTM Output'!$K$6:$GS$6,0)),0)</f>
        <v>-41666.666666666664</v>
      </c>
      <c r="CA55" s="94">
        <f ca="1">IF(CA$6&lt;=$C$2,OFFSET('HTM Output'!$J$214,0,MATCH(CA$6,'HTM Output'!$K$6:$GS$6,0)),0)</f>
        <v>-41666.666666666664</v>
      </c>
      <c r="CB55" s="94">
        <f ca="1">IF(CB$6&lt;=$C$2,OFFSET('HTM Output'!$J$214,0,MATCH(CB$6,'HTM Output'!$K$6:$GS$6,0)),0)</f>
        <v>-41666.666666666664</v>
      </c>
      <c r="CC55" s="94">
        <f ca="1">IF(CC$6&lt;=$C$2,OFFSET('HTM Output'!$J$214,0,MATCH(CC$6,'HTM Output'!$K$6:$GS$6,0)),0)</f>
        <v>-41666.666666666664</v>
      </c>
      <c r="CD55" s="94">
        <f ca="1">IF(CD$6&lt;=$C$2,OFFSET('HTM Output'!$J$214,0,MATCH(CD$6,'HTM Output'!$K$6:$GS$6,0)),0)</f>
        <v>-41666.666666666664</v>
      </c>
      <c r="CE55" s="94">
        <f ca="1">IF(CE$6&lt;=$C$2,OFFSET('HTM Output'!$J$214,0,MATCH(CE$6,'HTM Output'!$K$6:$GS$6,0)),0)</f>
        <v>-41666.666666666664</v>
      </c>
      <c r="CF55" s="94">
        <f ca="1">IF(CF$6&lt;=$C$2,OFFSET('HTM Output'!$J$214,0,MATCH(CF$6,'HTM Output'!$K$6:$GS$6,0)),0)</f>
        <v>-41666.666666666664</v>
      </c>
      <c r="CG55" s="94">
        <f ca="1">IF(CG$6&lt;=$C$2,OFFSET('HTM Output'!$J$214,0,MATCH(CG$6,'HTM Output'!$K$6:$GS$6,0)),0)</f>
        <v>-41666.666666666664</v>
      </c>
      <c r="CH55" s="94">
        <f ca="1">IF(CH$6&lt;=$C$2,OFFSET('HTM Output'!$J$214,0,MATCH(CH$6,'HTM Output'!$K$6:$GS$6,0)),0)</f>
        <v>-41666.666666666664</v>
      </c>
      <c r="CI55" s="94">
        <f ca="1">IF(CI$6&lt;=$C$2,OFFSET('HTM Output'!$J$214,0,MATCH(CI$6,'HTM Output'!$K$6:$GS$6,0)),0)</f>
        <v>-41666.666666666664</v>
      </c>
      <c r="CJ55" s="94">
        <f ca="1">IF(CJ$6&lt;=$C$2,OFFSET('HTM Output'!$J$214,0,MATCH(CJ$6,'HTM Output'!$K$6:$GS$6,0)),0)</f>
        <v>-41666.666666666664</v>
      </c>
      <c r="CK55" s="94">
        <f ca="1">IF(CK$6&lt;=$C$2,OFFSET('HTM Output'!$J$214,0,MATCH(CK$6,'HTM Output'!$K$6:$GS$6,0)),0)</f>
        <v>-41666.666666666664</v>
      </c>
      <c r="CL55" s="94">
        <f ca="1">IF(CL$6&lt;=$C$2,OFFSET('HTM Output'!$J$214,0,MATCH(CL$6,'HTM Output'!$K$6:$GS$6,0)),0)</f>
        <v>-41666.666666666664</v>
      </c>
      <c r="CM55" s="94">
        <f ca="1">IF(CM$6&lt;=$C$2,OFFSET('HTM Output'!$J$214,0,MATCH(CM$6,'HTM Output'!$K$6:$GS$6,0)),0)</f>
        <v>-41666.666666666664</v>
      </c>
      <c r="CN55" s="94">
        <f ca="1">IF(CN$6&lt;=$C$2,OFFSET('HTM Output'!$J$214,0,MATCH(CN$6,'HTM Output'!$K$6:$GS$6,0)),0)</f>
        <v>-41666.666666666664</v>
      </c>
      <c r="CO55" s="94">
        <f ca="1">IF(CO$6&lt;=$C$2,OFFSET('HTM Output'!$J$214,0,MATCH(CO$6,'HTM Output'!$K$6:$GS$6,0)),0)</f>
        <v>-41666.666666666664</v>
      </c>
      <c r="CP55" s="94">
        <f ca="1">IF(CP$6&lt;=$C$2,OFFSET('HTM Output'!$J$214,0,MATCH(CP$6,'HTM Output'!$K$6:$GS$6,0)),0)</f>
        <v>-41666.666666666664</v>
      </c>
      <c r="CQ55" s="94">
        <f ca="1">IF(CQ$6&lt;=$C$2,OFFSET('HTM Output'!$J$214,0,MATCH(CQ$6,'HTM Output'!$K$6:$GS$6,0)),0)</f>
        <v>-41666.666666666664</v>
      </c>
      <c r="CR55" s="94">
        <f ca="1">IF(CR$6&lt;=$C$2,OFFSET('HTM Output'!$J$214,0,MATCH(CR$6,'HTM Output'!$K$6:$GS$6,0)),0)</f>
        <v>-41666.666666666664</v>
      </c>
      <c r="CS55" s="94">
        <f ca="1">IF(CS$6&lt;=$C$2,OFFSET('HTM Output'!$J$214,0,MATCH(CS$6,'HTM Output'!$K$6:$GS$6,0)),0)</f>
        <v>-41666.666666666664</v>
      </c>
      <c r="CT55" s="94">
        <f ca="1">IF(CT$6&lt;=$C$2,OFFSET('HTM Output'!$J$214,0,MATCH(CT$6,'HTM Output'!$K$6:$GS$6,0)),0)</f>
        <v>-41666.666666666664</v>
      </c>
      <c r="CU55" s="94">
        <f ca="1">IF(CU$6&lt;=$C$2,OFFSET('HTM Output'!$J$214,0,MATCH(CU$6,'HTM Output'!$K$6:$GS$6,0)),0)</f>
        <v>-41666.666666666664</v>
      </c>
      <c r="CV55" s="94">
        <f ca="1">IF(CV$6&lt;=$C$2,OFFSET('HTM Output'!$J$214,0,MATCH(CV$6,'HTM Output'!$K$6:$GS$6,0)),0)</f>
        <v>-41666.666666666664</v>
      </c>
      <c r="CW55" s="94">
        <f ca="1">IF(CW$6&lt;=$C$2,OFFSET('HTM Output'!$J$214,0,MATCH(CW$6,'HTM Output'!$K$6:$GS$6,0)),0)</f>
        <v>-41666.666666666664</v>
      </c>
      <c r="CX55" s="94">
        <f ca="1">IF(CX$6&lt;=$C$2,OFFSET('HTM Output'!$J$214,0,MATCH(CX$6,'HTM Output'!$K$6:$GS$6,0)),0)</f>
        <v>-41666.666666666664</v>
      </c>
      <c r="CY55" s="94">
        <f ca="1">IF(CY$6&lt;=$C$2,OFFSET('HTM Output'!$J$214,0,MATCH(CY$6,'HTM Output'!$K$6:$GS$6,0)),0)</f>
        <v>-41666.666666666664</v>
      </c>
      <c r="CZ55" s="94">
        <f ca="1">IF(CZ$6&lt;=$C$2,OFFSET('HTM Output'!$J$214,0,MATCH(CZ$6,'HTM Output'!$K$6:$GS$6,0)),0)</f>
        <v>-41666.666666666664</v>
      </c>
      <c r="DA55" s="94">
        <f ca="1">IF(DA$6&lt;=$C$2,OFFSET('HTM Output'!$J$214,0,MATCH(DA$6,'HTM Output'!$K$6:$GS$6,0)),0)</f>
        <v>-41666.666666666664</v>
      </c>
      <c r="DB55" s="94">
        <f ca="1">IF(DB$6&lt;=$C$2,OFFSET('HTM Output'!$J$214,0,MATCH(DB$6,'HTM Output'!$K$6:$GS$6,0)),0)</f>
        <v>-41666.666666666664</v>
      </c>
      <c r="DC55" s="94">
        <f ca="1">IF(DC$6&lt;=$C$2,OFFSET('HTM Output'!$J$214,0,MATCH(DC$6,'HTM Output'!$K$6:$GS$6,0)),0)</f>
        <v>-41666.666666666664</v>
      </c>
      <c r="DD55" s="94">
        <f ca="1">IF(DD$6&lt;=$C$2,OFFSET('HTM Output'!$J$214,0,MATCH(DD$6,'HTM Output'!$K$6:$GS$6,0)),0)</f>
        <v>-41666.666666666664</v>
      </c>
      <c r="DE55" s="94">
        <f ca="1">IF(DE$6&lt;=$C$2,OFFSET('HTM Output'!$J$214,0,MATCH(DE$6,'HTM Output'!$K$6:$GS$6,0)),0)</f>
        <v>-41666.666666666664</v>
      </c>
      <c r="DF55" s="94">
        <f ca="1">IF(DF$6&lt;=$C$2,OFFSET('HTM Output'!$J$214,0,MATCH(DF$6,'HTM Output'!$K$6:$GS$6,0)),0)</f>
        <v>-41666.666666666664</v>
      </c>
      <c r="DG55" s="94">
        <f ca="1">IF(DG$6&lt;=$C$2,OFFSET('HTM Output'!$J$214,0,MATCH(DG$6,'HTM Output'!$K$6:$GS$6,0)),0)</f>
        <v>-41666.666666666664</v>
      </c>
      <c r="DH55" s="94">
        <f ca="1">IF(DH$6&lt;=$C$2,OFFSET('HTM Output'!$J$214,0,MATCH(DH$6,'HTM Output'!$K$6:$GS$6,0)),0)</f>
        <v>-41666.666666666664</v>
      </c>
      <c r="DI55" s="94">
        <f ca="1">IF(DI$6&lt;=$C$2,OFFSET('HTM Output'!$J$214,0,MATCH(DI$6,'HTM Output'!$K$6:$GS$6,0)),0)</f>
        <v>-41666.666666666664</v>
      </c>
      <c r="DJ55" s="94">
        <f ca="1">IF(DJ$6&lt;=$C$2,OFFSET('HTM Output'!$J$214,0,MATCH(DJ$6,'HTM Output'!$K$6:$GS$6,0)),0)</f>
        <v>-41666.666666666664</v>
      </c>
      <c r="DK55" s="94">
        <f ca="1">IF(DK$6&lt;=$C$2,OFFSET('HTM Output'!$J$214,0,MATCH(DK$6,'HTM Output'!$K$6:$GS$6,0)),0)</f>
        <v>-41666.666666666664</v>
      </c>
      <c r="DL55" s="94">
        <f ca="1">IF(DL$6&lt;=$C$2,OFFSET('HTM Output'!$J$214,0,MATCH(DL$6,'HTM Output'!$K$6:$GS$6,0)),0)</f>
        <v>-41666.666666666664</v>
      </c>
      <c r="DM55" s="94">
        <f ca="1">IF(DM$6&lt;=$C$2,OFFSET('HTM Output'!$J$214,0,MATCH(DM$6,'HTM Output'!$K$6:$GS$6,0)),0)</f>
        <v>-41666.666666666664</v>
      </c>
      <c r="DN55" s="94">
        <f ca="1">IF(DN$6&lt;=$C$2,OFFSET('HTM Output'!$J$214,0,MATCH(DN$6,'HTM Output'!$K$6:$GS$6,0)),0)</f>
        <v>-41666.666666666664</v>
      </c>
      <c r="DO55" s="94">
        <f ca="1">IF(DO$6&lt;=$C$2,OFFSET('HTM Output'!$J$214,0,MATCH(DO$6,'HTM Output'!$K$6:$GS$6,0)),0)</f>
        <v>-41666.666666666664</v>
      </c>
      <c r="DP55" s="94">
        <f ca="1">IF(DP$6&lt;=$C$2,OFFSET('HTM Output'!$J$214,0,MATCH(DP$6,'HTM Output'!$K$6:$GS$6,0)),0)</f>
        <v>-41666.666666666664</v>
      </c>
      <c r="DQ55" s="94">
        <f ca="1">IF(DQ$6&lt;=$C$2,OFFSET('HTM Output'!$J$214,0,MATCH(DQ$6,'HTM Output'!$K$6:$GS$6,0)),0)</f>
        <v>-41666.666666666664</v>
      </c>
      <c r="DR55" s="94">
        <f ca="1">IF(DR$6&lt;=$C$2,OFFSET('HTM Output'!$J$214,0,MATCH(DR$6,'HTM Output'!$K$6:$GS$6,0)),0)</f>
        <v>-41666.666666666664</v>
      </c>
      <c r="DS55" s="94">
        <f ca="1">IF(DS$6&lt;=$C$2,OFFSET('HTM Output'!$J$214,0,MATCH(DS$6,'HTM Output'!$K$6:$GS$6,0)),0)</f>
        <v>-41666.666666666664</v>
      </c>
      <c r="DT55" s="94">
        <f ca="1">IF(DT$6&lt;=$C$2,OFFSET('HTM Output'!$J$214,0,MATCH(DT$6,'HTM Output'!$K$6:$GS$6,0)),0)</f>
        <v>-41666.666666666664</v>
      </c>
      <c r="DU55" s="94">
        <f ca="1">IF(DU$6&lt;=$C$2,OFFSET('HTM Output'!$J$214,0,MATCH(DU$6,'HTM Output'!$K$6:$GS$6,0)),0)</f>
        <v>-41666.666666666664</v>
      </c>
      <c r="DV55" s="94">
        <f ca="1">IF(DV$6&lt;=$C$2,OFFSET('HTM Output'!$J$214,0,MATCH(DV$6,'HTM Output'!$K$6:$GS$6,0)),0)</f>
        <v>-41666.666666666664</v>
      </c>
      <c r="DW55" s="94">
        <f ca="1">IF(DW$6&lt;=$C$2,OFFSET('HTM Output'!$J$214,0,MATCH(DW$6,'HTM Output'!$K$6:$GS$6,0)),0)</f>
        <v>-41666.666666666664</v>
      </c>
      <c r="DX55" s="94">
        <f ca="1">IF(DX$6&lt;=$C$2,OFFSET('HTM Output'!$J$214,0,MATCH(DX$6,'HTM Output'!$K$6:$GS$6,0)),0)</f>
        <v>0</v>
      </c>
      <c r="DY55" s="94">
        <f ca="1">IF(DY$6&lt;=$C$2,OFFSET('HTM Output'!$J$214,0,MATCH(DY$6,'HTM Output'!$K$6:$GS$6,0)),0)</f>
        <v>0</v>
      </c>
      <c r="DZ55" s="94">
        <f ca="1">IF(DZ$6&lt;=$C$2,OFFSET('HTM Output'!$J$214,0,MATCH(DZ$6,'HTM Output'!$K$6:$GS$6,0)),0)</f>
        <v>0</v>
      </c>
      <c r="EA55" s="94">
        <f ca="1">IF(EA$6&lt;=$C$2,OFFSET('HTM Output'!$J$214,0,MATCH(EA$6,'HTM Output'!$K$6:$GS$6,0)),0)</f>
        <v>0</v>
      </c>
      <c r="EB55" s="94">
        <f ca="1">IF(EB$6&lt;=$C$2,OFFSET('HTM Output'!$J$214,0,MATCH(EB$6,'HTM Output'!$K$6:$GS$6,0)),0)</f>
        <v>0</v>
      </c>
      <c r="EC55" s="94">
        <f ca="1">IF(EC$6&lt;=$C$2,OFFSET('HTM Output'!$J$214,0,MATCH(EC$6,'HTM Output'!$K$6:$GS$6,0)),0)</f>
        <v>0</v>
      </c>
      <c r="ED55" s="94">
        <f ca="1">IF(ED$6&lt;=$C$2,OFFSET('HTM Output'!$J$214,0,MATCH(ED$6,'HTM Output'!$K$6:$GS$6,0)),0)</f>
        <v>0</v>
      </c>
      <c r="EE55" s="94">
        <f ca="1">IF(EE$6&lt;=$C$2,OFFSET('HTM Output'!$J$214,0,MATCH(EE$6,'HTM Output'!$K$6:$GS$6,0)),0)</f>
        <v>0</v>
      </c>
      <c r="EF55" s="94">
        <f ca="1">IF(EF$6&lt;=$C$2,OFFSET('HTM Output'!$J$214,0,MATCH(EF$6,'HTM Output'!$K$6:$GS$6,0)),0)</f>
        <v>0</v>
      </c>
      <c r="EG55" s="94">
        <f ca="1">IF(EG$6&lt;=$C$2,OFFSET('HTM Output'!$J$214,0,MATCH(EG$6,'HTM Output'!$K$6:$GS$6,0)),0)</f>
        <v>0</v>
      </c>
      <c r="EH55" s="94">
        <f ca="1">IF(EH$6&lt;=$C$2,OFFSET('HTM Output'!$J$214,0,MATCH(EH$6,'HTM Output'!$K$6:$GS$6,0)),0)</f>
        <v>0</v>
      </c>
      <c r="EI55" s="94">
        <f ca="1">IF(EI$6&lt;=$C$2,OFFSET('HTM Output'!$J$214,0,MATCH(EI$6,'HTM Output'!$K$6:$GS$6,0)),0)</f>
        <v>0</v>
      </c>
      <c r="EJ55" s="94">
        <f ca="1">IF(EJ$6&lt;=$C$2,OFFSET('HTM Output'!$J$214,0,MATCH(EJ$6,'HTM Output'!$K$6:$GS$6,0)),0)</f>
        <v>0</v>
      </c>
      <c r="EK55" s="94">
        <f ca="1">IF(EK$6&lt;=$C$2,OFFSET('HTM Output'!$J$214,0,MATCH(EK$6,'HTM Output'!$K$6:$GS$6,0)),0)</f>
        <v>0</v>
      </c>
      <c r="EL55" s="94">
        <f ca="1">IF(EL$6&lt;=$C$2,OFFSET('HTM Output'!$J$214,0,MATCH(EL$6,'HTM Output'!$K$6:$GS$6,0)),0)</f>
        <v>0</v>
      </c>
      <c r="EM55" s="94">
        <f ca="1">IF(EM$6&lt;=$C$2,OFFSET('HTM Output'!$J$214,0,MATCH(EM$6,'HTM Output'!$K$6:$GS$6,0)),0)</f>
        <v>0</v>
      </c>
      <c r="EN55" s="94">
        <f ca="1">IF(EN$6&lt;=$C$2,OFFSET('HTM Output'!$J$214,0,MATCH(EN$6,'HTM Output'!$K$6:$GS$6,0)),0)</f>
        <v>0</v>
      </c>
      <c r="EO55" s="94">
        <f ca="1">IF(EO$6&lt;=$C$2,OFFSET('HTM Output'!$J$214,0,MATCH(EO$6,'HTM Output'!$K$6:$GS$6,0)),0)</f>
        <v>0</v>
      </c>
      <c r="EP55" s="94">
        <f ca="1">IF(EP$6&lt;=$C$2,OFFSET('HTM Output'!$J$214,0,MATCH(EP$6,'HTM Output'!$K$6:$GS$6,0)),0)</f>
        <v>0</v>
      </c>
      <c r="EQ55" s="94">
        <f ca="1">IF(EQ$6&lt;=$C$2,OFFSET('HTM Output'!$J$214,0,MATCH(EQ$6,'HTM Output'!$K$6:$GS$6,0)),0)</f>
        <v>0</v>
      </c>
      <c r="ER55" s="94">
        <f ca="1">IF(ER$6&lt;=$C$2,OFFSET('HTM Output'!$J$214,0,MATCH(ER$6,'HTM Output'!$K$6:$GS$6,0)),0)</f>
        <v>0</v>
      </c>
      <c r="ES55" s="94">
        <f ca="1">IF(ES$6&lt;=$C$2,OFFSET('HTM Output'!$J$214,0,MATCH(ES$6,'HTM Output'!$K$6:$GS$6,0)),0)</f>
        <v>0</v>
      </c>
      <c r="ET55" s="94">
        <f ca="1">IF(ET$6&lt;=$C$2,OFFSET('HTM Output'!$J$214,0,MATCH(ET$6,'HTM Output'!$K$6:$GS$6,0)),0)</f>
        <v>0</v>
      </c>
      <c r="EU55" s="94">
        <f ca="1">IF(EU$6&lt;=$C$2,OFFSET('HTM Output'!$J$214,0,MATCH(EU$6,'HTM Output'!$K$6:$GS$6,0)),0)</f>
        <v>0</v>
      </c>
      <c r="EV55" s="94">
        <f ca="1">IF(EV$6&lt;=$C$2,OFFSET('HTM Output'!$J$214,0,MATCH(EV$6,'HTM Output'!$K$6:$GS$6,0)),0)</f>
        <v>0</v>
      </c>
      <c r="EW55" s="94">
        <f ca="1">IF(EW$6&lt;=$C$2,OFFSET('HTM Output'!$J$214,0,MATCH(EW$6,'HTM Output'!$K$6:$GS$6,0)),0)</f>
        <v>0</v>
      </c>
      <c r="EX55" s="94">
        <f ca="1">IF(EX$6&lt;=$C$2,OFFSET('HTM Output'!$J$214,0,MATCH(EX$6,'HTM Output'!$K$6:$GS$6,0)),0)</f>
        <v>0</v>
      </c>
      <c r="EY55" s="94">
        <f ca="1">IF(EY$6&lt;=$C$2,OFFSET('HTM Output'!$J$214,0,MATCH(EY$6,'HTM Output'!$K$6:$GS$6,0)),0)</f>
        <v>0</v>
      </c>
      <c r="EZ55" s="94">
        <f ca="1">IF(EZ$6&lt;=$C$2,OFFSET('HTM Output'!$J$214,0,MATCH(EZ$6,'HTM Output'!$K$6:$GS$6,0)),0)</f>
        <v>0</v>
      </c>
      <c r="FA55" s="94">
        <f ca="1">IF(FA$6&lt;=$C$2,OFFSET('HTM Output'!$J$214,0,MATCH(FA$6,'HTM Output'!$K$6:$GS$6,0)),0)</f>
        <v>0</v>
      </c>
      <c r="FB55" s="94">
        <f ca="1">IF(FB$6&lt;=$C$2,OFFSET('HTM Output'!$J$214,0,MATCH(FB$6,'HTM Output'!$K$6:$GS$6,0)),0)</f>
        <v>0</v>
      </c>
      <c r="FC55" s="94">
        <f ca="1">IF(FC$6&lt;=$C$2,OFFSET('HTM Output'!$J$214,0,MATCH(FC$6,'HTM Output'!$K$6:$GS$6,0)),0)</f>
        <v>0</v>
      </c>
      <c r="FD55" s="94">
        <f ca="1">IF(FD$6&lt;=$C$2,OFFSET('HTM Output'!$J$214,0,MATCH(FD$6,'HTM Output'!$K$6:$GS$6,0)),0)</f>
        <v>0</v>
      </c>
      <c r="FE55" s="94">
        <f ca="1">IF(FE$6&lt;=$C$2,OFFSET('HTM Output'!$J$214,0,MATCH(FE$6,'HTM Output'!$K$6:$GS$6,0)),0)</f>
        <v>0</v>
      </c>
      <c r="FF55" s="94">
        <f ca="1">IF(FF$6&lt;=$C$2,OFFSET('HTM Output'!$J$214,0,MATCH(FF$6,'HTM Output'!$K$6:$GS$6,0)),0)</f>
        <v>0</v>
      </c>
      <c r="FG55" s="94">
        <f ca="1">IF(FG$6&lt;=$C$2,OFFSET('HTM Output'!$J$214,0,MATCH(FG$6,'HTM Output'!$K$6:$GS$6,0)),0)</f>
        <v>0</v>
      </c>
      <c r="FH55" s="94">
        <f ca="1">IF(FH$6&lt;=$C$2,OFFSET('HTM Output'!$J$214,0,MATCH(FH$6,'HTM Output'!$K$6:$GS$6,0)),0)</f>
        <v>0</v>
      </c>
      <c r="FI55" s="94">
        <f ca="1">IF(FI$6&lt;=$C$2,OFFSET('HTM Output'!$J$214,0,MATCH(FI$6,'HTM Output'!$K$6:$GS$6,0)),0)</f>
        <v>0</v>
      </c>
      <c r="FJ55" s="94">
        <f ca="1">IF(FJ$6&lt;=$C$2,OFFSET('HTM Output'!$J$214,0,MATCH(FJ$6,'HTM Output'!$K$6:$GS$6,0)),0)</f>
        <v>0</v>
      </c>
      <c r="FK55" s="94">
        <f ca="1">IF(FK$6&lt;=$C$2,OFFSET('HTM Output'!$J$214,0,MATCH(FK$6,'HTM Output'!$K$6:$GS$6,0)),0)</f>
        <v>0</v>
      </c>
      <c r="FL55" s="94">
        <f ca="1">IF(FL$6&lt;=$C$2,OFFSET('HTM Output'!$J$214,0,MATCH(FL$6,'HTM Output'!$K$6:$GS$6,0)),0)</f>
        <v>0</v>
      </c>
      <c r="FM55" s="94">
        <f ca="1">IF(FM$6&lt;=$C$2,OFFSET('HTM Output'!$J$214,0,MATCH(FM$6,'HTM Output'!$K$6:$GS$6,0)),0)</f>
        <v>0</v>
      </c>
      <c r="FN55" s="94">
        <f ca="1">IF(FN$6&lt;=$C$2,OFFSET('HTM Output'!$J$214,0,MATCH(FN$6,'HTM Output'!$K$6:$GS$6,0)),0)</f>
        <v>0</v>
      </c>
      <c r="FO55" s="94">
        <f ca="1">IF(FO$6&lt;=$C$2,OFFSET('HTM Output'!$J$214,0,MATCH(FO$6,'HTM Output'!$K$6:$GS$6,0)),0)</f>
        <v>0</v>
      </c>
      <c r="FP55" s="94">
        <f ca="1">IF(FP$6&lt;=$C$2,OFFSET('HTM Output'!$J$214,0,MATCH(FP$6,'HTM Output'!$K$6:$GS$6,0)),0)</f>
        <v>0</v>
      </c>
      <c r="FQ55" s="94">
        <f ca="1">IF(FQ$6&lt;=$C$2,OFFSET('HTM Output'!$J$214,0,MATCH(FQ$6,'HTM Output'!$K$6:$GS$6,0)),0)</f>
        <v>0</v>
      </c>
      <c r="FR55" s="94">
        <f ca="1">IF(FR$6&lt;=$C$2,OFFSET('HTM Output'!$J$214,0,MATCH(FR$6,'HTM Output'!$K$6:$GS$6,0)),0)</f>
        <v>0</v>
      </c>
      <c r="FS55" s="94">
        <f ca="1">IF(FS$6&lt;=$C$2,OFFSET('HTM Output'!$J$214,0,MATCH(FS$6,'HTM Output'!$K$6:$GS$6,0)),0)</f>
        <v>0</v>
      </c>
      <c r="FT55" s="94">
        <f ca="1">IF(FT$6&lt;=$C$2,OFFSET('HTM Output'!$J$214,0,MATCH(FT$6,'HTM Output'!$K$6:$GS$6,0)),0)</f>
        <v>0</v>
      </c>
      <c r="FU55" s="94">
        <f ca="1">IF(FU$6&lt;=$C$2,OFFSET('HTM Output'!$J$214,0,MATCH(FU$6,'HTM Output'!$K$6:$GS$6,0)),0)</f>
        <v>0</v>
      </c>
      <c r="FV55" s="94">
        <f ca="1">IF(FV$6&lt;=$C$2,OFFSET('HTM Output'!$J$214,0,MATCH(FV$6,'HTM Output'!$K$6:$GS$6,0)),0)</f>
        <v>0</v>
      </c>
      <c r="FW55" s="94">
        <f ca="1">IF(FW$6&lt;=$C$2,OFFSET('HTM Output'!$J$214,0,MATCH(FW$6,'HTM Output'!$K$6:$GS$6,0)),0)</f>
        <v>0</v>
      </c>
      <c r="FX55" s="94">
        <f ca="1">IF(FX$6&lt;=$C$2,OFFSET('HTM Output'!$J$214,0,MATCH(FX$6,'HTM Output'!$K$6:$GS$6,0)),0)</f>
        <v>0</v>
      </c>
      <c r="FY55" s="94">
        <f ca="1">IF(FY$6&lt;=$C$2,OFFSET('HTM Output'!$J$214,0,MATCH(FY$6,'HTM Output'!$K$6:$GS$6,0)),0)</f>
        <v>0</v>
      </c>
      <c r="FZ55" s="94">
        <f ca="1">IF(FZ$6&lt;=$C$2,OFFSET('HTM Output'!$J$214,0,MATCH(FZ$6,'HTM Output'!$K$6:$GS$6,0)),0)</f>
        <v>0</v>
      </c>
      <c r="GA55" s="94">
        <f ca="1">IF(GA$6&lt;=$C$2,OFFSET('HTM Output'!$J$214,0,MATCH(GA$6,'HTM Output'!$K$6:$GS$6,0)),0)</f>
        <v>0</v>
      </c>
      <c r="GB55" s="94">
        <f ca="1">IF(GB$6&lt;=$C$2,OFFSET('HTM Output'!$J$214,0,MATCH(GB$6,'HTM Output'!$K$6:$GS$6,0)),0)</f>
        <v>0</v>
      </c>
      <c r="GC55" s="94">
        <f ca="1">IF(GC$6&lt;=$C$2,OFFSET('HTM Output'!$J$214,0,MATCH(GC$6,'HTM Output'!$K$6:$GS$6,0)),0)</f>
        <v>0</v>
      </c>
      <c r="GD55" s="94">
        <f ca="1">IF(GD$6&lt;=$C$2,OFFSET('HTM Output'!$J$214,0,MATCH(GD$6,'HTM Output'!$K$6:$GS$6,0)),0)</f>
        <v>0</v>
      </c>
      <c r="GE55" s="94">
        <f ca="1">IF(GE$6&lt;=$C$2,OFFSET('HTM Output'!$J$214,0,MATCH(GE$6,'HTM Output'!$K$6:$GS$6,0)),0)</f>
        <v>0</v>
      </c>
      <c r="GF55" s="94">
        <f ca="1">IF(GF$6&lt;=$C$2,OFFSET('HTM Output'!$J$214,0,MATCH(GF$6,'HTM Output'!$K$6:$GS$6,0)),0)</f>
        <v>0</v>
      </c>
      <c r="GG55" s="94">
        <f ca="1">IF(GG$6&lt;=$C$2,OFFSET('HTM Output'!$J$214,0,MATCH(GG$6,'HTM Output'!$K$6:$GS$6,0)),0)</f>
        <v>0</v>
      </c>
      <c r="GH55" s="94">
        <f ca="1">IF(GH$6&lt;=$C$2,OFFSET('HTM Output'!$J$214,0,MATCH(GH$6,'HTM Output'!$K$6:$GS$6,0)),0)</f>
        <v>0</v>
      </c>
      <c r="GI55" s="94">
        <f ca="1">IF(GI$6&lt;=$C$2,OFFSET('HTM Output'!$J$214,0,MATCH(GI$6,'HTM Output'!$K$6:$GS$6,0)),0)</f>
        <v>0</v>
      </c>
      <c r="GJ55" s="94">
        <f ca="1">IF(GJ$6&lt;=$C$2,OFFSET('HTM Output'!$J$214,0,MATCH(GJ$6,'HTM Output'!$K$6:$GS$6,0)),0)</f>
        <v>0</v>
      </c>
      <c r="GK55" s="94">
        <f ca="1">IF(GK$6&lt;=$C$2,OFFSET('HTM Output'!$J$214,0,MATCH(GK$6,'HTM Output'!$K$6:$GS$6,0)),0)</f>
        <v>0</v>
      </c>
      <c r="GL55" s="94">
        <f ca="1">IF(GL$6&lt;=$C$2,OFFSET('HTM Output'!$J$214,0,MATCH(GL$6,'HTM Output'!$K$6:$GS$6,0)),0)</f>
        <v>0</v>
      </c>
      <c r="GM55" s="94">
        <f ca="1">IF(GM$6&lt;=$C$2,OFFSET('HTM Output'!$J$214,0,MATCH(GM$6,'HTM Output'!$K$6:$GS$6,0)),0)</f>
        <v>0</v>
      </c>
      <c r="GN55" s="94">
        <f ca="1">IF(GN$6&lt;=$C$2,OFFSET('HTM Output'!$J$214,0,MATCH(GN$6,'HTM Output'!$K$6:$GS$6,0)),0)</f>
        <v>0</v>
      </c>
      <c r="GO55" s="94">
        <f ca="1">IF(GO$6&lt;=$C$2,OFFSET('HTM Output'!$J$214,0,MATCH(GO$6,'HTM Output'!$K$6:$GS$6,0)),0)</f>
        <v>0</v>
      </c>
      <c r="GP55" s="94">
        <f ca="1">IF(GP$6&lt;=$C$2,OFFSET('HTM Output'!$J$214,0,MATCH(GP$6,'HTM Output'!$K$6:$GS$6,0)),0)</f>
        <v>0</v>
      </c>
      <c r="GQ55" s="94">
        <f ca="1">IF(GQ$6&lt;=$C$2,OFFSET('HTM Output'!$J$214,0,MATCH(GQ$6,'HTM Output'!$K$6:$GS$6,0)),0)</f>
        <v>0</v>
      </c>
      <c r="GR55" s="94">
        <f ca="1">IF(GR$6&lt;=$C$2,OFFSET('HTM Output'!$J$214,0,MATCH(GR$6,'HTM Output'!$K$6:$GS$6,0)),0)</f>
        <v>0</v>
      </c>
      <c r="GS55" s="94">
        <f ca="1">IF(GS$6&lt;=$C$2,OFFSET('HTM Output'!$J$214,0,MATCH(GS$6,'HTM Output'!$K$6:$GS$6,0)),0)</f>
        <v>0</v>
      </c>
      <c r="GT55" s="94">
        <f ca="1">IF(GT$6&lt;=$C$2,OFFSET('HTM Output'!$J$214,0,MATCH(GT$6,'HTM Output'!$K$6:$GS$6,0)),0)</f>
        <v>0</v>
      </c>
      <c r="GU55" s="94">
        <f ca="1">IF(GU$6&lt;=$C$2,OFFSET('HTM Output'!$J$214,0,MATCH(GU$6,'HTM Output'!$K$6:$GS$6,0)),0)</f>
        <v>0</v>
      </c>
      <c r="GV55" s="94">
        <f ca="1">IF(GV$6&lt;=$C$2,OFFSET('HTM Output'!$J$214,0,MATCH(GV$6,'HTM Output'!$K$6:$GS$6,0)),0)</f>
        <v>0</v>
      </c>
      <c r="GW55" s="94">
        <f ca="1">IF(GW$6&lt;=$C$2,OFFSET('HTM Output'!$J$214,0,MATCH(GW$6,'HTM Output'!$K$6:$GS$6,0)),0)</f>
        <v>0</v>
      </c>
      <c r="GY55" s="85">
        <f t="shared" ca="1" si="37"/>
        <v>-500000.00000000012</v>
      </c>
      <c r="GZ55" s="85">
        <f t="shared" ca="1" si="38"/>
        <v>-500000.00000000006</v>
      </c>
      <c r="HA55" s="85">
        <f t="shared" ca="1" si="38"/>
        <v>-500000.00000000006</v>
      </c>
      <c r="HB55" s="85">
        <f t="shared" ca="1" si="38"/>
        <v>-500000.00000000006</v>
      </c>
      <c r="HC55" s="85">
        <f t="shared" ca="1" si="38"/>
        <v>-500000.00000000006</v>
      </c>
      <c r="HD55" s="85">
        <f t="shared" ca="1" si="38"/>
        <v>-500000.00000000006</v>
      </c>
      <c r="HE55" s="85">
        <f t="shared" ca="1" si="38"/>
        <v>-500000.00000000006</v>
      </c>
      <c r="HF55" s="85">
        <f t="shared" ca="1" si="38"/>
        <v>-500000.00000000006</v>
      </c>
      <c r="HG55" s="85">
        <f t="shared" ca="1" si="38"/>
        <v>-500000.00000000006</v>
      </c>
      <c r="HH55" s="85">
        <f t="shared" ca="1" si="38"/>
        <v>-249999.99999999997</v>
      </c>
      <c r="HI55" s="85">
        <f t="shared" ca="1" si="38"/>
        <v>0</v>
      </c>
      <c r="HJ55" s="85">
        <f t="shared" ca="1" si="38"/>
        <v>0</v>
      </c>
      <c r="HK55" s="85">
        <f t="shared" ca="1" si="38"/>
        <v>0</v>
      </c>
      <c r="HL55" s="85">
        <f t="shared" ca="1" si="38"/>
        <v>0</v>
      </c>
      <c r="HM55" s="85">
        <f t="shared" ca="1" si="38"/>
        <v>0</v>
      </c>
      <c r="HN55" s="85">
        <f t="shared" ca="1" si="38"/>
        <v>0</v>
      </c>
      <c r="HO55" s="85">
        <f t="shared" ca="1" si="39"/>
        <v>-4750000.0000000009</v>
      </c>
    </row>
    <row r="56" spans="2:223" ht="14.65" customHeight="1" x14ac:dyDescent="0.75">
      <c r="B56" t="s">
        <v>309</v>
      </c>
      <c r="H56" s="94">
        <f t="shared" si="36"/>
        <v>-2618571.6109252051</v>
      </c>
      <c r="O56" s="85">
        <f>-Assumptions!D11</f>
        <v>-2618571.6109252051</v>
      </c>
      <c r="P56" s="85">
        <v>0</v>
      </c>
      <c r="Q56" s="85">
        <v>0</v>
      </c>
      <c r="R56" s="85">
        <v>0</v>
      </c>
      <c r="S56" s="85">
        <v>0</v>
      </c>
      <c r="T56" s="85">
        <v>0</v>
      </c>
      <c r="U56" s="85">
        <v>0</v>
      </c>
      <c r="V56" s="85">
        <v>0</v>
      </c>
      <c r="W56" s="85">
        <v>0</v>
      </c>
      <c r="X56" s="85">
        <v>0</v>
      </c>
      <c r="Y56" s="85">
        <v>0</v>
      </c>
      <c r="Z56" s="85">
        <v>0</v>
      </c>
      <c r="AA56" s="85">
        <v>0</v>
      </c>
      <c r="AB56" s="85">
        <v>0</v>
      </c>
      <c r="AC56" s="85">
        <v>0</v>
      </c>
      <c r="AD56" s="85">
        <v>0</v>
      </c>
      <c r="AE56" s="85">
        <v>0</v>
      </c>
      <c r="AF56" s="85">
        <v>0</v>
      </c>
      <c r="AG56" s="85">
        <v>0</v>
      </c>
      <c r="AH56" s="85">
        <v>0</v>
      </c>
      <c r="AI56" s="85">
        <v>0</v>
      </c>
      <c r="AJ56" s="85">
        <v>0</v>
      </c>
      <c r="AK56" s="85">
        <v>0</v>
      </c>
      <c r="AL56" s="85">
        <v>0</v>
      </c>
      <c r="AM56" s="85">
        <v>0</v>
      </c>
      <c r="AN56" s="85">
        <v>0</v>
      </c>
      <c r="AO56" s="85">
        <v>0</v>
      </c>
      <c r="AP56" s="85">
        <v>0</v>
      </c>
      <c r="AQ56" s="85">
        <v>0</v>
      </c>
      <c r="AR56" s="85">
        <v>0</v>
      </c>
      <c r="AS56" s="85">
        <v>0</v>
      </c>
      <c r="AT56" s="85">
        <v>0</v>
      </c>
      <c r="AU56" s="85">
        <v>0</v>
      </c>
      <c r="AV56" s="85">
        <v>0</v>
      </c>
      <c r="AW56" s="85">
        <v>0</v>
      </c>
      <c r="AX56" s="85">
        <v>0</v>
      </c>
      <c r="AY56" s="85">
        <v>0</v>
      </c>
      <c r="AZ56" s="85">
        <v>0</v>
      </c>
      <c r="BA56" s="85">
        <v>0</v>
      </c>
      <c r="BB56" s="85">
        <v>0</v>
      </c>
      <c r="BC56" s="85">
        <v>0</v>
      </c>
      <c r="BD56" s="85">
        <v>0</v>
      </c>
      <c r="BE56" s="85">
        <v>0</v>
      </c>
      <c r="BF56" s="85">
        <v>0</v>
      </c>
      <c r="BG56" s="85">
        <v>0</v>
      </c>
      <c r="BH56" s="85">
        <v>0</v>
      </c>
      <c r="BI56" s="85">
        <v>0</v>
      </c>
      <c r="BJ56" s="85">
        <v>0</v>
      </c>
      <c r="BK56" s="85">
        <v>0</v>
      </c>
      <c r="BL56" s="85">
        <v>0</v>
      </c>
      <c r="BM56" s="85">
        <v>0</v>
      </c>
      <c r="BN56" s="85">
        <v>0</v>
      </c>
      <c r="BO56" s="85">
        <v>0</v>
      </c>
      <c r="BP56" s="85">
        <v>0</v>
      </c>
      <c r="BQ56" s="85">
        <v>0</v>
      </c>
      <c r="BR56" s="85">
        <v>0</v>
      </c>
      <c r="BS56" s="85">
        <v>0</v>
      </c>
      <c r="BT56" s="85">
        <v>0</v>
      </c>
      <c r="BU56" s="85">
        <v>0</v>
      </c>
      <c r="BV56" s="85">
        <v>0</v>
      </c>
      <c r="BW56" s="85">
        <v>0</v>
      </c>
      <c r="BX56" s="85">
        <v>0</v>
      </c>
      <c r="BY56" s="85">
        <v>0</v>
      </c>
      <c r="BZ56" s="85">
        <v>0</v>
      </c>
      <c r="CA56" s="85">
        <v>0</v>
      </c>
      <c r="CB56" s="85">
        <v>0</v>
      </c>
      <c r="CC56" s="85">
        <v>0</v>
      </c>
      <c r="CD56" s="85">
        <v>0</v>
      </c>
      <c r="CE56" s="85">
        <v>0</v>
      </c>
      <c r="CF56" s="85">
        <v>0</v>
      </c>
      <c r="CG56" s="85">
        <v>0</v>
      </c>
      <c r="CH56" s="85">
        <v>0</v>
      </c>
      <c r="CI56" s="85">
        <v>0</v>
      </c>
      <c r="CJ56" s="85">
        <v>0</v>
      </c>
      <c r="CK56" s="85">
        <v>0</v>
      </c>
      <c r="CL56" s="85">
        <v>0</v>
      </c>
      <c r="CM56" s="85">
        <v>0</v>
      </c>
      <c r="CN56" s="85">
        <v>0</v>
      </c>
      <c r="CO56" s="85">
        <v>0</v>
      </c>
      <c r="CP56" s="85">
        <v>0</v>
      </c>
      <c r="CQ56" s="85">
        <v>0</v>
      </c>
      <c r="CR56" s="85">
        <v>0</v>
      </c>
      <c r="CS56" s="85">
        <v>0</v>
      </c>
      <c r="CT56" s="85">
        <v>0</v>
      </c>
      <c r="CU56" s="85">
        <v>0</v>
      </c>
      <c r="CV56" s="85">
        <v>0</v>
      </c>
      <c r="CW56" s="85">
        <v>0</v>
      </c>
      <c r="CX56" s="85">
        <v>0</v>
      </c>
      <c r="CY56" s="85">
        <v>0</v>
      </c>
      <c r="CZ56" s="85">
        <v>0</v>
      </c>
      <c r="DA56" s="85">
        <v>0</v>
      </c>
      <c r="DB56" s="85">
        <v>0</v>
      </c>
      <c r="DC56" s="85">
        <v>0</v>
      </c>
      <c r="DD56" s="85">
        <v>0</v>
      </c>
      <c r="DE56" s="85">
        <v>0</v>
      </c>
      <c r="DF56" s="85">
        <v>0</v>
      </c>
      <c r="DG56" s="85">
        <v>0</v>
      </c>
      <c r="DH56" s="85">
        <v>0</v>
      </c>
      <c r="DI56" s="85">
        <v>0</v>
      </c>
      <c r="DJ56" s="85">
        <v>0</v>
      </c>
      <c r="DK56" s="85">
        <v>0</v>
      </c>
      <c r="DL56" s="85">
        <v>0</v>
      </c>
      <c r="DM56" s="85">
        <v>0</v>
      </c>
      <c r="DN56" s="85">
        <v>0</v>
      </c>
      <c r="DO56" s="85">
        <v>0</v>
      </c>
      <c r="DP56" s="85">
        <v>0</v>
      </c>
      <c r="DQ56" s="85">
        <v>0</v>
      </c>
      <c r="DR56" s="85">
        <v>0</v>
      </c>
      <c r="DS56" s="85">
        <v>0</v>
      </c>
      <c r="DT56" s="85">
        <v>0</v>
      </c>
      <c r="DU56" s="85">
        <v>0</v>
      </c>
      <c r="DV56" s="85">
        <v>0</v>
      </c>
      <c r="DW56" s="85">
        <v>0</v>
      </c>
      <c r="DX56" s="85">
        <v>0</v>
      </c>
      <c r="DY56" s="85">
        <v>0</v>
      </c>
      <c r="DZ56" s="85">
        <v>0</v>
      </c>
      <c r="EA56" s="85">
        <v>0</v>
      </c>
      <c r="EB56" s="85">
        <v>0</v>
      </c>
      <c r="EC56" s="85">
        <v>0</v>
      </c>
      <c r="ED56" s="85">
        <v>0</v>
      </c>
      <c r="EE56" s="85">
        <v>0</v>
      </c>
      <c r="EF56" s="85">
        <v>0</v>
      </c>
      <c r="EG56" s="85">
        <v>0</v>
      </c>
      <c r="EH56" s="85">
        <v>0</v>
      </c>
      <c r="EI56" s="85">
        <v>0</v>
      </c>
      <c r="EJ56" s="85">
        <v>0</v>
      </c>
      <c r="EK56" s="85">
        <v>0</v>
      </c>
      <c r="EL56" s="85">
        <v>0</v>
      </c>
      <c r="EM56" s="85">
        <v>0</v>
      </c>
      <c r="EN56" s="85">
        <v>0</v>
      </c>
      <c r="EO56" s="85">
        <v>0</v>
      </c>
      <c r="EP56" s="85">
        <v>0</v>
      </c>
      <c r="EQ56" s="85">
        <v>0</v>
      </c>
      <c r="ER56" s="85">
        <v>0</v>
      </c>
      <c r="ES56" s="85">
        <v>0</v>
      </c>
      <c r="ET56" s="85">
        <v>0</v>
      </c>
      <c r="EU56" s="85">
        <v>0</v>
      </c>
      <c r="EV56" s="85">
        <v>0</v>
      </c>
      <c r="EW56" s="85">
        <v>0</v>
      </c>
      <c r="EX56" s="85">
        <v>0</v>
      </c>
      <c r="EY56" s="85">
        <v>0</v>
      </c>
      <c r="EZ56" s="85">
        <v>0</v>
      </c>
      <c r="FA56" s="85">
        <v>0</v>
      </c>
      <c r="FB56" s="85">
        <v>0</v>
      </c>
      <c r="FC56" s="85">
        <v>0</v>
      </c>
      <c r="FD56" s="85">
        <v>0</v>
      </c>
      <c r="FE56" s="85">
        <v>0</v>
      </c>
      <c r="FF56" s="85">
        <v>0</v>
      </c>
      <c r="FG56" s="85">
        <v>0</v>
      </c>
      <c r="FH56" s="85">
        <v>0</v>
      </c>
      <c r="FI56" s="85">
        <v>0</v>
      </c>
      <c r="FJ56" s="85">
        <v>0</v>
      </c>
      <c r="FK56" s="85">
        <v>0</v>
      </c>
      <c r="FL56" s="85">
        <v>0</v>
      </c>
      <c r="FM56" s="85">
        <v>0</v>
      </c>
      <c r="FN56" s="85">
        <v>0</v>
      </c>
      <c r="FO56" s="85">
        <v>0</v>
      </c>
      <c r="FP56" s="85">
        <v>0</v>
      </c>
      <c r="FQ56" s="85">
        <v>0</v>
      </c>
      <c r="FR56" s="85">
        <v>0</v>
      </c>
      <c r="FS56" s="85">
        <v>0</v>
      </c>
      <c r="FT56" s="85">
        <v>0</v>
      </c>
      <c r="FU56" s="85">
        <v>0</v>
      </c>
      <c r="FV56" s="85">
        <v>0</v>
      </c>
      <c r="FW56" s="85">
        <v>0</v>
      </c>
      <c r="FX56" s="85">
        <v>0</v>
      </c>
      <c r="FY56" s="85">
        <v>0</v>
      </c>
      <c r="FZ56" s="85">
        <v>0</v>
      </c>
      <c r="GA56" s="85">
        <v>0</v>
      </c>
      <c r="GB56" s="85">
        <v>0</v>
      </c>
      <c r="GC56" s="85">
        <v>0</v>
      </c>
      <c r="GD56" s="85">
        <v>0</v>
      </c>
      <c r="GE56" s="85">
        <v>0</v>
      </c>
      <c r="GF56" s="85">
        <v>0</v>
      </c>
      <c r="GG56" s="85">
        <v>0</v>
      </c>
      <c r="GH56" s="85">
        <v>0</v>
      </c>
      <c r="GI56" s="85">
        <v>0</v>
      </c>
      <c r="GJ56" s="85">
        <v>0</v>
      </c>
      <c r="GK56" s="85">
        <v>0</v>
      </c>
      <c r="GL56" s="85">
        <v>0</v>
      </c>
      <c r="GM56" s="85">
        <v>0</v>
      </c>
      <c r="GN56" s="85">
        <v>0</v>
      </c>
      <c r="GO56" s="85">
        <v>0</v>
      </c>
      <c r="GP56" s="85">
        <v>0</v>
      </c>
      <c r="GQ56" s="85">
        <v>0</v>
      </c>
      <c r="GR56" s="85">
        <v>0</v>
      </c>
      <c r="GS56" s="85">
        <v>0</v>
      </c>
      <c r="GT56" s="85">
        <v>0</v>
      </c>
      <c r="GU56" s="85">
        <v>0</v>
      </c>
      <c r="GV56" s="85">
        <v>0</v>
      </c>
      <c r="GW56" s="85">
        <v>0</v>
      </c>
      <c r="GY56" s="85">
        <f t="shared" si="37"/>
        <v>-2618571.6109252051</v>
      </c>
      <c r="GZ56" s="85">
        <f t="shared" si="38"/>
        <v>0</v>
      </c>
      <c r="HA56" s="85">
        <f t="shared" si="38"/>
        <v>0</v>
      </c>
      <c r="HB56" s="85">
        <f t="shared" si="38"/>
        <v>0</v>
      </c>
      <c r="HC56" s="85">
        <f t="shared" si="38"/>
        <v>0</v>
      </c>
      <c r="HD56" s="85">
        <f t="shared" si="38"/>
        <v>0</v>
      </c>
      <c r="HE56" s="85">
        <f t="shared" si="38"/>
        <v>0</v>
      </c>
      <c r="HF56" s="85">
        <f t="shared" si="38"/>
        <v>0</v>
      </c>
      <c r="HG56" s="85">
        <f t="shared" si="38"/>
        <v>0</v>
      </c>
      <c r="HH56" s="85">
        <f t="shared" si="38"/>
        <v>0</v>
      </c>
      <c r="HI56" s="85">
        <f t="shared" si="38"/>
        <v>0</v>
      </c>
      <c r="HJ56" s="85">
        <f t="shared" si="38"/>
        <v>0</v>
      </c>
      <c r="HK56" s="85">
        <f t="shared" si="38"/>
        <v>0</v>
      </c>
      <c r="HL56" s="85">
        <f t="shared" si="38"/>
        <v>0</v>
      </c>
      <c r="HM56" s="85">
        <f t="shared" si="38"/>
        <v>0</v>
      </c>
      <c r="HN56" s="85">
        <f t="shared" si="38"/>
        <v>0</v>
      </c>
      <c r="HO56" s="85">
        <f t="shared" si="39"/>
        <v>-2618571.6109252051</v>
      </c>
    </row>
    <row r="57" spans="2:223" ht="14.65" customHeight="1" x14ac:dyDescent="0.75">
      <c r="B57" s="288" t="s">
        <v>244</v>
      </c>
      <c r="C57" s="96"/>
      <c r="D57" s="96"/>
      <c r="E57" s="96"/>
      <c r="F57" s="96"/>
      <c r="G57" s="96"/>
      <c r="H57" s="97">
        <f t="shared" ca="1" si="36"/>
        <v>-72938220.707203642</v>
      </c>
      <c r="I57" s="96"/>
      <c r="J57" s="96"/>
      <c r="K57" s="96"/>
      <c r="L57" s="96"/>
      <c r="M57" s="96"/>
      <c r="O57" s="265">
        <f ca="1">SUM(O51:O56)</f>
        <v>-2705567.4635880836</v>
      </c>
      <c r="P57" s="265">
        <f t="shared" ref="P57:CA57" ca="1" si="40">SUM(P51:P56)</f>
        <v>-86995.85266287878</v>
      </c>
      <c r="Q57" s="265">
        <f t="shared" ca="1" si="40"/>
        <v>-86995.85266287878</v>
      </c>
      <c r="R57" s="265">
        <f t="shared" ca="1" si="40"/>
        <v>-130299.64028787879</v>
      </c>
      <c r="S57" s="265">
        <f t="shared" ca="1" si="40"/>
        <v>-177473.82408889732</v>
      </c>
      <c r="T57" s="265">
        <f t="shared" ca="1" si="40"/>
        <v>-177473.82408889732</v>
      </c>
      <c r="U57" s="265">
        <f t="shared" ca="1" si="40"/>
        <v>-258901.98266118858</v>
      </c>
      <c r="V57" s="265">
        <f t="shared" ca="1" si="40"/>
        <v>-258901.98266118858</v>
      </c>
      <c r="W57" s="265">
        <f t="shared" ca="1" si="40"/>
        <v>-332027.81127967313</v>
      </c>
      <c r="X57" s="265">
        <f t="shared" ca="1" si="40"/>
        <v>-453011.55805051379</v>
      </c>
      <c r="Y57" s="265">
        <f t="shared" ca="1" si="40"/>
        <v>-453011.55805051379</v>
      </c>
      <c r="Z57" s="265">
        <f t="shared" ca="1" si="40"/>
        <v>-449223.67926263501</v>
      </c>
      <c r="AA57" s="265">
        <f t="shared" ca="1" si="40"/>
        <v>-500210.92432613432</v>
      </c>
      <c r="AB57" s="265">
        <f t="shared" ca="1" si="40"/>
        <v>-519441.33314359351</v>
      </c>
      <c r="AC57" s="265">
        <f t="shared" ca="1" si="40"/>
        <v>-572270.27426622785</v>
      </c>
      <c r="AD57" s="265">
        <f t="shared" ca="1" si="40"/>
        <v>-572270.27426622785</v>
      </c>
      <c r="AE57" s="265">
        <f t="shared" ca="1" si="40"/>
        <v>-572270.27426622785</v>
      </c>
      <c r="AF57" s="265">
        <f t="shared" ca="1" si="40"/>
        <v>-572270.27426622785</v>
      </c>
      <c r="AG57" s="265">
        <f t="shared" ca="1" si="40"/>
        <v>-611712.83245486568</v>
      </c>
      <c r="AH57" s="265">
        <f t="shared" ca="1" si="40"/>
        <v>-611712.83245486568</v>
      </c>
      <c r="AI57" s="265">
        <f t="shared" ca="1" si="40"/>
        <v>-744848.16758888157</v>
      </c>
      <c r="AJ57" s="265">
        <f t="shared" ca="1" si="40"/>
        <v>-744848.16758888157</v>
      </c>
      <c r="AK57" s="265">
        <f t="shared" ca="1" si="40"/>
        <v>-813610.53193064604</v>
      </c>
      <c r="AL57" s="265">
        <f t="shared" ca="1" si="40"/>
        <v>-813610.53193064604</v>
      </c>
      <c r="AM57" s="265">
        <f t="shared" ca="1" si="40"/>
        <v>-851307.06809731259</v>
      </c>
      <c r="AN57" s="265">
        <f t="shared" ca="1" si="40"/>
        <v>-890148.512909721</v>
      </c>
      <c r="AO57" s="265">
        <f t="shared" ca="1" si="40"/>
        <v>-925260.78005553118</v>
      </c>
      <c r="AP57" s="265">
        <f t="shared" ca="1" si="40"/>
        <v>-925260.78005553118</v>
      </c>
      <c r="AQ57" s="265">
        <f t="shared" ca="1" si="40"/>
        <v>-1007510.9519036534</v>
      </c>
      <c r="AR57" s="265">
        <f t="shared" ca="1" si="40"/>
        <v>-1007510.9519036534</v>
      </c>
      <c r="AS57" s="265">
        <f t="shared" ca="1" si="40"/>
        <v>-1007510.9519036534</v>
      </c>
      <c r="AT57" s="265">
        <f t="shared" ca="1" si="40"/>
        <v>-1007510.9519036534</v>
      </c>
      <c r="AU57" s="265">
        <f t="shared" ca="1" si="40"/>
        <v>-1007510.9519036534</v>
      </c>
      <c r="AV57" s="265">
        <f t="shared" ca="1" si="40"/>
        <v>-1007510.9519036534</v>
      </c>
      <c r="AW57" s="265">
        <f t="shared" ca="1" si="40"/>
        <v>-1007510.9519036534</v>
      </c>
      <c r="AX57" s="265">
        <f t="shared" ca="1" si="40"/>
        <v>-923524.49231782847</v>
      </c>
      <c r="AY57" s="265">
        <f t="shared" ca="1" si="40"/>
        <v>-923524.49231782847</v>
      </c>
      <c r="AZ57" s="265">
        <f t="shared" ca="1" si="40"/>
        <v>-923524.49231782847</v>
      </c>
      <c r="BA57" s="265">
        <f t="shared" ca="1" si="40"/>
        <v>-923524.49231782847</v>
      </c>
      <c r="BB57" s="265">
        <f t="shared" ca="1" si="40"/>
        <v>-922377.40267316764</v>
      </c>
      <c r="BC57" s="265">
        <f t="shared" ca="1" si="40"/>
        <v>-922377.40267316764</v>
      </c>
      <c r="BD57" s="265">
        <f t="shared" ca="1" si="40"/>
        <v>-922377.40267316764</v>
      </c>
      <c r="BE57" s="265">
        <f t="shared" ca="1" si="40"/>
        <v>-922377.40267316764</v>
      </c>
      <c r="BF57" s="265">
        <f t="shared" ca="1" si="40"/>
        <v>-922377.40267316764</v>
      </c>
      <c r="BG57" s="265">
        <f t="shared" ca="1" si="40"/>
        <v>-922377.40267316764</v>
      </c>
      <c r="BH57" s="265">
        <f t="shared" ca="1" si="40"/>
        <v>-922403.5182997993</v>
      </c>
      <c r="BI57" s="265">
        <f t="shared" ca="1" si="40"/>
        <v>-922373.78054729209</v>
      </c>
      <c r="BJ57" s="265">
        <f t="shared" ca="1" si="40"/>
        <v>-838494.67900409771</v>
      </c>
      <c r="BK57" s="265">
        <f t="shared" ca="1" si="40"/>
        <v>-838494.67900409771</v>
      </c>
      <c r="BL57" s="265">
        <f t="shared" ca="1" si="40"/>
        <v>-838490.06635133445</v>
      </c>
      <c r="BM57" s="265">
        <f t="shared" ca="1" si="40"/>
        <v>-838490.06635133445</v>
      </c>
      <c r="BN57" s="265">
        <f t="shared" ca="1" si="40"/>
        <v>-838487.90640098334</v>
      </c>
      <c r="BO57" s="265">
        <f t="shared" ca="1" si="40"/>
        <v>-838487.90640098334</v>
      </c>
      <c r="BP57" s="265">
        <f t="shared" ca="1" si="40"/>
        <v>-838487.90640098334</v>
      </c>
      <c r="BQ57" s="265">
        <f t="shared" ca="1" si="40"/>
        <v>-838487.90640098334</v>
      </c>
      <c r="BR57" s="265">
        <f t="shared" ca="1" si="40"/>
        <v>-838487.90640098334</v>
      </c>
      <c r="BS57" s="265">
        <f t="shared" ca="1" si="40"/>
        <v>-838487.90640098334</v>
      </c>
      <c r="BT57" s="265">
        <f t="shared" ca="1" si="40"/>
        <v>-838482.55817853764</v>
      </c>
      <c r="BU57" s="265">
        <f t="shared" ca="1" si="40"/>
        <v>-838482.55817853764</v>
      </c>
      <c r="BV57" s="265">
        <f t="shared" ca="1" si="40"/>
        <v>-753822.77878031868</v>
      </c>
      <c r="BW57" s="265">
        <f t="shared" ca="1" si="40"/>
        <v>-753822.77878031868</v>
      </c>
      <c r="BX57" s="265">
        <f t="shared" ca="1" si="40"/>
        <v>-753822.77878031868</v>
      </c>
      <c r="BY57" s="265">
        <f t="shared" ca="1" si="40"/>
        <v>-753822.15679361799</v>
      </c>
      <c r="BZ57" s="265">
        <f t="shared" ca="1" si="40"/>
        <v>-752334.3990241132</v>
      </c>
      <c r="CA57" s="265">
        <f t="shared" ca="1" si="40"/>
        <v>-752334.3990241132</v>
      </c>
      <c r="CB57" s="265">
        <f t="shared" ref="CB57:EM57" ca="1" si="41">SUM(CB51:CB56)</f>
        <v>-752332.85007306293</v>
      </c>
      <c r="CC57" s="265">
        <f t="shared" ca="1" si="41"/>
        <v>-752332.85007306293</v>
      </c>
      <c r="CD57" s="265">
        <f t="shared" ca="1" si="41"/>
        <v>-752332.13440015446</v>
      </c>
      <c r="CE57" s="265">
        <f t="shared" ca="1" si="41"/>
        <v>-752331.89120134176</v>
      </c>
      <c r="CF57" s="265">
        <f t="shared" ca="1" si="41"/>
        <v>-751240.54145221389</v>
      </c>
      <c r="CG57" s="265">
        <f t="shared" ca="1" si="41"/>
        <v>-751240.30964642589</v>
      </c>
      <c r="CH57" s="265">
        <f t="shared" ca="1" si="41"/>
        <v>-667802.17695893161</v>
      </c>
      <c r="CI57" s="265">
        <f t="shared" ca="1" si="41"/>
        <v>-667813.68934170564</v>
      </c>
      <c r="CJ57" s="265">
        <f t="shared" ca="1" si="41"/>
        <v>-667813.68934170564</v>
      </c>
      <c r="CK57" s="265">
        <f t="shared" ca="1" si="41"/>
        <v>-667813.68934170564</v>
      </c>
      <c r="CL57" s="265">
        <f t="shared" ca="1" si="41"/>
        <v>-667829.20842370135</v>
      </c>
      <c r="CM57" s="265">
        <f t="shared" ca="1" si="41"/>
        <v>-667829.92900037474</v>
      </c>
      <c r="CN57" s="265">
        <f t="shared" ca="1" si="41"/>
        <v>-667829.09746498463</v>
      </c>
      <c r="CO57" s="265">
        <f t="shared" ca="1" si="41"/>
        <v>-667829.09746498463</v>
      </c>
      <c r="CP57" s="265">
        <f t="shared" ca="1" si="41"/>
        <v>-667829.09746498463</v>
      </c>
      <c r="CQ57" s="265">
        <f t="shared" ca="1" si="41"/>
        <v>-668085.93123511318</v>
      </c>
      <c r="CR57" s="265">
        <f t="shared" ca="1" si="41"/>
        <v>-667967.28235081339</v>
      </c>
      <c r="CS57" s="265">
        <f t="shared" ca="1" si="41"/>
        <v>-667932.48361329793</v>
      </c>
      <c r="CT57" s="265">
        <f t="shared" ca="1" si="41"/>
        <v>-584430.37468708039</v>
      </c>
      <c r="CU57" s="265">
        <f t="shared" ca="1" si="41"/>
        <v>-584039.36304043571</v>
      </c>
      <c r="CV57" s="265">
        <f t="shared" ca="1" si="41"/>
        <v>-560262.23796917079</v>
      </c>
      <c r="CW57" s="265">
        <f t="shared" ca="1" si="41"/>
        <v>-560037.10609771567</v>
      </c>
      <c r="CX57" s="265">
        <f t="shared" ca="1" si="41"/>
        <v>-559654.69598842389</v>
      </c>
      <c r="CY57" s="265">
        <f t="shared" ca="1" si="41"/>
        <v>-556151.11826782126</v>
      </c>
      <c r="CZ57" s="265">
        <f t="shared" ca="1" si="41"/>
        <v>-555951.05824699008</v>
      </c>
      <c r="DA57" s="265">
        <f t="shared" ca="1" si="41"/>
        <v>-553113.18249298062</v>
      </c>
      <c r="DB57" s="265">
        <f t="shared" ca="1" si="41"/>
        <v>-548873.18261868774</v>
      </c>
      <c r="DC57" s="265">
        <f t="shared" ca="1" si="41"/>
        <v>-548683.57684089988</v>
      </c>
      <c r="DD57" s="265">
        <f t="shared" ca="1" si="41"/>
        <v>-548510.45837030897</v>
      </c>
      <c r="DE57" s="265">
        <f t="shared" ca="1" si="41"/>
        <v>-548086.87086111784</v>
      </c>
      <c r="DF57" s="265">
        <f t="shared" ca="1" si="41"/>
        <v>-235573.64154581507</v>
      </c>
      <c r="DG57" s="265">
        <f t="shared" ca="1" si="41"/>
        <v>-235547.63613928025</v>
      </c>
      <c r="DH57" s="265">
        <f t="shared" ca="1" si="41"/>
        <v>-234447.58422233371</v>
      </c>
      <c r="DI57" s="265">
        <f t="shared" ca="1" si="41"/>
        <v>-234440.87326782444</v>
      </c>
      <c r="DJ57" s="265">
        <f t="shared" ca="1" si="41"/>
        <v>-234066.89432914983</v>
      </c>
      <c r="DK57" s="265">
        <f t="shared" ca="1" si="41"/>
        <v>-233906.9002044033</v>
      </c>
      <c r="DL57" s="265">
        <f t="shared" ca="1" si="41"/>
        <v>-233123.94565341886</v>
      </c>
      <c r="DM57" s="265">
        <f t="shared" ca="1" si="41"/>
        <v>-233171.39212761822</v>
      </c>
      <c r="DN57" s="265">
        <f t="shared" ca="1" si="41"/>
        <v>-233172.31715503804</v>
      </c>
      <c r="DO57" s="265">
        <f t="shared" ca="1" si="41"/>
        <v>-232985.55913660853</v>
      </c>
      <c r="DP57" s="265">
        <f t="shared" ca="1" si="41"/>
        <v>-233108.84859093474</v>
      </c>
      <c r="DQ57" s="265">
        <f t="shared" ca="1" si="41"/>
        <v>-233080.07332394758</v>
      </c>
      <c r="DR57" s="265">
        <f t="shared" ca="1" si="41"/>
        <v>-231649.10915628148</v>
      </c>
      <c r="DS57" s="265">
        <f t="shared" ca="1" si="41"/>
        <v>-230100.61395917382</v>
      </c>
      <c r="DT57" s="265">
        <f t="shared" ca="1" si="41"/>
        <v>-229795.64603619775</v>
      </c>
      <c r="DU57" s="265">
        <f t="shared" ca="1" si="41"/>
        <v>-229165.77174459773</v>
      </c>
      <c r="DV57" s="265">
        <f t="shared" ca="1" si="41"/>
        <v>-229165.05536957327</v>
      </c>
      <c r="DW57" s="265">
        <f t="shared" ca="1" si="41"/>
        <v>-229263.39782486795</v>
      </c>
      <c r="DX57" s="265">
        <f t="shared" ca="1" si="41"/>
        <v>0</v>
      </c>
      <c r="DY57" s="265">
        <f t="shared" ca="1" si="41"/>
        <v>0</v>
      </c>
      <c r="DZ57" s="265">
        <f t="shared" ca="1" si="41"/>
        <v>0</v>
      </c>
      <c r="EA57" s="265">
        <f t="shared" ca="1" si="41"/>
        <v>0</v>
      </c>
      <c r="EB57" s="265">
        <f t="shared" ca="1" si="41"/>
        <v>0</v>
      </c>
      <c r="EC57" s="265">
        <f t="shared" ca="1" si="41"/>
        <v>0</v>
      </c>
      <c r="ED57" s="265">
        <f t="shared" ca="1" si="41"/>
        <v>0</v>
      </c>
      <c r="EE57" s="265">
        <f t="shared" ca="1" si="41"/>
        <v>0</v>
      </c>
      <c r="EF57" s="265">
        <f t="shared" ca="1" si="41"/>
        <v>0</v>
      </c>
      <c r="EG57" s="265">
        <f t="shared" ca="1" si="41"/>
        <v>0</v>
      </c>
      <c r="EH57" s="265">
        <f t="shared" ca="1" si="41"/>
        <v>0</v>
      </c>
      <c r="EI57" s="265">
        <f t="shared" ca="1" si="41"/>
        <v>0</v>
      </c>
      <c r="EJ57" s="265">
        <f t="shared" ca="1" si="41"/>
        <v>0</v>
      </c>
      <c r="EK57" s="265">
        <f t="shared" ca="1" si="41"/>
        <v>0</v>
      </c>
      <c r="EL57" s="265">
        <f t="shared" ca="1" si="41"/>
        <v>0</v>
      </c>
      <c r="EM57" s="265">
        <f t="shared" ca="1" si="41"/>
        <v>0</v>
      </c>
      <c r="EN57" s="265">
        <f t="shared" ref="EN57:GW57" ca="1" si="42">SUM(EN51:EN56)</f>
        <v>0</v>
      </c>
      <c r="EO57" s="265">
        <f t="shared" ca="1" si="42"/>
        <v>0</v>
      </c>
      <c r="EP57" s="265">
        <f t="shared" ca="1" si="42"/>
        <v>0</v>
      </c>
      <c r="EQ57" s="265">
        <f t="shared" ca="1" si="42"/>
        <v>0</v>
      </c>
      <c r="ER57" s="265">
        <f t="shared" ca="1" si="42"/>
        <v>0</v>
      </c>
      <c r="ES57" s="265">
        <f t="shared" ca="1" si="42"/>
        <v>0</v>
      </c>
      <c r="ET57" s="265">
        <f t="shared" ca="1" si="42"/>
        <v>0</v>
      </c>
      <c r="EU57" s="265">
        <f t="shared" ca="1" si="42"/>
        <v>0</v>
      </c>
      <c r="EV57" s="265">
        <f t="shared" ca="1" si="42"/>
        <v>0</v>
      </c>
      <c r="EW57" s="265">
        <f t="shared" ca="1" si="42"/>
        <v>0</v>
      </c>
      <c r="EX57" s="265">
        <f t="shared" ca="1" si="42"/>
        <v>0</v>
      </c>
      <c r="EY57" s="265">
        <f t="shared" ca="1" si="42"/>
        <v>0</v>
      </c>
      <c r="EZ57" s="265">
        <f t="shared" ca="1" si="42"/>
        <v>0</v>
      </c>
      <c r="FA57" s="265">
        <f t="shared" ca="1" si="42"/>
        <v>0</v>
      </c>
      <c r="FB57" s="265">
        <f t="shared" ca="1" si="42"/>
        <v>0</v>
      </c>
      <c r="FC57" s="265">
        <f t="shared" ca="1" si="42"/>
        <v>0</v>
      </c>
      <c r="FD57" s="265">
        <f t="shared" ca="1" si="42"/>
        <v>0</v>
      </c>
      <c r="FE57" s="265">
        <f t="shared" ca="1" si="42"/>
        <v>0</v>
      </c>
      <c r="FF57" s="265">
        <f t="shared" ca="1" si="42"/>
        <v>0</v>
      </c>
      <c r="FG57" s="265">
        <f t="shared" ca="1" si="42"/>
        <v>0</v>
      </c>
      <c r="FH57" s="265">
        <f t="shared" ca="1" si="42"/>
        <v>0</v>
      </c>
      <c r="FI57" s="265">
        <f t="shared" ca="1" si="42"/>
        <v>0</v>
      </c>
      <c r="FJ57" s="265">
        <f t="shared" ca="1" si="42"/>
        <v>0</v>
      </c>
      <c r="FK57" s="265">
        <f t="shared" ca="1" si="42"/>
        <v>0</v>
      </c>
      <c r="FL57" s="265">
        <f t="shared" ca="1" si="42"/>
        <v>0</v>
      </c>
      <c r="FM57" s="265">
        <f t="shared" ca="1" si="42"/>
        <v>0</v>
      </c>
      <c r="FN57" s="265">
        <f t="shared" ca="1" si="42"/>
        <v>0</v>
      </c>
      <c r="FO57" s="265">
        <f t="shared" ca="1" si="42"/>
        <v>0</v>
      </c>
      <c r="FP57" s="265">
        <f t="shared" ca="1" si="42"/>
        <v>0</v>
      </c>
      <c r="FQ57" s="265">
        <f t="shared" ca="1" si="42"/>
        <v>0</v>
      </c>
      <c r="FR57" s="265">
        <f t="shared" ca="1" si="42"/>
        <v>0</v>
      </c>
      <c r="FS57" s="265">
        <f t="shared" ca="1" si="42"/>
        <v>0</v>
      </c>
      <c r="FT57" s="265">
        <f t="shared" ca="1" si="42"/>
        <v>0</v>
      </c>
      <c r="FU57" s="265">
        <f t="shared" ca="1" si="42"/>
        <v>0</v>
      </c>
      <c r="FV57" s="265">
        <f t="shared" ca="1" si="42"/>
        <v>0</v>
      </c>
      <c r="FW57" s="265">
        <f t="shared" ca="1" si="42"/>
        <v>0</v>
      </c>
      <c r="FX57" s="265">
        <f t="shared" ca="1" si="42"/>
        <v>0</v>
      </c>
      <c r="FY57" s="265">
        <f t="shared" ca="1" si="42"/>
        <v>0</v>
      </c>
      <c r="FZ57" s="265">
        <f t="shared" ca="1" si="42"/>
        <v>0</v>
      </c>
      <c r="GA57" s="265">
        <f t="shared" ca="1" si="42"/>
        <v>0</v>
      </c>
      <c r="GB57" s="265">
        <f t="shared" ca="1" si="42"/>
        <v>0</v>
      </c>
      <c r="GC57" s="265">
        <f t="shared" ca="1" si="42"/>
        <v>0</v>
      </c>
      <c r="GD57" s="265">
        <f t="shared" ca="1" si="42"/>
        <v>0</v>
      </c>
      <c r="GE57" s="265">
        <f t="shared" ca="1" si="42"/>
        <v>0</v>
      </c>
      <c r="GF57" s="265">
        <f t="shared" ca="1" si="42"/>
        <v>0</v>
      </c>
      <c r="GG57" s="265">
        <f t="shared" ca="1" si="42"/>
        <v>0</v>
      </c>
      <c r="GH57" s="265">
        <f t="shared" ca="1" si="42"/>
        <v>0</v>
      </c>
      <c r="GI57" s="265">
        <f t="shared" ca="1" si="42"/>
        <v>0</v>
      </c>
      <c r="GJ57" s="265">
        <f t="shared" ca="1" si="42"/>
        <v>0</v>
      </c>
      <c r="GK57" s="265">
        <f t="shared" ca="1" si="42"/>
        <v>0</v>
      </c>
      <c r="GL57" s="265">
        <f t="shared" ca="1" si="42"/>
        <v>0</v>
      </c>
      <c r="GM57" s="265">
        <f t="shared" ca="1" si="42"/>
        <v>0</v>
      </c>
      <c r="GN57" s="265">
        <f t="shared" ca="1" si="42"/>
        <v>0</v>
      </c>
      <c r="GO57" s="265">
        <f t="shared" ca="1" si="42"/>
        <v>0</v>
      </c>
      <c r="GP57" s="265">
        <f t="shared" ca="1" si="42"/>
        <v>0</v>
      </c>
      <c r="GQ57" s="265">
        <f t="shared" ca="1" si="42"/>
        <v>0</v>
      </c>
      <c r="GR57" s="265">
        <f t="shared" ca="1" si="42"/>
        <v>0</v>
      </c>
      <c r="GS57" s="265">
        <f t="shared" ca="1" si="42"/>
        <v>0</v>
      </c>
      <c r="GT57" s="265">
        <f t="shared" ca="1" si="42"/>
        <v>0</v>
      </c>
      <c r="GU57" s="265">
        <f t="shared" ca="1" si="42"/>
        <v>0</v>
      </c>
      <c r="GV57" s="265">
        <f t="shared" ca="1" si="42"/>
        <v>0</v>
      </c>
      <c r="GW57" s="265">
        <f t="shared" ca="1" si="42"/>
        <v>0</v>
      </c>
      <c r="GY57" s="97">
        <f t="shared" ca="1" si="37"/>
        <v>-5120661.350082593</v>
      </c>
      <c r="GZ57" s="97">
        <f t="shared" ca="1" si="38"/>
        <v>-7284689.5658154143</v>
      </c>
      <c r="HA57" s="97">
        <f t="shared" ca="1" si="38"/>
        <v>-11458164.336374318</v>
      </c>
      <c r="HB57" s="97">
        <f t="shared" ca="1" si="38"/>
        <v>-11073139.684157414</v>
      </c>
      <c r="HC57" s="97">
        <f t="shared" ca="1" si="38"/>
        <v>-10061862.04547384</v>
      </c>
      <c r="HD57" s="97">
        <f t="shared" ca="1" si="38"/>
        <v>-9031769.8680290617</v>
      </c>
      <c r="HE57" s="97">
        <f t="shared" ca="1" si="38"/>
        <v>-8014375.3720023027</v>
      </c>
      <c r="HF57" s="97">
        <f t="shared" ca="1" si="38"/>
        <v>-6707793.2254816331</v>
      </c>
      <c r="HG57" s="97">
        <f t="shared" ca="1" si="38"/>
        <v>-2806625.6656963723</v>
      </c>
      <c r="HH57" s="97">
        <f t="shared" ca="1" si="38"/>
        <v>-1379139.5940906918</v>
      </c>
      <c r="HI57" s="97">
        <f t="shared" ca="1" si="38"/>
        <v>0</v>
      </c>
      <c r="HJ57" s="97">
        <f t="shared" ca="1" si="38"/>
        <v>0</v>
      </c>
      <c r="HK57" s="97">
        <f t="shared" ca="1" si="38"/>
        <v>0</v>
      </c>
      <c r="HL57" s="97">
        <f t="shared" ca="1" si="38"/>
        <v>0</v>
      </c>
      <c r="HM57" s="97">
        <f t="shared" ca="1" si="38"/>
        <v>0</v>
      </c>
      <c r="HN57" s="97">
        <f t="shared" ca="1" si="38"/>
        <v>0</v>
      </c>
      <c r="HO57" s="97">
        <f t="shared" ca="1" si="39"/>
        <v>-72938220.707203627</v>
      </c>
    </row>
    <row r="58" spans="2:223" ht="4.95" customHeight="1" x14ac:dyDescent="0.75"/>
    <row r="59" spans="2:223" ht="14.65" customHeight="1" x14ac:dyDescent="0.75">
      <c r="B59" s="287" t="s">
        <v>327</v>
      </c>
      <c r="C59" s="287"/>
      <c r="D59" s="287"/>
      <c r="E59" s="287"/>
      <c r="F59" s="287"/>
      <c r="G59" s="287"/>
      <c r="H59" s="287"/>
      <c r="I59" s="287"/>
      <c r="J59" s="287"/>
      <c r="K59" s="287"/>
      <c r="L59" s="287"/>
      <c r="M59" s="287"/>
      <c r="N59" s="287"/>
      <c r="O59" s="292">
        <f ca="1">OFFSET(Assumptions!$D$15,COUNTIF(Assumptions!$C$15:$C$29,"&lt;"&amp;O$6),0)</f>
        <v>0</v>
      </c>
      <c r="P59" s="292">
        <f ca="1">OFFSET(Assumptions!$D$15,COUNTIF(Assumptions!$C$15:$C$29,"&lt;"&amp;P$6),0)</f>
        <v>0</v>
      </c>
      <c r="Q59" s="292">
        <f ca="1">OFFSET(Assumptions!$D$15,MAX(1,COUNTIF(Assumptions!$C$15:$C$29,"&lt;"&amp;Q$6)),0)</f>
        <v>0</v>
      </c>
      <c r="R59" s="292">
        <f ca="1">OFFSET(Assumptions!$D$15,MAX(1,COUNTIF(Assumptions!$C$15:$C$29,"&lt;"&amp;R$6)),0)</f>
        <v>0</v>
      </c>
      <c r="S59" s="292">
        <f ca="1">OFFSET(Assumptions!$D$15,MAX(1,COUNTIF(Assumptions!$C$15:$C$29,"&lt;"&amp;S$6)),0)</f>
        <v>0</v>
      </c>
      <c r="T59" s="292">
        <f ca="1">OFFSET(Assumptions!$D$15,MAX(1,COUNTIF(Assumptions!$C$15:$C$29,"&lt;"&amp;T$6)),0)</f>
        <v>0</v>
      </c>
      <c r="U59" s="292">
        <f ca="1">OFFSET(Assumptions!$D$15,MAX(1,COUNTIF(Assumptions!$C$15:$C$29,"&lt;"&amp;U$6)),0)</f>
        <v>0</v>
      </c>
      <c r="V59" s="292">
        <f ca="1">OFFSET(Assumptions!$D$15,MAX(1,COUNTIF(Assumptions!$C$15:$C$29,"&lt;"&amp;V$6)),0)</f>
        <v>0</v>
      </c>
      <c r="W59" s="292">
        <f ca="1">OFFSET(Assumptions!$D$15,MAX(1,COUNTIF(Assumptions!$C$15:$C$29,"&lt;"&amp;W$6)),0)</f>
        <v>0</v>
      </c>
      <c r="X59" s="292">
        <f ca="1">OFFSET(Assumptions!$D$15,MAX(1,COUNTIF(Assumptions!$C$15:$C$29,"&lt;"&amp;X$6)),0)</f>
        <v>0</v>
      </c>
      <c r="Y59" s="292">
        <f ca="1">OFFSET(Assumptions!$D$15,MAX(1,COUNTIF(Assumptions!$C$15:$C$29,"&lt;"&amp;Y$6)),0)</f>
        <v>0</v>
      </c>
      <c r="Z59" s="292">
        <f ca="1">OFFSET(Assumptions!$D$15,MAX(1,COUNTIF(Assumptions!$C$15:$C$29,"&lt;"&amp;Z$6)),0)</f>
        <v>0</v>
      </c>
      <c r="AA59" s="292">
        <f ca="1">OFFSET(Assumptions!$D$15,MAX(1,COUNTIF(Assumptions!$C$15:$C$29,"&lt;"&amp;AA$6)),0)</f>
        <v>0</v>
      </c>
      <c r="AB59" s="292">
        <f ca="1">OFFSET(Assumptions!$D$15,MAX(1,COUNTIF(Assumptions!$C$15:$C$29,"&lt;"&amp;AB$6)),0)</f>
        <v>0</v>
      </c>
      <c r="AC59" s="292">
        <f ca="1">OFFSET(Assumptions!$D$15,MAX(1,COUNTIF(Assumptions!$C$15:$C$29,"&lt;"&amp;AC$6)),0)</f>
        <v>0</v>
      </c>
      <c r="AD59" s="292">
        <f ca="1">OFFSET(Assumptions!$D$15,MAX(1,COUNTIF(Assumptions!$C$15:$C$29,"&lt;"&amp;AD$6)),0)</f>
        <v>0</v>
      </c>
      <c r="AE59" s="292">
        <f ca="1">OFFSET(Assumptions!$D$15,MAX(1,COUNTIF(Assumptions!$C$15:$C$29,"&lt;"&amp;AE$6)),0)</f>
        <v>0</v>
      </c>
      <c r="AF59" s="292">
        <f ca="1">OFFSET(Assumptions!$D$15,MAX(1,COUNTIF(Assumptions!$C$15:$C$29,"&lt;"&amp;AF$6)),0)</f>
        <v>0</v>
      </c>
      <c r="AG59" s="292">
        <f ca="1">OFFSET(Assumptions!$D$15,MAX(1,COUNTIF(Assumptions!$C$15:$C$29,"&lt;"&amp;AG$6)),0)</f>
        <v>0</v>
      </c>
      <c r="AH59" s="292">
        <f ca="1">OFFSET(Assumptions!$D$15,MAX(1,COUNTIF(Assumptions!$C$15:$C$29,"&lt;"&amp;AH$6)),0)</f>
        <v>0</v>
      </c>
      <c r="AI59" s="292">
        <f ca="1">OFFSET(Assumptions!$D$15,MAX(1,COUNTIF(Assumptions!$C$15:$C$29,"&lt;"&amp;AI$6)),0)</f>
        <v>0</v>
      </c>
      <c r="AJ59" s="292">
        <f ca="1">OFFSET(Assumptions!$D$15,MAX(1,COUNTIF(Assumptions!$C$15:$C$29,"&lt;"&amp;AJ$6)),0)</f>
        <v>0</v>
      </c>
      <c r="AK59" s="292">
        <f ca="1">OFFSET(Assumptions!$D$15,MAX(1,COUNTIF(Assumptions!$C$15:$C$29,"&lt;"&amp;AK$6)),0)</f>
        <v>0</v>
      </c>
      <c r="AL59" s="292">
        <f ca="1">OFFSET(Assumptions!$D$15,MAX(1,COUNTIF(Assumptions!$C$15:$C$29,"&lt;"&amp;AL$6)),0)</f>
        <v>0</v>
      </c>
      <c r="AM59" s="292">
        <f ca="1">OFFSET(Assumptions!$D$15,MAX(1,COUNTIF(Assumptions!$C$15:$C$29,"&lt;"&amp;AM$6)),0)</f>
        <v>0</v>
      </c>
      <c r="AN59" s="292">
        <f ca="1">OFFSET(Assumptions!$D$15,MAX(1,COUNTIF(Assumptions!$C$15:$C$29,"&lt;"&amp;AN$6)),0)</f>
        <v>0</v>
      </c>
      <c r="AO59" s="292">
        <f ca="1">OFFSET(Assumptions!$D$15,MAX(1,COUNTIF(Assumptions!$C$15:$C$29,"&lt;"&amp;AO$6)),0)</f>
        <v>0</v>
      </c>
      <c r="AP59" s="292">
        <f ca="1">OFFSET(Assumptions!$D$15,MAX(1,COUNTIF(Assumptions!$C$15:$C$29,"&lt;"&amp;AP$6)),0)</f>
        <v>0</v>
      </c>
      <c r="AQ59" s="292">
        <f ca="1">OFFSET(Assumptions!$D$15,MAX(1,COUNTIF(Assumptions!$C$15:$C$29,"&lt;"&amp;AQ$6)),0)</f>
        <v>0</v>
      </c>
      <c r="AR59" s="292">
        <f ca="1">OFFSET(Assumptions!$D$15,MAX(1,COUNTIF(Assumptions!$C$15:$C$29,"&lt;"&amp;AR$6)),0)</f>
        <v>0</v>
      </c>
      <c r="AS59" s="292">
        <f ca="1">OFFSET(Assumptions!$D$15,MAX(1,COUNTIF(Assumptions!$C$15:$C$29,"&lt;"&amp;AS$6)),0)</f>
        <v>0</v>
      </c>
      <c r="AT59" s="292">
        <f ca="1">OFFSET(Assumptions!$D$15,MAX(1,COUNTIF(Assumptions!$C$15:$C$29,"&lt;"&amp;AT$6)),0)</f>
        <v>0</v>
      </c>
      <c r="AU59" s="292">
        <f ca="1">OFFSET(Assumptions!$D$15,MAX(1,COUNTIF(Assumptions!$C$15:$C$29,"&lt;"&amp;AU$6)),0)</f>
        <v>0</v>
      </c>
      <c r="AV59" s="292">
        <f ca="1">OFFSET(Assumptions!$D$15,MAX(1,COUNTIF(Assumptions!$C$15:$C$29,"&lt;"&amp;AV$6)),0)</f>
        <v>0</v>
      </c>
      <c r="AW59" s="292">
        <f ca="1">OFFSET(Assumptions!$D$15,MAX(1,COUNTIF(Assumptions!$C$15:$C$29,"&lt;"&amp;AW$6)),0)</f>
        <v>0</v>
      </c>
      <c r="AX59" s="292">
        <f ca="1">OFFSET(Assumptions!$D$15,MAX(1,COUNTIF(Assumptions!$C$15:$C$29,"&lt;"&amp;AX$6)),0)</f>
        <v>0.1</v>
      </c>
      <c r="AY59" s="292">
        <f ca="1">OFFSET(Assumptions!$D$15,MAX(1,COUNTIF(Assumptions!$C$15:$C$29,"&lt;"&amp;AY$6)),0)</f>
        <v>0.1</v>
      </c>
      <c r="AZ59" s="292">
        <f ca="1">OFFSET(Assumptions!$D$15,MAX(1,COUNTIF(Assumptions!$C$15:$C$29,"&lt;"&amp;AZ$6)),0)</f>
        <v>0.1</v>
      </c>
      <c r="BA59" s="292">
        <f ca="1">OFFSET(Assumptions!$D$15,MAX(1,COUNTIF(Assumptions!$C$15:$C$29,"&lt;"&amp;BA$6)),0)</f>
        <v>0.1</v>
      </c>
      <c r="BB59" s="292">
        <f ca="1">OFFSET(Assumptions!$D$15,MAX(1,COUNTIF(Assumptions!$C$15:$C$29,"&lt;"&amp;BB$6)),0)</f>
        <v>0.1</v>
      </c>
      <c r="BC59" s="292">
        <f ca="1">OFFSET(Assumptions!$D$15,MAX(1,COUNTIF(Assumptions!$C$15:$C$29,"&lt;"&amp;BC$6)),0)</f>
        <v>0.1</v>
      </c>
      <c r="BD59" s="292">
        <f ca="1">OFFSET(Assumptions!$D$15,MAX(1,COUNTIF(Assumptions!$C$15:$C$29,"&lt;"&amp;BD$6)),0)</f>
        <v>0.1</v>
      </c>
      <c r="BE59" s="292">
        <f ca="1">OFFSET(Assumptions!$D$15,MAX(1,COUNTIF(Assumptions!$C$15:$C$29,"&lt;"&amp;BE$6)),0)</f>
        <v>0.1</v>
      </c>
      <c r="BF59" s="292">
        <f ca="1">OFFSET(Assumptions!$D$15,MAX(1,COUNTIF(Assumptions!$C$15:$C$29,"&lt;"&amp;BF$6)),0)</f>
        <v>0.1</v>
      </c>
      <c r="BG59" s="292">
        <f ca="1">OFFSET(Assumptions!$D$15,MAX(1,COUNTIF(Assumptions!$C$15:$C$29,"&lt;"&amp;BG$6)),0)</f>
        <v>0.1</v>
      </c>
      <c r="BH59" s="292">
        <f ca="1">OFFSET(Assumptions!$D$15,MAX(1,COUNTIF(Assumptions!$C$15:$C$29,"&lt;"&amp;BH$6)),0)</f>
        <v>0.1</v>
      </c>
      <c r="BI59" s="292">
        <f ca="1">OFFSET(Assumptions!$D$15,MAX(1,COUNTIF(Assumptions!$C$15:$C$29,"&lt;"&amp;BI$6)),0)</f>
        <v>0.1</v>
      </c>
      <c r="BJ59" s="292">
        <f ca="1">OFFSET(Assumptions!$D$15,MAX(1,COUNTIF(Assumptions!$C$15:$C$29,"&lt;"&amp;BJ$6)),0)</f>
        <v>0.2</v>
      </c>
      <c r="BK59" s="292">
        <f ca="1">OFFSET(Assumptions!$D$15,MAX(1,COUNTIF(Assumptions!$C$15:$C$29,"&lt;"&amp;BK$6)),0)</f>
        <v>0.2</v>
      </c>
      <c r="BL59" s="292">
        <f ca="1">OFFSET(Assumptions!$D$15,MAX(1,COUNTIF(Assumptions!$C$15:$C$29,"&lt;"&amp;BL$6)),0)</f>
        <v>0.2</v>
      </c>
      <c r="BM59" s="292">
        <f ca="1">OFFSET(Assumptions!$D$15,MAX(1,COUNTIF(Assumptions!$C$15:$C$29,"&lt;"&amp;BM$6)),0)</f>
        <v>0.2</v>
      </c>
      <c r="BN59" s="292">
        <f ca="1">OFFSET(Assumptions!$D$15,MAX(1,COUNTIF(Assumptions!$C$15:$C$29,"&lt;"&amp;BN$6)),0)</f>
        <v>0.2</v>
      </c>
      <c r="BO59" s="292">
        <f ca="1">OFFSET(Assumptions!$D$15,MAX(1,COUNTIF(Assumptions!$C$15:$C$29,"&lt;"&amp;BO$6)),0)</f>
        <v>0.2</v>
      </c>
      <c r="BP59" s="292">
        <f ca="1">OFFSET(Assumptions!$D$15,MAX(1,COUNTIF(Assumptions!$C$15:$C$29,"&lt;"&amp;BP$6)),0)</f>
        <v>0.2</v>
      </c>
      <c r="BQ59" s="292">
        <f ca="1">OFFSET(Assumptions!$D$15,MAX(1,COUNTIF(Assumptions!$C$15:$C$29,"&lt;"&amp;BQ$6)),0)</f>
        <v>0.2</v>
      </c>
      <c r="BR59" s="292">
        <f ca="1">OFFSET(Assumptions!$D$15,MAX(1,COUNTIF(Assumptions!$C$15:$C$29,"&lt;"&amp;BR$6)),0)</f>
        <v>0.2</v>
      </c>
      <c r="BS59" s="292">
        <f ca="1">OFFSET(Assumptions!$D$15,MAX(1,COUNTIF(Assumptions!$C$15:$C$29,"&lt;"&amp;BS$6)),0)</f>
        <v>0.2</v>
      </c>
      <c r="BT59" s="292">
        <f ca="1">OFFSET(Assumptions!$D$15,MAX(1,COUNTIF(Assumptions!$C$15:$C$29,"&lt;"&amp;BT$6)),0)</f>
        <v>0.2</v>
      </c>
      <c r="BU59" s="292">
        <f ca="1">OFFSET(Assumptions!$D$15,MAX(1,COUNTIF(Assumptions!$C$15:$C$29,"&lt;"&amp;BU$6)),0)</f>
        <v>0.2</v>
      </c>
      <c r="BV59" s="292">
        <f ca="1">OFFSET(Assumptions!$D$15,MAX(1,COUNTIF(Assumptions!$C$15:$C$29,"&lt;"&amp;BV$6)),0)</f>
        <v>0.3</v>
      </c>
      <c r="BW59" s="292">
        <f ca="1">OFFSET(Assumptions!$D$15,MAX(1,COUNTIF(Assumptions!$C$15:$C$29,"&lt;"&amp;BW$6)),0)</f>
        <v>0.3</v>
      </c>
      <c r="BX59" s="292">
        <f ca="1">OFFSET(Assumptions!$D$15,MAX(1,COUNTIF(Assumptions!$C$15:$C$29,"&lt;"&amp;BX$6)),0)</f>
        <v>0.3</v>
      </c>
      <c r="BY59" s="292">
        <f ca="1">OFFSET(Assumptions!$D$15,MAX(1,COUNTIF(Assumptions!$C$15:$C$29,"&lt;"&amp;BY$6)),0)</f>
        <v>0.3</v>
      </c>
      <c r="BZ59" s="292">
        <f ca="1">OFFSET(Assumptions!$D$15,MAX(1,COUNTIF(Assumptions!$C$15:$C$29,"&lt;"&amp;BZ$6)),0)</f>
        <v>0.3</v>
      </c>
      <c r="CA59" s="292">
        <f ca="1">OFFSET(Assumptions!$D$15,MAX(1,COUNTIF(Assumptions!$C$15:$C$29,"&lt;"&amp;CA$6)),0)</f>
        <v>0.3</v>
      </c>
      <c r="CB59" s="292">
        <f ca="1">OFFSET(Assumptions!$D$15,MAX(1,COUNTIF(Assumptions!$C$15:$C$29,"&lt;"&amp;CB$6)),0)</f>
        <v>0.3</v>
      </c>
      <c r="CC59" s="292">
        <f ca="1">OFFSET(Assumptions!$D$15,MAX(1,COUNTIF(Assumptions!$C$15:$C$29,"&lt;"&amp;CC$6)),0)</f>
        <v>0.3</v>
      </c>
      <c r="CD59" s="292">
        <f ca="1">OFFSET(Assumptions!$D$15,MAX(1,COUNTIF(Assumptions!$C$15:$C$29,"&lt;"&amp;CD$6)),0)</f>
        <v>0.3</v>
      </c>
      <c r="CE59" s="292">
        <f ca="1">OFFSET(Assumptions!$D$15,MAX(1,COUNTIF(Assumptions!$C$15:$C$29,"&lt;"&amp;CE$6)),0)</f>
        <v>0.3</v>
      </c>
      <c r="CF59" s="292">
        <f ca="1">OFFSET(Assumptions!$D$15,MAX(1,COUNTIF(Assumptions!$C$15:$C$29,"&lt;"&amp;CF$6)),0)</f>
        <v>0.3</v>
      </c>
      <c r="CG59" s="292">
        <f ca="1">OFFSET(Assumptions!$D$15,MAX(1,COUNTIF(Assumptions!$C$15:$C$29,"&lt;"&amp;CG$6)),0)</f>
        <v>0.3</v>
      </c>
      <c r="CH59" s="292">
        <f ca="1">OFFSET(Assumptions!$D$15,MAX(1,COUNTIF(Assumptions!$C$15:$C$29,"&lt;"&amp;CH$6)),0)</f>
        <v>0.4</v>
      </c>
      <c r="CI59" s="292">
        <f ca="1">OFFSET(Assumptions!$D$15,MAX(1,COUNTIF(Assumptions!$C$15:$C$29,"&lt;"&amp;CI$6)),0)</f>
        <v>0.4</v>
      </c>
      <c r="CJ59" s="292">
        <f ca="1">OFFSET(Assumptions!$D$15,MAX(1,COUNTIF(Assumptions!$C$15:$C$29,"&lt;"&amp;CJ$6)),0)</f>
        <v>0.4</v>
      </c>
      <c r="CK59" s="292">
        <f ca="1">OFFSET(Assumptions!$D$15,MAX(1,COUNTIF(Assumptions!$C$15:$C$29,"&lt;"&amp;CK$6)),0)</f>
        <v>0.4</v>
      </c>
      <c r="CL59" s="292">
        <f ca="1">OFFSET(Assumptions!$D$15,MAX(1,COUNTIF(Assumptions!$C$15:$C$29,"&lt;"&amp;CL$6)),0)</f>
        <v>0.4</v>
      </c>
      <c r="CM59" s="292">
        <f ca="1">OFFSET(Assumptions!$D$15,MAX(1,COUNTIF(Assumptions!$C$15:$C$29,"&lt;"&amp;CM$6)),0)</f>
        <v>0.4</v>
      </c>
      <c r="CN59" s="292">
        <f ca="1">OFFSET(Assumptions!$D$15,MAX(1,COUNTIF(Assumptions!$C$15:$C$29,"&lt;"&amp;CN$6)),0)</f>
        <v>0.4</v>
      </c>
      <c r="CO59" s="292">
        <f ca="1">OFFSET(Assumptions!$D$15,MAX(1,COUNTIF(Assumptions!$C$15:$C$29,"&lt;"&amp;CO$6)),0)</f>
        <v>0.4</v>
      </c>
      <c r="CP59" s="292">
        <f ca="1">OFFSET(Assumptions!$D$15,MAX(1,COUNTIF(Assumptions!$C$15:$C$29,"&lt;"&amp;CP$6)),0)</f>
        <v>0.4</v>
      </c>
      <c r="CQ59" s="292">
        <f ca="1">OFFSET(Assumptions!$D$15,MAX(1,COUNTIF(Assumptions!$C$15:$C$29,"&lt;"&amp;CQ$6)),0)</f>
        <v>0.4</v>
      </c>
      <c r="CR59" s="292">
        <f ca="1">OFFSET(Assumptions!$D$15,MAX(1,COUNTIF(Assumptions!$C$15:$C$29,"&lt;"&amp;CR$6)),0)</f>
        <v>0.4</v>
      </c>
      <c r="CS59" s="292">
        <f ca="1">OFFSET(Assumptions!$D$15,MAX(1,COUNTIF(Assumptions!$C$15:$C$29,"&lt;"&amp;CS$6)),0)</f>
        <v>0.4</v>
      </c>
      <c r="CT59" s="292">
        <f ca="1">OFFSET(Assumptions!$D$15,MAX(1,COUNTIF(Assumptions!$C$15:$C$29,"&lt;"&amp;CT$6)),0)</f>
        <v>0.5</v>
      </c>
      <c r="CU59" s="292">
        <f ca="1">OFFSET(Assumptions!$D$15,MAX(1,COUNTIF(Assumptions!$C$15:$C$29,"&lt;"&amp;CU$6)),0)</f>
        <v>0.5</v>
      </c>
      <c r="CV59" s="292">
        <f ca="1">OFFSET(Assumptions!$D$15,MAX(1,COUNTIF(Assumptions!$C$15:$C$29,"&lt;"&amp;CV$6)),0)</f>
        <v>0.5</v>
      </c>
      <c r="CW59" s="292">
        <f ca="1">OFFSET(Assumptions!$D$15,MAX(1,COUNTIF(Assumptions!$C$15:$C$29,"&lt;"&amp;CW$6)),0)</f>
        <v>0.5</v>
      </c>
      <c r="CX59" s="292">
        <f ca="1">OFFSET(Assumptions!$D$15,MAX(1,COUNTIF(Assumptions!$C$15:$C$29,"&lt;"&amp;CX$6)),0)</f>
        <v>0.5</v>
      </c>
      <c r="CY59" s="292">
        <f ca="1">OFFSET(Assumptions!$D$15,MAX(1,COUNTIF(Assumptions!$C$15:$C$29,"&lt;"&amp;CY$6)),0)</f>
        <v>0.5</v>
      </c>
      <c r="CZ59" s="292">
        <f ca="1">OFFSET(Assumptions!$D$15,MAX(1,COUNTIF(Assumptions!$C$15:$C$29,"&lt;"&amp;CZ$6)),0)</f>
        <v>0.5</v>
      </c>
      <c r="DA59" s="292">
        <f ca="1">OFFSET(Assumptions!$D$15,MAX(1,COUNTIF(Assumptions!$C$15:$C$29,"&lt;"&amp;DA$6)),0)</f>
        <v>0.5</v>
      </c>
      <c r="DB59" s="292">
        <f ca="1">OFFSET(Assumptions!$D$15,MAX(1,COUNTIF(Assumptions!$C$15:$C$29,"&lt;"&amp;DB$6)),0)</f>
        <v>0.5</v>
      </c>
      <c r="DC59" s="292">
        <f ca="1">OFFSET(Assumptions!$D$15,MAX(1,COUNTIF(Assumptions!$C$15:$C$29,"&lt;"&amp;DC$6)),0)</f>
        <v>0.5</v>
      </c>
      <c r="DD59" s="292">
        <f ca="1">OFFSET(Assumptions!$D$15,MAX(1,COUNTIF(Assumptions!$C$15:$C$29,"&lt;"&amp;DD$6)),0)</f>
        <v>0.5</v>
      </c>
      <c r="DE59" s="292">
        <f ca="1">OFFSET(Assumptions!$D$15,MAX(1,COUNTIF(Assumptions!$C$15:$C$29,"&lt;"&amp;DE$6)),0)</f>
        <v>0.5</v>
      </c>
      <c r="DF59" s="292">
        <f ca="1">OFFSET(Assumptions!$D$15,MAX(1,COUNTIF(Assumptions!$C$15:$C$29,"&lt;"&amp;DF$6)),0)</f>
        <v>0.9</v>
      </c>
      <c r="DG59" s="292">
        <f ca="1">OFFSET(Assumptions!$D$15,MAX(1,COUNTIF(Assumptions!$C$15:$C$29,"&lt;"&amp;DG$6)),0)</f>
        <v>0.9</v>
      </c>
      <c r="DH59" s="292">
        <f ca="1">OFFSET(Assumptions!$D$15,MAX(1,COUNTIF(Assumptions!$C$15:$C$29,"&lt;"&amp;DH$6)),0)</f>
        <v>0.9</v>
      </c>
      <c r="DI59" s="292">
        <f ca="1">OFFSET(Assumptions!$D$15,MAX(1,COUNTIF(Assumptions!$C$15:$C$29,"&lt;"&amp;DI$6)),0)</f>
        <v>0.9</v>
      </c>
      <c r="DJ59" s="292">
        <f ca="1">OFFSET(Assumptions!$D$15,MAX(1,COUNTIF(Assumptions!$C$15:$C$29,"&lt;"&amp;DJ$6)),0)</f>
        <v>0.9</v>
      </c>
      <c r="DK59" s="292">
        <f ca="1">OFFSET(Assumptions!$D$15,MAX(1,COUNTIF(Assumptions!$C$15:$C$29,"&lt;"&amp;DK$6)),0)</f>
        <v>0.9</v>
      </c>
      <c r="DL59" s="292">
        <f ca="1">OFFSET(Assumptions!$D$15,MAX(1,COUNTIF(Assumptions!$C$15:$C$29,"&lt;"&amp;DL$6)),0)</f>
        <v>0.9</v>
      </c>
      <c r="DM59" s="292">
        <f ca="1">OFFSET(Assumptions!$D$15,MAX(1,COUNTIF(Assumptions!$C$15:$C$29,"&lt;"&amp;DM$6)),0)</f>
        <v>0.9</v>
      </c>
      <c r="DN59" s="292">
        <f ca="1">OFFSET(Assumptions!$D$15,MAX(1,COUNTIF(Assumptions!$C$15:$C$29,"&lt;"&amp;DN$6)),0)</f>
        <v>0.9</v>
      </c>
      <c r="DO59" s="292">
        <f ca="1">OFFSET(Assumptions!$D$15,MAX(1,COUNTIF(Assumptions!$C$15:$C$29,"&lt;"&amp;DO$6)),0)</f>
        <v>0.9</v>
      </c>
      <c r="DP59" s="292">
        <f ca="1">OFFSET(Assumptions!$D$15,MAX(1,COUNTIF(Assumptions!$C$15:$C$29,"&lt;"&amp;DP$6)),0)</f>
        <v>0.9</v>
      </c>
      <c r="DQ59" s="292">
        <f ca="1">OFFSET(Assumptions!$D$15,MAX(1,COUNTIF(Assumptions!$C$15:$C$29,"&lt;"&amp;DQ$6)),0)</f>
        <v>0.9</v>
      </c>
      <c r="DR59" s="292">
        <f ca="1">OFFSET(Assumptions!$D$15,MAX(1,COUNTIF(Assumptions!$C$15:$C$29,"&lt;"&amp;DR$6)),0)</f>
        <v>0.9</v>
      </c>
      <c r="DS59" s="292">
        <f ca="1">OFFSET(Assumptions!$D$15,MAX(1,COUNTIF(Assumptions!$C$15:$C$29,"&lt;"&amp;DS$6)),0)</f>
        <v>0.9</v>
      </c>
      <c r="DT59" s="292">
        <f ca="1">OFFSET(Assumptions!$D$15,MAX(1,COUNTIF(Assumptions!$C$15:$C$29,"&lt;"&amp;DT$6)),0)</f>
        <v>0.9</v>
      </c>
      <c r="DU59" s="292">
        <f ca="1">OFFSET(Assumptions!$D$15,MAX(1,COUNTIF(Assumptions!$C$15:$C$29,"&lt;"&amp;DU$6)),0)</f>
        <v>0.9</v>
      </c>
      <c r="DV59" s="292">
        <f ca="1">OFFSET(Assumptions!$D$15,MAX(1,COUNTIF(Assumptions!$C$15:$C$29,"&lt;"&amp;DV$6)),0)</f>
        <v>0.9</v>
      </c>
      <c r="DW59" s="292">
        <f ca="1">OFFSET(Assumptions!$D$15,MAX(1,COUNTIF(Assumptions!$C$15:$C$29,"&lt;"&amp;DW$6)),0)</f>
        <v>0.9</v>
      </c>
      <c r="DX59" s="292">
        <f ca="1">OFFSET(Assumptions!$D$15,MAX(1,COUNTIF(Assumptions!$C$15:$C$29,"&lt;"&amp;DX$6)),0)</f>
        <v>0.9</v>
      </c>
      <c r="DY59" s="292">
        <f ca="1">OFFSET(Assumptions!$D$15,MAX(1,COUNTIF(Assumptions!$C$15:$C$29,"&lt;"&amp;DY$6)),0)</f>
        <v>0.9</v>
      </c>
      <c r="DZ59" s="292">
        <f ca="1">OFFSET(Assumptions!$D$15,MAX(1,COUNTIF(Assumptions!$C$15:$C$29,"&lt;"&amp;DZ$6)),0)</f>
        <v>0.9</v>
      </c>
      <c r="EA59" s="292">
        <f ca="1">OFFSET(Assumptions!$D$15,MAX(1,COUNTIF(Assumptions!$C$15:$C$29,"&lt;"&amp;EA$6)),0)</f>
        <v>0.9</v>
      </c>
      <c r="EB59" s="292">
        <f ca="1">OFFSET(Assumptions!$D$15,MAX(1,COUNTIF(Assumptions!$C$15:$C$29,"&lt;"&amp;EB$6)),0)</f>
        <v>0.9</v>
      </c>
      <c r="EC59" s="292">
        <f ca="1">OFFSET(Assumptions!$D$15,MAX(1,COUNTIF(Assumptions!$C$15:$C$29,"&lt;"&amp;EC$6)),0)</f>
        <v>0.9</v>
      </c>
      <c r="ED59" s="292">
        <f ca="1">OFFSET(Assumptions!$D$15,MAX(1,COUNTIF(Assumptions!$C$15:$C$29,"&lt;"&amp;ED$6)),0)</f>
        <v>0.9</v>
      </c>
      <c r="EE59" s="292">
        <f ca="1">OFFSET(Assumptions!$D$15,MAX(1,COUNTIF(Assumptions!$C$15:$C$29,"&lt;"&amp;EE$6)),0)</f>
        <v>0.9</v>
      </c>
      <c r="EF59" s="292">
        <f ca="1">OFFSET(Assumptions!$D$15,MAX(1,COUNTIF(Assumptions!$C$15:$C$29,"&lt;"&amp;EF$6)),0)</f>
        <v>0.9</v>
      </c>
      <c r="EG59" s="292">
        <f ca="1">OFFSET(Assumptions!$D$15,MAX(1,COUNTIF(Assumptions!$C$15:$C$29,"&lt;"&amp;EG$6)),0)</f>
        <v>0.9</v>
      </c>
      <c r="EH59" s="292">
        <f ca="1">OFFSET(Assumptions!$D$15,MAX(1,COUNTIF(Assumptions!$C$15:$C$29,"&lt;"&amp;EH$6)),0)</f>
        <v>0.9</v>
      </c>
      <c r="EI59" s="292">
        <f ca="1">OFFSET(Assumptions!$D$15,MAX(1,COUNTIF(Assumptions!$C$15:$C$29,"&lt;"&amp;EI$6)),0)</f>
        <v>0.9</v>
      </c>
      <c r="EJ59" s="292">
        <f ca="1">OFFSET(Assumptions!$D$15,MAX(1,COUNTIF(Assumptions!$C$15:$C$29,"&lt;"&amp;EJ$6)),0)</f>
        <v>0.9</v>
      </c>
      <c r="EK59" s="292">
        <f ca="1">OFFSET(Assumptions!$D$15,MAX(1,COUNTIF(Assumptions!$C$15:$C$29,"&lt;"&amp;EK$6)),0)</f>
        <v>0.9</v>
      </c>
      <c r="EL59" s="292">
        <f ca="1">OFFSET(Assumptions!$D$15,MAX(1,COUNTIF(Assumptions!$C$15:$C$29,"&lt;"&amp;EL$6)),0)</f>
        <v>0.9</v>
      </c>
      <c r="EM59" s="292">
        <f ca="1">OFFSET(Assumptions!$D$15,MAX(1,COUNTIF(Assumptions!$C$15:$C$29,"&lt;"&amp;EM$6)),0)</f>
        <v>0.9</v>
      </c>
      <c r="EN59" s="292">
        <f ca="1">OFFSET(Assumptions!$D$15,MAX(1,COUNTIF(Assumptions!$C$15:$C$29,"&lt;"&amp;EN$6)),0)</f>
        <v>0.9</v>
      </c>
      <c r="EO59" s="292">
        <f ca="1">OFFSET(Assumptions!$D$15,MAX(1,COUNTIF(Assumptions!$C$15:$C$29,"&lt;"&amp;EO$6)),0)</f>
        <v>0.9</v>
      </c>
      <c r="EP59" s="292">
        <f ca="1">OFFSET(Assumptions!$D$15,MAX(1,COUNTIF(Assumptions!$C$15:$C$29,"&lt;"&amp;EP$6)),0)</f>
        <v>0.9</v>
      </c>
      <c r="EQ59" s="292">
        <f ca="1">OFFSET(Assumptions!$D$15,MAX(1,COUNTIF(Assumptions!$C$15:$C$29,"&lt;"&amp;EQ$6)),0)</f>
        <v>0.9</v>
      </c>
      <c r="ER59" s="292">
        <f ca="1">OFFSET(Assumptions!$D$15,MAX(1,COUNTIF(Assumptions!$C$15:$C$29,"&lt;"&amp;ER$6)),0)</f>
        <v>0.9</v>
      </c>
      <c r="ES59" s="292">
        <f ca="1">OFFSET(Assumptions!$D$15,MAX(1,COUNTIF(Assumptions!$C$15:$C$29,"&lt;"&amp;ES$6)),0)</f>
        <v>0.9</v>
      </c>
      <c r="ET59" s="292">
        <f ca="1">OFFSET(Assumptions!$D$15,MAX(1,COUNTIF(Assumptions!$C$15:$C$29,"&lt;"&amp;ET$6)),0)</f>
        <v>0.9</v>
      </c>
      <c r="EU59" s="292">
        <f ca="1">OFFSET(Assumptions!$D$15,MAX(1,COUNTIF(Assumptions!$C$15:$C$29,"&lt;"&amp;EU$6)),0)</f>
        <v>0.9</v>
      </c>
      <c r="EV59" s="292">
        <f ca="1">OFFSET(Assumptions!$D$15,MAX(1,COUNTIF(Assumptions!$C$15:$C$29,"&lt;"&amp;EV$6)),0)</f>
        <v>0.9</v>
      </c>
      <c r="EW59" s="292">
        <f ca="1">OFFSET(Assumptions!$D$15,MAX(1,COUNTIF(Assumptions!$C$15:$C$29,"&lt;"&amp;EW$6)),0)</f>
        <v>0.9</v>
      </c>
      <c r="EX59" s="292">
        <f ca="1">OFFSET(Assumptions!$D$15,MAX(1,COUNTIF(Assumptions!$C$15:$C$29,"&lt;"&amp;EX$6)),0)</f>
        <v>0.9</v>
      </c>
      <c r="EY59" s="292">
        <f ca="1">OFFSET(Assumptions!$D$15,MAX(1,COUNTIF(Assumptions!$C$15:$C$29,"&lt;"&amp;EY$6)),0)</f>
        <v>0.9</v>
      </c>
      <c r="EZ59" s="292">
        <f ca="1">OFFSET(Assumptions!$D$15,MAX(1,COUNTIF(Assumptions!$C$15:$C$29,"&lt;"&amp;EZ$6)),0)</f>
        <v>0.9</v>
      </c>
      <c r="FA59" s="292">
        <f ca="1">OFFSET(Assumptions!$D$15,MAX(1,COUNTIF(Assumptions!$C$15:$C$29,"&lt;"&amp;FA$6)),0)</f>
        <v>0.9</v>
      </c>
      <c r="FB59" s="292">
        <f ca="1">OFFSET(Assumptions!$D$15,MAX(1,COUNTIF(Assumptions!$C$15:$C$29,"&lt;"&amp;FB$6)),0)</f>
        <v>0.9</v>
      </c>
      <c r="FC59" s="292">
        <f ca="1">OFFSET(Assumptions!$D$15,MAX(1,COUNTIF(Assumptions!$C$15:$C$29,"&lt;"&amp;FC$6)),0)</f>
        <v>0.9</v>
      </c>
      <c r="FD59" s="292">
        <f ca="1">OFFSET(Assumptions!$D$15,MAX(1,COUNTIF(Assumptions!$C$15:$C$29,"&lt;"&amp;FD$6)),0)</f>
        <v>0.9</v>
      </c>
      <c r="FE59" s="292">
        <f ca="1">OFFSET(Assumptions!$D$15,MAX(1,COUNTIF(Assumptions!$C$15:$C$29,"&lt;"&amp;FE$6)),0)</f>
        <v>0.9</v>
      </c>
      <c r="FF59" s="292">
        <f ca="1">OFFSET(Assumptions!$D$15,MAX(1,COUNTIF(Assumptions!$C$15:$C$29,"&lt;"&amp;FF$6)),0)</f>
        <v>0.9</v>
      </c>
      <c r="FG59" s="292">
        <f ca="1">OFFSET(Assumptions!$D$15,MAX(1,COUNTIF(Assumptions!$C$15:$C$29,"&lt;"&amp;FG$6)),0)</f>
        <v>0.9</v>
      </c>
      <c r="FH59" s="292">
        <f ca="1">OFFSET(Assumptions!$D$15,MAX(1,COUNTIF(Assumptions!$C$15:$C$29,"&lt;"&amp;FH$6)),0)</f>
        <v>0.9</v>
      </c>
      <c r="FI59" s="292">
        <f ca="1">OFFSET(Assumptions!$D$15,MAX(1,COUNTIF(Assumptions!$C$15:$C$29,"&lt;"&amp;FI$6)),0)</f>
        <v>0.9</v>
      </c>
      <c r="FJ59" s="292">
        <f ca="1">OFFSET(Assumptions!$D$15,MAX(1,COUNTIF(Assumptions!$C$15:$C$29,"&lt;"&amp;FJ$6)),0)</f>
        <v>0.9</v>
      </c>
      <c r="FK59" s="292">
        <f ca="1">OFFSET(Assumptions!$D$15,MAX(1,COUNTIF(Assumptions!$C$15:$C$29,"&lt;"&amp;FK$6)),0)</f>
        <v>0.9</v>
      </c>
      <c r="FL59" s="292">
        <f ca="1">OFFSET(Assumptions!$D$15,MAX(1,COUNTIF(Assumptions!$C$15:$C$29,"&lt;"&amp;FL$6)),0)</f>
        <v>0.9</v>
      </c>
      <c r="FM59" s="292">
        <f ca="1">OFFSET(Assumptions!$D$15,MAX(1,COUNTIF(Assumptions!$C$15:$C$29,"&lt;"&amp;FM$6)),0)</f>
        <v>0.9</v>
      </c>
      <c r="FN59" s="292">
        <f ca="1">OFFSET(Assumptions!$D$15,MAX(1,COUNTIF(Assumptions!$C$15:$C$29,"&lt;"&amp;FN$6)),0)</f>
        <v>0.9</v>
      </c>
      <c r="FO59" s="292">
        <f ca="1">OFFSET(Assumptions!$D$15,MAX(1,COUNTIF(Assumptions!$C$15:$C$29,"&lt;"&amp;FO$6)),0)</f>
        <v>0.9</v>
      </c>
      <c r="FP59" s="292">
        <f ca="1">OFFSET(Assumptions!$D$15,MAX(1,COUNTIF(Assumptions!$C$15:$C$29,"&lt;"&amp;FP$6)),0)</f>
        <v>0.9</v>
      </c>
      <c r="FQ59" s="292">
        <f ca="1">OFFSET(Assumptions!$D$15,MAX(1,COUNTIF(Assumptions!$C$15:$C$29,"&lt;"&amp;FQ$6)),0)</f>
        <v>0.9</v>
      </c>
      <c r="FR59" s="292">
        <f ca="1">OFFSET(Assumptions!$D$15,MAX(1,COUNTIF(Assumptions!$C$15:$C$29,"&lt;"&amp;FR$6)),0)</f>
        <v>0.9</v>
      </c>
      <c r="FS59" s="292">
        <f ca="1">OFFSET(Assumptions!$D$15,MAX(1,COUNTIF(Assumptions!$C$15:$C$29,"&lt;"&amp;FS$6)),0)</f>
        <v>0.9</v>
      </c>
      <c r="FT59" s="292">
        <f ca="1">OFFSET(Assumptions!$D$15,MAX(1,COUNTIF(Assumptions!$C$15:$C$29,"&lt;"&amp;FT$6)),0)</f>
        <v>0.9</v>
      </c>
      <c r="FU59" s="292">
        <f ca="1">OFFSET(Assumptions!$D$15,MAX(1,COUNTIF(Assumptions!$C$15:$C$29,"&lt;"&amp;FU$6)),0)</f>
        <v>0.9</v>
      </c>
      <c r="FV59" s="292">
        <f ca="1">OFFSET(Assumptions!$D$15,MAX(1,COUNTIF(Assumptions!$C$15:$C$29,"&lt;"&amp;FV$6)),0)</f>
        <v>0.9</v>
      </c>
      <c r="FW59" s="292">
        <f ca="1">OFFSET(Assumptions!$D$15,MAX(1,COUNTIF(Assumptions!$C$15:$C$29,"&lt;"&amp;FW$6)),0)</f>
        <v>0.9</v>
      </c>
      <c r="FX59" s="292">
        <f ca="1">OFFSET(Assumptions!$D$15,MAX(1,COUNTIF(Assumptions!$C$15:$C$29,"&lt;"&amp;FX$6)),0)</f>
        <v>0.9</v>
      </c>
      <c r="FY59" s="292">
        <f ca="1">OFFSET(Assumptions!$D$15,MAX(1,COUNTIF(Assumptions!$C$15:$C$29,"&lt;"&amp;FY$6)),0)</f>
        <v>0.9</v>
      </c>
      <c r="FZ59" s="292">
        <f ca="1">OFFSET(Assumptions!$D$15,MAX(1,COUNTIF(Assumptions!$C$15:$C$29,"&lt;"&amp;FZ$6)),0)</f>
        <v>0.9</v>
      </c>
      <c r="GA59" s="292">
        <f ca="1">OFFSET(Assumptions!$D$15,MAX(1,COUNTIF(Assumptions!$C$15:$C$29,"&lt;"&amp;GA$6)),0)</f>
        <v>0.9</v>
      </c>
      <c r="GB59" s="292">
        <f ca="1">OFFSET(Assumptions!$D$15,MAX(1,COUNTIF(Assumptions!$C$15:$C$29,"&lt;"&amp;GB$6)),0)</f>
        <v>0.9</v>
      </c>
      <c r="GC59" s="292">
        <f ca="1">OFFSET(Assumptions!$D$15,MAX(1,COUNTIF(Assumptions!$C$15:$C$29,"&lt;"&amp;GC$6)),0)</f>
        <v>0.9</v>
      </c>
      <c r="GD59" s="292">
        <f ca="1">OFFSET(Assumptions!$D$15,MAX(1,COUNTIF(Assumptions!$C$15:$C$29,"&lt;"&amp;GD$6)),0)</f>
        <v>0.9</v>
      </c>
      <c r="GE59" s="292">
        <f ca="1">OFFSET(Assumptions!$D$15,MAX(1,COUNTIF(Assumptions!$C$15:$C$29,"&lt;"&amp;GE$6)),0)</f>
        <v>0.9</v>
      </c>
      <c r="GF59" s="292">
        <f ca="1">OFFSET(Assumptions!$D$15,MAX(1,COUNTIF(Assumptions!$C$15:$C$29,"&lt;"&amp;GF$6)),0)</f>
        <v>0.9</v>
      </c>
      <c r="GG59" s="292">
        <f ca="1">OFFSET(Assumptions!$D$15,MAX(1,COUNTIF(Assumptions!$C$15:$C$29,"&lt;"&amp;GG$6)),0)</f>
        <v>0.9</v>
      </c>
      <c r="GH59" s="292">
        <f ca="1">OFFSET(Assumptions!$D$15,MAX(1,COUNTIF(Assumptions!$C$15:$C$29,"&lt;"&amp;GH$6)),0)</f>
        <v>0.9</v>
      </c>
      <c r="GI59" s="292">
        <f ca="1">OFFSET(Assumptions!$D$15,MAX(1,COUNTIF(Assumptions!$C$15:$C$29,"&lt;"&amp;GI$6)),0)</f>
        <v>0.9</v>
      </c>
      <c r="GJ59" s="292">
        <f ca="1">OFFSET(Assumptions!$D$15,MAX(1,COUNTIF(Assumptions!$C$15:$C$29,"&lt;"&amp;GJ$6)),0)</f>
        <v>0.9</v>
      </c>
      <c r="GK59" s="292">
        <f ca="1">OFFSET(Assumptions!$D$15,MAX(1,COUNTIF(Assumptions!$C$15:$C$29,"&lt;"&amp;GK$6)),0)</f>
        <v>0.9</v>
      </c>
      <c r="GL59" s="292">
        <f ca="1">OFFSET(Assumptions!$D$15,MAX(1,COUNTIF(Assumptions!$C$15:$C$29,"&lt;"&amp;GL$6)),0)</f>
        <v>0.9</v>
      </c>
      <c r="GM59" s="292">
        <f ca="1">OFFSET(Assumptions!$D$15,MAX(1,COUNTIF(Assumptions!$C$15:$C$29,"&lt;"&amp;GM$6)),0)</f>
        <v>0.9</v>
      </c>
      <c r="GN59" s="292">
        <f ca="1">OFFSET(Assumptions!$D$15,MAX(1,COUNTIF(Assumptions!$C$15:$C$29,"&lt;"&amp;GN$6)),0)</f>
        <v>0.9</v>
      </c>
      <c r="GO59" s="292">
        <f ca="1">OFFSET(Assumptions!$D$15,MAX(1,COUNTIF(Assumptions!$C$15:$C$29,"&lt;"&amp;GO$6)),0)</f>
        <v>0.9</v>
      </c>
      <c r="GP59" s="292">
        <f ca="1">OFFSET(Assumptions!$D$15,MAX(1,COUNTIF(Assumptions!$C$15:$C$29,"&lt;"&amp;GP$6)),0)</f>
        <v>0.9</v>
      </c>
      <c r="GQ59" s="292">
        <f ca="1">OFFSET(Assumptions!$D$15,MAX(1,COUNTIF(Assumptions!$C$15:$C$29,"&lt;"&amp;GQ$6)),0)</f>
        <v>0.9</v>
      </c>
      <c r="GR59" s="292">
        <f ca="1">OFFSET(Assumptions!$D$15,MAX(1,COUNTIF(Assumptions!$C$15:$C$29,"&lt;"&amp;GR$6)),0)</f>
        <v>0.9</v>
      </c>
      <c r="GS59" s="292">
        <f ca="1">OFFSET(Assumptions!$D$15,MAX(1,COUNTIF(Assumptions!$C$15:$C$29,"&lt;"&amp;GS$6)),0)</f>
        <v>0.9</v>
      </c>
      <c r="GT59" s="292">
        <f ca="1">OFFSET(Assumptions!$D$15,MAX(1,COUNTIF(Assumptions!$C$15:$C$29,"&lt;"&amp;GT$6)),0)</f>
        <v>0.9</v>
      </c>
      <c r="GU59" s="292">
        <f ca="1">OFFSET(Assumptions!$D$15,MAX(1,COUNTIF(Assumptions!$C$15:$C$29,"&lt;"&amp;GU$6)),0)</f>
        <v>0.9</v>
      </c>
      <c r="GV59" s="292">
        <f ca="1">OFFSET(Assumptions!$D$15,MAX(1,COUNTIF(Assumptions!$C$15:$C$29,"&lt;"&amp;GV$6)),0)</f>
        <v>0.9</v>
      </c>
      <c r="GW59" s="292">
        <f ca="1">OFFSET(Assumptions!$D$15,MAX(1,COUNTIF(Assumptions!$C$15:$C$29,"&lt;"&amp;GW$6)),0)</f>
        <v>0.9</v>
      </c>
      <c r="GX59" s="287"/>
      <c r="GY59" s="292">
        <f t="shared" ref="GY59:HN59" ca="1" si="43">AVERAGEIFS($O59:$GW59,$O$5:$GW$5,GY$6)+IF(GY$6=YEAR($D59),$G59,0)</f>
        <v>0</v>
      </c>
      <c r="GZ59" s="292">
        <f t="shared" ca="1" si="43"/>
        <v>0</v>
      </c>
      <c r="HA59" s="292">
        <f t="shared" ca="1" si="43"/>
        <v>0</v>
      </c>
      <c r="HB59" s="292">
        <f t="shared" ca="1" si="43"/>
        <v>9.9999999999999992E-2</v>
      </c>
      <c r="HC59" s="293">
        <f t="shared" ca="1" si="43"/>
        <v>0.19999999999999998</v>
      </c>
      <c r="HD59" s="293">
        <f t="shared" ca="1" si="43"/>
        <v>0.29999999999999993</v>
      </c>
      <c r="HE59" s="293">
        <f t="shared" ca="1" si="43"/>
        <v>0.39999999999999997</v>
      </c>
      <c r="HF59" s="293">
        <f t="shared" ca="1" si="43"/>
        <v>0.5</v>
      </c>
      <c r="HG59" s="292">
        <f t="shared" ca="1" si="43"/>
        <v>0.90000000000000024</v>
      </c>
      <c r="HH59" s="292">
        <f t="shared" ca="1" si="43"/>
        <v>0.90000000000000024</v>
      </c>
      <c r="HI59" s="292">
        <f t="shared" ca="1" si="43"/>
        <v>0.90000000000000024</v>
      </c>
      <c r="HJ59" s="292">
        <f t="shared" ca="1" si="43"/>
        <v>0.90000000000000024</v>
      </c>
      <c r="HK59" s="292">
        <f t="shared" ca="1" si="43"/>
        <v>0.90000000000000024</v>
      </c>
      <c r="HL59" s="292">
        <f t="shared" ca="1" si="43"/>
        <v>0.90000000000000024</v>
      </c>
      <c r="HM59" s="292">
        <f t="shared" ca="1" si="43"/>
        <v>0.90000000000000024</v>
      </c>
      <c r="HN59" s="292">
        <f t="shared" ca="1" si="43"/>
        <v>0.90000000000000024</v>
      </c>
      <c r="HO59" s="86"/>
    </row>
    <row r="60" spans="2:223" ht="14.65" customHeight="1" outlineLevel="1" x14ac:dyDescent="0.75">
      <c r="B60" t="s">
        <v>326</v>
      </c>
      <c r="O60" s="85">
        <f ca="1">-O52*O59</f>
        <v>0</v>
      </c>
      <c r="P60" s="85">
        <f t="shared" ref="P60:CA60" ca="1" si="44">-P52*P59</f>
        <v>0</v>
      </c>
      <c r="Q60" s="85">
        <f t="shared" ca="1" si="44"/>
        <v>0</v>
      </c>
      <c r="R60" s="85">
        <f t="shared" ca="1" si="44"/>
        <v>0</v>
      </c>
      <c r="S60" s="85">
        <f t="shared" ca="1" si="44"/>
        <v>0</v>
      </c>
      <c r="T60" s="85">
        <f t="shared" ca="1" si="44"/>
        <v>0</v>
      </c>
      <c r="U60" s="85">
        <f t="shared" ca="1" si="44"/>
        <v>0</v>
      </c>
      <c r="V60" s="85">
        <f t="shared" ca="1" si="44"/>
        <v>0</v>
      </c>
      <c r="W60" s="85">
        <f t="shared" ca="1" si="44"/>
        <v>0</v>
      </c>
      <c r="X60" s="85">
        <f t="shared" ca="1" si="44"/>
        <v>0</v>
      </c>
      <c r="Y60" s="85">
        <f t="shared" ca="1" si="44"/>
        <v>0</v>
      </c>
      <c r="Z60" s="85">
        <f t="shared" ca="1" si="44"/>
        <v>0</v>
      </c>
      <c r="AA60" s="85">
        <f t="shared" ca="1" si="44"/>
        <v>0</v>
      </c>
      <c r="AB60" s="85">
        <f t="shared" ca="1" si="44"/>
        <v>0</v>
      </c>
      <c r="AC60" s="85">
        <f t="shared" ca="1" si="44"/>
        <v>0</v>
      </c>
      <c r="AD60" s="85">
        <f t="shared" ca="1" si="44"/>
        <v>0</v>
      </c>
      <c r="AE60" s="85">
        <f t="shared" ca="1" si="44"/>
        <v>0</v>
      </c>
      <c r="AF60" s="85">
        <f t="shared" ca="1" si="44"/>
        <v>0</v>
      </c>
      <c r="AG60" s="85">
        <f t="shared" ca="1" si="44"/>
        <v>0</v>
      </c>
      <c r="AH60" s="85">
        <f t="shared" ca="1" si="44"/>
        <v>0</v>
      </c>
      <c r="AI60" s="85">
        <f t="shared" ca="1" si="44"/>
        <v>0</v>
      </c>
      <c r="AJ60" s="85">
        <f t="shared" ca="1" si="44"/>
        <v>0</v>
      </c>
      <c r="AK60" s="85">
        <f t="shared" ca="1" si="44"/>
        <v>0</v>
      </c>
      <c r="AL60" s="85">
        <f t="shared" ca="1" si="44"/>
        <v>0</v>
      </c>
      <c r="AM60" s="85">
        <f t="shared" ca="1" si="44"/>
        <v>0</v>
      </c>
      <c r="AN60" s="85">
        <f t="shared" ca="1" si="44"/>
        <v>0</v>
      </c>
      <c r="AO60" s="85">
        <f t="shared" ca="1" si="44"/>
        <v>0</v>
      </c>
      <c r="AP60" s="85">
        <f t="shared" ca="1" si="44"/>
        <v>0</v>
      </c>
      <c r="AQ60" s="85">
        <f t="shared" ca="1" si="44"/>
        <v>0</v>
      </c>
      <c r="AR60" s="85">
        <f t="shared" ca="1" si="44"/>
        <v>0</v>
      </c>
      <c r="AS60" s="85">
        <f t="shared" ca="1" si="44"/>
        <v>0</v>
      </c>
      <c r="AT60" s="85">
        <f t="shared" ca="1" si="44"/>
        <v>0</v>
      </c>
      <c r="AU60" s="85">
        <f t="shared" ca="1" si="44"/>
        <v>0</v>
      </c>
      <c r="AV60" s="85">
        <f t="shared" ca="1" si="44"/>
        <v>0</v>
      </c>
      <c r="AW60" s="85">
        <f t="shared" ca="1" si="44"/>
        <v>0</v>
      </c>
      <c r="AX60" s="85">
        <f t="shared" ca="1" si="44"/>
        <v>83986.459585824952</v>
      </c>
      <c r="AY60" s="85">
        <f t="shared" ca="1" si="44"/>
        <v>83986.459585824952</v>
      </c>
      <c r="AZ60" s="85">
        <f t="shared" ca="1" si="44"/>
        <v>83986.459585824952</v>
      </c>
      <c r="BA60" s="85">
        <f t="shared" ca="1" si="44"/>
        <v>83986.459585824952</v>
      </c>
      <c r="BB60" s="85">
        <f t="shared" ca="1" si="44"/>
        <v>83877.212953000097</v>
      </c>
      <c r="BC60" s="85">
        <f t="shared" ca="1" si="44"/>
        <v>83877.212953000097</v>
      </c>
      <c r="BD60" s="85">
        <f t="shared" ca="1" si="44"/>
        <v>83877.212953000097</v>
      </c>
      <c r="BE60" s="85">
        <f t="shared" ca="1" si="44"/>
        <v>83877.212953000097</v>
      </c>
      <c r="BF60" s="85">
        <f t="shared" ca="1" si="44"/>
        <v>83877.212953000097</v>
      </c>
      <c r="BG60" s="85">
        <f t="shared" ca="1" si="44"/>
        <v>83877.212953000097</v>
      </c>
      <c r="BH60" s="85">
        <f t="shared" ca="1" si="44"/>
        <v>83879.700155536455</v>
      </c>
      <c r="BI60" s="85">
        <f t="shared" ca="1" si="44"/>
        <v>83876.867988631013</v>
      </c>
      <c r="BJ60" s="85">
        <f t="shared" ca="1" si="44"/>
        <v>167753.26575524866</v>
      </c>
      <c r="BK60" s="85">
        <f t="shared" ca="1" si="44"/>
        <v>167753.26575524866</v>
      </c>
      <c r="BL60" s="85">
        <f t="shared" ca="1" si="44"/>
        <v>167752.29467045641</v>
      </c>
      <c r="BM60" s="85">
        <f t="shared" ca="1" si="44"/>
        <v>167752.29467045641</v>
      </c>
      <c r="BN60" s="85">
        <f t="shared" ca="1" si="44"/>
        <v>167751.83994406671</v>
      </c>
      <c r="BO60" s="85">
        <f t="shared" ca="1" si="44"/>
        <v>167751.83994406671</v>
      </c>
      <c r="BP60" s="85">
        <f t="shared" ca="1" si="44"/>
        <v>167751.83994406671</v>
      </c>
      <c r="BQ60" s="85">
        <f t="shared" ca="1" si="44"/>
        <v>167751.83994406671</v>
      </c>
      <c r="BR60" s="85">
        <f t="shared" ca="1" si="44"/>
        <v>167751.83994406671</v>
      </c>
      <c r="BS60" s="85">
        <f t="shared" ca="1" si="44"/>
        <v>167751.83994406671</v>
      </c>
      <c r="BT60" s="85">
        <f t="shared" ca="1" si="44"/>
        <v>167750.71400249915</v>
      </c>
      <c r="BU60" s="85">
        <f t="shared" ca="1" si="44"/>
        <v>167750.71400249915</v>
      </c>
      <c r="BV60" s="85">
        <f t="shared" ca="1" si="44"/>
        <v>251349.21604011246</v>
      </c>
      <c r="BW60" s="85">
        <f t="shared" ca="1" si="44"/>
        <v>251349.21604011246</v>
      </c>
      <c r="BX60" s="85">
        <f t="shared" ca="1" si="44"/>
        <v>251349.21604011246</v>
      </c>
      <c r="BY60" s="85">
        <f t="shared" ca="1" si="44"/>
        <v>251348.99651539457</v>
      </c>
      <c r="BZ60" s="85">
        <f t="shared" ca="1" si="44"/>
        <v>250823.90553792228</v>
      </c>
      <c r="CA60" s="85">
        <f t="shared" ca="1" si="44"/>
        <v>250823.90553792228</v>
      </c>
      <c r="CB60" s="85">
        <f t="shared" ref="CB60:EM60" ca="1" si="45">-CB52*CB59</f>
        <v>250823.35884931631</v>
      </c>
      <c r="CC60" s="85">
        <f t="shared" ca="1" si="45"/>
        <v>250823.35884931631</v>
      </c>
      <c r="CD60" s="85">
        <f t="shared" ca="1" si="45"/>
        <v>250823.10625887805</v>
      </c>
      <c r="CE60" s="85">
        <f t="shared" ca="1" si="45"/>
        <v>250823.02042400296</v>
      </c>
      <c r="CF60" s="85">
        <f t="shared" ca="1" si="45"/>
        <v>250437.8381596049</v>
      </c>
      <c r="CG60" s="85">
        <f t="shared" ca="1" si="45"/>
        <v>250437.75634579739</v>
      </c>
      <c r="CH60" s="85">
        <f t="shared" ca="1" si="45"/>
        <v>333938.93882254139</v>
      </c>
      <c r="CI60" s="85">
        <f t="shared" ca="1" si="45"/>
        <v>333945.0787600209</v>
      </c>
      <c r="CJ60" s="85">
        <f t="shared" ca="1" si="45"/>
        <v>333945.0787600209</v>
      </c>
      <c r="CK60" s="85">
        <f t="shared" ca="1" si="45"/>
        <v>333945.0787600209</v>
      </c>
      <c r="CL60" s="85">
        <f t="shared" ca="1" si="45"/>
        <v>333953.3556037519</v>
      </c>
      <c r="CM60" s="85">
        <f t="shared" ca="1" si="45"/>
        <v>333953.73991131102</v>
      </c>
      <c r="CN60" s="85">
        <f t="shared" ca="1" si="45"/>
        <v>333953.29642576963</v>
      </c>
      <c r="CO60" s="85">
        <f t="shared" ca="1" si="45"/>
        <v>333953.29642576963</v>
      </c>
      <c r="CP60" s="85">
        <f t="shared" ca="1" si="45"/>
        <v>333953.29642576963</v>
      </c>
      <c r="CQ60" s="85">
        <f t="shared" ca="1" si="45"/>
        <v>334090.27443650481</v>
      </c>
      <c r="CR60" s="85">
        <f t="shared" ca="1" si="45"/>
        <v>334026.99503154494</v>
      </c>
      <c r="CS60" s="85">
        <f t="shared" ca="1" si="45"/>
        <v>334008.43570487003</v>
      </c>
      <c r="CT60" s="85">
        <f t="shared" ca="1" si="45"/>
        <v>417510.54463108751</v>
      </c>
      <c r="CU60" s="85">
        <f t="shared" ca="1" si="45"/>
        <v>417209.76644136087</v>
      </c>
      <c r="CV60" s="85">
        <f t="shared" ca="1" si="45"/>
        <v>398919.67023269547</v>
      </c>
      <c r="CW60" s="85">
        <f t="shared" ca="1" si="45"/>
        <v>398746.49187003775</v>
      </c>
      <c r="CX60" s="85">
        <f t="shared" ca="1" si="45"/>
        <v>398452.33024750557</v>
      </c>
      <c r="CY60" s="85">
        <f t="shared" ca="1" si="45"/>
        <v>395757.27046242665</v>
      </c>
      <c r="CZ60" s="85">
        <f t="shared" ca="1" si="45"/>
        <v>395603.37813871034</v>
      </c>
      <c r="DA60" s="85">
        <f t="shared" ca="1" si="45"/>
        <v>393420.39678947226</v>
      </c>
      <c r="DB60" s="85">
        <f t="shared" ca="1" si="45"/>
        <v>390158.85842463165</v>
      </c>
      <c r="DC60" s="85">
        <f t="shared" ca="1" si="45"/>
        <v>390013.00782633323</v>
      </c>
      <c r="DD60" s="85">
        <f t="shared" ca="1" si="45"/>
        <v>389879.83977203252</v>
      </c>
      <c r="DE60" s="85">
        <f t="shared" ca="1" si="45"/>
        <v>389554.00322650094</v>
      </c>
      <c r="DF60" s="85">
        <f t="shared" ca="1" si="45"/>
        <v>698065.10956493416</v>
      </c>
      <c r="DG60" s="85">
        <f t="shared" ca="1" si="45"/>
        <v>697971.4901014088</v>
      </c>
      <c r="DH60" s="85">
        <f t="shared" ca="1" si="45"/>
        <v>694011.30320040125</v>
      </c>
      <c r="DI60" s="85">
        <f t="shared" ca="1" si="45"/>
        <v>693987.14376416791</v>
      </c>
      <c r="DJ60" s="85">
        <f t="shared" ca="1" si="45"/>
        <v>692640.81958493928</v>
      </c>
      <c r="DK60" s="85">
        <f t="shared" ca="1" si="45"/>
        <v>692064.84073585179</v>
      </c>
      <c r="DL60" s="85">
        <f t="shared" ca="1" si="45"/>
        <v>689246.20435230783</v>
      </c>
      <c r="DM60" s="85">
        <f t="shared" ca="1" si="45"/>
        <v>689417.0116594258</v>
      </c>
      <c r="DN60" s="85">
        <f t="shared" ca="1" si="45"/>
        <v>689420.3417581371</v>
      </c>
      <c r="DO60" s="85">
        <f t="shared" ca="1" si="45"/>
        <v>688748.0128917906</v>
      </c>
      <c r="DP60" s="85">
        <f t="shared" ca="1" si="45"/>
        <v>689191.8549273652</v>
      </c>
      <c r="DQ60" s="85">
        <f t="shared" ca="1" si="45"/>
        <v>689088.26396621158</v>
      </c>
      <c r="DR60" s="85">
        <f t="shared" ca="1" si="45"/>
        <v>683936.79296261375</v>
      </c>
      <c r="DS60" s="85">
        <f t="shared" ca="1" si="45"/>
        <v>678362.21025302575</v>
      </c>
      <c r="DT60" s="85">
        <f t="shared" ca="1" si="45"/>
        <v>677264.32573031203</v>
      </c>
      <c r="DU60" s="85">
        <f t="shared" ca="1" si="45"/>
        <v>674996.77828055201</v>
      </c>
      <c r="DV60" s="85">
        <f t="shared" ca="1" si="45"/>
        <v>674994.19933046366</v>
      </c>
      <c r="DW60" s="85">
        <f t="shared" ca="1" si="45"/>
        <v>675348.23216952477</v>
      </c>
      <c r="DX60" s="85">
        <f t="shared" ca="1" si="45"/>
        <v>0</v>
      </c>
      <c r="DY60" s="85">
        <f t="shared" ca="1" si="45"/>
        <v>0</v>
      </c>
      <c r="DZ60" s="85">
        <f t="shared" ca="1" si="45"/>
        <v>0</v>
      </c>
      <c r="EA60" s="85">
        <f t="shared" ca="1" si="45"/>
        <v>0</v>
      </c>
      <c r="EB60" s="85">
        <f t="shared" ca="1" si="45"/>
        <v>0</v>
      </c>
      <c r="EC60" s="85">
        <f t="shared" ca="1" si="45"/>
        <v>0</v>
      </c>
      <c r="ED60" s="85">
        <f t="shared" ca="1" si="45"/>
        <v>0</v>
      </c>
      <c r="EE60" s="85">
        <f t="shared" ca="1" si="45"/>
        <v>0</v>
      </c>
      <c r="EF60" s="85">
        <f t="shared" ca="1" si="45"/>
        <v>0</v>
      </c>
      <c r="EG60" s="85">
        <f t="shared" ca="1" si="45"/>
        <v>0</v>
      </c>
      <c r="EH60" s="85">
        <f t="shared" ca="1" si="45"/>
        <v>0</v>
      </c>
      <c r="EI60" s="85">
        <f t="shared" ca="1" si="45"/>
        <v>0</v>
      </c>
      <c r="EJ60" s="85">
        <f t="shared" ca="1" si="45"/>
        <v>0</v>
      </c>
      <c r="EK60" s="85">
        <f t="shared" ca="1" si="45"/>
        <v>0</v>
      </c>
      <c r="EL60" s="85">
        <f t="shared" ca="1" si="45"/>
        <v>0</v>
      </c>
      <c r="EM60" s="85">
        <f t="shared" ca="1" si="45"/>
        <v>0</v>
      </c>
      <c r="EN60" s="85">
        <f t="shared" ref="EN60:GW60" ca="1" si="46">-EN52*EN59</f>
        <v>0</v>
      </c>
      <c r="EO60" s="85">
        <f t="shared" ca="1" si="46"/>
        <v>0</v>
      </c>
      <c r="EP60" s="85">
        <f t="shared" ca="1" si="46"/>
        <v>0</v>
      </c>
      <c r="EQ60" s="85">
        <f t="shared" ca="1" si="46"/>
        <v>0</v>
      </c>
      <c r="ER60" s="85">
        <f t="shared" ca="1" si="46"/>
        <v>0</v>
      </c>
      <c r="ES60" s="85">
        <f t="shared" ca="1" si="46"/>
        <v>0</v>
      </c>
      <c r="ET60" s="85">
        <f t="shared" ca="1" si="46"/>
        <v>0</v>
      </c>
      <c r="EU60" s="85">
        <f t="shared" ca="1" si="46"/>
        <v>0</v>
      </c>
      <c r="EV60" s="85">
        <f t="shared" ca="1" si="46"/>
        <v>0</v>
      </c>
      <c r="EW60" s="85">
        <f t="shared" ca="1" si="46"/>
        <v>0</v>
      </c>
      <c r="EX60" s="85">
        <f t="shared" ca="1" si="46"/>
        <v>0</v>
      </c>
      <c r="EY60" s="85">
        <f t="shared" ca="1" si="46"/>
        <v>0</v>
      </c>
      <c r="EZ60" s="85">
        <f t="shared" ca="1" si="46"/>
        <v>0</v>
      </c>
      <c r="FA60" s="85">
        <f t="shared" ca="1" si="46"/>
        <v>0</v>
      </c>
      <c r="FB60" s="85">
        <f t="shared" ca="1" si="46"/>
        <v>0</v>
      </c>
      <c r="FC60" s="85">
        <f t="shared" ca="1" si="46"/>
        <v>0</v>
      </c>
      <c r="FD60" s="85">
        <f t="shared" ca="1" si="46"/>
        <v>0</v>
      </c>
      <c r="FE60" s="85">
        <f t="shared" ca="1" si="46"/>
        <v>0</v>
      </c>
      <c r="FF60" s="85">
        <f t="shared" ca="1" si="46"/>
        <v>0</v>
      </c>
      <c r="FG60" s="85">
        <f t="shared" ca="1" si="46"/>
        <v>0</v>
      </c>
      <c r="FH60" s="85">
        <f t="shared" ca="1" si="46"/>
        <v>0</v>
      </c>
      <c r="FI60" s="85">
        <f t="shared" ca="1" si="46"/>
        <v>0</v>
      </c>
      <c r="FJ60" s="85">
        <f t="shared" ca="1" si="46"/>
        <v>0</v>
      </c>
      <c r="FK60" s="85">
        <f t="shared" ca="1" si="46"/>
        <v>0</v>
      </c>
      <c r="FL60" s="85">
        <f t="shared" ca="1" si="46"/>
        <v>0</v>
      </c>
      <c r="FM60" s="85">
        <f t="shared" ca="1" si="46"/>
        <v>0</v>
      </c>
      <c r="FN60" s="85">
        <f t="shared" ca="1" si="46"/>
        <v>0</v>
      </c>
      <c r="FO60" s="85">
        <f t="shared" ca="1" si="46"/>
        <v>0</v>
      </c>
      <c r="FP60" s="85">
        <f t="shared" ca="1" si="46"/>
        <v>0</v>
      </c>
      <c r="FQ60" s="85">
        <f t="shared" ca="1" si="46"/>
        <v>0</v>
      </c>
      <c r="FR60" s="85">
        <f t="shared" ca="1" si="46"/>
        <v>0</v>
      </c>
      <c r="FS60" s="85">
        <f t="shared" ca="1" si="46"/>
        <v>0</v>
      </c>
      <c r="FT60" s="85">
        <f t="shared" ca="1" si="46"/>
        <v>0</v>
      </c>
      <c r="FU60" s="85">
        <f t="shared" ca="1" si="46"/>
        <v>0</v>
      </c>
      <c r="FV60" s="85">
        <f t="shared" ca="1" si="46"/>
        <v>0</v>
      </c>
      <c r="FW60" s="85">
        <f t="shared" ca="1" si="46"/>
        <v>0</v>
      </c>
      <c r="FX60" s="85">
        <f t="shared" ca="1" si="46"/>
        <v>0</v>
      </c>
      <c r="FY60" s="85">
        <f t="shared" ca="1" si="46"/>
        <v>0</v>
      </c>
      <c r="FZ60" s="85">
        <f t="shared" ca="1" si="46"/>
        <v>0</v>
      </c>
      <c r="GA60" s="85">
        <f t="shared" ca="1" si="46"/>
        <v>0</v>
      </c>
      <c r="GB60" s="85">
        <f t="shared" ca="1" si="46"/>
        <v>0</v>
      </c>
      <c r="GC60" s="85">
        <f t="shared" ca="1" si="46"/>
        <v>0</v>
      </c>
      <c r="GD60" s="85">
        <f t="shared" ca="1" si="46"/>
        <v>0</v>
      </c>
      <c r="GE60" s="85">
        <f t="shared" ca="1" si="46"/>
        <v>0</v>
      </c>
      <c r="GF60" s="85">
        <f t="shared" ca="1" si="46"/>
        <v>0</v>
      </c>
      <c r="GG60" s="85">
        <f t="shared" ca="1" si="46"/>
        <v>0</v>
      </c>
      <c r="GH60" s="85">
        <f t="shared" ca="1" si="46"/>
        <v>0</v>
      </c>
      <c r="GI60" s="85">
        <f t="shared" ca="1" si="46"/>
        <v>0</v>
      </c>
      <c r="GJ60" s="85">
        <f t="shared" ca="1" si="46"/>
        <v>0</v>
      </c>
      <c r="GK60" s="85">
        <f t="shared" ca="1" si="46"/>
        <v>0</v>
      </c>
      <c r="GL60" s="85">
        <f t="shared" ca="1" si="46"/>
        <v>0</v>
      </c>
      <c r="GM60" s="85">
        <f t="shared" ca="1" si="46"/>
        <v>0</v>
      </c>
      <c r="GN60" s="85">
        <f t="shared" ca="1" si="46"/>
        <v>0</v>
      </c>
      <c r="GO60" s="85">
        <f t="shared" ca="1" si="46"/>
        <v>0</v>
      </c>
      <c r="GP60" s="85">
        <f t="shared" ca="1" si="46"/>
        <v>0</v>
      </c>
      <c r="GQ60" s="85">
        <f t="shared" ca="1" si="46"/>
        <v>0</v>
      </c>
      <c r="GR60" s="85">
        <f t="shared" ca="1" si="46"/>
        <v>0</v>
      </c>
      <c r="GS60" s="85">
        <f t="shared" ca="1" si="46"/>
        <v>0</v>
      </c>
      <c r="GT60" s="85">
        <f t="shared" ca="1" si="46"/>
        <v>0</v>
      </c>
      <c r="GU60" s="85">
        <f t="shared" ca="1" si="46"/>
        <v>0</v>
      </c>
      <c r="GV60" s="85">
        <f t="shared" ca="1" si="46"/>
        <v>0</v>
      </c>
      <c r="GW60" s="85">
        <f t="shared" ca="1" si="46"/>
        <v>0</v>
      </c>
      <c r="GY60" s="85">
        <f ca="1">SUMIFS($O60:$GW60,$O$5:$GW$5,GY$6)</f>
        <v>0</v>
      </c>
      <c r="GZ60" s="85">
        <f t="shared" ref="GZ60:HN60" ca="1" si="47">SUMIFS($O60:$GW60,$O$5:$GW$5,GZ$6)</f>
        <v>0</v>
      </c>
      <c r="HA60" s="85">
        <f t="shared" ca="1" si="47"/>
        <v>0</v>
      </c>
      <c r="HB60" s="85">
        <f t="shared" ca="1" si="47"/>
        <v>1006965.6842054678</v>
      </c>
      <c r="HC60" s="85">
        <f t="shared" ca="1" si="47"/>
        <v>2013023.5885208088</v>
      </c>
      <c r="HD60" s="85">
        <f t="shared" ca="1" si="47"/>
        <v>3011212.8945984924</v>
      </c>
      <c r="HE60" s="85">
        <f t="shared" ca="1" si="47"/>
        <v>4007666.8650678955</v>
      </c>
      <c r="HF60" s="85">
        <f t="shared" ca="1" si="47"/>
        <v>4775225.5580627946</v>
      </c>
      <c r="HG60" s="85">
        <f t="shared" ca="1" si="47"/>
        <v>8303852.3965069428</v>
      </c>
      <c r="HH60" s="85">
        <f t="shared" ca="1" si="47"/>
        <v>4064902.5387264919</v>
      </c>
      <c r="HI60" s="85">
        <f t="shared" ca="1" si="47"/>
        <v>0</v>
      </c>
      <c r="HJ60" s="85">
        <f t="shared" ca="1" si="47"/>
        <v>0</v>
      </c>
      <c r="HK60" s="85">
        <f t="shared" ca="1" si="47"/>
        <v>0</v>
      </c>
      <c r="HL60" s="85">
        <f t="shared" ca="1" si="47"/>
        <v>0</v>
      </c>
      <c r="HM60" s="85">
        <f t="shared" ca="1" si="47"/>
        <v>0</v>
      </c>
      <c r="HN60" s="85">
        <f t="shared" ca="1" si="47"/>
        <v>0</v>
      </c>
      <c r="HO60" s="85">
        <f ca="1">SUM(GY60:HN60)</f>
        <v>27182849.525688894</v>
      </c>
    </row>
    <row r="61" spans="2:223" ht="14.65" customHeight="1" outlineLevel="1" x14ac:dyDescent="0.75">
      <c r="B61" t="s">
        <v>325</v>
      </c>
      <c r="O61" s="85">
        <f ca="1">O60-O53+N61</f>
        <v>0</v>
      </c>
      <c r="P61" s="85">
        <f t="shared" ref="P61:CA61" ca="1" si="48">P60-P53+O61</f>
        <v>0</v>
      </c>
      <c r="Q61" s="85">
        <f t="shared" ca="1" si="48"/>
        <v>0</v>
      </c>
      <c r="R61" s="85">
        <f t="shared" ca="1" si="48"/>
        <v>0</v>
      </c>
      <c r="S61" s="85">
        <f t="shared" ca="1" si="48"/>
        <v>0</v>
      </c>
      <c r="T61" s="85">
        <f t="shared" ca="1" si="48"/>
        <v>0</v>
      </c>
      <c r="U61" s="85">
        <f t="shared" ca="1" si="48"/>
        <v>0</v>
      </c>
      <c r="V61" s="85">
        <f t="shared" ca="1" si="48"/>
        <v>0</v>
      </c>
      <c r="W61" s="85">
        <f t="shared" ca="1" si="48"/>
        <v>0</v>
      </c>
      <c r="X61" s="85">
        <f t="shared" ca="1" si="48"/>
        <v>0</v>
      </c>
      <c r="Y61" s="85">
        <f t="shared" ca="1" si="48"/>
        <v>0</v>
      </c>
      <c r="Z61" s="85">
        <f t="shared" ca="1" si="48"/>
        <v>0</v>
      </c>
      <c r="AA61" s="85">
        <f t="shared" ca="1" si="48"/>
        <v>0</v>
      </c>
      <c r="AB61" s="85">
        <f t="shared" ca="1" si="48"/>
        <v>0</v>
      </c>
      <c r="AC61" s="85">
        <f t="shared" ca="1" si="48"/>
        <v>0</v>
      </c>
      <c r="AD61" s="85">
        <f t="shared" ca="1" si="48"/>
        <v>0</v>
      </c>
      <c r="AE61" s="85">
        <f t="shared" ca="1" si="48"/>
        <v>0</v>
      </c>
      <c r="AF61" s="85">
        <f t="shared" ca="1" si="48"/>
        <v>0</v>
      </c>
      <c r="AG61" s="85">
        <f t="shared" ca="1" si="48"/>
        <v>0</v>
      </c>
      <c r="AH61" s="85">
        <f t="shared" ca="1" si="48"/>
        <v>0</v>
      </c>
      <c r="AI61" s="85">
        <f t="shared" ca="1" si="48"/>
        <v>0</v>
      </c>
      <c r="AJ61" s="85">
        <f t="shared" ca="1" si="48"/>
        <v>0</v>
      </c>
      <c r="AK61" s="85">
        <f t="shared" ca="1" si="48"/>
        <v>0</v>
      </c>
      <c r="AL61" s="85">
        <f t="shared" ca="1" si="48"/>
        <v>0</v>
      </c>
      <c r="AM61" s="85">
        <f t="shared" ca="1" si="48"/>
        <v>0</v>
      </c>
      <c r="AN61" s="85">
        <f t="shared" ca="1" si="48"/>
        <v>0</v>
      </c>
      <c r="AO61" s="85">
        <f t="shared" ca="1" si="48"/>
        <v>0</v>
      </c>
      <c r="AP61" s="85">
        <f t="shared" ca="1" si="48"/>
        <v>0</v>
      </c>
      <c r="AQ61" s="85">
        <f t="shared" ca="1" si="48"/>
        <v>0</v>
      </c>
      <c r="AR61" s="85">
        <f t="shared" ca="1" si="48"/>
        <v>0</v>
      </c>
      <c r="AS61" s="85">
        <f t="shared" ca="1" si="48"/>
        <v>0</v>
      </c>
      <c r="AT61" s="85">
        <f t="shared" ca="1" si="48"/>
        <v>0</v>
      </c>
      <c r="AU61" s="85">
        <f t="shared" ca="1" si="48"/>
        <v>0</v>
      </c>
      <c r="AV61" s="85">
        <f t="shared" ca="1" si="48"/>
        <v>0</v>
      </c>
      <c r="AW61" s="85">
        <f t="shared" ca="1" si="48"/>
        <v>0</v>
      </c>
      <c r="AX61" s="85">
        <f t="shared" ca="1" si="48"/>
        <v>0</v>
      </c>
      <c r="AY61" s="85">
        <f t="shared" ca="1" si="48"/>
        <v>0</v>
      </c>
      <c r="AZ61" s="85">
        <f t="shared" ca="1" si="48"/>
        <v>0</v>
      </c>
      <c r="BA61" s="85">
        <f t="shared" ca="1" si="48"/>
        <v>0</v>
      </c>
      <c r="BB61" s="85">
        <f t="shared" ca="1" si="48"/>
        <v>0</v>
      </c>
      <c r="BC61" s="85">
        <f t="shared" ca="1" si="48"/>
        <v>0</v>
      </c>
      <c r="BD61" s="85">
        <f t="shared" ca="1" si="48"/>
        <v>0</v>
      </c>
      <c r="BE61" s="85">
        <f t="shared" ca="1" si="48"/>
        <v>0</v>
      </c>
      <c r="BF61" s="85">
        <f t="shared" ca="1" si="48"/>
        <v>0</v>
      </c>
      <c r="BG61" s="85">
        <f t="shared" ca="1" si="48"/>
        <v>0</v>
      </c>
      <c r="BH61" s="85">
        <f t="shared" ca="1" si="48"/>
        <v>0</v>
      </c>
      <c r="BI61" s="85">
        <f t="shared" ca="1" si="48"/>
        <v>0</v>
      </c>
      <c r="BJ61" s="85">
        <f t="shared" ca="1" si="48"/>
        <v>0</v>
      </c>
      <c r="BK61" s="85">
        <f t="shared" ca="1" si="48"/>
        <v>0</v>
      </c>
      <c r="BL61" s="85">
        <f t="shared" ca="1" si="48"/>
        <v>0</v>
      </c>
      <c r="BM61" s="85">
        <f t="shared" ca="1" si="48"/>
        <v>0</v>
      </c>
      <c r="BN61" s="85">
        <f t="shared" ca="1" si="48"/>
        <v>0</v>
      </c>
      <c r="BO61" s="85">
        <f t="shared" ca="1" si="48"/>
        <v>0</v>
      </c>
      <c r="BP61" s="85">
        <f t="shared" ca="1" si="48"/>
        <v>0</v>
      </c>
      <c r="BQ61" s="85">
        <f t="shared" ca="1" si="48"/>
        <v>0</v>
      </c>
      <c r="BR61" s="85">
        <f t="shared" ca="1" si="48"/>
        <v>0</v>
      </c>
      <c r="BS61" s="85">
        <f t="shared" ca="1" si="48"/>
        <v>0</v>
      </c>
      <c r="BT61" s="85">
        <f t="shared" ca="1" si="48"/>
        <v>0</v>
      </c>
      <c r="BU61" s="85">
        <f t="shared" ca="1" si="48"/>
        <v>0</v>
      </c>
      <c r="BV61" s="85">
        <f t="shared" ca="1" si="48"/>
        <v>0</v>
      </c>
      <c r="BW61" s="85">
        <f t="shared" ca="1" si="48"/>
        <v>0</v>
      </c>
      <c r="BX61" s="85">
        <f t="shared" ca="1" si="48"/>
        <v>0</v>
      </c>
      <c r="BY61" s="85">
        <f t="shared" ca="1" si="48"/>
        <v>0</v>
      </c>
      <c r="BZ61" s="85">
        <f t="shared" ca="1" si="48"/>
        <v>0</v>
      </c>
      <c r="CA61" s="85">
        <f t="shared" ca="1" si="48"/>
        <v>0</v>
      </c>
      <c r="CB61" s="85">
        <f t="shared" ref="CB61:EM61" ca="1" si="49">CB60-CB53+CA61</f>
        <v>0</v>
      </c>
      <c r="CC61" s="85">
        <f t="shared" ca="1" si="49"/>
        <v>0</v>
      </c>
      <c r="CD61" s="85">
        <f t="shared" ca="1" si="49"/>
        <v>0</v>
      </c>
      <c r="CE61" s="85">
        <f t="shared" ca="1" si="49"/>
        <v>0</v>
      </c>
      <c r="CF61" s="85">
        <f t="shared" ca="1" si="49"/>
        <v>0</v>
      </c>
      <c r="CG61" s="85">
        <f t="shared" ca="1" si="49"/>
        <v>0</v>
      </c>
      <c r="CH61" s="85">
        <f t="shared" ca="1" si="49"/>
        <v>0</v>
      </c>
      <c r="CI61" s="85">
        <f t="shared" ca="1" si="49"/>
        <v>0</v>
      </c>
      <c r="CJ61" s="85">
        <f t="shared" ca="1" si="49"/>
        <v>0</v>
      </c>
      <c r="CK61" s="85">
        <f t="shared" ca="1" si="49"/>
        <v>0</v>
      </c>
      <c r="CL61" s="85">
        <f t="shared" ca="1" si="49"/>
        <v>0</v>
      </c>
      <c r="CM61" s="85">
        <f t="shared" ca="1" si="49"/>
        <v>0</v>
      </c>
      <c r="CN61" s="85">
        <f t="shared" ca="1" si="49"/>
        <v>0</v>
      </c>
      <c r="CO61" s="85">
        <f t="shared" ca="1" si="49"/>
        <v>0</v>
      </c>
      <c r="CP61" s="85">
        <f t="shared" ca="1" si="49"/>
        <v>0</v>
      </c>
      <c r="CQ61" s="85">
        <f t="shared" ca="1" si="49"/>
        <v>0</v>
      </c>
      <c r="CR61" s="85">
        <f t="shared" ca="1" si="49"/>
        <v>0</v>
      </c>
      <c r="CS61" s="85">
        <f t="shared" ca="1" si="49"/>
        <v>0</v>
      </c>
      <c r="CT61" s="85">
        <f t="shared" ca="1" si="49"/>
        <v>0</v>
      </c>
      <c r="CU61" s="85">
        <f t="shared" ca="1" si="49"/>
        <v>0</v>
      </c>
      <c r="CV61" s="85">
        <f t="shared" ca="1" si="49"/>
        <v>0</v>
      </c>
      <c r="CW61" s="85">
        <f t="shared" ca="1" si="49"/>
        <v>0</v>
      </c>
      <c r="CX61" s="85">
        <f t="shared" ca="1" si="49"/>
        <v>0</v>
      </c>
      <c r="CY61" s="85">
        <f t="shared" ca="1" si="49"/>
        <v>0</v>
      </c>
      <c r="CZ61" s="85">
        <f t="shared" ca="1" si="49"/>
        <v>0</v>
      </c>
      <c r="DA61" s="85">
        <f t="shared" ca="1" si="49"/>
        <v>0</v>
      </c>
      <c r="DB61" s="85">
        <f t="shared" ca="1" si="49"/>
        <v>0</v>
      </c>
      <c r="DC61" s="85">
        <f t="shared" ca="1" si="49"/>
        <v>0</v>
      </c>
      <c r="DD61" s="85">
        <f t="shared" ca="1" si="49"/>
        <v>0</v>
      </c>
      <c r="DE61" s="85">
        <f t="shared" ca="1" si="49"/>
        <v>0</v>
      </c>
      <c r="DF61" s="85">
        <f t="shared" ca="1" si="49"/>
        <v>0</v>
      </c>
      <c r="DG61" s="85">
        <f t="shared" ca="1" si="49"/>
        <v>0</v>
      </c>
      <c r="DH61" s="85">
        <f t="shared" ca="1" si="49"/>
        <v>0</v>
      </c>
      <c r="DI61" s="85">
        <f t="shared" ca="1" si="49"/>
        <v>0</v>
      </c>
      <c r="DJ61" s="85">
        <f t="shared" ca="1" si="49"/>
        <v>0</v>
      </c>
      <c r="DK61" s="85">
        <f t="shared" ca="1" si="49"/>
        <v>0</v>
      </c>
      <c r="DL61" s="85">
        <f t="shared" ca="1" si="49"/>
        <v>0</v>
      </c>
      <c r="DM61" s="85">
        <f t="shared" ca="1" si="49"/>
        <v>0</v>
      </c>
      <c r="DN61" s="85">
        <f t="shared" ca="1" si="49"/>
        <v>0</v>
      </c>
      <c r="DO61" s="85">
        <f t="shared" ca="1" si="49"/>
        <v>0</v>
      </c>
      <c r="DP61" s="85">
        <f t="shared" ca="1" si="49"/>
        <v>0</v>
      </c>
      <c r="DQ61" s="85">
        <f t="shared" ca="1" si="49"/>
        <v>0</v>
      </c>
      <c r="DR61" s="85">
        <f t="shared" ca="1" si="49"/>
        <v>0</v>
      </c>
      <c r="DS61" s="85">
        <f t="shared" ca="1" si="49"/>
        <v>0</v>
      </c>
      <c r="DT61" s="85">
        <f t="shared" ca="1" si="49"/>
        <v>0</v>
      </c>
      <c r="DU61" s="85">
        <f t="shared" ca="1" si="49"/>
        <v>0</v>
      </c>
      <c r="DV61" s="85">
        <f t="shared" ca="1" si="49"/>
        <v>0</v>
      </c>
      <c r="DW61" s="85">
        <f t="shared" ca="1" si="49"/>
        <v>0</v>
      </c>
      <c r="DX61" s="85">
        <f t="shared" ca="1" si="49"/>
        <v>0</v>
      </c>
      <c r="DY61" s="85">
        <f t="shared" ca="1" si="49"/>
        <v>0</v>
      </c>
      <c r="DZ61" s="85">
        <f t="shared" ca="1" si="49"/>
        <v>0</v>
      </c>
      <c r="EA61" s="85">
        <f t="shared" ca="1" si="49"/>
        <v>0</v>
      </c>
      <c r="EB61" s="85">
        <f t="shared" ca="1" si="49"/>
        <v>0</v>
      </c>
      <c r="EC61" s="85">
        <f t="shared" ca="1" si="49"/>
        <v>0</v>
      </c>
      <c r="ED61" s="85">
        <f t="shared" ca="1" si="49"/>
        <v>0</v>
      </c>
      <c r="EE61" s="85">
        <f t="shared" ca="1" si="49"/>
        <v>0</v>
      </c>
      <c r="EF61" s="85">
        <f t="shared" ca="1" si="49"/>
        <v>0</v>
      </c>
      <c r="EG61" s="85">
        <f t="shared" ca="1" si="49"/>
        <v>0</v>
      </c>
      <c r="EH61" s="85">
        <f t="shared" ca="1" si="49"/>
        <v>0</v>
      </c>
      <c r="EI61" s="85">
        <f t="shared" ca="1" si="49"/>
        <v>0</v>
      </c>
      <c r="EJ61" s="85">
        <f t="shared" ca="1" si="49"/>
        <v>0</v>
      </c>
      <c r="EK61" s="85">
        <f t="shared" ca="1" si="49"/>
        <v>0</v>
      </c>
      <c r="EL61" s="85">
        <f t="shared" ca="1" si="49"/>
        <v>0</v>
      </c>
      <c r="EM61" s="85">
        <f t="shared" ca="1" si="49"/>
        <v>0</v>
      </c>
      <c r="EN61" s="85">
        <f t="shared" ref="EN61:GW61" ca="1" si="50">EN60-EN53+EM61</f>
        <v>0</v>
      </c>
      <c r="EO61" s="85">
        <f t="shared" ca="1" si="50"/>
        <v>0</v>
      </c>
      <c r="EP61" s="85">
        <f t="shared" ca="1" si="50"/>
        <v>0</v>
      </c>
      <c r="EQ61" s="85">
        <f t="shared" ca="1" si="50"/>
        <v>0</v>
      </c>
      <c r="ER61" s="85">
        <f t="shared" ca="1" si="50"/>
        <v>0</v>
      </c>
      <c r="ES61" s="85">
        <f t="shared" ca="1" si="50"/>
        <v>0</v>
      </c>
      <c r="ET61" s="85">
        <f t="shared" ca="1" si="50"/>
        <v>0</v>
      </c>
      <c r="EU61" s="85">
        <f t="shared" ca="1" si="50"/>
        <v>0</v>
      </c>
      <c r="EV61" s="85">
        <f t="shared" ca="1" si="50"/>
        <v>0</v>
      </c>
      <c r="EW61" s="85">
        <f t="shared" ca="1" si="50"/>
        <v>0</v>
      </c>
      <c r="EX61" s="85">
        <f t="shared" ca="1" si="50"/>
        <v>0</v>
      </c>
      <c r="EY61" s="85">
        <f t="shared" ca="1" si="50"/>
        <v>0</v>
      </c>
      <c r="EZ61" s="85">
        <f t="shared" ca="1" si="50"/>
        <v>0</v>
      </c>
      <c r="FA61" s="85">
        <f t="shared" ca="1" si="50"/>
        <v>0</v>
      </c>
      <c r="FB61" s="85">
        <f t="shared" ca="1" si="50"/>
        <v>0</v>
      </c>
      <c r="FC61" s="85">
        <f t="shared" ca="1" si="50"/>
        <v>0</v>
      </c>
      <c r="FD61" s="85">
        <f t="shared" ca="1" si="50"/>
        <v>0</v>
      </c>
      <c r="FE61" s="85">
        <f t="shared" ca="1" si="50"/>
        <v>0</v>
      </c>
      <c r="FF61" s="85">
        <f t="shared" ca="1" si="50"/>
        <v>0</v>
      </c>
      <c r="FG61" s="85">
        <f t="shared" ca="1" si="50"/>
        <v>0</v>
      </c>
      <c r="FH61" s="85">
        <f t="shared" ca="1" si="50"/>
        <v>0</v>
      </c>
      <c r="FI61" s="85">
        <f t="shared" ca="1" si="50"/>
        <v>0</v>
      </c>
      <c r="FJ61" s="85">
        <f t="shared" ca="1" si="50"/>
        <v>0</v>
      </c>
      <c r="FK61" s="85">
        <f t="shared" ca="1" si="50"/>
        <v>0</v>
      </c>
      <c r="FL61" s="85">
        <f t="shared" ca="1" si="50"/>
        <v>0</v>
      </c>
      <c r="FM61" s="85">
        <f t="shared" ca="1" si="50"/>
        <v>0</v>
      </c>
      <c r="FN61" s="85">
        <f t="shared" ca="1" si="50"/>
        <v>0</v>
      </c>
      <c r="FO61" s="85">
        <f t="shared" ca="1" si="50"/>
        <v>0</v>
      </c>
      <c r="FP61" s="85">
        <f t="shared" ca="1" si="50"/>
        <v>0</v>
      </c>
      <c r="FQ61" s="85">
        <f t="shared" ca="1" si="50"/>
        <v>0</v>
      </c>
      <c r="FR61" s="85">
        <f t="shared" ca="1" si="50"/>
        <v>0</v>
      </c>
      <c r="FS61" s="85">
        <f t="shared" ca="1" si="50"/>
        <v>0</v>
      </c>
      <c r="FT61" s="85">
        <f t="shared" ca="1" si="50"/>
        <v>0</v>
      </c>
      <c r="FU61" s="85">
        <f t="shared" ca="1" si="50"/>
        <v>0</v>
      </c>
      <c r="FV61" s="85">
        <f t="shared" ca="1" si="50"/>
        <v>0</v>
      </c>
      <c r="FW61" s="85">
        <f t="shared" ca="1" si="50"/>
        <v>0</v>
      </c>
      <c r="FX61" s="85">
        <f t="shared" ca="1" si="50"/>
        <v>0</v>
      </c>
      <c r="FY61" s="85">
        <f t="shared" ca="1" si="50"/>
        <v>0</v>
      </c>
      <c r="FZ61" s="85">
        <f t="shared" ca="1" si="50"/>
        <v>0</v>
      </c>
      <c r="GA61" s="85">
        <f t="shared" ca="1" si="50"/>
        <v>0</v>
      </c>
      <c r="GB61" s="85">
        <f t="shared" ca="1" si="50"/>
        <v>0</v>
      </c>
      <c r="GC61" s="85">
        <f t="shared" ca="1" si="50"/>
        <v>0</v>
      </c>
      <c r="GD61" s="85">
        <f t="shared" ca="1" si="50"/>
        <v>0</v>
      </c>
      <c r="GE61" s="85">
        <f t="shared" ca="1" si="50"/>
        <v>0</v>
      </c>
      <c r="GF61" s="85">
        <f t="shared" ca="1" si="50"/>
        <v>0</v>
      </c>
      <c r="GG61" s="85">
        <f t="shared" ca="1" si="50"/>
        <v>0</v>
      </c>
      <c r="GH61" s="85">
        <f t="shared" ca="1" si="50"/>
        <v>0</v>
      </c>
      <c r="GI61" s="85">
        <f t="shared" ca="1" si="50"/>
        <v>0</v>
      </c>
      <c r="GJ61" s="85">
        <f t="shared" ca="1" si="50"/>
        <v>0</v>
      </c>
      <c r="GK61" s="85">
        <f t="shared" ca="1" si="50"/>
        <v>0</v>
      </c>
      <c r="GL61" s="85">
        <f t="shared" ca="1" si="50"/>
        <v>0</v>
      </c>
      <c r="GM61" s="85">
        <f t="shared" ca="1" si="50"/>
        <v>0</v>
      </c>
      <c r="GN61" s="85">
        <f t="shared" ca="1" si="50"/>
        <v>0</v>
      </c>
      <c r="GO61" s="85">
        <f t="shared" ca="1" si="50"/>
        <v>0</v>
      </c>
      <c r="GP61" s="85">
        <f t="shared" ca="1" si="50"/>
        <v>0</v>
      </c>
      <c r="GQ61" s="85">
        <f t="shared" ca="1" si="50"/>
        <v>0</v>
      </c>
      <c r="GR61" s="85">
        <f t="shared" ca="1" si="50"/>
        <v>0</v>
      </c>
      <c r="GS61" s="85">
        <f t="shared" ca="1" si="50"/>
        <v>0</v>
      </c>
      <c r="GT61" s="85">
        <f t="shared" ca="1" si="50"/>
        <v>0</v>
      </c>
      <c r="GU61" s="85">
        <f t="shared" ca="1" si="50"/>
        <v>0</v>
      </c>
      <c r="GV61" s="85">
        <f t="shared" ca="1" si="50"/>
        <v>0</v>
      </c>
      <c r="GW61" s="85">
        <f t="shared" ca="1" si="50"/>
        <v>0</v>
      </c>
      <c r="GY61" s="85">
        <f ca="1">GY60-GY53+GX61</f>
        <v>0</v>
      </c>
      <c r="GZ61" s="85">
        <f t="shared" ref="GZ61:HN61" ca="1" si="51">GZ60-GZ53+GY61</f>
        <v>0</v>
      </c>
      <c r="HA61" s="85">
        <f t="shared" ca="1" si="51"/>
        <v>0</v>
      </c>
      <c r="HB61" s="85">
        <f t="shared" ca="1" si="51"/>
        <v>0</v>
      </c>
      <c r="HC61" s="85">
        <f t="shared" ca="1" si="51"/>
        <v>0</v>
      </c>
      <c r="HD61" s="85">
        <f t="shared" ca="1" si="51"/>
        <v>0</v>
      </c>
      <c r="HE61" s="85">
        <f t="shared" ca="1" si="51"/>
        <v>0</v>
      </c>
      <c r="HF61" s="85">
        <f t="shared" ca="1" si="51"/>
        <v>0</v>
      </c>
      <c r="HG61" s="85">
        <f t="shared" ca="1" si="51"/>
        <v>0</v>
      </c>
      <c r="HH61" s="85">
        <f t="shared" ca="1" si="51"/>
        <v>0</v>
      </c>
      <c r="HI61" s="85">
        <f t="shared" ca="1" si="51"/>
        <v>0</v>
      </c>
      <c r="HJ61" s="85">
        <f t="shared" ca="1" si="51"/>
        <v>0</v>
      </c>
      <c r="HK61" s="85">
        <f t="shared" ca="1" si="51"/>
        <v>0</v>
      </c>
      <c r="HL61" s="85">
        <f t="shared" ca="1" si="51"/>
        <v>0</v>
      </c>
      <c r="HM61" s="85">
        <f t="shared" ca="1" si="51"/>
        <v>0</v>
      </c>
      <c r="HN61" s="85">
        <f t="shared" ca="1" si="51"/>
        <v>0</v>
      </c>
      <c r="HO61" s="85">
        <f ca="1">SUM(GY61:HN61)</f>
        <v>0</v>
      </c>
    </row>
    <row r="62" spans="2:223" ht="14.65" customHeight="1" x14ac:dyDescent="0.75"/>
    <row r="63" spans="2:223" ht="14.65" customHeight="1" x14ac:dyDescent="0.75">
      <c r="B63" s="239" t="s">
        <v>321</v>
      </c>
      <c r="C63" s="240"/>
      <c r="D63" s="240"/>
      <c r="E63" s="240"/>
      <c r="F63" s="240"/>
      <c r="G63" s="243"/>
      <c r="H63" s="243"/>
      <c r="I63" s="241"/>
      <c r="J63" s="241"/>
      <c r="K63" s="241"/>
      <c r="L63" s="240"/>
      <c r="M63" s="240"/>
      <c r="N63" s="241"/>
      <c r="O63" s="239"/>
      <c r="P63" s="242"/>
      <c r="Q63" s="242"/>
      <c r="R63" s="242"/>
      <c r="S63" s="242"/>
      <c r="T63" s="242"/>
      <c r="U63" s="242"/>
      <c r="V63" s="242"/>
      <c r="W63" s="242"/>
      <c r="X63" s="242"/>
      <c r="Y63" s="242"/>
      <c r="Z63" s="242"/>
      <c r="AA63" s="242"/>
      <c r="AB63" s="242"/>
      <c r="AC63" s="242"/>
      <c r="AD63" s="242"/>
      <c r="AE63" s="242"/>
      <c r="AF63" s="242"/>
      <c r="AG63" s="242"/>
      <c r="AH63" s="242"/>
      <c r="AI63" s="242"/>
      <c r="AJ63" s="242"/>
      <c r="AK63" s="242"/>
      <c r="AL63" s="242"/>
      <c r="AM63" s="242"/>
      <c r="AN63" s="242"/>
      <c r="AO63" s="242"/>
      <c r="AP63" s="242"/>
      <c r="AQ63" s="242"/>
      <c r="AR63" s="242"/>
      <c r="AS63" s="242"/>
      <c r="AT63" s="242"/>
      <c r="AU63" s="242"/>
      <c r="AV63" s="242"/>
      <c r="AW63" s="242"/>
      <c r="AX63" s="242"/>
      <c r="AY63" s="242"/>
      <c r="AZ63" s="242"/>
      <c r="BA63" s="242"/>
      <c r="BB63" s="242"/>
      <c r="BC63" s="242"/>
      <c r="BD63" s="242"/>
      <c r="BE63" s="242"/>
      <c r="BF63" s="242"/>
      <c r="BG63" s="242"/>
      <c r="BH63" s="242"/>
      <c r="BI63" s="242"/>
      <c r="BJ63" s="242"/>
      <c r="BK63" s="242"/>
      <c r="BL63" s="242"/>
      <c r="BM63" s="242"/>
      <c r="BN63" s="242"/>
      <c r="BO63" s="242"/>
      <c r="BP63" s="242"/>
      <c r="BQ63" s="242"/>
      <c r="BR63" s="242"/>
      <c r="BS63" s="242"/>
      <c r="BT63" s="242"/>
      <c r="BU63" s="242"/>
      <c r="BV63" s="242"/>
      <c r="BW63" s="242"/>
      <c r="BX63" s="242"/>
      <c r="BY63" s="242"/>
      <c r="BZ63" s="242"/>
      <c r="CA63" s="242"/>
      <c r="CB63" s="242"/>
      <c r="CC63" s="242"/>
      <c r="CD63" s="242"/>
      <c r="CE63" s="242"/>
      <c r="CF63" s="242"/>
      <c r="CG63" s="242"/>
      <c r="CH63" s="242"/>
      <c r="CI63" s="242"/>
      <c r="CJ63" s="242"/>
      <c r="CK63" s="242"/>
      <c r="CL63" s="242"/>
      <c r="CM63" s="242"/>
      <c r="CN63" s="242"/>
      <c r="CO63" s="242"/>
      <c r="CP63" s="242"/>
      <c r="CQ63" s="242"/>
      <c r="CR63" s="242"/>
      <c r="CS63" s="242"/>
      <c r="CT63" s="242"/>
      <c r="CU63" s="242"/>
      <c r="CV63" s="242"/>
      <c r="CW63" s="242"/>
      <c r="CX63" s="242"/>
      <c r="CY63" s="242"/>
      <c r="CZ63" s="242"/>
      <c r="DA63" s="242"/>
      <c r="DB63" s="242"/>
      <c r="DC63" s="242"/>
      <c r="DD63" s="242"/>
      <c r="DE63" s="242"/>
      <c r="DF63" s="242"/>
      <c r="DG63" s="242"/>
      <c r="DH63" s="242"/>
      <c r="DI63" s="242"/>
      <c r="DJ63" s="242"/>
      <c r="DK63" s="242"/>
      <c r="DL63" s="242"/>
      <c r="DM63" s="242"/>
      <c r="DN63" s="242"/>
      <c r="DO63" s="242"/>
      <c r="DP63" s="242"/>
      <c r="DQ63" s="242"/>
      <c r="DR63" s="242"/>
      <c r="DS63" s="242"/>
      <c r="DT63" s="242"/>
      <c r="DU63" s="242"/>
      <c r="DV63" s="242"/>
      <c r="DW63" s="242"/>
      <c r="DX63" s="242"/>
      <c r="DY63" s="242"/>
      <c r="DZ63" s="242"/>
      <c r="EA63" s="242"/>
      <c r="EB63" s="242"/>
      <c r="EC63" s="242"/>
      <c r="ED63" s="242"/>
      <c r="EE63" s="242"/>
      <c r="EF63" s="242"/>
      <c r="EG63" s="242"/>
      <c r="EH63" s="242"/>
      <c r="EI63" s="242"/>
      <c r="EJ63" s="242"/>
      <c r="EK63" s="242"/>
      <c r="EL63" s="242"/>
      <c r="EM63" s="242"/>
      <c r="EN63" s="242"/>
      <c r="EO63" s="242"/>
      <c r="EP63" s="242"/>
      <c r="EQ63" s="242"/>
      <c r="ER63" s="242"/>
      <c r="ES63" s="242"/>
      <c r="ET63" s="242"/>
      <c r="EU63" s="242"/>
      <c r="EV63" s="242"/>
      <c r="EW63" s="242"/>
      <c r="EX63" s="242"/>
      <c r="EY63" s="242"/>
      <c r="EZ63" s="242"/>
      <c r="FA63" s="242"/>
      <c r="FB63" s="242"/>
      <c r="FC63" s="242"/>
      <c r="FD63" s="242"/>
      <c r="FE63" s="242"/>
      <c r="FF63" s="242"/>
      <c r="FG63" s="242"/>
      <c r="FH63" s="242"/>
      <c r="FI63" s="242"/>
      <c r="FJ63" s="242"/>
      <c r="FK63" s="242"/>
      <c r="FL63" s="242"/>
      <c r="FM63" s="242"/>
      <c r="FN63" s="242"/>
      <c r="FO63" s="242"/>
      <c r="FP63" s="242"/>
      <c r="FQ63" s="242"/>
      <c r="FR63" s="242"/>
      <c r="FS63" s="242"/>
      <c r="FT63" s="242"/>
      <c r="FU63" s="242"/>
      <c r="FV63" s="242"/>
      <c r="FW63" s="242"/>
      <c r="FX63" s="242"/>
      <c r="FY63" s="242"/>
      <c r="FZ63" s="242"/>
      <c r="GA63" s="242"/>
      <c r="GB63" s="242"/>
      <c r="GC63" s="242"/>
      <c r="GD63" s="242"/>
      <c r="GE63" s="242"/>
      <c r="GF63" s="242"/>
      <c r="GG63" s="242"/>
      <c r="GH63" s="242"/>
      <c r="GI63" s="242"/>
      <c r="GJ63" s="242"/>
      <c r="GK63" s="242"/>
      <c r="GL63" s="242"/>
      <c r="GM63" s="242"/>
      <c r="GN63" s="242"/>
      <c r="GO63" s="242"/>
      <c r="GP63" s="242"/>
      <c r="GQ63" s="242"/>
      <c r="GR63" s="242"/>
      <c r="GS63" s="242"/>
      <c r="GT63" s="242"/>
      <c r="GU63" s="242"/>
      <c r="GV63" s="242"/>
      <c r="GW63" s="242"/>
      <c r="GX63" s="241"/>
      <c r="GY63" s="239"/>
      <c r="GZ63" s="241"/>
      <c r="HA63" s="241"/>
      <c r="HB63" s="241"/>
      <c r="HC63" s="241"/>
      <c r="HD63" s="241"/>
      <c r="HE63" s="241"/>
      <c r="HF63" s="241"/>
      <c r="HG63" s="241"/>
      <c r="HH63" s="241"/>
      <c r="HI63" s="241"/>
      <c r="HJ63" s="241"/>
      <c r="HK63" s="241"/>
      <c r="HL63" s="241"/>
      <c r="HM63" s="241"/>
      <c r="HN63" s="241"/>
      <c r="HO63" s="241"/>
    </row>
    <row r="64" spans="2:223" ht="4.95" customHeight="1" x14ac:dyDescent="0.75"/>
    <row r="65" spans="2:223" ht="14.65" customHeight="1" outlineLevel="1" x14ac:dyDescent="0.75">
      <c r="B65" t="s">
        <v>365</v>
      </c>
      <c r="C65" s="284"/>
      <c r="D65" s="284"/>
      <c r="E65" s="11"/>
      <c r="F65" s="11"/>
      <c r="G65" s="280"/>
      <c r="H65" s="280">
        <f ca="1">SUMIFS($O65:$GW65,$O$6:$GW$6,"&lt;="&amp;$C$2)</f>
        <v>1613526580.0934649</v>
      </c>
      <c r="I65" s="11"/>
      <c r="J65" s="11"/>
      <c r="K65" s="11"/>
      <c r="L65" s="281"/>
      <c r="M65" s="282"/>
      <c r="N65" s="11"/>
      <c r="O65" s="94">
        <f ca="1">O44+O57</f>
        <v>-2705567.4635880836</v>
      </c>
      <c r="P65" s="94">
        <f t="shared" ref="P65:CA65" ca="1" si="52">P44+P57</f>
        <v>333943.07733712124</v>
      </c>
      <c r="Q65" s="94">
        <f t="shared" ca="1" si="52"/>
        <v>347965.6573371212</v>
      </c>
      <c r="R65" s="94">
        <f t="shared" ca="1" si="52"/>
        <v>290624.92971212149</v>
      </c>
      <c r="S65" s="94">
        <f t="shared" ca="1" si="52"/>
        <v>274839.57714913436</v>
      </c>
      <c r="T65" s="94">
        <f t="shared" ca="1" si="52"/>
        <v>1130558.5159111028</v>
      </c>
      <c r="U65" s="94">
        <f t="shared" ca="1" si="52"/>
        <v>1093405.2173388144</v>
      </c>
      <c r="V65" s="94">
        <f t="shared" ca="1" si="52"/>
        <v>1737889.5073388114</v>
      </c>
      <c r="W65" s="94">
        <f t="shared" ca="1" si="52"/>
        <v>1599636.8087203316</v>
      </c>
      <c r="X65" s="94">
        <f t="shared" ca="1" si="52"/>
        <v>2197650.811949491</v>
      </c>
      <c r="Y65" s="94">
        <f t="shared" ca="1" si="52"/>
        <v>3042821.201949486</v>
      </c>
      <c r="Z65" s="94">
        <f t="shared" ca="1" si="52"/>
        <v>3046895.6207373659</v>
      </c>
      <c r="AA65" s="94">
        <f t="shared" ca="1" si="52"/>
        <v>2996451.9956738749</v>
      </c>
      <c r="AB65" s="94">
        <f t="shared" ca="1" si="52"/>
        <v>3394498.6868564077</v>
      </c>
      <c r="AC65" s="94">
        <f t="shared" ca="1" si="52"/>
        <v>3670845.9057337791</v>
      </c>
      <c r="AD65" s="94">
        <f t="shared" ca="1" si="52"/>
        <v>3937617.3157337718</v>
      </c>
      <c r="AE65" s="94">
        <f t="shared" ca="1" si="52"/>
        <v>4083310.3957337728</v>
      </c>
      <c r="AF65" s="94">
        <f t="shared" ca="1" si="52"/>
        <v>3932706.3857337711</v>
      </c>
      <c r="AG65" s="94">
        <f t="shared" ca="1" si="52"/>
        <v>4043324.4175451342</v>
      </c>
      <c r="AH65" s="94">
        <f t="shared" ca="1" si="52"/>
        <v>4386639.927545134</v>
      </c>
      <c r="AI65" s="94">
        <f t="shared" ca="1" si="52"/>
        <v>4090623.6924111028</v>
      </c>
      <c r="AJ65" s="94">
        <f t="shared" ca="1" si="52"/>
        <v>5446542.9224111177</v>
      </c>
      <c r="AK65" s="94">
        <f t="shared" ca="1" si="52"/>
        <v>5163376.2480693478</v>
      </c>
      <c r="AL65" s="94">
        <f t="shared" ca="1" si="52"/>
        <v>5752808.8680693544</v>
      </c>
      <c r="AM65" s="94">
        <f t="shared" ca="1" si="52"/>
        <v>5714744.2819026923</v>
      </c>
      <c r="AN65" s="94">
        <f t="shared" ca="1" si="52"/>
        <v>6006618.4370902898</v>
      </c>
      <c r="AO65" s="94">
        <f t="shared" ca="1" si="52"/>
        <v>6528929.6299444688</v>
      </c>
      <c r="AP65" s="94">
        <f t="shared" ca="1" si="52"/>
        <v>6588748.6899444694</v>
      </c>
      <c r="AQ65" s="94">
        <f t="shared" ca="1" si="52"/>
        <v>6750741.4980963347</v>
      </c>
      <c r="AR65" s="94">
        <f t="shared" ca="1" si="52"/>
        <v>7140990.9680963466</v>
      </c>
      <c r="AS65" s="94">
        <f t="shared" ca="1" si="52"/>
        <v>7370914.4880963452</v>
      </c>
      <c r="AT65" s="94">
        <f t="shared" ca="1" si="52"/>
        <v>7370072.2380963489</v>
      </c>
      <c r="AU65" s="94">
        <f t="shared" ca="1" si="52"/>
        <v>7096282.9180963477</v>
      </c>
      <c r="AV65" s="94">
        <f t="shared" ca="1" si="52"/>
        <v>7327460.8080963455</v>
      </c>
      <c r="AW65" s="94">
        <f t="shared" ca="1" si="52"/>
        <v>7026966.8280963469</v>
      </c>
      <c r="AX65" s="94">
        <f t="shared" ca="1" si="52"/>
        <v>7625886.3876821725</v>
      </c>
      <c r="AY65" s="94">
        <f t="shared" ca="1" si="52"/>
        <v>7203055.7976821717</v>
      </c>
      <c r="AZ65" s="94">
        <f t="shared" ca="1" si="52"/>
        <v>7185122.2376821712</v>
      </c>
      <c r="BA65" s="94">
        <f t="shared" ca="1" si="52"/>
        <v>7465291.6876821732</v>
      </c>
      <c r="BB65" s="94">
        <f t="shared" ca="1" si="52"/>
        <v>7275587.2573268339</v>
      </c>
      <c r="BC65" s="94">
        <f t="shared" ca="1" si="52"/>
        <v>7385224.4073268324</v>
      </c>
      <c r="BD65" s="94">
        <f t="shared" ca="1" si="52"/>
        <v>7000880.4373268336</v>
      </c>
      <c r="BE65" s="94">
        <f t="shared" ca="1" si="52"/>
        <v>7222616.1473268326</v>
      </c>
      <c r="BF65" s="94">
        <f t="shared" ca="1" si="52"/>
        <v>7164446.7973268311</v>
      </c>
      <c r="BG65" s="94">
        <f t="shared" ca="1" si="52"/>
        <v>6600669.5073268339</v>
      </c>
      <c r="BH65" s="94">
        <f t="shared" ca="1" si="52"/>
        <v>6728121.0317002004</v>
      </c>
      <c r="BI65" s="94">
        <f t="shared" ca="1" si="52"/>
        <v>6517679.2394527094</v>
      </c>
      <c r="BJ65" s="94">
        <f t="shared" ca="1" si="52"/>
        <v>6585449.5809959006</v>
      </c>
      <c r="BK65" s="94">
        <f t="shared" ca="1" si="52"/>
        <v>6763237.9709959039</v>
      </c>
      <c r="BL65" s="94">
        <f t="shared" ca="1" si="52"/>
        <v>6874331.2936486648</v>
      </c>
      <c r="BM65" s="94">
        <f t="shared" ca="1" si="52"/>
        <v>6994180.3536486654</v>
      </c>
      <c r="BN65" s="94">
        <f t="shared" ca="1" si="52"/>
        <v>6633781.5335990172</v>
      </c>
      <c r="BO65" s="94">
        <f t="shared" ca="1" si="52"/>
        <v>6962942.8135990165</v>
      </c>
      <c r="BP65" s="94">
        <f t="shared" ca="1" si="52"/>
        <v>6675486.213599015</v>
      </c>
      <c r="BQ65" s="94">
        <f t="shared" ca="1" si="52"/>
        <v>6883270.3435990168</v>
      </c>
      <c r="BR65" s="94">
        <f t="shared" ca="1" si="52"/>
        <v>6944651.6535990173</v>
      </c>
      <c r="BS65" s="94">
        <f t="shared" ca="1" si="52"/>
        <v>7061852.4735990185</v>
      </c>
      <c r="BT65" s="94">
        <f t="shared" ca="1" si="52"/>
        <v>7151827.3018214637</v>
      </c>
      <c r="BU65" s="94">
        <f t="shared" ca="1" si="52"/>
        <v>6534177.6118214624</v>
      </c>
      <c r="BV65" s="94">
        <f t="shared" ca="1" si="52"/>
        <v>7115084.3112196848</v>
      </c>
      <c r="BW65" s="94">
        <f t="shared" ca="1" si="52"/>
        <v>7081741.7812196808</v>
      </c>
      <c r="BX65" s="94">
        <f t="shared" ca="1" si="52"/>
        <v>7033451.351219683</v>
      </c>
      <c r="BY65" s="94">
        <f t="shared" ca="1" si="52"/>
        <v>7484173.1432063831</v>
      </c>
      <c r="BZ65" s="94">
        <f t="shared" ca="1" si="52"/>
        <v>7367516.6509758867</v>
      </c>
      <c r="CA65" s="94">
        <f t="shared" ca="1" si="52"/>
        <v>7197848.5209758896</v>
      </c>
      <c r="CB65" s="94">
        <f t="shared" ref="CB65:EM65" ca="1" si="53">CB44+CB57</f>
        <v>7246111.3799269395</v>
      </c>
      <c r="CC65" s="94">
        <f t="shared" ca="1" si="53"/>
        <v>7098710.8199269371</v>
      </c>
      <c r="CD65" s="94">
        <f t="shared" ca="1" si="53"/>
        <v>7019931.9655998433</v>
      </c>
      <c r="CE65" s="94">
        <f t="shared" ca="1" si="53"/>
        <v>6794357.6587986592</v>
      </c>
      <c r="CF65" s="94">
        <f t="shared" ca="1" si="53"/>
        <v>7489625.9085477889</v>
      </c>
      <c r="CG65" s="94">
        <f t="shared" ca="1" si="53"/>
        <v>6769184.1703535756</v>
      </c>
      <c r="CH65" s="94">
        <f t="shared" ca="1" si="53"/>
        <v>6960453.383041067</v>
      </c>
      <c r="CI65" s="94">
        <f t="shared" ca="1" si="53"/>
        <v>7101670.9106582953</v>
      </c>
      <c r="CJ65" s="94">
        <f t="shared" ca="1" si="53"/>
        <v>6933365.4806582946</v>
      </c>
      <c r="CK65" s="94">
        <f t="shared" ca="1" si="53"/>
        <v>6866625.1506582946</v>
      </c>
      <c r="CL65" s="94">
        <f t="shared" ca="1" si="53"/>
        <v>7683629.7515762961</v>
      </c>
      <c r="CM65" s="94">
        <f t="shared" ca="1" si="53"/>
        <v>7311380.2209996255</v>
      </c>
      <c r="CN65" s="94">
        <f t="shared" ca="1" si="53"/>
        <v>6793772.7625350161</v>
      </c>
      <c r="CO65" s="94">
        <f t="shared" ca="1" si="53"/>
        <v>7141951.7325350167</v>
      </c>
      <c r="CP65" s="94">
        <f t="shared" ca="1" si="53"/>
        <v>7019290.0325350165</v>
      </c>
      <c r="CQ65" s="94">
        <f t="shared" ca="1" si="53"/>
        <v>6640470.5487648873</v>
      </c>
      <c r="CR65" s="94">
        <f t="shared" ca="1" si="53"/>
        <v>6787887.5476491852</v>
      </c>
      <c r="CS65" s="94">
        <f t="shared" ca="1" si="53"/>
        <v>6661349.0663867025</v>
      </c>
      <c r="CT65" s="94">
        <f t="shared" ca="1" si="53"/>
        <v>7007656.7853129199</v>
      </c>
      <c r="CU65" s="94">
        <f t="shared" ca="1" si="53"/>
        <v>6600411.4169595642</v>
      </c>
      <c r="CV65" s="94">
        <f t="shared" ca="1" si="53"/>
        <v>6688072.7020308301</v>
      </c>
      <c r="CW65" s="94">
        <f t="shared" ca="1" si="53"/>
        <v>6891861.8039022833</v>
      </c>
      <c r="CX65" s="94">
        <f t="shared" ca="1" si="53"/>
        <v>6557571.0840115743</v>
      </c>
      <c r="CY65" s="94">
        <f t="shared" ca="1" si="53"/>
        <v>6651819.7217321787</v>
      </c>
      <c r="CZ65" s="94">
        <f t="shared" ca="1" si="53"/>
        <v>6424071.201753011</v>
      </c>
      <c r="DA65" s="94">
        <f t="shared" ca="1" si="53"/>
        <v>7047875.5075070215</v>
      </c>
      <c r="DB65" s="94">
        <f t="shared" ca="1" si="53"/>
        <v>7163770.9073813111</v>
      </c>
      <c r="DC65" s="94">
        <f t="shared" ca="1" si="53"/>
        <v>6122820.0331591023</v>
      </c>
      <c r="DD65" s="94">
        <f t="shared" ca="1" si="53"/>
        <v>6525795.6316296915</v>
      </c>
      <c r="DE65" s="94">
        <f t="shared" ca="1" si="53"/>
        <v>6298666.059138881</v>
      </c>
      <c r="DF65" s="94">
        <f t="shared" ca="1" si="53"/>
        <v>6301627.0684541855</v>
      </c>
      <c r="DG65" s="94">
        <f t="shared" ca="1" si="53"/>
        <v>6702342.4138607187</v>
      </c>
      <c r="DH65" s="94">
        <f t="shared" ca="1" si="53"/>
        <v>6599693.8157776678</v>
      </c>
      <c r="DI65" s="94">
        <f t="shared" ca="1" si="53"/>
        <v>6708603.7167321751</v>
      </c>
      <c r="DJ65" s="94">
        <f t="shared" ca="1" si="53"/>
        <v>6530315.0356708495</v>
      </c>
      <c r="DK65" s="94">
        <f t="shared" ca="1" si="53"/>
        <v>7033157.9697955977</v>
      </c>
      <c r="DL65" s="94">
        <f t="shared" ca="1" si="53"/>
        <v>7717216.8843465811</v>
      </c>
      <c r="DM65" s="94">
        <f t="shared" ca="1" si="53"/>
        <v>7063109.6678723823</v>
      </c>
      <c r="DN65" s="94">
        <f t="shared" ca="1" si="53"/>
        <v>7492950.2728449628</v>
      </c>
      <c r="DO65" s="94">
        <f t="shared" ca="1" si="53"/>
        <v>6203524.250863391</v>
      </c>
      <c r="DP65" s="94">
        <f t="shared" ca="1" si="53"/>
        <v>7507519.7814090634</v>
      </c>
      <c r="DQ65" s="94">
        <f t="shared" ca="1" si="53"/>
        <v>6038855.496676052</v>
      </c>
      <c r="DR65" s="94">
        <f t="shared" ca="1" si="53"/>
        <v>6323010.6908437181</v>
      </c>
      <c r="DS65" s="94">
        <f t="shared" ca="1" si="53"/>
        <v>6585804.3260408249</v>
      </c>
      <c r="DT65" s="94">
        <f t="shared" ca="1" si="53"/>
        <v>6748826.6439638017</v>
      </c>
      <c r="DU65" s="94">
        <f t="shared" ca="1" si="53"/>
        <v>6835637.6682554008</v>
      </c>
      <c r="DV65" s="94">
        <f t="shared" ca="1" si="53"/>
        <v>6044951.8246304262</v>
      </c>
      <c r="DW65" s="94">
        <f t="shared" ca="1" si="53"/>
        <v>943857804.37160552</v>
      </c>
      <c r="DX65" s="94">
        <f t="shared" ca="1" si="53"/>
        <v>0</v>
      </c>
      <c r="DY65" s="94">
        <f t="shared" ca="1" si="53"/>
        <v>0</v>
      </c>
      <c r="DZ65" s="94">
        <f t="shared" ca="1" si="53"/>
        <v>0</v>
      </c>
      <c r="EA65" s="94">
        <f t="shared" ca="1" si="53"/>
        <v>0</v>
      </c>
      <c r="EB65" s="94">
        <f t="shared" ca="1" si="53"/>
        <v>0</v>
      </c>
      <c r="EC65" s="94">
        <f t="shared" ca="1" si="53"/>
        <v>0</v>
      </c>
      <c r="ED65" s="94">
        <f t="shared" ca="1" si="53"/>
        <v>0</v>
      </c>
      <c r="EE65" s="94">
        <f t="shared" ca="1" si="53"/>
        <v>0</v>
      </c>
      <c r="EF65" s="94">
        <f t="shared" ca="1" si="53"/>
        <v>0</v>
      </c>
      <c r="EG65" s="94">
        <f t="shared" ca="1" si="53"/>
        <v>0</v>
      </c>
      <c r="EH65" s="94">
        <f t="shared" ca="1" si="53"/>
        <v>0</v>
      </c>
      <c r="EI65" s="94">
        <f t="shared" ca="1" si="53"/>
        <v>0</v>
      </c>
      <c r="EJ65" s="94">
        <f t="shared" ca="1" si="53"/>
        <v>0</v>
      </c>
      <c r="EK65" s="94">
        <f t="shared" ca="1" si="53"/>
        <v>0</v>
      </c>
      <c r="EL65" s="94">
        <f t="shared" ca="1" si="53"/>
        <v>0</v>
      </c>
      <c r="EM65" s="94">
        <f t="shared" ca="1" si="53"/>
        <v>0</v>
      </c>
      <c r="EN65" s="94">
        <f t="shared" ref="EN65:GW65" ca="1" si="54">EN44+EN57</f>
        <v>0</v>
      </c>
      <c r="EO65" s="94">
        <f t="shared" ca="1" si="54"/>
        <v>0</v>
      </c>
      <c r="EP65" s="94">
        <f t="shared" ca="1" si="54"/>
        <v>0</v>
      </c>
      <c r="EQ65" s="94">
        <f t="shared" ca="1" si="54"/>
        <v>0</v>
      </c>
      <c r="ER65" s="94">
        <f t="shared" ca="1" si="54"/>
        <v>0</v>
      </c>
      <c r="ES65" s="94">
        <f t="shared" ca="1" si="54"/>
        <v>0</v>
      </c>
      <c r="ET65" s="94">
        <f t="shared" ca="1" si="54"/>
        <v>0</v>
      </c>
      <c r="EU65" s="94">
        <f t="shared" ca="1" si="54"/>
        <v>0</v>
      </c>
      <c r="EV65" s="94">
        <f t="shared" ca="1" si="54"/>
        <v>0</v>
      </c>
      <c r="EW65" s="94">
        <f t="shared" ca="1" si="54"/>
        <v>0</v>
      </c>
      <c r="EX65" s="94">
        <f t="shared" ca="1" si="54"/>
        <v>0</v>
      </c>
      <c r="EY65" s="94">
        <f t="shared" ca="1" si="54"/>
        <v>0</v>
      </c>
      <c r="EZ65" s="94">
        <f t="shared" ca="1" si="54"/>
        <v>0</v>
      </c>
      <c r="FA65" s="94">
        <f t="shared" ca="1" si="54"/>
        <v>0</v>
      </c>
      <c r="FB65" s="94">
        <f t="shared" ca="1" si="54"/>
        <v>0</v>
      </c>
      <c r="FC65" s="94">
        <f t="shared" ca="1" si="54"/>
        <v>0</v>
      </c>
      <c r="FD65" s="94">
        <f t="shared" ca="1" si="54"/>
        <v>0</v>
      </c>
      <c r="FE65" s="94">
        <f t="shared" ca="1" si="54"/>
        <v>0</v>
      </c>
      <c r="FF65" s="94">
        <f t="shared" ca="1" si="54"/>
        <v>0</v>
      </c>
      <c r="FG65" s="94">
        <f t="shared" ca="1" si="54"/>
        <v>0</v>
      </c>
      <c r="FH65" s="94">
        <f t="shared" ca="1" si="54"/>
        <v>0</v>
      </c>
      <c r="FI65" s="94">
        <f t="shared" ca="1" si="54"/>
        <v>0</v>
      </c>
      <c r="FJ65" s="94">
        <f t="shared" ca="1" si="54"/>
        <v>0</v>
      </c>
      <c r="FK65" s="94">
        <f t="shared" ca="1" si="54"/>
        <v>0</v>
      </c>
      <c r="FL65" s="94">
        <f t="shared" ca="1" si="54"/>
        <v>0</v>
      </c>
      <c r="FM65" s="94">
        <f t="shared" ca="1" si="54"/>
        <v>0</v>
      </c>
      <c r="FN65" s="94">
        <f t="shared" ca="1" si="54"/>
        <v>0</v>
      </c>
      <c r="FO65" s="94">
        <f t="shared" ca="1" si="54"/>
        <v>0</v>
      </c>
      <c r="FP65" s="94">
        <f t="shared" ca="1" si="54"/>
        <v>0</v>
      </c>
      <c r="FQ65" s="94">
        <f t="shared" ca="1" si="54"/>
        <v>0</v>
      </c>
      <c r="FR65" s="94">
        <f t="shared" ca="1" si="54"/>
        <v>0</v>
      </c>
      <c r="FS65" s="94">
        <f t="shared" ca="1" si="54"/>
        <v>0</v>
      </c>
      <c r="FT65" s="94">
        <f t="shared" ca="1" si="54"/>
        <v>0</v>
      </c>
      <c r="FU65" s="94">
        <f t="shared" ca="1" si="54"/>
        <v>0</v>
      </c>
      <c r="FV65" s="94">
        <f t="shared" ca="1" si="54"/>
        <v>0</v>
      </c>
      <c r="FW65" s="94">
        <f t="shared" ca="1" si="54"/>
        <v>0</v>
      </c>
      <c r="FX65" s="94">
        <f t="shared" ca="1" si="54"/>
        <v>0</v>
      </c>
      <c r="FY65" s="94">
        <f t="shared" ca="1" si="54"/>
        <v>0</v>
      </c>
      <c r="FZ65" s="94">
        <f t="shared" ca="1" si="54"/>
        <v>0</v>
      </c>
      <c r="GA65" s="94">
        <f t="shared" ca="1" si="54"/>
        <v>0</v>
      </c>
      <c r="GB65" s="94">
        <f t="shared" ca="1" si="54"/>
        <v>0</v>
      </c>
      <c r="GC65" s="94">
        <f t="shared" ca="1" si="54"/>
        <v>0</v>
      </c>
      <c r="GD65" s="94">
        <f t="shared" ca="1" si="54"/>
        <v>0</v>
      </c>
      <c r="GE65" s="94">
        <f t="shared" ca="1" si="54"/>
        <v>0</v>
      </c>
      <c r="GF65" s="94">
        <f t="shared" ca="1" si="54"/>
        <v>0</v>
      </c>
      <c r="GG65" s="94">
        <f t="shared" ca="1" si="54"/>
        <v>0</v>
      </c>
      <c r="GH65" s="94">
        <f t="shared" ca="1" si="54"/>
        <v>0</v>
      </c>
      <c r="GI65" s="94">
        <f t="shared" ca="1" si="54"/>
        <v>0</v>
      </c>
      <c r="GJ65" s="94">
        <f t="shared" ca="1" si="54"/>
        <v>0</v>
      </c>
      <c r="GK65" s="94">
        <f t="shared" ca="1" si="54"/>
        <v>0</v>
      </c>
      <c r="GL65" s="94">
        <f t="shared" ca="1" si="54"/>
        <v>0</v>
      </c>
      <c r="GM65" s="94">
        <f t="shared" ca="1" si="54"/>
        <v>0</v>
      </c>
      <c r="GN65" s="94">
        <f t="shared" ca="1" si="54"/>
        <v>0</v>
      </c>
      <c r="GO65" s="94">
        <f t="shared" ca="1" si="54"/>
        <v>0</v>
      </c>
      <c r="GP65" s="94">
        <f t="shared" ca="1" si="54"/>
        <v>0</v>
      </c>
      <c r="GQ65" s="94">
        <f t="shared" ca="1" si="54"/>
        <v>0</v>
      </c>
      <c r="GR65" s="94">
        <f t="shared" ca="1" si="54"/>
        <v>0</v>
      </c>
      <c r="GS65" s="94">
        <f t="shared" ca="1" si="54"/>
        <v>0</v>
      </c>
      <c r="GT65" s="94">
        <f t="shared" ca="1" si="54"/>
        <v>0</v>
      </c>
      <c r="GU65" s="94">
        <f t="shared" ca="1" si="54"/>
        <v>0</v>
      </c>
      <c r="GV65" s="94">
        <f t="shared" ca="1" si="54"/>
        <v>0</v>
      </c>
      <c r="GW65" s="94">
        <f t="shared" ca="1" si="54"/>
        <v>0</v>
      </c>
      <c r="GX65" s="11"/>
      <c r="GY65" s="280">
        <f t="shared" ref="GY65:HN66" ca="1" si="55">SUMIFS($O65:$GW65,$O$5:$GW$5,GY$6)</f>
        <v>9343767.8411554527</v>
      </c>
      <c r="GZ65" s="280">
        <f t="shared" ca="1" si="55"/>
        <v>48192833.514184579</v>
      </c>
      <c r="HA65" s="280">
        <f t="shared" ca="1" si="55"/>
        <v>80675279.653625682</v>
      </c>
      <c r="HB65" s="280">
        <f t="shared" ca="1" si="55"/>
        <v>85374580.935842589</v>
      </c>
      <c r="HC65" s="280">
        <f t="shared" ca="1" si="55"/>
        <v>82065189.144526154</v>
      </c>
      <c r="HD65" s="280">
        <f t="shared" ca="1" si="55"/>
        <v>85697737.661970958</v>
      </c>
      <c r="HE65" s="280">
        <f t="shared" ca="1" si="55"/>
        <v>83901846.587997705</v>
      </c>
      <c r="HF65" s="280">
        <f t="shared" ca="1" si="55"/>
        <v>79980392.854518369</v>
      </c>
      <c r="HG65" s="280">
        <f t="shared" ca="1" si="55"/>
        <v>81898916.374303639</v>
      </c>
      <c r="HH65" s="280">
        <f t="shared" ca="1" si="55"/>
        <v>976396035.52533972</v>
      </c>
      <c r="HI65" s="280">
        <f t="shared" ca="1" si="55"/>
        <v>0</v>
      </c>
      <c r="HJ65" s="280">
        <f t="shared" ca="1" si="55"/>
        <v>0</v>
      </c>
      <c r="HK65" s="280">
        <f t="shared" ca="1" si="55"/>
        <v>0</v>
      </c>
      <c r="HL65" s="280">
        <f t="shared" ca="1" si="55"/>
        <v>0</v>
      </c>
      <c r="HM65" s="280">
        <f t="shared" ca="1" si="55"/>
        <v>0</v>
      </c>
      <c r="HN65" s="280">
        <f t="shared" ca="1" si="55"/>
        <v>0</v>
      </c>
      <c r="HO65" s="280">
        <f ca="1">SUM(GY65:HN65)</f>
        <v>1613526580.0934649</v>
      </c>
    </row>
    <row r="66" spans="2:223" ht="14.65" customHeight="1" outlineLevel="1" x14ac:dyDescent="0.75">
      <c r="B66" s="11" t="s">
        <v>366</v>
      </c>
      <c r="C66" s="284"/>
      <c r="D66" s="284"/>
      <c r="E66" s="11"/>
      <c r="F66" s="11"/>
      <c r="G66" s="280"/>
      <c r="H66" s="280">
        <f ca="1">SUMIFS($O66:$GW66,$O$6:$GW$6,"&lt;="&amp;$C$2)</f>
        <v>1613526580.0934651</v>
      </c>
      <c r="I66" s="11"/>
      <c r="J66" s="11"/>
      <c r="K66" s="11"/>
      <c r="L66" s="281"/>
      <c r="M66" s="282"/>
      <c r="N66" s="11"/>
      <c r="O66" s="280">
        <f ca="1">IF(SUM(P65:$GS65)=0,O65+N68,IF(MOD(MONTH(O$6)/3,1)=0,MAX(O65+N68,0),0))</f>
        <v>0</v>
      </c>
      <c r="P66" s="280">
        <f ca="1">IF(SUM(Q65:$GS65)=0,P65+O68,IF(MOD(MONTH(P$6)/3,1)=0,MAX(P65+O68,0),0))</f>
        <v>0</v>
      </c>
      <c r="Q66" s="280">
        <f ca="1">IF(SUM(R65:$GS65)=0,Q65+P68,IF(MOD(MONTH(Q$6)/3,1)=0,MAX(Q65+P68,0),0))</f>
        <v>0</v>
      </c>
      <c r="R66" s="280">
        <f ca="1">IF(SUM(S65:$GS65)=0,R65+Q68,IF(MOD(MONTH(R$6)/3,1)=0,MAX(R65+Q68,0),0))</f>
        <v>0</v>
      </c>
      <c r="S66" s="280">
        <f ca="1">IF(SUM(T65:$GS65)=0,S65+R68,IF(MOD(MONTH(S$6)/3,1)=0,MAX(S65+R68,0),0))</f>
        <v>0</v>
      </c>
      <c r="T66" s="280">
        <f ca="1">IF(SUM(U65:$GS65)=0,T65+S68,IF(MOD(MONTH(T$6)/3,1)=0,MAX(T65+S68,0),0))</f>
        <v>0</v>
      </c>
      <c r="U66" s="280">
        <f ca="1">IF(SUM(V65:$GS65)=0,U65+T68,IF(MOD(MONTH(U$6)/3,1)=0,MAX(U65+T68,0),0))</f>
        <v>0</v>
      </c>
      <c r="V66" s="280">
        <f ca="1">IF(SUM(W65:$GS65)=0,V65+U68,IF(MOD(MONTH(V$6)/3,1)=0,MAX(V65+U68,0),0))</f>
        <v>2503659.018536143</v>
      </c>
      <c r="W66" s="280">
        <f ca="1">IF(SUM(X65:$GS65)=0,W65+V68,IF(MOD(MONTH(W$6)/3,1)=0,MAX(W65+V68,0),0))</f>
        <v>0</v>
      </c>
      <c r="X66" s="280">
        <f ca="1">IF(SUM(Y65:$GS65)=0,X65+W68,IF(MOD(MONTH(X$6)/3,1)=0,MAX(X65+W68,0),0))</f>
        <v>0</v>
      </c>
      <c r="Y66" s="280">
        <f ca="1">IF(SUM(Z65:$GS65)=0,Y65+X68,IF(MOD(MONTH(Y$6)/3,1)=0,MAX(Y65+X68,0),0))</f>
        <v>6840108.8226193087</v>
      </c>
      <c r="Z66" s="280">
        <f ca="1">IF(SUM(AA65:$GS65)=0,Z65+Y68,IF(MOD(MONTH(Z$6)/3,1)=0,MAX(Z65+Y68,0),0))</f>
        <v>0</v>
      </c>
      <c r="AA66" s="280">
        <f ca="1">IF(SUM(AB65:$GS65)=0,AA65+Z68,IF(MOD(MONTH(AA$6)/3,1)=0,MAX(AA65+Z68,0),0))</f>
        <v>0</v>
      </c>
      <c r="AB66" s="280">
        <f ca="1">IF(SUM(AC65:$GS65)=0,AB65+AA68,IF(MOD(MONTH(AB$6)/3,1)=0,MAX(AB65+AA68,0),0))</f>
        <v>9437846.3032676484</v>
      </c>
      <c r="AC66" s="280">
        <f ca="1">IF(SUM(AD65:$GS65)=0,AC65+AB68,IF(MOD(MONTH(AC$6)/3,1)=0,MAX(AC65+AB68,0),0))</f>
        <v>0</v>
      </c>
      <c r="AD66" s="280">
        <f ca="1">IF(SUM(AE65:$GS65)=0,AD65+AC68,IF(MOD(MONTH(AD$6)/3,1)=0,MAX(AD65+AC68,0),0))</f>
        <v>0</v>
      </c>
      <c r="AE66" s="280">
        <f ca="1">IF(SUM(AF65:$GS65)=0,AE65+AD68,IF(MOD(MONTH(AE$6)/3,1)=0,MAX(AE65+AD68,0),0))</f>
        <v>11691773.617201325</v>
      </c>
      <c r="AF66" s="280">
        <f ca="1">IF(SUM(AG65:$GS65)=0,AF65+AE68,IF(MOD(MONTH(AF$6)/3,1)=0,MAX(AF65+AE68,0),0))</f>
        <v>0</v>
      </c>
      <c r="AG66" s="280">
        <f ca="1">IF(SUM(AH65:$GS65)=0,AG65+AF68,IF(MOD(MONTH(AG$6)/3,1)=0,MAX(AG65+AF68,0),0))</f>
        <v>0</v>
      </c>
      <c r="AH66" s="280">
        <f ca="1">IF(SUM(AI65:$GS65)=0,AH65+AG68,IF(MOD(MONTH(AH$6)/3,1)=0,MAX(AH65+AG68,0),0))</f>
        <v>12362670.730824038</v>
      </c>
      <c r="AI66" s="280">
        <f ca="1">IF(SUM(AJ65:$GS65)=0,AI65+AH68,IF(MOD(MONTH(AI$6)/3,1)=0,MAX(AI65+AH68,0),0))</f>
        <v>0</v>
      </c>
      <c r="AJ66" s="280">
        <f ca="1">IF(SUM(AK65:$GS65)=0,AJ65+AI68,IF(MOD(MONTH(AJ$6)/3,1)=0,MAX(AJ65+AI68,0),0))</f>
        <v>0</v>
      </c>
      <c r="AK66" s="280">
        <f ca="1">IF(SUM(AL65:$GS65)=0,AK65+AJ68,IF(MOD(MONTH(AK$6)/3,1)=0,MAX(AK65+AJ68,0),0))</f>
        <v>14700542.862891568</v>
      </c>
      <c r="AL66" s="280">
        <f ca="1">IF(SUM(AM65:$GS65)=0,AL65+AK68,IF(MOD(MONTH(AL$6)/3,1)=0,MAX(AL65+AK68,0),0))</f>
        <v>0</v>
      </c>
      <c r="AM66" s="280">
        <f ca="1">IF(SUM(AN65:$GS65)=0,AM65+AL68,IF(MOD(MONTH(AM$6)/3,1)=0,MAX(AM65+AL68,0),0))</f>
        <v>0</v>
      </c>
      <c r="AN66" s="280">
        <f ca="1">IF(SUM(AO65:$GS65)=0,AN65+AM68,IF(MOD(MONTH(AN$6)/3,1)=0,MAX(AN65+AM68,0),0))</f>
        <v>17474171.587062337</v>
      </c>
      <c r="AO66" s="280">
        <f ca="1">IF(SUM(AP65:$GS65)=0,AO65+AN68,IF(MOD(MONTH(AO$6)/3,1)=0,MAX(AO65+AN68,0),0))</f>
        <v>0</v>
      </c>
      <c r="AP66" s="280">
        <f ca="1">IF(SUM(AQ65:$GS65)=0,AP65+AO68,IF(MOD(MONTH(AP$6)/3,1)=0,MAX(AP65+AO68,0),0))</f>
        <v>0</v>
      </c>
      <c r="AQ66" s="280">
        <f ca="1">IF(SUM(AR65:$GS65)=0,AQ65+AP68,IF(MOD(MONTH(AQ$6)/3,1)=0,MAX(AQ65+AP68,0),0))</f>
        <v>19868419.817985274</v>
      </c>
      <c r="AR66" s="280">
        <f ca="1">IF(SUM(AS65:$GS65)=0,AR65+AQ68,IF(MOD(MONTH(AR$6)/3,1)=0,MAX(AR65+AQ68,0),0))</f>
        <v>0</v>
      </c>
      <c r="AS66" s="280">
        <f ca="1">IF(SUM(AT65:$GS65)=0,AS65+AR68,IF(MOD(MONTH(AS$6)/3,1)=0,MAX(AS65+AR68,0),0))</f>
        <v>0</v>
      </c>
      <c r="AT66" s="280">
        <f ca="1">IF(SUM(AU65:$GS65)=0,AT65+AS68,IF(MOD(MONTH(AT$6)/3,1)=0,MAX(AT65+AS68,0),0))</f>
        <v>21881977.69428904</v>
      </c>
      <c r="AU66" s="280">
        <f ca="1">IF(SUM(AV65:$GS65)=0,AU65+AT68,IF(MOD(MONTH(AU$6)/3,1)=0,MAX(AU65+AT68,0),0))</f>
        <v>0</v>
      </c>
      <c r="AV66" s="280">
        <f ca="1">IF(SUM(AW65:$GS65)=0,AV65+AU68,IF(MOD(MONTH(AV$6)/3,1)=0,MAX(AV65+AU68,0),0))</f>
        <v>0</v>
      </c>
      <c r="AW66" s="280">
        <f ca="1">IF(SUM(AX65:$GS65)=0,AW65+AV68,IF(MOD(MONTH(AW$6)/3,1)=0,MAX(AW65+AV68,0),0))</f>
        <v>21450710.554289043</v>
      </c>
      <c r="AX66" s="280">
        <f ca="1">IF(SUM(AY65:$GS65)=0,AX65+AW68,IF(MOD(MONTH(AX$6)/3,1)=0,MAX(AX65+AW68,0),0))</f>
        <v>0</v>
      </c>
      <c r="AY66" s="280">
        <f ca="1">IF(SUM(AZ65:$GS65)=0,AY65+AX68,IF(MOD(MONTH(AY$6)/3,1)=0,MAX(AY65+AX68,0),0))</f>
        <v>0</v>
      </c>
      <c r="AZ66" s="280">
        <f ca="1">IF(SUM(BA65:$GS65)=0,AZ65+AY68,IF(MOD(MONTH(AZ$6)/3,1)=0,MAX(AZ65+AY68,0),0))</f>
        <v>22014064.423046514</v>
      </c>
      <c r="BA66" s="280">
        <f ca="1">IF(SUM(BB65:$GS65)=0,BA65+AZ68,IF(MOD(MONTH(BA$6)/3,1)=0,MAX(BA65+AZ68,0),0))</f>
        <v>0</v>
      </c>
      <c r="BB66" s="280">
        <f ca="1">IF(SUM(BC65:$GS65)=0,BB65+BA68,IF(MOD(MONTH(BB$6)/3,1)=0,MAX(BB65+BA68,0),0))</f>
        <v>0</v>
      </c>
      <c r="BC66" s="280">
        <f ca="1">IF(SUM(BD65:$GS65)=0,BC65+BB68,IF(MOD(MONTH(BC$6)/3,1)=0,MAX(BC65+BB68,0),0))</f>
        <v>22126103.35233584</v>
      </c>
      <c r="BD66" s="280">
        <f ca="1">IF(SUM(BE65:$GS65)=0,BD65+BC68,IF(MOD(MONTH(BD$6)/3,1)=0,MAX(BD65+BC68,0),0))</f>
        <v>0</v>
      </c>
      <c r="BE66" s="280">
        <f ca="1">IF(SUM(BF65:$GS65)=0,BE65+BD68,IF(MOD(MONTH(BE$6)/3,1)=0,MAX(BE65+BD68,0),0))</f>
        <v>0</v>
      </c>
      <c r="BF66" s="280">
        <f ca="1">IF(SUM(BG65:$GS65)=0,BF65+BE68,IF(MOD(MONTH(BF$6)/3,1)=0,MAX(BF65+BE68,0),0))</f>
        <v>21387943.381980497</v>
      </c>
      <c r="BG66" s="280">
        <f ca="1">IF(SUM(BH65:$GS65)=0,BG65+BF68,IF(MOD(MONTH(BG$6)/3,1)=0,MAX(BG65+BF68,0),0))</f>
        <v>0</v>
      </c>
      <c r="BH66" s="280">
        <f ca="1">IF(SUM(BI65:$GS65)=0,BH65+BG68,IF(MOD(MONTH(BH$6)/3,1)=0,MAX(BH65+BG68,0),0))</f>
        <v>0</v>
      </c>
      <c r="BI66" s="280">
        <f ca="1">IF(SUM(BJ65:$GS65)=0,BI65+BH68,IF(MOD(MONTH(BI$6)/3,1)=0,MAX(BI65+BH68,0),0))</f>
        <v>19846469.778479744</v>
      </c>
      <c r="BJ66" s="280">
        <f ca="1">IF(SUM(BK65:$GS65)=0,BJ65+BI68,IF(MOD(MONTH(BJ$6)/3,1)=0,MAX(BJ65+BI68,0),0))</f>
        <v>0</v>
      </c>
      <c r="BK66" s="280">
        <f ca="1">IF(SUM(BL65:$GS65)=0,BK65+BJ68,IF(MOD(MONTH(BK$6)/3,1)=0,MAX(BK65+BJ68,0),0))</f>
        <v>0</v>
      </c>
      <c r="BL66" s="280">
        <f ca="1">IF(SUM(BM65:$GS65)=0,BL65+BK68,IF(MOD(MONTH(BL$6)/3,1)=0,MAX(BL65+BK68,0),0))</f>
        <v>20223018.845640469</v>
      </c>
      <c r="BM66" s="280">
        <f ca="1">IF(SUM(BN65:$GS65)=0,BM65+BL68,IF(MOD(MONTH(BM$6)/3,1)=0,MAX(BM65+BL68,0),0))</f>
        <v>0</v>
      </c>
      <c r="BN66" s="280">
        <f ca="1">IF(SUM(BO65:$GS65)=0,BN65+BM68,IF(MOD(MONTH(BN$6)/3,1)=0,MAX(BN65+BM68,0),0))</f>
        <v>0</v>
      </c>
      <c r="BO66" s="280">
        <f ca="1">IF(SUM(BP65:$GS65)=0,BO65+BN68,IF(MOD(MONTH(BO$6)/3,1)=0,MAX(BO65+BN68,0),0))</f>
        <v>20590904.700846698</v>
      </c>
      <c r="BP66" s="280">
        <f ca="1">IF(SUM(BQ65:$GS65)=0,BP65+BO68,IF(MOD(MONTH(BP$6)/3,1)=0,MAX(BP65+BO68,0),0))</f>
        <v>0</v>
      </c>
      <c r="BQ66" s="280">
        <f ca="1">IF(SUM(BR65:$GS65)=0,BQ65+BP68,IF(MOD(MONTH(BQ$6)/3,1)=0,MAX(BQ65+BP68,0),0))</f>
        <v>0</v>
      </c>
      <c r="BR66" s="280">
        <f ca="1">IF(SUM(BS65:$GS65)=0,BR65+BQ68,IF(MOD(MONTH(BR$6)/3,1)=0,MAX(BR65+BQ68,0),0))</f>
        <v>20503408.210797049</v>
      </c>
      <c r="BS66" s="280">
        <f ca="1">IF(SUM(BT65:$GS65)=0,BS65+BR68,IF(MOD(MONTH(BS$6)/3,1)=0,MAX(BS65+BR68,0),0))</f>
        <v>0</v>
      </c>
      <c r="BT66" s="280">
        <f ca="1">IF(SUM(BU65:$GS65)=0,BT65+BS68,IF(MOD(MONTH(BT$6)/3,1)=0,MAX(BT65+BS68,0),0))</f>
        <v>0</v>
      </c>
      <c r="BU66" s="280">
        <f ca="1">IF(SUM(BV65:$GS65)=0,BU65+BT68,IF(MOD(MONTH(BU$6)/3,1)=0,MAX(BU65+BT68,0),0))</f>
        <v>20747857.387241945</v>
      </c>
      <c r="BV66" s="280">
        <f ca="1">IF(SUM(BW65:$GS65)=0,BV65+BU68,IF(MOD(MONTH(BV$6)/3,1)=0,MAX(BV65+BU68,0),0))</f>
        <v>0</v>
      </c>
      <c r="BW66" s="280">
        <f ca="1">IF(SUM(BX65:$GS65)=0,BW65+BV68,IF(MOD(MONTH(BW$6)/3,1)=0,MAX(BW65+BV68,0),0))</f>
        <v>0</v>
      </c>
      <c r="BX66" s="280">
        <f ca="1">IF(SUM(BY65:$GS65)=0,BX65+BW68,IF(MOD(MONTH(BX$6)/3,1)=0,MAX(BX65+BW68,0),0))</f>
        <v>21230277.443659049</v>
      </c>
      <c r="BY66" s="280">
        <f ca="1">IF(SUM(BZ65:$GS65)=0,BY65+BX68,IF(MOD(MONTH(BY$6)/3,1)=0,MAX(BY65+BX68,0),0))</f>
        <v>0</v>
      </c>
      <c r="BZ66" s="280">
        <f ca="1">IF(SUM(CA65:$GS65)=0,BZ65+BY68,IF(MOD(MONTH(BZ$6)/3,1)=0,MAX(BZ65+BY68,0),0))</f>
        <v>0</v>
      </c>
      <c r="CA66" s="280">
        <f ca="1">IF(SUM(CB65:$GS65)=0,CA65+BZ68,IF(MOD(MONTH(CA$6)/3,1)=0,MAX(CA65+BZ68,0),0))</f>
        <v>22049538.315158159</v>
      </c>
      <c r="CB66" s="280">
        <f ca="1">IF(SUM(CC65:$GS65)=0,CB65+CA68,IF(MOD(MONTH(CB$6)/3,1)=0,MAX(CB65+CA68,0),0))</f>
        <v>0</v>
      </c>
      <c r="CC66" s="280">
        <f ca="1">IF(SUM(CD65:$GS65)=0,CC65+CB68,IF(MOD(MONTH(CC$6)/3,1)=0,MAX(CC65+CB68,0),0))</f>
        <v>0</v>
      </c>
      <c r="CD66" s="280">
        <f ca="1">IF(SUM(CE65:$GS65)=0,CD65+CC68,IF(MOD(MONTH(CD$6)/3,1)=0,MAX(CD65+CC68,0),0))</f>
        <v>21364754.165453721</v>
      </c>
      <c r="CE66" s="280">
        <f ca="1">IF(SUM(CF65:$GS65)=0,CE65+CD68,IF(MOD(MONTH(CE$6)/3,1)=0,MAX(CE65+CD68,0),0))</f>
        <v>0</v>
      </c>
      <c r="CF66" s="280">
        <f ca="1">IF(SUM(CG65:$GS65)=0,CF65+CE68,IF(MOD(MONTH(CF$6)/3,1)=0,MAX(CF65+CE68,0),0))</f>
        <v>0</v>
      </c>
      <c r="CG66" s="280">
        <f ca="1">IF(SUM(CH65:$GS65)=0,CG65+CF68,IF(MOD(MONTH(CG$6)/3,1)=0,MAX(CG65+CF68,0),0))</f>
        <v>21053167.737700023</v>
      </c>
      <c r="CH66" s="280">
        <f ca="1">IF(SUM(CI65:$GS65)=0,CH65+CG68,IF(MOD(MONTH(CH$6)/3,1)=0,MAX(CH65+CG68,0),0))</f>
        <v>0</v>
      </c>
      <c r="CI66" s="280">
        <f ca="1">IF(SUM(CJ65:$GS65)=0,CI65+CH68,IF(MOD(MONTH(CI$6)/3,1)=0,MAX(CI65+CH68,0),0))</f>
        <v>0</v>
      </c>
      <c r="CJ66" s="280">
        <f ca="1">IF(SUM(CK65:$GS65)=0,CJ65+CI68,IF(MOD(MONTH(CJ$6)/3,1)=0,MAX(CJ65+CI68,0),0))</f>
        <v>20995489.774357654</v>
      </c>
      <c r="CK66" s="280">
        <f ca="1">IF(SUM(CL65:$GS65)=0,CK65+CJ68,IF(MOD(MONTH(CK$6)/3,1)=0,MAX(CK65+CJ68,0),0))</f>
        <v>0</v>
      </c>
      <c r="CL66" s="280">
        <f ca="1">IF(SUM(CM65:$GS65)=0,CL65+CK68,IF(MOD(MONTH(CL$6)/3,1)=0,MAX(CL65+CK68,0),0))</f>
        <v>0</v>
      </c>
      <c r="CM66" s="280">
        <f ca="1">IF(SUM(CN65:$GS65)=0,CM65+CL68,IF(MOD(MONTH(CM$6)/3,1)=0,MAX(CM65+CL68,0),0))</f>
        <v>21861635.123234216</v>
      </c>
      <c r="CN66" s="280">
        <f ca="1">IF(SUM(CO65:$GS65)=0,CN65+CM68,IF(MOD(MONTH(CN$6)/3,1)=0,MAX(CN65+CM68,0),0))</f>
        <v>0</v>
      </c>
      <c r="CO66" s="280">
        <f ca="1">IF(SUM(CP65:$GS65)=0,CO65+CN68,IF(MOD(MONTH(CO$6)/3,1)=0,MAX(CO65+CN68,0),0))</f>
        <v>0</v>
      </c>
      <c r="CP66" s="280">
        <f ca="1">IF(SUM(CQ65:$GS65)=0,CP65+CO68,IF(MOD(MONTH(CP$6)/3,1)=0,MAX(CP65+CO68,0),0))</f>
        <v>20955014.527605049</v>
      </c>
      <c r="CQ66" s="280">
        <f ca="1">IF(SUM(CR65:$GS65)=0,CQ65+CP68,IF(MOD(MONTH(CQ$6)/3,1)=0,MAX(CQ65+CP68,0),0))</f>
        <v>0</v>
      </c>
      <c r="CR66" s="280">
        <f ca="1">IF(SUM(CS65:$GS65)=0,CR65+CQ68,IF(MOD(MONTH(CR$6)/3,1)=0,MAX(CR65+CQ68,0),0))</f>
        <v>0</v>
      </c>
      <c r="CS66" s="280">
        <f ca="1">IF(SUM(CT65:$GS65)=0,CS65+CR68,IF(MOD(MONTH(CS$6)/3,1)=0,MAX(CS65+CR68,0),0))</f>
        <v>20089707.162800774</v>
      </c>
      <c r="CT66" s="280">
        <f ca="1">IF(SUM(CU65:$GS65)=0,CT65+CS68,IF(MOD(MONTH(CT$6)/3,1)=0,MAX(CT65+CS68,0),0))</f>
        <v>0</v>
      </c>
      <c r="CU66" s="280">
        <f ca="1">IF(SUM(CV65:$GS65)=0,CU65+CT68,IF(MOD(MONTH(CU$6)/3,1)=0,MAX(CU65+CT68,0),0))</f>
        <v>0</v>
      </c>
      <c r="CV66" s="280">
        <f ca="1">IF(SUM(CW65:$GS65)=0,CV65+CU68,IF(MOD(MONTH(CV$6)/3,1)=0,MAX(CV65+CU68,0),0))</f>
        <v>20296140.904303312</v>
      </c>
      <c r="CW66" s="280">
        <f ca="1">IF(SUM(CX65:$GS65)=0,CW65+CV68,IF(MOD(MONTH(CW$6)/3,1)=0,MAX(CW65+CV68,0),0))</f>
        <v>0</v>
      </c>
      <c r="CX66" s="280">
        <f ca="1">IF(SUM(CY65:$GS65)=0,CX65+CW68,IF(MOD(MONTH(CX$6)/3,1)=0,MAX(CX65+CW68,0),0))</f>
        <v>0</v>
      </c>
      <c r="CY66" s="280">
        <f ca="1">IF(SUM(CZ65:$GS65)=0,CY65+CX68,IF(MOD(MONTH(CY$6)/3,1)=0,MAX(CY65+CX68,0),0))</f>
        <v>20101252.609646037</v>
      </c>
      <c r="CZ66" s="280">
        <f ca="1">IF(SUM(DA65:$GS65)=0,CZ65+CY68,IF(MOD(MONTH(CZ$6)/3,1)=0,MAX(CZ65+CY68,0),0))</f>
        <v>0</v>
      </c>
      <c r="DA66" s="280">
        <f ca="1">IF(SUM(DB65:$GS65)=0,DA65+CZ68,IF(MOD(MONTH(DA$6)/3,1)=0,MAX(DA65+CZ68,0),0))</f>
        <v>0</v>
      </c>
      <c r="DB66" s="280">
        <f ca="1">IF(SUM(DC65:$GS65)=0,DB65+DA68,IF(MOD(MONTH(DB$6)/3,1)=0,MAX(DB65+DA68,0),0))</f>
        <v>20635717.616641343</v>
      </c>
      <c r="DC66" s="280">
        <f ca="1">IF(SUM(DD65:$GS65)=0,DC65+DB68,IF(MOD(MONTH(DC$6)/3,1)=0,MAX(DC65+DB68,0),0))</f>
        <v>0</v>
      </c>
      <c r="DD66" s="280">
        <f ca="1">IF(SUM(DE65:$GS65)=0,DD65+DC68,IF(MOD(MONTH(DD$6)/3,1)=0,MAX(DD65+DC68,0),0))</f>
        <v>0</v>
      </c>
      <c r="DE66" s="280">
        <f ca="1">IF(SUM(DF65:$GS65)=0,DE65+DD68,IF(MOD(MONTH(DE$6)/3,1)=0,MAX(DE65+DD68,0),0))</f>
        <v>18947281.723927677</v>
      </c>
      <c r="DF66" s="280">
        <f ca="1">IF(SUM(DG65:$GS65)=0,DF65+DE68,IF(MOD(MONTH(DF$6)/3,1)=0,MAX(DF65+DE68,0),0))</f>
        <v>0</v>
      </c>
      <c r="DG66" s="280">
        <f ca="1">IF(SUM(DH65:$GS65)=0,DG65+DF68,IF(MOD(MONTH(DG$6)/3,1)=0,MAX(DG65+DF68,0),0))</f>
        <v>0</v>
      </c>
      <c r="DH66" s="280">
        <f ca="1">IF(SUM(DI65:$GS65)=0,DH65+DG68,IF(MOD(MONTH(DH$6)/3,1)=0,MAX(DH65+DG68,0),0))</f>
        <v>19603663.29809257</v>
      </c>
      <c r="DI66" s="280">
        <f ca="1">IF(SUM(DJ65:$GS65)=0,DI65+DH68,IF(MOD(MONTH(DI$6)/3,1)=0,MAX(DI65+DH68,0),0))</f>
        <v>0</v>
      </c>
      <c r="DJ66" s="280">
        <f ca="1">IF(SUM(DK65:$GS65)=0,DJ65+DI68,IF(MOD(MONTH(DJ$6)/3,1)=0,MAX(DJ65+DI68,0),0))</f>
        <v>0</v>
      </c>
      <c r="DK66" s="280">
        <f ca="1">IF(SUM(DL65:$GS65)=0,DK65+DJ68,IF(MOD(MONTH(DK$6)/3,1)=0,MAX(DK65+DJ68,0),0))</f>
        <v>20272076.72219862</v>
      </c>
      <c r="DL66" s="280">
        <f ca="1">IF(SUM(DM65:$GS65)=0,DL65+DK68,IF(MOD(MONTH(DL$6)/3,1)=0,MAX(DL65+DK68,0),0))</f>
        <v>0</v>
      </c>
      <c r="DM66" s="280">
        <f ca="1">IF(SUM(DN65:$GS65)=0,DM65+DL68,IF(MOD(MONTH(DM$6)/3,1)=0,MAX(DM65+DL68,0),0))</f>
        <v>0</v>
      </c>
      <c r="DN66" s="280">
        <f ca="1">IF(SUM(DO65:$GS65)=0,DN65+DM68,IF(MOD(MONTH(DN$6)/3,1)=0,MAX(DN65+DM68,0),0))</f>
        <v>22273276.825063925</v>
      </c>
      <c r="DO66" s="280">
        <f ca="1">IF(SUM(DP65:$GS65)=0,DO65+DN68,IF(MOD(MONTH(DO$6)/3,1)=0,MAX(DO65+DN68,0),0))</f>
        <v>0</v>
      </c>
      <c r="DP66" s="280">
        <f ca="1">IF(SUM(DQ65:$GS65)=0,DP65+DO68,IF(MOD(MONTH(DP$6)/3,1)=0,MAX(DP65+DO68,0),0))</f>
        <v>0</v>
      </c>
      <c r="DQ66" s="280">
        <f ca="1">IF(SUM(DR65:$GS65)=0,DQ65+DP68,IF(MOD(MONTH(DQ$6)/3,1)=0,MAX(DQ65+DP68,0),0))</f>
        <v>19749899.528948508</v>
      </c>
      <c r="DR66" s="280">
        <f ca="1">IF(SUM(DS65:$GS65)=0,DR65+DQ68,IF(MOD(MONTH(DR$6)/3,1)=0,MAX(DR65+DQ68,0),0))</f>
        <v>0</v>
      </c>
      <c r="DS66" s="280">
        <f ca="1">IF(SUM(DT65:$GS65)=0,DS65+DR68,IF(MOD(MONTH(DS$6)/3,1)=0,MAX(DS65+DR68,0),0))</f>
        <v>0</v>
      </c>
      <c r="DT66" s="280">
        <f ca="1">IF(SUM(DU65:$GS65)=0,DT65+DS68,IF(MOD(MONTH(DT$6)/3,1)=0,MAX(DT65+DS68,0),0))</f>
        <v>19657641.660848346</v>
      </c>
      <c r="DU66" s="280">
        <f ca="1">IF(SUM(DV65:$GS65)=0,DU65+DT68,IF(MOD(MONTH(DU$6)/3,1)=0,MAX(DU65+DT68,0),0))</f>
        <v>0</v>
      </c>
      <c r="DV66" s="280">
        <f ca="1">IF(SUM(DW65:$GS65)=0,DV65+DU68,IF(MOD(MONTH(DV$6)/3,1)=0,MAX(DV65+DU68,0),0))</f>
        <v>0</v>
      </c>
      <c r="DW66" s="280">
        <f ca="1">IF(SUM(DX65:$GS65)=0,DW65+DV68,IF(MOD(MONTH(DW$6)/3,1)=0,MAX(DW65+DV68,0),0))</f>
        <v>956738393.86449134</v>
      </c>
      <c r="DX66" s="280">
        <f ca="1">IF(SUM(DY65:$GS65)=0,DX65+DW68,IF(MOD(MONTH(DX$6)/3,1)=0,MAX(DX65+DW68,0),0))</f>
        <v>0</v>
      </c>
      <c r="DY66" s="280">
        <f ca="1">IF(SUM(DZ65:$GS65)=0,DY65+DX68,IF(MOD(MONTH(DY$6)/3,1)=0,MAX(DY65+DX68,0),0))</f>
        <v>0</v>
      </c>
      <c r="DZ66" s="280">
        <f ca="1">IF(SUM(EA65:$GS65)=0,DZ65+DY68,IF(MOD(MONTH(DZ$6)/3,1)=0,MAX(DZ65+DY68,0),0))</f>
        <v>0</v>
      </c>
      <c r="EA66" s="280">
        <f ca="1">IF(SUM(EB65:$GS65)=0,EA65+DZ68,IF(MOD(MONTH(EA$6)/3,1)=0,MAX(EA65+DZ68,0),0))</f>
        <v>0</v>
      </c>
      <c r="EB66" s="280">
        <f ca="1">IF(SUM(EC65:$GS65)=0,EB65+EA68,IF(MOD(MONTH(EB$6)/3,1)=0,MAX(EB65+EA68,0),0))</f>
        <v>0</v>
      </c>
      <c r="EC66" s="280">
        <f ca="1">IF(SUM(ED65:$GS65)=0,EC65+EB68,IF(MOD(MONTH(EC$6)/3,1)=0,MAX(EC65+EB68,0),0))</f>
        <v>0</v>
      </c>
      <c r="ED66" s="280">
        <f ca="1">IF(SUM(EE65:$GS65)=0,ED65+EC68,IF(MOD(MONTH(ED$6)/3,1)=0,MAX(ED65+EC68,0),0))</f>
        <v>0</v>
      </c>
      <c r="EE66" s="280">
        <f ca="1">IF(SUM(EF65:$GS65)=0,EE65+ED68,IF(MOD(MONTH(EE$6)/3,1)=0,MAX(EE65+ED68,0),0))</f>
        <v>0</v>
      </c>
      <c r="EF66" s="280">
        <f ca="1">IF(SUM(EG65:$GS65)=0,EF65+EE68,IF(MOD(MONTH(EF$6)/3,1)=0,MAX(EF65+EE68,0),0))</f>
        <v>0</v>
      </c>
      <c r="EG66" s="280">
        <f ca="1">IF(SUM(EH65:$GS65)=0,EG65+EF68,IF(MOD(MONTH(EG$6)/3,1)=0,MAX(EG65+EF68,0),0))</f>
        <v>0</v>
      </c>
      <c r="EH66" s="280">
        <f ca="1">IF(SUM(EI65:$GS65)=0,EH65+EG68,IF(MOD(MONTH(EH$6)/3,1)=0,MAX(EH65+EG68,0),0))</f>
        <v>0</v>
      </c>
      <c r="EI66" s="280">
        <f ca="1">IF(SUM(EJ65:$GS65)=0,EI65+EH68,IF(MOD(MONTH(EI$6)/3,1)=0,MAX(EI65+EH68,0),0))</f>
        <v>0</v>
      </c>
      <c r="EJ66" s="280">
        <f ca="1">IF(SUM(EK65:$GS65)=0,EJ65+EI68,IF(MOD(MONTH(EJ$6)/3,1)=0,MAX(EJ65+EI68,0),0))</f>
        <v>0</v>
      </c>
      <c r="EK66" s="280">
        <f ca="1">IF(SUM(EL65:$GS65)=0,EK65+EJ68,IF(MOD(MONTH(EK$6)/3,1)=0,MAX(EK65+EJ68,0),0))</f>
        <v>0</v>
      </c>
      <c r="EL66" s="280">
        <f ca="1">IF(SUM(EM65:$GS65)=0,EL65+EK68,IF(MOD(MONTH(EL$6)/3,1)=0,MAX(EL65+EK68,0),0))</f>
        <v>0</v>
      </c>
      <c r="EM66" s="280">
        <f ca="1">IF(SUM(EN65:$GS65)=0,EM65+EL68,IF(MOD(MONTH(EM$6)/3,1)=0,MAX(EM65+EL68,0),0))</f>
        <v>0</v>
      </c>
      <c r="EN66" s="280">
        <f ca="1">IF(SUM(EO65:$GS65)=0,EN65+EM68,IF(MOD(MONTH(EN$6)/3,1)=0,MAX(EN65+EM68,0),0))</f>
        <v>0</v>
      </c>
      <c r="EO66" s="280">
        <f ca="1">IF(SUM(EP65:$GS65)=0,EO65+EN68,IF(MOD(MONTH(EO$6)/3,1)=0,MAX(EO65+EN68,0),0))</f>
        <v>0</v>
      </c>
      <c r="EP66" s="280">
        <f ca="1">IF(SUM(EQ65:$GS65)=0,EP65+EO68,IF(MOD(MONTH(EP$6)/3,1)=0,MAX(EP65+EO68,0),0))</f>
        <v>0</v>
      </c>
      <c r="EQ66" s="280">
        <f ca="1">IF(SUM(ER65:$GS65)=0,EQ65+EP68,IF(MOD(MONTH(EQ$6)/3,1)=0,MAX(EQ65+EP68,0),0))</f>
        <v>0</v>
      </c>
      <c r="ER66" s="280">
        <f ca="1">IF(SUM(ES65:$GS65)=0,ER65+EQ68,IF(MOD(MONTH(ER$6)/3,1)=0,MAX(ER65+EQ68,0),0))</f>
        <v>0</v>
      </c>
      <c r="ES66" s="280">
        <f ca="1">IF(SUM(ET65:$GS65)=0,ES65+ER68,IF(MOD(MONTH(ES$6)/3,1)=0,MAX(ES65+ER68,0),0))</f>
        <v>0</v>
      </c>
      <c r="ET66" s="280">
        <f ca="1">IF(SUM(EU65:$GS65)=0,ET65+ES68,IF(MOD(MONTH(ET$6)/3,1)=0,MAX(ET65+ES68,0),0))</f>
        <v>0</v>
      </c>
      <c r="EU66" s="280">
        <f ca="1">IF(SUM(EV65:$GS65)=0,EU65+ET68,IF(MOD(MONTH(EU$6)/3,1)=0,MAX(EU65+ET68,0),0))</f>
        <v>0</v>
      </c>
      <c r="EV66" s="280">
        <f ca="1">IF(SUM(EW65:$GS65)=0,EV65+EU68,IF(MOD(MONTH(EV$6)/3,1)=0,MAX(EV65+EU68,0),0))</f>
        <v>0</v>
      </c>
      <c r="EW66" s="280">
        <f ca="1">IF(SUM(EX65:$GS65)=0,EW65+EV68,IF(MOD(MONTH(EW$6)/3,1)=0,MAX(EW65+EV68,0),0))</f>
        <v>0</v>
      </c>
      <c r="EX66" s="280">
        <f ca="1">IF(SUM(EY65:$GS65)=0,EX65+EW68,IF(MOD(MONTH(EX$6)/3,1)=0,MAX(EX65+EW68,0),0))</f>
        <v>0</v>
      </c>
      <c r="EY66" s="280">
        <f ca="1">IF(SUM(EZ65:$GS65)=0,EY65+EX68,IF(MOD(MONTH(EY$6)/3,1)=0,MAX(EY65+EX68,0),0))</f>
        <v>0</v>
      </c>
      <c r="EZ66" s="280">
        <f ca="1">IF(SUM(FA65:$GS65)=0,EZ65+EY68,IF(MOD(MONTH(EZ$6)/3,1)=0,MAX(EZ65+EY68,0),0))</f>
        <v>0</v>
      </c>
      <c r="FA66" s="280">
        <f ca="1">IF(SUM(FB65:$GS65)=0,FA65+EZ68,IF(MOD(MONTH(FA$6)/3,1)=0,MAX(FA65+EZ68,0),0))</f>
        <v>0</v>
      </c>
      <c r="FB66" s="280">
        <f ca="1">IF(SUM(FC65:$GS65)=0,FB65+FA68,IF(MOD(MONTH(FB$6)/3,1)=0,MAX(FB65+FA68,0),0))</f>
        <v>0</v>
      </c>
      <c r="FC66" s="280">
        <f ca="1">IF(SUM(FD65:$GS65)=0,FC65+FB68,IF(MOD(MONTH(FC$6)/3,1)=0,MAX(FC65+FB68,0),0))</f>
        <v>0</v>
      </c>
      <c r="FD66" s="280">
        <f ca="1">IF(SUM(FE65:$GS65)=0,FD65+FC68,IF(MOD(MONTH(FD$6)/3,1)=0,MAX(FD65+FC68,0),0))</f>
        <v>0</v>
      </c>
      <c r="FE66" s="280">
        <f ca="1">IF(SUM(FF65:$GS65)=0,FE65+FD68,IF(MOD(MONTH(FE$6)/3,1)=0,MAX(FE65+FD68,0),0))</f>
        <v>0</v>
      </c>
      <c r="FF66" s="280">
        <f ca="1">IF(SUM(FG65:$GS65)=0,FF65+FE68,IF(MOD(MONTH(FF$6)/3,1)=0,MAX(FF65+FE68,0),0))</f>
        <v>0</v>
      </c>
      <c r="FG66" s="280">
        <f ca="1">IF(SUM(FH65:$GS65)=0,FG65+FF68,IF(MOD(MONTH(FG$6)/3,1)=0,MAX(FG65+FF68,0),0))</f>
        <v>0</v>
      </c>
      <c r="FH66" s="280">
        <f ca="1">IF(SUM(FI65:$GS65)=0,FH65+FG68,IF(MOD(MONTH(FH$6)/3,1)=0,MAX(FH65+FG68,0),0))</f>
        <v>0</v>
      </c>
      <c r="FI66" s="280">
        <f ca="1">IF(SUM(FJ65:$GS65)=0,FI65+FH68,IF(MOD(MONTH(FI$6)/3,1)=0,MAX(FI65+FH68,0),0))</f>
        <v>0</v>
      </c>
      <c r="FJ66" s="280">
        <f ca="1">IF(SUM(FK65:$GS65)=0,FJ65+FI68,IF(MOD(MONTH(FJ$6)/3,1)=0,MAX(FJ65+FI68,0),0))</f>
        <v>0</v>
      </c>
      <c r="FK66" s="280">
        <f ca="1">IF(SUM(FL65:$GS65)=0,FK65+FJ68,IF(MOD(MONTH(FK$6)/3,1)=0,MAX(FK65+FJ68,0),0))</f>
        <v>0</v>
      </c>
      <c r="FL66" s="280">
        <f ca="1">IF(SUM(FM65:$GS65)=0,FL65+FK68,IF(MOD(MONTH(FL$6)/3,1)=0,MAX(FL65+FK68,0),0))</f>
        <v>0</v>
      </c>
      <c r="FM66" s="280">
        <f ca="1">IF(SUM(FN65:$GS65)=0,FM65+FL68,IF(MOD(MONTH(FM$6)/3,1)=0,MAX(FM65+FL68,0),0))</f>
        <v>0</v>
      </c>
      <c r="FN66" s="280">
        <f ca="1">IF(SUM(FO65:$GS65)=0,FN65+FM68,IF(MOD(MONTH(FN$6)/3,1)=0,MAX(FN65+FM68,0),0))</f>
        <v>0</v>
      </c>
      <c r="FO66" s="280">
        <f ca="1">IF(SUM(FP65:$GS65)=0,FO65+FN68,IF(MOD(MONTH(FO$6)/3,1)=0,MAX(FO65+FN68,0),0))</f>
        <v>0</v>
      </c>
      <c r="FP66" s="280">
        <f ca="1">IF(SUM(FQ65:$GS65)=0,FP65+FO68,IF(MOD(MONTH(FP$6)/3,1)=0,MAX(FP65+FO68,0),0))</f>
        <v>0</v>
      </c>
      <c r="FQ66" s="280">
        <f ca="1">IF(SUM(FR65:$GS65)=0,FQ65+FP68,IF(MOD(MONTH(FQ$6)/3,1)=0,MAX(FQ65+FP68,0),0))</f>
        <v>0</v>
      </c>
      <c r="FR66" s="280">
        <f ca="1">IF(SUM(FS65:$GS65)=0,FR65+FQ68,IF(MOD(MONTH(FR$6)/3,1)=0,MAX(FR65+FQ68,0),0))</f>
        <v>0</v>
      </c>
      <c r="FS66" s="280">
        <f ca="1">IF(SUM(FT65:$GS65)=0,FS65+FR68,IF(MOD(MONTH(FS$6)/3,1)=0,MAX(FS65+FR68,0),0))</f>
        <v>0</v>
      </c>
      <c r="FT66" s="280">
        <f ca="1">IF(SUM(FU65:$GS65)=0,FT65+FS68,IF(MOD(MONTH(FT$6)/3,1)=0,MAX(FT65+FS68,0),0))</f>
        <v>0</v>
      </c>
      <c r="FU66" s="280">
        <f ca="1">IF(SUM(FV65:$GS65)=0,FU65+FT68,IF(MOD(MONTH(FU$6)/3,1)=0,MAX(FU65+FT68,0),0))</f>
        <v>0</v>
      </c>
      <c r="FV66" s="280">
        <f ca="1">IF(SUM(FW65:$GS65)=0,FV65+FU68,IF(MOD(MONTH(FV$6)/3,1)=0,MAX(FV65+FU68,0),0))</f>
        <v>0</v>
      </c>
      <c r="FW66" s="280">
        <f ca="1">IF(SUM(FX65:$GS65)=0,FW65+FV68,IF(MOD(MONTH(FW$6)/3,1)=0,MAX(FW65+FV68,0),0))</f>
        <v>0</v>
      </c>
      <c r="FX66" s="280">
        <f ca="1">IF(SUM(FY65:$GS65)=0,FX65+FW68,IF(MOD(MONTH(FX$6)/3,1)=0,MAX(FX65+FW68,0),0))</f>
        <v>0</v>
      </c>
      <c r="FY66" s="280">
        <f ca="1">IF(SUM(FZ65:$GS65)=0,FY65+FX68,IF(MOD(MONTH(FY$6)/3,1)=0,MAX(FY65+FX68,0),0))</f>
        <v>0</v>
      </c>
      <c r="FZ66" s="280">
        <f ca="1">IF(SUM(GA65:$GS65)=0,FZ65+FY68,IF(MOD(MONTH(FZ$6)/3,1)=0,MAX(FZ65+FY68,0),0))</f>
        <v>0</v>
      </c>
      <c r="GA66" s="280">
        <f ca="1">IF(SUM(GB65:$GS65)=0,GA65+FZ68,IF(MOD(MONTH(GA$6)/3,1)=0,MAX(GA65+FZ68,0),0))</f>
        <v>0</v>
      </c>
      <c r="GB66" s="280">
        <f ca="1">IF(SUM(GC65:$GS65)=0,GB65+GA68,IF(MOD(MONTH(GB$6)/3,1)=0,MAX(GB65+GA68,0),0))</f>
        <v>0</v>
      </c>
      <c r="GC66" s="280">
        <f ca="1">IF(SUM(GD65:$GS65)=0,GC65+GB68,IF(MOD(MONTH(GC$6)/3,1)=0,MAX(GC65+GB68,0),0))</f>
        <v>0</v>
      </c>
      <c r="GD66" s="280">
        <f ca="1">IF(SUM(GE65:$GS65)=0,GD65+GC68,IF(MOD(MONTH(GD$6)/3,1)=0,MAX(GD65+GC68,0),0))</f>
        <v>0</v>
      </c>
      <c r="GE66" s="280">
        <f ca="1">IF(SUM(GF65:$GS65)=0,GE65+GD68,IF(MOD(MONTH(GE$6)/3,1)=0,MAX(GE65+GD68,0),0))</f>
        <v>0</v>
      </c>
      <c r="GF66" s="280">
        <f ca="1">IF(SUM(GG65:$GS65)=0,GF65+GE68,IF(MOD(MONTH(GF$6)/3,1)=0,MAX(GF65+GE68,0),0))</f>
        <v>0</v>
      </c>
      <c r="GG66" s="280">
        <f ca="1">IF(SUM(GH65:$GS65)=0,GG65+GF68,IF(MOD(MONTH(GG$6)/3,1)=0,MAX(GG65+GF68,0),0))</f>
        <v>0</v>
      </c>
      <c r="GH66" s="280">
        <f ca="1">IF(SUM(GI65:$GS65)=0,GH65+GG68,IF(MOD(MONTH(GH$6)/3,1)=0,MAX(GH65+GG68,0),0))</f>
        <v>0</v>
      </c>
      <c r="GI66" s="280">
        <f ca="1">IF(SUM(GJ65:$GS65)=0,GI65+GH68,IF(MOD(MONTH(GI$6)/3,1)=0,MAX(GI65+GH68,0),0))</f>
        <v>0</v>
      </c>
      <c r="GJ66" s="280">
        <f ca="1">IF(SUM(GK65:$GS65)=0,GJ65+GI68,IF(MOD(MONTH(GJ$6)/3,1)=0,MAX(GJ65+GI68,0),0))</f>
        <v>0</v>
      </c>
      <c r="GK66" s="280">
        <f ca="1">IF(SUM(GL65:$GS65)=0,GK65+GJ68,IF(MOD(MONTH(GK$6)/3,1)=0,MAX(GK65+GJ68,0),0))</f>
        <v>0</v>
      </c>
      <c r="GL66" s="280">
        <f ca="1">IF(SUM(GM65:$GS65)=0,GL65+GK68,IF(MOD(MONTH(GL$6)/3,1)=0,MAX(GL65+GK68,0),0))</f>
        <v>0</v>
      </c>
      <c r="GM66" s="280">
        <f ca="1">IF(SUM(GN65:$GS65)=0,GM65+GL68,IF(MOD(MONTH(GM$6)/3,1)=0,MAX(GM65+GL68,0),0))</f>
        <v>0</v>
      </c>
      <c r="GN66" s="280">
        <f ca="1">IF(SUM(GO65:$GS65)=0,GN65+GM68,IF(MOD(MONTH(GN$6)/3,1)=0,MAX(GN65+GM68,0),0))</f>
        <v>0</v>
      </c>
      <c r="GO66" s="280">
        <f ca="1">IF(SUM(GP65:$GS65)=0,GO65+GN68,IF(MOD(MONTH(GO$6)/3,1)=0,MAX(GO65+GN68,0),0))</f>
        <v>0</v>
      </c>
      <c r="GP66" s="280">
        <f ca="1">IF(SUM(GQ65:$GS65)=0,GP65+GO68,IF(MOD(MONTH(GP$6)/3,1)=0,MAX(GP65+GO68,0),0))</f>
        <v>0</v>
      </c>
      <c r="GQ66" s="280">
        <f ca="1">IF(SUM(GR65:$GS65)=0,GQ65+GP68,IF(MOD(MONTH(GQ$6)/3,1)=0,MAX(GQ65+GP68,0),0))</f>
        <v>0</v>
      </c>
      <c r="GR66" s="280">
        <f ca="1">IF(SUM(GS65:$GS65)=0,GR65+GQ68,IF(MOD(MONTH(GR$6)/3,1)=0,MAX(GR65+GQ68,0),0))</f>
        <v>0</v>
      </c>
      <c r="GS66" s="280">
        <f ca="1">IF(SUM($GS65:GT65)=0,GS65+GR68,IF(MOD(MONTH(GS$6)/3,1)=0,MAX(GS65+GR68,0),0))</f>
        <v>0</v>
      </c>
      <c r="GT66" s="280">
        <f ca="1">IF(SUM($GS65:GU65)=0,GT65+GS68,IF(MOD(MONTH(GT$6)/3,1)=0,MAX(GT65+GS68,0),0))</f>
        <v>0</v>
      </c>
      <c r="GU66" s="280">
        <f ca="1">IF(SUM($GS65:GV65)=0,GU65+GT68,IF(MOD(MONTH(GU$6)/3,1)=0,MAX(GU65+GT68,0),0))</f>
        <v>0</v>
      </c>
      <c r="GV66" s="280">
        <f ca="1">IF(SUM($GS65:GW65)=0,GV65+GU68,IF(MOD(MONTH(GV$6)/3,1)=0,MAX(GV65+GU68,0),0))</f>
        <v>0</v>
      </c>
      <c r="GW66" s="280">
        <f ca="1">IF(SUM($GS65:GX65)=0,GW65+GV68,IF(MOD(MONTH(GW$6)/3,1)=0,MAX(GW65+GV68,0),0))</f>
        <v>0</v>
      </c>
      <c r="GX66" s="11"/>
      <c r="GY66" s="280">
        <f t="shared" ca="1" si="55"/>
        <v>9343767.8411554508</v>
      </c>
      <c r="GZ66" s="280">
        <f t="shared" ca="1" si="55"/>
        <v>48192833.514184579</v>
      </c>
      <c r="HA66" s="280">
        <f t="shared" ca="1" si="55"/>
        <v>80675279.653625697</v>
      </c>
      <c r="HB66" s="280">
        <f t="shared" ca="1" si="55"/>
        <v>85374580.935842589</v>
      </c>
      <c r="HC66" s="280">
        <f t="shared" ca="1" si="55"/>
        <v>82065189.144526154</v>
      </c>
      <c r="HD66" s="280">
        <f t="shared" ca="1" si="55"/>
        <v>85697737.661970943</v>
      </c>
      <c r="HE66" s="280">
        <f t="shared" ca="1" si="55"/>
        <v>83901846.587997705</v>
      </c>
      <c r="HF66" s="280">
        <f t="shared" ca="1" si="55"/>
        <v>79980392.854518369</v>
      </c>
      <c r="HG66" s="280">
        <f t="shared" ca="1" si="55"/>
        <v>81898916.374303639</v>
      </c>
      <c r="HH66" s="280">
        <f t="shared" ca="1" si="55"/>
        <v>976396035.52533972</v>
      </c>
      <c r="HI66" s="280">
        <f t="shared" ca="1" si="55"/>
        <v>0</v>
      </c>
      <c r="HJ66" s="280">
        <f t="shared" ca="1" si="55"/>
        <v>0</v>
      </c>
      <c r="HK66" s="280">
        <f t="shared" ca="1" si="55"/>
        <v>0</v>
      </c>
      <c r="HL66" s="280">
        <f t="shared" ca="1" si="55"/>
        <v>0</v>
      </c>
      <c r="HM66" s="280">
        <f t="shared" ca="1" si="55"/>
        <v>0</v>
      </c>
      <c r="HN66" s="280">
        <f t="shared" ca="1" si="55"/>
        <v>0</v>
      </c>
      <c r="HO66" s="280">
        <f ca="1">SUM(GY66:HN66)</f>
        <v>1613526580.0934649</v>
      </c>
    </row>
    <row r="67" spans="2:223" ht="4.95" customHeight="1" outlineLevel="1" x14ac:dyDescent="0.75">
      <c r="B67" s="11"/>
      <c r="C67" s="284"/>
      <c r="D67" s="284"/>
      <c r="E67" s="11"/>
      <c r="F67" s="11"/>
      <c r="G67" s="280"/>
      <c r="H67" s="280"/>
      <c r="I67" s="11"/>
      <c r="J67" s="11"/>
      <c r="K67" s="11"/>
      <c r="L67" s="281"/>
      <c r="M67" s="282"/>
      <c r="N67" s="11"/>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c r="BA67" s="280"/>
      <c r="BB67" s="280"/>
      <c r="BC67" s="280"/>
      <c r="BD67" s="280"/>
      <c r="BE67" s="280"/>
      <c r="BF67" s="280"/>
      <c r="BG67" s="280"/>
      <c r="BH67" s="280"/>
      <c r="BI67" s="280"/>
      <c r="BJ67" s="280"/>
      <c r="BK67" s="280"/>
      <c r="BL67" s="280"/>
      <c r="BM67" s="280"/>
      <c r="BN67" s="280"/>
      <c r="BO67" s="280"/>
      <c r="BP67" s="280"/>
      <c r="BQ67" s="280"/>
      <c r="BR67" s="280"/>
      <c r="BS67" s="280"/>
      <c r="BT67" s="280"/>
      <c r="BU67" s="280"/>
      <c r="BV67" s="280"/>
      <c r="BW67" s="280"/>
      <c r="BX67" s="280"/>
      <c r="BY67" s="280"/>
      <c r="BZ67" s="280"/>
      <c r="CA67" s="280"/>
      <c r="CB67" s="280"/>
      <c r="CC67" s="280"/>
      <c r="CD67" s="280"/>
      <c r="CE67" s="280"/>
      <c r="CF67" s="280"/>
      <c r="CG67" s="280"/>
      <c r="CH67" s="280"/>
      <c r="CI67" s="280"/>
      <c r="CJ67" s="280"/>
      <c r="CK67" s="280"/>
      <c r="CL67" s="280"/>
      <c r="CM67" s="280"/>
      <c r="CN67" s="280"/>
      <c r="CO67" s="280"/>
      <c r="CP67" s="280"/>
      <c r="CQ67" s="280"/>
      <c r="CR67" s="280"/>
      <c r="CS67" s="280"/>
      <c r="CT67" s="280"/>
      <c r="CU67" s="280"/>
      <c r="CV67" s="280"/>
      <c r="CW67" s="280"/>
      <c r="CX67" s="280"/>
      <c r="CY67" s="280"/>
      <c r="CZ67" s="280"/>
      <c r="DA67" s="280"/>
      <c r="DB67" s="280"/>
      <c r="DC67" s="280"/>
      <c r="DD67" s="280"/>
      <c r="DE67" s="280"/>
      <c r="DF67" s="280"/>
      <c r="DG67" s="280"/>
      <c r="DH67" s="280"/>
      <c r="DI67" s="280"/>
      <c r="DJ67" s="280"/>
      <c r="DK67" s="280"/>
      <c r="DL67" s="280"/>
      <c r="DM67" s="280"/>
      <c r="DN67" s="280"/>
      <c r="DO67" s="280"/>
      <c r="DP67" s="280"/>
      <c r="DQ67" s="280"/>
      <c r="DR67" s="280"/>
      <c r="DS67" s="280"/>
      <c r="DT67" s="280"/>
      <c r="DU67" s="280"/>
      <c r="DV67" s="280"/>
      <c r="DW67" s="280"/>
      <c r="DX67" s="280"/>
      <c r="DY67" s="280"/>
      <c r="DZ67" s="280"/>
      <c r="EA67" s="280"/>
      <c r="EB67" s="280"/>
      <c r="EC67" s="280"/>
      <c r="ED67" s="280"/>
      <c r="EE67" s="280"/>
      <c r="EF67" s="280"/>
      <c r="EG67" s="280"/>
      <c r="EH67" s="280"/>
      <c r="EI67" s="280"/>
      <c r="EJ67" s="280"/>
      <c r="EK67" s="280"/>
      <c r="EL67" s="280"/>
      <c r="EM67" s="280"/>
      <c r="EN67" s="280"/>
      <c r="EO67" s="280"/>
      <c r="EP67" s="280"/>
      <c r="EQ67" s="280"/>
      <c r="ER67" s="280"/>
      <c r="ES67" s="280"/>
      <c r="ET67" s="280"/>
      <c r="EU67" s="280"/>
      <c r="EV67" s="280"/>
      <c r="EW67" s="280"/>
      <c r="EX67" s="280"/>
      <c r="EY67" s="280"/>
      <c r="EZ67" s="280"/>
      <c r="FA67" s="280"/>
      <c r="FB67" s="280"/>
      <c r="FC67" s="280"/>
      <c r="FD67" s="280"/>
      <c r="FE67" s="280"/>
      <c r="FF67" s="280"/>
      <c r="FG67" s="280"/>
      <c r="FH67" s="280"/>
      <c r="FI67" s="280"/>
      <c r="FJ67" s="280"/>
      <c r="FK67" s="280"/>
      <c r="FL67" s="280"/>
      <c r="FM67" s="280"/>
      <c r="FN67" s="280"/>
      <c r="FO67" s="280"/>
      <c r="FP67" s="280"/>
      <c r="FQ67" s="280"/>
      <c r="FR67" s="280"/>
      <c r="FS67" s="280"/>
      <c r="FT67" s="280"/>
      <c r="FU67" s="280"/>
      <c r="FV67" s="280"/>
      <c r="FW67" s="280"/>
      <c r="FX67" s="280"/>
      <c r="FY67" s="280"/>
      <c r="FZ67" s="280"/>
      <c r="GA67" s="280"/>
      <c r="GB67" s="280"/>
      <c r="GC67" s="280"/>
      <c r="GD67" s="280"/>
      <c r="GE67" s="280"/>
      <c r="GF67" s="280"/>
      <c r="GG67" s="280"/>
      <c r="GH67" s="280"/>
      <c r="GI67" s="280"/>
      <c r="GJ67" s="280"/>
      <c r="GK67" s="280"/>
      <c r="GL67" s="280"/>
      <c r="GM67" s="280"/>
      <c r="GN67" s="280"/>
      <c r="GO67" s="280"/>
      <c r="GP67" s="280"/>
      <c r="GQ67" s="280"/>
      <c r="GR67" s="280"/>
      <c r="GS67" s="280"/>
      <c r="GT67" s="280"/>
      <c r="GU67" s="280"/>
      <c r="GV67" s="280"/>
      <c r="GW67" s="280"/>
      <c r="GX67" s="11"/>
      <c r="GY67" s="280"/>
      <c r="GZ67" s="280"/>
      <c r="HA67" s="280"/>
      <c r="HB67" s="280"/>
      <c r="HC67" s="280"/>
      <c r="HD67" s="280"/>
      <c r="HE67" s="280"/>
      <c r="HF67" s="280"/>
      <c r="HG67" s="280"/>
      <c r="HH67" s="280"/>
      <c r="HI67" s="280"/>
      <c r="HJ67" s="280"/>
      <c r="HK67" s="280"/>
      <c r="HL67" s="280"/>
      <c r="HM67" s="280"/>
      <c r="HN67" s="280"/>
      <c r="HO67" s="280"/>
    </row>
    <row r="68" spans="2:223" ht="14.65" customHeight="1" outlineLevel="1" x14ac:dyDescent="0.75">
      <c r="B68" t="s">
        <v>364</v>
      </c>
      <c r="C68" s="284"/>
      <c r="D68" s="284"/>
      <c r="E68" s="11"/>
      <c r="F68" s="11"/>
      <c r="G68" s="280"/>
      <c r="H68" s="280"/>
      <c r="I68" s="11"/>
      <c r="J68" s="11"/>
      <c r="K68" s="11"/>
      <c r="L68" s="281"/>
      <c r="M68" s="282"/>
      <c r="N68" s="11"/>
      <c r="O68" s="94">
        <f ca="1">O65-O66+N68</f>
        <v>-2705567.4635880836</v>
      </c>
      <c r="P68" s="94">
        <f t="shared" ref="P68:CA68" ca="1" si="56">P65-P66+O68</f>
        <v>-2371624.3862509625</v>
      </c>
      <c r="Q68" s="94">
        <f t="shared" ca="1" si="56"/>
        <v>-2023658.7289138413</v>
      </c>
      <c r="R68" s="94">
        <f t="shared" ca="1" si="56"/>
        <v>-1733033.7992017199</v>
      </c>
      <c r="S68" s="94">
        <f t="shared" ca="1" si="56"/>
        <v>-1458194.2220525856</v>
      </c>
      <c r="T68" s="94">
        <f t="shared" ca="1" si="56"/>
        <v>-327635.70614148281</v>
      </c>
      <c r="U68" s="94">
        <f t="shared" ca="1" si="56"/>
        <v>765769.51119733159</v>
      </c>
      <c r="V68" s="94">
        <f t="shared" ca="1" si="56"/>
        <v>0</v>
      </c>
      <c r="W68" s="94">
        <f t="shared" ca="1" si="56"/>
        <v>1599636.8087203316</v>
      </c>
      <c r="X68" s="94">
        <f t="shared" ca="1" si="56"/>
        <v>3797287.6206698227</v>
      </c>
      <c r="Y68" s="94">
        <f t="shared" ca="1" si="56"/>
        <v>0</v>
      </c>
      <c r="Z68" s="94">
        <f t="shared" ca="1" si="56"/>
        <v>3046895.6207373659</v>
      </c>
      <c r="AA68" s="94">
        <f t="shared" ca="1" si="56"/>
        <v>6043347.6164112408</v>
      </c>
      <c r="AB68" s="94">
        <f t="shared" ca="1" si="56"/>
        <v>0</v>
      </c>
      <c r="AC68" s="94">
        <f t="shared" ca="1" si="56"/>
        <v>3670845.9057337791</v>
      </c>
      <c r="AD68" s="94">
        <f t="shared" ca="1" si="56"/>
        <v>7608463.2214675508</v>
      </c>
      <c r="AE68" s="94">
        <f t="shared" ca="1" si="56"/>
        <v>0</v>
      </c>
      <c r="AF68" s="94">
        <f t="shared" ca="1" si="56"/>
        <v>3932706.3857337711</v>
      </c>
      <c r="AG68" s="94">
        <f t="shared" ca="1" si="56"/>
        <v>7976030.8032789053</v>
      </c>
      <c r="AH68" s="94">
        <f t="shared" ca="1" si="56"/>
        <v>0</v>
      </c>
      <c r="AI68" s="94">
        <f t="shared" ca="1" si="56"/>
        <v>4090623.6924111028</v>
      </c>
      <c r="AJ68" s="94">
        <f t="shared" ca="1" si="56"/>
        <v>9537166.6148222201</v>
      </c>
      <c r="AK68" s="94">
        <f t="shared" ca="1" si="56"/>
        <v>0</v>
      </c>
      <c r="AL68" s="94">
        <f t="shared" ca="1" si="56"/>
        <v>5752808.8680693544</v>
      </c>
      <c r="AM68" s="94">
        <f t="shared" ca="1" si="56"/>
        <v>11467553.149972048</v>
      </c>
      <c r="AN68" s="94">
        <f t="shared" ca="1" si="56"/>
        <v>0</v>
      </c>
      <c r="AO68" s="94">
        <f t="shared" ca="1" si="56"/>
        <v>6528929.6299444688</v>
      </c>
      <c r="AP68" s="94">
        <f t="shared" ca="1" si="56"/>
        <v>13117678.319888938</v>
      </c>
      <c r="AQ68" s="94">
        <f t="shared" ca="1" si="56"/>
        <v>0</v>
      </c>
      <c r="AR68" s="94">
        <f t="shared" ca="1" si="56"/>
        <v>7140990.9680963466</v>
      </c>
      <c r="AS68" s="94">
        <f t="shared" ca="1" si="56"/>
        <v>14511905.456192691</v>
      </c>
      <c r="AT68" s="94">
        <f t="shared" ca="1" si="56"/>
        <v>0</v>
      </c>
      <c r="AU68" s="94">
        <f t="shared" ca="1" si="56"/>
        <v>7096282.9180963477</v>
      </c>
      <c r="AV68" s="94">
        <f t="shared" ca="1" si="56"/>
        <v>14423743.726192694</v>
      </c>
      <c r="AW68" s="94">
        <f t="shared" ca="1" si="56"/>
        <v>0</v>
      </c>
      <c r="AX68" s="94">
        <f t="shared" ca="1" si="56"/>
        <v>7625886.3876821725</v>
      </c>
      <c r="AY68" s="94">
        <f t="shared" ca="1" si="56"/>
        <v>14828942.185364343</v>
      </c>
      <c r="AZ68" s="94">
        <f t="shared" ca="1" si="56"/>
        <v>0</v>
      </c>
      <c r="BA68" s="94">
        <f t="shared" ca="1" si="56"/>
        <v>7465291.6876821732</v>
      </c>
      <c r="BB68" s="94">
        <f t="shared" ca="1" si="56"/>
        <v>14740878.945009008</v>
      </c>
      <c r="BC68" s="94">
        <f t="shared" ca="1" si="56"/>
        <v>0</v>
      </c>
      <c r="BD68" s="94">
        <f t="shared" ca="1" si="56"/>
        <v>7000880.4373268336</v>
      </c>
      <c r="BE68" s="94">
        <f t="shared" ca="1" si="56"/>
        <v>14223496.584653666</v>
      </c>
      <c r="BF68" s="94">
        <f t="shared" ca="1" si="56"/>
        <v>0</v>
      </c>
      <c r="BG68" s="94">
        <f t="shared" ca="1" si="56"/>
        <v>6600669.5073268339</v>
      </c>
      <c r="BH68" s="94">
        <f t="shared" ca="1" si="56"/>
        <v>13328790.539027035</v>
      </c>
      <c r="BI68" s="94">
        <f t="shared" ca="1" si="56"/>
        <v>0</v>
      </c>
      <c r="BJ68" s="94">
        <f t="shared" ca="1" si="56"/>
        <v>6585449.5809959006</v>
      </c>
      <c r="BK68" s="94">
        <f t="shared" ca="1" si="56"/>
        <v>13348687.551991805</v>
      </c>
      <c r="BL68" s="94">
        <f t="shared" ca="1" si="56"/>
        <v>0</v>
      </c>
      <c r="BM68" s="94">
        <f t="shared" ca="1" si="56"/>
        <v>6994180.3536486654</v>
      </c>
      <c r="BN68" s="94">
        <f t="shared" ca="1" si="56"/>
        <v>13627961.887247682</v>
      </c>
      <c r="BO68" s="94">
        <f t="shared" ca="1" si="56"/>
        <v>0</v>
      </c>
      <c r="BP68" s="94">
        <f t="shared" ca="1" si="56"/>
        <v>6675486.213599015</v>
      </c>
      <c r="BQ68" s="94">
        <f t="shared" ca="1" si="56"/>
        <v>13558756.557198033</v>
      </c>
      <c r="BR68" s="94">
        <f t="shared" ca="1" si="56"/>
        <v>0</v>
      </c>
      <c r="BS68" s="94">
        <f t="shared" ca="1" si="56"/>
        <v>7061852.4735990185</v>
      </c>
      <c r="BT68" s="94">
        <f t="shared" ca="1" si="56"/>
        <v>14213679.775420483</v>
      </c>
      <c r="BU68" s="94">
        <f t="shared" ca="1" si="56"/>
        <v>0</v>
      </c>
      <c r="BV68" s="94">
        <f t="shared" ca="1" si="56"/>
        <v>7115084.3112196848</v>
      </c>
      <c r="BW68" s="94">
        <f t="shared" ca="1" si="56"/>
        <v>14196826.092439365</v>
      </c>
      <c r="BX68" s="94">
        <f t="shared" ca="1" si="56"/>
        <v>0</v>
      </c>
      <c r="BY68" s="94">
        <f t="shared" ca="1" si="56"/>
        <v>7484173.1432063831</v>
      </c>
      <c r="BZ68" s="94">
        <f t="shared" ca="1" si="56"/>
        <v>14851689.794182271</v>
      </c>
      <c r="CA68" s="94">
        <f t="shared" ca="1" si="56"/>
        <v>0</v>
      </c>
      <c r="CB68" s="94">
        <f t="shared" ref="CB68:EM68" ca="1" si="57">CB65-CB66+CA68</f>
        <v>7246111.3799269395</v>
      </c>
      <c r="CC68" s="94">
        <f t="shared" ca="1" si="57"/>
        <v>14344822.199853877</v>
      </c>
      <c r="CD68" s="94">
        <f t="shared" ca="1" si="57"/>
        <v>0</v>
      </c>
      <c r="CE68" s="94">
        <f t="shared" ca="1" si="57"/>
        <v>6794357.6587986592</v>
      </c>
      <c r="CF68" s="94">
        <f t="shared" ca="1" si="57"/>
        <v>14283983.567346448</v>
      </c>
      <c r="CG68" s="94">
        <f t="shared" ca="1" si="57"/>
        <v>0</v>
      </c>
      <c r="CH68" s="94">
        <f t="shared" ca="1" si="57"/>
        <v>6960453.383041067</v>
      </c>
      <c r="CI68" s="94">
        <f t="shared" ca="1" si="57"/>
        <v>14062124.293699361</v>
      </c>
      <c r="CJ68" s="94">
        <f t="shared" ca="1" si="57"/>
        <v>0</v>
      </c>
      <c r="CK68" s="94">
        <f t="shared" ca="1" si="57"/>
        <v>6866625.1506582946</v>
      </c>
      <c r="CL68" s="94">
        <f t="shared" ca="1" si="57"/>
        <v>14550254.902234592</v>
      </c>
      <c r="CM68" s="94">
        <f t="shared" ca="1" si="57"/>
        <v>0</v>
      </c>
      <c r="CN68" s="94">
        <f t="shared" ca="1" si="57"/>
        <v>6793772.7625350161</v>
      </c>
      <c r="CO68" s="94">
        <f t="shared" ca="1" si="57"/>
        <v>13935724.495070033</v>
      </c>
      <c r="CP68" s="94">
        <f t="shared" ca="1" si="57"/>
        <v>0</v>
      </c>
      <c r="CQ68" s="94">
        <f t="shared" ca="1" si="57"/>
        <v>6640470.5487648873</v>
      </c>
      <c r="CR68" s="94">
        <f t="shared" ca="1" si="57"/>
        <v>13428358.096414072</v>
      </c>
      <c r="CS68" s="94">
        <f t="shared" ca="1" si="57"/>
        <v>0</v>
      </c>
      <c r="CT68" s="94">
        <f t="shared" ca="1" si="57"/>
        <v>7007656.7853129199</v>
      </c>
      <c r="CU68" s="94">
        <f t="shared" ca="1" si="57"/>
        <v>13608068.202272484</v>
      </c>
      <c r="CV68" s="94">
        <f t="shared" ca="1" si="57"/>
        <v>0</v>
      </c>
      <c r="CW68" s="94">
        <f t="shared" ca="1" si="57"/>
        <v>6891861.8039022833</v>
      </c>
      <c r="CX68" s="94">
        <f t="shared" ca="1" si="57"/>
        <v>13449432.887913857</v>
      </c>
      <c r="CY68" s="94">
        <f t="shared" ca="1" si="57"/>
        <v>0</v>
      </c>
      <c r="CZ68" s="94">
        <f t="shared" ca="1" si="57"/>
        <v>6424071.201753011</v>
      </c>
      <c r="DA68" s="94">
        <f t="shared" ca="1" si="57"/>
        <v>13471946.709260032</v>
      </c>
      <c r="DB68" s="94">
        <f t="shared" ca="1" si="57"/>
        <v>0</v>
      </c>
      <c r="DC68" s="94">
        <f t="shared" ca="1" si="57"/>
        <v>6122820.0331591023</v>
      </c>
      <c r="DD68" s="94">
        <f t="shared" ca="1" si="57"/>
        <v>12648615.664788794</v>
      </c>
      <c r="DE68" s="94">
        <f t="shared" ca="1" si="57"/>
        <v>0</v>
      </c>
      <c r="DF68" s="94">
        <f t="shared" ca="1" si="57"/>
        <v>6301627.0684541855</v>
      </c>
      <c r="DG68" s="94">
        <f t="shared" ca="1" si="57"/>
        <v>13003969.482314903</v>
      </c>
      <c r="DH68" s="94">
        <f t="shared" ca="1" si="57"/>
        <v>0</v>
      </c>
      <c r="DI68" s="94">
        <f t="shared" ca="1" si="57"/>
        <v>6708603.7167321751</v>
      </c>
      <c r="DJ68" s="94">
        <f t="shared" ca="1" si="57"/>
        <v>13238918.752403025</v>
      </c>
      <c r="DK68" s="94">
        <f t="shared" ca="1" si="57"/>
        <v>0</v>
      </c>
      <c r="DL68" s="94">
        <f t="shared" ca="1" si="57"/>
        <v>7717216.8843465811</v>
      </c>
      <c r="DM68" s="94">
        <f t="shared" ca="1" si="57"/>
        <v>14780326.552218962</v>
      </c>
      <c r="DN68" s="94">
        <f t="shared" ca="1" si="57"/>
        <v>0</v>
      </c>
      <c r="DO68" s="94">
        <f t="shared" ca="1" si="57"/>
        <v>6203524.250863391</v>
      </c>
      <c r="DP68" s="94">
        <f t="shared" ca="1" si="57"/>
        <v>13711044.032272454</v>
      </c>
      <c r="DQ68" s="94">
        <f t="shared" ca="1" si="57"/>
        <v>0</v>
      </c>
      <c r="DR68" s="94">
        <f t="shared" ca="1" si="57"/>
        <v>6323010.6908437181</v>
      </c>
      <c r="DS68" s="94">
        <f t="shared" ca="1" si="57"/>
        <v>12908815.016884543</v>
      </c>
      <c r="DT68" s="94">
        <f t="shared" ca="1" si="57"/>
        <v>0</v>
      </c>
      <c r="DU68" s="94">
        <f t="shared" ca="1" si="57"/>
        <v>6835637.6682554008</v>
      </c>
      <c r="DV68" s="94">
        <f t="shared" ca="1" si="57"/>
        <v>12880589.492885828</v>
      </c>
      <c r="DW68" s="94">
        <f t="shared" ca="1" si="57"/>
        <v>0</v>
      </c>
      <c r="DX68" s="94">
        <f t="shared" ca="1" si="57"/>
        <v>0</v>
      </c>
      <c r="DY68" s="94">
        <f t="shared" ca="1" si="57"/>
        <v>0</v>
      </c>
      <c r="DZ68" s="94">
        <f t="shared" ca="1" si="57"/>
        <v>0</v>
      </c>
      <c r="EA68" s="94">
        <f t="shared" ca="1" si="57"/>
        <v>0</v>
      </c>
      <c r="EB68" s="94">
        <f t="shared" ca="1" si="57"/>
        <v>0</v>
      </c>
      <c r="EC68" s="94">
        <f t="shared" ca="1" si="57"/>
        <v>0</v>
      </c>
      <c r="ED68" s="94">
        <f t="shared" ca="1" si="57"/>
        <v>0</v>
      </c>
      <c r="EE68" s="94">
        <f t="shared" ca="1" si="57"/>
        <v>0</v>
      </c>
      <c r="EF68" s="94">
        <f t="shared" ca="1" si="57"/>
        <v>0</v>
      </c>
      <c r="EG68" s="94">
        <f t="shared" ca="1" si="57"/>
        <v>0</v>
      </c>
      <c r="EH68" s="94">
        <f t="shared" ca="1" si="57"/>
        <v>0</v>
      </c>
      <c r="EI68" s="94">
        <f t="shared" ca="1" si="57"/>
        <v>0</v>
      </c>
      <c r="EJ68" s="94">
        <f t="shared" ca="1" si="57"/>
        <v>0</v>
      </c>
      <c r="EK68" s="94">
        <f t="shared" ca="1" si="57"/>
        <v>0</v>
      </c>
      <c r="EL68" s="94">
        <f t="shared" ca="1" si="57"/>
        <v>0</v>
      </c>
      <c r="EM68" s="94">
        <f t="shared" ca="1" si="57"/>
        <v>0</v>
      </c>
      <c r="EN68" s="94">
        <f t="shared" ref="EN68:GW68" ca="1" si="58">EN65-EN66+EM68</f>
        <v>0</v>
      </c>
      <c r="EO68" s="94">
        <f t="shared" ca="1" si="58"/>
        <v>0</v>
      </c>
      <c r="EP68" s="94">
        <f t="shared" ca="1" si="58"/>
        <v>0</v>
      </c>
      <c r="EQ68" s="94">
        <f t="shared" ca="1" si="58"/>
        <v>0</v>
      </c>
      <c r="ER68" s="94">
        <f t="shared" ca="1" si="58"/>
        <v>0</v>
      </c>
      <c r="ES68" s="94">
        <f t="shared" ca="1" si="58"/>
        <v>0</v>
      </c>
      <c r="ET68" s="94">
        <f t="shared" ca="1" si="58"/>
        <v>0</v>
      </c>
      <c r="EU68" s="94">
        <f t="shared" ca="1" si="58"/>
        <v>0</v>
      </c>
      <c r="EV68" s="94">
        <f t="shared" ca="1" si="58"/>
        <v>0</v>
      </c>
      <c r="EW68" s="94">
        <f t="shared" ca="1" si="58"/>
        <v>0</v>
      </c>
      <c r="EX68" s="94">
        <f t="shared" ca="1" si="58"/>
        <v>0</v>
      </c>
      <c r="EY68" s="94">
        <f t="shared" ca="1" si="58"/>
        <v>0</v>
      </c>
      <c r="EZ68" s="94">
        <f t="shared" ca="1" si="58"/>
        <v>0</v>
      </c>
      <c r="FA68" s="94">
        <f t="shared" ca="1" si="58"/>
        <v>0</v>
      </c>
      <c r="FB68" s="94">
        <f t="shared" ca="1" si="58"/>
        <v>0</v>
      </c>
      <c r="FC68" s="94">
        <f t="shared" ca="1" si="58"/>
        <v>0</v>
      </c>
      <c r="FD68" s="94">
        <f t="shared" ca="1" si="58"/>
        <v>0</v>
      </c>
      <c r="FE68" s="94">
        <f t="shared" ca="1" si="58"/>
        <v>0</v>
      </c>
      <c r="FF68" s="94">
        <f t="shared" ca="1" si="58"/>
        <v>0</v>
      </c>
      <c r="FG68" s="94">
        <f t="shared" ca="1" si="58"/>
        <v>0</v>
      </c>
      <c r="FH68" s="94">
        <f t="shared" ca="1" si="58"/>
        <v>0</v>
      </c>
      <c r="FI68" s="94">
        <f t="shared" ca="1" si="58"/>
        <v>0</v>
      </c>
      <c r="FJ68" s="94">
        <f t="shared" ca="1" si="58"/>
        <v>0</v>
      </c>
      <c r="FK68" s="94">
        <f t="shared" ca="1" si="58"/>
        <v>0</v>
      </c>
      <c r="FL68" s="94">
        <f t="shared" ca="1" si="58"/>
        <v>0</v>
      </c>
      <c r="FM68" s="94">
        <f t="shared" ca="1" si="58"/>
        <v>0</v>
      </c>
      <c r="FN68" s="94">
        <f t="shared" ca="1" si="58"/>
        <v>0</v>
      </c>
      <c r="FO68" s="94">
        <f t="shared" ca="1" si="58"/>
        <v>0</v>
      </c>
      <c r="FP68" s="94">
        <f t="shared" ca="1" si="58"/>
        <v>0</v>
      </c>
      <c r="FQ68" s="94">
        <f t="shared" ca="1" si="58"/>
        <v>0</v>
      </c>
      <c r="FR68" s="94">
        <f t="shared" ca="1" si="58"/>
        <v>0</v>
      </c>
      <c r="FS68" s="94">
        <f t="shared" ca="1" si="58"/>
        <v>0</v>
      </c>
      <c r="FT68" s="94">
        <f t="shared" ca="1" si="58"/>
        <v>0</v>
      </c>
      <c r="FU68" s="94">
        <f t="shared" ca="1" si="58"/>
        <v>0</v>
      </c>
      <c r="FV68" s="94">
        <f t="shared" ca="1" si="58"/>
        <v>0</v>
      </c>
      <c r="FW68" s="94">
        <f t="shared" ca="1" si="58"/>
        <v>0</v>
      </c>
      <c r="FX68" s="94">
        <f t="shared" ca="1" si="58"/>
        <v>0</v>
      </c>
      <c r="FY68" s="94">
        <f t="shared" ca="1" si="58"/>
        <v>0</v>
      </c>
      <c r="FZ68" s="94">
        <f t="shared" ca="1" si="58"/>
        <v>0</v>
      </c>
      <c r="GA68" s="94">
        <f t="shared" ca="1" si="58"/>
        <v>0</v>
      </c>
      <c r="GB68" s="94">
        <f t="shared" ca="1" si="58"/>
        <v>0</v>
      </c>
      <c r="GC68" s="94">
        <f t="shared" ca="1" si="58"/>
        <v>0</v>
      </c>
      <c r="GD68" s="94">
        <f t="shared" ca="1" si="58"/>
        <v>0</v>
      </c>
      <c r="GE68" s="94">
        <f t="shared" ca="1" si="58"/>
        <v>0</v>
      </c>
      <c r="GF68" s="94">
        <f t="shared" ca="1" si="58"/>
        <v>0</v>
      </c>
      <c r="GG68" s="94">
        <f t="shared" ca="1" si="58"/>
        <v>0</v>
      </c>
      <c r="GH68" s="94">
        <f t="shared" ca="1" si="58"/>
        <v>0</v>
      </c>
      <c r="GI68" s="94">
        <f t="shared" ca="1" si="58"/>
        <v>0</v>
      </c>
      <c r="GJ68" s="94">
        <f t="shared" ca="1" si="58"/>
        <v>0</v>
      </c>
      <c r="GK68" s="94">
        <f t="shared" ca="1" si="58"/>
        <v>0</v>
      </c>
      <c r="GL68" s="94">
        <f t="shared" ca="1" si="58"/>
        <v>0</v>
      </c>
      <c r="GM68" s="94">
        <f t="shared" ca="1" si="58"/>
        <v>0</v>
      </c>
      <c r="GN68" s="94">
        <f t="shared" ca="1" si="58"/>
        <v>0</v>
      </c>
      <c r="GO68" s="94">
        <f t="shared" ca="1" si="58"/>
        <v>0</v>
      </c>
      <c r="GP68" s="94">
        <f t="shared" ca="1" si="58"/>
        <v>0</v>
      </c>
      <c r="GQ68" s="94">
        <f t="shared" ca="1" si="58"/>
        <v>0</v>
      </c>
      <c r="GR68" s="94">
        <f t="shared" ca="1" si="58"/>
        <v>0</v>
      </c>
      <c r="GS68" s="94">
        <f t="shared" ca="1" si="58"/>
        <v>0</v>
      </c>
      <c r="GT68" s="94">
        <f t="shared" ca="1" si="58"/>
        <v>0</v>
      </c>
      <c r="GU68" s="94">
        <f t="shared" ca="1" si="58"/>
        <v>0</v>
      </c>
      <c r="GV68" s="94">
        <f t="shared" ca="1" si="58"/>
        <v>0</v>
      </c>
      <c r="GW68" s="94">
        <f t="shared" ca="1" si="58"/>
        <v>0</v>
      </c>
      <c r="GX68" s="11"/>
      <c r="GY68" s="280"/>
      <c r="GZ68" s="280"/>
      <c r="HA68" s="280"/>
      <c r="HB68" s="280"/>
      <c r="HC68" s="280"/>
      <c r="HD68" s="280"/>
      <c r="HE68" s="280"/>
      <c r="HF68" s="280"/>
      <c r="HG68" s="280"/>
      <c r="HH68" s="280"/>
      <c r="HI68" s="280"/>
      <c r="HJ68" s="280"/>
      <c r="HK68" s="280"/>
      <c r="HL68" s="280"/>
      <c r="HM68" s="280"/>
      <c r="HN68" s="280"/>
      <c r="HO68" s="280"/>
    </row>
    <row r="69" spans="2:223" ht="4.95" customHeight="1" outlineLevel="1" x14ac:dyDescent="0.75">
      <c r="B69" s="11"/>
      <c r="C69" s="284"/>
      <c r="D69" s="284"/>
      <c r="E69" s="11"/>
      <c r="F69" s="11"/>
      <c r="G69" s="280"/>
      <c r="H69" s="280"/>
      <c r="I69" s="11"/>
      <c r="J69" s="11"/>
      <c r="K69" s="11"/>
      <c r="L69" s="281"/>
      <c r="M69" s="282"/>
      <c r="N69" s="11"/>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c r="BA69" s="280"/>
      <c r="BB69" s="280"/>
      <c r="BC69" s="280"/>
      <c r="BD69" s="280"/>
      <c r="BE69" s="280"/>
      <c r="BF69" s="280"/>
      <c r="BG69" s="280"/>
      <c r="BH69" s="280"/>
      <c r="BI69" s="280"/>
      <c r="BJ69" s="280"/>
      <c r="BK69" s="280"/>
      <c r="BL69" s="280"/>
      <c r="BM69" s="280"/>
      <c r="BN69" s="280"/>
      <c r="BO69" s="280"/>
      <c r="BP69" s="280"/>
      <c r="BQ69" s="280"/>
      <c r="BR69" s="280"/>
      <c r="BS69" s="280"/>
      <c r="BT69" s="280"/>
      <c r="BU69" s="280"/>
      <c r="BV69" s="280"/>
      <c r="BW69" s="280"/>
      <c r="BX69" s="280"/>
      <c r="BY69" s="280"/>
      <c r="BZ69" s="280"/>
      <c r="CA69" s="280"/>
      <c r="CB69" s="280"/>
      <c r="CC69" s="280"/>
      <c r="CD69" s="280"/>
      <c r="CE69" s="280"/>
      <c r="CF69" s="280"/>
      <c r="CG69" s="280"/>
      <c r="CH69" s="280"/>
      <c r="CI69" s="280"/>
      <c r="CJ69" s="280"/>
      <c r="CK69" s="280"/>
      <c r="CL69" s="280"/>
      <c r="CM69" s="280"/>
      <c r="CN69" s="280"/>
      <c r="CO69" s="280"/>
      <c r="CP69" s="280"/>
      <c r="CQ69" s="280"/>
      <c r="CR69" s="280"/>
      <c r="CS69" s="280"/>
      <c r="CT69" s="280"/>
      <c r="CU69" s="280"/>
      <c r="CV69" s="280"/>
      <c r="CW69" s="280"/>
      <c r="CX69" s="280"/>
      <c r="CY69" s="280"/>
      <c r="CZ69" s="280"/>
      <c r="DA69" s="280"/>
      <c r="DB69" s="280"/>
      <c r="DC69" s="280"/>
      <c r="DD69" s="280"/>
      <c r="DE69" s="280"/>
      <c r="DF69" s="280"/>
      <c r="DG69" s="280"/>
      <c r="DH69" s="280"/>
      <c r="DI69" s="280"/>
      <c r="DJ69" s="280"/>
      <c r="DK69" s="280"/>
      <c r="DL69" s="280"/>
      <c r="DM69" s="280"/>
      <c r="DN69" s="280"/>
      <c r="DO69" s="280"/>
      <c r="DP69" s="280"/>
      <c r="DQ69" s="280"/>
      <c r="DR69" s="280"/>
      <c r="DS69" s="280"/>
      <c r="DT69" s="280"/>
      <c r="DU69" s="280"/>
      <c r="DV69" s="280"/>
      <c r="DW69" s="280"/>
      <c r="DX69" s="280"/>
      <c r="DY69" s="280"/>
      <c r="DZ69" s="280"/>
      <c r="EA69" s="280"/>
      <c r="EB69" s="280"/>
      <c r="EC69" s="280"/>
      <c r="ED69" s="280"/>
      <c r="EE69" s="280"/>
      <c r="EF69" s="280"/>
      <c r="EG69" s="280"/>
      <c r="EH69" s="280"/>
      <c r="EI69" s="280"/>
      <c r="EJ69" s="280"/>
      <c r="EK69" s="280"/>
      <c r="EL69" s="280"/>
      <c r="EM69" s="280"/>
      <c r="EN69" s="280"/>
      <c r="EO69" s="280"/>
      <c r="EP69" s="280"/>
      <c r="EQ69" s="280"/>
      <c r="ER69" s="280"/>
      <c r="ES69" s="280"/>
      <c r="ET69" s="280"/>
      <c r="EU69" s="280"/>
      <c r="EV69" s="280"/>
      <c r="EW69" s="280"/>
      <c r="EX69" s="280"/>
      <c r="EY69" s="280"/>
      <c r="EZ69" s="280"/>
      <c r="FA69" s="280"/>
      <c r="FB69" s="280"/>
      <c r="FC69" s="280"/>
      <c r="FD69" s="280"/>
      <c r="FE69" s="280"/>
      <c r="FF69" s="280"/>
      <c r="FG69" s="280"/>
      <c r="FH69" s="280"/>
      <c r="FI69" s="280"/>
      <c r="FJ69" s="280"/>
      <c r="FK69" s="280"/>
      <c r="FL69" s="280"/>
      <c r="FM69" s="280"/>
      <c r="FN69" s="280"/>
      <c r="FO69" s="280"/>
      <c r="FP69" s="280"/>
      <c r="FQ69" s="280"/>
      <c r="FR69" s="280"/>
      <c r="FS69" s="280"/>
      <c r="FT69" s="280"/>
      <c r="FU69" s="280"/>
      <c r="FV69" s="280"/>
      <c r="FW69" s="280"/>
      <c r="FX69" s="280"/>
      <c r="FY69" s="280"/>
      <c r="FZ69" s="280"/>
      <c r="GA69" s="280"/>
      <c r="GB69" s="280"/>
      <c r="GC69" s="280"/>
      <c r="GD69" s="280"/>
      <c r="GE69" s="280"/>
      <c r="GF69" s="280"/>
      <c r="GG69" s="280"/>
      <c r="GH69" s="280"/>
      <c r="GI69" s="280"/>
      <c r="GJ69" s="280"/>
      <c r="GK69" s="280"/>
      <c r="GL69" s="280"/>
      <c r="GM69" s="280"/>
      <c r="GN69" s="280"/>
      <c r="GO69" s="280"/>
      <c r="GP69" s="280"/>
      <c r="GQ69" s="280"/>
      <c r="GR69" s="280"/>
      <c r="GS69" s="280"/>
      <c r="GT69" s="280"/>
      <c r="GU69" s="280"/>
      <c r="GV69" s="280"/>
      <c r="GW69" s="280"/>
      <c r="GX69" s="11"/>
      <c r="GY69" s="280"/>
      <c r="GZ69" s="280"/>
      <c r="HA69" s="280"/>
      <c r="HB69" s="280"/>
      <c r="HC69" s="280"/>
      <c r="HD69" s="280"/>
      <c r="HE69" s="280"/>
      <c r="HF69" s="280"/>
      <c r="HG69" s="280"/>
      <c r="HH69" s="280"/>
      <c r="HI69" s="280"/>
      <c r="HJ69" s="280"/>
      <c r="HK69" s="280"/>
      <c r="HL69" s="280"/>
      <c r="HM69" s="280"/>
      <c r="HN69" s="280"/>
      <c r="HO69" s="280"/>
    </row>
    <row r="70" spans="2:223" ht="14.65" customHeight="1" outlineLevel="1" x14ac:dyDescent="0.75">
      <c r="B70" s="11" t="s">
        <v>245</v>
      </c>
      <c r="C70" s="284"/>
      <c r="D70" s="284">
        <f ca="1">$D$37</f>
        <v>42794</v>
      </c>
      <c r="E70" s="11"/>
      <c r="F70" s="11"/>
      <c r="H70" s="280">
        <f ca="1">SUMIFS($O70:$GW70,$O$6:$GW$6,"&lt;="&amp;$C$2)</f>
        <v>605689065.06356525</v>
      </c>
      <c r="I70" s="11"/>
      <c r="J70" s="11"/>
      <c r="K70" s="11"/>
      <c r="L70" s="281">
        <f ca="1">XIRR($O70:$GW70,$O$6:$GW$6)</f>
        <v>7.8816619515419017E-2</v>
      </c>
      <c r="M70" s="282">
        <f ca="1">HO66/-H75</f>
        <v>1.6009788840273489</v>
      </c>
      <c r="N70" s="11"/>
      <c r="O70" s="280">
        <f ca="1">O66+O39</f>
        <v>-43347451</v>
      </c>
      <c r="P70" s="280">
        <f t="shared" ref="P70:CA70" ca="1" si="59">P66+P39</f>
        <v>0</v>
      </c>
      <c r="Q70" s="280">
        <f t="shared" ca="1" si="59"/>
        <v>0</v>
      </c>
      <c r="R70" s="280">
        <f t="shared" ca="1" si="59"/>
        <v>-45186561</v>
      </c>
      <c r="S70" s="280">
        <f t="shared" ca="1" si="59"/>
        <v>-49225235.270628005</v>
      </c>
      <c r="T70" s="280">
        <f t="shared" ca="1" si="59"/>
        <v>0</v>
      </c>
      <c r="U70" s="280">
        <f t="shared" ca="1" si="59"/>
        <v>-84968513.292825699</v>
      </c>
      <c r="V70" s="280">
        <f t="shared" ca="1" si="59"/>
        <v>2503659.018536143</v>
      </c>
      <c r="W70" s="280">
        <f t="shared" ca="1" si="59"/>
        <v>-76305212.471462086</v>
      </c>
      <c r="X70" s="280">
        <f t="shared" ca="1" si="59"/>
        <v>-126243909.67392081</v>
      </c>
      <c r="Y70" s="280">
        <f t="shared" ca="1" si="59"/>
        <v>6840108.8226193087</v>
      </c>
      <c r="Z70" s="280">
        <f t="shared" ca="1" si="59"/>
        <v>0</v>
      </c>
      <c r="AA70" s="280">
        <f t="shared" ca="1" si="59"/>
        <v>-53204081.805390596</v>
      </c>
      <c r="AB70" s="280">
        <f t="shared" ca="1" si="59"/>
        <v>-10628667.245385351</v>
      </c>
      <c r="AC70" s="280">
        <f t="shared" ca="1" si="59"/>
        <v>-55125851.606227249</v>
      </c>
      <c r="AD70" s="280">
        <f t="shared" ca="1" si="59"/>
        <v>0</v>
      </c>
      <c r="AE70" s="280">
        <f t="shared" ca="1" si="59"/>
        <v>11691773.617201325</v>
      </c>
      <c r="AF70" s="280">
        <f t="shared" ca="1" si="59"/>
        <v>0</v>
      </c>
      <c r="AG70" s="280">
        <f t="shared" ca="1" si="59"/>
        <v>-41157452.022926398</v>
      </c>
      <c r="AH70" s="280">
        <f t="shared" ca="1" si="59"/>
        <v>12362670.730824038</v>
      </c>
      <c r="AI70" s="280">
        <f t="shared" ca="1" si="59"/>
        <v>-138923827.96592939</v>
      </c>
      <c r="AJ70" s="280">
        <f t="shared" ca="1" si="59"/>
        <v>0</v>
      </c>
      <c r="AK70" s="280">
        <f t="shared" ca="1" si="59"/>
        <v>-57051489.493732423</v>
      </c>
      <c r="AL70" s="280">
        <f t="shared" ca="1" si="59"/>
        <v>0</v>
      </c>
      <c r="AM70" s="280">
        <f t="shared" ca="1" si="59"/>
        <v>-39335516</v>
      </c>
      <c r="AN70" s="280">
        <f t="shared" ca="1" si="59"/>
        <v>-23056031.695450664</v>
      </c>
      <c r="AO70" s="280">
        <f t="shared" ca="1" si="59"/>
        <v>-36638887.456497505</v>
      </c>
      <c r="AP70" s="280">
        <f t="shared" ca="1" si="59"/>
        <v>0</v>
      </c>
      <c r="AQ70" s="280">
        <f t="shared" ca="1" si="59"/>
        <v>-65957846.458316229</v>
      </c>
      <c r="AR70" s="280">
        <f t="shared" ca="1" si="59"/>
        <v>0</v>
      </c>
      <c r="AS70" s="280">
        <f t="shared" ca="1" si="59"/>
        <v>0</v>
      </c>
      <c r="AT70" s="280">
        <f t="shared" ca="1" si="59"/>
        <v>21881977.69428904</v>
      </c>
      <c r="AU70" s="280">
        <f t="shared" ca="1" si="59"/>
        <v>0</v>
      </c>
      <c r="AV70" s="280">
        <f t="shared" ca="1" si="59"/>
        <v>0</v>
      </c>
      <c r="AW70" s="280">
        <f t="shared" ca="1" si="59"/>
        <v>21450710.554289043</v>
      </c>
      <c r="AX70" s="280">
        <f t="shared" ca="1" si="59"/>
        <v>0</v>
      </c>
      <c r="AY70" s="280">
        <f t="shared" ca="1" si="59"/>
        <v>0</v>
      </c>
      <c r="AZ70" s="280">
        <f t="shared" ca="1" si="59"/>
        <v>22014064.423046514</v>
      </c>
      <c r="BA70" s="280">
        <f t="shared" ca="1" si="59"/>
        <v>0</v>
      </c>
      <c r="BB70" s="280">
        <f t="shared" ca="1" si="59"/>
        <v>0</v>
      </c>
      <c r="BC70" s="280">
        <f t="shared" ca="1" si="59"/>
        <v>22126103.35233584</v>
      </c>
      <c r="BD70" s="280">
        <f t="shared" ca="1" si="59"/>
        <v>0</v>
      </c>
      <c r="BE70" s="280">
        <f t="shared" ca="1" si="59"/>
        <v>0</v>
      </c>
      <c r="BF70" s="280">
        <f t="shared" ca="1" si="59"/>
        <v>21387943.381980497</v>
      </c>
      <c r="BG70" s="280">
        <f t="shared" ca="1" si="59"/>
        <v>0</v>
      </c>
      <c r="BH70" s="280">
        <f t="shared" ca="1" si="59"/>
        <v>0</v>
      </c>
      <c r="BI70" s="280">
        <f t="shared" ca="1" si="59"/>
        <v>19846469.778479744</v>
      </c>
      <c r="BJ70" s="280">
        <f t="shared" ca="1" si="59"/>
        <v>0</v>
      </c>
      <c r="BK70" s="280">
        <f t="shared" ca="1" si="59"/>
        <v>0</v>
      </c>
      <c r="BL70" s="280">
        <f t="shared" ca="1" si="59"/>
        <v>20223018.845640469</v>
      </c>
      <c r="BM70" s="280">
        <f t="shared" ca="1" si="59"/>
        <v>0</v>
      </c>
      <c r="BN70" s="280">
        <f t="shared" ca="1" si="59"/>
        <v>0</v>
      </c>
      <c r="BO70" s="280">
        <f t="shared" ca="1" si="59"/>
        <v>20590904.700846698</v>
      </c>
      <c r="BP70" s="280">
        <f t="shared" ca="1" si="59"/>
        <v>0</v>
      </c>
      <c r="BQ70" s="280">
        <f t="shared" ca="1" si="59"/>
        <v>0</v>
      </c>
      <c r="BR70" s="280">
        <f t="shared" ca="1" si="59"/>
        <v>20503408.210797049</v>
      </c>
      <c r="BS70" s="280">
        <f t="shared" ca="1" si="59"/>
        <v>0</v>
      </c>
      <c r="BT70" s="280">
        <f t="shared" ca="1" si="59"/>
        <v>0</v>
      </c>
      <c r="BU70" s="280">
        <f t="shared" ca="1" si="59"/>
        <v>20747857.387241945</v>
      </c>
      <c r="BV70" s="280">
        <f t="shared" ca="1" si="59"/>
        <v>0</v>
      </c>
      <c r="BW70" s="280">
        <f t="shared" ca="1" si="59"/>
        <v>0</v>
      </c>
      <c r="BX70" s="280">
        <f t="shared" ca="1" si="59"/>
        <v>21230277.443659049</v>
      </c>
      <c r="BY70" s="280">
        <f t="shared" ca="1" si="59"/>
        <v>0</v>
      </c>
      <c r="BZ70" s="280">
        <f t="shared" ca="1" si="59"/>
        <v>0</v>
      </c>
      <c r="CA70" s="280">
        <f t="shared" ca="1" si="59"/>
        <v>22049538.315158159</v>
      </c>
      <c r="CB70" s="280">
        <f t="shared" ref="CB70:EM70" ca="1" si="60">CB66+CB39</f>
        <v>0</v>
      </c>
      <c r="CC70" s="280">
        <f t="shared" ca="1" si="60"/>
        <v>0</v>
      </c>
      <c r="CD70" s="280">
        <f t="shared" ca="1" si="60"/>
        <v>21364754.165453721</v>
      </c>
      <c r="CE70" s="280">
        <f t="shared" ca="1" si="60"/>
        <v>0</v>
      </c>
      <c r="CF70" s="280">
        <f t="shared" ca="1" si="60"/>
        <v>0</v>
      </c>
      <c r="CG70" s="280">
        <f t="shared" ca="1" si="60"/>
        <v>21053167.737700023</v>
      </c>
      <c r="CH70" s="280">
        <f t="shared" ca="1" si="60"/>
        <v>0</v>
      </c>
      <c r="CI70" s="280">
        <f t="shared" ca="1" si="60"/>
        <v>0</v>
      </c>
      <c r="CJ70" s="280">
        <f t="shared" ca="1" si="60"/>
        <v>20995489.774357654</v>
      </c>
      <c r="CK70" s="280">
        <f t="shared" ca="1" si="60"/>
        <v>0</v>
      </c>
      <c r="CL70" s="280">
        <f t="shared" ca="1" si="60"/>
        <v>0</v>
      </c>
      <c r="CM70" s="280">
        <f t="shared" ca="1" si="60"/>
        <v>21861635.123234216</v>
      </c>
      <c r="CN70" s="280">
        <f t="shared" ca="1" si="60"/>
        <v>0</v>
      </c>
      <c r="CO70" s="280">
        <f t="shared" ca="1" si="60"/>
        <v>0</v>
      </c>
      <c r="CP70" s="280">
        <f t="shared" ca="1" si="60"/>
        <v>20955014.527605049</v>
      </c>
      <c r="CQ70" s="280">
        <f t="shared" ca="1" si="60"/>
        <v>0</v>
      </c>
      <c r="CR70" s="280">
        <f t="shared" ca="1" si="60"/>
        <v>0</v>
      </c>
      <c r="CS70" s="280">
        <f t="shared" ca="1" si="60"/>
        <v>20089707.162800774</v>
      </c>
      <c r="CT70" s="280">
        <f t="shared" ca="1" si="60"/>
        <v>0</v>
      </c>
      <c r="CU70" s="280">
        <f t="shared" ca="1" si="60"/>
        <v>0</v>
      </c>
      <c r="CV70" s="280">
        <f t="shared" ca="1" si="60"/>
        <v>20296140.904303312</v>
      </c>
      <c r="CW70" s="280">
        <f t="shared" ca="1" si="60"/>
        <v>0</v>
      </c>
      <c r="CX70" s="280">
        <f t="shared" ca="1" si="60"/>
        <v>0</v>
      </c>
      <c r="CY70" s="280">
        <f t="shared" ca="1" si="60"/>
        <v>20101252.609646037</v>
      </c>
      <c r="CZ70" s="280">
        <f t="shared" ca="1" si="60"/>
        <v>0</v>
      </c>
      <c r="DA70" s="280">
        <f t="shared" ca="1" si="60"/>
        <v>0</v>
      </c>
      <c r="DB70" s="280">
        <f t="shared" ca="1" si="60"/>
        <v>20635717.616641343</v>
      </c>
      <c r="DC70" s="280">
        <f t="shared" ca="1" si="60"/>
        <v>0</v>
      </c>
      <c r="DD70" s="280">
        <f t="shared" ca="1" si="60"/>
        <v>0</v>
      </c>
      <c r="DE70" s="280">
        <f t="shared" ca="1" si="60"/>
        <v>18947281.723927677</v>
      </c>
      <c r="DF70" s="280">
        <f t="shared" ca="1" si="60"/>
        <v>0</v>
      </c>
      <c r="DG70" s="280">
        <f t="shared" ca="1" si="60"/>
        <v>0</v>
      </c>
      <c r="DH70" s="280">
        <f t="shared" ca="1" si="60"/>
        <v>19603663.29809257</v>
      </c>
      <c r="DI70" s="280">
        <f t="shared" ca="1" si="60"/>
        <v>0</v>
      </c>
      <c r="DJ70" s="280">
        <f t="shared" ca="1" si="60"/>
        <v>0</v>
      </c>
      <c r="DK70" s="280">
        <f t="shared" ca="1" si="60"/>
        <v>20272076.72219862</v>
      </c>
      <c r="DL70" s="280">
        <f t="shared" ca="1" si="60"/>
        <v>0</v>
      </c>
      <c r="DM70" s="280">
        <f t="shared" ca="1" si="60"/>
        <v>0</v>
      </c>
      <c r="DN70" s="280">
        <f t="shared" ca="1" si="60"/>
        <v>22273276.825063925</v>
      </c>
      <c r="DO70" s="280">
        <f t="shared" ca="1" si="60"/>
        <v>0</v>
      </c>
      <c r="DP70" s="280">
        <f t="shared" ca="1" si="60"/>
        <v>0</v>
      </c>
      <c r="DQ70" s="280">
        <f t="shared" ca="1" si="60"/>
        <v>19749899.528948508</v>
      </c>
      <c r="DR70" s="280">
        <f t="shared" ca="1" si="60"/>
        <v>0</v>
      </c>
      <c r="DS70" s="280">
        <f t="shared" ca="1" si="60"/>
        <v>0</v>
      </c>
      <c r="DT70" s="280">
        <f t="shared" ca="1" si="60"/>
        <v>19657641.660848346</v>
      </c>
      <c r="DU70" s="280">
        <f t="shared" ca="1" si="60"/>
        <v>0</v>
      </c>
      <c r="DV70" s="280">
        <f t="shared" ca="1" si="60"/>
        <v>0</v>
      </c>
      <c r="DW70" s="280">
        <f t="shared" ca="1" si="60"/>
        <v>956738393.86449134</v>
      </c>
      <c r="DX70" s="280">
        <f t="shared" ca="1" si="60"/>
        <v>0</v>
      </c>
      <c r="DY70" s="280">
        <f t="shared" ca="1" si="60"/>
        <v>0</v>
      </c>
      <c r="DZ70" s="280">
        <f t="shared" ca="1" si="60"/>
        <v>0</v>
      </c>
      <c r="EA70" s="280">
        <f t="shared" ca="1" si="60"/>
        <v>0</v>
      </c>
      <c r="EB70" s="280">
        <f t="shared" ca="1" si="60"/>
        <v>0</v>
      </c>
      <c r="EC70" s="280">
        <f t="shared" ca="1" si="60"/>
        <v>0</v>
      </c>
      <c r="ED70" s="280">
        <f t="shared" ca="1" si="60"/>
        <v>0</v>
      </c>
      <c r="EE70" s="280">
        <f t="shared" ca="1" si="60"/>
        <v>0</v>
      </c>
      <c r="EF70" s="280">
        <f t="shared" ca="1" si="60"/>
        <v>0</v>
      </c>
      <c r="EG70" s="280">
        <f t="shared" ca="1" si="60"/>
        <v>0</v>
      </c>
      <c r="EH70" s="280">
        <f t="shared" ca="1" si="60"/>
        <v>0</v>
      </c>
      <c r="EI70" s="280">
        <f t="shared" ca="1" si="60"/>
        <v>0</v>
      </c>
      <c r="EJ70" s="280">
        <f t="shared" ca="1" si="60"/>
        <v>0</v>
      </c>
      <c r="EK70" s="280">
        <f t="shared" ca="1" si="60"/>
        <v>0</v>
      </c>
      <c r="EL70" s="280">
        <f t="shared" ca="1" si="60"/>
        <v>0</v>
      </c>
      <c r="EM70" s="280">
        <f t="shared" ca="1" si="60"/>
        <v>0</v>
      </c>
      <c r="EN70" s="280">
        <f t="shared" ref="EN70:GW70" ca="1" si="61">EN66+EN39</f>
        <v>0</v>
      </c>
      <c r="EO70" s="280">
        <f t="shared" ca="1" si="61"/>
        <v>0</v>
      </c>
      <c r="EP70" s="280">
        <f t="shared" ca="1" si="61"/>
        <v>0</v>
      </c>
      <c r="EQ70" s="280">
        <f t="shared" ca="1" si="61"/>
        <v>0</v>
      </c>
      <c r="ER70" s="280">
        <f t="shared" ca="1" si="61"/>
        <v>0</v>
      </c>
      <c r="ES70" s="280">
        <f t="shared" ca="1" si="61"/>
        <v>0</v>
      </c>
      <c r="ET70" s="280">
        <f t="shared" ca="1" si="61"/>
        <v>0</v>
      </c>
      <c r="EU70" s="280">
        <f t="shared" ca="1" si="61"/>
        <v>0</v>
      </c>
      <c r="EV70" s="280">
        <f t="shared" ca="1" si="61"/>
        <v>0</v>
      </c>
      <c r="EW70" s="280">
        <f t="shared" ca="1" si="61"/>
        <v>0</v>
      </c>
      <c r="EX70" s="280">
        <f t="shared" ca="1" si="61"/>
        <v>0</v>
      </c>
      <c r="EY70" s="280">
        <f t="shared" ca="1" si="61"/>
        <v>0</v>
      </c>
      <c r="EZ70" s="280">
        <f t="shared" ca="1" si="61"/>
        <v>0</v>
      </c>
      <c r="FA70" s="280">
        <f t="shared" ca="1" si="61"/>
        <v>0</v>
      </c>
      <c r="FB70" s="280">
        <f t="shared" ca="1" si="61"/>
        <v>0</v>
      </c>
      <c r="FC70" s="280">
        <f t="shared" ca="1" si="61"/>
        <v>0</v>
      </c>
      <c r="FD70" s="280">
        <f t="shared" ca="1" si="61"/>
        <v>0</v>
      </c>
      <c r="FE70" s="280">
        <f t="shared" ca="1" si="61"/>
        <v>0</v>
      </c>
      <c r="FF70" s="280">
        <f t="shared" ca="1" si="61"/>
        <v>0</v>
      </c>
      <c r="FG70" s="280">
        <f t="shared" ca="1" si="61"/>
        <v>0</v>
      </c>
      <c r="FH70" s="280">
        <f t="shared" ca="1" si="61"/>
        <v>0</v>
      </c>
      <c r="FI70" s="280">
        <f t="shared" ca="1" si="61"/>
        <v>0</v>
      </c>
      <c r="FJ70" s="280">
        <f t="shared" ca="1" si="61"/>
        <v>0</v>
      </c>
      <c r="FK70" s="280">
        <f t="shared" ca="1" si="61"/>
        <v>0</v>
      </c>
      <c r="FL70" s="280">
        <f t="shared" ca="1" si="61"/>
        <v>0</v>
      </c>
      <c r="FM70" s="280">
        <f t="shared" ca="1" si="61"/>
        <v>0</v>
      </c>
      <c r="FN70" s="280">
        <f t="shared" ca="1" si="61"/>
        <v>0</v>
      </c>
      <c r="FO70" s="280">
        <f t="shared" ca="1" si="61"/>
        <v>0</v>
      </c>
      <c r="FP70" s="280">
        <f t="shared" ca="1" si="61"/>
        <v>0</v>
      </c>
      <c r="FQ70" s="280">
        <f t="shared" ca="1" si="61"/>
        <v>0</v>
      </c>
      <c r="FR70" s="280">
        <f t="shared" ca="1" si="61"/>
        <v>0</v>
      </c>
      <c r="FS70" s="280">
        <f t="shared" ca="1" si="61"/>
        <v>0</v>
      </c>
      <c r="FT70" s="280">
        <f t="shared" ca="1" si="61"/>
        <v>0</v>
      </c>
      <c r="FU70" s="280">
        <f t="shared" ca="1" si="61"/>
        <v>0</v>
      </c>
      <c r="FV70" s="280">
        <f t="shared" ca="1" si="61"/>
        <v>0</v>
      </c>
      <c r="FW70" s="280">
        <f t="shared" ca="1" si="61"/>
        <v>0</v>
      </c>
      <c r="FX70" s="280">
        <f t="shared" ca="1" si="61"/>
        <v>0</v>
      </c>
      <c r="FY70" s="280">
        <f t="shared" ca="1" si="61"/>
        <v>0</v>
      </c>
      <c r="FZ70" s="280">
        <f t="shared" ca="1" si="61"/>
        <v>0</v>
      </c>
      <c r="GA70" s="280">
        <f t="shared" ca="1" si="61"/>
        <v>0</v>
      </c>
      <c r="GB70" s="280">
        <f t="shared" ca="1" si="61"/>
        <v>0</v>
      </c>
      <c r="GC70" s="280">
        <f t="shared" ca="1" si="61"/>
        <v>0</v>
      </c>
      <c r="GD70" s="280">
        <f t="shared" ca="1" si="61"/>
        <v>0</v>
      </c>
      <c r="GE70" s="280">
        <f t="shared" ca="1" si="61"/>
        <v>0</v>
      </c>
      <c r="GF70" s="280">
        <f t="shared" ca="1" si="61"/>
        <v>0</v>
      </c>
      <c r="GG70" s="280">
        <f t="shared" ca="1" si="61"/>
        <v>0</v>
      </c>
      <c r="GH70" s="280">
        <f t="shared" ca="1" si="61"/>
        <v>0</v>
      </c>
      <c r="GI70" s="280">
        <f t="shared" ca="1" si="61"/>
        <v>0</v>
      </c>
      <c r="GJ70" s="280">
        <f t="shared" ca="1" si="61"/>
        <v>0</v>
      </c>
      <c r="GK70" s="280">
        <f t="shared" ca="1" si="61"/>
        <v>0</v>
      </c>
      <c r="GL70" s="280">
        <f t="shared" ca="1" si="61"/>
        <v>0</v>
      </c>
      <c r="GM70" s="280">
        <f t="shared" ca="1" si="61"/>
        <v>0</v>
      </c>
      <c r="GN70" s="280">
        <f t="shared" ca="1" si="61"/>
        <v>0</v>
      </c>
      <c r="GO70" s="280">
        <f t="shared" ca="1" si="61"/>
        <v>0</v>
      </c>
      <c r="GP70" s="280">
        <f t="shared" ca="1" si="61"/>
        <v>0</v>
      </c>
      <c r="GQ70" s="280">
        <f t="shared" ca="1" si="61"/>
        <v>0</v>
      </c>
      <c r="GR70" s="280">
        <f t="shared" ca="1" si="61"/>
        <v>0</v>
      </c>
      <c r="GS70" s="280">
        <f t="shared" ca="1" si="61"/>
        <v>0</v>
      </c>
      <c r="GT70" s="280">
        <f t="shared" ca="1" si="61"/>
        <v>0</v>
      </c>
      <c r="GU70" s="280">
        <f t="shared" ca="1" si="61"/>
        <v>0</v>
      </c>
      <c r="GV70" s="280">
        <f t="shared" ca="1" si="61"/>
        <v>0</v>
      </c>
      <c r="GW70" s="280">
        <f t="shared" ca="1" si="61"/>
        <v>0</v>
      </c>
      <c r="GX70" s="11"/>
      <c r="GY70" s="280">
        <f ca="1">SUMIFS($O70:$GW70,$O$5:$GW$5,GY$6)</f>
        <v>-415933114.86768115</v>
      </c>
      <c r="GZ70" s="280">
        <f t="shared" ref="GZ70:HN70" ca="1" si="62">SUMIFS($O70:$GW70,$O$5:$GW$5,GZ$6)</f>
        <v>-332036925.79156601</v>
      </c>
      <c r="HA70" s="280">
        <f t="shared" ca="1" si="62"/>
        <v>-121655593.36168632</v>
      </c>
      <c r="HB70" s="280">
        <f t="shared" ca="1" si="62"/>
        <v>85374580.935842589</v>
      </c>
      <c r="HC70" s="280">
        <f t="shared" ca="1" si="62"/>
        <v>82065189.144526154</v>
      </c>
      <c r="HD70" s="280">
        <f t="shared" ca="1" si="62"/>
        <v>85697737.661970943</v>
      </c>
      <c r="HE70" s="280">
        <f t="shared" ca="1" si="62"/>
        <v>83901846.587997705</v>
      </c>
      <c r="HF70" s="280">
        <f t="shared" ca="1" si="62"/>
        <v>79980392.854518369</v>
      </c>
      <c r="HG70" s="280">
        <f t="shared" ca="1" si="62"/>
        <v>81898916.374303639</v>
      </c>
      <c r="HH70" s="280">
        <f t="shared" ca="1" si="62"/>
        <v>976396035.52533972</v>
      </c>
      <c r="HI70" s="280">
        <f t="shared" ca="1" si="62"/>
        <v>0</v>
      </c>
      <c r="HJ70" s="280">
        <f t="shared" ca="1" si="62"/>
        <v>0</v>
      </c>
      <c r="HK70" s="280">
        <f t="shared" ca="1" si="62"/>
        <v>0</v>
      </c>
      <c r="HL70" s="280">
        <f t="shared" ca="1" si="62"/>
        <v>0</v>
      </c>
      <c r="HM70" s="280">
        <f t="shared" ca="1" si="62"/>
        <v>0</v>
      </c>
      <c r="HN70" s="280">
        <f t="shared" ca="1" si="62"/>
        <v>0</v>
      </c>
      <c r="HO70" s="280">
        <f ca="1">SUM(GY70:HN70)</f>
        <v>605689065.06356561</v>
      </c>
    </row>
    <row r="71" spans="2:223" ht="4.95" customHeight="1" outlineLevel="1" x14ac:dyDescent="0.75"/>
    <row r="72" spans="2:223" ht="14.65" customHeight="1" x14ac:dyDescent="0.75">
      <c r="B72" t="s">
        <v>246</v>
      </c>
      <c r="H72" s="85">
        <f ca="1">SUMIFS($O72:$GW72,$O$6:$GW$6,"&lt;="&amp;$C$2)</f>
        <v>0</v>
      </c>
      <c r="O72" s="238">
        <f ca="1">-'Liq WF'!I82</f>
        <v>0</v>
      </c>
      <c r="P72" s="238">
        <f ca="1">-'Liq WF'!J82</f>
        <v>0</v>
      </c>
      <c r="Q72" s="238">
        <f ca="1">-'Liq WF'!K82</f>
        <v>0</v>
      </c>
      <c r="R72" s="238">
        <f ca="1">-'Liq WF'!L82</f>
        <v>0</v>
      </c>
      <c r="S72" s="238">
        <f ca="1">-'Liq WF'!M82</f>
        <v>0</v>
      </c>
      <c r="T72" s="238">
        <f ca="1">-'Liq WF'!N82</f>
        <v>0</v>
      </c>
      <c r="U72" s="238">
        <f ca="1">-'Liq WF'!O82</f>
        <v>0</v>
      </c>
      <c r="V72" s="238">
        <f ca="1">-'Liq WF'!P82</f>
        <v>0</v>
      </c>
      <c r="W72" s="238">
        <f ca="1">-'Liq WF'!Q82</f>
        <v>0</v>
      </c>
      <c r="X72" s="238">
        <f ca="1">-'Liq WF'!R82</f>
        <v>0</v>
      </c>
      <c r="Y72" s="238">
        <f ca="1">-'Liq WF'!S82</f>
        <v>0</v>
      </c>
      <c r="Z72" s="238">
        <f ca="1">-'Liq WF'!T82</f>
        <v>0</v>
      </c>
      <c r="AA72" s="238">
        <f ca="1">-'Liq WF'!U82</f>
        <v>0</v>
      </c>
      <c r="AB72" s="238">
        <f ca="1">-'Liq WF'!V82</f>
        <v>0</v>
      </c>
      <c r="AC72" s="238">
        <f ca="1">-'Liq WF'!W82</f>
        <v>0</v>
      </c>
      <c r="AD72" s="238">
        <f ca="1">-'Liq WF'!X82</f>
        <v>0</v>
      </c>
      <c r="AE72" s="238">
        <f ca="1">-'Liq WF'!Y82</f>
        <v>0</v>
      </c>
      <c r="AF72" s="238">
        <f ca="1">-'Liq WF'!Z82</f>
        <v>0</v>
      </c>
      <c r="AG72" s="238">
        <f ca="1">-'Liq WF'!AA82</f>
        <v>0</v>
      </c>
      <c r="AH72" s="238">
        <f ca="1">-'Liq WF'!AB82</f>
        <v>0</v>
      </c>
      <c r="AI72" s="238">
        <f ca="1">-'Liq WF'!AC82</f>
        <v>0</v>
      </c>
      <c r="AJ72" s="238">
        <f ca="1">-'Liq WF'!AD82</f>
        <v>0</v>
      </c>
      <c r="AK72" s="238">
        <f ca="1">-'Liq WF'!AE82</f>
        <v>0</v>
      </c>
      <c r="AL72" s="238">
        <f ca="1">-'Liq WF'!AF82</f>
        <v>0</v>
      </c>
      <c r="AM72" s="238">
        <f ca="1">-'Liq WF'!AG82</f>
        <v>0</v>
      </c>
      <c r="AN72" s="238">
        <f ca="1">-'Liq WF'!AH82</f>
        <v>0</v>
      </c>
      <c r="AO72" s="238">
        <f ca="1">-'Liq WF'!AI82</f>
        <v>0</v>
      </c>
      <c r="AP72" s="238">
        <f ca="1">-'Liq WF'!AJ82</f>
        <v>0</v>
      </c>
      <c r="AQ72" s="238">
        <f ca="1">-'Liq WF'!AK82</f>
        <v>0</v>
      </c>
      <c r="AR72" s="238">
        <f ca="1">-'Liq WF'!AL82</f>
        <v>0</v>
      </c>
      <c r="AS72" s="238">
        <f ca="1">-'Liq WF'!AM82</f>
        <v>0</v>
      </c>
      <c r="AT72" s="238">
        <f ca="1">-'Liq WF'!AN82</f>
        <v>0</v>
      </c>
      <c r="AU72" s="238">
        <f ca="1">-'Liq WF'!AO82</f>
        <v>0</v>
      </c>
      <c r="AV72" s="238">
        <f ca="1">-'Liq WF'!AP82</f>
        <v>0</v>
      </c>
      <c r="AW72" s="238">
        <f ca="1">-'Liq WF'!AQ82</f>
        <v>0</v>
      </c>
      <c r="AX72" s="238">
        <f ca="1">-'Liq WF'!AR82</f>
        <v>0</v>
      </c>
      <c r="AY72" s="238">
        <f ca="1">-'Liq WF'!AS82</f>
        <v>0</v>
      </c>
      <c r="AZ72" s="238">
        <f ca="1">-'Liq WF'!AT82</f>
        <v>0</v>
      </c>
      <c r="BA72" s="238">
        <f ca="1">-'Liq WF'!AU82</f>
        <v>0</v>
      </c>
      <c r="BB72" s="238">
        <f ca="1">-'Liq WF'!AV82</f>
        <v>0</v>
      </c>
      <c r="BC72" s="238">
        <f ca="1">-'Liq WF'!AW82</f>
        <v>0</v>
      </c>
      <c r="BD72" s="238">
        <f ca="1">-'Liq WF'!AX82</f>
        <v>0</v>
      </c>
      <c r="BE72" s="238">
        <f ca="1">-'Liq WF'!AY82</f>
        <v>0</v>
      </c>
      <c r="BF72" s="238">
        <f ca="1">-'Liq WF'!AZ82</f>
        <v>0</v>
      </c>
      <c r="BG72" s="238">
        <f ca="1">-'Liq WF'!BA82</f>
        <v>0</v>
      </c>
      <c r="BH72" s="238">
        <f ca="1">-'Liq WF'!BB82</f>
        <v>0</v>
      </c>
      <c r="BI72" s="238">
        <f ca="1">-'Liq WF'!BC82</f>
        <v>0</v>
      </c>
      <c r="BJ72" s="238">
        <f ca="1">-'Liq WF'!BD82</f>
        <v>0</v>
      </c>
      <c r="BK72" s="238">
        <f ca="1">-'Liq WF'!BE82</f>
        <v>0</v>
      </c>
      <c r="BL72" s="238">
        <f ca="1">-'Liq WF'!BF82</f>
        <v>0</v>
      </c>
      <c r="BM72" s="238">
        <f ca="1">-'Liq WF'!BG82</f>
        <v>0</v>
      </c>
      <c r="BN72" s="238">
        <f ca="1">-'Liq WF'!BH82</f>
        <v>0</v>
      </c>
      <c r="BO72" s="238">
        <f ca="1">-'Liq WF'!BI82</f>
        <v>0</v>
      </c>
      <c r="BP72" s="238">
        <f ca="1">-'Liq WF'!BJ82</f>
        <v>0</v>
      </c>
      <c r="BQ72" s="238">
        <f ca="1">-'Liq WF'!BK82</f>
        <v>0</v>
      </c>
      <c r="BR72" s="238">
        <f ca="1">-'Liq WF'!BL82</f>
        <v>0</v>
      </c>
      <c r="BS72" s="238">
        <f ca="1">-'Liq WF'!BM82</f>
        <v>0</v>
      </c>
      <c r="BT72" s="238">
        <f ca="1">-'Liq WF'!BN82</f>
        <v>0</v>
      </c>
      <c r="BU72" s="238">
        <f ca="1">-'Liq WF'!BO82</f>
        <v>0</v>
      </c>
      <c r="BV72" s="238">
        <f ca="1">-'Liq WF'!BP82</f>
        <v>0</v>
      </c>
      <c r="BW72" s="238">
        <f ca="1">-'Liq WF'!BQ82</f>
        <v>0</v>
      </c>
      <c r="BX72" s="238">
        <f ca="1">-'Liq WF'!BR82</f>
        <v>0</v>
      </c>
      <c r="BY72" s="238">
        <f ca="1">-'Liq WF'!BS82</f>
        <v>0</v>
      </c>
      <c r="BZ72" s="238">
        <f ca="1">-'Liq WF'!BT82</f>
        <v>0</v>
      </c>
      <c r="CA72" s="238">
        <f ca="1">-'Liq WF'!BU82</f>
        <v>0</v>
      </c>
      <c r="CB72" s="238">
        <f ca="1">-'Liq WF'!BV82</f>
        <v>0</v>
      </c>
      <c r="CC72" s="238">
        <f ca="1">-'Liq WF'!BW82</f>
        <v>0</v>
      </c>
      <c r="CD72" s="238">
        <f ca="1">-'Liq WF'!BX82</f>
        <v>0</v>
      </c>
      <c r="CE72" s="238">
        <f ca="1">-'Liq WF'!BY82</f>
        <v>0</v>
      </c>
      <c r="CF72" s="238">
        <f ca="1">-'Liq WF'!BZ82</f>
        <v>0</v>
      </c>
      <c r="CG72" s="238">
        <f ca="1">-'Liq WF'!CA82</f>
        <v>0</v>
      </c>
      <c r="CH72" s="238">
        <f ca="1">-'Liq WF'!CB82</f>
        <v>0</v>
      </c>
      <c r="CI72" s="238">
        <f ca="1">-'Liq WF'!CC82</f>
        <v>0</v>
      </c>
      <c r="CJ72" s="238">
        <f ca="1">-'Liq WF'!CD82</f>
        <v>0</v>
      </c>
      <c r="CK72" s="238">
        <f ca="1">-'Liq WF'!CE82</f>
        <v>0</v>
      </c>
      <c r="CL72" s="238">
        <f ca="1">-'Liq WF'!CF82</f>
        <v>0</v>
      </c>
      <c r="CM72" s="238">
        <f ca="1">-'Liq WF'!CG82</f>
        <v>0</v>
      </c>
      <c r="CN72" s="238">
        <f ca="1">-'Liq WF'!CH82</f>
        <v>0</v>
      </c>
      <c r="CO72" s="238">
        <f ca="1">-'Liq WF'!CI82</f>
        <v>0</v>
      </c>
      <c r="CP72" s="238">
        <f ca="1">-'Liq WF'!CJ82</f>
        <v>0</v>
      </c>
      <c r="CQ72" s="238">
        <f ca="1">-'Liq WF'!CK82</f>
        <v>0</v>
      </c>
      <c r="CR72" s="238">
        <f ca="1">-'Liq WF'!CL82</f>
        <v>0</v>
      </c>
      <c r="CS72" s="238">
        <f ca="1">-'Liq WF'!CM82</f>
        <v>0</v>
      </c>
      <c r="CT72" s="238">
        <f ca="1">-'Liq WF'!CN82</f>
        <v>0</v>
      </c>
      <c r="CU72" s="238">
        <f ca="1">-'Liq WF'!CO82</f>
        <v>0</v>
      </c>
      <c r="CV72" s="238">
        <f ca="1">-'Liq WF'!CP82</f>
        <v>0</v>
      </c>
      <c r="CW72" s="238">
        <f ca="1">-'Liq WF'!CQ82</f>
        <v>0</v>
      </c>
      <c r="CX72" s="238">
        <f ca="1">-'Liq WF'!CR82</f>
        <v>0</v>
      </c>
      <c r="CY72" s="238">
        <f ca="1">-'Liq WF'!CS82</f>
        <v>0</v>
      </c>
      <c r="CZ72" s="238">
        <f ca="1">-'Liq WF'!CT82</f>
        <v>0</v>
      </c>
      <c r="DA72" s="238">
        <f ca="1">-'Liq WF'!CU82</f>
        <v>0</v>
      </c>
      <c r="DB72" s="238">
        <f ca="1">-'Liq WF'!CV82</f>
        <v>0</v>
      </c>
      <c r="DC72" s="238">
        <f ca="1">-'Liq WF'!CW82</f>
        <v>0</v>
      </c>
      <c r="DD72" s="238">
        <f ca="1">-'Liq WF'!CX82</f>
        <v>0</v>
      </c>
      <c r="DE72" s="238">
        <f ca="1">-'Liq WF'!CY82</f>
        <v>0</v>
      </c>
      <c r="DF72" s="238">
        <f ca="1">-'Liq WF'!CZ82</f>
        <v>0</v>
      </c>
      <c r="DG72" s="238">
        <f ca="1">-'Liq WF'!DA82</f>
        <v>0</v>
      </c>
      <c r="DH72" s="238">
        <f ca="1">-'Liq WF'!DB82</f>
        <v>0</v>
      </c>
      <c r="DI72" s="238">
        <f ca="1">-'Liq WF'!DC82</f>
        <v>0</v>
      </c>
      <c r="DJ72" s="238">
        <f ca="1">-'Liq WF'!DD82</f>
        <v>0</v>
      </c>
      <c r="DK72" s="238">
        <f ca="1">-'Liq WF'!DE82</f>
        <v>0</v>
      </c>
      <c r="DL72" s="238">
        <f ca="1">-'Liq WF'!DF82</f>
        <v>0</v>
      </c>
      <c r="DM72" s="238">
        <f ca="1">-'Liq WF'!DG82</f>
        <v>0</v>
      </c>
      <c r="DN72" s="238">
        <f ca="1">-'Liq WF'!DH82</f>
        <v>0</v>
      </c>
      <c r="DO72" s="238">
        <f ca="1">-'Liq WF'!DI82</f>
        <v>0</v>
      </c>
      <c r="DP72" s="238">
        <f ca="1">-'Liq WF'!DJ82</f>
        <v>0</v>
      </c>
      <c r="DQ72" s="238">
        <f ca="1">-'Liq WF'!DK82</f>
        <v>0</v>
      </c>
      <c r="DR72" s="238">
        <f ca="1">-'Liq WF'!DL82</f>
        <v>0</v>
      </c>
      <c r="DS72" s="238">
        <f ca="1">-'Liq WF'!DM82</f>
        <v>0</v>
      </c>
      <c r="DT72" s="238">
        <f ca="1">-'Liq WF'!DN82</f>
        <v>0</v>
      </c>
      <c r="DU72" s="238">
        <f ca="1">-'Liq WF'!DO82</f>
        <v>0</v>
      </c>
      <c r="DV72" s="238">
        <f ca="1">-'Liq WF'!DP82</f>
        <v>0</v>
      </c>
      <c r="DW72" s="238">
        <f ca="1">-'Liq WF'!DQ82</f>
        <v>0</v>
      </c>
      <c r="DX72" s="238">
        <f ca="1">-'Liq WF'!DR82</f>
        <v>0</v>
      </c>
      <c r="DY72" s="238">
        <f ca="1">-'Liq WF'!DS82</f>
        <v>0</v>
      </c>
      <c r="DZ72" s="238">
        <f ca="1">-'Liq WF'!DT82</f>
        <v>0</v>
      </c>
      <c r="EA72" s="238">
        <f ca="1">-'Liq WF'!DU82</f>
        <v>0</v>
      </c>
      <c r="EB72" s="238">
        <f ca="1">-'Liq WF'!DV82</f>
        <v>0</v>
      </c>
      <c r="EC72" s="238">
        <f ca="1">-'Liq WF'!DW82</f>
        <v>0</v>
      </c>
      <c r="ED72" s="238">
        <f ca="1">-'Liq WF'!DX82</f>
        <v>0</v>
      </c>
      <c r="EE72" s="238">
        <f ca="1">-'Liq WF'!DY82</f>
        <v>0</v>
      </c>
      <c r="EF72" s="238">
        <f ca="1">-'Liq WF'!DZ82</f>
        <v>0</v>
      </c>
      <c r="EG72" s="238">
        <f ca="1">-'Liq WF'!EA82</f>
        <v>0</v>
      </c>
      <c r="EH72" s="238">
        <f ca="1">-'Liq WF'!EB82</f>
        <v>0</v>
      </c>
      <c r="EI72" s="238">
        <f ca="1">-'Liq WF'!EC82</f>
        <v>0</v>
      </c>
      <c r="EJ72" s="238">
        <f ca="1">-'Liq WF'!ED82</f>
        <v>0</v>
      </c>
      <c r="EK72" s="238">
        <f ca="1">-'Liq WF'!EE82</f>
        <v>0</v>
      </c>
      <c r="EL72" s="238">
        <f ca="1">-'Liq WF'!EF82</f>
        <v>0</v>
      </c>
      <c r="EM72" s="238">
        <f ca="1">-'Liq WF'!EG82</f>
        <v>0</v>
      </c>
      <c r="EN72" s="238">
        <f ca="1">-'Liq WF'!EH82</f>
        <v>0</v>
      </c>
      <c r="EO72" s="238">
        <f ca="1">-'Liq WF'!EI82</f>
        <v>0</v>
      </c>
      <c r="EP72" s="238">
        <f ca="1">-'Liq WF'!EJ82</f>
        <v>0</v>
      </c>
      <c r="EQ72" s="238">
        <f ca="1">-'Liq WF'!EK82</f>
        <v>0</v>
      </c>
      <c r="ER72" s="238">
        <f ca="1">-'Liq WF'!EL82</f>
        <v>0</v>
      </c>
      <c r="ES72" s="238">
        <f ca="1">-'Liq WF'!EM82</f>
        <v>0</v>
      </c>
      <c r="ET72" s="238">
        <f ca="1">-'Liq WF'!EN82</f>
        <v>0</v>
      </c>
      <c r="EU72" s="238">
        <f ca="1">-'Liq WF'!EO82</f>
        <v>0</v>
      </c>
      <c r="EV72" s="238">
        <f ca="1">-'Liq WF'!EP82</f>
        <v>0</v>
      </c>
      <c r="EW72" s="238">
        <f ca="1">-'Liq WF'!EQ82</f>
        <v>0</v>
      </c>
      <c r="EX72" s="238">
        <f ca="1">-'Liq WF'!ER82</f>
        <v>0</v>
      </c>
      <c r="EY72" s="238">
        <f ca="1">-'Liq WF'!ES82</f>
        <v>0</v>
      </c>
      <c r="EZ72" s="238">
        <f ca="1">-'Liq WF'!ET82</f>
        <v>0</v>
      </c>
      <c r="FA72" s="238">
        <f ca="1">-'Liq WF'!EU82</f>
        <v>0</v>
      </c>
      <c r="FB72" s="238">
        <f ca="1">-'Liq WF'!EV82</f>
        <v>0</v>
      </c>
      <c r="FC72" s="238">
        <f ca="1">-'Liq WF'!EW82</f>
        <v>0</v>
      </c>
      <c r="FD72" s="238">
        <f ca="1">-'Liq WF'!EX82</f>
        <v>0</v>
      </c>
      <c r="FE72" s="238">
        <f ca="1">-'Liq WF'!EY82</f>
        <v>0</v>
      </c>
      <c r="FF72" s="238">
        <f ca="1">-'Liq WF'!EZ82</f>
        <v>0</v>
      </c>
      <c r="FG72" s="238">
        <f ca="1">-'Liq WF'!FA82</f>
        <v>0</v>
      </c>
      <c r="FH72" s="238">
        <f ca="1">-'Liq WF'!FB82</f>
        <v>0</v>
      </c>
      <c r="FI72" s="238">
        <f ca="1">-'Liq WF'!FC82</f>
        <v>0</v>
      </c>
      <c r="FJ72" s="238">
        <f ca="1">-'Liq WF'!FD82</f>
        <v>0</v>
      </c>
      <c r="FK72" s="238">
        <f ca="1">-'Liq WF'!FE82</f>
        <v>0</v>
      </c>
      <c r="FL72" s="238">
        <f ca="1">-'Liq WF'!FF82</f>
        <v>0</v>
      </c>
      <c r="FM72" s="238">
        <f ca="1">-'Liq WF'!FG82</f>
        <v>0</v>
      </c>
      <c r="FN72" s="238">
        <f ca="1">-'Liq WF'!FH82</f>
        <v>0</v>
      </c>
      <c r="FO72" s="238">
        <f ca="1">-'Liq WF'!FI82</f>
        <v>0</v>
      </c>
      <c r="FP72" s="238">
        <f ca="1">-'Liq WF'!FJ82</f>
        <v>0</v>
      </c>
      <c r="FQ72" s="238">
        <f ca="1">-'Liq WF'!FK82</f>
        <v>0</v>
      </c>
      <c r="FR72" s="238">
        <f ca="1">-'Liq WF'!FL82</f>
        <v>0</v>
      </c>
      <c r="FS72" s="238">
        <f ca="1">-'Liq WF'!FM82</f>
        <v>0</v>
      </c>
      <c r="FT72" s="238">
        <f ca="1">-'Liq WF'!FN82</f>
        <v>0</v>
      </c>
      <c r="FU72" s="238">
        <f ca="1">-'Liq WF'!FO82</f>
        <v>0</v>
      </c>
      <c r="FV72" s="238">
        <f ca="1">-'Liq WF'!FP82</f>
        <v>0</v>
      </c>
      <c r="FW72" s="238">
        <f ca="1">-'Liq WF'!FQ82</f>
        <v>0</v>
      </c>
      <c r="FX72" s="238">
        <f ca="1">-'Liq WF'!FR82</f>
        <v>0</v>
      </c>
      <c r="FY72" s="238">
        <f ca="1">-'Liq WF'!FS82</f>
        <v>0</v>
      </c>
      <c r="FZ72" s="238">
        <f ca="1">-'Liq WF'!FT82</f>
        <v>0</v>
      </c>
      <c r="GA72" s="238">
        <f ca="1">-'Liq WF'!FU82</f>
        <v>0</v>
      </c>
      <c r="GB72" s="238">
        <f ca="1">-'Liq WF'!FV82</f>
        <v>0</v>
      </c>
      <c r="GC72" s="238">
        <f ca="1">-'Liq WF'!FW82</f>
        <v>0</v>
      </c>
      <c r="GD72" s="238">
        <f ca="1">-'Liq WF'!FX82</f>
        <v>0</v>
      </c>
      <c r="GE72" s="238">
        <f ca="1">-'Liq WF'!FY82</f>
        <v>0</v>
      </c>
      <c r="GF72" s="238">
        <f ca="1">-'Liq WF'!FZ82</f>
        <v>0</v>
      </c>
      <c r="GG72" s="238">
        <f ca="1">-'Liq WF'!GA82</f>
        <v>0</v>
      </c>
      <c r="GH72" s="238">
        <f ca="1">-'Liq WF'!GB82</f>
        <v>0</v>
      </c>
      <c r="GI72" s="238">
        <f ca="1">-'Liq WF'!GC82</f>
        <v>0</v>
      </c>
      <c r="GJ72" s="238">
        <f ca="1">-'Liq WF'!GD82</f>
        <v>0</v>
      </c>
      <c r="GK72" s="238">
        <f ca="1">-'Liq WF'!GE82</f>
        <v>0</v>
      </c>
      <c r="GL72" s="238">
        <f ca="1">-'Liq WF'!GF82</f>
        <v>0</v>
      </c>
      <c r="GM72" s="238">
        <f ca="1">-'Liq WF'!GG82</f>
        <v>0</v>
      </c>
      <c r="GN72" s="238">
        <f ca="1">-'Liq WF'!GH82</f>
        <v>0</v>
      </c>
      <c r="GO72" s="238">
        <f ca="1">-'Liq WF'!GI82</f>
        <v>0</v>
      </c>
      <c r="GP72" s="238">
        <f ca="1">-'Liq WF'!GJ82</f>
        <v>0</v>
      </c>
      <c r="GQ72" s="238">
        <f ca="1">-'Liq WF'!GK82</f>
        <v>0</v>
      </c>
      <c r="GR72" s="238">
        <f ca="1">-'Liq WF'!GL82</f>
        <v>0</v>
      </c>
      <c r="GS72" s="238">
        <f ca="1">-'Liq WF'!GM82</f>
        <v>0</v>
      </c>
      <c r="GT72" s="238">
        <f ca="1">-'Liq WF'!GN82</f>
        <v>0</v>
      </c>
      <c r="GU72" s="238">
        <f ca="1">-'Liq WF'!GO82</f>
        <v>0</v>
      </c>
      <c r="GV72" s="238">
        <f ca="1">-'Liq WF'!GP82</f>
        <v>0</v>
      </c>
      <c r="GW72" s="238">
        <f ca="1">-'Liq WF'!GQ82</f>
        <v>0</v>
      </c>
      <c r="GY72" s="85">
        <f ca="1">SUMIFS($O72:$GW72,$O$5:$GW$5,GY$6)</f>
        <v>0</v>
      </c>
      <c r="GZ72" s="85">
        <f t="shared" ref="GZ72:HN73" ca="1" si="63">SUMIFS($O72:$GW72,$O$5:$GW$5,GZ$6)</f>
        <v>0</v>
      </c>
      <c r="HA72" s="85">
        <f t="shared" ca="1" si="63"/>
        <v>0</v>
      </c>
      <c r="HB72" s="85">
        <f t="shared" ca="1" si="63"/>
        <v>0</v>
      </c>
      <c r="HC72" s="85">
        <f t="shared" ca="1" si="63"/>
        <v>0</v>
      </c>
      <c r="HD72" s="85">
        <f t="shared" ca="1" si="63"/>
        <v>0</v>
      </c>
      <c r="HE72" s="85">
        <f t="shared" ca="1" si="63"/>
        <v>0</v>
      </c>
      <c r="HF72" s="85">
        <f t="shared" ca="1" si="63"/>
        <v>0</v>
      </c>
      <c r="HG72" s="85">
        <f t="shared" ca="1" si="63"/>
        <v>0</v>
      </c>
      <c r="HH72" s="85">
        <f t="shared" ca="1" si="63"/>
        <v>0</v>
      </c>
      <c r="HI72" s="85">
        <f t="shared" ca="1" si="63"/>
        <v>0</v>
      </c>
      <c r="HJ72" s="85">
        <f t="shared" ca="1" si="63"/>
        <v>0</v>
      </c>
      <c r="HK72" s="85">
        <f t="shared" ca="1" si="63"/>
        <v>0</v>
      </c>
      <c r="HL72" s="85">
        <f t="shared" ca="1" si="63"/>
        <v>0</v>
      </c>
      <c r="HM72" s="85">
        <f t="shared" ca="1" si="63"/>
        <v>0</v>
      </c>
      <c r="HN72" s="85">
        <f t="shared" ca="1" si="63"/>
        <v>0</v>
      </c>
      <c r="HO72" s="85">
        <f ca="1">SUM(GY72:HN72)</f>
        <v>0</v>
      </c>
    </row>
    <row r="73" spans="2:223" ht="14.65" customHeight="1" x14ac:dyDescent="0.75">
      <c r="B73" s="11" t="s">
        <v>316</v>
      </c>
      <c r="C73" s="11"/>
      <c r="D73" s="11"/>
      <c r="E73" s="11"/>
      <c r="F73" s="11"/>
      <c r="G73" s="11"/>
      <c r="H73" s="286">
        <f ca="1">SUMIFS($O73:$GW73,$O$6:$GW$6,"&lt;="&amp;$C$2)</f>
        <v>1613526580.0934651</v>
      </c>
      <c r="I73" s="11"/>
      <c r="J73" s="11"/>
      <c r="K73" s="11"/>
      <c r="L73" s="11"/>
      <c r="M73" s="11"/>
      <c r="N73" s="11"/>
      <c r="O73" s="285">
        <f ca="1">O77-O75</f>
        <v>0</v>
      </c>
      <c r="P73" s="285">
        <f t="shared" ref="P73:CA73" ca="1" si="64">P77-P75</f>
        <v>0</v>
      </c>
      <c r="Q73" s="285">
        <f t="shared" ca="1" si="64"/>
        <v>0</v>
      </c>
      <c r="R73" s="285">
        <f t="shared" ca="1" si="64"/>
        <v>0</v>
      </c>
      <c r="S73" s="285">
        <f t="shared" ca="1" si="64"/>
        <v>0</v>
      </c>
      <c r="T73" s="285">
        <f t="shared" ca="1" si="64"/>
        <v>0</v>
      </c>
      <c r="U73" s="285">
        <f t="shared" ca="1" si="64"/>
        <v>0</v>
      </c>
      <c r="V73" s="285">
        <f t="shared" ca="1" si="64"/>
        <v>2503659.018536143</v>
      </c>
      <c r="W73" s="285">
        <f t="shared" ca="1" si="64"/>
        <v>0</v>
      </c>
      <c r="X73" s="285">
        <f t="shared" ca="1" si="64"/>
        <v>0</v>
      </c>
      <c r="Y73" s="285">
        <f t="shared" ca="1" si="64"/>
        <v>6840108.8226193087</v>
      </c>
      <c r="Z73" s="285">
        <f t="shared" ca="1" si="64"/>
        <v>0</v>
      </c>
      <c r="AA73" s="285">
        <f t="shared" ca="1" si="64"/>
        <v>0</v>
      </c>
      <c r="AB73" s="285">
        <f t="shared" ca="1" si="64"/>
        <v>9437846.3032676484</v>
      </c>
      <c r="AC73" s="285">
        <f t="shared" ca="1" si="64"/>
        <v>0</v>
      </c>
      <c r="AD73" s="285">
        <f t="shared" ca="1" si="64"/>
        <v>0</v>
      </c>
      <c r="AE73" s="285">
        <f t="shared" ca="1" si="64"/>
        <v>11691773.617201325</v>
      </c>
      <c r="AF73" s="285">
        <f t="shared" ca="1" si="64"/>
        <v>0</v>
      </c>
      <c r="AG73" s="285">
        <f t="shared" ca="1" si="64"/>
        <v>0</v>
      </c>
      <c r="AH73" s="285">
        <f t="shared" ca="1" si="64"/>
        <v>12362670.730824038</v>
      </c>
      <c r="AI73" s="285">
        <f t="shared" ca="1" si="64"/>
        <v>0</v>
      </c>
      <c r="AJ73" s="285">
        <f t="shared" ca="1" si="64"/>
        <v>0</v>
      </c>
      <c r="AK73" s="285">
        <f t="shared" ca="1" si="64"/>
        <v>14700542.86289157</v>
      </c>
      <c r="AL73" s="285">
        <f t="shared" ca="1" si="64"/>
        <v>0</v>
      </c>
      <c r="AM73" s="285">
        <f t="shared" ca="1" si="64"/>
        <v>0</v>
      </c>
      <c r="AN73" s="285">
        <f t="shared" ca="1" si="64"/>
        <v>17474171.587062337</v>
      </c>
      <c r="AO73" s="285">
        <f t="shared" ca="1" si="64"/>
        <v>0</v>
      </c>
      <c r="AP73" s="285">
        <f t="shared" ca="1" si="64"/>
        <v>0</v>
      </c>
      <c r="AQ73" s="285">
        <f t="shared" ca="1" si="64"/>
        <v>19868419.817985274</v>
      </c>
      <c r="AR73" s="285">
        <f t="shared" ca="1" si="64"/>
        <v>0</v>
      </c>
      <c r="AS73" s="285">
        <f t="shared" ca="1" si="64"/>
        <v>0</v>
      </c>
      <c r="AT73" s="285">
        <f t="shared" ca="1" si="64"/>
        <v>21881977.69428904</v>
      </c>
      <c r="AU73" s="285">
        <f t="shared" ca="1" si="64"/>
        <v>0</v>
      </c>
      <c r="AV73" s="285">
        <f t="shared" ca="1" si="64"/>
        <v>0</v>
      </c>
      <c r="AW73" s="285">
        <f t="shared" ca="1" si="64"/>
        <v>21450710.554289043</v>
      </c>
      <c r="AX73" s="285">
        <f t="shared" ca="1" si="64"/>
        <v>0</v>
      </c>
      <c r="AY73" s="285">
        <f t="shared" ca="1" si="64"/>
        <v>0</v>
      </c>
      <c r="AZ73" s="285">
        <f t="shared" ca="1" si="64"/>
        <v>22014064.423046514</v>
      </c>
      <c r="BA73" s="285">
        <f t="shared" ca="1" si="64"/>
        <v>0</v>
      </c>
      <c r="BB73" s="285">
        <f t="shared" ca="1" si="64"/>
        <v>0</v>
      </c>
      <c r="BC73" s="285">
        <f t="shared" ca="1" si="64"/>
        <v>22126103.35233584</v>
      </c>
      <c r="BD73" s="285">
        <f t="shared" ca="1" si="64"/>
        <v>0</v>
      </c>
      <c r="BE73" s="285">
        <f t="shared" ca="1" si="64"/>
        <v>0</v>
      </c>
      <c r="BF73" s="285">
        <f t="shared" ca="1" si="64"/>
        <v>21387943.381980497</v>
      </c>
      <c r="BG73" s="285">
        <f t="shared" ca="1" si="64"/>
        <v>0</v>
      </c>
      <c r="BH73" s="285">
        <f t="shared" ca="1" si="64"/>
        <v>0</v>
      </c>
      <c r="BI73" s="285">
        <f t="shared" ca="1" si="64"/>
        <v>19846469.778479744</v>
      </c>
      <c r="BJ73" s="285">
        <f t="shared" ca="1" si="64"/>
        <v>0</v>
      </c>
      <c r="BK73" s="285">
        <f t="shared" ca="1" si="64"/>
        <v>0</v>
      </c>
      <c r="BL73" s="285">
        <f t="shared" ca="1" si="64"/>
        <v>20223018.845640469</v>
      </c>
      <c r="BM73" s="285">
        <f t="shared" ca="1" si="64"/>
        <v>0</v>
      </c>
      <c r="BN73" s="285">
        <f t="shared" ca="1" si="64"/>
        <v>0</v>
      </c>
      <c r="BO73" s="285">
        <f t="shared" ca="1" si="64"/>
        <v>20590904.700846698</v>
      </c>
      <c r="BP73" s="285">
        <f t="shared" ca="1" si="64"/>
        <v>0</v>
      </c>
      <c r="BQ73" s="285">
        <f t="shared" ca="1" si="64"/>
        <v>0</v>
      </c>
      <c r="BR73" s="285">
        <f t="shared" ca="1" si="64"/>
        <v>20503408.210797049</v>
      </c>
      <c r="BS73" s="285">
        <f t="shared" ca="1" si="64"/>
        <v>0</v>
      </c>
      <c r="BT73" s="285">
        <f t="shared" ca="1" si="64"/>
        <v>0</v>
      </c>
      <c r="BU73" s="285">
        <f t="shared" ca="1" si="64"/>
        <v>20747857.387241945</v>
      </c>
      <c r="BV73" s="285">
        <f t="shared" ca="1" si="64"/>
        <v>0</v>
      </c>
      <c r="BW73" s="285">
        <f t="shared" ca="1" si="64"/>
        <v>0</v>
      </c>
      <c r="BX73" s="285">
        <f t="shared" ca="1" si="64"/>
        <v>21230277.443659049</v>
      </c>
      <c r="BY73" s="285">
        <f t="shared" ca="1" si="64"/>
        <v>0</v>
      </c>
      <c r="BZ73" s="285">
        <f t="shared" ca="1" si="64"/>
        <v>0</v>
      </c>
      <c r="CA73" s="285">
        <f t="shared" ca="1" si="64"/>
        <v>22049538.315158159</v>
      </c>
      <c r="CB73" s="285">
        <f t="shared" ref="CB73:EM73" ca="1" si="65">CB77-CB75</f>
        <v>0</v>
      </c>
      <c r="CC73" s="285">
        <f t="shared" ca="1" si="65"/>
        <v>0</v>
      </c>
      <c r="CD73" s="285">
        <f t="shared" ca="1" si="65"/>
        <v>21364754.165453721</v>
      </c>
      <c r="CE73" s="285">
        <f t="shared" ca="1" si="65"/>
        <v>0</v>
      </c>
      <c r="CF73" s="285">
        <f t="shared" ca="1" si="65"/>
        <v>0</v>
      </c>
      <c r="CG73" s="285">
        <f t="shared" ca="1" si="65"/>
        <v>21053167.737700023</v>
      </c>
      <c r="CH73" s="285">
        <f t="shared" ca="1" si="65"/>
        <v>0</v>
      </c>
      <c r="CI73" s="285">
        <f t="shared" ca="1" si="65"/>
        <v>0</v>
      </c>
      <c r="CJ73" s="285">
        <f t="shared" ca="1" si="65"/>
        <v>20995489.774357654</v>
      </c>
      <c r="CK73" s="285">
        <f t="shared" ca="1" si="65"/>
        <v>0</v>
      </c>
      <c r="CL73" s="285">
        <f t="shared" ca="1" si="65"/>
        <v>0</v>
      </c>
      <c r="CM73" s="285">
        <f t="shared" ca="1" si="65"/>
        <v>21861635.123234216</v>
      </c>
      <c r="CN73" s="285">
        <f t="shared" ca="1" si="65"/>
        <v>0</v>
      </c>
      <c r="CO73" s="285">
        <f t="shared" ca="1" si="65"/>
        <v>0</v>
      </c>
      <c r="CP73" s="285">
        <f t="shared" ca="1" si="65"/>
        <v>20955014.527605049</v>
      </c>
      <c r="CQ73" s="285">
        <f t="shared" ca="1" si="65"/>
        <v>0</v>
      </c>
      <c r="CR73" s="285">
        <f t="shared" ca="1" si="65"/>
        <v>0</v>
      </c>
      <c r="CS73" s="285">
        <f t="shared" ca="1" si="65"/>
        <v>20089707.162800774</v>
      </c>
      <c r="CT73" s="285">
        <f t="shared" ca="1" si="65"/>
        <v>0</v>
      </c>
      <c r="CU73" s="285">
        <f t="shared" ca="1" si="65"/>
        <v>0</v>
      </c>
      <c r="CV73" s="285">
        <f t="shared" ca="1" si="65"/>
        <v>20296140.904303312</v>
      </c>
      <c r="CW73" s="285">
        <f t="shared" ca="1" si="65"/>
        <v>0</v>
      </c>
      <c r="CX73" s="285">
        <f t="shared" ca="1" si="65"/>
        <v>0</v>
      </c>
      <c r="CY73" s="285">
        <f t="shared" ca="1" si="65"/>
        <v>20101252.609646037</v>
      </c>
      <c r="CZ73" s="285">
        <f t="shared" ca="1" si="65"/>
        <v>0</v>
      </c>
      <c r="DA73" s="285">
        <f t="shared" ca="1" si="65"/>
        <v>0</v>
      </c>
      <c r="DB73" s="285">
        <f t="shared" ca="1" si="65"/>
        <v>20635717.616641343</v>
      </c>
      <c r="DC73" s="285">
        <f t="shared" ca="1" si="65"/>
        <v>0</v>
      </c>
      <c r="DD73" s="285">
        <f t="shared" ca="1" si="65"/>
        <v>0</v>
      </c>
      <c r="DE73" s="285">
        <f t="shared" ca="1" si="65"/>
        <v>18947281.723927677</v>
      </c>
      <c r="DF73" s="285">
        <f t="shared" ca="1" si="65"/>
        <v>0</v>
      </c>
      <c r="DG73" s="285">
        <f t="shared" ca="1" si="65"/>
        <v>0</v>
      </c>
      <c r="DH73" s="285">
        <f t="shared" ca="1" si="65"/>
        <v>19603663.29809257</v>
      </c>
      <c r="DI73" s="285">
        <f t="shared" ca="1" si="65"/>
        <v>0</v>
      </c>
      <c r="DJ73" s="285">
        <f t="shared" ca="1" si="65"/>
        <v>0</v>
      </c>
      <c r="DK73" s="285">
        <f t="shared" ca="1" si="65"/>
        <v>20272076.72219862</v>
      </c>
      <c r="DL73" s="285">
        <f t="shared" ca="1" si="65"/>
        <v>0</v>
      </c>
      <c r="DM73" s="285">
        <f t="shared" ca="1" si="65"/>
        <v>0</v>
      </c>
      <c r="DN73" s="285">
        <f t="shared" ca="1" si="65"/>
        <v>22273276.825063925</v>
      </c>
      <c r="DO73" s="285">
        <f t="shared" ca="1" si="65"/>
        <v>0</v>
      </c>
      <c r="DP73" s="285">
        <f t="shared" ca="1" si="65"/>
        <v>0</v>
      </c>
      <c r="DQ73" s="285">
        <f t="shared" ca="1" si="65"/>
        <v>19749899.528948508</v>
      </c>
      <c r="DR73" s="285">
        <f t="shared" ca="1" si="65"/>
        <v>0</v>
      </c>
      <c r="DS73" s="285">
        <f t="shared" ca="1" si="65"/>
        <v>0</v>
      </c>
      <c r="DT73" s="285">
        <f t="shared" ca="1" si="65"/>
        <v>19657641.660848346</v>
      </c>
      <c r="DU73" s="285">
        <f t="shared" ca="1" si="65"/>
        <v>0</v>
      </c>
      <c r="DV73" s="285">
        <f t="shared" ca="1" si="65"/>
        <v>0</v>
      </c>
      <c r="DW73" s="285">
        <f t="shared" ca="1" si="65"/>
        <v>956738393.86449134</v>
      </c>
      <c r="DX73" s="285">
        <f t="shared" ca="1" si="65"/>
        <v>0</v>
      </c>
      <c r="DY73" s="285">
        <f t="shared" ca="1" si="65"/>
        <v>0</v>
      </c>
      <c r="DZ73" s="285">
        <f t="shared" ca="1" si="65"/>
        <v>0</v>
      </c>
      <c r="EA73" s="285">
        <f t="shared" ca="1" si="65"/>
        <v>0</v>
      </c>
      <c r="EB73" s="285">
        <f t="shared" ca="1" si="65"/>
        <v>0</v>
      </c>
      <c r="EC73" s="285">
        <f t="shared" ca="1" si="65"/>
        <v>0</v>
      </c>
      <c r="ED73" s="285">
        <f t="shared" ca="1" si="65"/>
        <v>0</v>
      </c>
      <c r="EE73" s="285">
        <f t="shared" ca="1" si="65"/>
        <v>0</v>
      </c>
      <c r="EF73" s="285">
        <f t="shared" ca="1" si="65"/>
        <v>0</v>
      </c>
      <c r="EG73" s="285">
        <f t="shared" ca="1" si="65"/>
        <v>0</v>
      </c>
      <c r="EH73" s="285">
        <f t="shared" ca="1" si="65"/>
        <v>0</v>
      </c>
      <c r="EI73" s="285">
        <f t="shared" ca="1" si="65"/>
        <v>0</v>
      </c>
      <c r="EJ73" s="285">
        <f t="shared" ca="1" si="65"/>
        <v>0</v>
      </c>
      <c r="EK73" s="285">
        <f t="shared" ca="1" si="65"/>
        <v>0</v>
      </c>
      <c r="EL73" s="285">
        <f t="shared" ca="1" si="65"/>
        <v>0</v>
      </c>
      <c r="EM73" s="285">
        <f t="shared" ca="1" si="65"/>
        <v>0</v>
      </c>
      <c r="EN73" s="285">
        <f t="shared" ref="EN73:GW73" ca="1" si="66">EN77-EN75</f>
        <v>0</v>
      </c>
      <c r="EO73" s="285">
        <f t="shared" ca="1" si="66"/>
        <v>0</v>
      </c>
      <c r="EP73" s="285">
        <f t="shared" ca="1" si="66"/>
        <v>0</v>
      </c>
      <c r="EQ73" s="285">
        <f t="shared" ca="1" si="66"/>
        <v>0</v>
      </c>
      <c r="ER73" s="285">
        <f t="shared" ca="1" si="66"/>
        <v>0</v>
      </c>
      <c r="ES73" s="285">
        <f t="shared" ca="1" si="66"/>
        <v>0</v>
      </c>
      <c r="ET73" s="285">
        <f t="shared" ca="1" si="66"/>
        <v>0</v>
      </c>
      <c r="EU73" s="285">
        <f t="shared" ca="1" si="66"/>
        <v>0</v>
      </c>
      <c r="EV73" s="285">
        <f t="shared" ca="1" si="66"/>
        <v>0</v>
      </c>
      <c r="EW73" s="285">
        <f t="shared" ca="1" si="66"/>
        <v>0</v>
      </c>
      <c r="EX73" s="285">
        <f t="shared" ca="1" si="66"/>
        <v>0</v>
      </c>
      <c r="EY73" s="285">
        <f t="shared" ca="1" si="66"/>
        <v>0</v>
      </c>
      <c r="EZ73" s="285">
        <f t="shared" ca="1" si="66"/>
        <v>0</v>
      </c>
      <c r="FA73" s="285">
        <f t="shared" ca="1" si="66"/>
        <v>0</v>
      </c>
      <c r="FB73" s="285">
        <f t="shared" ca="1" si="66"/>
        <v>0</v>
      </c>
      <c r="FC73" s="285">
        <f t="shared" ca="1" si="66"/>
        <v>0</v>
      </c>
      <c r="FD73" s="285">
        <f t="shared" ca="1" si="66"/>
        <v>0</v>
      </c>
      <c r="FE73" s="285">
        <f t="shared" ca="1" si="66"/>
        <v>0</v>
      </c>
      <c r="FF73" s="285">
        <f t="shared" ca="1" si="66"/>
        <v>0</v>
      </c>
      <c r="FG73" s="285">
        <f t="shared" ca="1" si="66"/>
        <v>0</v>
      </c>
      <c r="FH73" s="285">
        <f t="shared" ca="1" si="66"/>
        <v>0</v>
      </c>
      <c r="FI73" s="285">
        <f t="shared" ca="1" si="66"/>
        <v>0</v>
      </c>
      <c r="FJ73" s="285">
        <f t="shared" ca="1" si="66"/>
        <v>0</v>
      </c>
      <c r="FK73" s="285">
        <f t="shared" ca="1" si="66"/>
        <v>0</v>
      </c>
      <c r="FL73" s="285">
        <f t="shared" ca="1" si="66"/>
        <v>0</v>
      </c>
      <c r="FM73" s="285">
        <f t="shared" ca="1" si="66"/>
        <v>0</v>
      </c>
      <c r="FN73" s="285">
        <f t="shared" ca="1" si="66"/>
        <v>0</v>
      </c>
      <c r="FO73" s="285">
        <f t="shared" ca="1" si="66"/>
        <v>0</v>
      </c>
      <c r="FP73" s="285">
        <f t="shared" ca="1" si="66"/>
        <v>0</v>
      </c>
      <c r="FQ73" s="285">
        <f t="shared" ca="1" si="66"/>
        <v>0</v>
      </c>
      <c r="FR73" s="285">
        <f t="shared" ca="1" si="66"/>
        <v>0</v>
      </c>
      <c r="FS73" s="285">
        <f t="shared" ca="1" si="66"/>
        <v>0</v>
      </c>
      <c r="FT73" s="285">
        <f t="shared" ca="1" si="66"/>
        <v>0</v>
      </c>
      <c r="FU73" s="285">
        <f t="shared" ca="1" si="66"/>
        <v>0</v>
      </c>
      <c r="FV73" s="285">
        <f t="shared" ca="1" si="66"/>
        <v>0</v>
      </c>
      <c r="FW73" s="285">
        <f t="shared" ca="1" si="66"/>
        <v>0</v>
      </c>
      <c r="FX73" s="285">
        <f t="shared" ca="1" si="66"/>
        <v>0</v>
      </c>
      <c r="FY73" s="285">
        <f t="shared" ca="1" si="66"/>
        <v>0</v>
      </c>
      <c r="FZ73" s="285">
        <f t="shared" ca="1" si="66"/>
        <v>0</v>
      </c>
      <c r="GA73" s="285">
        <f t="shared" ca="1" si="66"/>
        <v>0</v>
      </c>
      <c r="GB73" s="285">
        <f t="shared" ca="1" si="66"/>
        <v>0</v>
      </c>
      <c r="GC73" s="285">
        <f t="shared" ca="1" si="66"/>
        <v>0</v>
      </c>
      <c r="GD73" s="285">
        <f t="shared" ca="1" si="66"/>
        <v>0</v>
      </c>
      <c r="GE73" s="285">
        <f t="shared" ca="1" si="66"/>
        <v>0</v>
      </c>
      <c r="GF73" s="285">
        <f t="shared" ca="1" si="66"/>
        <v>0</v>
      </c>
      <c r="GG73" s="285">
        <f t="shared" ca="1" si="66"/>
        <v>0</v>
      </c>
      <c r="GH73" s="285">
        <f t="shared" ca="1" si="66"/>
        <v>0</v>
      </c>
      <c r="GI73" s="285">
        <f t="shared" ca="1" si="66"/>
        <v>0</v>
      </c>
      <c r="GJ73" s="285">
        <f t="shared" ca="1" si="66"/>
        <v>0</v>
      </c>
      <c r="GK73" s="285">
        <f t="shared" ca="1" si="66"/>
        <v>0</v>
      </c>
      <c r="GL73" s="285">
        <f t="shared" ca="1" si="66"/>
        <v>0</v>
      </c>
      <c r="GM73" s="285">
        <f t="shared" ca="1" si="66"/>
        <v>0</v>
      </c>
      <c r="GN73" s="285">
        <f t="shared" ca="1" si="66"/>
        <v>0</v>
      </c>
      <c r="GO73" s="285">
        <f t="shared" ca="1" si="66"/>
        <v>0</v>
      </c>
      <c r="GP73" s="285">
        <f t="shared" ca="1" si="66"/>
        <v>0</v>
      </c>
      <c r="GQ73" s="285">
        <f t="shared" ca="1" si="66"/>
        <v>0</v>
      </c>
      <c r="GR73" s="285">
        <f t="shared" ca="1" si="66"/>
        <v>0</v>
      </c>
      <c r="GS73" s="285">
        <f t="shared" ca="1" si="66"/>
        <v>0</v>
      </c>
      <c r="GT73" s="285">
        <f t="shared" ca="1" si="66"/>
        <v>0</v>
      </c>
      <c r="GU73" s="285">
        <f t="shared" ca="1" si="66"/>
        <v>0</v>
      </c>
      <c r="GV73" s="285">
        <f t="shared" ca="1" si="66"/>
        <v>0</v>
      </c>
      <c r="GW73" s="285">
        <f t="shared" ca="1" si="66"/>
        <v>0</v>
      </c>
      <c r="GX73" s="11"/>
      <c r="GY73" s="286">
        <f ca="1">SUMIFS($O73:$GW73,$O$5:$GW$5,GY$6)</f>
        <v>9343767.8411554508</v>
      </c>
      <c r="GZ73" s="286">
        <f t="shared" ca="1" si="63"/>
        <v>48192833.514184579</v>
      </c>
      <c r="HA73" s="286">
        <f t="shared" ca="1" si="63"/>
        <v>80675279.653625697</v>
      </c>
      <c r="HB73" s="286">
        <f t="shared" ca="1" si="63"/>
        <v>85374580.935842589</v>
      </c>
      <c r="HC73" s="286">
        <f t="shared" ca="1" si="63"/>
        <v>82065189.144526154</v>
      </c>
      <c r="HD73" s="286">
        <f t="shared" ca="1" si="63"/>
        <v>85697737.661970943</v>
      </c>
      <c r="HE73" s="286">
        <f t="shared" ca="1" si="63"/>
        <v>83901846.587997705</v>
      </c>
      <c r="HF73" s="286">
        <f t="shared" ca="1" si="63"/>
        <v>79980392.854518369</v>
      </c>
      <c r="HG73" s="286">
        <f t="shared" ca="1" si="63"/>
        <v>81898916.374303639</v>
      </c>
      <c r="HH73" s="286">
        <f t="shared" ca="1" si="63"/>
        <v>976396035.52533972</v>
      </c>
      <c r="HI73" s="286">
        <f t="shared" ca="1" si="63"/>
        <v>0</v>
      </c>
      <c r="HJ73" s="286">
        <f t="shared" ca="1" si="63"/>
        <v>0</v>
      </c>
      <c r="HK73" s="286">
        <f t="shared" ca="1" si="63"/>
        <v>0</v>
      </c>
      <c r="HL73" s="286">
        <f t="shared" ca="1" si="63"/>
        <v>0</v>
      </c>
      <c r="HM73" s="286">
        <f t="shared" ca="1" si="63"/>
        <v>0</v>
      </c>
      <c r="HN73" s="286">
        <f t="shared" ca="1" si="63"/>
        <v>0</v>
      </c>
      <c r="HO73" s="286">
        <f ca="1">SUM(GY73:HN73)</f>
        <v>1613526580.0934649</v>
      </c>
    </row>
    <row r="74" spans="2:223" ht="4.95" customHeight="1" x14ac:dyDescent="0.75">
      <c r="H74" s="85"/>
    </row>
    <row r="75" spans="2:223" ht="14.65" customHeight="1" x14ac:dyDescent="0.75">
      <c r="B75" t="s">
        <v>315</v>
      </c>
      <c r="G75" s="94"/>
      <c r="H75" s="85">
        <f ca="1">SUMIFS($O75:$GW75,$O$6:$GW$6,"&lt;="&amp;$C$2)</f>
        <v>-1007837515.0298994</v>
      </c>
      <c r="O75" s="94">
        <f t="shared" ref="O75:AT75" ca="1" si="67">O39</f>
        <v>-43347451</v>
      </c>
      <c r="P75" s="94">
        <f t="shared" ca="1" si="67"/>
        <v>0</v>
      </c>
      <c r="Q75" s="94">
        <f t="shared" ca="1" si="67"/>
        <v>0</v>
      </c>
      <c r="R75" s="94">
        <f t="shared" ca="1" si="67"/>
        <v>-45186561</v>
      </c>
      <c r="S75" s="94">
        <f t="shared" ca="1" si="67"/>
        <v>-49225235.270628005</v>
      </c>
      <c r="T75" s="94">
        <f t="shared" ca="1" si="67"/>
        <v>0</v>
      </c>
      <c r="U75" s="94">
        <f t="shared" ca="1" si="67"/>
        <v>-84968513.292825699</v>
      </c>
      <c r="V75" s="94">
        <f t="shared" ca="1" si="67"/>
        <v>0</v>
      </c>
      <c r="W75" s="94">
        <f t="shared" ca="1" si="67"/>
        <v>-76305212.471462086</v>
      </c>
      <c r="X75" s="94">
        <f t="shared" ca="1" si="67"/>
        <v>-126243909.67392081</v>
      </c>
      <c r="Y75" s="94">
        <f t="shared" ca="1" si="67"/>
        <v>0</v>
      </c>
      <c r="Z75" s="94">
        <f t="shared" ca="1" si="67"/>
        <v>0</v>
      </c>
      <c r="AA75" s="94">
        <f t="shared" ca="1" si="67"/>
        <v>-53204081.805390596</v>
      </c>
      <c r="AB75" s="94">
        <f t="shared" ca="1" si="67"/>
        <v>-20066513.548652999</v>
      </c>
      <c r="AC75" s="94">
        <f t="shared" ca="1" si="67"/>
        <v>-55125851.606227249</v>
      </c>
      <c r="AD75" s="94">
        <f t="shared" ca="1" si="67"/>
        <v>0</v>
      </c>
      <c r="AE75" s="94">
        <f t="shared" ca="1" si="67"/>
        <v>0</v>
      </c>
      <c r="AF75" s="94">
        <f t="shared" ca="1" si="67"/>
        <v>0</v>
      </c>
      <c r="AG75" s="94">
        <f t="shared" ca="1" si="67"/>
        <v>-41157452.022926398</v>
      </c>
      <c r="AH75" s="94">
        <f t="shared" ca="1" si="67"/>
        <v>0</v>
      </c>
      <c r="AI75" s="94">
        <f t="shared" ca="1" si="67"/>
        <v>-138923827.96592939</v>
      </c>
      <c r="AJ75" s="94">
        <f t="shared" ca="1" si="67"/>
        <v>0</v>
      </c>
      <c r="AK75" s="94">
        <f t="shared" ca="1" si="67"/>
        <v>-71752032.356623992</v>
      </c>
      <c r="AL75" s="94">
        <f t="shared" ca="1" si="67"/>
        <v>0</v>
      </c>
      <c r="AM75" s="94">
        <f t="shared" ca="1" si="67"/>
        <v>-39335516</v>
      </c>
      <c r="AN75" s="94">
        <f t="shared" ca="1" si="67"/>
        <v>-40530203.282513</v>
      </c>
      <c r="AO75" s="94">
        <f t="shared" ca="1" si="67"/>
        <v>-36638887.456497505</v>
      </c>
      <c r="AP75" s="94">
        <f t="shared" ca="1" si="67"/>
        <v>0</v>
      </c>
      <c r="AQ75" s="94">
        <f t="shared" ca="1" si="67"/>
        <v>-85826266.276301503</v>
      </c>
      <c r="AR75" s="94">
        <f t="shared" ca="1" si="67"/>
        <v>0</v>
      </c>
      <c r="AS75" s="94">
        <f t="shared" ca="1" si="67"/>
        <v>0</v>
      </c>
      <c r="AT75" s="94">
        <f t="shared" ca="1" si="67"/>
        <v>0</v>
      </c>
      <c r="AU75" s="94">
        <f t="shared" ref="AU75:BZ75" ca="1" si="68">AU39</f>
        <v>0</v>
      </c>
      <c r="AV75" s="94">
        <f t="shared" ca="1" si="68"/>
        <v>0</v>
      </c>
      <c r="AW75" s="94">
        <f t="shared" ca="1" si="68"/>
        <v>0</v>
      </c>
      <c r="AX75" s="94">
        <f t="shared" ca="1" si="68"/>
        <v>0</v>
      </c>
      <c r="AY75" s="94">
        <f t="shared" ca="1" si="68"/>
        <v>0</v>
      </c>
      <c r="AZ75" s="94">
        <f t="shared" ca="1" si="68"/>
        <v>0</v>
      </c>
      <c r="BA75" s="94">
        <f t="shared" ca="1" si="68"/>
        <v>0</v>
      </c>
      <c r="BB75" s="94">
        <f t="shared" ca="1" si="68"/>
        <v>0</v>
      </c>
      <c r="BC75" s="94">
        <f t="shared" ca="1" si="68"/>
        <v>0</v>
      </c>
      <c r="BD75" s="94">
        <f t="shared" ca="1" si="68"/>
        <v>0</v>
      </c>
      <c r="BE75" s="94">
        <f t="shared" ca="1" si="68"/>
        <v>0</v>
      </c>
      <c r="BF75" s="94">
        <f t="shared" ca="1" si="68"/>
        <v>0</v>
      </c>
      <c r="BG75" s="94">
        <f t="shared" ca="1" si="68"/>
        <v>0</v>
      </c>
      <c r="BH75" s="94">
        <f t="shared" ca="1" si="68"/>
        <v>0</v>
      </c>
      <c r="BI75" s="94">
        <f t="shared" ca="1" si="68"/>
        <v>0</v>
      </c>
      <c r="BJ75" s="94">
        <f t="shared" ca="1" si="68"/>
        <v>0</v>
      </c>
      <c r="BK75" s="94">
        <f t="shared" ca="1" si="68"/>
        <v>0</v>
      </c>
      <c r="BL75" s="94">
        <f t="shared" ca="1" si="68"/>
        <v>0</v>
      </c>
      <c r="BM75" s="94">
        <f t="shared" ca="1" si="68"/>
        <v>0</v>
      </c>
      <c r="BN75" s="94">
        <f t="shared" ca="1" si="68"/>
        <v>0</v>
      </c>
      <c r="BO75" s="94">
        <f t="shared" ca="1" si="68"/>
        <v>0</v>
      </c>
      <c r="BP75" s="94">
        <f t="shared" ca="1" si="68"/>
        <v>0</v>
      </c>
      <c r="BQ75" s="94">
        <f t="shared" ca="1" si="68"/>
        <v>0</v>
      </c>
      <c r="BR75" s="94">
        <f t="shared" ca="1" si="68"/>
        <v>0</v>
      </c>
      <c r="BS75" s="94">
        <f t="shared" ca="1" si="68"/>
        <v>0</v>
      </c>
      <c r="BT75" s="94">
        <f t="shared" ca="1" si="68"/>
        <v>0</v>
      </c>
      <c r="BU75" s="94">
        <f t="shared" ca="1" si="68"/>
        <v>0</v>
      </c>
      <c r="BV75" s="94">
        <f t="shared" ca="1" si="68"/>
        <v>0</v>
      </c>
      <c r="BW75" s="94">
        <f t="shared" ca="1" si="68"/>
        <v>0</v>
      </c>
      <c r="BX75" s="94">
        <f t="shared" ca="1" si="68"/>
        <v>0</v>
      </c>
      <c r="BY75" s="94">
        <f t="shared" ca="1" si="68"/>
        <v>0</v>
      </c>
      <c r="BZ75" s="94">
        <f t="shared" ca="1" si="68"/>
        <v>0</v>
      </c>
      <c r="CA75" s="94">
        <f t="shared" ref="CA75:DF75" ca="1" si="69">CA39</f>
        <v>0</v>
      </c>
      <c r="CB75" s="94">
        <f t="shared" ca="1" si="69"/>
        <v>0</v>
      </c>
      <c r="CC75" s="94">
        <f t="shared" ca="1" si="69"/>
        <v>0</v>
      </c>
      <c r="CD75" s="94">
        <f t="shared" ca="1" si="69"/>
        <v>0</v>
      </c>
      <c r="CE75" s="94">
        <f t="shared" ca="1" si="69"/>
        <v>0</v>
      </c>
      <c r="CF75" s="94">
        <f t="shared" ca="1" si="69"/>
        <v>0</v>
      </c>
      <c r="CG75" s="94">
        <f t="shared" ca="1" si="69"/>
        <v>0</v>
      </c>
      <c r="CH75" s="94">
        <f t="shared" ca="1" si="69"/>
        <v>0</v>
      </c>
      <c r="CI75" s="94">
        <f t="shared" ca="1" si="69"/>
        <v>0</v>
      </c>
      <c r="CJ75" s="94">
        <f t="shared" ca="1" si="69"/>
        <v>0</v>
      </c>
      <c r="CK75" s="94">
        <f t="shared" ca="1" si="69"/>
        <v>0</v>
      </c>
      <c r="CL75" s="94">
        <f t="shared" ca="1" si="69"/>
        <v>0</v>
      </c>
      <c r="CM75" s="94">
        <f t="shared" ca="1" si="69"/>
        <v>0</v>
      </c>
      <c r="CN75" s="94">
        <f t="shared" ca="1" si="69"/>
        <v>0</v>
      </c>
      <c r="CO75" s="94">
        <f t="shared" ca="1" si="69"/>
        <v>0</v>
      </c>
      <c r="CP75" s="94">
        <f t="shared" ca="1" si="69"/>
        <v>0</v>
      </c>
      <c r="CQ75" s="94">
        <f t="shared" ca="1" si="69"/>
        <v>0</v>
      </c>
      <c r="CR75" s="94">
        <f t="shared" ca="1" si="69"/>
        <v>0</v>
      </c>
      <c r="CS75" s="94">
        <f t="shared" ca="1" si="69"/>
        <v>0</v>
      </c>
      <c r="CT75" s="94">
        <f t="shared" ca="1" si="69"/>
        <v>0</v>
      </c>
      <c r="CU75" s="94">
        <f t="shared" ca="1" si="69"/>
        <v>0</v>
      </c>
      <c r="CV75" s="94">
        <f t="shared" ca="1" si="69"/>
        <v>0</v>
      </c>
      <c r="CW75" s="94">
        <f t="shared" ca="1" si="69"/>
        <v>0</v>
      </c>
      <c r="CX75" s="94">
        <f t="shared" ca="1" si="69"/>
        <v>0</v>
      </c>
      <c r="CY75" s="94">
        <f t="shared" ca="1" si="69"/>
        <v>0</v>
      </c>
      <c r="CZ75" s="94">
        <f t="shared" ca="1" si="69"/>
        <v>0</v>
      </c>
      <c r="DA75" s="94">
        <f t="shared" ca="1" si="69"/>
        <v>0</v>
      </c>
      <c r="DB75" s="94">
        <f t="shared" ca="1" si="69"/>
        <v>0</v>
      </c>
      <c r="DC75" s="94">
        <f t="shared" ca="1" si="69"/>
        <v>0</v>
      </c>
      <c r="DD75" s="94">
        <f t="shared" ca="1" si="69"/>
        <v>0</v>
      </c>
      <c r="DE75" s="94">
        <f t="shared" ca="1" si="69"/>
        <v>0</v>
      </c>
      <c r="DF75" s="94">
        <f t="shared" ca="1" si="69"/>
        <v>0</v>
      </c>
      <c r="DG75" s="94">
        <f t="shared" ref="DG75:EL75" ca="1" si="70">DG39</f>
        <v>0</v>
      </c>
      <c r="DH75" s="94">
        <f t="shared" ca="1" si="70"/>
        <v>0</v>
      </c>
      <c r="DI75" s="94">
        <f t="shared" ca="1" si="70"/>
        <v>0</v>
      </c>
      <c r="DJ75" s="94">
        <f t="shared" ca="1" si="70"/>
        <v>0</v>
      </c>
      <c r="DK75" s="94">
        <f t="shared" ca="1" si="70"/>
        <v>0</v>
      </c>
      <c r="DL75" s="94">
        <f t="shared" ca="1" si="70"/>
        <v>0</v>
      </c>
      <c r="DM75" s="94">
        <f t="shared" ca="1" si="70"/>
        <v>0</v>
      </c>
      <c r="DN75" s="94">
        <f t="shared" ca="1" si="70"/>
        <v>0</v>
      </c>
      <c r="DO75" s="94">
        <f t="shared" ca="1" si="70"/>
        <v>0</v>
      </c>
      <c r="DP75" s="94">
        <f t="shared" ca="1" si="70"/>
        <v>0</v>
      </c>
      <c r="DQ75" s="94">
        <f t="shared" ca="1" si="70"/>
        <v>0</v>
      </c>
      <c r="DR75" s="94">
        <f t="shared" ca="1" si="70"/>
        <v>0</v>
      </c>
      <c r="DS75" s="94">
        <f t="shared" ca="1" si="70"/>
        <v>0</v>
      </c>
      <c r="DT75" s="94">
        <f t="shared" ca="1" si="70"/>
        <v>0</v>
      </c>
      <c r="DU75" s="94">
        <f t="shared" ca="1" si="70"/>
        <v>0</v>
      </c>
      <c r="DV75" s="94">
        <f t="shared" ca="1" si="70"/>
        <v>0</v>
      </c>
      <c r="DW75" s="94">
        <f t="shared" ca="1" si="70"/>
        <v>0</v>
      </c>
      <c r="DX75" s="94">
        <f t="shared" ca="1" si="70"/>
        <v>0</v>
      </c>
      <c r="DY75" s="94">
        <f t="shared" ca="1" si="70"/>
        <v>0</v>
      </c>
      <c r="DZ75" s="94">
        <f t="shared" ca="1" si="70"/>
        <v>0</v>
      </c>
      <c r="EA75" s="94">
        <f t="shared" ca="1" si="70"/>
        <v>0</v>
      </c>
      <c r="EB75" s="94">
        <f t="shared" ca="1" si="70"/>
        <v>0</v>
      </c>
      <c r="EC75" s="94">
        <f t="shared" ca="1" si="70"/>
        <v>0</v>
      </c>
      <c r="ED75" s="94">
        <f t="shared" ca="1" si="70"/>
        <v>0</v>
      </c>
      <c r="EE75" s="94">
        <f t="shared" ca="1" si="70"/>
        <v>0</v>
      </c>
      <c r="EF75" s="94">
        <f t="shared" ca="1" si="70"/>
        <v>0</v>
      </c>
      <c r="EG75" s="94">
        <f t="shared" ca="1" si="70"/>
        <v>0</v>
      </c>
      <c r="EH75" s="94">
        <f t="shared" ca="1" si="70"/>
        <v>0</v>
      </c>
      <c r="EI75" s="94">
        <f t="shared" ca="1" si="70"/>
        <v>0</v>
      </c>
      <c r="EJ75" s="94">
        <f t="shared" ca="1" si="70"/>
        <v>0</v>
      </c>
      <c r="EK75" s="94">
        <f t="shared" ca="1" si="70"/>
        <v>0</v>
      </c>
      <c r="EL75" s="94">
        <f t="shared" ca="1" si="70"/>
        <v>0</v>
      </c>
      <c r="EM75" s="94">
        <f t="shared" ref="EM75:FR75" ca="1" si="71">EM39</f>
        <v>0</v>
      </c>
      <c r="EN75" s="94">
        <f t="shared" ca="1" si="71"/>
        <v>0</v>
      </c>
      <c r="EO75" s="94">
        <f t="shared" ca="1" si="71"/>
        <v>0</v>
      </c>
      <c r="EP75" s="94">
        <f t="shared" ca="1" si="71"/>
        <v>0</v>
      </c>
      <c r="EQ75" s="94">
        <f t="shared" ca="1" si="71"/>
        <v>0</v>
      </c>
      <c r="ER75" s="94">
        <f t="shared" ca="1" si="71"/>
        <v>0</v>
      </c>
      <c r="ES75" s="94">
        <f t="shared" ca="1" si="71"/>
        <v>0</v>
      </c>
      <c r="ET75" s="94">
        <f t="shared" ca="1" si="71"/>
        <v>0</v>
      </c>
      <c r="EU75" s="94">
        <f t="shared" ca="1" si="71"/>
        <v>0</v>
      </c>
      <c r="EV75" s="94">
        <f t="shared" ca="1" si="71"/>
        <v>0</v>
      </c>
      <c r="EW75" s="94">
        <f t="shared" ca="1" si="71"/>
        <v>0</v>
      </c>
      <c r="EX75" s="94">
        <f t="shared" ca="1" si="71"/>
        <v>0</v>
      </c>
      <c r="EY75" s="94">
        <f t="shared" ca="1" si="71"/>
        <v>0</v>
      </c>
      <c r="EZ75" s="94">
        <f t="shared" ca="1" si="71"/>
        <v>0</v>
      </c>
      <c r="FA75" s="94">
        <f t="shared" ca="1" si="71"/>
        <v>0</v>
      </c>
      <c r="FB75" s="94">
        <f t="shared" ca="1" si="71"/>
        <v>0</v>
      </c>
      <c r="FC75" s="94">
        <f t="shared" ca="1" si="71"/>
        <v>0</v>
      </c>
      <c r="FD75" s="94">
        <f t="shared" ca="1" si="71"/>
        <v>0</v>
      </c>
      <c r="FE75" s="94">
        <f t="shared" ca="1" si="71"/>
        <v>0</v>
      </c>
      <c r="FF75" s="94">
        <f t="shared" ca="1" si="71"/>
        <v>0</v>
      </c>
      <c r="FG75" s="94">
        <f t="shared" ca="1" si="71"/>
        <v>0</v>
      </c>
      <c r="FH75" s="94">
        <f t="shared" ca="1" si="71"/>
        <v>0</v>
      </c>
      <c r="FI75" s="94">
        <f t="shared" ca="1" si="71"/>
        <v>0</v>
      </c>
      <c r="FJ75" s="94">
        <f t="shared" ca="1" si="71"/>
        <v>0</v>
      </c>
      <c r="FK75" s="94">
        <f t="shared" ca="1" si="71"/>
        <v>0</v>
      </c>
      <c r="FL75" s="94">
        <f t="shared" ca="1" si="71"/>
        <v>0</v>
      </c>
      <c r="FM75" s="94">
        <f t="shared" ca="1" si="71"/>
        <v>0</v>
      </c>
      <c r="FN75" s="94">
        <f t="shared" ca="1" si="71"/>
        <v>0</v>
      </c>
      <c r="FO75" s="94">
        <f t="shared" ca="1" si="71"/>
        <v>0</v>
      </c>
      <c r="FP75" s="94">
        <f t="shared" ca="1" si="71"/>
        <v>0</v>
      </c>
      <c r="FQ75" s="94">
        <f t="shared" ca="1" si="71"/>
        <v>0</v>
      </c>
      <c r="FR75" s="94">
        <f t="shared" ca="1" si="71"/>
        <v>0</v>
      </c>
      <c r="FS75" s="94">
        <f t="shared" ref="FS75:GW75" ca="1" si="72">FS39</f>
        <v>0</v>
      </c>
      <c r="FT75" s="94">
        <f t="shared" ca="1" si="72"/>
        <v>0</v>
      </c>
      <c r="FU75" s="94">
        <f t="shared" ca="1" si="72"/>
        <v>0</v>
      </c>
      <c r="FV75" s="94">
        <f t="shared" ca="1" si="72"/>
        <v>0</v>
      </c>
      <c r="FW75" s="94">
        <f t="shared" ca="1" si="72"/>
        <v>0</v>
      </c>
      <c r="FX75" s="94">
        <f t="shared" ca="1" si="72"/>
        <v>0</v>
      </c>
      <c r="FY75" s="94">
        <f t="shared" ca="1" si="72"/>
        <v>0</v>
      </c>
      <c r="FZ75" s="94">
        <f t="shared" ca="1" si="72"/>
        <v>0</v>
      </c>
      <c r="GA75" s="94">
        <f t="shared" ca="1" si="72"/>
        <v>0</v>
      </c>
      <c r="GB75" s="94">
        <f t="shared" ca="1" si="72"/>
        <v>0</v>
      </c>
      <c r="GC75" s="94">
        <f t="shared" ca="1" si="72"/>
        <v>0</v>
      </c>
      <c r="GD75" s="94">
        <f t="shared" ca="1" si="72"/>
        <v>0</v>
      </c>
      <c r="GE75" s="94">
        <f t="shared" ca="1" si="72"/>
        <v>0</v>
      </c>
      <c r="GF75" s="94">
        <f t="shared" ca="1" si="72"/>
        <v>0</v>
      </c>
      <c r="GG75" s="94">
        <f t="shared" ca="1" si="72"/>
        <v>0</v>
      </c>
      <c r="GH75" s="94">
        <f t="shared" ca="1" si="72"/>
        <v>0</v>
      </c>
      <c r="GI75" s="94">
        <f t="shared" ca="1" si="72"/>
        <v>0</v>
      </c>
      <c r="GJ75" s="94">
        <f t="shared" ca="1" si="72"/>
        <v>0</v>
      </c>
      <c r="GK75" s="94">
        <f t="shared" ca="1" si="72"/>
        <v>0</v>
      </c>
      <c r="GL75" s="94">
        <f t="shared" ca="1" si="72"/>
        <v>0</v>
      </c>
      <c r="GM75" s="94">
        <f t="shared" ca="1" si="72"/>
        <v>0</v>
      </c>
      <c r="GN75" s="94">
        <f t="shared" ca="1" si="72"/>
        <v>0</v>
      </c>
      <c r="GO75" s="94">
        <f t="shared" ca="1" si="72"/>
        <v>0</v>
      </c>
      <c r="GP75" s="94">
        <f t="shared" ca="1" si="72"/>
        <v>0</v>
      </c>
      <c r="GQ75" s="94">
        <f t="shared" ca="1" si="72"/>
        <v>0</v>
      </c>
      <c r="GR75" s="94">
        <f t="shared" ca="1" si="72"/>
        <v>0</v>
      </c>
      <c r="GS75" s="94">
        <f t="shared" ca="1" si="72"/>
        <v>0</v>
      </c>
      <c r="GT75" s="94">
        <f t="shared" ca="1" si="72"/>
        <v>0</v>
      </c>
      <c r="GU75" s="94">
        <f t="shared" ca="1" si="72"/>
        <v>0</v>
      </c>
      <c r="GV75" s="94">
        <f t="shared" ca="1" si="72"/>
        <v>0</v>
      </c>
      <c r="GW75" s="94">
        <f t="shared" ca="1" si="72"/>
        <v>0</v>
      </c>
      <c r="GY75" s="85">
        <f ca="1">SUMIFS($O75:$GW75,$O$5:$GW$5,GY$6)</f>
        <v>-425276882.70883662</v>
      </c>
      <c r="GZ75" s="85">
        <f t="shared" ref="GZ75:HN75" ca="1" si="73">SUMIFS($O75:$GW75,$O$5:$GW$5,GZ$6)</f>
        <v>-380229759.30575061</v>
      </c>
      <c r="HA75" s="85">
        <f t="shared" ca="1" si="73"/>
        <v>-202330873.01531202</v>
      </c>
      <c r="HB75" s="85">
        <f t="shared" ca="1" si="73"/>
        <v>0</v>
      </c>
      <c r="HC75" s="85">
        <f t="shared" ca="1" si="73"/>
        <v>0</v>
      </c>
      <c r="HD75" s="85">
        <f t="shared" ca="1" si="73"/>
        <v>0</v>
      </c>
      <c r="HE75" s="85">
        <f t="shared" ca="1" si="73"/>
        <v>0</v>
      </c>
      <c r="HF75" s="85">
        <f t="shared" ca="1" si="73"/>
        <v>0</v>
      </c>
      <c r="HG75" s="85">
        <f t="shared" ca="1" si="73"/>
        <v>0</v>
      </c>
      <c r="HH75" s="85">
        <f t="shared" ca="1" si="73"/>
        <v>0</v>
      </c>
      <c r="HI75" s="85">
        <f t="shared" ca="1" si="73"/>
        <v>0</v>
      </c>
      <c r="HJ75" s="85">
        <f t="shared" ca="1" si="73"/>
        <v>0</v>
      </c>
      <c r="HK75" s="85">
        <f t="shared" ca="1" si="73"/>
        <v>0</v>
      </c>
      <c r="HL75" s="85">
        <f t="shared" ca="1" si="73"/>
        <v>0</v>
      </c>
      <c r="HM75" s="85">
        <f t="shared" ca="1" si="73"/>
        <v>0</v>
      </c>
      <c r="HN75" s="85">
        <f t="shared" ca="1" si="73"/>
        <v>0</v>
      </c>
      <c r="HO75" s="85">
        <f ca="1">SUM(GY75:HN75)</f>
        <v>-1007837515.0298991</v>
      </c>
    </row>
    <row r="76" spans="2:223" ht="4.95" customHeight="1" x14ac:dyDescent="0.75"/>
    <row r="77" spans="2:223" ht="14.65" customHeight="1" thickBot="1" x14ac:dyDescent="0.9">
      <c r="B77" s="247" t="s">
        <v>248</v>
      </c>
      <c r="C77" s="248"/>
      <c r="D77" s="248">
        <f ca="1">$D$37</f>
        <v>42794</v>
      </c>
      <c r="E77" s="247"/>
      <c r="F77" s="247"/>
      <c r="G77" s="247"/>
      <c r="H77" s="249">
        <f ca="1">SUMIFS($O77:$GW77,$O$6:$GW$6,"&lt;="&amp;$C$2)</f>
        <v>605689065.06356525</v>
      </c>
      <c r="I77" s="249"/>
      <c r="J77" s="249"/>
      <c r="K77" s="249"/>
      <c r="L77" s="250">
        <f ca="1">XIRR($O77:$GW77,$O$6:$GW$6)</f>
        <v>7.8816619515419017E-2</v>
      </c>
      <c r="M77" s="251">
        <f ca="1">HO73/-H75</f>
        <v>1.6009788840273489</v>
      </c>
      <c r="N77" s="11"/>
      <c r="O77" s="246">
        <f t="shared" ref="O77:AT77" ca="1" si="74">O70+O72</f>
        <v>-43347451</v>
      </c>
      <c r="P77" s="246">
        <f t="shared" ca="1" si="74"/>
        <v>0</v>
      </c>
      <c r="Q77" s="246">
        <f t="shared" ca="1" si="74"/>
        <v>0</v>
      </c>
      <c r="R77" s="246">
        <f t="shared" ca="1" si="74"/>
        <v>-45186561</v>
      </c>
      <c r="S77" s="246">
        <f t="shared" ca="1" si="74"/>
        <v>-49225235.270628005</v>
      </c>
      <c r="T77" s="246">
        <f t="shared" ca="1" si="74"/>
        <v>0</v>
      </c>
      <c r="U77" s="246">
        <f t="shared" ca="1" si="74"/>
        <v>-84968513.292825699</v>
      </c>
      <c r="V77" s="246">
        <f t="shared" ca="1" si="74"/>
        <v>2503659.018536143</v>
      </c>
      <c r="W77" s="246">
        <f t="shared" ca="1" si="74"/>
        <v>-76305212.471462086</v>
      </c>
      <c r="X77" s="246">
        <f t="shared" ca="1" si="74"/>
        <v>-126243909.67392081</v>
      </c>
      <c r="Y77" s="246">
        <f t="shared" ca="1" si="74"/>
        <v>6840108.8226193087</v>
      </c>
      <c r="Z77" s="246">
        <f t="shared" ca="1" si="74"/>
        <v>0</v>
      </c>
      <c r="AA77" s="246">
        <f t="shared" ca="1" si="74"/>
        <v>-53204081.805390596</v>
      </c>
      <c r="AB77" s="246">
        <f t="shared" ca="1" si="74"/>
        <v>-10628667.245385351</v>
      </c>
      <c r="AC77" s="246">
        <f t="shared" ca="1" si="74"/>
        <v>-55125851.606227249</v>
      </c>
      <c r="AD77" s="246">
        <f t="shared" ca="1" si="74"/>
        <v>0</v>
      </c>
      <c r="AE77" s="246">
        <f t="shared" ca="1" si="74"/>
        <v>11691773.617201325</v>
      </c>
      <c r="AF77" s="246">
        <f t="shared" ca="1" si="74"/>
        <v>0</v>
      </c>
      <c r="AG77" s="246">
        <f t="shared" ca="1" si="74"/>
        <v>-41157452.022926398</v>
      </c>
      <c r="AH77" s="246">
        <f t="shared" ca="1" si="74"/>
        <v>12362670.730824038</v>
      </c>
      <c r="AI77" s="246">
        <f t="shared" ca="1" si="74"/>
        <v>-138923827.96592939</v>
      </c>
      <c r="AJ77" s="246">
        <f t="shared" ca="1" si="74"/>
        <v>0</v>
      </c>
      <c r="AK77" s="246">
        <f t="shared" ca="1" si="74"/>
        <v>-57051489.493732423</v>
      </c>
      <c r="AL77" s="246">
        <f t="shared" ca="1" si="74"/>
        <v>0</v>
      </c>
      <c r="AM77" s="246">
        <f t="shared" ca="1" si="74"/>
        <v>-39335516</v>
      </c>
      <c r="AN77" s="246">
        <f t="shared" ca="1" si="74"/>
        <v>-23056031.695450664</v>
      </c>
      <c r="AO77" s="246">
        <f t="shared" ca="1" si="74"/>
        <v>-36638887.456497505</v>
      </c>
      <c r="AP77" s="246">
        <f t="shared" ca="1" si="74"/>
        <v>0</v>
      </c>
      <c r="AQ77" s="246">
        <f t="shared" ca="1" si="74"/>
        <v>-65957846.458316229</v>
      </c>
      <c r="AR77" s="246">
        <f t="shared" ca="1" si="74"/>
        <v>0</v>
      </c>
      <c r="AS77" s="246">
        <f t="shared" ca="1" si="74"/>
        <v>0</v>
      </c>
      <c r="AT77" s="246">
        <f t="shared" ca="1" si="74"/>
        <v>21881977.69428904</v>
      </c>
      <c r="AU77" s="246">
        <f t="shared" ref="AU77:BZ77" ca="1" si="75">AU70+AU72</f>
        <v>0</v>
      </c>
      <c r="AV77" s="246">
        <f t="shared" ca="1" si="75"/>
        <v>0</v>
      </c>
      <c r="AW77" s="246">
        <f t="shared" ca="1" si="75"/>
        <v>21450710.554289043</v>
      </c>
      <c r="AX77" s="246">
        <f t="shared" ca="1" si="75"/>
        <v>0</v>
      </c>
      <c r="AY77" s="246">
        <f t="shared" ca="1" si="75"/>
        <v>0</v>
      </c>
      <c r="AZ77" s="246">
        <f t="shared" ca="1" si="75"/>
        <v>22014064.423046514</v>
      </c>
      <c r="BA77" s="246">
        <f t="shared" ca="1" si="75"/>
        <v>0</v>
      </c>
      <c r="BB77" s="246">
        <f t="shared" ca="1" si="75"/>
        <v>0</v>
      </c>
      <c r="BC77" s="246">
        <f t="shared" ca="1" si="75"/>
        <v>22126103.35233584</v>
      </c>
      <c r="BD77" s="246">
        <f t="shared" ca="1" si="75"/>
        <v>0</v>
      </c>
      <c r="BE77" s="246">
        <f t="shared" ca="1" si="75"/>
        <v>0</v>
      </c>
      <c r="BF77" s="246">
        <f t="shared" ca="1" si="75"/>
        <v>21387943.381980497</v>
      </c>
      <c r="BG77" s="246">
        <f t="shared" ca="1" si="75"/>
        <v>0</v>
      </c>
      <c r="BH77" s="246">
        <f t="shared" ca="1" si="75"/>
        <v>0</v>
      </c>
      <c r="BI77" s="246">
        <f t="shared" ca="1" si="75"/>
        <v>19846469.778479744</v>
      </c>
      <c r="BJ77" s="246">
        <f t="shared" ca="1" si="75"/>
        <v>0</v>
      </c>
      <c r="BK77" s="246">
        <f t="shared" ca="1" si="75"/>
        <v>0</v>
      </c>
      <c r="BL77" s="246">
        <f t="shared" ca="1" si="75"/>
        <v>20223018.845640469</v>
      </c>
      <c r="BM77" s="246">
        <f t="shared" ca="1" si="75"/>
        <v>0</v>
      </c>
      <c r="BN77" s="246">
        <f t="shared" ca="1" si="75"/>
        <v>0</v>
      </c>
      <c r="BO77" s="246">
        <f t="shared" ca="1" si="75"/>
        <v>20590904.700846698</v>
      </c>
      <c r="BP77" s="246">
        <f t="shared" ca="1" si="75"/>
        <v>0</v>
      </c>
      <c r="BQ77" s="246">
        <f t="shared" ca="1" si="75"/>
        <v>0</v>
      </c>
      <c r="BR77" s="246">
        <f t="shared" ca="1" si="75"/>
        <v>20503408.210797049</v>
      </c>
      <c r="BS77" s="246">
        <f t="shared" ca="1" si="75"/>
        <v>0</v>
      </c>
      <c r="BT77" s="246">
        <f t="shared" ca="1" si="75"/>
        <v>0</v>
      </c>
      <c r="BU77" s="246">
        <f t="shared" ca="1" si="75"/>
        <v>20747857.387241945</v>
      </c>
      <c r="BV77" s="246">
        <f t="shared" ca="1" si="75"/>
        <v>0</v>
      </c>
      <c r="BW77" s="246">
        <f t="shared" ca="1" si="75"/>
        <v>0</v>
      </c>
      <c r="BX77" s="246">
        <f t="shared" ca="1" si="75"/>
        <v>21230277.443659049</v>
      </c>
      <c r="BY77" s="246">
        <f t="shared" ca="1" si="75"/>
        <v>0</v>
      </c>
      <c r="BZ77" s="246">
        <f t="shared" ca="1" si="75"/>
        <v>0</v>
      </c>
      <c r="CA77" s="246">
        <f t="shared" ref="CA77:DF77" ca="1" si="76">CA70+CA72</f>
        <v>22049538.315158159</v>
      </c>
      <c r="CB77" s="246">
        <f t="shared" ca="1" si="76"/>
        <v>0</v>
      </c>
      <c r="CC77" s="246">
        <f t="shared" ca="1" si="76"/>
        <v>0</v>
      </c>
      <c r="CD77" s="246">
        <f t="shared" ca="1" si="76"/>
        <v>21364754.165453721</v>
      </c>
      <c r="CE77" s="246">
        <f t="shared" ca="1" si="76"/>
        <v>0</v>
      </c>
      <c r="CF77" s="246">
        <f t="shared" ca="1" si="76"/>
        <v>0</v>
      </c>
      <c r="CG77" s="246">
        <f t="shared" ca="1" si="76"/>
        <v>21053167.737700023</v>
      </c>
      <c r="CH77" s="246">
        <f t="shared" ca="1" si="76"/>
        <v>0</v>
      </c>
      <c r="CI77" s="246">
        <f t="shared" ca="1" si="76"/>
        <v>0</v>
      </c>
      <c r="CJ77" s="246">
        <f t="shared" ca="1" si="76"/>
        <v>20995489.774357654</v>
      </c>
      <c r="CK77" s="246">
        <f t="shared" ca="1" si="76"/>
        <v>0</v>
      </c>
      <c r="CL77" s="246">
        <f t="shared" ca="1" si="76"/>
        <v>0</v>
      </c>
      <c r="CM77" s="246">
        <f t="shared" ca="1" si="76"/>
        <v>21861635.123234216</v>
      </c>
      <c r="CN77" s="246">
        <f t="shared" ca="1" si="76"/>
        <v>0</v>
      </c>
      <c r="CO77" s="246">
        <f t="shared" ca="1" si="76"/>
        <v>0</v>
      </c>
      <c r="CP77" s="246">
        <f t="shared" ca="1" si="76"/>
        <v>20955014.527605049</v>
      </c>
      <c r="CQ77" s="246">
        <f t="shared" ca="1" si="76"/>
        <v>0</v>
      </c>
      <c r="CR77" s="246">
        <f t="shared" ca="1" si="76"/>
        <v>0</v>
      </c>
      <c r="CS77" s="246">
        <f t="shared" ca="1" si="76"/>
        <v>20089707.162800774</v>
      </c>
      <c r="CT77" s="246">
        <f t="shared" ca="1" si="76"/>
        <v>0</v>
      </c>
      <c r="CU77" s="246">
        <f t="shared" ca="1" si="76"/>
        <v>0</v>
      </c>
      <c r="CV77" s="246">
        <f t="shared" ca="1" si="76"/>
        <v>20296140.904303312</v>
      </c>
      <c r="CW77" s="246">
        <f t="shared" ca="1" si="76"/>
        <v>0</v>
      </c>
      <c r="CX77" s="246">
        <f t="shared" ca="1" si="76"/>
        <v>0</v>
      </c>
      <c r="CY77" s="246">
        <f t="shared" ca="1" si="76"/>
        <v>20101252.609646037</v>
      </c>
      <c r="CZ77" s="246">
        <f t="shared" ca="1" si="76"/>
        <v>0</v>
      </c>
      <c r="DA77" s="246">
        <f t="shared" ca="1" si="76"/>
        <v>0</v>
      </c>
      <c r="DB77" s="246">
        <f t="shared" ca="1" si="76"/>
        <v>20635717.616641343</v>
      </c>
      <c r="DC77" s="246">
        <f t="shared" ca="1" si="76"/>
        <v>0</v>
      </c>
      <c r="DD77" s="246">
        <f t="shared" ca="1" si="76"/>
        <v>0</v>
      </c>
      <c r="DE77" s="246">
        <f t="shared" ca="1" si="76"/>
        <v>18947281.723927677</v>
      </c>
      <c r="DF77" s="246">
        <f t="shared" ca="1" si="76"/>
        <v>0</v>
      </c>
      <c r="DG77" s="246">
        <f t="shared" ref="DG77:EL77" ca="1" si="77">DG70+DG72</f>
        <v>0</v>
      </c>
      <c r="DH77" s="246">
        <f t="shared" ca="1" si="77"/>
        <v>19603663.29809257</v>
      </c>
      <c r="DI77" s="246">
        <f t="shared" ca="1" si="77"/>
        <v>0</v>
      </c>
      <c r="DJ77" s="246">
        <f t="shared" ca="1" si="77"/>
        <v>0</v>
      </c>
      <c r="DK77" s="246">
        <f t="shared" ca="1" si="77"/>
        <v>20272076.72219862</v>
      </c>
      <c r="DL77" s="246">
        <f t="shared" ca="1" si="77"/>
        <v>0</v>
      </c>
      <c r="DM77" s="246">
        <f t="shared" ca="1" si="77"/>
        <v>0</v>
      </c>
      <c r="DN77" s="246">
        <f t="shared" ca="1" si="77"/>
        <v>22273276.825063925</v>
      </c>
      <c r="DO77" s="246">
        <f t="shared" ca="1" si="77"/>
        <v>0</v>
      </c>
      <c r="DP77" s="246">
        <f t="shared" ca="1" si="77"/>
        <v>0</v>
      </c>
      <c r="DQ77" s="246">
        <f t="shared" ca="1" si="77"/>
        <v>19749899.528948508</v>
      </c>
      <c r="DR77" s="246">
        <f t="shared" ca="1" si="77"/>
        <v>0</v>
      </c>
      <c r="DS77" s="246">
        <f t="shared" ca="1" si="77"/>
        <v>0</v>
      </c>
      <c r="DT77" s="246">
        <f t="shared" ca="1" si="77"/>
        <v>19657641.660848346</v>
      </c>
      <c r="DU77" s="246">
        <f t="shared" ca="1" si="77"/>
        <v>0</v>
      </c>
      <c r="DV77" s="246">
        <f t="shared" ca="1" si="77"/>
        <v>0</v>
      </c>
      <c r="DW77" s="246">
        <f t="shared" ca="1" si="77"/>
        <v>956738393.86449134</v>
      </c>
      <c r="DX77" s="246">
        <f t="shared" ca="1" si="77"/>
        <v>0</v>
      </c>
      <c r="DY77" s="246">
        <f t="shared" ca="1" si="77"/>
        <v>0</v>
      </c>
      <c r="DZ77" s="246">
        <f t="shared" ca="1" si="77"/>
        <v>0</v>
      </c>
      <c r="EA77" s="246">
        <f t="shared" ca="1" si="77"/>
        <v>0</v>
      </c>
      <c r="EB77" s="246">
        <f t="shared" ca="1" si="77"/>
        <v>0</v>
      </c>
      <c r="EC77" s="246">
        <f t="shared" ca="1" si="77"/>
        <v>0</v>
      </c>
      <c r="ED77" s="246">
        <f t="shared" ca="1" si="77"/>
        <v>0</v>
      </c>
      <c r="EE77" s="246">
        <f t="shared" ca="1" si="77"/>
        <v>0</v>
      </c>
      <c r="EF77" s="246">
        <f t="shared" ca="1" si="77"/>
        <v>0</v>
      </c>
      <c r="EG77" s="246">
        <f t="shared" ca="1" si="77"/>
        <v>0</v>
      </c>
      <c r="EH77" s="246">
        <f t="shared" ca="1" si="77"/>
        <v>0</v>
      </c>
      <c r="EI77" s="246">
        <f t="shared" ca="1" si="77"/>
        <v>0</v>
      </c>
      <c r="EJ77" s="246">
        <f t="shared" ca="1" si="77"/>
        <v>0</v>
      </c>
      <c r="EK77" s="246">
        <f t="shared" ca="1" si="77"/>
        <v>0</v>
      </c>
      <c r="EL77" s="246">
        <f t="shared" ca="1" si="77"/>
        <v>0</v>
      </c>
      <c r="EM77" s="246">
        <f t="shared" ref="EM77:FR77" ca="1" si="78">EM70+EM72</f>
        <v>0</v>
      </c>
      <c r="EN77" s="246">
        <f t="shared" ca="1" si="78"/>
        <v>0</v>
      </c>
      <c r="EO77" s="246">
        <f t="shared" ca="1" si="78"/>
        <v>0</v>
      </c>
      <c r="EP77" s="246">
        <f t="shared" ca="1" si="78"/>
        <v>0</v>
      </c>
      <c r="EQ77" s="246">
        <f t="shared" ca="1" si="78"/>
        <v>0</v>
      </c>
      <c r="ER77" s="246">
        <f t="shared" ca="1" si="78"/>
        <v>0</v>
      </c>
      <c r="ES77" s="246">
        <f t="shared" ca="1" si="78"/>
        <v>0</v>
      </c>
      <c r="ET77" s="246">
        <f t="shared" ca="1" si="78"/>
        <v>0</v>
      </c>
      <c r="EU77" s="246">
        <f t="shared" ca="1" si="78"/>
        <v>0</v>
      </c>
      <c r="EV77" s="246">
        <f t="shared" ca="1" si="78"/>
        <v>0</v>
      </c>
      <c r="EW77" s="246">
        <f t="shared" ca="1" si="78"/>
        <v>0</v>
      </c>
      <c r="EX77" s="246">
        <f t="shared" ca="1" si="78"/>
        <v>0</v>
      </c>
      <c r="EY77" s="246">
        <f t="shared" ca="1" si="78"/>
        <v>0</v>
      </c>
      <c r="EZ77" s="246">
        <f t="shared" ca="1" si="78"/>
        <v>0</v>
      </c>
      <c r="FA77" s="246">
        <f t="shared" ca="1" si="78"/>
        <v>0</v>
      </c>
      <c r="FB77" s="246">
        <f t="shared" ca="1" si="78"/>
        <v>0</v>
      </c>
      <c r="FC77" s="246">
        <f t="shared" ca="1" si="78"/>
        <v>0</v>
      </c>
      <c r="FD77" s="246">
        <f t="shared" ca="1" si="78"/>
        <v>0</v>
      </c>
      <c r="FE77" s="246">
        <f t="shared" ca="1" si="78"/>
        <v>0</v>
      </c>
      <c r="FF77" s="246">
        <f t="shared" ca="1" si="78"/>
        <v>0</v>
      </c>
      <c r="FG77" s="246">
        <f t="shared" ca="1" si="78"/>
        <v>0</v>
      </c>
      <c r="FH77" s="246">
        <f t="shared" ca="1" si="78"/>
        <v>0</v>
      </c>
      <c r="FI77" s="246">
        <f t="shared" ca="1" si="78"/>
        <v>0</v>
      </c>
      <c r="FJ77" s="246">
        <f t="shared" ca="1" si="78"/>
        <v>0</v>
      </c>
      <c r="FK77" s="246">
        <f t="shared" ca="1" si="78"/>
        <v>0</v>
      </c>
      <c r="FL77" s="246">
        <f t="shared" ca="1" si="78"/>
        <v>0</v>
      </c>
      <c r="FM77" s="246">
        <f t="shared" ca="1" si="78"/>
        <v>0</v>
      </c>
      <c r="FN77" s="246">
        <f t="shared" ca="1" si="78"/>
        <v>0</v>
      </c>
      <c r="FO77" s="246">
        <f t="shared" ca="1" si="78"/>
        <v>0</v>
      </c>
      <c r="FP77" s="246">
        <f t="shared" ca="1" si="78"/>
        <v>0</v>
      </c>
      <c r="FQ77" s="246">
        <f t="shared" ca="1" si="78"/>
        <v>0</v>
      </c>
      <c r="FR77" s="246">
        <f t="shared" ca="1" si="78"/>
        <v>0</v>
      </c>
      <c r="FS77" s="246">
        <f t="shared" ref="FS77:GW77" ca="1" si="79">FS70+FS72</f>
        <v>0</v>
      </c>
      <c r="FT77" s="246">
        <f t="shared" ca="1" si="79"/>
        <v>0</v>
      </c>
      <c r="FU77" s="246">
        <f t="shared" ca="1" si="79"/>
        <v>0</v>
      </c>
      <c r="FV77" s="246">
        <f t="shared" ca="1" si="79"/>
        <v>0</v>
      </c>
      <c r="FW77" s="246">
        <f t="shared" ca="1" si="79"/>
        <v>0</v>
      </c>
      <c r="FX77" s="246">
        <f t="shared" ca="1" si="79"/>
        <v>0</v>
      </c>
      <c r="FY77" s="246">
        <f t="shared" ca="1" si="79"/>
        <v>0</v>
      </c>
      <c r="FZ77" s="246">
        <f t="shared" ca="1" si="79"/>
        <v>0</v>
      </c>
      <c r="GA77" s="246">
        <f t="shared" ca="1" si="79"/>
        <v>0</v>
      </c>
      <c r="GB77" s="246">
        <f t="shared" ca="1" si="79"/>
        <v>0</v>
      </c>
      <c r="GC77" s="246">
        <f t="shared" ca="1" si="79"/>
        <v>0</v>
      </c>
      <c r="GD77" s="246">
        <f t="shared" ca="1" si="79"/>
        <v>0</v>
      </c>
      <c r="GE77" s="246">
        <f t="shared" ca="1" si="79"/>
        <v>0</v>
      </c>
      <c r="GF77" s="246">
        <f t="shared" ca="1" si="79"/>
        <v>0</v>
      </c>
      <c r="GG77" s="246">
        <f t="shared" ca="1" si="79"/>
        <v>0</v>
      </c>
      <c r="GH77" s="246">
        <f t="shared" ca="1" si="79"/>
        <v>0</v>
      </c>
      <c r="GI77" s="246">
        <f t="shared" ca="1" si="79"/>
        <v>0</v>
      </c>
      <c r="GJ77" s="246">
        <f t="shared" ca="1" si="79"/>
        <v>0</v>
      </c>
      <c r="GK77" s="246">
        <f t="shared" ca="1" si="79"/>
        <v>0</v>
      </c>
      <c r="GL77" s="246">
        <f t="shared" ca="1" si="79"/>
        <v>0</v>
      </c>
      <c r="GM77" s="246">
        <f t="shared" ca="1" si="79"/>
        <v>0</v>
      </c>
      <c r="GN77" s="246">
        <f t="shared" ca="1" si="79"/>
        <v>0</v>
      </c>
      <c r="GO77" s="246">
        <f t="shared" ca="1" si="79"/>
        <v>0</v>
      </c>
      <c r="GP77" s="246">
        <f t="shared" ca="1" si="79"/>
        <v>0</v>
      </c>
      <c r="GQ77" s="246">
        <f t="shared" ca="1" si="79"/>
        <v>0</v>
      </c>
      <c r="GR77" s="246">
        <f t="shared" ca="1" si="79"/>
        <v>0</v>
      </c>
      <c r="GS77" s="246">
        <f t="shared" ca="1" si="79"/>
        <v>0</v>
      </c>
      <c r="GT77" s="246">
        <f t="shared" ca="1" si="79"/>
        <v>0</v>
      </c>
      <c r="GU77" s="246">
        <f t="shared" ca="1" si="79"/>
        <v>0</v>
      </c>
      <c r="GV77" s="246">
        <f t="shared" ca="1" si="79"/>
        <v>0</v>
      </c>
      <c r="GW77" s="246">
        <f t="shared" ca="1" si="79"/>
        <v>0</v>
      </c>
      <c r="GX77" s="11"/>
      <c r="GY77" s="246">
        <f ca="1">SUMIFS($O77:$GW77,$O$5:$GW$5,GY$6)</f>
        <v>-415933114.86768115</v>
      </c>
      <c r="GZ77" s="246">
        <f t="shared" ref="GZ77:HN77" ca="1" si="80">SUMIFS($O77:$GW77,$O$5:$GW$5,GZ$6)</f>
        <v>-332036925.79156601</v>
      </c>
      <c r="HA77" s="246">
        <f t="shared" ca="1" si="80"/>
        <v>-121655593.36168632</v>
      </c>
      <c r="HB77" s="246">
        <f t="shared" ca="1" si="80"/>
        <v>85374580.935842589</v>
      </c>
      <c r="HC77" s="246">
        <f t="shared" ca="1" si="80"/>
        <v>82065189.144526154</v>
      </c>
      <c r="HD77" s="246">
        <f t="shared" ca="1" si="80"/>
        <v>85697737.661970943</v>
      </c>
      <c r="HE77" s="246">
        <f t="shared" ca="1" si="80"/>
        <v>83901846.587997705</v>
      </c>
      <c r="HF77" s="246">
        <f t="shared" ca="1" si="80"/>
        <v>79980392.854518369</v>
      </c>
      <c r="HG77" s="246">
        <f t="shared" ca="1" si="80"/>
        <v>81898916.374303639</v>
      </c>
      <c r="HH77" s="246">
        <f t="shared" ca="1" si="80"/>
        <v>976396035.52533972</v>
      </c>
      <c r="HI77" s="246">
        <f t="shared" ca="1" si="80"/>
        <v>0</v>
      </c>
      <c r="HJ77" s="246">
        <f t="shared" ca="1" si="80"/>
        <v>0</v>
      </c>
      <c r="HK77" s="246">
        <f t="shared" ca="1" si="80"/>
        <v>0</v>
      </c>
      <c r="HL77" s="246">
        <f t="shared" ca="1" si="80"/>
        <v>0</v>
      </c>
      <c r="HM77" s="246">
        <f t="shared" ca="1" si="80"/>
        <v>0</v>
      </c>
      <c r="HN77" s="246">
        <f t="shared" ca="1" si="80"/>
        <v>0</v>
      </c>
      <c r="HO77" s="246">
        <f ca="1">SUM(GY77:HN77)</f>
        <v>605689065.06356561</v>
      </c>
    </row>
    <row r="78" spans="2:223" ht="14.65" customHeight="1" thickTop="1" x14ac:dyDescent="0.75">
      <c r="H78" s="291"/>
    </row>
    <row r="79" spans="2:223" ht="14.65" customHeight="1" x14ac:dyDescent="0.75">
      <c r="B79" s="307" t="str">
        <f>"Selling LPs – "&amp;TEXT(Assumptions!$D$5,"0.0%")&amp;" of Fund"</f>
        <v>Selling LPs – 35.4% of Fund</v>
      </c>
      <c r="C79" s="308"/>
      <c r="D79" s="308">
        <f>Assumptions!$D$5</f>
        <v>0.35398229940807069</v>
      </c>
      <c r="E79" s="309"/>
      <c r="F79" s="309"/>
      <c r="G79" s="310"/>
      <c r="H79" s="310"/>
      <c r="I79" s="311"/>
      <c r="J79" s="311"/>
      <c r="K79" s="311"/>
      <c r="L79" s="309"/>
      <c r="M79" s="309"/>
      <c r="N79" s="311"/>
      <c r="O79" s="307"/>
      <c r="P79" s="312"/>
      <c r="Q79" s="312"/>
      <c r="R79" s="312"/>
      <c r="S79" s="312"/>
      <c r="T79" s="312"/>
      <c r="U79" s="312"/>
      <c r="V79" s="312"/>
      <c r="W79" s="312"/>
      <c r="X79" s="312"/>
      <c r="Y79" s="312"/>
      <c r="Z79" s="312"/>
      <c r="AA79" s="312"/>
      <c r="AB79" s="312"/>
      <c r="AC79" s="312"/>
      <c r="AD79" s="312"/>
      <c r="AE79" s="312"/>
      <c r="AF79" s="312"/>
      <c r="AG79" s="312"/>
      <c r="AH79" s="312"/>
      <c r="AI79" s="312"/>
      <c r="AJ79" s="312"/>
      <c r="AK79" s="312"/>
      <c r="AL79" s="312"/>
      <c r="AM79" s="312"/>
      <c r="AN79" s="312"/>
      <c r="AO79" s="312"/>
      <c r="AP79" s="312"/>
      <c r="AQ79" s="312"/>
      <c r="AR79" s="312"/>
      <c r="AS79" s="312"/>
      <c r="AT79" s="312"/>
      <c r="AU79" s="312"/>
      <c r="AV79" s="312"/>
      <c r="AW79" s="312"/>
      <c r="AX79" s="312"/>
      <c r="AY79" s="312"/>
      <c r="AZ79" s="312"/>
      <c r="BA79" s="312"/>
      <c r="BB79" s="312"/>
      <c r="BC79" s="312"/>
      <c r="BD79" s="312"/>
      <c r="BE79" s="312"/>
      <c r="BF79" s="312"/>
      <c r="BG79" s="312"/>
      <c r="BH79" s="312"/>
      <c r="BI79" s="312"/>
      <c r="BJ79" s="312"/>
      <c r="BK79" s="312"/>
      <c r="BL79" s="312"/>
      <c r="BM79" s="312"/>
      <c r="BN79" s="312"/>
      <c r="BO79" s="312"/>
      <c r="BP79" s="312"/>
      <c r="BQ79" s="312"/>
      <c r="BR79" s="312"/>
      <c r="BS79" s="312"/>
      <c r="BT79" s="312"/>
      <c r="BU79" s="312"/>
      <c r="BV79" s="312"/>
      <c r="BW79" s="312"/>
      <c r="BX79" s="312"/>
      <c r="BY79" s="312"/>
      <c r="BZ79" s="312"/>
      <c r="CA79" s="312"/>
      <c r="CB79" s="312"/>
      <c r="CC79" s="312"/>
      <c r="CD79" s="312"/>
      <c r="CE79" s="312"/>
      <c r="CF79" s="312"/>
      <c r="CG79" s="312"/>
      <c r="CH79" s="312"/>
      <c r="CI79" s="312"/>
      <c r="CJ79" s="312"/>
      <c r="CK79" s="312"/>
      <c r="CL79" s="312"/>
      <c r="CM79" s="312"/>
      <c r="CN79" s="312"/>
      <c r="CO79" s="312"/>
      <c r="CP79" s="312"/>
      <c r="CQ79" s="312"/>
      <c r="CR79" s="312"/>
      <c r="CS79" s="312"/>
      <c r="CT79" s="312"/>
      <c r="CU79" s="312"/>
      <c r="CV79" s="312"/>
      <c r="CW79" s="312"/>
      <c r="CX79" s="312"/>
      <c r="CY79" s="312"/>
      <c r="CZ79" s="312"/>
      <c r="DA79" s="312"/>
      <c r="DB79" s="312"/>
      <c r="DC79" s="312"/>
      <c r="DD79" s="312"/>
      <c r="DE79" s="312"/>
      <c r="DF79" s="312"/>
      <c r="DG79" s="312"/>
      <c r="DH79" s="312"/>
      <c r="DI79" s="312"/>
      <c r="DJ79" s="312"/>
      <c r="DK79" s="312"/>
      <c r="DL79" s="312"/>
      <c r="DM79" s="312"/>
      <c r="DN79" s="312"/>
      <c r="DO79" s="312"/>
      <c r="DP79" s="312"/>
      <c r="DQ79" s="312"/>
      <c r="DR79" s="312"/>
      <c r="DS79" s="312"/>
      <c r="DT79" s="312"/>
      <c r="DU79" s="312"/>
      <c r="DV79" s="312"/>
      <c r="DW79" s="312"/>
      <c r="DX79" s="312"/>
      <c r="DY79" s="312"/>
      <c r="DZ79" s="312"/>
      <c r="EA79" s="312"/>
      <c r="EB79" s="312"/>
      <c r="EC79" s="312"/>
      <c r="ED79" s="312"/>
      <c r="EE79" s="312"/>
      <c r="EF79" s="312"/>
      <c r="EG79" s="312"/>
      <c r="EH79" s="312"/>
      <c r="EI79" s="312"/>
      <c r="EJ79" s="312"/>
      <c r="EK79" s="312"/>
      <c r="EL79" s="312"/>
      <c r="EM79" s="312"/>
      <c r="EN79" s="312"/>
      <c r="EO79" s="312"/>
      <c r="EP79" s="312"/>
      <c r="EQ79" s="312"/>
      <c r="ER79" s="312"/>
      <c r="ES79" s="312"/>
      <c r="ET79" s="312"/>
      <c r="EU79" s="312"/>
      <c r="EV79" s="312"/>
      <c r="EW79" s="312"/>
      <c r="EX79" s="312"/>
      <c r="EY79" s="312"/>
      <c r="EZ79" s="312"/>
      <c r="FA79" s="312"/>
      <c r="FB79" s="312"/>
      <c r="FC79" s="312"/>
      <c r="FD79" s="312"/>
      <c r="FE79" s="312"/>
      <c r="FF79" s="312"/>
      <c r="FG79" s="312"/>
      <c r="FH79" s="312"/>
      <c r="FI79" s="312"/>
      <c r="FJ79" s="312"/>
      <c r="FK79" s="312"/>
      <c r="FL79" s="312"/>
      <c r="FM79" s="312"/>
      <c r="FN79" s="312"/>
      <c r="FO79" s="312"/>
      <c r="FP79" s="312"/>
      <c r="FQ79" s="312"/>
      <c r="FR79" s="312"/>
      <c r="FS79" s="312"/>
      <c r="FT79" s="312"/>
      <c r="FU79" s="312"/>
      <c r="FV79" s="312"/>
      <c r="FW79" s="312"/>
      <c r="FX79" s="312"/>
      <c r="FY79" s="312"/>
      <c r="FZ79" s="312"/>
      <c r="GA79" s="312"/>
      <c r="GB79" s="312"/>
      <c r="GC79" s="312"/>
      <c r="GD79" s="312"/>
      <c r="GE79" s="312"/>
      <c r="GF79" s="312"/>
      <c r="GG79" s="312"/>
      <c r="GH79" s="312"/>
      <c r="GI79" s="312"/>
      <c r="GJ79" s="312"/>
      <c r="GK79" s="312"/>
      <c r="GL79" s="312"/>
      <c r="GM79" s="312"/>
      <c r="GN79" s="312"/>
      <c r="GO79" s="312"/>
      <c r="GP79" s="312"/>
      <c r="GQ79" s="312"/>
      <c r="GR79" s="312"/>
      <c r="GS79" s="312"/>
      <c r="GT79" s="312"/>
      <c r="GU79" s="312"/>
      <c r="GV79" s="312"/>
      <c r="GW79" s="312"/>
      <c r="GX79" s="311"/>
      <c r="GY79" s="307"/>
      <c r="GZ79" s="311"/>
      <c r="HA79" s="311"/>
      <c r="HB79" s="311"/>
      <c r="HC79" s="311"/>
      <c r="HD79" s="311"/>
      <c r="HE79" s="311"/>
      <c r="HF79" s="311"/>
      <c r="HG79" s="311"/>
      <c r="HH79" s="311"/>
      <c r="HI79" s="311"/>
      <c r="HJ79" s="311"/>
      <c r="HK79" s="311"/>
      <c r="HL79" s="311"/>
      <c r="HM79" s="311"/>
      <c r="HN79" s="311"/>
      <c r="HO79" s="311"/>
    </row>
    <row r="80" spans="2:223" ht="4.95" customHeight="1" x14ac:dyDescent="0.75"/>
    <row r="81" spans="2:223" ht="14.65" customHeight="1" x14ac:dyDescent="0.75">
      <c r="B81" t="s">
        <v>323</v>
      </c>
      <c r="H81" s="85">
        <f ca="1">SUMIFS($O81:$GW81,$O$6:$GW$6,"&lt;="&amp;$C$2)</f>
        <v>596978688.05819464</v>
      </c>
      <c r="O81" s="94">
        <f t="shared" ref="O81:AT81" ca="1" si="81">O44*$D$79</f>
        <v>0</v>
      </c>
      <c r="P81" s="94">
        <f t="shared" ca="1" si="81"/>
        <v>149004.9303517729</v>
      </c>
      <c r="Q81" s="94">
        <f t="shared" ca="1" si="81"/>
        <v>153968.67546380655</v>
      </c>
      <c r="R81" s="94">
        <f t="shared" ca="1" si="81"/>
        <v>148999.84716595351</v>
      </c>
      <c r="S81" s="94">
        <f t="shared" ca="1" si="81"/>
        <v>160110.93782332374</v>
      </c>
      <c r="T81" s="94">
        <f t="shared" ca="1" si="81"/>
        <v>463020.29541331937</v>
      </c>
      <c r="U81" s="94">
        <f t="shared" ca="1" si="81"/>
        <v>478692.81216209079</v>
      </c>
      <c r="V81" s="94">
        <f t="shared" ca="1" si="81"/>
        <v>706828.84306866757</v>
      </c>
      <c r="W81" s="94">
        <f t="shared" ca="1" si="81"/>
        <v>683775.08387281874</v>
      </c>
      <c r="X81" s="94">
        <f t="shared" ca="1" si="81"/>
        <v>938287.5606870479</v>
      </c>
      <c r="Y81" s="94">
        <f t="shared" ca="1" si="81"/>
        <v>1237462.918730862</v>
      </c>
      <c r="Z81" s="94">
        <f t="shared" ca="1" si="81"/>
        <v>1237564.3488189348</v>
      </c>
      <c r="AA81" s="94">
        <f t="shared" ca="1" si="81"/>
        <v>1237756.7806765421</v>
      </c>
      <c r="AB81" s="94">
        <f t="shared" ca="1" si="81"/>
        <v>1385465.4880248706</v>
      </c>
      <c r="AC81" s="94">
        <f t="shared" ca="1" si="81"/>
        <v>1501988.0220519917</v>
      </c>
      <c r="AD81" s="94">
        <f t="shared" ca="1" si="81"/>
        <v>1596420.3791801224</v>
      </c>
      <c r="AE81" s="94">
        <f t="shared" ca="1" si="81"/>
        <v>1647993.1506463666</v>
      </c>
      <c r="AF81" s="94">
        <f t="shared" ca="1" si="81"/>
        <v>1594681.9968864899</v>
      </c>
      <c r="AG81" s="94">
        <f t="shared" ca="1" si="81"/>
        <v>1647800.789585222</v>
      </c>
      <c r="AH81" s="94">
        <f t="shared" ca="1" si="81"/>
        <v>1769328.4032374765</v>
      </c>
      <c r="AI81" s="94">
        <f t="shared" ca="1" si="81"/>
        <v>1711671.447725815</v>
      </c>
      <c r="AJ81" s="94">
        <f t="shared" ca="1" si="81"/>
        <v>2191642.854572841</v>
      </c>
      <c r="AK81" s="94">
        <f t="shared" ca="1" si="81"/>
        <v>2115747.5239160382</v>
      </c>
      <c r="AL81" s="94">
        <f t="shared" ca="1" si="81"/>
        <v>2324396.238089764</v>
      </c>
      <c r="AM81" s="94">
        <f t="shared" ca="1" si="81"/>
        <v>2324265.9549044687</v>
      </c>
      <c r="AN81" s="94">
        <f t="shared" ca="1" si="81"/>
        <v>2441333.4234425901</v>
      </c>
      <c r="AO81" s="94">
        <f t="shared" ca="1" si="81"/>
        <v>2638651.4615573892</v>
      </c>
      <c r="AP81" s="94">
        <f t="shared" ca="1" si="81"/>
        <v>2659826.3499646187</v>
      </c>
      <c r="AQ81" s="94">
        <f t="shared" ca="1" si="81"/>
        <v>2746284.0416392935</v>
      </c>
      <c r="AR81" s="94">
        <f t="shared" ca="1" si="81"/>
        <v>2884425.446372679</v>
      </c>
      <c r="AS81" s="94">
        <f t="shared" ca="1" si="81"/>
        <v>2965814.3026702758</v>
      </c>
      <c r="AT81" s="94">
        <f t="shared" ca="1" si="81"/>
        <v>2965516.1610786007</v>
      </c>
      <c r="AU81" s="94">
        <f t="shared" ref="AU81:BZ81" ca="1" si="82">AU44*$D$79</f>
        <v>2868599.5880316282</v>
      </c>
      <c r="AV81" s="94">
        <f t="shared" ca="1" si="82"/>
        <v>2950432.4691061336</v>
      </c>
      <c r="AW81" s="94">
        <f t="shared" ca="1" si="82"/>
        <v>2844062.9191074511</v>
      </c>
      <c r="AX81" s="94">
        <f t="shared" ca="1" si="82"/>
        <v>3026340.1218867772</v>
      </c>
      <c r="AY81" s="94">
        <f t="shared" ca="1" si="82"/>
        <v>2876665.5773785058</v>
      </c>
      <c r="AZ81" s="94">
        <f t="shared" ca="1" si="82"/>
        <v>2870317.414573133</v>
      </c>
      <c r="BA81" s="94">
        <f t="shared" ca="1" si="82"/>
        <v>2969492.4407080282</v>
      </c>
      <c r="BB81" s="94">
        <f t="shared" ca="1" si="82"/>
        <v>2901934.3808129029</v>
      </c>
      <c r="BC81" s="94">
        <f t="shared" ca="1" si="82"/>
        <v>2940743.9912704499</v>
      </c>
      <c r="BD81" s="94">
        <f t="shared" ca="1" si="82"/>
        <v>2804693.0290062237</v>
      </c>
      <c r="BE81" s="94">
        <f t="shared" ca="1" si="82"/>
        <v>2883183.5454929047</v>
      </c>
      <c r="BF81" s="94">
        <f t="shared" ca="1" si="82"/>
        <v>2862592.6252248315</v>
      </c>
      <c r="BG81" s="94">
        <f t="shared" ca="1" si="82"/>
        <v>2663025.4437565813</v>
      </c>
      <c r="BH81" s="94">
        <f t="shared" ca="1" si="82"/>
        <v>2708150.2718868954</v>
      </c>
      <c r="BI81" s="94">
        <f t="shared" ca="1" si="82"/>
        <v>2633647.0757375611</v>
      </c>
      <c r="BJ81" s="94">
        <f t="shared" ca="1" si="82"/>
        <v>2627944.8598321471</v>
      </c>
      <c r="BK81" s="94">
        <f t="shared" ca="1" si="82"/>
        <v>2690878.8029324072</v>
      </c>
      <c r="BL81" s="94">
        <f t="shared" ca="1" si="82"/>
        <v>2730202.2399364826</v>
      </c>
      <c r="BM81" s="94">
        <f t="shared" ca="1" si="82"/>
        <v>2772626.685777179</v>
      </c>
      <c r="BN81" s="94">
        <f t="shared" ca="1" si="82"/>
        <v>2645051.1181678567</v>
      </c>
      <c r="BO81" s="94">
        <f t="shared" ca="1" si="82"/>
        <v>2761568.3849383602</v>
      </c>
      <c r="BP81" s="94">
        <f t="shared" ca="1" si="82"/>
        <v>2659813.8366903337</v>
      </c>
      <c r="BQ81" s="94">
        <f t="shared" ca="1" si="82"/>
        <v>2733365.7408082401</v>
      </c>
      <c r="BR81" s="94">
        <f t="shared" ca="1" si="82"/>
        <v>2755093.6380627197</v>
      </c>
      <c r="BS81" s="94">
        <f t="shared" ca="1" si="82"/>
        <v>2796580.6538188318</v>
      </c>
      <c r="BT81" s="94">
        <f t="shared" ca="1" si="82"/>
        <v>2828428.2572257798</v>
      </c>
      <c r="BU81" s="94">
        <f t="shared" ca="1" si="82"/>
        <v>2609791.1997308973</v>
      </c>
      <c r="BV81" s="94">
        <f t="shared" ca="1" si="82"/>
        <v>2785453.8255466716</v>
      </c>
      <c r="BW81" s="94">
        <f t="shared" ca="1" si="82"/>
        <v>2773651.1601091875</v>
      </c>
      <c r="BX81" s="94">
        <f t="shared" ca="1" si="82"/>
        <v>2756557.2026583836</v>
      </c>
      <c r="BY81" s="94">
        <f t="shared" ca="1" si="82"/>
        <v>2916104.5188068794</v>
      </c>
      <c r="BZ81" s="94">
        <f t="shared" ca="1" si="82"/>
        <v>2874283.545530037</v>
      </c>
      <c r="CA81" s="94">
        <f t="shared" ref="CA81:DF81" ca="1" si="83">CA44*$D$79</f>
        <v>2814224.0307363705</v>
      </c>
      <c r="CB81" s="94">
        <f t="shared" ca="1" si="83"/>
        <v>2831307.6802226161</v>
      </c>
      <c r="CC81" s="94">
        <f t="shared" ca="1" si="83"/>
        <v>2779130.4910597783</v>
      </c>
      <c r="CD81" s="94">
        <f t="shared" ca="1" si="83"/>
        <v>2751243.9177247984</v>
      </c>
      <c r="CE81" s="94">
        <f t="shared" ca="1" si="83"/>
        <v>2671394.5198278585</v>
      </c>
      <c r="CF81" s="94">
        <f t="shared" ca="1" si="83"/>
        <v>2917120.8550858255</v>
      </c>
      <c r="CG81" s="94">
        <f t="shared" ca="1" si="83"/>
        <v>2662097.1499551446</v>
      </c>
      <c r="CH81" s="94">
        <f t="shared" ca="1" si="83"/>
        <v>2700267.4436011994</v>
      </c>
      <c r="CI81" s="94">
        <f t="shared" ca="1" si="83"/>
        <v>2750260.0239235945</v>
      </c>
      <c r="CJ81" s="94">
        <f t="shared" ca="1" si="83"/>
        <v>2690682.8808093304</v>
      </c>
      <c r="CK81" s="94">
        <f t="shared" ca="1" si="83"/>
        <v>2667057.9853326767</v>
      </c>
      <c r="CL81" s="94">
        <f t="shared" ca="1" si="83"/>
        <v>2956268.6460729335</v>
      </c>
      <c r="CM81" s="94">
        <f t="shared" ca="1" si="83"/>
        <v>2824499.1563572166</v>
      </c>
      <c r="CN81" s="94">
        <f t="shared" ca="1" si="83"/>
        <v>2641274.9836703371</v>
      </c>
      <c r="CO81" s="94">
        <f t="shared" ca="1" si="83"/>
        <v>2764524.1760764713</v>
      </c>
      <c r="CP81" s="94">
        <f t="shared" ca="1" si="83"/>
        <v>2721104.1054611681</v>
      </c>
      <c r="CQ81" s="94">
        <f t="shared" ca="1" si="83"/>
        <v>2587099.6281441553</v>
      </c>
      <c r="CR81" s="94">
        <f t="shared" ca="1" si="83"/>
        <v>2639240.6367761693</v>
      </c>
      <c r="CS81" s="94">
        <f t="shared" ca="1" si="83"/>
        <v>2594435.9360781489</v>
      </c>
      <c r="CT81" s="94">
        <f t="shared" ca="1" si="83"/>
        <v>2687464.4702032893</v>
      </c>
      <c r="CU81" s="94">
        <f t="shared" ca="1" si="83"/>
        <v>2543168.407088507</v>
      </c>
      <c r="CV81" s="94">
        <f t="shared" ca="1" si="83"/>
        <v>2565782.2689410606</v>
      </c>
      <c r="CW81" s="94">
        <f t="shared" ca="1" si="83"/>
        <v>2637840.3111182954</v>
      </c>
      <c r="CX81" s="94">
        <f t="shared" ca="1" si="83"/>
        <v>2519371.9470107988</v>
      </c>
      <c r="CY81" s="94">
        <f t="shared" ca="1" si="83"/>
        <v>2551494.092009523</v>
      </c>
      <c r="CZ81" s="94">
        <f t="shared" ca="1" si="83"/>
        <v>2470804.3295143186</v>
      </c>
      <c r="DA81" s="94">
        <f t="shared" ca="1" si="83"/>
        <v>2690615.4542609397</v>
      </c>
      <c r="DB81" s="94">
        <f t="shared" ca="1" si="83"/>
        <v>2730139.4894942665</v>
      </c>
      <c r="DC81" s="94">
        <f t="shared" ca="1" si="83"/>
        <v>2361594.1883770451</v>
      </c>
      <c r="DD81" s="94">
        <f t="shared" ca="1" si="83"/>
        <v>2504179.1364547182</v>
      </c>
      <c r="DE81" s="94">
        <f t="shared" ca="1" si="83"/>
        <v>2423629.345640345</v>
      </c>
      <c r="DF81" s="94">
        <f t="shared" ca="1" si="83"/>
        <v>2314053.3390178727</v>
      </c>
      <c r="DG81" s="94">
        <f t="shared" ref="DG81:EL81" ca="1" si="84">DG44*$D$79</f>
        <v>2455890.2729393742</v>
      </c>
      <c r="DH81" s="94">
        <f t="shared" ca="1" si="84"/>
        <v>2419165.0872518918</v>
      </c>
      <c r="DI81" s="94">
        <f t="shared" ca="1" si="84"/>
        <v>2457714.8888609651</v>
      </c>
      <c r="DJ81" s="94">
        <f t="shared" ca="1" si="84"/>
        <v>2394471.4696558029</v>
      </c>
      <c r="DK81" s="94">
        <f t="shared" ca="1" si="84"/>
        <v>2572412.3326302129</v>
      </c>
      <c r="DL81" s="94">
        <f t="shared" ca="1" si="84"/>
        <v>2814279.9280812694</v>
      </c>
      <c r="DM81" s="94">
        <f t="shared" ca="1" si="84"/>
        <v>2582754.3467463558</v>
      </c>
      <c r="DN81" s="94">
        <f t="shared" ca="1" si="84"/>
        <v>2734910.6399168391</v>
      </c>
      <c r="DO81" s="94">
        <f t="shared" ca="1" si="84"/>
        <v>2278410.5427064039</v>
      </c>
      <c r="DP81" s="94">
        <f t="shared" ca="1" si="84"/>
        <v>2740045.5213113432</v>
      </c>
      <c r="DQ81" s="94">
        <f t="shared" ca="1" si="84"/>
        <v>2220154.1748078684</v>
      </c>
      <c r="DR81" s="94">
        <f t="shared" ca="1" si="84"/>
        <v>2320233.5478416448</v>
      </c>
      <c r="DS81" s="94">
        <f t="shared" ca="1" si="84"/>
        <v>2412709.7032080274</v>
      </c>
      <c r="DT81" s="94">
        <f t="shared" ca="1" si="84"/>
        <v>2470308.7649146155</v>
      </c>
      <c r="DU81" s="94">
        <f t="shared" ca="1" si="84"/>
        <v>2500815.3665572475</v>
      </c>
      <c r="DV81" s="94">
        <f t="shared" ca="1" si="84"/>
        <v>2220926.3199373903</v>
      </c>
      <c r="DW81" s="94">
        <f t="shared" ca="1" si="84"/>
        <v>334190111.09044605</v>
      </c>
      <c r="DX81" s="94">
        <f t="shared" ca="1" si="84"/>
        <v>0</v>
      </c>
      <c r="DY81" s="94">
        <f t="shared" ca="1" si="84"/>
        <v>0</v>
      </c>
      <c r="DZ81" s="94">
        <f t="shared" ca="1" si="84"/>
        <v>0</v>
      </c>
      <c r="EA81" s="94">
        <f t="shared" ca="1" si="84"/>
        <v>0</v>
      </c>
      <c r="EB81" s="94">
        <f t="shared" ca="1" si="84"/>
        <v>0</v>
      </c>
      <c r="EC81" s="94">
        <f t="shared" ca="1" si="84"/>
        <v>0</v>
      </c>
      <c r="ED81" s="94">
        <f t="shared" ca="1" si="84"/>
        <v>0</v>
      </c>
      <c r="EE81" s="94">
        <f t="shared" ca="1" si="84"/>
        <v>0</v>
      </c>
      <c r="EF81" s="94">
        <f t="shared" ca="1" si="84"/>
        <v>0</v>
      </c>
      <c r="EG81" s="94">
        <f t="shared" ca="1" si="84"/>
        <v>0</v>
      </c>
      <c r="EH81" s="94">
        <f t="shared" ca="1" si="84"/>
        <v>0</v>
      </c>
      <c r="EI81" s="94">
        <f t="shared" ca="1" si="84"/>
        <v>0</v>
      </c>
      <c r="EJ81" s="94">
        <f t="shared" ca="1" si="84"/>
        <v>0</v>
      </c>
      <c r="EK81" s="94">
        <f t="shared" ca="1" si="84"/>
        <v>0</v>
      </c>
      <c r="EL81" s="94">
        <f t="shared" ca="1" si="84"/>
        <v>0</v>
      </c>
      <c r="EM81" s="94">
        <f t="shared" ref="EM81:FR81" ca="1" si="85">EM44*$D$79</f>
        <v>0</v>
      </c>
      <c r="EN81" s="94">
        <f t="shared" ca="1" si="85"/>
        <v>0</v>
      </c>
      <c r="EO81" s="94">
        <f t="shared" ca="1" si="85"/>
        <v>0</v>
      </c>
      <c r="EP81" s="94">
        <f t="shared" ca="1" si="85"/>
        <v>0</v>
      </c>
      <c r="EQ81" s="94">
        <f t="shared" ca="1" si="85"/>
        <v>0</v>
      </c>
      <c r="ER81" s="94">
        <f t="shared" ca="1" si="85"/>
        <v>0</v>
      </c>
      <c r="ES81" s="94">
        <f t="shared" ca="1" si="85"/>
        <v>0</v>
      </c>
      <c r="ET81" s="94">
        <f t="shared" ca="1" si="85"/>
        <v>0</v>
      </c>
      <c r="EU81" s="94">
        <f t="shared" ca="1" si="85"/>
        <v>0</v>
      </c>
      <c r="EV81" s="94">
        <f t="shared" ca="1" si="85"/>
        <v>0</v>
      </c>
      <c r="EW81" s="94">
        <f t="shared" ca="1" si="85"/>
        <v>0</v>
      </c>
      <c r="EX81" s="94">
        <f t="shared" ca="1" si="85"/>
        <v>0</v>
      </c>
      <c r="EY81" s="94">
        <f t="shared" ca="1" si="85"/>
        <v>0</v>
      </c>
      <c r="EZ81" s="94">
        <f t="shared" ca="1" si="85"/>
        <v>0</v>
      </c>
      <c r="FA81" s="94">
        <f t="shared" ca="1" si="85"/>
        <v>0</v>
      </c>
      <c r="FB81" s="94">
        <f t="shared" ca="1" si="85"/>
        <v>0</v>
      </c>
      <c r="FC81" s="94">
        <f t="shared" ca="1" si="85"/>
        <v>0</v>
      </c>
      <c r="FD81" s="94">
        <f t="shared" ca="1" si="85"/>
        <v>0</v>
      </c>
      <c r="FE81" s="94">
        <f t="shared" ca="1" si="85"/>
        <v>0</v>
      </c>
      <c r="FF81" s="94">
        <f t="shared" ca="1" si="85"/>
        <v>0</v>
      </c>
      <c r="FG81" s="94">
        <f t="shared" ca="1" si="85"/>
        <v>0</v>
      </c>
      <c r="FH81" s="94">
        <f t="shared" ca="1" si="85"/>
        <v>0</v>
      </c>
      <c r="FI81" s="94">
        <f t="shared" ca="1" si="85"/>
        <v>0</v>
      </c>
      <c r="FJ81" s="94">
        <f t="shared" ca="1" si="85"/>
        <v>0</v>
      </c>
      <c r="FK81" s="94">
        <f t="shared" ca="1" si="85"/>
        <v>0</v>
      </c>
      <c r="FL81" s="94">
        <f t="shared" ca="1" si="85"/>
        <v>0</v>
      </c>
      <c r="FM81" s="94">
        <f t="shared" ca="1" si="85"/>
        <v>0</v>
      </c>
      <c r="FN81" s="94">
        <f t="shared" ca="1" si="85"/>
        <v>0</v>
      </c>
      <c r="FO81" s="94">
        <f t="shared" ca="1" si="85"/>
        <v>0</v>
      </c>
      <c r="FP81" s="94">
        <f t="shared" ca="1" si="85"/>
        <v>0</v>
      </c>
      <c r="FQ81" s="94">
        <f t="shared" ca="1" si="85"/>
        <v>0</v>
      </c>
      <c r="FR81" s="94">
        <f t="shared" ca="1" si="85"/>
        <v>0</v>
      </c>
      <c r="FS81" s="94">
        <f t="shared" ref="FS81:GW81" ca="1" si="86">FS44*$D$79</f>
        <v>0</v>
      </c>
      <c r="FT81" s="94">
        <f t="shared" ca="1" si="86"/>
        <v>0</v>
      </c>
      <c r="FU81" s="94">
        <f t="shared" ca="1" si="86"/>
        <v>0</v>
      </c>
      <c r="FV81" s="94">
        <f t="shared" ca="1" si="86"/>
        <v>0</v>
      </c>
      <c r="FW81" s="94">
        <f t="shared" ca="1" si="86"/>
        <v>0</v>
      </c>
      <c r="FX81" s="94">
        <f t="shared" ca="1" si="86"/>
        <v>0</v>
      </c>
      <c r="FY81" s="94">
        <f t="shared" ca="1" si="86"/>
        <v>0</v>
      </c>
      <c r="FZ81" s="94">
        <f t="shared" ca="1" si="86"/>
        <v>0</v>
      </c>
      <c r="GA81" s="94">
        <f t="shared" ca="1" si="86"/>
        <v>0</v>
      </c>
      <c r="GB81" s="94">
        <f t="shared" ca="1" si="86"/>
        <v>0</v>
      </c>
      <c r="GC81" s="94">
        <f t="shared" ca="1" si="86"/>
        <v>0</v>
      </c>
      <c r="GD81" s="94">
        <f t="shared" ca="1" si="86"/>
        <v>0</v>
      </c>
      <c r="GE81" s="94">
        <f t="shared" ca="1" si="86"/>
        <v>0</v>
      </c>
      <c r="GF81" s="94">
        <f t="shared" ca="1" si="86"/>
        <v>0</v>
      </c>
      <c r="GG81" s="94">
        <f t="shared" ca="1" si="86"/>
        <v>0</v>
      </c>
      <c r="GH81" s="94">
        <f t="shared" ca="1" si="86"/>
        <v>0</v>
      </c>
      <c r="GI81" s="94">
        <f t="shared" ca="1" si="86"/>
        <v>0</v>
      </c>
      <c r="GJ81" s="94">
        <f t="shared" ca="1" si="86"/>
        <v>0</v>
      </c>
      <c r="GK81" s="94">
        <f t="shared" ca="1" si="86"/>
        <v>0</v>
      </c>
      <c r="GL81" s="94">
        <f t="shared" ca="1" si="86"/>
        <v>0</v>
      </c>
      <c r="GM81" s="94">
        <f t="shared" ca="1" si="86"/>
        <v>0</v>
      </c>
      <c r="GN81" s="94">
        <f t="shared" ca="1" si="86"/>
        <v>0</v>
      </c>
      <c r="GO81" s="94">
        <f t="shared" ca="1" si="86"/>
        <v>0</v>
      </c>
      <c r="GP81" s="94">
        <f t="shared" ca="1" si="86"/>
        <v>0</v>
      </c>
      <c r="GQ81" s="94">
        <f t="shared" ca="1" si="86"/>
        <v>0</v>
      </c>
      <c r="GR81" s="94">
        <f t="shared" ca="1" si="86"/>
        <v>0</v>
      </c>
      <c r="GS81" s="94">
        <f t="shared" ca="1" si="86"/>
        <v>0</v>
      </c>
      <c r="GT81" s="94">
        <f t="shared" ca="1" si="86"/>
        <v>0</v>
      </c>
      <c r="GU81" s="94">
        <f t="shared" ca="1" si="86"/>
        <v>0</v>
      </c>
      <c r="GV81" s="94">
        <f t="shared" ca="1" si="86"/>
        <v>0</v>
      </c>
      <c r="GW81" s="94">
        <f t="shared" ca="1" si="86"/>
        <v>0</v>
      </c>
      <c r="GY81" s="85">
        <f ca="1">SUMIFS($O81:$GW81,$O$5:$GW$5,GY$6)</f>
        <v>5120151.904739663</v>
      </c>
      <c r="GZ81" s="85">
        <f t="shared" ref="GZ81:HN81" ca="1" si="87">SUMIFS($O81:$GW81,$O$5:$GW$5,GZ$6)</f>
        <v>19638061.185322713</v>
      </c>
      <c r="HA81" s="85">
        <f t="shared" ca="1" si="87"/>
        <v>32613608.355964895</v>
      </c>
      <c r="HB81" s="85">
        <f t="shared" ca="1" si="87"/>
        <v>34140785.917734794</v>
      </c>
      <c r="HC81" s="85">
        <f t="shared" ca="1" si="87"/>
        <v>32611345.41792123</v>
      </c>
      <c r="HD81" s="85">
        <f t="shared" ca="1" si="87"/>
        <v>33532568.897263549</v>
      </c>
      <c r="HE81" s="85">
        <f t="shared" ca="1" si="87"/>
        <v>32536715.602303401</v>
      </c>
      <c r="HF81" s="85">
        <f t="shared" ca="1" si="87"/>
        <v>30686083.440113112</v>
      </c>
      <c r="HG81" s="85">
        <f t="shared" ca="1" si="87"/>
        <v>29984262.543926198</v>
      </c>
      <c r="HH81" s="85">
        <f t="shared" ca="1" si="87"/>
        <v>346115104.79290497</v>
      </c>
      <c r="HI81" s="85">
        <f t="shared" ca="1" si="87"/>
        <v>0</v>
      </c>
      <c r="HJ81" s="85">
        <f t="shared" ca="1" si="87"/>
        <v>0</v>
      </c>
      <c r="HK81" s="85">
        <f t="shared" ca="1" si="87"/>
        <v>0</v>
      </c>
      <c r="HL81" s="85">
        <f t="shared" ca="1" si="87"/>
        <v>0</v>
      </c>
      <c r="HM81" s="85">
        <f t="shared" ca="1" si="87"/>
        <v>0</v>
      </c>
      <c r="HN81" s="85">
        <f t="shared" ca="1" si="87"/>
        <v>0</v>
      </c>
      <c r="HO81" s="85">
        <f ca="1">SUM(GY81:HN81)</f>
        <v>596978688.05819452</v>
      </c>
    </row>
    <row r="82" spans="2:223" ht="4.95" customHeight="1" x14ac:dyDescent="0.75">
      <c r="O82" s="94"/>
      <c r="P82" s="94"/>
      <c r="Q82" s="94"/>
      <c r="R82" s="94"/>
      <c r="S82" s="94"/>
      <c r="T82" s="94"/>
      <c r="U82" s="94"/>
      <c r="V82" s="94"/>
      <c r="W82" s="94"/>
      <c r="X82" s="94"/>
      <c r="Y82" s="94"/>
      <c r="Z82" s="94"/>
      <c r="AA82" s="94"/>
      <c r="AB82" s="94"/>
      <c r="AC82" s="94"/>
      <c r="AD82" s="94"/>
      <c r="AE82" s="94"/>
      <c r="AF82" s="94"/>
      <c r="AG82" s="94"/>
      <c r="AH82" s="94"/>
      <c r="AI82" s="94"/>
      <c r="AJ82" s="94"/>
      <c r="AK82" s="94"/>
      <c r="AL82" s="94"/>
      <c r="AM82" s="94"/>
      <c r="AN82" s="94"/>
      <c r="AO82" s="94"/>
      <c r="AP82" s="94"/>
      <c r="AQ82" s="94"/>
      <c r="AR82" s="94"/>
      <c r="AS82" s="94"/>
      <c r="AT82" s="94"/>
      <c r="AU82" s="94"/>
      <c r="AV82" s="94"/>
      <c r="AW82" s="94"/>
      <c r="AX82" s="94"/>
      <c r="AY82" s="94"/>
      <c r="AZ82" s="94"/>
      <c r="BA82" s="94"/>
      <c r="BB82" s="94"/>
      <c r="BC82" s="94"/>
      <c r="BD82" s="94"/>
      <c r="BE82" s="94"/>
      <c r="BF82" s="94"/>
      <c r="BG82" s="94"/>
      <c r="BH82" s="94"/>
      <c r="BI82" s="94"/>
      <c r="BJ82" s="94"/>
      <c r="BK82" s="94"/>
      <c r="BL82" s="94"/>
      <c r="BM82" s="94"/>
      <c r="BN82" s="94"/>
      <c r="BO82" s="94"/>
      <c r="BP82" s="94"/>
      <c r="BQ82" s="94"/>
      <c r="BR82" s="94"/>
      <c r="BS82" s="94"/>
      <c r="BT82" s="94"/>
      <c r="BU82" s="94"/>
      <c r="BV82" s="94"/>
      <c r="BW82" s="94"/>
      <c r="BX82" s="94"/>
      <c r="BY82" s="94"/>
      <c r="BZ82" s="94"/>
      <c r="CA82" s="94"/>
      <c r="CB82" s="94"/>
      <c r="CC82" s="94"/>
      <c r="CD82" s="94"/>
      <c r="CE82" s="94"/>
      <c r="CF82" s="94"/>
      <c r="CG82" s="94"/>
      <c r="CH82" s="94"/>
      <c r="CI82" s="94"/>
      <c r="CJ82" s="94"/>
      <c r="CK82" s="94"/>
      <c r="CL82" s="94"/>
      <c r="CM82" s="94"/>
      <c r="CN82" s="94"/>
      <c r="CO82" s="94"/>
      <c r="CP82" s="94"/>
      <c r="CQ82" s="94"/>
      <c r="CR82" s="94"/>
      <c r="CS82" s="94"/>
      <c r="CT82" s="94"/>
      <c r="CU82" s="94"/>
      <c r="CV82" s="94"/>
      <c r="CW82" s="94"/>
      <c r="CX82" s="94"/>
      <c r="CY82" s="94"/>
      <c r="CZ82" s="94"/>
      <c r="DA82" s="94"/>
      <c r="DB82" s="94"/>
      <c r="DC82" s="94"/>
      <c r="DD82" s="94"/>
      <c r="DE82" s="94"/>
      <c r="DF82" s="94"/>
      <c r="DG82" s="94"/>
      <c r="DH82" s="94"/>
      <c r="DI82" s="94"/>
      <c r="DJ82" s="94"/>
      <c r="DK82" s="94"/>
      <c r="DL82" s="94"/>
      <c r="DM82" s="94"/>
      <c r="DN82" s="94"/>
      <c r="DO82" s="94"/>
      <c r="DP82" s="94"/>
      <c r="DQ82" s="94"/>
      <c r="DR82" s="94"/>
      <c r="DS82" s="94"/>
      <c r="DT82" s="94"/>
      <c r="DU82" s="94"/>
      <c r="DV82" s="94"/>
      <c r="DW82" s="94"/>
      <c r="DX82" s="94"/>
      <c r="DY82" s="94"/>
      <c r="DZ82" s="94"/>
      <c r="EA82" s="94"/>
      <c r="EB82" s="94"/>
      <c r="EC82" s="94"/>
      <c r="ED82" s="94"/>
      <c r="EE82" s="94"/>
      <c r="EF82" s="94"/>
      <c r="EG82" s="94"/>
      <c r="EH82" s="94"/>
      <c r="EI82" s="94"/>
      <c r="EJ82" s="94"/>
      <c r="EK82" s="94"/>
      <c r="EL82" s="94"/>
      <c r="EM82" s="94"/>
      <c r="EN82" s="94"/>
      <c r="EO82" s="94"/>
      <c r="EP82" s="94"/>
      <c r="EQ82" s="94"/>
      <c r="ER82" s="94"/>
      <c r="ES82" s="94"/>
      <c r="ET82" s="94"/>
      <c r="EU82" s="94"/>
      <c r="EV82" s="94"/>
      <c r="EW82" s="94"/>
      <c r="EX82" s="94"/>
      <c r="EY82" s="94"/>
      <c r="EZ82" s="94"/>
      <c r="FA82" s="94"/>
      <c r="FB82" s="94"/>
      <c r="FC82" s="94"/>
      <c r="FD82" s="94"/>
      <c r="FE82" s="94"/>
      <c r="FF82" s="94"/>
      <c r="FG82" s="94"/>
      <c r="FH82" s="94"/>
      <c r="FI82" s="94"/>
      <c r="FJ82" s="94"/>
      <c r="FK82" s="94"/>
      <c r="FL82" s="94"/>
      <c r="FM82" s="94"/>
      <c r="FN82" s="94"/>
      <c r="FO82" s="94"/>
      <c r="FP82" s="94"/>
      <c r="FQ82" s="94"/>
      <c r="FR82" s="94"/>
      <c r="FS82" s="94"/>
      <c r="FT82" s="94"/>
      <c r="FU82" s="94"/>
      <c r="FV82" s="94"/>
      <c r="FW82" s="94"/>
      <c r="FX82" s="94"/>
      <c r="FY82" s="94"/>
      <c r="FZ82" s="94"/>
      <c r="GA82" s="94"/>
      <c r="GB82" s="94"/>
      <c r="GC82" s="94"/>
      <c r="GD82" s="94"/>
      <c r="GE82" s="94"/>
      <c r="GF82" s="94"/>
      <c r="GG82" s="94"/>
      <c r="GH82" s="94"/>
      <c r="GI82" s="94"/>
      <c r="GJ82" s="94"/>
      <c r="GK82" s="94"/>
      <c r="GL82" s="94"/>
      <c r="GM82" s="94"/>
      <c r="GN82" s="94"/>
      <c r="GO82" s="94"/>
      <c r="GP82" s="94"/>
      <c r="GQ82" s="94"/>
      <c r="GR82" s="94"/>
      <c r="GS82" s="94"/>
      <c r="GT82" s="94"/>
      <c r="GU82" s="94"/>
      <c r="GV82" s="94"/>
      <c r="GW82" s="94"/>
    </row>
    <row r="83" spans="2:223" ht="14.65" customHeight="1" x14ac:dyDescent="0.75">
      <c r="B83" s="287" t="s">
        <v>322</v>
      </c>
      <c r="O83" s="94"/>
      <c r="P83" s="94"/>
      <c r="Q83" s="94"/>
      <c r="R83" s="94"/>
      <c r="S83" s="94"/>
      <c r="T83" s="94"/>
      <c r="U83" s="94"/>
      <c r="V83" s="94"/>
      <c r="W83" s="94"/>
      <c r="X83" s="94"/>
      <c r="Y83" s="94"/>
      <c r="Z83" s="94"/>
      <c r="AA83" s="94"/>
      <c r="AB83" s="94"/>
      <c r="AC83" s="94"/>
      <c r="AD83" s="94"/>
      <c r="AE83" s="94"/>
      <c r="AF83" s="94"/>
      <c r="AG83" s="94"/>
      <c r="AH83" s="94"/>
      <c r="AI83" s="94"/>
      <c r="AJ83" s="94"/>
      <c r="AK83" s="94"/>
      <c r="AL83" s="94"/>
      <c r="AM83" s="94"/>
      <c r="AN83" s="94"/>
      <c r="AO83" s="94"/>
      <c r="AP83" s="94"/>
      <c r="AQ83" s="94"/>
      <c r="AR83" s="94"/>
      <c r="AS83" s="94"/>
      <c r="AT83" s="94"/>
      <c r="AU83" s="94"/>
      <c r="AV83" s="94"/>
      <c r="AW83" s="94"/>
      <c r="AX83" s="94"/>
      <c r="AY83" s="94"/>
      <c r="AZ83" s="94"/>
      <c r="BA83" s="94"/>
      <c r="BB83" s="94"/>
      <c r="BC83" s="94"/>
      <c r="BD83" s="94"/>
      <c r="BE83" s="94"/>
      <c r="BF83" s="94"/>
      <c r="BG83" s="94"/>
      <c r="BH83" s="94"/>
      <c r="BI83" s="94"/>
      <c r="BJ83" s="94"/>
      <c r="BK83" s="94"/>
      <c r="BL83" s="94"/>
      <c r="BM83" s="94"/>
      <c r="BN83" s="94"/>
      <c r="BO83" s="94"/>
      <c r="BP83" s="94"/>
      <c r="BQ83" s="94"/>
      <c r="BR83" s="94"/>
      <c r="BS83" s="94"/>
      <c r="BT83" s="94"/>
      <c r="BU83" s="94"/>
      <c r="BV83" s="94"/>
      <c r="BW83" s="94"/>
      <c r="BX83" s="94"/>
      <c r="BY83" s="94"/>
      <c r="BZ83" s="94"/>
      <c r="CA83" s="94"/>
      <c r="CB83" s="94"/>
      <c r="CC83" s="94"/>
      <c r="CD83" s="94"/>
      <c r="CE83" s="94"/>
      <c r="CF83" s="94"/>
      <c r="CG83" s="94"/>
      <c r="CH83" s="94"/>
      <c r="CI83" s="94"/>
      <c r="CJ83" s="94"/>
      <c r="CK83" s="94"/>
      <c r="CL83" s="94"/>
      <c r="CM83" s="94"/>
      <c r="CN83" s="94"/>
      <c r="CO83" s="94"/>
      <c r="CP83" s="94"/>
      <c r="CQ83" s="94"/>
      <c r="CR83" s="94"/>
      <c r="CS83" s="94"/>
      <c r="CT83" s="94"/>
      <c r="CU83" s="94"/>
      <c r="CV83" s="94"/>
      <c r="CW83" s="94"/>
      <c r="CX83" s="94"/>
      <c r="CY83" s="94"/>
      <c r="CZ83" s="94"/>
      <c r="DA83" s="94"/>
      <c r="DB83" s="94"/>
      <c r="DC83" s="94"/>
      <c r="DD83" s="94"/>
      <c r="DE83" s="94"/>
      <c r="DF83" s="94"/>
      <c r="DG83" s="94"/>
      <c r="DH83" s="94"/>
      <c r="DI83" s="94"/>
      <c r="DJ83" s="94"/>
      <c r="DK83" s="94"/>
      <c r="DL83" s="94"/>
      <c r="DM83" s="94"/>
      <c r="DN83" s="94"/>
      <c r="DO83" s="94"/>
      <c r="DP83" s="94"/>
      <c r="DQ83" s="94"/>
      <c r="DR83" s="94"/>
      <c r="DS83" s="94"/>
      <c r="DT83" s="94"/>
      <c r="DU83" s="94"/>
      <c r="DV83" s="94"/>
      <c r="DW83" s="94"/>
      <c r="DX83" s="94"/>
      <c r="DY83" s="94"/>
      <c r="DZ83" s="94"/>
      <c r="EA83" s="94"/>
      <c r="EB83" s="94"/>
      <c r="EC83" s="94"/>
      <c r="ED83" s="94"/>
      <c r="EE83" s="94"/>
      <c r="EF83" s="94"/>
      <c r="EG83" s="94"/>
      <c r="EH83" s="94"/>
      <c r="EI83" s="94"/>
      <c r="EJ83" s="94"/>
      <c r="EK83" s="94"/>
      <c r="EL83" s="94"/>
      <c r="EM83" s="94"/>
      <c r="EN83" s="94"/>
      <c r="EO83" s="94"/>
      <c r="EP83" s="94"/>
      <c r="EQ83" s="94"/>
      <c r="ER83" s="94"/>
      <c r="ES83" s="94"/>
      <c r="ET83" s="94"/>
      <c r="EU83" s="94"/>
      <c r="EV83" s="94"/>
      <c r="EW83" s="94"/>
      <c r="EX83" s="94"/>
      <c r="EY83" s="94"/>
      <c r="EZ83" s="94"/>
      <c r="FA83" s="94"/>
      <c r="FB83" s="94"/>
      <c r="FC83" s="94"/>
      <c r="FD83" s="94"/>
      <c r="FE83" s="94"/>
      <c r="FF83" s="94"/>
      <c r="FG83" s="94"/>
      <c r="FH83" s="94"/>
      <c r="FI83" s="94"/>
      <c r="FJ83" s="94"/>
      <c r="FK83" s="94"/>
      <c r="FL83" s="94"/>
      <c r="FM83" s="94"/>
      <c r="FN83" s="94"/>
      <c r="FO83" s="94"/>
      <c r="FP83" s="94"/>
      <c r="FQ83" s="94"/>
      <c r="FR83" s="94"/>
      <c r="FS83" s="94"/>
      <c r="FT83" s="94"/>
      <c r="FU83" s="94"/>
      <c r="FV83" s="94"/>
      <c r="FW83" s="94"/>
      <c r="FX83" s="94"/>
      <c r="FY83" s="94"/>
      <c r="FZ83" s="94"/>
      <c r="GA83" s="94"/>
      <c r="GB83" s="94"/>
      <c r="GC83" s="94"/>
      <c r="GD83" s="94"/>
      <c r="GE83" s="94"/>
      <c r="GF83" s="94"/>
      <c r="GG83" s="94"/>
      <c r="GH83" s="94"/>
      <c r="GI83" s="94"/>
      <c r="GJ83" s="94"/>
      <c r="GK83" s="94"/>
      <c r="GL83" s="94"/>
      <c r="GM83" s="94"/>
      <c r="GN83" s="94"/>
      <c r="GO83" s="94"/>
      <c r="GP83" s="94"/>
      <c r="GQ83" s="94"/>
      <c r="GR83" s="94"/>
      <c r="GS83" s="94"/>
      <c r="GT83" s="94"/>
      <c r="GU83" s="94"/>
      <c r="GV83" s="94"/>
      <c r="GW83" s="94"/>
    </row>
    <row r="84" spans="2:223" ht="14.65" customHeight="1" x14ac:dyDescent="0.75">
      <c r="B84" t="s">
        <v>239</v>
      </c>
      <c r="H84" s="85">
        <f t="shared" ref="H84:H90" ca="1" si="88">SUMIFS($O84:$GW84,$O$6:$GW$6,"&lt;="&amp;$C$2)</f>
        <v>-28550211.076563392</v>
      </c>
      <c r="O84" s="94">
        <f t="shared" ref="O84:AT84" ca="1" si="89">O52*$D$79</f>
        <v>-12786.858648715561</v>
      </c>
      <c r="P84" s="94">
        <f t="shared" ca="1" si="89"/>
        <v>-12786.858648715561</v>
      </c>
      <c r="Q84" s="94">
        <f t="shared" ca="1" si="89"/>
        <v>-12786.858648715561</v>
      </c>
      <c r="R84" s="94">
        <f t="shared" ca="1" si="89"/>
        <v>-26116.227619651436</v>
      </c>
      <c r="S84" s="94">
        <f t="shared" ca="1" si="89"/>
        <v>-40636.945927984911</v>
      </c>
      <c r="T84" s="94">
        <f t="shared" ca="1" si="89"/>
        <v>-40636.945927984911</v>
      </c>
      <c r="U84" s="94">
        <f t="shared" ca="1" si="89"/>
        <v>-65701.40402188462</v>
      </c>
      <c r="V84" s="94">
        <f t="shared" ca="1" si="89"/>
        <v>-65701.40402188462</v>
      </c>
      <c r="W84" s="94">
        <f t="shared" ca="1" si="89"/>
        <v>-88210.316161442577</v>
      </c>
      <c r="X84" s="94">
        <f t="shared" ca="1" si="89"/>
        <v>-125450.40735530861</v>
      </c>
      <c r="Y84" s="94">
        <f t="shared" ca="1" si="89"/>
        <v>-125450.40735530861</v>
      </c>
      <c r="Z84" s="94">
        <f t="shared" ca="1" si="89"/>
        <v>-125450.40735530861</v>
      </c>
      <c r="AA84" s="94">
        <f t="shared" ca="1" si="89"/>
        <v>-141144.82670144798</v>
      </c>
      <c r="AB84" s="94">
        <f t="shared" ca="1" si="89"/>
        <v>-147064.15220732748</v>
      </c>
      <c r="AC84" s="94">
        <f t="shared" ca="1" si="89"/>
        <v>-163325.46529766117</v>
      </c>
      <c r="AD84" s="94">
        <f t="shared" ca="1" si="89"/>
        <v>-163325.46529766117</v>
      </c>
      <c r="AE84" s="94">
        <f t="shared" ca="1" si="89"/>
        <v>-163325.46529766117</v>
      </c>
      <c r="AF84" s="94">
        <f t="shared" ca="1" si="89"/>
        <v>-163325.46529766117</v>
      </c>
      <c r="AG84" s="94">
        <f t="shared" ca="1" si="89"/>
        <v>-175466.3065517052</v>
      </c>
      <c r="AH84" s="94">
        <f t="shared" ca="1" si="89"/>
        <v>-175466.3065517052</v>
      </c>
      <c r="AI84" s="94">
        <f t="shared" ca="1" si="89"/>
        <v>-216446.78660666436</v>
      </c>
      <c r="AJ84" s="94">
        <f t="shared" ca="1" si="89"/>
        <v>-216446.78660666436</v>
      </c>
      <c r="AK84" s="94">
        <f t="shared" ca="1" si="89"/>
        <v>-237612.57777399768</v>
      </c>
      <c r="AL84" s="94">
        <f t="shared" ca="1" si="89"/>
        <v>-237612.57777399768</v>
      </c>
      <c r="AM84" s="94">
        <f t="shared" ca="1" si="89"/>
        <v>-249215.97477573346</v>
      </c>
      <c r="AN84" s="94">
        <f t="shared" ca="1" si="89"/>
        <v>-261171.78690358391</v>
      </c>
      <c r="AO84" s="94">
        <f t="shared" ca="1" si="89"/>
        <v>-271979.71826158767</v>
      </c>
      <c r="AP84" s="94">
        <f t="shared" ca="1" si="89"/>
        <v>-271979.71826158767</v>
      </c>
      <c r="AQ84" s="94">
        <f t="shared" ca="1" si="89"/>
        <v>-297297.20083333313</v>
      </c>
      <c r="AR84" s="94">
        <f t="shared" ca="1" si="89"/>
        <v>-297297.20083333313</v>
      </c>
      <c r="AS84" s="94">
        <f t="shared" ca="1" si="89"/>
        <v>-297297.20083333313</v>
      </c>
      <c r="AT84" s="94">
        <f t="shared" ca="1" si="89"/>
        <v>-297297.20083333313</v>
      </c>
      <c r="AU84" s="94">
        <f t="shared" ref="AU84:BZ84" ca="1" si="90">AU52*$D$79</f>
        <v>-297297.20083333313</v>
      </c>
      <c r="AV84" s="94">
        <f t="shared" ca="1" si="90"/>
        <v>-297297.20083333313</v>
      </c>
      <c r="AW84" s="94">
        <f t="shared" ca="1" si="90"/>
        <v>-297297.20083333313</v>
      </c>
      <c r="AX84" s="94">
        <f t="shared" ca="1" si="90"/>
        <v>-297297.20083333313</v>
      </c>
      <c r="AY84" s="94">
        <f t="shared" ca="1" si="90"/>
        <v>-297297.20083333313</v>
      </c>
      <c r="AZ84" s="94">
        <f t="shared" ca="1" si="90"/>
        <v>-297297.20083333313</v>
      </c>
      <c r="BA84" s="94">
        <f t="shared" ca="1" si="90"/>
        <v>-297297.20083333313</v>
      </c>
      <c r="BB84" s="94">
        <f t="shared" ca="1" si="90"/>
        <v>-296910.48709043383</v>
      </c>
      <c r="BC84" s="94">
        <f t="shared" ca="1" si="90"/>
        <v>-296910.48709043383</v>
      </c>
      <c r="BD84" s="94">
        <f t="shared" ca="1" si="90"/>
        <v>-296910.48709043383</v>
      </c>
      <c r="BE84" s="94">
        <f t="shared" ca="1" si="90"/>
        <v>-296910.48709043383</v>
      </c>
      <c r="BF84" s="94">
        <f t="shared" ca="1" si="90"/>
        <v>-296910.48709043383</v>
      </c>
      <c r="BG84" s="94">
        <f t="shared" ca="1" si="90"/>
        <v>-296910.48709043383</v>
      </c>
      <c r="BH84" s="94">
        <f t="shared" ca="1" si="90"/>
        <v>-296919.29134716297</v>
      </c>
      <c r="BI84" s="94">
        <f t="shared" ca="1" si="90"/>
        <v>-296909.26597762801</v>
      </c>
      <c r="BJ84" s="94">
        <f t="shared" ca="1" si="90"/>
        <v>-296908.4337262804</v>
      </c>
      <c r="BK84" s="94">
        <f t="shared" ca="1" si="90"/>
        <v>-296908.4337262804</v>
      </c>
      <c r="BL84" s="94">
        <f t="shared" ca="1" si="90"/>
        <v>-296906.71499214199</v>
      </c>
      <c r="BM84" s="94">
        <f t="shared" ca="1" si="90"/>
        <v>-296906.71499214199</v>
      </c>
      <c r="BN84" s="94">
        <f t="shared" ca="1" si="90"/>
        <v>-296905.91016667685</v>
      </c>
      <c r="BO84" s="94">
        <f t="shared" ca="1" si="90"/>
        <v>-296905.91016667685</v>
      </c>
      <c r="BP84" s="94">
        <f t="shared" ca="1" si="90"/>
        <v>-296905.91016667685</v>
      </c>
      <c r="BQ84" s="94">
        <f t="shared" ca="1" si="90"/>
        <v>-296905.91016667685</v>
      </c>
      <c r="BR84" s="94">
        <f t="shared" ca="1" si="90"/>
        <v>-296905.91016667685</v>
      </c>
      <c r="BS84" s="94">
        <f t="shared" ca="1" si="90"/>
        <v>-296905.91016667685</v>
      </c>
      <c r="BT84" s="94">
        <f t="shared" ca="1" si="90"/>
        <v>-296903.91734975146</v>
      </c>
      <c r="BU84" s="94">
        <f t="shared" ca="1" si="90"/>
        <v>-296903.91734975146</v>
      </c>
      <c r="BV84" s="94">
        <f t="shared" ca="1" si="90"/>
        <v>-296577.24482764979</v>
      </c>
      <c r="BW84" s="94">
        <f t="shared" ca="1" si="90"/>
        <v>-296577.24482764979</v>
      </c>
      <c r="BX84" s="94">
        <f t="shared" ca="1" si="90"/>
        <v>-296577.24482764979</v>
      </c>
      <c r="BY84" s="94">
        <f t="shared" ca="1" si="90"/>
        <v>-296576.98580143508</v>
      </c>
      <c r="BZ84" s="94">
        <f t="shared" ca="1" si="90"/>
        <v>-295957.40942942147</v>
      </c>
      <c r="CA84" s="94">
        <f t="shared" ref="CA84:DF84" ca="1" si="91">CA52*$D$79</f>
        <v>-295957.40942942147</v>
      </c>
      <c r="CB84" s="94">
        <f t="shared" ca="1" si="91"/>
        <v>-295956.76436912216</v>
      </c>
      <c r="CC84" s="94">
        <f t="shared" ca="1" si="91"/>
        <v>-295956.76436912216</v>
      </c>
      <c r="CD84" s="94">
        <f t="shared" ca="1" si="91"/>
        <v>-295956.46632730833</v>
      </c>
      <c r="CE84" s="94">
        <f t="shared" ca="1" si="91"/>
        <v>-295956.36504722014</v>
      </c>
      <c r="CF84" s="94">
        <f t="shared" ca="1" si="91"/>
        <v>-295501.87270174408</v>
      </c>
      <c r="CG84" s="94">
        <f t="shared" ca="1" si="91"/>
        <v>-295501.7761662784</v>
      </c>
      <c r="CH84" s="94">
        <f t="shared" ca="1" si="91"/>
        <v>-295521.18356573558</v>
      </c>
      <c r="CI84" s="94">
        <f t="shared" ca="1" si="91"/>
        <v>-295526.61713870364</v>
      </c>
      <c r="CJ84" s="94">
        <f t="shared" ca="1" si="91"/>
        <v>-295526.61713870364</v>
      </c>
      <c r="CK84" s="94">
        <f t="shared" ca="1" si="91"/>
        <v>-295526.61713870364</v>
      </c>
      <c r="CL84" s="94">
        <f t="shared" ca="1" si="91"/>
        <v>-295533.941779143</v>
      </c>
      <c r="CM84" s="94">
        <f t="shared" ca="1" si="91"/>
        <v>-295534.28187432664</v>
      </c>
      <c r="CN84" s="94">
        <f t="shared" ca="1" si="91"/>
        <v>-295533.88940924744</v>
      </c>
      <c r="CO84" s="94">
        <f t="shared" ca="1" si="91"/>
        <v>-295533.88940924744</v>
      </c>
      <c r="CP84" s="94">
        <f t="shared" ca="1" si="91"/>
        <v>-295533.88940924744</v>
      </c>
      <c r="CQ84" s="94">
        <f t="shared" ca="1" si="91"/>
        <v>-295655.1088872684</v>
      </c>
      <c r="CR84" s="94">
        <f t="shared" ca="1" si="91"/>
        <v>-295599.10941408621</v>
      </c>
      <c r="CS84" s="94">
        <f t="shared" ca="1" si="91"/>
        <v>-295582.68523125653</v>
      </c>
      <c r="CT84" s="94">
        <f t="shared" ca="1" si="91"/>
        <v>-295582.68523125653</v>
      </c>
      <c r="CU84" s="94">
        <f t="shared" ca="1" si="91"/>
        <v>-295369.74492083408</v>
      </c>
      <c r="CV84" s="94">
        <f t="shared" ca="1" si="91"/>
        <v>-282421.00429615768</v>
      </c>
      <c r="CW84" s="94">
        <f t="shared" ca="1" si="91"/>
        <v>-282298.40014611505</v>
      </c>
      <c r="CX84" s="94">
        <f t="shared" ca="1" si="91"/>
        <v>-282090.14413103194</v>
      </c>
      <c r="CY84" s="94">
        <f t="shared" ca="1" si="91"/>
        <v>-280182.13721150305</v>
      </c>
      <c r="CZ84" s="94">
        <f t="shared" ca="1" si="91"/>
        <v>-280073.18689428235</v>
      </c>
      <c r="DA84" s="94">
        <f t="shared" ca="1" si="91"/>
        <v>-278527.71337914589</v>
      </c>
      <c r="DB84" s="94">
        <f t="shared" ca="1" si="91"/>
        <v>-276218.65967915807</v>
      </c>
      <c r="DC84" s="94">
        <f t="shared" ca="1" si="91"/>
        <v>-276115.40261884662</v>
      </c>
      <c r="DD84" s="94">
        <f t="shared" ca="1" si="91"/>
        <v>-276021.1243507085</v>
      </c>
      <c r="DE84" s="94">
        <f t="shared" ca="1" si="91"/>
        <v>-275790.44361147156</v>
      </c>
      <c r="DF84" s="94">
        <f t="shared" ca="1" si="91"/>
        <v>-274558.54735593579</v>
      </c>
      <c r="DG84" s="94">
        <f t="shared" ref="DG84:EL84" ca="1" si="92">DG52*$D$79</f>
        <v>-274521.72554152686</v>
      </c>
      <c r="DH84" s="94">
        <f t="shared" ca="1" si="92"/>
        <v>-272964.12991341087</v>
      </c>
      <c r="DI84" s="94">
        <f t="shared" ca="1" si="92"/>
        <v>-272954.62767697719</v>
      </c>
      <c r="DJ84" s="94">
        <f t="shared" ca="1" si="92"/>
        <v>-272425.09997840831</v>
      </c>
      <c r="DK84" s="94">
        <f t="shared" ca="1" si="92"/>
        <v>-272198.55962573003</v>
      </c>
      <c r="DL84" s="94">
        <f t="shared" ca="1" si="92"/>
        <v>-271089.95141657215</v>
      </c>
      <c r="DM84" s="94">
        <f t="shared" ca="1" si="92"/>
        <v>-271157.13226471579</v>
      </c>
      <c r="DN84" s="94">
        <f t="shared" ca="1" si="92"/>
        <v>-271158.44203804812</v>
      </c>
      <c r="DO84" s="94">
        <f t="shared" ca="1" si="92"/>
        <v>-270894.00590686174</v>
      </c>
      <c r="DP84" s="94">
        <f t="shared" ca="1" si="92"/>
        <v>-271068.57504500245</v>
      </c>
      <c r="DQ84" s="94">
        <f t="shared" ca="1" si="92"/>
        <v>-271027.8313043057</v>
      </c>
      <c r="DR84" s="94">
        <f t="shared" ca="1" si="92"/>
        <v>-269001.68735854176</v>
      </c>
      <c r="DS84" s="94">
        <f t="shared" ca="1" si="92"/>
        <v>-266809.12779656349</v>
      </c>
      <c r="DT84" s="94">
        <f t="shared" ca="1" si="92"/>
        <v>-266377.31481008045</v>
      </c>
      <c r="DU84" s="94">
        <f t="shared" ca="1" si="92"/>
        <v>-265485.45740976604</v>
      </c>
      <c r="DV84" s="94">
        <f t="shared" ca="1" si="92"/>
        <v>-265484.44307345239</v>
      </c>
      <c r="DW84" s="94">
        <f t="shared" ca="1" si="92"/>
        <v>-265623.68902727106</v>
      </c>
      <c r="DX84" s="94">
        <f t="shared" ca="1" si="92"/>
        <v>0</v>
      </c>
      <c r="DY84" s="94">
        <f t="shared" ca="1" si="92"/>
        <v>0</v>
      </c>
      <c r="DZ84" s="94">
        <f t="shared" ca="1" si="92"/>
        <v>0</v>
      </c>
      <c r="EA84" s="94">
        <f t="shared" ca="1" si="92"/>
        <v>0</v>
      </c>
      <c r="EB84" s="94">
        <f t="shared" ca="1" si="92"/>
        <v>0</v>
      </c>
      <c r="EC84" s="94">
        <f t="shared" ca="1" si="92"/>
        <v>0</v>
      </c>
      <c r="ED84" s="94">
        <f t="shared" ca="1" si="92"/>
        <v>0</v>
      </c>
      <c r="EE84" s="94">
        <f t="shared" ca="1" si="92"/>
        <v>0</v>
      </c>
      <c r="EF84" s="94">
        <f t="shared" ca="1" si="92"/>
        <v>0</v>
      </c>
      <c r="EG84" s="94">
        <f t="shared" ca="1" si="92"/>
        <v>0</v>
      </c>
      <c r="EH84" s="94">
        <f t="shared" ca="1" si="92"/>
        <v>0</v>
      </c>
      <c r="EI84" s="94">
        <f t="shared" ca="1" si="92"/>
        <v>0</v>
      </c>
      <c r="EJ84" s="94">
        <f t="shared" ca="1" si="92"/>
        <v>0</v>
      </c>
      <c r="EK84" s="94">
        <f t="shared" ca="1" si="92"/>
        <v>0</v>
      </c>
      <c r="EL84" s="94">
        <f t="shared" ca="1" si="92"/>
        <v>0</v>
      </c>
      <c r="EM84" s="94">
        <f t="shared" ref="EM84:FR84" ca="1" si="93">EM52*$D$79</f>
        <v>0</v>
      </c>
      <c r="EN84" s="94">
        <f t="shared" ca="1" si="93"/>
        <v>0</v>
      </c>
      <c r="EO84" s="94">
        <f t="shared" ca="1" si="93"/>
        <v>0</v>
      </c>
      <c r="EP84" s="94">
        <f t="shared" ca="1" si="93"/>
        <v>0</v>
      </c>
      <c r="EQ84" s="94">
        <f t="shared" ca="1" si="93"/>
        <v>0</v>
      </c>
      <c r="ER84" s="94">
        <f t="shared" ca="1" si="93"/>
        <v>0</v>
      </c>
      <c r="ES84" s="94">
        <f t="shared" ca="1" si="93"/>
        <v>0</v>
      </c>
      <c r="ET84" s="94">
        <f t="shared" ca="1" si="93"/>
        <v>0</v>
      </c>
      <c r="EU84" s="94">
        <f t="shared" ca="1" si="93"/>
        <v>0</v>
      </c>
      <c r="EV84" s="94">
        <f t="shared" ca="1" si="93"/>
        <v>0</v>
      </c>
      <c r="EW84" s="94">
        <f t="shared" ca="1" si="93"/>
        <v>0</v>
      </c>
      <c r="EX84" s="94">
        <f t="shared" ca="1" si="93"/>
        <v>0</v>
      </c>
      <c r="EY84" s="94">
        <f t="shared" ca="1" si="93"/>
        <v>0</v>
      </c>
      <c r="EZ84" s="94">
        <f t="shared" ca="1" si="93"/>
        <v>0</v>
      </c>
      <c r="FA84" s="94">
        <f t="shared" ca="1" si="93"/>
        <v>0</v>
      </c>
      <c r="FB84" s="94">
        <f t="shared" ca="1" si="93"/>
        <v>0</v>
      </c>
      <c r="FC84" s="94">
        <f t="shared" ca="1" si="93"/>
        <v>0</v>
      </c>
      <c r="FD84" s="94">
        <f t="shared" ca="1" si="93"/>
        <v>0</v>
      </c>
      <c r="FE84" s="94">
        <f t="shared" ca="1" si="93"/>
        <v>0</v>
      </c>
      <c r="FF84" s="94">
        <f t="shared" ca="1" si="93"/>
        <v>0</v>
      </c>
      <c r="FG84" s="94">
        <f t="shared" ca="1" si="93"/>
        <v>0</v>
      </c>
      <c r="FH84" s="94">
        <f t="shared" ca="1" si="93"/>
        <v>0</v>
      </c>
      <c r="FI84" s="94">
        <f t="shared" ca="1" si="93"/>
        <v>0</v>
      </c>
      <c r="FJ84" s="94">
        <f t="shared" ca="1" si="93"/>
        <v>0</v>
      </c>
      <c r="FK84" s="94">
        <f t="shared" ca="1" si="93"/>
        <v>0</v>
      </c>
      <c r="FL84" s="94">
        <f t="shared" ca="1" si="93"/>
        <v>0</v>
      </c>
      <c r="FM84" s="94">
        <f t="shared" ca="1" si="93"/>
        <v>0</v>
      </c>
      <c r="FN84" s="94">
        <f t="shared" ca="1" si="93"/>
        <v>0</v>
      </c>
      <c r="FO84" s="94">
        <f t="shared" ca="1" si="93"/>
        <v>0</v>
      </c>
      <c r="FP84" s="94">
        <f t="shared" ca="1" si="93"/>
        <v>0</v>
      </c>
      <c r="FQ84" s="94">
        <f t="shared" ca="1" si="93"/>
        <v>0</v>
      </c>
      <c r="FR84" s="94">
        <f t="shared" ca="1" si="93"/>
        <v>0</v>
      </c>
      <c r="FS84" s="94">
        <f t="shared" ref="FS84:GW84" ca="1" si="94">FS52*$D$79</f>
        <v>0</v>
      </c>
      <c r="FT84" s="94">
        <f t="shared" ca="1" si="94"/>
        <v>0</v>
      </c>
      <c r="FU84" s="94">
        <f t="shared" ca="1" si="94"/>
        <v>0</v>
      </c>
      <c r="FV84" s="94">
        <f t="shared" ca="1" si="94"/>
        <v>0</v>
      </c>
      <c r="FW84" s="94">
        <f t="shared" ca="1" si="94"/>
        <v>0</v>
      </c>
      <c r="FX84" s="94">
        <f t="shared" ca="1" si="94"/>
        <v>0</v>
      </c>
      <c r="FY84" s="94">
        <f t="shared" ca="1" si="94"/>
        <v>0</v>
      </c>
      <c r="FZ84" s="94">
        <f t="shared" ca="1" si="94"/>
        <v>0</v>
      </c>
      <c r="GA84" s="94">
        <f t="shared" ca="1" si="94"/>
        <v>0</v>
      </c>
      <c r="GB84" s="94">
        <f t="shared" ca="1" si="94"/>
        <v>0</v>
      </c>
      <c r="GC84" s="94">
        <f t="shared" ca="1" si="94"/>
        <v>0</v>
      </c>
      <c r="GD84" s="94">
        <f t="shared" ca="1" si="94"/>
        <v>0</v>
      </c>
      <c r="GE84" s="94">
        <f t="shared" ca="1" si="94"/>
        <v>0</v>
      </c>
      <c r="GF84" s="94">
        <f t="shared" ca="1" si="94"/>
        <v>0</v>
      </c>
      <c r="GG84" s="94">
        <f t="shared" ca="1" si="94"/>
        <v>0</v>
      </c>
      <c r="GH84" s="94">
        <f t="shared" ca="1" si="94"/>
        <v>0</v>
      </c>
      <c r="GI84" s="94">
        <f t="shared" ca="1" si="94"/>
        <v>0</v>
      </c>
      <c r="GJ84" s="94">
        <f t="shared" ca="1" si="94"/>
        <v>0</v>
      </c>
      <c r="GK84" s="94">
        <f t="shared" ca="1" si="94"/>
        <v>0</v>
      </c>
      <c r="GL84" s="94">
        <f t="shared" ca="1" si="94"/>
        <v>0</v>
      </c>
      <c r="GM84" s="94">
        <f t="shared" ca="1" si="94"/>
        <v>0</v>
      </c>
      <c r="GN84" s="94">
        <f t="shared" ca="1" si="94"/>
        <v>0</v>
      </c>
      <c r="GO84" s="94">
        <f t="shared" ca="1" si="94"/>
        <v>0</v>
      </c>
      <c r="GP84" s="94">
        <f t="shared" ca="1" si="94"/>
        <v>0</v>
      </c>
      <c r="GQ84" s="94">
        <f t="shared" ca="1" si="94"/>
        <v>0</v>
      </c>
      <c r="GR84" s="94">
        <f t="shared" ca="1" si="94"/>
        <v>0</v>
      </c>
      <c r="GS84" s="94">
        <f t="shared" ca="1" si="94"/>
        <v>0</v>
      </c>
      <c r="GT84" s="94">
        <f t="shared" ca="1" si="94"/>
        <v>0</v>
      </c>
      <c r="GU84" s="94">
        <f t="shared" ca="1" si="94"/>
        <v>0</v>
      </c>
      <c r="GV84" s="94">
        <f t="shared" ca="1" si="94"/>
        <v>0</v>
      </c>
      <c r="GW84" s="94">
        <f t="shared" ca="1" si="94"/>
        <v>0</v>
      </c>
      <c r="GY84" s="85">
        <f t="shared" ref="GY84:GY90" ca="1" si="95">SUMIFS($O84:$GW84,$O$5:$GW$5,GY$6)</f>
        <v>-616264.63433759694</v>
      </c>
      <c r="GZ84" s="85">
        <f t="shared" ref="GZ84:HN90" ca="1" si="96">SUMIFS($O84:$GW84,$O$5:$GW$5,GZ$6)</f>
        <v>-2088400.0115454653</v>
      </c>
      <c r="HA84" s="85">
        <f t="shared" ca="1" si="96"/>
        <v>-3373040.1818098226</v>
      </c>
      <c r="HB84" s="85">
        <f t="shared" ca="1" si="96"/>
        <v>-3564480.2832007268</v>
      </c>
      <c r="HC84" s="85">
        <f t="shared" ca="1" si="96"/>
        <v>-3562873.5931364093</v>
      </c>
      <c r="HD84" s="85">
        <f t="shared" ca="1" si="96"/>
        <v>-3553053.5481240223</v>
      </c>
      <c r="HE84" s="85">
        <f t="shared" ca="1" si="96"/>
        <v>-3546607.8303956687</v>
      </c>
      <c r="HF84" s="85">
        <f t="shared" ca="1" si="96"/>
        <v>-3380690.6464705113</v>
      </c>
      <c r="HG84" s="85">
        <f t="shared" ca="1" si="96"/>
        <v>-3266018.6280674948</v>
      </c>
      <c r="HH84" s="85">
        <f t="shared" ca="1" si="96"/>
        <v>-1598781.7194756751</v>
      </c>
      <c r="HI84" s="85">
        <f t="shared" ca="1" si="96"/>
        <v>0</v>
      </c>
      <c r="HJ84" s="85">
        <f t="shared" ca="1" si="96"/>
        <v>0</v>
      </c>
      <c r="HK84" s="85">
        <f t="shared" ca="1" si="96"/>
        <v>0</v>
      </c>
      <c r="HL84" s="85">
        <f t="shared" ca="1" si="96"/>
        <v>0</v>
      </c>
      <c r="HM84" s="85">
        <f t="shared" ca="1" si="96"/>
        <v>0</v>
      </c>
      <c r="HN84" s="85">
        <f t="shared" ca="1" si="96"/>
        <v>0</v>
      </c>
      <c r="HO84" s="85">
        <f t="shared" ref="HO84:HO90" ca="1" si="97">SUM(GY84:HN84)</f>
        <v>-28550211.076563392</v>
      </c>
    </row>
    <row r="85" spans="2:223" ht="14.65" customHeight="1" x14ac:dyDescent="0.75">
      <c r="B85" t="s">
        <v>367</v>
      </c>
      <c r="H85" s="85">
        <f t="shared" ca="1" si="88"/>
        <v>9622247.5795669388</v>
      </c>
      <c r="O85" s="94">
        <f t="shared" ref="O85:AT85" si="98">O53*$D$79</f>
        <v>0</v>
      </c>
      <c r="P85" s="94">
        <f t="shared" ca="1" si="98"/>
        <v>0</v>
      </c>
      <c r="Q85" s="94">
        <f t="shared" ca="1" si="98"/>
        <v>0</v>
      </c>
      <c r="R85" s="94">
        <f t="shared" ca="1" si="98"/>
        <v>0</v>
      </c>
      <c r="S85" s="94">
        <f t="shared" ca="1" si="98"/>
        <v>0</v>
      </c>
      <c r="T85" s="94">
        <f t="shared" ca="1" si="98"/>
        <v>0</v>
      </c>
      <c r="U85" s="94">
        <f t="shared" ca="1" si="98"/>
        <v>0</v>
      </c>
      <c r="V85" s="94">
        <f t="shared" ca="1" si="98"/>
        <v>0</v>
      </c>
      <c r="W85" s="94">
        <f t="shared" ca="1" si="98"/>
        <v>0</v>
      </c>
      <c r="X85" s="94">
        <f t="shared" ca="1" si="98"/>
        <v>0</v>
      </c>
      <c r="Y85" s="94">
        <f t="shared" ca="1" si="98"/>
        <v>0</v>
      </c>
      <c r="Z85" s="94">
        <f t="shared" ca="1" si="98"/>
        <v>0</v>
      </c>
      <c r="AA85" s="94">
        <f t="shared" ca="1" si="98"/>
        <v>0</v>
      </c>
      <c r="AB85" s="94">
        <f t="shared" ca="1" si="98"/>
        <v>0</v>
      </c>
      <c r="AC85" s="94">
        <f t="shared" ca="1" si="98"/>
        <v>0</v>
      </c>
      <c r="AD85" s="94">
        <f t="shared" ca="1" si="98"/>
        <v>0</v>
      </c>
      <c r="AE85" s="94">
        <f t="shared" ca="1" si="98"/>
        <v>0</v>
      </c>
      <c r="AF85" s="94">
        <f t="shared" ca="1" si="98"/>
        <v>0</v>
      </c>
      <c r="AG85" s="94">
        <f t="shared" ca="1" si="98"/>
        <v>0</v>
      </c>
      <c r="AH85" s="94">
        <f t="shared" ca="1" si="98"/>
        <v>0</v>
      </c>
      <c r="AI85" s="94">
        <f t="shared" ca="1" si="98"/>
        <v>0</v>
      </c>
      <c r="AJ85" s="94">
        <f t="shared" ca="1" si="98"/>
        <v>0</v>
      </c>
      <c r="AK85" s="94">
        <f t="shared" ca="1" si="98"/>
        <v>0</v>
      </c>
      <c r="AL85" s="94">
        <f t="shared" ca="1" si="98"/>
        <v>0</v>
      </c>
      <c r="AM85" s="94">
        <f t="shared" ca="1" si="98"/>
        <v>0</v>
      </c>
      <c r="AN85" s="94">
        <f t="shared" ca="1" si="98"/>
        <v>0</v>
      </c>
      <c r="AO85" s="94">
        <f t="shared" ca="1" si="98"/>
        <v>0</v>
      </c>
      <c r="AP85" s="94">
        <f t="shared" ca="1" si="98"/>
        <v>0</v>
      </c>
      <c r="AQ85" s="94">
        <f t="shared" ca="1" si="98"/>
        <v>0</v>
      </c>
      <c r="AR85" s="94">
        <f t="shared" ca="1" si="98"/>
        <v>0</v>
      </c>
      <c r="AS85" s="94">
        <f t="shared" ca="1" si="98"/>
        <v>0</v>
      </c>
      <c r="AT85" s="94">
        <f t="shared" ca="1" si="98"/>
        <v>0</v>
      </c>
      <c r="AU85" s="94">
        <f t="shared" ref="AU85:BZ85" ca="1" si="99">AU53*$D$79</f>
        <v>0</v>
      </c>
      <c r="AV85" s="94">
        <f t="shared" ca="1" si="99"/>
        <v>0</v>
      </c>
      <c r="AW85" s="94">
        <f t="shared" ca="1" si="99"/>
        <v>0</v>
      </c>
      <c r="AX85" s="94">
        <f t="shared" ca="1" si="99"/>
        <v>29729.720083333315</v>
      </c>
      <c r="AY85" s="94">
        <f t="shared" ca="1" si="99"/>
        <v>29729.720083333315</v>
      </c>
      <c r="AZ85" s="94">
        <f t="shared" ca="1" si="99"/>
        <v>29729.720083333315</v>
      </c>
      <c r="BA85" s="94">
        <f t="shared" ca="1" si="99"/>
        <v>29729.720083333315</v>
      </c>
      <c r="BB85" s="94">
        <f t="shared" ca="1" si="99"/>
        <v>29691.048709043385</v>
      </c>
      <c r="BC85" s="94">
        <f t="shared" ca="1" si="99"/>
        <v>29691.048709043385</v>
      </c>
      <c r="BD85" s="94">
        <f t="shared" ca="1" si="99"/>
        <v>29691.048709043385</v>
      </c>
      <c r="BE85" s="94">
        <f t="shared" ca="1" si="99"/>
        <v>29691.048709043385</v>
      </c>
      <c r="BF85" s="94">
        <f t="shared" ca="1" si="99"/>
        <v>29691.048709043385</v>
      </c>
      <c r="BG85" s="94">
        <f t="shared" ca="1" si="99"/>
        <v>29691.048709043385</v>
      </c>
      <c r="BH85" s="94">
        <f t="shared" ca="1" si="99"/>
        <v>29691.929134716298</v>
      </c>
      <c r="BI85" s="94">
        <f t="shared" ca="1" si="99"/>
        <v>29690.926597762802</v>
      </c>
      <c r="BJ85" s="94">
        <f t="shared" ca="1" si="99"/>
        <v>59381.686745256084</v>
      </c>
      <c r="BK85" s="94">
        <f t="shared" ca="1" si="99"/>
        <v>59381.686745256084</v>
      </c>
      <c r="BL85" s="94">
        <f t="shared" ca="1" si="99"/>
        <v>59381.342998428401</v>
      </c>
      <c r="BM85" s="94">
        <f t="shared" ca="1" si="99"/>
        <v>59381.342998428401</v>
      </c>
      <c r="BN85" s="94">
        <f t="shared" ca="1" si="99"/>
        <v>59381.182033335375</v>
      </c>
      <c r="BO85" s="94">
        <f t="shared" ca="1" si="99"/>
        <v>59381.182033335375</v>
      </c>
      <c r="BP85" s="94">
        <f t="shared" ca="1" si="99"/>
        <v>59381.182033335375</v>
      </c>
      <c r="BQ85" s="94">
        <f t="shared" ca="1" si="99"/>
        <v>59381.182033335375</v>
      </c>
      <c r="BR85" s="94">
        <f t="shared" ca="1" si="99"/>
        <v>59381.182033335375</v>
      </c>
      <c r="BS85" s="94">
        <f t="shared" ca="1" si="99"/>
        <v>59381.182033335375</v>
      </c>
      <c r="BT85" s="94">
        <f t="shared" ca="1" si="99"/>
        <v>59380.783469950293</v>
      </c>
      <c r="BU85" s="94">
        <f t="shared" ca="1" si="99"/>
        <v>59380.783469950293</v>
      </c>
      <c r="BV85" s="94">
        <f t="shared" ca="1" si="99"/>
        <v>88973.173448294925</v>
      </c>
      <c r="BW85" s="94">
        <f t="shared" ca="1" si="99"/>
        <v>88973.173448294925</v>
      </c>
      <c r="BX85" s="94">
        <f t="shared" ca="1" si="99"/>
        <v>88973.173448294925</v>
      </c>
      <c r="BY85" s="94">
        <f t="shared" ca="1" si="99"/>
        <v>88973.095740430523</v>
      </c>
      <c r="BZ85" s="94">
        <f t="shared" ca="1" si="99"/>
        <v>88787.222828826445</v>
      </c>
      <c r="CA85" s="94">
        <f t="shared" ref="CA85:DF85" ca="1" si="100">CA53*$D$79</f>
        <v>88787.222828826445</v>
      </c>
      <c r="CB85" s="94">
        <f t="shared" ca="1" si="100"/>
        <v>88787.029310736645</v>
      </c>
      <c r="CC85" s="94">
        <f t="shared" ca="1" si="100"/>
        <v>88787.029310736645</v>
      </c>
      <c r="CD85" s="94">
        <f t="shared" ca="1" si="100"/>
        <v>88786.939898192504</v>
      </c>
      <c r="CE85" s="94">
        <f t="shared" ca="1" si="100"/>
        <v>88786.909514166051</v>
      </c>
      <c r="CF85" s="94">
        <f t="shared" ca="1" si="100"/>
        <v>88650.561810523213</v>
      </c>
      <c r="CG85" s="94">
        <f t="shared" ca="1" si="100"/>
        <v>88650.532849883501</v>
      </c>
      <c r="CH85" s="94">
        <f t="shared" ca="1" si="100"/>
        <v>118208.47342629425</v>
      </c>
      <c r="CI85" s="94">
        <f t="shared" ca="1" si="100"/>
        <v>118210.64685548146</v>
      </c>
      <c r="CJ85" s="94">
        <f t="shared" ca="1" si="100"/>
        <v>118210.64685548146</v>
      </c>
      <c r="CK85" s="94">
        <f t="shared" ca="1" si="100"/>
        <v>118210.64685548146</v>
      </c>
      <c r="CL85" s="94">
        <f t="shared" ca="1" si="100"/>
        <v>118213.57671165721</v>
      </c>
      <c r="CM85" s="94">
        <f t="shared" ca="1" si="100"/>
        <v>118213.71274973066</v>
      </c>
      <c r="CN85" s="94">
        <f t="shared" ca="1" si="100"/>
        <v>118213.55576369897</v>
      </c>
      <c r="CO85" s="94">
        <f t="shared" ca="1" si="100"/>
        <v>118213.55576369897</v>
      </c>
      <c r="CP85" s="94">
        <f t="shared" ca="1" si="100"/>
        <v>118213.55576369897</v>
      </c>
      <c r="CQ85" s="94">
        <f t="shared" ca="1" si="100"/>
        <v>118262.04355490734</v>
      </c>
      <c r="CR85" s="94">
        <f t="shared" ca="1" si="100"/>
        <v>118239.64376563448</v>
      </c>
      <c r="CS85" s="94">
        <f t="shared" ca="1" si="100"/>
        <v>118233.07409250263</v>
      </c>
      <c r="CT85" s="94">
        <f t="shared" ca="1" si="100"/>
        <v>147791.34261562827</v>
      </c>
      <c r="CU85" s="94">
        <f t="shared" ca="1" si="100"/>
        <v>147684.87246041704</v>
      </c>
      <c r="CV85" s="94">
        <f t="shared" ca="1" si="100"/>
        <v>141210.50214807884</v>
      </c>
      <c r="CW85" s="94">
        <f t="shared" ca="1" si="100"/>
        <v>141149.20007305752</v>
      </c>
      <c r="CX85" s="94">
        <f t="shared" ca="1" si="100"/>
        <v>141045.07206551597</v>
      </c>
      <c r="CY85" s="94">
        <f t="shared" ca="1" si="100"/>
        <v>140091.06860575153</v>
      </c>
      <c r="CZ85" s="94">
        <f t="shared" ca="1" si="100"/>
        <v>140036.59344714117</v>
      </c>
      <c r="DA85" s="94">
        <f t="shared" ca="1" si="100"/>
        <v>139263.85668957295</v>
      </c>
      <c r="DB85" s="94">
        <f t="shared" ca="1" si="100"/>
        <v>138109.32983957903</v>
      </c>
      <c r="DC85" s="94">
        <f t="shared" ca="1" si="100"/>
        <v>138057.70130942331</v>
      </c>
      <c r="DD85" s="94">
        <f t="shared" ca="1" si="100"/>
        <v>138010.56217535425</v>
      </c>
      <c r="DE85" s="94">
        <f t="shared" ca="1" si="100"/>
        <v>137895.22180573578</v>
      </c>
      <c r="DF85" s="94">
        <f t="shared" ca="1" si="100"/>
        <v>247102.69262034219</v>
      </c>
      <c r="DG85" s="94">
        <f t="shared" ref="DG85:EL85" ca="1" si="101">DG53*$D$79</f>
        <v>247069.55298737413</v>
      </c>
      <c r="DH85" s="94">
        <f t="shared" ca="1" si="101"/>
        <v>245667.71692206975</v>
      </c>
      <c r="DI85" s="94">
        <f t="shared" ca="1" si="101"/>
        <v>245659.16490927947</v>
      </c>
      <c r="DJ85" s="94">
        <f t="shared" ca="1" si="101"/>
        <v>245182.58998056746</v>
      </c>
      <c r="DK85" s="94">
        <f t="shared" ca="1" si="101"/>
        <v>244978.70366315704</v>
      </c>
      <c r="DL85" s="94">
        <f t="shared" ca="1" si="101"/>
        <v>243980.9562749149</v>
      </c>
      <c r="DM85" s="94">
        <f t="shared" ca="1" si="101"/>
        <v>244041.41903824423</v>
      </c>
      <c r="DN85" s="94">
        <f t="shared" ca="1" si="101"/>
        <v>244042.59783424329</v>
      </c>
      <c r="DO85" s="94">
        <f t="shared" ca="1" si="101"/>
        <v>243804.60531617556</v>
      </c>
      <c r="DP85" s="94">
        <f t="shared" ca="1" si="101"/>
        <v>243961.7175405022</v>
      </c>
      <c r="DQ85" s="94">
        <f t="shared" ca="1" si="101"/>
        <v>243925.04817387517</v>
      </c>
      <c r="DR85" s="94">
        <f t="shared" ca="1" si="101"/>
        <v>242101.51862268758</v>
      </c>
      <c r="DS85" s="94">
        <f t="shared" ca="1" si="101"/>
        <v>240128.21501690717</v>
      </c>
      <c r="DT85" s="94">
        <f t="shared" ca="1" si="101"/>
        <v>239739.58332907243</v>
      </c>
      <c r="DU85" s="94">
        <f t="shared" ca="1" si="101"/>
        <v>238936.91166878946</v>
      </c>
      <c r="DV85" s="94">
        <f t="shared" ca="1" si="101"/>
        <v>238935.99876610714</v>
      </c>
      <c r="DW85" s="94">
        <f t="shared" ca="1" si="101"/>
        <v>239061.32012454394</v>
      </c>
      <c r="DX85" s="94">
        <f t="shared" ca="1" si="101"/>
        <v>0</v>
      </c>
      <c r="DY85" s="94">
        <f t="shared" ca="1" si="101"/>
        <v>0</v>
      </c>
      <c r="DZ85" s="94">
        <f t="shared" ca="1" si="101"/>
        <v>0</v>
      </c>
      <c r="EA85" s="94">
        <f t="shared" ca="1" si="101"/>
        <v>0</v>
      </c>
      <c r="EB85" s="94">
        <f t="shared" ca="1" si="101"/>
        <v>0</v>
      </c>
      <c r="EC85" s="94">
        <f t="shared" ca="1" si="101"/>
        <v>0</v>
      </c>
      <c r="ED85" s="94">
        <f t="shared" ca="1" si="101"/>
        <v>0</v>
      </c>
      <c r="EE85" s="94">
        <f t="shared" ca="1" si="101"/>
        <v>0</v>
      </c>
      <c r="EF85" s="94">
        <f t="shared" ca="1" si="101"/>
        <v>0</v>
      </c>
      <c r="EG85" s="94">
        <f t="shared" ca="1" si="101"/>
        <v>0</v>
      </c>
      <c r="EH85" s="94">
        <f t="shared" ca="1" si="101"/>
        <v>0</v>
      </c>
      <c r="EI85" s="94">
        <f t="shared" ca="1" si="101"/>
        <v>0</v>
      </c>
      <c r="EJ85" s="94">
        <f t="shared" ca="1" si="101"/>
        <v>0</v>
      </c>
      <c r="EK85" s="94">
        <f t="shared" ca="1" si="101"/>
        <v>0</v>
      </c>
      <c r="EL85" s="94">
        <f t="shared" ca="1" si="101"/>
        <v>0</v>
      </c>
      <c r="EM85" s="94">
        <f t="shared" ref="EM85:FR85" ca="1" si="102">EM53*$D$79</f>
        <v>0</v>
      </c>
      <c r="EN85" s="94">
        <f t="shared" ca="1" si="102"/>
        <v>0</v>
      </c>
      <c r="EO85" s="94">
        <f t="shared" ca="1" si="102"/>
        <v>0</v>
      </c>
      <c r="EP85" s="94">
        <f t="shared" ca="1" si="102"/>
        <v>0</v>
      </c>
      <c r="EQ85" s="94">
        <f t="shared" ca="1" si="102"/>
        <v>0</v>
      </c>
      <c r="ER85" s="94">
        <f t="shared" ca="1" si="102"/>
        <v>0</v>
      </c>
      <c r="ES85" s="94">
        <f t="shared" ca="1" si="102"/>
        <v>0</v>
      </c>
      <c r="ET85" s="94">
        <f t="shared" ca="1" si="102"/>
        <v>0</v>
      </c>
      <c r="EU85" s="94">
        <f t="shared" ca="1" si="102"/>
        <v>0</v>
      </c>
      <c r="EV85" s="94">
        <f t="shared" ca="1" si="102"/>
        <v>0</v>
      </c>
      <c r="EW85" s="94">
        <f t="shared" ca="1" si="102"/>
        <v>0</v>
      </c>
      <c r="EX85" s="94">
        <f t="shared" ca="1" si="102"/>
        <v>0</v>
      </c>
      <c r="EY85" s="94">
        <f t="shared" ca="1" si="102"/>
        <v>0</v>
      </c>
      <c r="EZ85" s="94">
        <f t="shared" ca="1" si="102"/>
        <v>0</v>
      </c>
      <c r="FA85" s="94">
        <f t="shared" ca="1" si="102"/>
        <v>0</v>
      </c>
      <c r="FB85" s="94">
        <f t="shared" ca="1" si="102"/>
        <v>0</v>
      </c>
      <c r="FC85" s="94">
        <f t="shared" ca="1" si="102"/>
        <v>0</v>
      </c>
      <c r="FD85" s="94">
        <f t="shared" ca="1" si="102"/>
        <v>0</v>
      </c>
      <c r="FE85" s="94">
        <f t="shared" ca="1" si="102"/>
        <v>0</v>
      </c>
      <c r="FF85" s="94">
        <f t="shared" ca="1" si="102"/>
        <v>0</v>
      </c>
      <c r="FG85" s="94">
        <f t="shared" ca="1" si="102"/>
        <v>0</v>
      </c>
      <c r="FH85" s="94">
        <f t="shared" ca="1" si="102"/>
        <v>0</v>
      </c>
      <c r="FI85" s="94">
        <f t="shared" ca="1" si="102"/>
        <v>0</v>
      </c>
      <c r="FJ85" s="94">
        <f t="shared" ca="1" si="102"/>
        <v>0</v>
      </c>
      <c r="FK85" s="94">
        <f t="shared" ca="1" si="102"/>
        <v>0</v>
      </c>
      <c r="FL85" s="94">
        <f t="shared" ca="1" si="102"/>
        <v>0</v>
      </c>
      <c r="FM85" s="94">
        <f t="shared" ca="1" si="102"/>
        <v>0</v>
      </c>
      <c r="FN85" s="94">
        <f t="shared" ca="1" si="102"/>
        <v>0</v>
      </c>
      <c r="FO85" s="94">
        <f t="shared" ca="1" si="102"/>
        <v>0</v>
      </c>
      <c r="FP85" s="94">
        <f t="shared" ca="1" si="102"/>
        <v>0</v>
      </c>
      <c r="FQ85" s="94">
        <f t="shared" ca="1" si="102"/>
        <v>0</v>
      </c>
      <c r="FR85" s="94">
        <f t="shared" ca="1" si="102"/>
        <v>0</v>
      </c>
      <c r="FS85" s="94">
        <f t="shared" ref="FS85:GW85" ca="1" si="103">FS53*$D$79</f>
        <v>0</v>
      </c>
      <c r="FT85" s="94">
        <f t="shared" ca="1" si="103"/>
        <v>0</v>
      </c>
      <c r="FU85" s="94">
        <f t="shared" ca="1" si="103"/>
        <v>0</v>
      </c>
      <c r="FV85" s="94">
        <f t="shared" ca="1" si="103"/>
        <v>0</v>
      </c>
      <c r="FW85" s="94">
        <f t="shared" ca="1" si="103"/>
        <v>0</v>
      </c>
      <c r="FX85" s="94">
        <f t="shared" ca="1" si="103"/>
        <v>0</v>
      </c>
      <c r="FY85" s="94">
        <f t="shared" ca="1" si="103"/>
        <v>0</v>
      </c>
      <c r="FZ85" s="94">
        <f t="shared" ca="1" si="103"/>
        <v>0</v>
      </c>
      <c r="GA85" s="94">
        <f t="shared" ca="1" si="103"/>
        <v>0</v>
      </c>
      <c r="GB85" s="94">
        <f t="shared" ca="1" si="103"/>
        <v>0</v>
      </c>
      <c r="GC85" s="94">
        <f t="shared" ca="1" si="103"/>
        <v>0</v>
      </c>
      <c r="GD85" s="94">
        <f t="shared" ca="1" si="103"/>
        <v>0</v>
      </c>
      <c r="GE85" s="94">
        <f t="shared" ca="1" si="103"/>
        <v>0</v>
      </c>
      <c r="GF85" s="94">
        <f t="shared" ca="1" si="103"/>
        <v>0</v>
      </c>
      <c r="GG85" s="94">
        <f t="shared" ca="1" si="103"/>
        <v>0</v>
      </c>
      <c r="GH85" s="94">
        <f t="shared" ca="1" si="103"/>
        <v>0</v>
      </c>
      <c r="GI85" s="94">
        <f t="shared" ca="1" si="103"/>
        <v>0</v>
      </c>
      <c r="GJ85" s="94">
        <f t="shared" ca="1" si="103"/>
        <v>0</v>
      </c>
      <c r="GK85" s="94">
        <f t="shared" ca="1" si="103"/>
        <v>0</v>
      </c>
      <c r="GL85" s="94">
        <f t="shared" ca="1" si="103"/>
        <v>0</v>
      </c>
      <c r="GM85" s="94">
        <f t="shared" ca="1" si="103"/>
        <v>0</v>
      </c>
      <c r="GN85" s="94">
        <f t="shared" ca="1" si="103"/>
        <v>0</v>
      </c>
      <c r="GO85" s="94">
        <f t="shared" ca="1" si="103"/>
        <v>0</v>
      </c>
      <c r="GP85" s="94">
        <f t="shared" ca="1" si="103"/>
        <v>0</v>
      </c>
      <c r="GQ85" s="94">
        <f t="shared" ca="1" si="103"/>
        <v>0</v>
      </c>
      <c r="GR85" s="94">
        <f t="shared" ca="1" si="103"/>
        <v>0</v>
      </c>
      <c r="GS85" s="94">
        <f t="shared" ca="1" si="103"/>
        <v>0</v>
      </c>
      <c r="GT85" s="94">
        <f t="shared" ca="1" si="103"/>
        <v>0</v>
      </c>
      <c r="GU85" s="94">
        <f t="shared" ca="1" si="103"/>
        <v>0</v>
      </c>
      <c r="GV85" s="94">
        <f t="shared" ca="1" si="103"/>
        <v>0</v>
      </c>
      <c r="GW85" s="94">
        <f t="shared" ca="1" si="103"/>
        <v>0</v>
      </c>
      <c r="GY85" s="85">
        <f t="shared" ca="1" si="95"/>
        <v>0</v>
      </c>
      <c r="GZ85" s="85">
        <f t="shared" ca="1" si="96"/>
        <v>0</v>
      </c>
      <c r="HA85" s="85">
        <f t="shared" ca="1" si="96"/>
        <v>0</v>
      </c>
      <c r="HB85" s="85">
        <f t="shared" ca="1" si="96"/>
        <v>356448.02832007263</v>
      </c>
      <c r="HC85" s="85">
        <f t="shared" ca="1" si="96"/>
        <v>712574.71862728184</v>
      </c>
      <c r="HD85" s="85">
        <f t="shared" ca="1" si="96"/>
        <v>1065916.0644372068</v>
      </c>
      <c r="HE85" s="85">
        <f t="shared" ca="1" si="96"/>
        <v>1418643.132158268</v>
      </c>
      <c r="HF85" s="85">
        <f t="shared" ca="1" si="96"/>
        <v>1690345.3232352557</v>
      </c>
      <c r="HG85" s="85">
        <f t="shared" ca="1" si="96"/>
        <v>2939416.7652607453</v>
      </c>
      <c r="HH85" s="85">
        <f t="shared" ca="1" si="96"/>
        <v>1438903.5475281079</v>
      </c>
      <c r="HI85" s="85">
        <f t="shared" ca="1" si="96"/>
        <v>0</v>
      </c>
      <c r="HJ85" s="85">
        <f t="shared" ca="1" si="96"/>
        <v>0</v>
      </c>
      <c r="HK85" s="85">
        <f t="shared" ca="1" si="96"/>
        <v>0</v>
      </c>
      <c r="HL85" s="85">
        <f t="shared" ca="1" si="96"/>
        <v>0</v>
      </c>
      <c r="HM85" s="85">
        <f t="shared" ca="1" si="96"/>
        <v>0</v>
      </c>
      <c r="HN85" s="85">
        <f t="shared" ca="1" si="96"/>
        <v>0</v>
      </c>
      <c r="HO85" s="85">
        <f t="shared" ca="1" si="97"/>
        <v>9622247.5795669388</v>
      </c>
    </row>
    <row r="86" spans="2:223" ht="14.65" customHeight="1" x14ac:dyDescent="0.75">
      <c r="B86" t="s">
        <v>241</v>
      </c>
      <c r="H86" s="85">
        <f t="shared" ca="1" si="88"/>
        <v>-4282531.6614845106</v>
      </c>
      <c r="O86" s="94">
        <f t="shared" ref="O86:AT86" ca="1" si="104">O54*$D$79</f>
        <v>-1918.0287973073341</v>
      </c>
      <c r="P86" s="94">
        <f t="shared" ca="1" si="104"/>
        <v>-1918.0287973073341</v>
      </c>
      <c r="Q86" s="94">
        <f t="shared" ca="1" si="104"/>
        <v>-1918.0287973073341</v>
      </c>
      <c r="R86" s="94">
        <f t="shared" ca="1" si="104"/>
        <v>-3917.4341429477154</v>
      </c>
      <c r="S86" s="94">
        <f t="shared" ca="1" si="104"/>
        <v>-6095.541889197737</v>
      </c>
      <c r="T86" s="94">
        <f t="shared" ca="1" si="104"/>
        <v>-6095.541889197737</v>
      </c>
      <c r="U86" s="94">
        <f t="shared" ca="1" si="104"/>
        <v>-9855.2106032826923</v>
      </c>
      <c r="V86" s="94">
        <f t="shared" ca="1" si="104"/>
        <v>-9855.2106032826923</v>
      </c>
      <c r="W86" s="94">
        <f t="shared" ca="1" si="104"/>
        <v>-13231.547424216387</v>
      </c>
      <c r="X86" s="94">
        <f t="shared" ca="1" si="104"/>
        <v>-18817.561103296295</v>
      </c>
      <c r="Y86" s="94">
        <f t="shared" ca="1" si="104"/>
        <v>-18817.561103296295</v>
      </c>
      <c r="Z86" s="94">
        <f t="shared" ca="1" si="104"/>
        <v>-18817.561103296295</v>
      </c>
      <c r="AA86" s="94">
        <f t="shared" ca="1" si="104"/>
        <v>-21171.724005217202</v>
      </c>
      <c r="AB86" s="94">
        <f t="shared" ca="1" si="104"/>
        <v>-22059.622831099125</v>
      </c>
      <c r="AC86" s="94">
        <f t="shared" ca="1" si="104"/>
        <v>-24498.819794649178</v>
      </c>
      <c r="AD86" s="94">
        <f t="shared" ca="1" si="104"/>
        <v>-24498.819794649178</v>
      </c>
      <c r="AE86" s="94">
        <f t="shared" ca="1" si="104"/>
        <v>-24498.819794649178</v>
      </c>
      <c r="AF86" s="94">
        <f t="shared" ca="1" si="104"/>
        <v>-24498.819794649178</v>
      </c>
      <c r="AG86" s="94">
        <f t="shared" ca="1" si="104"/>
        <v>-26319.945982755777</v>
      </c>
      <c r="AH86" s="94">
        <f t="shared" ca="1" si="104"/>
        <v>-26319.945982755777</v>
      </c>
      <c r="AI86" s="94">
        <f t="shared" ca="1" si="104"/>
        <v>-32467.017990999655</v>
      </c>
      <c r="AJ86" s="94">
        <f t="shared" ca="1" si="104"/>
        <v>-32467.017990999655</v>
      </c>
      <c r="AK86" s="94">
        <f t="shared" ca="1" si="104"/>
        <v>-35641.88666609965</v>
      </c>
      <c r="AL86" s="94">
        <f t="shared" ca="1" si="104"/>
        <v>-35641.88666609965</v>
      </c>
      <c r="AM86" s="94">
        <f t="shared" ca="1" si="104"/>
        <v>-37382.396216360015</v>
      </c>
      <c r="AN86" s="94">
        <f t="shared" ca="1" si="104"/>
        <v>-39175.768035537585</v>
      </c>
      <c r="AO86" s="94">
        <f t="shared" ca="1" si="104"/>
        <v>-40796.957739238154</v>
      </c>
      <c r="AP86" s="94">
        <f t="shared" ca="1" si="104"/>
        <v>-40796.957739238154</v>
      </c>
      <c r="AQ86" s="94">
        <f t="shared" ca="1" si="104"/>
        <v>-44594.580124999971</v>
      </c>
      <c r="AR86" s="94">
        <f t="shared" ca="1" si="104"/>
        <v>-44594.580124999971</v>
      </c>
      <c r="AS86" s="94">
        <f t="shared" ca="1" si="104"/>
        <v>-44594.580124999971</v>
      </c>
      <c r="AT86" s="94">
        <f t="shared" ca="1" si="104"/>
        <v>-44594.580124999971</v>
      </c>
      <c r="AU86" s="94">
        <f t="shared" ref="AU86:BZ86" ca="1" si="105">AU54*$D$79</f>
        <v>-44594.580124999971</v>
      </c>
      <c r="AV86" s="94">
        <f t="shared" ca="1" si="105"/>
        <v>-44594.580124999971</v>
      </c>
      <c r="AW86" s="94">
        <f t="shared" ca="1" si="105"/>
        <v>-44594.580124999971</v>
      </c>
      <c r="AX86" s="94">
        <f t="shared" ca="1" si="105"/>
        <v>-44594.580124999971</v>
      </c>
      <c r="AY86" s="94">
        <f t="shared" ca="1" si="105"/>
        <v>-44594.580124999971</v>
      </c>
      <c r="AZ86" s="94">
        <f t="shared" ca="1" si="105"/>
        <v>-44594.580124999971</v>
      </c>
      <c r="BA86" s="94">
        <f t="shared" ca="1" si="105"/>
        <v>-44594.580124999971</v>
      </c>
      <c r="BB86" s="94">
        <f t="shared" ca="1" si="105"/>
        <v>-44536.573063565076</v>
      </c>
      <c r="BC86" s="94">
        <f t="shared" ca="1" si="105"/>
        <v>-44536.573063565076</v>
      </c>
      <c r="BD86" s="94">
        <f t="shared" ca="1" si="105"/>
        <v>-44536.573063565076</v>
      </c>
      <c r="BE86" s="94">
        <f t="shared" ca="1" si="105"/>
        <v>-44536.573063565076</v>
      </c>
      <c r="BF86" s="94">
        <f t="shared" ca="1" si="105"/>
        <v>-44536.573063565076</v>
      </c>
      <c r="BG86" s="94">
        <f t="shared" ca="1" si="105"/>
        <v>-44536.573063565076</v>
      </c>
      <c r="BH86" s="94">
        <f t="shared" ca="1" si="105"/>
        <v>-44537.893702074449</v>
      </c>
      <c r="BI86" s="94">
        <f t="shared" ca="1" si="105"/>
        <v>-44536.389896644199</v>
      </c>
      <c r="BJ86" s="94">
        <f t="shared" ca="1" si="105"/>
        <v>-44536.265058942059</v>
      </c>
      <c r="BK86" s="94">
        <f t="shared" ca="1" si="105"/>
        <v>-44536.265058942059</v>
      </c>
      <c r="BL86" s="94">
        <f t="shared" ca="1" si="105"/>
        <v>-44536.007248821305</v>
      </c>
      <c r="BM86" s="94">
        <f t="shared" ca="1" si="105"/>
        <v>-44536.007248821305</v>
      </c>
      <c r="BN86" s="94">
        <f t="shared" ca="1" si="105"/>
        <v>-44535.88652500153</v>
      </c>
      <c r="BO86" s="94">
        <f t="shared" ca="1" si="105"/>
        <v>-44535.88652500153</v>
      </c>
      <c r="BP86" s="94">
        <f t="shared" ca="1" si="105"/>
        <v>-44535.88652500153</v>
      </c>
      <c r="BQ86" s="94">
        <f t="shared" ca="1" si="105"/>
        <v>-44535.88652500153</v>
      </c>
      <c r="BR86" s="94">
        <f t="shared" ca="1" si="105"/>
        <v>-44535.88652500153</v>
      </c>
      <c r="BS86" s="94">
        <f t="shared" ca="1" si="105"/>
        <v>-44535.88652500153</v>
      </c>
      <c r="BT86" s="94">
        <f t="shared" ca="1" si="105"/>
        <v>-44535.587602462714</v>
      </c>
      <c r="BU86" s="94">
        <f t="shared" ca="1" si="105"/>
        <v>-44535.587602462714</v>
      </c>
      <c r="BV86" s="94">
        <f t="shared" ca="1" si="105"/>
        <v>-44486.586724147463</v>
      </c>
      <c r="BW86" s="94">
        <f t="shared" ca="1" si="105"/>
        <v>-44486.586724147463</v>
      </c>
      <c r="BX86" s="94">
        <f t="shared" ca="1" si="105"/>
        <v>-44486.586724147463</v>
      </c>
      <c r="BY86" s="94">
        <f t="shared" ca="1" si="105"/>
        <v>-44486.547870215261</v>
      </c>
      <c r="BZ86" s="94">
        <f t="shared" ca="1" si="105"/>
        <v>-44393.61141441323</v>
      </c>
      <c r="CA86" s="94">
        <f t="shared" ref="CA86:DF86" ca="1" si="106">CA54*$D$79</f>
        <v>-44393.61141441323</v>
      </c>
      <c r="CB86" s="94">
        <f t="shared" ca="1" si="106"/>
        <v>-44393.514655368315</v>
      </c>
      <c r="CC86" s="94">
        <f t="shared" ca="1" si="106"/>
        <v>-44393.514655368315</v>
      </c>
      <c r="CD86" s="94">
        <f t="shared" ca="1" si="106"/>
        <v>-44393.469949096259</v>
      </c>
      <c r="CE86" s="94">
        <f t="shared" ca="1" si="106"/>
        <v>-44393.454757083025</v>
      </c>
      <c r="CF86" s="94">
        <f t="shared" ca="1" si="106"/>
        <v>-44325.280905261614</v>
      </c>
      <c r="CG86" s="94">
        <f t="shared" ca="1" si="106"/>
        <v>-44325.266424941758</v>
      </c>
      <c r="CH86" s="94">
        <f t="shared" ca="1" si="106"/>
        <v>-44328.177534860341</v>
      </c>
      <c r="CI86" s="94">
        <f t="shared" ca="1" si="106"/>
        <v>-44328.992570805553</v>
      </c>
      <c r="CJ86" s="94">
        <f t="shared" ca="1" si="106"/>
        <v>-44328.992570805553</v>
      </c>
      <c r="CK86" s="94">
        <f t="shared" ca="1" si="106"/>
        <v>-44328.992570805553</v>
      </c>
      <c r="CL86" s="94">
        <f t="shared" ca="1" si="106"/>
        <v>-44330.091266871445</v>
      </c>
      <c r="CM86" s="94">
        <f t="shared" ca="1" si="106"/>
        <v>-44330.142281148997</v>
      </c>
      <c r="CN86" s="94">
        <f t="shared" ca="1" si="106"/>
        <v>-44330.083411387102</v>
      </c>
      <c r="CO86" s="94">
        <f t="shared" ca="1" si="106"/>
        <v>-44330.083411387102</v>
      </c>
      <c r="CP86" s="94">
        <f t="shared" ca="1" si="106"/>
        <v>-44330.083411387102</v>
      </c>
      <c r="CQ86" s="94">
        <f t="shared" ca="1" si="106"/>
        <v>-44348.266333090251</v>
      </c>
      <c r="CR86" s="94">
        <f t="shared" ca="1" si="106"/>
        <v>-44339.866412112933</v>
      </c>
      <c r="CS86" s="94">
        <f t="shared" ca="1" si="106"/>
        <v>-44337.402784688486</v>
      </c>
      <c r="CT86" s="94">
        <f t="shared" ca="1" si="106"/>
        <v>-44337.402784688486</v>
      </c>
      <c r="CU86" s="94">
        <f t="shared" ca="1" si="106"/>
        <v>-44305.461738125116</v>
      </c>
      <c r="CV86" s="94">
        <f t="shared" ca="1" si="106"/>
        <v>-42363.150644423644</v>
      </c>
      <c r="CW86" s="94">
        <f t="shared" ca="1" si="106"/>
        <v>-42344.760021917253</v>
      </c>
      <c r="CX86" s="94">
        <f t="shared" ca="1" si="106"/>
        <v>-42313.521619654799</v>
      </c>
      <c r="CY86" s="94">
        <f t="shared" ca="1" si="106"/>
        <v>-42027.320581725457</v>
      </c>
      <c r="CZ86" s="94">
        <f t="shared" ca="1" si="106"/>
        <v>-42010.978034142354</v>
      </c>
      <c r="DA86" s="94">
        <f t="shared" ca="1" si="106"/>
        <v>-41779.157006871879</v>
      </c>
      <c r="DB86" s="94">
        <f t="shared" ca="1" si="106"/>
        <v>-41432.798951873701</v>
      </c>
      <c r="DC86" s="94">
        <f t="shared" ca="1" si="106"/>
        <v>-41417.310392826992</v>
      </c>
      <c r="DD86" s="94">
        <f t="shared" ca="1" si="106"/>
        <v>-41403.168652606277</v>
      </c>
      <c r="DE86" s="94">
        <f t="shared" ca="1" si="106"/>
        <v>-41368.566541720735</v>
      </c>
      <c r="DF86" s="94">
        <f t="shared" ca="1" si="106"/>
        <v>-41183.78210339036</v>
      </c>
      <c r="DG86" s="94">
        <f t="shared" ref="DG86:EL86" ca="1" si="107">DG54*$D$79</f>
        <v>-41178.258831229025</v>
      </c>
      <c r="DH86" s="94">
        <f t="shared" ca="1" si="107"/>
        <v>-40944.619487011631</v>
      </c>
      <c r="DI86" s="94">
        <f t="shared" ca="1" si="107"/>
        <v>-40943.194151546581</v>
      </c>
      <c r="DJ86" s="94">
        <f t="shared" ca="1" si="107"/>
        <v>-40863.764996761238</v>
      </c>
      <c r="DK86" s="94">
        <f t="shared" ca="1" si="107"/>
        <v>-40829.783943859511</v>
      </c>
      <c r="DL86" s="94">
        <f t="shared" ca="1" si="107"/>
        <v>-40663.492712485822</v>
      </c>
      <c r="DM86" s="94">
        <f t="shared" ca="1" si="107"/>
        <v>-40673.569839707372</v>
      </c>
      <c r="DN86" s="94">
        <f t="shared" ca="1" si="107"/>
        <v>-40673.76630570722</v>
      </c>
      <c r="DO86" s="94">
        <f t="shared" ca="1" si="107"/>
        <v>-40634.100886029257</v>
      </c>
      <c r="DP86" s="94">
        <f t="shared" ca="1" si="107"/>
        <v>-40660.286256750369</v>
      </c>
      <c r="DQ86" s="94">
        <f t="shared" ca="1" si="107"/>
        <v>-40654.174695645859</v>
      </c>
      <c r="DR86" s="94">
        <f t="shared" ca="1" si="107"/>
        <v>-40350.253103781259</v>
      </c>
      <c r="DS86" s="94">
        <f t="shared" ca="1" si="107"/>
        <v>-40021.369169484526</v>
      </c>
      <c r="DT86" s="94">
        <f t="shared" ca="1" si="107"/>
        <v>-39956.597221512064</v>
      </c>
      <c r="DU86" s="94">
        <f t="shared" ca="1" si="107"/>
        <v>-39822.818611464914</v>
      </c>
      <c r="DV86" s="94">
        <f t="shared" ca="1" si="107"/>
        <v>-39822.666461017856</v>
      </c>
      <c r="DW86" s="94">
        <f t="shared" ca="1" si="107"/>
        <v>-39843.553354090654</v>
      </c>
      <c r="DX86" s="94">
        <f t="shared" ca="1" si="107"/>
        <v>0</v>
      </c>
      <c r="DY86" s="94">
        <f t="shared" ca="1" si="107"/>
        <v>0</v>
      </c>
      <c r="DZ86" s="94">
        <f t="shared" ca="1" si="107"/>
        <v>0</v>
      </c>
      <c r="EA86" s="94">
        <f t="shared" ca="1" si="107"/>
        <v>0</v>
      </c>
      <c r="EB86" s="94">
        <f t="shared" ca="1" si="107"/>
        <v>0</v>
      </c>
      <c r="EC86" s="94">
        <f t="shared" ca="1" si="107"/>
        <v>0</v>
      </c>
      <c r="ED86" s="94">
        <f t="shared" ca="1" si="107"/>
        <v>0</v>
      </c>
      <c r="EE86" s="94">
        <f t="shared" ca="1" si="107"/>
        <v>0</v>
      </c>
      <c r="EF86" s="94">
        <f t="shared" ca="1" si="107"/>
        <v>0</v>
      </c>
      <c r="EG86" s="94">
        <f t="shared" ca="1" si="107"/>
        <v>0</v>
      </c>
      <c r="EH86" s="94">
        <f t="shared" ca="1" si="107"/>
        <v>0</v>
      </c>
      <c r="EI86" s="94">
        <f t="shared" ca="1" si="107"/>
        <v>0</v>
      </c>
      <c r="EJ86" s="94">
        <f t="shared" ca="1" si="107"/>
        <v>0</v>
      </c>
      <c r="EK86" s="94">
        <f t="shared" ca="1" si="107"/>
        <v>0</v>
      </c>
      <c r="EL86" s="94">
        <f t="shared" ca="1" si="107"/>
        <v>0</v>
      </c>
      <c r="EM86" s="94">
        <f t="shared" ref="EM86:FR86" ca="1" si="108">EM54*$D$79</f>
        <v>0</v>
      </c>
      <c r="EN86" s="94">
        <f t="shared" ca="1" si="108"/>
        <v>0</v>
      </c>
      <c r="EO86" s="94">
        <f t="shared" ca="1" si="108"/>
        <v>0</v>
      </c>
      <c r="EP86" s="94">
        <f t="shared" ca="1" si="108"/>
        <v>0</v>
      </c>
      <c r="EQ86" s="94">
        <f t="shared" ca="1" si="108"/>
        <v>0</v>
      </c>
      <c r="ER86" s="94">
        <f t="shared" ca="1" si="108"/>
        <v>0</v>
      </c>
      <c r="ES86" s="94">
        <f t="shared" ca="1" si="108"/>
        <v>0</v>
      </c>
      <c r="ET86" s="94">
        <f t="shared" ca="1" si="108"/>
        <v>0</v>
      </c>
      <c r="EU86" s="94">
        <f t="shared" ca="1" si="108"/>
        <v>0</v>
      </c>
      <c r="EV86" s="94">
        <f t="shared" ca="1" si="108"/>
        <v>0</v>
      </c>
      <c r="EW86" s="94">
        <f t="shared" ca="1" si="108"/>
        <v>0</v>
      </c>
      <c r="EX86" s="94">
        <f t="shared" ca="1" si="108"/>
        <v>0</v>
      </c>
      <c r="EY86" s="94">
        <f t="shared" ca="1" si="108"/>
        <v>0</v>
      </c>
      <c r="EZ86" s="94">
        <f t="shared" ca="1" si="108"/>
        <v>0</v>
      </c>
      <c r="FA86" s="94">
        <f t="shared" ca="1" si="108"/>
        <v>0</v>
      </c>
      <c r="FB86" s="94">
        <f t="shared" ca="1" si="108"/>
        <v>0</v>
      </c>
      <c r="FC86" s="94">
        <f t="shared" ca="1" si="108"/>
        <v>0</v>
      </c>
      <c r="FD86" s="94">
        <f t="shared" ca="1" si="108"/>
        <v>0</v>
      </c>
      <c r="FE86" s="94">
        <f t="shared" ca="1" si="108"/>
        <v>0</v>
      </c>
      <c r="FF86" s="94">
        <f t="shared" ca="1" si="108"/>
        <v>0</v>
      </c>
      <c r="FG86" s="94">
        <f t="shared" ca="1" si="108"/>
        <v>0</v>
      </c>
      <c r="FH86" s="94">
        <f t="shared" ca="1" si="108"/>
        <v>0</v>
      </c>
      <c r="FI86" s="94">
        <f t="shared" ca="1" si="108"/>
        <v>0</v>
      </c>
      <c r="FJ86" s="94">
        <f t="shared" ca="1" si="108"/>
        <v>0</v>
      </c>
      <c r="FK86" s="94">
        <f t="shared" ca="1" si="108"/>
        <v>0</v>
      </c>
      <c r="FL86" s="94">
        <f t="shared" ca="1" si="108"/>
        <v>0</v>
      </c>
      <c r="FM86" s="94">
        <f t="shared" ca="1" si="108"/>
        <v>0</v>
      </c>
      <c r="FN86" s="94">
        <f t="shared" ca="1" si="108"/>
        <v>0</v>
      </c>
      <c r="FO86" s="94">
        <f t="shared" ca="1" si="108"/>
        <v>0</v>
      </c>
      <c r="FP86" s="94">
        <f t="shared" ca="1" si="108"/>
        <v>0</v>
      </c>
      <c r="FQ86" s="94">
        <f t="shared" ca="1" si="108"/>
        <v>0</v>
      </c>
      <c r="FR86" s="94">
        <f t="shared" ca="1" si="108"/>
        <v>0</v>
      </c>
      <c r="FS86" s="94">
        <f t="shared" ref="FS86:GW86" ca="1" si="109">FS54*$D$79</f>
        <v>0</v>
      </c>
      <c r="FT86" s="94">
        <f t="shared" ca="1" si="109"/>
        <v>0</v>
      </c>
      <c r="FU86" s="94">
        <f t="shared" ca="1" si="109"/>
        <v>0</v>
      </c>
      <c r="FV86" s="94">
        <f t="shared" ca="1" si="109"/>
        <v>0</v>
      </c>
      <c r="FW86" s="94">
        <f t="shared" ca="1" si="109"/>
        <v>0</v>
      </c>
      <c r="FX86" s="94">
        <f t="shared" ca="1" si="109"/>
        <v>0</v>
      </c>
      <c r="FY86" s="94">
        <f t="shared" ca="1" si="109"/>
        <v>0</v>
      </c>
      <c r="FZ86" s="94">
        <f t="shared" ca="1" si="109"/>
        <v>0</v>
      </c>
      <c r="GA86" s="94">
        <f t="shared" ca="1" si="109"/>
        <v>0</v>
      </c>
      <c r="GB86" s="94">
        <f t="shared" ca="1" si="109"/>
        <v>0</v>
      </c>
      <c r="GC86" s="94">
        <f t="shared" ca="1" si="109"/>
        <v>0</v>
      </c>
      <c r="GD86" s="94">
        <f t="shared" ca="1" si="109"/>
        <v>0</v>
      </c>
      <c r="GE86" s="94">
        <f t="shared" ca="1" si="109"/>
        <v>0</v>
      </c>
      <c r="GF86" s="94">
        <f t="shared" ca="1" si="109"/>
        <v>0</v>
      </c>
      <c r="GG86" s="94">
        <f t="shared" ca="1" si="109"/>
        <v>0</v>
      </c>
      <c r="GH86" s="94">
        <f t="shared" ca="1" si="109"/>
        <v>0</v>
      </c>
      <c r="GI86" s="94">
        <f t="shared" ca="1" si="109"/>
        <v>0</v>
      </c>
      <c r="GJ86" s="94">
        <f t="shared" ca="1" si="109"/>
        <v>0</v>
      </c>
      <c r="GK86" s="94">
        <f t="shared" ca="1" si="109"/>
        <v>0</v>
      </c>
      <c r="GL86" s="94">
        <f t="shared" ca="1" si="109"/>
        <v>0</v>
      </c>
      <c r="GM86" s="94">
        <f t="shared" ca="1" si="109"/>
        <v>0</v>
      </c>
      <c r="GN86" s="94">
        <f t="shared" ca="1" si="109"/>
        <v>0</v>
      </c>
      <c r="GO86" s="94">
        <f t="shared" ca="1" si="109"/>
        <v>0</v>
      </c>
      <c r="GP86" s="94">
        <f t="shared" ca="1" si="109"/>
        <v>0</v>
      </c>
      <c r="GQ86" s="94">
        <f t="shared" ca="1" si="109"/>
        <v>0</v>
      </c>
      <c r="GR86" s="94">
        <f t="shared" ca="1" si="109"/>
        <v>0</v>
      </c>
      <c r="GS86" s="94">
        <f t="shared" ca="1" si="109"/>
        <v>0</v>
      </c>
      <c r="GT86" s="94">
        <f t="shared" ca="1" si="109"/>
        <v>0</v>
      </c>
      <c r="GU86" s="94">
        <f t="shared" ca="1" si="109"/>
        <v>0</v>
      </c>
      <c r="GV86" s="94">
        <f t="shared" ca="1" si="109"/>
        <v>0</v>
      </c>
      <c r="GW86" s="94">
        <f t="shared" ca="1" si="109"/>
        <v>0</v>
      </c>
      <c r="GY86" s="85">
        <f t="shared" ca="1" si="95"/>
        <v>-92439.695150639542</v>
      </c>
      <c r="GZ86" s="85">
        <f t="shared" ca="1" si="96"/>
        <v>-313260.00173181982</v>
      </c>
      <c r="HA86" s="85">
        <f t="shared" ca="1" si="96"/>
        <v>-505956.02727147343</v>
      </c>
      <c r="HB86" s="85">
        <f t="shared" ca="1" si="96"/>
        <v>-534672.04248010891</v>
      </c>
      <c r="HC86" s="85">
        <f t="shared" ca="1" si="96"/>
        <v>-534431.03897046146</v>
      </c>
      <c r="HD86" s="85">
        <f t="shared" ca="1" si="96"/>
        <v>-532958.0322186033</v>
      </c>
      <c r="HE86" s="85">
        <f t="shared" ca="1" si="96"/>
        <v>-531991.17455935047</v>
      </c>
      <c r="HF86" s="85">
        <f t="shared" ca="1" si="96"/>
        <v>-507103.59697057668</v>
      </c>
      <c r="HG86" s="85">
        <f t="shared" ca="1" si="96"/>
        <v>-489902.79421012424</v>
      </c>
      <c r="HH86" s="85">
        <f t="shared" ca="1" si="96"/>
        <v>-239817.25792135129</v>
      </c>
      <c r="HI86" s="85">
        <f t="shared" ca="1" si="96"/>
        <v>0</v>
      </c>
      <c r="HJ86" s="85">
        <f t="shared" ca="1" si="96"/>
        <v>0</v>
      </c>
      <c r="HK86" s="85">
        <f t="shared" ca="1" si="96"/>
        <v>0</v>
      </c>
      <c r="HL86" s="85">
        <f t="shared" ca="1" si="96"/>
        <v>0</v>
      </c>
      <c r="HM86" s="85">
        <f t="shared" ca="1" si="96"/>
        <v>0</v>
      </c>
      <c r="HN86" s="85">
        <f t="shared" ca="1" si="96"/>
        <v>0</v>
      </c>
      <c r="HO86" s="85">
        <f t="shared" ca="1" si="97"/>
        <v>-4282531.6614845097</v>
      </c>
    </row>
    <row r="87" spans="2:223" ht="14.65" customHeight="1" x14ac:dyDescent="0.75">
      <c r="B87" t="s">
        <v>310</v>
      </c>
      <c r="H87" s="85">
        <f t="shared" ca="1" si="88"/>
        <v>-1681415.9221883339</v>
      </c>
      <c r="O87" s="94">
        <f t="shared" ref="O87:AT87" ca="1" si="110">O55*$D$79</f>
        <v>-16090.104518548667</v>
      </c>
      <c r="P87" s="94">
        <f t="shared" ca="1" si="110"/>
        <v>-16090.104518548667</v>
      </c>
      <c r="Q87" s="94">
        <f t="shared" ca="1" si="110"/>
        <v>-16090.104518548667</v>
      </c>
      <c r="R87" s="94">
        <f t="shared" ca="1" si="110"/>
        <v>-16090.104518548667</v>
      </c>
      <c r="S87" s="94">
        <f t="shared" ca="1" si="110"/>
        <v>-16090.104518548667</v>
      </c>
      <c r="T87" s="94">
        <f t="shared" ca="1" si="110"/>
        <v>-16090.104518548667</v>
      </c>
      <c r="U87" s="94">
        <f t="shared" ca="1" si="110"/>
        <v>-16090.104518548667</v>
      </c>
      <c r="V87" s="94">
        <f t="shared" ca="1" si="110"/>
        <v>-16090.104518548667</v>
      </c>
      <c r="W87" s="94">
        <f t="shared" ca="1" si="110"/>
        <v>-16090.104518548667</v>
      </c>
      <c r="X87" s="94">
        <f t="shared" ca="1" si="110"/>
        <v>-16090.104518548667</v>
      </c>
      <c r="Y87" s="94">
        <f t="shared" ca="1" si="110"/>
        <v>-16090.104518548667</v>
      </c>
      <c r="Z87" s="94">
        <f t="shared" ca="1" si="110"/>
        <v>-14749.262475336278</v>
      </c>
      <c r="AA87" s="94">
        <f t="shared" ca="1" si="110"/>
        <v>-14749.262475336278</v>
      </c>
      <c r="AB87" s="94">
        <f t="shared" ca="1" si="110"/>
        <v>-14749.262475336278</v>
      </c>
      <c r="AC87" s="94">
        <f t="shared" ca="1" si="110"/>
        <v>-14749.262475336278</v>
      </c>
      <c r="AD87" s="94">
        <f t="shared" ca="1" si="110"/>
        <v>-14749.262475336278</v>
      </c>
      <c r="AE87" s="94">
        <f t="shared" ca="1" si="110"/>
        <v>-14749.262475336278</v>
      </c>
      <c r="AF87" s="94">
        <f t="shared" ca="1" si="110"/>
        <v>-14749.262475336278</v>
      </c>
      <c r="AG87" s="94">
        <f t="shared" ca="1" si="110"/>
        <v>-14749.262475336278</v>
      </c>
      <c r="AH87" s="94">
        <f t="shared" ca="1" si="110"/>
        <v>-14749.262475336278</v>
      </c>
      <c r="AI87" s="94">
        <f t="shared" ca="1" si="110"/>
        <v>-14749.262475336278</v>
      </c>
      <c r="AJ87" s="94">
        <f t="shared" ca="1" si="110"/>
        <v>-14749.262475336278</v>
      </c>
      <c r="AK87" s="94">
        <f t="shared" ca="1" si="110"/>
        <v>-14749.262475336278</v>
      </c>
      <c r="AL87" s="94">
        <f t="shared" ca="1" si="110"/>
        <v>-14749.262475336278</v>
      </c>
      <c r="AM87" s="94">
        <f t="shared" ca="1" si="110"/>
        <v>-14749.262475336278</v>
      </c>
      <c r="AN87" s="94">
        <f t="shared" ca="1" si="110"/>
        <v>-14749.262475336278</v>
      </c>
      <c r="AO87" s="94">
        <f t="shared" ca="1" si="110"/>
        <v>-14749.262475336278</v>
      </c>
      <c r="AP87" s="94">
        <f t="shared" ca="1" si="110"/>
        <v>-14749.262475336278</v>
      </c>
      <c r="AQ87" s="94">
        <f t="shared" ca="1" si="110"/>
        <v>-14749.262475336278</v>
      </c>
      <c r="AR87" s="94">
        <f t="shared" ca="1" si="110"/>
        <v>-14749.262475336278</v>
      </c>
      <c r="AS87" s="94">
        <f t="shared" ca="1" si="110"/>
        <v>-14749.262475336278</v>
      </c>
      <c r="AT87" s="94">
        <f t="shared" ca="1" si="110"/>
        <v>-14749.262475336278</v>
      </c>
      <c r="AU87" s="94">
        <f t="shared" ref="AU87:BZ87" ca="1" si="111">AU55*$D$79</f>
        <v>-14749.262475336278</v>
      </c>
      <c r="AV87" s="94">
        <f t="shared" ca="1" si="111"/>
        <v>-14749.262475336278</v>
      </c>
      <c r="AW87" s="94">
        <f t="shared" ca="1" si="111"/>
        <v>-14749.262475336278</v>
      </c>
      <c r="AX87" s="94">
        <f t="shared" ca="1" si="111"/>
        <v>-14749.262475336278</v>
      </c>
      <c r="AY87" s="94">
        <f t="shared" ca="1" si="111"/>
        <v>-14749.262475336278</v>
      </c>
      <c r="AZ87" s="94">
        <f t="shared" ca="1" si="111"/>
        <v>-14749.262475336278</v>
      </c>
      <c r="BA87" s="94">
        <f t="shared" ca="1" si="111"/>
        <v>-14749.262475336278</v>
      </c>
      <c r="BB87" s="94">
        <f t="shared" ca="1" si="111"/>
        <v>-14749.262475336278</v>
      </c>
      <c r="BC87" s="94">
        <f t="shared" ca="1" si="111"/>
        <v>-14749.262475336278</v>
      </c>
      <c r="BD87" s="94">
        <f t="shared" ca="1" si="111"/>
        <v>-14749.262475336278</v>
      </c>
      <c r="BE87" s="94">
        <f t="shared" ca="1" si="111"/>
        <v>-14749.262475336278</v>
      </c>
      <c r="BF87" s="94">
        <f t="shared" ca="1" si="111"/>
        <v>-14749.262475336278</v>
      </c>
      <c r="BG87" s="94">
        <f t="shared" ca="1" si="111"/>
        <v>-14749.262475336278</v>
      </c>
      <c r="BH87" s="94">
        <f t="shared" ca="1" si="111"/>
        <v>-14749.262475336278</v>
      </c>
      <c r="BI87" s="94">
        <f t="shared" ca="1" si="111"/>
        <v>-14749.262475336278</v>
      </c>
      <c r="BJ87" s="94">
        <f t="shared" ca="1" si="111"/>
        <v>-14749.262475336278</v>
      </c>
      <c r="BK87" s="94">
        <f t="shared" ca="1" si="111"/>
        <v>-14749.262475336278</v>
      </c>
      <c r="BL87" s="94">
        <f t="shared" ca="1" si="111"/>
        <v>-14749.262475336278</v>
      </c>
      <c r="BM87" s="94">
        <f t="shared" ca="1" si="111"/>
        <v>-14749.262475336278</v>
      </c>
      <c r="BN87" s="94">
        <f t="shared" ca="1" si="111"/>
        <v>-14749.262475336278</v>
      </c>
      <c r="BO87" s="94">
        <f t="shared" ca="1" si="111"/>
        <v>-14749.262475336278</v>
      </c>
      <c r="BP87" s="94">
        <f t="shared" ca="1" si="111"/>
        <v>-14749.262475336278</v>
      </c>
      <c r="BQ87" s="94">
        <f t="shared" ca="1" si="111"/>
        <v>-14749.262475336278</v>
      </c>
      <c r="BR87" s="94">
        <f t="shared" ca="1" si="111"/>
        <v>-14749.262475336278</v>
      </c>
      <c r="BS87" s="94">
        <f t="shared" ca="1" si="111"/>
        <v>-14749.262475336278</v>
      </c>
      <c r="BT87" s="94">
        <f t="shared" ca="1" si="111"/>
        <v>-14749.262475336278</v>
      </c>
      <c r="BU87" s="94">
        <f t="shared" ca="1" si="111"/>
        <v>-14749.262475336278</v>
      </c>
      <c r="BV87" s="94">
        <f t="shared" ca="1" si="111"/>
        <v>-14749.262475336278</v>
      </c>
      <c r="BW87" s="94">
        <f t="shared" ca="1" si="111"/>
        <v>-14749.262475336278</v>
      </c>
      <c r="BX87" s="94">
        <f t="shared" ca="1" si="111"/>
        <v>-14749.262475336278</v>
      </c>
      <c r="BY87" s="94">
        <f t="shared" ca="1" si="111"/>
        <v>-14749.262475336278</v>
      </c>
      <c r="BZ87" s="94">
        <f t="shared" ca="1" si="111"/>
        <v>-14749.262475336278</v>
      </c>
      <c r="CA87" s="94">
        <f t="shared" ref="CA87:DF87" ca="1" si="112">CA55*$D$79</f>
        <v>-14749.262475336278</v>
      </c>
      <c r="CB87" s="94">
        <f t="shared" ca="1" si="112"/>
        <v>-14749.262475336278</v>
      </c>
      <c r="CC87" s="94">
        <f t="shared" ca="1" si="112"/>
        <v>-14749.262475336278</v>
      </c>
      <c r="CD87" s="94">
        <f t="shared" ca="1" si="112"/>
        <v>-14749.262475336278</v>
      </c>
      <c r="CE87" s="94">
        <f t="shared" ca="1" si="112"/>
        <v>-14749.262475336278</v>
      </c>
      <c r="CF87" s="94">
        <f t="shared" ca="1" si="112"/>
        <v>-14749.262475336278</v>
      </c>
      <c r="CG87" s="94">
        <f t="shared" ca="1" si="112"/>
        <v>-14749.262475336278</v>
      </c>
      <c r="CH87" s="94">
        <f t="shared" ca="1" si="112"/>
        <v>-14749.262475336278</v>
      </c>
      <c r="CI87" s="94">
        <f t="shared" ca="1" si="112"/>
        <v>-14749.262475336278</v>
      </c>
      <c r="CJ87" s="94">
        <f t="shared" ca="1" si="112"/>
        <v>-14749.262475336278</v>
      </c>
      <c r="CK87" s="94">
        <f t="shared" ca="1" si="112"/>
        <v>-14749.262475336278</v>
      </c>
      <c r="CL87" s="94">
        <f t="shared" ca="1" si="112"/>
        <v>-14749.262475336278</v>
      </c>
      <c r="CM87" s="94">
        <f t="shared" ca="1" si="112"/>
        <v>-14749.262475336278</v>
      </c>
      <c r="CN87" s="94">
        <f t="shared" ca="1" si="112"/>
        <v>-14749.262475336278</v>
      </c>
      <c r="CO87" s="94">
        <f t="shared" ca="1" si="112"/>
        <v>-14749.262475336278</v>
      </c>
      <c r="CP87" s="94">
        <f t="shared" ca="1" si="112"/>
        <v>-14749.262475336278</v>
      </c>
      <c r="CQ87" s="94">
        <f t="shared" ca="1" si="112"/>
        <v>-14749.262475336278</v>
      </c>
      <c r="CR87" s="94">
        <f t="shared" ca="1" si="112"/>
        <v>-14749.262475336278</v>
      </c>
      <c r="CS87" s="94">
        <f t="shared" ca="1" si="112"/>
        <v>-14749.262475336278</v>
      </c>
      <c r="CT87" s="94">
        <f t="shared" ca="1" si="112"/>
        <v>-14749.262475336278</v>
      </c>
      <c r="CU87" s="94">
        <f t="shared" ca="1" si="112"/>
        <v>-14749.262475336278</v>
      </c>
      <c r="CV87" s="94">
        <f t="shared" ca="1" si="112"/>
        <v>-14749.262475336278</v>
      </c>
      <c r="CW87" s="94">
        <f t="shared" ca="1" si="112"/>
        <v>-14749.262475336278</v>
      </c>
      <c r="CX87" s="94">
        <f t="shared" ca="1" si="112"/>
        <v>-14749.262475336278</v>
      </c>
      <c r="CY87" s="94">
        <f t="shared" ca="1" si="112"/>
        <v>-14749.262475336278</v>
      </c>
      <c r="CZ87" s="94">
        <f t="shared" ca="1" si="112"/>
        <v>-14749.262475336278</v>
      </c>
      <c r="DA87" s="94">
        <f t="shared" ca="1" si="112"/>
        <v>-14749.262475336278</v>
      </c>
      <c r="DB87" s="94">
        <f t="shared" ca="1" si="112"/>
        <v>-14749.262475336278</v>
      </c>
      <c r="DC87" s="94">
        <f t="shared" ca="1" si="112"/>
        <v>-14749.262475336278</v>
      </c>
      <c r="DD87" s="94">
        <f t="shared" ca="1" si="112"/>
        <v>-14749.262475336278</v>
      </c>
      <c r="DE87" s="94">
        <f t="shared" ca="1" si="112"/>
        <v>-14749.262475336278</v>
      </c>
      <c r="DF87" s="94">
        <f t="shared" ca="1" si="112"/>
        <v>-14749.262475336278</v>
      </c>
      <c r="DG87" s="94">
        <f t="shared" ref="DG87:EL87" ca="1" si="113">DG55*$D$79</f>
        <v>-14749.262475336278</v>
      </c>
      <c r="DH87" s="94">
        <f t="shared" ca="1" si="113"/>
        <v>-14749.262475336278</v>
      </c>
      <c r="DI87" s="94">
        <f t="shared" ca="1" si="113"/>
        <v>-14749.262475336278</v>
      </c>
      <c r="DJ87" s="94">
        <f t="shared" ca="1" si="113"/>
        <v>-14749.262475336278</v>
      </c>
      <c r="DK87" s="94">
        <f t="shared" ca="1" si="113"/>
        <v>-14749.262475336278</v>
      </c>
      <c r="DL87" s="94">
        <f t="shared" ca="1" si="113"/>
        <v>-14749.262475336278</v>
      </c>
      <c r="DM87" s="94">
        <f t="shared" ca="1" si="113"/>
        <v>-14749.262475336278</v>
      </c>
      <c r="DN87" s="94">
        <f t="shared" ca="1" si="113"/>
        <v>-14749.262475336278</v>
      </c>
      <c r="DO87" s="94">
        <f t="shared" ca="1" si="113"/>
        <v>-14749.262475336278</v>
      </c>
      <c r="DP87" s="94">
        <f t="shared" ca="1" si="113"/>
        <v>-14749.262475336278</v>
      </c>
      <c r="DQ87" s="94">
        <f t="shared" ca="1" si="113"/>
        <v>-14749.262475336278</v>
      </c>
      <c r="DR87" s="94">
        <f t="shared" ca="1" si="113"/>
        <v>-14749.262475336278</v>
      </c>
      <c r="DS87" s="94">
        <f t="shared" ca="1" si="113"/>
        <v>-14749.262475336278</v>
      </c>
      <c r="DT87" s="94">
        <f t="shared" ca="1" si="113"/>
        <v>-14749.262475336278</v>
      </c>
      <c r="DU87" s="94">
        <f t="shared" ca="1" si="113"/>
        <v>-14749.262475336278</v>
      </c>
      <c r="DV87" s="94">
        <f t="shared" ca="1" si="113"/>
        <v>-14749.262475336278</v>
      </c>
      <c r="DW87" s="94">
        <f t="shared" ca="1" si="113"/>
        <v>-14749.262475336278</v>
      </c>
      <c r="DX87" s="94">
        <f t="shared" ca="1" si="113"/>
        <v>0</v>
      </c>
      <c r="DY87" s="94">
        <f t="shared" ca="1" si="113"/>
        <v>0</v>
      </c>
      <c r="DZ87" s="94">
        <f t="shared" ca="1" si="113"/>
        <v>0</v>
      </c>
      <c r="EA87" s="94">
        <f t="shared" ca="1" si="113"/>
        <v>0</v>
      </c>
      <c r="EB87" s="94">
        <f t="shared" ca="1" si="113"/>
        <v>0</v>
      </c>
      <c r="EC87" s="94">
        <f t="shared" ca="1" si="113"/>
        <v>0</v>
      </c>
      <c r="ED87" s="94">
        <f t="shared" ca="1" si="113"/>
        <v>0</v>
      </c>
      <c r="EE87" s="94">
        <f t="shared" ca="1" si="113"/>
        <v>0</v>
      </c>
      <c r="EF87" s="94">
        <f t="shared" ca="1" si="113"/>
        <v>0</v>
      </c>
      <c r="EG87" s="94">
        <f t="shared" ca="1" si="113"/>
        <v>0</v>
      </c>
      <c r="EH87" s="94">
        <f t="shared" ca="1" si="113"/>
        <v>0</v>
      </c>
      <c r="EI87" s="94">
        <f t="shared" ca="1" si="113"/>
        <v>0</v>
      </c>
      <c r="EJ87" s="94">
        <f t="shared" ca="1" si="113"/>
        <v>0</v>
      </c>
      <c r="EK87" s="94">
        <f t="shared" ca="1" si="113"/>
        <v>0</v>
      </c>
      <c r="EL87" s="94">
        <f t="shared" ca="1" si="113"/>
        <v>0</v>
      </c>
      <c r="EM87" s="94">
        <f t="shared" ref="EM87:FR87" ca="1" si="114">EM55*$D$79</f>
        <v>0</v>
      </c>
      <c r="EN87" s="94">
        <f t="shared" ca="1" si="114"/>
        <v>0</v>
      </c>
      <c r="EO87" s="94">
        <f t="shared" ca="1" si="114"/>
        <v>0</v>
      </c>
      <c r="EP87" s="94">
        <f t="shared" ca="1" si="114"/>
        <v>0</v>
      </c>
      <c r="EQ87" s="94">
        <f t="shared" ca="1" si="114"/>
        <v>0</v>
      </c>
      <c r="ER87" s="94">
        <f t="shared" ca="1" si="114"/>
        <v>0</v>
      </c>
      <c r="ES87" s="94">
        <f t="shared" ca="1" si="114"/>
        <v>0</v>
      </c>
      <c r="ET87" s="94">
        <f t="shared" ca="1" si="114"/>
        <v>0</v>
      </c>
      <c r="EU87" s="94">
        <f t="shared" ca="1" si="114"/>
        <v>0</v>
      </c>
      <c r="EV87" s="94">
        <f t="shared" ca="1" si="114"/>
        <v>0</v>
      </c>
      <c r="EW87" s="94">
        <f t="shared" ca="1" si="114"/>
        <v>0</v>
      </c>
      <c r="EX87" s="94">
        <f t="shared" ca="1" si="114"/>
        <v>0</v>
      </c>
      <c r="EY87" s="94">
        <f t="shared" ca="1" si="114"/>
        <v>0</v>
      </c>
      <c r="EZ87" s="94">
        <f t="shared" ca="1" si="114"/>
        <v>0</v>
      </c>
      <c r="FA87" s="94">
        <f t="shared" ca="1" si="114"/>
        <v>0</v>
      </c>
      <c r="FB87" s="94">
        <f t="shared" ca="1" si="114"/>
        <v>0</v>
      </c>
      <c r="FC87" s="94">
        <f t="shared" ca="1" si="114"/>
        <v>0</v>
      </c>
      <c r="FD87" s="94">
        <f t="shared" ca="1" si="114"/>
        <v>0</v>
      </c>
      <c r="FE87" s="94">
        <f t="shared" ca="1" si="114"/>
        <v>0</v>
      </c>
      <c r="FF87" s="94">
        <f t="shared" ca="1" si="114"/>
        <v>0</v>
      </c>
      <c r="FG87" s="94">
        <f t="shared" ca="1" si="114"/>
        <v>0</v>
      </c>
      <c r="FH87" s="94">
        <f t="shared" ca="1" si="114"/>
        <v>0</v>
      </c>
      <c r="FI87" s="94">
        <f t="shared" ca="1" si="114"/>
        <v>0</v>
      </c>
      <c r="FJ87" s="94">
        <f t="shared" ca="1" si="114"/>
        <v>0</v>
      </c>
      <c r="FK87" s="94">
        <f t="shared" ca="1" si="114"/>
        <v>0</v>
      </c>
      <c r="FL87" s="94">
        <f t="shared" ca="1" si="114"/>
        <v>0</v>
      </c>
      <c r="FM87" s="94">
        <f t="shared" ca="1" si="114"/>
        <v>0</v>
      </c>
      <c r="FN87" s="94">
        <f t="shared" ca="1" si="114"/>
        <v>0</v>
      </c>
      <c r="FO87" s="94">
        <f t="shared" ca="1" si="114"/>
        <v>0</v>
      </c>
      <c r="FP87" s="94">
        <f t="shared" ca="1" si="114"/>
        <v>0</v>
      </c>
      <c r="FQ87" s="94">
        <f t="shared" ca="1" si="114"/>
        <v>0</v>
      </c>
      <c r="FR87" s="94">
        <f t="shared" ca="1" si="114"/>
        <v>0</v>
      </c>
      <c r="FS87" s="94">
        <f t="shared" ref="FS87:GW87" ca="1" si="115">FS55*$D$79</f>
        <v>0</v>
      </c>
      <c r="FT87" s="94">
        <f t="shared" ca="1" si="115"/>
        <v>0</v>
      </c>
      <c r="FU87" s="94">
        <f t="shared" ca="1" si="115"/>
        <v>0</v>
      </c>
      <c r="FV87" s="94">
        <f t="shared" ca="1" si="115"/>
        <v>0</v>
      </c>
      <c r="FW87" s="94">
        <f t="shared" ca="1" si="115"/>
        <v>0</v>
      </c>
      <c r="FX87" s="94">
        <f t="shared" ca="1" si="115"/>
        <v>0</v>
      </c>
      <c r="FY87" s="94">
        <f t="shared" ca="1" si="115"/>
        <v>0</v>
      </c>
      <c r="FZ87" s="94">
        <f t="shared" ca="1" si="115"/>
        <v>0</v>
      </c>
      <c r="GA87" s="94">
        <f t="shared" ca="1" si="115"/>
        <v>0</v>
      </c>
      <c r="GB87" s="94">
        <f t="shared" ca="1" si="115"/>
        <v>0</v>
      </c>
      <c r="GC87" s="94">
        <f t="shared" ca="1" si="115"/>
        <v>0</v>
      </c>
      <c r="GD87" s="94">
        <f t="shared" ca="1" si="115"/>
        <v>0</v>
      </c>
      <c r="GE87" s="94">
        <f t="shared" ca="1" si="115"/>
        <v>0</v>
      </c>
      <c r="GF87" s="94">
        <f t="shared" ca="1" si="115"/>
        <v>0</v>
      </c>
      <c r="GG87" s="94">
        <f t="shared" ca="1" si="115"/>
        <v>0</v>
      </c>
      <c r="GH87" s="94">
        <f t="shared" ca="1" si="115"/>
        <v>0</v>
      </c>
      <c r="GI87" s="94">
        <f t="shared" ca="1" si="115"/>
        <v>0</v>
      </c>
      <c r="GJ87" s="94">
        <f t="shared" ca="1" si="115"/>
        <v>0</v>
      </c>
      <c r="GK87" s="94">
        <f t="shared" ca="1" si="115"/>
        <v>0</v>
      </c>
      <c r="GL87" s="94">
        <f t="shared" ca="1" si="115"/>
        <v>0</v>
      </c>
      <c r="GM87" s="94">
        <f t="shared" ca="1" si="115"/>
        <v>0</v>
      </c>
      <c r="GN87" s="94">
        <f t="shared" ca="1" si="115"/>
        <v>0</v>
      </c>
      <c r="GO87" s="94">
        <f t="shared" ca="1" si="115"/>
        <v>0</v>
      </c>
      <c r="GP87" s="94">
        <f t="shared" ca="1" si="115"/>
        <v>0</v>
      </c>
      <c r="GQ87" s="94">
        <f t="shared" ca="1" si="115"/>
        <v>0</v>
      </c>
      <c r="GR87" s="94">
        <f t="shared" ca="1" si="115"/>
        <v>0</v>
      </c>
      <c r="GS87" s="94">
        <f t="shared" ca="1" si="115"/>
        <v>0</v>
      </c>
      <c r="GT87" s="94">
        <f t="shared" ca="1" si="115"/>
        <v>0</v>
      </c>
      <c r="GU87" s="94">
        <f t="shared" ca="1" si="115"/>
        <v>0</v>
      </c>
      <c r="GV87" s="94">
        <f t="shared" ca="1" si="115"/>
        <v>0</v>
      </c>
      <c r="GW87" s="94">
        <f t="shared" ca="1" si="115"/>
        <v>0</v>
      </c>
      <c r="GY87" s="85">
        <f t="shared" ca="1" si="95"/>
        <v>-176991.14970403537</v>
      </c>
      <c r="GZ87" s="85">
        <f t="shared" ca="1" si="96"/>
        <v>-176991.14970403537</v>
      </c>
      <c r="HA87" s="85">
        <f t="shared" ca="1" si="96"/>
        <v>-176991.14970403537</v>
      </c>
      <c r="HB87" s="85">
        <f t="shared" ca="1" si="96"/>
        <v>-176991.14970403537</v>
      </c>
      <c r="HC87" s="85">
        <f t="shared" ca="1" si="96"/>
        <v>-176991.14970403537</v>
      </c>
      <c r="HD87" s="85">
        <f t="shared" ca="1" si="96"/>
        <v>-176991.14970403537</v>
      </c>
      <c r="HE87" s="85">
        <f t="shared" ca="1" si="96"/>
        <v>-176991.14970403537</v>
      </c>
      <c r="HF87" s="85">
        <f t="shared" ca="1" si="96"/>
        <v>-176991.14970403537</v>
      </c>
      <c r="HG87" s="85">
        <f t="shared" ca="1" si="96"/>
        <v>-176991.14970403537</v>
      </c>
      <c r="HH87" s="85">
        <f t="shared" ca="1" si="96"/>
        <v>-88495.574852017671</v>
      </c>
      <c r="HI87" s="85">
        <f t="shared" ca="1" si="96"/>
        <v>0</v>
      </c>
      <c r="HJ87" s="85">
        <f t="shared" ca="1" si="96"/>
        <v>0</v>
      </c>
      <c r="HK87" s="85">
        <f t="shared" ca="1" si="96"/>
        <v>0</v>
      </c>
      <c r="HL87" s="85">
        <f t="shared" ca="1" si="96"/>
        <v>0</v>
      </c>
      <c r="HM87" s="85">
        <f t="shared" ca="1" si="96"/>
        <v>0</v>
      </c>
      <c r="HN87" s="85">
        <f t="shared" ca="1" si="96"/>
        <v>0</v>
      </c>
      <c r="HO87" s="85">
        <f t="shared" ca="1" si="97"/>
        <v>-1681415.922188336</v>
      </c>
    </row>
    <row r="88" spans="2:223" ht="14.65" customHeight="1" x14ac:dyDescent="0.75">
      <c r="B88" t="s">
        <v>309</v>
      </c>
      <c r="H88" s="85">
        <f t="shared" si="88"/>
        <v>-926927.99999999988</v>
      </c>
      <c r="O88" s="94">
        <f t="shared" ref="O88:AT88" si="116">O56*$D$79</f>
        <v>-926927.99999999988</v>
      </c>
      <c r="P88" s="94">
        <f t="shared" si="116"/>
        <v>0</v>
      </c>
      <c r="Q88" s="94">
        <f t="shared" si="116"/>
        <v>0</v>
      </c>
      <c r="R88" s="94">
        <f t="shared" si="116"/>
        <v>0</v>
      </c>
      <c r="S88" s="94">
        <f t="shared" si="116"/>
        <v>0</v>
      </c>
      <c r="T88" s="94">
        <f t="shared" si="116"/>
        <v>0</v>
      </c>
      <c r="U88" s="94">
        <f t="shared" si="116"/>
        <v>0</v>
      </c>
      <c r="V88" s="94">
        <f t="shared" si="116"/>
        <v>0</v>
      </c>
      <c r="W88" s="94">
        <f t="shared" si="116"/>
        <v>0</v>
      </c>
      <c r="X88" s="94">
        <f t="shared" si="116"/>
        <v>0</v>
      </c>
      <c r="Y88" s="94">
        <f t="shared" si="116"/>
        <v>0</v>
      </c>
      <c r="Z88" s="94">
        <f t="shared" si="116"/>
        <v>0</v>
      </c>
      <c r="AA88" s="94">
        <f t="shared" si="116"/>
        <v>0</v>
      </c>
      <c r="AB88" s="94">
        <f t="shared" si="116"/>
        <v>0</v>
      </c>
      <c r="AC88" s="94">
        <f t="shared" si="116"/>
        <v>0</v>
      </c>
      <c r="AD88" s="94">
        <f t="shared" si="116"/>
        <v>0</v>
      </c>
      <c r="AE88" s="94">
        <f t="shared" si="116"/>
        <v>0</v>
      </c>
      <c r="AF88" s="94">
        <f t="shared" si="116"/>
        <v>0</v>
      </c>
      <c r="AG88" s="94">
        <f t="shared" si="116"/>
        <v>0</v>
      </c>
      <c r="AH88" s="94">
        <f t="shared" si="116"/>
        <v>0</v>
      </c>
      <c r="AI88" s="94">
        <f t="shared" si="116"/>
        <v>0</v>
      </c>
      <c r="AJ88" s="94">
        <f t="shared" si="116"/>
        <v>0</v>
      </c>
      <c r="AK88" s="94">
        <f t="shared" si="116"/>
        <v>0</v>
      </c>
      <c r="AL88" s="94">
        <f t="shared" si="116"/>
        <v>0</v>
      </c>
      <c r="AM88" s="94">
        <f t="shared" si="116"/>
        <v>0</v>
      </c>
      <c r="AN88" s="94">
        <f t="shared" si="116"/>
        <v>0</v>
      </c>
      <c r="AO88" s="94">
        <f t="shared" si="116"/>
        <v>0</v>
      </c>
      <c r="AP88" s="94">
        <f t="shared" si="116"/>
        <v>0</v>
      </c>
      <c r="AQ88" s="94">
        <f t="shared" si="116"/>
        <v>0</v>
      </c>
      <c r="AR88" s="94">
        <f t="shared" si="116"/>
        <v>0</v>
      </c>
      <c r="AS88" s="94">
        <f t="shared" si="116"/>
        <v>0</v>
      </c>
      <c r="AT88" s="94">
        <f t="shared" si="116"/>
        <v>0</v>
      </c>
      <c r="AU88" s="94">
        <f t="shared" ref="AU88:BZ88" si="117">AU56*$D$79</f>
        <v>0</v>
      </c>
      <c r="AV88" s="94">
        <f t="shared" si="117"/>
        <v>0</v>
      </c>
      <c r="AW88" s="94">
        <f t="shared" si="117"/>
        <v>0</v>
      </c>
      <c r="AX88" s="94">
        <f t="shared" si="117"/>
        <v>0</v>
      </c>
      <c r="AY88" s="94">
        <f t="shared" si="117"/>
        <v>0</v>
      </c>
      <c r="AZ88" s="94">
        <f t="shared" si="117"/>
        <v>0</v>
      </c>
      <c r="BA88" s="94">
        <f t="shared" si="117"/>
        <v>0</v>
      </c>
      <c r="BB88" s="94">
        <f t="shared" si="117"/>
        <v>0</v>
      </c>
      <c r="BC88" s="94">
        <f t="shared" si="117"/>
        <v>0</v>
      </c>
      <c r="BD88" s="94">
        <f t="shared" si="117"/>
        <v>0</v>
      </c>
      <c r="BE88" s="94">
        <f t="shared" si="117"/>
        <v>0</v>
      </c>
      <c r="BF88" s="94">
        <f t="shared" si="117"/>
        <v>0</v>
      </c>
      <c r="BG88" s="94">
        <f t="shared" si="117"/>
        <v>0</v>
      </c>
      <c r="BH88" s="94">
        <f t="shared" si="117"/>
        <v>0</v>
      </c>
      <c r="BI88" s="94">
        <f t="shared" si="117"/>
        <v>0</v>
      </c>
      <c r="BJ88" s="94">
        <f t="shared" si="117"/>
        <v>0</v>
      </c>
      <c r="BK88" s="94">
        <f t="shared" si="117"/>
        <v>0</v>
      </c>
      <c r="BL88" s="94">
        <f t="shared" si="117"/>
        <v>0</v>
      </c>
      <c r="BM88" s="94">
        <f t="shared" si="117"/>
        <v>0</v>
      </c>
      <c r="BN88" s="94">
        <f t="shared" si="117"/>
        <v>0</v>
      </c>
      <c r="BO88" s="94">
        <f t="shared" si="117"/>
        <v>0</v>
      </c>
      <c r="BP88" s="94">
        <f t="shared" si="117"/>
        <v>0</v>
      </c>
      <c r="BQ88" s="94">
        <f t="shared" si="117"/>
        <v>0</v>
      </c>
      <c r="BR88" s="94">
        <f t="shared" si="117"/>
        <v>0</v>
      </c>
      <c r="BS88" s="94">
        <f t="shared" si="117"/>
        <v>0</v>
      </c>
      <c r="BT88" s="94">
        <f t="shared" si="117"/>
        <v>0</v>
      </c>
      <c r="BU88" s="94">
        <f t="shared" si="117"/>
        <v>0</v>
      </c>
      <c r="BV88" s="94">
        <f t="shared" si="117"/>
        <v>0</v>
      </c>
      <c r="BW88" s="94">
        <f t="shared" si="117"/>
        <v>0</v>
      </c>
      <c r="BX88" s="94">
        <f t="shared" si="117"/>
        <v>0</v>
      </c>
      <c r="BY88" s="94">
        <f t="shared" si="117"/>
        <v>0</v>
      </c>
      <c r="BZ88" s="94">
        <f t="shared" si="117"/>
        <v>0</v>
      </c>
      <c r="CA88" s="94">
        <f t="shared" ref="CA88:DF88" si="118">CA56*$D$79</f>
        <v>0</v>
      </c>
      <c r="CB88" s="94">
        <f t="shared" si="118"/>
        <v>0</v>
      </c>
      <c r="CC88" s="94">
        <f t="shared" si="118"/>
        <v>0</v>
      </c>
      <c r="CD88" s="94">
        <f t="shared" si="118"/>
        <v>0</v>
      </c>
      <c r="CE88" s="94">
        <f t="shared" si="118"/>
        <v>0</v>
      </c>
      <c r="CF88" s="94">
        <f t="shared" si="118"/>
        <v>0</v>
      </c>
      <c r="CG88" s="94">
        <f t="shared" si="118"/>
        <v>0</v>
      </c>
      <c r="CH88" s="94">
        <f t="shared" si="118"/>
        <v>0</v>
      </c>
      <c r="CI88" s="94">
        <f t="shared" si="118"/>
        <v>0</v>
      </c>
      <c r="CJ88" s="94">
        <f t="shared" si="118"/>
        <v>0</v>
      </c>
      <c r="CK88" s="94">
        <f t="shared" si="118"/>
        <v>0</v>
      </c>
      <c r="CL88" s="94">
        <f t="shared" si="118"/>
        <v>0</v>
      </c>
      <c r="CM88" s="94">
        <f t="shared" si="118"/>
        <v>0</v>
      </c>
      <c r="CN88" s="94">
        <f t="shared" si="118"/>
        <v>0</v>
      </c>
      <c r="CO88" s="94">
        <f t="shared" si="118"/>
        <v>0</v>
      </c>
      <c r="CP88" s="94">
        <f t="shared" si="118"/>
        <v>0</v>
      </c>
      <c r="CQ88" s="94">
        <f t="shared" si="118"/>
        <v>0</v>
      </c>
      <c r="CR88" s="94">
        <f t="shared" si="118"/>
        <v>0</v>
      </c>
      <c r="CS88" s="94">
        <f t="shared" si="118"/>
        <v>0</v>
      </c>
      <c r="CT88" s="94">
        <f t="shared" si="118"/>
        <v>0</v>
      </c>
      <c r="CU88" s="94">
        <f t="shared" si="118"/>
        <v>0</v>
      </c>
      <c r="CV88" s="94">
        <f t="shared" si="118"/>
        <v>0</v>
      </c>
      <c r="CW88" s="94">
        <f t="shared" si="118"/>
        <v>0</v>
      </c>
      <c r="CX88" s="94">
        <f t="shared" si="118"/>
        <v>0</v>
      </c>
      <c r="CY88" s="94">
        <f t="shared" si="118"/>
        <v>0</v>
      </c>
      <c r="CZ88" s="94">
        <f t="shared" si="118"/>
        <v>0</v>
      </c>
      <c r="DA88" s="94">
        <f t="shared" si="118"/>
        <v>0</v>
      </c>
      <c r="DB88" s="94">
        <f t="shared" si="118"/>
        <v>0</v>
      </c>
      <c r="DC88" s="94">
        <f t="shared" si="118"/>
        <v>0</v>
      </c>
      <c r="DD88" s="94">
        <f t="shared" si="118"/>
        <v>0</v>
      </c>
      <c r="DE88" s="94">
        <f t="shared" si="118"/>
        <v>0</v>
      </c>
      <c r="DF88" s="94">
        <f t="shared" si="118"/>
        <v>0</v>
      </c>
      <c r="DG88" s="94">
        <f t="shared" ref="DG88:EL88" si="119">DG56*$D$79</f>
        <v>0</v>
      </c>
      <c r="DH88" s="94">
        <f t="shared" si="119"/>
        <v>0</v>
      </c>
      <c r="DI88" s="94">
        <f t="shared" si="119"/>
        <v>0</v>
      </c>
      <c r="DJ88" s="94">
        <f t="shared" si="119"/>
        <v>0</v>
      </c>
      <c r="DK88" s="94">
        <f t="shared" si="119"/>
        <v>0</v>
      </c>
      <c r="DL88" s="94">
        <f t="shared" si="119"/>
        <v>0</v>
      </c>
      <c r="DM88" s="94">
        <f t="shared" si="119"/>
        <v>0</v>
      </c>
      <c r="DN88" s="94">
        <f t="shared" si="119"/>
        <v>0</v>
      </c>
      <c r="DO88" s="94">
        <f t="shared" si="119"/>
        <v>0</v>
      </c>
      <c r="DP88" s="94">
        <f t="shared" si="119"/>
        <v>0</v>
      </c>
      <c r="DQ88" s="94">
        <f t="shared" si="119"/>
        <v>0</v>
      </c>
      <c r="DR88" s="94">
        <f t="shared" si="119"/>
        <v>0</v>
      </c>
      <c r="DS88" s="94">
        <f t="shared" si="119"/>
        <v>0</v>
      </c>
      <c r="DT88" s="94">
        <f t="shared" si="119"/>
        <v>0</v>
      </c>
      <c r="DU88" s="94">
        <f t="shared" si="119"/>
        <v>0</v>
      </c>
      <c r="DV88" s="94">
        <f t="shared" si="119"/>
        <v>0</v>
      </c>
      <c r="DW88" s="94">
        <f t="shared" si="119"/>
        <v>0</v>
      </c>
      <c r="DX88" s="94">
        <f t="shared" si="119"/>
        <v>0</v>
      </c>
      <c r="DY88" s="94">
        <f t="shared" si="119"/>
        <v>0</v>
      </c>
      <c r="DZ88" s="94">
        <f t="shared" si="119"/>
        <v>0</v>
      </c>
      <c r="EA88" s="94">
        <f t="shared" si="119"/>
        <v>0</v>
      </c>
      <c r="EB88" s="94">
        <f t="shared" si="119"/>
        <v>0</v>
      </c>
      <c r="EC88" s="94">
        <f t="shared" si="119"/>
        <v>0</v>
      </c>
      <c r="ED88" s="94">
        <f t="shared" si="119"/>
        <v>0</v>
      </c>
      <c r="EE88" s="94">
        <f t="shared" si="119"/>
        <v>0</v>
      </c>
      <c r="EF88" s="94">
        <f t="shared" si="119"/>
        <v>0</v>
      </c>
      <c r="EG88" s="94">
        <f t="shared" si="119"/>
        <v>0</v>
      </c>
      <c r="EH88" s="94">
        <f t="shared" si="119"/>
        <v>0</v>
      </c>
      <c r="EI88" s="94">
        <f t="shared" si="119"/>
        <v>0</v>
      </c>
      <c r="EJ88" s="94">
        <f t="shared" si="119"/>
        <v>0</v>
      </c>
      <c r="EK88" s="94">
        <f t="shared" si="119"/>
        <v>0</v>
      </c>
      <c r="EL88" s="94">
        <f t="shared" si="119"/>
        <v>0</v>
      </c>
      <c r="EM88" s="94">
        <f t="shared" ref="EM88:FR88" si="120">EM56*$D$79</f>
        <v>0</v>
      </c>
      <c r="EN88" s="94">
        <f t="shared" si="120"/>
        <v>0</v>
      </c>
      <c r="EO88" s="94">
        <f t="shared" si="120"/>
        <v>0</v>
      </c>
      <c r="EP88" s="94">
        <f t="shared" si="120"/>
        <v>0</v>
      </c>
      <c r="EQ88" s="94">
        <f t="shared" si="120"/>
        <v>0</v>
      </c>
      <c r="ER88" s="94">
        <f t="shared" si="120"/>
        <v>0</v>
      </c>
      <c r="ES88" s="94">
        <f t="shared" si="120"/>
        <v>0</v>
      </c>
      <c r="ET88" s="94">
        <f t="shared" si="120"/>
        <v>0</v>
      </c>
      <c r="EU88" s="94">
        <f t="shared" si="120"/>
        <v>0</v>
      </c>
      <c r="EV88" s="94">
        <f t="shared" si="120"/>
        <v>0</v>
      </c>
      <c r="EW88" s="94">
        <f t="shared" si="120"/>
        <v>0</v>
      </c>
      <c r="EX88" s="94">
        <f t="shared" si="120"/>
        <v>0</v>
      </c>
      <c r="EY88" s="94">
        <f t="shared" si="120"/>
        <v>0</v>
      </c>
      <c r="EZ88" s="94">
        <f t="shared" si="120"/>
        <v>0</v>
      </c>
      <c r="FA88" s="94">
        <f t="shared" si="120"/>
        <v>0</v>
      </c>
      <c r="FB88" s="94">
        <f t="shared" si="120"/>
        <v>0</v>
      </c>
      <c r="FC88" s="94">
        <f t="shared" si="120"/>
        <v>0</v>
      </c>
      <c r="FD88" s="94">
        <f t="shared" si="120"/>
        <v>0</v>
      </c>
      <c r="FE88" s="94">
        <f t="shared" si="120"/>
        <v>0</v>
      </c>
      <c r="FF88" s="94">
        <f t="shared" si="120"/>
        <v>0</v>
      </c>
      <c r="FG88" s="94">
        <f t="shared" si="120"/>
        <v>0</v>
      </c>
      <c r="FH88" s="94">
        <f t="shared" si="120"/>
        <v>0</v>
      </c>
      <c r="FI88" s="94">
        <f t="shared" si="120"/>
        <v>0</v>
      </c>
      <c r="FJ88" s="94">
        <f t="shared" si="120"/>
        <v>0</v>
      </c>
      <c r="FK88" s="94">
        <f t="shared" si="120"/>
        <v>0</v>
      </c>
      <c r="FL88" s="94">
        <f t="shared" si="120"/>
        <v>0</v>
      </c>
      <c r="FM88" s="94">
        <f t="shared" si="120"/>
        <v>0</v>
      </c>
      <c r="FN88" s="94">
        <f t="shared" si="120"/>
        <v>0</v>
      </c>
      <c r="FO88" s="94">
        <f t="shared" si="120"/>
        <v>0</v>
      </c>
      <c r="FP88" s="94">
        <f t="shared" si="120"/>
        <v>0</v>
      </c>
      <c r="FQ88" s="94">
        <f t="shared" si="120"/>
        <v>0</v>
      </c>
      <c r="FR88" s="94">
        <f t="shared" si="120"/>
        <v>0</v>
      </c>
      <c r="FS88" s="94">
        <f t="shared" ref="FS88:GW88" si="121">FS56*$D$79</f>
        <v>0</v>
      </c>
      <c r="FT88" s="94">
        <f t="shared" si="121"/>
        <v>0</v>
      </c>
      <c r="FU88" s="94">
        <f t="shared" si="121"/>
        <v>0</v>
      </c>
      <c r="FV88" s="94">
        <f t="shared" si="121"/>
        <v>0</v>
      </c>
      <c r="FW88" s="94">
        <f t="shared" si="121"/>
        <v>0</v>
      </c>
      <c r="FX88" s="94">
        <f t="shared" si="121"/>
        <v>0</v>
      </c>
      <c r="FY88" s="94">
        <f t="shared" si="121"/>
        <v>0</v>
      </c>
      <c r="FZ88" s="94">
        <f t="shared" si="121"/>
        <v>0</v>
      </c>
      <c r="GA88" s="94">
        <f t="shared" si="121"/>
        <v>0</v>
      </c>
      <c r="GB88" s="94">
        <f t="shared" si="121"/>
        <v>0</v>
      </c>
      <c r="GC88" s="94">
        <f t="shared" si="121"/>
        <v>0</v>
      </c>
      <c r="GD88" s="94">
        <f t="shared" si="121"/>
        <v>0</v>
      </c>
      <c r="GE88" s="94">
        <f t="shared" si="121"/>
        <v>0</v>
      </c>
      <c r="GF88" s="94">
        <f t="shared" si="121"/>
        <v>0</v>
      </c>
      <c r="GG88" s="94">
        <f t="shared" si="121"/>
        <v>0</v>
      </c>
      <c r="GH88" s="94">
        <f t="shared" si="121"/>
        <v>0</v>
      </c>
      <c r="GI88" s="94">
        <f t="shared" si="121"/>
        <v>0</v>
      </c>
      <c r="GJ88" s="94">
        <f t="shared" si="121"/>
        <v>0</v>
      </c>
      <c r="GK88" s="94">
        <f t="shared" si="121"/>
        <v>0</v>
      </c>
      <c r="GL88" s="94">
        <f t="shared" si="121"/>
        <v>0</v>
      </c>
      <c r="GM88" s="94">
        <f t="shared" si="121"/>
        <v>0</v>
      </c>
      <c r="GN88" s="94">
        <f t="shared" si="121"/>
        <v>0</v>
      </c>
      <c r="GO88" s="94">
        <f t="shared" si="121"/>
        <v>0</v>
      </c>
      <c r="GP88" s="94">
        <f t="shared" si="121"/>
        <v>0</v>
      </c>
      <c r="GQ88" s="94">
        <f t="shared" si="121"/>
        <v>0</v>
      </c>
      <c r="GR88" s="94">
        <f t="shared" si="121"/>
        <v>0</v>
      </c>
      <c r="GS88" s="94">
        <f t="shared" si="121"/>
        <v>0</v>
      </c>
      <c r="GT88" s="94">
        <f t="shared" si="121"/>
        <v>0</v>
      </c>
      <c r="GU88" s="94">
        <f t="shared" si="121"/>
        <v>0</v>
      </c>
      <c r="GV88" s="94">
        <f t="shared" si="121"/>
        <v>0</v>
      </c>
      <c r="GW88" s="94">
        <f t="shared" si="121"/>
        <v>0</v>
      </c>
      <c r="GY88" s="85">
        <f t="shared" si="95"/>
        <v>-926927.99999999988</v>
      </c>
      <c r="GZ88" s="85">
        <f t="shared" si="96"/>
        <v>0</v>
      </c>
      <c r="HA88" s="85">
        <f t="shared" si="96"/>
        <v>0</v>
      </c>
      <c r="HB88" s="85">
        <f t="shared" si="96"/>
        <v>0</v>
      </c>
      <c r="HC88" s="85">
        <f t="shared" si="96"/>
        <v>0</v>
      </c>
      <c r="HD88" s="85">
        <f t="shared" si="96"/>
        <v>0</v>
      </c>
      <c r="HE88" s="85">
        <f t="shared" si="96"/>
        <v>0</v>
      </c>
      <c r="HF88" s="85">
        <f t="shared" si="96"/>
        <v>0</v>
      </c>
      <c r="HG88" s="85">
        <f t="shared" si="96"/>
        <v>0</v>
      </c>
      <c r="HH88" s="85">
        <f t="shared" si="96"/>
        <v>0</v>
      </c>
      <c r="HI88" s="85">
        <f t="shared" si="96"/>
        <v>0</v>
      </c>
      <c r="HJ88" s="85">
        <f t="shared" si="96"/>
        <v>0</v>
      </c>
      <c r="HK88" s="85">
        <f t="shared" si="96"/>
        <v>0</v>
      </c>
      <c r="HL88" s="85">
        <f t="shared" si="96"/>
        <v>0</v>
      </c>
      <c r="HM88" s="85">
        <f t="shared" si="96"/>
        <v>0</v>
      </c>
      <c r="HN88" s="85">
        <f t="shared" si="96"/>
        <v>0</v>
      </c>
      <c r="HO88" s="85">
        <f t="shared" si="97"/>
        <v>-926927.99999999988</v>
      </c>
    </row>
    <row r="89" spans="2:223" ht="14.65" customHeight="1" x14ac:dyDescent="0.75">
      <c r="B89" s="50" t="s">
        <v>246</v>
      </c>
      <c r="C89" s="50"/>
      <c r="D89" s="50"/>
      <c r="E89" s="50"/>
      <c r="F89" s="50"/>
      <c r="G89" s="50"/>
      <c r="H89" s="274">
        <f t="shared" ca="1" si="88"/>
        <v>0</v>
      </c>
      <c r="I89" s="50"/>
      <c r="J89" s="50"/>
      <c r="K89" s="50"/>
      <c r="L89" s="50"/>
      <c r="M89" s="50"/>
      <c r="N89" s="50"/>
      <c r="O89" s="315">
        <f ca="1">O72*$D$79</f>
        <v>0</v>
      </c>
      <c r="P89" s="315">
        <f t="shared" ref="P89:CA89" ca="1" si="122">P72*$D$79</f>
        <v>0</v>
      </c>
      <c r="Q89" s="315">
        <f t="shared" ca="1" si="122"/>
        <v>0</v>
      </c>
      <c r="R89" s="315">
        <f t="shared" ca="1" si="122"/>
        <v>0</v>
      </c>
      <c r="S89" s="315">
        <f t="shared" ca="1" si="122"/>
        <v>0</v>
      </c>
      <c r="T89" s="315">
        <f t="shared" ca="1" si="122"/>
        <v>0</v>
      </c>
      <c r="U89" s="315">
        <f t="shared" ca="1" si="122"/>
        <v>0</v>
      </c>
      <c r="V89" s="315">
        <f t="shared" ca="1" si="122"/>
        <v>0</v>
      </c>
      <c r="W89" s="315">
        <f t="shared" ca="1" si="122"/>
        <v>0</v>
      </c>
      <c r="X89" s="315">
        <f t="shared" ca="1" si="122"/>
        <v>0</v>
      </c>
      <c r="Y89" s="315">
        <f t="shared" ca="1" si="122"/>
        <v>0</v>
      </c>
      <c r="Z89" s="315">
        <f t="shared" ca="1" si="122"/>
        <v>0</v>
      </c>
      <c r="AA89" s="315">
        <f t="shared" ca="1" si="122"/>
        <v>0</v>
      </c>
      <c r="AB89" s="315">
        <f t="shared" ca="1" si="122"/>
        <v>0</v>
      </c>
      <c r="AC89" s="315">
        <f t="shared" ca="1" si="122"/>
        <v>0</v>
      </c>
      <c r="AD89" s="315">
        <f t="shared" ca="1" si="122"/>
        <v>0</v>
      </c>
      <c r="AE89" s="315">
        <f t="shared" ca="1" si="122"/>
        <v>0</v>
      </c>
      <c r="AF89" s="315">
        <f t="shared" ca="1" si="122"/>
        <v>0</v>
      </c>
      <c r="AG89" s="315">
        <f t="shared" ca="1" si="122"/>
        <v>0</v>
      </c>
      <c r="AH89" s="315">
        <f t="shared" ca="1" si="122"/>
        <v>0</v>
      </c>
      <c r="AI89" s="315">
        <f t="shared" ca="1" si="122"/>
        <v>0</v>
      </c>
      <c r="AJ89" s="315">
        <f t="shared" ca="1" si="122"/>
        <v>0</v>
      </c>
      <c r="AK89" s="315">
        <f t="shared" ca="1" si="122"/>
        <v>0</v>
      </c>
      <c r="AL89" s="315">
        <f t="shared" ca="1" si="122"/>
        <v>0</v>
      </c>
      <c r="AM89" s="315">
        <f t="shared" ca="1" si="122"/>
        <v>0</v>
      </c>
      <c r="AN89" s="315">
        <f t="shared" ca="1" si="122"/>
        <v>0</v>
      </c>
      <c r="AO89" s="315">
        <f t="shared" ca="1" si="122"/>
        <v>0</v>
      </c>
      <c r="AP89" s="315">
        <f t="shared" ca="1" si="122"/>
        <v>0</v>
      </c>
      <c r="AQ89" s="315">
        <f t="shared" ca="1" si="122"/>
        <v>0</v>
      </c>
      <c r="AR89" s="315">
        <f t="shared" ca="1" si="122"/>
        <v>0</v>
      </c>
      <c r="AS89" s="315">
        <f t="shared" ca="1" si="122"/>
        <v>0</v>
      </c>
      <c r="AT89" s="315">
        <f t="shared" ca="1" si="122"/>
        <v>0</v>
      </c>
      <c r="AU89" s="315">
        <f t="shared" ca="1" si="122"/>
        <v>0</v>
      </c>
      <c r="AV89" s="315">
        <f t="shared" ca="1" si="122"/>
        <v>0</v>
      </c>
      <c r="AW89" s="315">
        <f t="shared" ca="1" si="122"/>
        <v>0</v>
      </c>
      <c r="AX89" s="315">
        <f t="shared" ca="1" si="122"/>
        <v>0</v>
      </c>
      <c r="AY89" s="315">
        <f t="shared" ca="1" si="122"/>
        <v>0</v>
      </c>
      <c r="AZ89" s="315">
        <f t="shared" ca="1" si="122"/>
        <v>0</v>
      </c>
      <c r="BA89" s="315">
        <f t="shared" ca="1" si="122"/>
        <v>0</v>
      </c>
      <c r="BB89" s="315">
        <f t="shared" ca="1" si="122"/>
        <v>0</v>
      </c>
      <c r="BC89" s="315">
        <f t="shared" ca="1" si="122"/>
        <v>0</v>
      </c>
      <c r="BD89" s="315">
        <f t="shared" ca="1" si="122"/>
        <v>0</v>
      </c>
      <c r="BE89" s="315">
        <f t="shared" ca="1" si="122"/>
        <v>0</v>
      </c>
      <c r="BF89" s="315">
        <f t="shared" ca="1" si="122"/>
        <v>0</v>
      </c>
      <c r="BG89" s="315">
        <f t="shared" ca="1" si="122"/>
        <v>0</v>
      </c>
      <c r="BH89" s="315">
        <f t="shared" ca="1" si="122"/>
        <v>0</v>
      </c>
      <c r="BI89" s="315">
        <f t="shared" ca="1" si="122"/>
        <v>0</v>
      </c>
      <c r="BJ89" s="315">
        <f t="shared" ca="1" si="122"/>
        <v>0</v>
      </c>
      <c r="BK89" s="315">
        <f t="shared" ca="1" si="122"/>
        <v>0</v>
      </c>
      <c r="BL89" s="315">
        <f t="shared" ca="1" si="122"/>
        <v>0</v>
      </c>
      <c r="BM89" s="315">
        <f t="shared" ca="1" si="122"/>
        <v>0</v>
      </c>
      <c r="BN89" s="315">
        <f t="shared" ca="1" si="122"/>
        <v>0</v>
      </c>
      <c r="BO89" s="315">
        <f t="shared" ca="1" si="122"/>
        <v>0</v>
      </c>
      <c r="BP89" s="315">
        <f t="shared" ca="1" si="122"/>
        <v>0</v>
      </c>
      <c r="BQ89" s="315">
        <f t="shared" ca="1" si="122"/>
        <v>0</v>
      </c>
      <c r="BR89" s="315">
        <f t="shared" ca="1" si="122"/>
        <v>0</v>
      </c>
      <c r="BS89" s="315">
        <f t="shared" ca="1" si="122"/>
        <v>0</v>
      </c>
      <c r="BT89" s="315">
        <f t="shared" ca="1" si="122"/>
        <v>0</v>
      </c>
      <c r="BU89" s="315">
        <f t="shared" ca="1" si="122"/>
        <v>0</v>
      </c>
      <c r="BV89" s="315">
        <f t="shared" ca="1" si="122"/>
        <v>0</v>
      </c>
      <c r="BW89" s="315">
        <f t="shared" ca="1" si="122"/>
        <v>0</v>
      </c>
      <c r="BX89" s="315">
        <f t="shared" ca="1" si="122"/>
        <v>0</v>
      </c>
      <c r="BY89" s="315">
        <f t="shared" ca="1" si="122"/>
        <v>0</v>
      </c>
      <c r="BZ89" s="315">
        <f t="shared" ca="1" si="122"/>
        <v>0</v>
      </c>
      <c r="CA89" s="315">
        <f t="shared" ca="1" si="122"/>
        <v>0</v>
      </c>
      <c r="CB89" s="315">
        <f t="shared" ref="CB89:EM89" ca="1" si="123">CB72*$D$79</f>
        <v>0</v>
      </c>
      <c r="CC89" s="315">
        <f t="shared" ca="1" si="123"/>
        <v>0</v>
      </c>
      <c r="CD89" s="315">
        <f t="shared" ca="1" si="123"/>
        <v>0</v>
      </c>
      <c r="CE89" s="315">
        <f t="shared" ca="1" si="123"/>
        <v>0</v>
      </c>
      <c r="CF89" s="315">
        <f t="shared" ca="1" si="123"/>
        <v>0</v>
      </c>
      <c r="CG89" s="315">
        <f t="shared" ca="1" si="123"/>
        <v>0</v>
      </c>
      <c r="CH89" s="315">
        <f t="shared" ca="1" si="123"/>
        <v>0</v>
      </c>
      <c r="CI89" s="315">
        <f t="shared" ca="1" si="123"/>
        <v>0</v>
      </c>
      <c r="CJ89" s="315">
        <f t="shared" ca="1" si="123"/>
        <v>0</v>
      </c>
      <c r="CK89" s="315">
        <f t="shared" ca="1" si="123"/>
        <v>0</v>
      </c>
      <c r="CL89" s="315">
        <f t="shared" ca="1" si="123"/>
        <v>0</v>
      </c>
      <c r="CM89" s="315">
        <f t="shared" ca="1" si="123"/>
        <v>0</v>
      </c>
      <c r="CN89" s="315">
        <f t="shared" ca="1" si="123"/>
        <v>0</v>
      </c>
      <c r="CO89" s="315">
        <f t="shared" ca="1" si="123"/>
        <v>0</v>
      </c>
      <c r="CP89" s="315">
        <f t="shared" ca="1" si="123"/>
        <v>0</v>
      </c>
      <c r="CQ89" s="315">
        <f t="shared" ca="1" si="123"/>
        <v>0</v>
      </c>
      <c r="CR89" s="315">
        <f t="shared" ca="1" si="123"/>
        <v>0</v>
      </c>
      <c r="CS89" s="315">
        <f t="shared" ca="1" si="123"/>
        <v>0</v>
      </c>
      <c r="CT89" s="315">
        <f t="shared" ca="1" si="123"/>
        <v>0</v>
      </c>
      <c r="CU89" s="315">
        <f t="shared" ca="1" si="123"/>
        <v>0</v>
      </c>
      <c r="CV89" s="315">
        <f t="shared" ca="1" si="123"/>
        <v>0</v>
      </c>
      <c r="CW89" s="315">
        <f t="shared" ca="1" si="123"/>
        <v>0</v>
      </c>
      <c r="CX89" s="315">
        <f t="shared" ca="1" si="123"/>
        <v>0</v>
      </c>
      <c r="CY89" s="315">
        <f t="shared" ca="1" si="123"/>
        <v>0</v>
      </c>
      <c r="CZ89" s="315">
        <f t="shared" ca="1" si="123"/>
        <v>0</v>
      </c>
      <c r="DA89" s="315">
        <f t="shared" ca="1" si="123"/>
        <v>0</v>
      </c>
      <c r="DB89" s="315">
        <f t="shared" ca="1" si="123"/>
        <v>0</v>
      </c>
      <c r="DC89" s="315">
        <f t="shared" ca="1" si="123"/>
        <v>0</v>
      </c>
      <c r="DD89" s="315">
        <f t="shared" ca="1" si="123"/>
        <v>0</v>
      </c>
      <c r="DE89" s="315">
        <f t="shared" ca="1" si="123"/>
        <v>0</v>
      </c>
      <c r="DF89" s="315">
        <f t="shared" ca="1" si="123"/>
        <v>0</v>
      </c>
      <c r="DG89" s="315">
        <f t="shared" ca="1" si="123"/>
        <v>0</v>
      </c>
      <c r="DH89" s="315">
        <f t="shared" ca="1" si="123"/>
        <v>0</v>
      </c>
      <c r="DI89" s="315">
        <f t="shared" ca="1" si="123"/>
        <v>0</v>
      </c>
      <c r="DJ89" s="315">
        <f t="shared" ca="1" si="123"/>
        <v>0</v>
      </c>
      <c r="DK89" s="315">
        <f t="shared" ca="1" si="123"/>
        <v>0</v>
      </c>
      <c r="DL89" s="315">
        <f t="shared" ca="1" si="123"/>
        <v>0</v>
      </c>
      <c r="DM89" s="315">
        <f t="shared" ca="1" si="123"/>
        <v>0</v>
      </c>
      <c r="DN89" s="315">
        <f t="shared" ca="1" si="123"/>
        <v>0</v>
      </c>
      <c r="DO89" s="315">
        <f t="shared" ca="1" si="123"/>
        <v>0</v>
      </c>
      <c r="DP89" s="315">
        <f t="shared" ca="1" si="123"/>
        <v>0</v>
      </c>
      <c r="DQ89" s="315">
        <f t="shared" ca="1" si="123"/>
        <v>0</v>
      </c>
      <c r="DR89" s="315">
        <f t="shared" ca="1" si="123"/>
        <v>0</v>
      </c>
      <c r="DS89" s="315">
        <f t="shared" ca="1" si="123"/>
        <v>0</v>
      </c>
      <c r="DT89" s="315">
        <f t="shared" ca="1" si="123"/>
        <v>0</v>
      </c>
      <c r="DU89" s="315">
        <f t="shared" ca="1" si="123"/>
        <v>0</v>
      </c>
      <c r="DV89" s="315">
        <f t="shared" ca="1" si="123"/>
        <v>0</v>
      </c>
      <c r="DW89" s="315">
        <f t="shared" ca="1" si="123"/>
        <v>0</v>
      </c>
      <c r="DX89" s="315">
        <f t="shared" ca="1" si="123"/>
        <v>0</v>
      </c>
      <c r="DY89" s="315">
        <f t="shared" ca="1" si="123"/>
        <v>0</v>
      </c>
      <c r="DZ89" s="315">
        <f t="shared" ca="1" si="123"/>
        <v>0</v>
      </c>
      <c r="EA89" s="315">
        <f t="shared" ca="1" si="123"/>
        <v>0</v>
      </c>
      <c r="EB89" s="315">
        <f t="shared" ca="1" si="123"/>
        <v>0</v>
      </c>
      <c r="EC89" s="315">
        <f t="shared" ca="1" si="123"/>
        <v>0</v>
      </c>
      <c r="ED89" s="315">
        <f t="shared" ca="1" si="123"/>
        <v>0</v>
      </c>
      <c r="EE89" s="315">
        <f t="shared" ca="1" si="123"/>
        <v>0</v>
      </c>
      <c r="EF89" s="315">
        <f t="shared" ca="1" si="123"/>
        <v>0</v>
      </c>
      <c r="EG89" s="315">
        <f t="shared" ca="1" si="123"/>
        <v>0</v>
      </c>
      <c r="EH89" s="315">
        <f t="shared" ca="1" si="123"/>
        <v>0</v>
      </c>
      <c r="EI89" s="315">
        <f t="shared" ca="1" si="123"/>
        <v>0</v>
      </c>
      <c r="EJ89" s="315">
        <f t="shared" ca="1" si="123"/>
        <v>0</v>
      </c>
      <c r="EK89" s="315">
        <f t="shared" ca="1" si="123"/>
        <v>0</v>
      </c>
      <c r="EL89" s="315">
        <f t="shared" ca="1" si="123"/>
        <v>0</v>
      </c>
      <c r="EM89" s="315">
        <f t="shared" ca="1" si="123"/>
        <v>0</v>
      </c>
      <c r="EN89" s="315">
        <f t="shared" ref="EN89:GW89" ca="1" si="124">EN72*$D$79</f>
        <v>0</v>
      </c>
      <c r="EO89" s="315">
        <f t="shared" ca="1" si="124"/>
        <v>0</v>
      </c>
      <c r="EP89" s="315">
        <f t="shared" ca="1" si="124"/>
        <v>0</v>
      </c>
      <c r="EQ89" s="315">
        <f t="shared" ca="1" si="124"/>
        <v>0</v>
      </c>
      <c r="ER89" s="315">
        <f t="shared" ca="1" si="124"/>
        <v>0</v>
      </c>
      <c r="ES89" s="315">
        <f t="shared" ca="1" si="124"/>
        <v>0</v>
      </c>
      <c r="ET89" s="315">
        <f t="shared" ca="1" si="124"/>
        <v>0</v>
      </c>
      <c r="EU89" s="315">
        <f t="shared" ca="1" si="124"/>
        <v>0</v>
      </c>
      <c r="EV89" s="315">
        <f t="shared" ca="1" si="124"/>
        <v>0</v>
      </c>
      <c r="EW89" s="315">
        <f t="shared" ca="1" si="124"/>
        <v>0</v>
      </c>
      <c r="EX89" s="315">
        <f t="shared" ca="1" si="124"/>
        <v>0</v>
      </c>
      <c r="EY89" s="315">
        <f t="shared" ca="1" si="124"/>
        <v>0</v>
      </c>
      <c r="EZ89" s="315">
        <f t="shared" ca="1" si="124"/>
        <v>0</v>
      </c>
      <c r="FA89" s="315">
        <f t="shared" ca="1" si="124"/>
        <v>0</v>
      </c>
      <c r="FB89" s="315">
        <f t="shared" ca="1" si="124"/>
        <v>0</v>
      </c>
      <c r="FC89" s="315">
        <f t="shared" ca="1" si="124"/>
        <v>0</v>
      </c>
      <c r="FD89" s="315">
        <f t="shared" ca="1" si="124"/>
        <v>0</v>
      </c>
      <c r="FE89" s="315">
        <f t="shared" ca="1" si="124"/>
        <v>0</v>
      </c>
      <c r="FF89" s="315">
        <f t="shared" ca="1" si="124"/>
        <v>0</v>
      </c>
      <c r="FG89" s="315">
        <f t="shared" ca="1" si="124"/>
        <v>0</v>
      </c>
      <c r="FH89" s="315">
        <f t="shared" ca="1" si="124"/>
        <v>0</v>
      </c>
      <c r="FI89" s="315">
        <f t="shared" ca="1" si="124"/>
        <v>0</v>
      </c>
      <c r="FJ89" s="315">
        <f t="shared" ca="1" si="124"/>
        <v>0</v>
      </c>
      <c r="FK89" s="315">
        <f t="shared" ca="1" si="124"/>
        <v>0</v>
      </c>
      <c r="FL89" s="315">
        <f t="shared" ca="1" si="124"/>
        <v>0</v>
      </c>
      <c r="FM89" s="315">
        <f t="shared" ca="1" si="124"/>
        <v>0</v>
      </c>
      <c r="FN89" s="315">
        <f t="shared" ca="1" si="124"/>
        <v>0</v>
      </c>
      <c r="FO89" s="315">
        <f t="shared" ca="1" si="124"/>
        <v>0</v>
      </c>
      <c r="FP89" s="315">
        <f t="shared" ca="1" si="124"/>
        <v>0</v>
      </c>
      <c r="FQ89" s="315">
        <f t="shared" ca="1" si="124"/>
        <v>0</v>
      </c>
      <c r="FR89" s="315">
        <f t="shared" ca="1" si="124"/>
        <v>0</v>
      </c>
      <c r="FS89" s="315">
        <f t="shared" ca="1" si="124"/>
        <v>0</v>
      </c>
      <c r="FT89" s="315">
        <f t="shared" ca="1" si="124"/>
        <v>0</v>
      </c>
      <c r="FU89" s="315">
        <f t="shared" ca="1" si="124"/>
        <v>0</v>
      </c>
      <c r="FV89" s="315">
        <f t="shared" ca="1" si="124"/>
        <v>0</v>
      </c>
      <c r="FW89" s="315">
        <f t="shared" ca="1" si="124"/>
        <v>0</v>
      </c>
      <c r="FX89" s="315">
        <f t="shared" ca="1" si="124"/>
        <v>0</v>
      </c>
      <c r="FY89" s="315">
        <f t="shared" ca="1" si="124"/>
        <v>0</v>
      </c>
      <c r="FZ89" s="315">
        <f t="shared" ca="1" si="124"/>
        <v>0</v>
      </c>
      <c r="GA89" s="315">
        <f t="shared" ca="1" si="124"/>
        <v>0</v>
      </c>
      <c r="GB89" s="315">
        <f t="shared" ca="1" si="124"/>
        <v>0</v>
      </c>
      <c r="GC89" s="315">
        <f t="shared" ca="1" si="124"/>
        <v>0</v>
      </c>
      <c r="GD89" s="315">
        <f t="shared" ca="1" si="124"/>
        <v>0</v>
      </c>
      <c r="GE89" s="315">
        <f t="shared" ca="1" si="124"/>
        <v>0</v>
      </c>
      <c r="GF89" s="315">
        <f t="shared" ca="1" si="124"/>
        <v>0</v>
      </c>
      <c r="GG89" s="315">
        <f t="shared" ca="1" si="124"/>
        <v>0</v>
      </c>
      <c r="GH89" s="315">
        <f t="shared" ca="1" si="124"/>
        <v>0</v>
      </c>
      <c r="GI89" s="315">
        <f t="shared" ca="1" si="124"/>
        <v>0</v>
      </c>
      <c r="GJ89" s="315">
        <f t="shared" ca="1" si="124"/>
        <v>0</v>
      </c>
      <c r="GK89" s="315">
        <f t="shared" ca="1" si="124"/>
        <v>0</v>
      </c>
      <c r="GL89" s="315">
        <f t="shared" ca="1" si="124"/>
        <v>0</v>
      </c>
      <c r="GM89" s="315">
        <f t="shared" ca="1" si="124"/>
        <v>0</v>
      </c>
      <c r="GN89" s="315">
        <f t="shared" ca="1" si="124"/>
        <v>0</v>
      </c>
      <c r="GO89" s="315">
        <f t="shared" ca="1" si="124"/>
        <v>0</v>
      </c>
      <c r="GP89" s="315">
        <f t="shared" ca="1" si="124"/>
        <v>0</v>
      </c>
      <c r="GQ89" s="315">
        <f t="shared" ca="1" si="124"/>
        <v>0</v>
      </c>
      <c r="GR89" s="315">
        <f t="shared" ca="1" si="124"/>
        <v>0</v>
      </c>
      <c r="GS89" s="315">
        <f t="shared" ca="1" si="124"/>
        <v>0</v>
      </c>
      <c r="GT89" s="315">
        <f t="shared" ca="1" si="124"/>
        <v>0</v>
      </c>
      <c r="GU89" s="315">
        <f t="shared" ca="1" si="124"/>
        <v>0</v>
      </c>
      <c r="GV89" s="315">
        <f t="shared" ca="1" si="124"/>
        <v>0</v>
      </c>
      <c r="GW89" s="315">
        <f t="shared" ca="1" si="124"/>
        <v>0</v>
      </c>
      <c r="GY89" s="274">
        <f t="shared" ca="1" si="95"/>
        <v>0</v>
      </c>
      <c r="GZ89" s="274">
        <f t="shared" ca="1" si="96"/>
        <v>0</v>
      </c>
      <c r="HA89" s="274">
        <f t="shared" ca="1" si="96"/>
        <v>0</v>
      </c>
      <c r="HB89" s="274">
        <f t="shared" ca="1" si="96"/>
        <v>0</v>
      </c>
      <c r="HC89" s="274">
        <f t="shared" ca="1" si="96"/>
        <v>0</v>
      </c>
      <c r="HD89" s="274">
        <f t="shared" ca="1" si="96"/>
        <v>0</v>
      </c>
      <c r="HE89" s="274">
        <f t="shared" ca="1" si="96"/>
        <v>0</v>
      </c>
      <c r="HF89" s="274">
        <f t="shared" ca="1" si="96"/>
        <v>0</v>
      </c>
      <c r="HG89" s="274">
        <f t="shared" ca="1" si="96"/>
        <v>0</v>
      </c>
      <c r="HH89" s="274">
        <f t="shared" ca="1" si="96"/>
        <v>0</v>
      </c>
      <c r="HI89" s="274">
        <f t="shared" ca="1" si="96"/>
        <v>0</v>
      </c>
      <c r="HJ89" s="274">
        <f t="shared" ca="1" si="96"/>
        <v>0</v>
      </c>
      <c r="HK89" s="274">
        <f t="shared" ca="1" si="96"/>
        <v>0</v>
      </c>
      <c r="HL89" s="274">
        <f t="shared" ca="1" si="96"/>
        <v>0</v>
      </c>
      <c r="HM89" s="274">
        <f t="shared" ca="1" si="96"/>
        <v>0</v>
      </c>
      <c r="HN89" s="274">
        <f t="shared" ca="1" si="96"/>
        <v>0</v>
      </c>
      <c r="HO89" s="274">
        <f t="shared" ca="1" si="97"/>
        <v>0</v>
      </c>
    </row>
    <row r="90" spans="2:223" ht="14.65" customHeight="1" x14ac:dyDescent="0.75">
      <c r="B90" s="289" t="s">
        <v>324</v>
      </c>
      <c r="C90" s="11"/>
      <c r="D90" s="11"/>
      <c r="E90" s="11"/>
      <c r="F90" s="11"/>
      <c r="G90" s="11"/>
      <c r="H90" s="286">
        <f t="shared" ca="1" si="88"/>
        <v>571159848.97752523</v>
      </c>
      <c r="I90" s="11"/>
      <c r="J90" s="11"/>
      <c r="K90" s="11"/>
      <c r="L90" s="11"/>
      <c r="M90" s="11"/>
      <c r="N90" s="11"/>
      <c r="O90" s="285">
        <f ca="1">O73*$D$79</f>
        <v>0</v>
      </c>
      <c r="P90" s="285">
        <f t="shared" ref="P90:CA90" ca="1" si="125">P73*$D$79</f>
        <v>0</v>
      </c>
      <c r="Q90" s="285">
        <f t="shared" ca="1" si="125"/>
        <v>0</v>
      </c>
      <c r="R90" s="285">
        <f t="shared" ca="1" si="125"/>
        <v>0</v>
      </c>
      <c r="S90" s="285">
        <f t="shared" ca="1" si="125"/>
        <v>0</v>
      </c>
      <c r="T90" s="285">
        <f t="shared" ca="1" si="125"/>
        <v>0</v>
      </c>
      <c r="U90" s="285">
        <f t="shared" ca="1" si="125"/>
        <v>0</v>
      </c>
      <c r="V90" s="285">
        <f t="shared" ca="1" si="125"/>
        <v>886250.9763151774</v>
      </c>
      <c r="W90" s="285">
        <f t="shared" ca="1" si="125"/>
        <v>0</v>
      </c>
      <c r="X90" s="285">
        <f t="shared" ca="1" si="125"/>
        <v>0</v>
      </c>
      <c r="Y90" s="285">
        <f t="shared" ca="1" si="125"/>
        <v>2421277.4492322141</v>
      </c>
      <c r="Z90" s="285">
        <f t="shared" ca="1" si="125"/>
        <v>0</v>
      </c>
      <c r="AA90" s="285">
        <f t="shared" ca="1" si="125"/>
        <v>0</v>
      </c>
      <c r="AB90" s="285">
        <f t="shared" ca="1" si="125"/>
        <v>3340830.5358906416</v>
      </c>
      <c r="AC90" s="285">
        <f t="shared" ca="1" si="125"/>
        <v>0</v>
      </c>
      <c r="AD90" s="285">
        <f t="shared" ca="1" si="125"/>
        <v>0</v>
      </c>
      <c r="AE90" s="285">
        <f t="shared" ca="1" si="125"/>
        <v>4138680.9091755408</v>
      </c>
      <c r="AF90" s="285">
        <f t="shared" ca="1" si="125"/>
        <v>0</v>
      </c>
      <c r="AG90" s="285">
        <f t="shared" ca="1" si="125"/>
        <v>0</v>
      </c>
      <c r="AH90" s="285">
        <f t="shared" ca="1" si="125"/>
        <v>4376166.6121219471</v>
      </c>
      <c r="AI90" s="285">
        <f t="shared" ca="1" si="125"/>
        <v>0</v>
      </c>
      <c r="AJ90" s="285">
        <f t="shared" ca="1" si="125"/>
        <v>0</v>
      </c>
      <c r="AK90" s="285">
        <f t="shared" ca="1" si="125"/>
        <v>5203731.9651532602</v>
      </c>
      <c r="AL90" s="285">
        <f t="shared" ca="1" si="125"/>
        <v>0</v>
      </c>
      <c r="AM90" s="285">
        <f t="shared" ca="1" si="125"/>
        <v>0</v>
      </c>
      <c r="AN90" s="285">
        <f t="shared" ca="1" si="125"/>
        <v>6185547.438639502</v>
      </c>
      <c r="AO90" s="285">
        <f t="shared" ca="1" si="125"/>
        <v>0</v>
      </c>
      <c r="AP90" s="285">
        <f t="shared" ca="1" si="125"/>
        <v>0</v>
      </c>
      <c r="AQ90" s="285">
        <f t="shared" ca="1" si="125"/>
        <v>7033068.9327753084</v>
      </c>
      <c r="AR90" s="285">
        <f t="shared" ca="1" si="125"/>
        <v>0</v>
      </c>
      <c r="AS90" s="285">
        <f t="shared" ca="1" si="125"/>
        <v>0</v>
      </c>
      <c r="AT90" s="285">
        <f t="shared" ca="1" si="125"/>
        <v>7745832.7798205474</v>
      </c>
      <c r="AU90" s="285">
        <f t="shared" ca="1" si="125"/>
        <v>0</v>
      </c>
      <c r="AV90" s="285">
        <f t="shared" ca="1" si="125"/>
        <v>0</v>
      </c>
      <c r="AW90" s="285">
        <f t="shared" ca="1" si="125"/>
        <v>7593171.8459442062</v>
      </c>
      <c r="AX90" s="285">
        <f t="shared" ca="1" si="125"/>
        <v>0</v>
      </c>
      <c r="AY90" s="285">
        <f t="shared" ca="1" si="125"/>
        <v>0</v>
      </c>
      <c r="AZ90" s="285">
        <f t="shared" ca="1" si="125"/>
        <v>7792589.1437874082</v>
      </c>
      <c r="BA90" s="285">
        <f t="shared" ca="1" si="125"/>
        <v>0</v>
      </c>
      <c r="BB90" s="285">
        <f t="shared" ca="1" si="125"/>
        <v>0</v>
      </c>
      <c r="BC90" s="285">
        <f t="shared" ca="1" si="125"/>
        <v>7832248.9416004624</v>
      </c>
      <c r="BD90" s="285">
        <f t="shared" ca="1" si="125"/>
        <v>0</v>
      </c>
      <c r="BE90" s="285">
        <f t="shared" ca="1" si="125"/>
        <v>0</v>
      </c>
      <c r="BF90" s="285">
        <f t="shared" ca="1" si="125"/>
        <v>7570953.3779630847</v>
      </c>
      <c r="BG90" s="285">
        <f t="shared" ca="1" si="125"/>
        <v>0</v>
      </c>
      <c r="BH90" s="285">
        <f t="shared" ca="1" si="125"/>
        <v>0</v>
      </c>
      <c r="BI90" s="285">
        <f t="shared" ca="1" si="125"/>
        <v>7025299.0073190434</v>
      </c>
      <c r="BJ90" s="285">
        <f t="shared" ca="1" si="125"/>
        <v>0</v>
      </c>
      <c r="BK90" s="285">
        <f t="shared" ca="1" si="125"/>
        <v>0</v>
      </c>
      <c r="BL90" s="285">
        <f t="shared" ca="1" si="125"/>
        <v>7158590.7119525606</v>
      </c>
      <c r="BM90" s="285">
        <f t="shared" ca="1" si="125"/>
        <v>0</v>
      </c>
      <c r="BN90" s="285">
        <f t="shared" ca="1" si="125"/>
        <v>0</v>
      </c>
      <c r="BO90" s="285">
        <f t="shared" ca="1" si="125"/>
        <v>7288815.792898166</v>
      </c>
      <c r="BP90" s="285">
        <f t="shared" ca="1" si="125"/>
        <v>0</v>
      </c>
      <c r="BQ90" s="285">
        <f t="shared" ca="1" si="125"/>
        <v>0</v>
      </c>
      <c r="BR90" s="285">
        <f t="shared" ca="1" si="125"/>
        <v>7257843.5841602562</v>
      </c>
      <c r="BS90" s="285">
        <f t="shared" ca="1" si="125"/>
        <v>0</v>
      </c>
      <c r="BT90" s="285">
        <f t="shared" ca="1" si="125"/>
        <v>0</v>
      </c>
      <c r="BU90" s="285">
        <f t="shared" ca="1" si="125"/>
        <v>7344374.2657266296</v>
      </c>
      <c r="BV90" s="285">
        <f t="shared" ca="1" si="125"/>
        <v>0</v>
      </c>
      <c r="BW90" s="285">
        <f t="shared" ca="1" si="125"/>
        <v>0</v>
      </c>
      <c r="BX90" s="285">
        <f t="shared" ca="1" si="125"/>
        <v>7515142.4265777273</v>
      </c>
      <c r="BY90" s="285">
        <f t="shared" ca="1" si="125"/>
        <v>0</v>
      </c>
      <c r="BZ90" s="285">
        <f t="shared" ca="1" si="125"/>
        <v>0</v>
      </c>
      <c r="CA90" s="285">
        <f t="shared" ca="1" si="125"/>
        <v>7805146.2736860421</v>
      </c>
      <c r="CB90" s="285">
        <f t="shared" ref="CB90:EM90" ca="1" si="126">CB73*$D$79</f>
        <v>0</v>
      </c>
      <c r="CC90" s="285">
        <f t="shared" ca="1" si="126"/>
        <v>0</v>
      </c>
      <c r="CD90" s="285">
        <f t="shared" ca="1" si="126"/>
        <v>7562744.8057754645</v>
      </c>
      <c r="CE90" s="285">
        <f t="shared" ca="1" si="126"/>
        <v>0</v>
      </c>
      <c r="CF90" s="285">
        <f t="shared" ca="1" si="126"/>
        <v>0</v>
      </c>
      <c r="CG90" s="285">
        <f t="shared" ca="1" si="126"/>
        <v>7452448.7256148634</v>
      </c>
      <c r="CH90" s="285">
        <f t="shared" ca="1" si="126"/>
        <v>0</v>
      </c>
      <c r="CI90" s="285">
        <f t="shared" ca="1" si="126"/>
        <v>0</v>
      </c>
      <c r="CJ90" s="285">
        <f t="shared" ca="1" si="126"/>
        <v>7432031.7475257572</v>
      </c>
      <c r="CK90" s="285">
        <f t="shared" ca="1" si="126"/>
        <v>0</v>
      </c>
      <c r="CL90" s="285">
        <f t="shared" ca="1" si="126"/>
        <v>0</v>
      </c>
      <c r="CM90" s="285">
        <f t="shared" ca="1" si="126"/>
        <v>7738631.8697426887</v>
      </c>
      <c r="CN90" s="285">
        <f t="shared" ca="1" si="126"/>
        <v>0</v>
      </c>
      <c r="CO90" s="285">
        <f t="shared" ca="1" si="126"/>
        <v>0</v>
      </c>
      <c r="CP90" s="285">
        <f t="shared" ca="1" si="126"/>
        <v>7417704.2266111616</v>
      </c>
      <c r="CQ90" s="285">
        <f t="shared" ca="1" si="126"/>
        <v>0</v>
      </c>
      <c r="CR90" s="285">
        <f t="shared" ca="1" si="126"/>
        <v>0</v>
      </c>
      <c r="CS90" s="285">
        <f t="shared" ca="1" si="126"/>
        <v>7111400.7359230062</v>
      </c>
      <c r="CT90" s="285">
        <f t="shared" ca="1" si="126"/>
        <v>0</v>
      </c>
      <c r="CU90" s="285">
        <f t="shared" ca="1" si="126"/>
        <v>0</v>
      </c>
      <c r="CV90" s="285">
        <f t="shared" ca="1" si="126"/>
        <v>7184474.6264154855</v>
      </c>
      <c r="CW90" s="285">
        <f t="shared" ca="1" si="126"/>
        <v>0</v>
      </c>
      <c r="CX90" s="285">
        <f t="shared" ca="1" si="126"/>
        <v>0</v>
      </c>
      <c r="CY90" s="285">
        <f t="shared" ca="1" si="126"/>
        <v>7115487.6197449854</v>
      </c>
      <c r="CZ90" s="285">
        <f t="shared" ca="1" si="126"/>
        <v>0</v>
      </c>
      <c r="DA90" s="285">
        <f t="shared" ca="1" si="126"/>
        <v>0</v>
      </c>
      <c r="DB90" s="285">
        <f t="shared" ca="1" si="126"/>
        <v>7304678.7718743347</v>
      </c>
      <c r="DC90" s="285">
        <f t="shared" ca="1" si="126"/>
        <v>0</v>
      </c>
      <c r="DD90" s="285">
        <f t="shared" ca="1" si="126"/>
        <v>0</v>
      </c>
      <c r="DE90" s="285">
        <f t="shared" ca="1" si="126"/>
        <v>6707002.3521684324</v>
      </c>
      <c r="DF90" s="285">
        <f t="shared" ca="1" si="126"/>
        <v>0</v>
      </c>
      <c r="DG90" s="285">
        <f t="shared" ca="1" si="126"/>
        <v>0</v>
      </c>
      <c r="DH90" s="285">
        <f t="shared" ca="1" si="126"/>
        <v>6939349.8110804111</v>
      </c>
      <c r="DI90" s="285">
        <f t="shared" ca="1" si="126"/>
        <v>0</v>
      </c>
      <c r="DJ90" s="285">
        <f t="shared" ca="1" si="126"/>
        <v>0</v>
      </c>
      <c r="DK90" s="285">
        <f t="shared" ca="1" si="126"/>
        <v>7175956.3319006925</v>
      </c>
      <c r="DL90" s="285">
        <f t="shared" ca="1" si="126"/>
        <v>0</v>
      </c>
      <c r="DM90" s="285">
        <f t="shared" ca="1" si="126"/>
        <v>0</v>
      </c>
      <c r="DN90" s="285">
        <f t="shared" ca="1" si="126"/>
        <v>7884345.7458886206</v>
      </c>
      <c r="DO90" s="285">
        <f t="shared" ca="1" si="126"/>
        <v>0</v>
      </c>
      <c r="DP90" s="285">
        <f t="shared" ca="1" si="126"/>
        <v>0</v>
      </c>
      <c r="DQ90" s="285">
        <f t="shared" ca="1" si="126"/>
        <v>6991114.8483355651</v>
      </c>
      <c r="DR90" s="285">
        <f t="shared" ca="1" si="126"/>
        <v>0</v>
      </c>
      <c r="DS90" s="285">
        <f t="shared" ca="1" si="126"/>
        <v>0</v>
      </c>
      <c r="DT90" s="285">
        <f t="shared" ca="1" si="126"/>
        <v>6958457.1960469829</v>
      </c>
      <c r="DU90" s="285">
        <f t="shared" ca="1" si="126"/>
        <v>0</v>
      </c>
      <c r="DV90" s="285">
        <f t="shared" ca="1" si="126"/>
        <v>0</v>
      </c>
      <c r="DW90" s="285">
        <f t="shared" ca="1" si="126"/>
        <v>338668456.59213704</v>
      </c>
      <c r="DX90" s="285">
        <f t="shared" ca="1" si="126"/>
        <v>0</v>
      </c>
      <c r="DY90" s="285">
        <f t="shared" ca="1" si="126"/>
        <v>0</v>
      </c>
      <c r="DZ90" s="285">
        <f t="shared" ca="1" si="126"/>
        <v>0</v>
      </c>
      <c r="EA90" s="285">
        <f t="shared" ca="1" si="126"/>
        <v>0</v>
      </c>
      <c r="EB90" s="285">
        <f t="shared" ca="1" si="126"/>
        <v>0</v>
      </c>
      <c r="EC90" s="285">
        <f t="shared" ca="1" si="126"/>
        <v>0</v>
      </c>
      <c r="ED90" s="285">
        <f t="shared" ca="1" si="126"/>
        <v>0</v>
      </c>
      <c r="EE90" s="285">
        <f t="shared" ca="1" si="126"/>
        <v>0</v>
      </c>
      <c r="EF90" s="285">
        <f t="shared" ca="1" si="126"/>
        <v>0</v>
      </c>
      <c r="EG90" s="285">
        <f t="shared" ca="1" si="126"/>
        <v>0</v>
      </c>
      <c r="EH90" s="285">
        <f t="shared" ca="1" si="126"/>
        <v>0</v>
      </c>
      <c r="EI90" s="285">
        <f t="shared" ca="1" si="126"/>
        <v>0</v>
      </c>
      <c r="EJ90" s="285">
        <f t="shared" ca="1" si="126"/>
        <v>0</v>
      </c>
      <c r="EK90" s="285">
        <f t="shared" ca="1" si="126"/>
        <v>0</v>
      </c>
      <c r="EL90" s="285">
        <f t="shared" ca="1" si="126"/>
        <v>0</v>
      </c>
      <c r="EM90" s="285">
        <f t="shared" ca="1" si="126"/>
        <v>0</v>
      </c>
      <c r="EN90" s="285">
        <f t="shared" ref="EN90:GW90" ca="1" si="127">EN73*$D$79</f>
        <v>0</v>
      </c>
      <c r="EO90" s="285">
        <f t="shared" ca="1" si="127"/>
        <v>0</v>
      </c>
      <c r="EP90" s="285">
        <f t="shared" ca="1" si="127"/>
        <v>0</v>
      </c>
      <c r="EQ90" s="285">
        <f t="shared" ca="1" si="127"/>
        <v>0</v>
      </c>
      <c r="ER90" s="285">
        <f t="shared" ca="1" si="127"/>
        <v>0</v>
      </c>
      <c r="ES90" s="285">
        <f t="shared" ca="1" si="127"/>
        <v>0</v>
      </c>
      <c r="ET90" s="285">
        <f t="shared" ca="1" si="127"/>
        <v>0</v>
      </c>
      <c r="EU90" s="285">
        <f t="shared" ca="1" si="127"/>
        <v>0</v>
      </c>
      <c r="EV90" s="285">
        <f t="shared" ca="1" si="127"/>
        <v>0</v>
      </c>
      <c r="EW90" s="285">
        <f t="shared" ca="1" si="127"/>
        <v>0</v>
      </c>
      <c r="EX90" s="285">
        <f t="shared" ca="1" si="127"/>
        <v>0</v>
      </c>
      <c r="EY90" s="285">
        <f t="shared" ca="1" si="127"/>
        <v>0</v>
      </c>
      <c r="EZ90" s="285">
        <f t="shared" ca="1" si="127"/>
        <v>0</v>
      </c>
      <c r="FA90" s="285">
        <f t="shared" ca="1" si="127"/>
        <v>0</v>
      </c>
      <c r="FB90" s="285">
        <f t="shared" ca="1" si="127"/>
        <v>0</v>
      </c>
      <c r="FC90" s="285">
        <f t="shared" ca="1" si="127"/>
        <v>0</v>
      </c>
      <c r="FD90" s="285">
        <f t="shared" ca="1" si="127"/>
        <v>0</v>
      </c>
      <c r="FE90" s="285">
        <f t="shared" ca="1" si="127"/>
        <v>0</v>
      </c>
      <c r="FF90" s="285">
        <f t="shared" ca="1" si="127"/>
        <v>0</v>
      </c>
      <c r="FG90" s="285">
        <f t="shared" ca="1" si="127"/>
        <v>0</v>
      </c>
      <c r="FH90" s="285">
        <f t="shared" ca="1" si="127"/>
        <v>0</v>
      </c>
      <c r="FI90" s="285">
        <f t="shared" ca="1" si="127"/>
        <v>0</v>
      </c>
      <c r="FJ90" s="285">
        <f t="shared" ca="1" si="127"/>
        <v>0</v>
      </c>
      <c r="FK90" s="285">
        <f t="shared" ca="1" si="127"/>
        <v>0</v>
      </c>
      <c r="FL90" s="285">
        <f t="shared" ca="1" si="127"/>
        <v>0</v>
      </c>
      <c r="FM90" s="285">
        <f t="shared" ca="1" si="127"/>
        <v>0</v>
      </c>
      <c r="FN90" s="285">
        <f t="shared" ca="1" si="127"/>
        <v>0</v>
      </c>
      <c r="FO90" s="285">
        <f t="shared" ca="1" si="127"/>
        <v>0</v>
      </c>
      <c r="FP90" s="285">
        <f t="shared" ca="1" si="127"/>
        <v>0</v>
      </c>
      <c r="FQ90" s="285">
        <f t="shared" ca="1" si="127"/>
        <v>0</v>
      </c>
      <c r="FR90" s="285">
        <f t="shared" ca="1" si="127"/>
        <v>0</v>
      </c>
      <c r="FS90" s="285">
        <f t="shared" ca="1" si="127"/>
        <v>0</v>
      </c>
      <c r="FT90" s="285">
        <f t="shared" ca="1" si="127"/>
        <v>0</v>
      </c>
      <c r="FU90" s="285">
        <f t="shared" ca="1" si="127"/>
        <v>0</v>
      </c>
      <c r="FV90" s="285">
        <f t="shared" ca="1" si="127"/>
        <v>0</v>
      </c>
      <c r="FW90" s="285">
        <f t="shared" ca="1" si="127"/>
        <v>0</v>
      </c>
      <c r="FX90" s="285">
        <f t="shared" ca="1" si="127"/>
        <v>0</v>
      </c>
      <c r="FY90" s="285">
        <f t="shared" ca="1" si="127"/>
        <v>0</v>
      </c>
      <c r="FZ90" s="285">
        <f t="shared" ca="1" si="127"/>
        <v>0</v>
      </c>
      <c r="GA90" s="285">
        <f t="shared" ca="1" si="127"/>
        <v>0</v>
      </c>
      <c r="GB90" s="285">
        <f t="shared" ca="1" si="127"/>
        <v>0</v>
      </c>
      <c r="GC90" s="285">
        <f t="shared" ca="1" si="127"/>
        <v>0</v>
      </c>
      <c r="GD90" s="285">
        <f t="shared" ca="1" si="127"/>
        <v>0</v>
      </c>
      <c r="GE90" s="285">
        <f t="shared" ca="1" si="127"/>
        <v>0</v>
      </c>
      <c r="GF90" s="285">
        <f t="shared" ca="1" si="127"/>
        <v>0</v>
      </c>
      <c r="GG90" s="285">
        <f t="shared" ca="1" si="127"/>
        <v>0</v>
      </c>
      <c r="GH90" s="285">
        <f t="shared" ca="1" si="127"/>
        <v>0</v>
      </c>
      <c r="GI90" s="285">
        <f t="shared" ca="1" si="127"/>
        <v>0</v>
      </c>
      <c r="GJ90" s="285">
        <f t="shared" ca="1" si="127"/>
        <v>0</v>
      </c>
      <c r="GK90" s="285">
        <f t="shared" ca="1" si="127"/>
        <v>0</v>
      </c>
      <c r="GL90" s="285">
        <f t="shared" ca="1" si="127"/>
        <v>0</v>
      </c>
      <c r="GM90" s="285">
        <f t="shared" ca="1" si="127"/>
        <v>0</v>
      </c>
      <c r="GN90" s="285">
        <f t="shared" ca="1" si="127"/>
        <v>0</v>
      </c>
      <c r="GO90" s="285">
        <f t="shared" ca="1" si="127"/>
        <v>0</v>
      </c>
      <c r="GP90" s="285">
        <f t="shared" ca="1" si="127"/>
        <v>0</v>
      </c>
      <c r="GQ90" s="285">
        <f t="shared" ca="1" si="127"/>
        <v>0</v>
      </c>
      <c r="GR90" s="285">
        <f t="shared" ca="1" si="127"/>
        <v>0</v>
      </c>
      <c r="GS90" s="285">
        <f t="shared" ca="1" si="127"/>
        <v>0</v>
      </c>
      <c r="GT90" s="285">
        <f t="shared" ca="1" si="127"/>
        <v>0</v>
      </c>
      <c r="GU90" s="285">
        <f t="shared" ca="1" si="127"/>
        <v>0</v>
      </c>
      <c r="GV90" s="285">
        <f t="shared" ca="1" si="127"/>
        <v>0</v>
      </c>
      <c r="GW90" s="285">
        <f t="shared" ca="1" si="127"/>
        <v>0</v>
      </c>
      <c r="GX90" s="11"/>
      <c r="GY90" s="286">
        <f t="shared" ca="1" si="95"/>
        <v>3307528.4255473916</v>
      </c>
      <c r="GZ90" s="286">
        <f t="shared" ca="1" si="96"/>
        <v>17059410.022341389</v>
      </c>
      <c r="HA90" s="286">
        <f t="shared" ca="1" si="96"/>
        <v>28557620.997179564</v>
      </c>
      <c r="HB90" s="286">
        <f t="shared" ca="1" si="96"/>
        <v>30221090.47067</v>
      </c>
      <c r="HC90" s="286">
        <f t="shared" ca="1" si="96"/>
        <v>29049624.354737613</v>
      </c>
      <c r="HD90" s="286">
        <f t="shared" ca="1" si="96"/>
        <v>30335482.231654096</v>
      </c>
      <c r="HE90" s="286">
        <f t="shared" ca="1" si="96"/>
        <v>29699768.579802617</v>
      </c>
      <c r="HF90" s="286">
        <f t="shared" ca="1" si="96"/>
        <v>28311643.370203238</v>
      </c>
      <c r="HG90" s="286">
        <f t="shared" ca="1" si="96"/>
        <v>28990766.737205289</v>
      </c>
      <c r="HH90" s="286">
        <f t="shared" ca="1" si="96"/>
        <v>345626913.78818405</v>
      </c>
      <c r="HI90" s="286">
        <f t="shared" ca="1" si="96"/>
        <v>0</v>
      </c>
      <c r="HJ90" s="286">
        <f t="shared" ca="1" si="96"/>
        <v>0</v>
      </c>
      <c r="HK90" s="286">
        <f t="shared" ca="1" si="96"/>
        <v>0</v>
      </c>
      <c r="HL90" s="286">
        <f t="shared" ca="1" si="96"/>
        <v>0</v>
      </c>
      <c r="HM90" s="286">
        <f t="shared" ca="1" si="96"/>
        <v>0</v>
      </c>
      <c r="HN90" s="286">
        <f t="shared" ca="1" si="96"/>
        <v>0</v>
      </c>
      <c r="HO90" s="286">
        <f t="shared" ca="1" si="97"/>
        <v>571159848.97752523</v>
      </c>
    </row>
    <row r="91" spans="2:223" ht="4.95" customHeight="1" x14ac:dyDescent="0.75">
      <c r="O91" s="94"/>
      <c r="P91" s="94"/>
      <c r="Q91" s="94"/>
      <c r="R91" s="94"/>
      <c r="S91" s="94"/>
      <c r="T91" s="94"/>
      <c r="U91" s="94"/>
      <c r="V91" s="94"/>
      <c r="W91" s="94"/>
      <c r="X91" s="94"/>
      <c r="Y91" s="94"/>
      <c r="Z91" s="94"/>
      <c r="AA91" s="94"/>
      <c r="AB91" s="94"/>
      <c r="AC91" s="94"/>
      <c r="AD91" s="94"/>
      <c r="AE91" s="94"/>
      <c r="AF91" s="94"/>
      <c r="AG91" s="94"/>
      <c r="AH91" s="94"/>
      <c r="AI91" s="94"/>
      <c r="AJ91" s="94"/>
      <c r="AK91" s="94"/>
      <c r="AL91" s="94"/>
      <c r="AM91" s="94"/>
      <c r="AN91" s="94"/>
      <c r="AO91" s="94"/>
      <c r="AP91" s="94"/>
      <c r="AQ91" s="94"/>
      <c r="AR91" s="94"/>
      <c r="AS91" s="94"/>
      <c r="AT91" s="94"/>
      <c r="AU91" s="94"/>
      <c r="AV91" s="94"/>
      <c r="AW91" s="94"/>
      <c r="AX91" s="94"/>
      <c r="AY91" s="94"/>
      <c r="AZ91" s="94"/>
      <c r="BA91" s="94"/>
      <c r="BB91" s="94"/>
      <c r="BC91" s="94"/>
      <c r="BD91" s="94"/>
      <c r="BE91" s="94"/>
      <c r="BF91" s="94"/>
      <c r="BG91" s="94"/>
      <c r="BH91" s="94"/>
      <c r="BI91" s="94"/>
      <c r="BJ91" s="94"/>
      <c r="BK91" s="94"/>
      <c r="BL91" s="94"/>
      <c r="BM91" s="94"/>
      <c r="BN91" s="94"/>
      <c r="BO91" s="94"/>
      <c r="BP91" s="94"/>
      <c r="BQ91" s="94"/>
      <c r="BR91" s="94"/>
      <c r="BS91" s="94"/>
      <c r="BT91" s="94"/>
      <c r="BU91" s="94"/>
      <c r="BV91" s="94"/>
      <c r="BW91" s="94"/>
      <c r="BX91" s="94"/>
      <c r="BY91" s="94"/>
      <c r="BZ91" s="94"/>
      <c r="CA91" s="94"/>
      <c r="CB91" s="94"/>
      <c r="CC91" s="94"/>
      <c r="CD91" s="94"/>
      <c r="CE91" s="94"/>
      <c r="CF91" s="94"/>
      <c r="CG91" s="94"/>
      <c r="CH91" s="94"/>
      <c r="CI91" s="94"/>
      <c r="CJ91" s="94"/>
      <c r="CK91" s="94"/>
      <c r="CL91" s="94"/>
      <c r="CM91" s="94"/>
      <c r="CN91" s="94"/>
      <c r="CO91" s="94"/>
      <c r="CP91" s="94"/>
      <c r="CQ91" s="94"/>
      <c r="CR91" s="94"/>
      <c r="CS91" s="94"/>
      <c r="CT91" s="94"/>
      <c r="CU91" s="94"/>
      <c r="CV91" s="94"/>
      <c r="CW91" s="94"/>
      <c r="CX91" s="94"/>
      <c r="CY91" s="94"/>
      <c r="CZ91" s="94"/>
      <c r="DA91" s="94"/>
      <c r="DB91" s="94"/>
      <c r="DC91" s="94"/>
      <c r="DD91" s="94"/>
      <c r="DE91" s="94"/>
      <c r="DF91" s="94"/>
      <c r="DG91" s="94"/>
      <c r="DH91" s="94"/>
      <c r="DI91" s="94"/>
      <c r="DJ91" s="94"/>
      <c r="DK91" s="94"/>
      <c r="DL91" s="94"/>
      <c r="DM91" s="94"/>
      <c r="DN91" s="94"/>
      <c r="DO91" s="94"/>
      <c r="DP91" s="94"/>
      <c r="DQ91" s="94"/>
      <c r="DR91" s="94"/>
      <c r="DS91" s="94"/>
      <c r="DT91" s="94"/>
      <c r="DU91" s="94"/>
      <c r="DV91" s="94"/>
      <c r="DW91" s="94"/>
      <c r="DX91" s="94"/>
      <c r="DY91" s="94"/>
      <c r="DZ91" s="94"/>
      <c r="EA91" s="94"/>
      <c r="EB91" s="94"/>
      <c r="EC91" s="94"/>
      <c r="ED91" s="94"/>
      <c r="EE91" s="94"/>
      <c r="EF91" s="94"/>
      <c r="EG91" s="94"/>
      <c r="EH91" s="94"/>
      <c r="EI91" s="94"/>
      <c r="EJ91" s="94"/>
      <c r="EK91" s="94"/>
      <c r="EL91" s="94"/>
      <c r="EM91" s="94"/>
      <c r="EN91" s="94"/>
      <c r="EO91" s="94"/>
      <c r="EP91" s="94"/>
      <c r="EQ91" s="94"/>
      <c r="ER91" s="94"/>
      <c r="ES91" s="94"/>
      <c r="ET91" s="94"/>
      <c r="EU91" s="94"/>
      <c r="EV91" s="94"/>
      <c r="EW91" s="94"/>
      <c r="EX91" s="94"/>
      <c r="EY91" s="94"/>
      <c r="EZ91" s="94"/>
      <c r="FA91" s="94"/>
      <c r="FB91" s="94"/>
      <c r="FC91" s="94"/>
      <c r="FD91" s="94"/>
      <c r="FE91" s="94"/>
      <c r="FF91" s="94"/>
      <c r="FG91" s="94"/>
      <c r="FH91" s="94"/>
      <c r="FI91" s="94"/>
      <c r="FJ91" s="94"/>
      <c r="FK91" s="94"/>
      <c r="FL91" s="94"/>
      <c r="FM91" s="94"/>
      <c r="FN91" s="94"/>
      <c r="FO91" s="94"/>
      <c r="FP91" s="94"/>
      <c r="FQ91" s="94"/>
      <c r="FR91" s="94"/>
      <c r="FS91" s="94"/>
      <c r="FT91" s="94"/>
      <c r="FU91" s="94"/>
      <c r="FV91" s="94"/>
      <c r="FW91" s="94"/>
      <c r="FX91" s="94"/>
      <c r="FY91" s="94"/>
      <c r="FZ91" s="94"/>
      <c r="GA91" s="94"/>
      <c r="GB91" s="94"/>
      <c r="GC91" s="94"/>
      <c r="GD91" s="94"/>
      <c r="GE91" s="94"/>
      <c r="GF91" s="94"/>
      <c r="GG91" s="94"/>
      <c r="GH91" s="94"/>
      <c r="GI91" s="94"/>
      <c r="GJ91" s="94"/>
      <c r="GK91" s="94"/>
      <c r="GL91" s="94"/>
      <c r="GM91" s="94"/>
      <c r="GN91" s="94"/>
      <c r="GO91" s="94"/>
      <c r="GP91" s="94"/>
      <c r="GQ91" s="94"/>
      <c r="GR91" s="94"/>
      <c r="GS91" s="94"/>
      <c r="GT91" s="94"/>
      <c r="GU91" s="94"/>
      <c r="GV91" s="94"/>
      <c r="GW91" s="94"/>
    </row>
    <row r="92" spans="2:223" ht="14.65" customHeight="1" x14ac:dyDescent="0.75">
      <c r="B92" t="s">
        <v>315</v>
      </c>
      <c r="H92" s="85">
        <f ca="1">SUMIFS($O92:$GW92,$O$6:$GW$6,"&lt;="&amp;$C$2)</f>
        <v>-356756640.99999976</v>
      </c>
      <c r="O92" s="94">
        <f ca="1">O75*$D$79</f>
        <v>-15344230.378458673</v>
      </c>
      <c r="P92" s="94">
        <f t="shared" ref="P92:CA92" ca="1" si="128">P75*$D$79</f>
        <v>0</v>
      </c>
      <c r="Q92" s="94">
        <f t="shared" ca="1" si="128"/>
        <v>0</v>
      </c>
      <c r="R92" s="94">
        <f t="shared" ca="1" si="128"/>
        <v>-15995242.765123051</v>
      </c>
      <c r="S92" s="94">
        <f t="shared" ca="1" si="128"/>
        <v>-17424861.970000163</v>
      </c>
      <c r="T92" s="94">
        <f t="shared" ca="1" si="128"/>
        <v>0</v>
      </c>
      <c r="U92" s="94">
        <f t="shared" ca="1" si="128"/>
        <v>-30077349.712679662</v>
      </c>
      <c r="V92" s="94">
        <f t="shared" ca="1" si="128"/>
        <v>0</v>
      </c>
      <c r="W92" s="94">
        <f t="shared" ca="1" si="128"/>
        <v>-27010694.567469541</v>
      </c>
      <c r="X92" s="94">
        <f t="shared" ca="1" si="128"/>
        <v>-44688109.432639271</v>
      </c>
      <c r="Y92" s="94">
        <f t="shared" ca="1" si="128"/>
        <v>0</v>
      </c>
      <c r="Z92" s="94">
        <f t="shared" ca="1" si="128"/>
        <v>0</v>
      </c>
      <c r="AA92" s="94">
        <f t="shared" ca="1" si="128"/>
        <v>-18833303.215367261</v>
      </c>
      <c r="AB92" s="94">
        <f t="shared" ca="1" si="128"/>
        <v>-7103190.607055393</v>
      </c>
      <c r="AC92" s="94">
        <f t="shared" ca="1" si="128"/>
        <v>-19513575.70840041</v>
      </c>
      <c r="AD92" s="94">
        <f t="shared" ca="1" si="128"/>
        <v>0</v>
      </c>
      <c r="AE92" s="94">
        <f t="shared" ca="1" si="128"/>
        <v>0</v>
      </c>
      <c r="AF92" s="94">
        <f t="shared" ca="1" si="128"/>
        <v>0</v>
      </c>
      <c r="AG92" s="94">
        <f t="shared" ca="1" si="128"/>
        <v>-14569009.504852837</v>
      </c>
      <c r="AH92" s="94">
        <f t="shared" ca="1" si="128"/>
        <v>0</v>
      </c>
      <c r="AI92" s="94">
        <f t="shared" ca="1" si="128"/>
        <v>-49176576.065950923</v>
      </c>
      <c r="AJ92" s="94">
        <f t="shared" ca="1" si="128"/>
        <v>0</v>
      </c>
      <c r="AK92" s="94">
        <f t="shared" ca="1" si="128"/>
        <v>-25398949.400800049</v>
      </c>
      <c r="AL92" s="94">
        <f t="shared" ca="1" si="128"/>
        <v>0</v>
      </c>
      <c r="AM92" s="94">
        <f t="shared" ca="1" si="128"/>
        <v>-13924076.402082955</v>
      </c>
      <c r="AN92" s="94">
        <f t="shared" ca="1" si="128"/>
        <v>-14346974.553420486</v>
      </c>
      <c r="AO92" s="94">
        <f t="shared" ca="1" si="128"/>
        <v>-12969517.629604505</v>
      </c>
      <c r="AP92" s="94">
        <f t="shared" ca="1" si="128"/>
        <v>0</v>
      </c>
      <c r="AQ92" s="94">
        <f t="shared" ca="1" si="128"/>
        <v>-30380979.086094558</v>
      </c>
      <c r="AR92" s="94">
        <f t="shared" ca="1" si="128"/>
        <v>0</v>
      </c>
      <c r="AS92" s="94">
        <f t="shared" ca="1" si="128"/>
        <v>0</v>
      </c>
      <c r="AT92" s="94">
        <f t="shared" ca="1" si="128"/>
        <v>0</v>
      </c>
      <c r="AU92" s="94">
        <f t="shared" ca="1" si="128"/>
        <v>0</v>
      </c>
      <c r="AV92" s="94">
        <f t="shared" ca="1" si="128"/>
        <v>0</v>
      </c>
      <c r="AW92" s="94">
        <f t="shared" ca="1" si="128"/>
        <v>0</v>
      </c>
      <c r="AX92" s="94">
        <f t="shared" ca="1" si="128"/>
        <v>0</v>
      </c>
      <c r="AY92" s="94">
        <f t="shared" ca="1" si="128"/>
        <v>0</v>
      </c>
      <c r="AZ92" s="94">
        <f t="shared" ca="1" si="128"/>
        <v>0</v>
      </c>
      <c r="BA92" s="94">
        <f t="shared" ca="1" si="128"/>
        <v>0</v>
      </c>
      <c r="BB92" s="94">
        <f t="shared" ca="1" si="128"/>
        <v>0</v>
      </c>
      <c r="BC92" s="94">
        <f t="shared" ca="1" si="128"/>
        <v>0</v>
      </c>
      <c r="BD92" s="94">
        <f t="shared" ca="1" si="128"/>
        <v>0</v>
      </c>
      <c r="BE92" s="94">
        <f t="shared" ca="1" si="128"/>
        <v>0</v>
      </c>
      <c r="BF92" s="94">
        <f t="shared" ca="1" si="128"/>
        <v>0</v>
      </c>
      <c r="BG92" s="94">
        <f t="shared" ca="1" si="128"/>
        <v>0</v>
      </c>
      <c r="BH92" s="94">
        <f t="shared" ca="1" si="128"/>
        <v>0</v>
      </c>
      <c r="BI92" s="94">
        <f t="shared" ca="1" si="128"/>
        <v>0</v>
      </c>
      <c r="BJ92" s="94">
        <f t="shared" ca="1" si="128"/>
        <v>0</v>
      </c>
      <c r="BK92" s="94">
        <f t="shared" ca="1" si="128"/>
        <v>0</v>
      </c>
      <c r="BL92" s="94">
        <f t="shared" ca="1" si="128"/>
        <v>0</v>
      </c>
      <c r="BM92" s="94">
        <f t="shared" ca="1" si="128"/>
        <v>0</v>
      </c>
      <c r="BN92" s="94">
        <f t="shared" ca="1" si="128"/>
        <v>0</v>
      </c>
      <c r="BO92" s="94">
        <f t="shared" ca="1" si="128"/>
        <v>0</v>
      </c>
      <c r="BP92" s="94">
        <f t="shared" ca="1" si="128"/>
        <v>0</v>
      </c>
      <c r="BQ92" s="94">
        <f t="shared" ca="1" si="128"/>
        <v>0</v>
      </c>
      <c r="BR92" s="94">
        <f t="shared" ca="1" si="128"/>
        <v>0</v>
      </c>
      <c r="BS92" s="94">
        <f t="shared" ca="1" si="128"/>
        <v>0</v>
      </c>
      <c r="BT92" s="94">
        <f t="shared" ca="1" si="128"/>
        <v>0</v>
      </c>
      <c r="BU92" s="94">
        <f t="shared" ca="1" si="128"/>
        <v>0</v>
      </c>
      <c r="BV92" s="94">
        <f t="shared" ca="1" si="128"/>
        <v>0</v>
      </c>
      <c r="BW92" s="94">
        <f t="shared" ca="1" si="128"/>
        <v>0</v>
      </c>
      <c r="BX92" s="94">
        <f t="shared" ca="1" si="128"/>
        <v>0</v>
      </c>
      <c r="BY92" s="94">
        <f t="shared" ca="1" si="128"/>
        <v>0</v>
      </c>
      <c r="BZ92" s="94">
        <f t="shared" ca="1" si="128"/>
        <v>0</v>
      </c>
      <c r="CA92" s="94">
        <f t="shared" ca="1" si="128"/>
        <v>0</v>
      </c>
      <c r="CB92" s="94">
        <f t="shared" ref="CB92:EM92" ca="1" si="129">CB75*$D$79</f>
        <v>0</v>
      </c>
      <c r="CC92" s="94">
        <f t="shared" ca="1" si="129"/>
        <v>0</v>
      </c>
      <c r="CD92" s="94">
        <f t="shared" ca="1" si="129"/>
        <v>0</v>
      </c>
      <c r="CE92" s="94">
        <f t="shared" ca="1" si="129"/>
        <v>0</v>
      </c>
      <c r="CF92" s="94">
        <f t="shared" ca="1" si="129"/>
        <v>0</v>
      </c>
      <c r="CG92" s="94">
        <f t="shared" ca="1" si="129"/>
        <v>0</v>
      </c>
      <c r="CH92" s="94">
        <f t="shared" ca="1" si="129"/>
        <v>0</v>
      </c>
      <c r="CI92" s="94">
        <f t="shared" ca="1" si="129"/>
        <v>0</v>
      </c>
      <c r="CJ92" s="94">
        <f t="shared" ca="1" si="129"/>
        <v>0</v>
      </c>
      <c r="CK92" s="94">
        <f t="shared" ca="1" si="129"/>
        <v>0</v>
      </c>
      <c r="CL92" s="94">
        <f t="shared" ca="1" si="129"/>
        <v>0</v>
      </c>
      <c r="CM92" s="94">
        <f t="shared" ca="1" si="129"/>
        <v>0</v>
      </c>
      <c r="CN92" s="94">
        <f t="shared" ca="1" si="129"/>
        <v>0</v>
      </c>
      <c r="CO92" s="94">
        <f t="shared" ca="1" si="129"/>
        <v>0</v>
      </c>
      <c r="CP92" s="94">
        <f t="shared" ca="1" si="129"/>
        <v>0</v>
      </c>
      <c r="CQ92" s="94">
        <f t="shared" ca="1" si="129"/>
        <v>0</v>
      </c>
      <c r="CR92" s="94">
        <f t="shared" ca="1" si="129"/>
        <v>0</v>
      </c>
      <c r="CS92" s="94">
        <f t="shared" ca="1" si="129"/>
        <v>0</v>
      </c>
      <c r="CT92" s="94">
        <f t="shared" ca="1" si="129"/>
        <v>0</v>
      </c>
      <c r="CU92" s="94">
        <f t="shared" ca="1" si="129"/>
        <v>0</v>
      </c>
      <c r="CV92" s="94">
        <f t="shared" ca="1" si="129"/>
        <v>0</v>
      </c>
      <c r="CW92" s="94">
        <f t="shared" ca="1" si="129"/>
        <v>0</v>
      </c>
      <c r="CX92" s="94">
        <f t="shared" ca="1" si="129"/>
        <v>0</v>
      </c>
      <c r="CY92" s="94">
        <f t="shared" ca="1" si="129"/>
        <v>0</v>
      </c>
      <c r="CZ92" s="94">
        <f t="shared" ca="1" si="129"/>
        <v>0</v>
      </c>
      <c r="DA92" s="94">
        <f t="shared" ca="1" si="129"/>
        <v>0</v>
      </c>
      <c r="DB92" s="94">
        <f t="shared" ca="1" si="129"/>
        <v>0</v>
      </c>
      <c r="DC92" s="94">
        <f t="shared" ca="1" si="129"/>
        <v>0</v>
      </c>
      <c r="DD92" s="94">
        <f t="shared" ca="1" si="129"/>
        <v>0</v>
      </c>
      <c r="DE92" s="94">
        <f t="shared" ca="1" si="129"/>
        <v>0</v>
      </c>
      <c r="DF92" s="94">
        <f t="shared" ca="1" si="129"/>
        <v>0</v>
      </c>
      <c r="DG92" s="94">
        <f t="shared" ca="1" si="129"/>
        <v>0</v>
      </c>
      <c r="DH92" s="94">
        <f t="shared" ca="1" si="129"/>
        <v>0</v>
      </c>
      <c r="DI92" s="94">
        <f t="shared" ca="1" si="129"/>
        <v>0</v>
      </c>
      <c r="DJ92" s="94">
        <f t="shared" ca="1" si="129"/>
        <v>0</v>
      </c>
      <c r="DK92" s="94">
        <f t="shared" ca="1" si="129"/>
        <v>0</v>
      </c>
      <c r="DL92" s="94">
        <f t="shared" ca="1" si="129"/>
        <v>0</v>
      </c>
      <c r="DM92" s="94">
        <f t="shared" ca="1" si="129"/>
        <v>0</v>
      </c>
      <c r="DN92" s="94">
        <f t="shared" ca="1" si="129"/>
        <v>0</v>
      </c>
      <c r="DO92" s="94">
        <f t="shared" ca="1" si="129"/>
        <v>0</v>
      </c>
      <c r="DP92" s="94">
        <f t="shared" ca="1" si="129"/>
        <v>0</v>
      </c>
      <c r="DQ92" s="94">
        <f t="shared" ca="1" si="129"/>
        <v>0</v>
      </c>
      <c r="DR92" s="94">
        <f t="shared" ca="1" si="129"/>
        <v>0</v>
      </c>
      <c r="DS92" s="94">
        <f t="shared" ca="1" si="129"/>
        <v>0</v>
      </c>
      <c r="DT92" s="94">
        <f t="shared" ca="1" si="129"/>
        <v>0</v>
      </c>
      <c r="DU92" s="94">
        <f t="shared" ca="1" si="129"/>
        <v>0</v>
      </c>
      <c r="DV92" s="94">
        <f t="shared" ca="1" si="129"/>
        <v>0</v>
      </c>
      <c r="DW92" s="94">
        <f t="shared" ca="1" si="129"/>
        <v>0</v>
      </c>
      <c r="DX92" s="94">
        <f t="shared" ca="1" si="129"/>
        <v>0</v>
      </c>
      <c r="DY92" s="94">
        <f t="shared" ca="1" si="129"/>
        <v>0</v>
      </c>
      <c r="DZ92" s="94">
        <f t="shared" ca="1" si="129"/>
        <v>0</v>
      </c>
      <c r="EA92" s="94">
        <f t="shared" ca="1" si="129"/>
        <v>0</v>
      </c>
      <c r="EB92" s="94">
        <f t="shared" ca="1" si="129"/>
        <v>0</v>
      </c>
      <c r="EC92" s="94">
        <f t="shared" ca="1" si="129"/>
        <v>0</v>
      </c>
      <c r="ED92" s="94">
        <f t="shared" ca="1" si="129"/>
        <v>0</v>
      </c>
      <c r="EE92" s="94">
        <f t="shared" ca="1" si="129"/>
        <v>0</v>
      </c>
      <c r="EF92" s="94">
        <f t="shared" ca="1" si="129"/>
        <v>0</v>
      </c>
      <c r="EG92" s="94">
        <f t="shared" ca="1" si="129"/>
        <v>0</v>
      </c>
      <c r="EH92" s="94">
        <f t="shared" ca="1" si="129"/>
        <v>0</v>
      </c>
      <c r="EI92" s="94">
        <f t="shared" ca="1" si="129"/>
        <v>0</v>
      </c>
      <c r="EJ92" s="94">
        <f t="shared" ca="1" si="129"/>
        <v>0</v>
      </c>
      <c r="EK92" s="94">
        <f t="shared" ca="1" si="129"/>
        <v>0</v>
      </c>
      <c r="EL92" s="94">
        <f t="shared" ca="1" si="129"/>
        <v>0</v>
      </c>
      <c r="EM92" s="94">
        <f t="shared" ca="1" si="129"/>
        <v>0</v>
      </c>
      <c r="EN92" s="94">
        <f t="shared" ref="EN92:GW92" ca="1" si="130">EN75*$D$79</f>
        <v>0</v>
      </c>
      <c r="EO92" s="94">
        <f t="shared" ca="1" si="130"/>
        <v>0</v>
      </c>
      <c r="EP92" s="94">
        <f t="shared" ca="1" si="130"/>
        <v>0</v>
      </c>
      <c r="EQ92" s="94">
        <f t="shared" ca="1" si="130"/>
        <v>0</v>
      </c>
      <c r="ER92" s="94">
        <f t="shared" ca="1" si="130"/>
        <v>0</v>
      </c>
      <c r="ES92" s="94">
        <f t="shared" ca="1" si="130"/>
        <v>0</v>
      </c>
      <c r="ET92" s="94">
        <f t="shared" ca="1" si="130"/>
        <v>0</v>
      </c>
      <c r="EU92" s="94">
        <f t="shared" ca="1" si="130"/>
        <v>0</v>
      </c>
      <c r="EV92" s="94">
        <f t="shared" ca="1" si="130"/>
        <v>0</v>
      </c>
      <c r="EW92" s="94">
        <f t="shared" ca="1" si="130"/>
        <v>0</v>
      </c>
      <c r="EX92" s="94">
        <f t="shared" ca="1" si="130"/>
        <v>0</v>
      </c>
      <c r="EY92" s="94">
        <f t="shared" ca="1" si="130"/>
        <v>0</v>
      </c>
      <c r="EZ92" s="94">
        <f t="shared" ca="1" si="130"/>
        <v>0</v>
      </c>
      <c r="FA92" s="94">
        <f t="shared" ca="1" si="130"/>
        <v>0</v>
      </c>
      <c r="FB92" s="94">
        <f t="shared" ca="1" si="130"/>
        <v>0</v>
      </c>
      <c r="FC92" s="94">
        <f t="shared" ca="1" si="130"/>
        <v>0</v>
      </c>
      <c r="FD92" s="94">
        <f t="shared" ca="1" si="130"/>
        <v>0</v>
      </c>
      <c r="FE92" s="94">
        <f t="shared" ca="1" si="130"/>
        <v>0</v>
      </c>
      <c r="FF92" s="94">
        <f t="shared" ca="1" si="130"/>
        <v>0</v>
      </c>
      <c r="FG92" s="94">
        <f t="shared" ca="1" si="130"/>
        <v>0</v>
      </c>
      <c r="FH92" s="94">
        <f t="shared" ca="1" si="130"/>
        <v>0</v>
      </c>
      <c r="FI92" s="94">
        <f t="shared" ca="1" si="130"/>
        <v>0</v>
      </c>
      <c r="FJ92" s="94">
        <f t="shared" ca="1" si="130"/>
        <v>0</v>
      </c>
      <c r="FK92" s="94">
        <f t="shared" ca="1" si="130"/>
        <v>0</v>
      </c>
      <c r="FL92" s="94">
        <f t="shared" ca="1" si="130"/>
        <v>0</v>
      </c>
      <c r="FM92" s="94">
        <f t="shared" ca="1" si="130"/>
        <v>0</v>
      </c>
      <c r="FN92" s="94">
        <f t="shared" ca="1" si="130"/>
        <v>0</v>
      </c>
      <c r="FO92" s="94">
        <f t="shared" ca="1" si="130"/>
        <v>0</v>
      </c>
      <c r="FP92" s="94">
        <f t="shared" ca="1" si="130"/>
        <v>0</v>
      </c>
      <c r="FQ92" s="94">
        <f t="shared" ca="1" si="130"/>
        <v>0</v>
      </c>
      <c r="FR92" s="94">
        <f t="shared" ca="1" si="130"/>
        <v>0</v>
      </c>
      <c r="FS92" s="94">
        <f t="shared" ca="1" si="130"/>
        <v>0</v>
      </c>
      <c r="FT92" s="94">
        <f t="shared" ca="1" si="130"/>
        <v>0</v>
      </c>
      <c r="FU92" s="94">
        <f t="shared" ca="1" si="130"/>
        <v>0</v>
      </c>
      <c r="FV92" s="94">
        <f t="shared" ca="1" si="130"/>
        <v>0</v>
      </c>
      <c r="FW92" s="94">
        <f t="shared" ca="1" si="130"/>
        <v>0</v>
      </c>
      <c r="FX92" s="94">
        <f t="shared" ca="1" si="130"/>
        <v>0</v>
      </c>
      <c r="FY92" s="94">
        <f t="shared" ca="1" si="130"/>
        <v>0</v>
      </c>
      <c r="FZ92" s="94">
        <f t="shared" ca="1" si="130"/>
        <v>0</v>
      </c>
      <c r="GA92" s="94">
        <f t="shared" ca="1" si="130"/>
        <v>0</v>
      </c>
      <c r="GB92" s="94">
        <f t="shared" ca="1" si="130"/>
        <v>0</v>
      </c>
      <c r="GC92" s="94">
        <f t="shared" ca="1" si="130"/>
        <v>0</v>
      </c>
      <c r="GD92" s="94">
        <f t="shared" ca="1" si="130"/>
        <v>0</v>
      </c>
      <c r="GE92" s="94">
        <f t="shared" ca="1" si="130"/>
        <v>0</v>
      </c>
      <c r="GF92" s="94">
        <f t="shared" ca="1" si="130"/>
        <v>0</v>
      </c>
      <c r="GG92" s="94">
        <f t="shared" ca="1" si="130"/>
        <v>0</v>
      </c>
      <c r="GH92" s="94">
        <f t="shared" ca="1" si="130"/>
        <v>0</v>
      </c>
      <c r="GI92" s="94">
        <f t="shared" ca="1" si="130"/>
        <v>0</v>
      </c>
      <c r="GJ92" s="94">
        <f t="shared" ca="1" si="130"/>
        <v>0</v>
      </c>
      <c r="GK92" s="94">
        <f t="shared" ca="1" si="130"/>
        <v>0</v>
      </c>
      <c r="GL92" s="94">
        <f t="shared" ca="1" si="130"/>
        <v>0</v>
      </c>
      <c r="GM92" s="94">
        <f t="shared" ca="1" si="130"/>
        <v>0</v>
      </c>
      <c r="GN92" s="94">
        <f t="shared" ca="1" si="130"/>
        <v>0</v>
      </c>
      <c r="GO92" s="94">
        <f t="shared" ca="1" si="130"/>
        <v>0</v>
      </c>
      <c r="GP92" s="94">
        <f t="shared" ca="1" si="130"/>
        <v>0</v>
      </c>
      <c r="GQ92" s="94">
        <f t="shared" ca="1" si="130"/>
        <v>0</v>
      </c>
      <c r="GR92" s="94">
        <f t="shared" ca="1" si="130"/>
        <v>0</v>
      </c>
      <c r="GS92" s="94">
        <f t="shared" ca="1" si="130"/>
        <v>0</v>
      </c>
      <c r="GT92" s="94">
        <f t="shared" ca="1" si="130"/>
        <v>0</v>
      </c>
      <c r="GU92" s="94">
        <f t="shared" ca="1" si="130"/>
        <v>0</v>
      </c>
      <c r="GV92" s="94">
        <f t="shared" ca="1" si="130"/>
        <v>0</v>
      </c>
      <c r="GW92" s="94">
        <f t="shared" ca="1" si="130"/>
        <v>0</v>
      </c>
      <c r="GY92" s="85">
        <f ca="1">SUMIFS($O92:$GW92,$O$5:$GW$5,GY$6)</f>
        <v>-150540488.82637036</v>
      </c>
      <c r="GZ92" s="85">
        <f t="shared" ref="GZ92:HN92" ca="1" si="131">SUMIFS($O92:$GW92,$O$5:$GW$5,GZ$6)</f>
        <v>-134594604.50242686</v>
      </c>
      <c r="HA92" s="85">
        <f t="shared" ca="1" si="131"/>
        <v>-71621547.671202511</v>
      </c>
      <c r="HB92" s="85">
        <f t="shared" ca="1" si="131"/>
        <v>0</v>
      </c>
      <c r="HC92" s="85">
        <f t="shared" ca="1" si="131"/>
        <v>0</v>
      </c>
      <c r="HD92" s="85">
        <f t="shared" ca="1" si="131"/>
        <v>0</v>
      </c>
      <c r="HE92" s="85">
        <f t="shared" ca="1" si="131"/>
        <v>0</v>
      </c>
      <c r="HF92" s="85">
        <f t="shared" ca="1" si="131"/>
        <v>0</v>
      </c>
      <c r="HG92" s="85">
        <f t="shared" ca="1" si="131"/>
        <v>0</v>
      </c>
      <c r="HH92" s="85">
        <f t="shared" ca="1" si="131"/>
        <v>0</v>
      </c>
      <c r="HI92" s="85">
        <f t="shared" ca="1" si="131"/>
        <v>0</v>
      </c>
      <c r="HJ92" s="85">
        <f t="shared" ca="1" si="131"/>
        <v>0</v>
      </c>
      <c r="HK92" s="85">
        <f t="shared" ca="1" si="131"/>
        <v>0</v>
      </c>
      <c r="HL92" s="85">
        <f t="shared" ca="1" si="131"/>
        <v>0</v>
      </c>
      <c r="HM92" s="85">
        <f t="shared" ca="1" si="131"/>
        <v>0</v>
      </c>
      <c r="HN92" s="85">
        <f t="shared" ca="1" si="131"/>
        <v>0</v>
      </c>
      <c r="HO92" s="85">
        <f ca="1">SUM(GY92:HN92)</f>
        <v>-356756640.99999976</v>
      </c>
    </row>
    <row r="93" spans="2:223" ht="4.95" customHeight="1" x14ac:dyDescent="0.75">
      <c r="O93" s="94"/>
      <c r="P93" s="94"/>
      <c r="Q93" s="94"/>
      <c r="R93" s="94"/>
      <c r="S93" s="94"/>
      <c r="T93" s="94"/>
      <c r="U93" s="94"/>
      <c r="V93" s="94"/>
      <c r="W93" s="94"/>
      <c r="X93" s="94"/>
      <c r="Y93" s="94"/>
      <c r="Z93" s="94"/>
      <c r="AA93" s="94"/>
      <c r="AB93" s="94"/>
      <c r="AC93" s="94"/>
      <c r="AD93" s="94"/>
      <c r="AE93" s="94"/>
      <c r="AF93" s="94"/>
      <c r="AG93" s="94"/>
      <c r="AH93" s="94"/>
      <c r="AI93" s="94"/>
      <c r="AJ93" s="94"/>
      <c r="AK93" s="94"/>
      <c r="AL93" s="94"/>
      <c r="AM93" s="94"/>
      <c r="AN93" s="94"/>
      <c r="AO93" s="94"/>
      <c r="AP93" s="94"/>
      <c r="AQ93" s="94"/>
      <c r="AR93" s="94"/>
      <c r="AS93" s="94"/>
      <c r="AT93" s="94"/>
      <c r="AU93" s="94"/>
      <c r="AV93" s="94"/>
      <c r="AW93" s="94"/>
      <c r="AX93" s="94"/>
      <c r="AY93" s="94"/>
      <c r="AZ93" s="94"/>
      <c r="BA93" s="94"/>
      <c r="BB93" s="94"/>
      <c r="BC93" s="94"/>
      <c r="BD93" s="94"/>
      <c r="BE93" s="94"/>
      <c r="BF93" s="94"/>
      <c r="BG93" s="94"/>
      <c r="BH93" s="94"/>
      <c r="BI93" s="94"/>
      <c r="BJ93" s="94"/>
      <c r="BK93" s="94"/>
      <c r="BL93" s="94"/>
      <c r="BM93" s="94"/>
      <c r="BN93" s="94"/>
      <c r="BO93" s="94"/>
      <c r="BP93" s="94"/>
      <c r="BQ93" s="94"/>
      <c r="BR93" s="94"/>
      <c r="BS93" s="94"/>
      <c r="BT93" s="94"/>
      <c r="BU93" s="94"/>
      <c r="BV93" s="94"/>
      <c r="BW93" s="94"/>
      <c r="BX93" s="94"/>
      <c r="BY93" s="94"/>
      <c r="BZ93" s="94"/>
      <c r="CA93" s="94"/>
      <c r="CB93" s="94"/>
      <c r="CC93" s="94"/>
      <c r="CD93" s="94"/>
      <c r="CE93" s="94"/>
      <c r="CF93" s="94"/>
      <c r="CG93" s="94"/>
      <c r="CH93" s="94"/>
      <c r="CI93" s="94"/>
      <c r="CJ93" s="94"/>
      <c r="CK93" s="94"/>
      <c r="CL93" s="94"/>
      <c r="CM93" s="94"/>
      <c r="CN93" s="94"/>
      <c r="CO93" s="94"/>
      <c r="CP93" s="94"/>
      <c r="CQ93" s="94"/>
      <c r="CR93" s="94"/>
      <c r="CS93" s="94"/>
      <c r="CT93" s="94"/>
      <c r="CU93" s="94"/>
      <c r="CV93" s="94"/>
      <c r="CW93" s="94"/>
      <c r="CX93" s="94"/>
      <c r="CY93" s="94"/>
      <c r="CZ93" s="94"/>
      <c r="DA93" s="94"/>
      <c r="DB93" s="94"/>
      <c r="DC93" s="94"/>
      <c r="DD93" s="94"/>
      <c r="DE93" s="94"/>
      <c r="DF93" s="94"/>
      <c r="DG93" s="94"/>
      <c r="DH93" s="94"/>
      <c r="DI93" s="94"/>
      <c r="DJ93" s="94"/>
      <c r="DK93" s="94"/>
      <c r="DL93" s="94"/>
      <c r="DM93" s="94"/>
      <c r="DN93" s="94"/>
      <c r="DO93" s="94"/>
      <c r="DP93" s="94"/>
      <c r="DQ93" s="94"/>
      <c r="DR93" s="94"/>
      <c r="DS93" s="94"/>
      <c r="DT93" s="94"/>
      <c r="DU93" s="94"/>
      <c r="DV93" s="94"/>
      <c r="DW93" s="94"/>
      <c r="DX93" s="94"/>
      <c r="DY93" s="94"/>
      <c r="DZ93" s="94"/>
      <c r="EA93" s="94"/>
      <c r="EB93" s="94"/>
      <c r="EC93" s="94"/>
      <c r="ED93" s="94"/>
      <c r="EE93" s="94"/>
      <c r="EF93" s="94"/>
      <c r="EG93" s="94"/>
      <c r="EH93" s="94"/>
      <c r="EI93" s="94"/>
      <c r="EJ93" s="94"/>
      <c r="EK93" s="94"/>
      <c r="EL93" s="94"/>
      <c r="EM93" s="94"/>
      <c r="EN93" s="94"/>
      <c r="EO93" s="94"/>
      <c r="EP93" s="94"/>
      <c r="EQ93" s="94"/>
      <c r="ER93" s="94"/>
      <c r="ES93" s="94"/>
      <c r="ET93" s="94"/>
      <c r="EU93" s="94"/>
      <c r="EV93" s="94"/>
      <c r="EW93" s="94"/>
      <c r="EX93" s="94"/>
      <c r="EY93" s="94"/>
      <c r="EZ93" s="94"/>
      <c r="FA93" s="94"/>
      <c r="FB93" s="94"/>
      <c r="FC93" s="94"/>
      <c r="FD93" s="94"/>
      <c r="FE93" s="94"/>
      <c r="FF93" s="94"/>
      <c r="FG93" s="94"/>
      <c r="FH93" s="94"/>
      <c r="FI93" s="94"/>
      <c r="FJ93" s="94"/>
      <c r="FK93" s="94"/>
      <c r="FL93" s="94"/>
      <c r="FM93" s="94"/>
      <c r="FN93" s="94"/>
      <c r="FO93" s="94"/>
      <c r="FP93" s="94"/>
      <c r="FQ93" s="94"/>
      <c r="FR93" s="94"/>
      <c r="FS93" s="94"/>
      <c r="FT93" s="94"/>
      <c r="FU93" s="94"/>
      <c r="FV93" s="94"/>
      <c r="FW93" s="94"/>
      <c r="FX93" s="94"/>
      <c r="FY93" s="94"/>
      <c r="FZ93" s="94"/>
      <c r="GA93" s="94"/>
      <c r="GB93" s="94"/>
      <c r="GC93" s="94"/>
      <c r="GD93" s="94"/>
      <c r="GE93" s="94"/>
      <c r="GF93" s="94"/>
      <c r="GG93" s="94"/>
      <c r="GH93" s="94"/>
      <c r="GI93" s="94"/>
      <c r="GJ93" s="94"/>
      <c r="GK93" s="94"/>
      <c r="GL93" s="94"/>
      <c r="GM93" s="94"/>
      <c r="GN93" s="94"/>
      <c r="GO93" s="94"/>
      <c r="GP93" s="94"/>
      <c r="GQ93" s="94"/>
      <c r="GR93" s="94"/>
      <c r="GS93" s="94"/>
      <c r="GT93" s="94"/>
      <c r="GU93" s="94"/>
      <c r="GV93" s="94"/>
      <c r="GW93" s="94"/>
    </row>
    <row r="94" spans="2:223" ht="14.65" customHeight="1" thickBot="1" x14ac:dyDescent="0.9">
      <c r="B94" s="247" t="s">
        <v>248</v>
      </c>
      <c r="C94" s="248"/>
      <c r="D94" s="248">
        <f ca="1">$D$37</f>
        <v>42794</v>
      </c>
      <c r="E94" s="247"/>
      <c r="F94" s="247"/>
      <c r="G94" s="247"/>
      <c r="H94" s="249">
        <f ca="1">SUMIFS($O94:$GW94,$O$6:$GW$6,"&lt;="&amp;$C$2)</f>
        <v>214403207.9775255</v>
      </c>
      <c r="I94" s="249"/>
      <c r="J94" s="249"/>
      <c r="K94" s="249"/>
      <c r="L94" s="250">
        <f ca="1">IFERROR(XIRR(OFFSET($N94,0,MATCH($D94,$O$6:$GW$6,0)):$GW94,OFFSET($N$6,0,MATCH($D94,$O$6:$GW$6,0)):$GW$6),"N/A")</f>
        <v>7.8816619515419017E-2</v>
      </c>
      <c r="M94" s="251">
        <f ca="1">HO90/-H92</f>
        <v>1.6009788840273491</v>
      </c>
      <c r="N94" s="11"/>
      <c r="O94" s="246">
        <f ca="1">O90+O92</f>
        <v>-15344230.378458673</v>
      </c>
      <c r="P94" s="246">
        <f t="shared" ref="P94:CA94" ca="1" si="132">P90+P92</f>
        <v>0</v>
      </c>
      <c r="Q94" s="246">
        <f t="shared" ca="1" si="132"/>
        <v>0</v>
      </c>
      <c r="R94" s="246">
        <f t="shared" ca="1" si="132"/>
        <v>-15995242.765123051</v>
      </c>
      <c r="S94" s="246">
        <f t="shared" ca="1" si="132"/>
        <v>-17424861.970000163</v>
      </c>
      <c r="T94" s="246">
        <f t="shared" ca="1" si="132"/>
        <v>0</v>
      </c>
      <c r="U94" s="246">
        <f t="shared" ca="1" si="132"/>
        <v>-30077349.712679662</v>
      </c>
      <c r="V94" s="246">
        <f t="shared" ca="1" si="132"/>
        <v>886250.9763151774</v>
      </c>
      <c r="W94" s="246">
        <f t="shared" ca="1" si="132"/>
        <v>-27010694.567469541</v>
      </c>
      <c r="X94" s="246">
        <f t="shared" ca="1" si="132"/>
        <v>-44688109.432639271</v>
      </c>
      <c r="Y94" s="246">
        <f t="shared" ca="1" si="132"/>
        <v>2421277.4492322141</v>
      </c>
      <c r="Z94" s="246">
        <f t="shared" ca="1" si="132"/>
        <v>0</v>
      </c>
      <c r="AA94" s="246">
        <f t="shared" ca="1" si="132"/>
        <v>-18833303.215367261</v>
      </c>
      <c r="AB94" s="246">
        <f t="shared" ca="1" si="132"/>
        <v>-3762360.0711647514</v>
      </c>
      <c r="AC94" s="246">
        <f t="shared" ca="1" si="132"/>
        <v>-19513575.70840041</v>
      </c>
      <c r="AD94" s="246">
        <f t="shared" ca="1" si="132"/>
        <v>0</v>
      </c>
      <c r="AE94" s="246">
        <f t="shared" ca="1" si="132"/>
        <v>4138680.9091755408</v>
      </c>
      <c r="AF94" s="246">
        <f t="shared" ca="1" si="132"/>
        <v>0</v>
      </c>
      <c r="AG94" s="246">
        <f t="shared" ca="1" si="132"/>
        <v>-14569009.504852837</v>
      </c>
      <c r="AH94" s="246">
        <f t="shared" ca="1" si="132"/>
        <v>4376166.6121219471</v>
      </c>
      <c r="AI94" s="246">
        <f t="shared" ca="1" si="132"/>
        <v>-49176576.065950923</v>
      </c>
      <c r="AJ94" s="246">
        <f t="shared" ca="1" si="132"/>
        <v>0</v>
      </c>
      <c r="AK94" s="246">
        <f t="shared" ca="1" si="132"/>
        <v>-20195217.435646787</v>
      </c>
      <c r="AL94" s="246">
        <f t="shared" ca="1" si="132"/>
        <v>0</v>
      </c>
      <c r="AM94" s="246">
        <f t="shared" ca="1" si="132"/>
        <v>-13924076.402082955</v>
      </c>
      <c r="AN94" s="246">
        <f t="shared" ca="1" si="132"/>
        <v>-8161427.1147809839</v>
      </c>
      <c r="AO94" s="246">
        <f t="shared" ca="1" si="132"/>
        <v>-12969517.629604505</v>
      </c>
      <c r="AP94" s="246">
        <f t="shared" ca="1" si="132"/>
        <v>0</v>
      </c>
      <c r="AQ94" s="246">
        <f t="shared" ca="1" si="132"/>
        <v>-23347910.153319251</v>
      </c>
      <c r="AR94" s="246">
        <f t="shared" ca="1" si="132"/>
        <v>0</v>
      </c>
      <c r="AS94" s="246">
        <f t="shared" ca="1" si="132"/>
        <v>0</v>
      </c>
      <c r="AT94" s="246">
        <f t="shared" ca="1" si="132"/>
        <v>7745832.7798205474</v>
      </c>
      <c r="AU94" s="246">
        <f t="shared" ca="1" si="132"/>
        <v>0</v>
      </c>
      <c r="AV94" s="246">
        <f t="shared" ca="1" si="132"/>
        <v>0</v>
      </c>
      <c r="AW94" s="246">
        <f t="shared" ca="1" si="132"/>
        <v>7593171.8459442062</v>
      </c>
      <c r="AX94" s="246">
        <f t="shared" ca="1" si="132"/>
        <v>0</v>
      </c>
      <c r="AY94" s="246">
        <f t="shared" ca="1" si="132"/>
        <v>0</v>
      </c>
      <c r="AZ94" s="246">
        <f t="shared" ca="1" si="132"/>
        <v>7792589.1437874082</v>
      </c>
      <c r="BA94" s="246">
        <f t="shared" ca="1" si="132"/>
        <v>0</v>
      </c>
      <c r="BB94" s="246">
        <f t="shared" ca="1" si="132"/>
        <v>0</v>
      </c>
      <c r="BC94" s="246">
        <f t="shared" ca="1" si="132"/>
        <v>7832248.9416004624</v>
      </c>
      <c r="BD94" s="246">
        <f t="shared" ca="1" si="132"/>
        <v>0</v>
      </c>
      <c r="BE94" s="246">
        <f t="shared" ca="1" si="132"/>
        <v>0</v>
      </c>
      <c r="BF94" s="246">
        <f t="shared" ca="1" si="132"/>
        <v>7570953.3779630847</v>
      </c>
      <c r="BG94" s="246">
        <f t="shared" ca="1" si="132"/>
        <v>0</v>
      </c>
      <c r="BH94" s="246">
        <f t="shared" ca="1" si="132"/>
        <v>0</v>
      </c>
      <c r="BI94" s="246">
        <f t="shared" ca="1" si="132"/>
        <v>7025299.0073190434</v>
      </c>
      <c r="BJ94" s="246">
        <f t="shared" ca="1" si="132"/>
        <v>0</v>
      </c>
      <c r="BK94" s="246">
        <f t="shared" ca="1" si="132"/>
        <v>0</v>
      </c>
      <c r="BL94" s="246">
        <f t="shared" ca="1" si="132"/>
        <v>7158590.7119525606</v>
      </c>
      <c r="BM94" s="246">
        <f t="shared" ca="1" si="132"/>
        <v>0</v>
      </c>
      <c r="BN94" s="246">
        <f t="shared" ca="1" si="132"/>
        <v>0</v>
      </c>
      <c r="BO94" s="246">
        <f t="shared" ca="1" si="132"/>
        <v>7288815.792898166</v>
      </c>
      <c r="BP94" s="246">
        <f t="shared" ca="1" si="132"/>
        <v>0</v>
      </c>
      <c r="BQ94" s="246">
        <f t="shared" ca="1" si="132"/>
        <v>0</v>
      </c>
      <c r="BR94" s="246">
        <f t="shared" ca="1" si="132"/>
        <v>7257843.5841602562</v>
      </c>
      <c r="BS94" s="246">
        <f t="shared" ca="1" si="132"/>
        <v>0</v>
      </c>
      <c r="BT94" s="246">
        <f t="shared" ca="1" si="132"/>
        <v>0</v>
      </c>
      <c r="BU94" s="246">
        <f t="shared" ca="1" si="132"/>
        <v>7344374.2657266296</v>
      </c>
      <c r="BV94" s="246">
        <f t="shared" ca="1" si="132"/>
        <v>0</v>
      </c>
      <c r="BW94" s="246">
        <f t="shared" ca="1" si="132"/>
        <v>0</v>
      </c>
      <c r="BX94" s="246">
        <f t="shared" ca="1" si="132"/>
        <v>7515142.4265777273</v>
      </c>
      <c r="BY94" s="246">
        <f t="shared" ca="1" si="132"/>
        <v>0</v>
      </c>
      <c r="BZ94" s="246">
        <f t="shared" ca="1" si="132"/>
        <v>0</v>
      </c>
      <c r="CA94" s="246">
        <f t="shared" ca="1" si="132"/>
        <v>7805146.2736860421</v>
      </c>
      <c r="CB94" s="246">
        <f t="shared" ref="CB94:EM94" ca="1" si="133">CB90+CB92</f>
        <v>0</v>
      </c>
      <c r="CC94" s="246">
        <f t="shared" ca="1" si="133"/>
        <v>0</v>
      </c>
      <c r="CD94" s="246">
        <f t="shared" ca="1" si="133"/>
        <v>7562744.8057754645</v>
      </c>
      <c r="CE94" s="246">
        <f t="shared" ca="1" si="133"/>
        <v>0</v>
      </c>
      <c r="CF94" s="246">
        <f t="shared" ca="1" si="133"/>
        <v>0</v>
      </c>
      <c r="CG94" s="246">
        <f t="shared" ca="1" si="133"/>
        <v>7452448.7256148634</v>
      </c>
      <c r="CH94" s="246">
        <f t="shared" ca="1" si="133"/>
        <v>0</v>
      </c>
      <c r="CI94" s="246">
        <f t="shared" ca="1" si="133"/>
        <v>0</v>
      </c>
      <c r="CJ94" s="246">
        <f t="shared" ca="1" si="133"/>
        <v>7432031.7475257572</v>
      </c>
      <c r="CK94" s="246">
        <f t="shared" ca="1" si="133"/>
        <v>0</v>
      </c>
      <c r="CL94" s="246">
        <f t="shared" ca="1" si="133"/>
        <v>0</v>
      </c>
      <c r="CM94" s="246">
        <f t="shared" ca="1" si="133"/>
        <v>7738631.8697426887</v>
      </c>
      <c r="CN94" s="246">
        <f t="shared" ca="1" si="133"/>
        <v>0</v>
      </c>
      <c r="CO94" s="246">
        <f t="shared" ca="1" si="133"/>
        <v>0</v>
      </c>
      <c r="CP94" s="246">
        <f t="shared" ca="1" si="133"/>
        <v>7417704.2266111616</v>
      </c>
      <c r="CQ94" s="246">
        <f t="shared" ca="1" si="133"/>
        <v>0</v>
      </c>
      <c r="CR94" s="246">
        <f t="shared" ca="1" si="133"/>
        <v>0</v>
      </c>
      <c r="CS94" s="246">
        <f t="shared" ca="1" si="133"/>
        <v>7111400.7359230062</v>
      </c>
      <c r="CT94" s="246">
        <f t="shared" ca="1" si="133"/>
        <v>0</v>
      </c>
      <c r="CU94" s="246">
        <f t="shared" ca="1" si="133"/>
        <v>0</v>
      </c>
      <c r="CV94" s="246">
        <f t="shared" ca="1" si="133"/>
        <v>7184474.6264154855</v>
      </c>
      <c r="CW94" s="246">
        <f t="shared" ca="1" si="133"/>
        <v>0</v>
      </c>
      <c r="CX94" s="246">
        <f t="shared" ca="1" si="133"/>
        <v>0</v>
      </c>
      <c r="CY94" s="246">
        <f t="shared" ca="1" si="133"/>
        <v>7115487.6197449854</v>
      </c>
      <c r="CZ94" s="246">
        <f t="shared" ca="1" si="133"/>
        <v>0</v>
      </c>
      <c r="DA94" s="246">
        <f t="shared" ca="1" si="133"/>
        <v>0</v>
      </c>
      <c r="DB94" s="246">
        <f t="shared" ca="1" si="133"/>
        <v>7304678.7718743347</v>
      </c>
      <c r="DC94" s="246">
        <f t="shared" ca="1" si="133"/>
        <v>0</v>
      </c>
      <c r="DD94" s="246">
        <f t="shared" ca="1" si="133"/>
        <v>0</v>
      </c>
      <c r="DE94" s="246">
        <f t="shared" ca="1" si="133"/>
        <v>6707002.3521684324</v>
      </c>
      <c r="DF94" s="246">
        <f t="shared" ca="1" si="133"/>
        <v>0</v>
      </c>
      <c r="DG94" s="246">
        <f t="shared" ca="1" si="133"/>
        <v>0</v>
      </c>
      <c r="DH94" s="246">
        <f t="shared" ca="1" si="133"/>
        <v>6939349.8110804111</v>
      </c>
      <c r="DI94" s="246">
        <f t="shared" ca="1" si="133"/>
        <v>0</v>
      </c>
      <c r="DJ94" s="246">
        <f t="shared" ca="1" si="133"/>
        <v>0</v>
      </c>
      <c r="DK94" s="246">
        <f t="shared" ca="1" si="133"/>
        <v>7175956.3319006925</v>
      </c>
      <c r="DL94" s="246">
        <f t="shared" ca="1" si="133"/>
        <v>0</v>
      </c>
      <c r="DM94" s="246">
        <f t="shared" ca="1" si="133"/>
        <v>0</v>
      </c>
      <c r="DN94" s="246">
        <f t="shared" ca="1" si="133"/>
        <v>7884345.7458886206</v>
      </c>
      <c r="DO94" s="246">
        <f t="shared" ca="1" si="133"/>
        <v>0</v>
      </c>
      <c r="DP94" s="246">
        <f t="shared" ca="1" si="133"/>
        <v>0</v>
      </c>
      <c r="DQ94" s="246">
        <f t="shared" ca="1" si="133"/>
        <v>6991114.8483355651</v>
      </c>
      <c r="DR94" s="246">
        <f t="shared" ca="1" si="133"/>
        <v>0</v>
      </c>
      <c r="DS94" s="246">
        <f t="shared" ca="1" si="133"/>
        <v>0</v>
      </c>
      <c r="DT94" s="246">
        <f t="shared" ca="1" si="133"/>
        <v>6958457.1960469829</v>
      </c>
      <c r="DU94" s="246">
        <f t="shared" ca="1" si="133"/>
        <v>0</v>
      </c>
      <c r="DV94" s="246">
        <f t="shared" ca="1" si="133"/>
        <v>0</v>
      </c>
      <c r="DW94" s="246">
        <f t="shared" ca="1" si="133"/>
        <v>338668456.59213704</v>
      </c>
      <c r="DX94" s="246">
        <f t="shared" ca="1" si="133"/>
        <v>0</v>
      </c>
      <c r="DY94" s="246">
        <f t="shared" ca="1" si="133"/>
        <v>0</v>
      </c>
      <c r="DZ94" s="246">
        <f t="shared" ca="1" si="133"/>
        <v>0</v>
      </c>
      <c r="EA94" s="246">
        <f t="shared" ca="1" si="133"/>
        <v>0</v>
      </c>
      <c r="EB94" s="246">
        <f t="shared" ca="1" si="133"/>
        <v>0</v>
      </c>
      <c r="EC94" s="246">
        <f t="shared" ca="1" si="133"/>
        <v>0</v>
      </c>
      <c r="ED94" s="246">
        <f t="shared" ca="1" si="133"/>
        <v>0</v>
      </c>
      <c r="EE94" s="246">
        <f t="shared" ca="1" si="133"/>
        <v>0</v>
      </c>
      <c r="EF94" s="246">
        <f t="shared" ca="1" si="133"/>
        <v>0</v>
      </c>
      <c r="EG94" s="246">
        <f t="shared" ca="1" si="133"/>
        <v>0</v>
      </c>
      <c r="EH94" s="246">
        <f t="shared" ca="1" si="133"/>
        <v>0</v>
      </c>
      <c r="EI94" s="246">
        <f t="shared" ca="1" si="133"/>
        <v>0</v>
      </c>
      <c r="EJ94" s="246">
        <f t="shared" ca="1" si="133"/>
        <v>0</v>
      </c>
      <c r="EK94" s="246">
        <f t="shared" ca="1" si="133"/>
        <v>0</v>
      </c>
      <c r="EL94" s="246">
        <f t="shared" ca="1" si="133"/>
        <v>0</v>
      </c>
      <c r="EM94" s="246">
        <f t="shared" ca="1" si="133"/>
        <v>0</v>
      </c>
      <c r="EN94" s="246">
        <f t="shared" ref="EN94:GW94" ca="1" si="134">EN90+EN92</f>
        <v>0</v>
      </c>
      <c r="EO94" s="246">
        <f t="shared" ca="1" si="134"/>
        <v>0</v>
      </c>
      <c r="EP94" s="246">
        <f t="shared" ca="1" si="134"/>
        <v>0</v>
      </c>
      <c r="EQ94" s="246">
        <f t="shared" ca="1" si="134"/>
        <v>0</v>
      </c>
      <c r="ER94" s="246">
        <f t="shared" ca="1" si="134"/>
        <v>0</v>
      </c>
      <c r="ES94" s="246">
        <f t="shared" ca="1" si="134"/>
        <v>0</v>
      </c>
      <c r="ET94" s="246">
        <f t="shared" ca="1" si="134"/>
        <v>0</v>
      </c>
      <c r="EU94" s="246">
        <f t="shared" ca="1" si="134"/>
        <v>0</v>
      </c>
      <c r="EV94" s="246">
        <f t="shared" ca="1" si="134"/>
        <v>0</v>
      </c>
      <c r="EW94" s="246">
        <f t="shared" ca="1" si="134"/>
        <v>0</v>
      </c>
      <c r="EX94" s="246">
        <f t="shared" ca="1" si="134"/>
        <v>0</v>
      </c>
      <c r="EY94" s="246">
        <f t="shared" ca="1" si="134"/>
        <v>0</v>
      </c>
      <c r="EZ94" s="246">
        <f t="shared" ca="1" si="134"/>
        <v>0</v>
      </c>
      <c r="FA94" s="246">
        <f t="shared" ca="1" si="134"/>
        <v>0</v>
      </c>
      <c r="FB94" s="246">
        <f t="shared" ca="1" si="134"/>
        <v>0</v>
      </c>
      <c r="FC94" s="246">
        <f t="shared" ca="1" si="134"/>
        <v>0</v>
      </c>
      <c r="FD94" s="246">
        <f t="shared" ca="1" si="134"/>
        <v>0</v>
      </c>
      <c r="FE94" s="246">
        <f t="shared" ca="1" si="134"/>
        <v>0</v>
      </c>
      <c r="FF94" s="246">
        <f t="shared" ca="1" si="134"/>
        <v>0</v>
      </c>
      <c r="FG94" s="246">
        <f t="shared" ca="1" si="134"/>
        <v>0</v>
      </c>
      <c r="FH94" s="246">
        <f t="shared" ca="1" si="134"/>
        <v>0</v>
      </c>
      <c r="FI94" s="246">
        <f t="shared" ca="1" si="134"/>
        <v>0</v>
      </c>
      <c r="FJ94" s="246">
        <f t="shared" ca="1" si="134"/>
        <v>0</v>
      </c>
      <c r="FK94" s="246">
        <f t="shared" ca="1" si="134"/>
        <v>0</v>
      </c>
      <c r="FL94" s="246">
        <f t="shared" ca="1" si="134"/>
        <v>0</v>
      </c>
      <c r="FM94" s="246">
        <f t="shared" ca="1" si="134"/>
        <v>0</v>
      </c>
      <c r="FN94" s="246">
        <f t="shared" ca="1" si="134"/>
        <v>0</v>
      </c>
      <c r="FO94" s="246">
        <f t="shared" ca="1" si="134"/>
        <v>0</v>
      </c>
      <c r="FP94" s="246">
        <f t="shared" ca="1" si="134"/>
        <v>0</v>
      </c>
      <c r="FQ94" s="246">
        <f t="shared" ca="1" si="134"/>
        <v>0</v>
      </c>
      <c r="FR94" s="246">
        <f t="shared" ca="1" si="134"/>
        <v>0</v>
      </c>
      <c r="FS94" s="246">
        <f t="shared" ca="1" si="134"/>
        <v>0</v>
      </c>
      <c r="FT94" s="246">
        <f t="shared" ca="1" si="134"/>
        <v>0</v>
      </c>
      <c r="FU94" s="246">
        <f t="shared" ca="1" si="134"/>
        <v>0</v>
      </c>
      <c r="FV94" s="246">
        <f t="shared" ca="1" si="134"/>
        <v>0</v>
      </c>
      <c r="FW94" s="246">
        <f t="shared" ca="1" si="134"/>
        <v>0</v>
      </c>
      <c r="FX94" s="246">
        <f t="shared" ca="1" si="134"/>
        <v>0</v>
      </c>
      <c r="FY94" s="246">
        <f t="shared" ca="1" si="134"/>
        <v>0</v>
      </c>
      <c r="FZ94" s="246">
        <f t="shared" ca="1" si="134"/>
        <v>0</v>
      </c>
      <c r="GA94" s="246">
        <f t="shared" ca="1" si="134"/>
        <v>0</v>
      </c>
      <c r="GB94" s="246">
        <f t="shared" ca="1" si="134"/>
        <v>0</v>
      </c>
      <c r="GC94" s="246">
        <f t="shared" ca="1" si="134"/>
        <v>0</v>
      </c>
      <c r="GD94" s="246">
        <f t="shared" ca="1" si="134"/>
        <v>0</v>
      </c>
      <c r="GE94" s="246">
        <f t="shared" ca="1" si="134"/>
        <v>0</v>
      </c>
      <c r="GF94" s="246">
        <f t="shared" ca="1" si="134"/>
        <v>0</v>
      </c>
      <c r="GG94" s="246">
        <f t="shared" ca="1" si="134"/>
        <v>0</v>
      </c>
      <c r="GH94" s="246">
        <f t="shared" ca="1" si="134"/>
        <v>0</v>
      </c>
      <c r="GI94" s="246">
        <f t="shared" ca="1" si="134"/>
        <v>0</v>
      </c>
      <c r="GJ94" s="246">
        <f t="shared" ca="1" si="134"/>
        <v>0</v>
      </c>
      <c r="GK94" s="246">
        <f t="shared" ca="1" si="134"/>
        <v>0</v>
      </c>
      <c r="GL94" s="246">
        <f t="shared" ca="1" si="134"/>
        <v>0</v>
      </c>
      <c r="GM94" s="246">
        <f t="shared" ca="1" si="134"/>
        <v>0</v>
      </c>
      <c r="GN94" s="246">
        <f t="shared" ca="1" si="134"/>
        <v>0</v>
      </c>
      <c r="GO94" s="246">
        <f t="shared" ca="1" si="134"/>
        <v>0</v>
      </c>
      <c r="GP94" s="246">
        <f t="shared" ca="1" si="134"/>
        <v>0</v>
      </c>
      <c r="GQ94" s="246">
        <f t="shared" ca="1" si="134"/>
        <v>0</v>
      </c>
      <c r="GR94" s="246">
        <f t="shared" ca="1" si="134"/>
        <v>0</v>
      </c>
      <c r="GS94" s="246">
        <f t="shared" ca="1" si="134"/>
        <v>0</v>
      </c>
      <c r="GT94" s="246">
        <f t="shared" ca="1" si="134"/>
        <v>0</v>
      </c>
      <c r="GU94" s="246">
        <f t="shared" ca="1" si="134"/>
        <v>0</v>
      </c>
      <c r="GV94" s="246">
        <f t="shared" ca="1" si="134"/>
        <v>0</v>
      </c>
      <c r="GW94" s="246">
        <f t="shared" ca="1" si="134"/>
        <v>0</v>
      </c>
      <c r="GX94" s="11"/>
      <c r="GY94" s="246">
        <f ca="1">SUMIFS($O94:$GW94,$O$5:$GW$5,GY$6)</f>
        <v>-147232960.40082297</v>
      </c>
      <c r="GZ94" s="246">
        <f t="shared" ref="GZ94:HN94" ca="1" si="135">SUMIFS($O94:$GW94,$O$5:$GW$5,GZ$6)</f>
        <v>-117535194.48008549</v>
      </c>
      <c r="HA94" s="246">
        <f t="shared" ca="1" si="135"/>
        <v>-43063926.67402295</v>
      </c>
      <c r="HB94" s="246">
        <f t="shared" ca="1" si="135"/>
        <v>30221090.47067</v>
      </c>
      <c r="HC94" s="246">
        <f t="shared" ca="1" si="135"/>
        <v>29049624.354737613</v>
      </c>
      <c r="HD94" s="246">
        <f t="shared" ca="1" si="135"/>
        <v>30335482.231654096</v>
      </c>
      <c r="HE94" s="246">
        <f t="shared" ca="1" si="135"/>
        <v>29699768.579802617</v>
      </c>
      <c r="HF94" s="246">
        <f t="shared" ca="1" si="135"/>
        <v>28311643.370203238</v>
      </c>
      <c r="HG94" s="246">
        <f t="shared" ca="1" si="135"/>
        <v>28990766.737205289</v>
      </c>
      <c r="HH94" s="246">
        <f t="shared" ca="1" si="135"/>
        <v>345626913.78818405</v>
      </c>
      <c r="HI94" s="246">
        <f t="shared" ca="1" si="135"/>
        <v>0</v>
      </c>
      <c r="HJ94" s="246">
        <f t="shared" ca="1" si="135"/>
        <v>0</v>
      </c>
      <c r="HK94" s="246">
        <f t="shared" ca="1" si="135"/>
        <v>0</v>
      </c>
      <c r="HL94" s="246">
        <f t="shared" ca="1" si="135"/>
        <v>0</v>
      </c>
      <c r="HM94" s="246">
        <f t="shared" ca="1" si="135"/>
        <v>0</v>
      </c>
      <c r="HN94" s="246">
        <f t="shared" ca="1" si="135"/>
        <v>0</v>
      </c>
      <c r="HO94" s="246">
        <f ca="1">SUM(GY94:HN94)</f>
        <v>214403207.97752547</v>
      </c>
    </row>
    <row r="95" spans="2:223" ht="15.5" thickTop="1" x14ac:dyDescent="0.7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A6767-E969-4E18-B126-7CB26134C868}">
  <sheetPr>
    <tabColor theme="5" tint="0.79998168889431442"/>
  </sheetPr>
  <dimension ref="A1:GT97"/>
  <sheetViews>
    <sheetView zoomScale="70" zoomScaleNormal="70" workbookViewId="0">
      <pane xSplit="1" ySplit="7" topLeftCell="B8" activePane="bottomRight" state="frozen"/>
      <selection activeCell="GG57" sqref="GG57"/>
      <selection pane="topRight" activeCell="GG57" sqref="GG57"/>
      <selection pane="bottomLeft" activeCell="GG57" sqref="GG57"/>
      <selection pane="bottomRight" activeCell="GG57" sqref="GG57"/>
    </sheetView>
  </sheetViews>
  <sheetFormatPr defaultColWidth="18.6796875" defaultRowHeight="14.5" x14ac:dyDescent="0.7"/>
  <cols>
    <col min="1" max="1" width="43" style="124" customWidth="1"/>
    <col min="2" max="2" width="19.54296875" style="124" bestFit="1" customWidth="1"/>
    <col min="3" max="3" width="19.2265625" style="124" bestFit="1" customWidth="1"/>
    <col min="4" max="4" width="17.453125" style="124" bestFit="1" customWidth="1"/>
    <col min="5" max="5" width="15.6796875" style="124" customWidth="1"/>
    <col min="6" max="6" width="22.453125" style="162" customWidth="1"/>
    <col min="7" max="7" width="21.453125" style="162" bestFit="1" customWidth="1"/>
    <col min="8" max="8" width="20.2265625" style="124" customWidth="1"/>
    <col min="9" max="9" width="17.453125" style="124" customWidth="1"/>
    <col min="10" max="11" width="18.453125" style="124" customWidth="1"/>
    <col min="12" max="12" width="20" style="124" customWidth="1"/>
    <col min="13" max="20" width="18.453125" style="124" customWidth="1"/>
    <col min="21" max="21" width="23" style="124" customWidth="1"/>
    <col min="22" max="22" width="23.453125" style="124" customWidth="1"/>
    <col min="23" max="23" width="23.6796875" style="124" customWidth="1"/>
    <col min="24" max="199" width="20" style="124" customWidth="1"/>
    <col min="200" max="200" width="23.6796875" style="124" customWidth="1"/>
    <col min="201" max="201" width="13.6796875" style="133" customWidth="1"/>
    <col min="202" max="16384" width="18.6796875" style="183"/>
  </cols>
  <sheetData>
    <row r="1" spans="1:201" s="124" customFormat="1" ht="20.25" x14ac:dyDescent="0.85">
      <c r="A1" s="118" t="s">
        <v>249</v>
      </c>
      <c r="B1" s="119"/>
      <c r="C1" s="119"/>
      <c r="D1" s="119"/>
      <c r="E1" s="119"/>
      <c r="F1" s="119"/>
      <c r="G1" s="119"/>
      <c r="H1" s="120"/>
      <c r="I1" s="121"/>
      <c r="J1" s="121"/>
      <c r="K1" s="121"/>
      <c r="L1" s="121"/>
      <c r="M1" s="121"/>
      <c r="N1" s="121"/>
      <c r="O1" s="121"/>
      <c r="P1" s="121"/>
      <c r="Q1" s="121"/>
      <c r="R1" s="121"/>
      <c r="S1" s="121"/>
      <c r="T1" s="121"/>
      <c r="U1" s="121"/>
      <c r="V1" s="121"/>
      <c r="W1" s="121"/>
      <c r="X1" s="121"/>
      <c r="Y1" s="121"/>
      <c r="Z1" s="121"/>
      <c r="AA1" s="121"/>
      <c r="AB1" s="121"/>
      <c r="AC1" s="121"/>
      <c r="AD1" s="121"/>
      <c r="AE1" s="121"/>
      <c r="AF1" s="121"/>
      <c r="AG1" s="121"/>
      <c r="AH1" s="121"/>
      <c r="AI1" s="121"/>
      <c r="AJ1" s="121"/>
      <c r="AK1" s="121"/>
      <c r="AL1" s="121"/>
      <c r="AM1" s="121"/>
      <c r="AN1" s="121"/>
      <c r="AO1" s="121"/>
      <c r="AP1" s="121"/>
      <c r="AQ1" s="121"/>
      <c r="AR1" s="121"/>
      <c r="AS1" s="121"/>
      <c r="AT1" s="121"/>
      <c r="AU1" s="121"/>
      <c r="AV1" s="121"/>
      <c r="AW1" s="121"/>
      <c r="AX1" s="121"/>
      <c r="AY1" s="121"/>
      <c r="AZ1" s="121"/>
      <c r="BA1" s="121"/>
      <c r="BB1" s="121"/>
      <c r="BC1" s="121"/>
      <c r="BD1" s="121"/>
      <c r="BE1" s="121"/>
      <c r="BF1" s="121"/>
      <c r="BG1" s="121"/>
      <c r="BH1" s="121"/>
      <c r="BI1" s="121"/>
      <c r="BJ1" s="121"/>
      <c r="BK1" s="121"/>
      <c r="BL1" s="121"/>
      <c r="BM1" s="121"/>
      <c r="BN1" s="121"/>
      <c r="BO1" s="121"/>
      <c r="BP1" s="121"/>
      <c r="BQ1" s="121"/>
      <c r="BR1" s="121"/>
      <c r="BS1" s="121"/>
      <c r="BT1" s="121"/>
      <c r="BU1" s="121"/>
      <c r="BV1" s="121"/>
      <c r="BW1" s="121"/>
      <c r="BX1" s="121"/>
      <c r="BY1" s="121"/>
      <c r="BZ1" s="121"/>
      <c r="CA1" s="121"/>
      <c r="CB1" s="121"/>
      <c r="CC1" s="121"/>
      <c r="CD1" s="121"/>
      <c r="CE1" s="121"/>
      <c r="CF1" s="121"/>
      <c r="CG1" s="121"/>
      <c r="CH1" s="121"/>
      <c r="CI1" s="121"/>
      <c r="CJ1" s="121"/>
      <c r="CK1" s="121"/>
      <c r="CL1" s="121"/>
      <c r="CM1" s="121"/>
      <c r="CN1" s="121"/>
      <c r="CO1" s="121"/>
      <c r="CP1" s="121"/>
      <c r="CQ1" s="121"/>
      <c r="CR1" s="121"/>
      <c r="CS1" s="121"/>
      <c r="CT1" s="121"/>
      <c r="CU1" s="121"/>
      <c r="CV1" s="121"/>
      <c r="CW1" s="121"/>
      <c r="CX1" s="121"/>
      <c r="CY1" s="121"/>
      <c r="CZ1" s="121"/>
      <c r="DA1" s="121"/>
      <c r="DB1" s="121"/>
      <c r="DC1" s="121"/>
      <c r="DD1" s="121"/>
      <c r="DE1" s="121"/>
      <c r="DF1" s="121"/>
      <c r="DG1" s="121"/>
      <c r="DH1" s="121"/>
      <c r="DI1" s="121"/>
      <c r="DJ1" s="121"/>
      <c r="DK1" s="121"/>
      <c r="DL1" s="121"/>
      <c r="DM1" s="121"/>
      <c r="DN1" s="121"/>
      <c r="DO1" s="121"/>
      <c r="DP1" s="121"/>
      <c r="DQ1" s="121"/>
      <c r="DR1" s="121"/>
      <c r="DS1" s="121"/>
      <c r="DT1" s="121"/>
      <c r="DU1" s="121"/>
      <c r="DV1" s="121"/>
      <c r="DW1" s="121"/>
      <c r="DX1" s="121"/>
      <c r="DY1" s="121"/>
      <c r="DZ1" s="121"/>
      <c r="EA1" s="121"/>
      <c r="EB1" s="121"/>
      <c r="EC1" s="121"/>
      <c r="ED1" s="121"/>
      <c r="EE1" s="121"/>
      <c r="EF1" s="121"/>
      <c r="EG1" s="121"/>
      <c r="EH1" s="121"/>
      <c r="EI1" s="121"/>
      <c r="EJ1" s="121"/>
      <c r="EK1" s="121"/>
      <c r="EL1" s="121"/>
      <c r="EM1" s="121"/>
      <c r="EN1" s="121"/>
      <c r="EO1" s="121"/>
      <c r="EP1" s="121"/>
      <c r="EQ1" s="121"/>
      <c r="ER1" s="121"/>
      <c r="ES1" s="121"/>
      <c r="ET1" s="121"/>
      <c r="EU1" s="121"/>
      <c r="EV1" s="121"/>
      <c r="EW1" s="121"/>
      <c r="EX1" s="121"/>
      <c r="EY1" s="121"/>
      <c r="EZ1" s="121"/>
      <c r="FA1" s="121"/>
      <c r="FB1" s="121"/>
      <c r="FC1" s="121"/>
      <c r="FD1" s="121"/>
      <c r="FE1" s="121"/>
      <c r="FF1" s="121"/>
      <c r="FG1" s="121"/>
      <c r="FH1" s="121"/>
      <c r="FI1" s="121"/>
      <c r="FJ1" s="121"/>
      <c r="FK1" s="121"/>
      <c r="FL1" s="121"/>
      <c r="FM1" s="121"/>
      <c r="FN1" s="121"/>
      <c r="FO1" s="121"/>
      <c r="FP1" s="121"/>
      <c r="FQ1" s="121"/>
      <c r="FR1" s="121"/>
      <c r="FS1" s="121"/>
      <c r="FT1" s="121"/>
      <c r="FU1" s="121"/>
      <c r="FV1" s="121"/>
      <c r="FW1" s="121"/>
      <c r="FX1" s="121"/>
      <c r="FY1" s="121"/>
      <c r="FZ1" s="121"/>
      <c r="GA1" s="121"/>
      <c r="GB1" s="121"/>
      <c r="GC1" s="121"/>
      <c r="GD1" s="121"/>
      <c r="GE1" s="121"/>
      <c r="GF1" s="121"/>
      <c r="GG1" s="121"/>
      <c r="GH1" s="121"/>
      <c r="GI1" s="121"/>
      <c r="GJ1" s="121"/>
      <c r="GK1" s="121"/>
      <c r="GL1" s="121"/>
      <c r="GM1" s="121"/>
      <c r="GN1" s="121"/>
      <c r="GO1" s="121"/>
      <c r="GP1" s="121"/>
      <c r="GQ1" s="121"/>
      <c r="GR1" s="122"/>
      <c r="GS1" s="123"/>
    </row>
    <row r="2" spans="1:201" s="124" customFormat="1" x14ac:dyDescent="0.7">
      <c r="B2" s="125"/>
      <c r="C2" s="125"/>
      <c r="H2" s="126"/>
      <c r="GR2" s="127"/>
      <c r="GS2" s="128"/>
    </row>
    <row r="3" spans="1:201" s="124" customFormat="1" x14ac:dyDescent="0.7">
      <c r="A3" s="125"/>
      <c r="B3" s="129"/>
      <c r="C3" s="129"/>
      <c r="D3" s="129"/>
      <c r="E3" s="129"/>
      <c r="F3" s="129"/>
      <c r="G3" s="129"/>
      <c r="H3" s="130"/>
      <c r="GR3" s="130"/>
      <c r="GS3" s="128"/>
    </row>
    <row r="4" spans="1:201" s="124" customFormat="1" ht="15.25" thickBot="1" x14ac:dyDescent="0.85">
      <c r="A4" s="124" t="s">
        <v>250</v>
      </c>
      <c r="B4" s="129"/>
      <c r="C4" s="129"/>
      <c r="D4" s="129"/>
      <c r="E4" s="129"/>
      <c r="F4" s="129"/>
      <c r="G4" s="129"/>
      <c r="H4" s="131"/>
      <c r="I4" s="132">
        <f t="shared" ref="I4:BT4" si="0">YEAR(I5)</f>
        <v>2017</v>
      </c>
      <c r="J4" s="132">
        <f t="shared" si="0"/>
        <v>2017</v>
      </c>
      <c r="K4" s="132">
        <f t="shared" si="0"/>
        <v>2017</v>
      </c>
      <c r="L4" s="132">
        <f t="shared" si="0"/>
        <v>2017</v>
      </c>
      <c r="M4" s="132">
        <f t="shared" si="0"/>
        <v>2017</v>
      </c>
      <c r="N4" s="132">
        <f t="shared" si="0"/>
        <v>2017</v>
      </c>
      <c r="O4" s="132">
        <f t="shared" si="0"/>
        <v>2017</v>
      </c>
      <c r="P4" s="132">
        <f t="shared" si="0"/>
        <v>2017</v>
      </c>
      <c r="Q4" s="132">
        <f t="shared" si="0"/>
        <v>2017</v>
      </c>
      <c r="R4" s="132">
        <f t="shared" si="0"/>
        <v>2017</v>
      </c>
      <c r="S4" s="132">
        <f t="shared" si="0"/>
        <v>2017</v>
      </c>
      <c r="T4" s="132">
        <f t="shared" si="0"/>
        <v>2018</v>
      </c>
      <c r="U4" s="132">
        <f t="shared" si="0"/>
        <v>2018</v>
      </c>
      <c r="V4" s="132">
        <f t="shared" si="0"/>
        <v>2018</v>
      </c>
      <c r="W4" s="132">
        <f t="shared" si="0"/>
        <v>2018</v>
      </c>
      <c r="X4" s="132">
        <f t="shared" si="0"/>
        <v>2018</v>
      </c>
      <c r="Y4" s="132">
        <f t="shared" si="0"/>
        <v>2018</v>
      </c>
      <c r="Z4" s="132">
        <f t="shared" si="0"/>
        <v>2018</v>
      </c>
      <c r="AA4" s="132">
        <f t="shared" si="0"/>
        <v>2018</v>
      </c>
      <c r="AB4" s="132">
        <f t="shared" si="0"/>
        <v>2018</v>
      </c>
      <c r="AC4" s="132">
        <f t="shared" si="0"/>
        <v>2018</v>
      </c>
      <c r="AD4" s="132">
        <f t="shared" si="0"/>
        <v>2018</v>
      </c>
      <c r="AE4" s="132">
        <f t="shared" si="0"/>
        <v>2018</v>
      </c>
      <c r="AF4" s="132">
        <f t="shared" si="0"/>
        <v>2019</v>
      </c>
      <c r="AG4" s="132">
        <f t="shared" si="0"/>
        <v>2019</v>
      </c>
      <c r="AH4" s="132">
        <f t="shared" si="0"/>
        <v>2019</v>
      </c>
      <c r="AI4" s="132">
        <f t="shared" si="0"/>
        <v>2019</v>
      </c>
      <c r="AJ4" s="132">
        <f t="shared" si="0"/>
        <v>2019</v>
      </c>
      <c r="AK4" s="132">
        <f t="shared" si="0"/>
        <v>2019</v>
      </c>
      <c r="AL4" s="132">
        <f t="shared" si="0"/>
        <v>2019</v>
      </c>
      <c r="AM4" s="132">
        <f t="shared" si="0"/>
        <v>2019</v>
      </c>
      <c r="AN4" s="132">
        <f t="shared" si="0"/>
        <v>2019</v>
      </c>
      <c r="AO4" s="132">
        <f t="shared" si="0"/>
        <v>2019</v>
      </c>
      <c r="AP4" s="132">
        <f t="shared" si="0"/>
        <v>2019</v>
      </c>
      <c r="AQ4" s="132">
        <f t="shared" si="0"/>
        <v>2019</v>
      </c>
      <c r="AR4" s="132">
        <f t="shared" si="0"/>
        <v>2020</v>
      </c>
      <c r="AS4" s="132">
        <f t="shared" si="0"/>
        <v>2020</v>
      </c>
      <c r="AT4" s="132">
        <f t="shared" si="0"/>
        <v>2020</v>
      </c>
      <c r="AU4" s="132">
        <f t="shared" si="0"/>
        <v>2020</v>
      </c>
      <c r="AV4" s="132">
        <f t="shared" si="0"/>
        <v>2020</v>
      </c>
      <c r="AW4" s="132">
        <f t="shared" si="0"/>
        <v>2020</v>
      </c>
      <c r="AX4" s="132">
        <f t="shared" si="0"/>
        <v>2020</v>
      </c>
      <c r="AY4" s="132">
        <f t="shared" si="0"/>
        <v>2020</v>
      </c>
      <c r="AZ4" s="132">
        <f t="shared" si="0"/>
        <v>2020</v>
      </c>
      <c r="BA4" s="132">
        <f t="shared" si="0"/>
        <v>2020</v>
      </c>
      <c r="BB4" s="132">
        <f t="shared" si="0"/>
        <v>2020</v>
      </c>
      <c r="BC4" s="132">
        <f t="shared" si="0"/>
        <v>2020</v>
      </c>
      <c r="BD4" s="132">
        <f t="shared" si="0"/>
        <v>2021</v>
      </c>
      <c r="BE4" s="132">
        <f t="shared" si="0"/>
        <v>2021</v>
      </c>
      <c r="BF4" s="132">
        <f t="shared" si="0"/>
        <v>2021</v>
      </c>
      <c r="BG4" s="132">
        <f t="shared" si="0"/>
        <v>2021</v>
      </c>
      <c r="BH4" s="132">
        <f t="shared" si="0"/>
        <v>2021</v>
      </c>
      <c r="BI4" s="132">
        <f t="shared" si="0"/>
        <v>2021</v>
      </c>
      <c r="BJ4" s="132">
        <f t="shared" si="0"/>
        <v>2021</v>
      </c>
      <c r="BK4" s="132">
        <f t="shared" si="0"/>
        <v>2021</v>
      </c>
      <c r="BL4" s="132">
        <f t="shared" si="0"/>
        <v>2021</v>
      </c>
      <c r="BM4" s="132">
        <f t="shared" si="0"/>
        <v>2021</v>
      </c>
      <c r="BN4" s="132">
        <f t="shared" si="0"/>
        <v>2021</v>
      </c>
      <c r="BO4" s="132">
        <f t="shared" si="0"/>
        <v>2021</v>
      </c>
      <c r="BP4" s="132">
        <f t="shared" si="0"/>
        <v>2022</v>
      </c>
      <c r="BQ4" s="132">
        <f t="shared" si="0"/>
        <v>2022</v>
      </c>
      <c r="BR4" s="132">
        <f t="shared" si="0"/>
        <v>2022</v>
      </c>
      <c r="BS4" s="132">
        <f t="shared" si="0"/>
        <v>2022</v>
      </c>
      <c r="BT4" s="132">
        <f t="shared" si="0"/>
        <v>2022</v>
      </c>
      <c r="BU4" s="132">
        <f t="shared" ref="BU4:EF4" si="1">YEAR(BU5)</f>
        <v>2022</v>
      </c>
      <c r="BV4" s="132">
        <f t="shared" si="1"/>
        <v>2022</v>
      </c>
      <c r="BW4" s="132">
        <f t="shared" si="1"/>
        <v>2022</v>
      </c>
      <c r="BX4" s="132">
        <f t="shared" si="1"/>
        <v>2022</v>
      </c>
      <c r="BY4" s="132">
        <f t="shared" si="1"/>
        <v>2022</v>
      </c>
      <c r="BZ4" s="132">
        <f t="shared" si="1"/>
        <v>2022</v>
      </c>
      <c r="CA4" s="132">
        <f t="shared" si="1"/>
        <v>2022</v>
      </c>
      <c r="CB4" s="132">
        <f t="shared" si="1"/>
        <v>2023</v>
      </c>
      <c r="CC4" s="132">
        <f t="shared" si="1"/>
        <v>2023</v>
      </c>
      <c r="CD4" s="132">
        <f t="shared" si="1"/>
        <v>2023</v>
      </c>
      <c r="CE4" s="132">
        <f t="shared" si="1"/>
        <v>2023</v>
      </c>
      <c r="CF4" s="132">
        <f t="shared" si="1"/>
        <v>2023</v>
      </c>
      <c r="CG4" s="132">
        <f t="shared" si="1"/>
        <v>2023</v>
      </c>
      <c r="CH4" s="132">
        <f t="shared" si="1"/>
        <v>2023</v>
      </c>
      <c r="CI4" s="132">
        <f t="shared" si="1"/>
        <v>2023</v>
      </c>
      <c r="CJ4" s="132">
        <f t="shared" si="1"/>
        <v>2023</v>
      </c>
      <c r="CK4" s="132">
        <f t="shared" si="1"/>
        <v>2023</v>
      </c>
      <c r="CL4" s="132">
        <f t="shared" si="1"/>
        <v>2023</v>
      </c>
      <c r="CM4" s="132">
        <f t="shared" si="1"/>
        <v>2023</v>
      </c>
      <c r="CN4" s="132">
        <f t="shared" si="1"/>
        <v>2024</v>
      </c>
      <c r="CO4" s="132">
        <f t="shared" si="1"/>
        <v>2024</v>
      </c>
      <c r="CP4" s="132">
        <f t="shared" si="1"/>
        <v>2024</v>
      </c>
      <c r="CQ4" s="132">
        <f t="shared" si="1"/>
        <v>2024</v>
      </c>
      <c r="CR4" s="132">
        <f t="shared" si="1"/>
        <v>2024</v>
      </c>
      <c r="CS4" s="132">
        <f t="shared" si="1"/>
        <v>2024</v>
      </c>
      <c r="CT4" s="132">
        <f t="shared" si="1"/>
        <v>2024</v>
      </c>
      <c r="CU4" s="132">
        <f t="shared" si="1"/>
        <v>2024</v>
      </c>
      <c r="CV4" s="132">
        <f t="shared" si="1"/>
        <v>2024</v>
      </c>
      <c r="CW4" s="132">
        <f t="shared" si="1"/>
        <v>2024</v>
      </c>
      <c r="CX4" s="132">
        <f t="shared" si="1"/>
        <v>2024</v>
      </c>
      <c r="CY4" s="132">
        <f t="shared" si="1"/>
        <v>2024</v>
      </c>
      <c r="CZ4" s="132">
        <f t="shared" si="1"/>
        <v>2025</v>
      </c>
      <c r="DA4" s="132">
        <f t="shared" si="1"/>
        <v>2025</v>
      </c>
      <c r="DB4" s="132">
        <f t="shared" si="1"/>
        <v>2025</v>
      </c>
      <c r="DC4" s="132">
        <f t="shared" si="1"/>
        <v>2025</v>
      </c>
      <c r="DD4" s="132">
        <f t="shared" si="1"/>
        <v>2025</v>
      </c>
      <c r="DE4" s="132">
        <f t="shared" si="1"/>
        <v>2025</v>
      </c>
      <c r="DF4" s="132">
        <f t="shared" si="1"/>
        <v>2025</v>
      </c>
      <c r="DG4" s="132">
        <f t="shared" si="1"/>
        <v>2025</v>
      </c>
      <c r="DH4" s="132">
        <f t="shared" si="1"/>
        <v>2025</v>
      </c>
      <c r="DI4" s="132">
        <f t="shared" si="1"/>
        <v>2025</v>
      </c>
      <c r="DJ4" s="132">
        <f t="shared" si="1"/>
        <v>2025</v>
      </c>
      <c r="DK4" s="132">
        <f t="shared" si="1"/>
        <v>2025</v>
      </c>
      <c r="DL4" s="132">
        <f t="shared" si="1"/>
        <v>2026</v>
      </c>
      <c r="DM4" s="132">
        <f t="shared" si="1"/>
        <v>2026</v>
      </c>
      <c r="DN4" s="132">
        <f t="shared" si="1"/>
        <v>2026</v>
      </c>
      <c r="DO4" s="132">
        <f t="shared" si="1"/>
        <v>2026</v>
      </c>
      <c r="DP4" s="132">
        <f t="shared" si="1"/>
        <v>2026</v>
      </c>
      <c r="DQ4" s="132">
        <f t="shared" si="1"/>
        <v>2026</v>
      </c>
      <c r="DR4" s="132">
        <f t="shared" si="1"/>
        <v>2026</v>
      </c>
      <c r="DS4" s="132">
        <f t="shared" si="1"/>
        <v>2026</v>
      </c>
      <c r="DT4" s="132">
        <f t="shared" si="1"/>
        <v>2026</v>
      </c>
      <c r="DU4" s="132">
        <f t="shared" si="1"/>
        <v>2026</v>
      </c>
      <c r="DV4" s="132">
        <f t="shared" si="1"/>
        <v>2026</v>
      </c>
      <c r="DW4" s="132">
        <f t="shared" si="1"/>
        <v>2026</v>
      </c>
      <c r="DX4" s="132">
        <f t="shared" si="1"/>
        <v>2027</v>
      </c>
      <c r="DY4" s="132">
        <f t="shared" si="1"/>
        <v>2027</v>
      </c>
      <c r="DZ4" s="132">
        <f t="shared" si="1"/>
        <v>2027</v>
      </c>
      <c r="EA4" s="132">
        <f t="shared" si="1"/>
        <v>2027</v>
      </c>
      <c r="EB4" s="132">
        <f t="shared" si="1"/>
        <v>2027</v>
      </c>
      <c r="EC4" s="132">
        <f t="shared" si="1"/>
        <v>2027</v>
      </c>
      <c r="ED4" s="132">
        <f t="shared" si="1"/>
        <v>2027</v>
      </c>
      <c r="EE4" s="132">
        <f t="shared" si="1"/>
        <v>2027</v>
      </c>
      <c r="EF4" s="132">
        <f t="shared" si="1"/>
        <v>2027</v>
      </c>
      <c r="EG4" s="132">
        <f t="shared" ref="EG4:GQ4" si="2">YEAR(EG5)</f>
        <v>2027</v>
      </c>
      <c r="EH4" s="132">
        <f t="shared" si="2"/>
        <v>2027</v>
      </c>
      <c r="EI4" s="132">
        <f t="shared" si="2"/>
        <v>2027</v>
      </c>
      <c r="EJ4" s="132">
        <f t="shared" si="2"/>
        <v>2028</v>
      </c>
      <c r="EK4" s="132">
        <f t="shared" si="2"/>
        <v>2028</v>
      </c>
      <c r="EL4" s="132">
        <f t="shared" si="2"/>
        <v>2028</v>
      </c>
      <c r="EM4" s="132">
        <f t="shared" si="2"/>
        <v>2028</v>
      </c>
      <c r="EN4" s="132">
        <f t="shared" si="2"/>
        <v>2028</v>
      </c>
      <c r="EO4" s="132">
        <f t="shared" si="2"/>
        <v>2028</v>
      </c>
      <c r="EP4" s="132">
        <f t="shared" si="2"/>
        <v>2028</v>
      </c>
      <c r="EQ4" s="132">
        <f t="shared" si="2"/>
        <v>2028</v>
      </c>
      <c r="ER4" s="132">
        <f t="shared" si="2"/>
        <v>2028</v>
      </c>
      <c r="ES4" s="132">
        <f t="shared" si="2"/>
        <v>2028</v>
      </c>
      <c r="ET4" s="132">
        <f t="shared" si="2"/>
        <v>2028</v>
      </c>
      <c r="EU4" s="132">
        <f t="shared" si="2"/>
        <v>2028</v>
      </c>
      <c r="EV4" s="132">
        <f t="shared" si="2"/>
        <v>2029</v>
      </c>
      <c r="EW4" s="132">
        <f t="shared" si="2"/>
        <v>2029</v>
      </c>
      <c r="EX4" s="132">
        <f t="shared" si="2"/>
        <v>2029</v>
      </c>
      <c r="EY4" s="132">
        <f t="shared" si="2"/>
        <v>2029</v>
      </c>
      <c r="EZ4" s="132">
        <f t="shared" si="2"/>
        <v>2029</v>
      </c>
      <c r="FA4" s="132">
        <f t="shared" si="2"/>
        <v>2029</v>
      </c>
      <c r="FB4" s="132">
        <f t="shared" si="2"/>
        <v>2029</v>
      </c>
      <c r="FC4" s="132">
        <f t="shared" si="2"/>
        <v>2029</v>
      </c>
      <c r="FD4" s="132">
        <f t="shared" si="2"/>
        <v>2029</v>
      </c>
      <c r="FE4" s="132">
        <f t="shared" si="2"/>
        <v>2029</v>
      </c>
      <c r="FF4" s="132">
        <f t="shared" si="2"/>
        <v>2029</v>
      </c>
      <c r="FG4" s="132">
        <f t="shared" si="2"/>
        <v>2029</v>
      </c>
      <c r="FH4" s="132">
        <f t="shared" si="2"/>
        <v>2030</v>
      </c>
      <c r="FI4" s="132">
        <f t="shared" si="2"/>
        <v>2030</v>
      </c>
      <c r="FJ4" s="132">
        <f t="shared" si="2"/>
        <v>2030</v>
      </c>
      <c r="FK4" s="132">
        <f t="shared" si="2"/>
        <v>2030</v>
      </c>
      <c r="FL4" s="132">
        <f t="shared" si="2"/>
        <v>2030</v>
      </c>
      <c r="FM4" s="132">
        <f t="shared" si="2"/>
        <v>2030</v>
      </c>
      <c r="FN4" s="132">
        <f t="shared" si="2"/>
        <v>2030</v>
      </c>
      <c r="FO4" s="132">
        <f t="shared" si="2"/>
        <v>2030</v>
      </c>
      <c r="FP4" s="132">
        <f t="shared" si="2"/>
        <v>2030</v>
      </c>
      <c r="FQ4" s="132">
        <f t="shared" si="2"/>
        <v>2030</v>
      </c>
      <c r="FR4" s="132">
        <f t="shared" si="2"/>
        <v>2030</v>
      </c>
      <c r="FS4" s="132">
        <f t="shared" si="2"/>
        <v>2030</v>
      </c>
      <c r="FT4" s="132">
        <f t="shared" si="2"/>
        <v>2031</v>
      </c>
      <c r="FU4" s="132">
        <f t="shared" si="2"/>
        <v>2031</v>
      </c>
      <c r="FV4" s="132">
        <f t="shared" si="2"/>
        <v>2031</v>
      </c>
      <c r="FW4" s="132">
        <f t="shared" si="2"/>
        <v>2031</v>
      </c>
      <c r="FX4" s="132">
        <f t="shared" si="2"/>
        <v>2031</v>
      </c>
      <c r="FY4" s="132">
        <f t="shared" si="2"/>
        <v>2031</v>
      </c>
      <c r="FZ4" s="132">
        <f t="shared" si="2"/>
        <v>2031</v>
      </c>
      <c r="GA4" s="132">
        <f t="shared" si="2"/>
        <v>2031</v>
      </c>
      <c r="GB4" s="132">
        <f t="shared" si="2"/>
        <v>2031</v>
      </c>
      <c r="GC4" s="132">
        <f t="shared" si="2"/>
        <v>2031</v>
      </c>
      <c r="GD4" s="132">
        <f t="shared" si="2"/>
        <v>2031</v>
      </c>
      <c r="GE4" s="132">
        <f t="shared" si="2"/>
        <v>2031</v>
      </c>
      <c r="GF4" s="132">
        <f t="shared" si="2"/>
        <v>2032</v>
      </c>
      <c r="GG4" s="132">
        <f t="shared" si="2"/>
        <v>2032</v>
      </c>
      <c r="GH4" s="132">
        <f t="shared" si="2"/>
        <v>2032</v>
      </c>
      <c r="GI4" s="132">
        <f t="shared" si="2"/>
        <v>2032</v>
      </c>
      <c r="GJ4" s="132">
        <f t="shared" si="2"/>
        <v>2032</v>
      </c>
      <c r="GK4" s="132">
        <f t="shared" si="2"/>
        <v>2032</v>
      </c>
      <c r="GL4" s="132">
        <f t="shared" si="2"/>
        <v>2032</v>
      </c>
      <c r="GM4" s="132">
        <f t="shared" si="2"/>
        <v>2032</v>
      </c>
      <c r="GN4" s="132">
        <f t="shared" si="2"/>
        <v>2032</v>
      </c>
      <c r="GO4" s="132">
        <f t="shared" si="2"/>
        <v>2032</v>
      </c>
      <c r="GP4" s="132">
        <f t="shared" si="2"/>
        <v>2032</v>
      </c>
      <c r="GQ4" s="132">
        <f t="shared" si="2"/>
        <v>2032</v>
      </c>
      <c r="GS4" s="133"/>
    </row>
    <row r="5" spans="1:201" s="124" customFormat="1" ht="15.25" thickBot="1" x14ac:dyDescent="0.85">
      <c r="B5" s="129"/>
      <c r="C5" s="129"/>
      <c r="D5" s="129"/>
      <c r="E5" s="129"/>
      <c r="F5" s="129"/>
      <c r="G5" s="129"/>
      <c r="H5" s="131"/>
      <c r="I5" s="227">
        <f>'Liq Output'!$O$6</f>
        <v>42794</v>
      </c>
      <c r="J5" s="135">
        <f>EOMONTH(I5,1)</f>
        <v>42825</v>
      </c>
      <c r="K5" s="134">
        <f t="shared" ref="K5:BV5" si="3">EOMONTH(J5,1)</f>
        <v>42855</v>
      </c>
      <c r="L5" s="135">
        <f t="shared" si="3"/>
        <v>42886</v>
      </c>
      <c r="M5" s="134">
        <f t="shared" si="3"/>
        <v>42916</v>
      </c>
      <c r="N5" s="135">
        <f t="shared" si="3"/>
        <v>42947</v>
      </c>
      <c r="O5" s="134">
        <f t="shared" si="3"/>
        <v>42978</v>
      </c>
      <c r="P5" s="135">
        <f t="shared" si="3"/>
        <v>43008</v>
      </c>
      <c r="Q5" s="134">
        <f t="shared" si="3"/>
        <v>43039</v>
      </c>
      <c r="R5" s="135">
        <f t="shared" si="3"/>
        <v>43069</v>
      </c>
      <c r="S5" s="134">
        <f t="shared" si="3"/>
        <v>43100</v>
      </c>
      <c r="T5" s="135">
        <f t="shared" si="3"/>
        <v>43131</v>
      </c>
      <c r="U5" s="134">
        <f t="shared" si="3"/>
        <v>43159</v>
      </c>
      <c r="V5" s="135">
        <f t="shared" si="3"/>
        <v>43190</v>
      </c>
      <c r="W5" s="134">
        <f t="shared" si="3"/>
        <v>43220</v>
      </c>
      <c r="X5" s="135">
        <f t="shared" si="3"/>
        <v>43251</v>
      </c>
      <c r="Y5" s="134">
        <f t="shared" si="3"/>
        <v>43281</v>
      </c>
      <c r="Z5" s="135">
        <f t="shared" si="3"/>
        <v>43312</v>
      </c>
      <c r="AA5" s="134">
        <f t="shared" si="3"/>
        <v>43343</v>
      </c>
      <c r="AB5" s="135">
        <f t="shared" si="3"/>
        <v>43373</v>
      </c>
      <c r="AC5" s="134">
        <f t="shared" si="3"/>
        <v>43404</v>
      </c>
      <c r="AD5" s="135">
        <f t="shared" si="3"/>
        <v>43434</v>
      </c>
      <c r="AE5" s="134">
        <f t="shared" si="3"/>
        <v>43465</v>
      </c>
      <c r="AF5" s="135">
        <f t="shared" si="3"/>
        <v>43496</v>
      </c>
      <c r="AG5" s="134">
        <f t="shared" si="3"/>
        <v>43524</v>
      </c>
      <c r="AH5" s="135">
        <f t="shared" si="3"/>
        <v>43555</v>
      </c>
      <c r="AI5" s="134">
        <f t="shared" si="3"/>
        <v>43585</v>
      </c>
      <c r="AJ5" s="135">
        <f t="shared" si="3"/>
        <v>43616</v>
      </c>
      <c r="AK5" s="134">
        <f t="shared" si="3"/>
        <v>43646</v>
      </c>
      <c r="AL5" s="135">
        <f t="shared" si="3"/>
        <v>43677</v>
      </c>
      <c r="AM5" s="134">
        <f t="shared" si="3"/>
        <v>43708</v>
      </c>
      <c r="AN5" s="135">
        <f t="shared" si="3"/>
        <v>43738</v>
      </c>
      <c r="AO5" s="134">
        <f t="shared" si="3"/>
        <v>43769</v>
      </c>
      <c r="AP5" s="135">
        <f t="shared" si="3"/>
        <v>43799</v>
      </c>
      <c r="AQ5" s="134">
        <f t="shared" si="3"/>
        <v>43830</v>
      </c>
      <c r="AR5" s="135">
        <f t="shared" si="3"/>
        <v>43861</v>
      </c>
      <c r="AS5" s="134">
        <f t="shared" si="3"/>
        <v>43890</v>
      </c>
      <c r="AT5" s="135">
        <f t="shared" si="3"/>
        <v>43921</v>
      </c>
      <c r="AU5" s="134">
        <f t="shared" si="3"/>
        <v>43951</v>
      </c>
      <c r="AV5" s="135">
        <f t="shared" si="3"/>
        <v>43982</v>
      </c>
      <c r="AW5" s="134">
        <f t="shared" si="3"/>
        <v>44012</v>
      </c>
      <c r="AX5" s="135">
        <f t="shared" si="3"/>
        <v>44043</v>
      </c>
      <c r="AY5" s="134">
        <f t="shared" si="3"/>
        <v>44074</v>
      </c>
      <c r="AZ5" s="135">
        <f t="shared" si="3"/>
        <v>44104</v>
      </c>
      <c r="BA5" s="134">
        <f t="shared" si="3"/>
        <v>44135</v>
      </c>
      <c r="BB5" s="135">
        <f t="shared" si="3"/>
        <v>44165</v>
      </c>
      <c r="BC5" s="134">
        <f t="shared" si="3"/>
        <v>44196</v>
      </c>
      <c r="BD5" s="135">
        <f t="shared" si="3"/>
        <v>44227</v>
      </c>
      <c r="BE5" s="134">
        <f t="shared" si="3"/>
        <v>44255</v>
      </c>
      <c r="BF5" s="135">
        <f t="shared" si="3"/>
        <v>44286</v>
      </c>
      <c r="BG5" s="134">
        <f t="shared" si="3"/>
        <v>44316</v>
      </c>
      <c r="BH5" s="135">
        <f t="shared" si="3"/>
        <v>44347</v>
      </c>
      <c r="BI5" s="134">
        <f t="shared" si="3"/>
        <v>44377</v>
      </c>
      <c r="BJ5" s="135">
        <f t="shared" si="3"/>
        <v>44408</v>
      </c>
      <c r="BK5" s="134">
        <f t="shared" si="3"/>
        <v>44439</v>
      </c>
      <c r="BL5" s="135">
        <f t="shared" si="3"/>
        <v>44469</v>
      </c>
      <c r="BM5" s="134">
        <f t="shared" si="3"/>
        <v>44500</v>
      </c>
      <c r="BN5" s="135">
        <f t="shared" si="3"/>
        <v>44530</v>
      </c>
      <c r="BO5" s="134">
        <f t="shared" si="3"/>
        <v>44561</v>
      </c>
      <c r="BP5" s="135">
        <f t="shared" si="3"/>
        <v>44592</v>
      </c>
      <c r="BQ5" s="134">
        <f t="shared" si="3"/>
        <v>44620</v>
      </c>
      <c r="BR5" s="135">
        <f t="shared" si="3"/>
        <v>44651</v>
      </c>
      <c r="BS5" s="134">
        <f t="shared" si="3"/>
        <v>44681</v>
      </c>
      <c r="BT5" s="135">
        <f t="shared" si="3"/>
        <v>44712</v>
      </c>
      <c r="BU5" s="134">
        <f t="shared" si="3"/>
        <v>44742</v>
      </c>
      <c r="BV5" s="135">
        <f t="shared" si="3"/>
        <v>44773</v>
      </c>
      <c r="BW5" s="134">
        <f t="shared" ref="BW5:EH5" si="4">EOMONTH(BV5,1)</f>
        <v>44804</v>
      </c>
      <c r="BX5" s="135">
        <f t="shared" si="4"/>
        <v>44834</v>
      </c>
      <c r="BY5" s="134">
        <f t="shared" si="4"/>
        <v>44865</v>
      </c>
      <c r="BZ5" s="135">
        <f t="shared" si="4"/>
        <v>44895</v>
      </c>
      <c r="CA5" s="134">
        <f t="shared" si="4"/>
        <v>44926</v>
      </c>
      <c r="CB5" s="135">
        <f t="shared" si="4"/>
        <v>44957</v>
      </c>
      <c r="CC5" s="134">
        <f t="shared" si="4"/>
        <v>44985</v>
      </c>
      <c r="CD5" s="135">
        <f t="shared" si="4"/>
        <v>45016</v>
      </c>
      <c r="CE5" s="134">
        <f t="shared" si="4"/>
        <v>45046</v>
      </c>
      <c r="CF5" s="135">
        <f t="shared" si="4"/>
        <v>45077</v>
      </c>
      <c r="CG5" s="134">
        <f t="shared" si="4"/>
        <v>45107</v>
      </c>
      <c r="CH5" s="135">
        <f t="shared" si="4"/>
        <v>45138</v>
      </c>
      <c r="CI5" s="134">
        <f t="shared" si="4"/>
        <v>45169</v>
      </c>
      <c r="CJ5" s="135">
        <f t="shared" si="4"/>
        <v>45199</v>
      </c>
      <c r="CK5" s="134">
        <f t="shared" si="4"/>
        <v>45230</v>
      </c>
      <c r="CL5" s="135">
        <f t="shared" si="4"/>
        <v>45260</v>
      </c>
      <c r="CM5" s="134">
        <f t="shared" si="4"/>
        <v>45291</v>
      </c>
      <c r="CN5" s="135">
        <f t="shared" si="4"/>
        <v>45322</v>
      </c>
      <c r="CO5" s="134">
        <f t="shared" si="4"/>
        <v>45351</v>
      </c>
      <c r="CP5" s="135">
        <f t="shared" si="4"/>
        <v>45382</v>
      </c>
      <c r="CQ5" s="134">
        <f t="shared" si="4"/>
        <v>45412</v>
      </c>
      <c r="CR5" s="135">
        <f t="shared" si="4"/>
        <v>45443</v>
      </c>
      <c r="CS5" s="134">
        <f t="shared" si="4"/>
        <v>45473</v>
      </c>
      <c r="CT5" s="135">
        <f t="shared" si="4"/>
        <v>45504</v>
      </c>
      <c r="CU5" s="134">
        <f t="shared" si="4"/>
        <v>45535</v>
      </c>
      <c r="CV5" s="135">
        <f t="shared" si="4"/>
        <v>45565</v>
      </c>
      <c r="CW5" s="134">
        <f t="shared" si="4"/>
        <v>45596</v>
      </c>
      <c r="CX5" s="135">
        <f t="shared" si="4"/>
        <v>45626</v>
      </c>
      <c r="CY5" s="134">
        <f t="shared" si="4"/>
        <v>45657</v>
      </c>
      <c r="CZ5" s="135">
        <f t="shared" si="4"/>
        <v>45688</v>
      </c>
      <c r="DA5" s="134">
        <f t="shared" si="4"/>
        <v>45716</v>
      </c>
      <c r="DB5" s="135">
        <f t="shared" si="4"/>
        <v>45747</v>
      </c>
      <c r="DC5" s="134">
        <f t="shared" si="4"/>
        <v>45777</v>
      </c>
      <c r="DD5" s="135">
        <f t="shared" si="4"/>
        <v>45808</v>
      </c>
      <c r="DE5" s="134">
        <f t="shared" si="4"/>
        <v>45838</v>
      </c>
      <c r="DF5" s="135">
        <f t="shared" si="4"/>
        <v>45869</v>
      </c>
      <c r="DG5" s="134">
        <f t="shared" si="4"/>
        <v>45900</v>
      </c>
      <c r="DH5" s="135">
        <f t="shared" si="4"/>
        <v>45930</v>
      </c>
      <c r="DI5" s="134">
        <f t="shared" si="4"/>
        <v>45961</v>
      </c>
      <c r="DJ5" s="135">
        <f t="shared" si="4"/>
        <v>45991</v>
      </c>
      <c r="DK5" s="134">
        <f t="shared" si="4"/>
        <v>46022</v>
      </c>
      <c r="DL5" s="135">
        <f t="shared" si="4"/>
        <v>46053</v>
      </c>
      <c r="DM5" s="134">
        <f t="shared" si="4"/>
        <v>46081</v>
      </c>
      <c r="DN5" s="135">
        <f t="shared" si="4"/>
        <v>46112</v>
      </c>
      <c r="DO5" s="134">
        <f t="shared" si="4"/>
        <v>46142</v>
      </c>
      <c r="DP5" s="135">
        <f t="shared" si="4"/>
        <v>46173</v>
      </c>
      <c r="DQ5" s="134">
        <f t="shared" si="4"/>
        <v>46203</v>
      </c>
      <c r="DR5" s="135">
        <f t="shared" si="4"/>
        <v>46234</v>
      </c>
      <c r="DS5" s="134">
        <f t="shared" si="4"/>
        <v>46265</v>
      </c>
      <c r="DT5" s="135">
        <f t="shared" si="4"/>
        <v>46295</v>
      </c>
      <c r="DU5" s="134">
        <f t="shared" si="4"/>
        <v>46326</v>
      </c>
      <c r="DV5" s="135">
        <f t="shared" si="4"/>
        <v>46356</v>
      </c>
      <c r="DW5" s="134">
        <f t="shared" si="4"/>
        <v>46387</v>
      </c>
      <c r="DX5" s="135">
        <f t="shared" si="4"/>
        <v>46418</v>
      </c>
      <c r="DY5" s="134">
        <f t="shared" si="4"/>
        <v>46446</v>
      </c>
      <c r="DZ5" s="135">
        <f t="shared" si="4"/>
        <v>46477</v>
      </c>
      <c r="EA5" s="134">
        <f t="shared" si="4"/>
        <v>46507</v>
      </c>
      <c r="EB5" s="135">
        <f t="shared" si="4"/>
        <v>46538</v>
      </c>
      <c r="EC5" s="134">
        <f t="shared" si="4"/>
        <v>46568</v>
      </c>
      <c r="ED5" s="135">
        <f t="shared" si="4"/>
        <v>46599</v>
      </c>
      <c r="EE5" s="134">
        <f t="shared" si="4"/>
        <v>46630</v>
      </c>
      <c r="EF5" s="135">
        <f t="shared" si="4"/>
        <v>46660</v>
      </c>
      <c r="EG5" s="134">
        <f t="shared" si="4"/>
        <v>46691</v>
      </c>
      <c r="EH5" s="135">
        <f t="shared" si="4"/>
        <v>46721</v>
      </c>
      <c r="EI5" s="134">
        <f t="shared" ref="EI5:GQ5" si="5">EOMONTH(EH5,1)</f>
        <v>46752</v>
      </c>
      <c r="EJ5" s="135">
        <f t="shared" si="5"/>
        <v>46783</v>
      </c>
      <c r="EK5" s="134">
        <f t="shared" si="5"/>
        <v>46812</v>
      </c>
      <c r="EL5" s="135">
        <f t="shared" si="5"/>
        <v>46843</v>
      </c>
      <c r="EM5" s="134">
        <f t="shared" si="5"/>
        <v>46873</v>
      </c>
      <c r="EN5" s="135">
        <f t="shared" si="5"/>
        <v>46904</v>
      </c>
      <c r="EO5" s="134">
        <f t="shared" si="5"/>
        <v>46934</v>
      </c>
      <c r="EP5" s="135">
        <f t="shared" si="5"/>
        <v>46965</v>
      </c>
      <c r="EQ5" s="134">
        <f t="shared" si="5"/>
        <v>46996</v>
      </c>
      <c r="ER5" s="135">
        <f t="shared" si="5"/>
        <v>47026</v>
      </c>
      <c r="ES5" s="134">
        <f t="shared" si="5"/>
        <v>47057</v>
      </c>
      <c r="ET5" s="135">
        <f t="shared" si="5"/>
        <v>47087</v>
      </c>
      <c r="EU5" s="134">
        <f t="shared" si="5"/>
        <v>47118</v>
      </c>
      <c r="EV5" s="135">
        <f t="shared" si="5"/>
        <v>47149</v>
      </c>
      <c r="EW5" s="134">
        <f t="shared" si="5"/>
        <v>47177</v>
      </c>
      <c r="EX5" s="135">
        <f t="shared" si="5"/>
        <v>47208</v>
      </c>
      <c r="EY5" s="134">
        <f t="shared" si="5"/>
        <v>47238</v>
      </c>
      <c r="EZ5" s="135">
        <f t="shared" si="5"/>
        <v>47269</v>
      </c>
      <c r="FA5" s="134">
        <f t="shared" si="5"/>
        <v>47299</v>
      </c>
      <c r="FB5" s="135">
        <f t="shared" si="5"/>
        <v>47330</v>
      </c>
      <c r="FC5" s="134">
        <f t="shared" si="5"/>
        <v>47361</v>
      </c>
      <c r="FD5" s="135">
        <f t="shared" si="5"/>
        <v>47391</v>
      </c>
      <c r="FE5" s="134">
        <f t="shared" si="5"/>
        <v>47422</v>
      </c>
      <c r="FF5" s="135">
        <f t="shared" si="5"/>
        <v>47452</v>
      </c>
      <c r="FG5" s="134">
        <f t="shared" si="5"/>
        <v>47483</v>
      </c>
      <c r="FH5" s="135">
        <f t="shared" si="5"/>
        <v>47514</v>
      </c>
      <c r="FI5" s="134">
        <f t="shared" si="5"/>
        <v>47542</v>
      </c>
      <c r="FJ5" s="135">
        <f t="shared" si="5"/>
        <v>47573</v>
      </c>
      <c r="FK5" s="134">
        <f t="shared" si="5"/>
        <v>47603</v>
      </c>
      <c r="FL5" s="135">
        <f t="shared" si="5"/>
        <v>47634</v>
      </c>
      <c r="FM5" s="134">
        <f t="shared" si="5"/>
        <v>47664</v>
      </c>
      <c r="FN5" s="135">
        <f t="shared" si="5"/>
        <v>47695</v>
      </c>
      <c r="FO5" s="134">
        <f t="shared" si="5"/>
        <v>47726</v>
      </c>
      <c r="FP5" s="135">
        <f t="shared" si="5"/>
        <v>47756</v>
      </c>
      <c r="FQ5" s="134">
        <f t="shared" si="5"/>
        <v>47787</v>
      </c>
      <c r="FR5" s="135">
        <f t="shared" si="5"/>
        <v>47817</v>
      </c>
      <c r="FS5" s="134">
        <f t="shared" si="5"/>
        <v>47848</v>
      </c>
      <c r="FT5" s="135">
        <f t="shared" si="5"/>
        <v>47879</v>
      </c>
      <c r="FU5" s="134">
        <f t="shared" si="5"/>
        <v>47907</v>
      </c>
      <c r="FV5" s="135">
        <f t="shared" si="5"/>
        <v>47938</v>
      </c>
      <c r="FW5" s="134">
        <f t="shared" si="5"/>
        <v>47968</v>
      </c>
      <c r="FX5" s="135">
        <f t="shared" si="5"/>
        <v>47999</v>
      </c>
      <c r="FY5" s="134">
        <f t="shared" si="5"/>
        <v>48029</v>
      </c>
      <c r="FZ5" s="134">
        <f t="shared" si="5"/>
        <v>48060</v>
      </c>
      <c r="GA5" s="135">
        <f t="shared" si="5"/>
        <v>48091</v>
      </c>
      <c r="GB5" s="134">
        <f t="shared" si="5"/>
        <v>48121</v>
      </c>
      <c r="GC5" s="135">
        <f t="shared" si="5"/>
        <v>48152</v>
      </c>
      <c r="GD5" s="134">
        <f t="shared" si="5"/>
        <v>48182</v>
      </c>
      <c r="GE5" s="135">
        <f t="shared" si="5"/>
        <v>48213</v>
      </c>
      <c r="GF5" s="134">
        <f t="shared" si="5"/>
        <v>48244</v>
      </c>
      <c r="GG5" s="135">
        <f t="shared" si="5"/>
        <v>48273</v>
      </c>
      <c r="GH5" s="134">
        <f t="shared" si="5"/>
        <v>48304</v>
      </c>
      <c r="GI5" s="135">
        <f t="shared" si="5"/>
        <v>48334</v>
      </c>
      <c r="GJ5" s="134">
        <f t="shared" si="5"/>
        <v>48365</v>
      </c>
      <c r="GK5" s="135">
        <f t="shared" si="5"/>
        <v>48395</v>
      </c>
      <c r="GL5" s="134">
        <f t="shared" si="5"/>
        <v>48426</v>
      </c>
      <c r="GM5" s="135">
        <f t="shared" si="5"/>
        <v>48457</v>
      </c>
      <c r="GN5" s="134">
        <f t="shared" si="5"/>
        <v>48487</v>
      </c>
      <c r="GO5" s="135">
        <f t="shared" si="5"/>
        <v>48518</v>
      </c>
      <c r="GP5" s="134">
        <f t="shared" si="5"/>
        <v>48548</v>
      </c>
      <c r="GQ5" s="135">
        <f t="shared" si="5"/>
        <v>48579</v>
      </c>
      <c r="GR5" s="136" t="s">
        <v>232</v>
      </c>
      <c r="GS5" s="137"/>
    </row>
    <row r="6" spans="1:201" s="124" customFormat="1" x14ac:dyDescent="0.7">
      <c r="B6" s="138"/>
      <c r="C6" s="139"/>
      <c r="D6" s="139"/>
      <c r="E6" s="139"/>
      <c r="F6" s="128"/>
      <c r="G6" s="140"/>
      <c r="H6" s="139"/>
      <c r="I6" s="139"/>
      <c r="J6" s="139"/>
      <c r="K6" s="139"/>
      <c r="L6" s="139"/>
      <c r="M6" s="139"/>
      <c r="N6" s="139"/>
      <c r="O6" s="139"/>
      <c r="P6" s="139"/>
      <c r="Q6" s="139"/>
      <c r="R6" s="139"/>
      <c r="S6" s="139"/>
      <c r="T6" s="139"/>
      <c r="U6" s="139"/>
      <c r="V6" s="139"/>
      <c r="W6" s="139"/>
      <c r="X6" s="139"/>
      <c r="Y6" s="139"/>
      <c r="Z6" s="139"/>
      <c r="AA6" s="139"/>
      <c r="AB6" s="139"/>
      <c r="AC6" s="139"/>
      <c r="AD6" s="139"/>
      <c r="AE6" s="139"/>
      <c r="AF6" s="139"/>
      <c r="AG6" s="139"/>
      <c r="AH6" s="139"/>
      <c r="AI6" s="139"/>
      <c r="AJ6" s="139"/>
      <c r="AK6" s="139"/>
      <c r="AL6" s="139"/>
      <c r="AM6" s="139"/>
      <c r="AN6" s="139"/>
      <c r="AO6" s="139"/>
      <c r="AP6" s="139"/>
      <c r="AQ6" s="139"/>
      <c r="AR6" s="139"/>
      <c r="AS6" s="139"/>
      <c r="AT6" s="139"/>
      <c r="AU6" s="139"/>
      <c r="AV6" s="139"/>
      <c r="AW6" s="139"/>
      <c r="AX6" s="139"/>
      <c r="AY6" s="139"/>
      <c r="AZ6" s="139"/>
      <c r="BA6" s="139"/>
      <c r="BB6" s="139"/>
      <c r="BC6" s="139"/>
      <c r="BD6" s="139"/>
      <c r="BE6" s="139"/>
      <c r="BF6" s="139"/>
      <c r="BG6" s="139"/>
      <c r="BH6" s="139"/>
      <c r="BI6" s="139"/>
      <c r="BJ6" s="139"/>
      <c r="BK6" s="139"/>
      <c r="BL6" s="139"/>
      <c r="BM6" s="139"/>
      <c r="BN6" s="139"/>
      <c r="BO6" s="139"/>
      <c r="BP6" s="139"/>
      <c r="BQ6" s="139"/>
      <c r="BR6" s="139"/>
      <c r="BS6" s="139"/>
      <c r="BT6" s="139"/>
      <c r="BU6" s="139"/>
      <c r="BV6" s="139"/>
      <c r="BW6" s="139"/>
      <c r="BX6" s="139"/>
      <c r="BY6" s="139"/>
      <c r="BZ6" s="139"/>
      <c r="CA6" s="139"/>
      <c r="CB6" s="139"/>
      <c r="CC6" s="139"/>
      <c r="CD6" s="139"/>
      <c r="CE6" s="139"/>
      <c r="CF6" s="139"/>
      <c r="CG6" s="139"/>
      <c r="CH6" s="139"/>
      <c r="CI6" s="139"/>
      <c r="CJ6" s="139"/>
      <c r="CK6" s="139"/>
      <c r="CL6" s="139"/>
      <c r="CM6" s="139"/>
      <c r="CN6" s="139"/>
      <c r="CO6" s="139"/>
      <c r="CP6" s="139"/>
      <c r="CQ6" s="139"/>
      <c r="CR6" s="139"/>
      <c r="CS6" s="139"/>
      <c r="CT6" s="139"/>
      <c r="CU6" s="139"/>
      <c r="CV6" s="139"/>
      <c r="CW6" s="139"/>
      <c r="CX6" s="139"/>
      <c r="CY6" s="139"/>
      <c r="CZ6" s="139"/>
      <c r="DA6" s="139"/>
      <c r="DB6" s="139"/>
      <c r="DC6" s="139"/>
      <c r="DD6" s="139"/>
      <c r="DE6" s="139"/>
      <c r="DF6" s="139"/>
      <c r="DG6" s="139"/>
      <c r="DH6" s="139"/>
      <c r="DI6" s="139"/>
      <c r="DJ6" s="139"/>
      <c r="DK6" s="139"/>
      <c r="DL6" s="139"/>
      <c r="DM6" s="139"/>
      <c r="DN6" s="139"/>
      <c r="DO6" s="139"/>
      <c r="DP6" s="139"/>
      <c r="DQ6" s="139"/>
      <c r="DR6" s="139"/>
      <c r="DS6" s="139"/>
      <c r="DT6" s="139"/>
      <c r="DU6" s="139"/>
      <c r="DV6" s="139"/>
      <c r="DW6" s="139"/>
      <c r="DX6" s="139"/>
      <c r="DY6" s="139"/>
      <c r="DZ6" s="139"/>
      <c r="EA6" s="139"/>
      <c r="EB6" s="139"/>
      <c r="EC6" s="139"/>
      <c r="ED6" s="139"/>
      <c r="EE6" s="139"/>
      <c r="EF6" s="139"/>
      <c r="EG6" s="139"/>
      <c r="EH6" s="139"/>
      <c r="EI6" s="139"/>
      <c r="EJ6" s="139"/>
      <c r="EK6" s="139"/>
      <c r="EL6" s="139"/>
      <c r="EM6" s="139"/>
      <c r="EN6" s="139"/>
      <c r="EO6" s="139"/>
      <c r="EP6" s="139"/>
      <c r="EQ6" s="139"/>
      <c r="ER6" s="139"/>
      <c r="ES6" s="139"/>
      <c r="ET6" s="139"/>
      <c r="EU6" s="139"/>
      <c r="EV6" s="139"/>
      <c r="EW6" s="139"/>
      <c r="EX6" s="139"/>
      <c r="EY6" s="139"/>
      <c r="EZ6" s="139"/>
      <c r="FA6" s="139"/>
      <c r="FB6" s="139"/>
      <c r="FC6" s="139"/>
      <c r="FD6" s="139"/>
      <c r="FE6" s="139"/>
      <c r="FF6" s="139"/>
      <c r="FG6" s="139"/>
      <c r="FH6" s="139"/>
      <c r="FI6" s="139"/>
      <c r="FJ6" s="139"/>
      <c r="FK6" s="139"/>
      <c r="FL6" s="139"/>
      <c r="FM6" s="139"/>
      <c r="FN6" s="139"/>
      <c r="FO6" s="139"/>
      <c r="FP6" s="139"/>
      <c r="FQ6" s="139"/>
      <c r="FR6" s="139"/>
      <c r="FS6" s="139"/>
      <c r="FT6" s="139"/>
      <c r="FU6" s="139"/>
      <c r="FV6" s="139"/>
      <c r="FW6" s="139"/>
      <c r="FX6" s="139"/>
      <c r="FY6" s="139"/>
      <c r="FZ6" s="139"/>
      <c r="GA6" s="139"/>
      <c r="GB6" s="139"/>
      <c r="GC6" s="139"/>
      <c r="GD6" s="139"/>
      <c r="GE6" s="139"/>
      <c r="GF6" s="139"/>
      <c r="GG6" s="139"/>
      <c r="GH6" s="139"/>
      <c r="GI6" s="139"/>
      <c r="GJ6" s="139"/>
      <c r="GK6" s="139"/>
      <c r="GL6" s="139"/>
      <c r="GM6" s="139"/>
      <c r="GN6" s="139"/>
      <c r="GO6" s="139"/>
      <c r="GP6" s="139"/>
      <c r="GQ6" s="139"/>
      <c r="GR6" s="141"/>
      <c r="GS6" s="137"/>
    </row>
    <row r="7" spans="1:201" s="133" customFormat="1" x14ac:dyDescent="0.7">
      <c r="A7" s="142" t="s">
        <v>235</v>
      </c>
      <c r="B7" s="143"/>
      <c r="C7" s="144"/>
      <c r="D7" s="145"/>
      <c r="E7" s="146"/>
      <c r="F7" s="147"/>
      <c r="G7" s="147"/>
      <c r="H7" s="147"/>
      <c r="I7" s="147"/>
      <c r="J7" s="147"/>
      <c r="K7" s="147"/>
      <c r="L7" s="147"/>
      <c r="M7" s="147"/>
      <c r="N7" s="147"/>
      <c r="O7" s="147"/>
      <c r="P7" s="147"/>
      <c r="Q7" s="147"/>
      <c r="R7" s="147"/>
      <c r="S7" s="147"/>
      <c r="T7" s="147"/>
      <c r="U7" s="147"/>
      <c r="V7" s="147"/>
      <c r="W7" s="147"/>
      <c r="X7" s="147"/>
      <c r="Y7" s="147"/>
      <c r="Z7" s="147"/>
      <c r="AA7" s="147"/>
      <c r="AB7" s="147"/>
      <c r="AC7" s="147"/>
      <c r="AD7" s="147"/>
      <c r="AE7" s="147"/>
      <c r="AF7" s="147"/>
      <c r="AG7" s="147"/>
      <c r="AH7" s="147"/>
      <c r="AI7" s="147"/>
      <c r="AJ7" s="147"/>
      <c r="AK7" s="147"/>
      <c r="AL7" s="147"/>
      <c r="AM7" s="147"/>
      <c r="AN7" s="147"/>
      <c r="AO7" s="147"/>
      <c r="AP7" s="147"/>
      <c r="AQ7" s="147"/>
      <c r="AR7" s="147"/>
      <c r="AS7" s="147"/>
      <c r="AT7" s="147"/>
      <c r="AU7" s="147"/>
      <c r="AV7" s="147"/>
      <c r="AW7" s="147"/>
      <c r="AX7" s="147"/>
      <c r="AY7" s="147"/>
      <c r="AZ7" s="147"/>
      <c r="BA7" s="147"/>
      <c r="BB7" s="147"/>
      <c r="BC7" s="147"/>
      <c r="BD7" s="147"/>
      <c r="BE7" s="147"/>
      <c r="BF7" s="147"/>
      <c r="BG7" s="147"/>
      <c r="BH7" s="147"/>
      <c r="BI7" s="147"/>
      <c r="BJ7" s="147"/>
      <c r="BK7" s="147"/>
      <c r="BL7" s="147"/>
      <c r="BM7" s="147"/>
      <c r="BN7" s="147"/>
      <c r="BO7" s="147"/>
      <c r="BP7" s="147"/>
      <c r="BQ7" s="147"/>
      <c r="BR7" s="147"/>
      <c r="BS7" s="147"/>
      <c r="BT7" s="147"/>
      <c r="BU7" s="147"/>
      <c r="BV7" s="147"/>
      <c r="BW7" s="147"/>
      <c r="BX7" s="147"/>
      <c r="BY7" s="147"/>
      <c r="BZ7" s="147"/>
      <c r="CA7" s="147"/>
      <c r="CB7" s="147"/>
      <c r="CC7" s="147"/>
      <c r="CD7" s="147"/>
      <c r="CE7" s="147"/>
      <c r="CF7" s="147"/>
      <c r="CG7" s="147"/>
      <c r="CH7" s="147"/>
      <c r="CI7" s="147"/>
      <c r="CJ7" s="147"/>
      <c r="CK7" s="147"/>
      <c r="CL7" s="147"/>
      <c r="CM7" s="147"/>
      <c r="CN7" s="147"/>
      <c r="CO7" s="147"/>
      <c r="CP7" s="147"/>
      <c r="CQ7" s="147"/>
      <c r="CR7" s="147"/>
      <c r="CS7" s="147"/>
      <c r="CT7" s="147"/>
      <c r="CU7" s="147"/>
      <c r="CV7" s="147"/>
      <c r="CW7" s="147"/>
      <c r="CX7" s="147"/>
      <c r="CY7" s="147"/>
      <c r="CZ7" s="147"/>
      <c r="DA7" s="147"/>
      <c r="DB7" s="147"/>
      <c r="DC7" s="147"/>
      <c r="DD7" s="147"/>
      <c r="DE7" s="147"/>
      <c r="DF7" s="147"/>
      <c r="DG7" s="147"/>
      <c r="DH7" s="147"/>
      <c r="DI7" s="147"/>
      <c r="DJ7" s="147"/>
      <c r="DK7" s="147"/>
      <c r="DL7" s="147"/>
      <c r="DM7" s="147"/>
      <c r="DN7" s="147"/>
      <c r="DO7" s="147"/>
      <c r="DP7" s="147"/>
      <c r="DQ7" s="147"/>
      <c r="DR7" s="147"/>
      <c r="DS7" s="147"/>
      <c r="DT7" s="147"/>
      <c r="DU7" s="147"/>
      <c r="DV7" s="147"/>
      <c r="DW7" s="147"/>
      <c r="DX7" s="147"/>
      <c r="DY7" s="147"/>
      <c r="DZ7" s="147"/>
      <c r="EA7" s="147"/>
      <c r="EB7" s="147"/>
      <c r="EC7" s="147"/>
      <c r="ED7" s="147"/>
      <c r="EE7" s="147"/>
      <c r="EF7" s="147"/>
      <c r="EG7" s="147"/>
      <c r="EH7" s="147"/>
      <c r="EI7" s="147"/>
      <c r="EJ7" s="147"/>
      <c r="EK7" s="147"/>
      <c r="EL7" s="147"/>
      <c r="EM7" s="147"/>
      <c r="EN7" s="147"/>
      <c r="EO7" s="147"/>
      <c r="EP7" s="147"/>
      <c r="EQ7" s="147"/>
      <c r="ER7" s="147"/>
      <c r="ES7" s="147"/>
      <c r="ET7" s="147"/>
      <c r="EU7" s="147"/>
      <c r="EV7" s="147"/>
      <c r="EW7" s="147"/>
      <c r="EX7" s="147"/>
      <c r="EY7" s="147"/>
      <c r="EZ7" s="147"/>
      <c r="FA7" s="147"/>
      <c r="FB7" s="147"/>
      <c r="FC7" s="147"/>
      <c r="FD7" s="147"/>
      <c r="FE7" s="147"/>
      <c r="FF7" s="147"/>
      <c r="FG7" s="147"/>
      <c r="FH7" s="147"/>
      <c r="FI7" s="147"/>
      <c r="FJ7" s="147"/>
      <c r="FK7" s="147"/>
      <c r="FL7" s="147"/>
      <c r="FM7" s="147"/>
      <c r="FN7" s="147"/>
      <c r="FO7" s="147"/>
      <c r="FP7" s="147"/>
      <c r="FQ7" s="147"/>
      <c r="FR7" s="147"/>
      <c r="FS7" s="147"/>
      <c r="FT7" s="147"/>
      <c r="FU7" s="147"/>
      <c r="FV7" s="147"/>
      <c r="FW7" s="147"/>
      <c r="FX7" s="147"/>
      <c r="FY7" s="147"/>
      <c r="FZ7" s="147"/>
      <c r="GA7" s="147"/>
      <c r="GB7" s="147"/>
      <c r="GC7" s="147"/>
      <c r="GD7" s="147"/>
      <c r="GE7" s="147"/>
      <c r="GF7" s="147"/>
      <c r="GG7" s="147"/>
      <c r="GH7" s="147"/>
      <c r="GI7" s="147"/>
      <c r="GJ7" s="147"/>
      <c r="GK7" s="147"/>
      <c r="GL7" s="147"/>
      <c r="GM7" s="147"/>
      <c r="GN7" s="147"/>
      <c r="GO7" s="147"/>
      <c r="GP7" s="147"/>
      <c r="GQ7" s="147"/>
      <c r="GR7" s="148"/>
    </row>
    <row r="8" spans="1:201" s="124" customFormat="1" ht="15" customHeight="1" x14ac:dyDescent="0.7">
      <c r="B8" s="138"/>
      <c r="C8" s="139"/>
      <c r="D8" s="139"/>
      <c r="E8" s="139"/>
      <c r="F8" s="128"/>
      <c r="G8" s="140"/>
      <c r="H8" s="139"/>
      <c r="I8" s="139"/>
      <c r="J8" s="139"/>
      <c r="K8" s="139"/>
      <c r="L8" s="139"/>
      <c r="M8" s="139"/>
      <c r="N8" s="139"/>
      <c r="O8" s="139"/>
      <c r="P8" s="139"/>
      <c r="Q8" s="139"/>
      <c r="R8" s="139"/>
      <c r="S8" s="139"/>
      <c r="T8" s="139"/>
      <c r="U8" s="139"/>
      <c r="V8" s="139"/>
      <c r="W8" s="139"/>
      <c r="X8" s="139"/>
      <c r="Y8" s="139"/>
      <c r="Z8" s="139"/>
      <c r="AA8" s="139"/>
      <c r="AB8" s="139"/>
      <c r="AC8" s="139"/>
      <c r="AD8" s="139"/>
      <c r="AE8" s="139"/>
      <c r="AF8" s="139"/>
      <c r="AG8" s="139"/>
      <c r="AH8" s="139"/>
      <c r="AI8" s="139"/>
      <c r="AJ8" s="139"/>
      <c r="AK8" s="139"/>
      <c r="AL8" s="139"/>
      <c r="AM8" s="139"/>
      <c r="AN8" s="139"/>
      <c r="AO8" s="139"/>
      <c r="AP8" s="139"/>
      <c r="AQ8" s="139"/>
      <c r="AR8" s="139"/>
      <c r="AS8" s="139"/>
      <c r="AT8" s="139"/>
      <c r="AU8" s="139"/>
      <c r="AV8" s="139"/>
      <c r="AW8" s="139"/>
      <c r="AX8" s="139"/>
      <c r="AY8" s="139"/>
      <c r="AZ8" s="139"/>
      <c r="BA8" s="139"/>
      <c r="BB8" s="139"/>
      <c r="BC8" s="139"/>
      <c r="BD8" s="139"/>
      <c r="BE8" s="139"/>
      <c r="BF8" s="139"/>
      <c r="BG8" s="139"/>
      <c r="BH8" s="139"/>
      <c r="BI8" s="139"/>
      <c r="BJ8" s="139"/>
      <c r="BK8" s="139"/>
      <c r="BL8" s="139"/>
      <c r="BM8" s="139"/>
      <c r="BN8" s="139"/>
      <c r="BO8" s="139"/>
      <c r="BP8" s="139"/>
      <c r="BQ8" s="139"/>
      <c r="BR8" s="139"/>
      <c r="BS8" s="139"/>
      <c r="BT8" s="139"/>
      <c r="BU8" s="139"/>
      <c r="BV8" s="139"/>
      <c r="BW8" s="139"/>
      <c r="BX8" s="139"/>
      <c r="BY8" s="139"/>
      <c r="BZ8" s="139"/>
      <c r="CA8" s="139"/>
      <c r="CB8" s="139"/>
      <c r="CC8" s="139"/>
      <c r="CD8" s="139"/>
      <c r="CE8" s="139"/>
      <c r="CF8" s="139"/>
      <c r="CG8" s="139"/>
      <c r="CH8" s="139"/>
      <c r="CI8" s="139"/>
      <c r="CJ8" s="139"/>
      <c r="CK8" s="139"/>
      <c r="CL8" s="139"/>
      <c r="CM8" s="139"/>
      <c r="CN8" s="139"/>
      <c r="CO8" s="139"/>
      <c r="CP8" s="139"/>
      <c r="CQ8" s="139"/>
      <c r="CR8" s="139"/>
      <c r="CS8" s="139"/>
      <c r="CT8" s="139"/>
      <c r="CU8" s="139"/>
      <c r="CV8" s="139"/>
      <c r="CW8" s="139"/>
      <c r="CX8" s="139"/>
      <c r="CY8" s="139"/>
      <c r="CZ8" s="139"/>
      <c r="DA8" s="139"/>
      <c r="DB8" s="139"/>
      <c r="DC8" s="139"/>
      <c r="DD8" s="139"/>
      <c r="DE8" s="139"/>
      <c r="DF8" s="139"/>
      <c r="DG8" s="139"/>
      <c r="DH8" s="139"/>
      <c r="DI8" s="139"/>
      <c r="DJ8" s="139"/>
      <c r="DK8" s="139"/>
      <c r="DL8" s="139"/>
      <c r="DM8" s="139"/>
      <c r="DN8" s="139"/>
      <c r="DO8" s="139"/>
      <c r="DP8" s="139"/>
      <c r="DQ8" s="139"/>
      <c r="DR8" s="139"/>
      <c r="DS8" s="139"/>
      <c r="DT8" s="139"/>
      <c r="DU8" s="139"/>
      <c r="DV8" s="139"/>
      <c r="DW8" s="139"/>
      <c r="DX8" s="139"/>
      <c r="DY8" s="139"/>
      <c r="DZ8" s="139"/>
      <c r="EA8" s="139"/>
      <c r="EB8" s="139"/>
      <c r="EC8" s="139"/>
      <c r="ED8" s="139"/>
      <c r="EE8" s="139"/>
      <c r="EF8" s="139"/>
      <c r="EG8" s="139"/>
      <c r="EH8" s="139"/>
      <c r="EI8" s="139"/>
      <c r="EJ8" s="139"/>
      <c r="EK8" s="139"/>
      <c r="EL8" s="139"/>
      <c r="EM8" s="139"/>
      <c r="EN8" s="139"/>
      <c r="EO8" s="139"/>
      <c r="EP8" s="139"/>
      <c r="EQ8" s="139"/>
      <c r="ER8" s="139"/>
      <c r="ES8" s="139"/>
      <c r="ET8" s="139"/>
      <c r="EU8" s="139"/>
      <c r="EV8" s="139"/>
      <c r="EW8" s="139"/>
      <c r="EX8" s="139"/>
      <c r="EY8" s="139"/>
      <c r="EZ8" s="139"/>
      <c r="FA8" s="139"/>
      <c r="FB8" s="139"/>
      <c r="FC8" s="139"/>
      <c r="FD8" s="139"/>
      <c r="FE8" s="139"/>
      <c r="FF8" s="139"/>
      <c r="FG8" s="139"/>
      <c r="FH8" s="139"/>
      <c r="FI8" s="139"/>
      <c r="FJ8" s="139"/>
      <c r="FK8" s="139"/>
      <c r="FL8" s="139"/>
      <c r="FM8" s="139"/>
      <c r="FN8" s="139"/>
      <c r="FO8" s="139"/>
      <c r="FP8" s="139"/>
      <c r="FQ8" s="139"/>
      <c r="FR8" s="139"/>
      <c r="FS8" s="139"/>
      <c r="FT8" s="139"/>
      <c r="FU8" s="139"/>
      <c r="FV8" s="139"/>
      <c r="FW8" s="139"/>
      <c r="FX8" s="139"/>
      <c r="FY8" s="139"/>
      <c r="FZ8" s="139"/>
      <c r="GA8" s="139"/>
      <c r="GB8" s="139"/>
      <c r="GC8" s="139"/>
      <c r="GD8" s="139"/>
      <c r="GE8" s="139"/>
      <c r="GF8" s="139"/>
      <c r="GG8" s="139"/>
      <c r="GH8" s="139"/>
      <c r="GI8" s="139"/>
      <c r="GJ8" s="139"/>
      <c r="GK8" s="139"/>
      <c r="GL8" s="139"/>
      <c r="GM8" s="139"/>
      <c r="GN8" s="139"/>
      <c r="GO8" s="139"/>
      <c r="GP8" s="139"/>
      <c r="GQ8" s="139"/>
      <c r="GR8" s="141"/>
      <c r="GS8" s="137"/>
    </row>
    <row r="9" spans="1:201" s="124" customFormat="1" ht="15" customHeight="1" x14ac:dyDescent="0.7">
      <c r="A9" s="124" t="s">
        <v>251</v>
      </c>
      <c r="D9" s="129"/>
      <c r="F9" s="133"/>
      <c r="G9" s="149">
        <f ca="1">+SUM(I9:GQ9)</f>
        <v>1613526580.0934651</v>
      </c>
      <c r="H9" s="133"/>
      <c r="I9" s="268">
        <f ca="1">'Liq Output'!O70+I16</f>
        <v>0</v>
      </c>
      <c r="J9" s="268">
        <f ca="1">'Liq Output'!P70+J16</f>
        <v>0</v>
      </c>
      <c r="K9" s="268">
        <f ca="1">'Liq Output'!Q70+K16</f>
        <v>0</v>
      </c>
      <c r="L9" s="268">
        <f ca="1">'Liq Output'!R70+L16</f>
        <v>0</v>
      </c>
      <c r="M9" s="268">
        <f ca="1">'Liq Output'!S70+M16</f>
        <v>0</v>
      </c>
      <c r="N9" s="268">
        <f ca="1">'Liq Output'!T70+N16</f>
        <v>0</v>
      </c>
      <c r="O9" s="268">
        <f ca="1">'Liq Output'!U70+O16</f>
        <v>0</v>
      </c>
      <c r="P9" s="268">
        <f ca="1">'Liq Output'!V70+P16</f>
        <v>2503659.018536143</v>
      </c>
      <c r="Q9" s="268">
        <f ca="1">'Liq Output'!W70+Q16</f>
        <v>0</v>
      </c>
      <c r="R9" s="268">
        <f ca="1">'Liq Output'!X70+R16</f>
        <v>0</v>
      </c>
      <c r="S9" s="268">
        <f ca="1">'Liq Output'!Y70+S16</f>
        <v>6840108.8226193087</v>
      </c>
      <c r="T9" s="268">
        <f ca="1">'Liq Output'!Z70+T16</f>
        <v>0</v>
      </c>
      <c r="U9" s="268">
        <f ca="1">'Liq Output'!AA70+U16</f>
        <v>0</v>
      </c>
      <c r="V9" s="268">
        <f ca="1">'Liq Output'!AB70+V16</f>
        <v>9437846.3032676484</v>
      </c>
      <c r="W9" s="268">
        <f ca="1">'Liq Output'!AC70+W16</f>
        <v>0</v>
      </c>
      <c r="X9" s="268">
        <f ca="1">'Liq Output'!AD70+X16</f>
        <v>0</v>
      </c>
      <c r="Y9" s="268">
        <f ca="1">'Liq Output'!AE70+Y16</f>
        <v>11691773.617201325</v>
      </c>
      <c r="Z9" s="268">
        <f ca="1">'Liq Output'!AF70+Z16</f>
        <v>0</v>
      </c>
      <c r="AA9" s="268">
        <f ca="1">'Liq Output'!AG70+AA16</f>
        <v>0</v>
      </c>
      <c r="AB9" s="268">
        <f ca="1">'Liq Output'!AH70+AB16</f>
        <v>12362670.730824038</v>
      </c>
      <c r="AC9" s="268">
        <f ca="1">'Liq Output'!AI70+AC16</f>
        <v>0</v>
      </c>
      <c r="AD9" s="268">
        <f ca="1">'Liq Output'!AJ70+AD16</f>
        <v>0</v>
      </c>
      <c r="AE9" s="268">
        <f ca="1">'Liq Output'!AK70+AE16</f>
        <v>14700542.86289157</v>
      </c>
      <c r="AF9" s="268">
        <f ca="1">'Liq Output'!AL70+AF16</f>
        <v>0</v>
      </c>
      <c r="AG9" s="268">
        <f ca="1">'Liq Output'!AM70+AG16</f>
        <v>0</v>
      </c>
      <c r="AH9" s="268">
        <f ca="1">'Liq Output'!AN70+AH16</f>
        <v>17474171.587062337</v>
      </c>
      <c r="AI9" s="268">
        <f ca="1">'Liq Output'!AO70+AI16</f>
        <v>0</v>
      </c>
      <c r="AJ9" s="268">
        <f ca="1">'Liq Output'!AP70+AJ16</f>
        <v>0</v>
      </c>
      <c r="AK9" s="268">
        <f ca="1">'Liq Output'!AQ70+AK16</f>
        <v>19868419.817985274</v>
      </c>
      <c r="AL9" s="268">
        <f ca="1">'Liq Output'!AR70+AL16</f>
        <v>0</v>
      </c>
      <c r="AM9" s="268">
        <f ca="1">'Liq Output'!AS70+AM16</f>
        <v>0</v>
      </c>
      <c r="AN9" s="268">
        <f ca="1">'Liq Output'!AT70+AN16</f>
        <v>21881977.69428904</v>
      </c>
      <c r="AO9" s="268">
        <f ca="1">'Liq Output'!AU70+AO16</f>
        <v>0</v>
      </c>
      <c r="AP9" s="268">
        <f ca="1">'Liq Output'!AV70+AP16</f>
        <v>0</v>
      </c>
      <c r="AQ9" s="268">
        <f ca="1">'Liq Output'!AW70+AQ16</f>
        <v>21450710.554289043</v>
      </c>
      <c r="AR9" s="268">
        <f ca="1">'Liq Output'!AX70+AR16</f>
        <v>0</v>
      </c>
      <c r="AS9" s="268">
        <f ca="1">'Liq Output'!AY70+AS16</f>
        <v>0</v>
      </c>
      <c r="AT9" s="268">
        <f ca="1">'Liq Output'!AZ70+AT16</f>
        <v>22014064.423046514</v>
      </c>
      <c r="AU9" s="268">
        <f ca="1">'Liq Output'!BA70+AU16</f>
        <v>0</v>
      </c>
      <c r="AV9" s="268">
        <f ca="1">'Liq Output'!BB70+AV16</f>
        <v>0</v>
      </c>
      <c r="AW9" s="268">
        <f ca="1">'Liq Output'!BC70+AW16</f>
        <v>22126103.35233584</v>
      </c>
      <c r="AX9" s="268">
        <f ca="1">'Liq Output'!BD70+AX16</f>
        <v>0</v>
      </c>
      <c r="AY9" s="268">
        <f ca="1">'Liq Output'!BE70+AY16</f>
        <v>0</v>
      </c>
      <c r="AZ9" s="268">
        <f ca="1">'Liq Output'!BF70+AZ16</f>
        <v>21387943.381980497</v>
      </c>
      <c r="BA9" s="268">
        <f ca="1">'Liq Output'!BG70+BA16</f>
        <v>0</v>
      </c>
      <c r="BB9" s="268">
        <f ca="1">'Liq Output'!BH70+BB16</f>
        <v>0</v>
      </c>
      <c r="BC9" s="268">
        <f ca="1">'Liq Output'!BI70+BC16</f>
        <v>19846469.778479744</v>
      </c>
      <c r="BD9" s="268">
        <f ca="1">'Liq Output'!BJ70+BD16</f>
        <v>0</v>
      </c>
      <c r="BE9" s="268">
        <f ca="1">'Liq Output'!BK70+BE16</f>
        <v>0</v>
      </c>
      <c r="BF9" s="268">
        <f ca="1">'Liq Output'!BL70+BF16</f>
        <v>20223018.845640469</v>
      </c>
      <c r="BG9" s="268">
        <f ca="1">'Liq Output'!BM70+BG16</f>
        <v>0</v>
      </c>
      <c r="BH9" s="268">
        <f ca="1">'Liq Output'!BN70+BH16</f>
        <v>0</v>
      </c>
      <c r="BI9" s="268">
        <f ca="1">'Liq Output'!BO70+BI16</f>
        <v>20590904.700846698</v>
      </c>
      <c r="BJ9" s="268">
        <f ca="1">'Liq Output'!BP70+BJ16</f>
        <v>0</v>
      </c>
      <c r="BK9" s="268">
        <f ca="1">'Liq Output'!BQ70+BK16</f>
        <v>0</v>
      </c>
      <c r="BL9" s="268">
        <f ca="1">'Liq Output'!BR70+BL16</f>
        <v>20503408.210797049</v>
      </c>
      <c r="BM9" s="268">
        <f ca="1">'Liq Output'!BS70+BM16</f>
        <v>0</v>
      </c>
      <c r="BN9" s="268">
        <f ca="1">'Liq Output'!BT70+BN16</f>
        <v>0</v>
      </c>
      <c r="BO9" s="268">
        <f ca="1">'Liq Output'!BU70+BO16</f>
        <v>20747857.387241945</v>
      </c>
      <c r="BP9" s="268">
        <f ca="1">'Liq Output'!BV70+BP16</f>
        <v>0</v>
      </c>
      <c r="BQ9" s="268">
        <f ca="1">'Liq Output'!BW70+BQ16</f>
        <v>0</v>
      </c>
      <c r="BR9" s="268">
        <f ca="1">'Liq Output'!BX70+BR16</f>
        <v>21230277.443659049</v>
      </c>
      <c r="BS9" s="268">
        <f ca="1">'Liq Output'!BY70+BS16</f>
        <v>0</v>
      </c>
      <c r="BT9" s="268">
        <f ca="1">'Liq Output'!BZ70+BT16</f>
        <v>0</v>
      </c>
      <c r="BU9" s="268">
        <f ca="1">'Liq Output'!CA70+BU16</f>
        <v>22049538.315158159</v>
      </c>
      <c r="BV9" s="268">
        <f ca="1">'Liq Output'!CB70+BV16</f>
        <v>0</v>
      </c>
      <c r="BW9" s="268">
        <f ca="1">'Liq Output'!CC70+BW16</f>
        <v>0</v>
      </c>
      <c r="BX9" s="268">
        <f ca="1">'Liq Output'!CD70+BX16</f>
        <v>21364754.165453721</v>
      </c>
      <c r="BY9" s="268">
        <f ca="1">'Liq Output'!CE70+BY16</f>
        <v>0</v>
      </c>
      <c r="BZ9" s="268">
        <f ca="1">'Liq Output'!CF70+BZ16</f>
        <v>0</v>
      </c>
      <c r="CA9" s="268">
        <f ca="1">'Liq Output'!CG70+CA16</f>
        <v>21053167.737700023</v>
      </c>
      <c r="CB9" s="268">
        <f ca="1">'Liq Output'!CH70+CB16</f>
        <v>0</v>
      </c>
      <c r="CC9" s="268">
        <f ca="1">'Liq Output'!CI70+CC16</f>
        <v>0</v>
      </c>
      <c r="CD9" s="268">
        <f ca="1">'Liq Output'!CJ70+CD16</f>
        <v>20995489.774357654</v>
      </c>
      <c r="CE9" s="268">
        <f ca="1">'Liq Output'!CK70+CE16</f>
        <v>0</v>
      </c>
      <c r="CF9" s="268">
        <f ca="1">'Liq Output'!CL70+CF16</f>
        <v>0</v>
      </c>
      <c r="CG9" s="268">
        <f ca="1">'Liq Output'!CM70+CG16</f>
        <v>21861635.123234216</v>
      </c>
      <c r="CH9" s="268">
        <f ca="1">'Liq Output'!CN70+CH16</f>
        <v>0</v>
      </c>
      <c r="CI9" s="268">
        <f ca="1">'Liq Output'!CO70+CI16</f>
        <v>0</v>
      </c>
      <c r="CJ9" s="268">
        <f ca="1">'Liq Output'!CP70+CJ16</f>
        <v>20955014.527605049</v>
      </c>
      <c r="CK9" s="268">
        <f ca="1">'Liq Output'!CQ70+CK16</f>
        <v>0</v>
      </c>
      <c r="CL9" s="268">
        <f ca="1">'Liq Output'!CR70+CL16</f>
        <v>0</v>
      </c>
      <c r="CM9" s="268">
        <f ca="1">'Liq Output'!CS70+CM16</f>
        <v>20089707.162800774</v>
      </c>
      <c r="CN9" s="268">
        <f ca="1">'Liq Output'!CT70+CN16</f>
        <v>0</v>
      </c>
      <c r="CO9" s="268">
        <f ca="1">'Liq Output'!CU70+CO16</f>
        <v>0</v>
      </c>
      <c r="CP9" s="268">
        <f ca="1">'Liq Output'!CV70+CP16</f>
        <v>20296140.904303312</v>
      </c>
      <c r="CQ9" s="268">
        <f ca="1">'Liq Output'!CW70+CQ16</f>
        <v>0</v>
      </c>
      <c r="CR9" s="268">
        <f ca="1">'Liq Output'!CX70+CR16</f>
        <v>0</v>
      </c>
      <c r="CS9" s="268">
        <f ca="1">'Liq Output'!CY70+CS16</f>
        <v>20101252.609646037</v>
      </c>
      <c r="CT9" s="268">
        <f ca="1">'Liq Output'!CZ70+CT16</f>
        <v>0</v>
      </c>
      <c r="CU9" s="268">
        <f ca="1">'Liq Output'!DA70+CU16</f>
        <v>0</v>
      </c>
      <c r="CV9" s="268">
        <f ca="1">'Liq Output'!DB70+CV16</f>
        <v>20635717.616641343</v>
      </c>
      <c r="CW9" s="268">
        <f ca="1">'Liq Output'!DC70+CW16</f>
        <v>0</v>
      </c>
      <c r="CX9" s="268">
        <f ca="1">'Liq Output'!DD70+CX16</f>
        <v>0</v>
      </c>
      <c r="CY9" s="268">
        <f ca="1">'Liq Output'!DE70+CY16</f>
        <v>18947281.723927677</v>
      </c>
      <c r="CZ9" s="268">
        <f ca="1">'Liq Output'!DF70+CZ16</f>
        <v>0</v>
      </c>
      <c r="DA9" s="268">
        <f ca="1">'Liq Output'!DG70+DA16</f>
        <v>0</v>
      </c>
      <c r="DB9" s="268">
        <f ca="1">'Liq Output'!DH70+DB16</f>
        <v>19603663.29809257</v>
      </c>
      <c r="DC9" s="268">
        <f ca="1">'Liq Output'!DI70+DC16</f>
        <v>0</v>
      </c>
      <c r="DD9" s="268">
        <f ca="1">'Liq Output'!DJ70+DD16</f>
        <v>0</v>
      </c>
      <c r="DE9" s="268">
        <f ca="1">'Liq Output'!DK70+DE16</f>
        <v>20272076.72219862</v>
      </c>
      <c r="DF9" s="268">
        <f ca="1">'Liq Output'!DL70+DF16</f>
        <v>0</v>
      </c>
      <c r="DG9" s="268">
        <f ca="1">'Liq Output'!DM70+DG16</f>
        <v>0</v>
      </c>
      <c r="DH9" s="268">
        <f ca="1">'Liq Output'!DN70+DH16</f>
        <v>22273276.825063925</v>
      </c>
      <c r="DI9" s="268">
        <f ca="1">'Liq Output'!DO70+DI16</f>
        <v>0</v>
      </c>
      <c r="DJ9" s="268">
        <f ca="1">'Liq Output'!DP70+DJ16</f>
        <v>0</v>
      </c>
      <c r="DK9" s="268">
        <f ca="1">'Liq Output'!DQ70+DK16</f>
        <v>19749899.528948508</v>
      </c>
      <c r="DL9" s="268">
        <f ca="1">'Liq Output'!DR70+DL16</f>
        <v>0</v>
      </c>
      <c r="DM9" s="268">
        <f ca="1">'Liq Output'!DS70+DM16</f>
        <v>0</v>
      </c>
      <c r="DN9" s="268">
        <f ca="1">'Liq Output'!DT70+DN16</f>
        <v>19657641.660848346</v>
      </c>
      <c r="DO9" s="268">
        <f ca="1">'Liq Output'!DU70+DO16</f>
        <v>0</v>
      </c>
      <c r="DP9" s="268">
        <f ca="1">'Liq Output'!DV70+DP16</f>
        <v>0</v>
      </c>
      <c r="DQ9" s="268">
        <f ca="1">'Liq Output'!DW70+DQ16</f>
        <v>956738393.86449134</v>
      </c>
      <c r="DR9" s="268">
        <f ca="1">'Liq Output'!DX70+DR16</f>
        <v>0</v>
      </c>
      <c r="DS9" s="268">
        <f ca="1">'Liq Output'!DY70+DS16</f>
        <v>0</v>
      </c>
      <c r="DT9" s="268">
        <f ca="1">'Liq Output'!DZ70+DT16</f>
        <v>0</v>
      </c>
      <c r="DU9" s="268">
        <f ca="1">'Liq Output'!EA70+DU16</f>
        <v>0</v>
      </c>
      <c r="DV9" s="268">
        <f ca="1">'Liq Output'!EB70+DV16</f>
        <v>0</v>
      </c>
      <c r="DW9" s="268">
        <f ca="1">'Liq Output'!EC70+DW16</f>
        <v>0</v>
      </c>
      <c r="DX9" s="268">
        <f ca="1">'Liq Output'!ED70+DX16</f>
        <v>0</v>
      </c>
      <c r="DY9" s="268">
        <f ca="1">'Liq Output'!EE70+DY16</f>
        <v>0</v>
      </c>
      <c r="DZ9" s="268">
        <f ca="1">'Liq Output'!EF70+DZ16</f>
        <v>0</v>
      </c>
      <c r="EA9" s="268">
        <f ca="1">'Liq Output'!EG70+EA16</f>
        <v>0</v>
      </c>
      <c r="EB9" s="268">
        <f ca="1">'Liq Output'!EH70+EB16</f>
        <v>0</v>
      </c>
      <c r="EC9" s="268">
        <f ca="1">'Liq Output'!EI70+EC16</f>
        <v>0</v>
      </c>
      <c r="ED9" s="268">
        <f ca="1">'Liq Output'!EJ70+ED16</f>
        <v>0</v>
      </c>
      <c r="EE9" s="268">
        <f ca="1">'Liq Output'!EK70+EE16</f>
        <v>0</v>
      </c>
      <c r="EF9" s="268">
        <f ca="1">'Liq Output'!EL70+EF16</f>
        <v>0</v>
      </c>
      <c r="EG9" s="268">
        <f ca="1">'Liq Output'!EM70+EG16</f>
        <v>0</v>
      </c>
      <c r="EH9" s="268">
        <f ca="1">'Liq Output'!EN70+EH16</f>
        <v>0</v>
      </c>
      <c r="EI9" s="268">
        <f ca="1">'Liq Output'!EO70+EI16</f>
        <v>0</v>
      </c>
      <c r="EJ9" s="268">
        <f ca="1">'Liq Output'!EP70+EJ16</f>
        <v>0</v>
      </c>
      <c r="EK9" s="268">
        <f ca="1">'Liq Output'!EQ70+EK16</f>
        <v>0</v>
      </c>
      <c r="EL9" s="268">
        <f ca="1">'Liq Output'!ER70+EL16</f>
        <v>0</v>
      </c>
      <c r="EM9" s="268">
        <f ca="1">'Liq Output'!ES70+EM16</f>
        <v>0</v>
      </c>
      <c r="EN9" s="268">
        <f ca="1">'Liq Output'!ET70+EN16</f>
        <v>0</v>
      </c>
      <c r="EO9" s="268">
        <f ca="1">'Liq Output'!EU70+EO16</f>
        <v>0</v>
      </c>
      <c r="EP9" s="268">
        <f ca="1">'Liq Output'!EV70+EP16</f>
        <v>0</v>
      </c>
      <c r="EQ9" s="268">
        <f ca="1">'Liq Output'!EW70+EQ16</f>
        <v>0</v>
      </c>
      <c r="ER9" s="268">
        <f ca="1">'Liq Output'!EX70+ER16</f>
        <v>0</v>
      </c>
      <c r="ES9" s="268">
        <f ca="1">'Liq Output'!EY70+ES16</f>
        <v>0</v>
      </c>
      <c r="ET9" s="268">
        <f ca="1">'Liq Output'!EZ70+ET16</f>
        <v>0</v>
      </c>
      <c r="EU9" s="268">
        <f ca="1">'Liq Output'!FA70+EU16</f>
        <v>0</v>
      </c>
      <c r="EV9" s="268">
        <f ca="1">'Liq Output'!FB70+EV16</f>
        <v>0</v>
      </c>
      <c r="EW9" s="268">
        <f ca="1">'Liq Output'!FC70+EW16</f>
        <v>0</v>
      </c>
      <c r="EX9" s="268">
        <f ca="1">'Liq Output'!FD70+EX16</f>
        <v>0</v>
      </c>
      <c r="EY9" s="268">
        <f ca="1">'Liq Output'!FE70+EY16</f>
        <v>0</v>
      </c>
      <c r="EZ9" s="268">
        <f ca="1">'Liq Output'!FF70+EZ16</f>
        <v>0</v>
      </c>
      <c r="FA9" s="268">
        <f ca="1">'Liq Output'!FG70+FA16</f>
        <v>0</v>
      </c>
      <c r="FB9" s="268">
        <f ca="1">'Liq Output'!FH70+FB16</f>
        <v>0</v>
      </c>
      <c r="FC9" s="268">
        <f ca="1">'Liq Output'!FI70+FC16</f>
        <v>0</v>
      </c>
      <c r="FD9" s="268">
        <f ca="1">'Liq Output'!FJ70+FD16</f>
        <v>0</v>
      </c>
      <c r="FE9" s="268">
        <f ca="1">'Liq Output'!FK70+FE16</f>
        <v>0</v>
      </c>
      <c r="FF9" s="268">
        <f ca="1">'Liq Output'!FL70+FF16</f>
        <v>0</v>
      </c>
      <c r="FG9" s="268">
        <f ca="1">'Liq Output'!FM70+FG16</f>
        <v>0</v>
      </c>
      <c r="FH9" s="268">
        <f ca="1">'Liq Output'!FN70+FH16</f>
        <v>0</v>
      </c>
      <c r="FI9" s="268">
        <f ca="1">'Liq Output'!FO70+FI16</f>
        <v>0</v>
      </c>
      <c r="FJ9" s="268">
        <f ca="1">'Liq Output'!FP70+FJ16</f>
        <v>0</v>
      </c>
      <c r="FK9" s="268">
        <f ca="1">'Liq Output'!FQ70+FK16</f>
        <v>0</v>
      </c>
      <c r="FL9" s="268">
        <f ca="1">'Liq Output'!FR70+FL16</f>
        <v>0</v>
      </c>
      <c r="FM9" s="268">
        <f ca="1">'Liq Output'!FS70+FM16</f>
        <v>0</v>
      </c>
      <c r="FN9" s="268">
        <f ca="1">'Liq Output'!FT70+FN16</f>
        <v>0</v>
      </c>
      <c r="FO9" s="268">
        <f ca="1">'Liq Output'!FU70+FO16</f>
        <v>0</v>
      </c>
      <c r="FP9" s="268">
        <f ca="1">'Liq Output'!FV70+FP16</f>
        <v>0</v>
      </c>
      <c r="FQ9" s="268">
        <f ca="1">'Liq Output'!FW70+FQ16</f>
        <v>0</v>
      </c>
      <c r="FR9" s="268">
        <f ca="1">'Liq Output'!FX70+FR16</f>
        <v>0</v>
      </c>
      <c r="FS9" s="268">
        <f ca="1">'Liq Output'!FY70+FS16</f>
        <v>0</v>
      </c>
      <c r="FT9" s="268">
        <f ca="1">'Liq Output'!FZ70+FT16</f>
        <v>0</v>
      </c>
      <c r="FU9" s="268">
        <f ca="1">'Liq Output'!GA70+FU16</f>
        <v>0</v>
      </c>
      <c r="FV9" s="268">
        <f ca="1">'Liq Output'!GB70+FV16</f>
        <v>0</v>
      </c>
      <c r="FW9" s="268">
        <f ca="1">'Liq Output'!GC70+FW16</f>
        <v>0</v>
      </c>
      <c r="FX9" s="268">
        <f ca="1">'Liq Output'!GD70+FX16</f>
        <v>0</v>
      </c>
      <c r="FY9" s="268">
        <f ca="1">'Liq Output'!GE70+FY16</f>
        <v>0</v>
      </c>
      <c r="FZ9" s="268">
        <f ca="1">'Liq Output'!GF70+FZ16</f>
        <v>0</v>
      </c>
      <c r="GA9" s="268">
        <f ca="1">'Liq Output'!GG70+GA16</f>
        <v>0</v>
      </c>
      <c r="GB9" s="268">
        <f ca="1">'Liq Output'!GH70+GB16</f>
        <v>0</v>
      </c>
      <c r="GC9" s="268">
        <f ca="1">'Liq Output'!GI70+GC16</f>
        <v>0</v>
      </c>
      <c r="GD9" s="268">
        <f ca="1">'Liq Output'!GJ70+GD16</f>
        <v>0</v>
      </c>
      <c r="GE9" s="268">
        <f ca="1">'Liq Output'!GK70+GE16</f>
        <v>0</v>
      </c>
      <c r="GF9" s="268">
        <f ca="1">'Liq Output'!GL70+GF16</f>
        <v>0</v>
      </c>
      <c r="GG9" s="268">
        <f ca="1">'Liq Output'!GM70+GG16</f>
        <v>0</v>
      </c>
      <c r="GH9" s="268">
        <f ca="1">'Liq Output'!GN70+GH16</f>
        <v>0</v>
      </c>
      <c r="GI9" s="268">
        <f ca="1">'Liq Output'!GO70+GI16</f>
        <v>0</v>
      </c>
      <c r="GJ9" s="268">
        <f ca="1">'Liq Output'!GP70+GJ16</f>
        <v>0</v>
      </c>
      <c r="GK9" s="268">
        <f ca="1">'Liq Output'!GQ70+GK16</f>
        <v>0</v>
      </c>
      <c r="GL9" s="268">
        <f ca="1">'Liq Output'!GR70+GL16</f>
        <v>0</v>
      </c>
      <c r="GM9" s="268">
        <f ca="1">'Liq Output'!GS70+GM16</f>
        <v>0</v>
      </c>
      <c r="GN9" s="268">
        <f ca="1">'Liq Output'!GT70+GN16</f>
        <v>0</v>
      </c>
      <c r="GO9" s="268">
        <f ca="1">'Liq Output'!GU70+GO16</f>
        <v>0</v>
      </c>
      <c r="GP9" s="268">
        <f ca="1">'Liq Output'!GV70+GP16</f>
        <v>0</v>
      </c>
      <c r="GQ9" s="268">
        <f ca="1">'Liq Output'!GW70+GQ16</f>
        <v>0</v>
      </c>
      <c r="GR9" s="150">
        <f ca="1">SUM(I9:GQ9)</f>
        <v>1613526580.0934651</v>
      </c>
      <c r="GS9" s="151"/>
    </row>
    <row r="10" spans="1:201" s="124" customFormat="1" ht="15" customHeight="1" x14ac:dyDescent="0.7">
      <c r="D10" s="129"/>
      <c r="F10" s="133"/>
      <c r="G10" s="133"/>
      <c r="H10" s="133"/>
      <c r="I10" s="152"/>
      <c r="J10" s="152"/>
      <c r="K10" s="152"/>
      <c r="L10" s="152"/>
      <c r="M10" s="152"/>
      <c r="N10" s="152"/>
      <c r="O10" s="152"/>
      <c r="P10" s="152"/>
      <c r="Q10" s="152"/>
      <c r="R10" s="152"/>
      <c r="S10" s="152"/>
      <c r="T10" s="152"/>
      <c r="U10" s="152"/>
      <c r="V10" s="152"/>
      <c r="W10" s="152"/>
      <c r="X10" s="152"/>
      <c r="Y10" s="152"/>
      <c r="Z10" s="152"/>
      <c r="AA10" s="152"/>
      <c r="AB10" s="152"/>
      <c r="AC10" s="152"/>
      <c r="AD10" s="152"/>
      <c r="AE10" s="152"/>
      <c r="AF10" s="152"/>
      <c r="AG10" s="152"/>
      <c r="AH10" s="152"/>
      <c r="AI10" s="152"/>
      <c r="AJ10" s="152"/>
      <c r="AK10" s="152"/>
      <c r="AL10" s="152"/>
      <c r="AM10" s="152"/>
      <c r="AN10" s="152"/>
      <c r="AO10" s="152"/>
      <c r="AP10" s="152"/>
      <c r="AQ10" s="152"/>
      <c r="AR10" s="152"/>
      <c r="AS10" s="152"/>
      <c r="AT10" s="152"/>
      <c r="AU10" s="152"/>
      <c r="AV10" s="152"/>
      <c r="AW10" s="152"/>
      <c r="AX10" s="152"/>
      <c r="AY10" s="152"/>
      <c r="AZ10" s="152"/>
      <c r="BA10" s="152"/>
      <c r="BB10" s="152"/>
      <c r="BC10" s="152"/>
      <c r="BD10" s="152"/>
      <c r="BE10" s="152"/>
      <c r="BF10" s="152"/>
      <c r="BG10" s="152"/>
      <c r="BH10" s="152"/>
      <c r="BI10" s="152"/>
      <c r="BJ10" s="152"/>
      <c r="BK10" s="152"/>
      <c r="BL10" s="152"/>
      <c r="BM10" s="152"/>
      <c r="BN10" s="152"/>
      <c r="BO10" s="152"/>
      <c r="BP10" s="152"/>
      <c r="BQ10" s="152"/>
      <c r="BR10" s="152"/>
      <c r="BS10" s="152"/>
      <c r="BT10" s="152"/>
      <c r="BU10" s="152"/>
      <c r="BV10" s="152"/>
      <c r="BW10" s="152"/>
      <c r="BX10" s="152"/>
      <c r="BY10" s="152"/>
      <c r="BZ10" s="152"/>
      <c r="CA10" s="152"/>
      <c r="CB10" s="152"/>
      <c r="CC10" s="152"/>
      <c r="CD10" s="152"/>
      <c r="CE10" s="152"/>
      <c r="CF10" s="152"/>
      <c r="CG10" s="152"/>
      <c r="CH10" s="152"/>
      <c r="CI10" s="152"/>
      <c r="CJ10" s="152"/>
      <c r="CK10" s="152"/>
      <c r="CL10" s="152"/>
      <c r="CM10" s="152"/>
      <c r="CN10" s="152"/>
      <c r="CO10" s="152"/>
      <c r="CP10" s="152"/>
      <c r="CQ10" s="152"/>
      <c r="CR10" s="152"/>
      <c r="CS10" s="152"/>
      <c r="CT10" s="152"/>
      <c r="CU10" s="152"/>
      <c r="CV10" s="152"/>
      <c r="CW10" s="152"/>
      <c r="CX10" s="152"/>
      <c r="CY10" s="152"/>
      <c r="CZ10" s="152"/>
      <c r="DA10" s="152"/>
      <c r="DB10" s="152"/>
      <c r="DC10" s="152"/>
      <c r="DD10" s="152"/>
      <c r="DE10" s="152"/>
      <c r="DF10" s="152"/>
      <c r="DG10" s="152"/>
      <c r="DH10" s="152"/>
      <c r="DI10" s="152"/>
      <c r="DJ10" s="152"/>
      <c r="DK10" s="152"/>
      <c r="DL10" s="152"/>
      <c r="DM10" s="152"/>
      <c r="DN10" s="152"/>
      <c r="DO10" s="152"/>
      <c r="DP10" s="152"/>
      <c r="DQ10" s="152"/>
      <c r="DR10" s="152"/>
      <c r="DS10" s="152"/>
      <c r="DT10" s="152"/>
      <c r="DU10" s="152"/>
      <c r="DV10" s="152"/>
      <c r="DW10" s="152"/>
      <c r="DX10" s="152"/>
      <c r="DY10" s="152"/>
      <c r="DZ10" s="152"/>
      <c r="EA10" s="152"/>
      <c r="EB10" s="152"/>
      <c r="EC10" s="152"/>
      <c r="ED10" s="152"/>
      <c r="EE10" s="152"/>
      <c r="EF10" s="152"/>
      <c r="EG10" s="152"/>
      <c r="EH10" s="152"/>
      <c r="EI10" s="152"/>
      <c r="EJ10" s="152"/>
      <c r="EK10" s="152"/>
      <c r="EL10" s="152"/>
      <c r="EM10" s="152"/>
      <c r="EN10" s="152"/>
      <c r="EO10" s="152"/>
      <c r="EP10" s="152"/>
      <c r="EQ10" s="152"/>
      <c r="ER10" s="152"/>
      <c r="ES10" s="152"/>
      <c r="ET10" s="152"/>
      <c r="EU10" s="152"/>
      <c r="EV10" s="152"/>
      <c r="EW10" s="152"/>
      <c r="EX10" s="152"/>
      <c r="EY10" s="152"/>
      <c r="EZ10" s="152"/>
      <c r="FA10" s="152"/>
      <c r="FB10" s="152"/>
      <c r="FC10" s="152"/>
      <c r="FD10" s="152"/>
      <c r="FE10" s="152"/>
      <c r="FF10" s="152"/>
      <c r="FG10" s="152"/>
      <c r="FH10" s="152"/>
      <c r="FI10" s="152"/>
      <c r="FJ10" s="152"/>
      <c r="FK10" s="152"/>
      <c r="FL10" s="152"/>
      <c r="FM10" s="152"/>
      <c r="FN10" s="152"/>
      <c r="FO10" s="152"/>
      <c r="FP10" s="152"/>
      <c r="FQ10" s="152"/>
      <c r="FR10" s="152"/>
      <c r="FS10" s="152"/>
      <c r="FT10" s="152"/>
      <c r="FU10" s="152"/>
      <c r="FV10" s="152"/>
      <c r="FW10" s="152"/>
      <c r="FX10" s="152"/>
      <c r="FY10" s="152"/>
      <c r="FZ10" s="152"/>
      <c r="GA10" s="152"/>
      <c r="GB10" s="152"/>
      <c r="GC10" s="152"/>
      <c r="GD10" s="152"/>
      <c r="GE10" s="152"/>
      <c r="GF10" s="152"/>
      <c r="GG10" s="152"/>
      <c r="GH10" s="152"/>
      <c r="GI10" s="152"/>
      <c r="GJ10" s="152"/>
      <c r="GK10" s="152"/>
      <c r="GL10" s="152"/>
      <c r="GM10" s="152"/>
      <c r="GN10" s="152"/>
      <c r="GO10" s="152"/>
      <c r="GP10" s="152"/>
      <c r="GQ10" s="152"/>
      <c r="GR10" s="150"/>
      <c r="GS10" s="151"/>
    </row>
    <row r="11" spans="1:201" s="124" customFormat="1" ht="15" customHeight="1" x14ac:dyDescent="0.7">
      <c r="D11" s="129"/>
      <c r="F11" s="133"/>
      <c r="G11" s="152"/>
      <c r="H11" s="152"/>
      <c r="I11" s="152"/>
      <c r="J11" s="152"/>
      <c r="K11" s="152"/>
      <c r="L11" s="152"/>
      <c r="M11" s="152"/>
      <c r="N11" s="152"/>
      <c r="O11" s="152"/>
      <c r="P11" s="152"/>
      <c r="Q11" s="152"/>
      <c r="R11" s="152"/>
      <c r="S11" s="152"/>
      <c r="T11" s="152"/>
      <c r="U11" s="152"/>
      <c r="V11" s="152"/>
      <c r="W11" s="152"/>
      <c r="X11" s="152"/>
      <c r="Y11" s="152"/>
      <c r="Z11" s="152"/>
      <c r="AA11" s="152"/>
      <c r="AB11" s="152"/>
      <c r="AC11" s="152"/>
      <c r="AD11" s="152"/>
      <c r="AE11" s="152"/>
      <c r="AF11" s="152"/>
      <c r="AG11" s="152"/>
      <c r="AH11" s="152"/>
      <c r="AI11" s="152"/>
      <c r="AJ11" s="152"/>
      <c r="AK11" s="152"/>
      <c r="AL11" s="152"/>
      <c r="AM11" s="152"/>
      <c r="AN11" s="152"/>
      <c r="AO11" s="152"/>
      <c r="AP11" s="152"/>
      <c r="AQ11" s="152"/>
      <c r="AR11" s="152"/>
      <c r="AS11" s="152"/>
      <c r="AT11" s="152"/>
      <c r="AU11" s="152"/>
      <c r="AV11" s="152"/>
      <c r="AW11" s="152"/>
      <c r="AX11" s="152"/>
      <c r="AY11" s="152"/>
      <c r="AZ11" s="152"/>
      <c r="BA11" s="152"/>
      <c r="BB11" s="152"/>
      <c r="BC11" s="152"/>
      <c r="BD11" s="152"/>
      <c r="BE11" s="152"/>
      <c r="BF11" s="152"/>
      <c r="BG11" s="152"/>
      <c r="BH11" s="152"/>
      <c r="BI11" s="152"/>
      <c r="BJ11" s="152"/>
      <c r="BK11" s="152"/>
      <c r="BL11" s="152"/>
      <c r="BM11" s="152"/>
      <c r="BN11" s="152"/>
      <c r="BO11" s="152"/>
      <c r="BP11" s="152"/>
      <c r="BQ11" s="152"/>
      <c r="BR11" s="152"/>
      <c r="BS11" s="152"/>
      <c r="BT11" s="152"/>
      <c r="BU11" s="152"/>
      <c r="BV11" s="152"/>
      <c r="BW11" s="152"/>
      <c r="BX11" s="152"/>
      <c r="BY11" s="152"/>
      <c r="BZ11" s="152"/>
      <c r="CA11" s="152"/>
      <c r="CB11" s="152"/>
      <c r="CC11" s="152"/>
      <c r="CD11" s="152"/>
      <c r="CE11" s="152"/>
      <c r="CF11" s="152"/>
      <c r="CG11" s="152"/>
      <c r="CH11" s="152"/>
      <c r="CI11" s="152"/>
      <c r="CJ11" s="152"/>
      <c r="CK11" s="152"/>
      <c r="CL11" s="152"/>
      <c r="CM11" s="152"/>
      <c r="CN11" s="152"/>
      <c r="CO11" s="152"/>
      <c r="CP11" s="152"/>
      <c r="CQ11" s="152"/>
      <c r="CR11" s="152"/>
      <c r="CS11" s="152"/>
      <c r="CT11" s="152"/>
      <c r="CU11" s="152"/>
      <c r="CV11" s="152"/>
      <c r="CW11" s="152"/>
      <c r="CX11" s="152"/>
      <c r="CY11" s="152"/>
      <c r="CZ11" s="152"/>
      <c r="DA11" s="152"/>
      <c r="DB11" s="152"/>
      <c r="DC11" s="152"/>
      <c r="DD11" s="152"/>
      <c r="DE11" s="152"/>
      <c r="DF11" s="152"/>
      <c r="DG11" s="152"/>
      <c r="DH11" s="152"/>
      <c r="DI11" s="152"/>
      <c r="DJ11" s="152"/>
      <c r="DK11" s="152"/>
      <c r="DL11" s="152"/>
      <c r="DM11" s="152"/>
      <c r="DN11" s="152"/>
      <c r="DO11" s="152"/>
      <c r="DP11" s="152"/>
      <c r="DQ11" s="152"/>
      <c r="DR11" s="152"/>
      <c r="DS11" s="152"/>
      <c r="DT11" s="152"/>
      <c r="DU11" s="152"/>
      <c r="DV11" s="152"/>
      <c r="DW11" s="152"/>
      <c r="DX11" s="152"/>
      <c r="DY11" s="152"/>
      <c r="DZ11" s="152"/>
      <c r="EA11" s="152"/>
      <c r="EB11" s="152"/>
      <c r="EC11" s="152"/>
      <c r="ED11" s="152"/>
      <c r="EE11" s="152"/>
      <c r="EF11" s="152"/>
      <c r="EG11" s="152"/>
      <c r="EH11" s="152"/>
      <c r="EI11" s="152"/>
      <c r="EJ11" s="152"/>
      <c r="EK11" s="152"/>
      <c r="EL11" s="152"/>
      <c r="EM11" s="152"/>
      <c r="EN11" s="152"/>
      <c r="EO11" s="152"/>
      <c r="EP11" s="152"/>
      <c r="EQ11" s="152"/>
      <c r="ER11" s="152"/>
      <c r="ES11" s="152"/>
      <c r="ET11" s="152"/>
      <c r="EU11" s="152"/>
      <c r="EV11" s="152"/>
      <c r="EW11" s="152"/>
      <c r="EX11" s="152"/>
      <c r="EY11" s="152"/>
      <c r="EZ11" s="152"/>
      <c r="FA11" s="152"/>
      <c r="FB11" s="152"/>
      <c r="FC11" s="152"/>
      <c r="FD11" s="152"/>
      <c r="FE11" s="152"/>
      <c r="FF11" s="152"/>
      <c r="FG11" s="152"/>
      <c r="FH11" s="152"/>
      <c r="FI11" s="152"/>
      <c r="FJ11" s="152"/>
      <c r="FK11" s="152"/>
      <c r="FL11" s="152"/>
      <c r="FM11" s="152"/>
      <c r="FN11" s="152"/>
      <c r="FO11" s="152"/>
      <c r="FP11" s="152"/>
      <c r="FQ11" s="152"/>
      <c r="FR11" s="152"/>
      <c r="FS11" s="152"/>
      <c r="FT11" s="152"/>
      <c r="FU11" s="152"/>
      <c r="FV11" s="152"/>
      <c r="FW11" s="152"/>
      <c r="FX11" s="152"/>
      <c r="FY11" s="152"/>
      <c r="FZ11" s="152"/>
      <c r="GA11" s="152"/>
      <c r="GB11" s="152"/>
      <c r="GC11" s="152"/>
      <c r="GD11" s="152"/>
      <c r="GE11" s="152"/>
      <c r="GF11" s="152"/>
      <c r="GG11" s="152"/>
      <c r="GH11" s="152"/>
      <c r="GI11" s="152"/>
      <c r="GJ11" s="152"/>
      <c r="GK11" s="152"/>
      <c r="GL11" s="152"/>
      <c r="GM11" s="152"/>
      <c r="GN11" s="152"/>
      <c r="GO11" s="152"/>
      <c r="GP11" s="152"/>
      <c r="GQ11" s="152"/>
      <c r="GR11" s="152"/>
      <c r="GS11" s="151"/>
    </row>
    <row r="12" spans="1:201" s="124" customFormat="1" ht="15" customHeight="1" x14ac:dyDescent="0.7">
      <c r="D12" s="129"/>
      <c r="F12" s="133"/>
      <c r="G12" s="133"/>
      <c r="H12" s="133"/>
      <c r="I12" s="152"/>
      <c r="J12" s="152"/>
      <c r="K12" s="152"/>
      <c r="L12" s="152"/>
      <c r="M12" s="152"/>
      <c r="N12" s="152"/>
      <c r="O12" s="152"/>
      <c r="P12" s="152"/>
      <c r="Q12" s="152"/>
      <c r="R12" s="152"/>
      <c r="S12" s="152"/>
      <c r="T12" s="152"/>
      <c r="U12" s="152"/>
      <c r="V12" s="152"/>
      <c r="W12" s="152"/>
      <c r="X12" s="152"/>
      <c r="Y12" s="152"/>
      <c r="Z12" s="152"/>
      <c r="AA12" s="152"/>
      <c r="AB12" s="152"/>
      <c r="AC12" s="152"/>
      <c r="AD12" s="152"/>
      <c r="AE12" s="152"/>
      <c r="AF12" s="152"/>
      <c r="AG12" s="152"/>
      <c r="AH12" s="152"/>
      <c r="AI12" s="152"/>
      <c r="AJ12" s="152"/>
      <c r="AK12" s="152"/>
      <c r="AL12" s="152"/>
      <c r="AM12" s="152"/>
      <c r="AN12" s="152"/>
      <c r="AO12" s="152"/>
      <c r="AP12" s="152"/>
      <c r="AQ12" s="152"/>
      <c r="AR12" s="152"/>
      <c r="AS12" s="152"/>
      <c r="AT12" s="152"/>
      <c r="AU12" s="152"/>
      <c r="AV12" s="152"/>
      <c r="AW12" s="152"/>
      <c r="AX12" s="152"/>
      <c r="AY12" s="152"/>
      <c r="AZ12" s="152"/>
      <c r="BA12" s="152"/>
      <c r="BB12" s="152"/>
      <c r="BC12" s="152"/>
      <c r="BD12" s="152"/>
      <c r="BE12" s="152"/>
      <c r="BF12" s="152"/>
      <c r="BG12" s="152"/>
      <c r="BH12" s="152"/>
      <c r="BI12" s="152"/>
      <c r="BJ12" s="152"/>
      <c r="BK12" s="152"/>
      <c r="BL12" s="152"/>
      <c r="BM12" s="152"/>
      <c r="BN12" s="152"/>
      <c r="BO12" s="152"/>
      <c r="BP12" s="152"/>
      <c r="BQ12" s="152"/>
      <c r="BR12" s="152"/>
      <c r="BS12" s="152"/>
      <c r="BT12" s="152"/>
      <c r="BU12" s="152"/>
      <c r="BV12" s="152"/>
      <c r="BW12" s="152"/>
      <c r="BX12" s="152"/>
      <c r="BY12" s="152"/>
      <c r="BZ12" s="152"/>
      <c r="CA12" s="152"/>
      <c r="CB12" s="152"/>
      <c r="CC12" s="152"/>
      <c r="CD12" s="152"/>
      <c r="CE12" s="152"/>
      <c r="CF12" s="152"/>
      <c r="CG12" s="152"/>
      <c r="CH12" s="152"/>
      <c r="CI12" s="152"/>
      <c r="CJ12" s="152"/>
      <c r="CK12" s="152"/>
      <c r="CL12" s="152"/>
      <c r="CM12" s="152"/>
      <c r="CN12" s="152"/>
      <c r="CO12" s="152"/>
      <c r="CP12" s="152"/>
      <c r="CQ12" s="152"/>
      <c r="CR12" s="152"/>
      <c r="CS12" s="152"/>
      <c r="CT12" s="152"/>
      <c r="CU12" s="152"/>
      <c r="CV12" s="152"/>
      <c r="CW12" s="152"/>
      <c r="CX12" s="152"/>
      <c r="CY12" s="152"/>
      <c r="CZ12" s="152"/>
      <c r="DA12" s="152"/>
      <c r="DB12" s="152"/>
      <c r="DC12" s="152"/>
      <c r="DD12" s="152"/>
      <c r="DE12" s="152"/>
      <c r="DF12" s="152"/>
      <c r="DG12" s="152"/>
      <c r="DH12" s="152"/>
      <c r="DI12" s="152"/>
      <c r="DJ12" s="152"/>
      <c r="DK12" s="152"/>
      <c r="DL12" s="152"/>
      <c r="DM12" s="152"/>
      <c r="DN12" s="152"/>
      <c r="DO12" s="152"/>
      <c r="DP12" s="152"/>
      <c r="DQ12" s="152"/>
      <c r="DR12" s="152"/>
      <c r="DS12" s="152"/>
      <c r="DT12" s="152"/>
      <c r="DU12" s="152"/>
      <c r="DV12" s="152"/>
      <c r="DW12" s="152"/>
      <c r="DX12" s="152"/>
      <c r="DY12" s="152"/>
      <c r="DZ12" s="152"/>
      <c r="EA12" s="152"/>
      <c r="EB12" s="152"/>
      <c r="EC12" s="152"/>
      <c r="ED12" s="152"/>
      <c r="EE12" s="152"/>
      <c r="EF12" s="152"/>
      <c r="EG12" s="152"/>
      <c r="EH12" s="152"/>
      <c r="EI12" s="152"/>
      <c r="EJ12" s="152"/>
      <c r="EK12" s="152"/>
      <c r="EL12" s="152"/>
      <c r="EM12" s="152"/>
      <c r="EN12" s="152"/>
      <c r="EO12" s="152"/>
      <c r="EP12" s="152"/>
      <c r="EQ12" s="152"/>
      <c r="ER12" s="152"/>
      <c r="ES12" s="152"/>
      <c r="ET12" s="152"/>
      <c r="EU12" s="152"/>
      <c r="EV12" s="152"/>
      <c r="EW12" s="152"/>
      <c r="EX12" s="152"/>
      <c r="EY12" s="152"/>
      <c r="EZ12" s="152"/>
      <c r="FA12" s="152"/>
      <c r="FB12" s="152"/>
      <c r="FC12" s="152"/>
      <c r="FD12" s="152"/>
      <c r="FE12" s="152"/>
      <c r="FF12" s="152"/>
      <c r="FG12" s="152"/>
      <c r="FH12" s="152"/>
      <c r="FI12" s="152"/>
      <c r="FJ12" s="152"/>
      <c r="FK12" s="152"/>
      <c r="FL12" s="152"/>
      <c r="FM12" s="152"/>
      <c r="FN12" s="152"/>
      <c r="FO12" s="152"/>
      <c r="FP12" s="152"/>
      <c r="FQ12" s="152"/>
      <c r="FR12" s="152"/>
      <c r="FS12" s="152"/>
      <c r="FT12" s="152"/>
      <c r="FU12" s="152"/>
      <c r="FV12" s="152"/>
      <c r="FW12" s="152"/>
      <c r="FX12" s="152"/>
      <c r="FY12" s="152"/>
      <c r="FZ12" s="152"/>
      <c r="GA12" s="152"/>
      <c r="GB12" s="152"/>
      <c r="GC12" s="152"/>
      <c r="GD12" s="152"/>
      <c r="GE12" s="152"/>
      <c r="GF12" s="152"/>
      <c r="GG12" s="152"/>
      <c r="GH12" s="152"/>
      <c r="GI12" s="152"/>
      <c r="GJ12" s="152"/>
      <c r="GK12" s="152"/>
      <c r="GL12" s="152"/>
      <c r="GM12" s="152"/>
      <c r="GN12" s="152"/>
      <c r="GO12" s="152"/>
      <c r="GP12" s="152"/>
      <c r="GQ12" s="152"/>
      <c r="GR12" s="150"/>
      <c r="GS12" s="151"/>
    </row>
    <row r="13" spans="1:201" s="124" customFormat="1" x14ac:dyDescent="0.7">
      <c r="A13" s="142" t="s">
        <v>252</v>
      </c>
      <c r="B13" s="143"/>
      <c r="C13" s="144"/>
      <c r="D13" s="145"/>
      <c r="E13" s="146"/>
      <c r="F13" s="147"/>
      <c r="G13" s="147"/>
      <c r="H13" s="147"/>
      <c r="I13" s="147"/>
      <c r="J13" s="147"/>
      <c r="K13" s="147"/>
      <c r="L13" s="147"/>
      <c r="M13" s="147"/>
      <c r="N13" s="147"/>
      <c r="O13" s="147"/>
      <c r="P13" s="147"/>
      <c r="Q13" s="147"/>
      <c r="R13" s="147"/>
      <c r="S13" s="147"/>
      <c r="T13" s="147"/>
      <c r="U13" s="147"/>
      <c r="V13" s="147"/>
      <c r="W13" s="147"/>
      <c r="X13" s="147"/>
      <c r="Y13" s="147"/>
      <c r="Z13" s="147"/>
      <c r="AA13" s="147"/>
      <c r="AB13" s="147"/>
      <c r="AC13" s="147"/>
      <c r="AD13" s="147"/>
      <c r="AE13" s="147"/>
      <c r="AF13" s="147"/>
      <c r="AG13" s="147"/>
      <c r="AH13" s="147"/>
      <c r="AI13" s="147"/>
      <c r="AJ13" s="147"/>
      <c r="AK13" s="147"/>
      <c r="AL13" s="147"/>
      <c r="AM13" s="147"/>
      <c r="AN13" s="147"/>
      <c r="AO13" s="147"/>
      <c r="AP13" s="147"/>
      <c r="AQ13" s="147"/>
      <c r="AR13" s="147"/>
      <c r="AS13" s="147"/>
      <c r="AT13" s="147"/>
      <c r="AU13" s="147"/>
      <c r="AV13" s="147"/>
      <c r="AW13" s="147"/>
      <c r="AX13" s="147"/>
      <c r="AY13" s="147"/>
      <c r="AZ13" s="147"/>
      <c r="BA13" s="147"/>
      <c r="BB13" s="147"/>
      <c r="BC13" s="147"/>
      <c r="BD13" s="147"/>
      <c r="BE13" s="147"/>
      <c r="BF13" s="147"/>
      <c r="BG13" s="147"/>
      <c r="BH13" s="147"/>
      <c r="BI13" s="147"/>
      <c r="BJ13" s="147"/>
      <c r="BK13" s="147"/>
      <c r="BL13" s="147"/>
      <c r="BM13" s="147"/>
      <c r="BN13" s="147"/>
      <c r="BO13" s="147"/>
      <c r="BP13" s="147"/>
      <c r="BQ13" s="147"/>
      <c r="BR13" s="147"/>
      <c r="BS13" s="147"/>
      <c r="BT13" s="147"/>
      <c r="BU13" s="147"/>
      <c r="BV13" s="147"/>
      <c r="BW13" s="147"/>
      <c r="BX13" s="147"/>
      <c r="BY13" s="147"/>
      <c r="BZ13" s="147"/>
      <c r="CA13" s="147"/>
      <c r="CB13" s="147"/>
      <c r="CC13" s="147"/>
      <c r="CD13" s="147"/>
      <c r="CE13" s="147"/>
      <c r="CF13" s="147"/>
      <c r="CG13" s="147"/>
      <c r="CH13" s="147"/>
      <c r="CI13" s="147"/>
      <c r="CJ13" s="147"/>
      <c r="CK13" s="147"/>
      <c r="CL13" s="147"/>
      <c r="CM13" s="147"/>
      <c r="CN13" s="147"/>
      <c r="CO13" s="147"/>
      <c r="CP13" s="147"/>
      <c r="CQ13" s="147"/>
      <c r="CR13" s="147"/>
      <c r="CS13" s="147"/>
      <c r="CT13" s="147"/>
      <c r="CU13" s="147"/>
      <c r="CV13" s="147"/>
      <c r="CW13" s="147"/>
      <c r="CX13" s="147"/>
      <c r="CY13" s="147"/>
      <c r="CZ13" s="147"/>
      <c r="DA13" s="147"/>
      <c r="DB13" s="147"/>
      <c r="DC13" s="147"/>
      <c r="DD13" s="147"/>
      <c r="DE13" s="147"/>
      <c r="DF13" s="147"/>
      <c r="DG13" s="147"/>
      <c r="DH13" s="147"/>
      <c r="DI13" s="147"/>
      <c r="DJ13" s="147"/>
      <c r="DK13" s="147"/>
      <c r="DL13" s="147"/>
      <c r="DM13" s="147"/>
      <c r="DN13" s="147"/>
      <c r="DO13" s="147"/>
      <c r="DP13" s="147"/>
      <c r="DQ13" s="147"/>
      <c r="DR13" s="147"/>
      <c r="DS13" s="147"/>
      <c r="DT13" s="147"/>
      <c r="DU13" s="147"/>
      <c r="DV13" s="147"/>
      <c r="DW13" s="147"/>
      <c r="DX13" s="147"/>
      <c r="DY13" s="147"/>
      <c r="DZ13" s="147"/>
      <c r="EA13" s="147"/>
      <c r="EB13" s="147"/>
      <c r="EC13" s="147"/>
      <c r="ED13" s="147"/>
      <c r="EE13" s="147"/>
      <c r="EF13" s="147"/>
      <c r="EG13" s="147"/>
      <c r="EH13" s="147"/>
      <c r="EI13" s="147"/>
      <c r="EJ13" s="147"/>
      <c r="EK13" s="147"/>
      <c r="EL13" s="147"/>
      <c r="EM13" s="147"/>
      <c r="EN13" s="147"/>
      <c r="EO13" s="147"/>
      <c r="EP13" s="147"/>
      <c r="EQ13" s="147"/>
      <c r="ER13" s="147"/>
      <c r="ES13" s="147"/>
      <c r="ET13" s="147"/>
      <c r="EU13" s="147"/>
      <c r="EV13" s="147"/>
      <c r="EW13" s="147"/>
      <c r="EX13" s="147"/>
      <c r="EY13" s="147"/>
      <c r="EZ13" s="147"/>
      <c r="FA13" s="147"/>
      <c r="FB13" s="147"/>
      <c r="FC13" s="147"/>
      <c r="FD13" s="147"/>
      <c r="FE13" s="147"/>
      <c r="FF13" s="147"/>
      <c r="FG13" s="147"/>
      <c r="FH13" s="147"/>
      <c r="FI13" s="147"/>
      <c r="FJ13" s="147"/>
      <c r="FK13" s="147"/>
      <c r="FL13" s="147"/>
      <c r="FM13" s="147"/>
      <c r="FN13" s="147"/>
      <c r="FO13" s="147"/>
      <c r="FP13" s="147"/>
      <c r="FQ13" s="147"/>
      <c r="FR13" s="147"/>
      <c r="FS13" s="147"/>
      <c r="FT13" s="147"/>
      <c r="FU13" s="147"/>
      <c r="FV13" s="147"/>
      <c r="FW13" s="147"/>
      <c r="FX13" s="147"/>
      <c r="FY13" s="147"/>
      <c r="FZ13" s="147"/>
      <c r="GA13" s="147"/>
      <c r="GB13" s="147"/>
      <c r="GC13" s="147"/>
      <c r="GD13" s="147"/>
      <c r="GE13" s="147"/>
      <c r="GF13" s="147"/>
      <c r="GG13" s="147"/>
      <c r="GH13" s="147"/>
      <c r="GI13" s="147"/>
      <c r="GJ13" s="147"/>
      <c r="GK13" s="147"/>
      <c r="GL13" s="147"/>
      <c r="GM13" s="147"/>
      <c r="GN13" s="147"/>
      <c r="GO13" s="147"/>
      <c r="GP13" s="147"/>
      <c r="GQ13" s="147"/>
      <c r="GR13" s="148"/>
      <c r="GS13" s="151"/>
    </row>
    <row r="14" spans="1:201" s="124" customFormat="1" ht="15" customHeight="1" collapsed="1" x14ac:dyDescent="0.7">
      <c r="A14" s="125"/>
      <c r="B14" s="125"/>
      <c r="C14" s="125"/>
      <c r="D14" s="153"/>
      <c r="E14" s="125"/>
      <c r="F14" s="154"/>
      <c r="G14" s="154"/>
      <c r="H14" s="154"/>
      <c r="I14" s="154"/>
      <c r="J14" s="154"/>
      <c r="K14" s="154"/>
      <c r="L14" s="154"/>
      <c r="M14" s="154"/>
      <c r="N14" s="154"/>
      <c r="O14" s="154"/>
      <c r="P14" s="154"/>
      <c r="Q14" s="154"/>
      <c r="R14" s="154"/>
      <c r="S14" s="154"/>
      <c r="T14" s="154"/>
      <c r="U14" s="154"/>
      <c r="V14" s="154"/>
      <c r="W14" s="154"/>
      <c r="X14" s="154"/>
      <c r="Y14" s="154"/>
      <c r="Z14" s="154"/>
      <c r="AA14" s="154"/>
      <c r="AB14" s="154"/>
      <c r="AC14" s="154"/>
      <c r="AD14" s="154"/>
      <c r="AE14" s="154"/>
      <c r="AF14" s="154"/>
      <c r="AG14" s="154"/>
      <c r="AH14" s="154"/>
      <c r="AI14" s="154"/>
      <c r="AJ14" s="154"/>
      <c r="AK14" s="154"/>
      <c r="AL14" s="154"/>
      <c r="AM14" s="154"/>
      <c r="AN14" s="154"/>
      <c r="AO14" s="154"/>
      <c r="AP14" s="154"/>
      <c r="AQ14" s="154"/>
      <c r="AR14" s="154"/>
      <c r="AS14" s="154"/>
      <c r="AT14" s="154"/>
      <c r="AU14" s="154"/>
      <c r="AV14" s="154"/>
      <c r="AW14" s="154"/>
      <c r="AX14" s="154"/>
      <c r="AY14" s="154"/>
      <c r="AZ14" s="154"/>
      <c r="BA14" s="154"/>
      <c r="BB14" s="154"/>
      <c r="BC14" s="154"/>
      <c r="BD14" s="154"/>
      <c r="BE14" s="154"/>
      <c r="BF14" s="154"/>
      <c r="BG14" s="154"/>
      <c r="BH14" s="154"/>
      <c r="BI14" s="154"/>
      <c r="BJ14" s="154"/>
      <c r="BK14" s="154"/>
      <c r="BL14" s="154"/>
      <c r="BM14" s="154"/>
      <c r="BN14" s="154"/>
      <c r="BO14" s="154"/>
      <c r="BP14" s="154"/>
      <c r="BQ14" s="154"/>
      <c r="BR14" s="154"/>
      <c r="BS14" s="154"/>
      <c r="BT14" s="154"/>
      <c r="BU14" s="154"/>
      <c r="BV14" s="154"/>
      <c r="BW14" s="154"/>
      <c r="BX14" s="154"/>
      <c r="BY14" s="154"/>
      <c r="BZ14" s="154"/>
      <c r="CA14" s="154"/>
      <c r="CB14" s="154"/>
      <c r="CC14" s="154"/>
      <c r="CD14" s="154"/>
      <c r="CE14" s="154"/>
      <c r="CF14" s="154"/>
      <c r="CG14" s="154"/>
      <c r="CH14" s="154"/>
      <c r="CI14" s="154"/>
      <c r="CJ14" s="154"/>
      <c r="CK14" s="154"/>
      <c r="CL14" s="154"/>
      <c r="CM14" s="154"/>
      <c r="CN14" s="154"/>
      <c r="CO14" s="154"/>
      <c r="CP14" s="154"/>
      <c r="CQ14" s="154"/>
      <c r="CR14" s="154"/>
      <c r="CS14" s="154"/>
      <c r="CT14" s="154"/>
      <c r="CU14" s="154"/>
      <c r="CV14" s="154"/>
      <c r="CW14" s="154"/>
      <c r="CX14" s="154"/>
      <c r="CY14" s="154"/>
      <c r="CZ14" s="154"/>
      <c r="DA14" s="154"/>
      <c r="DB14" s="154"/>
      <c r="DC14" s="154"/>
      <c r="DD14" s="154"/>
      <c r="DE14" s="154"/>
      <c r="DF14" s="154"/>
      <c r="DG14" s="154"/>
      <c r="DH14" s="154"/>
      <c r="DI14" s="154"/>
      <c r="DJ14" s="154"/>
      <c r="DK14" s="154"/>
      <c r="DL14" s="154"/>
      <c r="DM14" s="154"/>
      <c r="DN14" s="154"/>
      <c r="DO14" s="154"/>
      <c r="DP14" s="154"/>
      <c r="DQ14" s="154"/>
      <c r="DR14" s="154"/>
      <c r="DS14" s="154"/>
      <c r="DT14" s="154"/>
      <c r="DU14" s="154"/>
      <c r="DV14" s="154"/>
      <c r="DW14" s="154"/>
      <c r="DX14" s="154"/>
      <c r="DY14" s="154"/>
      <c r="DZ14" s="154"/>
      <c r="EA14" s="154"/>
      <c r="EB14" s="154"/>
      <c r="EC14" s="154"/>
      <c r="ED14" s="154"/>
      <c r="EE14" s="154"/>
      <c r="EF14" s="154"/>
      <c r="EG14" s="154"/>
      <c r="EH14" s="154"/>
      <c r="EI14" s="154"/>
      <c r="EJ14" s="154"/>
      <c r="EK14" s="154"/>
      <c r="EL14" s="154"/>
      <c r="EM14" s="154"/>
      <c r="EN14" s="154"/>
      <c r="EO14" s="154"/>
      <c r="EP14" s="154"/>
      <c r="EQ14" s="154"/>
      <c r="ER14" s="154"/>
      <c r="ES14" s="154"/>
      <c r="ET14" s="154"/>
      <c r="EU14" s="154"/>
      <c r="EV14" s="154"/>
      <c r="EW14" s="154"/>
      <c r="EX14" s="154"/>
      <c r="EY14" s="154"/>
      <c r="EZ14" s="154"/>
      <c r="FA14" s="154"/>
      <c r="FB14" s="154"/>
      <c r="FC14" s="154"/>
      <c r="FD14" s="154"/>
      <c r="FE14" s="154"/>
      <c r="FF14" s="154"/>
      <c r="FG14" s="154"/>
      <c r="FH14" s="154"/>
      <c r="FI14" s="154"/>
      <c r="FJ14" s="154"/>
      <c r="FK14" s="154"/>
      <c r="FL14" s="154"/>
      <c r="FM14" s="154"/>
      <c r="FN14" s="154"/>
      <c r="FO14" s="154"/>
      <c r="FP14" s="154"/>
      <c r="FQ14" s="154"/>
      <c r="FR14" s="154"/>
      <c r="FS14" s="154"/>
      <c r="FT14" s="154"/>
      <c r="FU14" s="154"/>
      <c r="FV14" s="154"/>
      <c r="FW14" s="154"/>
      <c r="FX14" s="154"/>
      <c r="FY14" s="154"/>
      <c r="FZ14" s="154"/>
      <c r="GA14" s="154"/>
      <c r="GB14" s="154"/>
      <c r="GC14" s="154"/>
      <c r="GD14" s="154"/>
      <c r="GE14" s="154"/>
      <c r="GF14" s="154"/>
      <c r="GG14" s="154"/>
      <c r="GH14" s="154"/>
      <c r="GI14" s="154"/>
      <c r="GJ14" s="154"/>
      <c r="GK14" s="154"/>
      <c r="GL14" s="154"/>
      <c r="GM14" s="154"/>
      <c r="GN14" s="154"/>
      <c r="GO14" s="154"/>
      <c r="GP14" s="154"/>
      <c r="GQ14" s="154"/>
      <c r="GR14" s="133"/>
      <c r="GS14" s="151"/>
    </row>
    <row r="15" spans="1:201" s="124" customFormat="1" ht="15" customHeight="1" x14ac:dyDescent="0.7">
      <c r="A15" s="155" t="s">
        <v>253</v>
      </c>
      <c r="B15" s="156"/>
      <c r="C15" s="157"/>
      <c r="D15" s="158"/>
      <c r="E15" s="158"/>
      <c r="F15" s="159"/>
      <c r="G15" s="160"/>
      <c r="H15" s="157"/>
      <c r="I15" s="159"/>
      <c r="J15" s="159"/>
      <c r="K15" s="159"/>
      <c r="L15" s="159"/>
      <c r="M15" s="159"/>
      <c r="N15" s="159"/>
      <c r="O15" s="159"/>
      <c r="P15" s="159"/>
      <c r="Q15" s="159"/>
      <c r="R15" s="159"/>
      <c r="S15" s="159"/>
      <c r="T15" s="159"/>
      <c r="U15" s="159"/>
      <c r="V15" s="159"/>
      <c r="W15" s="159"/>
      <c r="X15" s="159"/>
      <c r="Y15" s="159"/>
      <c r="Z15" s="159"/>
      <c r="AA15" s="159"/>
      <c r="AB15" s="159"/>
      <c r="AC15" s="159"/>
      <c r="AD15" s="159"/>
      <c r="AE15" s="159"/>
      <c r="AF15" s="159"/>
      <c r="AG15" s="159"/>
      <c r="AH15" s="159"/>
      <c r="AI15" s="159"/>
      <c r="AJ15" s="159"/>
      <c r="AK15" s="159"/>
      <c r="AL15" s="159"/>
      <c r="AM15" s="159"/>
      <c r="AN15" s="159"/>
      <c r="AO15" s="159"/>
      <c r="AP15" s="159"/>
      <c r="AQ15" s="159"/>
      <c r="AR15" s="159"/>
      <c r="AS15" s="159"/>
      <c r="AT15" s="159"/>
      <c r="AU15" s="159"/>
      <c r="AV15" s="159"/>
      <c r="AW15" s="159"/>
      <c r="AX15" s="159"/>
      <c r="AY15" s="159"/>
      <c r="AZ15" s="159"/>
      <c r="BA15" s="159"/>
      <c r="BB15" s="159"/>
      <c r="BC15" s="159"/>
      <c r="BD15" s="159"/>
      <c r="BE15" s="159"/>
      <c r="BF15" s="159"/>
      <c r="BG15" s="159"/>
      <c r="BH15" s="159"/>
      <c r="BI15" s="159"/>
      <c r="BJ15" s="159"/>
      <c r="BK15" s="159"/>
      <c r="BL15" s="159"/>
      <c r="BM15" s="159"/>
      <c r="BN15" s="159"/>
      <c r="BO15" s="159"/>
      <c r="BP15" s="159"/>
      <c r="BQ15" s="159"/>
      <c r="BR15" s="159"/>
      <c r="BS15" s="159"/>
      <c r="BT15" s="159"/>
      <c r="BU15" s="159"/>
      <c r="BV15" s="159"/>
      <c r="BW15" s="159"/>
      <c r="BX15" s="159"/>
      <c r="BY15" s="159"/>
      <c r="BZ15" s="159"/>
      <c r="CA15" s="159"/>
      <c r="CB15" s="159"/>
      <c r="CC15" s="159"/>
      <c r="CD15" s="159"/>
      <c r="CE15" s="159"/>
      <c r="CF15" s="159"/>
      <c r="CG15" s="159"/>
      <c r="CH15" s="159"/>
      <c r="CI15" s="159"/>
      <c r="CJ15" s="159"/>
      <c r="CK15" s="159"/>
      <c r="CL15" s="159"/>
      <c r="CM15" s="159"/>
      <c r="CN15" s="159"/>
      <c r="CO15" s="159"/>
      <c r="CP15" s="159"/>
      <c r="CQ15" s="159"/>
      <c r="CR15" s="159"/>
      <c r="CS15" s="159"/>
      <c r="CT15" s="159"/>
      <c r="CU15" s="159"/>
      <c r="CV15" s="159"/>
      <c r="CW15" s="159"/>
      <c r="CX15" s="159"/>
      <c r="CY15" s="159"/>
      <c r="CZ15" s="159"/>
      <c r="DA15" s="159"/>
      <c r="DB15" s="159"/>
      <c r="DC15" s="159"/>
      <c r="DD15" s="159"/>
      <c r="DE15" s="159"/>
      <c r="DF15" s="159"/>
      <c r="DG15" s="159"/>
      <c r="DH15" s="159"/>
      <c r="DI15" s="159"/>
      <c r="DJ15" s="159"/>
      <c r="DK15" s="159"/>
      <c r="DL15" s="159"/>
      <c r="DM15" s="159"/>
      <c r="DN15" s="159"/>
      <c r="DO15" s="159"/>
      <c r="DP15" s="159"/>
      <c r="DQ15" s="159"/>
      <c r="DR15" s="159"/>
      <c r="DS15" s="159"/>
      <c r="DT15" s="159"/>
      <c r="DU15" s="159"/>
      <c r="DV15" s="159"/>
      <c r="DW15" s="159"/>
      <c r="DX15" s="159"/>
      <c r="DY15" s="159"/>
      <c r="DZ15" s="159"/>
      <c r="EA15" s="159"/>
      <c r="EB15" s="159"/>
      <c r="EC15" s="159"/>
      <c r="ED15" s="159"/>
      <c r="EE15" s="159"/>
      <c r="EF15" s="159"/>
      <c r="EG15" s="159"/>
      <c r="EH15" s="159"/>
      <c r="EI15" s="159"/>
      <c r="EJ15" s="159"/>
      <c r="EK15" s="159"/>
      <c r="EL15" s="159"/>
      <c r="EM15" s="159"/>
      <c r="EN15" s="159"/>
      <c r="EO15" s="159"/>
      <c r="EP15" s="159"/>
      <c r="EQ15" s="159"/>
      <c r="ER15" s="159"/>
      <c r="ES15" s="159"/>
      <c r="ET15" s="159"/>
      <c r="EU15" s="159"/>
      <c r="EV15" s="159"/>
      <c r="EW15" s="159"/>
      <c r="EX15" s="159"/>
      <c r="EY15" s="159"/>
      <c r="EZ15" s="159"/>
      <c r="FA15" s="159"/>
      <c r="FB15" s="159"/>
      <c r="FC15" s="159"/>
      <c r="FD15" s="159"/>
      <c r="FE15" s="159"/>
      <c r="FF15" s="159"/>
      <c r="FG15" s="159"/>
      <c r="FH15" s="159"/>
      <c r="FI15" s="159"/>
      <c r="FJ15" s="159"/>
      <c r="FK15" s="159"/>
      <c r="FL15" s="159"/>
      <c r="FM15" s="159"/>
      <c r="FN15" s="159"/>
      <c r="FO15" s="159"/>
      <c r="FP15" s="159"/>
      <c r="FQ15" s="159"/>
      <c r="FR15" s="159"/>
      <c r="FS15" s="159"/>
      <c r="FT15" s="159"/>
      <c r="FU15" s="159"/>
      <c r="FV15" s="159"/>
      <c r="FW15" s="159"/>
      <c r="FX15" s="159"/>
      <c r="FY15" s="159"/>
      <c r="FZ15" s="159"/>
      <c r="GA15" s="159"/>
      <c r="GB15" s="159"/>
      <c r="GC15" s="159"/>
      <c r="GD15" s="159"/>
      <c r="GE15" s="159"/>
      <c r="GF15" s="159"/>
      <c r="GG15" s="159"/>
      <c r="GH15" s="159"/>
      <c r="GI15" s="159"/>
      <c r="GJ15" s="159"/>
      <c r="GK15" s="159"/>
      <c r="GL15" s="159"/>
      <c r="GM15" s="159"/>
      <c r="GN15" s="159"/>
      <c r="GO15" s="159"/>
      <c r="GP15" s="159"/>
      <c r="GQ15" s="159"/>
      <c r="GR15" s="159"/>
      <c r="GS15" s="151"/>
    </row>
    <row r="16" spans="1:201" s="124" customFormat="1" ht="15.75" customHeight="1" x14ac:dyDescent="0.7">
      <c r="A16" s="124" t="s">
        <v>254</v>
      </c>
      <c r="D16" s="129"/>
      <c r="F16" s="161">
        <f ca="1">+SUM(I16:GQ16)</f>
        <v>1007837515.0298994</v>
      </c>
      <c r="G16" s="162"/>
      <c r="I16" s="269">
        <f ca="1">-'Liq Output'!O$39</f>
        <v>43347451</v>
      </c>
      <c r="J16" s="269">
        <f ca="1">-'Liq Output'!P$39</f>
        <v>0</v>
      </c>
      <c r="K16" s="269">
        <f ca="1">-'Liq Output'!Q$39</f>
        <v>0</v>
      </c>
      <c r="L16" s="269">
        <f ca="1">-'Liq Output'!R$39</f>
        <v>45186561</v>
      </c>
      <c r="M16" s="269">
        <f ca="1">-'Liq Output'!S$39</f>
        <v>49225235.270628005</v>
      </c>
      <c r="N16" s="269">
        <f ca="1">-'Liq Output'!T$39</f>
        <v>0</v>
      </c>
      <c r="O16" s="269">
        <f ca="1">-'Liq Output'!U$39</f>
        <v>84968513.292825699</v>
      </c>
      <c r="P16" s="269">
        <f ca="1">-'Liq Output'!V$39</f>
        <v>0</v>
      </c>
      <c r="Q16" s="269">
        <f ca="1">-'Liq Output'!W$39</f>
        <v>76305212.471462086</v>
      </c>
      <c r="R16" s="269">
        <f ca="1">-'Liq Output'!X$39</f>
        <v>126243909.67392081</v>
      </c>
      <c r="S16" s="269">
        <f ca="1">-'Liq Output'!Y$39</f>
        <v>0</v>
      </c>
      <c r="T16" s="269">
        <f ca="1">-'Liq Output'!Z$39</f>
        <v>0</v>
      </c>
      <c r="U16" s="269">
        <f ca="1">-'Liq Output'!AA$39</f>
        <v>53204081.805390596</v>
      </c>
      <c r="V16" s="269">
        <f ca="1">-'Liq Output'!AB$39</f>
        <v>20066513.548652999</v>
      </c>
      <c r="W16" s="269">
        <f ca="1">-'Liq Output'!AC$39</f>
        <v>55125851.606227249</v>
      </c>
      <c r="X16" s="269">
        <f ca="1">-'Liq Output'!AD$39</f>
        <v>0</v>
      </c>
      <c r="Y16" s="269">
        <f ca="1">-'Liq Output'!AE$39</f>
        <v>0</v>
      </c>
      <c r="Z16" s="269">
        <f ca="1">-'Liq Output'!AF$39</f>
        <v>0</v>
      </c>
      <c r="AA16" s="269">
        <f ca="1">-'Liq Output'!AG$39</f>
        <v>41157452.022926398</v>
      </c>
      <c r="AB16" s="269">
        <f ca="1">-'Liq Output'!AH$39</f>
        <v>0</v>
      </c>
      <c r="AC16" s="269">
        <f ca="1">-'Liq Output'!AI$39</f>
        <v>138923827.96592939</v>
      </c>
      <c r="AD16" s="269">
        <f ca="1">-'Liq Output'!AJ$39</f>
        <v>0</v>
      </c>
      <c r="AE16" s="269">
        <f ca="1">-'Liq Output'!AK$39</f>
        <v>71752032.356623992</v>
      </c>
      <c r="AF16" s="269">
        <f ca="1">-'Liq Output'!AL$39</f>
        <v>0</v>
      </c>
      <c r="AG16" s="269">
        <f ca="1">-'Liq Output'!AM$39</f>
        <v>39335516</v>
      </c>
      <c r="AH16" s="269">
        <f ca="1">-'Liq Output'!AN$39</f>
        <v>40530203.282513</v>
      </c>
      <c r="AI16" s="269">
        <f ca="1">-'Liq Output'!AO$39</f>
        <v>36638887.456497505</v>
      </c>
      <c r="AJ16" s="269">
        <f ca="1">-'Liq Output'!AP$39</f>
        <v>0</v>
      </c>
      <c r="AK16" s="269">
        <f ca="1">-'Liq Output'!AQ$39</f>
        <v>85826266.276301503</v>
      </c>
      <c r="AL16" s="269">
        <f ca="1">-'Liq Output'!AR$39</f>
        <v>0</v>
      </c>
      <c r="AM16" s="269">
        <f ca="1">-'Liq Output'!AS$39</f>
        <v>0</v>
      </c>
      <c r="AN16" s="269">
        <f ca="1">-'Liq Output'!AT$39</f>
        <v>0</v>
      </c>
      <c r="AO16" s="269">
        <f ca="1">-'Liq Output'!AU$39</f>
        <v>0</v>
      </c>
      <c r="AP16" s="269">
        <f ca="1">-'Liq Output'!AV$39</f>
        <v>0</v>
      </c>
      <c r="AQ16" s="269">
        <f ca="1">-'Liq Output'!AW$39</f>
        <v>0</v>
      </c>
      <c r="AR16" s="269">
        <f ca="1">-'Liq Output'!AX$39</f>
        <v>0</v>
      </c>
      <c r="AS16" s="269">
        <f ca="1">-'Liq Output'!AY$39</f>
        <v>0</v>
      </c>
      <c r="AT16" s="269">
        <f ca="1">-'Liq Output'!AZ$39</f>
        <v>0</v>
      </c>
      <c r="AU16" s="269">
        <f ca="1">-'Liq Output'!BA$39</f>
        <v>0</v>
      </c>
      <c r="AV16" s="269">
        <f ca="1">-'Liq Output'!BB$39</f>
        <v>0</v>
      </c>
      <c r="AW16" s="269">
        <f ca="1">-'Liq Output'!BC$39</f>
        <v>0</v>
      </c>
      <c r="AX16" s="269">
        <f ca="1">-'Liq Output'!BD$39</f>
        <v>0</v>
      </c>
      <c r="AY16" s="269">
        <f ca="1">-'Liq Output'!BE$39</f>
        <v>0</v>
      </c>
      <c r="AZ16" s="269">
        <f ca="1">-'Liq Output'!BF$39</f>
        <v>0</v>
      </c>
      <c r="BA16" s="269">
        <f ca="1">-'Liq Output'!BG$39</f>
        <v>0</v>
      </c>
      <c r="BB16" s="269">
        <f ca="1">-'Liq Output'!BH$39</f>
        <v>0</v>
      </c>
      <c r="BC16" s="269">
        <f ca="1">-'Liq Output'!BI$39</f>
        <v>0</v>
      </c>
      <c r="BD16" s="269">
        <f ca="1">-'Liq Output'!BJ$39</f>
        <v>0</v>
      </c>
      <c r="BE16" s="269">
        <f ca="1">-'Liq Output'!BK$39</f>
        <v>0</v>
      </c>
      <c r="BF16" s="269">
        <f ca="1">-'Liq Output'!BL$39</f>
        <v>0</v>
      </c>
      <c r="BG16" s="269">
        <f ca="1">-'Liq Output'!BM$39</f>
        <v>0</v>
      </c>
      <c r="BH16" s="269">
        <f ca="1">-'Liq Output'!BN$39</f>
        <v>0</v>
      </c>
      <c r="BI16" s="269">
        <f ca="1">-'Liq Output'!BO$39</f>
        <v>0</v>
      </c>
      <c r="BJ16" s="269">
        <f ca="1">-'Liq Output'!BP$39</f>
        <v>0</v>
      </c>
      <c r="BK16" s="269">
        <f ca="1">-'Liq Output'!BQ$39</f>
        <v>0</v>
      </c>
      <c r="BL16" s="269">
        <f ca="1">-'Liq Output'!BR$39</f>
        <v>0</v>
      </c>
      <c r="BM16" s="269">
        <f ca="1">-'Liq Output'!BS$39</f>
        <v>0</v>
      </c>
      <c r="BN16" s="269">
        <f ca="1">-'Liq Output'!BT$39</f>
        <v>0</v>
      </c>
      <c r="BO16" s="269">
        <f ca="1">-'Liq Output'!BU$39</f>
        <v>0</v>
      </c>
      <c r="BP16" s="269">
        <f ca="1">-'Liq Output'!BV$39</f>
        <v>0</v>
      </c>
      <c r="BQ16" s="269">
        <f ca="1">-'Liq Output'!BW$39</f>
        <v>0</v>
      </c>
      <c r="BR16" s="269">
        <f ca="1">-'Liq Output'!BX$39</f>
        <v>0</v>
      </c>
      <c r="BS16" s="269">
        <f ca="1">-'Liq Output'!BY$39</f>
        <v>0</v>
      </c>
      <c r="BT16" s="269">
        <f ca="1">-'Liq Output'!BZ$39</f>
        <v>0</v>
      </c>
      <c r="BU16" s="269">
        <f ca="1">-'Liq Output'!CA$39</f>
        <v>0</v>
      </c>
      <c r="BV16" s="269">
        <f ca="1">-'Liq Output'!CB$39</f>
        <v>0</v>
      </c>
      <c r="BW16" s="269">
        <f ca="1">-'Liq Output'!CC$39</f>
        <v>0</v>
      </c>
      <c r="BX16" s="269">
        <f ca="1">-'Liq Output'!CD$39</f>
        <v>0</v>
      </c>
      <c r="BY16" s="269">
        <f ca="1">-'Liq Output'!CE$39</f>
        <v>0</v>
      </c>
      <c r="BZ16" s="269">
        <f ca="1">-'Liq Output'!CF$39</f>
        <v>0</v>
      </c>
      <c r="CA16" s="269">
        <f ca="1">-'Liq Output'!CG$39</f>
        <v>0</v>
      </c>
      <c r="CB16" s="269">
        <f ca="1">-'Liq Output'!CH$39</f>
        <v>0</v>
      </c>
      <c r="CC16" s="269">
        <f ca="1">-'Liq Output'!CI$39</f>
        <v>0</v>
      </c>
      <c r="CD16" s="269">
        <f ca="1">-'Liq Output'!CJ$39</f>
        <v>0</v>
      </c>
      <c r="CE16" s="269">
        <f ca="1">-'Liq Output'!CK$39</f>
        <v>0</v>
      </c>
      <c r="CF16" s="269">
        <f ca="1">-'Liq Output'!CL$39</f>
        <v>0</v>
      </c>
      <c r="CG16" s="269">
        <f ca="1">-'Liq Output'!CM$39</f>
        <v>0</v>
      </c>
      <c r="CH16" s="269">
        <f ca="1">-'Liq Output'!CN$39</f>
        <v>0</v>
      </c>
      <c r="CI16" s="269">
        <f ca="1">-'Liq Output'!CO$39</f>
        <v>0</v>
      </c>
      <c r="CJ16" s="269">
        <f ca="1">-'Liq Output'!CP$39</f>
        <v>0</v>
      </c>
      <c r="CK16" s="269">
        <f ca="1">-'Liq Output'!CQ$39</f>
        <v>0</v>
      </c>
      <c r="CL16" s="269">
        <f ca="1">-'Liq Output'!CR$39</f>
        <v>0</v>
      </c>
      <c r="CM16" s="269">
        <f ca="1">-'Liq Output'!CS$39</f>
        <v>0</v>
      </c>
      <c r="CN16" s="269">
        <f ca="1">-'Liq Output'!CT$39</f>
        <v>0</v>
      </c>
      <c r="CO16" s="269">
        <f ca="1">-'Liq Output'!CU$39</f>
        <v>0</v>
      </c>
      <c r="CP16" s="269">
        <f ca="1">-'Liq Output'!CV$39</f>
        <v>0</v>
      </c>
      <c r="CQ16" s="269">
        <f ca="1">-'Liq Output'!CW$39</f>
        <v>0</v>
      </c>
      <c r="CR16" s="269">
        <f ca="1">-'Liq Output'!CX$39</f>
        <v>0</v>
      </c>
      <c r="CS16" s="269">
        <f ca="1">-'Liq Output'!CY$39</f>
        <v>0</v>
      </c>
      <c r="CT16" s="269">
        <f ca="1">-'Liq Output'!CZ$39</f>
        <v>0</v>
      </c>
      <c r="CU16" s="269">
        <f ca="1">-'Liq Output'!DA$39</f>
        <v>0</v>
      </c>
      <c r="CV16" s="269">
        <f ca="1">-'Liq Output'!DB$39</f>
        <v>0</v>
      </c>
      <c r="CW16" s="269">
        <f ca="1">-'Liq Output'!DC$39</f>
        <v>0</v>
      </c>
      <c r="CX16" s="269">
        <f ca="1">-'Liq Output'!DD$39</f>
        <v>0</v>
      </c>
      <c r="CY16" s="269">
        <f ca="1">-'Liq Output'!DE$39</f>
        <v>0</v>
      </c>
      <c r="CZ16" s="269">
        <f ca="1">-'Liq Output'!DF$39</f>
        <v>0</v>
      </c>
      <c r="DA16" s="269">
        <f ca="1">-'Liq Output'!DG$39</f>
        <v>0</v>
      </c>
      <c r="DB16" s="269">
        <f ca="1">-'Liq Output'!DH$39</f>
        <v>0</v>
      </c>
      <c r="DC16" s="269">
        <f ca="1">-'Liq Output'!DI$39</f>
        <v>0</v>
      </c>
      <c r="DD16" s="269">
        <f ca="1">-'Liq Output'!DJ$39</f>
        <v>0</v>
      </c>
      <c r="DE16" s="269">
        <f ca="1">-'Liq Output'!DK$39</f>
        <v>0</v>
      </c>
      <c r="DF16" s="269">
        <f ca="1">-'Liq Output'!DL$39</f>
        <v>0</v>
      </c>
      <c r="DG16" s="269">
        <f ca="1">-'Liq Output'!DM$39</f>
        <v>0</v>
      </c>
      <c r="DH16" s="269">
        <f ca="1">-'Liq Output'!DN$39</f>
        <v>0</v>
      </c>
      <c r="DI16" s="269">
        <f ca="1">-'Liq Output'!DO$39</f>
        <v>0</v>
      </c>
      <c r="DJ16" s="269">
        <f ca="1">-'Liq Output'!DP$39</f>
        <v>0</v>
      </c>
      <c r="DK16" s="269">
        <f ca="1">-'Liq Output'!DQ$39</f>
        <v>0</v>
      </c>
      <c r="DL16" s="269">
        <f ca="1">-'Liq Output'!DR$39</f>
        <v>0</v>
      </c>
      <c r="DM16" s="269">
        <f ca="1">-'Liq Output'!DS$39</f>
        <v>0</v>
      </c>
      <c r="DN16" s="269">
        <f ca="1">-'Liq Output'!DT$39</f>
        <v>0</v>
      </c>
      <c r="DO16" s="269">
        <f ca="1">-'Liq Output'!DU$39</f>
        <v>0</v>
      </c>
      <c r="DP16" s="269">
        <f ca="1">-'Liq Output'!DV$39</f>
        <v>0</v>
      </c>
      <c r="DQ16" s="269">
        <f ca="1">-'Liq Output'!DW$39</f>
        <v>0</v>
      </c>
      <c r="DR16" s="269">
        <f ca="1">-'Liq Output'!DX$39</f>
        <v>0</v>
      </c>
      <c r="DS16" s="269">
        <f ca="1">-'Liq Output'!DY$39</f>
        <v>0</v>
      </c>
      <c r="DT16" s="269">
        <f ca="1">-'Liq Output'!DZ$39</f>
        <v>0</v>
      </c>
      <c r="DU16" s="269">
        <f ca="1">-'Liq Output'!EA$39</f>
        <v>0</v>
      </c>
      <c r="DV16" s="269">
        <f ca="1">-'Liq Output'!EB$39</f>
        <v>0</v>
      </c>
      <c r="DW16" s="269">
        <f ca="1">-'Liq Output'!EC$39</f>
        <v>0</v>
      </c>
      <c r="DX16" s="269">
        <f ca="1">-'Liq Output'!ED$39</f>
        <v>0</v>
      </c>
      <c r="DY16" s="269">
        <f ca="1">-'Liq Output'!EE$39</f>
        <v>0</v>
      </c>
      <c r="DZ16" s="269">
        <f ca="1">-'Liq Output'!EF$39</f>
        <v>0</v>
      </c>
      <c r="EA16" s="269">
        <f ca="1">-'Liq Output'!EG$39</f>
        <v>0</v>
      </c>
      <c r="EB16" s="269">
        <f ca="1">-'Liq Output'!EH$39</f>
        <v>0</v>
      </c>
      <c r="EC16" s="269">
        <f ca="1">-'Liq Output'!EI$39</f>
        <v>0</v>
      </c>
      <c r="ED16" s="269">
        <f ca="1">-'Liq Output'!EJ$39</f>
        <v>0</v>
      </c>
      <c r="EE16" s="269">
        <f ca="1">-'Liq Output'!EK$39</f>
        <v>0</v>
      </c>
      <c r="EF16" s="269">
        <f ca="1">-'Liq Output'!EL$39</f>
        <v>0</v>
      </c>
      <c r="EG16" s="269">
        <f ca="1">-'Liq Output'!EM$39</f>
        <v>0</v>
      </c>
      <c r="EH16" s="269">
        <f ca="1">-'Liq Output'!EN$39</f>
        <v>0</v>
      </c>
      <c r="EI16" s="269">
        <f ca="1">-'Liq Output'!EO$39</f>
        <v>0</v>
      </c>
      <c r="EJ16" s="269">
        <f ca="1">-'Liq Output'!EP$39</f>
        <v>0</v>
      </c>
      <c r="EK16" s="269">
        <f ca="1">-'Liq Output'!EQ$39</f>
        <v>0</v>
      </c>
      <c r="EL16" s="269">
        <f ca="1">-'Liq Output'!ER$39</f>
        <v>0</v>
      </c>
      <c r="EM16" s="269">
        <f ca="1">-'Liq Output'!ES$39</f>
        <v>0</v>
      </c>
      <c r="EN16" s="269">
        <f ca="1">-'Liq Output'!ET$39</f>
        <v>0</v>
      </c>
      <c r="EO16" s="269">
        <f ca="1">-'Liq Output'!EU$39</f>
        <v>0</v>
      </c>
      <c r="EP16" s="269">
        <f ca="1">-'Liq Output'!EV$39</f>
        <v>0</v>
      </c>
      <c r="EQ16" s="269">
        <f ca="1">-'Liq Output'!EW$39</f>
        <v>0</v>
      </c>
      <c r="ER16" s="269">
        <f ca="1">-'Liq Output'!EX$39</f>
        <v>0</v>
      </c>
      <c r="ES16" s="269">
        <f ca="1">-'Liq Output'!EY$39</f>
        <v>0</v>
      </c>
      <c r="ET16" s="269">
        <f ca="1">-'Liq Output'!EZ$39</f>
        <v>0</v>
      </c>
      <c r="EU16" s="269">
        <f ca="1">-'Liq Output'!FA$39</f>
        <v>0</v>
      </c>
      <c r="EV16" s="269">
        <f ca="1">-'Liq Output'!FB$39</f>
        <v>0</v>
      </c>
      <c r="EW16" s="269">
        <f ca="1">-'Liq Output'!FC$39</f>
        <v>0</v>
      </c>
      <c r="EX16" s="269">
        <f ca="1">-'Liq Output'!FD$39</f>
        <v>0</v>
      </c>
      <c r="EY16" s="269">
        <f ca="1">-'Liq Output'!FE$39</f>
        <v>0</v>
      </c>
      <c r="EZ16" s="269">
        <f ca="1">-'Liq Output'!FF$39</f>
        <v>0</v>
      </c>
      <c r="FA16" s="269">
        <f ca="1">-'Liq Output'!FG$39</f>
        <v>0</v>
      </c>
      <c r="FB16" s="269">
        <f ca="1">-'Liq Output'!FH$39</f>
        <v>0</v>
      </c>
      <c r="FC16" s="269">
        <f ca="1">-'Liq Output'!FI$39</f>
        <v>0</v>
      </c>
      <c r="FD16" s="269">
        <f ca="1">-'Liq Output'!FJ$39</f>
        <v>0</v>
      </c>
      <c r="FE16" s="269">
        <f ca="1">-'Liq Output'!FK$39</f>
        <v>0</v>
      </c>
      <c r="FF16" s="269">
        <f ca="1">-'Liq Output'!FL$39</f>
        <v>0</v>
      </c>
      <c r="FG16" s="269">
        <f ca="1">-'Liq Output'!FM$39</f>
        <v>0</v>
      </c>
      <c r="FH16" s="269">
        <f ca="1">-'Liq Output'!FN$39</f>
        <v>0</v>
      </c>
      <c r="FI16" s="269">
        <f ca="1">-'Liq Output'!FO$39</f>
        <v>0</v>
      </c>
      <c r="FJ16" s="269">
        <f ca="1">-'Liq Output'!FP$39</f>
        <v>0</v>
      </c>
      <c r="FK16" s="269">
        <f ca="1">-'Liq Output'!FQ$39</f>
        <v>0</v>
      </c>
      <c r="FL16" s="269">
        <f ca="1">-'Liq Output'!FR$39</f>
        <v>0</v>
      </c>
      <c r="FM16" s="269">
        <f ca="1">-'Liq Output'!FS$39</f>
        <v>0</v>
      </c>
      <c r="FN16" s="269">
        <f ca="1">-'Liq Output'!FT$39</f>
        <v>0</v>
      </c>
      <c r="FO16" s="269">
        <f ca="1">-'Liq Output'!FU$39</f>
        <v>0</v>
      </c>
      <c r="FP16" s="269">
        <f ca="1">-'Liq Output'!FV$39</f>
        <v>0</v>
      </c>
      <c r="FQ16" s="269">
        <f ca="1">-'Liq Output'!FW$39</f>
        <v>0</v>
      </c>
      <c r="FR16" s="269">
        <f ca="1">-'Liq Output'!FX$39</f>
        <v>0</v>
      </c>
      <c r="FS16" s="269">
        <f ca="1">-'Liq Output'!FY$39</f>
        <v>0</v>
      </c>
      <c r="FT16" s="269">
        <f ca="1">-'Liq Output'!FZ$39</f>
        <v>0</v>
      </c>
      <c r="FU16" s="269">
        <f ca="1">-'Liq Output'!GA$39</f>
        <v>0</v>
      </c>
      <c r="FV16" s="269">
        <f ca="1">-'Liq Output'!GB$39</f>
        <v>0</v>
      </c>
      <c r="FW16" s="269">
        <f ca="1">-'Liq Output'!GC$39</f>
        <v>0</v>
      </c>
      <c r="FX16" s="269">
        <f ca="1">-'Liq Output'!GD$39</f>
        <v>0</v>
      </c>
      <c r="FY16" s="269">
        <f ca="1">-'Liq Output'!GE$39</f>
        <v>0</v>
      </c>
      <c r="FZ16" s="269">
        <f ca="1">-'Liq Output'!GF$39</f>
        <v>0</v>
      </c>
      <c r="GA16" s="269">
        <f ca="1">-'Liq Output'!GG$39</f>
        <v>0</v>
      </c>
      <c r="GB16" s="269">
        <f ca="1">-'Liq Output'!GH$39</f>
        <v>0</v>
      </c>
      <c r="GC16" s="269">
        <f ca="1">-'Liq Output'!GI$39</f>
        <v>0</v>
      </c>
      <c r="GD16" s="269">
        <f ca="1">-'Liq Output'!GJ$39</f>
        <v>0</v>
      </c>
      <c r="GE16" s="269">
        <f ca="1">-'Liq Output'!GK$39</f>
        <v>0</v>
      </c>
      <c r="GF16" s="269">
        <f ca="1">-'Liq Output'!GL$39</f>
        <v>0</v>
      </c>
      <c r="GG16" s="269">
        <f ca="1">-'Liq Output'!GM$39</f>
        <v>0</v>
      </c>
      <c r="GH16" s="269">
        <f ca="1">-'Liq Output'!GN$39</f>
        <v>0</v>
      </c>
      <c r="GI16" s="269">
        <f ca="1">-'Liq Output'!GO$39</f>
        <v>0</v>
      </c>
      <c r="GJ16" s="269">
        <f ca="1">-'Liq Output'!GP$39</f>
        <v>0</v>
      </c>
      <c r="GK16" s="269">
        <f ca="1">-'Liq Output'!GQ$39</f>
        <v>0</v>
      </c>
      <c r="GL16" s="269">
        <f ca="1">-'Liq Output'!GR$39</f>
        <v>0</v>
      </c>
      <c r="GM16" s="269">
        <f ca="1">-'Liq Output'!GS$39</f>
        <v>0</v>
      </c>
      <c r="GN16" s="269">
        <f ca="1">-'Liq Output'!GT$39</f>
        <v>0</v>
      </c>
      <c r="GO16" s="269">
        <f ca="1">-'Liq Output'!GU$39</f>
        <v>0</v>
      </c>
      <c r="GP16" s="269">
        <f ca="1">-'Liq Output'!GV$39</f>
        <v>0</v>
      </c>
      <c r="GQ16" s="269">
        <f ca="1">-'Liq Output'!GW$39</f>
        <v>0</v>
      </c>
      <c r="GR16" s="162">
        <f ca="1">SUM(I16:GQ16)</f>
        <v>1007837515.0298994</v>
      </c>
      <c r="GS16" s="151"/>
    </row>
    <row r="17" spans="1:201" s="124" customFormat="1" ht="15.75" customHeight="1" x14ac:dyDescent="0.7">
      <c r="A17" s="124" t="s">
        <v>255</v>
      </c>
      <c r="D17" s="129"/>
      <c r="F17" s="149">
        <f ca="1">+SUM(I17:GQ17)</f>
        <v>1007837515.0298994</v>
      </c>
      <c r="G17" s="162"/>
      <c r="I17" s="268">
        <f ca="1">-'Liq Output'!O$39</f>
        <v>43347451</v>
      </c>
      <c r="J17" s="268">
        <f ca="1">-'Liq Output'!P$39</f>
        <v>0</v>
      </c>
      <c r="K17" s="268">
        <f ca="1">-'Liq Output'!Q$39</f>
        <v>0</v>
      </c>
      <c r="L17" s="268">
        <f ca="1">-'Liq Output'!R$39</f>
        <v>45186561</v>
      </c>
      <c r="M17" s="268">
        <f ca="1">-'Liq Output'!S$39</f>
        <v>49225235.270628005</v>
      </c>
      <c r="N17" s="268">
        <f ca="1">-'Liq Output'!T$39</f>
        <v>0</v>
      </c>
      <c r="O17" s="268">
        <f ca="1">-'Liq Output'!U$39</f>
        <v>84968513.292825699</v>
      </c>
      <c r="P17" s="268">
        <f ca="1">-'Liq Output'!V$39</f>
        <v>0</v>
      </c>
      <c r="Q17" s="268">
        <f ca="1">-'Liq Output'!W$39</f>
        <v>76305212.471462086</v>
      </c>
      <c r="R17" s="268">
        <f ca="1">-'Liq Output'!X$39</f>
        <v>126243909.67392081</v>
      </c>
      <c r="S17" s="268">
        <f ca="1">-'Liq Output'!Y$39</f>
        <v>0</v>
      </c>
      <c r="T17" s="268">
        <f ca="1">-'Liq Output'!Z$39</f>
        <v>0</v>
      </c>
      <c r="U17" s="268">
        <f ca="1">-'Liq Output'!AA$39</f>
        <v>53204081.805390596</v>
      </c>
      <c r="V17" s="268">
        <f ca="1">-'Liq Output'!AB$39</f>
        <v>20066513.548652999</v>
      </c>
      <c r="W17" s="268">
        <f ca="1">-'Liq Output'!AC$39</f>
        <v>55125851.606227249</v>
      </c>
      <c r="X17" s="268">
        <f ca="1">-'Liq Output'!AD$39</f>
        <v>0</v>
      </c>
      <c r="Y17" s="268">
        <f ca="1">-'Liq Output'!AE$39</f>
        <v>0</v>
      </c>
      <c r="Z17" s="268">
        <f ca="1">-'Liq Output'!AF$39</f>
        <v>0</v>
      </c>
      <c r="AA17" s="268">
        <f ca="1">-'Liq Output'!AG$39</f>
        <v>41157452.022926398</v>
      </c>
      <c r="AB17" s="268">
        <f ca="1">-'Liq Output'!AH$39</f>
        <v>0</v>
      </c>
      <c r="AC17" s="268">
        <f ca="1">-'Liq Output'!AI$39</f>
        <v>138923827.96592939</v>
      </c>
      <c r="AD17" s="268">
        <f ca="1">-'Liq Output'!AJ$39</f>
        <v>0</v>
      </c>
      <c r="AE17" s="268">
        <f ca="1">-'Liq Output'!AK$39</f>
        <v>71752032.356623992</v>
      </c>
      <c r="AF17" s="268">
        <f ca="1">-'Liq Output'!AL$39</f>
        <v>0</v>
      </c>
      <c r="AG17" s="268">
        <f ca="1">-'Liq Output'!AM$39</f>
        <v>39335516</v>
      </c>
      <c r="AH17" s="268">
        <f ca="1">-'Liq Output'!AN$39</f>
        <v>40530203.282513</v>
      </c>
      <c r="AI17" s="268">
        <f ca="1">-'Liq Output'!AO$39</f>
        <v>36638887.456497505</v>
      </c>
      <c r="AJ17" s="268">
        <f ca="1">-'Liq Output'!AP$39</f>
        <v>0</v>
      </c>
      <c r="AK17" s="268">
        <f ca="1">-'Liq Output'!AQ$39</f>
        <v>85826266.276301503</v>
      </c>
      <c r="AL17" s="268">
        <f ca="1">-'Liq Output'!AR$39</f>
        <v>0</v>
      </c>
      <c r="AM17" s="268">
        <f ca="1">-'Liq Output'!AS$39</f>
        <v>0</v>
      </c>
      <c r="AN17" s="268">
        <f ca="1">-'Liq Output'!AT$39</f>
        <v>0</v>
      </c>
      <c r="AO17" s="268">
        <f ca="1">-'Liq Output'!AU$39</f>
        <v>0</v>
      </c>
      <c r="AP17" s="268">
        <f ca="1">-'Liq Output'!AV$39</f>
        <v>0</v>
      </c>
      <c r="AQ17" s="268">
        <f ca="1">-'Liq Output'!AW$39</f>
        <v>0</v>
      </c>
      <c r="AR17" s="268">
        <f ca="1">-'Liq Output'!AX$39</f>
        <v>0</v>
      </c>
      <c r="AS17" s="268">
        <f ca="1">-'Liq Output'!AY$39</f>
        <v>0</v>
      </c>
      <c r="AT17" s="268">
        <f ca="1">-'Liq Output'!AZ$39</f>
        <v>0</v>
      </c>
      <c r="AU17" s="268">
        <f ca="1">-'Liq Output'!BA$39</f>
        <v>0</v>
      </c>
      <c r="AV17" s="268">
        <f ca="1">-'Liq Output'!BB$39</f>
        <v>0</v>
      </c>
      <c r="AW17" s="268">
        <f ca="1">-'Liq Output'!BC$39</f>
        <v>0</v>
      </c>
      <c r="AX17" s="268">
        <f ca="1">-'Liq Output'!BD$39</f>
        <v>0</v>
      </c>
      <c r="AY17" s="268">
        <f ca="1">-'Liq Output'!BE$39</f>
        <v>0</v>
      </c>
      <c r="AZ17" s="268">
        <f ca="1">-'Liq Output'!BF$39</f>
        <v>0</v>
      </c>
      <c r="BA17" s="268">
        <f ca="1">-'Liq Output'!BG$39</f>
        <v>0</v>
      </c>
      <c r="BB17" s="268">
        <f ca="1">-'Liq Output'!BH$39</f>
        <v>0</v>
      </c>
      <c r="BC17" s="268">
        <f ca="1">-'Liq Output'!BI$39</f>
        <v>0</v>
      </c>
      <c r="BD17" s="268">
        <f ca="1">-'Liq Output'!BJ$39</f>
        <v>0</v>
      </c>
      <c r="BE17" s="268">
        <f ca="1">-'Liq Output'!BK$39</f>
        <v>0</v>
      </c>
      <c r="BF17" s="268">
        <f ca="1">-'Liq Output'!BL$39</f>
        <v>0</v>
      </c>
      <c r="BG17" s="268">
        <f ca="1">-'Liq Output'!BM$39</f>
        <v>0</v>
      </c>
      <c r="BH17" s="268">
        <f ca="1">-'Liq Output'!BN$39</f>
        <v>0</v>
      </c>
      <c r="BI17" s="268">
        <f ca="1">-'Liq Output'!BO$39</f>
        <v>0</v>
      </c>
      <c r="BJ17" s="268">
        <f ca="1">-'Liq Output'!BP$39</f>
        <v>0</v>
      </c>
      <c r="BK17" s="268">
        <f ca="1">-'Liq Output'!BQ$39</f>
        <v>0</v>
      </c>
      <c r="BL17" s="268">
        <f ca="1">-'Liq Output'!BR$39</f>
        <v>0</v>
      </c>
      <c r="BM17" s="268">
        <f ca="1">-'Liq Output'!BS$39</f>
        <v>0</v>
      </c>
      <c r="BN17" s="268">
        <f ca="1">-'Liq Output'!BT$39</f>
        <v>0</v>
      </c>
      <c r="BO17" s="268">
        <f ca="1">-'Liq Output'!BU$39</f>
        <v>0</v>
      </c>
      <c r="BP17" s="268">
        <f ca="1">-'Liq Output'!BV$39</f>
        <v>0</v>
      </c>
      <c r="BQ17" s="268">
        <f ca="1">-'Liq Output'!BW$39</f>
        <v>0</v>
      </c>
      <c r="BR17" s="268">
        <f ca="1">-'Liq Output'!BX$39</f>
        <v>0</v>
      </c>
      <c r="BS17" s="268">
        <f ca="1">-'Liq Output'!BY$39</f>
        <v>0</v>
      </c>
      <c r="BT17" s="268">
        <f ca="1">-'Liq Output'!BZ$39</f>
        <v>0</v>
      </c>
      <c r="BU17" s="268">
        <f ca="1">-'Liq Output'!CA$39</f>
        <v>0</v>
      </c>
      <c r="BV17" s="268">
        <f ca="1">-'Liq Output'!CB$39</f>
        <v>0</v>
      </c>
      <c r="BW17" s="268">
        <f ca="1">-'Liq Output'!CC$39</f>
        <v>0</v>
      </c>
      <c r="BX17" s="268">
        <f ca="1">-'Liq Output'!CD$39</f>
        <v>0</v>
      </c>
      <c r="BY17" s="268">
        <f ca="1">-'Liq Output'!CE$39</f>
        <v>0</v>
      </c>
      <c r="BZ17" s="268">
        <f ca="1">-'Liq Output'!CF$39</f>
        <v>0</v>
      </c>
      <c r="CA17" s="268">
        <f ca="1">-'Liq Output'!CG$39</f>
        <v>0</v>
      </c>
      <c r="CB17" s="268">
        <f ca="1">-'Liq Output'!CH$39</f>
        <v>0</v>
      </c>
      <c r="CC17" s="268">
        <f ca="1">-'Liq Output'!CI$39</f>
        <v>0</v>
      </c>
      <c r="CD17" s="268">
        <f ca="1">-'Liq Output'!CJ$39</f>
        <v>0</v>
      </c>
      <c r="CE17" s="268">
        <f ca="1">-'Liq Output'!CK$39</f>
        <v>0</v>
      </c>
      <c r="CF17" s="268">
        <f ca="1">-'Liq Output'!CL$39</f>
        <v>0</v>
      </c>
      <c r="CG17" s="268">
        <f ca="1">-'Liq Output'!CM$39</f>
        <v>0</v>
      </c>
      <c r="CH17" s="268">
        <f ca="1">-'Liq Output'!CN$39</f>
        <v>0</v>
      </c>
      <c r="CI17" s="268">
        <f ca="1">-'Liq Output'!CO$39</f>
        <v>0</v>
      </c>
      <c r="CJ17" s="268">
        <f ca="1">-'Liq Output'!CP$39</f>
        <v>0</v>
      </c>
      <c r="CK17" s="268">
        <f ca="1">-'Liq Output'!CQ$39</f>
        <v>0</v>
      </c>
      <c r="CL17" s="268">
        <f ca="1">-'Liq Output'!CR$39</f>
        <v>0</v>
      </c>
      <c r="CM17" s="268">
        <f ca="1">-'Liq Output'!CS$39</f>
        <v>0</v>
      </c>
      <c r="CN17" s="268">
        <f ca="1">-'Liq Output'!CT$39</f>
        <v>0</v>
      </c>
      <c r="CO17" s="268">
        <f ca="1">-'Liq Output'!CU$39</f>
        <v>0</v>
      </c>
      <c r="CP17" s="268">
        <f ca="1">-'Liq Output'!CV$39</f>
        <v>0</v>
      </c>
      <c r="CQ17" s="268">
        <f ca="1">-'Liq Output'!CW$39</f>
        <v>0</v>
      </c>
      <c r="CR17" s="268">
        <f ca="1">-'Liq Output'!CX$39</f>
        <v>0</v>
      </c>
      <c r="CS17" s="268">
        <f ca="1">-'Liq Output'!CY$39</f>
        <v>0</v>
      </c>
      <c r="CT17" s="268">
        <f ca="1">-'Liq Output'!CZ$39</f>
        <v>0</v>
      </c>
      <c r="CU17" s="268">
        <f ca="1">-'Liq Output'!DA$39</f>
        <v>0</v>
      </c>
      <c r="CV17" s="268">
        <f ca="1">-'Liq Output'!DB$39</f>
        <v>0</v>
      </c>
      <c r="CW17" s="268">
        <f ca="1">-'Liq Output'!DC$39</f>
        <v>0</v>
      </c>
      <c r="CX17" s="268">
        <f ca="1">-'Liq Output'!DD$39</f>
        <v>0</v>
      </c>
      <c r="CY17" s="268">
        <f ca="1">-'Liq Output'!DE$39</f>
        <v>0</v>
      </c>
      <c r="CZ17" s="268">
        <f ca="1">-'Liq Output'!DF$39</f>
        <v>0</v>
      </c>
      <c r="DA17" s="268">
        <f ca="1">-'Liq Output'!DG$39</f>
        <v>0</v>
      </c>
      <c r="DB17" s="268">
        <f ca="1">-'Liq Output'!DH$39</f>
        <v>0</v>
      </c>
      <c r="DC17" s="268">
        <f ca="1">-'Liq Output'!DI$39</f>
        <v>0</v>
      </c>
      <c r="DD17" s="268">
        <f ca="1">-'Liq Output'!DJ$39</f>
        <v>0</v>
      </c>
      <c r="DE17" s="268">
        <f ca="1">-'Liq Output'!DK$39</f>
        <v>0</v>
      </c>
      <c r="DF17" s="268">
        <f ca="1">-'Liq Output'!DL$39</f>
        <v>0</v>
      </c>
      <c r="DG17" s="268">
        <f ca="1">-'Liq Output'!DM$39</f>
        <v>0</v>
      </c>
      <c r="DH17" s="268">
        <f ca="1">-'Liq Output'!DN$39</f>
        <v>0</v>
      </c>
      <c r="DI17" s="268">
        <f ca="1">-'Liq Output'!DO$39</f>
        <v>0</v>
      </c>
      <c r="DJ17" s="268">
        <f ca="1">-'Liq Output'!DP$39</f>
        <v>0</v>
      </c>
      <c r="DK17" s="268">
        <f ca="1">-'Liq Output'!DQ$39</f>
        <v>0</v>
      </c>
      <c r="DL17" s="268">
        <f ca="1">-'Liq Output'!DR$39</f>
        <v>0</v>
      </c>
      <c r="DM17" s="268">
        <f ca="1">-'Liq Output'!DS$39</f>
        <v>0</v>
      </c>
      <c r="DN17" s="268">
        <f ca="1">-'Liq Output'!DT$39</f>
        <v>0</v>
      </c>
      <c r="DO17" s="268">
        <f ca="1">-'Liq Output'!DU$39</f>
        <v>0</v>
      </c>
      <c r="DP17" s="268">
        <f ca="1">-'Liq Output'!DV$39</f>
        <v>0</v>
      </c>
      <c r="DQ17" s="268">
        <f ca="1">-'Liq Output'!DW$39</f>
        <v>0</v>
      </c>
      <c r="DR17" s="268">
        <f ca="1">-'Liq Output'!DX$39</f>
        <v>0</v>
      </c>
      <c r="DS17" s="268">
        <f ca="1">-'Liq Output'!DY$39</f>
        <v>0</v>
      </c>
      <c r="DT17" s="268">
        <f ca="1">-'Liq Output'!DZ$39</f>
        <v>0</v>
      </c>
      <c r="DU17" s="268">
        <f ca="1">-'Liq Output'!EA$39</f>
        <v>0</v>
      </c>
      <c r="DV17" s="268">
        <f ca="1">-'Liq Output'!EB$39</f>
        <v>0</v>
      </c>
      <c r="DW17" s="268">
        <f ca="1">-'Liq Output'!EC$39</f>
        <v>0</v>
      </c>
      <c r="DX17" s="268">
        <f ca="1">-'Liq Output'!ED$39</f>
        <v>0</v>
      </c>
      <c r="DY17" s="268">
        <f ca="1">-'Liq Output'!EE$39</f>
        <v>0</v>
      </c>
      <c r="DZ17" s="268">
        <f ca="1">-'Liq Output'!EF$39</f>
        <v>0</v>
      </c>
      <c r="EA17" s="268">
        <f ca="1">-'Liq Output'!EG$39</f>
        <v>0</v>
      </c>
      <c r="EB17" s="268">
        <f ca="1">-'Liq Output'!EH$39</f>
        <v>0</v>
      </c>
      <c r="EC17" s="268">
        <f ca="1">-'Liq Output'!EI$39</f>
        <v>0</v>
      </c>
      <c r="ED17" s="268">
        <f ca="1">-'Liq Output'!EJ$39</f>
        <v>0</v>
      </c>
      <c r="EE17" s="268">
        <f ca="1">-'Liq Output'!EK$39</f>
        <v>0</v>
      </c>
      <c r="EF17" s="268">
        <f ca="1">-'Liq Output'!EL$39</f>
        <v>0</v>
      </c>
      <c r="EG17" s="268">
        <f ca="1">-'Liq Output'!EM$39</f>
        <v>0</v>
      </c>
      <c r="EH17" s="268">
        <f ca="1">-'Liq Output'!EN$39</f>
        <v>0</v>
      </c>
      <c r="EI17" s="268">
        <f ca="1">-'Liq Output'!EO$39</f>
        <v>0</v>
      </c>
      <c r="EJ17" s="268">
        <f ca="1">-'Liq Output'!EP$39</f>
        <v>0</v>
      </c>
      <c r="EK17" s="268">
        <f ca="1">-'Liq Output'!EQ$39</f>
        <v>0</v>
      </c>
      <c r="EL17" s="268">
        <f ca="1">-'Liq Output'!ER$39</f>
        <v>0</v>
      </c>
      <c r="EM17" s="268">
        <f ca="1">-'Liq Output'!ES$39</f>
        <v>0</v>
      </c>
      <c r="EN17" s="268">
        <f ca="1">-'Liq Output'!ET$39</f>
        <v>0</v>
      </c>
      <c r="EO17" s="268">
        <f ca="1">-'Liq Output'!EU$39</f>
        <v>0</v>
      </c>
      <c r="EP17" s="268">
        <f ca="1">-'Liq Output'!EV$39</f>
        <v>0</v>
      </c>
      <c r="EQ17" s="268">
        <f ca="1">-'Liq Output'!EW$39</f>
        <v>0</v>
      </c>
      <c r="ER17" s="268">
        <f ca="1">-'Liq Output'!EX$39</f>
        <v>0</v>
      </c>
      <c r="ES17" s="268">
        <f ca="1">-'Liq Output'!EY$39</f>
        <v>0</v>
      </c>
      <c r="ET17" s="268">
        <f ca="1">-'Liq Output'!EZ$39</f>
        <v>0</v>
      </c>
      <c r="EU17" s="268">
        <f ca="1">-'Liq Output'!FA$39</f>
        <v>0</v>
      </c>
      <c r="EV17" s="268">
        <f ca="1">-'Liq Output'!FB$39</f>
        <v>0</v>
      </c>
      <c r="EW17" s="268">
        <f ca="1">-'Liq Output'!FC$39</f>
        <v>0</v>
      </c>
      <c r="EX17" s="268">
        <f ca="1">-'Liq Output'!FD$39</f>
        <v>0</v>
      </c>
      <c r="EY17" s="268">
        <f ca="1">-'Liq Output'!FE$39</f>
        <v>0</v>
      </c>
      <c r="EZ17" s="268">
        <f ca="1">-'Liq Output'!FF$39</f>
        <v>0</v>
      </c>
      <c r="FA17" s="268">
        <f ca="1">-'Liq Output'!FG$39</f>
        <v>0</v>
      </c>
      <c r="FB17" s="268">
        <f ca="1">-'Liq Output'!FH$39</f>
        <v>0</v>
      </c>
      <c r="FC17" s="268">
        <f ca="1">-'Liq Output'!FI$39</f>
        <v>0</v>
      </c>
      <c r="FD17" s="268">
        <f ca="1">-'Liq Output'!FJ$39</f>
        <v>0</v>
      </c>
      <c r="FE17" s="268">
        <f ca="1">-'Liq Output'!FK$39</f>
        <v>0</v>
      </c>
      <c r="FF17" s="268">
        <f ca="1">-'Liq Output'!FL$39</f>
        <v>0</v>
      </c>
      <c r="FG17" s="268">
        <f ca="1">-'Liq Output'!FM$39</f>
        <v>0</v>
      </c>
      <c r="FH17" s="268">
        <f ca="1">-'Liq Output'!FN$39</f>
        <v>0</v>
      </c>
      <c r="FI17" s="268">
        <f ca="1">-'Liq Output'!FO$39</f>
        <v>0</v>
      </c>
      <c r="FJ17" s="268">
        <f ca="1">-'Liq Output'!FP$39</f>
        <v>0</v>
      </c>
      <c r="FK17" s="268">
        <f ca="1">-'Liq Output'!FQ$39</f>
        <v>0</v>
      </c>
      <c r="FL17" s="268">
        <f ca="1">-'Liq Output'!FR$39</f>
        <v>0</v>
      </c>
      <c r="FM17" s="268">
        <f ca="1">-'Liq Output'!FS$39</f>
        <v>0</v>
      </c>
      <c r="FN17" s="268">
        <f ca="1">-'Liq Output'!FT$39</f>
        <v>0</v>
      </c>
      <c r="FO17" s="268">
        <f ca="1">-'Liq Output'!FU$39</f>
        <v>0</v>
      </c>
      <c r="FP17" s="268">
        <f ca="1">-'Liq Output'!FV$39</f>
        <v>0</v>
      </c>
      <c r="FQ17" s="268">
        <f ca="1">-'Liq Output'!FW$39</f>
        <v>0</v>
      </c>
      <c r="FR17" s="268">
        <f ca="1">-'Liq Output'!FX$39</f>
        <v>0</v>
      </c>
      <c r="FS17" s="268">
        <f ca="1">-'Liq Output'!FY$39</f>
        <v>0</v>
      </c>
      <c r="FT17" s="268">
        <f ca="1">-'Liq Output'!FZ$39</f>
        <v>0</v>
      </c>
      <c r="FU17" s="268">
        <f ca="1">-'Liq Output'!GA$39</f>
        <v>0</v>
      </c>
      <c r="FV17" s="268">
        <f ca="1">-'Liq Output'!GB$39</f>
        <v>0</v>
      </c>
      <c r="FW17" s="268">
        <f ca="1">-'Liq Output'!GC$39</f>
        <v>0</v>
      </c>
      <c r="FX17" s="268">
        <f ca="1">-'Liq Output'!GD$39</f>
        <v>0</v>
      </c>
      <c r="FY17" s="268">
        <f ca="1">-'Liq Output'!GE$39</f>
        <v>0</v>
      </c>
      <c r="FZ17" s="268">
        <f ca="1">-'Liq Output'!GF$39</f>
        <v>0</v>
      </c>
      <c r="GA17" s="268">
        <f ca="1">-'Liq Output'!GG$39</f>
        <v>0</v>
      </c>
      <c r="GB17" s="268">
        <f ca="1">-'Liq Output'!GH$39</f>
        <v>0</v>
      </c>
      <c r="GC17" s="268">
        <f ca="1">-'Liq Output'!GI$39</f>
        <v>0</v>
      </c>
      <c r="GD17" s="268">
        <f ca="1">-'Liq Output'!GJ$39</f>
        <v>0</v>
      </c>
      <c r="GE17" s="268">
        <f ca="1">-'Liq Output'!GK$39</f>
        <v>0</v>
      </c>
      <c r="GF17" s="268">
        <f ca="1">-'Liq Output'!GL$39</f>
        <v>0</v>
      </c>
      <c r="GG17" s="268">
        <f ca="1">-'Liq Output'!GM$39</f>
        <v>0</v>
      </c>
      <c r="GH17" s="268">
        <f ca="1">-'Liq Output'!GN$39</f>
        <v>0</v>
      </c>
      <c r="GI17" s="268">
        <f ca="1">-'Liq Output'!GO$39</f>
        <v>0</v>
      </c>
      <c r="GJ17" s="268">
        <f ca="1">-'Liq Output'!GP$39</f>
        <v>0</v>
      </c>
      <c r="GK17" s="268">
        <f ca="1">-'Liq Output'!GQ$39</f>
        <v>0</v>
      </c>
      <c r="GL17" s="268">
        <f ca="1">-'Liq Output'!GR$39</f>
        <v>0</v>
      </c>
      <c r="GM17" s="268">
        <f ca="1">-'Liq Output'!GS$39</f>
        <v>0</v>
      </c>
      <c r="GN17" s="268">
        <f ca="1">-'Liq Output'!GT$39</f>
        <v>0</v>
      </c>
      <c r="GO17" s="268">
        <f ca="1">-'Liq Output'!GU$39</f>
        <v>0</v>
      </c>
      <c r="GP17" s="268">
        <f ca="1">-'Liq Output'!GV$39</f>
        <v>0</v>
      </c>
      <c r="GQ17" s="268">
        <f ca="1">-'Liq Output'!GW$39</f>
        <v>0</v>
      </c>
      <c r="GR17" s="162">
        <f ca="1">SUM(I17:GQ17)</f>
        <v>1007837515.0298994</v>
      </c>
      <c r="GS17" s="151"/>
    </row>
    <row r="18" spans="1:201" s="124" customFormat="1" ht="15.75" customHeight="1" x14ac:dyDescent="0.7">
      <c r="A18" s="124" t="s">
        <v>256</v>
      </c>
      <c r="D18" s="129"/>
      <c r="F18" s="149">
        <f ca="1">+SUM(I18:GQ18)</f>
        <v>1007837515.0298994</v>
      </c>
      <c r="G18" s="162"/>
      <c r="I18" s="268">
        <f ca="1">-'Liq Output'!O$39</f>
        <v>43347451</v>
      </c>
      <c r="J18" s="268">
        <f ca="1">-'Liq Output'!P$39</f>
        <v>0</v>
      </c>
      <c r="K18" s="268">
        <f ca="1">-'Liq Output'!Q$39</f>
        <v>0</v>
      </c>
      <c r="L18" s="268">
        <f ca="1">-'Liq Output'!R$39</f>
        <v>45186561</v>
      </c>
      <c r="M18" s="268">
        <f ca="1">-'Liq Output'!S$39</f>
        <v>49225235.270628005</v>
      </c>
      <c r="N18" s="268">
        <f ca="1">-'Liq Output'!T$39</f>
        <v>0</v>
      </c>
      <c r="O18" s="268">
        <f ca="1">-'Liq Output'!U$39</f>
        <v>84968513.292825699</v>
      </c>
      <c r="P18" s="268">
        <f ca="1">-'Liq Output'!V$39</f>
        <v>0</v>
      </c>
      <c r="Q18" s="268">
        <f ca="1">-'Liq Output'!W$39</f>
        <v>76305212.471462086</v>
      </c>
      <c r="R18" s="268">
        <f ca="1">-'Liq Output'!X$39</f>
        <v>126243909.67392081</v>
      </c>
      <c r="S18" s="268">
        <f ca="1">-'Liq Output'!Y$39</f>
        <v>0</v>
      </c>
      <c r="T18" s="268">
        <f ca="1">-'Liq Output'!Z$39</f>
        <v>0</v>
      </c>
      <c r="U18" s="268">
        <f ca="1">-'Liq Output'!AA$39</f>
        <v>53204081.805390596</v>
      </c>
      <c r="V18" s="268">
        <f ca="1">-'Liq Output'!AB$39</f>
        <v>20066513.548652999</v>
      </c>
      <c r="W18" s="268">
        <f ca="1">-'Liq Output'!AC$39</f>
        <v>55125851.606227249</v>
      </c>
      <c r="X18" s="268">
        <f ca="1">-'Liq Output'!AD$39</f>
        <v>0</v>
      </c>
      <c r="Y18" s="268">
        <f ca="1">-'Liq Output'!AE$39</f>
        <v>0</v>
      </c>
      <c r="Z18" s="268">
        <f ca="1">-'Liq Output'!AF$39</f>
        <v>0</v>
      </c>
      <c r="AA18" s="268">
        <f ca="1">-'Liq Output'!AG$39</f>
        <v>41157452.022926398</v>
      </c>
      <c r="AB18" s="268">
        <f ca="1">-'Liq Output'!AH$39</f>
        <v>0</v>
      </c>
      <c r="AC18" s="268">
        <f ca="1">-'Liq Output'!AI$39</f>
        <v>138923827.96592939</v>
      </c>
      <c r="AD18" s="268">
        <f ca="1">-'Liq Output'!AJ$39</f>
        <v>0</v>
      </c>
      <c r="AE18" s="268">
        <f ca="1">-'Liq Output'!AK$39</f>
        <v>71752032.356623992</v>
      </c>
      <c r="AF18" s="268">
        <f ca="1">-'Liq Output'!AL$39</f>
        <v>0</v>
      </c>
      <c r="AG18" s="268">
        <f ca="1">-'Liq Output'!AM$39</f>
        <v>39335516</v>
      </c>
      <c r="AH18" s="268">
        <f ca="1">-'Liq Output'!AN$39</f>
        <v>40530203.282513</v>
      </c>
      <c r="AI18" s="268">
        <f ca="1">-'Liq Output'!AO$39</f>
        <v>36638887.456497505</v>
      </c>
      <c r="AJ18" s="268">
        <f ca="1">-'Liq Output'!AP$39</f>
        <v>0</v>
      </c>
      <c r="AK18" s="268">
        <f ca="1">-'Liq Output'!AQ$39</f>
        <v>85826266.276301503</v>
      </c>
      <c r="AL18" s="268">
        <f ca="1">-'Liq Output'!AR$39</f>
        <v>0</v>
      </c>
      <c r="AM18" s="268">
        <f ca="1">-'Liq Output'!AS$39</f>
        <v>0</v>
      </c>
      <c r="AN18" s="268">
        <f ca="1">-'Liq Output'!AT$39</f>
        <v>0</v>
      </c>
      <c r="AO18" s="268">
        <f ca="1">-'Liq Output'!AU$39</f>
        <v>0</v>
      </c>
      <c r="AP18" s="268">
        <f ca="1">-'Liq Output'!AV$39</f>
        <v>0</v>
      </c>
      <c r="AQ18" s="268">
        <f ca="1">-'Liq Output'!AW$39</f>
        <v>0</v>
      </c>
      <c r="AR18" s="268">
        <f ca="1">-'Liq Output'!AX$39</f>
        <v>0</v>
      </c>
      <c r="AS18" s="268">
        <f ca="1">-'Liq Output'!AY$39</f>
        <v>0</v>
      </c>
      <c r="AT18" s="268">
        <f ca="1">-'Liq Output'!AZ$39</f>
        <v>0</v>
      </c>
      <c r="AU18" s="268">
        <f ca="1">-'Liq Output'!BA$39</f>
        <v>0</v>
      </c>
      <c r="AV18" s="268">
        <f ca="1">-'Liq Output'!BB$39</f>
        <v>0</v>
      </c>
      <c r="AW18" s="268">
        <f ca="1">-'Liq Output'!BC$39</f>
        <v>0</v>
      </c>
      <c r="AX18" s="268">
        <f ca="1">-'Liq Output'!BD$39</f>
        <v>0</v>
      </c>
      <c r="AY18" s="268">
        <f ca="1">-'Liq Output'!BE$39</f>
        <v>0</v>
      </c>
      <c r="AZ18" s="268">
        <f ca="1">-'Liq Output'!BF$39</f>
        <v>0</v>
      </c>
      <c r="BA18" s="268">
        <f ca="1">-'Liq Output'!BG$39</f>
        <v>0</v>
      </c>
      <c r="BB18" s="268">
        <f ca="1">-'Liq Output'!BH$39</f>
        <v>0</v>
      </c>
      <c r="BC18" s="268">
        <f ca="1">-'Liq Output'!BI$39</f>
        <v>0</v>
      </c>
      <c r="BD18" s="268">
        <f ca="1">-'Liq Output'!BJ$39</f>
        <v>0</v>
      </c>
      <c r="BE18" s="268">
        <f ca="1">-'Liq Output'!BK$39</f>
        <v>0</v>
      </c>
      <c r="BF18" s="268">
        <f ca="1">-'Liq Output'!BL$39</f>
        <v>0</v>
      </c>
      <c r="BG18" s="268">
        <f ca="1">-'Liq Output'!BM$39</f>
        <v>0</v>
      </c>
      <c r="BH18" s="268">
        <f ca="1">-'Liq Output'!BN$39</f>
        <v>0</v>
      </c>
      <c r="BI18" s="268">
        <f ca="1">-'Liq Output'!BO$39</f>
        <v>0</v>
      </c>
      <c r="BJ18" s="268">
        <f ca="1">-'Liq Output'!BP$39</f>
        <v>0</v>
      </c>
      <c r="BK18" s="268">
        <f ca="1">-'Liq Output'!BQ$39</f>
        <v>0</v>
      </c>
      <c r="BL18" s="268">
        <f ca="1">-'Liq Output'!BR$39</f>
        <v>0</v>
      </c>
      <c r="BM18" s="268">
        <f ca="1">-'Liq Output'!BS$39</f>
        <v>0</v>
      </c>
      <c r="BN18" s="268">
        <f ca="1">-'Liq Output'!BT$39</f>
        <v>0</v>
      </c>
      <c r="BO18" s="268">
        <f ca="1">-'Liq Output'!BU$39</f>
        <v>0</v>
      </c>
      <c r="BP18" s="268">
        <f ca="1">-'Liq Output'!BV$39</f>
        <v>0</v>
      </c>
      <c r="BQ18" s="268">
        <f ca="1">-'Liq Output'!BW$39</f>
        <v>0</v>
      </c>
      <c r="BR18" s="268">
        <f ca="1">-'Liq Output'!BX$39</f>
        <v>0</v>
      </c>
      <c r="BS18" s="268">
        <f ca="1">-'Liq Output'!BY$39</f>
        <v>0</v>
      </c>
      <c r="BT18" s="268">
        <f ca="1">-'Liq Output'!BZ$39</f>
        <v>0</v>
      </c>
      <c r="BU18" s="268">
        <f ca="1">-'Liq Output'!CA$39</f>
        <v>0</v>
      </c>
      <c r="BV18" s="268">
        <f ca="1">-'Liq Output'!CB$39</f>
        <v>0</v>
      </c>
      <c r="BW18" s="268">
        <f ca="1">-'Liq Output'!CC$39</f>
        <v>0</v>
      </c>
      <c r="BX18" s="268">
        <f ca="1">-'Liq Output'!CD$39</f>
        <v>0</v>
      </c>
      <c r="BY18" s="268">
        <f ca="1">-'Liq Output'!CE$39</f>
        <v>0</v>
      </c>
      <c r="BZ18" s="268">
        <f ca="1">-'Liq Output'!CF$39</f>
        <v>0</v>
      </c>
      <c r="CA18" s="268">
        <f ca="1">-'Liq Output'!CG$39</f>
        <v>0</v>
      </c>
      <c r="CB18" s="268">
        <f ca="1">-'Liq Output'!CH$39</f>
        <v>0</v>
      </c>
      <c r="CC18" s="268">
        <f ca="1">-'Liq Output'!CI$39</f>
        <v>0</v>
      </c>
      <c r="CD18" s="268">
        <f ca="1">-'Liq Output'!CJ$39</f>
        <v>0</v>
      </c>
      <c r="CE18" s="268">
        <f ca="1">-'Liq Output'!CK$39</f>
        <v>0</v>
      </c>
      <c r="CF18" s="268">
        <f ca="1">-'Liq Output'!CL$39</f>
        <v>0</v>
      </c>
      <c r="CG18" s="268">
        <f ca="1">-'Liq Output'!CM$39</f>
        <v>0</v>
      </c>
      <c r="CH18" s="268">
        <f ca="1">-'Liq Output'!CN$39</f>
        <v>0</v>
      </c>
      <c r="CI18" s="268">
        <f ca="1">-'Liq Output'!CO$39</f>
        <v>0</v>
      </c>
      <c r="CJ18" s="268">
        <f ca="1">-'Liq Output'!CP$39</f>
        <v>0</v>
      </c>
      <c r="CK18" s="268">
        <f ca="1">-'Liq Output'!CQ$39</f>
        <v>0</v>
      </c>
      <c r="CL18" s="268">
        <f ca="1">-'Liq Output'!CR$39</f>
        <v>0</v>
      </c>
      <c r="CM18" s="268">
        <f ca="1">-'Liq Output'!CS$39</f>
        <v>0</v>
      </c>
      <c r="CN18" s="268">
        <f ca="1">-'Liq Output'!CT$39</f>
        <v>0</v>
      </c>
      <c r="CO18" s="268">
        <f ca="1">-'Liq Output'!CU$39</f>
        <v>0</v>
      </c>
      <c r="CP18" s="268">
        <f ca="1">-'Liq Output'!CV$39</f>
        <v>0</v>
      </c>
      <c r="CQ18" s="268">
        <f ca="1">-'Liq Output'!CW$39</f>
        <v>0</v>
      </c>
      <c r="CR18" s="268">
        <f ca="1">-'Liq Output'!CX$39</f>
        <v>0</v>
      </c>
      <c r="CS18" s="268">
        <f ca="1">-'Liq Output'!CY$39</f>
        <v>0</v>
      </c>
      <c r="CT18" s="268">
        <f ca="1">-'Liq Output'!CZ$39</f>
        <v>0</v>
      </c>
      <c r="CU18" s="268">
        <f ca="1">-'Liq Output'!DA$39</f>
        <v>0</v>
      </c>
      <c r="CV18" s="268">
        <f ca="1">-'Liq Output'!DB$39</f>
        <v>0</v>
      </c>
      <c r="CW18" s="268">
        <f ca="1">-'Liq Output'!DC$39</f>
        <v>0</v>
      </c>
      <c r="CX18" s="268">
        <f ca="1">-'Liq Output'!DD$39</f>
        <v>0</v>
      </c>
      <c r="CY18" s="268">
        <f ca="1">-'Liq Output'!DE$39</f>
        <v>0</v>
      </c>
      <c r="CZ18" s="268">
        <f ca="1">-'Liq Output'!DF$39</f>
        <v>0</v>
      </c>
      <c r="DA18" s="268">
        <f ca="1">-'Liq Output'!DG$39</f>
        <v>0</v>
      </c>
      <c r="DB18" s="268">
        <f ca="1">-'Liq Output'!DH$39</f>
        <v>0</v>
      </c>
      <c r="DC18" s="268">
        <f ca="1">-'Liq Output'!DI$39</f>
        <v>0</v>
      </c>
      <c r="DD18" s="268">
        <f ca="1">-'Liq Output'!DJ$39</f>
        <v>0</v>
      </c>
      <c r="DE18" s="268">
        <f ca="1">-'Liq Output'!DK$39</f>
        <v>0</v>
      </c>
      <c r="DF18" s="268">
        <f ca="1">-'Liq Output'!DL$39</f>
        <v>0</v>
      </c>
      <c r="DG18" s="268">
        <f ca="1">-'Liq Output'!DM$39</f>
        <v>0</v>
      </c>
      <c r="DH18" s="268">
        <f ca="1">-'Liq Output'!DN$39</f>
        <v>0</v>
      </c>
      <c r="DI18" s="268">
        <f ca="1">-'Liq Output'!DO$39</f>
        <v>0</v>
      </c>
      <c r="DJ18" s="268">
        <f ca="1">-'Liq Output'!DP$39</f>
        <v>0</v>
      </c>
      <c r="DK18" s="268">
        <f ca="1">-'Liq Output'!DQ$39</f>
        <v>0</v>
      </c>
      <c r="DL18" s="268">
        <f ca="1">-'Liq Output'!DR$39</f>
        <v>0</v>
      </c>
      <c r="DM18" s="268">
        <f ca="1">-'Liq Output'!DS$39</f>
        <v>0</v>
      </c>
      <c r="DN18" s="268">
        <f ca="1">-'Liq Output'!DT$39</f>
        <v>0</v>
      </c>
      <c r="DO18" s="268">
        <f ca="1">-'Liq Output'!DU$39</f>
        <v>0</v>
      </c>
      <c r="DP18" s="268">
        <f ca="1">-'Liq Output'!DV$39</f>
        <v>0</v>
      </c>
      <c r="DQ18" s="268">
        <f ca="1">-'Liq Output'!DW$39</f>
        <v>0</v>
      </c>
      <c r="DR18" s="268">
        <f ca="1">-'Liq Output'!DX$39</f>
        <v>0</v>
      </c>
      <c r="DS18" s="268">
        <f ca="1">-'Liq Output'!DY$39</f>
        <v>0</v>
      </c>
      <c r="DT18" s="268">
        <f ca="1">-'Liq Output'!DZ$39</f>
        <v>0</v>
      </c>
      <c r="DU18" s="268">
        <f ca="1">-'Liq Output'!EA$39</f>
        <v>0</v>
      </c>
      <c r="DV18" s="268">
        <f ca="1">-'Liq Output'!EB$39</f>
        <v>0</v>
      </c>
      <c r="DW18" s="268">
        <f ca="1">-'Liq Output'!EC$39</f>
        <v>0</v>
      </c>
      <c r="DX18" s="268">
        <f ca="1">-'Liq Output'!ED$39</f>
        <v>0</v>
      </c>
      <c r="DY18" s="268">
        <f ca="1">-'Liq Output'!EE$39</f>
        <v>0</v>
      </c>
      <c r="DZ18" s="268">
        <f ca="1">-'Liq Output'!EF$39</f>
        <v>0</v>
      </c>
      <c r="EA18" s="268">
        <f ca="1">-'Liq Output'!EG$39</f>
        <v>0</v>
      </c>
      <c r="EB18" s="268">
        <f ca="1">-'Liq Output'!EH$39</f>
        <v>0</v>
      </c>
      <c r="EC18" s="268">
        <f ca="1">-'Liq Output'!EI$39</f>
        <v>0</v>
      </c>
      <c r="ED18" s="268">
        <f ca="1">-'Liq Output'!EJ$39</f>
        <v>0</v>
      </c>
      <c r="EE18" s="268">
        <f ca="1">-'Liq Output'!EK$39</f>
        <v>0</v>
      </c>
      <c r="EF18" s="268">
        <f ca="1">-'Liq Output'!EL$39</f>
        <v>0</v>
      </c>
      <c r="EG18" s="268">
        <f ca="1">-'Liq Output'!EM$39</f>
        <v>0</v>
      </c>
      <c r="EH18" s="268">
        <f ca="1">-'Liq Output'!EN$39</f>
        <v>0</v>
      </c>
      <c r="EI18" s="268">
        <f ca="1">-'Liq Output'!EO$39</f>
        <v>0</v>
      </c>
      <c r="EJ18" s="268">
        <f ca="1">-'Liq Output'!EP$39</f>
        <v>0</v>
      </c>
      <c r="EK18" s="268">
        <f ca="1">-'Liq Output'!EQ$39</f>
        <v>0</v>
      </c>
      <c r="EL18" s="268">
        <f ca="1">-'Liq Output'!ER$39</f>
        <v>0</v>
      </c>
      <c r="EM18" s="268">
        <f ca="1">-'Liq Output'!ES$39</f>
        <v>0</v>
      </c>
      <c r="EN18" s="268">
        <f ca="1">-'Liq Output'!ET$39</f>
        <v>0</v>
      </c>
      <c r="EO18" s="268">
        <f ca="1">-'Liq Output'!EU$39</f>
        <v>0</v>
      </c>
      <c r="EP18" s="268">
        <f ca="1">-'Liq Output'!EV$39</f>
        <v>0</v>
      </c>
      <c r="EQ18" s="268">
        <f ca="1">-'Liq Output'!EW$39</f>
        <v>0</v>
      </c>
      <c r="ER18" s="268">
        <f ca="1">-'Liq Output'!EX$39</f>
        <v>0</v>
      </c>
      <c r="ES18" s="268">
        <f ca="1">-'Liq Output'!EY$39</f>
        <v>0</v>
      </c>
      <c r="ET18" s="268">
        <f ca="1">-'Liq Output'!EZ$39</f>
        <v>0</v>
      </c>
      <c r="EU18" s="268">
        <f ca="1">-'Liq Output'!FA$39</f>
        <v>0</v>
      </c>
      <c r="EV18" s="268">
        <f ca="1">-'Liq Output'!FB$39</f>
        <v>0</v>
      </c>
      <c r="EW18" s="268">
        <f ca="1">-'Liq Output'!FC$39</f>
        <v>0</v>
      </c>
      <c r="EX18" s="268">
        <f ca="1">-'Liq Output'!FD$39</f>
        <v>0</v>
      </c>
      <c r="EY18" s="268">
        <f ca="1">-'Liq Output'!FE$39</f>
        <v>0</v>
      </c>
      <c r="EZ18" s="268">
        <f ca="1">-'Liq Output'!FF$39</f>
        <v>0</v>
      </c>
      <c r="FA18" s="268">
        <f ca="1">-'Liq Output'!FG$39</f>
        <v>0</v>
      </c>
      <c r="FB18" s="268">
        <f ca="1">-'Liq Output'!FH$39</f>
        <v>0</v>
      </c>
      <c r="FC18" s="268">
        <f ca="1">-'Liq Output'!FI$39</f>
        <v>0</v>
      </c>
      <c r="FD18" s="268">
        <f ca="1">-'Liq Output'!FJ$39</f>
        <v>0</v>
      </c>
      <c r="FE18" s="268">
        <f ca="1">-'Liq Output'!FK$39</f>
        <v>0</v>
      </c>
      <c r="FF18" s="268">
        <f ca="1">-'Liq Output'!FL$39</f>
        <v>0</v>
      </c>
      <c r="FG18" s="268">
        <f ca="1">-'Liq Output'!FM$39</f>
        <v>0</v>
      </c>
      <c r="FH18" s="268">
        <f ca="1">-'Liq Output'!FN$39</f>
        <v>0</v>
      </c>
      <c r="FI18" s="268">
        <f ca="1">-'Liq Output'!FO$39</f>
        <v>0</v>
      </c>
      <c r="FJ18" s="268">
        <f ca="1">-'Liq Output'!FP$39</f>
        <v>0</v>
      </c>
      <c r="FK18" s="268">
        <f ca="1">-'Liq Output'!FQ$39</f>
        <v>0</v>
      </c>
      <c r="FL18" s="268">
        <f ca="1">-'Liq Output'!FR$39</f>
        <v>0</v>
      </c>
      <c r="FM18" s="268">
        <f ca="1">-'Liq Output'!FS$39</f>
        <v>0</v>
      </c>
      <c r="FN18" s="268">
        <f ca="1">-'Liq Output'!FT$39</f>
        <v>0</v>
      </c>
      <c r="FO18" s="268">
        <f ca="1">-'Liq Output'!FU$39</f>
        <v>0</v>
      </c>
      <c r="FP18" s="268">
        <f ca="1">-'Liq Output'!FV$39</f>
        <v>0</v>
      </c>
      <c r="FQ18" s="268">
        <f ca="1">-'Liq Output'!FW$39</f>
        <v>0</v>
      </c>
      <c r="FR18" s="268">
        <f ca="1">-'Liq Output'!FX$39</f>
        <v>0</v>
      </c>
      <c r="FS18" s="268">
        <f ca="1">-'Liq Output'!FY$39</f>
        <v>0</v>
      </c>
      <c r="FT18" s="268">
        <f ca="1">-'Liq Output'!FZ$39</f>
        <v>0</v>
      </c>
      <c r="FU18" s="268">
        <f ca="1">-'Liq Output'!GA$39</f>
        <v>0</v>
      </c>
      <c r="FV18" s="268">
        <f ca="1">-'Liq Output'!GB$39</f>
        <v>0</v>
      </c>
      <c r="FW18" s="268">
        <f ca="1">-'Liq Output'!GC$39</f>
        <v>0</v>
      </c>
      <c r="FX18" s="268">
        <f ca="1">-'Liq Output'!GD$39</f>
        <v>0</v>
      </c>
      <c r="FY18" s="268">
        <f ca="1">-'Liq Output'!GE$39</f>
        <v>0</v>
      </c>
      <c r="FZ18" s="268">
        <f ca="1">-'Liq Output'!GF$39</f>
        <v>0</v>
      </c>
      <c r="GA18" s="268">
        <f ca="1">-'Liq Output'!GG$39</f>
        <v>0</v>
      </c>
      <c r="GB18" s="268">
        <f ca="1">-'Liq Output'!GH$39</f>
        <v>0</v>
      </c>
      <c r="GC18" s="268">
        <f ca="1">-'Liq Output'!GI$39</f>
        <v>0</v>
      </c>
      <c r="GD18" s="268">
        <f ca="1">-'Liq Output'!GJ$39</f>
        <v>0</v>
      </c>
      <c r="GE18" s="268">
        <f ca="1">-'Liq Output'!GK$39</f>
        <v>0</v>
      </c>
      <c r="GF18" s="268">
        <f ca="1">-'Liq Output'!GL$39</f>
        <v>0</v>
      </c>
      <c r="GG18" s="268">
        <f ca="1">-'Liq Output'!GM$39</f>
        <v>0</v>
      </c>
      <c r="GH18" s="268">
        <f ca="1">-'Liq Output'!GN$39</f>
        <v>0</v>
      </c>
      <c r="GI18" s="268">
        <f ca="1">-'Liq Output'!GO$39</f>
        <v>0</v>
      </c>
      <c r="GJ18" s="268">
        <f ca="1">-'Liq Output'!GP$39</f>
        <v>0</v>
      </c>
      <c r="GK18" s="268">
        <f ca="1">-'Liq Output'!GQ$39</f>
        <v>0</v>
      </c>
      <c r="GL18" s="268">
        <f ca="1">-'Liq Output'!GR$39</f>
        <v>0</v>
      </c>
      <c r="GM18" s="268">
        <f ca="1">-'Liq Output'!GS$39</f>
        <v>0</v>
      </c>
      <c r="GN18" s="268">
        <f ca="1">-'Liq Output'!GT$39</f>
        <v>0</v>
      </c>
      <c r="GO18" s="268">
        <f ca="1">-'Liq Output'!GU$39</f>
        <v>0</v>
      </c>
      <c r="GP18" s="268">
        <f ca="1">-'Liq Output'!GV$39</f>
        <v>0</v>
      </c>
      <c r="GQ18" s="268">
        <f ca="1">-'Liq Output'!GW$39</f>
        <v>0</v>
      </c>
      <c r="GR18" s="162">
        <f ca="1">SUM(I18:GQ18)</f>
        <v>1007837515.0298994</v>
      </c>
      <c r="GS18" s="151"/>
    </row>
    <row r="19" spans="1:201" s="124" customFormat="1" ht="15.75" customHeight="1" x14ac:dyDescent="0.7">
      <c r="A19" s="133"/>
      <c r="B19" s="133"/>
      <c r="C19" s="133"/>
      <c r="D19" s="133"/>
      <c r="E19" s="133"/>
      <c r="F19" s="133"/>
      <c r="G19" s="133"/>
      <c r="H19" s="133"/>
      <c r="I19" s="152"/>
      <c r="J19" s="152"/>
      <c r="K19" s="152"/>
      <c r="L19" s="152"/>
      <c r="M19" s="152"/>
      <c r="N19" s="152"/>
      <c r="O19" s="152"/>
      <c r="P19" s="152"/>
      <c r="Q19" s="152"/>
      <c r="R19" s="152"/>
      <c r="S19" s="152"/>
      <c r="T19" s="152"/>
      <c r="U19" s="152"/>
      <c r="V19" s="152"/>
      <c r="W19" s="152"/>
      <c r="X19" s="152"/>
      <c r="Y19" s="152"/>
      <c r="Z19" s="152"/>
      <c r="AA19" s="152"/>
      <c r="AB19" s="152"/>
      <c r="AC19" s="152"/>
      <c r="AD19" s="152"/>
      <c r="AE19" s="152"/>
      <c r="AF19" s="152"/>
      <c r="AG19" s="152"/>
      <c r="AH19" s="152"/>
      <c r="AI19" s="152"/>
      <c r="AJ19" s="152"/>
      <c r="AK19" s="152"/>
      <c r="AL19" s="152"/>
      <c r="AM19" s="152"/>
      <c r="AN19" s="152"/>
      <c r="AO19" s="152"/>
      <c r="AP19" s="152"/>
      <c r="AQ19" s="152"/>
      <c r="AR19" s="152"/>
      <c r="AS19" s="152"/>
      <c r="AT19" s="152"/>
      <c r="AU19" s="152"/>
      <c r="AV19" s="152"/>
      <c r="AW19" s="152"/>
      <c r="AX19" s="152"/>
      <c r="AY19" s="152"/>
      <c r="AZ19" s="152"/>
      <c r="BA19" s="152"/>
      <c r="BB19" s="152"/>
      <c r="BC19" s="152"/>
      <c r="BD19" s="152"/>
      <c r="BE19" s="152"/>
      <c r="BF19" s="152"/>
      <c r="BG19" s="152"/>
      <c r="BH19" s="152"/>
      <c r="BI19" s="152"/>
      <c r="BJ19" s="152"/>
      <c r="BK19" s="152"/>
      <c r="BL19" s="152"/>
      <c r="BM19" s="152"/>
      <c r="BN19" s="152"/>
      <c r="BO19" s="152"/>
      <c r="BP19" s="152"/>
      <c r="BQ19" s="152"/>
      <c r="BR19" s="152"/>
      <c r="BS19" s="152"/>
      <c r="BT19" s="152"/>
      <c r="BU19" s="152"/>
      <c r="BV19" s="152"/>
      <c r="BW19" s="152"/>
      <c r="BX19" s="152"/>
      <c r="BY19" s="152"/>
      <c r="BZ19" s="152"/>
      <c r="CA19" s="152"/>
      <c r="CB19" s="152"/>
      <c r="CC19" s="152"/>
      <c r="CD19" s="152"/>
      <c r="CE19" s="152"/>
      <c r="CF19" s="152"/>
      <c r="CG19" s="152"/>
      <c r="CH19" s="152"/>
      <c r="CI19" s="152"/>
      <c r="CJ19" s="152"/>
      <c r="CK19" s="152"/>
      <c r="CL19" s="152"/>
      <c r="CM19" s="152"/>
      <c r="CN19" s="152"/>
      <c r="CO19" s="152"/>
      <c r="CP19" s="152"/>
      <c r="CQ19" s="152"/>
      <c r="CR19" s="152"/>
      <c r="CS19" s="152"/>
      <c r="CT19" s="152"/>
      <c r="CU19" s="152"/>
      <c r="CV19" s="152"/>
      <c r="CW19" s="152"/>
      <c r="CX19" s="152"/>
      <c r="CY19" s="152"/>
      <c r="CZ19" s="152"/>
      <c r="DA19" s="152"/>
      <c r="DB19" s="152"/>
      <c r="DC19" s="152"/>
      <c r="DD19" s="152"/>
      <c r="DE19" s="152"/>
      <c r="DF19" s="152"/>
      <c r="DG19" s="152"/>
      <c r="DH19" s="152"/>
      <c r="DI19" s="152"/>
      <c r="DJ19" s="152"/>
      <c r="DK19" s="152"/>
      <c r="DL19" s="152"/>
      <c r="DM19" s="152"/>
      <c r="DN19" s="152"/>
      <c r="DO19" s="152"/>
      <c r="DP19" s="152"/>
      <c r="DQ19" s="152"/>
      <c r="DR19" s="152"/>
      <c r="DS19" s="152"/>
      <c r="DT19" s="152"/>
      <c r="DU19" s="152"/>
      <c r="DV19" s="152"/>
      <c r="DW19" s="152"/>
      <c r="DX19" s="152"/>
      <c r="DY19" s="152"/>
      <c r="DZ19" s="152"/>
      <c r="EA19" s="152"/>
      <c r="EB19" s="152"/>
      <c r="EC19" s="152"/>
      <c r="ED19" s="152"/>
      <c r="EE19" s="152"/>
      <c r="EF19" s="152"/>
      <c r="EG19" s="152"/>
      <c r="EH19" s="152"/>
      <c r="EI19" s="152"/>
      <c r="EJ19" s="152"/>
      <c r="EK19" s="152"/>
      <c r="EL19" s="152"/>
      <c r="EM19" s="152"/>
      <c r="EN19" s="152"/>
      <c r="EO19" s="152"/>
      <c r="EP19" s="152"/>
      <c r="EQ19" s="152"/>
      <c r="ER19" s="152"/>
      <c r="ES19" s="152"/>
      <c r="ET19" s="152"/>
      <c r="EU19" s="152"/>
      <c r="EV19" s="152"/>
      <c r="EW19" s="152"/>
      <c r="EX19" s="152"/>
      <c r="EY19" s="152"/>
      <c r="EZ19" s="152"/>
      <c r="FA19" s="152"/>
      <c r="FB19" s="152"/>
      <c r="FC19" s="152"/>
      <c r="FD19" s="152"/>
      <c r="FE19" s="152"/>
      <c r="FF19" s="152"/>
      <c r="FG19" s="152"/>
      <c r="FH19" s="152"/>
      <c r="FI19" s="152"/>
      <c r="FJ19" s="152"/>
      <c r="FK19" s="152"/>
      <c r="FL19" s="152"/>
      <c r="FM19" s="152"/>
      <c r="FN19" s="152"/>
      <c r="FO19" s="152"/>
      <c r="FP19" s="152"/>
      <c r="FQ19" s="152"/>
      <c r="FR19" s="152"/>
      <c r="FS19" s="152"/>
      <c r="FT19" s="152"/>
      <c r="FU19" s="152"/>
      <c r="FV19" s="152"/>
      <c r="FW19" s="152"/>
      <c r="FX19" s="152"/>
      <c r="FY19" s="152"/>
      <c r="FZ19" s="152"/>
      <c r="GA19" s="152"/>
      <c r="GB19" s="152"/>
      <c r="GC19" s="152"/>
      <c r="GD19" s="152"/>
      <c r="GE19" s="152"/>
      <c r="GF19" s="152"/>
      <c r="GG19" s="152"/>
      <c r="GH19" s="152"/>
      <c r="GI19" s="152"/>
      <c r="GJ19" s="152"/>
      <c r="GK19" s="152"/>
      <c r="GL19" s="152"/>
      <c r="GM19" s="152"/>
      <c r="GN19" s="152"/>
      <c r="GO19" s="152"/>
      <c r="GP19" s="152"/>
      <c r="GQ19" s="152"/>
      <c r="GR19" s="150"/>
      <c r="GS19" s="151"/>
    </row>
    <row r="20" spans="1:201" s="124" customFormat="1" ht="15" customHeight="1" x14ac:dyDescent="0.7">
      <c r="A20" s="133"/>
      <c r="B20" s="133"/>
      <c r="C20" s="133"/>
      <c r="D20" s="133"/>
      <c r="E20" s="133"/>
      <c r="F20" s="133"/>
      <c r="G20" s="133"/>
      <c r="H20" s="133"/>
      <c r="I20" s="152"/>
      <c r="J20" s="152"/>
      <c r="K20" s="152"/>
      <c r="L20" s="152"/>
      <c r="M20" s="152"/>
      <c r="N20" s="152"/>
      <c r="O20" s="152"/>
      <c r="P20" s="152"/>
      <c r="Q20" s="152"/>
      <c r="R20" s="152"/>
      <c r="S20" s="152"/>
      <c r="T20" s="152"/>
      <c r="U20" s="152"/>
      <c r="V20" s="152"/>
      <c r="W20" s="152"/>
      <c r="X20" s="152"/>
      <c r="Y20" s="152"/>
      <c r="Z20" s="152"/>
      <c r="AA20" s="152"/>
      <c r="AB20" s="152"/>
      <c r="AC20" s="152"/>
      <c r="AD20" s="152"/>
      <c r="AE20" s="152"/>
      <c r="AF20" s="152"/>
      <c r="AG20" s="152"/>
      <c r="AH20" s="152"/>
      <c r="AI20" s="152"/>
      <c r="AJ20" s="152"/>
      <c r="AK20" s="152"/>
      <c r="AL20" s="152"/>
      <c r="AM20" s="152"/>
      <c r="AN20" s="152"/>
      <c r="AO20" s="152"/>
      <c r="AP20" s="152"/>
      <c r="AQ20" s="152"/>
      <c r="AR20" s="152"/>
      <c r="AS20" s="152"/>
      <c r="AT20" s="152"/>
      <c r="AU20" s="152"/>
      <c r="AV20" s="152"/>
      <c r="AW20" s="152"/>
      <c r="AX20" s="152"/>
      <c r="AY20" s="152"/>
      <c r="AZ20" s="152"/>
      <c r="BA20" s="152"/>
      <c r="BB20" s="152"/>
      <c r="BC20" s="152"/>
      <c r="BD20" s="152"/>
      <c r="BE20" s="152"/>
      <c r="BF20" s="152"/>
      <c r="BG20" s="152"/>
      <c r="BH20" s="152"/>
      <c r="BI20" s="152"/>
      <c r="BJ20" s="152"/>
      <c r="BK20" s="152"/>
      <c r="BL20" s="152"/>
      <c r="BM20" s="152"/>
      <c r="BN20" s="152"/>
      <c r="BO20" s="152"/>
      <c r="BP20" s="152"/>
      <c r="BQ20" s="152"/>
      <c r="BR20" s="152"/>
      <c r="BS20" s="152"/>
      <c r="BT20" s="152"/>
      <c r="BU20" s="152"/>
      <c r="BV20" s="152"/>
      <c r="BW20" s="152"/>
      <c r="BX20" s="152"/>
      <c r="BY20" s="152"/>
      <c r="BZ20" s="152"/>
      <c r="CA20" s="152"/>
      <c r="CB20" s="152"/>
      <c r="CC20" s="152"/>
      <c r="CD20" s="152"/>
      <c r="CE20" s="152"/>
      <c r="CF20" s="152"/>
      <c r="CG20" s="152"/>
      <c r="CH20" s="152"/>
      <c r="CI20" s="152"/>
      <c r="CJ20" s="152"/>
      <c r="CK20" s="152"/>
      <c r="CL20" s="152"/>
      <c r="CM20" s="152"/>
      <c r="CN20" s="152"/>
      <c r="CO20" s="152"/>
      <c r="CP20" s="152"/>
      <c r="CQ20" s="152"/>
      <c r="CR20" s="152"/>
      <c r="CS20" s="152"/>
      <c r="CT20" s="152"/>
      <c r="CU20" s="152"/>
      <c r="CV20" s="152"/>
      <c r="CW20" s="152"/>
      <c r="CX20" s="152"/>
      <c r="CY20" s="152"/>
      <c r="CZ20" s="152"/>
      <c r="DA20" s="152"/>
      <c r="DB20" s="152"/>
      <c r="DC20" s="152"/>
      <c r="DD20" s="152"/>
      <c r="DE20" s="152"/>
      <c r="DF20" s="152"/>
      <c r="DG20" s="152"/>
      <c r="DH20" s="152"/>
      <c r="DI20" s="152"/>
      <c r="DJ20" s="152"/>
      <c r="DK20" s="152"/>
      <c r="DL20" s="152"/>
      <c r="DM20" s="152"/>
      <c r="DN20" s="152"/>
      <c r="DO20" s="152"/>
      <c r="DP20" s="152"/>
      <c r="DQ20" s="152"/>
      <c r="DR20" s="152"/>
      <c r="DS20" s="152"/>
      <c r="DT20" s="152"/>
      <c r="DU20" s="152"/>
      <c r="DV20" s="152"/>
      <c r="DW20" s="152"/>
      <c r="DX20" s="152"/>
      <c r="DY20" s="152"/>
      <c r="DZ20" s="152"/>
      <c r="EA20" s="152"/>
      <c r="EB20" s="152"/>
      <c r="EC20" s="152"/>
      <c r="ED20" s="152"/>
      <c r="EE20" s="152"/>
      <c r="EF20" s="152"/>
      <c r="EG20" s="152"/>
      <c r="EH20" s="152"/>
      <c r="EI20" s="152"/>
      <c r="EJ20" s="152"/>
      <c r="EK20" s="152"/>
      <c r="EL20" s="152"/>
      <c r="EM20" s="152"/>
      <c r="EN20" s="152"/>
      <c r="EO20" s="152"/>
      <c r="EP20" s="152"/>
      <c r="EQ20" s="152"/>
      <c r="ER20" s="152"/>
      <c r="ES20" s="152"/>
      <c r="ET20" s="152"/>
      <c r="EU20" s="152"/>
      <c r="EV20" s="152"/>
      <c r="EW20" s="152"/>
      <c r="EX20" s="152"/>
      <c r="EY20" s="152"/>
      <c r="EZ20" s="152"/>
      <c r="FA20" s="152"/>
      <c r="FB20" s="152"/>
      <c r="FC20" s="152"/>
      <c r="FD20" s="152"/>
      <c r="FE20" s="152"/>
      <c r="FF20" s="152"/>
      <c r="FG20" s="152"/>
      <c r="FH20" s="152"/>
      <c r="FI20" s="152"/>
      <c r="FJ20" s="152"/>
      <c r="FK20" s="152"/>
      <c r="FL20" s="152"/>
      <c r="FM20" s="152"/>
      <c r="FN20" s="152"/>
      <c r="FO20" s="152"/>
      <c r="FP20" s="152"/>
      <c r="FQ20" s="152"/>
      <c r="FR20" s="152"/>
      <c r="FS20" s="152"/>
      <c r="FT20" s="152"/>
      <c r="FU20" s="152"/>
      <c r="FV20" s="152"/>
      <c r="FW20" s="152"/>
      <c r="FX20" s="152"/>
      <c r="FY20" s="152"/>
      <c r="FZ20" s="152"/>
      <c r="GA20" s="152"/>
      <c r="GB20" s="152"/>
      <c r="GC20" s="152"/>
      <c r="GD20" s="152"/>
      <c r="GE20" s="152"/>
      <c r="GF20" s="152"/>
      <c r="GG20" s="152"/>
      <c r="GH20" s="152"/>
      <c r="GI20" s="152"/>
      <c r="GJ20" s="152"/>
      <c r="GK20" s="152"/>
      <c r="GL20" s="152"/>
      <c r="GM20" s="152"/>
      <c r="GN20" s="152"/>
      <c r="GO20" s="152"/>
      <c r="GP20" s="152"/>
      <c r="GQ20" s="152"/>
      <c r="GR20" s="150"/>
      <c r="GS20" s="151"/>
    </row>
    <row r="21" spans="1:201" s="124" customFormat="1" ht="15" customHeight="1" x14ac:dyDescent="0.7">
      <c r="A21" s="133"/>
      <c r="B21" s="133"/>
      <c r="C21" s="133"/>
      <c r="D21" s="133"/>
      <c r="E21" s="133"/>
      <c r="F21" s="133"/>
      <c r="G21" s="133"/>
      <c r="H21" s="133"/>
      <c r="I21" s="152"/>
      <c r="J21" s="152"/>
      <c r="K21" s="152"/>
      <c r="L21" s="152"/>
      <c r="M21" s="152"/>
      <c r="N21" s="152"/>
      <c r="O21" s="152"/>
      <c r="P21" s="152"/>
      <c r="Q21" s="152"/>
      <c r="R21" s="152"/>
      <c r="S21" s="152"/>
      <c r="T21" s="152"/>
      <c r="U21" s="152"/>
      <c r="V21" s="152"/>
      <c r="W21" s="152"/>
      <c r="X21" s="152"/>
      <c r="Y21" s="152"/>
      <c r="Z21" s="152"/>
      <c r="AA21" s="152"/>
      <c r="AB21" s="152"/>
      <c r="AC21" s="152"/>
      <c r="AD21" s="152"/>
      <c r="AE21" s="152"/>
      <c r="AF21" s="152"/>
      <c r="AG21" s="152"/>
      <c r="AH21" s="152"/>
      <c r="AI21" s="152"/>
      <c r="AJ21" s="152"/>
      <c r="AK21" s="152"/>
      <c r="AL21" s="152"/>
      <c r="AM21" s="152"/>
      <c r="AN21" s="152"/>
      <c r="AO21" s="152"/>
      <c r="AP21" s="152"/>
      <c r="AQ21" s="152"/>
      <c r="AR21" s="152"/>
      <c r="AS21" s="152"/>
      <c r="AT21" s="152"/>
      <c r="AU21" s="152"/>
      <c r="AV21" s="152"/>
      <c r="AW21" s="152"/>
      <c r="AX21" s="152"/>
      <c r="AY21" s="152"/>
      <c r="AZ21" s="152"/>
      <c r="BA21" s="152"/>
      <c r="BB21" s="152"/>
      <c r="BC21" s="152"/>
      <c r="BD21" s="152"/>
      <c r="BE21" s="152"/>
      <c r="BF21" s="152"/>
      <c r="BG21" s="152"/>
      <c r="BH21" s="152"/>
      <c r="BI21" s="152"/>
      <c r="BJ21" s="152"/>
      <c r="BK21" s="152"/>
      <c r="BL21" s="152"/>
      <c r="BM21" s="152"/>
      <c r="BN21" s="152"/>
      <c r="BO21" s="152"/>
      <c r="BP21" s="152"/>
      <c r="BQ21" s="152"/>
      <c r="BR21" s="152"/>
      <c r="BS21" s="152"/>
      <c r="BT21" s="152"/>
      <c r="BU21" s="152"/>
      <c r="BV21" s="152"/>
      <c r="BW21" s="152"/>
      <c r="BX21" s="152"/>
      <c r="BY21" s="152"/>
      <c r="BZ21" s="152"/>
      <c r="CA21" s="152"/>
      <c r="CB21" s="152"/>
      <c r="CC21" s="152"/>
      <c r="CD21" s="152"/>
      <c r="CE21" s="152"/>
      <c r="CF21" s="152"/>
      <c r="CG21" s="152"/>
      <c r="CH21" s="152"/>
      <c r="CI21" s="152"/>
      <c r="CJ21" s="152"/>
      <c r="CK21" s="152"/>
      <c r="CL21" s="152"/>
      <c r="CM21" s="152"/>
      <c r="CN21" s="152"/>
      <c r="CO21" s="152"/>
      <c r="CP21" s="152"/>
      <c r="CQ21" s="152"/>
      <c r="CR21" s="152"/>
      <c r="CS21" s="152"/>
      <c r="CT21" s="152"/>
      <c r="CU21" s="152"/>
      <c r="CV21" s="152"/>
      <c r="CW21" s="152"/>
      <c r="CX21" s="152"/>
      <c r="CY21" s="152"/>
      <c r="CZ21" s="152"/>
      <c r="DA21" s="152"/>
      <c r="DB21" s="152"/>
      <c r="DC21" s="152"/>
      <c r="DD21" s="152"/>
      <c r="DE21" s="152"/>
      <c r="DF21" s="152"/>
      <c r="DG21" s="152"/>
      <c r="DH21" s="152"/>
      <c r="DI21" s="152"/>
      <c r="DJ21" s="152"/>
      <c r="DK21" s="152"/>
      <c r="DL21" s="152"/>
      <c r="DM21" s="152"/>
      <c r="DN21" s="152"/>
      <c r="DO21" s="152"/>
      <c r="DP21" s="152"/>
      <c r="DQ21" s="152"/>
      <c r="DR21" s="152"/>
      <c r="DS21" s="152"/>
      <c r="DT21" s="152"/>
      <c r="DU21" s="152"/>
      <c r="DV21" s="152"/>
      <c r="DW21" s="152"/>
      <c r="DX21" s="152"/>
      <c r="DY21" s="152"/>
      <c r="DZ21" s="152"/>
      <c r="EA21" s="152"/>
      <c r="EB21" s="152"/>
      <c r="EC21" s="152"/>
      <c r="ED21" s="152"/>
      <c r="EE21" s="152"/>
      <c r="EF21" s="152"/>
      <c r="EG21" s="152"/>
      <c r="EH21" s="152"/>
      <c r="EI21" s="152"/>
      <c r="EJ21" s="152"/>
      <c r="EK21" s="152"/>
      <c r="EL21" s="152"/>
      <c r="EM21" s="152"/>
      <c r="EN21" s="152"/>
      <c r="EO21" s="152"/>
      <c r="EP21" s="152"/>
      <c r="EQ21" s="152"/>
      <c r="ER21" s="152"/>
      <c r="ES21" s="152"/>
      <c r="ET21" s="152"/>
      <c r="EU21" s="152"/>
      <c r="EV21" s="152"/>
      <c r="EW21" s="152"/>
      <c r="EX21" s="152"/>
      <c r="EY21" s="152"/>
      <c r="EZ21" s="152"/>
      <c r="FA21" s="152"/>
      <c r="FB21" s="152"/>
      <c r="FC21" s="152"/>
      <c r="FD21" s="152"/>
      <c r="FE21" s="152"/>
      <c r="FF21" s="152"/>
      <c r="FG21" s="152"/>
      <c r="FH21" s="152"/>
      <c r="FI21" s="152"/>
      <c r="FJ21" s="152"/>
      <c r="FK21" s="152"/>
      <c r="FL21" s="152"/>
      <c r="FM21" s="152"/>
      <c r="FN21" s="152"/>
      <c r="FO21" s="152"/>
      <c r="FP21" s="152"/>
      <c r="FQ21" s="152"/>
      <c r="FR21" s="152"/>
      <c r="FS21" s="152"/>
      <c r="FT21" s="152"/>
      <c r="FU21" s="152"/>
      <c r="FV21" s="152"/>
      <c r="FW21" s="152"/>
      <c r="FX21" s="152"/>
      <c r="FY21" s="152"/>
      <c r="FZ21" s="152"/>
      <c r="GA21" s="152"/>
      <c r="GB21" s="152"/>
      <c r="GC21" s="152"/>
      <c r="GD21" s="152"/>
      <c r="GE21" s="152"/>
      <c r="GF21" s="152"/>
      <c r="GG21" s="152"/>
      <c r="GH21" s="152"/>
      <c r="GI21" s="152"/>
      <c r="GJ21" s="152"/>
      <c r="GK21" s="152"/>
      <c r="GL21" s="152"/>
      <c r="GM21" s="152"/>
      <c r="GN21" s="152"/>
      <c r="GO21" s="152"/>
      <c r="GP21" s="152"/>
      <c r="GQ21" s="152"/>
      <c r="GR21" s="150"/>
      <c r="GS21" s="151"/>
    </row>
    <row r="22" spans="1:201" s="124" customFormat="1" ht="15" customHeight="1" x14ac:dyDescent="0.7">
      <c r="A22" s="142" t="s">
        <v>257</v>
      </c>
      <c r="B22" s="163"/>
      <c r="C22" s="164"/>
      <c r="D22" s="165"/>
      <c r="E22" s="166"/>
      <c r="F22" s="167"/>
      <c r="G22" s="167"/>
      <c r="H22" s="167"/>
      <c r="I22" s="167"/>
      <c r="J22" s="167"/>
      <c r="K22" s="167"/>
      <c r="L22" s="167"/>
      <c r="M22" s="167"/>
      <c r="N22" s="167"/>
      <c r="O22" s="167"/>
      <c r="P22" s="167"/>
      <c r="Q22" s="167"/>
      <c r="R22" s="167"/>
      <c r="S22" s="167"/>
      <c r="T22" s="167"/>
      <c r="U22" s="167"/>
      <c r="V22" s="167"/>
      <c r="W22" s="167"/>
      <c r="X22" s="167"/>
      <c r="Y22" s="167"/>
      <c r="Z22" s="167"/>
      <c r="AA22" s="167"/>
      <c r="AB22" s="167"/>
      <c r="AC22" s="167"/>
      <c r="AD22" s="167"/>
      <c r="AE22" s="167"/>
      <c r="AF22" s="167"/>
      <c r="AG22" s="167"/>
      <c r="AH22" s="167"/>
      <c r="AI22" s="167"/>
      <c r="AJ22" s="167"/>
      <c r="AK22" s="167"/>
      <c r="AL22" s="167"/>
      <c r="AM22" s="167"/>
      <c r="AN22" s="167"/>
      <c r="AO22" s="167"/>
      <c r="AP22" s="167"/>
      <c r="AQ22" s="167"/>
      <c r="AR22" s="167"/>
      <c r="AS22" s="167"/>
      <c r="AT22" s="167"/>
      <c r="AU22" s="167"/>
      <c r="AV22" s="167"/>
      <c r="AW22" s="167"/>
      <c r="AX22" s="167"/>
      <c r="AY22" s="167"/>
      <c r="AZ22" s="167"/>
      <c r="BA22" s="167"/>
      <c r="BB22" s="167"/>
      <c r="BC22" s="167"/>
      <c r="BD22" s="167"/>
      <c r="BE22" s="167"/>
      <c r="BF22" s="167"/>
      <c r="BG22" s="167"/>
      <c r="BH22" s="167"/>
      <c r="BI22" s="167"/>
      <c r="BJ22" s="167"/>
      <c r="BK22" s="167"/>
      <c r="BL22" s="167"/>
      <c r="BM22" s="167"/>
      <c r="BN22" s="167"/>
      <c r="BO22" s="167"/>
      <c r="BP22" s="167"/>
      <c r="BQ22" s="167"/>
      <c r="BR22" s="167"/>
      <c r="BS22" s="167"/>
      <c r="BT22" s="167"/>
      <c r="BU22" s="167"/>
      <c r="BV22" s="167"/>
      <c r="BW22" s="167"/>
      <c r="BX22" s="167"/>
      <c r="BY22" s="167"/>
      <c r="BZ22" s="167"/>
      <c r="CA22" s="167"/>
      <c r="CB22" s="167"/>
      <c r="CC22" s="167"/>
      <c r="CD22" s="167"/>
      <c r="CE22" s="167"/>
      <c r="CF22" s="167"/>
      <c r="CG22" s="167"/>
      <c r="CH22" s="167"/>
      <c r="CI22" s="167"/>
      <c r="CJ22" s="167"/>
      <c r="CK22" s="167"/>
      <c r="CL22" s="167"/>
      <c r="CM22" s="167"/>
      <c r="CN22" s="167"/>
      <c r="CO22" s="167"/>
      <c r="CP22" s="167"/>
      <c r="CQ22" s="167"/>
      <c r="CR22" s="167"/>
      <c r="CS22" s="167"/>
      <c r="CT22" s="167"/>
      <c r="CU22" s="167"/>
      <c r="CV22" s="167"/>
      <c r="CW22" s="167"/>
      <c r="CX22" s="167"/>
      <c r="CY22" s="167"/>
      <c r="CZ22" s="167"/>
      <c r="DA22" s="167"/>
      <c r="DB22" s="167"/>
      <c r="DC22" s="167"/>
      <c r="DD22" s="167"/>
      <c r="DE22" s="167"/>
      <c r="DF22" s="167"/>
      <c r="DG22" s="167"/>
      <c r="DH22" s="167"/>
      <c r="DI22" s="167"/>
      <c r="DJ22" s="167"/>
      <c r="DK22" s="167"/>
      <c r="DL22" s="167"/>
      <c r="DM22" s="167"/>
      <c r="DN22" s="167"/>
      <c r="DO22" s="167"/>
      <c r="DP22" s="167"/>
      <c r="DQ22" s="167"/>
      <c r="DR22" s="167"/>
      <c r="DS22" s="167"/>
      <c r="DT22" s="167"/>
      <c r="DU22" s="167"/>
      <c r="DV22" s="167"/>
      <c r="DW22" s="167"/>
      <c r="DX22" s="167"/>
      <c r="DY22" s="167"/>
      <c r="DZ22" s="167"/>
      <c r="EA22" s="167"/>
      <c r="EB22" s="167"/>
      <c r="EC22" s="167"/>
      <c r="ED22" s="167"/>
      <c r="EE22" s="167"/>
      <c r="EF22" s="167"/>
      <c r="EG22" s="167"/>
      <c r="EH22" s="167"/>
      <c r="EI22" s="167"/>
      <c r="EJ22" s="167"/>
      <c r="EK22" s="167"/>
      <c r="EL22" s="167"/>
      <c r="EM22" s="167"/>
      <c r="EN22" s="167"/>
      <c r="EO22" s="167"/>
      <c r="EP22" s="167"/>
      <c r="EQ22" s="167"/>
      <c r="ER22" s="167"/>
      <c r="ES22" s="167"/>
      <c r="ET22" s="167"/>
      <c r="EU22" s="167"/>
      <c r="EV22" s="167"/>
      <c r="EW22" s="167"/>
      <c r="EX22" s="167"/>
      <c r="EY22" s="167"/>
      <c r="EZ22" s="167"/>
      <c r="FA22" s="167"/>
      <c r="FB22" s="167"/>
      <c r="FC22" s="167"/>
      <c r="FD22" s="167"/>
      <c r="FE22" s="167"/>
      <c r="FF22" s="167"/>
      <c r="FG22" s="167"/>
      <c r="FH22" s="167"/>
      <c r="FI22" s="167"/>
      <c r="FJ22" s="167"/>
      <c r="FK22" s="167"/>
      <c r="FL22" s="167"/>
      <c r="FM22" s="167"/>
      <c r="FN22" s="167"/>
      <c r="FO22" s="167"/>
      <c r="FP22" s="167"/>
      <c r="FQ22" s="167"/>
      <c r="FR22" s="167"/>
      <c r="FS22" s="167"/>
      <c r="FT22" s="167"/>
      <c r="FU22" s="167"/>
      <c r="FV22" s="167"/>
      <c r="FW22" s="167"/>
      <c r="FX22" s="167"/>
      <c r="FY22" s="167"/>
      <c r="FZ22" s="167"/>
      <c r="GA22" s="167"/>
      <c r="GB22" s="167"/>
      <c r="GC22" s="167"/>
      <c r="GD22" s="167"/>
      <c r="GE22" s="167"/>
      <c r="GF22" s="167"/>
      <c r="GG22" s="167"/>
      <c r="GH22" s="167"/>
      <c r="GI22" s="167"/>
      <c r="GJ22" s="167"/>
      <c r="GK22" s="167"/>
      <c r="GL22" s="167"/>
      <c r="GM22" s="167"/>
      <c r="GN22" s="167"/>
      <c r="GO22" s="167"/>
      <c r="GP22" s="167"/>
      <c r="GQ22" s="167"/>
      <c r="GR22" s="167"/>
      <c r="GS22" s="151"/>
    </row>
    <row r="23" spans="1:201" s="133" customFormat="1" x14ac:dyDescent="0.7">
      <c r="A23" s="168"/>
      <c r="B23" s="169"/>
      <c r="C23" s="170"/>
      <c r="D23" s="171"/>
      <c r="E23" s="169"/>
      <c r="F23" s="172"/>
      <c r="G23" s="172"/>
      <c r="H23" s="173"/>
      <c r="I23" s="173"/>
      <c r="J23" s="173"/>
      <c r="K23" s="173"/>
      <c r="L23" s="173"/>
      <c r="M23" s="173"/>
      <c r="N23" s="173"/>
      <c r="O23" s="173"/>
      <c r="P23" s="173"/>
      <c r="Q23" s="173"/>
      <c r="R23" s="173"/>
      <c r="S23" s="173"/>
      <c r="T23" s="173"/>
      <c r="U23" s="173"/>
      <c r="V23" s="173"/>
      <c r="W23" s="173"/>
      <c r="X23" s="173"/>
      <c r="Y23" s="173"/>
      <c r="Z23" s="173"/>
      <c r="AA23" s="173"/>
      <c r="AB23" s="173"/>
      <c r="AC23" s="173"/>
      <c r="AD23" s="173"/>
      <c r="AE23" s="173"/>
      <c r="AF23" s="173"/>
      <c r="AG23" s="173"/>
      <c r="AH23" s="173"/>
      <c r="AI23" s="173"/>
      <c r="AJ23" s="173"/>
      <c r="AK23" s="173"/>
      <c r="AL23" s="173"/>
      <c r="AM23" s="173"/>
      <c r="AN23" s="173"/>
      <c r="AO23" s="173"/>
      <c r="AP23" s="173"/>
      <c r="AQ23" s="173"/>
      <c r="AR23" s="173"/>
      <c r="AS23" s="173"/>
      <c r="AT23" s="173"/>
      <c r="AU23" s="173"/>
      <c r="AV23" s="173"/>
      <c r="AW23" s="173"/>
      <c r="AX23" s="173"/>
      <c r="AY23" s="173"/>
      <c r="AZ23" s="173"/>
      <c r="BA23" s="173"/>
      <c r="BB23" s="173"/>
      <c r="BC23" s="173"/>
      <c r="BD23" s="173"/>
      <c r="BE23" s="173"/>
      <c r="BF23" s="173"/>
      <c r="BG23" s="173"/>
      <c r="BH23" s="173"/>
      <c r="BI23" s="173"/>
      <c r="BJ23" s="173"/>
      <c r="BK23" s="173"/>
      <c r="BL23" s="173"/>
      <c r="BM23" s="173"/>
      <c r="BN23" s="173"/>
      <c r="BO23" s="173"/>
      <c r="BP23" s="173"/>
      <c r="BQ23" s="173"/>
      <c r="BR23" s="173"/>
      <c r="BS23" s="173"/>
      <c r="BT23" s="173"/>
      <c r="BU23" s="173"/>
      <c r="BV23" s="173"/>
      <c r="BW23" s="173"/>
      <c r="BX23" s="173"/>
      <c r="BY23" s="173"/>
      <c r="BZ23" s="173"/>
      <c r="CA23" s="173"/>
      <c r="CB23" s="173"/>
      <c r="CC23" s="173"/>
      <c r="CD23" s="173"/>
      <c r="CE23" s="173"/>
      <c r="CF23" s="173"/>
      <c r="CG23" s="173"/>
      <c r="CH23" s="173"/>
      <c r="CI23" s="173"/>
      <c r="CJ23" s="173"/>
      <c r="CK23" s="173"/>
      <c r="CL23" s="173"/>
      <c r="CM23" s="173"/>
      <c r="CN23" s="173"/>
      <c r="CO23" s="173"/>
      <c r="CP23" s="173"/>
      <c r="CQ23" s="173"/>
      <c r="CR23" s="173"/>
      <c r="CS23" s="173"/>
      <c r="CT23" s="173"/>
      <c r="CU23" s="173"/>
      <c r="CV23" s="173"/>
      <c r="CW23" s="173"/>
      <c r="CX23" s="173"/>
      <c r="CY23" s="173"/>
      <c r="CZ23" s="173"/>
      <c r="DA23" s="173"/>
      <c r="DB23" s="173"/>
      <c r="DC23" s="173"/>
      <c r="DD23" s="173"/>
      <c r="DE23" s="173"/>
      <c r="DF23" s="173"/>
      <c r="DG23" s="173"/>
      <c r="DH23" s="173"/>
      <c r="DI23" s="173"/>
      <c r="DJ23" s="173"/>
      <c r="DK23" s="173"/>
      <c r="DL23" s="173"/>
      <c r="DM23" s="173"/>
      <c r="DN23" s="173"/>
      <c r="DO23" s="173"/>
      <c r="DP23" s="173"/>
      <c r="DQ23" s="173"/>
      <c r="DR23" s="173"/>
      <c r="DS23" s="173"/>
      <c r="DT23" s="173"/>
      <c r="DU23" s="173"/>
      <c r="DV23" s="173"/>
      <c r="DW23" s="173"/>
      <c r="DX23" s="173"/>
      <c r="DY23" s="173"/>
      <c r="DZ23" s="173"/>
      <c r="EA23" s="173"/>
      <c r="EB23" s="173"/>
      <c r="EC23" s="173"/>
      <c r="ED23" s="173"/>
      <c r="EE23" s="173"/>
      <c r="EF23" s="173"/>
      <c r="EG23" s="173"/>
      <c r="EH23" s="173"/>
      <c r="EI23" s="173"/>
      <c r="EJ23" s="173"/>
      <c r="EK23" s="173"/>
      <c r="EL23" s="173"/>
      <c r="EM23" s="173"/>
      <c r="EN23" s="173"/>
      <c r="EO23" s="173"/>
      <c r="EP23" s="173"/>
      <c r="EQ23" s="173"/>
      <c r="ER23" s="173"/>
      <c r="ES23" s="173"/>
      <c r="ET23" s="173"/>
      <c r="EU23" s="173"/>
      <c r="EV23" s="173"/>
      <c r="EW23" s="173"/>
      <c r="EX23" s="173"/>
      <c r="EY23" s="173"/>
      <c r="EZ23" s="173"/>
      <c r="FA23" s="173"/>
      <c r="FB23" s="173"/>
      <c r="FC23" s="173"/>
      <c r="FD23" s="173"/>
      <c r="FE23" s="173"/>
      <c r="FF23" s="173"/>
      <c r="FG23" s="173"/>
      <c r="FH23" s="173"/>
      <c r="FI23" s="173"/>
      <c r="FJ23" s="173"/>
      <c r="FK23" s="173"/>
      <c r="FL23" s="173"/>
      <c r="FM23" s="173"/>
      <c r="FN23" s="173"/>
      <c r="FO23" s="173"/>
      <c r="FP23" s="173"/>
      <c r="FQ23" s="173"/>
      <c r="FR23" s="173"/>
      <c r="FS23" s="173"/>
      <c r="FT23" s="173"/>
      <c r="FU23" s="173"/>
      <c r="FV23" s="173"/>
      <c r="FW23" s="173"/>
      <c r="FX23" s="173"/>
      <c r="FY23" s="173"/>
      <c r="FZ23" s="173"/>
      <c r="GA23" s="173"/>
      <c r="GB23" s="173"/>
      <c r="GC23" s="173"/>
      <c r="GD23" s="173"/>
      <c r="GE23" s="173"/>
      <c r="GF23" s="173"/>
      <c r="GG23" s="173"/>
      <c r="GH23" s="173"/>
      <c r="GI23" s="173"/>
      <c r="GJ23" s="173"/>
      <c r="GK23" s="173"/>
      <c r="GL23" s="173"/>
      <c r="GM23" s="173"/>
      <c r="GN23" s="173"/>
      <c r="GO23" s="173"/>
      <c r="GP23" s="173"/>
      <c r="GQ23" s="173"/>
      <c r="GR23" s="174"/>
    </row>
    <row r="24" spans="1:201" s="133" customFormat="1" x14ac:dyDescent="0.7">
      <c r="A24" s="175" t="s">
        <v>258</v>
      </c>
      <c r="B24" s="176"/>
      <c r="C24" s="177"/>
      <c r="D24" s="178"/>
      <c r="E24" s="176"/>
      <c r="F24" s="179"/>
      <c r="G24" s="179"/>
      <c r="H24" s="180"/>
      <c r="I24" s="180"/>
      <c r="J24" s="180"/>
      <c r="K24" s="180"/>
      <c r="L24" s="180"/>
      <c r="M24" s="180"/>
      <c r="N24" s="180"/>
      <c r="O24" s="180"/>
      <c r="P24" s="180"/>
      <c r="Q24" s="180"/>
      <c r="R24" s="180"/>
      <c r="S24" s="180"/>
      <c r="T24" s="180"/>
      <c r="U24" s="180"/>
      <c r="V24" s="180"/>
      <c r="W24" s="180"/>
      <c r="X24" s="180"/>
      <c r="Y24" s="180"/>
      <c r="Z24" s="180"/>
      <c r="AA24" s="180"/>
      <c r="AB24" s="180"/>
      <c r="AC24" s="180"/>
      <c r="AD24" s="180"/>
      <c r="AE24" s="180"/>
      <c r="AF24" s="180"/>
      <c r="AG24" s="180"/>
      <c r="AH24" s="180"/>
      <c r="AI24" s="180"/>
      <c r="AJ24" s="180"/>
      <c r="AK24" s="180"/>
      <c r="AL24" s="180"/>
      <c r="AM24" s="180"/>
      <c r="AN24" s="180"/>
      <c r="AO24" s="180"/>
      <c r="AP24" s="180"/>
      <c r="AQ24" s="180"/>
      <c r="AR24" s="180"/>
      <c r="AS24" s="180"/>
      <c r="AT24" s="180"/>
      <c r="AU24" s="180"/>
      <c r="AV24" s="180"/>
      <c r="AW24" s="180"/>
      <c r="AX24" s="180"/>
      <c r="AY24" s="180"/>
      <c r="AZ24" s="180"/>
      <c r="BA24" s="180"/>
      <c r="BB24" s="180"/>
      <c r="BC24" s="180"/>
      <c r="BD24" s="180"/>
      <c r="BE24" s="180"/>
      <c r="BF24" s="180"/>
      <c r="BG24" s="180"/>
      <c r="BH24" s="180"/>
      <c r="BI24" s="180"/>
      <c r="BJ24" s="180"/>
      <c r="BK24" s="180"/>
      <c r="BL24" s="180"/>
      <c r="BM24" s="180"/>
      <c r="BN24" s="180"/>
      <c r="BO24" s="180"/>
      <c r="BP24" s="180"/>
      <c r="BQ24" s="180"/>
      <c r="BR24" s="180"/>
      <c r="BS24" s="180"/>
      <c r="BT24" s="180"/>
      <c r="BU24" s="180"/>
      <c r="BV24" s="180"/>
      <c r="BW24" s="180"/>
      <c r="BX24" s="180"/>
      <c r="BY24" s="180"/>
      <c r="BZ24" s="180"/>
      <c r="CA24" s="180"/>
      <c r="CB24" s="180"/>
      <c r="CC24" s="180"/>
      <c r="CD24" s="180"/>
      <c r="CE24" s="180"/>
      <c r="CF24" s="180"/>
      <c r="CG24" s="180"/>
      <c r="CH24" s="180"/>
      <c r="CI24" s="180"/>
      <c r="CJ24" s="180"/>
      <c r="CK24" s="180"/>
      <c r="CL24" s="180"/>
      <c r="CM24" s="180"/>
      <c r="CN24" s="180"/>
      <c r="CO24" s="180"/>
      <c r="CP24" s="180"/>
      <c r="CQ24" s="180"/>
      <c r="CR24" s="180"/>
      <c r="CS24" s="180"/>
      <c r="CT24" s="180"/>
      <c r="CU24" s="180"/>
      <c r="CV24" s="180"/>
      <c r="CW24" s="180"/>
      <c r="CX24" s="180"/>
      <c r="CY24" s="180"/>
      <c r="CZ24" s="180"/>
      <c r="DA24" s="180"/>
      <c r="DB24" s="180"/>
      <c r="DC24" s="180"/>
      <c r="DD24" s="180"/>
      <c r="DE24" s="180"/>
      <c r="DF24" s="180"/>
      <c r="DG24" s="180"/>
      <c r="DH24" s="180"/>
      <c r="DI24" s="180"/>
      <c r="DJ24" s="180"/>
      <c r="DK24" s="180"/>
      <c r="DL24" s="180"/>
      <c r="DM24" s="180"/>
      <c r="DN24" s="180"/>
      <c r="DO24" s="180"/>
      <c r="DP24" s="180"/>
      <c r="DQ24" s="180"/>
      <c r="DR24" s="180"/>
      <c r="DS24" s="180"/>
      <c r="DT24" s="180"/>
      <c r="DU24" s="180"/>
      <c r="DV24" s="180"/>
      <c r="DW24" s="180"/>
      <c r="DX24" s="180"/>
      <c r="DY24" s="180"/>
      <c r="DZ24" s="180"/>
      <c r="EA24" s="180"/>
      <c r="EB24" s="180"/>
      <c r="EC24" s="180"/>
      <c r="ED24" s="180"/>
      <c r="EE24" s="180"/>
      <c r="EF24" s="180"/>
      <c r="EG24" s="180"/>
      <c r="EH24" s="180"/>
      <c r="EI24" s="180"/>
      <c r="EJ24" s="180"/>
      <c r="EK24" s="180"/>
      <c r="EL24" s="180"/>
      <c r="EM24" s="180"/>
      <c r="EN24" s="180"/>
      <c r="EO24" s="180"/>
      <c r="EP24" s="180"/>
      <c r="EQ24" s="180"/>
      <c r="ER24" s="180"/>
      <c r="ES24" s="180"/>
      <c r="ET24" s="180"/>
      <c r="EU24" s="180"/>
      <c r="EV24" s="180"/>
      <c r="EW24" s="180"/>
      <c r="EX24" s="180"/>
      <c r="EY24" s="180"/>
      <c r="EZ24" s="180"/>
      <c r="FA24" s="180"/>
      <c r="FB24" s="180"/>
      <c r="FC24" s="180"/>
      <c r="FD24" s="180"/>
      <c r="FE24" s="180"/>
      <c r="FF24" s="180"/>
      <c r="FG24" s="180"/>
      <c r="FH24" s="180"/>
      <c r="FI24" s="180"/>
      <c r="FJ24" s="180"/>
      <c r="FK24" s="180"/>
      <c r="FL24" s="180"/>
      <c r="FM24" s="180"/>
      <c r="FN24" s="180"/>
      <c r="FO24" s="180"/>
      <c r="FP24" s="180"/>
      <c r="FQ24" s="180"/>
      <c r="FR24" s="180"/>
      <c r="FS24" s="180"/>
      <c r="FT24" s="180"/>
      <c r="FU24" s="180"/>
      <c r="FV24" s="180"/>
      <c r="FW24" s="180"/>
      <c r="FX24" s="180"/>
      <c r="FY24" s="180"/>
      <c r="FZ24" s="180"/>
      <c r="GA24" s="180"/>
      <c r="GB24" s="180"/>
      <c r="GC24" s="180"/>
      <c r="GD24" s="180"/>
      <c r="GE24" s="180"/>
      <c r="GF24" s="180"/>
      <c r="GG24" s="180"/>
      <c r="GH24" s="180"/>
      <c r="GI24" s="180"/>
      <c r="GJ24" s="180"/>
      <c r="GK24" s="180"/>
      <c r="GL24" s="180"/>
      <c r="GM24" s="180"/>
      <c r="GN24" s="180"/>
      <c r="GO24" s="180"/>
      <c r="GP24" s="180"/>
      <c r="GQ24" s="180"/>
      <c r="GR24" s="181"/>
    </row>
    <row r="25" spans="1:201" ht="15.25" thickBot="1" x14ac:dyDescent="0.85">
      <c r="A25" s="168"/>
      <c r="B25" s="169"/>
      <c r="C25" s="170"/>
      <c r="D25" s="171"/>
      <c r="E25" s="169"/>
      <c r="F25" s="172"/>
      <c r="G25" s="172"/>
      <c r="H25" s="182"/>
      <c r="I25" s="182"/>
      <c r="J25" s="182"/>
      <c r="K25" s="182"/>
      <c r="L25" s="182"/>
      <c r="M25" s="182"/>
      <c r="N25" s="182"/>
      <c r="O25" s="182"/>
      <c r="P25" s="182"/>
      <c r="Q25" s="182"/>
      <c r="R25" s="182"/>
      <c r="S25" s="182"/>
      <c r="T25" s="182"/>
      <c r="U25" s="182"/>
      <c r="V25" s="182"/>
      <c r="W25" s="182"/>
      <c r="X25" s="182"/>
      <c r="Y25" s="182"/>
      <c r="Z25" s="182"/>
      <c r="AA25" s="182"/>
      <c r="AB25" s="182"/>
      <c r="AC25" s="182"/>
      <c r="AD25" s="182"/>
      <c r="AE25" s="182"/>
      <c r="AF25" s="182"/>
      <c r="AG25" s="182"/>
      <c r="AH25" s="182"/>
      <c r="AI25" s="182"/>
      <c r="AJ25" s="182"/>
      <c r="AK25" s="182"/>
      <c r="AL25" s="182"/>
      <c r="AM25" s="182"/>
      <c r="AN25" s="182"/>
      <c r="AO25" s="182"/>
      <c r="AP25" s="182"/>
      <c r="AQ25" s="182"/>
      <c r="AR25" s="182"/>
      <c r="AS25" s="182"/>
      <c r="AT25" s="182"/>
      <c r="AU25" s="182"/>
      <c r="AV25" s="182"/>
      <c r="AW25" s="173"/>
      <c r="AX25" s="173"/>
      <c r="AY25" s="173"/>
      <c r="AZ25" s="173"/>
      <c r="BA25" s="173"/>
      <c r="BB25" s="173"/>
      <c r="BC25" s="173"/>
      <c r="BD25" s="173"/>
      <c r="BE25" s="173"/>
      <c r="BF25" s="173"/>
      <c r="BG25" s="173"/>
      <c r="BH25" s="173"/>
      <c r="BI25" s="173"/>
      <c r="BJ25" s="173"/>
      <c r="BK25" s="173"/>
      <c r="BL25" s="173"/>
      <c r="BM25" s="173"/>
      <c r="BN25" s="173"/>
      <c r="BO25" s="173"/>
      <c r="BP25" s="173"/>
      <c r="BQ25" s="173"/>
      <c r="BR25" s="173"/>
      <c r="BS25" s="173"/>
      <c r="BT25" s="173"/>
      <c r="BU25" s="173"/>
      <c r="BV25" s="173"/>
      <c r="BW25" s="173"/>
      <c r="BX25" s="173"/>
      <c r="BY25" s="173"/>
      <c r="BZ25" s="173"/>
      <c r="CA25" s="173"/>
      <c r="CB25" s="173"/>
      <c r="CC25" s="173"/>
      <c r="CD25" s="173"/>
      <c r="CE25" s="173"/>
      <c r="CF25" s="173"/>
      <c r="CG25" s="173"/>
      <c r="CH25" s="173"/>
      <c r="CI25" s="173"/>
      <c r="CJ25" s="173"/>
      <c r="CK25" s="173"/>
      <c r="CL25" s="173"/>
      <c r="CM25" s="173"/>
      <c r="CN25" s="173"/>
      <c r="CO25" s="173"/>
      <c r="CP25" s="173"/>
      <c r="CQ25" s="173"/>
      <c r="CR25" s="173"/>
      <c r="CS25" s="173"/>
      <c r="CT25" s="173"/>
      <c r="CU25" s="173"/>
      <c r="CV25" s="173"/>
      <c r="CW25" s="173"/>
      <c r="CX25" s="173"/>
      <c r="CY25" s="173"/>
      <c r="CZ25" s="173"/>
      <c r="DA25" s="173"/>
      <c r="DB25" s="173"/>
      <c r="DC25" s="173"/>
      <c r="DD25" s="173"/>
      <c r="DE25" s="173"/>
      <c r="DF25" s="173"/>
      <c r="DG25" s="173"/>
      <c r="DH25" s="173"/>
      <c r="DI25" s="173"/>
      <c r="DJ25" s="173"/>
      <c r="DK25" s="173"/>
      <c r="DL25" s="173"/>
      <c r="DM25" s="173"/>
      <c r="DN25" s="173"/>
      <c r="DO25" s="173"/>
      <c r="DP25" s="173"/>
      <c r="DQ25" s="173"/>
      <c r="DR25" s="173"/>
      <c r="DS25" s="173"/>
      <c r="DT25" s="173"/>
      <c r="DU25" s="173"/>
      <c r="DV25" s="173"/>
      <c r="DW25" s="173"/>
      <c r="DX25" s="173"/>
      <c r="DY25" s="173"/>
      <c r="DZ25" s="173"/>
      <c r="EA25" s="173"/>
      <c r="EB25" s="173"/>
      <c r="EC25" s="173"/>
      <c r="ED25" s="173"/>
      <c r="EE25" s="173"/>
      <c r="EF25" s="173"/>
      <c r="EG25" s="173"/>
      <c r="EH25" s="173"/>
      <c r="EI25" s="173"/>
      <c r="EJ25" s="173"/>
      <c r="EK25" s="173"/>
      <c r="EL25" s="173"/>
      <c r="EM25" s="173"/>
      <c r="EN25" s="173"/>
      <c r="EO25" s="173"/>
      <c r="EP25" s="173"/>
      <c r="EQ25" s="173"/>
      <c r="ER25" s="173"/>
      <c r="ES25" s="173"/>
      <c r="ET25" s="173"/>
      <c r="EU25" s="173"/>
      <c r="EV25" s="173"/>
      <c r="EW25" s="173"/>
      <c r="EX25" s="173"/>
      <c r="EY25" s="173"/>
      <c r="EZ25" s="173"/>
      <c r="FA25" s="173"/>
      <c r="FB25" s="173"/>
      <c r="FC25" s="173"/>
      <c r="FD25" s="173"/>
      <c r="FE25" s="173"/>
      <c r="FF25" s="173"/>
      <c r="FG25" s="173"/>
      <c r="FH25" s="173"/>
      <c r="FI25" s="173"/>
      <c r="FJ25" s="173"/>
      <c r="FK25" s="173"/>
      <c r="FL25" s="173"/>
      <c r="FM25" s="173"/>
      <c r="FN25" s="173"/>
      <c r="FO25" s="173"/>
      <c r="FP25" s="173"/>
      <c r="FQ25" s="173"/>
      <c r="FR25" s="173"/>
      <c r="FS25" s="173"/>
      <c r="FT25" s="173"/>
      <c r="FU25" s="173"/>
      <c r="FV25" s="173"/>
      <c r="FW25" s="173"/>
      <c r="FX25" s="173"/>
      <c r="FY25" s="173"/>
      <c r="FZ25" s="173"/>
      <c r="GA25" s="173"/>
      <c r="GB25" s="173"/>
      <c r="GC25" s="173"/>
      <c r="GD25" s="173"/>
      <c r="GE25" s="173"/>
      <c r="GF25" s="173"/>
      <c r="GG25" s="173"/>
      <c r="GH25" s="173"/>
      <c r="GI25" s="173"/>
      <c r="GJ25" s="173"/>
      <c r="GK25" s="173"/>
      <c r="GL25" s="173"/>
      <c r="GM25" s="173"/>
      <c r="GN25" s="173"/>
      <c r="GO25" s="173"/>
      <c r="GP25" s="173"/>
      <c r="GQ25" s="173"/>
      <c r="GR25" s="174"/>
    </row>
    <row r="26" spans="1:201" ht="15.25" thickBot="1" x14ac:dyDescent="0.85">
      <c r="A26" s="184" t="s">
        <v>259</v>
      </c>
      <c r="B26" s="185" t="s">
        <v>260</v>
      </c>
      <c r="C26" s="185" t="s">
        <v>261</v>
      </c>
      <c r="D26" s="186" t="s">
        <v>262</v>
      </c>
      <c r="E26" s="186" t="s">
        <v>263</v>
      </c>
      <c r="F26" s="187"/>
      <c r="G26" s="172"/>
      <c r="H26" s="182"/>
      <c r="I26" s="182"/>
      <c r="J26" s="182"/>
      <c r="K26" s="182"/>
      <c r="L26" s="182"/>
      <c r="M26" s="182"/>
      <c r="N26" s="182"/>
      <c r="O26" s="182"/>
      <c r="P26" s="182"/>
      <c r="Q26" s="182"/>
      <c r="R26" s="182"/>
      <c r="S26" s="182"/>
      <c r="T26" s="182"/>
      <c r="U26" s="182"/>
      <c r="V26" s="182"/>
      <c r="W26" s="182"/>
      <c r="X26" s="182"/>
      <c r="Y26" s="182"/>
      <c r="Z26" s="182"/>
      <c r="AA26" s="182"/>
      <c r="AB26" s="182"/>
      <c r="AC26" s="182"/>
      <c r="AD26" s="182"/>
      <c r="AE26" s="182"/>
      <c r="AF26" s="182"/>
      <c r="AG26" s="182"/>
      <c r="AH26" s="182"/>
      <c r="AI26" s="182"/>
      <c r="AJ26" s="182"/>
      <c r="AK26" s="182"/>
      <c r="AL26" s="182"/>
      <c r="AM26" s="182"/>
      <c r="AN26" s="182"/>
      <c r="AO26" s="182"/>
      <c r="AP26" s="182"/>
      <c r="AQ26" s="182"/>
      <c r="AR26" s="182"/>
      <c r="AS26" s="182"/>
      <c r="AT26" s="182"/>
      <c r="AU26" s="182"/>
      <c r="AV26" s="182"/>
      <c r="AW26" s="173"/>
      <c r="AX26" s="173"/>
      <c r="AY26" s="173"/>
      <c r="AZ26" s="173"/>
      <c r="BA26" s="173"/>
      <c r="BB26" s="173"/>
      <c r="BC26" s="173"/>
      <c r="BD26" s="173"/>
      <c r="BE26" s="173"/>
      <c r="BF26" s="173"/>
      <c r="BG26" s="173"/>
      <c r="BH26" s="173"/>
      <c r="BI26" s="173"/>
      <c r="BJ26" s="173"/>
      <c r="BK26" s="173"/>
      <c r="BL26" s="173"/>
      <c r="BM26" s="173"/>
      <c r="BN26" s="173"/>
      <c r="BO26" s="173"/>
      <c r="BP26" s="173"/>
      <c r="BQ26" s="173"/>
      <c r="BR26" s="173"/>
      <c r="BS26" s="173"/>
      <c r="BT26" s="173"/>
      <c r="BU26" s="173"/>
      <c r="BV26" s="173"/>
      <c r="BW26" s="173"/>
      <c r="BX26" s="173"/>
      <c r="BY26" s="173"/>
      <c r="BZ26" s="173"/>
      <c r="CA26" s="173"/>
      <c r="CB26" s="173"/>
      <c r="CC26" s="173"/>
      <c r="CD26" s="173"/>
      <c r="CE26" s="173"/>
      <c r="CF26" s="173"/>
      <c r="CG26" s="173"/>
      <c r="CH26" s="173"/>
      <c r="CI26" s="173"/>
      <c r="CJ26" s="173"/>
      <c r="CK26" s="173"/>
      <c r="CL26" s="173"/>
      <c r="CM26" s="173"/>
      <c r="CN26" s="173"/>
      <c r="CO26" s="173"/>
      <c r="CP26" s="173"/>
      <c r="CQ26" s="173"/>
      <c r="CR26" s="173"/>
      <c r="CS26" s="173"/>
      <c r="CT26" s="173"/>
      <c r="CU26" s="173"/>
      <c r="CV26" s="173"/>
      <c r="CW26" s="173"/>
      <c r="CX26" s="173"/>
      <c r="CY26" s="173"/>
      <c r="CZ26" s="173"/>
      <c r="DA26" s="173"/>
      <c r="DB26" s="173"/>
      <c r="DC26" s="173"/>
      <c r="DD26" s="173"/>
      <c r="DE26" s="173"/>
      <c r="DF26" s="173"/>
      <c r="DG26" s="173"/>
      <c r="DH26" s="173"/>
      <c r="DI26" s="173"/>
      <c r="DJ26" s="173"/>
      <c r="DK26" s="173"/>
      <c r="DL26" s="173"/>
      <c r="DM26" s="173"/>
      <c r="DN26" s="173"/>
      <c r="DO26" s="173"/>
      <c r="DP26" s="173"/>
      <c r="DQ26" s="173"/>
      <c r="DR26" s="173"/>
      <c r="DS26" s="173"/>
      <c r="DT26" s="173"/>
      <c r="DU26" s="173"/>
      <c r="DV26" s="173"/>
      <c r="DW26" s="173"/>
      <c r="DX26" s="173"/>
      <c r="DY26" s="173"/>
      <c r="DZ26" s="173"/>
      <c r="EA26" s="173"/>
      <c r="EB26" s="173"/>
      <c r="EC26" s="173"/>
      <c r="ED26" s="173"/>
      <c r="EE26" s="173"/>
      <c r="EF26" s="173"/>
      <c r="EG26" s="173"/>
      <c r="EH26" s="173"/>
      <c r="EI26" s="173"/>
      <c r="EJ26" s="173"/>
      <c r="EK26" s="173"/>
      <c r="EL26" s="173"/>
      <c r="EM26" s="173"/>
      <c r="EN26" s="173"/>
      <c r="EO26" s="173"/>
      <c r="EP26" s="173"/>
      <c r="EQ26" s="173"/>
      <c r="ER26" s="173"/>
      <c r="ES26" s="173"/>
      <c r="ET26" s="173"/>
      <c r="EU26" s="173"/>
      <c r="EV26" s="173"/>
      <c r="EW26" s="173"/>
      <c r="EX26" s="173"/>
      <c r="EY26" s="173"/>
      <c r="EZ26" s="173"/>
      <c r="FA26" s="173"/>
      <c r="FB26" s="173"/>
      <c r="FC26" s="173"/>
      <c r="FD26" s="173"/>
      <c r="FE26" s="173"/>
      <c r="FF26" s="173"/>
      <c r="FG26" s="173"/>
      <c r="FH26" s="173"/>
      <c r="FI26" s="173"/>
      <c r="FJ26" s="173"/>
      <c r="FK26" s="173"/>
      <c r="FL26" s="173"/>
      <c r="FM26" s="173"/>
      <c r="FN26" s="173"/>
      <c r="FO26" s="173"/>
      <c r="FP26" s="173"/>
      <c r="FQ26" s="173"/>
      <c r="FR26" s="173"/>
      <c r="FS26" s="173"/>
      <c r="FT26" s="173"/>
      <c r="FU26" s="173"/>
      <c r="FV26" s="173"/>
      <c r="FW26" s="173"/>
      <c r="FX26" s="173"/>
      <c r="FY26" s="173"/>
      <c r="FZ26" s="173"/>
      <c r="GA26" s="173"/>
      <c r="GB26" s="173"/>
      <c r="GC26" s="173"/>
      <c r="GD26" s="173"/>
      <c r="GE26" s="173"/>
      <c r="GF26" s="173"/>
      <c r="GG26" s="173"/>
      <c r="GH26" s="173"/>
      <c r="GI26" s="173"/>
      <c r="GJ26" s="173"/>
      <c r="GK26" s="173"/>
      <c r="GL26" s="173"/>
      <c r="GM26" s="173"/>
      <c r="GN26" s="173"/>
      <c r="GO26" s="173"/>
      <c r="GP26" s="173"/>
      <c r="GQ26" s="173"/>
      <c r="GR26" s="174"/>
    </row>
    <row r="27" spans="1:201" x14ac:dyDescent="0.7">
      <c r="A27" s="188" t="s">
        <v>264</v>
      </c>
      <c r="B27" s="228">
        <v>1</v>
      </c>
      <c r="C27" s="231">
        <f>1-B27</f>
        <v>0</v>
      </c>
      <c r="D27" s="228" t="s">
        <v>285</v>
      </c>
      <c r="E27" s="230">
        <v>0</v>
      </c>
      <c r="F27" s="187"/>
      <c r="G27" s="172"/>
      <c r="H27" s="182"/>
      <c r="I27" s="182"/>
      <c r="J27" s="182"/>
      <c r="K27" s="182"/>
      <c r="L27" s="182"/>
      <c r="M27" s="182"/>
      <c r="N27" s="182"/>
      <c r="O27" s="182"/>
      <c r="P27" s="182"/>
      <c r="Q27" s="182"/>
      <c r="R27" s="182"/>
      <c r="S27" s="182"/>
      <c r="T27" s="182"/>
      <c r="U27" s="182"/>
      <c r="V27" s="182"/>
      <c r="W27" s="182"/>
      <c r="X27" s="182"/>
      <c r="Y27" s="182"/>
      <c r="Z27" s="182"/>
      <c r="AA27" s="182"/>
      <c r="AB27" s="182"/>
      <c r="AC27" s="182"/>
      <c r="AD27" s="182"/>
      <c r="AE27" s="182"/>
      <c r="AF27" s="182"/>
      <c r="AG27" s="182"/>
      <c r="AH27" s="182"/>
      <c r="AI27" s="182"/>
      <c r="AJ27" s="182"/>
      <c r="AK27" s="182"/>
      <c r="AL27" s="182"/>
      <c r="AM27" s="182"/>
      <c r="AN27" s="182"/>
      <c r="AO27" s="182"/>
      <c r="AP27" s="182"/>
      <c r="AQ27" s="182"/>
      <c r="AR27" s="182"/>
      <c r="AS27" s="182"/>
      <c r="AT27" s="182"/>
      <c r="AU27" s="182"/>
      <c r="AV27" s="182"/>
      <c r="AW27" s="173"/>
      <c r="AX27" s="173"/>
      <c r="AY27" s="173"/>
      <c r="AZ27" s="173"/>
      <c r="BA27" s="173"/>
      <c r="BB27" s="173"/>
      <c r="BC27" s="173"/>
      <c r="BD27" s="173"/>
      <c r="BE27" s="173"/>
      <c r="BF27" s="173"/>
      <c r="BG27" s="173"/>
      <c r="BH27" s="173"/>
      <c r="BI27" s="173"/>
      <c r="BJ27" s="173"/>
      <c r="BK27" s="173"/>
      <c r="BL27" s="173"/>
      <c r="BM27" s="173"/>
      <c r="BN27" s="173"/>
      <c r="BO27" s="173"/>
      <c r="BP27" s="173"/>
      <c r="BQ27" s="173"/>
      <c r="BR27" s="173"/>
      <c r="BS27" s="173"/>
      <c r="BT27" s="173"/>
      <c r="BU27" s="173"/>
      <c r="BV27" s="173"/>
      <c r="BW27" s="173"/>
      <c r="BX27" s="173"/>
      <c r="BY27" s="173"/>
      <c r="BZ27" s="173"/>
      <c r="CA27" s="173"/>
      <c r="CB27" s="173"/>
      <c r="CC27" s="173"/>
      <c r="CD27" s="173"/>
      <c r="CE27" s="173"/>
      <c r="CF27" s="173"/>
      <c r="CG27" s="173"/>
      <c r="CH27" s="173"/>
      <c r="CI27" s="173"/>
      <c r="CJ27" s="173"/>
      <c r="CK27" s="173"/>
      <c r="CL27" s="173"/>
      <c r="CM27" s="173"/>
      <c r="CN27" s="173"/>
      <c r="CO27" s="173"/>
      <c r="CP27" s="173"/>
      <c r="CQ27" s="173"/>
      <c r="CR27" s="173"/>
      <c r="CS27" s="173"/>
      <c r="CT27" s="173"/>
      <c r="CU27" s="173"/>
      <c r="CV27" s="173"/>
      <c r="CW27" s="173"/>
      <c r="CX27" s="173"/>
      <c r="CY27" s="173"/>
      <c r="CZ27" s="173"/>
      <c r="DA27" s="173"/>
      <c r="DB27" s="173"/>
      <c r="DC27" s="173"/>
      <c r="DD27" s="173"/>
      <c r="DE27" s="173"/>
      <c r="DF27" s="173"/>
      <c r="DG27" s="173"/>
      <c r="DH27" s="173"/>
      <c r="DI27" s="173"/>
      <c r="DJ27" s="173"/>
      <c r="DK27" s="173"/>
      <c r="DL27" s="173"/>
      <c r="DM27" s="173"/>
      <c r="DN27" s="173"/>
      <c r="DO27" s="173"/>
      <c r="DP27" s="173"/>
      <c r="DQ27" s="173"/>
      <c r="DR27" s="173"/>
      <c r="DS27" s="173"/>
      <c r="DT27" s="173"/>
      <c r="DU27" s="173"/>
      <c r="DV27" s="173"/>
      <c r="DW27" s="173"/>
      <c r="DX27" s="173"/>
      <c r="DY27" s="173"/>
      <c r="DZ27" s="173"/>
      <c r="EA27" s="173"/>
      <c r="EB27" s="173"/>
      <c r="EC27" s="173"/>
      <c r="ED27" s="173"/>
      <c r="EE27" s="173"/>
      <c r="EF27" s="173"/>
      <c r="EG27" s="173"/>
      <c r="EH27" s="173"/>
      <c r="EI27" s="173"/>
      <c r="EJ27" s="173"/>
      <c r="EK27" s="173"/>
      <c r="EL27" s="173"/>
      <c r="EM27" s="173"/>
      <c r="EN27" s="173"/>
      <c r="EO27" s="173"/>
      <c r="EP27" s="173"/>
      <c r="EQ27" s="173"/>
      <c r="ER27" s="173"/>
      <c r="ES27" s="173"/>
      <c r="ET27" s="173"/>
      <c r="EU27" s="173"/>
      <c r="EV27" s="173"/>
      <c r="EW27" s="173"/>
      <c r="EX27" s="173"/>
      <c r="EY27" s="173"/>
      <c r="EZ27" s="173"/>
      <c r="FA27" s="173"/>
      <c r="FB27" s="173"/>
      <c r="FC27" s="173"/>
      <c r="FD27" s="173"/>
      <c r="FE27" s="173"/>
      <c r="FF27" s="173"/>
      <c r="FG27" s="173"/>
      <c r="FH27" s="173"/>
      <c r="FI27" s="173"/>
      <c r="FJ27" s="173"/>
      <c r="FK27" s="173"/>
      <c r="FL27" s="173"/>
      <c r="FM27" s="173"/>
      <c r="FN27" s="173"/>
      <c r="FO27" s="173"/>
      <c r="FP27" s="173"/>
      <c r="FQ27" s="173"/>
      <c r="FR27" s="173"/>
      <c r="FS27" s="173"/>
      <c r="FT27" s="173"/>
      <c r="FU27" s="173"/>
      <c r="FV27" s="173"/>
      <c r="FW27" s="173"/>
      <c r="FX27" s="173"/>
      <c r="FY27" s="173"/>
      <c r="FZ27" s="173"/>
      <c r="GA27" s="173"/>
      <c r="GB27" s="173"/>
      <c r="GC27" s="173"/>
      <c r="GD27" s="173"/>
      <c r="GE27" s="173"/>
      <c r="GF27" s="173"/>
      <c r="GG27" s="173"/>
      <c r="GH27" s="173"/>
      <c r="GI27" s="173"/>
      <c r="GJ27" s="173"/>
      <c r="GK27" s="173"/>
      <c r="GL27" s="173"/>
      <c r="GM27" s="173"/>
      <c r="GN27" s="173"/>
      <c r="GO27" s="173"/>
      <c r="GP27" s="173"/>
      <c r="GQ27" s="173"/>
      <c r="GR27" s="174"/>
    </row>
    <row r="28" spans="1:201" x14ac:dyDescent="0.7">
      <c r="A28" s="189" t="s">
        <v>265</v>
      </c>
      <c r="B28" s="229">
        <v>1</v>
      </c>
      <c r="C28" s="190">
        <f t="shared" ref="C28:C29" si="6">1-B28</f>
        <v>0</v>
      </c>
      <c r="D28" s="229">
        <v>0.08</v>
      </c>
      <c r="E28" s="191">
        <f>(1+D28)^(1/12)-1</f>
        <v>6.4340301100034303E-3</v>
      </c>
      <c r="F28" s="187"/>
      <c r="G28" s="172"/>
      <c r="H28" s="182"/>
      <c r="I28" s="182"/>
      <c r="J28" s="182"/>
      <c r="K28" s="182"/>
      <c r="L28" s="182"/>
      <c r="M28" s="182"/>
      <c r="N28" s="182"/>
      <c r="O28" s="182"/>
      <c r="P28" s="182"/>
      <c r="Q28" s="182"/>
      <c r="R28" s="182"/>
      <c r="S28" s="182"/>
      <c r="T28" s="182"/>
      <c r="U28" s="182"/>
      <c r="V28" s="182"/>
      <c r="W28" s="182"/>
      <c r="X28" s="182"/>
      <c r="Y28" s="182"/>
      <c r="Z28" s="182"/>
      <c r="AA28" s="182"/>
      <c r="AB28" s="182"/>
      <c r="AC28" s="182"/>
      <c r="AD28" s="182"/>
      <c r="AE28" s="182"/>
      <c r="AF28" s="182"/>
      <c r="AG28" s="182"/>
      <c r="AH28" s="182"/>
      <c r="AI28" s="182"/>
      <c r="AJ28" s="182"/>
      <c r="AK28" s="182"/>
      <c r="AL28" s="182"/>
      <c r="AM28" s="182"/>
      <c r="AN28" s="182"/>
      <c r="AO28" s="182"/>
      <c r="AP28" s="182"/>
      <c r="AQ28" s="182"/>
      <c r="AR28" s="182"/>
      <c r="AS28" s="182"/>
      <c r="AT28" s="182"/>
      <c r="AU28" s="182"/>
      <c r="AV28" s="182"/>
      <c r="AW28" s="173"/>
      <c r="AX28" s="173"/>
      <c r="AY28" s="173"/>
      <c r="AZ28" s="173"/>
      <c r="BA28" s="173"/>
      <c r="BB28" s="173"/>
      <c r="BC28" s="173"/>
      <c r="BD28" s="173"/>
      <c r="BE28" s="173"/>
      <c r="BF28" s="173"/>
      <c r="BG28" s="173"/>
      <c r="BH28" s="173"/>
      <c r="BI28" s="173"/>
      <c r="BJ28" s="173"/>
      <c r="BK28" s="173"/>
      <c r="BL28" s="173"/>
      <c r="BM28" s="173"/>
      <c r="BN28" s="173"/>
      <c r="BO28" s="173"/>
      <c r="BP28" s="173"/>
      <c r="BQ28" s="173"/>
      <c r="BR28" s="173"/>
      <c r="BS28" s="173"/>
      <c r="BT28" s="173"/>
      <c r="BU28" s="173"/>
      <c r="BV28" s="173"/>
      <c r="BW28" s="173"/>
      <c r="BX28" s="173"/>
      <c r="BY28" s="173"/>
      <c r="BZ28" s="173"/>
      <c r="CA28" s="173"/>
      <c r="CB28" s="173"/>
      <c r="CC28" s="173"/>
      <c r="CD28" s="173"/>
      <c r="CE28" s="173"/>
      <c r="CF28" s="173"/>
      <c r="CG28" s="173"/>
      <c r="CH28" s="173"/>
      <c r="CI28" s="173"/>
      <c r="CJ28" s="173"/>
      <c r="CK28" s="173"/>
      <c r="CL28" s="173"/>
      <c r="CM28" s="173"/>
      <c r="CN28" s="173"/>
      <c r="CO28" s="173"/>
      <c r="CP28" s="173"/>
      <c r="CQ28" s="173"/>
      <c r="CR28" s="173"/>
      <c r="CS28" s="173"/>
      <c r="CT28" s="173"/>
      <c r="CU28" s="173"/>
      <c r="CV28" s="173"/>
      <c r="CW28" s="173"/>
      <c r="CX28" s="173"/>
      <c r="CY28" s="173"/>
      <c r="CZ28" s="173"/>
      <c r="DA28" s="173"/>
      <c r="DB28" s="173"/>
      <c r="DC28" s="173"/>
      <c r="DD28" s="173"/>
      <c r="DE28" s="173"/>
      <c r="DF28" s="173"/>
      <c r="DG28" s="173"/>
      <c r="DH28" s="173"/>
      <c r="DI28" s="173"/>
      <c r="DJ28" s="173"/>
      <c r="DK28" s="173"/>
      <c r="DL28" s="173"/>
      <c r="DM28" s="173"/>
      <c r="DN28" s="173"/>
      <c r="DO28" s="173"/>
      <c r="DP28" s="173"/>
      <c r="DQ28" s="173"/>
      <c r="DR28" s="173"/>
      <c r="DS28" s="173"/>
      <c r="DT28" s="173"/>
      <c r="DU28" s="173"/>
      <c r="DV28" s="173"/>
      <c r="DW28" s="173"/>
      <c r="DX28" s="173"/>
      <c r="DY28" s="173"/>
      <c r="DZ28" s="173"/>
      <c r="EA28" s="173"/>
      <c r="EB28" s="173"/>
      <c r="EC28" s="173"/>
      <c r="ED28" s="173"/>
      <c r="EE28" s="173"/>
      <c r="EF28" s="173"/>
      <c r="EG28" s="173"/>
      <c r="EH28" s="173"/>
      <c r="EI28" s="173"/>
      <c r="EJ28" s="173"/>
      <c r="EK28" s="173"/>
      <c r="EL28" s="173"/>
      <c r="EM28" s="173"/>
      <c r="EN28" s="173"/>
      <c r="EO28" s="173"/>
      <c r="EP28" s="173"/>
      <c r="EQ28" s="173"/>
      <c r="ER28" s="173"/>
      <c r="ES28" s="173"/>
      <c r="ET28" s="173"/>
      <c r="EU28" s="173"/>
      <c r="EV28" s="173"/>
      <c r="EW28" s="173"/>
      <c r="EX28" s="173"/>
      <c r="EY28" s="173"/>
      <c r="EZ28" s="173"/>
      <c r="FA28" s="173"/>
      <c r="FB28" s="173"/>
      <c r="FC28" s="173"/>
      <c r="FD28" s="173"/>
      <c r="FE28" s="173"/>
      <c r="FF28" s="173"/>
      <c r="FG28" s="173"/>
      <c r="FH28" s="173"/>
      <c r="FI28" s="173"/>
      <c r="FJ28" s="173"/>
      <c r="FK28" s="173"/>
      <c r="FL28" s="173"/>
      <c r="FM28" s="173"/>
      <c r="FN28" s="173"/>
      <c r="FO28" s="173"/>
      <c r="FP28" s="173"/>
      <c r="FQ28" s="173"/>
      <c r="FR28" s="173"/>
      <c r="FS28" s="173"/>
      <c r="FT28" s="173"/>
      <c r="FU28" s="173"/>
      <c r="FV28" s="173"/>
      <c r="FW28" s="173"/>
      <c r="FX28" s="173"/>
      <c r="FY28" s="173"/>
      <c r="FZ28" s="173"/>
      <c r="GA28" s="173"/>
      <c r="GB28" s="173"/>
      <c r="GC28" s="173"/>
      <c r="GD28" s="173"/>
      <c r="GE28" s="173"/>
      <c r="GF28" s="173"/>
      <c r="GG28" s="173"/>
      <c r="GH28" s="173"/>
      <c r="GI28" s="173"/>
      <c r="GJ28" s="173"/>
      <c r="GK28" s="173"/>
      <c r="GL28" s="173"/>
      <c r="GM28" s="173"/>
      <c r="GN28" s="173"/>
      <c r="GO28" s="173"/>
      <c r="GP28" s="173"/>
      <c r="GQ28" s="173"/>
      <c r="GR28" s="174"/>
    </row>
    <row r="29" spans="1:201" x14ac:dyDescent="0.7">
      <c r="A29" s="189" t="s">
        <v>266</v>
      </c>
      <c r="B29" s="229">
        <v>1</v>
      </c>
      <c r="C29" s="232">
        <f t="shared" si="6"/>
        <v>0</v>
      </c>
      <c r="D29" s="229">
        <v>0.08</v>
      </c>
      <c r="E29" s="191">
        <f>(1+D29)^(1/12)-1</f>
        <v>6.4340301100034303E-3</v>
      </c>
      <c r="F29" s="187"/>
      <c r="G29" s="172"/>
      <c r="H29" s="182"/>
      <c r="I29" s="182"/>
      <c r="J29" s="182"/>
      <c r="K29" s="182"/>
      <c r="L29" s="182"/>
      <c r="M29" s="182"/>
      <c r="N29" s="182"/>
      <c r="O29" s="182"/>
      <c r="P29" s="182"/>
      <c r="Q29" s="182"/>
      <c r="R29" s="182"/>
      <c r="S29" s="182"/>
      <c r="T29" s="182"/>
      <c r="U29" s="182"/>
      <c r="V29" s="182"/>
      <c r="W29" s="182"/>
      <c r="X29" s="182"/>
      <c r="Y29" s="182"/>
      <c r="Z29" s="182"/>
      <c r="AA29" s="182"/>
      <c r="AB29" s="182"/>
      <c r="AC29" s="182"/>
      <c r="AD29" s="182"/>
      <c r="AE29" s="182"/>
      <c r="AF29" s="182"/>
      <c r="AG29" s="182"/>
      <c r="AH29" s="182"/>
      <c r="AI29" s="182"/>
      <c r="AJ29" s="182"/>
      <c r="AK29" s="182"/>
      <c r="AL29" s="182"/>
      <c r="AM29" s="182"/>
      <c r="AN29" s="182"/>
      <c r="AO29" s="182"/>
      <c r="AP29" s="182"/>
      <c r="AQ29" s="182"/>
      <c r="AR29" s="182"/>
      <c r="AS29" s="182"/>
      <c r="AT29" s="182"/>
      <c r="AU29" s="182"/>
      <c r="AV29" s="182"/>
      <c r="AW29" s="173"/>
      <c r="AX29" s="173"/>
      <c r="AY29" s="173"/>
      <c r="AZ29" s="173"/>
      <c r="BA29" s="173"/>
      <c r="BB29" s="173"/>
      <c r="BC29" s="173"/>
      <c r="BD29" s="173"/>
      <c r="BE29" s="173"/>
      <c r="BF29" s="173"/>
      <c r="BG29" s="173"/>
      <c r="BH29" s="173"/>
      <c r="BI29" s="173"/>
      <c r="BJ29" s="173"/>
      <c r="BK29" s="173"/>
      <c r="BL29" s="173"/>
      <c r="BM29" s="173"/>
      <c r="BN29" s="173"/>
      <c r="BO29" s="173"/>
      <c r="BP29" s="173"/>
      <c r="BQ29" s="173"/>
      <c r="BR29" s="173"/>
      <c r="BS29" s="173"/>
      <c r="BT29" s="173"/>
      <c r="BU29" s="173"/>
      <c r="BV29" s="173"/>
      <c r="BW29" s="173"/>
      <c r="BX29" s="173"/>
      <c r="BY29" s="173"/>
      <c r="BZ29" s="173"/>
      <c r="CA29" s="173"/>
      <c r="CB29" s="173"/>
      <c r="CC29" s="173"/>
      <c r="CD29" s="173"/>
      <c r="CE29" s="173"/>
      <c r="CF29" s="173"/>
      <c r="CG29" s="173"/>
      <c r="CH29" s="173"/>
      <c r="CI29" s="173"/>
      <c r="CJ29" s="173"/>
      <c r="CK29" s="173"/>
      <c r="CL29" s="173"/>
      <c r="CM29" s="173"/>
      <c r="CN29" s="173"/>
      <c r="CO29" s="173"/>
      <c r="CP29" s="173"/>
      <c r="CQ29" s="173"/>
      <c r="CR29" s="173"/>
      <c r="CS29" s="173"/>
      <c r="CT29" s="173"/>
      <c r="CU29" s="173"/>
      <c r="CV29" s="173"/>
      <c r="CW29" s="173"/>
      <c r="CX29" s="173"/>
      <c r="CY29" s="173"/>
      <c r="CZ29" s="173"/>
      <c r="DA29" s="173"/>
      <c r="DB29" s="173"/>
      <c r="DC29" s="173"/>
      <c r="DD29" s="173"/>
      <c r="DE29" s="173"/>
      <c r="DF29" s="173"/>
      <c r="DG29" s="173"/>
      <c r="DH29" s="173"/>
      <c r="DI29" s="173"/>
      <c r="DJ29" s="173"/>
      <c r="DK29" s="173"/>
      <c r="DL29" s="173"/>
      <c r="DM29" s="173"/>
      <c r="DN29" s="173"/>
      <c r="DO29" s="173"/>
      <c r="DP29" s="173"/>
      <c r="DQ29" s="173"/>
      <c r="DR29" s="173"/>
      <c r="DS29" s="173"/>
      <c r="DT29" s="173"/>
      <c r="DU29" s="173"/>
      <c r="DV29" s="173"/>
      <c r="DW29" s="173"/>
      <c r="DX29" s="173"/>
      <c r="DY29" s="173"/>
      <c r="DZ29" s="173"/>
      <c r="EA29" s="173"/>
      <c r="EB29" s="173"/>
      <c r="EC29" s="173"/>
      <c r="ED29" s="173"/>
      <c r="EE29" s="173"/>
      <c r="EF29" s="173"/>
      <c r="EG29" s="173"/>
      <c r="EH29" s="173"/>
      <c r="EI29" s="173"/>
      <c r="EJ29" s="173"/>
      <c r="EK29" s="173"/>
      <c r="EL29" s="173"/>
      <c r="EM29" s="173"/>
      <c r="EN29" s="173"/>
      <c r="EO29" s="173"/>
      <c r="EP29" s="173"/>
      <c r="EQ29" s="173"/>
      <c r="ER29" s="173"/>
      <c r="ES29" s="173"/>
      <c r="ET29" s="173"/>
      <c r="EU29" s="173"/>
      <c r="EV29" s="173"/>
      <c r="EW29" s="173"/>
      <c r="EX29" s="173"/>
      <c r="EY29" s="173"/>
      <c r="EZ29" s="173"/>
      <c r="FA29" s="173"/>
      <c r="FB29" s="173"/>
      <c r="FC29" s="173"/>
      <c r="FD29" s="173"/>
      <c r="FE29" s="173"/>
      <c r="FF29" s="173"/>
      <c r="FG29" s="173"/>
      <c r="FH29" s="173"/>
      <c r="FI29" s="173"/>
      <c r="FJ29" s="173"/>
      <c r="FK29" s="173"/>
      <c r="FL29" s="173"/>
      <c r="FM29" s="173"/>
      <c r="FN29" s="173"/>
      <c r="FO29" s="173"/>
      <c r="FP29" s="173"/>
      <c r="FQ29" s="173"/>
      <c r="FR29" s="173"/>
      <c r="FS29" s="173"/>
      <c r="FT29" s="173"/>
      <c r="FU29" s="173"/>
      <c r="FV29" s="173"/>
      <c r="FW29" s="173"/>
      <c r="FX29" s="173"/>
      <c r="FY29" s="173"/>
      <c r="FZ29" s="173"/>
      <c r="GA29" s="173"/>
      <c r="GB29" s="173"/>
      <c r="GC29" s="173"/>
      <c r="GD29" s="173"/>
      <c r="GE29" s="173"/>
      <c r="GF29" s="173"/>
      <c r="GG29" s="173"/>
      <c r="GH29" s="173"/>
      <c r="GI29" s="173"/>
      <c r="GJ29" s="173"/>
      <c r="GK29" s="173"/>
      <c r="GL29" s="173"/>
      <c r="GM29" s="173"/>
      <c r="GN29" s="173"/>
      <c r="GO29" s="173"/>
      <c r="GP29" s="173"/>
      <c r="GQ29" s="173"/>
      <c r="GR29" s="174"/>
    </row>
    <row r="30" spans="1:201" s="133" customFormat="1" x14ac:dyDescent="0.7">
      <c r="A30" s="189" t="s">
        <v>267</v>
      </c>
      <c r="B30" s="190">
        <v>0.5</v>
      </c>
      <c r="C30" s="190">
        <f>$C$34</f>
        <v>0.5</v>
      </c>
      <c r="D30" s="229">
        <v>0.1</v>
      </c>
      <c r="E30" s="192"/>
      <c r="F30" s="187"/>
      <c r="G30" s="172"/>
      <c r="H30" s="182"/>
      <c r="I30" s="182"/>
      <c r="J30" s="182"/>
      <c r="K30" s="182"/>
      <c r="L30" s="182"/>
      <c r="M30" s="182"/>
      <c r="N30" s="182"/>
      <c r="O30" s="182"/>
      <c r="P30" s="182"/>
      <c r="Q30" s="182"/>
      <c r="R30" s="182"/>
      <c r="S30" s="182"/>
      <c r="T30" s="182"/>
      <c r="U30" s="182"/>
      <c r="V30" s="182"/>
      <c r="W30" s="182"/>
      <c r="X30" s="182"/>
      <c r="Y30" s="182"/>
      <c r="Z30" s="182"/>
      <c r="AA30" s="182"/>
      <c r="AB30" s="182"/>
      <c r="AC30" s="182"/>
      <c r="AD30" s="182"/>
      <c r="AE30" s="182"/>
      <c r="AF30" s="182"/>
      <c r="AG30" s="182"/>
      <c r="AH30" s="182"/>
      <c r="AI30" s="182"/>
      <c r="AJ30" s="182"/>
      <c r="AK30" s="182"/>
      <c r="AL30" s="182"/>
      <c r="AM30" s="182"/>
      <c r="AN30" s="182"/>
      <c r="AO30" s="182"/>
      <c r="AP30" s="182"/>
      <c r="AQ30" s="182"/>
      <c r="AR30" s="182"/>
      <c r="AS30" s="182"/>
      <c r="AT30" s="182"/>
      <c r="AU30" s="182"/>
      <c r="AV30" s="182"/>
      <c r="AW30" s="173"/>
      <c r="AX30" s="173"/>
      <c r="AY30" s="173"/>
      <c r="AZ30" s="173"/>
      <c r="BA30" s="173"/>
      <c r="BB30" s="173"/>
      <c r="BC30" s="173"/>
      <c r="BD30" s="173"/>
      <c r="BE30" s="173"/>
      <c r="BF30" s="173"/>
      <c r="BG30" s="173"/>
      <c r="BH30" s="173"/>
      <c r="BI30" s="173"/>
      <c r="BJ30" s="173"/>
      <c r="BK30" s="173"/>
      <c r="BL30" s="173"/>
      <c r="BM30" s="173"/>
      <c r="BN30" s="173"/>
      <c r="BO30" s="173"/>
      <c r="BP30" s="173"/>
      <c r="BQ30" s="173"/>
      <c r="BR30" s="173"/>
      <c r="BS30" s="173"/>
      <c r="BT30" s="173"/>
      <c r="BU30" s="173"/>
      <c r="BV30" s="173"/>
      <c r="BW30" s="173"/>
      <c r="BX30" s="173"/>
      <c r="BY30" s="173"/>
      <c r="BZ30" s="173"/>
      <c r="CA30" s="173"/>
      <c r="CB30" s="173"/>
      <c r="CC30" s="173"/>
      <c r="CD30" s="173"/>
      <c r="CE30" s="173"/>
      <c r="CF30" s="173"/>
      <c r="CG30" s="173"/>
      <c r="CH30" s="173"/>
      <c r="CI30" s="173"/>
      <c r="CJ30" s="173"/>
      <c r="CK30" s="173"/>
      <c r="CL30" s="173"/>
      <c r="CM30" s="173"/>
      <c r="CN30" s="173"/>
      <c r="CO30" s="173"/>
      <c r="CP30" s="173"/>
      <c r="CQ30" s="173"/>
      <c r="CR30" s="173"/>
      <c r="CS30" s="173"/>
      <c r="CT30" s="173"/>
      <c r="CU30" s="173"/>
      <c r="CV30" s="173"/>
      <c r="CW30" s="173"/>
      <c r="CX30" s="173"/>
      <c r="CY30" s="173"/>
      <c r="CZ30" s="173"/>
      <c r="DA30" s="173"/>
      <c r="DB30" s="173"/>
      <c r="DC30" s="182"/>
      <c r="DD30" s="173"/>
      <c r="DE30" s="173"/>
      <c r="DF30" s="173"/>
      <c r="DG30" s="173"/>
      <c r="DH30" s="173"/>
      <c r="DI30" s="173"/>
      <c r="DJ30" s="173"/>
      <c r="DK30" s="173"/>
      <c r="DL30" s="173"/>
      <c r="DM30" s="173"/>
      <c r="DN30" s="173"/>
      <c r="DO30" s="173"/>
      <c r="DP30" s="173"/>
      <c r="DQ30" s="173"/>
      <c r="DR30" s="173"/>
      <c r="DS30" s="173"/>
      <c r="DT30" s="173"/>
      <c r="DU30" s="173"/>
      <c r="DV30" s="173"/>
      <c r="DW30" s="173"/>
      <c r="DX30" s="173"/>
      <c r="DY30" s="173"/>
      <c r="DZ30" s="173"/>
      <c r="EA30" s="173"/>
      <c r="EB30" s="173"/>
      <c r="EC30" s="173"/>
      <c r="ED30" s="173"/>
      <c r="EE30" s="173"/>
      <c r="EF30" s="173"/>
      <c r="EG30" s="173"/>
      <c r="EH30" s="173"/>
      <c r="EI30" s="173"/>
      <c r="EJ30" s="173"/>
      <c r="EK30" s="173"/>
      <c r="EL30" s="173"/>
      <c r="EM30" s="173"/>
      <c r="EN30" s="173"/>
      <c r="EO30" s="173"/>
      <c r="EP30" s="173"/>
      <c r="EQ30" s="173"/>
      <c r="ER30" s="173"/>
      <c r="ES30" s="173"/>
      <c r="ET30" s="173"/>
      <c r="EU30" s="173"/>
      <c r="EV30" s="173"/>
      <c r="EW30" s="173"/>
      <c r="EX30" s="173"/>
      <c r="EY30" s="173"/>
      <c r="EZ30" s="173"/>
      <c r="FA30" s="173"/>
      <c r="FB30" s="173"/>
      <c r="FC30" s="173"/>
      <c r="FD30" s="173"/>
      <c r="FE30" s="173"/>
      <c r="FF30" s="173"/>
      <c r="FG30" s="173"/>
      <c r="FH30" s="173"/>
      <c r="FI30" s="173"/>
      <c r="FJ30" s="173"/>
      <c r="FK30" s="173"/>
      <c r="FL30" s="173"/>
      <c r="FM30" s="173"/>
      <c r="FN30" s="173"/>
      <c r="FO30" s="173"/>
      <c r="FP30" s="173"/>
      <c r="FQ30" s="173"/>
      <c r="FR30" s="173"/>
      <c r="FS30" s="173"/>
      <c r="FT30" s="173"/>
      <c r="FU30" s="173"/>
      <c r="FV30" s="173"/>
      <c r="FW30" s="173"/>
      <c r="FX30" s="173"/>
      <c r="FY30" s="173"/>
      <c r="FZ30" s="173"/>
      <c r="GA30" s="173"/>
      <c r="GB30" s="173"/>
      <c r="GC30" s="173"/>
      <c r="GD30" s="173"/>
      <c r="GE30" s="173"/>
      <c r="GF30" s="173"/>
      <c r="GG30" s="173"/>
      <c r="GH30" s="173"/>
      <c r="GI30" s="173"/>
      <c r="GJ30" s="173"/>
      <c r="GK30" s="173"/>
      <c r="GL30" s="173"/>
      <c r="GM30" s="173"/>
      <c r="GN30" s="173"/>
      <c r="GO30" s="173"/>
      <c r="GP30" s="173"/>
      <c r="GQ30" s="173"/>
      <c r="GR30" s="174"/>
    </row>
    <row r="31" spans="1:201" s="133" customFormat="1" x14ac:dyDescent="0.7">
      <c r="A31" s="189" t="s">
        <v>268</v>
      </c>
      <c r="B31" s="190">
        <f>1-D30</f>
        <v>0.9</v>
      </c>
      <c r="C31" s="190">
        <f>D30</f>
        <v>0.1</v>
      </c>
      <c r="D31" s="229" t="s">
        <v>285</v>
      </c>
      <c r="E31" s="192"/>
      <c r="F31" s="187"/>
      <c r="G31" s="172"/>
      <c r="H31" s="182"/>
      <c r="I31" s="182"/>
      <c r="J31" s="182"/>
      <c r="K31" s="182"/>
      <c r="L31" s="182"/>
      <c r="M31" s="182"/>
      <c r="N31" s="182"/>
      <c r="O31" s="182"/>
      <c r="P31" s="182"/>
      <c r="Q31" s="182"/>
      <c r="R31" s="182"/>
      <c r="S31" s="182"/>
      <c r="T31" s="182"/>
      <c r="U31" s="182"/>
      <c r="V31" s="182"/>
      <c r="W31" s="182"/>
      <c r="X31" s="182"/>
      <c r="Y31" s="182"/>
      <c r="Z31" s="182"/>
      <c r="AA31" s="182"/>
      <c r="AB31" s="182"/>
      <c r="AC31" s="182"/>
      <c r="AD31" s="182"/>
      <c r="AE31" s="182"/>
      <c r="AF31" s="182"/>
      <c r="AG31" s="182"/>
      <c r="AH31" s="182"/>
      <c r="AI31" s="182"/>
      <c r="AJ31" s="182"/>
      <c r="AK31" s="182"/>
      <c r="AL31" s="182"/>
      <c r="AM31" s="182"/>
      <c r="AN31" s="182"/>
      <c r="AO31" s="182"/>
      <c r="AP31" s="182"/>
      <c r="AQ31" s="182"/>
      <c r="AR31" s="182"/>
      <c r="AS31" s="182"/>
      <c r="AT31" s="182"/>
      <c r="AU31" s="182"/>
      <c r="AV31" s="182"/>
      <c r="AW31" s="173"/>
      <c r="AX31" s="173"/>
      <c r="AY31" s="173"/>
      <c r="AZ31" s="173"/>
      <c r="BA31" s="173"/>
      <c r="BB31" s="173"/>
      <c r="BC31" s="173"/>
      <c r="BD31" s="173"/>
      <c r="BE31" s="173"/>
      <c r="BF31" s="173"/>
      <c r="BG31" s="173"/>
      <c r="BH31" s="173"/>
      <c r="BI31" s="173"/>
      <c r="BJ31" s="173"/>
      <c r="BK31" s="173"/>
      <c r="BL31" s="173"/>
      <c r="BM31" s="173"/>
      <c r="BN31" s="173"/>
      <c r="BO31" s="173"/>
      <c r="BP31" s="173"/>
      <c r="BQ31" s="173"/>
      <c r="BR31" s="173"/>
      <c r="BS31" s="173"/>
      <c r="BT31" s="173"/>
      <c r="BU31" s="173"/>
      <c r="BV31" s="173"/>
      <c r="BW31" s="173"/>
      <c r="BX31" s="173"/>
      <c r="BY31" s="173"/>
      <c r="BZ31" s="173"/>
      <c r="CA31" s="173"/>
      <c r="CB31" s="173"/>
      <c r="CC31" s="173"/>
      <c r="CD31" s="173"/>
      <c r="CE31" s="173"/>
      <c r="CF31" s="173"/>
      <c r="CG31" s="173"/>
      <c r="CH31" s="173"/>
      <c r="CI31" s="173"/>
      <c r="CJ31" s="173"/>
      <c r="CK31" s="173"/>
      <c r="CL31" s="173"/>
      <c r="CM31" s="173"/>
      <c r="CN31" s="173"/>
      <c r="CO31" s="173"/>
      <c r="CP31" s="173"/>
      <c r="CQ31" s="173"/>
      <c r="CR31" s="173"/>
      <c r="CS31" s="173"/>
      <c r="CT31" s="173"/>
      <c r="CU31" s="173"/>
      <c r="CV31" s="173"/>
      <c r="CW31" s="173"/>
      <c r="CX31" s="173"/>
      <c r="CY31" s="173"/>
      <c r="CZ31" s="173"/>
      <c r="DA31" s="173"/>
      <c r="DB31" s="173"/>
      <c r="DC31" s="173"/>
      <c r="DD31" s="173"/>
      <c r="DE31" s="173"/>
      <c r="DF31" s="173"/>
      <c r="DG31" s="173"/>
      <c r="DH31" s="173"/>
      <c r="DI31" s="173"/>
      <c r="DJ31" s="173"/>
      <c r="DK31" s="173"/>
      <c r="DL31" s="173"/>
      <c r="DM31" s="173"/>
      <c r="DN31" s="173"/>
      <c r="DO31" s="173"/>
      <c r="DP31" s="173"/>
      <c r="DQ31" s="173"/>
      <c r="DR31" s="173"/>
      <c r="DS31" s="173"/>
      <c r="DT31" s="173"/>
      <c r="DU31" s="173"/>
      <c r="DV31" s="173"/>
      <c r="DW31" s="173"/>
      <c r="DX31" s="173"/>
      <c r="DY31" s="173"/>
      <c r="DZ31" s="173"/>
      <c r="EA31" s="173"/>
      <c r="EB31" s="173"/>
      <c r="EC31" s="173"/>
      <c r="ED31" s="173"/>
      <c r="EE31" s="173"/>
      <c r="EF31" s="173"/>
      <c r="EG31" s="173"/>
      <c r="EH31" s="173"/>
      <c r="EI31" s="173"/>
      <c r="EJ31" s="173"/>
      <c r="EK31" s="173"/>
      <c r="EL31" s="173"/>
      <c r="EM31" s="173"/>
      <c r="EN31" s="173"/>
      <c r="EO31" s="173"/>
      <c r="EP31" s="173"/>
      <c r="EQ31" s="173"/>
      <c r="ER31" s="173"/>
      <c r="ES31" s="173"/>
      <c r="ET31" s="173"/>
      <c r="EU31" s="173"/>
      <c r="EV31" s="173"/>
      <c r="EW31" s="173"/>
      <c r="EX31" s="173"/>
      <c r="EY31" s="173"/>
      <c r="EZ31" s="173"/>
      <c r="FA31" s="173"/>
      <c r="FB31" s="173"/>
      <c r="FC31" s="173"/>
      <c r="FD31" s="173"/>
      <c r="FE31" s="173"/>
      <c r="FF31" s="173"/>
      <c r="FG31" s="173"/>
      <c r="FH31" s="173"/>
      <c r="FI31" s="173"/>
      <c r="FJ31" s="173"/>
      <c r="FK31" s="173"/>
      <c r="FL31" s="173"/>
      <c r="FM31" s="173"/>
      <c r="FN31" s="173"/>
      <c r="FO31" s="173"/>
      <c r="FP31" s="173"/>
      <c r="FQ31" s="173"/>
      <c r="FR31" s="173"/>
      <c r="FS31" s="173"/>
      <c r="FT31" s="173"/>
      <c r="FU31" s="173"/>
      <c r="FV31" s="173"/>
      <c r="FW31" s="173"/>
      <c r="FX31" s="173"/>
      <c r="FY31" s="173"/>
      <c r="FZ31" s="173"/>
      <c r="GA31" s="173"/>
      <c r="GB31" s="173"/>
      <c r="GC31" s="173"/>
      <c r="GD31" s="173"/>
      <c r="GE31" s="173"/>
      <c r="GF31" s="173"/>
      <c r="GG31" s="173"/>
      <c r="GH31" s="173"/>
      <c r="GI31" s="173"/>
      <c r="GJ31" s="173"/>
      <c r="GK31" s="173"/>
      <c r="GL31" s="173"/>
      <c r="GM31" s="173"/>
      <c r="GN31" s="173"/>
      <c r="GO31" s="173"/>
      <c r="GP31" s="173"/>
      <c r="GQ31" s="173"/>
      <c r="GR31" s="174"/>
    </row>
    <row r="32" spans="1:201" s="196" customFormat="1" ht="15.25" thickBot="1" x14ac:dyDescent="0.85">
      <c r="A32" s="193" t="s">
        <v>269</v>
      </c>
      <c r="B32" s="233">
        <v>1</v>
      </c>
      <c r="C32" s="194">
        <f>1-B32</f>
        <v>0</v>
      </c>
      <c r="D32" s="233" t="s">
        <v>285</v>
      </c>
      <c r="E32" s="195"/>
      <c r="F32" s="187"/>
      <c r="G32" s="172"/>
      <c r="H32" s="182"/>
      <c r="I32" s="182"/>
      <c r="J32" s="182"/>
      <c r="K32" s="182"/>
      <c r="L32" s="182"/>
      <c r="M32" s="182"/>
      <c r="N32" s="182"/>
      <c r="O32" s="182"/>
      <c r="P32" s="182"/>
      <c r="Q32" s="182"/>
      <c r="R32" s="182"/>
      <c r="S32" s="182"/>
      <c r="T32" s="182"/>
      <c r="U32" s="182"/>
      <c r="V32" s="182"/>
      <c r="W32" s="182"/>
      <c r="X32" s="182"/>
      <c r="Y32" s="182"/>
      <c r="Z32" s="182"/>
      <c r="AA32" s="182"/>
      <c r="AB32" s="182"/>
      <c r="AC32" s="182"/>
      <c r="AD32" s="182"/>
      <c r="AE32" s="182"/>
      <c r="AF32" s="182"/>
      <c r="AG32" s="182"/>
      <c r="AH32" s="182"/>
      <c r="AI32" s="182"/>
      <c r="AJ32" s="182"/>
      <c r="AK32" s="182"/>
      <c r="AL32" s="182"/>
      <c r="AM32" s="182"/>
      <c r="AN32" s="182"/>
      <c r="AO32" s="182"/>
      <c r="AP32" s="182"/>
      <c r="AQ32" s="182"/>
      <c r="AR32" s="182"/>
      <c r="AS32" s="182"/>
      <c r="AT32" s="182"/>
      <c r="AU32" s="182"/>
      <c r="AV32" s="182"/>
      <c r="AW32" s="173"/>
      <c r="AX32" s="173"/>
      <c r="AY32" s="173"/>
      <c r="AZ32" s="173"/>
      <c r="BA32" s="173"/>
      <c r="BB32" s="173"/>
      <c r="BC32" s="173"/>
      <c r="BD32" s="173"/>
      <c r="BE32" s="173"/>
      <c r="BF32" s="173"/>
      <c r="BG32" s="173"/>
      <c r="BH32" s="173"/>
      <c r="BI32" s="173"/>
      <c r="BJ32" s="173"/>
      <c r="BK32" s="173"/>
      <c r="BL32" s="173"/>
      <c r="BM32" s="173"/>
      <c r="BN32" s="173"/>
      <c r="BO32" s="173"/>
      <c r="BP32" s="173"/>
      <c r="BQ32" s="173"/>
      <c r="BR32" s="173"/>
      <c r="BS32" s="173"/>
      <c r="BT32" s="173"/>
      <c r="BU32" s="173"/>
      <c r="BV32" s="173"/>
      <c r="BW32" s="173"/>
      <c r="BX32" s="173"/>
      <c r="BY32" s="173"/>
      <c r="BZ32" s="173"/>
      <c r="CA32" s="173"/>
      <c r="CB32" s="173"/>
      <c r="CC32" s="173"/>
      <c r="CD32" s="173"/>
      <c r="CE32" s="173"/>
      <c r="CF32" s="173"/>
      <c r="CG32" s="173"/>
      <c r="CH32" s="173"/>
      <c r="CI32" s="173"/>
      <c r="CJ32" s="173"/>
      <c r="CK32" s="173"/>
      <c r="CL32" s="173"/>
      <c r="CM32" s="173"/>
      <c r="CN32" s="173"/>
      <c r="CO32" s="173"/>
      <c r="CP32" s="173"/>
      <c r="CQ32" s="173"/>
      <c r="CR32" s="173"/>
      <c r="CS32" s="173"/>
      <c r="CT32" s="173"/>
      <c r="CU32" s="173"/>
      <c r="CV32" s="173"/>
      <c r="CW32" s="173"/>
      <c r="CX32" s="173"/>
      <c r="CY32" s="173"/>
      <c r="CZ32" s="173"/>
      <c r="DA32" s="173"/>
      <c r="DB32" s="173"/>
      <c r="DC32" s="173"/>
      <c r="DD32" s="173"/>
      <c r="DE32" s="173"/>
      <c r="DF32" s="173"/>
      <c r="DG32" s="173"/>
      <c r="DH32" s="173"/>
      <c r="DI32" s="173"/>
      <c r="DJ32" s="173"/>
      <c r="DK32" s="173"/>
      <c r="DL32" s="173"/>
      <c r="DM32" s="173"/>
      <c r="DN32" s="173"/>
      <c r="DO32" s="173"/>
      <c r="DP32" s="173"/>
      <c r="DQ32" s="173"/>
      <c r="DR32" s="173"/>
      <c r="DS32" s="173"/>
      <c r="DT32" s="173"/>
      <c r="DU32" s="173"/>
      <c r="DV32" s="173"/>
      <c r="DW32" s="173"/>
      <c r="DX32" s="173"/>
      <c r="DY32" s="173"/>
      <c r="DZ32" s="173"/>
      <c r="EA32" s="173"/>
      <c r="EB32" s="173"/>
      <c r="EC32" s="173"/>
      <c r="ED32" s="173"/>
      <c r="EE32" s="173"/>
      <c r="EF32" s="173"/>
      <c r="EG32" s="173"/>
      <c r="EH32" s="173"/>
      <c r="EI32" s="173"/>
      <c r="EJ32" s="173"/>
      <c r="EK32" s="173"/>
      <c r="EL32" s="173"/>
      <c r="EM32" s="173"/>
      <c r="EN32" s="173"/>
      <c r="EO32" s="173"/>
      <c r="EP32" s="173"/>
      <c r="EQ32" s="173"/>
      <c r="ER32" s="173"/>
      <c r="ES32" s="173"/>
      <c r="ET32" s="173"/>
      <c r="EU32" s="173"/>
      <c r="EV32" s="173"/>
      <c r="EW32" s="173"/>
      <c r="EX32" s="173"/>
      <c r="EY32" s="173"/>
      <c r="EZ32" s="173"/>
      <c r="FA32" s="173"/>
      <c r="FB32" s="173"/>
      <c r="FC32" s="173"/>
      <c r="FD32" s="173"/>
      <c r="FE32" s="173"/>
      <c r="FF32" s="173"/>
      <c r="FG32" s="173"/>
      <c r="FH32" s="173"/>
      <c r="FI32" s="173"/>
      <c r="FJ32" s="173"/>
      <c r="FK32" s="173"/>
      <c r="FL32" s="173"/>
      <c r="FM32" s="173"/>
      <c r="FN32" s="173"/>
      <c r="FO32" s="173"/>
      <c r="FP32" s="173"/>
      <c r="FQ32" s="173"/>
      <c r="FR32" s="173"/>
      <c r="FS32" s="173"/>
      <c r="FT32" s="173"/>
      <c r="FU32" s="173"/>
      <c r="FV32" s="173"/>
      <c r="FW32" s="173"/>
      <c r="FX32" s="173"/>
      <c r="FY32" s="173"/>
      <c r="FZ32" s="173"/>
      <c r="GA32" s="173"/>
      <c r="GB32" s="173"/>
      <c r="GC32" s="173"/>
      <c r="GD32" s="173"/>
      <c r="GE32" s="173"/>
      <c r="GF32" s="173"/>
      <c r="GG32" s="173"/>
      <c r="GH32" s="173"/>
      <c r="GI32" s="173"/>
      <c r="GJ32" s="173"/>
      <c r="GK32" s="173"/>
      <c r="GL32" s="173"/>
      <c r="GM32" s="173"/>
      <c r="GN32" s="173"/>
      <c r="GO32" s="173"/>
      <c r="GP32" s="173"/>
      <c r="GQ32" s="173"/>
      <c r="GR32" s="174"/>
    </row>
    <row r="33" spans="1:201" s="133" customFormat="1" ht="15.25" thickBot="1" x14ac:dyDescent="0.85">
      <c r="A33" s="168"/>
      <c r="B33" s="169"/>
      <c r="C33" s="170"/>
      <c r="D33" s="171"/>
      <c r="E33" s="169"/>
      <c r="F33" s="172"/>
      <c r="G33" s="172"/>
      <c r="H33" s="182"/>
      <c r="I33" s="182"/>
      <c r="J33" s="182"/>
      <c r="K33" s="182"/>
      <c r="L33" s="182"/>
      <c r="M33" s="182"/>
      <c r="N33" s="182"/>
      <c r="O33" s="182"/>
      <c r="P33" s="182"/>
      <c r="Q33" s="182"/>
      <c r="R33" s="182"/>
      <c r="S33" s="182"/>
      <c r="T33" s="182"/>
      <c r="U33" s="182"/>
      <c r="V33" s="182"/>
      <c r="W33" s="182"/>
      <c r="X33" s="182"/>
      <c r="Y33" s="182"/>
      <c r="Z33" s="182"/>
      <c r="AA33" s="182"/>
      <c r="AB33" s="182"/>
      <c r="AC33" s="182"/>
      <c r="AD33" s="182"/>
      <c r="AE33" s="182"/>
      <c r="AF33" s="182"/>
      <c r="AG33" s="182"/>
      <c r="AH33" s="182"/>
      <c r="AI33" s="182"/>
      <c r="AJ33" s="182"/>
      <c r="AK33" s="182"/>
      <c r="AL33" s="182"/>
      <c r="AM33" s="182"/>
      <c r="AN33" s="182"/>
      <c r="AO33" s="182"/>
      <c r="AP33" s="182"/>
      <c r="AQ33" s="182"/>
      <c r="AR33" s="182"/>
      <c r="AS33" s="182"/>
      <c r="AT33" s="182"/>
      <c r="AU33" s="182"/>
      <c r="AV33" s="182"/>
      <c r="AW33" s="173"/>
      <c r="AX33" s="173"/>
      <c r="AY33" s="173"/>
      <c r="AZ33" s="173"/>
      <c r="BA33" s="173"/>
      <c r="BB33" s="173"/>
      <c r="BC33" s="173"/>
      <c r="BD33" s="173"/>
      <c r="BE33" s="173"/>
      <c r="BF33" s="173"/>
      <c r="BG33" s="173"/>
      <c r="BH33" s="173"/>
      <c r="BI33" s="173"/>
      <c r="BJ33" s="173"/>
      <c r="BK33" s="173"/>
      <c r="BL33" s="173"/>
      <c r="BM33" s="173"/>
      <c r="BN33" s="173"/>
      <c r="BO33" s="173"/>
      <c r="BP33" s="173"/>
      <c r="BQ33" s="173"/>
      <c r="BR33" s="173"/>
      <c r="BS33" s="173"/>
      <c r="BT33" s="173"/>
      <c r="BU33" s="173"/>
      <c r="BV33" s="173"/>
      <c r="BW33" s="173"/>
      <c r="BX33" s="173"/>
      <c r="BY33" s="173"/>
      <c r="BZ33" s="173"/>
      <c r="CA33" s="173"/>
      <c r="CB33" s="173"/>
      <c r="CC33" s="173"/>
      <c r="CD33" s="173"/>
      <c r="CE33" s="173"/>
      <c r="CF33" s="173"/>
      <c r="CG33" s="173"/>
      <c r="CH33" s="173"/>
      <c r="CI33" s="173"/>
      <c r="CJ33" s="173"/>
      <c r="CK33" s="173"/>
      <c r="CL33" s="173"/>
      <c r="CM33" s="173"/>
      <c r="CN33" s="173"/>
      <c r="CO33" s="173"/>
      <c r="CP33" s="173"/>
      <c r="CQ33" s="173"/>
      <c r="CR33" s="173"/>
      <c r="CS33" s="173"/>
      <c r="CT33" s="173"/>
      <c r="CU33" s="173"/>
      <c r="CV33" s="173"/>
      <c r="CW33" s="173"/>
      <c r="CX33" s="173"/>
      <c r="CY33" s="173"/>
      <c r="CZ33" s="173"/>
      <c r="DA33" s="173"/>
      <c r="DB33" s="173"/>
      <c r="DC33" s="173"/>
      <c r="DD33" s="173"/>
      <c r="DE33" s="173"/>
      <c r="DF33" s="173"/>
      <c r="DG33" s="173"/>
      <c r="DH33" s="173"/>
      <c r="DI33" s="173"/>
      <c r="DJ33" s="173"/>
      <c r="DK33" s="173"/>
      <c r="DL33" s="173"/>
      <c r="DM33" s="173"/>
      <c r="DN33" s="173"/>
      <c r="DO33" s="173"/>
      <c r="DP33" s="173"/>
      <c r="DQ33" s="173"/>
      <c r="DR33" s="173"/>
      <c r="DS33" s="173"/>
      <c r="DT33" s="173"/>
      <c r="DU33" s="173"/>
      <c r="DV33" s="173"/>
      <c r="DW33" s="173"/>
      <c r="DX33" s="173"/>
      <c r="DY33" s="173"/>
      <c r="DZ33" s="173"/>
      <c r="EA33" s="173"/>
      <c r="EB33" s="173"/>
      <c r="EC33" s="173"/>
      <c r="ED33" s="173"/>
      <c r="EE33" s="173"/>
      <c r="EF33" s="173"/>
      <c r="EG33" s="173"/>
      <c r="EH33" s="173"/>
      <c r="EI33" s="173"/>
      <c r="EJ33" s="173"/>
      <c r="EK33" s="173"/>
      <c r="EL33" s="173"/>
      <c r="EM33" s="173"/>
      <c r="EN33" s="173"/>
      <c r="EO33" s="173"/>
      <c r="EP33" s="173"/>
      <c r="EQ33" s="173"/>
      <c r="ER33" s="173"/>
      <c r="ES33" s="173"/>
      <c r="ET33" s="173"/>
      <c r="EU33" s="173"/>
      <c r="EV33" s="173"/>
      <c r="EW33" s="173"/>
      <c r="EX33" s="173"/>
      <c r="EY33" s="173"/>
      <c r="EZ33" s="173"/>
      <c r="FA33" s="173"/>
      <c r="FB33" s="173"/>
      <c r="FC33" s="173"/>
      <c r="FD33" s="173"/>
      <c r="FE33" s="173"/>
      <c r="FF33" s="173"/>
      <c r="FG33" s="173"/>
      <c r="FH33" s="173"/>
      <c r="FI33" s="173"/>
      <c r="FJ33" s="173"/>
      <c r="FK33" s="173"/>
      <c r="FL33" s="173"/>
      <c r="FM33" s="173"/>
      <c r="FN33" s="173"/>
      <c r="FO33" s="173"/>
      <c r="FP33" s="173"/>
      <c r="FQ33" s="173"/>
      <c r="FR33" s="173"/>
      <c r="FS33" s="173"/>
      <c r="FT33" s="173"/>
      <c r="FU33" s="173"/>
      <c r="FV33" s="173"/>
      <c r="FW33" s="173"/>
      <c r="FX33" s="173"/>
      <c r="FY33" s="173"/>
      <c r="FZ33" s="173"/>
      <c r="GA33" s="173"/>
      <c r="GB33" s="173"/>
      <c r="GC33" s="173"/>
      <c r="GD33" s="173"/>
      <c r="GE33" s="173"/>
      <c r="GF33" s="173"/>
      <c r="GG33" s="173"/>
      <c r="GH33" s="173"/>
      <c r="GI33" s="173"/>
      <c r="GJ33" s="173"/>
      <c r="GK33" s="173"/>
      <c r="GL33" s="173"/>
      <c r="GM33" s="173"/>
      <c r="GN33" s="173"/>
      <c r="GO33" s="173"/>
      <c r="GP33" s="173"/>
      <c r="GQ33" s="173"/>
      <c r="GR33" s="174"/>
    </row>
    <row r="34" spans="1:201" s="133" customFormat="1" ht="15.25" thickBot="1" x14ac:dyDescent="0.85">
      <c r="A34" s="197" t="s">
        <v>270</v>
      </c>
      <c r="B34" s="234" t="s">
        <v>286</v>
      </c>
      <c r="C34" s="234">
        <v>0.5</v>
      </c>
      <c r="D34" s="198">
        <f>D30</f>
        <v>0.1</v>
      </c>
      <c r="E34" s="169"/>
      <c r="F34" s="172"/>
      <c r="G34" s="172"/>
      <c r="H34" s="182"/>
      <c r="I34" s="182"/>
      <c r="J34" s="182"/>
      <c r="K34" s="182"/>
      <c r="L34" s="182"/>
      <c r="M34" s="182"/>
      <c r="N34" s="182"/>
      <c r="O34" s="182"/>
      <c r="P34" s="182"/>
      <c r="Q34" s="182"/>
      <c r="R34" s="182"/>
      <c r="S34" s="182"/>
      <c r="T34" s="182"/>
      <c r="U34" s="182"/>
      <c r="V34" s="182"/>
      <c r="W34" s="182"/>
      <c r="X34" s="182"/>
      <c r="Y34" s="182"/>
      <c r="Z34" s="182"/>
      <c r="AA34" s="182"/>
      <c r="AB34" s="182"/>
      <c r="AC34" s="182"/>
      <c r="AD34" s="182"/>
      <c r="AE34" s="182"/>
      <c r="AF34" s="182"/>
      <c r="AG34" s="182"/>
      <c r="AH34" s="182"/>
      <c r="AI34" s="182"/>
      <c r="AJ34" s="182"/>
      <c r="AK34" s="182"/>
      <c r="AL34" s="182"/>
      <c r="AM34" s="182"/>
      <c r="AN34" s="182"/>
      <c r="AO34" s="182"/>
      <c r="AP34" s="182"/>
      <c r="AQ34" s="182"/>
      <c r="AR34" s="182"/>
      <c r="AS34" s="182"/>
      <c r="AT34" s="182"/>
      <c r="AU34" s="182"/>
      <c r="AV34" s="182"/>
      <c r="AW34" s="173"/>
      <c r="AX34" s="173"/>
      <c r="AY34" s="173"/>
      <c r="AZ34" s="173"/>
      <c r="BA34" s="173"/>
      <c r="BB34" s="173"/>
      <c r="BC34" s="173"/>
      <c r="BD34" s="173"/>
      <c r="BE34" s="173"/>
      <c r="BF34" s="173"/>
      <c r="BG34" s="173"/>
      <c r="BH34" s="173"/>
      <c r="BI34" s="173"/>
      <c r="BJ34" s="173"/>
      <c r="BK34" s="173"/>
      <c r="BL34" s="173"/>
      <c r="BM34" s="173"/>
      <c r="BN34" s="173"/>
      <c r="BO34" s="173"/>
      <c r="BP34" s="173"/>
      <c r="BQ34" s="173"/>
      <c r="BR34" s="173"/>
      <c r="BS34" s="173"/>
      <c r="BT34" s="173"/>
      <c r="BU34" s="173"/>
      <c r="BV34" s="173"/>
      <c r="BW34" s="173"/>
      <c r="BX34" s="173"/>
      <c r="BY34" s="173"/>
      <c r="BZ34" s="173"/>
      <c r="CA34" s="173"/>
      <c r="CB34" s="173"/>
      <c r="CC34" s="173"/>
      <c r="CD34" s="173"/>
      <c r="CE34" s="173"/>
      <c r="CF34" s="173"/>
      <c r="CG34" s="173"/>
      <c r="CH34" s="173"/>
      <c r="CI34" s="173"/>
      <c r="CJ34" s="173"/>
      <c r="CK34" s="173"/>
      <c r="CL34" s="173"/>
      <c r="CM34" s="173"/>
      <c r="CN34" s="173"/>
      <c r="CO34" s="173"/>
      <c r="CP34" s="173"/>
      <c r="CQ34" s="173"/>
      <c r="CR34" s="173"/>
      <c r="CS34" s="173"/>
      <c r="CT34" s="173"/>
      <c r="CU34" s="173"/>
      <c r="CV34" s="173"/>
      <c r="CW34" s="173"/>
      <c r="CX34" s="173"/>
      <c r="CY34" s="173"/>
      <c r="CZ34" s="173"/>
      <c r="DA34" s="173"/>
      <c r="DB34" s="173"/>
      <c r="DC34" s="173"/>
      <c r="DD34" s="173"/>
      <c r="DE34" s="173"/>
      <c r="DF34" s="173"/>
      <c r="DG34" s="173"/>
      <c r="DH34" s="173"/>
      <c r="DI34" s="173"/>
      <c r="DJ34" s="173"/>
      <c r="DK34" s="173"/>
      <c r="DL34" s="173"/>
      <c r="DM34" s="173"/>
      <c r="DN34" s="173"/>
      <c r="DO34" s="173"/>
      <c r="DP34" s="173"/>
      <c r="DQ34" s="173"/>
      <c r="DR34" s="173"/>
      <c r="DS34" s="173"/>
      <c r="DT34" s="173"/>
      <c r="DU34" s="173"/>
      <c r="DV34" s="173"/>
      <c r="DW34" s="173"/>
      <c r="DX34" s="173"/>
      <c r="DY34" s="173"/>
      <c r="DZ34" s="173"/>
      <c r="EA34" s="173"/>
      <c r="EB34" s="173"/>
      <c r="EC34" s="173"/>
      <c r="ED34" s="173"/>
      <c r="EE34" s="173"/>
      <c r="EF34" s="173"/>
      <c r="EG34" s="173"/>
      <c r="EH34" s="173"/>
      <c r="EI34" s="173"/>
      <c r="EJ34" s="173"/>
      <c r="EK34" s="173"/>
      <c r="EL34" s="173"/>
      <c r="EM34" s="173"/>
      <c r="EN34" s="173"/>
      <c r="EO34" s="173"/>
      <c r="EP34" s="173"/>
      <c r="EQ34" s="173"/>
      <c r="ER34" s="173"/>
      <c r="ES34" s="173"/>
      <c r="ET34" s="173"/>
      <c r="EU34" s="173"/>
      <c r="EV34" s="173"/>
      <c r="EW34" s="173"/>
      <c r="EX34" s="173"/>
      <c r="EY34" s="173"/>
      <c r="EZ34" s="173"/>
      <c r="FA34" s="173"/>
      <c r="FB34" s="173"/>
      <c r="FC34" s="173"/>
      <c r="FD34" s="173"/>
      <c r="FE34" s="173"/>
      <c r="FF34" s="173"/>
      <c r="FG34" s="173"/>
      <c r="FH34" s="173"/>
      <c r="FI34" s="173"/>
      <c r="FJ34" s="173"/>
      <c r="FK34" s="173"/>
      <c r="FL34" s="173"/>
      <c r="FM34" s="173"/>
      <c r="FN34" s="173"/>
      <c r="FO34" s="173"/>
      <c r="FP34" s="173"/>
      <c r="FQ34" s="173"/>
      <c r="FR34" s="173"/>
      <c r="FS34" s="173"/>
      <c r="FT34" s="173"/>
      <c r="FU34" s="173"/>
      <c r="FV34" s="173"/>
      <c r="FW34" s="173"/>
      <c r="FX34" s="173"/>
      <c r="FY34" s="173"/>
      <c r="FZ34" s="173"/>
      <c r="GA34" s="173"/>
      <c r="GB34" s="173"/>
      <c r="GC34" s="173"/>
      <c r="GD34" s="173"/>
      <c r="GE34" s="173"/>
      <c r="GF34" s="173"/>
      <c r="GG34" s="173"/>
      <c r="GH34" s="173"/>
      <c r="GI34" s="173"/>
      <c r="GJ34" s="173"/>
      <c r="GK34" s="173"/>
      <c r="GL34" s="173"/>
      <c r="GM34" s="173"/>
      <c r="GN34" s="173"/>
      <c r="GO34" s="173"/>
      <c r="GP34" s="173"/>
      <c r="GQ34" s="173"/>
      <c r="GR34" s="174"/>
    </row>
    <row r="35" spans="1:201" s="133" customFormat="1" ht="15.25" thickBot="1" x14ac:dyDescent="0.85">
      <c r="A35" s="168"/>
      <c r="B35" s="169"/>
      <c r="C35" s="170"/>
      <c r="D35" s="171"/>
      <c r="E35" s="169"/>
      <c r="F35" s="172"/>
      <c r="G35" s="172"/>
      <c r="H35" s="182"/>
      <c r="I35" s="182"/>
      <c r="J35" s="182"/>
      <c r="K35" s="182"/>
      <c r="L35" s="182"/>
      <c r="M35" s="182"/>
      <c r="N35" s="182"/>
      <c r="O35" s="182"/>
      <c r="P35" s="182"/>
      <c r="Q35" s="182"/>
      <c r="R35" s="182"/>
      <c r="S35" s="182"/>
      <c r="T35" s="182"/>
      <c r="U35" s="182"/>
      <c r="V35" s="182"/>
      <c r="W35" s="182"/>
      <c r="X35" s="182"/>
      <c r="Y35" s="182"/>
      <c r="Z35" s="182"/>
      <c r="AA35" s="182"/>
      <c r="AB35" s="182"/>
      <c r="AC35" s="182"/>
      <c r="AD35" s="182"/>
      <c r="AE35" s="182"/>
      <c r="AF35" s="182"/>
      <c r="AG35" s="182"/>
      <c r="AH35" s="182"/>
      <c r="AI35" s="182"/>
      <c r="AJ35" s="182"/>
      <c r="AK35" s="182"/>
      <c r="AL35" s="182"/>
      <c r="AM35" s="182"/>
      <c r="AN35" s="182"/>
      <c r="AO35" s="182"/>
      <c r="AP35" s="182"/>
      <c r="AQ35" s="182"/>
      <c r="AR35" s="182"/>
      <c r="AS35" s="182"/>
      <c r="AT35" s="182"/>
      <c r="AU35" s="182"/>
      <c r="AV35" s="182"/>
      <c r="AW35" s="173"/>
      <c r="AX35" s="173"/>
      <c r="AY35" s="173"/>
      <c r="AZ35" s="173"/>
      <c r="BA35" s="173"/>
      <c r="BB35" s="173"/>
      <c r="BC35" s="173"/>
      <c r="BD35" s="173"/>
      <c r="BE35" s="173"/>
      <c r="BF35" s="173"/>
      <c r="BG35" s="173"/>
      <c r="BH35" s="173"/>
      <c r="BI35" s="173"/>
      <c r="BJ35" s="173"/>
      <c r="BK35" s="173"/>
      <c r="BL35" s="173"/>
      <c r="BM35" s="173"/>
      <c r="BN35" s="173"/>
      <c r="BO35" s="173"/>
      <c r="BP35" s="173"/>
      <c r="BQ35" s="173"/>
      <c r="BR35" s="173"/>
      <c r="BS35" s="173"/>
      <c r="BT35" s="173"/>
      <c r="BU35" s="173"/>
      <c r="BV35" s="173"/>
      <c r="BW35" s="173"/>
      <c r="BX35" s="173"/>
      <c r="BY35" s="173"/>
      <c r="BZ35" s="173"/>
      <c r="CA35" s="173"/>
      <c r="CB35" s="173"/>
      <c r="CC35" s="173"/>
      <c r="CD35" s="173"/>
      <c r="CE35" s="173"/>
      <c r="CF35" s="173"/>
      <c r="CG35" s="173"/>
      <c r="CH35" s="173"/>
      <c r="CI35" s="173"/>
      <c r="CJ35" s="173"/>
      <c r="CK35" s="173"/>
      <c r="CL35" s="173"/>
      <c r="CM35" s="173"/>
      <c r="CN35" s="173"/>
      <c r="CO35" s="173"/>
      <c r="CP35" s="173"/>
      <c r="CQ35" s="173"/>
      <c r="CR35" s="173"/>
      <c r="CS35" s="173"/>
      <c r="CT35" s="173"/>
      <c r="CU35" s="173"/>
      <c r="CV35" s="173"/>
      <c r="CW35" s="173"/>
      <c r="CX35" s="173"/>
      <c r="CY35" s="173"/>
      <c r="CZ35" s="173"/>
      <c r="DA35" s="173"/>
      <c r="DB35" s="173"/>
      <c r="DC35" s="173"/>
      <c r="DD35" s="173"/>
      <c r="DE35" s="173"/>
      <c r="DF35" s="173"/>
      <c r="DG35" s="173"/>
      <c r="DH35" s="173"/>
      <c r="DI35" s="173"/>
      <c r="DJ35" s="173"/>
      <c r="DK35" s="173"/>
      <c r="DL35" s="173"/>
      <c r="DM35" s="173"/>
      <c r="DN35" s="173"/>
      <c r="DO35" s="173"/>
      <c r="DP35" s="173"/>
      <c r="DQ35" s="173"/>
      <c r="DR35" s="173"/>
      <c r="DS35" s="173"/>
      <c r="DT35" s="173"/>
      <c r="DU35" s="173"/>
      <c r="DV35" s="173"/>
      <c r="DW35" s="173"/>
      <c r="DX35" s="173"/>
      <c r="DY35" s="173"/>
      <c r="DZ35" s="173"/>
      <c r="EA35" s="173"/>
      <c r="EB35" s="173"/>
      <c r="EC35" s="173"/>
      <c r="ED35" s="173"/>
      <c r="EE35" s="173"/>
      <c r="EF35" s="173"/>
      <c r="EG35" s="173"/>
      <c r="EH35" s="173"/>
      <c r="EI35" s="173"/>
      <c r="EJ35" s="173"/>
      <c r="EK35" s="173"/>
      <c r="EL35" s="173"/>
      <c r="EM35" s="173"/>
      <c r="EN35" s="173"/>
      <c r="EO35" s="173"/>
      <c r="EP35" s="173"/>
      <c r="EQ35" s="173"/>
      <c r="ER35" s="173"/>
      <c r="ES35" s="173"/>
      <c r="ET35" s="173"/>
      <c r="EU35" s="173"/>
      <c r="EV35" s="173"/>
      <c r="EW35" s="173"/>
      <c r="EX35" s="173"/>
      <c r="EY35" s="173"/>
      <c r="EZ35" s="173"/>
      <c r="FA35" s="173"/>
      <c r="FB35" s="173"/>
      <c r="FC35" s="173"/>
      <c r="FD35" s="173"/>
      <c r="FE35" s="173"/>
      <c r="FF35" s="173"/>
      <c r="FG35" s="173"/>
      <c r="FH35" s="173"/>
      <c r="FI35" s="173"/>
      <c r="FJ35" s="173"/>
      <c r="FK35" s="173"/>
      <c r="FL35" s="173"/>
      <c r="FM35" s="173"/>
      <c r="FN35" s="173"/>
      <c r="FO35" s="173"/>
      <c r="FP35" s="173"/>
      <c r="FQ35" s="173"/>
      <c r="FR35" s="173"/>
      <c r="FS35" s="173"/>
      <c r="FT35" s="173"/>
      <c r="FU35" s="173"/>
      <c r="FV35" s="173"/>
      <c r="FW35" s="173"/>
      <c r="FX35" s="173"/>
      <c r="FY35" s="173"/>
      <c r="FZ35" s="173"/>
      <c r="GA35" s="173"/>
      <c r="GB35" s="173"/>
      <c r="GC35" s="173"/>
      <c r="GD35" s="173"/>
      <c r="GE35" s="173"/>
      <c r="GF35" s="173"/>
      <c r="GG35" s="173"/>
      <c r="GH35" s="173"/>
      <c r="GI35" s="173"/>
      <c r="GJ35" s="173"/>
      <c r="GK35" s="173"/>
      <c r="GL35" s="173"/>
      <c r="GM35" s="173"/>
      <c r="GN35" s="173"/>
      <c r="GO35" s="173"/>
      <c r="GP35" s="173"/>
      <c r="GQ35" s="173"/>
      <c r="GR35" s="174"/>
    </row>
    <row r="36" spans="1:201" s="133" customFormat="1" ht="15.25" thickBot="1" x14ac:dyDescent="0.85">
      <c r="A36" s="199" t="s">
        <v>271</v>
      </c>
      <c r="B36" s="200">
        <f>I5</f>
        <v>42794</v>
      </c>
      <c r="C36" s="201"/>
      <c r="D36" s="171"/>
      <c r="E36" s="169"/>
      <c r="F36" s="172"/>
      <c r="G36" s="172"/>
      <c r="H36" s="182"/>
      <c r="I36" s="202"/>
      <c r="J36" s="202"/>
      <c r="K36" s="202"/>
      <c r="L36" s="202"/>
      <c r="M36" s="202"/>
      <c r="N36" s="202"/>
      <c r="O36" s="202"/>
      <c r="P36" s="202"/>
      <c r="Q36" s="202"/>
      <c r="R36" s="202"/>
      <c r="S36" s="202"/>
      <c r="T36" s="202"/>
      <c r="U36" s="202"/>
      <c r="V36" s="202"/>
      <c r="W36" s="202"/>
      <c r="X36" s="202"/>
      <c r="Y36" s="202"/>
      <c r="Z36" s="202"/>
      <c r="AA36" s="202"/>
      <c r="AB36" s="202"/>
      <c r="AC36" s="202"/>
      <c r="AD36" s="202"/>
      <c r="AE36" s="202"/>
      <c r="AF36" s="202"/>
      <c r="AG36" s="202"/>
      <c r="AH36" s="202"/>
      <c r="AI36" s="202"/>
      <c r="AJ36" s="202"/>
      <c r="AK36" s="202"/>
      <c r="AL36" s="202"/>
      <c r="AM36" s="202"/>
      <c r="AN36" s="202"/>
      <c r="AO36" s="202"/>
      <c r="AP36" s="202"/>
      <c r="AQ36" s="202"/>
      <c r="AR36" s="202"/>
      <c r="AS36" s="202"/>
      <c r="AT36" s="202"/>
      <c r="AU36" s="202"/>
      <c r="AV36" s="202"/>
      <c r="AW36" s="202"/>
      <c r="AX36" s="202"/>
      <c r="AY36" s="202"/>
      <c r="AZ36" s="202"/>
      <c r="BA36" s="202"/>
      <c r="BB36" s="202"/>
      <c r="BC36" s="202"/>
      <c r="BD36" s="202"/>
      <c r="BE36" s="202"/>
      <c r="BF36" s="202"/>
      <c r="BG36" s="202"/>
      <c r="BH36" s="202"/>
      <c r="BI36" s="202"/>
      <c r="BJ36" s="202"/>
      <c r="BK36" s="202"/>
      <c r="BL36" s="202"/>
      <c r="BM36" s="202"/>
      <c r="BN36" s="202"/>
      <c r="BO36" s="202"/>
      <c r="BP36" s="202"/>
      <c r="BQ36" s="202"/>
      <c r="BR36" s="202"/>
      <c r="BS36" s="202"/>
      <c r="BT36" s="202"/>
      <c r="BU36" s="202"/>
      <c r="BV36" s="202"/>
      <c r="BW36" s="202"/>
      <c r="BX36" s="202"/>
      <c r="BY36" s="202"/>
      <c r="BZ36" s="202"/>
      <c r="CA36" s="202"/>
      <c r="CB36" s="202"/>
      <c r="CC36" s="202"/>
      <c r="CD36" s="202"/>
      <c r="CE36" s="202"/>
      <c r="CF36" s="202"/>
      <c r="CG36" s="202"/>
      <c r="CH36" s="202"/>
      <c r="CI36" s="202"/>
      <c r="CJ36" s="202"/>
      <c r="CK36" s="202"/>
      <c r="CL36" s="202"/>
      <c r="CM36" s="202"/>
      <c r="CN36" s="202"/>
      <c r="CO36" s="202"/>
      <c r="CP36" s="202"/>
      <c r="CQ36" s="202"/>
      <c r="CR36" s="202"/>
      <c r="CS36" s="202"/>
      <c r="CT36" s="202"/>
      <c r="CU36" s="202"/>
      <c r="CV36" s="202"/>
      <c r="CW36" s="202"/>
      <c r="CX36" s="202"/>
      <c r="CY36" s="202"/>
      <c r="CZ36" s="202"/>
      <c r="DA36" s="202"/>
      <c r="DB36" s="202"/>
      <c r="DC36" s="202"/>
      <c r="DD36" s="202"/>
      <c r="DE36" s="202"/>
      <c r="DF36" s="202"/>
      <c r="DG36" s="202"/>
      <c r="DH36" s="202"/>
      <c r="DI36" s="202"/>
      <c r="DJ36" s="202"/>
      <c r="DK36" s="202"/>
      <c r="DL36" s="202"/>
      <c r="DM36" s="202"/>
      <c r="DN36" s="202"/>
      <c r="DO36" s="202"/>
      <c r="DP36" s="202"/>
      <c r="DQ36" s="202"/>
      <c r="DR36" s="202"/>
      <c r="DS36" s="202"/>
      <c r="DT36" s="202"/>
      <c r="DU36" s="202"/>
      <c r="DV36" s="202"/>
      <c r="DW36" s="202"/>
      <c r="DX36" s="202"/>
      <c r="DY36" s="202"/>
      <c r="DZ36" s="202"/>
      <c r="EA36" s="202"/>
      <c r="EB36" s="202"/>
      <c r="EC36" s="202"/>
      <c r="ED36" s="202"/>
      <c r="EE36" s="202"/>
      <c r="EF36" s="202"/>
      <c r="EG36" s="202"/>
      <c r="EH36" s="202"/>
      <c r="EI36" s="202"/>
      <c r="EJ36" s="202"/>
      <c r="EK36" s="202"/>
      <c r="EL36" s="202"/>
      <c r="EM36" s="202"/>
      <c r="EN36" s="202"/>
      <c r="EO36" s="202"/>
      <c r="EP36" s="202"/>
      <c r="EQ36" s="202"/>
      <c r="ER36" s="202"/>
      <c r="ES36" s="202"/>
      <c r="ET36" s="202"/>
      <c r="EU36" s="202"/>
      <c r="EV36" s="202"/>
      <c r="EW36" s="202"/>
      <c r="EX36" s="202"/>
      <c r="EY36" s="202"/>
      <c r="EZ36" s="202"/>
      <c r="FA36" s="202"/>
      <c r="FB36" s="202"/>
      <c r="FC36" s="202"/>
      <c r="FD36" s="202"/>
      <c r="FE36" s="202"/>
      <c r="FF36" s="202"/>
      <c r="FG36" s="202"/>
      <c r="FH36" s="202"/>
      <c r="FI36" s="202"/>
      <c r="FJ36" s="202"/>
      <c r="FK36" s="202"/>
      <c r="FL36" s="202"/>
      <c r="FM36" s="202"/>
      <c r="FN36" s="202"/>
      <c r="FO36" s="202"/>
      <c r="FP36" s="202"/>
      <c r="FQ36" s="202"/>
      <c r="FR36" s="202"/>
      <c r="FS36" s="202"/>
      <c r="FT36" s="202"/>
      <c r="FU36" s="202"/>
      <c r="FV36" s="202"/>
      <c r="FW36" s="202"/>
      <c r="FX36" s="202"/>
      <c r="FY36" s="202"/>
      <c r="FZ36" s="202"/>
      <c r="GA36" s="202"/>
      <c r="GB36" s="202"/>
      <c r="GC36" s="202"/>
      <c r="GD36" s="202"/>
      <c r="GE36" s="202"/>
      <c r="GF36" s="202"/>
      <c r="GG36" s="202"/>
      <c r="GH36" s="202"/>
      <c r="GI36" s="202"/>
      <c r="GJ36" s="202"/>
      <c r="GK36" s="202"/>
      <c r="GL36" s="202"/>
      <c r="GM36" s="202"/>
      <c r="GN36" s="202"/>
      <c r="GO36" s="202"/>
      <c r="GP36" s="202"/>
      <c r="GQ36" s="202"/>
      <c r="GR36" s="202"/>
    </row>
    <row r="37" spans="1:201" s="133" customFormat="1" ht="15.25" thickBot="1" x14ac:dyDescent="0.85">
      <c r="A37" s="168"/>
      <c r="B37" s="169"/>
      <c r="C37" s="170"/>
      <c r="D37" s="171"/>
      <c r="E37" s="169"/>
      <c r="F37" s="169"/>
      <c r="G37" s="169"/>
      <c r="H37" s="182"/>
      <c r="I37" s="182"/>
      <c r="J37" s="182"/>
      <c r="K37" s="182"/>
      <c r="L37" s="182"/>
      <c r="M37" s="182"/>
      <c r="N37" s="182"/>
      <c r="O37" s="182"/>
      <c r="P37" s="182"/>
      <c r="Q37" s="182"/>
      <c r="R37" s="182"/>
      <c r="S37" s="182"/>
      <c r="T37" s="182"/>
      <c r="U37" s="202"/>
      <c r="V37" s="202"/>
      <c r="W37" s="182"/>
      <c r="X37" s="182"/>
      <c r="Y37" s="182"/>
      <c r="Z37" s="182"/>
      <c r="AA37" s="182"/>
      <c r="AB37" s="182"/>
      <c r="AC37" s="182"/>
      <c r="AD37" s="182"/>
      <c r="AE37" s="182"/>
      <c r="AF37" s="182"/>
      <c r="AG37" s="182"/>
      <c r="AH37" s="182"/>
      <c r="AI37" s="182"/>
      <c r="AJ37" s="182"/>
      <c r="AK37" s="182"/>
      <c r="AL37" s="182"/>
      <c r="AM37" s="182"/>
      <c r="AN37" s="182"/>
      <c r="AO37" s="182"/>
      <c r="AP37" s="182"/>
      <c r="AQ37" s="182"/>
      <c r="AR37" s="182"/>
      <c r="AS37" s="182"/>
      <c r="AT37" s="182"/>
      <c r="AU37" s="182"/>
      <c r="AV37" s="182"/>
      <c r="AW37" s="173"/>
      <c r="AX37" s="173"/>
      <c r="AY37" s="173"/>
      <c r="AZ37" s="173"/>
      <c r="BA37" s="173"/>
      <c r="BB37" s="173"/>
      <c r="BC37" s="173"/>
      <c r="BD37" s="173"/>
      <c r="BE37" s="173"/>
      <c r="BF37" s="173"/>
      <c r="BG37" s="173"/>
      <c r="BH37" s="173"/>
      <c r="BI37" s="173"/>
      <c r="BJ37" s="173"/>
      <c r="BK37" s="173"/>
      <c r="BL37" s="173"/>
      <c r="BM37" s="173"/>
      <c r="BN37" s="173"/>
      <c r="BO37" s="173"/>
      <c r="BP37" s="173"/>
      <c r="BQ37" s="173"/>
      <c r="BR37" s="173"/>
      <c r="BS37" s="173"/>
      <c r="BT37" s="173"/>
      <c r="BU37" s="173"/>
      <c r="BV37" s="173"/>
      <c r="BW37" s="173"/>
      <c r="BX37" s="173"/>
      <c r="BY37" s="173"/>
      <c r="BZ37" s="173"/>
      <c r="CA37" s="173"/>
      <c r="CB37" s="173"/>
      <c r="CC37" s="173"/>
      <c r="CD37" s="173"/>
      <c r="CE37" s="173"/>
      <c r="CF37" s="173"/>
      <c r="CG37" s="173"/>
      <c r="CH37" s="173"/>
      <c r="CI37" s="173"/>
      <c r="CJ37" s="173"/>
      <c r="CK37" s="173"/>
      <c r="CL37" s="173"/>
      <c r="CM37" s="173"/>
      <c r="CN37" s="173"/>
      <c r="CO37" s="173"/>
      <c r="CP37" s="173"/>
      <c r="CQ37" s="173"/>
      <c r="CR37" s="173"/>
      <c r="CS37" s="173"/>
      <c r="CT37" s="173"/>
      <c r="CU37" s="173"/>
      <c r="CV37" s="173"/>
      <c r="CW37" s="173"/>
      <c r="CX37" s="173"/>
      <c r="CY37" s="173"/>
      <c r="CZ37" s="173"/>
      <c r="DA37" s="173"/>
      <c r="DB37" s="173"/>
      <c r="DC37" s="173"/>
      <c r="DD37" s="173"/>
      <c r="DE37" s="173"/>
      <c r="DF37" s="173"/>
      <c r="DG37" s="173"/>
      <c r="DH37" s="173"/>
      <c r="DI37" s="173"/>
      <c r="DJ37" s="173"/>
      <c r="DK37" s="173"/>
      <c r="DL37" s="173"/>
      <c r="DM37" s="173"/>
      <c r="DN37" s="173"/>
      <c r="DO37" s="173"/>
      <c r="DP37" s="173"/>
      <c r="DQ37" s="173"/>
      <c r="DR37" s="173"/>
      <c r="DS37" s="173"/>
      <c r="DT37" s="173"/>
      <c r="DU37" s="173"/>
      <c r="DV37" s="173"/>
      <c r="DW37" s="173"/>
      <c r="DX37" s="173"/>
      <c r="DY37" s="173"/>
      <c r="DZ37" s="173"/>
      <c r="EA37" s="173"/>
      <c r="EB37" s="173"/>
      <c r="EC37" s="173"/>
      <c r="ED37" s="173"/>
      <c r="EE37" s="173"/>
      <c r="EF37" s="173"/>
      <c r="EG37" s="173"/>
      <c r="EH37" s="173"/>
      <c r="EI37" s="173"/>
      <c r="EJ37" s="173"/>
      <c r="EK37" s="173"/>
      <c r="EL37" s="173"/>
      <c r="EM37" s="173"/>
      <c r="EN37" s="173"/>
      <c r="EO37" s="173"/>
      <c r="EP37" s="173"/>
      <c r="EQ37" s="173"/>
      <c r="ER37" s="173"/>
      <c r="ES37" s="173"/>
      <c r="ET37" s="173"/>
      <c r="EU37" s="173"/>
      <c r="EV37" s="173"/>
      <c r="EW37" s="173"/>
      <c r="EX37" s="173"/>
      <c r="EY37" s="173"/>
      <c r="EZ37" s="173"/>
      <c r="FA37" s="173"/>
      <c r="FB37" s="173"/>
      <c r="FC37" s="173"/>
      <c r="FD37" s="173"/>
      <c r="FE37" s="173"/>
      <c r="FF37" s="173"/>
      <c r="FG37" s="173"/>
      <c r="FH37" s="173"/>
      <c r="FI37" s="173"/>
      <c r="FJ37" s="173"/>
      <c r="FK37" s="173"/>
      <c r="FL37" s="173"/>
      <c r="FM37" s="173"/>
      <c r="FN37" s="173"/>
      <c r="FO37" s="173"/>
      <c r="FP37" s="173"/>
      <c r="FQ37" s="173"/>
      <c r="FR37" s="173"/>
      <c r="FS37" s="173"/>
      <c r="FT37" s="173"/>
      <c r="FU37" s="173"/>
      <c r="FV37" s="173"/>
      <c r="FW37" s="173"/>
      <c r="FX37" s="173"/>
      <c r="FY37" s="173"/>
      <c r="FZ37" s="173"/>
      <c r="GA37" s="173"/>
      <c r="GB37" s="173"/>
      <c r="GC37" s="173"/>
      <c r="GD37" s="173"/>
      <c r="GE37" s="173"/>
      <c r="GF37" s="173"/>
      <c r="GG37" s="173"/>
      <c r="GH37" s="173"/>
      <c r="GI37" s="173"/>
      <c r="GJ37" s="173"/>
      <c r="GK37" s="173"/>
      <c r="GL37" s="173"/>
      <c r="GM37" s="173"/>
      <c r="GN37" s="173"/>
      <c r="GO37" s="173"/>
      <c r="GP37" s="173"/>
      <c r="GQ37" s="173"/>
      <c r="GR37" s="202"/>
    </row>
    <row r="38" spans="1:201" s="133" customFormat="1" x14ac:dyDescent="0.7">
      <c r="A38" s="203" t="str">
        <f>"NPV at "&amp;TEXT(D28,"0.0%")&amp;""</f>
        <v>NPV at 8.0%</v>
      </c>
      <c r="B38" s="204">
        <f ca="1">XNPV(D28,$I$18:$GQ$18,$I$5:$GQ$5)</f>
        <v>919154681.34468472</v>
      </c>
      <c r="C38" s="171"/>
      <c r="D38" s="171"/>
      <c r="E38" s="169"/>
      <c r="F38" s="170"/>
      <c r="G38" s="170"/>
      <c r="H38" s="182"/>
      <c r="I38" s="182"/>
      <c r="J38" s="182"/>
      <c r="K38" s="182"/>
      <c r="L38" s="182"/>
      <c r="M38" s="182"/>
      <c r="N38" s="182"/>
      <c r="O38" s="182"/>
      <c r="P38" s="182"/>
      <c r="Q38" s="182"/>
      <c r="R38" s="182"/>
      <c r="S38" s="182"/>
      <c r="T38" s="182"/>
      <c r="U38" s="182"/>
      <c r="V38" s="182"/>
      <c r="W38" s="182"/>
      <c r="X38" s="182"/>
      <c r="Y38" s="182"/>
      <c r="Z38" s="182"/>
      <c r="AA38" s="182"/>
      <c r="AB38" s="182"/>
      <c r="AC38" s="182"/>
      <c r="AD38" s="182"/>
      <c r="AE38" s="182"/>
      <c r="AF38" s="182"/>
      <c r="AG38" s="182"/>
      <c r="AH38" s="182"/>
      <c r="AI38" s="182"/>
      <c r="AJ38" s="182"/>
      <c r="AK38" s="182"/>
      <c r="AL38" s="182"/>
      <c r="AM38" s="182"/>
      <c r="AN38" s="182"/>
      <c r="AO38" s="182"/>
      <c r="AP38" s="182"/>
      <c r="AQ38" s="182"/>
      <c r="AR38" s="182"/>
      <c r="AS38" s="182"/>
      <c r="AT38" s="182"/>
      <c r="AU38" s="182"/>
      <c r="AV38" s="182"/>
      <c r="AW38" s="205"/>
      <c r="AX38" s="205"/>
      <c r="AY38" s="205"/>
      <c r="AZ38" s="205"/>
      <c r="BA38" s="205"/>
      <c r="BB38" s="205"/>
      <c r="BC38" s="205"/>
      <c r="BD38" s="205"/>
      <c r="BE38" s="205"/>
      <c r="BF38" s="205"/>
      <c r="BG38" s="205"/>
      <c r="BH38" s="205"/>
      <c r="BI38" s="205"/>
      <c r="BJ38" s="205"/>
      <c r="BK38" s="205"/>
      <c r="BL38" s="205"/>
      <c r="BM38" s="205"/>
      <c r="BN38" s="205"/>
      <c r="BO38" s="205"/>
      <c r="BP38" s="205"/>
      <c r="BQ38" s="205"/>
      <c r="BR38" s="205"/>
      <c r="BS38" s="205"/>
      <c r="BT38" s="205"/>
      <c r="BU38" s="205"/>
      <c r="BV38" s="205"/>
      <c r="BW38" s="205"/>
      <c r="BX38" s="205"/>
      <c r="BY38" s="205"/>
      <c r="BZ38" s="205"/>
      <c r="CA38" s="205"/>
      <c r="CB38" s="205"/>
      <c r="CC38" s="205"/>
      <c r="CD38" s="205"/>
      <c r="CE38" s="205"/>
      <c r="CF38" s="205"/>
      <c r="CG38" s="205"/>
      <c r="CH38" s="205"/>
      <c r="CI38" s="205"/>
      <c r="CJ38" s="205"/>
      <c r="CK38" s="205"/>
      <c r="CL38" s="205"/>
      <c r="CM38" s="205"/>
      <c r="CN38" s="205"/>
      <c r="CO38" s="205"/>
      <c r="CP38" s="205"/>
      <c r="CQ38" s="205"/>
      <c r="CR38" s="205"/>
      <c r="CS38" s="205"/>
      <c r="CT38" s="205"/>
      <c r="CU38" s="205"/>
      <c r="CV38" s="205"/>
      <c r="CW38" s="205"/>
      <c r="CX38" s="205"/>
      <c r="CY38" s="205"/>
      <c r="CZ38" s="205"/>
      <c r="DA38" s="205"/>
      <c r="DB38" s="205"/>
      <c r="DC38" s="205"/>
      <c r="DD38" s="205"/>
      <c r="DE38" s="205"/>
      <c r="DF38" s="205"/>
      <c r="DG38" s="205"/>
      <c r="DH38" s="205"/>
      <c r="DI38" s="205"/>
      <c r="DJ38" s="205"/>
      <c r="DK38" s="205"/>
      <c r="DL38" s="205"/>
      <c r="DM38" s="205"/>
      <c r="DN38" s="205"/>
      <c r="DO38" s="205"/>
      <c r="DP38" s="205"/>
      <c r="DQ38" s="205"/>
      <c r="DR38" s="205"/>
      <c r="DS38" s="205"/>
      <c r="DT38" s="205"/>
      <c r="DU38" s="205"/>
      <c r="DV38" s="205"/>
      <c r="DW38" s="205"/>
      <c r="DX38" s="205"/>
      <c r="DY38" s="205"/>
      <c r="DZ38" s="205"/>
      <c r="EA38" s="205"/>
      <c r="EB38" s="205"/>
      <c r="EC38" s="205"/>
      <c r="ED38" s="205"/>
      <c r="EE38" s="205"/>
      <c r="EF38" s="205"/>
      <c r="EG38" s="205"/>
      <c r="EH38" s="205"/>
      <c r="EI38" s="205"/>
      <c r="EJ38" s="205"/>
      <c r="EK38" s="205"/>
      <c r="EL38" s="205"/>
      <c r="EM38" s="205"/>
      <c r="EN38" s="205"/>
      <c r="EO38" s="205"/>
      <c r="EP38" s="205"/>
      <c r="EQ38" s="205"/>
      <c r="ER38" s="205"/>
      <c r="ES38" s="205"/>
      <c r="ET38" s="205"/>
      <c r="EU38" s="205"/>
      <c r="EV38" s="205"/>
      <c r="EW38" s="205"/>
      <c r="EX38" s="205"/>
      <c r="EY38" s="205"/>
      <c r="EZ38" s="205"/>
      <c r="FA38" s="205"/>
      <c r="FB38" s="205"/>
      <c r="FC38" s="205"/>
      <c r="FD38" s="205"/>
      <c r="FE38" s="205"/>
      <c r="FF38" s="205"/>
      <c r="FG38" s="205"/>
      <c r="FH38" s="205"/>
      <c r="FI38" s="205"/>
      <c r="FJ38" s="205"/>
      <c r="FK38" s="205"/>
      <c r="FL38" s="205"/>
      <c r="FM38" s="205"/>
      <c r="FN38" s="205"/>
      <c r="FO38" s="205"/>
      <c r="FP38" s="205"/>
      <c r="FQ38" s="205"/>
      <c r="FR38" s="205"/>
      <c r="FS38" s="205"/>
      <c r="FT38" s="205"/>
      <c r="FU38" s="205"/>
      <c r="FV38" s="205"/>
      <c r="FW38" s="205"/>
      <c r="FX38" s="205"/>
      <c r="FY38" s="205"/>
      <c r="FZ38" s="205"/>
      <c r="GA38" s="205"/>
      <c r="GB38" s="205"/>
      <c r="GC38" s="205"/>
      <c r="GD38" s="205"/>
      <c r="GE38" s="205"/>
      <c r="GF38" s="205"/>
      <c r="GG38" s="205"/>
      <c r="GH38" s="205"/>
      <c r="GI38" s="205"/>
      <c r="GJ38" s="205"/>
      <c r="GK38" s="205"/>
      <c r="GL38" s="205"/>
      <c r="GM38" s="205"/>
      <c r="GN38" s="205"/>
      <c r="GO38" s="205"/>
      <c r="GP38" s="205"/>
      <c r="GQ38" s="205"/>
      <c r="GR38" s="174"/>
    </row>
    <row r="39" spans="1:201" ht="15.25" thickBot="1" x14ac:dyDescent="0.85">
      <c r="A39" s="206" t="str">
        <f>"NPV at "&amp;TEXT(D29,"0.0%")&amp;""</f>
        <v>NPV at 8.0%</v>
      </c>
      <c r="B39" s="207">
        <f ca="1">XNPV(D29,$I$18:$GQ$18,$I$5:$GQ$5)</f>
        <v>919154681.34468472</v>
      </c>
      <c r="C39" s="171"/>
      <c r="D39" s="171"/>
      <c r="E39" s="169"/>
      <c r="F39" s="170"/>
      <c r="G39" s="170"/>
      <c r="H39" s="182"/>
      <c r="I39" s="182"/>
      <c r="J39" s="182"/>
      <c r="K39" s="182"/>
      <c r="L39" s="182"/>
      <c r="M39" s="182"/>
      <c r="N39" s="182"/>
      <c r="O39" s="182"/>
      <c r="P39" s="182"/>
      <c r="Q39" s="182"/>
      <c r="R39" s="182"/>
      <c r="S39" s="182"/>
      <c r="T39" s="182"/>
      <c r="U39" s="182"/>
      <c r="V39" s="182"/>
      <c r="W39" s="182"/>
      <c r="X39" s="182"/>
      <c r="Y39" s="182"/>
      <c r="Z39" s="182"/>
      <c r="AA39" s="182"/>
      <c r="AB39" s="182"/>
      <c r="AC39" s="182"/>
      <c r="AD39" s="182"/>
      <c r="AE39" s="182"/>
      <c r="AF39" s="182"/>
      <c r="AG39" s="182"/>
      <c r="AH39" s="182"/>
      <c r="AI39" s="182"/>
      <c r="AJ39" s="182"/>
      <c r="AK39" s="182"/>
      <c r="AL39" s="182"/>
      <c r="AM39" s="182"/>
      <c r="AN39" s="182"/>
      <c r="AO39" s="182"/>
      <c r="AP39" s="182"/>
      <c r="AQ39" s="182"/>
      <c r="AR39" s="182"/>
      <c r="AS39" s="182"/>
      <c r="AT39" s="182"/>
      <c r="AU39" s="182"/>
      <c r="AV39" s="182"/>
      <c r="AW39" s="173"/>
      <c r="AX39" s="173"/>
      <c r="AY39" s="173"/>
      <c r="AZ39" s="173"/>
      <c r="BA39" s="173"/>
      <c r="BB39" s="173"/>
      <c r="BC39" s="173"/>
      <c r="BD39" s="173"/>
      <c r="BE39" s="173"/>
      <c r="BF39" s="173"/>
      <c r="BG39" s="173"/>
      <c r="BH39" s="173"/>
      <c r="BI39" s="173"/>
      <c r="BJ39" s="173"/>
      <c r="BK39" s="173"/>
      <c r="BL39" s="173"/>
      <c r="BM39" s="173"/>
      <c r="BN39" s="173"/>
      <c r="BO39" s="173"/>
      <c r="BP39" s="173"/>
      <c r="BQ39" s="173"/>
      <c r="BR39" s="173"/>
      <c r="BS39" s="173"/>
      <c r="BT39" s="173"/>
      <c r="BU39" s="173"/>
      <c r="BV39" s="173"/>
      <c r="BW39" s="173"/>
      <c r="BX39" s="173"/>
      <c r="BY39" s="173"/>
      <c r="BZ39" s="173"/>
      <c r="CA39" s="173"/>
      <c r="CB39" s="173"/>
      <c r="CC39" s="173"/>
      <c r="CD39" s="173"/>
      <c r="CE39" s="173"/>
      <c r="CF39" s="173"/>
      <c r="CG39" s="173"/>
      <c r="CH39" s="173"/>
      <c r="CI39" s="173"/>
      <c r="CJ39" s="173"/>
      <c r="CK39" s="173"/>
      <c r="CL39" s="173"/>
      <c r="CM39" s="173"/>
      <c r="CN39" s="173"/>
      <c r="CO39" s="173"/>
      <c r="CP39" s="173"/>
      <c r="CQ39" s="173"/>
      <c r="CR39" s="173"/>
      <c r="CS39" s="173"/>
      <c r="CT39" s="173"/>
      <c r="CU39" s="173"/>
      <c r="CV39" s="173"/>
      <c r="CW39" s="173"/>
      <c r="CX39" s="173"/>
      <c r="CY39" s="173"/>
      <c r="CZ39" s="173"/>
      <c r="DA39" s="173"/>
      <c r="DB39" s="173"/>
      <c r="DC39" s="173"/>
      <c r="DD39" s="173"/>
      <c r="DE39" s="173"/>
      <c r="DF39" s="173"/>
      <c r="DG39" s="173"/>
      <c r="DH39" s="173"/>
      <c r="DI39" s="173"/>
      <c r="DJ39" s="173"/>
      <c r="DK39" s="173"/>
      <c r="DL39" s="173"/>
      <c r="DM39" s="173"/>
      <c r="DN39" s="173"/>
      <c r="DO39" s="173"/>
      <c r="DP39" s="173"/>
      <c r="DQ39" s="173"/>
      <c r="DR39" s="173"/>
      <c r="DS39" s="173"/>
      <c r="DT39" s="173"/>
      <c r="DU39" s="173"/>
      <c r="DV39" s="173"/>
      <c r="DW39" s="173"/>
      <c r="DX39" s="173"/>
      <c r="DY39" s="173"/>
      <c r="DZ39" s="173"/>
      <c r="EA39" s="173"/>
      <c r="EB39" s="173"/>
      <c r="EC39" s="173"/>
      <c r="ED39" s="173"/>
      <c r="EE39" s="173"/>
      <c r="EF39" s="173"/>
      <c r="EG39" s="173"/>
      <c r="EH39" s="173"/>
      <c r="EI39" s="173"/>
      <c r="EJ39" s="173"/>
      <c r="EK39" s="173"/>
      <c r="EL39" s="173"/>
      <c r="EM39" s="173"/>
      <c r="EN39" s="173"/>
      <c r="EO39" s="173"/>
      <c r="EP39" s="173"/>
      <c r="EQ39" s="173"/>
      <c r="ER39" s="173"/>
      <c r="ES39" s="173"/>
      <c r="ET39" s="173"/>
      <c r="EU39" s="173"/>
      <c r="EV39" s="173"/>
      <c r="EW39" s="173"/>
      <c r="EX39" s="173"/>
      <c r="EY39" s="173"/>
      <c r="EZ39" s="173"/>
      <c r="FA39" s="173"/>
      <c r="FB39" s="173"/>
      <c r="FC39" s="173"/>
      <c r="FD39" s="173"/>
      <c r="FE39" s="173"/>
      <c r="FF39" s="173"/>
      <c r="FG39" s="173"/>
      <c r="FH39" s="173"/>
      <c r="FI39" s="173"/>
      <c r="FJ39" s="173"/>
      <c r="FK39" s="173"/>
      <c r="FL39" s="173"/>
      <c r="FM39" s="173"/>
      <c r="FN39" s="173"/>
      <c r="FO39" s="173"/>
      <c r="FP39" s="173"/>
      <c r="FQ39" s="173"/>
      <c r="FR39" s="173"/>
      <c r="FS39" s="173"/>
      <c r="FT39" s="173"/>
      <c r="FU39" s="173"/>
      <c r="FV39" s="173"/>
      <c r="FW39" s="173"/>
      <c r="FX39" s="173"/>
      <c r="FY39" s="173"/>
      <c r="FZ39" s="173"/>
      <c r="GA39" s="173"/>
      <c r="GB39" s="173"/>
      <c r="GC39" s="173"/>
      <c r="GD39" s="173"/>
      <c r="GE39" s="173"/>
      <c r="GF39" s="173"/>
      <c r="GG39" s="173"/>
      <c r="GH39" s="173"/>
      <c r="GI39" s="173"/>
      <c r="GJ39" s="173"/>
      <c r="GK39" s="173"/>
      <c r="GL39" s="173"/>
      <c r="GM39" s="173"/>
      <c r="GN39" s="173"/>
      <c r="GO39" s="173"/>
      <c r="GP39" s="173"/>
      <c r="GQ39" s="173"/>
      <c r="GR39" s="174"/>
    </row>
    <row r="40" spans="1:201" s="133" customFormat="1" ht="5.15" customHeight="1" x14ac:dyDescent="0.7">
      <c r="A40" s="168"/>
      <c r="B40" s="169"/>
      <c r="C40" s="170"/>
      <c r="D40" s="171"/>
      <c r="E40" s="169"/>
      <c r="F40" s="169"/>
      <c r="G40" s="169"/>
      <c r="H40" s="169"/>
      <c r="I40" s="208"/>
      <c r="J40" s="208"/>
      <c r="K40" s="208"/>
      <c r="L40" s="208"/>
      <c r="M40" s="208"/>
      <c r="N40" s="208"/>
      <c r="O40" s="208"/>
      <c r="P40" s="208"/>
      <c r="Q40" s="208"/>
      <c r="R40" s="208"/>
      <c r="S40" s="208"/>
      <c r="T40" s="208"/>
      <c r="U40" s="208"/>
      <c r="V40" s="208"/>
      <c r="W40" s="208"/>
      <c r="X40" s="208"/>
      <c r="Y40" s="208"/>
      <c r="Z40" s="208"/>
      <c r="AA40" s="208"/>
      <c r="AB40" s="208"/>
      <c r="AC40" s="208"/>
      <c r="AD40" s="208"/>
      <c r="AE40" s="208"/>
      <c r="AF40" s="208"/>
      <c r="AG40" s="208"/>
      <c r="AH40" s="208"/>
      <c r="AI40" s="208"/>
      <c r="AJ40" s="208"/>
      <c r="AK40" s="208"/>
      <c r="AL40" s="208"/>
      <c r="AM40" s="208"/>
      <c r="AN40" s="208"/>
      <c r="AO40" s="208"/>
      <c r="AP40" s="208"/>
      <c r="AQ40" s="208"/>
      <c r="AR40" s="208"/>
      <c r="AS40" s="208"/>
      <c r="AT40" s="208"/>
      <c r="AU40" s="208"/>
      <c r="AV40" s="208"/>
      <c r="AW40" s="208"/>
      <c r="AX40" s="208"/>
      <c r="AY40" s="208"/>
      <c r="AZ40" s="208"/>
      <c r="BA40" s="208"/>
      <c r="BB40" s="208"/>
      <c r="BC40" s="208"/>
      <c r="BD40" s="208"/>
      <c r="BE40" s="208"/>
      <c r="BF40" s="208"/>
      <c r="BG40" s="208"/>
      <c r="BH40" s="208"/>
      <c r="BI40" s="208"/>
      <c r="BJ40" s="208"/>
      <c r="BK40" s="208"/>
      <c r="BL40" s="208"/>
      <c r="BM40" s="208"/>
      <c r="BN40" s="208"/>
      <c r="BO40" s="208"/>
      <c r="BP40" s="208"/>
      <c r="BQ40" s="208"/>
      <c r="BR40" s="208"/>
      <c r="BS40" s="208"/>
      <c r="BT40" s="208"/>
      <c r="BU40" s="208"/>
      <c r="BV40" s="208"/>
      <c r="BW40" s="208"/>
      <c r="BX40" s="208"/>
      <c r="BY40" s="208"/>
      <c r="BZ40" s="208"/>
      <c r="CA40" s="208"/>
      <c r="CB40" s="208"/>
      <c r="CC40" s="208"/>
      <c r="CD40" s="208"/>
      <c r="CE40" s="208"/>
      <c r="CF40" s="208"/>
      <c r="CG40" s="208"/>
      <c r="CH40" s="208"/>
      <c r="CI40" s="208"/>
      <c r="CJ40" s="208"/>
      <c r="CK40" s="208"/>
      <c r="CL40" s="208"/>
      <c r="CM40" s="208"/>
      <c r="CN40" s="208"/>
      <c r="CO40" s="208"/>
      <c r="CP40" s="208"/>
      <c r="CQ40" s="208"/>
      <c r="CR40" s="208"/>
      <c r="CS40" s="208"/>
      <c r="CT40" s="208"/>
      <c r="CU40" s="208"/>
      <c r="CV40" s="208"/>
      <c r="CW40" s="208"/>
      <c r="CX40" s="208"/>
      <c r="CY40" s="208"/>
      <c r="CZ40" s="208"/>
      <c r="DA40" s="208"/>
      <c r="DB40" s="208"/>
      <c r="DC40" s="208"/>
      <c r="DD40" s="208"/>
      <c r="DE40" s="208"/>
      <c r="DF40" s="208"/>
      <c r="DG40" s="208"/>
      <c r="DH40" s="208"/>
      <c r="DI40" s="208"/>
      <c r="DJ40" s="208"/>
      <c r="DK40" s="208"/>
      <c r="DL40" s="208"/>
      <c r="DM40" s="208"/>
      <c r="DN40" s="208"/>
      <c r="DO40" s="208"/>
      <c r="DP40" s="208"/>
      <c r="DQ40" s="208"/>
      <c r="DR40" s="208"/>
      <c r="DS40" s="208"/>
      <c r="DT40" s="208"/>
      <c r="DU40" s="208"/>
      <c r="DV40" s="208"/>
      <c r="DW40" s="208"/>
      <c r="DX40" s="208"/>
      <c r="DY40" s="208"/>
      <c r="DZ40" s="208"/>
      <c r="EA40" s="208"/>
      <c r="EB40" s="208"/>
      <c r="EC40" s="208"/>
      <c r="ED40" s="208"/>
      <c r="EE40" s="208"/>
      <c r="EF40" s="208"/>
      <c r="EG40" s="208"/>
      <c r="EH40" s="208"/>
      <c r="EI40" s="208"/>
      <c r="EJ40" s="208"/>
      <c r="EK40" s="208"/>
      <c r="EL40" s="208"/>
      <c r="EM40" s="208"/>
      <c r="EN40" s="208"/>
      <c r="EO40" s="208"/>
      <c r="EP40" s="208"/>
      <c r="EQ40" s="208"/>
      <c r="ER40" s="208"/>
      <c r="ES40" s="208"/>
      <c r="ET40" s="208"/>
      <c r="EU40" s="208"/>
      <c r="EV40" s="208"/>
      <c r="EW40" s="208"/>
      <c r="EX40" s="208"/>
      <c r="EY40" s="208"/>
      <c r="EZ40" s="208"/>
      <c r="FA40" s="208"/>
      <c r="FB40" s="208"/>
      <c r="FC40" s="208"/>
      <c r="FD40" s="208"/>
      <c r="FE40" s="208"/>
      <c r="FF40" s="208"/>
      <c r="FG40" s="208"/>
      <c r="FH40" s="208"/>
      <c r="FI40" s="208"/>
      <c r="FJ40" s="208"/>
      <c r="FK40" s="208"/>
      <c r="FL40" s="208"/>
      <c r="FM40" s="208"/>
      <c r="FN40" s="208"/>
      <c r="FO40" s="208"/>
      <c r="FP40" s="208"/>
      <c r="FQ40" s="208"/>
      <c r="FR40" s="208"/>
      <c r="FS40" s="208"/>
      <c r="FT40" s="208"/>
      <c r="FU40" s="208"/>
      <c r="FV40" s="208"/>
      <c r="FW40" s="208"/>
      <c r="FX40" s="208"/>
      <c r="FY40" s="208"/>
      <c r="FZ40" s="208"/>
      <c r="GA40" s="208"/>
      <c r="GB40" s="208"/>
      <c r="GC40" s="208"/>
      <c r="GD40" s="208"/>
      <c r="GE40" s="208"/>
      <c r="GF40" s="208"/>
      <c r="GG40" s="208"/>
      <c r="GH40" s="208"/>
      <c r="GI40" s="208"/>
      <c r="GJ40" s="208"/>
      <c r="GK40" s="208"/>
      <c r="GL40" s="208"/>
      <c r="GM40" s="208"/>
      <c r="GN40" s="208"/>
      <c r="GO40" s="208"/>
      <c r="GP40" s="208"/>
      <c r="GQ40" s="208"/>
      <c r="GR40" s="169"/>
      <c r="GS40" s="209"/>
    </row>
    <row r="41" spans="1:201" s="133" customFormat="1" ht="15" customHeight="1" x14ac:dyDescent="0.7">
      <c r="A41" s="175" t="s">
        <v>272</v>
      </c>
      <c r="B41" s="176"/>
      <c r="C41" s="177"/>
      <c r="D41" s="178"/>
      <c r="E41" s="176"/>
      <c r="F41" s="176"/>
      <c r="G41" s="176"/>
      <c r="H41" s="176"/>
      <c r="I41" s="210">
        <f t="shared" ref="I41:BT41" ca="1" si="7">I42</f>
        <v>0</v>
      </c>
      <c r="J41" s="210">
        <f t="shared" ca="1" si="7"/>
        <v>0</v>
      </c>
      <c r="K41" s="210">
        <f t="shared" ca="1" si="7"/>
        <v>0</v>
      </c>
      <c r="L41" s="210">
        <f t="shared" ca="1" si="7"/>
        <v>0</v>
      </c>
      <c r="M41" s="210">
        <f t="shared" ca="1" si="7"/>
        <v>0</v>
      </c>
      <c r="N41" s="210">
        <f t="shared" ca="1" si="7"/>
        <v>0</v>
      </c>
      <c r="O41" s="210">
        <f t="shared" ca="1" si="7"/>
        <v>0</v>
      </c>
      <c r="P41" s="210">
        <f t="shared" ca="1" si="7"/>
        <v>2503659.018536143</v>
      </c>
      <c r="Q41" s="210">
        <f t="shared" ca="1" si="7"/>
        <v>0</v>
      </c>
      <c r="R41" s="210">
        <f t="shared" ca="1" si="7"/>
        <v>0</v>
      </c>
      <c r="S41" s="210">
        <f t="shared" ca="1" si="7"/>
        <v>6840108.8226193087</v>
      </c>
      <c r="T41" s="210">
        <f t="shared" ca="1" si="7"/>
        <v>0</v>
      </c>
      <c r="U41" s="210">
        <f t="shared" ca="1" si="7"/>
        <v>0</v>
      </c>
      <c r="V41" s="210">
        <f t="shared" ca="1" si="7"/>
        <v>9437846.3032676484</v>
      </c>
      <c r="W41" s="210">
        <f t="shared" ca="1" si="7"/>
        <v>0</v>
      </c>
      <c r="X41" s="210">
        <f t="shared" ca="1" si="7"/>
        <v>0</v>
      </c>
      <c r="Y41" s="210">
        <f t="shared" ca="1" si="7"/>
        <v>11691773.617201325</v>
      </c>
      <c r="Z41" s="210">
        <f t="shared" ca="1" si="7"/>
        <v>0</v>
      </c>
      <c r="AA41" s="210">
        <f t="shared" ca="1" si="7"/>
        <v>0</v>
      </c>
      <c r="AB41" s="210">
        <f t="shared" ca="1" si="7"/>
        <v>12362670.730824038</v>
      </c>
      <c r="AC41" s="210">
        <f t="shared" ca="1" si="7"/>
        <v>0</v>
      </c>
      <c r="AD41" s="210">
        <f t="shared" ca="1" si="7"/>
        <v>0</v>
      </c>
      <c r="AE41" s="210">
        <f t="shared" ca="1" si="7"/>
        <v>14700542.86289157</v>
      </c>
      <c r="AF41" s="210">
        <f t="shared" ca="1" si="7"/>
        <v>0</v>
      </c>
      <c r="AG41" s="210">
        <f t="shared" ca="1" si="7"/>
        <v>0</v>
      </c>
      <c r="AH41" s="210">
        <f t="shared" ca="1" si="7"/>
        <v>17474171.587062337</v>
      </c>
      <c r="AI41" s="210">
        <f t="shared" ca="1" si="7"/>
        <v>0</v>
      </c>
      <c r="AJ41" s="210">
        <f t="shared" ca="1" si="7"/>
        <v>0</v>
      </c>
      <c r="AK41" s="210">
        <f t="shared" ca="1" si="7"/>
        <v>19868419.817985274</v>
      </c>
      <c r="AL41" s="210">
        <f t="shared" ca="1" si="7"/>
        <v>0</v>
      </c>
      <c r="AM41" s="210">
        <f t="shared" ca="1" si="7"/>
        <v>0</v>
      </c>
      <c r="AN41" s="210">
        <f t="shared" ca="1" si="7"/>
        <v>21881977.69428904</v>
      </c>
      <c r="AO41" s="210">
        <f t="shared" ca="1" si="7"/>
        <v>0</v>
      </c>
      <c r="AP41" s="210">
        <f t="shared" ca="1" si="7"/>
        <v>0</v>
      </c>
      <c r="AQ41" s="210">
        <f t="shared" ca="1" si="7"/>
        <v>21450710.554289043</v>
      </c>
      <c r="AR41" s="210">
        <f t="shared" ca="1" si="7"/>
        <v>0</v>
      </c>
      <c r="AS41" s="210">
        <f t="shared" ca="1" si="7"/>
        <v>0</v>
      </c>
      <c r="AT41" s="210">
        <f t="shared" ca="1" si="7"/>
        <v>22014064.423046514</v>
      </c>
      <c r="AU41" s="210">
        <f t="shared" ca="1" si="7"/>
        <v>0</v>
      </c>
      <c r="AV41" s="210">
        <f t="shared" ca="1" si="7"/>
        <v>0</v>
      </c>
      <c r="AW41" s="210">
        <f t="shared" ca="1" si="7"/>
        <v>22126103.35233584</v>
      </c>
      <c r="AX41" s="210">
        <f t="shared" ca="1" si="7"/>
        <v>0</v>
      </c>
      <c r="AY41" s="210">
        <f t="shared" ca="1" si="7"/>
        <v>0</v>
      </c>
      <c r="AZ41" s="210">
        <f t="shared" ca="1" si="7"/>
        <v>21387943.381980497</v>
      </c>
      <c r="BA41" s="210">
        <f t="shared" ca="1" si="7"/>
        <v>0</v>
      </c>
      <c r="BB41" s="210">
        <f t="shared" ca="1" si="7"/>
        <v>0</v>
      </c>
      <c r="BC41" s="210">
        <f t="shared" ca="1" si="7"/>
        <v>19846469.778479744</v>
      </c>
      <c r="BD41" s="210">
        <f t="shared" ca="1" si="7"/>
        <v>0</v>
      </c>
      <c r="BE41" s="210">
        <f t="shared" ca="1" si="7"/>
        <v>0</v>
      </c>
      <c r="BF41" s="210">
        <f t="shared" ca="1" si="7"/>
        <v>20223018.845640469</v>
      </c>
      <c r="BG41" s="210">
        <f t="shared" ca="1" si="7"/>
        <v>0</v>
      </c>
      <c r="BH41" s="210">
        <f t="shared" ca="1" si="7"/>
        <v>0</v>
      </c>
      <c r="BI41" s="210">
        <f t="shared" ca="1" si="7"/>
        <v>20590904.700846698</v>
      </c>
      <c r="BJ41" s="210">
        <f t="shared" ca="1" si="7"/>
        <v>0</v>
      </c>
      <c r="BK41" s="210">
        <f t="shared" ca="1" si="7"/>
        <v>0</v>
      </c>
      <c r="BL41" s="210">
        <f t="shared" ca="1" si="7"/>
        <v>20503408.210797049</v>
      </c>
      <c r="BM41" s="210">
        <f t="shared" ca="1" si="7"/>
        <v>0</v>
      </c>
      <c r="BN41" s="210">
        <f t="shared" ca="1" si="7"/>
        <v>0</v>
      </c>
      <c r="BO41" s="210">
        <f t="shared" ca="1" si="7"/>
        <v>20747857.387241945</v>
      </c>
      <c r="BP41" s="210">
        <f t="shared" ca="1" si="7"/>
        <v>0</v>
      </c>
      <c r="BQ41" s="210">
        <f t="shared" ca="1" si="7"/>
        <v>0</v>
      </c>
      <c r="BR41" s="210">
        <f t="shared" ca="1" si="7"/>
        <v>21230277.443659049</v>
      </c>
      <c r="BS41" s="210">
        <f t="shared" ca="1" si="7"/>
        <v>0</v>
      </c>
      <c r="BT41" s="210">
        <f t="shared" ca="1" si="7"/>
        <v>0</v>
      </c>
      <c r="BU41" s="210">
        <f t="shared" ref="BU41:EF41" ca="1" si="8">BU42</f>
        <v>22049538.315158159</v>
      </c>
      <c r="BV41" s="210">
        <f t="shared" ca="1" si="8"/>
        <v>0</v>
      </c>
      <c r="BW41" s="210">
        <f t="shared" ca="1" si="8"/>
        <v>0</v>
      </c>
      <c r="BX41" s="210">
        <f t="shared" ca="1" si="8"/>
        <v>21364754.165453721</v>
      </c>
      <c r="BY41" s="210">
        <f t="shared" ca="1" si="8"/>
        <v>0</v>
      </c>
      <c r="BZ41" s="210">
        <f t="shared" ca="1" si="8"/>
        <v>0</v>
      </c>
      <c r="CA41" s="210">
        <f t="shared" ca="1" si="8"/>
        <v>21053167.737700023</v>
      </c>
      <c r="CB41" s="210">
        <f t="shared" ca="1" si="8"/>
        <v>0</v>
      </c>
      <c r="CC41" s="210">
        <f t="shared" ca="1" si="8"/>
        <v>0</v>
      </c>
      <c r="CD41" s="210">
        <f t="shared" ca="1" si="8"/>
        <v>20995489.774357654</v>
      </c>
      <c r="CE41" s="210">
        <f t="shared" ca="1" si="8"/>
        <v>0</v>
      </c>
      <c r="CF41" s="210">
        <f t="shared" ca="1" si="8"/>
        <v>0</v>
      </c>
      <c r="CG41" s="210">
        <f t="shared" ca="1" si="8"/>
        <v>21861635.123234216</v>
      </c>
      <c r="CH41" s="210">
        <f t="shared" ca="1" si="8"/>
        <v>0</v>
      </c>
      <c r="CI41" s="210">
        <f t="shared" ca="1" si="8"/>
        <v>0</v>
      </c>
      <c r="CJ41" s="210">
        <f t="shared" ca="1" si="8"/>
        <v>20955014.527605049</v>
      </c>
      <c r="CK41" s="210">
        <f t="shared" ca="1" si="8"/>
        <v>0</v>
      </c>
      <c r="CL41" s="210">
        <f t="shared" ca="1" si="8"/>
        <v>0</v>
      </c>
      <c r="CM41" s="210">
        <f t="shared" ca="1" si="8"/>
        <v>20089707.162800774</v>
      </c>
      <c r="CN41" s="210">
        <f t="shared" ca="1" si="8"/>
        <v>0</v>
      </c>
      <c r="CO41" s="210">
        <f t="shared" ca="1" si="8"/>
        <v>0</v>
      </c>
      <c r="CP41" s="210">
        <f t="shared" ca="1" si="8"/>
        <v>20296140.904303312</v>
      </c>
      <c r="CQ41" s="210">
        <f t="shared" ca="1" si="8"/>
        <v>0</v>
      </c>
      <c r="CR41" s="210">
        <f t="shared" ca="1" si="8"/>
        <v>0</v>
      </c>
      <c r="CS41" s="210">
        <f t="shared" ca="1" si="8"/>
        <v>20101252.609646037</v>
      </c>
      <c r="CT41" s="210">
        <f t="shared" ca="1" si="8"/>
        <v>0</v>
      </c>
      <c r="CU41" s="210">
        <f t="shared" ca="1" si="8"/>
        <v>0</v>
      </c>
      <c r="CV41" s="210">
        <f t="shared" ca="1" si="8"/>
        <v>20635717.616641343</v>
      </c>
      <c r="CW41" s="210">
        <f t="shared" ca="1" si="8"/>
        <v>0</v>
      </c>
      <c r="CX41" s="210">
        <f t="shared" ca="1" si="8"/>
        <v>0</v>
      </c>
      <c r="CY41" s="210">
        <f t="shared" ca="1" si="8"/>
        <v>18947281.723927677</v>
      </c>
      <c r="CZ41" s="210">
        <f t="shared" ca="1" si="8"/>
        <v>0</v>
      </c>
      <c r="DA41" s="210">
        <f t="shared" ca="1" si="8"/>
        <v>0</v>
      </c>
      <c r="DB41" s="210">
        <f t="shared" ca="1" si="8"/>
        <v>19603663.29809257</v>
      </c>
      <c r="DC41" s="210">
        <f t="shared" ca="1" si="8"/>
        <v>0</v>
      </c>
      <c r="DD41" s="210">
        <f t="shared" ca="1" si="8"/>
        <v>0</v>
      </c>
      <c r="DE41" s="210">
        <f t="shared" ca="1" si="8"/>
        <v>20272076.72219862</v>
      </c>
      <c r="DF41" s="210">
        <f t="shared" ca="1" si="8"/>
        <v>0</v>
      </c>
      <c r="DG41" s="210">
        <f t="shared" ca="1" si="8"/>
        <v>0</v>
      </c>
      <c r="DH41" s="210">
        <f t="shared" ca="1" si="8"/>
        <v>22273276.825063925</v>
      </c>
      <c r="DI41" s="210">
        <f t="shared" ca="1" si="8"/>
        <v>0</v>
      </c>
      <c r="DJ41" s="210">
        <f t="shared" ca="1" si="8"/>
        <v>0</v>
      </c>
      <c r="DK41" s="210">
        <f t="shared" ca="1" si="8"/>
        <v>19749899.528948508</v>
      </c>
      <c r="DL41" s="210">
        <f t="shared" ca="1" si="8"/>
        <v>0</v>
      </c>
      <c r="DM41" s="210">
        <f t="shared" ca="1" si="8"/>
        <v>0</v>
      </c>
      <c r="DN41" s="210">
        <f t="shared" ca="1" si="8"/>
        <v>19657641.660848346</v>
      </c>
      <c r="DO41" s="210">
        <f t="shared" ca="1" si="8"/>
        <v>0</v>
      </c>
      <c r="DP41" s="210">
        <f t="shared" ca="1" si="8"/>
        <v>0</v>
      </c>
      <c r="DQ41" s="210">
        <f t="shared" ca="1" si="8"/>
        <v>351049328.80092561</v>
      </c>
      <c r="DR41" s="210">
        <f t="shared" ca="1" si="8"/>
        <v>0</v>
      </c>
      <c r="DS41" s="210">
        <f t="shared" ca="1" si="8"/>
        <v>0</v>
      </c>
      <c r="DT41" s="210">
        <f t="shared" ca="1" si="8"/>
        <v>0</v>
      </c>
      <c r="DU41" s="210">
        <f t="shared" ca="1" si="8"/>
        <v>0</v>
      </c>
      <c r="DV41" s="210">
        <f t="shared" ca="1" si="8"/>
        <v>0</v>
      </c>
      <c r="DW41" s="210">
        <f t="shared" ca="1" si="8"/>
        <v>0</v>
      </c>
      <c r="DX41" s="210">
        <f t="shared" ca="1" si="8"/>
        <v>0</v>
      </c>
      <c r="DY41" s="210">
        <f t="shared" ca="1" si="8"/>
        <v>0</v>
      </c>
      <c r="DZ41" s="210">
        <f t="shared" ca="1" si="8"/>
        <v>0</v>
      </c>
      <c r="EA41" s="210">
        <f t="shared" ca="1" si="8"/>
        <v>0</v>
      </c>
      <c r="EB41" s="210">
        <f t="shared" ca="1" si="8"/>
        <v>0</v>
      </c>
      <c r="EC41" s="210">
        <f t="shared" ca="1" si="8"/>
        <v>0</v>
      </c>
      <c r="ED41" s="210">
        <f t="shared" ca="1" si="8"/>
        <v>0</v>
      </c>
      <c r="EE41" s="210">
        <f t="shared" ca="1" si="8"/>
        <v>0</v>
      </c>
      <c r="EF41" s="210">
        <f t="shared" ca="1" si="8"/>
        <v>0</v>
      </c>
      <c r="EG41" s="210">
        <f t="shared" ref="EG41:GQ41" ca="1" si="9">EG42</f>
        <v>0</v>
      </c>
      <c r="EH41" s="210">
        <f t="shared" ca="1" si="9"/>
        <v>0</v>
      </c>
      <c r="EI41" s="210">
        <f t="shared" ca="1" si="9"/>
        <v>0</v>
      </c>
      <c r="EJ41" s="210">
        <f t="shared" ca="1" si="9"/>
        <v>0</v>
      </c>
      <c r="EK41" s="210">
        <f t="shared" ca="1" si="9"/>
        <v>0</v>
      </c>
      <c r="EL41" s="210">
        <f t="shared" ca="1" si="9"/>
        <v>0</v>
      </c>
      <c r="EM41" s="210">
        <f t="shared" ca="1" si="9"/>
        <v>0</v>
      </c>
      <c r="EN41" s="210">
        <f t="shared" ca="1" si="9"/>
        <v>0</v>
      </c>
      <c r="EO41" s="210">
        <f t="shared" ca="1" si="9"/>
        <v>0</v>
      </c>
      <c r="EP41" s="210">
        <f t="shared" ca="1" si="9"/>
        <v>0</v>
      </c>
      <c r="EQ41" s="210">
        <f t="shared" ca="1" si="9"/>
        <v>0</v>
      </c>
      <c r="ER41" s="210">
        <f t="shared" ca="1" si="9"/>
        <v>0</v>
      </c>
      <c r="ES41" s="210">
        <f t="shared" ca="1" si="9"/>
        <v>0</v>
      </c>
      <c r="ET41" s="210">
        <f t="shared" ca="1" si="9"/>
        <v>0</v>
      </c>
      <c r="EU41" s="210">
        <f t="shared" ca="1" si="9"/>
        <v>0</v>
      </c>
      <c r="EV41" s="210">
        <f t="shared" ca="1" si="9"/>
        <v>0</v>
      </c>
      <c r="EW41" s="210">
        <f t="shared" ca="1" si="9"/>
        <v>0</v>
      </c>
      <c r="EX41" s="210">
        <f t="shared" ca="1" si="9"/>
        <v>0</v>
      </c>
      <c r="EY41" s="210">
        <f t="shared" ca="1" si="9"/>
        <v>0</v>
      </c>
      <c r="EZ41" s="210">
        <f t="shared" ca="1" si="9"/>
        <v>0</v>
      </c>
      <c r="FA41" s="210">
        <f t="shared" ca="1" si="9"/>
        <v>0</v>
      </c>
      <c r="FB41" s="210">
        <f t="shared" ca="1" si="9"/>
        <v>0</v>
      </c>
      <c r="FC41" s="210">
        <f t="shared" ca="1" si="9"/>
        <v>0</v>
      </c>
      <c r="FD41" s="210">
        <f t="shared" ca="1" si="9"/>
        <v>0</v>
      </c>
      <c r="FE41" s="210">
        <f t="shared" ca="1" si="9"/>
        <v>0</v>
      </c>
      <c r="FF41" s="210">
        <f t="shared" ca="1" si="9"/>
        <v>0</v>
      </c>
      <c r="FG41" s="210">
        <f t="shared" ca="1" si="9"/>
        <v>0</v>
      </c>
      <c r="FH41" s="210">
        <f t="shared" ca="1" si="9"/>
        <v>0</v>
      </c>
      <c r="FI41" s="210">
        <f t="shared" ca="1" si="9"/>
        <v>0</v>
      </c>
      <c r="FJ41" s="210">
        <f t="shared" ca="1" si="9"/>
        <v>0</v>
      </c>
      <c r="FK41" s="210">
        <f t="shared" ca="1" si="9"/>
        <v>0</v>
      </c>
      <c r="FL41" s="210">
        <f t="shared" ca="1" si="9"/>
        <v>0</v>
      </c>
      <c r="FM41" s="210">
        <f t="shared" ca="1" si="9"/>
        <v>0</v>
      </c>
      <c r="FN41" s="210">
        <f t="shared" ca="1" si="9"/>
        <v>0</v>
      </c>
      <c r="FO41" s="210">
        <f t="shared" ca="1" si="9"/>
        <v>0</v>
      </c>
      <c r="FP41" s="210">
        <f t="shared" ca="1" si="9"/>
        <v>0</v>
      </c>
      <c r="FQ41" s="210">
        <f t="shared" ca="1" si="9"/>
        <v>0</v>
      </c>
      <c r="FR41" s="210">
        <f t="shared" ca="1" si="9"/>
        <v>0</v>
      </c>
      <c r="FS41" s="210">
        <f t="shared" ca="1" si="9"/>
        <v>0</v>
      </c>
      <c r="FT41" s="210">
        <f t="shared" ca="1" si="9"/>
        <v>0</v>
      </c>
      <c r="FU41" s="210">
        <f t="shared" ca="1" si="9"/>
        <v>0</v>
      </c>
      <c r="FV41" s="210">
        <f t="shared" ca="1" si="9"/>
        <v>0</v>
      </c>
      <c r="FW41" s="210">
        <f t="shared" ca="1" si="9"/>
        <v>0</v>
      </c>
      <c r="FX41" s="210">
        <f t="shared" ca="1" si="9"/>
        <v>0</v>
      </c>
      <c r="FY41" s="210">
        <f t="shared" ca="1" si="9"/>
        <v>0</v>
      </c>
      <c r="FZ41" s="210">
        <f t="shared" ca="1" si="9"/>
        <v>0</v>
      </c>
      <c r="GA41" s="210">
        <f t="shared" ca="1" si="9"/>
        <v>0</v>
      </c>
      <c r="GB41" s="210">
        <f t="shared" ca="1" si="9"/>
        <v>0</v>
      </c>
      <c r="GC41" s="210">
        <f t="shared" ca="1" si="9"/>
        <v>0</v>
      </c>
      <c r="GD41" s="210">
        <f t="shared" ca="1" si="9"/>
        <v>0</v>
      </c>
      <c r="GE41" s="210">
        <f t="shared" ca="1" si="9"/>
        <v>0</v>
      </c>
      <c r="GF41" s="210">
        <f t="shared" ca="1" si="9"/>
        <v>0</v>
      </c>
      <c r="GG41" s="210">
        <f t="shared" ca="1" si="9"/>
        <v>0</v>
      </c>
      <c r="GH41" s="210">
        <f t="shared" ca="1" si="9"/>
        <v>0</v>
      </c>
      <c r="GI41" s="210">
        <f t="shared" ca="1" si="9"/>
        <v>0</v>
      </c>
      <c r="GJ41" s="210">
        <f t="shared" ca="1" si="9"/>
        <v>0</v>
      </c>
      <c r="GK41" s="210">
        <f t="shared" ca="1" si="9"/>
        <v>0</v>
      </c>
      <c r="GL41" s="210">
        <f t="shared" ca="1" si="9"/>
        <v>0</v>
      </c>
      <c r="GM41" s="210">
        <f t="shared" ca="1" si="9"/>
        <v>0</v>
      </c>
      <c r="GN41" s="210">
        <f t="shared" ca="1" si="9"/>
        <v>0</v>
      </c>
      <c r="GO41" s="210">
        <f t="shared" ca="1" si="9"/>
        <v>0</v>
      </c>
      <c r="GP41" s="210">
        <f t="shared" ca="1" si="9"/>
        <v>0</v>
      </c>
      <c r="GQ41" s="210">
        <f t="shared" ca="1" si="9"/>
        <v>0</v>
      </c>
      <c r="GR41" s="210">
        <f ca="1">GR42</f>
        <v>1007837515.0298994</v>
      </c>
      <c r="GS41" s="209"/>
    </row>
    <row r="42" spans="1:201" s="133" customFormat="1" ht="15" customHeight="1" x14ac:dyDescent="0.7">
      <c r="A42" s="168" t="s">
        <v>273</v>
      </c>
      <c r="B42" s="169"/>
      <c r="C42" s="170"/>
      <c r="D42" s="171"/>
      <c r="E42" s="169"/>
      <c r="F42" s="170"/>
      <c r="G42" s="170">
        <f ca="1">SUM(I42:GQ42)</f>
        <v>1007837515.0298994</v>
      </c>
      <c r="H42" s="209"/>
      <c r="I42" s="209">
        <f ca="1">MIN(MAX(0,I9),$F$18-SUM(H$42:$H42))</f>
        <v>0</v>
      </c>
      <c r="J42" s="209">
        <f ca="1">MIN(MAX(0,J9),$F$18-SUM($H$42:I42))</f>
        <v>0</v>
      </c>
      <c r="K42" s="209">
        <f ca="1">MIN(MAX(0,K9),$F$18-SUM($H$42:J42))</f>
        <v>0</v>
      </c>
      <c r="L42" s="209">
        <f ca="1">MIN(MAX(0,L9),$F$18-SUM($H$42:K42))</f>
        <v>0</v>
      </c>
      <c r="M42" s="209">
        <f ca="1">MIN(MAX(0,M9),$F$18-SUM($H$42:L42))</f>
        <v>0</v>
      </c>
      <c r="N42" s="209">
        <f ca="1">MIN(MAX(0,N9),$F$18-SUM($H$42:M42))</f>
        <v>0</v>
      </c>
      <c r="O42" s="209">
        <f ca="1">MIN(MAX(0,O9),$F$18-SUM($H$42:N42))</f>
        <v>0</v>
      </c>
      <c r="P42" s="209">
        <f ca="1">MIN(MAX(0,P9),$F$18-SUM($H$42:O42))</f>
        <v>2503659.018536143</v>
      </c>
      <c r="Q42" s="209">
        <f ca="1">MIN(MAX(0,Q9),$F$18-SUM($H$42:P42))</f>
        <v>0</v>
      </c>
      <c r="R42" s="209">
        <f ca="1">MIN(MAX(0,R9),$F$18-SUM($H$42:Q42))</f>
        <v>0</v>
      </c>
      <c r="S42" s="209">
        <f ca="1">MIN(MAX(0,S9),$F$18-SUM($H$42:R42))</f>
        <v>6840108.8226193087</v>
      </c>
      <c r="T42" s="209">
        <f ca="1">MIN(MAX(0,T9),$F$18-SUM($H$42:S42))</f>
        <v>0</v>
      </c>
      <c r="U42" s="209">
        <f ca="1">MIN(MAX(0,U9),$F$18-SUM($H$42:T42))</f>
        <v>0</v>
      </c>
      <c r="V42" s="209">
        <f ca="1">MIN(MAX(0,V9),$F$18-SUM($H$42:U42))</f>
        <v>9437846.3032676484</v>
      </c>
      <c r="W42" s="209">
        <f ca="1">MIN(MAX(0,W9),$F$18-SUM($H$42:V42))</f>
        <v>0</v>
      </c>
      <c r="X42" s="209">
        <f ca="1">MIN(MAX(0,X9),$F$18-SUM($H$42:W42))</f>
        <v>0</v>
      </c>
      <c r="Y42" s="209">
        <f ca="1">MIN(MAX(0,Y9),$F$18-SUM($H$42:X42))</f>
        <v>11691773.617201325</v>
      </c>
      <c r="Z42" s="209">
        <f ca="1">MIN(MAX(0,Z9),$F$18-SUM($H$42:Y42))</f>
        <v>0</v>
      </c>
      <c r="AA42" s="209">
        <f ca="1">MIN(MAX(0,AA9),$F$18-SUM($H$42:Z42))</f>
        <v>0</v>
      </c>
      <c r="AB42" s="209">
        <f ca="1">MIN(MAX(0,AB9),$F$18-SUM($H$42:AA42))</f>
        <v>12362670.730824038</v>
      </c>
      <c r="AC42" s="209">
        <f ca="1">MIN(MAX(0,AC9),$F$18-SUM($H$42:AB42))</f>
        <v>0</v>
      </c>
      <c r="AD42" s="209">
        <f ca="1">MIN(MAX(0,AD9),$F$18-SUM($H$42:AC42))</f>
        <v>0</v>
      </c>
      <c r="AE42" s="209">
        <f ca="1">MIN(MAX(0,AE9),$F$18-SUM($H$42:AD42))</f>
        <v>14700542.86289157</v>
      </c>
      <c r="AF42" s="209">
        <f ca="1">MIN(MAX(0,AF9),$F$18-SUM($H$42:AE42))</f>
        <v>0</v>
      </c>
      <c r="AG42" s="209">
        <f ca="1">MIN(MAX(0,AG9),$F$18-SUM($H$42:AF42))</f>
        <v>0</v>
      </c>
      <c r="AH42" s="209">
        <f ca="1">MIN(MAX(0,AH9),$F$18-SUM($H$42:AG42))</f>
        <v>17474171.587062337</v>
      </c>
      <c r="AI42" s="209">
        <f ca="1">MIN(MAX(0,AI9),$F$18-SUM($H$42:AH42))</f>
        <v>0</v>
      </c>
      <c r="AJ42" s="209">
        <f ca="1">MIN(MAX(0,AJ9),$F$18-SUM($H$42:AI42))</f>
        <v>0</v>
      </c>
      <c r="AK42" s="209">
        <f ca="1">MIN(MAX(0,AK9),$F$18-SUM($H$42:AJ42))</f>
        <v>19868419.817985274</v>
      </c>
      <c r="AL42" s="209">
        <f ca="1">MIN(MAX(0,AL9),$F$18-SUM($H$42:AK42))</f>
        <v>0</v>
      </c>
      <c r="AM42" s="209">
        <f ca="1">MIN(MAX(0,AM9),$F$18-SUM($H$42:AL42))</f>
        <v>0</v>
      </c>
      <c r="AN42" s="209">
        <f ca="1">MIN(MAX(0,AN9),$F$18-SUM($H$42:AM42))</f>
        <v>21881977.69428904</v>
      </c>
      <c r="AO42" s="209">
        <f ca="1">MIN(MAX(0,AO9),$F$18-SUM($H$42:AN42))</f>
        <v>0</v>
      </c>
      <c r="AP42" s="209">
        <f ca="1">MIN(MAX(0,AP9),$F$18-SUM($H$42:AO42))</f>
        <v>0</v>
      </c>
      <c r="AQ42" s="209">
        <f ca="1">MIN(MAX(0,AQ9),$F$18-SUM($H$42:AP42))</f>
        <v>21450710.554289043</v>
      </c>
      <c r="AR42" s="209">
        <f ca="1">MIN(MAX(0,AR9),$F$18-SUM($H$42:AQ42))</f>
        <v>0</v>
      </c>
      <c r="AS42" s="209">
        <f ca="1">MIN(MAX(0,AS9),$F$18-SUM($H$42:AR42))</f>
        <v>0</v>
      </c>
      <c r="AT42" s="209">
        <f ca="1">MIN(MAX(0,AT9),$F$18-SUM($H$42:AS42))</f>
        <v>22014064.423046514</v>
      </c>
      <c r="AU42" s="209">
        <f ca="1">MIN(MAX(0,AU9),$F$18-SUM($H$42:AT42))</f>
        <v>0</v>
      </c>
      <c r="AV42" s="209">
        <f ca="1">MIN(MAX(0,AV9),$F$18-SUM($H$42:AU42))</f>
        <v>0</v>
      </c>
      <c r="AW42" s="209">
        <f ca="1">MIN(MAX(0,AW9),$F$18-SUM($H$42:AV42))</f>
        <v>22126103.35233584</v>
      </c>
      <c r="AX42" s="209">
        <f ca="1">MIN(MAX(0,AX9),$F$18-SUM($H$42:AW42))</f>
        <v>0</v>
      </c>
      <c r="AY42" s="209">
        <f ca="1">MIN(MAX(0,AY9),$F$18-SUM($H$42:AX42))</f>
        <v>0</v>
      </c>
      <c r="AZ42" s="209">
        <f ca="1">MIN(MAX(0,AZ9),$F$18-SUM($H$42:AY42))</f>
        <v>21387943.381980497</v>
      </c>
      <c r="BA42" s="209">
        <f ca="1">MIN(MAX(0,BA9),$F$18-SUM($H$42:AZ42))</f>
        <v>0</v>
      </c>
      <c r="BB42" s="209">
        <f ca="1">MIN(MAX(0,BB9),$F$18-SUM($H$42:BA42))</f>
        <v>0</v>
      </c>
      <c r="BC42" s="209">
        <f ca="1">MIN(MAX(0,BC9),$F$18-SUM($H$42:BB42))</f>
        <v>19846469.778479744</v>
      </c>
      <c r="BD42" s="209">
        <f ca="1">MIN(MAX(0,BD9),$F$18-SUM($H$42:BC42))</f>
        <v>0</v>
      </c>
      <c r="BE42" s="209">
        <f ca="1">MIN(MAX(0,BE9),$F$18-SUM($H$42:BD42))</f>
        <v>0</v>
      </c>
      <c r="BF42" s="209">
        <f ca="1">MIN(MAX(0,BF9),$F$18-SUM($H$42:BE42))</f>
        <v>20223018.845640469</v>
      </c>
      <c r="BG42" s="209">
        <f ca="1">MIN(MAX(0,BG9),$F$18-SUM($H$42:BF42))</f>
        <v>0</v>
      </c>
      <c r="BH42" s="209">
        <f ca="1">MIN(MAX(0,BH9),$F$18-SUM($H$42:BG42))</f>
        <v>0</v>
      </c>
      <c r="BI42" s="209">
        <f ca="1">MIN(MAX(0,BI9),$F$18-SUM($H$42:BH42))</f>
        <v>20590904.700846698</v>
      </c>
      <c r="BJ42" s="209">
        <f ca="1">MIN(MAX(0,BJ9),$F$18-SUM($H$42:BI42))</f>
        <v>0</v>
      </c>
      <c r="BK42" s="209">
        <f ca="1">MIN(MAX(0,BK9),$F$18-SUM($H$42:BJ42))</f>
        <v>0</v>
      </c>
      <c r="BL42" s="209">
        <f ca="1">MIN(MAX(0,BL9),$F$18-SUM($H$42:BK42))</f>
        <v>20503408.210797049</v>
      </c>
      <c r="BM42" s="209">
        <f ca="1">MIN(MAX(0,BM9),$F$18-SUM($H$42:BL42))</f>
        <v>0</v>
      </c>
      <c r="BN42" s="209">
        <f ca="1">MIN(MAX(0,BN9),$F$18-SUM($H$42:BM42))</f>
        <v>0</v>
      </c>
      <c r="BO42" s="209">
        <f ca="1">MIN(MAX(0,BO9),$F$18-SUM($H$42:BN42))</f>
        <v>20747857.387241945</v>
      </c>
      <c r="BP42" s="209">
        <f ca="1">MIN(MAX(0,BP9),$F$18-SUM($H$42:BO42))</f>
        <v>0</v>
      </c>
      <c r="BQ42" s="209">
        <f ca="1">MIN(MAX(0,BQ9),$F$18-SUM($H$42:BP42))</f>
        <v>0</v>
      </c>
      <c r="BR42" s="209">
        <f ca="1">MIN(MAX(0,BR9),$F$18-SUM($H$42:BQ42))</f>
        <v>21230277.443659049</v>
      </c>
      <c r="BS42" s="209">
        <f ca="1">MIN(MAX(0,BS9),$F$18-SUM($H$42:BR42))</f>
        <v>0</v>
      </c>
      <c r="BT42" s="209">
        <f ca="1">MIN(MAX(0,BT9),$F$18-SUM($H$42:BS42))</f>
        <v>0</v>
      </c>
      <c r="BU42" s="209">
        <f ca="1">MIN(MAX(0,BU9),$F$18-SUM($H$42:BT42))</f>
        <v>22049538.315158159</v>
      </c>
      <c r="BV42" s="209">
        <f ca="1">MIN(MAX(0,BV9),$F$18-SUM($H$42:BU42))</f>
        <v>0</v>
      </c>
      <c r="BW42" s="209">
        <f ca="1">MIN(MAX(0,BW9),$F$18-SUM($H$42:BV42))</f>
        <v>0</v>
      </c>
      <c r="BX42" s="209">
        <f ca="1">MIN(MAX(0,BX9),$F$18-SUM($H$42:BW42))</f>
        <v>21364754.165453721</v>
      </c>
      <c r="BY42" s="209">
        <f ca="1">MIN(MAX(0,BY9),$F$18-SUM($H$42:BX42))</f>
        <v>0</v>
      </c>
      <c r="BZ42" s="209">
        <f ca="1">MIN(MAX(0,BZ9),$F$18-SUM($H$42:BY42))</f>
        <v>0</v>
      </c>
      <c r="CA42" s="209">
        <f ca="1">MIN(MAX(0,CA9),$F$18-SUM($H$42:BZ42))</f>
        <v>21053167.737700023</v>
      </c>
      <c r="CB42" s="209">
        <f ca="1">MIN(MAX(0,CB9),$F$18-SUM($H$42:CA42))</f>
        <v>0</v>
      </c>
      <c r="CC42" s="209">
        <f ca="1">MIN(MAX(0,CC9),$F$18-SUM($H$42:CB42))</f>
        <v>0</v>
      </c>
      <c r="CD42" s="209">
        <f ca="1">MIN(MAX(0,CD9),$F$18-SUM($H$42:CC42))</f>
        <v>20995489.774357654</v>
      </c>
      <c r="CE42" s="209">
        <f ca="1">MIN(MAX(0,CE9),$F$18-SUM($H$42:CD42))</f>
        <v>0</v>
      </c>
      <c r="CF42" s="209">
        <f ca="1">MIN(MAX(0,CF9),$F$18-SUM($H$42:CE42))</f>
        <v>0</v>
      </c>
      <c r="CG42" s="209">
        <f ca="1">MIN(MAX(0,CG9),$F$18-SUM($H$42:CF42))</f>
        <v>21861635.123234216</v>
      </c>
      <c r="CH42" s="209">
        <f ca="1">MIN(MAX(0,CH9),$F$18-SUM($H$42:CG42))</f>
        <v>0</v>
      </c>
      <c r="CI42" s="209">
        <f ca="1">MIN(MAX(0,CI9),$F$18-SUM($H$42:CH42))</f>
        <v>0</v>
      </c>
      <c r="CJ42" s="209">
        <f ca="1">MIN(MAX(0,CJ9),$F$18-SUM($H$42:CI42))</f>
        <v>20955014.527605049</v>
      </c>
      <c r="CK42" s="209">
        <f ca="1">MIN(MAX(0,CK9),$F$18-SUM($H$42:CJ42))</f>
        <v>0</v>
      </c>
      <c r="CL42" s="209">
        <f ca="1">MIN(MAX(0,CL9),$F$18-SUM($H$42:CK42))</f>
        <v>0</v>
      </c>
      <c r="CM42" s="209">
        <f ca="1">MIN(MAX(0,CM9),$F$18-SUM($H$42:CL42))</f>
        <v>20089707.162800774</v>
      </c>
      <c r="CN42" s="209">
        <f ca="1">MIN(MAX(0,CN9),$F$18-SUM($H$42:CM42))</f>
        <v>0</v>
      </c>
      <c r="CO42" s="209">
        <f ca="1">MIN(MAX(0,CO9),$F$18-SUM($H$42:CN42))</f>
        <v>0</v>
      </c>
      <c r="CP42" s="209">
        <f ca="1">MIN(MAX(0,CP9),$F$18-SUM($H$42:CO42))</f>
        <v>20296140.904303312</v>
      </c>
      <c r="CQ42" s="209">
        <f ca="1">MIN(MAX(0,CQ9),$F$18-SUM($H$42:CP42))</f>
        <v>0</v>
      </c>
      <c r="CR42" s="209">
        <f ca="1">MIN(MAX(0,CR9),$F$18-SUM($H$42:CQ42))</f>
        <v>0</v>
      </c>
      <c r="CS42" s="209">
        <f ca="1">MIN(MAX(0,CS9),$F$18-SUM($H$42:CR42))</f>
        <v>20101252.609646037</v>
      </c>
      <c r="CT42" s="209">
        <f ca="1">MIN(MAX(0,CT9),$F$18-SUM($H$42:CS42))</f>
        <v>0</v>
      </c>
      <c r="CU42" s="209">
        <f ca="1">MIN(MAX(0,CU9),$F$18-SUM($H$42:CT42))</f>
        <v>0</v>
      </c>
      <c r="CV42" s="209">
        <f ca="1">MIN(MAX(0,CV9),$F$18-SUM($H$42:CU42))</f>
        <v>20635717.616641343</v>
      </c>
      <c r="CW42" s="209">
        <f ca="1">MIN(MAX(0,CW9),$F$18-SUM($H$42:CV42))</f>
        <v>0</v>
      </c>
      <c r="CX42" s="209">
        <f ca="1">MIN(MAX(0,CX9),$F$18-SUM($H$42:CW42))</f>
        <v>0</v>
      </c>
      <c r="CY42" s="209">
        <f ca="1">MIN(MAX(0,CY9),$F$18-SUM($H$42:CX42))</f>
        <v>18947281.723927677</v>
      </c>
      <c r="CZ42" s="209">
        <f ca="1">MIN(MAX(0,CZ9),$F$18-SUM($H$42:CY42))</f>
        <v>0</v>
      </c>
      <c r="DA42" s="209">
        <f ca="1">MIN(MAX(0,DA9),$F$18-SUM($H$42:CZ42))</f>
        <v>0</v>
      </c>
      <c r="DB42" s="209">
        <f ca="1">MIN(MAX(0,DB9),$F$18-SUM($H$42:DA42))</f>
        <v>19603663.29809257</v>
      </c>
      <c r="DC42" s="209">
        <f ca="1">MIN(MAX(0,DC9),$F$18-SUM($H$42:DB42))</f>
        <v>0</v>
      </c>
      <c r="DD42" s="209">
        <f ca="1">MIN(MAX(0,DD9),$F$18-SUM($H$42:DC42))</f>
        <v>0</v>
      </c>
      <c r="DE42" s="209">
        <f ca="1">MIN(MAX(0,DE9),$F$18-SUM($H$42:DD42))</f>
        <v>20272076.72219862</v>
      </c>
      <c r="DF42" s="209">
        <f ca="1">MIN(MAX(0,DF9),$F$18-SUM($H$42:DE42))</f>
        <v>0</v>
      </c>
      <c r="DG42" s="209">
        <f ca="1">MIN(MAX(0,DG9),$F$18-SUM($H$42:DF42))</f>
        <v>0</v>
      </c>
      <c r="DH42" s="209">
        <f ca="1">MIN(MAX(0,DH9),$F$18-SUM($H$42:DG42))</f>
        <v>22273276.825063925</v>
      </c>
      <c r="DI42" s="209">
        <f ca="1">MIN(MAX(0,DI9),$F$18-SUM($H$42:DH42))</f>
        <v>0</v>
      </c>
      <c r="DJ42" s="209">
        <f ca="1">MIN(MAX(0,DJ9),$F$18-SUM($H$42:DI42))</f>
        <v>0</v>
      </c>
      <c r="DK42" s="209">
        <f ca="1">MIN(MAX(0,DK9),$F$18-SUM($H$42:DJ42))</f>
        <v>19749899.528948508</v>
      </c>
      <c r="DL42" s="209">
        <f ca="1">MIN(MAX(0,DL9),$F$18-SUM($H$42:DK42))</f>
        <v>0</v>
      </c>
      <c r="DM42" s="209">
        <f ca="1">MIN(MAX(0,DM9),$F$18-SUM($H$42:DL42))</f>
        <v>0</v>
      </c>
      <c r="DN42" s="209">
        <f ca="1">MIN(MAX(0,DN9),$F$18-SUM($H$42:DM42))</f>
        <v>19657641.660848346</v>
      </c>
      <c r="DO42" s="209">
        <f ca="1">MIN(MAX(0,DO9),$F$18-SUM($H$42:DN42))</f>
        <v>0</v>
      </c>
      <c r="DP42" s="209">
        <f ca="1">MIN(MAX(0,DP9),$F$18-SUM($H$42:DO42))</f>
        <v>0</v>
      </c>
      <c r="DQ42" s="209">
        <f ca="1">MIN(MAX(0,DQ9),$F$18-SUM($H$42:DP42))</f>
        <v>351049328.80092561</v>
      </c>
      <c r="DR42" s="209">
        <f ca="1">MIN(MAX(0,DR9),$F$18-SUM($H$42:DQ42))</f>
        <v>0</v>
      </c>
      <c r="DS42" s="209">
        <f ca="1">MIN(MAX(0,DS9),$F$18-SUM($H$42:DR42))</f>
        <v>0</v>
      </c>
      <c r="DT42" s="209">
        <f ca="1">MIN(MAX(0,DT9),$F$18-SUM($H$42:DS42))</f>
        <v>0</v>
      </c>
      <c r="DU42" s="209">
        <f ca="1">MIN(MAX(0,DU9),$F$18-SUM($H$42:DT42))</f>
        <v>0</v>
      </c>
      <c r="DV42" s="209">
        <f ca="1">MIN(MAX(0,DV9),$F$18-SUM($H$42:DU42))</f>
        <v>0</v>
      </c>
      <c r="DW42" s="209">
        <f ca="1">MIN(MAX(0,DW9),$F$18-SUM($H$42:DV42))</f>
        <v>0</v>
      </c>
      <c r="DX42" s="209">
        <f ca="1">MIN(MAX(0,DX9),$F$18-SUM($H$42:DW42))</f>
        <v>0</v>
      </c>
      <c r="DY42" s="209">
        <f ca="1">MIN(MAX(0,DY9),$F$18-SUM($H$42:DX42))</f>
        <v>0</v>
      </c>
      <c r="DZ42" s="209">
        <f ca="1">MIN(MAX(0,DZ9),$F$18-SUM($H$42:DY42))</f>
        <v>0</v>
      </c>
      <c r="EA42" s="209">
        <f ca="1">MIN(MAX(0,EA9),$F$18-SUM($H$42:DZ42))</f>
        <v>0</v>
      </c>
      <c r="EB42" s="209">
        <f ca="1">MIN(MAX(0,EB9),$F$18-SUM($H$42:EA42))</f>
        <v>0</v>
      </c>
      <c r="EC42" s="209">
        <f ca="1">MIN(MAX(0,EC9),$F$18-SUM($H$42:EB42))</f>
        <v>0</v>
      </c>
      <c r="ED42" s="209">
        <f ca="1">MIN(MAX(0,ED9),$F$18-SUM($H$42:EC42))</f>
        <v>0</v>
      </c>
      <c r="EE42" s="209">
        <f ca="1">MIN(MAX(0,EE9),$F$18-SUM($H$42:ED42))</f>
        <v>0</v>
      </c>
      <c r="EF42" s="209">
        <f ca="1">MIN(MAX(0,EF9),$F$18-SUM($H$42:EE42))</f>
        <v>0</v>
      </c>
      <c r="EG42" s="209">
        <f ca="1">MIN(MAX(0,EG9),$F$18-SUM($H$42:EF42))</f>
        <v>0</v>
      </c>
      <c r="EH42" s="209">
        <f ca="1">MIN(MAX(0,EH9),$F$18-SUM($H$42:EG42))</f>
        <v>0</v>
      </c>
      <c r="EI42" s="209">
        <f ca="1">MIN(MAX(0,EI9),$F$18-SUM($H$42:EH42))</f>
        <v>0</v>
      </c>
      <c r="EJ42" s="209">
        <f ca="1">MIN(MAX(0,EJ9),$F$18-SUM($H$42:EI42))</f>
        <v>0</v>
      </c>
      <c r="EK42" s="209">
        <f ca="1">MIN(MAX(0,EK9),$F$18-SUM($H$42:EJ42))</f>
        <v>0</v>
      </c>
      <c r="EL42" s="209">
        <f ca="1">MIN(MAX(0,EL9),$F$18-SUM($H$42:EK42))</f>
        <v>0</v>
      </c>
      <c r="EM42" s="209">
        <f ca="1">MIN(MAX(0,EM9),$F$18-SUM($H$42:EL42))</f>
        <v>0</v>
      </c>
      <c r="EN42" s="209">
        <f ca="1">MIN(MAX(0,EN9),$F$18-SUM($H$42:EM42))</f>
        <v>0</v>
      </c>
      <c r="EO42" s="209">
        <f ca="1">MIN(MAX(0,EO9),$F$18-SUM($H$42:EN42))</f>
        <v>0</v>
      </c>
      <c r="EP42" s="209">
        <f ca="1">MIN(MAX(0,EP9),$F$18-SUM($H$42:EO42))</f>
        <v>0</v>
      </c>
      <c r="EQ42" s="209">
        <f ca="1">MIN(MAX(0,EQ9),$F$18-SUM($H$42:EP42))</f>
        <v>0</v>
      </c>
      <c r="ER42" s="209">
        <f ca="1">MIN(MAX(0,ER9),$F$18-SUM($H$42:EQ42))</f>
        <v>0</v>
      </c>
      <c r="ES42" s="209">
        <f ca="1">MIN(MAX(0,ES9),$F$18-SUM($H$42:ER42))</f>
        <v>0</v>
      </c>
      <c r="ET42" s="209">
        <f ca="1">MIN(MAX(0,ET9),$F$18-SUM($H$42:ES42))</f>
        <v>0</v>
      </c>
      <c r="EU42" s="209">
        <f ca="1">MIN(MAX(0,EU9),$F$18-SUM($H$42:ET42))</f>
        <v>0</v>
      </c>
      <c r="EV42" s="209">
        <f ca="1">MIN(MAX(0,EV9),$F$18-SUM($H$42:EU42))</f>
        <v>0</v>
      </c>
      <c r="EW42" s="209">
        <f ca="1">MIN(MAX(0,EW9),$F$18-SUM($H$42:EV42))</f>
        <v>0</v>
      </c>
      <c r="EX42" s="209">
        <f ca="1">MIN(MAX(0,EX9),$F$18-SUM($H$42:EW42))</f>
        <v>0</v>
      </c>
      <c r="EY42" s="209">
        <f ca="1">MIN(MAX(0,EY9),$F$18-SUM($H$42:EX42))</f>
        <v>0</v>
      </c>
      <c r="EZ42" s="209">
        <f ca="1">MIN(MAX(0,EZ9),$F$18-SUM($H$42:EY42))</f>
        <v>0</v>
      </c>
      <c r="FA42" s="209">
        <f ca="1">MIN(MAX(0,FA9),$F$18-SUM($H$42:EZ42))</f>
        <v>0</v>
      </c>
      <c r="FB42" s="209">
        <f ca="1">MIN(MAX(0,FB9),$F$18-SUM($H$42:FA42))</f>
        <v>0</v>
      </c>
      <c r="FC42" s="209">
        <f ca="1">MIN(MAX(0,FC9),$F$18-SUM($H$42:FB42))</f>
        <v>0</v>
      </c>
      <c r="FD42" s="209">
        <f ca="1">MIN(MAX(0,FD9),$F$18-SUM($H$42:FC42))</f>
        <v>0</v>
      </c>
      <c r="FE42" s="209">
        <f ca="1">MIN(MAX(0,FE9),$F$18-SUM($H$42:FD42))</f>
        <v>0</v>
      </c>
      <c r="FF42" s="209">
        <f ca="1">MIN(MAX(0,FF9),$F$18-SUM($H$42:FE42))</f>
        <v>0</v>
      </c>
      <c r="FG42" s="209">
        <f ca="1">MIN(MAX(0,FG9),$F$18-SUM($H$42:FF42))</f>
        <v>0</v>
      </c>
      <c r="FH42" s="209">
        <f ca="1">MIN(MAX(0,FH9),$F$18-SUM($H$42:FG42))</f>
        <v>0</v>
      </c>
      <c r="FI42" s="209">
        <f ca="1">MIN(MAX(0,FI9),$F$18-SUM($H$42:FH42))</f>
        <v>0</v>
      </c>
      <c r="FJ42" s="209">
        <f ca="1">MIN(MAX(0,FJ9),$F$18-SUM($H$42:FI42))</f>
        <v>0</v>
      </c>
      <c r="FK42" s="209">
        <f ca="1">MIN(MAX(0,FK9),$F$18-SUM($H$42:FJ42))</f>
        <v>0</v>
      </c>
      <c r="FL42" s="209">
        <f ca="1">MIN(MAX(0,FL9),$F$18-SUM($H$42:FK42))</f>
        <v>0</v>
      </c>
      <c r="FM42" s="209">
        <f ca="1">MIN(MAX(0,FM9),$F$18-SUM($H$42:FL42))</f>
        <v>0</v>
      </c>
      <c r="FN42" s="209">
        <f ca="1">MIN(MAX(0,FN9),$F$18-SUM($H$42:FM42))</f>
        <v>0</v>
      </c>
      <c r="FO42" s="209">
        <f ca="1">MIN(MAX(0,FO9),$F$18-SUM($H$42:FN42))</f>
        <v>0</v>
      </c>
      <c r="FP42" s="209">
        <f ca="1">MIN(MAX(0,FP9),$F$18-SUM($H$42:FO42))</f>
        <v>0</v>
      </c>
      <c r="FQ42" s="209">
        <f ca="1">MIN(MAX(0,FQ9),$F$18-SUM($H$42:FP42))</f>
        <v>0</v>
      </c>
      <c r="FR42" s="209">
        <f ca="1">MIN(MAX(0,FR9),$F$18-SUM($H$42:FQ42))</f>
        <v>0</v>
      </c>
      <c r="FS42" s="209">
        <f ca="1">MIN(MAX(0,FS9),$F$18-SUM($H$42:FR42))</f>
        <v>0</v>
      </c>
      <c r="FT42" s="209">
        <f ca="1">MIN(MAX(0,FT9),$F$18-SUM($H$42:FS42))</f>
        <v>0</v>
      </c>
      <c r="FU42" s="209">
        <f ca="1">MIN(MAX(0,FU9),$F$18-SUM($H$42:FT42))</f>
        <v>0</v>
      </c>
      <c r="FV42" s="209">
        <f ca="1">MIN(MAX(0,FV9),$F$18-SUM($H$42:FU42))</f>
        <v>0</v>
      </c>
      <c r="FW42" s="209">
        <f ca="1">MIN(MAX(0,FW9),$F$18-SUM($H$42:FV42))</f>
        <v>0</v>
      </c>
      <c r="FX42" s="209">
        <f ca="1">MIN(MAX(0,FX9),$F$18-SUM($H$42:FW42))</f>
        <v>0</v>
      </c>
      <c r="FY42" s="209">
        <f ca="1">MIN(MAX(0,FY9),$F$18-SUM($H$42:FX42))</f>
        <v>0</v>
      </c>
      <c r="FZ42" s="209">
        <f ca="1">MIN(MAX(0,FZ9),$F$18-SUM($H$42:FY42))</f>
        <v>0</v>
      </c>
      <c r="GA42" s="209">
        <f ca="1">MIN(MAX(0,GA9),$F$18-SUM($H$42:FZ42))</f>
        <v>0</v>
      </c>
      <c r="GB42" s="209">
        <f ca="1">MIN(MAX(0,GB9),$F$18-SUM($H$42:GA42))</f>
        <v>0</v>
      </c>
      <c r="GC42" s="209">
        <f ca="1">MIN(MAX(0,GC9),$F$18-SUM($H$42:GB42))</f>
        <v>0</v>
      </c>
      <c r="GD42" s="209">
        <f ca="1">MIN(MAX(0,GD9),$F$18-SUM($H$42:GC42))</f>
        <v>0</v>
      </c>
      <c r="GE42" s="209">
        <f ca="1">MIN(MAX(0,GE9),$F$18-SUM($H$42:GD42))</f>
        <v>0</v>
      </c>
      <c r="GF42" s="209">
        <f ca="1">MIN(MAX(0,GF9),$F$18-SUM($H$42:GE42))</f>
        <v>0</v>
      </c>
      <c r="GG42" s="209">
        <f ca="1">MIN(MAX(0,GG9),$F$18-SUM($H$42:GF42))</f>
        <v>0</v>
      </c>
      <c r="GH42" s="209">
        <f ca="1">MIN(MAX(0,GH9),$F$18-SUM($H$42:GG42))</f>
        <v>0</v>
      </c>
      <c r="GI42" s="209">
        <f ca="1">MIN(MAX(0,GI9),$F$18-SUM($H$42:GH42))</f>
        <v>0</v>
      </c>
      <c r="GJ42" s="209">
        <f ca="1">MIN(MAX(0,GJ9),$F$18-SUM($H$42:GI42))</f>
        <v>0</v>
      </c>
      <c r="GK42" s="209">
        <f ca="1">MIN(MAX(0,GK9),$F$18-SUM($H$42:GJ42))</f>
        <v>0</v>
      </c>
      <c r="GL42" s="209">
        <f ca="1">MIN(MAX(0,GL9),$F$18-SUM($H$42:GK42))</f>
        <v>0</v>
      </c>
      <c r="GM42" s="209">
        <f ca="1">MIN(MAX(0,GM9),$F$18-SUM($H$42:GL42))</f>
        <v>0</v>
      </c>
      <c r="GN42" s="209">
        <f ca="1">MIN(MAX(0,GN9),$F$18-SUM($H$42:GM42))</f>
        <v>0</v>
      </c>
      <c r="GO42" s="209">
        <f ca="1">MIN(MAX(0,GO9),$F$18-SUM($H$42:GN42))</f>
        <v>0</v>
      </c>
      <c r="GP42" s="209">
        <f ca="1">MIN(MAX(0,GP9),$F$18-SUM($H$42:GO42))</f>
        <v>0</v>
      </c>
      <c r="GQ42" s="209">
        <f ca="1">MIN(MAX(0,GQ9),$F$18-SUM($H$42:GP42))</f>
        <v>0</v>
      </c>
      <c r="GR42" s="209">
        <f ca="1">SUM(I42:GQ42)</f>
        <v>1007837515.0298994</v>
      </c>
      <c r="GS42" s="209"/>
    </row>
    <row r="43" spans="1:201" s="133" customFormat="1" x14ac:dyDescent="0.7">
      <c r="A43" s="211" t="str">
        <f>"Limited Partners' "&amp;TEXT($B$27,"0%")&amp;";"</f>
        <v>Limited Partners' 100%;</v>
      </c>
      <c r="B43" s="169"/>
      <c r="C43" s="170"/>
      <c r="D43" s="171"/>
      <c r="E43" s="169"/>
      <c r="F43" s="169"/>
      <c r="G43" s="170">
        <f ca="1">SUM(I43:GQ43)</f>
        <v>1007837515.0298994</v>
      </c>
      <c r="H43" s="209"/>
      <c r="I43" s="209">
        <f t="shared" ref="I43:BT43" ca="1" si="10">I42*$B$27</f>
        <v>0</v>
      </c>
      <c r="J43" s="209">
        <f t="shared" ca="1" si="10"/>
        <v>0</v>
      </c>
      <c r="K43" s="209">
        <f t="shared" ca="1" si="10"/>
        <v>0</v>
      </c>
      <c r="L43" s="209">
        <f t="shared" ca="1" si="10"/>
        <v>0</v>
      </c>
      <c r="M43" s="209">
        <f t="shared" ca="1" si="10"/>
        <v>0</v>
      </c>
      <c r="N43" s="209">
        <f t="shared" ca="1" si="10"/>
        <v>0</v>
      </c>
      <c r="O43" s="209">
        <f t="shared" ca="1" si="10"/>
        <v>0</v>
      </c>
      <c r="P43" s="209">
        <f t="shared" ca="1" si="10"/>
        <v>2503659.018536143</v>
      </c>
      <c r="Q43" s="209">
        <f t="shared" ca="1" si="10"/>
        <v>0</v>
      </c>
      <c r="R43" s="209">
        <f t="shared" ca="1" si="10"/>
        <v>0</v>
      </c>
      <c r="S43" s="209">
        <f t="shared" ca="1" si="10"/>
        <v>6840108.8226193087</v>
      </c>
      <c r="T43" s="209">
        <f t="shared" ca="1" si="10"/>
        <v>0</v>
      </c>
      <c r="U43" s="209">
        <f t="shared" ca="1" si="10"/>
        <v>0</v>
      </c>
      <c r="V43" s="209">
        <f t="shared" ca="1" si="10"/>
        <v>9437846.3032676484</v>
      </c>
      <c r="W43" s="209">
        <f t="shared" ca="1" si="10"/>
        <v>0</v>
      </c>
      <c r="X43" s="209">
        <f t="shared" ca="1" si="10"/>
        <v>0</v>
      </c>
      <c r="Y43" s="209">
        <f t="shared" ca="1" si="10"/>
        <v>11691773.617201325</v>
      </c>
      <c r="Z43" s="209">
        <f t="shared" ca="1" si="10"/>
        <v>0</v>
      </c>
      <c r="AA43" s="209">
        <f t="shared" ca="1" si="10"/>
        <v>0</v>
      </c>
      <c r="AB43" s="209">
        <f t="shared" ca="1" si="10"/>
        <v>12362670.730824038</v>
      </c>
      <c r="AC43" s="209">
        <f t="shared" ca="1" si="10"/>
        <v>0</v>
      </c>
      <c r="AD43" s="209">
        <f t="shared" ca="1" si="10"/>
        <v>0</v>
      </c>
      <c r="AE43" s="209">
        <f t="shared" ca="1" si="10"/>
        <v>14700542.86289157</v>
      </c>
      <c r="AF43" s="209">
        <f t="shared" ca="1" si="10"/>
        <v>0</v>
      </c>
      <c r="AG43" s="209">
        <f t="shared" ca="1" si="10"/>
        <v>0</v>
      </c>
      <c r="AH43" s="209">
        <f t="shared" ca="1" si="10"/>
        <v>17474171.587062337</v>
      </c>
      <c r="AI43" s="209">
        <f t="shared" ca="1" si="10"/>
        <v>0</v>
      </c>
      <c r="AJ43" s="209">
        <f t="shared" ca="1" si="10"/>
        <v>0</v>
      </c>
      <c r="AK43" s="209">
        <f t="shared" ca="1" si="10"/>
        <v>19868419.817985274</v>
      </c>
      <c r="AL43" s="209">
        <f t="shared" ca="1" si="10"/>
        <v>0</v>
      </c>
      <c r="AM43" s="209">
        <f t="shared" ca="1" si="10"/>
        <v>0</v>
      </c>
      <c r="AN43" s="209">
        <f t="shared" ca="1" si="10"/>
        <v>21881977.69428904</v>
      </c>
      <c r="AO43" s="209">
        <f t="shared" ca="1" si="10"/>
        <v>0</v>
      </c>
      <c r="AP43" s="209">
        <f t="shared" ca="1" si="10"/>
        <v>0</v>
      </c>
      <c r="AQ43" s="209">
        <f t="shared" ca="1" si="10"/>
        <v>21450710.554289043</v>
      </c>
      <c r="AR43" s="209">
        <f t="shared" ca="1" si="10"/>
        <v>0</v>
      </c>
      <c r="AS43" s="209">
        <f t="shared" ca="1" si="10"/>
        <v>0</v>
      </c>
      <c r="AT43" s="209">
        <f t="shared" ca="1" si="10"/>
        <v>22014064.423046514</v>
      </c>
      <c r="AU43" s="209">
        <f t="shared" ca="1" si="10"/>
        <v>0</v>
      </c>
      <c r="AV43" s="209">
        <f t="shared" ca="1" si="10"/>
        <v>0</v>
      </c>
      <c r="AW43" s="209">
        <f t="shared" ca="1" si="10"/>
        <v>22126103.35233584</v>
      </c>
      <c r="AX43" s="209">
        <f t="shared" ca="1" si="10"/>
        <v>0</v>
      </c>
      <c r="AY43" s="209">
        <f t="shared" ca="1" si="10"/>
        <v>0</v>
      </c>
      <c r="AZ43" s="209">
        <f t="shared" ca="1" si="10"/>
        <v>21387943.381980497</v>
      </c>
      <c r="BA43" s="209">
        <f t="shared" ca="1" si="10"/>
        <v>0</v>
      </c>
      <c r="BB43" s="209">
        <f t="shared" ca="1" si="10"/>
        <v>0</v>
      </c>
      <c r="BC43" s="209">
        <f t="shared" ca="1" si="10"/>
        <v>19846469.778479744</v>
      </c>
      <c r="BD43" s="209">
        <f t="shared" ca="1" si="10"/>
        <v>0</v>
      </c>
      <c r="BE43" s="209">
        <f t="shared" ca="1" si="10"/>
        <v>0</v>
      </c>
      <c r="BF43" s="209">
        <f t="shared" ca="1" si="10"/>
        <v>20223018.845640469</v>
      </c>
      <c r="BG43" s="209">
        <f t="shared" ca="1" si="10"/>
        <v>0</v>
      </c>
      <c r="BH43" s="209">
        <f t="shared" ca="1" si="10"/>
        <v>0</v>
      </c>
      <c r="BI43" s="209">
        <f t="shared" ca="1" si="10"/>
        <v>20590904.700846698</v>
      </c>
      <c r="BJ43" s="209">
        <f t="shared" ca="1" si="10"/>
        <v>0</v>
      </c>
      <c r="BK43" s="209">
        <f t="shared" ca="1" si="10"/>
        <v>0</v>
      </c>
      <c r="BL43" s="209">
        <f t="shared" ca="1" si="10"/>
        <v>20503408.210797049</v>
      </c>
      <c r="BM43" s="209">
        <f t="shared" ca="1" si="10"/>
        <v>0</v>
      </c>
      <c r="BN43" s="209">
        <f t="shared" ca="1" si="10"/>
        <v>0</v>
      </c>
      <c r="BO43" s="209">
        <f t="shared" ca="1" si="10"/>
        <v>20747857.387241945</v>
      </c>
      <c r="BP43" s="209">
        <f t="shared" ca="1" si="10"/>
        <v>0</v>
      </c>
      <c r="BQ43" s="209">
        <f t="shared" ca="1" si="10"/>
        <v>0</v>
      </c>
      <c r="BR43" s="209">
        <f t="shared" ca="1" si="10"/>
        <v>21230277.443659049</v>
      </c>
      <c r="BS43" s="209">
        <f t="shared" ca="1" si="10"/>
        <v>0</v>
      </c>
      <c r="BT43" s="209">
        <f t="shared" ca="1" si="10"/>
        <v>0</v>
      </c>
      <c r="BU43" s="209">
        <f t="shared" ref="BU43:EF43" ca="1" si="11">BU42*$B$27</f>
        <v>22049538.315158159</v>
      </c>
      <c r="BV43" s="209">
        <f t="shared" ca="1" si="11"/>
        <v>0</v>
      </c>
      <c r="BW43" s="209">
        <f t="shared" ca="1" si="11"/>
        <v>0</v>
      </c>
      <c r="BX43" s="209">
        <f t="shared" ca="1" si="11"/>
        <v>21364754.165453721</v>
      </c>
      <c r="BY43" s="209">
        <f t="shared" ca="1" si="11"/>
        <v>0</v>
      </c>
      <c r="BZ43" s="209">
        <f t="shared" ca="1" si="11"/>
        <v>0</v>
      </c>
      <c r="CA43" s="209">
        <f t="shared" ca="1" si="11"/>
        <v>21053167.737700023</v>
      </c>
      <c r="CB43" s="209">
        <f t="shared" ca="1" si="11"/>
        <v>0</v>
      </c>
      <c r="CC43" s="209">
        <f t="shared" ca="1" si="11"/>
        <v>0</v>
      </c>
      <c r="CD43" s="209">
        <f t="shared" ca="1" si="11"/>
        <v>20995489.774357654</v>
      </c>
      <c r="CE43" s="209">
        <f t="shared" ca="1" si="11"/>
        <v>0</v>
      </c>
      <c r="CF43" s="209">
        <f t="shared" ca="1" si="11"/>
        <v>0</v>
      </c>
      <c r="CG43" s="209">
        <f t="shared" ca="1" si="11"/>
        <v>21861635.123234216</v>
      </c>
      <c r="CH43" s="209">
        <f t="shared" ca="1" si="11"/>
        <v>0</v>
      </c>
      <c r="CI43" s="209">
        <f t="shared" ca="1" si="11"/>
        <v>0</v>
      </c>
      <c r="CJ43" s="209">
        <f t="shared" ca="1" si="11"/>
        <v>20955014.527605049</v>
      </c>
      <c r="CK43" s="209">
        <f t="shared" ca="1" si="11"/>
        <v>0</v>
      </c>
      <c r="CL43" s="209">
        <f t="shared" ca="1" si="11"/>
        <v>0</v>
      </c>
      <c r="CM43" s="209">
        <f t="shared" ca="1" si="11"/>
        <v>20089707.162800774</v>
      </c>
      <c r="CN43" s="209">
        <f t="shared" ca="1" si="11"/>
        <v>0</v>
      </c>
      <c r="CO43" s="209">
        <f t="shared" ca="1" si="11"/>
        <v>0</v>
      </c>
      <c r="CP43" s="209">
        <f t="shared" ca="1" si="11"/>
        <v>20296140.904303312</v>
      </c>
      <c r="CQ43" s="209">
        <f t="shared" ca="1" si="11"/>
        <v>0</v>
      </c>
      <c r="CR43" s="209">
        <f t="shared" ca="1" si="11"/>
        <v>0</v>
      </c>
      <c r="CS43" s="209">
        <f t="shared" ca="1" si="11"/>
        <v>20101252.609646037</v>
      </c>
      <c r="CT43" s="209">
        <f t="shared" ca="1" si="11"/>
        <v>0</v>
      </c>
      <c r="CU43" s="209">
        <f t="shared" ca="1" si="11"/>
        <v>0</v>
      </c>
      <c r="CV43" s="209">
        <f t="shared" ca="1" si="11"/>
        <v>20635717.616641343</v>
      </c>
      <c r="CW43" s="209">
        <f t="shared" ca="1" si="11"/>
        <v>0</v>
      </c>
      <c r="CX43" s="209">
        <f t="shared" ca="1" si="11"/>
        <v>0</v>
      </c>
      <c r="CY43" s="209">
        <f t="shared" ca="1" si="11"/>
        <v>18947281.723927677</v>
      </c>
      <c r="CZ43" s="209">
        <f t="shared" ca="1" si="11"/>
        <v>0</v>
      </c>
      <c r="DA43" s="209">
        <f t="shared" ca="1" si="11"/>
        <v>0</v>
      </c>
      <c r="DB43" s="209">
        <f t="shared" ca="1" si="11"/>
        <v>19603663.29809257</v>
      </c>
      <c r="DC43" s="209">
        <f t="shared" ca="1" si="11"/>
        <v>0</v>
      </c>
      <c r="DD43" s="209">
        <f t="shared" ca="1" si="11"/>
        <v>0</v>
      </c>
      <c r="DE43" s="209">
        <f t="shared" ca="1" si="11"/>
        <v>20272076.72219862</v>
      </c>
      <c r="DF43" s="209">
        <f t="shared" ca="1" si="11"/>
        <v>0</v>
      </c>
      <c r="DG43" s="209">
        <f t="shared" ca="1" si="11"/>
        <v>0</v>
      </c>
      <c r="DH43" s="209">
        <f t="shared" ca="1" si="11"/>
        <v>22273276.825063925</v>
      </c>
      <c r="DI43" s="209">
        <f t="shared" ca="1" si="11"/>
        <v>0</v>
      </c>
      <c r="DJ43" s="209">
        <f t="shared" ca="1" si="11"/>
        <v>0</v>
      </c>
      <c r="DK43" s="209">
        <f t="shared" ca="1" si="11"/>
        <v>19749899.528948508</v>
      </c>
      <c r="DL43" s="209">
        <f t="shared" ca="1" si="11"/>
        <v>0</v>
      </c>
      <c r="DM43" s="209">
        <f t="shared" ca="1" si="11"/>
        <v>0</v>
      </c>
      <c r="DN43" s="209">
        <f t="shared" ca="1" si="11"/>
        <v>19657641.660848346</v>
      </c>
      <c r="DO43" s="209">
        <f t="shared" ca="1" si="11"/>
        <v>0</v>
      </c>
      <c r="DP43" s="209">
        <f t="shared" ca="1" si="11"/>
        <v>0</v>
      </c>
      <c r="DQ43" s="209">
        <f t="shared" ca="1" si="11"/>
        <v>351049328.80092561</v>
      </c>
      <c r="DR43" s="209">
        <f t="shared" ca="1" si="11"/>
        <v>0</v>
      </c>
      <c r="DS43" s="209">
        <f t="shared" ca="1" si="11"/>
        <v>0</v>
      </c>
      <c r="DT43" s="209">
        <f t="shared" ca="1" si="11"/>
        <v>0</v>
      </c>
      <c r="DU43" s="209">
        <f t="shared" ca="1" si="11"/>
        <v>0</v>
      </c>
      <c r="DV43" s="209">
        <f t="shared" ca="1" si="11"/>
        <v>0</v>
      </c>
      <c r="DW43" s="209">
        <f t="shared" ca="1" si="11"/>
        <v>0</v>
      </c>
      <c r="DX43" s="209">
        <f t="shared" ca="1" si="11"/>
        <v>0</v>
      </c>
      <c r="DY43" s="209">
        <f t="shared" ca="1" si="11"/>
        <v>0</v>
      </c>
      <c r="DZ43" s="209">
        <f t="shared" ca="1" si="11"/>
        <v>0</v>
      </c>
      <c r="EA43" s="209">
        <f t="shared" ca="1" si="11"/>
        <v>0</v>
      </c>
      <c r="EB43" s="209">
        <f t="shared" ca="1" si="11"/>
        <v>0</v>
      </c>
      <c r="EC43" s="209">
        <f t="shared" ca="1" si="11"/>
        <v>0</v>
      </c>
      <c r="ED43" s="209">
        <f t="shared" ca="1" si="11"/>
        <v>0</v>
      </c>
      <c r="EE43" s="209">
        <f t="shared" ca="1" si="11"/>
        <v>0</v>
      </c>
      <c r="EF43" s="209">
        <f t="shared" ca="1" si="11"/>
        <v>0</v>
      </c>
      <c r="EG43" s="209">
        <f t="shared" ref="EG43:GQ43" ca="1" si="12">EG42*$B$27</f>
        <v>0</v>
      </c>
      <c r="EH43" s="209">
        <f t="shared" ca="1" si="12"/>
        <v>0</v>
      </c>
      <c r="EI43" s="209">
        <f t="shared" ca="1" si="12"/>
        <v>0</v>
      </c>
      <c r="EJ43" s="209">
        <f t="shared" ca="1" si="12"/>
        <v>0</v>
      </c>
      <c r="EK43" s="209">
        <f t="shared" ca="1" si="12"/>
        <v>0</v>
      </c>
      <c r="EL43" s="209">
        <f t="shared" ca="1" si="12"/>
        <v>0</v>
      </c>
      <c r="EM43" s="209">
        <f t="shared" ca="1" si="12"/>
        <v>0</v>
      </c>
      <c r="EN43" s="209">
        <f t="shared" ca="1" si="12"/>
        <v>0</v>
      </c>
      <c r="EO43" s="209">
        <f t="shared" ca="1" si="12"/>
        <v>0</v>
      </c>
      <c r="EP43" s="209">
        <f t="shared" ca="1" si="12"/>
        <v>0</v>
      </c>
      <c r="EQ43" s="209">
        <f t="shared" ca="1" si="12"/>
        <v>0</v>
      </c>
      <c r="ER43" s="209">
        <f t="shared" ca="1" si="12"/>
        <v>0</v>
      </c>
      <c r="ES43" s="209">
        <f t="shared" ca="1" si="12"/>
        <v>0</v>
      </c>
      <c r="ET43" s="209">
        <f t="shared" ca="1" si="12"/>
        <v>0</v>
      </c>
      <c r="EU43" s="209">
        <f t="shared" ca="1" si="12"/>
        <v>0</v>
      </c>
      <c r="EV43" s="209">
        <f t="shared" ca="1" si="12"/>
        <v>0</v>
      </c>
      <c r="EW43" s="209">
        <f t="shared" ca="1" si="12"/>
        <v>0</v>
      </c>
      <c r="EX43" s="209">
        <f t="shared" ca="1" si="12"/>
        <v>0</v>
      </c>
      <c r="EY43" s="209">
        <f t="shared" ca="1" si="12"/>
        <v>0</v>
      </c>
      <c r="EZ43" s="209">
        <f t="shared" ca="1" si="12"/>
        <v>0</v>
      </c>
      <c r="FA43" s="209">
        <f t="shared" ca="1" si="12"/>
        <v>0</v>
      </c>
      <c r="FB43" s="209">
        <f t="shared" ca="1" si="12"/>
        <v>0</v>
      </c>
      <c r="FC43" s="209">
        <f t="shared" ca="1" si="12"/>
        <v>0</v>
      </c>
      <c r="FD43" s="209">
        <f t="shared" ca="1" si="12"/>
        <v>0</v>
      </c>
      <c r="FE43" s="209">
        <f t="shared" ca="1" si="12"/>
        <v>0</v>
      </c>
      <c r="FF43" s="209">
        <f t="shared" ca="1" si="12"/>
        <v>0</v>
      </c>
      <c r="FG43" s="209">
        <f t="shared" ca="1" si="12"/>
        <v>0</v>
      </c>
      <c r="FH43" s="209">
        <f t="shared" ca="1" si="12"/>
        <v>0</v>
      </c>
      <c r="FI43" s="209">
        <f t="shared" ca="1" si="12"/>
        <v>0</v>
      </c>
      <c r="FJ43" s="209">
        <f t="shared" ca="1" si="12"/>
        <v>0</v>
      </c>
      <c r="FK43" s="209">
        <f t="shared" ca="1" si="12"/>
        <v>0</v>
      </c>
      <c r="FL43" s="209">
        <f t="shared" ca="1" si="12"/>
        <v>0</v>
      </c>
      <c r="FM43" s="209">
        <f t="shared" ca="1" si="12"/>
        <v>0</v>
      </c>
      <c r="FN43" s="209">
        <f t="shared" ca="1" si="12"/>
        <v>0</v>
      </c>
      <c r="FO43" s="209">
        <f t="shared" ca="1" si="12"/>
        <v>0</v>
      </c>
      <c r="FP43" s="209">
        <f t="shared" ca="1" si="12"/>
        <v>0</v>
      </c>
      <c r="FQ43" s="209">
        <f t="shared" ca="1" si="12"/>
        <v>0</v>
      </c>
      <c r="FR43" s="209">
        <f t="shared" ca="1" si="12"/>
        <v>0</v>
      </c>
      <c r="FS43" s="209">
        <f t="shared" ca="1" si="12"/>
        <v>0</v>
      </c>
      <c r="FT43" s="209">
        <f t="shared" ca="1" si="12"/>
        <v>0</v>
      </c>
      <c r="FU43" s="209">
        <f t="shared" ca="1" si="12"/>
        <v>0</v>
      </c>
      <c r="FV43" s="209">
        <f t="shared" ca="1" si="12"/>
        <v>0</v>
      </c>
      <c r="FW43" s="209">
        <f t="shared" ca="1" si="12"/>
        <v>0</v>
      </c>
      <c r="FX43" s="209">
        <f t="shared" ca="1" si="12"/>
        <v>0</v>
      </c>
      <c r="FY43" s="209">
        <f t="shared" ca="1" si="12"/>
        <v>0</v>
      </c>
      <c r="FZ43" s="209">
        <f t="shared" ca="1" si="12"/>
        <v>0</v>
      </c>
      <c r="GA43" s="209">
        <f t="shared" ca="1" si="12"/>
        <v>0</v>
      </c>
      <c r="GB43" s="209">
        <f t="shared" ca="1" si="12"/>
        <v>0</v>
      </c>
      <c r="GC43" s="209">
        <f t="shared" ca="1" si="12"/>
        <v>0</v>
      </c>
      <c r="GD43" s="209">
        <f t="shared" ca="1" si="12"/>
        <v>0</v>
      </c>
      <c r="GE43" s="209">
        <f t="shared" ca="1" si="12"/>
        <v>0</v>
      </c>
      <c r="GF43" s="209">
        <f t="shared" ca="1" si="12"/>
        <v>0</v>
      </c>
      <c r="GG43" s="209">
        <f t="shared" ca="1" si="12"/>
        <v>0</v>
      </c>
      <c r="GH43" s="209">
        <f t="shared" ca="1" si="12"/>
        <v>0</v>
      </c>
      <c r="GI43" s="209">
        <f t="shared" ca="1" si="12"/>
        <v>0</v>
      </c>
      <c r="GJ43" s="209">
        <f t="shared" ca="1" si="12"/>
        <v>0</v>
      </c>
      <c r="GK43" s="209">
        <f t="shared" ca="1" si="12"/>
        <v>0</v>
      </c>
      <c r="GL43" s="209">
        <f t="shared" ca="1" si="12"/>
        <v>0</v>
      </c>
      <c r="GM43" s="209">
        <f t="shared" ca="1" si="12"/>
        <v>0</v>
      </c>
      <c r="GN43" s="209">
        <f t="shared" ca="1" si="12"/>
        <v>0</v>
      </c>
      <c r="GO43" s="209">
        <f t="shared" ca="1" si="12"/>
        <v>0</v>
      </c>
      <c r="GP43" s="209">
        <f t="shared" ca="1" si="12"/>
        <v>0</v>
      </c>
      <c r="GQ43" s="209">
        <f t="shared" ca="1" si="12"/>
        <v>0</v>
      </c>
      <c r="GR43" s="209">
        <f ca="1">SUM(I43:GQ43)</f>
        <v>1007837515.0298994</v>
      </c>
      <c r="GS43" s="209"/>
    </row>
    <row r="44" spans="1:201" s="133" customFormat="1" x14ac:dyDescent="0.7">
      <c r="A44" s="211" t="str">
        <f>"General Partners' "&amp;TEXT($C$27,"0%")&amp;";"</f>
        <v>General Partners' 0%;</v>
      </c>
      <c r="B44" s="169"/>
      <c r="C44" s="170"/>
      <c r="D44" s="171"/>
      <c r="E44" s="169"/>
      <c r="F44" s="169"/>
      <c r="G44" s="170">
        <f ca="1">SUM(I44:GQ44)</f>
        <v>0</v>
      </c>
      <c r="H44" s="209"/>
      <c r="I44" s="212">
        <f t="shared" ref="I44:BT44" ca="1" si="13">I42*$C$27</f>
        <v>0</v>
      </c>
      <c r="J44" s="212">
        <f t="shared" ca="1" si="13"/>
        <v>0</v>
      </c>
      <c r="K44" s="212">
        <f t="shared" ca="1" si="13"/>
        <v>0</v>
      </c>
      <c r="L44" s="212">
        <f t="shared" ca="1" si="13"/>
        <v>0</v>
      </c>
      <c r="M44" s="212">
        <f t="shared" ca="1" si="13"/>
        <v>0</v>
      </c>
      <c r="N44" s="212">
        <f t="shared" ca="1" si="13"/>
        <v>0</v>
      </c>
      <c r="O44" s="212">
        <f t="shared" ca="1" si="13"/>
        <v>0</v>
      </c>
      <c r="P44" s="212">
        <f t="shared" ca="1" si="13"/>
        <v>0</v>
      </c>
      <c r="Q44" s="212">
        <f t="shared" ca="1" si="13"/>
        <v>0</v>
      </c>
      <c r="R44" s="212">
        <f t="shared" ca="1" si="13"/>
        <v>0</v>
      </c>
      <c r="S44" s="212">
        <f t="shared" ca="1" si="13"/>
        <v>0</v>
      </c>
      <c r="T44" s="212">
        <f t="shared" ca="1" si="13"/>
        <v>0</v>
      </c>
      <c r="U44" s="212">
        <f t="shared" ca="1" si="13"/>
        <v>0</v>
      </c>
      <c r="V44" s="212">
        <f t="shared" ca="1" si="13"/>
        <v>0</v>
      </c>
      <c r="W44" s="212">
        <f t="shared" ca="1" si="13"/>
        <v>0</v>
      </c>
      <c r="X44" s="212">
        <f t="shared" ca="1" si="13"/>
        <v>0</v>
      </c>
      <c r="Y44" s="212">
        <f t="shared" ca="1" si="13"/>
        <v>0</v>
      </c>
      <c r="Z44" s="212">
        <f t="shared" ca="1" si="13"/>
        <v>0</v>
      </c>
      <c r="AA44" s="212">
        <f t="shared" ca="1" si="13"/>
        <v>0</v>
      </c>
      <c r="AB44" s="212">
        <f t="shared" ca="1" si="13"/>
        <v>0</v>
      </c>
      <c r="AC44" s="212">
        <f t="shared" ca="1" si="13"/>
        <v>0</v>
      </c>
      <c r="AD44" s="212">
        <f t="shared" ca="1" si="13"/>
        <v>0</v>
      </c>
      <c r="AE44" s="212">
        <f t="shared" ca="1" si="13"/>
        <v>0</v>
      </c>
      <c r="AF44" s="212">
        <f t="shared" ca="1" si="13"/>
        <v>0</v>
      </c>
      <c r="AG44" s="212">
        <f t="shared" ca="1" si="13"/>
        <v>0</v>
      </c>
      <c r="AH44" s="212">
        <f t="shared" ca="1" si="13"/>
        <v>0</v>
      </c>
      <c r="AI44" s="212">
        <f t="shared" ca="1" si="13"/>
        <v>0</v>
      </c>
      <c r="AJ44" s="212">
        <f t="shared" ca="1" si="13"/>
        <v>0</v>
      </c>
      <c r="AK44" s="212">
        <f t="shared" ca="1" si="13"/>
        <v>0</v>
      </c>
      <c r="AL44" s="212">
        <f t="shared" ca="1" si="13"/>
        <v>0</v>
      </c>
      <c r="AM44" s="212">
        <f t="shared" ca="1" si="13"/>
        <v>0</v>
      </c>
      <c r="AN44" s="212">
        <f t="shared" ca="1" si="13"/>
        <v>0</v>
      </c>
      <c r="AO44" s="212">
        <f t="shared" ca="1" si="13"/>
        <v>0</v>
      </c>
      <c r="AP44" s="212">
        <f t="shared" ca="1" si="13"/>
        <v>0</v>
      </c>
      <c r="AQ44" s="212">
        <f t="shared" ca="1" si="13"/>
        <v>0</v>
      </c>
      <c r="AR44" s="212">
        <f t="shared" ca="1" si="13"/>
        <v>0</v>
      </c>
      <c r="AS44" s="212">
        <f t="shared" ca="1" si="13"/>
        <v>0</v>
      </c>
      <c r="AT44" s="212">
        <f t="shared" ca="1" si="13"/>
        <v>0</v>
      </c>
      <c r="AU44" s="212">
        <f t="shared" ca="1" si="13"/>
        <v>0</v>
      </c>
      <c r="AV44" s="212">
        <f t="shared" ca="1" si="13"/>
        <v>0</v>
      </c>
      <c r="AW44" s="212">
        <f t="shared" ca="1" si="13"/>
        <v>0</v>
      </c>
      <c r="AX44" s="212">
        <f t="shared" ca="1" si="13"/>
        <v>0</v>
      </c>
      <c r="AY44" s="212">
        <f t="shared" ca="1" si="13"/>
        <v>0</v>
      </c>
      <c r="AZ44" s="212">
        <f t="shared" ca="1" si="13"/>
        <v>0</v>
      </c>
      <c r="BA44" s="212">
        <f t="shared" ca="1" si="13"/>
        <v>0</v>
      </c>
      <c r="BB44" s="212">
        <f t="shared" ca="1" si="13"/>
        <v>0</v>
      </c>
      <c r="BC44" s="212">
        <f t="shared" ca="1" si="13"/>
        <v>0</v>
      </c>
      <c r="BD44" s="212">
        <f t="shared" ca="1" si="13"/>
        <v>0</v>
      </c>
      <c r="BE44" s="212">
        <f t="shared" ca="1" si="13"/>
        <v>0</v>
      </c>
      <c r="BF44" s="212">
        <f t="shared" ca="1" si="13"/>
        <v>0</v>
      </c>
      <c r="BG44" s="212">
        <f t="shared" ca="1" si="13"/>
        <v>0</v>
      </c>
      <c r="BH44" s="212">
        <f t="shared" ca="1" si="13"/>
        <v>0</v>
      </c>
      <c r="BI44" s="212">
        <f t="shared" ca="1" si="13"/>
        <v>0</v>
      </c>
      <c r="BJ44" s="212">
        <f t="shared" ca="1" si="13"/>
        <v>0</v>
      </c>
      <c r="BK44" s="212">
        <f t="shared" ca="1" si="13"/>
        <v>0</v>
      </c>
      <c r="BL44" s="212">
        <f t="shared" ca="1" si="13"/>
        <v>0</v>
      </c>
      <c r="BM44" s="212">
        <f t="shared" ca="1" si="13"/>
        <v>0</v>
      </c>
      <c r="BN44" s="212">
        <f t="shared" ca="1" si="13"/>
        <v>0</v>
      </c>
      <c r="BO44" s="212">
        <f t="shared" ca="1" si="13"/>
        <v>0</v>
      </c>
      <c r="BP44" s="212">
        <f t="shared" ca="1" si="13"/>
        <v>0</v>
      </c>
      <c r="BQ44" s="212">
        <f t="shared" ca="1" si="13"/>
        <v>0</v>
      </c>
      <c r="BR44" s="212">
        <f t="shared" ca="1" si="13"/>
        <v>0</v>
      </c>
      <c r="BS44" s="212">
        <f t="shared" ca="1" si="13"/>
        <v>0</v>
      </c>
      <c r="BT44" s="212">
        <f t="shared" ca="1" si="13"/>
        <v>0</v>
      </c>
      <c r="BU44" s="212">
        <f t="shared" ref="BU44:EF44" ca="1" si="14">BU42*$C$27</f>
        <v>0</v>
      </c>
      <c r="BV44" s="212">
        <f t="shared" ca="1" si="14"/>
        <v>0</v>
      </c>
      <c r="BW44" s="212">
        <f t="shared" ca="1" si="14"/>
        <v>0</v>
      </c>
      <c r="BX44" s="212">
        <f t="shared" ca="1" si="14"/>
        <v>0</v>
      </c>
      <c r="BY44" s="212">
        <f t="shared" ca="1" si="14"/>
        <v>0</v>
      </c>
      <c r="BZ44" s="212">
        <f t="shared" ca="1" si="14"/>
        <v>0</v>
      </c>
      <c r="CA44" s="212">
        <f t="shared" ca="1" si="14"/>
        <v>0</v>
      </c>
      <c r="CB44" s="212">
        <f t="shared" ca="1" si="14"/>
        <v>0</v>
      </c>
      <c r="CC44" s="212">
        <f t="shared" ca="1" si="14"/>
        <v>0</v>
      </c>
      <c r="CD44" s="212">
        <f t="shared" ca="1" si="14"/>
        <v>0</v>
      </c>
      <c r="CE44" s="212">
        <f t="shared" ca="1" si="14"/>
        <v>0</v>
      </c>
      <c r="CF44" s="212">
        <f t="shared" ca="1" si="14"/>
        <v>0</v>
      </c>
      <c r="CG44" s="212">
        <f t="shared" ca="1" si="14"/>
        <v>0</v>
      </c>
      <c r="CH44" s="212">
        <f t="shared" ca="1" si="14"/>
        <v>0</v>
      </c>
      <c r="CI44" s="212">
        <f t="shared" ca="1" si="14"/>
        <v>0</v>
      </c>
      <c r="CJ44" s="212">
        <f t="shared" ca="1" si="14"/>
        <v>0</v>
      </c>
      <c r="CK44" s="212">
        <f t="shared" ca="1" si="14"/>
        <v>0</v>
      </c>
      <c r="CL44" s="212">
        <f t="shared" ca="1" si="14"/>
        <v>0</v>
      </c>
      <c r="CM44" s="212">
        <f t="shared" ca="1" si="14"/>
        <v>0</v>
      </c>
      <c r="CN44" s="212">
        <f t="shared" ca="1" si="14"/>
        <v>0</v>
      </c>
      <c r="CO44" s="212">
        <f t="shared" ca="1" si="14"/>
        <v>0</v>
      </c>
      <c r="CP44" s="212">
        <f t="shared" ca="1" si="14"/>
        <v>0</v>
      </c>
      <c r="CQ44" s="212">
        <f t="shared" ca="1" si="14"/>
        <v>0</v>
      </c>
      <c r="CR44" s="212">
        <f t="shared" ca="1" si="14"/>
        <v>0</v>
      </c>
      <c r="CS44" s="212">
        <f t="shared" ca="1" si="14"/>
        <v>0</v>
      </c>
      <c r="CT44" s="212">
        <f t="shared" ca="1" si="14"/>
        <v>0</v>
      </c>
      <c r="CU44" s="212">
        <f t="shared" ca="1" si="14"/>
        <v>0</v>
      </c>
      <c r="CV44" s="212">
        <f t="shared" ca="1" si="14"/>
        <v>0</v>
      </c>
      <c r="CW44" s="212">
        <f t="shared" ca="1" si="14"/>
        <v>0</v>
      </c>
      <c r="CX44" s="212">
        <f t="shared" ca="1" si="14"/>
        <v>0</v>
      </c>
      <c r="CY44" s="212">
        <f t="shared" ca="1" si="14"/>
        <v>0</v>
      </c>
      <c r="CZ44" s="212">
        <f t="shared" ca="1" si="14"/>
        <v>0</v>
      </c>
      <c r="DA44" s="212">
        <f t="shared" ca="1" si="14"/>
        <v>0</v>
      </c>
      <c r="DB44" s="212">
        <f t="shared" ca="1" si="14"/>
        <v>0</v>
      </c>
      <c r="DC44" s="212">
        <f t="shared" ca="1" si="14"/>
        <v>0</v>
      </c>
      <c r="DD44" s="212">
        <f t="shared" ca="1" si="14"/>
        <v>0</v>
      </c>
      <c r="DE44" s="212">
        <f t="shared" ca="1" si="14"/>
        <v>0</v>
      </c>
      <c r="DF44" s="212">
        <f t="shared" ca="1" si="14"/>
        <v>0</v>
      </c>
      <c r="DG44" s="212">
        <f t="shared" ca="1" si="14"/>
        <v>0</v>
      </c>
      <c r="DH44" s="212">
        <f t="shared" ca="1" si="14"/>
        <v>0</v>
      </c>
      <c r="DI44" s="212">
        <f t="shared" ca="1" si="14"/>
        <v>0</v>
      </c>
      <c r="DJ44" s="212">
        <f t="shared" ca="1" si="14"/>
        <v>0</v>
      </c>
      <c r="DK44" s="212">
        <f t="shared" ca="1" si="14"/>
        <v>0</v>
      </c>
      <c r="DL44" s="212">
        <f t="shared" ca="1" si="14"/>
        <v>0</v>
      </c>
      <c r="DM44" s="212">
        <f t="shared" ca="1" si="14"/>
        <v>0</v>
      </c>
      <c r="DN44" s="212">
        <f t="shared" ca="1" si="14"/>
        <v>0</v>
      </c>
      <c r="DO44" s="212">
        <f t="shared" ca="1" si="14"/>
        <v>0</v>
      </c>
      <c r="DP44" s="212">
        <f t="shared" ca="1" si="14"/>
        <v>0</v>
      </c>
      <c r="DQ44" s="212">
        <f t="shared" ca="1" si="14"/>
        <v>0</v>
      </c>
      <c r="DR44" s="212">
        <f t="shared" ca="1" si="14"/>
        <v>0</v>
      </c>
      <c r="DS44" s="212">
        <f t="shared" ca="1" si="14"/>
        <v>0</v>
      </c>
      <c r="DT44" s="212">
        <f t="shared" ca="1" si="14"/>
        <v>0</v>
      </c>
      <c r="DU44" s="212">
        <f t="shared" ca="1" si="14"/>
        <v>0</v>
      </c>
      <c r="DV44" s="212">
        <f t="shared" ca="1" si="14"/>
        <v>0</v>
      </c>
      <c r="DW44" s="212">
        <f t="shared" ca="1" si="14"/>
        <v>0</v>
      </c>
      <c r="DX44" s="212">
        <f t="shared" ca="1" si="14"/>
        <v>0</v>
      </c>
      <c r="DY44" s="212">
        <f t="shared" ca="1" si="14"/>
        <v>0</v>
      </c>
      <c r="DZ44" s="212">
        <f t="shared" ca="1" si="14"/>
        <v>0</v>
      </c>
      <c r="EA44" s="212">
        <f t="shared" ca="1" si="14"/>
        <v>0</v>
      </c>
      <c r="EB44" s="212">
        <f t="shared" ca="1" si="14"/>
        <v>0</v>
      </c>
      <c r="EC44" s="212">
        <f t="shared" ca="1" si="14"/>
        <v>0</v>
      </c>
      <c r="ED44" s="212">
        <f t="shared" ca="1" si="14"/>
        <v>0</v>
      </c>
      <c r="EE44" s="212">
        <f t="shared" ca="1" si="14"/>
        <v>0</v>
      </c>
      <c r="EF44" s="212">
        <f t="shared" ca="1" si="14"/>
        <v>0</v>
      </c>
      <c r="EG44" s="212">
        <f t="shared" ref="EG44:GQ44" ca="1" si="15">EG42*$C$27</f>
        <v>0</v>
      </c>
      <c r="EH44" s="212">
        <f t="shared" ca="1" si="15"/>
        <v>0</v>
      </c>
      <c r="EI44" s="212">
        <f t="shared" ca="1" si="15"/>
        <v>0</v>
      </c>
      <c r="EJ44" s="212">
        <f t="shared" ca="1" si="15"/>
        <v>0</v>
      </c>
      <c r="EK44" s="212">
        <f t="shared" ca="1" si="15"/>
        <v>0</v>
      </c>
      <c r="EL44" s="212">
        <f t="shared" ca="1" si="15"/>
        <v>0</v>
      </c>
      <c r="EM44" s="212">
        <f t="shared" ca="1" si="15"/>
        <v>0</v>
      </c>
      <c r="EN44" s="212">
        <f t="shared" ca="1" si="15"/>
        <v>0</v>
      </c>
      <c r="EO44" s="212">
        <f t="shared" ca="1" si="15"/>
        <v>0</v>
      </c>
      <c r="EP44" s="212">
        <f t="shared" ca="1" si="15"/>
        <v>0</v>
      </c>
      <c r="EQ44" s="212">
        <f t="shared" ca="1" si="15"/>
        <v>0</v>
      </c>
      <c r="ER44" s="212">
        <f t="shared" ca="1" si="15"/>
        <v>0</v>
      </c>
      <c r="ES44" s="212">
        <f t="shared" ca="1" si="15"/>
        <v>0</v>
      </c>
      <c r="ET44" s="212">
        <f t="shared" ca="1" si="15"/>
        <v>0</v>
      </c>
      <c r="EU44" s="212">
        <f t="shared" ca="1" si="15"/>
        <v>0</v>
      </c>
      <c r="EV44" s="212">
        <f t="shared" ca="1" si="15"/>
        <v>0</v>
      </c>
      <c r="EW44" s="212">
        <f t="shared" ca="1" si="15"/>
        <v>0</v>
      </c>
      <c r="EX44" s="212">
        <f t="shared" ca="1" si="15"/>
        <v>0</v>
      </c>
      <c r="EY44" s="212">
        <f t="shared" ca="1" si="15"/>
        <v>0</v>
      </c>
      <c r="EZ44" s="212">
        <f t="shared" ca="1" si="15"/>
        <v>0</v>
      </c>
      <c r="FA44" s="212">
        <f t="shared" ca="1" si="15"/>
        <v>0</v>
      </c>
      <c r="FB44" s="212">
        <f t="shared" ca="1" si="15"/>
        <v>0</v>
      </c>
      <c r="FC44" s="212">
        <f t="shared" ca="1" si="15"/>
        <v>0</v>
      </c>
      <c r="FD44" s="212">
        <f t="shared" ca="1" si="15"/>
        <v>0</v>
      </c>
      <c r="FE44" s="212">
        <f t="shared" ca="1" si="15"/>
        <v>0</v>
      </c>
      <c r="FF44" s="212">
        <f t="shared" ca="1" si="15"/>
        <v>0</v>
      </c>
      <c r="FG44" s="212">
        <f t="shared" ca="1" si="15"/>
        <v>0</v>
      </c>
      <c r="FH44" s="212">
        <f t="shared" ca="1" si="15"/>
        <v>0</v>
      </c>
      <c r="FI44" s="212">
        <f t="shared" ca="1" si="15"/>
        <v>0</v>
      </c>
      <c r="FJ44" s="212">
        <f t="shared" ca="1" si="15"/>
        <v>0</v>
      </c>
      <c r="FK44" s="212">
        <f t="shared" ca="1" si="15"/>
        <v>0</v>
      </c>
      <c r="FL44" s="212">
        <f t="shared" ca="1" si="15"/>
        <v>0</v>
      </c>
      <c r="FM44" s="212">
        <f t="shared" ca="1" si="15"/>
        <v>0</v>
      </c>
      <c r="FN44" s="212">
        <f t="shared" ca="1" si="15"/>
        <v>0</v>
      </c>
      <c r="FO44" s="212">
        <f t="shared" ca="1" si="15"/>
        <v>0</v>
      </c>
      <c r="FP44" s="212">
        <f t="shared" ca="1" si="15"/>
        <v>0</v>
      </c>
      <c r="FQ44" s="212">
        <f t="shared" ca="1" si="15"/>
        <v>0</v>
      </c>
      <c r="FR44" s="212">
        <f t="shared" ca="1" si="15"/>
        <v>0</v>
      </c>
      <c r="FS44" s="212">
        <f t="shared" ca="1" si="15"/>
        <v>0</v>
      </c>
      <c r="FT44" s="212">
        <f t="shared" ca="1" si="15"/>
        <v>0</v>
      </c>
      <c r="FU44" s="212">
        <f t="shared" ca="1" si="15"/>
        <v>0</v>
      </c>
      <c r="FV44" s="212">
        <f t="shared" ca="1" si="15"/>
        <v>0</v>
      </c>
      <c r="FW44" s="212">
        <f t="shared" ca="1" si="15"/>
        <v>0</v>
      </c>
      <c r="FX44" s="212">
        <f t="shared" ca="1" si="15"/>
        <v>0</v>
      </c>
      <c r="FY44" s="212">
        <f t="shared" ca="1" si="15"/>
        <v>0</v>
      </c>
      <c r="FZ44" s="212">
        <f t="shared" ca="1" si="15"/>
        <v>0</v>
      </c>
      <c r="GA44" s="212">
        <f t="shared" ca="1" si="15"/>
        <v>0</v>
      </c>
      <c r="GB44" s="212">
        <f t="shared" ca="1" si="15"/>
        <v>0</v>
      </c>
      <c r="GC44" s="212">
        <f t="shared" ca="1" si="15"/>
        <v>0</v>
      </c>
      <c r="GD44" s="212">
        <f t="shared" ca="1" si="15"/>
        <v>0</v>
      </c>
      <c r="GE44" s="212">
        <f t="shared" ca="1" si="15"/>
        <v>0</v>
      </c>
      <c r="GF44" s="212">
        <f t="shared" ca="1" si="15"/>
        <v>0</v>
      </c>
      <c r="GG44" s="212">
        <f t="shared" ca="1" si="15"/>
        <v>0</v>
      </c>
      <c r="GH44" s="212">
        <f t="shared" ca="1" si="15"/>
        <v>0</v>
      </c>
      <c r="GI44" s="212">
        <f t="shared" ca="1" si="15"/>
        <v>0</v>
      </c>
      <c r="GJ44" s="212">
        <f t="shared" ca="1" si="15"/>
        <v>0</v>
      </c>
      <c r="GK44" s="212">
        <f t="shared" ca="1" si="15"/>
        <v>0</v>
      </c>
      <c r="GL44" s="212">
        <f t="shared" ca="1" si="15"/>
        <v>0</v>
      </c>
      <c r="GM44" s="212">
        <f t="shared" ca="1" si="15"/>
        <v>0</v>
      </c>
      <c r="GN44" s="212">
        <f t="shared" ca="1" si="15"/>
        <v>0</v>
      </c>
      <c r="GO44" s="212">
        <f t="shared" ca="1" si="15"/>
        <v>0</v>
      </c>
      <c r="GP44" s="212">
        <f t="shared" ca="1" si="15"/>
        <v>0</v>
      </c>
      <c r="GQ44" s="212">
        <f t="shared" ca="1" si="15"/>
        <v>0</v>
      </c>
      <c r="GR44" s="212">
        <f ca="1">SUM(I44:GQ44)</f>
        <v>0</v>
      </c>
      <c r="GS44" s="209"/>
    </row>
    <row r="45" spans="1:201" s="133" customFormat="1" x14ac:dyDescent="0.7">
      <c r="A45" s="168" t="s">
        <v>274</v>
      </c>
      <c r="B45" s="169" t="s">
        <v>275</v>
      </c>
      <c r="C45" s="170">
        <f ca="1">G9-G$42-G$45</f>
        <v>0</v>
      </c>
      <c r="D45" s="171"/>
      <c r="E45" s="170"/>
      <c r="F45" s="170"/>
      <c r="G45" s="170">
        <f ca="1">SUM(I45:GQ45)</f>
        <v>605689065.06356573</v>
      </c>
      <c r="H45" s="209"/>
      <c r="I45" s="209">
        <f t="shared" ref="I45:BT45" ca="1" si="16">I9-I42</f>
        <v>0</v>
      </c>
      <c r="J45" s="209">
        <f t="shared" ca="1" si="16"/>
        <v>0</v>
      </c>
      <c r="K45" s="209">
        <f t="shared" ca="1" si="16"/>
        <v>0</v>
      </c>
      <c r="L45" s="209">
        <f t="shared" ca="1" si="16"/>
        <v>0</v>
      </c>
      <c r="M45" s="209">
        <f t="shared" ca="1" si="16"/>
        <v>0</v>
      </c>
      <c r="N45" s="209">
        <f t="shared" ca="1" si="16"/>
        <v>0</v>
      </c>
      <c r="O45" s="209">
        <f t="shared" ca="1" si="16"/>
        <v>0</v>
      </c>
      <c r="P45" s="209">
        <f t="shared" ca="1" si="16"/>
        <v>0</v>
      </c>
      <c r="Q45" s="209">
        <f t="shared" ca="1" si="16"/>
        <v>0</v>
      </c>
      <c r="R45" s="209">
        <f t="shared" ca="1" si="16"/>
        <v>0</v>
      </c>
      <c r="S45" s="209">
        <f t="shared" ca="1" si="16"/>
        <v>0</v>
      </c>
      <c r="T45" s="209">
        <f t="shared" ca="1" si="16"/>
        <v>0</v>
      </c>
      <c r="U45" s="209">
        <f t="shared" ca="1" si="16"/>
        <v>0</v>
      </c>
      <c r="V45" s="209">
        <f t="shared" ca="1" si="16"/>
        <v>0</v>
      </c>
      <c r="W45" s="209">
        <f t="shared" ca="1" si="16"/>
        <v>0</v>
      </c>
      <c r="X45" s="209">
        <f t="shared" ca="1" si="16"/>
        <v>0</v>
      </c>
      <c r="Y45" s="209">
        <f t="shared" ca="1" si="16"/>
        <v>0</v>
      </c>
      <c r="Z45" s="209">
        <f t="shared" ca="1" si="16"/>
        <v>0</v>
      </c>
      <c r="AA45" s="209">
        <f t="shared" ca="1" si="16"/>
        <v>0</v>
      </c>
      <c r="AB45" s="209">
        <f t="shared" ca="1" si="16"/>
        <v>0</v>
      </c>
      <c r="AC45" s="209">
        <f t="shared" ca="1" si="16"/>
        <v>0</v>
      </c>
      <c r="AD45" s="209">
        <f t="shared" ca="1" si="16"/>
        <v>0</v>
      </c>
      <c r="AE45" s="209">
        <f t="shared" ca="1" si="16"/>
        <v>0</v>
      </c>
      <c r="AF45" s="209">
        <f t="shared" ca="1" si="16"/>
        <v>0</v>
      </c>
      <c r="AG45" s="209">
        <f t="shared" ca="1" si="16"/>
        <v>0</v>
      </c>
      <c r="AH45" s="209">
        <f t="shared" ca="1" si="16"/>
        <v>0</v>
      </c>
      <c r="AI45" s="209">
        <f t="shared" ca="1" si="16"/>
        <v>0</v>
      </c>
      <c r="AJ45" s="209">
        <f t="shared" ca="1" si="16"/>
        <v>0</v>
      </c>
      <c r="AK45" s="209">
        <f t="shared" ca="1" si="16"/>
        <v>0</v>
      </c>
      <c r="AL45" s="209">
        <f t="shared" ca="1" si="16"/>
        <v>0</v>
      </c>
      <c r="AM45" s="209">
        <f t="shared" ca="1" si="16"/>
        <v>0</v>
      </c>
      <c r="AN45" s="209">
        <f t="shared" ca="1" si="16"/>
        <v>0</v>
      </c>
      <c r="AO45" s="209">
        <f t="shared" ca="1" si="16"/>
        <v>0</v>
      </c>
      <c r="AP45" s="209">
        <f t="shared" ca="1" si="16"/>
        <v>0</v>
      </c>
      <c r="AQ45" s="209">
        <f t="shared" ca="1" si="16"/>
        <v>0</v>
      </c>
      <c r="AR45" s="209">
        <f t="shared" ca="1" si="16"/>
        <v>0</v>
      </c>
      <c r="AS45" s="209">
        <f t="shared" ca="1" si="16"/>
        <v>0</v>
      </c>
      <c r="AT45" s="209">
        <f t="shared" ca="1" si="16"/>
        <v>0</v>
      </c>
      <c r="AU45" s="209">
        <f t="shared" ca="1" si="16"/>
        <v>0</v>
      </c>
      <c r="AV45" s="209">
        <f t="shared" ca="1" si="16"/>
        <v>0</v>
      </c>
      <c r="AW45" s="209">
        <f t="shared" ca="1" si="16"/>
        <v>0</v>
      </c>
      <c r="AX45" s="209">
        <f t="shared" ca="1" si="16"/>
        <v>0</v>
      </c>
      <c r="AY45" s="209">
        <f t="shared" ca="1" si="16"/>
        <v>0</v>
      </c>
      <c r="AZ45" s="209">
        <f t="shared" ca="1" si="16"/>
        <v>0</v>
      </c>
      <c r="BA45" s="209">
        <f t="shared" ca="1" si="16"/>
        <v>0</v>
      </c>
      <c r="BB45" s="209">
        <f t="shared" ca="1" si="16"/>
        <v>0</v>
      </c>
      <c r="BC45" s="209">
        <f t="shared" ca="1" si="16"/>
        <v>0</v>
      </c>
      <c r="BD45" s="209">
        <f t="shared" ca="1" si="16"/>
        <v>0</v>
      </c>
      <c r="BE45" s="209">
        <f t="shared" ca="1" si="16"/>
        <v>0</v>
      </c>
      <c r="BF45" s="209">
        <f t="shared" ca="1" si="16"/>
        <v>0</v>
      </c>
      <c r="BG45" s="209">
        <f t="shared" ca="1" si="16"/>
        <v>0</v>
      </c>
      <c r="BH45" s="209">
        <f t="shared" ca="1" si="16"/>
        <v>0</v>
      </c>
      <c r="BI45" s="209">
        <f t="shared" ca="1" si="16"/>
        <v>0</v>
      </c>
      <c r="BJ45" s="209">
        <f t="shared" ca="1" si="16"/>
        <v>0</v>
      </c>
      <c r="BK45" s="209">
        <f t="shared" ca="1" si="16"/>
        <v>0</v>
      </c>
      <c r="BL45" s="209">
        <f t="shared" ca="1" si="16"/>
        <v>0</v>
      </c>
      <c r="BM45" s="209">
        <f t="shared" ca="1" si="16"/>
        <v>0</v>
      </c>
      <c r="BN45" s="209">
        <f t="shared" ca="1" si="16"/>
        <v>0</v>
      </c>
      <c r="BO45" s="209">
        <f t="shared" ca="1" si="16"/>
        <v>0</v>
      </c>
      <c r="BP45" s="209">
        <f t="shared" ca="1" si="16"/>
        <v>0</v>
      </c>
      <c r="BQ45" s="209">
        <f t="shared" ca="1" si="16"/>
        <v>0</v>
      </c>
      <c r="BR45" s="209">
        <f t="shared" ca="1" si="16"/>
        <v>0</v>
      </c>
      <c r="BS45" s="209">
        <f t="shared" ca="1" si="16"/>
        <v>0</v>
      </c>
      <c r="BT45" s="209">
        <f t="shared" ca="1" si="16"/>
        <v>0</v>
      </c>
      <c r="BU45" s="209">
        <f t="shared" ref="BU45:EF45" ca="1" si="17">BU9-BU42</f>
        <v>0</v>
      </c>
      <c r="BV45" s="209">
        <f t="shared" ca="1" si="17"/>
        <v>0</v>
      </c>
      <c r="BW45" s="209">
        <f t="shared" ca="1" si="17"/>
        <v>0</v>
      </c>
      <c r="BX45" s="209">
        <f t="shared" ca="1" si="17"/>
        <v>0</v>
      </c>
      <c r="BY45" s="209">
        <f t="shared" ca="1" si="17"/>
        <v>0</v>
      </c>
      <c r="BZ45" s="209">
        <f t="shared" ca="1" si="17"/>
        <v>0</v>
      </c>
      <c r="CA45" s="209">
        <f t="shared" ca="1" si="17"/>
        <v>0</v>
      </c>
      <c r="CB45" s="209">
        <f t="shared" ca="1" si="17"/>
        <v>0</v>
      </c>
      <c r="CC45" s="209">
        <f t="shared" ca="1" si="17"/>
        <v>0</v>
      </c>
      <c r="CD45" s="209">
        <f t="shared" ca="1" si="17"/>
        <v>0</v>
      </c>
      <c r="CE45" s="209">
        <f t="shared" ca="1" si="17"/>
        <v>0</v>
      </c>
      <c r="CF45" s="209">
        <f t="shared" ca="1" si="17"/>
        <v>0</v>
      </c>
      <c r="CG45" s="209">
        <f t="shared" ca="1" si="17"/>
        <v>0</v>
      </c>
      <c r="CH45" s="209">
        <f t="shared" ca="1" si="17"/>
        <v>0</v>
      </c>
      <c r="CI45" s="209">
        <f t="shared" ca="1" si="17"/>
        <v>0</v>
      </c>
      <c r="CJ45" s="209">
        <f t="shared" ca="1" si="17"/>
        <v>0</v>
      </c>
      <c r="CK45" s="209">
        <f t="shared" ca="1" si="17"/>
        <v>0</v>
      </c>
      <c r="CL45" s="209">
        <f t="shared" ca="1" si="17"/>
        <v>0</v>
      </c>
      <c r="CM45" s="209">
        <f t="shared" ca="1" si="17"/>
        <v>0</v>
      </c>
      <c r="CN45" s="209">
        <f t="shared" ca="1" si="17"/>
        <v>0</v>
      </c>
      <c r="CO45" s="209">
        <f t="shared" ca="1" si="17"/>
        <v>0</v>
      </c>
      <c r="CP45" s="209">
        <f t="shared" ca="1" si="17"/>
        <v>0</v>
      </c>
      <c r="CQ45" s="209">
        <f t="shared" ca="1" si="17"/>
        <v>0</v>
      </c>
      <c r="CR45" s="209">
        <f t="shared" ca="1" si="17"/>
        <v>0</v>
      </c>
      <c r="CS45" s="209">
        <f t="shared" ca="1" si="17"/>
        <v>0</v>
      </c>
      <c r="CT45" s="209">
        <f t="shared" ca="1" si="17"/>
        <v>0</v>
      </c>
      <c r="CU45" s="209">
        <f t="shared" ca="1" si="17"/>
        <v>0</v>
      </c>
      <c r="CV45" s="209">
        <f t="shared" ca="1" si="17"/>
        <v>0</v>
      </c>
      <c r="CW45" s="209">
        <f t="shared" ca="1" si="17"/>
        <v>0</v>
      </c>
      <c r="CX45" s="209">
        <f t="shared" ca="1" si="17"/>
        <v>0</v>
      </c>
      <c r="CY45" s="209">
        <f t="shared" ca="1" si="17"/>
        <v>0</v>
      </c>
      <c r="CZ45" s="209">
        <f t="shared" ca="1" si="17"/>
        <v>0</v>
      </c>
      <c r="DA45" s="209">
        <f t="shared" ca="1" si="17"/>
        <v>0</v>
      </c>
      <c r="DB45" s="209">
        <f t="shared" ca="1" si="17"/>
        <v>0</v>
      </c>
      <c r="DC45" s="209">
        <f t="shared" ca="1" si="17"/>
        <v>0</v>
      </c>
      <c r="DD45" s="209">
        <f t="shared" ca="1" si="17"/>
        <v>0</v>
      </c>
      <c r="DE45" s="209">
        <f t="shared" ca="1" si="17"/>
        <v>0</v>
      </c>
      <c r="DF45" s="209">
        <f t="shared" ca="1" si="17"/>
        <v>0</v>
      </c>
      <c r="DG45" s="209">
        <f t="shared" ca="1" si="17"/>
        <v>0</v>
      </c>
      <c r="DH45" s="209">
        <f t="shared" ca="1" si="17"/>
        <v>0</v>
      </c>
      <c r="DI45" s="209">
        <f t="shared" ca="1" si="17"/>
        <v>0</v>
      </c>
      <c r="DJ45" s="209">
        <f t="shared" ca="1" si="17"/>
        <v>0</v>
      </c>
      <c r="DK45" s="209">
        <f t="shared" ca="1" si="17"/>
        <v>0</v>
      </c>
      <c r="DL45" s="209">
        <f t="shared" ca="1" si="17"/>
        <v>0</v>
      </c>
      <c r="DM45" s="209">
        <f t="shared" ca="1" si="17"/>
        <v>0</v>
      </c>
      <c r="DN45" s="209">
        <f t="shared" ca="1" si="17"/>
        <v>0</v>
      </c>
      <c r="DO45" s="209">
        <f t="shared" ca="1" si="17"/>
        <v>0</v>
      </c>
      <c r="DP45" s="209">
        <f t="shared" ca="1" si="17"/>
        <v>0</v>
      </c>
      <c r="DQ45" s="209">
        <f t="shared" ca="1" si="17"/>
        <v>605689065.06356573</v>
      </c>
      <c r="DR45" s="209">
        <f t="shared" ca="1" si="17"/>
        <v>0</v>
      </c>
      <c r="DS45" s="209">
        <f t="shared" ca="1" si="17"/>
        <v>0</v>
      </c>
      <c r="DT45" s="209">
        <f t="shared" ca="1" si="17"/>
        <v>0</v>
      </c>
      <c r="DU45" s="209">
        <f t="shared" ca="1" si="17"/>
        <v>0</v>
      </c>
      <c r="DV45" s="209">
        <f t="shared" ca="1" si="17"/>
        <v>0</v>
      </c>
      <c r="DW45" s="209">
        <f t="shared" ca="1" si="17"/>
        <v>0</v>
      </c>
      <c r="DX45" s="209">
        <f t="shared" ca="1" si="17"/>
        <v>0</v>
      </c>
      <c r="DY45" s="209">
        <f t="shared" ca="1" si="17"/>
        <v>0</v>
      </c>
      <c r="DZ45" s="209">
        <f t="shared" ca="1" si="17"/>
        <v>0</v>
      </c>
      <c r="EA45" s="209">
        <f t="shared" ca="1" si="17"/>
        <v>0</v>
      </c>
      <c r="EB45" s="209">
        <f t="shared" ca="1" si="17"/>
        <v>0</v>
      </c>
      <c r="EC45" s="209">
        <f t="shared" ca="1" si="17"/>
        <v>0</v>
      </c>
      <c r="ED45" s="209">
        <f t="shared" ca="1" si="17"/>
        <v>0</v>
      </c>
      <c r="EE45" s="209">
        <f t="shared" ca="1" si="17"/>
        <v>0</v>
      </c>
      <c r="EF45" s="209">
        <f t="shared" ca="1" si="17"/>
        <v>0</v>
      </c>
      <c r="EG45" s="209">
        <f t="shared" ref="EG45:GQ45" ca="1" si="18">EG9-EG42</f>
        <v>0</v>
      </c>
      <c r="EH45" s="209">
        <f t="shared" ca="1" si="18"/>
        <v>0</v>
      </c>
      <c r="EI45" s="209">
        <f t="shared" ca="1" si="18"/>
        <v>0</v>
      </c>
      <c r="EJ45" s="209">
        <f t="shared" ca="1" si="18"/>
        <v>0</v>
      </c>
      <c r="EK45" s="209">
        <f t="shared" ca="1" si="18"/>
        <v>0</v>
      </c>
      <c r="EL45" s="209">
        <f t="shared" ca="1" si="18"/>
        <v>0</v>
      </c>
      <c r="EM45" s="209">
        <f t="shared" ca="1" si="18"/>
        <v>0</v>
      </c>
      <c r="EN45" s="209">
        <f t="shared" ca="1" si="18"/>
        <v>0</v>
      </c>
      <c r="EO45" s="209">
        <f t="shared" ca="1" si="18"/>
        <v>0</v>
      </c>
      <c r="EP45" s="209">
        <f t="shared" ca="1" si="18"/>
        <v>0</v>
      </c>
      <c r="EQ45" s="209">
        <f t="shared" ca="1" si="18"/>
        <v>0</v>
      </c>
      <c r="ER45" s="209">
        <f t="shared" ca="1" si="18"/>
        <v>0</v>
      </c>
      <c r="ES45" s="209">
        <f t="shared" ca="1" si="18"/>
        <v>0</v>
      </c>
      <c r="ET45" s="209">
        <f t="shared" ca="1" si="18"/>
        <v>0</v>
      </c>
      <c r="EU45" s="209">
        <f t="shared" ca="1" si="18"/>
        <v>0</v>
      </c>
      <c r="EV45" s="209">
        <f t="shared" ca="1" si="18"/>
        <v>0</v>
      </c>
      <c r="EW45" s="209">
        <f t="shared" ca="1" si="18"/>
        <v>0</v>
      </c>
      <c r="EX45" s="209">
        <f t="shared" ca="1" si="18"/>
        <v>0</v>
      </c>
      <c r="EY45" s="209">
        <f t="shared" ca="1" si="18"/>
        <v>0</v>
      </c>
      <c r="EZ45" s="209">
        <f t="shared" ca="1" si="18"/>
        <v>0</v>
      </c>
      <c r="FA45" s="209">
        <f t="shared" ca="1" si="18"/>
        <v>0</v>
      </c>
      <c r="FB45" s="209">
        <f t="shared" ca="1" si="18"/>
        <v>0</v>
      </c>
      <c r="FC45" s="209">
        <f t="shared" ca="1" si="18"/>
        <v>0</v>
      </c>
      <c r="FD45" s="209">
        <f t="shared" ca="1" si="18"/>
        <v>0</v>
      </c>
      <c r="FE45" s="209">
        <f t="shared" ca="1" si="18"/>
        <v>0</v>
      </c>
      <c r="FF45" s="209">
        <f t="shared" ca="1" si="18"/>
        <v>0</v>
      </c>
      <c r="FG45" s="209">
        <f t="shared" ca="1" si="18"/>
        <v>0</v>
      </c>
      <c r="FH45" s="209">
        <f t="shared" ca="1" si="18"/>
        <v>0</v>
      </c>
      <c r="FI45" s="209">
        <f t="shared" ca="1" si="18"/>
        <v>0</v>
      </c>
      <c r="FJ45" s="209">
        <f t="shared" ca="1" si="18"/>
        <v>0</v>
      </c>
      <c r="FK45" s="209">
        <f t="shared" ca="1" si="18"/>
        <v>0</v>
      </c>
      <c r="FL45" s="209">
        <f t="shared" ca="1" si="18"/>
        <v>0</v>
      </c>
      <c r="FM45" s="209">
        <f t="shared" ca="1" si="18"/>
        <v>0</v>
      </c>
      <c r="FN45" s="209">
        <f t="shared" ca="1" si="18"/>
        <v>0</v>
      </c>
      <c r="FO45" s="209">
        <f t="shared" ca="1" si="18"/>
        <v>0</v>
      </c>
      <c r="FP45" s="209">
        <f t="shared" ca="1" si="18"/>
        <v>0</v>
      </c>
      <c r="FQ45" s="209">
        <f t="shared" ca="1" si="18"/>
        <v>0</v>
      </c>
      <c r="FR45" s="209">
        <f t="shared" ca="1" si="18"/>
        <v>0</v>
      </c>
      <c r="FS45" s="209">
        <f t="shared" ca="1" si="18"/>
        <v>0</v>
      </c>
      <c r="FT45" s="209">
        <f t="shared" ca="1" si="18"/>
        <v>0</v>
      </c>
      <c r="FU45" s="209">
        <f t="shared" ca="1" si="18"/>
        <v>0</v>
      </c>
      <c r="FV45" s="209">
        <f t="shared" ca="1" si="18"/>
        <v>0</v>
      </c>
      <c r="FW45" s="209">
        <f t="shared" ca="1" si="18"/>
        <v>0</v>
      </c>
      <c r="FX45" s="209">
        <f t="shared" ca="1" si="18"/>
        <v>0</v>
      </c>
      <c r="FY45" s="209">
        <f t="shared" ca="1" si="18"/>
        <v>0</v>
      </c>
      <c r="FZ45" s="209">
        <f t="shared" ca="1" si="18"/>
        <v>0</v>
      </c>
      <c r="GA45" s="209">
        <f t="shared" ca="1" si="18"/>
        <v>0</v>
      </c>
      <c r="GB45" s="209">
        <f t="shared" ca="1" si="18"/>
        <v>0</v>
      </c>
      <c r="GC45" s="209">
        <f t="shared" ca="1" si="18"/>
        <v>0</v>
      </c>
      <c r="GD45" s="209">
        <f t="shared" ca="1" si="18"/>
        <v>0</v>
      </c>
      <c r="GE45" s="209">
        <f t="shared" ca="1" si="18"/>
        <v>0</v>
      </c>
      <c r="GF45" s="209">
        <f t="shared" ca="1" si="18"/>
        <v>0</v>
      </c>
      <c r="GG45" s="209">
        <f t="shared" ca="1" si="18"/>
        <v>0</v>
      </c>
      <c r="GH45" s="209">
        <f t="shared" ca="1" si="18"/>
        <v>0</v>
      </c>
      <c r="GI45" s="209">
        <f t="shared" ca="1" si="18"/>
        <v>0</v>
      </c>
      <c r="GJ45" s="209">
        <f t="shared" ca="1" si="18"/>
        <v>0</v>
      </c>
      <c r="GK45" s="209">
        <f t="shared" ca="1" si="18"/>
        <v>0</v>
      </c>
      <c r="GL45" s="209">
        <f t="shared" ca="1" si="18"/>
        <v>0</v>
      </c>
      <c r="GM45" s="209">
        <f t="shared" ca="1" si="18"/>
        <v>0</v>
      </c>
      <c r="GN45" s="209">
        <f t="shared" ca="1" si="18"/>
        <v>0</v>
      </c>
      <c r="GO45" s="209">
        <f t="shared" ca="1" si="18"/>
        <v>0</v>
      </c>
      <c r="GP45" s="209">
        <f t="shared" ca="1" si="18"/>
        <v>0</v>
      </c>
      <c r="GQ45" s="209">
        <f t="shared" ca="1" si="18"/>
        <v>0</v>
      </c>
      <c r="GR45" s="209">
        <f ca="1">SUM(I45:GQ45)</f>
        <v>605689065.06356573</v>
      </c>
      <c r="GS45" s="209"/>
    </row>
    <row r="46" spans="1:201" s="133" customFormat="1" x14ac:dyDescent="0.7">
      <c r="A46" s="168"/>
      <c r="B46" s="172"/>
      <c r="C46" s="172"/>
      <c r="D46" s="171"/>
      <c r="E46" s="170"/>
      <c r="F46" s="170"/>
      <c r="G46" s="170"/>
      <c r="H46" s="209"/>
      <c r="I46" s="209"/>
      <c r="J46" s="209"/>
      <c r="K46" s="209"/>
      <c r="L46" s="209"/>
      <c r="M46" s="209"/>
      <c r="N46" s="209"/>
      <c r="O46" s="209"/>
      <c r="P46" s="209"/>
      <c r="Q46" s="209"/>
      <c r="R46" s="209"/>
      <c r="S46" s="209"/>
      <c r="T46" s="209"/>
      <c r="U46" s="209"/>
      <c r="V46" s="209"/>
      <c r="W46" s="209"/>
      <c r="X46" s="209"/>
      <c r="Y46" s="209"/>
      <c r="Z46" s="209"/>
      <c r="AA46" s="209"/>
      <c r="AB46" s="209"/>
      <c r="AC46" s="209"/>
      <c r="AD46" s="209"/>
      <c r="AE46" s="209"/>
      <c r="AF46" s="209"/>
      <c r="AG46" s="209"/>
      <c r="AH46" s="209"/>
      <c r="AI46" s="209"/>
      <c r="AJ46" s="209"/>
      <c r="AK46" s="209"/>
      <c r="AL46" s="209"/>
      <c r="AM46" s="209"/>
      <c r="AN46" s="209"/>
      <c r="AO46" s="209"/>
      <c r="AP46" s="209"/>
      <c r="AQ46" s="209"/>
      <c r="AR46" s="209"/>
      <c r="AS46" s="209"/>
      <c r="AT46" s="209"/>
      <c r="AU46" s="209"/>
      <c r="AV46" s="209"/>
      <c r="AW46" s="209"/>
      <c r="AX46" s="209"/>
      <c r="AY46" s="209"/>
      <c r="AZ46" s="209"/>
      <c r="BA46" s="209"/>
      <c r="BB46" s="209"/>
      <c r="BC46" s="209"/>
      <c r="BD46" s="209"/>
      <c r="BE46" s="209"/>
      <c r="BF46" s="209"/>
      <c r="BG46" s="209"/>
      <c r="BH46" s="209"/>
      <c r="BI46" s="209"/>
      <c r="BJ46" s="209"/>
      <c r="BK46" s="209"/>
      <c r="BL46" s="209"/>
      <c r="BM46" s="209"/>
      <c r="BN46" s="209"/>
      <c r="BO46" s="209"/>
      <c r="BP46" s="209"/>
      <c r="BQ46" s="209"/>
      <c r="BR46" s="209"/>
      <c r="BS46" s="209"/>
      <c r="BT46" s="209"/>
      <c r="BU46" s="209"/>
      <c r="BV46" s="209"/>
      <c r="BW46" s="209"/>
      <c r="BX46" s="209"/>
      <c r="BY46" s="209"/>
      <c r="BZ46" s="209"/>
      <c r="CA46" s="209"/>
      <c r="CB46" s="209"/>
      <c r="CC46" s="209"/>
      <c r="CD46" s="209"/>
      <c r="CE46" s="209"/>
      <c r="CF46" s="209"/>
      <c r="CG46" s="209"/>
      <c r="CH46" s="209"/>
      <c r="CI46" s="209"/>
      <c r="CJ46" s="209"/>
      <c r="CK46" s="209"/>
      <c r="CL46" s="209"/>
      <c r="CM46" s="209"/>
      <c r="CN46" s="209"/>
      <c r="CO46" s="209"/>
      <c r="CP46" s="209"/>
      <c r="CQ46" s="209"/>
      <c r="CR46" s="209"/>
      <c r="CS46" s="209"/>
      <c r="CT46" s="209"/>
      <c r="CU46" s="209"/>
      <c r="CV46" s="209"/>
      <c r="CW46" s="209"/>
      <c r="CX46" s="209"/>
      <c r="CY46" s="209"/>
      <c r="CZ46" s="209"/>
      <c r="DA46" s="209"/>
      <c r="DB46" s="209"/>
      <c r="DC46" s="209"/>
      <c r="DD46" s="209"/>
      <c r="DE46" s="209"/>
      <c r="DF46" s="209"/>
      <c r="DG46" s="209"/>
      <c r="DH46" s="209"/>
      <c r="DI46" s="209"/>
      <c r="DJ46" s="209"/>
      <c r="DK46" s="209"/>
      <c r="DL46" s="209"/>
      <c r="DM46" s="209"/>
      <c r="DN46" s="209"/>
      <c r="DO46" s="209"/>
      <c r="DP46" s="209"/>
      <c r="DQ46" s="209"/>
      <c r="DR46" s="209"/>
      <c r="DS46" s="209"/>
      <c r="DT46" s="209"/>
      <c r="DU46" s="209"/>
      <c r="DV46" s="209"/>
      <c r="DW46" s="209"/>
      <c r="DX46" s="209"/>
      <c r="DY46" s="209"/>
      <c r="DZ46" s="209"/>
      <c r="EA46" s="209"/>
      <c r="EB46" s="209"/>
      <c r="EC46" s="209"/>
      <c r="ED46" s="209"/>
      <c r="EE46" s="209"/>
      <c r="EF46" s="209"/>
      <c r="EG46" s="209"/>
      <c r="EH46" s="209"/>
      <c r="EI46" s="209"/>
      <c r="EJ46" s="209"/>
      <c r="EK46" s="209"/>
      <c r="EL46" s="209"/>
      <c r="EM46" s="209"/>
      <c r="EN46" s="209"/>
      <c r="EO46" s="209"/>
      <c r="EP46" s="209"/>
      <c r="EQ46" s="209"/>
      <c r="ER46" s="209"/>
      <c r="ES46" s="209"/>
      <c r="ET46" s="209"/>
      <c r="EU46" s="209"/>
      <c r="EV46" s="209"/>
      <c r="EW46" s="209"/>
      <c r="EX46" s="209"/>
      <c r="EY46" s="209"/>
      <c r="EZ46" s="209"/>
      <c r="FA46" s="209"/>
      <c r="FB46" s="209"/>
      <c r="FC46" s="209"/>
      <c r="FD46" s="209"/>
      <c r="FE46" s="209"/>
      <c r="FF46" s="209"/>
      <c r="FG46" s="209"/>
      <c r="FH46" s="209"/>
      <c r="FI46" s="209"/>
      <c r="FJ46" s="209"/>
      <c r="FK46" s="209"/>
      <c r="FL46" s="209"/>
      <c r="FM46" s="209"/>
      <c r="FN46" s="209"/>
      <c r="FO46" s="209"/>
      <c r="FP46" s="209"/>
      <c r="FQ46" s="209"/>
      <c r="FR46" s="209"/>
      <c r="FS46" s="209"/>
      <c r="FT46" s="209"/>
      <c r="FU46" s="209"/>
      <c r="FV46" s="209"/>
      <c r="FW46" s="209"/>
      <c r="FX46" s="209"/>
      <c r="FY46" s="209"/>
      <c r="FZ46" s="209"/>
      <c r="GA46" s="209"/>
      <c r="GB46" s="209"/>
      <c r="GC46" s="209"/>
      <c r="GD46" s="209"/>
      <c r="GE46" s="209"/>
      <c r="GF46" s="209"/>
      <c r="GG46" s="209"/>
      <c r="GH46" s="209"/>
      <c r="GI46" s="209"/>
      <c r="GJ46" s="209"/>
      <c r="GK46" s="209"/>
      <c r="GL46" s="209"/>
      <c r="GM46" s="209"/>
      <c r="GN46" s="209"/>
      <c r="GO46" s="209"/>
      <c r="GP46" s="209"/>
      <c r="GQ46" s="209"/>
      <c r="GR46" s="209"/>
      <c r="GS46" s="209"/>
    </row>
    <row r="47" spans="1:201" s="133" customFormat="1" x14ac:dyDescent="0.7">
      <c r="A47" s="175" t="s">
        <v>276</v>
      </c>
      <c r="B47" s="176"/>
      <c r="C47" s="177"/>
      <c r="D47" s="178"/>
      <c r="E47" s="176"/>
      <c r="F47" s="176"/>
      <c r="G47" s="176"/>
      <c r="H47" s="210"/>
      <c r="I47" s="210">
        <f ca="1">I50</f>
        <v>0</v>
      </c>
      <c r="J47" s="210">
        <f ca="1">J50</f>
        <v>0</v>
      </c>
      <c r="K47" s="210">
        <f t="shared" ref="K47:BV47" ca="1" si="19">K50</f>
        <v>0</v>
      </c>
      <c r="L47" s="210">
        <f t="shared" ca="1" si="19"/>
        <v>0</v>
      </c>
      <c r="M47" s="210">
        <f t="shared" ca="1" si="19"/>
        <v>0</v>
      </c>
      <c r="N47" s="210">
        <f t="shared" ca="1" si="19"/>
        <v>0</v>
      </c>
      <c r="O47" s="210">
        <f t="shared" ca="1" si="19"/>
        <v>0</v>
      </c>
      <c r="P47" s="210">
        <f t="shared" ca="1" si="19"/>
        <v>0</v>
      </c>
      <c r="Q47" s="210">
        <f t="shared" ca="1" si="19"/>
        <v>0</v>
      </c>
      <c r="R47" s="210">
        <f t="shared" ca="1" si="19"/>
        <v>0</v>
      </c>
      <c r="S47" s="210">
        <f t="shared" ca="1" si="19"/>
        <v>0</v>
      </c>
      <c r="T47" s="210">
        <f t="shared" ca="1" si="19"/>
        <v>0</v>
      </c>
      <c r="U47" s="210">
        <f t="shared" ca="1" si="19"/>
        <v>0</v>
      </c>
      <c r="V47" s="210">
        <f t="shared" ca="1" si="19"/>
        <v>0</v>
      </c>
      <c r="W47" s="210">
        <f t="shared" ca="1" si="19"/>
        <v>0</v>
      </c>
      <c r="X47" s="210">
        <f t="shared" ca="1" si="19"/>
        <v>0</v>
      </c>
      <c r="Y47" s="210">
        <f t="shared" ca="1" si="19"/>
        <v>0</v>
      </c>
      <c r="Z47" s="210">
        <f t="shared" ca="1" si="19"/>
        <v>0</v>
      </c>
      <c r="AA47" s="210">
        <f t="shared" ca="1" si="19"/>
        <v>0</v>
      </c>
      <c r="AB47" s="210">
        <f t="shared" ca="1" si="19"/>
        <v>0</v>
      </c>
      <c r="AC47" s="210">
        <f t="shared" ca="1" si="19"/>
        <v>0</v>
      </c>
      <c r="AD47" s="210">
        <f t="shared" ca="1" si="19"/>
        <v>0</v>
      </c>
      <c r="AE47" s="210">
        <f t="shared" ca="1" si="19"/>
        <v>0</v>
      </c>
      <c r="AF47" s="210">
        <f t="shared" ca="1" si="19"/>
        <v>0</v>
      </c>
      <c r="AG47" s="210">
        <f t="shared" ca="1" si="19"/>
        <v>0</v>
      </c>
      <c r="AH47" s="210">
        <f t="shared" ca="1" si="19"/>
        <v>0</v>
      </c>
      <c r="AI47" s="210">
        <f t="shared" ca="1" si="19"/>
        <v>0</v>
      </c>
      <c r="AJ47" s="210">
        <f t="shared" ca="1" si="19"/>
        <v>0</v>
      </c>
      <c r="AK47" s="210">
        <f t="shared" ca="1" si="19"/>
        <v>0</v>
      </c>
      <c r="AL47" s="210">
        <f t="shared" ca="1" si="19"/>
        <v>0</v>
      </c>
      <c r="AM47" s="210">
        <f t="shared" ca="1" si="19"/>
        <v>0</v>
      </c>
      <c r="AN47" s="210">
        <f t="shared" ca="1" si="19"/>
        <v>0</v>
      </c>
      <c r="AO47" s="210">
        <f t="shared" ca="1" si="19"/>
        <v>0</v>
      </c>
      <c r="AP47" s="210">
        <f t="shared" ca="1" si="19"/>
        <v>0</v>
      </c>
      <c r="AQ47" s="210">
        <f t="shared" ca="1" si="19"/>
        <v>0</v>
      </c>
      <c r="AR47" s="210">
        <f t="shared" ca="1" si="19"/>
        <v>0</v>
      </c>
      <c r="AS47" s="210">
        <f t="shared" ca="1" si="19"/>
        <v>0</v>
      </c>
      <c r="AT47" s="210">
        <f t="shared" ca="1" si="19"/>
        <v>0</v>
      </c>
      <c r="AU47" s="210">
        <f t="shared" ca="1" si="19"/>
        <v>0</v>
      </c>
      <c r="AV47" s="210">
        <f t="shared" ca="1" si="19"/>
        <v>0</v>
      </c>
      <c r="AW47" s="210">
        <f t="shared" ca="1" si="19"/>
        <v>0</v>
      </c>
      <c r="AX47" s="210">
        <f t="shared" ca="1" si="19"/>
        <v>0</v>
      </c>
      <c r="AY47" s="210">
        <f t="shared" ca="1" si="19"/>
        <v>0</v>
      </c>
      <c r="AZ47" s="210">
        <f t="shared" ca="1" si="19"/>
        <v>0</v>
      </c>
      <c r="BA47" s="210">
        <f t="shared" ca="1" si="19"/>
        <v>0</v>
      </c>
      <c r="BB47" s="210">
        <f t="shared" ca="1" si="19"/>
        <v>0</v>
      </c>
      <c r="BC47" s="210">
        <f t="shared" ca="1" si="19"/>
        <v>0</v>
      </c>
      <c r="BD47" s="210">
        <f t="shared" ca="1" si="19"/>
        <v>0</v>
      </c>
      <c r="BE47" s="210">
        <f t="shared" ca="1" si="19"/>
        <v>0</v>
      </c>
      <c r="BF47" s="210">
        <f t="shared" ca="1" si="19"/>
        <v>0</v>
      </c>
      <c r="BG47" s="210">
        <f t="shared" ca="1" si="19"/>
        <v>0</v>
      </c>
      <c r="BH47" s="210">
        <f t="shared" ca="1" si="19"/>
        <v>0</v>
      </c>
      <c r="BI47" s="210">
        <f t="shared" ca="1" si="19"/>
        <v>0</v>
      </c>
      <c r="BJ47" s="210">
        <f t="shared" ca="1" si="19"/>
        <v>0</v>
      </c>
      <c r="BK47" s="210">
        <f t="shared" ca="1" si="19"/>
        <v>0</v>
      </c>
      <c r="BL47" s="210">
        <f t="shared" ca="1" si="19"/>
        <v>0</v>
      </c>
      <c r="BM47" s="210">
        <f t="shared" ca="1" si="19"/>
        <v>0</v>
      </c>
      <c r="BN47" s="210">
        <f t="shared" ca="1" si="19"/>
        <v>0</v>
      </c>
      <c r="BO47" s="210">
        <f t="shared" ca="1" si="19"/>
        <v>0</v>
      </c>
      <c r="BP47" s="210">
        <f t="shared" ca="1" si="19"/>
        <v>0</v>
      </c>
      <c r="BQ47" s="210">
        <f t="shared" ca="1" si="19"/>
        <v>0</v>
      </c>
      <c r="BR47" s="210">
        <f t="shared" ca="1" si="19"/>
        <v>0</v>
      </c>
      <c r="BS47" s="210">
        <f t="shared" ca="1" si="19"/>
        <v>0</v>
      </c>
      <c r="BT47" s="210">
        <f t="shared" ca="1" si="19"/>
        <v>0</v>
      </c>
      <c r="BU47" s="210">
        <f t="shared" ca="1" si="19"/>
        <v>0</v>
      </c>
      <c r="BV47" s="210">
        <f t="shared" ca="1" si="19"/>
        <v>0</v>
      </c>
      <c r="BW47" s="210">
        <f t="shared" ref="BW47:EH47" ca="1" si="20">BW50</f>
        <v>0</v>
      </c>
      <c r="BX47" s="210">
        <f t="shared" ca="1" si="20"/>
        <v>0</v>
      </c>
      <c r="BY47" s="210">
        <f t="shared" ca="1" si="20"/>
        <v>0</v>
      </c>
      <c r="BZ47" s="210">
        <f t="shared" ca="1" si="20"/>
        <v>0</v>
      </c>
      <c r="CA47" s="210">
        <f t="shared" ca="1" si="20"/>
        <v>0</v>
      </c>
      <c r="CB47" s="210">
        <f t="shared" ca="1" si="20"/>
        <v>0</v>
      </c>
      <c r="CC47" s="210">
        <f t="shared" ca="1" si="20"/>
        <v>0</v>
      </c>
      <c r="CD47" s="210">
        <f t="shared" ca="1" si="20"/>
        <v>0</v>
      </c>
      <c r="CE47" s="210">
        <f t="shared" ca="1" si="20"/>
        <v>0</v>
      </c>
      <c r="CF47" s="210">
        <f t="shared" ca="1" si="20"/>
        <v>0</v>
      </c>
      <c r="CG47" s="210">
        <f t="shared" ca="1" si="20"/>
        <v>0</v>
      </c>
      <c r="CH47" s="210">
        <f t="shared" ca="1" si="20"/>
        <v>0</v>
      </c>
      <c r="CI47" s="210">
        <f t="shared" ca="1" si="20"/>
        <v>0</v>
      </c>
      <c r="CJ47" s="210">
        <f t="shared" ca="1" si="20"/>
        <v>0</v>
      </c>
      <c r="CK47" s="210">
        <f t="shared" ca="1" si="20"/>
        <v>0</v>
      </c>
      <c r="CL47" s="210">
        <f t="shared" ca="1" si="20"/>
        <v>0</v>
      </c>
      <c r="CM47" s="210">
        <f t="shared" ca="1" si="20"/>
        <v>0</v>
      </c>
      <c r="CN47" s="210">
        <f t="shared" ca="1" si="20"/>
        <v>0</v>
      </c>
      <c r="CO47" s="210">
        <f t="shared" ca="1" si="20"/>
        <v>0</v>
      </c>
      <c r="CP47" s="210">
        <f t="shared" ca="1" si="20"/>
        <v>0</v>
      </c>
      <c r="CQ47" s="210">
        <f t="shared" ca="1" si="20"/>
        <v>0</v>
      </c>
      <c r="CR47" s="210">
        <f t="shared" ca="1" si="20"/>
        <v>0</v>
      </c>
      <c r="CS47" s="210">
        <f t="shared" ca="1" si="20"/>
        <v>0</v>
      </c>
      <c r="CT47" s="210">
        <f t="shared" ca="1" si="20"/>
        <v>0</v>
      </c>
      <c r="CU47" s="210">
        <f t="shared" ca="1" si="20"/>
        <v>0</v>
      </c>
      <c r="CV47" s="210">
        <f t="shared" ca="1" si="20"/>
        <v>0</v>
      </c>
      <c r="CW47" s="210">
        <f t="shared" ca="1" si="20"/>
        <v>0</v>
      </c>
      <c r="CX47" s="210">
        <f t="shared" ca="1" si="20"/>
        <v>0</v>
      </c>
      <c r="CY47" s="210">
        <f t="shared" ca="1" si="20"/>
        <v>0</v>
      </c>
      <c r="CZ47" s="210">
        <f t="shared" ca="1" si="20"/>
        <v>0</v>
      </c>
      <c r="DA47" s="210">
        <f t="shared" ca="1" si="20"/>
        <v>0</v>
      </c>
      <c r="DB47" s="210">
        <f t="shared" ca="1" si="20"/>
        <v>0</v>
      </c>
      <c r="DC47" s="210">
        <f t="shared" ca="1" si="20"/>
        <v>0</v>
      </c>
      <c r="DD47" s="210">
        <f ca="1">DD50</f>
        <v>0</v>
      </c>
      <c r="DE47" s="210">
        <f ca="1">DE50</f>
        <v>0</v>
      </c>
      <c r="DF47" s="210">
        <f t="shared" ca="1" si="20"/>
        <v>0</v>
      </c>
      <c r="DG47" s="210">
        <f t="shared" ca="1" si="20"/>
        <v>0</v>
      </c>
      <c r="DH47" s="210">
        <f t="shared" ca="1" si="20"/>
        <v>0</v>
      </c>
      <c r="DI47" s="210">
        <f t="shared" ca="1" si="20"/>
        <v>0</v>
      </c>
      <c r="DJ47" s="210">
        <f t="shared" ca="1" si="20"/>
        <v>0</v>
      </c>
      <c r="DK47" s="210">
        <f t="shared" ca="1" si="20"/>
        <v>0</v>
      </c>
      <c r="DL47" s="210">
        <f t="shared" ca="1" si="20"/>
        <v>0</v>
      </c>
      <c r="DM47" s="210">
        <f t="shared" ca="1" si="20"/>
        <v>0</v>
      </c>
      <c r="DN47" s="210">
        <f t="shared" ca="1" si="20"/>
        <v>0</v>
      </c>
      <c r="DO47" s="210">
        <f t="shared" ca="1" si="20"/>
        <v>0</v>
      </c>
      <c r="DP47" s="210">
        <f t="shared" ca="1" si="20"/>
        <v>0</v>
      </c>
      <c r="DQ47" s="210">
        <f t="shared" ca="1" si="20"/>
        <v>605689065.06356573</v>
      </c>
      <c r="DR47" s="210">
        <f t="shared" ca="1" si="20"/>
        <v>0</v>
      </c>
      <c r="DS47" s="210">
        <f t="shared" ca="1" si="20"/>
        <v>0</v>
      </c>
      <c r="DT47" s="210">
        <f t="shared" ca="1" si="20"/>
        <v>0</v>
      </c>
      <c r="DU47" s="210">
        <f t="shared" ca="1" si="20"/>
        <v>0</v>
      </c>
      <c r="DV47" s="210">
        <f t="shared" ca="1" si="20"/>
        <v>0</v>
      </c>
      <c r="DW47" s="210">
        <f t="shared" ca="1" si="20"/>
        <v>0</v>
      </c>
      <c r="DX47" s="210">
        <f t="shared" ca="1" si="20"/>
        <v>0</v>
      </c>
      <c r="DY47" s="210">
        <f t="shared" ca="1" si="20"/>
        <v>0</v>
      </c>
      <c r="DZ47" s="210">
        <f t="shared" ca="1" si="20"/>
        <v>0</v>
      </c>
      <c r="EA47" s="210">
        <f t="shared" ca="1" si="20"/>
        <v>0</v>
      </c>
      <c r="EB47" s="210">
        <f t="shared" ca="1" si="20"/>
        <v>0</v>
      </c>
      <c r="EC47" s="210">
        <f t="shared" ca="1" si="20"/>
        <v>0</v>
      </c>
      <c r="ED47" s="210">
        <f t="shared" ca="1" si="20"/>
        <v>0</v>
      </c>
      <c r="EE47" s="210">
        <f t="shared" ca="1" si="20"/>
        <v>0</v>
      </c>
      <c r="EF47" s="210">
        <f t="shared" ca="1" si="20"/>
        <v>0</v>
      </c>
      <c r="EG47" s="210">
        <f t="shared" ca="1" si="20"/>
        <v>0</v>
      </c>
      <c r="EH47" s="210">
        <f t="shared" ca="1" si="20"/>
        <v>0</v>
      </c>
      <c r="EI47" s="210">
        <f t="shared" ref="EI47:GQ47" ca="1" si="21">EI50</f>
        <v>0</v>
      </c>
      <c r="EJ47" s="210">
        <f t="shared" ca="1" si="21"/>
        <v>0</v>
      </c>
      <c r="EK47" s="210">
        <f t="shared" ca="1" si="21"/>
        <v>0</v>
      </c>
      <c r="EL47" s="210">
        <f t="shared" ca="1" si="21"/>
        <v>0</v>
      </c>
      <c r="EM47" s="210">
        <f t="shared" ca="1" si="21"/>
        <v>0</v>
      </c>
      <c r="EN47" s="210">
        <f t="shared" ca="1" si="21"/>
        <v>0</v>
      </c>
      <c r="EO47" s="210">
        <f t="shared" ca="1" si="21"/>
        <v>0</v>
      </c>
      <c r="EP47" s="210">
        <f t="shared" ca="1" si="21"/>
        <v>0</v>
      </c>
      <c r="EQ47" s="210">
        <f t="shared" ca="1" si="21"/>
        <v>0</v>
      </c>
      <c r="ER47" s="210">
        <f t="shared" ca="1" si="21"/>
        <v>0</v>
      </c>
      <c r="ES47" s="210">
        <f t="shared" ca="1" si="21"/>
        <v>0</v>
      </c>
      <c r="ET47" s="210">
        <f t="shared" ca="1" si="21"/>
        <v>0</v>
      </c>
      <c r="EU47" s="210">
        <f t="shared" ca="1" si="21"/>
        <v>0</v>
      </c>
      <c r="EV47" s="210">
        <f t="shared" ca="1" si="21"/>
        <v>0</v>
      </c>
      <c r="EW47" s="210">
        <f t="shared" ca="1" si="21"/>
        <v>0</v>
      </c>
      <c r="EX47" s="210">
        <f t="shared" ca="1" si="21"/>
        <v>0</v>
      </c>
      <c r="EY47" s="210">
        <f t="shared" ca="1" si="21"/>
        <v>0</v>
      </c>
      <c r="EZ47" s="210">
        <f t="shared" ca="1" si="21"/>
        <v>0</v>
      </c>
      <c r="FA47" s="210">
        <f t="shared" ca="1" si="21"/>
        <v>0</v>
      </c>
      <c r="FB47" s="210">
        <f t="shared" ca="1" si="21"/>
        <v>0</v>
      </c>
      <c r="FC47" s="210">
        <f t="shared" ca="1" si="21"/>
        <v>0</v>
      </c>
      <c r="FD47" s="210">
        <f t="shared" ca="1" si="21"/>
        <v>0</v>
      </c>
      <c r="FE47" s="210">
        <f t="shared" ca="1" si="21"/>
        <v>0</v>
      </c>
      <c r="FF47" s="210">
        <f t="shared" ca="1" si="21"/>
        <v>0</v>
      </c>
      <c r="FG47" s="210">
        <f t="shared" ca="1" si="21"/>
        <v>0</v>
      </c>
      <c r="FH47" s="210">
        <f t="shared" ca="1" si="21"/>
        <v>0</v>
      </c>
      <c r="FI47" s="210">
        <f t="shared" ca="1" si="21"/>
        <v>0</v>
      </c>
      <c r="FJ47" s="210">
        <f t="shared" ca="1" si="21"/>
        <v>0</v>
      </c>
      <c r="FK47" s="210">
        <f t="shared" ca="1" si="21"/>
        <v>0</v>
      </c>
      <c r="FL47" s="210">
        <f t="shared" ca="1" si="21"/>
        <v>0</v>
      </c>
      <c r="FM47" s="210">
        <f t="shared" ca="1" si="21"/>
        <v>0</v>
      </c>
      <c r="FN47" s="210">
        <f t="shared" ca="1" si="21"/>
        <v>0</v>
      </c>
      <c r="FO47" s="210">
        <f t="shared" ca="1" si="21"/>
        <v>0</v>
      </c>
      <c r="FP47" s="210">
        <f t="shared" ca="1" si="21"/>
        <v>0</v>
      </c>
      <c r="FQ47" s="210">
        <f t="shared" ca="1" si="21"/>
        <v>0</v>
      </c>
      <c r="FR47" s="210">
        <f t="shared" ca="1" si="21"/>
        <v>0</v>
      </c>
      <c r="FS47" s="210">
        <f t="shared" ca="1" si="21"/>
        <v>0</v>
      </c>
      <c r="FT47" s="210">
        <f t="shared" ca="1" si="21"/>
        <v>0</v>
      </c>
      <c r="FU47" s="210">
        <f t="shared" ca="1" si="21"/>
        <v>0</v>
      </c>
      <c r="FV47" s="210">
        <f t="shared" ca="1" si="21"/>
        <v>0</v>
      </c>
      <c r="FW47" s="210">
        <f t="shared" ca="1" si="21"/>
        <v>0</v>
      </c>
      <c r="FX47" s="210">
        <f t="shared" ca="1" si="21"/>
        <v>0</v>
      </c>
      <c r="FY47" s="210">
        <f t="shared" ca="1" si="21"/>
        <v>0</v>
      </c>
      <c r="FZ47" s="210">
        <f t="shared" ca="1" si="21"/>
        <v>0</v>
      </c>
      <c r="GA47" s="210">
        <f t="shared" ca="1" si="21"/>
        <v>0</v>
      </c>
      <c r="GB47" s="210">
        <f t="shared" ca="1" si="21"/>
        <v>0</v>
      </c>
      <c r="GC47" s="210">
        <f t="shared" ca="1" si="21"/>
        <v>0</v>
      </c>
      <c r="GD47" s="210">
        <f t="shared" ca="1" si="21"/>
        <v>0</v>
      </c>
      <c r="GE47" s="210">
        <f t="shared" ca="1" si="21"/>
        <v>0</v>
      </c>
      <c r="GF47" s="210">
        <f t="shared" ca="1" si="21"/>
        <v>0</v>
      </c>
      <c r="GG47" s="210">
        <f t="shared" ca="1" si="21"/>
        <v>0</v>
      </c>
      <c r="GH47" s="210">
        <f t="shared" ca="1" si="21"/>
        <v>0</v>
      </c>
      <c r="GI47" s="210">
        <f t="shared" ca="1" si="21"/>
        <v>0</v>
      </c>
      <c r="GJ47" s="210">
        <f t="shared" ca="1" si="21"/>
        <v>0</v>
      </c>
      <c r="GK47" s="210">
        <f t="shared" ca="1" si="21"/>
        <v>0</v>
      </c>
      <c r="GL47" s="210">
        <f t="shared" ca="1" si="21"/>
        <v>0</v>
      </c>
      <c r="GM47" s="210">
        <f t="shared" ca="1" si="21"/>
        <v>0</v>
      </c>
      <c r="GN47" s="210">
        <f t="shared" ca="1" si="21"/>
        <v>0</v>
      </c>
      <c r="GO47" s="210">
        <f t="shared" ca="1" si="21"/>
        <v>0</v>
      </c>
      <c r="GP47" s="210">
        <f t="shared" ca="1" si="21"/>
        <v>0</v>
      </c>
      <c r="GQ47" s="210">
        <f t="shared" ca="1" si="21"/>
        <v>0</v>
      </c>
      <c r="GR47" s="210">
        <f ca="1">SUM(I47:GQ47)</f>
        <v>605689065.06356573</v>
      </c>
      <c r="GS47" s="209"/>
    </row>
    <row r="48" spans="1:201" s="133" customFormat="1" x14ac:dyDescent="0.7">
      <c r="A48" s="168" t="str">
        <f>"Cash required to give target "&amp;TEXT($D$28,"0.0%")&amp;" IRR at given date"</f>
        <v>Cash required to give target 8.0% IRR at given date</v>
      </c>
      <c r="B48" s="169"/>
      <c r="C48" s="170"/>
      <c r="D48" s="171"/>
      <c r="E48" s="169"/>
      <c r="F48" s="169"/>
      <c r="G48" s="169"/>
      <c r="H48" s="209"/>
      <c r="I48" s="213">
        <f ca="1">B38</f>
        <v>919154681.34468472</v>
      </c>
      <c r="J48" s="213">
        <f t="shared" ref="J48:BU48" ca="1" si="22">(I48-I49)*((1+$D$28)^((J5-I5)/365))</f>
        <v>925182337.98470354</v>
      </c>
      <c r="K48" s="213">
        <f t="shared" ca="1" si="22"/>
        <v>931053187.66848123</v>
      </c>
      <c r="L48" s="213">
        <f t="shared" ca="1" si="22"/>
        <v>937158872.6448667</v>
      </c>
      <c r="M48" s="209">
        <f t="shared" ca="1" si="22"/>
        <v>943105720.79060769</v>
      </c>
      <c r="N48" s="209">
        <f t="shared" ca="1" si="22"/>
        <v>949290444.18433154</v>
      </c>
      <c r="O48" s="209">
        <f t="shared" ca="1" si="22"/>
        <v>955515725.91909134</v>
      </c>
      <c r="P48" s="209">
        <f t="shared" ca="1" si="22"/>
        <v>961579059.563761</v>
      </c>
      <c r="Q48" s="209">
        <f t="shared" ca="1" si="22"/>
        <v>965364850.32305527</v>
      </c>
      <c r="R48" s="209">
        <f t="shared" ca="1" si="22"/>
        <v>971490682.70610166</v>
      </c>
      <c r="S48" s="209">
        <f t="shared" ca="1" si="22"/>
        <v>977861549.74641633</v>
      </c>
      <c r="T48" s="209">
        <f t="shared" ca="1" si="22"/>
        <v>977389230.75806332</v>
      </c>
      <c r="U48" s="209">
        <f t="shared" ca="1" si="22"/>
        <v>983176667.91727293</v>
      </c>
      <c r="V48" s="209">
        <f t="shared" ca="1" si="22"/>
        <v>989624169.61743641</v>
      </c>
      <c r="W48" s="209">
        <f t="shared" ca="1" si="22"/>
        <v>986406207.03871882</v>
      </c>
      <c r="X48" s="209">
        <f t="shared" ca="1" si="22"/>
        <v>992874887.49510765</v>
      </c>
      <c r="Y48" s="209">
        <f t="shared" ca="1" si="22"/>
        <v>999175287.94587576</v>
      </c>
      <c r="Z48" s="209">
        <f t="shared" ca="1" si="22"/>
        <v>993959259.57902169</v>
      </c>
      <c r="AA48" s="209">
        <f t="shared" ca="1" si="22"/>
        <v>1000477471.6411576</v>
      </c>
      <c r="AB48" s="209">
        <f t="shared" ca="1" si="22"/>
        <v>1006826115.1537496</v>
      </c>
      <c r="AC48" s="209">
        <f t="shared" ca="1" si="22"/>
        <v>1000984962.8416344</v>
      </c>
      <c r="AD48" s="209">
        <f t="shared" ca="1" si="22"/>
        <v>1007336826.6973214</v>
      </c>
      <c r="AE48" s="209">
        <f t="shared" ca="1" si="22"/>
        <v>1013942766.5194356</v>
      </c>
      <c r="AF48" s="209">
        <f t="shared" ca="1" si="22"/>
        <v>1005795080.4788572</v>
      </c>
      <c r="AG48" s="209">
        <f t="shared" ca="1" si="22"/>
        <v>1011750717.8443301</v>
      </c>
      <c r="AH48" s="209">
        <f t="shared" ca="1" si="22"/>
        <v>1018385603.1973985</v>
      </c>
      <c r="AI48" s="209">
        <f t="shared" ca="1" si="22"/>
        <v>1007262828.8652374</v>
      </c>
      <c r="AJ48" s="209">
        <f t="shared" ca="1" si="22"/>
        <v>1013868283.4224305</v>
      </c>
      <c r="AK48" s="209">
        <f t="shared" ca="1" si="22"/>
        <v>1020301899.8532072</v>
      </c>
      <c r="AL48" s="209">
        <f t="shared" ca="1" si="22"/>
        <v>1006994148.9098115</v>
      </c>
      <c r="AM48" s="209">
        <f t="shared" ca="1" si="22"/>
        <v>1013597841.5105568</v>
      </c>
      <c r="AN48" s="209">
        <f t="shared" ca="1" si="22"/>
        <v>1020029741.8214428</v>
      </c>
      <c r="AO48" s="209">
        <f t="shared" ca="1" si="22"/>
        <v>1004693443.6741034</v>
      </c>
      <c r="AP48" s="209">
        <f t="shared" ca="1" si="22"/>
        <v>1011068840.1164262</v>
      </c>
      <c r="AQ48" s="209">
        <f t="shared" ca="1" si="22"/>
        <v>1017699253.8338737</v>
      </c>
      <c r="AR48" s="209">
        <f t="shared" ca="1" si="22"/>
        <v>1002781768.0663236</v>
      </c>
      <c r="AS48" s="209">
        <f t="shared" ca="1" si="22"/>
        <v>1008932275.7671368</v>
      </c>
      <c r="AT48" s="209">
        <f t="shared" ca="1" si="22"/>
        <v>1015548678.2669425</v>
      </c>
      <c r="AU48" s="209">
        <f t="shared" ca="1" si="22"/>
        <v>999839200.66319621</v>
      </c>
      <c r="AV48" s="209">
        <f t="shared" ca="1" si="22"/>
        <v>1006395972.3569571</v>
      </c>
      <c r="AW48" s="209">
        <f t="shared" ca="1" si="22"/>
        <v>1012782172.3885499</v>
      </c>
      <c r="AX48" s="209">
        <f t="shared" ca="1" si="22"/>
        <v>997152619.34890497</v>
      </c>
      <c r="AY48" s="209">
        <f t="shared" ca="1" si="22"/>
        <v>1003691772.9093671</v>
      </c>
      <c r="AZ48" s="209">
        <f t="shared" ca="1" si="22"/>
        <v>1010060813.1360004</v>
      </c>
      <c r="BA48" s="209">
        <f t="shared" ca="1" si="22"/>
        <v>995156414.59052217</v>
      </c>
      <c r="BB48" s="209">
        <f t="shared" ca="1" si="22"/>
        <v>1001471292.7307972</v>
      </c>
      <c r="BC48" s="209">
        <f t="shared" ca="1" si="22"/>
        <v>1008038767.4006599</v>
      </c>
      <c r="BD48" s="209">
        <f t="shared" ca="1" si="22"/>
        <v>994672690.95017123</v>
      </c>
      <c r="BE48" s="209">
        <f t="shared" ca="1" si="22"/>
        <v>1000562469.0566797</v>
      </c>
      <c r="BF48" s="209">
        <f t="shared" ca="1" si="22"/>
        <v>1007123983.8188522</v>
      </c>
      <c r="BG48" s="209">
        <f t="shared" ca="1" si="22"/>
        <v>993163457.21960902</v>
      </c>
      <c r="BH48" s="209">
        <f t="shared" ca="1" si="22"/>
        <v>999676450.54819202</v>
      </c>
      <c r="BI48" s="209">
        <f t="shared" ca="1" si="22"/>
        <v>1006020011.0903928</v>
      </c>
      <c r="BJ48" s="209">
        <f t="shared" ca="1" si="22"/>
        <v>991891379.18970966</v>
      </c>
      <c r="BK48" s="209">
        <f t="shared" ca="1" si="22"/>
        <v>998396030.45167518</v>
      </c>
      <c r="BL48" s="209">
        <f t="shared" ca="1" si="22"/>
        <v>1004731465.9426185</v>
      </c>
      <c r="BM48" s="209">
        <f t="shared" ca="1" si="22"/>
        <v>990682454.26364446</v>
      </c>
      <c r="BN48" s="209">
        <f t="shared" ca="1" si="22"/>
        <v>996968942.38014591</v>
      </c>
      <c r="BO48" s="209">
        <f t="shared" ca="1" si="22"/>
        <v>1003506891.4189723</v>
      </c>
      <c r="BP48" s="209">
        <f t="shared" ca="1" si="22"/>
        <v>989203796.96146226</v>
      </c>
      <c r="BQ48" s="209">
        <f t="shared" ca="1" si="22"/>
        <v>995061191.98117793</v>
      </c>
      <c r="BR48" s="209">
        <f t="shared" ca="1" si="22"/>
        <v>1001586630.324478</v>
      </c>
      <c r="BS48" s="209">
        <f t="shared" ca="1" si="22"/>
        <v>986577315.54731011</v>
      </c>
      <c r="BT48" s="209">
        <f t="shared" ca="1" si="22"/>
        <v>993047118.10355759</v>
      </c>
      <c r="BU48" s="209">
        <f t="shared" ca="1" si="22"/>
        <v>999348611.46322763</v>
      </c>
      <c r="BV48" s="209">
        <f t="shared" ref="BV48:EG48" ca="1" si="23">(BU48-BU49)*((1+$D$28)^((BV5-BU5)/365))</f>
        <v>983708030.60333383</v>
      </c>
      <c r="BW48" s="209">
        <f t="shared" ca="1" si="23"/>
        <v>990159016.88763523</v>
      </c>
      <c r="BX48" s="209">
        <f t="shared" ca="1" si="23"/>
        <v>996442183.47277224</v>
      </c>
      <c r="BY48" s="209">
        <f t="shared" ca="1" si="23"/>
        <v>981471817.60842395</v>
      </c>
      <c r="BZ48" s="209">
        <f t="shared" ca="1" si="23"/>
        <v>987699858.58313012</v>
      </c>
      <c r="CA48" s="209">
        <f t="shared" ca="1" si="23"/>
        <v>994177022.58149493</v>
      </c>
      <c r="CB48" s="209">
        <f t="shared" ca="1" si="23"/>
        <v>979505431.94312346</v>
      </c>
      <c r="CC48" s="209">
        <f t="shared" ca="1" si="23"/>
        <v>985305399.81270862</v>
      </c>
      <c r="CD48" s="209">
        <f t="shared" ca="1" si="23"/>
        <v>991766861.36664295</v>
      </c>
      <c r="CE48" s="209">
        <f t="shared" ca="1" si="23"/>
        <v>976931511.67056167</v>
      </c>
      <c r="CF48" s="209">
        <f t="shared" ca="1" si="23"/>
        <v>983338058.72154319</v>
      </c>
      <c r="CG48" s="209">
        <f t="shared" ca="1" si="23"/>
        <v>989577942.14135337</v>
      </c>
      <c r="CH48" s="209">
        <f t="shared" ca="1" si="23"/>
        <v>974062422.35870433</v>
      </c>
      <c r="CI48" s="209">
        <f t="shared" ca="1" si="23"/>
        <v>980450154.42066121</v>
      </c>
      <c r="CJ48" s="209">
        <f t="shared" ca="1" si="23"/>
        <v>986671712.31548512</v>
      </c>
      <c r="CK48" s="209">
        <f t="shared" ca="1" si="23"/>
        <v>972049700.03868973</v>
      </c>
      <c r="CL48" s="209">
        <f t="shared" ca="1" si="23"/>
        <v>978217951.89542019</v>
      </c>
      <c r="CM48" s="209">
        <f t="shared" ca="1" si="23"/>
        <v>984632935.19779742</v>
      </c>
      <c r="CN48" s="209">
        <f t="shared" ca="1" si="23"/>
        <v>970868534.87513018</v>
      </c>
      <c r="CO48" s="209">
        <f t="shared" ca="1" si="23"/>
        <v>976823304.48740709</v>
      </c>
      <c r="CP48" s="209">
        <f t="shared" ca="1" si="23"/>
        <v>983229141.93448925</v>
      </c>
      <c r="CQ48" s="209">
        <f t="shared" ca="1" si="23"/>
        <v>969043401.83713543</v>
      </c>
      <c r="CR48" s="209">
        <f t="shared" ca="1" si="23"/>
        <v>975398220.03487861</v>
      </c>
      <c r="CS48" s="209">
        <f t="shared" ca="1" si="23"/>
        <v>981587720.30584443</v>
      </c>
      <c r="CT48" s="209">
        <f t="shared" ca="1" si="23"/>
        <v>967791728.83333206</v>
      </c>
      <c r="CU48" s="209">
        <f t="shared" ca="1" si="23"/>
        <v>974138338.77707219</v>
      </c>
      <c r="CV48" s="209">
        <f t="shared" ca="1" si="23"/>
        <v>980319844.32831597</v>
      </c>
      <c r="CW48" s="209">
        <f t="shared" ca="1" si="23"/>
        <v>965977568.40990067</v>
      </c>
      <c r="CX48" s="209">
        <f t="shared" ca="1" si="23"/>
        <v>972107288.86520994</v>
      </c>
      <c r="CY48" s="209">
        <f t="shared" ca="1" si="23"/>
        <v>978482199.50154245</v>
      </c>
      <c r="CZ48" s="209">
        <f t="shared" ca="1" si="23"/>
        <v>965827380.98958552</v>
      </c>
      <c r="DA48" s="209">
        <f t="shared" ca="1" si="23"/>
        <v>971546356.70388293</v>
      </c>
      <c r="DB48" s="209">
        <f t="shared" ca="1" si="23"/>
        <v>977917588.84459829</v>
      </c>
      <c r="DC48" s="209">
        <f t="shared" ca="1" si="23"/>
        <v>964395015.48496008</v>
      </c>
      <c r="DD48" s="209">
        <f t="shared" ca="1" si="23"/>
        <v>970719350.37295163</v>
      </c>
      <c r="DE48" s="209">
        <f t="shared" ca="1" si="23"/>
        <v>976879160.34466791</v>
      </c>
      <c r="DF48" s="209">
        <f t="shared" ca="1" si="23"/>
        <v>962880346.60694373</v>
      </c>
      <c r="DG48" s="209">
        <f t="shared" ca="1" si="23"/>
        <v>969194748.55970109</v>
      </c>
      <c r="DH48" s="209">
        <f t="shared" ca="1" si="23"/>
        <v>975344883.99732208</v>
      </c>
      <c r="DI48" s="209">
        <f t="shared" ca="1" si="23"/>
        <v>959321685.11668074</v>
      </c>
      <c r="DJ48" s="209">
        <f t="shared" ca="1" si="23"/>
        <v>965409169.9080317</v>
      </c>
      <c r="DK48" s="209">
        <f t="shared" ca="1" si="23"/>
        <v>971740155.44445741</v>
      </c>
      <c r="DL48" s="209">
        <f t="shared" ca="1" si="23"/>
        <v>958233242.54634178</v>
      </c>
      <c r="DM48" s="209">
        <f t="shared" ca="1" si="23"/>
        <v>963907250.91535294</v>
      </c>
      <c r="DN48" s="209">
        <f t="shared" ca="1" si="23"/>
        <v>970228387.12807643</v>
      </c>
      <c r="DO48" s="209">
        <f t="shared" ca="1" si="23"/>
        <v>956602700.17638385</v>
      </c>
      <c r="DP48" s="209">
        <f t="shared" ca="1" si="23"/>
        <v>962875934.41498077</v>
      </c>
      <c r="DQ48" s="209">
        <f t="shared" ca="1" si="23"/>
        <v>968985973.0992372</v>
      </c>
      <c r="DR48" s="209">
        <f t="shared" ca="1" si="23"/>
        <v>12327896.730589401</v>
      </c>
      <c r="DS48" s="209">
        <f t="shared" ca="1" si="23"/>
        <v>12408740.934610527</v>
      </c>
      <c r="DT48" s="209">
        <f t="shared" ca="1" si="23"/>
        <v>12487482.010613691</v>
      </c>
      <c r="DU48" s="209">
        <f t="shared" ca="1" si="23"/>
        <v>12569372.747163357</v>
      </c>
      <c r="DV48" s="209">
        <f t="shared" ca="1" si="23"/>
        <v>12649133.130590811</v>
      </c>
      <c r="DW48" s="209">
        <f t="shared" ca="1" si="23"/>
        <v>12732083.947088361</v>
      </c>
      <c r="DX48" s="209">
        <f t="shared" ca="1" si="23"/>
        <v>12815578.740622643</v>
      </c>
      <c r="DY48" s="209">
        <f t="shared" ca="1" si="23"/>
        <v>12891463.919511642</v>
      </c>
      <c r="DZ48" s="209">
        <f t="shared" ca="1" si="23"/>
        <v>12976003.899202904</v>
      </c>
      <c r="EA48" s="209">
        <f t="shared" ca="1" si="23"/>
        <v>13058344.606824145</v>
      </c>
      <c r="EB48" s="209">
        <f t="shared" ca="1" si="23"/>
        <v>13143978.961056912</v>
      </c>
      <c r="EC48" s="209">
        <f t="shared" ca="1" si="23"/>
        <v>13227385.573525533</v>
      </c>
      <c r="ED48" s="209">
        <f t="shared" ca="1" si="23"/>
        <v>13314128.469036557</v>
      </c>
      <c r="EE48" s="209">
        <f t="shared" ca="1" si="23"/>
        <v>13401440.209379373</v>
      </c>
      <c r="EF48" s="209">
        <f t="shared" ca="1" si="23"/>
        <v>13486480.57146279</v>
      </c>
      <c r="EG48" s="209">
        <f t="shared" ca="1" si="23"/>
        <v>13574922.56693643</v>
      </c>
      <c r="EH48" s="209">
        <f t="shared" ref="EH48:GQ48" ca="1" si="24">(EG48-EG49)*((1+$D$28)^((EH5-EG5)/365))</f>
        <v>13661063.781038079</v>
      </c>
      <c r="EI48" s="209">
        <f t="shared" ca="1" si="24"/>
        <v>13750650.662855433</v>
      </c>
      <c r="EJ48" s="209">
        <f t="shared" ca="1" si="24"/>
        <v>13840825.039872458</v>
      </c>
      <c r="EK48" s="209">
        <f t="shared" ca="1" si="24"/>
        <v>13925716.991146659</v>
      </c>
      <c r="EL48" s="209">
        <f t="shared" ca="1" si="24"/>
        <v>14017039.422715966</v>
      </c>
      <c r="EM48" s="209">
        <f t="shared" ca="1" si="24"/>
        <v>14105986.139577862</v>
      </c>
      <c r="EN48" s="209">
        <f t="shared" ca="1" si="24"/>
        <v>14198490.744889613</v>
      </c>
      <c r="EO48" s="209">
        <f t="shared" ca="1" si="24"/>
        <v>14288588.881740486</v>
      </c>
      <c r="EP48" s="209">
        <f t="shared" ca="1" si="24"/>
        <v>14382290.964096768</v>
      </c>
      <c r="EQ48" s="209">
        <f t="shared" ca="1" si="24"/>
        <v>14476607.528422583</v>
      </c>
      <c r="ER48" s="209">
        <f t="shared" ca="1" si="24"/>
        <v>14568470.48693468</v>
      </c>
      <c r="ES48" s="209">
        <f t="shared" ca="1" si="24"/>
        <v>14664007.984211005</v>
      </c>
      <c r="ET48" s="209">
        <f t="shared" ca="1" si="24"/>
        <v>14757060.113615623</v>
      </c>
      <c r="EU48" s="209">
        <f t="shared" ca="1" si="24"/>
        <v>14853834.348884556</v>
      </c>
      <c r="EV48" s="209">
        <f t="shared" ca="1" si="24"/>
        <v>14951243.212767847</v>
      </c>
      <c r="EW48" s="209">
        <f t="shared" ca="1" si="24"/>
        <v>15039774.350438396</v>
      </c>
      <c r="EX48" s="209">
        <f t="shared" ca="1" si="24"/>
        <v>15138402.576533247</v>
      </c>
      <c r="EY48" s="209">
        <f t="shared" ca="1" si="24"/>
        <v>15234465.030744094</v>
      </c>
      <c r="EZ48" s="209">
        <f t="shared" ca="1" si="24"/>
        <v>15334370.004480787</v>
      </c>
      <c r="FA48" s="209">
        <f t="shared" ca="1" si="24"/>
        <v>15431675.992279729</v>
      </c>
      <c r="FB48" s="209">
        <f t="shared" ca="1" si="24"/>
        <v>15532874.241224512</v>
      </c>
      <c r="FC48" s="209">
        <f t="shared" ca="1" si="24"/>
        <v>15634736.130696394</v>
      </c>
      <c r="FD48" s="209">
        <f t="shared" ca="1" si="24"/>
        <v>15733948.125889458</v>
      </c>
      <c r="FE48" s="209">
        <f t="shared" ca="1" si="24"/>
        <v>15837128.622947888</v>
      </c>
      <c r="FF48" s="209">
        <f t="shared" ca="1" si="24"/>
        <v>15937624.922704875</v>
      </c>
      <c r="FG48" s="209">
        <f t="shared" ca="1" si="24"/>
        <v>16042141.096795322</v>
      </c>
      <c r="FH48" s="209">
        <f t="shared" ca="1" si="24"/>
        <v>16147342.669789275</v>
      </c>
      <c r="FI48" s="209">
        <f t="shared" ca="1" si="24"/>
        <v>16242956.298473468</v>
      </c>
      <c r="FJ48" s="209">
        <f t="shared" ca="1" si="24"/>
        <v>16349474.782655908</v>
      </c>
      <c r="FK48" s="209">
        <f t="shared" ca="1" si="24"/>
        <v>16453222.233203623</v>
      </c>
      <c r="FL48" s="209">
        <f t="shared" ca="1" si="24"/>
        <v>16561119.60483925</v>
      </c>
      <c r="FM48" s="209">
        <f t="shared" ca="1" si="24"/>
        <v>16666210.071662107</v>
      </c>
      <c r="FN48" s="209">
        <f t="shared" ca="1" si="24"/>
        <v>16775504.180522475</v>
      </c>
      <c r="FO48" s="209">
        <f t="shared" ca="1" si="24"/>
        <v>16885515.021152105</v>
      </c>
      <c r="FP48" s="209">
        <f t="shared" ca="1" si="24"/>
        <v>16992663.975960616</v>
      </c>
      <c r="FQ48" s="209">
        <f t="shared" ca="1" si="24"/>
        <v>17104098.912783723</v>
      </c>
      <c r="FR48" s="209">
        <f t="shared" ca="1" si="24"/>
        <v>17212634.91652127</v>
      </c>
      <c r="FS48" s="209">
        <f t="shared" ca="1" si="24"/>
        <v>17325512.384538952</v>
      </c>
      <c r="FT48" s="209">
        <f t="shared" ca="1" si="24"/>
        <v>17439130.083372422</v>
      </c>
      <c r="FU48" s="209">
        <f t="shared" ca="1" si="24"/>
        <v>17542392.802351348</v>
      </c>
      <c r="FV48" s="209">
        <f t="shared" ca="1" si="24"/>
        <v>17657432.765268382</v>
      </c>
      <c r="FW48" s="209">
        <f t="shared" ca="1" si="24"/>
        <v>17769480.011859912</v>
      </c>
      <c r="FX48" s="209">
        <f t="shared" ca="1" si="24"/>
        <v>17886009.17322639</v>
      </c>
      <c r="FY48" s="209">
        <f t="shared" ca="1" si="24"/>
        <v>17999506.877395075</v>
      </c>
      <c r="FZ48" s="209">
        <f t="shared" ca="1" si="24"/>
        <v>18117544.514964271</v>
      </c>
      <c r="GA48" s="209">
        <f t="shared" ca="1" si="24"/>
        <v>18236356.222844273</v>
      </c>
      <c r="GB48" s="209">
        <f t="shared" ca="1" si="24"/>
        <v>18352077.094037462</v>
      </c>
      <c r="GC48" s="209">
        <f t="shared" ca="1" si="24"/>
        <v>18472426.825806417</v>
      </c>
      <c r="GD48" s="209">
        <f t="shared" ca="1" si="24"/>
        <v>18589645.709842965</v>
      </c>
      <c r="GE48" s="209">
        <f t="shared" ca="1" si="24"/>
        <v>18711553.375302061</v>
      </c>
      <c r="GF48" s="209">
        <f t="shared" ca="1" si="24"/>
        <v>18834260.49004221</v>
      </c>
      <c r="GG48" s="209">
        <f t="shared" ca="1" si="24"/>
        <v>18949779.407390002</v>
      </c>
      <c r="GH48" s="209">
        <f t="shared" ca="1" si="24"/>
        <v>19074048.767042007</v>
      </c>
      <c r="GI48" s="209">
        <f t="shared" ca="1" si="24"/>
        <v>19195085.311488234</v>
      </c>
      <c r="GJ48" s="209">
        <f t="shared" ca="1" si="24"/>
        <v>19320963.344622169</v>
      </c>
      <c r="GK48" s="209">
        <f t="shared" ca="1" si="24"/>
        <v>19443566.713585239</v>
      </c>
      <c r="GL48" s="209">
        <f t="shared" ca="1" si="24"/>
        <v>19571074.244565044</v>
      </c>
      <c r="GM48" s="209">
        <f t="shared" ca="1" si="24"/>
        <v>19699417.947770659</v>
      </c>
      <c r="GN48" s="209">
        <f t="shared" ca="1" si="24"/>
        <v>19824422.843433924</v>
      </c>
      <c r="GO48" s="209">
        <f t="shared" ca="1" si="24"/>
        <v>19954427.96271586</v>
      </c>
      <c r="GP48" s="209">
        <f t="shared" ca="1" si="24"/>
        <v>20081051.053413916</v>
      </c>
      <c r="GQ48" s="209">
        <f t="shared" ca="1" si="24"/>
        <v>20212739.095891804</v>
      </c>
      <c r="GR48" s="209"/>
      <c r="GS48" s="209"/>
    </row>
    <row r="49" spans="1:201" s="133" customFormat="1" x14ac:dyDescent="0.7">
      <c r="A49" s="211" t="str">
        <f>"Cash utilized towards "&amp;TEXT($D$28,"0.0%")&amp;""</f>
        <v>Cash utilized towards 8.0%</v>
      </c>
      <c r="B49" s="169"/>
      <c r="C49" s="170"/>
      <c r="D49" s="171"/>
      <c r="E49" s="169"/>
      <c r="F49" s="169"/>
      <c r="G49" s="170">
        <f ca="1">SUM(I49:GQ49)</f>
        <v>1613526580.0934651</v>
      </c>
      <c r="H49" s="201"/>
      <c r="I49" s="209">
        <f t="shared" ref="I49:BT49" ca="1" si="25">MIN(I9*$B$28,I48)</f>
        <v>0</v>
      </c>
      <c r="J49" s="209">
        <f t="shared" ca="1" si="25"/>
        <v>0</v>
      </c>
      <c r="K49" s="209">
        <f t="shared" ca="1" si="25"/>
        <v>0</v>
      </c>
      <c r="L49" s="209">
        <f t="shared" ca="1" si="25"/>
        <v>0</v>
      </c>
      <c r="M49" s="209">
        <f t="shared" ca="1" si="25"/>
        <v>0</v>
      </c>
      <c r="N49" s="209">
        <f t="shared" ca="1" si="25"/>
        <v>0</v>
      </c>
      <c r="O49" s="209">
        <f t="shared" ca="1" si="25"/>
        <v>0</v>
      </c>
      <c r="P49" s="209">
        <f t="shared" ca="1" si="25"/>
        <v>2503659.018536143</v>
      </c>
      <c r="Q49" s="209">
        <f t="shared" ca="1" si="25"/>
        <v>0</v>
      </c>
      <c r="R49" s="209">
        <f t="shared" ca="1" si="25"/>
        <v>0</v>
      </c>
      <c r="S49" s="209">
        <f t="shared" ca="1" si="25"/>
        <v>6840108.8226193087</v>
      </c>
      <c r="T49" s="209">
        <f t="shared" ca="1" si="25"/>
        <v>0</v>
      </c>
      <c r="U49" s="209">
        <f t="shared" ca="1" si="25"/>
        <v>0</v>
      </c>
      <c r="V49" s="209">
        <f t="shared" ca="1" si="25"/>
        <v>9437846.3032676484</v>
      </c>
      <c r="W49" s="209">
        <f t="shared" ca="1" si="25"/>
        <v>0</v>
      </c>
      <c r="X49" s="209">
        <f t="shared" ca="1" si="25"/>
        <v>0</v>
      </c>
      <c r="Y49" s="209">
        <f t="shared" ca="1" si="25"/>
        <v>11691773.617201325</v>
      </c>
      <c r="Z49" s="209">
        <f t="shared" ca="1" si="25"/>
        <v>0</v>
      </c>
      <c r="AA49" s="209">
        <f t="shared" ca="1" si="25"/>
        <v>0</v>
      </c>
      <c r="AB49" s="209">
        <f t="shared" ca="1" si="25"/>
        <v>12362670.730824038</v>
      </c>
      <c r="AC49" s="209">
        <f t="shared" ca="1" si="25"/>
        <v>0</v>
      </c>
      <c r="AD49" s="209">
        <f t="shared" ca="1" si="25"/>
        <v>0</v>
      </c>
      <c r="AE49" s="209">
        <f t="shared" ca="1" si="25"/>
        <v>14700542.86289157</v>
      </c>
      <c r="AF49" s="209">
        <f t="shared" ca="1" si="25"/>
        <v>0</v>
      </c>
      <c r="AG49" s="209">
        <f t="shared" ca="1" si="25"/>
        <v>0</v>
      </c>
      <c r="AH49" s="209">
        <f t="shared" ca="1" si="25"/>
        <v>17474171.587062337</v>
      </c>
      <c r="AI49" s="209">
        <f t="shared" ca="1" si="25"/>
        <v>0</v>
      </c>
      <c r="AJ49" s="209">
        <f t="shared" ca="1" si="25"/>
        <v>0</v>
      </c>
      <c r="AK49" s="209">
        <f t="shared" ca="1" si="25"/>
        <v>19868419.817985274</v>
      </c>
      <c r="AL49" s="209">
        <f t="shared" ca="1" si="25"/>
        <v>0</v>
      </c>
      <c r="AM49" s="209">
        <f t="shared" ca="1" si="25"/>
        <v>0</v>
      </c>
      <c r="AN49" s="209">
        <f t="shared" ca="1" si="25"/>
        <v>21881977.69428904</v>
      </c>
      <c r="AO49" s="209">
        <f t="shared" ca="1" si="25"/>
        <v>0</v>
      </c>
      <c r="AP49" s="209">
        <f t="shared" ca="1" si="25"/>
        <v>0</v>
      </c>
      <c r="AQ49" s="209">
        <f t="shared" ca="1" si="25"/>
        <v>21450710.554289043</v>
      </c>
      <c r="AR49" s="209">
        <f t="shared" ca="1" si="25"/>
        <v>0</v>
      </c>
      <c r="AS49" s="209">
        <f t="shared" ca="1" si="25"/>
        <v>0</v>
      </c>
      <c r="AT49" s="209">
        <f t="shared" ca="1" si="25"/>
        <v>22014064.423046514</v>
      </c>
      <c r="AU49" s="209">
        <f t="shared" ca="1" si="25"/>
        <v>0</v>
      </c>
      <c r="AV49" s="209">
        <f t="shared" ca="1" si="25"/>
        <v>0</v>
      </c>
      <c r="AW49" s="209">
        <f t="shared" ca="1" si="25"/>
        <v>22126103.35233584</v>
      </c>
      <c r="AX49" s="209">
        <f t="shared" ca="1" si="25"/>
        <v>0</v>
      </c>
      <c r="AY49" s="209">
        <f t="shared" ca="1" si="25"/>
        <v>0</v>
      </c>
      <c r="AZ49" s="209">
        <f t="shared" ca="1" si="25"/>
        <v>21387943.381980497</v>
      </c>
      <c r="BA49" s="209">
        <f t="shared" ca="1" si="25"/>
        <v>0</v>
      </c>
      <c r="BB49" s="209">
        <f t="shared" ca="1" si="25"/>
        <v>0</v>
      </c>
      <c r="BC49" s="209">
        <f t="shared" ca="1" si="25"/>
        <v>19846469.778479744</v>
      </c>
      <c r="BD49" s="209">
        <f t="shared" ca="1" si="25"/>
        <v>0</v>
      </c>
      <c r="BE49" s="209">
        <f t="shared" ca="1" si="25"/>
        <v>0</v>
      </c>
      <c r="BF49" s="209">
        <f t="shared" ca="1" si="25"/>
        <v>20223018.845640469</v>
      </c>
      <c r="BG49" s="209">
        <f t="shared" ca="1" si="25"/>
        <v>0</v>
      </c>
      <c r="BH49" s="209">
        <f t="shared" ca="1" si="25"/>
        <v>0</v>
      </c>
      <c r="BI49" s="209">
        <f t="shared" ca="1" si="25"/>
        <v>20590904.700846698</v>
      </c>
      <c r="BJ49" s="209">
        <f t="shared" ca="1" si="25"/>
        <v>0</v>
      </c>
      <c r="BK49" s="209">
        <f t="shared" ca="1" si="25"/>
        <v>0</v>
      </c>
      <c r="BL49" s="209">
        <f t="shared" ca="1" si="25"/>
        <v>20503408.210797049</v>
      </c>
      <c r="BM49" s="209">
        <f t="shared" ca="1" si="25"/>
        <v>0</v>
      </c>
      <c r="BN49" s="209">
        <f t="shared" ca="1" si="25"/>
        <v>0</v>
      </c>
      <c r="BO49" s="209">
        <f t="shared" ca="1" si="25"/>
        <v>20747857.387241945</v>
      </c>
      <c r="BP49" s="209">
        <f t="shared" ca="1" si="25"/>
        <v>0</v>
      </c>
      <c r="BQ49" s="209">
        <f t="shared" ca="1" si="25"/>
        <v>0</v>
      </c>
      <c r="BR49" s="209">
        <f t="shared" ca="1" si="25"/>
        <v>21230277.443659049</v>
      </c>
      <c r="BS49" s="209">
        <f t="shared" ca="1" si="25"/>
        <v>0</v>
      </c>
      <c r="BT49" s="209">
        <f t="shared" ca="1" si="25"/>
        <v>0</v>
      </c>
      <c r="BU49" s="209">
        <f t="shared" ref="BU49:EF49" ca="1" si="26">MIN(BU9*$B$28,BU48)</f>
        <v>22049538.315158159</v>
      </c>
      <c r="BV49" s="209">
        <f t="shared" ca="1" si="26"/>
        <v>0</v>
      </c>
      <c r="BW49" s="209">
        <f t="shared" ca="1" si="26"/>
        <v>0</v>
      </c>
      <c r="BX49" s="209">
        <f t="shared" ca="1" si="26"/>
        <v>21364754.165453721</v>
      </c>
      <c r="BY49" s="209">
        <f t="shared" ca="1" si="26"/>
        <v>0</v>
      </c>
      <c r="BZ49" s="209">
        <f t="shared" ca="1" si="26"/>
        <v>0</v>
      </c>
      <c r="CA49" s="209">
        <f t="shared" ca="1" si="26"/>
        <v>21053167.737700023</v>
      </c>
      <c r="CB49" s="209">
        <f t="shared" ca="1" si="26"/>
        <v>0</v>
      </c>
      <c r="CC49" s="209">
        <f t="shared" ca="1" si="26"/>
        <v>0</v>
      </c>
      <c r="CD49" s="209">
        <f t="shared" ca="1" si="26"/>
        <v>20995489.774357654</v>
      </c>
      <c r="CE49" s="209">
        <f t="shared" ca="1" si="26"/>
        <v>0</v>
      </c>
      <c r="CF49" s="209">
        <f t="shared" ca="1" si="26"/>
        <v>0</v>
      </c>
      <c r="CG49" s="209">
        <f t="shared" ca="1" si="26"/>
        <v>21861635.123234216</v>
      </c>
      <c r="CH49" s="209">
        <f t="shared" ca="1" si="26"/>
        <v>0</v>
      </c>
      <c r="CI49" s="209">
        <f t="shared" ca="1" si="26"/>
        <v>0</v>
      </c>
      <c r="CJ49" s="209">
        <f t="shared" ca="1" si="26"/>
        <v>20955014.527605049</v>
      </c>
      <c r="CK49" s="209">
        <f t="shared" ca="1" si="26"/>
        <v>0</v>
      </c>
      <c r="CL49" s="209">
        <f t="shared" ca="1" si="26"/>
        <v>0</v>
      </c>
      <c r="CM49" s="209">
        <f t="shared" ca="1" si="26"/>
        <v>20089707.162800774</v>
      </c>
      <c r="CN49" s="209">
        <f t="shared" ca="1" si="26"/>
        <v>0</v>
      </c>
      <c r="CO49" s="209">
        <f t="shared" ca="1" si="26"/>
        <v>0</v>
      </c>
      <c r="CP49" s="209">
        <f t="shared" ca="1" si="26"/>
        <v>20296140.904303312</v>
      </c>
      <c r="CQ49" s="209">
        <f t="shared" ca="1" si="26"/>
        <v>0</v>
      </c>
      <c r="CR49" s="209">
        <f t="shared" ca="1" si="26"/>
        <v>0</v>
      </c>
      <c r="CS49" s="209">
        <f t="shared" ca="1" si="26"/>
        <v>20101252.609646037</v>
      </c>
      <c r="CT49" s="209">
        <f t="shared" ca="1" si="26"/>
        <v>0</v>
      </c>
      <c r="CU49" s="209">
        <f t="shared" ca="1" si="26"/>
        <v>0</v>
      </c>
      <c r="CV49" s="209">
        <f t="shared" ca="1" si="26"/>
        <v>20635717.616641343</v>
      </c>
      <c r="CW49" s="209">
        <f t="shared" ca="1" si="26"/>
        <v>0</v>
      </c>
      <c r="CX49" s="209">
        <f t="shared" ca="1" si="26"/>
        <v>0</v>
      </c>
      <c r="CY49" s="209">
        <f t="shared" ca="1" si="26"/>
        <v>18947281.723927677</v>
      </c>
      <c r="CZ49" s="209">
        <f t="shared" ca="1" si="26"/>
        <v>0</v>
      </c>
      <c r="DA49" s="209">
        <f t="shared" ca="1" si="26"/>
        <v>0</v>
      </c>
      <c r="DB49" s="209">
        <f t="shared" ca="1" si="26"/>
        <v>19603663.29809257</v>
      </c>
      <c r="DC49" s="209">
        <f t="shared" ca="1" si="26"/>
        <v>0</v>
      </c>
      <c r="DD49" s="209">
        <f t="shared" ca="1" si="26"/>
        <v>0</v>
      </c>
      <c r="DE49" s="209">
        <f t="shared" ca="1" si="26"/>
        <v>20272076.72219862</v>
      </c>
      <c r="DF49" s="209">
        <f t="shared" ca="1" si="26"/>
        <v>0</v>
      </c>
      <c r="DG49" s="209">
        <f t="shared" ca="1" si="26"/>
        <v>0</v>
      </c>
      <c r="DH49" s="209">
        <f t="shared" ca="1" si="26"/>
        <v>22273276.825063925</v>
      </c>
      <c r="DI49" s="209">
        <f t="shared" ca="1" si="26"/>
        <v>0</v>
      </c>
      <c r="DJ49" s="209">
        <f t="shared" ca="1" si="26"/>
        <v>0</v>
      </c>
      <c r="DK49" s="209">
        <f t="shared" ca="1" si="26"/>
        <v>19749899.528948508</v>
      </c>
      <c r="DL49" s="209">
        <f t="shared" ca="1" si="26"/>
        <v>0</v>
      </c>
      <c r="DM49" s="209">
        <f t="shared" ca="1" si="26"/>
        <v>0</v>
      </c>
      <c r="DN49" s="209">
        <f t="shared" ca="1" si="26"/>
        <v>19657641.660848346</v>
      </c>
      <c r="DO49" s="209">
        <f t="shared" ca="1" si="26"/>
        <v>0</v>
      </c>
      <c r="DP49" s="209">
        <f t="shared" ca="1" si="26"/>
        <v>0</v>
      </c>
      <c r="DQ49" s="209">
        <f t="shared" ca="1" si="26"/>
        <v>956738393.86449134</v>
      </c>
      <c r="DR49" s="209">
        <f t="shared" ca="1" si="26"/>
        <v>0</v>
      </c>
      <c r="DS49" s="209">
        <f t="shared" ca="1" si="26"/>
        <v>0</v>
      </c>
      <c r="DT49" s="209">
        <f t="shared" ca="1" si="26"/>
        <v>0</v>
      </c>
      <c r="DU49" s="209">
        <f t="shared" ca="1" si="26"/>
        <v>0</v>
      </c>
      <c r="DV49" s="209">
        <f t="shared" ca="1" si="26"/>
        <v>0</v>
      </c>
      <c r="DW49" s="209">
        <f t="shared" ca="1" si="26"/>
        <v>0</v>
      </c>
      <c r="DX49" s="209">
        <f t="shared" ca="1" si="26"/>
        <v>0</v>
      </c>
      <c r="DY49" s="209">
        <f t="shared" ca="1" si="26"/>
        <v>0</v>
      </c>
      <c r="DZ49" s="209">
        <f t="shared" ca="1" si="26"/>
        <v>0</v>
      </c>
      <c r="EA49" s="209">
        <f t="shared" ca="1" si="26"/>
        <v>0</v>
      </c>
      <c r="EB49" s="209">
        <f t="shared" ca="1" si="26"/>
        <v>0</v>
      </c>
      <c r="EC49" s="209">
        <f t="shared" ca="1" si="26"/>
        <v>0</v>
      </c>
      <c r="ED49" s="209">
        <f t="shared" ca="1" si="26"/>
        <v>0</v>
      </c>
      <c r="EE49" s="209">
        <f t="shared" ca="1" si="26"/>
        <v>0</v>
      </c>
      <c r="EF49" s="209">
        <f t="shared" ca="1" si="26"/>
        <v>0</v>
      </c>
      <c r="EG49" s="209">
        <f t="shared" ref="EG49:GQ49" ca="1" si="27">MIN(EG9*$B$28,EG48)</f>
        <v>0</v>
      </c>
      <c r="EH49" s="209">
        <f t="shared" ca="1" si="27"/>
        <v>0</v>
      </c>
      <c r="EI49" s="209">
        <f t="shared" ca="1" si="27"/>
        <v>0</v>
      </c>
      <c r="EJ49" s="209">
        <f t="shared" ca="1" si="27"/>
        <v>0</v>
      </c>
      <c r="EK49" s="209">
        <f t="shared" ca="1" si="27"/>
        <v>0</v>
      </c>
      <c r="EL49" s="209">
        <f t="shared" ca="1" si="27"/>
        <v>0</v>
      </c>
      <c r="EM49" s="209">
        <f t="shared" ca="1" si="27"/>
        <v>0</v>
      </c>
      <c r="EN49" s="209">
        <f t="shared" ca="1" si="27"/>
        <v>0</v>
      </c>
      <c r="EO49" s="209">
        <f t="shared" ca="1" si="27"/>
        <v>0</v>
      </c>
      <c r="EP49" s="209">
        <f t="shared" ca="1" si="27"/>
        <v>0</v>
      </c>
      <c r="EQ49" s="209">
        <f t="shared" ca="1" si="27"/>
        <v>0</v>
      </c>
      <c r="ER49" s="209">
        <f t="shared" ca="1" si="27"/>
        <v>0</v>
      </c>
      <c r="ES49" s="209">
        <f t="shared" ca="1" si="27"/>
        <v>0</v>
      </c>
      <c r="ET49" s="209">
        <f t="shared" ca="1" si="27"/>
        <v>0</v>
      </c>
      <c r="EU49" s="209">
        <f t="shared" ca="1" si="27"/>
        <v>0</v>
      </c>
      <c r="EV49" s="209">
        <f t="shared" ca="1" si="27"/>
        <v>0</v>
      </c>
      <c r="EW49" s="209">
        <f t="shared" ca="1" si="27"/>
        <v>0</v>
      </c>
      <c r="EX49" s="209">
        <f t="shared" ca="1" si="27"/>
        <v>0</v>
      </c>
      <c r="EY49" s="209">
        <f t="shared" ca="1" si="27"/>
        <v>0</v>
      </c>
      <c r="EZ49" s="209">
        <f t="shared" ca="1" si="27"/>
        <v>0</v>
      </c>
      <c r="FA49" s="209">
        <f t="shared" ca="1" si="27"/>
        <v>0</v>
      </c>
      <c r="FB49" s="209">
        <f t="shared" ca="1" si="27"/>
        <v>0</v>
      </c>
      <c r="FC49" s="209">
        <f t="shared" ca="1" si="27"/>
        <v>0</v>
      </c>
      <c r="FD49" s="209">
        <f t="shared" ca="1" si="27"/>
        <v>0</v>
      </c>
      <c r="FE49" s="209">
        <f t="shared" ca="1" si="27"/>
        <v>0</v>
      </c>
      <c r="FF49" s="209">
        <f t="shared" ca="1" si="27"/>
        <v>0</v>
      </c>
      <c r="FG49" s="209">
        <f t="shared" ca="1" si="27"/>
        <v>0</v>
      </c>
      <c r="FH49" s="209">
        <f t="shared" ca="1" si="27"/>
        <v>0</v>
      </c>
      <c r="FI49" s="209">
        <f t="shared" ca="1" si="27"/>
        <v>0</v>
      </c>
      <c r="FJ49" s="209">
        <f t="shared" ca="1" si="27"/>
        <v>0</v>
      </c>
      <c r="FK49" s="209">
        <f t="shared" ca="1" si="27"/>
        <v>0</v>
      </c>
      <c r="FL49" s="209">
        <f t="shared" ca="1" si="27"/>
        <v>0</v>
      </c>
      <c r="FM49" s="209">
        <f t="shared" ca="1" si="27"/>
        <v>0</v>
      </c>
      <c r="FN49" s="209">
        <f t="shared" ca="1" si="27"/>
        <v>0</v>
      </c>
      <c r="FO49" s="209">
        <f t="shared" ca="1" si="27"/>
        <v>0</v>
      </c>
      <c r="FP49" s="209">
        <f t="shared" ca="1" si="27"/>
        <v>0</v>
      </c>
      <c r="FQ49" s="209">
        <f t="shared" ca="1" si="27"/>
        <v>0</v>
      </c>
      <c r="FR49" s="209">
        <f t="shared" ca="1" si="27"/>
        <v>0</v>
      </c>
      <c r="FS49" s="209">
        <f t="shared" ca="1" si="27"/>
        <v>0</v>
      </c>
      <c r="FT49" s="209">
        <f t="shared" ca="1" si="27"/>
        <v>0</v>
      </c>
      <c r="FU49" s="209">
        <f t="shared" ca="1" si="27"/>
        <v>0</v>
      </c>
      <c r="FV49" s="209">
        <f t="shared" ca="1" si="27"/>
        <v>0</v>
      </c>
      <c r="FW49" s="209">
        <f t="shared" ca="1" si="27"/>
        <v>0</v>
      </c>
      <c r="FX49" s="209">
        <f t="shared" ca="1" si="27"/>
        <v>0</v>
      </c>
      <c r="FY49" s="209">
        <f t="shared" ca="1" si="27"/>
        <v>0</v>
      </c>
      <c r="FZ49" s="209">
        <f t="shared" ca="1" si="27"/>
        <v>0</v>
      </c>
      <c r="GA49" s="209">
        <f t="shared" ca="1" si="27"/>
        <v>0</v>
      </c>
      <c r="GB49" s="209">
        <f t="shared" ca="1" si="27"/>
        <v>0</v>
      </c>
      <c r="GC49" s="209">
        <f t="shared" ca="1" si="27"/>
        <v>0</v>
      </c>
      <c r="GD49" s="209">
        <f t="shared" ca="1" si="27"/>
        <v>0</v>
      </c>
      <c r="GE49" s="209">
        <f t="shared" ca="1" si="27"/>
        <v>0</v>
      </c>
      <c r="GF49" s="209">
        <f t="shared" ca="1" si="27"/>
        <v>0</v>
      </c>
      <c r="GG49" s="209">
        <f t="shared" ca="1" si="27"/>
        <v>0</v>
      </c>
      <c r="GH49" s="209">
        <f t="shared" ca="1" si="27"/>
        <v>0</v>
      </c>
      <c r="GI49" s="209">
        <f t="shared" ca="1" si="27"/>
        <v>0</v>
      </c>
      <c r="GJ49" s="209">
        <f t="shared" ca="1" si="27"/>
        <v>0</v>
      </c>
      <c r="GK49" s="209">
        <f t="shared" ca="1" si="27"/>
        <v>0</v>
      </c>
      <c r="GL49" s="209">
        <f t="shared" ca="1" si="27"/>
        <v>0</v>
      </c>
      <c r="GM49" s="209">
        <f t="shared" ca="1" si="27"/>
        <v>0</v>
      </c>
      <c r="GN49" s="209">
        <f t="shared" ca="1" si="27"/>
        <v>0</v>
      </c>
      <c r="GO49" s="209">
        <f t="shared" ca="1" si="27"/>
        <v>0</v>
      </c>
      <c r="GP49" s="209">
        <f t="shared" ca="1" si="27"/>
        <v>0</v>
      </c>
      <c r="GQ49" s="209">
        <f t="shared" ca="1" si="27"/>
        <v>0</v>
      </c>
      <c r="GR49" s="209">
        <f ca="1">SUM(I49:GQ49)</f>
        <v>1613526580.0934651</v>
      </c>
      <c r="GS49" s="209"/>
    </row>
    <row r="50" spans="1:201" s="133" customFormat="1" x14ac:dyDescent="0.7">
      <c r="A50" s="168" t="str">
        <f>"Cash utilized towards "&amp;TEXT($D$28,"0.0%")&amp;" IRR at given date net of capital contributions"</f>
        <v>Cash utilized towards 8.0% IRR at given date net of capital contributions</v>
      </c>
      <c r="B50" s="169"/>
      <c r="C50" s="170"/>
      <c r="D50" s="171"/>
      <c r="E50" s="169"/>
      <c r="F50" s="170"/>
      <c r="G50" s="170">
        <f ca="1">SUM(I50:GQ50)</f>
        <v>605689065.06356573</v>
      </c>
      <c r="H50" s="214"/>
      <c r="I50" s="209">
        <f ca="1">I49-I42</f>
        <v>0</v>
      </c>
      <c r="J50" s="209">
        <f ca="1">J49-J42</f>
        <v>0</v>
      </c>
      <c r="K50" s="209">
        <f t="shared" ref="K50:BV50" ca="1" si="28">K49-K42</f>
        <v>0</v>
      </c>
      <c r="L50" s="209">
        <f t="shared" ca="1" si="28"/>
        <v>0</v>
      </c>
      <c r="M50" s="209">
        <f t="shared" ca="1" si="28"/>
        <v>0</v>
      </c>
      <c r="N50" s="209">
        <f t="shared" ca="1" si="28"/>
        <v>0</v>
      </c>
      <c r="O50" s="209">
        <f t="shared" ca="1" si="28"/>
        <v>0</v>
      </c>
      <c r="P50" s="209">
        <f t="shared" ca="1" si="28"/>
        <v>0</v>
      </c>
      <c r="Q50" s="209">
        <f t="shared" ca="1" si="28"/>
        <v>0</v>
      </c>
      <c r="R50" s="209">
        <f t="shared" ca="1" si="28"/>
        <v>0</v>
      </c>
      <c r="S50" s="209">
        <f t="shared" ca="1" si="28"/>
        <v>0</v>
      </c>
      <c r="T50" s="209">
        <f t="shared" ca="1" si="28"/>
        <v>0</v>
      </c>
      <c r="U50" s="209">
        <f t="shared" ca="1" si="28"/>
        <v>0</v>
      </c>
      <c r="V50" s="209">
        <f t="shared" ca="1" si="28"/>
        <v>0</v>
      </c>
      <c r="W50" s="209">
        <f t="shared" ca="1" si="28"/>
        <v>0</v>
      </c>
      <c r="X50" s="209">
        <f t="shared" ca="1" si="28"/>
        <v>0</v>
      </c>
      <c r="Y50" s="209">
        <f t="shared" ca="1" si="28"/>
        <v>0</v>
      </c>
      <c r="Z50" s="209">
        <f t="shared" ca="1" si="28"/>
        <v>0</v>
      </c>
      <c r="AA50" s="209">
        <f t="shared" ca="1" si="28"/>
        <v>0</v>
      </c>
      <c r="AB50" s="209">
        <f t="shared" ca="1" si="28"/>
        <v>0</v>
      </c>
      <c r="AC50" s="209">
        <f t="shared" ca="1" si="28"/>
        <v>0</v>
      </c>
      <c r="AD50" s="209">
        <f t="shared" ca="1" si="28"/>
        <v>0</v>
      </c>
      <c r="AE50" s="209">
        <f t="shared" ca="1" si="28"/>
        <v>0</v>
      </c>
      <c r="AF50" s="209">
        <f t="shared" ca="1" si="28"/>
        <v>0</v>
      </c>
      <c r="AG50" s="209">
        <f t="shared" ca="1" si="28"/>
        <v>0</v>
      </c>
      <c r="AH50" s="209">
        <f t="shared" ca="1" si="28"/>
        <v>0</v>
      </c>
      <c r="AI50" s="209">
        <f t="shared" ca="1" si="28"/>
        <v>0</v>
      </c>
      <c r="AJ50" s="209">
        <f t="shared" ca="1" si="28"/>
        <v>0</v>
      </c>
      <c r="AK50" s="209">
        <f t="shared" ca="1" si="28"/>
        <v>0</v>
      </c>
      <c r="AL50" s="209">
        <f t="shared" ca="1" si="28"/>
        <v>0</v>
      </c>
      <c r="AM50" s="209">
        <f t="shared" ca="1" si="28"/>
        <v>0</v>
      </c>
      <c r="AN50" s="209">
        <f t="shared" ca="1" si="28"/>
        <v>0</v>
      </c>
      <c r="AO50" s="209">
        <f t="shared" ca="1" si="28"/>
        <v>0</v>
      </c>
      <c r="AP50" s="209">
        <f t="shared" ca="1" si="28"/>
        <v>0</v>
      </c>
      <c r="AQ50" s="209">
        <f t="shared" ca="1" si="28"/>
        <v>0</v>
      </c>
      <c r="AR50" s="209">
        <f t="shared" ca="1" si="28"/>
        <v>0</v>
      </c>
      <c r="AS50" s="209">
        <f t="shared" ca="1" si="28"/>
        <v>0</v>
      </c>
      <c r="AT50" s="209">
        <f t="shared" ca="1" si="28"/>
        <v>0</v>
      </c>
      <c r="AU50" s="209">
        <f t="shared" ca="1" si="28"/>
        <v>0</v>
      </c>
      <c r="AV50" s="209">
        <f t="shared" ca="1" si="28"/>
        <v>0</v>
      </c>
      <c r="AW50" s="209">
        <f t="shared" ca="1" si="28"/>
        <v>0</v>
      </c>
      <c r="AX50" s="209">
        <f t="shared" ca="1" si="28"/>
        <v>0</v>
      </c>
      <c r="AY50" s="209">
        <f t="shared" ca="1" si="28"/>
        <v>0</v>
      </c>
      <c r="AZ50" s="209">
        <f t="shared" ca="1" si="28"/>
        <v>0</v>
      </c>
      <c r="BA50" s="209">
        <f t="shared" ca="1" si="28"/>
        <v>0</v>
      </c>
      <c r="BB50" s="209">
        <f t="shared" ca="1" si="28"/>
        <v>0</v>
      </c>
      <c r="BC50" s="209">
        <f t="shared" ca="1" si="28"/>
        <v>0</v>
      </c>
      <c r="BD50" s="209">
        <f t="shared" ca="1" si="28"/>
        <v>0</v>
      </c>
      <c r="BE50" s="209">
        <f t="shared" ca="1" si="28"/>
        <v>0</v>
      </c>
      <c r="BF50" s="209">
        <f t="shared" ca="1" si="28"/>
        <v>0</v>
      </c>
      <c r="BG50" s="209">
        <f t="shared" ca="1" si="28"/>
        <v>0</v>
      </c>
      <c r="BH50" s="209">
        <f t="shared" ca="1" si="28"/>
        <v>0</v>
      </c>
      <c r="BI50" s="209">
        <f t="shared" ca="1" si="28"/>
        <v>0</v>
      </c>
      <c r="BJ50" s="209">
        <f t="shared" ca="1" si="28"/>
        <v>0</v>
      </c>
      <c r="BK50" s="209">
        <f t="shared" ca="1" si="28"/>
        <v>0</v>
      </c>
      <c r="BL50" s="209">
        <f t="shared" ca="1" si="28"/>
        <v>0</v>
      </c>
      <c r="BM50" s="209">
        <f t="shared" ca="1" si="28"/>
        <v>0</v>
      </c>
      <c r="BN50" s="209">
        <f t="shared" ca="1" si="28"/>
        <v>0</v>
      </c>
      <c r="BO50" s="209">
        <f t="shared" ca="1" si="28"/>
        <v>0</v>
      </c>
      <c r="BP50" s="209">
        <f t="shared" ca="1" si="28"/>
        <v>0</v>
      </c>
      <c r="BQ50" s="209">
        <f t="shared" ca="1" si="28"/>
        <v>0</v>
      </c>
      <c r="BR50" s="209">
        <f t="shared" ca="1" si="28"/>
        <v>0</v>
      </c>
      <c r="BS50" s="209">
        <f t="shared" ca="1" si="28"/>
        <v>0</v>
      </c>
      <c r="BT50" s="209">
        <f t="shared" ca="1" si="28"/>
        <v>0</v>
      </c>
      <c r="BU50" s="209">
        <f t="shared" ca="1" si="28"/>
        <v>0</v>
      </c>
      <c r="BV50" s="209">
        <f t="shared" ca="1" si="28"/>
        <v>0</v>
      </c>
      <c r="BW50" s="209">
        <f t="shared" ref="BW50:EH50" ca="1" si="29">BW49-BW42</f>
        <v>0</v>
      </c>
      <c r="BX50" s="209">
        <f t="shared" ca="1" si="29"/>
        <v>0</v>
      </c>
      <c r="BY50" s="209">
        <f t="shared" ca="1" si="29"/>
        <v>0</v>
      </c>
      <c r="BZ50" s="209">
        <f t="shared" ca="1" si="29"/>
        <v>0</v>
      </c>
      <c r="CA50" s="209">
        <f t="shared" ca="1" si="29"/>
        <v>0</v>
      </c>
      <c r="CB50" s="209">
        <f t="shared" ca="1" si="29"/>
        <v>0</v>
      </c>
      <c r="CC50" s="209">
        <f t="shared" ca="1" si="29"/>
        <v>0</v>
      </c>
      <c r="CD50" s="209">
        <f t="shared" ca="1" si="29"/>
        <v>0</v>
      </c>
      <c r="CE50" s="209">
        <f t="shared" ca="1" si="29"/>
        <v>0</v>
      </c>
      <c r="CF50" s="209">
        <f t="shared" ca="1" si="29"/>
        <v>0</v>
      </c>
      <c r="CG50" s="209">
        <f t="shared" ca="1" si="29"/>
        <v>0</v>
      </c>
      <c r="CH50" s="209">
        <f t="shared" ca="1" si="29"/>
        <v>0</v>
      </c>
      <c r="CI50" s="209">
        <f t="shared" ca="1" si="29"/>
        <v>0</v>
      </c>
      <c r="CJ50" s="209">
        <f t="shared" ca="1" si="29"/>
        <v>0</v>
      </c>
      <c r="CK50" s="209">
        <f t="shared" ca="1" si="29"/>
        <v>0</v>
      </c>
      <c r="CL50" s="209">
        <f t="shared" ca="1" si="29"/>
        <v>0</v>
      </c>
      <c r="CM50" s="209">
        <f t="shared" ca="1" si="29"/>
        <v>0</v>
      </c>
      <c r="CN50" s="209">
        <f t="shared" ca="1" si="29"/>
        <v>0</v>
      </c>
      <c r="CO50" s="209">
        <f t="shared" ca="1" si="29"/>
        <v>0</v>
      </c>
      <c r="CP50" s="209">
        <f t="shared" ca="1" si="29"/>
        <v>0</v>
      </c>
      <c r="CQ50" s="209">
        <f t="shared" ca="1" si="29"/>
        <v>0</v>
      </c>
      <c r="CR50" s="209">
        <f t="shared" ca="1" si="29"/>
        <v>0</v>
      </c>
      <c r="CS50" s="209">
        <f t="shared" ca="1" si="29"/>
        <v>0</v>
      </c>
      <c r="CT50" s="209">
        <f t="shared" ca="1" si="29"/>
        <v>0</v>
      </c>
      <c r="CU50" s="209">
        <f t="shared" ca="1" si="29"/>
        <v>0</v>
      </c>
      <c r="CV50" s="209">
        <f t="shared" ca="1" si="29"/>
        <v>0</v>
      </c>
      <c r="CW50" s="209">
        <f t="shared" ca="1" si="29"/>
        <v>0</v>
      </c>
      <c r="CX50" s="209">
        <f t="shared" ca="1" si="29"/>
        <v>0</v>
      </c>
      <c r="CY50" s="209">
        <f t="shared" ca="1" si="29"/>
        <v>0</v>
      </c>
      <c r="CZ50" s="209">
        <f t="shared" ca="1" si="29"/>
        <v>0</v>
      </c>
      <c r="DA50" s="209">
        <f t="shared" ca="1" si="29"/>
        <v>0</v>
      </c>
      <c r="DB50" s="209">
        <f t="shared" ca="1" si="29"/>
        <v>0</v>
      </c>
      <c r="DC50" s="209">
        <f t="shared" ca="1" si="29"/>
        <v>0</v>
      </c>
      <c r="DD50" s="209">
        <f t="shared" ca="1" si="29"/>
        <v>0</v>
      </c>
      <c r="DE50" s="209">
        <f t="shared" ca="1" si="29"/>
        <v>0</v>
      </c>
      <c r="DF50" s="209">
        <f t="shared" ca="1" si="29"/>
        <v>0</v>
      </c>
      <c r="DG50" s="209">
        <f t="shared" ca="1" si="29"/>
        <v>0</v>
      </c>
      <c r="DH50" s="209">
        <f t="shared" ca="1" si="29"/>
        <v>0</v>
      </c>
      <c r="DI50" s="209">
        <f t="shared" ca="1" si="29"/>
        <v>0</v>
      </c>
      <c r="DJ50" s="209">
        <f t="shared" ca="1" si="29"/>
        <v>0</v>
      </c>
      <c r="DK50" s="209">
        <f t="shared" ca="1" si="29"/>
        <v>0</v>
      </c>
      <c r="DL50" s="209">
        <f t="shared" ca="1" si="29"/>
        <v>0</v>
      </c>
      <c r="DM50" s="209">
        <f t="shared" ca="1" si="29"/>
        <v>0</v>
      </c>
      <c r="DN50" s="209">
        <f t="shared" ca="1" si="29"/>
        <v>0</v>
      </c>
      <c r="DO50" s="209">
        <f t="shared" ca="1" si="29"/>
        <v>0</v>
      </c>
      <c r="DP50" s="209">
        <f t="shared" ca="1" si="29"/>
        <v>0</v>
      </c>
      <c r="DQ50" s="209">
        <f t="shared" ca="1" si="29"/>
        <v>605689065.06356573</v>
      </c>
      <c r="DR50" s="209">
        <f t="shared" ca="1" si="29"/>
        <v>0</v>
      </c>
      <c r="DS50" s="209">
        <f t="shared" ca="1" si="29"/>
        <v>0</v>
      </c>
      <c r="DT50" s="209">
        <f t="shared" ca="1" si="29"/>
        <v>0</v>
      </c>
      <c r="DU50" s="209">
        <f t="shared" ca="1" si="29"/>
        <v>0</v>
      </c>
      <c r="DV50" s="209">
        <f t="shared" ca="1" si="29"/>
        <v>0</v>
      </c>
      <c r="DW50" s="209">
        <f t="shared" ca="1" si="29"/>
        <v>0</v>
      </c>
      <c r="DX50" s="209">
        <f t="shared" ca="1" si="29"/>
        <v>0</v>
      </c>
      <c r="DY50" s="209">
        <f t="shared" ca="1" si="29"/>
        <v>0</v>
      </c>
      <c r="DZ50" s="209">
        <f t="shared" ca="1" si="29"/>
        <v>0</v>
      </c>
      <c r="EA50" s="209">
        <f t="shared" ca="1" si="29"/>
        <v>0</v>
      </c>
      <c r="EB50" s="209">
        <f t="shared" ca="1" si="29"/>
        <v>0</v>
      </c>
      <c r="EC50" s="209">
        <f t="shared" ca="1" si="29"/>
        <v>0</v>
      </c>
      <c r="ED50" s="209">
        <f t="shared" ca="1" si="29"/>
        <v>0</v>
      </c>
      <c r="EE50" s="209">
        <f t="shared" ca="1" si="29"/>
        <v>0</v>
      </c>
      <c r="EF50" s="209">
        <f t="shared" ca="1" si="29"/>
        <v>0</v>
      </c>
      <c r="EG50" s="209">
        <f t="shared" ca="1" si="29"/>
        <v>0</v>
      </c>
      <c r="EH50" s="209">
        <f t="shared" ca="1" si="29"/>
        <v>0</v>
      </c>
      <c r="EI50" s="209">
        <f t="shared" ref="EI50:GQ50" ca="1" si="30">EI49-EI42</f>
        <v>0</v>
      </c>
      <c r="EJ50" s="209">
        <f t="shared" ca="1" si="30"/>
        <v>0</v>
      </c>
      <c r="EK50" s="209">
        <f t="shared" ca="1" si="30"/>
        <v>0</v>
      </c>
      <c r="EL50" s="209">
        <f t="shared" ca="1" si="30"/>
        <v>0</v>
      </c>
      <c r="EM50" s="209">
        <f t="shared" ca="1" si="30"/>
        <v>0</v>
      </c>
      <c r="EN50" s="209">
        <f t="shared" ca="1" si="30"/>
        <v>0</v>
      </c>
      <c r="EO50" s="209">
        <f t="shared" ca="1" si="30"/>
        <v>0</v>
      </c>
      <c r="EP50" s="209">
        <f t="shared" ca="1" si="30"/>
        <v>0</v>
      </c>
      <c r="EQ50" s="209">
        <f t="shared" ca="1" si="30"/>
        <v>0</v>
      </c>
      <c r="ER50" s="209">
        <f t="shared" ca="1" si="30"/>
        <v>0</v>
      </c>
      <c r="ES50" s="209">
        <f t="shared" ca="1" si="30"/>
        <v>0</v>
      </c>
      <c r="ET50" s="209">
        <f t="shared" ca="1" si="30"/>
        <v>0</v>
      </c>
      <c r="EU50" s="209">
        <f t="shared" ca="1" si="30"/>
        <v>0</v>
      </c>
      <c r="EV50" s="209">
        <f t="shared" ca="1" si="30"/>
        <v>0</v>
      </c>
      <c r="EW50" s="209">
        <f t="shared" ca="1" si="30"/>
        <v>0</v>
      </c>
      <c r="EX50" s="209">
        <f t="shared" ca="1" si="30"/>
        <v>0</v>
      </c>
      <c r="EY50" s="209">
        <f t="shared" ca="1" si="30"/>
        <v>0</v>
      </c>
      <c r="EZ50" s="209">
        <f t="shared" ca="1" si="30"/>
        <v>0</v>
      </c>
      <c r="FA50" s="209">
        <f t="shared" ca="1" si="30"/>
        <v>0</v>
      </c>
      <c r="FB50" s="209">
        <f t="shared" ca="1" si="30"/>
        <v>0</v>
      </c>
      <c r="FC50" s="209">
        <f t="shared" ca="1" si="30"/>
        <v>0</v>
      </c>
      <c r="FD50" s="209">
        <f t="shared" ca="1" si="30"/>
        <v>0</v>
      </c>
      <c r="FE50" s="209">
        <f t="shared" ca="1" si="30"/>
        <v>0</v>
      </c>
      <c r="FF50" s="209">
        <f t="shared" ca="1" si="30"/>
        <v>0</v>
      </c>
      <c r="FG50" s="209">
        <f t="shared" ca="1" si="30"/>
        <v>0</v>
      </c>
      <c r="FH50" s="209">
        <f t="shared" ca="1" si="30"/>
        <v>0</v>
      </c>
      <c r="FI50" s="209">
        <f t="shared" ca="1" si="30"/>
        <v>0</v>
      </c>
      <c r="FJ50" s="209">
        <f t="shared" ca="1" si="30"/>
        <v>0</v>
      </c>
      <c r="FK50" s="209">
        <f t="shared" ca="1" si="30"/>
        <v>0</v>
      </c>
      <c r="FL50" s="209">
        <f t="shared" ca="1" si="30"/>
        <v>0</v>
      </c>
      <c r="FM50" s="209">
        <f t="shared" ca="1" si="30"/>
        <v>0</v>
      </c>
      <c r="FN50" s="209">
        <f t="shared" ca="1" si="30"/>
        <v>0</v>
      </c>
      <c r="FO50" s="209">
        <f t="shared" ca="1" si="30"/>
        <v>0</v>
      </c>
      <c r="FP50" s="209">
        <f t="shared" ca="1" si="30"/>
        <v>0</v>
      </c>
      <c r="FQ50" s="209">
        <f t="shared" ca="1" si="30"/>
        <v>0</v>
      </c>
      <c r="FR50" s="209">
        <f t="shared" ca="1" si="30"/>
        <v>0</v>
      </c>
      <c r="FS50" s="209">
        <f t="shared" ca="1" si="30"/>
        <v>0</v>
      </c>
      <c r="FT50" s="209">
        <f t="shared" ca="1" si="30"/>
        <v>0</v>
      </c>
      <c r="FU50" s="209">
        <f t="shared" ca="1" si="30"/>
        <v>0</v>
      </c>
      <c r="FV50" s="209">
        <f t="shared" ca="1" si="30"/>
        <v>0</v>
      </c>
      <c r="FW50" s="209">
        <f t="shared" ca="1" si="30"/>
        <v>0</v>
      </c>
      <c r="FX50" s="209">
        <f t="shared" ca="1" si="30"/>
        <v>0</v>
      </c>
      <c r="FY50" s="209">
        <f t="shared" ca="1" si="30"/>
        <v>0</v>
      </c>
      <c r="FZ50" s="209">
        <f t="shared" ca="1" si="30"/>
        <v>0</v>
      </c>
      <c r="GA50" s="209">
        <f t="shared" ca="1" si="30"/>
        <v>0</v>
      </c>
      <c r="GB50" s="209">
        <f t="shared" ca="1" si="30"/>
        <v>0</v>
      </c>
      <c r="GC50" s="209">
        <f t="shared" ca="1" si="30"/>
        <v>0</v>
      </c>
      <c r="GD50" s="209">
        <f t="shared" ca="1" si="30"/>
        <v>0</v>
      </c>
      <c r="GE50" s="209">
        <f t="shared" ca="1" si="30"/>
        <v>0</v>
      </c>
      <c r="GF50" s="209">
        <f t="shared" ca="1" si="30"/>
        <v>0</v>
      </c>
      <c r="GG50" s="209">
        <f t="shared" ca="1" si="30"/>
        <v>0</v>
      </c>
      <c r="GH50" s="209">
        <f t="shared" ca="1" si="30"/>
        <v>0</v>
      </c>
      <c r="GI50" s="209">
        <f t="shared" ca="1" si="30"/>
        <v>0</v>
      </c>
      <c r="GJ50" s="209">
        <f t="shared" ca="1" si="30"/>
        <v>0</v>
      </c>
      <c r="GK50" s="209">
        <f t="shared" ca="1" si="30"/>
        <v>0</v>
      </c>
      <c r="GL50" s="209">
        <f t="shared" ca="1" si="30"/>
        <v>0</v>
      </c>
      <c r="GM50" s="209">
        <f t="shared" ca="1" si="30"/>
        <v>0</v>
      </c>
      <c r="GN50" s="209">
        <f t="shared" ca="1" si="30"/>
        <v>0</v>
      </c>
      <c r="GO50" s="209">
        <f t="shared" ca="1" si="30"/>
        <v>0</v>
      </c>
      <c r="GP50" s="209">
        <f t="shared" ca="1" si="30"/>
        <v>0</v>
      </c>
      <c r="GQ50" s="209">
        <f t="shared" ca="1" si="30"/>
        <v>0</v>
      </c>
      <c r="GR50" s="209">
        <f ca="1">SUM(I50:GQ50)</f>
        <v>605689065.06356573</v>
      </c>
      <c r="GS50" s="209"/>
    </row>
    <row r="51" spans="1:201" s="133" customFormat="1" x14ac:dyDescent="0.7">
      <c r="A51" s="211" t="str">
        <f>"Limited Partners' "&amp;TEXT($B$28,"0%")&amp;";"</f>
        <v>Limited Partners' 100%;</v>
      </c>
      <c r="B51" s="169"/>
      <c r="C51" s="170"/>
      <c r="D51" s="171"/>
      <c r="E51" s="169"/>
      <c r="F51" s="169"/>
      <c r="G51" s="170">
        <f ca="1">SUM(I51:GQ51)</f>
        <v>605689065.06356573</v>
      </c>
      <c r="H51" s="209"/>
      <c r="I51" s="209">
        <f t="shared" ref="I51:BT51" ca="1" si="31">I50*$B$28</f>
        <v>0</v>
      </c>
      <c r="J51" s="209">
        <f t="shared" ca="1" si="31"/>
        <v>0</v>
      </c>
      <c r="K51" s="209">
        <f t="shared" ca="1" si="31"/>
        <v>0</v>
      </c>
      <c r="L51" s="209">
        <f t="shared" ca="1" si="31"/>
        <v>0</v>
      </c>
      <c r="M51" s="209">
        <f t="shared" ca="1" si="31"/>
        <v>0</v>
      </c>
      <c r="N51" s="209">
        <f t="shared" ca="1" si="31"/>
        <v>0</v>
      </c>
      <c r="O51" s="209">
        <f t="shared" ca="1" si="31"/>
        <v>0</v>
      </c>
      <c r="P51" s="209">
        <f t="shared" ca="1" si="31"/>
        <v>0</v>
      </c>
      <c r="Q51" s="209">
        <f t="shared" ca="1" si="31"/>
        <v>0</v>
      </c>
      <c r="R51" s="209">
        <f t="shared" ca="1" si="31"/>
        <v>0</v>
      </c>
      <c r="S51" s="209">
        <f t="shared" ca="1" si="31"/>
        <v>0</v>
      </c>
      <c r="T51" s="209">
        <f t="shared" ca="1" si="31"/>
        <v>0</v>
      </c>
      <c r="U51" s="209">
        <f t="shared" ca="1" si="31"/>
        <v>0</v>
      </c>
      <c r="V51" s="209">
        <f t="shared" ca="1" si="31"/>
        <v>0</v>
      </c>
      <c r="W51" s="209">
        <f t="shared" ca="1" si="31"/>
        <v>0</v>
      </c>
      <c r="X51" s="209">
        <f t="shared" ca="1" si="31"/>
        <v>0</v>
      </c>
      <c r="Y51" s="209">
        <f t="shared" ca="1" si="31"/>
        <v>0</v>
      </c>
      <c r="Z51" s="209">
        <f t="shared" ca="1" si="31"/>
        <v>0</v>
      </c>
      <c r="AA51" s="209">
        <f t="shared" ca="1" si="31"/>
        <v>0</v>
      </c>
      <c r="AB51" s="209">
        <f t="shared" ca="1" si="31"/>
        <v>0</v>
      </c>
      <c r="AC51" s="209">
        <f t="shared" ca="1" si="31"/>
        <v>0</v>
      </c>
      <c r="AD51" s="209">
        <f t="shared" ca="1" si="31"/>
        <v>0</v>
      </c>
      <c r="AE51" s="209">
        <f t="shared" ca="1" si="31"/>
        <v>0</v>
      </c>
      <c r="AF51" s="209">
        <f t="shared" ca="1" si="31"/>
        <v>0</v>
      </c>
      <c r="AG51" s="209">
        <f t="shared" ca="1" si="31"/>
        <v>0</v>
      </c>
      <c r="AH51" s="209">
        <f t="shared" ca="1" si="31"/>
        <v>0</v>
      </c>
      <c r="AI51" s="209">
        <f t="shared" ca="1" si="31"/>
        <v>0</v>
      </c>
      <c r="AJ51" s="209">
        <f t="shared" ca="1" si="31"/>
        <v>0</v>
      </c>
      <c r="AK51" s="209">
        <f t="shared" ca="1" si="31"/>
        <v>0</v>
      </c>
      <c r="AL51" s="209">
        <f t="shared" ca="1" si="31"/>
        <v>0</v>
      </c>
      <c r="AM51" s="209">
        <f t="shared" ca="1" si="31"/>
        <v>0</v>
      </c>
      <c r="AN51" s="209">
        <f t="shared" ca="1" si="31"/>
        <v>0</v>
      </c>
      <c r="AO51" s="209">
        <f t="shared" ca="1" si="31"/>
        <v>0</v>
      </c>
      <c r="AP51" s="209">
        <f t="shared" ca="1" si="31"/>
        <v>0</v>
      </c>
      <c r="AQ51" s="209">
        <f t="shared" ca="1" si="31"/>
        <v>0</v>
      </c>
      <c r="AR51" s="209">
        <f t="shared" ca="1" si="31"/>
        <v>0</v>
      </c>
      <c r="AS51" s="209">
        <f t="shared" ca="1" si="31"/>
        <v>0</v>
      </c>
      <c r="AT51" s="209">
        <f t="shared" ca="1" si="31"/>
        <v>0</v>
      </c>
      <c r="AU51" s="209">
        <f t="shared" ca="1" si="31"/>
        <v>0</v>
      </c>
      <c r="AV51" s="209">
        <f t="shared" ca="1" si="31"/>
        <v>0</v>
      </c>
      <c r="AW51" s="209">
        <f t="shared" ca="1" si="31"/>
        <v>0</v>
      </c>
      <c r="AX51" s="209">
        <f t="shared" ca="1" si="31"/>
        <v>0</v>
      </c>
      <c r="AY51" s="209">
        <f t="shared" ca="1" si="31"/>
        <v>0</v>
      </c>
      <c r="AZ51" s="209">
        <f t="shared" ca="1" si="31"/>
        <v>0</v>
      </c>
      <c r="BA51" s="209">
        <f t="shared" ca="1" si="31"/>
        <v>0</v>
      </c>
      <c r="BB51" s="209">
        <f t="shared" ca="1" si="31"/>
        <v>0</v>
      </c>
      <c r="BC51" s="209">
        <f t="shared" ca="1" si="31"/>
        <v>0</v>
      </c>
      <c r="BD51" s="209">
        <f t="shared" ca="1" si="31"/>
        <v>0</v>
      </c>
      <c r="BE51" s="209">
        <f t="shared" ca="1" si="31"/>
        <v>0</v>
      </c>
      <c r="BF51" s="209">
        <f t="shared" ca="1" si="31"/>
        <v>0</v>
      </c>
      <c r="BG51" s="209">
        <f t="shared" ca="1" si="31"/>
        <v>0</v>
      </c>
      <c r="BH51" s="209">
        <f t="shared" ca="1" si="31"/>
        <v>0</v>
      </c>
      <c r="BI51" s="209">
        <f t="shared" ca="1" si="31"/>
        <v>0</v>
      </c>
      <c r="BJ51" s="209">
        <f t="shared" ca="1" si="31"/>
        <v>0</v>
      </c>
      <c r="BK51" s="209">
        <f t="shared" ca="1" si="31"/>
        <v>0</v>
      </c>
      <c r="BL51" s="209">
        <f t="shared" ca="1" si="31"/>
        <v>0</v>
      </c>
      <c r="BM51" s="209">
        <f t="shared" ca="1" si="31"/>
        <v>0</v>
      </c>
      <c r="BN51" s="209">
        <f t="shared" ca="1" si="31"/>
        <v>0</v>
      </c>
      <c r="BO51" s="209">
        <f t="shared" ca="1" si="31"/>
        <v>0</v>
      </c>
      <c r="BP51" s="209">
        <f t="shared" ca="1" si="31"/>
        <v>0</v>
      </c>
      <c r="BQ51" s="209">
        <f t="shared" ca="1" si="31"/>
        <v>0</v>
      </c>
      <c r="BR51" s="209">
        <f t="shared" ca="1" si="31"/>
        <v>0</v>
      </c>
      <c r="BS51" s="209">
        <f t="shared" ca="1" si="31"/>
        <v>0</v>
      </c>
      <c r="BT51" s="209">
        <f t="shared" ca="1" si="31"/>
        <v>0</v>
      </c>
      <c r="BU51" s="209">
        <f t="shared" ref="BU51:EF51" ca="1" si="32">BU50*$B$28</f>
        <v>0</v>
      </c>
      <c r="BV51" s="209">
        <f t="shared" ca="1" si="32"/>
        <v>0</v>
      </c>
      <c r="BW51" s="209">
        <f t="shared" ca="1" si="32"/>
        <v>0</v>
      </c>
      <c r="BX51" s="209">
        <f t="shared" ca="1" si="32"/>
        <v>0</v>
      </c>
      <c r="BY51" s="209">
        <f t="shared" ca="1" si="32"/>
        <v>0</v>
      </c>
      <c r="BZ51" s="209">
        <f t="shared" ca="1" si="32"/>
        <v>0</v>
      </c>
      <c r="CA51" s="209">
        <f t="shared" ca="1" si="32"/>
        <v>0</v>
      </c>
      <c r="CB51" s="209">
        <f t="shared" ca="1" si="32"/>
        <v>0</v>
      </c>
      <c r="CC51" s="209">
        <f t="shared" ca="1" si="32"/>
        <v>0</v>
      </c>
      <c r="CD51" s="209">
        <f t="shared" ca="1" si="32"/>
        <v>0</v>
      </c>
      <c r="CE51" s="209">
        <f t="shared" ca="1" si="32"/>
        <v>0</v>
      </c>
      <c r="CF51" s="209">
        <f t="shared" ca="1" si="32"/>
        <v>0</v>
      </c>
      <c r="CG51" s="209">
        <f t="shared" ca="1" si="32"/>
        <v>0</v>
      </c>
      <c r="CH51" s="209">
        <f t="shared" ca="1" si="32"/>
        <v>0</v>
      </c>
      <c r="CI51" s="209">
        <f t="shared" ca="1" si="32"/>
        <v>0</v>
      </c>
      <c r="CJ51" s="209">
        <f t="shared" ca="1" si="32"/>
        <v>0</v>
      </c>
      <c r="CK51" s="209">
        <f t="shared" ca="1" si="32"/>
        <v>0</v>
      </c>
      <c r="CL51" s="209">
        <f t="shared" ca="1" si="32"/>
        <v>0</v>
      </c>
      <c r="CM51" s="209">
        <f t="shared" ca="1" si="32"/>
        <v>0</v>
      </c>
      <c r="CN51" s="209">
        <f t="shared" ca="1" si="32"/>
        <v>0</v>
      </c>
      <c r="CO51" s="209">
        <f t="shared" ca="1" si="32"/>
        <v>0</v>
      </c>
      <c r="CP51" s="209">
        <f t="shared" ca="1" si="32"/>
        <v>0</v>
      </c>
      <c r="CQ51" s="209">
        <f t="shared" ca="1" si="32"/>
        <v>0</v>
      </c>
      <c r="CR51" s="209">
        <f t="shared" ca="1" si="32"/>
        <v>0</v>
      </c>
      <c r="CS51" s="209">
        <f t="shared" ca="1" si="32"/>
        <v>0</v>
      </c>
      <c r="CT51" s="209">
        <f t="shared" ca="1" si="32"/>
        <v>0</v>
      </c>
      <c r="CU51" s="209">
        <f t="shared" ca="1" si="32"/>
        <v>0</v>
      </c>
      <c r="CV51" s="209">
        <f t="shared" ca="1" si="32"/>
        <v>0</v>
      </c>
      <c r="CW51" s="209">
        <f t="shared" ca="1" si="32"/>
        <v>0</v>
      </c>
      <c r="CX51" s="209">
        <f t="shared" ca="1" si="32"/>
        <v>0</v>
      </c>
      <c r="CY51" s="209">
        <f t="shared" ca="1" si="32"/>
        <v>0</v>
      </c>
      <c r="CZ51" s="209">
        <f t="shared" ca="1" si="32"/>
        <v>0</v>
      </c>
      <c r="DA51" s="209">
        <f t="shared" ca="1" si="32"/>
        <v>0</v>
      </c>
      <c r="DB51" s="209">
        <f t="shared" ca="1" si="32"/>
        <v>0</v>
      </c>
      <c r="DC51" s="209">
        <f t="shared" ca="1" si="32"/>
        <v>0</v>
      </c>
      <c r="DD51" s="209">
        <f t="shared" ca="1" si="32"/>
        <v>0</v>
      </c>
      <c r="DE51" s="209">
        <f t="shared" ca="1" si="32"/>
        <v>0</v>
      </c>
      <c r="DF51" s="209">
        <f t="shared" ca="1" si="32"/>
        <v>0</v>
      </c>
      <c r="DG51" s="209">
        <f t="shared" ca="1" si="32"/>
        <v>0</v>
      </c>
      <c r="DH51" s="209">
        <f t="shared" ca="1" si="32"/>
        <v>0</v>
      </c>
      <c r="DI51" s="209">
        <f t="shared" ca="1" si="32"/>
        <v>0</v>
      </c>
      <c r="DJ51" s="209">
        <f t="shared" ca="1" si="32"/>
        <v>0</v>
      </c>
      <c r="DK51" s="209">
        <f t="shared" ca="1" si="32"/>
        <v>0</v>
      </c>
      <c r="DL51" s="209">
        <f t="shared" ca="1" si="32"/>
        <v>0</v>
      </c>
      <c r="DM51" s="209">
        <f t="shared" ca="1" si="32"/>
        <v>0</v>
      </c>
      <c r="DN51" s="209">
        <f t="shared" ca="1" si="32"/>
        <v>0</v>
      </c>
      <c r="DO51" s="209">
        <f t="shared" ca="1" si="32"/>
        <v>0</v>
      </c>
      <c r="DP51" s="209">
        <f t="shared" ca="1" si="32"/>
        <v>0</v>
      </c>
      <c r="DQ51" s="209">
        <f t="shared" ca="1" si="32"/>
        <v>605689065.06356573</v>
      </c>
      <c r="DR51" s="209">
        <f t="shared" ca="1" si="32"/>
        <v>0</v>
      </c>
      <c r="DS51" s="209">
        <f t="shared" ca="1" si="32"/>
        <v>0</v>
      </c>
      <c r="DT51" s="209">
        <f t="shared" ca="1" si="32"/>
        <v>0</v>
      </c>
      <c r="DU51" s="209">
        <f t="shared" ca="1" si="32"/>
        <v>0</v>
      </c>
      <c r="DV51" s="209">
        <f t="shared" ca="1" si="32"/>
        <v>0</v>
      </c>
      <c r="DW51" s="209">
        <f t="shared" ca="1" si="32"/>
        <v>0</v>
      </c>
      <c r="DX51" s="209">
        <f t="shared" ca="1" si="32"/>
        <v>0</v>
      </c>
      <c r="DY51" s="209">
        <f t="shared" ca="1" si="32"/>
        <v>0</v>
      </c>
      <c r="DZ51" s="209">
        <f t="shared" ca="1" si="32"/>
        <v>0</v>
      </c>
      <c r="EA51" s="209">
        <f t="shared" ca="1" si="32"/>
        <v>0</v>
      </c>
      <c r="EB51" s="209">
        <f t="shared" ca="1" si="32"/>
        <v>0</v>
      </c>
      <c r="EC51" s="209">
        <f t="shared" ca="1" si="32"/>
        <v>0</v>
      </c>
      <c r="ED51" s="209">
        <f t="shared" ca="1" si="32"/>
        <v>0</v>
      </c>
      <c r="EE51" s="209">
        <f t="shared" ca="1" si="32"/>
        <v>0</v>
      </c>
      <c r="EF51" s="209">
        <f t="shared" ca="1" si="32"/>
        <v>0</v>
      </c>
      <c r="EG51" s="209">
        <f t="shared" ref="EG51:GQ51" ca="1" si="33">EG50*$B$28</f>
        <v>0</v>
      </c>
      <c r="EH51" s="209">
        <f t="shared" ca="1" si="33"/>
        <v>0</v>
      </c>
      <c r="EI51" s="209">
        <f t="shared" ca="1" si="33"/>
        <v>0</v>
      </c>
      <c r="EJ51" s="209">
        <f t="shared" ca="1" si="33"/>
        <v>0</v>
      </c>
      <c r="EK51" s="209">
        <f t="shared" ca="1" si="33"/>
        <v>0</v>
      </c>
      <c r="EL51" s="209">
        <f t="shared" ca="1" si="33"/>
        <v>0</v>
      </c>
      <c r="EM51" s="209">
        <f t="shared" ca="1" si="33"/>
        <v>0</v>
      </c>
      <c r="EN51" s="209">
        <f t="shared" ca="1" si="33"/>
        <v>0</v>
      </c>
      <c r="EO51" s="209">
        <f t="shared" ca="1" si="33"/>
        <v>0</v>
      </c>
      <c r="EP51" s="209">
        <f t="shared" ca="1" si="33"/>
        <v>0</v>
      </c>
      <c r="EQ51" s="209">
        <f t="shared" ca="1" si="33"/>
        <v>0</v>
      </c>
      <c r="ER51" s="209">
        <f t="shared" ca="1" si="33"/>
        <v>0</v>
      </c>
      <c r="ES51" s="209">
        <f t="shared" ca="1" si="33"/>
        <v>0</v>
      </c>
      <c r="ET51" s="209">
        <f t="shared" ca="1" si="33"/>
        <v>0</v>
      </c>
      <c r="EU51" s="209">
        <f t="shared" ca="1" si="33"/>
        <v>0</v>
      </c>
      <c r="EV51" s="209">
        <f t="shared" ca="1" si="33"/>
        <v>0</v>
      </c>
      <c r="EW51" s="209">
        <f t="shared" ca="1" si="33"/>
        <v>0</v>
      </c>
      <c r="EX51" s="209">
        <f t="shared" ca="1" si="33"/>
        <v>0</v>
      </c>
      <c r="EY51" s="209">
        <f t="shared" ca="1" si="33"/>
        <v>0</v>
      </c>
      <c r="EZ51" s="209">
        <f t="shared" ca="1" si="33"/>
        <v>0</v>
      </c>
      <c r="FA51" s="209">
        <f t="shared" ca="1" si="33"/>
        <v>0</v>
      </c>
      <c r="FB51" s="209">
        <f t="shared" ca="1" si="33"/>
        <v>0</v>
      </c>
      <c r="FC51" s="209">
        <f t="shared" ca="1" si="33"/>
        <v>0</v>
      </c>
      <c r="FD51" s="209">
        <f t="shared" ca="1" si="33"/>
        <v>0</v>
      </c>
      <c r="FE51" s="209">
        <f t="shared" ca="1" si="33"/>
        <v>0</v>
      </c>
      <c r="FF51" s="209">
        <f t="shared" ca="1" si="33"/>
        <v>0</v>
      </c>
      <c r="FG51" s="209">
        <f t="shared" ca="1" si="33"/>
        <v>0</v>
      </c>
      <c r="FH51" s="209">
        <f t="shared" ca="1" si="33"/>
        <v>0</v>
      </c>
      <c r="FI51" s="209">
        <f t="shared" ca="1" si="33"/>
        <v>0</v>
      </c>
      <c r="FJ51" s="209">
        <f t="shared" ca="1" si="33"/>
        <v>0</v>
      </c>
      <c r="FK51" s="209">
        <f t="shared" ca="1" si="33"/>
        <v>0</v>
      </c>
      <c r="FL51" s="209">
        <f t="shared" ca="1" si="33"/>
        <v>0</v>
      </c>
      <c r="FM51" s="209">
        <f t="shared" ca="1" si="33"/>
        <v>0</v>
      </c>
      <c r="FN51" s="209">
        <f t="shared" ca="1" si="33"/>
        <v>0</v>
      </c>
      <c r="FO51" s="209">
        <f t="shared" ca="1" si="33"/>
        <v>0</v>
      </c>
      <c r="FP51" s="209">
        <f t="shared" ca="1" si="33"/>
        <v>0</v>
      </c>
      <c r="FQ51" s="209">
        <f t="shared" ca="1" si="33"/>
        <v>0</v>
      </c>
      <c r="FR51" s="209">
        <f t="shared" ca="1" si="33"/>
        <v>0</v>
      </c>
      <c r="FS51" s="209">
        <f t="shared" ca="1" si="33"/>
        <v>0</v>
      </c>
      <c r="FT51" s="209">
        <f t="shared" ca="1" si="33"/>
        <v>0</v>
      </c>
      <c r="FU51" s="209">
        <f t="shared" ca="1" si="33"/>
        <v>0</v>
      </c>
      <c r="FV51" s="209">
        <f t="shared" ca="1" si="33"/>
        <v>0</v>
      </c>
      <c r="FW51" s="209">
        <f t="shared" ca="1" si="33"/>
        <v>0</v>
      </c>
      <c r="FX51" s="209">
        <f t="shared" ca="1" si="33"/>
        <v>0</v>
      </c>
      <c r="FY51" s="209">
        <f t="shared" ca="1" si="33"/>
        <v>0</v>
      </c>
      <c r="FZ51" s="209">
        <f t="shared" ca="1" si="33"/>
        <v>0</v>
      </c>
      <c r="GA51" s="209">
        <f t="shared" ca="1" si="33"/>
        <v>0</v>
      </c>
      <c r="GB51" s="209">
        <f t="shared" ca="1" si="33"/>
        <v>0</v>
      </c>
      <c r="GC51" s="209">
        <f t="shared" ca="1" si="33"/>
        <v>0</v>
      </c>
      <c r="GD51" s="209">
        <f t="shared" ca="1" si="33"/>
        <v>0</v>
      </c>
      <c r="GE51" s="209">
        <f t="shared" ca="1" si="33"/>
        <v>0</v>
      </c>
      <c r="GF51" s="209">
        <f t="shared" ca="1" si="33"/>
        <v>0</v>
      </c>
      <c r="GG51" s="209">
        <f t="shared" ca="1" si="33"/>
        <v>0</v>
      </c>
      <c r="GH51" s="209">
        <f t="shared" ca="1" si="33"/>
        <v>0</v>
      </c>
      <c r="GI51" s="209">
        <f t="shared" ca="1" si="33"/>
        <v>0</v>
      </c>
      <c r="GJ51" s="209">
        <f t="shared" ca="1" si="33"/>
        <v>0</v>
      </c>
      <c r="GK51" s="209">
        <f t="shared" ca="1" si="33"/>
        <v>0</v>
      </c>
      <c r="GL51" s="209">
        <f t="shared" ca="1" si="33"/>
        <v>0</v>
      </c>
      <c r="GM51" s="209">
        <f t="shared" ca="1" si="33"/>
        <v>0</v>
      </c>
      <c r="GN51" s="209">
        <f t="shared" ca="1" si="33"/>
        <v>0</v>
      </c>
      <c r="GO51" s="209">
        <f t="shared" ca="1" si="33"/>
        <v>0</v>
      </c>
      <c r="GP51" s="209">
        <f t="shared" ca="1" si="33"/>
        <v>0</v>
      </c>
      <c r="GQ51" s="209">
        <f t="shared" ca="1" si="33"/>
        <v>0</v>
      </c>
      <c r="GR51" s="209">
        <f ca="1">SUM(I51:GQ51)</f>
        <v>605689065.06356573</v>
      </c>
      <c r="GS51" s="209"/>
    </row>
    <row r="52" spans="1:201" s="133" customFormat="1" x14ac:dyDescent="0.7">
      <c r="A52" s="211" t="str">
        <f>"General Partners' "&amp;TEXT($C$28,"0%")&amp;";"</f>
        <v>General Partners' 0%;</v>
      </c>
      <c r="B52" s="169"/>
      <c r="C52" s="170"/>
      <c r="D52" s="171"/>
      <c r="E52" s="169"/>
      <c r="F52" s="169"/>
      <c r="G52" s="170">
        <f ca="1">SUM(I52:GQ52)</f>
        <v>0</v>
      </c>
      <c r="H52" s="209"/>
      <c r="I52" s="212">
        <f t="shared" ref="I52:BT52" ca="1" si="34">I50*$C$28</f>
        <v>0</v>
      </c>
      <c r="J52" s="212">
        <f t="shared" ca="1" si="34"/>
        <v>0</v>
      </c>
      <c r="K52" s="212">
        <f t="shared" ca="1" si="34"/>
        <v>0</v>
      </c>
      <c r="L52" s="212">
        <f t="shared" ca="1" si="34"/>
        <v>0</v>
      </c>
      <c r="M52" s="212">
        <f t="shared" ca="1" si="34"/>
        <v>0</v>
      </c>
      <c r="N52" s="212">
        <f t="shared" ca="1" si="34"/>
        <v>0</v>
      </c>
      <c r="O52" s="212">
        <f t="shared" ca="1" si="34"/>
        <v>0</v>
      </c>
      <c r="P52" s="212">
        <f t="shared" ca="1" si="34"/>
        <v>0</v>
      </c>
      <c r="Q52" s="212">
        <f t="shared" ca="1" si="34"/>
        <v>0</v>
      </c>
      <c r="R52" s="212">
        <f t="shared" ca="1" si="34"/>
        <v>0</v>
      </c>
      <c r="S52" s="212">
        <f t="shared" ca="1" si="34"/>
        <v>0</v>
      </c>
      <c r="T52" s="212">
        <f t="shared" ca="1" si="34"/>
        <v>0</v>
      </c>
      <c r="U52" s="212">
        <f t="shared" ca="1" si="34"/>
        <v>0</v>
      </c>
      <c r="V52" s="212">
        <f t="shared" ca="1" si="34"/>
        <v>0</v>
      </c>
      <c r="W52" s="212">
        <f t="shared" ca="1" si="34"/>
        <v>0</v>
      </c>
      <c r="X52" s="212">
        <f t="shared" ca="1" si="34"/>
        <v>0</v>
      </c>
      <c r="Y52" s="212">
        <f t="shared" ca="1" si="34"/>
        <v>0</v>
      </c>
      <c r="Z52" s="212">
        <f t="shared" ca="1" si="34"/>
        <v>0</v>
      </c>
      <c r="AA52" s="212">
        <f t="shared" ca="1" si="34"/>
        <v>0</v>
      </c>
      <c r="AB52" s="212">
        <f t="shared" ca="1" si="34"/>
        <v>0</v>
      </c>
      <c r="AC52" s="212">
        <f t="shared" ca="1" si="34"/>
        <v>0</v>
      </c>
      <c r="AD52" s="212">
        <f t="shared" ca="1" si="34"/>
        <v>0</v>
      </c>
      <c r="AE52" s="212">
        <f t="shared" ca="1" si="34"/>
        <v>0</v>
      </c>
      <c r="AF52" s="212">
        <f t="shared" ca="1" si="34"/>
        <v>0</v>
      </c>
      <c r="AG52" s="212">
        <f t="shared" ca="1" si="34"/>
        <v>0</v>
      </c>
      <c r="AH52" s="212">
        <f t="shared" ca="1" si="34"/>
        <v>0</v>
      </c>
      <c r="AI52" s="212">
        <f t="shared" ca="1" si="34"/>
        <v>0</v>
      </c>
      <c r="AJ52" s="212">
        <f t="shared" ca="1" si="34"/>
        <v>0</v>
      </c>
      <c r="AK52" s="212">
        <f t="shared" ca="1" si="34"/>
        <v>0</v>
      </c>
      <c r="AL52" s="212">
        <f t="shared" ca="1" si="34"/>
        <v>0</v>
      </c>
      <c r="AM52" s="212">
        <f t="shared" ca="1" si="34"/>
        <v>0</v>
      </c>
      <c r="AN52" s="212">
        <f t="shared" ca="1" si="34"/>
        <v>0</v>
      </c>
      <c r="AO52" s="212">
        <f t="shared" ca="1" si="34"/>
        <v>0</v>
      </c>
      <c r="AP52" s="212">
        <f t="shared" ca="1" si="34"/>
        <v>0</v>
      </c>
      <c r="AQ52" s="212">
        <f t="shared" ca="1" si="34"/>
        <v>0</v>
      </c>
      <c r="AR52" s="212">
        <f t="shared" ca="1" si="34"/>
        <v>0</v>
      </c>
      <c r="AS52" s="212">
        <f t="shared" ca="1" si="34"/>
        <v>0</v>
      </c>
      <c r="AT52" s="212">
        <f t="shared" ca="1" si="34"/>
        <v>0</v>
      </c>
      <c r="AU52" s="212">
        <f t="shared" ca="1" si="34"/>
        <v>0</v>
      </c>
      <c r="AV52" s="212">
        <f t="shared" ca="1" si="34"/>
        <v>0</v>
      </c>
      <c r="AW52" s="212">
        <f t="shared" ca="1" si="34"/>
        <v>0</v>
      </c>
      <c r="AX52" s="212">
        <f t="shared" ca="1" si="34"/>
        <v>0</v>
      </c>
      <c r="AY52" s="212">
        <f t="shared" ca="1" si="34"/>
        <v>0</v>
      </c>
      <c r="AZ52" s="212">
        <f t="shared" ca="1" si="34"/>
        <v>0</v>
      </c>
      <c r="BA52" s="212">
        <f t="shared" ca="1" si="34"/>
        <v>0</v>
      </c>
      <c r="BB52" s="212">
        <f t="shared" ca="1" si="34"/>
        <v>0</v>
      </c>
      <c r="BC52" s="212">
        <f t="shared" ca="1" si="34"/>
        <v>0</v>
      </c>
      <c r="BD52" s="212">
        <f t="shared" ca="1" si="34"/>
        <v>0</v>
      </c>
      <c r="BE52" s="212">
        <f t="shared" ca="1" si="34"/>
        <v>0</v>
      </c>
      <c r="BF52" s="212">
        <f t="shared" ca="1" si="34"/>
        <v>0</v>
      </c>
      <c r="BG52" s="212">
        <f t="shared" ca="1" si="34"/>
        <v>0</v>
      </c>
      <c r="BH52" s="212">
        <f t="shared" ca="1" si="34"/>
        <v>0</v>
      </c>
      <c r="BI52" s="212">
        <f t="shared" ca="1" si="34"/>
        <v>0</v>
      </c>
      <c r="BJ52" s="212">
        <f t="shared" ca="1" si="34"/>
        <v>0</v>
      </c>
      <c r="BK52" s="212">
        <f t="shared" ca="1" si="34"/>
        <v>0</v>
      </c>
      <c r="BL52" s="212">
        <f t="shared" ca="1" si="34"/>
        <v>0</v>
      </c>
      <c r="BM52" s="212">
        <f t="shared" ca="1" si="34"/>
        <v>0</v>
      </c>
      <c r="BN52" s="212">
        <f t="shared" ca="1" si="34"/>
        <v>0</v>
      </c>
      <c r="BO52" s="212">
        <f t="shared" ca="1" si="34"/>
        <v>0</v>
      </c>
      <c r="BP52" s="212">
        <f t="shared" ca="1" si="34"/>
        <v>0</v>
      </c>
      <c r="BQ52" s="212">
        <f t="shared" ca="1" si="34"/>
        <v>0</v>
      </c>
      <c r="BR52" s="212">
        <f t="shared" ca="1" si="34"/>
        <v>0</v>
      </c>
      <c r="BS52" s="212">
        <f t="shared" ca="1" si="34"/>
        <v>0</v>
      </c>
      <c r="BT52" s="212">
        <f t="shared" ca="1" si="34"/>
        <v>0</v>
      </c>
      <c r="BU52" s="212">
        <f t="shared" ref="BU52:EF52" ca="1" si="35">BU50*$C$28</f>
        <v>0</v>
      </c>
      <c r="BV52" s="212">
        <f t="shared" ca="1" si="35"/>
        <v>0</v>
      </c>
      <c r="BW52" s="212">
        <f t="shared" ca="1" si="35"/>
        <v>0</v>
      </c>
      <c r="BX52" s="212">
        <f t="shared" ca="1" si="35"/>
        <v>0</v>
      </c>
      <c r="BY52" s="212">
        <f t="shared" ca="1" si="35"/>
        <v>0</v>
      </c>
      <c r="BZ52" s="212">
        <f t="shared" ca="1" si="35"/>
        <v>0</v>
      </c>
      <c r="CA52" s="212">
        <f t="shared" ca="1" si="35"/>
        <v>0</v>
      </c>
      <c r="CB52" s="212">
        <f t="shared" ca="1" si="35"/>
        <v>0</v>
      </c>
      <c r="CC52" s="212">
        <f t="shared" ca="1" si="35"/>
        <v>0</v>
      </c>
      <c r="CD52" s="212">
        <f t="shared" ca="1" si="35"/>
        <v>0</v>
      </c>
      <c r="CE52" s="212">
        <f t="shared" ca="1" si="35"/>
        <v>0</v>
      </c>
      <c r="CF52" s="212">
        <f t="shared" ca="1" si="35"/>
        <v>0</v>
      </c>
      <c r="CG52" s="212">
        <f t="shared" ca="1" si="35"/>
        <v>0</v>
      </c>
      <c r="CH52" s="212">
        <f t="shared" ca="1" si="35"/>
        <v>0</v>
      </c>
      <c r="CI52" s="212">
        <f t="shared" ca="1" si="35"/>
        <v>0</v>
      </c>
      <c r="CJ52" s="212">
        <f t="shared" ca="1" si="35"/>
        <v>0</v>
      </c>
      <c r="CK52" s="212">
        <f t="shared" ca="1" si="35"/>
        <v>0</v>
      </c>
      <c r="CL52" s="212">
        <f t="shared" ca="1" si="35"/>
        <v>0</v>
      </c>
      <c r="CM52" s="212">
        <f t="shared" ca="1" si="35"/>
        <v>0</v>
      </c>
      <c r="CN52" s="212">
        <f t="shared" ca="1" si="35"/>
        <v>0</v>
      </c>
      <c r="CO52" s="212">
        <f t="shared" ca="1" si="35"/>
        <v>0</v>
      </c>
      <c r="CP52" s="212">
        <f t="shared" ca="1" si="35"/>
        <v>0</v>
      </c>
      <c r="CQ52" s="212">
        <f t="shared" ca="1" si="35"/>
        <v>0</v>
      </c>
      <c r="CR52" s="212">
        <f t="shared" ca="1" si="35"/>
        <v>0</v>
      </c>
      <c r="CS52" s="212">
        <f t="shared" ca="1" si="35"/>
        <v>0</v>
      </c>
      <c r="CT52" s="212">
        <f t="shared" ca="1" si="35"/>
        <v>0</v>
      </c>
      <c r="CU52" s="212">
        <f t="shared" ca="1" si="35"/>
        <v>0</v>
      </c>
      <c r="CV52" s="212">
        <f t="shared" ca="1" si="35"/>
        <v>0</v>
      </c>
      <c r="CW52" s="212">
        <f t="shared" ca="1" si="35"/>
        <v>0</v>
      </c>
      <c r="CX52" s="212">
        <f t="shared" ca="1" si="35"/>
        <v>0</v>
      </c>
      <c r="CY52" s="212">
        <f t="shared" ca="1" si="35"/>
        <v>0</v>
      </c>
      <c r="CZ52" s="212">
        <f t="shared" ca="1" si="35"/>
        <v>0</v>
      </c>
      <c r="DA52" s="212">
        <f t="shared" ca="1" si="35"/>
        <v>0</v>
      </c>
      <c r="DB52" s="212">
        <f t="shared" ca="1" si="35"/>
        <v>0</v>
      </c>
      <c r="DC52" s="212">
        <f t="shared" ca="1" si="35"/>
        <v>0</v>
      </c>
      <c r="DD52" s="212">
        <f t="shared" ca="1" si="35"/>
        <v>0</v>
      </c>
      <c r="DE52" s="212">
        <f t="shared" ca="1" si="35"/>
        <v>0</v>
      </c>
      <c r="DF52" s="212">
        <f t="shared" ca="1" si="35"/>
        <v>0</v>
      </c>
      <c r="DG52" s="212">
        <f t="shared" ca="1" si="35"/>
        <v>0</v>
      </c>
      <c r="DH52" s="212">
        <f t="shared" ca="1" si="35"/>
        <v>0</v>
      </c>
      <c r="DI52" s="212">
        <f t="shared" ca="1" si="35"/>
        <v>0</v>
      </c>
      <c r="DJ52" s="212">
        <f t="shared" ca="1" si="35"/>
        <v>0</v>
      </c>
      <c r="DK52" s="212">
        <f t="shared" ca="1" si="35"/>
        <v>0</v>
      </c>
      <c r="DL52" s="212">
        <f t="shared" ca="1" si="35"/>
        <v>0</v>
      </c>
      <c r="DM52" s="212">
        <f t="shared" ca="1" si="35"/>
        <v>0</v>
      </c>
      <c r="DN52" s="212">
        <f t="shared" ca="1" si="35"/>
        <v>0</v>
      </c>
      <c r="DO52" s="212">
        <f t="shared" ca="1" si="35"/>
        <v>0</v>
      </c>
      <c r="DP52" s="212">
        <f t="shared" ca="1" si="35"/>
        <v>0</v>
      </c>
      <c r="DQ52" s="212">
        <f t="shared" ca="1" si="35"/>
        <v>0</v>
      </c>
      <c r="DR52" s="212">
        <f t="shared" ca="1" si="35"/>
        <v>0</v>
      </c>
      <c r="DS52" s="212">
        <f t="shared" ca="1" si="35"/>
        <v>0</v>
      </c>
      <c r="DT52" s="212">
        <f t="shared" ca="1" si="35"/>
        <v>0</v>
      </c>
      <c r="DU52" s="212">
        <f t="shared" ca="1" si="35"/>
        <v>0</v>
      </c>
      <c r="DV52" s="212">
        <f t="shared" ca="1" si="35"/>
        <v>0</v>
      </c>
      <c r="DW52" s="212">
        <f t="shared" ca="1" si="35"/>
        <v>0</v>
      </c>
      <c r="DX52" s="212">
        <f t="shared" ca="1" si="35"/>
        <v>0</v>
      </c>
      <c r="DY52" s="212">
        <f t="shared" ca="1" si="35"/>
        <v>0</v>
      </c>
      <c r="DZ52" s="212">
        <f t="shared" ca="1" si="35"/>
        <v>0</v>
      </c>
      <c r="EA52" s="212">
        <f t="shared" ca="1" si="35"/>
        <v>0</v>
      </c>
      <c r="EB52" s="212">
        <f t="shared" ca="1" si="35"/>
        <v>0</v>
      </c>
      <c r="EC52" s="212">
        <f t="shared" ca="1" si="35"/>
        <v>0</v>
      </c>
      <c r="ED52" s="212">
        <f t="shared" ca="1" si="35"/>
        <v>0</v>
      </c>
      <c r="EE52" s="212">
        <f t="shared" ca="1" si="35"/>
        <v>0</v>
      </c>
      <c r="EF52" s="212">
        <f t="shared" ca="1" si="35"/>
        <v>0</v>
      </c>
      <c r="EG52" s="212">
        <f t="shared" ref="EG52:GQ52" ca="1" si="36">EG50*$C$28</f>
        <v>0</v>
      </c>
      <c r="EH52" s="212">
        <f t="shared" ca="1" si="36"/>
        <v>0</v>
      </c>
      <c r="EI52" s="212">
        <f t="shared" ca="1" si="36"/>
        <v>0</v>
      </c>
      <c r="EJ52" s="212">
        <f t="shared" ca="1" si="36"/>
        <v>0</v>
      </c>
      <c r="EK52" s="212">
        <f t="shared" ca="1" si="36"/>
        <v>0</v>
      </c>
      <c r="EL52" s="212">
        <f t="shared" ca="1" si="36"/>
        <v>0</v>
      </c>
      <c r="EM52" s="212">
        <f t="shared" ca="1" si="36"/>
        <v>0</v>
      </c>
      <c r="EN52" s="212">
        <f t="shared" ca="1" si="36"/>
        <v>0</v>
      </c>
      <c r="EO52" s="212">
        <f t="shared" ca="1" si="36"/>
        <v>0</v>
      </c>
      <c r="EP52" s="212">
        <f t="shared" ca="1" si="36"/>
        <v>0</v>
      </c>
      <c r="EQ52" s="212">
        <f t="shared" ca="1" si="36"/>
        <v>0</v>
      </c>
      <c r="ER52" s="212">
        <f t="shared" ca="1" si="36"/>
        <v>0</v>
      </c>
      <c r="ES52" s="212">
        <f t="shared" ca="1" si="36"/>
        <v>0</v>
      </c>
      <c r="ET52" s="212">
        <f t="shared" ca="1" si="36"/>
        <v>0</v>
      </c>
      <c r="EU52" s="212">
        <f t="shared" ca="1" si="36"/>
        <v>0</v>
      </c>
      <c r="EV52" s="212">
        <f t="shared" ca="1" si="36"/>
        <v>0</v>
      </c>
      <c r="EW52" s="212">
        <f t="shared" ca="1" si="36"/>
        <v>0</v>
      </c>
      <c r="EX52" s="212">
        <f t="shared" ca="1" si="36"/>
        <v>0</v>
      </c>
      <c r="EY52" s="212">
        <f t="shared" ca="1" si="36"/>
        <v>0</v>
      </c>
      <c r="EZ52" s="212">
        <f t="shared" ca="1" si="36"/>
        <v>0</v>
      </c>
      <c r="FA52" s="212">
        <f t="shared" ca="1" si="36"/>
        <v>0</v>
      </c>
      <c r="FB52" s="212">
        <f t="shared" ca="1" si="36"/>
        <v>0</v>
      </c>
      <c r="FC52" s="212">
        <f t="shared" ca="1" si="36"/>
        <v>0</v>
      </c>
      <c r="FD52" s="212">
        <f t="shared" ca="1" si="36"/>
        <v>0</v>
      </c>
      <c r="FE52" s="212">
        <f t="shared" ca="1" si="36"/>
        <v>0</v>
      </c>
      <c r="FF52" s="212">
        <f t="shared" ca="1" si="36"/>
        <v>0</v>
      </c>
      <c r="FG52" s="212">
        <f t="shared" ca="1" si="36"/>
        <v>0</v>
      </c>
      <c r="FH52" s="212">
        <f t="shared" ca="1" si="36"/>
        <v>0</v>
      </c>
      <c r="FI52" s="212">
        <f t="shared" ca="1" si="36"/>
        <v>0</v>
      </c>
      <c r="FJ52" s="212">
        <f t="shared" ca="1" si="36"/>
        <v>0</v>
      </c>
      <c r="FK52" s="212">
        <f t="shared" ca="1" si="36"/>
        <v>0</v>
      </c>
      <c r="FL52" s="212">
        <f t="shared" ca="1" si="36"/>
        <v>0</v>
      </c>
      <c r="FM52" s="212">
        <f t="shared" ca="1" si="36"/>
        <v>0</v>
      </c>
      <c r="FN52" s="212">
        <f t="shared" ca="1" si="36"/>
        <v>0</v>
      </c>
      <c r="FO52" s="212">
        <f t="shared" ca="1" si="36"/>
        <v>0</v>
      </c>
      <c r="FP52" s="212">
        <f t="shared" ca="1" si="36"/>
        <v>0</v>
      </c>
      <c r="FQ52" s="212">
        <f t="shared" ca="1" si="36"/>
        <v>0</v>
      </c>
      <c r="FR52" s="212">
        <f t="shared" ca="1" si="36"/>
        <v>0</v>
      </c>
      <c r="FS52" s="212">
        <f t="shared" ca="1" si="36"/>
        <v>0</v>
      </c>
      <c r="FT52" s="212">
        <f t="shared" ca="1" si="36"/>
        <v>0</v>
      </c>
      <c r="FU52" s="212">
        <f t="shared" ca="1" si="36"/>
        <v>0</v>
      </c>
      <c r="FV52" s="212">
        <f t="shared" ca="1" si="36"/>
        <v>0</v>
      </c>
      <c r="FW52" s="212">
        <f t="shared" ca="1" si="36"/>
        <v>0</v>
      </c>
      <c r="FX52" s="212">
        <f t="shared" ca="1" si="36"/>
        <v>0</v>
      </c>
      <c r="FY52" s="212">
        <f t="shared" ca="1" si="36"/>
        <v>0</v>
      </c>
      <c r="FZ52" s="212">
        <f t="shared" ca="1" si="36"/>
        <v>0</v>
      </c>
      <c r="GA52" s="212">
        <f t="shared" ca="1" si="36"/>
        <v>0</v>
      </c>
      <c r="GB52" s="212">
        <f t="shared" ca="1" si="36"/>
        <v>0</v>
      </c>
      <c r="GC52" s="212">
        <f t="shared" ca="1" si="36"/>
        <v>0</v>
      </c>
      <c r="GD52" s="212">
        <f t="shared" ca="1" si="36"/>
        <v>0</v>
      </c>
      <c r="GE52" s="212">
        <f t="shared" ca="1" si="36"/>
        <v>0</v>
      </c>
      <c r="GF52" s="212">
        <f t="shared" ca="1" si="36"/>
        <v>0</v>
      </c>
      <c r="GG52" s="212">
        <f t="shared" ca="1" si="36"/>
        <v>0</v>
      </c>
      <c r="GH52" s="212">
        <f t="shared" ca="1" si="36"/>
        <v>0</v>
      </c>
      <c r="GI52" s="212">
        <f t="shared" ca="1" si="36"/>
        <v>0</v>
      </c>
      <c r="GJ52" s="212">
        <f t="shared" ca="1" si="36"/>
        <v>0</v>
      </c>
      <c r="GK52" s="212">
        <f t="shared" ca="1" si="36"/>
        <v>0</v>
      </c>
      <c r="GL52" s="212">
        <f t="shared" ca="1" si="36"/>
        <v>0</v>
      </c>
      <c r="GM52" s="212">
        <f t="shared" ca="1" si="36"/>
        <v>0</v>
      </c>
      <c r="GN52" s="212">
        <f t="shared" ca="1" si="36"/>
        <v>0</v>
      </c>
      <c r="GO52" s="212">
        <f t="shared" ca="1" si="36"/>
        <v>0</v>
      </c>
      <c r="GP52" s="212">
        <f t="shared" ca="1" si="36"/>
        <v>0</v>
      </c>
      <c r="GQ52" s="212">
        <f t="shared" ca="1" si="36"/>
        <v>0</v>
      </c>
      <c r="GR52" s="212">
        <f ca="1">SUM(I52:GQ52)</f>
        <v>0</v>
      </c>
      <c r="GS52" s="209"/>
    </row>
    <row r="53" spans="1:201" s="133" customFormat="1" x14ac:dyDescent="0.7">
      <c r="A53" s="211" t="s">
        <v>274</v>
      </c>
      <c r="B53" s="169" t="s">
        <v>275</v>
      </c>
      <c r="C53" s="215">
        <f ca="1">G9-G$42-G$50-G$53</f>
        <v>0</v>
      </c>
      <c r="D53" s="171"/>
      <c r="E53" s="169"/>
      <c r="F53" s="169"/>
      <c r="G53" s="170">
        <f ca="1">SUM(I53:GQ53)</f>
        <v>0</v>
      </c>
      <c r="H53" s="209"/>
      <c r="I53" s="209">
        <f t="shared" ref="I53:BT53" ca="1" si="37">I9-I42-I50</f>
        <v>0</v>
      </c>
      <c r="J53" s="209">
        <f t="shared" ca="1" si="37"/>
        <v>0</v>
      </c>
      <c r="K53" s="209">
        <f t="shared" ca="1" si="37"/>
        <v>0</v>
      </c>
      <c r="L53" s="209">
        <f t="shared" ca="1" si="37"/>
        <v>0</v>
      </c>
      <c r="M53" s="209">
        <f t="shared" ca="1" si="37"/>
        <v>0</v>
      </c>
      <c r="N53" s="209">
        <f t="shared" ca="1" si="37"/>
        <v>0</v>
      </c>
      <c r="O53" s="209">
        <f t="shared" ca="1" si="37"/>
        <v>0</v>
      </c>
      <c r="P53" s="209">
        <f t="shared" ca="1" si="37"/>
        <v>0</v>
      </c>
      <c r="Q53" s="209">
        <f t="shared" ca="1" si="37"/>
        <v>0</v>
      </c>
      <c r="R53" s="209">
        <f t="shared" ca="1" si="37"/>
        <v>0</v>
      </c>
      <c r="S53" s="209">
        <f t="shared" ca="1" si="37"/>
        <v>0</v>
      </c>
      <c r="T53" s="209">
        <f t="shared" ca="1" si="37"/>
        <v>0</v>
      </c>
      <c r="U53" s="209">
        <f t="shared" ca="1" si="37"/>
        <v>0</v>
      </c>
      <c r="V53" s="209">
        <f t="shared" ca="1" si="37"/>
        <v>0</v>
      </c>
      <c r="W53" s="209">
        <f t="shared" ca="1" si="37"/>
        <v>0</v>
      </c>
      <c r="X53" s="209">
        <f t="shared" ca="1" si="37"/>
        <v>0</v>
      </c>
      <c r="Y53" s="209">
        <f t="shared" ca="1" si="37"/>
        <v>0</v>
      </c>
      <c r="Z53" s="209">
        <f t="shared" ca="1" si="37"/>
        <v>0</v>
      </c>
      <c r="AA53" s="209">
        <f t="shared" ca="1" si="37"/>
        <v>0</v>
      </c>
      <c r="AB53" s="209">
        <f t="shared" ca="1" si="37"/>
        <v>0</v>
      </c>
      <c r="AC53" s="209">
        <f t="shared" ca="1" si="37"/>
        <v>0</v>
      </c>
      <c r="AD53" s="209">
        <f t="shared" ca="1" si="37"/>
        <v>0</v>
      </c>
      <c r="AE53" s="209">
        <f t="shared" ca="1" si="37"/>
        <v>0</v>
      </c>
      <c r="AF53" s="209">
        <f t="shared" ca="1" si="37"/>
        <v>0</v>
      </c>
      <c r="AG53" s="209">
        <f t="shared" ca="1" si="37"/>
        <v>0</v>
      </c>
      <c r="AH53" s="209">
        <f t="shared" ca="1" si="37"/>
        <v>0</v>
      </c>
      <c r="AI53" s="209">
        <f t="shared" ca="1" si="37"/>
        <v>0</v>
      </c>
      <c r="AJ53" s="209">
        <f t="shared" ca="1" si="37"/>
        <v>0</v>
      </c>
      <c r="AK53" s="209">
        <f t="shared" ca="1" si="37"/>
        <v>0</v>
      </c>
      <c r="AL53" s="209">
        <f t="shared" ca="1" si="37"/>
        <v>0</v>
      </c>
      <c r="AM53" s="209">
        <f t="shared" ca="1" si="37"/>
        <v>0</v>
      </c>
      <c r="AN53" s="209">
        <f t="shared" ca="1" si="37"/>
        <v>0</v>
      </c>
      <c r="AO53" s="209">
        <f t="shared" ca="1" si="37"/>
        <v>0</v>
      </c>
      <c r="AP53" s="209">
        <f t="shared" ca="1" si="37"/>
        <v>0</v>
      </c>
      <c r="AQ53" s="209">
        <f t="shared" ca="1" si="37"/>
        <v>0</v>
      </c>
      <c r="AR53" s="209">
        <f t="shared" ca="1" si="37"/>
        <v>0</v>
      </c>
      <c r="AS53" s="209">
        <f t="shared" ca="1" si="37"/>
        <v>0</v>
      </c>
      <c r="AT53" s="209">
        <f t="shared" ca="1" si="37"/>
        <v>0</v>
      </c>
      <c r="AU53" s="209">
        <f t="shared" ca="1" si="37"/>
        <v>0</v>
      </c>
      <c r="AV53" s="209">
        <f t="shared" ca="1" si="37"/>
        <v>0</v>
      </c>
      <c r="AW53" s="209">
        <f t="shared" ca="1" si="37"/>
        <v>0</v>
      </c>
      <c r="AX53" s="209">
        <f t="shared" ca="1" si="37"/>
        <v>0</v>
      </c>
      <c r="AY53" s="209">
        <f t="shared" ca="1" si="37"/>
        <v>0</v>
      </c>
      <c r="AZ53" s="209">
        <f t="shared" ca="1" si="37"/>
        <v>0</v>
      </c>
      <c r="BA53" s="209">
        <f t="shared" ca="1" si="37"/>
        <v>0</v>
      </c>
      <c r="BB53" s="209">
        <f t="shared" ca="1" si="37"/>
        <v>0</v>
      </c>
      <c r="BC53" s="209">
        <f t="shared" ca="1" si="37"/>
        <v>0</v>
      </c>
      <c r="BD53" s="209">
        <f t="shared" ca="1" si="37"/>
        <v>0</v>
      </c>
      <c r="BE53" s="209">
        <f t="shared" ca="1" si="37"/>
        <v>0</v>
      </c>
      <c r="BF53" s="209">
        <f t="shared" ca="1" si="37"/>
        <v>0</v>
      </c>
      <c r="BG53" s="209">
        <f t="shared" ca="1" si="37"/>
        <v>0</v>
      </c>
      <c r="BH53" s="209">
        <f t="shared" ca="1" si="37"/>
        <v>0</v>
      </c>
      <c r="BI53" s="209">
        <f t="shared" ca="1" si="37"/>
        <v>0</v>
      </c>
      <c r="BJ53" s="209">
        <f t="shared" ca="1" si="37"/>
        <v>0</v>
      </c>
      <c r="BK53" s="209">
        <f t="shared" ca="1" si="37"/>
        <v>0</v>
      </c>
      <c r="BL53" s="209">
        <f t="shared" ca="1" si="37"/>
        <v>0</v>
      </c>
      <c r="BM53" s="209">
        <f t="shared" ca="1" si="37"/>
        <v>0</v>
      </c>
      <c r="BN53" s="209">
        <f t="shared" ca="1" si="37"/>
        <v>0</v>
      </c>
      <c r="BO53" s="209">
        <f t="shared" ca="1" si="37"/>
        <v>0</v>
      </c>
      <c r="BP53" s="209">
        <f t="shared" ca="1" si="37"/>
        <v>0</v>
      </c>
      <c r="BQ53" s="209">
        <f t="shared" ca="1" si="37"/>
        <v>0</v>
      </c>
      <c r="BR53" s="209">
        <f t="shared" ca="1" si="37"/>
        <v>0</v>
      </c>
      <c r="BS53" s="209">
        <f t="shared" ca="1" si="37"/>
        <v>0</v>
      </c>
      <c r="BT53" s="209">
        <f t="shared" ca="1" si="37"/>
        <v>0</v>
      </c>
      <c r="BU53" s="209">
        <f t="shared" ref="BU53:EF53" ca="1" si="38">BU9-BU42-BU50</f>
        <v>0</v>
      </c>
      <c r="BV53" s="209">
        <f t="shared" ca="1" si="38"/>
        <v>0</v>
      </c>
      <c r="BW53" s="209">
        <f t="shared" ca="1" si="38"/>
        <v>0</v>
      </c>
      <c r="BX53" s="209">
        <f t="shared" ca="1" si="38"/>
        <v>0</v>
      </c>
      <c r="BY53" s="209">
        <f t="shared" ca="1" si="38"/>
        <v>0</v>
      </c>
      <c r="BZ53" s="209">
        <f t="shared" ca="1" si="38"/>
        <v>0</v>
      </c>
      <c r="CA53" s="209">
        <f t="shared" ca="1" si="38"/>
        <v>0</v>
      </c>
      <c r="CB53" s="209">
        <f t="shared" ca="1" si="38"/>
        <v>0</v>
      </c>
      <c r="CC53" s="209">
        <f t="shared" ca="1" si="38"/>
        <v>0</v>
      </c>
      <c r="CD53" s="209">
        <f t="shared" ca="1" si="38"/>
        <v>0</v>
      </c>
      <c r="CE53" s="209">
        <f t="shared" ca="1" si="38"/>
        <v>0</v>
      </c>
      <c r="CF53" s="209">
        <f t="shared" ca="1" si="38"/>
        <v>0</v>
      </c>
      <c r="CG53" s="209">
        <f t="shared" ca="1" si="38"/>
        <v>0</v>
      </c>
      <c r="CH53" s="209">
        <f t="shared" ca="1" si="38"/>
        <v>0</v>
      </c>
      <c r="CI53" s="209">
        <f t="shared" ca="1" si="38"/>
        <v>0</v>
      </c>
      <c r="CJ53" s="209">
        <f t="shared" ca="1" si="38"/>
        <v>0</v>
      </c>
      <c r="CK53" s="209">
        <f t="shared" ca="1" si="38"/>
        <v>0</v>
      </c>
      <c r="CL53" s="209">
        <f t="shared" ca="1" si="38"/>
        <v>0</v>
      </c>
      <c r="CM53" s="209">
        <f t="shared" ca="1" si="38"/>
        <v>0</v>
      </c>
      <c r="CN53" s="209">
        <f t="shared" ca="1" si="38"/>
        <v>0</v>
      </c>
      <c r="CO53" s="209">
        <f t="shared" ca="1" si="38"/>
        <v>0</v>
      </c>
      <c r="CP53" s="209">
        <f t="shared" ca="1" si="38"/>
        <v>0</v>
      </c>
      <c r="CQ53" s="209">
        <f t="shared" ca="1" si="38"/>
        <v>0</v>
      </c>
      <c r="CR53" s="209">
        <f t="shared" ca="1" si="38"/>
        <v>0</v>
      </c>
      <c r="CS53" s="209">
        <f t="shared" ca="1" si="38"/>
        <v>0</v>
      </c>
      <c r="CT53" s="209">
        <f t="shared" ca="1" si="38"/>
        <v>0</v>
      </c>
      <c r="CU53" s="209">
        <f t="shared" ca="1" si="38"/>
        <v>0</v>
      </c>
      <c r="CV53" s="209">
        <f t="shared" ca="1" si="38"/>
        <v>0</v>
      </c>
      <c r="CW53" s="209">
        <f t="shared" ca="1" si="38"/>
        <v>0</v>
      </c>
      <c r="CX53" s="209">
        <f t="shared" ca="1" si="38"/>
        <v>0</v>
      </c>
      <c r="CY53" s="209">
        <f t="shared" ca="1" si="38"/>
        <v>0</v>
      </c>
      <c r="CZ53" s="209">
        <f t="shared" ca="1" si="38"/>
        <v>0</v>
      </c>
      <c r="DA53" s="209">
        <f t="shared" ca="1" si="38"/>
        <v>0</v>
      </c>
      <c r="DB53" s="209">
        <f t="shared" ca="1" si="38"/>
        <v>0</v>
      </c>
      <c r="DC53" s="209">
        <f t="shared" ca="1" si="38"/>
        <v>0</v>
      </c>
      <c r="DD53" s="209">
        <f t="shared" ca="1" si="38"/>
        <v>0</v>
      </c>
      <c r="DE53" s="209">
        <f t="shared" ca="1" si="38"/>
        <v>0</v>
      </c>
      <c r="DF53" s="209">
        <f t="shared" ca="1" si="38"/>
        <v>0</v>
      </c>
      <c r="DG53" s="209">
        <f t="shared" ca="1" si="38"/>
        <v>0</v>
      </c>
      <c r="DH53" s="209">
        <f t="shared" ca="1" si="38"/>
        <v>0</v>
      </c>
      <c r="DI53" s="209">
        <f t="shared" ca="1" si="38"/>
        <v>0</v>
      </c>
      <c r="DJ53" s="209">
        <f t="shared" ca="1" si="38"/>
        <v>0</v>
      </c>
      <c r="DK53" s="209">
        <f t="shared" ca="1" si="38"/>
        <v>0</v>
      </c>
      <c r="DL53" s="209">
        <f t="shared" ca="1" si="38"/>
        <v>0</v>
      </c>
      <c r="DM53" s="209">
        <f t="shared" ca="1" si="38"/>
        <v>0</v>
      </c>
      <c r="DN53" s="209">
        <f t="shared" ca="1" si="38"/>
        <v>0</v>
      </c>
      <c r="DO53" s="209">
        <f t="shared" ca="1" si="38"/>
        <v>0</v>
      </c>
      <c r="DP53" s="209">
        <f t="shared" ca="1" si="38"/>
        <v>0</v>
      </c>
      <c r="DQ53" s="209">
        <f t="shared" ca="1" si="38"/>
        <v>0</v>
      </c>
      <c r="DR53" s="209">
        <f t="shared" ca="1" si="38"/>
        <v>0</v>
      </c>
      <c r="DS53" s="209">
        <f t="shared" ca="1" si="38"/>
        <v>0</v>
      </c>
      <c r="DT53" s="209">
        <f t="shared" ca="1" si="38"/>
        <v>0</v>
      </c>
      <c r="DU53" s="209">
        <f t="shared" ca="1" si="38"/>
        <v>0</v>
      </c>
      <c r="DV53" s="209">
        <f t="shared" ca="1" si="38"/>
        <v>0</v>
      </c>
      <c r="DW53" s="209">
        <f t="shared" ca="1" si="38"/>
        <v>0</v>
      </c>
      <c r="DX53" s="209">
        <f t="shared" ca="1" si="38"/>
        <v>0</v>
      </c>
      <c r="DY53" s="209">
        <f t="shared" ca="1" si="38"/>
        <v>0</v>
      </c>
      <c r="DZ53" s="209">
        <f t="shared" ca="1" si="38"/>
        <v>0</v>
      </c>
      <c r="EA53" s="209">
        <f t="shared" ca="1" si="38"/>
        <v>0</v>
      </c>
      <c r="EB53" s="209">
        <f t="shared" ca="1" si="38"/>
        <v>0</v>
      </c>
      <c r="EC53" s="209">
        <f t="shared" ca="1" si="38"/>
        <v>0</v>
      </c>
      <c r="ED53" s="209">
        <f t="shared" ca="1" si="38"/>
        <v>0</v>
      </c>
      <c r="EE53" s="209">
        <f t="shared" ca="1" si="38"/>
        <v>0</v>
      </c>
      <c r="EF53" s="209">
        <f t="shared" ca="1" si="38"/>
        <v>0</v>
      </c>
      <c r="EG53" s="209">
        <f t="shared" ref="EG53:GQ53" ca="1" si="39">EG9-EG42-EG50</f>
        <v>0</v>
      </c>
      <c r="EH53" s="209">
        <f t="shared" ca="1" si="39"/>
        <v>0</v>
      </c>
      <c r="EI53" s="209">
        <f t="shared" ca="1" si="39"/>
        <v>0</v>
      </c>
      <c r="EJ53" s="209">
        <f t="shared" ca="1" si="39"/>
        <v>0</v>
      </c>
      <c r="EK53" s="209">
        <f t="shared" ca="1" si="39"/>
        <v>0</v>
      </c>
      <c r="EL53" s="209">
        <f t="shared" ca="1" si="39"/>
        <v>0</v>
      </c>
      <c r="EM53" s="209">
        <f t="shared" ca="1" si="39"/>
        <v>0</v>
      </c>
      <c r="EN53" s="209">
        <f t="shared" ca="1" si="39"/>
        <v>0</v>
      </c>
      <c r="EO53" s="209">
        <f t="shared" ca="1" si="39"/>
        <v>0</v>
      </c>
      <c r="EP53" s="209">
        <f t="shared" ca="1" si="39"/>
        <v>0</v>
      </c>
      <c r="EQ53" s="209">
        <f t="shared" ca="1" si="39"/>
        <v>0</v>
      </c>
      <c r="ER53" s="209">
        <f t="shared" ca="1" si="39"/>
        <v>0</v>
      </c>
      <c r="ES53" s="209">
        <f t="shared" ca="1" si="39"/>
        <v>0</v>
      </c>
      <c r="ET53" s="209">
        <f t="shared" ca="1" si="39"/>
        <v>0</v>
      </c>
      <c r="EU53" s="209">
        <f t="shared" ca="1" si="39"/>
        <v>0</v>
      </c>
      <c r="EV53" s="209">
        <f t="shared" ca="1" si="39"/>
        <v>0</v>
      </c>
      <c r="EW53" s="209">
        <f t="shared" ca="1" si="39"/>
        <v>0</v>
      </c>
      <c r="EX53" s="209">
        <f t="shared" ca="1" si="39"/>
        <v>0</v>
      </c>
      <c r="EY53" s="209">
        <f t="shared" ca="1" si="39"/>
        <v>0</v>
      </c>
      <c r="EZ53" s="209">
        <f t="shared" ca="1" si="39"/>
        <v>0</v>
      </c>
      <c r="FA53" s="209">
        <f t="shared" ca="1" si="39"/>
        <v>0</v>
      </c>
      <c r="FB53" s="209">
        <f t="shared" ca="1" si="39"/>
        <v>0</v>
      </c>
      <c r="FC53" s="209">
        <f t="shared" ca="1" si="39"/>
        <v>0</v>
      </c>
      <c r="FD53" s="209">
        <f t="shared" ca="1" si="39"/>
        <v>0</v>
      </c>
      <c r="FE53" s="209">
        <f t="shared" ca="1" si="39"/>
        <v>0</v>
      </c>
      <c r="FF53" s="209">
        <f t="shared" ca="1" si="39"/>
        <v>0</v>
      </c>
      <c r="FG53" s="209">
        <f t="shared" ca="1" si="39"/>
        <v>0</v>
      </c>
      <c r="FH53" s="209">
        <f t="shared" ca="1" si="39"/>
        <v>0</v>
      </c>
      <c r="FI53" s="209">
        <f t="shared" ca="1" si="39"/>
        <v>0</v>
      </c>
      <c r="FJ53" s="209">
        <f t="shared" ca="1" si="39"/>
        <v>0</v>
      </c>
      <c r="FK53" s="209">
        <f t="shared" ca="1" si="39"/>
        <v>0</v>
      </c>
      <c r="FL53" s="209">
        <f t="shared" ca="1" si="39"/>
        <v>0</v>
      </c>
      <c r="FM53" s="209">
        <f t="shared" ca="1" si="39"/>
        <v>0</v>
      </c>
      <c r="FN53" s="209">
        <f t="shared" ca="1" si="39"/>
        <v>0</v>
      </c>
      <c r="FO53" s="209">
        <f t="shared" ca="1" si="39"/>
        <v>0</v>
      </c>
      <c r="FP53" s="209">
        <f t="shared" ca="1" si="39"/>
        <v>0</v>
      </c>
      <c r="FQ53" s="209">
        <f t="shared" ca="1" si="39"/>
        <v>0</v>
      </c>
      <c r="FR53" s="209">
        <f t="shared" ca="1" si="39"/>
        <v>0</v>
      </c>
      <c r="FS53" s="209">
        <f t="shared" ca="1" si="39"/>
        <v>0</v>
      </c>
      <c r="FT53" s="209">
        <f t="shared" ca="1" si="39"/>
        <v>0</v>
      </c>
      <c r="FU53" s="209">
        <f t="shared" ca="1" si="39"/>
        <v>0</v>
      </c>
      <c r="FV53" s="209">
        <f t="shared" ca="1" si="39"/>
        <v>0</v>
      </c>
      <c r="FW53" s="209">
        <f t="shared" ca="1" si="39"/>
        <v>0</v>
      </c>
      <c r="FX53" s="209">
        <f t="shared" ca="1" si="39"/>
        <v>0</v>
      </c>
      <c r="FY53" s="209">
        <f t="shared" ca="1" si="39"/>
        <v>0</v>
      </c>
      <c r="FZ53" s="209">
        <f t="shared" ca="1" si="39"/>
        <v>0</v>
      </c>
      <c r="GA53" s="209">
        <f t="shared" ca="1" si="39"/>
        <v>0</v>
      </c>
      <c r="GB53" s="209">
        <f t="shared" ca="1" si="39"/>
        <v>0</v>
      </c>
      <c r="GC53" s="209">
        <f t="shared" ca="1" si="39"/>
        <v>0</v>
      </c>
      <c r="GD53" s="209">
        <f t="shared" ca="1" si="39"/>
        <v>0</v>
      </c>
      <c r="GE53" s="209">
        <f t="shared" ca="1" si="39"/>
        <v>0</v>
      </c>
      <c r="GF53" s="209">
        <f t="shared" ca="1" si="39"/>
        <v>0</v>
      </c>
      <c r="GG53" s="209">
        <f t="shared" ca="1" si="39"/>
        <v>0</v>
      </c>
      <c r="GH53" s="209">
        <f t="shared" ca="1" si="39"/>
        <v>0</v>
      </c>
      <c r="GI53" s="209">
        <f t="shared" ca="1" si="39"/>
        <v>0</v>
      </c>
      <c r="GJ53" s="209">
        <f t="shared" ca="1" si="39"/>
        <v>0</v>
      </c>
      <c r="GK53" s="209">
        <f t="shared" ca="1" si="39"/>
        <v>0</v>
      </c>
      <c r="GL53" s="209">
        <f t="shared" ca="1" si="39"/>
        <v>0</v>
      </c>
      <c r="GM53" s="209">
        <f t="shared" ca="1" si="39"/>
        <v>0</v>
      </c>
      <c r="GN53" s="209">
        <f t="shared" ca="1" si="39"/>
        <v>0</v>
      </c>
      <c r="GO53" s="209">
        <f t="shared" ca="1" si="39"/>
        <v>0</v>
      </c>
      <c r="GP53" s="209">
        <f t="shared" ca="1" si="39"/>
        <v>0</v>
      </c>
      <c r="GQ53" s="209">
        <f t="shared" ca="1" si="39"/>
        <v>0</v>
      </c>
      <c r="GR53" s="209">
        <f ca="1">SUM(I53:GQ53)</f>
        <v>0</v>
      </c>
      <c r="GS53" s="209"/>
    </row>
    <row r="54" spans="1:201" s="133" customFormat="1" x14ac:dyDescent="0.7">
      <c r="A54" s="211"/>
      <c r="B54" s="169" t="s">
        <v>277</v>
      </c>
      <c r="C54" s="216">
        <f ca="1">XIRR(J54:GQ54,J$5:GQ$5,0.1)</f>
        <v>2.9802322387695314E-9</v>
      </c>
      <c r="D54" s="171"/>
      <c r="E54" s="169"/>
      <c r="F54" s="169"/>
      <c r="G54" s="170"/>
      <c r="H54" s="209"/>
      <c r="I54" s="209">
        <f ca="1">-I$18+I$43+I$51</f>
        <v>-43347451</v>
      </c>
      <c r="J54" s="209">
        <f t="shared" ref="J54:BU54" ca="1" si="40">-J$18+J$43+J$51</f>
        <v>0</v>
      </c>
      <c r="K54" s="209">
        <f t="shared" ca="1" si="40"/>
        <v>0</v>
      </c>
      <c r="L54" s="209">
        <f t="shared" ca="1" si="40"/>
        <v>-45186561</v>
      </c>
      <c r="M54" s="209">
        <f t="shared" ca="1" si="40"/>
        <v>-49225235.270628005</v>
      </c>
      <c r="N54" s="209">
        <f t="shared" ca="1" si="40"/>
        <v>0</v>
      </c>
      <c r="O54" s="209">
        <f t="shared" ca="1" si="40"/>
        <v>-84968513.292825699</v>
      </c>
      <c r="P54" s="209">
        <f t="shared" ca="1" si="40"/>
        <v>2503659.018536143</v>
      </c>
      <c r="Q54" s="209">
        <f t="shared" ca="1" si="40"/>
        <v>-76305212.471462086</v>
      </c>
      <c r="R54" s="209">
        <f t="shared" ca="1" si="40"/>
        <v>-126243909.67392081</v>
      </c>
      <c r="S54" s="209">
        <f t="shared" ca="1" si="40"/>
        <v>6840108.8226193087</v>
      </c>
      <c r="T54" s="209">
        <f t="shared" ca="1" si="40"/>
        <v>0</v>
      </c>
      <c r="U54" s="209">
        <f t="shared" ca="1" si="40"/>
        <v>-53204081.805390596</v>
      </c>
      <c r="V54" s="209">
        <f t="shared" ca="1" si="40"/>
        <v>-10628667.245385351</v>
      </c>
      <c r="W54" s="209">
        <f t="shared" ca="1" si="40"/>
        <v>-55125851.606227249</v>
      </c>
      <c r="X54" s="209">
        <f t="shared" ca="1" si="40"/>
        <v>0</v>
      </c>
      <c r="Y54" s="209">
        <f t="shared" ca="1" si="40"/>
        <v>11691773.617201325</v>
      </c>
      <c r="Z54" s="209">
        <f t="shared" ca="1" si="40"/>
        <v>0</v>
      </c>
      <c r="AA54" s="209">
        <f t="shared" ca="1" si="40"/>
        <v>-41157452.022926398</v>
      </c>
      <c r="AB54" s="209">
        <f t="shared" ca="1" si="40"/>
        <v>12362670.730824038</v>
      </c>
      <c r="AC54" s="209">
        <f t="shared" ca="1" si="40"/>
        <v>-138923827.96592939</v>
      </c>
      <c r="AD54" s="209">
        <f t="shared" ca="1" si="40"/>
        <v>0</v>
      </c>
      <c r="AE54" s="209">
        <f t="shared" ca="1" si="40"/>
        <v>-57051489.493732423</v>
      </c>
      <c r="AF54" s="209">
        <f t="shared" ca="1" si="40"/>
        <v>0</v>
      </c>
      <c r="AG54" s="209">
        <f t="shared" ca="1" si="40"/>
        <v>-39335516</v>
      </c>
      <c r="AH54" s="209">
        <f t="shared" ca="1" si="40"/>
        <v>-23056031.695450664</v>
      </c>
      <c r="AI54" s="209">
        <f t="shared" ca="1" si="40"/>
        <v>-36638887.456497505</v>
      </c>
      <c r="AJ54" s="209">
        <f t="shared" ca="1" si="40"/>
        <v>0</v>
      </c>
      <c r="AK54" s="209">
        <f t="shared" ca="1" si="40"/>
        <v>-65957846.458316229</v>
      </c>
      <c r="AL54" s="209">
        <f t="shared" ca="1" si="40"/>
        <v>0</v>
      </c>
      <c r="AM54" s="209">
        <f t="shared" ca="1" si="40"/>
        <v>0</v>
      </c>
      <c r="AN54" s="209">
        <f t="shared" ca="1" si="40"/>
        <v>21881977.69428904</v>
      </c>
      <c r="AO54" s="209">
        <f t="shared" ca="1" si="40"/>
        <v>0</v>
      </c>
      <c r="AP54" s="209">
        <f t="shared" ca="1" si="40"/>
        <v>0</v>
      </c>
      <c r="AQ54" s="209">
        <f t="shared" ca="1" si="40"/>
        <v>21450710.554289043</v>
      </c>
      <c r="AR54" s="209">
        <f t="shared" ca="1" si="40"/>
        <v>0</v>
      </c>
      <c r="AS54" s="209">
        <f t="shared" ca="1" si="40"/>
        <v>0</v>
      </c>
      <c r="AT54" s="209">
        <f t="shared" ca="1" si="40"/>
        <v>22014064.423046514</v>
      </c>
      <c r="AU54" s="209">
        <f t="shared" ca="1" si="40"/>
        <v>0</v>
      </c>
      <c r="AV54" s="209">
        <f t="shared" ca="1" si="40"/>
        <v>0</v>
      </c>
      <c r="AW54" s="209">
        <f t="shared" ca="1" si="40"/>
        <v>22126103.35233584</v>
      </c>
      <c r="AX54" s="209">
        <f t="shared" ca="1" si="40"/>
        <v>0</v>
      </c>
      <c r="AY54" s="209">
        <f t="shared" ca="1" si="40"/>
        <v>0</v>
      </c>
      <c r="AZ54" s="209">
        <f t="shared" ca="1" si="40"/>
        <v>21387943.381980497</v>
      </c>
      <c r="BA54" s="209">
        <f t="shared" ca="1" si="40"/>
        <v>0</v>
      </c>
      <c r="BB54" s="209">
        <f t="shared" ca="1" si="40"/>
        <v>0</v>
      </c>
      <c r="BC54" s="209">
        <f t="shared" ca="1" si="40"/>
        <v>19846469.778479744</v>
      </c>
      <c r="BD54" s="209">
        <f t="shared" ca="1" si="40"/>
        <v>0</v>
      </c>
      <c r="BE54" s="209">
        <f t="shared" ca="1" si="40"/>
        <v>0</v>
      </c>
      <c r="BF54" s="209">
        <f t="shared" ca="1" si="40"/>
        <v>20223018.845640469</v>
      </c>
      <c r="BG54" s="209">
        <f t="shared" ca="1" si="40"/>
        <v>0</v>
      </c>
      <c r="BH54" s="209">
        <f t="shared" ca="1" si="40"/>
        <v>0</v>
      </c>
      <c r="BI54" s="209">
        <f t="shared" ca="1" si="40"/>
        <v>20590904.700846698</v>
      </c>
      <c r="BJ54" s="209">
        <f t="shared" ca="1" si="40"/>
        <v>0</v>
      </c>
      <c r="BK54" s="209">
        <f t="shared" ca="1" si="40"/>
        <v>0</v>
      </c>
      <c r="BL54" s="209">
        <f t="shared" ca="1" si="40"/>
        <v>20503408.210797049</v>
      </c>
      <c r="BM54" s="209">
        <f t="shared" ca="1" si="40"/>
        <v>0</v>
      </c>
      <c r="BN54" s="209">
        <f t="shared" ca="1" si="40"/>
        <v>0</v>
      </c>
      <c r="BO54" s="209">
        <f t="shared" ca="1" si="40"/>
        <v>20747857.387241945</v>
      </c>
      <c r="BP54" s="209">
        <f t="shared" ca="1" si="40"/>
        <v>0</v>
      </c>
      <c r="BQ54" s="209">
        <f t="shared" ca="1" si="40"/>
        <v>0</v>
      </c>
      <c r="BR54" s="209">
        <f t="shared" ca="1" si="40"/>
        <v>21230277.443659049</v>
      </c>
      <c r="BS54" s="209">
        <f t="shared" ca="1" si="40"/>
        <v>0</v>
      </c>
      <c r="BT54" s="209">
        <f t="shared" ca="1" si="40"/>
        <v>0</v>
      </c>
      <c r="BU54" s="209">
        <f t="shared" ca="1" si="40"/>
        <v>22049538.315158159</v>
      </c>
      <c r="BV54" s="209">
        <f t="shared" ref="BV54:EG54" ca="1" si="41">-BV$18+BV$43+BV$51</f>
        <v>0</v>
      </c>
      <c r="BW54" s="209">
        <f t="shared" ca="1" si="41"/>
        <v>0</v>
      </c>
      <c r="BX54" s="209">
        <f t="shared" ca="1" si="41"/>
        <v>21364754.165453721</v>
      </c>
      <c r="BY54" s="209">
        <f t="shared" ca="1" si="41"/>
        <v>0</v>
      </c>
      <c r="BZ54" s="209">
        <f t="shared" ca="1" si="41"/>
        <v>0</v>
      </c>
      <c r="CA54" s="209">
        <f t="shared" ca="1" si="41"/>
        <v>21053167.737700023</v>
      </c>
      <c r="CB54" s="209">
        <f t="shared" ca="1" si="41"/>
        <v>0</v>
      </c>
      <c r="CC54" s="209">
        <f t="shared" ca="1" si="41"/>
        <v>0</v>
      </c>
      <c r="CD54" s="209">
        <f t="shared" ca="1" si="41"/>
        <v>20995489.774357654</v>
      </c>
      <c r="CE54" s="209">
        <f t="shared" ca="1" si="41"/>
        <v>0</v>
      </c>
      <c r="CF54" s="209">
        <f t="shared" ca="1" si="41"/>
        <v>0</v>
      </c>
      <c r="CG54" s="209">
        <f t="shared" ca="1" si="41"/>
        <v>21861635.123234216</v>
      </c>
      <c r="CH54" s="209">
        <f t="shared" ca="1" si="41"/>
        <v>0</v>
      </c>
      <c r="CI54" s="209">
        <f t="shared" ca="1" si="41"/>
        <v>0</v>
      </c>
      <c r="CJ54" s="209">
        <f t="shared" ca="1" si="41"/>
        <v>20955014.527605049</v>
      </c>
      <c r="CK54" s="209">
        <f t="shared" ca="1" si="41"/>
        <v>0</v>
      </c>
      <c r="CL54" s="209">
        <f t="shared" ca="1" si="41"/>
        <v>0</v>
      </c>
      <c r="CM54" s="209">
        <f t="shared" ca="1" si="41"/>
        <v>20089707.162800774</v>
      </c>
      <c r="CN54" s="209">
        <f t="shared" ca="1" si="41"/>
        <v>0</v>
      </c>
      <c r="CO54" s="209">
        <f t="shared" ca="1" si="41"/>
        <v>0</v>
      </c>
      <c r="CP54" s="209">
        <f t="shared" ca="1" si="41"/>
        <v>20296140.904303312</v>
      </c>
      <c r="CQ54" s="209">
        <f t="shared" ca="1" si="41"/>
        <v>0</v>
      </c>
      <c r="CR54" s="209">
        <f t="shared" ca="1" si="41"/>
        <v>0</v>
      </c>
      <c r="CS54" s="209">
        <f t="shared" ca="1" si="41"/>
        <v>20101252.609646037</v>
      </c>
      <c r="CT54" s="209">
        <f t="shared" ca="1" si="41"/>
        <v>0</v>
      </c>
      <c r="CU54" s="209">
        <f t="shared" ca="1" si="41"/>
        <v>0</v>
      </c>
      <c r="CV54" s="209">
        <f t="shared" ca="1" si="41"/>
        <v>20635717.616641343</v>
      </c>
      <c r="CW54" s="209">
        <f t="shared" ca="1" si="41"/>
        <v>0</v>
      </c>
      <c r="CX54" s="209">
        <f t="shared" ca="1" si="41"/>
        <v>0</v>
      </c>
      <c r="CY54" s="209">
        <f t="shared" ca="1" si="41"/>
        <v>18947281.723927677</v>
      </c>
      <c r="CZ54" s="209">
        <f t="shared" ca="1" si="41"/>
        <v>0</v>
      </c>
      <c r="DA54" s="209">
        <f t="shared" ca="1" si="41"/>
        <v>0</v>
      </c>
      <c r="DB54" s="209">
        <f t="shared" ca="1" si="41"/>
        <v>19603663.29809257</v>
      </c>
      <c r="DC54" s="209">
        <f t="shared" ca="1" si="41"/>
        <v>0</v>
      </c>
      <c r="DD54" s="209">
        <f t="shared" ca="1" si="41"/>
        <v>0</v>
      </c>
      <c r="DE54" s="209">
        <f t="shared" ca="1" si="41"/>
        <v>20272076.72219862</v>
      </c>
      <c r="DF54" s="209">
        <f t="shared" ca="1" si="41"/>
        <v>0</v>
      </c>
      <c r="DG54" s="209">
        <f t="shared" ca="1" si="41"/>
        <v>0</v>
      </c>
      <c r="DH54" s="209">
        <f t="shared" ca="1" si="41"/>
        <v>22273276.825063925</v>
      </c>
      <c r="DI54" s="209">
        <f t="shared" ca="1" si="41"/>
        <v>0</v>
      </c>
      <c r="DJ54" s="209">
        <f t="shared" ca="1" si="41"/>
        <v>0</v>
      </c>
      <c r="DK54" s="209">
        <f t="shared" ca="1" si="41"/>
        <v>19749899.528948508</v>
      </c>
      <c r="DL54" s="209">
        <f t="shared" ca="1" si="41"/>
        <v>0</v>
      </c>
      <c r="DM54" s="209">
        <f t="shared" ca="1" si="41"/>
        <v>0</v>
      </c>
      <c r="DN54" s="209">
        <f t="shared" ca="1" si="41"/>
        <v>19657641.660848346</v>
      </c>
      <c r="DO54" s="209">
        <f t="shared" ca="1" si="41"/>
        <v>0</v>
      </c>
      <c r="DP54" s="209">
        <f t="shared" ca="1" si="41"/>
        <v>0</v>
      </c>
      <c r="DQ54" s="209">
        <f t="shared" ca="1" si="41"/>
        <v>956738393.86449134</v>
      </c>
      <c r="DR54" s="209">
        <f t="shared" ca="1" si="41"/>
        <v>0</v>
      </c>
      <c r="DS54" s="209">
        <f t="shared" ca="1" si="41"/>
        <v>0</v>
      </c>
      <c r="DT54" s="209">
        <f t="shared" ca="1" si="41"/>
        <v>0</v>
      </c>
      <c r="DU54" s="209">
        <f t="shared" ca="1" si="41"/>
        <v>0</v>
      </c>
      <c r="DV54" s="209">
        <f t="shared" ca="1" si="41"/>
        <v>0</v>
      </c>
      <c r="DW54" s="209">
        <f t="shared" ca="1" si="41"/>
        <v>0</v>
      </c>
      <c r="DX54" s="209">
        <f t="shared" ca="1" si="41"/>
        <v>0</v>
      </c>
      <c r="DY54" s="209">
        <f t="shared" ca="1" si="41"/>
        <v>0</v>
      </c>
      <c r="DZ54" s="209">
        <f t="shared" ca="1" si="41"/>
        <v>0</v>
      </c>
      <c r="EA54" s="209">
        <f t="shared" ca="1" si="41"/>
        <v>0</v>
      </c>
      <c r="EB54" s="209">
        <f t="shared" ca="1" si="41"/>
        <v>0</v>
      </c>
      <c r="EC54" s="209">
        <f t="shared" ca="1" si="41"/>
        <v>0</v>
      </c>
      <c r="ED54" s="209">
        <f t="shared" ca="1" si="41"/>
        <v>0</v>
      </c>
      <c r="EE54" s="209">
        <f t="shared" ca="1" si="41"/>
        <v>0</v>
      </c>
      <c r="EF54" s="209">
        <f t="shared" ca="1" si="41"/>
        <v>0</v>
      </c>
      <c r="EG54" s="209">
        <f t="shared" ca="1" si="41"/>
        <v>0</v>
      </c>
      <c r="EH54" s="209">
        <f t="shared" ref="EH54:GQ54" ca="1" si="42">-EH$18+EH$43+EH$51</f>
        <v>0</v>
      </c>
      <c r="EI54" s="209">
        <f t="shared" ca="1" si="42"/>
        <v>0</v>
      </c>
      <c r="EJ54" s="209">
        <f t="shared" ca="1" si="42"/>
        <v>0</v>
      </c>
      <c r="EK54" s="209">
        <f t="shared" ca="1" si="42"/>
        <v>0</v>
      </c>
      <c r="EL54" s="209">
        <f t="shared" ca="1" si="42"/>
        <v>0</v>
      </c>
      <c r="EM54" s="209">
        <f t="shared" ca="1" si="42"/>
        <v>0</v>
      </c>
      <c r="EN54" s="209">
        <f t="shared" ca="1" si="42"/>
        <v>0</v>
      </c>
      <c r="EO54" s="209">
        <f t="shared" ca="1" si="42"/>
        <v>0</v>
      </c>
      <c r="EP54" s="209">
        <f t="shared" ca="1" si="42"/>
        <v>0</v>
      </c>
      <c r="EQ54" s="209">
        <f t="shared" ca="1" si="42"/>
        <v>0</v>
      </c>
      <c r="ER54" s="209">
        <f t="shared" ca="1" si="42"/>
        <v>0</v>
      </c>
      <c r="ES54" s="209">
        <f t="shared" ca="1" si="42"/>
        <v>0</v>
      </c>
      <c r="ET54" s="209">
        <f t="shared" ca="1" si="42"/>
        <v>0</v>
      </c>
      <c r="EU54" s="209">
        <f t="shared" ca="1" si="42"/>
        <v>0</v>
      </c>
      <c r="EV54" s="209">
        <f t="shared" ca="1" si="42"/>
        <v>0</v>
      </c>
      <c r="EW54" s="209">
        <f t="shared" ca="1" si="42"/>
        <v>0</v>
      </c>
      <c r="EX54" s="209">
        <f t="shared" ca="1" si="42"/>
        <v>0</v>
      </c>
      <c r="EY54" s="209">
        <f t="shared" ca="1" si="42"/>
        <v>0</v>
      </c>
      <c r="EZ54" s="209">
        <f t="shared" ca="1" si="42"/>
        <v>0</v>
      </c>
      <c r="FA54" s="209">
        <f t="shared" ca="1" si="42"/>
        <v>0</v>
      </c>
      <c r="FB54" s="209">
        <f t="shared" ca="1" si="42"/>
        <v>0</v>
      </c>
      <c r="FC54" s="209">
        <f t="shared" ca="1" si="42"/>
        <v>0</v>
      </c>
      <c r="FD54" s="209">
        <f t="shared" ca="1" si="42"/>
        <v>0</v>
      </c>
      <c r="FE54" s="209">
        <f t="shared" ca="1" si="42"/>
        <v>0</v>
      </c>
      <c r="FF54" s="209">
        <f t="shared" ca="1" si="42"/>
        <v>0</v>
      </c>
      <c r="FG54" s="209">
        <f t="shared" ca="1" si="42"/>
        <v>0</v>
      </c>
      <c r="FH54" s="209">
        <f t="shared" ca="1" si="42"/>
        <v>0</v>
      </c>
      <c r="FI54" s="209">
        <f t="shared" ca="1" si="42"/>
        <v>0</v>
      </c>
      <c r="FJ54" s="209">
        <f t="shared" ca="1" si="42"/>
        <v>0</v>
      </c>
      <c r="FK54" s="209">
        <f t="shared" ca="1" si="42"/>
        <v>0</v>
      </c>
      <c r="FL54" s="209">
        <f t="shared" ca="1" si="42"/>
        <v>0</v>
      </c>
      <c r="FM54" s="209">
        <f t="shared" ca="1" si="42"/>
        <v>0</v>
      </c>
      <c r="FN54" s="209">
        <f t="shared" ca="1" si="42"/>
        <v>0</v>
      </c>
      <c r="FO54" s="209">
        <f t="shared" ca="1" si="42"/>
        <v>0</v>
      </c>
      <c r="FP54" s="209">
        <f t="shared" ca="1" si="42"/>
        <v>0</v>
      </c>
      <c r="FQ54" s="209">
        <f t="shared" ca="1" si="42"/>
        <v>0</v>
      </c>
      <c r="FR54" s="209">
        <f t="shared" ca="1" si="42"/>
        <v>0</v>
      </c>
      <c r="FS54" s="209">
        <f t="shared" ca="1" si="42"/>
        <v>0</v>
      </c>
      <c r="FT54" s="209">
        <f t="shared" ca="1" si="42"/>
        <v>0</v>
      </c>
      <c r="FU54" s="209">
        <f t="shared" ca="1" si="42"/>
        <v>0</v>
      </c>
      <c r="FV54" s="209">
        <f t="shared" ca="1" si="42"/>
        <v>0</v>
      </c>
      <c r="FW54" s="209">
        <f t="shared" ca="1" si="42"/>
        <v>0</v>
      </c>
      <c r="FX54" s="209">
        <f t="shared" ca="1" si="42"/>
        <v>0</v>
      </c>
      <c r="FY54" s="209">
        <f t="shared" ca="1" si="42"/>
        <v>0</v>
      </c>
      <c r="FZ54" s="209">
        <f t="shared" ca="1" si="42"/>
        <v>0</v>
      </c>
      <c r="GA54" s="209">
        <f t="shared" ca="1" si="42"/>
        <v>0</v>
      </c>
      <c r="GB54" s="209">
        <f t="shared" ca="1" si="42"/>
        <v>0</v>
      </c>
      <c r="GC54" s="209">
        <f t="shared" ca="1" si="42"/>
        <v>0</v>
      </c>
      <c r="GD54" s="209">
        <f t="shared" ca="1" si="42"/>
        <v>0</v>
      </c>
      <c r="GE54" s="209">
        <f t="shared" ca="1" si="42"/>
        <v>0</v>
      </c>
      <c r="GF54" s="209">
        <f t="shared" ca="1" si="42"/>
        <v>0</v>
      </c>
      <c r="GG54" s="209">
        <f t="shared" ca="1" si="42"/>
        <v>0</v>
      </c>
      <c r="GH54" s="209">
        <f t="shared" ca="1" si="42"/>
        <v>0</v>
      </c>
      <c r="GI54" s="209">
        <f t="shared" ca="1" si="42"/>
        <v>0</v>
      </c>
      <c r="GJ54" s="209">
        <f t="shared" ca="1" si="42"/>
        <v>0</v>
      </c>
      <c r="GK54" s="209">
        <f t="shared" ca="1" si="42"/>
        <v>0</v>
      </c>
      <c r="GL54" s="209">
        <f t="shared" ca="1" si="42"/>
        <v>0</v>
      </c>
      <c r="GM54" s="209">
        <f t="shared" ca="1" si="42"/>
        <v>0</v>
      </c>
      <c r="GN54" s="209">
        <f t="shared" ca="1" si="42"/>
        <v>0</v>
      </c>
      <c r="GO54" s="209">
        <f t="shared" ca="1" si="42"/>
        <v>0</v>
      </c>
      <c r="GP54" s="209">
        <f t="shared" ca="1" si="42"/>
        <v>0</v>
      </c>
      <c r="GQ54" s="209">
        <f t="shared" ca="1" si="42"/>
        <v>0</v>
      </c>
      <c r="GR54" s="209">
        <f ca="1">-GR$18+GR$43+GR$51</f>
        <v>605689065.06356573</v>
      </c>
      <c r="GS54" s="209"/>
    </row>
    <row r="55" spans="1:201" s="133" customFormat="1" x14ac:dyDescent="0.7">
      <c r="A55" s="211"/>
      <c r="B55" s="169"/>
      <c r="C55" s="216"/>
      <c r="D55" s="171"/>
      <c r="E55" s="169"/>
      <c r="F55" s="169"/>
      <c r="G55" s="216"/>
      <c r="H55" s="209"/>
      <c r="I55" s="209"/>
      <c r="J55" s="209"/>
      <c r="K55" s="209"/>
      <c r="L55" s="209"/>
      <c r="M55" s="209"/>
      <c r="N55" s="209"/>
      <c r="O55" s="209"/>
      <c r="P55" s="209"/>
      <c r="Q55" s="209"/>
      <c r="R55" s="209"/>
      <c r="S55" s="209"/>
      <c r="T55" s="209"/>
      <c r="U55" s="209"/>
      <c r="V55" s="209"/>
      <c r="W55" s="209"/>
      <c r="X55" s="209"/>
      <c r="Y55" s="209"/>
      <c r="Z55" s="209"/>
      <c r="AA55" s="209"/>
      <c r="AB55" s="209"/>
      <c r="AC55" s="209"/>
      <c r="AD55" s="209"/>
      <c r="AE55" s="209"/>
      <c r="AF55" s="209"/>
      <c r="AG55" s="209"/>
      <c r="AH55" s="209"/>
      <c r="AI55" s="209"/>
      <c r="AJ55" s="209"/>
      <c r="AK55" s="209"/>
      <c r="AL55" s="209"/>
      <c r="AM55" s="209"/>
      <c r="AN55" s="209"/>
      <c r="AO55" s="209"/>
      <c r="AP55" s="209"/>
      <c r="AQ55" s="209"/>
      <c r="AR55" s="209"/>
      <c r="AS55" s="209"/>
      <c r="AT55" s="209"/>
      <c r="AU55" s="209"/>
      <c r="AV55" s="209"/>
      <c r="AW55" s="209"/>
      <c r="AX55" s="209"/>
      <c r="AY55" s="209"/>
      <c r="AZ55" s="209"/>
      <c r="BA55" s="209"/>
      <c r="BB55" s="209"/>
      <c r="BC55" s="209"/>
      <c r="BD55" s="209"/>
      <c r="BE55" s="209"/>
      <c r="BF55" s="209"/>
      <c r="BG55" s="209"/>
      <c r="BH55" s="209"/>
      <c r="BI55" s="209"/>
      <c r="BJ55" s="209"/>
      <c r="BK55" s="209"/>
      <c r="BL55" s="209"/>
      <c r="BM55" s="209"/>
      <c r="BN55" s="209"/>
      <c r="BO55" s="209"/>
      <c r="BP55" s="209"/>
      <c r="BQ55" s="209"/>
      <c r="BR55" s="209"/>
      <c r="BS55" s="209"/>
      <c r="BT55" s="209"/>
      <c r="BU55" s="209"/>
      <c r="BV55" s="209"/>
      <c r="BW55" s="209"/>
      <c r="BX55" s="209"/>
      <c r="BY55" s="209"/>
      <c r="BZ55" s="209"/>
      <c r="CA55" s="209"/>
      <c r="CB55" s="209"/>
      <c r="CC55" s="209"/>
      <c r="CD55" s="209"/>
      <c r="CE55" s="209"/>
      <c r="CF55" s="209"/>
      <c r="CG55" s="209"/>
      <c r="CH55" s="209"/>
      <c r="CI55" s="209"/>
      <c r="CJ55" s="209"/>
      <c r="CK55" s="209"/>
      <c r="CL55" s="209"/>
      <c r="CM55" s="209"/>
      <c r="CN55" s="209"/>
      <c r="CO55" s="209"/>
      <c r="CP55" s="209"/>
      <c r="CQ55" s="209"/>
      <c r="CR55" s="209"/>
      <c r="CS55" s="209"/>
      <c r="CT55" s="209"/>
      <c r="CU55" s="209"/>
      <c r="CV55" s="209"/>
      <c r="CW55" s="209"/>
      <c r="CX55" s="209"/>
      <c r="CY55" s="209"/>
      <c r="CZ55" s="209"/>
      <c r="DA55" s="209"/>
      <c r="DB55" s="209"/>
      <c r="DC55" s="209"/>
      <c r="DD55" s="209"/>
      <c r="DE55" s="209"/>
      <c r="DF55" s="209"/>
      <c r="DG55" s="209"/>
      <c r="DH55" s="209"/>
      <c r="DI55" s="209"/>
      <c r="DJ55" s="209"/>
      <c r="DK55" s="209"/>
      <c r="DL55" s="209"/>
      <c r="DM55" s="209"/>
      <c r="DN55" s="209"/>
      <c r="DO55" s="209"/>
      <c r="DP55" s="209"/>
      <c r="DQ55" s="209"/>
      <c r="DR55" s="209"/>
      <c r="DS55" s="209"/>
      <c r="DT55" s="209"/>
      <c r="DU55" s="209"/>
      <c r="DV55" s="209"/>
      <c r="DW55" s="209"/>
      <c r="DX55" s="209"/>
      <c r="DY55" s="209"/>
      <c r="DZ55" s="209"/>
      <c r="EA55" s="209"/>
      <c r="EB55" s="209"/>
      <c r="EC55" s="209"/>
      <c r="ED55" s="209"/>
      <c r="EE55" s="209"/>
      <c r="EF55" s="209"/>
      <c r="EG55" s="209"/>
      <c r="EH55" s="209"/>
      <c r="EI55" s="209"/>
      <c r="EJ55" s="209"/>
      <c r="EK55" s="209"/>
      <c r="EL55" s="209"/>
      <c r="EM55" s="209"/>
      <c r="EN55" s="209"/>
      <c r="EO55" s="209"/>
      <c r="EP55" s="209"/>
      <c r="EQ55" s="209"/>
      <c r="ER55" s="209"/>
      <c r="ES55" s="209"/>
      <c r="ET55" s="209"/>
      <c r="EU55" s="209"/>
      <c r="EV55" s="209"/>
      <c r="EW55" s="209"/>
      <c r="EX55" s="209"/>
      <c r="EY55" s="209"/>
      <c r="EZ55" s="209"/>
      <c r="FA55" s="209"/>
      <c r="FB55" s="209"/>
      <c r="FC55" s="209"/>
      <c r="FD55" s="209"/>
      <c r="FE55" s="209"/>
      <c r="FF55" s="209"/>
      <c r="FG55" s="209"/>
      <c r="FH55" s="209"/>
      <c r="FI55" s="209"/>
      <c r="FJ55" s="209"/>
      <c r="FK55" s="209"/>
      <c r="FL55" s="209"/>
      <c r="FM55" s="209"/>
      <c r="FN55" s="209"/>
      <c r="FO55" s="209"/>
      <c r="FP55" s="209"/>
      <c r="FQ55" s="209"/>
      <c r="FR55" s="209"/>
      <c r="FS55" s="209"/>
      <c r="FT55" s="209"/>
      <c r="FU55" s="209"/>
      <c r="FV55" s="209"/>
      <c r="FW55" s="209"/>
      <c r="FX55" s="209"/>
      <c r="FY55" s="209"/>
      <c r="FZ55" s="209"/>
      <c r="GA55" s="209"/>
      <c r="GB55" s="209"/>
      <c r="GC55" s="209"/>
      <c r="GD55" s="209"/>
      <c r="GE55" s="209"/>
      <c r="GF55" s="209"/>
      <c r="GG55" s="209"/>
      <c r="GH55" s="209"/>
      <c r="GI55" s="209"/>
      <c r="GJ55" s="209"/>
      <c r="GK55" s="209"/>
      <c r="GL55" s="209"/>
      <c r="GM55" s="209"/>
      <c r="GN55" s="209"/>
      <c r="GO55" s="209"/>
      <c r="GP55" s="209"/>
      <c r="GQ55" s="209"/>
      <c r="GR55" s="209"/>
      <c r="GS55" s="209"/>
    </row>
    <row r="56" spans="1:201" s="133" customFormat="1" x14ac:dyDescent="0.7">
      <c r="A56" s="175" t="s">
        <v>278</v>
      </c>
      <c r="B56" s="176"/>
      <c r="C56" s="177"/>
      <c r="D56" s="178"/>
      <c r="E56" s="176"/>
      <c r="F56" s="176"/>
      <c r="G56" s="177"/>
      <c r="H56" s="210"/>
      <c r="I56" s="210">
        <f ca="1">I59</f>
        <v>0</v>
      </c>
      <c r="J56" s="210">
        <f ca="1">J59</f>
        <v>0</v>
      </c>
      <c r="K56" s="210">
        <f t="shared" ref="K56:BV56" ca="1" si="43">K59</f>
        <v>0</v>
      </c>
      <c r="L56" s="210">
        <f t="shared" ca="1" si="43"/>
        <v>0</v>
      </c>
      <c r="M56" s="210">
        <f t="shared" ca="1" si="43"/>
        <v>0</v>
      </c>
      <c r="N56" s="210">
        <f t="shared" ca="1" si="43"/>
        <v>0</v>
      </c>
      <c r="O56" s="210">
        <f t="shared" ca="1" si="43"/>
        <v>0</v>
      </c>
      <c r="P56" s="210">
        <f t="shared" ca="1" si="43"/>
        <v>0</v>
      </c>
      <c r="Q56" s="210">
        <f t="shared" ca="1" si="43"/>
        <v>0</v>
      </c>
      <c r="R56" s="210">
        <f t="shared" ca="1" si="43"/>
        <v>0</v>
      </c>
      <c r="S56" s="210">
        <f t="shared" ca="1" si="43"/>
        <v>0</v>
      </c>
      <c r="T56" s="210">
        <f t="shared" ca="1" si="43"/>
        <v>0</v>
      </c>
      <c r="U56" s="210">
        <f t="shared" ca="1" si="43"/>
        <v>0</v>
      </c>
      <c r="V56" s="210">
        <f t="shared" ca="1" si="43"/>
        <v>0</v>
      </c>
      <c r="W56" s="210">
        <f t="shared" ca="1" si="43"/>
        <v>0</v>
      </c>
      <c r="X56" s="210">
        <f t="shared" ca="1" si="43"/>
        <v>0</v>
      </c>
      <c r="Y56" s="210">
        <f t="shared" ca="1" si="43"/>
        <v>0</v>
      </c>
      <c r="Z56" s="210">
        <f t="shared" ca="1" si="43"/>
        <v>0</v>
      </c>
      <c r="AA56" s="210">
        <f t="shared" ca="1" si="43"/>
        <v>0</v>
      </c>
      <c r="AB56" s="210">
        <f t="shared" ca="1" si="43"/>
        <v>0</v>
      </c>
      <c r="AC56" s="210">
        <f t="shared" ca="1" si="43"/>
        <v>0</v>
      </c>
      <c r="AD56" s="210">
        <f t="shared" ca="1" si="43"/>
        <v>0</v>
      </c>
      <c r="AE56" s="210">
        <f t="shared" ca="1" si="43"/>
        <v>0</v>
      </c>
      <c r="AF56" s="210">
        <f t="shared" ca="1" si="43"/>
        <v>0</v>
      </c>
      <c r="AG56" s="210">
        <f t="shared" ca="1" si="43"/>
        <v>0</v>
      </c>
      <c r="AH56" s="210">
        <f t="shared" ca="1" si="43"/>
        <v>0</v>
      </c>
      <c r="AI56" s="210">
        <f t="shared" ca="1" si="43"/>
        <v>0</v>
      </c>
      <c r="AJ56" s="210">
        <f t="shared" ca="1" si="43"/>
        <v>0</v>
      </c>
      <c r="AK56" s="210">
        <f t="shared" ca="1" si="43"/>
        <v>0</v>
      </c>
      <c r="AL56" s="210">
        <f t="shared" ca="1" si="43"/>
        <v>0</v>
      </c>
      <c r="AM56" s="210">
        <f t="shared" ca="1" si="43"/>
        <v>0</v>
      </c>
      <c r="AN56" s="210">
        <f t="shared" ca="1" si="43"/>
        <v>0</v>
      </c>
      <c r="AO56" s="210">
        <f t="shared" ca="1" si="43"/>
        <v>0</v>
      </c>
      <c r="AP56" s="210">
        <f t="shared" ca="1" si="43"/>
        <v>0</v>
      </c>
      <c r="AQ56" s="210">
        <f t="shared" ca="1" si="43"/>
        <v>0</v>
      </c>
      <c r="AR56" s="210">
        <f t="shared" ca="1" si="43"/>
        <v>0</v>
      </c>
      <c r="AS56" s="210">
        <f t="shared" ca="1" si="43"/>
        <v>0</v>
      </c>
      <c r="AT56" s="210">
        <f t="shared" ca="1" si="43"/>
        <v>0</v>
      </c>
      <c r="AU56" s="210">
        <f t="shared" ca="1" si="43"/>
        <v>0</v>
      </c>
      <c r="AV56" s="210">
        <f t="shared" ca="1" si="43"/>
        <v>0</v>
      </c>
      <c r="AW56" s="210">
        <f t="shared" ca="1" si="43"/>
        <v>0</v>
      </c>
      <c r="AX56" s="210">
        <f t="shared" ca="1" si="43"/>
        <v>0</v>
      </c>
      <c r="AY56" s="210">
        <f t="shared" ca="1" si="43"/>
        <v>0</v>
      </c>
      <c r="AZ56" s="210">
        <f t="shared" ca="1" si="43"/>
        <v>0</v>
      </c>
      <c r="BA56" s="210">
        <f t="shared" ca="1" si="43"/>
        <v>0</v>
      </c>
      <c r="BB56" s="210">
        <f t="shared" ca="1" si="43"/>
        <v>0</v>
      </c>
      <c r="BC56" s="210">
        <f t="shared" ca="1" si="43"/>
        <v>0</v>
      </c>
      <c r="BD56" s="210">
        <f t="shared" ca="1" si="43"/>
        <v>0</v>
      </c>
      <c r="BE56" s="210">
        <f t="shared" ca="1" si="43"/>
        <v>0</v>
      </c>
      <c r="BF56" s="210">
        <f t="shared" ca="1" si="43"/>
        <v>0</v>
      </c>
      <c r="BG56" s="210">
        <f t="shared" ca="1" si="43"/>
        <v>0</v>
      </c>
      <c r="BH56" s="210">
        <f t="shared" ca="1" si="43"/>
        <v>0</v>
      </c>
      <c r="BI56" s="210">
        <f t="shared" ca="1" si="43"/>
        <v>0</v>
      </c>
      <c r="BJ56" s="210">
        <f t="shared" ca="1" si="43"/>
        <v>0</v>
      </c>
      <c r="BK56" s="210">
        <f t="shared" ca="1" si="43"/>
        <v>0</v>
      </c>
      <c r="BL56" s="210">
        <f t="shared" ca="1" si="43"/>
        <v>0</v>
      </c>
      <c r="BM56" s="210">
        <f t="shared" ca="1" si="43"/>
        <v>0</v>
      </c>
      <c r="BN56" s="210">
        <f t="shared" ca="1" si="43"/>
        <v>0</v>
      </c>
      <c r="BO56" s="210">
        <f t="shared" ca="1" si="43"/>
        <v>0</v>
      </c>
      <c r="BP56" s="210">
        <f t="shared" ca="1" si="43"/>
        <v>0</v>
      </c>
      <c r="BQ56" s="210">
        <f t="shared" ca="1" si="43"/>
        <v>0</v>
      </c>
      <c r="BR56" s="210">
        <f t="shared" ca="1" si="43"/>
        <v>0</v>
      </c>
      <c r="BS56" s="210">
        <f t="shared" ca="1" si="43"/>
        <v>0</v>
      </c>
      <c r="BT56" s="210">
        <f t="shared" ca="1" si="43"/>
        <v>0</v>
      </c>
      <c r="BU56" s="210">
        <f t="shared" ca="1" si="43"/>
        <v>0</v>
      </c>
      <c r="BV56" s="210">
        <f t="shared" ca="1" si="43"/>
        <v>0</v>
      </c>
      <c r="BW56" s="210">
        <f t="shared" ref="BW56:EH56" ca="1" si="44">BW59</f>
        <v>0</v>
      </c>
      <c r="BX56" s="210">
        <f t="shared" ca="1" si="44"/>
        <v>0</v>
      </c>
      <c r="BY56" s="210">
        <f t="shared" ca="1" si="44"/>
        <v>0</v>
      </c>
      <c r="BZ56" s="210">
        <f t="shared" ca="1" si="44"/>
        <v>0</v>
      </c>
      <c r="CA56" s="210">
        <f t="shared" ca="1" si="44"/>
        <v>0</v>
      </c>
      <c r="CB56" s="210">
        <f t="shared" ca="1" si="44"/>
        <v>0</v>
      </c>
      <c r="CC56" s="210">
        <f t="shared" ca="1" si="44"/>
        <v>0</v>
      </c>
      <c r="CD56" s="210">
        <f t="shared" ca="1" si="44"/>
        <v>0</v>
      </c>
      <c r="CE56" s="210">
        <f t="shared" ca="1" si="44"/>
        <v>0</v>
      </c>
      <c r="CF56" s="210">
        <f t="shared" ca="1" si="44"/>
        <v>0</v>
      </c>
      <c r="CG56" s="210">
        <f t="shared" ca="1" si="44"/>
        <v>0</v>
      </c>
      <c r="CH56" s="210">
        <f t="shared" ca="1" si="44"/>
        <v>0</v>
      </c>
      <c r="CI56" s="210">
        <f t="shared" ca="1" si="44"/>
        <v>0</v>
      </c>
      <c r="CJ56" s="210">
        <f t="shared" ca="1" si="44"/>
        <v>0</v>
      </c>
      <c r="CK56" s="210">
        <f t="shared" ca="1" si="44"/>
        <v>0</v>
      </c>
      <c r="CL56" s="210">
        <f t="shared" ca="1" si="44"/>
        <v>0</v>
      </c>
      <c r="CM56" s="210">
        <f t="shared" ca="1" si="44"/>
        <v>0</v>
      </c>
      <c r="CN56" s="210">
        <f t="shared" ca="1" si="44"/>
        <v>0</v>
      </c>
      <c r="CO56" s="210">
        <f t="shared" ca="1" si="44"/>
        <v>0</v>
      </c>
      <c r="CP56" s="210">
        <f t="shared" ca="1" si="44"/>
        <v>0</v>
      </c>
      <c r="CQ56" s="210">
        <f t="shared" ca="1" si="44"/>
        <v>0</v>
      </c>
      <c r="CR56" s="210">
        <f t="shared" ca="1" si="44"/>
        <v>0</v>
      </c>
      <c r="CS56" s="210">
        <f t="shared" ca="1" si="44"/>
        <v>0</v>
      </c>
      <c r="CT56" s="210">
        <f t="shared" ca="1" si="44"/>
        <v>0</v>
      </c>
      <c r="CU56" s="210">
        <f t="shared" ca="1" si="44"/>
        <v>0</v>
      </c>
      <c r="CV56" s="210">
        <f t="shared" ca="1" si="44"/>
        <v>0</v>
      </c>
      <c r="CW56" s="210">
        <f t="shared" ca="1" si="44"/>
        <v>0</v>
      </c>
      <c r="CX56" s="210">
        <f t="shared" ca="1" si="44"/>
        <v>0</v>
      </c>
      <c r="CY56" s="210">
        <f t="shared" ca="1" si="44"/>
        <v>0</v>
      </c>
      <c r="CZ56" s="210">
        <f t="shared" ca="1" si="44"/>
        <v>0</v>
      </c>
      <c r="DA56" s="210">
        <f t="shared" ca="1" si="44"/>
        <v>0</v>
      </c>
      <c r="DB56" s="210">
        <f t="shared" ca="1" si="44"/>
        <v>0</v>
      </c>
      <c r="DC56" s="210">
        <f t="shared" ca="1" si="44"/>
        <v>0</v>
      </c>
      <c r="DD56" s="210">
        <f t="shared" ca="1" si="44"/>
        <v>0</v>
      </c>
      <c r="DE56" s="210">
        <f t="shared" ca="1" si="44"/>
        <v>0</v>
      </c>
      <c r="DF56" s="210">
        <f t="shared" ca="1" si="44"/>
        <v>0</v>
      </c>
      <c r="DG56" s="210">
        <f t="shared" ca="1" si="44"/>
        <v>0</v>
      </c>
      <c r="DH56" s="210">
        <f t="shared" ca="1" si="44"/>
        <v>0</v>
      </c>
      <c r="DI56" s="210">
        <f t="shared" ca="1" si="44"/>
        <v>0</v>
      </c>
      <c r="DJ56" s="210">
        <f t="shared" ca="1" si="44"/>
        <v>0</v>
      </c>
      <c r="DK56" s="210">
        <f t="shared" ca="1" si="44"/>
        <v>0</v>
      </c>
      <c r="DL56" s="210">
        <f t="shared" ca="1" si="44"/>
        <v>0</v>
      </c>
      <c r="DM56" s="210">
        <f t="shared" ca="1" si="44"/>
        <v>0</v>
      </c>
      <c r="DN56" s="210">
        <f t="shared" ca="1" si="44"/>
        <v>0</v>
      </c>
      <c r="DO56" s="210">
        <f t="shared" ca="1" si="44"/>
        <v>0</v>
      </c>
      <c r="DP56" s="210">
        <f t="shared" ca="1" si="44"/>
        <v>0</v>
      </c>
      <c r="DQ56" s="210">
        <f t="shared" ca="1" si="44"/>
        <v>0</v>
      </c>
      <c r="DR56" s="210">
        <f t="shared" ca="1" si="44"/>
        <v>0</v>
      </c>
      <c r="DS56" s="210">
        <f t="shared" ca="1" si="44"/>
        <v>0</v>
      </c>
      <c r="DT56" s="210">
        <f t="shared" ca="1" si="44"/>
        <v>0</v>
      </c>
      <c r="DU56" s="210">
        <f t="shared" ca="1" si="44"/>
        <v>0</v>
      </c>
      <c r="DV56" s="210">
        <f t="shared" ca="1" si="44"/>
        <v>0</v>
      </c>
      <c r="DW56" s="210">
        <f t="shared" ca="1" si="44"/>
        <v>0</v>
      </c>
      <c r="DX56" s="210">
        <f t="shared" ca="1" si="44"/>
        <v>0</v>
      </c>
      <c r="DY56" s="210">
        <f t="shared" ca="1" si="44"/>
        <v>0</v>
      </c>
      <c r="DZ56" s="210">
        <f t="shared" ca="1" si="44"/>
        <v>0</v>
      </c>
      <c r="EA56" s="210">
        <f t="shared" ca="1" si="44"/>
        <v>0</v>
      </c>
      <c r="EB56" s="210">
        <f t="shared" ca="1" si="44"/>
        <v>0</v>
      </c>
      <c r="EC56" s="210">
        <f t="shared" ca="1" si="44"/>
        <v>0</v>
      </c>
      <c r="ED56" s="210">
        <f t="shared" ca="1" si="44"/>
        <v>0</v>
      </c>
      <c r="EE56" s="210">
        <f t="shared" ca="1" si="44"/>
        <v>0</v>
      </c>
      <c r="EF56" s="210">
        <f t="shared" ca="1" si="44"/>
        <v>0</v>
      </c>
      <c r="EG56" s="210">
        <f t="shared" ca="1" si="44"/>
        <v>0</v>
      </c>
      <c r="EH56" s="210">
        <f t="shared" ca="1" si="44"/>
        <v>0</v>
      </c>
      <c r="EI56" s="210">
        <f t="shared" ref="EI56:GQ56" ca="1" si="45">EI59</f>
        <v>0</v>
      </c>
      <c r="EJ56" s="210">
        <f t="shared" ca="1" si="45"/>
        <v>0</v>
      </c>
      <c r="EK56" s="210">
        <f t="shared" ca="1" si="45"/>
        <v>0</v>
      </c>
      <c r="EL56" s="210">
        <f t="shared" ca="1" si="45"/>
        <v>0</v>
      </c>
      <c r="EM56" s="210">
        <f t="shared" ca="1" si="45"/>
        <v>0</v>
      </c>
      <c r="EN56" s="210">
        <f t="shared" ca="1" si="45"/>
        <v>0</v>
      </c>
      <c r="EO56" s="210">
        <f t="shared" ca="1" si="45"/>
        <v>0</v>
      </c>
      <c r="EP56" s="210">
        <f t="shared" ca="1" si="45"/>
        <v>0</v>
      </c>
      <c r="EQ56" s="210">
        <f t="shared" ca="1" si="45"/>
        <v>0</v>
      </c>
      <c r="ER56" s="210">
        <f t="shared" ca="1" si="45"/>
        <v>0</v>
      </c>
      <c r="ES56" s="210">
        <f t="shared" ca="1" si="45"/>
        <v>0</v>
      </c>
      <c r="ET56" s="210">
        <f t="shared" ca="1" si="45"/>
        <v>0</v>
      </c>
      <c r="EU56" s="210">
        <f t="shared" ca="1" si="45"/>
        <v>0</v>
      </c>
      <c r="EV56" s="210">
        <f t="shared" ca="1" si="45"/>
        <v>0</v>
      </c>
      <c r="EW56" s="210">
        <f t="shared" ca="1" si="45"/>
        <v>0</v>
      </c>
      <c r="EX56" s="210">
        <f t="shared" ca="1" si="45"/>
        <v>0</v>
      </c>
      <c r="EY56" s="210">
        <f t="shared" ca="1" si="45"/>
        <v>0</v>
      </c>
      <c r="EZ56" s="210">
        <f t="shared" ca="1" si="45"/>
        <v>0</v>
      </c>
      <c r="FA56" s="210">
        <f t="shared" ca="1" si="45"/>
        <v>0</v>
      </c>
      <c r="FB56" s="210">
        <f t="shared" ca="1" si="45"/>
        <v>0</v>
      </c>
      <c r="FC56" s="210">
        <f t="shared" ca="1" si="45"/>
        <v>0</v>
      </c>
      <c r="FD56" s="210">
        <f t="shared" ca="1" si="45"/>
        <v>0</v>
      </c>
      <c r="FE56" s="210">
        <f t="shared" ca="1" si="45"/>
        <v>0</v>
      </c>
      <c r="FF56" s="210">
        <f t="shared" ca="1" si="45"/>
        <v>0</v>
      </c>
      <c r="FG56" s="210">
        <f t="shared" ca="1" si="45"/>
        <v>0</v>
      </c>
      <c r="FH56" s="210">
        <f t="shared" ca="1" si="45"/>
        <v>0</v>
      </c>
      <c r="FI56" s="210">
        <f t="shared" ca="1" si="45"/>
        <v>0</v>
      </c>
      <c r="FJ56" s="210">
        <f t="shared" ca="1" si="45"/>
        <v>0</v>
      </c>
      <c r="FK56" s="210">
        <f t="shared" ca="1" si="45"/>
        <v>0</v>
      </c>
      <c r="FL56" s="210">
        <f t="shared" ca="1" si="45"/>
        <v>0</v>
      </c>
      <c r="FM56" s="210">
        <f t="shared" ca="1" si="45"/>
        <v>0</v>
      </c>
      <c r="FN56" s="210">
        <f t="shared" ca="1" si="45"/>
        <v>0</v>
      </c>
      <c r="FO56" s="210">
        <f t="shared" ca="1" si="45"/>
        <v>0</v>
      </c>
      <c r="FP56" s="210">
        <f t="shared" ca="1" si="45"/>
        <v>0</v>
      </c>
      <c r="FQ56" s="210">
        <f t="shared" ca="1" si="45"/>
        <v>0</v>
      </c>
      <c r="FR56" s="210">
        <f t="shared" ca="1" si="45"/>
        <v>0</v>
      </c>
      <c r="FS56" s="210">
        <f t="shared" ca="1" si="45"/>
        <v>0</v>
      </c>
      <c r="FT56" s="210">
        <f t="shared" ca="1" si="45"/>
        <v>0</v>
      </c>
      <c r="FU56" s="210">
        <f t="shared" ca="1" si="45"/>
        <v>0</v>
      </c>
      <c r="FV56" s="210">
        <f t="shared" ca="1" si="45"/>
        <v>0</v>
      </c>
      <c r="FW56" s="210">
        <f t="shared" ca="1" si="45"/>
        <v>0</v>
      </c>
      <c r="FX56" s="210">
        <f t="shared" ca="1" si="45"/>
        <v>0</v>
      </c>
      <c r="FY56" s="210">
        <f t="shared" ca="1" si="45"/>
        <v>0</v>
      </c>
      <c r="FZ56" s="210">
        <f t="shared" ca="1" si="45"/>
        <v>0</v>
      </c>
      <c r="GA56" s="210">
        <f t="shared" ca="1" si="45"/>
        <v>0</v>
      </c>
      <c r="GB56" s="210">
        <f t="shared" ca="1" si="45"/>
        <v>0</v>
      </c>
      <c r="GC56" s="210">
        <f t="shared" ca="1" si="45"/>
        <v>0</v>
      </c>
      <c r="GD56" s="210">
        <f t="shared" ca="1" si="45"/>
        <v>0</v>
      </c>
      <c r="GE56" s="210">
        <f t="shared" ca="1" si="45"/>
        <v>0</v>
      </c>
      <c r="GF56" s="210">
        <f t="shared" ca="1" si="45"/>
        <v>0</v>
      </c>
      <c r="GG56" s="210">
        <f t="shared" ca="1" si="45"/>
        <v>0</v>
      </c>
      <c r="GH56" s="210">
        <f t="shared" ca="1" si="45"/>
        <v>0</v>
      </c>
      <c r="GI56" s="210">
        <f t="shared" ca="1" si="45"/>
        <v>0</v>
      </c>
      <c r="GJ56" s="210">
        <f t="shared" ca="1" si="45"/>
        <v>0</v>
      </c>
      <c r="GK56" s="210">
        <f t="shared" ca="1" si="45"/>
        <v>0</v>
      </c>
      <c r="GL56" s="210">
        <f t="shared" ca="1" si="45"/>
        <v>0</v>
      </c>
      <c r="GM56" s="210">
        <f t="shared" ca="1" si="45"/>
        <v>0</v>
      </c>
      <c r="GN56" s="210">
        <f t="shared" ca="1" si="45"/>
        <v>0</v>
      </c>
      <c r="GO56" s="210">
        <f t="shared" ca="1" si="45"/>
        <v>0</v>
      </c>
      <c r="GP56" s="210">
        <f t="shared" ca="1" si="45"/>
        <v>0</v>
      </c>
      <c r="GQ56" s="210">
        <f t="shared" ca="1" si="45"/>
        <v>0</v>
      </c>
      <c r="GR56" s="210">
        <f t="shared" ref="GR56:GR62" ca="1" si="46">SUM(I56:GQ56)</f>
        <v>0</v>
      </c>
      <c r="GS56" s="209"/>
    </row>
    <row r="57" spans="1:201" s="133" customFormat="1" x14ac:dyDescent="0.7">
      <c r="A57" s="168" t="str">
        <f>"Cash required to give target "&amp;TEXT($D$29,"0.0%")&amp;" IRR at given date"</f>
        <v>Cash required to give target 8.0% IRR at given date</v>
      </c>
      <c r="B57" s="169"/>
      <c r="C57" s="170"/>
      <c r="D57" s="171"/>
      <c r="E57" s="169"/>
      <c r="F57" s="169"/>
      <c r="G57" s="170"/>
      <c r="H57" s="209"/>
      <c r="I57" s="213">
        <f ca="1">B39</f>
        <v>919154681.34468472</v>
      </c>
      <c r="J57" s="213">
        <f t="shared" ref="J57:BU57" ca="1" si="47">(I57-I58-I49)*((1+$D$29)^((J5-I5)/365))</f>
        <v>925182337.98470354</v>
      </c>
      <c r="K57" s="213">
        <f t="shared" ca="1" si="47"/>
        <v>931053187.66848123</v>
      </c>
      <c r="L57" s="213">
        <f t="shared" ca="1" si="47"/>
        <v>937158872.6448667</v>
      </c>
      <c r="M57" s="209">
        <f t="shared" ca="1" si="47"/>
        <v>943105720.79060769</v>
      </c>
      <c r="N57" s="209">
        <f t="shared" ca="1" si="47"/>
        <v>949290444.18433154</v>
      </c>
      <c r="O57" s="209">
        <f t="shared" ca="1" si="47"/>
        <v>955515725.91909134</v>
      </c>
      <c r="P57" s="209">
        <f t="shared" ca="1" si="47"/>
        <v>961579059.563761</v>
      </c>
      <c r="Q57" s="209">
        <f t="shared" ca="1" si="47"/>
        <v>965364850.32305527</v>
      </c>
      <c r="R57" s="209">
        <f t="shared" ca="1" si="47"/>
        <v>971490682.70610166</v>
      </c>
      <c r="S57" s="209">
        <f t="shared" ca="1" si="47"/>
        <v>977861549.74641633</v>
      </c>
      <c r="T57" s="209">
        <f t="shared" ca="1" si="47"/>
        <v>977389230.75806332</v>
      </c>
      <c r="U57" s="209">
        <f t="shared" ca="1" si="47"/>
        <v>983176667.91727293</v>
      </c>
      <c r="V57" s="209">
        <f t="shared" ca="1" si="47"/>
        <v>989624169.61743641</v>
      </c>
      <c r="W57" s="209">
        <f t="shared" ca="1" si="47"/>
        <v>986406207.03871882</v>
      </c>
      <c r="X57" s="209">
        <f t="shared" ca="1" si="47"/>
        <v>992874887.49510765</v>
      </c>
      <c r="Y57" s="209">
        <f t="shared" ca="1" si="47"/>
        <v>999175287.94587576</v>
      </c>
      <c r="Z57" s="209">
        <f t="shared" ca="1" si="47"/>
        <v>993959259.57902169</v>
      </c>
      <c r="AA57" s="209">
        <f t="shared" ca="1" si="47"/>
        <v>1000477471.6411576</v>
      </c>
      <c r="AB57" s="209">
        <f t="shared" ca="1" si="47"/>
        <v>1006826115.1537496</v>
      </c>
      <c r="AC57" s="209">
        <f t="shared" ca="1" si="47"/>
        <v>1000984962.8416344</v>
      </c>
      <c r="AD57" s="209">
        <f t="shared" ca="1" si="47"/>
        <v>1007336826.6973214</v>
      </c>
      <c r="AE57" s="209">
        <f t="shared" ca="1" si="47"/>
        <v>1013942766.5194356</v>
      </c>
      <c r="AF57" s="209">
        <f t="shared" ca="1" si="47"/>
        <v>1005795080.4788572</v>
      </c>
      <c r="AG57" s="209">
        <f t="shared" ca="1" si="47"/>
        <v>1011750717.8443301</v>
      </c>
      <c r="AH57" s="209">
        <f t="shared" ca="1" si="47"/>
        <v>1018385603.1973985</v>
      </c>
      <c r="AI57" s="209">
        <f t="shared" ca="1" si="47"/>
        <v>1007262828.8652374</v>
      </c>
      <c r="AJ57" s="209">
        <f t="shared" ca="1" si="47"/>
        <v>1013868283.4224305</v>
      </c>
      <c r="AK57" s="209">
        <f t="shared" ca="1" si="47"/>
        <v>1020301899.8532072</v>
      </c>
      <c r="AL57" s="209">
        <f t="shared" ca="1" si="47"/>
        <v>1006994148.9098115</v>
      </c>
      <c r="AM57" s="209">
        <f t="shared" ca="1" si="47"/>
        <v>1013597841.5105568</v>
      </c>
      <c r="AN57" s="209">
        <f t="shared" ca="1" si="47"/>
        <v>1020029741.8214428</v>
      </c>
      <c r="AO57" s="209">
        <f t="shared" ca="1" si="47"/>
        <v>1004693443.6741034</v>
      </c>
      <c r="AP57" s="209">
        <f t="shared" ca="1" si="47"/>
        <v>1011068840.1164262</v>
      </c>
      <c r="AQ57" s="209">
        <f t="shared" ca="1" si="47"/>
        <v>1017699253.8338737</v>
      </c>
      <c r="AR57" s="209">
        <f t="shared" ca="1" si="47"/>
        <v>1002781768.0663236</v>
      </c>
      <c r="AS57" s="209">
        <f t="shared" ca="1" si="47"/>
        <v>1008932275.7671368</v>
      </c>
      <c r="AT57" s="209">
        <f t="shared" ca="1" si="47"/>
        <v>1015548678.2669425</v>
      </c>
      <c r="AU57" s="209">
        <f t="shared" ca="1" si="47"/>
        <v>999839200.66319621</v>
      </c>
      <c r="AV57" s="209">
        <f t="shared" ca="1" si="47"/>
        <v>1006395972.3569571</v>
      </c>
      <c r="AW57" s="209">
        <f t="shared" ca="1" si="47"/>
        <v>1012782172.3885499</v>
      </c>
      <c r="AX57" s="209">
        <f t="shared" ca="1" si="47"/>
        <v>997152619.34890497</v>
      </c>
      <c r="AY57" s="209">
        <f t="shared" ca="1" si="47"/>
        <v>1003691772.9093671</v>
      </c>
      <c r="AZ57" s="209">
        <f t="shared" ca="1" si="47"/>
        <v>1010060813.1360004</v>
      </c>
      <c r="BA57" s="209">
        <f t="shared" ca="1" si="47"/>
        <v>995156414.59052217</v>
      </c>
      <c r="BB57" s="209">
        <f t="shared" ca="1" si="47"/>
        <v>1001471292.7307972</v>
      </c>
      <c r="BC57" s="209">
        <f t="shared" ca="1" si="47"/>
        <v>1008038767.4006599</v>
      </c>
      <c r="BD57" s="209">
        <f t="shared" ca="1" si="47"/>
        <v>994672690.95017123</v>
      </c>
      <c r="BE57" s="209">
        <f t="shared" ca="1" si="47"/>
        <v>1000562469.0566797</v>
      </c>
      <c r="BF57" s="209">
        <f t="shared" ca="1" si="47"/>
        <v>1007123983.8188522</v>
      </c>
      <c r="BG57" s="209">
        <f t="shared" ca="1" si="47"/>
        <v>993163457.21960902</v>
      </c>
      <c r="BH57" s="209">
        <f t="shared" ca="1" si="47"/>
        <v>999676450.54819202</v>
      </c>
      <c r="BI57" s="209">
        <f t="shared" ca="1" si="47"/>
        <v>1006020011.0903928</v>
      </c>
      <c r="BJ57" s="209">
        <f t="shared" ca="1" si="47"/>
        <v>991891379.18970966</v>
      </c>
      <c r="BK57" s="209">
        <f t="shared" ca="1" si="47"/>
        <v>998396030.45167518</v>
      </c>
      <c r="BL57" s="209">
        <f t="shared" ca="1" si="47"/>
        <v>1004731465.9426185</v>
      </c>
      <c r="BM57" s="209">
        <f t="shared" ca="1" si="47"/>
        <v>990682454.26364446</v>
      </c>
      <c r="BN57" s="209">
        <f t="shared" ca="1" si="47"/>
        <v>996968942.38014591</v>
      </c>
      <c r="BO57" s="209">
        <f t="shared" ca="1" si="47"/>
        <v>1003506891.4189723</v>
      </c>
      <c r="BP57" s="209">
        <f t="shared" ca="1" si="47"/>
        <v>989203796.96146226</v>
      </c>
      <c r="BQ57" s="209">
        <f t="shared" ca="1" si="47"/>
        <v>995061191.98117793</v>
      </c>
      <c r="BR57" s="209">
        <f t="shared" ca="1" si="47"/>
        <v>1001586630.324478</v>
      </c>
      <c r="BS57" s="209">
        <f t="shared" ca="1" si="47"/>
        <v>986577315.54731011</v>
      </c>
      <c r="BT57" s="209">
        <f t="shared" ca="1" si="47"/>
        <v>993047118.10355759</v>
      </c>
      <c r="BU57" s="209">
        <f t="shared" ca="1" si="47"/>
        <v>999348611.46322763</v>
      </c>
      <c r="BV57" s="209">
        <f t="shared" ref="BV57:EG57" ca="1" si="48">(BU57-BU58-BU49)*((1+$D$29)^((BV5-BU5)/365))</f>
        <v>983708030.60333383</v>
      </c>
      <c r="BW57" s="209">
        <f t="shared" ca="1" si="48"/>
        <v>990159016.88763523</v>
      </c>
      <c r="BX57" s="209">
        <f t="shared" ca="1" si="48"/>
        <v>996442183.47277224</v>
      </c>
      <c r="BY57" s="209">
        <f t="shared" ca="1" si="48"/>
        <v>981471817.60842395</v>
      </c>
      <c r="BZ57" s="209">
        <f t="shared" ca="1" si="48"/>
        <v>987699858.58313012</v>
      </c>
      <c r="CA57" s="209">
        <f t="shared" ca="1" si="48"/>
        <v>994177022.58149493</v>
      </c>
      <c r="CB57" s="209">
        <f t="shared" ca="1" si="48"/>
        <v>979505431.94312346</v>
      </c>
      <c r="CC57" s="209">
        <f t="shared" ca="1" si="48"/>
        <v>985305399.81270862</v>
      </c>
      <c r="CD57" s="209">
        <f t="shared" ca="1" si="48"/>
        <v>991766861.36664295</v>
      </c>
      <c r="CE57" s="209">
        <f t="shared" ca="1" si="48"/>
        <v>976931511.67056167</v>
      </c>
      <c r="CF57" s="209">
        <f t="shared" ca="1" si="48"/>
        <v>983338058.72154319</v>
      </c>
      <c r="CG57" s="209">
        <f t="shared" ca="1" si="48"/>
        <v>989577942.14135337</v>
      </c>
      <c r="CH57" s="209">
        <f t="shared" ca="1" si="48"/>
        <v>974062422.35870433</v>
      </c>
      <c r="CI57" s="209">
        <f t="shared" ca="1" si="48"/>
        <v>980450154.42066121</v>
      </c>
      <c r="CJ57" s="209">
        <f t="shared" ca="1" si="48"/>
        <v>986671712.31548512</v>
      </c>
      <c r="CK57" s="209">
        <f t="shared" ca="1" si="48"/>
        <v>972049700.03868973</v>
      </c>
      <c r="CL57" s="209">
        <f t="shared" ca="1" si="48"/>
        <v>978217951.89542019</v>
      </c>
      <c r="CM57" s="209">
        <f t="shared" ca="1" si="48"/>
        <v>984632935.19779742</v>
      </c>
      <c r="CN57" s="209">
        <f t="shared" ca="1" si="48"/>
        <v>970868534.87513018</v>
      </c>
      <c r="CO57" s="209">
        <f t="shared" ca="1" si="48"/>
        <v>976823304.48740709</v>
      </c>
      <c r="CP57" s="209">
        <f t="shared" ca="1" si="48"/>
        <v>983229141.93448925</v>
      </c>
      <c r="CQ57" s="209">
        <f t="shared" ca="1" si="48"/>
        <v>969043401.83713543</v>
      </c>
      <c r="CR57" s="209">
        <f t="shared" ca="1" si="48"/>
        <v>975398220.03487861</v>
      </c>
      <c r="CS57" s="209">
        <f t="shared" ca="1" si="48"/>
        <v>981587720.30584443</v>
      </c>
      <c r="CT57" s="209">
        <f t="shared" ca="1" si="48"/>
        <v>967791728.83333206</v>
      </c>
      <c r="CU57" s="209">
        <f t="shared" ca="1" si="48"/>
        <v>974138338.77707219</v>
      </c>
      <c r="CV57" s="209">
        <f t="shared" ca="1" si="48"/>
        <v>980319844.32831597</v>
      </c>
      <c r="CW57" s="209">
        <f t="shared" ca="1" si="48"/>
        <v>965977568.40990067</v>
      </c>
      <c r="CX57" s="209">
        <f t="shared" ca="1" si="48"/>
        <v>972107288.86520994</v>
      </c>
      <c r="CY57" s="209">
        <f t="shared" ca="1" si="48"/>
        <v>978482199.50154245</v>
      </c>
      <c r="CZ57" s="209">
        <f t="shared" ca="1" si="48"/>
        <v>965827380.98958552</v>
      </c>
      <c r="DA57" s="209">
        <f t="shared" ca="1" si="48"/>
        <v>971546356.70388293</v>
      </c>
      <c r="DB57" s="209">
        <f t="shared" ca="1" si="48"/>
        <v>977917588.84459829</v>
      </c>
      <c r="DC57" s="209">
        <f t="shared" ca="1" si="48"/>
        <v>964395015.48496008</v>
      </c>
      <c r="DD57" s="209">
        <f t="shared" ca="1" si="48"/>
        <v>970719350.37295163</v>
      </c>
      <c r="DE57" s="209">
        <f t="shared" ca="1" si="48"/>
        <v>976879160.34466791</v>
      </c>
      <c r="DF57" s="209">
        <f t="shared" ca="1" si="48"/>
        <v>962880346.60694373</v>
      </c>
      <c r="DG57" s="209">
        <f t="shared" ca="1" si="48"/>
        <v>969194748.55970109</v>
      </c>
      <c r="DH57" s="209">
        <f t="shared" ca="1" si="48"/>
        <v>975344883.99732208</v>
      </c>
      <c r="DI57" s="209">
        <f t="shared" ca="1" si="48"/>
        <v>959321685.11668074</v>
      </c>
      <c r="DJ57" s="209">
        <f t="shared" ca="1" si="48"/>
        <v>965409169.9080317</v>
      </c>
      <c r="DK57" s="209">
        <f t="shared" ca="1" si="48"/>
        <v>971740155.44445741</v>
      </c>
      <c r="DL57" s="209">
        <f t="shared" ca="1" si="48"/>
        <v>958233242.54634178</v>
      </c>
      <c r="DM57" s="209">
        <f t="shared" ca="1" si="48"/>
        <v>963907250.91535294</v>
      </c>
      <c r="DN57" s="209">
        <f t="shared" ca="1" si="48"/>
        <v>970228387.12807643</v>
      </c>
      <c r="DO57" s="209">
        <f t="shared" ca="1" si="48"/>
        <v>956602700.17638385</v>
      </c>
      <c r="DP57" s="209">
        <f t="shared" ca="1" si="48"/>
        <v>962875934.41498077</v>
      </c>
      <c r="DQ57" s="209">
        <f t="shared" ca="1" si="48"/>
        <v>968985973.0992372</v>
      </c>
      <c r="DR57" s="209">
        <f t="shared" ca="1" si="48"/>
        <v>12327896.730589401</v>
      </c>
      <c r="DS57" s="209">
        <f t="shared" ca="1" si="48"/>
        <v>12408740.934610527</v>
      </c>
      <c r="DT57" s="209">
        <f t="shared" ca="1" si="48"/>
        <v>12487482.010613691</v>
      </c>
      <c r="DU57" s="209">
        <f t="shared" ca="1" si="48"/>
        <v>12569372.747163357</v>
      </c>
      <c r="DV57" s="209">
        <f t="shared" ca="1" si="48"/>
        <v>12649133.130590811</v>
      </c>
      <c r="DW57" s="209">
        <f t="shared" ca="1" si="48"/>
        <v>12732083.947088361</v>
      </c>
      <c r="DX57" s="209">
        <f t="shared" ca="1" si="48"/>
        <v>12815578.740622643</v>
      </c>
      <c r="DY57" s="209">
        <f t="shared" ca="1" si="48"/>
        <v>12891463.919511642</v>
      </c>
      <c r="DZ57" s="209">
        <f t="shared" ca="1" si="48"/>
        <v>12976003.899202904</v>
      </c>
      <c r="EA57" s="209">
        <f t="shared" ca="1" si="48"/>
        <v>13058344.606824145</v>
      </c>
      <c r="EB57" s="209">
        <f t="shared" ca="1" si="48"/>
        <v>13143978.961056912</v>
      </c>
      <c r="EC57" s="209">
        <f t="shared" ca="1" si="48"/>
        <v>13227385.573525533</v>
      </c>
      <c r="ED57" s="209">
        <f t="shared" ca="1" si="48"/>
        <v>13314128.469036557</v>
      </c>
      <c r="EE57" s="209">
        <f t="shared" ca="1" si="48"/>
        <v>13401440.209379373</v>
      </c>
      <c r="EF57" s="209">
        <f t="shared" ca="1" si="48"/>
        <v>13486480.57146279</v>
      </c>
      <c r="EG57" s="209">
        <f t="shared" ca="1" si="48"/>
        <v>13574922.56693643</v>
      </c>
      <c r="EH57" s="209">
        <f t="shared" ref="EH57:GQ57" ca="1" si="49">(EG57-EG58-EG49)*((1+$D$29)^((EH5-EG5)/365))</f>
        <v>13661063.781038079</v>
      </c>
      <c r="EI57" s="209">
        <f t="shared" ca="1" si="49"/>
        <v>13750650.662855433</v>
      </c>
      <c r="EJ57" s="209">
        <f t="shared" ca="1" si="49"/>
        <v>13840825.039872458</v>
      </c>
      <c r="EK57" s="209">
        <f t="shared" ca="1" si="49"/>
        <v>13925716.991146659</v>
      </c>
      <c r="EL57" s="209">
        <f t="shared" ca="1" si="49"/>
        <v>14017039.422715966</v>
      </c>
      <c r="EM57" s="209">
        <f t="shared" ca="1" si="49"/>
        <v>14105986.139577862</v>
      </c>
      <c r="EN57" s="209">
        <f t="shared" ca="1" si="49"/>
        <v>14198490.744889613</v>
      </c>
      <c r="EO57" s="209">
        <f t="shared" ca="1" si="49"/>
        <v>14288588.881740486</v>
      </c>
      <c r="EP57" s="209">
        <f t="shared" ca="1" si="49"/>
        <v>14382290.964096768</v>
      </c>
      <c r="EQ57" s="209">
        <f t="shared" ca="1" si="49"/>
        <v>14476607.528422583</v>
      </c>
      <c r="ER57" s="209">
        <f t="shared" ca="1" si="49"/>
        <v>14568470.48693468</v>
      </c>
      <c r="ES57" s="209">
        <f t="shared" ca="1" si="49"/>
        <v>14664007.984211005</v>
      </c>
      <c r="ET57" s="209">
        <f t="shared" ca="1" si="49"/>
        <v>14757060.113615623</v>
      </c>
      <c r="EU57" s="209">
        <f t="shared" ca="1" si="49"/>
        <v>14853834.348884556</v>
      </c>
      <c r="EV57" s="209">
        <f t="shared" ca="1" si="49"/>
        <v>14951243.212767847</v>
      </c>
      <c r="EW57" s="209">
        <f t="shared" ca="1" si="49"/>
        <v>15039774.350438396</v>
      </c>
      <c r="EX57" s="209">
        <f t="shared" ca="1" si="49"/>
        <v>15138402.576533247</v>
      </c>
      <c r="EY57" s="209">
        <f t="shared" ca="1" si="49"/>
        <v>15234465.030744094</v>
      </c>
      <c r="EZ57" s="209">
        <f t="shared" ca="1" si="49"/>
        <v>15334370.004480787</v>
      </c>
      <c r="FA57" s="209">
        <f t="shared" ca="1" si="49"/>
        <v>15431675.992279729</v>
      </c>
      <c r="FB57" s="209">
        <f t="shared" ca="1" si="49"/>
        <v>15532874.241224512</v>
      </c>
      <c r="FC57" s="209">
        <f t="shared" ca="1" si="49"/>
        <v>15634736.130696394</v>
      </c>
      <c r="FD57" s="209">
        <f t="shared" ca="1" si="49"/>
        <v>15733948.125889458</v>
      </c>
      <c r="FE57" s="209">
        <f t="shared" ca="1" si="49"/>
        <v>15837128.622947888</v>
      </c>
      <c r="FF57" s="209">
        <f t="shared" ca="1" si="49"/>
        <v>15937624.922704875</v>
      </c>
      <c r="FG57" s="209">
        <f t="shared" ca="1" si="49"/>
        <v>16042141.096795322</v>
      </c>
      <c r="FH57" s="209">
        <f t="shared" ca="1" si="49"/>
        <v>16147342.669789275</v>
      </c>
      <c r="FI57" s="209">
        <f t="shared" ca="1" si="49"/>
        <v>16242956.298473468</v>
      </c>
      <c r="FJ57" s="209">
        <f t="shared" ca="1" si="49"/>
        <v>16349474.782655908</v>
      </c>
      <c r="FK57" s="209">
        <f t="shared" ca="1" si="49"/>
        <v>16453222.233203623</v>
      </c>
      <c r="FL57" s="209">
        <f t="shared" ca="1" si="49"/>
        <v>16561119.60483925</v>
      </c>
      <c r="FM57" s="209">
        <f t="shared" ca="1" si="49"/>
        <v>16666210.071662107</v>
      </c>
      <c r="FN57" s="209">
        <f t="shared" ca="1" si="49"/>
        <v>16775504.180522475</v>
      </c>
      <c r="FO57" s="209">
        <f t="shared" ca="1" si="49"/>
        <v>16885515.021152105</v>
      </c>
      <c r="FP57" s="209">
        <f t="shared" ca="1" si="49"/>
        <v>16992663.975960616</v>
      </c>
      <c r="FQ57" s="209">
        <f t="shared" ca="1" si="49"/>
        <v>17104098.912783723</v>
      </c>
      <c r="FR57" s="209">
        <f t="shared" ca="1" si="49"/>
        <v>17212634.91652127</v>
      </c>
      <c r="FS57" s="209">
        <f t="shared" ca="1" si="49"/>
        <v>17325512.384538952</v>
      </c>
      <c r="FT57" s="209">
        <f t="shared" ca="1" si="49"/>
        <v>17439130.083372422</v>
      </c>
      <c r="FU57" s="209">
        <f t="shared" ca="1" si="49"/>
        <v>17542392.802351348</v>
      </c>
      <c r="FV57" s="209">
        <f t="shared" ca="1" si="49"/>
        <v>17657432.765268382</v>
      </c>
      <c r="FW57" s="209">
        <f t="shared" ca="1" si="49"/>
        <v>17769480.011859912</v>
      </c>
      <c r="FX57" s="209">
        <f t="shared" ca="1" si="49"/>
        <v>17886009.17322639</v>
      </c>
      <c r="FY57" s="209">
        <f t="shared" ca="1" si="49"/>
        <v>17999506.877395075</v>
      </c>
      <c r="FZ57" s="209">
        <f t="shared" ca="1" si="49"/>
        <v>18117544.514964271</v>
      </c>
      <c r="GA57" s="209">
        <f t="shared" ca="1" si="49"/>
        <v>18236356.222844273</v>
      </c>
      <c r="GB57" s="209">
        <f t="shared" ca="1" si="49"/>
        <v>18352077.094037462</v>
      </c>
      <c r="GC57" s="209">
        <f t="shared" ca="1" si="49"/>
        <v>18472426.825806417</v>
      </c>
      <c r="GD57" s="209">
        <f t="shared" ca="1" si="49"/>
        <v>18589645.709842965</v>
      </c>
      <c r="GE57" s="209">
        <f t="shared" ca="1" si="49"/>
        <v>18711553.375302061</v>
      </c>
      <c r="GF57" s="209">
        <f t="shared" ca="1" si="49"/>
        <v>18834260.49004221</v>
      </c>
      <c r="GG57" s="209">
        <f t="shared" ca="1" si="49"/>
        <v>18949779.407390002</v>
      </c>
      <c r="GH57" s="209">
        <f t="shared" ca="1" si="49"/>
        <v>19074048.767042007</v>
      </c>
      <c r="GI57" s="209">
        <f t="shared" ca="1" si="49"/>
        <v>19195085.311488234</v>
      </c>
      <c r="GJ57" s="209">
        <f t="shared" ca="1" si="49"/>
        <v>19320963.344622169</v>
      </c>
      <c r="GK57" s="209">
        <f t="shared" ca="1" si="49"/>
        <v>19443566.713585239</v>
      </c>
      <c r="GL57" s="209">
        <f t="shared" ca="1" si="49"/>
        <v>19571074.244565044</v>
      </c>
      <c r="GM57" s="209">
        <f t="shared" ca="1" si="49"/>
        <v>19699417.947770659</v>
      </c>
      <c r="GN57" s="209">
        <f t="shared" ca="1" si="49"/>
        <v>19824422.843433924</v>
      </c>
      <c r="GO57" s="209">
        <f t="shared" ca="1" si="49"/>
        <v>19954427.96271586</v>
      </c>
      <c r="GP57" s="209">
        <f t="shared" ca="1" si="49"/>
        <v>20081051.053413916</v>
      </c>
      <c r="GQ57" s="209">
        <f t="shared" ca="1" si="49"/>
        <v>20212739.095891804</v>
      </c>
      <c r="GR57" s="209">
        <f t="shared" ca="1" si="46"/>
        <v>112622450024.51585</v>
      </c>
      <c r="GS57" s="209"/>
    </row>
    <row r="58" spans="1:201" s="133" customFormat="1" x14ac:dyDescent="0.7">
      <c r="A58" s="211" t="str">
        <f>"Further cash utilized towards "&amp;TEXT($D$29,"0.0%")&amp;""</f>
        <v>Further cash utilized towards 8.0%</v>
      </c>
      <c r="B58" s="169"/>
      <c r="C58" s="170"/>
      <c r="D58" s="171"/>
      <c r="E58" s="169"/>
      <c r="F58" s="169"/>
      <c r="G58" s="209">
        <f ca="1">SUM(I58:GQ58)</f>
        <v>0</v>
      </c>
      <c r="H58" s="209"/>
      <c r="I58" s="209">
        <f ca="1">MIN(I53*$B$29,I57-I49)</f>
        <v>0</v>
      </c>
      <c r="J58" s="209">
        <f t="shared" ref="J58:BU58" ca="1" si="50">+MIN(J53*$B$29,J57-J49)</f>
        <v>0</v>
      </c>
      <c r="K58" s="209">
        <f t="shared" ca="1" si="50"/>
        <v>0</v>
      </c>
      <c r="L58" s="209">
        <f t="shared" ca="1" si="50"/>
        <v>0</v>
      </c>
      <c r="M58" s="209">
        <f t="shared" ca="1" si="50"/>
        <v>0</v>
      </c>
      <c r="N58" s="209">
        <f t="shared" ca="1" si="50"/>
        <v>0</v>
      </c>
      <c r="O58" s="209">
        <f t="shared" ca="1" si="50"/>
        <v>0</v>
      </c>
      <c r="P58" s="209">
        <f t="shared" ca="1" si="50"/>
        <v>0</v>
      </c>
      <c r="Q58" s="209">
        <f t="shared" ca="1" si="50"/>
        <v>0</v>
      </c>
      <c r="R58" s="209">
        <f t="shared" ca="1" si="50"/>
        <v>0</v>
      </c>
      <c r="S58" s="209">
        <f t="shared" ca="1" si="50"/>
        <v>0</v>
      </c>
      <c r="T58" s="209">
        <f t="shared" ca="1" si="50"/>
        <v>0</v>
      </c>
      <c r="U58" s="209">
        <f t="shared" ca="1" si="50"/>
        <v>0</v>
      </c>
      <c r="V58" s="209">
        <f t="shared" ca="1" si="50"/>
        <v>0</v>
      </c>
      <c r="W58" s="209">
        <f t="shared" ca="1" si="50"/>
        <v>0</v>
      </c>
      <c r="X58" s="209">
        <f t="shared" ca="1" si="50"/>
        <v>0</v>
      </c>
      <c r="Y58" s="209">
        <f t="shared" ca="1" si="50"/>
        <v>0</v>
      </c>
      <c r="Z58" s="209">
        <f t="shared" ca="1" si="50"/>
        <v>0</v>
      </c>
      <c r="AA58" s="209">
        <f t="shared" ca="1" si="50"/>
        <v>0</v>
      </c>
      <c r="AB58" s="209">
        <f t="shared" ca="1" si="50"/>
        <v>0</v>
      </c>
      <c r="AC58" s="209">
        <f t="shared" ca="1" si="50"/>
        <v>0</v>
      </c>
      <c r="AD58" s="209">
        <f t="shared" ca="1" si="50"/>
        <v>0</v>
      </c>
      <c r="AE58" s="209">
        <f t="shared" ca="1" si="50"/>
        <v>0</v>
      </c>
      <c r="AF58" s="209">
        <f t="shared" ca="1" si="50"/>
        <v>0</v>
      </c>
      <c r="AG58" s="209">
        <f t="shared" ca="1" si="50"/>
        <v>0</v>
      </c>
      <c r="AH58" s="209">
        <f t="shared" ca="1" si="50"/>
        <v>0</v>
      </c>
      <c r="AI58" s="209">
        <f t="shared" ca="1" si="50"/>
        <v>0</v>
      </c>
      <c r="AJ58" s="209">
        <f t="shared" ca="1" si="50"/>
        <v>0</v>
      </c>
      <c r="AK58" s="209">
        <f t="shared" ca="1" si="50"/>
        <v>0</v>
      </c>
      <c r="AL58" s="209">
        <f t="shared" ca="1" si="50"/>
        <v>0</v>
      </c>
      <c r="AM58" s="209">
        <f t="shared" ca="1" si="50"/>
        <v>0</v>
      </c>
      <c r="AN58" s="209">
        <f t="shared" ca="1" si="50"/>
        <v>0</v>
      </c>
      <c r="AO58" s="209">
        <f t="shared" ca="1" si="50"/>
        <v>0</v>
      </c>
      <c r="AP58" s="209">
        <f t="shared" ca="1" si="50"/>
        <v>0</v>
      </c>
      <c r="AQ58" s="209">
        <f t="shared" ca="1" si="50"/>
        <v>0</v>
      </c>
      <c r="AR58" s="209">
        <f t="shared" ca="1" si="50"/>
        <v>0</v>
      </c>
      <c r="AS58" s="209">
        <f t="shared" ca="1" si="50"/>
        <v>0</v>
      </c>
      <c r="AT58" s="209">
        <f t="shared" ca="1" si="50"/>
        <v>0</v>
      </c>
      <c r="AU58" s="209">
        <f t="shared" ca="1" si="50"/>
        <v>0</v>
      </c>
      <c r="AV58" s="209">
        <f t="shared" ca="1" si="50"/>
        <v>0</v>
      </c>
      <c r="AW58" s="209">
        <f t="shared" ca="1" si="50"/>
        <v>0</v>
      </c>
      <c r="AX58" s="209">
        <f t="shared" ca="1" si="50"/>
        <v>0</v>
      </c>
      <c r="AY58" s="209">
        <f t="shared" ca="1" si="50"/>
        <v>0</v>
      </c>
      <c r="AZ58" s="209">
        <f t="shared" ca="1" si="50"/>
        <v>0</v>
      </c>
      <c r="BA58" s="209">
        <f t="shared" ca="1" si="50"/>
        <v>0</v>
      </c>
      <c r="BB58" s="209">
        <f t="shared" ca="1" si="50"/>
        <v>0</v>
      </c>
      <c r="BC58" s="209">
        <f t="shared" ca="1" si="50"/>
        <v>0</v>
      </c>
      <c r="BD58" s="209">
        <f t="shared" ca="1" si="50"/>
        <v>0</v>
      </c>
      <c r="BE58" s="209">
        <f t="shared" ca="1" si="50"/>
        <v>0</v>
      </c>
      <c r="BF58" s="209">
        <f t="shared" ca="1" si="50"/>
        <v>0</v>
      </c>
      <c r="BG58" s="209">
        <f t="shared" ca="1" si="50"/>
        <v>0</v>
      </c>
      <c r="BH58" s="209">
        <f t="shared" ca="1" si="50"/>
        <v>0</v>
      </c>
      <c r="BI58" s="209">
        <f t="shared" ca="1" si="50"/>
        <v>0</v>
      </c>
      <c r="BJ58" s="209">
        <f t="shared" ca="1" si="50"/>
        <v>0</v>
      </c>
      <c r="BK58" s="209">
        <f t="shared" ca="1" si="50"/>
        <v>0</v>
      </c>
      <c r="BL58" s="209">
        <f t="shared" ca="1" si="50"/>
        <v>0</v>
      </c>
      <c r="BM58" s="209">
        <f t="shared" ca="1" si="50"/>
        <v>0</v>
      </c>
      <c r="BN58" s="209">
        <f t="shared" ca="1" si="50"/>
        <v>0</v>
      </c>
      <c r="BO58" s="209">
        <f t="shared" ca="1" si="50"/>
        <v>0</v>
      </c>
      <c r="BP58" s="209">
        <f t="shared" ca="1" si="50"/>
        <v>0</v>
      </c>
      <c r="BQ58" s="209">
        <f t="shared" ca="1" si="50"/>
        <v>0</v>
      </c>
      <c r="BR58" s="209">
        <f t="shared" ca="1" si="50"/>
        <v>0</v>
      </c>
      <c r="BS58" s="209">
        <f t="shared" ca="1" si="50"/>
        <v>0</v>
      </c>
      <c r="BT58" s="209">
        <f t="shared" ca="1" si="50"/>
        <v>0</v>
      </c>
      <c r="BU58" s="209">
        <f t="shared" ca="1" si="50"/>
        <v>0</v>
      </c>
      <c r="BV58" s="209">
        <f t="shared" ref="BV58:EG58" ca="1" si="51">+MIN(BV53*$B$29,BV57-BV49)</f>
        <v>0</v>
      </c>
      <c r="BW58" s="209">
        <f t="shared" ca="1" si="51"/>
        <v>0</v>
      </c>
      <c r="BX58" s="209">
        <f t="shared" ca="1" si="51"/>
        <v>0</v>
      </c>
      <c r="BY58" s="209">
        <f t="shared" ca="1" si="51"/>
        <v>0</v>
      </c>
      <c r="BZ58" s="209">
        <f t="shared" ca="1" si="51"/>
        <v>0</v>
      </c>
      <c r="CA58" s="209">
        <f t="shared" ca="1" si="51"/>
        <v>0</v>
      </c>
      <c r="CB58" s="209">
        <f t="shared" ca="1" si="51"/>
        <v>0</v>
      </c>
      <c r="CC58" s="209">
        <f t="shared" ca="1" si="51"/>
        <v>0</v>
      </c>
      <c r="CD58" s="209">
        <f t="shared" ca="1" si="51"/>
        <v>0</v>
      </c>
      <c r="CE58" s="209">
        <f t="shared" ca="1" si="51"/>
        <v>0</v>
      </c>
      <c r="CF58" s="209">
        <f t="shared" ca="1" si="51"/>
        <v>0</v>
      </c>
      <c r="CG58" s="209">
        <f t="shared" ca="1" si="51"/>
        <v>0</v>
      </c>
      <c r="CH58" s="209">
        <f t="shared" ca="1" si="51"/>
        <v>0</v>
      </c>
      <c r="CI58" s="209">
        <f t="shared" ca="1" si="51"/>
        <v>0</v>
      </c>
      <c r="CJ58" s="209">
        <f t="shared" ca="1" si="51"/>
        <v>0</v>
      </c>
      <c r="CK58" s="209">
        <f t="shared" ca="1" si="51"/>
        <v>0</v>
      </c>
      <c r="CL58" s="209">
        <f t="shared" ca="1" si="51"/>
        <v>0</v>
      </c>
      <c r="CM58" s="209">
        <f t="shared" ca="1" si="51"/>
        <v>0</v>
      </c>
      <c r="CN58" s="209">
        <f t="shared" ca="1" si="51"/>
        <v>0</v>
      </c>
      <c r="CO58" s="209">
        <f t="shared" ca="1" si="51"/>
        <v>0</v>
      </c>
      <c r="CP58" s="209">
        <f t="shared" ca="1" si="51"/>
        <v>0</v>
      </c>
      <c r="CQ58" s="209">
        <f t="shared" ca="1" si="51"/>
        <v>0</v>
      </c>
      <c r="CR58" s="209">
        <f t="shared" ca="1" si="51"/>
        <v>0</v>
      </c>
      <c r="CS58" s="209">
        <f t="shared" ca="1" si="51"/>
        <v>0</v>
      </c>
      <c r="CT58" s="209">
        <f t="shared" ca="1" si="51"/>
        <v>0</v>
      </c>
      <c r="CU58" s="209">
        <f t="shared" ca="1" si="51"/>
        <v>0</v>
      </c>
      <c r="CV58" s="209">
        <f t="shared" ca="1" si="51"/>
        <v>0</v>
      </c>
      <c r="CW58" s="209">
        <f t="shared" ca="1" si="51"/>
        <v>0</v>
      </c>
      <c r="CX58" s="209">
        <f t="shared" ca="1" si="51"/>
        <v>0</v>
      </c>
      <c r="CY58" s="209">
        <f t="shared" ca="1" si="51"/>
        <v>0</v>
      </c>
      <c r="CZ58" s="209">
        <f t="shared" ca="1" si="51"/>
        <v>0</v>
      </c>
      <c r="DA58" s="209">
        <f t="shared" ca="1" si="51"/>
        <v>0</v>
      </c>
      <c r="DB58" s="209">
        <f t="shared" ca="1" si="51"/>
        <v>0</v>
      </c>
      <c r="DC58" s="209">
        <f t="shared" ca="1" si="51"/>
        <v>0</v>
      </c>
      <c r="DD58" s="209">
        <f t="shared" ca="1" si="51"/>
        <v>0</v>
      </c>
      <c r="DE58" s="209">
        <f t="shared" ca="1" si="51"/>
        <v>0</v>
      </c>
      <c r="DF58" s="209">
        <f t="shared" ca="1" si="51"/>
        <v>0</v>
      </c>
      <c r="DG58" s="209">
        <f t="shared" ca="1" si="51"/>
        <v>0</v>
      </c>
      <c r="DH58" s="209">
        <f t="shared" ca="1" si="51"/>
        <v>0</v>
      </c>
      <c r="DI58" s="209">
        <f t="shared" ca="1" si="51"/>
        <v>0</v>
      </c>
      <c r="DJ58" s="209">
        <f t="shared" ca="1" si="51"/>
        <v>0</v>
      </c>
      <c r="DK58" s="209">
        <f t="shared" ca="1" si="51"/>
        <v>0</v>
      </c>
      <c r="DL58" s="209">
        <f t="shared" ca="1" si="51"/>
        <v>0</v>
      </c>
      <c r="DM58" s="209">
        <f t="shared" ca="1" si="51"/>
        <v>0</v>
      </c>
      <c r="DN58" s="209">
        <f t="shared" ca="1" si="51"/>
        <v>0</v>
      </c>
      <c r="DO58" s="209">
        <f t="shared" ca="1" si="51"/>
        <v>0</v>
      </c>
      <c r="DP58" s="209">
        <f t="shared" ca="1" si="51"/>
        <v>0</v>
      </c>
      <c r="DQ58" s="209">
        <f t="shared" ca="1" si="51"/>
        <v>0</v>
      </c>
      <c r="DR58" s="209">
        <f t="shared" ca="1" si="51"/>
        <v>0</v>
      </c>
      <c r="DS58" s="209">
        <f t="shared" ca="1" si="51"/>
        <v>0</v>
      </c>
      <c r="DT58" s="209">
        <f t="shared" ca="1" si="51"/>
        <v>0</v>
      </c>
      <c r="DU58" s="209">
        <f t="shared" ca="1" si="51"/>
        <v>0</v>
      </c>
      <c r="DV58" s="209">
        <f t="shared" ca="1" si="51"/>
        <v>0</v>
      </c>
      <c r="DW58" s="209">
        <f t="shared" ca="1" si="51"/>
        <v>0</v>
      </c>
      <c r="DX58" s="209">
        <f t="shared" ca="1" si="51"/>
        <v>0</v>
      </c>
      <c r="DY58" s="209">
        <f t="shared" ca="1" si="51"/>
        <v>0</v>
      </c>
      <c r="DZ58" s="209">
        <f t="shared" ca="1" si="51"/>
        <v>0</v>
      </c>
      <c r="EA58" s="209">
        <f t="shared" ca="1" si="51"/>
        <v>0</v>
      </c>
      <c r="EB58" s="209">
        <f t="shared" ca="1" si="51"/>
        <v>0</v>
      </c>
      <c r="EC58" s="209">
        <f t="shared" ca="1" si="51"/>
        <v>0</v>
      </c>
      <c r="ED58" s="209">
        <f t="shared" ca="1" si="51"/>
        <v>0</v>
      </c>
      <c r="EE58" s="209">
        <f t="shared" ca="1" si="51"/>
        <v>0</v>
      </c>
      <c r="EF58" s="209">
        <f t="shared" ca="1" si="51"/>
        <v>0</v>
      </c>
      <c r="EG58" s="209">
        <f t="shared" ca="1" si="51"/>
        <v>0</v>
      </c>
      <c r="EH58" s="209">
        <f t="shared" ref="EH58:GQ58" ca="1" si="52">+MIN(EH53*$B$29,EH57-EH49)</f>
        <v>0</v>
      </c>
      <c r="EI58" s="209">
        <f t="shared" ca="1" si="52"/>
        <v>0</v>
      </c>
      <c r="EJ58" s="209">
        <f t="shared" ca="1" si="52"/>
        <v>0</v>
      </c>
      <c r="EK58" s="209">
        <f t="shared" ca="1" si="52"/>
        <v>0</v>
      </c>
      <c r="EL58" s="209">
        <f t="shared" ca="1" si="52"/>
        <v>0</v>
      </c>
      <c r="EM58" s="209">
        <f t="shared" ca="1" si="52"/>
        <v>0</v>
      </c>
      <c r="EN58" s="209">
        <f t="shared" ca="1" si="52"/>
        <v>0</v>
      </c>
      <c r="EO58" s="209">
        <f t="shared" ca="1" si="52"/>
        <v>0</v>
      </c>
      <c r="EP58" s="209">
        <f t="shared" ca="1" si="52"/>
        <v>0</v>
      </c>
      <c r="EQ58" s="209">
        <f t="shared" ca="1" si="52"/>
        <v>0</v>
      </c>
      <c r="ER58" s="209">
        <f t="shared" ca="1" si="52"/>
        <v>0</v>
      </c>
      <c r="ES58" s="209">
        <f t="shared" ca="1" si="52"/>
        <v>0</v>
      </c>
      <c r="ET58" s="209">
        <f t="shared" ca="1" si="52"/>
        <v>0</v>
      </c>
      <c r="EU58" s="209">
        <f t="shared" ca="1" si="52"/>
        <v>0</v>
      </c>
      <c r="EV58" s="209">
        <f t="shared" ca="1" si="52"/>
        <v>0</v>
      </c>
      <c r="EW58" s="209">
        <f t="shared" ca="1" si="52"/>
        <v>0</v>
      </c>
      <c r="EX58" s="209">
        <f t="shared" ca="1" si="52"/>
        <v>0</v>
      </c>
      <c r="EY58" s="209">
        <f t="shared" ca="1" si="52"/>
        <v>0</v>
      </c>
      <c r="EZ58" s="209">
        <f t="shared" ca="1" si="52"/>
        <v>0</v>
      </c>
      <c r="FA58" s="209">
        <f t="shared" ca="1" si="52"/>
        <v>0</v>
      </c>
      <c r="FB58" s="209">
        <f t="shared" ca="1" si="52"/>
        <v>0</v>
      </c>
      <c r="FC58" s="209">
        <f t="shared" ca="1" si="52"/>
        <v>0</v>
      </c>
      <c r="FD58" s="209">
        <f t="shared" ca="1" si="52"/>
        <v>0</v>
      </c>
      <c r="FE58" s="209">
        <f t="shared" ca="1" si="52"/>
        <v>0</v>
      </c>
      <c r="FF58" s="209">
        <f t="shared" ca="1" si="52"/>
        <v>0</v>
      </c>
      <c r="FG58" s="209">
        <f t="shared" ca="1" si="52"/>
        <v>0</v>
      </c>
      <c r="FH58" s="209">
        <f t="shared" ca="1" si="52"/>
        <v>0</v>
      </c>
      <c r="FI58" s="209">
        <f t="shared" ca="1" si="52"/>
        <v>0</v>
      </c>
      <c r="FJ58" s="209">
        <f t="shared" ca="1" si="52"/>
        <v>0</v>
      </c>
      <c r="FK58" s="209">
        <f t="shared" ca="1" si="52"/>
        <v>0</v>
      </c>
      <c r="FL58" s="209">
        <f t="shared" ca="1" si="52"/>
        <v>0</v>
      </c>
      <c r="FM58" s="209">
        <f t="shared" ca="1" si="52"/>
        <v>0</v>
      </c>
      <c r="FN58" s="209">
        <f t="shared" ca="1" si="52"/>
        <v>0</v>
      </c>
      <c r="FO58" s="209">
        <f t="shared" ca="1" si="52"/>
        <v>0</v>
      </c>
      <c r="FP58" s="209">
        <f t="shared" ca="1" si="52"/>
        <v>0</v>
      </c>
      <c r="FQ58" s="209">
        <f t="shared" ca="1" si="52"/>
        <v>0</v>
      </c>
      <c r="FR58" s="209">
        <f t="shared" ca="1" si="52"/>
        <v>0</v>
      </c>
      <c r="FS58" s="209">
        <f t="shared" ca="1" si="52"/>
        <v>0</v>
      </c>
      <c r="FT58" s="209">
        <f t="shared" ca="1" si="52"/>
        <v>0</v>
      </c>
      <c r="FU58" s="209">
        <f t="shared" ca="1" si="52"/>
        <v>0</v>
      </c>
      <c r="FV58" s="209">
        <f t="shared" ca="1" si="52"/>
        <v>0</v>
      </c>
      <c r="FW58" s="209">
        <f t="shared" ca="1" si="52"/>
        <v>0</v>
      </c>
      <c r="FX58" s="209">
        <f t="shared" ca="1" si="52"/>
        <v>0</v>
      </c>
      <c r="FY58" s="209">
        <f t="shared" ca="1" si="52"/>
        <v>0</v>
      </c>
      <c r="FZ58" s="209">
        <f t="shared" ca="1" si="52"/>
        <v>0</v>
      </c>
      <c r="GA58" s="209">
        <f t="shared" ca="1" si="52"/>
        <v>0</v>
      </c>
      <c r="GB58" s="209">
        <f t="shared" ca="1" si="52"/>
        <v>0</v>
      </c>
      <c r="GC58" s="209">
        <f t="shared" ca="1" si="52"/>
        <v>0</v>
      </c>
      <c r="GD58" s="209">
        <f t="shared" ca="1" si="52"/>
        <v>0</v>
      </c>
      <c r="GE58" s="209">
        <f t="shared" ca="1" si="52"/>
        <v>0</v>
      </c>
      <c r="GF58" s="209">
        <f t="shared" ca="1" si="52"/>
        <v>0</v>
      </c>
      <c r="GG58" s="209">
        <f t="shared" ca="1" si="52"/>
        <v>0</v>
      </c>
      <c r="GH58" s="209">
        <f t="shared" ca="1" si="52"/>
        <v>0</v>
      </c>
      <c r="GI58" s="209">
        <f t="shared" ca="1" si="52"/>
        <v>0</v>
      </c>
      <c r="GJ58" s="209">
        <f t="shared" ca="1" si="52"/>
        <v>0</v>
      </c>
      <c r="GK58" s="209">
        <f t="shared" ca="1" si="52"/>
        <v>0</v>
      </c>
      <c r="GL58" s="209">
        <f t="shared" ca="1" si="52"/>
        <v>0</v>
      </c>
      <c r="GM58" s="209">
        <f t="shared" ca="1" si="52"/>
        <v>0</v>
      </c>
      <c r="GN58" s="209">
        <f t="shared" ca="1" si="52"/>
        <v>0</v>
      </c>
      <c r="GO58" s="209">
        <f t="shared" ca="1" si="52"/>
        <v>0</v>
      </c>
      <c r="GP58" s="209">
        <f t="shared" ca="1" si="52"/>
        <v>0</v>
      </c>
      <c r="GQ58" s="209">
        <f t="shared" ca="1" si="52"/>
        <v>0</v>
      </c>
      <c r="GR58" s="209">
        <f t="shared" ca="1" si="46"/>
        <v>0</v>
      </c>
      <c r="GS58" s="209"/>
    </row>
    <row r="59" spans="1:201" s="133" customFormat="1" x14ac:dyDescent="0.7">
      <c r="A59" s="168" t="str">
        <f>"Cash utilized towards "&amp;TEXT($D$29,"0.0%")&amp;" IRR at given date net of capital contributions"</f>
        <v>Cash utilized towards 8.0% IRR at given date net of capital contributions</v>
      </c>
      <c r="B59" s="169"/>
      <c r="C59" s="170"/>
      <c r="D59" s="171"/>
      <c r="E59" s="169"/>
      <c r="F59" s="170"/>
      <c r="G59" s="170">
        <f ca="1">SUM(I59:GQ59)</f>
        <v>0</v>
      </c>
      <c r="H59" s="209"/>
      <c r="I59" s="209">
        <f t="shared" ref="I59:BT59" ca="1" si="53">I58/$B$29</f>
        <v>0</v>
      </c>
      <c r="J59" s="209">
        <f t="shared" ca="1" si="53"/>
        <v>0</v>
      </c>
      <c r="K59" s="209">
        <f t="shared" ca="1" si="53"/>
        <v>0</v>
      </c>
      <c r="L59" s="209">
        <f t="shared" ca="1" si="53"/>
        <v>0</v>
      </c>
      <c r="M59" s="209">
        <f t="shared" ca="1" si="53"/>
        <v>0</v>
      </c>
      <c r="N59" s="209">
        <f t="shared" ca="1" si="53"/>
        <v>0</v>
      </c>
      <c r="O59" s="209">
        <f t="shared" ca="1" si="53"/>
        <v>0</v>
      </c>
      <c r="P59" s="209">
        <f t="shared" ca="1" si="53"/>
        <v>0</v>
      </c>
      <c r="Q59" s="209">
        <f t="shared" ca="1" si="53"/>
        <v>0</v>
      </c>
      <c r="R59" s="209">
        <f t="shared" ca="1" si="53"/>
        <v>0</v>
      </c>
      <c r="S59" s="209">
        <f t="shared" ca="1" si="53"/>
        <v>0</v>
      </c>
      <c r="T59" s="209">
        <f t="shared" ca="1" si="53"/>
        <v>0</v>
      </c>
      <c r="U59" s="209">
        <f t="shared" ca="1" si="53"/>
        <v>0</v>
      </c>
      <c r="V59" s="209">
        <f t="shared" ca="1" si="53"/>
        <v>0</v>
      </c>
      <c r="W59" s="209">
        <f t="shared" ca="1" si="53"/>
        <v>0</v>
      </c>
      <c r="X59" s="209">
        <f t="shared" ca="1" si="53"/>
        <v>0</v>
      </c>
      <c r="Y59" s="209">
        <f t="shared" ca="1" si="53"/>
        <v>0</v>
      </c>
      <c r="Z59" s="209">
        <f t="shared" ca="1" si="53"/>
        <v>0</v>
      </c>
      <c r="AA59" s="209">
        <f t="shared" ca="1" si="53"/>
        <v>0</v>
      </c>
      <c r="AB59" s="209">
        <f t="shared" ca="1" si="53"/>
        <v>0</v>
      </c>
      <c r="AC59" s="209">
        <f t="shared" ca="1" si="53"/>
        <v>0</v>
      </c>
      <c r="AD59" s="209">
        <f t="shared" ca="1" si="53"/>
        <v>0</v>
      </c>
      <c r="AE59" s="209">
        <f t="shared" ca="1" si="53"/>
        <v>0</v>
      </c>
      <c r="AF59" s="209">
        <f t="shared" ca="1" si="53"/>
        <v>0</v>
      </c>
      <c r="AG59" s="209">
        <f t="shared" ca="1" si="53"/>
        <v>0</v>
      </c>
      <c r="AH59" s="209">
        <f t="shared" ca="1" si="53"/>
        <v>0</v>
      </c>
      <c r="AI59" s="209">
        <f t="shared" ca="1" si="53"/>
        <v>0</v>
      </c>
      <c r="AJ59" s="209">
        <f t="shared" ca="1" si="53"/>
        <v>0</v>
      </c>
      <c r="AK59" s="209">
        <f t="shared" ca="1" si="53"/>
        <v>0</v>
      </c>
      <c r="AL59" s="209">
        <f t="shared" ca="1" si="53"/>
        <v>0</v>
      </c>
      <c r="AM59" s="209">
        <f t="shared" ca="1" si="53"/>
        <v>0</v>
      </c>
      <c r="AN59" s="209">
        <f t="shared" ca="1" si="53"/>
        <v>0</v>
      </c>
      <c r="AO59" s="209">
        <f t="shared" ca="1" si="53"/>
        <v>0</v>
      </c>
      <c r="AP59" s="209">
        <f t="shared" ca="1" si="53"/>
        <v>0</v>
      </c>
      <c r="AQ59" s="209">
        <f t="shared" ca="1" si="53"/>
        <v>0</v>
      </c>
      <c r="AR59" s="209">
        <f t="shared" ca="1" si="53"/>
        <v>0</v>
      </c>
      <c r="AS59" s="209">
        <f t="shared" ca="1" si="53"/>
        <v>0</v>
      </c>
      <c r="AT59" s="209">
        <f t="shared" ca="1" si="53"/>
        <v>0</v>
      </c>
      <c r="AU59" s="209">
        <f t="shared" ca="1" si="53"/>
        <v>0</v>
      </c>
      <c r="AV59" s="209">
        <f t="shared" ca="1" si="53"/>
        <v>0</v>
      </c>
      <c r="AW59" s="209">
        <f t="shared" ca="1" si="53"/>
        <v>0</v>
      </c>
      <c r="AX59" s="209">
        <f t="shared" ca="1" si="53"/>
        <v>0</v>
      </c>
      <c r="AY59" s="209">
        <f t="shared" ca="1" si="53"/>
        <v>0</v>
      </c>
      <c r="AZ59" s="209">
        <f t="shared" ca="1" si="53"/>
        <v>0</v>
      </c>
      <c r="BA59" s="209">
        <f t="shared" ca="1" si="53"/>
        <v>0</v>
      </c>
      <c r="BB59" s="209">
        <f t="shared" ca="1" si="53"/>
        <v>0</v>
      </c>
      <c r="BC59" s="209">
        <f t="shared" ca="1" si="53"/>
        <v>0</v>
      </c>
      <c r="BD59" s="209">
        <f t="shared" ca="1" si="53"/>
        <v>0</v>
      </c>
      <c r="BE59" s="209">
        <f t="shared" ca="1" si="53"/>
        <v>0</v>
      </c>
      <c r="BF59" s="209">
        <f t="shared" ca="1" si="53"/>
        <v>0</v>
      </c>
      <c r="BG59" s="209">
        <f t="shared" ca="1" si="53"/>
        <v>0</v>
      </c>
      <c r="BH59" s="209">
        <f t="shared" ca="1" si="53"/>
        <v>0</v>
      </c>
      <c r="BI59" s="209">
        <f t="shared" ca="1" si="53"/>
        <v>0</v>
      </c>
      <c r="BJ59" s="209">
        <f t="shared" ca="1" si="53"/>
        <v>0</v>
      </c>
      <c r="BK59" s="209">
        <f t="shared" ca="1" si="53"/>
        <v>0</v>
      </c>
      <c r="BL59" s="209">
        <f t="shared" ca="1" si="53"/>
        <v>0</v>
      </c>
      <c r="BM59" s="209">
        <f t="shared" ca="1" si="53"/>
        <v>0</v>
      </c>
      <c r="BN59" s="209">
        <f t="shared" ca="1" si="53"/>
        <v>0</v>
      </c>
      <c r="BO59" s="209">
        <f t="shared" ca="1" si="53"/>
        <v>0</v>
      </c>
      <c r="BP59" s="209">
        <f t="shared" ca="1" si="53"/>
        <v>0</v>
      </c>
      <c r="BQ59" s="209">
        <f t="shared" ca="1" si="53"/>
        <v>0</v>
      </c>
      <c r="BR59" s="209">
        <f t="shared" ca="1" si="53"/>
        <v>0</v>
      </c>
      <c r="BS59" s="209">
        <f t="shared" ca="1" si="53"/>
        <v>0</v>
      </c>
      <c r="BT59" s="209">
        <f t="shared" ca="1" si="53"/>
        <v>0</v>
      </c>
      <c r="BU59" s="209">
        <f t="shared" ref="BU59:EF59" ca="1" si="54">BU58/$B$29</f>
        <v>0</v>
      </c>
      <c r="BV59" s="209">
        <f t="shared" ca="1" si="54"/>
        <v>0</v>
      </c>
      <c r="BW59" s="209">
        <f t="shared" ca="1" si="54"/>
        <v>0</v>
      </c>
      <c r="BX59" s="209">
        <f t="shared" ca="1" si="54"/>
        <v>0</v>
      </c>
      <c r="BY59" s="209">
        <f t="shared" ca="1" si="54"/>
        <v>0</v>
      </c>
      <c r="BZ59" s="209">
        <f t="shared" ca="1" si="54"/>
        <v>0</v>
      </c>
      <c r="CA59" s="209">
        <f t="shared" ca="1" si="54"/>
        <v>0</v>
      </c>
      <c r="CB59" s="209">
        <f t="shared" ca="1" si="54"/>
        <v>0</v>
      </c>
      <c r="CC59" s="209">
        <f t="shared" ca="1" si="54"/>
        <v>0</v>
      </c>
      <c r="CD59" s="209">
        <f t="shared" ca="1" si="54"/>
        <v>0</v>
      </c>
      <c r="CE59" s="209">
        <f t="shared" ca="1" si="54"/>
        <v>0</v>
      </c>
      <c r="CF59" s="209">
        <f t="shared" ca="1" si="54"/>
        <v>0</v>
      </c>
      <c r="CG59" s="209">
        <f t="shared" ca="1" si="54"/>
        <v>0</v>
      </c>
      <c r="CH59" s="209">
        <f t="shared" ca="1" si="54"/>
        <v>0</v>
      </c>
      <c r="CI59" s="209">
        <f t="shared" ca="1" si="54"/>
        <v>0</v>
      </c>
      <c r="CJ59" s="209">
        <f t="shared" ca="1" si="54"/>
        <v>0</v>
      </c>
      <c r="CK59" s="209">
        <f t="shared" ca="1" si="54"/>
        <v>0</v>
      </c>
      <c r="CL59" s="209">
        <f t="shared" ca="1" si="54"/>
        <v>0</v>
      </c>
      <c r="CM59" s="209">
        <f t="shared" ca="1" si="54"/>
        <v>0</v>
      </c>
      <c r="CN59" s="209">
        <f t="shared" ca="1" si="54"/>
        <v>0</v>
      </c>
      <c r="CO59" s="209">
        <f t="shared" ca="1" si="54"/>
        <v>0</v>
      </c>
      <c r="CP59" s="209">
        <f t="shared" ca="1" si="54"/>
        <v>0</v>
      </c>
      <c r="CQ59" s="209">
        <f t="shared" ca="1" si="54"/>
        <v>0</v>
      </c>
      <c r="CR59" s="209">
        <f t="shared" ca="1" si="54"/>
        <v>0</v>
      </c>
      <c r="CS59" s="209">
        <f t="shared" ca="1" si="54"/>
        <v>0</v>
      </c>
      <c r="CT59" s="209">
        <f t="shared" ca="1" si="54"/>
        <v>0</v>
      </c>
      <c r="CU59" s="209">
        <f t="shared" ca="1" si="54"/>
        <v>0</v>
      </c>
      <c r="CV59" s="209">
        <f t="shared" ca="1" si="54"/>
        <v>0</v>
      </c>
      <c r="CW59" s="209">
        <f t="shared" ca="1" si="54"/>
        <v>0</v>
      </c>
      <c r="CX59" s="209">
        <f t="shared" ca="1" si="54"/>
        <v>0</v>
      </c>
      <c r="CY59" s="209">
        <f t="shared" ca="1" si="54"/>
        <v>0</v>
      </c>
      <c r="CZ59" s="209">
        <f t="shared" ca="1" si="54"/>
        <v>0</v>
      </c>
      <c r="DA59" s="209">
        <f t="shared" ca="1" si="54"/>
        <v>0</v>
      </c>
      <c r="DB59" s="209">
        <f t="shared" ca="1" si="54"/>
        <v>0</v>
      </c>
      <c r="DC59" s="209">
        <f t="shared" ca="1" si="54"/>
        <v>0</v>
      </c>
      <c r="DD59" s="209">
        <f t="shared" ca="1" si="54"/>
        <v>0</v>
      </c>
      <c r="DE59" s="209">
        <f t="shared" ca="1" si="54"/>
        <v>0</v>
      </c>
      <c r="DF59" s="209">
        <f t="shared" ca="1" si="54"/>
        <v>0</v>
      </c>
      <c r="DG59" s="209">
        <f t="shared" ca="1" si="54"/>
        <v>0</v>
      </c>
      <c r="DH59" s="209">
        <f t="shared" ca="1" si="54"/>
        <v>0</v>
      </c>
      <c r="DI59" s="209">
        <f t="shared" ca="1" si="54"/>
        <v>0</v>
      </c>
      <c r="DJ59" s="209">
        <f t="shared" ca="1" si="54"/>
        <v>0</v>
      </c>
      <c r="DK59" s="209">
        <f t="shared" ca="1" si="54"/>
        <v>0</v>
      </c>
      <c r="DL59" s="209">
        <f t="shared" ca="1" si="54"/>
        <v>0</v>
      </c>
      <c r="DM59" s="209">
        <f t="shared" ca="1" si="54"/>
        <v>0</v>
      </c>
      <c r="DN59" s="209">
        <f t="shared" ca="1" si="54"/>
        <v>0</v>
      </c>
      <c r="DO59" s="209">
        <f t="shared" ca="1" si="54"/>
        <v>0</v>
      </c>
      <c r="DP59" s="209">
        <f t="shared" ca="1" si="54"/>
        <v>0</v>
      </c>
      <c r="DQ59" s="209">
        <f t="shared" ca="1" si="54"/>
        <v>0</v>
      </c>
      <c r="DR59" s="209">
        <f t="shared" ca="1" si="54"/>
        <v>0</v>
      </c>
      <c r="DS59" s="209">
        <f t="shared" ca="1" si="54"/>
        <v>0</v>
      </c>
      <c r="DT59" s="209">
        <f t="shared" ca="1" si="54"/>
        <v>0</v>
      </c>
      <c r="DU59" s="209">
        <f t="shared" ca="1" si="54"/>
        <v>0</v>
      </c>
      <c r="DV59" s="209">
        <f t="shared" ca="1" si="54"/>
        <v>0</v>
      </c>
      <c r="DW59" s="209">
        <f t="shared" ca="1" si="54"/>
        <v>0</v>
      </c>
      <c r="DX59" s="209">
        <f t="shared" ca="1" si="54"/>
        <v>0</v>
      </c>
      <c r="DY59" s="209">
        <f t="shared" ca="1" si="54"/>
        <v>0</v>
      </c>
      <c r="DZ59" s="209">
        <f t="shared" ca="1" si="54"/>
        <v>0</v>
      </c>
      <c r="EA59" s="209">
        <f t="shared" ca="1" si="54"/>
        <v>0</v>
      </c>
      <c r="EB59" s="209">
        <f t="shared" ca="1" si="54"/>
        <v>0</v>
      </c>
      <c r="EC59" s="209">
        <f t="shared" ca="1" si="54"/>
        <v>0</v>
      </c>
      <c r="ED59" s="209">
        <f t="shared" ca="1" si="54"/>
        <v>0</v>
      </c>
      <c r="EE59" s="209">
        <f t="shared" ca="1" si="54"/>
        <v>0</v>
      </c>
      <c r="EF59" s="209">
        <f t="shared" ca="1" si="54"/>
        <v>0</v>
      </c>
      <c r="EG59" s="209">
        <f t="shared" ref="EG59:GQ59" ca="1" si="55">EG58/$B$29</f>
        <v>0</v>
      </c>
      <c r="EH59" s="209">
        <f t="shared" ca="1" si="55"/>
        <v>0</v>
      </c>
      <c r="EI59" s="209">
        <f t="shared" ca="1" si="55"/>
        <v>0</v>
      </c>
      <c r="EJ59" s="209">
        <f t="shared" ca="1" si="55"/>
        <v>0</v>
      </c>
      <c r="EK59" s="209">
        <f t="shared" ca="1" si="55"/>
        <v>0</v>
      </c>
      <c r="EL59" s="209">
        <f t="shared" ca="1" si="55"/>
        <v>0</v>
      </c>
      <c r="EM59" s="209">
        <f t="shared" ca="1" si="55"/>
        <v>0</v>
      </c>
      <c r="EN59" s="209">
        <f t="shared" ca="1" si="55"/>
        <v>0</v>
      </c>
      <c r="EO59" s="209">
        <f t="shared" ca="1" si="55"/>
        <v>0</v>
      </c>
      <c r="EP59" s="209">
        <f t="shared" ca="1" si="55"/>
        <v>0</v>
      </c>
      <c r="EQ59" s="209">
        <f t="shared" ca="1" si="55"/>
        <v>0</v>
      </c>
      <c r="ER59" s="209">
        <f t="shared" ca="1" si="55"/>
        <v>0</v>
      </c>
      <c r="ES59" s="209">
        <f t="shared" ca="1" si="55"/>
        <v>0</v>
      </c>
      <c r="ET59" s="209">
        <f t="shared" ca="1" si="55"/>
        <v>0</v>
      </c>
      <c r="EU59" s="209">
        <f t="shared" ca="1" si="55"/>
        <v>0</v>
      </c>
      <c r="EV59" s="209">
        <f t="shared" ca="1" si="55"/>
        <v>0</v>
      </c>
      <c r="EW59" s="209">
        <f t="shared" ca="1" si="55"/>
        <v>0</v>
      </c>
      <c r="EX59" s="209">
        <f t="shared" ca="1" si="55"/>
        <v>0</v>
      </c>
      <c r="EY59" s="209">
        <f t="shared" ca="1" si="55"/>
        <v>0</v>
      </c>
      <c r="EZ59" s="209">
        <f t="shared" ca="1" si="55"/>
        <v>0</v>
      </c>
      <c r="FA59" s="209">
        <f t="shared" ca="1" si="55"/>
        <v>0</v>
      </c>
      <c r="FB59" s="209">
        <f t="shared" ca="1" si="55"/>
        <v>0</v>
      </c>
      <c r="FC59" s="209">
        <f t="shared" ca="1" si="55"/>
        <v>0</v>
      </c>
      <c r="FD59" s="209">
        <f t="shared" ca="1" si="55"/>
        <v>0</v>
      </c>
      <c r="FE59" s="209">
        <f t="shared" ca="1" si="55"/>
        <v>0</v>
      </c>
      <c r="FF59" s="209">
        <f t="shared" ca="1" si="55"/>
        <v>0</v>
      </c>
      <c r="FG59" s="209">
        <f t="shared" ca="1" si="55"/>
        <v>0</v>
      </c>
      <c r="FH59" s="209">
        <f t="shared" ca="1" si="55"/>
        <v>0</v>
      </c>
      <c r="FI59" s="209">
        <f t="shared" ca="1" si="55"/>
        <v>0</v>
      </c>
      <c r="FJ59" s="209">
        <f t="shared" ca="1" si="55"/>
        <v>0</v>
      </c>
      <c r="FK59" s="209">
        <f t="shared" ca="1" si="55"/>
        <v>0</v>
      </c>
      <c r="FL59" s="209">
        <f t="shared" ca="1" si="55"/>
        <v>0</v>
      </c>
      <c r="FM59" s="209">
        <f t="shared" ca="1" si="55"/>
        <v>0</v>
      </c>
      <c r="FN59" s="209">
        <f t="shared" ca="1" si="55"/>
        <v>0</v>
      </c>
      <c r="FO59" s="209">
        <f t="shared" ca="1" si="55"/>
        <v>0</v>
      </c>
      <c r="FP59" s="209">
        <f t="shared" ca="1" si="55"/>
        <v>0</v>
      </c>
      <c r="FQ59" s="209">
        <f t="shared" ca="1" si="55"/>
        <v>0</v>
      </c>
      <c r="FR59" s="209">
        <f t="shared" ca="1" si="55"/>
        <v>0</v>
      </c>
      <c r="FS59" s="209">
        <f t="shared" ca="1" si="55"/>
        <v>0</v>
      </c>
      <c r="FT59" s="209">
        <f t="shared" ca="1" si="55"/>
        <v>0</v>
      </c>
      <c r="FU59" s="209">
        <f t="shared" ca="1" si="55"/>
        <v>0</v>
      </c>
      <c r="FV59" s="209">
        <f t="shared" ca="1" si="55"/>
        <v>0</v>
      </c>
      <c r="FW59" s="209">
        <f t="shared" ca="1" si="55"/>
        <v>0</v>
      </c>
      <c r="FX59" s="209">
        <f t="shared" ca="1" si="55"/>
        <v>0</v>
      </c>
      <c r="FY59" s="209">
        <f t="shared" ca="1" si="55"/>
        <v>0</v>
      </c>
      <c r="FZ59" s="209">
        <f t="shared" ca="1" si="55"/>
        <v>0</v>
      </c>
      <c r="GA59" s="209">
        <f t="shared" ca="1" si="55"/>
        <v>0</v>
      </c>
      <c r="GB59" s="209">
        <f t="shared" ca="1" si="55"/>
        <v>0</v>
      </c>
      <c r="GC59" s="209">
        <f t="shared" ca="1" si="55"/>
        <v>0</v>
      </c>
      <c r="GD59" s="209">
        <f t="shared" ca="1" si="55"/>
        <v>0</v>
      </c>
      <c r="GE59" s="209">
        <f t="shared" ca="1" si="55"/>
        <v>0</v>
      </c>
      <c r="GF59" s="209">
        <f t="shared" ca="1" si="55"/>
        <v>0</v>
      </c>
      <c r="GG59" s="209">
        <f t="shared" ca="1" si="55"/>
        <v>0</v>
      </c>
      <c r="GH59" s="209">
        <f t="shared" ca="1" si="55"/>
        <v>0</v>
      </c>
      <c r="GI59" s="209">
        <f t="shared" ca="1" si="55"/>
        <v>0</v>
      </c>
      <c r="GJ59" s="209">
        <f t="shared" ca="1" si="55"/>
        <v>0</v>
      </c>
      <c r="GK59" s="209">
        <f t="shared" ca="1" si="55"/>
        <v>0</v>
      </c>
      <c r="GL59" s="209">
        <f t="shared" ca="1" si="55"/>
        <v>0</v>
      </c>
      <c r="GM59" s="209">
        <f t="shared" ca="1" si="55"/>
        <v>0</v>
      </c>
      <c r="GN59" s="209">
        <f t="shared" ca="1" si="55"/>
        <v>0</v>
      </c>
      <c r="GO59" s="209">
        <f t="shared" ca="1" si="55"/>
        <v>0</v>
      </c>
      <c r="GP59" s="209">
        <f t="shared" ca="1" si="55"/>
        <v>0</v>
      </c>
      <c r="GQ59" s="209">
        <f t="shared" ca="1" si="55"/>
        <v>0</v>
      </c>
      <c r="GR59" s="209">
        <f t="shared" ca="1" si="46"/>
        <v>0</v>
      </c>
      <c r="GS59" s="209"/>
    </row>
    <row r="60" spans="1:201" s="133" customFormat="1" x14ac:dyDescent="0.7">
      <c r="A60" s="211" t="str">
        <f>"Limited Partners' "&amp;TEXT($B$29,"0%")&amp;";"</f>
        <v>Limited Partners' 100%;</v>
      </c>
      <c r="B60" s="169"/>
      <c r="C60" s="170"/>
      <c r="D60" s="171"/>
      <c r="E60" s="169"/>
      <c r="F60" s="169"/>
      <c r="G60" s="170"/>
      <c r="H60" s="216"/>
      <c r="I60" s="209">
        <f t="shared" ref="I60:BT60" ca="1" si="56">I59*$B$29</f>
        <v>0</v>
      </c>
      <c r="J60" s="209">
        <f t="shared" ca="1" si="56"/>
        <v>0</v>
      </c>
      <c r="K60" s="209">
        <f t="shared" ca="1" si="56"/>
        <v>0</v>
      </c>
      <c r="L60" s="209">
        <f t="shared" ca="1" si="56"/>
        <v>0</v>
      </c>
      <c r="M60" s="209">
        <f t="shared" ca="1" si="56"/>
        <v>0</v>
      </c>
      <c r="N60" s="209">
        <f t="shared" ca="1" si="56"/>
        <v>0</v>
      </c>
      <c r="O60" s="209">
        <f t="shared" ca="1" si="56"/>
        <v>0</v>
      </c>
      <c r="P60" s="209">
        <f t="shared" ca="1" si="56"/>
        <v>0</v>
      </c>
      <c r="Q60" s="209">
        <f t="shared" ca="1" si="56"/>
        <v>0</v>
      </c>
      <c r="R60" s="209">
        <f t="shared" ca="1" si="56"/>
        <v>0</v>
      </c>
      <c r="S60" s="209">
        <f t="shared" ca="1" si="56"/>
        <v>0</v>
      </c>
      <c r="T60" s="209">
        <f t="shared" ca="1" si="56"/>
        <v>0</v>
      </c>
      <c r="U60" s="209">
        <f t="shared" ca="1" si="56"/>
        <v>0</v>
      </c>
      <c r="V60" s="209">
        <f t="shared" ca="1" si="56"/>
        <v>0</v>
      </c>
      <c r="W60" s="209">
        <f t="shared" ca="1" si="56"/>
        <v>0</v>
      </c>
      <c r="X60" s="209">
        <f t="shared" ca="1" si="56"/>
        <v>0</v>
      </c>
      <c r="Y60" s="209">
        <f t="shared" ca="1" si="56"/>
        <v>0</v>
      </c>
      <c r="Z60" s="209">
        <f t="shared" ca="1" si="56"/>
        <v>0</v>
      </c>
      <c r="AA60" s="209">
        <f t="shared" ca="1" si="56"/>
        <v>0</v>
      </c>
      <c r="AB60" s="209">
        <f t="shared" ca="1" si="56"/>
        <v>0</v>
      </c>
      <c r="AC60" s="209">
        <f t="shared" ca="1" si="56"/>
        <v>0</v>
      </c>
      <c r="AD60" s="209">
        <f t="shared" ca="1" si="56"/>
        <v>0</v>
      </c>
      <c r="AE60" s="209">
        <f t="shared" ca="1" si="56"/>
        <v>0</v>
      </c>
      <c r="AF60" s="209">
        <f t="shared" ca="1" si="56"/>
        <v>0</v>
      </c>
      <c r="AG60" s="209">
        <f t="shared" ca="1" si="56"/>
        <v>0</v>
      </c>
      <c r="AH60" s="209">
        <f t="shared" ca="1" si="56"/>
        <v>0</v>
      </c>
      <c r="AI60" s="209">
        <f t="shared" ca="1" si="56"/>
        <v>0</v>
      </c>
      <c r="AJ60" s="209">
        <f t="shared" ca="1" si="56"/>
        <v>0</v>
      </c>
      <c r="AK60" s="209">
        <f t="shared" ca="1" si="56"/>
        <v>0</v>
      </c>
      <c r="AL60" s="209">
        <f t="shared" ca="1" si="56"/>
        <v>0</v>
      </c>
      <c r="AM60" s="209">
        <f t="shared" ca="1" si="56"/>
        <v>0</v>
      </c>
      <c r="AN60" s="209">
        <f t="shared" ca="1" si="56"/>
        <v>0</v>
      </c>
      <c r="AO60" s="209">
        <f t="shared" ca="1" si="56"/>
        <v>0</v>
      </c>
      <c r="AP60" s="209">
        <f t="shared" ca="1" si="56"/>
        <v>0</v>
      </c>
      <c r="AQ60" s="209">
        <f t="shared" ca="1" si="56"/>
        <v>0</v>
      </c>
      <c r="AR60" s="209">
        <f t="shared" ca="1" si="56"/>
        <v>0</v>
      </c>
      <c r="AS60" s="209">
        <f t="shared" ca="1" si="56"/>
        <v>0</v>
      </c>
      <c r="AT60" s="209">
        <f t="shared" ca="1" si="56"/>
        <v>0</v>
      </c>
      <c r="AU60" s="209">
        <f t="shared" ca="1" si="56"/>
        <v>0</v>
      </c>
      <c r="AV60" s="209">
        <f t="shared" ca="1" si="56"/>
        <v>0</v>
      </c>
      <c r="AW60" s="209">
        <f t="shared" ca="1" si="56"/>
        <v>0</v>
      </c>
      <c r="AX60" s="209">
        <f t="shared" ca="1" si="56"/>
        <v>0</v>
      </c>
      <c r="AY60" s="209">
        <f t="shared" ca="1" si="56"/>
        <v>0</v>
      </c>
      <c r="AZ60" s="209">
        <f t="shared" ca="1" si="56"/>
        <v>0</v>
      </c>
      <c r="BA60" s="209">
        <f t="shared" ca="1" si="56"/>
        <v>0</v>
      </c>
      <c r="BB60" s="209">
        <f t="shared" ca="1" si="56"/>
        <v>0</v>
      </c>
      <c r="BC60" s="209">
        <f t="shared" ca="1" si="56"/>
        <v>0</v>
      </c>
      <c r="BD60" s="209">
        <f t="shared" ca="1" si="56"/>
        <v>0</v>
      </c>
      <c r="BE60" s="209">
        <f t="shared" ca="1" si="56"/>
        <v>0</v>
      </c>
      <c r="BF60" s="209">
        <f t="shared" ca="1" si="56"/>
        <v>0</v>
      </c>
      <c r="BG60" s="209">
        <f t="shared" ca="1" si="56"/>
        <v>0</v>
      </c>
      <c r="BH60" s="209">
        <f t="shared" ca="1" si="56"/>
        <v>0</v>
      </c>
      <c r="BI60" s="209">
        <f t="shared" ca="1" si="56"/>
        <v>0</v>
      </c>
      <c r="BJ60" s="209">
        <f t="shared" ca="1" si="56"/>
        <v>0</v>
      </c>
      <c r="BK60" s="209">
        <f t="shared" ca="1" si="56"/>
        <v>0</v>
      </c>
      <c r="BL60" s="209">
        <f t="shared" ca="1" si="56"/>
        <v>0</v>
      </c>
      <c r="BM60" s="209">
        <f t="shared" ca="1" si="56"/>
        <v>0</v>
      </c>
      <c r="BN60" s="209">
        <f t="shared" ca="1" si="56"/>
        <v>0</v>
      </c>
      <c r="BO60" s="209">
        <f t="shared" ca="1" si="56"/>
        <v>0</v>
      </c>
      <c r="BP60" s="209">
        <f t="shared" ca="1" si="56"/>
        <v>0</v>
      </c>
      <c r="BQ60" s="209">
        <f t="shared" ca="1" si="56"/>
        <v>0</v>
      </c>
      <c r="BR60" s="209">
        <f t="shared" ca="1" si="56"/>
        <v>0</v>
      </c>
      <c r="BS60" s="209">
        <f t="shared" ca="1" si="56"/>
        <v>0</v>
      </c>
      <c r="BT60" s="209">
        <f t="shared" ca="1" si="56"/>
        <v>0</v>
      </c>
      <c r="BU60" s="209">
        <f t="shared" ref="BU60:EF60" ca="1" si="57">BU59*$B$29</f>
        <v>0</v>
      </c>
      <c r="BV60" s="209">
        <f t="shared" ca="1" si="57"/>
        <v>0</v>
      </c>
      <c r="BW60" s="209">
        <f t="shared" ca="1" si="57"/>
        <v>0</v>
      </c>
      <c r="BX60" s="209">
        <f t="shared" ca="1" si="57"/>
        <v>0</v>
      </c>
      <c r="BY60" s="209">
        <f t="shared" ca="1" si="57"/>
        <v>0</v>
      </c>
      <c r="BZ60" s="209">
        <f t="shared" ca="1" si="57"/>
        <v>0</v>
      </c>
      <c r="CA60" s="209">
        <f t="shared" ca="1" si="57"/>
        <v>0</v>
      </c>
      <c r="CB60" s="209">
        <f t="shared" ca="1" si="57"/>
        <v>0</v>
      </c>
      <c r="CC60" s="209">
        <f t="shared" ca="1" si="57"/>
        <v>0</v>
      </c>
      <c r="CD60" s="209">
        <f t="shared" ca="1" si="57"/>
        <v>0</v>
      </c>
      <c r="CE60" s="209">
        <f t="shared" ca="1" si="57"/>
        <v>0</v>
      </c>
      <c r="CF60" s="209">
        <f t="shared" ca="1" si="57"/>
        <v>0</v>
      </c>
      <c r="CG60" s="209">
        <f t="shared" ca="1" si="57"/>
        <v>0</v>
      </c>
      <c r="CH60" s="209">
        <f t="shared" ca="1" si="57"/>
        <v>0</v>
      </c>
      <c r="CI60" s="209">
        <f t="shared" ca="1" si="57"/>
        <v>0</v>
      </c>
      <c r="CJ60" s="209">
        <f t="shared" ca="1" si="57"/>
        <v>0</v>
      </c>
      <c r="CK60" s="209">
        <f t="shared" ca="1" si="57"/>
        <v>0</v>
      </c>
      <c r="CL60" s="209">
        <f t="shared" ca="1" si="57"/>
        <v>0</v>
      </c>
      <c r="CM60" s="209">
        <f t="shared" ca="1" si="57"/>
        <v>0</v>
      </c>
      <c r="CN60" s="209">
        <f t="shared" ca="1" si="57"/>
        <v>0</v>
      </c>
      <c r="CO60" s="209">
        <f t="shared" ca="1" si="57"/>
        <v>0</v>
      </c>
      <c r="CP60" s="209">
        <f t="shared" ca="1" si="57"/>
        <v>0</v>
      </c>
      <c r="CQ60" s="209">
        <f t="shared" ca="1" si="57"/>
        <v>0</v>
      </c>
      <c r="CR60" s="209">
        <f t="shared" ca="1" si="57"/>
        <v>0</v>
      </c>
      <c r="CS60" s="209">
        <f t="shared" ca="1" si="57"/>
        <v>0</v>
      </c>
      <c r="CT60" s="209">
        <f t="shared" ca="1" si="57"/>
        <v>0</v>
      </c>
      <c r="CU60" s="209">
        <f t="shared" ca="1" si="57"/>
        <v>0</v>
      </c>
      <c r="CV60" s="209">
        <f t="shared" ca="1" si="57"/>
        <v>0</v>
      </c>
      <c r="CW60" s="209">
        <f t="shared" ca="1" si="57"/>
        <v>0</v>
      </c>
      <c r="CX60" s="209">
        <f t="shared" ca="1" si="57"/>
        <v>0</v>
      </c>
      <c r="CY60" s="209">
        <f t="shared" ca="1" si="57"/>
        <v>0</v>
      </c>
      <c r="CZ60" s="209">
        <f t="shared" ca="1" si="57"/>
        <v>0</v>
      </c>
      <c r="DA60" s="209">
        <f t="shared" ca="1" si="57"/>
        <v>0</v>
      </c>
      <c r="DB60" s="209">
        <f t="shared" ca="1" si="57"/>
        <v>0</v>
      </c>
      <c r="DC60" s="209">
        <f t="shared" ca="1" si="57"/>
        <v>0</v>
      </c>
      <c r="DD60" s="209">
        <f t="shared" ca="1" si="57"/>
        <v>0</v>
      </c>
      <c r="DE60" s="209">
        <f t="shared" ca="1" si="57"/>
        <v>0</v>
      </c>
      <c r="DF60" s="209">
        <f t="shared" ca="1" si="57"/>
        <v>0</v>
      </c>
      <c r="DG60" s="209">
        <f t="shared" ca="1" si="57"/>
        <v>0</v>
      </c>
      <c r="DH60" s="209">
        <f t="shared" ca="1" si="57"/>
        <v>0</v>
      </c>
      <c r="DI60" s="209">
        <f t="shared" ca="1" si="57"/>
        <v>0</v>
      </c>
      <c r="DJ60" s="209">
        <f t="shared" ca="1" si="57"/>
        <v>0</v>
      </c>
      <c r="DK60" s="209">
        <f t="shared" ca="1" si="57"/>
        <v>0</v>
      </c>
      <c r="DL60" s="209">
        <f t="shared" ca="1" si="57"/>
        <v>0</v>
      </c>
      <c r="DM60" s="209">
        <f t="shared" ca="1" si="57"/>
        <v>0</v>
      </c>
      <c r="DN60" s="209">
        <f t="shared" ca="1" si="57"/>
        <v>0</v>
      </c>
      <c r="DO60" s="209">
        <f t="shared" ca="1" si="57"/>
        <v>0</v>
      </c>
      <c r="DP60" s="209">
        <f t="shared" ca="1" si="57"/>
        <v>0</v>
      </c>
      <c r="DQ60" s="209">
        <f t="shared" ca="1" si="57"/>
        <v>0</v>
      </c>
      <c r="DR60" s="209">
        <f t="shared" ca="1" si="57"/>
        <v>0</v>
      </c>
      <c r="DS60" s="209">
        <f t="shared" ca="1" si="57"/>
        <v>0</v>
      </c>
      <c r="DT60" s="209">
        <f t="shared" ca="1" si="57"/>
        <v>0</v>
      </c>
      <c r="DU60" s="209">
        <f t="shared" ca="1" si="57"/>
        <v>0</v>
      </c>
      <c r="DV60" s="209">
        <f t="shared" ca="1" si="57"/>
        <v>0</v>
      </c>
      <c r="DW60" s="209">
        <f t="shared" ca="1" si="57"/>
        <v>0</v>
      </c>
      <c r="DX60" s="209">
        <f t="shared" ca="1" si="57"/>
        <v>0</v>
      </c>
      <c r="DY60" s="209">
        <f t="shared" ca="1" si="57"/>
        <v>0</v>
      </c>
      <c r="DZ60" s="209">
        <f t="shared" ca="1" si="57"/>
        <v>0</v>
      </c>
      <c r="EA60" s="209">
        <f t="shared" ca="1" si="57"/>
        <v>0</v>
      </c>
      <c r="EB60" s="209">
        <f t="shared" ca="1" si="57"/>
        <v>0</v>
      </c>
      <c r="EC60" s="209">
        <f t="shared" ca="1" si="57"/>
        <v>0</v>
      </c>
      <c r="ED60" s="209">
        <f t="shared" ca="1" si="57"/>
        <v>0</v>
      </c>
      <c r="EE60" s="209">
        <f t="shared" ca="1" si="57"/>
        <v>0</v>
      </c>
      <c r="EF60" s="209">
        <f t="shared" ca="1" si="57"/>
        <v>0</v>
      </c>
      <c r="EG60" s="209">
        <f t="shared" ref="EG60:GQ60" ca="1" si="58">EG59*$B$29</f>
        <v>0</v>
      </c>
      <c r="EH60" s="209">
        <f t="shared" ca="1" si="58"/>
        <v>0</v>
      </c>
      <c r="EI60" s="209">
        <f t="shared" ca="1" si="58"/>
        <v>0</v>
      </c>
      <c r="EJ60" s="209">
        <f t="shared" ca="1" si="58"/>
        <v>0</v>
      </c>
      <c r="EK60" s="209">
        <f t="shared" ca="1" si="58"/>
        <v>0</v>
      </c>
      <c r="EL60" s="209">
        <f t="shared" ca="1" si="58"/>
        <v>0</v>
      </c>
      <c r="EM60" s="209">
        <f t="shared" ca="1" si="58"/>
        <v>0</v>
      </c>
      <c r="EN60" s="209">
        <f t="shared" ca="1" si="58"/>
        <v>0</v>
      </c>
      <c r="EO60" s="209">
        <f t="shared" ca="1" si="58"/>
        <v>0</v>
      </c>
      <c r="EP60" s="209">
        <f t="shared" ca="1" si="58"/>
        <v>0</v>
      </c>
      <c r="EQ60" s="209">
        <f t="shared" ca="1" si="58"/>
        <v>0</v>
      </c>
      <c r="ER60" s="209">
        <f t="shared" ca="1" si="58"/>
        <v>0</v>
      </c>
      <c r="ES60" s="209">
        <f t="shared" ca="1" si="58"/>
        <v>0</v>
      </c>
      <c r="ET60" s="209">
        <f t="shared" ca="1" si="58"/>
        <v>0</v>
      </c>
      <c r="EU60" s="209">
        <f t="shared" ca="1" si="58"/>
        <v>0</v>
      </c>
      <c r="EV60" s="209">
        <f t="shared" ca="1" si="58"/>
        <v>0</v>
      </c>
      <c r="EW60" s="209">
        <f t="shared" ca="1" si="58"/>
        <v>0</v>
      </c>
      <c r="EX60" s="209">
        <f t="shared" ca="1" si="58"/>
        <v>0</v>
      </c>
      <c r="EY60" s="209">
        <f t="shared" ca="1" si="58"/>
        <v>0</v>
      </c>
      <c r="EZ60" s="209">
        <f t="shared" ca="1" si="58"/>
        <v>0</v>
      </c>
      <c r="FA60" s="209">
        <f t="shared" ca="1" si="58"/>
        <v>0</v>
      </c>
      <c r="FB60" s="209">
        <f t="shared" ca="1" si="58"/>
        <v>0</v>
      </c>
      <c r="FC60" s="209">
        <f t="shared" ca="1" si="58"/>
        <v>0</v>
      </c>
      <c r="FD60" s="209">
        <f t="shared" ca="1" si="58"/>
        <v>0</v>
      </c>
      <c r="FE60" s="209">
        <f t="shared" ca="1" si="58"/>
        <v>0</v>
      </c>
      <c r="FF60" s="209">
        <f t="shared" ca="1" si="58"/>
        <v>0</v>
      </c>
      <c r="FG60" s="209">
        <f t="shared" ca="1" si="58"/>
        <v>0</v>
      </c>
      <c r="FH60" s="209">
        <f t="shared" ca="1" si="58"/>
        <v>0</v>
      </c>
      <c r="FI60" s="209">
        <f t="shared" ca="1" si="58"/>
        <v>0</v>
      </c>
      <c r="FJ60" s="209">
        <f t="shared" ca="1" si="58"/>
        <v>0</v>
      </c>
      <c r="FK60" s="209">
        <f t="shared" ca="1" si="58"/>
        <v>0</v>
      </c>
      <c r="FL60" s="209">
        <f t="shared" ca="1" si="58"/>
        <v>0</v>
      </c>
      <c r="FM60" s="209">
        <f t="shared" ca="1" si="58"/>
        <v>0</v>
      </c>
      <c r="FN60" s="209">
        <f t="shared" ca="1" si="58"/>
        <v>0</v>
      </c>
      <c r="FO60" s="209">
        <f t="shared" ca="1" si="58"/>
        <v>0</v>
      </c>
      <c r="FP60" s="209">
        <f t="shared" ca="1" si="58"/>
        <v>0</v>
      </c>
      <c r="FQ60" s="209">
        <f t="shared" ca="1" si="58"/>
        <v>0</v>
      </c>
      <c r="FR60" s="209">
        <f t="shared" ca="1" si="58"/>
        <v>0</v>
      </c>
      <c r="FS60" s="209">
        <f t="shared" ca="1" si="58"/>
        <v>0</v>
      </c>
      <c r="FT60" s="209">
        <f t="shared" ca="1" si="58"/>
        <v>0</v>
      </c>
      <c r="FU60" s="209">
        <f t="shared" ca="1" si="58"/>
        <v>0</v>
      </c>
      <c r="FV60" s="209">
        <f t="shared" ca="1" si="58"/>
        <v>0</v>
      </c>
      <c r="FW60" s="209">
        <f t="shared" ca="1" si="58"/>
        <v>0</v>
      </c>
      <c r="FX60" s="209">
        <f t="shared" ca="1" si="58"/>
        <v>0</v>
      </c>
      <c r="FY60" s="209">
        <f t="shared" ca="1" si="58"/>
        <v>0</v>
      </c>
      <c r="FZ60" s="209">
        <f t="shared" ca="1" si="58"/>
        <v>0</v>
      </c>
      <c r="GA60" s="209">
        <f t="shared" ca="1" si="58"/>
        <v>0</v>
      </c>
      <c r="GB60" s="209">
        <f t="shared" ca="1" si="58"/>
        <v>0</v>
      </c>
      <c r="GC60" s="209">
        <f t="shared" ca="1" si="58"/>
        <v>0</v>
      </c>
      <c r="GD60" s="209">
        <f t="shared" ca="1" si="58"/>
        <v>0</v>
      </c>
      <c r="GE60" s="209">
        <f t="shared" ca="1" si="58"/>
        <v>0</v>
      </c>
      <c r="GF60" s="209">
        <f t="shared" ca="1" si="58"/>
        <v>0</v>
      </c>
      <c r="GG60" s="209">
        <f t="shared" ca="1" si="58"/>
        <v>0</v>
      </c>
      <c r="GH60" s="209">
        <f t="shared" ca="1" si="58"/>
        <v>0</v>
      </c>
      <c r="GI60" s="209">
        <f t="shared" ca="1" si="58"/>
        <v>0</v>
      </c>
      <c r="GJ60" s="209">
        <f t="shared" ca="1" si="58"/>
        <v>0</v>
      </c>
      <c r="GK60" s="209">
        <f t="shared" ca="1" si="58"/>
        <v>0</v>
      </c>
      <c r="GL60" s="209">
        <f t="shared" ca="1" si="58"/>
        <v>0</v>
      </c>
      <c r="GM60" s="209">
        <f t="shared" ca="1" si="58"/>
        <v>0</v>
      </c>
      <c r="GN60" s="209">
        <f t="shared" ca="1" si="58"/>
        <v>0</v>
      </c>
      <c r="GO60" s="209">
        <f t="shared" ca="1" si="58"/>
        <v>0</v>
      </c>
      <c r="GP60" s="209">
        <f t="shared" ca="1" si="58"/>
        <v>0</v>
      </c>
      <c r="GQ60" s="209">
        <f t="shared" ca="1" si="58"/>
        <v>0</v>
      </c>
      <c r="GR60" s="209">
        <f t="shared" ca="1" si="46"/>
        <v>0</v>
      </c>
      <c r="GS60" s="209"/>
    </row>
    <row r="61" spans="1:201" s="133" customFormat="1" x14ac:dyDescent="0.7">
      <c r="A61" s="211" t="str">
        <f>"General Partners' "&amp;TEXT($C$29,"0%")&amp;";"</f>
        <v>General Partners' 0%;</v>
      </c>
      <c r="B61" s="169"/>
      <c r="C61" s="170"/>
      <c r="D61" s="171"/>
      <c r="E61" s="169"/>
      <c r="F61" s="169"/>
      <c r="G61" s="170"/>
      <c r="H61" s="209"/>
      <c r="I61" s="212">
        <f t="shared" ref="I61:BT61" ca="1" si="59">I59*$C$29</f>
        <v>0</v>
      </c>
      <c r="J61" s="212">
        <f t="shared" ca="1" si="59"/>
        <v>0</v>
      </c>
      <c r="K61" s="212">
        <f t="shared" ca="1" si="59"/>
        <v>0</v>
      </c>
      <c r="L61" s="212">
        <f t="shared" ca="1" si="59"/>
        <v>0</v>
      </c>
      <c r="M61" s="212">
        <f t="shared" ca="1" si="59"/>
        <v>0</v>
      </c>
      <c r="N61" s="212">
        <f t="shared" ca="1" si="59"/>
        <v>0</v>
      </c>
      <c r="O61" s="212">
        <f t="shared" ca="1" si="59"/>
        <v>0</v>
      </c>
      <c r="P61" s="212">
        <f t="shared" ca="1" si="59"/>
        <v>0</v>
      </c>
      <c r="Q61" s="212">
        <f t="shared" ca="1" si="59"/>
        <v>0</v>
      </c>
      <c r="R61" s="212">
        <f t="shared" ca="1" si="59"/>
        <v>0</v>
      </c>
      <c r="S61" s="212">
        <f t="shared" ca="1" si="59"/>
        <v>0</v>
      </c>
      <c r="T61" s="212">
        <f t="shared" ca="1" si="59"/>
        <v>0</v>
      </c>
      <c r="U61" s="212">
        <f t="shared" ca="1" si="59"/>
        <v>0</v>
      </c>
      <c r="V61" s="212">
        <f t="shared" ca="1" si="59"/>
        <v>0</v>
      </c>
      <c r="W61" s="212">
        <f t="shared" ca="1" si="59"/>
        <v>0</v>
      </c>
      <c r="X61" s="212">
        <f t="shared" ca="1" si="59"/>
        <v>0</v>
      </c>
      <c r="Y61" s="212">
        <f t="shared" ca="1" si="59"/>
        <v>0</v>
      </c>
      <c r="Z61" s="212">
        <f t="shared" ca="1" si="59"/>
        <v>0</v>
      </c>
      <c r="AA61" s="212">
        <f t="shared" ca="1" si="59"/>
        <v>0</v>
      </c>
      <c r="AB61" s="212">
        <f t="shared" ca="1" si="59"/>
        <v>0</v>
      </c>
      <c r="AC61" s="212">
        <f t="shared" ca="1" si="59"/>
        <v>0</v>
      </c>
      <c r="AD61" s="212">
        <f t="shared" ca="1" si="59"/>
        <v>0</v>
      </c>
      <c r="AE61" s="212">
        <f t="shared" ca="1" si="59"/>
        <v>0</v>
      </c>
      <c r="AF61" s="212">
        <f t="shared" ca="1" si="59"/>
        <v>0</v>
      </c>
      <c r="AG61" s="212">
        <f t="shared" ca="1" si="59"/>
        <v>0</v>
      </c>
      <c r="AH61" s="212">
        <f t="shared" ca="1" si="59"/>
        <v>0</v>
      </c>
      <c r="AI61" s="212">
        <f t="shared" ca="1" si="59"/>
        <v>0</v>
      </c>
      <c r="AJ61" s="212">
        <f t="shared" ca="1" si="59"/>
        <v>0</v>
      </c>
      <c r="AK61" s="212">
        <f t="shared" ca="1" si="59"/>
        <v>0</v>
      </c>
      <c r="AL61" s="212">
        <f t="shared" ca="1" si="59"/>
        <v>0</v>
      </c>
      <c r="AM61" s="212">
        <f t="shared" ca="1" si="59"/>
        <v>0</v>
      </c>
      <c r="AN61" s="212">
        <f t="shared" ca="1" si="59"/>
        <v>0</v>
      </c>
      <c r="AO61" s="212">
        <f t="shared" ca="1" si="59"/>
        <v>0</v>
      </c>
      <c r="AP61" s="212">
        <f t="shared" ca="1" si="59"/>
        <v>0</v>
      </c>
      <c r="AQ61" s="212">
        <f t="shared" ca="1" si="59"/>
        <v>0</v>
      </c>
      <c r="AR61" s="212">
        <f t="shared" ca="1" si="59"/>
        <v>0</v>
      </c>
      <c r="AS61" s="212">
        <f t="shared" ca="1" si="59"/>
        <v>0</v>
      </c>
      <c r="AT61" s="212">
        <f t="shared" ca="1" si="59"/>
        <v>0</v>
      </c>
      <c r="AU61" s="212">
        <f t="shared" ca="1" si="59"/>
        <v>0</v>
      </c>
      <c r="AV61" s="212">
        <f t="shared" ca="1" si="59"/>
        <v>0</v>
      </c>
      <c r="AW61" s="212">
        <f t="shared" ca="1" si="59"/>
        <v>0</v>
      </c>
      <c r="AX61" s="212">
        <f t="shared" ca="1" si="59"/>
        <v>0</v>
      </c>
      <c r="AY61" s="212">
        <f t="shared" ca="1" si="59"/>
        <v>0</v>
      </c>
      <c r="AZ61" s="212">
        <f t="shared" ca="1" si="59"/>
        <v>0</v>
      </c>
      <c r="BA61" s="212">
        <f t="shared" ca="1" si="59"/>
        <v>0</v>
      </c>
      <c r="BB61" s="212">
        <f t="shared" ca="1" si="59"/>
        <v>0</v>
      </c>
      <c r="BC61" s="212">
        <f t="shared" ca="1" si="59"/>
        <v>0</v>
      </c>
      <c r="BD61" s="212">
        <f t="shared" ca="1" si="59"/>
        <v>0</v>
      </c>
      <c r="BE61" s="212">
        <f t="shared" ca="1" si="59"/>
        <v>0</v>
      </c>
      <c r="BF61" s="212">
        <f t="shared" ca="1" si="59"/>
        <v>0</v>
      </c>
      <c r="BG61" s="212">
        <f t="shared" ca="1" si="59"/>
        <v>0</v>
      </c>
      <c r="BH61" s="212">
        <f t="shared" ca="1" si="59"/>
        <v>0</v>
      </c>
      <c r="BI61" s="212">
        <f t="shared" ca="1" si="59"/>
        <v>0</v>
      </c>
      <c r="BJ61" s="212">
        <f t="shared" ca="1" si="59"/>
        <v>0</v>
      </c>
      <c r="BK61" s="212">
        <f t="shared" ca="1" si="59"/>
        <v>0</v>
      </c>
      <c r="BL61" s="212">
        <f t="shared" ca="1" si="59"/>
        <v>0</v>
      </c>
      <c r="BM61" s="212">
        <f t="shared" ca="1" si="59"/>
        <v>0</v>
      </c>
      <c r="BN61" s="212">
        <f t="shared" ca="1" si="59"/>
        <v>0</v>
      </c>
      <c r="BO61" s="212">
        <f t="shared" ca="1" si="59"/>
        <v>0</v>
      </c>
      <c r="BP61" s="212">
        <f t="shared" ca="1" si="59"/>
        <v>0</v>
      </c>
      <c r="BQ61" s="212">
        <f t="shared" ca="1" si="59"/>
        <v>0</v>
      </c>
      <c r="BR61" s="212">
        <f t="shared" ca="1" si="59"/>
        <v>0</v>
      </c>
      <c r="BS61" s="212">
        <f t="shared" ca="1" si="59"/>
        <v>0</v>
      </c>
      <c r="BT61" s="212">
        <f t="shared" ca="1" si="59"/>
        <v>0</v>
      </c>
      <c r="BU61" s="212">
        <f t="shared" ref="BU61:EF61" ca="1" si="60">BU59*$C$29</f>
        <v>0</v>
      </c>
      <c r="BV61" s="212">
        <f t="shared" ca="1" si="60"/>
        <v>0</v>
      </c>
      <c r="BW61" s="212">
        <f t="shared" ca="1" si="60"/>
        <v>0</v>
      </c>
      <c r="BX61" s="212">
        <f t="shared" ca="1" si="60"/>
        <v>0</v>
      </c>
      <c r="BY61" s="212">
        <f t="shared" ca="1" si="60"/>
        <v>0</v>
      </c>
      <c r="BZ61" s="212">
        <f t="shared" ca="1" si="60"/>
        <v>0</v>
      </c>
      <c r="CA61" s="212">
        <f t="shared" ca="1" si="60"/>
        <v>0</v>
      </c>
      <c r="CB61" s="212">
        <f t="shared" ca="1" si="60"/>
        <v>0</v>
      </c>
      <c r="CC61" s="212">
        <f t="shared" ca="1" si="60"/>
        <v>0</v>
      </c>
      <c r="CD61" s="212">
        <f t="shared" ca="1" si="60"/>
        <v>0</v>
      </c>
      <c r="CE61" s="212">
        <f t="shared" ca="1" si="60"/>
        <v>0</v>
      </c>
      <c r="CF61" s="212">
        <f t="shared" ca="1" si="60"/>
        <v>0</v>
      </c>
      <c r="CG61" s="212">
        <f t="shared" ca="1" si="60"/>
        <v>0</v>
      </c>
      <c r="CH61" s="212">
        <f t="shared" ca="1" si="60"/>
        <v>0</v>
      </c>
      <c r="CI61" s="212">
        <f t="shared" ca="1" si="60"/>
        <v>0</v>
      </c>
      <c r="CJ61" s="212">
        <f t="shared" ca="1" si="60"/>
        <v>0</v>
      </c>
      <c r="CK61" s="212">
        <f t="shared" ca="1" si="60"/>
        <v>0</v>
      </c>
      <c r="CL61" s="212">
        <f t="shared" ca="1" si="60"/>
        <v>0</v>
      </c>
      <c r="CM61" s="212">
        <f t="shared" ca="1" si="60"/>
        <v>0</v>
      </c>
      <c r="CN61" s="212">
        <f t="shared" ca="1" si="60"/>
        <v>0</v>
      </c>
      <c r="CO61" s="212">
        <f t="shared" ca="1" si="60"/>
        <v>0</v>
      </c>
      <c r="CP61" s="212">
        <f t="shared" ca="1" si="60"/>
        <v>0</v>
      </c>
      <c r="CQ61" s="212">
        <f t="shared" ca="1" si="60"/>
        <v>0</v>
      </c>
      <c r="CR61" s="212">
        <f t="shared" ca="1" si="60"/>
        <v>0</v>
      </c>
      <c r="CS61" s="212">
        <f t="shared" ca="1" si="60"/>
        <v>0</v>
      </c>
      <c r="CT61" s="212">
        <f t="shared" ca="1" si="60"/>
        <v>0</v>
      </c>
      <c r="CU61" s="212">
        <f t="shared" ca="1" si="60"/>
        <v>0</v>
      </c>
      <c r="CV61" s="212">
        <f t="shared" ca="1" si="60"/>
        <v>0</v>
      </c>
      <c r="CW61" s="212">
        <f t="shared" ca="1" si="60"/>
        <v>0</v>
      </c>
      <c r="CX61" s="212">
        <f t="shared" ca="1" si="60"/>
        <v>0</v>
      </c>
      <c r="CY61" s="212">
        <f t="shared" ca="1" si="60"/>
        <v>0</v>
      </c>
      <c r="CZ61" s="212">
        <f t="shared" ca="1" si="60"/>
        <v>0</v>
      </c>
      <c r="DA61" s="212">
        <f t="shared" ca="1" si="60"/>
        <v>0</v>
      </c>
      <c r="DB61" s="212">
        <f t="shared" ca="1" si="60"/>
        <v>0</v>
      </c>
      <c r="DC61" s="212">
        <f t="shared" ca="1" si="60"/>
        <v>0</v>
      </c>
      <c r="DD61" s="212">
        <f t="shared" ca="1" si="60"/>
        <v>0</v>
      </c>
      <c r="DE61" s="212">
        <f t="shared" ca="1" si="60"/>
        <v>0</v>
      </c>
      <c r="DF61" s="212">
        <f t="shared" ca="1" si="60"/>
        <v>0</v>
      </c>
      <c r="DG61" s="212">
        <f t="shared" ca="1" si="60"/>
        <v>0</v>
      </c>
      <c r="DH61" s="212">
        <f t="shared" ca="1" si="60"/>
        <v>0</v>
      </c>
      <c r="DI61" s="212">
        <f t="shared" ca="1" si="60"/>
        <v>0</v>
      </c>
      <c r="DJ61" s="212">
        <f t="shared" ca="1" si="60"/>
        <v>0</v>
      </c>
      <c r="DK61" s="212">
        <f t="shared" ca="1" si="60"/>
        <v>0</v>
      </c>
      <c r="DL61" s="212">
        <f t="shared" ca="1" si="60"/>
        <v>0</v>
      </c>
      <c r="DM61" s="212">
        <f t="shared" ca="1" si="60"/>
        <v>0</v>
      </c>
      <c r="DN61" s="212">
        <f t="shared" ca="1" si="60"/>
        <v>0</v>
      </c>
      <c r="DO61" s="212">
        <f t="shared" ca="1" si="60"/>
        <v>0</v>
      </c>
      <c r="DP61" s="212">
        <f t="shared" ca="1" si="60"/>
        <v>0</v>
      </c>
      <c r="DQ61" s="212">
        <f t="shared" ca="1" si="60"/>
        <v>0</v>
      </c>
      <c r="DR61" s="212">
        <f t="shared" ca="1" si="60"/>
        <v>0</v>
      </c>
      <c r="DS61" s="212">
        <f t="shared" ca="1" si="60"/>
        <v>0</v>
      </c>
      <c r="DT61" s="212">
        <f t="shared" ca="1" si="60"/>
        <v>0</v>
      </c>
      <c r="DU61" s="212">
        <f t="shared" ca="1" si="60"/>
        <v>0</v>
      </c>
      <c r="DV61" s="212">
        <f t="shared" ca="1" si="60"/>
        <v>0</v>
      </c>
      <c r="DW61" s="212">
        <f t="shared" ca="1" si="60"/>
        <v>0</v>
      </c>
      <c r="DX61" s="212">
        <f t="shared" ca="1" si="60"/>
        <v>0</v>
      </c>
      <c r="DY61" s="212">
        <f t="shared" ca="1" si="60"/>
        <v>0</v>
      </c>
      <c r="DZ61" s="212">
        <f t="shared" ca="1" si="60"/>
        <v>0</v>
      </c>
      <c r="EA61" s="212">
        <f t="shared" ca="1" si="60"/>
        <v>0</v>
      </c>
      <c r="EB61" s="212">
        <f t="shared" ca="1" si="60"/>
        <v>0</v>
      </c>
      <c r="EC61" s="212">
        <f t="shared" ca="1" si="60"/>
        <v>0</v>
      </c>
      <c r="ED61" s="212">
        <f t="shared" ca="1" si="60"/>
        <v>0</v>
      </c>
      <c r="EE61" s="212">
        <f t="shared" ca="1" si="60"/>
        <v>0</v>
      </c>
      <c r="EF61" s="212">
        <f t="shared" ca="1" si="60"/>
        <v>0</v>
      </c>
      <c r="EG61" s="212">
        <f t="shared" ref="EG61:GQ61" ca="1" si="61">EG59*$C$29</f>
        <v>0</v>
      </c>
      <c r="EH61" s="212">
        <f t="shared" ca="1" si="61"/>
        <v>0</v>
      </c>
      <c r="EI61" s="212">
        <f t="shared" ca="1" si="61"/>
        <v>0</v>
      </c>
      <c r="EJ61" s="212">
        <f t="shared" ca="1" si="61"/>
        <v>0</v>
      </c>
      <c r="EK61" s="212">
        <f t="shared" ca="1" si="61"/>
        <v>0</v>
      </c>
      <c r="EL61" s="212">
        <f t="shared" ca="1" si="61"/>
        <v>0</v>
      </c>
      <c r="EM61" s="212">
        <f t="shared" ca="1" si="61"/>
        <v>0</v>
      </c>
      <c r="EN61" s="212">
        <f t="shared" ca="1" si="61"/>
        <v>0</v>
      </c>
      <c r="EO61" s="212">
        <f t="shared" ca="1" si="61"/>
        <v>0</v>
      </c>
      <c r="EP61" s="212">
        <f t="shared" ca="1" si="61"/>
        <v>0</v>
      </c>
      <c r="EQ61" s="212">
        <f t="shared" ca="1" si="61"/>
        <v>0</v>
      </c>
      <c r="ER61" s="212">
        <f t="shared" ca="1" si="61"/>
        <v>0</v>
      </c>
      <c r="ES61" s="212">
        <f t="shared" ca="1" si="61"/>
        <v>0</v>
      </c>
      <c r="ET61" s="212">
        <f t="shared" ca="1" si="61"/>
        <v>0</v>
      </c>
      <c r="EU61" s="212">
        <f t="shared" ca="1" si="61"/>
        <v>0</v>
      </c>
      <c r="EV61" s="212">
        <f t="shared" ca="1" si="61"/>
        <v>0</v>
      </c>
      <c r="EW61" s="212">
        <f t="shared" ca="1" si="61"/>
        <v>0</v>
      </c>
      <c r="EX61" s="212">
        <f t="shared" ca="1" si="61"/>
        <v>0</v>
      </c>
      <c r="EY61" s="212">
        <f t="shared" ca="1" si="61"/>
        <v>0</v>
      </c>
      <c r="EZ61" s="212">
        <f t="shared" ca="1" si="61"/>
        <v>0</v>
      </c>
      <c r="FA61" s="212">
        <f t="shared" ca="1" si="61"/>
        <v>0</v>
      </c>
      <c r="FB61" s="212">
        <f t="shared" ca="1" si="61"/>
        <v>0</v>
      </c>
      <c r="FC61" s="212">
        <f t="shared" ca="1" si="61"/>
        <v>0</v>
      </c>
      <c r="FD61" s="212">
        <f t="shared" ca="1" si="61"/>
        <v>0</v>
      </c>
      <c r="FE61" s="212">
        <f t="shared" ca="1" si="61"/>
        <v>0</v>
      </c>
      <c r="FF61" s="212">
        <f t="shared" ca="1" si="61"/>
        <v>0</v>
      </c>
      <c r="FG61" s="212">
        <f t="shared" ca="1" si="61"/>
        <v>0</v>
      </c>
      <c r="FH61" s="212">
        <f t="shared" ca="1" si="61"/>
        <v>0</v>
      </c>
      <c r="FI61" s="212">
        <f t="shared" ca="1" si="61"/>
        <v>0</v>
      </c>
      <c r="FJ61" s="212">
        <f t="shared" ca="1" si="61"/>
        <v>0</v>
      </c>
      <c r="FK61" s="212">
        <f t="shared" ca="1" si="61"/>
        <v>0</v>
      </c>
      <c r="FL61" s="212">
        <f t="shared" ca="1" si="61"/>
        <v>0</v>
      </c>
      <c r="FM61" s="212">
        <f t="shared" ca="1" si="61"/>
        <v>0</v>
      </c>
      <c r="FN61" s="212">
        <f t="shared" ca="1" si="61"/>
        <v>0</v>
      </c>
      <c r="FO61" s="212">
        <f t="shared" ca="1" si="61"/>
        <v>0</v>
      </c>
      <c r="FP61" s="212">
        <f t="shared" ca="1" si="61"/>
        <v>0</v>
      </c>
      <c r="FQ61" s="212">
        <f t="shared" ca="1" si="61"/>
        <v>0</v>
      </c>
      <c r="FR61" s="212">
        <f t="shared" ca="1" si="61"/>
        <v>0</v>
      </c>
      <c r="FS61" s="212">
        <f t="shared" ca="1" si="61"/>
        <v>0</v>
      </c>
      <c r="FT61" s="212">
        <f t="shared" ca="1" si="61"/>
        <v>0</v>
      </c>
      <c r="FU61" s="212">
        <f t="shared" ca="1" si="61"/>
        <v>0</v>
      </c>
      <c r="FV61" s="212">
        <f t="shared" ca="1" si="61"/>
        <v>0</v>
      </c>
      <c r="FW61" s="212">
        <f t="shared" ca="1" si="61"/>
        <v>0</v>
      </c>
      <c r="FX61" s="212">
        <f t="shared" ca="1" si="61"/>
        <v>0</v>
      </c>
      <c r="FY61" s="212">
        <f t="shared" ca="1" si="61"/>
        <v>0</v>
      </c>
      <c r="FZ61" s="212">
        <f t="shared" ca="1" si="61"/>
        <v>0</v>
      </c>
      <c r="GA61" s="212">
        <f t="shared" ca="1" si="61"/>
        <v>0</v>
      </c>
      <c r="GB61" s="212">
        <f t="shared" ca="1" si="61"/>
        <v>0</v>
      </c>
      <c r="GC61" s="212">
        <f t="shared" ca="1" si="61"/>
        <v>0</v>
      </c>
      <c r="GD61" s="212">
        <f t="shared" ca="1" si="61"/>
        <v>0</v>
      </c>
      <c r="GE61" s="212">
        <f t="shared" ca="1" si="61"/>
        <v>0</v>
      </c>
      <c r="GF61" s="212">
        <f t="shared" ca="1" si="61"/>
        <v>0</v>
      </c>
      <c r="GG61" s="212">
        <f t="shared" ca="1" si="61"/>
        <v>0</v>
      </c>
      <c r="GH61" s="212">
        <f t="shared" ca="1" si="61"/>
        <v>0</v>
      </c>
      <c r="GI61" s="212">
        <f t="shared" ca="1" si="61"/>
        <v>0</v>
      </c>
      <c r="GJ61" s="212">
        <f t="shared" ca="1" si="61"/>
        <v>0</v>
      </c>
      <c r="GK61" s="212">
        <f t="shared" ca="1" si="61"/>
        <v>0</v>
      </c>
      <c r="GL61" s="212">
        <f t="shared" ca="1" si="61"/>
        <v>0</v>
      </c>
      <c r="GM61" s="212">
        <f t="shared" ca="1" si="61"/>
        <v>0</v>
      </c>
      <c r="GN61" s="212">
        <f t="shared" ca="1" si="61"/>
        <v>0</v>
      </c>
      <c r="GO61" s="212">
        <f t="shared" ca="1" si="61"/>
        <v>0</v>
      </c>
      <c r="GP61" s="212">
        <f t="shared" ca="1" si="61"/>
        <v>0</v>
      </c>
      <c r="GQ61" s="212">
        <f t="shared" ca="1" si="61"/>
        <v>0</v>
      </c>
      <c r="GR61" s="212">
        <f t="shared" ca="1" si="46"/>
        <v>0</v>
      </c>
      <c r="GS61" s="209"/>
    </row>
    <row r="62" spans="1:201" s="133" customFormat="1" x14ac:dyDescent="0.7">
      <c r="A62" s="211" t="s">
        <v>274</v>
      </c>
      <c r="B62" s="169" t="s">
        <v>275</v>
      </c>
      <c r="C62" s="170">
        <f ca="1">GR$9-G$42-G$50-$G59-$G62</f>
        <v>0</v>
      </c>
      <c r="D62" s="171"/>
      <c r="E62" s="169"/>
      <c r="F62" s="169"/>
      <c r="G62" s="170">
        <f ca="1">SUM(I62:GQ62)</f>
        <v>0</v>
      </c>
      <c r="H62" s="209"/>
      <c r="I62" s="209">
        <f t="shared" ref="I62:BT62" ca="1" si="62">I9-I42-I50-I59</f>
        <v>0</v>
      </c>
      <c r="J62" s="209">
        <f t="shared" ca="1" si="62"/>
        <v>0</v>
      </c>
      <c r="K62" s="209">
        <f t="shared" ca="1" si="62"/>
        <v>0</v>
      </c>
      <c r="L62" s="209">
        <f t="shared" ca="1" si="62"/>
        <v>0</v>
      </c>
      <c r="M62" s="209">
        <f t="shared" ca="1" si="62"/>
        <v>0</v>
      </c>
      <c r="N62" s="209">
        <f t="shared" ca="1" si="62"/>
        <v>0</v>
      </c>
      <c r="O62" s="209">
        <f t="shared" ca="1" si="62"/>
        <v>0</v>
      </c>
      <c r="P62" s="209">
        <f t="shared" ca="1" si="62"/>
        <v>0</v>
      </c>
      <c r="Q62" s="209">
        <f t="shared" ca="1" si="62"/>
        <v>0</v>
      </c>
      <c r="R62" s="209">
        <f t="shared" ca="1" si="62"/>
        <v>0</v>
      </c>
      <c r="S62" s="209">
        <f t="shared" ca="1" si="62"/>
        <v>0</v>
      </c>
      <c r="T62" s="209">
        <f t="shared" ca="1" si="62"/>
        <v>0</v>
      </c>
      <c r="U62" s="209">
        <f t="shared" ca="1" si="62"/>
        <v>0</v>
      </c>
      <c r="V62" s="209">
        <f t="shared" ca="1" si="62"/>
        <v>0</v>
      </c>
      <c r="W62" s="209">
        <f t="shared" ca="1" si="62"/>
        <v>0</v>
      </c>
      <c r="X62" s="209">
        <f t="shared" ca="1" si="62"/>
        <v>0</v>
      </c>
      <c r="Y62" s="209">
        <f t="shared" ca="1" si="62"/>
        <v>0</v>
      </c>
      <c r="Z62" s="209">
        <f t="shared" ca="1" si="62"/>
        <v>0</v>
      </c>
      <c r="AA62" s="209">
        <f t="shared" ca="1" si="62"/>
        <v>0</v>
      </c>
      <c r="AB62" s="209">
        <f t="shared" ca="1" si="62"/>
        <v>0</v>
      </c>
      <c r="AC62" s="209">
        <f t="shared" ca="1" si="62"/>
        <v>0</v>
      </c>
      <c r="AD62" s="209">
        <f t="shared" ca="1" si="62"/>
        <v>0</v>
      </c>
      <c r="AE62" s="209">
        <f t="shared" ca="1" si="62"/>
        <v>0</v>
      </c>
      <c r="AF62" s="209">
        <f t="shared" ca="1" si="62"/>
        <v>0</v>
      </c>
      <c r="AG62" s="209">
        <f t="shared" ca="1" si="62"/>
        <v>0</v>
      </c>
      <c r="AH62" s="209">
        <f t="shared" ca="1" si="62"/>
        <v>0</v>
      </c>
      <c r="AI62" s="209">
        <f t="shared" ca="1" si="62"/>
        <v>0</v>
      </c>
      <c r="AJ62" s="209">
        <f t="shared" ca="1" si="62"/>
        <v>0</v>
      </c>
      <c r="AK62" s="209">
        <f t="shared" ca="1" si="62"/>
        <v>0</v>
      </c>
      <c r="AL62" s="209">
        <f t="shared" ca="1" si="62"/>
        <v>0</v>
      </c>
      <c r="AM62" s="209">
        <f t="shared" ca="1" si="62"/>
        <v>0</v>
      </c>
      <c r="AN62" s="209">
        <f t="shared" ca="1" si="62"/>
        <v>0</v>
      </c>
      <c r="AO62" s="209">
        <f t="shared" ca="1" si="62"/>
        <v>0</v>
      </c>
      <c r="AP62" s="209">
        <f t="shared" ca="1" si="62"/>
        <v>0</v>
      </c>
      <c r="AQ62" s="209">
        <f t="shared" ca="1" si="62"/>
        <v>0</v>
      </c>
      <c r="AR62" s="209">
        <f t="shared" ca="1" si="62"/>
        <v>0</v>
      </c>
      <c r="AS62" s="209">
        <f t="shared" ca="1" si="62"/>
        <v>0</v>
      </c>
      <c r="AT62" s="209">
        <f t="shared" ca="1" si="62"/>
        <v>0</v>
      </c>
      <c r="AU62" s="209">
        <f t="shared" ca="1" si="62"/>
        <v>0</v>
      </c>
      <c r="AV62" s="209">
        <f t="shared" ca="1" si="62"/>
        <v>0</v>
      </c>
      <c r="AW62" s="209">
        <f t="shared" ca="1" si="62"/>
        <v>0</v>
      </c>
      <c r="AX62" s="209">
        <f t="shared" ca="1" si="62"/>
        <v>0</v>
      </c>
      <c r="AY62" s="209">
        <f t="shared" ca="1" si="62"/>
        <v>0</v>
      </c>
      <c r="AZ62" s="209">
        <f t="shared" ca="1" si="62"/>
        <v>0</v>
      </c>
      <c r="BA62" s="209">
        <f t="shared" ca="1" si="62"/>
        <v>0</v>
      </c>
      <c r="BB62" s="209">
        <f t="shared" ca="1" si="62"/>
        <v>0</v>
      </c>
      <c r="BC62" s="209">
        <f t="shared" ca="1" si="62"/>
        <v>0</v>
      </c>
      <c r="BD62" s="209">
        <f t="shared" ca="1" si="62"/>
        <v>0</v>
      </c>
      <c r="BE62" s="209">
        <f t="shared" ca="1" si="62"/>
        <v>0</v>
      </c>
      <c r="BF62" s="209">
        <f t="shared" ca="1" si="62"/>
        <v>0</v>
      </c>
      <c r="BG62" s="209">
        <f t="shared" ca="1" si="62"/>
        <v>0</v>
      </c>
      <c r="BH62" s="209">
        <f t="shared" ca="1" si="62"/>
        <v>0</v>
      </c>
      <c r="BI62" s="209">
        <f t="shared" ca="1" si="62"/>
        <v>0</v>
      </c>
      <c r="BJ62" s="209">
        <f t="shared" ca="1" si="62"/>
        <v>0</v>
      </c>
      <c r="BK62" s="209">
        <f t="shared" ca="1" si="62"/>
        <v>0</v>
      </c>
      <c r="BL62" s="209">
        <f t="shared" ca="1" si="62"/>
        <v>0</v>
      </c>
      <c r="BM62" s="209">
        <f t="shared" ca="1" si="62"/>
        <v>0</v>
      </c>
      <c r="BN62" s="209">
        <f t="shared" ca="1" si="62"/>
        <v>0</v>
      </c>
      <c r="BO62" s="209">
        <f t="shared" ca="1" si="62"/>
        <v>0</v>
      </c>
      <c r="BP62" s="209">
        <f t="shared" ca="1" si="62"/>
        <v>0</v>
      </c>
      <c r="BQ62" s="209">
        <f t="shared" ca="1" si="62"/>
        <v>0</v>
      </c>
      <c r="BR62" s="209">
        <f t="shared" ca="1" si="62"/>
        <v>0</v>
      </c>
      <c r="BS62" s="209">
        <f t="shared" ca="1" si="62"/>
        <v>0</v>
      </c>
      <c r="BT62" s="209">
        <f t="shared" ca="1" si="62"/>
        <v>0</v>
      </c>
      <c r="BU62" s="209">
        <f t="shared" ref="BU62:EF62" ca="1" si="63">BU9-BU42-BU50-BU59</f>
        <v>0</v>
      </c>
      <c r="BV62" s="209">
        <f t="shared" ca="1" si="63"/>
        <v>0</v>
      </c>
      <c r="BW62" s="209">
        <f t="shared" ca="1" si="63"/>
        <v>0</v>
      </c>
      <c r="BX62" s="209">
        <f t="shared" ca="1" si="63"/>
        <v>0</v>
      </c>
      <c r="BY62" s="209">
        <f t="shared" ca="1" si="63"/>
        <v>0</v>
      </c>
      <c r="BZ62" s="209">
        <f t="shared" ca="1" si="63"/>
        <v>0</v>
      </c>
      <c r="CA62" s="209">
        <f t="shared" ca="1" si="63"/>
        <v>0</v>
      </c>
      <c r="CB62" s="209">
        <f t="shared" ca="1" si="63"/>
        <v>0</v>
      </c>
      <c r="CC62" s="209">
        <f t="shared" ca="1" si="63"/>
        <v>0</v>
      </c>
      <c r="CD62" s="209">
        <f t="shared" ca="1" si="63"/>
        <v>0</v>
      </c>
      <c r="CE62" s="209">
        <f t="shared" ca="1" si="63"/>
        <v>0</v>
      </c>
      <c r="CF62" s="209">
        <f t="shared" ca="1" si="63"/>
        <v>0</v>
      </c>
      <c r="CG62" s="209">
        <f t="shared" ca="1" si="63"/>
        <v>0</v>
      </c>
      <c r="CH62" s="209">
        <f t="shared" ca="1" si="63"/>
        <v>0</v>
      </c>
      <c r="CI62" s="209">
        <f t="shared" ca="1" si="63"/>
        <v>0</v>
      </c>
      <c r="CJ62" s="209">
        <f t="shared" ca="1" si="63"/>
        <v>0</v>
      </c>
      <c r="CK62" s="209">
        <f t="shared" ca="1" si="63"/>
        <v>0</v>
      </c>
      <c r="CL62" s="209">
        <f t="shared" ca="1" si="63"/>
        <v>0</v>
      </c>
      <c r="CM62" s="209">
        <f t="shared" ca="1" si="63"/>
        <v>0</v>
      </c>
      <c r="CN62" s="209">
        <f t="shared" ca="1" si="63"/>
        <v>0</v>
      </c>
      <c r="CO62" s="209">
        <f t="shared" ca="1" si="63"/>
        <v>0</v>
      </c>
      <c r="CP62" s="209">
        <f t="shared" ca="1" si="63"/>
        <v>0</v>
      </c>
      <c r="CQ62" s="209">
        <f t="shared" ca="1" si="63"/>
        <v>0</v>
      </c>
      <c r="CR62" s="209">
        <f t="shared" ca="1" si="63"/>
        <v>0</v>
      </c>
      <c r="CS62" s="209">
        <f t="shared" ca="1" si="63"/>
        <v>0</v>
      </c>
      <c r="CT62" s="209">
        <f t="shared" ca="1" si="63"/>
        <v>0</v>
      </c>
      <c r="CU62" s="209">
        <f t="shared" ca="1" si="63"/>
        <v>0</v>
      </c>
      <c r="CV62" s="209">
        <f t="shared" ca="1" si="63"/>
        <v>0</v>
      </c>
      <c r="CW62" s="209">
        <f t="shared" ca="1" si="63"/>
        <v>0</v>
      </c>
      <c r="CX62" s="209">
        <f t="shared" ca="1" si="63"/>
        <v>0</v>
      </c>
      <c r="CY62" s="209">
        <f t="shared" ca="1" si="63"/>
        <v>0</v>
      </c>
      <c r="CZ62" s="209">
        <f t="shared" ca="1" si="63"/>
        <v>0</v>
      </c>
      <c r="DA62" s="209">
        <f t="shared" ca="1" si="63"/>
        <v>0</v>
      </c>
      <c r="DB62" s="209">
        <f t="shared" ca="1" si="63"/>
        <v>0</v>
      </c>
      <c r="DC62" s="209">
        <f t="shared" ca="1" si="63"/>
        <v>0</v>
      </c>
      <c r="DD62" s="209">
        <f t="shared" ca="1" si="63"/>
        <v>0</v>
      </c>
      <c r="DE62" s="209">
        <f t="shared" ca="1" si="63"/>
        <v>0</v>
      </c>
      <c r="DF62" s="209">
        <f t="shared" ca="1" si="63"/>
        <v>0</v>
      </c>
      <c r="DG62" s="209">
        <f t="shared" ca="1" si="63"/>
        <v>0</v>
      </c>
      <c r="DH62" s="209">
        <f t="shared" ca="1" si="63"/>
        <v>0</v>
      </c>
      <c r="DI62" s="209">
        <f t="shared" ca="1" si="63"/>
        <v>0</v>
      </c>
      <c r="DJ62" s="209">
        <f t="shared" ca="1" si="63"/>
        <v>0</v>
      </c>
      <c r="DK62" s="209">
        <f t="shared" ca="1" si="63"/>
        <v>0</v>
      </c>
      <c r="DL62" s="209">
        <f t="shared" ca="1" si="63"/>
        <v>0</v>
      </c>
      <c r="DM62" s="209">
        <f t="shared" ca="1" si="63"/>
        <v>0</v>
      </c>
      <c r="DN62" s="209">
        <f t="shared" ca="1" si="63"/>
        <v>0</v>
      </c>
      <c r="DO62" s="209">
        <f t="shared" ca="1" si="63"/>
        <v>0</v>
      </c>
      <c r="DP62" s="209">
        <f t="shared" ca="1" si="63"/>
        <v>0</v>
      </c>
      <c r="DQ62" s="209">
        <f t="shared" ca="1" si="63"/>
        <v>0</v>
      </c>
      <c r="DR62" s="209">
        <f t="shared" ca="1" si="63"/>
        <v>0</v>
      </c>
      <c r="DS62" s="209">
        <f t="shared" ca="1" si="63"/>
        <v>0</v>
      </c>
      <c r="DT62" s="209">
        <f t="shared" ca="1" si="63"/>
        <v>0</v>
      </c>
      <c r="DU62" s="209">
        <f t="shared" ca="1" si="63"/>
        <v>0</v>
      </c>
      <c r="DV62" s="209">
        <f t="shared" ca="1" si="63"/>
        <v>0</v>
      </c>
      <c r="DW62" s="209">
        <f t="shared" ca="1" si="63"/>
        <v>0</v>
      </c>
      <c r="DX62" s="209">
        <f t="shared" ca="1" si="63"/>
        <v>0</v>
      </c>
      <c r="DY62" s="209">
        <f t="shared" ca="1" si="63"/>
        <v>0</v>
      </c>
      <c r="DZ62" s="209">
        <f t="shared" ca="1" si="63"/>
        <v>0</v>
      </c>
      <c r="EA62" s="209">
        <f t="shared" ca="1" si="63"/>
        <v>0</v>
      </c>
      <c r="EB62" s="209">
        <f t="shared" ca="1" si="63"/>
        <v>0</v>
      </c>
      <c r="EC62" s="209">
        <f t="shared" ca="1" si="63"/>
        <v>0</v>
      </c>
      <c r="ED62" s="209">
        <f t="shared" ca="1" si="63"/>
        <v>0</v>
      </c>
      <c r="EE62" s="209">
        <f t="shared" ca="1" si="63"/>
        <v>0</v>
      </c>
      <c r="EF62" s="209">
        <f t="shared" ca="1" si="63"/>
        <v>0</v>
      </c>
      <c r="EG62" s="209">
        <f t="shared" ref="EG62:GQ62" ca="1" si="64">EG9-EG42-EG50-EG59</f>
        <v>0</v>
      </c>
      <c r="EH62" s="209">
        <f t="shared" ca="1" si="64"/>
        <v>0</v>
      </c>
      <c r="EI62" s="209">
        <f t="shared" ca="1" si="64"/>
        <v>0</v>
      </c>
      <c r="EJ62" s="209">
        <f t="shared" ca="1" si="64"/>
        <v>0</v>
      </c>
      <c r="EK62" s="209">
        <f t="shared" ca="1" si="64"/>
        <v>0</v>
      </c>
      <c r="EL62" s="209">
        <f t="shared" ca="1" si="64"/>
        <v>0</v>
      </c>
      <c r="EM62" s="209">
        <f t="shared" ca="1" si="64"/>
        <v>0</v>
      </c>
      <c r="EN62" s="209">
        <f t="shared" ca="1" si="64"/>
        <v>0</v>
      </c>
      <c r="EO62" s="209">
        <f t="shared" ca="1" si="64"/>
        <v>0</v>
      </c>
      <c r="EP62" s="209">
        <f t="shared" ca="1" si="64"/>
        <v>0</v>
      </c>
      <c r="EQ62" s="209">
        <f t="shared" ca="1" si="64"/>
        <v>0</v>
      </c>
      <c r="ER62" s="209">
        <f t="shared" ca="1" si="64"/>
        <v>0</v>
      </c>
      <c r="ES62" s="209">
        <f t="shared" ca="1" si="64"/>
        <v>0</v>
      </c>
      <c r="ET62" s="209">
        <f t="shared" ca="1" si="64"/>
        <v>0</v>
      </c>
      <c r="EU62" s="209">
        <f t="shared" ca="1" si="64"/>
        <v>0</v>
      </c>
      <c r="EV62" s="209">
        <f t="shared" ca="1" si="64"/>
        <v>0</v>
      </c>
      <c r="EW62" s="209">
        <f t="shared" ca="1" si="64"/>
        <v>0</v>
      </c>
      <c r="EX62" s="209">
        <f t="shared" ca="1" si="64"/>
        <v>0</v>
      </c>
      <c r="EY62" s="209">
        <f t="shared" ca="1" si="64"/>
        <v>0</v>
      </c>
      <c r="EZ62" s="209">
        <f t="shared" ca="1" si="64"/>
        <v>0</v>
      </c>
      <c r="FA62" s="209">
        <f t="shared" ca="1" si="64"/>
        <v>0</v>
      </c>
      <c r="FB62" s="209">
        <f t="shared" ca="1" si="64"/>
        <v>0</v>
      </c>
      <c r="FC62" s="209">
        <f t="shared" ca="1" si="64"/>
        <v>0</v>
      </c>
      <c r="FD62" s="209">
        <f t="shared" ca="1" si="64"/>
        <v>0</v>
      </c>
      <c r="FE62" s="209">
        <f t="shared" ca="1" si="64"/>
        <v>0</v>
      </c>
      <c r="FF62" s="209">
        <f t="shared" ca="1" si="64"/>
        <v>0</v>
      </c>
      <c r="FG62" s="209">
        <f t="shared" ca="1" si="64"/>
        <v>0</v>
      </c>
      <c r="FH62" s="209">
        <f t="shared" ca="1" si="64"/>
        <v>0</v>
      </c>
      <c r="FI62" s="209">
        <f t="shared" ca="1" si="64"/>
        <v>0</v>
      </c>
      <c r="FJ62" s="209">
        <f t="shared" ca="1" si="64"/>
        <v>0</v>
      </c>
      <c r="FK62" s="209">
        <f t="shared" ca="1" si="64"/>
        <v>0</v>
      </c>
      <c r="FL62" s="209">
        <f t="shared" ca="1" si="64"/>
        <v>0</v>
      </c>
      <c r="FM62" s="209">
        <f t="shared" ca="1" si="64"/>
        <v>0</v>
      </c>
      <c r="FN62" s="209">
        <f t="shared" ca="1" si="64"/>
        <v>0</v>
      </c>
      <c r="FO62" s="209">
        <f t="shared" ca="1" si="64"/>
        <v>0</v>
      </c>
      <c r="FP62" s="209">
        <f t="shared" ca="1" si="64"/>
        <v>0</v>
      </c>
      <c r="FQ62" s="209">
        <f t="shared" ca="1" si="64"/>
        <v>0</v>
      </c>
      <c r="FR62" s="209">
        <f t="shared" ca="1" si="64"/>
        <v>0</v>
      </c>
      <c r="FS62" s="209">
        <f t="shared" ca="1" si="64"/>
        <v>0</v>
      </c>
      <c r="FT62" s="209">
        <f t="shared" ca="1" si="64"/>
        <v>0</v>
      </c>
      <c r="FU62" s="209">
        <f t="shared" ca="1" si="64"/>
        <v>0</v>
      </c>
      <c r="FV62" s="209">
        <f t="shared" ca="1" si="64"/>
        <v>0</v>
      </c>
      <c r="FW62" s="209">
        <f t="shared" ca="1" si="64"/>
        <v>0</v>
      </c>
      <c r="FX62" s="209">
        <f t="shared" ca="1" si="64"/>
        <v>0</v>
      </c>
      <c r="FY62" s="209">
        <f t="shared" ca="1" si="64"/>
        <v>0</v>
      </c>
      <c r="FZ62" s="209">
        <f t="shared" ca="1" si="64"/>
        <v>0</v>
      </c>
      <c r="GA62" s="209">
        <f t="shared" ca="1" si="64"/>
        <v>0</v>
      </c>
      <c r="GB62" s="209">
        <f t="shared" ca="1" si="64"/>
        <v>0</v>
      </c>
      <c r="GC62" s="209">
        <f t="shared" ca="1" si="64"/>
        <v>0</v>
      </c>
      <c r="GD62" s="209">
        <f t="shared" ca="1" si="64"/>
        <v>0</v>
      </c>
      <c r="GE62" s="209">
        <f t="shared" ca="1" si="64"/>
        <v>0</v>
      </c>
      <c r="GF62" s="209">
        <f t="shared" ca="1" si="64"/>
        <v>0</v>
      </c>
      <c r="GG62" s="209">
        <f t="shared" ca="1" si="64"/>
        <v>0</v>
      </c>
      <c r="GH62" s="209">
        <f t="shared" ca="1" si="64"/>
        <v>0</v>
      </c>
      <c r="GI62" s="209">
        <f t="shared" ca="1" si="64"/>
        <v>0</v>
      </c>
      <c r="GJ62" s="209">
        <f t="shared" ca="1" si="64"/>
        <v>0</v>
      </c>
      <c r="GK62" s="209">
        <f t="shared" ca="1" si="64"/>
        <v>0</v>
      </c>
      <c r="GL62" s="209">
        <f t="shared" ca="1" si="64"/>
        <v>0</v>
      </c>
      <c r="GM62" s="209">
        <f t="shared" ca="1" si="64"/>
        <v>0</v>
      </c>
      <c r="GN62" s="209">
        <f t="shared" ca="1" si="64"/>
        <v>0</v>
      </c>
      <c r="GO62" s="209">
        <f t="shared" ca="1" si="64"/>
        <v>0</v>
      </c>
      <c r="GP62" s="209">
        <f t="shared" ca="1" si="64"/>
        <v>0</v>
      </c>
      <c r="GQ62" s="209">
        <f t="shared" ca="1" si="64"/>
        <v>0</v>
      </c>
      <c r="GR62" s="209">
        <f t="shared" ca="1" si="46"/>
        <v>0</v>
      </c>
      <c r="GS62" s="209"/>
    </row>
    <row r="63" spans="1:201" s="133" customFormat="1" x14ac:dyDescent="0.7">
      <c r="A63" s="211"/>
      <c r="B63" s="169" t="s">
        <v>277</v>
      </c>
      <c r="C63" s="216">
        <f ca="1">XIRR(J63:GQ63,J$5:GQ$5,0.1)</f>
        <v>2.9802322387695314E-9</v>
      </c>
      <c r="D63" s="171"/>
      <c r="E63" s="169"/>
      <c r="F63" s="169"/>
      <c r="G63" s="170">
        <f ca="1">SUM(L63:GQ63)</f>
        <v>649036516.06356549</v>
      </c>
      <c r="H63" s="209"/>
      <c r="I63" s="209">
        <f ca="1">-I$18+I$43+I$51+I60</f>
        <v>-43347451</v>
      </c>
      <c r="J63" s="209">
        <f t="shared" ref="J63:BU63" ca="1" si="65">-J$18+J$43+J$51+J60</f>
        <v>0</v>
      </c>
      <c r="K63" s="209">
        <f t="shared" ca="1" si="65"/>
        <v>0</v>
      </c>
      <c r="L63" s="209">
        <f t="shared" ca="1" si="65"/>
        <v>-45186561</v>
      </c>
      <c r="M63" s="209">
        <f t="shared" ca="1" si="65"/>
        <v>-49225235.270628005</v>
      </c>
      <c r="N63" s="209">
        <f t="shared" ca="1" si="65"/>
        <v>0</v>
      </c>
      <c r="O63" s="209">
        <f t="shared" ca="1" si="65"/>
        <v>-84968513.292825699</v>
      </c>
      <c r="P63" s="209">
        <f t="shared" ca="1" si="65"/>
        <v>2503659.018536143</v>
      </c>
      <c r="Q63" s="209">
        <f t="shared" ca="1" si="65"/>
        <v>-76305212.471462086</v>
      </c>
      <c r="R63" s="209">
        <f t="shared" ca="1" si="65"/>
        <v>-126243909.67392081</v>
      </c>
      <c r="S63" s="209">
        <f t="shared" ca="1" si="65"/>
        <v>6840108.8226193087</v>
      </c>
      <c r="T63" s="209">
        <f t="shared" ca="1" si="65"/>
        <v>0</v>
      </c>
      <c r="U63" s="209">
        <f t="shared" ca="1" si="65"/>
        <v>-53204081.805390596</v>
      </c>
      <c r="V63" s="209">
        <f t="shared" ca="1" si="65"/>
        <v>-10628667.245385351</v>
      </c>
      <c r="W63" s="209">
        <f t="shared" ca="1" si="65"/>
        <v>-55125851.606227249</v>
      </c>
      <c r="X63" s="209">
        <f t="shared" ca="1" si="65"/>
        <v>0</v>
      </c>
      <c r="Y63" s="209">
        <f t="shared" ca="1" si="65"/>
        <v>11691773.617201325</v>
      </c>
      <c r="Z63" s="209">
        <f t="shared" ca="1" si="65"/>
        <v>0</v>
      </c>
      <c r="AA63" s="209">
        <f t="shared" ca="1" si="65"/>
        <v>-41157452.022926398</v>
      </c>
      <c r="AB63" s="209">
        <f t="shared" ca="1" si="65"/>
        <v>12362670.730824038</v>
      </c>
      <c r="AC63" s="209">
        <f t="shared" ca="1" si="65"/>
        <v>-138923827.96592939</v>
      </c>
      <c r="AD63" s="209">
        <f t="shared" ca="1" si="65"/>
        <v>0</v>
      </c>
      <c r="AE63" s="209">
        <f t="shared" ca="1" si="65"/>
        <v>-57051489.493732423</v>
      </c>
      <c r="AF63" s="209">
        <f t="shared" ca="1" si="65"/>
        <v>0</v>
      </c>
      <c r="AG63" s="209">
        <f t="shared" ca="1" si="65"/>
        <v>-39335516</v>
      </c>
      <c r="AH63" s="209">
        <f t="shared" ca="1" si="65"/>
        <v>-23056031.695450664</v>
      </c>
      <c r="AI63" s="209">
        <f t="shared" ca="1" si="65"/>
        <v>-36638887.456497505</v>
      </c>
      <c r="AJ63" s="209">
        <f t="shared" ca="1" si="65"/>
        <v>0</v>
      </c>
      <c r="AK63" s="209">
        <f t="shared" ca="1" si="65"/>
        <v>-65957846.458316229</v>
      </c>
      <c r="AL63" s="209">
        <f t="shared" ca="1" si="65"/>
        <v>0</v>
      </c>
      <c r="AM63" s="209">
        <f t="shared" ca="1" si="65"/>
        <v>0</v>
      </c>
      <c r="AN63" s="209">
        <f t="shared" ca="1" si="65"/>
        <v>21881977.69428904</v>
      </c>
      <c r="AO63" s="209">
        <f t="shared" ca="1" si="65"/>
        <v>0</v>
      </c>
      <c r="AP63" s="209">
        <f t="shared" ca="1" si="65"/>
        <v>0</v>
      </c>
      <c r="AQ63" s="209">
        <f t="shared" ca="1" si="65"/>
        <v>21450710.554289043</v>
      </c>
      <c r="AR63" s="209">
        <f t="shared" ca="1" si="65"/>
        <v>0</v>
      </c>
      <c r="AS63" s="209">
        <f t="shared" ca="1" si="65"/>
        <v>0</v>
      </c>
      <c r="AT63" s="209">
        <f t="shared" ca="1" si="65"/>
        <v>22014064.423046514</v>
      </c>
      <c r="AU63" s="209">
        <f t="shared" ca="1" si="65"/>
        <v>0</v>
      </c>
      <c r="AV63" s="209">
        <f t="shared" ca="1" si="65"/>
        <v>0</v>
      </c>
      <c r="AW63" s="209">
        <f t="shared" ca="1" si="65"/>
        <v>22126103.35233584</v>
      </c>
      <c r="AX63" s="209">
        <f t="shared" ca="1" si="65"/>
        <v>0</v>
      </c>
      <c r="AY63" s="209">
        <f t="shared" ca="1" si="65"/>
        <v>0</v>
      </c>
      <c r="AZ63" s="209">
        <f t="shared" ca="1" si="65"/>
        <v>21387943.381980497</v>
      </c>
      <c r="BA63" s="209">
        <f t="shared" ca="1" si="65"/>
        <v>0</v>
      </c>
      <c r="BB63" s="209">
        <f t="shared" ca="1" si="65"/>
        <v>0</v>
      </c>
      <c r="BC63" s="209">
        <f t="shared" ca="1" si="65"/>
        <v>19846469.778479744</v>
      </c>
      <c r="BD63" s="209">
        <f t="shared" ca="1" si="65"/>
        <v>0</v>
      </c>
      <c r="BE63" s="209">
        <f t="shared" ca="1" si="65"/>
        <v>0</v>
      </c>
      <c r="BF63" s="209">
        <f t="shared" ca="1" si="65"/>
        <v>20223018.845640469</v>
      </c>
      <c r="BG63" s="209">
        <f t="shared" ca="1" si="65"/>
        <v>0</v>
      </c>
      <c r="BH63" s="209">
        <f t="shared" ca="1" si="65"/>
        <v>0</v>
      </c>
      <c r="BI63" s="209">
        <f t="shared" ca="1" si="65"/>
        <v>20590904.700846698</v>
      </c>
      <c r="BJ63" s="209">
        <f t="shared" ca="1" si="65"/>
        <v>0</v>
      </c>
      <c r="BK63" s="209">
        <f t="shared" ca="1" si="65"/>
        <v>0</v>
      </c>
      <c r="BL63" s="209">
        <f t="shared" ca="1" si="65"/>
        <v>20503408.210797049</v>
      </c>
      <c r="BM63" s="209">
        <f t="shared" ca="1" si="65"/>
        <v>0</v>
      </c>
      <c r="BN63" s="209">
        <f t="shared" ca="1" si="65"/>
        <v>0</v>
      </c>
      <c r="BO63" s="209">
        <f t="shared" ca="1" si="65"/>
        <v>20747857.387241945</v>
      </c>
      <c r="BP63" s="209">
        <f t="shared" ca="1" si="65"/>
        <v>0</v>
      </c>
      <c r="BQ63" s="209">
        <f t="shared" ca="1" si="65"/>
        <v>0</v>
      </c>
      <c r="BR63" s="209">
        <f t="shared" ca="1" si="65"/>
        <v>21230277.443659049</v>
      </c>
      <c r="BS63" s="209">
        <f t="shared" ca="1" si="65"/>
        <v>0</v>
      </c>
      <c r="BT63" s="209">
        <f t="shared" ca="1" si="65"/>
        <v>0</v>
      </c>
      <c r="BU63" s="209">
        <f t="shared" ca="1" si="65"/>
        <v>22049538.315158159</v>
      </c>
      <c r="BV63" s="209">
        <f t="shared" ref="BV63:EG63" ca="1" si="66">-BV$18+BV$43+BV$51+BV60</f>
        <v>0</v>
      </c>
      <c r="BW63" s="209">
        <f t="shared" ca="1" si="66"/>
        <v>0</v>
      </c>
      <c r="BX63" s="209">
        <f t="shared" ca="1" si="66"/>
        <v>21364754.165453721</v>
      </c>
      <c r="BY63" s="209">
        <f t="shared" ca="1" si="66"/>
        <v>0</v>
      </c>
      <c r="BZ63" s="209">
        <f t="shared" ca="1" si="66"/>
        <v>0</v>
      </c>
      <c r="CA63" s="209">
        <f t="shared" ca="1" si="66"/>
        <v>21053167.737700023</v>
      </c>
      <c r="CB63" s="209">
        <f t="shared" ca="1" si="66"/>
        <v>0</v>
      </c>
      <c r="CC63" s="209">
        <f t="shared" ca="1" si="66"/>
        <v>0</v>
      </c>
      <c r="CD63" s="209">
        <f t="shared" ca="1" si="66"/>
        <v>20995489.774357654</v>
      </c>
      <c r="CE63" s="209">
        <f t="shared" ca="1" si="66"/>
        <v>0</v>
      </c>
      <c r="CF63" s="209">
        <f t="shared" ca="1" si="66"/>
        <v>0</v>
      </c>
      <c r="CG63" s="209">
        <f t="shared" ca="1" si="66"/>
        <v>21861635.123234216</v>
      </c>
      <c r="CH63" s="209">
        <f t="shared" ca="1" si="66"/>
        <v>0</v>
      </c>
      <c r="CI63" s="209">
        <f t="shared" ca="1" si="66"/>
        <v>0</v>
      </c>
      <c r="CJ63" s="209">
        <f t="shared" ca="1" si="66"/>
        <v>20955014.527605049</v>
      </c>
      <c r="CK63" s="209">
        <f t="shared" ca="1" si="66"/>
        <v>0</v>
      </c>
      <c r="CL63" s="209">
        <f t="shared" ca="1" si="66"/>
        <v>0</v>
      </c>
      <c r="CM63" s="209">
        <f t="shared" ca="1" si="66"/>
        <v>20089707.162800774</v>
      </c>
      <c r="CN63" s="209">
        <f t="shared" ca="1" si="66"/>
        <v>0</v>
      </c>
      <c r="CO63" s="209">
        <f t="shared" ca="1" si="66"/>
        <v>0</v>
      </c>
      <c r="CP63" s="209">
        <f t="shared" ca="1" si="66"/>
        <v>20296140.904303312</v>
      </c>
      <c r="CQ63" s="209">
        <f t="shared" ca="1" si="66"/>
        <v>0</v>
      </c>
      <c r="CR63" s="209">
        <f t="shared" ca="1" si="66"/>
        <v>0</v>
      </c>
      <c r="CS63" s="209">
        <f t="shared" ca="1" si="66"/>
        <v>20101252.609646037</v>
      </c>
      <c r="CT63" s="209">
        <f t="shared" ca="1" si="66"/>
        <v>0</v>
      </c>
      <c r="CU63" s="209">
        <f t="shared" ca="1" si="66"/>
        <v>0</v>
      </c>
      <c r="CV63" s="209">
        <f t="shared" ca="1" si="66"/>
        <v>20635717.616641343</v>
      </c>
      <c r="CW63" s="209">
        <f t="shared" ca="1" si="66"/>
        <v>0</v>
      </c>
      <c r="CX63" s="209">
        <f t="shared" ca="1" si="66"/>
        <v>0</v>
      </c>
      <c r="CY63" s="209">
        <f t="shared" ca="1" si="66"/>
        <v>18947281.723927677</v>
      </c>
      <c r="CZ63" s="209">
        <f t="shared" ca="1" si="66"/>
        <v>0</v>
      </c>
      <c r="DA63" s="209">
        <f t="shared" ca="1" si="66"/>
        <v>0</v>
      </c>
      <c r="DB63" s="209">
        <f t="shared" ca="1" si="66"/>
        <v>19603663.29809257</v>
      </c>
      <c r="DC63" s="209">
        <f t="shared" ca="1" si="66"/>
        <v>0</v>
      </c>
      <c r="DD63" s="209">
        <f t="shared" ca="1" si="66"/>
        <v>0</v>
      </c>
      <c r="DE63" s="209">
        <f t="shared" ca="1" si="66"/>
        <v>20272076.72219862</v>
      </c>
      <c r="DF63" s="209">
        <f t="shared" ca="1" si="66"/>
        <v>0</v>
      </c>
      <c r="DG63" s="209">
        <f t="shared" ca="1" si="66"/>
        <v>0</v>
      </c>
      <c r="DH63" s="209">
        <f t="shared" ca="1" si="66"/>
        <v>22273276.825063925</v>
      </c>
      <c r="DI63" s="209">
        <f t="shared" ca="1" si="66"/>
        <v>0</v>
      </c>
      <c r="DJ63" s="209">
        <f t="shared" ca="1" si="66"/>
        <v>0</v>
      </c>
      <c r="DK63" s="209">
        <f t="shared" ca="1" si="66"/>
        <v>19749899.528948508</v>
      </c>
      <c r="DL63" s="209">
        <f t="shared" ca="1" si="66"/>
        <v>0</v>
      </c>
      <c r="DM63" s="209">
        <f t="shared" ca="1" si="66"/>
        <v>0</v>
      </c>
      <c r="DN63" s="209">
        <f t="shared" ca="1" si="66"/>
        <v>19657641.660848346</v>
      </c>
      <c r="DO63" s="209">
        <f t="shared" ca="1" si="66"/>
        <v>0</v>
      </c>
      <c r="DP63" s="209">
        <f t="shared" ca="1" si="66"/>
        <v>0</v>
      </c>
      <c r="DQ63" s="209">
        <f t="shared" ca="1" si="66"/>
        <v>956738393.86449134</v>
      </c>
      <c r="DR63" s="209">
        <f t="shared" ca="1" si="66"/>
        <v>0</v>
      </c>
      <c r="DS63" s="209">
        <f t="shared" ca="1" si="66"/>
        <v>0</v>
      </c>
      <c r="DT63" s="209">
        <f t="shared" ca="1" si="66"/>
        <v>0</v>
      </c>
      <c r="DU63" s="209">
        <f t="shared" ca="1" si="66"/>
        <v>0</v>
      </c>
      <c r="DV63" s="209">
        <f t="shared" ca="1" si="66"/>
        <v>0</v>
      </c>
      <c r="DW63" s="209">
        <f t="shared" ca="1" si="66"/>
        <v>0</v>
      </c>
      <c r="DX63" s="209">
        <f t="shared" ca="1" si="66"/>
        <v>0</v>
      </c>
      <c r="DY63" s="209">
        <f t="shared" ca="1" si="66"/>
        <v>0</v>
      </c>
      <c r="DZ63" s="209">
        <f t="shared" ca="1" si="66"/>
        <v>0</v>
      </c>
      <c r="EA63" s="209">
        <f t="shared" ca="1" si="66"/>
        <v>0</v>
      </c>
      <c r="EB63" s="209">
        <f t="shared" ca="1" si="66"/>
        <v>0</v>
      </c>
      <c r="EC63" s="209">
        <f t="shared" ca="1" si="66"/>
        <v>0</v>
      </c>
      <c r="ED63" s="209">
        <f t="shared" ca="1" si="66"/>
        <v>0</v>
      </c>
      <c r="EE63" s="209">
        <f t="shared" ca="1" si="66"/>
        <v>0</v>
      </c>
      <c r="EF63" s="209">
        <f t="shared" ca="1" si="66"/>
        <v>0</v>
      </c>
      <c r="EG63" s="209">
        <f t="shared" ca="1" si="66"/>
        <v>0</v>
      </c>
      <c r="EH63" s="209">
        <f t="shared" ref="EH63:GR63" ca="1" si="67">-EH$18+EH$43+EH$51+EH60</f>
        <v>0</v>
      </c>
      <c r="EI63" s="209">
        <f t="shared" ca="1" si="67"/>
        <v>0</v>
      </c>
      <c r="EJ63" s="209">
        <f t="shared" ca="1" si="67"/>
        <v>0</v>
      </c>
      <c r="EK63" s="209">
        <f t="shared" ca="1" si="67"/>
        <v>0</v>
      </c>
      <c r="EL63" s="209">
        <f t="shared" ca="1" si="67"/>
        <v>0</v>
      </c>
      <c r="EM63" s="209">
        <f t="shared" ca="1" si="67"/>
        <v>0</v>
      </c>
      <c r="EN63" s="209">
        <f t="shared" ca="1" si="67"/>
        <v>0</v>
      </c>
      <c r="EO63" s="209">
        <f t="shared" ca="1" si="67"/>
        <v>0</v>
      </c>
      <c r="EP63" s="209">
        <f t="shared" ca="1" si="67"/>
        <v>0</v>
      </c>
      <c r="EQ63" s="209">
        <f t="shared" ca="1" si="67"/>
        <v>0</v>
      </c>
      <c r="ER63" s="209">
        <f t="shared" ca="1" si="67"/>
        <v>0</v>
      </c>
      <c r="ES63" s="209">
        <f t="shared" ca="1" si="67"/>
        <v>0</v>
      </c>
      <c r="ET63" s="209">
        <f t="shared" ca="1" si="67"/>
        <v>0</v>
      </c>
      <c r="EU63" s="209">
        <f t="shared" ca="1" si="67"/>
        <v>0</v>
      </c>
      <c r="EV63" s="209">
        <f t="shared" ca="1" si="67"/>
        <v>0</v>
      </c>
      <c r="EW63" s="209">
        <f t="shared" ca="1" si="67"/>
        <v>0</v>
      </c>
      <c r="EX63" s="209">
        <f t="shared" ca="1" si="67"/>
        <v>0</v>
      </c>
      <c r="EY63" s="209">
        <f t="shared" ca="1" si="67"/>
        <v>0</v>
      </c>
      <c r="EZ63" s="209">
        <f t="shared" ca="1" si="67"/>
        <v>0</v>
      </c>
      <c r="FA63" s="209">
        <f t="shared" ca="1" si="67"/>
        <v>0</v>
      </c>
      <c r="FB63" s="209">
        <f t="shared" ca="1" si="67"/>
        <v>0</v>
      </c>
      <c r="FC63" s="209">
        <f t="shared" ca="1" si="67"/>
        <v>0</v>
      </c>
      <c r="FD63" s="209">
        <f t="shared" ca="1" si="67"/>
        <v>0</v>
      </c>
      <c r="FE63" s="209">
        <f t="shared" ca="1" si="67"/>
        <v>0</v>
      </c>
      <c r="FF63" s="209">
        <f t="shared" ca="1" si="67"/>
        <v>0</v>
      </c>
      <c r="FG63" s="209">
        <f t="shared" ca="1" si="67"/>
        <v>0</v>
      </c>
      <c r="FH63" s="209">
        <f t="shared" ca="1" si="67"/>
        <v>0</v>
      </c>
      <c r="FI63" s="209">
        <f t="shared" ca="1" si="67"/>
        <v>0</v>
      </c>
      <c r="FJ63" s="209">
        <f t="shared" ca="1" si="67"/>
        <v>0</v>
      </c>
      <c r="FK63" s="209">
        <f t="shared" ca="1" si="67"/>
        <v>0</v>
      </c>
      <c r="FL63" s="209">
        <f t="shared" ca="1" si="67"/>
        <v>0</v>
      </c>
      <c r="FM63" s="209">
        <f t="shared" ca="1" si="67"/>
        <v>0</v>
      </c>
      <c r="FN63" s="209">
        <f t="shared" ca="1" si="67"/>
        <v>0</v>
      </c>
      <c r="FO63" s="209">
        <f t="shared" ca="1" si="67"/>
        <v>0</v>
      </c>
      <c r="FP63" s="209">
        <f t="shared" ca="1" si="67"/>
        <v>0</v>
      </c>
      <c r="FQ63" s="209">
        <f t="shared" ca="1" si="67"/>
        <v>0</v>
      </c>
      <c r="FR63" s="209">
        <f t="shared" ca="1" si="67"/>
        <v>0</v>
      </c>
      <c r="FS63" s="209">
        <f t="shared" ca="1" si="67"/>
        <v>0</v>
      </c>
      <c r="FT63" s="209">
        <f t="shared" ca="1" si="67"/>
        <v>0</v>
      </c>
      <c r="FU63" s="209">
        <f t="shared" ca="1" si="67"/>
        <v>0</v>
      </c>
      <c r="FV63" s="209">
        <f t="shared" ca="1" si="67"/>
        <v>0</v>
      </c>
      <c r="FW63" s="209">
        <f t="shared" ca="1" si="67"/>
        <v>0</v>
      </c>
      <c r="FX63" s="209">
        <f t="shared" ca="1" si="67"/>
        <v>0</v>
      </c>
      <c r="FY63" s="209">
        <f t="shared" ca="1" si="67"/>
        <v>0</v>
      </c>
      <c r="FZ63" s="209">
        <f t="shared" ca="1" si="67"/>
        <v>0</v>
      </c>
      <c r="GA63" s="209">
        <f t="shared" ca="1" si="67"/>
        <v>0</v>
      </c>
      <c r="GB63" s="209">
        <f t="shared" ca="1" si="67"/>
        <v>0</v>
      </c>
      <c r="GC63" s="209">
        <f t="shared" ca="1" si="67"/>
        <v>0</v>
      </c>
      <c r="GD63" s="209">
        <f t="shared" ca="1" si="67"/>
        <v>0</v>
      </c>
      <c r="GE63" s="209">
        <f t="shared" ca="1" si="67"/>
        <v>0</v>
      </c>
      <c r="GF63" s="209">
        <f t="shared" ca="1" si="67"/>
        <v>0</v>
      </c>
      <c r="GG63" s="209">
        <f t="shared" ca="1" si="67"/>
        <v>0</v>
      </c>
      <c r="GH63" s="209">
        <f t="shared" ca="1" si="67"/>
        <v>0</v>
      </c>
      <c r="GI63" s="209">
        <f t="shared" ca="1" si="67"/>
        <v>0</v>
      </c>
      <c r="GJ63" s="209">
        <f t="shared" ca="1" si="67"/>
        <v>0</v>
      </c>
      <c r="GK63" s="209">
        <f t="shared" ca="1" si="67"/>
        <v>0</v>
      </c>
      <c r="GL63" s="209">
        <f t="shared" ca="1" si="67"/>
        <v>0</v>
      </c>
      <c r="GM63" s="209">
        <f t="shared" ca="1" si="67"/>
        <v>0</v>
      </c>
      <c r="GN63" s="209">
        <f t="shared" ca="1" si="67"/>
        <v>0</v>
      </c>
      <c r="GO63" s="209">
        <f t="shared" ca="1" si="67"/>
        <v>0</v>
      </c>
      <c r="GP63" s="209">
        <f t="shared" ca="1" si="67"/>
        <v>0</v>
      </c>
      <c r="GQ63" s="209">
        <f t="shared" ca="1" si="67"/>
        <v>0</v>
      </c>
      <c r="GR63" s="209">
        <f t="shared" ca="1" si="67"/>
        <v>605689065.06356573</v>
      </c>
      <c r="GS63" s="209"/>
    </row>
    <row r="64" spans="1:201" s="133" customFormat="1" x14ac:dyDescent="0.7">
      <c r="A64" s="211"/>
      <c r="B64" s="169"/>
      <c r="C64" s="216"/>
      <c r="D64" s="171"/>
      <c r="E64" s="169"/>
      <c r="F64" s="169"/>
      <c r="G64" s="170"/>
      <c r="H64" s="209"/>
      <c r="I64" s="209"/>
      <c r="J64" s="209"/>
      <c r="K64" s="209"/>
      <c r="L64" s="209"/>
      <c r="M64" s="209"/>
      <c r="N64" s="209"/>
      <c r="O64" s="209"/>
      <c r="P64" s="209"/>
      <c r="Q64" s="209"/>
      <c r="R64" s="209"/>
      <c r="S64" s="209"/>
      <c r="T64" s="209"/>
      <c r="U64" s="209"/>
      <c r="V64" s="209"/>
      <c r="W64" s="209"/>
      <c r="X64" s="209"/>
      <c r="Y64" s="209"/>
      <c r="Z64" s="209"/>
      <c r="AA64" s="209"/>
      <c r="AB64" s="209"/>
      <c r="AC64" s="209"/>
      <c r="AD64" s="209"/>
      <c r="AE64" s="209"/>
      <c r="AF64" s="209"/>
      <c r="AG64" s="209"/>
      <c r="AH64" s="209"/>
      <c r="AI64" s="209"/>
      <c r="AJ64" s="209"/>
      <c r="AK64" s="209"/>
      <c r="AL64" s="209"/>
      <c r="AM64" s="209"/>
      <c r="AN64" s="209"/>
      <c r="AO64" s="209"/>
      <c r="AP64" s="209"/>
      <c r="AQ64" s="209"/>
      <c r="AR64" s="209"/>
      <c r="AS64" s="209"/>
      <c r="AT64" s="209"/>
      <c r="AU64" s="209"/>
      <c r="AV64" s="209"/>
      <c r="AW64" s="209"/>
      <c r="AX64" s="209"/>
      <c r="AY64" s="209"/>
      <c r="AZ64" s="209"/>
      <c r="BA64" s="209"/>
      <c r="BB64" s="209"/>
      <c r="BC64" s="209"/>
      <c r="BD64" s="209"/>
      <c r="BE64" s="209"/>
      <c r="BF64" s="209"/>
      <c r="BG64" s="209"/>
      <c r="BH64" s="209"/>
      <c r="BI64" s="209"/>
      <c r="BJ64" s="209"/>
      <c r="BK64" s="209"/>
      <c r="BL64" s="209"/>
      <c r="BM64" s="209"/>
      <c r="BN64" s="209"/>
      <c r="BO64" s="209"/>
      <c r="BP64" s="209"/>
      <c r="BQ64" s="209"/>
      <c r="BR64" s="209"/>
      <c r="BS64" s="209"/>
      <c r="BT64" s="209"/>
      <c r="BU64" s="209"/>
      <c r="BV64" s="209"/>
      <c r="BW64" s="209"/>
      <c r="BX64" s="209"/>
      <c r="BY64" s="209"/>
      <c r="BZ64" s="209"/>
      <c r="CA64" s="209"/>
      <c r="CB64" s="209"/>
      <c r="CC64" s="209"/>
      <c r="CD64" s="209"/>
      <c r="CE64" s="209"/>
      <c r="CF64" s="209"/>
      <c r="CG64" s="209"/>
      <c r="CH64" s="209"/>
      <c r="CI64" s="209"/>
      <c r="CJ64" s="209"/>
      <c r="CK64" s="209"/>
      <c r="CL64" s="209"/>
      <c r="CM64" s="209"/>
      <c r="CN64" s="209"/>
      <c r="CO64" s="209"/>
      <c r="CP64" s="209"/>
      <c r="CQ64" s="209"/>
      <c r="CR64" s="209"/>
      <c r="CS64" s="209"/>
      <c r="CT64" s="209"/>
      <c r="CU64" s="209"/>
      <c r="CV64" s="209"/>
      <c r="CW64" s="209"/>
      <c r="CX64" s="209"/>
      <c r="CY64" s="209"/>
      <c r="CZ64" s="209"/>
      <c r="DA64" s="209"/>
      <c r="DB64" s="209"/>
      <c r="DC64" s="209"/>
      <c r="DD64" s="209"/>
      <c r="DE64" s="209"/>
      <c r="DF64" s="209"/>
      <c r="DG64" s="209"/>
      <c r="DH64" s="209"/>
      <c r="DI64" s="209"/>
      <c r="DJ64" s="209"/>
      <c r="DK64" s="209"/>
      <c r="DL64" s="209"/>
      <c r="DM64" s="209"/>
      <c r="DN64" s="209"/>
      <c r="DO64" s="209"/>
      <c r="DP64" s="209"/>
      <c r="DQ64" s="209"/>
      <c r="DR64" s="209"/>
      <c r="DS64" s="209"/>
      <c r="DT64" s="209"/>
      <c r="DU64" s="209"/>
      <c r="DV64" s="209"/>
      <c r="DW64" s="209"/>
      <c r="DX64" s="209"/>
      <c r="DY64" s="209"/>
      <c r="DZ64" s="209"/>
      <c r="EA64" s="209"/>
      <c r="EB64" s="209"/>
      <c r="EC64" s="209"/>
      <c r="ED64" s="209"/>
      <c r="EE64" s="209"/>
      <c r="EF64" s="209"/>
      <c r="EG64" s="209"/>
      <c r="EH64" s="209"/>
      <c r="EI64" s="209"/>
      <c r="EJ64" s="209"/>
      <c r="EK64" s="209"/>
      <c r="EL64" s="209"/>
      <c r="EM64" s="209"/>
      <c r="EN64" s="209"/>
      <c r="EO64" s="209"/>
      <c r="EP64" s="209"/>
      <c r="EQ64" s="209"/>
      <c r="ER64" s="209"/>
      <c r="ES64" s="209"/>
      <c r="ET64" s="209"/>
      <c r="EU64" s="209"/>
      <c r="EV64" s="209"/>
      <c r="EW64" s="209"/>
      <c r="EX64" s="209"/>
      <c r="EY64" s="209"/>
      <c r="EZ64" s="209"/>
      <c r="FA64" s="209"/>
      <c r="FB64" s="209"/>
      <c r="FC64" s="209"/>
      <c r="FD64" s="209"/>
      <c r="FE64" s="209"/>
      <c r="FF64" s="209"/>
      <c r="FG64" s="209"/>
      <c r="FH64" s="209"/>
      <c r="FI64" s="209"/>
      <c r="FJ64" s="209"/>
      <c r="FK64" s="209"/>
      <c r="FL64" s="209"/>
      <c r="FM64" s="209"/>
      <c r="FN64" s="209"/>
      <c r="FO64" s="209"/>
      <c r="FP64" s="209"/>
      <c r="FQ64" s="209"/>
      <c r="FR64" s="209"/>
      <c r="FS64" s="209"/>
      <c r="FT64" s="209"/>
      <c r="FU64" s="209"/>
      <c r="FV64" s="209"/>
      <c r="FW64" s="209"/>
      <c r="FX64" s="209"/>
      <c r="FY64" s="209"/>
      <c r="FZ64" s="209"/>
      <c r="GA64" s="209"/>
      <c r="GB64" s="209"/>
      <c r="GC64" s="209"/>
      <c r="GD64" s="209"/>
      <c r="GE64" s="209"/>
      <c r="GF64" s="209"/>
      <c r="GG64" s="209"/>
      <c r="GH64" s="209"/>
      <c r="GI64" s="209"/>
      <c r="GJ64" s="209"/>
      <c r="GK64" s="209"/>
      <c r="GL64" s="209"/>
      <c r="GM64" s="209"/>
      <c r="GN64" s="209"/>
      <c r="GO64" s="209"/>
      <c r="GP64" s="209"/>
      <c r="GQ64" s="209"/>
      <c r="GR64" s="209"/>
      <c r="GS64" s="209"/>
    </row>
    <row r="65" spans="1:202" s="133" customFormat="1" x14ac:dyDescent="0.7">
      <c r="A65" s="175" t="s">
        <v>279</v>
      </c>
      <c r="B65" s="176"/>
      <c r="C65" s="177"/>
      <c r="D65" s="178"/>
      <c r="E65" s="176"/>
      <c r="F65" s="176"/>
      <c r="G65" s="177"/>
      <c r="H65" s="210"/>
      <c r="I65" s="210">
        <f ca="1">I66</f>
        <v>0</v>
      </c>
      <c r="J65" s="210">
        <f t="shared" ref="J65:BU65" ca="1" si="68">J66</f>
        <v>0</v>
      </c>
      <c r="K65" s="210">
        <f t="shared" ca="1" si="68"/>
        <v>0</v>
      </c>
      <c r="L65" s="210">
        <f t="shared" ca="1" si="68"/>
        <v>0</v>
      </c>
      <c r="M65" s="210">
        <f t="shared" ca="1" si="68"/>
        <v>0</v>
      </c>
      <c r="N65" s="210">
        <f t="shared" ca="1" si="68"/>
        <v>0</v>
      </c>
      <c r="O65" s="210">
        <f t="shared" ca="1" si="68"/>
        <v>0</v>
      </c>
      <c r="P65" s="210">
        <f t="shared" ca="1" si="68"/>
        <v>0</v>
      </c>
      <c r="Q65" s="210">
        <f t="shared" ca="1" si="68"/>
        <v>0</v>
      </c>
      <c r="R65" s="210">
        <f t="shared" ca="1" si="68"/>
        <v>0</v>
      </c>
      <c r="S65" s="210">
        <f t="shared" ca="1" si="68"/>
        <v>0</v>
      </c>
      <c r="T65" s="210">
        <f t="shared" ca="1" si="68"/>
        <v>0</v>
      </c>
      <c r="U65" s="210">
        <f t="shared" ca="1" si="68"/>
        <v>0</v>
      </c>
      <c r="V65" s="210">
        <f t="shared" ca="1" si="68"/>
        <v>0</v>
      </c>
      <c r="W65" s="210">
        <f t="shared" ca="1" si="68"/>
        <v>0</v>
      </c>
      <c r="X65" s="210">
        <f t="shared" ca="1" si="68"/>
        <v>0</v>
      </c>
      <c r="Y65" s="210">
        <f t="shared" ca="1" si="68"/>
        <v>0</v>
      </c>
      <c r="Z65" s="210">
        <f t="shared" ca="1" si="68"/>
        <v>0</v>
      </c>
      <c r="AA65" s="210">
        <f t="shared" ca="1" si="68"/>
        <v>0</v>
      </c>
      <c r="AB65" s="210">
        <f t="shared" ca="1" si="68"/>
        <v>0</v>
      </c>
      <c r="AC65" s="210">
        <f t="shared" ca="1" si="68"/>
        <v>0</v>
      </c>
      <c r="AD65" s="210">
        <f t="shared" ca="1" si="68"/>
        <v>0</v>
      </c>
      <c r="AE65" s="210">
        <f t="shared" ca="1" si="68"/>
        <v>0</v>
      </c>
      <c r="AF65" s="210">
        <f t="shared" ca="1" si="68"/>
        <v>0</v>
      </c>
      <c r="AG65" s="210">
        <f t="shared" ca="1" si="68"/>
        <v>0</v>
      </c>
      <c r="AH65" s="210">
        <f t="shared" ca="1" si="68"/>
        <v>0</v>
      </c>
      <c r="AI65" s="210">
        <f t="shared" ca="1" si="68"/>
        <v>0</v>
      </c>
      <c r="AJ65" s="210">
        <f t="shared" ca="1" si="68"/>
        <v>0</v>
      </c>
      <c r="AK65" s="210">
        <f t="shared" ca="1" si="68"/>
        <v>0</v>
      </c>
      <c r="AL65" s="210">
        <f t="shared" ca="1" si="68"/>
        <v>0</v>
      </c>
      <c r="AM65" s="210">
        <f t="shared" ca="1" si="68"/>
        <v>0</v>
      </c>
      <c r="AN65" s="210">
        <f t="shared" ca="1" si="68"/>
        <v>0</v>
      </c>
      <c r="AO65" s="210">
        <f t="shared" ca="1" si="68"/>
        <v>0</v>
      </c>
      <c r="AP65" s="210">
        <f t="shared" ca="1" si="68"/>
        <v>0</v>
      </c>
      <c r="AQ65" s="210">
        <f t="shared" ca="1" si="68"/>
        <v>0</v>
      </c>
      <c r="AR65" s="210">
        <f t="shared" ca="1" si="68"/>
        <v>0</v>
      </c>
      <c r="AS65" s="210">
        <f t="shared" ca="1" si="68"/>
        <v>0</v>
      </c>
      <c r="AT65" s="210">
        <f t="shared" ca="1" si="68"/>
        <v>0</v>
      </c>
      <c r="AU65" s="210">
        <f t="shared" ca="1" si="68"/>
        <v>0</v>
      </c>
      <c r="AV65" s="210">
        <f t="shared" ca="1" si="68"/>
        <v>0</v>
      </c>
      <c r="AW65" s="210">
        <f t="shared" ca="1" si="68"/>
        <v>0</v>
      </c>
      <c r="AX65" s="210">
        <f t="shared" ca="1" si="68"/>
        <v>0</v>
      </c>
      <c r="AY65" s="210">
        <f t="shared" ca="1" si="68"/>
        <v>0</v>
      </c>
      <c r="AZ65" s="210">
        <f t="shared" ca="1" si="68"/>
        <v>0</v>
      </c>
      <c r="BA65" s="210">
        <f t="shared" ca="1" si="68"/>
        <v>0</v>
      </c>
      <c r="BB65" s="210">
        <f t="shared" ca="1" si="68"/>
        <v>0</v>
      </c>
      <c r="BC65" s="210">
        <f t="shared" ca="1" si="68"/>
        <v>0</v>
      </c>
      <c r="BD65" s="210">
        <f t="shared" ca="1" si="68"/>
        <v>0</v>
      </c>
      <c r="BE65" s="210">
        <f t="shared" ca="1" si="68"/>
        <v>0</v>
      </c>
      <c r="BF65" s="210">
        <f t="shared" ca="1" si="68"/>
        <v>0</v>
      </c>
      <c r="BG65" s="210">
        <f t="shared" ca="1" si="68"/>
        <v>0</v>
      </c>
      <c r="BH65" s="210">
        <f t="shared" ca="1" si="68"/>
        <v>0</v>
      </c>
      <c r="BI65" s="210">
        <f t="shared" ca="1" si="68"/>
        <v>0</v>
      </c>
      <c r="BJ65" s="210">
        <f t="shared" ca="1" si="68"/>
        <v>0</v>
      </c>
      <c r="BK65" s="210">
        <f t="shared" ca="1" si="68"/>
        <v>0</v>
      </c>
      <c r="BL65" s="210">
        <f t="shared" ca="1" si="68"/>
        <v>0</v>
      </c>
      <c r="BM65" s="210">
        <f t="shared" ca="1" si="68"/>
        <v>0</v>
      </c>
      <c r="BN65" s="210">
        <f t="shared" ca="1" si="68"/>
        <v>0</v>
      </c>
      <c r="BO65" s="210">
        <f t="shared" ca="1" si="68"/>
        <v>0</v>
      </c>
      <c r="BP65" s="210">
        <f t="shared" ca="1" si="68"/>
        <v>0</v>
      </c>
      <c r="BQ65" s="210">
        <f t="shared" ca="1" si="68"/>
        <v>0</v>
      </c>
      <c r="BR65" s="210">
        <f t="shared" ca="1" si="68"/>
        <v>0</v>
      </c>
      <c r="BS65" s="210">
        <f t="shared" ca="1" si="68"/>
        <v>0</v>
      </c>
      <c r="BT65" s="210">
        <f t="shared" ca="1" si="68"/>
        <v>0</v>
      </c>
      <c r="BU65" s="210">
        <f t="shared" ca="1" si="68"/>
        <v>0</v>
      </c>
      <c r="BV65" s="210">
        <f t="shared" ref="BV65:EG65" ca="1" si="69">BV66</f>
        <v>0</v>
      </c>
      <c r="BW65" s="210">
        <f t="shared" ca="1" si="69"/>
        <v>0</v>
      </c>
      <c r="BX65" s="210">
        <f t="shared" ca="1" si="69"/>
        <v>0</v>
      </c>
      <c r="BY65" s="210">
        <f t="shared" ca="1" si="69"/>
        <v>0</v>
      </c>
      <c r="BZ65" s="210">
        <f t="shared" ca="1" si="69"/>
        <v>0</v>
      </c>
      <c r="CA65" s="210">
        <f t="shared" ca="1" si="69"/>
        <v>0</v>
      </c>
      <c r="CB65" s="210">
        <f t="shared" ca="1" si="69"/>
        <v>0</v>
      </c>
      <c r="CC65" s="210">
        <f t="shared" ca="1" si="69"/>
        <v>0</v>
      </c>
      <c r="CD65" s="210">
        <f t="shared" ca="1" si="69"/>
        <v>0</v>
      </c>
      <c r="CE65" s="210">
        <f t="shared" ca="1" si="69"/>
        <v>0</v>
      </c>
      <c r="CF65" s="210">
        <f t="shared" ca="1" si="69"/>
        <v>0</v>
      </c>
      <c r="CG65" s="210">
        <f t="shared" ca="1" si="69"/>
        <v>0</v>
      </c>
      <c r="CH65" s="210">
        <f t="shared" ca="1" si="69"/>
        <v>0</v>
      </c>
      <c r="CI65" s="210">
        <f t="shared" ca="1" si="69"/>
        <v>0</v>
      </c>
      <c r="CJ65" s="210">
        <f t="shared" ca="1" si="69"/>
        <v>0</v>
      </c>
      <c r="CK65" s="210">
        <f t="shared" ca="1" si="69"/>
        <v>0</v>
      </c>
      <c r="CL65" s="210">
        <f t="shared" ca="1" si="69"/>
        <v>0</v>
      </c>
      <c r="CM65" s="210">
        <f t="shared" ca="1" si="69"/>
        <v>0</v>
      </c>
      <c r="CN65" s="210">
        <f t="shared" ca="1" si="69"/>
        <v>0</v>
      </c>
      <c r="CO65" s="210">
        <f t="shared" ca="1" si="69"/>
        <v>0</v>
      </c>
      <c r="CP65" s="210">
        <f t="shared" ca="1" si="69"/>
        <v>0</v>
      </c>
      <c r="CQ65" s="210">
        <f t="shared" ca="1" si="69"/>
        <v>0</v>
      </c>
      <c r="CR65" s="210">
        <f t="shared" ca="1" si="69"/>
        <v>0</v>
      </c>
      <c r="CS65" s="210">
        <f t="shared" ca="1" si="69"/>
        <v>0</v>
      </c>
      <c r="CT65" s="210">
        <f t="shared" ca="1" si="69"/>
        <v>0</v>
      </c>
      <c r="CU65" s="210">
        <f t="shared" ca="1" si="69"/>
        <v>0</v>
      </c>
      <c r="CV65" s="210">
        <f t="shared" ca="1" si="69"/>
        <v>0</v>
      </c>
      <c r="CW65" s="210">
        <f t="shared" ca="1" si="69"/>
        <v>0</v>
      </c>
      <c r="CX65" s="210">
        <f t="shared" ca="1" si="69"/>
        <v>0</v>
      </c>
      <c r="CY65" s="210">
        <f t="shared" ca="1" si="69"/>
        <v>0</v>
      </c>
      <c r="CZ65" s="210">
        <f t="shared" ca="1" si="69"/>
        <v>0</v>
      </c>
      <c r="DA65" s="210">
        <f t="shared" ca="1" si="69"/>
        <v>0</v>
      </c>
      <c r="DB65" s="210">
        <f t="shared" ca="1" si="69"/>
        <v>0</v>
      </c>
      <c r="DC65" s="210">
        <f ca="1">DC66</f>
        <v>0</v>
      </c>
      <c r="DD65" s="210">
        <f t="shared" ca="1" si="69"/>
        <v>0</v>
      </c>
      <c r="DE65" s="210">
        <f t="shared" ca="1" si="69"/>
        <v>0</v>
      </c>
      <c r="DF65" s="210">
        <f t="shared" ca="1" si="69"/>
        <v>0</v>
      </c>
      <c r="DG65" s="210">
        <f t="shared" ca="1" si="69"/>
        <v>0</v>
      </c>
      <c r="DH65" s="210">
        <f t="shared" ca="1" si="69"/>
        <v>0</v>
      </c>
      <c r="DI65" s="210">
        <f t="shared" ca="1" si="69"/>
        <v>0</v>
      </c>
      <c r="DJ65" s="210">
        <f t="shared" ca="1" si="69"/>
        <v>0</v>
      </c>
      <c r="DK65" s="210">
        <f t="shared" ca="1" si="69"/>
        <v>0</v>
      </c>
      <c r="DL65" s="210">
        <f t="shared" ca="1" si="69"/>
        <v>0</v>
      </c>
      <c r="DM65" s="210">
        <f t="shared" ca="1" si="69"/>
        <v>0</v>
      </c>
      <c r="DN65" s="210">
        <f t="shared" ca="1" si="69"/>
        <v>0</v>
      </c>
      <c r="DO65" s="210">
        <f t="shared" ca="1" si="69"/>
        <v>0</v>
      </c>
      <c r="DP65" s="210">
        <f t="shared" ca="1" si="69"/>
        <v>0</v>
      </c>
      <c r="DQ65" s="210">
        <f t="shared" ca="1" si="69"/>
        <v>0</v>
      </c>
      <c r="DR65" s="210">
        <f t="shared" ca="1" si="69"/>
        <v>0</v>
      </c>
      <c r="DS65" s="210">
        <f t="shared" ca="1" si="69"/>
        <v>0</v>
      </c>
      <c r="DT65" s="210">
        <f t="shared" ca="1" si="69"/>
        <v>0</v>
      </c>
      <c r="DU65" s="210">
        <f t="shared" ca="1" si="69"/>
        <v>0</v>
      </c>
      <c r="DV65" s="210">
        <f t="shared" ca="1" si="69"/>
        <v>0</v>
      </c>
      <c r="DW65" s="210">
        <f t="shared" ca="1" si="69"/>
        <v>0</v>
      </c>
      <c r="DX65" s="210">
        <f t="shared" ca="1" si="69"/>
        <v>0</v>
      </c>
      <c r="DY65" s="210">
        <f t="shared" ca="1" si="69"/>
        <v>0</v>
      </c>
      <c r="DZ65" s="210">
        <f t="shared" ca="1" si="69"/>
        <v>0</v>
      </c>
      <c r="EA65" s="210">
        <f t="shared" ca="1" si="69"/>
        <v>0</v>
      </c>
      <c r="EB65" s="210">
        <f t="shared" ca="1" si="69"/>
        <v>0</v>
      </c>
      <c r="EC65" s="210">
        <f t="shared" ca="1" si="69"/>
        <v>0</v>
      </c>
      <c r="ED65" s="210">
        <f t="shared" ca="1" si="69"/>
        <v>0</v>
      </c>
      <c r="EE65" s="210">
        <f t="shared" ca="1" si="69"/>
        <v>0</v>
      </c>
      <c r="EF65" s="210">
        <f t="shared" ca="1" si="69"/>
        <v>0</v>
      </c>
      <c r="EG65" s="210">
        <f t="shared" ca="1" si="69"/>
        <v>0</v>
      </c>
      <c r="EH65" s="210">
        <f t="shared" ref="EH65:GQ65" ca="1" si="70">EH66</f>
        <v>0</v>
      </c>
      <c r="EI65" s="210">
        <f t="shared" ca="1" si="70"/>
        <v>0</v>
      </c>
      <c r="EJ65" s="210">
        <f t="shared" ca="1" si="70"/>
        <v>0</v>
      </c>
      <c r="EK65" s="210">
        <f t="shared" ca="1" si="70"/>
        <v>0</v>
      </c>
      <c r="EL65" s="210">
        <f t="shared" ca="1" si="70"/>
        <v>0</v>
      </c>
      <c r="EM65" s="210">
        <f t="shared" ca="1" si="70"/>
        <v>0</v>
      </c>
      <c r="EN65" s="210">
        <f t="shared" ca="1" si="70"/>
        <v>0</v>
      </c>
      <c r="EO65" s="210">
        <f t="shared" ca="1" si="70"/>
        <v>0</v>
      </c>
      <c r="EP65" s="210">
        <f t="shared" ca="1" si="70"/>
        <v>0</v>
      </c>
      <c r="EQ65" s="210">
        <f t="shared" ca="1" si="70"/>
        <v>0</v>
      </c>
      <c r="ER65" s="210">
        <f t="shared" ca="1" si="70"/>
        <v>0</v>
      </c>
      <c r="ES65" s="210">
        <f t="shared" ca="1" si="70"/>
        <v>0</v>
      </c>
      <c r="ET65" s="210">
        <f t="shared" ca="1" si="70"/>
        <v>0</v>
      </c>
      <c r="EU65" s="210">
        <f t="shared" ca="1" si="70"/>
        <v>0</v>
      </c>
      <c r="EV65" s="210">
        <f t="shared" ca="1" si="70"/>
        <v>0</v>
      </c>
      <c r="EW65" s="210">
        <f t="shared" ca="1" si="70"/>
        <v>0</v>
      </c>
      <c r="EX65" s="210">
        <f t="shared" ca="1" si="70"/>
        <v>0</v>
      </c>
      <c r="EY65" s="210">
        <f t="shared" ca="1" si="70"/>
        <v>0</v>
      </c>
      <c r="EZ65" s="210">
        <f t="shared" ca="1" si="70"/>
        <v>0</v>
      </c>
      <c r="FA65" s="210">
        <f t="shared" ca="1" si="70"/>
        <v>0</v>
      </c>
      <c r="FB65" s="210">
        <f t="shared" ca="1" si="70"/>
        <v>0</v>
      </c>
      <c r="FC65" s="210">
        <f t="shared" ca="1" si="70"/>
        <v>0</v>
      </c>
      <c r="FD65" s="210">
        <f t="shared" ca="1" si="70"/>
        <v>0</v>
      </c>
      <c r="FE65" s="210">
        <f t="shared" ca="1" si="70"/>
        <v>0</v>
      </c>
      <c r="FF65" s="210">
        <f t="shared" ca="1" si="70"/>
        <v>0</v>
      </c>
      <c r="FG65" s="210">
        <f t="shared" ca="1" si="70"/>
        <v>0</v>
      </c>
      <c r="FH65" s="210">
        <f t="shared" ca="1" si="70"/>
        <v>0</v>
      </c>
      <c r="FI65" s="210">
        <f t="shared" ca="1" si="70"/>
        <v>0</v>
      </c>
      <c r="FJ65" s="210">
        <f t="shared" ca="1" si="70"/>
        <v>0</v>
      </c>
      <c r="FK65" s="210">
        <f t="shared" ca="1" si="70"/>
        <v>0</v>
      </c>
      <c r="FL65" s="210">
        <f t="shared" ca="1" si="70"/>
        <v>0</v>
      </c>
      <c r="FM65" s="210">
        <f t="shared" ca="1" si="70"/>
        <v>0</v>
      </c>
      <c r="FN65" s="210">
        <f t="shared" ca="1" si="70"/>
        <v>0</v>
      </c>
      <c r="FO65" s="210">
        <f t="shared" ca="1" si="70"/>
        <v>0</v>
      </c>
      <c r="FP65" s="210">
        <f t="shared" ca="1" si="70"/>
        <v>0</v>
      </c>
      <c r="FQ65" s="210">
        <f t="shared" ca="1" si="70"/>
        <v>0</v>
      </c>
      <c r="FR65" s="210">
        <f t="shared" ca="1" si="70"/>
        <v>0</v>
      </c>
      <c r="FS65" s="210">
        <f t="shared" ca="1" si="70"/>
        <v>0</v>
      </c>
      <c r="FT65" s="210">
        <f t="shared" ca="1" si="70"/>
        <v>0</v>
      </c>
      <c r="FU65" s="210">
        <f t="shared" ca="1" si="70"/>
        <v>0</v>
      </c>
      <c r="FV65" s="210">
        <f t="shared" ca="1" si="70"/>
        <v>0</v>
      </c>
      <c r="FW65" s="210">
        <f t="shared" ca="1" si="70"/>
        <v>0</v>
      </c>
      <c r="FX65" s="210">
        <f t="shared" ca="1" si="70"/>
        <v>0</v>
      </c>
      <c r="FY65" s="210">
        <f t="shared" ca="1" si="70"/>
        <v>0</v>
      </c>
      <c r="FZ65" s="210">
        <f t="shared" ca="1" si="70"/>
        <v>0</v>
      </c>
      <c r="GA65" s="210">
        <f t="shared" ca="1" si="70"/>
        <v>0</v>
      </c>
      <c r="GB65" s="210">
        <f t="shared" ca="1" si="70"/>
        <v>0</v>
      </c>
      <c r="GC65" s="210">
        <f t="shared" ca="1" si="70"/>
        <v>0</v>
      </c>
      <c r="GD65" s="210">
        <f t="shared" ca="1" si="70"/>
        <v>0</v>
      </c>
      <c r="GE65" s="210">
        <f t="shared" ca="1" si="70"/>
        <v>0</v>
      </c>
      <c r="GF65" s="210">
        <f t="shared" ca="1" si="70"/>
        <v>0</v>
      </c>
      <c r="GG65" s="210">
        <f t="shared" ca="1" si="70"/>
        <v>0</v>
      </c>
      <c r="GH65" s="210">
        <f t="shared" ca="1" si="70"/>
        <v>0</v>
      </c>
      <c r="GI65" s="210">
        <f t="shared" ca="1" si="70"/>
        <v>0</v>
      </c>
      <c r="GJ65" s="210">
        <f t="shared" ca="1" si="70"/>
        <v>0</v>
      </c>
      <c r="GK65" s="210">
        <f t="shared" ca="1" si="70"/>
        <v>0</v>
      </c>
      <c r="GL65" s="210">
        <f t="shared" ca="1" si="70"/>
        <v>0</v>
      </c>
      <c r="GM65" s="210">
        <f t="shared" ca="1" si="70"/>
        <v>0</v>
      </c>
      <c r="GN65" s="210">
        <f t="shared" ca="1" si="70"/>
        <v>0</v>
      </c>
      <c r="GO65" s="210">
        <f t="shared" ca="1" si="70"/>
        <v>0</v>
      </c>
      <c r="GP65" s="210">
        <f t="shared" ca="1" si="70"/>
        <v>0</v>
      </c>
      <c r="GQ65" s="210">
        <f t="shared" ca="1" si="70"/>
        <v>0</v>
      </c>
      <c r="GR65" s="210">
        <f t="shared" ref="GR65:GR70" ca="1" si="71">SUM(I65:GQ65)</f>
        <v>0</v>
      </c>
      <c r="GS65" s="209"/>
    </row>
    <row r="66" spans="1:202" s="133" customFormat="1" x14ac:dyDescent="0.7">
      <c r="A66" s="168" t="str">
        <f>"Cash utilized towards "&amp;TEXT($D$30,"0.0%")&amp;" of profits at given date net of capital contributions"</f>
        <v>Cash utilized towards 10.0% of profits at given date net of capital contributions</v>
      </c>
      <c r="B66" s="169"/>
      <c r="C66" s="170"/>
      <c r="D66" s="171"/>
      <c r="E66" s="169"/>
      <c r="F66" s="170"/>
      <c r="G66" s="170">
        <f ca="1">SUM(I66:GQ66)</f>
        <v>0</v>
      </c>
      <c r="H66" s="209"/>
      <c r="I66" s="209">
        <f ca="1">SUM(I67:I68)</f>
        <v>0</v>
      </c>
      <c r="J66" s="209">
        <f ca="1">SUM(J67:J68)</f>
        <v>0</v>
      </c>
      <c r="K66" s="209">
        <f t="shared" ref="K66:BV66" ca="1" si="72">SUM(K67:K68)</f>
        <v>0</v>
      </c>
      <c r="L66" s="209">
        <f t="shared" ca="1" si="72"/>
        <v>0</v>
      </c>
      <c r="M66" s="209">
        <f t="shared" ca="1" si="72"/>
        <v>0</v>
      </c>
      <c r="N66" s="209">
        <f t="shared" ca="1" si="72"/>
        <v>0</v>
      </c>
      <c r="O66" s="209">
        <f t="shared" ca="1" si="72"/>
        <v>0</v>
      </c>
      <c r="P66" s="209">
        <f t="shared" ca="1" si="72"/>
        <v>0</v>
      </c>
      <c r="Q66" s="209">
        <f t="shared" ca="1" si="72"/>
        <v>0</v>
      </c>
      <c r="R66" s="209">
        <f t="shared" ca="1" si="72"/>
        <v>0</v>
      </c>
      <c r="S66" s="209">
        <f t="shared" ca="1" si="72"/>
        <v>0</v>
      </c>
      <c r="T66" s="209">
        <f t="shared" ca="1" si="72"/>
        <v>0</v>
      </c>
      <c r="U66" s="209">
        <f t="shared" ca="1" si="72"/>
        <v>0</v>
      </c>
      <c r="V66" s="209">
        <f t="shared" ca="1" si="72"/>
        <v>0</v>
      </c>
      <c r="W66" s="209">
        <f t="shared" ca="1" si="72"/>
        <v>0</v>
      </c>
      <c r="X66" s="209">
        <f t="shared" ca="1" si="72"/>
        <v>0</v>
      </c>
      <c r="Y66" s="209">
        <f t="shared" ca="1" si="72"/>
        <v>0</v>
      </c>
      <c r="Z66" s="209">
        <f t="shared" ca="1" si="72"/>
        <v>0</v>
      </c>
      <c r="AA66" s="209">
        <f t="shared" ca="1" si="72"/>
        <v>0</v>
      </c>
      <c r="AB66" s="209">
        <f t="shared" ca="1" si="72"/>
        <v>0</v>
      </c>
      <c r="AC66" s="209">
        <f t="shared" ca="1" si="72"/>
        <v>0</v>
      </c>
      <c r="AD66" s="209">
        <f t="shared" ca="1" si="72"/>
        <v>0</v>
      </c>
      <c r="AE66" s="209">
        <f t="shared" ca="1" si="72"/>
        <v>0</v>
      </c>
      <c r="AF66" s="209">
        <f t="shared" ca="1" si="72"/>
        <v>0</v>
      </c>
      <c r="AG66" s="209">
        <f t="shared" ca="1" si="72"/>
        <v>0</v>
      </c>
      <c r="AH66" s="209">
        <f t="shared" ca="1" si="72"/>
        <v>0</v>
      </c>
      <c r="AI66" s="209">
        <f t="shared" ca="1" si="72"/>
        <v>0</v>
      </c>
      <c r="AJ66" s="209">
        <f t="shared" ca="1" si="72"/>
        <v>0</v>
      </c>
      <c r="AK66" s="209">
        <f t="shared" ca="1" si="72"/>
        <v>0</v>
      </c>
      <c r="AL66" s="209">
        <f t="shared" ca="1" si="72"/>
        <v>0</v>
      </c>
      <c r="AM66" s="209">
        <f t="shared" ca="1" si="72"/>
        <v>0</v>
      </c>
      <c r="AN66" s="209">
        <f t="shared" ca="1" si="72"/>
        <v>0</v>
      </c>
      <c r="AO66" s="209">
        <f t="shared" ca="1" si="72"/>
        <v>0</v>
      </c>
      <c r="AP66" s="209">
        <f t="shared" ca="1" si="72"/>
        <v>0</v>
      </c>
      <c r="AQ66" s="209">
        <f t="shared" ca="1" si="72"/>
        <v>0</v>
      </c>
      <c r="AR66" s="209">
        <f t="shared" ca="1" si="72"/>
        <v>0</v>
      </c>
      <c r="AS66" s="209">
        <f t="shared" ca="1" si="72"/>
        <v>0</v>
      </c>
      <c r="AT66" s="209">
        <f t="shared" ca="1" si="72"/>
        <v>0</v>
      </c>
      <c r="AU66" s="209">
        <f t="shared" ca="1" si="72"/>
        <v>0</v>
      </c>
      <c r="AV66" s="209">
        <f t="shared" ca="1" si="72"/>
        <v>0</v>
      </c>
      <c r="AW66" s="209">
        <f t="shared" ca="1" si="72"/>
        <v>0</v>
      </c>
      <c r="AX66" s="209">
        <f t="shared" ca="1" si="72"/>
        <v>0</v>
      </c>
      <c r="AY66" s="209">
        <f t="shared" ca="1" si="72"/>
        <v>0</v>
      </c>
      <c r="AZ66" s="209">
        <f t="shared" ca="1" si="72"/>
        <v>0</v>
      </c>
      <c r="BA66" s="209">
        <f t="shared" ca="1" si="72"/>
        <v>0</v>
      </c>
      <c r="BB66" s="209">
        <f t="shared" ca="1" si="72"/>
        <v>0</v>
      </c>
      <c r="BC66" s="209">
        <f t="shared" ca="1" si="72"/>
        <v>0</v>
      </c>
      <c r="BD66" s="209">
        <f t="shared" ca="1" si="72"/>
        <v>0</v>
      </c>
      <c r="BE66" s="209">
        <f t="shared" ca="1" si="72"/>
        <v>0</v>
      </c>
      <c r="BF66" s="209">
        <f t="shared" ca="1" si="72"/>
        <v>0</v>
      </c>
      <c r="BG66" s="209">
        <f t="shared" ca="1" si="72"/>
        <v>0</v>
      </c>
      <c r="BH66" s="209">
        <f t="shared" ca="1" si="72"/>
        <v>0</v>
      </c>
      <c r="BI66" s="209">
        <f t="shared" ca="1" si="72"/>
        <v>0</v>
      </c>
      <c r="BJ66" s="209">
        <f t="shared" ca="1" si="72"/>
        <v>0</v>
      </c>
      <c r="BK66" s="209">
        <f t="shared" ca="1" si="72"/>
        <v>0</v>
      </c>
      <c r="BL66" s="209">
        <f t="shared" ca="1" si="72"/>
        <v>0</v>
      </c>
      <c r="BM66" s="209">
        <f t="shared" ca="1" si="72"/>
        <v>0</v>
      </c>
      <c r="BN66" s="209">
        <f t="shared" ca="1" si="72"/>
        <v>0</v>
      </c>
      <c r="BO66" s="209">
        <f t="shared" ca="1" si="72"/>
        <v>0</v>
      </c>
      <c r="BP66" s="209">
        <f t="shared" ca="1" si="72"/>
        <v>0</v>
      </c>
      <c r="BQ66" s="209">
        <f t="shared" ca="1" si="72"/>
        <v>0</v>
      </c>
      <c r="BR66" s="209">
        <f t="shared" ca="1" si="72"/>
        <v>0</v>
      </c>
      <c r="BS66" s="209">
        <f t="shared" ca="1" si="72"/>
        <v>0</v>
      </c>
      <c r="BT66" s="209">
        <f t="shared" ca="1" si="72"/>
        <v>0</v>
      </c>
      <c r="BU66" s="209">
        <f t="shared" ca="1" si="72"/>
        <v>0</v>
      </c>
      <c r="BV66" s="209">
        <f t="shared" ca="1" si="72"/>
        <v>0</v>
      </c>
      <c r="BW66" s="209">
        <f t="shared" ref="BW66:EH66" ca="1" si="73">SUM(BW67:BW68)</f>
        <v>0</v>
      </c>
      <c r="BX66" s="209">
        <f ca="1">SUM(BX67:BX68)</f>
        <v>0</v>
      </c>
      <c r="BY66" s="209">
        <f t="shared" ca="1" si="73"/>
        <v>0</v>
      </c>
      <c r="BZ66" s="209">
        <f t="shared" ca="1" si="73"/>
        <v>0</v>
      </c>
      <c r="CA66" s="209">
        <f t="shared" ca="1" si="73"/>
        <v>0</v>
      </c>
      <c r="CB66" s="209">
        <f t="shared" ca="1" si="73"/>
        <v>0</v>
      </c>
      <c r="CC66" s="209">
        <f t="shared" ca="1" si="73"/>
        <v>0</v>
      </c>
      <c r="CD66" s="209">
        <f t="shared" ca="1" si="73"/>
        <v>0</v>
      </c>
      <c r="CE66" s="209">
        <f t="shared" ca="1" si="73"/>
        <v>0</v>
      </c>
      <c r="CF66" s="209">
        <f t="shared" ca="1" si="73"/>
        <v>0</v>
      </c>
      <c r="CG66" s="209">
        <f t="shared" ca="1" si="73"/>
        <v>0</v>
      </c>
      <c r="CH66" s="209">
        <f t="shared" ca="1" si="73"/>
        <v>0</v>
      </c>
      <c r="CI66" s="209">
        <f t="shared" ca="1" si="73"/>
        <v>0</v>
      </c>
      <c r="CJ66" s="209">
        <f t="shared" ca="1" si="73"/>
        <v>0</v>
      </c>
      <c r="CK66" s="209">
        <f t="shared" ca="1" si="73"/>
        <v>0</v>
      </c>
      <c r="CL66" s="209">
        <f t="shared" ca="1" si="73"/>
        <v>0</v>
      </c>
      <c r="CM66" s="209">
        <f t="shared" ca="1" si="73"/>
        <v>0</v>
      </c>
      <c r="CN66" s="209">
        <f t="shared" ca="1" si="73"/>
        <v>0</v>
      </c>
      <c r="CO66" s="209">
        <f t="shared" ca="1" si="73"/>
        <v>0</v>
      </c>
      <c r="CP66" s="209">
        <f t="shared" ca="1" si="73"/>
        <v>0</v>
      </c>
      <c r="CQ66" s="209">
        <f t="shared" ca="1" si="73"/>
        <v>0</v>
      </c>
      <c r="CR66" s="209">
        <f t="shared" ca="1" si="73"/>
        <v>0</v>
      </c>
      <c r="CS66" s="209">
        <f t="shared" ca="1" si="73"/>
        <v>0</v>
      </c>
      <c r="CT66" s="209">
        <f t="shared" ca="1" si="73"/>
        <v>0</v>
      </c>
      <c r="CU66" s="209">
        <f t="shared" ca="1" si="73"/>
        <v>0</v>
      </c>
      <c r="CV66" s="209">
        <f t="shared" ca="1" si="73"/>
        <v>0</v>
      </c>
      <c r="CW66" s="209">
        <f t="shared" ca="1" si="73"/>
        <v>0</v>
      </c>
      <c r="CX66" s="209">
        <f t="shared" ca="1" si="73"/>
        <v>0</v>
      </c>
      <c r="CY66" s="209">
        <f t="shared" ca="1" si="73"/>
        <v>0</v>
      </c>
      <c r="CZ66" s="209">
        <f t="shared" ca="1" si="73"/>
        <v>0</v>
      </c>
      <c r="DA66" s="209">
        <f t="shared" ca="1" si="73"/>
        <v>0</v>
      </c>
      <c r="DB66" s="209">
        <f t="shared" ca="1" si="73"/>
        <v>0</v>
      </c>
      <c r="DC66" s="209">
        <f ca="1">SUM(DC67:DC68)</f>
        <v>0</v>
      </c>
      <c r="DD66" s="209">
        <f t="shared" ca="1" si="73"/>
        <v>0</v>
      </c>
      <c r="DE66" s="209">
        <f t="shared" ca="1" si="73"/>
        <v>0</v>
      </c>
      <c r="DF66" s="209">
        <f t="shared" ca="1" si="73"/>
        <v>0</v>
      </c>
      <c r="DG66" s="209">
        <f t="shared" ca="1" si="73"/>
        <v>0</v>
      </c>
      <c r="DH66" s="209">
        <f t="shared" ca="1" si="73"/>
        <v>0</v>
      </c>
      <c r="DI66" s="209">
        <f t="shared" ca="1" si="73"/>
        <v>0</v>
      </c>
      <c r="DJ66" s="209">
        <f t="shared" ca="1" si="73"/>
        <v>0</v>
      </c>
      <c r="DK66" s="209">
        <f t="shared" ca="1" si="73"/>
        <v>0</v>
      </c>
      <c r="DL66" s="209">
        <f t="shared" ca="1" si="73"/>
        <v>0</v>
      </c>
      <c r="DM66" s="209">
        <f t="shared" ca="1" si="73"/>
        <v>0</v>
      </c>
      <c r="DN66" s="209">
        <f t="shared" ca="1" si="73"/>
        <v>0</v>
      </c>
      <c r="DO66" s="209">
        <f t="shared" ca="1" si="73"/>
        <v>0</v>
      </c>
      <c r="DP66" s="209">
        <f t="shared" ca="1" si="73"/>
        <v>0</v>
      </c>
      <c r="DQ66" s="209">
        <f t="shared" ca="1" si="73"/>
        <v>0</v>
      </c>
      <c r="DR66" s="209">
        <f t="shared" ca="1" si="73"/>
        <v>0</v>
      </c>
      <c r="DS66" s="209">
        <f t="shared" ca="1" si="73"/>
        <v>0</v>
      </c>
      <c r="DT66" s="209">
        <f t="shared" ca="1" si="73"/>
        <v>0</v>
      </c>
      <c r="DU66" s="209">
        <f t="shared" ca="1" si="73"/>
        <v>0</v>
      </c>
      <c r="DV66" s="209">
        <f t="shared" ca="1" si="73"/>
        <v>0</v>
      </c>
      <c r="DW66" s="209">
        <f t="shared" ca="1" si="73"/>
        <v>0</v>
      </c>
      <c r="DX66" s="209">
        <f t="shared" ca="1" si="73"/>
        <v>0</v>
      </c>
      <c r="DY66" s="209">
        <f t="shared" ca="1" si="73"/>
        <v>0</v>
      </c>
      <c r="DZ66" s="209">
        <f t="shared" ca="1" si="73"/>
        <v>0</v>
      </c>
      <c r="EA66" s="209">
        <f t="shared" ca="1" si="73"/>
        <v>0</v>
      </c>
      <c r="EB66" s="209">
        <f t="shared" ca="1" si="73"/>
        <v>0</v>
      </c>
      <c r="EC66" s="209">
        <f t="shared" ca="1" si="73"/>
        <v>0</v>
      </c>
      <c r="ED66" s="209">
        <f t="shared" ca="1" si="73"/>
        <v>0</v>
      </c>
      <c r="EE66" s="209">
        <f t="shared" ca="1" si="73"/>
        <v>0</v>
      </c>
      <c r="EF66" s="209">
        <f t="shared" ca="1" si="73"/>
        <v>0</v>
      </c>
      <c r="EG66" s="209">
        <f t="shared" ca="1" si="73"/>
        <v>0</v>
      </c>
      <c r="EH66" s="209">
        <f t="shared" ca="1" si="73"/>
        <v>0</v>
      </c>
      <c r="EI66" s="209">
        <f t="shared" ref="EI66:GQ66" ca="1" si="74">SUM(EI67:EI68)</f>
        <v>0</v>
      </c>
      <c r="EJ66" s="209">
        <f t="shared" ca="1" si="74"/>
        <v>0</v>
      </c>
      <c r="EK66" s="209">
        <f t="shared" ca="1" si="74"/>
        <v>0</v>
      </c>
      <c r="EL66" s="209">
        <f t="shared" ca="1" si="74"/>
        <v>0</v>
      </c>
      <c r="EM66" s="209">
        <f t="shared" ca="1" si="74"/>
        <v>0</v>
      </c>
      <c r="EN66" s="209">
        <f t="shared" ca="1" si="74"/>
        <v>0</v>
      </c>
      <c r="EO66" s="209">
        <f t="shared" ca="1" si="74"/>
        <v>0</v>
      </c>
      <c r="EP66" s="209">
        <f t="shared" ca="1" si="74"/>
        <v>0</v>
      </c>
      <c r="EQ66" s="209">
        <f t="shared" ca="1" si="74"/>
        <v>0</v>
      </c>
      <c r="ER66" s="209">
        <f t="shared" ca="1" si="74"/>
        <v>0</v>
      </c>
      <c r="ES66" s="209">
        <f t="shared" ca="1" si="74"/>
        <v>0</v>
      </c>
      <c r="ET66" s="209">
        <f t="shared" ca="1" si="74"/>
        <v>0</v>
      </c>
      <c r="EU66" s="209">
        <f t="shared" ca="1" si="74"/>
        <v>0</v>
      </c>
      <c r="EV66" s="209">
        <f t="shared" ca="1" si="74"/>
        <v>0</v>
      </c>
      <c r="EW66" s="209">
        <f t="shared" ca="1" si="74"/>
        <v>0</v>
      </c>
      <c r="EX66" s="209">
        <f t="shared" ca="1" si="74"/>
        <v>0</v>
      </c>
      <c r="EY66" s="209">
        <f t="shared" ca="1" si="74"/>
        <v>0</v>
      </c>
      <c r="EZ66" s="209">
        <f t="shared" ca="1" si="74"/>
        <v>0</v>
      </c>
      <c r="FA66" s="209">
        <f t="shared" ca="1" si="74"/>
        <v>0</v>
      </c>
      <c r="FB66" s="209">
        <f t="shared" ca="1" si="74"/>
        <v>0</v>
      </c>
      <c r="FC66" s="209">
        <f t="shared" ca="1" si="74"/>
        <v>0</v>
      </c>
      <c r="FD66" s="209">
        <f t="shared" ca="1" si="74"/>
        <v>0</v>
      </c>
      <c r="FE66" s="209">
        <f t="shared" ca="1" si="74"/>
        <v>0</v>
      </c>
      <c r="FF66" s="209">
        <f t="shared" ca="1" si="74"/>
        <v>0</v>
      </c>
      <c r="FG66" s="209">
        <f t="shared" ca="1" si="74"/>
        <v>0</v>
      </c>
      <c r="FH66" s="209">
        <f t="shared" ca="1" si="74"/>
        <v>0</v>
      </c>
      <c r="FI66" s="209">
        <f t="shared" ca="1" si="74"/>
        <v>0</v>
      </c>
      <c r="FJ66" s="209">
        <f t="shared" ca="1" si="74"/>
        <v>0</v>
      </c>
      <c r="FK66" s="209">
        <f t="shared" ca="1" si="74"/>
        <v>0</v>
      </c>
      <c r="FL66" s="209">
        <f t="shared" ca="1" si="74"/>
        <v>0</v>
      </c>
      <c r="FM66" s="209">
        <f t="shared" ca="1" si="74"/>
        <v>0</v>
      </c>
      <c r="FN66" s="209">
        <f t="shared" ca="1" si="74"/>
        <v>0</v>
      </c>
      <c r="FO66" s="209">
        <f t="shared" ca="1" si="74"/>
        <v>0</v>
      </c>
      <c r="FP66" s="209">
        <f t="shared" ca="1" si="74"/>
        <v>0</v>
      </c>
      <c r="FQ66" s="209">
        <f t="shared" ca="1" si="74"/>
        <v>0</v>
      </c>
      <c r="FR66" s="209">
        <f t="shared" ca="1" si="74"/>
        <v>0</v>
      </c>
      <c r="FS66" s="209">
        <f t="shared" ca="1" si="74"/>
        <v>0</v>
      </c>
      <c r="FT66" s="209">
        <f ca="1">SUM(FT67:FT68)</f>
        <v>0</v>
      </c>
      <c r="FU66" s="209">
        <f t="shared" ca="1" si="74"/>
        <v>0</v>
      </c>
      <c r="FV66" s="209">
        <f t="shared" ca="1" si="74"/>
        <v>0</v>
      </c>
      <c r="FW66" s="209">
        <f t="shared" ca="1" si="74"/>
        <v>0</v>
      </c>
      <c r="FX66" s="209">
        <f t="shared" ca="1" si="74"/>
        <v>0</v>
      </c>
      <c r="FY66" s="209">
        <f t="shared" ca="1" si="74"/>
        <v>0</v>
      </c>
      <c r="FZ66" s="209">
        <f t="shared" ca="1" si="74"/>
        <v>0</v>
      </c>
      <c r="GA66" s="209">
        <f t="shared" ca="1" si="74"/>
        <v>0</v>
      </c>
      <c r="GB66" s="209">
        <f t="shared" ca="1" si="74"/>
        <v>0</v>
      </c>
      <c r="GC66" s="209">
        <f t="shared" ca="1" si="74"/>
        <v>0</v>
      </c>
      <c r="GD66" s="209">
        <f t="shared" ca="1" si="74"/>
        <v>0</v>
      </c>
      <c r="GE66" s="209">
        <f t="shared" ca="1" si="74"/>
        <v>0</v>
      </c>
      <c r="GF66" s="209">
        <f t="shared" ca="1" si="74"/>
        <v>0</v>
      </c>
      <c r="GG66" s="209">
        <f t="shared" ca="1" si="74"/>
        <v>0</v>
      </c>
      <c r="GH66" s="209">
        <f t="shared" ca="1" si="74"/>
        <v>0</v>
      </c>
      <c r="GI66" s="209">
        <f t="shared" ca="1" si="74"/>
        <v>0</v>
      </c>
      <c r="GJ66" s="209">
        <f t="shared" ca="1" si="74"/>
        <v>0</v>
      </c>
      <c r="GK66" s="209">
        <f t="shared" ca="1" si="74"/>
        <v>0</v>
      </c>
      <c r="GL66" s="209">
        <f t="shared" ca="1" si="74"/>
        <v>0</v>
      </c>
      <c r="GM66" s="209">
        <f t="shared" ca="1" si="74"/>
        <v>0</v>
      </c>
      <c r="GN66" s="209">
        <f t="shared" ca="1" si="74"/>
        <v>0</v>
      </c>
      <c r="GO66" s="209">
        <f t="shared" ca="1" si="74"/>
        <v>0</v>
      </c>
      <c r="GP66" s="209">
        <f t="shared" ca="1" si="74"/>
        <v>0</v>
      </c>
      <c r="GQ66" s="209">
        <f t="shared" ca="1" si="74"/>
        <v>0</v>
      </c>
      <c r="GR66" s="209">
        <f t="shared" ca="1" si="71"/>
        <v>0</v>
      </c>
      <c r="GS66" s="209"/>
    </row>
    <row r="67" spans="1:202" s="133" customFormat="1" x14ac:dyDescent="0.7">
      <c r="A67" s="211" t="str">
        <f>"Limited Partners' "&amp;TEXT($B$30,"0%")&amp;";"</f>
        <v>Limited Partners' 50%;</v>
      </c>
      <c r="B67" s="169"/>
      <c r="C67" s="170"/>
      <c r="D67" s="171"/>
      <c r="E67" s="169"/>
      <c r="F67" s="169"/>
      <c r="G67" s="170"/>
      <c r="H67" s="217"/>
      <c r="I67" s="209">
        <f ca="1">+I68/$C$34*(1-$C$34)</f>
        <v>0</v>
      </c>
      <c r="J67" s="209">
        <f t="shared" ref="J67:BU67" ca="1" si="75">+J68/$C$34*(1-$C$34)</f>
        <v>0</v>
      </c>
      <c r="K67" s="209">
        <f t="shared" ca="1" si="75"/>
        <v>0</v>
      </c>
      <c r="L67" s="209">
        <f t="shared" ca="1" si="75"/>
        <v>0</v>
      </c>
      <c r="M67" s="209">
        <f t="shared" ca="1" si="75"/>
        <v>0</v>
      </c>
      <c r="N67" s="209">
        <f t="shared" ca="1" si="75"/>
        <v>0</v>
      </c>
      <c r="O67" s="209">
        <f t="shared" ca="1" si="75"/>
        <v>0</v>
      </c>
      <c r="P67" s="209">
        <f t="shared" ca="1" si="75"/>
        <v>0</v>
      </c>
      <c r="Q67" s="209">
        <f t="shared" ca="1" si="75"/>
        <v>0</v>
      </c>
      <c r="R67" s="209">
        <f t="shared" ca="1" si="75"/>
        <v>0</v>
      </c>
      <c r="S67" s="209">
        <f t="shared" ca="1" si="75"/>
        <v>0</v>
      </c>
      <c r="T67" s="209">
        <f t="shared" ca="1" si="75"/>
        <v>0</v>
      </c>
      <c r="U67" s="209">
        <f t="shared" ca="1" si="75"/>
        <v>0</v>
      </c>
      <c r="V67" s="209">
        <f t="shared" ca="1" si="75"/>
        <v>0</v>
      </c>
      <c r="W67" s="209">
        <f t="shared" ca="1" si="75"/>
        <v>0</v>
      </c>
      <c r="X67" s="209">
        <f t="shared" ca="1" si="75"/>
        <v>0</v>
      </c>
      <c r="Y67" s="209">
        <f t="shared" ca="1" si="75"/>
        <v>0</v>
      </c>
      <c r="Z67" s="209">
        <f t="shared" ca="1" si="75"/>
        <v>0</v>
      </c>
      <c r="AA67" s="209">
        <f t="shared" ca="1" si="75"/>
        <v>0</v>
      </c>
      <c r="AB67" s="209">
        <f t="shared" ca="1" si="75"/>
        <v>0</v>
      </c>
      <c r="AC67" s="209">
        <f t="shared" ca="1" si="75"/>
        <v>0</v>
      </c>
      <c r="AD67" s="209">
        <f t="shared" ca="1" si="75"/>
        <v>0</v>
      </c>
      <c r="AE67" s="209">
        <f t="shared" ca="1" si="75"/>
        <v>0</v>
      </c>
      <c r="AF67" s="209">
        <f t="shared" ca="1" si="75"/>
        <v>0</v>
      </c>
      <c r="AG67" s="209">
        <f t="shared" ca="1" si="75"/>
        <v>0</v>
      </c>
      <c r="AH67" s="209">
        <f t="shared" ca="1" si="75"/>
        <v>0</v>
      </c>
      <c r="AI67" s="209">
        <f t="shared" ca="1" si="75"/>
        <v>0</v>
      </c>
      <c r="AJ67" s="209">
        <f t="shared" ca="1" si="75"/>
        <v>0</v>
      </c>
      <c r="AK67" s="209">
        <f t="shared" ca="1" si="75"/>
        <v>0</v>
      </c>
      <c r="AL67" s="209">
        <f t="shared" ca="1" si="75"/>
        <v>0</v>
      </c>
      <c r="AM67" s="209">
        <f t="shared" ca="1" si="75"/>
        <v>0</v>
      </c>
      <c r="AN67" s="209">
        <f t="shared" ca="1" si="75"/>
        <v>0</v>
      </c>
      <c r="AO67" s="209">
        <f t="shared" ca="1" si="75"/>
        <v>0</v>
      </c>
      <c r="AP67" s="209">
        <f t="shared" ca="1" si="75"/>
        <v>0</v>
      </c>
      <c r="AQ67" s="209">
        <f t="shared" ca="1" si="75"/>
        <v>0</v>
      </c>
      <c r="AR67" s="209">
        <f t="shared" ca="1" si="75"/>
        <v>0</v>
      </c>
      <c r="AS67" s="209">
        <f t="shared" ca="1" si="75"/>
        <v>0</v>
      </c>
      <c r="AT67" s="209">
        <f t="shared" ca="1" si="75"/>
        <v>0</v>
      </c>
      <c r="AU67" s="209">
        <f t="shared" ca="1" si="75"/>
        <v>0</v>
      </c>
      <c r="AV67" s="209">
        <f t="shared" ca="1" si="75"/>
        <v>0</v>
      </c>
      <c r="AW67" s="209">
        <f t="shared" ca="1" si="75"/>
        <v>0</v>
      </c>
      <c r="AX67" s="209">
        <f t="shared" ca="1" si="75"/>
        <v>0</v>
      </c>
      <c r="AY67" s="209">
        <f t="shared" ca="1" si="75"/>
        <v>0</v>
      </c>
      <c r="AZ67" s="209">
        <f t="shared" ca="1" si="75"/>
        <v>0</v>
      </c>
      <c r="BA67" s="209">
        <f t="shared" ca="1" si="75"/>
        <v>0</v>
      </c>
      <c r="BB67" s="209">
        <f t="shared" ca="1" si="75"/>
        <v>0</v>
      </c>
      <c r="BC67" s="209">
        <f t="shared" ca="1" si="75"/>
        <v>0</v>
      </c>
      <c r="BD67" s="209">
        <f t="shared" ca="1" si="75"/>
        <v>0</v>
      </c>
      <c r="BE67" s="209">
        <f t="shared" ca="1" si="75"/>
        <v>0</v>
      </c>
      <c r="BF67" s="209">
        <f t="shared" ca="1" si="75"/>
        <v>0</v>
      </c>
      <c r="BG67" s="209">
        <f t="shared" ca="1" si="75"/>
        <v>0</v>
      </c>
      <c r="BH67" s="209">
        <f t="shared" ca="1" si="75"/>
        <v>0</v>
      </c>
      <c r="BI67" s="209">
        <f t="shared" ca="1" si="75"/>
        <v>0</v>
      </c>
      <c r="BJ67" s="209">
        <f t="shared" ca="1" si="75"/>
        <v>0</v>
      </c>
      <c r="BK67" s="209">
        <f t="shared" ca="1" si="75"/>
        <v>0</v>
      </c>
      <c r="BL67" s="209">
        <f t="shared" ca="1" si="75"/>
        <v>0</v>
      </c>
      <c r="BM67" s="209">
        <f t="shared" ca="1" si="75"/>
        <v>0</v>
      </c>
      <c r="BN67" s="209">
        <f t="shared" ca="1" si="75"/>
        <v>0</v>
      </c>
      <c r="BO67" s="209">
        <f t="shared" ca="1" si="75"/>
        <v>0</v>
      </c>
      <c r="BP67" s="209">
        <f t="shared" ca="1" si="75"/>
        <v>0</v>
      </c>
      <c r="BQ67" s="209">
        <f t="shared" ca="1" si="75"/>
        <v>0</v>
      </c>
      <c r="BR67" s="209">
        <f t="shared" ca="1" si="75"/>
        <v>0</v>
      </c>
      <c r="BS67" s="209">
        <f t="shared" ca="1" si="75"/>
        <v>0</v>
      </c>
      <c r="BT67" s="209">
        <f t="shared" ca="1" si="75"/>
        <v>0</v>
      </c>
      <c r="BU67" s="209">
        <f t="shared" ca="1" si="75"/>
        <v>0</v>
      </c>
      <c r="BV67" s="209">
        <f t="shared" ref="BV67:EG67" ca="1" si="76">+BV68/$C$34*(1-$C$34)</f>
        <v>0</v>
      </c>
      <c r="BW67" s="209">
        <f t="shared" ca="1" si="76"/>
        <v>0</v>
      </c>
      <c r="BX67" s="209">
        <f t="shared" ca="1" si="76"/>
        <v>0</v>
      </c>
      <c r="BY67" s="209">
        <f t="shared" ca="1" si="76"/>
        <v>0</v>
      </c>
      <c r="BZ67" s="209">
        <f t="shared" ca="1" si="76"/>
        <v>0</v>
      </c>
      <c r="CA67" s="209">
        <f t="shared" ca="1" si="76"/>
        <v>0</v>
      </c>
      <c r="CB67" s="209">
        <f t="shared" ca="1" si="76"/>
        <v>0</v>
      </c>
      <c r="CC67" s="209">
        <f t="shared" ca="1" si="76"/>
        <v>0</v>
      </c>
      <c r="CD67" s="209">
        <f t="shared" ca="1" si="76"/>
        <v>0</v>
      </c>
      <c r="CE67" s="209">
        <f t="shared" ca="1" si="76"/>
        <v>0</v>
      </c>
      <c r="CF67" s="209">
        <f t="shared" ca="1" si="76"/>
        <v>0</v>
      </c>
      <c r="CG67" s="209">
        <f t="shared" ca="1" si="76"/>
        <v>0</v>
      </c>
      <c r="CH67" s="209">
        <f t="shared" ca="1" si="76"/>
        <v>0</v>
      </c>
      <c r="CI67" s="209">
        <f t="shared" ca="1" si="76"/>
        <v>0</v>
      </c>
      <c r="CJ67" s="209">
        <f t="shared" ca="1" si="76"/>
        <v>0</v>
      </c>
      <c r="CK67" s="209">
        <f t="shared" ca="1" si="76"/>
        <v>0</v>
      </c>
      <c r="CL67" s="209">
        <f t="shared" ca="1" si="76"/>
        <v>0</v>
      </c>
      <c r="CM67" s="209">
        <f t="shared" ca="1" si="76"/>
        <v>0</v>
      </c>
      <c r="CN67" s="209">
        <f t="shared" ca="1" si="76"/>
        <v>0</v>
      </c>
      <c r="CO67" s="209">
        <f t="shared" ca="1" si="76"/>
        <v>0</v>
      </c>
      <c r="CP67" s="209">
        <f t="shared" ca="1" si="76"/>
        <v>0</v>
      </c>
      <c r="CQ67" s="209">
        <f t="shared" ca="1" si="76"/>
        <v>0</v>
      </c>
      <c r="CR67" s="209">
        <f t="shared" ca="1" si="76"/>
        <v>0</v>
      </c>
      <c r="CS67" s="209">
        <f t="shared" ca="1" si="76"/>
        <v>0</v>
      </c>
      <c r="CT67" s="209">
        <f t="shared" ca="1" si="76"/>
        <v>0</v>
      </c>
      <c r="CU67" s="209">
        <f t="shared" ca="1" si="76"/>
        <v>0</v>
      </c>
      <c r="CV67" s="209">
        <f t="shared" ca="1" si="76"/>
        <v>0</v>
      </c>
      <c r="CW67" s="209">
        <f t="shared" ca="1" si="76"/>
        <v>0</v>
      </c>
      <c r="CX67" s="209">
        <f t="shared" ca="1" si="76"/>
        <v>0</v>
      </c>
      <c r="CY67" s="209">
        <f t="shared" ca="1" si="76"/>
        <v>0</v>
      </c>
      <c r="CZ67" s="209">
        <f t="shared" ca="1" si="76"/>
        <v>0</v>
      </c>
      <c r="DA67" s="209">
        <f t="shared" ca="1" si="76"/>
        <v>0</v>
      </c>
      <c r="DB67" s="209">
        <f t="shared" ca="1" si="76"/>
        <v>0</v>
      </c>
      <c r="DC67" s="209">
        <f t="shared" ca="1" si="76"/>
        <v>0</v>
      </c>
      <c r="DD67" s="209">
        <f t="shared" ca="1" si="76"/>
        <v>0</v>
      </c>
      <c r="DE67" s="209">
        <f t="shared" ca="1" si="76"/>
        <v>0</v>
      </c>
      <c r="DF67" s="209">
        <f t="shared" ca="1" si="76"/>
        <v>0</v>
      </c>
      <c r="DG67" s="209">
        <f t="shared" ca="1" si="76"/>
        <v>0</v>
      </c>
      <c r="DH67" s="209">
        <f t="shared" ca="1" si="76"/>
        <v>0</v>
      </c>
      <c r="DI67" s="209">
        <f t="shared" ca="1" si="76"/>
        <v>0</v>
      </c>
      <c r="DJ67" s="209">
        <f t="shared" ca="1" si="76"/>
        <v>0</v>
      </c>
      <c r="DK67" s="209">
        <f t="shared" ca="1" si="76"/>
        <v>0</v>
      </c>
      <c r="DL67" s="209">
        <f t="shared" ca="1" si="76"/>
        <v>0</v>
      </c>
      <c r="DM67" s="209">
        <f t="shared" ca="1" si="76"/>
        <v>0</v>
      </c>
      <c r="DN67" s="209">
        <f t="shared" ca="1" si="76"/>
        <v>0</v>
      </c>
      <c r="DO67" s="209">
        <f t="shared" ca="1" si="76"/>
        <v>0</v>
      </c>
      <c r="DP67" s="209">
        <f t="shared" ca="1" si="76"/>
        <v>0</v>
      </c>
      <c r="DQ67" s="209">
        <f t="shared" ca="1" si="76"/>
        <v>0</v>
      </c>
      <c r="DR67" s="209">
        <f t="shared" ca="1" si="76"/>
        <v>0</v>
      </c>
      <c r="DS67" s="209">
        <f t="shared" ca="1" si="76"/>
        <v>0</v>
      </c>
      <c r="DT67" s="209">
        <f t="shared" ca="1" si="76"/>
        <v>0</v>
      </c>
      <c r="DU67" s="209">
        <f t="shared" ca="1" si="76"/>
        <v>0</v>
      </c>
      <c r="DV67" s="209">
        <f t="shared" ca="1" si="76"/>
        <v>0</v>
      </c>
      <c r="DW67" s="209">
        <f t="shared" ca="1" si="76"/>
        <v>0</v>
      </c>
      <c r="DX67" s="209">
        <f t="shared" ca="1" si="76"/>
        <v>0</v>
      </c>
      <c r="DY67" s="209">
        <f t="shared" ca="1" si="76"/>
        <v>0</v>
      </c>
      <c r="DZ67" s="209">
        <f t="shared" ca="1" si="76"/>
        <v>0</v>
      </c>
      <c r="EA67" s="209">
        <f t="shared" ca="1" si="76"/>
        <v>0</v>
      </c>
      <c r="EB67" s="209">
        <f t="shared" ca="1" si="76"/>
        <v>0</v>
      </c>
      <c r="EC67" s="209">
        <f t="shared" ca="1" si="76"/>
        <v>0</v>
      </c>
      <c r="ED67" s="209">
        <f t="shared" ca="1" si="76"/>
        <v>0</v>
      </c>
      <c r="EE67" s="209">
        <f t="shared" ca="1" si="76"/>
        <v>0</v>
      </c>
      <c r="EF67" s="209">
        <f t="shared" ca="1" si="76"/>
        <v>0</v>
      </c>
      <c r="EG67" s="209">
        <f t="shared" ca="1" si="76"/>
        <v>0</v>
      </c>
      <c r="EH67" s="209">
        <f t="shared" ref="EH67:GQ67" ca="1" si="77">+EH68/$C$34*(1-$C$34)</f>
        <v>0</v>
      </c>
      <c r="EI67" s="209">
        <f t="shared" ca="1" si="77"/>
        <v>0</v>
      </c>
      <c r="EJ67" s="209">
        <f t="shared" ca="1" si="77"/>
        <v>0</v>
      </c>
      <c r="EK67" s="209">
        <f t="shared" ca="1" si="77"/>
        <v>0</v>
      </c>
      <c r="EL67" s="209">
        <f t="shared" ca="1" si="77"/>
        <v>0</v>
      </c>
      <c r="EM67" s="209">
        <f t="shared" ca="1" si="77"/>
        <v>0</v>
      </c>
      <c r="EN67" s="209">
        <f t="shared" ca="1" si="77"/>
        <v>0</v>
      </c>
      <c r="EO67" s="209">
        <f t="shared" ca="1" si="77"/>
        <v>0</v>
      </c>
      <c r="EP67" s="209">
        <f t="shared" ca="1" si="77"/>
        <v>0</v>
      </c>
      <c r="EQ67" s="209">
        <f t="shared" ca="1" si="77"/>
        <v>0</v>
      </c>
      <c r="ER67" s="209">
        <f t="shared" ca="1" si="77"/>
        <v>0</v>
      </c>
      <c r="ES67" s="209">
        <f t="shared" ca="1" si="77"/>
        <v>0</v>
      </c>
      <c r="ET67" s="209">
        <f t="shared" ca="1" si="77"/>
        <v>0</v>
      </c>
      <c r="EU67" s="209">
        <f t="shared" ca="1" si="77"/>
        <v>0</v>
      </c>
      <c r="EV67" s="209">
        <f t="shared" ca="1" si="77"/>
        <v>0</v>
      </c>
      <c r="EW67" s="209">
        <f t="shared" ca="1" si="77"/>
        <v>0</v>
      </c>
      <c r="EX67" s="209">
        <f t="shared" ca="1" si="77"/>
        <v>0</v>
      </c>
      <c r="EY67" s="209">
        <f t="shared" ca="1" si="77"/>
        <v>0</v>
      </c>
      <c r="EZ67" s="209">
        <f t="shared" ca="1" si="77"/>
        <v>0</v>
      </c>
      <c r="FA67" s="209">
        <f t="shared" ca="1" si="77"/>
        <v>0</v>
      </c>
      <c r="FB67" s="209">
        <f t="shared" ca="1" si="77"/>
        <v>0</v>
      </c>
      <c r="FC67" s="209">
        <f t="shared" ca="1" si="77"/>
        <v>0</v>
      </c>
      <c r="FD67" s="209">
        <f t="shared" ca="1" si="77"/>
        <v>0</v>
      </c>
      <c r="FE67" s="209">
        <f t="shared" ca="1" si="77"/>
        <v>0</v>
      </c>
      <c r="FF67" s="209">
        <f t="shared" ca="1" si="77"/>
        <v>0</v>
      </c>
      <c r="FG67" s="209">
        <f t="shared" ca="1" si="77"/>
        <v>0</v>
      </c>
      <c r="FH67" s="209">
        <f t="shared" ca="1" si="77"/>
        <v>0</v>
      </c>
      <c r="FI67" s="209">
        <f t="shared" ca="1" si="77"/>
        <v>0</v>
      </c>
      <c r="FJ67" s="209">
        <f t="shared" ca="1" si="77"/>
        <v>0</v>
      </c>
      <c r="FK67" s="209">
        <f t="shared" ca="1" si="77"/>
        <v>0</v>
      </c>
      <c r="FL67" s="209">
        <f t="shared" ca="1" si="77"/>
        <v>0</v>
      </c>
      <c r="FM67" s="209">
        <f t="shared" ca="1" si="77"/>
        <v>0</v>
      </c>
      <c r="FN67" s="209">
        <f t="shared" ca="1" si="77"/>
        <v>0</v>
      </c>
      <c r="FO67" s="209">
        <f t="shared" ca="1" si="77"/>
        <v>0</v>
      </c>
      <c r="FP67" s="209">
        <f t="shared" ca="1" si="77"/>
        <v>0</v>
      </c>
      <c r="FQ67" s="209">
        <f t="shared" ca="1" si="77"/>
        <v>0</v>
      </c>
      <c r="FR67" s="209">
        <f t="shared" ca="1" si="77"/>
        <v>0</v>
      </c>
      <c r="FS67" s="209">
        <f t="shared" ca="1" si="77"/>
        <v>0</v>
      </c>
      <c r="FT67" s="209">
        <f t="shared" ca="1" si="77"/>
        <v>0</v>
      </c>
      <c r="FU67" s="209">
        <f t="shared" ca="1" si="77"/>
        <v>0</v>
      </c>
      <c r="FV67" s="209">
        <f t="shared" ca="1" si="77"/>
        <v>0</v>
      </c>
      <c r="FW67" s="209">
        <f t="shared" ca="1" si="77"/>
        <v>0</v>
      </c>
      <c r="FX67" s="209">
        <f t="shared" ca="1" si="77"/>
        <v>0</v>
      </c>
      <c r="FY67" s="209">
        <f t="shared" ca="1" si="77"/>
        <v>0</v>
      </c>
      <c r="FZ67" s="209">
        <f t="shared" ca="1" si="77"/>
        <v>0</v>
      </c>
      <c r="GA67" s="209">
        <f t="shared" ca="1" si="77"/>
        <v>0</v>
      </c>
      <c r="GB67" s="209">
        <f t="shared" ca="1" si="77"/>
        <v>0</v>
      </c>
      <c r="GC67" s="209">
        <f t="shared" ca="1" si="77"/>
        <v>0</v>
      </c>
      <c r="GD67" s="209">
        <f t="shared" ca="1" si="77"/>
        <v>0</v>
      </c>
      <c r="GE67" s="209">
        <f t="shared" ca="1" si="77"/>
        <v>0</v>
      </c>
      <c r="GF67" s="209">
        <f t="shared" ca="1" si="77"/>
        <v>0</v>
      </c>
      <c r="GG67" s="209">
        <f t="shared" ca="1" si="77"/>
        <v>0</v>
      </c>
      <c r="GH67" s="209">
        <f t="shared" ca="1" si="77"/>
        <v>0</v>
      </c>
      <c r="GI67" s="209">
        <f t="shared" ca="1" si="77"/>
        <v>0</v>
      </c>
      <c r="GJ67" s="209">
        <f t="shared" ca="1" si="77"/>
        <v>0</v>
      </c>
      <c r="GK67" s="209">
        <f t="shared" ca="1" si="77"/>
        <v>0</v>
      </c>
      <c r="GL67" s="209">
        <f t="shared" ca="1" si="77"/>
        <v>0</v>
      </c>
      <c r="GM67" s="209">
        <f t="shared" ca="1" si="77"/>
        <v>0</v>
      </c>
      <c r="GN67" s="209">
        <f t="shared" ca="1" si="77"/>
        <v>0</v>
      </c>
      <c r="GO67" s="209">
        <f t="shared" ca="1" si="77"/>
        <v>0</v>
      </c>
      <c r="GP67" s="209">
        <f t="shared" ca="1" si="77"/>
        <v>0</v>
      </c>
      <c r="GQ67" s="209">
        <f t="shared" ca="1" si="77"/>
        <v>0</v>
      </c>
      <c r="GR67" s="209">
        <f t="shared" ca="1" si="71"/>
        <v>0</v>
      </c>
      <c r="GS67" s="209"/>
    </row>
    <row r="68" spans="1:202" s="133" customFormat="1" x14ac:dyDescent="0.7">
      <c r="A68" s="211" t="str">
        <f>"General Partners' "&amp;TEXT($C$30,"0%")&amp;";"</f>
        <v>General Partners' 50%;</v>
      </c>
      <c r="B68" s="169"/>
      <c r="C68" s="170"/>
      <c r="D68" s="171"/>
      <c r="E68" s="169"/>
      <c r="F68" s="169"/>
      <c r="G68" s="170"/>
      <c r="H68" s="217"/>
      <c r="I68" s="212">
        <f ca="1">IF($B$34="Yes",IF(I62&gt;0,IF((SUM($H68:H68)+SUM($I61:I61))/(SUM($H67:H67)+SUM($H68:H68)+SUM($I63:I63)+SUM($I61:I61))&lt;$D$34,MIN((((SUM($H68:H68)+SUM($H67:H67)+SUM($I61:I61)+SUM($I63:I63))*$D$34)-(SUM($H68:H68)+SUM($I61:I61)))/($C$34-$D$34)*$C$34,I62*$C$34),0),0),0)</f>
        <v>0</v>
      </c>
      <c r="J68" s="212">
        <f ca="1">IF($B$34="Yes",IF(J62&gt;0,IF((SUM($H68:I68)+SUM($I61:J61))/(SUM($H67:I67)+SUM($H68:I68)+SUM($I63:J63)+SUM($I61:J61))&lt;$D$34,MIN((((SUM($H68:I68)+SUM($H67:I67)+SUM($I61:J61)+SUM($I63:J63))*$D$34)-(SUM($H68:I68)+SUM($I61:J61)))/($C$34-$D$34)*$C$34,J62*$C$34),0),0),0)</f>
        <v>0</v>
      </c>
      <c r="K68" s="212">
        <f ca="1">IF($B$34="Yes",IF(K62&gt;0,IF((SUM($H68:J68)+SUM($I61:K61))/(SUM($H67:J67)+SUM($H68:J68)+SUM($I63:K63)+SUM($I61:K61))&lt;$D$34,MIN((((SUM($H68:J68)+SUM($H67:J67)+SUM($I61:K61)+SUM($I63:K63))*$D$34)-(SUM($H68:J68)+SUM($I61:K61)))/($C$34-$D$34)*$C$34,K62*$C$34),0),0),0)</f>
        <v>0</v>
      </c>
      <c r="L68" s="212">
        <f ca="1">IF($B$34="Yes",IF(L62&gt;0,IF((SUM($H68:K68)+SUM($I61:L61))/(SUM($H67:K67)+SUM($H68:K68)+SUM($I63:L63)+SUM($I61:L61))&lt;$D$34,MIN((((SUM($H68:K68)+SUM($H67:K67)+SUM($I61:L61)+SUM($I63:L63))*$D$34)-(SUM($H68:K68)+SUM($I61:L61)))/($C$34-$D$34)*$C$34,L62*$C$34),0),0),0)</f>
        <v>0</v>
      </c>
      <c r="M68" s="212">
        <f ca="1">IF($B$34="Yes",IF(M62&gt;0,IF((SUM($H68:L68)+SUM($I61:M61))/(SUM($H67:L67)+SUM($H68:L68)+SUM($I63:M63)+SUM($I61:M61))&lt;$D$34,MIN((((SUM($H68:L68)+SUM($H67:L67)+SUM($I61:M61)+SUM($I63:M63))*$D$34)-(SUM($H68:L68)+SUM($I61:M61)))/($C$34-$D$34)*$C$34,M62*$C$34),0),0),0)</f>
        <v>0</v>
      </c>
      <c r="N68" s="212">
        <f ca="1">IF($B$34="Yes",IF(N62&gt;0,IF((SUM($H68:M68)+SUM($I61:N61))/(SUM($H67:M67)+SUM($H68:M68)+SUM($I63:N63)+SUM($I61:N61))&lt;$D$34,MIN((((SUM($H68:M68)+SUM($H67:M67)+SUM($I61:N61)+SUM($I63:N63))*$D$34)-(SUM($H68:M68)+SUM($I61:N61)))/($C$34-$D$34)*$C$34,N62*$C$34),0),0),0)</f>
        <v>0</v>
      </c>
      <c r="O68" s="212">
        <f ca="1">IF($B$34="Yes",IF(O62&gt;0,IF((SUM($H68:N68)+SUM($I61:O61))/(SUM($H67:N67)+SUM($H68:N68)+SUM($I63:O63)+SUM($I61:O61))&lt;$D$34,MIN((((SUM($H68:N68)+SUM($H67:N67)+SUM($I61:O61)+SUM($I63:O63))*$D$34)-(SUM($H68:N68)+SUM($I61:O61)))/($C$34-$D$34)*$C$34,O62*$C$34),0),0),0)</f>
        <v>0</v>
      </c>
      <c r="P68" s="212">
        <f ca="1">IF($B$34="Yes",IF(P62&gt;0,IF((SUM($H68:O68)+SUM($I61:P61))/(SUM($H67:O67)+SUM($H68:O68)+SUM($I63:P63)+SUM($I61:P61))&lt;$D$34,MIN((((SUM($H68:O68)+SUM($H67:O67)+SUM($I61:P61)+SUM($I63:P63))*$D$34)-(SUM($H68:O68)+SUM($I61:P61)))/($C$34-$D$34)*$C$34,P62*$C$34),0),0),0)</f>
        <v>0</v>
      </c>
      <c r="Q68" s="212">
        <f ca="1">IF($B$34="Yes",IF(Q62&gt;0,IF((SUM($H68:P68)+SUM($I61:Q61))/(SUM($H67:P67)+SUM($H68:P68)+SUM($I63:Q63)+SUM($I61:Q61))&lt;$D$34,MIN((((SUM($H68:P68)+SUM($H67:P67)+SUM($I61:Q61)+SUM($I63:Q63))*$D$34)-(SUM($H68:P68)+SUM($I61:Q61)))/($C$34-$D$34)*$C$34,Q62*$C$34),0),0),0)</f>
        <v>0</v>
      </c>
      <c r="R68" s="212">
        <f ca="1">IF($B$34="Yes",IF(R62&gt;0,IF((SUM($H68:Q68)+SUM($I61:R61))/(SUM($H67:Q67)+SUM($H68:Q68)+SUM($I63:R63)+SUM($I61:R61))&lt;$D$34,MIN((((SUM($H68:Q68)+SUM($H67:Q67)+SUM($I61:R61)+SUM($I63:R63))*$D$34)-(SUM($H68:Q68)+SUM($I61:R61)))/($C$34-$D$34)*$C$34,R62*$C$34),0),0),0)</f>
        <v>0</v>
      </c>
      <c r="S68" s="212">
        <f ca="1">IF($B$34="Yes",IF(S62&gt;0,IF((SUM($H68:R68)+SUM($I61:S61))/(SUM($H67:R67)+SUM($H68:R68)+SUM($I63:S63)+SUM($I61:S61))&lt;$D$34,MIN((((SUM($H68:R68)+SUM($H67:R67)+SUM($I61:S61)+SUM($I63:S63))*$D$34)-(SUM($H68:R68)+SUM($I61:S61)))/($C$34-$D$34)*$C$34,S62*$C$34),0),0),0)</f>
        <v>0</v>
      </c>
      <c r="T68" s="212">
        <f ca="1">IF($B$34="Yes",IF(T62&gt;0,IF((SUM($H68:S68)+SUM($I61:T61))/(SUM($H67:S67)+SUM($H68:S68)+SUM($I63:T63)+SUM($I61:T61))&lt;$D$34,MIN((((SUM($H68:S68)+SUM($H67:S67)+SUM($I61:T61)+SUM($I63:T63))*$D$34)-(SUM($H68:S68)+SUM($I61:T61)))/($C$34-$D$34)*$C$34,T62*$C$34),0),0),0)</f>
        <v>0</v>
      </c>
      <c r="U68" s="212">
        <f ca="1">IF($B$34="Yes",IF(U62&gt;0,IF((SUM($H68:T68)+SUM($I61:U61))/(SUM($H67:T67)+SUM($H68:T68)+SUM($I63:U63)+SUM($I61:U61))&lt;$D$34,MIN((((SUM($H68:T68)+SUM($H67:T67)+SUM($I61:U61)+SUM($I63:U63))*$D$34)-(SUM($H68:T68)+SUM($I61:U61)))/($C$34-$D$34)*$C$34,U62*$C$34),0),0),0)</f>
        <v>0</v>
      </c>
      <c r="V68" s="212">
        <f ca="1">IF($B$34="Yes",IF(V62&gt;0,IF((SUM($H68:U68)+SUM($I61:V61))/(SUM($H67:U67)+SUM($H68:U68)+SUM($I63:V63)+SUM($I61:V61))&lt;$D$34,MIN((((SUM($H68:U68)+SUM($H67:U67)+SUM($I61:V61)+SUM($I63:V63))*$D$34)-(SUM($H68:U68)+SUM($I61:V61)))/($C$34-$D$34)*$C$34,V62*$C$34),0),0),0)</f>
        <v>0</v>
      </c>
      <c r="W68" s="212">
        <f ca="1">IF($B$34="Yes",IF(W62&gt;0,IF((SUM($H68:V68)+SUM($I61:W61))/(SUM($H67:V67)+SUM($H68:V68)+SUM($I63:W63)+SUM($I61:W61))&lt;$D$34,MIN((((SUM($H68:V68)+SUM($H67:V67)+SUM($I61:W61)+SUM($I63:W63))*$D$34)-(SUM($H68:V68)+SUM($I61:W61)))/($C$34-$D$34)*$C$34,W62*$C$34),0),0),0)</f>
        <v>0</v>
      </c>
      <c r="X68" s="212">
        <f ca="1">IF($B$34="Yes",IF(X62&gt;0,IF((SUM($H68:W68)+SUM($I61:X61))/(SUM($H67:W67)+SUM($H68:W68)+SUM($I63:X63)+SUM($I61:X61))&lt;$D$34,MIN((((SUM($H68:W68)+SUM($H67:W67)+SUM($I61:X61)+SUM($I63:X63))*$D$34)-(SUM($H68:W68)+SUM($I61:X61)))/($C$34-$D$34)*$C$34,X62*$C$34),0),0),0)</f>
        <v>0</v>
      </c>
      <c r="Y68" s="212">
        <f ca="1">IF($B$34="Yes",IF(Y62&gt;0,IF((SUM($H68:X68)+SUM($I61:Y61))/(SUM($H67:X67)+SUM($H68:X68)+SUM($I63:Y63)+SUM($I61:Y61))&lt;$D$34,MIN((((SUM($H68:X68)+SUM($H67:X67)+SUM($I61:Y61)+SUM($I63:Y63))*$D$34)-(SUM($H68:X68)+SUM($I61:Y61)))/($C$34-$D$34)*$C$34,Y62*$C$34),0),0),0)</f>
        <v>0</v>
      </c>
      <c r="Z68" s="212">
        <f ca="1">IF($B$34="Yes",IF(Z62&gt;0,IF((SUM($H68:Y68)+SUM($I61:Z61))/(SUM($H67:Y67)+SUM($H68:Y68)+SUM($I63:Z63)+SUM($I61:Z61))&lt;$D$34,MIN((((SUM($H68:Y68)+SUM($H67:Y67)+SUM($I61:Z61)+SUM($I63:Z63))*$D$34)-(SUM($H68:Y68)+SUM($I61:Z61)))/($C$34-$D$34)*$C$34,Z62*$C$34),0),0),0)</f>
        <v>0</v>
      </c>
      <c r="AA68" s="212">
        <f ca="1">IF($B$34="Yes",IF(AA62&gt;0,IF((SUM($H68:Z68)+SUM($I61:AA61))/(SUM($H67:Z67)+SUM($H68:Z68)+SUM($I63:AA63)+SUM($I61:AA61))&lt;$D$34,MIN((((SUM($H68:Z68)+SUM($H67:Z67)+SUM($I61:AA61)+SUM($I63:AA63))*$D$34)-(SUM($H68:Z68)+SUM($I61:AA61)))/($C$34-$D$34)*$C$34,AA62*$C$34),0),0),0)</f>
        <v>0</v>
      </c>
      <c r="AB68" s="212">
        <f ca="1">IF($B$34="Yes",IF(AB62&gt;0,IF((SUM($H68:AA68)+SUM($I61:AB61))/(SUM($H67:AA67)+SUM($H68:AA68)+SUM($I63:AB63)+SUM($I61:AB61))&lt;$D$34,MIN((((SUM($H68:AA68)+SUM($H67:AA67)+SUM($I61:AB61)+SUM($I63:AB63))*$D$34)-(SUM($H68:AA68)+SUM($I61:AB61)))/($C$34-$D$34)*$C$34,AB62*$C$34),0),0),0)</f>
        <v>0</v>
      </c>
      <c r="AC68" s="212">
        <f ca="1">IF($B$34="Yes",IF(AC62&gt;0,IF((SUM($H68:AB68)+SUM($I61:AC61))/(SUM($H67:AB67)+SUM($H68:AB68)+SUM($I63:AC63)+SUM($I61:AC61))&lt;$D$34,MIN((((SUM($H68:AB68)+SUM($H67:AB67)+SUM($I61:AC61)+SUM($I63:AC63))*$D$34)-(SUM($H68:AB68)+SUM($I61:AC61)))/($C$34-$D$34)*$C$34,AC62*$C$34),0),0),0)</f>
        <v>0</v>
      </c>
      <c r="AD68" s="212">
        <f ca="1">IF($B$34="Yes",IF(AD62&gt;0,IF((SUM($H68:AC68)+SUM($I61:AD61))/(SUM($H67:AC67)+SUM($H68:AC68)+SUM($I63:AD63)+SUM($I61:AD61))&lt;$D$34,MIN((((SUM($H68:AC68)+SUM($H67:AC67)+SUM($I61:AD61)+SUM($I63:AD63))*$D$34)-(SUM($H68:AC68)+SUM($I61:AD61)))/($C$34-$D$34)*$C$34,AD62*$C$34),0),0),0)</f>
        <v>0</v>
      </c>
      <c r="AE68" s="212">
        <f ca="1">IF($B$34="Yes",IF(AE62&gt;0,IF((SUM($H68:AD68)+SUM($I61:AE61))/(SUM($H67:AD67)+SUM($H68:AD68)+SUM($I63:AE63)+SUM($I61:AE61))&lt;$D$34,MIN((((SUM($H68:AD68)+SUM($H67:AD67)+SUM($I61:AE61)+SUM($I63:AE63))*$D$34)-(SUM($H68:AD68)+SUM($I61:AE61)))/($C$34-$D$34)*$C$34,AE62*$C$34),0),0),0)</f>
        <v>0</v>
      </c>
      <c r="AF68" s="212">
        <f ca="1">IF($B$34="Yes",IF(AF62&gt;0,IF((SUM($H68:AE68)+SUM($I61:AF61))/(SUM($H67:AE67)+SUM($H68:AE68)+SUM($I63:AF63)+SUM($I61:AF61))&lt;$D$34,MIN((((SUM($H68:AE68)+SUM($H67:AE67)+SUM($I61:AF61)+SUM($I63:AF63))*$D$34)-(SUM($H68:AE68)+SUM($I61:AF61)))/($C$34-$D$34)*$C$34,AF62*$C$34),0),0),0)</f>
        <v>0</v>
      </c>
      <c r="AG68" s="212">
        <f ca="1">IF($B$34="Yes",IF(AG62&gt;0,IF((SUM($H68:AF68)+SUM($I61:AG61))/(SUM($H67:AF67)+SUM($H68:AF68)+SUM($I63:AG63)+SUM($I61:AG61))&lt;$D$34,MIN((((SUM($H68:AF68)+SUM($H67:AF67)+SUM($I61:AG61)+SUM($I63:AG63))*$D$34)-(SUM($H68:AF68)+SUM($I61:AG61)))/($C$34-$D$34)*$C$34,AG62*$C$34),0),0),0)</f>
        <v>0</v>
      </c>
      <c r="AH68" s="212">
        <f ca="1">IF($B$34="Yes",IF(AH62&gt;0,IF((SUM($H68:AG68)+SUM($I61:AH61))/(SUM($H67:AG67)+SUM($H68:AG68)+SUM($I63:AH63)+SUM($I61:AH61))&lt;$D$34,MIN((((SUM($H68:AG68)+SUM($H67:AG67)+SUM($I61:AH61)+SUM($I63:AH63))*$D$34)-(SUM($H68:AG68)+SUM($I61:AH61)))/($C$34-$D$34)*$C$34,AH62*$C$34),0),0),0)</f>
        <v>0</v>
      </c>
      <c r="AI68" s="212">
        <f ca="1">IF($B$34="Yes",IF(AI62&gt;0,IF((SUM($H68:AH68)+SUM($I61:AI61))/(SUM($H67:AH67)+SUM($H68:AH68)+SUM($I63:AI63)+SUM($I61:AI61))&lt;$D$34,MIN((((SUM($H68:AH68)+SUM($H67:AH67)+SUM($I61:AI61)+SUM($I63:AI63))*$D$34)-(SUM($H68:AH68)+SUM($I61:AI61)))/($C$34-$D$34)*$C$34,AI62*$C$34),0),0),0)</f>
        <v>0</v>
      </c>
      <c r="AJ68" s="212">
        <f ca="1">IF($B$34="Yes",IF(AJ62&gt;0,IF((SUM($H68:AI68)+SUM($I61:AJ61))/(SUM($H67:AI67)+SUM($H68:AI68)+SUM($I63:AJ63)+SUM($I61:AJ61))&lt;$D$34,MIN((((SUM($H68:AI68)+SUM($H67:AI67)+SUM($I61:AJ61)+SUM($I63:AJ63))*$D$34)-(SUM($H68:AI68)+SUM($I61:AJ61)))/($C$34-$D$34)*$C$34,AJ62*$C$34),0),0),0)</f>
        <v>0</v>
      </c>
      <c r="AK68" s="212">
        <f ca="1">IF($B$34="Yes",IF(AK62&gt;0,IF((SUM($H68:AJ68)+SUM($I61:AK61))/(SUM($H67:AJ67)+SUM($H68:AJ68)+SUM($I63:AK63)+SUM($I61:AK61))&lt;$D$34,MIN((((SUM($H68:AJ68)+SUM($H67:AJ67)+SUM($I61:AK61)+SUM($I63:AK63))*$D$34)-(SUM($H68:AJ68)+SUM($I61:AK61)))/($C$34-$D$34)*$C$34,AK62*$C$34),0),0),0)</f>
        <v>0</v>
      </c>
      <c r="AL68" s="212">
        <f ca="1">IF($B$34="Yes",IF(AL62&gt;0,IF((SUM($H68:AK68)+SUM($I61:AL61))/(SUM($H67:AK67)+SUM($H68:AK68)+SUM($I63:AL63)+SUM($I61:AL61))&lt;$D$34,MIN((((SUM($H68:AK68)+SUM($H67:AK67)+SUM($I61:AL61)+SUM($I63:AL63))*$D$34)-(SUM($H68:AK68)+SUM($I61:AL61)))/($C$34-$D$34)*$C$34,AL62*$C$34),0),0),0)</f>
        <v>0</v>
      </c>
      <c r="AM68" s="212">
        <f ca="1">IF($B$34="Yes",IF(AM62&gt;0,IF((SUM($H68:AL68)+SUM($I61:AM61))/(SUM($H67:AL67)+SUM($H68:AL68)+SUM($I63:AM63)+SUM($I61:AM61))&lt;$D$34,MIN((((SUM($H68:AL68)+SUM($H67:AL67)+SUM($I61:AM61)+SUM($I63:AM63))*$D$34)-(SUM($H68:AL68)+SUM($I61:AM61)))/($C$34-$D$34)*$C$34,AM62*$C$34),0),0),0)</f>
        <v>0</v>
      </c>
      <c r="AN68" s="212">
        <f ca="1">IF($B$34="Yes",IF(AN62&gt;0,IF((SUM($H68:AM68)+SUM($I61:AN61))/(SUM($H67:AM67)+SUM($H68:AM68)+SUM($I63:AN63)+SUM($I61:AN61))&lt;$D$34,MIN((((SUM($H68:AM68)+SUM($H67:AM67)+SUM($I61:AN61)+SUM($I63:AN63))*$D$34)-(SUM($H68:AM68)+SUM($I61:AN61)))/($C$34-$D$34)*$C$34,AN62*$C$34),0),0),0)</f>
        <v>0</v>
      </c>
      <c r="AO68" s="212">
        <f ca="1">IF($B$34="Yes",IF(AO62&gt;0,IF((SUM($H68:AN68)+SUM($I61:AO61))/(SUM($H67:AN67)+SUM($H68:AN68)+SUM($I63:AO63)+SUM($I61:AO61))&lt;$D$34,MIN((((SUM($H68:AN68)+SUM($H67:AN67)+SUM($I61:AO61)+SUM($I63:AO63))*$D$34)-(SUM($H68:AN68)+SUM($I61:AO61)))/($C$34-$D$34)*$C$34,AO62*$C$34),0),0),0)</f>
        <v>0</v>
      </c>
      <c r="AP68" s="212">
        <f ca="1">IF($B$34="Yes",IF(AP62&gt;0,IF((SUM($H68:AO68)+SUM($I61:AP61))/(SUM($H67:AO67)+SUM($H68:AO68)+SUM($I63:AP63)+SUM($I61:AP61))&lt;$D$34,MIN((((SUM($H68:AO68)+SUM($H67:AO67)+SUM($I61:AP61)+SUM($I63:AP63))*$D$34)-(SUM($H68:AO68)+SUM($I61:AP61)))/($C$34-$D$34)*$C$34,AP62*$C$34),0),0),0)</f>
        <v>0</v>
      </c>
      <c r="AQ68" s="212">
        <f ca="1">IF($B$34="Yes",IF(AQ62&gt;0,IF((SUM($H68:AP68)+SUM($I61:AQ61))/(SUM($H67:AP67)+SUM($H68:AP68)+SUM($I63:AQ63)+SUM($I61:AQ61))&lt;$D$34,MIN((((SUM($H68:AP68)+SUM($H67:AP67)+SUM($I61:AQ61)+SUM($I63:AQ63))*$D$34)-(SUM($H68:AP68)+SUM($I61:AQ61)))/($C$34-$D$34)*$C$34,AQ62*$C$34),0),0),0)</f>
        <v>0</v>
      </c>
      <c r="AR68" s="212">
        <f ca="1">IF($B$34="Yes",IF(AR62&gt;0,IF((SUM($H68:AQ68)+SUM($I61:AR61))/(SUM($H67:AQ67)+SUM($H68:AQ68)+SUM($I63:AR63)+SUM($I61:AR61))&lt;$D$34,MIN((((SUM($H68:AQ68)+SUM($H67:AQ67)+SUM($I61:AR61)+SUM($I63:AR63))*$D$34)-(SUM($H68:AQ68)+SUM($I61:AR61)))/($C$34-$D$34)*$C$34,AR62*$C$34),0),0),0)</f>
        <v>0</v>
      </c>
      <c r="AS68" s="212">
        <f ca="1">IF($B$34="Yes",IF(AS62&gt;0,IF((SUM($H68:AR68)+SUM($I61:AS61))/(SUM($H67:AR67)+SUM($H68:AR68)+SUM($I63:AS63)+SUM($I61:AS61))&lt;$D$34,MIN((((SUM($H68:AR68)+SUM($H67:AR67)+SUM($I61:AS61)+SUM($I63:AS63))*$D$34)-(SUM($H68:AR68)+SUM($I61:AS61)))/($C$34-$D$34)*$C$34,AS62*$C$34),0),0),0)</f>
        <v>0</v>
      </c>
      <c r="AT68" s="212">
        <f ca="1">IF($B$34="Yes",IF(AT62&gt;0,IF((SUM($H68:AS68)+SUM($I61:AT61))/(SUM($H67:AS67)+SUM($H68:AS68)+SUM($I63:AT63)+SUM($I61:AT61))&lt;$D$34,MIN((((SUM($H68:AS68)+SUM($H67:AS67)+SUM($I61:AT61)+SUM($I63:AT63))*$D$34)-(SUM($H68:AS68)+SUM($I61:AT61)))/($C$34-$D$34)*$C$34,AT62*$C$34),0),0),0)</f>
        <v>0</v>
      </c>
      <c r="AU68" s="212">
        <f ca="1">IF($B$34="Yes",IF(AU62&gt;0,IF((SUM($H68:AT68)+SUM($I61:AU61))/(SUM($H67:AT67)+SUM($H68:AT68)+SUM($I63:AU63)+SUM($I61:AU61))&lt;$D$34,MIN((((SUM($H68:AT68)+SUM($H67:AT67)+SUM($I61:AU61)+SUM($I63:AU63))*$D$34)-(SUM($H68:AT68)+SUM($I61:AU61)))/($C$34-$D$34)*$C$34,AU62*$C$34),0),0),0)</f>
        <v>0</v>
      </c>
      <c r="AV68" s="212">
        <f ca="1">IF($B$34="Yes",IF(AV62&gt;0,IF((SUM($H68:AU68)+SUM($I61:AV61))/(SUM($H67:AU67)+SUM($H68:AU68)+SUM($I63:AV63)+SUM($I61:AV61))&lt;$D$34,MIN((((SUM($H68:AU68)+SUM($H67:AU67)+SUM($I61:AV61)+SUM($I63:AV63))*$D$34)-(SUM($H68:AU68)+SUM($I61:AV61)))/($C$34-$D$34)*$C$34,AV62*$C$34),0),0),0)</f>
        <v>0</v>
      </c>
      <c r="AW68" s="212">
        <f ca="1">IF($B$34="Yes",IF(AW62&gt;0,IF((SUM($H68:AV68)+SUM($I61:AW61))/(SUM($H67:AV67)+SUM($H68:AV68)+SUM($I63:AW63)+SUM($I61:AW61))&lt;$D$34,MIN((((SUM($H68:AV68)+SUM($H67:AV67)+SUM($I61:AW61)+SUM($I63:AW63))*$D$34)-(SUM($H68:AV68)+SUM($I61:AW61)))/($C$34-$D$34)*$C$34,AW62*$C$34),0),0),0)</f>
        <v>0</v>
      </c>
      <c r="AX68" s="212">
        <f ca="1">IF($B$34="Yes",IF(AX62&gt;0,IF((SUM($H68:AW68)+SUM($I61:AX61))/(SUM($H67:AW67)+SUM($H68:AW68)+SUM($I63:AX63)+SUM($I61:AX61))&lt;$D$34,MIN((((SUM($H68:AW68)+SUM($H67:AW67)+SUM($I61:AX61)+SUM($I63:AX63))*$D$34)-(SUM($H68:AW68)+SUM($I61:AX61)))/($C$34-$D$34)*$C$34,AX62*$C$34),0),0),0)</f>
        <v>0</v>
      </c>
      <c r="AY68" s="212">
        <f ca="1">IF($B$34="Yes",IF(AY62&gt;0,IF((SUM($H68:AX68)+SUM($I61:AY61))/(SUM($H67:AX67)+SUM($H68:AX68)+SUM($I63:AY63)+SUM($I61:AY61))&lt;$D$34,MIN((((SUM($H68:AX68)+SUM($H67:AX67)+SUM($I61:AY61)+SUM($I63:AY63))*$D$34)-(SUM($H68:AX68)+SUM($I61:AY61)))/($C$34-$D$34)*$C$34,AY62*$C$34),0),0),0)</f>
        <v>0</v>
      </c>
      <c r="AZ68" s="212">
        <f ca="1">IF($B$34="Yes",IF(AZ62&gt;0,IF((SUM($H68:AY68)+SUM($I61:AZ61))/(SUM($H67:AY67)+SUM($H68:AY68)+SUM($I63:AZ63)+SUM($I61:AZ61))&lt;$D$34,MIN((((SUM($H68:AY68)+SUM($H67:AY67)+SUM($I61:AZ61)+SUM($I63:AZ63))*$D$34)-(SUM($H68:AY68)+SUM($I61:AZ61)))/($C$34-$D$34)*$C$34,AZ62*$C$34),0),0),0)</f>
        <v>0</v>
      </c>
      <c r="BA68" s="212">
        <f ca="1">IF($B$34="Yes",IF(BA62&gt;0,IF((SUM($H68:AZ68)+SUM($I61:BA61))/(SUM($H67:AZ67)+SUM($H68:AZ68)+SUM($I63:BA63)+SUM($I61:BA61))&lt;$D$34,MIN((((SUM($H68:AZ68)+SUM($H67:AZ67)+SUM($I61:BA61)+SUM($I63:BA63))*$D$34)-(SUM($H68:AZ68)+SUM($I61:BA61)))/($C$34-$D$34)*$C$34,BA62*$C$34),0),0),0)</f>
        <v>0</v>
      </c>
      <c r="BB68" s="212">
        <f ca="1">IF($B$34="Yes",IF(BB62&gt;0,IF((SUM($H68:BA68)+SUM($I61:BB61))/(SUM($H67:BA67)+SUM($H68:BA68)+SUM($I63:BB63)+SUM($I61:BB61))&lt;$D$34,MIN((((SUM($H68:BA68)+SUM($H67:BA67)+SUM($I61:BB61)+SUM($I63:BB63))*$D$34)-(SUM($H68:BA68)+SUM($I61:BB61)))/($C$34-$D$34)*$C$34,BB62*$C$34),0),0),0)</f>
        <v>0</v>
      </c>
      <c r="BC68" s="212">
        <f ca="1">IF($B$34="Yes",IF(BC62&gt;0,IF((SUM($H68:BB68)+SUM($I61:BC61))/(SUM($H67:BB67)+SUM($H68:BB68)+SUM($I63:BC63)+SUM($I61:BC61))&lt;$D$34,MIN((((SUM($H68:BB68)+SUM($H67:BB67)+SUM($I61:BC61)+SUM($I63:BC63))*$D$34)-(SUM($H68:BB68)+SUM($I61:BC61)))/($C$34-$D$34)*$C$34,BC62*$C$34),0),0),0)</f>
        <v>0</v>
      </c>
      <c r="BD68" s="212">
        <f ca="1">IF($B$34="Yes",IF(BD62&gt;0,IF((SUM($H68:BC68)+SUM($I61:BD61))/(SUM($H67:BC67)+SUM($H68:BC68)+SUM($I63:BD63)+SUM($I61:BD61))&lt;$D$34,MIN((((SUM($H68:BC68)+SUM($H67:BC67)+SUM($I61:BD61)+SUM($I63:BD63))*$D$34)-(SUM($H68:BC68)+SUM($I61:BD61)))/($C$34-$D$34)*$C$34,BD62*$C$34),0),0),0)</f>
        <v>0</v>
      </c>
      <c r="BE68" s="212">
        <f ca="1">IF($B$34="Yes",IF(BE62&gt;0,IF((SUM($H68:BD68)+SUM($I61:BE61))/(SUM($H67:BD67)+SUM($H68:BD68)+SUM($I63:BE63)+SUM($I61:BE61))&lt;$D$34,MIN((((SUM($H68:BD68)+SUM($H67:BD67)+SUM($I61:BE61)+SUM($I63:BE63))*$D$34)-(SUM($H68:BD68)+SUM($I61:BE61)))/($C$34-$D$34)*$C$34,BE62*$C$34),0),0),0)</f>
        <v>0</v>
      </c>
      <c r="BF68" s="212">
        <f ca="1">IF($B$34="Yes",IF(BF62&gt;0,IF((SUM($H68:BE68)+SUM($I61:BF61))/(SUM($H67:BE67)+SUM($H68:BE68)+SUM($I63:BF63)+SUM($I61:BF61))&lt;$D$34,MIN((((SUM($H68:BE68)+SUM($H67:BE67)+SUM($I61:BF61)+SUM($I63:BF63))*$D$34)-(SUM($H68:BE68)+SUM($I61:BF61)))/($C$34-$D$34)*$C$34,BF62*$C$34),0),0),0)</f>
        <v>0</v>
      </c>
      <c r="BG68" s="212">
        <f ca="1">IF($B$34="Yes",IF(BG62&gt;0,IF((SUM($H68:BF68)+SUM($I61:BG61))/(SUM($H67:BF67)+SUM($H68:BF68)+SUM($I63:BG63)+SUM($I61:BG61))&lt;$D$34,MIN((((SUM($H68:BF68)+SUM($H67:BF67)+SUM($I61:BG61)+SUM($I63:BG63))*$D$34)-(SUM($H68:BF68)+SUM($I61:BG61)))/($C$34-$D$34)*$C$34,BG62*$C$34),0),0),0)</f>
        <v>0</v>
      </c>
      <c r="BH68" s="212">
        <f ca="1">IF($B$34="Yes",IF(BH62&gt;0,IF((SUM($H68:BG68)+SUM($I61:BH61))/(SUM($H67:BG67)+SUM($H68:BG68)+SUM($I63:BH63)+SUM($I61:BH61))&lt;$D$34,MIN((((SUM($H68:BG68)+SUM($H67:BG67)+SUM($I61:BH61)+SUM($I63:BH63))*$D$34)-(SUM($H68:BG68)+SUM($I61:BH61)))/($C$34-$D$34)*$C$34,BH62*$C$34),0),0),0)</f>
        <v>0</v>
      </c>
      <c r="BI68" s="212">
        <f ca="1">IF($B$34="Yes",IF(BI62&gt;0,IF((SUM($H68:BH68)+SUM($I61:BI61))/(SUM($H67:BH67)+SUM($H68:BH68)+SUM($I63:BI63)+SUM($I61:BI61))&lt;$D$34,MIN((((SUM($H68:BH68)+SUM($H67:BH67)+SUM($I61:BI61)+SUM($I63:BI63))*$D$34)-(SUM($H68:BH68)+SUM($I61:BI61)))/($C$34-$D$34)*$C$34,BI62*$C$34),0),0),0)</f>
        <v>0</v>
      </c>
      <c r="BJ68" s="212">
        <f ca="1">IF($B$34="Yes",IF(BJ62&gt;0,IF((SUM($H68:BI68)+SUM($I61:BJ61))/(SUM($H67:BI67)+SUM($H68:BI68)+SUM($I63:BJ63)+SUM($I61:BJ61))&lt;$D$34,MIN((((SUM($H68:BI68)+SUM($H67:BI67)+SUM($I61:BJ61)+SUM($I63:BJ63))*$D$34)-(SUM($H68:BI68)+SUM($I61:BJ61)))/($C$34-$D$34)*$C$34,BJ62*$C$34),0),0),0)</f>
        <v>0</v>
      </c>
      <c r="BK68" s="212">
        <f ca="1">IF($B$34="Yes",IF(BK62&gt;0,IF((SUM($H68:BJ68)+SUM($I61:BK61))/(SUM($H67:BJ67)+SUM($H68:BJ68)+SUM($I63:BK63)+SUM($I61:BK61))&lt;$D$34,MIN((((SUM($H68:BJ68)+SUM($H67:BJ67)+SUM($I61:BK61)+SUM($I63:BK63))*$D$34)-(SUM($H68:BJ68)+SUM($I61:BK61)))/($C$34-$D$34)*$C$34,BK62*$C$34),0),0),0)</f>
        <v>0</v>
      </c>
      <c r="BL68" s="212">
        <f ca="1">IF($B$34="Yes",IF(BL62&gt;0,IF((SUM($H68:BK68)+SUM($I61:BL61))/(SUM($H67:BK67)+SUM($H68:BK68)+SUM($I63:BL63)+SUM($I61:BL61))&lt;$D$34,MIN((((SUM($H68:BK68)+SUM($H67:BK67)+SUM($I61:BL61)+SUM($I63:BL63))*$D$34)-(SUM($H68:BK68)+SUM($I61:BL61)))/($C$34-$D$34)*$C$34,BL62*$C$34),0),0),0)</f>
        <v>0</v>
      </c>
      <c r="BM68" s="212">
        <f ca="1">IF($B$34="Yes",IF(BM62&gt;0,IF((SUM($H68:BL68)+SUM($I61:BM61))/(SUM($H67:BL67)+SUM($H68:BL68)+SUM($I63:BM63)+SUM($I61:BM61))&lt;$D$34,MIN((((SUM($H68:BL68)+SUM($H67:BL67)+SUM($I61:BM61)+SUM($I63:BM63))*$D$34)-(SUM($H68:BL68)+SUM($I61:BM61)))/($C$34-$D$34)*$C$34,BM62*$C$34),0),0),0)</f>
        <v>0</v>
      </c>
      <c r="BN68" s="212">
        <f ca="1">IF($B$34="Yes",IF(BN62&gt;0,IF((SUM($H68:BM68)+SUM($I61:BN61))/(SUM($H67:BM67)+SUM($H68:BM68)+SUM($I63:BN63)+SUM($I61:BN61))&lt;$D$34,MIN((((SUM($H68:BM68)+SUM($H67:BM67)+SUM($I61:BN61)+SUM($I63:BN63))*$D$34)-(SUM($H68:BM68)+SUM($I61:BN61)))/($C$34-$D$34)*$C$34,BN62*$C$34),0),0),0)</f>
        <v>0</v>
      </c>
      <c r="BO68" s="212">
        <f ca="1">IF($B$34="Yes",IF(BO62&gt;0,IF((SUM($H68:BN68)+SUM($I61:BO61))/(SUM($H67:BN67)+SUM($H68:BN68)+SUM($I63:BO63)+SUM($I61:BO61))&lt;$D$34,MIN((((SUM($H68:BN68)+SUM($H67:BN67)+SUM($I61:BO61)+SUM($I63:BO63))*$D$34)-(SUM($H68:BN68)+SUM($I61:BO61)))/($C$34-$D$34)*$C$34,BO62*$C$34),0),0),0)</f>
        <v>0</v>
      </c>
      <c r="BP68" s="212">
        <f ca="1">IF($B$34="Yes",IF(BP62&gt;0,IF((SUM($H68:BO68)+SUM($I61:BP61))/(SUM($H67:BO67)+SUM($H68:BO68)+SUM($I63:BP63)+SUM($I61:BP61))&lt;$D$34,MIN((((SUM($H68:BO68)+SUM($H67:BO67)+SUM($I61:BP61)+SUM($I63:BP63))*$D$34)-(SUM($H68:BO68)+SUM($I61:BP61)))/($C$34-$D$34)*$C$34,BP62*$C$34),0),0),0)</f>
        <v>0</v>
      </c>
      <c r="BQ68" s="212">
        <f ca="1">IF($B$34="Yes",IF(BQ62&gt;0,IF((SUM($H68:BP68)+SUM($I61:BQ61))/(SUM($H67:BP67)+SUM($H68:BP68)+SUM($I63:BQ63)+SUM($I61:BQ61))&lt;$D$34,MIN((((SUM($H68:BP68)+SUM($H67:BP67)+SUM($I61:BQ61)+SUM($I63:BQ63))*$D$34)-(SUM($H68:BP68)+SUM($I61:BQ61)))/($C$34-$D$34)*$C$34,BQ62*$C$34),0),0),0)</f>
        <v>0</v>
      </c>
      <c r="BR68" s="212">
        <f ca="1">IF($B$34="Yes",IF(BR62&gt;0,IF((SUM($H68:BQ68)+SUM($I61:BR61))/(SUM($H67:BQ67)+SUM($H68:BQ68)+SUM($I63:BR63)+SUM($I61:BR61))&lt;$D$34,MIN((((SUM($H68:BQ68)+SUM($H67:BQ67)+SUM($I61:BR61)+SUM($I63:BR63))*$D$34)-(SUM($H68:BQ68)+SUM($I61:BR61)))/($C$34-$D$34)*$C$34,BR62*$C$34),0),0),0)</f>
        <v>0</v>
      </c>
      <c r="BS68" s="212">
        <f ca="1">IF($B$34="Yes",IF(BS62&gt;0,IF((SUM($H68:BR68)+SUM($I61:BS61))/(SUM($H67:BR67)+SUM($H68:BR68)+SUM($I63:BS63)+SUM($I61:BS61))&lt;$D$34,MIN((((SUM($H68:BR68)+SUM($H67:BR67)+SUM($I61:BS61)+SUM($I63:BS63))*$D$34)-(SUM($H68:BR68)+SUM($I61:BS61)))/($C$34-$D$34)*$C$34,BS62*$C$34),0),0),0)</f>
        <v>0</v>
      </c>
      <c r="BT68" s="212">
        <f ca="1">IF($B$34="Yes",IF(BT62&gt;0,IF((SUM($H68:BS68)+SUM($I61:BT61))/(SUM($H67:BS67)+SUM($H68:BS68)+SUM($I63:BT63)+SUM($I61:BT61))&lt;$D$34,MIN((((SUM($H68:BS68)+SUM($H67:BS67)+SUM($I61:BT61)+SUM($I63:BT63))*$D$34)-(SUM($H68:BS68)+SUM($I61:BT61)))/($C$34-$D$34)*$C$34,BT62*$C$34),0),0),0)</f>
        <v>0</v>
      </c>
      <c r="BU68" s="212">
        <f ca="1">IF($B$34="Yes",IF(BU62&gt;0,IF((SUM($H68:BT68)+SUM($I61:BU61))/(SUM($H67:BT67)+SUM($H68:BT68)+SUM($I63:BU63)+SUM($I61:BU61))&lt;$D$34,MIN((((SUM($H68:BT68)+SUM($H67:BT67)+SUM($I61:BU61)+SUM($I63:BU63))*$D$34)-(SUM($H68:BT68)+SUM($I61:BU61)))/($C$34-$D$34)*$C$34,BU62*$C$34),0),0),0)</f>
        <v>0</v>
      </c>
      <c r="BV68" s="212">
        <f ca="1">IF($B$34="Yes",IF(BV62&gt;0,IF((SUM($H68:BU68)+SUM($I61:BV61))/(SUM($H67:BU67)+SUM($H68:BU68)+SUM($I63:BV63)+SUM($I61:BV61))&lt;$D$34,MIN((((SUM($H68:BU68)+SUM($H67:BU67)+SUM($I61:BV61)+SUM($I63:BV63))*$D$34)-(SUM($H68:BU68)+SUM($I61:BV61)))/($C$34-$D$34)*$C$34,BV62*$C$34),0),0),0)</f>
        <v>0</v>
      </c>
      <c r="BW68" s="212">
        <f ca="1">IF($B$34="Yes",IF(BW62&gt;0,IF((SUM($H68:BV68)+SUM($I61:BW61))/(SUM($H67:BV67)+SUM($H68:BV68)+SUM($I63:BW63)+SUM($I61:BW61))&lt;$D$34,MIN((((SUM($H68:BV68)+SUM($H67:BV67)+SUM($I61:BW61)+SUM($I63:BW63))*$D$34)-(SUM($H68:BV68)+SUM($I61:BW61)))/($C$34-$D$34)*$C$34,BW62*$C$34),0),0),0)</f>
        <v>0</v>
      </c>
      <c r="BX68" s="212">
        <f ca="1">IF($B$34="Yes",IF(BX62&gt;0,IF((SUM($H68:BW68)+SUM($I61:BX61))/(SUM($H67:BW67)+SUM($H68:BW68)+SUM($I63:BX63)+SUM($I61:BX61))&lt;$D$34,MIN((((SUM($H68:BW68)+SUM($H67:BW67)+SUM($I61:BX61)+SUM($I63:BX63))*$D$34)-(SUM($H68:BW68)+SUM($I61:BX61)))/($C$34-$D$34)*$C$34,BX62*$C$34),0),0),0)</f>
        <v>0</v>
      </c>
      <c r="BY68" s="212">
        <f ca="1">IF($B$34="Yes",IF(BY62&gt;0,IF((SUM($H68:BX68)+SUM($I61:BY61))/(SUM($H67:BX67)+SUM($H68:BX68)+SUM($I63:BY63)+SUM($I61:BY61))&lt;$D$34,MIN((((SUM($H68:BX68)+SUM($H67:BX67)+SUM($I61:BY61)+SUM($I63:BY63))*$D$34)-(SUM($H68:BX68)+SUM($I61:BY61)))/($C$34-$D$34)*$C$34,BY62*$C$34),0),0),0)</f>
        <v>0</v>
      </c>
      <c r="BZ68" s="212">
        <f ca="1">IF($B$34="Yes",IF(BZ62&gt;0,IF((SUM($H68:BY68)+SUM($I61:BZ61))/(SUM($H67:BY67)+SUM($H68:BY68)+SUM($I63:BZ63)+SUM($I61:BZ61))&lt;$D$34,MIN((((SUM($H68:BY68)+SUM($H67:BY67)+SUM($I61:BZ61)+SUM($I63:BZ63))*$D$34)-(SUM($H68:BY68)+SUM($I61:BZ61)))/($C$34-$D$34)*$C$34,BZ62*$C$34),0),0),0)</f>
        <v>0</v>
      </c>
      <c r="CA68" s="212">
        <f ca="1">IF($B$34="Yes",IF(CA62&gt;0,IF((SUM($H68:BZ68)+SUM($I61:CA61))/(SUM($H67:BZ67)+SUM($H68:BZ68)+SUM($I63:CA63)+SUM($I61:CA61))&lt;$D$34,MIN((((SUM($H68:BZ68)+SUM($H67:BZ67)+SUM($I61:CA61)+SUM($I63:CA63))*$D$34)-(SUM($H68:BZ68)+SUM($I61:CA61)))/($C$34-$D$34)*$C$34,CA62*$C$34),0),0),0)</f>
        <v>0</v>
      </c>
      <c r="CB68" s="212">
        <f ca="1">IF($B$34="Yes",IF(CB62&gt;0,IF((SUM($H68:CA68)+SUM($I61:CB61))/(SUM($H67:CA67)+SUM($H68:CA68)+SUM($I63:CB63)+SUM($I61:CB61))&lt;$D$34,MIN((((SUM($H68:CA68)+SUM($H67:CA67)+SUM($I61:CB61)+SUM($I63:CB63))*$D$34)-(SUM($H68:CA68)+SUM($I61:CB61)))/($C$34-$D$34)*$C$34,CB62*$C$34),0),0),0)</f>
        <v>0</v>
      </c>
      <c r="CC68" s="212">
        <f ca="1">IF($B$34="Yes",IF(CC62&gt;0,IF((SUM($H68:CB68)+SUM($I61:CC61))/(SUM($H67:CB67)+SUM($H68:CB68)+SUM($I63:CC63)+SUM($I61:CC61))&lt;$D$34,MIN((((SUM($H68:CB68)+SUM($H67:CB67)+SUM($I61:CC61)+SUM($I63:CC63))*$D$34)-(SUM($H68:CB68)+SUM($I61:CC61)))/($C$34-$D$34)*$C$34,CC62*$C$34),0),0),0)</f>
        <v>0</v>
      </c>
      <c r="CD68" s="212">
        <f ca="1">IF($B$34="Yes",IF(CD62&gt;0,IF((SUM($H68:CC68)+SUM($I61:CD61))/(SUM($H67:CC67)+SUM($H68:CC68)+SUM($I63:CD63)+SUM($I61:CD61))&lt;$D$34,MIN((((SUM($H68:CC68)+SUM($H67:CC67)+SUM($I61:CD61)+SUM($I63:CD63))*$D$34)-(SUM($H68:CC68)+SUM($I61:CD61)))/($C$34-$D$34)*$C$34,CD62*$C$34),0),0),0)</f>
        <v>0</v>
      </c>
      <c r="CE68" s="212">
        <f ca="1">IF($B$34="Yes",IF(CE62&gt;0,IF((SUM($H68:CD68)+SUM($I61:CE61))/(SUM($H67:CD67)+SUM($H68:CD68)+SUM($I63:CE63)+SUM($I61:CE61))&lt;$D$34,MIN((((SUM($H68:CD68)+SUM($H67:CD67)+SUM($I61:CE61)+SUM($I63:CE63))*$D$34)-(SUM($H68:CD68)+SUM($I61:CE61)))/($C$34-$D$34)*$C$34,CE62*$C$34),0),0),0)</f>
        <v>0</v>
      </c>
      <c r="CF68" s="212">
        <f ca="1">IF($B$34="Yes",IF(CF62&gt;0,IF((SUM($H68:CE68)+SUM($I61:CF61))/(SUM($H67:CE67)+SUM($H68:CE68)+SUM($I63:CF63)+SUM($I61:CF61))&lt;$D$34,MIN((((SUM($H68:CE68)+SUM($H67:CE67)+SUM($I61:CF61)+SUM($I63:CF63))*$D$34)-(SUM($H68:CE68)+SUM($I61:CF61)))/($C$34-$D$34)*$C$34,CF62*$C$34),0),0),0)</f>
        <v>0</v>
      </c>
      <c r="CG68" s="212">
        <f ca="1">IF($B$34="Yes",IF(CG62&gt;0,IF((SUM($H68:CF68)+SUM($I61:CG61))/(SUM($H67:CF67)+SUM($H68:CF68)+SUM($I63:CG63)+SUM($I61:CG61))&lt;$D$34,MIN((((SUM($H68:CF68)+SUM($H67:CF67)+SUM($I61:CG61)+SUM($I63:CG63))*$D$34)-(SUM($H68:CF68)+SUM($I61:CG61)))/($C$34-$D$34)*$C$34,CG62*$C$34),0),0),0)</f>
        <v>0</v>
      </c>
      <c r="CH68" s="212">
        <f ca="1">IF($B$34="Yes",IF(CH62&gt;0,IF((SUM($H68:CG68)+SUM($I61:CH61))/(SUM($H67:CG67)+SUM($H68:CG68)+SUM($I63:CH63)+SUM($I61:CH61))&lt;$D$34,MIN((((SUM($H68:CG68)+SUM($H67:CG67)+SUM($I61:CH61)+SUM($I63:CH63))*$D$34)-(SUM($H68:CG68)+SUM($I61:CH61)))/($C$34-$D$34)*$C$34,CH62*$C$34),0),0),0)</f>
        <v>0</v>
      </c>
      <c r="CI68" s="212">
        <f ca="1">IF($B$34="Yes",IF(CI62&gt;0,IF((SUM($H68:CH68)+SUM($I61:CI61))/(SUM($H67:CH67)+SUM($H68:CH68)+SUM($I63:CI63)+SUM($I61:CI61))&lt;$D$34,MIN((((SUM($H68:CH68)+SUM($H67:CH67)+SUM($I61:CI61)+SUM($I63:CI63))*$D$34)-(SUM($H68:CH68)+SUM($I61:CI61)))/($C$34-$D$34)*$C$34,CI62*$C$34),0),0),0)</f>
        <v>0</v>
      </c>
      <c r="CJ68" s="212">
        <f ca="1">IF($B$34="Yes",IF(CJ62&gt;0,IF((SUM($H68:CI68)+SUM($I61:CJ61))/(SUM($H67:CI67)+SUM($H68:CI68)+SUM($I63:CJ63)+SUM($I61:CJ61))&lt;$D$34,MIN((((SUM($H68:CI68)+SUM($H67:CI67)+SUM($I61:CJ61)+SUM($I63:CJ63))*$D$34)-(SUM($H68:CI68)+SUM($I61:CJ61)))/($C$34-$D$34)*$C$34,CJ62*$C$34),0),0),0)</f>
        <v>0</v>
      </c>
      <c r="CK68" s="212">
        <f ca="1">IF($B$34="Yes",IF(CK62&gt;0,IF((SUM($H68:CJ68)+SUM($I61:CK61))/(SUM($H67:CJ67)+SUM($H68:CJ68)+SUM($I63:CK63)+SUM($I61:CK61))&lt;$D$34,MIN((((SUM($H68:CJ68)+SUM($H67:CJ67)+SUM($I61:CK61)+SUM($I63:CK63))*$D$34)-(SUM($H68:CJ68)+SUM($I61:CK61)))/($C$34-$D$34)*$C$34,CK62*$C$34),0),0),0)</f>
        <v>0</v>
      </c>
      <c r="CL68" s="212">
        <f ca="1">IF($B$34="Yes",IF(CL62&gt;0,IF((SUM($H68:CK68)+SUM($I61:CL61))/(SUM($H67:CK67)+SUM($H68:CK68)+SUM($I63:CL63)+SUM($I61:CL61))&lt;$D$34,MIN((((SUM($H68:CK68)+SUM($H67:CK67)+SUM($I61:CL61)+SUM($I63:CL63))*$D$34)-(SUM($H68:CK68)+SUM($I61:CL61)))/($C$34-$D$34)*$C$34,CL62*$C$34),0),0),0)</f>
        <v>0</v>
      </c>
      <c r="CM68" s="212">
        <f ca="1">IF($B$34="Yes",IF(CM62&gt;0,IF((SUM($H68:CL68)+SUM($I61:CM61))/(SUM($H67:CL67)+SUM($H68:CL68)+SUM($I63:CM63)+SUM($I61:CM61))&lt;$D$34,MIN((((SUM($H68:CL68)+SUM($H67:CL67)+SUM($I61:CM61)+SUM($I63:CM63))*$D$34)-(SUM($H68:CL68)+SUM($I61:CM61)))/($C$34-$D$34)*$C$34,CM62*$C$34),0),0),0)</f>
        <v>0</v>
      </c>
      <c r="CN68" s="212">
        <f ca="1">IF($B$34="Yes",IF(CN62&gt;0,IF((SUM($H68:CM68)+SUM($I61:CN61))/(SUM($H67:CM67)+SUM($H68:CM68)+SUM($I63:CN63)+SUM($I61:CN61))&lt;$D$34,MIN((((SUM($H68:CM68)+SUM($H67:CM67)+SUM($I61:CN61)+SUM($I63:CN63))*$D$34)-(SUM($H68:CM68)+SUM($I61:CN61)))/($C$34-$D$34)*$C$34,CN62*$C$34),0),0),0)</f>
        <v>0</v>
      </c>
      <c r="CO68" s="212">
        <f ca="1">IF($B$34="Yes",IF(CO62&gt;0,IF((SUM($H68:CN68)+SUM($I61:CO61))/(SUM($H67:CN67)+SUM($H68:CN68)+SUM($I63:CO63)+SUM($I61:CO61))&lt;$D$34,MIN((((SUM($H68:CN68)+SUM($H67:CN67)+SUM($I61:CO61)+SUM($I63:CO63))*$D$34)-(SUM($H68:CN68)+SUM($I61:CO61)))/($C$34-$D$34)*$C$34,CO62*$C$34),0),0),0)</f>
        <v>0</v>
      </c>
      <c r="CP68" s="212">
        <f ca="1">IF($B$34="Yes",IF(CP62&gt;0,IF((SUM($H68:CO68)+SUM($I61:CP61))/(SUM($H67:CO67)+SUM($H68:CO68)+SUM($I63:CP63)+SUM($I61:CP61))&lt;$D$34,MIN((((SUM($H68:CO68)+SUM($H67:CO67)+SUM($I61:CP61)+SUM($I63:CP63))*$D$34)-(SUM($H68:CO68)+SUM($I61:CP61)))/($C$34-$D$34)*$C$34,CP62*$C$34),0),0),0)</f>
        <v>0</v>
      </c>
      <c r="CQ68" s="212">
        <f ca="1">IF($B$34="Yes",IF(CQ62&gt;0,IF((SUM($H68:CP68)+SUM($I61:CQ61))/(SUM($H67:CP67)+SUM($H68:CP68)+SUM($I63:CQ63)+SUM($I61:CQ61))&lt;$D$34,MIN((((SUM($H68:CP68)+SUM($H67:CP67)+SUM($I61:CQ61)+SUM($I63:CQ63))*$D$34)-(SUM($H68:CP68)+SUM($I61:CQ61)))/($C$34-$D$34)*$C$34,CQ62*$C$34),0),0),0)</f>
        <v>0</v>
      </c>
      <c r="CR68" s="212">
        <f ca="1">IF($B$34="Yes",IF(CR62&gt;0,IF((SUM($H68:CQ68)+SUM($I61:CR61))/(SUM($H67:CQ67)+SUM($H68:CQ68)+SUM($I63:CR63)+SUM($I61:CR61))&lt;$D$34,MIN((((SUM($H68:CQ68)+SUM($H67:CQ67)+SUM($I61:CR61)+SUM($I63:CR63))*$D$34)-(SUM($H68:CQ68)+SUM($I61:CR61)))/($C$34-$D$34)*$C$34,CR62*$C$34),0),0),0)</f>
        <v>0</v>
      </c>
      <c r="CS68" s="212">
        <f ca="1">IF($B$34="Yes",IF(CS62&gt;0,IF((SUM($H68:CR68)+SUM($I61:CS61))/(SUM($H67:CR67)+SUM($H68:CR68)+SUM($I63:CS63)+SUM($I61:CS61))&lt;$D$34,MIN((((SUM($H68:CR68)+SUM($H67:CR67)+SUM($I61:CS61)+SUM($I63:CS63))*$D$34)-(SUM($H68:CR68)+SUM($I61:CS61)))/($C$34-$D$34)*$C$34,CS62*$C$34),0),0),0)</f>
        <v>0</v>
      </c>
      <c r="CT68" s="212">
        <f ca="1">IF($B$34="Yes",IF(CT62&gt;0,IF((SUM($H68:CS68)+SUM($I61:CT61))/(SUM($H67:CS67)+SUM($H68:CS68)+SUM($I63:CT63)+SUM($I61:CT61))&lt;$D$34,MIN((((SUM($H68:CS68)+SUM($H67:CS67)+SUM($I61:CT61)+SUM($I63:CT63))*$D$34)-(SUM($H68:CS68)+SUM($I61:CT61)))/($C$34-$D$34)*$C$34,CT62*$C$34),0),0),0)</f>
        <v>0</v>
      </c>
      <c r="CU68" s="212">
        <f ca="1">IF($B$34="Yes",IF(CU62&gt;0,IF((SUM($H68:CT68)+SUM($I61:CU61))/(SUM($H67:CT67)+SUM($H68:CT68)+SUM($I63:CU63)+SUM($I61:CU61))&lt;$D$34,MIN((((SUM($H68:CT68)+SUM($H67:CT67)+SUM($I61:CU61)+SUM($I63:CU63))*$D$34)-(SUM($H68:CT68)+SUM($I61:CU61)))/($C$34-$D$34)*$C$34,CU62*$C$34),0),0),0)</f>
        <v>0</v>
      </c>
      <c r="CV68" s="212">
        <f ca="1">IF($B$34="Yes",IF(CV62&gt;0,IF((SUM($H68:CU68)+SUM($I61:CV61))/(SUM($H67:CU67)+SUM($H68:CU68)+SUM($I63:CV63)+SUM($I61:CV61))&lt;$D$34,MIN((((SUM($H68:CU68)+SUM($H67:CU67)+SUM($I61:CV61)+SUM($I63:CV63))*$D$34)-(SUM($H68:CU68)+SUM($I61:CV61)))/($C$34-$D$34)*$C$34,CV62*$C$34),0),0),0)</f>
        <v>0</v>
      </c>
      <c r="CW68" s="212">
        <f ca="1">IF($B$34="Yes",IF(CW62&gt;0,IF((SUM($H68:CV68)+SUM($I61:CW61))/(SUM($H67:CV67)+SUM($H68:CV68)+SUM($I63:CW63)+SUM($I61:CW61))&lt;$D$34,MIN((((SUM($H68:CV68)+SUM($H67:CV67)+SUM($I61:CW61)+SUM($I63:CW63))*$D$34)-(SUM($H68:CV68)+SUM($I61:CW61)))/($C$34-$D$34)*$C$34,CW62*$C$34),0),0),0)</f>
        <v>0</v>
      </c>
      <c r="CX68" s="212">
        <f ca="1">IF($B$34="Yes",IF(CX62&gt;0,IF((SUM($H68:CW68)+SUM($I61:CX61))/(SUM($H67:CW67)+SUM($H68:CW68)+SUM($I63:CX63)+SUM($I61:CX61))&lt;$D$34,MIN((((SUM($H68:CW68)+SUM($H67:CW67)+SUM($I61:CX61)+SUM($I63:CX63))*$D$34)-(SUM($H68:CW68)+SUM($I61:CX61)))/($C$34-$D$34)*$C$34,CX62*$C$34),0),0),0)</f>
        <v>0</v>
      </c>
      <c r="CY68" s="212">
        <f ca="1">IF($B$34="Yes",IF(CY62&gt;0,IF((SUM($H68:CX68)+SUM($I61:CY61))/(SUM($H67:CX67)+SUM($H68:CX68)+SUM($I63:CY63)+SUM($I61:CY61))&lt;$D$34,MIN((((SUM($H68:CX68)+SUM($H67:CX67)+SUM($I61:CY61)+SUM($I63:CY63))*$D$34)-(SUM($H68:CX68)+SUM($I61:CY61)))/($C$34-$D$34)*$C$34,CY62*$C$34),0),0),0)</f>
        <v>0</v>
      </c>
      <c r="CZ68" s="212">
        <f ca="1">IF($B$34="Yes",IF(CZ62&gt;0,IF((SUM($H68:CY68)+SUM($I61:CZ61))/(SUM($H67:CY67)+SUM($H68:CY68)+SUM($I63:CZ63)+SUM($I61:CZ61))&lt;$D$34,MIN((((SUM($H68:CY68)+SUM($H67:CY67)+SUM($I61:CZ61)+SUM($I63:CZ63))*$D$34)-(SUM($H68:CY68)+SUM($I61:CZ61)))/($C$34-$D$34)*$C$34,CZ62*$C$34),0),0),0)</f>
        <v>0</v>
      </c>
      <c r="DA68" s="212">
        <f ca="1">IF($B$34="Yes",IF(DA62&gt;0,IF((SUM($H68:CZ68)+SUM($I61:DA61))/(SUM($H67:CZ67)+SUM($H68:CZ68)+SUM($I63:DA63)+SUM($I61:DA61))&lt;$D$34,MIN((((SUM($H68:CZ68)+SUM($H67:CZ67)+SUM($I61:DA61)+SUM($I63:DA63))*$D$34)-(SUM($H68:CZ68)+SUM($I61:DA61)))/($C$34-$D$34)*$C$34,DA62*$C$34),0),0),0)</f>
        <v>0</v>
      </c>
      <c r="DB68" s="212">
        <f ca="1">IF($B$34="Yes",IF(DB62&gt;0,IF((SUM($H68:DA68)+SUM($I61:DB61))/(SUM($H67:DA67)+SUM($H68:DA68)+SUM($I63:DB63)+SUM($I61:DB61))&lt;$D$34,MIN((((SUM($H68:DA68)+SUM($H67:DA67)+SUM($I61:DB61)+SUM($I63:DB63))*$D$34)-(SUM($H68:DA68)+SUM($I61:DB61)))/($C$34-$D$34)*$C$34,DB62*$C$34),0),0),0)</f>
        <v>0</v>
      </c>
      <c r="DC68" s="212">
        <f ca="1">IF($B$34="Yes",IF(DC62&gt;0,IF((SUM($H68:DB68)+SUM($I61:DC61))/(SUM($H67:DB67)+SUM($H68:DB68)+SUM($I63:DC63)+SUM($I61:DC61))&lt;$D$34,MIN((((SUM($H68:DB68)+SUM($H67:DB67)+SUM($I61:DC61)+SUM($I63:DC63))*$D$34)-(SUM($H68:DB68)+SUM($I61:DC61)))/($C$34-$D$34)*$C$34,DC62*$C$34),0),0),0)</f>
        <v>0</v>
      </c>
      <c r="DD68" s="212">
        <f ca="1">IF($B$34="Yes",IF(DD62&gt;0,IF((SUM($H68:DC68)+SUM($I61:DD61))/(SUM($H67:DC67)+SUM($H68:DC68)+SUM($I63:DD63)+SUM($I61:DD61))&lt;$D$34,MIN((((SUM($H68:DC68)+SUM($H67:DC67)+SUM($I61:DD61)+SUM($I63:DD63))*$D$34)-(SUM($H68:DC68)+SUM($I61:DD61)))/($C$34-$D$34)*$C$34,DD62*$C$34),0),0),0)</f>
        <v>0</v>
      </c>
      <c r="DE68" s="212">
        <f ca="1">IF($B$34="Yes",IF(DE62&gt;0,IF((SUM($H68:DD68)+SUM($I61:DE61))/(SUM($H67:DD67)+SUM($H68:DD68)+SUM($I63:DE63)+SUM($I61:DE61))&lt;$D$34,MIN((((SUM($H68:DD68)+SUM($H67:DD67)+SUM($I61:DE61)+SUM($I63:DE63))*$D$34)-(SUM($H68:DD68)+SUM($I61:DE61)))/($C$34-$D$34)*$C$34,DE62*$C$34),0),0),0)</f>
        <v>0</v>
      </c>
      <c r="DF68" s="212">
        <f ca="1">IF($B$34="Yes",IF(DF62&gt;0,IF((SUM($H68:DE68)+SUM($I61:DF61))/(SUM($H67:DE67)+SUM($H68:DE68)+SUM($I63:DF63)+SUM($I61:DF61))&lt;$D$34,MIN((((SUM($H68:DE68)+SUM($H67:DE67)+SUM($I61:DF61)+SUM($I63:DF63))*$D$34)-(SUM($H68:DE68)+SUM($I61:DF61)))/($C$34-$D$34)*$C$34,DF62*$C$34),0),0),0)</f>
        <v>0</v>
      </c>
      <c r="DG68" s="212">
        <f ca="1">IF($B$34="Yes",IF(DG62&gt;0,IF((SUM($H68:DF68)+SUM($I61:DG61))/(SUM($H67:DF67)+SUM($H68:DF68)+SUM($I63:DG63)+SUM($I61:DG61))&lt;$D$34,MIN((((SUM($H68:DF68)+SUM($H67:DF67)+SUM($I61:DG61)+SUM($I63:DG63))*$D$34)-(SUM($H68:DF68)+SUM($I61:DG61)))/($C$34-$D$34)*$C$34,DG62*$C$34),0),0),0)</f>
        <v>0</v>
      </c>
      <c r="DH68" s="212">
        <f ca="1">IF($B$34="Yes",IF(DH62&gt;0,IF((SUM($H68:DG68)+SUM($I61:DH61))/(SUM($H67:DG67)+SUM($H68:DG68)+SUM($I63:DH63)+SUM($I61:DH61))&lt;$D$34,MIN((((SUM($H68:DG68)+SUM($H67:DG67)+SUM($I61:DH61)+SUM($I63:DH63))*$D$34)-(SUM($H68:DG68)+SUM($I61:DH61)))/($C$34-$D$34)*$C$34,DH62*$C$34),0),0),0)</f>
        <v>0</v>
      </c>
      <c r="DI68" s="212">
        <f ca="1">IF($B$34="Yes",IF(DI62&gt;0,IF((SUM($H68:DH68)+SUM($I61:DI61))/(SUM($H67:DH67)+SUM($H68:DH68)+SUM($I63:DI63)+SUM($I61:DI61))&lt;$D$34,MIN((((SUM($H68:DH68)+SUM($H67:DH67)+SUM($I61:DI61)+SUM($I63:DI63))*$D$34)-(SUM($H68:DH68)+SUM($I61:DI61)))/($C$34-$D$34)*$C$34,DI62*$C$34),0),0),0)</f>
        <v>0</v>
      </c>
      <c r="DJ68" s="212">
        <f ca="1">IF($B$34="Yes",IF(DJ62&gt;0,IF((SUM($H68:DI68)+SUM($I61:DJ61))/(SUM($H67:DI67)+SUM($H68:DI68)+SUM($I63:DJ63)+SUM($I61:DJ61))&lt;$D$34,MIN((((SUM($H68:DI68)+SUM($H67:DI67)+SUM($I61:DJ61)+SUM($I63:DJ63))*$D$34)-(SUM($H68:DI68)+SUM($I61:DJ61)))/($C$34-$D$34)*$C$34,DJ62*$C$34),0),0),0)</f>
        <v>0</v>
      </c>
      <c r="DK68" s="212">
        <f ca="1">IF($B$34="Yes",IF(DK62&gt;0,IF((SUM($H68:DJ68)+SUM($I61:DK61))/(SUM($H67:DJ67)+SUM($H68:DJ68)+SUM($I63:DK63)+SUM($I61:DK61))&lt;$D$34,MIN((((SUM($H68:DJ68)+SUM($H67:DJ67)+SUM($I61:DK61)+SUM($I63:DK63))*$D$34)-(SUM($H68:DJ68)+SUM($I61:DK61)))/($C$34-$D$34)*$C$34,DK62*$C$34),0),0),0)</f>
        <v>0</v>
      </c>
      <c r="DL68" s="212">
        <f ca="1">IF($B$34="Yes",IF(DL62&gt;0,IF((SUM($H68:DK68)+SUM($I61:DL61))/(SUM($H67:DK67)+SUM($H68:DK68)+SUM($I63:DL63)+SUM($I61:DL61))&lt;$D$34,MIN((((SUM($H68:DK68)+SUM($H67:DK67)+SUM($I61:DL61)+SUM($I63:DL63))*$D$34)-(SUM($H68:DK68)+SUM($I61:DL61)))/($C$34-$D$34)*$C$34,DL62*$C$34),0),0),0)</f>
        <v>0</v>
      </c>
      <c r="DM68" s="212">
        <f ca="1">IF($B$34="Yes",IF(DM62&gt;0,IF((SUM($H68:DL68)+SUM($I61:DM61))/(SUM($H67:DL67)+SUM($H68:DL68)+SUM($I63:DM63)+SUM($I61:DM61))&lt;$D$34,MIN((((SUM($H68:DL68)+SUM($H67:DL67)+SUM($I61:DM61)+SUM($I63:DM63))*$D$34)-(SUM($H68:DL68)+SUM($I61:DM61)))/($C$34-$D$34)*$C$34,DM62*$C$34),0),0),0)</f>
        <v>0</v>
      </c>
      <c r="DN68" s="212">
        <f ca="1">IF($B$34="Yes",IF(DN62&gt;0,IF((SUM($H68:DM68)+SUM($I61:DN61))/(SUM($H67:DM67)+SUM($H68:DM68)+SUM($I63:DN63)+SUM($I61:DN61))&lt;$D$34,MIN((((SUM($H68:DM68)+SUM($H67:DM67)+SUM($I61:DN61)+SUM($I63:DN63))*$D$34)-(SUM($H68:DM68)+SUM($I61:DN61)))/($C$34-$D$34)*$C$34,DN62*$C$34),0),0),0)</f>
        <v>0</v>
      </c>
      <c r="DO68" s="212">
        <f ca="1">IF($B$34="Yes",IF(DO62&gt;0,IF((SUM($H68:DN68)+SUM($I61:DO61))/(SUM($H67:DN67)+SUM($H68:DN68)+SUM($I63:DO63)+SUM($I61:DO61))&lt;$D$34,MIN((((SUM($H68:DN68)+SUM($H67:DN67)+SUM($I61:DO61)+SUM($I63:DO63))*$D$34)-(SUM($H68:DN68)+SUM($I61:DO61)))/($C$34-$D$34)*$C$34,DO62*$C$34),0),0),0)</f>
        <v>0</v>
      </c>
      <c r="DP68" s="212">
        <f ca="1">IF($B$34="Yes",IF(DP62&gt;0,IF((SUM($H68:DO68)+SUM($I61:DP61))/(SUM($H67:DO67)+SUM($H68:DO68)+SUM($I63:DP63)+SUM($I61:DP61))&lt;$D$34,MIN((((SUM($H68:DO68)+SUM($H67:DO67)+SUM($I61:DP61)+SUM($I63:DP63))*$D$34)-(SUM($H68:DO68)+SUM($I61:DP61)))/($C$34-$D$34)*$C$34,DP62*$C$34),0),0),0)</f>
        <v>0</v>
      </c>
      <c r="DQ68" s="212">
        <f ca="1">IF($B$34="Yes",IF(DQ62&gt;0,IF((SUM($H68:DP68)+SUM($I61:DQ61))/(SUM($H67:DP67)+SUM($H68:DP68)+SUM($I63:DQ63)+SUM($I61:DQ61))&lt;$D$34,MIN((((SUM($H68:DP68)+SUM($H67:DP67)+SUM($I61:DQ61)+SUM($I63:DQ63))*$D$34)-(SUM($H68:DP68)+SUM($I61:DQ61)))/($C$34-$D$34)*$C$34,DQ62*$C$34),0),0),0)</f>
        <v>0</v>
      </c>
      <c r="DR68" s="212">
        <f ca="1">IF($B$34="Yes",IF(DR62&gt;0,IF((SUM($H68:DQ68)+SUM($I61:DR61))/(SUM($H67:DQ67)+SUM($H68:DQ68)+SUM($I63:DR63)+SUM($I61:DR61))&lt;$D$34,MIN((((SUM($H68:DQ68)+SUM($H67:DQ67)+SUM($I61:DR61)+SUM($I63:DR63))*$D$34)-(SUM($H68:DQ68)+SUM($I61:DR61)))/($C$34-$D$34)*$C$34,DR62*$C$34),0),0),0)</f>
        <v>0</v>
      </c>
      <c r="DS68" s="212">
        <f ca="1">IF($B$34="Yes",IF(DS62&gt;0,IF((SUM($H68:DR68)+SUM($I61:DS61))/(SUM($H67:DR67)+SUM($H68:DR68)+SUM($I63:DS63)+SUM($I61:DS61))&lt;$D$34,MIN((((SUM($H68:DR68)+SUM($H67:DR67)+SUM($I61:DS61)+SUM($I63:DS63))*$D$34)-(SUM($H68:DR68)+SUM($I61:DS61)))/($C$34-$D$34)*$C$34,DS62*$C$34),0),0),0)</f>
        <v>0</v>
      </c>
      <c r="DT68" s="212">
        <f ca="1">IF($B$34="Yes",IF(DT62&gt;0,IF((SUM($H68:DS68)+SUM($I61:DT61))/(SUM($H67:DS67)+SUM($H68:DS68)+SUM($I63:DT63)+SUM($I61:DT61))&lt;$D$34,MIN((((SUM($H68:DS68)+SUM($H67:DS67)+SUM($I61:DT61)+SUM($I63:DT63))*$D$34)-(SUM($H68:DS68)+SUM($I61:DT61)))/($C$34-$D$34)*$C$34,DT62*$C$34),0),0),0)</f>
        <v>0</v>
      </c>
      <c r="DU68" s="212">
        <f ca="1">IF($B$34="Yes",IF(DU62&gt;0,IF((SUM($H68:DT68)+SUM($I61:DU61))/(SUM($H67:DT67)+SUM($H68:DT68)+SUM($I63:DU63)+SUM($I61:DU61))&lt;$D$34,MIN((((SUM($H68:DT68)+SUM($H67:DT67)+SUM($I61:DU61)+SUM($I63:DU63))*$D$34)-(SUM($H68:DT68)+SUM($I61:DU61)))/($C$34-$D$34)*$C$34,DU62*$C$34),0),0),0)</f>
        <v>0</v>
      </c>
      <c r="DV68" s="212">
        <f ca="1">IF($B$34="Yes",IF(DV62&gt;0,IF((SUM($H68:DU68)+SUM($I61:DV61))/(SUM($H67:DU67)+SUM($H68:DU68)+SUM($I63:DV63)+SUM($I61:DV61))&lt;$D$34,MIN((((SUM($H68:DU68)+SUM($H67:DU67)+SUM($I61:DV61)+SUM($I63:DV63))*$D$34)-(SUM($H68:DU68)+SUM($I61:DV61)))/($C$34-$D$34)*$C$34,DV62*$C$34),0),0),0)</f>
        <v>0</v>
      </c>
      <c r="DW68" s="212">
        <f ca="1">IF($B$34="Yes",IF(DW62&gt;0,IF((SUM($H68:DV68)+SUM($I61:DW61))/(SUM($H67:DV67)+SUM($H68:DV68)+SUM($I63:DW63)+SUM($I61:DW61))&lt;$D$34,MIN((((SUM($H68:DV68)+SUM($H67:DV67)+SUM($I61:DW61)+SUM($I63:DW63))*$D$34)-(SUM($H68:DV68)+SUM($I61:DW61)))/($C$34-$D$34)*$C$34,DW62*$C$34),0),0),0)</f>
        <v>0</v>
      </c>
      <c r="DX68" s="212">
        <f ca="1">IF($B$34="Yes",IF(DX62&gt;0,IF((SUM($H68:DW68)+SUM($I61:DX61))/(SUM($H67:DW67)+SUM($H68:DW68)+SUM($I63:DX63)+SUM($I61:DX61))&lt;$D$34,MIN((((SUM($H68:DW68)+SUM($H67:DW67)+SUM($I61:DX61)+SUM($I63:DX63))*$D$34)-(SUM($H68:DW68)+SUM($I61:DX61)))/($C$34-$D$34)*$C$34,DX62*$C$34),0),0),0)</f>
        <v>0</v>
      </c>
      <c r="DY68" s="212">
        <f ca="1">IF($B$34="Yes",IF(DY62&gt;0,IF((SUM($H68:DX68)+SUM($I61:DY61))/(SUM($H67:DX67)+SUM($H68:DX68)+SUM($I63:DY63)+SUM($I61:DY61))&lt;$D$34,MIN((((SUM($H68:DX68)+SUM($H67:DX67)+SUM($I61:DY61)+SUM($I63:DY63))*$D$34)-(SUM($H68:DX68)+SUM($I61:DY61)))/($C$34-$D$34)*$C$34,DY62*$C$34),0),0),0)</f>
        <v>0</v>
      </c>
      <c r="DZ68" s="212">
        <f ca="1">IF($B$34="Yes",IF(DZ62&gt;0,IF((SUM($H68:DY68)+SUM($I61:DZ61))/(SUM($H67:DY67)+SUM($H68:DY68)+SUM($I63:DZ63)+SUM($I61:DZ61))&lt;$D$34,MIN((((SUM($H68:DY68)+SUM($H67:DY67)+SUM($I61:DZ61)+SUM($I63:DZ63))*$D$34)-(SUM($H68:DY68)+SUM($I61:DZ61)))/($C$34-$D$34)*$C$34,DZ62*$C$34),0),0),0)</f>
        <v>0</v>
      </c>
      <c r="EA68" s="212">
        <f ca="1">IF($B$34="Yes",IF(EA62&gt;0,IF((SUM($H68:DZ68)+SUM($I61:EA61))/(SUM($H67:DZ67)+SUM($H68:DZ68)+SUM($I63:EA63)+SUM($I61:EA61))&lt;$D$34,MIN((((SUM($H68:DZ68)+SUM($H67:DZ67)+SUM($I61:EA61)+SUM($I63:EA63))*$D$34)-(SUM($H68:DZ68)+SUM($I61:EA61)))/($C$34-$D$34)*$C$34,EA62*$C$34),0),0),0)</f>
        <v>0</v>
      </c>
      <c r="EB68" s="212">
        <f ca="1">IF($B$34="Yes",IF(EB62&gt;0,IF((SUM($H68:EA68)+SUM($I61:EB61))/(SUM($H67:EA67)+SUM($H68:EA68)+SUM($I63:EB63)+SUM($I61:EB61))&lt;$D$34,MIN((((SUM($H68:EA68)+SUM($H67:EA67)+SUM($I61:EB61)+SUM($I63:EB63))*$D$34)-(SUM($H68:EA68)+SUM($I61:EB61)))/($C$34-$D$34)*$C$34,EB62*$C$34),0),0),0)</f>
        <v>0</v>
      </c>
      <c r="EC68" s="212">
        <f ca="1">IF($B$34="Yes",IF(EC62&gt;0,IF((SUM($H68:EB68)+SUM($I61:EC61))/(SUM($H67:EB67)+SUM($H68:EB68)+SUM($I63:EC63)+SUM($I61:EC61))&lt;$D$34,MIN((((SUM($H68:EB68)+SUM($H67:EB67)+SUM($I61:EC61)+SUM($I63:EC63))*$D$34)-(SUM($H68:EB68)+SUM($I61:EC61)))/($C$34-$D$34)*$C$34,EC62*$C$34),0),0),0)</f>
        <v>0</v>
      </c>
      <c r="ED68" s="212">
        <f ca="1">IF($B$34="Yes",IF(ED62&gt;0,IF((SUM($H68:EC68)+SUM($I61:ED61))/(SUM($H67:EC67)+SUM($H68:EC68)+SUM($I63:ED63)+SUM($I61:ED61))&lt;$D$34,MIN((((SUM($H68:EC68)+SUM($H67:EC67)+SUM($I61:ED61)+SUM($I63:ED63))*$D$34)-(SUM($H68:EC68)+SUM($I61:ED61)))/($C$34-$D$34)*$C$34,ED62*$C$34),0),0),0)</f>
        <v>0</v>
      </c>
      <c r="EE68" s="212">
        <f ca="1">IF($B$34="Yes",IF(EE62&gt;0,IF((SUM($H68:ED68)+SUM($I61:EE61))/(SUM($H67:ED67)+SUM($H68:ED68)+SUM($I63:EE63)+SUM($I61:EE61))&lt;$D$34,MIN((((SUM($H68:ED68)+SUM($H67:ED67)+SUM($I61:EE61)+SUM($I63:EE63))*$D$34)-(SUM($H68:ED68)+SUM($I61:EE61)))/($C$34-$D$34)*$C$34,EE62*$C$34),0),0),0)</f>
        <v>0</v>
      </c>
      <c r="EF68" s="212">
        <f ca="1">IF($B$34="Yes",IF(EF62&gt;0,IF((SUM($H68:EE68)+SUM($I61:EF61))/(SUM($H67:EE67)+SUM($H68:EE68)+SUM($I63:EF63)+SUM($I61:EF61))&lt;$D$34,MIN((((SUM($H68:EE68)+SUM($H67:EE67)+SUM($I61:EF61)+SUM($I63:EF63))*$D$34)-(SUM($H68:EE68)+SUM($I61:EF61)))/($C$34-$D$34)*$C$34,EF62*$C$34),0),0),0)</f>
        <v>0</v>
      </c>
      <c r="EG68" s="212">
        <f ca="1">IF($B$34="Yes",IF(EG62&gt;0,IF((SUM($H68:EF68)+SUM($I61:EG61))/(SUM($H67:EF67)+SUM($H68:EF68)+SUM($I63:EG63)+SUM($I61:EG61))&lt;$D$34,MIN((((SUM($H68:EF68)+SUM($H67:EF67)+SUM($I61:EG61)+SUM($I63:EG63))*$D$34)-(SUM($H68:EF68)+SUM($I61:EG61)))/($C$34-$D$34)*$C$34,EG62*$C$34),0),0),0)</f>
        <v>0</v>
      </c>
      <c r="EH68" s="212">
        <f ca="1">IF($B$34="Yes",IF(EH62&gt;0,IF((SUM($H68:EG68)+SUM($I61:EH61))/(SUM($H67:EG67)+SUM($H68:EG68)+SUM($I63:EH63)+SUM($I61:EH61))&lt;$D$34,MIN((((SUM($H68:EG68)+SUM($H67:EG67)+SUM($I61:EH61)+SUM($I63:EH63))*$D$34)-(SUM($H68:EG68)+SUM($I61:EH61)))/($C$34-$D$34)*$C$34,EH62*$C$34),0),0),0)</f>
        <v>0</v>
      </c>
      <c r="EI68" s="212">
        <f ca="1">IF($B$34="Yes",IF(EI62&gt;0,IF((SUM($H68:EH68)+SUM($I61:EI61))/(SUM($H67:EH67)+SUM($H68:EH68)+SUM($I63:EI63)+SUM($I61:EI61))&lt;$D$34,MIN((((SUM($H68:EH68)+SUM($H67:EH67)+SUM($I61:EI61)+SUM($I63:EI63))*$D$34)-(SUM($H68:EH68)+SUM($I61:EI61)))/($C$34-$D$34)*$C$34,EI62*$C$34),0),0),0)</f>
        <v>0</v>
      </c>
      <c r="EJ68" s="212">
        <f ca="1">IF($B$34="Yes",IF(EJ62&gt;0,IF((SUM($H68:EI68)+SUM($I61:EJ61))/(SUM($H67:EI67)+SUM($H68:EI68)+SUM($I63:EJ63)+SUM($I61:EJ61))&lt;$D$34,MIN((((SUM($H68:EI68)+SUM($H67:EI67)+SUM($I61:EJ61)+SUM($I63:EJ63))*$D$34)-(SUM($H68:EI68)+SUM($I61:EJ61)))/($C$34-$D$34)*$C$34,EJ62*$C$34),0),0),0)</f>
        <v>0</v>
      </c>
      <c r="EK68" s="212">
        <f ca="1">IF($B$34="Yes",IF(EK62&gt;0,IF((SUM($H68:EJ68)+SUM($I61:EK61))/(SUM($H67:EJ67)+SUM($H68:EJ68)+SUM($I63:EK63)+SUM($I61:EK61))&lt;$D$34,MIN((((SUM($H68:EJ68)+SUM($H67:EJ67)+SUM($I61:EK61)+SUM($I63:EK63))*$D$34)-(SUM($H68:EJ68)+SUM($I61:EK61)))/($C$34-$D$34)*$C$34,EK62*$C$34),0),0),0)</f>
        <v>0</v>
      </c>
      <c r="EL68" s="212">
        <f ca="1">IF($B$34="Yes",IF(EL62&gt;0,IF((SUM($H68:EK68)+SUM($I61:EL61))/(SUM($H67:EK67)+SUM($H68:EK68)+SUM($I63:EL63)+SUM($I61:EL61))&lt;$D$34,MIN((((SUM($H68:EK68)+SUM($H67:EK67)+SUM($I61:EL61)+SUM($I63:EL63))*$D$34)-(SUM($H68:EK68)+SUM($I61:EL61)))/($C$34-$D$34)*$C$34,EL62*$C$34),0),0),0)</f>
        <v>0</v>
      </c>
      <c r="EM68" s="212">
        <f ca="1">IF($B$34="Yes",IF(EM62&gt;0,IF((SUM($H68:EL68)+SUM($I61:EM61))/(SUM($H67:EL67)+SUM($H68:EL68)+SUM($I63:EM63)+SUM($I61:EM61))&lt;$D$34,MIN((((SUM($H68:EL68)+SUM($H67:EL67)+SUM($I61:EM61)+SUM($I63:EM63))*$D$34)-(SUM($H68:EL68)+SUM($I61:EM61)))/($C$34-$D$34)*$C$34,EM62*$C$34),0),0),0)</f>
        <v>0</v>
      </c>
      <c r="EN68" s="212">
        <f ca="1">IF($B$34="Yes",IF(EN62&gt;0,IF((SUM($H68:EM68)+SUM($I61:EN61))/(SUM($H67:EM67)+SUM($H68:EM68)+SUM($I63:EN63)+SUM($I61:EN61))&lt;$D$34,MIN((((SUM($H68:EM68)+SUM($H67:EM67)+SUM($I61:EN61)+SUM($I63:EN63))*$D$34)-(SUM($H68:EM68)+SUM($I61:EN61)))/($C$34-$D$34)*$C$34,EN62*$C$34),0),0),0)</f>
        <v>0</v>
      </c>
      <c r="EO68" s="212">
        <f ca="1">IF($B$34="Yes",IF(EO62&gt;0,IF((SUM($H68:EN68)+SUM($I61:EO61))/(SUM($H67:EN67)+SUM($H68:EN68)+SUM($I63:EO63)+SUM($I61:EO61))&lt;$D$34,MIN((((SUM($H68:EN68)+SUM($H67:EN67)+SUM($I61:EO61)+SUM($I63:EO63))*$D$34)-(SUM($H68:EN68)+SUM($I61:EO61)))/($C$34-$D$34)*$C$34,EO62*$C$34),0),0),0)</f>
        <v>0</v>
      </c>
      <c r="EP68" s="212">
        <f ca="1">IF($B$34="Yes",IF(EP62&gt;0,IF((SUM($H68:EO68)+SUM($I61:EP61))/(SUM($H67:EO67)+SUM($H68:EO68)+SUM($I63:EP63)+SUM($I61:EP61))&lt;$D$34,MIN((((SUM($H68:EO68)+SUM($H67:EO67)+SUM($I61:EP61)+SUM($I63:EP63))*$D$34)-(SUM($H68:EO68)+SUM($I61:EP61)))/($C$34-$D$34)*$C$34,EP62*$C$34),0),0),0)</f>
        <v>0</v>
      </c>
      <c r="EQ68" s="212">
        <f ca="1">IF($B$34="Yes",IF(EQ62&gt;0,IF((SUM($H68:EP68)+SUM($I61:EQ61))/(SUM($H67:EP67)+SUM($H68:EP68)+SUM($I63:EQ63)+SUM($I61:EQ61))&lt;$D$34,MIN((((SUM($H68:EP68)+SUM($H67:EP67)+SUM($I61:EQ61)+SUM($I63:EQ63))*$D$34)-(SUM($H68:EP68)+SUM($I61:EQ61)))/($C$34-$D$34)*$C$34,EQ62*$C$34),0),0),0)</f>
        <v>0</v>
      </c>
      <c r="ER68" s="212">
        <f ca="1">IF($B$34="Yes",IF(ER62&gt;0,IF((SUM($H68:EQ68)+SUM($I61:ER61))/(SUM($H67:EQ67)+SUM($H68:EQ68)+SUM($I63:ER63)+SUM($I61:ER61))&lt;$D$34,MIN((((SUM($H68:EQ68)+SUM($H67:EQ67)+SUM($I61:ER61)+SUM($I63:ER63))*$D$34)-(SUM($H68:EQ68)+SUM($I61:ER61)))/($C$34-$D$34)*$C$34,ER62*$C$34),0),0),0)</f>
        <v>0</v>
      </c>
      <c r="ES68" s="212">
        <f ca="1">IF($B$34="Yes",IF(ES62&gt;0,IF((SUM($H68:ER68)+SUM($I61:ES61))/(SUM($H67:ER67)+SUM($H68:ER68)+SUM($I63:ES63)+SUM($I61:ES61))&lt;$D$34,MIN((((SUM($H68:ER68)+SUM($H67:ER67)+SUM($I61:ES61)+SUM($I63:ES63))*$D$34)-(SUM($H68:ER68)+SUM($I61:ES61)))/($C$34-$D$34)*$C$34,ES62*$C$34),0),0),0)</f>
        <v>0</v>
      </c>
      <c r="ET68" s="212">
        <f ca="1">IF($B$34="Yes",IF(ET62&gt;0,IF((SUM($H68:ES68)+SUM($I61:ET61))/(SUM($H67:ES67)+SUM($H68:ES68)+SUM($I63:ET63)+SUM($I61:ET61))&lt;$D$34,MIN((((SUM($H68:ES68)+SUM($H67:ES67)+SUM($I61:ET61)+SUM($I63:ET63))*$D$34)-(SUM($H68:ES68)+SUM($I61:ET61)))/($C$34-$D$34)*$C$34,ET62*$C$34),0),0),0)</f>
        <v>0</v>
      </c>
      <c r="EU68" s="212">
        <f ca="1">IF($B$34="Yes",IF(EU62&gt;0,IF((SUM($H68:ET68)+SUM($I61:EU61))/(SUM($H67:ET67)+SUM($H68:ET68)+SUM($I63:EU63)+SUM($I61:EU61))&lt;$D$34,MIN((((SUM($H68:ET68)+SUM($H67:ET67)+SUM($I61:EU61)+SUM($I63:EU63))*$D$34)-(SUM($H68:ET68)+SUM($I61:EU61)))/($C$34-$D$34)*$C$34,EU62*$C$34),0),0),0)</f>
        <v>0</v>
      </c>
      <c r="EV68" s="212">
        <f ca="1">IF($B$34="Yes",IF(EV62&gt;0,IF((SUM($H68:EU68)+SUM($I61:EV61))/(SUM($H67:EU67)+SUM($H68:EU68)+SUM($I63:EV63)+SUM($I61:EV61))&lt;$D$34,MIN((((SUM($H68:EU68)+SUM($H67:EU67)+SUM($I61:EV61)+SUM($I63:EV63))*$D$34)-(SUM($H68:EU68)+SUM($I61:EV61)))/($C$34-$D$34)*$C$34,EV62*$C$34),0),0),0)</f>
        <v>0</v>
      </c>
      <c r="EW68" s="212">
        <f ca="1">IF($B$34="Yes",IF(EW62&gt;0,IF((SUM($H68:EV68)+SUM($I61:EW61))/(SUM($H67:EV67)+SUM($H68:EV68)+SUM($I63:EW63)+SUM($I61:EW61))&lt;$D$34,MIN((((SUM($H68:EV68)+SUM($H67:EV67)+SUM($I61:EW61)+SUM($I63:EW63))*$D$34)-(SUM($H68:EV68)+SUM($I61:EW61)))/($C$34-$D$34)*$C$34,EW62*$C$34),0),0),0)</f>
        <v>0</v>
      </c>
      <c r="EX68" s="212">
        <f ca="1">IF($B$34="Yes",IF(EX62&gt;0,IF((SUM($H68:EW68)+SUM($I61:EX61))/(SUM($H67:EW67)+SUM($H68:EW68)+SUM($I63:EX63)+SUM($I61:EX61))&lt;$D$34,MIN((((SUM($H68:EW68)+SUM($H67:EW67)+SUM($I61:EX61)+SUM($I63:EX63))*$D$34)-(SUM($H68:EW68)+SUM($I61:EX61)))/($C$34-$D$34)*$C$34,EX62*$C$34),0),0),0)</f>
        <v>0</v>
      </c>
      <c r="EY68" s="212">
        <f ca="1">IF($B$34="Yes",IF(EY62&gt;0,IF((SUM($H68:EX68)+SUM($I61:EY61))/(SUM($H67:EX67)+SUM($H68:EX68)+SUM($I63:EY63)+SUM($I61:EY61))&lt;$D$34,MIN((((SUM($H68:EX68)+SUM($H67:EX67)+SUM($I61:EY61)+SUM($I63:EY63))*$D$34)-(SUM($H68:EX68)+SUM($I61:EY61)))/($C$34-$D$34)*$C$34,EY62*$C$34),0),0),0)</f>
        <v>0</v>
      </c>
      <c r="EZ68" s="212">
        <f ca="1">IF($B$34="Yes",IF(EZ62&gt;0,IF((SUM($H68:EY68)+SUM($I61:EZ61))/(SUM($H67:EY67)+SUM($H68:EY68)+SUM($I63:EZ63)+SUM($I61:EZ61))&lt;$D$34,MIN((((SUM($H68:EY68)+SUM($H67:EY67)+SUM($I61:EZ61)+SUM($I63:EZ63))*$D$34)-(SUM($H68:EY68)+SUM($I61:EZ61)))/($C$34-$D$34)*$C$34,EZ62*$C$34),0),0),0)</f>
        <v>0</v>
      </c>
      <c r="FA68" s="212">
        <f ca="1">IF($B$34="Yes",IF(FA62&gt;0,IF((SUM($H68:EZ68)+SUM($I61:FA61))/(SUM($H67:EZ67)+SUM($H68:EZ68)+SUM($I63:FA63)+SUM($I61:FA61))&lt;$D$34,MIN((((SUM($H68:EZ68)+SUM($H67:EZ67)+SUM($I61:FA61)+SUM($I63:FA63))*$D$34)-(SUM($H68:EZ68)+SUM($I61:FA61)))/($C$34-$D$34)*$C$34,FA62*$C$34),0),0),0)</f>
        <v>0</v>
      </c>
      <c r="FB68" s="212">
        <f ca="1">IF($B$34="Yes",IF(FB62&gt;0,IF((SUM($H68:FA68)+SUM($I61:FB61))/(SUM($H67:FA67)+SUM($H68:FA68)+SUM($I63:FB63)+SUM($I61:FB61))&lt;$D$34,MIN((((SUM($H68:FA68)+SUM($H67:FA67)+SUM($I61:FB61)+SUM($I63:FB63))*$D$34)-(SUM($H68:FA68)+SUM($I61:FB61)))/($C$34-$D$34)*$C$34,FB62*$C$34),0),0),0)</f>
        <v>0</v>
      </c>
      <c r="FC68" s="212">
        <f ca="1">IF($B$34="Yes",IF(FC62&gt;0,IF((SUM($H68:FB68)+SUM($I61:FC61))/(SUM($H67:FB67)+SUM($H68:FB68)+SUM($I63:FC63)+SUM($I61:FC61))&lt;$D$34,MIN((((SUM($H68:FB68)+SUM($H67:FB67)+SUM($I61:FC61)+SUM($I63:FC63))*$D$34)-(SUM($H68:FB68)+SUM($I61:FC61)))/($C$34-$D$34)*$C$34,FC62*$C$34),0),0),0)</f>
        <v>0</v>
      </c>
      <c r="FD68" s="212">
        <f ca="1">IF($B$34="Yes",IF(FD62&gt;0,IF((SUM($H68:FC68)+SUM($I61:FD61))/(SUM($H67:FC67)+SUM($H68:FC68)+SUM($I63:FD63)+SUM($I61:FD61))&lt;$D$34,MIN((((SUM($H68:FC68)+SUM($H67:FC67)+SUM($I61:FD61)+SUM($I63:FD63))*$D$34)-(SUM($H68:FC68)+SUM($I61:FD61)))/($C$34-$D$34)*$C$34,FD62*$C$34),0),0),0)</f>
        <v>0</v>
      </c>
      <c r="FE68" s="212">
        <f ca="1">IF($B$34="Yes",IF(FE62&gt;0,IF((SUM($H68:FD68)+SUM($I61:FE61))/(SUM($H67:FD67)+SUM($H68:FD68)+SUM($I63:FE63)+SUM($I61:FE61))&lt;$D$34,MIN((((SUM($H68:FD68)+SUM($H67:FD67)+SUM($I61:FE61)+SUM($I63:FE63))*$D$34)-(SUM($H68:FD68)+SUM($I61:FE61)))/($C$34-$D$34)*$C$34,FE62*$C$34),0),0),0)</f>
        <v>0</v>
      </c>
      <c r="FF68" s="212">
        <f ca="1">IF($B$34="Yes",IF(FF62&gt;0,IF((SUM($H68:FE68)+SUM($I61:FF61))/(SUM($H67:FE67)+SUM($H68:FE68)+SUM($I63:FF63)+SUM($I61:FF61))&lt;$D$34,MIN((((SUM($H68:FE68)+SUM($H67:FE67)+SUM($I61:FF61)+SUM($I63:FF63))*$D$34)-(SUM($H68:FE68)+SUM($I61:FF61)))/($C$34-$D$34)*$C$34,FF62*$C$34),0),0),0)</f>
        <v>0</v>
      </c>
      <c r="FG68" s="212">
        <f ca="1">IF($B$34="Yes",IF(FG62&gt;0,IF((SUM($H68:FF68)+SUM($I61:FG61))/(SUM($H67:FF67)+SUM($H68:FF68)+SUM($I63:FG63)+SUM($I61:FG61))&lt;$D$34,MIN((((SUM($H68:FF68)+SUM($H67:FF67)+SUM($I61:FG61)+SUM($I63:FG63))*$D$34)-(SUM($H68:FF68)+SUM($I61:FG61)))/($C$34-$D$34)*$C$34,FG62*$C$34),0),0),0)</f>
        <v>0</v>
      </c>
      <c r="FH68" s="212">
        <f ca="1">IF($B$34="Yes",IF(FH62&gt;0,IF((SUM($H68:FG68)+SUM($I61:FH61))/(SUM($H67:FG67)+SUM($H68:FG68)+SUM($I63:FH63)+SUM($I61:FH61))&lt;$D$34,MIN((((SUM($H68:FG68)+SUM($H67:FG67)+SUM($I61:FH61)+SUM($I63:FH63))*$D$34)-(SUM($H68:FG68)+SUM($I61:FH61)))/($C$34-$D$34)*$C$34,FH62*$C$34),0),0),0)</f>
        <v>0</v>
      </c>
      <c r="FI68" s="212">
        <f ca="1">IF($B$34="Yes",IF(FI62&gt;0,IF((SUM($H68:FH68)+SUM($I61:FI61))/(SUM($H67:FH67)+SUM($H68:FH68)+SUM($I63:FI63)+SUM($I61:FI61))&lt;$D$34,MIN((((SUM($H68:FH68)+SUM($H67:FH67)+SUM($I61:FI61)+SUM($I63:FI63))*$D$34)-(SUM($H68:FH68)+SUM($I61:FI61)))/($C$34-$D$34)*$C$34,FI62*$C$34),0),0),0)</f>
        <v>0</v>
      </c>
      <c r="FJ68" s="212">
        <f ca="1">IF($B$34="Yes",IF(FJ62&gt;0,IF((SUM($H68:FI68)+SUM($I61:FJ61))/(SUM($H67:FI67)+SUM($H68:FI68)+SUM($I63:FJ63)+SUM($I61:FJ61))&lt;$D$34,MIN((((SUM($H68:FI68)+SUM($H67:FI67)+SUM($I61:FJ61)+SUM($I63:FJ63))*$D$34)-(SUM($H68:FI68)+SUM($I61:FJ61)))/($C$34-$D$34)*$C$34,FJ62*$C$34),0),0),0)</f>
        <v>0</v>
      </c>
      <c r="FK68" s="212">
        <f ca="1">IF($B$34="Yes",IF(FK62&gt;0,IF((SUM($H68:FJ68)+SUM($I61:FK61))/(SUM($H67:FJ67)+SUM($H68:FJ68)+SUM($I63:FK63)+SUM($I61:FK61))&lt;$D$34,MIN((((SUM($H68:FJ68)+SUM($H67:FJ67)+SUM($I61:FK61)+SUM($I63:FK63))*$D$34)-(SUM($H68:FJ68)+SUM($I61:FK61)))/($C$34-$D$34)*$C$34,FK62*$C$34),0),0),0)</f>
        <v>0</v>
      </c>
      <c r="FL68" s="212">
        <f ca="1">IF($B$34="Yes",IF(FL62&gt;0,IF((SUM($H68:FK68)+SUM($I61:FL61))/(SUM($H67:FK67)+SUM($H68:FK68)+SUM($I63:FL63)+SUM($I61:FL61))&lt;$D$34,MIN((((SUM($H68:FK68)+SUM($H67:FK67)+SUM($I61:FL61)+SUM($I63:FL63))*$D$34)-(SUM($H68:FK68)+SUM($I61:FL61)))/($C$34-$D$34)*$C$34,FL62*$C$34),0),0),0)</f>
        <v>0</v>
      </c>
      <c r="FM68" s="212">
        <f ca="1">IF($B$34="Yes",IF(FM62&gt;0,IF((SUM($H68:FL68)+SUM($I61:FM61))/(SUM($H67:FL67)+SUM($H68:FL68)+SUM($I63:FM63)+SUM($I61:FM61))&lt;$D$34,MIN((((SUM($H68:FL68)+SUM($H67:FL67)+SUM($I61:FM61)+SUM($I63:FM63))*$D$34)-(SUM($H68:FL68)+SUM($I61:FM61)))/($C$34-$D$34)*$C$34,FM62*$C$34),0),0),0)</f>
        <v>0</v>
      </c>
      <c r="FN68" s="212">
        <f ca="1">IF($B$34="Yes",IF(FN62&gt;0,IF((SUM($H68:FM68)+SUM($I61:FN61))/(SUM($H67:FM67)+SUM($H68:FM68)+SUM($I63:FN63)+SUM($I61:FN61))&lt;$D$34,MIN((((SUM($H68:FM68)+SUM($H67:FM67)+SUM($I61:FN61)+SUM($I63:FN63))*$D$34)-(SUM($H68:FM68)+SUM($I61:FN61)))/($C$34-$D$34)*$C$34,FN62*$C$34),0),0),0)</f>
        <v>0</v>
      </c>
      <c r="FO68" s="212">
        <f ca="1">IF($B$34="Yes",IF(FO62&gt;0,IF((SUM($H68:FN68)+SUM($I61:FO61))/(SUM($H67:FN67)+SUM($H68:FN68)+SUM($I63:FO63)+SUM($I61:FO61))&lt;$D$34,MIN((((SUM($H68:FN68)+SUM($H67:FN67)+SUM($I61:FO61)+SUM($I63:FO63))*$D$34)-(SUM($H68:FN68)+SUM($I61:FO61)))/($C$34-$D$34)*$C$34,FO62*$C$34),0),0),0)</f>
        <v>0</v>
      </c>
      <c r="FP68" s="212">
        <f ca="1">IF($B$34="Yes",IF(FP62&gt;0,IF((SUM($H68:FO68)+SUM($I61:FP61))/(SUM($H67:FO67)+SUM($H68:FO68)+SUM($I63:FP63)+SUM($I61:FP61))&lt;$D$34,MIN((((SUM($H68:FO68)+SUM($H67:FO67)+SUM($I61:FP61)+SUM($I63:FP63))*$D$34)-(SUM($H68:FO68)+SUM($I61:FP61)))/($C$34-$D$34)*$C$34,FP62*$C$34),0),0),0)</f>
        <v>0</v>
      </c>
      <c r="FQ68" s="212">
        <f ca="1">IF($B$34="Yes",IF(FQ62&gt;0,IF((SUM($H68:FP68)+SUM($I61:FQ61))/(SUM($H67:FP67)+SUM($H68:FP68)+SUM($I63:FQ63)+SUM($I61:FQ61))&lt;$D$34,MIN((((SUM($H68:FP68)+SUM($H67:FP67)+SUM($I61:FQ61)+SUM($I63:FQ63))*$D$34)-(SUM($H68:FP68)+SUM($I61:FQ61)))/($C$34-$D$34)*$C$34,FQ62*$C$34),0),0),0)</f>
        <v>0</v>
      </c>
      <c r="FR68" s="212">
        <f ca="1">IF($B$34="Yes",IF(FR62&gt;0,IF((SUM($H68:FQ68)+SUM($I61:FR61))/(SUM($H67:FQ67)+SUM($H68:FQ68)+SUM($I63:FR63)+SUM($I61:FR61))&lt;$D$34,MIN((((SUM($H68:FQ68)+SUM($H67:FQ67)+SUM($I61:FR61)+SUM($I63:FR63))*$D$34)-(SUM($H68:FQ68)+SUM($I61:FR61)))/($C$34-$D$34)*$C$34,FR62*$C$34),0),0),0)</f>
        <v>0</v>
      </c>
      <c r="FS68" s="212">
        <f ca="1">IF($B$34="Yes",IF(FS62&gt;0,IF((SUM($H68:FR68)+SUM($I61:FS61))/(SUM($H67:FR67)+SUM($H68:FR68)+SUM($I63:FS63)+SUM($I61:FS61))&lt;$D$34,MIN((((SUM($H68:FR68)+SUM($H67:FR67)+SUM($I61:FS61)+SUM($I63:FS63))*$D$34)-(SUM($H68:FR68)+SUM($I61:FS61)))/($C$34-$D$34)*$C$34,FS62*$C$34),0),0),0)</f>
        <v>0</v>
      </c>
      <c r="FT68" s="212">
        <f ca="1">IF($B$34="Yes",IF(FT62&gt;0,IF((SUM($H68:FS68)+SUM($I61:FT61))/(SUM($H67:FS67)+SUM($H68:FS68)+SUM($I63:FT63)+SUM($I61:FT61))&lt;$D$34,MIN((((SUM($H68:FS68)+SUM($H67:FS67)+SUM($I61:FT61)+SUM($I63:FT63))*$D$34)-(SUM($H68:FS68)+SUM($I61:FT61)))/($C$34-$D$34)*$C$34,FT62*$C$34),0),0),0)</f>
        <v>0</v>
      </c>
      <c r="FU68" s="212">
        <f ca="1">IF($B$34="Yes",IF(FU62&gt;0,IF((SUM($H68:FT68)+SUM($I61:FU61))/(SUM($H67:FT67)+SUM($H68:FT68)+SUM($I63:FU63)+SUM($I61:FU61))&lt;$D$34,MIN((((SUM($H68:FT68)+SUM($H67:FT67)+SUM($I61:FU61)+SUM($I63:FU63))*$D$34)-(SUM($H68:FT68)+SUM($I61:FU61)))/($C$34-$D$34)*$C$34,FU62*$C$34),0),0),0)</f>
        <v>0</v>
      </c>
      <c r="FV68" s="212">
        <f ca="1">IF($B$34="Yes",IF(FV62&gt;0,IF((SUM($H68:FU68)+SUM($I61:FV61))/(SUM($H67:FU67)+SUM($H68:FU68)+SUM($I63:FV63)+SUM($I61:FV61))&lt;$D$34,MIN((((SUM($H68:FU68)+SUM($H67:FU67)+SUM($I61:FV61)+SUM($I63:FV63))*$D$34)-(SUM($H68:FU68)+SUM($I61:FV61)))/($C$34-$D$34)*$C$34,FV62*$C$34),0),0),0)</f>
        <v>0</v>
      </c>
      <c r="FW68" s="212">
        <f ca="1">IF($B$34="Yes",IF(FW62&gt;0,IF((SUM($H68:FV68)+SUM($I61:FW61))/(SUM($H67:FV67)+SUM($H68:FV68)+SUM($I63:FW63)+SUM($I61:FW61))&lt;$D$34,MIN((((SUM($H68:FV68)+SUM($H67:FV67)+SUM($I61:FW61)+SUM($I63:FW63))*$D$34)-(SUM($H68:FV68)+SUM($I61:FW61)))/($C$34-$D$34)*$C$34,FW62*$C$34),0),0),0)</f>
        <v>0</v>
      </c>
      <c r="FX68" s="212">
        <f ca="1">IF($B$34="Yes",IF(FX62&gt;0,IF((SUM($H68:FW68)+SUM($I61:FX61))/(SUM($H67:FW67)+SUM($H68:FW68)+SUM($I63:FX63)+SUM($I61:FX61))&lt;$D$34,MIN((((SUM($H68:FW68)+SUM($H67:FW67)+SUM($I61:FX61)+SUM($I63:FX63))*$D$34)-(SUM($H68:FW68)+SUM($I61:FX61)))/($C$34-$D$34)*$C$34,FX62*$C$34),0),0),0)</f>
        <v>0</v>
      </c>
      <c r="FY68" s="212">
        <f ca="1">IF($B$34="Yes",IF(FY62&gt;0,IF((SUM($H68:FX68)+SUM($I61:FY61))/(SUM($H67:FX67)+SUM($H68:FX68)+SUM($I63:FY63)+SUM($I61:FY61))&lt;$D$34,MIN((((SUM($H68:FX68)+SUM($H67:FX67)+SUM($I61:FY61)+SUM($I63:FY63))*$D$34)-(SUM($H68:FX68)+SUM($I61:FY61)))/($C$34-$D$34)*$C$34,FY62*$C$34),0),0),0)</f>
        <v>0</v>
      </c>
      <c r="FZ68" s="212">
        <f ca="1">IF($B$34="Yes",IF(FZ62&gt;0,IF((SUM($H68:FY68)+SUM($I61:FZ61))/(SUM($H67:FY67)+SUM($H68:FY68)+SUM($I63:FZ63)+SUM($I61:FZ61))&lt;$D$34,MIN((((SUM($H68:FY68)+SUM($H67:FY67)+SUM($I61:FZ61)+SUM($I63:FZ63))*$D$34)-(SUM($H68:FY68)+SUM($I61:FZ61)))/($C$34-$D$34)*$C$34,FZ62*$C$34),0),0),0)</f>
        <v>0</v>
      </c>
      <c r="GA68" s="212">
        <f ca="1">IF($B$34="Yes",IF(GA62&gt;0,IF((SUM($H68:FZ68)+SUM($I61:GA61))/(SUM($H67:FZ67)+SUM($H68:FZ68)+SUM($I63:GA63)+SUM($I61:GA61))&lt;$D$34,MIN((((SUM($H68:FZ68)+SUM($H67:FZ67)+SUM($I61:GA61)+SUM($I63:GA63))*$D$34)-(SUM($H68:FZ68)+SUM($I61:GA61)))/($C$34-$D$34)*$C$34,GA62*$C$34),0),0),0)</f>
        <v>0</v>
      </c>
      <c r="GB68" s="212">
        <f ca="1">IF($B$34="Yes",IF(GB62&gt;0,IF((SUM($H68:GA68)+SUM($I61:GB61))/(SUM($H67:GA67)+SUM($H68:GA68)+SUM($I63:GB63)+SUM($I61:GB61))&lt;$D$34,MIN((((SUM($H68:GA68)+SUM($H67:GA67)+SUM($I61:GB61)+SUM($I63:GB63))*$D$34)-(SUM($H68:GA68)+SUM($I61:GB61)))/($C$34-$D$34)*$C$34,GB62*$C$34),0),0),0)</f>
        <v>0</v>
      </c>
      <c r="GC68" s="212">
        <f ca="1">IF($B$34="Yes",IF(GC62&gt;0,IF((SUM($H68:GB68)+SUM($I61:GC61))/(SUM($H67:GB67)+SUM($H68:GB68)+SUM($I63:GC63)+SUM($I61:GC61))&lt;$D$34,MIN((((SUM($H68:GB68)+SUM($H67:GB67)+SUM($I61:GC61)+SUM($I63:GC63))*$D$34)-(SUM($H68:GB68)+SUM($I61:GC61)))/($C$34-$D$34)*$C$34,GC62*$C$34),0),0),0)</f>
        <v>0</v>
      </c>
      <c r="GD68" s="212">
        <f ca="1">IF($B$34="Yes",IF(GD62&gt;0,IF((SUM($H68:GC68)+SUM($I61:GD61))/(SUM($H67:GC67)+SUM($H68:GC68)+SUM($I63:GD63)+SUM($I61:GD61))&lt;$D$34,MIN((((SUM($H68:GC68)+SUM($H67:GC67)+SUM($I61:GD61)+SUM($I63:GD63))*$D$34)-(SUM($H68:GC68)+SUM($I61:GD61)))/($C$34-$D$34)*$C$34,GD62*$C$34),0),0),0)</f>
        <v>0</v>
      </c>
      <c r="GE68" s="212">
        <f ca="1">IF($B$34="Yes",IF(GE62&gt;0,IF((SUM($H68:GD68)+SUM($I61:GE61))/(SUM($H67:GD67)+SUM($H68:GD68)+SUM($I63:GE63)+SUM($I61:GE61))&lt;$D$34,MIN((((SUM($H68:GD68)+SUM($H67:GD67)+SUM($I61:GE61)+SUM($I63:GE63))*$D$34)-(SUM($H68:GD68)+SUM($I61:GE61)))/($C$34-$D$34)*$C$34,GE62*$C$34),0),0),0)</f>
        <v>0</v>
      </c>
      <c r="GF68" s="212">
        <f ca="1">IF($B$34="Yes",IF(GF62&gt;0,IF((SUM($H68:GE68)+SUM($I61:GF61))/(SUM($H67:GE67)+SUM($H68:GE68)+SUM($I63:GF63)+SUM($I61:GF61))&lt;$D$34,MIN((((SUM($H68:GE68)+SUM($H67:GE67)+SUM($I61:GF61)+SUM($I63:GF63))*$D$34)-(SUM($H68:GE68)+SUM($I61:GF61)))/($C$34-$D$34)*$C$34,GF62*$C$34),0),0),0)</f>
        <v>0</v>
      </c>
      <c r="GG68" s="212">
        <f ca="1">IF($B$34="Yes",IF(GG62&gt;0,IF((SUM($H68:GF68)+SUM($I61:GG61))/(SUM($H67:GF67)+SUM($H68:GF68)+SUM($I63:GG63)+SUM($I61:GG61))&lt;$D$34,MIN((((SUM($H68:GF68)+SUM($H67:GF67)+SUM($I61:GG61)+SUM($I63:GG63))*$D$34)-(SUM($H68:GF68)+SUM($I61:GG61)))/($C$34-$D$34)*$C$34,GG62*$C$34),0),0),0)</f>
        <v>0</v>
      </c>
      <c r="GH68" s="212">
        <f ca="1">IF($B$34="Yes",IF(GH62&gt;0,IF((SUM($H68:GG68)+SUM($I61:GH61))/(SUM($H67:GG67)+SUM($H68:GG68)+SUM($I63:GH63)+SUM($I61:GH61))&lt;$D$34,MIN((((SUM($H68:GG68)+SUM($H67:GG67)+SUM($I61:GH61)+SUM($I63:GH63))*$D$34)-(SUM($H68:GG68)+SUM($I61:GH61)))/($C$34-$D$34)*$C$34,GH62*$C$34),0),0),0)</f>
        <v>0</v>
      </c>
      <c r="GI68" s="212">
        <f ca="1">IF($B$34="Yes",IF(GI62&gt;0,IF((SUM($H68:GH68)+SUM($I61:GI61))/(SUM($H67:GH67)+SUM($H68:GH68)+SUM($I63:GI63)+SUM($I61:GI61))&lt;$D$34,MIN((((SUM($H68:GH68)+SUM($H67:GH67)+SUM($I61:GI61)+SUM($I63:GI63))*$D$34)-(SUM($H68:GH68)+SUM($I61:GI61)))/($C$34-$D$34)*$C$34,GI62*$C$34),0),0),0)</f>
        <v>0</v>
      </c>
      <c r="GJ68" s="212">
        <f ca="1">IF($B$34="Yes",IF(GJ62&gt;0,IF((SUM($H68:GI68)+SUM($I61:GJ61))/(SUM($H67:GI67)+SUM($H68:GI68)+SUM($I63:GJ63)+SUM($I61:GJ61))&lt;$D$34,MIN((((SUM($H68:GI68)+SUM($H67:GI67)+SUM($I61:GJ61)+SUM($I63:GJ63))*$D$34)-(SUM($H68:GI68)+SUM($I61:GJ61)))/($C$34-$D$34)*$C$34,GJ62*$C$34),0),0),0)</f>
        <v>0</v>
      </c>
      <c r="GK68" s="212">
        <f ca="1">IF($B$34="Yes",IF(GK62&gt;0,IF((SUM($H68:GJ68)+SUM($I61:GK61))/(SUM($H67:GJ67)+SUM($H68:GJ68)+SUM($I63:GK63)+SUM($I61:GK61))&lt;$D$34,MIN((((SUM($H68:GJ68)+SUM($H67:GJ67)+SUM($I61:GK61)+SUM($I63:GK63))*$D$34)-(SUM($H68:GJ68)+SUM($I61:GK61)))/($C$34-$D$34)*$C$34,GK62*$C$34),0),0),0)</f>
        <v>0</v>
      </c>
      <c r="GL68" s="212">
        <f ca="1">IF($B$34="Yes",IF(GL62&gt;0,IF((SUM($H68:GK68)+SUM($I61:GL61))/(SUM($H67:GK67)+SUM($H68:GK68)+SUM($I63:GL63)+SUM($I61:GL61))&lt;$D$34,MIN((((SUM($H68:GK68)+SUM($H67:GK67)+SUM($I61:GL61)+SUM($I63:GL63))*$D$34)-(SUM($H68:GK68)+SUM($I61:GL61)))/($C$34-$D$34)*$C$34,GL62*$C$34),0),0),0)</f>
        <v>0</v>
      </c>
      <c r="GM68" s="212">
        <f ca="1">IF($B$34="Yes",IF(GM62&gt;0,IF((SUM($H68:GL68)+SUM($I61:GM61))/(SUM($H67:GL67)+SUM($H68:GL68)+SUM($I63:GM63)+SUM($I61:GM61))&lt;$D$34,MIN((((SUM($H68:GL68)+SUM($H67:GL67)+SUM($I61:GM61)+SUM($I63:GM63))*$D$34)-(SUM($H68:GL68)+SUM($I61:GM61)))/($C$34-$D$34)*$C$34,GM62*$C$34),0),0),0)</f>
        <v>0</v>
      </c>
      <c r="GN68" s="212">
        <f ca="1">IF($B$34="Yes",IF(GN62&gt;0,IF((SUM($H68:GM68)+SUM($I61:GN61))/(SUM($H67:GM67)+SUM($H68:GM68)+SUM($I63:GN63)+SUM($I61:GN61))&lt;$D$34,MIN((((SUM($H68:GM68)+SUM($H67:GM67)+SUM($I61:GN61)+SUM($I63:GN63))*$D$34)-(SUM($H68:GM68)+SUM($I61:GN61)))/($C$34-$D$34)*$C$34,GN62*$C$34),0),0),0)</f>
        <v>0</v>
      </c>
      <c r="GO68" s="212">
        <f ca="1">IF($B$34="Yes",IF(GO62&gt;0,IF((SUM($H68:GN68)+SUM($I61:GO61))/(SUM($H67:GN67)+SUM($H68:GN68)+SUM($I63:GO63)+SUM($I61:GO61))&lt;$D$34,MIN((((SUM($H68:GN68)+SUM($H67:GN67)+SUM($I61:GO61)+SUM($I63:GO63))*$D$34)-(SUM($H68:GN68)+SUM($I61:GO61)))/($C$34-$D$34)*$C$34,GO62*$C$34),0),0),0)</f>
        <v>0</v>
      </c>
      <c r="GP68" s="212">
        <f ca="1">IF($B$34="Yes",IF(GP62&gt;0,IF((SUM($H68:GO68)+SUM($I61:GP61))/(SUM($H67:GO67)+SUM($H68:GO68)+SUM($I63:GP63)+SUM($I61:GP61))&lt;$D$34,MIN((((SUM($H68:GO68)+SUM($H67:GO67)+SUM($I61:GP61)+SUM($I63:GP63))*$D$34)-(SUM($H68:GO68)+SUM($I61:GP61)))/($C$34-$D$34)*$C$34,GP62*$C$34),0),0),0)</f>
        <v>0</v>
      </c>
      <c r="GQ68" s="212">
        <f ca="1">IF($B$34="Yes",IF(GQ62&gt;0,IF((SUM($H68:GP68)+SUM($I61:GQ61))/(SUM($H67:GP67)+SUM($H68:GP68)+SUM($I63:GQ63)+SUM($I61:GQ61))&lt;$D$34,MIN((((SUM($H68:GP68)+SUM($H67:GP67)+SUM($I61:GQ61)+SUM($I63:GQ63))*$D$34)-(SUM($H68:GP68)+SUM($I61:GQ61)))/($C$34-$D$34)*$C$34,GQ62*$C$34),0),0),0)</f>
        <v>0</v>
      </c>
      <c r="GR68" s="212">
        <f t="shared" ca="1" si="71"/>
        <v>0</v>
      </c>
      <c r="GS68" s="209"/>
    </row>
    <row r="69" spans="1:202" s="133" customFormat="1" x14ac:dyDescent="0.7">
      <c r="A69" s="211" t="s">
        <v>274</v>
      </c>
      <c r="B69" s="169" t="s">
        <v>275</v>
      </c>
      <c r="C69" s="170">
        <f ca="1">GR$9-G$42-G$50-G$59-G$66-G$69</f>
        <v>0</v>
      </c>
      <c r="D69" s="171"/>
      <c r="E69" s="169"/>
      <c r="F69" s="169"/>
      <c r="G69" s="170">
        <f ca="1">SUM(I69:GQ69)</f>
        <v>0</v>
      </c>
      <c r="H69" s="209"/>
      <c r="I69" s="209">
        <f t="shared" ref="I69:BT69" ca="1" si="78">I9-I42-I50-I59-I66</f>
        <v>0</v>
      </c>
      <c r="J69" s="209">
        <f t="shared" ca="1" si="78"/>
        <v>0</v>
      </c>
      <c r="K69" s="209">
        <f t="shared" ca="1" si="78"/>
        <v>0</v>
      </c>
      <c r="L69" s="209">
        <f t="shared" ca="1" si="78"/>
        <v>0</v>
      </c>
      <c r="M69" s="209">
        <f t="shared" ca="1" si="78"/>
        <v>0</v>
      </c>
      <c r="N69" s="209">
        <f t="shared" ca="1" si="78"/>
        <v>0</v>
      </c>
      <c r="O69" s="209">
        <f t="shared" ca="1" si="78"/>
        <v>0</v>
      </c>
      <c r="P69" s="209">
        <f t="shared" ca="1" si="78"/>
        <v>0</v>
      </c>
      <c r="Q69" s="209">
        <f t="shared" ca="1" si="78"/>
        <v>0</v>
      </c>
      <c r="R69" s="209">
        <f t="shared" ca="1" si="78"/>
        <v>0</v>
      </c>
      <c r="S69" s="209">
        <f t="shared" ca="1" si="78"/>
        <v>0</v>
      </c>
      <c r="T69" s="209">
        <f t="shared" ca="1" si="78"/>
        <v>0</v>
      </c>
      <c r="U69" s="209">
        <f t="shared" ca="1" si="78"/>
        <v>0</v>
      </c>
      <c r="V69" s="209">
        <f t="shared" ca="1" si="78"/>
        <v>0</v>
      </c>
      <c r="W69" s="209">
        <f t="shared" ca="1" si="78"/>
        <v>0</v>
      </c>
      <c r="X69" s="209">
        <f t="shared" ca="1" si="78"/>
        <v>0</v>
      </c>
      <c r="Y69" s="209">
        <f t="shared" ca="1" si="78"/>
        <v>0</v>
      </c>
      <c r="Z69" s="209">
        <f t="shared" ca="1" si="78"/>
        <v>0</v>
      </c>
      <c r="AA69" s="209">
        <f t="shared" ca="1" si="78"/>
        <v>0</v>
      </c>
      <c r="AB69" s="209">
        <f t="shared" ca="1" si="78"/>
        <v>0</v>
      </c>
      <c r="AC69" s="209">
        <f t="shared" ca="1" si="78"/>
        <v>0</v>
      </c>
      <c r="AD69" s="209">
        <f t="shared" ca="1" si="78"/>
        <v>0</v>
      </c>
      <c r="AE69" s="209">
        <f t="shared" ca="1" si="78"/>
        <v>0</v>
      </c>
      <c r="AF69" s="209">
        <f t="shared" ca="1" si="78"/>
        <v>0</v>
      </c>
      <c r="AG69" s="209">
        <f t="shared" ca="1" si="78"/>
        <v>0</v>
      </c>
      <c r="AH69" s="209">
        <f t="shared" ca="1" si="78"/>
        <v>0</v>
      </c>
      <c r="AI69" s="209">
        <f t="shared" ca="1" si="78"/>
        <v>0</v>
      </c>
      <c r="AJ69" s="209">
        <f t="shared" ca="1" si="78"/>
        <v>0</v>
      </c>
      <c r="AK69" s="209">
        <f t="shared" ca="1" si="78"/>
        <v>0</v>
      </c>
      <c r="AL69" s="209">
        <f t="shared" ca="1" si="78"/>
        <v>0</v>
      </c>
      <c r="AM69" s="209">
        <f t="shared" ca="1" si="78"/>
        <v>0</v>
      </c>
      <c r="AN69" s="209">
        <f t="shared" ca="1" si="78"/>
        <v>0</v>
      </c>
      <c r="AO69" s="209">
        <f t="shared" ca="1" si="78"/>
        <v>0</v>
      </c>
      <c r="AP69" s="209">
        <f t="shared" ca="1" si="78"/>
        <v>0</v>
      </c>
      <c r="AQ69" s="209">
        <f t="shared" ca="1" si="78"/>
        <v>0</v>
      </c>
      <c r="AR69" s="209">
        <f t="shared" ca="1" si="78"/>
        <v>0</v>
      </c>
      <c r="AS69" s="209">
        <f t="shared" ca="1" si="78"/>
        <v>0</v>
      </c>
      <c r="AT69" s="209">
        <f t="shared" ca="1" si="78"/>
        <v>0</v>
      </c>
      <c r="AU69" s="209">
        <f t="shared" ca="1" si="78"/>
        <v>0</v>
      </c>
      <c r="AV69" s="209">
        <f t="shared" ca="1" si="78"/>
        <v>0</v>
      </c>
      <c r="AW69" s="209">
        <f t="shared" ca="1" si="78"/>
        <v>0</v>
      </c>
      <c r="AX69" s="209">
        <f t="shared" ca="1" si="78"/>
        <v>0</v>
      </c>
      <c r="AY69" s="209">
        <f t="shared" ca="1" si="78"/>
        <v>0</v>
      </c>
      <c r="AZ69" s="209">
        <f t="shared" ca="1" si="78"/>
        <v>0</v>
      </c>
      <c r="BA69" s="209">
        <f t="shared" ca="1" si="78"/>
        <v>0</v>
      </c>
      <c r="BB69" s="209">
        <f t="shared" ca="1" si="78"/>
        <v>0</v>
      </c>
      <c r="BC69" s="209">
        <f t="shared" ca="1" si="78"/>
        <v>0</v>
      </c>
      <c r="BD69" s="209">
        <f t="shared" ca="1" si="78"/>
        <v>0</v>
      </c>
      <c r="BE69" s="209">
        <f t="shared" ca="1" si="78"/>
        <v>0</v>
      </c>
      <c r="BF69" s="209">
        <f t="shared" ca="1" si="78"/>
        <v>0</v>
      </c>
      <c r="BG69" s="209">
        <f t="shared" ca="1" si="78"/>
        <v>0</v>
      </c>
      <c r="BH69" s="209">
        <f t="shared" ca="1" si="78"/>
        <v>0</v>
      </c>
      <c r="BI69" s="209">
        <f t="shared" ca="1" si="78"/>
        <v>0</v>
      </c>
      <c r="BJ69" s="209">
        <f t="shared" ca="1" si="78"/>
        <v>0</v>
      </c>
      <c r="BK69" s="209">
        <f t="shared" ca="1" si="78"/>
        <v>0</v>
      </c>
      <c r="BL69" s="209">
        <f t="shared" ca="1" si="78"/>
        <v>0</v>
      </c>
      <c r="BM69" s="209">
        <f t="shared" ca="1" si="78"/>
        <v>0</v>
      </c>
      <c r="BN69" s="209">
        <f t="shared" ca="1" si="78"/>
        <v>0</v>
      </c>
      <c r="BO69" s="209">
        <f t="shared" ca="1" si="78"/>
        <v>0</v>
      </c>
      <c r="BP69" s="209">
        <f t="shared" ca="1" si="78"/>
        <v>0</v>
      </c>
      <c r="BQ69" s="209">
        <f t="shared" ca="1" si="78"/>
        <v>0</v>
      </c>
      <c r="BR69" s="209">
        <f t="shared" ca="1" si="78"/>
        <v>0</v>
      </c>
      <c r="BS69" s="209">
        <f t="shared" ca="1" si="78"/>
        <v>0</v>
      </c>
      <c r="BT69" s="209">
        <f t="shared" ca="1" si="78"/>
        <v>0</v>
      </c>
      <c r="BU69" s="209">
        <f t="shared" ref="BU69:EF69" ca="1" si="79">BU9-BU42-BU50-BU59-BU66</f>
        <v>0</v>
      </c>
      <c r="BV69" s="209">
        <f t="shared" ca="1" si="79"/>
        <v>0</v>
      </c>
      <c r="BW69" s="209">
        <f t="shared" ca="1" si="79"/>
        <v>0</v>
      </c>
      <c r="BX69" s="209">
        <f t="shared" ca="1" si="79"/>
        <v>0</v>
      </c>
      <c r="BY69" s="209">
        <f t="shared" ca="1" si="79"/>
        <v>0</v>
      </c>
      <c r="BZ69" s="209">
        <f t="shared" ca="1" si="79"/>
        <v>0</v>
      </c>
      <c r="CA69" s="209">
        <f t="shared" ca="1" si="79"/>
        <v>0</v>
      </c>
      <c r="CB69" s="209">
        <f t="shared" ca="1" si="79"/>
        <v>0</v>
      </c>
      <c r="CC69" s="209">
        <f t="shared" ca="1" si="79"/>
        <v>0</v>
      </c>
      <c r="CD69" s="209">
        <f t="shared" ca="1" si="79"/>
        <v>0</v>
      </c>
      <c r="CE69" s="209">
        <f t="shared" ca="1" si="79"/>
        <v>0</v>
      </c>
      <c r="CF69" s="209">
        <f t="shared" ca="1" si="79"/>
        <v>0</v>
      </c>
      <c r="CG69" s="209">
        <f t="shared" ca="1" si="79"/>
        <v>0</v>
      </c>
      <c r="CH69" s="209">
        <f t="shared" ca="1" si="79"/>
        <v>0</v>
      </c>
      <c r="CI69" s="209">
        <f t="shared" ca="1" si="79"/>
        <v>0</v>
      </c>
      <c r="CJ69" s="209">
        <f t="shared" ca="1" si="79"/>
        <v>0</v>
      </c>
      <c r="CK69" s="209">
        <f t="shared" ca="1" si="79"/>
        <v>0</v>
      </c>
      <c r="CL69" s="209">
        <f t="shared" ca="1" si="79"/>
        <v>0</v>
      </c>
      <c r="CM69" s="209">
        <f t="shared" ca="1" si="79"/>
        <v>0</v>
      </c>
      <c r="CN69" s="209">
        <f t="shared" ca="1" si="79"/>
        <v>0</v>
      </c>
      <c r="CO69" s="209">
        <f t="shared" ca="1" si="79"/>
        <v>0</v>
      </c>
      <c r="CP69" s="209">
        <f t="shared" ca="1" si="79"/>
        <v>0</v>
      </c>
      <c r="CQ69" s="209">
        <f t="shared" ca="1" si="79"/>
        <v>0</v>
      </c>
      <c r="CR69" s="209">
        <f t="shared" ca="1" si="79"/>
        <v>0</v>
      </c>
      <c r="CS69" s="209">
        <f t="shared" ca="1" si="79"/>
        <v>0</v>
      </c>
      <c r="CT69" s="209">
        <f t="shared" ca="1" si="79"/>
        <v>0</v>
      </c>
      <c r="CU69" s="209">
        <f t="shared" ca="1" si="79"/>
        <v>0</v>
      </c>
      <c r="CV69" s="209">
        <f t="shared" ca="1" si="79"/>
        <v>0</v>
      </c>
      <c r="CW69" s="209">
        <f t="shared" ca="1" si="79"/>
        <v>0</v>
      </c>
      <c r="CX69" s="209">
        <f t="shared" ca="1" si="79"/>
        <v>0</v>
      </c>
      <c r="CY69" s="209">
        <f t="shared" ca="1" si="79"/>
        <v>0</v>
      </c>
      <c r="CZ69" s="209">
        <f t="shared" ca="1" si="79"/>
        <v>0</v>
      </c>
      <c r="DA69" s="209">
        <f t="shared" ca="1" si="79"/>
        <v>0</v>
      </c>
      <c r="DB69" s="209">
        <f t="shared" ca="1" si="79"/>
        <v>0</v>
      </c>
      <c r="DC69" s="209">
        <f t="shared" ca="1" si="79"/>
        <v>0</v>
      </c>
      <c r="DD69" s="209">
        <f t="shared" ca="1" si="79"/>
        <v>0</v>
      </c>
      <c r="DE69" s="209">
        <f t="shared" ca="1" si="79"/>
        <v>0</v>
      </c>
      <c r="DF69" s="209">
        <f t="shared" ca="1" si="79"/>
        <v>0</v>
      </c>
      <c r="DG69" s="209">
        <f t="shared" ca="1" si="79"/>
        <v>0</v>
      </c>
      <c r="DH69" s="209">
        <f t="shared" ca="1" si="79"/>
        <v>0</v>
      </c>
      <c r="DI69" s="209">
        <f t="shared" ca="1" si="79"/>
        <v>0</v>
      </c>
      <c r="DJ69" s="209">
        <f t="shared" ca="1" si="79"/>
        <v>0</v>
      </c>
      <c r="DK69" s="209">
        <f t="shared" ca="1" si="79"/>
        <v>0</v>
      </c>
      <c r="DL69" s="209">
        <f t="shared" ca="1" si="79"/>
        <v>0</v>
      </c>
      <c r="DM69" s="209">
        <f t="shared" ca="1" si="79"/>
        <v>0</v>
      </c>
      <c r="DN69" s="209">
        <f t="shared" ca="1" si="79"/>
        <v>0</v>
      </c>
      <c r="DO69" s="209">
        <f t="shared" ca="1" si="79"/>
        <v>0</v>
      </c>
      <c r="DP69" s="209">
        <f t="shared" ca="1" si="79"/>
        <v>0</v>
      </c>
      <c r="DQ69" s="209">
        <f t="shared" ca="1" si="79"/>
        <v>0</v>
      </c>
      <c r="DR69" s="209">
        <f t="shared" ca="1" si="79"/>
        <v>0</v>
      </c>
      <c r="DS69" s="209">
        <f t="shared" ca="1" si="79"/>
        <v>0</v>
      </c>
      <c r="DT69" s="209">
        <f t="shared" ca="1" si="79"/>
        <v>0</v>
      </c>
      <c r="DU69" s="209">
        <f t="shared" ca="1" si="79"/>
        <v>0</v>
      </c>
      <c r="DV69" s="209">
        <f t="shared" ca="1" si="79"/>
        <v>0</v>
      </c>
      <c r="DW69" s="209">
        <f t="shared" ca="1" si="79"/>
        <v>0</v>
      </c>
      <c r="DX69" s="209">
        <f t="shared" ca="1" si="79"/>
        <v>0</v>
      </c>
      <c r="DY69" s="209">
        <f t="shared" ca="1" si="79"/>
        <v>0</v>
      </c>
      <c r="DZ69" s="209">
        <f t="shared" ca="1" si="79"/>
        <v>0</v>
      </c>
      <c r="EA69" s="209">
        <f t="shared" ca="1" si="79"/>
        <v>0</v>
      </c>
      <c r="EB69" s="209">
        <f t="shared" ca="1" si="79"/>
        <v>0</v>
      </c>
      <c r="EC69" s="209">
        <f t="shared" ca="1" si="79"/>
        <v>0</v>
      </c>
      <c r="ED69" s="209">
        <f t="shared" ca="1" si="79"/>
        <v>0</v>
      </c>
      <c r="EE69" s="209">
        <f t="shared" ca="1" si="79"/>
        <v>0</v>
      </c>
      <c r="EF69" s="209">
        <f t="shared" ca="1" si="79"/>
        <v>0</v>
      </c>
      <c r="EG69" s="209">
        <f t="shared" ref="EG69:GQ69" ca="1" si="80">EG9-EG42-EG50-EG59-EG66</f>
        <v>0</v>
      </c>
      <c r="EH69" s="209">
        <f t="shared" ca="1" si="80"/>
        <v>0</v>
      </c>
      <c r="EI69" s="209">
        <f t="shared" ca="1" si="80"/>
        <v>0</v>
      </c>
      <c r="EJ69" s="209">
        <f t="shared" ca="1" si="80"/>
        <v>0</v>
      </c>
      <c r="EK69" s="209">
        <f t="shared" ca="1" si="80"/>
        <v>0</v>
      </c>
      <c r="EL69" s="209">
        <f t="shared" ca="1" si="80"/>
        <v>0</v>
      </c>
      <c r="EM69" s="209">
        <f t="shared" ca="1" si="80"/>
        <v>0</v>
      </c>
      <c r="EN69" s="209">
        <f t="shared" ca="1" si="80"/>
        <v>0</v>
      </c>
      <c r="EO69" s="209">
        <f t="shared" ca="1" si="80"/>
        <v>0</v>
      </c>
      <c r="EP69" s="209">
        <f t="shared" ca="1" si="80"/>
        <v>0</v>
      </c>
      <c r="EQ69" s="209">
        <f t="shared" ca="1" si="80"/>
        <v>0</v>
      </c>
      <c r="ER69" s="209">
        <f t="shared" ca="1" si="80"/>
        <v>0</v>
      </c>
      <c r="ES69" s="209">
        <f t="shared" ca="1" si="80"/>
        <v>0</v>
      </c>
      <c r="ET69" s="209">
        <f t="shared" ca="1" si="80"/>
        <v>0</v>
      </c>
      <c r="EU69" s="209">
        <f t="shared" ca="1" si="80"/>
        <v>0</v>
      </c>
      <c r="EV69" s="209">
        <f t="shared" ca="1" si="80"/>
        <v>0</v>
      </c>
      <c r="EW69" s="209">
        <f t="shared" ca="1" si="80"/>
        <v>0</v>
      </c>
      <c r="EX69" s="209">
        <f t="shared" ca="1" si="80"/>
        <v>0</v>
      </c>
      <c r="EY69" s="209">
        <f t="shared" ca="1" si="80"/>
        <v>0</v>
      </c>
      <c r="EZ69" s="209">
        <f t="shared" ca="1" si="80"/>
        <v>0</v>
      </c>
      <c r="FA69" s="209">
        <f t="shared" ca="1" si="80"/>
        <v>0</v>
      </c>
      <c r="FB69" s="209">
        <f t="shared" ca="1" si="80"/>
        <v>0</v>
      </c>
      <c r="FC69" s="209">
        <f t="shared" ca="1" si="80"/>
        <v>0</v>
      </c>
      <c r="FD69" s="209">
        <f t="shared" ca="1" si="80"/>
        <v>0</v>
      </c>
      <c r="FE69" s="209">
        <f t="shared" ca="1" si="80"/>
        <v>0</v>
      </c>
      <c r="FF69" s="209">
        <f t="shared" ca="1" si="80"/>
        <v>0</v>
      </c>
      <c r="FG69" s="209">
        <f t="shared" ca="1" si="80"/>
        <v>0</v>
      </c>
      <c r="FH69" s="209">
        <f t="shared" ca="1" si="80"/>
        <v>0</v>
      </c>
      <c r="FI69" s="209">
        <f t="shared" ca="1" si="80"/>
        <v>0</v>
      </c>
      <c r="FJ69" s="209">
        <f t="shared" ca="1" si="80"/>
        <v>0</v>
      </c>
      <c r="FK69" s="209">
        <f t="shared" ca="1" si="80"/>
        <v>0</v>
      </c>
      <c r="FL69" s="209">
        <f t="shared" ca="1" si="80"/>
        <v>0</v>
      </c>
      <c r="FM69" s="209">
        <f t="shared" ca="1" si="80"/>
        <v>0</v>
      </c>
      <c r="FN69" s="209">
        <f t="shared" ca="1" si="80"/>
        <v>0</v>
      </c>
      <c r="FO69" s="209">
        <f t="shared" ca="1" si="80"/>
        <v>0</v>
      </c>
      <c r="FP69" s="209">
        <f t="shared" ca="1" si="80"/>
        <v>0</v>
      </c>
      <c r="FQ69" s="209">
        <f t="shared" ca="1" si="80"/>
        <v>0</v>
      </c>
      <c r="FR69" s="209">
        <f t="shared" ca="1" si="80"/>
        <v>0</v>
      </c>
      <c r="FS69" s="209">
        <f t="shared" ca="1" si="80"/>
        <v>0</v>
      </c>
      <c r="FT69" s="209">
        <f t="shared" ca="1" si="80"/>
        <v>0</v>
      </c>
      <c r="FU69" s="209">
        <f t="shared" ca="1" si="80"/>
        <v>0</v>
      </c>
      <c r="FV69" s="209">
        <f t="shared" ca="1" si="80"/>
        <v>0</v>
      </c>
      <c r="FW69" s="209">
        <f t="shared" ca="1" si="80"/>
        <v>0</v>
      </c>
      <c r="FX69" s="209">
        <f t="shared" ca="1" si="80"/>
        <v>0</v>
      </c>
      <c r="FY69" s="209">
        <f t="shared" ca="1" si="80"/>
        <v>0</v>
      </c>
      <c r="FZ69" s="209">
        <f t="shared" ca="1" si="80"/>
        <v>0</v>
      </c>
      <c r="GA69" s="209">
        <f t="shared" ca="1" si="80"/>
        <v>0</v>
      </c>
      <c r="GB69" s="209">
        <f t="shared" ca="1" si="80"/>
        <v>0</v>
      </c>
      <c r="GC69" s="209">
        <f t="shared" ca="1" si="80"/>
        <v>0</v>
      </c>
      <c r="GD69" s="209">
        <f t="shared" ca="1" si="80"/>
        <v>0</v>
      </c>
      <c r="GE69" s="209">
        <f t="shared" ca="1" si="80"/>
        <v>0</v>
      </c>
      <c r="GF69" s="209">
        <f t="shared" ca="1" si="80"/>
        <v>0</v>
      </c>
      <c r="GG69" s="209">
        <f t="shared" ca="1" si="80"/>
        <v>0</v>
      </c>
      <c r="GH69" s="209">
        <f t="shared" ca="1" si="80"/>
        <v>0</v>
      </c>
      <c r="GI69" s="209">
        <f t="shared" ca="1" si="80"/>
        <v>0</v>
      </c>
      <c r="GJ69" s="209">
        <f t="shared" ca="1" si="80"/>
        <v>0</v>
      </c>
      <c r="GK69" s="209">
        <f t="shared" ca="1" si="80"/>
        <v>0</v>
      </c>
      <c r="GL69" s="209">
        <f t="shared" ca="1" si="80"/>
        <v>0</v>
      </c>
      <c r="GM69" s="209">
        <f t="shared" ca="1" si="80"/>
        <v>0</v>
      </c>
      <c r="GN69" s="209">
        <f t="shared" ca="1" si="80"/>
        <v>0</v>
      </c>
      <c r="GO69" s="209">
        <f t="shared" ca="1" si="80"/>
        <v>0</v>
      </c>
      <c r="GP69" s="209">
        <f t="shared" ca="1" si="80"/>
        <v>0</v>
      </c>
      <c r="GQ69" s="209">
        <f t="shared" ca="1" si="80"/>
        <v>0</v>
      </c>
      <c r="GR69" s="209">
        <f t="shared" ca="1" si="71"/>
        <v>0</v>
      </c>
      <c r="GS69" s="209"/>
    </row>
    <row r="70" spans="1:202" s="133" customFormat="1" x14ac:dyDescent="0.7">
      <c r="A70" s="211"/>
      <c r="B70" s="169" t="s">
        <v>277</v>
      </c>
      <c r="C70" s="216">
        <f ca="1">GR70/(GR66+GR59+GR50)</f>
        <v>0</v>
      </c>
      <c r="D70" s="171"/>
      <c r="E70" s="169"/>
      <c r="F70" s="169"/>
      <c r="G70" s="170"/>
      <c r="H70" s="209"/>
      <c r="I70" s="209">
        <f ca="1">I68+I61+I52</f>
        <v>0</v>
      </c>
      <c r="J70" s="209">
        <f ca="1">J68+J61+J52</f>
        <v>0</v>
      </c>
      <c r="K70" s="209">
        <f t="shared" ref="K70:BV70" ca="1" si="81">K68+K61+K52</f>
        <v>0</v>
      </c>
      <c r="L70" s="209">
        <f t="shared" ca="1" si="81"/>
        <v>0</v>
      </c>
      <c r="M70" s="209">
        <f t="shared" ca="1" si="81"/>
        <v>0</v>
      </c>
      <c r="N70" s="209">
        <f t="shared" ca="1" si="81"/>
        <v>0</v>
      </c>
      <c r="O70" s="209">
        <f t="shared" ca="1" si="81"/>
        <v>0</v>
      </c>
      <c r="P70" s="209">
        <f t="shared" ca="1" si="81"/>
        <v>0</v>
      </c>
      <c r="Q70" s="209">
        <f t="shared" ca="1" si="81"/>
        <v>0</v>
      </c>
      <c r="R70" s="209">
        <f t="shared" ca="1" si="81"/>
        <v>0</v>
      </c>
      <c r="S70" s="209">
        <f t="shared" ca="1" si="81"/>
        <v>0</v>
      </c>
      <c r="T70" s="209">
        <f t="shared" ca="1" si="81"/>
        <v>0</v>
      </c>
      <c r="U70" s="209">
        <f t="shared" ca="1" si="81"/>
        <v>0</v>
      </c>
      <c r="V70" s="209">
        <f t="shared" ca="1" si="81"/>
        <v>0</v>
      </c>
      <c r="W70" s="209">
        <f t="shared" ca="1" si="81"/>
        <v>0</v>
      </c>
      <c r="X70" s="209">
        <f t="shared" ca="1" si="81"/>
        <v>0</v>
      </c>
      <c r="Y70" s="209">
        <f t="shared" ca="1" si="81"/>
        <v>0</v>
      </c>
      <c r="Z70" s="209">
        <f t="shared" ca="1" si="81"/>
        <v>0</v>
      </c>
      <c r="AA70" s="209">
        <f t="shared" ca="1" si="81"/>
        <v>0</v>
      </c>
      <c r="AB70" s="209">
        <f t="shared" ca="1" si="81"/>
        <v>0</v>
      </c>
      <c r="AC70" s="209">
        <f t="shared" ca="1" si="81"/>
        <v>0</v>
      </c>
      <c r="AD70" s="209">
        <f t="shared" ca="1" si="81"/>
        <v>0</v>
      </c>
      <c r="AE70" s="209">
        <f t="shared" ca="1" si="81"/>
        <v>0</v>
      </c>
      <c r="AF70" s="209">
        <f t="shared" ca="1" si="81"/>
        <v>0</v>
      </c>
      <c r="AG70" s="209">
        <f t="shared" ca="1" si="81"/>
        <v>0</v>
      </c>
      <c r="AH70" s="209">
        <f t="shared" ca="1" si="81"/>
        <v>0</v>
      </c>
      <c r="AI70" s="209">
        <f t="shared" ca="1" si="81"/>
        <v>0</v>
      </c>
      <c r="AJ70" s="209">
        <f t="shared" ca="1" si="81"/>
        <v>0</v>
      </c>
      <c r="AK70" s="209">
        <f t="shared" ca="1" si="81"/>
        <v>0</v>
      </c>
      <c r="AL70" s="209">
        <f t="shared" ca="1" si="81"/>
        <v>0</v>
      </c>
      <c r="AM70" s="209">
        <f t="shared" ca="1" si="81"/>
        <v>0</v>
      </c>
      <c r="AN70" s="209">
        <f t="shared" ca="1" si="81"/>
        <v>0</v>
      </c>
      <c r="AO70" s="209">
        <f t="shared" ca="1" si="81"/>
        <v>0</v>
      </c>
      <c r="AP70" s="209">
        <f t="shared" ca="1" si="81"/>
        <v>0</v>
      </c>
      <c r="AQ70" s="209">
        <f t="shared" ca="1" si="81"/>
        <v>0</v>
      </c>
      <c r="AR70" s="209">
        <f t="shared" ca="1" si="81"/>
        <v>0</v>
      </c>
      <c r="AS70" s="209">
        <f t="shared" ca="1" si="81"/>
        <v>0</v>
      </c>
      <c r="AT70" s="209">
        <f t="shared" ca="1" si="81"/>
        <v>0</v>
      </c>
      <c r="AU70" s="209">
        <f t="shared" ca="1" si="81"/>
        <v>0</v>
      </c>
      <c r="AV70" s="209">
        <f t="shared" ca="1" si="81"/>
        <v>0</v>
      </c>
      <c r="AW70" s="209">
        <f t="shared" ca="1" si="81"/>
        <v>0</v>
      </c>
      <c r="AX70" s="209">
        <f t="shared" ca="1" si="81"/>
        <v>0</v>
      </c>
      <c r="AY70" s="209">
        <f t="shared" ca="1" si="81"/>
        <v>0</v>
      </c>
      <c r="AZ70" s="209">
        <f t="shared" ca="1" si="81"/>
        <v>0</v>
      </c>
      <c r="BA70" s="209">
        <f t="shared" ca="1" si="81"/>
        <v>0</v>
      </c>
      <c r="BB70" s="209">
        <f t="shared" ca="1" si="81"/>
        <v>0</v>
      </c>
      <c r="BC70" s="209">
        <f t="shared" ca="1" si="81"/>
        <v>0</v>
      </c>
      <c r="BD70" s="209">
        <f t="shared" ca="1" si="81"/>
        <v>0</v>
      </c>
      <c r="BE70" s="209">
        <f t="shared" ca="1" si="81"/>
        <v>0</v>
      </c>
      <c r="BF70" s="209">
        <f t="shared" ca="1" si="81"/>
        <v>0</v>
      </c>
      <c r="BG70" s="209">
        <f t="shared" ca="1" si="81"/>
        <v>0</v>
      </c>
      <c r="BH70" s="209">
        <f t="shared" ca="1" si="81"/>
        <v>0</v>
      </c>
      <c r="BI70" s="209">
        <f t="shared" ca="1" si="81"/>
        <v>0</v>
      </c>
      <c r="BJ70" s="209">
        <f t="shared" ca="1" si="81"/>
        <v>0</v>
      </c>
      <c r="BK70" s="209">
        <f t="shared" ca="1" si="81"/>
        <v>0</v>
      </c>
      <c r="BL70" s="209">
        <f t="shared" ca="1" si="81"/>
        <v>0</v>
      </c>
      <c r="BM70" s="209">
        <f t="shared" ca="1" si="81"/>
        <v>0</v>
      </c>
      <c r="BN70" s="209">
        <f t="shared" ca="1" si="81"/>
        <v>0</v>
      </c>
      <c r="BO70" s="209">
        <f t="shared" ca="1" si="81"/>
        <v>0</v>
      </c>
      <c r="BP70" s="209">
        <f t="shared" ca="1" si="81"/>
        <v>0</v>
      </c>
      <c r="BQ70" s="209">
        <f t="shared" ca="1" si="81"/>
        <v>0</v>
      </c>
      <c r="BR70" s="209">
        <f t="shared" ca="1" si="81"/>
        <v>0</v>
      </c>
      <c r="BS70" s="209">
        <f t="shared" ca="1" si="81"/>
        <v>0</v>
      </c>
      <c r="BT70" s="209">
        <f t="shared" ca="1" si="81"/>
        <v>0</v>
      </c>
      <c r="BU70" s="209">
        <f t="shared" ca="1" si="81"/>
        <v>0</v>
      </c>
      <c r="BV70" s="209">
        <f t="shared" ca="1" si="81"/>
        <v>0</v>
      </c>
      <c r="BW70" s="209">
        <f t="shared" ref="BW70:EH70" ca="1" si="82">BW68+BW61+BW52</f>
        <v>0</v>
      </c>
      <c r="BX70" s="209">
        <f t="shared" ca="1" si="82"/>
        <v>0</v>
      </c>
      <c r="BY70" s="209">
        <f t="shared" ca="1" si="82"/>
        <v>0</v>
      </c>
      <c r="BZ70" s="209">
        <f t="shared" ca="1" si="82"/>
        <v>0</v>
      </c>
      <c r="CA70" s="209">
        <f t="shared" ca="1" si="82"/>
        <v>0</v>
      </c>
      <c r="CB70" s="209">
        <f t="shared" ca="1" si="82"/>
        <v>0</v>
      </c>
      <c r="CC70" s="209">
        <f t="shared" ca="1" si="82"/>
        <v>0</v>
      </c>
      <c r="CD70" s="209">
        <f t="shared" ca="1" si="82"/>
        <v>0</v>
      </c>
      <c r="CE70" s="209">
        <f t="shared" ca="1" si="82"/>
        <v>0</v>
      </c>
      <c r="CF70" s="209">
        <f t="shared" ca="1" si="82"/>
        <v>0</v>
      </c>
      <c r="CG70" s="209">
        <f t="shared" ca="1" si="82"/>
        <v>0</v>
      </c>
      <c r="CH70" s="209">
        <f t="shared" ca="1" si="82"/>
        <v>0</v>
      </c>
      <c r="CI70" s="209">
        <f t="shared" ca="1" si="82"/>
        <v>0</v>
      </c>
      <c r="CJ70" s="209">
        <f t="shared" ca="1" si="82"/>
        <v>0</v>
      </c>
      <c r="CK70" s="209">
        <f t="shared" ca="1" si="82"/>
        <v>0</v>
      </c>
      <c r="CL70" s="209">
        <f t="shared" ca="1" si="82"/>
        <v>0</v>
      </c>
      <c r="CM70" s="209">
        <f t="shared" ca="1" si="82"/>
        <v>0</v>
      </c>
      <c r="CN70" s="209">
        <f t="shared" ca="1" si="82"/>
        <v>0</v>
      </c>
      <c r="CO70" s="209">
        <f t="shared" ca="1" si="82"/>
        <v>0</v>
      </c>
      <c r="CP70" s="209">
        <f t="shared" ca="1" si="82"/>
        <v>0</v>
      </c>
      <c r="CQ70" s="209">
        <f t="shared" ca="1" si="82"/>
        <v>0</v>
      </c>
      <c r="CR70" s="209">
        <f t="shared" ca="1" si="82"/>
        <v>0</v>
      </c>
      <c r="CS70" s="209">
        <f t="shared" ca="1" si="82"/>
        <v>0</v>
      </c>
      <c r="CT70" s="209">
        <f t="shared" ca="1" si="82"/>
        <v>0</v>
      </c>
      <c r="CU70" s="209">
        <f t="shared" ca="1" si="82"/>
        <v>0</v>
      </c>
      <c r="CV70" s="209">
        <f t="shared" ca="1" si="82"/>
        <v>0</v>
      </c>
      <c r="CW70" s="209">
        <f t="shared" ca="1" si="82"/>
        <v>0</v>
      </c>
      <c r="CX70" s="209">
        <f t="shared" ca="1" si="82"/>
        <v>0</v>
      </c>
      <c r="CY70" s="209">
        <f t="shared" ca="1" si="82"/>
        <v>0</v>
      </c>
      <c r="CZ70" s="209">
        <f t="shared" ca="1" si="82"/>
        <v>0</v>
      </c>
      <c r="DA70" s="209">
        <f t="shared" ca="1" si="82"/>
        <v>0</v>
      </c>
      <c r="DB70" s="209">
        <f t="shared" ca="1" si="82"/>
        <v>0</v>
      </c>
      <c r="DC70" s="209">
        <f t="shared" ca="1" si="82"/>
        <v>0</v>
      </c>
      <c r="DD70" s="209">
        <f t="shared" ca="1" si="82"/>
        <v>0</v>
      </c>
      <c r="DE70" s="209">
        <f t="shared" ca="1" si="82"/>
        <v>0</v>
      </c>
      <c r="DF70" s="209">
        <f t="shared" ca="1" si="82"/>
        <v>0</v>
      </c>
      <c r="DG70" s="209">
        <f t="shared" ca="1" si="82"/>
        <v>0</v>
      </c>
      <c r="DH70" s="209">
        <f t="shared" ca="1" si="82"/>
        <v>0</v>
      </c>
      <c r="DI70" s="209">
        <f t="shared" ca="1" si="82"/>
        <v>0</v>
      </c>
      <c r="DJ70" s="209">
        <f t="shared" ca="1" si="82"/>
        <v>0</v>
      </c>
      <c r="DK70" s="209">
        <f t="shared" ca="1" si="82"/>
        <v>0</v>
      </c>
      <c r="DL70" s="209">
        <f t="shared" ca="1" si="82"/>
        <v>0</v>
      </c>
      <c r="DM70" s="209">
        <f t="shared" ca="1" si="82"/>
        <v>0</v>
      </c>
      <c r="DN70" s="209">
        <f t="shared" ca="1" si="82"/>
        <v>0</v>
      </c>
      <c r="DO70" s="209">
        <f t="shared" ca="1" si="82"/>
        <v>0</v>
      </c>
      <c r="DP70" s="209">
        <f t="shared" ca="1" si="82"/>
        <v>0</v>
      </c>
      <c r="DQ70" s="209">
        <f t="shared" ca="1" si="82"/>
        <v>0</v>
      </c>
      <c r="DR70" s="209">
        <f t="shared" ca="1" si="82"/>
        <v>0</v>
      </c>
      <c r="DS70" s="209">
        <f t="shared" ca="1" si="82"/>
        <v>0</v>
      </c>
      <c r="DT70" s="209">
        <f t="shared" ca="1" si="82"/>
        <v>0</v>
      </c>
      <c r="DU70" s="209">
        <f t="shared" ca="1" si="82"/>
        <v>0</v>
      </c>
      <c r="DV70" s="209">
        <f t="shared" ca="1" si="82"/>
        <v>0</v>
      </c>
      <c r="DW70" s="209">
        <f t="shared" ca="1" si="82"/>
        <v>0</v>
      </c>
      <c r="DX70" s="209">
        <f t="shared" ca="1" si="82"/>
        <v>0</v>
      </c>
      <c r="DY70" s="209">
        <f t="shared" ca="1" si="82"/>
        <v>0</v>
      </c>
      <c r="DZ70" s="209">
        <f t="shared" ca="1" si="82"/>
        <v>0</v>
      </c>
      <c r="EA70" s="209">
        <f t="shared" ca="1" si="82"/>
        <v>0</v>
      </c>
      <c r="EB70" s="209">
        <f t="shared" ca="1" si="82"/>
        <v>0</v>
      </c>
      <c r="EC70" s="209">
        <f t="shared" ca="1" si="82"/>
        <v>0</v>
      </c>
      <c r="ED70" s="209">
        <f t="shared" ca="1" si="82"/>
        <v>0</v>
      </c>
      <c r="EE70" s="209">
        <f t="shared" ca="1" si="82"/>
        <v>0</v>
      </c>
      <c r="EF70" s="209">
        <f t="shared" ca="1" si="82"/>
        <v>0</v>
      </c>
      <c r="EG70" s="209">
        <f t="shared" ca="1" si="82"/>
        <v>0</v>
      </c>
      <c r="EH70" s="209">
        <f t="shared" ca="1" si="82"/>
        <v>0</v>
      </c>
      <c r="EI70" s="209">
        <f t="shared" ref="EI70:GQ70" ca="1" si="83">EI68+EI61+EI52</f>
        <v>0</v>
      </c>
      <c r="EJ70" s="209">
        <f t="shared" ca="1" si="83"/>
        <v>0</v>
      </c>
      <c r="EK70" s="209">
        <f t="shared" ca="1" si="83"/>
        <v>0</v>
      </c>
      <c r="EL70" s="209">
        <f t="shared" ca="1" si="83"/>
        <v>0</v>
      </c>
      <c r="EM70" s="209">
        <f t="shared" ca="1" si="83"/>
        <v>0</v>
      </c>
      <c r="EN70" s="209">
        <f t="shared" ca="1" si="83"/>
        <v>0</v>
      </c>
      <c r="EO70" s="209">
        <f t="shared" ca="1" si="83"/>
        <v>0</v>
      </c>
      <c r="EP70" s="209">
        <f t="shared" ca="1" si="83"/>
        <v>0</v>
      </c>
      <c r="EQ70" s="209">
        <f t="shared" ca="1" si="83"/>
        <v>0</v>
      </c>
      <c r="ER70" s="209">
        <f t="shared" ca="1" si="83"/>
        <v>0</v>
      </c>
      <c r="ES70" s="209">
        <f t="shared" ca="1" si="83"/>
        <v>0</v>
      </c>
      <c r="ET70" s="209">
        <f t="shared" ca="1" si="83"/>
        <v>0</v>
      </c>
      <c r="EU70" s="209">
        <f t="shared" ca="1" si="83"/>
        <v>0</v>
      </c>
      <c r="EV70" s="209">
        <f t="shared" ca="1" si="83"/>
        <v>0</v>
      </c>
      <c r="EW70" s="209">
        <f t="shared" ca="1" si="83"/>
        <v>0</v>
      </c>
      <c r="EX70" s="209">
        <f t="shared" ca="1" si="83"/>
        <v>0</v>
      </c>
      <c r="EY70" s="209">
        <f t="shared" ca="1" si="83"/>
        <v>0</v>
      </c>
      <c r="EZ70" s="209">
        <f t="shared" ca="1" si="83"/>
        <v>0</v>
      </c>
      <c r="FA70" s="209">
        <f t="shared" ca="1" si="83"/>
        <v>0</v>
      </c>
      <c r="FB70" s="209">
        <f t="shared" ca="1" si="83"/>
        <v>0</v>
      </c>
      <c r="FC70" s="209">
        <f t="shared" ca="1" si="83"/>
        <v>0</v>
      </c>
      <c r="FD70" s="209">
        <f t="shared" ca="1" si="83"/>
        <v>0</v>
      </c>
      <c r="FE70" s="209">
        <f t="shared" ca="1" si="83"/>
        <v>0</v>
      </c>
      <c r="FF70" s="209">
        <f t="shared" ca="1" si="83"/>
        <v>0</v>
      </c>
      <c r="FG70" s="209">
        <f t="shared" ca="1" si="83"/>
        <v>0</v>
      </c>
      <c r="FH70" s="209">
        <f t="shared" ca="1" si="83"/>
        <v>0</v>
      </c>
      <c r="FI70" s="209">
        <f t="shared" ca="1" si="83"/>
        <v>0</v>
      </c>
      <c r="FJ70" s="209">
        <f t="shared" ca="1" si="83"/>
        <v>0</v>
      </c>
      <c r="FK70" s="209">
        <f t="shared" ca="1" si="83"/>
        <v>0</v>
      </c>
      <c r="FL70" s="209">
        <f t="shared" ca="1" si="83"/>
        <v>0</v>
      </c>
      <c r="FM70" s="209">
        <f t="shared" ca="1" si="83"/>
        <v>0</v>
      </c>
      <c r="FN70" s="209">
        <f t="shared" ca="1" si="83"/>
        <v>0</v>
      </c>
      <c r="FO70" s="209">
        <f t="shared" ca="1" si="83"/>
        <v>0</v>
      </c>
      <c r="FP70" s="209">
        <f t="shared" ca="1" si="83"/>
        <v>0</v>
      </c>
      <c r="FQ70" s="209">
        <f t="shared" ca="1" si="83"/>
        <v>0</v>
      </c>
      <c r="FR70" s="209">
        <f t="shared" ca="1" si="83"/>
        <v>0</v>
      </c>
      <c r="FS70" s="209">
        <f t="shared" ca="1" si="83"/>
        <v>0</v>
      </c>
      <c r="FT70" s="209">
        <f t="shared" ca="1" si="83"/>
        <v>0</v>
      </c>
      <c r="FU70" s="209">
        <f t="shared" ca="1" si="83"/>
        <v>0</v>
      </c>
      <c r="FV70" s="209">
        <f t="shared" ca="1" si="83"/>
        <v>0</v>
      </c>
      <c r="FW70" s="209">
        <f t="shared" ca="1" si="83"/>
        <v>0</v>
      </c>
      <c r="FX70" s="209">
        <f t="shared" ca="1" si="83"/>
        <v>0</v>
      </c>
      <c r="FY70" s="209">
        <f t="shared" ca="1" si="83"/>
        <v>0</v>
      </c>
      <c r="FZ70" s="209">
        <f t="shared" ca="1" si="83"/>
        <v>0</v>
      </c>
      <c r="GA70" s="209">
        <f t="shared" ca="1" si="83"/>
        <v>0</v>
      </c>
      <c r="GB70" s="209">
        <f t="shared" ca="1" si="83"/>
        <v>0</v>
      </c>
      <c r="GC70" s="209">
        <f t="shared" ca="1" si="83"/>
        <v>0</v>
      </c>
      <c r="GD70" s="209">
        <f t="shared" ca="1" si="83"/>
        <v>0</v>
      </c>
      <c r="GE70" s="209">
        <f t="shared" ca="1" si="83"/>
        <v>0</v>
      </c>
      <c r="GF70" s="209">
        <f t="shared" ca="1" si="83"/>
        <v>0</v>
      </c>
      <c r="GG70" s="209">
        <f t="shared" ca="1" si="83"/>
        <v>0</v>
      </c>
      <c r="GH70" s="209">
        <f t="shared" ca="1" si="83"/>
        <v>0</v>
      </c>
      <c r="GI70" s="209">
        <f t="shared" ca="1" si="83"/>
        <v>0</v>
      </c>
      <c r="GJ70" s="209">
        <f t="shared" ca="1" si="83"/>
        <v>0</v>
      </c>
      <c r="GK70" s="209">
        <f t="shared" ca="1" si="83"/>
        <v>0</v>
      </c>
      <c r="GL70" s="209">
        <f t="shared" ca="1" si="83"/>
        <v>0</v>
      </c>
      <c r="GM70" s="209">
        <f t="shared" ca="1" si="83"/>
        <v>0</v>
      </c>
      <c r="GN70" s="209">
        <f t="shared" ca="1" si="83"/>
        <v>0</v>
      </c>
      <c r="GO70" s="209">
        <f t="shared" ca="1" si="83"/>
        <v>0</v>
      </c>
      <c r="GP70" s="209">
        <f t="shared" ca="1" si="83"/>
        <v>0</v>
      </c>
      <c r="GQ70" s="209">
        <f t="shared" ca="1" si="83"/>
        <v>0</v>
      </c>
      <c r="GR70" s="209">
        <f t="shared" ca="1" si="71"/>
        <v>0</v>
      </c>
      <c r="GS70" s="209"/>
    </row>
    <row r="71" spans="1:202" s="133" customFormat="1" x14ac:dyDescent="0.7">
      <c r="A71" s="211"/>
      <c r="B71" s="169"/>
      <c r="C71" s="216">
        <f ca="1">GR71/(GR67+GR60+GR51)</f>
        <v>0</v>
      </c>
      <c r="D71" s="171"/>
      <c r="E71" s="169"/>
      <c r="F71" s="169"/>
      <c r="G71" s="170"/>
      <c r="H71" s="209"/>
      <c r="I71" s="209"/>
      <c r="J71" s="209"/>
      <c r="K71" s="209"/>
      <c r="L71" s="209"/>
      <c r="M71" s="209"/>
      <c r="N71" s="209"/>
      <c r="O71" s="209"/>
      <c r="P71" s="209"/>
      <c r="Q71" s="209"/>
      <c r="R71" s="209"/>
      <c r="S71" s="209"/>
      <c r="T71" s="209"/>
      <c r="U71" s="209"/>
      <c r="V71" s="209"/>
      <c r="W71" s="209"/>
      <c r="X71" s="209"/>
      <c r="Y71" s="209"/>
      <c r="Z71" s="209"/>
      <c r="AA71" s="209"/>
      <c r="AB71" s="209"/>
      <c r="AC71" s="209"/>
      <c r="AD71" s="209"/>
      <c r="AE71" s="209"/>
      <c r="AF71" s="209"/>
      <c r="AG71" s="209"/>
      <c r="AH71" s="209"/>
      <c r="AI71" s="209"/>
      <c r="AJ71" s="209"/>
      <c r="AK71" s="209"/>
      <c r="AL71" s="209"/>
      <c r="AM71" s="209"/>
      <c r="AN71" s="209"/>
      <c r="AO71" s="209"/>
      <c r="AP71" s="209"/>
      <c r="AQ71" s="209"/>
      <c r="AR71" s="209"/>
      <c r="AS71" s="209"/>
      <c r="AT71" s="209"/>
      <c r="AU71" s="209"/>
      <c r="AV71" s="209"/>
      <c r="AW71" s="209"/>
      <c r="AX71" s="209"/>
      <c r="AY71" s="209"/>
      <c r="AZ71" s="209"/>
      <c r="BA71" s="209"/>
      <c r="BB71" s="209"/>
      <c r="BC71" s="209"/>
      <c r="BD71" s="209"/>
      <c r="BE71" s="209"/>
      <c r="BF71" s="209"/>
      <c r="BG71" s="209"/>
      <c r="BH71" s="209"/>
      <c r="BI71" s="209"/>
      <c r="BJ71" s="209"/>
      <c r="BK71" s="209"/>
      <c r="BL71" s="209"/>
      <c r="BM71" s="209"/>
      <c r="BN71" s="209"/>
      <c r="BO71" s="209"/>
      <c r="BP71" s="209"/>
      <c r="BQ71" s="209"/>
      <c r="BR71" s="209"/>
      <c r="BS71" s="209"/>
      <c r="BT71" s="209"/>
      <c r="BU71" s="209"/>
      <c r="BV71" s="209"/>
      <c r="BW71" s="209"/>
      <c r="BX71" s="209"/>
      <c r="BY71" s="209"/>
      <c r="BZ71" s="209"/>
      <c r="CA71" s="209"/>
      <c r="CB71" s="209"/>
      <c r="CC71" s="209"/>
      <c r="CD71" s="209"/>
      <c r="CE71" s="209"/>
      <c r="CF71" s="209"/>
      <c r="CG71" s="209"/>
      <c r="CH71" s="209"/>
      <c r="CI71" s="209"/>
      <c r="CJ71" s="209"/>
      <c r="CK71" s="209"/>
      <c r="CL71" s="209"/>
      <c r="CM71" s="209"/>
      <c r="CN71" s="209"/>
      <c r="CO71" s="209"/>
      <c r="CP71" s="209"/>
      <c r="CQ71" s="209"/>
      <c r="CR71" s="209"/>
      <c r="CS71" s="209"/>
      <c r="CT71" s="209"/>
      <c r="CU71" s="209"/>
      <c r="CV71" s="209"/>
      <c r="CW71" s="209"/>
      <c r="CX71" s="209"/>
      <c r="CY71" s="209"/>
      <c r="CZ71" s="209"/>
      <c r="DA71" s="209"/>
      <c r="DB71" s="209"/>
      <c r="DC71" s="209"/>
      <c r="DD71" s="209"/>
      <c r="DE71" s="209"/>
      <c r="DF71" s="209"/>
      <c r="DG71" s="209"/>
      <c r="DH71" s="209"/>
      <c r="DI71" s="209"/>
      <c r="DJ71" s="209"/>
      <c r="DK71" s="209"/>
      <c r="DL71" s="209"/>
      <c r="DM71" s="209"/>
      <c r="DN71" s="209"/>
      <c r="DO71" s="209"/>
      <c r="DP71" s="209"/>
      <c r="DQ71" s="209"/>
      <c r="DR71" s="209"/>
      <c r="DS71" s="209"/>
      <c r="DT71" s="209"/>
      <c r="DU71" s="209"/>
      <c r="DV71" s="209"/>
      <c r="DW71" s="209"/>
      <c r="DX71" s="209"/>
      <c r="DY71" s="209"/>
      <c r="DZ71" s="209"/>
      <c r="EA71" s="209"/>
      <c r="EB71" s="209"/>
      <c r="EC71" s="209"/>
      <c r="ED71" s="209"/>
      <c r="EE71" s="209"/>
      <c r="EF71" s="209"/>
      <c r="EG71" s="209"/>
      <c r="EH71" s="209"/>
      <c r="EI71" s="209"/>
      <c r="EJ71" s="209"/>
      <c r="EK71" s="209"/>
      <c r="EL71" s="209"/>
      <c r="EM71" s="209"/>
      <c r="EN71" s="209"/>
      <c r="EO71" s="209"/>
      <c r="EP71" s="209"/>
      <c r="EQ71" s="209"/>
      <c r="ER71" s="209"/>
      <c r="ES71" s="209"/>
      <c r="ET71" s="209"/>
      <c r="EU71" s="209"/>
      <c r="EV71" s="209"/>
      <c r="EW71" s="209"/>
      <c r="EX71" s="209"/>
      <c r="EY71" s="209"/>
      <c r="EZ71" s="209"/>
      <c r="FA71" s="209"/>
      <c r="FB71" s="209"/>
      <c r="FC71" s="209"/>
      <c r="FD71" s="209"/>
      <c r="FE71" s="209"/>
      <c r="FF71" s="209"/>
      <c r="FG71" s="209"/>
      <c r="FH71" s="209"/>
      <c r="FI71" s="209"/>
      <c r="FJ71" s="209"/>
      <c r="FK71" s="209"/>
      <c r="FL71" s="209"/>
      <c r="FM71" s="209"/>
      <c r="FN71" s="209"/>
      <c r="FO71" s="209"/>
      <c r="FP71" s="209"/>
      <c r="FQ71" s="209"/>
      <c r="FR71" s="209"/>
      <c r="FS71" s="209"/>
      <c r="FT71" s="209"/>
      <c r="FU71" s="209"/>
      <c r="FV71" s="209"/>
      <c r="FW71" s="209"/>
      <c r="FX71" s="209"/>
      <c r="FY71" s="209"/>
      <c r="FZ71" s="209"/>
      <c r="GA71" s="209"/>
      <c r="GB71" s="209"/>
      <c r="GC71" s="209"/>
      <c r="GD71" s="209"/>
      <c r="GE71" s="209"/>
      <c r="GF71" s="209"/>
      <c r="GG71" s="209"/>
      <c r="GH71" s="209"/>
      <c r="GI71" s="209"/>
      <c r="GJ71" s="209"/>
      <c r="GK71" s="209"/>
      <c r="GL71" s="209"/>
      <c r="GM71" s="209"/>
      <c r="GN71" s="209"/>
      <c r="GO71" s="209"/>
      <c r="GP71" s="209"/>
      <c r="GQ71" s="209"/>
      <c r="GR71" s="216"/>
      <c r="GS71" s="209"/>
    </row>
    <row r="72" spans="1:202" s="133" customFormat="1" x14ac:dyDescent="0.7">
      <c r="A72" s="175" t="s">
        <v>280</v>
      </c>
      <c r="B72" s="176"/>
      <c r="C72" s="177"/>
      <c r="D72" s="178"/>
      <c r="E72" s="176"/>
      <c r="F72" s="176"/>
      <c r="G72" s="177"/>
      <c r="H72" s="210"/>
      <c r="I72" s="210">
        <f ca="1">I73</f>
        <v>0</v>
      </c>
      <c r="J72" s="210">
        <f t="shared" ref="J72:BU72" ca="1" si="84">J73</f>
        <v>0</v>
      </c>
      <c r="K72" s="210">
        <f t="shared" ca="1" si="84"/>
        <v>0</v>
      </c>
      <c r="L72" s="210">
        <f t="shared" ca="1" si="84"/>
        <v>0</v>
      </c>
      <c r="M72" s="210">
        <f t="shared" ca="1" si="84"/>
        <v>0</v>
      </c>
      <c r="N72" s="210">
        <f t="shared" ca="1" si="84"/>
        <v>0</v>
      </c>
      <c r="O72" s="210">
        <f t="shared" ca="1" si="84"/>
        <v>0</v>
      </c>
      <c r="P72" s="210">
        <f t="shared" ca="1" si="84"/>
        <v>0</v>
      </c>
      <c r="Q72" s="210">
        <f t="shared" ca="1" si="84"/>
        <v>0</v>
      </c>
      <c r="R72" s="210">
        <f t="shared" ca="1" si="84"/>
        <v>0</v>
      </c>
      <c r="S72" s="210">
        <f t="shared" ca="1" si="84"/>
        <v>0</v>
      </c>
      <c r="T72" s="210">
        <f t="shared" ca="1" si="84"/>
        <v>0</v>
      </c>
      <c r="U72" s="210">
        <f t="shared" ca="1" si="84"/>
        <v>0</v>
      </c>
      <c r="V72" s="210">
        <f t="shared" ca="1" si="84"/>
        <v>0</v>
      </c>
      <c r="W72" s="210">
        <f t="shared" ca="1" si="84"/>
        <v>0</v>
      </c>
      <c r="X72" s="210">
        <f t="shared" ca="1" si="84"/>
        <v>0</v>
      </c>
      <c r="Y72" s="210">
        <f t="shared" ca="1" si="84"/>
        <v>0</v>
      </c>
      <c r="Z72" s="210">
        <f t="shared" ca="1" si="84"/>
        <v>0</v>
      </c>
      <c r="AA72" s="210">
        <f t="shared" ca="1" si="84"/>
        <v>0</v>
      </c>
      <c r="AB72" s="210">
        <f t="shared" ca="1" si="84"/>
        <v>0</v>
      </c>
      <c r="AC72" s="210">
        <f t="shared" ca="1" si="84"/>
        <v>0</v>
      </c>
      <c r="AD72" s="210">
        <f t="shared" ca="1" si="84"/>
        <v>0</v>
      </c>
      <c r="AE72" s="210">
        <f t="shared" ca="1" si="84"/>
        <v>0</v>
      </c>
      <c r="AF72" s="210">
        <f t="shared" ca="1" si="84"/>
        <v>0</v>
      </c>
      <c r="AG72" s="210">
        <f t="shared" ca="1" si="84"/>
        <v>0</v>
      </c>
      <c r="AH72" s="210">
        <f t="shared" ca="1" si="84"/>
        <v>0</v>
      </c>
      <c r="AI72" s="210">
        <f t="shared" ca="1" si="84"/>
        <v>0</v>
      </c>
      <c r="AJ72" s="210">
        <f t="shared" ca="1" si="84"/>
        <v>0</v>
      </c>
      <c r="AK72" s="210">
        <f t="shared" ca="1" si="84"/>
        <v>0</v>
      </c>
      <c r="AL72" s="210">
        <f t="shared" ca="1" si="84"/>
        <v>0</v>
      </c>
      <c r="AM72" s="210">
        <f t="shared" ca="1" si="84"/>
        <v>0</v>
      </c>
      <c r="AN72" s="210">
        <f t="shared" ca="1" si="84"/>
        <v>0</v>
      </c>
      <c r="AO72" s="210">
        <f t="shared" ca="1" si="84"/>
        <v>0</v>
      </c>
      <c r="AP72" s="210">
        <f t="shared" ca="1" si="84"/>
        <v>0</v>
      </c>
      <c r="AQ72" s="210">
        <f t="shared" ca="1" si="84"/>
        <v>0</v>
      </c>
      <c r="AR72" s="210">
        <f t="shared" ca="1" si="84"/>
        <v>0</v>
      </c>
      <c r="AS72" s="210">
        <f t="shared" ca="1" si="84"/>
        <v>0</v>
      </c>
      <c r="AT72" s="210">
        <f t="shared" ca="1" si="84"/>
        <v>0</v>
      </c>
      <c r="AU72" s="210">
        <f t="shared" ca="1" si="84"/>
        <v>0</v>
      </c>
      <c r="AV72" s="210">
        <f t="shared" ca="1" si="84"/>
        <v>0</v>
      </c>
      <c r="AW72" s="210">
        <f t="shared" ca="1" si="84"/>
        <v>0</v>
      </c>
      <c r="AX72" s="210">
        <f t="shared" ca="1" si="84"/>
        <v>0</v>
      </c>
      <c r="AY72" s="210">
        <f t="shared" ca="1" si="84"/>
        <v>0</v>
      </c>
      <c r="AZ72" s="210">
        <f t="shared" ca="1" si="84"/>
        <v>0</v>
      </c>
      <c r="BA72" s="210">
        <f t="shared" ca="1" si="84"/>
        <v>0</v>
      </c>
      <c r="BB72" s="210">
        <f t="shared" ca="1" si="84"/>
        <v>0</v>
      </c>
      <c r="BC72" s="210">
        <f t="shared" ca="1" si="84"/>
        <v>0</v>
      </c>
      <c r="BD72" s="210">
        <f t="shared" ca="1" si="84"/>
        <v>0</v>
      </c>
      <c r="BE72" s="210">
        <f t="shared" ca="1" si="84"/>
        <v>0</v>
      </c>
      <c r="BF72" s="210">
        <f t="shared" ca="1" si="84"/>
        <v>0</v>
      </c>
      <c r="BG72" s="210">
        <f t="shared" ca="1" si="84"/>
        <v>0</v>
      </c>
      <c r="BH72" s="210">
        <f t="shared" ca="1" si="84"/>
        <v>0</v>
      </c>
      <c r="BI72" s="210">
        <f t="shared" ca="1" si="84"/>
        <v>0</v>
      </c>
      <c r="BJ72" s="210">
        <f t="shared" ca="1" si="84"/>
        <v>0</v>
      </c>
      <c r="BK72" s="210">
        <f t="shared" ca="1" si="84"/>
        <v>0</v>
      </c>
      <c r="BL72" s="210">
        <f t="shared" ca="1" si="84"/>
        <v>0</v>
      </c>
      <c r="BM72" s="210">
        <f t="shared" ca="1" si="84"/>
        <v>0</v>
      </c>
      <c r="BN72" s="210">
        <f t="shared" ca="1" si="84"/>
        <v>0</v>
      </c>
      <c r="BO72" s="210">
        <f t="shared" ca="1" si="84"/>
        <v>0</v>
      </c>
      <c r="BP72" s="210">
        <f t="shared" ca="1" si="84"/>
        <v>0</v>
      </c>
      <c r="BQ72" s="210">
        <f t="shared" ca="1" si="84"/>
        <v>0</v>
      </c>
      <c r="BR72" s="210">
        <f t="shared" ca="1" si="84"/>
        <v>0</v>
      </c>
      <c r="BS72" s="210">
        <f t="shared" ca="1" si="84"/>
        <v>0</v>
      </c>
      <c r="BT72" s="210">
        <f t="shared" ca="1" si="84"/>
        <v>0</v>
      </c>
      <c r="BU72" s="210">
        <f t="shared" ca="1" si="84"/>
        <v>0</v>
      </c>
      <c r="BV72" s="210">
        <f t="shared" ref="BV72:EG72" ca="1" si="85">BV73</f>
        <v>0</v>
      </c>
      <c r="BW72" s="210">
        <f t="shared" ca="1" si="85"/>
        <v>0</v>
      </c>
      <c r="BX72" s="210">
        <f t="shared" ca="1" si="85"/>
        <v>0</v>
      </c>
      <c r="BY72" s="210">
        <f t="shared" ca="1" si="85"/>
        <v>0</v>
      </c>
      <c r="BZ72" s="210">
        <f t="shared" ca="1" si="85"/>
        <v>0</v>
      </c>
      <c r="CA72" s="210">
        <f t="shared" ca="1" si="85"/>
        <v>0</v>
      </c>
      <c r="CB72" s="210">
        <f t="shared" ca="1" si="85"/>
        <v>0</v>
      </c>
      <c r="CC72" s="210">
        <f t="shared" ca="1" si="85"/>
        <v>0</v>
      </c>
      <c r="CD72" s="210">
        <f t="shared" ca="1" si="85"/>
        <v>0</v>
      </c>
      <c r="CE72" s="210">
        <f t="shared" ca="1" si="85"/>
        <v>0</v>
      </c>
      <c r="CF72" s="210">
        <f t="shared" ca="1" si="85"/>
        <v>0</v>
      </c>
      <c r="CG72" s="210">
        <f t="shared" ca="1" si="85"/>
        <v>0</v>
      </c>
      <c r="CH72" s="210">
        <f t="shared" ca="1" si="85"/>
        <v>0</v>
      </c>
      <c r="CI72" s="210">
        <f t="shared" ca="1" si="85"/>
        <v>0</v>
      </c>
      <c r="CJ72" s="210">
        <f t="shared" ca="1" si="85"/>
        <v>0</v>
      </c>
      <c r="CK72" s="210">
        <f t="shared" ca="1" si="85"/>
        <v>0</v>
      </c>
      <c r="CL72" s="210">
        <f t="shared" ca="1" si="85"/>
        <v>0</v>
      </c>
      <c r="CM72" s="210">
        <f t="shared" ca="1" si="85"/>
        <v>0</v>
      </c>
      <c r="CN72" s="210">
        <f t="shared" ca="1" si="85"/>
        <v>0</v>
      </c>
      <c r="CO72" s="210">
        <f t="shared" ca="1" si="85"/>
        <v>0</v>
      </c>
      <c r="CP72" s="210">
        <f t="shared" ca="1" si="85"/>
        <v>0</v>
      </c>
      <c r="CQ72" s="210">
        <f t="shared" ca="1" si="85"/>
        <v>0</v>
      </c>
      <c r="CR72" s="210">
        <f t="shared" ca="1" si="85"/>
        <v>0</v>
      </c>
      <c r="CS72" s="210">
        <f t="shared" ca="1" si="85"/>
        <v>0</v>
      </c>
      <c r="CT72" s="210">
        <f t="shared" ca="1" si="85"/>
        <v>0</v>
      </c>
      <c r="CU72" s="210">
        <f t="shared" ca="1" si="85"/>
        <v>0</v>
      </c>
      <c r="CV72" s="210">
        <f t="shared" ca="1" si="85"/>
        <v>0</v>
      </c>
      <c r="CW72" s="210">
        <f t="shared" ca="1" si="85"/>
        <v>0</v>
      </c>
      <c r="CX72" s="210">
        <f t="shared" ca="1" si="85"/>
        <v>0</v>
      </c>
      <c r="CY72" s="210">
        <f t="shared" ca="1" si="85"/>
        <v>0</v>
      </c>
      <c r="CZ72" s="210">
        <f t="shared" ca="1" si="85"/>
        <v>0</v>
      </c>
      <c r="DA72" s="210">
        <f t="shared" ca="1" si="85"/>
        <v>0</v>
      </c>
      <c r="DB72" s="210">
        <f t="shared" ca="1" si="85"/>
        <v>0</v>
      </c>
      <c r="DC72" s="210">
        <f t="shared" ca="1" si="85"/>
        <v>0</v>
      </c>
      <c r="DD72" s="210">
        <f t="shared" ca="1" si="85"/>
        <v>0</v>
      </c>
      <c r="DE72" s="210">
        <f t="shared" ca="1" si="85"/>
        <v>0</v>
      </c>
      <c r="DF72" s="210">
        <f t="shared" ca="1" si="85"/>
        <v>0</v>
      </c>
      <c r="DG72" s="210">
        <f t="shared" ca="1" si="85"/>
        <v>0</v>
      </c>
      <c r="DH72" s="210">
        <f t="shared" ca="1" si="85"/>
        <v>0</v>
      </c>
      <c r="DI72" s="210">
        <f t="shared" ca="1" si="85"/>
        <v>0</v>
      </c>
      <c r="DJ72" s="210">
        <f t="shared" ca="1" si="85"/>
        <v>0</v>
      </c>
      <c r="DK72" s="210">
        <f t="shared" ca="1" si="85"/>
        <v>0</v>
      </c>
      <c r="DL72" s="210">
        <f t="shared" ca="1" si="85"/>
        <v>0</v>
      </c>
      <c r="DM72" s="210">
        <f t="shared" ca="1" si="85"/>
        <v>0</v>
      </c>
      <c r="DN72" s="210">
        <f t="shared" ca="1" si="85"/>
        <v>0</v>
      </c>
      <c r="DO72" s="210">
        <f t="shared" ca="1" si="85"/>
        <v>0</v>
      </c>
      <c r="DP72" s="210">
        <f t="shared" ca="1" si="85"/>
        <v>0</v>
      </c>
      <c r="DQ72" s="210">
        <f t="shared" ca="1" si="85"/>
        <v>0</v>
      </c>
      <c r="DR72" s="210">
        <f t="shared" ca="1" si="85"/>
        <v>0</v>
      </c>
      <c r="DS72" s="210">
        <f t="shared" ca="1" si="85"/>
        <v>0</v>
      </c>
      <c r="DT72" s="210">
        <f t="shared" ca="1" si="85"/>
        <v>0</v>
      </c>
      <c r="DU72" s="210">
        <f t="shared" ca="1" si="85"/>
        <v>0</v>
      </c>
      <c r="DV72" s="210">
        <f t="shared" ca="1" si="85"/>
        <v>0</v>
      </c>
      <c r="DW72" s="210">
        <f t="shared" ca="1" si="85"/>
        <v>0</v>
      </c>
      <c r="DX72" s="210">
        <f t="shared" ca="1" si="85"/>
        <v>0</v>
      </c>
      <c r="DY72" s="210">
        <f t="shared" ca="1" si="85"/>
        <v>0</v>
      </c>
      <c r="DZ72" s="210">
        <f t="shared" ca="1" si="85"/>
        <v>0</v>
      </c>
      <c r="EA72" s="210">
        <f t="shared" ca="1" si="85"/>
        <v>0</v>
      </c>
      <c r="EB72" s="210">
        <f t="shared" ca="1" si="85"/>
        <v>0</v>
      </c>
      <c r="EC72" s="210">
        <f t="shared" ca="1" si="85"/>
        <v>0</v>
      </c>
      <c r="ED72" s="210">
        <f t="shared" ca="1" si="85"/>
        <v>0</v>
      </c>
      <c r="EE72" s="210">
        <f t="shared" ca="1" si="85"/>
        <v>0</v>
      </c>
      <c r="EF72" s="210">
        <f t="shared" ca="1" si="85"/>
        <v>0</v>
      </c>
      <c r="EG72" s="210">
        <f t="shared" ca="1" si="85"/>
        <v>0</v>
      </c>
      <c r="EH72" s="210">
        <f t="shared" ref="EH72:GQ72" ca="1" si="86">EH73</f>
        <v>0</v>
      </c>
      <c r="EI72" s="210">
        <f t="shared" ca="1" si="86"/>
        <v>0</v>
      </c>
      <c r="EJ72" s="210">
        <f t="shared" ca="1" si="86"/>
        <v>0</v>
      </c>
      <c r="EK72" s="210">
        <f t="shared" ca="1" si="86"/>
        <v>0</v>
      </c>
      <c r="EL72" s="210">
        <f t="shared" ca="1" si="86"/>
        <v>0</v>
      </c>
      <c r="EM72" s="210">
        <f t="shared" ca="1" si="86"/>
        <v>0</v>
      </c>
      <c r="EN72" s="210">
        <f t="shared" ca="1" si="86"/>
        <v>0</v>
      </c>
      <c r="EO72" s="210">
        <f t="shared" ca="1" si="86"/>
        <v>0</v>
      </c>
      <c r="EP72" s="210">
        <f t="shared" ca="1" si="86"/>
        <v>0</v>
      </c>
      <c r="EQ72" s="210">
        <f t="shared" ca="1" si="86"/>
        <v>0</v>
      </c>
      <c r="ER72" s="210">
        <f t="shared" ca="1" si="86"/>
        <v>0</v>
      </c>
      <c r="ES72" s="210">
        <f t="shared" ca="1" si="86"/>
        <v>0</v>
      </c>
      <c r="ET72" s="210">
        <f t="shared" ca="1" si="86"/>
        <v>0</v>
      </c>
      <c r="EU72" s="210">
        <f t="shared" ca="1" si="86"/>
        <v>0</v>
      </c>
      <c r="EV72" s="210">
        <f t="shared" ca="1" si="86"/>
        <v>0</v>
      </c>
      <c r="EW72" s="210">
        <f t="shared" ca="1" si="86"/>
        <v>0</v>
      </c>
      <c r="EX72" s="210">
        <f t="shared" ca="1" si="86"/>
        <v>0</v>
      </c>
      <c r="EY72" s="210">
        <f t="shared" ca="1" si="86"/>
        <v>0</v>
      </c>
      <c r="EZ72" s="210">
        <f t="shared" ca="1" si="86"/>
        <v>0</v>
      </c>
      <c r="FA72" s="210">
        <f t="shared" ca="1" si="86"/>
        <v>0</v>
      </c>
      <c r="FB72" s="210">
        <f t="shared" ca="1" si="86"/>
        <v>0</v>
      </c>
      <c r="FC72" s="210">
        <f t="shared" ca="1" si="86"/>
        <v>0</v>
      </c>
      <c r="FD72" s="210">
        <f t="shared" ca="1" si="86"/>
        <v>0</v>
      </c>
      <c r="FE72" s="210">
        <f t="shared" ca="1" si="86"/>
        <v>0</v>
      </c>
      <c r="FF72" s="210">
        <f t="shared" ca="1" si="86"/>
        <v>0</v>
      </c>
      <c r="FG72" s="210">
        <f t="shared" ca="1" si="86"/>
        <v>0</v>
      </c>
      <c r="FH72" s="210">
        <f t="shared" ca="1" si="86"/>
        <v>0</v>
      </c>
      <c r="FI72" s="210">
        <f t="shared" ca="1" si="86"/>
        <v>0</v>
      </c>
      <c r="FJ72" s="210">
        <f t="shared" ca="1" si="86"/>
        <v>0</v>
      </c>
      <c r="FK72" s="210">
        <f t="shared" ca="1" si="86"/>
        <v>0</v>
      </c>
      <c r="FL72" s="210">
        <f t="shared" ca="1" si="86"/>
        <v>0</v>
      </c>
      <c r="FM72" s="210">
        <f t="shared" ca="1" si="86"/>
        <v>0</v>
      </c>
      <c r="FN72" s="210">
        <f t="shared" ca="1" si="86"/>
        <v>0</v>
      </c>
      <c r="FO72" s="210">
        <f t="shared" ca="1" si="86"/>
        <v>0</v>
      </c>
      <c r="FP72" s="210">
        <f t="shared" ca="1" si="86"/>
        <v>0</v>
      </c>
      <c r="FQ72" s="210">
        <f t="shared" ca="1" si="86"/>
        <v>0</v>
      </c>
      <c r="FR72" s="210">
        <f t="shared" ca="1" si="86"/>
        <v>0</v>
      </c>
      <c r="FS72" s="210">
        <f t="shared" ca="1" si="86"/>
        <v>0</v>
      </c>
      <c r="FT72" s="210">
        <f t="shared" ca="1" si="86"/>
        <v>0</v>
      </c>
      <c r="FU72" s="210">
        <f t="shared" ca="1" si="86"/>
        <v>0</v>
      </c>
      <c r="FV72" s="210">
        <f t="shared" ca="1" si="86"/>
        <v>0</v>
      </c>
      <c r="FW72" s="210">
        <f t="shared" ca="1" si="86"/>
        <v>0</v>
      </c>
      <c r="FX72" s="210">
        <f t="shared" ca="1" si="86"/>
        <v>0</v>
      </c>
      <c r="FY72" s="210">
        <f t="shared" ca="1" si="86"/>
        <v>0</v>
      </c>
      <c r="FZ72" s="210">
        <f t="shared" ca="1" si="86"/>
        <v>0</v>
      </c>
      <c r="GA72" s="210">
        <f t="shared" ca="1" si="86"/>
        <v>0</v>
      </c>
      <c r="GB72" s="210">
        <f t="shared" ca="1" si="86"/>
        <v>0</v>
      </c>
      <c r="GC72" s="210">
        <f t="shared" ca="1" si="86"/>
        <v>0</v>
      </c>
      <c r="GD72" s="210">
        <f t="shared" ca="1" si="86"/>
        <v>0</v>
      </c>
      <c r="GE72" s="210">
        <f t="shared" ca="1" si="86"/>
        <v>0</v>
      </c>
      <c r="GF72" s="210">
        <f t="shared" ca="1" si="86"/>
        <v>0</v>
      </c>
      <c r="GG72" s="210">
        <f t="shared" ca="1" si="86"/>
        <v>0</v>
      </c>
      <c r="GH72" s="210">
        <f t="shared" ca="1" si="86"/>
        <v>0</v>
      </c>
      <c r="GI72" s="210">
        <f t="shared" ca="1" si="86"/>
        <v>0</v>
      </c>
      <c r="GJ72" s="210">
        <f t="shared" ca="1" si="86"/>
        <v>0</v>
      </c>
      <c r="GK72" s="210">
        <f t="shared" ca="1" si="86"/>
        <v>0</v>
      </c>
      <c r="GL72" s="210">
        <f t="shared" ca="1" si="86"/>
        <v>0</v>
      </c>
      <c r="GM72" s="210">
        <f t="shared" ca="1" si="86"/>
        <v>0</v>
      </c>
      <c r="GN72" s="210">
        <f t="shared" ca="1" si="86"/>
        <v>0</v>
      </c>
      <c r="GO72" s="210">
        <f t="shared" ca="1" si="86"/>
        <v>0</v>
      </c>
      <c r="GP72" s="210">
        <f t="shared" ca="1" si="86"/>
        <v>0</v>
      </c>
      <c r="GQ72" s="210">
        <f t="shared" ca="1" si="86"/>
        <v>0</v>
      </c>
      <c r="GR72" s="210">
        <f ca="1">SUM(I72:GQ72)</f>
        <v>0</v>
      </c>
      <c r="GS72" s="209"/>
    </row>
    <row r="73" spans="1:202" s="133" customFormat="1" x14ac:dyDescent="0.7">
      <c r="A73" s="168" t="s">
        <v>281</v>
      </c>
      <c r="B73" s="169"/>
      <c r="C73" s="170"/>
      <c r="D73" s="171"/>
      <c r="E73" s="169"/>
      <c r="F73" s="170"/>
      <c r="G73" s="170">
        <f ca="1">SUM(I73:GQ73)</f>
        <v>0</v>
      </c>
      <c r="H73" s="209"/>
      <c r="I73" s="209">
        <f ca="1">I69</f>
        <v>0</v>
      </c>
      <c r="J73" s="209">
        <f ca="1">J69</f>
        <v>0</v>
      </c>
      <c r="K73" s="209">
        <f t="shared" ref="K73:BV73" ca="1" si="87">K69</f>
        <v>0</v>
      </c>
      <c r="L73" s="209">
        <f t="shared" ca="1" si="87"/>
        <v>0</v>
      </c>
      <c r="M73" s="209">
        <f t="shared" ca="1" si="87"/>
        <v>0</v>
      </c>
      <c r="N73" s="209">
        <f t="shared" ca="1" si="87"/>
        <v>0</v>
      </c>
      <c r="O73" s="209">
        <f t="shared" ca="1" si="87"/>
        <v>0</v>
      </c>
      <c r="P73" s="209">
        <f t="shared" ca="1" si="87"/>
        <v>0</v>
      </c>
      <c r="Q73" s="209">
        <f t="shared" ca="1" si="87"/>
        <v>0</v>
      </c>
      <c r="R73" s="209">
        <f t="shared" ca="1" si="87"/>
        <v>0</v>
      </c>
      <c r="S73" s="209">
        <f t="shared" ca="1" si="87"/>
        <v>0</v>
      </c>
      <c r="T73" s="209">
        <f t="shared" ca="1" si="87"/>
        <v>0</v>
      </c>
      <c r="U73" s="209">
        <f t="shared" ca="1" si="87"/>
        <v>0</v>
      </c>
      <c r="V73" s="209">
        <f t="shared" ca="1" si="87"/>
        <v>0</v>
      </c>
      <c r="W73" s="209">
        <f t="shared" ca="1" si="87"/>
        <v>0</v>
      </c>
      <c r="X73" s="209">
        <f t="shared" ca="1" si="87"/>
        <v>0</v>
      </c>
      <c r="Y73" s="209">
        <f t="shared" ca="1" si="87"/>
        <v>0</v>
      </c>
      <c r="Z73" s="209">
        <f t="shared" ca="1" si="87"/>
        <v>0</v>
      </c>
      <c r="AA73" s="209">
        <f t="shared" ca="1" si="87"/>
        <v>0</v>
      </c>
      <c r="AB73" s="209">
        <f t="shared" ca="1" si="87"/>
        <v>0</v>
      </c>
      <c r="AC73" s="209">
        <f t="shared" ca="1" si="87"/>
        <v>0</v>
      </c>
      <c r="AD73" s="209">
        <f t="shared" ca="1" si="87"/>
        <v>0</v>
      </c>
      <c r="AE73" s="209">
        <f t="shared" ca="1" si="87"/>
        <v>0</v>
      </c>
      <c r="AF73" s="209">
        <f t="shared" ca="1" si="87"/>
        <v>0</v>
      </c>
      <c r="AG73" s="209">
        <f t="shared" ca="1" si="87"/>
        <v>0</v>
      </c>
      <c r="AH73" s="209">
        <f t="shared" ca="1" si="87"/>
        <v>0</v>
      </c>
      <c r="AI73" s="209">
        <f t="shared" ca="1" si="87"/>
        <v>0</v>
      </c>
      <c r="AJ73" s="209">
        <f t="shared" ca="1" si="87"/>
        <v>0</v>
      </c>
      <c r="AK73" s="209">
        <f t="shared" ca="1" si="87"/>
        <v>0</v>
      </c>
      <c r="AL73" s="209">
        <f t="shared" ca="1" si="87"/>
        <v>0</v>
      </c>
      <c r="AM73" s="209">
        <f t="shared" ca="1" si="87"/>
        <v>0</v>
      </c>
      <c r="AN73" s="209">
        <f t="shared" ca="1" si="87"/>
        <v>0</v>
      </c>
      <c r="AO73" s="209">
        <f t="shared" ca="1" si="87"/>
        <v>0</v>
      </c>
      <c r="AP73" s="209">
        <f t="shared" ca="1" si="87"/>
        <v>0</v>
      </c>
      <c r="AQ73" s="209">
        <f t="shared" ca="1" si="87"/>
        <v>0</v>
      </c>
      <c r="AR73" s="209">
        <f t="shared" ca="1" si="87"/>
        <v>0</v>
      </c>
      <c r="AS73" s="209">
        <f t="shared" ca="1" si="87"/>
        <v>0</v>
      </c>
      <c r="AT73" s="209">
        <f t="shared" ca="1" si="87"/>
        <v>0</v>
      </c>
      <c r="AU73" s="209">
        <f t="shared" ca="1" si="87"/>
        <v>0</v>
      </c>
      <c r="AV73" s="209">
        <f t="shared" ca="1" si="87"/>
        <v>0</v>
      </c>
      <c r="AW73" s="209">
        <f t="shared" ca="1" si="87"/>
        <v>0</v>
      </c>
      <c r="AX73" s="209">
        <f t="shared" ca="1" si="87"/>
        <v>0</v>
      </c>
      <c r="AY73" s="209">
        <f t="shared" ca="1" si="87"/>
        <v>0</v>
      </c>
      <c r="AZ73" s="209">
        <f t="shared" ca="1" si="87"/>
        <v>0</v>
      </c>
      <c r="BA73" s="209">
        <f t="shared" ca="1" si="87"/>
        <v>0</v>
      </c>
      <c r="BB73" s="209">
        <f t="shared" ca="1" si="87"/>
        <v>0</v>
      </c>
      <c r="BC73" s="209">
        <f t="shared" ca="1" si="87"/>
        <v>0</v>
      </c>
      <c r="BD73" s="209">
        <f t="shared" ca="1" si="87"/>
        <v>0</v>
      </c>
      <c r="BE73" s="209">
        <f t="shared" ca="1" si="87"/>
        <v>0</v>
      </c>
      <c r="BF73" s="209">
        <f t="shared" ca="1" si="87"/>
        <v>0</v>
      </c>
      <c r="BG73" s="209">
        <f t="shared" ca="1" si="87"/>
        <v>0</v>
      </c>
      <c r="BH73" s="209">
        <f t="shared" ca="1" si="87"/>
        <v>0</v>
      </c>
      <c r="BI73" s="209">
        <f t="shared" ca="1" si="87"/>
        <v>0</v>
      </c>
      <c r="BJ73" s="209">
        <f t="shared" ca="1" si="87"/>
        <v>0</v>
      </c>
      <c r="BK73" s="209">
        <f t="shared" ca="1" si="87"/>
        <v>0</v>
      </c>
      <c r="BL73" s="209">
        <f t="shared" ca="1" si="87"/>
        <v>0</v>
      </c>
      <c r="BM73" s="209">
        <f t="shared" ca="1" si="87"/>
        <v>0</v>
      </c>
      <c r="BN73" s="209">
        <f t="shared" ca="1" si="87"/>
        <v>0</v>
      </c>
      <c r="BO73" s="209">
        <f t="shared" ca="1" si="87"/>
        <v>0</v>
      </c>
      <c r="BP73" s="209">
        <f t="shared" ca="1" si="87"/>
        <v>0</v>
      </c>
      <c r="BQ73" s="209">
        <f t="shared" ca="1" si="87"/>
        <v>0</v>
      </c>
      <c r="BR73" s="209">
        <f t="shared" ca="1" si="87"/>
        <v>0</v>
      </c>
      <c r="BS73" s="209">
        <f t="shared" ca="1" si="87"/>
        <v>0</v>
      </c>
      <c r="BT73" s="209">
        <f t="shared" ca="1" si="87"/>
        <v>0</v>
      </c>
      <c r="BU73" s="209">
        <f t="shared" ca="1" si="87"/>
        <v>0</v>
      </c>
      <c r="BV73" s="209">
        <f t="shared" ca="1" si="87"/>
        <v>0</v>
      </c>
      <c r="BW73" s="209">
        <f t="shared" ref="BW73:EH73" ca="1" si="88">BW69</f>
        <v>0</v>
      </c>
      <c r="BX73" s="209">
        <f t="shared" ca="1" si="88"/>
        <v>0</v>
      </c>
      <c r="BY73" s="209">
        <f t="shared" ca="1" si="88"/>
        <v>0</v>
      </c>
      <c r="BZ73" s="209">
        <f t="shared" ca="1" si="88"/>
        <v>0</v>
      </c>
      <c r="CA73" s="209">
        <f t="shared" ca="1" si="88"/>
        <v>0</v>
      </c>
      <c r="CB73" s="209">
        <f t="shared" ca="1" si="88"/>
        <v>0</v>
      </c>
      <c r="CC73" s="209">
        <f t="shared" ca="1" si="88"/>
        <v>0</v>
      </c>
      <c r="CD73" s="209">
        <f t="shared" ca="1" si="88"/>
        <v>0</v>
      </c>
      <c r="CE73" s="209">
        <f t="shared" ca="1" si="88"/>
        <v>0</v>
      </c>
      <c r="CF73" s="209">
        <f t="shared" ca="1" si="88"/>
        <v>0</v>
      </c>
      <c r="CG73" s="209">
        <f t="shared" ca="1" si="88"/>
        <v>0</v>
      </c>
      <c r="CH73" s="209">
        <f t="shared" ca="1" si="88"/>
        <v>0</v>
      </c>
      <c r="CI73" s="209">
        <f t="shared" ca="1" si="88"/>
        <v>0</v>
      </c>
      <c r="CJ73" s="209">
        <f t="shared" ca="1" si="88"/>
        <v>0</v>
      </c>
      <c r="CK73" s="209">
        <f t="shared" ca="1" si="88"/>
        <v>0</v>
      </c>
      <c r="CL73" s="209">
        <f t="shared" ca="1" si="88"/>
        <v>0</v>
      </c>
      <c r="CM73" s="209">
        <f t="shared" ca="1" si="88"/>
        <v>0</v>
      </c>
      <c r="CN73" s="209">
        <f t="shared" ca="1" si="88"/>
        <v>0</v>
      </c>
      <c r="CO73" s="209">
        <f t="shared" ca="1" si="88"/>
        <v>0</v>
      </c>
      <c r="CP73" s="209">
        <f t="shared" ca="1" si="88"/>
        <v>0</v>
      </c>
      <c r="CQ73" s="209">
        <f t="shared" ca="1" si="88"/>
        <v>0</v>
      </c>
      <c r="CR73" s="209">
        <f t="shared" ca="1" si="88"/>
        <v>0</v>
      </c>
      <c r="CS73" s="209">
        <f t="shared" ca="1" si="88"/>
        <v>0</v>
      </c>
      <c r="CT73" s="209">
        <f t="shared" ca="1" si="88"/>
        <v>0</v>
      </c>
      <c r="CU73" s="209">
        <f t="shared" ca="1" si="88"/>
        <v>0</v>
      </c>
      <c r="CV73" s="209">
        <f t="shared" ca="1" si="88"/>
        <v>0</v>
      </c>
      <c r="CW73" s="209">
        <f t="shared" ca="1" si="88"/>
        <v>0</v>
      </c>
      <c r="CX73" s="209">
        <f t="shared" ca="1" si="88"/>
        <v>0</v>
      </c>
      <c r="CY73" s="209">
        <f t="shared" ca="1" si="88"/>
        <v>0</v>
      </c>
      <c r="CZ73" s="209">
        <f t="shared" ca="1" si="88"/>
        <v>0</v>
      </c>
      <c r="DA73" s="209">
        <f t="shared" ca="1" si="88"/>
        <v>0</v>
      </c>
      <c r="DB73" s="209">
        <f t="shared" ca="1" si="88"/>
        <v>0</v>
      </c>
      <c r="DC73" s="209">
        <f t="shared" ca="1" si="88"/>
        <v>0</v>
      </c>
      <c r="DD73" s="209">
        <f t="shared" ca="1" si="88"/>
        <v>0</v>
      </c>
      <c r="DE73" s="209">
        <f t="shared" ca="1" si="88"/>
        <v>0</v>
      </c>
      <c r="DF73" s="209">
        <f t="shared" ca="1" si="88"/>
        <v>0</v>
      </c>
      <c r="DG73" s="209">
        <f t="shared" ca="1" si="88"/>
        <v>0</v>
      </c>
      <c r="DH73" s="209">
        <f t="shared" ca="1" si="88"/>
        <v>0</v>
      </c>
      <c r="DI73" s="209">
        <f t="shared" ca="1" si="88"/>
        <v>0</v>
      </c>
      <c r="DJ73" s="209">
        <f t="shared" ca="1" si="88"/>
        <v>0</v>
      </c>
      <c r="DK73" s="209">
        <f t="shared" ca="1" si="88"/>
        <v>0</v>
      </c>
      <c r="DL73" s="209">
        <f t="shared" ca="1" si="88"/>
        <v>0</v>
      </c>
      <c r="DM73" s="209">
        <f t="shared" ca="1" si="88"/>
        <v>0</v>
      </c>
      <c r="DN73" s="209">
        <f t="shared" ca="1" si="88"/>
        <v>0</v>
      </c>
      <c r="DO73" s="209">
        <f t="shared" ca="1" si="88"/>
        <v>0</v>
      </c>
      <c r="DP73" s="209">
        <f t="shared" ca="1" si="88"/>
        <v>0</v>
      </c>
      <c r="DQ73" s="209">
        <f t="shared" ca="1" si="88"/>
        <v>0</v>
      </c>
      <c r="DR73" s="209">
        <f t="shared" ca="1" si="88"/>
        <v>0</v>
      </c>
      <c r="DS73" s="209">
        <f t="shared" ca="1" si="88"/>
        <v>0</v>
      </c>
      <c r="DT73" s="209">
        <f t="shared" ca="1" si="88"/>
        <v>0</v>
      </c>
      <c r="DU73" s="209">
        <f t="shared" ca="1" si="88"/>
        <v>0</v>
      </c>
      <c r="DV73" s="209">
        <f t="shared" ca="1" si="88"/>
        <v>0</v>
      </c>
      <c r="DW73" s="209">
        <f t="shared" ca="1" si="88"/>
        <v>0</v>
      </c>
      <c r="DX73" s="209">
        <f t="shared" ca="1" si="88"/>
        <v>0</v>
      </c>
      <c r="DY73" s="209">
        <f t="shared" ca="1" si="88"/>
        <v>0</v>
      </c>
      <c r="DZ73" s="209">
        <f t="shared" ca="1" si="88"/>
        <v>0</v>
      </c>
      <c r="EA73" s="209">
        <f t="shared" ca="1" si="88"/>
        <v>0</v>
      </c>
      <c r="EB73" s="209">
        <f t="shared" ca="1" si="88"/>
        <v>0</v>
      </c>
      <c r="EC73" s="209">
        <f t="shared" ca="1" si="88"/>
        <v>0</v>
      </c>
      <c r="ED73" s="209">
        <f t="shared" ca="1" si="88"/>
        <v>0</v>
      </c>
      <c r="EE73" s="209">
        <f t="shared" ca="1" si="88"/>
        <v>0</v>
      </c>
      <c r="EF73" s="209">
        <f t="shared" ca="1" si="88"/>
        <v>0</v>
      </c>
      <c r="EG73" s="209">
        <f t="shared" ca="1" si="88"/>
        <v>0</v>
      </c>
      <c r="EH73" s="209">
        <f t="shared" ca="1" si="88"/>
        <v>0</v>
      </c>
      <c r="EI73" s="209">
        <f t="shared" ref="EI73:GQ73" ca="1" si="89">EI69</f>
        <v>0</v>
      </c>
      <c r="EJ73" s="209">
        <f t="shared" ca="1" si="89"/>
        <v>0</v>
      </c>
      <c r="EK73" s="209">
        <f t="shared" ca="1" si="89"/>
        <v>0</v>
      </c>
      <c r="EL73" s="209">
        <f t="shared" ca="1" si="89"/>
        <v>0</v>
      </c>
      <c r="EM73" s="209">
        <f t="shared" ca="1" si="89"/>
        <v>0</v>
      </c>
      <c r="EN73" s="209">
        <f t="shared" ca="1" si="89"/>
        <v>0</v>
      </c>
      <c r="EO73" s="209">
        <f t="shared" ca="1" si="89"/>
        <v>0</v>
      </c>
      <c r="EP73" s="209">
        <f t="shared" ca="1" si="89"/>
        <v>0</v>
      </c>
      <c r="EQ73" s="209">
        <f t="shared" ca="1" si="89"/>
        <v>0</v>
      </c>
      <c r="ER73" s="209">
        <f t="shared" ca="1" si="89"/>
        <v>0</v>
      </c>
      <c r="ES73" s="209">
        <f t="shared" ca="1" si="89"/>
        <v>0</v>
      </c>
      <c r="ET73" s="209">
        <f t="shared" ca="1" si="89"/>
        <v>0</v>
      </c>
      <c r="EU73" s="209">
        <f t="shared" ca="1" si="89"/>
        <v>0</v>
      </c>
      <c r="EV73" s="209">
        <f t="shared" ca="1" si="89"/>
        <v>0</v>
      </c>
      <c r="EW73" s="209">
        <f t="shared" ca="1" si="89"/>
        <v>0</v>
      </c>
      <c r="EX73" s="209">
        <f t="shared" ca="1" si="89"/>
        <v>0</v>
      </c>
      <c r="EY73" s="209">
        <f t="shared" ca="1" si="89"/>
        <v>0</v>
      </c>
      <c r="EZ73" s="209">
        <f t="shared" ca="1" si="89"/>
        <v>0</v>
      </c>
      <c r="FA73" s="209">
        <f t="shared" ca="1" si="89"/>
        <v>0</v>
      </c>
      <c r="FB73" s="209">
        <f t="shared" ca="1" si="89"/>
        <v>0</v>
      </c>
      <c r="FC73" s="209">
        <f t="shared" ca="1" si="89"/>
        <v>0</v>
      </c>
      <c r="FD73" s="209">
        <f t="shared" ca="1" si="89"/>
        <v>0</v>
      </c>
      <c r="FE73" s="209">
        <f t="shared" ca="1" si="89"/>
        <v>0</v>
      </c>
      <c r="FF73" s="209">
        <f t="shared" ca="1" si="89"/>
        <v>0</v>
      </c>
      <c r="FG73" s="209">
        <f t="shared" ca="1" si="89"/>
        <v>0</v>
      </c>
      <c r="FH73" s="209">
        <f t="shared" ca="1" si="89"/>
        <v>0</v>
      </c>
      <c r="FI73" s="209">
        <f t="shared" ca="1" si="89"/>
        <v>0</v>
      </c>
      <c r="FJ73" s="209">
        <f t="shared" ca="1" si="89"/>
        <v>0</v>
      </c>
      <c r="FK73" s="209">
        <f t="shared" ca="1" si="89"/>
        <v>0</v>
      </c>
      <c r="FL73" s="209">
        <f t="shared" ca="1" si="89"/>
        <v>0</v>
      </c>
      <c r="FM73" s="209">
        <f t="shared" ca="1" si="89"/>
        <v>0</v>
      </c>
      <c r="FN73" s="209">
        <f t="shared" ca="1" si="89"/>
        <v>0</v>
      </c>
      <c r="FO73" s="209">
        <f t="shared" ca="1" si="89"/>
        <v>0</v>
      </c>
      <c r="FP73" s="209">
        <f t="shared" ca="1" si="89"/>
        <v>0</v>
      </c>
      <c r="FQ73" s="209">
        <f t="shared" ca="1" si="89"/>
        <v>0</v>
      </c>
      <c r="FR73" s="209">
        <f t="shared" ca="1" si="89"/>
        <v>0</v>
      </c>
      <c r="FS73" s="209">
        <f t="shared" ca="1" si="89"/>
        <v>0</v>
      </c>
      <c r="FT73" s="209">
        <f t="shared" ca="1" si="89"/>
        <v>0</v>
      </c>
      <c r="FU73" s="209">
        <f t="shared" ca="1" si="89"/>
        <v>0</v>
      </c>
      <c r="FV73" s="209">
        <f t="shared" ca="1" si="89"/>
        <v>0</v>
      </c>
      <c r="FW73" s="209">
        <f t="shared" ca="1" si="89"/>
        <v>0</v>
      </c>
      <c r="FX73" s="209">
        <f t="shared" ca="1" si="89"/>
        <v>0</v>
      </c>
      <c r="FY73" s="209">
        <f t="shared" ca="1" si="89"/>
        <v>0</v>
      </c>
      <c r="FZ73" s="209">
        <f t="shared" ca="1" si="89"/>
        <v>0</v>
      </c>
      <c r="GA73" s="209">
        <f t="shared" ca="1" si="89"/>
        <v>0</v>
      </c>
      <c r="GB73" s="209">
        <f t="shared" ca="1" si="89"/>
        <v>0</v>
      </c>
      <c r="GC73" s="209">
        <f t="shared" ca="1" si="89"/>
        <v>0</v>
      </c>
      <c r="GD73" s="209">
        <f t="shared" ca="1" si="89"/>
        <v>0</v>
      </c>
      <c r="GE73" s="209">
        <f t="shared" ca="1" si="89"/>
        <v>0</v>
      </c>
      <c r="GF73" s="209">
        <f t="shared" ca="1" si="89"/>
        <v>0</v>
      </c>
      <c r="GG73" s="209">
        <f t="shared" ca="1" si="89"/>
        <v>0</v>
      </c>
      <c r="GH73" s="209">
        <f t="shared" ca="1" si="89"/>
        <v>0</v>
      </c>
      <c r="GI73" s="209">
        <f t="shared" ca="1" si="89"/>
        <v>0</v>
      </c>
      <c r="GJ73" s="209">
        <f t="shared" ca="1" si="89"/>
        <v>0</v>
      </c>
      <c r="GK73" s="209">
        <f t="shared" ca="1" si="89"/>
        <v>0</v>
      </c>
      <c r="GL73" s="209">
        <f t="shared" ca="1" si="89"/>
        <v>0</v>
      </c>
      <c r="GM73" s="209">
        <f t="shared" ca="1" si="89"/>
        <v>0</v>
      </c>
      <c r="GN73" s="209">
        <f t="shared" ca="1" si="89"/>
        <v>0</v>
      </c>
      <c r="GO73" s="209">
        <f t="shared" ca="1" si="89"/>
        <v>0</v>
      </c>
      <c r="GP73" s="209">
        <f t="shared" ca="1" si="89"/>
        <v>0</v>
      </c>
      <c r="GQ73" s="209">
        <f t="shared" ca="1" si="89"/>
        <v>0</v>
      </c>
      <c r="GR73" s="209">
        <f ca="1">SUM(I73:GQ73)</f>
        <v>0</v>
      </c>
      <c r="GS73" s="209"/>
    </row>
    <row r="74" spans="1:202" s="133" customFormat="1" x14ac:dyDescent="0.7">
      <c r="A74" s="211" t="str">
        <f>"Limited Partners' "&amp;TEXT($B$31,"0%")&amp;";"</f>
        <v>Limited Partners' 90%;</v>
      </c>
      <c r="B74" s="169"/>
      <c r="C74" s="170"/>
      <c r="D74" s="171"/>
      <c r="E74" s="169"/>
      <c r="F74" s="169"/>
      <c r="G74" s="170">
        <f ca="1">SUM(I74:GQ74)</f>
        <v>0</v>
      </c>
      <c r="H74" s="209"/>
      <c r="I74" s="209">
        <f t="shared" ref="I74:BT74" ca="1" si="90">I73*$B$31</f>
        <v>0</v>
      </c>
      <c r="J74" s="209">
        <f t="shared" ca="1" si="90"/>
        <v>0</v>
      </c>
      <c r="K74" s="209">
        <f t="shared" ca="1" si="90"/>
        <v>0</v>
      </c>
      <c r="L74" s="209">
        <f t="shared" ca="1" si="90"/>
        <v>0</v>
      </c>
      <c r="M74" s="209">
        <f t="shared" ca="1" si="90"/>
        <v>0</v>
      </c>
      <c r="N74" s="209">
        <f t="shared" ca="1" si="90"/>
        <v>0</v>
      </c>
      <c r="O74" s="209">
        <f t="shared" ca="1" si="90"/>
        <v>0</v>
      </c>
      <c r="P74" s="209">
        <f t="shared" ca="1" si="90"/>
        <v>0</v>
      </c>
      <c r="Q74" s="209">
        <f t="shared" ca="1" si="90"/>
        <v>0</v>
      </c>
      <c r="R74" s="209">
        <f t="shared" ca="1" si="90"/>
        <v>0</v>
      </c>
      <c r="S74" s="209">
        <f t="shared" ca="1" si="90"/>
        <v>0</v>
      </c>
      <c r="T74" s="209">
        <f t="shared" ca="1" si="90"/>
        <v>0</v>
      </c>
      <c r="U74" s="209">
        <f t="shared" ca="1" si="90"/>
        <v>0</v>
      </c>
      <c r="V74" s="209">
        <f t="shared" ca="1" si="90"/>
        <v>0</v>
      </c>
      <c r="W74" s="209">
        <f t="shared" ca="1" si="90"/>
        <v>0</v>
      </c>
      <c r="X74" s="209">
        <f t="shared" ca="1" si="90"/>
        <v>0</v>
      </c>
      <c r="Y74" s="209">
        <f t="shared" ca="1" si="90"/>
        <v>0</v>
      </c>
      <c r="Z74" s="209">
        <f t="shared" ca="1" si="90"/>
        <v>0</v>
      </c>
      <c r="AA74" s="209">
        <f t="shared" ca="1" si="90"/>
        <v>0</v>
      </c>
      <c r="AB74" s="209">
        <f t="shared" ca="1" si="90"/>
        <v>0</v>
      </c>
      <c r="AC74" s="209">
        <f t="shared" ca="1" si="90"/>
        <v>0</v>
      </c>
      <c r="AD74" s="209">
        <f t="shared" ca="1" si="90"/>
        <v>0</v>
      </c>
      <c r="AE74" s="209">
        <f t="shared" ca="1" si="90"/>
        <v>0</v>
      </c>
      <c r="AF74" s="209">
        <f t="shared" ca="1" si="90"/>
        <v>0</v>
      </c>
      <c r="AG74" s="209">
        <f t="shared" ca="1" si="90"/>
        <v>0</v>
      </c>
      <c r="AH74" s="209">
        <f t="shared" ca="1" si="90"/>
        <v>0</v>
      </c>
      <c r="AI74" s="209">
        <f t="shared" ca="1" si="90"/>
        <v>0</v>
      </c>
      <c r="AJ74" s="209">
        <f t="shared" ca="1" si="90"/>
        <v>0</v>
      </c>
      <c r="AK74" s="209">
        <f t="shared" ca="1" si="90"/>
        <v>0</v>
      </c>
      <c r="AL74" s="209">
        <f t="shared" ca="1" si="90"/>
        <v>0</v>
      </c>
      <c r="AM74" s="209">
        <f t="shared" ca="1" si="90"/>
        <v>0</v>
      </c>
      <c r="AN74" s="209">
        <f t="shared" ca="1" si="90"/>
        <v>0</v>
      </c>
      <c r="AO74" s="209">
        <f t="shared" ca="1" si="90"/>
        <v>0</v>
      </c>
      <c r="AP74" s="209">
        <f t="shared" ca="1" si="90"/>
        <v>0</v>
      </c>
      <c r="AQ74" s="209">
        <f t="shared" ca="1" si="90"/>
        <v>0</v>
      </c>
      <c r="AR74" s="209">
        <f t="shared" ca="1" si="90"/>
        <v>0</v>
      </c>
      <c r="AS74" s="209">
        <f t="shared" ca="1" si="90"/>
        <v>0</v>
      </c>
      <c r="AT74" s="209">
        <f t="shared" ca="1" si="90"/>
        <v>0</v>
      </c>
      <c r="AU74" s="209">
        <f t="shared" ca="1" si="90"/>
        <v>0</v>
      </c>
      <c r="AV74" s="209">
        <f t="shared" ca="1" si="90"/>
        <v>0</v>
      </c>
      <c r="AW74" s="209">
        <f t="shared" ca="1" si="90"/>
        <v>0</v>
      </c>
      <c r="AX74" s="209">
        <f t="shared" ca="1" si="90"/>
        <v>0</v>
      </c>
      <c r="AY74" s="209">
        <f t="shared" ca="1" si="90"/>
        <v>0</v>
      </c>
      <c r="AZ74" s="209">
        <f t="shared" ca="1" si="90"/>
        <v>0</v>
      </c>
      <c r="BA74" s="209">
        <f t="shared" ca="1" si="90"/>
        <v>0</v>
      </c>
      <c r="BB74" s="209">
        <f t="shared" ca="1" si="90"/>
        <v>0</v>
      </c>
      <c r="BC74" s="209">
        <f t="shared" ca="1" si="90"/>
        <v>0</v>
      </c>
      <c r="BD74" s="209">
        <f t="shared" ca="1" si="90"/>
        <v>0</v>
      </c>
      <c r="BE74" s="209">
        <f t="shared" ca="1" si="90"/>
        <v>0</v>
      </c>
      <c r="BF74" s="209">
        <f t="shared" ca="1" si="90"/>
        <v>0</v>
      </c>
      <c r="BG74" s="209">
        <f t="shared" ca="1" si="90"/>
        <v>0</v>
      </c>
      <c r="BH74" s="209">
        <f t="shared" ca="1" si="90"/>
        <v>0</v>
      </c>
      <c r="BI74" s="209">
        <f t="shared" ca="1" si="90"/>
        <v>0</v>
      </c>
      <c r="BJ74" s="209">
        <f t="shared" ca="1" si="90"/>
        <v>0</v>
      </c>
      <c r="BK74" s="209">
        <f t="shared" ca="1" si="90"/>
        <v>0</v>
      </c>
      <c r="BL74" s="209">
        <f t="shared" ca="1" si="90"/>
        <v>0</v>
      </c>
      <c r="BM74" s="209">
        <f t="shared" ca="1" si="90"/>
        <v>0</v>
      </c>
      <c r="BN74" s="209">
        <f t="shared" ca="1" si="90"/>
        <v>0</v>
      </c>
      <c r="BO74" s="209">
        <f t="shared" ca="1" si="90"/>
        <v>0</v>
      </c>
      <c r="BP74" s="209">
        <f t="shared" ca="1" si="90"/>
        <v>0</v>
      </c>
      <c r="BQ74" s="209">
        <f t="shared" ca="1" si="90"/>
        <v>0</v>
      </c>
      <c r="BR74" s="209">
        <f t="shared" ca="1" si="90"/>
        <v>0</v>
      </c>
      <c r="BS74" s="209">
        <f t="shared" ca="1" si="90"/>
        <v>0</v>
      </c>
      <c r="BT74" s="209">
        <f t="shared" ca="1" si="90"/>
        <v>0</v>
      </c>
      <c r="BU74" s="209">
        <f t="shared" ref="BU74:EF74" ca="1" si="91">BU73*$B$31</f>
        <v>0</v>
      </c>
      <c r="BV74" s="209">
        <f t="shared" ca="1" si="91"/>
        <v>0</v>
      </c>
      <c r="BW74" s="209">
        <f t="shared" ca="1" si="91"/>
        <v>0</v>
      </c>
      <c r="BX74" s="209">
        <f t="shared" ca="1" si="91"/>
        <v>0</v>
      </c>
      <c r="BY74" s="209">
        <f t="shared" ca="1" si="91"/>
        <v>0</v>
      </c>
      <c r="BZ74" s="209">
        <f t="shared" ca="1" si="91"/>
        <v>0</v>
      </c>
      <c r="CA74" s="209">
        <f t="shared" ca="1" si="91"/>
        <v>0</v>
      </c>
      <c r="CB74" s="209">
        <f t="shared" ca="1" si="91"/>
        <v>0</v>
      </c>
      <c r="CC74" s="209">
        <f t="shared" ca="1" si="91"/>
        <v>0</v>
      </c>
      <c r="CD74" s="209">
        <f t="shared" ca="1" si="91"/>
        <v>0</v>
      </c>
      <c r="CE74" s="209">
        <f t="shared" ca="1" si="91"/>
        <v>0</v>
      </c>
      <c r="CF74" s="209">
        <f t="shared" ca="1" si="91"/>
        <v>0</v>
      </c>
      <c r="CG74" s="209">
        <f t="shared" ca="1" si="91"/>
        <v>0</v>
      </c>
      <c r="CH74" s="209">
        <f t="shared" ca="1" si="91"/>
        <v>0</v>
      </c>
      <c r="CI74" s="209">
        <f t="shared" ca="1" si="91"/>
        <v>0</v>
      </c>
      <c r="CJ74" s="209">
        <f t="shared" ca="1" si="91"/>
        <v>0</v>
      </c>
      <c r="CK74" s="209">
        <f t="shared" ca="1" si="91"/>
        <v>0</v>
      </c>
      <c r="CL74" s="209">
        <f t="shared" ca="1" si="91"/>
        <v>0</v>
      </c>
      <c r="CM74" s="209">
        <f t="shared" ca="1" si="91"/>
        <v>0</v>
      </c>
      <c r="CN74" s="209">
        <f t="shared" ca="1" si="91"/>
        <v>0</v>
      </c>
      <c r="CO74" s="209">
        <f t="shared" ca="1" si="91"/>
        <v>0</v>
      </c>
      <c r="CP74" s="209">
        <f t="shared" ca="1" si="91"/>
        <v>0</v>
      </c>
      <c r="CQ74" s="209">
        <f t="shared" ca="1" si="91"/>
        <v>0</v>
      </c>
      <c r="CR74" s="209">
        <f t="shared" ca="1" si="91"/>
        <v>0</v>
      </c>
      <c r="CS74" s="209">
        <f t="shared" ca="1" si="91"/>
        <v>0</v>
      </c>
      <c r="CT74" s="209">
        <f t="shared" ca="1" si="91"/>
        <v>0</v>
      </c>
      <c r="CU74" s="209">
        <f t="shared" ca="1" si="91"/>
        <v>0</v>
      </c>
      <c r="CV74" s="209">
        <f t="shared" ca="1" si="91"/>
        <v>0</v>
      </c>
      <c r="CW74" s="209">
        <f t="shared" ca="1" si="91"/>
        <v>0</v>
      </c>
      <c r="CX74" s="209">
        <f t="shared" ca="1" si="91"/>
        <v>0</v>
      </c>
      <c r="CY74" s="209">
        <f t="shared" ca="1" si="91"/>
        <v>0</v>
      </c>
      <c r="CZ74" s="209">
        <f t="shared" ca="1" si="91"/>
        <v>0</v>
      </c>
      <c r="DA74" s="209">
        <f t="shared" ca="1" si="91"/>
        <v>0</v>
      </c>
      <c r="DB74" s="209">
        <f t="shared" ca="1" si="91"/>
        <v>0</v>
      </c>
      <c r="DC74" s="209">
        <f t="shared" ca="1" si="91"/>
        <v>0</v>
      </c>
      <c r="DD74" s="209">
        <f t="shared" ca="1" si="91"/>
        <v>0</v>
      </c>
      <c r="DE74" s="209">
        <f t="shared" ca="1" si="91"/>
        <v>0</v>
      </c>
      <c r="DF74" s="209">
        <f t="shared" ca="1" si="91"/>
        <v>0</v>
      </c>
      <c r="DG74" s="209">
        <f t="shared" ca="1" si="91"/>
        <v>0</v>
      </c>
      <c r="DH74" s="209">
        <f t="shared" ca="1" si="91"/>
        <v>0</v>
      </c>
      <c r="DI74" s="209">
        <f t="shared" ca="1" si="91"/>
        <v>0</v>
      </c>
      <c r="DJ74" s="209">
        <f t="shared" ca="1" si="91"/>
        <v>0</v>
      </c>
      <c r="DK74" s="209">
        <f t="shared" ca="1" si="91"/>
        <v>0</v>
      </c>
      <c r="DL74" s="209">
        <f t="shared" ca="1" si="91"/>
        <v>0</v>
      </c>
      <c r="DM74" s="209">
        <f t="shared" ca="1" si="91"/>
        <v>0</v>
      </c>
      <c r="DN74" s="209">
        <f t="shared" ca="1" si="91"/>
        <v>0</v>
      </c>
      <c r="DO74" s="209">
        <f t="shared" ca="1" si="91"/>
        <v>0</v>
      </c>
      <c r="DP74" s="209">
        <f t="shared" ca="1" si="91"/>
        <v>0</v>
      </c>
      <c r="DQ74" s="209">
        <f t="shared" ca="1" si="91"/>
        <v>0</v>
      </c>
      <c r="DR74" s="209">
        <f t="shared" ca="1" si="91"/>
        <v>0</v>
      </c>
      <c r="DS74" s="209">
        <f t="shared" ca="1" si="91"/>
        <v>0</v>
      </c>
      <c r="DT74" s="209">
        <f t="shared" ca="1" si="91"/>
        <v>0</v>
      </c>
      <c r="DU74" s="209">
        <f t="shared" ca="1" si="91"/>
        <v>0</v>
      </c>
      <c r="DV74" s="209">
        <f t="shared" ca="1" si="91"/>
        <v>0</v>
      </c>
      <c r="DW74" s="209">
        <f t="shared" ca="1" si="91"/>
        <v>0</v>
      </c>
      <c r="DX74" s="209">
        <f t="shared" ca="1" si="91"/>
        <v>0</v>
      </c>
      <c r="DY74" s="209">
        <f t="shared" ca="1" si="91"/>
        <v>0</v>
      </c>
      <c r="DZ74" s="209">
        <f t="shared" ca="1" si="91"/>
        <v>0</v>
      </c>
      <c r="EA74" s="209">
        <f t="shared" ca="1" si="91"/>
        <v>0</v>
      </c>
      <c r="EB74" s="209">
        <f t="shared" ca="1" si="91"/>
        <v>0</v>
      </c>
      <c r="EC74" s="209">
        <f t="shared" ca="1" si="91"/>
        <v>0</v>
      </c>
      <c r="ED74" s="209">
        <f t="shared" ca="1" si="91"/>
        <v>0</v>
      </c>
      <c r="EE74" s="209">
        <f t="shared" ca="1" si="91"/>
        <v>0</v>
      </c>
      <c r="EF74" s="209">
        <f t="shared" ca="1" si="91"/>
        <v>0</v>
      </c>
      <c r="EG74" s="209">
        <f t="shared" ref="EG74:GQ74" ca="1" si="92">EG73*$B$31</f>
        <v>0</v>
      </c>
      <c r="EH74" s="209">
        <f t="shared" ca="1" si="92"/>
        <v>0</v>
      </c>
      <c r="EI74" s="209">
        <f t="shared" ca="1" si="92"/>
        <v>0</v>
      </c>
      <c r="EJ74" s="209">
        <f t="shared" ca="1" si="92"/>
        <v>0</v>
      </c>
      <c r="EK74" s="209">
        <f t="shared" ca="1" si="92"/>
        <v>0</v>
      </c>
      <c r="EL74" s="209">
        <f t="shared" ca="1" si="92"/>
        <v>0</v>
      </c>
      <c r="EM74" s="209">
        <f t="shared" ca="1" si="92"/>
        <v>0</v>
      </c>
      <c r="EN74" s="209">
        <f t="shared" ca="1" si="92"/>
        <v>0</v>
      </c>
      <c r="EO74" s="209">
        <f t="shared" ca="1" si="92"/>
        <v>0</v>
      </c>
      <c r="EP74" s="209">
        <f t="shared" ca="1" si="92"/>
        <v>0</v>
      </c>
      <c r="EQ74" s="209">
        <f t="shared" ca="1" si="92"/>
        <v>0</v>
      </c>
      <c r="ER74" s="209">
        <f t="shared" ca="1" si="92"/>
        <v>0</v>
      </c>
      <c r="ES74" s="209">
        <f t="shared" ca="1" si="92"/>
        <v>0</v>
      </c>
      <c r="ET74" s="209">
        <f t="shared" ca="1" si="92"/>
        <v>0</v>
      </c>
      <c r="EU74" s="209">
        <f t="shared" ca="1" si="92"/>
        <v>0</v>
      </c>
      <c r="EV74" s="209">
        <f t="shared" ca="1" si="92"/>
        <v>0</v>
      </c>
      <c r="EW74" s="209">
        <f t="shared" ca="1" si="92"/>
        <v>0</v>
      </c>
      <c r="EX74" s="209">
        <f t="shared" ca="1" si="92"/>
        <v>0</v>
      </c>
      <c r="EY74" s="209">
        <f t="shared" ca="1" si="92"/>
        <v>0</v>
      </c>
      <c r="EZ74" s="209">
        <f t="shared" ca="1" si="92"/>
        <v>0</v>
      </c>
      <c r="FA74" s="209">
        <f t="shared" ca="1" si="92"/>
        <v>0</v>
      </c>
      <c r="FB74" s="209">
        <f t="shared" ca="1" si="92"/>
        <v>0</v>
      </c>
      <c r="FC74" s="209">
        <f t="shared" ca="1" si="92"/>
        <v>0</v>
      </c>
      <c r="FD74" s="209">
        <f t="shared" ca="1" si="92"/>
        <v>0</v>
      </c>
      <c r="FE74" s="209">
        <f t="shared" ca="1" si="92"/>
        <v>0</v>
      </c>
      <c r="FF74" s="209">
        <f t="shared" ca="1" si="92"/>
        <v>0</v>
      </c>
      <c r="FG74" s="209">
        <f t="shared" ca="1" si="92"/>
        <v>0</v>
      </c>
      <c r="FH74" s="209">
        <f t="shared" ca="1" si="92"/>
        <v>0</v>
      </c>
      <c r="FI74" s="209">
        <f t="shared" ca="1" si="92"/>
        <v>0</v>
      </c>
      <c r="FJ74" s="209">
        <f t="shared" ca="1" si="92"/>
        <v>0</v>
      </c>
      <c r="FK74" s="209">
        <f t="shared" ca="1" si="92"/>
        <v>0</v>
      </c>
      <c r="FL74" s="209">
        <f t="shared" ca="1" si="92"/>
        <v>0</v>
      </c>
      <c r="FM74" s="209">
        <f t="shared" ca="1" si="92"/>
        <v>0</v>
      </c>
      <c r="FN74" s="209">
        <f t="shared" ca="1" si="92"/>
        <v>0</v>
      </c>
      <c r="FO74" s="209">
        <f t="shared" ca="1" si="92"/>
        <v>0</v>
      </c>
      <c r="FP74" s="209">
        <f t="shared" ca="1" si="92"/>
        <v>0</v>
      </c>
      <c r="FQ74" s="209">
        <f t="shared" ca="1" si="92"/>
        <v>0</v>
      </c>
      <c r="FR74" s="209">
        <f t="shared" ca="1" si="92"/>
        <v>0</v>
      </c>
      <c r="FS74" s="209">
        <f t="shared" ca="1" si="92"/>
        <v>0</v>
      </c>
      <c r="FT74" s="209">
        <f t="shared" ca="1" si="92"/>
        <v>0</v>
      </c>
      <c r="FU74" s="209">
        <f t="shared" ca="1" si="92"/>
        <v>0</v>
      </c>
      <c r="FV74" s="209">
        <f t="shared" ca="1" si="92"/>
        <v>0</v>
      </c>
      <c r="FW74" s="209">
        <f t="shared" ca="1" si="92"/>
        <v>0</v>
      </c>
      <c r="FX74" s="209">
        <f t="shared" ca="1" si="92"/>
        <v>0</v>
      </c>
      <c r="FY74" s="209">
        <f t="shared" ca="1" si="92"/>
        <v>0</v>
      </c>
      <c r="FZ74" s="209">
        <f t="shared" ca="1" si="92"/>
        <v>0</v>
      </c>
      <c r="GA74" s="209">
        <f t="shared" ca="1" si="92"/>
        <v>0</v>
      </c>
      <c r="GB74" s="209">
        <f t="shared" ca="1" si="92"/>
        <v>0</v>
      </c>
      <c r="GC74" s="209">
        <f t="shared" ca="1" si="92"/>
        <v>0</v>
      </c>
      <c r="GD74" s="209">
        <f t="shared" ca="1" si="92"/>
        <v>0</v>
      </c>
      <c r="GE74" s="209">
        <f t="shared" ca="1" si="92"/>
        <v>0</v>
      </c>
      <c r="GF74" s="209">
        <f t="shared" ca="1" si="92"/>
        <v>0</v>
      </c>
      <c r="GG74" s="209">
        <f t="shared" ca="1" si="92"/>
        <v>0</v>
      </c>
      <c r="GH74" s="209">
        <f t="shared" ca="1" si="92"/>
        <v>0</v>
      </c>
      <c r="GI74" s="209">
        <f t="shared" ca="1" si="92"/>
        <v>0</v>
      </c>
      <c r="GJ74" s="209">
        <f t="shared" ca="1" si="92"/>
        <v>0</v>
      </c>
      <c r="GK74" s="209">
        <f t="shared" ca="1" si="92"/>
        <v>0</v>
      </c>
      <c r="GL74" s="209">
        <f t="shared" ca="1" si="92"/>
        <v>0</v>
      </c>
      <c r="GM74" s="209">
        <f t="shared" ca="1" si="92"/>
        <v>0</v>
      </c>
      <c r="GN74" s="209">
        <f t="shared" ca="1" si="92"/>
        <v>0</v>
      </c>
      <c r="GO74" s="209">
        <f t="shared" ca="1" si="92"/>
        <v>0</v>
      </c>
      <c r="GP74" s="209">
        <f t="shared" ca="1" si="92"/>
        <v>0</v>
      </c>
      <c r="GQ74" s="209">
        <f t="shared" ca="1" si="92"/>
        <v>0</v>
      </c>
      <c r="GR74" s="209">
        <f ca="1">SUM(I74:GQ74)</f>
        <v>0</v>
      </c>
      <c r="GS74" s="209"/>
    </row>
    <row r="75" spans="1:202" s="133" customFormat="1" x14ac:dyDescent="0.7">
      <c r="A75" s="211" t="str">
        <f>"General Partners' "&amp;TEXT($C$31,"0%")&amp;";"</f>
        <v>General Partners' 10%;</v>
      </c>
      <c r="B75" s="169"/>
      <c r="C75" s="170"/>
      <c r="D75" s="171"/>
      <c r="E75" s="169"/>
      <c r="F75" s="169"/>
      <c r="G75" s="170">
        <f ca="1">SUM(I75:GQ75)</f>
        <v>0</v>
      </c>
      <c r="H75" s="209"/>
      <c r="I75" s="212">
        <f t="shared" ref="I75:BT75" ca="1" si="93">I73*$C$31</f>
        <v>0</v>
      </c>
      <c r="J75" s="212">
        <f t="shared" ca="1" si="93"/>
        <v>0</v>
      </c>
      <c r="K75" s="212">
        <f t="shared" ca="1" si="93"/>
        <v>0</v>
      </c>
      <c r="L75" s="212">
        <f t="shared" ca="1" si="93"/>
        <v>0</v>
      </c>
      <c r="M75" s="212">
        <f t="shared" ca="1" si="93"/>
        <v>0</v>
      </c>
      <c r="N75" s="212">
        <f t="shared" ca="1" si="93"/>
        <v>0</v>
      </c>
      <c r="O75" s="212">
        <f t="shared" ca="1" si="93"/>
        <v>0</v>
      </c>
      <c r="P75" s="212">
        <f t="shared" ca="1" si="93"/>
        <v>0</v>
      </c>
      <c r="Q75" s="212">
        <f t="shared" ca="1" si="93"/>
        <v>0</v>
      </c>
      <c r="R75" s="212">
        <f t="shared" ca="1" si="93"/>
        <v>0</v>
      </c>
      <c r="S75" s="212">
        <f t="shared" ca="1" si="93"/>
        <v>0</v>
      </c>
      <c r="T75" s="212">
        <f t="shared" ca="1" si="93"/>
        <v>0</v>
      </c>
      <c r="U75" s="212">
        <f t="shared" ca="1" si="93"/>
        <v>0</v>
      </c>
      <c r="V75" s="212">
        <f t="shared" ca="1" si="93"/>
        <v>0</v>
      </c>
      <c r="W75" s="212">
        <f t="shared" ca="1" si="93"/>
        <v>0</v>
      </c>
      <c r="X75" s="212">
        <f t="shared" ca="1" si="93"/>
        <v>0</v>
      </c>
      <c r="Y75" s="212">
        <f t="shared" ca="1" si="93"/>
        <v>0</v>
      </c>
      <c r="Z75" s="212">
        <f t="shared" ca="1" si="93"/>
        <v>0</v>
      </c>
      <c r="AA75" s="212">
        <f t="shared" ca="1" si="93"/>
        <v>0</v>
      </c>
      <c r="AB75" s="212">
        <f t="shared" ca="1" si="93"/>
        <v>0</v>
      </c>
      <c r="AC75" s="212">
        <f t="shared" ca="1" si="93"/>
        <v>0</v>
      </c>
      <c r="AD75" s="212">
        <f t="shared" ca="1" si="93"/>
        <v>0</v>
      </c>
      <c r="AE75" s="212">
        <f t="shared" ca="1" si="93"/>
        <v>0</v>
      </c>
      <c r="AF75" s="212">
        <f t="shared" ca="1" si="93"/>
        <v>0</v>
      </c>
      <c r="AG75" s="212">
        <f t="shared" ca="1" si="93"/>
        <v>0</v>
      </c>
      <c r="AH75" s="212">
        <f t="shared" ca="1" si="93"/>
        <v>0</v>
      </c>
      <c r="AI75" s="212">
        <f t="shared" ca="1" si="93"/>
        <v>0</v>
      </c>
      <c r="AJ75" s="212">
        <f t="shared" ca="1" si="93"/>
        <v>0</v>
      </c>
      <c r="AK75" s="212">
        <f t="shared" ca="1" si="93"/>
        <v>0</v>
      </c>
      <c r="AL75" s="212">
        <f t="shared" ca="1" si="93"/>
        <v>0</v>
      </c>
      <c r="AM75" s="212">
        <f t="shared" ca="1" si="93"/>
        <v>0</v>
      </c>
      <c r="AN75" s="212">
        <f t="shared" ca="1" si="93"/>
        <v>0</v>
      </c>
      <c r="AO75" s="212">
        <f t="shared" ca="1" si="93"/>
        <v>0</v>
      </c>
      <c r="AP75" s="212">
        <f t="shared" ca="1" si="93"/>
        <v>0</v>
      </c>
      <c r="AQ75" s="212">
        <f t="shared" ca="1" si="93"/>
        <v>0</v>
      </c>
      <c r="AR75" s="212">
        <f t="shared" ca="1" si="93"/>
        <v>0</v>
      </c>
      <c r="AS75" s="212">
        <f t="shared" ca="1" si="93"/>
        <v>0</v>
      </c>
      <c r="AT75" s="212">
        <f t="shared" ca="1" si="93"/>
        <v>0</v>
      </c>
      <c r="AU75" s="212">
        <f t="shared" ca="1" si="93"/>
        <v>0</v>
      </c>
      <c r="AV75" s="212">
        <f t="shared" ca="1" si="93"/>
        <v>0</v>
      </c>
      <c r="AW75" s="212">
        <f t="shared" ca="1" si="93"/>
        <v>0</v>
      </c>
      <c r="AX75" s="212">
        <f t="shared" ca="1" si="93"/>
        <v>0</v>
      </c>
      <c r="AY75" s="212">
        <f t="shared" ca="1" si="93"/>
        <v>0</v>
      </c>
      <c r="AZ75" s="212">
        <f t="shared" ca="1" si="93"/>
        <v>0</v>
      </c>
      <c r="BA75" s="212">
        <f t="shared" ca="1" si="93"/>
        <v>0</v>
      </c>
      <c r="BB75" s="212">
        <f t="shared" ca="1" si="93"/>
        <v>0</v>
      </c>
      <c r="BC75" s="212">
        <f t="shared" ca="1" si="93"/>
        <v>0</v>
      </c>
      <c r="BD75" s="212">
        <f t="shared" ca="1" si="93"/>
        <v>0</v>
      </c>
      <c r="BE75" s="212">
        <f t="shared" ca="1" si="93"/>
        <v>0</v>
      </c>
      <c r="BF75" s="212">
        <f t="shared" ca="1" si="93"/>
        <v>0</v>
      </c>
      <c r="BG75" s="212">
        <f t="shared" ca="1" si="93"/>
        <v>0</v>
      </c>
      <c r="BH75" s="212">
        <f t="shared" ca="1" si="93"/>
        <v>0</v>
      </c>
      <c r="BI75" s="212">
        <f t="shared" ca="1" si="93"/>
        <v>0</v>
      </c>
      <c r="BJ75" s="212">
        <f t="shared" ca="1" si="93"/>
        <v>0</v>
      </c>
      <c r="BK75" s="212">
        <f t="shared" ca="1" si="93"/>
        <v>0</v>
      </c>
      <c r="BL75" s="212">
        <f t="shared" ca="1" si="93"/>
        <v>0</v>
      </c>
      <c r="BM75" s="212">
        <f t="shared" ca="1" si="93"/>
        <v>0</v>
      </c>
      <c r="BN75" s="212">
        <f t="shared" ca="1" si="93"/>
        <v>0</v>
      </c>
      <c r="BO75" s="212">
        <f t="shared" ca="1" si="93"/>
        <v>0</v>
      </c>
      <c r="BP75" s="212">
        <f t="shared" ca="1" si="93"/>
        <v>0</v>
      </c>
      <c r="BQ75" s="212">
        <f t="shared" ca="1" si="93"/>
        <v>0</v>
      </c>
      <c r="BR75" s="212">
        <f t="shared" ca="1" si="93"/>
        <v>0</v>
      </c>
      <c r="BS75" s="212">
        <f t="shared" ca="1" si="93"/>
        <v>0</v>
      </c>
      <c r="BT75" s="212">
        <f t="shared" ca="1" si="93"/>
        <v>0</v>
      </c>
      <c r="BU75" s="212">
        <f t="shared" ref="BU75:EF75" ca="1" si="94">BU73*$C$31</f>
        <v>0</v>
      </c>
      <c r="BV75" s="212">
        <f t="shared" ca="1" si="94"/>
        <v>0</v>
      </c>
      <c r="BW75" s="212">
        <f t="shared" ca="1" si="94"/>
        <v>0</v>
      </c>
      <c r="BX75" s="212">
        <f t="shared" ca="1" si="94"/>
        <v>0</v>
      </c>
      <c r="BY75" s="212">
        <f t="shared" ca="1" si="94"/>
        <v>0</v>
      </c>
      <c r="BZ75" s="212">
        <f t="shared" ca="1" si="94"/>
        <v>0</v>
      </c>
      <c r="CA75" s="212">
        <f t="shared" ca="1" si="94"/>
        <v>0</v>
      </c>
      <c r="CB75" s="212">
        <f t="shared" ca="1" si="94"/>
        <v>0</v>
      </c>
      <c r="CC75" s="212">
        <f t="shared" ca="1" si="94"/>
        <v>0</v>
      </c>
      <c r="CD75" s="212">
        <f t="shared" ca="1" si="94"/>
        <v>0</v>
      </c>
      <c r="CE75" s="212">
        <f t="shared" ca="1" si="94"/>
        <v>0</v>
      </c>
      <c r="CF75" s="212">
        <f t="shared" ca="1" si="94"/>
        <v>0</v>
      </c>
      <c r="CG75" s="212">
        <f t="shared" ca="1" si="94"/>
        <v>0</v>
      </c>
      <c r="CH75" s="212">
        <f t="shared" ca="1" si="94"/>
        <v>0</v>
      </c>
      <c r="CI75" s="212">
        <f t="shared" ca="1" si="94"/>
        <v>0</v>
      </c>
      <c r="CJ75" s="212">
        <f t="shared" ca="1" si="94"/>
        <v>0</v>
      </c>
      <c r="CK75" s="212">
        <f t="shared" ca="1" si="94"/>
        <v>0</v>
      </c>
      <c r="CL75" s="212">
        <f t="shared" ca="1" si="94"/>
        <v>0</v>
      </c>
      <c r="CM75" s="212">
        <f t="shared" ca="1" si="94"/>
        <v>0</v>
      </c>
      <c r="CN75" s="212">
        <f t="shared" ca="1" si="94"/>
        <v>0</v>
      </c>
      <c r="CO75" s="212">
        <f t="shared" ca="1" si="94"/>
        <v>0</v>
      </c>
      <c r="CP75" s="212">
        <f t="shared" ca="1" si="94"/>
        <v>0</v>
      </c>
      <c r="CQ75" s="212">
        <f t="shared" ca="1" si="94"/>
        <v>0</v>
      </c>
      <c r="CR75" s="212">
        <f t="shared" ca="1" si="94"/>
        <v>0</v>
      </c>
      <c r="CS75" s="212">
        <f t="shared" ca="1" si="94"/>
        <v>0</v>
      </c>
      <c r="CT75" s="212">
        <f t="shared" ca="1" si="94"/>
        <v>0</v>
      </c>
      <c r="CU75" s="212">
        <f t="shared" ca="1" si="94"/>
        <v>0</v>
      </c>
      <c r="CV75" s="212">
        <f t="shared" ca="1" si="94"/>
        <v>0</v>
      </c>
      <c r="CW75" s="212">
        <f t="shared" ca="1" si="94"/>
        <v>0</v>
      </c>
      <c r="CX75" s="212">
        <f t="shared" ca="1" si="94"/>
        <v>0</v>
      </c>
      <c r="CY75" s="212">
        <f t="shared" ca="1" si="94"/>
        <v>0</v>
      </c>
      <c r="CZ75" s="212">
        <f t="shared" ca="1" si="94"/>
        <v>0</v>
      </c>
      <c r="DA75" s="212">
        <f t="shared" ca="1" si="94"/>
        <v>0</v>
      </c>
      <c r="DB75" s="212">
        <f t="shared" ca="1" si="94"/>
        <v>0</v>
      </c>
      <c r="DC75" s="212">
        <f t="shared" ca="1" si="94"/>
        <v>0</v>
      </c>
      <c r="DD75" s="212">
        <f t="shared" ca="1" si="94"/>
        <v>0</v>
      </c>
      <c r="DE75" s="212">
        <f t="shared" ca="1" si="94"/>
        <v>0</v>
      </c>
      <c r="DF75" s="212">
        <f t="shared" ca="1" si="94"/>
        <v>0</v>
      </c>
      <c r="DG75" s="212">
        <f t="shared" ca="1" si="94"/>
        <v>0</v>
      </c>
      <c r="DH75" s="212">
        <f t="shared" ca="1" si="94"/>
        <v>0</v>
      </c>
      <c r="DI75" s="212">
        <f t="shared" ca="1" si="94"/>
        <v>0</v>
      </c>
      <c r="DJ75" s="212">
        <f t="shared" ca="1" si="94"/>
        <v>0</v>
      </c>
      <c r="DK75" s="212">
        <f t="shared" ca="1" si="94"/>
        <v>0</v>
      </c>
      <c r="DL75" s="212">
        <f t="shared" ca="1" si="94"/>
        <v>0</v>
      </c>
      <c r="DM75" s="212">
        <f t="shared" ca="1" si="94"/>
        <v>0</v>
      </c>
      <c r="DN75" s="212">
        <f t="shared" ca="1" si="94"/>
        <v>0</v>
      </c>
      <c r="DO75" s="212">
        <f t="shared" ca="1" si="94"/>
        <v>0</v>
      </c>
      <c r="DP75" s="212">
        <f t="shared" ca="1" si="94"/>
        <v>0</v>
      </c>
      <c r="DQ75" s="212">
        <f t="shared" ca="1" si="94"/>
        <v>0</v>
      </c>
      <c r="DR75" s="212">
        <f t="shared" ca="1" si="94"/>
        <v>0</v>
      </c>
      <c r="DS75" s="212">
        <f t="shared" ca="1" si="94"/>
        <v>0</v>
      </c>
      <c r="DT75" s="212">
        <f t="shared" ca="1" si="94"/>
        <v>0</v>
      </c>
      <c r="DU75" s="212">
        <f t="shared" ca="1" si="94"/>
        <v>0</v>
      </c>
      <c r="DV75" s="212">
        <f t="shared" ca="1" si="94"/>
        <v>0</v>
      </c>
      <c r="DW75" s="212">
        <f t="shared" ca="1" si="94"/>
        <v>0</v>
      </c>
      <c r="DX75" s="212">
        <f t="shared" ca="1" si="94"/>
        <v>0</v>
      </c>
      <c r="DY75" s="212">
        <f t="shared" ca="1" si="94"/>
        <v>0</v>
      </c>
      <c r="DZ75" s="212">
        <f t="shared" ca="1" si="94"/>
        <v>0</v>
      </c>
      <c r="EA75" s="212">
        <f t="shared" ca="1" si="94"/>
        <v>0</v>
      </c>
      <c r="EB75" s="212">
        <f t="shared" ca="1" si="94"/>
        <v>0</v>
      </c>
      <c r="EC75" s="212">
        <f t="shared" ca="1" si="94"/>
        <v>0</v>
      </c>
      <c r="ED75" s="212">
        <f t="shared" ca="1" si="94"/>
        <v>0</v>
      </c>
      <c r="EE75" s="212">
        <f t="shared" ca="1" si="94"/>
        <v>0</v>
      </c>
      <c r="EF75" s="212">
        <f t="shared" ca="1" si="94"/>
        <v>0</v>
      </c>
      <c r="EG75" s="212">
        <f t="shared" ref="EG75:GQ75" ca="1" si="95">EG73*$C$31</f>
        <v>0</v>
      </c>
      <c r="EH75" s="212">
        <f t="shared" ca="1" si="95"/>
        <v>0</v>
      </c>
      <c r="EI75" s="212">
        <f t="shared" ca="1" si="95"/>
        <v>0</v>
      </c>
      <c r="EJ75" s="212">
        <f t="shared" ca="1" si="95"/>
        <v>0</v>
      </c>
      <c r="EK75" s="212">
        <f t="shared" ca="1" si="95"/>
        <v>0</v>
      </c>
      <c r="EL75" s="212">
        <f t="shared" ca="1" si="95"/>
        <v>0</v>
      </c>
      <c r="EM75" s="212">
        <f t="shared" ca="1" si="95"/>
        <v>0</v>
      </c>
      <c r="EN75" s="212">
        <f t="shared" ca="1" si="95"/>
        <v>0</v>
      </c>
      <c r="EO75" s="212">
        <f t="shared" ca="1" si="95"/>
        <v>0</v>
      </c>
      <c r="EP75" s="212">
        <f t="shared" ca="1" si="95"/>
        <v>0</v>
      </c>
      <c r="EQ75" s="212">
        <f t="shared" ca="1" si="95"/>
        <v>0</v>
      </c>
      <c r="ER75" s="212">
        <f t="shared" ca="1" si="95"/>
        <v>0</v>
      </c>
      <c r="ES75" s="212">
        <f t="shared" ca="1" si="95"/>
        <v>0</v>
      </c>
      <c r="ET75" s="212">
        <f t="shared" ca="1" si="95"/>
        <v>0</v>
      </c>
      <c r="EU75" s="212">
        <f t="shared" ca="1" si="95"/>
        <v>0</v>
      </c>
      <c r="EV75" s="212">
        <f t="shared" ca="1" si="95"/>
        <v>0</v>
      </c>
      <c r="EW75" s="212">
        <f t="shared" ca="1" si="95"/>
        <v>0</v>
      </c>
      <c r="EX75" s="212">
        <f t="shared" ca="1" si="95"/>
        <v>0</v>
      </c>
      <c r="EY75" s="212">
        <f t="shared" ca="1" si="95"/>
        <v>0</v>
      </c>
      <c r="EZ75" s="212">
        <f t="shared" ca="1" si="95"/>
        <v>0</v>
      </c>
      <c r="FA75" s="212">
        <f t="shared" ca="1" si="95"/>
        <v>0</v>
      </c>
      <c r="FB75" s="212">
        <f t="shared" ca="1" si="95"/>
        <v>0</v>
      </c>
      <c r="FC75" s="212">
        <f t="shared" ca="1" si="95"/>
        <v>0</v>
      </c>
      <c r="FD75" s="212">
        <f t="shared" ca="1" si="95"/>
        <v>0</v>
      </c>
      <c r="FE75" s="212">
        <f t="shared" ca="1" si="95"/>
        <v>0</v>
      </c>
      <c r="FF75" s="212">
        <f t="shared" ca="1" si="95"/>
        <v>0</v>
      </c>
      <c r="FG75" s="212">
        <f t="shared" ca="1" si="95"/>
        <v>0</v>
      </c>
      <c r="FH75" s="212">
        <f t="shared" ca="1" si="95"/>
        <v>0</v>
      </c>
      <c r="FI75" s="212">
        <f t="shared" ca="1" si="95"/>
        <v>0</v>
      </c>
      <c r="FJ75" s="212">
        <f t="shared" ca="1" si="95"/>
        <v>0</v>
      </c>
      <c r="FK75" s="212">
        <f t="shared" ca="1" si="95"/>
        <v>0</v>
      </c>
      <c r="FL75" s="212">
        <f t="shared" ca="1" si="95"/>
        <v>0</v>
      </c>
      <c r="FM75" s="212">
        <f t="shared" ca="1" si="95"/>
        <v>0</v>
      </c>
      <c r="FN75" s="212">
        <f t="shared" ca="1" si="95"/>
        <v>0</v>
      </c>
      <c r="FO75" s="212">
        <f t="shared" ca="1" si="95"/>
        <v>0</v>
      </c>
      <c r="FP75" s="212">
        <f t="shared" ca="1" si="95"/>
        <v>0</v>
      </c>
      <c r="FQ75" s="212">
        <f t="shared" ca="1" si="95"/>
        <v>0</v>
      </c>
      <c r="FR75" s="212">
        <f t="shared" ca="1" si="95"/>
        <v>0</v>
      </c>
      <c r="FS75" s="212">
        <f t="shared" ca="1" si="95"/>
        <v>0</v>
      </c>
      <c r="FT75" s="212">
        <f t="shared" ca="1" si="95"/>
        <v>0</v>
      </c>
      <c r="FU75" s="212">
        <f t="shared" ca="1" si="95"/>
        <v>0</v>
      </c>
      <c r="FV75" s="212">
        <f t="shared" ca="1" si="95"/>
        <v>0</v>
      </c>
      <c r="FW75" s="212">
        <f t="shared" ca="1" si="95"/>
        <v>0</v>
      </c>
      <c r="FX75" s="212">
        <f t="shared" ca="1" si="95"/>
        <v>0</v>
      </c>
      <c r="FY75" s="212">
        <f t="shared" ca="1" si="95"/>
        <v>0</v>
      </c>
      <c r="FZ75" s="212">
        <f t="shared" ca="1" si="95"/>
        <v>0</v>
      </c>
      <c r="GA75" s="212">
        <f t="shared" ca="1" si="95"/>
        <v>0</v>
      </c>
      <c r="GB75" s="212">
        <f t="shared" ca="1" si="95"/>
        <v>0</v>
      </c>
      <c r="GC75" s="212">
        <f t="shared" ca="1" si="95"/>
        <v>0</v>
      </c>
      <c r="GD75" s="212">
        <f t="shared" ca="1" si="95"/>
        <v>0</v>
      </c>
      <c r="GE75" s="212">
        <f t="shared" ca="1" si="95"/>
        <v>0</v>
      </c>
      <c r="GF75" s="212">
        <f t="shared" ca="1" si="95"/>
        <v>0</v>
      </c>
      <c r="GG75" s="212">
        <f t="shared" ca="1" si="95"/>
        <v>0</v>
      </c>
      <c r="GH75" s="212">
        <f t="shared" ca="1" si="95"/>
        <v>0</v>
      </c>
      <c r="GI75" s="212">
        <f t="shared" ca="1" si="95"/>
        <v>0</v>
      </c>
      <c r="GJ75" s="212">
        <f t="shared" ca="1" si="95"/>
        <v>0</v>
      </c>
      <c r="GK75" s="212">
        <f t="shared" ca="1" si="95"/>
        <v>0</v>
      </c>
      <c r="GL75" s="212">
        <f t="shared" ca="1" si="95"/>
        <v>0</v>
      </c>
      <c r="GM75" s="212">
        <f t="shared" ca="1" si="95"/>
        <v>0</v>
      </c>
      <c r="GN75" s="212">
        <f t="shared" ca="1" si="95"/>
        <v>0</v>
      </c>
      <c r="GO75" s="212">
        <f t="shared" ca="1" si="95"/>
        <v>0</v>
      </c>
      <c r="GP75" s="212">
        <f t="shared" ca="1" si="95"/>
        <v>0</v>
      </c>
      <c r="GQ75" s="212">
        <f t="shared" ca="1" si="95"/>
        <v>0</v>
      </c>
      <c r="GR75" s="212">
        <f ca="1">SUM(I75:GQ75)</f>
        <v>0</v>
      </c>
      <c r="GS75" s="209"/>
      <c r="GT75" s="218"/>
    </row>
    <row r="76" spans="1:202" s="133" customFormat="1" x14ac:dyDescent="0.7">
      <c r="A76" s="211" t="s">
        <v>274</v>
      </c>
      <c r="B76" s="169" t="s">
        <v>282</v>
      </c>
      <c r="C76" s="170">
        <f ca="1">GR9-G42-G50-G59-G66-G74-G75</f>
        <v>0</v>
      </c>
      <c r="D76" s="171"/>
      <c r="E76" s="169"/>
      <c r="F76" s="169"/>
      <c r="G76" s="170">
        <f ca="1">SUM(I76:GQ76)</f>
        <v>0</v>
      </c>
      <c r="H76" s="209"/>
      <c r="I76" s="209">
        <f t="shared" ref="I76:BT76" ca="1" si="96">I9-I42-I50-I59-I66-I73</f>
        <v>0</v>
      </c>
      <c r="J76" s="209">
        <f t="shared" ca="1" si="96"/>
        <v>0</v>
      </c>
      <c r="K76" s="209">
        <f t="shared" ca="1" si="96"/>
        <v>0</v>
      </c>
      <c r="L76" s="209">
        <f t="shared" ca="1" si="96"/>
        <v>0</v>
      </c>
      <c r="M76" s="209">
        <f t="shared" ca="1" si="96"/>
        <v>0</v>
      </c>
      <c r="N76" s="209">
        <f t="shared" ca="1" si="96"/>
        <v>0</v>
      </c>
      <c r="O76" s="209">
        <f t="shared" ca="1" si="96"/>
        <v>0</v>
      </c>
      <c r="P76" s="209">
        <f t="shared" ca="1" si="96"/>
        <v>0</v>
      </c>
      <c r="Q76" s="209">
        <f t="shared" ca="1" si="96"/>
        <v>0</v>
      </c>
      <c r="R76" s="209">
        <f t="shared" ca="1" si="96"/>
        <v>0</v>
      </c>
      <c r="S76" s="209">
        <f t="shared" ca="1" si="96"/>
        <v>0</v>
      </c>
      <c r="T76" s="209">
        <f t="shared" ca="1" si="96"/>
        <v>0</v>
      </c>
      <c r="U76" s="209">
        <f t="shared" ca="1" si="96"/>
        <v>0</v>
      </c>
      <c r="V76" s="209">
        <f t="shared" ca="1" si="96"/>
        <v>0</v>
      </c>
      <c r="W76" s="209">
        <f t="shared" ca="1" si="96"/>
        <v>0</v>
      </c>
      <c r="X76" s="209">
        <f t="shared" ca="1" si="96"/>
        <v>0</v>
      </c>
      <c r="Y76" s="209">
        <f t="shared" ca="1" si="96"/>
        <v>0</v>
      </c>
      <c r="Z76" s="209">
        <f t="shared" ca="1" si="96"/>
        <v>0</v>
      </c>
      <c r="AA76" s="209">
        <f t="shared" ca="1" si="96"/>
        <v>0</v>
      </c>
      <c r="AB76" s="209">
        <f t="shared" ca="1" si="96"/>
        <v>0</v>
      </c>
      <c r="AC76" s="209">
        <f t="shared" ca="1" si="96"/>
        <v>0</v>
      </c>
      <c r="AD76" s="209">
        <f t="shared" ca="1" si="96"/>
        <v>0</v>
      </c>
      <c r="AE76" s="209">
        <f t="shared" ca="1" si="96"/>
        <v>0</v>
      </c>
      <c r="AF76" s="209">
        <f t="shared" ca="1" si="96"/>
        <v>0</v>
      </c>
      <c r="AG76" s="209">
        <f t="shared" ca="1" si="96"/>
        <v>0</v>
      </c>
      <c r="AH76" s="209">
        <f t="shared" ca="1" si="96"/>
        <v>0</v>
      </c>
      <c r="AI76" s="209">
        <f t="shared" ca="1" si="96"/>
        <v>0</v>
      </c>
      <c r="AJ76" s="209">
        <f t="shared" ca="1" si="96"/>
        <v>0</v>
      </c>
      <c r="AK76" s="209">
        <f t="shared" ca="1" si="96"/>
        <v>0</v>
      </c>
      <c r="AL76" s="209">
        <f t="shared" ca="1" si="96"/>
        <v>0</v>
      </c>
      <c r="AM76" s="209">
        <f t="shared" ca="1" si="96"/>
        <v>0</v>
      </c>
      <c r="AN76" s="209">
        <f t="shared" ca="1" si="96"/>
        <v>0</v>
      </c>
      <c r="AO76" s="209">
        <f t="shared" ca="1" si="96"/>
        <v>0</v>
      </c>
      <c r="AP76" s="209">
        <f t="shared" ca="1" si="96"/>
        <v>0</v>
      </c>
      <c r="AQ76" s="209">
        <f t="shared" ca="1" si="96"/>
        <v>0</v>
      </c>
      <c r="AR76" s="209">
        <f t="shared" ca="1" si="96"/>
        <v>0</v>
      </c>
      <c r="AS76" s="209">
        <f t="shared" ca="1" si="96"/>
        <v>0</v>
      </c>
      <c r="AT76" s="209">
        <f t="shared" ca="1" si="96"/>
        <v>0</v>
      </c>
      <c r="AU76" s="209">
        <f t="shared" ca="1" si="96"/>
        <v>0</v>
      </c>
      <c r="AV76" s="209">
        <f t="shared" ca="1" si="96"/>
        <v>0</v>
      </c>
      <c r="AW76" s="209">
        <f t="shared" ca="1" si="96"/>
        <v>0</v>
      </c>
      <c r="AX76" s="209">
        <f t="shared" ca="1" si="96"/>
        <v>0</v>
      </c>
      <c r="AY76" s="209">
        <f t="shared" ca="1" si="96"/>
        <v>0</v>
      </c>
      <c r="AZ76" s="209">
        <f t="shared" ca="1" si="96"/>
        <v>0</v>
      </c>
      <c r="BA76" s="209">
        <f t="shared" ca="1" si="96"/>
        <v>0</v>
      </c>
      <c r="BB76" s="209">
        <f t="shared" ca="1" si="96"/>
        <v>0</v>
      </c>
      <c r="BC76" s="209">
        <f t="shared" ca="1" si="96"/>
        <v>0</v>
      </c>
      <c r="BD76" s="209">
        <f t="shared" ca="1" si="96"/>
        <v>0</v>
      </c>
      <c r="BE76" s="209">
        <f t="shared" ca="1" si="96"/>
        <v>0</v>
      </c>
      <c r="BF76" s="209">
        <f t="shared" ca="1" si="96"/>
        <v>0</v>
      </c>
      <c r="BG76" s="209">
        <f t="shared" ca="1" si="96"/>
        <v>0</v>
      </c>
      <c r="BH76" s="209">
        <f t="shared" ca="1" si="96"/>
        <v>0</v>
      </c>
      <c r="BI76" s="209">
        <f t="shared" ca="1" si="96"/>
        <v>0</v>
      </c>
      <c r="BJ76" s="209">
        <f t="shared" ca="1" si="96"/>
        <v>0</v>
      </c>
      <c r="BK76" s="209">
        <f t="shared" ca="1" si="96"/>
        <v>0</v>
      </c>
      <c r="BL76" s="209">
        <f t="shared" ca="1" si="96"/>
        <v>0</v>
      </c>
      <c r="BM76" s="209">
        <f t="shared" ca="1" si="96"/>
        <v>0</v>
      </c>
      <c r="BN76" s="209">
        <f t="shared" ca="1" si="96"/>
        <v>0</v>
      </c>
      <c r="BO76" s="209">
        <f t="shared" ca="1" si="96"/>
        <v>0</v>
      </c>
      <c r="BP76" s="209">
        <f t="shared" ca="1" si="96"/>
        <v>0</v>
      </c>
      <c r="BQ76" s="209">
        <f t="shared" ca="1" si="96"/>
        <v>0</v>
      </c>
      <c r="BR76" s="209">
        <f t="shared" ca="1" si="96"/>
        <v>0</v>
      </c>
      <c r="BS76" s="209">
        <f t="shared" ca="1" si="96"/>
        <v>0</v>
      </c>
      <c r="BT76" s="209">
        <f t="shared" ca="1" si="96"/>
        <v>0</v>
      </c>
      <c r="BU76" s="209">
        <f t="shared" ref="BU76:EF76" ca="1" si="97">BU9-BU42-BU50-BU59-BU66-BU73</f>
        <v>0</v>
      </c>
      <c r="BV76" s="209">
        <f t="shared" ca="1" si="97"/>
        <v>0</v>
      </c>
      <c r="BW76" s="209">
        <f t="shared" ca="1" si="97"/>
        <v>0</v>
      </c>
      <c r="BX76" s="209">
        <f t="shared" ca="1" si="97"/>
        <v>0</v>
      </c>
      <c r="BY76" s="209">
        <f t="shared" ca="1" si="97"/>
        <v>0</v>
      </c>
      <c r="BZ76" s="209">
        <f t="shared" ca="1" si="97"/>
        <v>0</v>
      </c>
      <c r="CA76" s="209">
        <f t="shared" ca="1" si="97"/>
        <v>0</v>
      </c>
      <c r="CB76" s="209">
        <f t="shared" ca="1" si="97"/>
        <v>0</v>
      </c>
      <c r="CC76" s="209">
        <f t="shared" ca="1" si="97"/>
        <v>0</v>
      </c>
      <c r="CD76" s="209">
        <f t="shared" ca="1" si="97"/>
        <v>0</v>
      </c>
      <c r="CE76" s="209">
        <f t="shared" ca="1" si="97"/>
        <v>0</v>
      </c>
      <c r="CF76" s="209">
        <f t="shared" ca="1" si="97"/>
        <v>0</v>
      </c>
      <c r="CG76" s="209">
        <f t="shared" ca="1" si="97"/>
        <v>0</v>
      </c>
      <c r="CH76" s="209">
        <f t="shared" ca="1" si="97"/>
        <v>0</v>
      </c>
      <c r="CI76" s="209">
        <f t="shared" ca="1" si="97"/>
        <v>0</v>
      </c>
      <c r="CJ76" s="209">
        <f t="shared" ca="1" si="97"/>
        <v>0</v>
      </c>
      <c r="CK76" s="209">
        <f t="shared" ca="1" si="97"/>
        <v>0</v>
      </c>
      <c r="CL76" s="209">
        <f t="shared" ca="1" si="97"/>
        <v>0</v>
      </c>
      <c r="CM76" s="209">
        <f t="shared" ca="1" si="97"/>
        <v>0</v>
      </c>
      <c r="CN76" s="209">
        <f t="shared" ca="1" si="97"/>
        <v>0</v>
      </c>
      <c r="CO76" s="209">
        <f t="shared" ca="1" si="97"/>
        <v>0</v>
      </c>
      <c r="CP76" s="209">
        <f t="shared" ca="1" si="97"/>
        <v>0</v>
      </c>
      <c r="CQ76" s="209">
        <f t="shared" ca="1" si="97"/>
        <v>0</v>
      </c>
      <c r="CR76" s="209">
        <f t="shared" ca="1" si="97"/>
        <v>0</v>
      </c>
      <c r="CS76" s="209">
        <f t="shared" ca="1" si="97"/>
        <v>0</v>
      </c>
      <c r="CT76" s="209">
        <f t="shared" ca="1" si="97"/>
        <v>0</v>
      </c>
      <c r="CU76" s="209">
        <f t="shared" ca="1" si="97"/>
        <v>0</v>
      </c>
      <c r="CV76" s="209">
        <f t="shared" ca="1" si="97"/>
        <v>0</v>
      </c>
      <c r="CW76" s="209">
        <f t="shared" ca="1" si="97"/>
        <v>0</v>
      </c>
      <c r="CX76" s="209">
        <f t="shared" ca="1" si="97"/>
        <v>0</v>
      </c>
      <c r="CY76" s="209">
        <f t="shared" ca="1" si="97"/>
        <v>0</v>
      </c>
      <c r="CZ76" s="209">
        <f t="shared" ca="1" si="97"/>
        <v>0</v>
      </c>
      <c r="DA76" s="209">
        <f t="shared" ca="1" si="97"/>
        <v>0</v>
      </c>
      <c r="DB76" s="209">
        <f t="shared" ca="1" si="97"/>
        <v>0</v>
      </c>
      <c r="DC76" s="209">
        <f t="shared" ca="1" si="97"/>
        <v>0</v>
      </c>
      <c r="DD76" s="209">
        <f t="shared" ca="1" si="97"/>
        <v>0</v>
      </c>
      <c r="DE76" s="209">
        <f t="shared" ca="1" si="97"/>
        <v>0</v>
      </c>
      <c r="DF76" s="209">
        <f t="shared" ca="1" si="97"/>
        <v>0</v>
      </c>
      <c r="DG76" s="209">
        <f t="shared" ca="1" si="97"/>
        <v>0</v>
      </c>
      <c r="DH76" s="209">
        <f t="shared" ca="1" si="97"/>
        <v>0</v>
      </c>
      <c r="DI76" s="209">
        <f t="shared" ca="1" si="97"/>
        <v>0</v>
      </c>
      <c r="DJ76" s="209">
        <f t="shared" ca="1" si="97"/>
        <v>0</v>
      </c>
      <c r="DK76" s="209">
        <f t="shared" ca="1" si="97"/>
        <v>0</v>
      </c>
      <c r="DL76" s="209">
        <f t="shared" ca="1" si="97"/>
        <v>0</v>
      </c>
      <c r="DM76" s="209">
        <f t="shared" ca="1" si="97"/>
        <v>0</v>
      </c>
      <c r="DN76" s="209">
        <f t="shared" ca="1" si="97"/>
        <v>0</v>
      </c>
      <c r="DO76" s="209">
        <f t="shared" ca="1" si="97"/>
        <v>0</v>
      </c>
      <c r="DP76" s="209">
        <f t="shared" ca="1" si="97"/>
        <v>0</v>
      </c>
      <c r="DQ76" s="209">
        <f t="shared" ca="1" si="97"/>
        <v>0</v>
      </c>
      <c r="DR76" s="209">
        <f t="shared" ca="1" si="97"/>
        <v>0</v>
      </c>
      <c r="DS76" s="209">
        <f t="shared" ca="1" si="97"/>
        <v>0</v>
      </c>
      <c r="DT76" s="209">
        <f t="shared" ca="1" si="97"/>
        <v>0</v>
      </c>
      <c r="DU76" s="209">
        <f t="shared" ca="1" si="97"/>
        <v>0</v>
      </c>
      <c r="DV76" s="209">
        <f t="shared" ca="1" si="97"/>
        <v>0</v>
      </c>
      <c r="DW76" s="209">
        <f t="shared" ca="1" si="97"/>
        <v>0</v>
      </c>
      <c r="DX76" s="209">
        <f t="shared" ca="1" si="97"/>
        <v>0</v>
      </c>
      <c r="DY76" s="209">
        <f t="shared" ca="1" si="97"/>
        <v>0</v>
      </c>
      <c r="DZ76" s="209">
        <f t="shared" ca="1" si="97"/>
        <v>0</v>
      </c>
      <c r="EA76" s="209">
        <f t="shared" ca="1" si="97"/>
        <v>0</v>
      </c>
      <c r="EB76" s="209">
        <f t="shared" ca="1" si="97"/>
        <v>0</v>
      </c>
      <c r="EC76" s="209">
        <f t="shared" ca="1" si="97"/>
        <v>0</v>
      </c>
      <c r="ED76" s="209">
        <f t="shared" ca="1" si="97"/>
        <v>0</v>
      </c>
      <c r="EE76" s="209">
        <f t="shared" ca="1" si="97"/>
        <v>0</v>
      </c>
      <c r="EF76" s="209">
        <f t="shared" ca="1" si="97"/>
        <v>0</v>
      </c>
      <c r="EG76" s="209">
        <f t="shared" ref="EG76:GQ76" ca="1" si="98">EG9-EG42-EG50-EG59-EG66-EG73</f>
        <v>0</v>
      </c>
      <c r="EH76" s="209">
        <f t="shared" ca="1" si="98"/>
        <v>0</v>
      </c>
      <c r="EI76" s="209">
        <f t="shared" ca="1" si="98"/>
        <v>0</v>
      </c>
      <c r="EJ76" s="209">
        <f t="shared" ca="1" si="98"/>
        <v>0</v>
      </c>
      <c r="EK76" s="209">
        <f t="shared" ca="1" si="98"/>
        <v>0</v>
      </c>
      <c r="EL76" s="209">
        <f t="shared" ca="1" si="98"/>
        <v>0</v>
      </c>
      <c r="EM76" s="209">
        <f t="shared" ca="1" si="98"/>
        <v>0</v>
      </c>
      <c r="EN76" s="209">
        <f t="shared" ca="1" si="98"/>
        <v>0</v>
      </c>
      <c r="EO76" s="209">
        <f t="shared" ca="1" si="98"/>
        <v>0</v>
      </c>
      <c r="EP76" s="209">
        <f t="shared" ca="1" si="98"/>
        <v>0</v>
      </c>
      <c r="EQ76" s="209">
        <f t="shared" ca="1" si="98"/>
        <v>0</v>
      </c>
      <c r="ER76" s="209">
        <f t="shared" ca="1" si="98"/>
        <v>0</v>
      </c>
      <c r="ES76" s="209">
        <f t="shared" ca="1" si="98"/>
        <v>0</v>
      </c>
      <c r="ET76" s="209">
        <f t="shared" ca="1" si="98"/>
        <v>0</v>
      </c>
      <c r="EU76" s="209">
        <f t="shared" ca="1" si="98"/>
        <v>0</v>
      </c>
      <c r="EV76" s="209">
        <f t="shared" ca="1" si="98"/>
        <v>0</v>
      </c>
      <c r="EW76" s="209">
        <f t="shared" ca="1" si="98"/>
        <v>0</v>
      </c>
      <c r="EX76" s="209">
        <f t="shared" ca="1" si="98"/>
        <v>0</v>
      </c>
      <c r="EY76" s="209">
        <f t="shared" ca="1" si="98"/>
        <v>0</v>
      </c>
      <c r="EZ76" s="209">
        <f t="shared" ca="1" si="98"/>
        <v>0</v>
      </c>
      <c r="FA76" s="209">
        <f t="shared" ca="1" si="98"/>
        <v>0</v>
      </c>
      <c r="FB76" s="209">
        <f t="shared" ca="1" si="98"/>
        <v>0</v>
      </c>
      <c r="FC76" s="209">
        <f t="shared" ca="1" si="98"/>
        <v>0</v>
      </c>
      <c r="FD76" s="209">
        <f t="shared" ca="1" si="98"/>
        <v>0</v>
      </c>
      <c r="FE76" s="209">
        <f t="shared" ca="1" si="98"/>
        <v>0</v>
      </c>
      <c r="FF76" s="209">
        <f t="shared" ca="1" si="98"/>
        <v>0</v>
      </c>
      <c r="FG76" s="209">
        <f t="shared" ca="1" si="98"/>
        <v>0</v>
      </c>
      <c r="FH76" s="209">
        <f t="shared" ca="1" si="98"/>
        <v>0</v>
      </c>
      <c r="FI76" s="209">
        <f t="shared" ca="1" si="98"/>
        <v>0</v>
      </c>
      <c r="FJ76" s="209">
        <f t="shared" ca="1" si="98"/>
        <v>0</v>
      </c>
      <c r="FK76" s="209">
        <f t="shared" ca="1" si="98"/>
        <v>0</v>
      </c>
      <c r="FL76" s="209">
        <f t="shared" ca="1" si="98"/>
        <v>0</v>
      </c>
      <c r="FM76" s="209">
        <f t="shared" ca="1" si="98"/>
        <v>0</v>
      </c>
      <c r="FN76" s="209">
        <f t="shared" ca="1" si="98"/>
        <v>0</v>
      </c>
      <c r="FO76" s="209">
        <f t="shared" ca="1" si="98"/>
        <v>0</v>
      </c>
      <c r="FP76" s="209">
        <f t="shared" ca="1" si="98"/>
        <v>0</v>
      </c>
      <c r="FQ76" s="209">
        <f t="shared" ca="1" si="98"/>
        <v>0</v>
      </c>
      <c r="FR76" s="209">
        <f t="shared" ca="1" si="98"/>
        <v>0</v>
      </c>
      <c r="FS76" s="209">
        <f t="shared" ca="1" si="98"/>
        <v>0</v>
      </c>
      <c r="FT76" s="209">
        <f t="shared" ca="1" si="98"/>
        <v>0</v>
      </c>
      <c r="FU76" s="209">
        <f t="shared" ca="1" si="98"/>
        <v>0</v>
      </c>
      <c r="FV76" s="209">
        <f t="shared" ca="1" si="98"/>
        <v>0</v>
      </c>
      <c r="FW76" s="209">
        <f t="shared" ca="1" si="98"/>
        <v>0</v>
      </c>
      <c r="FX76" s="209">
        <f t="shared" ca="1" si="98"/>
        <v>0</v>
      </c>
      <c r="FY76" s="209">
        <f t="shared" ca="1" si="98"/>
        <v>0</v>
      </c>
      <c r="FZ76" s="209">
        <f t="shared" ca="1" si="98"/>
        <v>0</v>
      </c>
      <c r="GA76" s="209">
        <f t="shared" ca="1" si="98"/>
        <v>0</v>
      </c>
      <c r="GB76" s="209">
        <f t="shared" ca="1" si="98"/>
        <v>0</v>
      </c>
      <c r="GC76" s="209">
        <f t="shared" ca="1" si="98"/>
        <v>0</v>
      </c>
      <c r="GD76" s="209">
        <f t="shared" ca="1" si="98"/>
        <v>0</v>
      </c>
      <c r="GE76" s="209">
        <f t="shared" ca="1" si="98"/>
        <v>0</v>
      </c>
      <c r="GF76" s="209">
        <f t="shared" ca="1" si="98"/>
        <v>0</v>
      </c>
      <c r="GG76" s="209">
        <f t="shared" ca="1" si="98"/>
        <v>0</v>
      </c>
      <c r="GH76" s="209">
        <f t="shared" ca="1" si="98"/>
        <v>0</v>
      </c>
      <c r="GI76" s="209">
        <f t="shared" ca="1" si="98"/>
        <v>0</v>
      </c>
      <c r="GJ76" s="209">
        <f t="shared" ca="1" si="98"/>
        <v>0</v>
      </c>
      <c r="GK76" s="209">
        <f t="shared" ca="1" si="98"/>
        <v>0</v>
      </c>
      <c r="GL76" s="209">
        <f t="shared" ca="1" si="98"/>
        <v>0</v>
      </c>
      <c r="GM76" s="209">
        <f t="shared" ca="1" si="98"/>
        <v>0</v>
      </c>
      <c r="GN76" s="209">
        <f t="shared" ca="1" si="98"/>
        <v>0</v>
      </c>
      <c r="GO76" s="209">
        <f t="shared" ca="1" si="98"/>
        <v>0</v>
      </c>
      <c r="GP76" s="209">
        <f t="shared" ca="1" si="98"/>
        <v>0</v>
      </c>
      <c r="GQ76" s="209">
        <f t="shared" ca="1" si="98"/>
        <v>0</v>
      </c>
      <c r="GR76" s="209">
        <f ca="1">SUM(I76:GQ76)</f>
        <v>0</v>
      </c>
      <c r="GS76" s="209"/>
    </row>
    <row r="77" spans="1:202" s="133" customFormat="1" x14ac:dyDescent="0.7">
      <c r="A77" s="211"/>
      <c r="B77" s="169"/>
      <c r="C77" s="170"/>
      <c r="D77" s="171"/>
      <c r="E77" s="169"/>
      <c r="F77" s="169"/>
      <c r="G77" s="169"/>
      <c r="H77" s="209"/>
      <c r="I77" s="209"/>
      <c r="J77" s="209"/>
      <c r="K77" s="209"/>
      <c r="L77" s="209"/>
      <c r="M77" s="209"/>
      <c r="N77" s="209"/>
      <c r="O77" s="209"/>
      <c r="P77" s="209"/>
      <c r="Q77" s="209"/>
      <c r="R77" s="209"/>
      <c r="S77" s="209"/>
      <c r="T77" s="209"/>
      <c r="U77" s="209"/>
      <c r="V77" s="209"/>
      <c r="W77" s="209"/>
      <c r="X77" s="209"/>
      <c r="Y77" s="209"/>
      <c r="Z77" s="209"/>
      <c r="AA77" s="209"/>
      <c r="AB77" s="209"/>
      <c r="AC77" s="209"/>
      <c r="AD77" s="209"/>
      <c r="AE77" s="209"/>
      <c r="AF77" s="209"/>
      <c r="AG77" s="209"/>
      <c r="AH77" s="209"/>
      <c r="AI77" s="209"/>
      <c r="AJ77" s="209"/>
      <c r="AK77" s="209"/>
      <c r="AL77" s="209"/>
      <c r="AM77" s="209"/>
      <c r="AN77" s="209"/>
      <c r="AO77" s="209"/>
      <c r="AP77" s="209"/>
      <c r="AQ77" s="209"/>
      <c r="AR77" s="209"/>
      <c r="AS77" s="209"/>
      <c r="AT77" s="209"/>
      <c r="AU77" s="209"/>
      <c r="AV77" s="209"/>
      <c r="AW77" s="209"/>
      <c r="AX77" s="209"/>
      <c r="AY77" s="209"/>
      <c r="AZ77" s="209"/>
      <c r="BA77" s="209"/>
      <c r="BB77" s="209"/>
      <c r="BC77" s="209"/>
      <c r="BD77" s="209"/>
      <c r="BE77" s="209"/>
      <c r="BF77" s="209"/>
      <c r="BG77" s="209"/>
      <c r="BH77" s="209"/>
      <c r="BI77" s="209"/>
      <c r="BJ77" s="209"/>
      <c r="BK77" s="209"/>
      <c r="BL77" s="209"/>
      <c r="BM77" s="209"/>
      <c r="BN77" s="209"/>
      <c r="BO77" s="209"/>
      <c r="BP77" s="209"/>
      <c r="BQ77" s="209"/>
      <c r="BR77" s="209"/>
      <c r="BS77" s="209"/>
      <c r="BT77" s="209"/>
      <c r="BU77" s="209"/>
      <c r="BV77" s="209"/>
      <c r="BW77" s="209"/>
      <c r="BX77" s="209"/>
      <c r="BY77" s="209"/>
      <c r="BZ77" s="209"/>
      <c r="CA77" s="209"/>
      <c r="CB77" s="209"/>
      <c r="CC77" s="209"/>
      <c r="CD77" s="209"/>
      <c r="CE77" s="209"/>
      <c r="CF77" s="209"/>
      <c r="CG77" s="209"/>
      <c r="CH77" s="209"/>
      <c r="CI77" s="209"/>
      <c r="CJ77" s="209"/>
      <c r="CK77" s="209"/>
      <c r="CL77" s="209"/>
      <c r="CM77" s="209"/>
      <c r="CN77" s="209"/>
      <c r="CO77" s="209"/>
      <c r="CP77" s="209"/>
      <c r="CQ77" s="209"/>
      <c r="CR77" s="209"/>
      <c r="CS77" s="209"/>
      <c r="CT77" s="209"/>
      <c r="CU77" s="209"/>
      <c r="CV77" s="209"/>
      <c r="CW77" s="209"/>
      <c r="CX77" s="209"/>
      <c r="CY77" s="209"/>
      <c r="CZ77" s="209"/>
      <c r="DA77" s="209"/>
      <c r="DB77" s="209"/>
      <c r="DC77" s="209"/>
      <c r="DD77" s="209"/>
      <c r="DE77" s="209"/>
      <c r="DF77" s="209"/>
      <c r="DG77" s="209"/>
      <c r="DH77" s="209"/>
      <c r="DI77" s="209"/>
      <c r="DJ77" s="209"/>
      <c r="DK77" s="209"/>
      <c r="DL77" s="209"/>
      <c r="DM77" s="209"/>
      <c r="DN77" s="209"/>
      <c r="DO77" s="209"/>
      <c r="DP77" s="209"/>
      <c r="DQ77" s="209"/>
      <c r="DR77" s="209"/>
      <c r="DS77" s="209"/>
      <c r="DT77" s="209"/>
      <c r="DU77" s="209"/>
      <c r="DV77" s="209"/>
      <c r="DW77" s="209"/>
      <c r="DX77" s="209"/>
      <c r="DY77" s="209"/>
      <c r="DZ77" s="209"/>
      <c r="EA77" s="209"/>
      <c r="EB77" s="209"/>
      <c r="EC77" s="209"/>
      <c r="ED77" s="209"/>
      <c r="EE77" s="209"/>
      <c r="EF77" s="209"/>
      <c r="EG77" s="209"/>
      <c r="EH77" s="209"/>
      <c r="EI77" s="209"/>
      <c r="EJ77" s="209"/>
      <c r="EK77" s="209"/>
      <c r="EL77" s="209"/>
      <c r="EM77" s="209"/>
      <c r="EN77" s="209"/>
      <c r="EO77" s="209"/>
      <c r="EP77" s="209"/>
      <c r="EQ77" s="209"/>
      <c r="ER77" s="209"/>
      <c r="ES77" s="209"/>
      <c r="ET77" s="209"/>
      <c r="EU77" s="209"/>
      <c r="EV77" s="209"/>
      <c r="EW77" s="209"/>
      <c r="EX77" s="209"/>
      <c r="EY77" s="209"/>
      <c r="EZ77" s="209"/>
      <c r="FA77" s="209"/>
      <c r="FB77" s="209"/>
      <c r="FC77" s="209"/>
      <c r="FD77" s="209"/>
      <c r="FE77" s="209"/>
      <c r="FF77" s="209"/>
      <c r="FG77" s="209"/>
      <c r="FH77" s="209"/>
      <c r="FI77" s="209"/>
      <c r="FJ77" s="209"/>
      <c r="FK77" s="209"/>
      <c r="FL77" s="209"/>
      <c r="FM77" s="209"/>
      <c r="FN77" s="209"/>
      <c r="FO77" s="209"/>
      <c r="FP77" s="209"/>
      <c r="FQ77" s="209"/>
      <c r="FR77" s="209"/>
      <c r="FS77" s="209"/>
      <c r="FT77" s="209"/>
      <c r="FU77" s="209"/>
      <c r="FV77" s="209"/>
      <c r="FW77" s="209"/>
      <c r="FX77" s="209"/>
      <c r="FY77" s="209"/>
      <c r="FZ77" s="209"/>
      <c r="GA77" s="209"/>
      <c r="GB77" s="209"/>
      <c r="GC77" s="209"/>
      <c r="GD77" s="209"/>
      <c r="GE77" s="209"/>
      <c r="GF77" s="209"/>
      <c r="GG77" s="209"/>
      <c r="GH77" s="209"/>
      <c r="GI77" s="209"/>
      <c r="GJ77" s="209"/>
      <c r="GK77" s="209"/>
      <c r="GL77" s="209"/>
      <c r="GM77" s="209"/>
      <c r="GN77" s="209"/>
      <c r="GO77" s="209"/>
      <c r="GP77" s="209"/>
      <c r="GQ77" s="209"/>
      <c r="GS77" s="209"/>
    </row>
    <row r="78" spans="1:202" s="133" customFormat="1" ht="15.25" thickBot="1" x14ac:dyDescent="0.85">
      <c r="A78" s="219" t="s">
        <v>282</v>
      </c>
      <c r="B78" s="219"/>
      <c r="C78" s="219"/>
      <c r="D78" s="219"/>
      <c r="E78" s="219"/>
      <c r="F78" s="220"/>
      <c r="G78" s="220"/>
      <c r="H78" s="219"/>
      <c r="I78" s="219"/>
      <c r="J78" s="219"/>
      <c r="K78" s="219"/>
      <c r="L78" s="219"/>
      <c r="M78" s="219"/>
      <c r="N78" s="219"/>
      <c r="O78" s="219"/>
      <c r="P78" s="219"/>
      <c r="Q78" s="219"/>
      <c r="R78" s="219"/>
      <c r="S78" s="219"/>
      <c r="T78" s="219"/>
      <c r="U78" s="219"/>
      <c r="V78" s="219"/>
      <c r="W78" s="219"/>
      <c r="X78" s="219"/>
      <c r="Y78" s="219"/>
      <c r="Z78" s="219"/>
      <c r="AA78" s="219"/>
      <c r="AB78" s="219"/>
      <c r="AC78" s="219"/>
      <c r="AD78" s="219"/>
      <c r="AE78" s="219"/>
      <c r="AF78" s="219"/>
      <c r="AG78" s="219"/>
      <c r="AH78" s="219"/>
      <c r="AI78" s="219"/>
      <c r="AJ78" s="219"/>
      <c r="AK78" s="219"/>
      <c r="AL78" s="219"/>
      <c r="AM78" s="219"/>
      <c r="AN78" s="219"/>
      <c r="AO78" s="219"/>
      <c r="AP78" s="219"/>
      <c r="AQ78" s="219"/>
      <c r="AR78" s="219"/>
      <c r="AS78" s="219"/>
      <c r="AT78" s="219"/>
      <c r="AU78" s="219"/>
      <c r="AV78" s="219"/>
      <c r="AW78" s="219"/>
      <c r="AX78" s="219"/>
      <c r="AY78" s="219"/>
      <c r="AZ78" s="219"/>
      <c r="BA78" s="219"/>
      <c r="BB78" s="219"/>
      <c r="BC78" s="219"/>
      <c r="BD78" s="219"/>
      <c r="BE78" s="219"/>
      <c r="BF78" s="219"/>
      <c r="BG78" s="219"/>
      <c r="BH78" s="219"/>
      <c r="BI78" s="219"/>
      <c r="BJ78" s="219"/>
      <c r="BK78" s="219"/>
      <c r="BL78" s="219"/>
      <c r="BM78" s="219"/>
      <c r="BN78" s="219"/>
      <c r="BO78" s="219"/>
      <c r="BP78" s="219"/>
      <c r="BQ78" s="219"/>
      <c r="BR78" s="219"/>
      <c r="BS78" s="219"/>
      <c r="BT78" s="219"/>
      <c r="BU78" s="219"/>
      <c r="BV78" s="219"/>
      <c r="BW78" s="219"/>
      <c r="BX78" s="219"/>
      <c r="BY78" s="219"/>
      <c r="BZ78" s="219"/>
      <c r="CA78" s="219"/>
      <c r="CB78" s="219"/>
      <c r="CC78" s="219"/>
      <c r="CD78" s="219"/>
      <c r="CE78" s="219"/>
      <c r="CF78" s="219"/>
      <c r="CG78" s="219"/>
      <c r="CH78" s="219"/>
      <c r="CI78" s="219"/>
      <c r="CJ78" s="219"/>
      <c r="CK78" s="219"/>
      <c r="CL78" s="219"/>
      <c r="CM78" s="219"/>
      <c r="CN78" s="219"/>
      <c r="CO78" s="219"/>
      <c r="CP78" s="219"/>
      <c r="CQ78" s="219"/>
      <c r="CR78" s="219"/>
      <c r="CS78" s="219"/>
      <c r="CT78" s="219"/>
      <c r="CU78" s="219"/>
      <c r="CV78" s="219"/>
      <c r="CW78" s="219"/>
      <c r="CX78" s="219"/>
      <c r="CY78" s="219"/>
      <c r="CZ78" s="219"/>
      <c r="DA78" s="219"/>
      <c r="DB78" s="219"/>
      <c r="DC78" s="219"/>
      <c r="DD78" s="219"/>
      <c r="DE78" s="219"/>
      <c r="DF78" s="219"/>
      <c r="DG78" s="219"/>
      <c r="DH78" s="219"/>
      <c r="DI78" s="219"/>
      <c r="DJ78" s="219"/>
      <c r="DK78" s="219"/>
      <c r="DL78" s="219"/>
      <c r="DM78" s="219"/>
      <c r="DN78" s="219"/>
      <c r="DO78" s="219"/>
      <c r="DP78" s="219"/>
      <c r="DQ78" s="219"/>
      <c r="DR78" s="219"/>
      <c r="DS78" s="219"/>
      <c r="DT78" s="219"/>
      <c r="DU78" s="219"/>
      <c r="DV78" s="219"/>
      <c r="DW78" s="219"/>
      <c r="DX78" s="219"/>
      <c r="DY78" s="219"/>
      <c r="DZ78" s="219"/>
      <c r="EA78" s="219"/>
      <c r="EB78" s="219"/>
      <c r="EC78" s="219"/>
      <c r="ED78" s="219"/>
      <c r="EE78" s="219"/>
      <c r="EF78" s="219"/>
      <c r="EG78" s="219"/>
      <c r="EH78" s="219"/>
      <c r="EI78" s="219"/>
      <c r="EJ78" s="219"/>
      <c r="EK78" s="219"/>
      <c r="EL78" s="219"/>
      <c r="EM78" s="219"/>
      <c r="EN78" s="219"/>
      <c r="EO78" s="219"/>
      <c r="EP78" s="219"/>
      <c r="EQ78" s="219"/>
      <c r="ER78" s="219"/>
      <c r="ES78" s="219"/>
      <c r="ET78" s="219"/>
      <c r="EU78" s="219"/>
      <c r="EV78" s="219"/>
      <c r="EW78" s="219"/>
      <c r="EX78" s="219"/>
      <c r="EY78" s="219"/>
      <c r="EZ78" s="219"/>
      <c r="FA78" s="219"/>
      <c r="FB78" s="219"/>
      <c r="FC78" s="219"/>
      <c r="FD78" s="219"/>
      <c r="FE78" s="219"/>
      <c r="FF78" s="219"/>
      <c r="FG78" s="219"/>
      <c r="FH78" s="219"/>
      <c r="FI78" s="219"/>
      <c r="FJ78" s="219"/>
      <c r="FK78" s="219"/>
      <c r="FL78" s="219"/>
      <c r="FM78" s="219"/>
      <c r="FN78" s="219"/>
      <c r="FO78" s="219"/>
      <c r="FP78" s="219"/>
      <c r="FQ78" s="219"/>
      <c r="FR78" s="219"/>
      <c r="FS78" s="219"/>
      <c r="FT78" s="219"/>
      <c r="FU78" s="219"/>
      <c r="FV78" s="219"/>
      <c r="FW78" s="219"/>
      <c r="FX78" s="219"/>
      <c r="FY78" s="219"/>
      <c r="FZ78" s="219"/>
      <c r="GA78" s="219"/>
      <c r="GB78" s="219"/>
      <c r="GC78" s="219"/>
      <c r="GD78" s="219"/>
      <c r="GE78" s="219"/>
      <c r="GF78" s="219"/>
      <c r="GG78" s="219"/>
      <c r="GH78" s="219"/>
      <c r="GI78" s="219"/>
      <c r="GJ78" s="219"/>
      <c r="GK78" s="219"/>
      <c r="GL78" s="219"/>
      <c r="GM78" s="219"/>
      <c r="GN78" s="219"/>
      <c r="GO78" s="219"/>
      <c r="GP78" s="219"/>
      <c r="GQ78" s="219"/>
      <c r="GR78" s="221">
        <f ca="1">+GR72+GR65+GR56+GR47+GR41</f>
        <v>1613526580.0934651</v>
      </c>
      <c r="GS78" s="209"/>
    </row>
    <row r="79" spans="1:202" s="133" customFormat="1" x14ac:dyDescent="0.7">
      <c r="A79" s="124"/>
      <c r="B79" s="124"/>
      <c r="C79" s="124"/>
      <c r="D79" s="124"/>
      <c r="E79" s="124"/>
      <c r="F79" s="162"/>
      <c r="G79" s="162"/>
      <c r="H79" s="124"/>
      <c r="I79" s="124"/>
      <c r="J79" s="124"/>
      <c r="K79" s="124"/>
      <c r="L79" s="124"/>
      <c r="M79" s="124"/>
      <c r="N79" s="124"/>
      <c r="O79" s="124"/>
      <c r="P79" s="124"/>
      <c r="Q79" s="124"/>
      <c r="R79" s="124"/>
      <c r="S79" s="124"/>
      <c r="T79" s="124"/>
      <c r="U79" s="124"/>
      <c r="V79" s="124"/>
      <c r="W79" s="124"/>
      <c r="X79" s="124"/>
      <c r="Y79" s="124"/>
      <c r="Z79" s="124"/>
      <c r="AA79" s="124"/>
      <c r="AB79" s="124"/>
      <c r="AC79" s="124"/>
      <c r="AD79" s="124"/>
      <c r="AE79" s="124"/>
      <c r="AF79" s="124"/>
      <c r="AG79" s="124"/>
      <c r="AH79" s="124"/>
      <c r="AI79" s="124"/>
      <c r="AJ79" s="124"/>
      <c r="AK79" s="124"/>
      <c r="AL79" s="124"/>
      <c r="AM79" s="124"/>
      <c r="AN79" s="124"/>
      <c r="AO79" s="124"/>
      <c r="AP79" s="124"/>
      <c r="AQ79" s="124"/>
      <c r="AR79" s="124"/>
      <c r="AS79" s="124"/>
      <c r="AT79" s="124"/>
      <c r="AU79" s="124"/>
      <c r="AV79" s="124"/>
      <c r="AW79" s="124"/>
      <c r="AX79" s="124"/>
      <c r="AY79" s="124"/>
      <c r="AZ79" s="124"/>
      <c r="BA79" s="124"/>
      <c r="BB79" s="124"/>
      <c r="BC79" s="124"/>
      <c r="BD79" s="124"/>
      <c r="BE79" s="124"/>
      <c r="BF79" s="124"/>
      <c r="BG79" s="124"/>
      <c r="BH79" s="124"/>
      <c r="BI79" s="124"/>
      <c r="BJ79" s="124"/>
      <c r="BK79" s="124"/>
      <c r="BL79" s="124"/>
      <c r="BM79" s="124"/>
      <c r="BN79" s="124"/>
      <c r="BO79" s="124"/>
      <c r="BP79" s="124"/>
      <c r="BQ79" s="124"/>
      <c r="BR79" s="124"/>
      <c r="BS79" s="124"/>
      <c r="BT79" s="124"/>
      <c r="BU79" s="124"/>
      <c r="BV79" s="124"/>
      <c r="BW79" s="124"/>
      <c r="BX79" s="124"/>
      <c r="BY79" s="124"/>
      <c r="BZ79" s="124"/>
      <c r="CA79" s="124"/>
      <c r="CB79" s="124"/>
      <c r="CC79" s="124"/>
      <c r="CD79" s="124"/>
      <c r="CE79" s="124"/>
      <c r="CF79" s="124"/>
      <c r="CG79" s="124"/>
      <c r="CH79" s="124"/>
      <c r="CI79" s="124"/>
      <c r="CJ79" s="124"/>
      <c r="CK79" s="124"/>
      <c r="CL79" s="124"/>
      <c r="CM79" s="124"/>
      <c r="CN79" s="124"/>
      <c r="CO79" s="124"/>
      <c r="CP79" s="124"/>
      <c r="CQ79" s="124"/>
      <c r="CR79" s="124"/>
      <c r="CS79" s="124"/>
      <c r="CT79" s="124"/>
      <c r="CU79" s="124"/>
      <c r="CV79" s="124"/>
      <c r="CW79" s="124"/>
      <c r="CX79" s="124"/>
      <c r="CY79" s="124"/>
      <c r="CZ79" s="124"/>
      <c r="DA79" s="124"/>
      <c r="DB79" s="124"/>
      <c r="DC79" s="124"/>
      <c r="DD79" s="124"/>
      <c r="DE79" s="124"/>
      <c r="DF79" s="124"/>
      <c r="DG79" s="124"/>
      <c r="DH79" s="124"/>
      <c r="DI79" s="124"/>
      <c r="DJ79" s="124"/>
      <c r="DK79" s="124"/>
      <c r="DL79" s="124"/>
      <c r="DM79" s="124"/>
      <c r="DN79" s="124"/>
      <c r="DO79" s="124"/>
      <c r="DP79" s="124"/>
      <c r="DQ79" s="124"/>
      <c r="DR79" s="124"/>
      <c r="DS79" s="124"/>
      <c r="DT79" s="124"/>
      <c r="DU79" s="124"/>
      <c r="DV79" s="124"/>
      <c r="DW79" s="124"/>
      <c r="DX79" s="124"/>
      <c r="DY79" s="124"/>
      <c r="DZ79" s="124"/>
      <c r="EA79" s="124"/>
      <c r="EB79" s="124"/>
      <c r="EC79" s="124"/>
      <c r="ED79" s="124"/>
      <c r="EE79" s="124"/>
      <c r="EF79" s="124"/>
      <c r="EG79" s="124"/>
      <c r="EH79" s="124"/>
      <c r="EI79" s="124"/>
      <c r="EJ79" s="124"/>
      <c r="EK79" s="124"/>
      <c r="EL79" s="124"/>
      <c r="EM79" s="124"/>
      <c r="EN79" s="124"/>
      <c r="EO79" s="124"/>
      <c r="EP79" s="124"/>
      <c r="EQ79" s="124"/>
      <c r="ER79" s="124"/>
      <c r="ES79" s="124"/>
      <c r="ET79" s="124"/>
      <c r="EU79" s="124"/>
      <c r="EV79" s="124"/>
      <c r="EW79" s="124"/>
      <c r="EX79" s="124"/>
      <c r="EY79" s="124"/>
      <c r="EZ79" s="124"/>
      <c r="FA79" s="124"/>
      <c r="FB79" s="124"/>
      <c r="FC79" s="124"/>
      <c r="FD79" s="124"/>
      <c r="FE79" s="124"/>
      <c r="FF79" s="124"/>
      <c r="FG79" s="124"/>
      <c r="FH79" s="124"/>
      <c r="FI79" s="124"/>
      <c r="FJ79" s="124"/>
      <c r="FK79" s="124"/>
      <c r="FL79" s="124"/>
      <c r="FM79" s="124"/>
      <c r="FN79" s="124"/>
      <c r="FO79" s="124"/>
      <c r="FP79" s="124"/>
      <c r="FQ79" s="124"/>
      <c r="FR79" s="124"/>
      <c r="FS79" s="124"/>
      <c r="FT79" s="124"/>
      <c r="FU79" s="124"/>
      <c r="FV79" s="124"/>
      <c r="FW79" s="124"/>
      <c r="FX79" s="124"/>
      <c r="FY79" s="124"/>
      <c r="FZ79" s="124"/>
      <c r="GA79" s="124"/>
      <c r="GB79" s="124"/>
      <c r="GC79" s="124"/>
      <c r="GD79" s="124"/>
      <c r="GE79" s="124"/>
      <c r="GF79" s="124"/>
      <c r="GG79" s="124"/>
      <c r="GH79" s="124"/>
      <c r="GI79" s="124"/>
      <c r="GJ79" s="124"/>
      <c r="GK79" s="124"/>
      <c r="GL79" s="124"/>
      <c r="GM79" s="124"/>
      <c r="GN79" s="124"/>
      <c r="GO79" s="124"/>
      <c r="GP79" s="124"/>
      <c r="GQ79" s="124"/>
      <c r="GR79" s="124"/>
      <c r="GS79" s="209"/>
    </row>
    <row r="80" spans="1:202" s="133" customFormat="1" x14ac:dyDescent="0.7">
      <c r="A80" s="124"/>
      <c r="B80" s="124"/>
      <c r="C80" s="124"/>
      <c r="D80" s="124"/>
      <c r="E80" s="124"/>
      <c r="F80" s="162"/>
      <c r="G80" s="162"/>
      <c r="H80" s="124"/>
      <c r="I80" s="124"/>
      <c r="J80" s="124"/>
      <c r="K80" s="124"/>
      <c r="L80" s="124"/>
      <c r="M80" s="124"/>
      <c r="N80" s="124"/>
      <c r="O80" s="124"/>
      <c r="P80" s="124"/>
      <c r="Q80" s="124"/>
      <c r="R80" s="124"/>
      <c r="S80" s="124"/>
      <c r="T80" s="124"/>
      <c r="U80" s="124"/>
      <c r="V80" s="124"/>
      <c r="W80" s="124"/>
      <c r="X80" s="124"/>
      <c r="Y80" s="124"/>
      <c r="Z80" s="124"/>
      <c r="AA80" s="124"/>
      <c r="AB80" s="124"/>
      <c r="AC80" s="124"/>
      <c r="AD80" s="124"/>
      <c r="AE80" s="124"/>
      <c r="AF80" s="124"/>
      <c r="AG80" s="124"/>
      <c r="AH80" s="124"/>
      <c r="AI80" s="124"/>
      <c r="AJ80" s="124"/>
      <c r="AK80" s="124"/>
      <c r="AL80" s="124"/>
      <c r="AM80" s="124"/>
      <c r="AN80" s="124"/>
      <c r="AO80" s="124"/>
      <c r="AP80" s="124"/>
      <c r="AQ80" s="124"/>
      <c r="AR80" s="124"/>
      <c r="AS80" s="124"/>
      <c r="AT80" s="124"/>
      <c r="AU80" s="124"/>
      <c r="AV80" s="124"/>
      <c r="AW80" s="124"/>
      <c r="AX80" s="124"/>
      <c r="AY80" s="124"/>
      <c r="AZ80" s="124"/>
      <c r="BA80" s="124"/>
      <c r="BB80" s="124"/>
      <c r="BC80" s="124"/>
      <c r="BD80" s="124"/>
      <c r="BE80" s="124"/>
      <c r="BF80" s="124"/>
      <c r="BG80" s="124"/>
      <c r="BH80" s="124"/>
      <c r="BI80" s="124"/>
      <c r="BJ80" s="124"/>
      <c r="BK80" s="124"/>
      <c r="BL80" s="124"/>
      <c r="BM80" s="124"/>
      <c r="BN80" s="124"/>
      <c r="BO80" s="124"/>
      <c r="BP80" s="124"/>
      <c r="BQ80" s="124"/>
      <c r="BR80" s="124"/>
      <c r="BS80" s="124"/>
      <c r="BT80" s="124"/>
      <c r="BU80" s="124"/>
      <c r="BV80" s="124"/>
      <c r="BW80" s="124"/>
      <c r="BX80" s="124"/>
      <c r="BY80" s="124"/>
      <c r="BZ80" s="124"/>
      <c r="CA80" s="124"/>
      <c r="CB80" s="124"/>
      <c r="CC80" s="124"/>
      <c r="CD80" s="124"/>
      <c r="CE80" s="124"/>
      <c r="CF80" s="124"/>
      <c r="CG80" s="124"/>
      <c r="CH80" s="124"/>
      <c r="CI80" s="124"/>
      <c r="CJ80" s="124"/>
      <c r="CK80" s="124"/>
      <c r="CL80" s="124"/>
      <c r="CM80" s="124"/>
      <c r="CN80" s="124"/>
      <c r="CO80" s="124"/>
      <c r="CP80" s="124"/>
      <c r="CQ80" s="124"/>
      <c r="CR80" s="124"/>
      <c r="CS80" s="124"/>
      <c r="CT80" s="124"/>
      <c r="CU80" s="124"/>
      <c r="CV80" s="124"/>
      <c r="CW80" s="124"/>
      <c r="CX80" s="124"/>
      <c r="CY80" s="124"/>
      <c r="CZ80" s="124"/>
      <c r="DA80" s="124"/>
      <c r="DB80" s="124"/>
      <c r="DC80" s="124"/>
      <c r="DD80" s="124"/>
      <c r="DE80" s="124"/>
      <c r="DF80" s="124"/>
      <c r="DG80" s="124"/>
      <c r="DH80" s="124"/>
      <c r="DI80" s="124"/>
      <c r="DJ80" s="124"/>
      <c r="DK80" s="124"/>
      <c r="DL80" s="124"/>
      <c r="DM80" s="124"/>
      <c r="DN80" s="124"/>
      <c r="DO80" s="124"/>
      <c r="DP80" s="124"/>
      <c r="DQ80" s="124"/>
      <c r="DR80" s="124"/>
      <c r="DS80" s="124"/>
      <c r="DT80" s="124"/>
      <c r="DU80" s="124"/>
      <c r="DV80" s="124"/>
      <c r="DW80" s="124"/>
      <c r="DX80" s="124"/>
      <c r="DY80" s="124"/>
      <c r="DZ80" s="124"/>
      <c r="EA80" s="124"/>
      <c r="EB80" s="124"/>
      <c r="EC80" s="124"/>
      <c r="ED80" s="124"/>
      <c r="EE80" s="124"/>
      <c r="EF80" s="124"/>
      <c r="EG80" s="124"/>
      <c r="EH80" s="124"/>
      <c r="EI80" s="124"/>
      <c r="EJ80" s="124"/>
      <c r="EK80" s="124"/>
      <c r="EL80" s="124"/>
      <c r="EM80" s="124"/>
      <c r="EN80" s="124"/>
      <c r="EO80" s="124"/>
      <c r="EP80" s="124"/>
      <c r="EQ80" s="124"/>
      <c r="ER80" s="124"/>
      <c r="ES80" s="124"/>
      <c r="ET80" s="124"/>
      <c r="EU80" s="124"/>
      <c r="EV80" s="124"/>
      <c r="EW80" s="124"/>
      <c r="EX80" s="124"/>
      <c r="EY80" s="124"/>
      <c r="EZ80" s="124"/>
      <c r="FA80" s="124"/>
      <c r="FB80" s="124"/>
      <c r="FC80" s="124"/>
      <c r="FD80" s="124"/>
      <c r="FE80" s="124"/>
      <c r="FF80" s="124"/>
      <c r="FG80" s="124"/>
      <c r="FH80" s="124"/>
      <c r="FI80" s="124"/>
      <c r="FJ80" s="124"/>
      <c r="FK80" s="124"/>
      <c r="FL80" s="124"/>
      <c r="FM80" s="124"/>
      <c r="FN80" s="124"/>
      <c r="FO80" s="124"/>
      <c r="FP80" s="124"/>
      <c r="FQ80" s="124"/>
      <c r="FR80" s="124"/>
      <c r="FS80" s="124"/>
      <c r="FT80" s="124"/>
      <c r="FU80" s="124"/>
      <c r="FV80" s="124"/>
      <c r="FW80" s="124"/>
      <c r="FX80" s="124"/>
      <c r="FY80" s="124"/>
      <c r="FZ80" s="124"/>
      <c r="GA80" s="124"/>
      <c r="GB80" s="124"/>
      <c r="GC80" s="124"/>
      <c r="GD80" s="124"/>
      <c r="GE80" s="124"/>
      <c r="GF80" s="124"/>
      <c r="GG80" s="124"/>
      <c r="GH80" s="124"/>
      <c r="GI80" s="124"/>
      <c r="GJ80" s="124"/>
      <c r="GK80" s="124"/>
      <c r="GL80" s="124"/>
      <c r="GM80" s="124"/>
      <c r="GN80" s="124"/>
      <c r="GO80" s="124"/>
      <c r="GP80" s="124"/>
      <c r="GQ80" s="124"/>
      <c r="GR80" s="124"/>
      <c r="GS80" s="209"/>
    </row>
    <row r="81" spans="1:201" s="133" customFormat="1" ht="15.5" x14ac:dyDescent="0.7">
      <c r="A81" s="222" t="s">
        <v>283</v>
      </c>
      <c r="B81" s="124"/>
      <c r="C81" s="124"/>
      <c r="D81" s="124"/>
      <c r="E81" s="124"/>
      <c r="F81" s="162"/>
      <c r="G81" s="162"/>
      <c r="H81" s="124"/>
      <c r="I81" s="150">
        <f ca="1">I74+I67+I60+I51+I43</f>
        <v>0</v>
      </c>
      <c r="J81" s="150">
        <f t="shared" ref="J81:BU82" ca="1" si="99">J74+J67+J60+J51+J43</f>
        <v>0</v>
      </c>
      <c r="K81" s="150">
        <f t="shared" ca="1" si="99"/>
        <v>0</v>
      </c>
      <c r="L81" s="150">
        <f t="shared" ca="1" si="99"/>
        <v>0</v>
      </c>
      <c r="M81" s="150">
        <f t="shared" ca="1" si="99"/>
        <v>0</v>
      </c>
      <c r="N81" s="150">
        <f t="shared" ca="1" si="99"/>
        <v>0</v>
      </c>
      <c r="O81" s="150">
        <f t="shared" ca="1" si="99"/>
        <v>0</v>
      </c>
      <c r="P81" s="150">
        <f t="shared" ca="1" si="99"/>
        <v>2503659.018536143</v>
      </c>
      <c r="Q81" s="150">
        <f t="shared" ca="1" si="99"/>
        <v>0</v>
      </c>
      <c r="R81" s="150">
        <f t="shared" ca="1" si="99"/>
        <v>0</v>
      </c>
      <c r="S81" s="150">
        <f t="shared" ca="1" si="99"/>
        <v>6840108.8226193087</v>
      </c>
      <c r="T81" s="150">
        <f t="shared" ca="1" si="99"/>
        <v>0</v>
      </c>
      <c r="U81" s="150">
        <f t="shared" ca="1" si="99"/>
        <v>0</v>
      </c>
      <c r="V81" s="150">
        <f t="shared" ca="1" si="99"/>
        <v>9437846.3032676484</v>
      </c>
      <c r="W81" s="150">
        <f t="shared" ca="1" si="99"/>
        <v>0</v>
      </c>
      <c r="X81" s="150">
        <f t="shared" ca="1" si="99"/>
        <v>0</v>
      </c>
      <c r="Y81" s="150">
        <f t="shared" ca="1" si="99"/>
        <v>11691773.617201325</v>
      </c>
      <c r="Z81" s="150">
        <f t="shared" ca="1" si="99"/>
        <v>0</v>
      </c>
      <c r="AA81" s="150">
        <f t="shared" ca="1" si="99"/>
        <v>0</v>
      </c>
      <c r="AB81" s="150">
        <f t="shared" ca="1" si="99"/>
        <v>12362670.730824038</v>
      </c>
      <c r="AC81" s="150">
        <f t="shared" ca="1" si="99"/>
        <v>0</v>
      </c>
      <c r="AD81" s="150">
        <f t="shared" ca="1" si="99"/>
        <v>0</v>
      </c>
      <c r="AE81" s="150">
        <f t="shared" ca="1" si="99"/>
        <v>14700542.86289157</v>
      </c>
      <c r="AF81" s="150">
        <f t="shared" ca="1" si="99"/>
        <v>0</v>
      </c>
      <c r="AG81" s="150">
        <f t="shared" ca="1" si="99"/>
        <v>0</v>
      </c>
      <c r="AH81" s="150">
        <f t="shared" ca="1" si="99"/>
        <v>17474171.587062337</v>
      </c>
      <c r="AI81" s="150">
        <f t="shared" ca="1" si="99"/>
        <v>0</v>
      </c>
      <c r="AJ81" s="150">
        <f t="shared" ca="1" si="99"/>
        <v>0</v>
      </c>
      <c r="AK81" s="150">
        <f t="shared" ca="1" si="99"/>
        <v>19868419.817985274</v>
      </c>
      <c r="AL81" s="150">
        <f t="shared" ca="1" si="99"/>
        <v>0</v>
      </c>
      <c r="AM81" s="150">
        <f t="shared" ca="1" si="99"/>
        <v>0</v>
      </c>
      <c r="AN81" s="150">
        <f t="shared" ca="1" si="99"/>
        <v>21881977.69428904</v>
      </c>
      <c r="AO81" s="150">
        <f t="shared" ca="1" si="99"/>
        <v>0</v>
      </c>
      <c r="AP81" s="150">
        <f t="shared" ca="1" si="99"/>
        <v>0</v>
      </c>
      <c r="AQ81" s="150">
        <f t="shared" ca="1" si="99"/>
        <v>21450710.554289043</v>
      </c>
      <c r="AR81" s="150">
        <f t="shared" ca="1" si="99"/>
        <v>0</v>
      </c>
      <c r="AS81" s="150">
        <f t="shared" ca="1" si="99"/>
        <v>0</v>
      </c>
      <c r="AT81" s="150">
        <f t="shared" ca="1" si="99"/>
        <v>22014064.423046514</v>
      </c>
      <c r="AU81" s="150">
        <f t="shared" ca="1" si="99"/>
        <v>0</v>
      </c>
      <c r="AV81" s="150">
        <f t="shared" ca="1" si="99"/>
        <v>0</v>
      </c>
      <c r="AW81" s="150">
        <f t="shared" ca="1" si="99"/>
        <v>22126103.35233584</v>
      </c>
      <c r="AX81" s="150">
        <f t="shared" ca="1" si="99"/>
        <v>0</v>
      </c>
      <c r="AY81" s="150">
        <f t="shared" ca="1" si="99"/>
        <v>0</v>
      </c>
      <c r="AZ81" s="150">
        <f t="shared" ca="1" si="99"/>
        <v>21387943.381980497</v>
      </c>
      <c r="BA81" s="150">
        <f t="shared" ca="1" si="99"/>
        <v>0</v>
      </c>
      <c r="BB81" s="150">
        <f t="shared" ca="1" si="99"/>
        <v>0</v>
      </c>
      <c r="BC81" s="150">
        <f t="shared" ca="1" si="99"/>
        <v>19846469.778479744</v>
      </c>
      <c r="BD81" s="150">
        <f t="shared" ca="1" si="99"/>
        <v>0</v>
      </c>
      <c r="BE81" s="150">
        <f t="shared" ca="1" si="99"/>
        <v>0</v>
      </c>
      <c r="BF81" s="150">
        <f t="shared" ca="1" si="99"/>
        <v>20223018.845640469</v>
      </c>
      <c r="BG81" s="150">
        <f t="shared" ca="1" si="99"/>
        <v>0</v>
      </c>
      <c r="BH81" s="150">
        <f t="shared" ca="1" si="99"/>
        <v>0</v>
      </c>
      <c r="BI81" s="150">
        <f t="shared" ca="1" si="99"/>
        <v>20590904.700846698</v>
      </c>
      <c r="BJ81" s="150">
        <f t="shared" ca="1" si="99"/>
        <v>0</v>
      </c>
      <c r="BK81" s="150">
        <f t="shared" ca="1" si="99"/>
        <v>0</v>
      </c>
      <c r="BL81" s="150">
        <f t="shared" ca="1" si="99"/>
        <v>20503408.210797049</v>
      </c>
      <c r="BM81" s="150">
        <f t="shared" ca="1" si="99"/>
        <v>0</v>
      </c>
      <c r="BN81" s="150">
        <f t="shared" ca="1" si="99"/>
        <v>0</v>
      </c>
      <c r="BO81" s="150">
        <f t="shared" ca="1" si="99"/>
        <v>20747857.387241945</v>
      </c>
      <c r="BP81" s="150">
        <f t="shared" ca="1" si="99"/>
        <v>0</v>
      </c>
      <c r="BQ81" s="150">
        <f t="shared" ca="1" si="99"/>
        <v>0</v>
      </c>
      <c r="BR81" s="150">
        <f t="shared" ca="1" si="99"/>
        <v>21230277.443659049</v>
      </c>
      <c r="BS81" s="150">
        <f t="shared" ca="1" si="99"/>
        <v>0</v>
      </c>
      <c r="BT81" s="150">
        <f t="shared" ca="1" si="99"/>
        <v>0</v>
      </c>
      <c r="BU81" s="150">
        <f t="shared" ca="1" si="99"/>
        <v>22049538.315158159</v>
      </c>
      <c r="BV81" s="150">
        <f t="shared" ref="BV81:EG82" ca="1" si="100">BV74+BV67+BV60+BV51+BV43</f>
        <v>0</v>
      </c>
      <c r="BW81" s="150">
        <f t="shared" ca="1" si="100"/>
        <v>0</v>
      </c>
      <c r="BX81" s="150">
        <f ca="1">BX74+BX67+BX60+BX51+BX43</f>
        <v>21364754.165453721</v>
      </c>
      <c r="BY81" s="150">
        <f t="shared" ca="1" si="100"/>
        <v>0</v>
      </c>
      <c r="BZ81" s="150">
        <f t="shared" ca="1" si="100"/>
        <v>0</v>
      </c>
      <c r="CA81" s="150">
        <f t="shared" ca="1" si="100"/>
        <v>21053167.737700023</v>
      </c>
      <c r="CB81" s="150">
        <f t="shared" ca="1" si="100"/>
        <v>0</v>
      </c>
      <c r="CC81" s="150">
        <f t="shared" ca="1" si="100"/>
        <v>0</v>
      </c>
      <c r="CD81" s="150">
        <f t="shared" ca="1" si="100"/>
        <v>20995489.774357654</v>
      </c>
      <c r="CE81" s="150">
        <f t="shared" ca="1" si="100"/>
        <v>0</v>
      </c>
      <c r="CF81" s="150">
        <f t="shared" ca="1" si="100"/>
        <v>0</v>
      </c>
      <c r="CG81" s="150">
        <f t="shared" ca="1" si="100"/>
        <v>21861635.123234216</v>
      </c>
      <c r="CH81" s="150">
        <f t="shared" ca="1" si="100"/>
        <v>0</v>
      </c>
      <c r="CI81" s="150">
        <f t="shared" ca="1" si="100"/>
        <v>0</v>
      </c>
      <c r="CJ81" s="150">
        <f t="shared" ca="1" si="100"/>
        <v>20955014.527605049</v>
      </c>
      <c r="CK81" s="150">
        <f t="shared" ca="1" si="100"/>
        <v>0</v>
      </c>
      <c r="CL81" s="150">
        <f t="shared" ca="1" si="100"/>
        <v>0</v>
      </c>
      <c r="CM81" s="150">
        <f t="shared" ca="1" si="100"/>
        <v>20089707.162800774</v>
      </c>
      <c r="CN81" s="150">
        <f t="shared" ca="1" si="100"/>
        <v>0</v>
      </c>
      <c r="CO81" s="150">
        <f t="shared" ca="1" si="100"/>
        <v>0</v>
      </c>
      <c r="CP81" s="150">
        <f t="shared" ca="1" si="100"/>
        <v>20296140.904303312</v>
      </c>
      <c r="CQ81" s="150">
        <f t="shared" ca="1" si="100"/>
        <v>0</v>
      </c>
      <c r="CR81" s="150">
        <f t="shared" ca="1" si="100"/>
        <v>0</v>
      </c>
      <c r="CS81" s="150">
        <f t="shared" ca="1" si="100"/>
        <v>20101252.609646037</v>
      </c>
      <c r="CT81" s="150">
        <f t="shared" ca="1" si="100"/>
        <v>0</v>
      </c>
      <c r="CU81" s="150">
        <f t="shared" ca="1" si="100"/>
        <v>0</v>
      </c>
      <c r="CV81" s="150">
        <f t="shared" ca="1" si="100"/>
        <v>20635717.616641343</v>
      </c>
      <c r="CW81" s="150">
        <f t="shared" ca="1" si="100"/>
        <v>0</v>
      </c>
      <c r="CX81" s="150">
        <f t="shared" ca="1" si="100"/>
        <v>0</v>
      </c>
      <c r="CY81" s="150">
        <f t="shared" ca="1" si="100"/>
        <v>18947281.723927677</v>
      </c>
      <c r="CZ81" s="150">
        <f t="shared" ca="1" si="100"/>
        <v>0</v>
      </c>
      <c r="DA81" s="150">
        <f t="shared" ca="1" si="100"/>
        <v>0</v>
      </c>
      <c r="DB81" s="150">
        <f t="shared" ca="1" si="100"/>
        <v>19603663.29809257</v>
      </c>
      <c r="DC81" s="150">
        <f t="shared" ca="1" si="100"/>
        <v>0</v>
      </c>
      <c r="DD81" s="150">
        <f t="shared" ca="1" si="100"/>
        <v>0</v>
      </c>
      <c r="DE81" s="150">
        <f t="shared" ca="1" si="100"/>
        <v>20272076.72219862</v>
      </c>
      <c r="DF81" s="150">
        <f t="shared" ca="1" si="100"/>
        <v>0</v>
      </c>
      <c r="DG81" s="150">
        <f t="shared" ca="1" si="100"/>
        <v>0</v>
      </c>
      <c r="DH81" s="150">
        <f t="shared" ca="1" si="100"/>
        <v>22273276.825063925</v>
      </c>
      <c r="DI81" s="150">
        <f t="shared" ca="1" si="100"/>
        <v>0</v>
      </c>
      <c r="DJ81" s="150">
        <f t="shared" ca="1" si="100"/>
        <v>0</v>
      </c>
      <c r="DK81" s="150">
        <f t="shared" ca="1" si="100"/>
        <v>19749899.528948508</v>
      </c>
      <c r="DL81" s="150">
        <f t="shared" ca="1" si="100"/>
        <v>0</v>
      </c>
      <c r="DM81" s="150">
        <f t="shared" ca="1" si="100"/>
        <v>0</v>
      </c>
      <c r="DN81" s="150">
        <f t="shared" ca="1" si="100"/>
        <v>19657641.660848346</v>
      </c>
      <c r="DO81" s="150">
        <f t="shared" ca="1" si="100"/>
        <v>0</v>
      </c>
      <c r="DP81" s="150">
        <f t="shared" ca="1" si="100"/>
        <v>0</v>
      </c>
      <c r="DQ81" s="150">
        <f t="shared" ca="1" si="100"/>
        <v>956738393.86449134</v>
      </c>
      <c r="DR81" s="150">
        <f t="shared" ca="1" si="100"/>
        <v>0</v>
      </c>
      <c r="DS81" s="150">
        <f t="shared" ca="1" si="100"/>
        <v>0</v>
      </c>
      <c r="DT81" s="150">
        <f t="shared" ca="1" si="100"/>
        <v>0</v>
      </c>
      <c r="DU81" s="150">
        <f t="shared" ca="1" si="100"/>
        <v>0</v>
      </c>
      <c r="DV81" s="150">
        <f t="shared" ca="1" si="100"/>
        <v>0</v>
      </c>
      <c r="DW81" s="150">
        <f t="shared" ca="1" si="100"/>
        <v>0</v>
      </c>
      <c r="DX81" s="150">
        <f t="shared" ca="1" si="100"/>
        <v>0</v>
      </c>
      <c r="DY81" s="150">
        <f t="shared" ca="1" si="100"/>
        <v>0</v>
      </c>
      <c r="DZ81" s="150">
        <f t="shared" ca="1" si="100"/>
        <v>0</v>
      </c>
      <c r="EA81" s="150">
        <f t="shared" ca="1" si="100"/>
        <v>0</v>
      </c>
      <c r="EB81" s="150">
        <f t="shared" ca="1" si="100"/>
        <v>0</v>
      </c>
      <c r="EC81" s="150">
        <f t="shared" ca="1" si="100"/>
        <v>0</v>
      </c>
      <c r="ED81" s="150">
        <f t="shared" ca="1" si="100"/>
        <v>0</v>
      </c>
      <c r="EE81" s="150">
        <f t="shared" ca="1" si="100"/>
        <v>0</v>
      </c>
      <c r="EF81" s="150">
        <f t="shared" ca="1" si="100"/>
        <v>0</v>
      </c>
      <c r="EG81" s="150">
        <f t="shared" ca="1" si="100"/>
        <v>0</v>
      </c>
      <c r="EH81" s="150">
        <f t="shared" ref="EH81:GQ82" ca="1" si="101">EH74+EH67+EH60+EH51+EH43</f>
        <v>0</v>
      </c>
      <c r="EI81" s="150">
        <f t="shared" ca="1" si="101"/>
        <v>0</v>
      </c>
      <c r="EJ81" s="150">
        <f t="shared" ca="1" si="101"/>
        <v>0</v>
      </c>
      <c r="EK81" s="150">
        <f t="shared" ca="1" si="101"/>
        <v>0</v>
      </c>
      <c r="EL81" s="150">
        <f t="shared" ca="1" si="101"/>
        <v>0</v>
      </c>
      <c r="EM81" s="150">
        <f t="shared" ca="1" si="101"/>
        <v>0</v>
      </c>
      <c r="EN81" s="150">
        <f t="shared" ca="1" si="101"/>
        <v>0</v>
      </c>
      <c r="EO81" s="150">
        <f t="shared" ca="1" si="101"/>
        <v>0</v>
      </c>
      <c r="EP81" s="150">
        <f t="shared" ca="1" si="101"/>
        <v>0</v>
      </c>
      <c r="EQ81" s="150">
        <f t="shared" ca="1" si="101"/>
        <v>0</v>
      </c>
      <c r="ER81" s="150">
        <f t="shared" ca="1" si="101"/>
        <v>0</v>
      </c>
      <c r="ES81" s="150">
        <f t="shared" ca="1" si="101"/>
        <v>0</v>
      </c>
      <c r="ET81" s="150">
        <f t="shared" ca="1" si="101"/>
        <v>0</v>
      </c>
      <c r="EU81" s="150">
        <f t="shared" ca="1" si="101"/>
        <v>0</v>
      </c>
      <c r="EV81" s="150">
        <f t="shared" ca="1" si="101"/>
        <v>0</v>
      </c>
      <c r="EW81" s="150">
        <f t="shared" ca="1" si="101"/>
        <v>0</v>
      </c>
      <c r="EX81" s="150">
        <f t="shared" ca="1" si="101"/>
        <v>0</v>
      </c>
      <c r="EY81" s="150">
        <f t="shared" ca="1" si="101"/>
        <v>0</v>
      </c>
      <c r="EZ81" s="150">
        <f t="shared" ca="1" si="101"/>
        <v>0</v>
      </c>
      <c r="FA81" s="150">
        <f t="shared" ca="1" si="101"/>
        <v>0</v>
      </c>
      <c r="FB81" s="150">
        <f t="shared" ca="1" si="101"/>
        <v>0</v>
      </c>
      <c r="FC81" s="150">
        <f t="shared" ca="1" si="101"/>
        <v>0</v>
      </c>
      <c r="FD81" s="150">
        <f t="shared" ca="1" si="101"/>
        <v>0</v>
      </c>
      <c r="FE81" s="150">
        <f t="shared" ca="1" si="101"/>
        <v>0</v>
      </c>
      <c r="FF81" s="150">
        <f t="shared" ca="1" si="101"/>
        <v>0</v>
      </c>
      <c r="FG81" s="150">
        <f t="shared" ca="1" si="101"/>
        <v>0</v>
      </c>
      <c r="FH81" s="150">
        <f t="shared" ca="1" si="101"/>
        <v>0</v>
      </c>
      <c r="FI81" s="150">
        <f t="shared" ca="1" si="101"/>
        <v>0</v>
      </c>
      <c r="FJ81" s="150">
        <f t="shared" ca="1" si="101"/>
        <v>0</v>
      </c>
      <c r="FK81" s="150">
        <f t="shared" ca="1" si="101"/>
        <v>0</v>
      </c>
      <c r="FL81" s="150">
        <f t="shared" ca="1" si="101"/>
        <v>0</v>
      </c>
      <c r="FM81" s="150">
        <f t="shared" ca="1" si="101"/>
        <v>0</v>
      </c>
      <c r="FN81" s="150">
        <f t="shared" ca="1" si="101"/>
        <v>0</v>
      </c>
      <c r="FO81" s="150">
        <f t="shared" ca="1" si="101"/>
        <v>0</v>
      </c>
      <c r="FP81" s="150">
        <f t="shared" ca="1" si="101"/>
        <v>0</v>
      </c>
      <c r="FQ81" s="150">
        <f t="shared" ca="1" si="101"/>
        <v>0</v>
      </c>
      <c r="FR81" s="150">
        <f t="shared" ca="1" si="101"/>
        <v>0</v>
      </c>
      <c r="FS81" s="150">
        <f t="shared" ca="1" si="101"/>
        <v>0</v>
      </c>
      <c r="FT81" s="150">
        <f t="shared" ca="1" si="101"/>
        <v>0</v>
      </c>
      <c r="FU81" s="150">
        <f t="shared" ca="1" si="101"/>
        <v>0</v>
      </c>
      <c r="FV81" s="150">
        <f t="shared" ca="1" si="101"/>
        <v>0</v>
      </c>
      <c r="FW81" s="150">
        <f t="shared" ca="1" si="101"/>
        <v>0</v>
      </c>
      <c r="FX81" s="150">
        <f t="shared" ca="1" si="101"/>
        <v>0</v>
      </c>
      <c r="FY81" s="150">
        <f t="shared" ca="1" si="101"/>
        <v>0</v>
      </c>
      <c r="FZ81" s="150">
        <f t="shared" ca="1" si="101"/>
        <v>0</v>
      </c>
      <c r="GA81" s="150">
        <f t="shared" ca="1" si="101"/>
        <v>0</v>
      </c>
      <c r="GB81" s="150">
        <f t="shared" ca="1" si="101"/>
        <v>0</v>
      </c>
      <c r="GC81" s="150">
        <f t="shared" ca="1" si="101"/>
        <v>0</v>
      </c>
      <c r="GD81" s="150">
        <f t="shared" ca="1" si="101"/>
        <v>0</v>
      </c>
      <c r="GE81" s="150">
        <f t="shared" ca="1" si="101"/>
        <v>0</v>
      </c>
      <c r="GF81" s="150">
        <f t="shared" ca="1" si="101"/>
        <v>0</v>
      </c>
      <c r="GG81" s="150">
        <f t="shared" ca="1" si="101"/>
        <v>0</v>
      </c>
      <c r="GH81" s="150">
        <f t="shared" ca="1" si="101"/>
        <v>0</v>
      </c>
      <c r="GI81" s="150">
        <f t="shared" ca="1" si="101"/>
        <v>0</v>
      </c>
      <c r="GJ81" s="150">
        <f t="shared" ca="1" si="101"/>
        <v>0</v>
      </c>
      <c r="GK81" s="150">
        <f t="shared" ca="1" si="101"/>
        <v>0</v>
      </c>
      <c r="GL81" s="150">
        <f t="shared" ca="1" si="101"/>
        <v>0</v>
      </c>
      <c r="GM81" s="150">
        <f t="shared" ca="1" si="101"/>
        <v>0</v>
      </c>
      <c r="GN81" s="150">
        <f t="shared" ca="1" si="101"/>
        <v>0</v>
      </c>
      <c r="GO81" s="150">
        <f t="shared" ca="1" si="101"/>
        <v>0</v>
      </c>
      <c r="GP81" s="150">
        <f t="shared" ca="1" si="101"/>
        <v>0</v>
      </c>
      <c r="GQ81" s="150">
        <f t="shared" ca="1" si="101"/>
        <v>0</v>
      </c>
      <c r="GR81" s="150">
        <f ca="1">SUM(I81:GQ81)</f>
        <v>1613526580.0934651</v>
      </c>
      <c r="GS81" s="209"/>
    </row>
    <row r="82" spans="1:201" s="133" customFormat="1" ht="15.5" x14ac:dyDescent="0.7">
      <c r="A82" s="222" t="s">
        <v>284</v>
      </c>
      <c r="B82" s="124"/>
      <c r="C82" s="124"/>
      <c r="D82" s="124"/>
      <c r="E82" s="124"/>
      <c r="F82" s="162"/>
      <c r="G82" s="162"/>
      <c r="H82" s="124"/>
      <c r="I82" s="223">
        <f t="shared" ref="I82:BT82" ca="1" si="102">I75+I68+I61+I52+I44</f>
        <v>0</v>
      </c>
      <c r="J82" s="223">
        <f t="shared" ca="1" si="102"/>
        <v>0</v>
      </c>
      <c r="K82" s="223">
        <f t="shared" ca="1" si="102"/>
        <v>0</v>
      </c>
      <c r="L82" s="223">
        <f t="shared" ca="1" si="102"/>
        <v>0</v>
      </c>
      <c r="M82" s="223">
        <f t="shared" ca="1" si="102"/>
        <v>0</v>
      </c>
      <c r="N82" s="223">
        <f t="shared" ca="1" si="102"/>
        <v>0</v>
      </c>
      <c r="O82" s="223">
        <f t="shared" ca="1" si="102"/>
        <v>0</v>
      </c>
      <c r="P82" s="223">
        <f t="shared" ca="1" si="102"/>
        <v>0</v>
      </c>
      <c r="Q82" s="223">
        <f t="shared" ca="1" si="102"/>
        <v>0</v>
      </c>
      <c r="R82" s="223">
        <f t="shared" ca="1" si="102"/>
        <v>0</v>
      </c>
      <c r="S82" s="223">
        <f t="shared" ca="1" si="102"/>
        <v>0</v>
      </c>
      <c r="T82" s="223">
        <f t="shared" ca="1" si="102"/>
        <v>0</v>
      </c>
      <c r="U82" s="223">
        <f t="shared" ca="1" si="102"/>
        <v>0</v>
      </c>
      <c r="V82" s="223">
        <f t="shared" ca="1" si="102"/>
        <v>0</v>
      </c>
      <c r="W82" s="223">
        <f t="shared" ca="1" si="102"/>
        <v>0</v>
      </c>
      <c r="X82" s="223">
        <f t="shared" ca="1" si="102"/>
        <v>0</v>
      </c>
      <c r="Y82" s="223">
        <f t="shared" ca="1" si="102"/>
        <v>0</v>
      </c>
      <c r="Z82" s="223">
        <f t="shared" ca="1" si="102"/>
        <v>0</v>
      </c>
      <c r="AA82" s="223">
        <f t="shared" ca="1" si="102"/>
        <v>0</v>
      </c>
      <c r="AB82" s="223">
        <f t="shared" ca="1" si="102"/>
        <v>0</v>
      </c>
      <c r="AC82" s="223">
        <f t="shared" ca="1" si="102"/>
        <v>0</v>
      </c>
      <c r="AD82" s="223">
        <f t="shared" ca="1" si="102"/>
        <v>0</v>
      </c>
      <c r="AE82" s="223">
        <f t="shared" ca="1" si="102"/>
        <v>0</v>
      </c>
      <c r="AF82" s="223">
        <f t="shared" ca="1" si="102"/>
        <v>0</v>
      </c>
      <c r="AG82" s="223">
        <f t="shared" ca="1" si="102"/>
        <v>0</v>
      </c>
      <c r="AH82" s="223">
        <f t="shared" ca="1" si="102"/>
        <v>0</v>
      </c>
      <c r="AI82" s="223">
        <f t="shared" ca="1" si="102"/>
        <v>0</v>
      </c>
      <c r="AJ82" s="223">
        <f t="shared" ca="1" si="102"/>
        <v>0</v>
      </c>
      <c r="AK82" s="223">
        <f t="shared" ca="1" si="102"/>
        <v>0</v>
      </c>
      <c r="AL82" s="223">
        <f t="shared" ca="1" si="102"/>
        <v>0</v>
      </c>
      <c r="AM82" s="223">
        <f t="shared" ca="1" si="102"/>
        <v>0</v>
      </c>
      <c r="AN82" s="223">
        <f t="shared" ca="1" si="102"/>
        <v>0</v>
      </c>
      <c r="AO82" s="223">
        <f t="shared" ca="1" si="102"/>
        <v>0</v>
      </c>
      <c r="AP82" s="223">
        <f t="shared" ca="1" si="102"/>
        <v>0</v>
      </c>
      <c r="AQ82" s="223">
        <f t="shared" ca="1" si="102"/>
        <v>0</v>
      </c>
      <c r="AR82" s="223">
        <f t="shared" ca="1" si="102"/>
        <v>0</v>
      </c>
      <c r="AS82" s="223">
        <f t="shared" ca="1" si="102"/>
        <v>0</v>
      </c>
      <c r="AT82" s="223">
        <f t="shared" ca="1" si="102"/>
        <v>0</v>
      </c>
      <c r="AU82" s="223">
        <f t="shared" ca="1" si="102"/>
        <v>0</v>
      </c>
      <c r="AV82" s="223">
        <f t="shared" ca="1" si="102"/>
        <v>0</v>
      </c>
      <c r="AW82" s="223">
        <f t="shared" ca="1" si="102"/>
        <v>0</v>
      </c>
      <c r="AX82" s="223">
        <f t="shared" ca="1" si="102"/>
        <v>0</v>
      </c>
      <c r="AY82" s="223">
        <f t="shared" ca="1" si="102"/>
        <v>0</v>
      </c>
      <c r="AZ82" s="223">
        <f t="shared" ca="1" si="102"/>
        <v>0</v>
      </c>
      <c r="BA82" s="223">
        <f t="shared" ca="1" si="102"/>
        <v>0</v>
      </c>
      <c r="BB82" s="223">
        <f t="shared" ca="1" si="102"/>
        <v>0</v>
      </c>
      <c r="BC82" s="223">
        <f t="shared" ca="1" si="102"/>
        <v>0</v>
      </c>
      <c r="BD82" s="223">
        <f t="shared" ca="1" si="102"/>
        <v>0</v>
      </c>
      <c r="BE82" s="223">
        <f t="shared" ca="1" si="102"/>
        <v>0</v>
      </c>
      <c r="BF82" s="223">
        <f t="shared" ca="1" si="102"/>
        <v>0</v>
      </c>
      <c r="BG82" s="223">
        <f t="shared" ca="1" si="102"/>
        <v>0</v>
      </c>
      <c r="BH82" s="223">
        <f t="shared" ca="1" si="102"/>
        <v>0</v>
      </c>
      <c r="BI82" s="223">
        <f t="shared" ca="1" si="102"/>
        <v>0</v>
      </c>
      <c r="BJ82" s="223">
        <f t="shared" ca="1" si="102"/>
        <v>0</v>
      </c>
      <c r="BK82" s="223">
        <f t="shared" ca="1" si="102"/>
        <v>0</v>
      </c>
      <c r="BL82" s="223">
        <f t="shared" ca="1" si="102"/>
        <v>0</v>
      </c>
      <c r="BM82" s="223">
        <f t="shared" ca="1" si="102"/>
        <v>0</v>
      </c>
      <c r="BN82" s="223">
        <f t="shared" ca="1" si="102"/>
        <v>0</v>
      </c>
      <c r="BO82" s="223">
        <f t="shared" ca="1" si="102"/>
        <v>0</v>
      </c>
      <c r="BP82" s="223">
        <f t="shared" ca="1" si="102"/>
        <v>0</v>
      </c>
      <c r="BQ82" s="223">
        <f t="shared" ca="1" si="102"/>
        <v>0</v>
      </c>
      <c r="BR82" s="223">
        <f t="shared" ca="1" si="102"/>
        <v>0</v>
      </c>
      <c r="BS82" s="223">
        <f t="shared" ca="1" si="102"/>
        <v>0</v>
      </c>
      <c r="BT82" s="223">
        <f t="shared" ca="1" si="102"/>
        <v>0</v>
      </c>
      <c r="BU82" s="223">
        <f t="shared" ca="1" si="99"/>
        <v>0</v>
      </c>
      <c r="BV82" s="223">
        <f t="shared" ca="1" si="100"/>
        <v>0</v>
      </c>
      <c r="BW82" s="223">
        <f t="shared" ca="1" si="100"/>
        <v>0</v>
      </c>
      <c r="BX82" s="223">
        <f t="shared" ca="1" si="100"/>
        <v>0</v>
      </c>
      <c r="BY82" s="223">
        <f t="shared" ca="1" si="100"/>
        <v>0</v>
      </c>
      <c r="BZ82" s="223">
        <f t="shared" ca="1" si="100"/>
        <v>0</v>
      </c>
      <c r="CA82" s="223">
        <f t="shared" ca="1" si="100"/>
        <v>0</v>
      </c>
      <c r="CB82" s="223">
        <f t="shared" ca="1" si="100"/>
        <v>0</v>
      </c>
      <c r="CC82" s="223">
        <f t="shared" ca="1" si="100"/>
        <v>0</v>
      </c>
      <c r="CD82" s="223">
        <f t="shared" ca="1" si="100"/>
        <v>0</v>
      </c>
      <c r="CE82" s="223">
        <f t="shared" ca="1" si="100"/>
        <v>0</v>
      </c>
      <c r="CF82" s="223">
        <f t="shared" ca="1" si="100"/>
        <v>0</v>
      </c>
      <c r="CG82" s="223">
        <f t="shared" ca="1" si="100"/>
        <v>0</v>
      </c>
      <c r="CH82" s="223">
        <f t="shared" ca="1" si="100"/>
        <v>0</v>
      </c>
      <c r="CI82" s="223">
        <f t="shared" ca="1" si="100"/>
        <v>0</v>
      </c>
      <c r="CJ82" s="223">
        <f t="shared" ca="1" si="100"/>
        <v>0</v>
      </c>
      <c r="CK82" s="223">
        <f t="shared" ca="1" si="100"/>
        <v>0</v>
      </c>
      <c r="CL82" s="223">
        <f t="shared" ca="1" si="100"/>
        <v>0</v>
      </c>
      <c r="CM82" s="223">
        <f t="shared" ca="1" si="100"/>
        <v>0</v>
      </c>
      <c r="CN82" s="223">
        <f t="shared" ca="1" si="100"/>
        <v>0</v>
      </c>
      <c r="CO82" s="223">
        <f t="shared" ca="1" si="100"/>
        <v>0</v>
      </c>
      <c r="CP82" s="223">
        <f t="shared" ca="1" si="100"/>
        <v>0</v>
      </c>
      <c r="CQ82" s="223">
        <f t="shared" ca="1" si="100"/>
        <v>0</v>
      </c>
      <c r="CR82" s="223">
        <f t="shared" ca="1" si="100"/>
        <v>0</v>
      </c>
      <c r="CS82" s="223">
        <f t="shared" ca="1" si="100"/>
        <v>0</v>
      </c>
      <c r="CT82" s="223">
        <f t="shared" ca="1" si="100"/>
        <v>0</v>
      </c>
      <c r="CU82" s="223">
        <f t="shared" ca="1" si="100"/>
        <v>0</v>
      </c>
      <c r="CV82" s="223">
        <f t="shared" ca="1" si="100"/>
        <v>0</v>
      </c>
      <c r="CW82" s="223">
        <f t="shared" ca="1" si="100"/>
        <v>0</v>
      </c>
      <c r="CX82" s="223">
        <f t="shared" ca="1" si="100"/>
        <v>0</v>
      </c>
      <c r="CY82" s="223">
        <f t="shared" ca="1" si="100"/>
        <v>0</v>
      </c>
      <c r="CZ82" s="223">
        <f t="shared" ca="1" si="100"/>
        <v>0</v>
      </c>
      <c r="DA82" s="223">
        <f t="shared" ca="1" si="100"/>
        <v>0</v>
      </c>
      <c r="DB82" s="223">
        <f t="shared" ca="1" si="100"/>
        <v>0</v>
      </c>
      <c r="DC82" s="223">
        <f t="shared" ca="1" si="100"/>
        <v>0</v>
      </c>
      <c r="DD82" s="223">
        <f t="shared" ca="1" si="100"/>
        <v>0</v>
      </c>
      <c r="DE82" s="223">
        <f t="shared" ca="1" si="100"/>
        <v>0</v>
      </c>
      <c r="DF82" s="223">
        <f t="shared" ca="1" si="100"/>
        <v>0</v>
      </c>
      <c r="DG82" s="223">
        <f t="shared" ca="1" si="100"/>
        <v>0</v>
      </c>
      <c r="DH82" s="223">
        <f t="shared" ca="1" si="100"/>
        <v>0</v>
      </c>
      <c r="DI82" s="223">
        <f t="shared" ca="1" si="100"/>
        <v>0</v>
      </c>
      <c r="DJ82" s="223">
        <f t="shared" ca="1" si="100"/>
        <v>0</v>
      </c>
      <c r="DK82" s="223">
        <f t="shared" ca="1" si="100"/>
        <v>0</v>
      </c>
      <c r="DL82" s="223">
        <f t="shared" ca="1" si="100"/>
        <v>0</v>
      </c>
      <c r="DM82" s="223">
        <f t="shared" ca="1" si="100"/>
        <v>0</v>
      </c>
      <c r="DN82" s="223">
        <f t="shared" ca="1" si="100"/>
        <v>0</v>
      </c>
      <c r="DO82" s="223">
        <f t="shared" ca="1" si="100"/>
        <v>0</v>
      </c>
      <c r="DP82" s="223">
        <f t="shared" ca="1" si="100"/>
        <v>0</v>
      </c>
      <c r="DQ82" s="223">
        <f t="shared" ca="1" si="100"/>
        <v>0</v>
      </c>
      <c r="DR82" s="223">
        <f t="shared" ca="1" si="100"/>
        <v>0</v>
      </c>
      <c r="DS82" s="223">
        <f t="shared" ca="1" si="100"/>
        <v>0</v>
      </c>
      <c r="DT82" s="223">
        <f t="shared" ca="1" si="100"/>
        <v>0</v>
      </c>
      <c r="DU82" s="223">
        <f t="shared" ca="1" si="100"/>
        <v>0</v>
      </c>
      <c r="DV82" s="223">
        <f t="shared" ca="1" si="100"/>
        <v>0</v>
      </c>
      <c r="DW82" s="223">
        <f t="shared" ca="1" si="100"/>
        <v>0</v>
      </c>
      <c r="DX82" s="223">
        <f t="shared" ca="1" si="100"/>
        <v>0</v>
      </c>
      <c r="DY82" s="223">
        <f t="shared" ca="1" si="100"/>
        <v>0</v>
      </c>
      <c r="DZ82" s="223">
        <f t="shared" ca="1" si="100"/>
        <v>0</v>
      </c>
      <c r="EA82" s="223">
        <f t="shared" ca="1" si="100"/>
        <v>0</v>
      </c>
      <c r="EB82" s="223">
        <f t="shared" ca="1" si="100"/>
        <v>0</v>
      </c>
      <c r="EC82" s="223">
        <f t="shared" ca="1" si="100"/>
        <v>0</v>
      </c>
      <c r="ED82" s="223">
        <f t="shared" ca="1" si="100"/>
        <v>0</v>
      </c>
      <c r="EE82" s="223">
        <f t="shared" ca="1" si="100"/>
        <v>0</v>
      </c>
      <c r="EF82" s="223">
        <f t="shared" ca="1" si="100"/>
        <v>0</v>
      </c>
      <c r="EG82" s="223">
        <f t="shared" ca="1" si="100"/>
        <v>0</v>
      </c>
      <c r="EH82" s="223">
        <f t="shared" ca="1" si="101"/>
        <v>0</v>
      </c>
      <c r="EI82" s="223">
        <f t="shared" ca="1" si="101"/>
        <v>0</v>
      </c>
      <c r="EJ82" s="223">
        <f t="shared" ca="1" si="101"/>
        <v>0</v>
      </c>
      <c r="EK82" s="223">
        <f t="shared" ca="1" si="101"/>
        <v>0</v>
      </c>
      <c r="EL82" s="223">
        <f t="shared" ca="1" si="101"/>
        <v>0</v>
      </c>
      <c r="EM82" s="223">
        <f t="shared" ca="1" si="101"/>
        <v>0</v>
      </c>
      <c r="EN82" s="223">
        <f t="shared" ca="1" si="101"/>
        <v>0</v>
      </c>
      <c r="EO82" s="223">
        <f t="shared" ca="1" si="101"/>
        <v>0</v>
      </c>
      <c r="EP82" s="223">
        <f t="shared" ca="1" si="101"/>
        <v>0</v>
      </c>
      <c r="EQ82" s="223">
        <f t="shared" ca="1" si="101"/>
        <v>0</v>
      </c>
      <c r="ER82" s="223">
        <f t="shared" ca="1" si="101"/>
        <v>0</v>
      </c>
      <c r="ES82" s="223">
        <f t="shared" ca="1" si="101"/>
        <v>0</v>
      </c>
      <c r="ET82" s="223">
        <f t="shared" ca="1" si="101"/>
        <v>0</v>
      </c>
      <c r="EU82" s="223">
        <f t="shared" ca="1" si="101"/>
        <v>0</v>
      </c>
      <c r="EV82" s="223">
        <f t="shared" ca="1" si="101"/>
        <v>0</v>
      </c>
      <c r="EW82" s="223">
        <f t="shared" ca="1" si="101"/>
        <v>0</v>
      </c>
      <c r="EX82" s="223">
        <f t="shared" ca="1" si="101"/>
        <v>0</v>
      </c>
      <c r="EY82" s="223">
        <f t="shared" ca="1" si="101"/>
        <v>0</v>
      </c>
      <c r="EZ82" s="223">
        <f t="shared" ca="1" si="101"/>
        <v>0</v>
      </c>
      <c r="FA82" s="223">
        <f t="shared" ca="1" si="101"/>
        <v>0</v>
      </c>
      <c r="FB82" s="223">
        <f t="shared" ca="1" si="101"/>
        <v>0</v>
      </c>
      <c r="FC82" s="223">
        <f t="shared" ca="1" si="101"/>
        <v>0</v>
      </c>
      <c r="FD82" s="223">
        <f t="shared" ca="1" si="101"/>
        <v>0</v>
      </c>
      <c r="FE82" s="223">
        <f t="shared" ca="1" si="101"/>
        <v>0</v>
      </c>
      <c r="FF82" s="223">
        <f t="shared" ca="1" si="101"/>
        <v>0</v>
      </c>
      <c r="FG82" s="223">
        <f t="shared" ca="1" si="101"/>
        <v>0</v>
      </c>
      <c r="FH82" s="223">
        <f t="shared" ca="1" si="101"/>
        <v>0</v>
      </c>
      <c r="FI82" s="223">
        <f t="shared" ca="1" si="101"/>
        <v>0</v>
      </c>
      <c r="FJ82" s="223">
        <f t="shared" ca="1" si="101"/>
        <v>0</v>
      </c>
      <c r="FK82" s="223">
        <f t="shared" ca="1" si="101"/>
        <v>0</v>
      </c>
      <c r="FL82" s="223">
        <f t="shared" ca="1" si="101"/>
        <v>0</v>
      </c>
      <c r="FM82" s="223">
        <f t="shared" ca="1" si="101"/>
        <v>0</v>
      </c>
      <c r="FN82" s="223">
        <f t="shared" ca="1" si="101"/>
        <v>0</v>
      </c>
      <c r="FO82" s="223">
        <f t="shared" ca="1" si="101"/>
        <v>0</v>
      </c>
      <c r="FP82" s="223">
        <f t="shared" ca="1" si="101"/>
        <v>0</v>
      </c>
      <c r="FQ82" s="223">
        <f t="shared" ca="1" si="101"/>
        <v>0</v>
      </c>
      <c r="FR82" s="223">
        <f t="shared" ca="1" si="101"/>
        <v>0</v>
      </c>
      <c r="FS82" s="223">
        <f t="shared" ca="1" si="101"/>
        <v>0</v>
      </c>
      <c r="FT82" s="223">
        <f t="shared" ca="1" si="101"/>
        <v>0</v>
      </c>
      <c r="FU82" s="223">
        <f t="shared" ca="1" si="101"/>
        <v>0</v>
      </c>
      <c r="FV82" s="223">
        <f t="shared" ca="1" si="101"/>
        <v>0</v>
      </c>
      <c r="FW82" s="223">
        <f t="shared" ca="1" si="101"/>
        <v>0</v>
      </c>
      <c r="FX82" s="223">
        <f t="shared" ca="1" si="101"/>
        <v>0</v>
      </c>
      <c r="FY82" s="223">
        <f t="shared" ca="1" si="101"/>
        <v>0</v>
      </c>
      <c r="FZ82" s="223">
        <f t="shared" ca="1" si="101"/>
        <v>0</v>
      </c>
      <c r="GA82" s="223">
        <f t="shared" ca="1" si="101"/>
        <v>0</v>
      </c>
      <c r="GB82" s="223">
        <f t="shared" ca="1" si="101"/>
        <v>0</v>
      </c>
      <c r="GC82" s="223">
        <f t="shared" ca="1" si="101"/>
        <v>0</v>
      </c>
      <c r="GD82" s="223">
        <f t="shared" ca="1" si="101"/>
        <v>0</v>
      </c>
      <c r="GE82" s="223">
        <f t="shared" ca="1" si="101"/>
        <v>0</v>
      </c>
      <c r="GF82" s="223">
        <f t="shared" ca="1" si="101"/>
        <v>0</v>
      </c>
      <c r="GG82" s="223">
        <f t="shared" ca="1" si="101"/>
        <v>0</v>
      </c>
      <c r="GH82" s="223">
        <f t="shared" ca="1" si="101"/>
        <v>0</v>
      </c>
      <c r="GI82" s="223">
        <f t="shared" ca="1" si="101"/>
        <v>0</v>
      </c>
      <c r="GJ82" s="223">
        <f t="shared" ca="1" si="101"/>
        <v>0</v>
      </c>
      <c r="GK82" s="223">
        <f t="shared" ca="1" si="101"/>
        <v>0</v>
      </c>
      <c r="GL82" s="223">
        <f t="shared" ca="1" si="101"/>
        <v>0</v>
      </c>
      <c r="GM82" s="223">
        <f t="shared" ca="1" si="101"/>
        <v>0</v>
      </c>
      <c r="GN82" s="223">
        <f t="shared" ca="1" si="101"/>
        <v>0</v>
      </c>
      <c r="GO82" s="223">
        <f t="shared" ca="1" si="101"/>
        <v>0</v>
      </c>
      <c r="GP82" s="223">
        <f t="shared" ca="1" si="101"/>
        <v>0</v>
      </c>
      <c r="GQ82" s="223">
        <f t="shared" ca="1" si="101"/>
        <v>0</v>
      </c>
      <c r="GR82" s="223">
        <f ca="1">SUM(I82:GQ82)</f>
        <v>0</v>
      </c>
      <c r="GS82" s="209"/>
    </row>
    <row r="83" spans="1:201" s="133" customFormat="1" ht="15.5" x14ac:dyDescent="0.7">
      <c r="A83" s="124"/>
      <c r="B83" s="124"/>
      <c r="C83" s="124"/>
      <c r="D83" s="124"/>
      <c r="E83" s="124"/>
      <c r="F83" s="162"/>
      <c r="G83" s="162"/>
      <c r="H83" s="124"/>
      <c r="I83" s="224">
        <f ca="1">SUM(I81:I82)</f>
        <v>0</v>
      </c>
      <c r="J83" s="224"/>
      <c r="K83" s="224"/>
      <c r="L83" s="224"/>
      <c r="M83" s="224"/>
      <c r="N83" s="224"/>
      <c r="O83" s="224"/>
      <c r="P83" s="224"/>
      <c r="Q83" s="224"/>
      <c r="R83" s="224"/>
      <c r="S83" s="224"/>
      <c r="T83" s="224"/>
      <c r="U83" s="224"/>
      <c r="V83" s="224"/>
      <c r="W83" s="224"/>
      <c r="X83" s="224"/>
      <c r="Y83" s="224"/>
      <c r="Z83" s="224"/>
      <c r="AA83" s="224"/>
      <c r="AB83" s="224"/>
      <c r="AC83" s="224"/>
      <c r="AD83" s="224"/>
      <c r="AE83" s="224"/>
      <c r="AF83" s="224"/>
      <c r="AG83" s="224"/>
      <c r="AH83" s="224"/>
      <c r="AI83" s="224"/>
      <c r="AJ83" s="224"/>
      <c r="AK83" s="224"/>
      <c r="AL83" s="224"/>
      <c r="AM83" s="224"/>
      <c r="AN83" s="224"/>
      <c r="AO83" s="224"/>
      <c r="AP83" s="224"/>
      <c r="AQ83" s="224"/>
      <c r="AR83" s="224"/>
      <c r="AS83" s="224"/>
      <c r="AT83" s="224"/>
      <c r="AU83" s="224"/>
      <c r="AV83" s="224"/>
      <c r="AW83" s="224"/>
      <c r="AX83" s="224"/>
      <c r="AY83" s="224"/>
      <c r="AZ83" s="224"/>
      <c r="BA83" s="224"/>
      <c r="BB83" s="224"/>
      <c r="BC83" s="224"/>
      <c r="BD83" s="224"/>
      <c r="BE83" s="224"/>
      <c r="BF83" s="224"/>
      <c r="BG83" s="224"/>
      <c r="BH83" s="224"/>
      <c r="BI83" s="224"/>
      <c r="BJ83" s="224"/>
      <c r="BK83" s="224"/>
      <c r="BL83" s="224"/>
      <c r="BM83" s="224"/>
      <c r="BN83" s="224"/>
      <c r="BO83" s="224"/>
      <c r="BP83" s="224"/>
      <c r="BQ83" s="224"/>
      <c r="BR83" s="224"/>
      <c r="BS83" s="224"/>
      <c r="BT83" s="224"/>
      <c r="BU83" s="224"/>
      <c r="BV83" s="224"/>
      <c r="BW83" s="224"/>
      <c r="BX83" s="224"/>
      <c r="BY83" s="224"/>
      <c r="BZ83" s="224"/>
      <c r="CA83" s="224"/>
      <c r="CB83" s="224"/>
      <c r="CC83" s="224"/>
      <c r="CD83" s="224"/>
      <c r="CE83" s="224"/>
      <c r="CF83" s="224"/>
      <c r="CG83" s="224"/>
      <c r="CH83" s="224"/>
      <c r="CI83" s="224"/>
      <c r="CJ83" s="224"/>
      <c r="CK83" s="224"/>
      <c r="CL83" s="224"/>
      <c r="CM83" s="224"/>
      <c r="CN83" s="224"/>
      <c r="CO83" s="224"/>
      <c r="CP83" s="224"/>
      <c r="CQ83" s="224"/>
      <c r="CR83" s="224"/>
      <c r="CS83" s="224"/>
      <c r="CT83" s="224"/>
      <c r="CU83" s="224"/>
      <c r="CV83" s="224"/>
      <c r="CW83" s="224"/>
      <c r="CX83" s="224"/>
      <c r="CY83" s="224"/>
      <c r="CZ83" s="224"/>
      <c r="DA83" s="224"/>
      <c r="DB83" s="224"/>
      <c r="DC83" s="224"/>
      <c r="DD83" s="224"/>
      <c r="DE83" s="224"/>
      <c r="DF83" s="224"/>
      <c r="DG83" s="224"/>
      <c r="DH83" s="224"/>
      <c r="DI83" s="224"/>
      <c r="DJ83" s="224"/>
      <c r="DK83" s="224"/>
      <c r="DL83" s="224"/>
      <c r="DM83" s="224"/>
      <c r="DN83" s="224"/>
      <c r="DO83" s="224"/>
      <c r="DP83" s="224"/>
      <c r="DQ83" s="224"/>
      <c r="DR83" s="224"/>
      <c r="DS83" s="224"/>
      <c r="DT83" s="224"/>
      <c r="DU83" s="224"/>
      <c r="DV83" s="224"/>
      <c r="DW83" s="224"/>
      <c r="DX83" s="224"/>
      <c r="DY83" s="224"/>
      <c r="DZ83" s="224"/>
      <c r="EA83" s="224"/>
      <c r="EB83" s="224"/>
      <c r="EC83" s="224"/>
      <c r="ED83" s="224"/>
      <c r="EE83" s="224"/>
      <c r="EF83" s="224"/>
      <c r="EG83" s="224"/>
      <c r="EH83" s="224"/>
      <c r="EI83" s="224"/>
      <c r="EJ83" s="224"/>
      <c r="EK83" s="224"/>
      <c r="EL83" s="224"/>
      <c r="EM83" s="224"/>
      <c r="EN83" s="224"/>
      <c r="EO83" s="224"/>
      <c r="EP83" s="224"/>
      <c r="EQ83" s="224"/>
      <c r="ER83" s="224"/>
      <c r="ES83" s="224"/>
      <c r="ET83" s="224"/>
      <c r="EU83" s="224"/>
      <c r="EV83" s="224"/>
      <c r="EW83" s="224"/>
      <c r="EX83" s="224"/>
      <c r="EY83" s="224"/>
      <c r="EZ83" s="224"/>
      <c r="FA83" s="224"/>
      <c r="FB83" s="224"/>
      <c r="FC83" s="224"/>
      <c r="FD83" s="224"/>
      <c r="FE83" s="224"/>
      <c r="FF83" s="224"/>
      <c r="FG83" s="224"/>
      <c r="FH83" s="224"/>
      <c r="FI83" s="224"/>
      <c r="FJ83" s="224"/>
      <c r="FK83" s="224"/>
      <c r="FL83" s="224"/>
      <c r="FM83" s="224"/>
      <c r="FN83" s="224"/>
      <c r="FO83" s="224"/>
      <c r="FP83" s="224"/>
      <c r="FQ83" s="224"/>
      <c r="FR83" s="224"/>
      <c r="FS83" s="224"/>
      <c r="FT83" s="224"/>
      <c r="FU83" s="224"/>
      <c r="FV83" s="224"/>
      <c r="FW83" s="224"/>
      <c r="FX83" s="224"/>
      <c r="FY83" s="224"/>
      <c r="FZ83" s="224"/>
      <c r="GA83" s="224"/>
      <c r="GB83" s="224"/>
      <c r="GC83" s="224"/>
      <c r="GD83" s="224"/>
      <c r="GE83" s="224"/>
      <c r="GF83" s="224"/>
      <c r="GG83" s="224"/>
      <c r="GH83" s="224"/>
      <c r="GI83" s="224"/>
      <c r="GJ83" s="224"/>
      <c r="GK83" s="224"/>
      <c r="GL83" s="224"/>
      <c r="GM83" s="224"/>
      <c r="GN83" s="224"/>
      <c r="GO83" s="224"/>
      <c r="GP83" s="224"/>
      <c r="GQ83" s="224"/>
      <c r="GR83" s="224">
        <f ca="1">SUM(GR81:GR82)</f>
        <v>1613526580.0934651</v>
      </c>
      <c r="GS83" s="209"/>
    </row>
    <row r="84" spans="1:201" s="133" customFormat="1" ht="15.5" x14ac:dyDescent="0.7">
      <c r="GR84" s="225" t="str">
        <f ca="1">IF($B$34="Yes",IF($GR$82/($GR$83-$F$17)&gt;=$D$34,"Full Promote","Partial Promote"),"")</f>
        <v>Partial Promote</v>
      </c>
      <c r="GS84" s="216">
        <f ca="1">$GR$82/($GR$83-$F$17)</f>
        <v>0</v>
      </c>
    </row>
    <row r="85" spans="1:201" s="133" customFormat="1" x14ac:dyDescent="0.7">
      <c r="GS85" s="209"/>
    </row>
    <row r="86" spans="1:201" s="133" customFormat="1" x14ac:dyDescent="0.7">
      <c r="GS86" s="209"/>
    </row>
    <row r="87" spans="1:201" s="133" customFormat="1" x14ac:dyDescent="0.7">
      <c r="GS87" s="209"/>
    </row>
    <row r="88" spans="1:201" s="133" customFormat="1" x14ac:dyDescent="0.7">
      <c r="GS88" s="209"/>
    </row>
    <row r="89" spans="1:201" s="133" customFormat="1" x14ac:dyDescent="0.7">
      <c r="GS89" s="209"/>
    </row>
    <row r="90" spans="1:201" s="133" customFormat="1" x14ac:dyDescent="0.7">
      <c r="GS90" s="209"/>
    </row>
    <row r="91" spans="1:201" s="133" customFormat="1" x14ac:dyDescent="0.7">
      <c r="GS91" s="209"/>
    </row>
    <row r="92" spans="1:201" s="133" customFormat="1" x14ac:dyDescent="0.7">
      <c r="GS92" s="209"/>
    </row>
    <row r="97" spans="201:201" x14ac:dyDescent="0.7">
      <c r="GS97" s="226"/>
    </row>
  </sheetData>
  <conditionalFormatting sqref="H9">
    <cfRule type="containsText" dxfId="1" priority="1" operator="containsText" text="Check">
      <formula>NOT(ISERROR(SEARCH("Check",H9)))</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4B87D-0B5A-4EB9-A68C-E27B8008FC8E}">
  <sheetPr>
    <tabColor theme="1"/>
  </sheetPr>
  <dimension ref="A1"/>
  <sheetViews>
    <sheetView workbookViewId="0">
      <selection activeCell="A22" sqref="A22"/>
    </sheetView>
  </sheetViews>
  <sheetFormatPr defaultRowHeight="14.75" x14ac:dyDescent="0.7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03453-CCBD-48A4-A907-9537D47F2A81}">
  <sheetPr>
    <tabColor theme="1"/>
  </sheetPr>
  <dimension ref="A1:O3950"/>
  <sheetViews>
    <sheetView topLeftCell="XEL1" workbookViewId="0">
      <selection activeCell="XFD1" sqref="XFD1"/>
    </sheetView>
  </sheetViews>
  <sheetFormatPr defaultRowHeight="14.75" x14ac:dyDescent="0.75"/>
  <cols>
    <col min="1" max="1" width="30.453125" bestFit="1" customWidth="1"/>
    <col min="2" max="2" width="17.86328125" bestFit="1" customWidth="1"/>
    <col min="3" max="3" width="16.08984375" bestFit="1" customWidth="1"/>
    <col min="4" max="4" width="17.86328125" bestFit="1" customWidth="1"/>
    <col min="5" max="5" width="17.453125" bestFit="1" customWidth="1"/>
    <col min="6" max="6" width="10.54296875" bestFit="1" customWidth="1"/>
    <col min="7" max="7" width="22.86328125" bestFit="1" customWidth="1"/>
    <col min="8" max="8" width="30.31640625" bestFit="1" customWidth="1"/>
    <col min="9" max="9" width="21.54296875" bestFit="1" customWidth="1"/>
    <col min="10" max="10" width="22.453125" bestFit="1" customWidth="1"/>
    <col min="12" max="12" width="25.08984375" bestFit="1" customWidth="1"/>
    <col min="13" max="13" width="109.08984375" bestFit="1" customWidth="1"/>
  </cols>
  <sheetData>
    <row r="1" spans="1:15" x14ac:dyDescent="0.75">
      <c r="A1" s="1" t="s">
        <v>0</v>
      </c>
      <c r="B1" s="1" t="s">
        <v>1</v>
      </c>
      <c r="C1" s="1" t="s">
        <v>2</v>
      </c>
      <c r="D1" s="1" t="s">
        <v>3</v>
      </c>
      <c r="E1" s="1" t="s">
        <v>4</v>
      </c>
      <c r="F1" s="1" t="s">
        <v>5</v>
      </c>
      <c r="G1" s="1" t="s">
        <v>6</v>
      </c>
      <c r="H1" s="1" t="s">
        <v>7</v>
      </c>
      <c r="I1" s="1" t="s">
        <v>8</v>
      </c>
      <c r="J1" s="1" t="s">
        <v>9</v>
      </c>
      <c r="K1" s="1" t="s">
        <v>10</v>
      </c>
      <c r="L1" s="1" t="s">
        <v>11</v>
      </c>
      <c r="M1" s="2">
        <v>9.0074345469474792E-2</v>
      </c>
      <c r="N1" t="s">
        <v>12</v>
      </c>
      <c r="O1" s="1" t="s">
        <v>13</v>
      </c>
    </row>
    <row r="2" spans="1:15" x14ac:dyDescent="0.75">
      <c r="A2" t="s">
        <v>14</v>
      </c>
      <c r="B2" s="3">
        <v>42962</v>
      </c>
      <c r="C2" s="4">
        <v>-46811026.779272698</v>
      </c>
      <c r="D2" s="3">
        <v>42962</v>
      </c>
      <c r="E2" s="4">
        <v>-46811026.779272698</v>
      </c>
      <c r="F2">
        <v>4</v>
      </c>
      <c r="G2" s="3">
        <v>42978</v>
      </c>
      <c r="H2" s="4">
        <v>0</v>
      </c>
      <c r="I2" s="4">
        <v>0</v>
      </c>
      <c r="J2" s="4">
        <v>0</v>
      </c>
      <c r="K2" s="5">
        <v>0</v>
      </c>
      <c r="L2" s="6">
        <v>0</v>
      </c>
      <c r="M2" s="2">
        <v>7.4684092402458185E-2</v>
      </c>
      <c r="O2" s="5">
        <v>0</v>
      </c>
    </row>
    <row r="3" spans="1:15" x14ac:dyDescent="0.75">
      <c r="A3" t="s">
        <v>14</v>
      </c>
      <c r="B3" s="3">
        <v>42993</v>
      </c>
      <c r="C3" s="4">
        <v>357876.26</v>
      </c>
      <c r="D3" s="3">
        <v>42993</v>
      </c>
      <c r="E3" s="4">
        <v>357876.26</v>
      </c>
      <c r="F3">
        <v>5</v>
      </c>
      <c r="G3" s="3">
        <v>43008</v>
      </c>
      <c r="H3" s="4">
        <v>0</v>
      </c>
      <c r="I3" s="4">
        <v>0</v>
      </c>
      <c r="J3" s="4">
        <v>0</v>
      </c>
      <c r="K3" s="5">
        <v>0</v>
      </c>
      <c r="L3" s="5">
        <v>0</v>
      </c>
      <c r="M3">
        <v>3936</v>
      </c>
      <c r="O3" s="5">
        <v>0</v>
      </c>
    </row>
    <row r="4" spans="1:15" x14ac:dyDescent="0.75">
      <c r="A4" t="s">
        <v>14</v>
      </c>
      <c r="B4" s="3">
        <v>43023</v>
      </c>
      <c r="C4" s="4">
        <v>346319.24</v>
      </c>
      <c r="D4" s="3">
        <v>43023</v>
      </c>
      <c r="E4" s="4">
        <v>346319.24</v>
      </c>
      <c r="F4">
        <v>6</v>
      </c>
      <c r="G4" s="3">
        <v>43039</v>
      </c>
      <c r="H4" s="4">
        <v>0</v>
      </c>
      <c r="I4" s="4">
        <v>0</v>
      </c>
      <c r="J4" s="4">
        <v>0</v>
      </c>
      <c r="K4" s="5">
        <v>0</v>
      </c>
      <c r="L4" s="5">
        <v>0</v>
      </c>
      <c r="M4">
        <v>27</v>
      </c>
      <c r="O4" s="5">
        <v>0</v>
      </c>
    </row>
    <row r="5" spans="1:15" x14ac:dyDescent="0.75">
      <c r="A5" t="s">
        <v>14</v>
      </c>
      <c r="B5" s="3">
        <v>43054</v>
      </c>
      <c r="C5" s="4">
        <v>357848.35</v>
      </c>
      <c r="D5" s="3">
        <v>43054</v>
      </c>
      <c r="E5" s="4">
        <v>357848.35</v>
      </c>
      <c r="F5">
        <v>7</v>
      </c>
      <c r="G5" s="3">
        <v>43069</v>
      </c>
      <c r="H5" s="4">
        <v>0</v>
      </c>
      <c r="I5" s="4">
        <v>0</v>
      </c>
      <c r="J5" s="4">
        <v>0</v>
      </c>
      <c r="K5" s="5">
        <v>0</v>
      </c>
      <c r="L5" s="5">
        <v>0</v>
      </c>
      <c r="M5" t="s">
        <v>15</v>
      </c>
      <c r="O5" s="5">
        <v>0</v>
      </c>
    </row>
    <row r="6" spans="1:15" x14ac:dyDescent="0.75">
      <c r="A6" t="s">
        <v>14</v>
      </c>
      <c r="B6" s="3">
        <v>43084</v>
      </c>
      <c r="C6" s="4">
        <v>346292.09</v>
      </c>
      <c r="D6" s="3">
        <v>43084</v>
      </c>
      <c r="E6" s="4">
        <v>346292.09</v>
      </c>
      <c r="F6">
        <v>8</v>
      </c>
      <c r="G6" s="3">
        <v>43100</v>
      </c>
      <c r="H6" s="4">
        <v>0</v>
      </c>
      <c r="I6" s="4">
        <v>0</v>
      </c>
      <c r="J6" s="4">
        <v>0</v>
      </c>
      <c r="K6" s="5">
        <v>0</v>
      </c>
      <c r="L6" s="5">
        <v>0</v>
      </c>
      <c r="O6" s="5">
        <v>0</v>
      </c>
    </row>
    <row r="7" spans="1:15" x14ac:dyDescent="0.75">
      <c r="A7" t="s">
        <v>14</v>
      </c>
      <c r="B7" s="3">
        <v>43115</v>
      </c>
      <c r="C7" s="4">
        <v>346277.56</v>
      </c>
      <c r="D7" s="3">
        <v>43115</v>
      </c>
      <c r="E7" s="4">
        <v>346277.56</v>
      </c>
      <c r="F7">
        <v>9</v>
      </c>
      <c r="G7" s="3">
        <v>43131</v>
      </c>
      <c r="H7" s="4">
        <v>0</v>
      </c>
      <c r="I7" s="4">
        <v>0</v>
      </c>
      <c r="J7" s="4">
        <v>0</v>
      </c>
      <c r="K7" s="5">
        <v>0</v>
      </c>
      <c r="L7" s="5">
        <v>0</v>
      </c>
      <c r="O7" s="5">
        <v>0</v>
      </c>
    </row>
    <row r="8" spans="1:15" x14ac:dyDescent="0.75">
      <c r="A8" t="s">
        <v>14</v>
      </c>
      <c r="B8" s="3">
        <v>43146</v>
      </c>
      <c r="C8" s="4">
        <v>346264.64</v>
      </c>
      <c r="D8" s="3">
        <v>43146</v>
      </c>
      <c r="E8" s="4">
        <v>346264.64</v>
      </c>
      <c r="F8">
        <v>10</v>
      </c>
      <c r="G8" s="3">
        <v>43159</v>
      </c>
      <c r="H8" s="4">
        <v>0</v>
      </c>
      <c r="I8" s="4">
        <v>0</v>
      </c>
      <c r="J8" s="4">
        <v>0</v>
      </c>
      <c r="K8" s="5">
        <v>0</v>
      </c>
      <c r="L8" s="5">
        <v>0</v>
      </c>
      <c r="O8" s="5">
        <v>0</v>
      </c>
    </row>
    <row r="9" spans="1:15" x14ac:dyDescent="0.75">
      <c r="A9" t="s">
        <v>14</v>
      </c>
      <c r="B9" s="3">
        <v>43174</v>
      </c>
      <c r="C9" s="4">
        <v>346218.98</v>
      </c>
      <c r="D9" s="3">
        <v>43174</v>
      </c>
      <c r="E9" s="4">
        <v>346218.98</v>
      </c>
      <c r="F9">
        <v>11</v>
      </c>
      <c r="G9" s="3">
        <v>43190</v>
      </c>
      <c r="H9" s="4">
        <v>0</v>
      </c>
      <c r="I9" s="4">
        <v>0</v>
      </c>
      <c r="J9" s="4">
        <v>0</v>
      </c>
      <c r="K9" s="5">
        <v>0</v>
      </c>
      <c r="L9" s="5">
        <v>0</v>
      </c>
      <c r="O9" s="5">
        <v>0</v>
      </c>
    </row>
    <row r="10" spans="1:15" x14ac:dyDescent="0.75">
      <c r="A10" t="s">
        <v>14</v>
      </c>
      <c r="B10" s="3">
        <v>43205</v>
      </c>
      <c r="C10" s="4">
        <v>357686.02</v>
      </c>
      <c r="D10" s="3">
        <v>43205</v>
      </c>
      <c r="E10" s="4">
        <v>357686.02</v>
      </c>
      <c r="F10">
        <v>12</v>
      </c>
      <c r="G10" s="3">
        <v>43220</v>
      </c>
      <c r="H10" s="4">
        <v>0</v>
      </c>
      <c r="I10" s="4">
        <v>0</v>
      </c>
      <c r="J10" s="4">
        <v>0</v>
      </c>
      <c r="K10" s="5">
        <v>0</v>
      </c>
      <c r="L10" s="5">
        <v>0</v>
      </c>
      <c r="O10" s="5">
        <v>0</v>
      </c>
    </row>
    <row r="11" spans="1:15" x14ac:dyDescent="0.75">
      <c r="A11" t="s">
        <v>14</v>
      </c>
      <c r="B11" s="3">
        <v>43235</v>
      </c>
      <c r="C11" s="4">
        <v>346144.67</v>
      </c>
      <c r="D11" s="3">
        <v>43235</v>
      </c>
      <c r="E11" s="4">
        <v>346144.67</v>
      </c>
      <c r="F11">
        <v>13</v>
      </c>
      <c r="G11" s="3">
        <v>43251</v>
      </c>
      <c r="H11" s="4">
        <v>0</v>
      </c>
      <c r="I11" s="4">
        <v>0</v>
      </c>
      <c r="J11" s="4">
        <v>0</v>
      </c>
      <c r="K11" s="5">
        <v>0</v>
      </c>
      <c r="L11" s="5">
        <v>0</v>
      </c>
      <c r="O11" s="5">
        <v>0</v>
      </c>
    </row>
    <row r="12" spans="1:15" x14ac:dyDescent="0.75">
      <c r="A12" t="s">
        <v>14</v>
      </c>
      <c r="B12" s="3">
        <v>43266</v>
      </c>
      <c r="C12" s="4">
        <v>357706.19</v>
      </c>
      <c r="D12" s="3">
        <v>43266</v>
      </c>
      <c r="E12" s="4">
        <v>357706.19</v>
      </c>
      <c r="F12">
        <v>14</v>
      </c>
      <c r="G12" s="3">
        <v>43281</v>
      </c>
      <c r="H12" s="4">
        <v>0</v>
      </c>
      <c r="I12" s="4">
        <v>0</v>
      </c>
      <c r="J12" s="4">
        <v>0</v>
      </c>
      <c r="K12" s="5">
        <v>0</v>
      </c>
      <c r="L12" s="5">
        <v>0</v>
      </c>
      <c r="O12" s="5">
        <v>0</v>
      </c>
    </row>
    <row r="13" spans="1:15" x14ac:dyDescent="0.75">
      <c r="A13" t="s">
        <v>14</v>
      </c>
      <c r="B13" s="3">
        <v>43296</v>
      </c>
      <c r="C13" s="4">
        <v>346140.67</v>
      </c>
      <c r="D13" s="3">
        <v>43296</v>
      </c>
      <c r="E13" s="4">
        <v>346140.67</v>
      </c>
      <c r="F13">
        <v>15</v>
      </c>
      <c r="G13" s="3">
        <v>43312</v>
      </c>
      <c r="H13" s="4">
        <v>0</v>
      </c>
      <c r="I13" s="4">
        <v>0</v>
      </c>
      <c r="J13" s="4">
        <v>0</v>
      </c>
      <c r="K13" s="5">
        <v>0</v>
      </c>
      <c r="L13" s="5">
        <v>0</v>
      </c>
      <c r="O13" s="5">
        <v>0</v>
      </c>
    </row>
    <row r="14" spans="1:15" x14ac:dyDescent="0.75">
      <c r="A14" t="s">
        <v>14</v>
      </c>
      <c r="B14" s="3">
        <v>43327</v>
      </c>
      <c r="C14" s="4">
        <v>357863.96</v>
      </c>
      <c r="D14" s="3">
        <v>43327</v>
      </c>
      <c r="E14" s="4">
        <v>357863.96</v>
      </c>
      <c r="F14">
        <v>16</v>
      </c>
      <c r="G14" s="3">
        <v>43343</v>
      </c>
      <c r="H14" s="4">
        <v>0</v>
      </c>
      <c r="I14" s="4">
        <v>0</v>
      </c>
      <c r="J14" s="4">
        <v>0</v>
      </c>
      <c r="K14" s="5">
        <v>0</v>
      </c>
      <c r="L14" s="5">
        <v>0</v>
      </c>
      <c r="O14" s="5">
        <v>0</v>
      </c>
    </row>
    <row r="15" spans="1:15" x14ac:dyDescent="0.75">
      <c r="A15" t="s">
        <v>14</v>
      </c>
      <c r="B15" s="3">
        <v>43358</v>
      </c>
      <c r="C15" s="4">
        <v>357697.51</v>
      </c>
      <c r="D15" s="3">
        <v>43358</v>
      </c>
      <c r="E15" s="4">
        <v>357697.51</v>
      </c>
      <c r="F15">
        <v>17</v>
      </c>
      <c r="G15" s="3">
        <v>43373</v>
      </c>
      <c r="H15" s="4">
        <v>0</v>
      </c>
      <c r="I15" s="4">
        <v>0</v>
      </c>
      <c r="J15" s="4">
        <v>0</v>
      </c>
      <c r="K15" s="5">
        <v>0</v>
      </c>
      <c r="L15" s="5">
        <v>0</v>
      </c>
      <c r="O15" s="5">
        <v>0</v>
      </c>
    </row>
    <row r="16" spans="1:15" x14ac:dyDescent="0.75">
      <c r="A16" t="s">
        <v>14</v>
      </c>
      <c r="B16" s="3">
        <v>43388</v>
      </c>
      <c r="C16" s="4">
        <v>346074.04</v>
      </c>
      <c r="D16" s="3">
        <v>43388</v>
      </c>
      <c r="E16" s="4">
        <v>346074.04</v>
      </c>
      <c r="F16">
        <v>18</v>
      </c>
      <c r="G16" s="3">
        <v>43404</v>
      </c>
      <c r="H16" s="4">
        <v>0</v>
      </c>
      <c r="I16" s="4">
        <v>0</v>
      </c>
      <c r="J16" s="4">
        <v>0</v>
      </c>
      <c r="K16" s="5">
        <v>0</v>
      </c>
      <c r="L16" s="5">
        <v>0</v>
      </c>
      <c r="O16" s="5">
        <v>0</v>
      </c>
    </row>
    <row r="17" spans="1:15" x14ac:dyDescent="0.75">
      <c r="A17" t="s">
        <v>14</v>
      </c>
      <c r="B17" s="3">
        <v>43419</v>
      </c>
      <c r="C17" s="4">
        <v>354164.27</v>
      </c>
      <c r="D17" s="3">
        <v>43419</v>
      </c>
      <c r="E17" s="4">
        <v>354164.27</v>
      </c>
      <c r="F17">
        <v>19</v>
      </c>
      <c r="G17" s="3">
        <v>43434</v>
      </c>
      <c r="H17" s="4">
        <v>0</v>
      </c>
      <c r="I17" s="4">
        <v>0</v>
      </c>
      <c r="J17" s="4">
        <v>0</v>
      </c>
      <c r="K17" s="5">
        <v>0</v>
      </c>
      <c r="L17" s="5">
        <v>0</v>
      </c>
      <c r="O17" s="5">
        <v>0</v>
      </c>
    </row>
    <row r="18" spans="1:15" x14ac:dyDescent="0.75">
      <c r="A18" t="s">
        <v>14</v>
      </c>
      <c r="B18" s="3">
        <v>43449</v>
      </c>
      <c r="C18" s="4">
        <v>329006.43</v>
      </c>
      <c r="D18" s="3">
        <v>43449</v>
      </c>
      <c r="E18" s="4">
        <v>329006.43</v>
      </c>
      <c r="F18">
        <v>20</v>
      </c>
      <c r="G18" s="3">
        <v>43465</v>
      </c>
      <c r="H18" s="4">
        <v>0</v>
      </c>
      <c r="I18" s="4">
        <v>0</v>
      </c>
      <c r="J18" s="4">
        <v>0</v>
      </c>
      <c r="K18" s="5">
        <v>0</v>
      </c>
      <c r="L18" s="5">
        <v>0</v>
      </c>
      <c r="O18" s="5">
        <v>0</v>
      </c>
    </row>
    <row r="19" spans="1:15" x14ac:dyDescent="0.75">
      <c r="A19" t="s">
        <v>14</v>
      </c>
      <c r="B19" s="3">
        <v>43480</v>
      </c>
      <c r="C19" s="4">
        <v>328894.08000000002</v>
      </c>
      <c r="D19" s="3">
        <v>43480</v>
      </c>
      <c r="E19" s="4">
        <v>328894.08000000002</v>
      </c>
      <c r="F19">
        <v>21</v>
      </c>
      <c r="G19" s="3">
        <v>43496</v>
      </c>
      <c r="H19" s="4">
        <v>0</v>
      </c>
      <c r="I19" s="4">
        <v>0</v>
      </c>
      <c r="J19" s="4">
        <v>0</v>
      </c>
      <c r="K19" s="5">
        <v>0</v>
      </c>
      <c r="L19" s="5">
        <v>0</v>
      </c>
      <c r="O19" s="5">
        <v>0</v>
      </c>
    </row>
    <row r="20" spans="1:15" x14ac:dyDescent="0.75">
      <c r="A20" t="s">
        <v>14</v>
      </c>
      <c r="B20" s="3">
        <v>43511</v>
      </c>
      <c r="C20" s="4">
        <v>329208.11</v>
      </c>
      <c r="D20" s="3">
        <v>43511</v>
      </c>
      <c r="E20" s="4">
        <v>329208.11</v>
      </c>
      <c r="F20">
        <v>22</v>
      </c>
      <c r="G20" s="3">
        <v>43524</v>
      </c>
      <c r="H20" s="4">
        <v>0</v>
      </c>
      <c r="I20" s="4">
        <v>0</v>
      </c>
      <c r="J20" s="4">
        <v>0</v>
      </c>
      <c r="K20" s="5">
        <v>0</v>
      </c>
      <c r="L20" s="5">
        <v>0</v>
      </c>
      <c r="O20" s="5">
        <v>0</v>
      </c>
    </row>
    <row r="21" spans="1:15" x14ac:dyDescent="0.75">
      <c r="A21" t="s">
        <v>14</v>
      </c>
      <c r="B21" s="3">
        <v>43539</v>
      </c>
      <c r="C21" s="4">
        <v>365324.29</v>
      </c>
      <c r="D21" s="3">
        <v>43539</v>
      </c>
      <c r="E21" s="4">
        <v>365324.29</v>
      </c>
      <c r="F21">
        <v>23</v>
      </c>
      <c r="G21" s="3">
        <v>43555</v>
      </c>
      <c r="H21" s="4">
        <v>0</v>
      </c>
      <c r="I21" s="4">
        <v>0</v>
      </c>
      <c r="J21" s="4">
        <v>0</v>
      </c>
      <c r="K21" s="5">
        <v>0</v>
      </c>
      <c r="L21" s="5">
        <v>0</v>
      </c>
      <c r="O21" s="5">
        <v>0</v>
      </c>
    </row>
    <row r="22" spans="1:15" x14ac:dyDescent="0.75">
      <c r="A22" t="s">
        <v>14</v>
      </c>
      <c r="B22" s="3">
        <v>43570</v>
      </c>
      <c r="C22" s="4">
        <v>347554.73</v>
      </c>
      <c r="D22" s="3">
        <v>43570</v>
      </c>
      <c r="E22" s="4">
        <v>347554.73</v>
      </c>
      <c r="F22">
        <v>24</v>
      </c>
      <c r="G22" s="3">
        <v>43585</v>
      </c>
      <c r="H22" s="4">
        <v>0</v>
      </c>
      <c r="I22" s="4">
        <v>0</v>
      </c>
      <c r="J22" s="4">
        <v>0</v>
      </c>
      <c r="K22" s="5">
        <v>0</v>
      </c>
      <c r="L22" s="5">
        <v>0</v>
      </c>
      <c r="O22" s="5">
        <v>0</v>
      </c>
    </row>
    <row r="23" spans="1:15" x14ac:dyDescent="0.75">
      <c r="A23" t="s">
        <v>14</v>
      </c>
      <c r="B23" s="3">
        <v>43600</v>
      </c>
      <c r="C23" s="4">
        <v>355851.04</v>
      </c>
      <c r="D23" s="3">
        <v>43600</v>
      </c>
      <c r="E23" s="4">
        <v>355851.04</v>
      </c>
      <c r="F23">
        <v>25</v>
      </c>
      <c r="G23" s="3">
        <v>43616</v>
      </c>
      <c r="H23" s="4">
        <v>0</v>
      </c>
      <c r="I23" s="4">
        <v>0</v>
      </c>
      <c r="J23" s="4">
        <v>0</v>
      </c>
      <c r="K23" s="5">
        <v>0</v>
      </c>
      <c r="L23" s="5">
        <v>0</v>
      </c>
      <c r="O23" s="5">
        <v>0</v>
      </c>
    </row>
    <row r="24" spans="1:15" x14ac:dyDescent="0.75">
      <c r="A24" t="s">
        <v>14</v>
      </c>
      <c r="B24" s="3">
        <v>43631</v>
      </c>
      <c r="C24" s="4">
        <v>353467.72</v>
      </c>
      <c r="D24" s="3">
        <v>43631</v>
      </c>
      <c r="E24" s="4">
        <v>353467.72</v>
      </c>
      <c r="F24">
        <v>26</v>
      </c>
      <c r="G24" s="3">
        <v>43646</v>
      </c>
      <c r="H24" s="4">
        <v>0</v>
      </c>
      <c r="I24" s="4">
        <v>0</v>
      </c>
      <c r="J24" s="4">
        <v>0</v>
      </c>
      <c r="K24" s="5">
        <v>0</v>
      </c>
      <c r="L24" s="5">
        <v>0</v>
      </c>
      <c r="O24" s="5">
        <v>0</v>
      </c>
    </row>
    <row r="25" spans="1:15" x14ac:dyDescent="0.75">
      <c r="A25" t="s">
        <v>14</v>
      </c>
      <c r="B25" s="3">
        <v>43661</v>
      </c>
      <c r="C25" s="4">
        <v>339410.55</v>
      </c>
      <c r="D25" s="3">
        <v>43661</v>
      </c>
      <c r="E25" s="4">
        <v>339410.55</v>
      </c>
      <c r="F25">
        <v>27</v>
      </c>
      <c r="G25" s="3">
        <v>43677</v>
      </c>
      <c r="H25" s="4">
        <v>0</v>
      </c>
      <c r="I25" s="4">
        <v>0</v>
      </c>
      <c r="J25" s="4">
        <v>0</v>
      </c>
      <c r="K25" s="5">
        <v>0</v>
      </c>
      <c r="L25" s="5">
        <v>0</v>
      </c>
      <c r="O25" s="5">
        <v>0</v>
      </c>
    </row>
    <row r="26" spans="1:15" x14ac:dyDescent="0.75">
      <c r="A26" t="s">
        <v>14</v>
      </c>
      <c r="B26" s="3">
        <v>43692</v>
      </c>
      <c r="C26" s="4">
        <v>336945.42</v>
      </c>
      <c r="D26" s="3">
        <v>43692</v>
      </c>
      <c r="E26" s="4">
        <v>336945.42</v>
      </c>
      <c r="F26">
        <v>28</v>
      </c>
      <c r="G26" s="3">
        <v>43708</v>
      </c>
      <c r="H26" s="4">
        <v>0</v>
      </c>
      <c r="I26" s="4">
        <v>0</v>
      </c>
      <c r="J26" s="4">
        <v>0</v>
      </c>
      <c r="K26" s="5">
        <v>0</v>
      </c>
      <c r="L26" s="5">
        <v>0</v>
      </c>
      <c r="O26" s="5">
        <v>0</v>
      </c>
    </row>
    <row r="27" spans="1:15" x14ac:dyDescent="0.75">
      <c r="A27" t="s">
        <v>14</v>
      </c>
      <c r="B27" s="3">
        <v>43723</v>
      </c>
      <c r="C27" s="4">
        <v>337558.04</v>
      </c>
      <c r="D27" s="3">
        <v>43723</v>
      </c>
      <c r="E27" s="4">
        <v>337558.04</v>
      </c>
      <c r="F27">
        <v>29</v>
      </c>
      <c r="G27" s="3">
        <v>43738</v>
      </c>
      <c r="H27" s="4">
        <v>0</v>
      </c>
      <c r="I27" s="4">
        <v>0</v>
      </c>
      <c r="J27" s="4">
        <v>0</v>
      </c>
      <c r="K27" s="5">
        <v>0</v>
      </c>
      <c r="L27" s="5">
        <v>0</v>
      </c>
      <c r="O27" s="5">
        <v>0</v>
      </c>
    </row>
    <row r="28" spans="1:15" x14ac:dyDescent="0.75">
      <c r="A28" t="s">
        <v>14</v>
      </c>
      <c r="B28" s="3">
        <v>43753</v>
      </c>
      <c r="C28" s="4">
        <v>326616.68</v>
      </c>
      <c r="D28" s="3">
        <v>43753</v>
      </c>
      <c r="E28" s="4">
        <v>326616.68</v>
      </c>
      <c r="F28">
        <v>30</v>
      </c>
      <c r="G28" s="3">
        <v>43769</v>
      </c>
      <c r="H28" s="4">
        <v>0</v>
      </c>
      <c r="I28" s="4">
        <v>0</v>
      </c>
      <c r="J28" s="4">
        <v>0</v>
      </c>
      <c r="K28" s="5">
        <v>0</v>
      </c>
      <c r="L28" s="5">
        <v>0</v>
      </c>
      <c r="O28" s="5">
        <v>0</v>
      </c>
    </row>
    <row r="29" spans="1:15" x14ac:dyDescent="0.75">
      <c r="A29" t="s">
        <v>14</v>
      </c>
      <c r="B29" s="3">
        <v>43784</v>
      </c>
      <c r="C29" s="4">
        <v>309606.14</v>
      </c>
      <c r="D29" s="3">
        <v>43784</v>
      </c>
      <c r="E29" s="4">
        <v>309606.14</v>
      </c>
      <c r="F29">
        <v>31</v>
      </c>
      <c r="G29" s="3">
        <v>43799</v>
      </c>
      <c r="H29" s="4">
        <v>0</v>
      </c>
      <c r="I29" s="4">
        <v>0</v>
      </c>
      <c r="J29" s="4">
        <v>0</v>
      </c>
      <c r="K29" s="5">
        <v>0</v>
      </c>
      <c r="L29" s="5">
        <v>0</v>
      </c>
      <c r="O29" s="5">
        <v>0</v>
      </c>
    </row>
    <row r="30" spans="1:15" x14ac:dyDescent="0.75">
      <c r="A30" t="s">
        <v>14</v>
      </c>
      <c r="B30" s="3">
        <v>43814</v>
      </c>
      <c r="C30" s="4">
        <v>284597.2</v>
      </c>
      <c r="D30" s="3">
        <v>43814</v>
      </c>
      <c r="E30" s="4">
        <v>284597.2</v>
      </c>
      <c r="F30">
        <v>32</v>
      </c>
      <c r="G30" s="3">
        <v>43830</v>
      </c>
      <c r="H30" s="4">
        <v>0</v>
      </c>
      <c r="I30" s="4">
        <v>0</v>
      </c>
      <c r="J30" s="4">
        <v>0</v>
      </c>
      <c r="K30" s="5">
        <v>0</v>
      </c>
      <c r="L30" s="5">
        <v>0</v>
      </c>
      <c r="O30" s="5">
        <v>0</v>
      </c>
    </row>
    <row r="31" spans="1:15" x14ac:dyDescent="0.75">
      <c r="A31" t="s">
        <v>14</v>
      </c>
      <c r="B31" s="3">
        <v>43845</v>
      </c>
      <c r="C31" s="4">
        <v>415851.13</v>
      </c>
      <c r="D31" s="3">
        <v>43845</v>
      </c>
      <c r="E31" s="4">
        <v>415851.13</v>
      </c>
      <c r="F31">
        <v>33</v>
      </c>
      <c r="G31" s="3">
        <v>43861</v>
      </c>
      <c r="H31" s="4">
        <v>0</v>
      </c>
      <c r="I31" s="4">
        <v>0</v>
      </c>
      <c r="J31" s="4">
        <v>0</v>
      </c>
      <c r="K31" s="5">
        <v>0</v>
      </c>
      <c r="L31" s="5">
        <v>0</v>
      </c>
      <c r="O31" s="5">
        <v>0</v>
      </c>
    </row>
    <row r="32" spans="1:15" x14ac:dyDescent="0.75">
      <c r="A32" t="s">
        <v>14</v>
      </c>
      <c r="B32" s="3">
        <v>43876</v>
      </c>
      <c r="C32" s="4">
        <v>363883.56</v>
      </c>
      <c r="D32" s="3">
        <v>43876</v>
      </c>
      <c r="E32" s="4">
        <v>363883.56</v>
      </c>
      <c r="F32">
        <v>34</v>
      </c>
      <c r="G32" s="3">
        <v>43890</v>
      </c>
      <c r="H32" s="4">
        <v>0</v>
      </c>
      <c r="I32" s="4">
        <v>0</v>
      </c>
      <c r="J32" s="4">
        <v>0</v>
      </c>
      <c r="K32" s="5">
        <v>0</v>
      </c>
      <c r="L32" s="5">
        <v>0</v>
      </c>
      <c r="O32" s="5">
        <v>0</v>
      </c>
    </row>
    <row r="33" spans="1:15" x14ac:dyDescent="0.75">
      <c r="A33" t="s">
        <v>14</v>
      </c>
      <c r="B33" s="3">
        <v>43905</v>
      </c>
      <c r="C33" s="4">
        <v>339670.42</v>
      </c>
      <c r="D33" s="3">
        <v>43905</v>
      </c>
      <c r="E33" s="4">
        <v>339670.42</v>
      </c>
      <c r="F33">
        <v>35</v>
      </c>
      <c r="G33" s="3">
        <v>43921</v>
      </c>
      <c r="H33" s="4">
        <v>0</v>
      </c>
      <c r="I33" s="4">
        <v>0</v>
      </c>
      <c r="J33" s="4">
        <v>0</v>
      </c>
      <c r="K33" s="5">
        <v>0</v>
      </c>
      <c r="L33" s="5">
        <v>0</v>
      </c>
      <c r="O33" s="5">
        <v>0</v>
      </c>
    </row>
    <row r="34" spans="1:15" x14ac:dyDescent="0.75">
      <c r="A34" t="s">
        <v>14</v>
      </c>
      <c r="B34" s="3">
        <v>43936</v>
      </c>
      <c r="C34" s="4">
        <v>352682.93</v>
      </c>
      <c r="D34" s="3">
        <v>43936</v>
      </c>
      <c r="E34" s="4">
        <v>352682.93</v>
      </c>
      <c r="F34">
        <v>36</v>
      </c>
      <c r="G34" s="3">
        <v>43951</v>
      </c>
      <c r="H34" s="4">
        <v>0</v>
      </c>
      <c r="I34" s="4">
        <v>0</v>
      </c>
      <c r="J34" s="4">
        <v>0</v>
      </c>
      <c r="K34" s="5">
        <v>0</v>
      </c>
      <c r="L34" s="5">
        <v>0</v>
      </c>
      <c r="O34" s="5">
        <v>0</v>
      </c>
    </row>
    <row r="35" spans="1:15" x14ac:dyDescent="0.75">
      <c r="A35" t="s">
        <v>14</v>
      </c>
      <c r="B35" s="3">
        <v>43966</v>
      </c>
      <c r="C35" s="4">
        <v>340992.9</v>
      </c>
      <c r="D35" s="3">
        <v>43966</v>
      </c>
      <c r="E35" s="4">
        <v>340992.9</v>
      </c>
      <c r="F35">
        <v>37</v>
      </c>
      <c r="G35" s="3">
        <v>43982</v>
      </c>
      <c r="H35" s="4">
        <v>0</v>
      </c>
      <c r="I35" s="4">
        <v>0</v>
      </c>
      <c r="J35" s="4">
        <v>0</v>
      </c>
      <c r="K35" s="5">
        <v>0</v>
      </c>
      <c r="L35" s="5">
        <v>0</v>
      </c>
      <c r="O35" s="5">
        <v>0</v>
      </c>
    </row>
    <row r="36" spans="1:15" x14ac:dyDescent="0.75">
      <c r="A36" t="s">
        <v>14</v>
      </c>
      <c r="B36" s="3">
        <v>43997</v>
      </c>
      <c r="C36" s="4">
        <v>351703.73</v>
      </c>
      <c r="D36" s="3">
        <v>43997</v>
      </c>
      <c r="E36" s="4">
        <v>351703.73</v>
      </c>
      <c r="F36">
        <v>38</v>
      </c>
      <c r="G36" s="3">
        <v>44012</v>
      </c>
      <c r="H36" s="4">
        <v>0</v>
      </c>
      <c r="I36" s="4">
        <v>0</v>
      </c>
      <c r="J36" s="4">
        <v>0</v>
      </c>
      <c r="K36" s="5">
        <v>0</v>
      </c>
      <c r="L36" s="5">
        <v>0</v>
      </c>
      <c r="O36" s="5">
        <v>0</v>
      </c>
    </row>
    <row r="37" spans="1:15" x14ac:dyDescent="0.75">
      <c r="A37" t="s">
        <v>14</v>
      </c>
      <c r="B37" s="3">
        <v>44027</v>
      </c>
      <c r="C37" s="4">
        <v>312821.55</v>
      </c>
      <c r="D37" s="3">
        <v>44027</v>
      </c>
      <c r="E37" s="4">
        <v>312821.55</v>
      </c>
      <c r="F37">
        <v>39</v>
      </c>
      <c r="G37" s="3">
        <v>44043</v>
      </c>
      <c r="H37" s="4">
        <v>0</v>
      </c>
      <c r="I37" s="4">
        <v>0</v>
      </c>
      <c r="J37" s="4">
        <v>0</v>
      </c>
      <c r="K37" s="5">
        <v>0</v>
      </c>
      <c r="L37" s="5">
        <v>0</v>
      </c>
      <c r="O37" s="5">
        <v>0</v>
      </c>
    </row>
    <row r="38" spans="1:15" x14ac:dyDescent="0.75">
      <c r="A38" t="s">
        <v>14</v>
      </c>
      <c r="B38" s="3">
        <v>44058</v>
      </c>
      <c r="C38" s="4">
        <v>368856.99</v>
      </c>
      <c r="D38" s="3">
        <v>44058</v>
      </c>
      <c r="E38" s="4">
        <v>368856.99</v>
      </c>
      <c r="F38">
        <v>40</v>
      </c>
      <c r="G38" s="3">
        <v>44074</v>
      </c>
      <c r="H38" s="4">
        <v>0</v>
      </c>
      <c r="I38" s="4">
        <v>0</v>
      </c>
      <c r="J38" s="4">
        <v>0</v>
      </c>
      <c r="K38" s="5">
        <v>0</v>
      </c>
      <c r="L38" s="5">
        <v>0</v>
      </c>
      <c r="O38" s="5">
        <v>0</v>
      </c>
    </row>
    <row r="39" spans="1:15" x14ac:dyDescent="0.75">
      <c r="A39" t="s">
        <v>14</v>
      </c>
      <c r="B39" s="3">
        <v>44089</v>
      </c>
      <c r="C39" s="4">
        <v>319975.96999999997</v>
      </c>
      <c r="D39" s="3">
        <v>44089</v>
      </c>
      <c r="E39" s="4">
        <v>319975.96999999997</v>
      </c>
      <c r="F39">
        <v>41</v>
      </c>
      <c r="G39" s="3">
        <v>44104</v>
      </c>
      <c r="H39" s="4">
        <v>0</v>
      </c>
      <c r="I39" s="4">
        <v>0</v>
      </c>
      <c r="J39" s="4">
        <v>0</v>
      </c>
      <c r="K39" s="5">
        <v>0</v>
      </c>
      <c r="L39" s="5">
        <v>0</v>
      </c>
      <c r="O39" s="5">
        <v>0</v>
      </c>
    </row>
    <row r="40" spans="1:15" x14ac:dyDescent="0.75">
      <c r="A40" t="s">
        <v>14</v>
      </c>
      <c r="B40" s="3">
        <v>44119</v>
      </c>
      <c r="C40" s="4">
        <v>317977.86</v>
      </c>
      <c r="D40" s="3">
        <v>44119</v>
      </c>
      <c r="E40" s="4">
        <v>317977.86</v>
      </c>
      <c r="F40">
        <v>42</v>
      </c>
      <c r="G40" s="3">
        <v>44135</v>
      </c>
      <c r="H40" s="4">
        <v>0</v>
      </c>
      <c r="I40" s="4">
        <v>0</v>
      </c>
      <c r="J40" s="4">
        <v>0</v>
      </c>
      <c r="K40" s="5">
        <v>0</v>
      </c>
      <c r="L40" s="5">
        <v>0</v>
      </c>
      <c r="O40" s="5">
        <v>0</v>
      </c>
    </row>
    <row r="41" spans="1:15" x14ac:dyDescent="0.75">
      <c r="A41" t="s">
        <v>14</v>
      </c>
      <c r="B41" s="3">
        <v>44150</v>
      </c>
      <c r="C41" s="4">
        <v>300300.63</v>
      </c>
      <c r="D41" s="3">
        <v>44150</v>
      </c>
      <c r="E41" s="4">
        <v>300300.63</v>
      </c>
      <c r="F41">
        <v>43</v>
      </c>
      <c r="G41" s="3">
        <v>44165</v>
      </c>
      <c r="H41" s="4">
        <v>0</v>
      </c>
      <c r="I41" s="4">
        <v>0</v>
      </c>
      <c r="J41" s="4">
        <v>0</v>
      </c>
      <c r="K41" s="5">
        <v>0</v>
      </c>
      <c r="L41" s="5">
        <v>0</v>
      </c>
      <c r="O41" s="5">
        <v>0</v>
      </c>
    </row>
    <row r="42" spans="1:15" x14ac:dyDescent="0.75">
      <c r="A42" t="s">
        <v>14</v>
      </c>
      <c r="B42" s="3">
        <v>44180</v>
      </c>
      <c r="C42" s="4">
        <v>317200.99</v>
      </c>
      <c r="D42" s="3">
        <v>44180</v>
      </c>
      <c r="E42" s="4">
        <v>317200.99</v>
      </c>
      <c r="F42">
        <v>44</v>
      </c>
      <c r="G42" s="3">
        <v>44196</v>
      </c>
      <c r="H42" s="4">
        <v>0</v>
      </c>
      <c r="I42" s="4">
        <v>0</v>
      </c>
      <c r="J42" s="4">
        <v>0</v>
      </c>
      <c r="K42" s="5">
        <v>0</v>
      </c>
      <c r="L42" s="5">
        <v>0</v>
      </c>
      <c r="O42" s="5">
        <v>0</v>
      </c>
    </row>
    <row r="43" spans="1:15" x14ac:dyDescent="0.75">
      <c r="A43" t="s">
        <v>14</v>
      </c>
      <c r="B43" s="3">
        <v>44211</v>
      </c>
      <c r="C43" s="4">
        <v>319518.03000000003</v>
      </c>
      <c r="D43" s="3">
        <v>44211</v>
      </c>
      <c r="E43" s="4">
        <v>319518.03000000003</v>
      </c>
      <c r="F43">
        <v>45</v>
      </c>
      <c r="G43" s="3">
        <v>44227</v>
      </c>
      <c r="H43" s="4">
        <v>0</v>
      </c>
      <c r="I43" s="4">
        <v>0</v>
      </c>
      <c r="J43" s="4">
        <v>0</v>
      </c>
      <c r="K43" s="5">
        <v>0</v>
      </c>
      <c r="L43" s="5">
        <v>0</v>
      </c>
      <c r="O43" s="5">
        <v>0</v>
      </c>
    </row>
    <row r="44" spans="1:15" x14ac:dyDescent="0.75">
      <c r="A44" t="s">
        <v>14</v>
      </c>
      <c r="B44" s="3">
        <v>44242</v>
      </c>
      <c r="C44" s="4">
        <v>286594.84999999998</v>
      </c>
      <c r="D44" s="3">
        <v>44242</v>
      </c>
      <c r="E44" s="4">
        <v>286594.84999999998</v>
      </c>
      <c r="F44">
        <v>46</v>
      </c>
      <c r="G44" s="3">
        <v>44255</v>
      </c>
      <c r="H44" s="4">
        <v>0</v>
      </c>
      <c r="I44" s="4">
        <v>0</v>
      </c>
      <c r="J44" s="4">
        <v>0</v>
      </c>
      <c r="K44" s="5">
        <v>0</v>
      </c>
      <c r="L44" s="5">
        <v>0</v>
      </c>
      <c r="O44" s="5">
        <v>0</v>
      </c>
    </row>
    <row r="45" spans="1:15" x14ac:dyDescent="0.75">
      <c r="A45" t="s">
        <v>14</v>
      </c>
      <c r="B45" s="3">
        <v>44270</v>
      </c>
      <c r="C45" s="4">
        <v>409246.46</v>
      </c>
      <c r="D45" s="3">
        <v>44270</v>
      </c>
      <c r="E45" s="4">
        <v>409246.46</v>
      </c>
      <c r="F45">
        <v>47</v>
      </c>
      <c r="G45" s="3">
        <v>44286</v>
      </c>
      <c r="H45" s="4">
        <v>0</v>
      </c>
      <c r="I45" s="4">
        <v>0</v>
      </c>
      <c r="J45" s="4">
        <v>0</v>
      </c>
      <c r="K45" s="5">
        <v>0</v>
      </c>
      <c r="L45" s="5">
        <v>0</v>
      </c>
      <c r="O45" s="5">
        <v>0</v>
      </c>
    </row>
    <row r="46" spans="1:15" x14ac:dyDescent="0.75">
      <c r="A46" t="s">
        <v>14</v>
      </c>
      <c r="B46" s="3">
        <v>44301</v>
      </c>
      <c r="C46" s="4">
        <v>310694.5</v>
      </c>
      <c r="D46" s="3">
        <v>44301</v>
      </c>
      <c r="E46" s="4">
        <v>310694.5</v>
      </c>
      <c r="F46">
        <v>48</v>
      </c>
      <c r="G46" s="3">
        <v>44316</v>
      </c>
      <c r="H46" s="4">
        <v>0</v>
      </c>
      <c r="I46" s="4">
        <v>0</v>
      </c>
      <c r="J46" s="4">
        <v>0</v>
      </c>
      <c r="K46" s="5">
        <v>0</v>
      </c>
      <c r="L46" s="5">
        <v>0</v>
      </c>
      <c r="O46" s="5">
        <v>0</v>
      </c>
    </row>
    <row r="47" spans="1:15" x14ac:dyDescent="0.75">
      <c r="A47" t="s">
        <v>14</v>
      </c>
      <c r="B47" s="3">
        <v>44331</v>
      </c>
      <c r="C47" s="4">
        <v>359693.31</v>
      </c>
      <c r="D47" s="3">
        <v>44331</v>
      </c>
      <c r="E47" s="4">
        <v>359693.31</v>
      </c>
      <c r="F47">
        <v>49</v>
      </c>
      <c r="G47" s="3">
        <v>44347</v>
      </c>
      <c r="H47" s="4">
        <v>0</v>
      </c>
      <c r="I47" s="4">
        <v>0</v>
      </c>
      <c r="J47" s="4">
        <v>0</v>
      </c>
      <c r="K47" s="5">
        <v>0</v>
      </c>
      <c r="L47" s="5">
        <v>0</v>
      </c>
      <c r="O47" s="5">
        <v>0</v>
      </c>
    </row>
    <row r="48" spans="1:15" x14ac:dyDescent="0.75">
      <c r="A48" t="s">
        <v>14</v>
      </c>
      <c r="B48" s="3">
        <v>44362</v>
      </c>
      <c r="C48" s="4">
        <v>312422.38</v>
      </c>
      <c r="D48" s="3">
        <v>44362</v>
      </c>
      <c r="E48" s="4">
        <v>312422.38</v>
      </c>
      <c r="F48">
        <v>50</v>
      </c>
      <c r="G48" s="3">
        <v>44377</v>
      </c>
      <c r="H48" s="4">
        <v>0</v>
      </c>
      <c r="I48" s="4">
        <v>0</v>
      </c>
      <c r="J48" s="4">
        <v>0</v>
      </c>
      <c r="K48" s="5">
        <v>0</v>
      </c>
      <c r="L48" s="5">
        <v>0</v>
      </c>
      <c r="O48" s="5">
        <v>0</v>
      </c>
    </row>
    <row r="49" spans="1:15" x14ac:dyDescent="0.75">
      <c r="A49" t="s">
        <v>14</v>
      </c>
      <c r="B49" s="3">
        <v>44392</v>
      </c>
      <c r="C49" s="4">
        <v>326413.48</v>
      </c>
      <c r="D49" s="3">
        <v>44392</v>
      </c>
      <c r="E49" s="4">
        <v>326413.48</v>
      </c>
      <c r="F49">
        <v>51</v>
      </c>
      <c r="G49" s="3">
        <v>44408</v>
      </c>
      <c r="H49" s="4">
        <v>0</v>
      </c>
      <c r="I49" s="4">
        <v>0</v>
      </c>
      <c r="J49" s="4">
        <v>0</v>
      </c>
      <c r="K49" s="5">
        <v>0</v>
      </c>
      <c r="L49" s="5">
        <v>0</v>
      </c>
      <c r="O49" s="5">
        <v>0</v>
      </c>
    </row>
    <row r="50" spans="1:15" x14ac:dyDescent="0.75">
      <c r="A50" t="s">
        <v>14</v>
      </c>
      <c r="B50" s="3">
        <v>44423</v>
      </c>
      <c r="C50" s="4">
        <v>363437.32</v>
      </c>
      <c r="D50" s="3">
        <v>44423</v>
      </c>
      <c r="E50" s="4">
        <v>363437.32</v>
      </c>
      <c r="F50">
        <v>52</v>
      </c>
      <c r="G50" s="3">
        <v>44439</v>
      </c>
      <c r="H50" s="4">
        <v>0</v>
      </c>
      <c r="I50" s="4">
        <v>0</v>
      </c>
      <c r="J50" s="4">
        <v>0</v>
      </c>
      <c r="K50" s="5">
        <v>0</v>
      </c>
      <c r="L50" s="5">
        <v>0</v>
      </c>
      <c r="O50" s="5">
        <v>0</v>
      </c>
    </row>
    <row r="51" spans="1:15" x14ac:dyDescent="0.75">
      <c r="A51" t="s">
        <v>14</v>
      </c>
      <c r="B51" s="3">
        <v>44454</v>
      </c>
      <c r="C51" s="4">
        <v>371005.18</v>
      </c>
      <c r="D51" s="3">
        <v>44454</v>
      </c>
      <c r="E51" s="4">
        <v>371005.18</v>
      </c>
      <c r="F51">
        <v>53</v>
      </c>
      <c r="G51" s="3">
        <v>44469</v>
      </c>
      <c r="H51" s="4">
        <v>0</v>
      </c>
      <c r="I51" s="4">
        <v>0</v>
      </c>
      <c r="J51" s="4">
        <v>0</v>
      </c>
      <c r="K51" s="5">
        <v>0</v>
      </c>
      <c r="L51" s="5">
        <v>0</v>
      </c>
      <c r="O51" s="5">
        <v>0</v>
      </c>
    </row>
    <row r="52" spans="1:15" x14ac:dyDescent="0.75">
      <c r="A52" t="s">
        <v>14</v>
      </c>
      <c r="B52" s="3">
        <v>44484</v>
      </c>
      <c r="C52" s="4">
        <v>327023.64</v>
      </c>
      <c r="D52" s="3">
        <v>44484</v>
      </c>
      <c r="E52" s="4">
        <v>327023.64</v>
      </c>
      <c r="F52">
        <v>54</v>
      </c>
      <c r="G52" s="3">
        <v>44500</v>
      </c>
      <c r="H52" s="4">
        <v>0</v>
      </c>
      <c r="I52" s="4">
        <v>0</v>
      </c>
      <c r="J52" s="4">
        <v>0</v>
      </c>
      <c r="K52" s="5">
        <v>0</v>
      </c>
      <c r="L52" s="5">
        <v>0</v>
      </c>
      <c r="O52" s="5">
        <v>0</v>
      </c>
    </row>
    <row r="53" spans="1:15" x14ac:dyDescent="0.75">
      <c r="A53" t="s">
        <v>14</v>
      </c>
      <c r="B53" s="3">
        <v>44515</v>
      </c>
      <c r="C53" s="4">
        <v>363699.11</v>
      </c>
      <c r="D53" s="3">
        <v>44515</v>
      </c>
      <c r="E53" s="4">
        <v>363699.11</v>
      </c>
      <c r="F53">
        <v>55</v>
      </c>
      <c r="G53" s="3">
        <v>44530</v>
      </c>
      <c r="H53" s="4">
        <v>0</v>
      </c>
      <c r="I53" s="4">
        <v>0</v>
      </c>
      <c r="J53" s="4">
        <v>0</v>
      </c>
      <c r="K53" s="5">
        <v>0</v>
      </c>
      <c r="L53" s="5">
        <v>0</v>
      </c>
      <c r="O53" s="5">
        <v>0</v>
      </c>
    </row>
    <row r="54" spans="1:15" x14ac:dyDescent="0.75">
      <c r="A54" t="s">
        <v>14</v>
      </c>
      <c r="B54" s="3">
        <v>44545</v>
      </c>
      <c r="C54" s="4">
        <v>325350.49</v>
      </c>
      <c r="D54" s="3">
        <v>44545</v>
      </c>
      <c r="E54" s="4">
        <v>325350.49</v>
      </c>
      <c r="F54">
        <v>56</v>
      </c>
      <c r="G54" s="3">
        <v>44561</v>
      </c>
      <c r="H54" s="4">
        <v>0</v>
      </c>
      <c r="I54" s="4">
        <v>0</v>
      </c>
      <c r="J54" s="4">
        <v>0</v>
      </c>
      <c r="K54" s="5">
        <v>0</v>
      </c>
      <c r="L54" s="5">
        <v>0</v>
      </c>
      <c r="O54" s="5">
        <v>0</v>
      </c>
    </row>
    <row r="55" spans="1:15" x14ac:dyDescent="0.75">
      <c r="A55" t="s">
        <v>14</v>
      </c>
      <c r="B55" s="3">
        <v>44576</v>
      </c>
      <c r="C55" s="4">
        <v>277925.40999999997</v>
      </c>
      <c r="D55" s="3">
        <v>44576</v>
      </c>
      <c r="E55" s="4">
        <v>277925.40999999997</v>
      </c>
      <c r="F55">
        <v>57</v>
      </c>
      <c r="G55" s="3">
        <v>44592</v>
      </c>
      <c r="H55" s="4">
        <v>0</v>
      </c>
      <c r="I55" s="4">
        <v>0</v>
      </c>
      <c r="J55" s="4">
        <v>0</v>
      </c>
      <c r="K55" s="5">
        <v>0</v>
      </c>
      <c r="L55" s="5">
        <v>0</v>
      </c>
      <c r="O55" s="5">
        <v>0</v>
      </c>
    </row>
    <row r="56" spans="1:15" x14ac:dyDescent="0.75">
      <c r="A56" t="s">
        <v>14</v>
      </c>
      <c r="B56" s="3">
        <v>44607</v>
      </c>
      <c r="C56" s="4">
        <v>325759.01</v>
      </c>
      <c r="D56" s="3">
        <v>44607</v>
      </c>
      <c r="E56" s="4">
        <v>325759.01</v>
      </c>
      <c r="F56">
        <v>58</v>
      </c>
      <c r="G56" s="3">
        <v>44620</v>
      </c>
      <c r="H56" s="4">
        <v>0</v>
      </c>
      <c r="I56" s="4">
        <v>0</v>
      </c>
      <c r="J56" s="4">
        <v>0</v>
      </c>
      <c r="K56" s="5">
        <v>0</v>
      </c>
      <c r="L56" s="5">
        <v>0</v>
      </c>
      <c r="O56" s="5">
        <v>0</v>
      </c>
    </row>
    <row r="57" spans="1:15" x14ac:dyDescent="0.75">
      <c r="A57" t="s">
        <v>14</v>
      </c>
      <c r="B57" s="3">
        <v>44635</v>
      </c>
      <c r="C57" s="4">
        <v>327417.77</v>
      </c>
      <c r="D57" s="3">
        <v>44635</v>
      </c>
      <c r="E57" s="4">
        <v>327417.77</v>
      </c>
      <c r="F57">
        <v>59</v>
      </c>
      <c r="G57" s="3">
        <v>44651</v>
      </c>
      <c r="H57" s="4">
        <v>0</v>
      </c>
      <c r="I57" s="4">
        <v>0</v>
      </c>
      <c r="J57" s="4">
        <v>0</v>
      </c>
      <c r="K57" s="5">
        <v>0</v>
      </c>
      <c r="L57" s="5">
        <v>0</v>
      </c>
      <c r="O57" s="5">
        <v>0</v>
      </c>
    </row>
    <row r="58" spans="1:15" x14ac:dyDescent="0.75">
      <c r="A58" t="s">
        <v>14</v>
      </c>
      <c r="B58" s="3">
        <v>44666</v>
      </c>
      <c r="C58" s="4">
        <v>329037.94</v>
      </c>
      <c r="D58" s="3">
        <v>44666</v>
      </c>
      <c r="E58" s="4">
        <v>329037.94</v>
      </c>
      <c r="F58">
        <v>60</v>
      </c>
      <c r="G58" s="3">
        <v>44681</v>
      </c>
      <c r="H58" s="4">
        <v>0</v>
      </c>
      <c r="I58" s="4">
        <v>0</v>
      </c>
      <c r="J58" s="4">
        <v>0</v>
      </c>
      <c r="K58" s="5">
        <v>0</v>
      </c>
      <c r="L58" s="5">
        <v>0</v>
      </c>
      <c r="O58" s="5">
        <v>0</v>
      </c>
    </row>
    <row r="59" spans="1:15" x14ac:dyDescent="0.75">
      <c r="A59" t="s">
        <v>14</v>
      </c>
      <c r="B59" s="3">
        <v>44696</v>
      </c>
      <c r="C59" s="4">
        <v>573359.35999999999</v>
      </c>
      <c r="D59" s="3">
        <v>44696</v>
      </c>
      <c r="E59" s="4">
        <v>573359.35999999999</v>
      </c>
      <c r="F59">
        <v>61</v>
      </c>
      <c r="G59" s="3">
        <v>44712</v>
      </c>
      <c r="H59" s="4">
        <v>0</v>
      </c>
      <c r="I59" s="4">
        <v>0</v>
      </c>
      <c r="J59" s="4">
        <v>0</v>
      </c>
      <c r="K59" s="5">
        <v>0</v>
      </c>
      <c r="L59" s="5">
        <v>0</v>
      </c>
      <c r="O59" s="5">
        <v>0</v>
      </c>
    </row>
    <row r="60" spans="1:15" x14ac:dyDescent="0.75">
      <c r="A60" t="s">
        <v>14</v>
      </c>
      <c r="B60" s="3">
        <v>44727</v>
      </c>
      <c r="C60" s="4">
        <v>361945.78</v>
      </c>
      <c r="D60" s="3">
        <v>44727</v>
      </c>
      <c r="E60" s="4">
        <v>361945.78</v>
      </c>
      <c r="F60">
        <v>62</v>
      </c>
      <c r="G60" s="3">
        <v>44742</v>
      </c>
      <c r="H60" s="4">
        <v>0</v>
      </c>
      <c r="I60" s="4">
        <v>0</v>
      </c>
      <c r="J60" s="4">
        <v>0</v>
      </c>
      <c r="K60" s="5">
        <v>0</v>
      </c>
      <c r="L60" s="5">
        <v>0</v>
      </c>
      <c r="O60" s="5">
        <v>0</v>
      </c>
    </row>
    <row r="61" spans="1:15" x14ac:dyDescent="0.75">
      <c r="A61" t="s">
        <v>14</v>
      </c>
      <c r="B61" s="3">
        <v>44757</v>
      </c>
      <c r="C61" s="4">
        <v>472565.89</v>
      </c>
      <c r="D61" s="3">
        <v>44757</v>
      </c>
      <c r="E61" s="4">
        <v>472565.89</v>
      </c>
      <c r="F61">
        <v>63</v>
      </c>
      <c r="G61" s="3">
        <v>44773</v>
      </c>
      <c r="H61" s="4">
        <v>0</v>
      </c>
      <c r="I61" s="4">
        <v>0</v>
      </c>
      <c r="J61" s="4">
        <v>0</v>
      </c>
      <c r="K61" s="5">
        <v>0</v>
      </c>
      <c r="L61" s="5">
        <v>0</v>
      </c>
      <c r="O61" s="5">
        <v>0</v>
      </c>
    </row>
    <row r="62" spans="1:15" x14ac:dyDescent="0.75">
      <c r="A62" t="s">
        <v>14</v>
      </c>
      <c r="B62" s="3">
        <v>44788</v>
      </c>
      <c r="C62" s="4">
        <v>343095.03</v>
      </c>
      <c r="D62" s="3">
        <v>44788</v>
      </c>
      <c r="E62" s="4">
        <v>343095.03</v>
      </c>
      <c r="F62">
        <v>64</v>
      </c>
      <c r="G62" s="3">
        <v>44804</v>
      </c>
      <c r="H62" s="4">
        <v>0</v>
      </c>
      <c r="I62" s="4">
        <v>0</v>
      </c>
      <c r="J62" s="4">
        <v>0</v>
      </c>
      <c r="K62" s="5">
        <v>0</v>
      </c>
      <c r="L62" s="5">
        <v>0</v>
      </c>
      <c r="O62" s="5">
        <v>0</v>
      </c>
    </row>
    <row r="63" spans="1:15" x14ac:dyDescent="0.75">
      <c r="A63" t="s">
        <v>14</v>
      </c>
      <c r="B63" s="3">
        <v>44819</v>
      </c>
      <c r="C63" s="4">
        <v>353050.68</v>
      </c>
      <c r="D63" s="3">
        <v>44819</v>
      </c>
      <c r="E63" s="4">
        <v>353050.68</v>
      </c>
      <c r="F63">
        <v>65</v>
      </c>
      <c r="G63" s="3">
        <v>44834</v>
      </c>
      <c r="H63" s="4">
        <v>0</v>
      </c>
      <c r="I63" s="4">
        <v>0</v>
      </c>
      <c r="J63" s="4">
        <v>0</v>
      </c>
      <c r="K63" s="5">
        <v>0</v>
      </c>
      <c r="L63" s="5">
        <v>0</v>
      </c>
      <c r="O63" s="5">
        <v>0</v>
      </c>
    </row>
    <row r="64" spans="1:15" x14ac:dyDescent="0.75">
      <c r="A64" t="s">
        <v>14</v>
      </c>
      <c r="B64" s="3">
        <v>44849</v>
      </c>
      <c r="C64" s="4">
        <v>341487.52</v>
      </c>
      <c r="D64" s="3">
        <v>44849</v>
      </c>
      <c r="E64" s="4">
        <v>341487.52</v>
      </c>
      <c r="F64">
        <v>66</v>
      </c>
      <c r="G64" s="3">
        <v>44865</v>
      </c>
      <c r="H64" s="4">
        <v>0</v>
      </c>
      <c r="I64" s="4">
        <v>0</v>
      </c>
      <c r="J64" s="4">
        <v>0</v>
      </c>
      <c r="K64" s="5">
        <v>0</v>
      </c>
      <c r="L64" s="5">
        <v>0</v>
      </c>
      <c r="O64" s="5">
        <v>0</v>
      </c>
    </row>
    <row r="65" spans="1:15" x14ac:dyDescent="0.75">
      <c r="A65" t="s">
        <v>14</v>
      </c>
      <c r="B65" s="3">
        <v>44880</v>
      </c>
      <c r="C65" s="4">
        <v>433181.43</v>
      </c>
      <c r="D65" s="3">
        <v>44880</v>
      </c>
      <c r="E65" s="4">
        <v>433181.43</v>
      </c>
      <c r="F65">
        <v>67</v>
      </c>
      <c r="G65" s="3">
        <v>44895</v>
      </c>
      <c r="H65" s="4">
        <v>0</v>
      </c>
      <c r="I65" s="4">
        <v>0</v>
      </c>
      <c r="J65" s="4">
        <v>0</v>
      </c>
      <c r="K65" s="5">
        <v>0</v>
      </c>
      <c r="L65" s="5">
        <v>0</v>
      </c>
      <c r="O65" s="5">
        <v>0</v>
      </c>
    </row>
    <row r="66" spans="1:15" x14ac:dyDescent="0.75">
      <c r="A66" t="s">
        <v>14</v>
      </c>
      <c r="B66" s="3">
        <v>44910</v>
      </c>
      <c r="C66" s="4">
        <v>344182.9</v>
      </c>
      <c r="D66" s="3">
        <v>44910</v>
      </c>
      <c r="E66" s="4">
        <v>344182.9</v>
      </c>
      <c r="F66">
        <v>68</v>
      </c>
      <c r="G66" s="3">
        <v>44926</v>
      </c>
      <c r="H66" s="4">
        <v>0</v>
      </c>
      <c r="I66" s="4">
        <v>0</v>
      </c>
      <c r="J66" s="4">
        <v>0</v>
      </c>
      <c r="K66" s="5">
        <v>0</v>
      </c>
      <c r="L66" s="5">
        <v>0</v>
      </c>
      <c r="O66" s="5">
        <v>0</v>
      </c>
    </row>
    <row r="67" spans="1:15" x14ac:dyDescent="0.75">
      <c r="A67" t="s">
        <v>14</v>
      </c>
      <c r="B67" s="3">
        <v>44941</v>
      </c>
      <c r="C67" s="4">
        <v>343885.35</v>
      </c>
      <c r="D67" s="3">
        <v>44941</v>
      </c>
      <c r="E67" s="4">
        <v>343885.35</v>
      </c>
      <c r="F67">
        <v>69</v>
      </c>
      <c r="G67" s="3">
        <v>44957</v>
      </c>
      <c r="H67" s="4">
        <v>0</v>
      </c>
      <c r="I67" s="4">
        <v>0</v>
      </c>
      <c r="J67" s="4">
        <v>0</v>
      </c>
      <c r="K67" s="5">
        <v>0</v>
      </c>
      <c r="L67" s="5">
        <v>0</v>
      </c>
      <c r="O67" s="5">
        <v>0</v>
      </c>
    </row>
    <row r="68" spans="1:15" x14ac:dyDescent="0.75">
      <c r="A68" t="s">
        <v>14</v>
      </c>
      <c r="B68" s="3">
        <v>44972</v>
      </c>
      <c r="C68" s="4">
        <v>344359.86</v>
      </c>
      <c r="D68" s="3">
        <v>44972</v>
      </c>
      <c r="E68" s="4">
        <v>344359.86</v>
      </c>
      <c r="F68">
        <v>70</v>
      </c>
      <c r="G68" s="3">
        <v>44985</v>
      </c>
      <c r="H68" s="4">
        <v>0</v>
      </c>
      <c r="I68" s="4">
        <v>0</v>
      </c>
      <c r="J68" s="4">
        <v>0</v>
      </c>
      <c r="K68" s="5">
        <v>0</v>
      </c>
      <c r="L68" s="5">
        <v>0</v>
      </c>
      <c r="O68" s="5">
        <v>0</v>
      </c>
    </row>
    <row r="69" spans="1:15" x14ac:dyDescent="0.75">
      <c r="A69" t="s">
        <v>14</v>
      </c>
      <c r="B69" s="3">
        <v>45000</v>
      </c>
      <c r="C69" s="4">
        <v>344055.19</v>
      </c>
      <c r="D69" s="3">
        <v>45000</v>
      </c>
      <c r="E69" s="4">
        <v>344055.19</v>
      </c>
      <c r="F69">
        <v>71</v>
      </c>
      <c r="G69" s="3">
        <v>45016</v>
      </c>
      <c r="H69" s="4">
        <v>0</v>
      </c>
      <c r="I69" s="4">
        <v>0</v>
      </c>
      <c r="J69" s="4">
        <v>0</v>
      </c>
      <c r="K69" s="5">
        <v>0</v>
      </c>
      <c r="L69" s="5">
        <v>0</v>
      </c>
      <c r="O69" s="5">
        <v>0</v>
      </c>
    </row>
    <row r="70" spans="1:15" x14ac:dyDescent="0.75">
      <c r="A70" t="s">
        <v>14</v>
      </c>
      <c r="B70" s="3">
        <v>45031</v>
      </c>
      <c r="C70" s="4">
        <v>347228.04</v>
      </c>
      <c r="D70" s="3">
        <v>45031</v>
      </c>
      <c r="E70" s="4">
        <v>347228.04</v>
      </c>
      <c r="F70">
        <v>72</v>
      </c>
      <c r="G70" s="3">
        <v>45046</v>
      </c>
      <c r="H70" s="4">
        <v>0</v>
      </c>
      <c r="I70" s="4">
        <v>0</v>
      </c>
      <c r="J70" s="4">
        <v>0</v>
      </c>
      <c r="K70" s="5">
        <v>0</v>
      </c>
      <c r="L70" s="5">
        <v>0</v>
      </c>
      <c r="O70" s="5">
        <v>0</v>
      </c>
    </row>
    <row r="71" spans="1:15" x14ac:dyDescent="0.75">
      <c r="A71" t="s">
        <v>14</v>
      </c>
      <c r="B71" s="3">
        <v>45061</v>
      </c>
      <c r="C71" s="4">
        <v>344001.15</v>
      </c>
      <c r="D71" s="3">
        <v>45061</v>
      </c>
      <c r="E71" s="4">
        <v>344001.15</v>
      </c>
      <c r="F71">
        <v>73</v>
      </c>
      <c r="G71" s="3">
        <v>45077</v>
      </c>
      <c r="H71" s="4">
        <v>0</v>
      </c>
      <c r="I71" s="4">
        <v>0</v>
      </c>
      <c r="J71" s="4">
        <v>0</v>
      </c>
      <c r="K71" s="5">
        <v>0</v>
      </c>
      <c r="L71" s="5">
        <v>0</v>
      </c>
      <c r="O71" s="5">
        <v>0</v>
      </c>
    </row>
    <row r="72" spans="1:15" x14ac:dyDescent="0.75">
      <c r="A72" t="s">
        <v>14</v>
      </c>
      <c r="B72" s="3">
        <v>45092</v>
      </c>
      <c r="C72" s="4">
        <v>354888.83</v>
      </c>
      <c r="D72" s="3">
        <v>45092</v>
      </c>
      <c r="E72" s="4">
        <v>354888.83</v>
      </c>
      <c r="F72">
        <v>74</v>
      </c>
      <c r="G72" s="3">
        <v>45107</v>
      </c>
      <c r="H72" s="4">
        <v>0</v>
      </c>
      <c r="I72" s="4">
        <v>0</v>
      </c>
      <c r="J72" s="4">
        <v>0</v>
      </c>
      <c r="K72" s="5">
        <v>0</v>
      </c>
      <c r="L72" s="5">
        <v>0</v>
      </c>
      <c r="O72" s="5">
        <v>0</v>
      </c>
    </row>
    <row r="73" spans="1:15" x14ac:dyDescent="0.75">
      <c r="A73" t="s">
        <v>14</v>
      </c>
      <c r="B73" s="3">
        <v>45122</v>
      </c>
      <c r="C73" s="4">
        <v>343987.09</v>
      </c>
      <c r="D73" s="3">
        <v>45122</v>
      </c>
      <c r="E73" s="4">
        <v>343987.09</v>
      </c>
      <c r="F73">
        <v>75</v>
      </c>
      <c r="G73" s="3">
        <v>45138</v>
      </c>
      <c r="H73" s="4">
        <v>0</v>
      </c>
      <c r="I73" s="4">
        <v>0</v>
      </c>
      <c r="J73" s="4">
        <v>0</v>
      </c>
      <c r="K73" s="5">
        <v>0</v>
      </c>
      <c r="L73" s="5">
        <v>0</v>
      </c>
      <c r="O73" s="5">
        <v>0</v>
      </c>
    </row>
    <row r="74" spans="1:15" x14ac:dyDescent="0.75">
      <c r="A74" t="s">
        <v>14</v>
      </c>
      <c r="B74" s="3">
        <v>45153</v>
      </c>
      <c r="C74" s="4">
        <v>354436.15</v>
      </c>
      <c r="D74" s="3">
        <v>45153</v>
      </c>
      <c r="E74" s="4">
        <v>354436.15</v>
      </c>
      <c r="F74">
        <v>76</v>
      </c>
      <c r="G74" s="3">
        <v>45169</v>
      </c>
      <c r="H74" s="4">
        <v>0</v>
      </c>
      <c r="I74" s="4">
        <v>0</v>
      </c>
      <c r="J74" s="4">
        <v>0</v>
      </c>
      <c r="K74" s="5">
        <v>0</v>
      </c>
      <c r="L74" s="5">
        <v>0</v>
      </c>
      <c r="O74" s="5">
        <v>0</v>
      </c>
    </row>
    <row r="75" spans="1:15" x14ac:dyDescent="0.75">
      <c r="A75" t="s">
        <v>14</v>
      </c>
      <c r="B75" s="3">
        <v>45184</v>
      </c>
      <c r="C75" s="4">
        <v>354942.86</v>
      </c>
      <c r="D75" s="3">
        <v>45184</v>
      </c>
      <c r="E75" s="4">
        <v>354942.86</v>
      </c>
      <c r="F75">
        <v>77</v>
      </c>
      <c r="G75" s="3">
        <v>45199</v>
      </c>
      <c r="H75" s="4">
        <v>0</v>
      </c>
      <c r="I75" s="4">
        <v>0</v>
      </c>
      <c r="J75" s="4">
        <v>0</v>
      </c>
      <c r="K75" s="5">
        <v>0</v>
      </c>
      <c r="L75" s="5">
        <v>0</v>
      </c>
      <c r="O75" s="5">
        <v>0</v>
      </c>
    </row>
    <row r="76" spans="1:15" x14ac:dyDescent="0.75">
      <c r="A76" t="s">
        <v>14</v>
      </c>
      <c r="B76" s="3">
        <v>45214</v>
      </c>
      <c r="C76" s="4">
        <v>343575.79</v>
      </c>
      <c r="D76" s="3">
        <v>45214</v>
      </c>
      <c r="E76" s="4">
        <v>343575.79</v>
      </c>
      <c r="F76">
        <v>78</v>
      </c>
      <c r="G76" s="3">
        <v>45230</v>
      </c>
      <c r="H76" s="4">
        <v>0</v>
      </c>
      <c r="I76" s="4">
        <v>0</v>
      </c>
      <c r="J76" s="4">
        <v>0</v>
      </c>
      <c r="K76" s="5">
        <v>0</v>
      </c>
      <c r="L76" s="5">
        <v>0</v>
      </c>
      <c r="O76" s="5">
        <v>0</v>
      </c>
    </row>
    <row r="77" spans="1:15" x14ac:dyDescent="0.75">
      <c r="A77" t="s">
        <v>14</v>
      </c>
      <c r="B77" s="3">
        <v>45245</v>
      </c>
      <c r="C77" s="4">
        <v>357843.9</v>
      </c>
      <c r="D77" s="3">
        <v>45245</v>
      </c>
      <c r="E77" s="4">
        <v>357843.9</v>
      </c>
      <c r="F77">
        <v>79</v>
      </c>
      <c r="G77" s="3">
        <v>45260</v>
      </c>
      <c r="H77" s="4">
        <v>0</v>
      </c>
      <c r="I77" s="4">
        <v>0</v>
      </c>
      <c r="J77" s="4">
        <v>0</v>
      </c>
      <c r="K77" s="5">
        <v>0</v>
      </c>
      <c r="L77" s="5">
        <v>0</v>
      </c>
      <c r="O77" s="5">
        <v>0</v>
      </c>
    </row>
    <row r="78" spans="1:15" x14ac:dyDescent="0.75">
      <c r="A78" t="s">
        <v>14</v>
      </c>
      <c r="B78" s="3">
        <v>45275</v>
      </c>
      <c r="C78" s="4">
        <v>346566.39</v>
      </c>
      <c r="D78" s="3">
        <v>45275</v>
      </c>
      <c r="E78" s="4">
        <v>346566.39</v>
      </c>
      <c r="F78">
        <v>80</v>
      </c>
      <c r="G78" s="3">
        <v>45291</v>
      </c>
      <c r="H78" s="4">
        <v>0</v>
      </c>
      <c r="I78" s="4">
        <v>0</v>
      </c>
      <c r="J78" s="4">
        <v>0</v>
      </c>
      <c r="K78" s="5">
        <v>0</v>
      </c>
      <c r="L78" s="5">
        <v>0</v>
      </c>
      <c r="O78" s="5">
        <v>0</v>
      </c>
    </row>
    <row r="79" spans="1:15" x14ac:dyDescent="0.75">
      <c r="A79" t="s">
        <v>14</v>
      </c>
      <c r="B79" s="3">
        <v>45306</v>
      </c>
      <c r="C79" s="4">
        <v>358918.71</v>
      </c>
      <c r="D79" s="3">
        <v>45306</v>
      </c>
      <c r="E79" s="4">
        <v>358918.71</v>
      </c>
      <c r="F79">
        <v>81</v>
      </c>
      <c r="G79" s="3">
        <v>45322</v>
      </c>
      <c r="H79" s="4">
        <v>0</v>
      </c>
      <c r="I79" s="4">
        <v>0</v>
      </c>
      <c r="J79" s="4">
        <v>0</v>
      </c>
      <c r="K79" s="5">
        <v>0</v>
      </c>
      <c r="L79" s="5">
        <v>0</v>
      </c>
      <c r="O79" s="5">
        <v>0</v>
      </c>
    </row>
    <row r="80" spans="1:15" x14ac:dyDescent="0.75">
      <c r="A80" t="s">
        <v>14</v>
      </c>
      <c r="B80" s="3">
        <v>45337</v>
      </c>
      <c r="C80" s="4">
        <v>343194.79</v>
      </c>
      <c r="D80" s="3">
        <v>45337</v>
      </c>
      <c r="E80" s="4">
        <v>343194.79</v>
      </c>
      <c r="F80">
        <v>82</v>
      </c>
      <c r="G80" s="3">
        <v>45351</v>
      </c>
      <c r="H80" s="4">
        <v>0</v>
      </c>
      <c r="I80" s="4">
        <v>0</v>
      </c>
      <c r="J80" s="4">
        <v>0</v>
      </c>
      <c r="K80" s="5">
        <v>0</v>
      </c>
      <c r="L80" s="5">
        <v>0</v>
      </c>
      <c r="O80" s="5">
        <v>0</v>
      </c>
    </row>
    <row r="81" spans="1:15" x14ac:dyDescent="0.75">
      <c r="A81" t="s">
        <v>14</v>
      </c>
      <c r="B81" s="3">
        <v>45366</v>
      </c>
      <c r="C81" s="4">
        <v>339998.76</v>
      </c>
      <c r="D81" s="3">
        <v>45366</v>
      </c>
      <c r="E81" s="4">
        <v>339998.76</v>
      </c>
      <c r="F81">
        <v>83</v>
      </c>
      <c r="G81" s="3">
        <v>45382</v>
      </c>
      <c r="H81" s="4">
        <v>0</v>
      </c>
      <c r="I81" s="4">
        <v>0</v>
      </c>
      <c r="J81" s="4">
        <v>0</v>
      </c>
      <c r="K81" s="5">
        <v>0</v>
      </c>
      <c r="L81" s="5">
        <v>0</v>
      </c>
      <c r="O81" s="5">
        <v>0</v>
      </c>
    </row>
    <row r="82" spans="1:15" x14ac:dyDescent="0.75">
      <c r="A82" t="s">
        <v>14</v>
      </c>
      <c r="B82" s="3">
        <v>45397</v>
      </c>
      <c r="C82" s="4">
        <v>351230.94</v>
      </c>
      <c r="D82" s="3">
        <v>45397</v>
      </c>
      <c r="E82" s="4">
        <v>351230.94</v>
      </c>
      <c r="F82">
        <v>84</v>
      </c>
      <c r="G82" s="3">
        <v>45412</v>
      </c>
      <c r="H82" s="4">
        <v>0</v>
      </c>
      <c r="I82" s="4">
        <v>0</v>
      </c>
      <c r="J82" s="4">
        <v>0</v>
      </c>
      <c r="K82" s="5">
        <v>0</v>
      </c>
      <c r="L82" s="5">
        <v>0</v>
      </c>
      <c r="O82" s="5">
        <v>0</v>
      </c>
    </row>
    <row r="83" spans="1:15" x14ac:dyDescent="0.75">
      <c r="A83" t="s">
        <v>14</v>
      </c>
      <c r="B83" s="3">
        <v>45427</v>
      </c>
      <c r="C83" s="4">
        <v>340264.84</v>
      </c>
      <c r="D83" s="3">
        <v>45427</v>
      </c>
      <c r="E83" s="4">
        <v>340264.84</v>
      </c>
      <c r="F83">
        <v>85</v>
      </c>
      <c r="G83" s="3">
        <v>45443</v>
      </c>
      <c r="H83" s="4">
        <v>0</v>
      </c>
      <c r="I83" s="4">
        <v>0</v>
      </c>
      <c r="J83" s="4">
        <v>0</v>
      </c>
      <c r="K83" s="5">
        <v>0</v>
      </c>
      <c r="L83" s="5">
        <v>0</v>
      </c>
      <c r="O83" s="5">
        <v>0</v>
      </c>
    </row>
    <row r="84" spans="1:15" x14ac:dyDescent="0.75">
      <c r="A84" t="s">
        <v>14</v>
      </c>
      <c r="B84" s="3">
        <v>45458</v>
      </c>
      <c r="C84" s="4">
        <v>351225.92</v>
      </c>
      <c r="D84" s="3">
        <v>45458</v>
      </c>
      <c r="E84" s="4">
        <v>351225.92</v>
      </c>
      <c r="F84">
        <v>86</v>
      </c>
      <c r="G84" s="3">
        <v>45473</v>
      </c>
      <c r="H84" s="4">
        <v>0</v>
      </c>
      <c r="I84" s="4">
        <v>0</v>
      </c>
      <c r="J84" s="4">
        <v>0</v>
      </c>
      <c r="K84" s="5">
        <v>0</v>
      </c>
      <c r="L84" s="5">
        <v>0</v>
      </c>
      <c r="O84" s="5">
        <v>0</v>
      </c>
    </row>
    <row r="85" spans="1:15" x14ac:dyDescent="0.75">
      <c r="A85" t="s">
        <v>14</v>
      </c>
      <c r="B85" s="3">
        <v>45488</v>
      </c>
      <c r="C85" s="4">
        <v>338131.51</v>
      </c>
      <c r="D85" s="3">
        <v>45488</v>
      </c>
      <c r="E85" s="4">
        <v>338131.51</v>
      </c>
      <c r="F85">
        <v>87</v>
      </c>
      <c r="G85" s="3">
        <v>45504</v>
      </c>
      <c r="H85" s="4">
        <v>0</v>
      </c>
      <c r="I85" s="4">
        <v>0</v>
      </c>
      <c r="J85" s="4">
        <v>0</v>
      </c>
      <c r="K85" s="5">
        <v>0</v>
      </c>
      <c r="L85" s="5">
        <v>0</v>
      </c>
      <c r="O85" s="5">
        <v>0</v>
      </c>
    </row>
    <row r="86" spans="1:15" x14ac:dyDescent="0.75">
      <c r="A86" t="s">
        <v>14</v>
      </c>
      <c r="B86" s="3">
        <v>45519</v>
      </c>
      <c r="C86" s="4">
        <v>350465.02</v>
      </c>
      <c r="D86" s="3">
        <v>45519</v>
      </c>
      <c r="E86" s="4">
        <v>350465.02</v>
      </c>
      <c r="F86">
        <v>88</v>
      </c>
      <c r="G86" s="3">
        <v>45535</v>
      </c>
      <c r="H86" s="4">
        <v>0</v>
      </c>
      <c r="I86" s="4">
        <v>0</v>
      </c>
      <c r="J86" s="4">
        <v>0</v>
      </c>
      <c r="K86" s="5">
        <v>0</v>
      </c>
      <c r="L86" s="5">
        <v>0</v>
      </c>
      <c r="O86" s="5">
        <v>0</v>
      </c>
    </row>
    <row r="87" spans="1:15" x14ac:dyDescent="0.75">
      <c r="A87" t="s">
        <v>14</v>
      </c>
      <c r="B87" s="3">
        <v>45550</v>
      </c>
      <c r="C87" s="4">
        <v>350631.88</v>
      </c>
      <c r="D87" s="3">
        <v>45550</v>
      </c>
      <c r="E87" s="4">
        <v>350631.88</v>
      </c>
      <c r="F87">
        <v>89</v>
      </c>
      <c r="G87" s="3">
        <v>45565</v>
      </c>
      <c r="H87" s="4">
        <v>0</v>
      </c>
      <c r="I87" s="4">
        <v>0</v>
      </c>
      <c r="J87" s="4">
        <v>0</v>
      </c>
      <c r="K87" s="5">
        <v>0</v>
      </c>
      <c r="L87" s="5">
        <v>0</v>
      </c>
      <c r="O87" s="5">
        <v>0</v>
      </c>
    </row>
    <row r="88" spans="1:15" x14ac:dyDescent="0.75">
      <c r="A88" t="s">
        <v>14</v>
      </c>
      <c r="B88" s="3">
        <v>45580</v>
      </c>
      <c r="C88" s="4">
        <v>279422.98</v>
      </c>
      <c r="D88" s="3">
        <v>45580</v>
      </c>
      <c r="E88" s="4">
        <v>279422.98</v>
      </c>
      <c r="F88">
        <v>90</v>
      </c>
      <c r="G88" s="3">
        <v>45596</v>
      </c>
      <c r="H88" s="4">
        <v>0</v>
      </c>
      <c r="I88" s="4">
        <v>0</v>
      </c>
      <c r="J88" s="4">
        <v>0</v>
      </c>
      <c r="K88" s="5">
        <v>0</v>
      </c>
      <c r="L88" s="5">
        <v>0</v>
      </c>
      <c r="O88" s="5">
        <v>0</v>
      </c>
    </row>
    <row r="89" spans="1:15" x14ac:dyDescent="0.75">
      <c r="A89" t="s">
        <v>14</v>
      </c>
      <c r="B89" s="3">
        <v>45611</v>
      </c>
      <c r="C89" s="4">
        <v>349358.73</v>
      </c>
      <c r="D89" s="3">
        <v>45611</v>
      </c>
      <c r="E89" s="4">
        <v>349358.73</v>
      </c>
      <c r="F89">
        <v>91</v>
      </c>
      <c r="G89" s="3">
        <v>45626</v>
      </c>
      <c r="H89" s="4">
        <v>0</v>
      </c>
      <c r="I89" s="4">
        <v>0</v>
      </c>
      <c r="J89" s="4">
        <v>0</v>
      </c>
      <c r="K89" s="5">
        <v>0</v>
      </c>
      <c r="L89" s="5">
        <v>0</v>
      </c>
      <c r="O89" s="5">
        <v>0</v>
      </c>
    </row>
    <row r="90" spans="1:15" x14ac:dyDescent="0.75">
      <c r="A90" t="s">
        <v>14</v>
      </c>
      <c r="B90" s="3">
        <v>45641</v>
      </c>
      <c r="C90" s="4">
        <v>338930.92</v>
      </c>
      <c r="D90" s="3">
        <v>45641</v>
      </c>
      <c r="E90" s="4">
        <v>338930.92</v>
      </c>
      <c r="F90">
        <v>92</v>
      </c>
      <c r="G90" s="3">
        <v>45657</v>
      </c>
      <c r="H90" s="4">
        <v>0</v>
      </c>
      <c r="I90" s="4">
        <v>0</v>
      </c>
      <c r="J90" s="4">
        <v>0</v>
      </c>
      <c r="K90" s="5">
        <v>0</v>
      </c>
      <c r="L90" s="5">
        <v>0</v>
      </c>
      <c r="O90" s="5">
        <v>0</v>
      </c>
    </row>
    <row r="91" spans="1:15" x14ac:dyDescent="0.75">
      <c r="A91" t="s">
        <v>14</v>
      </c>
      <c r="B91" s="3">
        <v>45672</v>
      </c>
      <c r="C91" s="4">
        <v>341047.47</v>
      </c>
      <c r="D91" s="3">
        <v>45672</v>
      </c>
      <c r="E91" s="4">
        <v>341047.47</v>
      </c>
      <c r="F91">
        <v>93</v>
      </c>
      <c r="G91" s="3">
        <v>45688</v>
      </c>
      <c r="H91" s="4">
        <v>0</v>
      </c>
      <c r="I91" s="4">
        <v>0</v>
      </c>
      <c r="J91" s="4">
        <v>0</v>
      </c>
      <c r="K91" s="5">
        <v>0</v>
      </c>
      <c r="L91" s="5">
        <v>0</v>
      </c>
      <c r="O91" s="5">
        <v>0</v>
      </c>
    </row>
    <row r="92" spans="1:15" x14ac:dyDescent="0.75">
      <c r="A92" t="s">
        <v>14</v>
      </c>
      <c r="B92" s="3">
        <v>45703</v>
      </c>
      <c r="C92" s="4">
        <v>339902.57</v>
      </c>
      <c r="D92" s="3">
        <v>45703</v>
      </c>
      <c r="E92" s="4">
        <v>339902.57</v>
      </c>
      <c r="F92">
        <v>94</v>
      </c>
      <c r="G92" s="3">
        <v>45716</v>
      </c>
      <c r="H92" s="4">
        <v>0</v>
      </c>
      <c r="I92" s="4">
        <v>0</v>
      </c>
      <c r="J92" s="4">
        <v>0</v>
      </c>
      <c r="K92" s="5">
        <v>0</v>
      </c>
      <c r="L92" s="5">
        <v>0</v>
      </c>
      <c r="O92" s="5">
        <v>0</v>
      </c>
    </row>
    <row r="93" spans="1:15" x14ac:dyDescent="0.75">
      <c r="A93" t="s">
        <v>14</v>
      </c>
      <c r="B93" s="3">
        <v>45731</v>
      </c>
      <c r="C93" s="4">
        <v>337740.51</v>
      </c>
      <c r="D93" s="3">
        <v>45731</v>
      </c>
      <c r="E93" s="4">
        <v>337740.51</v>
      </c>
      <c r="F93">
        <v>95</v>
      </c>
      <c r="G93" s="3">
        <v>45747</v>
      </c>
      <c r="H93" s="4">
        <v>0</v>
      </c>
      <c r="I93" s="4">
        <v>0</v>
      </c>
      <c r="J93" s="4">
        <v>0</v>
      </c>
      <c r="K93" s="5">
        <v>0</v>
      </c>
      <c r="L93" s="5">
        <v>0</v>
      </c>
      <c r="O93" s="5">
        <v>0</v>
      </c>
    </row>
    <row r="94" spans="1:15" x14ac:dyDescent="0.75">
      <c r="A94" t="s">
        <v>14</v>
      </c>
      <c r="B94" s="3">
        <v>45762</v>
      </c>
      <c r="C94" s="4">
        <v>343471.29</v>
      </c>
      <c r="D94" s="3">
        <v>45762</v>
      </c>
      <c r="E94" s="4">
        <v>343471.29</v>
      </c>
      <c r="F94">
        <v>96</v>
      </c>
      <c r="G94" s="3">
        <v>45777</v>
      </c>
      <c r="H94" s="4">
        <v>0</v>
      </c>
      <c r="I94" s="4">
        <v>0</v>
      </c>
      <c r="J94" s="4">
        <v>0</v>
      </c>
      <c r="K94" s="5">
        <v>0</v>
      </c>
      <c r="L94" s="5">
        <v>0</v>
      </c>
      <c r="O94" s="5">
        <v>0</v>
      </c>
    </row>
    <row r="95" spans="1:15" x14ac:dyDescent="0.75">
      <c r="A95" t="s">
        <v>14</v>
      </c>
      <c r="B95" s="3">
        <v>45792</v>
      </c>
      <c r="C95" s="4">
        <v>332011.42</v>
      </c>
      <c r="D95" s="3">
        <v>45792</v>
      </c>
      <c r="E95" s="4">
        <v>332011.42</v>
      </c>
      <c r="F95">
        <v>97</v>
      </c>
      <c r="G95" s="3">
        <v>45808</v>
      </c>
      <c r="H95" s="4">
        <v>0</v>
      </c>
      <c r="I95" s="4">
        <v>0</v>
      </c>
      <c r="J95" s="4">
        <v>0</v>
      </c>
      <c r="K95" s="5">
        <v>0</v>
      </c>
      <c r="L95" s="5">
        <v>0</v>
      </c>
      <c r="O95" s="5">
        <v>0</v>
      </c>
    </row>
    <row r="96" spans="1:15" x14ac:dyDescent="0.75">
      <c r="A96" t="s">
        <v>14</v>
      </c>
      <c r="B96" s="3">
        <v>45823</v>
      </c>
      <c r="C96" s="4">
        <v>344616.61</v>
      </c>
      <c r="D96" s="3">
        <v>45823</v>
      </c>
      <c r="E96" s="4">
        <v>344616.61</v>
      </c>
      <c r="F96">
        <v>98</v>
      </c>
      <c r="G96" s="3">
        <v>45838</v>
      </c>
      <c r="H96" s="4">
        <v>0</v>
      </c>
      <c r="I96" s="4">
        <v>0</v>
      </c>
      <c r="J96" s="4">
        <v>0</v>
      </c>
      <c r="K96" s="5">
        <v>0</v>
      </c>
      <c r="L96" s="5">
        <v>0</v>
      </c>
      <c r="O96" s="5">
        <v>0</v>
      </c>
    </row>
    <row r="97" spans="1:15" x14ac:dyDescent="0.75">
      <c r="A97" t="s">
        <v>14</v>
      </c>
      <c r="B97" s="3">
        <v>45853</v>
      </c>
      <c r="C97" s="4">
        <v>332047.64</v>
      </c>
      <c r="D97" s="3">
        <v>45853</v>
      </c>
      <c r="E97" s="4">
        <v>332047.64</v>
      </c>
      <c r="F97">
        <v>99</v>
      </c>
      <c r="G97" s="3">
        <v>45869</v>
      </c>
      <c r="H97" s="4">
        <v>0</v>
      </c>
      <c r="I97" s="4">
        <v>0</v>
      </c>
      <c r="J97" s="4">
        <v>0</v>
      </c>
      <c r="K97" s="5">
        <v>0</v>
      </c>
      <c r="L97" s="5">
        <v>0</v>
      </c>
      <c r="O97" s="5">
        <v>0</v>
      </c>
    </row>
    <row r="98" spans="1:15" x14ac:dyDescent="0.75">
      <c r="A98" t="s">
        <v>14</v>
      </c>
      <c r="B98" s="3">
        <v>45884</v>
      </c>
      <c r="C98" s="4">
        <v>336458.64</v>
      </c>
      <c r="D98" s="3">
        <v>45884</v>
      </c>
      <c r="E98" s="4">
        <v>336458.64</v>
      </c>
      <c r="F98">
        <v>100</v>
      </c>
      <c r="G98" s="3">
        <v>45900</v>
      </c>
      <c r="H98" s="4">
        <v>0</v>
      </c>
      <c r="I98" s="4">
        <v>0</v>
      </c>
      <c r="J98" s="4">
        <v>0</v>
      </c>
      <c r="K98" s="5">
        <v>0</v>
      </c>
      <c r="L98" s="5">
        <v>0</v>
      </c>
      <c r="O98" s="5">
        <v>0</v>
      </c>
    </row>
    <row r="99" spans="1:15" x14ac:dyDescent="0.75">
      <c r="A99" t="s">
        <v>14</v>
      </c>
      <c r="B99" s="3">
        <v>45915</v>
      </c>
      <c r="C99" s="4">
        <v>311139.17</v>
      </c>
      <c r="D99" s="3">
        <v>45915</v>
      </c>
      <c r="E99" s="4">
        <v>311139.17</v>
      </c>
      <c r="F99">
        <v>101</v>
      </c>
      <c r="G99" s="3">
        <v>45930</v>
      </c>
      <c r="H99" s="4">
        <v>0</v>
      </c>
      <c r="I99" s="4">
        <v>0</v>
      </c>
      <c r="J99" s="4">
        <v>0</v>
      </c>
      <c r="K99" s="5">
        <v>0</v>
      </c>
      <c r="L99" s="5">
        <v>0</v>
      </c>
      <c r="O99" s="5">
        <v>0</v>
      </c>
    </row>
    <row r="100" spans="1:15" x14ac:dyDescent="0.75">
      <c r="A100" t="s">
        <v>14</v>
      </c>
      <c r="B100" s="3">
        <v>45945</v>
      </c>
      <c r="C100" s="4">
        <v>297426.83</v>
      </c>
      <c r="D100" s="3">
        <v>45945</v>
      </c>
      <c r="E100" s="4">
        <v>297426.83</v>
      </c>
      <c r="F100">
        <v>102</v>
      </c>
      <c r="G100" s="3">
        <v>45961</v>
      </c>
      <c r="H100" s="4">
        <v>0</v>
      </c>
      <c r="I100" s="4">
        <v>0</v>
      </c>
      <c r="J100" s="4">
        <v>0</v>
      </c>
      <c r="K100" s="5">
        <v>0</v>
      </c>
      <c r="L100" s="5">
        <v>0</v>
      </c>
      <c r="O100" s="5">
        <v>0</v>
      </c>
    </row>
    <row r="101" spans="1:15" x14ac:dyDescent="0.75">
      <c r="A101" t="s">
        <v>14</v>
      </c>
      <c r="B101" s="3">
        <v>45976</v>
      </c>
      <c r="C101" s="4">
        <v>685138.48</v>
      </c>
      <c r="D101" s="3">
        <v>45976</v>
      </c>
      <c r="E101" s="4">
        <v>685138.48</v>
      </c>
      <c r="F101">
        <v>103</v>
      </c>
      <c r="G101" s="3">
        <v>45991</v>
      </c>
      <c r="H101" s="4">
        <v>0</v>
      </c>
      <c r="I101" s="4">
        <v>0</v>
      </c>
      <c r="J101" s="4">
        <v>0</v>
      </c>
      <c r="K101" s="5">
        <v>0</v>
      </c>
      <c r="L101" s="5">
        <v>0</v>
      </c>
      <c r="O101" s="5">
        <v>0</v>
      </c>
    </row>
    <row r="102" spans="1:15" x14ac:dyDescent="0.75">
      <c r="A102" t="s">
        <v>14</v>
      </c>
      <c r="B102" s="3">
        <v>46006</v>
      </c>
      <c r="C102" s="4">
        <v>336509.9</v>
      </c>
      <c r="D102" s="3">
        <v>46006</v>
      </c>
      <c r="E102" s="4">
        <v>336509.9</v>
      </c>
      <c r="F102">
        <v>104</v>
      </c>
      <c r="G102" s="3">
        <v>46022</v>
      </c>
      <c r="H102" s="4">
        <v>0</v>
      </c>
      <c r="I102" s="4">
        <v>0</v>
      </c>
      <c r="J102" s="4">
        <v>0</v>
      </c>
      <c r="K102" s="5">
        <v>0</v>
      </c>
      <c r="L102" s="5">
        <v>0</v>
      </c>
      <c r="O102" s="5">
        <v>0</v>
      </c>
    </row>
    <row r="103" spans="1:15" x14ac:dyDescent="0.75">
      <c r="A103" t="s">
        <v>14</v>
      </c>
      <c r="B103" s="3">
        <v>46037</v>
      </c>
      <c r="C103" s="4">
        <v>331402.84000000003</v>
      </c>
      <c r="D103" s="3">
        <v>46037</v>
      </c>
      <c r="E103" s="4">
        <v>331402.84000000003</v>
      </c>
      <c r="F103">
        <v>105</v>
      </c>
      <c r="G103" s="3">
        <v>46053</v>
      </c>
      <c r="H103" s="4">
        <v>0</v>
      </c>
      <c r="I103" s="4">
        <v>0</v>
      </c>
      <c r="J103" s="4">
        <v>0</v>
      </c>
      <c r="K103" s="5">
        <v>0</v>
      </c>
      <c r="L103" s="5">
        <v>0</v>
      </c>
      <c r="O103" s="5">
        <v>0</v>
      </c>
    </row>
    <row r="104" spans="1:15" x14ac:dyDescent="0.75">
      <c r="A104" t="s">
        <v>14</v>
      </c>
      <c r="B104" s="3">
        <v>46068</v>
      </c>
      <c r="C104" s="4">
        <v>492380.39</v>
      </c>
      <c r="D104" s="3">
        <v>46068</v>
      </c>
      <c r="E104" s="4">
        <v>492380.39</v>
      </c>
      <c r="F104">
        <v>106</v>
      </c>
      <c r="G104" s="3">
        <v>46081</v>
      </c>
      <c r="H104" s="4">
        <v>0</v>
      </c>
      <c r="I104" s="4">
        <v>0</v>
      </c>
      <c r="J104" s="4">
        <v>0</v>
      </c>
      <c r="K104" s="5">
        <v>0</v>
      </c>
      <c r="L104" s="5">
        <v>0</v>
      </c>
      <c r="O104" s="5">
        <v>0</v>
      </c>
    </row>
    <row r="105" spans="1:15" x14ac:dyDescent="0.75">
      <c r="A105" t="s">
        <v>14</v>
      </c>
      <c r="B105" s="3">
        <v>46096</v>
      </c>
      <c r="C105" s="4">
        <v>308562.34000000003</v>
      </c>
      <c r="D105" s="3">
        <v>46096</v>
      </c>
      <c r="E105" s="4">
        <v>308562.34000000003</v>
      </c>
      <c r="F105">
        <v>107</v>
      </c>
      <c r="G105" s="3">
        <v>46112</v>
      </c>
      <c r="H105" s="4">
        <v>0</v>
      </c>
      <c r="I105" s="4">
        <v>0</v>
      </c>
      <c r="J105" s="4">
        <v>0</v>
      </c>
      <c r="K105" s="5">
        <v>0</v>
      </c>
      <c r="L105" s="5">
        <v>0</v>
      </c>
      <c r="O105" s="5">
        <v>0</v>
      </c>
    </row>
    <row r="106" spans="1:15" x14ac:dyDescent="0.75">
      <c r="A106" t="s">
        <v>14</v>
      </c>
      <c r="B106" s="3">
        <v>46127</v>
      </c>
      <c r="C106" s="4">
        <v>317194.05</v>
      </c>
      <c r="D106" s="3">
        <v>46127</v>
      </c>
      <c r="E106" s="4">
        <v>317194.05</v>
      </c>
      <c r="F106">
        <v>108</v>
      </c>
      <c r="G106" s="3">
        <v>46142</v>
      </c>
      <c r="H106" s="4">
        <v>0</v>
      </c>
      <c r="I106" s="4">
        <v>0</v>
      </c>
      <c r="J106" s="4">
        <v>0</v>
      </c>
      <c r="K106" s="5">
        <v>0</v>
      </c>
      <c r="L106" s="5">
        <v>0</v>
      </c>
      <c r="O106" s="5">
        <v>0</v>
      </c>
    </row>
    <row r="107" spans="1:15" x14ac:dyDescent="0.75">
      <c r="A107" t="s">
        <v>14</v>
      </c>
      <c r="B107" s="3">
        <v>46157</v>
      </c>
      <c r="C107" s="4">
        <v>307263.46000000002</v>
      </c>
      <c r="D107" s="3">
        <v>46157</v>
      </c>
      <c r="E107" s="4">
        <v>307263.46000000002</v>
      </c>
      <c r="F107">
        <v>109</v>
      </c>
      <c r="G107" s="3">
        <v>46173</v>
      </c>
      <c r="H107" s="4">
        <v>0</v>
      </c>
      <c r="I107" s="4">
        <v>0</v>
      </c>
      <c r="J107" s="4">
        <v>0</v>
      </c>
      <c r="K107" s="5">
        <v>0</v>
      </c>
      <c r="L107" s="5">
        <v>0</v>
      </c>
      <c r="O107" s="5">
        <v>0</v>
      </c>
    </row>
    <row r="108" spans="1:15" x14ac:dyDescent="0.75">
      <c r="A108" t="s">
        <v>14</v>
      </c>
      <c r="B108" s="3">
        <v>46188</v>
      </c>
      <c r="C108" s="4">
        <v>317449.28000000003</v>
      </c>
      <c r="D108" s="3">
        <v>46188</v>
      </c>
      <c r="E108" s="4">
        <v>317449.28000000003</v>
      </c>
      <c r="F108">
        <v>110</v>
      </c>
      <c r="G108" s="3">
        <v>46203</v>
      </c>
      <c r="H108" s="4">
        <v>0</v>
      </c>
      <c r="I108" s="4">
        <v>0</v>
      </c>
      <c r="J108" s="4">
        <v>0</v>
      </c>
      <c r="K108" s="5">
        <v>0</v>
      </c>
      <c r="L108" s="5">
        <v>0</v>
      </c>
      <c r="O108" s="5">
        <v>0</v>
      </c>
    </row>
    <row r="109" spans="1:15" x14ac:dyDescent="0.75">
      <c r="A109" t="s">
        <v>14</v>
      </c>
      <c r="B109" s="3">
        <v>46218</v>
      </c>
      <c r="C109" s="4">
        <v>310170.98</v>
      </c>
      <c r="D109" s="3">
        <v>46218</v>
      </c>
      <c r="E109" s="4">
        <v>310170.98</v>
      </c>
      <c r="F109">
        <v>111</v>
      </c>
      <c r="G109" s="3">
        <v>46234</v>
      </c>
      <c r="H109" s="4">
        <v>0</v>
      </c>
      <c r="I109" s="4">
        <v>0</v>
      </c>
      <c r="J109" s="4">
        <v>0</v>
      </c>
      <c r="K109" s="5">
        <v>0</v>
      </c>
      <c r="L109" s="5">
        <v>0</v>
      </c>
      <c r="O109" s="5">
        <v>0</v>
      </c>
    </row>
    <row r="110" spans="1:15" x14ac:dyDescent="0.75">
      <c r="A110" t="s">
        <v>14</v>
      </c>
      <c r="B110" s="3">
        <v>46249</v>
      </c>
      <c r="C110" s="4">
        <v>320353.36</v>
      </c>
      <c r="D110" s="3">
        <v>46249</v>
      </c>
      <c r="E110" s="4">
        <v>320353.36</v>
      </c>
      <c r="F110">
        <v>112</v>
      </c>
      <c r="G110" s="3">
        <v>46265</v>
      </c>
      <c r="H110" s="4">
        <v>0</v>
      </c>
      <c r="I110" s="4">
        <v>0</v>
      </c>
      <c r="J110" s="4">
        <v>0</v>
      </c>
      <c r="K110" s="5">
        <v>0</v>
      </c>
      <c r="L110" s="5">
        <v>0</v>
      </c>
      <c r="O110" s="5">
        <v>0</v>
      </c>
    </row>
    <row r="111" spans="1:15" x14ac:dyDescent="0.75">
      <c r="A111" t="s">
        <v>14</v>
      </c>
      <c r="B111" s="3">
        <v>46280</v>
      </c>
      <c r="C111" s="4">
        <v>319603.89</v>
      </c>
      <c r="D111" s="3">
        <v>46280</v>
      </c>
      <c r="E111" s="4">
        <v>319603.89</v>
      </c>
      <c r="F111">
        <v>113</v>
      </c>
      <c r="G111" s="3">
        <v>46295</v>
      </c>
      <c r="H111" s="4">
        <v>0</v>
      </c>
      <c r="I111" s="4">
        <v>0</v>
      </c>
      <c r="J111" s="4">
        <v>0</v>
      </c>
      <c r="K111" s="5">
        <v>0</v>
      </c>
      <c r="L111" s="5">
        <v>0</v>
      </c>
      <c r="O111" s="5">
        <v>408587.32</v>
      </c>
    </row>
    <row r="112" spans="1:15" x14ac:dyDescent="0.75">
      <c r="A112" t="s">
        <v>14</v>
      </c>
      <c r="B112" s="3">
        <v>46287</v>
      </c>
      <c r="C112" s="4">
        <v>71641705.907901496</v>
      </c>
      <c r="D112" s="3">
        <v>46310</v>
      </c>
      <c r="E112" s="4">
        <v>316400.83478165499</v>
      </c>
      <c r="F112">
        <v>114</v>
      </c>
      <c r="G112" s="3">
        <v>46326</v>
      </c>
      <c r="H112" s="4">
        <v>316400.83478165499</v>
      </c>
      <c r="I112" s="4">
        <v>0</v>
      </c>
      <c r="J112" s="4">
        <v>0</v>
      </c>
      <c r="K112" s="5">
        <v>0</v>
      </c>
      <c r="L112" s="5">
        <v>0</v>
      </c>
      <c r="O112" s="5">
        <v>0</v>
      </c>
    </row>
    <row r="113" spans="1:15" x14ac:dyDescent="0.75">
      <c r="A113" t="s">
        <v>14</v>
      </c>
      <c r="B113" s="3">
        <v>46341</v>
      </c>
      <c r="C113" s="4">
        <v>0</v>
      </c>
      <c r="D113" s="3">
        <v>46341</v>
      </c>
      <c r="E113" s="4">
        <v>326906.39633434301</v>
      </c>
      <c r="F113">
        <v>115</v>
      </c>
      <c r="G113" s="3">
        <v>46356</v>
      </c>
      <c r="H113" s="4">
        <v>326906.39633434301</v>
      </c>
      <c r="I113" s="4">
        <v>0</v>
      </c>
      <c r="J113" s="4">
        <v>0</v>
      </c>
      <c r="K113" s="5">
        <v>0</v>
      </c>
      <c r="L113" s="5">
        <v>0</v>
      </c>
      <c r="O113" s="5">
        <v>0</v>
      </c>
    </row>
    <row r="114" spans="1:15" x14ac:dyDescent="0.75">
      <c r="A114" t="s">
        <v>14</v>
      </c>
      <c r="B114" s="3">
        <v>46371</v>
      </c>
      <c r="C114" s="4">
        <v>0</v>
      </c>
      <c r="D114" s="3">
        <v>46371</v>
      </c>
      <c r="E114" s="4">
        <v>316323.47513745999</v>
      </c>
      <c r="F114">
        <v>116</v>
      </c>
      <c r="G114" s="3">
        <v>46387</v>
      </c>
      <c r="H114" s="4">
        <v>316323.47513745999</v>
      </c>
      <c r="I114" s="4">
        <v>0</v>
      </c>
      <c r="J114" s="4">
        <v>0</v>
      </c>
      <c r="K114" s="5">
        <v>0</v>
      </c>
      <c r="L114" s="5">
        <v>0</v>
      </c>
      <c r="O114" s="5">
        <v>0</v>
      </c>
    </row>
    <row r="115" spans="1:15" x14ac:dyDescent="0.75">
      <c r="A115" t="s">
        <v>14</v>
      </c>
      <c r="B115" s="3">
        <v>46402</v>
      </c>
      <c r="C115" s="4">
        <v>0</v>
      </c>
      <c r="D115" s="3">
        <v>46402</v>
      </c>
      <c r="E115" s="4">
        <v>316283.10135402001</v>
      </c>
      <c r="F115">
        <v>117</v>
      </c>
      <c r="G115" s="3">
        <v>46418</v>
      </c>
      <c r="H115" s="4">
        <v>316283.10135402001</v>
      </c>
      <c r="I115" s="4">
        <v>0</v>
      </c>
      <c r="J115" s="4">
        <v>0</v>
      </c>
      <c r="K115" s="5">
        <v>0</v>
      </c>
      <c r="L115" s="5">
        <v>0</v>
      </c>
      <c r="O115" s="5">
        <v>0</v>
      </c>
    </row>
    <row r="116" spans="1:15" x14ac:dyDescent="0.75">
      <c r="A116" t="s">
        <v>14</v>
      </c>
      <c r="B116" s="3">
        <v>46433</v>
      </c>
      <c r="C116" s="4">
        <v>0</v>
      </c>
      <c r="D116" s="3">
        <v>46433</v>
      </c>
      <c r="E116" s="4">
        <v>316244.97359076102</v>
      </c>
      <c r="F116">
        <v>118</v>
      </c>
      <c r="G116" s="3">
        <v>46446</v>
      </c>
      <c r="H116" s="4">
        <v>316244.97359076102</v>
      </c>
      <c r="I116" s="4">
        <v>0</v>
      </c>
      <c r="J116" s="4">
        <v>0</v>
      </c>
      <c r="K116" s="5">
        <v>0</v>
      </c>
      <c r="L116" s="5">
        <v>0</v>
      </c>
      <c r="O116" s="5">
        <v>0</v>
      </c>
    </row>
    <row r="117" spans="1:15" x14ac:dyDescent="0.75">
      <c r="A117" t="s">
        <v>14</v>
      </c>
      <c r="B117" s="3">
        <v>46461</v>
      </c>
      <c r="C117" s="4">
        <v>0</v>
      </c>
      <c r="D117" s="3">
        <v>46461</v>
      </c>
      <c r="E117" s="4">
        <v>315996.27816359501</v>
      </c>
      <c r="F117">
        <v>119</v>
      </c>
      <c r="G117" s="3">
        <v>46477</v>
      </c>
      <c r="H117" s="4">
        <v>315996.27816359501</v>
      </c>
      <c r="I117" s="4">
        <v>0</v>
      </c>
      <c r="J117" s="4">
        <v>0</v>
      </c>
      <c r="K117" s="5">
        <v>0</v>
      </c>
      <c r="L117" s="5">
        <v>0</v>
      </c>
      <c r="O117" s="5">
        <v>0</v>
      </c>
    </row>
    <row r="118" spans="1:15" x14ac:dyDescent="0.75">
      <c r="A118" t="s">
        <v>14</v>
      </c>
      <c r="B118" s="3">
        <v>46492</v>
      </c>
      <c r="C118" s="4">
        <v>0</v>
      </c>
      <c r="D118" s="3">
        <v>46492</v>
      </c>
      <c r="E118" s="4">
        <v>325054.68348578399</v>
      </c>
      <c r="F118">
        <v>120</v>
      </c>
      <c r="G118" s="3">
        <v>46507</v>
      </c>
      <c r="H118" s="4">
        <v>325054.68348578399</v>
      </c>
      <c r="I118" s="4">
        <v>0</v>
      </c>
      <c r="J118" s="4">
        <v>0</v>
      </c>
      <c r="K118" s="5">
        <v>0</v>
      </c>
      <c r="L118" s="5">
        <v>0</v>
      </c>
      <c r="O118" s="5">
        <v>0</v>
      </c>
    </row>
    <row r="119" spans="1:15" x14ac:dyDescent="0.75">
      <c r="A119" t="s">
        <v>14</v>
      </c>
      <c r="B119" s="3">
        <v>46522</v>
      </c>
      <c r="C119" s="4">
        <v>0</v>
      </c>
      <c r="D119" s="3">
        <v>46522</v>
      </c>
      <c r="E119" s="4">
        <v>314531.02052839799</v>
      </c>
      <c r="F119">
        <v>121</v>
      </c>
      <c r="G119" s="3">
        <v>46538</v>
      </c>
      <c r="H119" s="4">
        <v>314531.02052839799</v>
      </c>
      <c r="I119" s="4">
        <v>0</v>
      </c>
      <c r="J119" s="4">
        <v>0</v>
      </c>
      <c r="K119" s="5">
        <v>0</v>
      </c>
      <c r="L119" s="5">
        <v>0</v>
      </c>
      <c r="O119" s="5">
        <v>0</v>
      </c>
    </row>
    <row r="120" spans="1:15" x14ac:dyDescent="0.75">
      <c r="A120" t="s">
        <v>14</v>
      </c>
      <c r="B120" s="3">
        <v>46553</v>
      </c>
      <c r="C120" s="4">
        <v>0</v>
      </c>
      <c r="D120" s="3">
        <v>46553</v>
      </c>
      <c r="E120" s="4">
        <v>302922.91087808902</v>
      </c>
      <c r="F120">
        <v>122</v>
      </c>
      <c r="G120" s="3">
        <v>46568</v>
      </c>
      <c r="H120" s="4">
        <v>302922.91087808902</v>
      </c>
      <c r="I120" s="4">
        <v>0</v>
      </c>
      <c r="J120" s="4">
        <v>0</v>
      </c>
      <c r="K120" s="5">
        <v>22050.388289013001</v>
      </c>
      <c r="L120" s="5">
        <v>0</v>
      </c>
      <c r="O120" s="5">
        <v>0</v>
      </c>
    </row>
    <row r="121" spans="1:15" x14ac:dyDescent="0.75">
      <c r="A121" t="s">
        <v>14</v>
      </c>
      <c r="B121" s="3">
        <v>46583</v>
      </c>
      <c r="C121" s="4">
        <v>0</v>
      </c>
      <c r="D121" s="3">
        <v>46583</v>
      </c>
      <c r="E121" s="4">
        <v>311074.95917591301</v>
      </c>
      <c r="F121">
        <v>123</v>
      </c>
      <c r="G121" s="3">
        <v>46599</v>
      </c>
      <c r="H121" s="4">
        <v>311074.95917591301</v>
      </c>
      <c r="I121" s="4">
        <v>0</v>
      </c>
      <c r="J121" s="4">
        <v>0</v>
      </c>
      <c r="K121" s="5">
        <v>21339.085441018</v>
      </c>
      <c r="L121" s="5">
        <v>0</v>
      </c>
      <c r="O121" s="5">
        <v>0</v>
      </c>
    </row>
    <row r="122" spans="1:15" x14ac:dyDescent="0.75">
      <c r="A122" t="s">
        <v>14</v>
      </c>
      <c r="B122" s="3">
        <v>46614</v>
      </c>
      <c r="C122" s="4">
        <v>0</v>
      </c>
      <c r="D122" s="3">
        <v>46614</v>
      </c>
      <c r="E122" s="4">
        <v>314069.71909216</v>
      </c>
      <c r="F122">
        <v>124</v>
      </c>
      <c r="G122" s="3">
        <v>46630</v>
      </c>
      <c r="H122" s="4">
        <v>314069.71909216</v>
      </c>
      <c r="I122" s="4">
        <v>0</v>
      </c>
      <c r="J122" s="4">
        <v>0</v>
      </c>
      <c r="K122" s="5">
        <v>22050.388289033999</v>
      </c>
      <c r="L122" s="5">
        <v>0</v>
      </c>
      <c r="O122" s="5">
        <v>0</v>
      </c>
    </row>
    <row r="123" spans="1:15" x14ac:dyDescent="0.75">
      <c r="A123" t="s">
        <v>14</v>
      </c>
      <c r="B123" s="3">
        <v>46645</v>
      </c>
      <c r="C123" s="4">
        <v>0</v>
      </c>
      <c r="D123" s="3">
        <v>46645</v>
      </c>
      <c r="E123" s="4">
        <v>286802.05582849501</v>
      </c>
      <c r="F123">
        <v>125</v>
      </c>
      <c r="G123" s="3">
        <v>46660</v>
      </c>
      <c r="H123" s="4">
        <v>286802.05582849501</v>
      </c>
      <c r="I123" s="4">
        <v>0</v>
      </c>
      <c r="J123" s="4">
        <v>0</v>
      </c>
      <c r="K123" s="5">
        <v>22050.388289035</v>
      </c>
      <c r="L123" s="5">
        <v>0</v>
      </c>
      <c r="O123" s="5">
        <v>0</v>
      </c>
    </row>
    <row r="124" spans="1:15" x14ac:dyDescent="0.75">
      <c r="A124" t="s">
        <v>14</v>
      </c>
      <c r="B124" s="3">
        <v>46675</v>
      </c>
      <c r="C124" s="4">
        <v>0</v>
      </c>
      <c r="D124" s="3">
        <v>46675</v>
      </c>
      <c r="E124" s="4">
        <v>277550.37660822098</v>
      </c>
      <c r="F124">
        <v>126</v>
      </c>
      <c r="G124" s="3">
        <v>46691</v>
      </c>
      <c r="H124" s="4">
        <v>277550.37660822098</v>
      </c>
      <c r="I124" s="4">
        <v>0</v>
      </c>
      <c r="J124" s="4">
        <v>0</v>
      </c>
      <c r="K124" s="5">
        <v>21339.085441002</v>
      </c>
      <c r="L124" s="5">
        <v>0</v>
      </c>
      <c r="O124" s="5">
        <v>0</v>
      </c>
    </row>
    <row r="125" spans="1:15" x14ac:dyDescent="0.75">
      <c r="A125" t="s">
        <v>14</v>
      </c>
      <c r="B125" s="3">
        <v>46706</v>
      </c>
      <c r="C125" s="4">
        <v>0</v>
      </c>
      <c r="D125" s="3">
        <v>46706</v>
      </c>
      <c r="E125" s="4">
        <v>286802.05582849501</v>
      </c>
      <c r="F125">
        <v>127</v>
      </c>
      <c r="G125" s="3">
        <v>46721</v>
      </c>
      <c r="H125" s="4">
        <v>286802.05582849501</v>
      </c>
      <c r="I125" s="4">
        <v>0</v>
      </c>
      <c r="J125" s="4">
        <v>0</v>
      </c>
      <c r="K125" s="5">
        <v>22050.388289035</v>
      </c>
      <c r="L125" s="5">
        <v>0</v>
      </c>
      <c r="O125" s="5">
        <v>0</v>
      </c>
    </row>
    <row r="126" spans="1:15" x14ac:dyDescent="0.75">
      <c r="A126" t="s">
        <v>14</v>
      </c>
      <c r="B126" s="3">
        <v>46736</v>
      </c>
      <c r="C126" s="4">
        <v>0</v>
      </c>
      <c r="D126" s="3">
        <v>46736</v>
      </c>
      <c r="E126" s="4">
        <v>277550.37660822098</v>
      </c>
      <c r="F126">
        <v>128</v>
      </c>
      <c r="G126" s="3">
        <v>46752</v>
      </c>
      <c r="H126" s="4">
        <v>277550.37660822098</v>
      </c>
      <c r="I126" s="4">
        <v>0</v>
      </c>
      <c r="J126" s="4">
        <v>0</v>
      </c>
      <c r="K126" s="5">
        <v>21339.085441002</v>
      </c>
      <c r="L126" s="5">
        <v>0</v>
      </c>
      <c r="O126" s="5">
        <v>0</v>
      </c>
    </row>
    <row r="127" spans="1:15" x14ac:dyDescent="0.75">
      <c r="A127" t="s">
        <v>14</v>
      </c>
      <c r="B127" s="3">
        <v>46767</v>
      </c>
      <c r="C127" s="4">
        <v>0</v>
      </c>
      <c r="D127" s="3">
        <v>46767</v>
      </c>
      <c r="E127" s="4">
        <v>286802.05582849501</v>
      </c>
      <c r="F127">
        <v>129</v>
      </c>
      <c r="G127" s="3">
        <v>46783</v>
      </c>
      <c r="H127" s="4">
        <v>286802.05582849501</v>
      </c>
      <c r="I127" s="4">
        <v>0</v>
      </c>
      <c r="J127" s="4">
        <v>0</v>
      </c>
      <c r="K127" s="5">
        <v>22050.388289035</v>
      </c>
      <c r="L127" s="5">
        <v>0</v>
      </c>
      <c r="O127" s="5">
        <v>0</v>
      </c>
    </row>
    <row r="128" spans="1:15" x14ac:dyDescent="0.75">
      <c r="A128" t="s">
        <v>14</v>
      </c>
      <c r="B128" s="3">
        <v>46798</v>
      </c>
      <c r="C128" s="4">
        <v>0</v>
      </c>
      <c r="D128" s="3">
        <v>46798</v>
      </c>
      <c r="E128" s="4">
        <v>276839.07376018801</v>
      </c>
      <c r="F128">
        <v>130</v>
      </c>
      <c r="G128" s="3">
        <v>46812</v>
      </c>
      <c r="H128" s="4">
        <v>276839.07376018801</v>
      </c>
      <c r="I128" s="4">
        <v>0</v>
      </c>
      <c r="J128" s="4">
        <v>0</v>
      </c>
      <c r="K128" s="5">
        <v>22050.388289035</v>
      </c>
      <c r="L128" s="5">
        <v>0</v>
      </c>
      <c r="O128" s="5">
        <v>0</v>
      </c>
    </row>
    <row r="129" spans="1:15" x14ac:dyDescent="0.75">
      <c r="A129" t="s">
        <v>14</v>
      </c>
      <c r="B129" s="3">
        <v>46827</v>
      </c>
      <c r="C129" s="4">
        <v>0</v>
      </c>
      <c r="D129" s="3">
        <v>46827</v>
      </c>
      <c r="E129" s="4">
        <v>278261.679456254</v>
      </c>
      <c r="F129">
        <v>131</v>
      </c>
      <c r="G129" s="3">
        <v>46843</v>
      </c>
      <c r="H129" s="4">
        <v>278261.679456254</v>
      </c>
      <c r="I129" s="4">
        <v>0</v>
      </c>
      <c r="J129" s="4">
        <v>0</v>
      </c>
      <c r="K129" s="5">
        <v>20627.782592968</v>
      </c>
      <c r="L129" s="5">
        <v>0</v>
      </c>
      <c r="O129" s="5">
        <v>0</v>
      </c>
    </row>
    <row r="130" spans="1:15" x14ac:dyDescent="0.75">
      <c r="A130" t="s">
        <v>14</v>
      </c>
      <c r="B130" s="3">
        <v>46858</v>
      </c>
      <c r="C130" s="4">
        <v>0</v>
      </c>
      <c r="D130" s="3">
        <v>46858</v>
      </c>
      <c r="E130" s="4">
        <v>286802.05582849501</v>
      </c>
      <c r="F130">
        <v>132</v>
      </c>
      <c r="G130" s="3">
        <v>46873</v>
      </c>
      <c r="H130" s="4">
        <v>286802.05582849501</v>
      </c>
      <c r="I130" s="4">
        <v>0</v>
      </c>
      <c r="J130" s="4">
        <v>0</v>
      </c>
      <c r="K130" s="5">
        <v>22050.388289035</v>
      </c>
      <c r="L130" s="5">
        <v>0</v>
      </c>
      <c r="O130" s="5">
        <v>0</v>
      </c>
    </row>
    <row r="131" spans="1:15" x14ac:dyDescent="0.75">
      <c r="A131" t="s">
        <v>14</v>
      </c>
      <c r="B131" s="3">
        <v>46888</v>
      </c>
      <c r="C131" s="4">
        <v>0</v>
      </c>
      <c r="D131" s="3">
        <v>46888</v>
      </c>
      <c r="E131" s="4">
        <v>277550.37660822098</v>
      </c>
      <c r="F131">
        <v>133</v>
      </c>
      <c r="G131" s="3">
        <v>46904</v>
      </c>
      <c r="H131" s="4">
        <v>277550.37660822098</v>
      </c>
      <c r="I131" s="4">
        <v>0</v>
      </c>
      <c r="J131" s="4">
        <v>0</v>
      </c>
      <c r="K131" s="5">
        <v>21339.085441002</v>
      </c>
      <c r="L131" s="5">
        <v>0</v>
      </c>
      <c r="O131" s="5">
        <v>0</v>
      </c>
    </row>
    <row r="132" spans="1:15" x14ac:dyDescent="0.75">
      <c r="A132" t="s">
        <v>14</v>
      </c>
      <c r="B132" s="3">
        <v>46919</v>
      </c>
      <c r="C132" s="4">
        <v>0</v>
      </c>
      <c r="D132" s="3">
        <v>46919</v>
      </c>
      <c r="E132" s="4">
        <v>286802.05582848802</v>
      </c>
      <c r="F132">
        <v>134</v>
      </c>
      <c r="G132" s="3">
        <v>46934</v>
      </c>
      <c r="H132" s="4">
        <v>286802.05582848802</v>
      </c>
      <c r="I132" s="4">
        <v>0</v>
      </c>
      <c r="J132" s="4">
        <v>5725497.6574970782</v>
      </c>
      <c r="K132" s="5">
        <v>22050.388289041999</v>
      </c>
      <c r="L132" s="5">
        <v>0</v>
      </c>
      <c r="O132" s="5">
        <v>0</v>
      </c>
    </row>
    <row r="133" spans="1:15" x14ac:dyDescent="0.75">
      <c r="A133" t="s">
        <v>14</v>
      </c>
      <c r="B133" s="3">
        <v>46949</v>
      </c>
      <c r="C133" s="4">
        <v>0</v>
      </c>
      <c r="D133" s="3">
        <v>46949</v>
      </c>
      <c r="E133" s="4">
        <v>274972.35926619498</v>
      </c>
      <c r="F133">
        <v>135</v>
      </c>
      <c r="G133" s="3">
        <v>46965</v>
      </c>
      <c r="H133" s="4">
        <v>274972.35926619498</v>
      </c>
      <c r="I133" s="4">
        <v>0</v>
      </c>
      <c r="J133" s="4">
        <v>0</v>
      </c>
      <c r="K133" s="5">
        <v>0</v>
      </c>
      <c r="L133" s="5">
        <v>0</v>
      </c>
      <c r="O133" s="5">
        <v>0</v>
      </c>
    </row>
    <row r="134" spans="1:15" x14ac:dyDescent="0.75">
      <c r="A134" t="s">
        <v>14</v>
      </c>
      <c r="B134" s="3">
        <v>46980</v>
      </c>
      <c r="C134" s="4">
        <v>0</v>
      </c>
      <c r="D134" s="3">
        <v>46980</v>
      </c>
      <c r="E134" s="4">
        <v>284138.10457506799</v>
      </c>
      <c r="F134">
        <v>136</v>
      </c>
      <c r="G134" s="3">
        <v>46996</v>
      </c>
      <c r="H134" s="4">
        <v>284138.10457506799</v>
      </c>
      <c r="I134" s="4">
        <v>0</v>
      </c>
      <c r="J134" s="4">
        <v>527813.77954824304</v>
      </c>
      <c r="K134" s="5">
        <v>0</v>
      </c>
      <c r="L134" s="5">
        <v>0</v>
      </c>
      <c r="O134" s="5">
        <v>0</v>
      </c>
    </row>
    <row r="135" spans="1:15" x14ac:dyDescent="0.75">
      <c r="A135" t="s">
        <v>14</v>
      </c>
      <c r="B135" s="3">
        <v>47011</v>
      </c>
      <c r="C135" s="4">
        <v>0</v>
      </c>
      <c r="D135" s="3">
        <v>47011</v>
      </c>
      <c r="E135" s="4">
        <v>274867.05963948299</v>
      </c>
      <c r="F135">
        <v>137</v>
      </c>
      <c r="G135" s="3">
        <v>47026</v>
      </c>
      <c r="H135" s="4">
        <v>274867.05963948299</v>
      </c>
      <c r="I135" s="4">
        <v>0</v>
      </c>
      <c r="J135" s="4">
        <v>0</v>
      </c>
      <c r="K135" s="5">
        <v>0</v>
      </c>
      <c r="L135" s="5">
        <v>0</v>
      </c>
      <c r="O135" s="5">
        <v>0</v>
      </c>
    </row>
    <row r="136" spans="1:15" x14ac:dyDescent="0.75">
      <c r="A136" t="s">
        <v>14</v>
      </c>
      <c r="B136" s="3">
        <v>47041</v>
      </c>
      <c r="C136" s="4">
        <v>0</v>
      </c>
      <c r="D136" s="3">
        <v>47041</v>
      </c>
      <c r="E136" s="4">
        <v>266000.38029627397</v>
      </c>
      <c r="F136">
        <v>138</v>
      </c>
      <c r="G136" s="3">
        <v>47057</v>
      </c>
      <c r="H136" s="4">
        <v>266000.38029627397</v>
      </c>
      <c r="I136" s="4">
        <v>0</v>
      </c>
      <c r="J136" s="4">
        <v>0</v>
      </c>
      <c r="K136" s="5">
        <v>0</v>
      </c>
      <c r="L136" s="5">
        <v>0</v>
      </c>
      <c r="O136" s="5">
        <v>0</v>
      </c>
    </row>
    <row r="137" spans="1:15" x14ac:dyDescent="0.75">
      <c r="A137" t="s">
        <v>14</v>
      </c>
      <c r="B137" s="3">
        <v>47072</v>
      </c>
      <c r="C137" s="4">
        <v>0</v>
      </c>
      <c r="D137" s="3">
        <v>47072</v>
      </c>
      <c r="E137" s="4">
        <v>274867.05963948299</v>
      </c>
      <c r="F137">
        <v>139</v>
      </c>
      <c r="G137" s="3">
        <v>47087</v>
      </c>
      <c r="H137" s="4">
        <v>274867.05963948299</v>
      </c>
      <c r="I137" s="4">
        <v>0</v>
      </c>
      <c r="J137" s="4">
        <v>0</v>
      </c>
      <c r="K137" s="5">
        <v>0</v>
      </c>
      <c r="L137" s="5">
        <v>0</v>
      </c>
      <c r="O137" s="5">
        <v>0</v>
      </c>
    </row>
    <row r="138" spans="1:15" x14ac:dyDescent="0.75">
      <c r="A138" t="s">
        <v>14</v>
      </c>
      <c r="B138" s="3">
        <v>47102</v>
      </c>
      <c r="C138" s="4">
        <v>0</v>
      </c>
      <c r="D138" s="3">
        <v>47102</v>
      </c>
      <c r="E138" s="4">
        <v>266000.38029627397</v>
      </c>
      <c r="F138">
        <v>140</v>
      </c>
      <c r="G138" s="3">
        <v>47118</v>
      </c>
      <c r="H138" s="4">
        <v>266000.38029627397</v>
      </c>
      <c r="I138" s="4">
        <v>0</v>
      </c>
      <c r="J138" s="4">
        <v>0</v>
      </c>
      <c r="K138" s="5">
        <v>0</v>
      </c>
      <c r="L138" s="5">
        <v>0</v>
      </c>
      <c r="O138" s="5">
        <v>0</v>
      </c>
    </row>
    <row r="139" spans="1:15" x14ac:dyDescent="0.75">
      <c r="A139" t="s">
        <v>14</v>
      </c>
      <c r="B139" s="3">
        <v>47133</v>
      </c>
      <c r="C139" s="4">
        <v>0</v>
      </c>
      <c r="D139" s="3">
        <v>47133</v>
      </c>
      <c r="E139" s="4">
        <v>266000.38029627397</v>
      </c>
      <c r="F139">
        <v>141</v>
      </c>
      <c r="G139" s="3">
        <v>47149</v>
      </c>
      <c r="H139" s="4">
        <v>266000.38029627397</v>
      </c>
      <c r="I139" s="4">
        <v>0</v>
      </c>
      <c r="J139" s="4">
        <v>0</v>
      </c>
      <c r="K139" s="5">
        <v>0</v>
      </c>
      <c r="L139" s="5">
        <v>0</v>
      </c>
      <c r="O139" s="5">
        <v>0</v>
      </c>
    </row>
    <row r="140" spans="1:15" x14ac:dyDescent="0.75">
      <c r="A140" t="s">
        <v>14</v>
      </c>
      <c r="B140" s="3">
        <v>47164</v>
      </c>
      <c r="C140" s="4">
        <v>0</v>
      </c>
      <c r="D140" s="3">
        <v>47164</v>
      </c>
      <c r="E140" s="4">
        <v>266000.38029627397</v>
      </c>
      <c r="F140">
        <v>142</v>
      </c>
      <c r="G140" s="3">
        <v>47177</v>
      </c>
      <c r="H140" s="4">
        <v>266000.38029627397</v>
      </c>
      <c r="I140" s="4">
        <v>0</v>
      </c>
      <c r="J140" s="4">
        <v>0</v>
      </c>
      <c r="K140" s="5">
        <v>0</v>
      </c>
      <c r="L140" s="5">
        <v>0</v>
      </c>
      <c r="O140" s="5">
        <v>0</v>
      </c>
    </row>
    <row r="141" spans="1:15" x14ac:dyDescent="0.75">
      <c r="A141" t="s">
        <v>14</v>
      </c>
      <c r="B141" s="3">
        <v>47192</v>
      </c>
      <c r="C141" s="4">
        <v>0</v>
      </c>
      <c r="D141" s="3">
        <v>47192</v>
      </c>
      <c r="E141" s="4">
        <v>266000.380296271</v>
      </c>
      <c r="F141">
        <v>143</v>
      </c>
      <c r="G141" s="3">
        <v>47208</v>
      </c>
      <c r="H141" s="4">
        <v>266000.380296271</v>
      </c>
      <c r="I141" s="4">
        <v>0</v>
      </c>
      <c r="J141" s="4">
        <v>97511.520960376001</v>
      </c>
      <c r="K141" s="5">
        <v>0</v>
      </c>
      <c r="L141" s="5">
        <v>0</v>
      </c>
      <c r="O141" s="5">
        <v>0</v>
      </c>
    </row>
    <row r="142" spans="1:15" x14ac:dyDescent="0.75">
      <c r="A142" t="s">
        <v>14</v>
      </c>
      <c r="B142" s="3">
        <v>47223</v>
      </c>
      <c r="C142" s="4">
        <v>0</v>
      </c>
      <c r="D142" s="3">
        <v>47223</v>
      </c>
      <c r="E142" s="4">
        <v>267056.16897812998</v>
      </c>
      <c r="F142">
        <v>144</v>
      </c>
      <c r="G142" s="3">
        <v>47238</v>
      </c>
      <c r="H142" s="4">
        <v>267056.16897812998</v>
      </c>
      <c r="I142" s="4">
        <v>0</v>
      </c>
      <c r="J142" s="4">
        <v>0</v>
      </c>
      <c r="K142" s="5">
        <v>0</v>
      </c>
      <c r="L142" s="5">
        <v>0</v>
      </c>
      <c r="O142" s="5">
        <v>0</v>
      </c>
    </row>
    <row r="143" spans="1:15" x14ac:dyDescent="0.75">
      <c r="A143" t="s">
        <v>14</v>
      </c>
      <c r="B143" s="3">
        <v>47253</v>
      </c>
      <c r="C143" s="4">
        <v>0</v>
      </c>
      <c r="D143" s="3">
        <v>47253</v>
      </c>
      <c r="E143" s="4">
        <v>258441.45384980299</v>
      </c>
      <c r="F143">
        <v>145</v>
      </c>
      <c r="G143" s="3">
        <v>47269</v>
      </c>
      <c r="H143" s="4">
        <v>258441.45384980299</v>
      </c>
      <c r="I143" s="4">
        <v>0</v>
      </c>
      <c r="J143" s="4">
        <v>0</v>
      </c>
      <c r="K143" s="5">
        <v>0</v>
      </c>
      <c r="L143" s="5">
        <v>0</v>
      </c>
      <c r="O143" s="5">
        <v>0</v>
      </c>
    </row>
    <row r="144" spans="1:15" x14ac:dyDescent="0.75">
      <c r="A144" t="s">
        <v>14</v>
      </c>
      <c r="B144" s="3">
        <v>47284</v>
      </c>
      <c r="C144" s="4">
        <v>0</v>
      </c>
      <c r="D144" s="3">
        <v>47284</v>
      </c>
      <c r="E144" s="4">
        <v>30264092.466506161</v>
      </c>
      <c r="F144">
        <v>146</v>
      </c>
      <c r="G144" s="3">
        <v>47299</v>
      </c>
      <c r="H144" s="4">
        <v>30264092.466506161</v>
      </c>
      <c r="I144" s="4">
        <v>29997036.29752804</v>
      </c>
      <c r="J144" s="4">
        <v>0</v>
      </c>
      <c r="K144" s="5">
        <v>0</v>
      </c>
      <c r="L144" s="5">
        <v>0</v>
      </c>
      <c r="O144" s="5">
        <v>0</v>
      </c>
    </row>
    <row r="145" spans="1:15" x14ac:dyDescent="0.75">
      <c r="A145" t="s">
        <v>14</v>
      </c>
      <c r="B145" s="3">
        <v>47314</v>
      </c>
      <c r="C145" s="4">
        <v>0</v>
      </c>
      <c r="D145" s="3">
        <v>47314</v>
      </c>
      <c r="E145" s="4">
        <v>25735188.288011711</v>
      </c>
      <c r="F145">
        <v>147</v>
      </c>
      <c r="G145" s="3">
        <v>47330</v>
      </c>
      <c r="H145" s="4">
        <v>25735188.288011711</v>
      </c>
      <c r="I145" s="4">
        <v>25559934.353165921</v>
      </c>
      <c r="J145" s="4">
        <v>357970.72779677802</v>
      </c>
      <c r="K145" s="5">
        <v>0</v>
      </c>
      <c r="L145" s="5">
        <v>0</v>
      </c>
      <c r="O145" s="5">
        <v>0</v>
      </c>
    </row>
    <row r="146" spans="1:15" x14ac:dyDescent="0.75">
      <c r="A146" t="s">
        <v>14</v>
      </c>
      <c r="B146" s="3">
        <v>47345</v>
      </c>
      <c r="C146" s="4">
        <v>0</v>
      </c>
      <c r="D146" s="3">
        <v>47345</v>
      </c>
      <c r="E146" s="4">
        <v>22986381.280352142</v>
      </c>
      <c r="F146">
        <v>148</v>
      </c>
      <c r="G146" s="3">
        <v>47361</v>
      </c>
      <c r="H146" s="4">
        <v>22986381.280352142</v>
      </c>
      <c r="I146" s="4">
        <v>22153276.299859822</v>
      </c>
      <c r="J146" s="4">
        <v>1147903.2540319019</v>
      </c>
      <c r="K146" s="5">
        <v>0</v>
      </c>
      <c r="L146" s="5">
        <v>764904.65788986196</v>
      </c>
      <c r="O146" s="5">
        <v>0</v>
      </c>
    </row>
    <row r="147" spans="1:15" x14ac:dyDescent="0.75">
      <c r="A147" t="s">
        <v>16</v>
      </c>
      <c r="B147" s="3">
        <v>43039</v>
      </c>
      <c r="C147" s="4">
        <v>-50142415</v>
      </c>
      <c r="D147" s="3">
        <v>43039</v>
      </c>
      <c r="E147" s="4">
        <v>-50142415</v>
      </c>
      <c r="F147">
        <v>4</v>
      </c>
      <c r="G147" s="3">
        <v>43039</v>
      </c>
      <c r="H147" s="4">
        <v>0</v>
      </c>
      <c r="I147" s="4">
        <v>0</v>
      </c>
      <c r="J147" s="4">
        <v>0</v>
      </c>
      <c r="K147" s="5">
        <v>0</v>
      </c>
      <c r="L147" s="5">
        <v>0</v>
      </c>
      <c r="O147" s="5">
        <v>0</v>
      </c>
    </row>
    <row r="148" spans="1:15" x14ac:dyDescent="0.75">
      <c r="A148" t="s">
        <v>16</v>
      </c>
      <c r="B148" s="3">
        <v>43051</v>
      </c>
      <c r="C148" s="4">
        <v>402135.96</v>
      </c>
      <c r="D148" s="3">
        <v>43051</v>
      </c>
      <c r="E148" s="4">
        <v>402135.96</v>
      </c>
      <c r="F148">
        <v>5</v>
      </c>
      <c r="G148" s="3">
        <v>43069</v>
      </c>
      <c r="H148" s="4">
        <v>0</v>
      </c>
      <c r="I148" s="4">
        <v>0</v>
      </c>
      <c r="J148" s="4">
        <v>0</v>
      </c>
      <c r="K148" s="5">
        <v>0</v>
      </c>
      <c r="L148" s="5">
        <v>0</v>
      </c>
      <c r="O148" s="5">
        <v>0</v>
      </c>
    </row>
    <row r="149" spans="1:15" x14ac:dyDescent="0.75">
      <c r="A149" t="s">
        <v>16</v>
      </c>
      <c r="B149" s="3">
        <v>43081</v>
      </c>
      <c r="C149" s="4">
        <v>389153.61</v>
      </c>
      <c r="D149" s="3">
        <v>43081</v>
      </c>
      <c r="E149" s="4">
        <v>389153.61</v>
      </c>
      <c r="F149">
        <v>6</v>
      </c>
      <c r="G149" s="3">
        <v>43100</v>
      </c>
      <c r="H149" s="4">
        <v>0</v>
      </c>
      <c r="I149" s="4">
        <v>0</v>
      </c>
      <c r="J149" s="4">
        <v>0</v>
      </c>
      <c r="K149" s="5">
        <v>0</v>
      </c>
      <c r="L149" s="5">
        <v>0</v>
      </c>
      <c r="O149" s="5">
        <v>0</v>
      </c>
    </row>
    <row r="150" spans="1:15" x14ac:dyDescent="0.75">
      <c r="A150" t="s">
        <v>16</v>
      </c>
      <c r="B150" s="3">
        <v>43112</v>
      </c>
      <c r="C150" s="4">
        <v>389142</v>
      </c>
      <c r="D150" s="3">
        <v>43112</v>
      </c>
      <c r="E150" s="4">
        <v>389142</v>
      </c>
      <c r="F150">
        <v>7</v>
      </c>
      <c r="G150" s="3">
        <v>43131</v>
      </c>
      <c r="H150" s="4">
        <v>0</v>
      </c>
      <c r="I150" s="4">
        <v>0</v>
      </c>
      <c r="J150" s="4">
        <v>0</v>
      </c>
      <c r="K150" s="5">
        <v>0</v>
      </c>
      <c r="L150" s="5">
        <v>0</v>
      </c>
      <c r="O150" s="5">
        <v>0</v>
      </c>
    </row>
    <row r="151" spans="1:15" x14ac:dyDescent="0.75">
      <c r="A151" t="s">
        <v>16</v>
      </c>
      <c r="B151" s="3">
        <v>43143</v>
      </c>
      <c r="C151" s="4">
        <v>389131.66</v>
      </c>
      <c r="D151" s="3">
        <v>43143</v>
      </c>
      <c r="E151" s="4">
        <v>389131.66</v>
      </c>
      <c r="F151">
        <v>8</v>
      </c>
      <c r="G151" s="3">
        <v>43159</v>
      </c>
      <c r="H151" s="4">
        <v>0</v>
      </c>
      <c r="I151" s="4">
        <v>0</v>
      </c>
      <c r="J151" s="4">
        <v>0</v>
      </c>
      <c r="K151" s="5">
        <v>0</v>
      </c>
      <c r="L151" s="5">
        <v>0</v>
      </c>
      <c r="O151" s="5">
        <v>0</v>
      </c>
    </row>
    <row r="152" spans="1:15" x14ac:dyDescent="0.75">
      <c r="A152" t="s">
        <v>16</v>
      </c>
      <c r="B152" s="3">
        <v>43171</v>
      </c>
      <c r="C152" s="4">
        <v>389134.18</v>
      </c>
      <c r="D152" s="3">
        <v>43171</v>
      </c>
      <c r="E152" s="4">
        <v>389134.18</v>
      </c>
      <c r="F152">
        <v>9</v>
      </c>
      <c r="G152" s="3">
        <v>43190</v>
      </c>
      <c r="H152" s="4">
        <v>0</v>
      </c>
      <c r="I152" s="4">
        <v>0</v>
      </c>
      <c r="J152" s="4">
        <v>0</v>
      </c>
      <c r="K152" s="5">
        <v>0</v>
      </c>
      <c r="L152" s="5">
        <v>0</v>
      </c>
      <c r="O152" s="5">
        <v>0</v>
      </c>
    </row>
    <row r="153" spans="1:15" x14ac:dyDescent="0.75">
      <c r="A153" t="s">
        <v>16</v>
      </c>
      <c r="B153" s="3">
        <v>43202</v>
      </c>
      <c r="C153" s="4">
        <v>402077.05</v>
      </c>
      <c r="D153" s="3">
        <v>43202</v>
      </c>
      <c r="E153" s="4">
        <v>402077.05</v>
      </c>
      <c r="F153">
        <v>10</v>
      </c>
      <c r="G153" s="3">
        <v>43220</v>
      </c>
      <c r="H153" s="4">
        <v>0</v>
      </c>
      <c r="I153" s="4">
        <v>0</v>
      </c>
      <c r="J153" s="4">
        <v>0</v>
      </c>
      <c r="K153" s="5">
        <v>0</v>
      </c>
      <c r="L153" s="5">
        <v>0</v>
      </c>
      <c r="O153" s="5">
        <v>0</v>
      </c>
    </row>
    <row r="154" spans="1:15" x14ac:dyDescent="0.75">
      <c r="A154" t="s">
        <v>16</v>
      </c>
      <c r="B154" s="3">
        <v>43232</v>
      </c>
      <c r="C154" s="4">
        <v>389093.6</v>
      </c>
      <c r="D154" s="3">
        <v>43232</v>
      </c>
      <c r="E154" s="4">
        <v>389093.6</v>
      </c>
      <c r="F154">
        <v>11</v>
      </c>
      <c r="G154" s="3">
        <v>43251</v>
      </c>
      <c r="H154" s="4">
        <v>0</v>
      </c>
      <c r="I154" s="4">
        <v>0</v>
      </c>
      <c r="J154" s="4">
        <v>0</v>
      </c>
      <c r="K154" s="5">
        <v>0</v>
      </c>
      <c r="L154" s="5">
        <v>0</v>
      </c>
      <c r="O154" s="5">
        <v>0</v>
      </c>
    </row>
    <row r="155" spans="1:15" x14ac:dyDescent="0.75">
      <c r="A155" t="s">
        <v>16</v>
      </c>
      <c r="B155" s="3">
        <v>43263</v>
      </c>
      <c r="C155" s="4">
        <v>402053.88</v>
      </c>
      <c r="D155" s="3">
        <v>43263</v>
      </c>
      <c r="E155" s="4">
        <v>402053.88</v>
      </c>
      <c r="F155">
        <v>12</v>
      </c>
      <c r="G155" s="3">
        <v>43281</v>
      </c>
      <c r="H155" s="4">
        <v>0</v>
      </c>
      <c r="I155" s="4">
        <v>0</v>
      </c>
      <c r="J155" s="4">
        <v>0</v>
      </c>
      <c r="K155" s="5">
        <v>0</v>
      </c>
      <c r="L155" s="5">
        <v>0</v>
      </c>
      <c r="O155" s="5">
        <v>0</v>
      </c>
    </row>
    <row r="156" spans="1:15" x14ac:dyDescent="0.75">
      <c r="A156" t="s">
        <v>16</v>
      </c>
      <c r="B156" s="3">
        <v>43293</v>
      </c>
      <c r="C156" s="4">
        <v>389073.74</v>
      </c>
      <c r="D156" s="3">
        <v>43293</v>
      </c>
      <c r="E156" s="4">
        <v>389073.74</v>
      </c>
      <c r="F156">
        <v>13</v>
      </c>
      <c r="G156" s="3">
        <v>43312</v>
      </c>
      <c r="H156" s="4">
        <v>0</v>
      </c>
      <c r="I156" s="4">
        <v>0</v>
      </c>
      <c r="J156" s="4">
        <v>0</v>
      </c>
      <c r="K156" s="5">
        <v>0</v>
      </c>
      <c r="L156" s="5">
        <v>0</v>
      </c>
      <c r="O156" s="5">
        <v>0</v>
      </c>
    </row>
    <row r="157" spans="1:15" x14ac:dyDescent="0.75">
      <c r="A157" t="s">
        <v>16</v>
      </c>
      <c r="B157" s="3">
        <v>43324</v>
      </c>
      <c r="C157" s="4">
        <v>402030.55</v>
      </c>
      <c r="D157" s="3">
        <v>43324</v>
      </c>
      <c r="E157" s="4">
        <v>402030.55</v>
      </c>
      <c r="F157">
        <v>14</v>
      </c>
      <c r="G157" s="3">
        <v>43343</v>
      </c>
      <c r="H157" s="4">
        <v>0</v>
      </c>
      <c r="I157" s="4">
        <v>0</v>
      </c>
      <c r="J157" s="4">
        <v>0</v>
      </c>
      <c r="K157" s="5">
        <v>0</v>
      </c>
      <c r="L157" s="5">
        <v>0</v>
      </c>
      <c r="O157" s="5">
        <v>0</v>
      </c>
    </row>
    <row r="158" spans="1:15" x14ac:dyDescent="0.75">
      <c r="A158" t="s">
        <v>16</v>
      </c>
      <c r="B158" s="3">
        <v>43355</v>
      </c>
      <c r="C158" s="4">
        <v>402019.37</v>
      </c>
      <c r="D158" s="3">
        <v>43355</v>
      </c>
      <c r="E158" s="4">
        <v>402019.37</v>
      </c>
      <c r="F158">
        <v>15</v>
      </c>
      <c r="G158" s="3">
        <v>43373</v>
      </c>
      <c r="H158" s="4">
        <v>0</v>
      </c>
      <c r="I158" s="4">
        <v>0</v>
      </c>
      <c r="J158" s="4">
        <v>0</v>
      </c>
      <c r="K158" s="5">
        <v>0</v>
      </c>
      <c r="L158" s="5">
        <v>0</v>
      </c>
      <c r="O158" s="5">
        <v>0</v>
      </c>
    </row>
    <row r="159" spans="1:15" x14ac:dyDescent="0.75">
      <c r="A159" t="s">
        <v>16</v>
      </c>
      <c r="B159" s="3">
        <v>43385</v>
      </c>
      <c r="C159" s="4">
        <v>389040.24</v>
      </c>
      <c r="D159" s="3">
        <v>43385</v>
      </c>
      <c r="E159" s="4">
        <v>389040.24</v>
      </c>
      <c r="F159">
        <v>16</v>
      </c>
      <c r="G159" s="3">
        <v>43404</v>
      </c>
      <c r="H159" s="4">
        <v>0</v>
      </c>
      <c r="I159" s="4">
        <v>0</v>
      </c>
      <c r="J159" s="4">
        <v>0</v>
      </c>
      <c r="K159" s="5">
        <v>0</v>
      </c>
      <c r="L159" s="5">
        <v>0</v>
      </c>
      <c r="O159" s="5">
        <v>0</v>
      </c>
    </row>
    <row r="160" spans="1:15" x14ac:dyDescent="0.75">
      <c r="A160" t="s">
        <v>16</v>
      </c>
      <c r="B160" s="3">
        <v>43416</v>
      </c>
      <c r="C160" s="4">
        <v>401993.8</v>
      </c>
      <c r="D160" s="3">
        <v>43416</v>
      </c>
      <c r="E160" s="4">
        <v>401993.8</v>
      </c>
      <c r="F160">
        <v>17</v>
      </c>
      <c r="G160" s="3">
        <v>43434</v>
      </c>
      <c r="H160" s="4">
        <v>0</v>
      </c>
      <c r="I160" s="4">
        <v>0</v>
      </c>
      <c r="J160" s="4">
        <v>0</v>
      </c>
      <c r="K160" s="5">
        <v>0</v>
      </c>
      <c r="L160" s="5">
        <v>0</v>
      </c>
      <c r="O160" s="5">
        <v>0</v>
      </c>
    </row>
    <row r="161" spans="1:15" x14ac:dyDescent="0.75">
      <c r="A161" t="s">
        <v>16</v>
      </c>
      <c r="B161" s="3">
        <v>43446</v>
      </c>
      <c r="C161" s="4">
        <v>388963.79</v>
      </c>
      <c r="D161" s="3">
        <v>43446</v>
      </c>
      <c r="E161" s="4">
        <v>388963.79</v>
      </c>
      <c r="F161">
        <v>18</v>
      </c>
      <c r="G161" s="3">
        <v>43465</v>
      </c>
      <c r="H161" s="4">
        <v>0</v>
      </c>
      <c r="I161" s="4">
        <v>0</v>
      </c>
      <c r="J161" s="4">
        <v>0</v>
      </c>
      <c r="K161" s="5">
        <v>0</v>
      </c>
      <c r="L161" s="5">
        <v>0</v>
      </c>
      <c r="O161" s="5">
        <v>0</v>
      </c>
    </row>
    <row r="162" spans="1:15" x14ac:dyDescent="0.75">
      <c r="A162" t="s">
        <v>16</v>
      </c>
      <c r="B162" s="3">
        <v>43477</v>
      </c>
      <c r="C162" s="4">
        <v>389006.3</v>
      </c>
      <c r="D162" s="3">
        <v>43477</v>
      </c>
      <c r="E162" s="4">
        <v>389006.3</v>
      </c>
      <c r="F162">
        <v>19</v>
      </c>
      <c r="G162" s="3">
        <v>43496</v>
      </c>
      <c r="H162" s="4">
        <v>0</v>
      </c>
      <c r="I162" s="4">
        <v>0</v>
      </c>
      <c r="J162" s="4">
        <v>0</v>
      </c>
      <c r="K162" s="5">
        <v>0</v>
      </c>
      <c r="L162" s="5">
        <v>0</v>
      </c>
      <c r="O162" s="5">
        <v>0</v>
      </c>
    </row>
    <row r="163" spans="1:15" x14ac:dyDescent="0.75">
      <c r="A163" t="s">
        <v>16</v>
      </c>
      <c r="B163" s="3">
        <v>43508</v>
      </c>
      <c r="C163" s="4">
        <v>388777.64</v>
      </c>
      <c r="D163" s="3">
        <v>43508</v>
      </c>
      <c r="E163" s="4">
        <v>388777.64</v>
      </c>
      <c r="F163">
        <v>20</v>
      </c>
      <c r="G163" s="3">
        <v>43524</v>
      </c>
      <c r="H163" s="4">
        <v>0</v>
      </c>
      <c r="I163" s="4">
        <v>0</v>
      </c>
      <c r="J163" s="4">
        <v>0</v>
      </c>
      <c r="K163" s="5">
        <v>0</v>
      </c>
      <c r="L163" s="5">
        <v>0</v>
      </c>
      <c r="O163" s="5">
        <v>0</v>
      </c>
    </row>
    <row r="164" spans="1:15" x14ac:dyDescent="0.75">
      <c r="A164" t="s">
        <v>16</v>
      </c>
      <c r="B164" s="3">
        <v>43536</v>
      </c>
      <c r="C164" s="4">
        <v>388959.32</v>
      </c>
      <c r="D164" s="3">
        <v>43536</v>
      </c>
      <c r="E164" s="4">
        <v>388959.32</v>
      </c>
      <c r="F164">
        <v>21</v>
      </c>
      <c r="G164" s="3">
        <v>43555</v>
      </c>
      <c r="H164" s="4">
        <v>0</v>
      </c>
      <c r="I164" s="4">
        <v>0</v>
      </c>
      <c r="J164" s="4">
        <v>0</v>
      </c>
      <c r="K164" s="5">
        <v>0</v>
      </c>
      <c r="L164" s="5">
        <v>0</v>
      </c>
      <c r="O164" s="5">
        <v>0</v>
      </c>
    </row>
    <row r="165" spans="1:15" x14ac:dyDescent="0.75">
      <c r="A165" t="s">
        <v>16</v>
      </c>
      <c r="B165" s="3">
        <v>43567</v>
      </c>
      <c r="C165" s="4">
        <v>401543.65</v>
      </c>
      <c r="D165" s="3">
        <v>43567</v>
      </c>
      <c r="E165" s="4">
        <v>401543.65</v>
      </c>
      <c r="F165">
        <v>22</v>
      </c>
      <c r="G165" s="3">
        <v>43585</v>
      </c>
      <c r="H165" s="4">
        <v>0</v>
      </c>
      <c r="I165" s="4">
        <v>0</v>
      </c>
      <c r="J165" s="4">
        <v>0</v>
      </c>
      <c r="K165" s="5">
        <v>0</v>
      </c>
      <c r="L165" s="5">
        <v>0</v>
      </c>
      <c r="O165" s="5">
        <v>0</v>
      </c>
    </row>
    <row r="166" spans="1:15" x14ac:dyDescent="0.75">
      <c r="A166" t="s">
        <v>16</v>
      </c>
      <c r="B166" s="3">
        <v>43597</v>
      </c>
      <c r="C166" s="4">
        <v>388279.99</v>
      </c>
      <c r="D166" s="3">
        <v>43597</v>
      </c>
      <c r="E166" s="4">
        <v>388279.99</v>
      </c>
      <c r="F166">
        <v>23</v>
      </c>
      <c r="G166" s="3">
        <v>43616</v>
      </c>
      <c r="H166" s="4">
        <v>0</v>
      </c>
      <c r="I166" s="4">
        <v>0</v>
      </c>
      <c r="J166" s="4">
        <v>0</v>
      </c>
      <c r="K166" s="5">
        <v>0</v>
      </c>
      <c r="L166" s="5">
        <v>0</v>
      </c>
      <c r="O166" s="5">
        <v>0</v>
      </c>
    </row>
    <row r="167" spans="1:15" x14ac:dyDescent="0.75">
      <c r="A167" t="s">
        <v>16</v>
      </c>
      <c r="B167" s="3">
        <v>43628</v>
      </c>
      <c r="C167" s="4">
        <v>401924.78</v>
      </c>
      <c r="D167" s="3">
        <v>43628</v>
      </c>
      <c r="E167" s="4">
        <v>401924.78</v>
      </c>
      <c r="F167">
        <v>24</v>
      </c>
      <c r="G167" s="3">
        <v>43646</v>
      </c>
      <c r="H167" s="4">
        <v>0</v>
      </c>
      <c r="I167" s="4">
        <v>0</v>
      </c>
      <c r="J167" s="4">
        <v>0</v>
      </c>
      <c r="K167" s="5">
        <v>0</v>
      </c>
      <c r="L167" s="5">
        <v>0</v>
      </c>
      <c r="O167" s="5">
        <v>0</v>
      </c>
    </row>
    <row r="168" spans="1:15" x14ac:dyDescent="0.75">
      <c r="A168" t="s">
        <v>16</v>
      </c>
      <c r="B168" s="3">
        <v>43658</v>
      </c>
      <c r="C168" s="4">
        <v>388934.75</v>
      </c>
      <c r="D168" s="3">
        <v>43658</v>
      </c>
      <c r="E168" s="4">
        <v>388934.75</v>
      </c>
      <c r="F168">
        <v>25</v>
      </c>
      <c r="G168" s="3">
        <v>43677</v>
      </c>
      <c r="H168" s="4">
        <v>0</v>
      </c>
      <c r="I168" s="4">
        <v>0</v>
      </c>
      <c r="J168" s="4">
        <v>0</v>
      </c>
      <c r="K168" s="5">
        <v>0</v>
      </c>
      <c r="L168" s="5">
        <v>0</v>
      </c>
      <c r="O168" s="5">
        <v>0</v>
      </c>
    </row>
    <row r="169" spans="1:15" x14ac:dyDescent="0.75">
      <c r="A169" t="s">
        <v>16</v>
      </c>
      <c r="B169" s="3">
        <v>43689</v>
      </c>
      <c r="C169" s="4">
        <v>401556.54</v>
      </c>
      <c r="D169" s="3">
        <v>43689</v>
      </c>
      <c r="E169" s="4">
        <v>401556.54</v>
      </c>
      <c r="F169">
        <v>26</v>
      </c>
      <c r="G169" s="3">
        <v>43708</v>
      </c>
      <c r="H169" s="4">
        <v>0</v>
      </c>
      <c r="I169" s="4">
        <v>0</v>
      </c>
      <c r="J169" s="4">
        <v>0</v>
      </c>
      <c r="K169" s="5">
        <v>0</v>
      </c>
      <c r="L169" s="5">
        <v>0</v>
      </c>
      <c r="O169" s="5">
        <v>0</v>
      </c>
    </row>
    <row r="170" spans="1:15" x14ac:dyDescent="0.75">
      <c r="A170" t="s">
        <v>16</v>
      </c>
      <c r="B170" s="3">
        <v>43720</v>
      </c>
      <c r="C170" s="4">
        <v>401874.12</v>
      </c>
      <c r="D170" s="3">
        <v>43720</v>
      </c>
      <c r="E170" s="4">
        <v>401874.12</v>
      </c>
      <c r="F170">
        <v>27</v>
      </c>
      <c r="G170" s="3">
        <v>43738</v>
      </c>
      <c r="H170" s="4">
        <v>0</v>
      </c>
      <c r="I170" s="4">
        <v>0</v>
      </c>
      <c r="J170" s="4">
        <v>0</v>
      </c>
      <c r="K170" s="5">
        <v>0</v>
      </c>
      <c r="L170" s="5">
        <v>0</v>
      </c>
      <c r="O170" s="5">
        <v>0</v>
      </c>
    </row>
    <row r="171" spans="1:15" x14ac:dyDescent="0.75">
      <c r="A171" t="s">
        <v>16</v>
      </c>
      <c r="B171" s="3">
        <v>43750</v>
      </c>
      <c r="C171" s="4">
        <v>388897.06</v>
      </c>
      <c r="D171" s="3">
        <v>43750</v>
      </c>
      <c r="E171" s="4">
        <v>388897.06</v>
      </c>
      <c r="F171">
        <v>28</v>
      </c>
      <c r="G171" s="3">
        <v>43769</v>
      </c>
      <c r="H171" s="4">
        <v>0</v>
      </c>
      <c r="I171" s="4">
        <v>0</v>
      </c>
      <c r="J171" s="4">
        <v>0</v>
      </c>
      <c r="K171" s="5">
        <v>0</v>
      </c>
      <c r="L171" s="5">
        <v>0</v>
      </c>
      <c r="O171" s="5">
        <v>0</v>
      </c>
    </row>
    <row r="172" spans="1:15" x14ac:dyDescent="0.75">
      <c r="A172" t="s">
        <v>16</v>
      </c>
      <c r="B172" s="3">
        <v>43781</v>
      </c>
      <c r="C172" s="4">
        <v>401829.24</v>
      </c>
      <c r="D172" s="3">
        <v>43781</v>
      </c>
      <c r="E172" s="4">
        <v>401829.24</v>
      </c>
      <c r="F172">
        <v>29</v>
      </c>
      <c r="G172" s="3">
        <v>43799</v>
      </c>
      <c r="H172" s="4">
        <v>0</v>
      </c>
      <c r="I172" s="4">
        <v>0</v>
      </c>
      <c r="J172" s="4">
        <v>0</v>
      </c>
      <c r="K172" s="5">
        <v>0</v>
      </c>
      <c r="L172" s="5">
        <v>0</v>
      </c>
      <c r="O172" s="5">
        <v>0</v>
      </c>
    </row>
    <row r="173" spans="1:15" x14ac:dyDescent="0.75">
      <c r="A173" t="s">
        <v>16</v>
      </c>
      <c r="B173" s="3">
        <v>43811</v>
      </c>
      <c r="C173" s="4">
        <v>388876.33</v>
      </c>
      <c r="D173" s="3">
        <v>43811</v>
      </c>
      <c r="E173" s="4">
        <v>388876.33</v>
      </c>
      <c r="F173">
        <v>30</v>
      </c>
      <c r="G173" s="3">
        <v>43830</v>
      </c>
      <c r="H173" s="4">
        <v>0</v>
      </c>
      <c r="I173" s="4">
        <v>0</v>
      </c>
      <c r="J173" s="4">
        <v>0</v>
      </c>
      <c r="K173" s="5">
        <v>0</v>
      </c>
      <c r="L173" s="5">
        <v>0</v>
      </c>
      <c r="O173" s="5">
        <v>0</v>
      </c>
    </row>
    <row r="174" spans="1:15" x14ac:dyDescent="0.75">
      <c r="A174" t="s">
        <v>16</v>
      </c>
      <c r="B174" s="3">
        <v>43842</v>
      </c>
      <c r="C174" s="4">
        <v>401714.21</v>
      </c>
      <c r="D174" s="3">
        <v>43842</v>
      </c>
      <c r="E174" s="4">
        <v>401714.21</v>
      </c>
      <c r="F174">
        <v>31</v>
      </c>
      <c r="G174" s="3">
        <v>43861</v>
      </c>
      <c r="H174" s="4">
        <v>0</v>
      </c>
      <c r="I174" s="4">
        <v>0</v>
      </c>
      <c r="J174" s="4">
        <v>0</v>
      </c>
      <c r="K174" s="5">
        <v>0</v>
      </c>
      <c r="L174" s="5">
        <v>0</v>
      </c>
      <c r="O174" s="5">
        <v>0</v>
      </c>
    </row>
    <row r="175" spans="1:15" x14ac:dyDescent="0.75">
      <c r="A175" t="s">
        <v>16</v>
      </c>
      <c r="B175" s="3">
        <v>43873</v>
      </c>
      <c r="C175" s="4">
        <v>388858.33</v>
      </c>
      <c r="D175" s="3">
        <v>43873</v>
      </c>
      <c r="E175" s="4">
        <v>388858.33</v>
      </c>
      <c r="F175">
        <v>32</v>
      </c>
      <c r="G175" s="3">
        <v>43890</v>
      </c>
      <c r="H175" s="4">
        <v>0</v>
      </c>
      <c r="I175" s="4">
        <v>0</v>
      </c>
      <c r="J175" s="4">
        <v>0</v>
      </c>
      <c r="K175" s="5">
        <v>0</v>
      </c>
      <c r="L175" s="5">
        <v>0</v>
      </c>
      <c r="O175" s="5">
        <v>0</v>
      </c>
    </row>
    <row r="176" spans="1:15" x14ac:dyDescent="0.75">
      <c r="A176" t="s">
        <v>16</v>
      </c>
      <c r="B176" s="3">
        <v>43902</v>
      </c>
      <c r="C176" s="4">
        <v>388819.24</v>
      </c>
      <c r="D176" s="3">
        <v>43902</v>
      </c>
      <c r="E176" s="4">
        <v>388819.24</v>
      </c>
      <c r="F176">
        <v>33</v>
      </c>
      <c r="G176" s="3">
        <v>43921</v>
      </c>
      <c r="H176" s="4">
        <v>0</v>
      </c>
      <c r="I176" s="4">
        <v>0</v>
      </c>
      <c r="J176" s="4">
        <v>0</v>
      </c>
      <c r="K176" s="5">
        <v>0</v>
      </c>
      <c r="L176" s="5">
        <v>0</v>
      </c>
      <c r="O176" s="5">
        <v>0</v>
      </c>
    </row>
    <row r="177" spans="1:15" x14ac:dyDescent="0.75">
      <c r="A177" t="s">
        <v>16</v>
      </c>
      <c r="B177" s="3">
        <v>43933</v>
      </c>
      <c r="C177" s="4">
        <v>401781.65</v>
      </c>
      <c r="D177" s="3">
        <v>43933</v>
      </c>
      <c r="E177" s="4">
        <v>401781.65</v>
      </c>
      <c r="F177">
        <v>34</v>
      </c>
      <c r="G177" s="3">
        <v>43951</v>
      </c>
      <c r="H177" s="4">
        <v>0</v>
      </c>
      <c r="I177" s="4">
        <v>0</v>
      </c>
      <c r="J177" s="4">
        <v>0</v>
      </c>
      <c r="K177" s="5">
        <v>0</v>
      </c>
      <c r="L177" s="5">
        <v>0</v>
      </c>
      <c r="O177" s="5">
        <v>0</v>
      </c>
    </row>
    <row r="178" spans="1:15" x14ac:dyDescent="0.75">
      <c r="A178" t="s">
        <v>16</v>
      </c>
      <c r="B178" s="3">
        <v>43963</v>
      </c>
      <c r="C178" s="4">
        <v>388287.01</v>
      </c>
      <c r="D178" s="3">
        <v>43963</v>
      </c>
      <c r="E178" s="4">
        <v>388287.01</v>
      </c>
      <c r="F178">
        <v>35</v>
      </c>
      <c r="G178" s="3">
        <v>43982</v>
      </c>
      <c r="H178" s="4">
        <v>0</v>
      </c>
      <c r="I178" s="4">
        <v>0</v>
      </c>
      <c r="J178" s="4">
        <v>0</v>
      </c>
      <c r="K178" s="5">
        <v>0</v>
      </c>
      <c r="L178" s="5">
        <v>0</v>
      </c>
      <c r="O178" s="5">
        <v>0</v>
      </c>
    </row>
    <row r="179" spans="1:15" x14ac:dyDescent="0.75">
      <c r="A179" t="s">
        <v>16</v>
      </c>
      <c r="B179" s="3">
        <v>43994</v>
      </c>
      <c r="C179" s="4">
        <v>400438.83</v>
      </c>
      <c r="D179" s="3">
        <v>43994</v>
      </c>
      <c r="E179" s="4">
        <v>400438.83</v>
      </c>
      <c r="F179">
        <v>36</v>
      </c>
      <c r="G179" s="3">
        <v>44012</v>
      </c>
      <c r="H179" s="4">
        <v>0</v>
      </c>
      <c r="I179" s="4">
        <v>0</v>
      </c>
      <c r="J179" s="4">
        <v>0</v>
      </c>
      <c r="K179" s="5">
        <v>0</v>
      </c>
      <c r="L179" s="5">
        <v>0</v>
      </c>
      <c r="O179" s="5">
        <v>0</v>
      </c>
    </row>
    <row r="180" spans="1:15" x14ac:dyDescent="0.75">
      <c r="A180" t="s">
        <v>16</v>
      </c>
      <c r="B180" s="3">
        <v>44024</v>
      </c>
      <c r="C180" s="4">
        <v>384876.47</v>
      </c>
      <c r="D180" s="3">
        <v>44024</v>
      </c>
      <c r="E180" s="4">
        <v>384876.47</v>
      </c>
      <c r="F180">
        <v>37</v>
      </c>
      <c r="G180" s="3">
        <v>44043</v>
      </c>
      <c r="H180" s="4">
        <v>0</v>
      </c>
      <c r="I180" s="4">
        <v>0</v>
      </c>
      <c r="J180" s="4">
        <v>0</v>
      </c>
      <c r="K180" s="5">
        <v>0</v>
      </c>
      <c r="L180" s="5">
        <v>0</v>
      </c>
      <c r="O180" s="5">
        <v>0</v>
      </c>
    </row>
    <row r="181" spans="1:15" x14ac:dyDescent="0.75">
      <c r="A181" t="s">
        <v>16</v>
      </c>
      <c r="B181" s="3">
        <v>44055</v>
      </c>
      <c r="C181" s="4">
        <v>392943.94</v>
      </c>
      <c r="D181" s="3">
        <v>44055</v>
      </c>
      <c r="E181" s="4">
        <v>392943.94</v>
      </c>
      <c r="F181">
        <v>38</v>
      </c>
      <c r="G181" s="3">
        <v>44074</v>
      </c>
      <c r="H181" s="4">
        <v>0</v>
      </c>
      <c r="I181" s="4">
        <v>0</v>
      </c>
      <c r="J181" s="4">
        <v>0</v>
      </c>
      <c r="K181" s="5">
        <v>0</v>
      </c>
      <c r="L181" s="5">
        <v>0</v>
      </c>
      <c r="O181" s="5">
        <v>0</v>
      </c>
    </row>
    <row r="182" spans="1:15" x14ac:dyDescent="0.75">
      <c r="A182" t="s">
        <v>16</v>
      </c>
      <c r="B182" s="3">
        <v>44086</v>
      </c>
      <c r="C182" s="4">
        <v>391536.47</v>
      </c>
      <c r="D182" s="3">
        <v>44086</v>
      </c>
      <c r="E182" s="4">
        <v>391536.47</v>
      </c>
      <c r="F182">
        <v>39</v>
      </c>
      <c r="G182" s="3">
        <v>44104</v>
      </c>
      <c r="H182" s="4">
        <v>0</v>
      </c>
      <c r="I182" s="4">
        <v>0</v>
      </c>
      <c r="J182" s="4">
        <v>0</v>
      </c>
      <c r="K182" s="5">
        <v>0</v>
      </c>
      <c r="L182" s="5">
        <v>0</v>
      </c>
      <c r="O182" s="5">
        <v>0</v>
      </c>
    </row>
    <row r="183" spans="1:15" x14ac:dyDescent="0.75">
      <c r="A183" t="s">
        <v>16</v>
      </c>
      <c r="B183" s="3">
        <v>44116</v>
      </c>
      <c r="C183" s="4">
        <v>375791.54</v>
      </c>
      <c r="D183" s="3">
        <v>44116</v>
      </c>
      <c r="E183" s="4">
        <v>375791.54</v>
      </c>
      <c r="F183">
        <v>40</v>
      </c>
      <c r="G183" s="3">
        <v>44135</v>
      </c>
      <c r="H183" s="4">
        <v>0</v>
      </c>
      <c r="I183" s="4">
        <v>0</v>
      </c>
      <c r="J183" s="4">
        <v>0</v>
      </c>
      <c r="K183" s="5">
        <v>0</v>
      </c>
      <c r="L183" s="5">
        <v>0</v>
      </c>
      <c r="O183" s="5">
        <v>0</v>
      </c>
    </row>
    <row r="184" spans="1:15" x14ac:dyDescent="0.75">
      <c r="A184" t="s">
        <v>16</v>
      </c>
      <c r="B184" s="3">
        <v>44147</v>
      </c>
      <c r="C184" s="4">
        <v>383457.94</v>
      </c>
      <c r="D184" s="3">
        <v>44147</v>
      </c>
      <c r="E184" s="4">
        <v>383457.94</v>
      </c>
      <c r="F184">
        <v>41</v>
      </c>
      <c r="G184" s="3">
        <v>44165</v>
      </c>
      <c r="H184" s="4">
        <v>0</v>
      </c>
      <c r="I184" s="4">
        <v>0</v>
      </c>
      <c r="J184" s="4">
        <v>0</v>
      </c>
      <c r="K184" s="5">
        <v>0</v>
      </c>
      <c r="L184" s="5">
        <v>0</v>
      </c>
      <c r="O184" s="5">
        <v>0</v>
      </c>
    </row>
    <row r="185" spans="1:15" x14ac:dyDescent="0.75">
      <c r="A185" t="s">
        <v>16</v>
      </c>
      <c r="B185" s="3">
        <v>44177</v>
      </c>
      <c r="C185" s="4">
        <v>382311.08</v>
      </c>
      <c r="D185" s="3">
        <v>44177</v>
      </c>
      <c r="E185" s="4">
        <v>382311.08</v>
      </c>
      <c r="F185">
        <v>42</v>
      </c>
      <c r="G185" s="3">
        <v>44196</v>
      </c>
      <c r="H185" s="4">
        <v>0</v>
      </c>
      <c r="I185" s="4">
        <v>0</v>
      </c>
      <c r="J185" s="4">
        <v>0</v>
      </c>
      <c r="K185" s="5">
        <v>0</v>
      </c>
      <c r="L185" s="5">
        <v>0</v>
      </c>
      <c r="O185" s="5">
        <v>0</v>
      </c>
    </row>
    <row r="186" spans="1:15" x14ac:dyDescent="0.75">
      <c r="A186" t="s">
        <v>16</v>
      </c>
      <c r="B186" s="3">
        <v>44208</v>
      </c>
      <c r="C186" s="4">
        <v>370644.29</v>
      </c>
      <c r="D186" s="3">
        <v>44208</v>
      </c>
      <c r="E186" s="4">
        <v>370644.29</v>
      </c>
      <c r="F186">
        <v>43</v>
      </c>
      <c r="G186" s="3">
        <v>44227</v>
      </c>
      <c r="H186" s="4">
        <v>0</v>
      </c>
      <c r="I186" s="4">
        <v>0</v>
      </c>
      <c r="J186" s="4">
        <v>0</v>
      </c>
      <c r="K186" s="5">
        <v>0</v>
      </c>
      <c r="L186" s="5">
        <v>0</v>
      </c>
      <c r="O186" s="5">
        <v>0</v>
      </c>
    </row>
    <row r="187" spans="1:15" x14ac:dyDescent="0.75">
      <c r="A187" t="s">
        <v>16</v>
      </c>
      <c r="B187" s="3">
        <v>44239</v>
      </c>
      <c r="C187" s="4">
        <v>367591.79</v>
      </c>
      <c r="D187" s="3">
        <v>44239</v>
      </c>
      <c r="E187" s="4">
        <v>367591.79</v>
      </c>
      <c r="F187">
        <v>44</v>
      </c>
      <c r="G187" s="3">
        <v>44255</v>
      </c>
      <c r="H187" s="4">
        <v>0</v>
      </c>
      <c r="I187" s="4">
        <v>0</v>
      </c>
      <c r="J187" s="4">
        <v>0</v>
      </c>
      <c r="K187" s="5">
        <v>0</v>
      </c>
      <c r="L187" s="5">
        <v>0</v>
      </c>
      <c r="O187" s="5">
        <v>0</v>
      </c>
    </row>
    <row r="188" spans="1:15" x14ac:dyDescent="0.75">
      <c r="A188" t="s">
        <v>16</v>
      </c>
      <c r="B188" s="3">
        <v>44267</v>
      </c>
      <c r="C188" s="4">
        <v>368265.37</v>
      </c>
      <c r="D188" s="3">
        <v>44267</v>
      </c>
      <c r="E188" s="4">
        <v>368265.37</v>
      </c>
      <c r="F188">
        <v>45</v>
      </c>
      <c r="G188" s="3">
        <v>44286</v>
      </c>
      <c r="H188" s="4">
        <v>0</v>
      </c>
      <c r="I188" s="4">
        <v>0</v>
      </c>
      <c r="J188" s="4">
        <v>0</v>
      </c>
      <c r="K188" s="5">
        <v>0</v>
      </c>
      <c r="L188" s="5">
        <v>0</v>
      </c>
      <c r="O188" s="5">
        <v>0</v>
      </c>
    </row>
    <row r="189" spans="1:15" x14ac:dyDescent="0.75">
      <c r="A189" t="s">
        <v>16</v>
      </c>
      <c r="B189" s="3">
        <v>44298</v>
      </c>
      <c r="C189" s="4">
        <v>378313.57</v>
      </c>
      <c r="D189" s="3">
        <v>44298</v>
      </c>
      <c r="E189" s="4">
        <v>378313.57</v>
      </c>
      <c r="F189">
        <v>46</v>
      </c>
      <c r="G189" s="3">
        <v>44316</v>
      </c>
      <c r="H189" s="4">
        <v>0</v>
      </c>
      <c r="I189" s="4">
        <v>0</v>
      </c>
      <c r="J189" s="4">
        <v>0</v>
      </c>
      <c r="K189" s="5">
        <v>0</v>
      </c>
      <c r="L189" s="5">
        <v>0</v>
      </c>
      <c r="O189" s="5">
        <v>0</v>
      </c>
    </row>
    <row r="190" spans="1:15" x14ac:dyDescent="0.75">
      <c r="A190" t="s">
        <v>16</v>
      </c>
      <c r="B190" s="3">
        <v>44328</v>
      </c>
      <c r="C190" s="4">
        <v>368896.46</v>
      </c>
      <c r="D190" s="3">
        <v>44328</v>
      </c>
      <c r="E190" s="4">
        <v>368896.46</v>
      </c>
      <c r="F190">
        <v>47</v>
      </c>
      <c r="G190" s="3">
        <v>44347</v>
      </c>
      <c r="H190" s="4">
        <v>0</v>
      </c>
      <c r="I190" s="4">
        <v>0</v>
      </c>
      <c r="J190" s="4">
        <v>0</v>
      </c>
      <c r="K190" s="5">
        <v>0</v>
      </c>
      <c r="L190" s="5">
        <v>0</v>
      </c>
      <c r="O190" s="5">
        <v>0</v>
      </c>
    </row>
    <row r="191" spans="1:15" x14ac:dyDescent="0.75">
      <c r="A191" t="s">
        <v>16</v>
      </c>
      <c r="B191" s="3">
        <v>44359</v>
      </c>
      <c r="C191" s="4">
        <v>381326.61</v>
      </c>
      <c r="D191" s="3">
        <v>44359</v>
      </c>
      <c r="E191" s="4">
        <v>381326.61</v>
      </c>
      <c r="F191">
        <v>48</v>
      </c>
      <c r="G191" s="3">
        <v>44377</v>
      </c>
      <c r="H191" s="4">
        <v>0</v>
      </c>
      <c r="I191" s="4">
        <v>0</v>
      </c>
      <c r="J191" s="4">
        <v>0</v>
      </c>
      <c r="K191" s="5">
        <v>0</v>
      </c>
      <c r="L191" s="5">
        <v>0</v>
      </c>
      <c r="O191" s="5">
        <v>0</v>
      </c>
    </row>
    <row r="192" spans="1:15" x14ac:dyDescent="0.75">
      <c r="A192" t="s">
        <v>16</v>
      </c>
      <c r="B192" s="3">
        <v>44389</v>
      </c>
      <c r="C192" s="4">
        <v>379109.45</v>
      </c>
      <c r="D192" s="3">
        <v>44389</v>
      </c>
      <c r="E192" s="4">
        <v>379109.45</v>
      </c>
      <c r="F192">
        <v>49</v>
      </c>
      <c r="G192" s="3">
        <v>44408</v>
      </c>
      <c r="H192" s="4">
        <v>0</v>
      </c>
      <c r="I192" s="4">
        <v>0</v>
      </c>
      <c r="J192" s="4">
        <v>0</v>
      </c>
      <c r="K192" s="5">
        <v>0</v>
      </c>
      <c r="L192" s="5">
        <v>0</v>
      </c>
      <c r="O192" s="5">
        <v>0</v>
      </c>
    </row>
    <row r="193" spans="1:15" x14ac:dyDescent="0.75">
      <c r="A193" t="s">
        <v>16</v>
      </c>
      <c r="B193" s="3">
        <v>44420</v>
      </c>
      <c r="C193" s="4">
        <v>381172.95</v>
      </c>
      <c r="D193" s="3">
        <v>44420</v>
      </c>
      <c r="E193" s="4">
        <v>381172.95</v>
      </c>
      <c r="F193">
        <v>50</v>
      </c>
      <c r="G193" s="3">
        <v>44439</v>
      </c>
      <c r="H193" s="4">
        <v>0</v>
      </c>
      <c r="I193" s="4">
        <v>0</v>
      </c>
      <c r="J193" s="4">
        <v>0</v>
      </c>
      <c r="K193" s="5">
        <v>0</v>
      </c>
      <c r="L193" s="5">
        <v>0</v>
      </c>
      <c r="O193" s="5">
        <v>0</v>
      </c>
    </row>
    <row r="194" spans="1:15" x14ac:dyDescent="0.75">
      <c r="A194" t="s">
        <v>16</v>
      </c>
      <c r="B194" s="3">
        <v>44451</v>
      </c>
      <c r="C194" s="4">
        <v>349202.33</v>
      </c>
      <c r="D194" s="3">
        <v>44451</v>
      </c>
      <c r="E194" s="4">
        <v>349202.33</v>
      </c>
      <c r="F194">
        <v>51</v>
      </c>
      <c r="G194" s="3">
        <v>44469</v>
      </c>
      <c r="H194" s="4">
        <v>0</v>
      </c>
      <c r="I194" s="4">
        <v>0</v>
      </c>
      <c r="J194" s="4">
        <v>0</v>
      </c>
      <c r="K194" s="5">
        <v>0</v>
      </c>
      <c r="L194" s="5">
        <v>0</v>
      </c>
      <c r="O194" s="5">
        <v>0</v>
      </c>
    </row>
    <row r="195" spans="1:15" x14ac:dyDescent="0.75">
      <c r="A195" t="s">
        <v>16</v>
      </c>
      <c r="B195" s="3">
        <v>44481</v>
      </c>
      <c r="C195" s="4">
        <v>365390.17</v>
      </c>
      <c r="D195" s="3">
        <v>44481</v>
      </c>
      <c r="E195" s="4">
        <v>365390.17</v>
      </c>
      <c r="F195">
        <v>52</v>
      </c>
      <c r="G195" s="3">
        <v>44500</v>
      </c>
      <c r="H195" s="4">
        <v>0</v>
      </c>
      <c r="I195" s="4">
        <v>0</v>
      </c>
      <c r="J195" s="4">
        <v>0</v>
      </c>
      <c r="K195" s="5">
        <v>0</v>
      </c>
      <c r="L195" s="5">
        <v>0</v>
      </c>
      <c r="O195" s="5">
        <v>0</v>
      </c>
    </row>
    <row r="196" spans="1:15" x14ac:dyDescent="0.75">
      <c r="A196" t="s">
        <v>16</v>
      </c>
      <c r="B196" s="3">
        <v>44512</v>
      </c>
      <c r="C196" s="4">
        <v>479090.31</v>
      </c>
      <c r="D196" s="3">
        <v>44512</v>
      </c>
      <c r="E196" s="4">
        <v>479090.31</v>
      </c>
      <c r="F196">
        <v>53</v>
      </c>
      <c r="G196" s="3">
        <v>44530</v>
      </c>
      <c r="H196" s="4">
        <v>0</v>
      </c>
      <c r="I196" s="4">
        <v>0</v>
      </c>
      <c r="J196" s="4">
        <v>0</v>
      </c>
      <c r="K196" s="5">
        <v>0</v>
      </c>
      <c r="L196" s="5">
        <v>0</v>
      </c>
      <c r="O196" s="5">
        <v>0</v>
      </c>
    </row>
    <row r="197" spans="1:15" x14ac:dyDescent="0.75">
      <c r="A197" t="s">
        <v>16</v>
      </c>
      <c r="B197" s="3">
        <v>44542</v>
      </c>
      <c r="C197" s="4">
        <v>371265.52</v>
      </c>
      <c r="D197" s="3">
        <v>44542</v>
      </c>
      <c r="E197" s="4">
        <v>371265.52</v>
      </c>
      <c r="F197">
        <v>54</v>
      </c>
      <c r="G197" s="3">
        <v>44561</v>
      </c>
      <c r="H197" s="4">
        <v>0</v>
      </c>
      <c r="I197" s="4">
        <v>0</v>
      </c>
      <c r="J197" s="4">
        <v>0</v>
      </c>
      <c r="K197" s="5">
        <v>0</v>
      </c>
      <c r="L197" s="5">
        <v>0</v>
      </c>
      <c r="O197" s="5">
        <v>0</v>
      </c>
    </row>
    <row r="198" spans="1:15" x14ac:dyDescent="0.75">
      <c r="A198" t="s">
        <v>16</v>
      </c>
      <c r="B198" s="3">
        <v>44573</v>
      </c>
      <c r="C198" s="4">
        <v>374477.57</v>
      </c>
      <c r="D198" s="3">
        <v>44573</v>
      </c>
      <c r="E198" s="4">
        <v>374477.57</v>
      </c>
      <c r="F198">
        <v>55</v>
      </c>
      <c r="G198" s="3">
        <v>44592</v>
      </c>
      <c r="H198" s="4">
        <v>0</v>
      </c>
      <c r="I198" s="4">
        <v>0</v>
      </c>
      <c r="J198" s="4">
        <v>0</v>
      </c>
      <c r="K198" s="5">
        <v>0</v>
      </c>
      <c r="L198" s="5">
        <v>0</v>
      </c>
      <c r="O198" s="5">
        <v>0</v>
      </c>
    </row>
    <row r="199" spans="1:15" x14ac:dyDescent="0.75">
      <c r="A199" t="s">
        <v>16</v>
      </c>
      <c r="B199" s="3">
        <v>44604</v>
      </c>
      <c r="C199" s="4">
        <v>380641.19</v>
      </c>
      <c r="D199" s="3">
        <v>44604</v>
      </c>
      <c r="E199" s="4">
        <v>380641.19</v>
      </c>
      <c r="F199">
        <v>56</v>
      </c>
      <c r="G199" s="3">
        <v>44620</v>
      </c>
      <c r="H199" s="4">
        <v>0</v>
      </c>
      <c r="I199" s="4">
        <v>0</v>
      </c>
      <c r="J199" s="4">
        <v>0</v>
      </c>
      <c r="K199" s="5">
        <v>0</v>
      </c>
      <c r="L199" s="5">
        <v>0</v>
      </c>
      <c r="O199" s="5">
        <v>0</v>
      </c>
    </row>
    <row r="200" spans="1:15" x14ac:dyDescent="0.75">
      <c r="A200" t="s">
        <v>16</v>
      </c>
      <c r="B200" s="3">
        <v>44632</v>
      </c>
      <c r="C200" s="4">
        <v>371737.59</v>
      </c>
      <c r="D200" s="3">
        <v>44632</v>
      </c>
      <c r="E200" s="4">
        <v>371737.59</v>
      </c>
      <c r="F200">
        <v>57</v>
      </c>
      <c r="G200" s="3">
        <v>44651</v>
      </c>
      <c r="H200" s="4">
        <v>0</v>
      </c>
      <c r="I200" s="4">
        <v>0</v>
      </c>
      <c r="J200" s="4">
        <v>0</v>
      </c>
      <c r="K200" s="5">
        <v>0</v>
      </c>
      <c r="L200" s="5">
        <v>0</v>
      </c>
      <c r="O200" s="5">
        <v>0</v>
      </c>
    </row>
    <row r="201" spans="1:15" x14ac:dyDescent="0.75">
      <c r="A201" t="s">
        <v>16</v>
      </c>
      <c r="B201" s="3">
        <v>44663</v>
      </c>
      <c r="C201" s="4">
        <v>503227.66</v>
      </c>
      <c r="D201" s="3">
        <v>44663</v>
      </c>
      <c r="E201" s="4">
        <v>503227.66</v>
      </c>
      <c r="F201">
        <v>58</v>
      </c>
      <c r="G201" s="3">
        <v>44681</v>
      </c>
      <c r="H201" s="4">
        <v>0</v>
      </c>
      <c r="I201" s="4">
        <v>0</v>
      </c>
      <c r="J201" s="4">
        <v>0</v>
      </c>
      <c r="K201" s="5">
        <v>0</v>
      </c>
      <c r="L201" s="5">
        <v>0</v>
      </c>
      <c r="O201" s="5">
        <v>0</v>
      </c>
    </row>
    <row r="202" spans="1:15" x14ac:dyDescent="0.75">
      <c r="A202" t="s">
        <v>16</v>
      </c>
      <c r="B202" s="3">
        <v>44693</v>
      </c>
      <c r="C202" s="4">
        <v>374740.54</v>
      </c>
      <c r="D202" s="3">
        <v>44693</v>
      </c>
      <c r="E202" s="4">
        <v>374740.54</v>
      </c>
      <c r="F202">
        <v>59</v>
      </c>
      <c r="G202" s="3">
        <v>44712</v>
      </c>
      <c r="H202" s="4">
        <v>0</v>
      </c>
      <c r="I202" s="4">
        <v>0</v>
      </c>
      <c r="J202" s="4">
        <v>0</v>
      </c>
      <c r="K202" s="5">
        <v>0</v>
      </c>
      <c r="L202" s="5">
        <v>0</v>
      </c>
      <c r="O202" s="5">
        <v>0</v>
      </c>
    </row>
    <row r="203" spans="1:15" x14ac:dyDescent="0.75">
      <c r="A203" t="s">
        <v>16</v>
      </c>
      <c r="B203" s="3">
        <v>44724</v>
      </c>
      <c r="C203" s="4">
        <v>394357.81</v>
      </c>
      <c r="D203" s="3">
        <v>44724</v>
      </c>
      <c r="E203" s="4">
        <v>394357.81</v>
      </c>
      <c r="F203">
        <v>60</v>
      </c>
      <c r="G203" s="3">
        <v>44742</v>
      </c>
      <c r="H203" s="4">
        <v>0</v>
      </c>
      <c r="I203" s="4">
        <v>0</v>
      </c>
      <c r="J203" s="4">
        <v>0</v>
      </c>
      <c r="K203" s="5">
        <v>0</v>
      </c>
      <c r="L203" s="5">
        <v>0</v>
      </c>
      <c r="O203" s="5">
        <v>0</v>
      </c>
    </row>
    <row r="204" spans="1:15" x14ac:dyDescent="0.75">
      <c r="A204" t="s">
        <v>16</v>
      </c>
      <c r="B204" s="3">
        <v>44754</v>
      </c>
      <c r="C204" s="4">
        <v>402288.99</v>
      </c>
      <c r="D204" s="3">
        <v>44754</v>
      </c>
      <c r="E204" s="4">
        <v>402288.99</v>
      </c>
      <c r="F204">
        <v>61</v>
      </c>
      <c r="G204" s="3">
        <v>44773</v>
      </c>
      <c r="H204" s="4">
        <v>0</v>
      </c>
      <c r="I204" s="4">
        <v>0</v>
      </c>
      <c r="J204" s="4">
        <v>0</v>
      </c>
      <c r="K204" s="5">
        <v>0</v>
      </c>
      <c r="L204" s="5">
        <v>0</v>
      </c>
      <c r="O204" s="5">
        <v>0</v>
      </c>
    </row>
    <row r="205" spans="1:15" x14ac:dyDescent="0.75">
      <c r="A205" t="s">
        <v>16</v>
      </c>
      <c r="B205" s="3">
        <v>44785</v>
      </c>
      <c r="C205" s="4">
        <v>398820.67</v>
      </c>
      <c r="D205" s="3">
        <v>44785</v>
      </c>
      <c r="E205" s="4">
        <v>398820.67</v>
      </c>
      <c r="F205">
        <v>62</v>
      </c>
      <c r="G205" s="3">
        <v>44804</v>
      </c>
      <c r="H205" s="4">
        <v>0</v>
      </c>
      <c r="I205" s="4">
        <v>0</v>
      </c>
      <c r="J205" s="4">
        <v>0</v>
      </c>
      <c r="K205" s="5">
        <v>0</v>
      </c>
      <c r="L205" s="5">
        <v>0</v>
      </c>
      <c r="O205" s="5">
        <v>0</v>
      </c>
    </row>
    <row r="206" spans="1:15" x14ac:dyDescent="0.75">
      <c r="A206" t="s">
        <v>16</v>
      </c>
      <c r="B206" s="3">
        <v>44816</v>
      </c>
      <c r="C206" s="4">
        <v>380675.83</v>
      </c>
      <c r="D206" s="3">
        <v>44816</v>
      </c>
      <c r="E206" s="4">
        <v>380675.83</v>
      </c>
      <c r="F206">
        <v>63</v>
      </c>
      <c r="G206" s="3">
        <v>44834</v>
      </c>
      <c r="H206" s="4">
        <v>0</v>
      </c>
      <c r="I206" s="4">
        <v>0</v>
      </c>
      <c r="J206" s="4">
        <v>0</v>
      </c>
      <c r="K206" s="5">
        <v>0</v>
      </c>
      <c r="L206" s="5">
        <v>0</v>
      </c>
      <c r="O206" s="5">
        <v>0</v>
      </c>
    </row>
    <row r="207" spans="1:15" x14ac:dyDescent="0.75">
      <c r="A207" t="s">
        <v>16</v>
      </c>
      <c r="B207" s="3">
        <v>44846</v>
      </c>
      <c r="C207" s="4">
        <v>387924.65</v>
      </c>
      <c r="D207" s="3">
        <v>44846</v>
      </c>
      <c r="E207" s="4">
        <v>387924.65</v>
      </c>
      <c r="F207">
        <v>64</v>
      </c>
      <c r="G207" s="3">
        <v>44865</v>
      </c>
      <c r="H207" s="4">
        <v>0</v>
      </c>
      <c r="I207" s="4">
        <v>0</v>
      </c>
      <c r="J207" s="4">
        <v>0</v>
      </c>
      <c r="K207" s="5">
        <v>0</v>
      </c>
      <c r="L207" s="5">
        <v>0</v>
      </c>
      <c r="O207" s="5">
        <v>0</v>
      </c>
    </row>
    <row r="208" spans="1:15" x14ac:dyDescent="0.75">
      <c r="A208" t="s">
        <v>16</v>
      </c>
      <c r="B208" s="3">
        <v>44877</v>
      </c>
      <c r="C208" s="4">
        <v>393391.63</v>
      </c>
      <c r="D208" s="3">
        <v>44877</v>
      </c>
      <c r="E208" s="4">
        <v>393391.63</v>
      </c>
      <c r="F208">
        <v>65</v>
      </c>
      <c r="G208" s="3">
        <v>44895</v>
      </c>
      <c r="H208" s="4">
        <v>0</v>
      </c>
      <c r="I208" s="4">
        <v>0</v>
      </c>
      <c r="J208" s="4">
        <v>0</v>
      </c>
      <c r="K208" s="5">
        <v>0</v>
      </c>
      <c r="L208" s="5">
        <v>0</v>
      </c>
      <c r="O208" s="5">
        <v>0</v>
      </c>
    </row>
    <row r="209" spans="1:15" x14ac:dyDescent="0.75">
      <c r="A209" t="s">
        <v>16</v>
      </c>
      <c r="B209" s="3">
        <v>44907</v>
      </c>
      <c r="C209" s="4">
        <v>387415.46</v>
      </c>
      <c r="D209" s="3">
        <v>44907</v>
      </c>
      <c r="E209" s="4">
        <v>387415.46</v>
      </c>
      <c r="F209">
        <v>66</v>
      </c>
      <c r="G209" s="3">
        <v>44926</v>
      </c>
      <c r="H209" s="4">
        <v>0</v>
      </c>
      <c r="I209" s="4">
        <v>0</v>
      </c>
      <c r="J209" s="4">
        <v>0</v>
      </c>
      <c r="K209" s="5">
        <v>0</v>
      </c>
      <c r="L209" s="5">
        <v>0</v>
      </c>
      <c r="O209" s="5">
        <v>0</v>
      </c>
    </row>
    <row r="210" spans="1:15" x14ac:dyDescent="0.75">
      <c r="A210" t="s">
        <v>16</v>
      </c>
      <c r="B210" s="3">
        <v>44938</v>
      </c>
      <c r="C210" s="4">
        <v>382976.72</v>
      </c>
      <c r="D210" s="3">
        <v>44938</v>
      </c>
      <c r="E210" s="4">
        <v>382976.72</v>
      </c>
      <c r="F210">
        <v>67</v>
      </c>
      <c r="G210" s="3">
        <v>44957</v>
      </c>
      <c r="H210" s="4">
        <v>0</v>
      </c>
      <c r="I210" s="4">
        <v>0</v>
      </c>
      <c r="J210" s="4">
        <v>0</v>
      </c>
      <c r="K210" s="5">
        <v>0</v>
      </c>
      <c r="L210" s="5">
        <v>0</v>
      </c>
      <c r="O210" s="5">
        <v>0</v>
      </c>
    </row>
    <row r="211" spans="1:15" x14ac:dyDescent="0.75">
      <c r="A211" t="s">
        <v>16</v>
      </c>
      <c r="B211" s="3">
        <v>44969</v>
      </c>
      <c r="C211" s="4">
        <v>386289.58</v>
      </c>
      <c r="D211" s="3">
        <v>44969</v>
      </c>
      <c r="E211" s="4">
        <v>386289.58</v>
      </c>
      <c r="F211">
        <v>68</v>
      </c>
      <c r="G211" s="3">
        <v>44985</v>
      </c>
      <c r="H211" s="4">
        <v>0</v>
      </c>
      <c r="I211" s="4">
        <v>0</v>
      </c>
      <c r="J211" s="4">
        <v>0</v>
      </c>
      <c r="K211" s="5">
        <v>0</v>
      </c>
      <c r="L211" s="5">
        <v>0</v>
      </c>
      <c r="O211" s="5">
        <v>0</v>
      </c>
    </row>
    <row r="212" spans="1:15" x14ac:dyDescent="0.75">
      <c r="A212" t="s">
        <v>16</v>
      </c>
      <c r="B212" s="3">
        <v>44997</v>
      </c>
      <c r="C212" s="4">
        <v>383154.13</v>
      </c>
      <c r="D212" s="3">
        <v>44997</v>
      </c>
      <c r="E212" s="4">
        <v>383154.13</v>
      </c>
      <c r="F212">
        <v>69</v>
      </c>
      <c r="G212" s="3">
        <v>45016</v>
      </c>
      <c r="H212" s="4">
        <v>0</v>
      </c>
      <c r="I212" s="4">
        <v>0</v>
      </c>
      <c r="J212" s="4">
        <v>0</v>
      </c>
      <c r="K212" s="5">
        <v>0</v>
      </c>
      <c r="L212" s="5">
        <v>0</v>
      </c>
      <c r="O212" s="5">
        <v>0</v>
      </c>
    </row>
    <row r="213" spans="1:15" x14ac:dyDescent="0.75">
      <c r="A213" t="s">
        <v>16</v>
      </c>
      <c r="B213" s="3">
        <v>45028</v>
      </c>
      <c r="C213" s="4">
        <v>396093.74</v>
      </c>
      <c r="D213" s="3">
        <v>45028</v>
      </c>
      <c r="E213" s="4">
        <v>396093.74</v>
      </c>
      <c r="F213">
        <v>70</v>
      </c>
      <c r="G213" s="3">
        <v>45046</v>
      </c>
      <c r="H213" s="4">
        <v>0</v>
      </c>
      <c r="I213" s="4">
        <v>0</v>
      </c>
      <c r="J213" s="4">
        <v>0</v>
      </c>
      <c r="K213" s="5">
        <v>0</v>
      </c>
      <c r="L213" s="5">
        <v>0</v>
      </c>
      <c r="O213" s="5">
        <v>0</v>
      </c>
    </row>
    <row r="214" spans="1:15" x14ac:dyDescent="0.75">
      <c r="A214" t="s">
        <v>16</v>
      </c>
      <c r="B214" s="3">
        <v>45058</v>
      </c>
      <c r="C214" s="4">
        <v>383202.14</v>
      </c>
      <c r="D214" s="3">
        <v>45058</v>
      </c>
      <c r="E214" s="4">
        <v>383202.14</v>
      </c>
      <c r="F214">
        <v>71</v>
      </c>
      <c r="G214" s="3">
        <v>45077</v>
      </c>
      <c r="H214" s="4">
        <v>0</v>
      </c>
      <c r="I214" s="4">
        <v>0</v>
      </c>
      <c r="J214" s="4">
        <v>0</v>
      </c>
      <c r="K214" s="5">
        <v>0</v>
      </c>
      <c r="L214" s="5">
        <v>0</v>
      </c>
      <c r="O214" s="5">
        <v>0</v>
      </c>
    </row>
    <row r="215" spans="1:15" x14ac:dyDescent="0.75">
      <c r="A215" t="s">
        <v>16</v>
      </c>
      <c r="B215" s="3">
        <v>45089</v>
      </c>
      <c r="C215" s="4">
        <v>395852.58</v>
      </c>
      <c r="D215" s="3">
        <v>45089</v>
      </c>
      <c r="E215" s="4">
        <v>395852.58</v>
      </c>
      <c r="F215">
        <v>72</v>
      </c>
      <c r="G215" s="3">
        <v>45107</v>
      </c>
      <c r="H215" s="4">
        <v>0</v>
      </c>
      <c r="I215" s="4">
        <v>0</v>
      </c>
      <c r="J215" s="4">
        <v>0</v>
      </c>
      <c r="K215" s="5">
        <v>0</v>
      </c>
      <c r="L215" s="5">
        <v>0</v>
      </c>
      <c r="O215" s="5">
        <v>0</v>
      </c>
    </row>
    <row r="216" spans="1:15" x14ac:dyDescent="0.75">
      <c r="A216" t="s">
        <v>16</v>
      </c>
      <c r="B216" s="3">
        <v>45119</v>
      </c>
      <c r="C216" s="4">
        <v>383113.38</v>
      </c>
      <c r="D216" s="3">
        <v>45119</v>
      </c>
      <c r="E216" s="4">
        <v>383113.38</v>
      </c>
      <c r="F216">
        <v>73</v>
      </c>
      <c r="G216" s="3">
        <v>45138</v>
      </c>
      <c r="H216" s="4">
        <v>0</v>
      </c>
      <c r="I216" s="4">
        <v>0</v>
      </c>
      <c r="J216" s="4">
        <v>0</v>
      </c>
      <c r="K216" s="5">
        <v>0</v>
      </c>
      <c r="L216" s="5">
        <v>0</v>
      </c>
      <c r="O216" s="5">
        <v>0</v>
      </c>
    </row>
    <row r="217" spans="1:15" x14ac:dyDescent="0.75">
      <c r="A217" t="s">
        <v>16</v>
      </c>
      <c r="B217" s="3">
        <v>45150</v>
      </c>
      <c r="C217" s="4">
        <v>410732.6</v>
      </c>
      <c r="D217" s="3">
        <v>45150</v>
      </c>
      <c r="E217" s="4">
        <v>410732.6</v>
      </c>
      <c r="F217">
        <v>74</v>
      </c>
      <c r="G217" s="3">
        <v>45169</v>
      </c>
      <c r="H217" s="4">
        <v>0</v>
      </c>
      <c r="I217" s="4">
        <v>0</v>
      </c>
      <c r="J217" s="4">
        <v>0</v>
      </c>
      <c r="K217" s="5">
        <v>0</v>
      </c>
      <c r="L217" s="5">
        <v>0</v>
      </c>
      <c r="O217" s="5">
        <v>0</v>
      </c>
    </row>
    <row r="218" spans="1:15" x14ac:dyDescent="0.75">
      <c r="A218" t="s">
        <v>16</v>
      </c>
      <c r="B218" s="3">
        <v>45181</v>
      </c>
      <c r="C218" s="4">
        <v>392225.19</v>
      </c>
      <c r="D218" s="3">
        <v>45181</v>
      </c>
      <c r="E218" s="4">
        <v>392225.19</v>
      </c>
      <c r="F218">
        <v>75</v>
      </c>
      <c r="G218" s="3">
        <v>45199</v>
      </c>
      <c r="H218" s="4">
        <v>0</v>
      </c>
      <c r="I218" s="4">
        <v>0</v>
      </c>
      <c r="J218" s="4">
        <v>0</v>
      </c>
      <c r="K218" s="5">
        <v>0</v>
      </c>
      <c r="L218" s="5">
        <v>0</v>
      </c>
      <c r="O218" s="5">
        <v>0</v>
      </c>
    </row>
    <row r="219" spans="1:15" x14ac:dyDescent="0.75">
      <c r="A219" t="s">
        <v>16</v>
      </c>
      <c r="B219" s="3">
        <v>45211</v>
      </c>
      <c r="C219" s="4">
        <v>382262.02</v>
      </c>
      <c r="D219" s="3">
        <v>45211</v>
      </c>
      <c r="E219" s="4">
        <v>382262.02</v>
      </c>
      <c r="F219">
        <v>76</v>
      </c>
      <c r="G219" s="3">
        <v>45230</v>
      </c>
      <c r="H219" s="4">
        <v>0</v>
      </c>
      <c r="I219" s="4">
        <v>0</v>
      </c>
      <c r="J219" s="4">
        <v>0</v>
      </c>
      <c r="K219" s="5">
        <v>0</v>
      </c>
      <c r="L219" s="5">
        <v>0</v>
      </c>
      <c r="O219" s="5">
        <v>0</v>
      </c>
    </row>
    <row r="220" spans="1:15" x14ac:dyDescent="0.75">
      <c r="A220" t="s">
        <v>16</v>
      </c>
      <c r="B220" s="3">
        <v>45242</v>
      </c>
      <c r="C220" s="4">
        <v>393446.76</v>
      </c>
      <c r="D220" s="3">
        <v>45242</v>
      </c>
      <c r="E220" s="4">
        <v>393446.76</v>
      </c>
      <c r="F220">
        <v>77</v>
      </c>
      <c r="G220" s="3">
        <v>45260</v>
      </c>
      <c r="H220" s="4">
        <v>0</v>
      </c>
      <c r="I220" s="4">
        <v>0</v>
      </c>
      <c r="J220" s="4">
        <v>0</v>
      </c>
      <c r="K220" s="5">
        <v>0</v>
      </c>
      <c r="L220" s="5">
        <v>0</v>
      </c>
      <c r="O220" s="5">
        <v>0</v>
      </c>
    </row>
    <row r="221" spans="1:15" x14ac:dyDescent="0.75">
      <c r="A221" t="s">
        <v>16</v>
      </c>
      <c r="B221" s="3">
        <v>45272</v>
      </c>
      <c r="C221" s="4">
        <v>380436.12</v>
      </c>
      <c r="D221" s="3">
        <v>45272</v>
      </c>
      <c r="E221" s="4">
        <v>380436.12</v>
      </c>
      <c r="F221">
        <v>78</v>
      </c>
      <c r="G221" s="3">
        <v>45291</v>
      </c>
      <c r="H221" s="4">
        <v>0</v>
      </c>
      <c r="I221" s="4">
        <v>0</v>
      </c>
      <c r="J221" s="4">
        <v>0</v>
      </c>
      <c r="K221" s="5">
        <v>0</v>
      </c>
      <c r="L221" s="5">
        <v>0</v>
      </c>
      <c r="O221" s="5">
        <v>0</v>
      </c>
    </row>
    <row r="222" spans="1:15" x14ac:dyDescent="0.75">
      <c r="A222" t="s">
        <v>16</v>
      </c>
      <c r="B222" s="3">
        <v>45303</v>
      </c>
      <c r="C222" s="4">
        <v>389975.81</v>
      </c>
      <c r="D222" s="3">
        <v>45303</v>
      </c>
      <c r="E222" s="4">
        <v>389975.81</v>
      </c>
      <c r="F222">
        <v>79</v>
      </c>
      <c r="G222" s="3">
        <v>45322</v>
      </c>
      <c r="H222" s="4">
        <v>0</v>
      </c>
      <c r="I222" s="4">
        <v>0</v>
      </c>
      <c r="J222" s="4">
        <v>0</v>
      </c>
      <c r="K222" s="5">
        <v>0</v>
      </c>
      <c r="L222" s="5">
        <v>0</v>
      </c>
      <c r="O222" s="5">
        <v>0</v>
      </c>
    </row>
    <row r="223" spans="1:15" x14ac:dyDescent="0.75">
      <c r="A223" t="s">
        <v>16</v>
      </c>
      <c r="B223" s="3">
        <v>45334</v>
      </c>
      <c r="C223" s="4">
        <v>378846.69</v>
      </c>
      <c r="D223" s="3">
        <v>45334</v>
      </c>
      <c r="E223" s="4">
        <v>378846.69</v>
      </c>
      <c r="F223">
        <v>80</v>
      </c>
      <c r="G223" s="3">
        <v>45351</v>
      </c>
      <c r="H223" s="4">
        <v>0</v>
      </c>
      <c r="I223" s="4">
        <v>0</v>
      </c>
      <c r="J223" s="4">
        <v>0</v>
      </c>
      <c r="K223" s="5">
        <v>0</v>
      </c>
      <c r="L223" s="5">
        <v>0</v>
      </c>
      <c r="O223" s="5">
        <v>0</v>
      </c>
    </row>
    <row r="224" spans="1:15" x14ac:dyDescent="0.75">
      <c r="A224" t="s">
        <v>16</v>
      </c>
      <c r="B224" s="3">
        <v>45363</v>
      </c>
      <c r="C224" s="4">
        <v>380115.17</v>
      </c>
      <c r="D224" s="3">
        <v>45363</v>
      </c>
      <c r="E224" s="4">
        <v>380115.17</v>
      </c>
      <c r="F224">
        <v>81</v>
      </c>
      <c r="G224" s="3">
        <v>45382</v>
      </c>
      <c r="H224" s="4">
        <v>0</v>
      </c>
      <c r="I224" s="4">
        <v>0</v>
      </c>
      <c r="J224" s="4">
        <v>0</v>
      </c>
      <c r="K224" s="5">
        <v>0</v>
      </c>
      <c r="L224" s="5">
        <v>0</v>
      </c>
      <c r="O224" s="5">
        <v>0</v>
      </c>
    </row>
    <row r="225" spans="1:15" x14ac:dyDescent="0.75">
      <c r="A225" t="s">
        <v>16</v>
      </c>
      <c r="B225" s="3">
        <v>45394</v>
      </c>
      <c r="C225" s="4">
        <v>455297.95</v>
      </c>
      <c r="D225" s="3">
        <v>45394</v>
      </c>
      <c r="E225" s="4">
        <v>455297.95</v>
      </c>
      <c r="F225">
        <v>82</v>
      </c>
      <c r="G225" s="3">
        <v>45412</v>
      </c>
      <c r="H225" s="4">
        <v>0</v>
      </c>
      <c r="I225" s="4">
        <v>0</v>
      </c>
      <c r="J225" s="4">
        <v>0</v>
      </c>
      <c r="K225" s="5">
        <v>0</v>
      </c>
      <c r="L225" s="5">
        <v>0</v>
      </c>
      <c r="O225" s="5">
        <v>0</v>
      </c>
    </row>
    <row r="226" spans="1:15" x14ac:dyDescent="0.75">
      <c r="A226" t="s">
        <v>16</v>
      </c>
      <c r="B226" s="3">
        <v>45424</v>
      </c>
      <c r="C226" s="4">
        <v>380093.37</v>
      </c>
      <c r="D226" s="3">
        <v>45424</v>
      </c>
      <c r="E226" s="4">
        <v>380093.37</v>
      </c>
      <c r="F226">
        <v>83</v>
      </c>
      <c r="G226" s="3">
        <v>45443</v>
      </c>
      <c r="H226" s="4">
        <v>0</v>
      </c>
      <c r="I226" s="4">
        <v>0</v>
      </c>
      <c r="J226" s="4">
        <v>0</v>
      </c>
      <c r="K226" s="5">
        <v>0</v>
      </c>
      <c r="L226" s="5">
        <v>0</v>
      </c>
      <c r="O226" s="5">
        <v>0</v>
      </c>
    </row>
    <row r="227" spans="1:15" x14ac:dyDescent="0.75">
      <c r="A227" t="s">
        <v>16</v>
      </c>
      <c r="B227" s="3">
        <v>45455</v>
      </c>
      <c r="C227" s="4">
        <v>392827.38</v>
      </c>
      <c r="D227" s="3">
        <v>45455</v>
      </c>
      <c r="E227" s="4">
        <v>392827.38</v>
      </c>
      <c r="F227">
        <v>84</v>
      </c>
      <c r="G227" s="3">
        <v>45473</v>
      </c>
      <c r="H227" s="4">
        <v>0</v>
      </c>
      <c r="I227" s="4">
        <v>0</v>
      </c>
      <c r="J227" s="4">
        <v>0</v>
      </c>
      <c r="K227" s="5">
        <v>0</v>
      </c>
      <c r="L227" s="5">
        <v>0</v>
      </c>
      <c r="O227" s="5">
        <v>0</v>
      </c>
    </row>
    <row r="228" spans="1:15" x14ac:dyDescent="0.75">
      <c r="A228" t="s">
        <v>16</v>
      </c>
      <c r="B228" s="3">
        <v>45485</v>
      </c>
      <c r="C228" s="4">
        <v>380213.04</v>
      </c>
      <c r="D228" s="3">
        <v>45485</v>
      </c>
      <c r="E228" s="4">
        <v>380213.04</v>
      </c>
      <c r="F228">
        <v>85</v>
      </c>
      <c r="G228" s="3">
        <v>45504</v>
      </c>
      <c r="H228" s="4">
        <v>0</v>
      </c>
      <c r="I228" s="4">
        <v>0</v>
      </c>
      <c r="J228" s="4">
        <v>0</v>
      </c>
      <c r="K228" s="5">
        <v>0</v>
      </c>
      <c r="L228" s="5">
        <v>0</v>
      </c>
      <c r="O228" s="5">
        <v>0</v>
      </c>
    </row>
    <row r="229" spans="1:15" x14ac:dyDescent="0.75">
      <c r="A229" t="s">
        <v>16</v>
      </c>
      <c r="B229" s="3">
        <v>45516</v>
      </c>
      <c r="C229" s="4">
        <v>415553.18</v>
      </c>
      <c r="D229" s="3">
        <v>45516</v>
      </c>
      <c r="E229" s="4">
        <v>415553.18</v>
      </c>
      <c r="F229">
        <v>86</v>
      </c>
      <c r="G229" s="3">
        <v>45535</v>
      </c>
      <c r="H229" s="4">
        <v>0</v>
      </c>
      <c r="I229" s="4">
        <v>0</v>
      </c>
      <c r="J229" s="4">
        <v>0</v>
      </c>
      <c r="K229" s="5">
        <v>0</v>
      </c>
      <c r="L229" s="5">
        <v>0</v>
      </c>
      <c r="O229" s="5">
        <v>0</v>
      </c>
    </row>
    <row r="230" spans="1:15" x14ac:dyDescent="0.75">
      <c r="A230" t="s">
        <v>16</v>
      </c>
      <c r="B230" s="3">
        <v>45547</v>
      </c>
      <c r="C230" s="4">
        <v>397100.3</v>
      </c>
      <c r="D230" s="3">
        <v>45547</v>
      </c>
      <c r="E230" s="4">
        <v>397100.3</v>
      </c>
      <c r="F230">
        <v>87</v>
      </c>
      <c r="G230" s="3">
        <v>45565</v>
      </c>
      <c r="H230" s="4">
        <v>0</v>
      </c>
      <c r="I230" s="4">
        <v>0</v>
      </c>
      <c r="J230" s="4">
        <v>0</v>
      </c>
      <c r="K230" s="5">
        <v>0</v>
      </c>
      <c r="L230" s="5">
        <v>0</v>
      </c>
      <c r="O230" s="5">
        <v>0</v>
      </c>
    </row>
    <row r="231" spans="1:15" x14ac:dyDescent="0.75">
      <c r="A231" t="s">
        <v>16</v>
      </c>
      <c r="B231" s="3">
        <v>45577</v>
      </c>
      <c r="C231" s="4">
        <v>383659.85</v>
      </c>
      <c r="D231" s="3">
        <v>45577</v>
      </c>
      <c r="E231" s="4">
        <v>383659.85</v>
      </c>
      <c r="F231">
        <v>88</v>
      </c>
      <c r="G231" s="3">
        <v>45596</v>
      </c>
      <c r="H231" s="4">
        <v>0</v>
      </c>
      <c r="I231" s="4">
        <v>0</v>
      </c>
      <c r="J231" s="4">
        <v>0</v>
      </c>
      <c r="K231" s="5">
        <v>0</v>
      </c>
      <c r="L231" s="5">
        <v>0</v>
      </c>
      <c r="O231" s="5">
        <v>0</v>
      </c>
    </row>
    <row r="232" spans="1:15" x14ac:dyDescent="0.75">
      <c r="A232" t="s">
        <v>16</v>
      </c>
      <c r="B232" s="3">
        <v>45608</v>
      </c>
      <c r="C232" s="4">
        <v>396863.93</v>
      </c>
      <c r="D232" s="3">
        <v>45608</v>
      </c>
      <c r="E232" s="4">
        <v>396863.93</v>
      </c>
      <c r="F232">
        <v>89</v>
      </c>
      <c r="G232" s="3">
        <v>45626</v>
      </c>
      <c r="H232" s="4">
        <v>0</v>
      </c>
      <c r="I232" s="4">
        <v>0</v>
      </c>
      <c r="J232" s="4">
        <v>0</v>
      </c>
      <c r="K232" s="5">
        <v>0</v>
      </c>
      <c r="L232" s="5">
        <v>0</v>
      </c>
      <c r="O232" s="5">
        <v>0</v>
      </c>
    </row>
    <row r="233" spans="1:15" x14ac:dyDescent="0.75">
      <c r="A233" t="s">
        <v>16</v>
      </c>
      <c r="B233" s="3">
        <v>45638</v>
      </c>
      <c r="C233" s="4">
        <v>383346.75</v>
      </c>
      <c r="D233" s="3">
        <v>45638</v>
      </c>
      <c r="E233" s="4">
        <v>383346.75</v>
      </c>
      <c r="F233">
        <v>90</v>
      </c>
      <c r="G233" s="3">
        <v>45657</v>
      </c>
      <c r="H233" s="4">
        <v>0</v>
      </c>
      <c r="I233" s="4">
        <v>0</v>
      </c>
      <c r="J233" s="4">
        <v>0</v>
      </c>
      <c r="K233" s="5">
        <v>0</v>
      </c>
      <c r="L233" s="5">
        <v>0</v>
      </c>
      <c r="O233" s="5">
        <v>0</v>
      </c>
    </row>
    <row r="234" spans="1:15" x14ac:dyDescent="0.75">
      <c r="A234" t="s">
        <v>16</v>
      </c>
      <c r="B234" s="3">
        <v>45669</v>
      </c>
      <c r="C234" s="4">
        <v>382744.43</v>
      </c>
      <c r="D234" s="3">
        <v>45669</v>
      </c>
      <c r="E234" s="4">
        <v>382744.43</v>
      </c>
      <c r="F234">
        <v>91</v>
      </c>
      <c r="G234" s="3">
        <v>45688</v>
      </c>
      <c r="H234" s="4">
        <v>0</v>
      </c>
      <c r="I234" s="4">
        <v>0</v>
      </c>
      <c r="J234" s="4">
        <v>0</v>
      </c>
      <c r="K234" s="5">
        <v>0</v>
      </c>
      <c r="L234" s="5">
        <v>0</v>
      </c>
      <c r="O234" s="5">
        <v>0</v>
      </c>
    </row>
    <row r="235" spans="1:15" x14ac:dyDescent="0.75">
      <c r="A235" t="s">
        <v>16</v>
      </c>
      <c r="B235" s="3">
        <v>45700</v>
      </c>
      <c r="C235" s="4">
        <v>383086.67</v>
      </c>
      <c r="D235" s="3">
        <v>45700</v>
      </c>
      <c r="E235" s="4">
        <v>383086.67</v>
      </c>
      <c r="F235">
        <v>92</v>
      </c>
      <c r="G235" s="3">
        <v>45716</v>
      </c>
      <c r="H235" s="4">
        <v>0</v>
      </c>
      <c r="I235" s="4">
        <v>0</v>
      </c>
      <c r="J235" s="4">
        <v>0</v>
      </c>
      <c r="K235" s="5">
        <v>0</v>
      </c>
      <c r="L235" s="5">
        <v>0</v>
      </c>
      <c r="O235" s="5">
        <v>0</v>
      </c>
    </row>
    <row r="236" spans="1:15" x14ac:dyDescent="0.75">
      <c r="A236" t="s">
        <v>16</v>
      </c>
      <c r="B236" s="3">
        <v>45728</v>
      </c>
      <c r="C236" s="4">
        <v>384947.43</v>
      </c>
      <c r="D236" s="3">
        <v>45728</v>
      </c>
      <c r="E236" s="4">
        <v>384947.43</v>
      </c>
      <c r="F236">
        <v>93</v>
      </c>
      <c r="G236" s="3">
        <v>45747</v>
      </c>
      <c r="H236" s="4">
        <v>0</v>
      </c>
      <c r="I236" s="4">
        <v>0</v>
      </c>
      <c r="J236" s="4">
        <v>0</v>
      </c>
      <c r="K236" s="5">
        <v>0</v>
      </c>
      <c r="L236" s="5">
        <v>0</v>
      </c>
      <c r="O236" s="5">
        <v>0</v>
      </c>
    </row>
    <row r="237" spans="1:15" x14ac:dyDescent="0.75">
      <c r="A237" t="s">
        <v>16</v>
      </c>
      <c r="B237" s="3">
        <v>45759</v>
      </c>
      <c r="C237" s="4">
        <v>396639.79</v>
      </c>
      <c r="D237" s="3">
        <v>45759</v>
      </c>
      <c r="E237" s="4">
        <v>396639.79</v>
      </c>
      <c r="F237">
        <v>94</v>
      </c>
      <c r="G237" s="3">
        <v>45777</v>
      </c>
      <c r="H237" s="4">
        <v>0</v>
      </c>
      <c r="I237" s="4">
        <v>0</v>
      </c>
      <c r="J237" s="4">
        <v>0</v>
      </c>
      <c r="K237" s="5">
        <v>0</v>
      </c>
      <c r="L237" s="5">
        <v>0</v>
      </c>
      <c r="O237" s="5">
        <v>0</v>
      </c>
    </row>
    <row r="238" spans="1:15" x14ac:dyDescent="0.75">
      <c r="A238" t="s">
        <v>16</v>
      </c>
      <c r="B238" s="3">
        <v>45789</v>
      </c>
      <c r="C238" s="4">
        <v>383181.56</v>
      </c>
      <c r="D238" s="3">
        <v>45789</v>
      </c>
      <c r="E238" s="4">
        <v>383181.56</v>
      </c>
      <c r="F238">
        <v>95</v>
      </c>
      <c r="G238" s="3">
        <v>45808</v>
      </c>
      <c r="H238" s="4">
        <v>0</v>
      </c>
      <c r="I238" s="4">
        <v>0</v>
      </c>
      <c r="J238" s="4">
        <v>0</v>
      </c>
      <c r="K238" s="5">
        <v>0</v>
      </c>
      <c r="L238" s="5">
        <v>0</v>
      </c>
      <c r="O238" s="5">
        <v>0</v>
      </c>
    </row>
    <row r="239" spans="1:15" x14ac:dyDescent="0.75">
      <c r="A239" t="s">
        <v>16</v>
      </c>
      <c r="B239" s="3">
        <v>45820</v>
      </c>
      <c r="C239" s="4">
        <v>396868.06</v>
      </c>
      <c r="D239" s="3">
        <v>45820</v>
      </c>
      <c r="E239" s="4">
        <v>396868.06</v>
      </c>
      <c r="F239">
        <v>96</v>
      </c>
      <c r="G239" s="3">
        <v>45838</v>
      </c>
      <c r="H239" s="4">
        <v>0</v>
      </c>
      <c r="I239" s="4">
        <v>0</v>
      </c>
      <c r="J239" s="4">
        <v>0</v>
      </c>
      <c r="K239" s="5">
        <v>0</v>
      </c>
      <c r="L239" s="5">
        <v>0</v>
      </c>
      <c r="O239" s="5">
        <v>0</v>
      </c>
    </row>
    <row r="240" spans="1:15" x14ac:dyDescent="0.75">
      <c r="A240" t="s">
        <v>16</v>
      </c>
      <c r="B240" s="3">
        <v>45850</v>
      </c>
      <c r="C240" s="4">
        <v>383201.07</v>
      </c>
      <c r="D240" s="3">
        <v>45850</v>
      </c>
      <c r="E240" s="4">
        <v>383201.07</v>
      </c>
      <c r="F240">
        <v>97</v>
      </c>
      <c r="G240" s="3">
        <v>45869</v>
      </c>
      <c r="H240" s="4">
        <v>0</v>
      </c>
      <c r="I240" s="4">
        <v>0</v>
      </c>
      <c r="J240" s="4">
        <v>0</v>
      </c>
      <c r="K240" s="5">
        <v>0</v>
      </c>
      <c r="L240" s="5">
        <v>0</v>
      </c>
      <c r="O240" s="5">
        <v>0</v>
      </c>
    </row>
    <row r="241" spans="1:15" x14ac:dyDescent="0.75">
      <c r="A241" t="s">
        <v>16</v>
      </c>
      <c r="B241" s="3">
        <v>45881</v>
      </c>
      <c r="C241" s="4">
        <v>396601.12</v>
      </c>
      <c r="D241" s="3">
        <v>45881</v>
      </c>
      <c r="E241" s="4">
        <v>396601.12</v>
      </c>
      <c r="F241">
        <v>98</v>
      </c>
      <c r="G241" s="3">
        <v>45900</v>
      </c>
      <c r="H241" s="4">
        <v>0</v>
      </c>
      <c r="I241" s="4">
        <v>0</v>
      </c>
      <c r="J241" s="4">
        <v>0</v>
      </c>
      <c r="K241" s="5">
        <v>0</v>
      </c>
      <c r="L241" s="5">
        <v>0</v>
      </c>
      <c r="O241" s="5">
        <v>0</v>
      </c>
    </row>
    <row r="242" spans="1:15" x14ac:dyDescent="0.75">
      <c r="A242" t="s">
        <v>16</v>
      </c>
      <c r="B242" s="3">
        <v>45912</v>
      </c>
      <c r="C242" s="4">
        <v>396002.11</v>
      </c>
      <c r="D242" s="3">
        <v>45912</v>
      </c>
      <c r="E242" s="4">
        <v>396002.11</v>
      </c>
      <c r="F242">
        <v>99</v>
      </c>
      <c r="G242" s="3">
        <v>45930</v>
      </c>
      <c r="H242" s="4">
        <v>0</v>
      </c>
      <c r="I242" s="4">
        <v>0</v>
      </c>
      <c r="J242" s="4">
        <v>0</v>
      </c>
      <c r="K242" s="5">
        <v>0</v>
      </c>
      <c r="L242" s="5">
        <v>0</v>
      </c>
      <c r="O242" s="5">
        <v>0</v>
      </c>
    </row>
    <row r="243" spans="1:15" x14ac:dyDescent="0.75">
      <c r="A243" t="s">
        <v>16</v>
      </c>
      <c r="B243" s="3">
        <v>45942</v>
      </c>
      <c r="C243" s="4">
        <v>370802.18</v>
      </c>
      <c r="D243" s="3">
        <v>45942</v>
      </c>
      <c r="E243" s="4">
        <v>370802.18</v>
      </c>
      <c r="F243">
        <v>100</v>
      </c>
      <c r="G243" s="3">
        <v>45961</v>
      </c>
      <c r="H243" s="4">
        <v>0</v>
      </c>
      <c r="I243" s="4">
        <v>0</v>
      </c>
      <c r="J243" s="4">
        <v>0</v>
      </c>
      <c r="K243" s="5">
        <v>0</v>
      </c>
      <c r="L243" s="5">
        <v>0</v>
      </c>
      <c r="O243" s="5">
        <v>0</v>
      </c>
    </row>
    <row r="244" spans="1:15" x14ac:dyDescent="0.75">
      <c r="A244" t="s">
        <v>16</v>
      </c>
      <c r="B244" s="3">
        <v>45973</v>
      </c>
      <c r="C244" s="4">
        <v>384155.91</v>
      </c>
      <c r="D244" s="3">
        <v>45973</v>
      </c>
      <c r="E244" s="4">
        <v>384155.91</v>
      </c>
      <c r="F244">
        <v>101</v>
      </c>
      <c r="G244" s="3">
        <v>45991</v>
      </c>
      <c r="H244" s="4">
        <v>0</v>
      </c>
      <c r="I244" s="4">
        <v>0</v>
      </c>
      <c r="J244" s="4">
        <v>0</v>
      </c>
      <c r="K244" s="5">
        <v>0</v>
      </c>
      <c r="L244" s="5">
        <v>0</v>
      </c>
      <c r="O244" s="5">
        <v>0</v>
      </c>
    </row>
    <row r="245" spans="1:15" x14ac:dyDescent="0.75">
      <c r="A245" t="s">
        <v>16</v>
      </c>
      <c r="B245" s="3">
        <v>46003</v>
      </c>
      <c r="C245" s="4">
        <v>380085.13</v>
      </c>
      <c r="D245" s="3">
        <v>46003</v>
      </c>
      <c r="E245" s="4">
        <v>380085.13</v>
      </c>
      <c r="F245">
        <v>102</v>
      </c>
      <c r="G245" s="3">
        <v>46022</v>
      </c>
      <c r="H245" s="4">
        <v>0</v>
      </c>
      <c r="I245" s="4">
        <v>0</v>
      </c>
      <c r="J245" s="4">
        <v>0</v>
      </c>
      <c r="K245" s="5">
        <v>0</v>
      </c>
      <c r="L245" s="5">
        <v>0</v>
      </c>
      <c r="O245" s="5">
        <v>0</v>
      </c>
    </row>
    <row r="246" spans="1:15" x14ac:dyDescent="0.75">
      <c r="A246" t="s">
        <v>16</v>
      </c>
      <c r="B246" s="3">
        <v>46034</v>
      </c>
      <c r="C246" s="4">
        <v>370232.06</v>
      </c>
      <c r="D246" s="3">
        <v>46034</v>
      </c>
      <c r="E246" s="4">
        <v>370232.06</v>
      </c>
      <c r="F246">
        <v>103</v>
      </c>
      <c r="G246" s="3">
        <v>46053</v>
      </c>
      <c r="H246" s="4">
        <v>0</v>
      </c>
      <c r="I246" s="4">
        <v>0</v>
      </c>
      <c r="J246" s="4">
        <v>0</v>
      </c>
      <c r="K246" s="5">
        <v>0</v>
      </c>
      <c r="L246" s="5">
        <v>0</v>
      </c>
      <c r="O246" s="5">
        <v>0</v>
      </c>
    </row>
    <row r="247" spans="1:15" x14ac:dyDescent="0.75">
      <c r="A247" t="s">
        <v>16</v>
      </c>
      <c r="B247" s="3">
        <v>46065</v>
      </c>
      <c r="C247" s="4">
        <v>380293.07</v>
      </c>
      <c r="D247" s="3">
        <v>46065</v>
      </c>
      <c r="E247" s="4">
        <v>380293.07</v>
      </c>
      <c r="F247">
        <v>104</v>
      </c>
      <c r="G247" s="3">
        <v>46081</v>
      </c>
      <c r="H247" s="4">
        <v>0</v>
      </c>
      <c r="I247" s="4">
        <v>0</v>
      </c>
      <c r="J247" s="4">
        <v>0</v>
      </c>
      <c r="K247" s="5">
        <v>0</v>
      </c>
      <c r="L247" s="5">
        <v>0</v>
      </c>
      <c r="O247" s="5">
        <v>0</v>
      </c>
    </row>
    <row r="248" spans="1:15" x14ac:dyDescent="0.75">
      <c r="A248" t="s">
        <v>16</v>
      </c>
      <c r="B248" s="3">
        <v>46093</v>
      </c>
      <c r="C248" s="4">
        <v>379139.63</v>
      </c>
      <c r="D248" s="3">
        <v>46093</v>
      </c>
      <c r="E248" s="4">
        <v>379139.63</v>
      </c>
      <c r="F248">
        <v>105</v>
      </c>
      <c r="G248" s="3">
        <v>46112</v>
      </c>
      <c r="H248" s="4">
        <v>0</v>
      </c>
      <c r="I248" s="4">
        <v>0</v>
      </c>
      <c r="J248" s="4">
        <v>0</v>
      </c>
      <c r="K248" s="5">
        <v>0</v>
      </c>
      <c r="L248" s="5">
        <v>0</v>
      </c>
      <c r="O248" s="5">
        <v>0</v>
      </c>
    </row>
    <row r="249" spans="1:15" x14ac:dyDescent="0.75">
      <c r="A249" t="s">
        <v>16</v>
      </c>
      <c r="B249" s="3">
        <v>46124</v>
      </c>
      <c r="C249" s="4">
        <v>392344.63</v>
      </c>
      <c r="D249" s="3">
        <v>46124</v>
      </c>
      <c r="E249" s="4">
        <v>392344.63</v>
      </c>
      <c r="F249">
        <v>106</v>
      </c>
      <c r="G249" s="3">
        <v>46142</v>
      </c>
      <c r="H249" s="4">
        <v>0</v>
      </c>
      <c r="I249" s="4">
        <v>0</v>
      </c>
      <c r="J249" s="4">
        <v>0</v>
      </c>
      <c r="K249" s="5">
        <v>0</v>
      </c>
      <c r="L249" s="5">
        <v>0</v>
      </c>
      <c r="O249" s="5">
        <v>0</v>
      </c>
    </row>
    <row r="250" spans="1:15" x14ac:dyDescent="0.75">
      <c r="A250" t="s">
        <v>16</v>
      </c>
      <c r="B250" s="3">
        <v>46154</v>
      </c>
      <c r="C250" s="4">
        <v>381105.75</v>
      </c>
      <c r="D250" s="3">
        <v>46154</v>
      </c>
      <c r="E250" s="4">
        <v>381105.75</v>
      </c>
      <c r="F250">
        <v>107</v>
      </c>
      <c r="G250" s="3">
        <v>46173</v>
      </c>
      <c r="H250" s="4">
        <v>0</v>
      </c>
      <c r="I250" s="4">
        <v>0</v>
      </c>
      <c r="J250" s="4">
        <v>0</v>
      </c>
      <c r="K250" s="5">
        <v>0</v>
      </c>
      <c r="L250" s="5">
        <v>0</v>
      </c>
      <c r="O250" s="5">
        <v>0</v>
      </c>
    </row>
    <row r="251" spans="1:15" x14ac:dyDescent="0.75">
      <c r="A251" t="s">
        <v>16</v>
      </c>
      <c r="B251" s="3">
        <v>46185</v>
      </c>
      <c r="C251" s="4">
        <v>406542.76</v>
      </c>
      <c r="D251" s="3">
        <v>46185</v>
      </c>
      <c r="E251" s="4">
        <v>406542.76</v>
      </c>
      <c r="F251">
        <v>108</v>
      </c>
      <c r="G251" s="3">
        <v>46203</v>
      </c>
      <c r="H251" s="4">
        <v>0</v>
      </c>
      <c r="I251" s="4">
        <v>0</v>
      </c>
      <c r="J251" s="4">
        <v>0</v>
      </c>
      <c r="K251" s="5">
        <v>0</v>
      </c>
      <c r="L251" s="5">
        <v>0</v>
      </c>
      <c r="O251" s="5">
        <v>0</v>
      </c>
    </row>
    <row r="252" spans="1:15" x14ac:dyDescent="0.75">
      <c r="A252" t="s">
        <v>16</v>
      </c>
      <c r="B252" s="3">
        <v>46215</v>
      </c>
      <c r="C252" s="4">
        <v>384389.83</v>
      </c>
      <c r="D252" s="3">
        <v>46215</v>
      </c>
      <c r="E252" s="4">
        <v>384389.83</v>
      </c>
      <c r="F252">
        <v>109</v>
      </c>
      <c r="G252" s="3">
        <v>46234</v>
      </c>
      <c r="H252" s="4">
        <v>0</v>
      </c>
      <c r="I252" s="4">
        <v>0</v>
      </c>
      <c r="J252" s="4">
        <v>0</v>
      </c>
      <c r="K252" s="5">
        <v>0</v>
      </c>
      <c r="L252" s="5">
        <v>0</v>
      </c>
      <c r="O252" s="5">
        <v>0</v>
      </c>
    </row>
    <row r="253" spans="1:15" x14ac:dyDescent="0.75">
      <c r="A253" t="s">
        <v>16</v>
      </c>
      <c r="B253" s="3">
        <v>46246</v>
      </c>
      <c r="C253" s="4">
        <v>437191.28</v>
      </c>
      <c r="D253" s="3">
        <v>46246</v>
      </c>
      <c r="E253" s="4">
        <v>437191.28</v>
      </c>
      <c r="F253">
        <v>110</v>
      </c>
      <c r="G253" s="3">
        <v>46265</v>
      </c>
      <c r="H253" s="4">
        <v>0</v>
      </c>
      <c r="I253" s="4">
        <v>0</v>
      </c>
      <c r="J253" s="4">
        <v>0</v>
      </c>
      <c r="K253" s="5">
        <v>0</v>
      </c>
      <c r="L253" s="5">
        <v>0</v>
      </c>
      <c r="O253" s="5">
        <v>0</v>
      </c>
    </row>
    <row r="254" spans="1:15" x14ac:dyDescent="0.75">
      <c r="A254" t="s">
        <v>16</v>
      </c>
      <c r="B254" s="3">
        <v>46277</v>
      </c>
      <c r="C254" s="4">
        <v>398665.43</v>
      </c>
      <c r="D254" s="3">
        <v>46277</v>
      </c>
      <c r="E254" s="4">
        <v>398665.43</v>
      </c>
      <c r="F254">
        <v>111</v>
      </c>
      <c r="G254" s="3">
        <v>46295</v>
      </c>
      <c r="H254" s="4">
        <v>0</v>
      </c>
      <c r="I254" s="4">
        <v>0</v>
      </c>
      <c r="J254" s="4">
        <v>0</v>
      </c>
      <c r="K254" s="5">
        <v>0</v>
      </c>
      <c r="L254" s="5">
        <v>0</v>
      </c>
      <c r="O254" s="5">
        <v>283203.46999999997</v>
      </c>
    </row>
    <row r="255" spans="1:15" x14ac:dyDescent="0.75">
      <c r="A255" t="s">
        <v>16</v>
      </c>
      <c r="B255" s="3">
        <v>46287</v>
      </c>
      <c r="C255" s="4">
        <v>68384620</v>
      </c>
      <c r="D255" s="3">
        <v>46307</v>
      </c>
      <c r="E255" s="4">
        <v>382625.38794661697</v>
      </c>
      <c r="F255">
        <v>112</v>
      </c>
      <c r="G255" s="3">
        <v>46326</v>
      </c>
      <c r="H255" s="4">
        <v>382625.38794661697</v>
      </c>
      <c r="I255" s="4">
        <v>0</v>
      </c>
      <c r="J255" s="4">
        <v>0</v>
      </c>
      <c r="K255" s="5">
        <v>0</v>
      </c>
      <c r="L255" s="5">
        <v>2.7314180000000002E-3</v>
      </c>
      <c r="O255" s="5">
        <v>0</v>
      </c>
    </row>
    <row r="256" spans="1:15" x14ac:dyDescent="0.75">
      <c r="A256" t="s">
        <v>16</v>
      </c>
      <c r="B256" s="3">
        <v>46338</v>
      </c>
      <c r="C256" s="4">
        <v>0</v>
      </c>
      <c r="D256" s="3">
        <v>46338</v>
      </c>
      <c r="E256" s="4">
        <v>395363.133716157</v>
      </c>
      <c r="F256">
        <v>113</v>
      </c>
      <c r="G256" s="3">
        <v>46356</v>
      </c>
      <c r="H256" s="4">
        <v>395363.133716157</v>
      </c>
      <c r="I256" s="4">
        <v>0</v>
      </c>
      <c r="J256" s="4">
        <v>0</v>
      </c>
      <c r="K256" s="5">
        <v>0</v>
      </c>
      <c r="L256" s="5">
        <v>2.8223469999999998E-3</v>
      </c>
      <c r="O256" s="5">
        <v>0</v>
      </c>
    </row>
    <row r="257" spans="1:15" x14ac:dyDescent="0.75">
      <c r="A257" t="s">
        <v>16</v>
      </c>
      <c r="B257" s="3">
        <v>46368</v>
      </c>
      <c r="C257" s="4">
        <v>0</v>
      </c>
      <c r="D257" s="3">
        <v>46368</v>
      </c>
      <c r="E257" s="4">
        <v>382594.52939792798</v>
      </c>
      <c r="F257">
        <v>114</v>
      </c>
      <c r="G257" s="3">
        <v>46387</v>
      </c>
      <c r="H257" s="4">
        <v>382594.52939792798</v>
      </c>
      <c r="I257" s="4">
        <v>0</v>
      </c>
      <c r="J257" s="4">
        <v>0</v>
      </c>
      <c r="K257" s="5">
        <v>0</v>
      </c>
      <c r="L257" s="5">
        <v>2.731196E-3</v>
      </c>
      <c r="O257" s="5">
        <v>0</v>
      </c>
    </row>
    <row r="258" spans="1:15" x14ac:dyDescent="0.75">
      <c r="A258" t="s">
        <v>16</v>
      </c>
      <c r="B258" s="3">
        <v>46399</v>
      </c>
      <c r="C258" s="4">
        <v>0</v>
      </c>
      <c r="D258" s="3">
        <v>46399</v>
      </c>
      <c r="E258" s="4">
        <v>382578.41628881998</v>
      </c>
      <c r="F258">
        <v>115</v>
      </c>
      <c r="G258" s="3">
        <v>46418</v>
      </c>
      <c r="H258" s="4">
        <v>382578.41628881998</v>
      </c>
      <c r="I258" s="4">
        <v>0</v>
      </c>
      <c r="J258" s="4">
        <v>0</v>
      </c>
      <c r="K258" s="5">
        <v>0</v>
      </c>
      <c r="L258" s="5">
        <v>2.7310820000000001E-3</v>
      </c>
      <c r="O258" s="5">
        <v>0</v>
      </c>
    </row>
    <row r="259" spans="1:15" x14ac:dyDescent="0.75">
      <c r="A259" t="s">
        <v>16</v>
      </c>
      <c r="B259" s="3">
        <v>46430</v>
      </c>
      <c r="C259" s="4">
        <v>0</v>
      </c>
      <c r="D259" s="3">
        <v>46430</v>
      </c>
      <c r="E259" s="4">
        <v>382563.24957821699</v>
      </c>
      <c r="F259">
        <v>116</v>
      </c>
      <c r="G259" s="3">
        <v>46446</v>
      </c>
      <c r="H259" s="4">
        <v>382563.24957821699</v>
      </c>
      <c r="I259" s="4">
        <v>0</v>
      </c>
      <c r="J259" s="4">
        <v>0</v>
      </c>
      <c r="K259" s="5">
        <v>0</v>
      </c>
      <c r="L259" s="5">
        <v>2.730971E-3</v>
      </c>
      <c r="O259" s="5">
        <v>0</v>
      </c>
    </row>
    <row r="260" spans="1:15" x14ac:dyDescent="0.75">
      <c r="A260" t="s">
        <v>16</v>
      </c>
      <c r="B260" s="3">
        <v>46458</v>
      </c>
      <c r="C260" s="4">
        <v>0</v>
      </c>
      <c r="D260" s="3">
        <v>46458</v>
      </c>
      <c r="E260" s="4">
        <v>356348.26876918098</v>
      </c>
      <c r="F260">
        <v>117</v>
      </c>
      <c r="G260" s="3">
        <v>46477</v>
      </c>
      <c r="H260" s="4">
        <v>356348.26876918098</v>
      </c>
      <c r="I260" s="4">
        <v>0</v>
      </c>
      <c r="J260" s="4">
        <v>0</v>
      </c>
      <c r="K260" s="5">
        <v>26239.346464385999</v>
      </c>
      <c r="L260" s="5">
        <v>0</v>
      </c>
      <c r="O260" s="5">
        <v>0</v>
      </c>
    </row>
    <row r="261" spans="1:15" x14ac:dyDescent="0.75">
      <c r="A261" t="s">
        <v>16</v>
      </c>
      <c r="B261" s="3">
        <v>46489</v>
      </c>
      <c r="C261" s="4">
        <v>0</v>
      </c>
      <c r="D261" s="3">
        <v>46489</v>
      </c>
      <c r="E261" s="4">
        <v>366237.49375392799</v>
      </c>
      <c r="F261">
        <v>118</v>
      </c>
      <c r="G261" s="3">
        <v>46507</v>
      </c>
      <c r="H261" s="4">
        <v>366237.49375392799</v>
      </c>
      <c r="I261" s="4">
        <v>0</v>
      </c>
      <c r="J261" s="4">
        <v>0</v>
      </c>
      <c r="K261" s="5">
        <v>29050.695510441001</v>
      </c>
      <c r="L261" s="5">
        <v>0</v>
      </c>
      <c r="O261" s="5">
        <v>0</v>
      </c>
    </row>
    <row r="262" spans="1:15" x14ac:dyDescent="0.75">
      <c r="A262" t="s">
        <v>16</v>
      </c>
      <c r="B262" s="3">
        <v>46519</v>
      </c>
      <c r="C262" s="4">
        <v>0</v>
      </c>
      <c r="D262" s="3">
        <v>46519</v>
      </c>
      <c r="E262" s="4">
        <v>354414.21497298102</v>
      </c>
      <c r="F262">
        <v>119</v>
      </c>
      <c r="G262" s="3">
        <v>46538</v>
      </c>
      <c r="H262" s="4">
        <v>354414.21497298102</v>
      </c>
      <c r="I262" s="4">
        <v>0</v>
      </c>
      <c r="J262" s="4">
        <v>0</v>
      </c>
      <c r="K262" s="5">
        <v>28113.576300491</v>
      </c>
      <c r="L262" s="5">
        <v>0</v>
      </c>
      <c r="O262" s="5">
        <v>0</v>
      </c>
    </row>
    <row r="263" spans="1:15" x14ac:dyDescent="0.75">
      <c r="A263" t="s">
        <v>16</v>
      </c>
      <c r="B263" s="3">
        <v>46550</v>
      </c>
      <c r="C263" s="4">
        <v>0</v>
      </c>
      <c r="D263" s="3">
        <v>46550</v>
      </c>
      <c r="E263" s="4">
        <v>366217.82116962702</v>
      </c>
      <c r="F263">
        <v>120</v>
      </c>
      <c r="G263" s="3">
        <v>46568</v>
      </c>
      <c r="H263" s="4">
        <v>366217.82116962702</v>
      </c>
      <c r="I263" s="4">
        <v>0</v>
      </c>
      <c r="J263" s="4">
        <v>0</v>
      </c>
      <c r="K263" s="5">
        <v>29050.695510581001</v>
      </c>
      <c r="L263" s="5">
        <v>0</v>
      </c>
      <c r="O263" s="5">
        <v>0</v>
      </c>
    </row>
    <row r="264" spans="1:15" x14ac:dyDescent="0.75">
      <c r="A264" t="s">
        <v>16</v>
      </c>
      <c r="B264" s="3">
        <v>46580</v>
      </c>
      <c r="C264" s="4">
        <v>0</v>
      </c>
      <c r="D264" s="3">
        <v>46580</v>
      </c>
      <c r="E264" s="4">
        <v>357842.71034999099</v>
      </c>
      <c r="F264">
        <v>121</v>
      </c>
      <c r="G264" s="3">
        <v>46599</v>
      </c>
      <c r="H264" s="4">
        <v>357842.71034999099</v>
      </c>
      <c r="I264" s="4">
        <v>0</v>
      </c>
      <c r="J264" s="4">
        <v>0</v>
      </c>
      <c r="K264" s="5">
        <v>28113.576275979001</v>
      </c>
      <c r="L264" s="5">
        <v>0</v>
      </c>
      <c r="O264" s="5">
        <v>0</v>
      </c>
    </row>
    <row r="265" spans="1:15" x14ac:dyDescent="0.75">
      <c r="A265" t="s">
        <v>16</v>
      </c>
      <c r="B265" s="3">
        <v>46611</v>
      </c>
      <c r="C265" s="4">
        <v>0</v>
      </c>
      <c r="D265" s="3">
        <v>46611</v>
      </c>
      <c r="E265" s="4">
        <v>371687.87491695402</v>
      </c>
      <c r="F265">
        <v>122</v>
      </c>
      <c r="G265" s="3">
        <v>46630</v>
      </c>
      <c r="H265" s="4">
        <v>371687.87491695402</v>
      </c>
      <c r="I265" s="4">
        <v>0</v>
      </c>
      <c r="J265" s="4">
        <v>0</v>
      </c>
      <c r="K265" s="5">
        <v>29050.695471601</v>
      </c>
      <c r="L265" s="5">
        <v>0</v>
      </c>
      <c r="O265" s="5">
        <v>0</v>
      </c>
    </row>
    <row r="266" spans="1:15" x14ac:dyDescent="0.75">
      <c r="A266" t="s">
        <v>16</v>
      </c>
      <c r="B266" s="3">
        <v>46642</v>
      </c>
      <c r="C266" s="4">
        <v>0</v>
      </c>
      <c r="D266" s="3">
        <v>46642</v>
      </c>
      <c r="E266" s="4">
        <v>282047.41057078401</v>
      </c>
      <c r="F266">
        <v>123</v>
      </c>
      <c r="G266" s="3">
        <v>46660</v>
      </c>
      <c r="H266" s="4">
        <v>282047.41057078401</v>
      </c>
      <c r="I266" s="4">
        <v>0</v>
      </c>
      <c r="J266" s="4">
        <v>0</v>
      </c>
      <c r="K266" s="5">
        <v>124000.080489183</v>
      </c>
      <c r="L266" s="5">
        <v>0</v>
      </c>
      <c r="O266" s="5">
        <v>0</v>
      </c>
    </row>
    <row r="267" spans="1:15" x14ac:dyDescent="0.75">
      <c r="A267" t="s">
        <v>16</v>
      </c>
      <c r="B267" s="3">
        <v>46672</v>
      </c>
      <c r="C267" s="4">
        <v>0</v>
      </c>
      <c r="D267" s="3">
        <v>46672</v>
      </c>
      <c r="E267" s="4">
        <v>244303.26047679401</v>
      </c>
      <c r="F267">
        <v>124</v>
      </c>
      <c r="G267" s="3">
        <v>46691</v>
      </c>
      <c r="H267" s="4">
        <v>244303.26047679401</v>
      </c>
      <c r="I267" s="4">
        <v>0</v>
      </c>
      <c r="J267" s="4">
        <v>363767.90864318598</v>
      </c>
      <c r="K267" s="5">
        <v>148113.656927784</v>
      </c>
      <c r="L267" s="5">
        <v>0</v>
      </c>
      <c r="O267" s="5">
        <v>0</v>
      </c>
    </row>
    <row r="268" spans="1:15" x14ac:dyDescent="0.75">
      <c r="A268" t="s">
        <v>16</v>
      </c>
      <c r="B268" s="3">
        <v>46703</v>
      </c>
      <c r="C268" s="4">
        <v>0</v>
      </c>
      <c r="D268" s="3">
        <v>46703</v>
      </c>
      <c r="E268" s="4">
        <v>252531.98684749199</v>
      </c>
      <c r="F268">
        <v>125</v>
      </c>
      <c r="G268" s="3">
        <v>46721</v>
      </c>
      <c r="H268" s="4">
        <v>252531.98684749199</v>
      </c>
      <c r="I268" s="4">
        <v>0</v>
      </c>
      <c r="J268" s="4">
        <v>0</v>
      </c>
      <c r="K268" s="5">
        <v>153050.78172006001</v>
      </c>
      <c r="L268" s="5">
        <v>0</v>
      </c>
      <c r="O268" s="5">
        <v>0</v>
      </c>
    </row>
    <row r="269" spans="1:15" x14ac:dyDescent="0.75">
      <c r="A269" t="s">
        <v>16</v>
      </c>
      <c r="B269" s="3">
        <v>46733</v>
      </c>
      <c r="C269" s="4">
        <v>0</v>
      </c>
      <c r="D269" s="3">
        <v>46733</v>
      </c>
      <c r="E269" s="4">
        <v>244385.79372337999</v>
      </c>
      <c r="F269">
        <v>126</v>
      </c>
      <c r="G269" s="3">
        <v>46752</v>
      </c>
      <c r="H269" s="4">
        <v>244385.79372337999</v>
      </c>
      <c r="I269" s="4">
        <v>0</v>
      </c>
      <c r="J269" s="4">
        <v>0</v>
      </c>
      <c r="K269" s="5">
        <v>148113.65972909</v>
      </c>
      <c r="L269" s="5">
        <v>0</v>
      </c>
      <c r="O269" s="5">
        <v>0</v>
      </c>
    </row>
    <row r="270" spans="1:15" x14ac:dyDescent="0.75">
      <c r="A270" t="s">
        <v>16</v>
      </c>
      <c r="B270" s="3">
        <v>46764</v>
      </c>
      <c r="C270" s="4">
        <v>0</v>
      </c>
      <c r="D270" s="3">
        <v>46764</v>
      </c>
      <c r="E270" s="4">
        <v>252531.98684749199</v>
      </c>
      <c r="F270">
        <v>127</v>
      </c>
      <c r="G270" s="3">
        <v>46783</v>
      </c>
      <c r="H270" s="4">
        <v>252531.98684749199</v>
      </c>
      <c r="I270" s="4">
        <v>0</v>
      </c>
      <c r="J270" s="4">
        <v>0</v>
      </c>
      <c r="K270" s="5">
        <v>153050.78172006001</v>
      </c>
      <c r="L270" s="5">
        <v>0</v>
      </c>
      <c r="O270" s="5">
        <v>0</v>
      </c>
    </row>
    <row r="271" spans="1:15" x14ac:dyDescent="0.75">
      <c r="A271" t="s">
        <v>16</v>
      </c>
      <c r="B271" s="3">
        <v>46795</v>
      </c>
      <c r="C271" s="4">
        <v>0</v>
      </c>
      <c r="D271" s="3">
        <v>46795</v>
      </c>
      <c r="E271" s="4">
        <v>239448.67173241</v>
      </c>
      <c r="F271">
        <v>128</v>
      </c>
      <c r="G271" s="3">
        <v>46812</v>
      </c>
      <c r="H271" s="4">
        <v>239448.67173241</v>
      </c>
      <c r="I271" s="4">
        <v>0</v>
      </c>
      <c r="J271" s="4">
        <v>0</v>
      </c>
      <c r="K271" s="5">
        <v>153050.781720061</v>
      </c>
      <c r="L271" s="5">
        <v>0</v>
      </c>
      <c r="O271" s="5">
        <v>0</v>
      </c>
    </row>
    <row r="272" spans="1:15" x14ac:dyDescent="0.75">
      <c r="A272" t="s">
        <v>16</v>
      </c>
      <c r="B272" s="3">
        <v>46824</v>
      </c>
      <c r="C272" s="4">
        <v>0</v>
      </c>
      <c r="D272" s="3">
        <v>46824</v>
      </c>
      <c r="E272" s="4">
        <v>249322.90894772499</v>
      </c>
      <c r="F272">
        <v>129</v>
      </c>
      <c r="G272" s="3">
        <v>46843</v>
      </c>
      <c r="H272" s="4">
        <v>249322.90894772499</v>
      </c>
      <c r="I272" s="4">
        <v>0</v>
      </c>
      <c r="J272" s="4">
        <v>0</v>
      </c>
      <c r="K272" s="5">
        <v>143176.54650452299</v>
      </c>
      <c r="L272" s="5">
        <v>0</v>
      </c>
      <c r="O272" s="5">
        <v>0</v>
      </c>
    </row>
    <row r="273" spans="1:15" x14ac:dyDescent="0.75">
      <c r="A273" t="s">
        <v>16</v>
      </c>
      <c r="B273" s="3">
        <v>46855</v>
      </c>
      <c r="C273" s="4">
        <v>0</v>
      </c>
      <c r="D273" s="3">
        <v>46855</v>
      </c>
      <c r="E273" s="4">
        <v>252531.98684749601</v>
      </c>
      <c r="F273">
        <v>130</v>
      </c>
      <c r="G273" s="3">
        <v>46873</v>
      </c>
      <c r="H273" s="4">
        <v>252531.98684749601</v>
      </c>
      <c r="I273" s="4">
        <v>0</v>
      </c>
      <c r="J273" s="4">
        <v>1287410.1307590599</v>
      </c>
      <c r="K273" s="5">
        <v>153050.78172005599</v>
      </c>
      <c r="L273" s="5">
        <v>0</v>
      </c>
      <c r="O273" s="5">
        <v>0</v>
      </c>
    </row>
    <row r="274" spans="1:15" x14ac:dyDescent="0.75">
      <c r="A274" t="s">
        <v>16</v>
      </c>
      <c r="B274" s="3">
        <v>46885</v>
      </c>
      <c r="C274" s="4">
        <v>0</v>
      </c>
      <c r="D274" s="3">
        <v>46885</v>
      </c>
      <c r="E274" s="4">
        <v>238603.29898891001</v>
      </c>
      <c r="F274">
        <v>131</v>
      </c>
      <c r="G274" s="3">
        <v>46904</v>
      </c>
      <c r="H274" s="4">
        <v>238603.29898891001</v>
      </c>
      <c r="I274" s="4">
        <v>0</v>
      </c>
      <c r="J274" s="4">
        <v>0</v>
      </c>
      <c r="K274" s="5">
        <v>148113.65972909101</v>
      </c>
      <c r="L274" s="5">
        <v>0</v>
      </c>
      <c r="O274" s="5">
        <v>0</v>
      </c>
    </row>
    <row r="275" spans="1:15" x14ac:dyDescent="0.75">
      <c r="A275" t="s">
        <v>16</v>
      </c>
      <c r="B275" s="3">
        <v>46916</v>
      </c>
      <c r="C275" s="4">
        <v>0</v>
      </c>
      <c r="D275" s="3">
        <v>46916</v>
      </c>
      <c r="E275" s="4">
        <v>246556.74228854099</v>
      </c>
      <c r="F275">
        <v>132</v>
      </c>
      <c r="G275" s="3">
        <v>46934</v>
      </c>
      <c r="H275" s="4">
        <v>246556.74228854099</v>
      </c>
      <c r="I275" s="4">
        <v>0</v>
      </c>
      <c r="J275" s="4">
        <v>0</v>
      </c>
      <c r="K275" s="5">
        <v>153050.78172006001</v>
      </c>
      <c r="L275" s="5">
        <v>0</v>
      </c>
      <c r="O275" s="5">
        <v>0</v>
      </c>
    </row>
    <row r="276" spans="1:15" x14ac:dyDescent="0.75">
      <c r="A276" t="s">
        <v>16</v>
      </c>
      <c r="B276" s="3">
        <v>46946</v>
      </c>
      <c r="C276" s="4">
        <v>0</v>
      </c>
      <c r="D276" s="3">
        <v>46946</v>
      </c>
      <c r="E276" s="4">
        <v>238603.29898891001</v>
      </c>
      <c r="F276">
        <v>133</v>
      </c>
      <c r="G276" s="3">
        <v>46965</v>
      </c>
      <c r="H276" s="4">
        <v>238603.29898891001</v>
      </c>
      <c r="I276" s="4">
        <v>0</v>
      </c>
      <c r="J276" s="4">
        <v>0</v>
      </c>
      <c r="K276" s="5">
        <v>148113.65972909101</v>
      </c>
      <c r="L276" s="5">
        <v>0</v>
      </c>
      <c r="O276" s="5">
        <v>0</v>
      </c>
    </row>
    <row r="277" spans="1:15" x14ac:dyDescent="0.75">
      <c r="A277" t="s">
        <v>16</v>
      </c>
      <c r="B277" s="3">
        <v>46977</v>
      </c>
      <c r="C277" s="4">
        <v>0</v>
      </c>
      <c r="D277" s="3">
        <v>46977</v>
      </c>
      <c r="E277" s="4">
        <v>246556.74228854099</v>
      </c>
      <c r="F277">
        <v>134</v>
      </c>
      <c r="G277" s="3">
        <v>46996</v>
      </c>
      <c r="H277" s="4">
        <v>246556.74228854099</v>
      </c>
      <c r="I277" s="4">
        <v>0</v>
      </c>
      <c r="J277" s="4">
        <v>0</v>
      </c>
      <c r="K277" s="5">
        <v>153050.78172006001</v>
      </c>
      <c r="L277" s="5">
        <v>0</v>
      </c>
      <c r="O277" s="5">
        <v>0</v>
      </c>
    </row>
    <row r="278" spans="1:15" x14ac:dyDescent="0.75">
      <c r="A278" t="s">
        <v>16</v>
      </c>
      <c r="B278" s="3">
        <v>47008</v>
      </c>
      <c r="C278" s="4">
        <v>0</v>
      </c>
      <c r="D278" s="3">
        <v>47008</v>
      </c>
      <c r="E278" s="4">
        <v>246556.74228854099</v>
      </c>
      <c r="F278">
        <v>135</v>
      </c>
      <c r="G278" s="3">
        <v>47026</v>
      </c>
      <c r="H278" s="4">
        <v>246556.74228854099</v>
      </c>
      <c r="I278" s="4">
        <v>0</v>
      </c>
      <c r="J278" s="4">
        <v>0</v>
      </c>
      <c r="K278" s="5">
        <v>153050.78172006001</v>
      </c>
      <c r="L278" s="5">
        <v>0</v>
      </c>
      <c r="O278" s="5">
        <v>0</v>
      </c>
    </row>
    <row r="279" spans="1:15" x14ac:dyDescent="0.75">
      <c r="A279" t="s">
        <v>16</v>
      </c>
      <c r="B279" s="3">
        <v>47038</v>
      </c>
      <c r="C279" s="4">
        <v>0</v>
      </c>
      <c r="D279" s="3">
        <v>47038</v>
      </c>
      <c r="E279" s="4">
        <v>0</v>
      </c>
      <c r="F279">
        <v>136</v>
      </c>
      <c r="G279" s="3">
        <v>47057</v>
      </c>
      <c r="H279" s="4">
        <v>0</v>
      </c>
      <c r="I279" s="4">
        <v>0</v>
      </c>
      <c r="J279" s="4">
        <v>0</v>
      </c>
      <c r="K279" s="5">
        <v>386716.95871800103</v>
      </c>
      <c r="L279" s="5">
        <v>0</v>
      </c>
      <c r="O279" s="5">
        <v>0</v>
      </c>
    </row>
    <row r="280" spans="1:15" x14ac:dyDescent="0.75">
      <c r="A280" t="s">
        <v>16</v>
      </c>
      <c r="B280" s="3">
        <v>47069</v>
      </c>
      <c r="C280" s="4">
        <v>0</v>
      </c>
      <c r="D280" s="3">
        <v>47069</v>
      </c>
      <c r="E280" s="4">
        <v>0</v>
      </c>
      <c r="F280">
        <v>137</v>
      </c>
      <c r="G280" s="3">
        <v>47087</v>
      </c>
      <c r="H280" s="4">
        <v>0</v>
      </c>
      <c r="I280" s="4">
        <v>0</v>
      </c>
      <c r="J280" s="4">
        <v>0</v>
      </c>
      <c r="K280" s="5">
        <v>399607.52400860097</v>
      </c>
      <c r="L280" s="5">
        <v>0</v>
      </c>
      <c r="O280" s="5">
        <v>0</v>
      </c>
    </row>
    <row r="281" spans="1:15" x14ac:dyDescent="0.75">
      <c r="A281" t="s">
        <v>16</v>
      </c>
      <c r="B281" s="3">
        <v>47099</v>
      </c>
      <c r="C281" s="4">
        <v>0</v>
      </c>
      <c r="D281" s="3">
        <v>47099</v>
      </c>
      <c r="E281" s="4">
        <v>0</v>
      </c>
      <c r="F281">
        <v>138</v>
      </c>
      <c r="G281" s="3">
        <v>47118</v>
      </c>
      <c r="H281" s="4">
        <v>0</v>
      </c>
      <c r="I281" s="4">
        <v>0</v>
      </c>
      <c r="J281" s="4">
        <v>0</v>
      </c>
      <c r="K281" s="5">
        <v>386716.95871800103</v>
      </c>
      <c r="L281" s="5">
        <v>0</v>
      </c>
      <c r="O281" s="5">
        <v>0</v>
      </c>
    </row>
    <row r="282" spans="1:15" x14ac:dyDescent="0.75">
      <c r="A282" t="s">
        <v>16</v>
      </c>
      <c r="B282" s="3">
        <v>47130</v>
      </c>
      <c r="C282" s="4">
        <v>0</v>
      </c>
      <c r="D282" s="3">
        <v>47130</v>
      </c>
      <c r="E282" s="4">
        <v>0</v>
      </c>
      <c r="F282">
        <v>139</v>
      </c>
      <c r="G282" s="3">
        <v>47149</v>
      </c>
      <c r="H282" s="4">
        <v>0</v>
      </c>
      <c r="I282" s="4">
        <v>0</v>
      </c>
      <c r="J282" s="4">
        <v>0</v>
      </c>
      <c r="K282" s="5">
        <v>386716.95871800103</v>
      </c>
      <c r="L282" s="5">
        <v>0</v>
      </c>
      <c r="O282" s="5">
        <v>0</v>
      </c>
    </row>
    <row r="283" spans="1:15" x14ac:dyDescent="0.75">
      <c r="A283" t="s">
        <v>16</v>
      </c>
      <c r="B283" s="3">
        <v>47161</v>
      </c>
      <c r="C283" s="4">
        <v>0</v>
      </c>
      <c r="D283" s="3">
        <v>47161</v>
      </c>
      <c r="E283" s="4">
        <v>0</v>
      </c>
      <c r="F283">
        <v>140</v>
      </c>
      <c r="G283" s="3">
        <v>47177</v>
      </c>
      <c r="H283" s="4">
        <v>0</v>
      </c>
      <c r="I283" s="4">
        <v>0</v>
      </c>
      <c r="J283" s="4">
        <v>0</v>
      </c>
      <c r="K283" s="5">
        <v>386716.95871800103</v>
      </c>
      <c r="L283" s="5">
        <v>0</v>
      </c>
      <c r="O283" s="5">
        <v>0</v>
      </c>
    </row>
    <row r="284" spans="1:15" x14ac:dyDescent="0.75">
      <c r="A284" t="s">
        <v>16</v>
      </c>
      <c r="B284" s="3">
        <v>47189</v>
      </c>
      <c r="C284" s="4">
        <v>0</v>
      </c>
      <c r="D284" s="3">
        <v>47189</v>
      </c>
      <c r="E284" s="4">
        <v>0</v>
      </c>
      <c r="F284">
        <v>141</v>
      </c>
      <c r="G284" s="3">
        <v>47208</v>
      </c>
      <c r="H284" s="4">
        <v>0</v>
      </c>
      <c r="I284" s="4">
        <v>0</v>
      </c>
      <c r="J284" s="4">
        <v>13238355.75119609</v>
      </c>
      <c r="K284" s="5">
        <v>386716.96081060998</v>
      </c>
      <c r="L284" s="5">
        <v>0</v>
      </c>
      <c r="O284" s="5">
        <v>0</v>
      </c>
    </row>
    <row r="285" spans="1:15" x14ac:dyDescent="0.75">
      <c r="A285" t="s">
        <v>16</v>
      </c>
      <c r="B285" s="3">
        <v>47220</v>
      </c>
      <c r="C285" s="4">
        <v>0</v>
      </c>
      <c r="D285" s="3">
        <v>47220</v>
      </c>
      <c r="E285" s="4">
        <v>0</v>
      </c>
      <c r="F285">
        <v>142</v>
      </c>
      <c r="G285" s="3">
        <v>47238</v>
      </c>
      <c r="H285" s="4">
        <v>0</v>
      </c>
      <c r="I285" s="4">
        <v>0</v>
      </c>
      <c r="J285" s="4">
        <v>0</v>
      </c>
      <c r="K285" s="5">
        <v>344532.32258114702</v>
      </c>
      <c r="L285" s="5">
        <v>0</v>
      </c>
      <c r="O285" s="5">
        <v>0</v>
      </c>
    </row>
    <row r="286" spans="1:15" x14ac:dyDescent="0.75">
      <c r="A286" t="s">
        <v>16</v>
      </c>
      <c r="B286" s="3">
        <v>47250</v>
      </c>
      <c r="C286" s="4">
        <v>0</v>
      </c>
      <c r="D286" s="3">
        <v>47250</v>
      </c>
      <c r="E286" s="4">
        <v>0</v>
      </c>
      <c r="F286">
        <v>143</v>
      </c>
      <c r="G286" s="3">
        <v>47269</v>
      </c>
      <c r="H286" s="4">
        <v>0</v>
      </c>
      <c r="I286" s="4">
        <v>0</v>
      </c>
      <c r="J286" s="4">
        <v>0</v>
      </c>
      <c r="K286" s="5">
        <v>333418.37669143302</v>
      </c>
      <c r="L286" s="5">
        <v>0</v>
      </c>
      <c r="O286" s="5">
        <v>0</v>
      </c>
    </row>
    <row r="287" spans="1:15" x14ac:dyDescent="0.75">
      <c r="A287" t="s">
        <v>16</v>
      </c>
      <c r="B287" s="3">
        <v>47281</v>
      </c>
      <c r="C287" s="4">
        <v>0</v>
      </c>
      <c r="D287" s="3">
        <v>47281</v>
      </c>
      <c r="E287" s="4">
        <v>0</v>
      </c>
      <c r="F287">
        <v>144</v>
      </c>
      <c r="G287" s="3">
        <v>47299</v>
      </c>
      <c r="H287" s="4">
        <v>0</v>
      </c>
      <c r="I287" s="4">
        <v>0</v>
      </c>
      <c r="J287" s="4">
        <v>120000</v>
      </c>
      <c r="K287" s="5">
        <v>344532.32258114702</v>
      </c>
      <c r="L287" s="5">
        <v>0</v>
      </c>
      <c r="O287" s="5">
        <v>0</v>
      </c>
    </row>
    <row r="288" spans="1:15" x14ac:dyDescent="0.75">
      <c r="A288" t="s">
        <v>16</v>
      </c>
      <c r="B288" s="3">
        <v>47311</v>
      </c>
      <c r="C288" s="4">
        <v>0</v>
      </c>
      <c r="D288" s="3">
        <v>47311</v>
      </c>
      <c r="E288" s="4">
        <v>0</v>
      </c>
      <c r="F288">
        <v>145</v>
      </c>
      <c r="G288" s="3">
        <v>47330</v>
      </c>
      <c r="H288" s="4">
        <v>0</v>
      </c>
      <c r="I288" s="4">
        <v>0</v>
      </c>
      <c r="J288" s="4">
        <v>195000</v>
      </c>
      <c r="K288" s="5">
        <v>332140.17036055698</v>
      </c>
      <c r="L288" s="5">
        <v>0</v>
      </c>
      <c r="O288" s="5">
        <v>0</v>
      </c>
    </row>
    <row r="289" spans="1:15" x14ac:dyDescent="0.75">
      <c r="A289" t="s">
        <v>16</v>
      </c>
      <c r="B289" s="3">
        <v>47342</v>
      </c>
      <c r="C289" s="4">
        <v>0</v>
      </c>
      <c r="D289" s="3">
        <v>47342</v>
      </c>
      <c r="E289" s="4">
        <v>0</v>
      </c>
      <c r="F289">
        <v>146</v>
      </c>
      <c r="G289" s="3">
        <v>47361</v>
      </c>
      <c r="H289" s="4">
        <v>0</v>
      </c>
      <c r="I289" s="4">
        <v>0</v>
      </c>
      <c r="J289" s="4">
        <v>1872782.1173641679</v>
      </c>
      <c r="K289" s="5">
        <v>341684.88873376203</v>
      </c>
      <c r="L289" s="5">
        <v>0</v>
      </c>
      <c r="O289" s="5">
        <v>0</v>
      </c>
    </row>
    <row r="290" spans="1:15" x14ac:dyDescent="0.75">
      <c r="A290" t="s">
        <v>16</v>
      </c>
      <c r="B290" s="3">
        <v>47373</v>
      </c>
      <c r="C290" s="4">
        <v>0</v>
      </c>
      <c r="D290" s="3">
        <v>47373</v>
      </c>
      <c r="E290" s="4">
        <v>0</v>
      </c>
      <c r="F290">
        <v>147</v>
      </c>
      <c r="G290" s="3">
        <v>47391</v>
      </c>
      <c r="H290" s="4">
        <v>0</v>
      </c>
      <c r="I290" s="4">
        <v>0</v>
      </c>
      <c r="J290" s="4">
        <v>13091433.40374765</v>
      </c>
      <c r="K290" s="5">
        <v>334957.89336922998</v>
      </c>
      <c r="L290" s="5">
        <v>0</v>
      </c>
      <c r="O290" s="5">
        <v>0</v>
      </c>
    </row>
    <row r="291" spans="1:15" x14ac:dyDescent="0.75">
      <c r="A291" t="s">
        <v>16</v>
      </c>
      <c r="B291" s="3">
        <v>47403</v>
      </c>
      <c r="C291" s="4">
        <v>0</v>
      </c>
      <c r="D291" s="3">
        <v>47403</v>
      </c>
      <c r="E291" s="4">
        <v>9423847.6868416816</v>
      </c>
      <c r="F291">
        <v>148</v>
      </c>
      <c r="G291" s="3">
        <v>47422</v>
      </c>
      <c r="H291" s="4">
        <v>9423847.6868416816</v>
      </c>
      <c r="I291" s="4">
        <v>8324266.1096044611</v>
      </c>
      <c r="J291" s="4">
        <v>2723576.156253479</v>
      </c>
      <c r="K291" s="5">
        <v>194940.35034400501</v>
      </c>
      <c r="L291" s="5">
        <v>1018541.582201777</v>
      </c>
      <c r="O291" s="5">
        <v>0</v>
      </c>
    </row>
    <row r="292" spans="1:15" x14ac:dyDescent="0.75">
      <c r="A292" t="s">
        <v>16</v>
      </c>
      <c r="B292" s="3">
        <v>47434</v>
      </c>
      <c r="C292" s="4">
        <v>0</v>
      </c>
      <c r="D292" s="3">
        <v>47434</v>
      </c>
      <c r="E292" s="4">
        <v>157670.78721979901</v>
      </c>
      <c r="F292">
        <v>149</v>
      </c>
      <c r="G292" s="3">
        <v>47452</v>
      </c>
      <c r="H292" s="4">
        <v>157670.78721979901</v>
      </c>
      <c r="I292" s="4">
        <v>107424.585988419</v>
      </c>
      <c r="J292" s="4">
        <v>0</v>
      </c>
      <c r="K292" s="5">
        <v>184504.14172889001</v>
      </c>
      <c r="L292" s="5">
        <v>0</v>
      </c>
      <c r="O292" s="5">
        <v>0</v>
      </c>
    </row>
    <row r="293" spans="1:15" x14ac:dyDescent="0.75">
      <c r="A293" t="s">
        <v>16</v>
      </c>
      <c r="B293" s="3">
        <v>47464</v>
      </c>
      <c r="C293" s="4">
        <v>0</v>
      </c>
      <c r="D293" s="3">
        <v>47464</v>
      </c>
      <c r="E293" s="4">
        <v>152584.63279335399</v>
      </c>
      <c r="F293">
        <v>150</v>
      </c>
      <c r="G293" s="3">
        <v>47483</v>
      </c>
      <c r="H293" s="4">
        <v>152584.63279335399</v>
      </c>
      <c r="I293" s="4">
        <v>104341.682363418</v>
      </c>
      <c r="J293" s="4">
        <v>0</v>
      </c>
      <c r="K293" s="5">
        <v>178552.395221507</v>
      </c>
      <c r="L293" s="5">
        <v>0</v>
      </c>
      <c r="O293" s="5">
        <v>0</v>
      </c>
    </row>
    <row r="294" spans="1:15" x14ac:dyDescent="0.75">
      <c r="A294" t="s">
        <v>16</v>
      </c>
      <c r="B294" s="3">
        <v>47495</v>
      </c>
      <c r="C294" s="4">
        <v>0</v>
      </c>
      <c r="D294" s="3">
        <v>47495</v>
      </c>
      <c r="E294" s="4">
        <v>150098.195511403</v>
      </c>
      <c r="F294">
        <v>151</v>
      </c>
      <c r="G294" s="3">
        <v>47514</v>
      </c>
      <c r="H294" s="4">
        <v>150098.195511403</v>
      </c>
      <c r="I294" s="4">
        <v>102226.676289018</v>
      </c>
      <c r="J294" s="4">
        <v>0</v>
      </c>
      <c r="K294" s="5">
        <v>178552.395221507</v>
      </c>
      <c r="L294" s="5">
        <v>0</v>
      </c>
      <c r="O294" s="5">
        <v>0</v>
      </c>
    </row>
    <row r="295" spans="1:15" x14ac:dyDescent="0.75">
      <c r="A295" t="s">
        <v>16</v>
      </c>
      <c r="B295" s="3">
        <v>47526</v>
      </c>
      <c r="C295" s="4">
        <v>0</v>
      </c>
      <c r="D295" s="3">
        <v>47526</v>
      </c>
      <c r="E295" s="4">
        <v>150098.195511403</v>
      </c>
      <c r="F295">
        <v>152</v>
      </c>
      <c r="G295" s="3">
        <v>47542</v>
      </c>
      <c r="H295" s="4">
        <v>150098.195511403</v>
      </c>
      <c r="I295" s="4">
        <v>102590.578585376</v>
      </c>
      <c r="J295" s="4">
        <v>0</v>
      </c>
      <c r="K295" s="5">
        <v>178552.395221507</v>
      </c>
      <c r="L295" s="5">
        <v>0</v>
      </c>
      <c r="O295" s="5">
        <v>0</v>
      </c>
    </row>
    <row r="296" spans="1:15" x14ac:dyDescent="0.75">
      <c r="A296" t="s">
        <v>16</v>
      </c>
      <c r="B296" s="3">
        <v>47554</v>
      </c>
      <c r="C296" s="4">
        <v>0</v>
      </c>
      <c r="D296" s="3">
        <v>47554</v>
      </c>
      <c r="E296" s="4">
        <v>157557.507357255</v>
      </c>
      <c r="F296">
        <v>153</v>
      </c>
      <c r="G296" s="3">
        <v>47573</v>
      </c>
      <c r="H296" s="4">
        <v>157557.507357255</v>
      </c>
      <c r="I296" s="4">
        <v>110415.086312792</v>
      </c>
      <c r="J296" s="4">
        <v>0</v>
      </c>
      <c r="K296" s="5">
        <v>178552.40211153901</v>
      </c>
      <c r="L296" s="5">
        <v>0</v>
      </c>
      <c r="O296" s="5">
        <v>0</v>
      </c>
    </row>
    <row r="297" spans="1:15" x14ac:dyDescent="0.75">
      <c r="A297" t="s">
        <v>16</v>
      </c>
      <c r="B297" s="3">
        <v>47585</v>
      </c>
      <c r="C297" s="4">
        <v>0</v>
      </c>
      <c r="D297" s="3">
        <v>47585</v>
      </c>
      <c r="E297" s="4">
        <v>157670.78721979901</v>
      </c>
      <c r="F297">
        <v>154</v>
      </c>
      <c r="G297" s="3">
        <v>47603</v>
      </c>
      <c r="H297" s="4">
        <v>157670.78721979901</v>
      </c>
      <c r="I297" s="4">
        <v>109363.106782164</v>
      </c>
      <c r="J297" s="4">
        <v>0</v>
      </c>
      <c r="K297" s="5">
        <v>184504.14172889001</v>
      </c>
      <c r="L297" s="5">
        <v>0</v>
      </c>
      <c r="O297" s="5">
        <v>0</v>
      </c>
    </row>
    <row r="298" spans="1:15" x14ac:dyDescent="0.75">
      <c r="A298" t="s">
        <v>16</v>
      </c>
      <c r="B298" s="3">
        <v>47615</v>
      </c>
      <c r="C298" s="4">
        <v>0</v>
      </c>
      <c r="D298" s="3">
        <v>47615</v>
      </c>
      <c r="E298" s="4">
        <v>152584.63279335399</v>
      </c>
      <c r="F298">
        <v>155</v>
      </c>
      <c r="G298" s="3">
        <v>47634</v>
      </c>
      <c r="H298" s="4">
        <v>152584.63279335399</v>
      </c>
      <c r="I298" s="4">
        <v>106224.570894519</v>
      </c>
      <c r="J298" s="4">
        <v>0</v>
      </c>
      <c r="K298" s="5">
        <v>178552.395221507</v>
      </c>
      <c r="L298" s="5">
        <v>0</v>
      </c>
      <c r="O298" s="5">
        <v>0</v>
      </c>
    </row>
    <row r="299" spans="1:15" x14ac:dyDescent="0.75">
      <c r="A299" t="s">
        <v>16</v>
      </c>
      <c r="B299" s="3">
        <v>47646</v>
      </c>
      <c r="C299" s="4">
        <v>0</v>
      </c>
      <c r="D299" s="3">
        <v>47646</v>
      </c>
      <c r="E299" s="4">
        <v>157670.78721979901</v>
      </c>
      <c r="F299">
        <v>156</v>
      </c>
      <c r="G299" s="3">
        <v>47664</v>
      </c>
      <c r="H299" s="4">
        <v>157670.78721979901</v>
      </c>
      <c r="I299" s="4">
        <v>110156.128221854</v>
      </c>
      <c r="J299" s="4">
        <v>0</v>
      </c>
      <c r="K299" s="5">
        <v>184504.14172889001</v>
      </c>
      <c r="L299" s="5">
        <v>0</v>
      </c>
      <c r="O299" s="5">
        <v>0</v>
      </c>
    </row>
    <row r="300" spans="1:15" x14ac:dyDescent="0.75">
      <c r="A300" t="s">
        <v>16</v>
      </c>
      <c r="B300" s="3">
        <v>47676</v>
      </c>
      <c r="C300" s="4">
        <v>0</v>
      </c>
      <c r="D300" s="3">
        <v>47676</v>
      </c>
      <c r="E300" s="4">
        <v>152584.63279335399</v>
      </c>
      <c r="F300">
        <v>157</v>
      </c>
      <c r="G300" s="3">
        <v>47695</v>
      </c>
      <c r="H300" s="4">
        <v>152584.63279335399</v>
      </c>
      <c r="I300" s="4">
        <v>106994.833962384</v>
      </c>
      <c r="J300" s="4">
        <v>0</v>
      </c>
      <c r="K300" s="5">
        <v>178552.395221507</v>
      </c>
      <c r="L300" s="5">
        <v>0</v>
      </c>
      <c r="O300" s="5">
        <v>0</v>
      </c>
    </row>
    <row r="301" spans="1:15" x14ac:dyDescent="0.75">
      <c r="A301" t="s">
        <v>16</v>
      </c>
      <c r="B301" s="3">
        <v>47707</v>
      </c>
      <c r="C301" s="4">
        <v>0</v>
      </c>
      <c r="D301" s="3">
        <v>47707</v>
      </c>
      <c r="E301" s="4">
        <v>157670.78721979901</v>
      </c>
      <c r="F301">
        <v>158</v>
      </c>
      <c r="G301" s="3">
        <v>47726</v>
      </c>
      <c r="H301" s="4">
        <v>157670.78721979901</v>
      </c>
      <c r="I301" s="4">
        <v>110954.90007429601</v>
      </c>
      <c r="J301" s="4">
        <v>0</v>
      </c>
      <c r="K301" s="5">
        <v>184504.14172889001</v>
      </c>
      <c r="L301" s="5">
        <v>0</v>
      </c>
      <c r="O301" s="5">
        <v>0</v>
      </c>
    </row>
    <row r="302" spans="1:15" x14ac:dyDescent="0.75">
      <c r="A302" t="s">
        <v>16</v>
      </c>
      <c r="B302" s="3">
        <v>47738</v>
      </c>
      <c r="C302" s="4">
        <v>0</v>
      </c>
      <c r="D302" s="3">
        <v>47738</v>
      </c>
      <c r="E302" s="4">
        <v>24653226.996286921</v>
      </c>
      <c r="F302">
        <v>159</v>
      </c>
      <c r="G302" s="3">
        <v>47756</v>
      </c>
      <c r="H302" s="4">
        <v>24653226.996286921</v>
      </c>
      <c r="I302" s="4">
        <v>23476897.19750227</v>
      </c>
      <c r="J302" s="4">
        <v>4270712.0754554048</v>
      </c>
      <c r="K302" s="5">
        <v>139575.953027382</v>
      </c>
      <c r="L302" s="5">
        <v>1085093.8613597699</v>
      </c>
      <c r="O302" s="5">
        <v>0</v>
      </c>
    </row>
    <row r="303" spans="1:15" x14ac:dyDescent="0.75">
      <c r="A303" t="s">
        <v>16</v>
      </c>
      <c r="B303" s="3">
        <v>47768</v>
      </c>
      <c r="C303" s="4">
        <v>0</v>
      </c>
      <c r="D303" s="3">
        <v>47768</v>
      </c>
      <c r="E303" s="4">
        <v>56700.956666667</v>
      </c>
      <c r="F303">
        <v>160</v>
      </c>
      <c r="G303" s="3">
        <v>47787</v>
      </c>
      <c r="H303" s="4">
        <v>56700.956666667</v>
      </c>
      <c r="I303" s="4">
        <v>52129.913244773998</v>
      </c>
      <c r="J303" s="4">
        <v>0</v>
      </c>
      <c r="K303" s="5">
        <v>116069.28991144001</v>
      </c>
      <c r="L303" s="5">
        <v>0</v>
      </c>
      <c r="O303" s="5">
        <v>0</v>
      </c>
    </row>
    <row r="304" spans="1:15" x14ac:dyDescent="0.75">
      <c r="A304" t="s">
        <v>16</v>
      </c>
      <c r="B304" s="3">
        <v>47799</v>
      </c>
      <c r="C304" s="4">
        <v>0</v>
      </c>
      <c r="D304" s="3">
        <v>47799</v>
      </c>
      <c r="E304" s="4">
        <v>58590.988555556003</v>
      </c>
      <c r="F304">
        <v>161</v>
      </c>
      <c r="G304" s="3">
        <v>47817</v>
      </c>
      <c r="H304" s="4">
        <v>58590.988555556003</v>
      </c>
      <c r="I304" s="4">
        <v>54053.251375241998</v>
      </c>
      <c r="J304" s="4">
        <v>0</v>
      </c>
      <c r="K304" s="5">
        <v>119938.266241822</v>
      </c>
      <c r="L304" s="5">
        <v>0</v>
      </c>
      <c r="O304" s="5">
        <v>0</v>
      </c>
    </row>
    <row r="305" spans="1:15" x14ac:dyDescent="0.75">
      <c r="A305" t="s">
        <v>16</v>
      </c>
      <c r="B305" s="3">
        <v>47829</v>
      </c>
      <c r="C305" s="4">
        <v>0</v>
      </c>
      <c r="D305" s="3">
        <v>47829</v>
      </c>
      <c r="E305" s="4">
        <v>56700.956666667</v>
      </c>
      <c r="F305">
        <v>162</v>
      </c>
      <c r="G305" s="3">
        <v>47848</v>
      </c>
      <c r="H305" s="4">
        <v>56700.956666667</v>
      </c>
      <c r="I305" s="4">
        <v>52495.912455464</v>
      </c>
      <c r="J305" s="4">
        <v>0</v>
      </c>
      <c r="K305" s="5">
        <v>116069.28991144001</v>
      </c>
      <c r="L305" s="5">
        <v>0</v>
      </c>
      <c r="O305" s="5">
        <v>0</v>
      </c>
    </row>
    <row r="306" spans="1:15" x14ac:dyDescent="0.75">
      <c r="A306" t="s">
        <v>16</v>
      </c>
      <c r="B306" s="3">
        <v>47860</v>
      </c>
      <c r="C306" s="4">
        <v>0</v>
      </c>
      <c r="D306" s="3">
        <v>47860</v>
      </c>
      <c r="E306" s="4">
        <v>54569.644111111003</v>
      </c>
      <c r="F306">
        <v>163</v>
      </c>
      <c r="G306" s="3">
        <v>47879</v>
      </c>
      <c r="H306" s="4">
        <v>54569.644111111003</v>
      </c>
      <c r="I306" s="4">
        <v>50545.546310687001</v>
      </c>
      <c r="J306" s="4">
        <v>0</v>
      </c>
      <c r="K306" s="5">
        <v>116069.28991144001</v>
      </c>
      <c r="L306" s="5">
        <v>0</v>
      </c>
      <c r="O306" s="5">
        <v>0</v>
      </c>
    </row>
    <row r="307" spans="1:15" x14ac:dyDescent="0.75">
      <c r="A307" t="s">
        <v>16</v>
      </c>
      <c r="B307" s="3">
        <v>47891</v>
      </c>
      <c r="C307" s="4">
        <v>0</v>
      </c>
      <c r="D307" s="3">
        <v>47891</v>
      </c>
      <c r="E307" s="4">
        <v>54569.644111111003</v>
      </c>
      <c r="F307">
        <v>164</v>
      </c>
      <c r="G307" s="3">
        <v>47907</v>
      </c>
      <c r="H307" s="4">
        <v>54569.644111111003</v>
      </c>
      <c r="I307" s="4">
        <v>50719.770069414</v>
      </c>
      <c r="J307" s="4">
        <v>0</v>
      </c>
      <c r="K307" s="5">
        <v>116069.28991144001</v>
      </c>
      <c r="L307" s="5">
        <v>0</v>
      </c>
      <c r="O307" s="5">
        <v>0</v>
      </c>
    </row>
    <row r="308" spans="1:15" x14ac:dyDescent="0.75">
      <c r="A308" t="s">
        <v>16</v>
      </c>
      <c r="B308" s="3">
        <v>47919</v>
      </c>
      <c r="C308" s="4">
        <v>0</v>
      </c>
      <c r="D308" s="3">
        <v>47919</v>
      </c>
      <c r="E308" s="4">
        <v>24315963.581777781</v>
      </c>
      <c r="F308">
        <v>165</v>
      </c>
      <c r="G308" s="3">
        <v>47938</v>
      </c>
      <c r="H308" s="4">
        <v>24315963.581777781</v>
      </c>
      <c r="I308" s="4">
        <v>21774648.22868761</v>
      </c>
      <c r="J308" s="4">
        <v>12965407.3778568</v>
      </c>
      <c r="K308" s="5">
        <v>40296.822906300004</v>
      </c>
      <c r="L308" s="5">
        <v>2461867.827626823</v>
      </c>
      <c r="O308" s="5">
        <v>0</v>
      </c>
    </row>
    <row r="309" spans="1:15" x14ac:dyDescent="0.75">
      <c r="A309" t="s">
        <v>17</v>
      </c>
      <c r="B309" s="3">
        <v>43398</v>
      </c>
      <c r="C309" s="4">
        <v>-48654542.990321986</v>
      </c>
      <c r="D309" s="3">
        <v>43398</v>
      </c>
      <c r="E309" s="4">
        <v>-48654542.990321986</v>
      </c>
      <c r="F309">
        <v>4</v>
      </c>
      <c r="G309" s="3">
        <v>43404</v>
      </c>
      <c r="H309" s="4">
        <v>0</v>
      </c>
      <c r="I309" s="4">
        <v>0</v>
      </c>
      <c r="J309" s="4">
        <v>0</v>
      </c>
      <c r="K309" s="5">
        <v>0</v>
      </c>
      <c r="L309" s="5">
        <v>0</v>
      </c>
      <c r="O309" s="5">
        <v>0</v>
      </c>
    </row>
    <row r="310" spans="1:15" x14ac:dyDescent="0.75">
      <c r="A310" t="s">
        <v>17</v>
      </c>
      <c r="B310" s="3">
        <v>43419</v>
      </c>
      <c r="C310" s="4">
        <v>395630.54</v>
      </c>
      <c r="D310" s="3">
        <v>43419</v>
      </c>
      <c r="E310" s="4">
        <v>395630.54</v>
      </c>
      <c r="F310">
        <v>5</v>
      </c>
      <c r="G310" s="3">
        <v>43434</v>
      </c>
      <c r="H310" s="4">
        <v>0</v>
      </c>
      <c r="I310" s="4">
        <v>0</v>
      </c>
      <c r="J310" s="4">
        <v>0</v>
      </c>
      <c r="K310" s="5">
        <v>0</v>
      </c>
      <c r="L310" s="5">
        <v>0</v>
      </c>
      <c r="O310" s="5">
        <v>0</v>
      </c>
    </row>
    <row r="311" spans="1:15" x14ac:dyDescent="0.75">
      <c r="A311" t="s">
        <v>17</v>
      </c>
      <c r="B311" s="3">
        <v>43449</v>
      </c>
      <c r="C311" s="4">
        <v>382862.77</v>
      </c>
      <c r="D311" s="3">
        <v>43449</v>
      </c>
      <c r="E311" s="4">
        <v>382862.77</v>
      </c>
      <c r="F311">
        <v>6</v>
      </c>
      <c r="G311" s="3">
        <v>43465</v>
      </c>
      <c r="H311" s="4">
        <v>0</v>
      </c>
      <c r="I311" s="4">
        <v>0</v>
      </c>
      <c r="J311" s="4">
        <v>0</v>
      </c>
      <c r="K311" s="5">
        <v>0</v>
      </c>
      <c r="L311" s="5">
        <v>0</v>
      </c>
      <c r="O311" s="5">
        <v>0</v>
      </c>
    </row>
    <row r="312" spans="1:15" x14ac:dyDescent="0.75">
      <c r="A312" t="s">
        <v>17</v>
      </c>
      <c r="B312" s="3">
        <v>43480</v>
      </c>
      <c r="C312" s="4">
        <v>382856.48</v>
      </c>
      <c r="D312" s="3">
        <v>43480</v>
      </c>
      <c r="E312" s="4">
        <v>382856.48</v>
      </c>
      <c r="F312">
        <v>7</v>
      </c>
      <c r="G312" s="3">
        <v>43496</v>
      </c>
      <c r="H312" s="4">
        <v>0</v>
      </c>
      <c r="I312" s="4">
        <v>0</v>
      </c>
      <c r="J312" s="4">
        <v>0</v>
      </c>
      <c r="K312" s="5">
        <v>0</v>
      </c>
      <c r="L312" s="5">
        <v>0</v>
      </c>
      <c r="O312" s="5">
        <v>0</v>
      </c>
    </row>
    <row r="313" spans="1:15" x14ac:dyDescent="0.75">
      <c r="A313" t="s">
        <v>17</v>
      </c>
      <c r="B313" s="3">
        <v>43511</v>
      </c>
      <c r="C313" s="4">
        <v>382850.93</v>
      </c>
      <c r="D313" s="3">
        <v>43511</v>
      </c>
      <c r="E313" s="4">
        <v>382850.93</v>
      </c>
      <c r="F313">
        <v>8</v>
      </c>
      <c r="G313" s="3">
        <v>43524</v>
      </c>
      <c r="H313" s="4">
        <v>0</v>
      </c>
      <c r="I313" s="4">
        <v>0</v>
      </c>
      <c r="J313" s="4">
        <v>0</v>
      </c>
      <c r="K313" s="5">
        <v>0</v>
      </c>
      <c r="L313" s="5">
        <v>0</v>
      </c>
      <c r="O313" s="5">
        <v>0</v>
      </c>
    </row>
    <row r="314" spans="1:15" x14ac:dyDescent="0.75">
      <c r="A314" t="s">
        <v>17</v>
      </c>
      <c r="B314" s="3">
        <v>43539</v>
      </c>
      <c r="C314" s="4">
        <v>382854.56</v>
      </c>
      <c r="D314" s="3">
        <v>43539</v>
      </c>
      <c r="E314" s="4">
        <v>382854.56</v>
      </c>
      <c r="F314">
        <v>9</v>
      </c>
      <c r="G314" s="3">
        <v>43555</v>
      </c>
      <c r="H314" s="4">
        <v>0</v>
      </c>
      <c r="I314" s="4">
        <v>0</v>
      </c>
      <c r="J314" s="4">
        <v>0</v>
      </c>
      <c r="K314" s="5">
        <v>0</v>
      </c>
      <c r="L314" s="5">
        <v>0</v>
      </c>
      <c r="O314" s="5">
        <v>0</v>
      </c>
    </row>
    <row r="315" spans="1:15" x14ac:dyDescent="0.75">
      <c r="A315" t="s">
        <v>17</v>
      </c>
      <c r="B315" s="3">
        <v>43570</v>
      </c>
      <c r="C315" s="4">
        <v>395598.68</v>
      </c>
      <c r="D315" s="3">
        <v>43570</v>
      </c>
      <c r="E315" s="4">
        <v>395598.68</v>
      </c>
      <c r="F315">
        <v>10</v>
      </c>
      <c r="G315" s="3">
        <v>43585</v>
      </c>
      <c r="H315" s="4">
        <v>0</v>
      </c>
      <c r="I315" s="4">
        <v>0</v>
      </c>
      <c r="J315" s="4">
        <v>0</v>
      </c>
      <c r="K315" s="5">
        <v>0</v>
      </c>
      <c r="L315" s="5">
        <v>0</v>
      </c>
      <c r="O315" s="5">
        <v>0</v>
      </c>
    </row>
    <row r="316" spans="1:15" x14ac:dyDescent="0.75">
      <c r="A316" t="s">
        <v>17</v>
      </c>
      <c r="B316" s="3">
        <v>43600</v>
      </c>
      <c r="C316" s="4">
        <v>382831.79</v>
      </c>
      <c r="D316" s="3">
        <v>43600</v>
      </c>
      <c r="E316" s="4">
        <v>382831.79</v>
      </c>
      <c r="F316">
        <v>11</v>
      </c>
      <c r="G316" s="3">
        <v>43616</v>
      </c>
      <c r="H316" s="4">
        <v>0</v>
      </c>
      <c r="I316" s="4">
        <v>0</v>
      </c>
      <c r="J316" s="4">
        <v>0</v>
      </c>
      <c r="K316" s="5">
        <v>0</v>
      </c>
      <c r="L316" s="5">
        <v>0</v>
      </c>
      <c r="O316" s="5">
        <v>0</v>
      </c>
    </row>
    <row r="317" spans="1:15" x14ac:dyDescent="0.75">
      <c r="A317" t="s">
        <v>17</v>
      </c>
      <c r="B317" s="3">
        <v>43631</v>
      </c>
      <c r="C317" s="4">
        <v>395586.19</v>
      </c>
      <c r="D317" s="3">
        <v>43631</v>
      </c>
      <c r="E317" s="4">
        <v>395586.19</v>
      </c>
      <c r="F317">
        <v>12</v>
      </c>
      <c r="G317" s="3">
        <v>43646</v>
      </c>
      <c r="H317" s="4">
        <v>0</v>
      </c>
      <c r="I317" s="4">
        <v>0</v>
      </c>
      <c r="J317" s="4">
        <v>0</v>
      </c>
      <c r="K317" s="5">
        <v>0</v>
      </c>
      <c r="L317" s="5">
        <v>0</v>
      </c>
      <c r="O317" s="5">
        <v>0</v>
      </c>
    </row>
    <row r="318" spans="1:15" x14ac:dyDescent="0.75">
      <c r="A318" t="s">
        <v>17</v>
      </c>
      <c r="B318" s="3">
        <v>43661</v>
      </c>
      <c r="C318" s="4">
        <v>382819.61</v>
      </c>
      <c r="D318" s="3">
        <v>43661</v>
      </c>
      <c r="E318" s="4">
        <v>382819.61</v>
      </c>
      <c r="F318">
        <v>13</v>
      </c>
      <c r="G318" s="3">
        <v>43677</v>
      </c>
      <c r="H318" s="4">
        <v>0</v>
      </c>
      <c r="I318" s="4">
        <v>0</v>
      </c>
      <c r="J318" s="4">
        <v>0</v>
      </c>
      <c r="K318" s="5">
        <v>0</v>
      </c>
      <c r="L318" s="5">
        <v>0</v>
      </c>
      <c r="O318" s="5">
        <v>0</v>
      </c>
    </row>
    <row r="319" spans="1:15" x14ac:dyDescent="0.75">
      <c r="A319" t="s">
        <v>17</v>
      </c>
      <c r="B319" s="3">
        <v>43692</v>
      </c>
      <c r="C319" s="4">
        <v>395573.5</v>
      </c>
      <c r="D319" s="3">
        <v>43692</v>
      </c>
      <c r="E319" s="4">
        <v>395573.5</v>
      </c>
      <c r="F319">
        <v>14</v>
      </c>
      <c r="G319" s="3">
        <v>43708</v>
      </c>
      <c r="H319" s="4">
        <v>0</v>
      </c>
      <c r="I319" s="4">
        <v>0</v>
      </c>
      <c r="J319" s="4">
        <v>0</v>
      </c>
      <c r="K319" s="5">
        <v>0</v>
      </c>
      <c r="L319" s="5">
        <v>0</v>
      </c>
      <c r="O319" s="5">
        <v>0</v>
      </c>
    </row>
    <row r="320" spans="1:15" x14ac:dyDescent="0.75">
      <c r="A320" t="s">
        <v>17</v>
      </c>
      <c r="B320" s="3">
        <v>43723</v>
      </c>
      <c r="C320" s="4">
        <v>395567.3</v>
      </c>
      <c r="D320" s="3">
        <v>43723</v>
      </c>
      <c r="E320" s="4">
        <v>395567.3</v>
      </c>
      <c r="F320">
        <v>15</v>
      </c>
      <c r="G320" s="3">
        <v>43738</v>
      </c>
      <c r="H320" s="4">
        <v>0</v>
      </c>
      <c r="I320" s="4">
        <v>0</v>
      </c>
      <c r="J320" s="4">
        <v>0</v>
      </c>
      <c r="K320" s="5">
        <v>0</v>
      </c>
      <c r="L320" s="5">
        <v>0</v>
      </c>
      <c r="O320" s="5">
        <v>0</v>
      </c>
    </row>
    <row r="321" spans="1:15" x14ac:dyDescent="0.75">
      <c r="A321" t="s">
        <v>17</v>
      </c>
      <c r="B321" s="3">
        <v>43753</v>
      </c>
      <c r="C321" s="4">
        <v>382801.04</v>
      </c>
      <c r="D321" s="3">
        <v>43753</v>
      </c>
      <c r="E321" s="4">
        <v>382801.04</v>
      </c>
      <c r="F321">
        <v>16</v>
      </c>
      <c r="G321" s="3">
        <v>43769</v>
      </c>
      <c r="H321" s="4">
        <v>0</v>
      </c>
      <c r="I321" s="4">
        <v>0</v>
      </c>
      <c r="J321" s="4">
        <v>0</v>
      </c>
      <c r="K321" s="5">
        <v>0</v>
      </c>
      <c r="L321" s="5">
        <v>0</v>
      </c>
      <c r="O321" s="5">
        <v>0</v>
      </c>
    </row>
    <row r="322" spans="1:15" x14ac:dyDescent="0.75">
      <c r="A322" t="s">
        <v>17</v>
      </c>
      <c r="B322" s="3">
        <v>43784</v>
      </c>
      <c r="C322" s="4">
        <v>395553.99</v>
      </c>
      <c r="D322" s="3">
        <v>43784</v>
      </c>
      <c r="E322" s="4">
        <v>395553.99</v>
      </c>
      <c r="F322">
        <v>17</v>
      </c>
      <c r="G322" s="3">
        <v>43799</v>
      </c>
      <c r="H322" s="4">
        <v>0</v>
      </c>
      <c r="I322" s="4">
        <v>0</v>
      </c>
      <c r="J322" s="4">
        <v>0</v>
      </c>
      <c r="K322" s="5">
        <v>0</v>
      </c>
      <c r="L322" s="5">
        <v>0</v>
      </c>
      <c r="O322" s="5">
        <v>0</v>
      </c>
    </row>
    <row r="323" spans="1:15" x14ac:dyDescent="0.75">
      <c r="A323" t="s">
        <v>17</v>
      </c>
      <c r="B323" s="3">
        <v>43814</v>
      </c>
      <c r="C323" s="4">
        <v>382787.78</v>
      </c>
      <c r="D323" s="3">
        <v>43814</v>
      </c>
      <c r="E323" s="4">
        <v>382787.78</v>
      </c>
      <c r="F323">
        <v>18</v>
      </c>
      <c r="G323" s="3">
        <v>43830</v>
      </c>
      <c r="H323" s="4">
        <v>0</v>
      </c>
      <c r="I323" s="4">
        <v>0</v>
      </c>
      <c r="J323" s="4">
        <v>0</v>
      </c>
      <c r="K323" s="5">
        <v>0</v>
      </c>
      <c r="L323" s="5">
        <v>0</v>
      </c>
      <c r="O323" s="5">
        <v>0</v>
      </c>
    </row>
    <row r="324" spans="1:15" x14ac:dyDescent="0.75">
      <c r="A324" t="s">
        <v>17</v>
      </c>
      <c r="B324" s="3">
        <v>43845</v>
      </c>
      <c r="C324" s="4">
        <v>395539.84</v>
      </c>
      <c r="D324" s="3">
        <v>43845</v>
      </c>
      <c r="E324" s="4">
        <v>395539.84</v>
      </c>
      <c r="F324">
        <v>19</v>
      </c>
      <c r="G324" s="3">
        <v>43861</v>
      </c>
      <c r="H324" s="4">
        <v>0</v>
      </c>
      <c r="I324" s="4">
        <v>0</v>
      </c>
      <c r="J324" s="4">
        <v>0</v>
      </c>
      <c r="K324" s="5">
        <v>0</v>
      </c>
      <c r="L324" s="5">
        <v>0</v>
      </c>
      <c r="O324" s="5">
        <v>0</v>
      </c>
    </row>
    <row r="325" spans="1:15" x14ac:dyDescent="0.75">
      <c r="A325" t="s">
        <v>17</v>
      </c>
      <c r="B325" s="3">
        <v>43876</v>
      </c>
      <c r="C325" s="4">
        <v>382774.02</v>
      </c>
      <c r="D325" s="3">
        <v>43876</v>
      </c>
      <c r="E325" s="4">
        <v>382774.02</v>
      </c>
      <c r="F325">
        <v>20</v>
      </c>
      <c r="G325" s="3">
        <v>43890</v>
      </c>
      <c r="H325" s="4">
        <v>0</v>
      </c>
      <c r="I325" s="4">
        <v>0</v>
      </c>
      <c r="J325" s="4">
        <v>0</v>
      </c>
      <c r="K325" s="5">
        <v>0</v>
      </c>
      <c r="L325" s="5">
        <v>0</v>
      </c>
      <c r="O325" s="5">
        <v>0</v>
      </c>
    </row>
    <row r="326" spans="1:15" x14ac:dyDescent="0.75">
      <c r="A326" t="s">
        <v>17</v>
      </c>
      <c r="B326" s="3">
        <v>43905</v>
      </c>
      <c r="C326" s="4">
        <v>382771.09</v>
      </c>
      <c r="D326" s="3">
        <v>43905</v>
      </c>
      <c r="E326" s="4">
        <v>382771.09</v>
      </c>
      <c r="F326">
        <v>21</v>
      </c>
      <c r="G326" s="3">
        <v>43921</v>
      </c>
      <c r="H326" s="4">
        <v>0</v>
      </c>
      <c r="I326" s="4">
        <v>0</v>
      </c>
      <c r="J326" s="4">
        <v>0</v>
      </c>
      <c r="K326" s="5">
        <v>0</v>
      </c>
      <c r="L326" s="5">
        <v>0</v>
      </c>
      <c r="O326" s="5">
        <v>0</v>
      </c>
    </row>
    <row r="327" spans="1:15" x14ac:dyDescent="0.75">
      <c r="A327" t="s">
        <v>17</v>
      </c>
      <c r="B327" s="3">
        <v>43936</v>
      </c>
      <c r="C327" s="4">
        <v>395517.92</v>
      </c>
      <c r="D327" s="3">
        <v>43936</v>
      </c>
      <c r="E327" s="4">
        <v>395517.92</v>
      </c>
      <c r="F327">
        <v>22</v>
      </c>
      <c r="G327" s="3">
        <v>43951</v>
      </c>
      <c r="H327" s="4">
        <v>0</v>
      </c>
      <c r="I327" s="4">
        <v>0</v>
      </c>
      <c r="J327" s="4">
        <v>0</v>
      </c>
      <c r="K327" s="5">
        <v>0</v>
      </c>
      <c r="L327" s="5">
        <v>0</v>
      </c>
      <c r="O327" s="5">
        <v>0</v>
      </c>
    </row>
    <row r="328" spans="1:15" x14ac:dyDescent="0.75">
      <c r="A328" t="s">
        <v>17</v>
      </c>
      <c r="B328" s="3">
        <v>43966</v>
      </c>
      <c r="C328" s="4">
        <v>382752.71</v>
      </c>
      <c r="D328" s="3">
        <v>43966</v>
      </c>
      <c r="E328" s="4">
        <v>382752.71</v>
      </c>
      <c r="F328">
        <v>23</v>
      </c>
      <c r="G328" s="3">
        <v>43982</v>
      </c>
      <c r="H328" s="4">
        <v>0</v>
      </c>
      <c r="I328" s="4">
        <v>0</v>
      </c>
      <c r="J328" s="4">
        <v>0</v>
      </c>
      <c r="K328" s="5">
        <v>0</v>
      </c>
      <c r="L328" s="5">
        <v>0</v>
      </c>
      <c r="O328" s="5">
        <v>0</v>
      </c>
    </row>
    <row r="329" spans="1:15" x14ac:dyDescent="0.75">
      <c r="A329" t="s">
        <v>17</v>
      </c>
      <c r="B329" s="3">
        <v>43997</v>
      </c>
      <c r="C329" s="4">
        <v>391024.13</v>
      </c>
      <c r="D329" s="3">
        <v>43997</v>
      </c>
      <c r="E329" s="4">
        <v>391024.13</v>
      </c>
      <c r="F329">
        <v>24</v>
      </c>
      <c r="G329" s="3">
        <v>44012</v>
      </c>
      <c r="H329" s="4">
        <v>0</v>
      </c>
      <c r="I329" s="4">
        <v>0</v>
      </c>
      <c r="J329" s="4">
        <v>0</v>
      </c>
      <c r="K329" s="5">
        <v>0</v>
      </c>
      <c r="L329" s="5">
        <v>0</v>
      </c>
      <c r="O329" s="5">
        <v>0</v>
      </c>
    </row>
    <row r="330" spans="1:15" x14ac:dyDescent="0.75">
      <c r="A330" t="s">
        <v>17</v>
      </c>
      <c r="B330" s="3">
        <v>44027</v>
      </c>
      <c r="C330" s="4">
        <v>373633.8</v>
      </c>
      <c r="D330" s="3">
        <v>44027</v>
      </c>
      <c r="E330" s="4">
        <v>373633.8</v>
      </c>
      <c r="F330">
        <v>25</v>
      </c>
      <c r="G330" s="3">
        <v>44043</v>
      </c>
      <c r="H330" s="4">
        <v>0</v>
      </c>
      <c r="I330" s="4">
        <v>0</v>
      </c>
      <c r="J330" s="4">
        <v>0</v>
      </c>
      <c r="K330" s="5">
        <v>0</v>
      </c>
      <c r="L330" s="5">
        <v>0</v>
      </c>
      <c r="O330" s="5">
        <v>0</v>
      </c>
    </row>
    <row r="331" spans="1:15" x14ac:dyDescent="0.75">
      <c r="A331" t="s">
        <v>17</v>
      </c>
      <c r="B331" s="3">
        <v>44058</v>
      </c>
      <c r="C331" s="4">
        <v>384225.8</v>
      </c>
      <c r="D331" s="3">
        <v>44058</v>
      </c>
      <c r="E331" s="4">
        <v>384225.8</v>
      </c>
      <c r="F331">
        <v>26</v>
      </c>
      <c r="G331" s="3">
        <v>44074</v>
      </c>
      <c r="H331" s="4">
        <v>0</v>
      </c>
      <c r="I331" s="4">
        <v>0</v>
      </c>
      <c r="J331" s="4">
        <v>0</v>
      </c>
      <c r="K331" s="5">
        <v>0</v>
      </c>
      <c r="L331" s="5">
        <v>0</v>
      </c>
      <c r="O331" s="5">
        <v>0</v>
      </c>
    </row>
    <row r="332" spans="1:15" x14ac:dyDescent="0.75">
      <c r="A332" t="s">
        <v>17</v>
      </c>
      <c r="B332" s="3">
        <v>44089</v>
      </c>
      <c r="C332" s="4">
        <v>382743.53</v>
      </c>
      <c r="D332" s="3">
        <v>44089</v>
      </c>
      <c r="E332" s="4">
        <v>382743.53</v>
      </c>
      <c r="F332">
        <v>27</v>
      </c>
      <c r="G332" s="3">
        <v>44104</v>
      </c>
      <c r="H332" s="4">
        <v>0</v>
      </c>
      <c r="I332" s="4">
        <v>0</v>
      </c>
      <c r="J332" s="4">
        <v>0</v>
      </c>
      <c r="K332" s="5">
        <v>0</v>
      </c>
      <c r="L332" s="5">
        <v>0</v>
      </c>
      <c r="O332" s="5">
        <v>0</v>
      </c>
    </row>
    <row r="333" spans="1:15" x14ac:dyDescent="0.75">
      <c r="A333" t="s">
        <v>17</v>
      </c>
      <c r="B333" s="3">
        <v>44119</v>
      </c>
      <c r="C333" s="4">
        <v>371537.21</v>
      </c>
      <c r="D333" s="3">
        <v>44119</v>
      </c>
      <c r="E333" s="4">
        <v>371537.21</v>
      </c>
      <c r="F333">
        <v>28</v>
      </c>
      <c r="G333" s="3">
        <v>44135</v>
      </c>
      <c r="H333" s="4">
        <v>0</v>
      </c>
      <c r="I333" s="4">
        <v>0</v>
      </c>
      <c r="J333" s="4">
        <v>0</v>
      </c>
      <c r="K333" s="5">
        <v>0</v>
      </c>
      <c r="L333" s="5">
        <v>0</v>
      </c>
      <c r="O333" s="5">
        <v>0</v>
      </c>
    </row>
    <row r="334" spans="1:15" x14ac:dyDescent="0.75">
      <c r="A334" t="s">
        <v>17</v>
      </c>
      <c r="B334" s="3">
        <v>44150</v>
      </c>
      <c r="C334" s="4">
        <v>384431.57</v>
      </c>
      <c r="D334" s="3">
        <v>44150</v>
      </c>
      <c r="E334" s="4">
        <v>384431.57</v>
      </c>
      <c r="F334">
        <v>29</v>
      </c>
      <c r="G334" s="3">
        <v>44165</v>
      </c>
      <c r="H334" s="4">
        <v>0</v>
      </c>
      <c r="I334" s="4">
        <v>0</v>
      </c>
      <c r="J334" s="4">
        <v>0</v>
      </c>
      <c r="K334" s="5">
        <v>0</v>
      </c>
      <c r="L334" s="5">
        <v>0</v>
      </c>
      <c r="O334" s="5">
        <v>0</v>
      </c>
    </row>
    <row r="335" spans="1:15" x14ac:dyDescent="0.75">
      <c r="A335" t="s">
        <v>17</v>
      </c>
      <c r="B335" s="3">
        <v>44180</v>
      </c>
      <c r="C335" s="4">
        <v>371910.23</v>
      </c>
      <c r="D335" s="3">
        <v>44180</v>
      </c>
      <c r="E335" s="4">
        <v>371910.23</v>
      </c>
      <c r="F335">
        <v>30</v>
      </c>
      <c r="G335" s="3">
        <v>44196</v>
      </c>
      <c r="H335" s="4">
        <v>0</v>
      </c>
      <c r="I335" s="4">
        <v>0</v>
      </c>
      <c r="J335" s="4">
        <v>0</v>
      </c>
      <c r="K335" s="5">
        <v>0</v>
      </c>
      <c r="L335" s="5">
        <v>0</v>
      </c>
      <c r="O335" s="5">
        <v>0</v>
      </c>
    </row>
    <row r="336" spans="1:15" x14ac:dyDescent="0.75">
      <c r="A336" t="s">
        <v>17</v>
      </c>
      <c r="B336" s="3">
        <v>44211</v>
      </c>
      <c r="C336" s="4">
        <v>371536.38</v>
      </c>
      <c r="D336" s="3">
        <v>44211</v>
      </c>
      <c r="E336" s="4">
        <v>371536.38</v>
      </c>
      <c r="F336">
        <v>31</v>
      </c>
      <c r="G336" s="3">
        <v>44227</v>
      </c>
      <c r="H336" s="4">
        <v>0</v>
      </c>
      <c r="I336" s="4">
        <v>0</v>
      </c>
      <c r="J336" s="4">
        <v>0</v>
      </c>
      <c r="K336" s="5">
        <v>0</v>
      </c>
      <c r="L336" s="5">
        <v>0</v>
      </c>
      <c r="O336" s="5">
        <v>0</v>
      </c>
    </row>
    <row r="337" spans="1:15" x14ac:dyDescent="0.75">
      <c r="A337" t="s">
        <v>17</v>
      </c>
      <c r="B337" s="3">
        <v>44242</v>
      </c>
      <c r="C337" s="4">
        <v>370826.62</v>
      </c>
      <c r="D337" s="3">
        <v>44242</v>
      </c>
      <c r="E337" s="4">
        <v>370826.62</v>
      </c>
      <c r="F337">
        <v>32</v>
      </c>
      <c r="G337" s="3">
        <v>44255</v>
      </c>
      <c r="H337" s="4">
        <v>0</v>
      </c>
      <c r="I337" s="4">
        <v>0</v>
      </c>
      <c r="J337" s="4">
        <v>0</v>
      </c>
      <c r="K337" s="5">
        <v>0</v>
      </c>
      <c r="L337" s="5">
        <v>0</v>
      </c>
      <c r="O337" s="5">
        <v>0</v>
      </c>
    </row>
    <row r="338" spans="1:15" x14ac:dyDescent="0.75">
      <c r="A338" t="s">
        <v>17</v>
      </c>
      <c r="B338" s="3">
        <v>44270</v>
      </c>
      <c r="C338" s="4">
        <v>372388.74</v>
      </c>
      <c r="D338" s="3">
        <v>44270</v>
      </c>
      <c r="E338" s="4">
        <v>372388.74</v>
      </c>
      <c r="F338">
        <v>33</v>
      </c>
      <c r="G338" s="3">
        <v>44286</v>
      </c>
      <c r="H338" s="4">
        <v>0</v>
      </c>
      <c r="I338" s="4">
        <v>0</v>
      </c>
      <c r="J338" s="4">
        <v>0</v>
      </c>
      <c r="K338" s="5">
        <v>0</v>
      </c>
      <c r="L338" s="5">
        <v>0</v>
      </c>
      <c r="O338" s="5">
        <v>0</v>
      </c>
    </row>
    <row r="339" spans="1:15" x14ac:dyDescent="0.75">
      <c r="A339" t="s">
        <v>17</v>
      </c>
      <c r="B339" s="3">
        <v>44301</v>
      </c>
      <c r="C339" s="4">
        <v>384306.2</v>
      </c>
      <c r="D339" s="3">
        <v>44301</v>
      </c>
      <c r="E339" s="4">
        <v>384306.2</v>
      </c>
      <c r="F339">
        <v>34</v>
      </c>
      <c r="G339" s="3">
        <v>44316</v>
      </c>
      <c r="H339" s="4">
        <v>0</v>
      </c>
      <c r="I339" s="4">
        <v>0</v>
      </c>
      <c r="J339" s="4">
        <v>0</v>
      </c>
      <c r="K339" s="5">
        <v>0</v>
      </c>
      <c r="L339" s="5">
        <v>0</v>
      </c>
      <c r="O339" s="5">
        <v>0</v>
      </c>
    </row>
    <row r="340" spans="1:15" x14ac:dyDescent="0.75">
      <c r="A340" t="s">
        <v>17</v>
      </c>
      <c r="B340" s="3">
        <v>44331</v>
      </c>
      <c r="C340" s="4">
        <v>371340.08</v>
      </c>
      <c r="D340" s="3">
        <v>44331</v>
      </c>
      <c r="E340" s="4">
        <v>371340.08</v>
      </c>
      <c r="F340">
        <v>35</v>
      </c>
      <c r="G340" s="3">
        <v>44347</v>
      </c>
      <c r="H340" s="4">
        <v>0</v>
      </c>
      <c r="I340" s="4">
        <v>0</v>
      </c>
      <c r="J340" s="4">
        <v>0</v>
      </c>
      <c r="K340" s="5">
        <v>0</v>
      </c>
      <c r="L340" s="5">
        <v>0</v>
      </c>
      <c r="O340" s="5">
        <v>0</v>
      </c>
    </row>
    <row r="341" spans="1:15" x14ac:dyDescent="0.75">
      <c r="A341" t="s">
        <v>17</v>
      </c>
      <c r="B341" s="3">
        <v>44362</v>
      </c>
      <c r="C341" s="4">
        <v>384235.32</v>
      </c>
      <c r="D341" s="3">
        <v>44362</v>
      </c>
      <c r="E341" s="4">
        <v>384235.32</v>
      </c>
      <c r="F341">
        <v>36</v>
      </c>
      <c r="G341" s="3">
        <v>44377</v>
      </c>
      <c r="H341" s="4">
        <v>0</v>
      </c>
      <c r="I341" s="4">
        <v>0</v>
      </c>
      <c r="J341" s="4">
        <v>0</v>
      </c>
      <c r="K341" s="5">
        <v>0</v>
      </c>
      <c r="L341" s="5">
        <v>0</v>
      </c>
      <c r="O341" s="5">
        <v>0</v>
      </c>
    </row>
    <row r="342" spans="1:15" x14ac:dyDescent="0.75">
      <c r="A342" t="s">
        <v>17</v>
      </c>
      <c r="B342" s="3">
        <v>44392</v>
      </c>
      <c r="C342" s="4">
        <v>371624.06</v>
      </c>
      <c r="D342" s="3">
        <v>44392</v>
      </c>
      <c r="E342" s="4">
        <v>371624.06</v>
      </c>
      <c r="F342">
        <v>37</v>
      </c>
      <c r="G342" s="3">
        <v>44408</v>
      </c>
      <c r="H342" s="4">
        <v>0</v>
      </c>
      <c r="I342" s="4">
        <v>0</v>
      </c>
      <c r="J342" s="4">
        <v>0</v>
      </c>
      <c r="K342" s="5">
        <v>0</v>
      </c>
      <c r="L342" s="5">
        <v>0</v>
      </c>
      <c r="O342" s="5">
        <v>0</v>
      </c>
    </row>
    <row r="343" spans="1:15" x14ac:dyDescent="0.75">
      <c r="A343" t="s">
        <v>17</v>
      </c>
      <c r="B343" s="3">
        <v>44423</v>
      </c>
      <c r="C343" s="4">
        <v>384198.64</v>
      </c>
      <c r="D343" s="3">
        <v>44423</v>
      </c>
      <c r="E343" s="4">
        <v>384198.64</v>
      </c>
      <c r="F343">
        <v>38</v>
      </c>
      <c r="G343" s="3">
        <v>44439</v>
      </c>
      <c r="H343" s="4">
        <v>0</v>
      </c>
      <c r="I343" s="4">
        <v>0</v>
      </c>
      <c r="J343" s="4">
        <v>0</v>
      </c>
      <c r="K343" s="5">
        <v>0</v>
      </c>
      <c r="L343" s="5">
        <v>0</v>
      </c>
      <c r="O343" s="5">
        <v>0</v>
      </c>
    </row>
    <row r="344" spans="1:15" x14ac:dyDescent="0.75">
      <c r="A344" t="s">
        <v>17</v>
      </c>
      <c r="B344" s="3">
        <v>44454</v>
      </c>
      <c r="C344" s="4">
        <v>384346.93</v>
      </c>
      <c r="D344" s="3">
        <v>44454</v>
      </c>
      <c r="E344" s="4">
        <v>384346.93</v>
      </c>
      <c r="F344">
        <v>39</v>
      </c>
      <c r="G344" s="3">
        <v>44469</v>
      </c>
      <c r="H344" s="4">
        <v>0</v>
      </c>
      <c r="I344" s="4">
        <v>0</v>
      </c>
      <c r="J344" s="4">
        <v>0</v>
      </c>
      <c r="K344" s="5">
        <v>0</v>
      </c>
      <c r="L344" s="5">
        <v>0</v>
      </c>
      <c r="O344" s="5">
        <v>0</v>
      </c>
    </row>
    <row r="345" spans="1:15" x14ac:dyDescent="0.75">
      <c r="A345" t="s">
        <v>17</v>
      </c>
      <c r="B345" s="3">
        <v>44484</v>
      </c>
      <c r="C345" s="4">
        <v>371827.55</v>
      </c>
      <c r="D345" s="3">
        <v>44484</v>
      </c>
      <c r="E345" s="4">
        <v>371827.55</v>
      </c>
      <c r="F345">
        <v>40</v>
      </c>
      <c r="G345" s="3">
        <v>44500</v>
      </c>
      <c r="H345" s="4">
        <v>0</v>
      </c>
      <c r="I345" s="4">
        <v>0</v>
      </c>
      <c r="J345" s="4">
        <v>0</v>
      </c>
      <c r="K345" s="5">
        <v>0</v>
      </c>
      <c r="L345" s="5">
        <v>0</v>
      </c>
      <c r="O345" s="5">
        <v>0</v>
      </c>
    </row>
    <row r="346" spans="1:15" x14ac:dyDescent="0.75">
      <c r="A346" t="s">
        <v>17</v>
      </c>
      <c r="B346" s="3">
        <v>44515</v>
      </c>
      <c r="C346" s="4">
        <v>377251.78</v>
      </c>
      <c r="D346" s="3">
        <v>44515</v>
      </c>
      <c r="E346" s="4">
        <v>377251.78</v>
      </c>
      <c r="F346">
        <v>41</v>
      </c>
      <c r="G346" s="3">
        <v>44530</v>
      </c>
      <c r="H346" s="4">
        <v>0</v>
      </c>
      <c r="I346" s="4">
        <v>0</v>
      </c>
      <c r="J346" s="4">
        <v>0</v>
      </c>
      <c r="K346" s="5">
        <v>0</v>
      </c>
      <c r="L346" s="5">
        <v>0</v>
      </c>
      <c r="O346" s="5">
        <v>0</v>
      </c>
    </row>
    <row r="347" spans="1:15" x14ac:dyDescent="0.75">
      <c r="A347" t="s">
        <v>17</v>
      </c>
      <c r="B347" s="3">
        <v>44545</v>
      </c>
      <c r="C347" s="4">
        <v>368292.34</v>
      </c>
      <c r="D347" s="3">
        <v>44545</v>
      </c>
      <c r="E347" s="4">
        <v>368292.34</v>
      </c>
      <c r="F347">
        <v>42</v>
      </c>
      <c r="G347" s="3">
        <v>44561</v>
      </c>
      <c r="H347" s="4">
        <v>0</v>
      </c>
      <c r="I347" s="4">
        <v>0</v>
      </c>
      <c r="J347" s="4">
        <v>0</v>
      </c>
      <c r="K347" s="5">
        <v>0</v>
      </c>
      <c r="L347" s="5">
        <v>0</v>
      </c>
      <c r="O347" s="5">
        <v>0</v>
      </c>
    </row>
    <row r="348" spans="1:15" x14ac:dyDescent="0.75">
      <c r="A348" t="s">
        <v>17</v>
      </c>
      <c r="B348" s="3">
        <v>44576</v>
      </c>
      <c r="C348" s="4">
        <v>368044.98</v>
      </c>
      <c r="D348" s="3">
        <v>44576</v>
      </c>
      <c r="E348" s="4">
        <v>368044.98</v>
      </c>
      <c r="F348">
        <v>43</v>
      </c>
      <c r="G348" s="3">
        <v>44592</v>
      </c>
      <c r="H348" s="4">
        <v>0</v>
      </c>
      <c r="I348" s="4">
        <v>0</v>
      </c>
      <c r="J348" s="4">
        <v>0</v>
      </c>
      <c r="K348" s="5">
        <v>0</v>
      </c>
      <c r="L348" s="5">
        <v>0</v>
      </c>
      <c r="O348" s="5">
        <v>0</v>
      </c>
    </row>
    <row r="349" spans="1:15" x14ac:dyDescent="0.75">
      <c r="A349" t="s">
        <v>17</v>
      </c>
      <c r="B349" s="3">
        <v>44607</v>
      </c>
      <c r="C349" s="4">
        <v>457832.94</v>
      </c>
      <c r="D349" s="3">
        <v>44607</v>
      </c>
      <c r="E349" s="4">
        <v>457832.94</v>
      </c>
      <c r="F349">
        <v>44</v>
      </c>
      <c r="G349" s="3">
        <v>44620</v>
      </c>
      <c r="H349" s="4">
        <v>0</v>
      </c>
      <c r="I349" s="4">
        <v>0</v>
      </c>
      <c r="J349" s="4">
        <v>0</v>
      </c>
      <c r="K349" s="5">
        <v>0</v>
      </c>
      <c r="L349" s="5">
        <v>0</v>
      </c>
      <c r="O349" s="5">
        <v>0</v>
      </c>
    </row>
    <row r="350" spans="1:15" x14ac:dyDescent="0.75">
      <c r="A350" t="s">
        <v>17</v>
      </c>
      <c r="B350" s="3">
        <v>44635</v>
      </c>
      <c r="C350" s="4">
        <v>368779.88</v>
      </c>
      <c r="D350" s="3">
        <v>44635</v>
      </c>
      <c r="E350" s="4">
        <v>368779.88</v>
      </c>
      <c r="F350">
        <v>45</v>
      </c>
      <c r="G350" s="3">
        <v>44651</v>
      </c>
      <c r="H350" s="4">
        <v>0</v>
      </c>
      <c r="I350" s="4">
        <v>0</v>
      </c>
      <c r="J350" s="4">
        <v>0</v>
      </c>
      <c r="K350" s="5">
        <v>0</v>
      </c>
      <c r="L350" s="5">
        <v>0</v>
      </c>
      <c r="O350" s="5">
        <v>0</v>
      </c>
    </row>
    <row r="351" spans="1:15" x14ac:dyDescent="0.75">
      <c r="A351" t="s">
        <v>17</v>
      </c>
      <c r="B351" s="3">
        <v>44666</v>
      </c>
      <c r="C351" s="4">
        <v>380328.24</v>
      </c>
      <c r="D351" s="3">
        <v>44666</v>
      </c>
      <c r="E351" s="4">
        <v>380328.24</v>
      </c>
      <c r="F351">
        <v>46</v>
      </c>
      <c r="G351" s="3">
        <v>44681</v>
      </c>
      <c r="H351" s="4">
        <v>0</v>
      </c>
      <c r="I351" s="4">
        <v>0</v>
      </c>
      <c r="J351" s="4">
        <v>0</v>
      </c>
      <c r="K351" s="5">
        <v>0</v>
      </c>
      <c r="L351" s="5">
        <v>0</v>
      </c>
      <c r="O351" s="5">
        <v>0</v>
      </c>
    </row>
    <row r="352" spans="1:15" x14ac:dyDescent="0.75">
      <c r="A352" t="s">
        <v>17</v>
      </c>
      <c r="B352" s="3">
        <v>44696</v>
      </c>
      <c r="C352" s="4">
        <v>368090.72</v>
      </c>
      <c r="D352" s="3">
        <v>44696</v>
      </c>
      <c r="E352" s="4">
        <v>368090.72</v>
      </c>
      <c r="F352">
        <v>47</v>
      </c>
      <c r="G352" s="3">
        <v>44712</v>
      </c>
      <c r="H352" s="4">
        <v>0</v>
      </c>
      <c r="I352" s="4">
        <v>0</v>
      </c>
      <c r="J352" s="4">
        <v>0</v>
      </c>
      <c r="K352" s="5">
        <v>0</v>
      </c>
      <c r="L352" s="5">
        <v>0</v>
      </c>
      <c r="O352" s="5">
        <v>0</v>
      </c>
    </row>
    <row r="353" spans="1:15" x14ac:dyDescent="0.75">
      <c r="A353" t="s">
        <v>17</v>
      </c>
      <c r="B353" s="3">
        <v>44727</v>
      </c>
      <c r="C353" s="4">
        <v>380444.41</v>
      </c>
      <c r="D353" s="3">
        <v>44727</v>
      </c>
      <c r="E353" s="4">
        <v>380444.41</v>
      </c>
      <c r="F353">
        <v>48</v>
      </c>
      <c r="G353" s="3">
        <v>44742</v>
      </c>
      <c r="H353" s="4">
        <v>0</v>
      </c>
      <c r="I353" s="4">
        <v>0</v>
      </c>
      <c r="J353" s="4">
        <v>0</v>
      </c>
      <c r="K353" s="5">
        <v>0</v>
      </c>
      <c r="L353" s="5">
        <v>0</v>
      </c>
      <c r="O353" s="5">
        <v>0</v>
      </c>
    </row>
    <row r="354" spans="1:15" x14ac:dyDescent="0.75">
      <c r="A354" t="s">
        <v>17</v>
      </c>
      <c r="B354" s="3">
        <v>44757</v>
      </c>
      <c r="C354" s="4">
        <v>403072.03</v>
      </c>
      <c r="D354" s="3">
        <v>44757</v>
      </c>
      <c r="E354" s="4">
        <v>403072.03</v>
      </c>
      <c r="F354">
        <v>49</v>
      </c>
      <c r="G354" s="3">
        <v>44773</v>
      </c>
      <c r="H354" s="4">
        <v>0</v>
      </c>
      <c r="I354" s="4">
        <v>0</v>
      </c>
      <c r="J354" s="4">
        <v>0</v>
      </c>
      <c r="K354" s="5">
        <v>0</v>
      </c>
      <c r="L354" s="5">
        <v>0</v>
      </c>
      <c r="O354" s="5">
        <v>0</v>
      </c>
    </row>
    <row r="355" spans="1:15" x14ac:dyDescent="0.75">
      <c r="A355" t="s">
        <v>17</v>
      </c>
      <c r="B355" s="3">
        <v>44788</v>
      </c>
      <c r="C355" s="4">
        <v>380564.18</v>
      </c>
      <c r="D355" s="3">
        <v>44788</v>
      </c>
      <c r="E355" s="4">
        <v>380564.18</v>
      </c>
      <c r="F355">
        <v>50</v>
      </c>
      <c r="G355" s="3">
        <v>44804</v>
      </c>
      <c r="H355" s="4">
        <v>0</v>
      </c>
      <c r="I355" s="4">
        <v>0</v>
      </c>
      <c r="J355" s="4">
        <v>0</v>
      </c>
      <c r="K355" s="5">
        <v>0</v>
      </c>
      <c r="L355" s="5">
        <v>0</v>
      </c>
      <c r="O355" s="5">
        <v>0</v>
      </c>
    </row>
    <row r="356" spans="1:15" x14ac:dyDescent="0.75">
      <c r="A356" t="s">
        <v>17</v>
      </c>
      <c r="B356" s="3">
        <v>44819</v>
      </c>
      <c r="C356" s="4">
        <v>380554.91</v>
      </c>
      <c r="D356" s="3">
        <v>44819</v>
      </c>
      <c r="E356" s="4">
        <v>380554.91</v>
      </c>
      <c r="F356">
        <v>51</v>
      </c>
      <c r="G356" s="3">
        <v>44834</v>
      </c>
      <c r="H356" s="4">
        <v>0</v>
      </c>
      <c r="I356" s="4">
        <v>0</v>
      </c>
      <c r="J356" s="4">
        <v>0</v>
      </c>
      <c r="K356" s="5">
        <v>0</v>
      </c>
      <c r="L356" s="5">
        <v>0</v>
      </c>
      <c r="O356" s="5">
        <v>0</v>
      </c>
    </row>
    <row r="357" spans="1:15" x14ac:dyDescent="0.75">
      <c r="A357" t="s">
        <v>17</v>
      </c>
      <c r="B357" s="3">
        <v>44849</v>
      </c>
      <c r="C357" s="4">
        <v>368012.48</v>
      </c>
      <c r="D357" s="3">
        <v>44849</v>
      </c>
      <c r="E357" s="4">
        <v>368012.48</v>
      </c>
      <c r="F357">
        <v>52</v>
      </c>
      <c r="G357" s="3">
        <v>44865</v>
      </c>
      <c r="H357" s="4">
        <v>0</v>
      </c>
      <c r="I357" s="4">
        <v>0</v>
      </c>
      <c r="J357" s="4">
        <v>0</v>
      </c>
      <c r="K357" s="5">
        <v>0</v>
      </c>
      <c r="L357" s="5">
        <v>0</v>
      </c>
      <c r="O357" s="5">
        <v>0</v>
      </c>
    </row>
    <row r="358" spans="1:15" x14ac:dyDescent="0.75">
      <c r="A358" t="s">
        <v>17</v>
      </c>
      <c r="B358" s="3">
        <v>44880</v>
      </c>
      <c r="C358" s="4">
        <v>380523.18</v>
      </c>
      <c r="D358" s="3">
        <v>44880</v>
      </c>
      <c r="E358" s="4">
        <v>380523.18</v>
      </c>
      <c r="F358">
        <v>53</v>
      </c>
      <c r="G358" s="3">
        <v>44895</v>
      </c>
      <c r="H358" s="4">
        <v>0</v>
      </c>
      <c r="I358" s="4">
        <v>0</v>
      </c>
      <c r="J358" s="4">
        <v>0</v>
      </c>
      <c r="K358" s="5">
        <v>0</v>
      </c>
      <c r="L358" s="5">
        <v>0</v>
      </c>
      <c r="O358" s="5">
        <v>0</v>
      </c>
    </row>
    <row r="359" spans="1:15" x14ac:dyDescent="0.75">
      <c r="A359" t="s">
        <v>17</v>
      </c>
      <c r="B359" s="3">
        <v>44910</v>
      </c>
      <c r="C359" s="4">
        <v>368024.8</v>
      </c>
      <c r="D359" s="3">
        <v>44910</v>
      </c>
      <c r="E359" s="4">
        <v>368024.8</v>
      </c>
      <c r="F359">
        <v>54</v>
      </c>
      <c r="G359" s="3">
        <v>44926</v>
      </c>
      <c r="H359" s="4">
        <v>0</v>
      </c>
      <c r="I359" s="4">
        <v>0</v>
      </c>
      <c r="J359" s="4">
        <v>0</v>
      </c>
      <c r="K359" s="5">
        <v>0</v>
      </c>
      <c r="L359" s="5">
        <v>0</v>
      </c>
      <c r="O359" s="5">
        <v>0</v>
      </c>
    </row>
    <row r="360" spans="1:15" x14ac:dyDescent="0.75">
      <c r="A360" t="s">
        <v>17</v>
      </c>
      <c r="B360" s="3">
        <v>44941</v>
      </c>
      <c r="C360" s="4">
        <v>469161.68</v>
      </c>
      <c r="D360" s="3">
        <v>44941</v>
      </c>
      <c r="E360" s="4">
        <v>469161.68</v>
      </c>
      <c r="F360">
        <v>55</v>
      </c>
      <c r="G360" s="3">
        <v>44957</v>
      </c>
      <c r="H360" s="4">
        <v>0</v>
      </c>
      <c r="I360" s="4">
        <v>0</v>
      </c>
      <c r="J360" s="4">
        <v>0</v>
      </c>
      <c r="K360" s="5">
        <v>0</v>
      </c>
      <c r="L360" s="5">
        <v>0</v>
      </c>
      <c r="O360" s="5">
        <v>0</v>
      </c>
    </row>
    <row r="361" spans="1:15" x14ac:dyDescent="0.75">
      <c r="A361" t="s">
        <v>17</v>
      </c>
      <c r="B361" s="3">
        <v>44972</v>
      </c>
      <c r="C361" s="4">
        <v>366595.45</v>
      </c>
      <c r="D361" s="3">
        <v>44972</v>
      </c>
      <c r="E361" s="4">
        <v>366595.45</v>
      </c>
      <c r="F361">
        <v>56</v>
      </c>
      <c r="G361" s="3">
        <v>44985</v>
      </c>
      <c r="H361" s="4">
        <v>0</v>
      </c>
      <c r="I361" s="4">
        <v>0</v>
      </c>
      <c r="J361" s="4">
        <v>0</v>
      </c>
      <c r="K361" s="5">
        <v>0</v>
      </c>
      <c r="L361" s="5">
        <v>0</v>
      </c>
      <c r="O361" s="5">
        <v>0</v>
      </c>
    </row>
    <row r="362" spans="1:15" x14ac:dyDescent="0.75">
      <c r="A362" t="s">
        <v>17</v>
      </c>
      <c r="B362" s="3">
        <v>45000</v>
      </c>
      <c r="C362" s="4">
        <v>367698.15</v>
      </c>
      <c r="D362" s="3">
        <v>45000</v>
      </c>
      <c r="E362" s="4">
        <v>367698.15</v>
      </c>
      <c r="F362">
        <v>57</v>
      </c>
      <c r="G362" s="3">
        <v>45016</v>
      </c>
      <c r="H362" s="4">
        <v>0</v>
      </c>
      <c r="I362" s="4">
        <v>0</v>
      </c>
      <c r="J362" s="4">
        <v>0</v>
      </c>
      <c r="K362" s="5">
        <v>0</v>
      </c>
      <c r="L362" s="5">
        <v>0</v>
      </c>
      <c r="O362" s="5">
        <v>0</v>
      </c>
    </row>
    <row r="363" spans="1:15" x14ac:dyDescent="0.75">
      <c r="A363" t="s">
        <v>17</v>
      </c>
      <c r="B363" s="3">
        <v>45031</v>
      </c>
      <c r="C363" s="4">
        <v>394538.35</v>
      </c>
      <c r="D363" s="3">
        <v>45031</v>
      </c>
      <c r="E363" s="4">
        <v>394538.35</v>
      </c>
      <c r="F363">
        <v>58</v>
      </c>
      <c r="G363" s="3">
        <v>45046</v>
      </c>
      <c r="H363" s="4">
        <v>0</v>
      </c>
      <c r="I363" s="4">
        <v>0</v>
      </c>
      <c r="J363" s="4">
        <v>0</v>
      </c>
      <c r="K363" s="5">
        <v>0</v>
      </c>
      <c r="L363" s="5">
        <v>0</v>
      </c>
      <c r="O363" s="5">
        <v>0</v>
      </c>
    </row>
    <row r="364" spans="1:15" x14ac:dyDescent="0.75">
      <c r="A364" t="s">
        <v>17</v>
      </c>
      <c r="B364" s="3">
        <v>45061</v>
      </c>
      <c r="C364" s="4">
        <v>369194.28</v>
      </c>
      <c r="D364" s="3">
        <v>45061</v>
      </c>
      <c r="E364" s="4">
        <v>369194.28</v>
      </c>
      <c r="F364">
        <v>59</v>
      </c>
      <c r="G364" s="3">
        <v>45077</v>
      </c>
      <c r="H364" s="4">
        <v>0</v>
      </c>
      <c r="I364" s="4">
        <v>0</v>
      </c>
      <c r="J364" s="4">
        <v>0</v>
      </c>
      <c r="K364" s="5">
        <v>0</v>
      </c>
      <c r="L364" s="5">
        <v>0</v>
      </c>
      <c r="O364" s="5">
        <v>0</v>
      </c>
    </row>
    <row r="365" spans="1:15" x14ac:dyDescent="0.75">
      <c r="A365" t="s">
        <v>17</v>
      </c>
      <c r="B365" s="3">
        <v>45092</v>
      </c>
      <c r="C365" s="4">
        <v>383900.97</v>
      </c>
      <c r="D365" s="3">
        <v>45092</v>
      </c>
      <c r="E365" s="4">
        <v>383900.97</v>
      </c>
      <c r="F365">
        <v>60</v>
      </c>
      <c r="G365" s="3">
        <v>45107</v>
      </c>
      <c r="H365" s="4">
        <v>0</v>
      </c>
      <c r="I365" s="4">
        <v>0</v>
      </c>
      <c r="J365" s="4">
        <v>0</v>
      </c>
      <c r="K365" s="5">
        <v>0</v>
      </c>
      <c r="L365" s="5">
        <v>0</v>
      </c>
      <c r="O365" s="5">
        <v>0</v>
      </c>
    </row>
    <row r="366" spans="1:15" x14ac:dyDescent="0.75">
      <c r="A366" t="s">
        <v>17</v>
      </c>
      <c r="B366" s="3">
        <v>45122</v>
      </c>
      <c r="C366" s="4">
        <v>368767.13</v>
      </c>
      <c r="D366" s="3">
        <v>45122</v>
      </c>
      <c r="E366" s="4">
        <v>368767.13</v>
      </c>
      <c r="F366">
        <v>61</v>
      </c>
      <c r="G366" s="3">
        <v>45138</v>
      </c>
      <c r="H366" s="4">
        <v>0</v>
      </c>
      <c r="I366" s="4">
        <v>0</v>
      </c>
      <c r="J366" s="4">
        <v>0</v>
      </c>
      <c r="K366" s="5">
        <v>0</v>
      </c>
      <c r="L366" s="5">
        <v>0</v>
      </c>
      <c r="O366" s="5">
        <v>0</v>
      </c>
    </row>
    <row r="367" spans="1:15" x14ac:dyDescent="0.75">
      <c r="A367" t="s">
        <v>17</v>
      </c>
      <c r="B367" s="3">
        <v>45153</v>
      </c>
      <c r="C367" s="4">
        <v>383969.87</v>
      </c>
      <c r="D367" s="3">
        <v>45153</v>
      </c>
      <c r="E367" s="4">
        <v>383969.87</v>
      </c>
      <c r="F367">
        <v>62</v>
      </c>
      <c r="G367" s="3">
        <v>45169</v>
      </c>
      <c r="H367" s="4">
        <v>0</v>
      </c>
      <c r="I367" s="4">
        <v>0</v>
      </c>
      <c r="J367" s="4">
        <v>0</v>
      </c>
      <c r="K367" s="5">
        <v>0</v>
      </c>
      <c r="L367" s="5">
        <v>0</v>
      </c>
      <c r="O367" s="5">
        <v>0</v>
      </c>
    </row>
    <row r="368" spans="1:15" x14ac:dyDescent="0.75">
      <c r="A368" t="s">
        <v>17</v>
      </c>
      <c r="B368" s="3">
        <v>45184</v>
      </c>
      <c r="C368" s="4">
        <v>387086.35</v>
      </c>
      <c r="D368" s="3">
        <v>45184</v>
      </c>
      <c r="E368" s="4">
        <v>387086.35</v>
      </c>
      <c r="F368">
        <v>63</v>
      </c>
      <c r="G368" s="3">
        <v>45199</v>
      </c>
      <c r="H368" s="4">
        <v>0</v>
      </c>
      <c r="I368" s="4">
        <v>0</v>
      </c>
      <c r="J368" s="4">
        <v>0</v>
      </c>
      <c r="K368" s="5">
        <v>0</v>
      </c>
      <c r="L368" s="5">
        <v>0</v>
      </c>
      <c r="O368" s="5">
        <v>0</v>
      </c>
    </row>
    <row r="369" spans="1:15" x14ac:dyDescent="0.75">
      <c r="A369" t="s">
        <v>17</v>
      </c>
      <c r="B369" s="3">
        <v>45214</v>
      </c>
      <c r="C369" s="4">
        <v>367290.25</v>
      </c>
      <c r="D369" s="3">
        <v>45214</v>
      </c>
      <c r="E369" s="4">
        <v>367290.25</v>
      </c>
      <c r="F369">
        <v>64</v>
      </c>
      <c r="G369" s="3">
        <v>45230</v>
      </c>
      <c r="H369" s="4">
        <v>0</v>
      </c>
      <c r="I369" s="4">
        <v>0</v>
      </c>
      <c r="J369" s="4">
        <v>0</v>
      </c>
      <c r="K369" s="5">
        <v>0</v>
      </c>
      <c r="L369" s="5">
        <v>0</v>
      </c>
      <c r="O369" s="5">
        <v>0</v>
      </c>
    </row>
    <row r="370" spans="1:15" x14ac:dyDescent="0.75">
      <c r="A370" t="s">
        <v>17</v>
      </c>
      <c r="B370" s="3">
        <v>45245</v>
      </c>
      <c r="C370" s="4">
        <v>383031.19</v>
      </c>
      <c r="D370" s="3">
        <v>45245</v>
      </c>
      <c r="E370" s="4">
        <v>383031.19</v>
      </c>
      <c r="F370">
        <v>65</v>
      </c>
      <c r="G370" s="3">
        <v>45260</v>
      </c>
      <c r="H370" s="4">
        <v>0</v>
      </c>
      <c r="I370" s="4">
        <v>0</v>
      </c>
      <c r="J370" s="4">
        <v>0</v>
      </c>
      <c r="K370" s="5">
        <v>0</v>
      </c>
      <c r="L370" s="5">
        <v>0</v>
      </c>
      <c r="O370" s="5">
        <v>0</v>
      </c>
    </row>
    <row r="371" spans="1:15" x14ac:dyDescent="0.75">
      <c r="A371" t="s">
        <v>17</v>
      </c>
      <c r="B371" s="3">
        <v>45275</v>
      </c>
      <c r="C371" s="4">
        <v>370691.12</v>
      </c>
      <c r="D371" s="3">
        <v>45275</v>
      </c>
      <c r="E371" s="4">
        <v>370691.12</v>
      </c>
      <c r="F371">
        <v>66</v>
      </c>
      <c r="G371" s="3">
        <v>45291</v>
      </c>
      <c r="H371" s="4">
        <v>0</v>
      </c>
      <c r="I371" s="4">
        <v>0</v>
      </c>
      <c r="J371" s="4">
        <v>0</v>
      </c>
      <c r="K371" s="5">
        <v>0</v>
      </c>
      <c r="L371" s="5">
        <v>0</v>
      </c>
      <c r="O371" s="5">
        <v>0</v>
      </c>
    </row>
    <row r="372" spans="1:15" x14ac:dyDescent="0.75">
      <c r="A372" t="s">
        <v>17</v>
      </c>
      <c r="B372" s="3">
        <v>45306</v>
      </c>
      <c r="C372" s="4">
        <v>383242.32</v>
      </c>
      <c r="D372" s="3">
        <v>45306</v>
      </c>
      <c r="E372" s="4">
        <v>383242.32</v>
      </c>
      <c r="F372">
        <v>67</v>
      </c>
      <c r="G372" s="3">
        <v>45322</v>
      </c>
      <c r="H372" s="4">
        <v>0</v>
      </c>
      <c r="I372" s="4">
        <v>0</v>
      </c>
      <c r="J372" s="4">
        <v>0</v>
      </c>
      <c r="K372" s="5">
        <v>0</v>
      </c>
      <c r="L372" s="5">
        <v>0</v>
      </c>
      <c r="O372" s="5">
        <v>0</v>
      </c>
    </row>
    <row r="373" spans="1:15" x14ac:dyDescent="0.75">
      <c r="A373" t="s">
        <v>17</v>
      </c>
      <c r="B373" s="3">
        <v>45337</v>
      </c>
      <c r="C373" s="4">
        <v>370552.68</v>
      </c>
      <c r="D373" s="3">
        <v>45337</v>
      </c>
      <c r="E373" s="4">
        <v>370552.68</v>
      </c>
      <c r="F373">
        <v>68</v>
      </c>
      <c r="G373" s="3">
        <v>45351</v>
      </c>
      <c r="H373" s="4">
        <v>0</v>
      </c>
      <c r="I373" s="4">
        <v>0</v>
      </c>
      <c r="J373" s="4">
        <v>0</v>
      </c>
      <c r="K373" s="5">
        <v>0</v>
      </c>
      <c r="L373" s="5">
        <v>0</v>
      </c>
      <c r="O373" s="5">
        <v>0</v>
      </c>
    </row>
    <row r="374" spans="1:15" x14ac:dyDescent="0.75">
      <c r="A374" t="s">
        <v>17</v>
      </c>
      <c r="B374" s="3">
        <v>45366</v>
      </c>
      <c r="C374" s="4">
        <v>370643.52</v>
      </c>
      <c r="D374" s="3">
        <v>45366</v>
      </c>
      <c r="E374" s="4">
        <v>370643.52</v>
      </c>
      <c r="F374">
        <v>69</v>
      </c>
      <c r="G374" s="3">
        <v>45382</v>
      </c>
      <c r="H374" s="4">
        <v>0</v>
      </c>
      <c r="I374" s="4">
        <v>0</v>
      </c>
      <c r="J374" s="4">
        <v>0</v>
      </c>
      <c r="K374" s="5">
        <v>0</v>
      </c>
      <c r="L374" s="5">
        <v>0</v>
      </c>
      <c r="O374" s="5">
        <v>0</v>
      </c>
    </row>
    <row r="375" spans="1:15" x14ac:dyDescent="0.75">
      <c r="A375" t="s">
        <v>17</v>
      </c>
      <c r="B375" s="3">
        <v>45397</v>
      </c>
      <c r="C375" s="4">
        <v>379681.33</v>
      </c>
      <c r="D375" s="3">
        <v>45397</v>
      </c>
      <c r="E375" s="4">
        <v>379681.33</v>
      </c>
      <c r="F375">
        <v>70</v>
      </c>
      <c r="G375" s="3">
        <v>45412</v>
      </c>
      <c r="H375" s="4">
        <v>0</v>
      </c>
      <c r="I375" s="4">
        <v>0</v>
      </c>
      <c r="J375" s="4">
        <v>0</v>
      </c>
      <c r="K375" s="5">
        <v>0</v>
      </c>
      <c r="L375" s="5">
        <v>0</v>
      </c>
      <c r="O375" s="5">
        <v>0</v>
      </c>
    </row>
    <row r="376" spans="1:15" x14ac:dyDescent="0.75">
      <c r="A376" t="s">
        <v>17</v>
      </c>
      <c r="B376" s="3">
        <v>45427</v>
      </c>
      <c r="C376" s="4">
        <v>366639.71</v>
      </c>
      <c r="D376" s="3">
        <v>45427</v>
      </c>
      <c r="E376" s="4">
        <v>366639.71</v>
      </c>
      <c r="F376">
        <v>71</v>
      </c>
      <c r="G376" s="3">
        <v>45443</v>
      </c>
      <c r="H376" s="4">
        <v>0</v>
      </c>
      <c r="I376" s="4">
        <v>0</v>
      </c>
      <c r="J376" s="4">
        <v>0</v>
      </c>
      <c r="K376" s="5">
        <v>0</v>
      </c>
      <c r="L376" s="5">
        <v>0</v>
      </c>
      <c r="O376" s="5">
        <v>0</v>
      </c>
    </row>
    <row r="377" spans="1:15" x14ac:dyDescent="0.75">
      <c r="A377" t="s">
        <v>17</v>
      </c>
      <c r="B377" s="3">
        <v>45458</v>
      </c>
      <c r="C377" s="4">
        <v>379141.01</v>
      </c>
      <c r="D377" s="3">
        <v>45458</v>
      </c>
      <c r="E377" s="4">
        <v>379141.01</v>
      </c>
      <c r="F377">
        <v>72</v>
      </c>
      <c r="G377" s="3">
        <v>45473</v>
      </c>
      <c r="H377" s="4">
        <v>0</v>
      </c>
      <c r="I377" s="4">
        <v>0</v>
      </c>
      <c r="J377" s="4">
        <v>0</v>
      </c>
      <c r="K377" s="5">
        <v>0</v>
      </c>
      <c r="L377" s="5">
        <v>0</v>
      </c>
      <c r="O377" s="5">
        <v>0</v>
      </c>
    </row>
    <row r="378" spans="1:15" x14ac:dyDescent="0.75">
      <c r="A378" t="s">
        <v>17</v>
      </c>
      <c r="B378" s="3">
        <v>45488</v>
      </c>
      <c r="C378" s="4">
        <v>366992.21</v>
      </c>
      <c r="D378" s="3">
        <v>45488</v>
      </c>
      <c r="E378" s="4">
        <v>366992.21</v>
      </c>
      <c r="F378">
        <v>73</v>
      </c>
      <c r="G378" s="3">
        <v>45504</v>
      </c>
      <c r="H378" s="4">
        <v>0</v>
      </c>
      <c r="I378" s="4">
        <v>0</v>
      </c>
      <c r="J378" s="4">
        <v>0</v>
      </c>
      <c r="K378" s="5">
        <v>0</v>
      </c>
      <c r="L378" s="5">
        <v>0</v>
      </c>
      <c r="O378" s="5">
        <v>0</v>
      </c>
    </row>
    <row r="379" spans="1:15" x14ac:dyDescent="0.75">
      <c r="A379" t="s">
        <v>17</v>
      </c>
      <c r="B379" s="3">
        <v>45519</v>
      </c>
      <c r="C379" s="4">
        <v>378762.08</v>
      </c>
      <c r="D379" s="3">
        <v>45519</v>
      </c>
      <c r="E379" s="4">
        <v>378762.08</v>
      </c>
      <c r="F379">
        <v>74</v>
      </c>
      <c r="G379" s="3">
        <v>45535</v>
      </c>
      <c r="H379" s="4">
        <v>0</v>
      </c>
      <c r="I379" s="4">
        <v>0</v>
      </c>
      <c r="J379" s="4">
        <v>0</v>
      </c>
      <c r="K379" s="5">
        <v>0</v>
      </c>
      <c r="L379" s="5">
        <v>0</v>
      </c>
      <c r="O379" s="5">
        <v>0</v>
      </c>
    </row>
    <row r="380" spans="1:15" x14ac:dyDescent="0.75">
      <c r="A380" t="s">
        <v>17</v>
      </c>
      <c r="B380" s="3">
        <v>45550</v>
      </c>
      <c r="C380" s="4">
        <v>379680.38</v>
      </c>
      <c r="D380" s="3">
        <v>45550</v>
      </c>
      <c r="E380" s="4">
        <v>379680.38</v>
      </c>
      <c r="F380">
        <v>75</v>
      </c>
      <c r="G380" s="3">
        <v>45565</v>
      </c>
      <c r="H380" s="4">
        <v>0</v>
      </c>
      <c r="I380" s="4">
        <v>0</v>
      </c>
      <c r="J380" s="4">
        <v>0</v>
      </c>
      <c r="K380" s="5">
        <v>0</v>
      </c>
      <c r="L380" s="5">
        <v>0</v>
      </c>
      <c r="O380" s="5">
        <v>0</v>
      </c>
    </row>
    <row r="381" spans="1:15" x14ac:dyDescent="0.75">
      <c r="A381" t="s">
        <v>17</v>
      </c>
      <c r="B381" s="3">
        <v>45580</v>
      </c>
      <c r="C381" s="4">
        <v>363699.7</v>
      </c>
      <c r="D381" s="3">
        <v>45580</v>
      </c>
      <c r="E381" s="4">
        <v>363699.7</v>
      </c>
      <c r="F381">
        <v>76</v>
      </c>
      <c r="G381" s="3">
        <v>45596</v>
      </c>
      <c r="H381" s="4">
        <v>0</v>
      </c>
      <c r="I381" s="4">
        <v>0</v>
      </c>
      <c r="J381" s="4">
        <v>0</v>
      </c>
      <c r="K381" s="5">
        <v>0</v>
      </c>
      <c r="L381" s="5">
        <v>0</v>
      </c>
      <c r="O381" s="5">
        <v>0</v>
      </c>
    </row>
    <row r="382" spans="1:15" x14ac:dyDescent="0.75">
      <c r="A382" t="s">
        <v>17</v>
      </c>
      <c r="B382" s="3">
        <v>45611</v>
      </c>
      <c r="C382" s="4">
        <v>375964.24</v>
      </c>
      <c r="D382" s="3">
        <v>45611</v>
      </c>
      <c r="E382" s="4">
        <v>375964.24</v>
      </c>
      <c r="F382">
        <v>77</v>
      </c>
      <c r="G382" s="3">
        <v>45626</v>
      </c>
      <c r="H382" s="4">
        <v>0</v>
      </c>
      <c r="I382" s="4">
        <v>0</v>
      </c>
      <c r="J382" s="4">
        <v>0</v>
      </c>
      <c r="K382" s="5">
        <v>0</v>
      </c>
      <c r="L382" s="5">
        <v>0</v>
      </c>
      <c r="O382" s="5">
        <v>0</v>
      </c>
    </row>
    <row r="383" spans="1:15" x14ac:dyDescent="0.75">
      <c r="A383" t="s">
        <v>17</v>
      </c>
      <c r="B383" s="3">
        <v>45641</v>
      </c>
      <c r="C383" s="4">
        <v>363664.19</v>
      </c>
      <c r="D383" s="3">
        <v>45641</v>
      </c>
      <c r="E383" s="4">
        <v>363664.19</v>
      </c>
      <c r="F383">
        <v>78</v>
      </c>
      <c r="G383" s="3">
        <v>45657</v>
      </c>
      <c r="H383" s="4">
        <v>0</v>
      </c>
      <c r="I383" s="4">
        <v>0</v>
      </c>
      <c r="J383" s="4">
        <v>0</v>
      </c>
      <c r="K383" s="5">
        <v>0</v>
      </c>
      <c r="L383" s="5">
        <v>0</v>
      </c>
      <c r="O383" s="5">
        <v>0</v>
      </c>
    </row>
    <row r="384" spans="1:15" x14ac:dyDescent="0.75">
      <c r="A384" t="s">
        <v>17</v>
      </c>
      <c r="B384" s="3">
        <v>45672</v>
      </c>
      <c r="C384" s="4">
        <v>363433.6</v>
      </c>
      <c r="D384" s="3">
        <v>45672</v>
      </c>
      <c r="E384" s="4">
        <v>363433.6</v>
      </c>
      <c r="F384">
        <v>79</v>
      </c>
      <c r="G384" s="3">
        <v>45688</v>
      </c>
      <c r="H384" s="4">
        <v>0</v>
      </c>
      <c r="I384" s="4">
        <v>0</v>
      </c>
      <c r="J384" s="4">
        <v>0</v>
      </c>
      <c r="K384" s="5">
        <v>0</v>
      </c>
      <c r="L384" s="5">
        <v>0</v>
      </c>
      <c r="O384" s="5">
        <v>0</v>
      </c>
    </row>
    <row r="385" spans="1:15" x14ac:dyDescent="0.75">
      <c r="A385" t="s">
        <v>17</v>
      </c>
      <c r="B385" s="3">
        <v>45703</v>
      </c>
      <c r="C385" s="4">
        <v>363426.28</v>
      </c>
      <c r="D385" s="3">
        <v>45703</v>
      </c>
      <c r="E385" s="4">
        <v>363426.28</v>
      </c>
      <c r="F385">
        <v>80</v>
      </c>
      <c r="G385" s="3">
        <v>45716</v>
      </c>
      <c r="H385" s="4">
        <v>0</v>
      </c>
      <c r="I385" s="4">
        <v>0</v>
      </c>
      <c r="J385" s="4">
        <v>0</v>
      </c>
      <c r="K385" s="5">
        <v>0</v>
      </c>
      <c r="L385" s="5">
        <v>0</v>
      </c>
      <c r="O385" s="5">
        <v>0</v>
      </c>
    </row>
    <row r="386" spans="1:15" x14ac:dyDescent="0.75">
      <c r="A386" t="s">
        <v>17</v>
      </c>
      <c r="B386" s="3">
        <v>45731</v>
      </c>
      <c r="C386" s="4">
        <v>364181.97</v>
      </c>
      <c r="D386" s="3">
        <v>45731</v>
      </c>
      <c r="E386" s="4">
        <v>364181.97</v>
      </c>
      <c r="F386">
        <v>81</v>
      </c>
      <c r="G386" s="3">
        <v>45747</v>
      </c>
      <c r="H386" s="4">
        <v>0</v>
      </c>
      <c r="I386" s="4">
        <v>0</v>
      </c>
      <c r="J386" s="4">
        <v>0</v>
      </c>
      <c r="K386" s="5">
        <v>0</v>
      </c>
      <c r="L386" s="5">
        <v>0</v>
      </c>
      <c r="O386" s="5">
        <v>0</v>
      </c>
    </row>
    <row r="387" spans="1:15" x14ac:dyDescent="0.75">
      <c r="A387" t="s">
        <v>17</v>
      </c>
      <c r="B387" s="3">
        <v>45762</v>
      </c>
      <c r="C387" s="4">
        <v>373785.57</v>
      </c>
      <c r="D387" s="3">
        <v>45762</v>
      </c>
      <c r="E387" s="4">
        <v>373785.57</v>
      </c>
      <c r="F387">
        <v>82</v>
      </c>
      <c r="G387" s="3">
        <v>45777</v>
      </c>
      <c r="H387" s="4">
        <v>0</v>
      </c>
      <c r="I387" s="4">
        <v>0</v>
      </c>
      <c r="J387" s="4">
        <v>0</v>
      </c>
      <c r="K387" s="5">
        <v>0</v>
      </c>
      <c r="L387" s="5">
        <v>0</v>
      </c>
      <c r="O387" s="5">
        <v>0</v>
      </c>
    </row>
    <row r="388" spans="1:15" x14ac:dyDescent="0.75">
      <c r="A388" t="s">
        <v>17</v>
      </c>
      <c r="B388" s="3">
        <v>45792</v>
      </c>
      <c r="C388" s="4">
        <v>94853.89</v>
      </c>
      <c r="D388" s="3">
        <v>45792</v>
      </c>
      <c r="E388" s="4">
        <v>94853.89</v>
      </c>
      <c r="F388">
        <v>83</v>
      </c>
      <c r="G388" s="3">
        <v>45808</v>
      </c>
      <c r="H388" s="4">
        <v>0</v>
      </c>
      <c r="I388" s="4">
        <v>0</v>
      </c>
      <c r="J388" s="4">
        <v>0</v>
      </c>
      <c r="K388" s="5">
        <v>0</v>
      </c>
      <c r="L388" s="5">
        <v>0</v>
      </c>
      <c r="O388" s="5">
        <v>0</v>
      </c>
    </row>
    <row r="389" spans="1:15" x14ac:dyDescent="0.75">
      <c r="A389" t="s">
        <v>17</v>
      </c>
      <c r="B389" s="3">
        <v>45823</v>
      </c>
      <c r="C389" s="4">
        <v>373745.74</v>
      </c>
      <c r="D389" s="3">
        <v>45823</v>
      </c>
      <c r="E389" s="4">
        <v>373745.74</v>
      </c>
      <c r="F389">
        <v>84</v>
      </c>
      <c r="G389" s="3">
        <v>45838</v>
      </c>
      <c r="H389" s="4">
        <v>0</v>
      </c>
      <c r="I389" s="4">
        <v>0</v>
      </c>
      <c r="J389" s="4">
        <v>0</v>
      </c>
      <c r="K389" s="5">
        <v>0</v>
      </c>
      <c r="L389" s="5">
        <v>0</v>
      </c>
      <c r="O389" s="5">
        <v>0</v>
      </c>
    </row>
    <row r="390" spans="1:15" x14ac:dyDescent="0.75">
      <c r="A390" t="s">
        <v>17</v>
      </c>
      <c r="B390" s="3">
        <v>45853</v>
      </c>
      <c r="C390" s="4">
        <v>271240.65999999997</v>
      </c>
      <c r="D390" s="3">
        <v>45853</v>
      </c>
      <c r="E390" s="4">
        <v>271240.65999999997</v>
      </c>
      <c r="F390">
        <v>85</v>
      </c>
      <c r="G390" s="3">
        <v>45869</v>
      </c>
      <c r="H390" s="4">
        <v>0</v>
      </c>
      <c r="I390" s="4">
        <v>0</v>
      </c>
      <c r="J390" s="4">
        <v>0</v>
      </c>
      <c r="K390" s="5">
        <v>0</v>
      </c>
      <c r="L390" s="5">
        <v>0</v>
      </c>
      <c r="O390" s="5">
        <v>0</v>
      </c>
    </row>
    <row r="391" spans="1:15" x14ac:dyDescent="0.75">
      <c r="A391" t="s">
        <v>17</v>
      </c>
      <c r="B391" s="3">
        <v>45884</v>
      </c>
      <c r="C391" s="4">
        <v>350013.52</v>
      </c>
      <c r="D391" s="3">
        <v>45884</v>
      </c>
      <c r="E391" s="4">
        <v>350013.52</v>
      </c>
      <c r="F391">
        <v>86</v>
      </c>
      <c r="G391" s="3">
        <v>45900</v>
      </c>
      <c r="H391" s="4">
        <v>0</v>
      </c>
      <c r="I391" s="4">
        <v>0</v>
      </c>
      <c r="J391" s="4">
        <v>0</v>
      </c>
      <c r="K391" s="5">
        <v>0</v>
      </c>
      <c r="L391" s="5">
        <v>0</v>
      </c>
      <c r="O391" s="5">
        <v>0</v>
      </c>
    </row>
    <row r="392" spans="1:15" x14ac:dyDescent="0.75">
      <c r="A392" t="s">
        <v>17</v>
      </c>
      <c r="B392" s="3">
        <v>45915</v>
      </c>
      <c r="C392" s="4">
        <v>1029823.39</v>
      </c>
      <c r="D392" s="3">
        <v>45915</v>
      </c>
      <c r="E392" s="4">
        <v>1029823.39</v>
      </c>
      <c r="F392">
        <v>87</v>
      </c>
      <c r="G392" s="3">
        <v>45930</v>
      </c>
      <c r="H392" s="4">
        <v>0</v>
      </c>
      <c r="I392" s="4">
        <v>0</v>
      </c>
      <c r="J392" s="4">
        <v>0</v>
      </c>
      <c r="K392" s="5">
        <v>0</v>
      </c>
      <c r="L392" s="5">
        <v>0</v>
      </c>
      <c r="O392" s="5">
        <v>0</v>
      </c>
    </row>
    <row r="393" spans="1:15" x14ac:dyDescent="0.75">
      <c r="A393" t="s">
        <v>17</v>
      </c>
      <c r="B393" s="3">
        <v>45945</v>
      </c>
      <c r="C393" s="4">
        <v>480569.98</v>
      </c>
      <c r="D393" s="3">
        <v>45945</v>
      </c>
      <c r="E393" s="4">
        <v>480569.98</v>
      </c>
      <c r="F393">
        <v>88</v>
      </c>
      <c r="G393" s="3">
        <v>45961</v>
      </c>
      <c r="H393" s="4">
        <v>0</v>
      </c>
      <c r="I393" s="4">
        <v>0</v>
      </c>
      <c r="J393" s="4">
        <v>0</v>
      </c>
      <c r="K393" s="5">
        <v>0</v>
      </c>
      <c r="L393" s="5">
        <v>0</v>
      </c>
      <c r="O393" s="5">
        <v>0</v>
      </c>
    </row>
    <row r="394" spans="1:15" x14ac:dyDescent="0.75">
      <c r="A394" t="s">
        <v>17</v>
      </c>
      <c r="B394" s="3">
        <v>45976</v>
      </c>
      <c r="C394" s="4">
        <v>387088.77</v>
      </c>
      <c r="D394" s="3">
        <v>45976</v>
      </c>
      <c r="E394" s="4">
        <v>387088.77</v>
      </c>
      <c r="F394">
        <v>89</v>
      </c>
      <c r="G394" s="3">
        <v>45991</v>
      </c>
      <c r="H394" s="4">
        <v>0</v>
      </c>
      <c r="I394" s="4">
        <v>0</v>
      </c>
      <c r="J394" s="4">
        <v>0</v>
      </c>
      <c r="K394" s="5">
        <v>0</v>
      </c>
      <c r="L394" s="5">
        <v>0</v>
      </c>
      <c r="O394" s="5">
        <v>0</v>
      </c>
    </row>
    <row r="395" spans="1:15" x14ac:dyDescent="0.75">
      <c r="A395" t="s">
        <v>17</v>
      </c>
      <c r="B395" s="3">
        <v>46006</v>
      </c>
      <c r="C395" s="4">
        <v>373483.03</v>
      </c>
      <c r="D395" s="3">
        <v>46006</v>
      </c>
      <c r="E395" s="4">
        <v>373483.03</v>
      </c>
      <c r="F395">
        <v>90</v>
      </c>
      <c r="G395" s="3">
        <v>46022</v>
      </c>
      <c r="H395" s="4">
        <v>0</v>
      </c>
      <c r="I395" s="4">
        <v>0</v>
      </c>
      <c r="J395" s="4">
        <v>0</v>
      </c>
      <c r="K395" s="5">
        <v>0</v>
      </c>
      <c r="L395" s="5">
        <v>0</v>
      </c>
      <c r="O395" s="5">
        <v>0</v>
      </c>
    </row>
    <row r="396" spans="1:15" x14ac:dyDescent="0.75">
      <c r="A396" t="s">
        <v>17</v>
      </c>
      <c r="B396" s="3">
        <v>46037</v>
      </c>
      <c r="C396" s="4">
        <v>275971.34999999998</v>
      </c>
      <c r="D396" s="3">
        <v>46037</v>
      </c>
      <c r="E396" s="4">
        <v>275971.34999999998</v>
      </c>
      <c r="F396">
        <v>91</v>
      </c>
      <c r="G396" s="3">
        <v>46053</v>
      </c>
      <c r="H396" s="4">
        <v>0</v>
      </c>
      <c r="I396" s="4">
        <v>0</v>
      </c>
      <c r="J396" s="4">
        <v>0</v>
      </c>
      <c r="K396" s="5">
        <v>0</v>
      </c>
      <c r="L396" s="5">
        <v>0</v>
      </c>
      <c r="O396" s="5">
        <v>0</v>
      </c>
    </row>
    <row r="397" spans="1:15" x14ac:dyDescent="0.75">
      <c r="A397" t="s">
        <v>17</v>
      </c>
      <c r="B397" s="3">
        <v>46068</v>
      </c>
      <c r="C397" s="4">
        <v>351042.4</v>
      </c>
      <c r="D397" s="3">
        <v>46068</v>
      </c>
      <c r="E397" s="4">
        <v>351042.4</v>
      </c>
      <c r="F397">
        <v>92</v>
      </c>
      <c r="G397" s="3">
        <v>46081</v>
      </c>
      <c r="H397" s="4">
        <v>0</v>
      </c>
      <c r="I397" s="4">
        <v>0</v>
      </c>
      <c r="J397" s="4">
        <v>0</v>
      </c>
      <c r="K397" s="5">
        <v>0</v>
      </c>
      <c r="L397" s="5">
        <v>0</v>
      </c>
      <c r="O397" s="5">
        <v>0</v>
      </c>
    </row>
    <row r="398" spans="1:15" x14ac:dyDescent="0.75">
      <c r="A398" t="s">
        <v>17</v>
      </c>
      <c r="B398" s="3">
        <v>46096</v>
      </c>
      <c r="C398" s="4">
        <v>345874.39</v>
      </c>
      <c r="D398" s="3">
        <v>46096</v>
      </c>
      <c r="E398" s="4">
        <v>345874.39</v>
      </c>
      <c r="F398">
        <v>93</v>
      </c>
      <c r="G398" s="3">
        <v>46112</v>
      </c>
      <c r="H398" s="4">
        <v>0</v>
      </c>
      <c r="I398" s="4">
        <v>0</v>
      </c>
      <c r="J398" s="4">
        <v>0</v>
      </c>
      <c r="K398" s="5">
        <v>0</v>
      </c>
      <c r="L398" s="5">
        <v>0</v>
      </c>
      <c r="O398" s="5">
        <v>0</v>
      </c>
    </row>
    <row r="399" spans="1:15" x14ac:dyDescent="0.75">
      <c r="A399" t="s">
        <v>17</v>
      </c>
      <c r="B399" s="3">
        <v>46127</v>
      </c>
      <c r="C399" s="4">
        <v>357722.75</v>
      </c>
      <c r="D399" s="3">
        <v>46127</v>
      </c>
      <c r="E399" s="4">
        <v>357722.75</v>
      </c>
      <c r="F399">
        <v>94</v>
      </c>
      <c r="G399" s="3">
        <v>46142</v>
      </c>
      <c r="H399" s="4">
        <v>0</v>
      </c>
      <c r="I399" s="4">
        <v>0</v>
      </c>
      <c r="J399" s="4">
        <v>0</v>
      </c>
      <c r="K399" s="5">
        <v>0</v>
      </c>
      <c r="L399" s="5">
        <v>0</v>
      </c>
      <c r="O399" s="5">
        <v>0</v>
      </c>
    </row>
    <row r="400" spans="1:15" x14ac:dyDescent="0.75">
      <c r="A400" t="s">
        <v>17</v>
      </c>
      <c r="B400" s="3">
        <v>46157</v>
      </c>
      <c r="C400" s="4">
        <v>368153.94</v>
      </c>
      <c r="D400" s="3">
        <v>46157</v>
      </c>
      <c r="E400" s="4">
        <v>368153.94</v>
      </c>
      <c r="F400">
        <v>95</v>
      </c>
      <c r="G400" s="3">
        <v>46173</v>
      </c>
      <c r="H400" s="4">
        <v>0</v>
      </c>
      <c r="I400" s="4">
        <v>0</v>
      </c>
      <c r="J400" s="4">
        <v>0</v>
      </c>
      <c r="K400" s="5">
        <v>0</v>
      </c>
      <c r="L400" s="5">
        <v>0</v>
      </c>
      <c r="O400" s="5">
        <v>0</v>
      </c>
    </row>
    <row r="401" spans="1:15" x14ac:dyDescent="0.75">
      <c r="A401" t="s">
        <v>17</v>
      </c>
      <c r="B401" s="3">
        <v>46188</v>
      </c>
      <c r="C401" s="4">
        <v>365342.46</v>
      </c>
      <c r="D401" s="3">
        <v>46188</v>
      </c>
      <c r="E401" s="4">
        <v>365342.46</v>
      </c>
      <c r="F401">
        <v>96</v>
      </c>
      <c r="G401" s="3">
        <v>46203</v>
      </c>
      <c r="H401" s="4">
        <v>0</v>
      </c>
      <c r="I401" s="4">
        <v>0</v>
      </c>
      <c r="J401" s="4">
        <v>0</v>
      </c>
      <c r="K401" s="5">
        <v>0</v>
      </c>
      <c r="L401" s="5">
        <v>0</v>
      </c>
      <c r="O401" s="5">
        <v>0</v>
      </c>
    </row>
    <row r="402" spans="1:15" x14ac:dyDescent="0.75">
      <c r="A402" t="s">
        <v>17</v>
      </c>
      <c r="B402" s="3">
        <v>46218</v>
      </c>
      <c r="C402" s="4">
        <v>346151.67999999999</v>
      </c>
      <c r="D402" s="3">
        <v>46218</v>
      </c>
      <c r="E402" s="4">
        <v>346151.67999999999</v>
      </c>
      <c r="F402">
        <v>97</v>
      </c>
      <c r="G402" s="3">
        <v>46234</v>
      </c>
      <c r="H402" s="4">
        <v>0</v>
      </c>
      <c r="I402" s="4">
        <v>0</v>
      </c>
      <c r="J402" s="4">
        <v>0</v>
      </c>
      <c r="K402" s="5">
        <v>0</v>
      </c>
      <c r="L402" s="5">
        <v>0</v>
      </c>
      <c r="O402" s="5">
        <v>0</v>
      </c>
    </row>
    <row r="403" spans="1:15" x14ac:dyDescent="0.75">
      <c r="A403" t="s">
        <v>17</v>
      </c>
      <c r="B403" s="3">
        <v>46249</v>
      </c>
      <c r="C403" s="4">
        <v>355885.83</v>
      </c>
      <c r="D403" s="3">
        <v>46249</v>
      </c>
      <c r="E403" s="4">
        <v>355885.83</v>
      </c>
      <c r="F403">
        <v>98</v>
      </c>
      <c r="G403" s="3">
        <v>46265</v>
      </c>
      <c r="H403" s="4">
        <v>0</v>
      </c>
      <c r="I403" s="4">
        <v>0</v>
      </c>
      <c r="J403" s="4">
        <v>0</v>
      </c>
      <c r="K403" s="5">
        <v>0</v>
      </c>
      <c r="L403" s="5">
        <v>0</v>
      </c>
      <c r="O403" s="5">
        <v>0</v>
      </c>
    </row>
    <row r="404" spans="1:15" x14ac:dyDescent="0.75">
      <c r="A404" t="s">
        <v>17</v>
      </c>
      <c r="B404" s="3">
        <v>46280</v>
      </c>
      <c r="C404" s="4">
        <v>357804.25</v>
      </c>
      <c r="D404" s="3">
        <v>46280</v>
      </c>
      <c r="E404" s="4">
        <v>357804.25</v>
      </c>
      <c r="F404">
        <v>99</v>
      </c>
      <c r="G404" s="3">
        <v>46295</v>
      </c>
      <c r="H404" s="4">
        <v>0</v>
      </c>
      <c r="I404" s="4">
        <v>0</v>
      </c>
      <c r="J404" s="4">
        <v>0</v>
      </c>
      <c r="K404" s="5">
        <v>0</v>
      </c>
      <c r="L404" s="5">
        <v>0</v>
      </c>
      <c r="O404" s="5">
        <v>673403.56</v>
      </c>
    </row>
    <row r="405" spans="1:15" x14ac:dyDescent="0.75">
      <c r="A405" t="s">
        <v>17</v>
      </c>
      <c r="B405" s="3">
        <v>46287</v>
      </c>
      <c r="C405" s="4">
        <v>52272782.834601283</v>
      </c>
      <c r="D405" s="3">
        <v>46310</v>
      </c>
      <c r="E405" s="4">
        <v>357616.97317021003</v>
      </c>
      <c r="F405">
        <v>100</v>
      </c>
      <c r="G405" s="3">
        <v>46326</v>
      </c>
      <c r="H405" s="4">
        <v>357616.97317021003</v>
      </c>
      <c r="I405" s="4">
        <v>0</v>
      </c>
      <c r="J405" s="4">
        <v>0</v>
      </c>
      <c r="K405" s="5">
        <v>16548.705155149</v>
      </c>
      <c r="L405" s="5">
        <v>0</v>
      </c>
      <c r="O405" s="5">
        <v>0</v>
      </c>
    </row>
    <row r="406" spans="1:15" x14ac:dyDescent="0.75">
      <c r="A406" t="s">
        <v>17</v>
      </c>
      <c r="B406" s="3">
        <v>46341</v>
      </c>
      <c r="C406" s="4">
        <v>0</v>
      </c>
      <c r="D406" s="3">
        <v>46341</v>
      </c>
      <c r="E406" s="4">
        <v>369529.708056623</v>
      </c>
      <c r="F406">
        <v>101</v>
      </c>
      <c r="G406" s="3">
        <v>46356</v>
      </c>
      <c r="H406" s="4">
        <v>369529.708056623</v>
      </c>
      <c r="I406" s="4">
        <v>0</v>
      </c>
      <c r="J406" s="4">
        <v>0</v>
      </c>
      <c r="K406" s="5">
        <v>17100.328660292998</v>
      </c>
      <c r="L406" s="5">
        <v>0</v>
      </c>
      <c r="O406" s="5">
        <v>0</v>
      </c>
    </row>
    <row r="407" spans="1:15" x14ac:dyDescent="0.75">
      <c r="A407" t="s">
        <v>17</v>
      </c>
      <c r="B407" s="3">
        <v>46371</v>
      </c>
      <c r="C407" s="4">
        <v>0</v>
      </c>
      <c r="D407" s="3">
        <v>46371</v>
      </c>
      <c r="E407" s="4">
        <v>357602.33341272199</v>
      </c>
      <c r="F407">
        <v>102</v>
      </c>
      <c r="G407" s="3">
        <v>46387</v>
      </c>
      <c r="H407" s="4">
        <v>357602.33341272199</v>
      </c>
      <c r="I407" s="4">
        <v>0</v>
      </c>
      <c r="J407" s="4">
        <v>0</v>
      </c>
      <c r="K407" s="5">
        <v>16548.705155066</v>
      </c>
      <c r="L407" s="5">
        <v>0</v>
      </c>
      <c r="O407" s="5">
        <v>0</v>
      </c>
    </row>
    <row r="408" spans="1:15" x14ac:dyDescent="0.75">
      <c r="A408" t="s">
        <v>17</v>
      </c>
      <c r="B408" s="3">
        <v>46402</v>
      </c>
      <c r="C408" s="4">
        <v>0</v>
      </c>
      <c r="D408" s="3">
        <v>46402</v>
      </c>
      <c r="E408" s="4">
        <v>357043.03044670302</v>
      </c>
      <c r="F408">
        <v>103</v>
      </c>
      <c r="G408" s="3">
        <v>46418</v>
      </c>
      <c r="H408" s="4">
        <v>357043.03044670302</v>
      </c>
      <c r="I408" s="4">
        <v>0</v>
      </c>
      <c r="J408" s="4">
        <v>0</v>
      </c>
      <c r="K408" s="5">
        <v>17100.328660243998</v>
      </c>
      <c r="L408" s="5">
        <v>0</v>
      </c>
      <c r="O408" s="5">
        <v>0</v>
      </c>
    </row>
    <row r="409" spans="1:15" x14ac:dyDescent="0.75">
      <c r="A409" t="s">
        <v>17</v>
      </c>
      <c r="B409" s="3">
        <v>46433</v>
      </c>
      <c r="C409" s="4">
        <v>0</v>
      </c>
      <c r="D409" s="3">
        <v>46433</v>
      </c>
      <c r="E409" s="4">
        <v>357035.866630595</v>
      </c>
      <c r="F409">
        <v>104</v>
      </c>
      <c r="G409" s="3">
        <v>46446</v>
      </c>
      <c r="H409" s="4">
        <v>357035.866630595</v>
      </c>
      <c r="I409" s="4">
        <v>0</v>
      </c>
      <c r="J409" s="4">
        <v>0</v>
      </c>
      <c r="K409" s="5">
        <v>17100.328660251002</v>
      </c>
      <c r="L409" s="5">
        <v>0</v>
      </c>
      <c r="O409" s="5">
        <v>0</v>
      </c>
    </row>
    <row r="410" spans="1:15" x14ac:dyDescent="0.75">
      <c r="A410" t="s">
        <v>17</v>
      </c>
      <c r="B410" s="3">
        <v>46461</v>
      </c>
      <c r="C410" s="4">
        <v>0</v>
      </c>
      <c r="D410" s="3">
        <v>46461</v>
      </c>
      <c r="E410" s="4">
        <v>358717.71837861103</v>
      </c>
      <c r="F410">
        <v>105</v>
      </c>
      <c r="G410" s="3">
        <v>46477</v>
      </c>
      <c r="H410" s="4">
        <v>358717.71837861103</v>
      </c>
      <c r="I410" s="4">
        <v>0</v>
      </c>
      <c r="J410" s="4">
        <v>0</v>
      </c>
      <c r="K410" s="5">
        <v>15445.458144708</v>
      </c>
      <c r="L410" s="5">
        <v>0</v>
      </c>
      <c r="O410" s="5">
        <v>0</v>
      </c>
    </row>
    <row r="411" spans="1:15" x14ac:dyDescent="0.75">
      <c r="A411" t="s">
        <v>17</v>
      </c>
      <c r="B411" s="3">
        <v>46492</v>
      </c>
      <c r="C411" s="4">
        <v>0</v>
      </c>
      <c r="D411" s="3">
        <v>46492</v>
      </c>
      <c r="E411" s="4">
        <v>369490.35047703498</v>
      </c>
      <c r="F411">
        <v>106</v>
      </c>
      <c r="G411" s="3">
        <v>46507</v>
      </c>
      <c r="H411" s="4">
        <v>369490.35047703498</v>
      </c>
      <c r="I411" s="4">
        <v>0</v>
      </c>
      <c r="J411" s="4">
        <v>0</v>
      </c>
      <c r="K411" s="5">
        <v>17100.328660210002</v>
      </c>
      <c r="L411" s="5">
        <v>0</v>
      </c>
      <c r="O411" s="5">
        <v>0</v>
      </c>
    </row>
    <row r="412" spans="1:15" x14ac:dyDescent="0.75">
      <c r="A412" t="s">
        <v>17</v>
      </c>
      <c r="B412" s="3">
        <v>46522</v>
      </c>
      <c r="C412" s="4">
        <v>0</v>
      </c>
      <c r="D412" s="3">
        <v>46522</v>
      </c>
      <c r="E412" s="4">
        <v>357563.98052243597</v>
      </c>
      <c r="F412">
        <v>107</v>
      </c>
      <c r="G412" s="3">
        <v>46538</v>
      </c>
      <c r="H412" s="4">
        <v>357563.98052243597</v>
      </c>
      <c r="I412" s="4">
        <v>0</v>
      </c>
      <c r="J412" s="4">
        <v>0</v>
      </c>
      <c r="K412" s="5">
        <v>16548.705155055999</v>
      </c>
      <c r="L412" s="5">
        <v>0</v>
      </c>
      <c r="O412" s="5">
        <v>0</v>
      </c>
    </row>
    <row r="413" spans="1:15" x14ac:dyDescent="0.75">
      <c r="A413" t="s">
        <v>17</v>
      </c>
      <c r="B413" s="3">
        <v>46553</v>
      </c>
      <c r="C413" s="4">
        <v>0</v>
      </c>
      <c r="D413" s="3">
        <v>46553</v>
      </c>
      <c r="E413" s="4">
        <v>369474.56936038798</v>
      </c>
      <c r="F413">
        <v>108</v>
      </c>
      <c r="G413" s="3">
        <v>46568</v>
      </c>
      <c r="H413" s="4">
        <v>369474.56936038798</v>
      </c>
      <c r="I413" s="4">
        <v>0</v>
      </c>
      <c r="J413" s="4">
        <v>0</v>
      </c>
      <c r="K413" s="5">
        <v>17100.328660304</v>
      </c>
      <c r="L413" s="5">
        <v>0</v>
      </c>
      <c r="O413" s="5">
        <v>0</v>
      </c>
    </row>
    <row r="414" spans="1:15" x14ac:dyDescent="0.75">
      <c r="A414" t="s">
        <v>17</v>
      </c>
      <c r="B414" s="3">
        <v>46583</v>
      </c>
      <c r="C414" s="4">
        <v>0</v>
      </c>
      <c r="D414" s="3">
        <v>46583</v>
      </c>
      <c r="E414" s="4">
        <v>357548.60179310601</v>
      </c>
      <c r="F414">
        <v>109</v>
      </c>
      <c r="G414" s="3">
        <v>46599</v>
      </c>
      <c r="H414" s="4">
        <v>357548.60179310601</v>
      </c>
      <c r="I414" s="4">
        <v>0</v>
      </c>
      <c r="J414" s="4">
        <v>0</v>
      </c>
      <c r="K414" s="5">
        <v>16548.705155078002</v>
      </c>
      <c r="L414" s="5">
        <v>0</v>
      </c>
      <c r="O414" s="5">
        <v>0</v>
      </c>
    </row>
    <row r="415" spans="1:15" x14ac:dyDescent="0.75">
      <c r="A415" t="s">
        <v>17</v>
      </c>
      <c r="B415" s="3">
        <v>46614</v>
      </c>
      <c r="C415" s="4">
        <v>0</v>
      </c>
      <c r="D415" s="3">
        <v>46614</v>
      </c>
      <c r="E415" s="4">
        <v>369458.56723681203</v>
      </c>
      <c r="F415">
        <v>110</v>
      </c>
      <c r="G415" s="3">
        <v>46630</v>
      </c>
      <c r="H415" s="4">
        <v>369458.56723681203</v>
      </c>
      <c r="I415" s="4">
        <v>0</v>
      </c>
      <c r="J415" s="4">
        <v>0</v>
      </c>
      <c r="K415" s="5">
        <v>17100.328660288</v>
      </c>
      <c r="L415" s="5">
        <v>0</v>
      </c>
      <c r="O415" s="5">
        <v>0</v>
      </c>
    </row>
    <row r="416" spans="1:15" x14ac:dyDescent="0.75">
      <c r="A416" t="s">
        <v>17</v>
      </c>
      <c r="B416" s="3">
        <v>46645</v>
      </c>
      <c r="C416" s="4">
        <v>0</v>
      </c>
      <c r="D416" s="3">
        <v>46645</v>
      </c>
      <c r="E416" s="4">
        <v>369450.77433817601</v>
      </c>
      <c r="F416">
        <v>111</v>
      </c>
      <c r="G416" s="3">
        <v>46660</v>
      </c>
      <c r="H416" s="4">
        <v>369450.77433817601</v>
      </c>
      <c r="I416" s="4">
        <v>0</v>
      </c>
      <c r="J416" s="4">
        <v>0</v>
      </c>
      <c r="K416" s="5">
        <v>17100.328660258001</v>
      </c>
      <c r="L416" s="5">
        <v>0</v>
      </c>
      <c r="O416" s="5">
        <v>0</v>
      </c>
    </row>
    <row r="417" spans="1:15" x14ac:dyDescent="0.75">
      <c r="A417" t="s">
        <v>17</v>
      </c>
      <c r="B417" s="3">
        <v>46675</v>
      </c>
      <c r="C417" s="4">
        <v>0</v>
      </c>
      <c r="D417" s="3">
        <v>46675</v>
      </c>
      <c r="E417" s="4">
        <v>339120.08446620102</v>
      </c>
      <c r="F417">
        <v>112</v>
      </c>
      <c r="G417" s="3">
        <v>46691</v>
      </c>
      <c r="H417" s="4">
        <v>339120.08446620102</v>
      </c>
      <c r="I417" s="4">
        <v>0</v>
      </c>
      <c r="J417" s="4">
        <v>0</v>
      </c>
      <c r="K417" s="5">
        <v>34954.033690736003</v>
      </c>
      <c r="L417" s="5">
        <v>0</v>
      </c>
      <c r="O417" s="5">
        <v>0</v>
      </c>
    </row>
    <row r="418" spans="1:15" x14ac:dyDescent="0.75">
      <c r="A418" t="s">
        <v>17</v>
      </c>
      <c r="B418" s="3">
        <v>46706</v>
      </c>
      <c r="C418" s="4">
        <v>0</v>
      </c>
      <c r="D418" s="3">
        <v>46706</v>
      </c>
      <c r="E418" s="4">
        <v>350415.59846675</v>
      </c>
      <c r="F418">
        <v>113</v>
      </c>
      <c r="G418" s="3">
        <v>46721</v>
      </c>
      <c r="H418" s="4">
        <v>350415.59846675</v>
      </c>
      <c r="I418" s="4">
        <v>0</v>
      </c>
      <c r="J418" s="4">
        <v>0</v>
      </c>
      <c r="K418" s="5">
        <v>36119.168147117998</v>
      </c>
      <c r="L418" s="5">
        <v>0</v>
      </c>
      <c r="O418" s="5">
        <v>0</v>
      </c>
    </row>
    <row r="419" spans="1:15" x14ac:dyDescent="0.75">
      <c r="A419" t="s">
        <v>17</v>
      </c>
      <c r="B419" s="3">
        <v>46736</v>
      </c>
      <c r="C419" s="4">
        <v>0</v>
      </c>
      <c r="D419" s="3">
        <v>46736</v>
      </c>
      <c r="E419" s="4">
        <v>339104.16394094098</v>
      </c>
      <c r="F419">
        <v>114</v>
      </c>
      <c r="G419" s="3">
        <v>46752</v>
      </c>
      <c r="H419" s="4">
        <v>339104.16394094098</v>
      </c>
      <c r="I419" s="4">
        <v>0</v>
      </c>
      <c r="J419" s="4">
        <v>0</v>
      </c>
      <c r="K419" s="5">
        <v>34954.033690794997</v>
      </c>
      <c r="L419" s="5">
        <v>0</v>
      </c>
      <c r="O419" s="5">
        <v>0</v>
      </c>
    </row>
    <row r="420" spans="1:15" x14ac:dyDescent="0.75">
      <c r="A420" t="s">
        <v>17</v>
      </c>
      <c r="B420" s="3">
        <v>46767</v>
      </c>
      <c r="C420" s="4">
        <v>0</v>
      </c>
      <c r="D420" s="3">
        <v>46767</v>
      </c>
      <c r="E420" s="4">
        <v>350399.03187935503</v>
      </c>
      <c r="F420">
        <v>115</v>
      </c>
      <c r="G420" s="3">
        <v>46783</v>
      </c>
      <c r="H420" s="4">
        <v>350399.03187935503</v>
      </c>
      <c r="I420" s="4">
        <v>0</v>
      </c>
      <c r="J420" s="4">
        <v>0</v>
      </c>
      <c r="K420" s="5">
        <v>36119.168147074</v>
      </c>
      <c r="L420" s="5">
        <v>0</v>
      </c>
      <c r="O420" s="5">
        <v>0</v>
      </c>
    </row>
    <row r="421" spans="1:15" x14ac:dyDescent="0.75">
      <c r="A421" t="s">
        <v>17</v>
      </c>
      <c r="B421" s="3">
        <v>46798</v>
      </c>
      <c r="C421" s="4">
        <v>0</v>
      </c>
      <c r="D421" s="3">
        <v>46798</v>
      </c>
      <c r="E421" s="4">
        <v>337922.884329163</v>
      </c>
      <c r="F421">
        <v>116</v>
      </c>
      <c r="G421" s="3">
        <v>46812</v>
      </c>
      <c r="H421" s="4">
        <v>337922.884329163</v>
      </c>
      <c r="I421" s="4">
        <v>0</v>
      </c>
      <c r="J421" s="4">
        <v>15925823.78778768</v>
      </c>
      <c r="K421" s="5">
        <v>36119.168147053999</v>
      </c>
      <c r="L421" s="5">
        <v>0</v>
      </c>
      <c r="O421" s="5">
        <v>0</v>
      </c>
    </row>
    <row r="422" spans="1:15" x14ac:dyDescent="0.75">
      <c r="A422" t="s">
        <v>17</v>
      </c>
      <c r="B422" s="3">
        <v>46827</v>
      </c>
      <c r="C422" s="4">
        <v>0</v>
      </c>
      <c r="D422" s="3">
        <v>46827</v>
      </c>
      <c r="E422" s="4">
        <v>275100.36286854901</v>
      </c>
      <c r="F422">
        <v>117</v>
      </c>
      <c r="G422" s="3">
        <v>46843</v>
      </c>
      <c r="H422" s="4">
        <v>275100.36286854901</v>
      </c>
      <c r="I422" s="4">
        <v>0</v>
      </c>
      <c r="J422" s="4">
        <v>0</v>
      </c>
      <c r="K422" s="5">
        <v>33788.899234318</v>
      </c>
      <c r="L422" s="5">
        <v>0</v>
      </c>
      <c r="O422" s="5">
        <v>0</v>
      </c>
    </row>
    <row r="423" spans="1:15" x14ac:dyDescent="0.75">
      <c r="A423" t="s">
        <v>17</v>
      </c>
      <c r="B423" s="3">
        <v>46858</v>
      </c>
      <c r="C423" s="4">
        <v>0</v>
      </c>
      <c r="D423" s="3">
        <v>46858</v>
      </c>
      <c r="E423" s="4">
        <v>282729.02312765701</v>
      </c>
      <c r="F423">
        <v>118</v>
      </c>
      <c r="G423" s="3">
        <v>46873</v>
      </c>
      <c r="H423" s="4">
        <v>282729.02312765701</v>
      </c>
      <c r="I423" s="4">
        <v>0</v>
      </c>
      <c r="J423" s="4">
        <v>0</v>
      </c>
      <c r="K423" s="5">
        <v>36119.168147037999</v>
      </c>
      <c r="L423" s="5">
        <v>0</v>
      </c>
      <c r="O423" s="5">
        <v>0</v>
      </c>
    </row>
    <row r="424" spans="1:15" x14ac:dyDescent="0.75">
      <c r="A424" t="s">
        <v>17</v>
      </c>
      <c r="B424" s="3">
        <v>46888</v>
      </c>
      <c r="C424" s="4">
        <v>0</v>
      </c>
      <c r="D424" s="3">
        <v>46888</v>
      </c>
      <c r="E424" s="4">
        <v>273601.66851851001</v>
      </c>
      <c r="F424">
        <v>119</v>
      </c>
      <c r="G424" s="3">
        <v>46904</v>
      </c>
      <c r="H424" s="4">
        <v>273601.66851851001</v>
      </c>
      <c r="I424" s="4">
        <v>0</v>
      </c>
      <c r="J424" s="4">
        <v>0</v>
      </c>
      <c r="K424" s="5">
        <v>34954.033690768003</v>
      </c>
      <c r="L424" s="5">
        <v>0</v>
      </c>
      <c r="O424" s="5">
        <v>0</v>
      </c>
    </row>
    <row r="425" spans="1:15" x14ac:dyDescent="0.75">
      <c r="A425" t="s">
        <v>17</v>
      </c>
      <c r="B425" s="3">
        <v>46919</v>
      </c>
      <c r="C425" s="4">
        <v>0</v>
      </c>
      <c r="D425" s="3">
        <v>46919</v>
      </c>
      <c r="E425" s="4">
        <v>282621.647908015</v>
      </c>
      <c r="F425">
        <v>120</v>
      </c>
      <c r="G425" s="3">
        <v>46934</v>
      </c>
      <c r="H425" s="4">
        <v>282621.647908015</v>
      </c>
      <c r="I425" s="4">
        <v>0</v>
      </c>
      <c r="J425" s="4">
        <v>0</v>
      </c>
      <c r="K425" s="5">
        <v>36119.168147101998</v>
      </c>
      <c r="L425" s="5">
        <v>0</v>
      </c>
      <c r="O425" s="5">
        <v>0</v>
      </c>
    </row>
    <row r="426" spans="1:15" x14ac:dyDescent="0.75">
      <c r="A426" t="s">
        <v>17</v>
      </c>
      <c r="B426" s="3">
        <v>46949</v>
      </c>
      <c r="C426" s="4">
        <v>0</v>
      </c>
      <c r="D426" s="3">
        <v>46949</v>
      </c>
      <c r="E426" s="4">
        <v>274012.87843324902</v>
      </c>
      <c r="F426">
        <v>121</v>
      </c>
      <c r="G426" s="3">
        <v>46965</v>
      </c>
      <c r="H426" s="4">
        <v>274012.87843324902</v>
      </c>
      <c r="I426" s="4">
        <v>0</v>
      </c>
      <c r="J426" s="4">
        <v>0</v>
      </c>
      <c r="K426" s="5">
        <v>34954.033690689997</v>
      </c>
      <c r="L426" s="5">
        <v>0</v>
      </c>
      <c r="O426" s="5">
        <v>0</v>
      </c>
    </row>
    <row r="427" spans="1:15" x14ac:dyDescent="0.75">
      <c r="A427" t="s">
        <v>17</v>
      </c>
      <c r="B427" s="3">
        <v>46980</v>
      </c>
      <c r="C427" s="4">
        <v>0</v>
      </c>
      <c r="D427" s="3">
        <v>46980</v>
      </c>
      <c r="E427" s="4">
        <v>286346.17849862098</v>
      </c>
      <c r="F427">
        <v>122</v>
      </c>
      <c r="G427" s="3">
        <v>46996</v>
      </c>
      <c r="H427" s="4">
        <v>286346.17849862098</v>
      </c>
      <c r="I427" s="4">
        <v>0</v>
      </c>
      <c r="J427" s="4">
        <v>0</v>
      </c>
      <c r="K427" s="5">
        <v>36119.168147074997</v>
      </c>
      <c r="L427" s="5">
        <v>0</v>
      </c>
      <c r="O427" s="5">
        <v>0</v>
      </c>
    </row>
    <row r="428" spans="1:15" x14ac:dyDescent="0.75">
      <c r="A428" t="s">
        <v>17</v>
      </c>
      <c r="B428" s="3">
        <v>47011</v>
      </c>
      <c r="C428" s="4">
        <v>0</v>
      </c>
      <c r="D428" s="3">
        <v>47011</v>
      </c>
      <c r="E428" s="4">
        <v>207755.162217743</v>
      </c>
      <c r="F428">
        <v>123</v>
      </c>
      <c r="G428" s="3">
        <v>47026</v>
      </c>
      <c r="H428" s="4">
        <v>207755.162217743</v>
      </c>
      <c r="I428" s="4">
        <v>0</v>
      </c>
      <c r="J428" s="4">
        <v>0</v>
      </c>
      <c r="K428" s="5">
        <v>113498.35425818901</v>
      </c>
      <c r="L428" s="5">
        <v>0</v>
      </c>
      <c r="O428" s="5">
        <v>0</v>
      </c>
    </row>
    <row r="429" spans="1:15" x14ac:dyDescent="0.75">
      <c r="A429" t="s">
        <v>17</v>
      </c>
      <c r="B429" s="3">
        <v>47041</v>
      </c>
      <c r="C429" s="4">
        <v>0</v>
      </c>
      <c r="D429" s="3">
        <v>47041</v>
      </c>
      <c r="E429" s="4">
        <v>174102.310072778</v>
      </c>
      <c r="F429">
        <v>124</v>
      </c>
      <c r="G429" s="3">
        <v>47057</v>
      </c>
      <c r="H429" s="4">
        <v>174102.310072778</v>
      </c>
      <c r="I429" s="4">
        <v>0</v>
      </c>
      <c r="J429" s="4">
        <v>895851.14999976801</v>
      </c>
      <c r="K429" s="5">
        <v>132843.77769361899</v>
      </c>
      <c r="L429" s="5">
        <v>0</v>
      </c>
      <c r="O429" s="5">
        <v>0</v>
      </c>
    </row>
    <row r="430" spans="1:15" x14ac:dyDescent="0.75">
      <c r="A430" t="s">
        <v>17</v>
      </c>
      <c r="B430" s="3">
        <v>47072</v>
      </c>
      <c r="C430" s="4">
        <v>0</v>
      </c>
      <c r="D430" s="3">
        <v>47072</v>
      </c>
      <c r="E430" s="4">
        <v>168052.77674324199</v>
      </c>
      <c r="F430">
        <v>125</v>
      </c>
      <c r="G430" s="3">
        <v>47087</v>
      </c>
      <c r="H430" s="4">
        <v>168052.77674324199</v>
      </c>
      <c r="I430" s="4">
        <v>0</v>
      </c>
      <c r="J430" s="4">
        <v>0</v>
      </c>
      <c r="K430" s="5">
        <v>134435.70457158401</v>
      </c>
      <c r="L430" s="5">
        <v>0</v>
      </c>
      <c r="O430" s="5">
        <v>0</v>
      </c>
    </row>
    <row r="431" spans="1:15" x14ac:dyDescent="0.75">
      <c r="A431" t="s">
        <v>17</v>
      </c>
      <c r="B431" s="3">
        <v>47102</v>
      </c>
      <c r="C431" s="4">
        <v>0</v>
      </c>
      <c r="D431" s="3">
        <v>47102</v>
      </c>
      <c r="E431" s="4">
        <v>160829.661346229</v>
      </c>
      <c r="F431">
        <v>126</v>
      </c>
      <c r="G431" s="3">
        <v>47118</v>
      </c>
      <c r="H431" s="4">
        <v>160829.661346229</v>
      </c>
      <c r="I431" s="4">
        <v>0</v>
      </c>
      <c r="J431" s="4">
        <v>0</v>
      </c>
      <c r="K431" s="5">
        <v>131901.12702295801</v>
      </c>
      <c r="L431" s="5">
        <v>0</v>
      </c>
      <c r="O431" s="5">
        <v>0</v>
      </c>
    </row>
    <row r="432" spans="1:15" x14ac:dyDescent="0.75">
      <c r="A432" t="s">
        <v>17</v>
      </c>
      <c r="B432" s="3">
        <v>47133</v>
      </c>
      <c r="C432" s="4">
        <v>0</v>
      </c>
      <c r="D432" s="3">
        <v>47133</v>
      </c>
      <c r="E432" s="4">
        <v>156493.02571488699</v>
      </c>
      <c r="F432">
        <v>127</v>
      </c>
      <c r="G432" s="3">
        <v>47149</v>
      </c>
      <c r="H432" s="4">
        <v>156493.02571488699</v>
      </c>
      <c r="I432" s="4">
        <v>0</v>
      </c>
      <c r="J432" s="4">
        <v>0</v>
      </c>
      <c r="K432" s="5">
        <v>136237.762654299</v>
      </c>
      <c r="L432" s="5">
        <v>0</v>
      </c>
      <c r="O432" s="5">
        <v>0</v>
      </c>
    </row>
    <row r="433" spans="1:15" x14ac:dyDescent="0.75">
      <c r="A433" t="s">
        <v>17</v>
      </c>
      <c r="B433" s="3">
        <v>47164</v>
      </c>
      <c r="C433" s="4">
        <v>0</v>
      </c>
      <c r="D433" s="3">
        <v>47164</v>
      </c>
      <c r="E433" s="4">
        <v>156493.02571488699</v>
      </c>
      <c r="F433">
        <v>128</v>
      </c>
      <c r="G433" s="3">
        <v>47177</v>
      </c>
      <c r="H433" s="4">
        <v>156493.02571488699</v>
      </c>
      <c r="I433" s="4">
        <v>0</v>
      </c>
      <c r="J433" s="4">
        <v>0</v>
      </c>
      <c r="K433" s="5">
        <v>136237.762654299</v>
      </c>
      <c r="L433" s="5">
        <v>0</v>
      </c>
      <c r="O433" s="5">
        <v>0</v>
      </c>
    </row>
    <row r="434" spans="1:15" x14ac:dyDescent="0.75">
      <c r="A434" t="s">
        <v>17</v>
      </c>
      <c r="B434" s="3">
        <v>47192</v>
      </c>
      <c r="C434" s="4">
        <v>0</v>
      </c>
      <c r="D434" s="3">
        <v>47192</v>
      </c>
      <c r="E434" s="4">
        <v>169502.932608912</v>
      </c>
      <c r="F434">
        <v>129</v>
      </c>
      <c r="G434" s="3">
        <v>47208</v>
      </c>
      <c r="H434" s="4">
        <v>169502.932608912</v>
      </c>
      <c r="I434" s="4">
        <v>0</v>
      </c>
      <c r="J434" s="4">
        <v>0</v>
      </c>
      <c r="K434" s="5">
        <v>123227.85576027499</v>
      </c>
      <c r="L434" s="5">
        <v>0</v>
      </c>
      <c r="O434" s="5">
        <v>0</v>
      </c>
    </row>
    <row r="435" spans="1:15" x14ac:dyDescent="0.75">
      <c r="A435" t="s">
        <v>17</v>
      </c>
      <c r="B435" s="3">
        <v>47223</v>
      </c>
      <c r="C435" s="4">
        <v>0</v>
      </c>
      <c r="D435" s="3">
        <v>47223</v>
      </c>
      <c r="E435" s="4">
        <v>168052.77674324199</v>
      </c>
      <c r="F435">
        <v>130</v>
      </c>
      <c r="G435" s="3">
        <v>47238</v>
      </c>
      <c r="H435" s="4">
        <v>168052.77674324199</v>
      </c>
      <c r="I435" s="4">
        <v>0</v>
      </c>
      <c r="J435" s="4">
        <v>0</v>
      </c>
      <c r="K435" s="5">
        <v>134435.70457158401</v>
      </c>
      <c r="L435" s="5">
        <v>0</v>
      </c>
      <c r="O435" s="5">
        <v>0</v>
      </c>
    </row>
    <row r="436" spans="1:15" x14ac:dyDescent="0.75">
      <c r="A436" t="s">
        <v>17</v>
      </c>
      <c r="B436" s="3">
        <v>47253</v>
      </c>
      <c r="C436" s="4">
        <v>0</v>
      </c>
      <c r="D436" s="3">
        <v>47253</v>
      </c>
      <c r="E436" s="4">
        <v>160829.661346229</v>
      </c>
      <c r="F436">
        <v>131</v>
      </c>
      <c r="G436" s="3">
        <v>47269</v>
      </c>
      <c r="H436" s="4">
        <v>160829.661346229</v>
      </c>
      <c r="I436" s="4">
        <v>0</v>
      </c>
      <c r="J436" s="4">
        <v>0</v>
      </c>
      <c r="K436" s="5">
        <v>131901.12702295801</v>
      </c>
      <c r="L436" s="5">
        <v>0</v>
      </c>
      <c r="O436" s="5">
        <v>0</v>
      </c>
    </row>
    <row r="437" spans="1:15" x14ac:dyDescent="0.75">
      <c r="A437" t="s">
        <v>17</v>
      </c>
      <c r="B437" s="3">
        <v>47284</v>
      </c>
      <c r="C437" s="4">
        <v>0</v>
      </c>
      <c r="D437" s="3">
        <v>47284</v>
      </c>
      <c r="E437" s="4">
        <v>168052.77674324199</v>
      </c>
      <c r="F437">
        <v>132</v>
      </c>
      <c r="G437" s="3">
        <v>47299</v>
      </c>
      <c r="H437" s="4">
        <v>168052.77674324199</v>
      </c>
      <c r="I437" s="4">
        <v>0</v>
      </c>
      <c r="J437" s="4">
        <v>0</v>
      </c>
      <c r="K437" s="5">
        <v>134435.70457158401</v>
      </c>
      <c r="L437" s="5">
        <v>0</v>
      </c>
      <c r="O437" s="5">
        <v>0</v>
      </c>
    </row>
    <row r="438" spans="1:15" x14ac:dyDescent="0.75">
      <c r="A438" t="s">
        <v>17</v>
      </c>
      <c r="B438" s="3">
        <v>47314</v>
      </c>
      <c r="C438" s="4">
        <v>0</v>
      </c>
      <c r="D438" s="3">
        <v>47314</v>
      </c>
      <c r="E438" s="4">
        <v>160829.661346229</v>
      </c>
      <c r="F438">
        <v>133</v>
      </c>
      <c r="G438" s="3">
        <v>47330</v>
      </c>
      <c r="H438" s="4">
        <v>160829.661346229</v>
      </c>
      <c r="I438" s="4">
        <v>0</v>
      </c>
      <c r="J438" s="4">
        <v>0</v>
      </c>
      <c r="K438" s="5">
        <v>131901.12702295801</v>
      </c>
      <c r="L438" s="5">
        <v>0</v>
      </c>
      <c r="O438" s="5">
        <v>0</v>
      </c>
    </row>
    <row r="439" spans="1:15" x14ac:dyDescent="0.75">
      <c r="A439" t="s">
        <v>17</v>
      </c>
      <c r="B439" s="3">
        <v>47345</v>
      </c>
      <c r="C439" s="4">
        <v>0</v>
      </c>
      <c r="D439" s="3">
        <v>47345</v>
      </c>
      <c r="E439" s="4">
        <v>168052.77674324301</v>
      </c>
      <c r="F439">
        <v>134</v>
      </c>
      <c r="G439" s="3">
        <v>47361</v>
      </c>
      <c r="H439" s="4">
        <v>168052.77674324301</v>
      </c>
      <c r="I439" s="4">
        <v>0</v>
      </c>
      <c r="J439" s="4">
        <v>0</v>
      </c>
      <c r="K439" s="5">
        <v>134435.70457158299</v>
      </c>
      <c r="L439" s="5">
        <v>0</v>
      </c>
      <c r="O439" s="5">
        <v>0</v>
      </c>
    </row>
    <row r="440" spans="1:15" x14ac:dyDescent="0.75">
      <c r="A440" t="s">
        <v>17</v>
      </c>
      <c r="B440" s="3">
        <v>47376</v>
      </c>
      <c r="C440" s="4">
        <v>0</v>
      </c>
      <c r="D440" s="3">
        <v>47376</v>
      </c>
      <c r="E440" s="4">
        <v>174755.88594060199</v>
      </c>
      <c r="F440">
        <v>135</v>
      </c>
      <c r="G440" s="3">
        <v>47391</v>
      </c>
      <c r="H440" s="4">
        <v>174755.88594060199</v>
      </c>
      <c r="I440" s="4">
        <v>0</v>
      </c>
      <c r="J440" s="4">
        <v>0</v>
      </c>
      <c r="K440" s="5">
        <v>134435.70457158401</v>
      </c>
      <c r="L440" s="5">
        <v>0</v>
      </c>
      <c r="O440" s="5">
        <v>0</v>
      </c>
    </row>
    <row r="441" spans="1:15" x14ac:dyDescent="0.75">
      <c r="A441" t="s">
        <v>17</v>
      </c>
      <c r="B441" s="3">
        <v>47406</v>
      </c>
      <c r="C441" s="4">
        <v>0</v>
      </c>
      <c r="D441" s="3">
        <v>47406</v>
      </c>
      <c r="E441" s="4">
        <v>169118.599297357</v>
      </c>
      <c r="F441">
        <v>136</v>
      </c>
      <c r="G441" s="3">
        <v>47422</v>
      </c>
      <c r="H441" s="4">
        <v>169118.599297357</v>
      </c>
      <c r="I441" s="4">
        <v>0</v>
      </c>
      <c r="J441" s="4">
        <v>12157023.62599561</v>
      </c>
      <c r="K441" s="5">
        <v>130099.068940243</v>
      </c>
      <c r="L441" s="5">
        <v>0</v>
      </c>
      <c r="O441" s="5">
        <v>0</v>
      </c>
    </row>
    <row r="442" spans="1:15" x14ac:dyDescent="0.75">
      <c r="A442" t="s">
        <v>17</v>
      </c>
      <c r="B442" s="3">
        <v>47437</v>
      </c>
      <c r="C442" s="4">
        <v>0</v>
      </c>
      <c r="D442" s="3">
        <v>47437</v>
      </c>
      <c r="E442" s="4">
        <v>180278.61258642</v>
      </c>
      <c r="F442">
        <v>137</v>
      </c>
      <c r="G442" s="3">
        <v>47452</v>
      </c>
      <c r="H442" s="4">
        <v>180278.61258642</v>
      </c>
      <c r="I442" s="4">
        <v>0</v>
      </c>
      <c r="J442" s="4">
        <v>0</v>
      </c>
      <c r="K442" s="5">
        <v>77379.186111111005</v>
      </c>
      <c r="L442" s="5">
        <v>0</v>
      </c>
      <c r="O442" s="5">
        <v>0</v>
      </c>
    </row>
    <row r="443" spans="1:15" x14ac:dyDescent="0.75">
      <c r="A443" t="s">
        <v>17</v>
      </c>
      <c r="B443" s="3">
        <v>47467</v>
      </c>
      <c r="C443" s="4">
        <v>0</v>
      </c>
      <c r="D443" s="3">
        <v>47467</v>
      </c>
      <c r="E443" s="4">
        <v>174463.173470729</v>
      </c>
      <c r="F443">
        <v>138</v>
      </c>
      <c r="G443" s="3">
        <v>47483</v>
      </c>
      <c r="H443" s="4">
        <v>174463.173470729</v>
      </c>
      <c r="I443" s="4">
        <v>0</v>
      </c>
      <c r="J443" s="4">
        <v>0</v>
      </c>
      <c r="K443" s="5">
        <v>74883.083333332994</v>
      </c>
      <c r="L443" s="5">
        <v>0</v>
      </c>
      <c r="O443" s="5">
        <v>0</v>
      </c>
    </row>
    <row r="444" spans="1:15" x14ac:dyDescent="0.75">
      <c r="A444" t="s">
        <v>17</v>
      </c>
      <c r="B444" s="3">
        <v>47498</v>
      </c>
      <c r="C444" s="4">
        <v>0</v>
      </c>
      <c r="D444" s="3">
        <v>47498</v>
      </c>
      <c r="E444" s="4">
        <v>171967.07069295101</v>
      </c>
      <c r="F444">
        <v>139</v>
      </c>
      <c r="G444" s="3">
        <v>47514</v>
      </c>
      <c r="H444" s="4">
        <v>171967.07069295101</v>
      </c>
      <c r="I444" s="4">
        <v>0</v>
      </c>
      <c r="J444" s="4">
        <v>0</v>
      </c>
      <c r="K444" s="5">
        <v>77379.186111111005</v>
      </c>
      <c r="L444" s="5">
        <v>0</v>
      </c>
      <c r="O444" s="5">
        <v>0</v>
      </c>
    </row>
    <row r="445" spans="1:15" x14ac:dyDescent="0.75">
      <c r="A445" t="s">
        <v>17</v>
      </c>
      <c r="B445" s="3">
        <v>47529</v>
      </c>
      <c r="C445" s="4">
        <v>0</v>
      </c>
      <c r="D445" s="3">
        <v>47529</v>
      </c>
      <c r="E445" s="4">
        <v>171967.07069295101</v>
      </c>
      <c r="F445">
        <v>140</v>
      </c>
      <c r="G445" s="3">
        <v>47542</v>
      </c>
      <c r="H445" s="4">
        <v>171967.07069295101</v>
      </c>
      <c r="I445" s="4">
        <v>0</v>
      </c>
      <c r="J445" s="4">
        <v>0</v>
      </c>
      <c r="K445" s="5">
        <v>77379.186111111005</v>
      </c>
      <c r="L445" s="5">
        <v>0</v>
      </c>
      <c r="O445" s="5">
        <v>0</v>
      </c>
    </row>
    <row r="446" spans="1:15" x14ac:dyDescent="0.75">
      <c r="A446" t="s">
        <v>17</v>
      </c>
      <c r="B446" s="3">
        <v>47557</v>
      </c>
      <c r="C446" s="4">
        <v>0</v>
      </c>
      <c r="D446" s="3">
        <v>47557</v>
      </c>
      <c r="E446" s="4">
        <v>179455.37902628499</v>
      </c>
      <c r="F446">
        <v>141</v>
      </c>
      <c r="G446" s="3">
        <v>47573</v>
      </c>
      <c r="H446" s="4">
        <v>179455.37902628499</v>
      </c>
      <c r="I446" s="4">
        <v>0</v>
      </c>
      <c r="J446" s="4">
        <v>0</v>
      </c>
      <c r="K446" s="5">
        <v>72351.437862342995</v>
      </c>
      <c r="L446" s="5">
        <v>2460.5600845650001</v>
      </c>
      <c r="O446" s="5">
        <v>0</v>
      </c>
    </row>
    <row r="447" spans="1:15" x14ac:dyDescent="0.75">
      <c r="A447" t="s">
        <v>17</v>
      </c>
      <c r="B447" s="3">
        <v>47588</v>
      </c>
      <c r="C447" s="4">
        <v>0</v>
      </c>
      <c r="D447" s="3">
        <v>47588</v>
      </c>
      <c r="E447" s="4">
        <v>180278.61258642</v>
      </c>
      <c r="F447">
        <v>142</v>
      </c>
      <c r="G447" s="3">
        <v>47603</v>
      </c>
      <c r="H447" s="4">
        <v>180278.61258642</v>
      </c>
      <c r="I447" s="4">
        <v>0</v>
      </c>
      <c r="J447" s="4">
        <v>0</v>
      </c>
      <c r="K447" s="5">
        <v>77379.186111111005</v>
      </c>
      <c r="L447" s="5">
        <v>0</v>
      </c>
      <c r="O447" s="5">
        <v>0</v>
      </c>
    </row>
    <row r="448" spans="1:15" x14ac:dyDescent="0.75">
      <c r="A448" t="s">
        <v>17</v>
      </c>
      <c r="B448" s="3">
        <v>47618</v>
      </c>
      <c r="C448" s="4">
        <v>0</v>
      </c>
      <c r="D448" s="3">
        <v>47618</v>
      </c>
      <c r="E448" s="4">
        <v>174463.173470724</v>
      </c>
      <c r="F448">
        <v>143</v>
      </c>
      <c r="G448" s="3">
        <v>47634</v>
      </c>
      <c r="H448" s="4">
        <v>174463.173470724</v>
      </c>
      <c r="I448" s="4">
        <v>0</v>
      </c>
      <c r="J448" s="4">
        <v>1125000.00000003</v>
      </c>
      <c r="K448" s="5">
        <v>74883.083333338</v>
      </c>
      <c r="L448" s="5">
        <v>0</v>
      </c>
      <c r="O448" s="5">
        <v>0</v>
      </c>
    </row>
    <row r="449" spans="1:15" x14ac:dyDescent="0.75">
      <c r="A449" t="s">
        <v>17</v>
      </c>
      <c r="B449" s="3">
        <v>47649</v>
      </c>
      <c r="C449" s="4">
        <v>0</v>
      </c>
      <c r="D449" s="3">
        <v>47649</v>
      </c>
      <c r="E449" s="4">
        <v>174215.20714679899</v>
      </c>
      <c r="F449">
        <v>144</v>
      </c>
      <c r="G449" s="3">
        <v>47664</v>
      </c>
      <c r="H449" s="4">
        <v>174215.20714679899</v>
      </c>
      <c r="I449" s="4">
        <v>0</v>
      </c>
      <c r="J449" s="4">
        <v>0</v>
      </c>
      <c r="K449" s="5">
        <v>77379.186111111005</v>
      </c>
      <c r="L449" s="5">
        <v>0</v>
      </c>
      <c r="O449" s="5">
        <v>0</v>
      </c>
    </row>
    <row r="450" spans="1:15" x14ac:dyDescent="0.75">
      <c r="A450" t="s">
        <v>17</v>
      </c>
      <c r="B450" s="3">
        <v>47679</v>
      </c>
      <c r="C450" s="4">
        <v>0</v>
      </c>
      <c r="D450" s="3">
        <v>47679</v>
      </c>
      <c r="E450" s="4">
        <v>167326.82953496999</v>
      </c>
      <c r="F450">
        <v>145</v>
      </c>
      <c r="G450" s="3">
        <v>47695</v>
      </c>
      <c r="H450" s="4">
        <v>167326.82953496999</v>
      </c>
      <c r="I450" s="4">
        <v>0</v>
      </c>
      <c r="J450" s="4">
        <v>0</v>
      </c>
      <c r="K450" s="5">
        <v>76151.615553330004</v>
      </c>
      <c r="L450" s="5">
        <v>0</v>
      </c>
      <c r="O450" s="5">
        <v>0</v>
      </c>
    </row>
    <row r="451" spans="1:15" x14ac:dyDescent="0.75">
      <c r="A451" t="s">
        <v>17</v>
      </c>
      <c r="B451" s="3">
        <v>47710</v>
      </c>
      <c r="C451" s="4">
        <v>0</v>
      </c>
      <c r="D451" s="3">
        <v>47710</v>
      </c>
      <c r="E451" s="4">
        <v>174215.20714680001</v>
      </c>
      <c r="F451">
        <v>146</v>
      </c>
      <c r="G451" s="3">
        <v>47726</v>
      </c>
      <c r="H451" s="4">
        <v>174215.20714680001</v>
      </c>
      <c r="I451" s="4">
        <v>0</v>
      </c>
      <c r="J451" s="4">
        <v>91280.517187774007</v>
      </c>
      <c r="K451" s="5">
        <v>77379.186111110001</v>
      </c>
      <c r="L451" s="5">
        <v>0</v>
      </c>
      <c r="O451" s="5">
        <v>0</v>
      </c>
    </row>
    <row r="452" spans="1:15" x14ac:dyDescent="0.75">
      <c r="A452" t="s">
        <v>17</v>
      </c>
      <c r="B452" s="3">
        <v>47741</v>
      </c>
      <c r="C452" s="4">
        <v>0</v>
      </c>
      <c r="D452" s="3">
        <v>47741</v>
      </c>
      <c r="E452" s="4">
        <v>7841837.7010292113</v>
      </c>
      <c r="F452">
        <v>147</v>
      </c>
      <c r="G452" s="3">
        <v>47756</v>
      </c>
      <c r="H452" s="4">
        <v>7841837.7010292113</v>
      </c>
      <c r="I452" s="4">
        <v>7667880.8548537344</v>
      </c>
      <c r="J452" s="4">
        <v>17750578.65415287</v>
      </c>
      <c r="K452" s="5">
        <v>77379.186111097006</v>
      </c>
      <c r="L452" s="5">
        <v>0</v>
      </c>
      <c r="O452" s="5">
        <v>0</v>
      </c>
    </row>
    <row r="453" spans="1:15" x14ac:dyDescent="0.75">
      <c r="A453" t="s">
        <v>17</v>
      </c>
      <c r="B453" s="3">
        <v>47771</v>
      </c>
      <c r="C453" s="4">
        <v>0</v>
      </c>
      <c r="D453" s="3">
        <v>47771</v>
      </c>
      <c r="E453" s="4">
        <v>35176030.148666658</v>
      </c>
      <c r="F453">
        <v>148</v>
      </c>
      <c r="G453" s="3">
        <v>47787</v>
      </c>
      <c r="H453" s="4">
        <v>35176030.148666658</v>
      </c>
      <c r="I453" s="4">
        <v>34834052.252045996</v>
      </c>
      <c r="J453" s="4">
        <v>925947.74795399397</v>
      </c>
      <c r="K453" s="5">
        <v>0</v>
      </c>
      <c r="L453" s="5">
        <v>210747.747953991</v>
      </c>
      <c r="O453" s="5">
        <v>0</v>
      </c>
    </row>
    <row r="454" spans="1:15" x14ac:dyDescent="0.75">
      <c r="A454" t="s">
        <v>18</v>
      </c>
      <c r="B454" s="3">
        <v>43627</v>
      </c>
      <c r="C454" s="4">
        <v>-49580193.572896004</v>
      </c>
      <c r="D454" s="3">
        <v>43627</v>
      </c>
      <c r="E454" s="4">
        <v>-49580193.572896004</v>
      </c>
      <c r="F454">
        <v>4</v>
      </c>
      <c r="G454" s="3">
        <v>43646</v>
      </c>
      <c r="H454" s="4">
        <v>0</v>
      </c>
      <c r="I454" s="4">
        <v>0</v>
      </c>
      <c r="J454" s="4">
        <v>0</v>
      </c>
      <c r="K454" s="5">
        <v>0</v>
      </c>
      <c r="L454" s="5">
        <v>0</v>
      </c>
      <c r="O454" s="5">
        <v>0</v>
      </c>
    </row>
    <row r="455" spans="1:15" x14ac:dyDescent="0.75">
      <c r="A455" t="s">
        <v>18</v>
      </c>
      <c r="B455" s="3">
        <v>43661</v>
      </c>
      <c r="C455" s="4">
        <v>379767.21</v>
      </c>
      <c r="D455" s="3">
        <v>43661</v>
      </c>
      <c r="E455" s="4">
        <v>379767.21</v>
      </c>
      <c r="F455">
        <v>5</v>
      </c>
      <c r="G455" s="3">
        <v>43677</v>
      </c>
      <c r="H455" s="4">
        <v>0</v>
      </c>
      <c r="I455" s="4">
        <v>0</v>
      </c>
      <c r="J455" s="4">
        <v>0</v>
      </c>
      <c r="K455" s="5">
        <v>0</v>
      </c>
      <c r="L455" s="5">
        <v>0</v>
      </c>
      <c r="O455" s="5">
        <v>0</v>
      </c>
    </row>
    <row r="456" spans="1:15" x14ac:dyDescent="0.75">
      <c r="A456" t="s">
        <v>18</v>
      </c>
      <c r="B456" s="3">
        <v>43692</v>
      </c>
      <c r="C456" s="4">
        <v>392421.66</v>
      </c>
      <c r="D456" s="3">
        <v>43692</v>
      </c>
      <c r="E456" s="4">
        <v>392421.66</v>
      </c>
      <c r="F456">
        <v>6</v>
      </c>
      <c r="G456" s="3">
        <v>43708</v>
      </c>
      <c r="H456" s="4">
        <v>0</v>
      </c>
      <c r="I456" s="4">
        <v>0</v>
      </c>
      <c r="J456" s="4">
        <v>0</v>
      </c>
      <c r="K456" s="5">
        <v>0</v>
      </c>
      <c r="L456" s="5">
        <v>0</v>
      </c>
      <c r="O456" s="5">
        <v>0</v>
      </c>
    </row>
    <row r="457" spans="1:15" x14ac:dyDescent="0.75">
      <c r="A457" t="s">
        <v>18</v>
      </c>
      <c r="B457" s="3">
        <v>43723</v>
      </c>
      <c r="C457" s="4">
        <v>392417.75</v>
      </c>
      <c r="D457" s="3">
        <v>43723</v>
      </c>
      <c r="E457" s="4">
        <v>392417.75</v>
      </c>
      <c r="F457">
        <v>7</v>
      </c>
      <c r="G457" s="3">
        <v>43738</v>
      </c>
      <c r="H457" s="4">
        <v>0</v>
      </c>
      <c r="I457" s="4">
        <v>0</v>
      </c>
      <c r="J457" s="4">
        <v>0</v>
      </c>
      <c r="K457" s="5">
        <v>0</v>
      </c>
      <c r="L457" s="5">
        <v>0</v>
      </c>
      <c r="O457" s="5">
        <v>0</v>
      </c>
    </row>
    <row r="458" spans="1:15" x14ac:dyDescent="0.75">
      <c r="A458" t="s">
        <v>18</v>
      </c>
      <c r="B458" s="3">
        <v>43753</v>
      </c>
      <c r="C458" s="4">
        <v>379755.32</v>
      </c>
      <c r="D458" s="3">
        <v>43753</v>
      </c>
      <c r="E458" s="4">
        <v>379755.32</v>
      </c>
      <c r="F458">
        <v>8</v>
      </c>
      <c r="G458" s="3">
        <v>43769</v>
      </c>
      <c r="H458" s="4">
        <v>0</v>
      </c>
      <c r="I458" s="4">
        <v>0</v>
      </c>
      <c r="J458" s="4">
        <v>0</v>
      </c>
      <c r="K458" s="5">
        <v>0</v>
      </c>
      <c r="L458" s="5">
        <v>0</v>
      </c>
      <c r="O458" s="5">
        <v>0</v>
      </c>
    </row>
    <row r="459" spans="1:15" x14ac:dyDescent="0.75">
      <c r="A459" t="s">
        <v>18</v>
      </c>
      <c r="B459" s="3">
        <v>43784</v>
      </c>
      <c r="C459" s="4">
        <v>392409.3</v>
      </c>
      <c r="D459" s="3">
        <v>43784</v>
      </c>
      <c r="E459" s="4">
        <v>392409.3</v>
      </c>
      <c r="F459">
        <v>9</v>
      </c>
      <c r="G459" s="3">
        <v>43799</v>
      </c>
      <c r="H459" s="4">
        <v>0</v>
      </c>
      <c r="I459" s="4">
        <v>0</v>
      </c>
      <c r="J459" s="4">
        <v>0</v>
      </c>
      <c r="K459" s="5">
        <v>0</v>
      </c>
      <c r="L459" s="5">
        <v>0</v>
      </c>
      <c r="O459" s="5">
        <v>0</v>
      </c>
    </row>
    <row r="460" spans="1:15" x14ac:dyDescent="0.75">
      <c r="A460" t="s">
        <v>18</v>
      </c>
      <c r="B460" s="3">
        <v>43814</v>
      </c>
      <c r="C460" s="4">
        <v>379747.1</v>
      </c>
      <c r="D460" s="3">
        <v>43814</v>
      </c>
      <c r="E460" s="4">
        <v>379747.1</v>
      </c>
      <c r="F460">
        <v>10</v>
      </c>
      <c r="G460" s="3">
        <v>43830</v>
      </c>
      <c r="H460" s="4">
        <v>0</v>
      </c>
      <c r="I460" s="4">
        <v>0</v>
      </c>
      <c r="J460" s="4">
        <v>0</v>
      </c>
      <c r="K460" s="5">
        <v>0</v>
      </c>
      <c r="L460" s="5">
        <v>0</v>
      </c>
      <c r="O460" s="5">
        <v>0</v>
      </c>
    </row>
    <row r="461" spans="1:15" x14ac:dyDescent="0.75">
      <c r="A461" t="s">
        <v>18</v>
      </c>
      <c r="B461" s="3">
        <v>43845</v>
      </c>
      <c r="C461" s="4">
        <v>392400.78</v>
      </c>
      <c r="D461" s="3">
        <v>43845</v>
      </c>
      <c r="E461" s="4">
        <v>392400.78</v>
      </c>
      <c r="F461">
        <v>11</v>
      </c>
      <c r="G461" s="3">
        <v>43861</v>
      </c>
      <c r="H461" s="4">
        <v>0</v>
      </c>
      <c r="I461" s="4">
        <v>0</v>
      </c>
      <c r="J461" s="4">
        <v>0</v>
      </c>
      <c r="K461" s="5">
        <v>0</v>
      </c>
      <c r="L461" s="5">
        <v>0</v>
      </c>
      <c r="O461" s="5">
        <v>0</v>
      </c>
    </row>
    <row r="462" spans="1:15" x14ac:dyDescent="0.75">
      <c r="A462" t="s">
        <v>18</v>
      </c>
      <c r="B462" s="3">
        <v>43876</v>
      </c>
      <c r="C462" s="4">
        <v>379728.37</v>
      </c>
      <c r="D462" s="3">
        <v>43876</v>
      </c>
      <c r="E462" s="4">
        <v>379728.37</v>
      </c>
      <c r="F462">
        <v>12</v>
      </c>
      <c r="G462" s="3">
        <v>43890</v>
      </c>
      <c r="H462" s="4">
        <v>0</v>
      </c>
      <c r="I462" s="4">
        <v>0</v>
      </c>
      <c r="J462" s="4">
        <v>0</v>
      </c>
      <c r="K462" s="5">
        <v>0</v>
      </c>
      <c r="L462" s="5">
        <v>0</v>
      </c>
      <c r="O462" s="5">
        <v>0</v>
      </c>
    </row>
    <row r="463" spans="1:15" x14ac:dyDescent="0.75">
      <c r="A463" t="s">
        <v>18</v>
      </c>
      <c r="B463" s="3">
        <v>43905</v>
      </c>
      <c r="C463" s="4">
        <v>379260.46</v>
      </c>
      <c r="D463" s="3">
        <v>43905</v>
      </c>
      <c r="E463" s="4">
        <v>379260.46</v>
      </c>
      <c r="F463">
        <v>13</v>
      </c>
      <c r="G463" s="3">
        <v>43921</v>
      </c>
      <c r="H463" s="4">
        <v>0</v>
      </c>
      <c r="I463" s="4">
        <v>0</v>
      </c>
      <c r="J463" s="4">
        <v>0</v>
      </c>
      <c r="K463" s="5">
        <v>0</v>
      </c>
      <c r="L463" s="5">
        <v>0</v>
      </c>
      <c r="O463" s="5">
        <v>0</v>
      </c>
    </row>
    <row r="464" spans="1:15" x14ac:dyDescent="0.75">
      <c r="A464" t="s">
        <v>18</v>
      </c>
      <c r="B464" s="3">
        <v>43936</v>
      </c>
      <c r="C464" s="4">
        <v>392860.98</v>
      </c>
      <c r="D464" s="3">
        <v>43936</v>
      </c>
      <c r="E464" s="4">
        <v>392860.98</v>
      </c>
      <c r="F464">
        <v>14</v>
      </c>
      <c r="G464" s="3">
        <v>43951</v>
      </c>
      <c r="H464" s="4">
        <v>0</v>
      </c>
      <c r="I464" s="4">
        <v>0</v>
      </c>
      <c r="J464" s="4">
        <v>0</v>
      </c>
      <c r="K464" s="5">
        <v>0</v>
      </c>
      <c r="L464" s="5">
        <v>0</v>
      </c>
      <c r="O464" s="5">
        <v>0</v>
      </c>
    </row>
    <row r="465" spans="1:15" x14ac:dyDescent="0.75">
      <c r="A465" t="s">
        <v>18</v>
      </c>
      <c r="B465" s="3">
        <v>43966</v>
      </c>
      <c r="C465" s="4">
        <v>379718.67</v>
      </c>
      <c r="D465" s="3">
        <v>43966</v>
      </c>
      <c r="E465" s="4">
        <v>379718.67</v>
      </c>
      <c r="F465">
        <v>15</v>
      </c>
      <c r="G465" s="3">
        <v>43982</v>
      </c>
      <c r="H465" s="4">
        <v>0</v>
      </c>
      <c r="I465" s="4">
        <v>0</v>
      </c>
      <c r="J465" s="4">
        <v>0</v>
      </c>
      <c r="K465" s="5">
        <v>0</v>
      </c>
      <c r="L465" s="5">
        <v>0</v>
      </c>
      <c r="O465" s="5">
        <v>0</v>
      </c>
    </row>
    <row r="466" spans="1:15" x14ac:dyDescent="0.75">
      <c r="A466" t="s">
        <v>18</v>
      </c>
      <c r="B466" s="3">
        <v>43997</v>
      </c>
      <c r="C466" s="4">
        <v>388492.98</v>
      </c>
      <c r="D466" s="3">
        <v>43997</v>
      </c>
      <c r="E466" s="4">
        <v>388492.98</v>
      </c>
      <c r="F466">
        <v>16</v>
      </c>
      <c r="G466" s="3">
        <v>44012</v>
      </c>
      <c r="H466" s="4">
        <v>0</v>
      </c>
      <c r="I466" s="4">
        <v>0</v>
      </c>
      <c r="J466" s="4">
        <v>0</v>
      </c>
      <c r="K466" s="5">
        <v>0</v>
      </c>
      <c r="L466" s="5">
        <v>0</v>
      </c>
      <c r="O466" s="5">
        <v>0</v>
      </c>
    </row>
    <row r="467" spans="1:15" x14ac:dyDescent="0.75">
      <c r="A467" t="s">
        <v>18</v>
      </c>
      <c r="B467" s="3">
        <v>44027</v>
      </c>
      <c r="C467" s="4">
        <v>372466.79</v>
      </c>
      <c r="D467" s="3">
        <v>44027</v>
      </c>
      <c r="E467" s="4">
        <v>372466.79</v>
      </c>
      <c r="F467">
        <v>17</v>
      </c>
      <c r="G467" s="3">
        <v>44043</v>
      </c>
      <c r="H467" s="4">
        <v>0</v>
      </c>
      <c r="I467" s="4">
        <v>0</v>
      </c>
      <c r="J467" s="4">
        <v>0</v>
      </c>
      <c r="K467" s="5">
        <v>0</v>
      </c>
      <c r="L467" s="5">
        <v>0</v>
      </c>
      <c r="O467" s="5">
        <v>0</v>
      </c>
    </row>
    <row r="468" spans="1:15" x14ac:dyDescent="0.75">
      <c r="A468" t="s">
        <v>18</v>
      </c>
      <c r="B468" s="3">
        <v>44058</v>
      </c>
      <c r="C468" s="4">
        <v>389057.66</v>
      </c>
      <c r="D468" s="3">
        <v>44058</v>
      </c>
      <c r="E468" s="4">
        <v>389057.66</v>
      </c>
      <c r="F468">
        <v>18</v>
      </c>
      <c r="G468" s="3">
        <v>44074</v>
      </c>
      <c r="H468" s="4">
        <v>0</v>
      </c>
      <c r="I468" s="4">
        <v>0</v>
      </c>
      <c r="J468" s="4">
        <v>0</v>
      </c>
      <c r="K468" s="5">
        <v>0</v>
      </c>
      <c r="L468" s="5">
        <v>0</v>
      </c>
      <c r="O468" s="5">
        <v>0</v>
      </c>
    </row>
    <row r="469" spans="1:15" x14ac:dyDescent="0.75">
      <c r="A469" t="s">
        <v>18</v>
      </c>
      <c r="B469" s="3">
        <v>44089</v>
      </c>
      <c r="C469" s="4">
        <v>388503.6</v>
      </c>
      <c r="D469" s="3">
        <v>44089</v>
      </c>
      <c r="E469" s="4">
        <v>388503.6</v>
      </c>
      <c r="F469">
        <v>19</v>
      </c>
      <c r="G469" s="3">
        <v>44104</v>
      </c>
      <c r="H469" s="4">
        <v>0</v>
      </c>
      <c r="I469" s="4">
        <v>0</v>
      </c>
      <c r="J469" s="4">
        <v>0</v>
      </c>
      <c r="K469" s="5">
        <v>0</v>
      </c>
      <c r="L469" s="5">
        <v>0</v>
      </c>
      <c r="O469" s="5">
        <v>0</v>
      </c>
    </row>
    <row r="470" spans="1:15" x14ac:dyDescent="0.75">
      <c r="A470" t="s">
        <v>18</v>
      </c>
      <c r="B470" s="3">
        <v>44119</v>
      </c>
      <c r="C470" s="4">
        <v>376260.16</v>
      </c>
      <c r="D470" s="3">
        <v>44119</v>
      </c>
      <c r="E470" s="4">
        <v>376260.16</v>
      </c>
      <c r="F470">
        <v>20</v>
      </c>
      <c r="G470" s="3">
        <v>44135</v>
      </c>
      <c r="H470" s="4">
        <v>0</v>
      </c>
      <c r="I470" s="4">
        <v>0</v>
      </c>
      <c r="J470" s="4">
        <v>0</v>
      </c>
      <c r="K470" s="5">
        <v>0</v>
      </c>
      <c r="L470" s="5">
        <v>0</v>
      </c>
      <c r="O470" s="5">
        <v>0</v>
      </c>
    </row>
    <row r="471" spans="1:15" x14ac:dyDescent="0.75">
      <c r="A471" t="s">
        <v>18</v>
      </c>
      <c r="B471" s="3">
        <v>44150</v>
      </c>
      <c r="C471" s="4">
        <v>388852.54</v>
      </c>
      <c r="D471" s="3">
        <v>44150</v>
      </c>
      <c r="E471" s="4">
        <v>388852.54</v>
      </c>
      <c r="F471">
        <v>21</v>
      </c>
      <c r="G471" s="3">
        <v>44165</v>
      </c>
      <c r="H471" s="4">
        <v>0</v>
      </c>
      <c r="I471" s="4">
        <v>0</v>
      </c>
      <c r="J471" s="4">
        <v>0</v>
      </c>
      <c r="K471" s="5">
        <v>0</v>
      </c>
      <c r="L471" s="5">
        <v>0</v>
      </c>
      <c r="O471" s="5">
        <v>0</v>
      </c>
    </row>
    <row r="472" spans="1:15" x14ac:dyDescent="0.75">
      <c r="A472" t="s">
        <v>18</v>
      </c>
      <c r="B472" s="3">
        <v>44180</v>
      </c>
      <c r="C472" s="4">
        <v>376196.35</v>
      </c>
      <c r="D472" s="3">
        <v>44180</v>
      </c>
      <c r="E472" s="4">
        <v>376196.35</v>
      </c>
      <c r="F472">
        <v>22</v>
      </c>
      <c r="G472" s="3">
        <v>44196</v>
      </c>
      <c r="H472" s="4">
        <v>0</v>
      </c>
      <c r="I472" s="4">
        <v>0</v>
      </c>
      <c r="J472" s="4">
        <v>0</v>
      </c>
      <c r="K472" s="5">
        <v>0</v>
      </c>
      <c r="L472" s="5">
        <v>0</v>
      </c>
      <c r="O472" s="5">
        <v>0</v>
      </c>
    </row>
    <row r="473" spans="1:15" x14ac:dyDescent="0.75">
      <c r="A473" t="s">
        <v>18</v>
      </c>
      <c r="B473" s="3">
        <v>44211</v>
      </c>
      <c r="C473" s="4">
        <v>375236.45</v>
      </c>
      <c r="D473" s="3">
        <v>44211</v>
      </c>
      <c r="E473" s="4">
        <v>375236.45</v>
      </c>
      <c r="F473">
        <v>23</v>
      </c>
      <c r="G473" s="3">
        <v>44227</v>
      </c>
      <c r="H473" s="4">
        <v>0</v>
      </c>
      <c r="I473" s="4">
        <v>0</v>
      </c>
      <c r="J473" s="4">
        <v>0</v>
      </c>
      <c r="K473" s="5">
        <v>0</v>
      </c>
      <c r="L473" s="5">
        <v>0</v>
      </c>
      <c r="O473" s="5">
        <v>0</v>
      </c>
    </row>
    <row r="474" spans="1:15" x14ac:dyDescent="0.75">
      <c r="A474" t="s">
        <v>18</v>
      </c>
      <c r="B474" s="3">
        <v>44242</v>
      </c>
      <c r="C474" s="4">
        <v>375604.19</v>
      </c>
      <c r="D474" s="3">
        <v>44242</v>
      </c>
      <c r="E474" s="4">
        <v>375604.19</v>
      </c>
      <c r="F474">
        <v>24</v>
      </c>
      <c r="G474" s="3">
        <v>44255</v>
      </c>
      <c r="H474" s="4">
        <v>0</v>
      </c>
      <c r="I474" s="4">
        <v>0</v>
      </c>
      <c r="J474" s="4">
        <v>0</v>
      </c>
      <c r="K474" s="5">
        <v>0</v>
      </c>
      <c r="L474" s="5">
        <v>0</v>
      </c>
      <c r="O474" s="5">
        <v>0</v>
      </c>
    </row>
    <row r="475" spans="1:15" x14ac:dyDescent="0.75">
      <c r="A475" t="s">
        <v>18</v>
      </c>
      <c r="B475" s="3">
        <v>44270</v>
      </c>
      <c r="C475" s="4">
        <v>414668.1</v>
      </c>
      <c r="D475" s="3">
        <v>44270</v>
      </c>
      <c r="E475" s="4">
        <v>414668.1</v>
      </c>
      <c r="F475">
        <v>25</v>
      </c>
      <c r="G475" s="3">
        <v>44286</v>
      </c>
      <c r="H475" s="4">
        <v>0</v>
      </c>
      <c r="I475" s="4">
        <v>0</v>
      </c>
      <c r="J475" s="4">
        <v>0</v>
      </c>
      <c r="K475" s="5">
        <v>0</v>
      </c>
      <c r="L475" s="5">
        <v>0</v>
      </c>
      <c r="O475" s="5">
        <v>0</v>
      </c>
    </row>
    <row r="476" spans="1:15" x14ac:dyDescent="0.75">
      <c r="A476" t="s">
        <v>18</v>
      </c>
      <c r="B476" s="3">
        <v>44301</v>
      </c>
      <c r="C476" s="4">
        <v>392324.44</v>
      </c>
      <c r="D476" s="3">
        <v>44301</v>
      </c>
      <c r="E476" s="4">
        <v>392324.44</v>
      </c>
      <c r="F476">
        <v>26</v>
      </c>
      <c r="G476" s="3">
        <v>44316</v>
      </c>
      <c r="H476" s="4">
        <v>0</v>
      </c>
      <c r="I476" s="4">
        <v>0</v>
      </c>
      <c r="J476" s="4">
        <v>0</v>
      </c>
      <c r="K476" s="5">
        <v>0</v>
      </c>
      <c r="L476" s="5">
        <v>0</v>
      </c>
      <c r="O476" s="5">
        <v>0</v>
      </c>
    </row>
    <row r="477" spans="1:15" x14ac:dyDescent="0.75">
      <c r="A477" t="s">
        <v>18</v>
      </c>
      <c r="B477" s="3">
        <v>44331</v>
      </c>
      <c r="C477" s="4">
        <v>379679.86</v>
      </c>
      <c r="D477" s="3">
        <v>44331</v>
      </c>
      <c r="E477" s="4">
        <v>379679.86</v>
      </c>
      <c r="F477">
        <v>27</v>
      </c>
      <c r="G477" s="3">
        <v>44347</v>
      </c>
      <c r="H477" s="4">
        <v>0</v>
      </c>
      <c r="I477" s="4">
        <v>0</v>
      </c>
      <c r="J477" s="4">
        <v>0</v>
      </c>
      <c r="K477" s="5">
        <v>0</v>
      </c>
      <c r="L477" s="5">
        <v>0</v>
      </c>
      <c r="O477" s="5">
        <v>0</v>
      </c>
    </row>
    <row r="478" spans="1:15" x14ac:dyDescent="0.75">
      <c r="A478" t="s">
        <v>18</v>
      </c>
      <c r="B478" s="3">
        <v>44362</v>
      </c>
      <c r="C478" s="4">
        <v>391568.57</v>
      </c>
      <c r="D478" s="3">
        <v>44362</v>
      </c>
      <c r="E478" s="4">
        <v>391568.57</v>
      </c>
      <c r="F478">
        <v>28</v>
      </c>
      <c r="G478" s="3">
        <v>44377</v>
      </c>
      <c r="H478" s="4">
        <v>0</v>
      </c>
      <c r="I478" s="4">
        <v>0</v>
      </c>
      <c r="J478" s="4">
        <v>0</v>
      </c>
      <c r="K478" s="5">
        <v>0</v>
      </c>
      <c r="L478" s="5">
        <v>0</v>
      </c>
      <c r="O478" s="5">
        <v>0</v>
      </c>
    </row>
    <row r="479" spans="1:15" x14ac:dyDescent="0.75">
      <c r="A479" t="s">
        <v>18</v>
      </c>
      <c r="B479" s="3">
        <v>44392</v>
      </c>
      <c r="C479" s="4">
        <v>379613.59</v>
      </c>
      <c r="D479" s="3">
        <v>44392</v>
      </c>
      <c r="E479" s="4">
        <v>379613.59</v>
      </c>
      <c r="F479">
        <v>29</v>
      </c>
      <c r="G479" s="3">
        <v>44408</v>
      </c>
      <c r="H479" s="4">
        <v>0</v>
      </c>
      <c r="I479" s="4">
        <v>0</v>
      </c>
      <c r="J479" s="4">
        <v>0</v>
      </c>
      <c r="K479" s="5">
        <v>0</v>
      </c>
      <c r="L479" s="5">
        <v>0</v>
      </c>
      <c r="O479" s="5">
        <v>0</v>
      </c>
    </row>
    <row r="480" spans="1:15" x14ac:dyDescent="0.75">
      <c r="A480" t="s">
        <v>18</v>
      </c>
      <c r="B480" s="3">
        <v>44423</v>
      </c>
      <c r="C480" s="4">
        <v>392333.68</v>
      </c>
      <c r="D480" s="3">
        <v>44423</v>
      </c>
      <c r="E480" s="4">
        <v>392333.68</v>
      </c>
      <c r="F480">
        <v>30</v>
      </c>
      <c r="G480" s="3">
        <v>44439</v>
      </c>
      <c r="H480" s="4">
        <v>0</v>
      </c>
      <c r="I480" s="4">
        <v>0</v>
      </c>
      <c r="J480" s="4">
        <v>0</v>
      </c>
      <c r="K480" s="5">
        <v>0</v>
      </c>
      <c r="L480" s="5">
        <v>0</v>
      </c>
      <c r="O480" s="5">
        <v>0</v>
      </c>
    </row>
    <row r="481" spans="1:15" x14ac:dyDescent="0.75">
      <c r="A481" t="s">
        <v>18</v>
      </c>
      <c r="B481" s="3">
        <v>44454</v>
      </c>
      <c r="C481" s="4">
        <v>392185.8</v>
      </c>
      <c r="D481" s="3">
        <v>44454</v>
      </c>
      <c r="E481" s="4">
        <v>392185.8</v>
      </c>
      <c r="F481">
        <v>31</v>
      </c>
      <c r="G481" s="3">
        <v>44469</v>
      </c>
      <c r="H481" s="4">
        <v>0</v>
      </c>
      <c r="I481" s="4">
        <v>0</v>
      </c>
      <c r="J481" s="4">
        <v>0</v>
      </c>
      <c r="K481" s="5">
        <v>0</v>
      </c>
      <c r="L481" s="5">
        <v>0</v>
      </c>
      <c r="O481" s="5">
        <v>0</v>
      </c>
    </row>
    <row r="482" spans="1:15" x14ac:dyDescent="0.75">
      <c r="A482" t="s">
        <v>18</v>
      </c>
      <c r="B482" s="3">
        <v>44484</v>
      </c>
      <c r="C482" s="4">
        <v>379643.67</v>
      </c>
      <c r="D482" s="3">
        <v>44484</v>
      </c>
      <c r="E482" s="4">
        <v>379643.67</v>
      </c>
      <c r="F482">
        <v>32</v>
      </c>
      <c r="G482" s="3">
        <v>44500</v>
      </c>
      <c r="H482" s="4">
        <v>0</v>
      </c>
      <c r="I482" s="4">
        <v>0</v>
      </c>
      <c r="J482" s="4">
        <v>0</v>
      </c>
      <c r="K482" s="5">
        <v>0</v>
      </c>
      <c r="L482" s="5">
        <v>0</v>
      </c>
      <c r="O482" s="5">
        <v>0</v>
      </c>
    </row>
    <row r="483" spans="1:15" x14ac:dyDescent="0.75">
      <c r="A483" t="s">
        <v>18</v>
      </c>
      <c r="B483" s="3">
        <v>44515</v>
      </c>
      <c r="C483" s="4">
        <v>392292.03</v>
      </c>
      <c r="D483" s="3">
        <v>44515</v>
      </c>
      <c r="E483" s="4">
        <v>392292.03</v>
      </c>
      <c r="F483">
        <v>33</v>
      </c>
      <c r="G483" s="3">
        <v>44530</v>
      </c>
      <c r="H483" s="4">
        <v>0</v>
      </c>
      <c r="I483" s="4">
        <v>0</v>
      </c>
      <c r="J483" s="4">
        <v>0</v>
      </c>
      <c r="K483" s="5">
        <v>0</v>
      </c>
      <c r="L483" s="5">
        <v>0</v>
      </c>
      <c r="O483" s="5">
        <v>0</v>
      </c>
    </row>
    <row r="484" spans="1:15" x14ac:dyDescent="0.75">
      <c r="A484" t="s">
        <v>18</v>
      </c>
      <c r="B484" s="3">
        <v>44545</v>
      </c>
      <c r="C484" s="4">
        <v>379591.03</v>
      </c>
      <c r="D484" s="3">
        <v>44545</v>
      </c>
      <c r="E484" s="4">
        <v>379591.03</v>
      </c>
      <c r="F484">
        <v>34</v>
      </c>
      <c r="G484" s="3">
        <v>44561</v>
      </c>
      <c r="H484" s="4">
        <v>0</v>
      </c>
      <c r="I484" s="4">
        <v>0</v>
      </c>
      <c r="J484" s="4">
        <v>0</v>
      </c>
      <c r="K484" s="5">
        <v>0</v>
      </c>
      <c r="L484" s="5">
        <v>0</v>
      </c>
      <c r="O484" s="5">
        <v>0</v>
      </c>
    </row>
    <row r="485" spans="1:15" x14ac:dyDescent="0.75">
      <c r="A485" t="s">
        <v>18</v>
      </c>
      <c r="B485" s="3">
        <v>44576</v>
      </c>
      <c r="C485" s="4">
        <v>379596.89</v>
      </c>
      <c r="D485" s="3">
        <v>44576</v>
      </c>
      <c r="E485" s="4">
        <v>379596.89</v>
      </c>
      <c r="F485">
        <v>35</v>
      </c>
      <c r="G485" s="3">
        <v>44592</v>
      </c>
      <c r="H485" s="4">
        <v>0</v>
      </c>
      <c r="I485" s="4">
        <v>0</v>
      </c>
      <c r="J485" s="4">
        <v>0</v>
      </c>
      <c r="K485" s="5">
        <v>0</v>
      </c>
      <c r="L485" s="5">
        <v>0</v>
      </c>
      <c r="O485" s="5">
        <v>0</v>
      </c>
    </row>
    <row r="486" spans="1:15" x14ac:dyDescent="0.75">
      <c r="A486" t="s">
        <v>18</v>
      </c>
      <c r="B486" s="3">
        <v>44607</v>
      </c>
      <c r="C486" s="4">
        <v>379619.82</v>
      </c>
      <c r="D486" s="3">
        <v>44607</v>
      </c>
      <c r="E486" s="4">
        <v>379619.82</v>
      </c>
      <c r="F486">
        <v>36</v>
      </c>
      <c r="G486" s="3">
        <v>44620</v>
      </c>
      <c r="H486" s="4">
        <v>0</v>
      </c>
      <c r="I486" s="4">
        <v>0</v>
      </c>
      <c r="J486" s="4">
        <v>0</v>
      </c>
      <c r="K486" s="5">
        <v>0</v>
      </c>
      <c r="L486" s="5">
        <v>0</v>
      </c>
      <c r="O486" s="5">
        <v>0</v>
      </c>
    </row>
    <row r="487" spans="1:15" x14ac:dyDescent="0.75">
      <c r="A487" t="s">
        <v>18</v>
      </c>
      <c r="B487" s="3">
        <v>44635</v>
      </c>
      <c r="C487" s="4">
        <v>379582.71999999997</v>
      </c>
      <c r="D487" s="3">
        <v>44635</v>
      </c>
      <c r="E487" s="4">
        <v>379582.71999999997</v>
      </c>
      <c r="F487">
        <v>37</v>
      </c>
      <c r="G487" s="3">
        <v>44651</v>
      </c>
      <c r="H487" s="4">
        <v>0</v>
      </c>
      <c r="I487" s="4">
        <v>0</v>
      </c>
      <c r="J487" s="4">
        <v>0</v>
      </c>
      <c r="K487" s="5">
        <v>0</v>
      </c>
      <c r="L487" s="5">
        <v>0</v>
      </c>
      <c r="O487" s="5">
        <v>0</v>
      </c>
    </row>
    <row r="488" spans="1:15" x14ac:dyDescent="0.75">
      <c r="A488" t="s">
        <v>18</v>
      </c>
      <c r="B488" s="3">
        <v>44666</v>
      </c>
      <c r="C488" s="4">
        <v>392247.13</v>
      </c>
      <c r="D488" s="3">
        <v>44666</v>
      </c>
      <c r="E488" s="4">
        <v>392247.13</v>
      </c>
      <c r="F488">
        <v>38</v>
      </c>
      <c r="G488" s="3">
        <v>44681</v>
      </c>
      <c r="H488" s="4">
        <v>0</v>
      </c>
      <c r="I488" s="4">
        <v>0</v>
      </c>
      <c r="J488" s="4">
        <v>0</v>
      </c>
      <c r="K488" s="5">
        <v>0</v>
      </c>
      <c r="L488" s="5">
        <v>0</v>
      </c>
      <c r="O488" s="5">
        <v>0</v>
      </c>
    </row>
    <row r="489" spans="1:15" x14ac:dyDescent="0.75">
      <c r="A489" t="s">
        <v>18</v>
      </c>
      <c r="B489" s="3">
        <v>44696</v>
      </c>
      <c r="C489" s="4">
        <v>379593.22</v>
      </c>
      <c r="D489" s="3">
        <v>44696</v>
      </c>
      <c r="E489" s="4">
        <v>379593.22</v>
      </c>
      <c r="F489">
        <v>39</v>
      </c>
      <c r="G489" s="3">
        <v>44712</v>
      </c>
      <c r="H489" s="4">
        <v>0</v>
      </c>
      <c r="I489" s="4">
        <v>0</v>
      </c>
      <c r="J489" s="4">
        <v>0</v>
      </c>
      <c r="K489" s="5">
        <v>0</v>
      </c>
      <c r="L489" s="5">
        <v>0</v>
      </c>
      <c r="O489" s="5">
        <v>0</v>
      </c>
    </row>
    <row r="490" spans="1:15" x14ac:dyDescent="0.75">
      <c r="A490" t="s">
        <v>18</v>
      </c>
      <c r="B490" s="3">
        <v>44727</v>
      </c>
      <c r="C490" s="4">
        <v>392257.87</v>
      </c>
      <c r="D490" s="3">
        <v>44727</v>
      </c>
      <c r="E490" s="4">
        <v>392257.87</v>
      </c>
      <c r="F490">
        <v>40</v>
      </c>
      <c r="G490" s="3">
        <v>44742</v>
      </c>
      <c r="H490" s="4">
        <v>0</v>
      </c>
      <c r="I490" s="4">
        <v>0</v>
      </c>
      <c r="J490" s="4">
        <v>0</v>
      </c>
      <c r="K490" s="5">
        <v>0</v>
      </c>
      <c r="L490" s="5">
        <v>0</v>
      </c>
      <c r="O490" s="5">
        <v>0</v>
      </c>
    </row>
    <row r="491" spans="1:15" x14ac:dyDescent="0.75">
      <c r="A491" t="s">
        <v>18</v>
      </c>
      <c r="B491" s="3">
        <v>44757</v>
      </c>
      <c r="C491" s="4">
        <v>379588.03</v>
      </c>
      <c r="D491" s="3">
        <v>44757</v>
      </c>
      <c r="E491" s="4">
        <v>379588.03</v>
      </c>
      <c r="F491">
        <v>41</v>
      </c>
      <c r="G491" s="3">
        <v>44773</v>
      </c>
      <c r="H491" s="4">
        <v>0</v>
      </c>
      <c r="I491" s="4">
        <v>0</v>
      </c>
      <c r="J491" s="4">
        <v>0</v>
      </c>
      <c r="K491" s="5">
        <v>0</v>
      </c>
      <c r="L491" s="5">
        <v>0</v>
      </c>
      <c r="O491" s="5">
        <v>0</v>
      </c>
    </row>
    <row r="492" spans="1:15" x14ac:dyDescent="0.75">
      <c r="A492" t="s">
        <v>18</v>
      </c>
      <c r="B492" s="3">
        <v>44788</v>
      </c>
      <c r="C492" s="4">
        <v>392218.06</v>
      </c>
      <c r="D492" s="3">
        <v>44788</v>
      </c>
      <c r="E492" s="4">
        <v>392218.06</v>
      </c>
      <c r="F492">
        <v>42</v>
      </c>
      <c r="G492" s="3">
        <v>44804</v>
      </c>
      <c r="H492" s="4">
        <v>0</v>
      </c>
      <c r="I492" s="4">
        <v>0</v>
      </c>
      <c r="J492" s="4">
        <v>0</v>
      </c>
      <c r="K492" s="5">
        <v>0</v>
      </c>
      <c r="L492" s="5">
        <v>0</v>
      </c>
      <c r="O492" s="5">
        <v>0</v>
      </c>
    </row>
    <row r="493" spans="1:15" x14ac:dyDescent="0.75">
      <c r="A493" t="s">
        <v>18</v>
      </c>
      <c r="B493" s="3">
        <v>44819</v>
      </c>
      <c r="C493" s="4">
        <v>392243.6</v>
      </c>
      <c r="D493" s="3">
        <v>44819</v>
      </c>
      <c r="E493" s="4">
        <v>392243.6</v>
      </c>
      <c r="F493">
        <v>43</v>
      </c>
      <c r="G493" s="3">
        <v>44834</v>
      </c>
      <c r="H493" s="4">
        <v>0</v>
      </c>
      <c r="I493" s="4">
        <v>0</v>
      </c>
      <c r="J493" s="4">
        <v>0</v>
      </c>
      <c r="K493" s="5">
        <v>0</v>
      </c>
      <c r="L493" s="5">
        <v>0</v>
      </c>
      <c r="O493" s="5">
        <v>0</v>
      </c>
    </row>
    <row r="494" spans="1:15" x14ac:dyDescent="0.75">
      <c r="A494" t="s">
        <v>18</v>
      </c>
      <c r="B494" s="3">
        <v>44849</v>
      </c>
      <c r="C494" s="4">
        <v>379569.05</v>
      </c>
      <c r="D494" s="3">
        <v>44849</v>
      </c>
      <c r="E494" s="4">
        <v>379569.05</v>
      </c>
      <c r="F494">
        <v>44</v>
      </c>
      <c r="G494" s="3">
        <v>44865</v>
      </c>
      <c r="H494" s="4">
        <v>0</v>
      </c>
      <c r="I494" s="4">
        <v>0</v>
      </c>
      <c r="J494" s="4">
        <v>0</v>
      </c>
      <c r="K494" s="5">
        <v>0</v>
      </c>
      <c r="L494" s="5">
        <v>0</v>
      </c>
      <c r="O494" s="5">
        <v>0</v>
      </c>
    </row>
    <row r="495" spans="1:15" x14ac:dyDescent="0.75">
      <c r="A495" t="s">
        <v>18</v>
      </c>
      <c r="B495" s="3">
        <v>44880</v>
      </c>
      <c r="C495" s="4">
        <v>392214.26</v>
      </c>
      <c r="D495" s="3">
        <v>44880</v>
      </c>
      <c r="E495" s="4">
        <v>392214.26</v>
      </c>
      <c r="F495">
        <v>45</v>
      </c>
      <c r="G495" s="3">
        <v>44895</v>
      </c>
      <c r="H495" s="4">
        <v>0</v>
      </c>
      <c r="I495" s="4">
        <v>0</v>
      </c>
      <c r="J495" s="4">
        <v>0</v>
      </c>
      <c r="K495" s="5">
        <v>0</v>
      </c>
      <c r="L495" s="5">
        <v>0</v>
      </c>
      <c r="O495" s="5">
        <v>0</v>
      </c>
    </row>
    <row r="496" spans="1:15" x14ac:dyDescent="0.75">
      <c r="A496" t="s">
        <v>18</v>
      </c>
      <c r="B496" s="3">
        <v>44910</v>
      </c>
      <c r="C496" s="4">
        <v>378476.21</v>
      </c>
      <c r="D496" s="3">
        <v>44910</v>
      </c>
      <c r="E496" s="4">
        <v>378476.21</v>
      </c>
      <c r="F496">
        <v>46</v>
      </c>
      <c r="G496" s="3">
        <v>44926</v>
      </c>
      <c r="H496" s="4">
        <v>0</v>
      </c>
      <c r="I496" s="4">
        <v>0</v>
      </c>
      <c r="J496" s="4">
        <v>0</v>
      </c>
      <c r="K496" s="5">
        <v>0</v>
      </c>
      <c r="L496" s="5">
        <v>0</v>
      </c>
      <c r="O496" s="5">
        <v>0</v>
      </c>
    </row>
    <row r="497" spans="1:15" x14ac:dyDescent="0.75">
      <c r="A497" t="s">
        <v>18</v>
      </c>
      <c r="B497" s="3">
        <v>44941</v>
      </c>
      <c r="C497" s="4">
        <v>378469.9</v>
      </c>
      <c r="D497" s="3">
        <v>44941</v>
      </c>
      <c r="E497" s="4">
        <v>378469.9</v>
      </c>
      <c r="F497">
        <v>47</v>
      </c>
      <c r="G497" s="3">
        <v>44957</v>
      </c>
      <c r="H497" s="4">
        <v>0</v>
      </c>
      <c r="I497" s="4">
        <v>0</v>
      </c>
      <c r="J497" s="4">
        <v>0</v>
      </c>
      <c r="K497" s="5">
        <v>0</v>
      </c>
      <c r="L497" s="5">
        <v>0</v>
      </c>
      <c r="O497" s="5">
        <v>0</v>
      </c>
    </row>
    <row r="498" spans="1:15" x14ac:dyDescent="0.75">
      <c r="A498" t="s">
        <v>18</v>
      </c>
      <c r="B498" s="3">
        <v>44972</v>
      </c>
      <c r="C498" s="4">
        <v>378464.18</v>
      </c>
      <c r="D498" s="3">
        <v>44972</v>
      </c>
      <c r="E498" s="4">
        <v>378464.18</v>
      </c>
      <c r="F498">
        <v>48</v>
      </c>
      <c r="G498" s="3">
        <v>44985</v>
      </c>
      <c r="H498" s="4">
        <v>0</v>
      </c>
      <c r="I498" s="4">
        <v>0</v>
      </c>
      <c r="J498" s="4">
        <v>0</v>
      </c>
      <c r="K498" s="5">
        <v>0</v>
      </c>
      <c r="L498" s="5">
        <v>0</v>
      </c>
      <c r="O498" s="5">
        <v>0</v>
      </c>
    </row>
    <row r="499" spans="1:15" x14ac:dyDescent="0.75">
      <c r="A499" t="s">
        <v>18</v>
      </c>
      <c r="B499" s="3">
        <v>45000</v>
      </c>
      <c r="C499" s="4">
        <v>378474.62</v>
      </c>
      <c r="D499" s="3">
        <v>45000</v>
      </c>
      <c r="E499" s="4">
        <v>378474.62</v>
      </c>
      <c r="F499">
        <v>49</v>
      </c>
      <c r="G499" s="3">
        <v>45016</v>
      </c>
      <c r="H499" s="4">
        <v>0</v>
      </c>
      <c r="I499" s="4">
        <v>0</v>
      </c>
      <c r="J499" s="4">
        <v>0</v>
      </c>
      <c r="K499" s="5">
        <v>0</v>
      </c>
      <c r="L499" s="5">
        <v>0</v>
      </c>
      <c r="O499" s="5">
        <v>0</v>
      </c>
    </row>
    <row r="500" spans="1:15" x14ac:dyDescent="0.75">
      <c r="A500" t="s">
        <v>18</v>
      </c>
      <c r="B500" s="3">
        <v>45031</v>
      </c>
      <c r="C500" s="4">
        <v>391060.66</v>
      </c>
      <c r="D500" s="3">
        <v>45031</v>
      </c>
      <c r="E500" s="4">
        <v>391060.66</v>
      </c>
      <c r="F500">
        <v>50</v>
      </c>
      <c r="G500" s="3">
        <v>45046</v>
      </c>
      <c r="H500" s="4">
        <v>0</v>
      </c>
      <c r="I500" s="4">
        <v>0</v>
      </c>
      <c r="J500" s="4">
        <v>0</v>
      </c>
      <c r="K500" s="5">
        <v>0</v>
      </c>
      <c r="L500" s="5">
        <v>0</v>
      </c>
      <c r="O500" s="5">
        <v>0</v>
      </c>
    </row>
    <row r="501" spans="1:15" x14ac:dyDescent="0.75">
      <c r="A501" t="s">
        <v>18</v>
      </c>
      <c r="B501" s="3">
        <v>45061</v>
      </c>
      <c r="C501" s="4">
        <v>378440.31</v>
      </c>
      <c r="D501" s="3">
        <v>45061</v>
      </c>
      <c r="E501" s="4">
        <v>378440.31</v>
      </c>
      <c r="F501">
        <v>51</v>
      </c>
      <c r="G501" s="3">
        <v>45077</v>
      </c>
      <c r="H501" s="4">
        <v>0</v>
      </c>
      <c r="I501" s="4">
        <v>0</v>
      </c>
      <c r="J501" s="4">
        <v>0</v>
      </c>
      <c r="K501" s="5">
        <v>0</v>
      </c>
      <c r="L501" s="5">
        <v>0</v>
      </c>
      <c r="O501" s="5">
        <v>0</v>
      </c>
    </row>
    <row r="502" spans="1:15" x14ac:dyDescent="0.75">
      <c r="A502" t="s">
        <v>18</v>
      </c>
      <c r="B502" s="3">
        <v>45092</v>
      </c>
      <c r="C502" s="4">
        <v>391010.83</v>
      </c>
      <c r="D502" s="3">
        <v>45092</v>
      </c>
      <c r="E502" s="4">
        <v>391010.83</v>
      </c>
      <c r="F502">
        <v>52</v>
      </c>
      <c r="G502" s="3">
        <v>45107</v>
      </c>
      <c r="H502" s="4">
        <v>0</v>
      </c>
      <c r="I502" s="4">
        <v>0</v>
      </c>
      <c r="J502" s="4">
        <v>0</v>
      </c>
      <c r="K502" s="5">
        <v>0</v>
      </c>
      <c r="L502" s="5">
        <v>0</v>
      </c>
      <c r="O502" s="5">
        <v>0</v>
      </c>
    </row>
    <row r="503" spans="1:15" x14ac:dyDescent="0.75">
      <c r="A503" t="s">
        <v>18</v>
      </c>
      <c r="B503" s="3">
        <v>45122</v>
      </c>
      <c r="C503" s="4">
        <v>373496.88</v>
      </c>
      <c r="D503" s="3">
        <v>45122</v>
      </c>
      <c r="E503" s="4">
        <v>373496.88</v>
      </c>
      <c r="F503">
        <v>53</v>
      </c>
      <c r="G503" s="3">
        <v>45138</v>
      </c>
      <c r="H503" s="4">
        <v>0</v>
      </c>
      <c r="I503" s="4">
        <v>0</v>
      </c>
      <c r="J503" s="4">
        <v>0</v>
      </c>
      <c r="K503" s="5">
        <v>0</v>
      </c>
      <c r="L503" s="5">
        <v>0</v>
      </c>
      <c r="O503" s="5">
        <v>0</v>
      </c>
    </row>
    <row r="504" spans="1:15" x14ac:dyDescent="0.75">
      <c r="A504" t="s">
        <v>18</v>
      </c>
      <c r="B504" s="3">
        <v>45153</v>
      </c>
      <c r="C504" s="4">
        <v>385739.01</v>
      </c>
      <c r="D504" s="3">
        <v>45153</v>
      </c>
      <c r="E504" s="4">
        <v>385739.01</v>
      </c>
      <c r="F504">
        <v>54</v>
      </c>
      <c r="G504" s="3">
        <v>45169</v>
      </c>
      <c r="H504" s="4">
        <v>0</v>
      </c>
      <c r="I504" s="4">
        <v>0</v>
      </c>
      <c r="J504" s="4">
        <v>0</v>
      </c>
      <c r="K504" s="5">
        <v>0</v>
      </c>
      <c r="L504" s="5">
        <v>0</v>
      </c>
      <c r="O504" s="5">
        <v>0</v>
      </c>
    </row>
    <row r="505" spans="1:15" x14ac:dyDescent="0.75">
      <c r="A505" t="s">
        <v>18</v>
      </c>
      <c r="B505" s="3">
        <v>45184</v>
      </c>
      <c r="C505" s="4">
        <v>377359.86</v>
      </c>
      <c r="D505" s="3">
        <v>45184</v>
      </c>
      <c r="E505" s="4">
        <v>377359.86</v>
      </c>
      <c r="F505">
        <v>55</v>
      </c>
      <c r="G505" s="3">
        <v>45199</v>
      </c>
      <c r="H505" s="4">
        <v>0</v>
      </c>
      <c r="I505" s="4">
        <v>0</v>
      </c>
      <c r="J505" s="4">
        <v>0</v>
      </c>
      <c r="K505" s="5">
        <v>0</v>
      </c>
      <c r="L505" s="5">
        <v>0</v>
      </c>
      <c r="O505" s="5">
        <v>0</v>
      </c>
    </row>
    <row r="506" spans="1:15" x14ac:dyDescent="0.75">
      <c r="A506" t="s">
        <v>18</v>
      </c>
      <c r="B506" s="3">
        <v>45214</v>
      </c>
      <c r="C506" s="4">
        <v>366745.58</v>
      </c>
      <c r="D506" s="3">
        <v>45214</v>
      </c>
      <c r="E506" s="4">
        <v>366745.58</v>
      </c>
      <c r="F506">
        <v>56</v>
      </c>
      <c r="G506" s="3">
        <v>45230</v>
      </c>
      <c r="H506" s="4">
        <v>0</v>
      </c>
      <c r="I506" s="4">
        <v>0</v>
      </c>
      <c r="J506" s="4">
        <v>0</v>
      </c>
      <c r="K506" s="5">
        <v>0</v>
      </c>
      <c r="L506" s="5">
        <v>0</v>
      </c>
      <c r="O506" s="5">
        <v>0</v>
      </c>
    </row>
    <row r="507" spans="1:15" x14ac:dyDescent="0.75">
      <c r="A507" t="s">
        <v>18</v>
      </c>
      <c r="B507" s="3">
        <v>45245</v>
      </c>
      <c r="C507" s="4">
        <v>401324.02</v>
      </c>
      <c r="D507" s="3">
        <v>45245</v>
      </c>
      <c r="E507" s="4">
        <v>401324.02</v>
      </c>
      <c r="F507">
        <v>57</v>
      </c>
      <c r="G507" s="3">
        <v>45260</v>
      </c>
      <c r="H507" s="4">
        <v>0</v>
      </c>
      <c r="I507" s="4">
        <v>0</v>
      </c>
      <c r="J507" s="4">
        <v>0</v>
      </c>
      <c r="K507" s="5">
        <v>0</v>
      </c>
      <c r="L507" s="5">
        <v>0</v>
      </c>
      <c r="O507" s="5">
        <v>0</v>
      </c>
    </row>
    <row r="508" spans="1:15" x14ac:dyDescent="0.75">
      <c r="A508" t="s">
        <v>18</v>
      </c>
      <c r="B508" s="3">
        <v>45275</v>
      </c>
      <c r="C508" s="4">
        <v>372172.93</v>
      </c>
      <c r="D508" s="3">
        <v>45275</v>
      </c>
      <c r="E508" s="4">
        <v>372172.93</v>
      </c>
      <c r="F508">
        <v>58</v>
      </c>
      <c r="G508" s="3">
        <v>45291</v>
      </c>
      <c r="H508" s="4">
        <v>0</v>
      </c>
      <c r="I508" s="4">
        <v>0</v>
      </c>
      <c r="J508" s="4">
        <v>0</v>
      </c>
      <c r="K508" s="5">
        <v>0</v>
      </c>
      <c r="L508" s="5">
        <v>0</v>
      </c>
      <c r="O508" s="5">
        <v>0</v>
      </c>
    </row>
    <row r="509" spans="1:15" x14ac:dyDescent="0.75">
      <c r="A509" t="s">
        <v>18</v>
      </c>
      <c r="B509" s="3">
        <v>45306</v>
      </c>
      <c r="C509" s="4">
        <v>386272.89</v>
      </c>
      <c r="D509" s="3">
        <v>45306</v>
      </c>
      <c r="E509" s="4">
        <v>386272.89</v>
      </c>
      <c r="F509">
        <v>59</v>
      </c>
      <c r="G509" s="3">
        <v>45322</v>
      </c>
      <c r="H509" s="4">
        <v>0</v>
      </c>
      <c r="I509" s="4">
        <v>0</v>
      </c>
      <c r="J509" s="4">
        <v>0</v>
      </c>
      <c r="K509" s="5">
        <v>0</v>
      </c>
      <c r="L509" s="5">
        <v>0</v>
      </c>
      <c r="O509" s="5">
        <v>0</v>
      </c>
    </row>
    <row r="510" spans="1:15" x14ac:dyDescent="0.75">
      <c r="A510" t="s">
        <v>18</v>
      </c>
      <c r="B510" s="3">
        <v>45337</v>
      </c>
      <c r="C510" s="4">
        <v>373888.74</v>
      </c>
      <c r="D510" s="3">
        <v>45337</v>
      </c>
      <c r="E510" s="4">
        <v>373888.74</v>
      </c>
      <c r="F510">
        <v>60</v>
      </c>
      <c r="G510" s="3">
        <v>45351</v>
      </c>
      <c r="H510" s="4">
        <v>0</v>
      </c>
      <c r="I510" s="4">
        <v>0</v>
      </c>
      <c r="J510" s="4">
        <v>0</v>
      </c>
      <c r="K510" s="5">
        <v>0</v>
      </c>
      <c r="L510" s="5">
        <v>0</v>
      </c>
      <c r="O510" s="5">
        <v>0</v>
      </c>
    </row>
    <row r="511" spans="1:15" x14ac:dyDescent="0.75">
      <c r="A511" t="s">
        <v>18</v>
      </c>
      <c r="B511" s="3">
        <v>45366</v>
      </c>
      <c r="C511" s="4">
        <v>373876.14</v>
      </c>
      <c r="D511" s="3">
        <v>45366</v>
      </c>
      <c r="E511" s="4">
        <v>373876.14</v>
      </c>
      <c r="F511">
        <v>61</v>
      </c>
      <c r="G511" s="3">
        <v>45382</v>
      </c>
      <c r="H511" s="4">
        <v>0</v>
      </c>
      <c r="I511" s="4">
        <v>0</v>
      </c>
      <c r="J511" s="4">
        <v>0</v>
      </c>
      <c r="K511" s="5">
        <v>0</v>
      </c>
      <c r="L511" s="5">
        <v>0</v>
      </c>
      <c r="O511" s="5">
        <v>0</v>
      </c>
    </row>
    <row r="512" spans="1:15" x14ac:dyDescent="0.75">
      <c r="A512" t="s">
        <v>18</v>
      </c>
      <c r="B512" s="3">
        <v>45397</v>
      </c>
      <c r="C512" s="4">
        <v>352174.41</v>
      </c>
      <c r="D512" s="3">
        <v>45397</v>
      </c>
      <c r="E512" s="4">
        <v>352174.41</v>
      </c>
      <c r="F512">
        <v>62</v>
      </c>
      <c r="G512" s="3">
        <v>45412</v>
      </c>
      <c r="H512" s="4">
        <v>0</v>
      </c>
      <c r="I512" s="4">
        <v>0</v>
      </c>
      <c r="J512" s="4">
        <v>0</v>
      </c>
      <c r="K512" s="5">
        <v>0</v>
      </c>
      <c r="L512" s="5">
        <v>0</v>
      </c>
      <c r="O512" s="5">
        <v>0</v>
      </c>
    </row>
    <row r="513" spans="1:15" x14ac:dyDescent="0.75">
      <c r="A513" t="s">
        <v>18</v>
      </c>
      <c r="B513" s="3">
        <v>45427</v>
      </c>
      <c r="C513" s="4">
        <v>337599.74</v>
      </c>
      <c r="D513" s="3">
        <v>45427</v>
      </c>
      <c r="E513" s="4">
        <v>337599.74</v>
      </c>
      <c r="F513">
        <v>63</v>
      </c>
      <c r="G513" s="3">
        <v>45443</v>
      </c>
      <c r="H513" s="4">
        <v>0</v>
      </c>
      <c r="I513" s="4">
        <v>0</v>
      </c>
      <c r="J513" s="4">
        <v>0</v>
      </c>
      <c r="K513" s="5">
        <v>0</v>
      </c>
      <c r="L513" s="5">
        <v>0</v>
      </c>
      <c r="O513" s="5">
        <v>0</v>
      </c>
    </row>
    <row r="514" spans="1:15" x14ac:dyDescent="0.75">
      <c r="A514" t="s">
        <v>18</v>
      </c>
      <c r="B514" s="3">
        <v>45458</v>
      </c>
      <c r="C514" s="4">
        <v>458686.05</v>
      </c>
      <c r="D514" s="3">
        <v>45458</v>
      </c>
      <c r="E514" s="4">
        <v>458686.05</v>
      </c>
      <c r="F514">
        <v>64</v>
      </c>
      <c r="G514" s="3">
        <v>45473</v>
      </c>
      <c r="H514" s="4">
        <v>0</v>
      </c>
      <c r="I514" s="4">
        <v>0</v>
      </c>
      <c r="J514" s="4">
        <v>0</v>
      </c>
      <c r="K514" s="5">
        <v>0</v>
      </c>
      <c r="L514" s="5">
        <v>0</v>
      </c>
      <c r="O514" s="5">
        <v>0</v>
      </c>
    </row>
    <row r="515" spans="1:15" x14ac:dyDescent="0.75">
      <c r="A515" t="s">
        <v>18</v>
      </c>
      <c r="B515" s="3">
        <v>45488</v>
      </c>
      <c r="C515" s="4">
        <v>344083.7</v>
      </c>
      <c r="D515" s="3">
        <v>45488</v>
      </c>
      <c r="E515" s="4">
        <v>344083.7</v>
      </c>
      <c r="F515">
        <v>65</v>
      </c>
      <c r="G515" s="3">
        <v>45504</v>
      </c>
      <c r="H515" s="4">
        <v>0</v>
      </c>
      <c r="I515" s="4">
        <v>0</v>
      </c>
      <c r="J515" s="4">
        <v>0</v>
      </c>
      <c r="K515" s="5">
        <v>0</v>
      </c>
      <c r="L515" s="5">
        <v>0</v>
      </c>
      <c r="O515" s="5">
        <v>0</v>
      </c>
    </row>
    <row r="516" spans="1:15" x14ac:dyDescent="0.75">
      <c r="A516" t="s">
        <v>18</v>
      </c>
      <c r="B516" s="3">
        <v>45519</v>
      </c>
      <c r="C516" s="4">
        <v>391807.38</v>
      </c>
      <c r="D516" s="3">
        <v>45519</v>
      </c>
      <c r="E516" s="4">
        <v>391807.38</v>
      </c>
      <c r="F516">
        <v>66</v>
      </c>
      <c r="G516" s="3">
        <v>45535</v>
      </c>
      <c r="H516" s="4">
        <v>0</v>
      </c>
      <c r="I516" s="4">
        <v>0</v>
      </c>
      <c r="J516" s="4">
        <v>0</v>
      </c>
      <c r="K516" s="5">
        <v>0</v>
      </c>
      <c r="L516" s="5">
        <v>0</v>
      </c>
      <c r="O516" s="5">
        <v>0</v>
      </c>
    </row>
    <row r="517" spans="1:15" x14ac:dyDescent="0.75">
      <c r="A517" t="s">
        <v>18</v>
      </c>
      <c r="B517" s="3">
        <v>45550</v>
      </c>
      <c r="C517" s="4">
        <v>354969.46</v>
      </c>
      <c r="D517" s="3">
        <v>45550</v>
      </c>
      <c r="E517" s="4">
        <v>354969.46</v>
      </c>
      <c r="F517">
        <v>67</v>
      </c>
      <c r="G517" s="3">
        <v>45565</v>
      </c>
      <c r="H517" s="4">
        <v>0</v>
      </c>
      <c r="I517" s="4">
        <v>0</v>
      </c>
      <c r="J517" s="4">
        <v>0</v>
      </c>
      <c r="K517" s="5">
        <v>0</v>
      </c>
      <c r="L517" s="5">
        <v>0</v>
      </c>
      <c r="O517" s="5">
        <v>0</v>
      </c>
    </row>
    <row r="518" spans="1:15" x14ac:dyDescent="0.75">
      <c r="A518" t="s">
        <v>18</v>
      </c>
      <c r="B518" s="3">
        <v>45580</v>
      </c>
      <c r="C518" s="4">
        <v>340730.65</v>
      </c>
      <c r="D518" s="3">
        <v>45580</v>
      </c>
      <c r="E518" s="4">
        <v>340730.65</v>
      </c>
      <c r="F518">
        <v>68</v>
      </c>
      <c r="G518" s="3">
        <v>45596</v>
      </c>
      <c r="H518" s="4">
        <v>0</v>
      </c>
      <c r="I518" s="4">
        <v>0</v>
      </c>
      <c r="J518" s="4">
        <v>0</v>
      </c>
      <c r="K518" s="5">
        <v>0</v>
      </c>
      <c r="L518" s="5">
        <v>0</v>
      </c>
      <c r="O518" s="5">
        <v>0</v>
      </c>
    </row>
    <row r="519" spans="1:15" x14ac:dyDescent="0.75">
      <c r="A519" t="s">
        <v>18</v>
      </c>
      <c r="B519" s="3">
        <v>45611</v>
      </c>
      <c r="C519" s="4">
        <v>345676.57</v>
      </c>
      <c r="D519" s="3">
        <v>45611</v>
      </c>
      <c r="E519" s="4">
        <v>345676.57</v>
      </c>
      <c r="F519">
        <v>69</v>
      </c>
      <c r="G519" s="3">
        <v>45626</v>
      </c>
      <c r="H519" s="4">
        <v>0</v>
      </c>
      <c r="I519" s="4">
        <v>0</v>
      </c>
      <c r="J519" s="4">
        <v>0</v>
      </c>
      <c r="K519" s="5">
        <v>0</v>
      </c>
      <c r="L519" s="5">
        <v>0</v>
      </c>
      <c r="O519" s="5">
        <v>0</v>
      </c>
    </row>
    <row r="520" spans="1:15" x14ac:dyDescent="0.75">
      <c r="A520" t="s">
        <v>18</v>
      </c>
      <c r="B520" s="3">
        <v>45641</v>
      </c>
      <c r="C520" s="4">
        <v>334606.40999999997</v>
      </c>
      <c r="D520" s="3">
        <v>45641</v>
      </c>
      <c r="E520" s="4">
        <v>334606.40999999997</v>
      </c>
      <c r="F520">
        <v>70</v>
      </c>
      <c r="G520" s="3">
        <v>45657</v>
      </c>
      <c r="H520" s="4">
        <v>0</v>
      </c>
      <c r="I520" s="4">
        <v>0</v>
      </c>
      <c r="J520" s="4">
        <v>0</v>
      </c>
      <c r="K520" s="5">
        <v>0</v>
      </c>
      <c r="L520" s="5">
        <v>0</v>
      </c>
      <c r="O520" s="5">
        <v>0</v>
      </c>
    </row>
    <row r="521" spans="1:15" x14ac:dyDescent="0.75">
      <c r="A521" t="s">
        <v>18</v>
      </c>
      <c r="B521" s="3">
        <v>45672</v>
      </c>
      <c r="C521" s="4">
        <v>430359.89</v>
      </c>
      <c r="D521" s="3">
        <v>45672</v>
      </c>
      <c r="E521" s="4">
        <v>430359.89</v>
      </c>
      <c r="F521">
        <v>71</v>
      </c>
      <c r="G521" s="3">
        <v>45688</v>
      </c>
      <c r="H521" s="4">
        <v>0</v>
      </c>
      <c r="I521" s="4">
        <v>0</v>
      </c>
      <c r="J521" s="4">
        <v>0</v>
      </c>
      <c r="K521" s="5">
        <v>0</v>
      </c>
      <c r="L521" s="5">
        <v>0</v>
      </c>
      <c r="O521" s="5">
        <v>0</v>
      </c>
    </row>
    <row r="522" spans="1:15" x14ac:dyDescent="0.75">
      <c r="A522" t="s">
        <v>18</v>
      </c>
      <c r="B522" s="3">
        <v>45703</v>
      </c>
      <c r="C522" s="4">
        <v>323774.03000000003</v>
      </c>
      <c r="D522" s="3">
        <v>45703</v>
      </c>
      <c r="E522" s="4">
        <v>323774.03000000003</v>
      </c>
      <c r="F522">
        <v>72</v>
      </c>
      <c r="G522" s="3">
        <v>45716</v>
      </c>
      <c r="H522" s="4">
        <v>0</v>
      </c>
      <c r="I522" s="4">
        <v>0</v>
      </c>
      <c r="J522" s="4">
        <v>0</v>
      </c>
      <c r="K522" s="5">
        <v>0</v>
      </c>
      <c r="L522" s="5">
        <v>0</v>
      </c>
      <c r="O522" s="5">
        <v>0</v>
      </c>
    </row>
    <row r="523" spans="1:15" x14ac:dyDescent="0.75">
      <c r="A523" t="s">
        <v>18</v>
      </c>
      <c r="B523" s="3">
        <v>45731</v>
      </c>
      <c r="C523" s="4">
        <v>364821.46</v>
      </c>
      <c r="D523" s="3">
        <v>45731</v>
      </c>
      <c r="E523" s="4">
        <v>364821.46</v>
      </c>
      <c r="F523">
        <v>73</v>
      </c>
      <c r="G523" s="3">
        <v>45747</v>
      </c>
      <c r="H523" s="4">
        <v>0</v>
      </c>
      <c r="I523" s="4">
        <v>0</v>
      </c>
      <c r="J523" s="4">
        <v>0</v>
      </c>
      <c r="K523" s="5">
        <v>0</v>
      </c>
      <c r="L523" s="5">
        <v>0</v>
      </c>
      <c r="O523" s="5">
        <v>0</v>
      </c>
    </row>
    <row r="524" spans="1:15" x14ac:dyDescent="0.75">
      <c r="A524" t="s">
        <v>18</v>
      </c>
      <c r="B524" s="3">
        <v>45762</v>
      </c>
      <c r="C524" s="4">
        <v>350954.37</v>
      </c>
      <c r="D524" s="3">
        <v>45762</v>
      </c>
      <c r="E524" s="4">
        <v>350954.37</v>
      </c>
      <c r="F524">
        <v>74</v>
      </c>
      <c r="G524" s="3">
        <v>45777</v>
      </c>
      <c r="H524" s="4">
        <v>0</v>
      </c>
      <c r="I524" s="4">
        <v>0</v>
      </c>
      <c r="J524" s="4">
        <v>0</v>
      </c>
      <c r="K524" s="5">
        <v>0</v>
      </c>
      <c r="L524" s="5">
        <v>0</v>
      </c>
      <c r="O524" s="5">
        <v>0</v>
      </c>
    </row>
    <row r="525" spans="1:15" x14ac:dyDescent="0.75">
      <c r="A525" t="s">
        <v>18</v>
      </c>
      <c r="B525" s="3">
        <v>45792</v>
      </c>
      <c r="C525" s="4">
        <v>324936.26</v>
      </c>
      <c r="D525" s="3">
        <v>45792</v>
      </c>
      <c r="E525" s="4">
        <v>324936.26</v>
      </c>
      <c r="F525">
        <v>75</v>
      </c>
      <c r="G525" s="3">
        <v>45808</v>
      </c>
      <c r="H525" s="4">
        <v>0</v>
      </c>
      <c r="I525" s="4">
        <v>0</v>
      </c>
      <c r="J525" s="4">
        <v>0</v>
      </c>
      <c r="K525" s="5">
        <v>0</v>
      </c>
      <c r="L525" s="5">
        <v>0</v>
      </c>
      <c r="O525" s="5">
        <v>0</v>
      </c>
    </row>
    <row r="526" spans="1:15" x14ac:dyDescent="0.75">
      <c r="A526" t="s">
        <v>18</v>
      </c>
      <c r="B526" s="3">
        <v>45823</v>
      </c>
      <c r="C526" s="4">
        <v>341551.08</v>
      </c>
      <c r="D526" s="3">
        <v>45823</v>
      </c>
      <c r="E526" s="4">
        <v>341551.08</v>
      </c>
      <c r="F526">
        <v>76</v>
      </c>
      <c r="G526" s="3">
        <v>45838</v>
      </c>
      <c r="H526" s="4">
        <v>0</v>
      </c>
      <c r="I526" s="4">
        <v>0</v>
      </c>
      <c r="J526" s="4">
        <v>0</v>
      </c>
      <c r="K526" s="5">
        <v>0</v>
      </c>
      <c r="L526" s="5">
        <v>0</v>
      </c>
      <c r="O526" s="5">
        <v>0</v>
      </c>
    </row>
    <row r="527" spans="1:15" x14ac:dyDescent="0.75">
      <c r="A527" t="s">
        <v>18</v>
      </c>
      <c r="B527" s="3">
        <v>45853</v>
      </c>
      <c r="C527" s="4">
        <v>564857.93999999994</v>
      </c>
      <c r="D527" s="3">
        <v>45853</v>
      </c>
      <c r="E527" s="4">
        <v>564857.93999999994</v>
      </c>
      <c r="F527">
        <v>77</v>
      </c>
      <c r="G527" s="3">
        <v>45869</v>
      </c>
      <c r="H527" s="4">
        <v>0</v>
      </c>
      <c r="I527" s="4">
        <v>0</v>
      </c>
      <c r="J527" s="4">
        <v>0</v>
      </c>
      <c r="K527" s="5">
        <v>0</v>
      </c>
      <c r="L527" s="5">
        <v>0</v>
      </c>
      <c r="O527" s="5">
        <v>0</v>
      </c>
    </row>
    <row r="528" spans="1:15" x14ac:dyDescent="0.75">
      <c r="A528" t="s">
        <v>18</v>
      </c>
      <c r="B528" s="3">
        <v>45884</v>
      </c>
      <c r="C528" s="4">
        <v>343202.01</v>
      </c>
      <c r="D528" s="3">
        <v>45884</v>
      </c>
      <c r="E528" s="4">
        <v>343202.01</v>
      </c>
      <c r="F528">
        <v>78</v>
      </c>
      <c r="G528" s="3">
        <v>45900</v>
      </c>
      <c r="H528" s="4">
        <v>0</v>
      </c>
      <c r="I528" s="4">
        <v>0</v>
      </c>
      <c r="J528" s="4">
        <v>0</v>
      </c>
      <c r="K528" s="5">
        <v>0</v>
      </c>
      <c r="L528" s="5">
        <v>0</v>
      </c>
      <c r="O528" s="5">
        <v>0</v>
      </c>
    </row>
    <row r="529" spans="1:15" x14ac:dyDescent="0.75">
      <c r="A529" t="s">
        <v>18</v>
      </c>
      <c r="B529" s="3">
        <v>45915</v>
      </c>
      <c r="C529" s="4">
        <v>335761.59</v>
      </c>
      <c r="D529" s="3">
        <v>45915</v>
      </c>
      <c r="E529" s="4">
        <v>335761.59</v>
      </c>
      <c r="F529">
        <v>79</v>
      </c>
      <c r="G529" s="3">
        <v>45930</v>
      </c>
      <c r="H529" s="4">
        <v>0</v>
      </c>
      <c r="I529" s="4">
        <v>0</v>
      </c>
      <c r="J529" s="4">
        <v>0</v>
      </c>
      <c r="K529" s="5">
        <v>0</v>
      </c>
      <c r="L529" s="5">
        <v>0</v>
      </c>
      <c r="O529" s="5">
        <v>0</v>
      </c>
    </row>
    <row r="530" spans="1:15" x14ac:dyDescent="0.75">
      <c r="A530" t="s">
        <v>18</v>
      </c>
      <c r="B530" s="3">
        <v>45945</v>
      </c>
      <c r="C530" s="4">
        <v>324869.28000000003</v>
      </c>
      <c r="D530" s="3">
        <v>45945</v>
      </c>
      <c r="E530" s="4">
        <v>324869.28000000003</v>
      </c>
      <c r="F530">
        <v>80</v>
      </c>
      <c r="G530" s="3">
        <v>45961</v>
      </c>
      <c r="H530" s="4">
        <v>0</v>
      </c>
      <c r="I530" s="4">
        <v>0</v>
      </c>
      <c r="J530" s="4">
        <v>0</v>
      </c>
      <c r="K530" s="5">
        <v>0</v>
      </c>
      <c r="L530" s="5">
        <v>0</v>
      </c>
      <c r="O530" s="5">
        <v>0</v>
      </c>
    </row>
    <row r="531" spans="1:15" x14ac:dyDescent="0.75">
      <c r="A531" t="s">
        <v>18</v>
      </c>
      <c r="B531" s="3">
        <v>45976</v>
      </c>
      <c r="C531" s="4">
        <v>335926.93</v>
      </c>
      <c r="D531" s="3">
        <v>45976</v>
      </c>
      <c r="E531" s="4">
        <v>335926.93</v>
      </c>
      <c r="F531">
        <v>81</v>
      </c>
      <c r="G531" s="3">
        <v>45991</v>
      </c>
      <c r="H531" s="4">
        <v>0</v>
      </c>
      <c r="I531" s="4">
        <v>0</v>
      </c>
      <c r="J531" s="4">
        <v>0</v>
      </c>
      <c r="K531" s="5">
        <v>0</v>
      </c>
      <c r="L531" s="5">
        <v>0</v>
      </c>
      <c r="O531" s="5">
        <v>0</v>
      </c>
    </row>
    <row r="532" spans="1:15" x14ac:dyDescent="0.75">
      <c r="A532" t="s">
        <v>18</v>
      </c>
      <c r="B532" s="3">
        <v>46006</v>
      </c>
      <c r="C532" s="4">
        <v>394742.05</v>
      </c>
      <c r="D532" s="3">
        <v>46006</v>
      </c>
      <c r="E532" s="4">
        <v>394742.05</v>
      </c>
      <c r="F532">
        <v>82</v>
      </c>
      <c r="G532" s="3">
        <v>46022</v>
      </c>
      <c r="H532" s="4">
        <v>0</v>
      </c>
      <c r="I532" s="4">
        <v>0</v>
      </c>
      <c r="J532" s="4">
        <v>0</v>
      </c>
      <c r="K532" s="5">
        <v>0</v>
      </c>
      <c r="L532" s="5">
        <v>0</v>
      </c>
      <c r="O532" s="5">
        <v>0</v>
      </c>
    </row>
    <row r="533" spans="1:15" x14ac:dyDescent="0.75">
      <c r="A533" t="s">
        <v>18</v>
      </c>
      <c r="B533" s="3">
        <v>46037</v>
      </c>
      <c r="C533" s="4">
        <v>337994.75</v>
      </c>
      <c r="D533" s="3">
        <v>46037</v>
      </c>
      <c r="E533" s="4">
        <v>337994.75</v>
      </c>
      <c r="F533">
        <v>83</v>
      </c>
      <c r="G533" s="3">
        <v>46053</v>
      </c>
      <c r="H533" s="4">
        <v>0</v>
      </c>
      <c r="I533" s="4">
        <v>0</v>
      </c>
      <c r="J533" s="4">
        <v>0</v>
      </c>
      <c r="K533" s="5">
        <v>0</v>
      </c>
      <c r="L533" s="5">
        <v>0</v>
      </c>
      <c r="O533" s="5">
        <v>0</v>
      </c>
    </row>
    <row r="534" spans="1:15" x14ac:dyDescent="0.75">
      <c r="A534" t="s">
        <v>18</v>
      </c>
      <c r="B534" s="3">
        <v>46068</v>
      </c>
      <c r="C534" s="4">
        <v>325047.69</v>
      </c>
      <c r="D534" s="3">
        <v>46068</v>
      </c>
      <c r="E534" s="4">
        <v>325047.69</v>
      </c>
      <c r="F534">
        <v>84</v>
      </c>
      <c r="G534" s="3">
        <v>46081</v>
      </c>
      <c r="H534" s="4">
        <v>0</v>
      </c>
      <c r="I534" s="4">
        <v>0</v>
      </c>
      <c r="J534" s="4">
        <v>0</v>
      </c>
      <c r="K534" s="5">
        <v>0</v>
      </c>
      <c r="L534" s="5">
        <v>0</v>
      </c>
      <c r="O534" s="5">
        <v>0</v>
      </c>
    </row>
    <row r="535" spans="1:15" x14ac:dyDescent="0.75">
      <c r="A535" t="s">
        <v>18</v>
      </c>
      <c r="B535" s="3">
        <v>46096</v>
      </c>
      <c r="C535" s="4">
        <v>327680.01</v>
      </c>
      <c r="D535" s="3">
        <v>46096</v>
      </c>
      <c r="E535" s="4">
        <v>327680.01</v>
      </c>
      <c r="F535">
        <v>85</v>
      </c>
      <c r="G535" s="3">
        <v>46112</v>
      </c>
      <c r="H535" s="4">
        <v>0</v>
      </c>
      <c r="I535" s="4">
        <v>0</v>
      </c>
      <c r="J535" s="4">
        <v>0</v>
      </c>
      <c r="K535" s="5">
        <v>0</v>
      </c>
      <c r="L535" s="5">
        <v>0</v>
      </c>
      <c r="O535" s="5">
        <v>0</v>
      </c>
    </row>
    <row r="536" spans="1:15" x14ac:dyDescent="0.75">
      <c r="A536" t="s">
        <v>18</v>
      </c>
      <c r="B536" s="3">
        <v>46127</v>
      </c>
      <c r="C536" s="4">
        <v>312378.21999999997</v>
      </c>
      <c r="D536" s="3">
        <v>46127</v>
      </c>
      <c r="E536" s="4">
        <v>312378.21999999997</v>
      </c>
      <c r="F536">
        <v>86</v>
      </c>
      <c r="G536" s="3">
        <v>46142</v>
      </c>
      <c r="H536" s="4">
        <v>0</v>
      </c>
      <c r="I536" s="4">
        <v>0</v>
      </c>
      <c r="J536" s="4">
        <v>0</v>
      </c>
      <c r="K536" s="5">
        <v>0</v>
      </c>
      <c r="L536" s="5">
        <v>0</v>
      </c>
      <c r="O536" s="5">
        <v>0</v>
      </c>
    </row>
    <row r="537" spans="1:15" x14ac:dyDescent="0.75">
      <c r="A537" t="s">
        <v>18</v>
      </c>
      <c r="B537" s="3">
        <v>46157</v>
      </c>
      <c r="C537" s="4">
        <v>310525.33</v>
      </c>
      <c r="D537" s="3">
        <v>46157</v>
      </c>
      <c r="E537" s="4">
        <v>310525.33</v>
      </c>
      <c r="F537">
        <v>87</v>
      </c>
      <c r="G537" s="3">
        <v>46173</v>
      </c>
      <c r="H537" s="4">
        <v>0</v>
      </c>
      <c r="I537" s="4">
        <v>0</v>
      </c>
      <c r="J537" s="4">
        <v>0</v>
      </c>
      <c r="K537" s="5">
        <v>0</v>
      </c>
      <c r="L537" s="5">
        <v>0</v>
      </c>
      <c r="O537" s="5">
        <v>0</v>
      </c>
    </row>
    <row r="538" spans="1:15" x14ac:dyDescent="0.75">
      <c r="A538" t="s">
        <v>18</v>
      </c>
      <c r="B538" s="3">
        <v>46188</v>
      </c>
      <c r="C538" s="4">
        <v>351991.43</v>
      </c>
      <c r="D538" s="3">
        <v>46188</v>
      </c>
      <c r="E538" s="4">
        <v>351991.43</v>
      </c>
      <c r="F538">
        <v>88</v>
      </c>
      <c r="G538" s="3">
        <v>46203</v>
      </c>
      <c r="H538" s="4">
        <v>0</v>
      </c>
      <c r="I538" s="4">
        <v>0</v>
      </c>
      <c r="J538" s="4">
        <v>0</v>
      </c>
      <c r="K538" s="5">
        <v>0</v>
      </c>
      <c r="L538" s="5">
        <v>0</v>
      </c>
      <c r="O538" s="5">
        <v>0</v>
      </c>
    </row>
    <row r="539" spans="1:15" x14ac:dyDescent="0.75">
      <c r="A539" t="s">
        <v>18</v>
      </c>
      <c r="B539" s="3">
        <v>46218</v>
      </c>
      <c r="C539" s="4">
        <v>315425.37</v>
      </c>
      <c r="D539" s="3">
        <v>46218</v>
      </c>
      <c r="E539" s="4">
        <v>315425.37</v>
      </c>
      <c r="F539">
        <v>89</v>
      </c>
      <c r="G539" s="3">
        <v>46234</v>
      </c>
      <c r="H539" s="4">
        <v>0</v>
      </c>
      <c r="I539" s="4">
        <v>0</v>
      </c>
      <c r="J539" s="4">
        <v>0</v>
      </c>
      <c r="K539" s="5">
        <v>0</v>
      </c>
      <c r="L539" s="5">
        <v>0</v>
      </c>
      <c r="O539" s="5">
        <v>0</v>
      </c>
    </row>
    <row r="540" spans="1:15" x14ac:dyDescent="0.75">
      <c r="A540" t="s">
        <v>18</v>
      </c>
      <c r="B540" s="3">
        <v>46249</v>
      </c>
      <c r="C540" s="4">
        <v>317967.43</v>
      </c>
      <c r="D540" s="3">
        <v>46249</v>
      </c>
      <c r="E540" s="4">
        <v>317967.43</v>
      </c>
      <c r="F540">
        <v>90</v>
      </c>
      <c r="G540" s="3">
        <v>46265</v>
      </c>
      <c r="H540" s="4">
        <v>0</v>
      </c>
      <c r="I540" s="4">
        <v>0</v>
      </c>
      <c r="J540" s="4">
        <v>0</v>
      </c>
      <c r="K540" s="5">
        <v>0</v>
      </c>
      <c r="L540" s="5">
        <v>0</v>
      </c>
      <c r="O540" s="5">
        <v>0</v>
      </c>
    </row>
    <row r="541" spans="1:15" x14ac:dyDescent="0.75">
      <c r="A541" t="s">
        <v>18</v>
      </c>
      <c r="B541" s="3">
        <v>46280</v>
      </c>
      <c r="C541" s="4">
        <v>317659.33</v>
      </c>
      <c r="D541" s="3">
        <v>46280</v>
      </c>
      <c r="E541" s="4">
        <v>317659.33</v>
      </c>
      <c r="F541">
        <v>91</v>
      </c>
      <c r="G541" s="3">
        <v>46295</v>
      </c>
      <c r="H541" s="4">
        <v>0</v>
      </c>
      <c r="I541" s="4">
        <v>0</v>
      </c>
      <c r="J541" s="4">
        <v>0</v>
      </c>
      <c r="K541" s="5">
        <v>0</v>
      </c>
      <c r="L541" s="5">
        <v>0</v>
      </c>
      <c r="O541" s="5">
        <v>991453.27</v>
      </c>
    </row>
    <row r="542" spans="1:15" x14ac:dyDescent="0.75">
      <c r="A542" t="s">
        <v>18</v>
      </c>
      <c r="B542" s="3">
        <v>46287</v>
      </c>
      <c r="C542" s="4">
        <v>50311503.122398041</v>
      </c>
      <c r="D542" s="3">
        <v>46310</v>
      </c>
      <c r="E542" s="4">
        <v>318162.22108089901</v>
      </c>
      <c r="F542">
        <v>92</v>
      </c>
      <c r="G542" s="3">
        <v>46326</v>
      </c>
      <c r="H542" s="4">
        <v>318162.22108089901</v>
      </c>
      <c r="I542" s="4">
        <v>0</v>
      </c>
      <c r="J542" s="4">
        <v>0</v>
      </c>
      <c r="K542" s="5">
        <v>57409.747624976</v>
      </c>
      <c r="L542" s="5">
        <v>0</v>
      </c>
      <c r="O542" s="5">
        <v>0</v>
      </c>
    </row>
    <row r="543" spans="1:15" x14ac:dyDescent="0.75">
      <c r="A543" t="s">
        <v>18</v>
      </c>
      <c r="B543" s="3">
        <v>46341</v>
      </c>
      <c r="C543" s="4">
        <v>0</v>
      </c>
      <c r="D543" s="3">
        <v>46341</v>
      </c>
      <c r="E543" s="4">
        <v>328763.55449503899</v>
      </c>
      <c r="F543">
        <v>93</v>
      </c>
      <c r="G543" s="3">
        <v>46356</v>
      </c>
      <c r="H543" s="4">
        <v>328763.55449503899</v>
      </c>
      <c r="I543" s="4">
        <v>0</v>
      </c>
      <c r="J543" s="4">
        <v>0</v>
      </c>
      <c r="K543" s="5">
        <v>59323.405879156002</v>
      </c>
      <c r="L543" s="5">
        <v>0</v>
      </c>
      <c r="O543" s="5">
        <v>0</v>
      </c>
    </row>
    <row r="544" spans="1:15" x14ac:dyDescent="0.75">
      <c r="A544" t="s">
        <v>18</v>
      </c>
      <c r="B544" s="3">
        <v>46371</v>
      </c>
      <c r="C544" s="4">
        <v>0</v>
      </c>
      <c r="D544" s="3">
        <v>46371</v>
      </c>
      <c r="E544" s="4">
        <v>318154.607794957</v>
      </c>
      <c r="F544">
        <v>94</v>
      </c>
      <c r="G544" s="3">
        <v>46387</v>
      </c>
      <c r="H544" s="4">
        <v>318154.607794957</v>
      </c>
      <c r="I544" s="4">
        <v>0</v>
      </c>
      <c r="J544" s="4">
        <v>0</v>
      </c>
      <c r="K544" s="5">
        <v>57409.747625053998</v>
      </c>
      <c r="L544" s="5">
        <v>0</v>
      </c>
      <c r="O544" s="5">
        <v>0</v>
      </c>
    </row>
    <row r="545" spans="1:15" x14ac:dyDescent="0.75">
      <c r="A545" t="s">
        <v>18</v>
      </c>
      <c r="B545" s="3">
        <v>46402</v>
      </c>
      <c r="C545" s="4">
        <v>0</v>
      </c>
      <c r="D545" s="3">
        <v>46402</v>
      </c>
      <c r="E545" s="4">
        <v>316236.95410906302</v>
      </c>
      <c r="F545">
        <v>95</v>
      </c>
      <c r="G545" s="3">
        <v>46418</v>
      </c>
      <c r="H545" s="4">
        <v>316236.95410906302</v>
      </c>
      <c r="I545" s="4">
        <v>0</v>
      </c>
      <c r="J545" s="4">
        <v>0</v>
      </c>
      <c r="K545" s="5">
        <v>59323.405879135003</v>
      </c>
      <c r="L545" s="5">
        <v>0</v>
      </c>
      <c r="O545" s="5">
        <v>0</v>
      </c>
    </row>
    <row r="546" spans="1:15" x14ac:dyDescent="0.75">
      <c r="A546" t="s">
        <v>18</v>
      </c>
      <c r="B546" s="3">
        <v>46433</v>
      </c>
      <c r="C546" s="4">
        <v>0</v>
      </c>
      <c r="D546" s="3">
        <v>46433</v>
      </c>
      <c r="E546" s="4">
        <v>316233.22959109402</v>
      </c>
      <c r="F546">
        <v>96</v>
      </c>
      <c r="G546" s="3">
        <v>46446</v>
      </c>
      <c r="H546" s="4">
        <v>316233.22959109402</v>
      </c>
      <c r="I546" s="4">
        <v>0</v>
      </c>
      <c r="J546" s="4">
        <v>0</v>
      </c>
      <c r="K546" s="5">
        <v>59323.405879140999</v>
      </c>
      <c r="L546" s="5">
        <v>0</v>
      </c>
      <c r="O546" s="5">
        <v>0</v>
      </c>
    </row>
    <row r="547" spans="1:15" x14ac:dyDescent="0.75">
      <c r="A547" t="s">
        <v>18</v>
      </c>
      <c r="B547" s="3">
        <v>46461</v>
      </c>
      <c r="C547" s="4">
        <v>0</v>
      </c>
      <c r="D547" s="3">
        <v>46461</v>
      </c>
      <c r="E547" s="4">
        <v>321998.41129677801</v>
      </c>
      <c r="F547">
        <v>97</v>
      </c>
      <c r="G547" s="3">
        <v>46477</v>
      </c>
      <c r="H547" s="4">
        <v>321998.41129677801</v>
      </c>
      <c r="I547" s="4">
        <v>0</v>
      </c>
      <c r="J547" s="4">
        <v>0</v>
      </c>
      <c r="K547" s="5">
        <v>53582.431116647997</v>
      </c>
      <c r="L547" s="5">
        <v>0</v>
      </c>
      <c r="O547" s="5">
        <v>0</v>
      </c>
    </row>
    <row r="548" spans="1:15" x14ac:dyDescent="0.75">
      <c r="A548" t="s">
        <v>18</v>
      </c>
      <c r="B548" s="3">
        <v>46492</v>
      </c>
      <c r="C548" s="4">
        <v>0</v>
      </c>
      <c r="D548" s="3">
        <v>46492</v>
      </c>
      <c r="E548" s="4">
        <v>328743.08085801703</v>
      </c>
      <c r="F548">
        <v>98</v>
      </c>
      <c r="G548" s="3">
        <v>46507</v>
      </c>
      <c r="H548" s="4">
        <v>328743.08085801703</v>
      </c>
      <c r="I548" s="4">
        <v>0</v>
      </c>
      <c r="J548" s="4">
        <v>0</v>
      </c>
      <c r="K548" s="5">
        <v>59323.405879213002</v>
      </c>
      <c r="L548" s="5">
        <v>0</v>
      </c>
      <c r="O548" s="5">
        <v>0</v>
      </c>
    </row>
    <row r="549" spans="1:15" x14ac:dyDescent="0.75">
      <c r="A549" t="s">
        <v>18</v>
      </c>
      <c r="B549" s="3">
        <v>46522</v>
      </c>
      <c r="C549" s="4">
        <v>0</v>
      </c>
      <c r="D549" s="3">
        <v>46522</v>
      </c>
      <c r="E549" s="4">
        <v>318134.65551758098</v>
      </c>
      <c r="F549">
        <v>99</v>
      </c>
      <c r="G549" s="3">
        <v>46538</v>
      </c>
      <c r="H549" s="4">
        <v>318134.65551758098</v>
      </c>
      <c r="I549" s="4">
        <v>0</v>
      </c>
      <c r="J549" s="4">
        <v>0</v>
      </c>
      <c r="K549" s="5">
        <v>57409.747624955002</v>
      </c>
      <c r="L549" s="5">
        <v>0</v>
      </c>
      <c r="O549" s="5">
        <v>0</v>
      </c>
    </row>
    <row r="550" spans="1:15" x14ac:dyDescent="0.75">
      <c r="A550" t="s">
        <v>18</v>
      </c>
      <c r="B550" s="3">
        <v>46553</v>
      </c>
      <c r="C550" s="4">
        <v>0</v>
      </c>
      <c r="D550" s="3">
        <v>46553</v>
      </c>
      <c r="E550" s="4">
        <v>328734.871879288</v>
      </c>
      <c r="F550">
        <v>100</v>
      </c>
      <c r="G550" s="3">
        <v>46568</v>
      </c>
      <c r="H550" s="4">
        <v>328734.871879288</v>
      </c>
      <c r="I550" s="4">
        <v>0</v>
      </c>
      <c r="J550" s="4">
        <v>0</v>
      </c>
      <c r="K550" s="5">
        <v>59323.405879168</v>
      </c>
      <c r="L550" s="5">
        <v>0</v>
      </c>
      <c r="O550" s="5">
        <v>0</v>
      </c>
    </row>
    <row r="551" spans="1:15" x14ac:dyDescent="0.75">
      <c r="A551" t="s">
        <v>18</v>
      </c>
      <c r="B551" s="3">
        <v>46583</v>
      </c>
      <c r="C551" s="4">
        <v>0</v>
      </c>
      <c r="D551" s="3">
        <v>46583</v>
      </c>
      <c r="E551" s="4">
        <v>318126.655434118</v>
      </c>
      <c r="F551">
        <v>101</v>
      </c>
      <c r="G551" s="3">
        <v>46599</v>
      </c>
      <c r="H551" s="4">
        <v>318126.655434118</v>
      </c>
      <c r="I551" s="4">
        <v>0</v>
      </c>
      <c r="J551" s="4">
        <v>0</v>
      </c>
      <c r="K551" s="5">
        <v>57409.747624964002</v>
      </c>
      <c r="L551" s="5">
        <v>0</v>
      </c>
      <c r="O551" s="5">
        <v>0</v>
      </c>
    </row>
    <row r="552" spans="1:15" x14ac:dyDescent="0.75">
      <c r="A552" t="s">
        <v>18</v>
      </c>
      <c r="B552" s="3">
        <v>46614</v>
      </c>
      <c r="C552" s="4">
        <v>0</v>
      </c>
      <c r="D552" s="3">
        <v>46614</v>
      </c>
      <c r="E552" s="4">
        <v>328726.547422843</v>
      </c>
      <c r="F552">
        <v>102</v>
      </c>
      <c r="G552" s="3">
        <v>46630</v>
      </c>
      <c r="H552" s="4">
        <v>328726.547422843</v>
      </c>
      <c r="I552" s="4">
        <v>0</v>
      </c>
      <c r="J552" s="4">
        <v>0</v>
      </c>
      <c r="K552" s="5">
        <v>59323.405879195998</v>
      </c>
      <c r="L552" s="5">
        <v>0</v>
      </c>
      <c r="O552" s="5">
        <v>0</v>
      </c>
    </row>
    <row r="553" spans="1:15" x14ac:dyDescent="0.75">
      <c r="A553" t="s">
        <v>18</v>
      </c>
      <c r="B553" s="3">
        <v>46645</v>
      </c>
      <c r="C553" s="4">
        <v>0</v>
      </c>
      <c r="D553" s="3">
        <v>46645</v>
      </c>
      <c r="E553" s="4">
        <v>328722.49415734003</v>
      </c>
      <c r="F553">
        <v>103</v>
      </c>
      <c r="G553" s="3">
        <v>46660</v>
      </c>
      <c r="H553" s="4">
        <v>328722.49415734003</v>
      </c>
      <c r="I553" s="4">
        <v>0</v>
      </c>
      <c r="J553" s="4">
        <v>0</v>
      </c>
      <c r="K553" s="5">
        <v>59323.405879111</v>
      </c>
      <c r="L553" s="5">
        <v>0</v>
      </c>
      <c r="O553" s="5">
        <v>0</v>
      </c>
    </row>
    <row r="554" spans="1:15" x14ac:dyDescent="0.75">
      <c r="A554" t="s">
        <v>18</v>
      </c>
      <c r="B554" s="3">
        <v>46675</v>
      </c>
      <c r="C554" s="4">
        <v>0</v>
      </c>
      <c r="D554" s="3">
        <v>46675</v>
      </c>
      <c r="E554" s="4">
        <v>318114.59253698197</v>
      </c>
      <c r="F554">
        <v>104</v>
      </c>
      <c r="G554" s="3">
        <v>46691</v>
      </c>
      <c r="H554" s="4">
        <v>318114.59253698197</v>
      </c>
      <c r="I554" s="4">
        <v>0</v>
      </c>
      <c r="J554" s="4">
        <v>0</v>
      </c>
      <c r="K554" s="5">
        <v>57409.747625003001</v>
      </c>
      <c r="L554" s="5">
        <v>0</v>
      </c>
      <c r="O554" s="5">
        <v>0</v>
      </c>
    </row>
    <row r="555" spans="1:15" x14ac:dyDescent="0.75">
      <c r="A555" t="s">
        <v>18</v>
      </c>
      <c r="B555" s="3">
        <v>46706</v>
      </c>
      <c r="C555" s="4">
        <v>0</v>
      </c>
      <c r="D555" s="3">
        <v>46706</v>
      </c>
      <c r="E555" s="4">
        <v>328713.99526499701</v>
      </c>
      <c r="F555">
        <v>105</v>
      </c>
      <c r="G555" s="3">
        <v>46721</v>
      </c>
      <c r="H555" s="4">
        <v>328713.99526499701</v>
      </c>
      <c r="I555" s="4">
        <v>0</v>
      </c>
      <c r="J555" s="4">
        <v>0</v>
      </c>
      <c r="K555" s="5">
        <v>59323.405879127997</v>
      </c>
      <c r="L555" s="5">
        <v>0</v>
      </c>
      <c r="O555" s="5">
        <v>0</v>
      </c>
    </row>
    <row r="556" spans="1:15" x14ac:dyDescent="0.75">
      <c r="A556" t="s">
        <v>18</v>
      </c>
      <c r="B556" s="3">
        <v>46736</v>
      </c>
      <c r="C556" s="4">
        <v>0</v>
      </c>
      <c r="D556" s="3">
        <v>46736</v>
      </c>
      <c r="E556" s="4">
        <v>318106.30971505097</v>
      </c>
      <c r="F556">
        <v>106</v>
      </c>
      <c r="G556" s="3">
        <v>46752</v>
      </c>
      <c r="H556" s="4">
        <v>318106.30971505097</v>
      </c>
      <c r="I556" s="4">
        <v>0</v>
      </c>
      <c r="J556" s="4">
        <v>0</v>
      </c>
      <c r="K556" s="5">
        <v>57409.74762496</v>
      </c>
      <c r="L556" s="5">
        <v>0</v>
      </c>
      <c r="O556" s="5">
        <v>0</v>
      </c>
    </row>
    <row r="557" spans="1:15" x14ac:dyDescent="0.75">
      <c r="A557" t="s">
        <v>18</v>
      </c>
      <c r="B557" s="3">
        <v>46767</v>
      </c>
      <c r="C557" s="4">
        <v>0</v>
      </c>
      <c r="D557" s="3">
        <v>46767</v>
      </c>
      <c r="E557" s="4">
        <v>328705.37639923202</v>
      </c>
      <c r="F557">
        <v>107</v>
      </c>
      <c r="G557" s="3">
        <v>46783</v>
      </c>
      <c r="H557" s="4">
        <v>328705.37639923202</v>
      </c>
      <c r="I557" s="4">
        <v>0</v>
      </c>
      <c r="J557" s="4">
        <v>0</v>
      </c>
      <c r="K557" s="5">
        <v>59323.405879142003</v>
      </c>
      <c r="L557" s="5">
        <v>0</v>
      </c>
      <c r="O557" s="5">
        <v>0</v>
      </c>
    </row>
    <row r="558" spans="1:15" x14ac:dyDescent="0.75">
      <c r="A558" t="s">
        <v>18</v>
      </c>
      <c r="B558" s="3">
        <v>46798</v>
      </c>
      <c r="C558" s="4">
        <v>0</v>
      </c>
      <c r="D558" s="3">
        <v>46798</v>
      </c>
      <c r="E558" s="4">
        <v>316184.25162998599</v>
      </c>
      <c r="F558">
        <v>108</v>
      </c>
      <c r="G558" s="3">
        <v>46812</v>
      </c>
      <c r="H558" s="4">
        <v>316184.25162998599</v>
      </c>
      <c r="I558" s="4">
        <v>0</v>
      </c>
      <c r="J558" s="4">
        <v>0</v>
      </c>
      <c r="K558" s="5">
        <v>59323.405879147002</v>
      </c>
      <c r="L558" s="5">
        <v>0</v>
      </c>
      <c r="O558" s="5">
        <v>0</v>
      </c>
    </row>
    <row r="559" spans="1:15" x14ac:dyDescent="0.75">
      <c r="A559" t="s">
        <v>18</v>
      </c>
      <c r="B559" s="3">
        <v>46827</v>
      </c>
      <c r="C559" s="4">
        <v>0</v>
      </c>
      <c r="D559" s="3">
        <v>46827</v>
      </c>
      <c r="E559" s="4">
        <v>320017.40118463198</v>
      </c>
      <c r="F559">
        <v>109</v>
      </c>
      <c r="G559" s="3">
        <v>46843</v>
      </c>
      <c r="H559" s="4">
        <v>320017.40118463198</v>
      </c>
      <c r="I559" s="4">
        <v>0</v>
      </c>
      <c r="J559" s="4">
        <v>0</v>
      </c>
      <c r="K559" s="5">
        <v>55496.089370895003</v>
      </c>
      <c r="L559" s="5">
        <v>0</v>
      </c>
      <c r="O559" s="5">
        <v>0</v>
      </c>
    </row>
    <row r="560" spans="1:15" x14ac:dyDescent="0.75">
      <c r="A560" t="s">
        <v>18</v>
      </c>
      <c r="B560" s="3">
        <v>46858</v>
      </c>
      <c r="C560" s="4">
        <v>0</v>
      </c>
      <c r="D560" s="3">
        <v>46858</v>
      </c>
      <c r="E560" s="4">
        <v>328692.06834112899</v>
      </c>
      <c r="F560">
        <v>110</v>
      </c>
      <c r="G560" s="3">
        <v>46873</v>
      </c>
      <c r="H560" s="4">
        <v>328692.06834112899</v>
      </c>
      <c r="I560" s="4">
        <v>0</v>
      </c>
      <c r="J560" s="4">
        <v>0</v>
      </c>
      <c r="K560" s="5">
        <v>59323.405879170998</v>
      </c>
      <c r="L560" s="5">
        <v>0</v>
      </c>
      <c r="O560" s="5">
        <v>0</v>
      </c>
    </row>
    <row r="561" spans="1:15" x14ac:dyDescent="0.75">
      <c r="A561" t="s">
        <v>18</v>
      </c>
      <c r="B561" s="3">
        <v>46888</v>
      </c>
      <c r="C561" s="4">
        <v>0</v>
      </c>
      <c r="D561" s="3">
        <v>46888</v>
      </c>
      <c r="E561" s="4">
        <v>318084.93986134499</v>
      </c>
      <c r="F561">
        <v>111</v>
      </c>
      <c r="G561" s="3">
        <v>46904</v>
      </c>
      <c r="H561" s="4">
        <v>318084.93986134499</v>
      </c>
      <c r="I561" s="4">
        <v>0</v>
      </c>
      <c r="J561" s="4">
        <v>0</v>
      </c>
      <c r="K561" s="5">
        <v>57409.747625021999</v>
      </c>
      <c r="L561" s="5">
        <v>0</v>
      </c>
      <c r="O561" s="5">
        <v>0</v>
      </c>
    </row>
    <row r="562" spans="1:15" x14ac:dyDescent="0.75">
      <c r="A562" t="s">
        <v>18</v>
      </c>
      <c r="B562" s="3">
        <v>46919</v>
      </c>
      <c r="C562" s="4">
        <v>0</v>
      </c>
      <c r="D562" s="3">
        <v>46919</v>
      </c>
      <c r="E562" s="4">
        <v>328683.13915092102</v>
      </c>
      <c r="F562">
        <v>112</v>
      </c>
      <c r="G562" s="3">
        <v>46934</v>
      </c>
      <c r="H562" s="4">
        <v>328683.13915092102</v>
      </c>
      <c r="I562" s="4">
        <v>0</v>
      </c>
      <c r="J562" s="4">
        <v>0</v>
      </c>
      <c r="K562" s="5">
        <v>59323.405879113001</v>
      </c>
      <c r="L562" s="5">
        <v>0</v>
      </c>
      <c r="O562" s="5">
        <v>0</v>
      </c>
    </row>
    <row r="563" spans="1:15" x14ac:dyDescent="0.75">
      <c r="A563" t="s">
        <v>18</v>
      </c>
      <c r="B563" s="3">
        <v>46949</v>
      </c>
      <c r="C563" s="4">
        <v>0</v>
      </c>
      <c r="D563" s="3">
        <v>46949</v>
      </c>
      <c r="E563" s="4">
        <v>318076.237361281</v>
      </c>
      <c r="F563">
        <v>113</v>
      </c>
      <c r="G563" s="3">
        <v>46965</v>
      </c>
      <c r="H563" s="4">
        <v>318076.237361281</v>
      </c>
      <c r="I563" s="4">
        <v>0</v>
      </c>
      <c r="J563" s="4">
        <v>0</v>
      </c>
      <c r="K563" s="5">
        <v>57409.747625033997</v>
      </c>
      <c r="L563" s="5">
        <v>0</v>
      </c>
      <c r="O563" s="5">
        <v>0</v>
      </c>
    </row>
    <row r="564" spans="1:15" x14ac:dyDescent="0.75">
      <c r="A564" t="s">
        <v>18</v>
      </c>
      <c r="B564" s="3">
        <v>46980</v>
      </c>
      <c r="C564" s="4">
        <v>0</v>
      </c>
      <c r="D564" s="3">
        <v>46980</v>
      </c>
      <c r="E564" s="4">
        <v>328674.08325321297</v>
      </c>
      <c r="F564">
        <v>114</v>
      </c>
      <c r="G564" s="3">
        <v>46996</v>
      </c>
      <c r="H564" s="4">
        <v>328674.08325321297</v>
      </c>
      <c r="I564" s="4">
        <v>0</v>
      </c>
      <c r="J564" s="4">
        <v>0</v>
      </c>
      <c r="K564" s="5">
        <v>59323.405879215999</v>
      </c>
      <c r="L564" s="5">
        <v>0</v>
      </c>
      <c r="O564" s="5">
        <v>0</v>
      </c>
    </row>
    <row r="565" spans="1:15" x14ac:dyDescent="0.75">
      <c r="A565" t="s">
        <v>18</v>
      </c>
      <c r="B565" s="3">
        <v>47011</v>
      </c>
      <c r="C565" s="4">
        <v>0</v>
      </c>
      <c r="D565" s="3">
        <v>47011</v>
      </c>
      <c r="E565" s="4">
        <v>328669.65831688</v>
      </c>
      <c r="F565">
        <v>115</v>
      </c>
      <c r="G565" s="3">
        <v>47026</v>
      </c>
      <c r="H565" s="4">
        <v>328669.65831688</v>
      </c>
      <c r="I565" s="4">
        <v>0</v>
      </c>
      <c r="J565" s="4">
        <v>0</v>
      </c>
      <c r="K565" s="5">
        <v>59323.405879190002</v>
      </c>
      <c r="L565" s="5">
        <v>0</v>
      </c>
      <c r="O565" s="5">
        <v>0</v>
      </c>
    </row>
    <row r="566" spans="1:15" x14ac:dyDescent="0.75">
      <c r="A566" t="s">
        <v>18</v>
      </c>
      <c r="B566" s="3">
        <v>47041</v>
      </c>
      <c r="C566" s="4">
        <v>0</v>
      </c>
      <c r="D566" s="3">
        <v>47041</v>
      </c>
      <c r="E566" s="4">
        <v>318063.09859389398</v>
      </c>
      <c r="F566">
        <v>116</v>
      </c>
      <c r="G566" s="3">
        <v>47057</v>
      </c>
      <c r="H566" s="4">
        <v>318063.09859389398</v>
      </c>
      <c r="I566" s="4">
        <v>0</v>
      </c>
      <c r="J566" s="4">
        <v>14700000.000000359</v>
      </c>
      <c r="K566" s="5">
        <v>57409.747625058997</v>
      </c>
      <c r="L566" s="5">
        <v>0</v>
      </c>
      <c r="O566" s="5">
        <v>0</v>
      </c>
    </row>
    <row r="567" spans="1:15" x14ac:dyDescent="0.75">
      <c r="A567" t="s">
        <v>18</v>
      </c>
      <c r="B567" s="3">
        <v>47072</v>
      </c>
      <c r="C567" s="4">
        <v>0</v>
      </c>
      <c r="D567" s="3">
        <v>47072</v>
      </c>
      <c r="E567" s="4">
        <v>293365.99570525798</v>
      </c>
      <c r="F567">
        <v>117</v>
      </c>
      <c r="G567" s="3">
        <v>47087</v>
      </c>
      <c r="H567" s="4">
        <v>293365.99570525798</v>
      </c>
      <c r="I567" s="4">
        <v>0</v>
      </c>
      <c r="J567" s="4">
        <v>0</v>
      </c>
      <c r="K567" s="5">
        <v>34430.414920864998</v>
      </c>
      <c r="L567" s="5">
        <v>0</v>
      </c>
      <c r="O567" s="5">
        <v>0</v>
      </c>
    </row>
    <row r="568" spans="1:15" x14ac:dyDescent="0.75">
      <c r="A568" t="s">
        <v>18</v>
      </c>
      <c r="B568" s="3">
        <v>47102</v>
      </c>
      <c r="C568" s="4">
        <v>0</v>
      </c>
      <c r="D568" s="3">
        <v>47102</v>
      </c>
      <c r="E568" s="4">
        <v>283689.55369685899</v>
      </c>
      <c r="F568">
        <v>118</v>
      </c>
      <c r="G568" s="3">
        <v>47118</v>
      </c>
      <c r="H568" s="4">
        <v>283689.55369685899</v>
      </c>
      <c r="I568" s="4">
        <v>0</v>
      </c>
      <c r="J568" s="4">
        <v>0</v>
      </c>
      <c r="K568" s="5">
        <v>33319.756375047</v>
      </c>
      <c r="L568" s="5">
        <v>0</v>
      </c>
      <c r="O568" s="5">
        <v>0</v>
      </c>
    </row>
    <row r="569" spans="1:15" x14ac:dyDescent="0.75">
      <c r="A569" t="s">
        <v>18</v>
      </c>
      <c r="B569" s="3">
        <v>47133</v>
      </c>
      <c r="C569" s="4">
        <v>0</v>
      </c>
      <c r="D569" s="3">
        <v>47133</v>
      </c>
      <c r="E569" s="4">
        <v>282575.07660425297</v>
      </c>
      <c r="F569">
        <v>119</v>
      </c>
      <c r="G569" s="3">
        <v>47149</v>
      </c>
      <c r="H569" s="4">
        <v>282575.07660425297</v>
      </c>
      <c r="I569" s="4">
        <v>0</v>
      </c>
      <c r="J569" s="4">
        <v>0</v>
      </c>
      <c r="K569" s="5">
        <v>34430.414920780997</v>
      </c>
      <c r="L569" s="5">
        <v>0</v>
      </c>
      <c r="O569" s="5">
        <v>0</v>
      </c>
    </row>
    <row r="570" spans="1:15" x14ac:dyDescent="0.75">
      <c r="A570" t="s">
        <v>18</v>
      </c>
      <c r="B570" s="3">
        <v>47164</v>
      </c>
      <c r="C570" s="4">
        <v>0</v>
      </c>
      <c r="D570" s="3">
        <v>47164</v>
      </c>
      <c r="E570" s="4">
        <v>282571.46181465499</v>
      </c>
      <c r="F570">
        <v>120</v>
      </c>
      <c r="G570" s="3">
        <v>47177</v>
      </c>
      <c r="H570" s="4">
        <v>282571.46181465499</v>
      </c>
      <c r="I570" s="4">
        <v>0</v>
      </c>
      <c r="J570" s="4">
        <v>0</v>
      </c>
      <c r="K570" s="5">
        <v>34430.414920859999</v>
      </c>
      <c r="L570" s="5">
        <v>0</v>
      </c>
      <c r="O570" s="5">
        <v>0</v>
      </c>
    </row>
    <row r="571" spans="1:15" x14ac:dyDescent="0.75">
      <c r="A571" t="s">
        <v>18</v>
      </c>
      <c r="B571" s="3">
        <v>47192</v>
      </c>
      <c r="C571" s="4">
        <v>0</v>
      </c>
      <c r="D571" s="3">
        <v>47192</v>
      </c>
      <c r="E571" s="4">
        <v>276692.912747567</v>
      </c>
      <c r="F571">
        <v>121</v>
      </c>
      <c r="G571" s="3">
        <v>47208</v>
      </c>
      <c r="H571" s="4">
        <v>276692.912747567</v>
      </c>
      <c r="I571" s="4">
        <v>0</v>
      </c>
      <c r="J571" s="4">
        <v>0</v>
      </c>
      <c r="K571" s="5">
        <v>45183.610210931998</v>
      </c>
      <c r="L571" s="5">
        <v>0</v>
      </c>
      <c r="O571" s="5">
        <v>0</v>
      </c>
    </row>
    <row r="572" spans="1:15" x14ac:dyDescent="0.75">
      <c r="A572" t="s">
        <v>18</v>
      </c>
      <c r="B572" s="3">
        <v>47223</v>
      </c>
      <c r="C572" s="4">
        <v>0</v>
      </c>
      <c r="D572" s="3">
        <v>47223</v>
      </c>
      <c r="E572" s="4">
        <v>250773.07661045899</v>
      </c>
      <c r="F572">
        <v>122</v>
      </c>
      <c r="G572" s="3">
        <v>47238</v>
      </c>
      <c r="H572" s="4">
        <v>250773.07661045899</v>
      </c>
      <c r="I572" s="4">
        <v>0</v>
      </c>
      <c r="J572" s="4">
        <v>2156371.8263648148</v>
      </c>
      <c r="K572" s="5">
        <v>76542.085269414005</v>
      </c>
      <c r="L572" s="5">
        <v>0</v>
      </c>
      <c r="O572" s="5">
        <v>0</v>
      </c>
    </row>
    <row r="573" spans="1:15" x14ac:dyDescent="0.75">
      <c r="A573" t="s">
        <v>18</v>
      </c>
      <c r="B573" s="3">
        <v>47253</v>
      </c>
      <c r="C573" s="4">
        <v>0</v>
      </c>
      <c r="D573" s="3">
        <v>47253</v>
      </c>
      <c r="E573" s="4">
        <v>195014.043602897</v>
      </c>
      <c r="F573">
        <v>123</v>
      </c>
      <c r="G573" s="3">
        <v>47269</v>
      </c>
      <c r="H573" s="4">
        <v>195014.043602897</v>
      </c>
      <c r="I573" s="4">
        <v>0</v>
      </c>
      <c r="J573" s="4">
        <v>647070.26655256702</v>
      </c>
      <c r="K573" s="5">
        <v>113007.978070987</v>
      </c>
      <c r="L573" s="5">
        <v>0</v>
      </c>
      <c r="O573" s="5">
        <v>0</v>
      </c>
    </row>
    <row r="574" spans="1:15" x14ac:dyDescent="0.75">
      <c r="A574" t="s">
        <v>18</v>
      </c>
      <c r="B574" s="3">
        <v>47284</v>
      </c>
      <c r="C574" s="4">
        <v>0</v>
      </c>
      <c r="D574" s="3">
        <v>47284</v>
      </c>
      <c r="E574" s="4">
        <v>220167.341705817</v>
      </c>
      <c r="F574">
        <v>124</v>
      </c>
      <c r="G574" s="3">
        <v>47299</v>
      </c>
      <c r="H574" s="4">
        <v>220167.341705817</v>
      </c>
      <c r="I574" s="4">
        <v>0</v>
      </c>
      <c r="J574" s="4">
        <v>0</v>
      </c>
      <c r="K574" s="5">
        <v>97880.300823493002</v>
      </c>
      <c r="L574" s="5">
        <v>1490.847663649</v>
      </c>
      <c r="O574" s="5">
        <v>0</v>
      </c>
    </row>
    <row r="575" spans="1:15" x14ac:dyDescent="0.75">
      <c r="A575" t="s">
        <v>18</v>
      </c>
      <c r="B575" s="3">
        <v>47314</v>
      </c>
      <c r="C575" s="4">
        <v>0</v>
      </c>
      <c r="D575" s="3">
        <v>47314</v>
      </c>
      <c r="E575" s="4">
        <v>213065.169392727</v>
      </c>
      <c r="F575">
        <v>125</v>
      </c>
      <c r="G575" s="3">
        <v>47330</v>
      </c>
      <c r="H575" s="4">
        <v>213065.169392727</v>
      </c>
      <c r="I575" s="4">
        <v>0</v>
      </c>
      <c r="J575" s="4">
        <v>0</v>
      </c>
      <c r="K575" s="5">
        <v>93280.115961139003</v>
      </c>
      <c r="L575" s="5">
        <v>0</v>
      </c>
      <c r="O575" s="5">
        <v>0</v>
      </c>
    </row>
    <row r="576" spans="1:15" x14ac:dyDescent="0.75">
      <c r="A576" t="s">
        <v>18</v>
      </c>
      <c r="B576" s="3">
        <v>47345</v>
      </c>
      <c r="C576" s="4">
        <v>0</v>
      </c>
      <c r="D576" s="3">
        <v>47345</v>
      </c>
      <c r="E576" s="4">
        <v>220167.341705817</v>
      </c>
      <c r="F576">
        <v>126</v>
      </c>
      <c r="G576" s="3">
        <v>47361</v>
      </c>
      <c r="H576" s="4">
        <v>220167.341705817</v>
      </c>
      <c r="I576" s="4">
        <v>0</v>
      </c>
      <c r="J576" s="4">
        <v>0</v>
      </c>
      <c r="K576" s="5">
        <v>96389.453159843993</v>
      </c>
      <c r="L576" s="5">
        <v>0</v>
      </c>
      <c r="O576" s="5">
        <v>0</v>
      </c>
    </row>
    <row r="577" spans="1:15" x14ac:dyDescent="0.75">
      <c r="A577" t="s">
        <v>18</v>
      </c>
      <c r="B577" s="3">
        <v>47376</v>
      </c>
      <c r="C577" s="4">
        <v>0</v>
      </c>
      <c r="D577" s="3">
        <v>47376</v>
      </c>
      <c r="E577" s="4">
        <v>220167.341705817</v>
      </c>
      <c r="F577">
        <v>127</v>
      </c>
      <c r="G577" s="3">
        <v>47391</v>
      </c>
      <c r="H577" s="4">
        <v>220167.341705817</v>
      </c>
      <c r="I577" s="4">
        <v>0</v>
      </c>
      <c r="J577" s="4">
        <v>0</v>
      </c>
      <c r="K577" s="5">
        <v>96389.453159843993</v>
      </c>
      <c r="L577" s="5">
        <v>0</v>
      </c>
      <c r="O577" s="5">
        <v>0</v>
      </c>
    </row>
    <row r="578" spans="1:15" x14ac:dyDescent="0.75">
      <c r="A578" t="s">
        <v>18</v>
      </c>
      <c r="B578" s="3">
        <v>47406</v>
      </c>
      <c r="C578" s="4">
        <v>0</v>
      </c>
      <c r="D578" s="3">
        <v>47406</v>
      </c>
      <c r="E578" s="4">
        <v>213065.169392727</v>
      </c>
      <c r="F578">
        <v>128</v>
      </c>
      <c r="G578" s="3">
        <v>47422</v>
      </c>
      <c r="H578" s="4">
        <v>213065.169392727</v>
      </c>
      <c r="I578" s="4">
        <v>0</v>
      </c>
      <c r="J578" s="4">
        <v>0</v>
      </c>
      <c r="K578" s="5">
        <v>93280.115961139003</v>
      </c>
      <c r="L578" s="5">
        <v>0</v>
      </c>
      <c r="O578" s="5">
        <v>0</v>
      </c>
    </row>
    <row r="579" spans="1:15" x14ac:dyDescent="0.75">
      <c r="A579" t="s">
        <v>18</v>
      </c>
      <c r="B579" s="3">
        <v>47437</v>
      </c>
      <c r="C579" s="4">
        <v>0</v>
      </c>
      <c r="D579" s="3">
        <v>47437</v>
      </c>
      <c r="E579" s="4">
        <v>220167.341705817</v>
      </c>
      <c r="F579">
        <v>129</v>
      </c>
      <c r="G579" s="3">
        <v>47452</v>
      </c>
      <c r="H579" s="4">
        <v>220167.341705817</v>
      </c>
      <c r="I579" s="4">
        <v>0</v>
      </c>
      <c r="J579" s="4">
        <v>0</v>
      </c>
      <c r="K579" s="5">
        <v>96389.453159843993</v>
      </c>
      <c r="L579" s="5">
        <v>0</v>
      </c>
      <c r="O579" s="5">
        <v>0</v>
      </c>
    </row>
    <row r="580" spans="1:15" x14ac:dyDescent="0.75">
      <c r="A580" t="s">
        <v>18</v>
      </c>
      <c r="B580" s="3">
        <v>47467</v>
      </c>
      <c r="C580" s="4">
        <v>0</v>
      </c>
      <c r="D580" s="3">
        <v>47467</v>
      </c>
      <c r="E580" s="4">
        <v>213065.169392727</v>
      </c>
      <c r="F580">
        <v>130</v>
      </c>
      <c r="G580" s="3">
        <v>47483</v>
      </c>
      <c r="H580" s="4">
        <v>213065.169392727</v>
      </c>
      <c r="I580" s="4">
        <v>0</v>
      </c>
      <c r="J580" s="4">
        <v>0</v>
      </c>
      <c r="K580" s="5">
        <v>93280.115961139003</v>
      </c>
      <c r="L580" s="5">
        <v>0</v>
      </c>
      <c r="O580" s="5">
        <v>0</v>
      </c>
    </row>
    <row r="581" spans="1:15" x14ac:dyDescent="0.75">
      <c r="A581" t="s">
        <v>18</v>
      </c>
      <c r="B581" s="3">
        <v>47498</v>
      </c>
      <c r="C581" s="4">
        <v>0</v>
      </c>
      <c r="D581" s="3">
        <v>47498</v>
      </c>
      <c r="E581" s="4">
        <v>209955.83219402199</v>
      </c>
      <c r="F581">
        <v>131</v>
      </c>
      <c r="G581" s="3">
        <v>47514</v>
      </c>
      <c r="H581" s="4">
        <v>209955.83219402199</v>
      </c>
      <c r="I581" s="4">
        <v>0</v>
      </c>
      <c r="J581" s="4">
        <v>0</v>
      </c>
      <c r="K581" s="5">
        <v>96389.453159843993</v>
      </c>
      <c r="L581" s="5">
        <v>0</v>
      </c>
      <c r="O581" s="5">
        <v>0</v>
      </c>
    </row>
    <row r="582" spans="1:15" x14ac:dyDescent="0.75">
      <c r="A582" t="s">
        <v>18</v>
      </c>
      <c r="B582" s="3">
        <v>47529</v>
      </c>
      <c r="C582" s="4">
        <v>0</v>
      </c>
      <c r="D582" s="3">
        <v>47529</v>
      </c>
      <c r="E582" s="4">
        <v>209955.83219402199</v>
      </c>
      <c r="F582">
        <v>132</v>
      </c>
      <c r="G582" s="3">
        <v>47542</v>
      </c>
      <c r="H582" s="4">
        <v>209955.83219402199</v>
      </c>
      <c r="I582" s="4">
        <v>0</v>
      </c>
      <c r="J582" s="4">
        <v>0</v>
      </c>
      <c r="K582" s="5">
        <v>96389.453159843993</v>
      </c>
      <c r="L582" s="5">
        <v>0</v>
      </c>
      <c r="O582" s="5">
        <v>0</v>
      </c>
    </row>
    <row r="583" spans="1:15" x14ac:dyDescent="0.75">
      <c r="A583" t="s">
        <v>18</v>
      </c>
      <c r="B583" s="3">
        <v>47557</v>
      </c>
      <c r="C583" s="4">
        <v>0</v>
      </c>
      <c r="D583" s="3">
        <v>47557</v>
      </c>
      <c r="E583" s="4">
        <v>219283.84379013599</v>
      </c>
      <c r="F583">
        <v>133</v>
      </c>
      <c r="G583" s="3">
        <v>47573</v>
      </c>
      <c r="H583" s="4">
        <v>219283.84379013599</v>
      </c>
      <c r="I583" s="4">
        <v>0</v>
      </c>
      <c r="J583" s="4">
        <v>0</v>
      </c>
      <c r="K583" s="5">
        <v>87061.441563731001</v>
      </c>
      <c r="L583" s="5">
        <v>0</v>
      </c>
      <c r="O583" s="5">
        <v>0</v>
      </c>
    </row>
    <row r="584" spans="1:15" x14ac:dyDescent="0.75">
      <c r="A584" t="s">
        <v>18</v>
      </c>
      <c r="B584" s="3">
        <v>47588</v>
      </c>
      <c r="C584" s="4">
        <v>0</v>
      </c>
      <c r="D584" s="3">
        <v>47588</v>
      </c>
      <c r="E584" s="4">
        <v>220167.34170579701</v>
      </c>
      <c r="F584">
        <v>134</v>
      </c>
      <c r="G584" s="3">
        <v>47603</v>
      </c>
      <c r="H584" s="4">
        <v>220167.34170579701</v>
      </c>
      <c r="I584" s="4">
        <v>0</v>
      </c>
      <c r="J584" s="4">
        <v>7437465.7405099273</v>
      </c>
      <c r="K584" s="5">
        <v>96389.453159865006</v>
      </c>
      <c r="L584" s="5">
        <v>0</v>
      </c>
      <c r="O584" s="5">
        <v>0</v>
      </c>
    </row>
    <row r="585" spans="1:15" x14ac:dyDescent="0.75">
      <c r="A585" t="s">
        <v>18</v>
      </c>
      <c r="B585" s="3">
        <v>47618</v>
      </c>
      <c r="C585" s="4">
        <v>0</v>
      </c>
      <c r="D585" s="3">
        <v>47618</v>
      </c>
      <c r="E585" s="4">
        <v>199237.853460046</v>
      </c>
      <c r="F585">
        <v>135</v>
      </c>
      <c r="G585" s="3">
        <v>47634</v>
      </c>
      <c r="H585" s="4">
        <v>199237.853460046</v>
      </c>
      <c r="I585" s="4">
        <v>0</v>
      </c>
      <c r="J585" s="4">
        <v>0</v>
      </c>
      <c r="K585" s="5">
        <v>76223.879690305999</v>
      </c>
      <c r="L585" s="5">
        <v>0</v>
      </c>
      <c r="O585" s="5">
        <v>0</v>
      </c>
    </row>
    <row r="586" spans="1:15" x14ac:dyDescent="0.75">
      <c r="A586" t="s">
        <v>18</v>
      </c>
      <c r="B586" s="3">
        <v>47649</v>
      </c>
      <c r="C586" s="4">
        <v>0</v>
      </c>
      <c r="D586" s="3">
        <v>47649</v>
      </c>
      <c r="E586" s="4">
        <v>205879.11524204799</v>
      </c>
      <c r="F586">
        <v>136</v>
      </c>
      <c r="G586" s="3">
        <v>47664</v>
      </c>
      <c r="H586" s="4">
        <v>205879.11524204799</v>
      </c>
      <c r="I586" s="4">
        <v>0</v>
      </c>
      <c r="J586" s="4">
        <v>0</v>
      </c>
      <c r="K586" s="5">
        <v>78764.675679983004</v>
      </c>
      <c r="L586" s="5">
        <v>0</v>
      </c>
      <c r="O586" s="5">
        <v>0</v>
      </c>
    </row>
    <row r="587" spans="1:15" x14ac:dyDescent="0.75">
      <c r="A587" t="s">
        <v>18</v>
      </c>
      <c r="B587" s="3">
        <v>47679</v>
      </c>
      <c r="C587" s="4">
        <v>0</v>
      </c>
      <c r="D587" s="3">
        <v>47679</v>
      </c>
      <c r="E587" s="4">
        <v>199237.853460046</v>
      </c>
      <c r="F587">
        <v>137</v>
      </c>
      <c r="G587" s="3">
        <v>47695</v>
      </c>
      <c r="H587" s="4">
        <v>199237.853460046</v>
      </c>
      <c r="I587" s="4">
        <v>0</v>
      </c>
      <c r="J587" s="4">
        <v>0</v>
      </c>
      <c r="K587" s="5">
        <v>76223.879690305999</v>
      </c>
      <c r="L587" s="5">
        <v>0</v>
      </c>
      <c r="O587" s="5">
        <v>0</v>
      </c>
    </row>
    <row r="588" spans="1:15" x14ac:dyDescent="0.75">
      <c r="A588" t="s">
        <v>18</v>
      </c>
      <c r="B588" s="3">
        <v>47710</v>
      </c>
      <c r="C588" s="4">
        <v>0</v>
      </c>
      <c r="D588" s="3">
        <v>47710</v>
      </c>
      <c r="E588" s="4">
        <v>205879.115242047</v>
      </c>
      <c r="F588">
        <v>138</v>
      </c>
      <c r="G588" s="3">
        <v>47726</v>
      </c>
      <c r="H588" s="4">
        <v>205879.115242047</v>
      </c>
      <c r="I588" s="4">
        <v>0</v>
      </c>
      <c r="J588" s="4">
        <v>97040</v>
      </c>
      <c r="K588" s="5">
        <v>78764.675679983993</v>
      </c>
      <c r="L588" s="5">
        <v>0</v>
      </c>
      <c r="O588" s="5">
        <v>0</v>
      </c>
    </row>
    <row r="589" spans="1:15" x14ac:dyDescent="0.75">
      <c r="A589" t="s">
        <v>18</v>
      </c>
      <c r="B589" s="3">
        <v>47741</v>
      </c>
      <c r="C589" s="4">
        <v>0</v>
      </c>
      <c r="D589" s="3">
        <v>47741</v>
      </c>
      <c r="E589" s="4">
        <v>206435.33240212101</v>
      </c>
      <c r="F589">
        <v>139</v>
      </c>
      <c r="G589" s="3">
        <v>47756</v>
      </c>
      <c r="H589" s="4">
        <v>206435.33240212101</v>
      </c>
      <c r="I589" s="4">
        <v>0</v>
      </c>
      <c r="J589" s="4">
        <v>0</v>
      </c>
      <c r="K589" s="5">
        <v>78764.675679983004</v>
      </c>
      <c r="L589" s="5">
        <v>0</v>
      </c>
      <c r="O589" s="5">
        <v>0</v>
      </c>
    </row>
    <row r="590" spans="1:15" x14ac:dyDescent="0.75">
      <c r="A590" t="s">
        <v>18</v>
      </c>
      <c r="B590" s="3">
        <v>47771</v>
      </c>
      <c r="C590" s="4">
        <v>0</v>
      </c>
      <c r="D590" s="3">
        <v>47771</v>
      </c>
      <c r="E590" s="4">
        <v>199776.12813108601</v>
      </c>
      <c r="F590">
        <v>140</v>
      </c>
      <c r="G590" s="3">
        <v>47787</v>
      </c>
      <c r="H590" s="4">
        <v>199776.12813108601</v>
      </c>
      <c r="I590" s="4">
        <v>0</v>
      </c>
      <c r="J590" s="4">
        <v>0</v>
      </c>
      <c r="K590" s="5">
        <v>76223.879690305999</v>
      </c>
      <c r="L590" s="5">
        <v>0</v>
      </c>
      <c r="O590" s="5">
        <v>0</v>
      </c>
    </row>
    <row r="591" spans="1:15" x14ac:dyDescent="0.75">
      <c r="A591" t="s">
        <v>18</v>
      </c>
      <c r="B591" s="3">
        <v>47802</v>
      </c>
      <c r="C591" s="4">
        <v>0</v>
      </c>
      <c r="D591" s="3">
        <v>47802</v>
      </c>
      <c r="E591" s="4">
        <v>207850.44954222001</v>
      </c>
      <c r="F591">
        <v>141</v>
      </c>
      <c r="G591" s="3">
        <v>47817</v>
      </c>
      <c r="H591" s="4">
        <v>207850.44954222001</v>
      </c>
      <c r="I591" s="4">
        <v>0</v>
      </c>
      <c r="J591" s="4">
        <v>149999.99999993999</v>
      </c>
      <c r="K591" s="5">
        <v>78764.675679984997</v>
      </c>
      <c r="L591" s="5">
        <v>0</v>
      </c>
      <c r="O591" s="5">
        <v>0</v>
      </c>
    </row>
    <row r="592" spans="1:15" x14ac:dyDescent="0.75">
      <c r="A592" t="s">
        <v>18</v>
      </c>
      <c r="B592" s="3">
        <v>47832</v>
      </c>
      <c r="C592" s="4">
        <v>0</v>
      </c>
      <c r="D592" s="3">
        <v>47832</v>
      </c>
      <c r="E592" s="4">
        <v>201416.227510419</v>
      </c>
      <c r="F592">
        <v>142</v>
      </c>
      <c r="G592" s="3">
        <v>47848</v>
      </c>
      <c r="H592" s="4">
        <v>201416.227510419</v>
      </c>
      <c r="I592" s="4">
        <v>0</v>
      </c>
      <c r="J592" s="4">
        <v>0</v>
      </c>
      <c r="K592" s="5">
        <v>76223.879690305999</v>
      </c>
      <c r="L592" s="5">
        <v>0</v>
      </c>
      <c r="O592" s="5">
        <v>0</v>
      </c>
    </row>
    <row r="593" spans="1:15" x14ac:dyDescent="0.75">
      <c r="A593" t="s">
        <v>18</v>
      </c>
      <c r="B593" s="3">
        <v>47863</v>
      </c>
      <c r="C593" s="4">
        <v>0</v>
      </c>
      <c r="D593" s="3">
        <v>47863</v>
      </c>
      <c r="E593" s="4">
        <v>198875.43152074199</v>
      </c>
      <c r="F593">
        <v>143</v>
      </c>
      <c r="G593" s="3">
        <v>47879</v>
      </c>
      <c r="H593" s="4">
        <v>198875.43152074199</v>
      </c>
      <c r="I593" s="4">
        <v>0</v>
      </c>
      <c r="J593" s="4">
        <v>0</v>
      </c>
      <c r="K593" s="5">
        <v>78764.675679983004</v>
      </c>
      <c r="L593" s="5">
        <v>0</v>
      </c>
      <c r="O593" s="5">
        <v>0</v>
      </c>
    </row>
    <row r="594" spans="1:15" x14ac:dyDescent="0.75">
      <c r="A594" t="s">
        <v>18</v>
      </c>
      <c r="B594" s="3">
        <v>47894</v>
      </c>
      <c r="C594" s="4">
        <v>0</v>
      </c>
      <c r="D594" s="3">
        <v>47894</v>
      </c>
      <c r="E594" s="4">
        <v>198875.43152074199</v>
      </c>
      <c r="F594">
        <v>144</v>
      </c>
      <c r="G594" s="3">
        <v>47907</v>
      </c>
      <c r="H594" s="4">
        <v>198875.43152074199</v>
      </c>
      <c r="I594" s="4">
        <v>0</v>
      </c>
      <c r="J594" s="4">
        <v>0</v>
      </c>
      <c r="K594" s="5">
        <v>78764.675679983004</v>
      </c>
      <c r="L594" s="5">
        <v>0</v>
      </c>
      <c r="O594" s="5">
        <v>0</v>
      </c>
    </row>
    <row r="595" spans="1:15" x14ac:dyDescent="0.75">
      <c r="A595" t="s">
        <v>18</v>
      </c>
      <c r="B595" s="3">
        <v>47922</v>
      </c>
      <c r="C595" s="4">
        <v>0</v>
      </c>
      <c r="D595" s="3">
        <v>47922</v>
      </c>
      <c r="E595" s="4">
        <v>206497.81948976699</v>
      </c>
      <c r="F595">
        <v>145</v>
      </c>
      <c r="G595" s="3">
        <v>47938</v>
      </c>
      <c r="H595" s="4">
        <v>206497.81948976699</v>
      </c>
      <c r="I595" s="4">
        <v>0</v>
      </c>
      <c r="J595" s="4">
        <v>4539779.5712686777</v>
      </c>
      <c r="K595" s="5">
        <v>71142.287710958</v>
      </c>
      <c r="L595" s="5">
        <v>0</v>
      </c>
      <c r="O595" s="5">
        <v>0</v>
      </c>
    </row>
    <row r="596" spans="1:15" x14ac:dyDescent="0.75">
      <c r="A596" t="s">
        <v>18</v>
      </c>
      <c r="B596" s="3">
        <v>47953</v>
      </c>
      <c r="C596" s="4">
        <v>0</v>
      </c>
      <c r="D596" s="3">
        <v>47953</v>
      </c>
      <c r="E596" s="4">
        <v>205384.75908331</v>
      </c>
      <c r="F596">
        <v>146</v>
      </c>
      <c r="G596" s="3">
        <v>47968</v>
      </c>
      <c r="H596" s="4">
        <v>205384.75908331</v>
      </c>
      <c r="I596" s="4">
        <v>0</v>
      </c>
      <c r="J596" s="4">
        <v>3185377.7656273991</v>
      </c>
      <c r="K596" s="5">
        <v>63170.379166666004</v>
      </c>
      <c r="L596" s="5">
        <v>0</v>
      </c>
      <c r="O596" s="5">
        <v>0</v>
      </c>
    </row>
    <row r="597" spans="1:15" x14ac:dyDescent="0.75">
      <c r="A597" t="s">
        <v>18</v>
      </c>
      <c r="B597" s="3">
        <v>47983</v>
      </c>
      <c r="C597" s="4">
        <v>0</v>
      </c>
      <c r="D597" s="3">
        <v>47983</v>
      </c>
      <c r="E597" s="4">
        <v>189132.96532751599</v>
      </c>
      <c r="F597">
        <v>147</v>
      </c>
      <c r="G597" s="3">
        <v>47999</v>
      </c>
      <c r="H597" s="4">
        <v>189132.96532751599</v>
      </c>
      <c r="I597" s="4">
        <v>0</v>
      </c>
      <c r="J597" s="4">
        <v>339940.71800962102</v>
      </c>
      <c r="K597" s="5">
        <v>61132.625</v>
      </c>
      <c r="L597" s="5">
        <v>0</v>
      </c>
      <c r="O597" s="5">
        <v>0</v>
      </c>
    </row>
    <row r="598" spans="1:15" x14ac:dyDescent="0.75">
      <c r="A598" t="s">
        <v>18</v>
      </c>
      <c r="B598" s="3">
        <v>48014</v>
      </c>
      <c r="C598" s="4">
        <v>0</v>
      </c>
      <c r="D598" s="3">
        <v>48014</v>
      </c>
      <c r="E598" s="4">
        <v>194935.600454764</v>
      </c>
      <c r="F598">
        <v>148</v>
      </c>
      <c r="G598" s="3">
        <v>48029</v>
      </c>
      <c r="H598" s="4">
        <v>194935.600454764</v>
      </c>
      <c r="I598" s="4">
        <v>0</v>
      </c>
      <c r="J598" s="4">
        <v>0</v>
      </c>
      <c r="K598" s="5">
        <v>63170.379166667</v>
      </c>
      <c r="L598" s="5">
        <v>0</v>
      </c>
      <c r="O598" s="5">
        <v>0</v>
      </c>
    </row>
    <row r="599" spans="1:15" x14ac:dyDescent="0.75">
      <c r="A599" t="s">
        <v>18</v>
      </c>
      <c r="B599" s="3">
        <v>48044</v>
      </c>
      <c r="C599" s="4">
        <v>0</v>
      </c>
      <c r="D599" s="3">
        <v>48044</v>
      </c>
      <c r="E599" s="4">
        <v>188647.355278804</v>
      </c>
      <c r="F599">
        <v>149</v>
      </c>
      <c r="G599" s="3">
        <v>48060</v>
      </c>
      <c r="H599" s="4">
        <v>188647.355278804</v>
      </c>
      <c r="I599" s="4">
        <v>0</v>
      </c>
      <c r="J599" s="4">
        <v>0</v>
      </c>
      <c r="K599" s="5">
        <v>61132.625</v>
      </c>
      <c r="L599" s="5">
        <v>0</v>
      </c>
      <c r="O599" s="5">
        <v>0</v>
      </c>
    </row>
    <row r="600" spans="1:15" x14ac:dyDescent="0.75">
      <c r="A600" t="s">
        <v>18</v>
      </c>
      <c r="B600" s="3">
        <v>48075</v>
      </c>
      <c r="C600" s="4">
        <v>0</v>
      </c>
      <c r="D600" s="3">
        <v>48075</v>
      </c>
      <c r="E600" s="4">
        <v>194935.600454764</v>
      </c>
      <c r="F600">
        <v>150</v>
      </c>
      <c r="G600" s="3">
        <v>48091</v>
      </c>
      <c r="H600" s="4">
        <v>194935.600454764</v>
      </c>
      <c r="I600" s="4">
        <v>0</v>
      </c>
      <c r="J600" s="4">
        <v>0</v>
      </c>
      <c r="K600" s="5">
        <v>63170.379166667</v>
      </c>
      <c r="L600" s="5">
        <v>0</v>
      </c>
      <c r="O600" s="5">
        <v>0</v>
      </c>
    </row>
    <row r="601" spans="1:15" x14ac:dyDescent="0.75">
      <c r="A601" t="s">
        <v>18</v>
      </c>
      <c r="B601" s="3">
        <v>48106</v>
      </c>
      <c r="C601" s="4">
        <v>0</v>
      </c>
      <c r="D601" s="3">
        <v>48106</v>
      </c>
      <c r="E601" s="4">
        <v>194935.600454764</v>
      </c>
      <c r="F601">
        <v>151</v>
      </c>
      <c r="G601" s="3">
        <v>48121</v>
      </c>
      <c r="H601" s="4">
        <v>194935.600454764</v>
      </c>
      <c r="I601" s="4">
        <v>0</v>
      </c>
      <c r="J601" s="4">
        <v>0</v>
      </c>
      <c r="K601" s="5">
        <v>63170.379166667</v>
      </c>
      <c r="L601" s="5">
        <v>0</v>
      </c>
      <c r="O601" s="5">
        <v>0</v>
      </c>
    </row>
    <row r="602" spans="1:15" x14ac:dyDescent="0.75">
      <c r="A602" t="s">
        <v>18</v>
      </c>
      <c r="B602" s="3">
        <v>48136</v>
      </c>
      <c r="C602" s="4">
        <v>0</v>
      </c>
      <c r="D602" s="3">
        <v>48136</v>
      </c>
      <c r="E602" s="4">
        <v>188647.355278804</v>
      </c>
      <c r="F602">
        <v>152</v>
      </c>
      <c r="G602" s="3">
        <v>48152</v>
      </c>
      <c r="H602" s="4">
        <v>188647.355278804</v>
      </c>
      <c r="I602" s="4">
        <v>0</v>
      </c>
      <c r="J602" s="4">
        <v>0</v>
      </c>
      <c r="K602" s="5">
        <v>61132.625</v>
      </c>
      <c r="L602" s="5">
        <v>0</v>
      </c>
      <c r="O602" s="5">
        <v>0</v>
      </c>
    </row>
    <row r="603" spans="1:15" x14ac:dyDescent="0.75">
      <c r="A603" t="s">
        <v>18</v>
      </c>
      <c r="B603" s="3">
        <v>48167</v>
      </c>
      <c r="C603" s="4">
        <v>0</v>
      </c>
      <c r="D603" s="3">
        <v>48167</v>
      </c>
      <c r="E603" s="4">
        <v>5482990.9421330318</v>
      </c>
      <c r="F603">
        <v>153</v>
      </c>
      <c r="G603" s="3">
        <v>48182</v>
      </c>
      <c r="H603" s="4">
        <v>5482990.9421330318</v>
      </c>
      <c r="I603" s="4">
        <v>5288055.3416782692</v>
      </c>
      <c r="J603" s="4">
        <v>10999999.999999991</v>
      </c>
      <c r="K603" s="5">
        <v>63170.379166669001</v>
      </c>
      <c r="L603" s="5">
        <v>0</v>
      </c>
      <c r="O603" s="5">
        <v>0</v>
      </c>
    </row>
    <row r="604" spans="1:15" x14ac:dyDescent="0.75">
      <c r="A604" t="s">
        <v>18</v>
      </c>
      <c r="B604" s="3">
        <v>48197</v>
      </c>
      <c r="C604" s="4">
        <v>0</v>
      </c>
      <c r="D604" s="3">
        <v>48197</v>
      </c>
      <c r="E604" s="4">
        <v>157606.25625000001</v>
      </c>
      <c r="F604">
        <v>154</v>
      </c>
      <c r="G604" s="3">
        <v>48213</v>
      </c>
      <c r="H604" s="4">
        <v>157606.25625000001</v>
      </c>
      <c r="I604" s="4">
        <v>0</v>
      </c>
      <c r="J604" s="4">
        <v>0</v>
      </c>
      <c r="K604" s="5">
        <v>27812.868750000001</v>
      </c>
      <c r="L604" s="5">
        <v>0</v>
      </c>
      <c r="O604" s="5">
        <v>0</v>
      </c>
    </row>
    <row r="605" spans="1:15" x14ac:dyDescent="0.75">
      <c r="A605" t="s">
        <v>18</v>
      </c>
      <c r="B605" s="3">
        <v>48228</v>
      </c>
      <c r="C605" s="4">
        <v>0</v>
      </c>
      <c r="D605" s="3">
        <v>48228</v>
      </c>
      <c r="E605" s="4">
        <v>162859.798125</v>
      </c>
      <c r="F605">
        <v>155</v>
      </c>
      <c r="G605" s="3">
        <v>48244</v>
      </c>
      <c r="H605" s="4">
        <v>162859.798125</v>
      </c>
      <c r="I605" s="4">
        <v>0</v>
      </c>
      <c r="J605" s="4">
        <v>0</v>
      </c>
      <c r="K605" s="5">
        <v>28739.964375</v>
      </c>
      <c r="L605" s="5">
        <v>0</v>
      </c>
      <c r="O605" s="5">
        <v>0</v>
      </c>
    </row>
    <row r="606" spans="1:15" x14ac:dyDescent="0.75">
      <c r="A606" t="s">
        <v>18</v>
      </c>
      <c r="B606" s="3">
        <v>48259</v>
      </c>
      <c r="C606" s="4">
        <v>0</v>
      </c>
      <c r="D606" s="3">
        <v>48259</v>
      </c>
      <c r="E606" s="4">
        <v>156679.16062499999</v>
      </c>
      <c r="F606">
        <v>156</v>
      </c>
      <c r="G606" s="3">
        <v>48273</v>
      </c>
      <c r="H606" s="4">
        <v>156679.16062499999</v>
      </c>
      <c r="I606" s="4">
        <v>0</v>
      </c>
      <c r="J606" s="4">
        <v>0</v>
      </c>
      <c r="K606" s="5">
        <v>28739.964375</v>
      </c>
      <c r="L606" s="5">
        <v>0</v>
      </c>
      <c r="O606" s="5">
        <v>0</v>
      </c>
    </row>
    <row r="607" spans="1:15" x14ac:dyDescent="0.75">
      <c r="A607" t="s">
        <v>18</v>
      </c>
      <c r="B607" s="3">
        <v>48288</v>
      </c>
      <c r="C607" s="4">
        <v>0</v>
      </c>
      <c r="D607" s="3">
        <v>48288</v>
      </c>
      <c r="E607" s="4">
        <v>158533.35187499999</v>
      </c>
      <c r="F607">
        <v>157</v>
      </c>
      <c r="G607" s="3">
        <v>48304</v>
      </c>
      <c r="H607" s="4">
        <v>158533.35187499999</v>
      </c>
      <c r="I607" s="4">
        <v>0</v>
      </c>
      <c r="J607" s="4">
        <v>0</v>
      </c>
      <c r="K607" s="5">
        <v>26885.773125</v>
      </c>
      <c r="L607" s="5">
        <v>0</v>
      </c>
      <c r="O607" s="5">
        <v>0</v>
      </c>
    </row>
    <row r="608" spans="1:15" x14ac:dyDescent="0.75">
      <c r="A608" t="s">
        <v>18</v>
      </c>
      <c r="B608" s="3">
        <v>48319</v>
      </c>
      <c r="C608" s="4">
        <v>0</v>
      </c>
      <c r="D608" s="3">
        <v>48319</v>
      </c>
      <c r="E608" s="4">
        <v>162859.798125</v>
      </c>
      <c r="F608">
        <v>158</v>
      </c>
      <c r="G608" s="3">
        <v>48334</v>
      </c>
      <c r="H608" s="4">
        <v>162859.798125</v>
      </c>
      <c r="I608" s="4">
        <v>0</v>
      </c>
      <c r="J608" s="4">
        <v>0</v>
      </c>
      <c r="K608" s="5">
        <v>28739.964375</v>
      </c>
      <c r="L608" s="5">
        <v>0</v>
      </c>
      <c r="O608" s="5">
        <v>0</v>
      </c>
    </row>
    <row r="609" spans="1:15" x14ac:dyDescent="0.75">
      <c r="A609" t="s">
        <v>18</v>
      </c>
      <c r="B609" s="3">
        <v>48349</v>
      </c>
      <c r="C609" s="4">
        <v>0</v>
      </c>
      <c r="D609" s="3">
        <v>48349</v>
      </c>
      <c r="E609" s="4">
        <v>38047606.256249987</v>
      </c>
      <c r="F609">
        <v>159</v>
      </c>
      <c r="G609" s="3">
        <v>48365</v>
      </c>
      <c r="H609" s="4">
        <v>38047606.256249987</v>
      </c>
      <c r="I609" s="4">
        <v>37640521.508646742</v>
      </c>
      <c r="J609" s="4">
        <v>7359478.4913532548</v>
      </c>
      <c r="K609" s="5">
        <v>3008.1382812349998</v>
      </c>
      <c r="L609" s="5">
        <v>224673.76088449001</v>
      </c>
      <c r="O609" s="5">
        <v>0</v>
      </c>
    </row>
    <row r="610" spans="1:15" x14ac:dyDescent="0.75">
      <c r="A610" t="s">
        <v>19</v>
      </c>
      <c r="B610" s="3">
        <v>43506</v>
      </c>
      <c r="C610" s="4">
        <v>-39335516</v>
      </c>
      <c r="D610" s="3">
        <v>43506</v>
      </c>
      <c r="E610" s="4">
        <v>-39335516</v>
      </c>
      <c r="F610">
        <v>4</v>
      </c>
      <c r="G610" s="3">
        <v>43524</v>
      </c>
      <c r="H610" s="4">
        <v>0</v>
      </c>
      <c r="I610" s="4">
        <v>0</v>
      </c>
      <c r="J610" s="4">
        <v>0</v>
      </c>
      <c r="K610" s="5">
        <v>0</v>
      </c>
      <c r="L610" s="5">
        <v>0</v>
      </c>
      <c r="O610" s="5">
        <v>0</v>
      </c>
    </row>
    <row r="611" spans="1:15" x14ac:dyDescent="0.75">
      <c r="A611" t="s">
        <v>19</v>
      </c>
      <c r="B611" s="3">
        <v>43534</v>
      </c>
      <c r="C611" s="4">
        <v>296806.42</v>
      </c>
      <c r="D611" s="3">
        <v>43534</v>
      </c>
      <c r="E611" s="4">
        <v>296806.42</v>
      </c>
      <c r="F611">
        <v>5</v>
      </c>
      <c r="G611" s="3">
        <v>43555</v>
      </c>
      <c r="H611" s="4">
        <v>0</v>
      </c>
      <c r="I611" s="4">
        <v>0</v>
      </c>
      <c r="J611" s="4">
        <v>0</v>
      </c>
      <c r="K611" s="5">
        <v>0</v>
      </c>
      <c r="L611" s="5">
        <v>0</v>
      </c>
      <c r="O611" s="5">
        <v>0</v>
      </c>
    </row>
    <row r="612" spans="1:15" x14ac:dyDescent="0.75">
      <c r="A612" t="s">
        <v>19</v>
      </c>
      <c r="B612" s="3">
        <v>43565</v>
      </c>
      <c r="C612" s="4">
        <v>306693.57</v>
      </c>
      <c r="D612" s="3">
        <v>43565</v>
      </c>
      <c r="E612" s="4">
        <v>306693.57</v>
      </c>
      <c r="F612">
        <v>6</v>
      </c>
      <c r="G612" s="3">
        <v>43585</v>
      </c>
      <c r="H612" s="4">
        <v>0</v>
      </c>
      <c r="I612" s="4">
        <v>0</v>
      </c>
      <c r="J612" s="4">
        <v>0</v>
      </c>
      <c r="K612" s="5">
        <v>0</v>
      </c>
      <c r="L612" s="5">
        <v>0</v>
      </c>
      <c r="O612" s="5">
        <v>0</v>
      </c>
    </row>
    <row r="613" spans="1:15" x14ac:dyDescent="0.75">
      <c r="A613" t="s">
        <v>19</v>
      </c>
      <c r="B613" s="3">
        <v>43595</v>
      </c>
      <c r="C613" s="4">
        <v>296795.96000000002</v>
      </c>
      <c r="D613" s="3">
        <v>43595</v>
      </c>
      <c r="E613" s="4">
        <v>296795.96000000002</v>
      </c>
      <c r="F613">
        <v>7</v>
      </c>
      <c r="G613" s="3">
        <v>43616</v>
      </c>
      <c r="H613" s="4">
        <v>0</v>
      </c>
      <c r="I613" s="4">
        <v>0</v>
      </c>
      <c r="J613" s="4">
        <v>0</v>
      </c>
      <c r="K613" s="5">
        <v>0</v>
      </c>
      <c r="L613" s="5">
        <v>0</v>
      </c>
      <c r="O613" s="5">
        <v>0</v>
      </c>
    </row>
    <row r="614" spans="1:15" x14ac:dyDescent="0.75">
      <c r="A614" t="s">
        <v>19</v>
      </c>
      <c r="B614" s="3">
        <v>43626</v>
      </c>
      <c r="C614" s="4">
        <v>306684.07</v>
      </c>
      <c r="D614" s="3">
        <v>43626</v>
      </c>
      <c r="E614" s="4">
        <v>306684.07</v>
      </c>
      <c r="F614">
        <v>8</v>
      </c>
      <c r="G614" s="3">
        <v>43646</v>
      </c>
      <c r="H614" s="4">
        <v>0</v>
      </c>
      <c r="I614" s="4">
        <v>0</v>
      </c>
      <c r="J614" s="4">
        <v>0</v>
      </c>
      <c r="K614" s="5">
        <v>0</v>
      </c>
      <c r="L614" s="5">
        <v>0</v>
      </c>
      <c r="O614" s="5">
        <v>0</v>
      </c>
    </row>
    <row r="615" spans="1:15" x14ac:dyDescent="0.75">
      <c r="A615" t="s">
        <v>19</v>
      </c>
      <c r="B615" s="3">
        <v>43656</v>
      </c>
      <c r="C615" s="4">
        <v>296786.73</v>
      </c>
      <c r="D615" s="3">
        <v>43656</v>
      </c>
      <c r="E615" s="4">
        <v>296786.73</v>
      </c>
      <c r="F615">
        <v>9</v>
      </c>
      <c r="G615" s="3">
        <v>43677</v>
      </c>
      <c r="H615" s="4">
        <v>0</v>
      </c>
      <c r="I615" s="4">
        <v>0</v>
      </c>
      <c r="J615" s="4">
        <v>0</v>
      </c>
      <c r="K615" s="5">
        <v>0</v>
      </c>
      <c r="L615" s="5">
        <v>0</v>
      </c>
      <c r="O615" s="5">
        <v>0</v>
      </c>
    </row>
    <row r="616" spans="1:15" x14ac:dyDescent="0.75">
      <c r="A616" t="s">
        <v>19</v>
      </c>
      <c r="B616" s="3">
        <v>43687</v>
      </c>
      <c r="C616" s="4">
        <v>306674.46999999997</v>
      </c>
      <c r="D616" s="3">
        <v>43687</v>
      </c>
      <c r="E616" s="4">
        <v>306674.46999999997</v>
      </c>
      <c r="F616">
        <v>10</v>
      </c>
      <c r="G616" s="3">
        <v>43708</v>
      </c>
      <c r="H616" s="4">
        <v>0</v>
      </c>
      <c r="I616" s="4">
        <v>0</v>
      </c>
      <c r="J616" s="4">
        <v>0</v>
      </c>
      <c r="K616" s="5">
        <v>0</v>
      </c>
      <c r="L616" s="5">
        <v>0</v>
      </c>
      <c r="O616" s="5">
        <v>0</v>
      </c>
    </row>
    <row r="617" spans="1:15" x14ac:dyDescent="0.75">
      <c r="A617" t="s">
        <v>19</v>
      </c>
      <c r="B617" s="3">
        <v>43718</v>
      </c>
      <c r="C617" s="4">
        <v>306669.96999999997</v>
      </c>
      <c r="D617" s="3">
        <v>43718</v>
      </c>
      <c r="E617" s="4">
        <v>306669.96999999997</v>
      </c>
      <c r="F617">
        <v>11</v>
      </c>
      <c r="G617" s="3">
        <v>43738</v>
      </c>
      <c r="H617" s="4">
        <v>0</v>
      </c>
      <c r="I617" s="4">
        <v>0</v>
      </c>
      <c r="J617" s="4">
        <v>0</v>
      </c>
      <c r="K617" s="5">
        <v>0</v>
      </c>
      <c r="L617" s="5">
        <v>0</v>
      </c>
      <c r="O617" s="5">
        <v>0</v>
      </c>
    </row>
    <row r="618" spans="1:15" x14ac:dyDescent="0.75">
      <c r="A618" t="s">
        <v>19</v>
      </c>
      <c r="B618" s="3">
        <v>43748</v>
      </c>
      <c r="C618" s="4">
        <v>296773.01</v>
      </c>
      <c r="D618" s="3">
        <v>43748</v>
      </c>
      <c r="E618" s="4">
        <v>296773.01</v>
      </c>
      <c r="F618">
        <v>12</v>
      </c>
      <c r="G618" s="3">
        <v>43769</v>
      </c>
      <c r="H618" s="4">
        <v>0</v>
      </c>
      <c r="I618" s="4">
        <v>0</v>
      </c>
      <c r="J618" s="4">
        <v>0</v>
      </c>
      <c r="K618" s="5">
        <v>0</v>
      </c>
      <c r="L618" s="5">
        <v>0</v>
      </c>
      <c r="O618" s="5">
        <v>0</v>
      </c>
    </row>
    <row r="619" spans="1:15" x14ac:dyDescent="0.75">
      <c r="A619" t="s">
        <v>19</v>
      </c>
      <c r="B619" s="3">
        <v>43779</v>
      </c>
      <c r="C619" s="4">
        <v>306660.23</v>
      </c>
      <c r="D619" s="3">
        <v>43779</v>
      </c>
      <c r="E619" s="4">
        <v>306660.23</v>
      </c>
      <c r="F619">
        <v>13</v>
      </c>
      <c r="G619" s="3">
        <v>43799</v>
      </c>
      <c r="H619" s="4">
        <v>0</v>
      </c>
      <c r="I619" s="4">
        <v>0</v>
      </c>
      <c r="J619" s="4">
        <v>0</v>
      </c>
      <c r="K619" s="5">
        <v>0</v>
      </c>
      <c r="L619" s="5">
        <v>0</v>
      </c>
      <c r="O619" s="5">
        <v>0</v>
      </c>
    </row>
    <row r="620" spans="1:15" x14ac:dyDescent="0.75">
      <c r="A620" t="s">
        <v>19</v>
      </c>
      <c r="B620" s="3">
        <v>43809</v>
      </c>
      <c r="C620" s="4">
        <v>296763.55</v>
      </c>
      <c r="D620" s="3">
        <v>43809</v>
      </c>
      <c r="E620" s="4">
        <v>296763.55</v>
      </c>
      <c r="F620">
        <v>14</v>
      </c>
      <c r="G620" s="3">
        <v>43830</v>
      </c>
      <c r="H620" s="4">
        <v>0</v>
      </c>
      <c r="I620" s="4">
        <v>0</v>
      </c>
      <c r="J620" s="4">
        <v>0</v>
      </c>
      <c r="K620" s="5">
        <v>0</v>
      </c>
      <c r="L620" s="5">
        <v>0</v>
      </c>
      <c r="O620" s="5">
        <v>0</v>
      </c>
    </row>
    <row r="621" spans="1:15" x14ac:dyDescent="0.75">
      <c r="A621" t="s">
        <v>19</v>
      </c>
      <c r="B621" s="3">
        <v>43840</v>
      </c>
      <c r="C621" s="4">
        <v>306650.40999999997</v>
      </c>
      <c r="D621" s="3">
        <v>43840</v>
      </c>
      <c r="E621" s="4">
        <v>306650.40999999997</v>
      </c>
      <c r="F621">
        <v>15</v>
      </c>
      <c r="G621" s="3">
        <v>43861</v>
      </c>
      <c r="H621" s="4">
        <v>0</v>
      </c>
      <c r="I621" s="4">
        <v>0</v>
      </c>
      <c r="J621" s="4">
        <v>0</v>
      </c>
      <c r="K621" s="5">
        <v>0</v>
      </c>
      <c r="L621" s="5">
        <v>0</v>
      </c>
      <c r="O621" s="5">
        <v>0</v>
      </c>
    </row>
    <row r="622" spans="1:15" x14ac:dyDescent="0.75">
      <c r="A622" t="s">
        <v>19</v>
      </c>
      <c r="B622" s="3">
        <v>43871</v>
      </c>
      <c r="C622" s="4">
        <v>296754</v>
      </c>
      <c r="D622" s="3">
        <v>43871</v>
      </c>
      <c r="E622" s="4">
        <v>296754</v>
      </c>
      <c r="F622">
        <v>16</v>
      </c>
      <c r="G622" s="3">
        <v>43890</v>
      </c>
      <c r="H622" s="4">
        <v>0</v>
      </c>
      <c r="I622" s="4">
        <v>0</v>
      </c>
      <c r="J622" s="4">
        <v>0</v>
      </c>
      <c r="K622" s="5">
        <v>0</v>
      </c>
      <c r="L622" s="5">
        <v>0</v>
      </c>
      <c r="O622" s="5">
        <v>0</v>
      </c>
    </row>
    <row r="623" spans="1:15" x14ac:dyDescent="0.75">
      <c r="A623" t="s">
        <v>19</v>
      </c>
      <c r="B623" s="3">
        <v>43900</v>
      </c>
      <c r="C623" s="4">
        <v>296751.28000000003</v>
      </c>
      <c r="D623" s="3">
        <v>43900</v>
      </c>
      <c r="E623" s="4">
        <v>296751.28000000003</v>
      </c>
      <c r="F623">
        <v>17</v>
      </c>
      <c r="G623" s="3">
        <v>43921</v>
      </c>
      <c r="H623" s="4">
        <v>0</v>
      </c>
      <c r="I623" s="4">
        <v>0</v>
      </c>
      <c r="J623" s="4">
        <v>0</v>
      </c>
      <c r="K623" s="5">
        <v>0</v>
      </c>
      <c r="L623" s="5">
        <v>0</v>
      </c>
      <c r="O623" s="5">
        <v>0</v>
      </c>
    </row>
    <row r="624" spans="1:15" x14ac:dyDescent="0.75">
      <c r="A624" t="s">
        <v>19</v>
      </c>
      <c r="B624" s="3">
        <v>43931</v>
      </c>
      <c r="C624" s="4">
        <v>306635.14</v>
      </c>
      <c r="D624" s="3">
        <v>43931</v>
      </c>
      <c r="E624" s="4">
        <v>306635.14</v>
      </c>
      <c r="F624">
        <v>18</v>
      </c>
      <c r="G624" s="3">
        <v>43951</v>
      </c>
      <c r="H624" s="4">
        <v>0</v>
      </c>
      <c r="I624" s="4">
        <v>0</v>
      </c>
      <c r="J624" s="4">
        <v>0</v>
      </c>
      <c r="K624" s="5">
        <v>0</v>
      </c>
      <c r="L624" s="5">
        <v>0</v>
      </c>
      <c r="O624" s="5">
        <v>0</v>
      </c>
    </row>
    <row r="625" spans="1:15" x14ac:dyDescent="0.75">
      <c r="A625" t="s">
        <v>19</v>
      </c>
      <c r="B625" s="3">
        <v>43961</v>
      </c>
      <c r="C625" s="4">
        <v>296605.78000000003</v>
      </c>
      <c r="D625" s="3">
        <v>43961</v>
      </c>
      <c r="E625" s="4">
        <v>296605.78000000003</v>
      </c>
      <c r="F625">
        <v>19</v>
      </c>
      <c r="G625" s="3">
        <v>43982</v>
      </c>
      <c r="H625" s="4">
        <v>0</v>
      </c>
      <c r="I625" s="4">
        <v>0</v>
      </c>
      <c r="J625" s="4">
        <v>0</v>
      </c>
      <c r="K625" s="5">
        <v>0</v>
      </c>
      <c r="L625" s="5">
        <v>0</v>
      </c>
      <c r="O625" s="5">
        <v>0</v>
      </c>
    </row>
    <row r="626" spans="1:15" x14ac:dyDescent="0.75">
      <c r="A626" t="s">
        <v>19</v>
      </c>
      <c r="B626" s="3">
        <v>43992</v>
      </c>
      <c r="C626" s="4">
        <v>306625.07</v>
      </c>
      <c r="D626" s="3">
        <v>43992</v>
      </c>
      <c r="E626" s="4">
        <v>306625.07</v>
      </c>
      <c r="F626">
        <v>20</v>
      </c>
      <c r="G626" s="3">
        <v>44012</v>
      </c>
      <c r="H626" s="4">
        <v>0</v>
      </c>
      <c r="I626" s="4">
        <v>0</v>
      </c>
      <c r="J626" s="4">
        <v>0</v>
      </c>
      <c r="K626" s="5">
        <v>0</v>
      </c>
      <c r="L626" s="5">
        <v>0</v>
      </c>
      <c r="O626" s="5">
        <v>0</v>
      </c>
    </row>
    <row r="627" spans="1:15" x14ac:dyDescent="0.75">
      <c r="A627" t="s">
        <v>19</v>
      </c>
      <c r="B627" s="3">
        <v>44022</v>
      </c>
      <c r="C627" s="4">
        <v>296729.34000000003</v>
      </c>
      <c r="D627" s="3">
        <v>44022</v>
      </c>
      <c r="E627" s="4">
        <v>296729.34000000003</v>
      </c>
      <c r="F627">
        <v>21</v>
      </c>
      <c r="G627" s="3">
        <v>44043</v>
      </c>
      <c r="H627" s="4">
        <v>0</v>
      </c>
      <c r="I627" s="4">
        <v>0</v>
      </c>
      <c r="J627" s="4">
        <v>0</v>
      </c>
      <c r="K627" s="5">
        <v>0</v>
      </c>
      <c r="L627" s="5">
        <v>0</v>
      </c>
      <c r="O627" s="5">
        <v>0</v>
      </c>
    </row>
    <row r="628" spans="1:15" x14ac:dyDescent="0.75">
      <c r="A628" t="s">
        <v>19</v>
      </c>
      <c r="B628" s="3">
        <v>44053</v>
      </c>
      <c r="C628" s="4">
        <v>305788.67</v>
      </c>
      <c r="D628" s="3">
        <v>44053</v>
      </c>
      <c r="E628" s="4">
        <v>305788.67</v>
      </c>
      <c r="F628">
        <v>22</v>
      </c>
      <c r="G628" s="3">
        <v>44074</v>
      </c>
      <c r="H628" s="4">
        <v>0</v>
      </c>
      <c r="I628" s="4">
        <v>0</v>
      </c>
      <c r="J628" s="4">
        <v>0</v>
      </c>
      <c r="K628" s="5">
        <v>0</v>
      </c>
      <c r="L628" s="5">
        <v>0</v>
      </c>
      <c r="O628" s="5">
        <v>0</v>
      </c>
    </row>
    <row r="629" spans="1:15" x14ac:dyDescent="0.75">
      <c r="A629" t="s">
        <v>19</v>
      </c>
      <c r="B629" s="3">
        <v>44084</v>
      </c>
      <c r="C629" s="4">
        <v>305991.45</v>
      </c>
      <c r="D629" s="3">
        <v>44084</v>
      </c>
      <c r="E629" s="4">
        <v>305991.45</v>
      </c>
      <c r="F629">
        <v>23</v>
      </c>
      <c r="G629" s="3">
        <v>44104</v>
      </c>
      <c r="H629" s="4">
        <v>0</v>
      </c>
      <c r="I629" s="4">
        <v>0</v>
      </c>
      <c r="J629" s="4">
        <v>0</v>
      </c>
      <c r="K629" s="5">
        <v>0</v>
      </c>
      <c r="L629" s="5">
        <v>0</v>
      </c>
      <c r="O629" s="5">
        <v>0</v>
      </c>
    </row>
    <row r="630" spans="1:15" x14ac:dyDescent="0.75">
      <c r="A630" t="s">
        <v>19</v>
      </c>
      <c r="B630" s="3">
        <v>44114</v>
      </c>
      <c r="C630" s="4">
        <v>296318.84999999998</v>
      </c>
      <c r="D630" s="3">
        <v>44114</v>
      </c>
      <c r="E630" s="4">
        <v>296318.84999999998</v>
      </c>
      <c r="F630">
        <v>24</v>
      </c>
      <c r="G630" s="3">
        <v>44135</v>
      </c>
      <c r="H630" s="4">
        <v>0</v>
      </c>
      <c r="I630" s="4">
        <v>0</v>
      </c>
      <c r="J630" s="4">
        <v>0</v>
      </c>
      <c r="K630" s="5">
        <v>0</v>
      </c>
      <c r="L630" s="5">
        <v>0</v>
      </c>
      <c r="O630" s="5">
        <v>0</v>
      </c>
    </row>
    <row r="631" spans="1:15" x14ac:dyDescent="0.75">
      <c r="A631" t="s">
        <v>19</v>
      </c>
      <c r="B631" s="3">
        <v>44145</v>
      </c>
      <c r="C631" s="4">
        <v>305459.40999999997</v>
      </c>
      <c r="D631" s="3">
        <v>44145</v>
      </c>
      <c r="E631" s="4">
        <v>305459.40999999997</v>
      </c>
      <c r="F631">
        <v>25</v>
      </c>
      <c r="G631" s="3">
        <v>44165</v>
      </c>
      <c r="H631" s="4">
        <v>0</v>
      </c>
      <c r="I631" s="4">
        <v>0</v>
      </c>
      <c r="J631" s="4">
        <v>0</v>
      </c>
      <c r="K631" s="5">
        <v>0</v>
      </c>
      <c r="L631" s="5">
        <v>0</v>
      </c>
      <c r="O631" s="5">
        <v>0</v>
      </c>
    </row>
    <row r="632" spans="1:15" x14ac:dyDescent="0.75">
      <c r="A632" t="s">
        <v>19</v>
      </c>
      <c r="B632" s="3">
        <v>44175</v>
      </c>
      <c r="C632" s="4">
        <v>296704.74</v>
      </c>
      <c r="D632" s="3">
        <v>44175</v>
      </c>
      <c r="E632" s="4">
        <v>296704.74</v>
      </c>
      <c r="F632">
        <v>26</v>
      </c>
      <c r="G632" s="3">
        <v>44196</v>
      </c>
      <c r="H632" s="4">
        <v>0</v>
      </c>
      <c r="I632" s="4">
        <v>0</v>
      </c>
      <c r="J632" s="4">
        <v>0</v>
      </c>
      <c r="K632" s="5">
        <v>0</v>
      </c>
      <c r="L632" s="5">
        <v>0</v>
      </c>
      <c r="O632" s="5">
        <v>0</v>
      </c>
    </row>
    <row r="633" spans="1:15" x14ac:dyDescent="0.75">
      <c r="A633" t="s">
        <v>19</v>
      </c>
      <c r="B633" s="3">
        <v>44206</v>
      </c>
      <c r="C633" s="4">
        <v>296699.36</v>
      </c>
      <c r="D633" s="3">
        <v>44206</v>
      </c>
      <c r="E633" s="4">
        <v>296699.36</v>
      </c>
      <c r="F633">
        <v>27</v>
      </c>
      <c r="G633" s="3">
        <v>44227</v>
      </c>
      <c r="H633" s="4">
        <v>0</v>
      </c>
      <c r="I633" s="4">
        <v>0</v>
      </c>
      <c r="J633" s="4">
        <v>0</v>
      </c>
      <c r="K633" s="5">
        <v>0</v>
      </c>
      <c r="L633" s="5">
        <v>0</v>
      </c>
      <c r="O633" s="5">
        <v>0</v>
      </c>
    </row>
    <row r="634" spans="1:15" x14ac:dyDescent="0.75">
      <c r="A634" t="s">
        <v>19</v>
      </c>
      <c r="B634" s="3">
        <v>44237</v>
      </c>
      <c r="C634" s="4">
        <v>296694.27</v>
      </c>
      <c r="D634" s="3">
        <v>44237</v>
      </c>
      <c r="E634" s="4">
        <v>296694.27</v>
      </c>
      <c r="F634">
        <v>28</v>
      </c>
      <c r="G634" s="3">
        <v>44255</v>
      </c>
      <c r="H634" s="4">
        <v>0</v>
      </c>
      <c r="I634" s="4">
        <v>0</v>
      </c>
      <c r="J634" s="4">
        <v>0</v>
      </c>
      <c r="K634" s="5">
        <v>0</v>
      </c>
      <c r="L634" s="5">
        <v>0</v>
      </c>
      <c r="O634" s="5">
        <v>0</v>
      </c>
    </row>
    <row r="635" spans="1:15" x14ac:dyDescent="0.75">
      <c r="A635" t="s">
        <v>19</v>
      </c>
      <c r="B635" s="3">
        <v>44265</v>
      </c>
      <c r="C635" s="4">
        <v>296696</v>
      </c>
      <c r="D635" s="3">
        <v>44265</v>
      </c>
      <c r="E635" s="4">
        <v>296696</v>
      </c>
      <c r="F635">
        <v>29</v>
      </c>
      <c r="G635" s="3">
        <v>44286</v>
      </c>
      <c r="H635" s="4">
        <v>0</v>
      </c>
      <c r="I635" s="4">
        <v>0</v>
      </c>
      <c r="J635" s="4">
        <v>0</v>
      </c>
      <c r="K635" s="5">
        <v>0</v>
      </c>
      <c r="L635" s="5">
        <v>0</v>
      </c>
      <c r="O635" s="5">
        <v>0</v>
      </c>
    </row>
    <row r="636" spans="1:15" x14ac:dyDescent="0.75">
      <c r="A636" t="s">
        <v>19</v>
      </c>
      <c r="B636" s="3">
        <v>44296</v>
      </c>
      <c r="C636" s="4">
        <v>305866.15000000002</v>
      </c>
      <c r="D636" s="3">
        <v>44296</v>
      </c>
      <c r="E636" s="4">
        <v>305866.15000000002</v>
      </c>
      <c r="F636">
        <v>30</v>
      </c>
      <c r="G636" s="3">
        <v>44316</v>
      </c>
      <c r="H636" s="4">
        <v>0</v>
      </c>
      <c r="I636" s="4">
        <v>0</v>
      </c>
      <c r="J636" s="4">
        <v>0</v>
      </c>
      <c r="K636" s="5">
        <v>0</v>
      </c>
      <c r="L636" s="5">
        <v>0</v>
      </c>
      <c r="O636" s="5">
        <v>0</v>
      </c>
    </row>
    <row r="637" spans="1:15" x14ac:dyDescent="0.75">
      <c r="A637" t="s">
        <v>19</v>
      </c>
      <c r="B637" s="3">
        <v>44326</v>
      </c>
      <c r="C637" s="4">
        <v>296676.84999999998</v>
      </c>
      <c r="D637" s="3">
        <v>44326</v>
      </c>
      <c r="E637" s="4">
        <v>296676.84999999998</v>
      </c>
      <c r="F637">
        <v>31</v>
      </c>
      <c r="G637" s="3">
        <v>44347</v>
      </c>
      <c r="H637" s="4">
        <v>0</v>
      </c>
      <c r="I637" s="4">
        <v>0</v>
      </c>
      <c r="J637" s="4">
        <v>0</v>
      </c>
      <c r="K637" s="5">
        <v>0</v>
      </c>
      <c r="L637" s="5">
        <v>0</v>
      </c>
      <c r="O637" s="5">
        <v>0</v>
      </c>
    </row>
    <row r="638" spans="1:15" x14ac:dyDescent="0.75">
      <c r="A638" t="s">
        <v>19</v>
      </c>
      <c r="B638" s="3">
        <v>44357</v>
      </c>
      <c r="C638" s="4">
        <v>306560.02</v>
      </c>
      <c r="D638" s="3">
        <v>44357</v>
      </c>
      <c r="E638" s="4">
        <v>306560.02</v>
      </c>
      <c r="F638">
        <v>32</v>
      </c>
      <c r="G638" s="3">
        <v>44377</v>
      </c>
      <c r="H638" s="4">
        <v>0</v>
      </c>
      <c r="I638" s="4">
        <v>0</v>
      </c>
      <c r="J638" s="4">
        <v>0</v>
      </c>
      <c r="K638" s="5">
        <v>0</v>
      </c>
      <c r="L638" s="5">
        <v>0</v>
      </c>
      <c r="O638" s="5">
        <v>0</v>
      </c>
    </row>
    <row r="639" spans="1:15" x14ac:dyDescent="0.75">
      <c r="A639" t="s">
        <v>19</v>
      </c>
      <c r="B639" s="3">
        <v>44387</v>
      </c>
      <c r="C639" s="4">
        <v>294598.67</v>
      </c>
      <c r="D639" s="3">
        <v>44387</v>
      </c>
      <c r="E639" s="4">
        <v>294598.67</v>
      </c>
      <c r="F639">
        <v>33</v>
      </c>
      <c r="G639" s="3">
        <v>44408</v>
      </c>
      <c r="H639" s="4">
        <v>0</v>
      </c>
      <c r="I639" s="4">
        <v>0</v>
      </c>
      <c r="J639" s="4">
        <v>0</v>
      </c>
      <c r="K639" s="5">
        <v>0</v>
      </c>
      <c r="L639" s="5">
        <v>0</v>
      </c>
      <c r="O639" s="5">
        <v>0</v>
      </c>
    </row>
    <row r="640" spans="1:15" x14ac:dyDescent="0.75">
      <c r="A640" t="s">
        <v>19</v>
      </c>
      <c r="B640" s="3">
        <v>44418</v>
      </c>
      <c r="C640" s="4">
        <v>305855.61</v>
      </c>
      <c r="D640" s="3">
        <v>44418</v>
      </c>
      <c r="E640" s="4">
        <v>305855.61</v>
      </c>
      <c r="F640">
        <v>34</v>
      </c>
      <c r="G640" s="3">
        <v>44439</v>
      </c>
      <c r="H640" s="4">
        <v>0</v>
      </c>
      <c r="I640" s="4">
        <v>0</v>
      </c>
      <c r="J640" s="4">
        <v>0</v>
      </c>
      <c r="K640" s="5">
        <v>0</v>
      </c>
      <c r="L640" s="5">
        <v>0</v>
      </c>
      <c r="O640" s="5">
        <v>0</v>
      </c>
    </row>
    <row r="641" spans="1:15" x14ac:dyDescent="0.75">
      <c r="A641" t="s">
        <v>19</v>
      </c>
      <c r="B641" s="3">
        <v>44449</v>
      </c>
      <c r="C641" s="4">
        <v>305896.46999999997</v>
      </c>
      <c r="D641" s="3">
        <v>44449</v>
      </c>
      <c r="E641" s="4">
        <v>305896.46999999997</v>
      </c>
      <c r="F641">
        <v>35</v>
      </c>
      <c r="G641" s="3">
        <v>44469</v>
      </c>
      <c r="H641" s="4">
        <v>0</v>
      </c>
      <c r="I641" s="4">
        <v>0</v>
      </c>
      <c r="J641" s="4">
        <v>0</v>
      </c>
      <c r="K641" s="5">
        <v>0</v>
      </c>
      <c r="L641" s="5">
        <v>0</v>
      </c>
      <c r="O641" s="5">
        <v>0</v>
      </c>
    </row>
    <row r="642" spans="1:15" x14ac:dyDescent="0.75">
      <c r="A642" t="s">
        <v>19</v>
      </c>
      <c r="B642" s="3">
        <v>44479</v>
      </c>
      <c r="C642" s="4">
        <v>295981.12</v>
      </c>
      <c r="D642" s="3">
        <v>44479</v>
      </c>
      <c r="E642" s="4">
        <v>295981.12</v>
      </c>
      <c r="F642">
        <v>36</v>
      </c>
      <c r="G642" s="3">
        <v>44500</v>
      </c>
      <c r="H642" s="4">
        <v>0</v>
      </c>
      <c r="I642" s="4">
        <v>0</v>
      </c>
      <c r="J642" s="4">
        <v>0</v>
      </c>
      <c r="K642" s="5">
        <v>0</v>
      </c>
      <c r="L642" s="5">
        <v>0</v>
      </c>
      <c r="O642" s="5">
        <v>0</v>
      </c>
    </row>
    <row r="643" spans="1:15" x14ac:dyDescent="0.75">
      <c r="A643" t="s">
        <v>19</v>
      </c>
      <c r="B643" s="3">
        <v>44510</v>
      </c>
      <c r="C643" s="4">
        <v>306531.37</v>
      </c>
      <c r="D643" s="3">
        <v>44510</v>
      </c>
      <c r="E643" s="4">
        <v>306531.37</v>
      </c>
      <c r="F643">
        <v>37</v>
      </c>
      <c r="G643" s="3">
        <v>44530</v>
      </c>
      <c r="H643" s="4">
        <v>0</v>
      </c>
      <c r="I643" s="4">
        <v>0</v>
      </c>
      <c r="J643" s="4">
        <v>0</v>
      </c>
      <c r="K643" s="5">
        <v>0</v>
      </c>
      <c r="L643" s="5">
        <v>0</v>
      </c>
      <c r="O643" s="5">
        <v>0</v>
      </c>
    </row>
    <row r="644" spans="1:15" x14ac:dyDescent="0.75">
      <c r="A644" t="s">
        <v>19</v>
      </c>
      <c r="B644" s="3">
        <v>44540</v>
      </c>
      <c r="C644" s="4">
        <v>295196.65999999997</v>
      </c>
      <c r="D644" s="3">
        <v>44540</v>
      </c>
      <c r="E644" s="4">
        <v>295196.65999999997</v>
      </c>
      <c r="F644">
        <v>38</v>
      </c>
      <c r="G644" s="3">
        <v>44561</v>
      </c>
      <c r="H644" s="4">
        <v>0</v>
      </c>
      <c r="I644" s="4">
        <v>0</v>
      </c>
      <c r="J644" s="4">
        <v>0</v>
      </c>
      <c r="K644" s="5">
        <v>0</v>
      </c>
      <c r="L644" s="5">
        <v>0</v>
      </c>
      <c r="O644" s="5">
        <v>0</v>
      </c>
    </row>
    <row r="645" spans="1:15" x14ac:dyDescent="0.75">
      <c r="A645" t="s">
        <v>19</v>
      </c>
      <c r="B645" s="3">
        <v>44571</v>
      </c>
      <c r="C645" s="4">
        <v>296631.84999999998</v>
      </c>
      <c r="D645" s="3">
        <v>44571</v>
      </c>
      <c r="E645" s="4">
        <v>296631.84999999998</v>
      </c>
      <c r="F645">
        <v>39</v>
      </c>
      <c r="G645" s="3">
        <v>44592</v>
      </c>
      <c r="H645" s="4">
        <v>0</v>
      </c>
      <c r="I645" s="4">
        <v>0</v>
      </c>
      <c r="J645" s="4">
        <v>0</v>
      </c>
      <c r="K645" s="5">
        <v>0</v>
      </c>
      <c r="L645" s="5">
        <v>0</v>
      </c>
      <c r="O645" s="5">
        <v>0</v>
      </c>
    </row>
    <row r="646" spans="1:15" x14ac:dyDescent="0.75">
      <c r="A646" t="s">
        <v>19</v>
      </c>
      <c r="B646" s="3">
        <v>44602</v>
      </c>
      <c r="C646" s="4">
        <v>296626.45</v>
      </c>
      <c r="D646" s="3">
        <v>44602</v>
      </c>
      <c r="E646" s="4">
        <v>296626.45</v>
      </c>
      <c r="F646">
        <v>40</v>
      </c>
      <c r="G646" s="3">
        <v>44620</v>
      </c>
      <c r="H646" s="4">
        <v>0</v>
      </c>
      <c r="I646" s="4">
        <v>0</v>
      </c>
      <c r="J646" s="4">
        <v>0</v>
      </c>
      <c r="K646" s="5">
        <v>0</v>
      </c>
      <c r="L646" s="5">
        <v>0</v>
      </c>
      <c r="O646" s="5">
        <v>0</v>
      </c>
    </row>
    <row r="647" spans="1:15" x14ac:dyDescent="0.75">
      <c r="A647" t="s">
        <v>19</v>
      </c>
      <c r="B647" s="3">
        <v>44630</v>
      </c>
      <c r="C647" s="4">
        <v>296529.26</v>
      </c>
      <c r="D647" s="3">
        <v>44630</v>
      </c>
      <c r="E647" s="4">
        <v>296529.26</v>
      </c>
      <c r="F647">
        <v>41</v>
      </c>
      <c r="G647" s="3">
        <v>44651</v>
      </c>
      <c r="H647" s="4">
        <v>0</v>
      </c>
      <c r="I647" s="4">
        <v>0</v>
      </c>
      <c r="J647" s="4">
        <v>0</v>
      </c>
      <c r="K647" s="5">
        <v>0</v>
      </c>
      <c r="L647" s="5">
        <v>0</v>
      </c>
      <c r="O647" s="5">
        <v>0</v>
      </c>
    </row>
    <row r="648" spans="1:15" x14ac:dyDescent="0.75">
      <c r="A648" t="s">
        <v>19</v>
      </c>
      <c r="B648" s="3">
        <v>44661</v>
      </c>
      <c r="C648" s="4">
        <v>306500.46000000002</v>
      </c>
      <c r="D648" s="3">
        <v>44661</v>
      </c>
      <c r="E648" s="4">
        <v>306500.46000000002</v>
      </c>
      <c r="F648">
        <v>42</v>
      </c>
      <c r="G648" s="3">
        <v>44681</v>
      </c>
      <c r="H648" s="4">
        <v>0</v>
      </c>
      <c r="I648" s="4">
        <v>0</v>
      </c>
      <c r="J648" s="4">
        <v>0</v>
      </c>
      <c r="K648" s="5">
        <v>0</v>
      </c>
      <c r="L648" s="5">
        <v>0</v>
      </c>
      <c r="O648" s="5">
        <v>0</v>
      </c>
    </row>
    <row r="649" spans="1:15" x14ac:dyDescent="0.75">
      <c r="A649" t="s">
        <v>19</v>
      </c>
      <c r="B649" s="3">
        <v>44691</v>
      </c>
      <c r="C649" s="4">
        <v>296512.93</v>
      </c>
      <c r="D649" s="3">
        <v>44691</v>
      </c>
      <c r="E649" s="4">
        <v>296512.93</v>
      </c>
      <c r="F649">
        <v>43</v>
      </c>
      <c r="G649" s="3">
        <v>44712</v>
      </c>
      <c r="H649" s="4">
        <v>0</v>
      </c>
      <c r="I649" s="4">
        <v>0</v>
      </c>
      <c r="J649" s="4">
        <v>0</v>
      </c>
      <c r="K649" s="5">
        <v>0</v>
      </c>
      <c r="L649" s="5">
        <v>0</v>
      </c>
      <c r="O649" s="5">
        <v>0</v>
      </c>
    </row>
    <row r="650" spans="1:15" x14ac:dyDescent="0.75">
      <c r="A650" t="s">
        <v>19</v>
      </c>
      <c r="B650" s="3">
        <v>44722</v>
      </c>
      <c r="C650" s="4">
        <v>306488.14</v>
      </c>
      <c r="D650" s="3">
        <v>44722</v>
      </c>
      <c r="E650" s="4">
        <v>306488.14</v>
      </c>
      <c r="F650">
        <v>44</v>
      </c>
      <c r="G650" s="3">
        <v>44742</v>
      </c>
      <c r="H650" s="4">
        <v>0</v>
      </c>
      <c r="I650" s="4">
        <v>0</v>
      </c>
      <c r="J650" s="4">
        <v>0</v>
      </c>
      <c r="K650" s="5">
        <v>0</v>
      </c>
      <c r="L650" s="5">
        <v>0</v>
      </c>
      <c r="O650" s="5">
        <v>0</v>
      </c>
    </row>
    <row r="651" spans="1:15" x14ac:dyDescent="0.75">
      <c r="A651" t="s">
        <v>19</v>
      </c>
      <c r="B651" s="3">
        <v>44752</v>
      </c>
      <c r="C651" s="4">
        <v>296595.76</v>
      </c>
      <c r="D651" s="3">
        <v>44752</v>
      </c>
      <c r="E651" s="4">
        <v>296595.76</v>
      </c>
      <c r="F651">
        <v>45</v>
      </c>
      <c r="G651" s="3">
        <v>44773</v>
      </c>
      <c r="H651" s="4">
        <v>0</v>
      </c>
      <c r="I651" s="4">
        <v>0</v>
      </c>
      <c r="J651" s="4">
        <v>0</v>
      </c>
      <c r="K651" s="5">
        <v>0</v>
      </c>
      <c r="L651" s="5">
        <v>0</v>
      </c>
      <c r="O651" s="5">
        <v>0</v>
      </c>
    </row>
    <row r="652" spans="1:15" x14ac:dyDescent="0.75">
      <c r="A652" t="s">
        <v>19</v>
      </c>
      <c r="B652" s="3">
        <v>44783</v>
      </c>
      <c r="C652" s="4">
        <v>306451.93</v>
      </c>
      <c r="D652" s="3">
        <v>44783</v>
      </c>
      <c r="E652" s="4">
        <v>306451.93</v>
      </c>
      <c r="F652">
        <v>46</v>
      </c>
      <c r="G652" s="3">
        <v>44804</v>
      </c>
      <c r="H652" s="4">
        <v>0</v>
      </c>
      <c r="I652" s="4">
        <v>0</v>
      </c>
      <c r="J652" s="4">
        <v>0</v>
      </c>
      <c r="K652" s="5">
        <v>0</v>
      </c>
      <c r="L652" s="5">
        <v>0</v>
      </c>
      <c r="O652" s="5">
        <v>0</v>
      </c>
    </row>
    <row r="653" spans="1:15" x14ac:dyDescent="0.75">
      <c r="A653" t="s">
        <v>19</v>
      </c>
      <c r="B653" s="3">
        <v>44814</v>
      </c>
      <c r="C653" s="4">
        <v>306386.02</v>
      </c>
      <c r="D653" s="3">
        <v>44814</v>
      </c>
      <c r="E653" s="4">
        <v>306386.02</v>
      </c>
      <c r="F653">
        <v>47</v>
      </c>
      <c r="G653" s="3">
        <v>44834</v>
      </c>
      <c r="H653" s="4">
        <v>0</v>
      </c>
      <c r="I653" s="4">
        <v>0</v>
      </c>
      <c r="J653" s="4">
        <v>0</v>
      </c>
      <c r="K653" s="5">
        <v>0</v>
      </c>
      <c r="L653" s="5">
        <v>0</v>
      </c>
      <c r="O653" s="5">
        <v>0</v>
      </c>
    </row>
    <row r="654" spans="1:15" x14ac:dyDescent="0.75">
      <c r="A654" t="s">
        <v>19</v>
      </c>
      <c r="B654" s="3">
        <v>44844</v>
      </c>
      <c r="C654" s="4">
        <v>295347.48</v>
      </c>
      <c r="D654" s="3">
        <v>44844</v>
      </c>
      <c r="E654" s="4">
        <v>295347.48</v>
      </c>
      <c r="F654">
        <v>48</v>
      </c>
      <c r="G654" s="3">
        <v>44865</v>
      </c>
      <c r="H654" s="4">
        <v>0</v>
      </c>
      <c r="I654" s="4">
        <v>0</v>
      </c>
      <c r="J654" s="4">
        <v>0</v>
      </c>
      <c r="K654" s="5">
        <v>0</v>
      </c>
      <c r="L654" s="5">
        <v>0</v>
      </c>
      <c r="O654" s="5">
        <v>0</v>
      </c>
    </row>
    <row r="655" spans="1:15" x14ac:dyDescent="0.75">
      <c r="A655" t="s">
        <v>19</v>
      </c>
      <c r="B655" s="3">
        <v>44875</v>
      </c>
      <c r="C655" s="4">
        <v>306457.14</v>
      </c>
      <c r="D655" s="3">
        <v>44875</v>
      </c>
      <c r="E655" s="4">
        <v>306457.14</v>
      </c>
      <c r="F655">
        <v>49</v>
      </c>
      <c r="G655" s="3">
        <v>44895</v>
      </c>
      <c r="H655" s="4">
        <v>0</v>
      </c>
      <c r="I655" s="4">
        <v>0</v>
      </c>
      <c r="J655" s="4">
        <v>0</v>
      </c>
      <c r="K655" s="5">
        <v>0</v>
      </c>
      <c r="L655" s="5">
        <v>0</v>
      </c>
      <c r="O655" s="5">
        <v>0</v>
      </c>
    </row>
    <row r="656" spans="1:15" x14ac:dyDescent="0.75">
      <c r="A656" t="s">
        <v>19</v>
      </c>
      <c r="B656" s="3">
        <v>44905</v>
      </c>
      <c r="C656" s="4">
        <v>296565.61</v>
      </c>
      <c r="D656" s="3">
        <v>44905</v>
      </c>
      <c r="E656" s="4">
        <v>296565.61</v>
      </c>
      <c r="F656">
        <v>50</v>
      </c>
      <c r="G656" s="3">
        <v>44926</v>
      </c>
      <c r="H656" s="4">
        <v>0</v>
      </c>
      <c r="I656" s="4">
        <v>0</v>
      </c>
      <c r="J656" s="4">
        <v>0</v>
      </c>
      <c r="K656" s="5">
        <v>0</v>
      </c>
      <c r="L656" s="5">
        <v>0</v>
      </c>
      <c r="O656" s="5">
        <v>0</v>
      </c>
    </row>
    <row r="657" spans="1:15" x14ac:dyDescent="0.75">
      <c r="A657" t="s">
        <v>19</v>
      </c>
      <c r="B657" s="3">
        <v>44936</v>
      </c>
      <c r="C657" s="4">
        <v>296559.08</v>
      </c>
      <c r="D657" s="3">
        <v>44936</v>
      </c>
      <c r="E657" s="4">
        <v>296559.08</v>
      </c>
      <c r="F657">
        <v>51</v>
      </c>
      <c r="G657" s="3">
        <v>44957</v>
      </c>
      <c r="H657" s="4">
        <v>0</v>
      </c>
      <c r="I657" s="4">
        <v>0</v>
      </c>
      <c r="J657" s="4">
        <v>0</v>
      </c>
      <c r="K657" s="5">
        <v>0</v>
      </c>
      <c r="L657" s="5">
        <v>0</v>
      </c>
      <c r="O657" s="5">
        <v>0</v>
      </c>
    </row>
    <row r="658" spans="1:15" x14ac:dyDescent="0.75">
      <c r="A658" t="s">
        <v>19</v>
      </c>
      <c r="B658" s="3">
        <v>44967</v>
      </c>
      <c r="C658" s="4">
        <v>295678.19</v>
      </c>
      <c r="D658" s="3">
        <v>44967</v>
      </c>
      <c r="E658" s="4">
        <v>295678.19</v>
      </c>
      <c r="F658">
        <v>52</v>
      </c>
      <c r="G658" s="3">
        <v>44985</v>
      </c>
      <c r="H658" s="4">
        <v>0</v>
      </c>
      <c r="I658" s="4">
        <v>0</v>
      </c>
      <c r="J658" s="4">
        <v>0</v>
      </c>
      <c r="K658" s="5">
        <v>0</v>
      </c>
      <c r="L658" s="5">
        <v>0</v>
      </c>
      <c r="O658" s="5">
        <v>0</v>
      </c>
    </row>
    <row r="659" spans="1:15" x14ac:dyDescent="0.75">
      <c r="A659" t="s">
        <v>19</v>
      </c>
      <c r="B659" s="3">
        <v>44995</v>
      </c>
      <c r="C659" s="4">
        <v>296555.06</v>
      </c>
      <c r="D659" s="3">
        <v>44995</v>
      </c>
      <c r="E659" s="4">
        <v>296555.06</v>
      </c>
      <c r="F659">
        <v>53</v>
      </c>
      <c r="G659" s="3">
        <v>45016</v>
      </c>
      <c r="H659" s="4">
        <v>0</v>
      </c>
      <c r="I659" s="4">
        <v>0</v>
      </c>
      <c r="J659" s="4">
        <v>0</v>
      </c>
      <c r="K659" s="5">
        <v>0</v>
      </c>
      <c r="L659" s="5">
        <v>0</v>
      </c>
      <c r="O659" s="5">
        <v>0</v>
      </c>
    </row>
    <row r="660" spans="1:15" x14ac:dyDescent="0.75">
      <c r="A660" t="s">
        <v>19</v>
      </c>
      <c r="B660" s="3">
        <v>45026</v>
      </c>
      <c r="C660" s="4">
        <v>306423.92</v>
      </c>
      <c r="D660" s="3">
        <v>45026</v>
      </c>
      <c r="E660" s="4">
        <v>306423.92</v>
      </c>
      <c r="F660">
        <v>54</v>
      </c>
      <c r="G660" s="3">
        <v>45046</v>
      </c>
      <c r="H660" s="4">
        <v>0</v>
      </c>
      <c r="I660" s="4">
        <v>0</v>
      </c>
      <c r="J660" s="4">
        <v>0</v>
      </c>
      <c r="K660" s="5">
        <v>0</v>
      </c>
      <c r="L660" s="5">
        <v>0</v>
      </c>
      <c r="O660" s="5">
        <v>0</v>
      </c>
    </row>
    <row r="661" spans="1:15" x14ac:dyDescent="0.75">
      <c r="A661" t="s">
        <v>19</v>
      </c>
      <c r="B661" s="3">
        <v>45056</v>
      </c>
      <c r="C661" s="4">
        <v>296533.28999999998</v>
      </c>
      <c r="D661" s="3">
        <v>45056</v>
      </c>
      <c r="E661" s="4">
        <v>296533.28999999998</v>
      </c>
      <c r="F661">
        <v>55</v>
      </c>
      <c r="G661" s="3">
        <v>45077</v>
      </c>
      <c r="H661" s="4">
        <v>0</v>
      </c>
      <c r="I661" s="4">
        <v>0</v>
      </c>
      <c r="J661" s="4">
        <v>0</v>
      </c>
      <c r="K661" s="5">
        <v>0</v>
      </c>
      <c r="L661" s="5">
        <v>0</v>
      </c>
      <c r="O661" s="5">
        <v>0</v>
      </c>
    </row>
    <row r="662" spans="1:15" x14ac:dyDescent="0.75">
      <c r="A662" t="s">
        <v>19</v>
      </c>
      <c r="B662" s="3">
        <v>45087</v>
      </c>
      <c r="C662" s="4">
        <v>306410.82</v>
      </c>
      <c r="D662" s="3">
        <v>45087</v>
      </c>
      <c r="E662" s="4">
        <v>306410.82</v>
      </c>
      <c r="F662">
        <v>56</v>
      </c>
      <c r="G662" s="3">
        <v>45107</v>
      </c>
      <c r="H662" s="4">
        <v>0</v>
      </c>
      <c r="I662" s="4">
        <v>0</v>
      </c>
      <c r="J662" s="4">
        <v>0</v>
      </c>
      <c r="K662" s="5">
        <v>0</v>
      </c>
      <c r="L662" s="5">
        <v>0</v>
      </c>
      <c r="O662" s="5">
        <v>0</v>
      </c>
    </row>
    <row r="663" spans="1:15" x14ac:dyDescent="0.75">
      <c r="A663" t="s">
        <v>19</v>
      </c>
      <c r="B663" s="3">
        <v>45117</v>
      </c>
      <c r="C663" s="4">
        <v>294787.37</v>
      </c>
      <c r="D663" s="3">
        <v>45117</v>
      </c>
      <c r="E663" s="4">
        <v>294787.37</v>
      </c>
      <c r="F663">
        <v>57</v>
      </c>
      <c r="G663" s="3">
        <v>45138</v>
      </c>
      <c r="H663" s="4">
        <v>0</v>
      </c>
      <c r="I663" s="4">
        <v>0</v>
      </c>
      <c r="J663" s="4">
        <v>0</v>
      </c>
      <c r="K663" s="5">
        <v>0</v>
      </c>
      <c r="L663" s="5">
        <v>0</v>
      </c>
      <c r="O663" s="5">
        <v>0</v>
      </c>
    </row>
    <row r="664" spans="1:15" x14ac:dyDescent="0.75">
      <c r="A664" t="s">
        <v>19</v>
      </c>
      <c r="B664" s="3">
        <v>45148</v>
      </c>
      <c r="C664" s="4">
        <v>306397.58</v>
      </c>
      <c r="D664" s="3">
        <v>45148</v>
      </c>
      <c r="E664" s="4">
        <v>306397.58</v>
      </c>
      <c r="F664">
        <v>58</v>
      </c>
      <c r="G664" s="3">
        <v>45169</v>
      </c>
      <c r="H664" s="4">
        <v>0</v>
      </c>
      <c r="I664" s="4">
        <v>0</v>
      </c>
      <c r="J664" s="4">
        <v>0</v>
      </c>
      <c r="K664" s="5">
        <v>0</v>
      </c>
      <c r="L664" s="5">
        <v>0</v>
      </c>
      <c r="O664" s="5">
        <v>0</v>
      </c>
    </row>
    <row r="665" spans="1:15" x14ac:dyDescent="0.75">
      <c r="A665" t="s">
        <v>19</v>
      </c>
      <c r="B665" s="3">
        <v>45179</v>
      </c>
      <c r="C665" s="4">
        <v>306391.26</v>
      </c>
      <c r="D665" s="3">
        <v>45179</v>
      </c>
      <c r="E665" s="4">
        <v>306391.26</v>
      </c>
      <c r="F665">
        <v>59</v>
      </c>
      <c r="G665" s="3">
        <v>45199</v>
      </c>
      <c r="H665" s="4">
        <v>0</v>
      </c>
      <c r="I665" s="4">
        <v>0</v>
      </c>
      <c r="J665" s="4">
        <v>0</v>
      </c>
      <c r="K665" s="5">
        <v>0</v>
      </c>
      <c r="L665" s="5">
        <v>0</v>
      </c>
      <c r="O665" s="5">
        <v>0</v>
      </c>
    </row>
    <row r="666" spans="1:15" x14ac:dyDescent="0.75">
      <c r="A666" t="s">
        <v>19</v>
      </c>
      <c r="B666" s="3">
        <v>45209</v>
      </c>
      <c r="C666" s="4">
        <v>296501.52</v>
      </c>
      <c r="D666" s="3">
        <v>45209</v>
      </c>
      <c r="E666" s="4">
        <v>296501.52</v>
      </c>
      <c r="F666">
        <v>60</v>
      </c>
      <c r="G666" s="3">
        <v>45230</v>
      </c>
      <c r="H666" s="4">
        <v>0</v>
      </c>
      <c r="I666" s="4">
        <v>0</v>
      </c>
      <c r="J666" s="4">
        <v>0</v>
      </c>
      <c r="K666" s="5">
        <v>0</v>
      </c>
      <c r="L666" s="5">
        <v>0</v>
      </c>
      <c r="O666" s="5">
        <v>0</v>
      </c>
    </row>
    <row r="667" spans="1:15" x14ac:dyDescent="0.75">
      <c r="A667" t="s">
        <v>19</v>
      </c>
      <c r="B667" s="3">
        <v>45240</v>
      </c>
      <c r="C667" s="4">
        <v>304574.89</v>
      </c>
      <c r="D667" s="3">
        <v>45240</v>
      </c>
      <c r="E667" s="4">
        <v>304574.89</v>
      </c>
      <c r="F667">
        <v>61</v>
      </c>
      <c r="G667" s="3">
        <v>45260</v>
      </c>
      <c r="H667" s="4">
        <v>0</v>
      </c>
      <c r="I667" s="4">
        <v>0</v>
      </c>
      <c r="J667" s="4">
        <v>0</v>
      </c>
      <c r="K667" s="5">
        <v>0</v>
      </c>
      <c r="L667" s="5">
        <v>0</v>
      </c>
      <c r="O667" s="5">
        <v>0</v>
      </c>
    </row>
    <row r="668" spans="1:15" x14ac:dyDescent="0.75">
      <c r="A668" t="s">
        <v>19</v>
      </c>
      <c r="B668" s="3">
        <v>45270</v>
      </c>
      <c r="C668" s="4">
        <v>295545.42</v>
      </c>
      <c r="D668" s="3">
        <v>45270</v>
      </c>
      <c r="E668" s="4">
        <v>295545.42</v>
      </c>
      <c r="F668">
        <v>62</v>
      </c>
      <c r="G668" s="3">
        <v>45291</v>
      </c>
      <c r="H668" s="4">
        <v>0</v>
      </c>
      <c r="I668" s="4">
        <v>0</v>
      </c>
      <c r="J668" s="4">
        <v>0</v>
      </c>
      <c r="K668" s="5">
        <v>0</v>
      </c>
      <c r="L668" s="5">
        <v>0</v>
      </c>
      <c r="O668" s="5">
        <v>0</v>
      </c>
    </row>
    <row r="669" spans="1:15" x14ac:dyDescent="0.75">
      <c r="A669" t="s">
        <v>19</v>
      </c>
      <c r="B669" s="3">
        <v>45301</v>
      </c>
      <c r="C669" s="4">
        <v>310377.39</v>
      </c>
      <c r="D669" s="3">
        <v>45301</v>
      </c>
      <c r="E669" s="4">
        <v>310377.39</v>
      </c>
      <c r="F669">
        <v>63</v>
      </c>
      <c r="G669" s="3">
        <v>45322</v>
      </c>
      <c r="H669" s="4">
        <v>0</v>
      </c>
      <c r="I669" s="4">
        <v>0</v>
      </c>
      <c r="J669" s="4">
        <v>0</v>
      </c>
      <c r="K669" s="5">
        <v>0</v>
      </c>
      <c r="L669" s="5">
        <v>0</v>
      </c>
      <c r="O669" s="5">
        <v>0</v>
      </c>
    </row>
    <row r="670" spans="1:15" x14ac:dyDescent="0.75">
      <c r="A670" t="s">
        <v>19</v>
      </c>
      <c r="B670" s="3">
        <v>45332</v>
      </c>
      <c r="C670" s="4">
        <v>300230.89</v>
      </c>
      <c r="D670" s="3">
        <v>45332</v>
      </c>
      <c r="E670" s="4">
        <v>300230.89</v>
      </c>
      <c r="F670">
        <v>64</v>
      </c>
      <c r="G670" s="3">
        <v>45351</v>
      </c>
      <c r="H670" s="4">
        <v>0</v>
      </c>
      <c r="I670" s="4">
        <v>0</v>
      </c>
      <c r="J670" s="4">
        <v>0</v>
      </c>
      <c r="K670" s="5">
        <v>0</v>
      </c>
      <c r="L670" s="5">
        <v>0</v>
      </c>
      <c r="O670" s="5">
        <v>0</v>
      </c>
    </row>
    <row r="671" spans="1:15" x14ac:dyDescent="0.75">
      <c r="A671" t="s">
        <v>19</v>
      </c>
      <c r="B671" s="3">
        <v>45361</v>
      </c>
      <c r="C671" s="4">
        <v>300358.78000000003</v>
      </c>
      <c r="D671" s="3">
        <v>45361</v>
      </c>
      <c r="E671" s="4">
        <v>300358.78000000003</v>
      </c>
      <c r="F671">
        <v>65</v>
      </c>
      <c r="G671" s="3">
        <v>45382</v>
      </c>
      <c r="H671" s="4">
        <v>0</v>
      </c>
      <c r="I671" s="4">
        <v>0</v>
      </c>
      <c r="J671" s="4">
        <v>0</v>
      </c>
      <c r="K671" s="5">
        <v>0</v>
      </c>
      <c r="L671" s="5">
        <v>0</v>
      </c>
      <c r="O671" s="5">
        <v>0</v>
      </c>
    </row>
    <row r="672" spans="1:15" x14ac:dyDescent="0.75">
      <c r="A672" t="s">
        <v>19</v>
      </c>
      <c r="B672" s="3">
        <v>45392</v>
      </c>
      <c r="C672" s="4">
        <v>310249.42</v>
      </c>
      <c r="D672" s="3">
        <v>45392</v>
      </c>
      <c r="E672" s="4">
        <v>310249.42</v>
      </c>
      <c r="F672">
        <v>66</v>
      </c>
      <c r="G672" s="3">
        <v>45412</v>
      </c>
      <c r="H672" s="4">
        <v>0</v>
      </c>
      <c r="I672" s="4">
        <v>0</v>
      </c>
      <c r="J672" s="4">
        <v>0</v>
      </c>
      <c r="K672" s="5">
        <v>0</v>
      </c>
      <c r="L672" s="5">
        <v>0</v>
      </c>
      <c r="O672" s="5">
        <v>0</v>
      </c>
    </row>
    <row r="673" spans="1:15" x14ac:dyDescent="0.75">
      <c r="A673" t="s">
        <v>19</v>
      </c>
      <c r="B673" s="3">
        <v>45422</v>
      </c>
      <c r="C673" s="4">
        <v>300026.71000000002</v>
      </c>
      <c r="D673" s="3">
        <v>45422</v>
      </c>
      <c r="E673" s="4">
        <v>300026.71000000002</v>
      </c>
      <c r="F673">
        <v>67</v>
      </c>
      <c r="G673" s="3">
        <v>45443</v>
      </c>
      <c r="H673" s="4">
        <v>0</v>
      </c>
      <c r="I673" s="4">
        <v>0</v>
      </c>
      <c r="J673" s="4">
        <v>0</v>
      </c>
      <c r="K673" s="5">
        <v>0</v>
      </c>
      <c r="L673" s="5">
        <v>0</v>
      </c>
      <c r="O673" s="5">
        <v>0</v>
      </c>
    </row>
    <row r="674" spans="1:15" x14ac:dyDescent="0.75">
      <c r="A674" t="s">
        <v>19</v>
      </c>
      <c r="B674" s="3">
        <v>45453</v>
      </c>
      <c r="C674" s="4">
        <v>309812.24</v>
      </c>
      <c r="D674" s="3">
        <v>45453</v>
      </c>
      <c r="E674" s="4">
        <v>309812.24</v>
      </c>
      <c r="F674">
        <v>68</v>
      </c>
      <c r="G674" s="3">
        <v>45473</v>
      </c>
      <c r="H674" s="4">
        <v>0</v>
      </c>
      <c r="I674" s="4">
        <v>0</v>
      </c>
      <c r="J674" s="4">
        <v>0</v>
      </c>
      <c r="K674" s="5">
        <v>0</v>
      </c>
      <c r="L674" s="5">
        <v>0</v>
      </c>
      <c r="O674" s="5">
        <v>0</v>
      </c>
    </row>
    <row r="675" spans="1:15" x14ac:dyDescent="0.75">
      <c r="A675" t="s">
        <v>19</v>
      </c>
      <c r="B675" s="3">
        <v>45483</v>
      </c>
      <c r="C675" s="4">
        <v>300332.53999999998</v>
      </c>
      <c r="D675" s="3">
        <v>45483</v>
      </c>
      <c r="E675" s="4">
        <v>300332.53999999998</v>
      </c>
      <c r="F675">
        <v>69</v>
      </c>
      <c r="G675" s="3">
        <v>45504</v>
      </c>
      <c r="H675" s="4">
        <v>0</v>
      </c>
      <c r="I675" s="4">
        <v>0</v>
      </c>
      <c r="J675" s="4">
        <v>0</v>
      </c>
      <c r="K675" s="5">
        <v>0</v>
      </c>
      <c r="L675" s="5">
        <v>0</v>
      </c>
      <c r="O675" s="5">
        <v>0</v>
      </c>
    </row>
    <row r="676" spans="1:15" x14ac:dyDescent="0.75">
      <c r="A676" t="s">
        <v>19</v>
      </c>
      <c r="B676" s="3">
        <v>45514</v>
      </c>
      <c r="C676" s="4">
        <v>310337.51</v>
      </c>
      <c r="D676" s="3">
        <v>45514</v>
      </c>
      <c r="E676" s="4">
        <v>310337.51</v>
      </c>
      <c r="F676">
        <v>70</v>
      </c>
      <c r="G676" s="3">
        <v>45535</v>
      </c>
      <c r="H676" s="4">
        <v>0</v>
      </c>
      <c r="I676" s="4">
        <v>0</v>
      </c>
      <c r="J676" s="4">
        <v>0</v>
      </c>
      <c r="K676" s="5">
        <v>0</v>
      </c>
      <c r="L676" s="5">
        <v>0</v>
      </c>
      <c r="O676" s="5">
        <v>0</v>
      </c>
    </row>
    <row r="677" spans="1:15" x14ac:dyDescent="0.75">
      <c r="A677" t="s">
        <v>19</v>
      </c>
      <c r="B677" s="3">
        <v>45545</v>
      </c>
      <c r="C677" s="4">
        <v>310331.94</v>
      </c>
      <c r="D677" s="3">
        <v>45545</v>
      </c>
      <c r="E677" s="4">
        <v>310331.94</v>
      </c>
      <c r="F677">
        <v>71</v>
      </c>
      <c r="G677" s="3">
        <v>45565</v>
      </c>
      <c r="H677" s="4">
        <v>0</v>
      </c>
      <c r="I677" s="4">
        <v>0</v>
      </c>
      <c r="J677" s="4">
        <v>0</v>
      </c>
      <c r="K677" s="5">
        <v>0</v>
      </c>
      <c r="L677" s="5">
        <v>0</v>
      </c>
      <c r="O677" s="5">
        <v>0</v>
      </c>
    </row>
    <row r="678" spans="1:15" x14ac:dyDescent="0.75">
      <c r="A678" t="s">
        <v>19</v>
      </c>
      <c r="B678" s="3">
        <v>45575</v>
      </c>
      <c r="C678" s="4">
        <v>296065.82</v>
      </c>
      <c r="D678" s="3">
        <v>45575</v>
      </c>
      <c r="E678" s="4">
        <v>296065.82</v>
      </c>
      <c r="F678">
        <v>72</v>
      </c>
      <c r="G678" s="3">
        <v>45596</v>
      </c>
      <c r="H678" s="4">
        <v>0</v>
      </c>
      <c r="I678" s="4">
        <v>0</v>
      </c>
      <c r="J678" s="4">
        <v>0</v>
      </c>
      <c r="K678" s="5">
        <v>0</v>
      </c>
      <c r="L678" s="5">
        <v>0</v>
      </c>
      <c r="O678" s="5">
        <v>0</v>
      </c>
    </row>
    <row r="679" spans="1:15" x14ac:dyDescent="0.75">
      <c r="A679" t="s">
        <v>19</v>
      </c>
      <c r="B679" s="3">
        <v>45606</v>
      </c>
      <c r="C679" s="4">
        <v>302527.46000000002</v>
      </c>
      <c r="D679" s="3">
        <v>45606</v>
      </c>
      <c r="E679" s="4">
        <v>302527.46000000002</v>
      </c>
      <c r="F679">
        <v>73</v>
      </c>
      <c r="G679" s="3">
        <v>45626</v>
      </c>
      <c r="H679" s="4">
        <v>0</v>
      </c>
      <c r="I679" s="4">
        <v>0</v>
      </c>
      <c r="J679" s="4">
        <v>0</v>
      </c>
      <c r="K679" s="5">
        <v>0</v>
      </c>
      <c r="L679" s="5">
        <v>0</v>
      </c>
      <c r="O679" s="5">
        <v>0</v>
      </c>
    </row>
    <row r="680" spans="1:15" x14ac:dyDescent="0.75">
      <c r="A680" t="s">
        <v>19</v>
      </c>
      <c r="B680" s="3">
        <v>45636</v>
      </c>
      <c r="C680" s="4">
        <v>293200.58</v>
      </c>
      <c r="D680" s="3">
        <v>45636</v>
      </c>
      <c r="E680" s="4">
        <v>293200.58</v>
      </c>
      <c r="F680">
        <v>74</v>
      </c>
      <c r="G680" s="3">
        <v>45657</v>
      </c>
      <c r="H680" s="4">
        <v>0</v>
      </c>
      <c r="I680" s="4">
        <v>0</v>
      </c>
      <c r="J680" s="4">
        <v>0</v>
      </c>
      <c r="K680" s="5">
        <v>0</v>
      </c>
      <c r="L680" s="5">
        <v>0</v>
      </c>
      <c r="O680" s="5">
        <v>0</v>
      </c>
    </row>
    <row r="681" spans="1:15" x14ac:dyDescent="0.75">
      <c r="A681" t="s">
        <v>19</v>
      </c>
      <c r="B681" s="3">
        <v>45667</v>
      </c>
      <c r="C681" s="4">
        <v>292978.84999999998</v>
      </c>
      <c r="D681" s="3">
        <v>45667</v>
      </c>
      <c r="E681" s="4">
        <v>292978.84999999998</v>
      </c>
      <c r="F681">
        <v>75</v>
      </c>
      <c r="G681" s="3">
        <v>45688</v>
      </c>
      <c r="H681" s="4">
        <v>0</v>
      </c>
      <c r="I681" s="4">
        <v>0</v>
      </c>
      <c r="J681" s="4">
        <v>0</v>
      </c>
      <c r="K681" s="5">
        <v>0</v>
      </c>
      <c r="L681" s="5">
        <v>0</v>
      </c>
      <c r="O681" s="5">
        <v>0</v>
      </c>
    </row>
    <row r="682" spans="1:15" x14ac:dyDescent="0.75">
      <c r="A682" t="s">
        <v>19</v>
      </c>
      <c r="B682" s="3">
        <v>45698</v>
      </c>
      <c r="C682" s="4">
        <v>292973.31</v>
      </c>
      <c r="D682" s="3">
        <v>45698</v>
      </c>
      <c r="E682" s="4">
        <v>292973.31</v>
      </c>
      <c r="F682">
        <v>76</v>
      </c>
      <c r="G682" s="3">
        <v>45716</v>
      </c>
      <c r="H682" s="4">
        <v>0</v>
      </c>
      <c r="I682" s="4">
        <v>0</v>
      </c>
      <c r="J682" s="4">
        <v>0</v>
      </c>
      <c r="K682" s="5">
        <v>0</v>
      </c>
      <c r="L682" s="5">
        <v>0</v>
      </c>
      <c r="O682" s="5">
        <v>0</v>
      </c>
    </row>
    <row r="683" spans="1:15" x14ac:dyDescent="0.75">
      <c r="A683" t="s">
        <v>19</v>
      </c>
      <c r="B683" s="3">
        <v>45726</v>
      </c>
      <c r="C683" s="4">
        <v>293688.38</v>
      </c>
      <c r="D683" s="3">
        <v>45726</v>
      </c>
      <c r="E683" s="4">
        <v>293688.38</v>
      </c>
      <c r="F683">
        <v>77</v>
      </c>
      <c r="G683" s="3">
        <v>45747</v>
      </c>
      <c r="H683" s="4">
        <v>0</v>
      </c>
      <c r="I683" s="4">
        <v>0</v>
      </c>
      <c r="J683" s="4">
        <v>0</v>
      </c>
      <c r="K683" s="5">
        <v>0</v>
      </c>
      <c r="L683" s="5">
        <v>0</v>
      </c>
      <c r="O683" s="5">
        <v>0</v>
      </c>
    </row>
    <row r="684" spans="1:15" x14ac:dyDescent="0.75">
      <c r="A684" t="s">
        <v>19</v>
      </c>
      <c r="B684" s="3">
        <v>45757</v>
      </c>
      <c r="C684" s="4">
        <v>302812.82</v>
      </c>
      <c r="D684" s="3">
        <v>45757</v>
      </c>
      <c r="E684" s="4">
        <v>302812.82</v>
      </c>
      <c r="F684">
        <v>78</v>
      </c>
      <c r="G684" s="3">
        <v>45777</v>
      </c>
      <c r="H684" s="4">
        <v>0</v>
      </c>
      <c r="I684" s="4">
        <v>0</v>
      </c>
      <c r="J684" s="4">
        <v>0</v>
      </c>
      <c r="K684" s="5">
        <v>0</v>
      </c>
      <c r="L684" s="5">
        <v>0</v>
      </c>
      <c r="O684" s="5">
        <v>0</v>
      </c>
    </row>
    <row r="685" spans="1:15" x14ac:dyDescent="0.75">
      <c r="A685" t="s">
        <v>19</v>
      </c>
      <c r="B685" s="3">
        <v>45787</v>
      </c>
      <c r="C685" s="4">
        <v>293190.94</v>
      </c>
      <c r="D685" s="3">
        <v>45787</v>
      </c>
      <c r="E685" s="4">
        <v>293190.94</v>
      </c>
      <c r="F685">
        <v>79</v>
      </c>
      <c r="G685" s="3">
        <v>45808</v>
      </c>
      <c r="H685" s="4">
        <v>0</v>
      </c>
      <c r="I685" s="4">
        <v>0</v>
      </c>
      <c r="J685" s="4">
        <v>0</v>
      </c>
      <c r="K685" s="5">
        <v>0</v>
      </c>
      <c r="L685" s="5">
        <v>0</v>
      </c>
      <c r="O685" s="5">
        <v>0</v>
      </c>
    </row>
    <row r="686" spans="1:15" x14ac:dyDescent="0.75">
      <c r="A686" t="s">
        <v>19</v>
      </c>
      <c r="B686" s="3">
        <v>45818</v>
      </c>
      <c r="C686" s="4">
        <v>302957.55</v>
      </c>
      <c r="D686" s="3">
        <v>45818</v>
      </c>
      <c r="E686" s="4">
        <v>302957.55</v>
      </c>
      <c r="F686">
        <v>80</v>
      </c>
      <c r="G686" s="3">
        <v>45838</v>
      </c>
      <c r="H686" s="4">
        <v>0</v>
      </c>
      <c r="I686" s="4">
        <v>0</v>
      </c>
      <c r="J686" s="4">
        <v>0</v>
      </c>
      <c r="K686" s="5">
        <v>0</v>
      </c>
      <c r="L686" s="5">
        <v>0</v>
      </c>
      <c r="O686" s="5">
        <v>0</v>
      </c>
    </row>
    <row r="687" spans="1:15" x14ac:dyDescent="0.75">
      <c r="A687" t="s">
        <v>19</v>
      </c>
      <c r="B687" s="3">
        <v>45848</v>
      </c>
      <c r="C687" s="4">
        <v>293179.02</v>
      </c>
      <c r="D687" s="3">
        <v>45848</v>
      </c>
      <c r="E687" s="4">
        <v>293179.02</v>
      </c>
      <c r="F687">
        <v>81</v>
      </c>
      <c r="G687" s="3">
        <v>45869</v>
      </c>
      <c r="H687" s="4">
        <v>0</v>
      </c>
      <c r="I687" s="4">
        <v>0</v>
      </c>
      <c r="J687" s="4">
        <v>0</v>
      </c>
      <c r="K687" s="5">
        <v>0</v>
      </c>
      <c r="L687" s="5">
        <v>0</v>
      </c>
      <c r="O687" s="5">
        <v>0</v>
      </c>
    </row>
    <row r="688" spans="1:15" x14ac:dyDescent="0.75">
      <c r="A688" t="s">
        <v>19</v>
      </c>
      <c r="B688" s="3">
        <v>45879</v>
      </c>
      <c r="C688" s="4">
        <v>302674.46000000002</v>
      </c>
      <c r="D688" s="3">
        <v>45879</v>
      </c>
      <c r="E688" s="4">
        <v>302674.46000000002</v>
      </c>
      <c r="F688">
        <v>82</v>
      </c>
      <c r="G688" s="3">
        <v>45900</v>
      </c>
      <c r="H688" s="4">
        <v>0</v>
      </c>
      <c r="I688" s="4">
        <v>0</v>
      </c>
      <c r="J688" s="4">
        <v>0</v>
      </c>
      <c r="K688" s="5">
        <v>0</v>
      </c>
      <c r="L688" s="5">
        <v>0</v>
      </c>
      <c r="O688" s="5">
        <v>0</v>
      </c>
    </row>
    <row r="689" spans="1:15" x14ac:dyDescent="0.75">
      <c r="A689" t="s">
        <v>19</v>
      </c>
      <c r="B689" s="3">
        <v>45910</v>
      </c>
      <c r="C689" s="4">
        <v>302850.95</v>
      </c>
      <c r="D689" s="3">
        <v>45910</v>
      </c>
      <c r="E689" s="4">
        <v>302850.95</v>
      </c>
      <c r="F689">
        <v>83</v>
      </c>
      <c r="G689" s="3">
        <v>45930</v>
      </c>
      <c r="H689" s="4">
        <v>0</v>
      </c>
      <c r="I689" s="4">
        <v>0</v>
      </c>
      <c r="J689" s="4">
        <v>0</v>
      </c>
      <c r="K689" s="5">
        <v>0</v>
      </c>
      <c r="L689" s="5">
        <v>0</v>
      </c>
      <c r="O689" s="5">
        <v>0</v>
      </c>
    </row>
    <row r="690" spans="1:15" x14ac:dyDescent="0.75">
      <c r="A690" t="s">
        <v>19</v>
      </c>
      <c r="B690" s="3">
        <v>45940</v>
      </c>
      <c r="C690" s="4">
        <v>293161.18</v>
      </c>
      <c r="D690" s="3">
        <v>45940</v>
      </c>
      <c r="E690" s="4">
        <v>293161.18</v>
      </c>
      <c r="F690">
        <v>84</v>
      </c>
      <c r="G690" s="3">
        <v>45961</v>
      </c>
      <c r="H690" s="4">
        <v>0</v>
      </c>
      <c r="I690" s="4">
        <v>0</v>
      </c>
      <c r="J690" s="4">
        <v>0</v>
      </c>
      <c r="K690" s="5">
        <v>0</v>
      </c>
      <c r="L690" s="5">
        <v>0</v>
      </c>
      <c r="O690" s="5">
        <v>0</v>
      </c>
    </row>
    <row r="691" spans="1:15" x14ac:dyDescent="0.75">
      <c r="A691" t="s">
        <v>19</v>
      </c>
      <c r="B691" s="3">
        <v>45971</v>
      </c>
      <c r="C691" s="4">
        <v>302926.63</v>
      </c>
      <c r="D691" s="3">
        <v>45971</v>
      </c>
      <c r="E691" s="4">
        <v>302926.63</v>
      </c>
      <c r="F691">
        <v>85</v>
      </c>
      <c r="G691" s="3">
        <v>45991</v>
      </c>
      <c r="H691" s="4">
        <v>0</v>
      </c>
      <c r="I691" s="4">
        <v>0</v>
      </c>
      <c r="J691" s="4">
        <v>0</v>
      </c>
      <c r="K691" s="5">
        <v>0</v>
      </c>
      <c r="L691" s="5">
        <v>0</v>
      </c>
      <c r="O691" s="5">
        <v>0</v>
      </c>
    </row>
    <row r="692" spans="1:15" x14ac:dyDescent="0.75">
      <c r="A692" t="s">
        <v>19</v>
      </c>
      <c r="B692" s="3">
        <v>46001</v>
      </c>
      <c r="C692" s="4">
        <v>291650.42</v>
      </c>
      <c r="D692" s="3">
        <v>46001</v>
      </c>
      <c r="E692" s="4">
        <v>291650.42</v>
      </c>
      <c r="F692">
        <v>86</v>
      </c>
      <c r="G692" s="3">
        <v>46022</v>
      </c>
      <c r="H692" s="4">
        <v>0</v>
      </c>
      <c r="I692" s="4">
        <v>0</v>
      </c>
      <c r="J692" s="4">
        <v>0</v>
      </c>
      <c r="K692" s="5">
        <v>0</v>
      </c>
      <c r="L692" s="5">
        <v>0</v>
      </c>
      <c r="O692" s="5">
        <v>0</v>
      </c>
    </row>
    <row r="693" spans="1:15" x14ac:dyDescent="0.75">
      <c r="A693" t="s">
        <v>19</v>
      </c>
      <c r="B693" s="3">
        <v>46032</v>
      </c>
      <c r="C693" s="4">
        <v>292859.19</v>
      </c>
      <c r="D693" s="3">
        <v>46032</v>
      </c>
      <c r="E693" s="4">
        <v>292859.19</v>
      </c>
      <c r="F693">
        <v>87</v>
      </c>
      <c r="G693" s="3">
        <v>46053</v>
      </c>
      <c r="H693" s="4">
        <v>0</v>
      </c>
      <c r="I693" s="4">
        <v>0</v>
      </c>
      <c r="J693" s="4">
        <v>0</v>
      </c>
      <c r="K693" s="5">
        <v>0</v>
      </c>
      <c r="L693" s="5">
        <v>0</v>
      </c>
      <c r="O693" s="5">
        <v>0</v>
      </c>
    </row>
    <row r="694" spans="1:15" x14ac:dyDescent="0.75">
      <c r="A694" t="s">
        <v>19</v>
      </c>
      <c r="B694" s="3">
        <v>46063</v>
      </c>
      <c r="C694" s="4">
        <v>291864.7</v>
      </c>
      <c r="D694" s="3">
        <v>46063</v>
      </c>
      <c r="E694" s="4">
        <v>291864.7</v>
      </c>
      <c r="F694">
        <v>88</v>
      </c>
      <c r="G694" s="3">
        <v>46081</v>
      </c>
      <c r="H694" s="4">
        <v>0</v>
      </c>
      <c r="I694" s="4">
        <v>0</v>
      </c>
      <c r="J694" s="4">
        <v>0</v>
      </c>
      <c r="K694" s="5">
        <v>0</v>
      </c>
      <c r="L694" s="5">
        <v>0</v>
      </c>
      <c r="O694" s="5">
        <v>0</v>
      </c>
    </row>
    <row r="695" spans="1:15" x14ac:dyDescent="0.75">
      <c r="A695" t="s">
        <v>19</v>
      </c>
      <c r="B695" s="3">
        <v>46091</v>
      </c>
      <c r="C695" s="4">
        <v>293615.90000000002</v>
      </c>
      <c r="D695" s="3">
        <v>46091</v>
      </c>
      <c r="E695" s="4">
        <v>293615.90000000002</v>
      </c>
      <c r="F695">
        <v>89</v>
      </c>
      <c r="G695" s="3">
        <v>46112</v>
      </c>
      <c r="H695" s="4">
        <v>0</v>
      </c>
      <c r="I695" s="4">
        <v>0</v>
      </c>
      <c r="J695" s="4">
        <v>0</v>
      </c>
      <c r="K695" s="5">
        <v>0</v>
      </c>
      <c r="L695" s="5">
        <v>0</v>
      </c>
      <c r="O695" s="5">
        <v>0</v>
      </c>
    </row>
    <row r="696" spans="1:15" x14ac:dyDescent="0.75">
      <c r="A696" t="s">
        <v>19</v>
      </c>
      <c r="B696" s="3">
        <v>46122</v>
      </c>
      <c r="C696" s="4">
        <v>302363.03999999998</v>
      </c>
      <c r="D696" s="3">
        <v>46122</v>
      </c>
      <c r="E696" s="4">
        <v>302363.03999999998</v>
      </c>
      <c r="F696">
        <v>90</v>
      </c>
      <c r="G696" s="3">
        <v>46142</v>
      </c>
      <c r="H696" s="4">
        <v>0</v>
      </c>
      <c r="I696" s="4">
        <v>0</v>
      </c>
      <c r="J696" s="4">
        <v>0</v>
      </c>
      <c r="K696" s="5">
        <v>0</v>
      </c>
      <c r="L696" s="5">
        <v>0</v>
      </c>
      <c r="O696" s="5">
        <v>0</v>
      </c>
    </row>
    <row r="697" spans="1:15" x14ac:dyDescent="0.75">
      <c r="A697" t="s">
        <v>19</v>
      </c>
      <c r="B697" s="3">
        <v>46152</v>
      </c>
      <c r="C697" s="4">
        <v>293094.33</v>
      </c>
      <c r="D697" s="3">
        <v>46152</v>
      </c>
      <c r="E697" s="4">
        <v>293094.33</v>
      </c>
      <c r="F697">
        <v>91</v>
      </c>
      <c r="G697" s="3">
        <v>46173</v>
      </c>
      <c r="H697" s="4">
        <v>0</v>
      </c>
      <c r="I697" s="4">
        <v>0</v>
      </c>
      <c r="J697" s="4">
        <v>0</v>
      </c>
      <c r="K697" s="5">
        <v>0</v>
      </c>
      <c r="L697" s="5">
        <v>0</v>
      </c>
      <c r="O697" s="5">
        <v>0</v>
      </c>
    </row>
    <row r="698" spans="1:15" x14ac:dyDescent="0.75">
      <c r="A698" t="s">
        <v>19</v>
      </c>
      <c r="B698" s="3">
        <v>46183</v>
      </c>
      <c r="C698" s="4">
        <v>302836.94</v>
      </c>
      <c r="D698" s="3">
        <v>46183</v>
      </c>
      <c r="E698" s="4">
        <v>302836.94</v>
      </c>
      <c r="F698">
        <v>92</v>
      </c>
      <c r="G698" s="3">
        <v>46203</v>
      </c>
      <c r="H698" s="4">
        <v>0</v>
      </c>
      <c r="I698" s="4">
        <v>0</v>
      </c>
      <c r="J698" s="4">
        <v>0</v>
      </c>
      <c r="K698" s="5">
        <v>0</v>
      </c>
      <c r="L698" s="5">
        <v>0</v>
      </c>
      <c r="O698" s="5">
        <v>0</v>
      </c>
    </row>
    <row r="699" spans="1:15" x14ac:dyDescent="0.75">
      <c r="A699" t="s">
        <v>19</v>
      </c>
      <c r="B699" s="3">
        <v>46213</v>
      </c>
      <c r="C699" s="4">
        <v>440909.68</v>
      </c>
      <c r="D699" s="3">
        <v>46213</v>
      </c>
      <c r="E699" s="4">
        <v>440909.68</v>
      </c>
      <c r="F699">
        <v>93</v>
      </c>
      <c r="G699" s="3">
        <v>46234</v>
      </c>
      <c r="H699" s="4">
        <v>0</v>
      </c>
      <c r="I699" s="4">
        <v>0</v>
      </c>
      <c r="J699" s="4">
        <v>0</v>
      </c>
      <c r="K699" s="5">
        <v>0</v>
      </c>
      <c r="L699" s="5">
        <v>0</v>
      </c>
      <c r="O699" s="5">
        <v>0</v>
      </c>
    </row>
    <row r="700" spans="1:15" x14ac:dyDescent="0.75">
      <c r="A700" t="s">
        <v>19</v>
      </c>
      <c r="B700" s="3">
        <v>46244</v>
      </c>
      <c r="C700" s="4">
        <v>316616.36</v>
      </c>
      <c r="D700" s="3">
        <v>46244</v>
      </c>
      <c r="E700" s="4">
        <v>316616.36</v>
      </c>
      <c r="F700">
        <v>94</v>
      </c>
      <c r="G700" s="3">
        <v>46265</v>
      </c>
      <c r="H700" s="4">
        <v>0</v>
      </c>
      <c r="I700" s="4">
        <v>0</v>
      </c>
      <c r="J700" s="4">
        <v>0</v>
      </c>
      <c r="K700" s="5">
        <v>0</v>
      </c>
      <c r="L700" s="5">
        <v>0</v>
      </c>
      <c r="O700" s="5">
        <v>0</v>
      </c>
    </row>
    <row r="701" spans="1:15" x14ac:dyDescent="0.75">
      <c r="A701" t="s">
        <v>19</v>
      </c>
      <c r="B701" s="3">
        <v>46275</v>
      </c>
      <c r="C701" s="4">
        <v>307319.95</v>
      </c>
      <c r="D701" s="3">
        <v>46275</v>
      </c>
      <c r="E701" s="4">
        <v>307319.95</v>
      </c>
      <c r="F701">
        <v>95</v>
      </c>
      <c r="G701" s="3">
        <v>46295</v>
      </c>
      <c r="H701" s="4">
        <v>0</v>
      </c>
      <c r="I701" s="4">
        <v>0</v>
      </c>
      <c r="J701" s="4">
        <v>0</v>
      </c>
      <c r="K701" s="5">
        <v>0</v>
      </c>
      <c r="L701" s="5">
        <v>0</v>
      </c>
      <c r="O701" s="5">
        <v>34018.17</v>
      </c>
    </row>
    <row r="702" spans="1:15" x14ac:dyDescent="0.75">
      <c r="A702" t="s">
        <v>19</v>
      </c>
      <c r="B702" s="3">
        <v>46287</v>
      </c>
      <c r="C702" s="4">
        <v>48880842</v>
      </c>
      <c r="D702" s="3">
        <v>46305</v>
      </c>
      <c r="E702" s="4">
        <v>300168.47609210003</v>
      </c>
      <c r="F702">
        <v>96</v>
      </c>
      <c r="G702" s="3">
        <v>46326</v>
      </c>
      <c r="H702" s="4">
        <v>300168.47609210003</v>
      </c>
      <c r="I702" s="4">
        <v>0</v>
      </c>
      <c r="J702" s="4">
        <v>0</v>
      </c>
      <c r="K702" s="5">
        <v>0</v>
      </c>
      <c r="L702" s="5">
        <v>3.2590400000000002E-4</v>
      </c>
      <c r="O702" s="5">
        <v>0</v>
      </c>
    </row>
    <row r="703" spans="1:15" x14ac:dyDescent="0.75">
      <c r="A703" t="s">
        <v>19</v>
      </c>
      <c r="B703" s="3">
        <v>46336</v>
      </c>
      <c r="C703" s="4">
        <v>0</v>
      </c>
      <c r="D703" s="3">
        <v>46336</v>
      </c>
      <c r="E703" s="4">
        <v>310167.07701005798</v>
      </c>
      <c r="F703">
        <v>97</v>
      </c>
      <c r="G703" s="3">
        <v>46356</v>
      </c>
      <c r="H703" s="4">
        <v>310167.07701005798</v>
      </c>
      <c r="I703" s="4">
        <v>0</v>
      </c>
      <c r="J703" s="4">
        <v>0</v>
      </c>
      <c r="K703" s="5">
        <v>0</v>
      </c>
      <c r="L703" s="5">
        <v>3.3675900000000001E-4</v>
      </c>
      <c r="O703" s="5">
        <v>0</v>
      </c>
    </row>
    <row r="704" spans="1:15" x14ac:dyDescent="0.75">
      <c r="A704" t="s">
        <v>19</v>
      </c>
      <c r="B704" s="3">
        <v>46366</v>
      </c>
      <c r="C704" s="4">
        <v>0</v>
      </c>
      <c r="D704" s="3">
        <v>46366</v>
      </c>
      <c r="E704" s="4">
        <v>300155.41442497098</v>
      </c>
      <c r="F704">
        <v>98</v>
      </c>
      <c r="G704" s="3">
        <v>46387</v>
      </c>
      <c r="H704" s="4">
        <v>300155.41442497098</v>
      </c>
      <c r="I704" s="4">
        <v>0</v>
      </c>
      <c r="J704" s="4">
        <v>0</v>
      </c>
      <c r="K704" s="5">
        <v>0</v>
      </c>
      <c r="L704" s="5">
        <v>3.2588700000000002E-4</v>
      </c>
      <c r="O704" s="5">
        <v>0</v>
      </c>
    </row>
    <row r="705" spans="1:15" x14ac:dyDescent="0.75">
      <c r="A705" t="s">
        <v>19</v>
      </c>
      <c r="B705" s="3">
        <v>46397</v>
      </c>
      <c r="C705" s="4">
        <v>0</v>
      </c>
      <c r="D705" s="3">
        <v>46397</v>
      </c>
      <c r="E705" s="4">
        <v>300148.55554824998</v>
      </c>
      <c r="F705">
        <v>99</v>
      </c>
      <c r="G705" s="3">
        <v>46418</v>
      </c>
      <c r="H705" s="4">
        <v>300148.55554824998</v>
      </c>
      <c r="I705" s="4">
        <v>0</v>
      </c>
      <c r="J705" s="4">
        <v>0</v>
      </c>
      <c r="K705" s="5">
        <v>0</v>
      </c>
      <c r="L705" s="5">
        <v>3.2588099999999998E-4</v>
      </c>
      <c r="O705" s="5">
        <v>0</v>
      </c>
    </row>
    <row r="706" spans="1:15" x14ac:dyDescent="0.75">
      <c r="A706" t="s">
        <v>19</v>
      </c>
      <c r="B706" s="3">
        <v>46428</v>
      </c>
      <c r="C706" s="4">
        <v>0</v>
      </c>
      <c r="D706" s="3">
        <v>46428</v>
      </c>
      <c r="E706" s="4">
        <v>300142.21098097297</v>
      </c>
      <c r="F706">
        <v>100</v>
      </c>
      <c r="G706" s="3">
        <v>46446</v>
      </c>
      <c r="H706" s="4">
        <v>300142.21098097297</v>
      </c>
      <c r="I706" s="4">
        <v>0</v>
      </c>
      <c r="J706" s="4">
        <v>0</v>
      </c>
      <c r="K706" s="5">
        <v>0</v>
      </c>
      <c r="L706" s="5">
        <v>3.2587499999999999E-4</v>
      </c>
      <c r="O706" s="5">
        <v>0</v>
      </c>
    </row>
    <row r="707" spans="1:15" x14ac:dyDescent="0.75">
      <c r="A707" t="s">
        <v>19</v>
      </c>
      <c r="B707" s="3">
        <v>46456</v>
      </c>
      <c r="C707" s="4">
        <v>0</v>
      </c>
      <c r="D707" s="3">
        <v>46456</v>
      </c>
      <c r="E707" s="4">
        <v>300149.73945562501</v>
      </c>
      <c r="F707">
        <v>101</v>
      </c>
      <c r="G707" s="3">
        <v>46477</v>
      </c>
      <c r="H707" s="4">
        <v>300149.73945562501</v>
      </c>
      <c r="I707" s="4">
        <v>0</v>
      </c>
      <c r="J707" s="4">
        <v>0</v>
      </c>
      <c r="K707" s="5">
        <v>0</v>
      </c>
      <c r="L707" s="5">
        <v>0</v>
      </c>
      <c r="O707" s="5">
        <v>0</v>
      </c>
    </row>
    <row r="708" spans="1:15" x14ac:dyDescent="0.75">
      <c r="A708" t="s">
        <v>19</v>
      </c>
      <c r="B708" s="3">
        <v>46487</v>
      </c>
      <c r="C708" s="4">
        <v>0</v>
      </c>
      <c r="D708" s="3">
        <v>46487</v>
      </c>
      <c r="E708" s="4">
        <v>310132.02552621003</v>
      </c>
      <c r="F708">
        <v>102</v>
      </c>
      <c r="G708" s="3">
        <v>46507</v>
      </c>
      <c r="H708" s="4">
        <v>310132.02552621003</v>
      </c>
      <c r="I708" s="4">
        <v>0</v>
      </c>
      <c r="J708" s="4">
        <v>0</v>
      </c>
      <c r="K708" s="5">
        <v>0</v>
      </c>
      <c r="L708" s="5">
        <v>3.36721E-4</v>
      </c>
      <c r="O708" s="5">
        <v>0</v>
      </c>
    </row>
    <row r="709" spans="1:15" x14ac:dyDescent="0.75">
      <c r="A709" t="s">
        <v>19</v>
      </c>
      <c r="B709" s="3">
        <v>46517</v>
      </c>
      <c r="C709" s="4">
        <v>0</v>
      </c>
      <c r="D709" s="3">
        <v>46517</v>
      </c>
      <c r="E709" s="4">
        <v>300121.30853518803</v>
      </c>
      <c r="F709">
        <v>103</v>
      </c>
      <c r="G709" s="3">
        <v>46538</v>
      </c>
      <c r="H709" s="4">
        <v>300121.30853518803</v>
      </c>
      <c r="I709" s="4">
        <v>0</v>
      </c>
      <c r="J709" s="4">
        <v>0</v>
      </c>
      <c r="K709" s="5">
        <v>0</v>
      </c>
      <c r="L709" s="5">
        <v>3.2584999999999998E-4</v>
      </c>
      <c r="O709" s="5">
        <v>0</v>
      </c>
    </row>
    <row r="710" spans="1:15" x14ac:dyDescent="0.75">
      <c r="A710" t="s">
        <v>19</v>
      </c>
      <c r="B710" s="3">
        <v>46548</v>
      </c>
      <c r="C710" s="4">
        <v>0</v>
      </c>
      <c r="D710" s="3">
        <v>46548</v>
      </c>
      <c r="E710" s="4">
        <v>310118.07464146701</v>
      </c>
      <c r="F710">
        <v>104</v>
      </c>
      <c r="G710" s="3">
        <v>46568</v>
      </c>
      <c r="H710" s="4">
        <v>310118.07464146701</v>
      </c>
      <c r="I710" s="4">
        <v>0</v>
      </c>
      <c r="J710" s="4">
        <v>0</v>
      </c>
      <c r="K710" s="5">
        <v>0</v>
      </c>
      <c r="L710" s="5">
        <v>3.3670599999999998E-4</v>
      </c>
      <c r="O710" s="5">
        <v>0</v>
      </c>
    </row>
    <row r="711" spans="1:15" x14ac:dyDescent="0.75">
      <c r="A711" t="s">
        <v>19</v>
      </c>
      <c r="B711" s="3">
        <v>46578</v>
      </c>
      <c r="C711" s="4">
        <v>0</v>
      </c>
      <c r="D711" s="3">
        <v>46578</v>
      </c>
      <c r="E711" s="4">
        <v>300107.73379434901</v>
      </c>
      <c r="F711">
        <v>105</v>
      </c>
      <c r="G711" s="3">
        <v>46599</v>
      </c>
      <c r="H711" s="4">
        <v>300107.73379434901</v>
      </c>
      <c r="I711" s="4">
        <v>0</v>
      </c>
      <c r="J711" s="4">
        <v>0</v>
      </c>
      <c r="K711" s="5">
        <v>0</v>
      </c>
      <c r="L711" s="5">
        <v>3.2583800000000001E-4</v>
      </c>
      <c r="O711" s="5">
        <v>0</v>
      </c>
    </row>
    <row r="712" spans="1:15" x14ac:dyDescent="0.75">
      <c r="A712" t="s">
        <v>19</v>
      </c>
      <c r="B712" s="3">
        <v>46609</v>
      </c>
      <c r="C712" s="4">
        <v>0</v>
      </c>
      <c r="D712" s="3">
        <v>46609</v>
      </c>
      <c r="E712" s="4">
        <v>310103.971566475</v>
      </c>
      <c r="F712">
        <v>106</v>
      </c>
      <c r="G712" s="3">
        <v>46630</v>
      </c>
      <c r="H712" s="4">
        <v>310103.971566475</v>
      </c>
      <c r="I712" s="4">
        <v>0</v>
      </c>
      <c r="J712" s="4">
        <v>0</v>
      </c>
      <c r="K712" s="5">
        <v>0</v>
      </c>
      <c r="L712" s="5">
        <v>3.3669100000000002E-4</v>
      </c>
      <c r="O712" s="5">
        <v>0</v>
      </c>
    </row>
    <row r="713" spans="1:15" x14ac:dyDescent="0.75">
      <c r="A713" t="s">
        <v>19</v>
      </c>
      <c r="B713" s="3">
        <v>46640</v>
      </c>
      <c r="C713" s="4">
        <v>0</v>
      </c>
      <c r="D713" s="3">
        <v>46640</v>
      </c>
      <c r="E713" s="4">
        <v>310097.14453642903</v>
      </c>
      <c r="F713">
        <v>107</v>
      </c>
      <c r="G713" s="3">
        <v>46660</v>
      </c>
      <c r="H713" s="4">
        <v>310097.14453642903</v>
      </c>
      <c r="I713" s="4">
        <v>0</v>
      </c>
      <c r="J713" s="4">
        <v>0</v>
      </c>
      <c r="K713" s="5">
        <v>0</v>
      </c>
      <c r="L713" s="5">
        <v>3.36683E-4</v>
      </c>
      <c r="O713" s="5">
        <v>0</v>
      </c>
    </row>
    <row r="714" spans="1:15" x14ac:dyDescent="0.75">
      <c r="A714" t="s">
        <v>19</v>
      </c>
      <c r="B714" s="3">
        <v>46670</v>
      </c>
      <c r="C714" s="4">
        <v>0</v>
      </c>
      <c r="D714" s="3">
        <v>46670</v>
      </c>
      <c r="E714" s="4">
        <v>300087.36777912901</v>
      </c>
      <c r="F714">
        <v>108</v>
      </c>
      <c r="G714" s="3">
        <v>46691</v>
      </c>
      <c r="H714" s="4">
        <v>300087.36777912901</v>
      </c>
      <c r="I714" s="4">
        <v>0</v>
      </c>
      <c r="J714" s="4">
        <v>0</v>
      </c>
      <c r="K714" s="5">
        <v>0</v>
      </c>
      <c r="L714" s="5">
        <v>3.2581500000000002E-4</v>
      </c>
      <c r="O714" s="5">
        <v>0</v>
      </c>
    </row>
    <row r="715" spans="1:15" x14ac:dyDescent="0.75">
      <c r="A715" t="s">
        <v>19</v>
      </c>
      <c r="B715" s="3">
        <v>46701</v>
      </c>
      <c r="C715" s="4">
        <v>0</v>
      </c>
      <c r="D715" s="3">
        <v>46701</v>
      </c>
      <c r="E715" s="4">
        <v>310082.81266577402</v>
      </c>
      <c r="F715">
        <v>109</v>
      </c>
      <c r="G715" s="3">
        <v>46721</v>
      </c>
      <c r="H715" s="4">
        <v>310082.81266577402</v>
      </c>
      <c r="I715" s="4">
        <v>0</v>
      </c>
      <c r="J715" s="4">
        <v>0</v>
      </c>
      <c r="K715" s="5">
        <v>0</v>
      </c>
      <c r="L715" s="5">
        <v>3.3666700000000002E-4</v>
      </c>
      <c r="O715" s="5">
        <v>0</v>
      </c>
    </row>
    <row r="716" spans="1:15" x14ac:dyDescent="0.75">
      <c r="A716" t="s">
        <v>19</v>
      </c>
      <c r="B716" s="3">
        <v>46731</v>
      </c>
      <c r="C716" s="4">
        <v>0</v>
      </c>
      <c r="D716" s="3">
        <v>46731</v>
      </c>
      <c r="E716" s="4">
        <v>300073.42200725898</v>
      </c>
      <c r="F716">
        <v>110</v>
      </c>
      <c r="G716" s="3">
        <v>46752</v>
      </c>
      <c r="H716" s="4">
        <v>300073.42200725898</v>
      </c>
      <c r="I716" s="4">
        <v>0</v>
      </c>
      <c r="J716" s="4">
        <v>0</v>
      </c>
      <c r="K716" s="5">
        <v>0</v>
      </c>
      <c r="L716" s="5">
        <v>3.258E-4</v>
      </c>
      <c r="O716" s="5">
        <v>0</v>
      </c>
    </row>
    <row r="717" spans="1:15" x14ac:dyDescent="0.75">
      <c r="A717" t="s">
        <v>19</v>
      </c>
      <c r="B717" s="3">
        <v>46762</v>
      </c>
      <c r="C717" s="4">
        <v>0</v>
      </c>
      <c r="D717" s="3">
        <v>46762</v>
      </c>
      <c r="E717" s="4">
        <v>310068.32379520801</v>
      </c>
      <c r="F717">
        <v>111</v>
      </c>
      <c r="G717" s="3">
        <v>46783</v>
      </c>
      <c r="H717" s="4">
        <v>310068.32379520801</v>
      </c>
      <c r="I717" s="4">
        <v>0</v>
      </c>
      <c r="J717" s="4">
        <v>0</v>
      </c>
      <c r="K717" s="5">
        <v>0</v>
      </c>
      <c r="L717" s="5">
        <v>3.3665300000000002E-4</v>
      </c>
      <c r="O717" s="5">
        <v>0</v>
      </c>
    </row>
    <row r="718" spans="1:15" x14ac:dyDescent="0.75">
      <c r="A718" t="s">
        <v>19</v>
      </c>
      <c r="B718" s="3">
        <v>46793</v>
      </c>
      <c r="C718" s="4">
        <v>0</v>
      </c>
      <c r="D718" s="3">
        <v>46793</v>
      </c>
      <c r="E718" s="4">
        <v>300059.323333279</v>
      </c>
      <c r="F718">
        <v>112</v>
      </c>
      <c r="G718" s="3">
        <v>46812</v>
      </c>
      <c r="H718" s="4">
        <v>300059.323333279</v>
      </c>
      <c r="I718" s="4">
        <v>0</v>
      </c>
      <c r="J718" s="4">
        <v>0</v>
      </c>
      <c r="K718" s="5">
        <v>0</v>
      </c>
      <c r="L718" s="5">
        <v>3.2578400000000002E-4</v>
      </c>
      <c r="O718" s="5">
        <v>0</v>
      </c>
    </row>
    <row r="719" spans="1:15" x14ac:dyDescent="0.75">
      <c r="A719" t="s">
        <v>19</v>
      </c>
      <c r="B719" s="3">
        <v>46822</v>
      </c>
      <c r="C719" s="4">
        <v>0</v>
      </c>
      <c r="D719" s="3">
        <v>46822</v>
      </c>
      <c r="E719" s="4">
        <v>300057.426188368</v>
      </c>
      <c r="F719">
        <v>113</v>
      </c>
      <c r="G719" s="3">
        <v>46843</v>
      </c>
      <c r="H719" s="4">
        <v>300057.426188368</v>
      </c>
      <c r="I719" s="4">
        <v>0</v>
      </c>
      <c r="J719" s="4">
        <v>0</v>
      </c>
      <c r="K719" s="5">
        <v>0</v>
      </c>
      <c r="L719" s="5">
        <v>0</v>
      </c>
      <c r="O719" s="5">
        <v>0</v>
      </c>
    </row>
    <row r="720" spans="1:15" x14ac:dyDescent="0.75">
      <c r="A720" t="s">
        <v>19</v>
      </c>
      <c r="B720" s="3">
        <v>46853</v>
      </c>
      <c r="C720" s="4">
        <v>0</v>
      </c>
      <c r="D720" s="3">
        <v>46853</v>
      </c>
      <c r="E720" s="4">
        <v>310046.01309691899</v>
      </c>
      <c r="F720">
        <v>114</v>
      </c>
      <c r="G720" s="3">
        <v>46873</v>
      </c>
      <c r="H720" s="4">
        <v>310046.01309691899</v>
      </c>
      <c r="I720" s="4">
        <v>0</v>
      </c>
      <c r="J720" s="4">
        <v>0</v>
      </c>
      <c r="K720" s="5">
        <v>0</v>
      </c>
      <c r="L720" s="5">
        <v>3.3662900000000002E-4</v>
      </c>
      <c r="O720" s="5">
        <v>0</v>
      </c>
    </row>
    <row r="721" spans="1:15" x14ac:dyDescent="0.75">
      <c r="A721" t="s">
        <v>19</v>
      </c>
      <c r="B721" s="3">
        <v>46883</v>
      </c>
      <c r="C721" s="4">
        <v>0</v>
      </c>
      <c r="D721" s="3">
        <v>46883</v>
      </c>
      <c r="E721" s="4">
        <v>300037.61321767099</v>
      </c>
      <c r="F721">
        <v>115</v>
      </c>
      <c r="G721" s="3">
        <v>46904</v>
      </c>
      <c r="H721" s="4">
        <v>300037.61321767099</v>
      </c>
      <c r="I721" s="4">
        <v>0</v>
      </c>
      <c r="J721" s="4">
        <v>0</v>
      </c>
      <c r="K721" s="5">
        <v>0</v>
      </c>
      <c r="L721" s="5">
        <v>3.2576000000000003E-4</v>
      </c>
      <c r="O721" s="5">
        <v>0</v>
      </c>
    </row>
    <row r="722" spans="1:15" x14ac:dyDescent="0.75">
      <c r="A722" t="s">
        <v>19</v>
      </c>
      <c r="B722" s="3">
        <v>46914</v>
      </c>
      <c r="C722" s="4">
        <v>0</v>
      </c>
      <c r="D722" s="3">
        <v>46914</v>
      </c>
      <c r="E722" s="4">
        <v>310031.11987279402</v>
      </c>
      <c r="F722">
        <v>116</v>
      </c>
      <c r="G722" s="3">
        <v>46934</v>
      </c>
      <c r="H722" s="4">
        <v>310031.11987279402</v>
      </c>
      <c r="I722" s="4">
        <v>0</v>
      </c>
      <c r="J722" s="4">
        <v>0</v>
      </c>
      <c r="K722" s="5">
        <v>0</v>
      </c>
      <c r="L722" s="5">
        <v>3.3660999999999999E-4</v>
      </c>
      <c r="O722" s="5">
        <v>0</v>
      </c>
    </row>
    <row r="723" spans="1:15" x14ac:dyDescent="0.75">
      <c r="A723" t="s">
        <v>19</v>
      </c>
      <c r="B723" s="3">
        <v>46944</v>
      </c>
      <c r="C723" s="4">
        <v>0</v>
      </c>
      <c r="D723" s="3">
        <v>46944</v>
      </c>
      <c r="E723" s="4">
        <v>300023.12073202099</v>
      </c>
      <c r="F723">
        <v>117</v>
      </c>
      <c r="G723" s="3">
        <v>46965</v>
      </c>
      <c r="H723" s="4">
        <v>300023.12073202099</v>
      </c>
      <c r="I723" s="4">
        <v>0</v>
      </c>
      <c r="J723" s="4">
        <v>0</v>
      </c>
      <c r="K723" s="5">
        <v>0</v>
      </c>
      <c r="L723" s="5">
        <v>3.2574399999999999E-4</v>
      </c>
      <c r="O723" s="5">
        <v>0</v>
      </c>
    </row>
    <row r="724" spans="1:15" x14ac:dyDescent="0.75">
      <c r="A724" t="s">
        <v>19</v>
      </c>
      <c r="B724" s="3">
        <v>46975</v>
      </c>
      <c r="C724" s="4">
        <v>0</v>
      </c>
      <c r="D724" s="3">
        <v>46975</v>
      </c>
      <c r="E724" s="4">
        <v>310016.06250419898</v>
      </c>
      <c r="F724">
        <v>118</v>
      </c>
      <c r="G724" s="3">
        <v>46996</v>
      </c>
      <c r="H724" s="4">
        <v>310016.06250419898</v>
      </c>
      <c r="I724" s="4">
        <v>0</v>
      </c>
      <c r="J724" s="4">
        <v>0</v>
      </c>
      <c r="K724" s="5">
        <v>0</v>
      </c>
      <c r="L724" s="5">
        <v>3.3658899999999999E-4</v>
      </c>
      <c r="O724" s="5">
        <v>0</v>
      </c>
    </row>
    <row r="725" spans="1:15" x14ac:dyDescent="0.75">
      <c r="A725" t="s">
        <v>19</v>
      </c>
      <c r="B725" s="3">
        <v>47006</v>
      </c>
      <c r="C725" s="4">
        <v>0</v>
      </c>
      <c r="D725" s="3">
        <v>47006</v>
      </c>
      <c r="E725" s="4">
        <v>310320.71151627298</v>
      </c>
      <c r="F725">
        <v>119</v>
      </c>
      <c r="G725" s="3">
        <v>47026</v>
      </c>
      <c r="H725" s="4">
        <v>310320.71151627298</v>
      </c>
      <c r="I725" s="4">
        <v>0</v>
      </c>
      <c r="J725" s="4">
        <v>0</v>
      </c>
      <c r="K725" s="5">
        <v>0</v>
      </c>
      <c r="L725" s="5">
        <v>3.3692500000000002E-4</v>
      </c>
      <c r="O725" s="5">
        <v>0</v>
      </c>
    </row>
    <row r="726" spans="1:15" x14ac:dyDescent="0.75">
      <c r="A726" t="s">
        <v>19</v>
      </c>
      <c r="B726" s="3">
        <v>47036</v>
      </c>
      <c r="C726" s="4">
        <v>0</v>
      </c>
      <c r="D726" s="3">
        <v>47036</v>
      </c>
      <c r="E726" s="4">
        <v>300303.17796562897</v>
      </c>
      <c r="F726">
        <v>120</v>
      </c>
      <c r="G726" s="3">
        <v>47057</v>
      </c>
      <c r="H726" s="4">
        <v>300303.17796562897</v>
      </c>
      <c r="I726" s="4">
        <v>0</v>
      </c>
      <c r="J726" s="4">
        <v>0</v>
      </c>
      <c r="K726" s="5">
        <v>0</v>
      </c>
      <c r="L726" s="5">
        <v>3.2604999999999998E-4</v>
      </c>
      <c r="O726" s="5">
        <v>0</v>
      </c>
    </row>
    <row r="727" spans="1:15" x14ac:dyDescent="0.75">
      <c r="A727" t="s">
        <v>19</v>
      </c>
      <c r="B727" s="3">
        <v>47067</v>
      </c>
      <c r="C727" s="4">
        <v>0</v>
      </c>
      <c r="D727" s="3">
        <v>47067</v>
      </c>
      <c r="E727" s="4">
        <v>310462.89224837598</v>
      </c>
      <c r="F727">
        <v>121</v>
      </c>
      <c r="G727" s="3">
        <v>47087</v>
      </c>
      <c r="H727" s="4">
        <v>310462.89224837598</v>
      </c>
      <c r="I727" s="4">
        <v>0</v>
      </c>
      <c r="J727" s="4">
        <v>0</v>
      </c>
      <c r="K727" s="5">
        <v>0</v>
      </c>
      <c r="L727" s="5">
        <v>3.3708099999999998E-4</v>
      </c>
      <c r="O727" s="5">
        <v>0</v>
      </c>
    </row>
    <row r="728" spans="1:15" x14ac:dyDescent="0.75">
      <c r="A728" t="s">
        <v>19</v>
      </c>
      <c r="B728" s="3">
        <v>47097</v>
      </c>
      <c r="C728" s="4">
        <v>0</v>
      </c>
      <c r="D728" s="3">
        <v>47097</v>
      </c>
      <c r="E728" s="4">
        <v>286396.90254518198</v>
      </c>
      <c r="F728">
        <v>122</v>
      </c>
      <c r="G728" s="3">
        <v>47118</v>
      </c>
      <c r="H728" s="4">
        <v>286396.90254518198</v>
      </c>
      <c r="I728" s="4">
        <v>0</v>
      </c>
      <c r="J728" s="4">
        <v>0</v>
      </c>
      <c r="K728" s="5">
        <v>11627.776176424</v>
      </c>
      <c r="L728" s="5">
        <v>0</v>
      </c>
      <c r="O728" s="5">
        <v>0</v>
      </c>
    </row>
    <row r="729" spans="1:15" x14ac:dyDescent="0.75">
      <c r="A729" t="s">
        <v>19</v>
      </c>
      <c r="B729" s="3">
        <v>47128</v>
      </c>
      <c r="C729" s="4">
        <v>0</v>
      </c>
      <c r="D729" s="3">
        <v>47128</v>
      </c>
      <c r="E729" s="4">
        <v>284506.04215556599</v>
      </c>
      <c r="F729">
        <v>123</v>
      </c>
      <c r="G729" s="3">
        <v>47149</v>
      </c>
      <c r="H729" s="4">
        <v>284506.04215556599</v>
      </c>
      <c r="I729" s="4">
        <v>0</v>
      </c>
      <c r="J729" s="4">
        <v>0</v>
      </c>
      <c r="K729" s="5">
        <v>12015.368728056001</v>
      </c>
      <c r="L729" s="5">
        <v>0</v>
      </c>
      <c r="O729" s="5">
        <v>0</v>
      </c>
    </row>
    <row r="730" spans="1:15" x14ac:dyDescent="0.75">
      <c r="A730" t="s">
        <v>19</v>
      </c>
      <c r="B730" s="3">
        <v>47159</v>
      </c>
      <c r="C730" s="4">
        <v>0</v>
      </c>
      <c r="D730" s="3">
        <v>47159</v>
      </c>
      <c r="E730" s="4">
        <v>238966.25773375799</v>
      </c>
      <c r="F730">
        <v>124</v>
      </c>
      <c r="G730" s="3">
        <v>47177</v>
      </c>
      <c r="H730" s="4">
        <v>238966.25773375799</v>
      </c>
      <c r="I730" s="4">
        <v>0</v>
      </c>
      <c r="J730" s="4">
        <v>0</v>
      </c>
      <c r="K730" s="5">
        <v>67266.302745302994</v>
      </c>
      <c r="L730" s="5">
        <v>0</v>
      </c>
      <c r="O730" s="5">
        <v>0</v>
      </c>
    </row>
    <row r="731" spans="1:15" x14ac:dyDescent="0.75">
      <c r="A731" t="s">
        <v>19</v>
      </c>
      <c r="B731" s="3">
        <v>47187</v>
      </c>
      <c r="C731" s="4">
        <v>0</v>
      </c>
      <c r="D731" s="3">
        <v>47187</v>
      </c>
      <c r="E731" s="4">
        <v>259498.717370364</v>
      </c>
      <c r="F731">
        <v>125</v>
      </c>
      <c r="G731" s="3">
        <v>47208</v>
      </c>
      <c r="H731" s="4">
        <v>259498.717370364</v>
      </c>
      <c r="I731" s="4">
        <v>0</v>
      </c>
      <c r="J731" s="4">
        <v>0</v>
      </c>
      <c r="K731" s="5">
        <v>60756.662008968997</v>
      </c>
      <c r="L731" s="5">
        <v>0</v>
      </c>
      <c r="O731" s="5">
        <v>0</v>
      </c>
    </row>
    <row r="732" spans="1:15" x14ac:dyDescent="0.75">
      <c r="A732" t="s">
        <v>19</v>
      </c>
      <c r="B732" s="3">
        <v>47218</v>
      </c>
      <c r="C732" s="4">
        <v>0</v>
      </c>
      <c r="D732" s="3">
        <v>47218</v>
      </c>
      <c r="E732" s="4">
        <v>249965.01904147901</v>
      </c>
      <c r="F732">
        <v>126</v>
      </c>
      <c r="G732" s="3">
        <v>47238</v>
      </c>
      <c r="H732" s="4">
        <v>249965.01904147901</v>
      </c>
      <c r="I732" s="4">
        <v>0</v>
      </c>
      <c r="J732" s="4">
        <v>0</v>
      </c>
      <c r="K732" s="5">
        <v>67266.302733347999</v>
      </c>
      <c r="L732" s="5">
        <v>0</v>
      </c>
      <c r="O732" s="5">
        <v>0</v>
      </c>
    </row>
    <row r="733" spans="1:15" x14ac:dyDescent="0.75">
      <c r="A733" t="s">
        <v>19</v>
      </c>
      <c r="B733" s="3">
        <v>47248</v>
      </c>
      <c r="C733" s="4">
        <v>0</v>
      </c>
      <c r="D733" s="3">
        <v>47248</v>
      </c>
      <c r="E733" s="4">
        <v>241901.63133046299</v>
      </c>
      <c r="F733">
        <v>127</v>
      </c>
      <c r="G733" s="3">
        <v>47269</v>
      </c>
      <c r="H733" s="4">
        <v>241901.63133046299</v>
      </c>
      <c r="I733" s="4">
        <v>0</v>
      </c>
      <c r="J733" s="4">
        <v>0</v>
      </c>
      <c r="K733" s="5">
        <v>65096.422000015002</v>
      </c>
      <c r="L733" s="5">
        <v>0</v>
      </c>
      <c r="O733" s="5">
        <v>0</v>
      </c>
    </row>
    <row r="734" spans="1:15" x14ac:dyDescent="0.75">
      <c r="A734" t="s">
        <v>19</v>
      </c>
      <c r="B734" s="3">
        <v>47279</v>
      </c>
      <c r="C734" s="4">
        <v>0</v>
      </c>
      <c r="D734" s="3">
        <v>47279</v>
      </c>
      <c r="E734" s="4">
        <v>249965.01904147901</v>
      </c>
      <c r="F734">
        <v>128</v>
      </c>
      <c r="G734" s="3">
        <v>47299</v>
      </c>
      <c r="H734" s="4">
        <v>249965.01904147901</v>
      </c>
      <c r="I734" s="4">
        <v>0</v>
      </c>
      <c r="J734" s="4">
        <v>0</v>
      </c>
      <c r="K734" s="5">
        <v>67266.302733347999</v>
      </c>
      <c r="L734" s="5">
        <v>0</v>
      </c>
      <c r="O734" s="5">
        <v>0</v>
      </c>
    </row>
    <row r="735" spans="1:15" x14ac:dyDescent="0.75">
      <c r="A735" t="s">
        <v>19</v>
      </c>
      <c r="B735" s="3">
        <v>47309</v>
      </c>
      <c r="C735" s="4">
        <v>0</v>
      </c>
      <c r="D735" s="3">
        <v>47309</v>
      </c>
      <c r="E735" s="4">
        <v>241901.63133046299</v>
      </c>
      <c r="F735">
        <v>129</v>
      </c>
      <c r="G735" s="3">
        <v>47330</v>
      </c>
      <c r="H735" s="4">
        <v>241901.63133046299</v>
      </c>
      <c r="I735" s="4">
        <v>0</v>
      </c>
      <c r="J735" s="4">
        <v>0</v>
      </c>
      <c r="K735" s="5">
        <v>65096.422000015002</v>
      </c>
      <c r="L735" s="5">
        <v>0</v>
      </c>
      <c r="O735" s="5">
        <v>0</v>
      </c>
    </row>
    <row r="736" spans="1:15" x14ac:dyDescent="0.75">
      <c r="A736" t="s">
        <v>19</v>
      </c>
      <c r="B736" s="3">
        <v>47340</v>
      </c>
      <c r="C736" s="4">
        <v>0</v>
      </c>
      <c r="D736" s="3">
        <v>47340</v>
      </c>
      <c r="E736" s="4">
        <v>249965.01904147901</v>
      </c>
      <c r="F736">
        <v>130</v>
      </c>
      <c r="G736" s="3">
        <v>47361</v>
      </c>
      <c r="H736" s="4">
        <v>249965.01904147901</v>
      </c>
      <c r="I736" s="4">
        <v>0</v>
      </c>
      <c r="J736" s="4">
        <v>0</v>
      </c>
      <c r="K736" s="5">
        <v>67266.302733347999</v>
      </c>
      <c r="L736" s="5">
        <v>0</v>
      </c>
      <c r="O736" s="5">
        <v>0</v>
      </c>
    </row>
    <row r="737" spans="1:15" x14ac:dyDescent="0.75">
      <c r="A737" t="s">
        <v>19</v>
      </c>
      <c r="B737" s="3">
        <v>47371</v>
      </c>
      <c r="C737" s="4">
        <v>0</v>
      </c>
      <c r="D737" s="3">
        <v>47371</v>
      </c>
      <c r="E737" s="4">
        <v>249965.01904147901</v>
      </c>
      <c r="F737">
        <v>131</v>
      </c>
      <c r="G737" s="3">
        <v>47391</v>
      </c>
      <c r="H737" s="4">
        <v>249965.01904147901</v>
      </c>
      <c r="I737" s="4">
        <v>0</v>
      </c>
      <c r="J737" s="4">
        <v>0</v>
      </c>
      <c r="K737" s="5">
        <v>67266.302733347999</v>
      </c>
      <c r="L737" s="5">
        <v>0</v>
      </c>
      <c r="O737" s="5">
        <v>0</v>
      </c>
    </row>
    <row r="738" spans="1:15" x14ac:dyDescent="0.75">
      <c r="A738" t="s">
        <v>19</v>
      </c>
      <c r="B738" s="3">
        <v>47401</v>
      </c>
      <c r="C738" s="4">
        <v>0</v>
      </c>
      <c r="D738" s="3">
        <v>47401</v>
      </c>
      <c r="E738" s="4">
        <v>81495.693830463002</v>
      </c>
      <c r="F738">
        <v>132</v>
      </c>
      <c r="G738" s="3">
        <v>47422</v>
      </c>
      <c r="H738" s="4">
        <v>81495.693830463002</v>
      </c>
      <c r="I738" s="4">
        <v>0</v>
      </c>
      <c r="J738" s="4">
        <v>0</v>
      </c>
      <c r="K738" s="5">
        <v>225502.35950001501</v>
      </c>
      <c r="L738" s="5">
        <v>0</v>
      </c>
      <c r="O738" s="5">
        <v>0</v>
      </c>
    </row>
    <row r="739" spans="1:15" x14ac:dyDescent="0.75">
      <c r="A739" t="s">
        <v>19</v>
      </c>
      <c r="B739" s="3">
        <v>47432</v>
      </c>
      <c r="C739" s="4">
        <v>0</v>
      </c>
      <c r="D739" s="3">
        <v>47432</v>
      </c>
      <c r="E739" s="4">
        <v>84212.216958146004</v>
      </c>
      <c r="F739">
        <v>133</v>
      </c>
      <c r="G739" s="3">
        <v>47452</v>
      </c>
      <c r="H739" s="4">
        <v>84212.216958146004</v>
      </c>
      <c r="I739" s="4">
        <v>0</v>
      </c>
      <c r="J739" s="4">
        <v>0</v>
      </c>
      <c r="K739" s="5">
        <v>233019.104816682</v>
      </c>
      <c r="L739" s="5">
        <v>0</v>
      </c>
      <c r="O739" s="5">
        <v>0</v>
      </c>
    </row>
    <row r="740" spans="1:15" x14ac:dyDescent="0.75">
      <c r="A740" t="s">
        <v>19</v>
      </c>
      <c r="B740" s="3">
        <v>47462</v>
      </c>
      <c r="C740" s="4">
        <v>0</v>
      </c>
      <c r="D740" s="3">
        <v>47462</v>
      </c>
      <c r="E740" s="4">
        <v>81495.693830461998</v>
      </c>
      <c r="F740">
        <v>134</v>
      </c>
      <c r="G740" s="3">
        <v>47483</v>
      </c>
      <c r="H740" s="4">
        <v>81495.693830461998</v>
      </c>
      <c r="I740" s="4">
        <v>0</v>
      </c>
      <c r="J740" s="4">
        <v>2819999.920046031</v>
      </c>
      <c r="K740" s="5">
        <v>225502.35950001699</v>
      </c>
      <c r="L740" s="5">
        <v>0</v>
      </c>
      <c r="O740" s="5">
        <v>0</v>
      </c>
    </row>
    <row r="741" spans="1:15" x14ac:dyDescent="0.75">
      <c r="A741" t="s">
        <v>19</v>
      </c>
      <c r="B741" s="3">
        <v>47493</v>
      </c>
      <c r="C741" s="4">
        <v>0</v>
      </c>
      <c r="D741" s="3">
        <v>47493</v>
      </c>
      <c r="E741" s="4">
        <v>77065.968706949003</v>
      </c>
      <c r="F741">
        <v>135</v>
      </c>
      <c r="G741" s="3">
        <v>47514</v>
      </c>
      <c r="H741" s="4">
        <v>77065.968706949003</v>
      </c>
      <c r="I741" s="4">
        <v>0</v>
      </c>
      <c r="J741" s="4">
        <v>0</v>
      </c>
      <c r="K741" s="5">
        <v>221003.73611111101</v>
      </c>
      <c r="L741" s="5">
        <v>0</v>
      </c>
      <c r="O741" s="5">
        <v>0</v>
      </c>
    </row>
    <row r="742" spans="1:15" x14ac:dyDescent="0.75">
      <c r="A742" t="s">
        <v>19</v>
      </c>
      <c r="B742" s="3">
        <v>47524</v>
      </c>
      <c r="C742" s="4">
        <v>0</v>
      </c>
      <c r="D742" s="3">
        <v>47524</v>
      </c>
      <c r="E742" s="4">
        <v>77065.968706949003</v>
      </c>
      <c r="F742">
        <v>136</v>
      </c>
      <c r="G742" s="3">
        <v>47542</v>
      </c>
      <c r="H742" s="4">
        <v>77065.968706949003</v>
      </c>
      <c r="I742" s="4">
        <v>0</v>
      </c>
      <c r="J742" s="4">
        <v>0</v>
      </c>
      <c r="K742" s="5">
        <v>221003.73611111101</v>
      </c>
      <c r="L742" s="5">
        <v>0</v>
      </c>
      <c r="O742" s="5">
        <v>0</v>
      </c>
    </row>
    <row r="743" spans="1:15" x14ac:dyDescent="0.75">
      <c r="A743" t="s">
        <v>19</v>
      </c>
      <c r="B743" s="3">
        <v>47552</v>
      </c>
      <c r="C743" s="4">
        <v>0</v>
      </c>
      <c r="D743" s="3">
        <v>47552</v>
      </c>
      <c r="E743" s="4">
        <v>91265.115386752994</v>
      </c>
      <c r="F743">
        <v>137</v>
      </c>
      <c r="G743" s="3">
        <v>47573</v>
      </c>
      <c r="H743" s="4">
        <v>91265.115386752994</v>
      </c>
      <c r="I743" s="4">
        <v>0</v>
      </c>
      <c r="J743" s="4">
        <v>0</v>
      </c>
      <c r="K743" s="5">
        <v>199616.27929001601</v>
      </c>
      <c r="L743" s="5">
        <v>0</v>
      </c>
      <c r="O743" s="5">
        <v>0</v>
      </c>
    </row>
    <row r="744" spans="1:15" x14ac:dyDescent="0.75">
      <c r="A744" t="s">
        <v>19</v>
      </c>
      <c r="B744" s="3">
        <v>47583</v>
      </c>
      <c r="C744" s="4">
        <v>0</v>
      </c>
      <c r="D744" s="3">
        <v>47583</v>
      </c>
      <c r="E744" s="4">
        <v>84525.651866037995</v>
      </c>
      <c r="F744">
        <v>138</v>
      </c>
      <c r="G744" s="3">
        <v>47603</v>
      </c>
      <c r="H744" s="4">
        <v>84525.651866037995</v>
      </c>
      <c r="I744" s="4">
        <v>0</v>
      </c>
      <c r="J744" s="4">
        <v>0</v>
      </c>
      <c r="K744" s="5">
        <v>221003.73611111101</v>
      </c>
      <c r="L744" s="5">
        <v>0</v>
      </c>
      <c r="O744" s="5">
        <v>0</v>
      </c>
    </row>
    <row r="745" spans="1:15" x14ac:dyDescent="0.75">
      <c r="A745" t="s">
        <v>19</v>
      </c>
      <c r="B745" s="3">
        <v>47613</v>
      </c>
      <c r="C745" s="4">
        <v>0</v>
      </c>
      <c r="D745" s="3">
        <v>47613</v>
      </c>
      <c r="E745" s="4">
        <v>81799.017934875999</v>
      </c>
      <c r="F745">
        <v>139</v>
      </c>
      <c r="G745" s="3">
        <v>47634</v>
      </c>
      <c r="H745" s="4">
        <v>81799.017934875999</v>
      </c>
      <c r="I745" s="4">
        <v>0</v>
      </c>
      <c r="J745" s="4">
        <v>0</v>
      </c>
      <c r="K745" s="5">
        <v>213874.58333333299</v>
      </c>
      <c r="L745" s="5">
        <v>0</v>
      </c>
      <c r="O745" s="5">
        <v>0</v>
      </c>
    </row>
    <row r="746" spans="1:15" x14ac:dyDescent="0.75">
      <c r="A746" t="s">
        <v>19</v>
      </c>
      <c r="B746" s="3">
        <v>47644</v>
      </c>
      <c r="C746" s="4">
        <v>0</v>
      </c>
      <c r="D746" s="3">
        <v>47644</v>
      </c>
      <c r="E746" s="4">
        <v>84525.651866037995</v>
      </c>
      <c r="F746">
        <v>140</v>
      </c>
      <c r="G746" s="3">
        <v>47664</v>
      </c>
      <c r="H746" s="4">
        <v>84525.651866037995</v>
      </c>
      <c r="I746" s="4">
        <v>0</v>
      </c>
      <c r="J746" s="4">
        <v>0</v>
      </c>
      <c r="K746" s="5">
        <v>221003.73611111101</v>
      </c>
      <c r="L746" s="5">
        <v>0</v>
      </c>
      <c r="O746" s="5">
        <v>0</v>
      </c>
    </row>
    <row r="747" spans="1:15" x14ac:dyDescent="0.75">
      <c r="A747" t="s">
        <v>19</v>
      </c>
      <c r="B747" s="3">
        <v>47674</v>
      </c>
      <c r="C747" s="4">
        <v>0</v>
      </c>
      <c r="D747" s="3">
        <v>47674</v>
      </c>
      <c r="E747" s="4">
        <v>81799.017934875999</v>
      </c>
      <c r="F747">
        <v>141</v>
      </c>
      <c r="G747" s="3">
        <v>47695</v>
      </c>
      <c r="H747" s="4">
        <v>81799.017934875999</v>
      </c>
      <c r="I747" s="4">
        <v>0</v>
      </c>
      <c r="J747" s="4">
        <v>0</v>
      </c>
      <c r="K747" s="5">
        <v>213874.58333333299</v>
      </c>
      <c r="L747" s="5">
        <v>0</v>
      </c>
      <c r="O747" s="5">
        <v>0</v>
      </c>
    </row>
    <row r="748" spans="1:15" x14ac:dyDescent="0.75">
      <c r="A748" t="s">
        <v>19</v>
      </c>
      <c r="B748" s="3">
        <v>47705</v>
      </c>
      <c r="C748" s="4">
        <v>0</v>
      </c>
      <c r="D748" s="3">
        <v>47705</v>
      </c>
      <c r="E748" s="4">
        <v>84525.651866037995</v>
      </c>
      <c r="F748">
        <v>142</v>
      </c>
      <c r="G748" s="3">
        <v>47726</v>
      </c>
      <c r="H748" s="4">
        <v>84525.651866037995</v>
      </c>
      <c r="I748" s="4">
        <v>0</v>
      </c>
      <c r="J748" s="4">
        <v>0</v>
      </c>
      <c r="K748" s="5">
        <v>221003.73611111101</v>
      </c>
      <c r="L748" s="5">
        <v>0</v>
      </c>
      <c r="O748" s="5">
        <v>0</v>
      </c>
    </row>
    <row r="749" spans="1:15" x14ac:dyDescent="0.75">
      <c r="A749" t="s">
        <v>19</v>
      </c>
      <c r="B749" s="3">
        <v>47736</v>
      </c>
      <c r="C749" s="4">
        <v>0</v>
      </c>
      <c r="D749" s="3">
        <v>47736</v>
      </c>
      <c r="E749" s="4">
        <v>84525.651866037995</v>
      </c>
      <c r="F749">
        <v>143</v>
      </c>
      <c r="G749" s="3">
        <v>47756</v>
      </c>
      <c r="H749" s="4">
        <v>84525.651866037995</v>
      </c>
      <c r="I749" s="4">
        <v>0</v>
      </c>
      <c r="J749" s="4">
        <v>0</v>
      </c>
      <c r="K749" s="5">
        <v>221003.73611111101</v>
      </c>
      <c r="L749" s="5">
        <v>0</v>
      </c>
      <c r="O749" s="5">
        <v>0</v>
      </c>
    </row>
    <row r="750" spans="1:15" x14ac:dyDescent="0.75">
      <c r="A750" t="s">
        <v>19</v>
      </c>
      <c r="B750" s="3">
        <v>47766</v>
      </c>
      <c r="C750" s="4">
        <v>0</v>
      </c>
      <c r="D750" s="3">
        <v>47766</v>
      </c>
      <c r="E750" s="4">
        <v>81799.017934875999</v>
      </c>
      <c r="F750">
        <v>144</v>
      </c>
      <c r="G750" s="3">
        <v>47787</v>
      </c>
      <c r="H750" s="4">
        <v>81799.017934875999</v>
      </c>
      <c r="I750" s="4">
        <v>0</v>
      </c>
      <c r="J750" s="4">
        <v>0</v>
      </c>
      <c r="K750" s="5">
        <v>213874.58333333299</v>
      </c>
      <c r="L750" s="5">
        <v>0</v>
      </c>
      <c r="O750" s="5">
        <v>0</v>
      </c>
    </row>
    <row r="751" spans="1:15" x14ac:dyDescent="0.75">
      <c r="A751" t="s">
        <v>19</v>
      </c>
      <c r="B751" s="3">
        <v>47797</v>
      </c>
      <c r="C751" s="4">
        <v>0</v>
      </c>
      <c r="D751" s="3">
        <v>47797</v>
      </c>
      <c r="E751" s="4">
        <v>84525.651866037995</v>
      </c>
      <c r="F751">
        <v>145</v>
      </c>
      <c r="G751" s="3">
        <v>47817</v>
      </c>
      <c r="H751" s="4">
        <v>84525.651866037995</v>
      </c>
      <c r="I751" s="4">
        <v>0</v>
      </c>
      <c r="J751" s="4">
        <v>6079936.6483468711</v>
      </c>
      <c r="K751" s="5">
        <v>221003.73611111101</v>
      </c>
      <c r="L751" s="5">
        <v>0</v>
      </c>
      <c r="O751" s="5">
        <v>0</v>
      </c>
    </row>
    <row r="752" spans="1:15" x14ac:dyDescent="0.75">
      <c r="A752" t="s">
        <v>19</v>
      </c>
      <c r="B752" s="3">
        <v>47827</v>
      </c>
      <c r="C752" s="4">
        <v>0</v>
      </c>
      <c r="D752" s="3">
        <v>47827</v>
      </c>
      <c r="E752" s="4">
        <v>57379.136938691998</v>
      </c>
      <c r="F752">
        <v>146</v>
      </c>
      <c r="G752" s="3">
        <v>47848</v>
      </c>
      <c r="H752" s="4">
        <v>57379.136938691998</v>
      </c>
      <c r="I752" s="4">
        <v>0</v>
      </c>
      <c r="J752" s="4">
        <v>7582507.1025277972</v>
      </c>
      <c r="K752" s="5">
        <v>213874.58333333299</v>
      </c>
      <c r="L752" s="5">
        <v>0</v>
      </c>
      <c r="O752" s="5">
        <v>0</v>
      </c>
    </row>
    <row r="753" spans="1:15" x14ac:dyDescent="0.75">
      <c r="A753" t="s">
        <v>19</v>
      </c>
      <c r="B753" s="3">
        <v>47858</v>
      </c>
      <c r="C753" s="4">
        <v>0</v>
      </c>
      <c r="D753" s="3">
        <v>47858</v>
      </c>
      <c r="E753" s="4">
        <v>21199.885120047002</v>
      </c>
      <c r="F753">
        <v>147</v>
      </c>
      <c r="G753" s="3">
        <v>47879</v>
      </c>
      <c r="H753" s="4">
        <v>21199.885120047002</v>
      </c>
      <c r="I753" s="4">
        <v>0</v>
      </c>
      <c r="J753" s="4">
        <v>7180075.7128070593</v>
      </c>
      <c r="K753" s="5">
        <v>221003.736111123</v>
      </c>
      <c r="L753" s="5">
        <v>0</v>
      </c>
      <c r="O753" s="5">
        <v>0</v>
      </c>
    </row>
    <row r="754" spans="1:15" x14ac:dyDescent="0.75">
      <c r="A754" t="s">
        <v>19</v>
      </c>
      <c r="B754" s="3">
        <v>47889</v>
      </c>
      <c r="C754" s="4">
        <v>0</v>
      </c>
      <c r="D754" s="3">
        <v>47889</v>
      </c>
      <c r="E754" s="4">
        <v>0</v>
      </c>
      <c r="F754">
        <v>148</v>
      </c>
      <c r="G754" s="3">
        <v>47907</v>
      </c>
      <c r="H754" s="4">
        <v>0</v>
      </c>
      <c r="I754" s="4">
        <v>0</v>
      </c>
      <c r="J754" s="4">
        <v>0</v>
      </c>
      <c r="K754" s="5">
        <v>211299.51054572899</v>
      </c>
      <c r="L754" s="5">
        <v>0</v>
      </c>
      <c r="O754" s="5">
        <v>0</v>
      </c>
    </row>
    <row r="755" spans="1:15" x14ac:dyDescent="0.75">
      <c r="A755" t="s">
        <v>19</v>
      </c>
      <c r="B755" s="3">
        <v>47917</v>
      </c>
      <c r="C755" s="4">
        <v>0</v>
      </c>
      <c r="D755" s="3">
        <v>47917</v>
      </c>
      <c r="E755" s="4">
        <v>0</v>
      </c>
      <c r="F755">
        <v>149</v>
      </c>
      <c r="G755" s="3">
        <v>47938</v>
      </c>
      <c r="H755" s="4">
        <v>0</v>
      </c>
      <c r="I755" s="4">
        <v>0</v>
      </c>
      <c r="J755" s="4">
        <v>0</v>
      </c>
      <c r="K755" s="5">
        <v>203498.39948704001</v>
      </c>
      <c r="L755" s="5">
        <v>0</v>
      </c>
      <c r="O755" s="5">
        <v>0</v>
      </c>
    </row>
    <row r="756" spans="1:15" x14ac:dyDescent="0.75">
      <c r="A756" t="s">
        <v>19</v>
      </c>
      <c r="B756" s="3">
        <v>47948</v>
      </c>
      <c r="C756" s="4">
        <v>0</v>
      </c>
      <c r="D756" s="3">
        <v>47948</v>
      </c>
      <c r="E756" s="4">
        <v>0</v>
      </c>
      <c r="F756">
        <v>150</v>
      </c>
      <c r="G756" s="3">
        <v>47968</v>
      </c>
      <c r="H756" s="4">
        <v>0</v>
      </c>
      <c r="I756" s="4">
        <v>0</v>
      </c>
      <c r="J756" s="4">
        <v>0</v>
      </c>
      <c r="K756" s="5">
        <v>213959.77573694399</v>
      </c>
      <c r="L756" s="5">
        <v>0</v>
      </c>
      <c r="O756" s="5">
        <v>0</v>
      </c>
    </row>
    <row r="757" spans="1:15" x14ac:dyDescent="0.75">
      <c r="A757" t="s">
        <v>19</v>
      </c>
      <c r="B757" s="3">
        <v>47978</v>
      </c>
      <c r="C757" s="4">
        <v>0</v>
      </c>
      <c r="D757" s="3">
        <v>47978</v>
      </c>
      <c r="E757" s="4">
        <v>0</v>
      </c>
      <c r="F757">
        <v>151</v>
      </c>
      <c r="G757" s="3">
        <v>47999</v>
      </c>
      <c r="H757" s="4">
        <v>0</v>
      </c>
      <c r="I757" s="4">
        <v>0</v>
      </c>
      <c r="J757" s="4">
        <v>0</v>
      </c>
      <c r="K757" s="5">
        <v>207057.84748736501</v>
      </c>
      <c r="L757" s="5">
        <v>0</v>
      </c>
      <c r="O757" s="5">
        <v>0</v>
      </c>
    </row>
    <row r="758" spans="1:15" x14ac:dyDescent="0.75">
      <c r="A758" t="s">
        <v>19</v>
      </c>
      <c r="B758" s="3">
        <v>48009</v>
      </c>
      <c r="C758" s="4">
        <v>0</v>
      </c>
      <c r="D758" s="3">
        <v>48009</v>
      </c>
      <c r="E758" s="4">
        <v>0</v>
      </c>
      <c r="F758">
        <v>152</v>
      </c>
      <c r="G758" s="3">
        <v>48029</v>
      </c>
      <c r="H758" s="4">
        <v>0</v>
      </c>
      <c r="I758" s="4">
        <v>0</v>
      </c>
      <c r="J758" s="4">
        <v>0</v>
      </c>
      <c r="K758" s="5">
        <v>213959.77573694399</v>
      </c>
      <c r="L758" s="5">
        <v>0</v>
      </c>
      <c r="O758" s="5">
        <v>0</v>
      </c>
    </row>
    <row r="759" spans="1:15" x14ac:dyDescent="0.75">
      <c r="A759" t="s">
        <v>19</v>
      </c>
      <c r="B759" s="3">
        <v>48039</v>
      </c>
      <c r="C759" s="4">
        <v>0</v>
      </c>
      <c r="D759" s="3">
        <v>48039</v>
      </c>
      <c r="E759" s="4">
        <v>0</v>
      </c>
      <c r="F759">
        <v>153</v>
      </c>
      <c r="G759" s="3">
        <v>48060</v>
      </c>
      <c r="H759" s="4">
        <v>0</v>
      </c>
      <c r="I759" s="4">
        <v>0</v>
      </c>
      <c r="J759" s="4">
        <v>0</v>
      </c>
      <c r="K759" s="5">
        <v>207057.84748736501</v>
      </c>
      <c r="L759" s="5">
        <v>0</v>
      </c>
      <c r="O759" s="5">
        <v>0</v>
      </c>
    </row>
    <row r="760" spans="1:15" x14ac:dyDescent="0.75">
      <c r="A760" t="s">
        <v>19</v>
      </c>
      <c r="B760" s="3">
        <v>48070</v>
      </c>
      <c r="C760" s="4">
        <v>0</v>
      </c>
      <c r="D760" s="3">
        <v>48070</v>
      </c>
      <c r="E760" s="4">
        <v>0</v>
      </c>
      <c r="F760">
        <v>154</v>
      </c>
      <c r="G760" s="3">
        <v>48091</v>
      </c>
      <c r="H760" s="4">
        <v>0</v>
      </c>
      <c r="I760" s="4">
        <v>0</v>
      </c>
      <c r="J760" s="4">
        <v>0</v>
      </c>
      <c r="K760" s="5">
        <v>213959.77573694399</v>
      </c>
      <c r="L760" s="5">
        <v>0</v>
      </c>
      <c r="O760" s="5">
        <v>0</v>
      </c>
    </row>
    <row r="761" spans="1:15" x14ac:dyDescent="0.75">
      <c r="A761" t="s">
        <v>19</v>
      </c>
      <c r="B761" s="3">
        <v>48101</v>
      </c>
      <c r="C761" s="4">
        <v>0</v>
      </c>
      <c r="D761" s="3">
        <v>48101</v>
      </c>
      <c r="E761" s="4">
        <v>0</v>
      </c>
      <c r="F761">
        <v>155</v>
      </c>
      <c r="G761" s="3">
        <v>48121</v>
      </c>
      <c r="H761" s="4">
        <v>0</v>
      </c>
      <c r="I761" s="4">
        <v>0</v>
      </c>
      <c r="J761" s="4">
        <v>0</v>
      </c>
      <c r="K761" s="5">
        <v>213959.77573694399</v>
      </c>
      <c r="L761" s="5">
        <v>0</v>
      </c>
      <c r="O761" s="5">
        <v>0</v>
      </c>
    </row>
    <row r="762" spans="1:15" x14ac:dyDescent="0.75">
      <c r="A762" t="s">
        <v>19</v>
      </c>
      <c r="B762" s="3">
        <v>48131</v>
      </c>
      <c r="C762" s="4">
        <v>0</v>
      </c>
      <c r="D762" s="3">
        <v>48131</v>
      </c>
      <c r="E762" s="4">
        <v>0</v>
      </c>
      <c r="F762">
        <v>156</v>
      </c>
      <c r="G762" s="3">
        <v>48152</v>
      </c>
      <c r="H762" s="4">
        <v>0</v>
      </c>
      <c r="I762" s="4">
        <v>0</v>
      </c>
      <c r="J762" s="4">
        <v>0</v>
      </c>
      <c r="K762" s="5">
        <v>207057.84748736501</v>
      </c>
      <c r="L762" s="5">
        <v>0</v>
      </c>
      <c r="O762" s="5">
        <v>0</v>
      </c>
    </row>
    <row r="763" spans="1:15" x14ac:dyDescent="0.75">
      <c r="A763" t="s">
        <v>19</v>
      </c>
      <c r="B763" s="3">
        <v>48162</v>
      </c>
      <c r="C763" s="4">
        <v>0</v>
      </c>
      <c r="D763" s="3">
        <v>48162</v>
      </c>
      <c r="E763" s="4">
        <v>0</v>
      </c>
      <c r="F763">
        <v>157</v>
      </c>
      <c r="G763" s="3">
        <v>48182</v>
      </c>
      <c r="H763" s="4">
        <v>0</v>
      </c>
      <c r="I763" s="4">
        <v>0</v>
      </c>
      <c r="J763" s="4">
        <v>0</v>
      </c>
      <c r="K763" s="5">
        <v>213959.77573694399</v>
      </c>
      <c r="L763" s="5">
        <v>0</v>
      </c>
      <c r="O763" s="5">
        <v>0</v>
      </c>
    </row>
    <row r="764" spans="1:15" x14ac:dyDescent="0.75">
      <c r="A764" t="s">
        <v>19</v>
      </c>
      <c r="B764" s="3">
        <v>48192</v>
      </c>
      <c r="C764" s="4">
        <v>0</v>
      </c>
      <c r="D764" s="3">
        <v>48192</v>
      </c>
      <c r="E764" s="4">
        <v>0</v>
      </c>
      <c r="F764">
        <v>158</v>
      </c>
      <c r="G764" s="3">
        <v>48213</v>
      </c>
      <c r="H764" s="4">
        <v>0</v>
      </c>
      <c r="I764" s="4">
        <v>0</v>
      </c>
      <c r="J764" s="4">
        <v>10777999.999999991</v>
      </c>
      <c r="K764" s="5">
        <v>207057.84748736501</v>
      </c>
      <c r="L764" s="5">
        <v>0</v>
      </c>
      <c r="O764" s="5">
        <v>0</v>
      </c>
    </row>
    <row r="765" spans="1:15" x14ac:dyDescent="0.75">
      <c r="A765" t="s">
        <v>19</v>
      </c>
      <c r="B765" s="3">
        <v>48223</v>
      </c>
      <c r="C765" s="4">
        <v>0</v>
      </c>
      <c r="D765" s="3">
        <v>48223</v>
      </c>
      <c r="E765" s="4">
        <v>0</v>
      </c>
      <c r="F765">
        <v>159</v>
      </c>
      <c r="G765" s="3">
        <v>48244</v>
      </c>
      <c r="H765" s="4">
        <v>0</v>
      </c>
      <c r="I765" s="4">
        <v>0</v>
      </c>
      <c r="J765" s="4">
        <v>0</v>
      </c>
      <c r="K765" s="5">
        <v>173266.246723499</v>
      </c>
      <c r="L765" s="5">
        <v>0</v>
      </c>
      <c r="O765" s="5">
        <v>0</v>
      </c>
    </row>
    <row r="766" spans="1:15" x14ac:dyDescent="0.75">
      <c r="A766" t="s">
        <v>19</v>
      </c>
      <c r="B766" s="3">
        <v>48254</v>
      </c>
      <c r="C766" s="4">
        <v>0</v>
      </c>
      <c r="D766" s="3">
        <v>48254</v>
      </c>
      <c r="E766" s="4">
        <v>34199845.616272248</v>
      </c>
      <c r="F766">
        <v>160</v>
      </c>
      <c r="G766" s="3">
        <v>48273</v>
      </c>
      <c r="H766" s="4">
        <v>34199845.616272248</v>
      </c>
      <c r="I766" s="4">
        <v>34199845.616272248</v>
      </c>
      <c r="J766" s="4">
        <v>5000000</v>
      </c>
      <c r="K766" s="5">
        <v>173266.24790908801</v>
      </c>
      <c r="L766" s="5">
        <v>0</v>
      </c>
      <c r="O766" s="5">
        <v>0</v>
      </c>
    </row>
    <row r="767" spans="1:15" x14ac:dyDescent="0.75">
      <c r="A767" t="s">
        <v>20</v>
      </c>
      <c r="B767" s="3">
        <v>43069</v>
      </c>
      <c r="C767" s="4">
        <v>-52373515</v>
      </c>
      <c r="D767" s="3">
        <v>43069</v>
      </c>
      <c r="E767" s="4">
        <v>-52373515</v>
      </c>
      <c r="F767">
        <v>4</v>
      </c>
      <c r="G767" s="3">
        <v>43069</v>
      </c>
      <c r="H767" s="4">
        <v>0</v>
      </c>
      <c r="I767" s="4">
        <v>0</v>
      </c>
      <c r="J767" s="4">
        <v>0</v>
      </c>
      <c r="K767" s="5">
        <v>0</v>
      </c>
      <c r="L767" s="5">
        <v>0</v>
      </c>
      <c r="O767" s="5">
        <v>0</v>
      </c>
    </row>
    <row r="768" spans="1:15" x14ac:dyDescent="0.75">
      <c r="A768" t="s">
        <v>20</v>
      </c>
      <c r="B768" s="3">
        <v>43079</v>
      </c>
      <c r="C768" s="4">
        <v>383958.24</v>
      </c>
      <c r="D768" s="3">
        <v>43079</v>
      </c>
      <c r="E768" s="4">
        <v>383958.24</v>
      </c>
      <c r="F768">
        <v>5</v>
      </c>
      <c r="G768" s="3">
        <v>43100</v>
      </c>
      <c r="H768" s="4">
        <v>0</v>
      </c>
      <c r="I768" s="4">
        <v>0</v>
      </c>
      <c r="J768" s="4">
        <v>0</v>
      </c>
      <c r="K768" s="5">
        <v>0</v>
      </c>
      <c r="L768" s="5">
        <v>0</v>
      </c>
      <c r="O768" s="5">
        <v>0</v>
      </c>
    </row>
    <row r="769" spans="1:15" x14ac:dyDescent="0.75">
      <c r="A769" t="s">
        <v>20</v>
      </c>
      <c r="B769" s="3">
        <v>43110</v>
      </c>
      <c r="C769" s="4">
        <v>383956.63</v>
      </c>
      <c r="D769" s="3">
        <v>43110</v>
      </c>
      <c r="E769" s="4">
        <v>383956.63</v>
      </c>
      <c r="F769">
        <v>6</v>
      </c>
      <c r="G769" s="3">
        <v>43131</v>
      </c>
      <c r="H769" s="4">
        <v>0</v>
      </c>
      <c r="I769" s="4">
        <v>0</v>
      </c>
      <c r="J769" s="4">
        <v>0</v>
      </c>
      <c r="K769" s="5">
        <v>0</v>
      </c>
      <c r="L769" s="5">
        <v>0</v>
      </c>
      <c r="O769" s="5">
        <v>0</v>
      </c>
    </row>
    <row r="770" spans="1:15" x14ac:dyDescent="0.75">
      <c r="A770" t="s">
        <v>20</v>
      </c>
      <c r="B770" s="3">
        <v>43141</v>
      </c>
      <c r="C770" s="4">
        <v>383955.16</v>
      </c>
      <c r="D770" s="3">
        <v>43141</v>
      </c>
      <c r="E770" s="4">
        <v>383955.16</v>
      </c>
      <c r="F770">
        <v>7</v>
      </c>
      <c r="G770" s="3">
        <v>43159</v>
      </c>
      <c r="H770" s="4">
        <v>0</v>
      </c>
      <c r="I770" s="4">
        <v>0</v>
      </c>
      <c r="J770" s="4">
        <v>0</v>
      </c>
      <c r="K770" s="5">
        <v>0</v>
      </c>
      <c r="L770" s="5">
        <v>0</v>
      </c>
      <c r="O770" s="5">
        <v>0</v>
      </c>
    </row>
    <row r="771" spans="1:15" x14ac:dyDescent="0.75">
      <c r="A771" t="s">
        <v>20</v>
      </c>
      <c r="B771" s="3">
        <v>43169</v>
      </c>
      <c r="C771" s="4">
        <v>383955.54</v>
      </c>
      <c r="D771" s="3">
        <v>43169</v>
      </c>
      <c r="E771" s="4">
        <v>383955.54</v>
      </c>
      <c r="F771">
        <v>8</v>
      </c>
      <c r="G771" s="3">
        <v>43190</v>
      </c>
      <c r="H771" s="4">
        <v>0</v>
      </c>
      <c r="I771" s="4">
        <v>0</v>
      </c>
      <c r="J771" s="4">
        <v>0</v>
      </c>
      <c r="K771" s="5">
        <v>0</v>
      </c>
      <c r="L771" s="5">
        <v>0</v>
      </c>
      <c r="O771" s="5">
        <v>0</v>
      </c>
    </row>
    <row r="772" spans="1:15" x14ac:dyDescent="0.75">
      <c r="A772" t="s">
        <v>20</v>
      </c>
      <c r="B772" s="3">
        <v>43200</v>
      </c>
      <c r="C772" s="4">
        <v>396750.17</v>
      </c>
      <c r="D772" s="3">
        <v>43200</v>
      </c>
      <c r="E772" s="4">
        <v>396750.17</v>
      </c>
      <c r="F772">
        <v>9</v>
      </c>
      <c r="G772" s="3">
        <v>43220</v>
      </c>
      <c r="H772" s="4">
        <v>0</v>
      </c>
      <c r="I772" s="4">
        <v>0</v>
      </c>
      <c r="J772" s="4">
        <v>0</v>
      </c>
      <c r="K772" s="5">
        <v>0</v>
      </c>
      <c r="L772" s="5">
        <v>0</v>
      </c>
      <c r="O772" s="5">
        <v>0</v>
      </c>
    </row>
    <row r="773" spans="1:15" x14ac:dyDescent="0.75">
      <c r="A773" t="s">
        <v>20</v>
      </c>
      <c r="B773" s="3">
        <v>43230</v>
      </c>
      <c r="C773" s="4">
        <v>383950.3</v>
      </c>
      <c r="D773" s="3">
        <v>43230</v>
      </c>
      <c r="E773" s="4">
        <v>383950.3</v>
      </c>
      <c r="F773">
        <v>10</v>
      </c>
      <c r="G773" s="3">
        <v>43251</v>
      </c>
      <c r="H773" s="4">
        <v>0</v>
      </c>
      <c r="I773" s="4">
        <v>0</v>
      </c>
      <c r="J773" s="4">
        <v>0</v>
      </c>
      <c r="K773" s="5">
        <v>0</v>
      </c>
      <c r="L773" s="5">
        <v>0</v>
      </c>
      <c r="O773" s="5">
        <v>0</v>
      </c>
    </row>
    <row r="774" spans="1:15" x14ac:dyDescent="0.75">
      <c r="A774" t="s">
        <v>20</v>
      </c>
      <c r="B774" s="3">
        <v>43261</v>
      </c>
      <c r="C774" s="4">
        <v>396746.93</v>
      </c>
      <c r="D774" s="3">
        <v>43261</v>
      </c>
      <c r="E774" s="4">
        <v>396746.93</v>
      </c>
      <c r="F774">
        <v>11</v>
      </c>
      <c r="G774" s="3">
        <v>43281</v>
      </c>
      <c r="H774" s="4">
        <v>0</v>
      </c>
      <c r="I774" s="4">
        <v>0</v>
      </c>
      <c r="J774" s="4">
        <v>0</v>
      </c>
      <c r="K774" s="5">
        <v>0</v>
      </c>
      <c r="L774" s="5">
        <v>0</v>
      </c>
      <c r="O774" s="5">
        <v>0</v>
      </c>
    </row>
    <row r="775" spans="1:15" x14ac:dyDescent="0.75">
      <c r="A775" t="s">
        <v>20</v>
      </c>
      <c r="B775" s="3">
        <v>43291</v>
      </c>
      <c r="C775" s="4">
        <v>383947.14</v>
      </c>
      <c r="D775" s="3">
        <v>43291</v>
      </c>
      <c r="E775" s="4">
        <v>383947.14</v>
      </c>
      <c r="F775">
        <v>12</v>
      </c>
      <c r="G775" s="3">
        <v>43312</v>
      </c>
      <c r="H775" s="4">
        <v>0</v>
      </c>
      <c r="I775" s="4">
        <v>0</v>
      </c>
      <c r="J775" s="4">
        <v>0</v>
      </c>
      <c r="K775" s="5">
        <v>0</v>
      </c>
      <c r="L775" s="5">
        <v>0</v>
      </c>
      <c r="O775" s="5">
        <v>0</v>
      </c>
    </row>
    <row r="776" spans="1:15" x14ac:dyDescent="0.75">
      <c r="A776" t="s">
        <v>20</v>
      </c>
      <c r="B776" s="3">
        <v>43322</v>
      </c>
      <c r="C776" s="4">
        <v>396743.67999999999</v>
      </c>
      <c r="D776" s="3">
        <v>43322</v>
      </c>
      <c r="E776" s="4">
        <v>396743.67999999999</v>
      </c>
      <c r="F776">
        <v>13</v>
      </c>
      <c r="G776" s="3">
        <v>43343</v>
      </c>
      <c r="H776" s="4">
        <v>0</v>
      </c>
      <c r="I776" s="4">
        <v>0</v>
      </c>
      <c r="J776" s="4">
        <v>0</v>
      </c>
      <c r="K776" s="5">
        <v>0</v>
      </c>
      <c r="L776" s="5">
        <v>0</v>
      </c>
      <c r="O776" s="5">
        <v>0</v>
      </c>
    </row>
    <row r="777" spans="1:15" x14ac:dyDescent="0.75">
      <c r="A777" t="s">
        <v>20</v>
      </c>
      <c r="B777" s="3">
        <v>43353</v>
      </c>
      <c r="C777" s="4">
        <v>396742.12</v>
      </c>
      <c r="D777" s="3">
        <v>43353</v>
      </c>
      <c r="E777" s="4">
        <v>396742.12</v>
      </c>
      <c r="F777">
        <v>14</v>
      </c>
      <c r="G777" s="3">
        <v>43373</v>
      </c>
      <c r="H777" s="4">
        <v>0</v>
      </c>
      <c r="I777" s="4">
        <v>0</v>
      </c>
      <c r="J777" s="4">
        <v>0</v>
      </c>
      <c r="K777" s="5">
        <v>0</v>
      </c>
      <c r="L777" s="5">
        <v>0</v>
      </c>
      <c r="O777" s="5">
        <v>0</v>
      </c>
    </row>
    <row r="778" spans="1:15" x14ac:dyDescent="0.75">
      <c r="A778" t="s">
        <v>20</v>
      </c>
      <c r="B778" s="3">
        <v>43383</v>
      </c>
      <c r="C778" s="4">
        <v>383940.6</v>
      </c>
      <c r="D778" s="3">
        <v>43383</v>
      </c>
      <c r="E778" s="4">
        <v>383940.6</v>
      </c>
      <c r="F778">
        <v>15</v>
      </c>
      <c r="G778" s="3">
        <v>43404</v>
      </c>
      <c r="H778" s="4">
        <v>0</v>
      </c>
      <c r="I778" s="4">
        <v>0</v>
      </c>
      <c r="J778" s="4">
        <v>0</v>
      </c>
      <c r="K778" s="5">
        <v>0</v>
      </c>
      <c r="L778" s="5">
        <v>0</v>
      </c>
      <c r="O778" s="5">
        <v>0</v>
      </c>
    </row>
    <row r="779" spans="1:15" x14ac:dyDescent="0.75">
      <c r="A779" t="s">
        <v>20</v>
      </c>
      <c r="B779" s="3">
        <v>43414</v>
      </c>
      <c r="C779" s="4">
        <v>396734.76</v>
      </c>
      <c r="D779" s="3">
        <v>43414</v>
      </c>
      <c r="E779" s="4">
        <v>396734.76</v>
      </c>
      <c r="F779">
        <v>16</v>
      </c>
      <c r="G779" s="3">
        <v>43434</v>
      </c>
      <c r="H779" s="4">
        <v>0</v>
      </c>
      <c r="I779" s="4">
        <v>0</v>
      </c>
      <c r="J779" s="4">
        <v>0</v>
      </c>
      <c r="K779" s="5">
        <v>0</v>
      </c>
      <c r="L779" s="5">
        <v>0</v>
      </c>
      <c r="O779" s="5">
        <v>0</v>
      </c>
    </row>
    <row r="780" spans="1:15" x14ac:dyDescent="0.75">
      <c r="A780" t="s">
        <v>20</v>
      </c>
      <c r="B780" s="3">
        <v>43444</v>
      </c>
      <c r="C780" s="4">
        <v>383933.21</v>
      </c>
      <c r="D780" s="3">
        <v>43444</v>
      </c>
      <c r="E780" s="4">
        <v>383933.21</v>
      </c>
      <c r="F780">
        <v>17</v>
      </c>
      <c r="G780" s="3">
        <v>43465</v>
      </c>
      <c r="H780" s="4">
        <v>0</v>
      </c>
      <c r="I780" s="4">
        <v>0</v>
      </c>
      <c r="J780" s="4">
        <v>0</v>
      </c>
      <c r="K780" s="5">
        <v>0</v>
      </c>
      <c r="L780" s="5">
        <v>0</v>
      </c>
      <c r="O780" s="5">
        <v>0</v>
      </c>
    </row>
    <row r="781" spans="1:15" x14ac:dyDescent="0.75">
      <c r="A781" t="s">
        <v>20</v>
      </c>
      <c r="B781" s="3">
        <v>43475</v>
      </c>
      <c r="C781" s="4">
        <v>383929.15</v>
      </c>
      <c r="D781" s="3">
        <v>43475</v>
      </c>
      <c r="E781" s="4">
        <v>383929.15</v>
      </c>
      <c r="F781">
        <v>18</v>
      </c>
      <c r="G781" s="3">
        <v>43496</v>
      </c>
      <c r="H781" s="4">
        <v>0</v>
      </c>
      <c r="I781" s="4">
        <v>0</v>
      </c>
      <c r="J781" s="4">
        <v>0</v>
      </c>
      <c r="K781" s="5">
        <v>0</v>
      </c>
      <c r="L781" s="5">
        <v>0</v>
      </c>
      <c r="O781" s="5">
        <v>0</v>
      </c>
    </row>
    <row r="782" spans="1:15" x14ac:dyDescent="0.75">
      <c r="A782" t="s">
        <v>20</v>
      </c>
      <c r="B782" s="3">
        <v>43506</v>
      </c>
      <c r="C782" s="4">
        <v>383925.46</v>
      </c>
      <c r="D782" s="3">
        <v>43506</v>
      </c>
      <c r="E782" s="4">
        <v>383925.46</v>
      </c>
      <c r="F782">
        <v>19</v>
      </c>
      <c r="G782" s="3">
        <v>43524</v>
      </c>
      <c r="H782" s="4">
        <v>0</v>
      </c>
      <c r="I782" s="4">
        <v>0</v>
      </c>
      <c r="J782" s="4">
        <v>0</v>
      </c>
      <c r="K782" s="5">
        <v>0</v>
      </c>
      <c r="L782" s="5">
        <v>0</v>
      </c>
      <c r="O782" s="5">
        <v>0</v>
      </c>
    </row>
    <row r="783" spans="1:15" x14ac:dyDescent="0.75">
      <c r="A783" t="s">
        <v>20</v>
      </c>
      <c r="B783" s="3">
        <v>43534</v>
      </c>
      <c r="C783" s="4">
        <v>383927.75</v>
      </c>
      <c r="D783" s="3">
        <v>43534</v>
      </c>
      <c r="E783" s="4">
        <v>383927.75</v>
      </c>
      <c r="F783">
        <v>20</v>
      </c>
      <c r="G783" s="3">
        <v>43555</v>
      </c>
      <c r="H783" s="4">
        <v>0</v>
      </c>
      <c r="I783" s="4">
        <v>0</v>
      </c>
      <c r="J783" s="4">
        <v>0</v>
      </c>
      <c r="K783" s="5">
        <v>0</v>
      </c>
      <c r="L783" s="5">
        <v>0</v>
      </c>
      <c r="O783" s="5">
        <v>0</v>
      </c>
    </row>
    <row r="784" spans="1:15" x14ac:dyDescent="0.75">
      <c r="A784" t="s">
        <v>20</v>
      </c>
      <c r="B784" s="3">
        <v>43565</v>
      </c>
      <c r="C784" s="4">
        <v>396714.14</v>
      </c>
      <c r="D784" s="3">
        <v>43565</v>
      </c>
      <c r="E784" s="4">
        <v>396714.14</v>
      </c>
      <c r="F784">
        <v>21</v>
      </c>
      <c r="G784" s="3">
        <v>43585</v>
      </c>
      <c r="H784" s="4">
        <v>0</v>
      </c>
      <c r="I784" s="4">
        <v>0</v>
      </c>
      <c r="J784" s="4">
        <v>0</v>
      </c>
      <c r="K784" s="5">
        <v>0</v>
      </c>
      <c r="L784" s="5">
        <v>0</v>
      </c>
      <c r="O784" s="5">
        <v>0</v>
      </c>
    </row>
    <row r="785" spans="1:15" x14ac:dyDescent="0.75">
      <c r="A785" t="s">
        <v>20</v>
      </c>
      <c r="B785" s="3">
        <v>43595</v>
      </c>
      <c r="C785" s="4">
        <v>383913.15</v>
      </c>
      <c r="D785" s="3">
        <v>43595</v>
      </c>
      <c r="E785" s="4">
        <v>383913.15</v>
      </c>
      <c r="F785">
        <v>22</v>
      </c>
      <c r="G785" s="3">
        <v>43616</v>
      </c>
      <c r="H785" s="4">
        <v>0</v>
      </c>
      <c r="I785" s="4">
        <v>0</v>
      </c>
      <c r="J785" s="4">
        <v>0</v>
      </c>
      <c r="K785" s="5">
        <v>0</v>
      </c>
      <c r="L785" s="5">
        <v>0</v>
      </c>
      <c r="O785" s="5">
        <v>0</v>
      </c>
    </row>
    <row r="786" spans="1:15" x14ac:dyDescent="0.75">
      <c r="A786" t="s">
        <v>20</v>
      </c>
      <c r="B786" s="3">
        <v>43626</v>
      </c>
      <c r="C786" s="4">
        <v>396706</v>
      </c>
      <c r="D786" s="3">
        <v>43626</v>
      </c>
      <c r="E786" s="4">
        <v>396706</v>
      </c>
      <c r="F786">
        <v>23</v>
      </c>
      <c r="G786" s="3">
        <v>43646</v>
      </c>
      <c r="H786" s="4">
        <v>0</v>
      </c>
      <c r="I786" s="4">
        <v>0</v>
      </c>
      <c r="J786" s="4">
        <v>0</v>
      </c>
      <c r="K786" s="5">
        <v>0</v>
      </c>
      <c r="L786" s="5">
        <v>0</v>
      </c>
      <c r="O786" s="5">
        <v>0</v>
      </c>
    </row>
    <row r="787" spans="1:15" x14ac:dyDescent="0.75">
      <c r="A787" t="s">
        <v>20</v>
      </c>
      <c r="B787" s="3">
        <v>43656</v>
      </c>
      <c r="C787" s="4">
        <v>383905.25</v>
      </c>
      <c r="D787" s="3">
        <v>43656</v>
      </c>
      <c r="E787" s="4">
        <v>383905.25</v>
      </c>
      <c r="F787">
        <v>24</v>
      </c>
      <c r="G787" s="3">
        <v>43677</v>
      </c>
      <c r="H787" s="4">
        <v>0</v>
      </c>
      <c r="I787" s="4">
        <v>0</v>
      </c>
      <c r="J787" s="4">
        <v>0</v>
      </c>
      <c r="K787" s="5">
        <v>0</v>
      </c>
      <c r="L787" s="5">
        <v>0</v>
      </c>
      <c r="O787" s="5">
        <v>0</v>
      </c>
    </row>
    <row r="788" spans="1:15" x14ac:dyDescent="0.75">
      <c r="A788" t="s">
        <v>20</v>
      </c>
      <c r="B788" s="3">
        <v>43687</v>
      </c>
      <c r="C788" s="4">
        <v>396697.12</v>
      </c>
      <c r="D788" s="3">
        <v>43687</v>
      </c>
      <c r="E788" s="4">
        <v>396697.12</v>
      </c>
      <c r="F788">
        <v>25</v>
      </c>
      <c r="G788" s="3">
        <v>43708</v>
      </c>
      <c r="H788" s="4">
        <v>0</v>
      </c>
      <c r="I788" s="4">
        <v>0</v>
      </c>
      <c r="J788" s="4">
        <v>0</v>
      </c>
      <c r="K788" s="5">
        <v>0</v>
      </c>
      <c r="L788" s="5">
        <v>0</v>
      </c>
      <c r="O788" s="5">
        <v>0</v>
      </c>
    </row>
    <row r="789" spans="1:15" x14ac:dyDescent="0.75">
      <c r="A789" t="s">
        <v>20</v>
      </c>
      <c r="B789" s="3">
        <v>43718</v>
      </c>
      <c r="C789" s="4">
        <v>396692.6</v>
      </c>
      <c r="D789" s="3">
        <v>43718</v>
      </c>
      <c r="E789" s="4">
        <v>396692.6</v>
      </c>
      <c r="F789">
        <v>26</v>
      </c>
      <c r="G789" s="3">
        <v>43738</v>
      </c>
      <c r="H789" s="4">
        <v>0</v>
      </c>
      <c r="I789" s="4">
        <v>0</v>
      </c>
      <c r="J789" s="4">
        <v>0</v>
      </c>
      <c r="K789" s="5">
        <v>0</v>
      </c>
      <c r="L789" s="5">
        <v>0</v>
      </c>
      <c r="O789" s="5">
        <v>0</v>
      </c>
    </row>
    <row r="790" spans="1:15" x14ac:dyDescent="0.75">
      <c r="A790" t="s">
        <v>20</v>
      </c>
      <c r="B790" s="3">
        <v>43748</v>
      </c>
      <c r="C790" s="4">
        <v>383891.67</v>
      </c>
      <c r="D790" s="3">
        <v>43748</v>
      </c>
      <c r="E790" s="4">
        <v>383891.67</v>
      </c>
      <c r="F790">
        <v>27</v>
      </c>
      <c r="G790" s="3">
        <v>43769</v>
      </c>
      <c r="H790" s="4">
        <v>0</v>
      </c>
      <c r="I790" s="4">
        <v>0</v>
      </c>
      <c r="J790" s="4">
        <v>0</v>
      </c>
      <c r="K790" s="5">
        <v>0</v>
      </c>
      <c r="L790" s="5">
        <v>0</v>
      </c>
      <c r="O790" s="5">
        <v>0</v>
      </c>
    </row>
    <row r="791" spans="1:15" x14ac:dyDescent="0.75">
      <c r="A791" t="s">
        <v>20</v>
      </c>
      <c r="B791" s="3">
        <v>43779</v>
      </c>
      <c r="C791" s="4">
        <v>396683.33</v>
      </c>
      <c r="D791" s="3">
        <v>43779</v>
      </c>
      <c r="E791" s="4">
        <v>396683.33</v>
      </c>
      <c r="F791">
        <v>28</v>
      </c>
      <c r="G791" s="3">
        <v>43799</v>
      </c>
      <c r="H791" s="4">
        <v>0</v>
      </c>
      <c r="I791" s="4">
        <v>0</v>
      </c>
      <c r="J791" s="4">
        <v>0</v>
      </c>
      <c r="K791" s="5">
        <v>0</v>
      </c>
      <c r="L791" s="5">
        <v>0</v>
      </c>
      <c r="O791" s="5">
        <v>0</v>
      </c>
    </row>
    <row r="792" spans="1:15" x14ac:dyDescent="0.75">
      <c r="A792" t="s">
        <v>20</v>
      </c>
      <c r="B792" s="3">
        <v>43809</v>
      </c>
      <c r="C792" s="4">
        <v>383882.9</v>
      </c>
      <c r="D792" s="3">
        <v>43809</v>
      </c>
      <c r="E792" s="4">
        <v>383882.9</v>
      </c>
      <c r="F792">
        <v>29</v>
      </c>
      <c r="G792" s="3">
        <v>43830</v>
      </c>
      <c r="H792" s="4">
        <v>0</v>
      </c>
      <c r="I792" s="4">
        <v>0</v>
      </c>
      <c r="J792" s="4">
        <v>0</v>
      </c>
      <c r="K792" s="5">
        <v>0</v>
      </c>
      <c r="L792" s="5">
        <v>0</v>
      </c>
      <c r="O792" s="5">
        <v>0</v>
      </c>
    </row>
    <row r="793" spans="1:15" x14ac:dyDescent="0.75">
      <c r="A793" t="s">
        <v>20</v>
      </c>
      <c r="B793" s="3">
        <v>43840</v>
      </c>
      <c r="C793" s="4">
        <v>396673.26</v>
      </c>
      <c r="D793" s="3">
        <v>43840</v>
      </c>
      <c r="E793" s="4">
        <v>396673.26</v>
      </c>
      <c r="F793">
        <v>30</v>
      </c>
      <c r="G793" s="3">
        <v>43861</v>
      </c>
      <c r="H793" s="4">
        <v>0</v>
      </c>
      <c r="I793" s="4">
        <v>0</v>
      </c>
      <c r="J793" s="4">
        <v>0</v>
      </c>
      <c r="K793" s="5">
        <v>0</v>
      </c>
      <c r="L793" s="5">
        <v>0</v>
      </c>
      <c r="O793" s="5">
        <v>0</v>
      </c>
    </row>
    <row r="794" spans="1:15" x14ac:dyDescent="0.75">
      <c r="A794" t="s">
        <v>20</v>
      </c>
      <c r="B794" s="3">
        <v>43871</v>
      </c>
      <c r="C794" s="4">
        <v>383872.28</v>
      </c>
      <c r="D794" s="3">
        <v>43871</v>
      </c>
      <c r="E794" s="4">
        <v>383872.28</v>
      </c>
      <c r="F794">
        <v>31</v>
      </c>
      <c r="G794" s="3">
        <v>43890</v>
      </c>
      <c r="H794" s="4">
        <v>0</v>
      </c>
      <c r="I794" s="4">
        <v>0</v>
      </c>
      <c r="J794" s="4">
        <v>0</v>
      </c>
      <c r="K794" s="5">
        <v>0</v>
      </c>
      <c r="L794" s="5">
        <v>0</v>
      </c>
      <c r="O794" s="5">
        <v>0</v>
      </c>
    </row>
    <row r="795" spans="1:15" x14ac:dyDescent="0.75">
      <c r="A795" t="s">
        <v>20</v>
      </c>
      <c r="B795" s="3">
        <v>43900</v>
      </c>
      <c r="C795" s="4">
        <v>383870.23</v>
      </c>
      <c r="D795" s="3">
        <v>43900</v>
      </c>
      <c r="E795" s="4">
        <v>383870.23</v>
      </c>
      <c r="F795">
        <v>32</v>
      </c>
      <c r="G795" s="3">
        <v>43921</v>
      </c>
      <c r="H795" s="4">
        <v>0</v>
      </c>
      <c r="I795" s="4">
        <v>0</v>
      </c>
      <c r="J795" s="4">
        <v>0</v>
      </c>
      <c r="K795" s="5">
        <v>0</v>
      </c>
      <c r="L795" s="5">
        <v>0</v>
      </c>
      <c r="O795" s="5">
        <v>0</v>
      </c>
    </row>
    <row r="796" spans="1:15" x14ac:dyDescent="0.75">
      <c r="A796" t="s">
        <v>20</v>
      </c>
      <c r="B796" s="3">
        <v>43931</v>
      </c>
      <c r="C796" s="4">
        <v>396656.43</v>
      </c>
      <c r="D796" s="3">
        <v>43931</v>
      </c>
      <c r="E796" s="4">
        <v>396656.43</v>
      </c>
      <c r="F796">
        <v>33</v>
      </c>
      <c r="G796" s="3">
        <v>43951</v>
      </c>
      <c r="H796" s="4">
        <v>0</v>
      </c>
      <c r="I796" s="4">
        <v>0</v>
      </c>
      <c r="J796" s="4">
        <v>0</v>
      </c>
      <c r="K796" s="5">
        <v>0</v>
      </c>
      <c r="L796" s="5">
        <v>0</v>
      </c>
      <c r="O796" s="5">
        <v>0</v>
      </c>
    </row>
    <row r="797" spans="1:15" x14ac:dyDescent="0.75">
      <c r="A797" t="s">
        <v>20</v>
      </c>
      <c r="B797" s="3">
        <v>43961</v>
      </c>
      <c r="C797" s="4">
        <v>383855.92</v>
      </c>
      <c r="D797" s="3">
        <v>43961</v>
      </c>
      <c r="E797" s="4">
        <v>383855.92</v>
      </c>
      <c r="F797">
        <v>34</v>
      </c>
      <c r="G797" s="3">
        <v>43982</v>
      </c>
      <c r="H797" s="4">
        <v>0</v>
      </c>
      <c r="I797" s="4">
        <v>0</v>
      </c>
      <c r="J797" s="4">
        <v>0</v>
      </c>
      <c r="K797" s="5">
        <v>0</v>
      </c>
      <c r="L797" s="5">
        <v>0</v>
      </c>
      <c r="O797" s="5">
        <v>0</v>
      </c>
    </row>
    <row r="798" spans="1:15" x14ac:dyDescent="0.75">
      <c r="A798" t="s">
        <v>20</v>
      </c>
      <c r="B798" s="3">
        <v>43992</v>
      </c>
      <c r="C798" s="4">
        <v>396645.25</v>
      </c>
      <c r="D798" s="3">
        <v>43992</v>
      </c>
      <c r="E798" s="4">
        <v>396645.25</v>
      </c>
      <c r="F798">
        <v>35</v>
      </c>
      <c r="G798" s="3">
        <v>44012</v>
      </c>
      <c r="H798" s="4">
        <v>0</v>
      </c>
      <c r="I798" s="4">
        <v>0</v>
      </c>
      <c r="J798" s="4">
        <v>0</v>
      </c>
      <c r="K798" s="5">
        <v>0</v>
      </c>
      <c r="L798" s="5">
        <v>0</v>
      </c>
      <c r="O798" s="5">
        <v>0</v>
      </c>
    </row>
    <row r="799" spans="1:15" x14ac:dyDescent="0.75">
      <c r="A799" t="s">
        <v>20</v>
      </c>
      <c r="B799" s="3">
        <v>44022</v>
      </c>
      <c r="C799" s="4">
        <v>376553.4</v>
      </c>
      <c r="D799" s="3">
        <v>44022</v>
      </c>
      <c r="E799" s="4">
        <v>376553.4</v>
      </c>
      <c r="F799">
        <v>36</v>
      </c>
      <c r="G799" s="3">
        <v>44043</v>
      </c>
      <c r="H799" s="4">
        <v>0</v>
      </c>
      <c r="I799" s="4">
        <v>0</v>
      </c>
      <c r="J799" s="4">
        <v>0</v>
      </c>
      <c r="K799" s="5">
        <v>0</v>
      </c>
      <c r="L799" s="5">
        <v>0</v>
      </c>
      <c r="O799" s="5">
        <v>0</v>
      </c>
    </row>
    <row r="800" spans="1:15" x14ac:dyDescent="0.75">
      <c r="A800" t="s">
        <v>20</v>
      </c>
      <c r="B800" s="3">
        <v>44053</v>
      </c>
      <c r="C800" s="4">
        <v>389099.27</v>
      </c>
      <c r="D800" s="3">
        <v>44053</v>
      </c>
      <c r="E800" s="4">
        <v>389099.27</v>
      </c>
      <c r="F800">
        <v>37</v>
      </c>
      <c r="G800" s="3">
        <v>44074</v>
      </c>
      <c r="H800" s="4">
        <v>0</v>
      </c>
      <c r="I800" s="4">
        <v>0</v>
      </c>
      <c r="J800" s="4">
        <v>0</v>
      </c>
      <c r="K800" s="5">
        <v>0</v>
      </c>
      <c r="L800" s="5">
        <v>0</v>
      </c>
      <c r="O800" s="5">
        <v>0</v>
      </c>
    </row>
    <row r="801" spans="1:15" x14ac:dyDescent="0.75">
      <c r="A801" t="s">
        <v>20</v>
      </c>
      <c r="B801" s="3">
        <v>44084</v>
      </c>
      <c r="C801" s="4">
        <v>389093.87</v>
      </c>
      <c r="D801" s="3">
        <v>44084</v>
      </c>
      <c r="E801" s="4">
        <v>389093.87</v>
      </c>
      <c r="F801">
        <v>38</v>
      </c>
      <c r="G801" s="3">
        <v>44104</v>
      </c>
      <c r="H801" s="4">
        <v>0</v>
      </c>
      <c r="I801" s="4">
        <v>0</v>
      </c>
      <c r="J801" s="4">
        <v>0</v>
      </c>
      <c r="K801" s="5">
        <v>0</v>
      </c>
      <c r="L801" s="5">
        <v>0</v>
      </c>
      <c r="O801" s="5">
        <v>0</v>
      </c>
    </row>
    <row r="802" spans="1:15" x14ac:dyDescent="0.75">
      <c r="A802" t="s">
        <v>20</v>
      </c>
      <c r="B802" s="3">
        <v>44114</v>
      </c>
      <c r="C802" s="4">
        <v>376537.17</v>
      </c>
      <c r="D802" s="3">
        <v>44114</v>
      </c>
      <c r="E802" s="4">
        <v>376537.17</v>
      </c>
      <c r="F802">
        <v>39</v>
      </c>
      <c r="G802" s="3">
        <v>44135</v>
      </c>
      <c r="H802" s="4">
        <v>0</v>
      </c>
      <c r="I802" s="4">
        <v>0</v>
      </c>
      <c r="J802" s="4">
        <v>0</v>
      </c>
      <c r="K802" s="5">
        <v>0</v>
      </c>
      <c r="L802" s="5">
        <v>0</v>
      </c>
      <c r="O802" s="5">
        <v>0</v>
      </c>
    </row>
    <row r="803" spans="1:15" x14ac:dyDescent="0.75">
      <c r="A803" t="s">
        <v>20</v>
      </c>
      <c r="B803" s="3">
        <v>44145</v>
      </c>
      <c r="C803" s="4">
        <v>389082.43</v>
      </c>
      <c r="D803" s="3">
        <v>44145</v>
      </c>
      <c r="E803" s="4">
        <v>389082.43</v>
      </c>
      <c r="F803">
        <v>40</v>
      </c>
      <c r="G803" s="3">
        <v>44165</v>
      </c>
      <c r="H803" s="4">
        <v>0</v>
      </c>
      <c r="I803" s="4">
        <v>0</v>
      </c>
      <c r="J803" s="4">
        <v>0</v>
      </c>
      <c r="K803" s="5">
        <v>0</v>
      </c>
      <c r="L803" s="5">
        <v>0</v>
      </c>
      <c r="O803" s="5">
        <v>0</v>
      </c>
    </row>
    <row r="804" spans="1:15" x14ac:dyDescent="0.75">
      <c r="A804" t="s">
        <v>20</v>
      </c>
      <c r="B804" s="3">
        <v>44175</v>
      </c>
      <c r="C804" s="4">
        <v>376526.21</v>
      </c>
      <c r="D804" s="3">
        <v>44175</v>
      </c>
      <c r="E804" s="4">
        <v>376526.21</v>
      </c>
      <c r="F804">
        <v>41</v>
      </c>
      <c r="G804" s="3">
        <v>44196</v>
      </c>
      <c r="H804" s="4">
        <v>0</v>
      </c>
      <c r="I804" s="4">
        <v>0</v>
      </c>
      <c r="J804" s="4">
        <v>0</v>
      </c>
      <c r="K804" s="5">
        <v>0</v>
      </c>
      <c r="L804" s="5">
        <v>0</v>
      </c>
      <c r="O804" s="5">
        <v>0</v>
      </c>
    </row>
    <row r="805" spans="1:15" x14ac:dyDescent="0.75">
      <c r="A805" t="s">
        <v>20</v>
      </c>
      <c r="B805" s="3">
        <v>44206</v>
      </c>
      <c r="C805" s="4">
        <v>372834.48</v>
      </c>
      <c r="D805" s="3">
        <v>44206</v>
      </c>
      <c r="E805" s="4">
        <v>372834.48</v>
      </c>
      <c r="F805">
        <v>42</v>
      </c>
      <c r="G805" s="3">
        <v>44227</v>
      </c>
      <c r="H805" s="4">
        <v>0</v>
      </c>
      <c r="I805" s="4">
        <v>0</v>
      </c>
      <c r="J805" s="4">
        <v>0</v>
      </c>
      <c r="K805" s="5">
        <v>0</v>
      </c>
      <c r="L805" s="5">
        <v>0</v>
      </c>
      <c r="O805" s="5">
        <v>0</v>
      </c>
    </row>
    <row r="806" spans="1:15" x14ac:dyDescent="0.75">
      <c r="A806" t="s">
        <v>20</v>
      </c>
      <c r="B806" s="3">
        <v>44237</v>
      </c>
      <c r="C806" s="4">
        <v>376044.09</v>
      </c>
      <c r="D806" s="3">
        <v>44237</v>
      </c>
      <c r="E806" s="4">
        <v>376044.09</v>
      </c>
      <c r="F806">
        <v>43</v>
      </c>
      <c r="G806" s="3">
        <v>44255</v>
      </c>
      <c r="H806" s="4">
        <v>0</v>
      </c>
      <c r="I806" s="4">
        <v>0</v>
      </c>
      <c r="J806" s="4">
        <v>0</v>
      </c>
      <c r="K806" s="5">
        <v>0</v>
      </c>
      <c r="L806" s="5">
        <v>0</v>
      </c>
      <c r="O806" s="5">
        <v>0</v>
      </c>
    </row>
    <row r="807" spans="1:15" x14ac:dyDescent="0.75">
      <c r="A807" t="s">
        <v>20</v>
      </c>
      <c r="B807" s="3">
        <v>44265</v>
      </c>
      <c r="C807" s="4">
        <v>377007.39</v>
      </c>
      <c r="D807" s="3">
        <v>44265</v>
      </c>
      <c r="E807" s="4">
        <v>377007.39</v>
      </c>
      <c r="F807">
        <v>44</v>
      </c>
      <c r="G807" s="3">
        <v>44286</v>
      </c>
      <c r="H807" s="4">
        <v>0</v>
      </c>
      <c r="I807" s="4">
        <v>0</v>
      </c>
      <c r="J807" s="4">
        <v>0</v>
      </c>
      <c r="K807" s="5">
        <v>0</v>
      </c>
      <c r="L807" s="5">
        <v>0</v>
      </c>
      <c r="O807" s="5">
        <v>0</v>
      </c>
    </row>
    <row r="808" spans="1:15" x14ac:dyDescent="0.75">
      <c r="A808" t="s">
        <v>20</v>
      </c>
      <c r="B808" s="3">
        <v>44296</v>
      </c>
      <c r="C808" s="4">
        <v>462940.3</v>
      </c>
      <c r="D808" s="3">
        <v>44296</v>
      </c>
      <c r="E808" s="4">
        <v>462940.3</v>
      </c>
      <c r="F808">
        <v>45</v>
      </c>
      <c r="G808" s="3">
        <v>44316</v>
      </c>
      <c r="H808" s="4">
        <v>0</v>
      </c>
      <c r="I808" s="4">
        <v>0</v>
      </c>
      <c r="J808" s="4">
        <v>0</v>
      </c>
      <c r="K808" s="5">
        <v>0</v>
      </c>
      <c r="L808" s="5">
        <v>0</v>
      </c>
      <c r="O808" s="5">
        <v>0</v>
      </c>
    </row>
    <row r="809" spans="1:15" x14ac:dyDescent="0.75">
      <c r="A809" t="s">
        <v>20</v>
      </c>
      <c r="B809" s="3">
        <v>44326</v>
      </c>
      <c r="C809" s="4">
        <v>383587.32</v>
      </c>
      <c r="D809" s="3">
        <v>44326</v>
      </c>
      <c r="E809" s="4">
        <v>383587.32</v>
      </c>
      <c r="F809">
        <v>46</v>
      </c>
      <c r="G809" s="3">
        <v>44347</v>
      </c>
      <c r="H809" s="4">
        <v>0</v>
      </c>
      <c r="I809" s="4">
        <v>0</v>
      </c>
      <c r="J809" s="4">
        <v>0</v>
      </c>
      <c r="K809" s="5">
        <v>0</v>
      </c>
      <c r="L809" s="5">
        <v>0</v>
      </c>
      <c r="O809" s="5">
        <v>0</v>
      </c>
    </row>
    <row r="810" spans="1:15" x14ac:dyDescent="0.75">
      <c r="A810" t="s">
        <v>20</v>
      </c>
      <c r="B810" s="3">
        <v>44357</v>
      </c>
      <c r="C810" s="4">
        <v>396573.66</v>
      </c>
      <c r="D810" s="3">
        <v>44357</v>
      </c>
      <c r="E810" s="4">
        <v>396573.66</v>
      </c>
      <c r="F810">
        <v>47</v>
      </c>
      <c r="G810" s="3">
        <v>44377</v>
      </c>
      <c r="H810" s="4">
        <v>0</v>
      </c>
      <c r="I810" s="4">
        <v>0</v>
      </c>
      <c r="J810" s="4">
        <v>0</v>
      </c>
      <c r="K810" s="5">
        <v>0</v>
      </c>
      <c r="L810" s="5">
        <v>0</v>
      </c>
      <c r="O810" s="5">
        <v>0</v>
      </c>
    </row>
    <row r="811" spans="1:15" x14ac:dyDescent="0.75">
      <c r="A811" t="s">
        <v>20</v>
      </c>
      <c r="B811" s="3">
        <v>44387</v>
      </c>
      <c r="C811" s="4">
        <v>387217.67</v>
      </c>
      <c r="D811" s="3">
        <v>44387</v>
      </c>
      <c r="E811" s="4">
        <v>387217.67</v>
      </c>
      <c r="F811">
        <v>48</v>
      </c>
      <c r="G811" s="3">
        <v>44408</v>
      </c>
      <c r="H811" s="4">
        <v>0</v>
      </c>
      <c r="I811" s="4">
        <v>0</v>
      </c>
      <c r="J811" s="4">
        <v>0</v>
      </c>
      <c r="K811" s="5">
        <v>0</v>
      </c>
      <c r="L811" s="5">
        <v>0</v>
      </c>
      <c r="O811" s="5">
        <v>0</v>
      </c>
    </row>
    <row r="812" spans="1:15" x14ac:dyDescent="0.75">
      <c r="A812" t="s">
        <v>20</v>
      </c>
      <c r="B812" s="3">
        <v>44418</v>
      </c>
      <c r="C812" s="4">
        <v>396509.22</v>
      </c>
      <c r="D812" s="3">
        <v>44418</v>
      </c>
      <c r="E812" s="4">
        <v>396509.22</v>
      </c>
      <c r="F812">
        <v>49</v>
      </c>
      <c r="G812" s="3">
        <v>44439</v>
      </c>
      <c r="H812" s="4">
        <v>0</v>
      </c>
      <c r="I812" s="4">
        <v>0</v>
      </c>
      <c r="J812" s="4">
        <v>0</v>
      </c>
      <c r="K812" s="5">
        <v>0</v>
      </c>
      <c r="L812" s="5">
        <v>0</v>
      </c>
      <c r="O812" s="5">
        <v>0</v>
      </c>
    </row>
    <row r="813" spans="1:15" x14ac:dyDescent="0.75">
      <c r="A813" t="s">
        <v>20</v>
      </c>
      <c r="B813" s="3">
        <v>44449</v>
      </c>
      <c r="C813" s="4">
        <v>396555</v>
      </c>
      <c r="D813" s="3">
        <v>44449</v>
      </c>
      <c r="E813" s="4">
        <v>396555</v>
      </c>
      <c r="F813">
        <v>50</v>
      </c>
      <c r="G813" s="3">
        <v>44469</v>
      </c>
      <c r="H813" s="4">
        <v>0</v>
      </c>
      <c r="I813" s="4">
        <v>0</v>
      </c>
      <c r="J813" s="4">
        <v>0</v>
      </c>
      <c r="K813" s="5">
        <v>0</v>
      </c>
      <c r="L813" s="5">
        <v>0</v>
      </c>
      <c r="O813" s="5">
        <v>0</v>
      </c>
    </row>
    <row r="814" spans="1:15" x14ac:dyDescent="0.75">
      <c r="A814" t="s">
        <v>20</v>
      </c>
      <c r="B814" s="3">
        <v>44479</v>
      </c>
      <c r="C814" s="4">
        <v>383757.01</v>
      </c>
      <c r="D814" s="3">
        <v>44479</v>
      </c>
      <c r="E814" s="4">
        <v>383757.01</v>
      </c>
      <c r="F814">
        <v>51</v>
      </c>
      <c r="G814" s="3">
        <v>44500</v>
      </c>
      <c r="H814" s="4">
        <v>0</v>
      </c>
      <c r="I814" s="4">
        <v>0</v>
      </c>
      <c r="J814" s="4">
        <v>0</v>
      </c>
      <c r="K814" s="5">
        <v>0</v>
      </c>
      <c r="L814" s="5">
        <v>0</v>
      </c>
      <c r="O814" s="5">
        <v>0</v>
      </c>
    </row>
    <row r="815" spans="1:15" x14ac:dyDescent="0.75">
      <c r="A815" t="s">
        <v>20</v>
      </c>
      <c r="B815" s="3">
        <v>44510</v>
      </c>
      <c r="C815" s="4">
        <v>396542.23</v>
      </c>
      <c r="D815" s="3">
        <v>44510</v>
      </c>
      <c r="E815" s="4">
        <v>396542.23</v>
      </c>
      <c r="F815">
        <v>52</v>
      </c>
      <c r="G815" s="3">
        <v>44530</v>
      </c>
      <c r="H815" s="4">
        <v>0</v>
      </c>
      <c r="I815" s="4">
        <v>0</v>
      </c>
      <c r="J815" s="4">
        <v>0</v>
      </c>
      <c r="K815" s="5">
        <v>0</v>
      </c>
      <c r="L815" s="5">
        <v>0</v>
      </c>
      <c r="O815" s="5">
        <v>0</v>
      </c>
    </row>
    <row r="816" spans="1:15" x14ac:dyDescent="0.75">
      <c r="A816" t="s">
        <v>20</v>
      </c>
      <c r="B816" s="3">
        <v>44540</v>
      </c>
      <c r="C816" s="4">
        <v>383744.6</v>
      </c>
      <c r="D816" s="3">
        <v>44540</v>
      </c>
      <c r="E816" s="4">
        <v>383744.6</v>
      </c>
      <c r="F816">
        <v>53</v>
      </c>
      <c r="G816" s="3">
        <v>44561</v>
      </c>
      <c r="H816" s="4">
        <v>0</v>
      </c>
      <c r="I816" s="4">
        <v>0</v>
      </c>
      <c r="J816" s="4">
        <v>0</v>
      </c>
      <c r="K816" s="5">
        <v>0</v>
      </c>
      <c r="L816" s="5">
        <v>0</v>
      </c>
      <c r="O816" s="5">
        <v>0</v>
      </c>
    </row>
    <row r="817" spans="1:15" x14ac:dyDescent="0.75">
      <c r="A817" t="s">
        <v>20</v>
      </c>
      <c r="B817" s="3">
        <v>44571</v>
      </c>
      <c r="C817" s="4">
        <v>383736.64</v>
      </c>
      <c r="D817" s="3">
        <v>44571</v>
      </c>
      <c r="E817" s="4">
        <v>383736.64</v>
      </c>
      <c r="F817">
        <v>54</v>
      </c>
      <c r="G817" s="3">
        <v>44592</v>
      </c>
      <c r="H817" s="4">
        <v>0</v>
      </c>
      <c r="I817" s="4">
        <v>0</v>
      </c>
      <c r="J817" s="4">
        <v>0</v>
      </c>
      <c r="K817" s="5">
        <v>0</v>
      </c>
      <c r="L817" s="5">
        <v>0</v>
      </c>
      <c r="O817" s="5">
        <v>0</v>
      </c>
    </row>
    <row r="818" spans="1:15" x14ac:dyDescent="0.75">
      <c r="A818" t="s">
        <v>20</v>
      </c>
      <c r="B818" s="3">
        <v>44602</v>
      </c>
      <c r="C818" s="4">
        <v>383666.73</v>
      </c>
      <c r="D818" s="3">
        <v>44602</v>
      </c>
      <c r="E818" s="4">
        <v>383666.73</v>
      </c>
      <c r="F818">
        <v>55</v>
      </c>
      <c r="G818" s="3">
        <v>44620</v>
      </c>
      <c r="H818" s="4">
        <v>0</v>
      </c>
      <c r="I818" s="4">
        <v>0</v>
      </c>
      <c r="J818" s="4">
        <v>0</v>
      </c>
      <c r="K818" s="5">
        <v>0</v>
      </c>
      <c r="L818" s="5">
        <v>0</v>
      </c>
      <c r="O818" s="5">
        <v>0</v>
      </c>
    </row>
    <row r="819" spans="1:15" x14ac:dyDescent="0.75">
      <c r="A819" t="s">
        <v>20</v>
      </c>
      <c r="B819" s="3">
        <v>44630</v>
      </c>
      <c r="C819" s="4">
        <v>383736.84</v>
      </c>
      <c r="D819" s="3">
        <v>44630</v>
      </c>
      <c r="E819" s="4">
        <v>383736.84</v>
      </c>
      <c r="F819">
        <v>56</v>
      </c>
      <c r="G819" s="3">
        <v>44651</v>
      </c>
      <c r="H819" s="4">
        <v>0</v>
      </c>
      <c r="I819" s="4">
        <v>0</v>
      </c>
      <c r="J819" s="4">
        <v>0</v>
      </c>
      <c r="K819" s="5">
        <v>0</v>
      </c>
      <c r="L819" s="5">
        <v>0</v>
      </c>
      <c r="O819" s="5">
        <v>0</v>
      </c>
    </row>
    <row r="820" spans="1:15" x14ac:dyDescent="0.75">
      <c r="A820" t="s">
        <v>20</v>
      </c>
      <c r="B820" s="3">
        <v>44661</v>
      </c>
      <c r="C820" s="4">
        <v>396497.2</v>
      </c>
      <c r="D820" s="3">
        <v>44661</v>
      </c>
      <c r="E820" s="4">
        <v>396497.2</v>
      </c>
      <c r="F820">
        <v>57</v>
      </c>
      <c r="G820" s="3">
        <v>44681</v>
      </c>
      <c r="H820" s="4">
        <v>0</v>
      </c>
      <c r="I820" s="4">
        <v>0</v>
      </c>
      <c r="J820" s="4">
        <v>0</v>
      </c>
      <c r="K820" s="5">
        <v>0</v>
      </c>
      <c r="L820" s="5">
        <v>0</v>
      </c>
      <c r="O820" s="5">
        <v>0</v>
      </c>
    </row>
    <row r="821" spans="1:15" x14ac:dyDescent="0.75">
      <c r="A821" t="s">
        <v>20</v>
      </c>
      <c r="B821" s="3">
        <v>44691</v>
      </c>
      <c r="C821" s="4">
        <v>383701.58</v>
      </c>
      <c r="D821" s="3">
        <v>44691</v>
      </c>
      <c r="E821" s="4">
        <v>383701.58</v>
      </c>
      <c r="F821">
        <v>58</v>
      </c>
      <c r="G821" s="3">
        <v>44712</v>
      </c>
      <c r="H821" s="4">
        <v>0</v>
      </c>
      <c r="I821" s="4">
        <v>0</v>
      </c>
      <c r="J821" s="4">
        <v>0</v>
      </c>
      <c r="K821" s="5">
        <v>0</v>
      </c>
      <c r="L821" s="5">
        <v>0</v>
      </c>
      <c r="O821" s="5">
        <v>0</v>
      </c>
    </row>
    <row r="822" spans="1:15" x14ac:dyDescent="0.75">
      <c r="A822" t="s">
        <v>20</v>
      </c>
      <c r="B822" s="3">
        <v>44722</v>
      </c>
      <c r="C822" s="4">
        <v>396481.47</v>
      </c>
      <c r="D822" s="3">
        <v>44722</v>
      </c>
      <c r="E822" s="4">
        <v>396481.47</v>
      </c>
      <c r="F822">
        <v>59</v>
      </c>
      <c r="G822" s="3">
        <v>44742</v>
      </c>
      <c r="H822" s="4">
        <v>0</v>
      </c>
      <c r="I822" s="4">
        <v>0</v>
      </c>
      <c r="J822" s="4">
        <v>0</v>
      </c>
      <c r="K822" s="5">
        <v>0</v>
      </c>
      <c r="L822" s="5">
        <v>0</v>
      </c>
      <c r="O822" s="5">
        <v>0</v>
      </c>
    </row>
    <row r="823" spans="1:15" x14ac:dyDescent="0.75">
      <c r="A823" t="s">
        <v>20</v>
      </c>
      <c r="B823" s="3">
        <v>44752</v>
      </c>
      <c r="C823" s="4">
        <v>383682.7</v>
      </c>
      <c r="D823" s="3">
        <v>44752</v>
      </c>
      <c r="E823" s="4">
        <v>383682.7</v>
      </c>
      <c r="F823">
        <v>60</v>
      </c>
      <c r="G823" s="3">
        <v>44773</v>
      </c>
      <c r="H823" s="4">
        <v>0</v>
      </c>
      <c r="I823" s="4">
        <v>0</v>
      </c>
      <c r="J823" s="4">
        <v>0</v>
      </c>
      <c r="K823" s="5">
        <v>0</v>
      </c>
      <c r="L823" s="5">
        <v>0</v>
      </c>
      <c r="O823" s="5">
        <v>0</v>
      </c>
    </row>
    <row r="824" spans="1:15" x14ac:dyDescent="0.75">
      <c r="A824" t="s">
        <v>20</v>
      </c>
      <c r="B824" s="3">
        <v>44783</v>
      </c>
      <c r="C824" s="4">
        <v>396580.32</v>
      </c>
      <c r="D824" s="3">
        <v>44783</v>
      </c>
      <c r="E824" s="4">
        <v>396580.32</v>
      </c>
      <c r="F824">
        <v>61</v>
      </c>
      <c r="G824" s="3">
        <v>44804</v>
      </c>
      <c r="H824" s="4">
        <v>0</v>
      </c>
      <c r="I824" s="4">
        <v>0</v>
      </c>
      <c r="J824" s="4">
        <v>0</v>
      </c>
      <c r="K824" s="5">
        <v>0</v>
      </c>
      <c r="L824" s="5">
        <v>0</v>
      </c>
      <c r="O824" s="5">
        <v>0</v>
      </c>
    </row>
    <row r="825" spans="1:15" x14ac:dyDescent="0.75">
      <c r="A825" t="s">
        <v>20</v>
      </c>
      <c r="B825" s="3">
        <v>44814</v>
      </c>
      <c r="C825" s="4">
        <v>396570.54</v>
      </c>
      <c r="D825" s="3">
        <v>44814</v>
      </c>
      <c r="E825" s="4">
        <v>396570.54</v>
      </c>
      <c r="F825">
        <v>62</v>
      </c>
      <c r="G825" s="3">
        <v>44834</v>
      </c>
      <c r="H825" s="4">
        <v>0</v>
      </c>
      <c r="I825" s="4">
        <v>0</v>
      </c>
      <c r="J825" s="4">
        <v>0</v>
      </c>
      <c r="K825" s="5">
        <v>0</v>
      </c>
      <c r="L825" s="5">
        <v>0</v>
      </c>
      <c r="O825" s="5">
        <v>0</v>
      </c>
    </row>
    <row r="826" spans="1:15" x14ac:dyDescent="0.75">
      <c r="A826" t="s">
        <v>20</v>
      </c>
      <c r="B826" s="3">
        <v>44844</v>
      </c>
      <c r="C826" s="4">
        <v>383768.46</v>
      </c>
      <c r="D826" s="3">
        <v>44844</v>
      </c>
      <c r="E826" s="4">
        <v>383768.46</v>
      </c>
      <c r="F826">
        <v>63</v>
      </c>
      <c r="G826" s="3">
        <v>44865</v>
      </c>
      <c r="H826" s="4">
        <v>0</v>
      </c>
      <c r="I826" s="4">
        <v>0</v>
      </c>
      <c r="J826" s="4">
        <v>0</v>
      </c>
      <c r="K826" s="5">
        <v>0</v>
      </c>
      <c r="L826" s="5">
        <v>0</v>
      </c>
      <c r="O826" s="5">
        <v>0</v>
      </c>
    </row>
    <row r="827" spans="1:15" x14ac:dyDescent="0.75">
      <c r="A827" t="s">
        <v>20</v>
      </c>
      <c r="B827" s="3">
        <v>44875</v>
      </c>
      <c r="C827" s="4">
        <v>396549.97</v>
      </c>
      <c r="D827" s="3">
        <v>44875</v>
      </c>
      <c r="E827" s="4">
        <v>396549.97</v>
      </c>
      <c r="F827">
        <v>64</v>
      </c>
      <c r="G827" s="3">
        <v>44895</v>
      </c>
      <c r="H827" s="4">
        <v>0</v>
      </c>
      <c r="I827" s="4">
        <v>0</v>
      </c>
      <c r="J827" s="4">
        <v>0</v>
      </c>
      <c r="K827" s="5">
        <v>0</v>
      </c>
      <c r="L827" s="5">
        <v>0</v>
      </c>
      <c r="O827" s="5">
        <v>0</v>
      </c>
    </row>
    <row r="828" spans="1:15" x14ac:dyDescent="0.75">
      <c r="A828" t="s">
        <v>20</v>
      </c>
      <c r="B828" s="3">
        <v>44905</v>
      </c>
      <c r="C828" s="4">
        <v>383615.02</v>
      </c>
      <c r="D828" s="3">
        <v>44905</v>
      </c>
      <c r="E828" s="4">
        <v>383615.02</v>
      </c>
      <c r="F828">
        <v>65</v>
      </c>
      <c r="G828" s="3">
        <v>44926</v>
      </c>
      <c r="H828" s="4">
        <v>0</v>
      </c>
      <c r="I828" s="4">
        <v>0</v>
      </c>
      <c r="J828" s="4">
        <v>0</v>
      </c>
      <c r="K828" s="5">
        <v>0</v>
      </c>
      <c r="L828" s="5">
        <v>0</v>
      </c>
      <c r="O828" s="5">
        <v>0</v>
      </c>
    </row>
    <row r="829" spans="1:15" x14ac:dyDescent="0.75">
      <c r="A829" t="s">
        <v>20</v>
      </c>
      <c r="B829" s="3">
        <v>44936</v>
      </c>
      <c r="C829" s="4">
        <v>383111.94</v>
      </c>
      <c r="D829" s="3">
        <v>44936</v>
      </c>
      <c r="E829" s="4">
        <v>383111.94</v>
      </c>
      <c r="F829">
        <v>66</v>
      </c>
      <c r="G829" s="3">
        <v>44957</v>
      </c>
      <c r="H829" s="4">
        <v>0</v>
      </c>
      <c r="I829" s="4">
        <v>0</v>
      </c>
      <c r="J829" s="4">
        <v>0</v>
      </c>
      <c r="K829" s="5">
        <v>0</v>
      </c>
      <c r="L829" s="5">
        <v>0</v>
      </c>
      <c r="O829" s="5">
        <v>0</v>
      </c>
    </row>
    <row r="830" spans="1:15" x14ac:dyDescent="0.75">
      <c r="A830" t="s">
        <v>20</v>
      </c>
      <c r="B830" s="3">
        <v>44967</v>
      </c>
      <c r="C830" s="4">
        <v>383039.44</v>
      </c>
      <c r="D830" s="3">
        <v>44967</v>
      </c>
      <c r="E830" s="4">
        <v>383039.44</v>
      </c>
      <c r="F830">
        <v>67</v>
      </c>
      <c r="G830" s="3">
        <v>44985</v>
      </c>
      <c r="H830" s="4">
        <v>0</v>
      </c>
      <c r="I830" s="4">
        <v>0</v>
      </c>
      <c r="J830" s="4">
        <v>0</v>
      </c>
      <c r="K830" s="5">
        <v>0</v>
      </c>
      <c r="L830" s="5">
        <v>0</v>
      </c>
      <c r="O830" s="5">
        <v>0</v>
      </c>
    </row>
    <row r="831" spans="1:15" x14ac:dyDescent="0.75">
      <c r="A831" t="s">
        <v>20</v>
      </c>
      <c r="B831" s="3">
        <v>44995</v>
      </c>
      <c r="C831" s="4">
        <v>383092.51</v>
      </c>
      <c r="D831" s="3">
        <v>44995</v>
      </c>
      <c r="E831" s="4">
        <v>383092.51</v>
      </c>
      <c r="F831">
        <v>68</v>
      </c>
      <c r="G831" s="3">
        <v>45016</v>
      </c>
      <c r="H831" s="4">
        <v>0</v>
      </c>
      <c r="I831" s="4">
        <v>0</v>
      </c>
      <c r="J831" s="4">
        <v>0</v>
      </c>
      <c r="K831" s="5">
        <v>0</v>
      </c>
      <c r="L831" s="5">
        <v>0</v>
      </c>
      <c r="O831" s="5">
        <v>0</v>
      </c>
    </row>
    <row r="832" spans="1:15" x14ac:dyDescent="0.75">
      <c r="A832" t="s">
        <v>20</v>
      </c>
      <c r="B832" s="3">
        <v>45026</v>
      </c>
      <c r="C832" s="4">
        <v>395637.52</v>
      </c>
      <c r="D832" s="3">
        <v>45026</v>
      </c>
      <c r="E832" s="4">
        <v>395637.52</v>
      </c>
      <c r="F832">
        <v>69</v>
      </c>
      <c r="G832" s="3">
        <v>45046</v>
      </c>
      <c r="H832" s="4">
        <v>0</v>
      </c>
      <c r="I832" s="4">
        <v>0</v>
      </c>
      <c r="J832" s="4">
        <v>0</v>
      </c>
      <c r="K832" s="5">
        <v>0</v>
      </c>
      <c r="L832" s="5">
        <v>0</v>
      </c>
      <c r="O832" s="5">
        <v>0</v>
      </c>
    </row>
    <row r="833" spans="1:15" x14ac:dyDescent="0.75">
      <c r="A833" t="s">
        <v>20</v>
      </c>
      <c r="B833" s="3">
        <v>45056</v>
      </c>
      <c r="C833" s="4">
        <v>382799.7</v>
      </c>
      <c r="D833" s="3">
        <v>45056</v>
      </c>
      <c r="E833" s="4">
        <v>382799.7</v>
      </c>
      <c r="F833">
        <v>70</v>
      </c>
      <c r="G833" s="3">
        <v>45077</v>
      </c>
      <c r="H833" s="4">
        <v>0</v>
      </c>
      <c r="I833" s="4">
        <v>0</v>
      </c>
      <c r="J833" s="4">
        <v>0</v>
      </c>
      <c r="K833" s="5">
        <v>0</v>
      </c>
      <c r="L833" s="5">
        <v>0</v>
      </c>
      <c r="O833" s="5">
        <v>0</v>
      </c>
    </row>
    <row r="834" spans="1:15" x14ac:dyDescent="0.75">
      <c r="A834" t="s">
        <v>20</v>
      </c>
      <c r="B834" s="3">
        <v>45087</v>
      </c>
      <c r="C834" s="4">
        <v>394697.73</v>
      </c>
      <c r="D834" s="3">
        <v>45087</v>
      </c>
      <c r="E834" s="4">
        <v>394697.73</v>
      </c>
      <c r="F834">
        <v>71</v>
      </c>
      <c r="G834" s="3">
        <v>45107</v>
      </c>
      <c r="H834" s="4">
        <v>0</v>
      </c>
      <c r="I834" s="4">
        <v>0</v>
      </c>
      <c r="J834" s="4">
        <v>0</v>
      </c>
      <c r="K834" s="5">
        <v>0</v>
      </c>
      <c r="L834" s="5">
        <v>0</v>
      </c>
      <c r="O834" s="5">
        <v>0</v>
      </c>
    </row>
    <row r="835" spans="1:15" x14ac:dyDescent="0.75">
      <c r="A835" t="s">
        <v>20</v>
      </c>
      <c r="B835" s="3">
        <v>45117</v>
      </c>
      <c r="C835" s="4">
        <v>382518.67</v>
      </c>
      <c r="D835" s="3">
        <v>45117</v>
      </c>
      <c r="E835" s="4">
        <v>382518.67</v>
      </c>
      <c r="F835">
        <v>72</v>
      </c>
      <c r="G835" s="3">
        <v>45138</v>
      </c>
      <c r="H835" s="4">
        <v>0</v>
      </c>
      <c r="I835" s="4">
        <v>0</v>
      </c>
      <c r="J835" s="4">
        <v>0</v>
      </c>
      <c r="K835" s="5">
        <v>0</v>
      </c>
      <c r="L835" s="5">
        <v>0</v>
      </c>
      <c r="O835" s="5">
        <v>0</v>
      </c>
    </row>
    <row r="836" spans="1:15" x14ac:dyDescent="0.75">
      <c r="A836" t="s">
        <v>20</v>
      </c>
      <c r="B836" s="3">
        <v>45148</v>
      </c>
      <c r="C836" s="4">
        <v>395503.66</v>
      </c>
      <c r="D836" s="3">
        <v>45148</v>
      </c>
      <c r="E836" s="4">
        <v>395503.66</v>
      </c>
      <c r="F836">
        <v>73</v>
      </c>
      <c r="G836" s="3">
        <v>45169</v>
      </c>
      <c r="H836" s="4">
        <v>0</v>
      </c>
      <c r="I836" s="4">
        <v>0</v>
      </c>
      <c r="J836" s="4">
        <v>0</v>
      </c>
      <c r="K836" s="5">
        <v>0</v>
      </c>
      <c r="L836" s="5">
        <v>0</v>
      </c>
      <c r="O836" s="5">
        <v>0</v>
      </c>
    </row>
    <row r="837" spans="1:15" x14ac:dyDescent="0.75">
      <c r="A837" t="s">
        <v>20</v>
      </c>
      <c r="B837" s="3">
        <v>45179</v>
      </c>
      <c r="C837" s="4">
        <v>395485.77</v>
      </c>
      <c r="D837" s="3">
        <v>45179</v>
      </c>
      <c r="E837" s="4">
        <v>395485.77</v>
      </c>
      <c r="F837">
        <v>74</v>
      </c>
      <c r="G837" s="3">
        <v>45199</v>
      </c>
      <c r="H837" s="4">
        <v>0</v>
      </c>
      <c r="I837" s="4">
        <v>0</v>
      </c>
      <c r="J837" s="4">
        <v>0</v>
      </c>
      <c r="K837" s="5">
        <v>0</v>
      </c>
      <c r="L837" s="5">
        <v>0</v>
      </c>
      <c r="O837" s="5">
        <v>0</v>
      </c>
    </row>
    <row r="838" spans="1:15" x14ac:dyDescent="0.75">
      <c r="A838" t="s">
        <v>20</v>
      </c>
      <c r="B838" s="3">
        <v>45209</v>
      </c>
      <c r="C838" s="4">
        <v>382710.76</v>
      </c>
      <c r="D838" s="3">
        <v>45209</v>
      </c>
      <c r="E838" s="4">
        <v>382710.76</v>
      </c>
      <c r="F838">
        <v>75</v>
      </c>
      <c r="G838" s="3">
        <v>45230</v>
      </c>
      <c r="H838" s="4">
        <v>0</v>
      </c>
      <c r="I838" s="4">
        <v>0</v>
      </c>
      <c r="J838" s="4">
        <v>0</v>
      </c>
      <c r="K838" s="5">
        <v>0</v>
      </c>
      <c r="L838" s="5">
        <v>0</v>
      </c>
      <c r="O838" s="5">
        <v>0</v>
      </c>
    </row>
    <row r="839" spans="1:15" x14ac:dyDescent="0.75">
      <c r="A839" t="s">
        <v>20</v>
      </c>
      <c r="B839" s="3">
        <v>45240</v>
      </c>
      <c r="C839" s="4">
        <v>395417.11</v>
      </c>
      <c r="D839" s="3">
        <v>45240</v>
      </c>
      <c r="E839" s="4">
        <v>395417.11</v>
      </c>
      <c r="F839">
        <v>76</v>
      </c>
      <c r="G839" s="3">
        <v>45260</v>
      </c>
      <c r="H839" s="4">
        <v>0</v>
      </c>
      <c r="I839" s="4">
        <v>0</v>
      </c>
      <c r="J839" s="4">
        <v>0</v>
      </c>
      <c r="K839" s="5">
        <v>0</v>
      </c>
      <c r="L839" s="5">
        <v>0</v>
      </c>
      <c r="O839" s="5">
        <v>0</v>
      </c>
    </row>
    <row r="840" spans="1:15" x14ac:dyDescent="0.75">
      <c r="A840" t="s">
        <v>20</v>
      </c>
      <c r="B840" s="3">
        <v>45270</v>
      </c>
      <c r="C840" s="4">
        <v>382674.26</v>
      </c>
      <c r="D840" s="3">
        <v>45270</v>
      </c>
      <c r="E840" s="4">
        <v>382674.26</v>
      </c>
      <c r="F840">
        <v>77</v>
      </c>
      <c r="G840" s="3">
        <v>45291</v>
      </c>
      <c r="H840" s="4">
        <v>0</v>
      </c>
      <c r="I840" s="4">
        <v>0</v>
      </c>
      <c r="J840" s="4">
        <v>0</v>
      </c>
      <c r="K840" s="5">
        <v>0</v>
      </c>
      <c r="L840" s="5">
        <v>0</v>
      </c>
      <c r="O840" s="5">
        <v>0</v>
      </c>
    </row>
    <row r="841" spans="1:15" x14ac:dyDescent="0.75">
      <c r="A841" t="s">
        <v>20</v>
      </c>
      <c r="B841" s="3">
        <v>45301</v>
      </c>
      <c r="C841" s="4">
        <v>395410.32</v>
      </c>
      <c r="D841" s="3">
        <v>45301</v>
      </c>
      <c r="E841" s="4">
        <v>395410.32</v>
      </c>
      <c r="F841">
        <v>78</v>
      </c>
      <c r="G841" s="3">
        <v>45322</v>
      </c>
      <c r="H841" s="4">
        <v>0</v>
      </c>
      <c r="I841" s="4">
        <v>0</v>
      </c>
      <c r="J841" s="4">
        <v>0</v>
      </c>
      <c r="K841" s="5">
        <v>0</v>
      </c>
      <c r="L841" s="5">
        <v>0</v>
      </c>
      <c r="O841" s="5">
        <v>0</v>
      </c>
    </row>
    <row r="842" spans="1:15" x14ac:dyDescent="0.75">
      <c r="A842" t="s">
        <v>20</v>
      </c>
      <c r="B842" s="3">
        <v>45332</v>
      </c>
      <c r="C842" s="4">
        <v>382637.38</v>
      </c>
      <c r="D842" s="3">
        <v>45332</v>
      </c>
      <c r="E842" s="4">
        <v>382637.38</v>
      </c>
      <c r="F842">
        <v>79</v>
      </c>
      <c r="G842" s="3">
        <v>45351</v>
      </c>
      <c r="H842" s="4">
        <v>0</v>
      </c>
      <c r="I842" s="4">
        <v>0</v>
      </c>
      <c r="J842" s="4">
        <v>0</v>
      </c>
      <c r="K842" s="5">
        <v>0</v>
      </c>
      <c r="L842" s="5">
        <v>0</v>
      </c>
      <c r="O842" s="5">
        <v>0</v>
      </c>
    </row>
    <row r="843" spans="1:15" x14ac:dyDescent="0.75">
      <c r="A843" t="s">
        <v>20</v>
      </c>
      <c r="B843" s="3">
        <v>45361</v>
      </c>
      <c r="C843" s="4">
        <v>382543.06</v>
      </c>
      <c r="D843" s="3">
        <v>45361</v>
      </c>
      <c r="E843" s="4">
        <v>382543.06</v>
      </c>
      <c r="F843">
        <v>80</v>
      </c>
      <c r="G843" s="3">
        <v>45382</v>
      </c>
      <c r="H843" s="4">
        <v>0</v>
      </c>
      <c r="I843" s="4">
        <v>0</v>
      </c>
      <c r="J843" s="4">
        <v>0</v>
      </c>
      <c r="K843" s="5">
        <v>0</v>
      </c>
      <c r="L843" s="5">
        <v>0</v>
      </c>
      <c r="O843" s="5">
        <v>0</v>
      </c>
    </row>
    <row r="844" spans="1:15" x14ac:dyDescent="0.75">
      <c r="A844" t="s">
        <v>20</v>
      </c>
      <c r="B844" s="3">
        <v>45392</v>
      </c>
      <c r="C844" s="4">
        <v>388105.48</v>
      </c>
      <c r="D844" s="3">
        <v>45392</v>
      </c>
      <c r="E844" s="4">
        <v>388105.48</v>
      </c>
      <c r="F844">
        <v>81</v>
      </c>
      <c r="G844" s="3">
        <v>45412</v>
      </c>
      <c r="H844" s="4">
        <v>0</v>
      </c>
      <c r="I844" s="4">
        <v>0</v>
      </c>
      <c r="J844" s="4">
        <v>0</v>
      </c>
      <c r="K844" s="5">
        <v>0</v>
      </c>
      <c r="L844" s="5">
        <v>0</v>
      </c>
      <c r="O844" s="5">
        <v>0</v>
      </c>
    </row>
    <row r="845" spans="1:15" x14ac:dyDescent="0.75">
      <c r="A845" t="s">
        <v>20</v>
      </c>
      <c r="B845" s="3">
        <v>45422</v>
      </c>
      <c r="C845" s="4">
        <v>370652.6</v>
      </c>
      <c r="D845" s="3">
        <v>45422</v>
      </c>
      <c r="E845" s="4">
        <v>370652.6</v>
      </c>
      <c r="F845">
        <v>82</v>
      </c>
      <c r="G845" s="3">
        <v>45443</v>
      </c>
      <c r="H845" s="4">
        <v>0</v>
      </c>
      <c r="I845" s="4">
        <v>0</v>
      </c>
      <c r="J845" s="4">
        <v>0</v>
      </c>
      <c r="K845" s="5">
        <v>0</v>
      </c>
      <c r="L845" s="5">
        <v>0</v>
      </c>
      <c r="O845" s="5">
        <v>0</v>
      </c>
    </row>
    <row r="846" spans="1:15" x14ac:dyDescent="0.75">
      <c r="A846" t="s">
        <v>20</v>
      </c>
      <c r="B846" s="3">
        <v>45453</v>
      </c>
      <c r="C846" s="4">
        <v>387489.83</v>
      </c>
      <c r="D846" s="3">
        <v>45453</v>
      </c>
      <c r="E846" s="4">
        <v>387489.83</v>
      </c>
      <c r="F846">
        <v>83</v>
      </c>
      <c r="G846" s="3">
        <v>45473</v>
      </c>
      <c r="H846" s="4">
        <v>0</v>
      </c>
      <c r="I846" s="4">
        <v>0</v>
      </c>
      <c r="J846" s="4">
        <v>0</v>
      </c>
      <c r="K846" s="5">
        <v>0</v>
      </c>
      <c r="L846" s="5">
        <v>0</v>
      </c>
      <c r="O846" s="5">
        <v>0</v>
      </c>
    </row>
    <row r="847" spans="1:15" x14ac:dyDescent="0.75">
      <c r="A847" t="s">
        <v>20</v>
      </c>
      <c r="B847" s="3">
        <v>45483</v>
      </c>
      <c r="C847" s="4">
        <v>375298.07</v>
      </c>
      <c r="D847" s="3">
        <v>45483</v>
      </c>
      <c r="E847" s="4">
        <v>375298.07</v>
      </c>
      <c r="F847">
        <v>84</v>
      </c>
      <c r="G847" s="3">
        <v>45504</v>
      </c>
      <c r="H847" s="4">
        <v>0</v>
      </c>
      <c r="I847" s="4">
        <v>0</v>
      </c>
      <c r="J847" s="4">
        <v>0</v>
      </c>
      <c r="K847" s="5">
        <v>0</v>
      </c>
      <c r="L847" s="5">
        <v>0</v>
      </c>
      <c r="O847" s="5">
        <v>0</v>
      </c>
    </row>
    <row r="848" spans="1:15" x14ac:dyDescent="0.75">
      <c r="A848" t="s">
        <v>20</v>
      </c>
      <c r="B848" s="3">
        <v>45514</v>
      </c>
      <c r="C848" s="4">
        <v>387705.79</v>
      </c>
      <c r="D848" s="3">
        <v>45514</v>
      </c>
      <c r="E848" s="4">
        <v>387705.79</v>
      </c>
      <c r="F848">
        <v>85</v>
      </c>
      <c r="G848" s="3">
        <v>45535</v>
      </c>
      <c r="H848" s="4">
        <v>0</v>
      </c>
      <c r="I848" s="4">
        <v>0</v>
      </c>
      <c r="J848" s="4">
        <v>0</v>
      </c>
      <c r="K848" s="5">
        <v>0</v>
      </c>
      <c r="L848" s="5">
        <v>0</v>
      </c>
      <c r="O848" s="5">
        <v>0</v>
      </c>
    </row>
    <row r="849" spans="1:15" x14ac:dyDescent="0.75">
      <c r="A849" t="s">
        <v>20</v>
      </c>
      <c r="B849" s="3">
        <v>45545</v>
      </c>
      <c r="C849" s="4">
        <v>387673.77</v>
      </c>
      <c r="D849" s="3">
        <v>45545</v>
      </c>
      <c r="E849" s="4">
        <v>387673.77</v>
      </c>
      <c r="F849">
        <v>86</v>
      </c>
      <c r="G849" s="3">
        <v>45565</v>
      </c>
      <c r="H849" s="4">
        <v>0</v>
      </c>
      <c r="I849" s="4">
        <v>0</v>
      </c>
      <c r="J849" s="4">
        <v>0</v>
      </c>
      <c r="K849" s="5">
        <v>0</v>
      </c>
      <c r="L849" s="5">
        <v>0</v>
      </c>
      <c r="O849" s="5">
        <v>0</v>
      </c>
    </row>
    <row r="850" spans="1:15" x14ac:dyDescent="0.75">
      <c r="A850" t="s">
        <v>20</v>
      </c>
      <c r="B850" s="3">
        <v>45575</v>
      </c>
      <c r="C850" s="4">
        <v>362650.76</v>
      </c>
      <c r="D850" s="3">
        <v>45575</v>
      </c>
      <c r="E850" s="4">
        <v>362650.76</v>
      </c>
      <c r="F850">
        <v>87</v>
      </c>
      <c r="G850" s="3">
        <v>45596</v>
      </c>
      <c r="H850" s="4">
        <v>0</v>
      </c>
      <c r="I850" s="4">
        <v>0</v>
      </c>
      <c r="J850" s="4">
        <v>0</v>
      </c>
      <c r="K850" s="5">
        <v>0</v>
      </c>
      <c r="L850" s="5">
        <v>0</v>
      </c>
      <c r="O850" s="5">
        <v>0</v>
      </c>
    </row>
    <row r="851" spans="1:15" x14ac:dyDescent="0.75">
      <c r="A851" t="s">
        <v>20</v>
      </c>
      <c r="B851" s="3">
        <v>45606</v>
      </c>
      <c r="C851" s="4">
        <v>366108.37</v>
      </c>
      <c r="D851" s="3">
        <v>45606</v>
      </c>
      <c r="E851" s="4">
        <v>366108.37</v>
      </c>
      <c r="F851">
        <v>88</v>
      </c>
      <c r="G851" s="3">
        <v>45626</v>
      </c>
      <c r="H851" s="4">
        <v>0</v>
      </c>
      <c r="I851" s="4">
        <v>0</v>
      </c>
      <c r="J851" s="4">
        <v>0</v>
      </c>
      <c r="K851" s="5">
        <v>0</v>
      </c>
      <c r="L851" s="5">
        <v>0</v>
      </c>
      <c r="O851" s="5">
        <v>0</v>
      </c>
    </row>
    <row r="852" spans="1:15" x14ac:dyDescent="0.75">
      <c r="A852" t="s">
        <v>20</v>
      </c>
      <c r="B852" s="3">
        <v>45636</v>
      </c>
      <c r="C852" s="4">
        <v>354260.38</v>
      </c>
      <c r="D852" s="3">
        <v>45636</v>
      </c>
      <c r="E852" s="4">
        <v>354260.38</v>
      </c>
      <c r="F852">
        <v>89</v>
      </c>
      <c r="G852" s="3">
        <v>45657</v>
      </c>
      <c r="H852" s="4">
        <v>0</v>
      </c>
      <c r="I852" s="4">
        <v>0</v>
      </c>
      <c r="J852" s="4">
        <v>0</v>
      </c>
      <c r="K852" s="5">
        <v>0</v>
      </c>
      <c r="L852" s="5">
        <v>0</v>
      </c>
      <c r="O852" s="5">
        <v>0</v>
      </c>
    </row>
    <row r="853" spans="1:15" x14ac:dyDescent="0.75">
      <c r="A853" t="s">
        <v>20</v>
      </c>
      <c r="B853" s="3">
        <v>45667</v>
      </c>
      <c r="C853" s="4">
        <v>350549.95</v>
      </c>
      <c r="D853" s="3">
        <v>45667</v>
      </c>
      <c r="E853" s="4">
        <v>350549.95</v>
      </c>
      <c r="F853">
        <v>90</v>
      </c>
      <c r="G853" s="3">
        <v>45688</v>
      </c>
      <c r="H853" s="4">
        <v>0</v>
      </c>
      <c r="I853" s="4">
        <v>0</v>
      </c>
      <c r="J853" s="4">
        <v>0</v>
      </c>
      <c r="K853" s="5">
        <v>0</v>
      </c>
      <c r="L853" s="5">
        <v>0</v>
      </c>
      <c r="O853" s="5">
        <v>0</v>
      </c>
    </row>
    <row r="854" spans="1:15" x14ac:dyDescent="0.75">
      <c r="A854" t="s">
        <v>20</v>
      </c>
      <c r="B854" s="3">
        <v>45698</v>
      </c>
      <c r="C854" s="4">
        <v>353314.99</v>
      </c>
      <c r="D854" s="3">
        <v>45698</v>
      </c>
      <c r="E854" s="4">
        <v>353314.99</v>
      </c>
      <c r="F854">
        <v>91</v>
      </c>
      <c r="G854" s="3">
        <v>45716</v>
      </c>
      <c r="H854" s="4">
        <v>0</v>
      </c>
      <c r="I854" s="4">
        <v>0</v>
      </c>
      <c r="J854" s="4">
        <v>0</v>
      </c>
      <c r="K854" s="5">
        <v>0</v>
      </c>
      <c r="L854" s="5">
        <v>0</v>
      </c>
      <c r="O854" s="5">
        <v>0</v>
      </c>
    </row>
    <row r="855" spans="1:15" x14ac:dyDescent="0.75">
      <c r="A855" t="s">
        <v>20</v>
      </c>
      <c r="B855" s="3">
        <v>45726</v>
      </c>
      <c r="C855" s="4">
        <v>356113.46</v>
      </c>
      <c r="D855" s="3">
        <v>45726</v>
      </c>
      <c r="E855" s="4">
        <v>356113.46</v>
      </c>
      <c r="F855">
        <v>92</v>
      </c>
      <c r="G855" s="3">
        <v>45747</v>
      </c>
      <c r="H855" s="4">
        <v>0</v>
      </c>
      <c r="I855" s="4">
        <v>0</v>
      </c>
      <c r="J855" s="4">
        <v>0</v>
      </c>
      <c r="K855" s="5">
        <v>0</v>
      </c>
      <c r="L855" s="5">
        <v>0</v>
      </c>
      <c r="O855" s="5">
        <v>0</v>
      </c>
    </row>
    <row r="856" spans="1:15" x14ac:dyDescent="0.75">
      <c r="A856" t="s">
        <v>20</v>
      </c>
      <c r="B856" s="3">
        <v>45757</v>
      </c>
      <c r="C856" s="4">
        <v>425283.3</v>
      </c>
      <c r="D856" s="3">
        <v>45757</v>
      </c>
      <c r="E856" s="4">
        <v>425283.3</v>
      </c>
      <c r="F856">
        <v>93</v>
      </c>
      <c r="G856" s="3">
        <v>45777</v>
      </c>
      <c r="H856" s="4">
        <v>0</v>
      </c>
      <c r="I856" s="4">
        <v>0</v>
      </c>
      <c r="J856" s="4">
        <v>0</v>
      </c>
      <c r="K856" s="5">
        <v>0</v>
      </c>
      <c r="L856" s="5">
        <v>0</v>
      </c>
      <c r="O856" s="5">
        <v>0</v>
      </c>
    </row>
    <row r="857" spans="1:15" x14ac:dyDescent="0.75">
      <c r="A857" t="s">
        <v>20</v>
      </c>
      <c r="B857" s="3">
        <v>45787</v>
      </c>
      <c r="C857" s="4">
        <v>353649.19</v>
      </c>
      <c r="D857" s="3">
        <v>45787</v>
      </c>
      <c r="E857" s="4">
        <v>353649.19</v>
      </c>
      <c r="F857">
        <v>94</v>
      </c>
      <c r="G857" s="3">
        <v>45808</v>
      </c>
      <c r="H857" s="4">
        <v>0</v>
      </c>
      <c r="I857" s="4">
        <v>0</v>
      </c>
      <c r="J857" s="4">
        <v>0</v>
      </c>
      <c r="K857" s="5">
        <v>0</v>
      </c>
      <c r="L857" s="5">
        <v>0</v>
      </c>
      <c r="O857" s="5">
        <v>0</v>
      </c>
    </row>
    <row r="858" spans="1:15" x14ac:dyDescent="0.75">
      <c r="A858" t="s">
        <v>20</v>
      </c>
      <c r="B858" s="3">
        <v>45818</v>
      </c>
      <c r="C858" s="4">
        <v>408332.16</v>
      </c>
      <c r="D858" s="3">
        <v>45818</v>
      </c>
      <c r="E858" s="4">
        <v>408332.16</v>
      </c>
      <c r="F858">
        <v>95</v>
      </c>
      <c r="G858" s="3">
        <v>45838</v>
      </c>
      <c r="H858" s="4">
        <v>0</v>
      </c>
      <c r="I858" s="4">
        <v>0</v>
      </c>
      <c r="J858" s="4">
        <v>0</v>
      </c>
      <c r="K858" s="5">
        <v>0</v>
      </c>
      <c r="L858" s="5">
        <v>0</v>
      </c>
      <c r="O858" s="5">
        <v>0</v>
      </c>
    </row>
    <row r="859" spans="1:15" x14ac:dyDescent="0.75">
      <c r="A859" t="s">
        <v>20</v>
      </c>
      <c r="B859" s="3">
        <v>45848</v>
      </c>
      <c r="C859" s="4">
        <v>375674.96</v>
      </c>
      <c r="D859" s="3">
        <v>45848</v>
      </c>
      <c r="E859" s="4">
        <v>375674.96</v>
      </c>
      <c r="F859">
        <v>96</v>
      </c>
      <c r="G859" s="3">
        <v>45869</v>
      </c>
      <c r="H859" s="4">
        <v>0</v>
      </c>
      <c r="I859" s="4">
        <v>0</v>
      </c>
      <c r="J859" s="4">
        <v>0</v>
      </c>
      <c r="K859" s="5">
        <v>0</v>
      </c>
      <c r="L859" s="5">
        <v>0</v>
      </c>
      <c r="O859" s="5">
        <v>0</v>
      </c>
    </row>
    <row r="860" spans="1:15" x14ac:dyDescent="0.75">
      <c r="A860" t="s">
        <v>20</v>
      </c>
      <c r="B860" s="3">
        <v>45879</v>
      </c>
      <c r="C860" s="4">
        <v>386764.82</v>
      </c>
      <c r="D860" s="3">
        <v>45879</v>
      </c>
      <c r="E860" s="4">
        <v>386764.82</v>
      </c>
      <c r="F860">
        <v>97</v>
      </c>
      <c r="G860" s="3">
        <v>45900</v>
      </c>
      <c r="H860" s="4">
        <v>0</v>
      </c>
      <c r="I860" s="4">
        <v>0</v>
      </c>
      <c r="J860" s="4">
        <v>0</v>
      </c>
      <c r="K860" s="5">
        <v>0</v>
      </c>
      <c r="L860" s="5">
        <v>0</v>
      </c>
      <c r="O860" s="5">
        <v>0</v>
      </c>
    </row>
    <row r="861" spans="1:15" x14ac:dyDescent="0.75">
      <c r="A861" t="s">
        <v>20</v>
      </c>
      <c r="B861" s="3">
        <v>45910</v>
      </c>
      <c r="C861" s="4">
        <v>387440.08</v>
      </c>
      <c r="D861" s="3">
        <v>45910</v>
      </c>
      <c r="E861" s="4">
        <v>387440.08</v>
      </c>
      <c r="F861">
        <v>98</v>
      </c>
      <c r="G861" s="3">
        <v>45930</v>
      </c>
      <c r="H861" s="4">
        <v>0</v>
      </c>
      <c r="I861" s="4">
        <v>0</v>
      </c>
      <c r="J861" s="4">
        <v>0</v>
      </c>
      <c r="K861" s="5">
        <v>0</v>
      </c>
      <c r="L861" s="5">
        <v>0</v>
      </c>
      <c r="O861" s="5">
        <v>0</v>
      </c>
    </row>
    <row r="862" spans="1:15" x14ac:dyDescent="0.75">
      <c r="A862" t="s">
        <v>20</v>
      </c>
      <c r="B862" s="3">
        <v>45940</v>
      </c>
      <c r="C862" s="4">
        <v>372988.29</v>
      </c>
      <c r="D862" s="3">
        <v>45940</v>
      </c>
      <c r="E862" s="4">
        <v>372988.29</v>
      </c>
      <c r="F862">
        <v>99</v>
      </c>
      <c r="G862" s="3">
        <v>45961</v>
      </c>
      <c r="H862" s="4">
        <v>0</v>
      </c>
      <c r="I862" s="4">
        <v>0</v>
      </c>
      <c r="J862" s="4">
        <v>0</v>
      </c>
      <c r="K862" s="5">
        <v>0</v>
      </c>
      <c r="L862" s="5">
        <v>0</v>
      </c>
      <c r="O862" s="5">
        <v>0</v>
      </c>
    </row>
    <row r="863" spans="1:15" x14ac:dyDescent="0.75">
      <c r="A863" t="s">
        <v>20</v>
      </c>
      <c r="B863" s="3">
        <v>45971</v>
      </c>
      <c r="C863" s="4">
        <v>365742.88</v>
      </c>
      <c r="D863" s="3">
        <v>45971</v>
      </c>
      <c r="E863" s="4">
        <v>365742.88</v>
      </c>
      <c r="F863">
        <v>100</v>
      </c>
      <c r="G863" s="3">
        <v>45991</v>
      </c>
      <c r="H863" s="4">
        <v>0</v>
      </c>
      <c r="I863" s="4">
        <v>0</v>
      </c>
      <c r="J863" s="4">
        <v>0</v>
      </c>
      <c r="K863" s="5">
        <v>0</v>
      </c>
      <c r="L863" s="5">
        <v>0</v>
      </c>
      <c r="O863" s="5">
        <v>0</v>
      </c>
    </row>
    <row r="864" spans="1:15" x14ac:dyDescent="0.75">
      <c r="A864" t="s">
        <v>20</v>
      </c>
      <c r="B864" s="3">
        <v>46001</v>
      </c>
      <c r="C864" s="4">
        <v>375578.66</v>
      </c>
      <c r="D864" s="3">
        <v>46001</v>
      </c>
      <c r="E864" s="4">
        <v>375578.66</v>
      </c>
      <c r="F864">
        <v>101</v>
      </c>
      <c r="G864" s="3">
        <v>46022</v>
      </c>
      <c r="H864" s="4">
        <v>0</v>
      </c>
      <c r="I864" s="4">
        <v>0</v>
      </c>
      <c r="J864" s="4">
        <v>0</v>
      </c>
      <c r="K864" s="5">
        <v>0</v>
      </c>
      <c r="L864" s="5">
        <v>0</v>
      </c>
      <c r="O864" s="5">
        <v>0</v>
      </c>
    </row>
    <row r="865" spans="1:15" x14ac:dyDescent="0.75">
      <c r="A865" t="s">
        <v>20</v>
      </c>
      <c r="B865" s="3">
        <v>46032</v>
      </c>
      <c r="C865" s="4">
        <v>373934.91</v>
      </c>
      <c r="D865" s="3">
        <v>46032</v>
      </c>
      <c r="E865" s="4">
        <v>373934.91</v>
      </c>
      <c r="F865">
        <v>102</v>
      </c>
      <c r="G865" s="3">
        <v>46053</v>
      </c>
      <c r="H865" s="4">
        <v>0</v>
      </c>
      <c r="I865" s="4">
        <v>0</v>
      </c>
      <c r="J865" s="4">
        <v>0</v>
      </c>
      <c r="K865" s="5">
        <v>0</v>
      </c>
      <c r="L865" s="5">
        <v>0</v>
      </c>
      <c r="O865" s="5">
        <v>0</v>
      </c>
    </row>
    <row r="866" spans="1:15" x14ac:dyDescent="0.75">
      <c r="A866" t="s">
        <v>20</v>
      </c>
      <c r="B866" s="3">
        <v>46063</v>
      </c>
      <c r="C866" s="4">
        <v>385074.46</v>
      </c>
      <c r="D866" s="3">
        <v>46063</v>
      </c>
      <c r="E866" s="4">
        <v>385074.46</v>
      </c>
      <c r="F866">
        <v>103</v>
      </c>
      <c r="G866" s="3">
        <v>46081</v>
      </c>
      <c r="H866" s="4">
        <v>0</v>
      </c>
      <c r="I866" s="4">
        <v>0</v>
      </c>
      <c r="J866" s="4">
        <v>0</v>
      </c>
      <c r="K866" s="5">
        <v>0</v>
      </c>
      <c r="L866" s="5">
        <v>0</v>
      </c>
      <c r="O866" s="5">
        <v>0</v>
      </c>
    </row>
    <row r="867" spans="1:15" x14ac:dyDescent="0.75">
      <c r="A867" t="s">
        <v>20</v>
      </c>
      <c r="B867" s="3">
        <v>46091</v>
      </c>
      <c r="C867" s="4">
        <v>256704.34</v>
      </c>
      <c r="D867" s="3">
        <v>46091</v>
      </c>
      <c r="E867" s="4">
        <v>256704.34</v>
      </c>
      <c r="F867">
        <v>104</v>
      </c>
      <c r="G867" s="3">
        <v>46112</v>
      </c>
      <c r="H867" s="4">
        <v>0</v>
      </c>
      <c r="I867" s="4">
        <v>0</v>
      </c>
      <c r="J867" s="4">
        <v>0</v>
      </c>
      <c r="K867" s="5">
        <v>0</v>
      </c>
      <c r="L867" s="5">
        <v>0</v>
      </c>
      <c r="O867" s="5">
        <v>0</v>
      </c>
    </row>
    <row r="868" spans="1:15" x14ac:dyDescent="0.75">
      <c r="A868" t="s">
        <v>20</v>
      </c>
      <c r="B868" s="3">
        <v>46122</v>
      </c>
      <c r="C868" s="4">
        <v>258442.58</v>
      </c>
      <c r="D868" s="3">
        <v>46122</v>
      </c>
      <c r="E868" s="4">
        <v>258442.58</v>
      </c>
      <c r="F868">
        <v>105</v>
      </c>
      <c r="G868" s="3">
        <v>46142</v>
      </c>
      <c r="H868" s="4">
        <v>0</v>
      </c>
      <c r="I868" s="4">
        <v>0</v>
      </c>
      <c r="J868" s="4">
        <v>0</v>
      </c>
      <c r="K868" s="5">
        <v>0</v>
      </c>
      <c r="L868" s="5">
        <v>0</v>
      </c>
      <c r="O868" s="5">
        <v>0</v>
      </c>
    </row>
    <row r="869" spans="1:15" x14ac:dyDescent="0.75">
      <c r="A869" t="s">
        <v>20</v>
      </c>
      <c r="B869" s="3">
        <v>46152</v>
      </c>
      <c r="C869" s="4">
        <v>250096.05</v>
      </c>
      <c r="D869" s="3">
        <v>46152</v>
      </c>
      <c r="E869" s="4">
        <v>250096.05</v>
      </c>
      <c r="F869">
        <v>106</v>
      </c>
      <c r="G869" s="3">
        <v>46173</v>
      </c>
      <c r="H869" s="4">
        <v>0</v>
      </c>
      <c r="I869" s="4">
        <v>0</v>
      </c>
      <c r="J869" s="4">
        <v>0</v>
      </c>
      <c r="K869" s="5">
        <v>0</v>
      </c>
      <c r="L869" s="5">
        <v>0</v>
      </c>
      <c r="O869" s="5">
        <v>0</v>
      </c>
    </row>
    <row r="870" spans="1:15" x14ac:dyDescent="0.75">
      <c r="A870" t="s">
        <v>20</v>
      </c>
      <c r="B870" s="3">
        <v>46183</v>
      </c>
      <c r="C870" s="4">
        <v>258357.4</v>
      </c>
      <c r="D870" s="3">
        <v>46183</v>
      </c>
      <c r="E870" s="4">
        <v>258357.4</v>
      </c>
      <c r="F870">
        <v>107</v>
      </c>
      <c r="G870" s="3">
        <v>46203</v>
      </c>
      <c r="H870" s="4">
        <v>0</v>
      </c>
      <c r="I870" s="4">
        <v>0</v>
      </c>
      <c r="J870" s="4">
        <v>0</v>
      </c>
      <c r="K870" s="5">
        <v>0</v>
      </c>
      <c r="L870" s="5">
        <v>0</v>
      </c>
      <c r="O870" s="5">
        <v>0</v>
      </c>
    </row>
    <row r="871" spans="1:15" x14ac:dyDescent="0.75">
      <c r="A871" t="s">
        <v>20</v>
      </c>
      <c r="B871" s="3">
        <v>46213</v>
      </c>
      <c r="C871" s="4">
        <v>212916.18</v>
      </c>
      <c r="D871" s="3">
        <v>46213</v>
      </c>
      <c r="E871" s="4">
        <v>212916.18</v>
      </c>
      <c r="F871">
        <v>108</v>
      </c>
      <c r="G871" s="3">
        <v>46234</v>
      </c>
      <c r="H871" s="4">
        <v>0</v>
      </c>
      <c r="I871" s="4">
        <v>0</v>
      </c>
      <c r="J871" s="4">
        <v>0</v>
      </c>
      <c r="K871" s="5">
        <v>0</v>
      </c>
      <c r="L871" s="5">
        <v>0</v>
      </c>
      <c r="O871" s="5">
        <v>0</v>
      </c>
    </row>
    <row r="872" spans="1:15" x14ac:dyDescent="0.75">
      <c r="A872" t="s">
        <v>20</v>
      </c>
      <c r="B872" s="3">
        <v>46244</v>
      </c>
      <c r="C872" s="4">
        <v>224445.39</v>
      </c>
      <c r="D872" s="3">
        <v>46244</v>
      </c>
      <c r="E872" s="4">
        <v>224445.39</v>
      </c>
      <c r="F872">
        <v>109</v>
      </c>
      <c r="G872" s="3">
        <v>46265</v>
      </c>
      <c r="H872" s="4">
        <v>0</v>
      </c>
      <c r="I872" s="4">
        <v>0</v>
      </c>
      <c r="J872" s="4">
        <v>0</v>
      </c>
      <c r="K872" s="5">
        <v>0</v>
      </c>
      <c r="L872" s="5">
        <v>0</v>
      </c>
      <c r="O872" s="5">
        <v>0</v>
      </c>
    </row>
    <row r="873" spans="1:15" x14ac:dyDescent="0.75">
      <c r="A873" t="s">
        <v>20</v>
      </c>
      <c r="B873" s="3">
        <v>46275</v>
      </c>
      <c r="C873" s="4">
        <v>224587.13</v>
      </c>
      <c r="D873" s="3">
        <v>46275</v>
      </c>
      <c r="E873" s="4">
        <v>224587.13</v>
      </c>
      <c r="F873">
        <v>110</v>
      </c>
      <c r="G873" s="3">
        <v>46295</v>
      </c>
      <c r="H873" s="4">
        <v>0</v>
      </c>
      <c r="I873" s="4">
        <v>0</v>
      </c>
      <c r="J873" s="4">
        <v>0</v>
      </c>
      <c r="K873" s="5">
        <v>0</v>
      </c>
      <c r="L873" s="5">
        <v>0</v>
      </c>
      <c r="O873" s="5">
        <v>1336888.82</v>
      </c>
    </row>
    <row r="874" spans="1:15" x14ac:dyDescent="0.75">
      <c r="A874" t="s">
        <v>20</v>
      </c>
      <c r="B874" s="3">
        <v>46287</v>
      </c>
      <c r="C874" s="4">
        <v>45966219.999999993</v>
      </c>
      <c r="D874" s="3">
        <v>46305</v>
      </c>
      <c r="E874" s="4">
        <v>201893.59484027201</v>
      </c>
      <c r="F874">
        <v>111</v>
      </c>
      <c r="G874" s="3">
        <v>46326</v>
      </c>
      <c r="H874" s="4">
        <v>201893.59484027201</v>
      </c>
      <c r="I874" s="4">
        <v>0</v>
      </c>
      <c r="J874" s="4">
        <v>0</v>
      </c>
      <c r="K874" s="5">
        <v>179817.853674543</v>
      </c>
      <c r="L874" s="5">
        <v>0</v>
      </c>
      <c r="O874" s="5">
        <v>0</v>
      </c>
    </row>
    <row r="875" spans="1:15" x14ac:dyDescent="0.75">
      <c r="A875" t="s">
        <v>20</v>
      </c>
      <c r="B875" s="3">
        <v>46336</v>
      </c>
      <c r="C875" s="4">
        <v>0</v>
      </c>
      <c r="D875" s="3">
        <v>46336</v>
      </c>
      <c r="E875" s="4">
        <v>208601.02306742</v>
      </c>
      <c r="F875">
        <v>112</v>
      </c>
      <c r="G875" s="3">
        <v>46356</v>
      </c>
      <c r="H875" s="4">
        <v>208601.02306742</v>
      </c>
      <c r="I875" s="4">
        <v>0</v>
      </c>
      <c r="J875" s="4">
        <v>0</v>
      </c>
      <c r="K875" s="5">
        <v>185811.78213042999</v>
      </c>
      <c r="L875" s="5">
        <v>0</v>
      </c>
      <c r="O875" s="5">
        <v>0</v>
      </c>
    </row>
    <row r="876" spans="1:15" x14ac:dyDescent="0.75">
      <c r="A876" t="s">
        <v>20</v>
      </c>
      <c r="B876" s="3">
        <v>46366</v>
      </c>
      <c r="C876" s="4">
        <v>0</v>
      </c>
      <c r="D876" s="3">
        <v>46366</v>
      </c>
      <c r="E876" s="4">
        <v>201851.69833434699</v>
      </c>
      <c r="F876">
        <v>113</v>
      </c>
      <c r="G876" s="3">
        <v>46387</v>
      </c>
      <c r="H876" s="4">
        <v>201851.69833434699</v>
      </c>
      <c r="I876" s="4">
        <v>0</v>
      </c>
      <c r="J876" s="4">
        <v>0</v>
      </c>
      <c r="K876" s="5">
        <v>179817.85367460299</v>
      </c>
      <c r="L876" s="5">
        <v>0</v>
      </c>
      <c r="O876" s="5">
        <v>0</v>
      </c>
    </row>
    <row r="877" spans="1:15" x14ac:dyDescent="0.75">
      <c r="A877" t="s">
        <v>20</v>
      </c>
      <c r="B877" s="3">
        <v>46397</v>
      </c>
      <c r="C877" s="4">
        <v>0</v>
      </c>
      <c r="D877" s="3">
        <v>46397</v>
      </c>
      <c r="E877" s="4">
        <v>195835.894199178</v>
      </c>
      <c r="F877">
        <v>114</v>
      </c>
      <c r="G877" s="3">
        <v>46418</v>
      </c>
      <c r="H877" s="4">
        <v>195835.894199178</v>
      </c>
      <c r="I877" s="4">
        <v>0</v>
      </c>
      <c r="J877" s="4">
        <v>0</v>
      </c>
      <c r="K877" s="5">
        <v>185811.78215515401</v>
      </c>
      <c r="L877" s="5">
        <v>0</v>
      </c>
      <c r="O877" s="5">
        <v>0</v>
      </c>
    </row>
    <row r="878" spans="1:15" x14ac:dyDescent="0.75">
      <c r="A878" t="s">
        <v>20</v>
      </c>
      <c r="B878" s="3">
        <v>46428</v>
      </c>
      <c r="C878" s="4">
        <v>0</v>
      </c>
      <c r="D878" s="3">
        <v>46428</v>
      </c>
      <c r="E878" s="4">
        <v>195815.393944034</v>
      </c>
      <c r="F878">
        <v>115</v>
      </c>
      <c r="G878" s="3">
        <v>46446</v>
      </c>
      <c r="H878" s="4">
        <v>195815.393944034</v>
      </c>
      <c r="I878" s="4">
        <v>0</v>
      </c>
      <c r="J878" s="4">
        <v>0</v>
      </c>
      <c r="K878" s="5">
        <v>185811.78215522101</v>
      </c>
      <c r="L878" s="5">
        <v>0</v>
      </c>
      <c r="O878" s="5">
        <v>0</v>
      </c>
    </row>
    <row r="879" spans="1:15" x14ac:dyDescent="0.75">
      <c r="A879" t="s">
        <v>20</v>
      </c>
      <c r="B879" s="3">
        <v>46456</v>
      </c>
      <c r="C879" s="4">
        <v>0</v>
      </c>
      <c r="D879" s="3">
        <v>46456</v>
      </c>
      <c r="E879" s="4">
        <v>213476.41099222901</v>
      </c>
      <c r="F879">
        <v>116</v>
      </c>
      <c r="G879" s="3">
        <v>46477</v>
      </c>
      <c r="H879" s="4">
        <v>213476.41099222901</v>
      </c>
      <c r="I879" s="4">
        <v>0</v>
      </c>
      <c r="J879" s="4">
        <v>0</v>
      </c>
      <c r="K879" s="5">
        <v>167830.006045357</v>
      </c>
      <c r="L879" s="5">
        <v>0</v>
      </c>
      <c r="O879" s="5">
        <v>0</v>
      </c>
    </row>
    <row r="880" spans="1:15" x14ac:dyDescent="0.75">
      <c r="A880" t="s">
        <v>20</v>
      </c>
      <c r="B880" s="3">
        <v>46487</v>
      </c>
      <c r="C880" s="4">
        <v>0</v>
      </c>
      <c r="D880" s="3">
        <v>46487</v>
      </c>
      <c r="E880" s="4">
        <v>206915.77441388401</v>
      </c>
      <c r="F880">
        <v>117</v>
      </c>
      <c r="G880" s="3">
        <v>46507</v>
      </c>
      <c r="H880" s="4">
        <v>206915.77441388401</v>
      </c>
      <c r="I880" s="4">
        <v>0</v>
      </c>
      <c r="J880" s="4">
        <v>1687499.7990970609</v>
      </c>
      <c r="K880" s="5">
        <v>185811.78213321901</v>
      </c>
      <c r="L880" s="5">
        <v>0</v>
      </c>
      <c r="O880" s="5">
        <v>0</v>
      </c>
    </row>
    <row r="881" spans="1:15" x14ac:dyDescent="0.75">
      <c r="A881" t="s">
        <v>20</v>
      </c>
      <c r="B881" s="3">
        <v>46517</v>
      </c>
      <c r="C881" s="4">
        <v>0</v>
      </c>
      <c r="D881" s="3">
        <v>46517</v>
      </c>
      <c r="E881" s="4">
        <v>224367.42770168799</v>
      </c>
      <c r="F881">
        <v>118</v>
      </c>
      <c r="G881" s="3">
        <v>46538</v>
      </c>
      <c r="H881" s="4">
        <v>224367.42770168799</v>
      </c>
      <c r="I881" s="4">
        <v>0</v>
      </c>
      <c r="J881" s="4">
        <v>0</v>
      </c>
      <c r="K881" s="5">
        <v>149636.35441663401</v>
      </c>
      <c r="L881" s="5">
        <v>0</v>
      </c>
      <c r="O881" s="5">
        <v>0</v>
      </c>
    </row>
    <row r="882" spans="1:15" x14ac:dyDescent="0.75">
      <c r="A882" t="s">
        <v>20</v>
      </c>
      <c r="B882" s="3">
        <v>46548</v>
      </c>
      <c r="C882" s="4">
        <v>0</v>
      </c>
      <c r="D882" s="3">
        <v>46548</v>
      </c>
      <c r="E882" s="4">
        <v>229644.99635054701</v>
      </c>
      <c r="F882">
        <v>119</v>
      </c>
      <c r="G882" s="3">
        <v>46568</v>
      </c>
      <c r="H882" s="4">
        <v>229644.99635054701</v>
      </c>
      <c r="I882" s="4">
        <v>0</v>
      </c>
      <c r="J882" s="4">
        <v>0</v>
      </c>
      <c r="K882" s="5">
        <v>154624.23289726701</v>
      </c>
      <c r="L882" s="5">
        <v>0</v>
      </c>
      <c r="O882" s="5">
        <v>0</v>
      </c>
    </row>
    <row r="883" spans="1:15" x14ac:dyDescent="0.75">
      <c r="A883" t="s">
        <v>20</v>
      </c>
      <c r="B883" s="3">
        <v>46578</v>
      </c>
      <c r="C883" s="4">
        <v>0</v>
      </c>
      <c r="D883" s="3">
        <v>46578</v>
      </c>
      <c r="E883" s="4">
        <v>222852.39657790901</v>
      </c>
      <c r="F883">
        <v>120</v>
      </c>
      <c r="G883" s="3">
        <v>46599</v>
      </c>
      <c r="H883" s="4">
        <v>222852.39657790901</v>
      </c>
      <c r="I883" s="4">
        <v>0</v>
      </c>
      <c r="J883" s="4">
        <v>0</v>
      </c>
      <c r="K883" s="5">
        <v>149636.35441668201</v>
      </c>
      <c r="L883" s="5">
        <v>0</v>
      </c>
      <c r="O883" s="5">
        <v>0</v>
      </c>
    </row>
    <row r="884" spans="1:15" x14ac:dyDescent="0.75">
      <c r="A884" t="s">
        <v>20</v>
      </c>
      <c r="B884" s="3">
        <v>46609</v>
      </c>
      <c r="C884" s="4">
        <v>0</v>
      </c>
      <c r="D884" s="3">
        <v>46609</v>
      </c>
      <c r="E884" s="4">
        <v>234599.98326852199</v>
      </c>
      <c r="F884">
        <v>121</v>
      </c>
      <c r="G884" s="3">
        <v>46630</v>
      </c>
      <c r="H884" s="4">
        <v>234599.98326852199</v>
      </c>
      <c r="I884" s="4">
        <v>0</v>
      </c>
      <c r="J884" s="4">
        <v>0</v>
      </c>
      <c r="K884" s="5">
        <v>154624.232897201</v>
      </c>
      <c r="L884" s="5">
        <v>0</v>
      </c>
      <c r="O884" s="5">
        <v>0</v>
      </c>
    </row>
    <row r="885" spans="1:15" x14ac:dyDescent="0.75">
      <c r="A885" t="s">
        <v>20</v>
      </c>
      <c r="B885" s="3">
        <v>46640</v>
      </c>
      <c r="C885" s="4">
        <v>0</v>
      </c>
      <c r="D885" s="3">
        <v>46640</v>
      </c>
      <c r="E885" s="4">
        <v>233449.66019484901</v>
      </c>
      <c r="F885">
        <v>122</v>
      </c>
      <c r="G885" s="3">
        <v>46660</v>
      </c>
      <c r="H885" s="4">
        <v>233449.66019484901</v>
      </c>
      <c r="I885" s="4">
        <v>0</v>
      </c>
      <c r="J885" s="4">
        <v>0</v>
      </c>
      <c r="K885" s="5">
        <v>154624.23289720199</v>
      </c>
      <c r="L885" s="5">
        <v>0</v>
      </c>
      <c r="O885" s="5">
        <v>0</v>
      </c>
    </row>
    <row r="886" spans="1:15" x14ac:dyDescent="0.75">
      <c r="A886" t="s">
        <v>20</v>
      </c>
      <c r="B886" s="3">
        <v>46670</v>
      </c>
      <c r="C886" s="4">
        <v>0</v>
      </c>
      <c r="D886" s="3">
        <v>46670</v>
      </c>
      <c r="E886" s="4">
        <v>225902.068525148</v>
      </c>
      <c r="F886">
        <v>123</v>
      </c>
      <c r="G886" s="3">
        <v>46691</v>
      </c>
      <c r="H886" s="4">
        <v>225902.068525148</v>
      </c>
      <c r="I886" s="4">
        <v>0</v>
      </c>
      <c r="J886" s="4">
        <v>0</v>
      </c>
      <c r="K886" s="5">
        <v>149636.35441668</v>
      </c>
      <c r="L886" s="5">
        <v>0</v>
      </c>
      <c r="O886" s="5">
        <v>0</v>
      </c>
    </row>
    <row r="887" spans="1:15" x14ac:dyDescent="0.75">
      <c r="A887" t="s">
        <v>20</v>
      </c>
      <c r="B887" s="3">
        <v>46701</v>
      </c>
      <c r="C887" s="4">
        <v>0</v>
      </c>
      <c r="D887" s="3">
        <v>46701</v>
      </c>
      <c r="E887" s="4">
        <v>233279.05137814701</v>
      </c>
      <c r="F887">
        <v>124</v>
      </c>
      <c r="G887" s="3">
        <v>46721</v>
      </c>
      <c r="H887" s="4">
        <v>233279.05137814701</v>
      </c>
      <c r="I887" s="4">
        <v>0</v>
      </c>
      <c r="J887" s="4">
        <v>0</v>
      </c>
      <c r="K887" s="5">
        <v>154624.232897218</v>
      </c>
      <c r="L887" s="5">
        <v>0</v>
      </c>
      <c r="O887" s="5">
        <v>0</v>
      </c>
    </row>
    <row r="888" spans="1:15" x14ac:dyDescent="0.75">
      <c r="A888" t="s">
        <v>20</v>
      </c>
      <c r="B888" s="3">
        <v>46731</v>
      </c>
      <c r="C888" s="4">
        <v>0</v>
      </c>
      <c r="D888" s="3">
        <v>46731</v>
      </c>
      <c r="E888" s="4">
        <v>215553.232473993</v>
      </c>
      <c r="F888">
        <v>125</v>
      </c>
      <c r="G888" s="3">
        <v>46752</v>
      </c>
      <c r="H888" s="4">
        <v>215553.232473993</v>
      </c>
      <c r="I888" s="4">
        <v>0</v>
      </c>
      <c r="J888" s="4">
        <v>0</v>
      </c>
      <c r="K888" s="5">
        <v>149636.35441666699</v>
      </c>
      <c r="L888" s="5">
        <v>0</v>
      </c>
      <c r="O888" s="5">
        <v>0</v>
      </c>
    </row>
    <row r="889" spans="1:15" x14ac:dyDescent="0.75">
      <c r="A889" t="s">
        <v>20</v>
      </c>
      <c r="B889" s="3">
        <v>46762</v>
      </c>
      <c r="C889" s="4">
        <v>0</v>
      </c>
      <c r="D889" s="3">
        <v>46762</v>
      </c>
      <c r="E889" s="4">
        <v>222738.34022318901</v>
      </c>
      <c r="F889">
        <v>126</v>
      </c>
      <c r="G889" s="3">
        <v>46783</v>
      </c>
      <c r="H889" s="4">
        <v>222738.34022318901</v>
      </c>
      <c r="I889" s="4">
        <v>0</v>
      </c>
      <c r="J889" s="4">
        <v>0</v>
      </c>
      <c r="K889" s="5">
        <v>154624.23289722399</v>
      </c>
      <c r="L889" s="5">
        <v>0</v>
      </c>
      <c r="O889" s="5">
        <v>0</v>
      </c>
    </row>
    <row r="890" spans="1:15" x14ac:dyDescent="0.75">
      <c r="A890" t="s">
        <v>20</v>
      </c>
      <c r="B890" s="3">
        <v>46793</v>
      </c>
      <c r="C890" s="4">
        <v>0</v>
      </c>
      <c r="D890" s="3">
        <v>46793</v>
      </c>
      <c r="E890" s="4">
        <v>210565.35399356301</v>
      </c>
      <c r="F890">
        <v>127</v>
      </c>
      <c r="G890" s="3">
        <v>46812</v>
      </c>
      <c r="H890" s="4">
        <v>210565.35399356301</v>
      </c>
      <c r="I890" s="4">
        <v>0</v>
      </c>
      <c r="J890" s="4">
        <v>0</v>
      </c>
      <c r="K890" s="5">
        <v>154624.23289722399</v>
      </c>
      <c r="L890" s="5">
        <v>0</v>
      </c>
      <c r="O890" s="5">
        <v>0</v>
      </c>
    </row>
    <row r="891" spans="1:15" x14ac:dyDescent="0.75">
      <c r="A891" t="s">
        <v>20</v>
      </c>
      <c r="B891" s="3">
        <v>46822</v>
      </c>
      <c r="C891" s="4">
        <v>0</v>
      </c>
      <c r="D891" s="3">
        <v>46822</v>
      </c>
      <c r="E891" s="4">
        <v>220541.10402260299</v>
      </c>
      <c r="F891">
        <v>128</v>
      </c>
      <c r="G891" s="3">
        <v>46843</v>
      </c>
      <c r="H891" s="4">
        <v>220541.10402260299</v>
      </c>
      <c r="I891" s="4">
        <v>0</v>
      </c>
      <c r="J891" s="4">
        <v>0</v>
      </c>
      <c r="K891" s="5">
        <v>144648.48526824999</v>
      </c>
      <c r="L891" s="5">
        <v>0</v>
      </c>
      <c r="O891" s="5">
        <v>0</v>
      </c>
    </row>
    <row r="892" spans="1:15" x14ac:dyDescent="0.75">
      <c r="A892" t="s">
        <v>20</v>
      </c>
      <c r="B892" s="3">
        <v>46853</v>
      </c>
      <c r="C892" s="4">
        <v>0</v>
      </c>
      <c r="D892" s="3">
        <v>46853</v>
      </c>
      <c r="E892" s="4">
        <v>222738.34022338199</v>
      </c>
      <c r="F892">
        <v>129</v>
      </c>
      <c r="G892" s="3">
        <v>46873</v>
      </c>
      <c r="H892" s="4">
        <v>222738.34022338199</v>
      </c>
      <c r="I892" s="4">
        <v>0</v>
      </c>
      <c r="J892" s="4">
        <v>0</v>
      </c>
      <c r="K892" s="5">
        <v>154624.23289722699</v>
      </c>
      <c r="L892" s="5">
        <v>0</v>
      </c>
      <c r="O892" s="5">
        <v>0</v>
      </c>
    </row>
    <row r="893" spans="1:15" x14ac:dyDescent="0.75">
      <c r="A893" t="s">
        <v>20</v>
      </c>
      <c r="B893" s="3">
        <v>46883</v>
      </c>
      <c r="C893" s="4">
        <v>0</v>
      </c>
      <c r="D893" s="3">
        <v>46883</v>
      </c>
      <c r="E893" s="4">
        <v>215553.232474305</v>
      </c>
      <c r="F893">
        <v>130</v>
      </c>
      <c r="G893" s="3">
        <v>46904</v>
      </c>
      <c r="H893" s="4">
        <v>215553.232474305</v>
      </c>
      <c r="I893" s="4">
        <v>0</v>
      </c>
      <c r="J893" s="4">
        <v>0</v>
      </c>
      <c r="K893" s="5">
        <v>149636.35441667199</v>
      </c>
      <c r="L893" s="5">
        <v>0</v>
      </c>
      <c r="O893" s="5">
        <v>0</v>
      </c>
    </row>
    <row r="894" spans="1:15" x14ac:dyDescent="0.75">
      <c r="A894" t="s">
        <v>20</v>
      </c>
      <c r="B894" s="3">
        <v>46914</v>
      </c>
      <c r="C894" s="4">
        <v>0</v>
      </c>
      <c r="D894" s="3">
        <v>46914</v>
      </c>
      <c r="E894" s="4">
        <v>225485.846487609</v>
      </c>
      <c r="F894">
        <v>131</v>
      </c>
      <c r="G894" s="3">
        <v>46934</v>
      </c>
      <c r="H894" s="4">
        <v>225485.846487609</v>
      </c>
      <c r="I894" s="4">
        <v>0</v>
      </c>
      <c r="J894" s="4">
        <v>0</v>
      </c>
      <c r="K894" s="5">
        <v>154624.23281354699</v>
      </c>
      <c r="L894" s="5">
        <v>0</v>
      </c>
      <c r="O894" s="5">
        <v>0</v>
      </c>
    </row>
    <row r="895" spans="1:15" x14ac:dyDescent="0.75">
      <c r="A895" t="s">
        <v>20</v>
      </c>
      <c r="B895" s="3">
        <v>46944</v>
      </c>
      <c r="C895" s="4">
        <v>0</v>
      </c>
      <c r="D895" s="3">
        <v>46944</v>
      </c>
      <c r="E895" s="4">
        <v>218212.10950413701</v>
      </c>
      <c r="F895">
        <v>132</v>
      </c>
      <c r="G895" s="3">
        <v>46965</v>
      </c>
      <c r="H895" s="4">
        <v>218212.10950413701</v>
      </c>
      <c r="I895" s="4">
        <v>0</v>
      </c>
      <c r="J895" s="4">
        <v>0</v>
      </c>
      <c r="K895" s="5">
        <v>149636.35433569</v>
      </c>
      <c r="L895" s="5">
        <v>0</v>
      </c>
      <c r="O895" s="5">
        <v>0</v>
      </c>
    </row>
    <row r="896" spans="1:15" x14ac:dyDescent="0.75">
      <c r="A896" t="s">
        <v>20</v>
      </c>
      <c r="B896" s="3">
        <v>46975</v>
      </c>
      <c r="C896" s="4">
        <v>0</v>
      </c>
      <c r="D896" s="3">
        <v>46975</v>
      </c>
      <c r="E896" s="4">
        <v>225485.846487609</v>
      </c>
      <c r="F896">
        <v>133</v>
      </c>
      <c r="G896" s="3">
        <v>46996</v>
      </c>
      <c r="H896" s="4">
        <v>225485.846487609</v>
      </c>
      <c r="I896" s="4">
        <v>0</v>
      </c>
      <c r="J896" s="4">
        <v>0</v>
      </c>
      <c r="K896" s="5">
        <v>154624.23281354699</v>
      </c>
      <c r="L896" s="5">
        <v>0</v>
      </c>
      <c r="O896" s="5">
        <v>0</v>
      </c>
    </row>
    <row r="897" spans="1:15" x14ac:dyDescent="0.75">
      <c r="A897" t="s">
        <v>20</v>
      </c>
      <c r="B897" s="3">
        <v>47006</v>
      </c>
      <c r="C897" s="4">
        <v>0</v>
      </c>
      <c r="D897" s="3">
        <v>47006</v>
      </c>
      <c r="E897" s="4">
        <v>225485.846487609</v>
      </c>
      <c r="F897">
        <v>134</v>
      </c>
      <c r="G897" s="3">
        <v>47026</v>
      </c>
      <c r="H897" s="4">
        <v>225485.846487609</v>
      </c>
      <c r="I897" s="4">
        <v>0</v>
      </c>
      <c r="J897" s="4">
        <v>0</v>
      </c>
      <c r="K897" s="5">
        <v>154624.23281354699</v>
      </c>
      <c r="L897" s="5">
        <v>0</v>
      </c>
      <c r="O897" s="5">
        <v>0</v>
      </c>
    </row>
    <row r="898" spans="1:15" x14ac:dyDescent="0.75">
      <c r="A898" t="s">
        <v>20</v>
      </c>
      <c r="B898" s="3">
        <v>47036</v>
      </c>
      <c r="C898" s="4">
        <v>0</v>
      </c>
      <c r="D898" s="3">
        <v>47036</v>
      </c>
      <c r="E898" s="4">
        <v>68575.751170795993</v>
      </c>
      <c r="F898">
        <v>135</v>
      </c>
      <c r="G898" s="3">
        <v>47057</v>
      </c>
      <c r="H898" s="4">
        <v>68575.751170795993</v>
      </c>
      <c r="I898" s="4">
        <v>0</v>
      </c>
      <c r="J898" s="4">
        <v>4984855.8029959202</v>
      </c>
      <c r="K898" s="5">
        <v>299272.71266903199</v>
      </c>
      <c r="L898" s="5">
        <v>0</v>
      </c>
      <c r="O898" s="5">
        <v>0</v>
      </c>
    </row>
    <row r="899" spans="1:15" x14ac:dyDescent="0.75">
      <c r="A899" t="s">
        <v>20</v>
      </c>
      <c r="B899" s="3">
        <v>47067</v>
      </c>
      <c r="C899" s="4">
        <v>0</v>
      </c>
      <c r="D899" s="3">
        <v>47067</v>
      </c>
      <c r="E899" s="4">
        <v>47203.549554928999</v>
      </c>
      <c r="F899">
        <v>136</v>
      </c>
      <c r="G899" s="3">
        <v>47087</v>
      </c>
      <c r="H899" s="4">
        <v>47203.549554928999</v>
      </c>
      <c r="I899" s="4">
        <v>0</v>
      </c>
      <c r="J899" s="4">
        <v>0</v>
      </c>
      <c r="K899" s="5">
        <v>309248.46984166699</v>
      </c>
      <c r="L899" s="5">
        <v>0</v>
      </c>
      <c r="O899" s="5">
        <v>0</v>
      </c>
    </row>
    <row r="900" spans="1:15" x14ac:dyDescent="0.75">
      <c r="A900" t="s">
        <v>20</v>
      </c>
      <c r="B900" s="3">
        <v>47097</v>
      </c>
      <c r="C900" s="4">
        <v>0</v>
      </c>
      <c r="D900" s="3">
        <v>47097</v>
      </c>
      <c r="E900" s="4">
        <v>45680.854407995997</v>
      </c>
      <c r="F900">
        <v>137</v>
      </c>
      <c r="G900" s="3">
        <v>47118</v>
      </c>
      <c r="H900" s="4">
        <v>45680.854407995997</v>
      </c>
      <c r="I900" s="4">
        <v>0</v>
      </c>
      <c r="J900" s="4">
        <v>0</v>
      </c>
      <c r="K900" s="5">
        <v>299272.71275000001</v>
      </c>
      <c r="L900" s="5">
        <v>0</v>
      </c>
      <c r="O900" s="5">
        <v>0</v>
      </c>
    </row>
    <row r="901" spans="1:15" x14ac:dyDescent="0.75">
      <c r="A901" t="s">
        <v>20</v>
      </c>
      <c r="B901" s="3">
        <v>47128</v>
      </c>
      <c r="C901" s="4">
        <v>0</v>
      </c>
      <c r="D901" s="3">
        <v>47128</v>
      </c>
      <c r="E901" s="4">
        <v>45680.854407995997</v>
      </c>
      <c r="F901">
        <v>138</v>
      </c>
      <c r="G901" s="3">
        <v>47149</v>
      </c>
      <c r="H901" s="4">
        <v>45680.854407995997</v>
      </c>
      <c r="I901" s="4">
        <v>0</v>
      </c>
      <c r="J901" s="4">
        <v>0</v>
      </c>
      <c r="K901" s="5">
        <v>299272.71275000001</v>
      </c>
      <c r="L901" s="5">
        <v>0</v>
      </c>
      <c r="O901" s="5">
        <v>0</v>
      </c>
    </row>
    <row r="902" spans="1:15" x14ac:dyDescent="0.75">
      <c r="A902" t="s">
        <v>20</v>
      </c>
      <c r="B902" s="3">
        <v>47159</v>
      </c>
      <c r="C902" s="4">
        <v>0</v>
      </c>
      <c r="D902" s="3">
        <v>47159</v>
      </c>
      <c r="E902" s="4">
        <v>45680.854407995997</v>
      </c>
      <c r="F902">
        <v>139</v>
      </c>
      <c r="G902" s="3">
        <v>47177</v>
      </c>
      <c r="H902" s="4">
        <v>45680.854407995997</v>
      </c>
      <c r="I902" s="4">
        <v>0</v>
      </c>
      <c r="J902" s="4">
        <v>0</v>
      </c>
      <c r="K902" s="5">
        <v>299272.71275000001</v>
      </c>
      <c r="L902" s="5">
        <v>0</v>
      </c>
      <c r="O902" s="5">
        <v>0</v>
      </c>
    </row>
    <row r="903" spans="1:15" x14ac:dyDescent="0.75">
      <c r="A903" t="s">
        <v>20</v>
      </c>
      <c r="B903" s="3">
        <v>47187</v>
      </c>
      <c r="C903" s="4">
        <v>0</v>
      </c>
      <c r="D903" s="3">
        <v>47187</v>
      </c>
      <c r="E903" s="4">
        <v>45680.848611162997</v>
      </c>
      <c r="F903">
        <v>140</v>
      </c>
      <c r="G903" s="3">
        <v>47208</v>
      </c>
      <c r="H903" s="4">
        <v>45680.848611162997</v>
      </c>
      <c r="I903" s="4">
        <v>0</v>
      </c>
      <c r="J903" s="4">
        <v>0</v>
      </c>
      <c r="K903" s="5">
        <v>299272.72208213899</v>
      </c>
      <c r="L903" s="5">
        <v>0</v>
      </c>
      <c r="O903" s="5">
        <v>0</v>
      </c>
    </row>
    <row r="904" spans="1:15" x14ac:dyDescent="0.75">
      <c r="A904" t="s">
        <v>20</v>
      </c>
      <c r="B904" s="3">
        <v>47218</v>
      </c>
      <c r="C904" s="4">
        <v>0</v>
      </c>
      <c r="D904" s="3">
        <v>47218</v>
      </c>
      <c r="E904" s="4">
        <v>47203.549554928999</v>
      </c>
      <c r="F904">
        <v>141</v>
      </c>
      <c r="G904" s="3">
        <v>47238</v>
      </c>
      <c r="H904" s="4">
        <v>47203.549554928999</v>
      </c>
      <c r="I904" s="4">
        <v>0</v>
      </c>
      <c r="J904" s="4">
        <v>0</v>
      </c>
      <c r="K904" s="5">
        <v>309248.46984166699</v>
      </c>
      <c r="L904" s="5">
        <v>0</v>
      </c>
      <c r="O904" s="5">
        <v>0</v>
      </c>
    </row>
    <row r="905" spans="1:15" x14ac:dyDescent="0.75">
      <c r="A905" t="s">
        <v>20</v>
      </c>
      <c r="B905" s="3">
        <v>47248</v>
      </c>
      <c r="C905" s="4">
        <v>0</v>
      </c>
      <c r="D905" s="3">
        <v>47248</v>
      </c>
      <c r="E905" s="4">
        <v>45680.854407995997</v>
      </c>
      <c r="F905">
        <v>142</v>
      </c>
      <c r="G905" s="3">
        <v>47269</v>
      </c>
      <c r="H905" s="4">
        <v>45680.854407995997</v>
      </c>
      <c r="I905" s="4">
        <v>0</v>
      </c>
      <c r="J905" s="4">
        <v>0</v>
      </c>
      <c r="K905" s="5">
        <v>299272.71275000001</v>
      </c>
      <c r="L905" s="5">
        <v>0</v>
      </c>
      <c r="O905" s="5">
        <v>0</v>
      </c>
    </row>
    <row r="906" spans="1:15" x14ac:dyDescent="0.75">
      <c r="A906" t="s">
        <v>20</v>
      </c>
      <c r="B906" s="3">
        <v>47279</v>
      </c>
      <c r="C906" s="4">
        <v>0</v>
      </c>
      <c r="D906" s="3">
        <v>47279</v>
      </c>
      <c r="E906" s="4">
        <v>47203.549554931997</v>
      </c>
      <c r="F906">
        <v>143</v>
      </c>
      <c r="G906" s="3">
        <v>47299</v>
      </c>
      <c r="H906" s="4">
        <v>47203.549554931997</v>
      </c>
      <c r="I906" s="4">
        <v>0</v>
      </c>
      <c r="J906" s="4">
        <v>3714091.6468176842</v>
      </c>
      <c r="K906" s="5">
        <v>309248.46984166402</v>
      </c>
      <c r="L906" s="5">
        <v>0</v>
      </c>
      <c r="O906" s="5">
        <v>0</v>
      </c>
    </row>
    <row r="907" spans="1:15" x14ac:dyDescent="0.75">
      <c r="A907" t="s">
        <v>20</v>
      </c>
      <c r="B907" s="3">
        <v>47309</v>
      </c>
      <c r="C907" s="4">
        <v>0</v>
      </c>
      <c r="D907" s="3">
        <v>47309</v>
      </c>
      <c r="E907" s="4">
        <v>26380.340865459999</v>
      </c>
      <c r="F907">
        <v>144</v>
      </c>
      <c r="G907" s="3">
        <v>47330</v>
      </c>
      <c r="H907" s="4">
        <v>26380.340865459999</v>
      </c>
      <c r="I907" s="4">
        <v>0</v>
      </c>
      <c r="J907" s="4">
        <v>0</v>
      </c>
      <c r="K907" s="5">
        <v>299272.71275000001</v>
      </c>
      <c r="L907" s="5">
        <v>0</v>
      </c>
      <c r="O907" s="5">
        <v>0</v>
      </c>
    </row>
    <row r="908" spans="1:15" x14ac:dyDescent="0.75">
      <c r="A908" t="s">
        <v>20</v>
      </c>
      <c r="B908" s="3">
        <v>47340</v>
      </c>
      <c r="C908" s="4">
        <v>0</v>
      </c>
      <c r="D908" s="3">
        <v>47340</v>
      </c>
      <c r="E908" s="4">
        <v>27259.685560973001</v>
      </c>
      <c r="F908">
        <v>145</v>
      </c>
      <c r="G908" s="3">
        <v>47361</v>
      </c>
      <c r="H908" s="4">
        <v>27259.685560973001</v>
      </c>
      <c r="I908" s="4">
        <v>0</v>
      </c>
      <c r="J908" s="4">
        <v>610000.00000003004</v>
      </c>
      <c r="K908" s="5">
        <v>309248.46984166797</v>
      </c>
      <c r="L908" s="5">
        <v>0</v>
      </c>
      <c r="O908" s="5">
        <v>0</v>
      </c>
    </row>
    <row r="909" spans="1:15" x14ac:dyDescent="0.75">
      <c r="A909" t="s">
        <v>20</v>
      </c>
      <c r="B909" s="3">
        <v>47371</v>
      </c>
      <c r="C909" s="4">
        <v>0</v>
      </c>
      <c r="D909" s="3">
        <v>47371</v>
      </c>
      <c r="E909" s="4">
        <v>24066.097609099001</v>
      </c>
      <c r="F909">
        <v>146</v>
      </c>
      <c r="G909" s="3">
        <v>47391</v>
      </c>
      <c r="H909" s="4">
        <v>24066.097609099001</v>
      </c>
      <c r="I909" s="4">
        <v>0</v>
      </c>
      <c r="J909" s="4">
        <v>0</v>
      </c>
      <c r="K909" s="5">
        <v>309248.46984166699</v>
      </c>
      <c r="L909" s="5">
        <v>0</v>
      </c>
      <c r="O909" s="5">
        <v>0</v>
      </c>
    </row>
    <row r="910" spans="1:15" x14ac:dyDescent="0.75">
      <c r="A910" t="s">
        <v>20</v>
      </c>
      <c r="B910" s="3">
        <v>47401</v>
      </c>
      <c r="C910" s="4">
        <v>0</v>
      </c>
      <c r="D910" s="3">
        <v>47401</v>
      </c>
      <c r="E910" s="4">
        <v>23289.771879764001</v>
      </c>
      <c r="F910">
        <v>147</v>
      </c>
      <c r="G910" s="3">
        <v>47422</v>
      </c>
      <c r="H910" s="4">
        <v>23289.771879764001</v>
      </c>
      <c r="I910" s="4">
        <v>0</v>
      </c>
      <c r="J910" s="4">
        <v>903625.91409677302</v>
      </c>
      <c r="K910" s="5">
        <v>299272.71275000903</v>
      </c>
      <c r="L910" s="5">
        <v>0</v>
      </c>
      <c r="O910" s="5">
        <v>0</v>
      </c>
    </row>
    <row r="911" spans="1:15" x14ac:dyDescent="0.75">
      <c r="A911" t="s">
        <v>20</v>
      </c>
      <c r="B911" s="3">
        <v>47432</v>
      </c>
      <c r="C911" s="4">
        <v>0</v>
      </c>
      <c r="D911" s="3">
        <v>47432</v>
      </c>
      <c r="E911" s="4">
        <v>7490.3596250379996</v>
      </c>
      <c r="F911">
        <v>148</v>
      </c>
      <c r="G911" s="3">
        <v>47452</v>
      </c>
      <c r="H911" s="4">
        <v>7490.3596250379996</v>
      </c>
      <c r="I911" s="4">
        <v>0</v>
      </c>
      <c r="J911" s="4">
        <v>1227460.3055073021</v>
      </c>
      <c r="K911" s="5">
        <v>309248.46984166699</v>
      </c>
      <c r="L911" s="5">
        <v>0</v>
      </c>
      <c r="O911" s="5">
        <v>0</v>
      </c>
    </row>
    <row r="912" spans="1:15" x14ac:dyDescent="0.75">
      <c r="A912" t="s">
        <v>20</v>
      </c>
      <c r="B912" s="3">
        <v>47462</v>
      </c>
      <c r="C912" s="4">
        <v>0</v>
      </c>
      <c r="D912" s="3">
        <v>47462</v>
      </c>
      <c r="E912" s="4">
        <v>0</v>
      </c>
      <c r="F912">
        <v>149</v>
      </c>
      <c r="G912" s="3">
        <v>47483</v>
      </c>
      <c r="H912" s="4">
        <v>0</v>
      </c>
      <c r="I912" s="4">
        <v>0</v>
      </c>
      <c r="J912" s="4">
        <v>0</v>
      </c>
      <c r="K912" s="5">
        <v>278610.48332607001</v>
      </c>
      <c r="L912" s="5">
        <v>0</v>
      </c>
      <c r="O912" s="5">
        <v>0</v>
      </c>
    </row>
    <row r="913" spans="1:15" x14ac:dyDescent="0.75">
      <c r="A913" t="s">
        <v>20</v>
      </c>
      <c r="B913" s="3">
        <v>47493</v>
      </c>
      <c r="C913" s="4">
        <v>0</v>
      </c>
      <c r="D913" s="3">
        <v>47493</v>
      </c>
      <c r="E913" s="4">
        <v>0</v>
      </c>
      <c r="F913">
        <v>150</v>
      </c>
      <c r="G913" s="3">
        <v>47514</v>
      </c>
      <c r="H913" s="4">
        <v>0</v>
      </c>
      <c r="I913" s="4">
        <v>0</v>
      </c>
      <c r="J913" s="4">
        <v>0</v>
      </c>
      <c r="K913" s="5">
        <v>278610.48332607001</v>
      </c>
      <c r="L913" s="5">
        <v>0</v>
      </c>
      <c r="O913" s="5">
        <v>0</v>
      </c>
    </row>
    <row r="914" spans="1:15" x14ac:dyDescent="0.75">
      <c r="A914" t="s">
        <v>20</v>
      </c>
      <c r="B914" s="3">
        <v>47524</v>
      </c>
      <c r="C914" s="4">
        <v>0</v>
      </c>
      <c r="D914" s="3">
        <v>47524</v>
      </c>
      <c r="E914" s="4">
        <v>0</v>
      </c>
      <c r="F914">
        <v>151</v>
      </c>
      <c r="G914" s="3">
        <v>47542</v>
      </c>
      <c r="H914" s="4">
        <v>0</v>
      </c>
      <c r="I914" s="4">
        <v>0</v>
      </c>
      <c r="J914" s="4">
        <v>0</v>
      </c>
      <c r="K914" s="5">
        <v>278610.48332607001</v>
      </c>
      <c r="L914" s="5">
        <v>0</v>
      </c>
      <c r="O914" s="5">
        <v>0</v>
      </c>
    </row>
    <row r="915" spans="1:15" x14ac:dyDescent="0.75">
      <c r="A915" t="s">
        <v>20</v>
      </c>
      <c r="B915" s="3">
        <v>47552</v>
      </c>
      <c r="C915" s="4">
        <v>0</v>
      </c>
      <c r="D915" s="3">
        <v>47552</v>
      </c>
      <c r="E915" s="4">
        <v>0</v>
      </c>
      <c r="F915">
        <v>152</v>
      </c>
      <c r="G915" s="3">
        <v>47573</v>
      </c>
      <c r="H915" s="4">
        <v>0</v>
      </c>
      <c r="I915" s="4">
        <v>0</v>
      </c>
      <c r="J915" s="4">
        <v>0</v>
      </c>
      <c r="K915" s="5">
        <v>297184.52423564199</v>
      </c>
      <c r="L915" s="5">
        <v>0</v>
      </c>
      <c r="O915" s="5">
        <v>0</v>
      </c>
    </row>
    <row r="916" spans="1:15" x14ac:dyDescent="0.75">
      <c r="A916" t="s">
        <v>20</v>
      </c>
      <c r="B916" s="3">
        <v>47583</v>
      </c>
      <c r="C916" s="4">
        <v>0</v>
      </c>
      <c r="D916" s="3">
        <v>47583</v>
      </c>
      <c r="E916" s="4">
        <v>0</v>
      </c>
      <c r="F916">
        <v>153</v>
      </c>
      <c r="G916" s="3">
        <v>47603</v>
      </c>
      <c r="H916" s="4">
        <v>0</v>
      </c>
      <c r="I916" s="4">
        <v>0</v>
      </c>
      <c r="J916" s="4">
        <v>0</v>
      </c>
      <c r="K916" s="5">
        <v>287897.49943693902</v>
      </c>
      <c r="L916" s="5">
        <v>0</v>
      </c>
      <c r="O916" s="5">
        <v>0</v>
      </c>
    </row>
    <row r="917" spans="1:15" x14ac:dyDescent="0.75">
      <c r="A917" t="s">
        <v>20</v>
      </c>
      <c r="B917" s="3">
        <v>47613</v>
      </c>
      <c r="C917" s="4">
        <v>0</v>
      </c>
      <c r="D917" s="3">
        <v>47613</v>
      </c>
      <c r="E917" s="4">
        <v>0</v>
      </c>
      <c r="F917">
        <v>154</v>
      </c>
      <c r="G917" s="3">
        <v>47634</v>
      </c>
      <c r="H917" s="4">
        <v>0</v>
      </c>
      <c r="I917" s="4">
        <v>0</v>
      </c>
      <c r="J917" s="4">
        <v>0</v>
      </c>
      <c r="K917" s="5">
        <v>278610.48332607001</v>
      </c>
      <c r="L917" s="5">
        <v>0</v>
      </c>
      <c r="O917" s="5">
        <v>0</v>
      </c>
    </row>
    <row r="918" spans="1:15" x14ac:dyDescent="0.75">
      <c r="A918" t="s">
        <v>20</v>
      </c>
      <c r="B918" s="3">
        <v>47644</v>
      </c>
      <c r="C918" s="4">
        <v>0</v>
      </c>
      <c r="D918" s="3">
        <v>47644</v>
      </c>
      <c r="E918" s="4">
        <v>0</v>
      </c>
      <c r="F918">
        <v>155</v>
      </c>
      <c r="G918" s="3">
        <v>47664</v>
      </c>
      <c r="H918" s="4">
        <v>0</v>
      </c>
      <c r="I918" s="4">
        <v>0</v>
      </c>
      <c r="J918" s="4">
        <v>0</v>
      </c>
      <c r="K918" s="5">
        <v>287897.49943693902</v>
      </c>
      <c r="L918" s="5">
        <v>0</v>
      </c>
      <c r="O918" s="5">
        <v>0</v>
      </c>
    </row>
    <row r="919" spans="1:15" x14ac:dyDescent="0.75">
      <c r="A919" t="s">
        <v>20</v>
      </c>
      <c r="B919" s="3">
        <v>47674</v>
      </c>
      <c r="C919" s="4">
        <v>0</v>
      </c>
      <c r="D919" s="3">
        <v>47674</v>
      </c>
      <c r="E919" s="4">
        <v>0</v>
      </c>
      <c r="F919">
        <v>156</v>
      </c>
      <c r="G919" s="3">
        <v>47695</v>
      </c>
      <c r="H919" s="4">
        <v>0</v>
      </c>
      <c r="I919" s="4">
        <v>0</v>
      </c>
      <c r="J919" s="4">
        <v>0</v>
      </c>
      <c r="K919" s="5">
        <v>278610.48332607001</v>
      </c>
      <c r="L919" s="5">
        <v>0</v>
      </c>
      <c r="O919" s="5">
        <v>0</v>
      </c>
    </row>
    <row r="920" spans="1:15" x14ac:dyDescent="0.75">
      <c r="A920" t="s">
        <v>20</v>
      </c>
      <c r="B920" s="3">
        <v>47705</v>
      </c>
      <c r="C920" s="4">
        <v>0</v>
      </c>
      <c r="D920" s="3">
        <v>47705</v>
      </c>
      <c r="E920" s="4">
        <v>0</v>
      </c>
      <c r="F920">
        <v>157</v>
      </c>
      <c r="G920" s="3">
        <v>47726</v>
      </c>
      <c r="H920" s="4">
        <v>0</v>
      </c>
      <c r="I920" s="4">
        <v>0</v>
      </c>
      <c r="J920" s="4">
        <v>0</v>
      </c>
      <c r="K920" s="5">
        <v>287897.49943693902</v>
      </c>
      <c r="L920" s="5">
        <v>0</v>
      </c>
      <c r="O920" s="5">
        <v>0</v>
      </c>
    </row>
    <row r="921" spans="1:15" x14ac:dyDescent="0.75">
      <c r="A921" t="s">
        <v>20</v>
      </c>
      <c r="B921" s="3">
        <v>47736</v>
      </c>
      <c r="C921" s="4">
        <v>0</v>
      </c>
      <c r="D921" s="3">
        <v>47736</v>
      </c>
      <c r="E921" s="4">
        <v>0</v>
      </c>
      <c r="F921">
        <v>158</v>
      </c>
      <c r="G921" s="3">
        <v>47756</v>
      </c>
      <c r="H921" s="4">
        <v>0</v>
      </c>
      <c r="I921" s="4">
        <v>0</v>
      </c>
      <c r="J921" s="4">
        <v>0</v>
      </c>
      <c r="K921" s="5">
        <v>287897.49943693902</v>
      </c>
      <c r="L921" s="5">
        <v>0</v>
      </c>
      <c r="O921" s="5">
        <v>0</v>
      </c>
    </row>
    <row r="922" spans="1:15" x14ac:dyDescent="0.75">
      <c r="A922" t="s">
        <v>20</v>
      </c>
      <c r="B922" s="3">
        <v>47766</v>
      </c>
      <c r="C922" s="4">
        <v>0</v>
      </c>
      <c r="D922" s="3">
        <v>47766</v>
      </c>
      <c r="E922" s="4">
        <v>42859481.290809207</v>
      </c>
      <c r="F922">
        <v>159</v>
      </c>
      <c r="G922" s="3">
        <v>47787</v>
      </c>
      <c r="H922" s="4">
        <v>42859481.290809207</v>
      </c>
      <c r="I922" s="4">
        <v>36163932.05018878</v>
      </c>
      <c r="J922" s="4">
        <v>56931920.480412528</v>
      </c>
      <c r="K922" s="5">
        <v>0</v>
      </c>
      <c r="L922" s="5">
        <v>6379790.6841630554</v>
      </c>
      <c r="O922" s="5">
        <v>0</v>
      </c>
    </row>
    <row r="923" spans="1:15" x14ac:dyDescent="0.75">
      <c r="A923" t="s">
        <v>21</v>
      </c>
      <c r="B923" s="3">
        <v>43158</v>
      </c>
      <c r="C923" s="4">
        <v>-53204081.805390596</v>
      </c>
      <c r="D923" s="3">
        <v>43158</v>
      </c>
      <c r="E923" s="4">
        <v>-53204081.805390596</v>
      </c>
      <c r="F923">
        <v>4</v>
      </c>
      <c r="G923" s="3">
        <v>43159</v>
      </c>
      <c r="H923" s="4">
        <v>0</v>
      </c>
      <c r="I923" s="4">
        <v>0</v>
      </c>
      <c r="J923" s="4">
        <v>0</v>
      </c>
      <c r="K923" s="5">
        <v>0</v>
      </c>
      <c r="L923" s="5">
        <v>0</v>
      </c>
      <c r="O923" s="5">
        <v>0</v>
      </c>
    </row>
    <row r="924" spans="1:15" x14ac:dyDescent="0.75">
      <c r="A924" t="s">
        <v>21</v>
      </c>
      <c r="B924" s="3">
        <v>43174</v>
      </c>
      <c r="C924" s="4">
        <v>419742.35</v>
      </c>
      <c r="D924" s="3">
        <v>43174</v>
      </c>
      <c r="E924" s="4">
        <v>419742.35</v>
      </c>
      <c r="F924">
        <v>5</v>
      </c>
      <c r="G924" s="3">
        <v>43190</v>
      </c>
      <c r="H924" s="4">
        <v>0</v>
      </c>
      <c r="I924" s="4">
        <v>0</v>
      </c>
      <c r="J924" s="4">
        <v>0</v>
      </c>
      <c r="K924" s="5">
        <v>0</v>
      </c>
      <c r="L924" s="5">
        <v>0</v>
      </c>
      <c r="O924" s="5">
        <v>0</v>
      </c>
    </row>
    <row r="925" spans="1:15" x14ac:dyDescent="0.75">
      <c r="A925" t="s">
        <v>21</v>
      </c>
      <c r="B925" s="3">
        <v>43205</v>
      </c>
      <c r="C925" s="4">
        <v>433721.97</v>
      </c>
      <c r="D925" s="3">
        <v>43205</v>
      </c>
      <c r="E925" s="4">
        <v>433721.97</v>
      </c>
      <c r="F925">
        <v>6</v>
      </c>
      <c r="G925" s="3">
        <v>43220</v>
      </c>
      <c r="H925" s="4">
        <v>0</v>
      </c>
      <c r="I925" s="4">
        <v>0</v>
      </c>
      <c r="J925" s="4">
        <v>0</v>
      </c>
      <c r="K925" s="5">
        <v>0</v>
      </c>
      <c r="L925" s="5">
        <v>0</v>
      </c>
      <c r="O925" s="5">
        <v>0</v>
      </c>
    </row>
    <row r="926" spans="1:15" x14ac:dyDescent="0.75">
      <c r="A926" t="s">
        <v>21</v>
      </c>
      <c r="B926" s="3">
        <v>43235</v>
      </c>
      <c r="C926" s="4">
        <v>419722.86</v>
      </c>
      <c r="D926" s="3">
        <v>43235</v>
      </c>
      <c r="E926" s="4">
        <v>419722.86</v>
      </c>
      <c r="F926">
        <v>7</v>
      </c>
      <c r="G926" s="3">
        <v>43251</v>
      </c>
      <c r="H926" s="4">
        <v>0</v>
      </c>
      <c r="I926" s="4">
        <v>0</v>
      </c>
      <c r="J926" s="4">
        <v>0</v>
      </c>
      <c r="K926" s="5">
        <v>0</v>
      </c>
      <c r="L926" s="5">
        <v>0</v>
      </c>
      <c r="O926" s="5">
        <v>0</v>
      </c>
    </row>
    <row r="927" spans="1:15" x14ac:dyDescent="0.75">
      <c r="A927" t="s">
        <v>21</v>
      </c>
      <c r="B927" s="3">
        <v>43266</v>
      </c>
      <c r="C927" s="4">
        <v>433704.05</v>
      </c>
      <c r="D927" s="3">
        <v>43266</v>
      </c>
      <c r="E927" s="4">
        <v>433704.05</v>
      </c>
      <c r="F927">
        <v>8</v>
      </c>
      <c r="G927" s="3">
        <v>43281</v>
      </c>
      <c r="H927" s="4">
        <v>0</v>
      </c>
      <c r="I927" s="4">
        <v>0</v>
      </c>
      <c r="J927" s="4">
        <v>0</v>
      </c>
      <c r="K927" s="5">
        <v>0</v>
      </c>
      <c r="L927" s="5">
        <v>0</v>
      </c>
      <c r="O927" s="5">
        <v>0</v>
      </c>
    </row>
    <row r="928" spans="1:15" x14ac:dyDescent="0.75">
      <c r="A928" t="s">
        <v>21</v>
      </c>
      <c r="B928" s="3">
        <v>43296</v>
      </c>
      <c r="C928" s="4">
        <v>419705.43</v>
      </c>
      <c r="D928" s="3">
        <v>43296</v>
      </c>
      <c r="E928" s="4">
        <v>419705.43</v>
      </c>
      <c r="F928">
        <v>9</v>
      </c>
      <c r="G928" s="3">
        <v>43312</v>
      </c>
      <c r="H928" s="4">
        <v>0</v>
      </c>
      <c r="I928" s="4">
        <v>0</v>
      </c>
      <c r="J928" s="4">
        <v>0</v>
      </c>
      <c r="K928" s="5">
        <v>0</v>
      </c>
      <c r="L928" s="5">
        <v>0</v>
      </c>
      <c r="O928" s="5">
        <v>0</v>
      </c>
    </row>
    <row r="929" spans="1:15" x14ac:dyDescent="0.75">
      <c r="A929" t="s">
        <v>21</v>
      </c>
      <c r="B929" s="3">
        <v>43327</v>
      </c>
      <c r="C929" s="4">
        <v>433685.96</v>
      </c>
      <c r="D929" s="3">
        <v>43327</v>
      </c>
      <c r="E929" s="4">
        <v>433685.96</v>
      </c>
      <c r="F929">
        <v>10</v>
      </c>
      <c r="G929" s="3">
        <v>43343</v>
      </c>
      <c r="H929" s="4">
        <v>0</v>
      </c>
      <c r="I929" s="4">
        <v>0</v>
      </c>
      <c r="J929" s="4">
        <v>0</v>
      </c>
      <c r="K929" s="5">
        <v>0</v>
      </c>
      <c r="L929" s="5">
        <v>0</v>
      </c>
      <c r="O929" s="5">
        <v>0</v>
      </c>
    </row>
    <row r="930" spans="1:15" x14ac:dyDescent="0.75">
      <c r="A930" t="s">
        <v>21</v>
      </c>
      <c r="B930" s="3">
        <v>43358</v>
      </c>
      <c r="C930" s="4">
        <v>433677.41</v>
      </c>
      <c r="D930" s="3">
        <v>43358</v>
      </c>
      <c r="E930" s="4">
        <v>433677.41</v>
      </c>
      <c r="F930">
        <v>11</v>
      </c>
      <c r="G930" s="3">
        <v>43373</v>
      </c>
      <c r="H930" s="4">
        <v>0</v>
      </c>
      <c r="I930" s="4">
        <v>0</v>
      </c>
      <c r="J930" s="4">
        <v>0</v>
      </c>
      <c r="K930" s="5">
        <v>0</v>
      </c>
      <c r="L930" s="5">
        <v>0</v>
      </c>
      <c r="O930" s="5">
        <v>0</v>
      </c>
    </row>
    <row r="931" spans="1:15" x14ac:dyDescent="0.75">
      <c r="A931" t="s">
        <v>21</v>
      </c>
      <c r="B931" s="3">
        <v>43388</v>
      </c>
      <c r="C931" s="4">
        <v>419679.52</v>
      </c>
      <c r="D931" s="3">
        <v>43388</v>
      </c>
      <c r="E931" s="4">
        <v>419679.52</v>
      </c>
      <c r="F931">
        <v>12</v>
      </c>
      <c r="G931" s="3">
        <v>43404</v>
      </c>
      <c r="H931" s="4">
        <v>0</v>
      </c>
      <c r="I931" s="4">
        <v>0</v>
      </c>
      <c r="J931" s="4">
        <v>0</v>
      </c>
      <c r="K931" s="5">
        <v>0</v>
      </c>
      <c r="L931" s="5">
        <v>0</v>
      </c>
      <c r="O931" s="5">
        <v>0</v>
      </c>
    </row>
    <row r="932" spans="1:15" x14ac:dyDescent="0.75">
      <c r="A932" t="s">
        <v>21</v>
      </c>
      <c r="B932" s="3">
        <v>43419</v>
      </c>
      <c r="C932" s="4">
        <v>433658.72</v>
      </c>
      <c r="D932" s="3">
        <v>43419</v>
      </c>
      <c r="E932" s="4">
        <v>433658.72</v>
      </c>
      <c r="F932">
        <v>13</v>
      </c>
      <c r="G932" s="3">
        <v>43434</v>
      </c>
      <c r="H932" s="4">
        <v>0</v>
      </c>
      <c r="I932" s="4">
        <v>0</v>
      </c>
      <c r="J932" s="4">
        <v>0</v>
      </c>
      <c r="K932" s="5">
        <v>0</v>
      </c>
      <c r="L932" s="5">
        <v>0</v>
      </c>
      <c r="O932" s="5">
        <v>0</v>
      </c>
    </row>
    <row r="933" spans="1:15" x14ac:dyDescent="0.75">
      <c r="A933" t="s">
        <v>21</v>
      </c>
      <c r="B933" s="3">
        <v>43449</v>
      </c>
      <c r="C933" s="4">
        <v>419661.04</v>
      </c>
      <c r="D933" s="3">
        <v>43449</v>
      </c>
      <c r="E933" s="4">
        <v>419661.04</v>
      </c>
      <c r="F933">
        <v>14</v>
      </c>
      <c r="G933" s="3">
        <v>43465</v>
      </c>
      <c r="H933" s="4">
        <v>0</v>
      </c>
      <c r="I933" s="4">
        <v>0</v>
      </c>
      <c r="J933" s="4">
        <v>0</v>
      </c>
      <c r="K933" s="5">
        <v>0</v>
      </c>
      <c r="L933" s="5">
        <v>0</v>
      </c>
      <c r="O933" s="5">
        <v>0</v>
      </c>
    </row>
    <row r="934" spans="1:15" x14ac:dyDescent="0.75">
      <c r="A934" t="s">
        <v>21</v>
      </c>
      <c r="B934" s="3">
        <v>43480</v>
      </c>
      <c r="C934" s="4">
        <v>419651.16</v>
      </c>
      <c r="D934" s="3">
        <v>43480</v>
      </c>
      <c r="E934" s="4">
        <v>419651.16</v>
      </c>
      <c r="F934">
        <v>15</v>
      </c>
      <c r="G934" s="3">
        <v>43496</v>
      </c>
      <c r="H934" s="4">
        <v>0</v>
      </c>
      <c r="I934" s="4">
        <v>0</v>
      </c>
      <c r="J934" s="4">
        <v>0</v>
      </c>
      <c r="K934" s="5">
        <v>0</v>
      </c>
      <c r="L934" s="5">
        <v>0</v>
      </c>
      <c r="O934" s="5">
        <v>0</v>
      </c>
    </row>
    <row r="935" spans="1:15" x14ac:dyDescent="0.75">
      <c r="A935" t="s">
        <v>21</v>
      </c>
      <c r="B935" s="3">
        <v>43511</v>
      </c>
      <c r="C935" s="4">
        <v>419642.36</v>
      </c>
      <c r="D935" s="3">
        <v>43511</v>
      </c>
      <c r="E935" s="4">
        <v>419642.36</v>
      </c>
      <c r="F935">
        <v>16</v>
      </c>
      <c r="G935" s="3">
        <v>43524</v>
      </c>
      <c r="H935" s="4">
        <v>0</v>
      </c>
      <c r="I935" s="4">
        <v>0</v>
      </c>
      <c r="J935" s="4">
        <v>0</v>
      </c>
      <c r="K935" s="5">
        <v>0</v>
      </c>
      <c r="L935" s="5">
        <v>0</v>
      </c>
      <c r="O935" s="5">
        <v>0</v>
      </c>
    </row>
    <row r="936" spans="1:15" x14ac:dyDescent="0.75">
      <c r="A936" t="s">
        <v>21</v>
      </c>
      <c r="B936" s="3">
        <v>43539</v>
      </c>
      <c r="C936" s="4">
        <v>419644.51</v>
      </c>
      <c r="D936" s="3">
        <v>43539</v>
      </c>
      <c r="E936" s="4">
        <v>419644.51</v>
      </c>
      <c r="F936">
        <v>17</v>
      </c>
      <c r="G936" s="3">
        <v>43555</v>
      </c>
      <c r="H936" s="4">
        <v>0</v>
      </c>
      <c r="I936" s="4">
        <v>0</v>
      </c>
      <c r="J936" s="4">
        <v>0</v>
      </c>
      <c r="K936" s="5">
        <v>0</v>
      </c>
      <c r="L936" s="5">
        <v>0</v>
      </c>
      <c r="O936" s="5">
        <v>0</v>
      </c>
    </row>
    <row r="937" spans="1:15" x14ac:dyDescent="0.75">
      <c r="A937" t="s">
        <v>21</v>
      </c>
      <c r="B937" s="3">
        <v>43570</v>
      </c>
      <c r="C937" s="4">
        <v>433562.24</v>
      </c>
      <c r="D937" s="3">
        <v>43570</v>
      </c>
      <c r="E937" s="4">
        <v>433562.24</v>
      </c>
      <c r="F937">
        <v>18</v>
      </c>
      <c r="G937" s="3">
        <v>43585</v>
      </c>
      <c r="H937" s="4">
        <v>0</v>
      </c>
      <c r="I937" s="4">
        <v>0</v>
      </c>
      <c r="J937" s="4">
        <v>0</v>
      </c>
      <c r="K937" s="5">
        <v>0</v>
      </c>
      <c r="L937" s="5">
        <v>0</v>
      </c>
      <c r="O937" s="5">
        <v>0</v>
      </c>
    </row>
    <row r="938" spans="1:15" x14ac:dyDescent="0.75">
      <c r="A938" t="s">
        <v>21</v>
      </c>
      <c r="B938" s="3">
        <v>43600</v>
      </c>
      <c r="C938" s="4">
        <v>419611.32</v>
      </c>
      <c r="D938" s="3">
        <v>43600</v>
      </c>
      <c r="E938" s="4">
        <v>419611.32</v>
      </c>
      <c r="F938">
        <v>19</v>
      </c>
      <c r="G938" s="3">
        <v>43616</v>
      </c>
      <c r="H938" s="4">
        <v>0</v>
      </c>
      <c r="I938" s="4">
        <v>0</v>
      </c>
      <c r="J938" s="4">
        <v>0</v>
      </c>
      <c r="K938" s="5">
        <v>0</v>
      </c>
      <c r="L938" s="5">
        <v>0</v>
      </c>
      <c r="O938" s="5">
        <v>0</v>
      </c>
    </row>
    <row r="939" spans="1:15" x14ac:dyDescent="0.75">
      <c r="A939" t="s">
        <v>21</v>
      </c>
      <c r="B939" s="3">
        <v>43631</v>
      </c>
      <c r="C939" s="4">
        <v>433404.26</v>
      </c>
      <c r="D939" s="3">
        <v>43631</v>
      </c>
      <c r="E939" s="4">
        <v>433404.26</v>
      </c>
      <c r="F939">
        <v>20</v>
      </c>
      <c r="G939" s="3">
        <v>43646</v>
      </c>
      <c r="H939" s="4">
        <v>0</v>
      </c>
      <c r="I939" s="4">
        <v>0</v>
      </c>
      <c r="J939" s="4">
        <v>0</v>
      </c>
      <c r="K939" s="5">
        <v>0</v>
      </c>
      <c r="L939" s="5">
        <v>0</v>
      </c>
      <c r="O939" s="5">
        <v>0</v>
      </c>
    </row>
    <row r="940" spans="1:15" x14ac:dyDescent="0.75">
      <c r="A940" t="s">
        <v>21</v>
      </c>
      <c r="B940" s="3">
        <v>43661</v>
      </c>
      <c r="C940" s="4">
        <v>419593.1</v>
      </c>
      <c r="D940" s="3">
        <v>43661</v>
      </c>
      <c r="E940" s="4">
        <v>419593.1</v>
      </c>
      <c r="F940">
        <v>21</v>
      </c>
      <c r="G940" s="3">
        <v>43677</v>
      </c>
      <c r="H940" s="4">
        <v>0</v>
      </c>
      <c r="I940" s="4">
        <v>0</v>
      </c>
      <c r="J940" s="4">
        <v>0</v>
      </c>
      <c r="K940" s="5">
        <v>0</v>
      </c>
      <c r="L940" s="5">
        <v>0</v>
      </c>
      <c r="O940" s="5">
        <v>0</v>
      </c>
    </row>
    <row r="941" spans="1:15" x14ac:dyDescent="0.75">
      <c r="A941" t="s">
        <v>21</v>
      </c>
      <c r="B941" s="3">
        <v>43692</v>
      </c>
      <c r="C941" s="4">
        <v>433565.66</v>
      </c>
      <c r="D941" s="3">
        <v>43692</v>
      </c>
      <c r="E941" s="4">
        <v>433565.66</v>
      </c>
      <c r="F941">
        <v>22</v>
      </c>
      <c r="G941" s="3">
        <v>43708</v>
      </c>
      <c r="H941" s="4">
        <v>0</v>
      </c>
      <c r="I941" s="4">
        <v>0</v>
      </c>
      <c r="J941" s="4">
        <v>0</v>
      </c>
      <c r="K941" s="5">
        <v>0</v>
      </c>
      <c r="L941" s="5">
        <v>0</v>
      </c>
      <c r="O941" s="5">
        <v>0</v>
      </c>
    </row>
    <row r="942" spans="1:15" x14ac:dyDescent="0.75">
      <c r="A942" t="s">
        <v>21</v>
      </c>
      <c r="B942" s="3">
        <v>43723</v>
      </c>
      <c r="C942" s="4">
        <v>433556.59</v>
      </c>
      <c r="D942" s="3">
        <v>43723</v>
      </c>
      <c r="E942" s="4">
        <v>433556.59</v>
      </c>
      <c r="F942">
        <v>23</v>
      </c>
      <c r="G942" s="3">
        <v>43738</v>
      </c>
      <c r="H942" s="4">
        <v>0</v>
      </c>
      <c r="I942" s="4">
        <v>0</v>
      </c>
      <c r="J942" s="4">
        <v>0</v>
      </c>
      <c r="K942" s="5">
        <v>0</v>
      </c>
      <c r="L942" s="5">
        <v>0</v>
      </c>
      <c r="O942" s="5">
        <v>0</v>
      </c>
    </row>
    <row r="943" spans="1:15" x14ac:dyDescent="0.75">
      <c r="A943" t="s">
        <v>21</v>
      </c>
      <c r="B943" s="3">
        <v>43753</v>
      </c>
      <c r="C943" s="4">
        <v>419429.76</v>
      </c>
      <c r="D943" s="3">
        <v>43753</v>
      </c>
      <c r="E943" s="4">
        <v>419429.76</v>
      </c>
      <c r="F943">
        <v>24</v>
      </c>
      <c r="G943" s="3">
        <v>43769</v>
      </c>
      <c r="H943" s="4">
        <v>0</v>
      </c>
      <c r="I943" s="4">
        <v>0</v>
      </c>
      <c r="J943" s="4">
        <v>0</v>
      </c>
      <c r="K943" s="5">
        <v>0</v>
      </c>
      <c r="L943" s="5">
        <v>0</v>
      </c>
      <c r="O943" s="5">
        <v>0</v>
      </c>
    </row>
    <row r="944" spans="1:15" x14ac:dyDescent="0.75">
      <c r="A944" t="s">
        <v>21</v>
      </c>
      <c r="B944" s="3">
        <v>43784</v>
      </c>
      <c r="C944" s="4">
        <v>433468.88</v>
      </c>
      <c r="D944" s="3">
        <v>43784</v>
      </c>
      <c r="E944" s="4">
        <v>433468.88</v>
      </c>
      <c r="F944">
        <v>25</v>
      </c>
      <c r="G944" s="3">
        <v>43799</v>
      </c>
      <c r="H944" s="4">
        <v>0</v>
      </c>
      <c r="I944" s="4">
        <v>0</v>
      </c>
      <c r="J944" s="4">
        <v>0</v>
      </c>
      <c r="K944" s="5">
        <v>0</v>
      </c>
      <c r="L944" s="5">
        <v>0</v>
      </c>
      <c r="O944" s="5">
        <v>0</v>
      </c>
    </row>
    <row r="945" spans="1:15" x14ac:dyDescent="0.75">
      <c r="A945" t="s">
        <v>21</v>
      </c>
      <c r="B945" s="3">
        <v>43814</v>
      </c>
      <c r="C945" s="4">
        <v>419583.63</v>
      </c>
      <c r="D945" s="3">
        <v>43814</v>
      </c>
      <c r="E945" s="4">
        <v>419583.63</v>
      </c>
      <c r="F945">
        <v>26</v>
      </c>
      <c r="G945" s="3">
        <v>43830</v>
      </c>
      <c r="H945" s="4">
        <v>0</v>
      </c>
      <c r="I945" s="4">
        <v>0</v>
      </c>
      <c r="J945" s="4">
        <v>0</v>
      </c>
      <c r="K945" s="5">
        <v>0</v>
      </c>
      <c r="L945" s="5">
        <v>0</v>
      </c>
      <c r="O945" s="5">
        <v>0</v>
      </c>
    </row>
    <row r="946" spans="1:15" x14ac:dyDescent="0.75">
      <c r="A946" t="s">
        <v>21</v>
      </c>
      <c r="B946" s="3">
        <v>43845</v>
      </c>
      <c r="C946" s="4">
        <v>433489.64</v>
      </c>
      <c r="D946" s="3">
        <v>43845</v>
      </c>
      <c r="E946" s="4">
        <v>433489.64</v>
      </c>
      <c r="F946">
        <v>27</v>
      </c>
      <c r="G946" s="3">
        <v>43861</v>
      </c>
      <c r="H946" s="4">
        <v>0</v>
      </c>
      <c r="I946" s="4">
        <v>0</v>
      </c>
      <c r="J946" s="4">
        <v>0</v>
      </c>
      <c r="K946" s="5">
        <v>0</v>
      </c>
      <c r="L946" s="5">
        <v>0</v>
      </c>
      <c r="O946" s="5">
        <v>0</v>
      </c>
    </row>
    <row r="947" spans="1:15" x14ac:dyDescent="0.75">
      <c r="A947" t="s">
        <v>21</v>
      </c>
      <c r="B947" s="3">
        <v>43876</v>
      </c>
      <c r="C947" s="4">
        <v>412545.42</v>
      </c>
      <c r="D947" s="3">
        <v>43876</v>
      </c>
      <c r="E947" s="4">
        <v>412545.42</v>
      </c>
      <c r="F947">
        <v>28</v>
      </c>
      <c r="G947" s="3">
        <v>43890</v>
      </c>
      <c r="H947" s="4">
        <v>0</v>
      </c>
      <c r="I947" s="4">
        <v>0</v>
      </c>
      <c r="J947" s="4">
        <v>0</v>
      </c>
      <c r="K947" s="5">
        <v>0</v>
      </c>
      <c r="L947" s="5">
        <v>0</v>
      </c>
      <c r="O947" s="5">
        <v>0</v>
      </c>
    </row>
    <row r="948" spans="1:15" x14ac:dyDescent="0.75">
      <c r="A948" t="s">
        <v>21</v>
      </c>
      <c r="B948" s="3">
        <v>43905</v>
      </c>
      <c r="C948" s="4">
        <v>415580.42</v>
      </c>
      <c r="D948" s="3">
        <v>43905</v>
      </c>
      <c r="E948" s="4">
        <v>415580.42</v>
      </c>
      <c r="F948">
        <v>29</v>
      </c>
      <c r="G948" s="3">
        <v>43921</v>
      </c>
      <c r="H948" s="4">
        <v>0</v>
      </c>
      <c r="I948" s="4">
        <v>0</v>
      </c>
      <c r="J948" s="4">
        <v>0</v>
      </c>
      <c r="K948" s="5">
        <v>0</v>
      </c>
      <c r="L948" s="5">
        <v>0</v>
      </c>
      <c r="O948" s="5">
        <v>0</v>
      </c>
    </row>
    <row r="949" spans="1:15" x14ac:dyDescent="0.75">
      <c r="A949" t="s">
        <v>21</v>
      </c>
      <c r="B949" s="3">
        <v>43936</v>
      </c>
      <c r="C949" s="4">
        <v>430200.71</v>
      </c>
      <c r="D949" s="3">
        <v>43936</v>
      </c>
      <c r="E949" s="4">
        <v>430200.71</v>
      </c>
      <c r="F949">
        <v>30</v>
      </c>
      <c r="G949" s="3">
        <v>43951</v>
      </c>
      <c r="H949" s="4">
        <v>0</v>
      </c>
      <c r="I949" s="4">
        <v>0</v>
      </c>
      <c r="J949" s="4">
        <v>0</v>
      </c>
      <c r="K949" s="5">
        <v>0</v>
      </c>
      <c r="L949" s="5">
        <v>0</v>
      </c>
      <c r="O949" s="5">
        <v>0</v>
      </c>
    </row>
    <row r="950" spans="1:15" x14ac:dyDescent="0.75">
      <c r="A950" t="s">
        <v>21</v>
      </c>
      <c r="B950" s="3">
        <v>43966</v>
      </c>
      <c r="C950" s="4">
        <v>412448.28</v>
      </c>
      <c r="D950" s="3">
        <v>43966</v>
      </c>
      <c r="E950" s="4">
        <v>412448.28</v>
      </c>
      <c r="F950">
        <v>31</v>
      </c>
      <c r="G950" s="3">
        <v>43982</v>
      </c>
      <c r="H950" s="4">
        <v>0</v>
      </c>
      <c r="I950" s="4">
        <v>0</v>
      </c>
      <c r="J950" s="4">
        <v>0</v>
      </c>
      <c r="K950" s="5">
        <v>0</v>
      </c>
      <c r="L950" s="5">
        <v>0</v>
      </c>
      <c r="O950" s="5">
        <v>0</v>
      </c>
    </row>
    <row r="951" spans="1:15" x14ac:dyDescent="0.75">
      <c r="A951" t="s">
        <v>21</v>
      </c>
      <c r="B951" s="3">
        <v>43997</v>
      </c>
      <c r="C951" s="4">
        <v>429752.08</v>
      </c>
      <c r="D951" s="3">
        <v>43997</v>
      </c>
      <c r="E951" s="4">
        <v>429752.08</v>
      </c>
      <c r="F951">
        <v>32</v>
      </c>
      <c r="G951" s="3">
        <v>44012</v>
      </c>
      <c r="H951" s="4">
        <v>0</v>
      </c>
      <c r="I951" s="4">
        <v>0</v>
      </c>
      <c r="J951" s="4">
        <v>0</v>
      </c>
      <c r="K951" s="5">
        <v>0</v>
      </c>
      <c r="L951" s="5">
        <v>0</v>
      </c>
      <c r="O951" s="5">
        <v>0</v>
      </c>
    </row>
    <row r="952" spans="1:15" x14ac:dyDescent="0.75">
      <c r="A952" t="s">
        <v>21</v>
      </c>
      <c r="B952" s="3">
        <v>44027</v>
      </c>
      <c r="C952" s="4">
        <v>412525.9</v>
      </c>
      <c r="D952" s="3">
        <v>44027</v>
      </c>
      <c r="E952" s="4">
        <v>412525.9</v>
      </c>
      <c r="F952">
        <v>33</v>
      </c>
      <c r="G952" s="3">
        <v>44043</v>
      </c>
      <c r="H952" s="4">
        <v>0</v>
      </c>
      <c r="I952" s="4">
        <v>0</v>
      </c>
      <c r="J952" s="4">
        <v>0</v>
      </c>
      <c r="K952" s="5">
        <v>0</v>
      </c>
      <c r="L952" s="5">
        <v>0</v>
      </c>
      <c r="O952" s="5">
        <v>0</v>
      </c>
    </row>
    <row r="953" spans="1:15" x14ac:dyDescent="0.75">
      <c r="A953" t="s">
        <v>21</v>
      </c>
      <c r="B953" s="3">
        <v>44058</v>
      </c>
      <c r="C953" s="4">
        <v>425859.56</v>
      </c>
      <c r="D953" s="3">
        <v>44058</v>
      </c>
      <c r="E953" s="4">
        <v>425859.56</v>
      </c>
      <c r="F953">
        <v>34</v>
      </c>
      <c r="G953" s="3">
        <v>44074</v>
      </c>
      <c r="H953" s="4">
        <v>0</v>
      </c>
      <c r="I953" s="4">
        <v>0</v>
      </c>
      <c r="J953" s="4">
        <v>0</v>
      </c>
      <c r="K953" s="5">
        <v>0</v>
      </c>
      <c r="L953" s="5">
        <v>0</v>
      </c>
      <c r="O953" s="5">
        <v>0</v>
      </c>
    </row>
    <row r="954" spans="1:15" x14ac:dyDescent="0.75">
      <c r="A954" t="s">
        <v>21</v>
      </c>
      <c r="B954" s="3">
        <v>44089</v>
      </c>
      <c r="C954" s="4">
        <v>426480.38</v>
      </c>
      <c r="D954" s="3">
        <v>44089</v>
      </c>
      <c r="E954" s="4">
        <v>426480.38</v>
      </c>
      <c r="F954">
        <v>35</v>
      </c>
      <c r="G954" s="3">
        <v>44104</v>
      </c>
      <c r="H954" s="4">
        <v>0</v>
      </c>
      <c r="I954" s="4">
        <v>0</v>
      </c>
      <c r="J954" s="4">
        <v>0</v>
      </c>
      <c r="K954" s="5">
        <v>0</v>
      </c>
      <c r="L954" s="5">
        <v>0</v>
      </c>
      <c r="O954" s="5">
        <v>0</v>
      </c>
    </row>
    <row r="955" spans="1:15" x14ac:dyDescent="0.75">
      <c r="A955" t="s">
        <v>21</v>
      </c>
      <c r="B955" s="3">
        <v>44119</v>
      </c>
      <c r="C955" s="4">
        <v>412408.95</v>
      </c>
      <c r="D955" s="3">
        <v>44119</v>
      </c>
      <c r="E955" s="4">
        <v>412408.95</v>
      </c>
      <c r="F955">
        <v>36</v>
      </c>
      <c r="G955" s="3">
        <v>44135</v>
      </c>
      <c r="H955" s="4">
        <v>0</v>
      </c>
      <c r="I955" s="4">
        <v>0</v>
      </c>
      <c r="J955" s="4">
        <v>0</v>
      </c>
      <c r="K955" s="5">
        <v>0</v>
      </c>
      <c r="L955" s="5">
        <v>0</v>
      </c>
      <c r="O955" s="5">
        <v>0</v>
      </c>
    </row>
    <row r="956" spans="1:15" x14ac:dyDescent="0.75">
      <c r="A956" t="s">
        <v>21</v>
      </c>
      <c r="B956" s="3">
        <v>44150</v>
      </c>
      <c r="C956" s="4">
        <v>424593.76</v>
      </c>
      <c r="D956" s="3">
        <v>44150</v>
      </c>
      <c r="E956" s="4">
        <v>424593.76</v>
      </c>
      <c r="F956">
        <v>37</v>
      </c>
      <c r="G956" s="3">
        <v>44165</v>
      </c>
      <c r="H956" s="4">
        <v>0</v>
      </c>
      <c r="I956" s="4">
        <v>0</v>
      </c>
      <c r="J956" s="4">
        <v>0</v>
      </c>
      <c r="K956" s="5">
        <v>0</v>
      </c>
      <c r="L956" s="5">
        <v>0</v>
      </c>
      <c r="O956" s="5">
        <v>0</v>
      </c>
    </row>
    <row r="957" spans="1:15" x14ac:dyDescent="0.75">
      <c r="A957" t="s">
        <v>21</v>
      </c>
      <c r="B957" s="3">
        <v>44180</v>
      </c>
      <c r="C957" s="4">
        <v>410508.72</v>
      </c>
      <c r="D957" s="3">
        <v>44180</v>
      </c>
      <c r="E957" s="4">
        <v>410508.72</v>
      </c>
      <c r="F957">
        <v>38</v>
      </c>
      <c r="G957" s="3">
        <v>44196</v>
      </c>
      <c r="H957" s="4">
        <v>0</v>
      </c>
      <c r="I957" s="4">
        <v>0</v>
      </c>
      <c r="J957" s="4">
        <v>0</v>
      </c>
      <c r="K957" s="5">
        <v>0</v>
      </c>
      <c r="L957" s="5">
        <v>0</v>
      </c>
      <c r="O957" s="5">
        <v>0</v>
      </c>
    </row>
    <row r="958" spans="1:15" x14ac:dyDescent="0.75">
      <c r="A958" t="s">
        <v>21</v>
      </c>
      <c r="B958" s="3">
        <v>44211</v>
      </c>
      <c r="C958" s="4">
        <v>410666.19</v>
      </c>
      <c r="D958" s="3">
        <v>44211</v>
      </c>
      <c r="E958" s="4">
        <v>410666.19</v>
      </c>
      <c r="F958">
        <v>39</v>
      </c>
      <c r="G958" s="3">
        <v>44227</v>
      </c>
      <c r="H958" s="4">
        <v>0</v>
      </c>
      <c r="I958" s="4">
        <v>0</v>
      </c>
      <c r="J958" s="4">
        <v>0</v>
      </c>
      <c r="K958" s="5">
        <v>0</v>
      </c>
      <c r="L958" s="5">
        <v>0</v>
      </c>
      <c r="O958" s="5">
        <v>0</v>
      </c>
    </row>
    <row r="959" spans="1:15" x14ac:dyDescent="0.75">
      <c r="A959" t="s">
        <v>21</v>
      </c>
      <c r="B959" s="3">
        <v>44242</v>
      </c>
      <c r="C959" s="4">
        <v>410535.91</v>
      </c>
      <c r="D959" s="3">
        <v>44242</v>
      </c>
      <c r="E959" s="4">
        <v>410535.91</v>
      </c>
      <c r="F959">
        <v>40</v>
      </c>
      <c r="G959" s="3">
        <v>44255</v>
      </c>
      <c r="H959" s="4">
        <v>0</v>
      </c>
      <c r="I959" s="4">
        <v>0</v>
      </c>
      <c r="J959" s="4">
        <v>0</v>
      </c>
      <c r="K959" s="5">
        <v>0</v>
      </c>
      <c r="L959" s="5">
        <v>0</v>
      </c>
      <c r="O959" s="5">
        <v>0</v>
      </c>
    </row>
    <row r="960" spans="1:15" x14ac:dyDescent="0.75">
      <c r="A960" t="s">
        <v>21</v>
      </c>
      <c r="B960" s="3">
        <v>44270</v>
      </c>
      <c r="C960" s="4">
        <v>406945.03</v>
      </c>
      <c r="D960" s="3">
        <v>44270</v>
      </c>
      <c r="E960" s="4">
        <v>406945.03</v>
      </c>
      <c r="F960">
        <v>41</v>
      </c>
      <c r="G960" s="3">
        <v>44286</v>
      </c>
      <c r="H960" s="4">
        <v>0</v>
      </c>
      <c r="I960" s="4">
        <v>0</v>
      </c>
      <c r="J960" s="4">
        <v>0</v>
      </c>
      <c r="K960" s="5">
        <v>0</v>
      </c>
      <c r="L960" s="5">
        <v>0</v>
      </c>
      <c r="O960" s="5">
        <v>0</v>
      </c>
    </row>
    <row r="961" spans="1:15" x14ac:dyDescent="0.75">
      <c r="A961" t="s">
        <v>21</v>
      </c>
      <c r="B961" s="3">
        <v>44301</v>
      </c>
      <c r="C961" s="4">
        <v>421075.78</v>
      </c>
      <c r="D961" s="3">
        <v>44301</v>
      </c>
      <c r="E961" s="4">
        <v>421075.78</v>
      </c>
      <c r="F961">
        <v>42</v>
      </c>
      <c r="G961" s="3">
        <v>44316</v>
      </c>
      <c r="H961" s="4">
        <v>0</v>
      </c>
      <c r="I961" s="4">
        <v>0</v>
      </c>
      <c r="J961" s="4">
        <v>0</v>
      </c>
      <c r="K961" s="5">
        <v>0</v>
      </c>
      <c r="L961" s="5">
        <v>0</v>
      </c>
      <c r="O961" s="5">
        <v>0</v>
      </c>
    </row>
    <row r="962" spans="1:15" x14ac:dyDescent="0.75">
      <c r="A962" t="s">
        <v>21</v>
      </c>
      <c r="B962" s="3">
        <v>44331</v>
      </c>
      <c r="C962" s="4">
        <v>395552.87</v>
      </c>
      <c r="D962" s="3">
        <v>44331</v>
      </c>
      <c r="E962" s="4">
        <v>395552.87</v>
      </c>
      <c r="F962">
        <v>43</v>
      </c>
      <c r="G962" s="3">
        <v>44347</v>
      </c>
      <c r="H962" s="4">
        <v>0</v>
      </c>
      <c r="I962" s="4">
        <v>0</v>
      </c>
      <c r="J962" s="4">
        <v>0</v>
      </c>
      <c r="K962" s="5">
        <v>0</v>
      </c>
      <c r="L962" s="5">
        <v>0</v>
      </c>
      <c r="O962" s="5">
        <v>0</v>
      </c>
    </row>
    <row r="963" spans="1:15" x14ac:dyDescent="0.75">
      <c r="A963" t="s">
        <v>21</v>
      </c>
      <c r="B963" s="3">
        <v>44362</v>
      </c>
      <c r="C963" s="4">
        <v>418849.48</v>
      </c>
      <c r="D963" s="3">
        <v>44362</v>
      </c>
      <c r="E963" s="4">
        <v>418849.48</v>
      </c>
      <c r="F963">
        <v>44</v>
      </c>
      <c r="G963" s="3">
        <v>44377</v>
      </c>
      <c r="H963" s="4">
        <v>0</v>
      </c>
      <c r="I963" s="4">
        <v>0</v>
      </c>
      <c r="J963" s="4">
        <v>0</v>
      </c>
      <c r="K963" s="5">
        <v>0</v>
      </c>
      <c r="L963" s="5">
        <v>0</v>
      </c>
      <c r="O963" s="5">
        <v>0</v>
      </c>
    </row>
    <row r="964" spans="1:15" x14ac:dyDescent="0.75">
      <c r="A964" t="s">
        <v>21</v>
      </c>
      <c r="B964" s="3">
        <v>44392</v>
      </c>
      <c r="C964" s="4">
        <v>407178.84</v>
      </c>
      <c r="D964" s="3">
        <v>44392</v>
      </c>
      <c r="E964" s="4">
        <v>407178.84</v>
      </c>
      <c r="F964">
        <v>45</v>
      </c>
      <c r="G964" s="3">
        <v>44408</v>
      </c>
      <c r="H964" s="4">
        <v>0</v>
      </c>
      <c r="I964" s="4">
        <v>0</v>
      </c>
      <c r="J964" s="4">
        <v>0</v>
      </c>
      <c r="K964" s="5">
        <v>0</v>
      </c>
      <c r="L964" s="5">
        <v>0</v>
      </c>
      <c r="O964" s="5">
        <v>0</v>
      </c>
    </row>
    <row r="965" spans="1:15" x14ac:dyDescent="0.75">
      <c r="A965" t="s">
        <v>21</v>
      </c>
      <c r="B965" s="3">
        <v>44423</v>
      </c>
      <c r="C965" s="4">
        <v>421055.82</v>
      </c>
      <c r="D965" s="3">
        <v>44423</v>
      </c>
      <c r="E965" s="4">
        <v>421055.82</v>
      </c>
      <c r="F965">
        <v>46</v>
      </c>
      <c r="G965" s="3">
        <v>44439</v>
      </c>
      <c r="H965" s="4">
        <v>0</v>
      </c>
      <c r="I965" s="4">
        <v>0</v>
      </c>
      <c r="J965" s="4">
        <v>0</v>
      </c>
      <c r="K965" s="5">
        <v>0</v>
      </c>
      <c r="L965" s="5">
        <v>0</v>
      </c>
      <c r="O965" s="5">
        <v>0</v>
      </c>
    </row>
    <row r="966" spans="1:15" x14ac:dyDescent="0.75">
      <c r="A966" t="s">
        <v>21</v>
      </c>
      <c r="B966" s="3">
        <v>44454</v>
      </c>
      <c r="C966" s="4">
        <v>420390.85</v>
      </c>
      <c r="D966" s="3">
        <v>44454</v>
      </c>
      <c r="E966" s="4">
        <v>420390.85</v>
      </c>
      <c r="F966">
        <v>47</v>
      </c>
      <c r="G966" s="3">
        <v>44469</v>
      </c>
      <c r="H966" s="4">
        <v>0</v>
      </c>
      <c r="I966" s="4">
        <v>0</v>
      </c>
      <c r="J966" s="4">
        <v>0</v>
      </c>
      <c r="K966" s="5">
        <v>0</v>
      </c>
      <c r="L966" s="5">
        <v>0</v>
      </c>
      <c r="O966" s="5">
        <v>0</v>
      </c>
    </row>
    <row r="967" spans="1:15" x14ac:dyDescent="0.75">
      <c r="A967" t="s">
        <v>21</v>
      </c>
      <c r="B967" s="3">
        <v>44484</v>
      </c>
      <c r="C967" s="4">
        <v>407145.23</v>
      </c>
      <c r="D967" s="3">
        <v>44484</v>
      </c>
      <c r="E967" s="4">
        <v>407145.23</v>
      </c>
      <c r="F967">
        <v>48</v>
      </c>
      <c r="G967" s="3">
        <v>44500</v>
      </c>
      <c r="H967" s="4">
        <v>0</v>
      </c>
      <c r="I967" s="4">
        <v>0</v>
      </c>
      <c r="J967" s="4">
        <v>0</v>
      </c>
      <c r="K967" s="5">
        <v>0</v>
      </c>
      <c r="L967" s="5">
        <v>0</v>
      </c>
      <c r="O967" s="5">
        <v>0</v>
      </c>
    </row>
    <row r="968" spans="1:15" x14ac:dyDescent="0.75">
      <c r="A968" t="s">
        <v>21</v>
      </c>
      <c r="B968" s="3">
        <v>44515</v>
      </c>
      <c r="C968" s="4">
        <v>420844.66</v>
      </c>
      <c r="D968" s="3">
        <v>44515</v>
      </c>
      <c r="E968" s="4">
        <v>420844.66</v>
      </c>
      <c r="F968">
        <v>49</v>
      </c>
      <c r="G968" s="3">
        <v>44530</v>
      </c>
      <c r="H968" s="4">
        <v>0</v>
      </c>
      <c r="I968" s="4">
        <v>0</v>
      </c>
      <c r="J968" s="4">
        <v>0</v>
      </c>
      <c r="K968" s="5">
        <v>0</v>
      </c>
      <c r="L968" s="5">
        <v>0</v>
      </c>
      <c r="O968" s="5">
        <v>0</v>
      </c>
    </row>
    <row r="969" spans="1:15" x14ac:dyDescent="0.75">
      <c r="A969" t="s">
        <v>21</v>
      </c>
      <c r="B969" s="3">
        <v>44545</v>
      </c>
      <c r="C969" s="4">
        <v>407115.08</v>
      </c>
      <c r="D969" s="3">
        <v>44545</v>
      </c>
      <c r="E969" s="4">
        <v>407115.08</v>
      </c>
      <c r="F969">
        <v>50</v>
      </c>
      <c r="G969" s="3">
        <v>44561</v>
      </c>
      <c r="H969" s="4">
        <v>0</v>
      </c>
      <c r="I969" s="4">
        <v>0</v>
      </c>
      <c r="J969" s="4">
        <v>0</v>
      </c>
      <c r="K969" s="5">
        <v>0</v>
      </c>
      <c r="L969" s="5">
        <v>0</v>
      </c>
      <c r="O969" s="5">
        <v>0</v>
      </c>
    </row>
    <row r="970" spans="1:15" x14ac:dyDescent="0.75">
      <c r="A970" t="s">
        <v>21</v>
      </c>
      <c r="B970" s="3">
        <v>44576</v>
      </c>
      <c r="C970" s="4">
        <v>482339.98</v>
      </c>
      <c r="D970" s="3">
        <v>44576</v>
      </c>
      <c r="E970" s="4">
        <v>482339.98</v>
      </c>
      <c r="F970">
        <v>51</v>
      </c>
      <c r="G970" s="3">
        <v>44592</v>
      </c>
      <c r="H970" s="4">
        <v>0</v>
      </c>
      <c r="I970" s="4">
        <v>0</v>
      </c>
      <c r="J970" s="4">
        <v>0</v>
      </c>
      <c r="K970" s="5">
        <v>0</v>
      </c>
      <c r="L970" s="5">
        <v>0</v>
      </c>
      <c r="O970" s="5">
        <v>0</v>
      </c>
    </row>
    <row r="971" spans="1:15" x14ac:dyDescent="0.75">
      <c r="A971" t="s">
        <v>21</v>
      </c>
      <c r="B971" s="3">
        <v>44607</v>
      </c>
      <c r="C971" s="4">
        <v>409071.42</v>
      </c>
      <c r="D971" s="3">
        <v>44607</v>
      </c>
      <c r="E971" s="4">
        <v>409071.42</v>
      </c>
      <c r="F971">
        <v>52</v>
      </c>
      <c r="G971" s="3">
        <v>44620</v>
      </c>
      <c r="H971" s="4">
        <v>0</v>
      </c>
      <c r="I971" s="4">
        <v>0</v>
      </c>
      <c r="J971" s="4">
        <v>0</v>
      </c>
      <c r="K971" s="5">
        <v>0</v>
      </c>
      <c r="L971" s="5">
        <v>0</v>
      </c>
      <c r="O971" s="5">
        <v>0</v>
      </c>
    </row>
    <row r="972" spans="1:15" x14ac:dyDescent="0.75">
      <c r="A972" t="s">
        <v>21</v>
      </c>
      <c r="B972" s="3">
        <v>44635</v>
      </c>
      <c r="C972" s="4">
        <v>482659.01</v>
      </c>
      <c r="D972" s="3">
        <v>44635</v>
      </c>
      <c r="E972" s="4">
        <v>482659.01</v>
      </c>
      <c r="F972">
        <v>53</v>
      </c>
      <c r="G972" s="3">
        <v>44651</v>
      </c>
      <c r="H972" s="4">
        <v>0</v>
      </c>
      <c r="I972" s="4">
        <v>0</v>
      </c>
      <c r="J972" s="4">
        <v>0</v>
      </c>
      <c r="K972" s="5">
        <v>0</v>
      </c>
      <c r="L972" s="5">
        <v>0</v>
      </c>
      <c r="O972" s="5">
        <v>0</v>
      </c>
    </row>
    <row r="973" spans="1:15" x14ac:dyDescent="0.75">
      <c r="A973" t="s">
        <v>21</v>
      </c>
      <c r="B973" s="3">
        <v>44666</v>
      </c>
      <c r="C973" s="4">
        <v>423051.41</v>
      </c>
      <c r="D973" s="3">
        <v>44666</v>
      </c>
      <c r="E973" s="4">
        <v>423051.41</v>
      </c>
      <c r="F973">
        <v>54</v>
      </c>
      <c r="G973" s="3">
        <v>44681</v>
      </c>
      <c r="H973" s="4">
        <v>0</v>
      </c>
      <c r="I973" s="4">
        <v>0</v>
      </c>
      <c r="J973" s="4">
        <v>0</v>
      </c>
      <c r="K973" s="5">
        <v>0</v>
      </c>
      <c r="L973" s="5">
        <v>0</v>
      </c>
      <c r="O973" s="5">
        <v>0</v>
      </c>
    </row>
    <row r="974" spans="1:15" x14ac:dyDescent="0.75">
      <c r="A974" t="s">
        <v>21</v>
      </c>
      <c r="B974" s="3">
        <v>44696</v>
      </c>
      <c r="C974" s="4">
        <v>412652.42</v>
      </c>
      <c r="D974" s="3">
        <v>44696</v>
      </c>
      <c r="E974" s="4">
        <v>412652.42</v>
      </c>
      <c r="F974">
        <v>55</v>
      </c>
      <c r="G974" s="3">
        <v>44712</v>
      </c>
      <c r="H974" s="4">
        <v>0</v>
      </c>
      <c r="I974" s="4">
        <v>0</v>
      </c>
      <c r="J974" s="4">
        <v>0</v>
      </c>
      <c r="K974" s="5">
        <v>0</v>
      </c>
      <c r="L974" s="5">
        <v>0</v>
      </c>
      <c r="O974" s="5">
        <v>0</v>
      </c>
    </row>
    <row r="975" spans="1:15" x14ac:dyDescent="0.75">
      <c r="A975" t="s">
        <v>21</v>
      </c>
      <c r="B975" s="3">
        <v>44727</v>
      </c>
      <c r="C975" s="4">
        <v>424645.81</v>
      </c>
      <c r="D975" s="3">
        <v>44727</v>
      </c>
      <c r="E975" s="4">
        <v>424645.81</v>
      </c>
      <c r="F975">
        <v>56</v>
      </c>
      <c r="G975" s="3">
        <v>44742</v>
      </c>
      <c r="H975" s="4">
        <v>0</v>
      </c>
      <c r="I975" s="4">
        <v>0</v>
      </c>
      <c r="J975" s="4">
        <v>0</v>
      </c>
      <c r="K975" s="5">
        <v>0</v>
      </c>
      <c r="L975" s="5">
        <v>0</v>
      </c>
      <c r="O975" s="5">
        <v>0</v>
      </c>
    </row>
    <row r="976" spans="1:15" x14ac:dyDescent="0.75">
      <c r="A976" t="s">
        <v>21</v>
      </c>
      <c r="B976" s="3">
        <v>44757</v>
      </c>
      <c r="C976" s="4">
        <v>413535.31</v>
      </c>
      <c r="D976" s="3">
        <v>44757</v>
      </c>
      <c r="E976" s="4">
        <v>413535.31</v>
      </c>
      <c r="F976">
        <v>57</v>
      </c>
      <c r="G976" s="3">
        <v>44773</v>
      </c>
      <c r="H976" s="4">
        <v>0</v>
      </c>
      <c r="I976" s="4">
        <v>0</v>
      </c>
      <c r="J976" s="4">
        <v>0</v>
      </c>
      <c r="K976" s="5">
        <v>0</v>
      </c>
      <c r="L976" s="5">
        <v>0</v>
      </c>
      <c r="O976" s="5">
        <v>0</v>
      </c>
    </row>
    <row r="977" spans="1:15" x14ac:dyDescent="0.75">
      <c r="A977" t="s">
        <v>21</v>
      </c>
      <c r="B977" s="3">
        <v>44788</v>
      </c>
      <c r="C977" s="4">
        <v>427320.94</v>
      </c>
      <c r="D977" s="3">
        <v>44788</v>
      </c>
      <c r="E977" s="4">
        <v>427320.94</v>
      </c>
      <c r="F977">
        <v>58</v>
      </c>
      <c r="G977" s="3">
        <v>44804</v>
      </c>
      <c r="H977" s="4">
        <v>0</v>
      </c>
      <c r="I977" s="4">
        <v>0</v>
      </c>
      <c r="J977" s="4">
        <v>0</v>
      </c>
      <c r="K977" s="5">
        <v>0</v>
      </c>
      <c r="L977" s="5">
        <v>0</v>
      </c>
      <c r="O977" s="5">
        <v>0</v>
      </c>
    </row>
    <row r="978" spans="1:15" x14ac:dyDescent="0.75">
      <c r="A978" t="s">
        <v>21</v>
      </c>
      <c r="B978" s="3">
        <v>44819</v>
      </c>
      <c r="C978" s="4">
        <v>427413.44</v>
      </c>
      <c r="D978" s="3">
        <v>44819</v>
      </c>
      <c r="E978" s="4">
        <v>427413.44</v>
      </c>
      <c r="F978">
        <v>59</v>
      </c>
      <c r="G978" s="3">
        <v>44834</v>
      </c>
      <c r="H978" s="4">
        <v>0</v>
      </c>
      <c r="I978" s="4">
        <v>0</v>
      </c>
      <c r="J978" s="4">
        <v>0</v>
      </c>
      <c r="K978" s="5">
        <v>0</v>
      </c>
      <c r="L978" s="5">
        <v>0</v>
      </c>
      <c r="O978" s="5">
        <v>0</v>
      </c>
    </row>
    <row r="979" spans="1:15" x14ac:dyDescent="0.75">
      <c r="A979" t="s">
        <v>21</v>
      </c>
      <c r="B979" s="3">
        <v>44849</v>
      </c>
      <c r="C979" s="4">
        <v>402063.35999999999</v>
      </c>
      <c r="D979" s="3">
        <v>44849</v>
      </c>
      <c r="E979" s="4">
        <v>402063.35999999999</v>
      </c>
      <c r="F979">
        <v>60</v>
      </c>
      <c r="G979" s="3">
        <v>44865</v>
      </c>
      <c r="H979" s="4">
        <v>0</v>
      </c>
      <c r="I979" s="4">
        <v>0</v>
      </c>
      <c r="J979" s="4">
        <v>0</v>
      </c>
      <c r="K979" s="5">
        <v>0</v>
      </c>
      <c r="L979" s="5">
        <v>0</v>
      </c>
      <c r="O979" s="5">
        <v>0</v>
      </c>
    </row>
    <row r="980" spans="1:15" x14ac:dyDescent="0.75">
      <c r="A980" t="s">
        <v>21</v>
      </c>
      <c r="B980" s="3">
        <v>44880</v>
      </c>
      <c r="C980" s="4">
        <v>517558.44</v>
      </c>
      <c r="D980" s="3">
        <v>44880</v>
      </c>
      <c r="E980" s="4">
        <v>517558.44</v>
      </c>
      <c r="F980">
        <v>61</v>
      </c>
      <c r="G980" s="3">
        <v>44895</v>
      </c>
      <c r="H980" s="4">
        <v>0</v>
      </c>
      <c r="I980" s="4">
        <v>0</v>
      </c>
      <c r="J980" s="4">
        <v>0</v>
      </c>
      <c r="K980" s="5">
        <v>0</v>
      </c>
      <c r="L980" s="5">
        <v>0</v>
      </c>
      <c r="O980" s="5">
        <v>0</v>
      </c>
    </row>
    <row r="981" spans="1:15" x14ac:dyDescent="0.75">
      <c r="A981" t="s">
        <v>21</v>
      </c>
      <c r="B981" s="3">
        <v>44910</v>
      </c>
      <c r="C981" s="4">
        <v>413604.9</v>
      </c>
      <c r="D981" s="3">
        <v>44910</v>
      </c>
      <c r="E981" s="4">
        <v>413604.9</v>
      </c>
      <c r="F981">
        <v>62</v>
      </c>
      <c r="G981" s="3">
        <v>44926</v>
      </c>
      <c r="H981" s="4">
        <v>0</v>
      </c>
      <c r="I981" s="4">
        <v>0</v>
      </c>
      <c r="J981" s="4">
        <v>0</v>
      </c>
      <c r="K981" s="5">
        <v>0</v>
      </c>
      <c r="L981" s="5">
        <v>0</v>
      </c>
      <c r="O981" s="5">
        <v>0</v>
      </c>
    </row>
    <row r="982" spans="1:15" x14ac:dyDescent="0.75">
      <c r="A982" t="s">
        <v>21</v>
      </c>
      <c r="B982" s="3">
        <v>44941</v>
      </c>
      <c r="C982" s="4">
        <v>419279.3</v>
      </c>
      <c r="D982" s="3">
        <v>44941</v>
      </c>
      <c r="E982" s="4">
        <v>419279.3</v>
      </c>
      <c r="F982">
        <v>63</v>
      </c>
      <c r="G982" s="3">
        <v>44957</v>
      </c>
      <c r="H982" s="4">
        <v>0</v>
      </c>
      <c r="I982" s="4">
        <v>0</v>
      </c>
      <c r="J982" s="4">
        <v>0</v>
      </c>
      <c r="K982" s="5">
        <v>0</v>
      </c>
      <c r="L982" s="5">
        <v>0</v>
      </c>
      <c r="O982" s="5">
        <v>0</v>
      </c>
    </row>
    <row r="983" spans="1:15" x14ac:dyDescent="0.75">
      <c r="A983" t="s">
        <v>21</v>
      </c>
      <c r="B983" s="3">
        <v>44972</v>
      </c>
      <c r="C983" s="4">
        <v>415035</v>
      </c>
      <c r="D983" s="3">
        <v>44972</v>
      </c>
      <c r="E983" s="4">
        <v>415035</v>
      </c>
      <c r="F983">
        <v>64</v>
      </c>
      <c r="G983" s="3">
        <v>44985</v>
      </c>
      <c r="H983" s="4">
        <v>0</v>
      </c>
      <c r="I983" s="4">
        <v>0</v>
      </c>
      <c r="J983" s="4">
        <v>0</v>
      </c>
      <c r="K983" s="5">
        <v>0</v>
      </c>
      <c r="L983" s="5">
        <v>0</v>
      </c>
      <c r="O983" s="5">
        <v>0</v>
      </c>
    </row>
    <row r="984" spans="1:15" x14ac:dyDescent="0.75">
      <c r="A984" t="s">
        <v>21</v>
      </c>
      <c r="B984" s="3">
        <v>45000</v>
      </c>
      <c r="C984" s="4">
        <v>414838.19</v>
      </c>
      <c r="D984" s="3">
        <v>45000</v>
      </c>
      <c r="E984" s="4">
        <v>414838.19</v>
      </c>
      <c r="F984">
        <v>65</v>
      </c>
      <c r="G984" s="3">
        <v>45016</v>
      </c>
      <c r="H984" s="4">
        <v>0</v>
      </c>
      <c r="I984" s="4">
        <v>0</v>
      </c>
      <c r="J984" s="4">
        <v>0</v>
      </c>
      <c r="K984" s="5">
        <v>0</v>
      </c>
      <c r="L984" s="5">
        <v>0</v>
      </c>
      <c r="O984" s="5">
        <v>0</v>
      </c>
    </row>
    <row r="985" spans="1:15" x14ac:dyDescent="0.75">
      <c r="A985" t="s">
        <v>21</v>
      </c>
      <c r="B985" s="3">
        <v>45031</v>
      </c>
      <c r="C985" s="4">
        <v>428542.45</v>
      </c>
      <c r="D985" s="3">
        <v>45031</v>
      </c>
      <c r="E985" s="4">
        <v>428542.45</v>
      </c>
      <c r="F985">
        <v>66</v>
      </c>
      <c r="G985" s="3">
        <v>45046</v>
      </c>
      <c r="H985" s="4">
        <v>0</v>
      </c>
      <c r="I985" s="4">
        <v>0</v>
      </c>
      <c r="J985" s="4">
        <v>0</v>
      </c>
      <c r="K985" s="5">
        <v>0</v>
      </c>
      <c r="L985" s="5">
        <v>0</v>
      </c>
      <c r="O985" s="5">
        <v>0</v>
      </c>
    </row>
    <row r="986" spans="1:15" x14ac:dyDescent="0.75">
      <c r="A986" t="s">
        <v>21</v>
      </c>
      <c r="B986" s="3">
        <v>45061</v>
      </c>
      <c r="C986" s="4">
        <v>412854.76</v>
      </c>
      <c r="D986" s="3">
        <v>45061</v>
      </c>
      <c r="E986" s="4">
        <v>412854.76</v>
      </c>
      <c r="F986">
        <v>67</v>
      </c>
      <c r="G986" s="3">
        <v>45077</v>
      </c>
      <c r="H986" s="4">
        <v>0</v>
      </c>
      <c r="I986" s="4">
        <v>0</v>
      </c>
      <c r="J986" s="4">
        <v>0</v>
      </c>
      <c r="K986" s="5">
        <v>0</v>
      </c>
      <c r="L986" s="5">
        <v>0</v>
      </c>
      <c r="O986" s="5">
        <v>0</v>
      </c>
    </row>
    <row r="987" spans="1:15" x14ac:dyDescent="0.75">
      <c r="A987" t="s">
        <v>21</v>
      </c>
      <c r="B987" s="3">
        <v>45092</v>
      </c>
      <c r="C987" s="4">
        <v>428937.71</v>
      </c>
      <c r="D987" s="3">
        <v>45092</v>
      </c>
      <c r="E987" s="4">
        <v>428937.71</v>
      </c>
      <c r="F987">
        <v>68</v>
      </c>
      <c r="G987" s="3">
        <v>45107</v>
      </c>
      <c r="H987" s="4">
        <v>0</v>
      </c>
      <c r="I987" s="4">
        <v>0</v>
      </c>
      <c r="J987" s="4">
        <v>0</v>
      </c>
      <c r="K987" s="5">
        <v>0</v>
      </c>
      <c r="L987" s="5">
        <v>0</v>
      </c>
      <c r="O987" s="5">
        <v>0</v>
      </c>
    </row>
    <row r="988" spans="1:15" x14ac:dyDescent="0.75">
      <c r="A988" t="s">
        <v>21</v>
      </c>
      <c r="B988" s="3">
        <v>45122</v>
      </c>
      <c r="C988" s="4">
        <v>384603.93</v>
      </c>
      <c r="D988" s="3">
        <v>45122</v>
      </c>
      <c r="E988" s="4">
        <v>384603.93</v>
      </c>
      <c r="F988">
        <v>69</v>
      </c>
      <c r="G988" s="3">
        <v>45138</v>
      </c>
      <c r="H988" s="4">
        <v>0</v>
      </c>
      <c r="I988" s="4">
        <v>0</v>
      </c>
      <c r="J988" s="4">
        <v>0</v>
      </c>
      <c r="K988" s="5">
        <v>0</v>
      </c>
      <c r="L988" s="5">
        <v>0</v>
      </c>
      <c r="O988" s="5">
        <v>0</v>
      </c>
    </row>
    <row r="989" spans="1:15" x14ac:dyDescent="0.75">
      <c r="A989" t="s">
        <v>21</v>
      </c>
      <c r="B989" s="3">
        <v>45153</v>
      </c>
      <c r="C989" s="4">
        <v>419091.25</v>
      </c>
      <c r="D989" s="3">
        <v>45153</v>
      </c>
      <c r="E989" s="4">
        <v>419091.25</v>
      </c>
      <c r="F989">
        <v>70</v>
      </c>
      <c r="G989" s="3">
        <v>45169</v>
      </c>
      <c r="H989" s="4">
        <v>0</v>
      </c>
      <c r="I989" s="4">
        <v>0</v>
      </c>
      <c r="J989" s="4">
        <v>0</v>
      </c>
      <c r="K989" s="5">
        <v>0</v>
      </c>
      <c r="L989" s="5">
        <v>0</v>
      </c>
      <c r="O989" s="5">
        <v>0</v>
      </c>
    </row>
    <row r="990" spans="1:15" x14ac:dyDescent="0.75">
      <c r="A990" t="s">
        <v>21</v>
      </c>
      <c r="B990" s="3">
        <v>45184</v>
      </c>
      <c r="C990" s="4">
        <v>418055.71</v>
      </c>
      <c r="D990" s="3">
        <v>45184</v>
      </c>
      <c r="E990" s="4">
        <v>418055.71</v>
      </c>
      <c r="F990">
        <v>71</v>
      </c>
      <c r="G990" s="3">
        <v>45199</v>
      </c>
      <c r="H990" s="4">
        <v>0</v>
      </c>
      <c r="I990" s="4">
        <v>0</v>
      </c>
      <c r="J990" s="4">
        <v>0</v>
      </c>
      <c r="K990" s="5">
        <v>0</v>
      </c>
      <c r="L990" s="5">
        <v>0</v>
      </c>
      <c r="O990" s="5">
        <v>0</v>
      </c>
    </row>
    <row r="991" spans="1:15" x14ac:dyDescent="0.75">
      <c r="A991" t="s">
        <v>21</v>
      </c>
      <c r="B991" s="3">
        <v>45214</v>
      </c>
      <c r="C991" s="4">
        <v>405534.49</v>
      </c>
      <c r="D991" s="3">
        <v>45214</v>
      </c>
      <c r="E991" s="4">
        <v>405534.49</v>
      </c>
      <c r="F991">
        <v>72</v>
      </c>
      <c r="G991" s="3">
        <v>45230</v>
      </c>
      <c r="H991" s="4">
        <v>0</v>
      </c>
      <c r="I991" s="4">
        <v>0</v>
      </c>
      <c r="J991" s="4">
        <v>0</v>
      </c>
      <c r="K991" s="5">
        <v>0</v>
      </c>
      <c r="L991" s="5">
        <v>0</v>
      </c>
      <c r="O991" s="5">
        <v>0</v>
      </c>
    </row>
    <row r="992" spans="1:15" x14ac:dyDescent="0.75">
      <c r="A992" t="s">
        <v>21</v>
      </c>
      <c r="B992" s="3">
        <v>45245</v>
      </c>
      <c r="C992" s="4">
        <v>408098.01</v>
      </c>
      <c r="D992" s="3">
        <v>45245</v>
      </c>
      <c r="E992" s="4">
        <v>408098.01</v>
      </c>
      <c r="F992">
        <v>73</v>
      </c>
      <c r="G992" s="3">
        <v>45260</v>
      </c>
      <c r="H992" s="4">
        <v>0</v>
      </c>
      <c r="I992" s="4">
        <v>0</v>
      </c>
      <c r="J992" s="4">
        <v>0</v>
      </c>
      <c r="K992" s="5">
        <v>0</v>
      </c>
      <c r="L992" s="5">
        <v>0</v>
      </c>
      <c r="O992" s="5">
        <v>0</v>
      </c>
    </row>
    <row r="993" spans="1:15" x14ac:dyDescent="0.75">
      <c r="A993" t="s">
        <v>21</v>
      </c>
      <c r="B993" s="3">
        <v>45275</v>
      </c>
      <c r="C993" s="4">
        <v>416435.84</v>
      </c>
      <c r="D993" s="3">
        <v>45275</v>
      </c>
      <c r="E993" s="4">
        <v>416435.84</v>
      </c>
      <c r="F993">
        <v>74</v>
      </c>
      <c r="G993" s="3">
        <v>45291</v>
      </c>
      <c r="H993" s="4">
        <v>0</v>
      </c>
      <c r="I993" s="4">
        <v>0</v>
      </c>
      <c r="J993" s="4">
        <v>0</v>
      </c>
      <c r="K993" s="5">
        <v>0</v>
      </c>
      <c r="L993" s="5">
        <v>0</v>
      </c>
      <c r="O993" s="5">
        <v>0</v>
      </c>
    </row>
    <row r="994" spans="1:15" x14ac:dyDescent="0.75">
      <c r="A994" t="s">
        <v>21</v>
      </c>
      <c r="B994" s="3">
        <v>45306</v>
      </c>
      <c r="C994" s="4">
        <v>419044.63</v>
      </c>
      <c r="D994" s="3">
        <v>45306</v>
      </c>
      <c r="E994" s="4">
        <v>419044.63</v>
      </c>
      <c r="F994">
        <v>75</v>
      </c>
      <c r="G994" s="3">
        <v>45322</v>
      </c>
      <c r="H994" s="4">
        <v>0</v>
      </c>
      <c r="I994" s="4">
        <v>0</v>
      </c>
      <c r="J994" s="4">
        <v>0</v>
      </c>
      <c r="K994" s="5">
        <v>0</v>
      </c>
      <c r="L994" s="5">
        <v>0</v>
      </c>
      <c r="O994" s="5">
        <v>0</v>
      </c>
    </row>
    <row r="995" spans="1:15" x14ac:dyDescent="0.75">
      <c r="A995" t="s">
        <v>21</v>
      </c>
      <c r="B995" s="3">
        <v>45337</v>
      </c>
      <c r="C995" s="4">
        <v>405087.49</v>
      </c>
      <c r="D995" s="3">
        <v>45337</v>
      </c>
      <c r="E995" s="4">
        <v>405087.49</v>
      </c>
      <c r="F995">
        <v>76</v>
      </c>
      <c r="G995" s="3">
        <v>45351</v>
      </c>
      <c r="H995" s="4">
        <v>0</v>
      </c>
      <c r="I995" s="4">
        <v>0</v>
      </c>
      <c r="J995" s="4">
        <v>0</v>
      </c>
      <c r="K995" s="5">
        <v>0</v>
      </c>
      <c r="L995" s="5">
        <v>0</v>
      </c>
      <c r="O995" s="5">
        <v>0</v>
      </c>
    </row>
    <row r="996" spans="1:15" x14ac:dyDescent="0.75">
      <c r="A996" t="s">
        <v>21</v>
      </c>
      <c r="B996" s="3">
        <v>45366</v>
      </c>
      <c r="C996" s="4">
        <v>405850.87</v>
      </c>
      <c r="D996" s="3">
        <v>45366</v>
      </c>
      <c r="E996" s="4">
        <v>405850.87</v>
      </c>
      <c r="F996">
        <v>77</v>
      </c>
      <c r="G996" s="3">
        <v>45382</v>
      </c>
      <c r="H996" s="4">
        <v>0</v>
      </c>
      <c r="I996" s="4">
        <v>0</v>
      </c>
      <c r="J996" s="4">
        <v>0</v>
      </c>
      <c r="K996" s="5">
        <v>0</v>
      </c>
      <c r="L996" s="5">
        <v>0</v>
      </c>
      <c r="O996" s="5">
        <v>0</v>
      </c>
    </row>
    <row r="997" spans="1:15" x14ac:dyDescent="0.75">
      <c r="A997" t="s">
        <v>21</v>
      </c>
      <c r="B997" s="3">
        <v>45397</v>
      </c>
      <c r="C997" s="4">
        <v>510322.78</v>
      </c>
      <c r="D997" s="3">
        <v>45397</v>
      </c>
      <c r="E997" s="4">
        <v>510322.78</v>
      </c>
      <c r="F997">
        <v>78</v>
      </c>
      <c r="G997" s="3">
        <v>45412</v>
      </c>
      <c r="H997" s="4">
        <v>0</v>
      </c>
      <c r="I997" s="4">
        <v>0</v>
      </c>
      <c r="J997" s="4">
        <v>0</v>
      </c>
      <c r="K997" s="5">
        <v>0</v>
      </c>
      <c r="L997" s="5">
        <v>0</v>
      </c>
      <c r="O997" s="5">
        <v>0</v>
      </c>
    </row>
    <row r="998" spans="1:15" x14ac:dyDescent="0.75">
      <c r="A998" t="s">
        <v>21</v>
      </c>
      <c r="B998" s="3">
        <v>45427</v>
      </c>
      <c r="C998" s="4">
        <v>404534.47</v>
      </c>
      <c r="D998" s="3">
        <v>45427</v>
      </c>
      <c r="E998" s="4">
        <v>404534.47</v>
      </c>
      <c r="F998">
        <v>79</v>
      </c>
      <c r="G998" s="3">
        <v>45443</v>
      </c>
      <c r="H998" s="4">
        <v>0</v>
      </c>
      <c r="I998" s="4">
        <v>0</v>
      </c>
      <c r="J998" s="4">
        <v>0</v>
      </c>
      <c r="K998" s="5">
        <v>0</v>
      </c>
      <c r="L998" s="5">
        <v>0</v>
      </c>
      <c r="O998" s="5">
        <v>0</v>
      </c>
    </row>
    <row r="999" spans="1:15" x14ac:dyDescent="0.75">
      <c r="A999" t="s">
        <v>21</v>
      </c>
      <c r="B999" s="3">
        <v>45458</v>
      </c>
      <c r="C999" s="4">
        <v>418963.44</v>
      </c>
      <c r="D999" s="3">
        <v>45458</v>
      </c>
      <c r="E999" s="4">
        <v>418963.44</v>
      </c>
      <c r="F999">
        <v>80</v>
      </c>
      <c r="G999" s="3">
        <v>45473</v>
      </c>
      <c r="H999" s="4">
        <v>0</v>
      </c>
      <c r="I999" s="4">
        <v>0</v>
      </c>
      <c r="J999" s="4">
        <v>0</v>
      </c>
      <c r="K999" s="5">
        <v>0</v>
      </c>
      <c r="L999" s="5">
        <v>0</v>
      </c>
      <c r="O999" s="5">
        <v>0</v>
      </c>
    </row>
    <row r="1000" spans="1:15" x14ac:dyDescent="0.75">
      <c r="A1000" t="s">
        <v>21</v>
      </c>
      <c r="B1000" s="3">
        <v>45488</v>
      </c>
      <c r="C1000" s="4">
        <v>405432.88</v>
      </c>
      <c r="D1000" s="3">
        <v>45488</v>
      </c>
      <c r="E1000" s="4">
        <v>405432.88</v>
      </c>
      <c r="F1000">
        <v>81</v>
      </c>
      <c r="G1000" s="3">
        <v>45504</v>
      </c>
      <c r="H1000" s="4">
        <v>0</v>
      </c>
      <c r="I1000" s="4">
        <v>0</v>
      </c>
      <c r="J1000" s="4">
        <v>0</v>
      </c>
      <c r="K1000" s="5">
        <v>0</v>
      </c>
      <c r="L1000" s="5">
        <v>0</v>
      </c>
      <c r="O1000" s="5">
        <v>0</v>
      </c>
    </row>
    <row r="1001" spans="1:15" x14ac:dyDescent="0.75">
      <c r="A1001" t="s">
        <v>21</v>
      </c>
      <c r="B1001" s="3">
        <v>45519</v>
      </c>
      <c r="C1001" s="4">
        <v>427875.28</v>
      </c>
      <c r="D1001" s="3">
        <v>45519</v>
      </c>
      <c r="E1001" s="4">
        <v>427875.28</v>
      </c>
      <c r="F1001">
        <v>82</v>
      </c>
      <c r="G1001" s="3">
        <v>45535</v>
      </c>
      <c r="H1001" s="4">
        <v>0</v>
      </c>
      <c r="I1001" s="4">
        <v>0</v>
      </c>
      <c r="J1001" s="4">
        <v>0</v>
      </c>
      <c r="K1001" s="5">
        <v>0</v>
      </c>
      <c r="L1001" s="5">
        <v>0</v>
      </c>
      <c r="O1001" s="5">
        <v>0</v>
      </c>
    </row>
    <row r="1002" spans="1:15" x14ac:dyDescent="0.75">
      <c r="A1002" t="s">
        <v>21</v>
      </c>
      <c r="B1002" s="3">
        <v>45550</v>
      </c>
      <c r="C1002" s="4">
        <v>422350.33</v>
      </c>
      <c r="D1002" s="3">
        <v>45550</v>
      </c>
      <c r="E1002" s="4">
        <v>422350.33</v>
      </c>
      <c r="F1002">
        <v>83</v>
      </c>
      <c r="G1002" s="3">
        <v>45565</v>
      </c>
      <c r="H1002" s="4">
        <v>0</v>
      </c>
      <c r="I1002" s="4">
        <v>0</v>
      </c>
      <c r="J1002" s="4">
        <v>0</v>
      </c>
      <c r="K1002" s="5">
        <v>0</v>
      </c>
      <c r="L1002" s="5">
        <v>0</v>
      </c>
      <c r="O1002" s="5">
        <v>0</v>
      </c>
    </row>
    <row r="1003" spans="1:15" x14ac:dyDescent="0.75">
      <c r="A1003" t="s">
        <v>21</v>
      </c>
      <c r="B1003" s="3">
        <v>45580</v>
      </c>
      <c r="C1003" s="4">
        <v>404303.19</v>
      </c>
      <c r="D1003" s="3">
        <v>45580</v>
      </c>
      <c r="E1003" s="4">
        <v>404303.19</v>
      </c>
      <c r="F1003">
        <v>84</v>
      </c>
      <c r="G1003" s="3">
        <v>45596</v>
      </c>
      <c r="H1003" s="4">
        <v>0</v>
      </c>
      <c r="I1003" s="4">
        <v>0</v>
      </c>
      <c r="J1003" s="4">
        <v>0</v>
      </c>
      <c r="K1003" s="5">
        <v>0</v>
      </c>
      <c r="L1003" s="5">
        <v>0</v>
      </c>
      <c r="O1003" s="5">
        <v>0</v>
      </c>
    </row>
    <row r="1004" spans="1:15" x14ac:dyDescent="0.75">
      <c r="A1004" t="s">
        <v>21</v>
      </c>
      <c r="B1004" s="3">
        <v>45611</v>
      </c>
      <c r="C1004" s="4">
        <v>417774.3</v>
      </c>
      <c r="D1004" s="3">
        <v>45611</v>
      </c>
      <c r="E1004" s="4">
        <v>417774.3</v>
      </c>
      <c r="F1004">
        <v>85</v>
      </c>
      <c r="G1004" s="3">
        <v>45626</v>
      </c>
      <c r="H1004" s="4">
        <v>0</v>
      </c>
      <c r="I1004" s="4">
        <v>0</v>
      </c>
      <c r="J1004" s="4">
        <v>0</v>
      </c>
      <c r="K1004" s="5">
        <v>0</v>
      </c>
      <c r="L1004" s="5">
        <v>0</v>
      </c>
      <c r="O1004" s="5">
        <v>0</v>
      </c>
    </row>
    <row r="1005" spans="1:15" x14ac:dyDescent="0.75">
      <c r="A1005" t="s">
        <v>21</v>
      </c>
      <c r="B1005" s="3">
        <v>45641</v>
      </c>
      <c r="C1005" s="4">
        <v>404065.18</v>
      </c>
      <c r="D1005" s="3">
        <v>45641</v>
      </c>
      <c r="E1005" s="4">
        <v>404065.18</v>
      </c>
      <c r="F1005">
        <v>86</v>
      </c>
      <c r="G1005" s="3">
        <v>45657</v>
      </c>
      <c r="H1005" s="4">
        <v>0</v>
      </c>
      <c r="I1005" s="4">
        <v>0</v>
      </c>
      <c r="J1005" s="4">
        <v>0</v>
      </c>
      <c r="K1005" s="5">
        <v>0</v>
      </c>
      <c r="L1005" s="5">
        <v>0</v>
      </c>
      <c r="O1005" s="5">
        <v>0</v>
      </c>
    </row>
    <row r="1006" spans="1:15" x14ac:dyDescent="0.75">
      <c r="A1006" t="s">
        <v>21</v>
      </c>
      <c r="B1006" s="3">
        <v>45672</v>
      </c>
      <c r="C1006" s="4">
        <v>402720.97</v>
      </c>
      <c r="D1006" s="3">
        <v>45672</v>
      </c>
      <c r="E1006" s="4">
        <v>402720.97</v>
      </c>
      <c r="F1006">
        <v>87</v>
      </c>
      <c r="G1006" s="3">
        <v>45688</v>
      </c>
      <c r="H1006" s="4">
        <v>0</v>
      </c>
      <c r="I1006" s="4">
        <v>0</v>
      </c>
      <c r="J1006" s="4">
        <v>0</v>
      </c>
      <c r="K1006" s="5">
        <v>0</v>
      </c>
      <c r="L1006" s="5">
        <v>0</v>
      </c>
      <c r="O1006" s="5">
        <v>0</v>
      </c>
    </row>
    <row r="1007" spans="1:15" x14ac:dyDescent="0.75">
      <c r="A1007" t="s">
        <v>21</v>
      </c>
      <c r="B1007" s="3">
        <v>45703</v>
      </c>
      <c r="C1007" s="4">
        <v>403975.15</v>
      </c>
      <c r="D1007" s="3">
        <v>45703</v>
      </c>
      <c r="E1007" s="4">
        <v>403975.15</v>
      </c>
      <c r="F1007">
        <v>88</v>
      </c>
      <c r="G1007" s="3">
        <v>45716</v>
      </c>
      <c r="H1007" s="4">
        <v>0</v>
      </c>
      <c r="I1007" s="4">
        <v>0</v>
      </c>
      <c r="J1007" s="4">
        <v>0</v>
      </c>
      <c r="K1007" s="5">
        <v>0</v>
      </c>
      <c r="L1007" s="5">
        <v>0</v>
      </c>
      <c r="O1007" s="5">
        <v>0</v>
      </c>
    </row>
    <row r="1008" spans="1:15" x14ac:dyDescent="0.75">
      <c r="A1008" t="s">
        <v>21</v>
      </c>
      <c r="B1008" s="3">
        <v>45731</v>
      </c>
      <c r="C1008" s="4">
        <v>405079.93</v>
      </c>
      <c r="D1008" s="3">
        <v>45731</v>
      </c>
      <c r="E1008" s="4">
        <v>405079.93</v>
      </c>
      <c r="F1008">
        <v>89</v>
      </c>
      <c r="G1008" s="3">
        <v>45747</v>
      </c>
      <c r="H1008" s="4">
        <v>0</v>
      </c>
      <c r="I1008" s="4">
        <v>0</v>
      </c>
      <c r="J1008" s="4">
        <v>0</v>
      </c>
      <c r="K1008" s="5">
        <v>0</v>
      </c>
      <c r="L1008" s="5">
        <v>0</v>
      </c>
      <c r="O1008" s="5">
        <v>0</v>
      </c>
    </row>
    <row r="1009" spans="1:15" x14ac:dyDescent="0.75">
      <c r="A1009" t="s">
        <v>21</v>
      </c>
      <c r="B1009" s="3">
        <v>45762</v>
      </c>
      <c r="C1009" s="4">
        <v>417795.61</v>
      </c>
      <c r="D1009" s="3">
        <v>45762</v>
      </c>
      <c r="E1009" s="4">
        <v>417795.61</v>
      </c>
      <c r="F1009">
        <v>90</v>
      </c>
      <c r="G1009" s="3">
        <v>45777</v>
      </c>
      <c r="H1009" s="4">
        <v>0</v>
      </c>
      <c r="I1009" s="4">
        <v>0</v>
      </c>
      <c r="J1009" s="4">
        <v>0</v>
      </c>
      <c r="K1009" s="5">
        <v>0</v>
      </c>
      <c r="L1009" s="5">
        <v>0</v>
      </c>
      <c r="O1009" s="5">
        <v>0</v>
      </c>
    </row>
    <row r="1010" spans="1:15" x14ac:dyDescent="0.75">
      <c r="A1010" t="s">
        <v>21</v>
      </c>
      <c r="B1010" s="3">
        <v>45792</v>
      </c>
      <c r="C1010" s="4">
        <v>404432.66</v>
      </c>
      <c r="D1010" s="3">
        <v>45792</v>
      </c>
      <c r="E1010" s="4">
        <v>404432.66</v>
      </c>
      <c r="F1010">
        <v>91</v>
      </c>
      <c r="G1010" s="3">
        <v>45808</v>
      </c>
      <c r="H1010" s="4">
        <v>0</v>
      </c>
      <c r="I1010" s="4">
        <v>0</v>
      </c>
      <c r="J1010" s="4">
        <v>0</v>
      </c>
      <c r="K1010" s="5">
        <v>0</v>
      </c>
      <c r="L1010" s="5">
        <v>0</v>
      </c>
      <c r="O1010" s="5">
        <v>0</v>
      </c>
    </row>
    <row r="1011" spans="1:15" x14ac:dyDescent="0.75">
      <c r="A1011" t="s">
        <v>21</v>
      </c>
      <c r="B1011" s="3">
        <v>45823</v>
      </c>
      <c r="C1011" s="4">
        <v>417860.5</v>
      </c>
      <c r="D1011" s="3">
        <v>45823</v>
      </c>
      <c r="E1011" s="4">
        <v>417860.5</v>
      </c>
      <c r="F1011">
        <v>92</v>
      </c>
      <c r="G1011" s="3">
        <v>45838</v>
      </c>
      <c r="H1011" s="4">
        <v>0</v>
      </c>
      <c r="I1011" s="4">
        <v>0</v>
      </c>
      <c r="J1011" s="4">
        <v>0</v>
      </c>
      <c r="K1011" s="5">
        <v>0</v>
      </c>
      <c r="L1011" s="5">
        <v>0</v>
      </c>
      <c r="O1011" s="5">
        <v>0</v>
      </c>
    </row>
    <row r="1012" spans="1:15" x14ac:dyDescent="0.75">
      <c r="A1012" t="s">
        <v>21</v>
      </c>
      <c r="B1012" s="3">
        <v>45853</v>
      </c>
      <c r="C1012" s="4">
        <v>404379.07</v>
      </c>
      <c r="D1012" s="3">
        <v>45853</v>
      </c>
      <c r="E1012" s="4">
        <v>404379.07</v>
      </c>
      <c r="F1012">
        <v>93</v>
      </c>
      <c r="G1012" s="3">
        <v>45869</v>
      </c>
      <c r="H1012" s="4">
        <v>0</v>
      </c>
      <c r="I1012" s="4">
        <v>0</v>
      </c>
      <c r="J1012" s="4">
        <v>0</v>
      </c>
      <c r="K1012" s="5">
        <v>0</v>
      </c>
      <c r="L1012" s="5">
        <v>0</v>
      </c>
      <c r="O1012" s="5">
        <v>0</v>
      </c>
    </row>
    <row r="1013" spans="1:15" x14ac:dyDescent="0.75">
      <c r="A1013" t="s">
        <v>21</v>
      </c>
      <c r="B1013" s="3">
        <v>45884</v>
      </c>
      <c r="C1013" s="4">
        <v>417881.92</v>
      </c>
      <c r="D1013" s="3">
        <v>45884</v>
      </c>
      <c r="E1013" s="4">
        <v>417881.92</v>
      </c>
      <c r="F1013">
        <v>94</v>
      </c>
      <c r="G1013" s="3">
        <v>45900</v>
      </c>
      <c r="H1013" s="4">
        <v>0</v>
      </c>
      <c r="I1013" s="4">
        <v>0</v>
      </c>
      <c r="J1013" s="4">
        <v>0</v>
      </c>
      <c r="K1013" s="5">
        <v>0</v>
      </c>
      <c r="L1013" s="5">
        <v>0</v>
      </c>
      <c r="O1013" s="5">
        <v>0</v>
      </c>
    </row>
    <row r="1014" spans="1:15" x14ac:dyDescent="0.75">
      <c r="A1014" t="s">
        <v>21</v>
      </c>
      <c r="B1014" s="3">
        <v>45915</v>
      </c>
      <c r="C1014" s="4">
        <v>414041</v>
      </c>
      <c r="D1014" s="3">
        <v>45915</v>
      </c>
      <c r="E1014" s="4">
        <v>414041</v>
      </c>
      <c r="F1014">
        <v>95</v>
      </c>
      <c r="G1014" s="3">
        <v>45930</v>
      </c>
      <c r="H1014" s="4">
        <v>0</v>
      </c>
      <c r="I1014" s="4">
        <v>0</v>
      </c>
      <c r="J1014" s="4">
        <v>0</v>
      </c>
      <c r="K1014" s="5">
        <v>0</v>
      </c>
      <c r="L1014" s="5">
        <v>0</v>
      </c>
      <c r="O1014" s="5">
        <v>0</v>
      </c>
    </row>
    <row r="1015" spans="1:15" x14ac:dyDescent="0.75">
      <c r="A1015" t="s">
        <v>21</v>
      </c>
      <c r="B1015" s="3">
        <v>45945</v>
      </c>
      <c r="C1015" s="4">
        <v>400566.1</v>
      </c>
      <c r="D1015" s="3">
        <v>45945</v>
      </c>
      <c r="E1015" s="4">
        <v>400566.1</v>
      </c>
      <c r="F1015">
        <v>96</v>
      </c>
      <c r="G1015" s="3">
        <v>45961</v>
      </c>
      <c r="H1015" s="4">
        <v>0</v>
      </c>
      <c r="I1015" s="4">
        <v>0</v>
      </c>
      <c r="J1015" s="4">
        <v>0</v>
      </c>
      <c r="K1015" s="5">
        <v>0</v>
      </c>
      <c r="L1015" s="5">
        <v>0</v>
      </c>
      <c r="O1015" s="5">
        <v>0</v>
      </c>
    </row>
    <row r="1016" spans="1:15" x14ac:dyDescent="0.75">
      <c r="A1016" t="s">
        <v>21</v>
      </c>
      <c r="B1016" s="3">
        <v>45976</v>
      </c>
      <c r="C1016" s="4">
        <v>414346.87</v>
      </c>
      <c r="D1016" s="3">
        <v>45976</v>
      </c>
      <c r="E1016" s="4">
        <v>414346.87</v>
      </c>
      <c r="F1016">
        <v>97</v>
      </c>
      <c r="G1016" s="3">
        <v>45991</v>
      </c>
      <c r="H1016" s="4">
        <v>0</v>
      </c>
      <c r="I1016" s="4">
        <v>0</v>
      </c>
      <c r="J1016" s="4">
        <v>0</v>
      </c>
      <c r="K1016" s="5">
        <v>0</v>
      </c>
      <c r="L1016" s="5">
        <v>0</v>
      </c>
      <c r="O1016" s="5">
        <v>0</v>
      </c>
    </row>
    <row r="1017" spans="1:15" x14ac:dyDescent="0.75">
      <c r="A1017" t="s">
        <v>21</v>
      </c>
      <c r="B1017" s="3">
        <v>46006</v>
      </c>
      <c r="C1017" s="4">
        <v>400912.09</v>
      </c>
      <c r="D1017" s="3">
        <v>46006</v>
      </c>
      <c r="E1017" s="4">
        <v>400912.09</v>
      </c>
      <c r="F1017">
        <v>98</v>
      </c>
      <c r="G1017" s="3">
        <v>46022</v>
      </c>
      <c r="H1017" s="4">
        <v>0</v>
      </c>
      <c r="I1017" s="4">
        <v>0</v>
      </c>
      <c r="J1017" s="4">
        <v>0</v>
      </c>
      <c r="K1017" s="5">
        <v>0</v>
      </c>
      <c r="L1017" s="5">
        <v>0</v>
      </c>
      <c r="O1017" s="5">
        <v>0</v>
      </c>
    </row>
    <row r="1018" spans="1:15" x14ac:dyDescent="0.75">
      <c r="A1018" t="s">
        <v>21</v>
      </c>
      <c r="B1018" s="3">
        <v>46037</v>
      </c>
      <c r="C1018" s="4">
        <v>393363.05</v>
      </c>
      <c r="D1018" s="3">
        <v>46037</v>
      </c>
      <c r="E1018" s="4">
        <v>393363.05</v>
      </c>
      <c r="F1018">
        <v>99</v>
      </c>
      <c r="G1018" s="3">
        <v>46053</v>
      </c>
      <c r="H1018" s="4">
        <v>0</v>
      </c>
      <c r="I1018" s="4">
        <v>0</v>
      </c>
      <c r="J1018" s="4">
        <v>0</v>
      </c>
      <c r="K1018" s="5">
        <v>0</v>
      </c>
      <c r="L1018" s="5">
        <v>0</v>
      </c>
      <c r="O1018" s="5">
        <v>0</v>
      </c>
    </row>
    <row r="1019" spans="1:15" x14ac:dyDescent="0.75">
      <c r="A1019" t="s">
        <v>21</v>
      </c>
      <c r="B1019" s="3">
        <v>46068</v>
      </c>
      <c r="C1019" s="4">
        <v>390725.72</v>
      </c>
      <c r="D1019" s="3">
        <v>46068</v>
      </c>
      <c r="E1019" s="4">
        <v>390725.72</v>
      </c>
      <c r="F1019">
        <v>100</v>
      </c>
      <c r="G1019" s="3">
        <v>46081</v>
      </c>
      <c r="H1019" s="4">
        <v>0</v>
      </c>
      <c r="I1019" s="4">
        <v>0</v>
      </c>
      <c r="J1019" s="4">
        <v>0</v>
      </c>
      <c r="K1019" s="5">
        <v>0</v>
      </c>
      <c r="L1019" s="5">
        <v>0</v>
      </c>
      <c r="O1019" s="5">
        <v>0</v>
      </c>
    </row>
    <row r="1020" spans="1:15" x14ac:dyDescent="0.75">
      <c r="A1020" t="s">
        <v>21</v>
      </c>
      <c r="B1020" s="3">
        <v>46096</v>
      </c>
      <c r="C1020" s="4">
        <v>392925.31</v>
      </c>
      <c r="D1020" s="3">
        <v>46096</v>
      </c>
      <c r="E1020" s="4">
        <v>392925.31</v>
      </c>
      <c r="F1020">
        <v>101</v>
      </c>
      <c r="G1020" s="3">
        <v>46112</v>
      </c>
      <c r="H1020" s="4">
        <v>0</v>
      </c>
      <c r="I1020" s="4">
        <v>0</v>
      </c>
      <c r="J1020" s="4">
        <v>0</v>
      </c>
      <c r="K1020" s="5">
        <v>0</v>
      </c>
      <c r="L1020" s="5">
        <v>0</v>
      </c>
      <c r="O1020" s="5">
        <v>0</v>
      </c>
    </row>
    <row r="1021" spans="1:15" x14ac:dyDescent="0.75">
      <c r="A1021" t="s">
        <v>21</v>
      </c>
      <c r="B1021" s="3">
        <v>46127</v>
      </c>
      <c r="C1021" s="4">
        <v>404585.2</v>
      </c>
      <c r="D1021" s="3">
        <v>46127</v>
      </c>
      <c r="E1021" s="4">
        <v>404585.2</v>
      </c>
      <c r="F1021">
        <v>102</v>
      </c>
      <c r="G1021" s="3">
        <v>46142</v>
      </c>
      <c r="H1021" s="4">
        <v>0</v>
      </c>
      <c r="I1021" s="4">
        <v>0</v>
      </c>
      <c r="J1021" s="4">
        <v>0</v>
      </c>
      <c r="K1021" s="5">
        <v>0</v>
      </c>
      <c r="L1021" s="5">
        <v>0</v>
      </c>
      <c r="O1021" s="5">
        <v>0</v>
      </c>
    </row>
    <row r="1022" spans="1:15" x14ac:dyDescent="0.75">
      <c r="A1022" t="s">
        <v>21</v>
      </c>
      <c r="B1022" s="3">
        <v>46157</v>
      </c>
      <c r="C1022" s="4">
        <v>391622.83</v>
      </c>
      <c r="D1022" s="3">
        <v>46157</v>
      </c>
      <c r="E1022" s="4">
        <v>391622.83</v>
      </c>
      <c r="F1022">
        <v>103</v>
      </c>
      <c r="G1022" s="3">
        <v>46173</v>
      </c>
      <c r="H1022" s="4">
        <v>0</v>
      </c>
      <c r="I1022" s="4">
        <v>0</v>
      </c>
      <c r="J1022" s="4">
        <v>0</v>
      </c>
      <c r="K1022" s="5">
        <v>0</v>
      </c>
      <c r="L1022" s="5">
        <v>0</v>
      </c>
      <c r="O1022" s="5">
        <v>0</v>
      </c>
    </row>
    <row r="1023" spans="1:15" x14ac:dyDescent="0.75">
      <c r="A1023" t="s">
        <v>21</v>
      </c>
      <c r="B1023" s="3">
        <v>46188</v>
      </c>
      <c r="C1023" s="4">
        <v>404772.9</v>
      </c>
      <c r="D1023" s="3">
        <v>46188</v>
      </c>
      <c r="E1023" s="4">
        <v>404772.9</v>
      </c>
      <c r="F1023">
        <v>104</v>
      </c>
      <c r="G1023" s="3">
        <v>46203</v>
      </c>
      <c r="H1023" s="4">
        <v>0</v>
      </c>
      <c r="I1023" s="4">
        <v>0</v>
      </c>
      <c r="J1023" s="4">
        <v>0</v>
      </c>
      <c r="K1023" s="5">
        <v>0</v>
      </c>
      <c r="L1023" s="5">
        <v>0</v>
      </c>
      <c r="O1023" s="5">
        <v>0</v>
      </c>
    </row>
    <row r="1024" spans="1:15" x14ac:dyDescent="0.75">
      <c r="A1024" t="s">
        <v>21</v>
      </c>
      <c r="B1024" s="3">
        <v>46218</v>
      </c>
      <c r="C1024" s="4">
        <v>391561.68</v>
      </c>
      <c r="D1024" s="3">
        <v>46218</v>
      </c>
      <c r="E1024" s="4">
        <v>391561.68</v>
      </c>
      <c r="F1024">
        <v>105</v>
      </c>
      <c r="G1024" s="3">
        <v>46234</v>
      </c>
      <c r="H1024" s="4">
        <v>0</v>
      </c>
      <c r="I1024" s="4">
        <v>0</v>
      </c>
      <c r="J1024" s="4">
        <v>0</v>
      </c>
      <c r="K1024" s="5">
        <v>0</v>
      </c>
      <c r="L1024" s="5">
        <v>0</v>
      </c>
      <c r="O1024" s="5">
        <v>0</v>
      </c>
    </row>
    <row r="1025" spans="1:15" x14ac:dyDescent="0.75">
      <c r="A1025" t="s">
        <v>21</v>
      </c>
      <c r="B1025" s="3">
        <v>46249</v>
      </c>
      <c r="C1025" s="4">
        <v>404779.29</v>
      </c>
      <c r="D1025" s="3">
        <v>46249</v>
      </c>
      <c r="E1025" s="4">
        <v>404779.29</v>
      </c>
      <c r="F1025">
        <v>106</v>
      </c>
      <c r="G1025" s="3">
        <v>46265</v>
      </c>
      <c r="H1025" s="4">
        <v>0</v>
      </c>
      <c r="I1025" s="4">
        <v>0</v>
      </c>
      <c r="J1025" s="4">
        <v>0</v>
      </c>
      <c r="K1025" s="5">
        <v>0</v>
      </c>
      <c r="L1025" s="5">
        <v>0</v>
      </c>
      <c r="O1025" s="5">
        <v>0</v>
      </c>
    </row>
    <row r="1026" spans="1:15" x14ac:dyDescent="0.75">
      <c r="A1026" t="s">
        <v>21</v>
      </c>
      <c r="B1026" s="3">
        <v>46280</v>
      </c>
      <c r="C1026" s="4">
        <v>404800.59</v>
      </c>
      <c r="D1026" s="3">
        <v>46280</v>
      </c>
      <c r="E1026" s="4">
        <v>404800.59</v>
      </c>
      <c r="F1026">
        <v>107</v>
      </c>
      <c r="G1026" s="3">
        <v>46295</v>
      </c>
      <c r="H1026" s="4">
        <v>0</v>
      </c>
      <c r="I1026" s="4">
        <v>0</v>
      </c>
      <c r="J1026" s="4">
        <v>0</v>
      </c>
      <c r="K1026" s="5">
        <v>0</v>
      </c>
      <c r="L1026" s="5">
        <v>0</v>
      </c>
      <c r="O1026" s="5">
        <v>557815.51</v>
      </c>
    </row>
    <row r="1027" spans="1:15" x14ac:dyDescent="0.75">
      <c r="A1027" t="s">
        <v>21</v>
      </c>
      <c r="B1027" s="3">
        <v>46287</v>
      </c>
      <c r="C1027" s="4">
        <v>46228232.437009901</v>
      </c>
      <c r="D1027" s="3">
        <v>46310</v>
      </c>
      <c r="E1027" s="4">
        <v>414564.65897011198</v>
      </c>
      <c r="F1027">
        <v>108</v>
      </c>
      <c r="G1027" s="3">
        <v>46326</v>
      </c>
      <c r="H1027" s="4">
        <v>414564.65897011198</v>
      </c>
      <c r="I1027" s="4">
        <v>0</v>
      </c>
      <c r="J1027" s="4">
        <v>0</v>
      </c>
      <c r="K1027" s="5">
        <v>0</v>
      </c>
      <c r="L1027" s="5">
        <v>0</v>
      </c>
      <c r="O1027" s="5">
        <v>0</v>
      </c>
    </row>
    <row r="1028" spans="1:15" x14ac:dyDescent="0.75">
      <c r="A1028" t="s">
        <v>21</v>
      </c>
      <c r="B1028" s="3">
        <v>46341</v>
      </c>
      <c r="C1028" s="4">
        <v>0</v>
      </c>
      <c r="D1028" s="3">
        <v>46341</v>
      </c>
      <c r="E1028" s="4">
        <v>428375.65114144102</v>
      </c>
      <c r="F1028">
        <v>109</v>
      </c>
      <c r="G1028" s="3">
        <v>46356</v>
      </c>
      <c r="H1028" s="4">
        <v>428375.65114144102</v>
      </c>
      <c r="I1028" s="4">
        <v>0</v>
      </c>
      <c r="J1028" s="4">
        <v>0</v>
      </c>
      <c r="K1028" s="5">
        <v>0</v>
      </c>
      <c r="L1028" s="5">
        <v>0</v>
      </c>
      <c r="O1028" s="5">
        <v>0</v>
      </c>
    </row>
    <row r="1029" spans="1:15" x14ac:dyDescent="0.75">
      <c r="A1029" t="s">
        <v>21</v>
      </c>
      <c r="B1029" s="3">
        <v>46371</v>
      </c>
      <c r="C1029" s="4">
        <v>0</v>
      </c>
      <c r="D1029" s="3">
        <v>46371</v>
      </c>
      <c r="E1029" s="4">
        <v>414550.02219771303</v>
      </c>
      <c r="F1029">
        <v>110</v>
      </c>
      <c r="G1029" s="3">
        <v>46387</v>
      </c>
      <c r="H1029" s="4">
        <v>414550.02219771303</v>
      </c>
      <c r="I1029" s="4">
        <v>0</v>
      </c>
      <c r="J1029" s="4">
        <v>0</v>
      </c>
      <c r="K1029" s="5">
        <v>0</v>
      </c>
      <c r="L1029" s="5">
        <v>0</v>
      </c>
      <c r="O1029" s="5">
        <v>0</v>
      </c>
    </row>
    <row r="1030" spans="1:15" x14ac:dyDescent="0.75">
      <c r="A1030" t="s">
        <v>21</v>
      </c>
      <c r="B1030" s="3">
        <v>46402</v>
      </c>
      <c r="C1030" s="4">
        <v>0</v>
      </c>
      <c r="D1030" s="3">
        <v>46402</v>
      </c>
      <c r="E1030" s="4">
        <v>414542.35717588902</v>
      </c>
      <c r="F1030">
        <v>111</v>
      </c>
      <c r="G1030" s="3">
        <v>46418</v>
      </c>
      <c r="H1030" s="4">
        <v>414542.35717588902</v>
      </c>
      <c r="I1030" s="4">
        <v>0</v>
      </c>
      <c r="J1030" s="4">
        <v>0</v>
      </c>
      <c r="K1030" s="5">
        <v>0</v>
      </c>
      <c r="L1030" s="5">
        <v>0</v>
      </c>
      <c r="O1030" s="5">
        <v>0</v>
      </c>
    </row>
    <row r="1031" spans="1:15" x14ac:dyDescent="0.75">
      <c r="A1031" t="s">
        <v>21</v>
      </c>
      <c r="B1031" s="3">
        <v>46433</v>
      </c>
      <c r="C1031" s="4">
        <v>0</v>
      </c>
      <c r="D1031" s="3">
        <v>46433</v>
      </c>
      <c r="E1031" s="4">
        <v>414535.20824015298</v>
      </c>
      <c r="F1031">
        <v>112</v>
      </c>
      <c r="G1031" s="3">
        <v>46446</v>
      </c>
      <c r="H1031" s="4">
        <v>414535.20824015298</v>
      </c>
      <c r="I1031" s="4">
        <v>0</v>
      </c>
      <c r="J1031" s="4">
        <v>0</v>
      </c>
      <c r="K1031" s="5">
        <v>0</v>
      </c>
      <c r="L1031" s="5">
        <v>0</v>
      </c>
      <c r="O1031" s="5">
        <v>0</v>
      </c>
    </row>
    <row r="1032" spans="1:15" x14ac:dyDescent="0.75">
      <c r="A1032" t="s">
        <v>21</v>
      </c>
      <c r="B1032" s="3">
        <v>46461</v>
      </c>
      <c r="C1032" s="4">
        <v>0</v>
      </c>
      <c r="D1032" s="3">
        <v>46461</v>
      </c>
      <c r="E1032" s="4">
        <v>414553.80791152699</v>
      </c>
      <c r="F1032">
        <v>113</v>
      </c>
      <c r="G1032" s="3">
        <v>46477</v>
      </c>
      <c r="H1032" s="4">
        <v>414553.80791152699</v>
      </c>
      <c r="I1032" s="4">
        <v>0</v>
      </c>
      <c r="J1032" s="4">
        <v>0</v>
      </c>
      <c r="K1032" s="5">
        <v>7.1953479999999998E-3</v>
      </c>
      <c r="L1032" s="5">
        <v>0</v>
      </c>
      <c r="O1032" s="5">
        <v>0</v>
      </c>
    </row>
    <row r="1033" spans="1:15" x14ac:dyDescent="0.75">
      <c r="A1033" t="s">
        <v>21</v>
      </c>
      <c r="B1033" s="3">
        <v>46492</v>
      </c>
      <c r="C1033" s="4">
        <v>0</v>
      </c>
      <c r="D1033" s="3">
        <v>46492</v>
      </c>
      <c r="E1033" s="4">
        <v>428336.39926667901</v>
      </c>
      <c r="F1033">
        <v>114</v>
      </c>
      <c r="G1033" s="3">
        <v>46507</v>
      </c>
      <c r="H1033" s="4">
        <v>428336.39926667901</v>
      </c>
      <c r="I1033" s="4">
        <v>0</v>
      </c>
      <c r="J1033" s="4">
        <v>0</v>
      </c>
      <c r="K1033" s="5">
        <v>0</v>
      </c>
      <c r="L1033" s="5">
        <v>0</v>
      </c>
      <c r="O1033" s="5">
        <v>0</v>
      </c>
    </row>
    <row r="1034" spans="1:15" x14ac:dyDescent="0.75">
      <c r="A1034" t="s">
        <v>21</v>
      </c>
      <c r="B1034" s="3">
        <v>46522</v>
      </c>
      <c r="C1034" s="4">
        <v>0</v>
      </c>
      <c r="D1034" s="3">
        <v>46522</v>
      </c>
      <c r="E1034" s="4">
        <v>414511.80573812901</v>
      </c>
      <c r="F1034">
        <v>115</v>
      </c>
      <c r="G1034" s="3">
        <v>46538</v>
      </c>
      <c r="H1034" s="4">
        <v>414511.80573812901</v>
      </c>
      <c r="I1034" s="4">
        <v>0</v>
      </c>
      <c r="J1034" s="4">
        <v>0</v>
      </c>
      <c r="K1034" s="5">
        <v>0</v>
      </c>
      <c r="L1034" s="5">
        <v>0</v>
      </c>
      <c r="O1034" s="5">
        <v>0</v>
      </c>
    </row>
    <row r="1035" spans="1:15" x14ac:dyDescent="0.75">
      <c r="A1035" t="s">
        <v>21</v>
      </c>
      <c r="B1035" s="3">
        <v>46553</v>
      </c>
      <c r="C1035" s="4">
        <v>0</v>
      </c>
      <c r="D1035" s="3">
        <v>46553</v>
      </c>
      <c r="E1035" s="4">
        <v>428320.70793147897</v>
      </c>
      <c r="F1035">
        <v>116</v>
      </c>
      <c r="G1035" s="3">
        <v>46568</v>
      </c>
      <c r="H1035" s="4">
        <v>428320.70793147897</v>
      </c>
      <c r="I1035" s="4">
        <v>0</v>
      </c>
      <c r="J1035" s="4">
        <v>0</v>
      </c>
      <c r="K1035" s="5">
        <v>0</v>
      </c>
      <c r="L1035" s="5">
        <v>0</v>
      </c>
      <c r="O1035" s="5">
        <v>0</v>
      </c>
    </row>
    <row r="1036" spans="1:15" x14ac:dyDescent="0.75">
      <c r="A1036" t="s">
        <v>21</v>
      </c>
      <c r="B1036" s="3">
        <v>46583</v>
      </c>
      <c r="C1036" s="4">
        <v>0</v>
      </c>
      <c r="D1036" s="3">
        <v>46583</v>
      </c>
      <c r="E1036" s="4">
        <v>414306.40810085199</v>
      </c>
      <c r="F1036">
        <v>117</v>
      </c>
      <c r="G1036" s="3">
        <v>46599</v>
      </c>
      <c r="H1036" s="4">
        <v>414306.40810085199</v>
      </c>
      <c r="I1036" s="4">
        <v>0</v>
      </c>
      <c r="J1036" s="4">
        <v>0</v>
      </c>
      <c r="K1036" s="5">
        <v>0</v>
      </c>
      <c r="L1036" s="5">
        <v>0</v>
      </c>
      <c r="O1036" s="5">
        <v>0</v>
      </c>
    </row>
    <row r="1037" spans="1:15" x14ac:dyDescent="0.75">
      <c r="A1037" t="s">
        <v>21</v>
      </c>
      <c r="B1037" s="3">
        <v>46614</v>
      </c>
      <c r="C1037" s="4">
        <v>0</v>
      </c>
      <c r="D1037" s="3">
        <v>46614</v>
      </c>
      <c r="E1037" s="4">
        <v>428108.65735538502</v>
      </c>
      <c r="F1037">
        <v>118</v>
      </c>
      <c r="G1037" s="3">
        <v>46630</v>
      </c>
      <c r="H1037" s="4">
        <v>428108.65735538502</v>
      </c>
      <c r="I1037" s="4">
        <v>0</v>
      </c>
      <c r="J1037" s="4">
        <v>0</v>
      </c>
      <c r="K1037" s="5">
        <v>0</v>
      </c>
      <c r="L1037" s="5">
        <v>0</v>
      </c>
      <c r="O1037" s="5">
        <v>0</v>
      </c>
    </row>
    <row r="1038" spans="1:15" x14ac:dyDescent="0.75">
      <c r="A1038" t="s">
        <v>21</v>
      </c>
      <c r="B1038" s="3">
        <v>46645</v>
      </c>
      <c r="C1038" s="4">
        <v>0</v>
      </c>
      <c r="D1038" s="3">
        <v>46645</v>
      </c>
      <c r="E1038" s="4">
        <v>428101.20386000897</v>
      </c>
      <c r="F1038">
        <v>119</v>
      </c>
      <c r="G1038" s="3">
        <v>46660</v>
      </c>
      <c r="H1038" s="4">
        <v>428101.20386000897</v>
      </c>
      <c r="I1038" s="4">
        <v>0</v>
      </c>
      <c r="J1038" s="4">
        <v>0</v>
      </c>
      <c r="K1038" s="5">
        <v>0</v>
      </c>
      <c r="L1038" s="5">
        <v>0</v>
      </c>
      <c r="O1038" s="5">
        <v>0</v>
      </c>
    </row>
    <row r="1039" spans="1:15" x14ac:dyDescent="0.75">
      <c r="A1039" t="s">
        <v>21</v>
      </c>
      <c r="B1039" s="3">
        <v>46675</v>
      </c>
      <c r="C1039" s="4">
        <v>0</v>
      </c>
      <c r="D1039" s="3">
        <v>46675</v>
      </c>
      <c r="E1039" s="4">
        <v>414280.280410229</v>
      </c>
      <c r="F1039">
        <v>120</v>
      </c>
      <c r="G1039" s="3">
        <v>46691</v>
      </c>
      <c r="H1039" s="4">
        <v>414280.280410229</v>
      </c>
      <c r="I1039" s="4">
        <v>0</v>
      </c>
      <c r="J1039" s="4">
        <v>0</v>
      </c>
      <c r="K1039" s="5">
        <v>0</v>
      </c>
      <c r="L1039" s="5">
        <v>0</v>
      </c>
      <c r="O1039" s="5">
        <v>0</v>
      </c>
    </row>
    <row r="1040" spans="1:15" x14ac:dyDescent="0.75">
      <c r="A1040" t="s">
        <v>21</v>
      </c>
      <c r="B1040" s="3">
        <v>46706</v>
      </c>
      <c r="C1040" s="4">
        <v>0</v>
      </c>
      <c r="D1040" s="3">
        <v>46706</v>
      </c>
      <c r="E1040" s="4">
        <v>428080.973732293</v>
      </c>
      <c r="F1040">
        <v>121</v>
      </c>
      <c r="G1040" s="3">
        <v>46721</v>
      </c>
      <c r="H1040" s="4">
        <v>428080.973732293</v>
      </c>
      <c r="I1040" s="4">
        <v>0</v>
      </c>
      <c r="J1040" s="4">
        <v>0</v>
      </c>
      <c r="K1040" s="5">
        <v>0</v>
      </c>
      <c r="L1040" s="5">
        <v>0</v>
      </c>
      <c r="O1040" s="5">
        <v>0</v>
      </c>
    </row>
    <row r="1041" spans="1:15" x14ac:dyDescent="0.75">
      <c r="A1041" t="s">
        <v>21</v>
      </c>
      <c r="B1041" s="3">
        <v>46736</v>
      </c>
      <c r="C1041" s="4">
        <v>0</v>
      </c>
      <c r="D1041" s="3">
        <v>46736</v>
      </c>
      <c r="E1041" s="4">
        <v>414164.863791582</v>
      </c>
      <c r="F1041">
        <v>122</v>
      </c>
      <c r="G1041" s="3">
        <v>46752</v>
      </c>
      <c r="H1041" s="4">
        <v>414164.863791582</v>
      </c>
      <c r="I1041" s="4">
        <v>0</v>
      </c>
      <c r="J1041" s="4">
        <v>0</v>
      </c>
      <c r="K1041" s="5">
        <v>0</v>
      </c>
      <c r="L1041" s="5">
        <v>0</v>
      </c>
      <c r="O1041" s="5">
        <v>0</v>
      </c>
    </row>
    <row r="1042" spans="1:15" x14ac:dyDescent="0.75">
      <c r="A1042" t="s">
        <v>21</v>
      </c>
      <c r="B1042" s="3">
        <v>46767</v>
      </c>
      <c r="C1042" s="4">
        <v>0</v>
      </c>
      <c r="D1042" s="3">
        <v>46767</v>
      </c>
      <c r="E1042" s="4">
        <v>427318.20191514899</v>
      </c>
      <c r="F1042">
        <v>123</v>
      </c>
      <c r="G1042" s="3">
        <v>46783</v>
      </c>
      <c r="H1042" s="4">
        <v>427318.20191514899</v>
      </c>
      <c r="I1042" s="4">
        <v>0</v>
      </c>
      <c r="J1042" s="4">
        <v>39942165.330799341</v>
      </c>
      <c r="K1042" s="5">
        <v>0</v>
      </c>
      <c r="L1042" s="5">
        <v>0</v>
      </c>
      <c r="O1042" s="5">
        <v>0</v>
      </c>
    </row>
    <row r="1043" spans="1:15" x14ac:dyDescent="0.75">
      <c r="A1043" t="s">
        <v>21</v>
      </c>
      <c r="B1043" s="3">
        <v>46798</v>
      </c>
      <c r="C1043" s="4">
        <v>0</v>
      </c>
      <c r="D1043" s="3">
        <v>46798</v>
      </c>
      <c r="E1043" s="4">
        <v>186850.86074571399</v>
      </c>
      <c r="F1043">
        <v>124</v>
      </c>
      <c r="G1043" s="3">
        <v>46812</v>
      </c>
      <c r="H1043" s="4">
        <v>186850.86074571399</v>
      </c>
      <c r="I1043" s="4">
        <v>0</v>
      </c>
      <c r="J1043" s="4">
        <v>0</v>
      </c>
      <c r="K1043" s="5">
        <v>75537.001961785994</v>
      </c>
      <c r="L1043" s="5">
        <v>0</v>
      </c>
      <c r="O1043" s="5">
        <v>0</v>
      </c>
    </row>
    <row r="1044" spans="1:15" x14ac:dyDescent="0.75">
      <c r="A1044" t="s">
        <v>21</v>
      </c>
      <c r="B1044" s="3">
        <v>46827</v>
      </c>
      <c r="C1044" s="4">
        <v>0</v>
      </c>
      <c r="D1044" s="3">
        <v>46827</v>
      </c>
      <c r="E1044" s="4">
        <v>199624.837924102</v>
      </c>
      <c r="F1044">
        <v>125</v>
      </c>
      <c r="G1044" s="3">
        <v>46843</v>
      </c>
      <c r="H1044" s="4">
        <v>199624.837924102</v>
      </c>
      <c r="I1044" s="4">
        <v>0</v>
      </c>
      <c r="J1044" s="4">
        <v>0</v>
      </c>
      <c r="K1044" s="5">
        <v>70663.654191929003</v>
      </c>
      <c r="L1044" s="5">
        <v>0</v>
      </c>
      <c r="O1044" s="5">
        <v>0</v>
      </c>
    </row>
    <row r="1045" spans="1:15" x14ac:dyDescent="0.75">
      <c r="A1045" t="s">
        <v>21</v>
      </c>
      <c r="B1045" s="3">
        <v>46858</v>
      </c>
      <c r="C1045" s="4">
        <v>0</v>
      </c>
      <c r="D1045" s="3">
        <v>46858</v>
      </c>
      <c r="E1045" s="4">
        <v>124635.816153176</v>
      </c>
      <c r="F1045">
        <v>126</v>
      </c>
      <c r="G1045" s="3">
        <v>46873</v>
      </c>
      <c r="H1045" s="4">
        <v>124635.816153176</v>
      </c>
      <c r="I1045" s="4">
        <v>0</v>
      </c>
      <c r="J1045" s="4">
        <v>0</v>
      </c>
      <c r="K1045" s="5">
        <v>149692.591180555</v>
      </c>
      <c r="L1045" s="5">
        <v>0</v>
      </c>
      <c r="O1045" s="5">
        <v>0</v>
      </c>
    </row>
    <row r="1046" spans="1:15" x14ac:dyDescent="0.75">
      <c r="A1046" t="s">
        <v>21</v>
      </c>
      <c r="B1046" s="3">
        <v>46888</v>
      </c>
      <c r="C1046" s="4">
        <v>0</v>
      </c>
      <c r="D1046" s="3">
        <v>46888</v>
      </c>
      <c r="E1046" s="4">
        <v>120615.305954686</v>
      </c>
      <c r="F1046">
        <v>127</v>
      </c>
      <c r="G1046" s="3">
        <v>46904</v>
      </c>
      <c r="H1046" s="4">
        <v>120615.305954686</v>
      </c>
      <c r="I1046" s="4">
        <v>0</v>
      </c>
      <c r="J1046" s="4">
        <v>0</v>
      </c>
      <c r="K1046" s="5">
        <v>144863.79791666599</v>
      </c>
      <c r="L1046" s="5">
        <v>0</v>
      </c>
      <c r="O1046" s="5">
        <v>0</v>
      </c>
    </row>
    <row r="1047" spans="1:15" x14ac:dyDescent="0.75">
      <c r="A1047" t="s">
        <v>21</v>
      </c>
      <c r="B1047" s="3">
        <v>46919</v>
      </c>
      <c r="C1047" s="4">
        <v>0</v>
      </c>
      <c r="D1047" s="3">
        <v>46919</v>
      </c>
      <c r="E1047" s="4">
        <v>124635.816153176</v>
      </c>
      <c r="F1047">
        <v>128</v>
      </c>
      <c r="G1047" s="3">
        <v>46934</v>
      </c>
      <c r="H1047" s="4">
        <v>124635.816153176</v>
      </c>
      <c r="I1047" s="4">
        <v>0</v>
      </c>
      <c r="J1047" s="4">
        <v>0</v>
      </c>
      <c r="K1047" s="5">
        <v>149692.591180555</v>
      </c>
      <c r="L1047" s="5">
        <v>0</v>
      </c>
      <c r="O1047" s="5">
        <v>0</v>
      </c>
    </row>
    <row r="1048" spans="1:15" x14ac:dyDescent="0.75">
      <c r="A1048" t="s">
        <v>21</v>
      </c>
      <c r="B1048" s="3">
        <v>46949</v>
      </c>
      <c r="C1048" s="4">
        <v>0</v>
      </c>
      <c r="D1048" s="3">
        <v>46949</v>
      </c>
      <c r="E1048" s="4">
        <v>120615.305954686</v>
      </c>
      <c r="F1048">
        <v>129</v>
      </c>
      <c r="G1048" s="3">
        <v>46965</v>
      </c>
      <c r="H1048" s="4">
        <v>120615.305954686</v>
      </c>
      <c r="I1048" s="4">
        <v>0</v>
      </c>
      <c r="J1048" s="4">
        <v>0</v>
      </c>
      <c r="K1048" s="5">
        <v>144863.79791666599</v>
      </c>
      <c r="L1048" s="5">
        <v>0</v>
      </c>
      <c r="O1048" s="5">
        <v>0</v>
      </c>
    </row>
    <row r="1049" spans="1:15" x14ac:dyDescent="0.75">
      <c r="A1049" t="s">
        <v>21</v>
      </c>
      <c r="B1049" s="3">
        <v>46980</v>
      </c>
      <c r="C1049" s="4">
        <v>0</v>
      </c>
      <c r="D1049" s="3">
        <v>46980</v>
      </c>
      <c r="E1049" s="4">
        <v>124635.816153176</v>
      </c>
      <c r="F1049">
        <v>130</v>
      </c>
      <c r="G1049" s="3">
        <v>46996</v>
      </c>
      <c r="H1049" s="4">
        <v>124635.816153176</v>
      </c>
      <c r="I1049" s="4">
        <v>0</v>
      </c>
      <c r="J1049" s="4">
        <v>0</v>
      </c>
      <c r="K1049" s="5">
        <v>149692.591180555</v>
      </c>
      <c r="L1049" s="5">
        <v>0</v>
      </c>
      <c r="O1049" s="5">
        <v>0</v>
      </c>
    </row>
    <row r="1050" spans="1:15" x14ac:dyDescent="0.75">
      <c r="A1050" t="s">
        <v>21</v>
      </c>
      <c r="B1050" s="3">
        <v>47011</v>
      </c>
      <c r="C1050" s="4">
        <v>0</v>
      </c>
      <c r="D1050" s="3">
        <v>47011</v>
      </c>
      <c r="E1050" s="4">
        <v>124635.816153176</v>
      </c>
      <c r="F1050">
        <v>131</v>
      </c>
      <c r="G1050" s="3">
        <v>47026</v>
      </c>
      <c r="H1050" s="4">
        <v>124635.816153176</v>
      </c>
      <c r="I1050" s="4">
        <v>0</v>
      </c>
      <c r="J1050" s="4">
        <v>0</v>
      </c>
      <c r="K1050" s="5">
        <v>149692.591180555</v>
      </c>
      <c r="L1050" s="5">
        <v>0</v>
      </c>
      <c r="O1050" s="5">
        <v>0</v>
      </c>
    </row>
    <row r="1051" spans="1:15" x14ac:dyDescent="0.75">
      <c r="A1051" t="s">
        <v>21</v>
      </c>
      <c r="B1051" s="3">
        <v>47041</v>
      </c>
      <c r="C1051" s="4">
        <v>0</v>
      </c>
      <c r="D1051" s="3">
        <v>47041</v>
      </c>
      <c r="E1051" s="4">
        <v>0</v>
      </c>
      <c r="F1051">
        <v>132</v>
      </c>
      <c r="G1051" s="3">
        <v>47057</v>
      </c>
      <c r="H1051" s="4">
        <v>0</v>
      </c>
      <c r="I1051" s="4">
        <v>0</v>
      </c>
      <c r="J1051" s="4">
        <v>0</v>
      </c>
      <c r="K1051" s="5">
        <v>265479.10387135198</v>
      </c>
      <c r="L1051" s="5">
        <v>0</v>
      </c>
      <c r="O1051" s="5">
        <v>0</v>
      </c>
    </row>
    <row r="1052" spans="1:15" x14ac:dyDescent="0.75">
      <c r="A1052" t="s">
        <v>21</v>
      </c>
      <c r="B1052" s="3">
        <v>47072</v>
      </c>
      <c r="C1052" s="4">
        <v>0</v>
      </c>
      <c r="D1052" s="3">
        <v>47072</v>
      </c>
      <c r="E1052" s="4">
        <v>0</v>
      </c>
      <c r="F1052">
        <v>133</v>
      </c>
      <c r="G1052" s="3">
        <v>47087</v>
      </c>
      <c r="H1052" s="4">
        <v>0</v>
      </c>
      <c r="I1052" s="4">
        <v>0</v>
      </c>
      <c r="J1052" s="4">
        <v>0</v>
      </c>
      <c r="K1052" s="5">
        <v>274328.40733373101</v>
      </c>
      <c r="L1052" s="5">
        <v>0</v>
      </c>
      <c r="O1052" s="5">
        <v>0</v>
      </c>
    </row>
    <row r="1053" spans="1:15" x14ac:dyDescent="0.75">
      <c r="A1053" t="s">
        <v>21</v>
      </c>
      <c r="B1053" s="3">
        <v>47102</v>
      </c>
      <c r="C1053" s="4">
        <v>0</v>
      </c>
      <c r="D1053" s="3">
        <v>47102</v>
      </c>
      <c r="E1053" s="4">
        <v>0</v>
      </c>
      <c r="F1053">
        <v>134</v>
      </c>
      <c r="G1053" s="3">
        <v>47118</v>
      </c>
      <c r="H1053" s="4">
        <v>0</v>
      </c>
      <c r="I1053" s="4">
        <v>0</v>
      </c>
      <c r="J1053" s="4">
        <v>0</v>
      </c>
      <c r="K1053" s="5">
        <v>265479.10387135198</v>
      </c>
      <c r="L1053" s="5">
        <v>0</v>
      </c>
      <c r="O1053" s="5">
        <v>0</v>
      </c>
    </row>
    <row r="1054" spans="1:15" x14ac:dyDescent="0.75">
      <c r="A1054" t="s">
        <v>21</v>
      </c>
      <c r="B1054" s="3">
        <v>47133</v>
      </c>
      <c r="C1054" s="4">
        <v>0</v>
      </c>
      <c r="D1054" s="3">
        <v>47133</v>
      </c>
      <c r="E1054" s="4">
        <v>0</v>
      </c>
      <c r="F1054">
        <v>135</v>
      </c>
      <c r="G1054" s="3">
        <v>47149</v>
      </c>
      <c r="H1054" s="4">
        <v>0</v>
      </c>
      <c r="I1054" s="4">
        <v>0</v>
      </c>
      <c r="J1054" s="4">
        <v>0</v>
      </c>
      <c r="K1054" s="5">
        <v>265479.10387135198</v>
      </c>
      <c r="L1054" s="5">
        <v>0</v>
      </c>
      <c r="O1054" s="5">
        <v>0</v>
      </c>
    </row>
    <row r="1055" spans="1:15" x14ac:dyDescent="0.75">
      <c r="A1055" t="s">
        <v>21</v>
      </c>
      <c r="B1055" s="3">
        <v>47164</v>
      </c>
      <c r="C1055" s="4">
        <v>0</v>
      </c>
      <c r="D1055" s="3">
        <v>47164</v>
      </c>
      <c r="E1055" s="4">
        <v>0</v>
      </c>
      <c r="F1055">
        <v>136</v>
      </c>
      <c r="G1055" s="3">
        <v>47177</v>
      </c>
      <c r="H1055" s="4">
        <v>0</v>
      </c>
      <c r="I1055" s="4">
        <v>0</v>
      </c>
      <c r="J1055" s="4">
        <v>0</v>
      </c>
      <c r="K1055" s="5">
        <v>265479.10387135198</v>
      </c>
      <c r="L1055" s="5">
        <v>0</v>
      </c>
      <c r="O1055" s="5">
        <v>0</v>
      </c>
    </row>
    <row r="1056" spans="1:15" x14ac:dyDescent="0.75">
      <c r="A1056" t="s">
        <v>21</v>
      </c>
      <c r="B1056" s="3">
        <v>47192</v>
      </c>
      <c r="C1056" s="4">
        <v>0</v>
      </c>
      <c r="D1056" s="3">
        <v>47192</v>
      </c>
      <c r="E1056" s="4">
        <v>0</v>
      </c>
      <c r="F1056">
        <v>137</v>
      </c>
      <c r="G1056" s="3">
        <v>47208</v>
      </c>
      <c r="H1056" s="4">
        <v>0</v>
      </c>
      <c r="I1056" s="4">
        <v>0</v>
      </c>
      <c r="J1056" s="4">
        <v>0</v>
      </c>
      <c r="K1056" s="5">
        <v>265479.10518572299</v>
      </c>
      <c r="L1056" s="5">
        <v>0</v>
      </c>
      <c r="O1056" s="5">
        <v>0</v>
      </c>
    </row>
    <row r="1057" spans="1:15" x14ac:dyDescent="0.75">
      <c r="A1057" t="s">
        <v>21</v>
      </c>
      <c r="B1057" s="3">
        <v>47223</v>
      </c>
      <c r="C1057" s="4">
        <v>0</v>
      </c>
      <c r="D1057" s="3">
        <v>47223</v>
      </c>
      <c r="E1057" s="4">
        <v>0</v>
      </c>
      <c r="F1057">
        <v>138</v>
      </c>
      <c r="G1057" s="3">
        <v>47238</v>
      </c>
      <c r="H1057" s="4">
        <v>0</v>
      </c>
      <c r="I1057" s="4">
        <v>0</v>
      </c>
      <c r="J1057" s="4">
        <v>0</v>
      </c>
      <c r="K1057" s="5">
        <v>274328.40733373101</v>
      </c>
      <c r="L1057" s="5">
        <v>0</v>
      </c>
      <c r="O1057" s="5">
        <v>0</v>
      </c>
    </row>
    <row r="1058" spans="1:15" x14ac:dyDescent="0.75">
      <c r="A1058" t="s">
        <v>21</v>
      </c>
      <c r="B1058" s="3">
        <v>47253</v>
      </c>
      <c r="C1058" s="4">
        <v>0</v>
      </c>
      <c r="D1058" s="3">
        <v>47253</v>
      </c>
      <c r="E1058" s="4">
        <v>0</v>
      </c>
      <c r="F1058">
        <v>139</v>
      </c>
      <c r="G1058" s="3">
        <v>47269</v>
      </c>
      <c r="H1058" s="4">
        <v>0</v>
      </c>
      <c r="I1058" s="4">
        <v>0</v>
      </c>
      <c r="J1058" s="4">
        <v>0</v>
      </c>
      <c r="K1058" s="5">
        <v>265479.10387135198</v>
      </c>
      <c r="L1058" s="5">
        <v>0</v>
      </c>
      <c r="O1058" s="5">
        <v>0</v>
      </c>
    </row>
    <row r="1059" spans="1:15" x14ac:dyDescent="0.75">
      <c r="A1059" t="s">
        <v>21</v>
      </c>
      <c r="B1059" s="3">
        <v>47284</v>
      </c>
      <c r="C1059" s="4">
        <v>0</v>
      </c>
      <c r="D1059" s="3">
        <v>47284</v>
      </c>
      <c r="E1059" s="4">
        <v>0</v>
      </c>
      <c r="F1059">
        <v>140</v>
      </c>
      <c r="G1059" s="3">
        <v>47299</v>
      </c>
      <c r="H1059" s="4">
        <v>0</v>
      </c>
      <c r="I1059" s="4">
        <v>0</v>
      </c>
      <c r="J1059" s="4">
        <v>0</v>
      </c>
      <c r="K1059" s="5">
        <v>274328.40733373101</v>
      </c>
      <c r="L1059" s="5">
        <v>0</v>
      </c>
      <c r="O1059" s="5">
        <v>0</v>
      </c>
    </row>
    <row r="1060" spans="1:15" x14ac:dyDescent="0.75">
      <c r="A1060" t="s">
        <v>21</v>
      </c>
      <c r="B1060" s="3">
        <v>47314</v>
      </c>
      <c r="C1060" s="4">
        <v>0</v>
      </c>
      <c r="D1060" s="3">
        <v>47314</v>
      </c>
      <c r="E1060" s="4">
        <v>0</v>
      </c>
      <c r="F1060">
        <v>141</v>
      </c>
      <c r="G1060" s="3">
        <v>47330</v>
      </c>
      <c r="H1060" s="4">
        <v>0</v>
      </c>
      <c r="I1060" s="4">
        <v>0</v>
      </c>
      <c r="J1060" s="4">
        <v>0</v>
      </c>
      <c r="K1060" s="5">
        <v>265479.10387135198</v>
      </c>
      <c r="L1060" s="5">
        <v>0</v>
      </c>
      <c r="O1060" s="5">
        <v>0</v>
      </c>
    </row>
    <row r="1061" spans="1:15" x14ac:dyDescent="0.75">
      <c r="A1061" t="s">
        <v>21</v>
      </c>
      <c r="B1061" s="3">
        <v>47345</v>
      </c>
      <c r="C1061" s="4">
        <v>0</v>
      </c>
      <c r="D1061" s="3">
        <v>47345</v>
      </c>
      <c r="E1061" s="4">
        <v>0</v>
      </c>
      <c r="F1061">
        <v>142</v>
      </c>
      <c r="G1061" s="3">
        <v>47361</v>
      </c>
      <c r="H1061" s="4">
        <v>0</v>
      </c>
      <c r="I1061" s="4">
        <v>0</v>
      </c>
      <c r="J1061" s="4">
        <v>7604999.9999998212</v>
      </c>
      <c r="K1061" s="5">
        <v>274328.40733373101</v>
      </c>
      <c r="L1061" s="5">
        <v>0</v>
      </c>
      <c r="O1061" s="5">
        <v>0</v>
      </c>
    </row>
    <row r="1062" spans="1:15" x14ac:dyDescent="0.75">
      <c r="A1062" t="s">
        <v>21</v>
      </c>
      <c r="B1062" s="3">
        <v>47376</v>
      </c>
      <c r="C1062" s="4">
        <v>0</v>
      </c>
      <c r="D1062" s="3">
        <v>47376</v>
      </c>
      <c r="E1062" s="4">
        <v>0</v>
      </c>
      <c r="F1062">
        <v>143</v>
      </c>
      <c r="G1062" s="3">
        <v>47391</v>
      </c>
      <c r="H1062" s="4">
        <v>0</v>
      </c>
      <c r="I1062" s="4">
        <v>0</v>
      </c>
      <c r="J1062" s="4">
        <v>123400.80915159</v>
      </c>
      <c r="K1062" s="5">
        <v>243915.87031056199</v>
      </c>
      <c r="L1062" s="5">
        <v>0</v>
      </c>
      <c r="O1062" s="5">
        <v>0</v>
      </c>
    </row>
    <row r="1063" spans="1:15" x14ac:dyDescent="0.75">
      <c r="A1063" t="s">
        <v>21</v>
      </c>
      <c r="B1063" s="3">
        <v>47406</v>
      </c>
      <c r="C1063" s="4">
        <v>0</v>
      </c>
      <c r="D1063" s="3">
        <v>47406</v>
      </c>
      <c r="E1063" s="4">
        <v>0</v>
      </c>
      <c r="F1063">
        <v>144</v>
      </c>
      <c r="G1063" s="3">
        <v>47422</v>
      </c>
      <c r="H1063" s="4">
        <v>0</v>
      </c>
      <c r="I1063" s="4">
        <v>0</v>
      </c>
      <c r="J1063" s="4">
        <v>0</v>
      </c>
      <c r="K1063" s="5">
        <v>235809.721887122</v>
      </c>
      <c r="L1063" s="5">
        <v>0</v>
      </c>
      <c r="O1063" s="5">
        <v>0</v>
      </c>
    </row>
    <row r="1064" spans="1:15" x14ac:dyDescent="0.75">
      <c r="A1064" t="s">
        <v>21</v>
      </c>
      <c r="B1064" s="3">
        <v>47437</v>
      </c>
      <c r="C1064" s="4">
        <v>0</v>
      </c>
      <c r="D1064" s="3">
        <v>47437</v>
      </c>
      <c r="E1064" s="4">
        <v>0</v>
      </c>
      <c r="F1064">
        <v>145</v>
      </c>
      <c r="G1064" s="3">
        <v>47452</v>
      </c>
      <c r="H1064" s="4">
        <v>0</v>
      </c>
      <c r="I1064" s="4">
        <v>0</v>
      </c>
      <c r="J1064" s="4">
        <v>0</v>
      </c>
      <c r="K1064" s="5">
        <v>243670.04595002701</v>
      </c>
      <c r="L1064" s="5">
        <v>0</v>
      </c>
      <c r="O1064" s="5">
        <v>0</v>
      </c>
    </row>
    <row r="1065" spans="1:15" x14ac:dyDescent="0.75">
      <c r="A1065" t="s">
        <v>21</v>
      </c>
      <c r="B1065" s="3">
        <v>47467</v>
      </c>
      <c r="C1065" s="4">
        <v>0</v>
      </c>
      <c r="D1065" s="3">
        <v>47467</v>
      </c>
      <c r="E1065" s="4">
        <v>0</v>
      </c>
      <c r="F1065">
        <v>146</v>
      </c>
      <c r="G1065" s="3">
        <v>47483</v>
      </c>
      <c r="H1065" s="4">
        <v>0</v>
      </c>
      <c r="I1065" s="4">
        <v>0</v>
      </c>
      <c r="J1065" s="4">
        <v>1937618.862981379</v>
      </c>
      <c r="K1065" s="5">
        <v>235809.721887122</v>
      </c>
      <c r="L1065" s="5">
        <v>0</v>
      </c>
      <c r="O1065" s="5">
        <v>0</v>
      </c>
    </row>
    <row r="1066" spans="1:15" x14ac:dyDescent="0.75">
      <c r="A1066" t="s">
        <v>21</v>
      </c>
      <c r="B1066" s="3">
        <v>47498</v>
      </c>
      <c r="C1066" s="4">
        <v>0</v>
      </c>
      <c r="D1066" s="3">
        <v>47498</v>
      </c>
      <c r="E1066" s="4">
        <v>0</v>
      </c>
      <c r="F1066">
        <v>147</v>
      </c>
      <c r="G1066" s="3">
        <v>47514</v>
      </c>
      <c r="H1066" s="4">
        <v>0</v>
      </c>
      <c r="I1066" s="4">
        <v>0</v>
      </c>
      <c r="J1066" s="4">
        <v>3901282.1031720941</v>
      </c>
      <c r="K1066" s="5">
        <v>228417.28843026599</v>
      </c>
      <c r="L1066" s="5">
        <v>0</v>
      </c>
      <c r="O1066" s="5">
        <v>0</v>
      </c>
    </row>
    <row r="1067" spans="1:15" x14ac:dyDescent="0.75">
      <c r="A1067" t="s">
        <v>21</v>
      </c>
      <c r="B1067" s="3">
        <v>47529</v>
      </c>
      <c r="C1067" s="4">
        <v>0</v>
      </c>
      <c r="D1067" s="3">
        <v>47529</v>
      </c>
      <c r="E1067" s="4">
        <v>0</v>
      </c>
      <c r="F1067">
        <v>148</v>
      </c>
      <c r="G1067" s="3">
        <v>47542</v>
      </c>
      <c r="H1067" s="4">
        <v>0</v>
      </c>
      <c r="I1067" s="4">
        <v>0</v>
      </c>
      <c r="J1067" s="4">
        <v>52775581.303822488</v>
      </c>
      <c r="K1067" s="5">
        <v>213208.82646141801</v>
      </c>
      <c r="L1067" s="5">
        <v>0</v>
      </c>
      <c r="O1067" s="5">
        <v>0</v>
      </c>
    </row>
    <row r="1068" spans="1:15" x14ac:dyDescent="0.75">
      <c r="A1068" t="s">
        <v>22</v>
      </c>
      <c r="B1068" s="3">
        <v>42978</v>
      </c>
      <c r="C1068" s="4">
        <v>-38157486.513553001</v>
      </c>
      <c r="D1068" s="3">
        <v>42978</v>
      </c>
      <c r="E1068" s="4">
        <v>-38157486.513553001</v>
      </c>
      <c r="F1068">
        <v>4</v>
      </c>
      <c r="G1068" s="3">
        <v>42978</v>
      </c>
      <c r="H1068" s="4">
        <v>0</v>
      </c>
      <c r="I1068" s="4">
        <v>0</v>
      </c>
      <c r="J1068" s="4">
        <v>0</v>
      </c>
      <c r="K1068" s="5">
        <v>0</v>
      </c>
      <c r="L1068" s="5">
        <v>0</v>
      </c>
      <c r="O1068" s="5">
        <v>0</v>
      </c>
    </row>
    <row r="1069" spans="1:15" x14ac:dyDescent="0.75">
      <c r="A1069" t="s">
        <v>22</v>
      </c>
      <c r="B1069" s="3">
        <v>42993</v>
      </c>
      <c r="C1069" s="4">
        <v>286626.28000000003</v>
      </c>
      <c r="D1069" s="3">
        <v>42993</v>
      </c>
      <c r="E1069" s="4">
        <v>286626.28000000003</v>
      </c>
      <c r="F1069">
        <v>5</v>
      </c>
      <c r="G1069" s="3">
        <v>43008</v>
      </c>
      <c r="H1069" s="4">
        <v>0</v>
      </c>
      <c r="I1069" s="4">
        <v>0</v>
      </c>
      <c r="J1069" s="4">
        <v>0</v>
      </c>
      <c r="K1069" s="5">
        <v>0</v>
      </c>
      <c r="L1069" s="5">
        <v>0</v>
      </c>
      <c r="O1069" s="5">
        <v>0</v>
      </c>
    </row>
    <row r="1070" spans="1:15" x14ac:dyDescent="0.75">
      <c r="A1070" t="s">
        <v>22</v>
      </c>
      <c r="B1070" s="3">
        <v>43023</v>
      </c>
      <c r="C1070" s="4">
        <v>277369.56</v>
      </c>
      <c r="D1070" s="3">
        <v>43023</v>
      </c>
      <c r="E1070" s="4">
        <v>277369.56</v>
      </c>
      <c r="F1070">
        <v>6</v>
      </c>
      <c r="G1070" s="3">
        <v>43039</v>
      </c>
      <c r="H1070" s="4">
        <v>0</v>
      </c>
      <c r="I1070" s="4">
        <v>0</v>
      </c>
      <c r="J1070" s="4">
        <v>0</v>
      </c>
      <c r="K1070" s="5">
        <v>0</v>
      </c>
      <c r="L1070" s="5">
        <v>0</v>
      </c>
      <c r="O1070" s="5">
        <v>0</v>
      </c>
    </row>
    <row r="1071" spans="1:15" x14ac:dyDescent="0.75">
      <c r="A1071" t="s">
        <v>22</v>
      </c>
      <c r="B1071" s="3">
        <v>43054</v>
      </c>
      <c r="C1071" s="4">
        <v>286602.88</v>
      </c>
      <c r="D1071" s="3">
        <v>43054</v>
      </c>
      <c r="E1071" s="4">
        <v>286602.88</v>
      </c>
      <c r="F1071">
        <v>7</v>
      </c>
      <c r="G1071" s="3">
        <v>43069</v>
      </c>
      <c r="H1071" s="4">
        <v>0</v>
      </c>
      <c r="I1071" s="4">
        <v>0</v>
      </c>
      <c r="J1071" s="4">
        <v>0</v>
      </c>
      <c r="K1071" s="5">
        <v>0</v>
      </c>
      <c r="L1071" s="5">
        <v>0</v>
      </c>
      <c r="O1071" s="5">
        <v>0</v>
      </c>
    </row>
    <row r="1072" spans="1:15" x14ac:dyDescent="0.75">
      <c r="A1072" t="s">
        <v>22</v>
      </c>
      <c r="B1072" s="3">
        <v>43084</v>
      </c>
      <c r="C1072" s="4">
        <v>277346.78000000003</v>
      </c>
      <c r="D1072" s="3">
        <v>43084</v>
      </c>
      <c r="E1072" s="4">
        <v>277346.78000000003</v>
      </c>
      <c r="F1072">
        <v>8</v>
      </c>
      <c r="G1072" s="3">
        <v>43100</v>
      </c>
      <c r="H1072" s="4">
        <v>0</v>
      </c>
      <c r="I1072" s="4">
        <v>0</v>
      </c>
      <c r="J1072" s="4">
        <v>0</v>
      </c>
      <c r="K1072" s="5">
        <v>0</v>
      </c>
      <c r="L1072" s="5">
        <v>0</v>
      </c>
      <c r="O1072" s="5">
        <v>0</v>
      </c>
    </row>
    <row r="1073" spans="1:15" x14ac:dyDescent="0.75">
      <c r="A1073" t="s">
        <v>22</v>
      </c>
      <c r="B1073" s="3">
        <v>43115</v>
      </c>
      <c r="C1073" s="4">
        <v>277334.76</v>
      </c>
      <c r="D1073" s="3">
        <v>43115</v>
      </c>
      <c r="E1073" s="4">
        <v>277334.76</v>
      </c>
      <c r="F1073">
        <v>9</v>
      </c>
      <c r="G1073" s="3">
        <v>43131</v>
      </c>
      <c r="H1073" s="4">
        <v>0</v>
      </c>
      <c r="I1073" s="4">
        <v>0</v>
      </c>
      <c r="J1073" s="4">
        <v>0</v>
      </c>
      <c r="K1073" s="5">
        <v>0</v>
      </c>
      <c r="L1073" s="5">
        <v>0</v>
      </c>
      <c r="O1073" s="5">
        <v>0</v>
      </c>
    </row>
    <row r="1074" spans="1:15" x14ac:dyDescent="0.75">
      <c r="A1074" t="s">
        <v>22</v>
      </c>
      <c r="B1074" s="3">
        <v>43146</v>
      </c>
      <c r="C1074" s="4">
        <v>277323.78000000003</v>
      </c>
      <c r="D1074" s="3">
        <v>43146</v>
      </c>
      <c r="E1074" s="4">
        <v>277323.78000000003</v>
      </c>
      <c r="F1074">
        <v>10</v>
      </c>
      <c r="G1074" s="3">
        <v>43159</v>
      </c>
      <c r="H1074" s="4">
        <v>0</v>
      </c>
      <c r="I1074" s="4">
        <v>0</v>
      </c>
      <c r="J1074" s="4">
        <v>0</v>
      </c>
      <c r="K1074" s="5">
        <v>0</v>
      </c>
      <c r="L1074" s="5">
        <v>0</v>
      </c>
      <c r="O1074" s="5">
        <v>0</v>
      </c>
    </row>
    <row r="1075" spans="1:15" x14ac:dyDescent="0.75">
      <c r="A1075" t="s">
        <v>22</v>
      </c>
      <c r="B1075" s="3">
        <v>43174</v>
      </c>
      <c r="C1075" s="4">
        <v>277326.7</v>
      </c>
      <c r="D1075" s="3">
        <v>43174</v>
      </c>
      <c r="E1075" s="4">
        <v>277326.7</v>
      </c>
      <c r="F1075">
        <v>11</v>
      </c>
      <c r="G1075" s="3">
        <v>43190</v>
      </c>
      <c r="H1075" s="4">
        <v>0</v>
      </c>
      <c r="I1075" s="4">
        <v>0</v>
      </c>
      <c r="J1075" s="4">
        <v>0</v>
      </c>
      <c r="K1075" s="5">
        <v>0</v>
      </c>
      <c r="L1075" s="5">
        <v>0</v>
      </c>
      <c r="O1075" s="5">
        <v>0</v>
      </c>
    </row>
    <row r="1076" spans="1:15" x14ac:dyDescent="0.75">
      <c r="A1076" t="s">
        <v>22</v>
      </c>
      <c r="B1076" s="3">
        <v>43205</v>
      </c>
      <c r="C1076" s="4">
        <v>286541.55</v>
      </c>
      <c r="D1076" s="3">
        <v>43205</v>
      </c>
      <c r="E1076" s="4">
        <v>286541.55</v>
      </c>
      <c r="F1076">
        <v>12</v>
      </c>
      <c r="G1076" s="3">
        <v>43220</v>
      </c>
      <c r="H1076" s="4">
        <v>0</v>
      </c>
      <c r="I1076" s="4">
        <v>0</v>
      </c>
      <c r="J1076" s="4">
        <v>0</v>
      </c>
      <c r="K1076" s="5">
        <v>0</v>
      </c>
      <c r="L1076" s="5">
        <v>0</v>
      </c>
      <c r="O1076" s="5">
        <v>0</v>
      </c>
    </row>
    <row r="1077" spans="1:15" x14ac:dyDescent="0.75">
      <c r="A1077" t="s">
        <v>22</v>
      </c>
      <c r="B1077" s="3">
        <v>43235</v>
      </c>
      <c r="C1077" s="4">
        <v>277287.14</v>
      </c>
      <c r="D1077" s="3">
        <v>43235</v>
      </c>
      <c r="E1077" s="4">
        <v>277287.14</v>
      </c>
      <c r="F1077">
        <v>13</v>
      </c>
      <c r="G1077" s="3">
        <v>43251</v>
      </c>
      <c r="H1077" s="4">
        <v>0</v>
      </c>
      <c r="I1077" s="4">
        <v>0</v>
      </c>
      <c r="J1077" s="4">
        <v>0</v>
      </c>
      <c r="K1077" s="5">
        <v>0</v>
      </c>
      <c r="L1077" s="5">
        <v>0</v>
      </c>
      <c r="O1077" s="5">
        <v>0</v>
      </c>
    </row>
    <row r="1078" spans="1:15" x14ac:dyDescent="0.75">
      <c r="A1078" t="s">
        <v>22</v>
      </c>
      <c r="B1078" s="3">
        <v>43266</v>
      </c>
      <c r="C1078" s="4">
        <v>286517.27</v>
      </c>
      <c r="D1078" s="3">
        <v>43266</v>
      </c>
      <c r="E1078" s="4">
        <v>286517.27</v>
      </c>
      <c r="F1078">
        <v>14</v>
      </c>
      <c r="G1078" s="3">
        <v>43281</v>
      </c>
      <c r="H1078" s="4">
        <v>0</v>
      </c>
      <c r="I1078" s="4">
        <v>0</v>
      </c>
      <c r="J1078" s="4">
        <v>0</v>
      </c>
      <c r="K1078" s="5">
        <v>0</v>
      </c>
      <c r="L1078" s="5">
        <v>0</v>
      </c>
      <c r="O1078" s="5">
        <v>0</v>
      </c>
    </row>
    <row r="1079" spans="1:15" x14ac:dyDescent="0.75">
      <c r="A1079" t="s">
        <v>22</v>
      </c>
      <c r="B1079" s="3">
        <v>43296</v>
      </c>
      <c r="C1079" s="4">
        <v>277263.52</v>
      </c>
      <c r="D1079" s="3">
        <v>43296</v>
      </c>
      <c r="E1079" s="4">
        <v>277263.52</v>
      </c>
      <c r="F1079">
        <v>15</v>
      </c>
      <c r="G1079" s="3">
        <v>43312</v>
      </c>
      <c r="H1079" s="4">
        <v>0</v>
      </c>
      <c r="I1079" s="4">
        <v>0</v>
      </c>
      <c r="J1079" s="4">
        <v>0</v>
      </c>
      <c r="K1079" s="5">
        <v>0</v>
      </c>
      <c r="L1079" s="5">
        <v>0</v>
      </c>
      <c r="O1079" s="5">
        <v>0</v>
      </c>
    </row>
    <row r="1080" spans="1:15" x14ac:dyDescent="0.75">
      <c r="A1080" t="s">
        <v>22</v>
      </c>
      <c r="B1080" s="3">
        <v>43327</v>
      </c>
      <c r="C1080" s="4">
        <v>286492.75</v>
      </c>
      <c r="D1080" s="3">
        <v>43327</v>
      </c>
      <c r="E1080" s="4">
        <v>286492.75</v>
      </c>
      <c r="F1080">
        <v>16</v>
      </c>
      <c r="G1080" s="3">
        <v>43343</v>
      </c>
      <c r="H1080" s="4">
        <v>0</v>
      </c>
      <c r="I1080" s="4">
        <v>0</v>
      </c>
      <c r="J1080" s="4">
        <v>0</v>
      </c>
      <c r="K1080" s="5">
        <v>0</v>
      </c>
      <c r="L1080" s="5">
        <v>0</v>
      </c>
      <c r="O1080" s="5">
        <v>0</v>
      </c>
    </row>
    <row r="1081" spans="1:15" x14ac:dyDescent="0.75">
      <c r="A1081" t="s">
        <v>22</v>
      </c>
      <c r="B1081" s="3">
        <v>43358</v>
      </c>
      <c r="C1081" s="4">
        <v>286480.98</v>
      </c>
      <c r="D1081" s="3">
        <v>43358</v>
      </c>
      <c r="E1081" s="4">
        <v>286480.98</v>
      </c>
      <c r="F1081">
        <v>17</v>
      </c>
      <c r="G1081" s="3">
        <v>43373</v>
      </c>
      <c r="H1081" s="4">
        <v>0</v>
      </c>
      <c r="I1081" s="4">
        <v>0</v>
      </c>
      <c r="J1081" s="4">
        <v>0</v>
      </c>
      <c r="K1081" s="5">
        <v>0</v>
      </c>
      <c r="L1081" s="5">
        <v>0</v>
      </c>
      <c r="O1081" s="5">
        <v>0</v>
      </c>
    </row>
    <row r="1082" spans="1:15" x14ac:dyDescent="0.75">
      <c r="A1082" t="s">
        <v>22</v>
      </c>
      <c r="B1082" s="3">
        <v>43388</v>
      </c>
      <c r="C1082" s="4">
        <v>277228.21000000002</v>
      </c>
      <c r="D1082" s="3">
        <v>43388</v>
      </c>
      <c r="E1082" s="4">
        <v>277228.21000000002</v>
      </c>
      <c r="F1082">
        <v>18</v>
      </c>
      <c r="G1082" s="3">
        <v>43404</v>
      </c>
      <c r="H1082" s="4">
        <v>0</v>
      </c>
      <c r="I1082" s="4">
        <v>0</v>
      </c>
      <c r="J1082" s="4">
        <v>0</v>
      </c>
      <c r="K1082" s="5">
        <v>0</v>
      </c>
      <c r="L1082" s="5">
        <v>0</v>
      </c>
      <c r="O1082" s="5">
        <v>0</v>
      </c>
    </row>
    <row r="1083" spans="1:15" x14ac:dyDescent="0.75">
      <c r="A1083" t="s">
        <v>22</v>
      </c>
      <c r="B1083" s="3">
        <v>43419</v>
      </c>
      <c r="C1083" s="4">
        <v>286455.90000000002</v>
      </c>
      <c r="D1083" s="3">
        <v>43419</v>
      </c>
      <c r="E1083" s="4">
        <v>286455.90000000002</v>
      </c>
      <c r="F1083">
        <v>19</v>
      </c>
      <c r="G1083" s="3">
        <v>43434</v>
      </c>
      <c r="H1083" s="4">
        <v>0</v>
      </c>
      <c r="I1083" s="4">
        <v>0</v>
      </c>
      <c r="J1083" s="4">
        <v>0</v>
      </c>
      <c r="K1083" s="5">
        <v>0</v>
      </c>
      <c r="L1083" s="5">
        <v>0</v>
      </c>
      <c r="O1083" s="5">
        <v>0</v>
      </c>
    </row>
    <row r="1084" spans="1:15" x14ac:dyDescent="0.75">
      <c r="A1084" t="s">
        <v>22</v>
      </c>
      <c r="B1084" s="3">
        <v>43449</v>
      </c>
      <c r="C1084" s="4">
        <v>277203.99</v>
      </c>
      <c r="D1084" s="3">
        <v>43449</v>
      </c>
      <c r="E1084" s="4">
        <v>277203.99</v>
      </c>
      <c r="F1084">
        <v>20</v>
      </c>
      <c r="G1084" s="3">
        <v>43465</v>
      </c>
      <c r="H1084" s="4">
        <v>0</v>
      </c>
      <c r="I1084" s="4">
        <v>0</v>
      </c>
      <c r="J1084" s="4">
        <v>0</v>
      </c>
      <c r="K1084" s="5">
        <v>0</v>
      </c>
      <c r="L1084" s="5">
        <v>0</v>
      </c>
      <c r="O1084" s="5">
        <v>0</v>
      </c>
    </row>
    <row r="1085" spans="1:15" x14ac:dyDescent="0.75">
      <c r="A1085" t="s">
        <v>22</v>
      </c>
      <c r="B1085" s="3">
        <v>43480</v>
      </c>
      <c r="C1085" s="4">
        <v>277189.59999999998</v>
      </c>
      <c r="D1085" s="3">
        <v>43480</v>
      </c>
      <c r="E1085" s="4">
        <v>277189.59999999998</v>
      </c>
      <c r="F1085">
        <v>21</v>
      </c>
      <c r="G1085" s="3">
        <v>43496</v>
      </c>
      <c r="H1085" s="4">
        <v>0</v>
      </c>
      <c r="I1085" s="4">
        <v>0</v>
      </c>
      <c r="J1085" s="4">
        <v>0</v>
      </c>
      <c r="K1085" s="5">
        <v>0</v>
      </c>
      <c r="L1085" s="5">
        <v>0</v>
      </c>
      <c r="O1085" s="5">
        <v>0</v>
      </c>
    </row>
    <row r="1086" spans="1:15" x14ac:dyDescent="0.75">
      <c r="A1086" t="s">
        <v>22</v>
      </c>
      <c r="B1086" s="3">
        <v>43511</v>
      </c>
      <c r="C1086" s="4">
        <v>277179.5</v>
      </c>
      <c r="D1086" s="3">
        <v>43511</v>
      </c>
      <c r="E1086" s="4">
        <v>277179.5</v>
      </c>
      <c r="F1086">
        <v>22</v>
      </c>
      <c r="G1086" s="3">
        <v>43524</v>
      </c>
      <c r="H1086" s="4">
        <v>0</v>
      </c>
      <c r="I1086" s="4">
        <v>0</v>
      </c>
      <c r="J1086" s="4">
        <v>0</v>
      </c>
      <c r="K1086" s="5">
        <v>0</v>
      </c>
      <c r="L1086" s="5">
        <v>0</v>
      </c>
      <c r="O1086" s="5">
        <v>0</v>
      </c>
    </row>
    <row r="1087" spans="1:15" x14ac:dyDescent="0.75">
      <c r="A1087" t="s">
        <v>22</v>
      </c>
      <c r="B1087" s="3">
        <v>43539</v>
      </c>
      <c r="C1087" s="4">
        <v>277182.48</v>
      </c>
      <c r="D1087" s="3">
        <v>43539</v>
      </c>
      <c r="E1087" s="4">
        <v>277182.48</v>
      </c>
      <c r="F1087">
        <v>23</v>
      </c>
      <c r="G1087" s="3">
        <v>43555</v>
      </c>
      <c r="H1087" s="4">
        <v>0</v>
      </c>
      <c r="I1087" s="4">
        <v>0</v>
      </c>
      <c r="J1087" s="4">
        <v>0</v>
      </c>
      <c r="K1087" s="5">
        <v>0</v>
      </c>
      <c r="L1087" s="5">
        <v>0</v>
      </c>
      <c r="O1087" s="5">
        <v>0</v>
      </c>
    </row>
    <row r="1088" spans="1:15" x14ac:dyDescent="0.75">
      <c r="A1088" t="s">
        <v>22</v>
      </c>
      <c r="B1088" s="3">
        <v>43570</v>
      </c>
      <c r="C1088" s="4">
        <v>286376.24</v>
      </c>
      <c r="D1088" s="3">
        <v>43570</v>
      </c>
      <c r="E1088" s="4">
        <v>286376.24</v>
      </c>
      <c r="F1088">
        <v>24</v>
      </c>
      <c r="G1088" s="3">
        <v>43585</v>
      </c>
      <c r="H1088" s="4">
        <v>0</v>
      </c>
      <c r="I1088" s="4">
        <v>0</v>
      </c>
      <c r="J1088" s="4">
        <v>0</v>
      </c>
      <c r="K1088" s="5">
        <v>0</v>
      </c>
      <c r="L1088" s="5">
        <v>0</v>
      </c>
      <c r="O1088" s="5">
        <v>0</v>
      </c>
    </row>
    <row r="1089" spans="1:15" x14ac:dyDescent="0.75">
      <c r="A1089" t="s">
        <v>22</v>
      </c>
      <c r="B1089" s="3">
        <v>43600</v>
      </c>
      <c r="C1089" s="4">
        <v>277140.61</v>
      </c>
      <c r="D1089" s="3">
        <v>43600</v>
      </c>
      <c r="E1089" s="4">
        <v>277140.61</v>
      </c>
      <c r="F1089">
        <v>25</v>
      </c>
      <c r="G1089" s="3">
        <v>43616</v>
      </c>
      <c r="H1089" s="4">
        <v>0</v>
      </c>
      <c r="I1089" s="4">
        <v>0</v>
      </c>
      <c r="J1089" s="4">
        <v>0</v>
      </c>
      <c r="K1089" s="5">
        <v>0</v>
      </c>
      <c r="L1089" s="5">
        <v>0</v>
      </c>
      <c r="O1089" s="5">
        <v>0</v>
      </c>
    </row>
    <row r="1090" spans="1:15" x14ac:dyDescent="0.75">
      <c r="A1090" t="s">
        <v>22</v>
      </c>
      <c r="B1090" s="3">
        <v>43631</v>
      </c>
      <c r="C1090" s="4">
        <v>286363.8</v>
      </c>
      <c r="D1090" s="3">
        <v>43631</v>
      </c>
      <c r="E1090" s="4">
        <v>286363.8</v>
      </c>
      <c r="F1090">
        <v>26</v>
      </c>
      <c r="G1090" s="3">
        <v>43646</v>
      </c>
      <c r="H1090" s="4">
        <v>0</v>
      </c>
      <c r="I1090" s="4">
        <v>0</v>
      </c>
      <c r="J1090" s="4">
        <v>0</v>
      </c>
      <c r="K1090" s="5">
        <v>0</v>
      </c>
      <c r="L1090" s="5">
        <v>0</v>
      </c>
      <c r="O1090" s="5">
        <v>0</v>
      </c>
    </row>
    <row r="1091" spans="1:15" x14ac:dyDescent="0.75">
      <c r="A1091" t="s">
        <v>22</v>
      </c>
      <c r="B1091" s="3">
        <v>43661</v>
      </c>
      <c r="C1091" s="4">
        <v>273615.05</v>
      </c>
      <c r="D1091" s="3">
        <v>43661</v>
      </c>
      <c r="E1091" s="4">
        <v>273615.05</v>
      </c>
      <c r="F1091">
        <v>27</v>
      </c>
      <c r="G1091" s="3">
        <v>43677</v>
      </c>
      <c r="H1091" s="4">
        <v>0</v>
      </c>
      <c r="I1091" s="4">
        <v>0</v>
      </c>
      <c r="J1091" s="4">
        <v>0</v>
      </c>
      <c r="K1091" s="5">
        <v>0</v>
      </c>
      <c r="L1091" s="5">
        <v>0</v>
      </c>
      <c r="O1091" s="5">
        <v>0</v>
      </c>
    </row>
    <row r="1092" spans="1:15" x14ac:dyDescent="0.75">
      <c r="A1092" t="s">
        <v>22</v>
      </c>
      <c r="B1092" s="3">
        <v>43692</v>
      </c>
      <c r="C1092" s="4">
        <v>253573.7</v>
      </c>
      <c r="D1092" s="3">
        <v>43692</v>
      </c>
      <c r="E1092" s="4">
        <v>253573.7</v>
      </c>
      <c r="F1092">
        <v>28</v>
      </c>
      <c r="G1092" s="3">
        <v>43708</v>
      </c>
      <c r="H1092" s="4">
        <v>0</v>
      </c>
      <c r="I1092" s="4">
        <v>0</v>
      </c>
      <c r="J1092" s="4">
        <v>0</v>
      </c>
      <c r="K1092" s="5">
        <v>0</v>
      </c>
      <c r="L1092" s="5">
        <v>0</v>
      </c>
      <c r="O1092" s="5">
        <v>0</v>
      </c>
    </row>
    <row r="1093" spans="1:15" x14ac:dyDescent="0.75">
      <c r="A1093" t="s">
        <v>22</v>
      </c>
      <c r="B1093" s="3">
        <v>43723</v>
      </c>
      <c r="C1093" s="4">
        <v>253602.82</v>
      </c>
      <c r="D1093" s="3">
        <v>43723</v>
      </c>
      <c r="E1093" s="4">
        <v>253602.82</v>
      </c>
      <c r="F1093">
        <v>29</v>
      </c>
      <c r="G1093" s="3">
        <v>43738</v>
      </c>
      <c r="H1093" s="4">
        <v>0</v>
      </c>
      <c r="I1093" s="4">
        <v>0</v>
      </c>
      <c r="J1093" s="4">
        <v>0</v>
      </c>
      <c r="K1093" s="5">
        <v>0</v>
      </c>
      <c r="L1093" s="5">
        <v>0</v>
      </c>
      <c r="O1093" s="5">
        <v>0</v>
      </c>
    </row>
    <row r="1094" spans="1:15" x14ac:dyDescent="0.75">
      <c r="A1094" t="s">
        <v>22</v>
      </c>
      <c r="B1094" s="3">
        <v>43753</v>
      </c>
      <c r="C1094" s="4">
        <v>245365.97</v>
      </c>
      <c r="D1094" s="3">
        <v>43753</v>
      </c>
      <c r="E1094" s="4">
        <v>245365.97</v>
      </c>
      <c r="F1094">
        <v>30</v>
      </c>
      <c r="G1094" s="3">
        <v>43769</v>
      </c>
      <c r="H1094" s="4">
        <v>0</v>
      </c>
      <c r="I1094" s="4">
        <v>0</v>
      </c>
      <c r="J1094" s="4">
        <v>0</v>
      </c>
      <c r="K1094" s="5">
        <v>0</v>
      </c>
      <c r="L1094" s="5">
        <v>0</v>
      </c>
      <c r="O1094" s="5">
        <v>0</v>
      </c>
    </row>
    <row r="1095" spans="1:15" x14ac:dyDescent="0.75">
      <c r="A1095" t="s">
        <v>22</v>
      </c>
      <c r="B1095" s="3">
        <v>43784</v>
      </c>
      <c r="C1095" s="4">
        <v>244582.61</v>
      </c>
      <c r="D1095" s="3">
        <v>43784</v>
      </c>
      <c r="E1095" s="4">
        <v>244582.61</v>
      </c>
      <c r="F1095">
        <v>31</v>
      </c>
      <c r="G1095" s="3">
        <v>43799</v>
      </c>
      <c r="H1095" s="4">
        <v>0</v>
      </c>
      <c r="I1095" s="4">
        <v>0</v>
      </c>
      <c r="J1095" s="4">
        <v>0</v>
      </c>
      <c r="K1095" s="5">
        <v>0</v>
      </c>
      <c r="L1095" s="5">
        <v>0</v>
      </c>
      <c r="O1095" s="5">
        <v>0</v>
      </c>
    </row>
    <row r="1096" spans="1:15" x14ac:dyDescent="0.75">
      <c r="A1096" t="s">
        <v>22</v>
      </c>
      <c r="B1096" s="3">
        <v>43814</v>
      </c>
      <c r="C1096" s="4">
        <v>227942.16</v>
      </c>
      <c r="D1096" s="3">
        <v>43814</v>
      </c>
      <c r="E1096" s="4">
        <v>227942.16</v>
      </c>
      <c r="F1096">
        <v>32</v>
      </c>
      <c r="G1096" s="3">
        <v>43830</v>
      </c>
      <c r="H1096" s="4">
        <v>0</v>
      </c>
      <c r="I1096" s="4">
        <v>0</v>
      </c>
      <c r="J1096" s="4">
        <v>0</v>
      </c>
      <c r="K1096" s="5">
        <v>0</v>
      </c>
      <c r="L1096" s="5">
        <v>0</v>
      </c>
      <c r="O1096" s="5">
        <v>0</v>
      </c>
    </row>
    <row r="1097" spans="1:15" x14ac:dyDescent="0.75">
      <c r="A1097" t="s">
        <v>22</v>
      </c>
      <c r="B1097" s="3">
        <v>43845</v>
      </c>
      <c r="C1097" s="4">
        <v>353077.37</v>
      </c>
      <c r="D1097" s="3">
        <v>43845</v>
      </c>
      <c r="E1097" s="4">
        <v>353077.37</v>
      </c>
      <c r="F1097">
        <v>33</v>
      </c>
      <c r="G1097" s="3">
        <v>43861</v>
      </c>
      <c r="H1097" s="4">
        <v>0</v>
      </c>
      <c r="I1097" s="4">
        <v>0</v>
      </c>
      <c r="J1097" s="4">
        <v>0</v>
      </c>
      <c r="K1097" s="5">
        <v>0</v>
      </c>
      <c r="L1097" s="5">
        <v>0</v>
      </c>
      <c r="O1097" s="5">
        <v>0</v>
      </c>
    </row>
    <row r="1098" spans="1:15" x14ac:dyDescent="0.75">
      <c r="A1098" t="s">
        <v>22</v>
      </c>
      <c r="B1098" s="3">
        <v>43876</v>
      </c>
      <c r="C1098" s="4">
        <v>271190.65000000002</v>
      </c>
      <c r="D1098" s="3">
        <v>43876</v>
      </c>
      <c r="E1098" s="4">
        <v>271190.65000000002</v>
      </c>
      <c r="F1098">
        <v>34</v>
      </c>
      <c r="G1098" s="3">
        <v>43890</v>
      </c>
      <c r="H1098" s="4">
        <v>0</v>
      </c>
      <c r="I1098" s="4">
        <v>0</v>
      </c>
      <c r="J1098" s="4">
        <v>0</v>
      </c>
      <c r="K1098" s="5">
        <v>0</v>
      </c>
      <c r="L1098" s="5">
        <v>0</v>
      </c>
      <c r="O1098" s="5">
        <v>0</v>
      </c>
    </row>
    <row r="1099" spans="1:15" x14ac:dyDescent="0.75">
      <c r="A1099" t="s">
        <v>22</v>
      </c>
      <c r="B1099" s="3">
        <v>43905</v>
      </c>
      <c r="C1099" s="4">
        <v>271318.61</v>
      </c>
      <c r="D1099" s="3">
        <v>43905</v>
      </c>
      <c r="E1099" s="4">
        <v>271318.61</v>
      </c>
      <c r="F1099">
        <v>35</v>
      </c>
      <c r="G1099" s="3">
        <v>43921</v>
      </c>
      <c r="H1099" s="4">
        <v>0</v>
      </c>
      <c r="I1099" s="4">
        <v>0</v>
      </c>
      <c r="J1099" s="4">
        <v>0</v>
      </c>
      <c r="K1099" s="5">
        <v>0</v>
      </c>
      <c r="L1099" s="5">
        <v>0</v>
      </c>
      <c r="O1099" s="5">
        <v>0</v>
      </c>
    </row>
    <row r="1100" spans="1:15" x14ac:dyDescent="0.75">
      <c r="A1100" t="s">
        <v>22</v>
      </c>
      <c r="B1100" s="3">
        <v>43936</v>
      </c>
      <c r="C1100" s="4">
        <v>280396.01</v>
      </c>
      <c r="D1100" s="3">
        <v>43936</v>
      </c>
      <c r="E1100" s="4">
        <v>280396.01</v>
      </c>
      <c r="F1100">
        <v>36</v>
      </c>
      <c r="G1100" s="3">
        <v>43951</v>
      </c>
      <c r="H1100" s="4">
        <v>0</v>
      </c>
      <c r="I1100" s="4">
        <v>0</v>
      </c>
      <c r="J1100" s="4">
        <v>0</v>
      </c>
      <c r="K1100" s="5">
        <v>0</v>
      </c>
      <c r="L1100" s="5">
        <v>0</v>
      </c>
      <c r="O1100" s="5">
        <v>0</v>
      </c>
    </row>
    <row r="1101" spans="1:15" x14ac:dyDescent="0.75">
      <c r="A1101" t="s">
        <v>22</v>
      </c>
      <c r="B1101" s="3">
        <v>43966</v>
      </c>
      <c r="C1101" s="4">
        <v>267841.73</v>
      </c>
      <c r="D1101" s="3">
        <v>43966</v>
      </c>
      <c r="E1101" s="4">
        <v>267841.73</v>
      </c>
      <c r="F1101">
        <v>37</v>
      </c>
      <c r="G1101" s="3">
        <v>43982</v>
      </c>
      <c r="H1101" s="4">
        <v>0</v>
      </c>
      <c r="I1101" s="4">
        <v>0</v>
      </c>
      <c r="J1101" s="4">
        <v>0</v>
      </c>
      <c r="K1101" s="5">
        <v>0</v>
      </c>
      <c r="L1101" s="5">
        <v>0</v>
      </c>
      <c r="O1101" s="5">
        <v>0</v>
      </c>
    </row>
    <row r="1102" spans="1:15" x14ac:dyDescent="0.75">
      <c r="A1102" t="s">
        <v>22</v>
      </c>
      <c r="B1102" s="3">
        <v>43997</v>
      </c>
      <c r="C1102" s="4">
        <v>282111.81</v>
      </c>
      <c r="D1102" s="3">
        <v>43997</v>
      </c>
      <c r="E1102" s="4">
        <v>282111.81</v>
      </c>
      <c r="F1102">
        <v>38</v>
      </c>
      <c r="G1102" s="3">
        <v>44012</v>
      </c>
      <c r="H1102" s="4">
        <v>0</v>
      </c>
      <c r="I1102" s="4">
        <v>0</v>
      </c>
      <c r="J1102" s="4">
        <v>0</v>
      </c>
      <c r="K1102" s="5">
        <v>0</v>
      </c>
      <c r="L1102" s="5">
        <v>0</v>
      </c>
      <c r="O1102" s="5">
        <v>0</v>
      </c>
    </row>
    <row r="1103" spans="1:15" x14ac:dyDescent="0.75">
      <c r="A1103" t="s">
        <v>22</v>
      </c>
      <c r="B1103" s="3">
        <v>44027</v>
      </c>
      <c r="C1103" s="4">
        <v>271192.62</v>
      </c>
      <c r="D1103" s="3">
        <v>44027</v>
      </c>
      <c r="E1103" s="4">
        <v>271192.62</v>
      </c>
      <c r="F1103">
        <v>39</v>
      </c>
      <c r="G1103" s="3">
        <v>44043</v>
      </c>
      <c r="H1103" s="4">
        <v>0</v>
      </c>
      <c r="I1103" s="4">
        <v>0</v>
      </c>
      <c r="J1103" s="4">
        <v>0</v>
      </c>
      <c r="K1103" s="5">
        <v>0</v>
      </c>
      <c r="L1103" s="5">
        <v>0</v>
      </c>
      <c r="O1103" s="5">
        <v>0</v>
      </c>
    </row>
    <row r="1104" spans="1:15" x14ac:dyDescent="0.75">
      <c r="A1104" t="s">
        <v>22</v>
      </c>
      <c r="B1104" s="3">
        <v>44058</v>
      </c>
      <c r="C1104" s="4">
        <v>251275.34</v>
      </c>
      <c r="D1104" s="3">
        <v>44058</v>
      </c>
      <c r="E1104" s="4">
        <v>251275.34</v>
      </c>
      <c r="F1104">
        <v>40</v>
      </c>
      <c r="G1104" s="3">
        <v>44074</v>
      </c>
      <c r="H1104" s="4">
        <v>0</v>
      </c>
      <c r="I1104" s="4">
        <v>0</v>
      </c>
      <c r="J1104" s="4">
        <v>0</v>
      </c>
      <c r="K1104" s="5">
        <v>0</v>
      </c>
      <c r="L1104" s="5">
        <v>0</v>
      </c>
      <c r="O1104" s="5">
        <v>0</v>
      </c>
    </row>
    <row r="1105" spans="1:15" x14ac:dyDescent="0.75">
      <c r="A1105" t="s">
        <v>22</v>
      </c>
      <c r="B1105" s="3">
        <v>44089</v>
      </c>
      <c r="C1105" s="4">
        <v>263428.03000000003</v>
      </c>
      <c r="D1105" s="3">
        <v>44089</v>
      </c>
      <c r="E1105" s="4">
        <v>263428.03000000003</v>
      </c>
      <c r="F1105">
        <v>41</v>
      </c>
      <c r="G1105" s="3">
        <v>44104</v>
      </c>
      <c r="H1105" s="4">
        <v>0</v>
      </c>
      <c r="I1105" s="4">
        <v>0</v>
      </c>
      <c r="J1105" s="4">
        <v>0</v>
      </c>
      <c r="K1105" s="5">
        <v>0</v>
      </c>
      <c r="L1105" s="5">
        <v>0</v>
      </c>
      <c r="O1105" s="5">
        <v>0</v>
      </c>
    </row>
    <row r="1106" spans="1:15" x14ac:dyDescent="0.75">
      <c r="A1106" t="s">
        <v>22</v>
      </c>
      <c r="B1106" s="3">
        <v>44119</v>
      </c>
      <c r="C1106" s="4">
        <v>230499.41</v>
      </c>
      <c r="D1106" s="3">
        <v>44119</v>
      </c>
      <c r="E1106" s="4">
        <v>230499.41</v>
      </c>
      <c r="F1106">
        <v>42</v>
      </c>
      <c r="G1106" s="3">
        <v>44135</v>
      </c>
      <c r="H1106" s="4">
        <v>0</v>
      </c>
      <c r="I1106" s="4">
        <v>0</v>
      </c>
      <c r="J1106" s="4">
        <v>0</v>
      </c>
      <c r="K1106" s="5">
        <v>0</v>
      </c>
      <c r="L1106" s="5">
        <v>0</v>
      </c>
      <c r="O1106" s="5">
        <v>0</v>
      </c>
    </row>
    <row r="1107" spans="1:15" x14ac:dyDescent="0.75">
      <c r="A1107" t="s">
        <v>22</v>
      </c>
      <c r="B1107" s="3">
        <v>44150</v>
      </c>
      <c r="C1107" s="4">
        <v>234127.59</v>
      </c>
      <c r="D1107" s="3">
        <v>44150</v>
      </c>
      <c r="E1107" s="4">
        <v>234127.59</v>
      </c>
      <c r="F1107">
        <v>43</v>
      </c>
      <c r="G1107" s="3">
        <v>44165</v>
      </c>
      <c r="H1107" s="4">
        <v>0</v>
      </c>
      <c r="I1107" s="4">
        <v>0</v>
      </c>
      <c r="J1107" s="4">
        <v>0</v>
      </c>
      <c r="K1107" s="5">
        <v>0</v>
      </c>
      <c r="L1107" s="5">
        <v>0</v>
      </c>
      <c r="O1107" s="5">
        <v>0</v>
      </c>
    </row>
    <row r="1108" spans="1:15" x14ac:dyDescent="0.75">
      <c r="A1108" t="s">
        <v>22</v>
      </c>
      <c r="B1108" s="3">
        <v>44180</v>
      </c>
      <c r="C1108" s="4">
        <v>250704.01</v>
      </c>
      <c r="D1108" s="3">
        <v>44180</v>
      </c>
      <c r="E1108" s="4">
        <v>250704.01</v>
      </c>
      <c r="F1108">
        <v>44</v>
      </c>
      <c r="G1108" s="3">
        <v>44196</v>
      </c>
      <c r="H1108" s="4">
        <v>0</v>
      </c>
      <c r="I1108" s="4">
        <v>0</v>
      </c>
      <c r="J1108" s="4">
        <v>0</v>
      </c>
      <c r="K1108" s="5">
        <v>0</v>
      </c>
      <c r="L1108" s="5">
        <v>0</v>
      </c>
      <c r="O1108" s="5">
        <v>0</v>
      </c>
    </row>
    <row r="1109" spans="1:15" x14ac:dyDescent="0.75">
      <c r="A1109" t="s">
        <v>22</v>
      </c>
      <c r="B1109" s="3">
        <v>44211</v>
      </c>
      <c r="C1109" s="4">
        <v>252331.85</v>
      </c>
      <c r="D1109" s="3">
        <v>44211</v>
      </c>
      <c r="E1109" s="4">
        <v>252331.85</v>
      </c>
      <c r="F1109">
        <v>45</v>
      </c>
      <c r="G1109" s="3">
        <v>44227</v>
      </c>
      <c r="H1109" s="4">
        <v>0</v>
      </c>
      <c r="I1109" s="4">
        <v>0</v>
      </c>
      <c r="J1109" s="4">
        <v>0</v>
      </c>
      <c r="K1109" s="5">
        <v>0</v>
      </c>
      <c r="L1109" s="5">
        <v>0</v>
      </c>
      <c r="O1109" s="5">
        <v>0</v>
      </c>
    </row>
    <row r="1110" spans="1:15" x14ac:dyDescent="0.75">
      <c r="A1110" t="s">
        <v>22</v>
      </c>
      <c r="B1110" s="3">
        <v>44242</v>
      </c>
      <c r="C1110" s="4">
        <v>208092.26</v>
      </c>
      <c r="D1110" s="3">
        <v>44242</v>
      </c>
      <c r="E1110" s="4">
        <v>208092.26</v>
      </c>
      <c r="F1110">
        <v>46</v>
      </c>
      <c r="G1110" s="3">
        <v>44255</v>
      </c>
      <c r="H1110" s="4">
        <v>0</v>
      </c>
      <c r="I1110" s="4">
        <v>0</v>
      </c>
      <c r="J1110" s="4">
        <v>0</v>
      </c>
      <c r="K1110" s="5">
        <v>0</v>
      </c>
      <c r="L1110" s="5">
        <v>0</v>
      </c>
      <c r="O1110" s="5">
        <v>0</v>
      </c>
    </row>
    <row r="1111" spans="1:15" x14ac:dyDescent="0.75">
      <c r="A1111" t="s">
        <v>22</v>
      </c>
      <c r="B1111" s="3">
        <v>44270</v>
      </c>
      <c r="C1111" s="4">
        <v>335220.24</v>
      </c>
      <c r="D1111" s="3">
        <v>44270</v>
      </c>
      <c r="E1111" s="4">
        <v>335220.24</v>
      </c>
      <c r="F1111">
        <v>47</v>
      </c>
      <c r="G1111" s="3">
        <v>44286</v>
      </c>
      <c r="H1111" s="4">
        <v>0</v>
      </c>
      <c r="I1111" s="4">
        <v>0</v>
      </c>
      <c r="J1111" s="4">
        <v>0</v>
      </c>
      <c r="K1111" s="5">
        <v>0</v>
      </c>
      <c r="L1111" s="5">
        <v>0</v>
      </c>
      <c r="O1111" s="5">
        <v>0</v>
      </c>
    </row>
    <row r="1112" spans="1:15" x14ac:dyDescent="0.75">
      <c r="A1112" t="s">
        <v>22</v>
      </c>
      <c r="B1112" s="3">
        <v>44301</v>
      </c>
      <c r="C1112" s="4">
        <v>234497.3</v>
      </c>
      <c r="D1112" s="3">
        <v>44301</v>
      </c>
      <c r="E1112" s="4">
        <v>234497.3</v>
      </c>
      <c r="F1112">
        <v>48</v>
      </c>
      <c r="G1112" s="3">
        <v>44316</v>
      </c>
      <c r="H1112" s="4">
        <v>0</v>
      </c>
      <c r="I1112" s="4">
        <v>0</v>
      </c>
      <c r="J1112" s="4">
        <v>0</v>
      </c>
      <c r="K1112" s="5">
        <v>0</v>
      </c>
      <c r="L1112" s="5">
        <v>0</v>
      </c>
      <c r="O1112" s="5">
        <v>0</v>
      </c>
    </row>
    <row r="1113" spans="1:15" x14ac:dyDescent="0.75">
      <c r="A1113" t="s">
        <v>22</v>
      </c>
      <c r="B1113" s="3">
        <v>44331</v>
      </c>
      <c r="C1113" s="4">
        <v>239892.15</v>
      </c>
      <c r="D1113" s="3">
        <v>44331</v>
      </c>
      <c r="E1113" s="4">
        <v>239892.15</v>
      </c>
      <c r="F1113">
        <v>49</v>
      </c>
      <c r="G1113" s="3">
        <v>44347</v>
      </c>
      <c r="H1113" s="4">
        <v>0</v>
      </c>
      <c r="I1113" s="4">
        <v>0</v>
      </c>
      <c r="J1113" s="4">
        <v>0</v>
      </c>
      <c r="K1113" s="5">
        <v>0</v>
      </c>
      <c r="L1113" s="5">
        <v>0</v>
      </c>
      <c r="O1113" s="5">
        <v>0</v>
      </c>
    </row>
    <row r="1114" spans="1:15" x14ac:dyDescent="0.75">
      <c r="A1114" t="s">
        <v>22</v>
      </c>
      <c r="B1114" s="3">
        <v>44362</v>
      </c>
      <c r="C1114" s="4">
        <v>331543.37</v>
      </c>
      <c r="D1114" s="3">
        <v>44362</v>
      </c>
      <c r="E1114" s="4">
        <v>331543.37</v>
      </c>
      <c r="F1114">
        <v>50</v>
      </c>
      <c r="G1114" s="3">
        <v>44377</v>
      </c>
      <c r="H1114" s="4">
        <v>0</v>
      </c>
      <c r="I1114" s="4">
        <v>0</v>
      </c>
      <c r="J1114" s="4">
        <v>0</v>
      </c>
      <c r="K1114" s="5">
        <v>0</v>
      </c>
      <c r="L1114" s="5">
        <v>0</v>
      </c>
      <c r="O1114" s="5">
        <v>0</v>
      </c>
    </row>
    <row r="1115" spans="1:15" x14ac:dyDescent="0.75">
      <c r="A1115" t="s">
        <v>22</v>
      </c>
      <c r="B1115" s="3">
        <v>44392</v>
      </c>
      <c r="C1115" s="4">
        <v>283992.83</v>
      </c>
      <c r="D1115" s="3">
        <v>44392</v>
      </c>
      <c r="E1115" s="4">
        <v>283992.83</v>
      </c>
      <c r="F1115">
        <v>51</v>
      </c>
      <c r="G1115" s="3">
        <v>44408</v>
      </c>
      <c r="H1115" s="4">
        <v>0</v>
      </c>
      <c r="I1115" s="4">
        <v>0</v>
      </c>
      <c r="J1115" s="4">
        <v>0</v>
      </c>
      <c r="K1115" s="5">
        <v>0</v>
      </c>
      <c r="L1115" s="5">
        <v>0</v>
      </c>
      <c r="O1115" s="5">
        <v>0</v>
      </c>
    </row>
    <row r="1116" spans="1:15" x14ac:dyDescent="0.75">
      <c r="A1116" t="s">
        <v>22</v>
      </c>
      <c r="B1116" s="3">
        <v>44423</v>
      </c>
      <c r="C1116" s="4">
        <v>303112.64</v>
      </c>
      <c r="D1116" s="3">
        <v>44423</v>
      </c>
      <c r="E1116" s="4">
        <v>303112.64</v>
      </c>
      <c r="F1116">
        <v>52</v>
      </c>
      <c r="G1116" s="3">
        <v>44439</v>
      </c>
      <c r="H1116" s="4">
        <v>0</v>
      </c>
      <c r="I1116" s="4">
        <v>0</v>
      </c>
      <c r="J1116" s="4">
        <v>0</v>
      </c>
      <c r="K1116" s="5">
        <v>0</v>
      </c>
      <c r="L1116" s="5">
        <v>0</v>
      </c>
      <c r="O1116" s="5">
        <v>0</v>
      </c>
    </row>
    <row r="1117" spans="1:15" x14ac:dyDescent="0.75">
      <c r="A1117" t="s">
        <v>22</v>
      </c>
      <c r="B1117" s="3">
        <v>44454</v>
      </c>
      <c r="C1117" s="4">
        <v>284513.49</v>
      </c>
      <c r="D1117" s="3">
        <v>44454</v>
      </c>
      <c r="E1117" s="4">
        <v>284513.49</v>
      </c>
      <c r="F1117">
        <v>53</v>
      </c>
      <c r="G1117" s="3">
        <v>44469</v>
      </c>
      <c r="H1117" s="4">
        <v>0</v>
      </c>
      <c r="I1117" s="4">
        <v>0</v>
      </c>
      <c r="J1117" s="4">
        <v>0</v>
      </c>
      <c r="K1117" s="5">
        <v>0</v>
      </c>
      <c r="L1117" s="5">
        <v>0</v>
      </c>
      <c r="O1117" s="5">
        <v>0</v>
      </c>
    </row>
    <row r="1118" spans="1:15" x14ac:dyDescent="0.75">
      <c r="A1118" t="s">
        <v>22</v>
      </c>
      <c r="B1118" s="3">
        <v>44484</v>
      </c>
      <c r="C1118" s="4">
        <v>265075.36</v>
      </c>
      <c r="D1118" s="3">
        <v>44484</v>
      </c>
      <c r="E1118" s="4">
        <v>265075.36</v>
      </c>
      <c r="F1118">
        <v>54</v>
      </c>
      <c r="G1118" s="3">
        <v>44500</v>
      </c>
      <c r="H1118" s="4">
        <v>0</v>
      </c>
      <c r="I1118" s="4">
        <v>0</v>
      </c>
      <c r="J1118" s="4">
        <v>0</v>
      </c>
      <c r="K1118" s="5">
        <v>0</v>
      </c>
      <c r="L1118" s="5">
        <v>0</v>
      </c>
      <c r="O1118" s="5">
        <v>0</v>
      </c>
    </row>
    <row r="1119" spans="1:15" x14ac:dyDescent="0.75">
      <c r="A1119" t="s">
        <v>22</v>
      </c>
      <c r="B1119" s="3">
        <v>44515</v>
      </c>
      <c r="C1119" s="4">
        <v>302913.01</v>
      </c>
      <c r="D1119" s="3">
        <v>44515</v>
      </c>
      <c r="E1119" s="4">
        <v>302913.01</v>
      </c>
      <c r="F1119">
        <v>55</v>
      </c>
      <c r="G1119" s="3">
        <v>44530</v>
      </c>
      <c r="H1119" s="4">
        <v>0</v>
      </c>
      <c r="I1119" s="4">
        <v>0</v>
      </c>
      <c r="J1119" s="4">
        <v>0</v>
      </c>
      <c r="K1119" s="5">
        <v>0</v>
      </c>
      <c r="L1119" s="5">
        <v>0</v>
      </c>
      <c r="O1119" s="5">
        <v>0</v>
      </c>
    </row>
    <row r="1120" spans="1:15" x14ac:dyDescent="0.75">
      <c r="A1120" t="s">
        <v>22</v>
      </c>
      <c r="B1120" s="3">
        <v>44545</v>
      </c>
      <c r="C1120" s="4">
        <v>299998.46999999997</v>
      </c>
      <c r="D1120" s="3">
        <v>44545</v>
      </c>
      <c r="E1120" s="4">
        <v>299998.46999999997</v>
      </c>
      <c r="F1120">
        <v>56</v>
      </c>
      <c r="G1120" s="3">
        <v>44561</v>
      </c>
      <c r="H1120" s="4">
        <v>0</v>
      </c>
      <c r="I1120" s="4">
        <v>0</v>
      </c>
      <c r="J1120" s="4">
        <v>0</v>
      </c>
      <c r="K1120" s="5">
        <v>0</v>
      </c>
      <c r="L1120" s="5">
        <v>0</v>
      </c>
      <c r="O1120" s="5">
        <v>0</v>
      </c>
    </row>
    <row r="1121" spans="1:15" x14ac:dyDescent="0.75">
      <c r="A1121" t="s">
        <v>22</v>
      </c>
      <c r="B1121" s="3">
        <v>44576</v>
      </c>
      <c r="C1121" s="4">
        <v>247984.35</v>
      </c>
      <c r="D1121" s="3">
        <v>44576</v>
      </c>
      <c r="E1121" s="4">
        <v>247984.35</v>
      </c>
      <c r="F1121">
        <v>57</v>
      </c>
      <c r="G1121" s="3">
        <v>44592</v>
      </c>
      <c r="H1121" s="4">
        <v>0</v>
      </c>
      <c r="I1121" s="4">
        <v>0</v>
      </c>
      <c r="J1121" s="4">
        <v>0</v>
      </c>
      <c r="K1121" s="5">
        <v>0</v>
      </c>
      <c r="L1121" s="5">
        <v>0</v>
      </c>
      <c r="O1121" s="5">
        <v>0</v>
      </c>
    </row>
    <row r="1122" spans="1:15" x14ac:dyDescent="0.75">
      <c r="A1122" t="s">
        <v>22</v>
      </c>
      <c r="B1122" s="3">
        <v>44607</v>
      </c>
      <c r="C1122" s="4">
        <v>263811.18</v>
      </c>
      <c r="D1122" s="3">
        <v>44607</v>
      </c>
      <c r="E1122" s="4">
        <v>263811.18</v>
      </c>
      <c r="F1122">
        <v>58</v>
      </c>
      <c r="G1122" s="3">
        <v>44620</v>
      </c>
      <c r="H1122" s="4">
        <v>0</v>
      </c>
      <c r="I1122" s="4">
        <v>0</v>
      </c>
      <c r="J1122" s="4">
        <v>0</v>
      </c>
      <c r="K1122" s="5">
        <v>0</v>
      </c>
      <c r="L1122" s="5">
        <v>0</v>
      </c>
      <c r="O1122" s="5">
        <v>0</v>
      </c>
    </row>
    <row r="1123" spans="1:15" x14ac:dyDescent="0.75">
      <c r="A1123" t="s">
        <v>22</v>
      </c>
      <c r="B1123" s="3">
        <v>44635</v>
      </c>
      <c r="C1123" s="4">
        <v>262731.63</v>
      </c>
      <c r="D1123" s="3">
        <v>44635</v>
      </c>
      <c r="E1123" s="4">
        <v>262731.63</v>
      </c>
      <c r="F1123">
        <v>59</v>
      </c>
      <c r="G1123" s="3">
        <v>44651</v>
      </c>
      <c r="H1123" s="4">
        <v>0</v>
      </c>
      <c r="I1123" s="4">
        <v>0</v>
      </c>
      <c r="J1123" s="4">
        <v>0</v>
      </c>
      <c r="K1123" s="5">
        <v>0</v>
      </c>
      <c r="L1123" s="5">
        <v>0</v>
      </c>
      <c r="O1123" s="5">
        <v>0</v>
      </c>
    </row>
    <row r="1124" spans="1:15" x14ac:dyDescent="0.75">
      <c r="A1124" t="s">
        <v>22</v>
      </c>
      <c r="B1124" s="3">
        <v>44666</v>
      </c>
      <c r="C1124" s="4">
        <v>447306.74</v>
      </c>
      <c r="D1124" s="3">
        <v>44666</v>
      </c>
      <c r="E1124" s="4">
        <v>447306.74</v>
      </c>
      <c r="F1124">
        <v>60</v>
      </c>
      <c r="G1124" s="3">
        <v>44681</v>
      </c>
      <c r="H1124" s="4">
        <v>0</v>
      </c>
      <c r="I1124" s="4">
        <v>0</v>
      </c>
      <c r="J1124" s="4">
        <v>0</v>
      </c>
      <c r="K1124" s="5">
        <v>0</v>
      </c>
      <c r="L1124" s="5">
        <v>0</v>
      </c>
      <c r="O1124" s="5">
        <v>0</v>
      </c>
    </row>
    <row r="1125" spans="1:15" x14ac:dyDescent="0.75">
      <c r="A1125" t="s">
        <v>22</v>
      </c>
      <c r="B1125" s="3">
        <v>44696</v>
      </c>
      <c r="C1125" s="4">
        <v>262849.26</v>
      </c>
      <c r="D1125" s="3">
        <v>44696</v>
      </c>
      <c r="E1125" s="4">
        <v>262849.26</v>
      </c>
      <c r="F1125">
        <v>61</v>
      </c>
      <c r="G1125" s="3">
        <v>44712</v>
      </c>
      <c r="H1125" s="4">
        <v>0</v>
      </c>
      <c r="I1125" s="4">
        <v>0</v>
      </c>
      <c r="J1125" s="4">
        <v>0</v>
      </c>
      <c r="K1125" s="5">
        <v>0</v>
      </c>
      <c r="L1125" s="5">
        <v>0</v>
      </c>
      <c r="O1125" s="5">
        <v>0</v>
      </c>
    </row>
    <row r="1126" spans="1:15" x14ac:dyDescent="0.75">
      <c r="A1126" t="s">
        <v>22</v>
      </c>
      <c r="B1126" s="3">
        <v>44727</v>
      </c>
      <c r="C1126" s="4">
        <v>262199.95</v>
      </c>
      <c r="D1126" s="3">
        <v>44727</v>
      </c>
      <c r="E1126" s="4">
        <v>262199.95</v>
      </c>
      <c r="F1126">
        <v>62</v>
      </c>
      <c r="G1126" s="3">
        <v>44742</v>
      </c>
      <c r="H1126" s="4">
        <v>0</v>
      </c>
      <c r="I1126" s="4">
        <v>0</v>
      </c>
      <c r="J1126" s="4">
        <v>0</v>
      </c>
      <c r="K1126" s="5">
        <v>0</v>
      </c>
      <c r="L1126" s="5">
        <v>0</v>
      </c>
      <c r="O1126" s="5">
        <v>0</v>
      </c>
    </row>
    <row r="1127" spans="1:15" x14ac:dyDescent="0.75">
      <c r="A1127" t="s">
        <v>22</v>
      </c>
      <c r="B1127" s="3">
        <v>44757</v>
      </c>
      <c r="C1127" s="4">
        <v>333778.75</v>
      </c>
      <c r="D1127" s="3">
        <v>44757</v>
      </c>
      <c r="E1127" s="4">
        <v>333778.75</v>
      </c>
      <c r="F1127">
        <v>63</v>
      </c>
      <c r="G1127" s="3">
        <v>44773</v>
      </c>
      <c r="H1127" s="4">
        <v>0</v>
      </c>
      <c r="I1127" s="4">
        <v>0</v>
      </c>
      <c r="J1127" s="4">
        <v>0</v>
      </c>
      <c r="K1127" s="5">
        <v>0</v>
      </c>
      <c r="L1127" s="5">
        <v>0</v>
      </c>
      <c r="O1127" s="5">
        <v>0</v>
      </c>
    </row>
    <row r="1128" spans="1:15" x14ac:dyDescent="0.75">
      <c r="A1128" t="s">
        <v>22</v>
      </c>
      <c r="B1128" s="3">
        <v>44788</v>
      </c>
      <c r="C1128" s="4">
        <v>261793.03</v>
      </c>
      <c r="D1128" s="3">
        <v>44788</v>
      </c>
      <c r="E1128" s="4">
        <v>261793.03</v>
      </c>
      <c r="F1128">
        <v>64</v>
      </c>
      <c r="G1128" s="3">
        <v>44804</v>
      </c>
      <c r="H1128" s="4">
        <v>0</v>
      </c>
      <c r="I1128" s="4">
        <v>0</v>
      </c>
      <c r="J1128" s="4">
        <v>0</v>
      </c>
      <c r="K1128" s="5">
        <v>0</v>
      </c>
      <c r="L1128" s="5">
        <v>0</v>
      </c>
      <c r="O1128" s="5">
        <v>0</v>
      </c>
    </row>
    <row r="1129" spans="1:15" x14ac:dyDescent="0.75">
      <c r="A1129" t="s">
        <v>22</v>
      </c>
      <c r="B1129" s="3">
        <v>44819</v>
      </c>
      <c r="C1129" s="4">
        <v>234680.36</v>
      </c>
      <c r="D1129" s="3">
        <v>44819</v>
      </c>
      <c r="E1129" s="4">
        <v>234680.36</v>
      </c>
      <c r="F1129">
        <v>65</v>
      </c>
      <c r="G1129" s="3">
        <v>44834</v>
      </c>
      <c r="H1129" s="4">
        <v>0</v>
      </c>
      <c r="I1129" s="4">
        <v>0</v>
      </c>
      <c r="J1129" s="4">
        <v>0</v>
      </c>
      <c r="K1129" s="5">
        <v>0</v>
      </c>
      <c r="L1129" s="5">
        <v>0</v>
      </c>
      <c r="O1129" s="5">
        <v>0</v>
      </c>
    </row>
    <row r="1130" spans="1:15" x14ac:dyDescent="0.75">
      <c r="A1130" t="s">
        <v>22</v>
      </c>
      <c r="B1130" s="3">
        <v>44849</v>
      </c>
      <c r="C1130" s="4">
        <v>260448.82</v>
      </c>
      <c r="D1130" s="3">
        <v>44849</v>
      </c>
      <c r="E1130" s="4">
        <v>260448.82</v>
      </c>
      <c r="F1130">
        <v>66</v>
      </c>
      <c r="G1130" s="3">
        <v>44865</v>
      </c>
      <c r="H1130" s="4">
        <v>0</v>
      </c>
      <c r="I1130" s="4">
        <v>0</v>
      </c>
      <c r="J1130" s="4">
        <v>0</v>
      </c>
      <c r="K1130" s="5">
        <v>0</v>
      </c>
      <c r="L1130" s="5">
        <v>0</v>
      </c>
      <c r="O1130" s="5">
        <v>0</v>
      </c>
    </row>
    <row r="1131" spans="1:15" x14ac:dyDescent="0.75">
      <c r="A1131" t="s">
        <v>22</v>
      </c>
      <c r="B1131" s="3">
        <v>44880</v>
      </c>
      <c r="C1131" s="4">
        <v>296089.78999999998</v>
      </c>
      <c r="D1131" s="3">
        <v>44880</v>
      </c>
      <c r="E1131" s="4">
        <v>296089.78999999998</v>
      </c>
      <c r="F1131">
        <v>67</v>
      </c>
      <c r="G1131" s="3">
        <v>44895</v>
      </c>
      <c r="H1131" s="4">
        <v>0</v>
      </c>
      <c r="I1131" s="4">
        <v>0</v>
      </c>
      <c r="J1131" s="4">
        <v>0</v>
      </c>
      <c r="K1131" s="5">
        <v>0</v>
      </c>
      <c r="L1131" s="5">
        <v>0</v>
      </c>
      <c r="O1131" s="5">
        <v>0</v>
      </c>
    </row>
    <row r="1132" spans="1:15" x14ac:dyDescent="0.75">
      <c r="A1132" t="s">
        <v>22</v>
      </c>
      <c r="B1132" s="3">
        <v>44910</v>
      </c>
      <c r="C1132" s="4">
        <v>258686.95</v>
      </c>
      <c r="D1132" s="3">
        <v>44910</v>
      </c>
      <c r="E1132" s="4">
        <v>258686.95</v>
      </c>
      <c r="F1132">
        <v>68</v>
      </c>
      <c r="G1132" s="3">
        <v>44926</v>
      </c>
      <c r="H1132" s="4">
        <v>0</v>
      </c>
      <c r="I1132" s="4">
        <v>0</v>
      </c>
      <c r="J1132" s="4">
        <v>0</v>
      </c>
      <c r="K1132" s="5">
        <v>0</v>
      </c>
      <c r="L1132" s="5">
        <v>0</v>
      </c>
      <c r="O1132" s="5">
        <v>0</v>
      </c>
    </row>
    <row r="1133" spans="1:15" x14ac:dyDescent="0.75">
      <c r="A1133" t="s">
        <v>22</v>
      </c>
      <c r="B1133" s="3">
        <v>44941</v>
      </c>
      <c r="C1133" s="4">
        <v>259603.5</v>
      </c>
      <c r="D1133" s="3">
        <v>44941</v>
      </c>
      <c r="E1133" s="4">
        <v>259603.5</v>
      </c>
      <c r="F1133">
        <v>69</v>
      </c>
      <c r="G1133" s="3">
        <v>44957</v>
      </c>
      <c r="H1133" s="4">
        <v>0</v>
      </c>
      <c r="I1133" s="4">
        <v>0</v>
      </c>
      <c r="J1133" s="4">
        <v>0</v>
      </c>
      <c r="K1133" s="5">
        <v>0</v>
      </c>
      <c r="L1133" s="5">
        <v>0</v>
      </c>
      <c r="O1133" s="5">
        <v>0</v>
      </c>
    </row>
    <row r="1134" spans="1:15" x14ac:dyDescent="0.75">
      <c r="A1134" t="s">
        <v>22</v>
      </c>
      <c r="B1134" s="3">
        <v>44972</v>
      </c>
      <c r="C1134" s="4">
        <v>260022.88</v>
      </c>
      <c r="D1134" s="3">
        <v>44972</v>
      </c>
      <c r="E1134" s="4">
        <v>260022.88</v>
      </c>
      <c r="F1134">
        <v>70</v>
      </c>
      <c r="G1134" s="3">
        <v>44985</v>
      </c>
      <c r="H1134" s="4">
        <v>0</v>
      </c>
      <c r="I1134" s="4">
        <v>0</v>
      </c>
      <c r="J1134" s="4">
        <v>0</v>
      </c>
      <c r="K1134" s="5">
        <v>0</v>
      </c>
      <c r="L1134" s="5">
        <v>0</v>
      </c>
      <c r="O1134" s="5">
        <v>0</v>
      </c>
    </row>
    <row r="1135" spans="1:15" x14ac:dyDescent="0.75">
      <c r="A1135" t="s">
        <v>22</v>
      </c>
      <c r="B1135" s="3">
        <v>45000</v>
      </c>
      <c r="C1135" s="4">
        <v>260431.47</v>
      </c>
      <c r="D1135" s="3">
        <v>45000</v>
      </c>
      <c r="E1135" s="4">
        <v>260431.47</v>
      </c>
      <c r="F1135">
        <v>71</v>
      </c>
      <c r="G1135" s="3">
        <v>45016</v>
      </c>
      <c r="H1135" s="4">
        <v>0</v>
      </c>
      <c r="I1135" s="4">
        <v>0</v>
      </c>
      <c r="J1135" s="4">
        <v>0</v>
      </c>
      <c r="K1135" s="5">
        <v>0</v>
      </c>
      <c r="L1135" s="5">
        <v>0</v>
      </c>
      <c r="O1135" s="5">
        <v>0</v>
      </c>
    </row>
    <row r="1136" spans="1:15" x14ac:dyDescent="0.75">
      <c r="A1136" t="s">
        <v>22</v>
      </c>
      <c r="B1136" s="3">
        <v>45031</v>
      </c>
      <c r="C1136" s="4">
        <v>56193.440000000002</v>
      </c>
      <c r="D1136" s="3">
        <v>45031</v>
      </c>
      <c r="E1136" s="4">
        <v>56193.440000000002</v>
      </c>
      <c r="F1136">
        <v>72</v>
      </c>
      <c r="G1136" s="3">
        <v>45046</v>
      </c>
      <c r="H1136" s="4">
        <v>0</v>
      </c>
      <c r="I1136" s="4">
        <v>0</v>
      </c>
      <c r="J1136" s="4">
        <v>0</v>
      </c>
      <c r="K1136" s="5">
        <v>0</v>
      </c>
      <c r="L1136" s="5">
        <v>0</v>
      </c>
      <c r="O1136" s="5">
        <v>0</v>
      </c>
    </row>
    <row r="1137" spans="1:15" x14ac:dyDescent="0.75">
      <c r="A1137" t="s">
        <v>22</v>
      </c>
      <c r="B1137" s="3">
        <v>45061</v>
      </c>
      <c r="C1137" s="4">
        <v>723150.36</v>
      </c>
      <c r="D1137" s="3">
        <v>45061</v>
      </c>
      <c r="E1137" s="4">
        <v>723150.36</v>
      </c>
      <c r="F1137">
        <v>73</v>
      </c>
      <c r="G1137" s="3">
        <v>45077</v>
      </c>
      <c r="H1137" s="4">
        <v>0</v>
      </c>
      <c r="I1137" s="4">
        <v>0</v>
      </c>
      <c r="J1137" s="4">
        <v>0</v>
      </c>
      <c r="K1137" s="5">
        <v>0</v>
      </c>
      <c r="L1137" s="5">
        <v>0</v>
      </c>
      <c r="O1137" s="5">
        <v>0</v>
      </c>
    </row>
    <row r="1138" spans="1:15" x14ac:dyDescent="0.75">
      <c r="A1138" t="s">
        <v>22</v>
      </c>
      <c r="B1138" s="3">
        <v>45092</v>
      </c>
      <c r="C1138" s="4">
        <v>236342.65</v>
      </c>
      <c r="D1138" s="3">
        <v>45092</v>
      </c>
      <c r="E1138" s="4">
        <v>236342.65</v>
      </c>
      <c r="F1138">
        <v>74</v>
      </c>
      <c r="G1138" s="3">
        <v>45107</v>
      </c>
      <c r="H1138" s="4">
        <v>0</v>
      </c>
      <c r="I1138" s="4">
        <v>0</v>
      </c>
      <c r="J1138" s="4">
        <v>0</v>
      </c>
      <c r="K1138" s="5">
        <v>0</v>
      </c>
      <c r="L1138" s="5">
        <v>0</v>
      </c>
      <c r="O1138" s="5">
        <v>0</v>
      </c>
    </row>
    <row r="1139" spans="1:15" x14ac:dyDescent="0.75">
      <c r="A1139" t="s">
        <v>22</v>
      </c>
      <c r="B1139" s="3">
        <v>45122</v>
      </c>
      <c r="C1139" s="4">
        <v>264955.51</v>
      </c>
      <c r="D1139" s="3">
        <v>45122</v>
      </c>
      <c r="E1139" s="4">
        <v>264955.51</v>
      </c>
      <c r="F1139">
        <v>75</v>
      </c>
      <c r="G1139" s="3">
        <v>45138</v>
      </c>
      <c r="H1139" s="4">
        <v>0</v>
      </c>
      <c r="I1139" s="4">
        <v>0</v>
      </c>
      <c r="J1139" s="4">
        <v>0</v>
      </c>
      <c r="K1139" s="5">
        <v>0</v>
      </c>
      <c r="L1139" s="5">
        <v>0</v>
      </c>
      <c r="O1139" s="5">
        <v>0</v>
      </c>
    </row>
    <row r="1140" spans="1:15" x14ac:dyDescent="0.75">
      <c r="A1140" t="s">
        <v>22</v>
      </c>
      <c r="B1140" s="3">
        <v>45153</v>
      </c>
      <c r="C1140" s="4">
        <v>409751.15</v>
      </c>
      <c r="D1140" s="3">
        <v>45153</v>
      </c>
      <c r="E1140" s="4">
        <v>409751.15</v>
      </c>
      <c r="F1140">
        <v>76</v>
      </c>
      <c r="G1140" s="3">
        <v>45169</v>
      </c>
      <c r="H1140" s="4">
        <v>0</v>
      </c>
      <c r="I1140" s="4">
        <v>0</v>
      </c>
      <c r="J1140" s="4">
        <v>0</v>
      </c>
      <c r="K1140" s="5">
        <v>0</v>
      </c>
      <c r="L1140" s="5">
        <v>0</v>
      </c>
      <c r="O1140" s="5">
        <v>0</v>
      </c>
    </row>
    <row r="1141" spans="1:15" x14ac:dyDescent="0.75">
      <c r="A1141" t="s">
        <v>22</v>
      </c>
      <c r="B1141" s="3">
        <v>45184</v>
      </c>
      <c r="C1141" s="4">
        <v>270672.68</v>
      </c>
      <c r="D1141" s="3">
        <v>45184</v>
      </c>
      <c r="E1141" s="4">
        <v>270672.68</v>
      </c>
      <c r="F1141">
        <v>77</v>
      </c>
      <c r="G1141" s="3">
        <v>45199</v>
      </c>
      <c r="H1141" s="4">
        <v>0</v>
      </c>
      <c r="I1141" s="4">
        <v>0</v>
      </c>
      <c r="J1141" s="4">
        <v>0</v>
      </c>
      <c r="K1141" s="5">
        <v>0</v>
      </c>
      <c r="L1141" s="5">
        <v>0</v>
      </c>
      <c r="O1141" s="5">
        <v>0</v>
      </c>
    </row>
    <row r="1142" spans="1:15" x14ac:dyDescent="0.75">
      <c r="A1142" t="s">
        <v>22</v>
      </c>
      <c r="B1142" s="3">
        <v>45214</v>
      </c>
      <c r="C1142" s="4">
        <v>287354.88</v>
      </c>
      <c r="D1142" s="3">
        <v>45214</v>
      </c>
      <c r="E1142" s="4">
        <v>287354.88</v>
      </c>
      <c r="F1142">
        <v>78</v>
      </c>
      <c r="G1142" s="3">
        <v>45230</v>
      </c>
      <c r="H1142" s="4">
        <v>0</v>
      </c>
      <c r="I1142" s="4">
        <v>0</v>
      </c>
      <c r="J1142" s="4">
        <v>0</v>
      </c>
      <c r="K1142" s="5">
        <v>0</v>
      </c>
      <c r="L1142" s="5">
        <v>0</v>
      </c>
      <c r="O1142" s="5">
        <v>0</v>
      </c>
    </row>
    <row r="1143" spans="1:15" x14ac:dyDescent="0.75">
      <c r="A1143" t="s">
        <v>22</v>
      </c>
      <c r="B1143" s="3">
        <v>45245</v>
      </c>
      <c r="C1143" s="4">
        <v>281516.28000000003</v>
      </c>
      <c r="D1143" s="3">
        <v>45245</v>
      </c>
      <c r="E1143" s="4">
        <v>281516.28000000003</v>
      </c>
      <c r="F1143">
        <v>79</v>
      </c>
      <c r="G1143" s="3">
        <v>45260</v>
      </c>
      <c r="H1143" s="4">
        <v>0</v>
      </c>
      <c r="I1143" s="4">
        <v>0</v>
      </c>
      <c r="J1143" s="4">
        <v>0</v>
      </c>
      <c r="K1143" s="5">
        <v>0</v>
      </c>
      <c r="L1143" s="5">
        <v>0</v>
      </c>
      <c r="O1143" s="5">
        <v>0</v>
      </c>
    </row>
    <row r="1144" spans="1:15" x14ac:dyDescent="0.75">
      <c r="A1144" t="s">
        <v>22</v>
      </c>
      <c r="B1144" s="3">
        <v>45275</v>
      </c>
      <c r="C1144" s="4">
        <v>272292.44</v>
      </c>
      <c r="D1144" s="3">
        <v>45275</v>
      </c>
      <c r="E1144" s="4">
        <v>272292.44</v>
      </c>
      <c r="F1144">
        <v>80</v>
      </c>
      <c r="G1144" s="3">
        <v>45291</v>
      </c>
      <c r="H1144" s="4">
        <v>0</v>
      </c>
      <c r="I1144" s="4">
        <v>0</v>
      </c>
      <c r="J1144" s="4">
        <v>0</v>
      </c>
      <c r="K1144" s="5">
        <v>0</v>
      </c>
      <c r="L1144" s="5">
        <v>0</v>
      </c>
      <c r="O1144" s="5">
        <v>0</v>
      </c>
    </row>
    <row r="1145" spans="1:15" x14ac:dyDescent="0.75">
      <c r="A1145" t="s">
        <v>22</v>
      </c>
      <c r="B1145" s="3">
        <v>45306</v>
      </c>
      <c r="C1145" s="4">
        <v>280625.12</v>
      </c>
      <c r="D1145" s="3">
        <v>45306</v>
      </c>
      <c r="E1145" s="4">
        <v>280625.12</v>
      </c>
      <c r="F1145">
        <v>81</v>
      </c>
      <c r="G1145" s="3">
        <v>45322</v>
      </c>
      <c r="H1145" s="4">
        <v>0</v>
      </c>
      <c r="I1145" s="4">
        <v>0</v>
      </c>
      <c r="J1145" s="4">
        <v>0</v>
      </c>
      <c r="K1145" s="5">
        <v>0</v>
      </c>
      <c r="L1145" s="5">
        <v>0</v>
      </c>
      <c r="O1145" s="5">
        <v>0</v>
      </c>
    </row>
    <row r="1146" spans="1:15" x14ac:dyDescent="0.75">
      <c r="A1146" t="s">
        <v>22</v>
      </c>
      <c r="B1146" s="3">
        <v>45337</v>
      </c>
      <c r="C1146" s="4">
        <v>258982.19</v>
      </c>
      <c r="D1146" s="3">
        <v>45337</v>
      </c>
      <c r="E1146" s="4">
        <v>258982.19</v>
      </c>
      <c r="F1146">
        <v>82</v>
      </c>
      <c r="G1146" s="3">
        <v>45351</v>
      </c>
      <c r="H1146" s="4">
        <v>0</v>
      </c>
      <c r="I1146" s="4">
        <v>0</v>
      </c>
      <c r="J1146" s="4">
        <v>0</v>
      </c>
      <c r="K1146" s="5">
        <v>0</v>
      </c>
      <c r="L1146" s="5">
        <v>0</v>
      </c>
      <c r="O1146" s="5">
        <v>0</v>
      </c>
    </row>
    <row r="1147" spans="1:15" x14ac:dyDescent="0.75">
      <c r="A1147" t="s">
        <v>22</v>
      </c>
      <c r="B1147" s="3">
        <v>45366</v>
      </c>
      <c r="C1147" s="4">
        <v>265261.74</v>
      </c>
      <c r="D1147" s="3">
        <v>45366</v>
      </c>
      <c r="E1147" s="4">
        <v>265261.74</v>
      </c>
      <c r="F1147">
        <v>83</v>
      </c>
      <c r="G1147" s="3">
        <v>45382</v>
      </c>
      <c r="H1147" s="4">
        <v>0</v>
      </c>
      <c r="I1147" s="4">
        <v>0</v>
      </c>
      <c r="J1147" s="4">
        <v>0</v>
      </c>
      <c r="K1147" s="5">
        <v>0</v>
      </c>
      <c r="L1147" s="5">
        <v>0</v>
      </c>
      <c r="O1147" s="5">
        <v>0</v>
      </c>
    </row>
    <row r="1148" spans="1:15" x14ac:dyDescent="0.75">
      <c r="A1148" t="s">
        <v>22</v>
      </c>
      <c r="B1148" s="3">
        <v>45397</v>
      </c>
      <c r="C1148" s="4">
        <v>273802.62</v>
      </c>
      <c r="D1148" s="3">
        <v>45397</v>
      </c>
      <c r="E1148" s="4">
        <v>273802.62</v>
      </c>
      <c r="F1148">
        <v>84</v>
      </c>
      <c r="G1148" s="3">
        <v>45412</v>
      </c>
      <c r="H1148" s="4">
        <v>0</v>
      </c>
      <c r="I1148" s="4">
        <v>0</v>
      </c>
      <c r="J1148" s="4">
        <v>0</v>
      </c>
      <c r="K1148" s="5">
        <v>0</v>
      </c>
      <c r="L1148" s="5">
        <v>0</v>
      </c>
      <c r="O1148" s="5">
        <v>0</v>
      </c>
    </row>
    <row r="1149" spans="1:15" x14ac:dyDescent="0.75">
      <c r="A1149" t="s">
        <v>22</v>
      </c>
      <c r="B1149" s="3">
        <v>45427</v>
      </c>
      <c r="C1149" s="4">
        <v>265785.57</v>
      </c>
      <c r="D1149" s="3">
        <v>45427</v>
      </c>
      <c r="E1149" s="4">
        <v>265785.57</v>
      </c>
      <c r="F1149">
        <v>85</v>
      </c>
      <c r="G1149" s="3">
        <v>45443</v>
      </c>
      <c r="H1149" s="4">
        <v>0</v>
      </c>
      <c r="I1149" s="4">
        <v>0</v>
      </c>
      <c r="J1149" s="4">
        <v>0</v>
      </c>
      <c r="K1149" s="5">
        <v>0</v>
      </c>
      <c r="L1149" s="5">
        <v>0</v>
      </c>
      <c r="O1149" s="5">
        <v>0</v>
      </c>
    </row>
    <row r="1150" spans="1:15" x14ac:dyDescent="0.75">
      <c r="A1150" t="s">
        <v>22</v>
      </c>
      <c r="B1150" s="3">
        <v>45458</v>
      </c>
      <c r="C1150" s="4">
        <v>270872.95</v>
      </c>
      <c r="D1150" s="3">
        <v>45458</v>
      </c>
      <c r="E1150" s="4">
        <v>270872.95</v>
      </c>
      <c r="F1150">
        <v>86</v>
      </c>
      <c r="G1150" s="3">
        <v>45473</v>
      </c>
      <c r="H1150" s="4">
        <v>0</v>
      </c>
      <c r="I1150" s="4">
        <v>0</v>
      </c>
      <c r="J1150" s="4">
        <v>0</v>
      </c>
      <c r="K1150" s="5">
        <v>0</v>
      </c>
      <c r="L1150" s="5">
        <v>0</v>
      </c>
      <c r="O1150" s="5">
        <v>0</v>
      </c>
    </row>
    <row r="1151" spans="1:15" x14ac:dyDescent="0.75">
      <c r="A1151" t="s">
        <v>22</v>
      </c>
      <c r="B1151" s="3">
        <v>45488</v>
      </c>
      <c r="C1151" s="4">
        <v>261964.69</v>
      </c>
      <c r="D1151" s="3">
        <v>45488</v>
      </c>
      <c r="E1151" s="4">
        <v>261964.69</v>
      </c>
      <c r="F1151">
        <v>87</v>
      </c>
      <c r="G1151" s="3">
        <v>45504</v>
      </c>
      <c r="H1151" s="4">
        <v>0</v>
      </c>
      <c r="I1151" s="4">
        <v>0</v>
      </c>
      <c r="J1151" s="4">
        <v>0</v>
      </c>
      <c r="K1151" s="5">
        <v>0</v>
      </c>
      <c r="L1151" s="5">
        <v>0</v>
      </c>
      <c r="O1151" s="5">
        <v>0</v>
      </c>
    </row>
    <row r="1152" spans="1:15" x14ac:dyDescent="0.75">
      <c r="A1152" t="s">
        <v>22</v>
      </c>
      <c r="B1152" s="3">
        <v>45519</v>
      </c>
      <c r="C1152" s="4">
        <v>270270.40999999997</v>
      </c>
      <c r="D1152" s="3">
        <v>45519</v>
      </c>
      <c r="E1152" s="4">
        <v>270270.40999999997</v>
      </c>
      <c r="F1152">
        <v>88</v>
      </c>
      <c r="G1152" s="3">
        <v>45535</v>
      </c>
      <c r="H1152" s="4">
        <v>0</v>
      </c>
      <c r="I1152" s="4">
        <v>0</v>
      </c>
      <c r="J1152" s="4">
        <v>0</v>
      </c>
      <c r="K1152" s="5">
        <v>0</v>
      </c>
      <c r="L1152" s="5">
        <v>0</v>
      </c>
      <c r="O1152" s="5">
        <v>0</v>
      </c>
    </row>
    <row r="1153" spans="1:15" x14ac:dyDescent="0.75">
      <c r="A1153" t="s">
        <v>22</v>
      </c>
      <c r="B1153" s="3">
        <v>45550</v>
      </c>
      <c r="C1153" s="4">
        <v>270503.17</v>
      </c>
      <c r="D1153" s="3">
        <v>45550</v>
      </c>
      <c r="E1153" s="4">
        <v>270503.17</v>
      </c>
      <c r="F1153">
        <v>89</v>
      </c>
      <c r="G1153" s="3">
        <v>45565</v>
      </c>
      <c r="H1153" s="4">
        <v>0</v>
      </c>
      <c r="I1153" s="4">
        <v>0</v>
      </c>
      <c r="J1153" s="4">
        <v>0</v>
      </c>
      <c r="K1153" s="5">
        <v>0</v>
      </c>
      <c r="L1153" s="5">
        <v>0</v>
      </c>
      <c r="O1153" s="5">
        <v>0</v>
      </c>
    </row>
    <row r="1154" spans="1:15" x14ac:dyDescent="0.75">
      <c r="A1154" t="s">
        <v>22</v>
      </c>
      <c r="B1154" s="3">
        <v>45580</v>
      </c>
      <c r="C1154" s="4">
        <v>262136.56</v>
      </c>
      <c r="D1154" s="3">
        <v>45580</v>
      </c>
      <c r="E1154" s="4">
        <v>262136.56</v>
      </c>
      <c r="F1154">
        <v>90</v>
      </c>
      <c r="G1154" s="3">
        <v>45596</v>
      </c>
      <c r="H1154" s="4">
        <v>0</v>
      </c>
      <c r="I1154" s="4">
        <v>0</v>
      </c>
      <c r="J1154" s="4">
        <v>0</v>
      </c>
      <c r="K1154" s="5">
        <v>0</v>
      </c>
      <c r="L1154" s="5">
        <v>0</v>
      </c>
      <c r="O1154" s="5">
        <v>0</v>
      </c>
    </row>
    <row r="1155" spans="1:15" x14ac:dyDescent="0.75">
      <c r="A1155" t="s">
        <v>22</v>
      </c>
      <c r="B1155" s="3">
        <v>45611</v>
      </c>
      <c r="C1155" s="4">
        <v>236839.08</v>
      </c>
      <c r="D1155" s="3">
        <v>45611</v>
      </c>
      <c r="E1155" s="4">
        <v>236839.08</v>
      </c>
      <c r="F1155">
        <v>91</v>
      </c>
      <c r="G1155" s="3">
        <v>45626</v>
      </c>
      <c r="H1155" s="4">
        <v>0</v>
      </c>
      <c r="I1155" s="4">
        <v>0</v>
      </c>
      <c r="J1155" s="4">
        <v>0</v>
      </c>
      <c r="K1155" s="5">
        <v>0</v>
      </c>
      <c r="L1155" s="5">
        <v>0</v>
      </c>
      <c r="O1155" s="5">
        <v>0</v>
      </c>
    </row>
    <row r="1156" spans="1:15" x14ac:dyDescent="0.75">
      <c r="A1156" t="s">
        <v>22</v>
      </c>
      <c r="B1156" s="3">
        <v>45641</v>
      </c>
      <c r="C1156" s="4">
        <v>228518.96</v>
      </c>
      <c r="D1156" s="3">
        <v>45641</v>
      </c>
      <c r="E1156" s="4">
        <v>228518.96</v>
      </c>
      <c r="F1156">
        <v>92</v>
      </c>
      <c r="G1156" s="3">
        <v>45657</v>
      </c>
      <c r="H1156" s="4">
        <v>0</v>
      </c>
      <c r="I1156" s="4">
        <v>0</v>
      </c>
      <c r="J1156" s="4">
        <v>0</v>
      </c>
      <c r="K1156" s="5">
        <v>0</v>
      </c>
      <c r="L1156" s="5">
        <v>0</v>
      </c>
      <c r="O1156" s="5">
        <v>0</v>
      </c>
    </row>
    <row r="1157" spans="1:15" x14ac:dyDescent="0.75">
      <c r="A1157" t="s">
        <v>22</v>
      </c>
      <c r="B1157" s="3">
        <v>45672</v>
      </c>
      <c r="C1157" s="4">
        <v>225154</v>
      </c>
      <c r="D1157" s="3">
        <v>45672</v>
      </c>
      <c r="E1157" s="4">
        <v>225154</v>
      </c>
      <c r="F1157">
        <v>93</v>
      </c>
      <c r="G1157" s="3">
        <v>45688</v>
      </c>
      <c r="H1157" s="4">
        <v>0</v>
      </c>
      <c r="I1157" s="4">
        <v>0</v>
      </c>
      <c r="J1157" s="4">
        <v>0</v>
      </c>
      <c r="K1157" s="5">
        <v>0</v>
      </c>
      <c r="L1157" s="5">
        <v>0</v>
      </c>
      <c r="O1157" s="5">
        <v>0</v>
      </c>
    </row>
    <row r="1158" spans="1:15" x14ac:dyDescent="0.75">
      <c r="A1158" t="s">
        <v>22</v>
      </c>
      <c r="B1158" s="3">
        <v>45703</v>
      </c>
      <c r="C1158" s="4">
        <v>222634.55</v>
      </c>
      <c r="D1158" s="3">
        <v>45703</v>
      </c>
      <c r="E1158" s="4">
        <v>222634.55</v>
      </c>
      <c r="F1158">
        <v>94</v>
      </c>
      <c r="G1158" s="3">
        <v>45716</v>
      </c>
      <c r="H1158" s="4">
        <v>0</v>
      </c>
      <c r="I1158" s="4">
        <v>0</v>
      </c>
      <c r="J1158" s="4">
        <v>0</v>
      </c>
      <c r="K1158" s="5">
        <v>0</v>
      </c>
      <c r="L1158" s="5">
        <v>0</v>
      </c>
      <c r="O1158" s="5">
        <v>0</v>
      </c>
    </row>
    <row r="1159" spans="1:15" x14ac:dyDescent="0.75">
      <c r="A1159" t="s">
        <v>22</v>
      </c>
      <c r="B1159" s="3">
        <v>45731</v>
      </c>
      <c r="C1159" s="4">
        <v>331337.95</v>
      </c>
      <c r="D1159" s="3">
        <v>45731</v>
      </c>
      <c r="E1159" s="4">
        <v>331337.95</v>
      </c>
      <c r="F1159">
        <v>95</v>
      </c>
      <c r="G1159" s="3">
        <v>45747</v>
      </c>
      <c r="H1159" s="4">
        <v>0</v>
      </c>
      <c r="I1159" s="4">
        <v>0</v>
      </c>
      <c r="J1159" s="4">
        <v>0</v>
      </c>
      <c r="K1159" s="5">
        <v>0</v>
      </c>
      <c r="L1159" s="5">
        <v>0</v>
      </c>
      <c r="O1159" s="5">
        <v>0</v>
      </c>
    </row>
    <row r="1160" spans="1:15" x14ac:dyDescent="0.75">
      <c r="A1160" t="s">
        <v>22</v>
      </c>
      <c r="B1160" s="3">
        <v>45762</v>
      </c>
      <c r="C1160" s="4">
        <v>229677.81</v>
      </c>
      <c r="D1160" s="3">
        <v>45762</v>
      </c>
      <c r="E1160" s="4">
        <v>229677.81</v>
      </c>
      <c r="F1160">
        <v>96</v>
      </c>
      <c r="G1160" s="3">
        <v>45777</v>
      </c>
      <c r="H1160" s="4">
        <v>0</v>
      </c>
      <c r="I1160" s="4">
        <v>0</v>
      </c>
      <c r="J1160" s="4">
        <v>0</v>
      </c>
      <c r="K1160" s="5">
        <v>0</v>
      </c>
      <c r="L1160" s="5">
        <v>0</v>
      </c>
      <c r="O1160" s="5">
        <v>0</v>
      </c>
    </row>
    <row r="1161" spans="1:15" x14ac:dyDescent="0.75">
      <c r="A1161" t="s">
        <v>22</v>
      </c>
      <c r="B1161" s="3">
        <v>45792</v>
      </c>
      <c r="C1161" s="4">
        <v>224175.8</v>
      </c>
      <c r="D1161" s="3">
        <v>45792</v>
      </c>
      <c r="E1161" s="4">
        <v>224175.8</v>
      </c>
      <c r="F1161">
        <v>97</v>
      </c>
      <c r="G1161" s="3">
        <v>45808</v>
      </c>
      <c r="H1161" s="4">
        <v>0</v>
      </c>
      <c r="I1161" s="4">
        <v>0</v>
      </c>
      <c r="J1161" s="4">
        <v>0</v>
      </c>
      <c r="K1161" s="5">
        <v>0</v>
      </c>
      <c r="L1161" s="5">
        <v>0</v>
      </c>
      <c r="O1161" s="5">
        <v>0</v>
      </c>
    </row>
    <row r="1162" spans="1:15" x14ac:dyDescent="0.75">
      <c r="A1162" t="s">
        <v>22</v>
      </c>
      <c r="B1162" s="3">
        <v>45823</v>
      </c>
      <c r="C1162" s="4">
        <v>230614.67</v>
      </c>
      <c r="D1162" s="3">
        <v>45823</v>
      </c>
      <c r="E1162" s="4">
        <v>230614.67</v>
      </c>
      <c r="F1162">
        <v>98</v>
      </c>
      <c r="G1162" s="3">
        <v>45838</v>
      </c>
      <c r="H1162" s="4">
        <v>0</v>
      </c>
      <c r="I1162" s="4">
        <v>0</v>
      </c>
      <c r="J1162" s="4">
        <v>0</v>
      </c>
      <c r="K1162" s="5">
        <v>0</v>
      </c>
      <c r="L1162" s="5">
        <v>0</v>
      </c>
      <c r="O1162" s="5">
        <v>0</v>
      </c>
    </row>
    <row r="1163" spans="1:15" x14ac:dyDescent="0.75">
      <c r="A1163" t="s">
        <v>22</v>
      </c>
      <c r="B1163" s="3">
        <v>45853</v>
      </c>
      <c r="C1163" s="4">
        <v>223049.59</v>
      </c>
      <c r="D1163" s="3">
        <v>45853</v>
      </c>
      <c r="E1163" s="4">
        <v>223049.59</v>
      </c>
      <c r="F1163">
        <v>99</v>
      </c>
      <c r="G1163" s="3">
        <v>45869</v>
      </c>
      <c r="H1163" s="4">
        <v>0</v>
      </c>
      <c r="I1163" s="4">
        <v>0</v>
      </c>
      <c r="J1163" s="4">
        <v>0</v>
      </c>
      <c r="K1163" s="5">
        <v>0</v>
      </c>
      <c r="L1163" s="5">
        <v>0</v>
      </c>
      <c r="O1163" s="5">
        <v>0</v>
      </c>
    </row>
    <row r="1164" spans="1:15" x14ac:dyDescent="0.75">
      <c r="A1164" t="s">
        <v>22</v>
      </c>
      <c r="B1164" s="3">
        <v>45884</v>
      </c>
      <c r="C1164" s="4">
        <v>230689.57</v>
      </c>
      <c r="D1164" s="3">
        <v>45884</v>
      </c>
      <c r="E1164" s="4">
        <v>230689.57</v>
      </c>
      <c r="F1164">
        <v>100</v>
      </c>
      <c r="G1164" s="3">
        <v>45900</v>
      </c>
      <c r="H1164" s="4">
        <v>0</v>
      </c>
      <c r="I1164" s="4">
        <v>0</v>
      </c>
      <c r="J1164" s="4">
        <v>0</v>
      </c>
      <c r="K1164" s="5">
        <v>0</v>
      </c>
      <c r="L1164" s="5">
        <v>0</v>
      </c>
      <c r="O1164" s="5">
        <v>0</v>
      </c>
    </row>
    <row r="1165" spans="1:15" x14ac:dyDescent="0.75">
      <c r="A1165" t="s">
        <v>22</v>
      </c>
      <c r="B1165" s="3">
        <v>45915</v>
      </c>
      <c r="C1165" s="4">
        <v>237592.77</v>
      </c>
      <c r="D1165" s="3">
        <v>45915</v>
      </c>
      <c r="E1165" s="4">
        <v>237592.77</v>
      </c>
      <c r="F1165">
        <v>101</v>
      </c>
      <c r="G1165" s="3">
        <v>45930</v>
      </c>
      <c r="H1165" s="4">
        <v>0</v>
      </c>
      <c r="I1165" s="4">
        <v>0</v>
      </c>
      <c r="J1165" s="4">
        <v>0</v>
      </c>
      <c r="K1165" s="5">
        <v>0</v>
      </c>
      <c r="L1165" s="5">
        <v>0</v>
      </c>
      <c r="O1165" s="5">
        <v>0</v>
      </c>
    </row>
    <row r="1166" spans="1:15" x14ac:dyDescent="0.75">
      <c r="A1166" t="s">
        <v>22</v>
      </c>
      <c r="B1166" s="3">
        <v>45945</v>
      </c>
      <c r="C1166" s="4">
        <v>229142.74</v>
      </c>
      <c r="D1166" s="3">
        <v>45945</v>
      </c>
      <c r="E1166" s="4">
        <v>229142.74</v>
      </c>
      <c r="F1166">
        <v>102</v>
      </c>
      <c r="G1166" s="3">
        <v>45961</v>
      </c>
      <c r="H1166" s="4">
        <v>0</v>
      </c>
      <c r="I1166" s="4">
        <v>0</v>
      </c>
      <c r="J1166" s="4">
        <v>0</v>
      </c>
      <c r="K1166" s="5">
        <v>0</v>
      </c>
      <c r="L1166" s="5">
        <v>0</v>
      </c>
      <c r="O1166" s="5">
        <v>0</v>
      </c>
    </row>
    <row r="1167" spans="1:15" x14ac:dyDescent="0.75">
      <c r="A1167" t="s">
        <v>22</v>
      </c>
      <c r="B1167" s="3">
        <v>45976</v>
      </c>
      <c r="C1167" s="4">
        <v>239148.83</v>
      </c>
      <c r="D1167" s="3">
        <v>45976</v>
      </c>
      <c r="E1167" s="4">
        <v>239148.83</v>
      </c>
      <c r="F1167">
        <v>103</v>
      </c>
      <c r="G1167" s="3">
        <v>45991</v>
      </c>
      <c r="H1167" s="4">
        <v>0</v>
      </c>
      <c r="I1167" s="4">
        <v>0</v>
      </c>
      <c r="J1167" s="4">
        <v>0</v>
      </c>
      <c r="K1167" s="5">
        <v>0</v>
      </c>
      <c r="L1167" s="5">
        <v>0</v>
      </c>
      <c r="O1167" s="5">
        <v>0</v>
      </c>
    </row>
    <row r="1168" spans="1:15" x14ac:dyDescent="0.75">
      <c r="A1168" t="s">
        <v>22</v>
      </c>
      <c r="B1168" s="3">
        <v>46006</v>
      </c>
      <c r="C1168" s="4">
        <v>227793.68</v>
      </c>
      <c r="D1168" s="3">
        <v>46006</v>
      </c>
      <c r="E1168" s="4">
        <v>227793.68</v>
      </c>
      <c r="F1168">
        <v>104</v>
      </c>
      <c r="G1168" s="3">
        <v>46022</v>
      </c>
      <c r="H1168" s="4">
        <v>0</v>
      </c>
      <c r="I1168" s="4">
        <v>0</v>
      </c>
      <c r="J1168" s="4">
        <v>0</v>
      </c>
      <c r="K1168" s="5">
        <v>0</v>
      </c>
      <c r="L1168" s="5">
        <v>0</v>
      </c>
      <c r="O1168" s="5">
        <v>0</v>
      </c>
    </row>
    <row r="1169" spans="1:15" x14ac:dyDescent="0.75">
      <c r="A1169" t="s">
        <v>22</v>
      </c>
      <c r="B1169" s="3">
        <v>46037</v>
      </c>
      <c r="C1169" s="4">
        <v>258313.28</v>
      </c>
      <c r="D1169" s="3">
        <v>46037</v>
      </c>
      <c r="E1169" s="4">
        <v>258313.28</v>
      </c>
      <c r="F1169">
        <v>105</v>
      </c>
      <c r="G1169" s="3">
        <v>46053</v>
      </c>
      <c r="H1169" s="4">
        <v>0</v>
      </c>
      <c r="I1169" s="4">
        <v>0</v>
      </c>
      <c r="J1169" s="4">
        <v>0</v>
      </c>
      <c r="K1169" s="5">
        <v>0</v>
      </c>
      <c r="L1169" s="5">
        <v>0</v>
      </c>
      <c r="O1169" s="5">
        <v>0</v>
      </c>
    </row>
    <row r="1170" spans="1:15" x14ac:dyDescent="0.75">
      <c r="A1170" t="s">
        <v>22</v>
      </c>
      <c r="B1170" s="3">
        <v>46068</v>
      </c>
      <c r="C1170" s="4">
        <v>225415.55</v>
      </c>
      <c r="D1170" s="3">
        <v>46068</v>
      </c>
      <c r="E1170" s="4">
        <v>225415.55</v>
      </c>
      <c r="F1170">
        <v>106</v>
      </c>
      <c r="G1170" s="3">
        <v>46081</v>
      </c>
      <c r="H1170" s="4">
        <v>0</v>
      </c>
      <c r="I1170" s="4">
        <v>0</v>
      </c>
      <c r="J1170" s="4">
        <v>0</v>
      </c>
      <c r="K1170" s="5">
        <v>0</v>
      </c>
      <c r="L1170" s="5">
        <v>0</v>
      </c>
      <c r="O1170" s="5">
        <v>0</v>
      </c>
    </row>
    <row r="1171" spans="1:15" x14ac:dyDescent="0.75">
      <c r="A1171" t="s">
        <v>22</v>
      </c>
      <c r="B1171" s="3">
        <v>46096</v>
      </c>
      <c r="C1171" s="4">
        <v>230268.72</v>
      </c>
      <c r="D1171" s="3">
        <v>46096</v>
      </c>
      <c r="E1171" s="4">
        <v>230268.72</v>
      </c>
      <c r="F1171">
        <v>107</v>
      </c>
      <c r="G1171" s="3">
        <v>46112</v>
      </c>
      <c r="H1171" s="4">
        <v>0</v>
      </c>
      <c r="I1171" s="4">
        <v>0</v>
      </c>
      <c r="J1171" s="4">
        <v>0</v>
      </c>
      <c r="K1171" s="5">
        <v>0</v>
      </c>
      <c r="L1171" s="5">
        <v>0</v>
      </c>
      <c r="O1171" s="5">
        <v>0</v>
      </c>
    </row>
    <row r="1172" spans="1:15" x14ac:dyDescent="0.75">
      <c r="A1172" t="s">
        <v>22</v>
      </c>
      <c r="B1172" s="3">
        <v>46127</v>
      </c>
      <c r="C1172" s="4">
        <v>233335.9</v>
      </c>
      <c r="D1172" s="3">
        <v>46127</v>
      </c>
      <c r="E1172" s="4">
        <v>233335.9</v>
      </c>
      <c r="F1172">
        <v>108</v>
      </c>
      <c r="G1172" s="3">
        <v>46142</v>
      </c>
      <c r="H1172" s="4">
        <v>0</v>
      </c>
      <c r="I1172" s="4">
        <v>0</v>
      </c>
      <c r="J1172" s="4">
        <v>0</v>
      </c>
      <c r="K1172" s="5">
        <v>0</v>
      </c>
      <c r="L1172" s="5">
        <v>0</v>
      </c>
      <c r="O1172" s="5">
        <v>0</v>
      </c>
    </row>
    <row r="1173" spans="1:15" x14ac:dyDescent="0.75">
      <c r="A1173" t="s">
        <v>22</v>
      </c>
      <c r="B1173" s="3">
        <v>46157</v>
      </c>
      <c r="C1173" s="4">
        <v>318416.14</v>
      </c>
      <c r="D1173" s="3">
        <v>46157</v>
      </c>
      <c r="E1173" s="4">
        <v>318416.14</v>
      </c>
      <c r="F1173">
        <v>109</v>
      </c>
      <c r="G1173" s="3">
        <v>46173</v>
      </c>
      <c r="H1173" s="4">
        <v>0</v>
      </c>
      <c r="I1173" s="4">
        <v>0</v>
      </c>
      <c r="J1173" s="4">
        <v>0</v>
      </c>
      <c r="K1173" s="5">
        <v>0</v>
      </c>
      <c r="L1173" s="5">
        <v>0</v>
      </c>
      <c r="O1173" s="5">
        <v>0</v>
      </c>
    </row>
    <row r="1174" spans="1:15" x14ac:dyDescent="0.75">
      <c r="A1174" t="s">
        <v>22</v>
      </c>
      <c r="B1174" s="3">
        <v>46188</v>
      </c>
      <c r="C1174" s="4">
        <v>177081.39</v>
      </c>
      <c r="D1174" s="3">
        <v>46188</v>
      </c>
      <c r="E1174" s="4">
        <v>177081.39</v>
      </c>
      <c r="F1174">
        <v>110</v>
      </c>
      <c r="G1174" s="3">
        <v>46203</v>
      </c>
      <c r="H1174" s="4">
        <v>0</v>
      </c>
      <c r="I1174" s="4">
        <v>0</v>
      </c>
      <c r="J1174" s="4">
        <v>0</v>
      </c>
      <c r="K1174" s="5">
        <v>0</v>
      </c>
      <c r="L1174" s="5">
        <v>0</v>
      </c>
      <c r="O1174" s="5">
        <v>0</v>
      </c>
    </row>
    <row r="1175" spans="1:15" x14ac:dyDescent="0.75">
      <c r="A1175" t="s">
        <v>22</v>
      </c>
      <c r="B1175" s="3">
        <v>46218</v>
      </c>
      <c r="C1175" s="4">
        <v>105215.23</v>
      </c>
      <c r="D1175" s="3">
        <v>46218</v>
      </c>
      <c r="E1175" s="4">
        <v>105215.23</v>
      </c>
      <c r="F1175">
        <v>111</v>
      </c>
      <c r="G1175" s="3">
        <v>46234</v>
      </c>
      <c r="H1175" s="4">
        <v>0</v>
      </c>
      <c r="I1175" s="4">
        <v>0</v>
      </c>
      <c r="J1175" s="4">
        <v>0</v>
      </c>
      <c r="K1175" s="5">
        <v>0</v>
      </c>
      <c r="L1175" s="5">
        <v>0</v>
      </c>
      <c r="O1175" s="5">
        <v>0</v>
      </c>
    </row>
    <row r="1176" spans="1:15" x14ac:dyDescent="0.75">
      <c r="A1176" t="s">
        <v>22</v>
      </c>
      <c r="B1176" s="3">
        <v>46249</v>
      </c>
      <c r="C1176" s="4">
        <v>97903.29</v>
      </c>
      <c r="D1176" s="3">
        <v>46249</v>
      </c>
      <c r="E1176" s="4">
        <v>97903.29</v>
      </c>
      <c r="F1176">
        <v>112</v>
      </c>
      <c r="G1176" s="3">
        <v>46265</v>
      </c>
      <c r="H1176" s="4">
        <v>0</v>
      </c>
      <c r="I1176" s="4">
        <v>0</v>
      </c>
      <c r="J1176" s="4">
        <v>0</v>
      </c>
      <c r="K1176" s="5">
        <v>0</v>
      </c>
      <c r="L1176" s="5">
        <v>0</v>
      </c>
      <c r="O1176" s="5">
        <v>0</v>
      </c>
    </row>
    <row r="1177" spans="1:15" x14ac:dyDescent="0.75">
      <c r="A1177" t="s">
        <v>22</v>
      </c>
      <c r="B1177" s="3">
        <v>46280</v>
      </c>
      <c r="C1177" s="4">
        <v>305634.23</v>
      </c>
      <c r="D1177" s="3">
        <v>46280</v>
      </c>
      <c r="E1177" s="4">
        <v>305634.23</v>
      </c>
      <c r="F1177">
        <v>113</v>
      </c>
      <c r="G1177" s="3">
        <v>46295</v>
      </c>
      <c r="H1177" s="4">
        <v>0</v>
      </c>
      <c r="I1177" s="4">
        <v>0</v>
      </c>
      <c r="J1177" s="4">
        <v>0</v>
      </c>
      <c r="K1177" s="5">
        <v>0</v>
      </c>
      <c r="L1177" s="5">
        <v>0</v>
      </c>
      <c r="O1177" s="5">
        <v>1141759.6000000001</v>
      </c>
    </row>
    <row r="1178" spans="1:15" x14ac:dyDescent="0.75">
      <c r="A1178" t="s">
        <v>22</v>
      </c>
      <c r="B1178" s="3">
        <v>46287</v>
      </c>
      <c r="C1178" s="4">
        <v>44299487.331941567</v>
      </c>
      <c r="D1178" s="3">
        <v>46310</v>
      </c>
      <c r="E1178" s="4">
        <v>190859.76071877399</v>
      </c>
      <c r="F1178">
        <v>114</v>
      </c>
      <c r="G1178" s="3">
        <v>46326</v>
      </c>
      <c r="H1178" s="4">
        <v>190859.76071877399</v>
      </c>
      <c r="I1178" s="4">
        <v>0</v>
      </c>
      <c r="J1178" s="4">
        <v>0</v>
      </c>
      <c r="K1178" s="5">
        <v>54956.532849092</v>
      </c>
      <c r="L1178" s="5">
        <v>1066.496182443</v>
      </c>
      <c r="O1178" s="5">
        <v>0</v>
      </c>
    </row>
    <row r="1179" spans="1:15" x14ac:dyDescent="0.75">
      <c r="A1179" t="s">
        <v>22</v>
      </c>
      <c r="B1179" s="3">
        <v>46341</v>
      </c>
      <c r="C1179" s="4">
        <v>0</v>
      </c>
      <c r="D1179" s="3">
        <v>46341</v>
      </c>
      <c r="E1179" s="4">
        <v>197264.89457977799</v>
      </c>
      <c r="F1179">
        <v>115</v>
      </c>
      <c r="G1179" s="3">
        <v>46356</v>
      </c>
      <c r="H1179" s="4">
        <v>197264.89457977799</v>
      </c>
      <c r="I1179" s="4">
        <v>0</v>
      </c>
      <c r="J1179" s="4">
        <v>0</v>
      </c>
      <c r="K1179" s="5">
        <v>56779.929789512003</v>
      </c>
      <c r="L1179" s="5">
        <v>1174.4995672929999</v>
      </c>
      <c r="O1179" s="5">
        <v>0</v>
      </c>
    </row>
    <row r="1180" spans="1:15" x14ac:dyDescent="0.75">
      <c r="A1180" t="s">
        <v>22</v>
      </c>
      <c r="B1180" s="3">
        <v>46371</v>
      </c>
      <c r="C1180" s="4">
        <v>0</v>
      </c>
      <c r="D1180" s="3">
        <v>46371</v>
      </c>
      <c r="E1180" s="4">
        <v>190938.25942407799</v>
      </c>
      <c r="F1180">
        <v>116</v>
      </c>
      <c r="G1180" s="3">
        <v>46387</v>
      </c>
      <c r="H1180" s="4">
        <v>190938.25942407799</v>
      </c>
      <c r="I1180" s="4">
        <v>0</v>
      </c>
      <c r="J1180" s="4">
        <v>0</v>
      </c>
      <c r="K1180" s="5">
        <v>54940.737547516997</v>
      </c>
      <c r="L1180" s="5">
        <v>1199.5442141870001</v>
      </c>
      <c r="O1180" s="5">
        <v>0</v>
      </c>
    </row>
    <row r="1181" spans="1:15" x14ac:dyDescent="0.75">
      <c r="A1181" t="s">
        <v>22</v>
      </c>
      <c r="B1181" s="3">
        <v>46402</v>
      </c>
      <c r="C1181" s="4">
        <v>0</v>
      </c>
      <c r="D1181" s="3">
        <v>46402</v>
      </c>
      <c r="E1181" s="4">
        <v>189230.927547653</v>
      </c>
      <c r="F1181">
        <v>117</v>
      </c>
      <c r="G1181" s="3">
        <v>46418</v>
      </c>
      <c r="H1181" s="4">
        <v>189230.927547653</v>
      </c>
      <c r="I1181" s="4">
        <v>0</v>
      </c>
      <c r="J1181" s="4">
        <v>0</v>
      </c>
      <c r="K1181" s="5">
        <v>55450.926222242</v>
      </c>
      <c r="L1181" s="5">
        <v>0</v>
      </c>
      <c r="O1181" s="5">
        <v>0</v>
      </c>
    </row>
    <row r="1182" spans="1:15" x14ac:dyDescent="0.75">
      <c r="A1182" t="s">
        <v>22</v>
      </c>
      <c r="B1182" s="3">
        <v>46433</v>
      </c>
      <c r="C1182" s="4">
        <v>0</v>
      </c>
      <c r="D1182" s="3">
        <v>46433</v>
      </c>
      <c r="E1182" s="4">
        <v>189270.26619224501</v>
      </c>
      <c r="F1182">
        <v>118</v>
      </c>
      <c r="G1182" s="3">
        <v>46446</v>
      </c>
      <c r="H1182" s="4">
        <v>189270.26619224501</v>
      </c>
      <c r="I1182" s="4">
        <v>0</v>
      </c>
      <c r="J1182" s="4">
        <v>0</v>
      </c>
      <c r="K1182" s="5">
        <v>55377.339111121</v>
      </c>
      <c r="L1182" s="5">
        <v>0</v>
      </c>
      <c r="O1182" s="5">
        <v>0</v>
      </c>
    </row>
    <row r="1183" spans="1:15" x14ac:dyDescent="0.75">
      <c r="A1183" t="s">
        <v>22</v>
      </c>
      <c r="B1183" s="3">
        <v>46461</v>
      </c>
      <c r="C1183" s="4">
        <v>0</v>
      </c>
      <c r="D1183" s="3">
        <v>46461</v>
      </c>
      <c r="E1183" s="4">
        <v>194583.81536955599</v>
      </c>
      <c r="F1183">
        <v>119</v>
      </c>
      <c r="G1183" s="3">
        <v>46477</v>
      </c>
      <c r="H1183" s="4">
        <v>194583.81536955599</v>
      </c>
      <c r="I1183" s="4">
        <v>0</v>
      </c>
      <c r="J1183" s="4">
        <v>0</v>
      </c>
      <c r="K1183" s="5">
        <v>54908.365026865999</v>
      </c>
      <c r="L1183" s="5">
        <v>4956.8991771250003</v>
      </c>
      <c r="O1183" s="5">
        <v>0</v>
      </c>
    </row>
    <row r="1184" spans="1:15" x14ac:dyDescent="0.75">
      <c r="A1184" t="s">
        <v>22</v>
      </c>
      <c r="B1184" s="3">
        <v>46492</v>
      </c>
      <c r="C1184" s="4">
        <v>0</v>
      </c>
      <c r="D1184" s="3">
        <v>46492</v>
      </c>
      <c r="E1184" s="4">
        <v>197476.31103423401</v>
      </c>
      <c r="F1184">
        <v>120</v>
      </c>
      <c r="G1184" s="3">
        <v>46507</v>
      </c>
      <c r="H1184" s="4">
        <v>197476.31103423401</v>
      </c>
      <c r="I1184" s="4">
        <v>0</v>
      </c>
      <c r="J1184" s="4">
        <v>0</v>
      </c>
      <c r="K1184" s="5">
        <v>56737.251215336997</v>
      </c>
      <c r="L1184" s="5">
        <v>1533.307159773</v>
      </c>
      <c r="O1184" s="5">
        <v>0</v>
      </c>
    </row>
    <row r="1185" spans="1:15" x14ac:dyDescent="0.75">
      <c r="A1185" t="s">
        <v>22</v>
      </c>
      <c r="B1185" s="3">
        <v>46522</v>
      </c>
      <c r="C1185" s="4">
        <v>0</v>
      </c>
      <c r="D1185" s="3">
        <v>46522</v>
      </c>
      <c r="E1185" s="4">
        <v>191143.261068552</v>
      </c>
      <c r="F1185">
        <v>121</v>
      </c>
      <c r="G1185" s="3">
        <v>46538</v>
      </c>
      <c r="H1185" s="4">
        <v>191143.261068552</v>
      </c>
      <c r="I1185" s="4">
        <v>0</v>
      </c>
      <c r="J1185" s="4">
        <v>0</v>
      </c>
      <c r="K1185" s="5">
        <v>54899.117992027997</v>
      </c>
      <c r="L1185" s="5">
        <v>1548.279658723</v>
      </c>
      <c r="O1185" s="5">
        <v>0</v>
      </c>
    </row>
    <row r="1186" spans="1:15" x14ac:dyDescent="0.75">
      <c r="A1186" t="s">
        <v>22</v>
      </c>
      <c r="B1186" s="3">
        <v>46553</v>
      </c>
      <c r="C1186" s="4">
        <v>0</v>
      </c>
      <c r="D1186" s="3">
        <v>46553</v>
      </c>
      <c r="E1186" s="4">
        <v>197128.20974474199</v>
      </c>
      <c r="F1186">
        <v>122</v>
      </c>
      <c r="G1186" s="3">
        <v>46568</v>
      </c>
      <c r="H1186" s="4">
        <v>197128.20974474199</v>
      </c>
      <c r="I1186" s="4">
        <v>0</v>
      </c>
      <c r="J1186" s="4">
        <v>0</v>
      </c>
      <c r="K1186" s="5">
        <v>56623.561626561997</v>
      </c>
      <c r="L1186" s="5">
        <v>1577.8346821539999</v>
      </c>
      <c r="O1186" s="5">
        <v>0</v>
      </c>
    </row>
    <row r="1187" spans="1:15" x14ac:dyDescent="0.75">
      <c r="A1187" t="s">
        <v>22</v>
      </c>
      <c r="B1187" s="3">
        <v>46583</v>
      </c>
      <c r="C1187" s="4">
        <v>0</v>
      </c>
      <c r="D1187" s="3">
        <v>46583</v>
      </c>
      <c r="E1187" s="4">
        <v>198820.29542543201</v>
      </c>
      <c r="F1187">
        <v>123</v>
      </c>
      <c r="G1187" s="3">
        <v>46599</v>
      </c>
      <c r="H1187" s="4">
        <v>198820.29542543201</v>
      </c>
      <c r="I1187" s="4">
        <v>0</v>
      </c>
      <c r="J1187" s="4">
        <v>0</v>
      </c>
      <c r="K1187" s="5">
        <v>56588.392126555002</v>
      </c>
      <c r="L1187" s="5">
        <v>3391.3787932169998</v>
      </c>
      <c r="O1187" s="5">
        <v>0</v>
      </c>
    </row>
    <row r="1188" spans="1:15" x14ac:dyDescent="0.75">
      <c r="A1188" t="s">
        <v>22</v>
      </c>
      <c r="B1188" s="3">
        <v>46614</v>
      </c>
      <c r="C1188" s="4">
        <v>0</v>
      </c>
      <c r="D1188" s="3">
        <v>46614</v>
      </c>
      <c r="E1188" s="4">
        <v>180712.66467666699</v>
      </c>
      <c r="F1188">
        <v>124</v>
      </c>
      <c r="G1188" s="3">
        <v>46630</v>
      </c>
      <c r="H1188" s="4">
        <v>180712.66467666699</v>
      </c>
      <c r="I1188" s="4">
        <v>0</v>
      </c>
      <c r="J1188" s="4">
        <v>0</v>
      </c>
      <c r="K1188" s="5">
        <v>78927.432078319005</v>
      </c>
      <c r="L1188" s="5">
        <v>0</v>
      </c>
      <c r="O1188" s="5">
        <v>0</v>
      </c>
    </row>
    <row r="1189" spans="1:15" x14ac:dyDescent="0.75">
      <c r="A1189" t="s">
        <v>22</v>
      </c>
      <c r="B1189" s="3">
        <v>46645</v>
      </c>
      <c r="C1189" s="4">
        <v>0</v>
      </c>
      <c r="D1189" s="3">
        <v>46645</v>
      </c>
      <c r="E1189" s="4">
        <v>244281.406508524</v>
      </c>
      <c r="F1189">
        <v>125</v>
      </c>
      <c r="G1189" s="3">
        <v>46660</v>
      </c>
      <c r="H1189" s="4">
        <v>244281.406508524</v>
      </c>
      <c r="I1189" s="4">
        <v>0</v>
      </c>
      <c r="J1189" s="4">
        <v>0</v>
      </c>
      <c r="K1189" s="5">
        <v>47925.445244613999</v>
      </c>
      <c r="L1189" s="5">
        <v>78770.115388514998</v>
      </c>
      <c r="O1189" s="5">
        <v>0</v>
      </c>
    </row>
    <row r="1190" spans="1:15" x14ac:dyDescent="0.75">
      <c r="A1190" t="s">
        <v>22</v>
      </c>
      <c r="B1190" s="3">
        <v>46675</v>
      </c>
      <c r="C1190" s="4">
        <v>0</v>
      </c>
      <c r="D1190" s="3">
        <v>46675</v>
      </c>
      <c r="E1190" s="4">
        <v>236401.361137281</v>
      </c>
      <c r="F1190">
        <v>126</v>
      </c>
      <c r="G1190" s="3">
        <v>46691</v>
      </c>
      <c r="H1190" s="4">
        <v>236401.361137281</v>
      </c>
      <c r="I1190" s="4">
        <v>0</v>
      </c>
      <c r="J1190" s="4">
        <v>0</v>
      </c>
      <c r="K1190" s="5">
        <v>0</v>
      </c>
      <c r="L1190" s="5">
        <v>29849.680784421002</v>
      </c>
      <c r="O1190" s="5">
        <v>0</v>
      </c>
    </row>
    <row r="1191" spans="1:15" x14ac:dyDescent="0.75">
      <c r="A1191" t="s">
        <v>22</v>
      </c>
      <c r="B1191" s="3">
        <v>46706</v>
      </c>
      <c r="C1191" s="4">
        <v>0</v>
      </c>
      <c r="D1191" s="3">
        <v>46706</v>
      </c>
      <c r="E1191" s="4">
        <v>244281.406508524</v>
      </c>
      <c r="F1191">
        <v>127</v>
      </c>
      <c r="G1191" s="3">
        <v>46721</v>
      </c>
      <c r="H1191" s="4">
        <v>244281.406508524</v>
      </c>
      <c r="I1191" s="4">
        <v>0</v>
      </c>
      <c r="J1191" s="4">
        <v>0</v>
      </c>
      <c r="K1191" s="5">
        <v>0</v>
      </c>
      <c r="L1191" s="5">
        <v>30844.670143900999</v>
      </c>
      <c r="O1191" s="5">
        <v>0</v>
      </c>
    </row>
    <row r="1192" spans="1:15" x14ac:dyDescent="0.75">
      <c r="A1192" t="s">
        <v>22</v>
      </c>
      <c r="B1192" s="3">
        <v>46736</v>
      </c>
      <c r="C1192" s="4">
        <v>0</v>
      </c>
      <c r="D1192" s="3">
        <v>46736</v>
      </c>
      <c r="E1192" s="4">
        <v>236401.361137281</v>
      </c>
      <c r="F1192">
        <v>128</v>
      </c>
      <c r="G1192" s="3">
        <v>46752</v>
      </c>
      <c r="H1192" s="4">
        <v>236401.361137281</v>
      </c>
      <c r="I1192" s="4">
        <v>0</v>
      </c>
      <c r="J1192" s="4">
        <v>0</v>
      </c>
      <c r="K1192" s="5">
        <v>0</v>
      </c>
      <c r="L1192" s="5">
        <v>29849.680784421002</v>
      </c>
      <c r="O1192" s="5">
        <v>0</v>
      </c>
    </row>
    <row r="1193" spans="1:15" x14ac:dyDescent="0.75">
      <c r="A1193" t="s">
        <v>22</v>
      </c>
      <c r="B1193" s="3">
        <v>46767</v>
      </c>
      <c r="C1193" s="4">
        <v>0</v>
      </c>
      <c r="D1193" s="3">
        <v>46767</v>
      </c>
      <c r="E1193" s="4">
        <v>244281.406508524</v>
      </c>
      <c r="F1193">
        <v>129</v>
      </c>
      <c r="G1193" s="3">
        <v>46783</v>
      </c>
      <c r="H1193" s="4">
        <v>244281.406508524</v>
      </c>
      <c r="I1193" s="4">
        <v>0</v>
      </c>
      <c r="J1193" s="4">
        <v>0</v>
      </c>
      <c r="K1193" s="5">
        <v>0</v>
      </c>
      <c r="L1193" s="5">
        <v>30844.670143900999</v>
      </c>
      <c r="O1193" s="5">
        <v>0</v>
      </c>
    </row>
    <row r="1194" spans="1:15" x14ac:dyDescent="0.75">
      <c r="A1194" t="s">
        <v>22</v>
      </c>
      <c r="B1194" s="3">
        <v>46798</v>
      </c>
      <c r="C1194" s="4">
        <v>0</v>
      </c>
      <c r="D1194" s="3">
        <v>46798</v>
      </c>
      <c r="E1194" s="4">
        <v>237533.73593529899</v>
      </c>
      <c r="F1194">
        <v>130</v>
      </c>
      <c r="G1194" s="3">
        <v>46812</v>
      </c>
      <c r="H1194" s="4">
        <v>237533.73593529899</v>
      </c>
      <c r="I1194" s="4">
        <v>0</v>
      </c>
      <c r="J1194" s="4">
        <v>0</v>
      </c>
      <c r="K1194" s="5">
        <v>0</v>
      </c>
      <c r="L1194" s="5">
        <v>30844.670143900999</v>
      </c>
      <c r="O1194" s="5">
        <v>0</v>
      </c>
    </row>
    <row r="1195" spans="1:15" x14ac:dyDescent="0.75">
      <c r="A1195" t="s">
        <v>22</v>
      </c>
      <c r="B1195" s="3">
        <v>46827</v>
      </c>
      <c r="C1195" s="4">
        <v>0</v>
      </c>
      <c r="D1195" s="3">
        <v>46827</v>
      </c>
      <c r="E1195" s="4">
        <v>235268.986339264</v>
      </c>
      <c r="F1195">
        <v>131</v>
      </c>
      <c r="G1195" s="3">
        <v>46843</v>
      </c>
      <c r="H1195" s="4">
        <v>235268.986339264</v>
      </c>
      <c r="I1195" s="4">
        <v>0</v>
      </c>
      <c r="J1195" s="4">
        <v>0</v>
      </c>
      <c r="K1195" s="5">
        <v>0</v>
      </c>
      <c r="L1195" s="5">
        <v>28854.69142494</v>
      </c>
      <c r="O1195" s="5">
        <v>0</v>
      </c>
    </row>
    <row r="1196" spans="1:15" x14ac:dyDescent="0.75">
      <c r="A1196" t="s">
        <v>22</v>
      </c>
      <c r="B1196" s="3">
        <v>46858</v>
      </c>
      <c r="C1196" s="4">
        <v>0</v>
      </c>
      <c r="D1196" s="3">
        <v>46858</v>
      </c>
      <c r="E1196" s="4">
        <v>244281.40650852301</v>
      </c>
      <c r="F1196">
        <v>132</v>
      </c>
      <c r="G1196" s="3">
        <v>46873</v>
      </c>
      <c r="H1196" s="4">
        <v>244281.40650852301</v>
      </c>
      <c r="I1196" s="4">
        <v>0</v>
      </c>
      <c r="J1196" s="4">
        <v>215772.273000121</v>
      </c>
      <c r="K1196" s="5">
        <v>0</v>
      </c>
      <c r="L1196" s="5">
        <v>30844.670143899999</v>
      </c>
      <c r="O1196" s="5">
        <v>0</v>
      </c>
    </row>
    <row r="1197" spans="1:15" x14ac:dyDescent="0.75">
      <c r="A1197" t="s">
        <v>22</v>
      </c>
      <c r="B1197" s="3">
        <v>46888</v>
      </c>
      <c r="C1197" s="4">
        <v>0</v>
      </c>
      <c r="D1197" s="3">
        <v>46888</v>
      </c>
      <c r="E1197" s="4">
        <v>234526.622210006</v>
      </c>
      <c r="F1197">
        <v>133</v>
      </c>
      <c r="G1197" s="3">
        <v>46904</v>
      </c>
      <c r="H1197" s="4">
        <v>234526.622210006</v>
      </c>
      <c r="I1197" s="4">
        <v>0</v>
      </c>
      <c r="J1197" s="4">
        <v>0</v>
      </c>
      <c r="K1197" s="5">
        <v>0</v>
      </c>
      <c r="L1197" s="5">
        <v>29849.680784421002</v>
      </c>
      <c r="O1197" s="5">
        <v>0</v>
      </c>
    </row>
    <row r="1198" spans="1:15" x14ac:dyDescent="0.75">
      <c r="A1198" t="s">
        <v>22</v>
      </c>
      <c r="B1198" s="3">
        <v>46919</v>
      </c>
      <c r="C1198" s="4">
        <v>0</v>
      </c>
      <c r="D1198" s="3">
        <v>46919</v>
      </c>
      <c r="E1198" s="4">
        <v>242344.176283673</v>
      </c>
      <c r="F1198">
        <v>134</v>
      </c>
      <c r="G1198" s="3">
        <v>46934</v>
      </c>
      <c r="H1198" s="4">
        <v>242344.176283673</v>
      </c>
      <c r="I1198" s="4">
        <v>0</v>
      </c>
      <c r="J1198" s="4">
        <v>0</v>
      </c>
      <c r="K1198" s="5">
        <v>0</v>
      </c>
      <c r="L1198" s="5">
        <v>30844.670143902</v>
      </c>
      <c r="O1198" s="5">
        <v>0</v>
      </c>
    </row>
    <row r="1199" spans="1:15" x14ac:dyDescent="0.75">
      <c r="A1199" t="s">
        <v>22</v>
      </c>
      <c r="B1199" s="3">
        <v>46949</v>
      </c>
      <c r="C1199" s="4">
        <v>0</v>
      </c>
      <c r="D1199" s="3">
        <v>46949</v>
      </c>
      <c r="E1199" s="4">
        <v>234526.622210006</v>
      </c>
      <c r="F1199">
        <v>135</v>
      </c>
      <c r="G1199" s="3">
        <v>46965</v>
      </c>
      <c r="H1199" s="4">
        <v>234526.622210006</v>
      </c>
      <c r="I1199" s="4">
        <v>0</v>
      </c>
      <c r="J1199" s="4">
        <v>0</v>
      </c>
      <c r="K1199" s="5">
        <v>0</v>
      </c>
      <c r="L1199" s="5">
        <v>29849.680784421002</v>
      </c>
      <c r="O1199" s="5">
        <v>0</v>
      </c>
    </row>
    <row r="1200" spans="1:15" x14ac:dyDescent="0.75">
      <c r="A1200" t="s">
        <v>22</v>
      </c>
      <c r="B1200" s="3">
        <v>46980</v>
      </c>
      <c r="C1200" s="4">
        <v>0</v>
      </c>
      <c r="D1200" s="3">
        <v>46980</v>
      </c>
      <c r="E1200" s="4">
        <v>190034.63480010099</v>
      </c>
      <c r="F1200">
        <v>136</v>
      </c>
      <c r="G1200" s="3">
        <v>46996</v>
      </c>
      <c r="H1200" s="4">
        <v>190034.63480010099</v>
      </c>
      <c r="I1200" s="4">
        <v>0</v>
      </c>
      <c r="J1200" s="4">
        <v>595211.42513236403</v>
      </c>
      <c r="K1200" s="5">
        <v>21464.871339671001</v>
      </c>
      <c r="L1200" s="5">
        <v>0</v>
      </c>
      <c r="O1200" s="5">
        <v>0</v>
      </c>
    </row>
    <row r="1201" spans="1:15" x14ac:dyDescent="0.75">
      <c r="A1201" t="s">
        <v>22</v>
      </c>
      <c r="B1201" s="3">
        <v>47011</v>
      </c>
      <c r="C1201" s="4">
        <v>0</v>
      </c>
      <c r="D1201" s="3">
        <v>47011</v>
      </c>
      <c r="E1201" s="4">
        <v>182123.94555676199</v>
      </c>
      <c r="F1201">
        <v>137</v>
      </c>
      <c r="G1201" s="3">
        <v>47026</v>
      </c>
      <c r="H1201" s="4">
        <v>182123.94555676199</v>
      </c>
      <c r="I1201" s="4">
        <v>0</v>
      </c>
      <c r="J1201" s="4">
        <v>0</v>
      </c>
      <c r="K1201" s="5">
        <v>21548.299224300001</v>
      </c>
      <c r="L1201" s="5">
        <v>0</v>
      </c>
      <c r="O1201" s="5">
        <v>0</v>
      </c>
    </row>
    <row r="1202" spans="1:15" x14ac:dyDescent="0.75">
      <c r="A1202" t="s">
        <v>22</v>
      </c>
      <c r="B1202" s="3">
        <v>47041</v>
      </c>
      <c r="C1202" s="4">
        <v>0</v>
      </c>
      <c r="D1202" s="3">
        <v>47041</v>
      </c>
      <c r="E1202" s="4">
        <v>176248.97957105801</v>
      </c>
      <c r="F1202">
        <v>138</v>
      </c>
      <c r="G1202" s="3">
        <v>47057</v>
      </c>
      <c r="H1202" s="4">
        <v>176248.97957105801</v>
      </c>
      <c r="I1202" s="4">
        <v>0</v>
      </c>
      <c r="J1202" s="4">
        <v>0</v>
      </c>
      <c r="K1202" s="5">
        <v>20853.192797711999</v>
      </c>
      <c r="L1202" s="5">
        <v>0</v>
      </c>
      <c r="O1202" s="5">
        <v>0</v>
      </c>
    </row>
    <row r="1203" spans="1:15" x14ac:dyDescent="0.75">
      <c r="A1203" t="s">
        <v>22</v>
      </c>
      <c r="B1203" s="3">
        <v>47072</v>
      </c>
      <c r="C1203" s="4">
        <v>0</v>
      </c>
      <c r="D1203" s="3">
        <v>47072</v>
      </c>
      <c r="E1203" s="4">
        <v>175090.708370548</v>
      </c>
      <c r="F1203">
        <v>139</v>
      </c>
      <c r="G1203" s="3">
        <v>47087</v>
      </c>
      <c r="H1203" s="4">
        <v>175090.708370548</v>
      </c>
      <c r="I1203" s="4">
        <v>0</v>
      </c>
      <c r="J1203" s="4">
        <v>0</v>
      </c>
      <c r="K1203" s="5">
        <v>21548.299224300001</v>
      </c>
      <c r="L1203" s="5">
        <v>0</v>
      </c>
      <c r="O1203" s="5">
        <v>0</v>
      </c>
    </row>
    <row r="1204" spans="1:15" x14ac:dyDescent="0.75">
      <c r="A1204" t="s">
        <v>22</v>
      </c>
      <c r="B1204" s="3">
        <v>47102</v>
      </c>
      <c r="C1204" s="4">
        <v>0</v>
      </c>
      <c r="D1204" s="3">
        <v>47102</v>
      </c>
      <c r="E1204" s="4">
        <v>169442.62100375601</v>
      </c>
      <c r="F1204">
        <v>140</v>
      </c>
      <c r="G1204" s="3">
        <v>47118</v>
      </c>
      <c r="H1204" s="4">
        <v>169442.62100375601</v>
      </c>
      <c r="I1204" s="4">
        <v>0</v>
      </c>
      <c r="J1204" s="4">
        <v>0</v>
      </c>
      <c r="K1204" s="5">
        <v>20853.192797709002</v>
      </c>
      <c r="L1204" s="5">
        <v>0</v>
      </c>
      <c r="O1204" s="5">
        <v>0</v>
      </c>
    </row>
    <row r="1205" spans="1:15" x14ac:dyDescent="0.75">
      <c r="A1205" t="s">
        <v>22</v>
      </c>
      <c r="B1205" s="3">
        <v>47133</v>
      </c>
      <c r="C1205" s="4">
        <v>0</v>
      </c>
      <c r="D1205" s="3">
        <v>47133</v>
      </c>
      <c r="E1205" s="4">
        <v>168747.514577166</v>
      </c>
      <c r="F1205">
        <v>141</v>
      </c>
      <c r="G1205" s="3">
        <v>47149</v>
      </c>
      <c r="H1205" s="4">
        <v>168747.514577166</v>
      </c>
      <c r="I1205" s="4">
        <v>0</v>
      </c>
      <c r="J1205" s="4">
        <v>0</v>
      </c>
      <c r="K1205" s="5">
        <v>21548.299224300001</v>
      </c>
      <c r="L1205" s="5">
        <v>0</v>
      </c>
      <c r="O1205" s="5">
        <v>0</v>
      </c>
    </row>
    <row r="1206" spans="1:15" x14ac:dyDescent="0.75">
      <c r="A1206" t="s">
        <v>22</v>
      </c>
      <c r="B1206" s="3">
        <v>47164</v>
      </c>
      <c r="C1206" s="4">
        <v>0</v>
      </c>
      <c r="D1206" s="3">
        <v>47164</v>
      </c>
      <c r="E1206" s="4">
        <v>168747.514577166</v>
      </c>
      <c r="F1206">
        <v>142</v>
      </c>
      <c r="G1206" s="3">
        <v>47177</v>
      </c>
      <c r="H1206" s="4">
        <v>168747.514577166</v>
      </c>
      <c r="I1206" s="4">
        <v>0</v>
      </c>
      <c r="J1206" s="4">
        <v>0</v>
      </c>
      <c r="K1206" s="5">
        <v>21548.299224300001</v>
      </c>
      <c r="L1206" s="5">
        <v>0</v>
      </c>
      <c r="O1206" s="5">
        <v>0</v>
      </c>
    </row>
    <row r="1207" spans="1:15" x14ac:dyDescent="0.75">
      <c r="A1207" t="s">
        <v>22</v>
      </c>
      <c r="B1207" s="3">
        <v>47192</v>
      </c>
      <c r="C1207" s="4">
        <v>0</v>
      </c>
      <c r="D1207" s="3">
        <v>47192</v>
      </c>
      <c r="E1207" s="4">
        <v>170832.83385693599</v>
      </c>
      <c r="F1207">
        <v>143</v>
      </c>
      <c r="G1207" s="3">
        <v>47208</v>
      </c>
      <c r="H1207" s="4">
        <v>170832.83385693599</v>
      </c>
      <c r="I1207" s="4">
        <v>0</v>
      </c>
      <c r="J1207" s="4">
        <v>0</v>
      </c>
      <c r="K1207" s="5">
        <v>19462.979944529001</v>
      </c>
      <c r="L1207" s="5">
        <v>0</v>
      </c>
      <c r="O1207" s="5">
        <v>0</v>
      </c>
    </row>
    <row r="1208" spans="1:15" x14ac:dyDescent="0.75">
      <c r="A1208" t="s">
        <v>22</v>
      </c>
      <c r="B1208" s="3">
        <v>47223</v>
      </c>
      <c r="C1208" s="4">
        <v>0</v>
      </c>
      <c r="D1208" s="3">
        <v>47223</v>
      </c>
      <c r="E1208" s="4">
        <v>175090.708370548</v>
      </c>
      <c r="F1208">
        <v>144</v>
      </c>
      <c r="G1208" s="3">
        <v>47238</v>
      </c>
      <c r="H1208" s="4">
        <v>175090.708370548</v>
      </c>
      <c r="I1208" s="4">
        <v>0</v>
      </c>
      <c r="J1208" s="4">
        <v>0</v>
      </c>
      <c r="K1208" s="5">
        <v>21548.299224300001</v>
      </c>
      <c r="L1208" s="5">
        <v>0</v>
      </c>
      <c r="O1208" s="5">
        <v>0</v>
      </c>
    </row>
    <row r="1209" spans="1:15" x14ac:dyDescent="0.75">
      <c r="A1209" t="s">
        <v>22</v>
      </c>
      <c r="B1209" s="3">
        <v>47253</v>
      </c>
      <c r="C1209" s="4">
        <v>0</v>
      </c>
      <c r="D1209" s="3">
        <v>47253</v>
      </c>
      <c r="E1209" s="4">
        <v>169442.62100375601</v>
      </c>
      <c r="F1209">
        <v>145</v>
      </c>
      <c r="G1209" s="3">
        <v>47269</v>
      </c>
      <c r="H1209" s="4">
        <v>169442.62100375601</v>
      </c>
      <c r="I1209" s="4">
        <v>0</v>
      </c>
      <c r="J1209" s="4">
        <v>0</v>
      </c>
      <c r="K1209" s="5">
        <v>20853.192797709002</v>
      </c>
      <c r="L1209" s="5">
        <v>0</v>
      </c>
      <c r="O1209" s="5">
        <v>0</v>
      </c>
    </row>
    <row r="1210" spans="1:15" x14ac:dyDescent="0.75">
      <c r="A1210" t="s">
        <v>22</v>
      </c>
      <c r="B1210" s="3">
        <v>47284</v>
      </c>
      <c r="C1210" s="4">
        <v>0</v>
      </c>
      <c r="D1210" s="3">
        <v>47284</v>
      </c>
      <c r="E1210" s="4">
        <v>175090.708370548</v>
      </c>
      <c r="F1210">
        <v>146</v>
      </c>
      <c r="G1210" s="3">
        <v>47299</v>
      </c>
      <c r="H1210" s="4">
        <v>175090.708370548</v>
      </c>
      <c r="I1210" s="4">
        <v>0</v>
      </c>
      <c r="J1210" s="4">
        <v>0</v>
      </c>
      <c r="K1210" s="5">
        <v>21548.299224300001</v>
      </c>
      <c r="L1210" s="5">
        <v>0</v>
      </c>
      <c r="O1210" s="5">
        <v>0</v>
      </c>
    </row>
    <row r="1211" spans="1:15" x14ac:dyDescent="0.75">
      <c r="A1211" t="s">
        <v>22</v>
      </c>
      <c r="B1211" s="3">
        <v>47314</v>
      </c>
      <c r="C1211" s="4">
        <v>0</v>
      </c>
      <c r="D1211" s="3">
        <v>47314</v>
      </c>
      <c r="E1211" s="4">
        <v>169442.62100375601</v>
      </c>
      <c r="F1211">
        <v>147</v>
      </c>
      <c r="G1211" s="3">
        <v>47330</v>
      </c>
      <c r="H1211" s="4">
        <v>169442.62100375601</v>
      </c>
      <c r="I1211" s="4">
        <v>0</v>
      </c>
      <c r="J1211" s="4">
        <v>0</v>
      </c>
      <c r="K1211" s="5">
        <v>20853.192797709002</v>
      </c>
      <c r="L1211" s="5">
        <v>0</v>
      </c>
      <c r="O1211" s="5">
        <v>0</v>
      </c>
    </row>
    <row r="1212" spans="1:15" x14ac:dyDescent="0.75">
      <c r="A1212" t="s">
        <v>22</v>
      </c>
      <c r="B1212" s="3">
        <v>47345</v>
      </c>
      <c r="C1212" s="4">
        <v>0</v>
      </c>
      <c r="D1212" s="3">
        <v>47345</v>
      </c>
      <c r="E1212" s="4">
        <v>175090.70837054701</v>
      </c>
      <c r="F1212">
        <v>148</v>
      </c>
      <c r="G1212" s="3">
        <v>47361</v>
      </c>
      <c r="H1212" s="4">
        <v>175090.70837054701</v>
      </c>
      <c r="I1212" s="4">
        <v>0</v>
      </c>
      <c r="J1212" s="4">
        <v>602615.63165783905</v>
      </c>
      <c r="K1212" s="5">
        <v>21548.299224300001</v>
      </c>
      <c r="L1212" s="5">
        <v>0</v>
      </c>
      <c r="O1212" s="5">
        <v>0</v>
      </c>
    </row>
    <row r="1213" spans="1:15" x14ac:dyDescent="0.75">
      <c r="A1213" t="s">
        <v>22</v>
      </c>
      <c r="B1213" s="3">
        <v>47376</v>
      </c>
      <c r="C1213" s="4">
        <v>0</v>
      </c>
      <c r="D1213" s="3">
        <v>47376</v>
      </c>
      <c r="E1213" s="4">
        <v>167821.86867110399</v>
      </c>
      <c r="F1213">
        <v>149</v>
      </c>
      <c r="G1213" s="3">
        <v>47391</v>
      </c>
      <c r="H1213" s="4">
        <v>167821.86867110399</v>
      </c>
      <c r="I1213" s="4">
        <v>0</v>
      </c>
      <c r="J1213" s="4">
        <v>0</v>
      </c>
      <c r="K1213" s="5">
        <v>21548.299224300001</v>
      </c>
      <c r="L1213" s="5">
        <v>0</v>
      </c>
      <c r="O1213" s="5">
        <v>0</v>
      </c>
    </row>
    <row r="1214" spans="1:15" x14ac:dyDescent="0.75">
      <c r="A1214" t="s">
        <v>22</v>
      </c>
      <c r="B1214" s="3">
        <v>47406</v>
      </c>
      <c r="C1214" s="4">
        <v>0</v>
      </c>
      <c r="D1214" s="3">
        <v>47406</v>
      </c>
      <c r="E1214" s="4">
        <v>162408.260004293</v>
      </c>
      <c r="F1214">
        <v>150</v>
      </c>
      <c r="G1214" s="3">
        <v>47422</v>
      </c>
      <c r="H1214" s="4">
        <v>162408.260004293</v>
      </c>
      <c r="I1214" s="4">
        <v>0</v>
      </c>
      <c r="J1214" s="4">
        <v>13946884.466666671</v>
      </c>
      <c r="K1214" s="5">
        <v>20853.192797710999</v>
      </c>
      <c r="L1214" s="5">
        <v>0</v>
      </c>
      <c r="O1214" s="5">
        <v>0</v>
      </c>
    </row>
    <row r="1215" spans="1:15" x14ac:dyDescent="0.75">
      <c r="A1215" t="s">
        <v>22</v>
      </c>
      <c r="B1215" s="3">
        <v>47437</v>
      </c>
      <c r="C1215" s="4">
        <v>0</v>
      </c>
      <c r="D1215" s="3">
        <v>47437</v>
      </c>
      <c r="E1215" s="4">
        <v>184796.850499383</v>
      </c>
      <c r="F1215">
        <v>151</v>
      </c>
      <c r="G1215" s="3">
        <v>47452</v>
      </c>
      <c r="H1215" s="4">
        <v>184796.850499383</v>
      </c>
      <c r="I1215" s="4">
        <v>0</v>
      </c>
      <c r="J1215" s="4">
        <v>0</v>
      </c>
      <c r="K1215" s="5">
        <v>21548.299224300001</v>
      </c>
      <c r="L1215" s="5">
        <v>0</v>
      </c>
      <c r="O1215" s="5">
        <v>0</v>
      </c>
    </row>
    <row r="1216" spans="1:15" x14ac:dyDescent="0.75">
      <c r="A1216" t="s">
        <v>22</v>
      </c>
      <c r="B1216" s="3">
        <v>47467</v>
      </c>
      <c r="C1216" s="4">
        <v>0</v>
      </c>
      <c r="D1216" s="3">
        <v>47467</v>
      </c>
      <c r="E1216" s="4">
        <v>178835.66177359599</v>
      </c>
      <c r="F1216">
        <v>152</v>
      </c>
      <c r="G1216" s="3">
        <v>47483</v>
      </c>
      <c r="H1216" s="4">
        <v>178835.66177359599</v>
      </c>
      <c r="I1216" s="4">
        <v>0</v>
      </c>
      <c r="J1216" s="4">
        <v>0</v>
      </c>
      <c r="K1216" s="5">
        <v>20853.192797709002</v>
      </c>
      <c r="L1216" s="5">
        <v>0</v>
      </c>
      <c r="O1216" s="5">
        <v>0</v>
      </c>
    </row>
    <row r="1217" spans="1:15" x14ac:dyDescent="0.75">
      <c r="A1217" t="s">
        <v>22</v>
      </c>
      <c r="B1217" s="3">
        <v>47498</v>
      </c>
      <c r="C1217" s="4">
        <v>0</v>
      </c>
      <c r="D1217" s="3">
        <v>47498</v>
      </c>
      <c r="E1217" s="4">
        <v>178140.55534700601</v>
      </c>
      <c r="F1217">
        <v>153</v>
      </c>
      <c r="G1217" s="3">
        <v>47514</v>
      </c>
      <c r="H1217" s="4">
        <v>178140.55534700601</v>
      </c>
      <c r="I1217" s="4">
        <v>0</v>
      </c>
      <c r="J1217" s="4">
        <v>0</v>
      </c>
      <c r="K1217" s="5">
        <v>21548.299224300001</v>
      </c>
      <c r="L1217" s="5">
        <v>0</v>
      </c>
      <c r="O1217" s="5">
        <v>0</v>
      </c>
    </row>
    <row r="1218" spans="1:15" x14ac:dyDescent="0.75">
      <c r="A1218" t="s">
        <v>22</v>
      </c>
      <c r="B1218" s="3">
        <v>47529</v>
      </c>
      <c r="C1218" s="4">
        <v>0</v>
      </c>
      <c r="D1218" s="3">
        <v>47529</v>
      </c>
      <c r="E1218" s="4">
        <v>8417895.2274277322</v>
      </c>
      <c r="F1218">
        <v>154</v>
      </c>
      <c r="G1218" s="3">
        <v>47542</v>
      </c>
      <c r="H1218" s="4">
        <v>8417895.2274277322</v>
      </c>
      <c r="I1218" s="4">
        <v>8239754.6720807254</v>
      </c>
      <c r="J1218" s="4">
        <v>3284646.0847813338</v>
      </c>
      <c r="K1218" s="5">
        <v>21548.299224298</v>
      </c>
      <c r="L1218" s="5">
        <v>0</v>
      </c>
      <c r="O1218" s="5">
        <v>0</v>
      </c>
    </row>
    <row r="1219" spans="1:15" x14ac:dyDescent="0.75">
      <c r="A1219" t="s">
        <v>22</v>
      </c>
      <c r="B1219" s="3">
        <v>47557</v>
      </c>
      <c r="C1219" s="4">
        <v>0</v>
      </c>
      <c r="D1219" s="3">
        <v>47557</v>
      </c>
      <c r="E1219" s="4">
        <v>139640.74405169499</v>
      </c>
      <c r="F1219">
        <v>155</v>
      </c>
      <c r="G1219" s="3">
        <v>47573</v>
      </c>
      <c r="H1219" s="4">
        <v>139640.74405169499</v>
      </c>
      <c r="I1219" s="4">
        <v>0</v>
      </c>
      <c r="J1219" s="4">
        <v>0</v>
      </c>
      <c r="K1219" s="5">
        <v>19420.145572058998</v>
      </c>
      <c r="L1219" s="5">
        <v>0</v>
      </c>
      <c r="O1219" s="5">
        <v>0</v>
      </c>
    </row>
    <row r="1220" spans="1:15" x14ac:dyDescent="0.75">
      <c r="A1220" t="s">
        <v>22</v>
      </c>
      <c r="B1220" s="3">
        <v>47588</v>
      </c>
      <c r="C1220" s="4">
        <v>0</v>
      </c>
      <c r="D1220" s="3">
        <v>47588</v>
      </c>
      <c r="E1220" s="4">
        <v>133823.621339648</v>
      </c>
      <c r="F1220">
        <v>156</v>
      </c>
      <c r="G1220" s="3">
        <v>47603</v>
      </c>
      <c r="H1220" s="4">
        <v>133823.621339648</v>
      </c>
      <c r="I1220" s="4">
        <v>0</v>
      </c>
      <c r="J1220" s="4">
        <v>0</v>
      </c>
      <c r="K1220" s="5">
        <v>21548.299224300001</v>
      </c>
      <c r="L1220" s="5">
        <v>0</v>
      </c>
      <c r="O1220" s="5">
        <v>0</v>
      </c>
    </row>
    <row r="1221" spans="1:15" x14ac:dyDescent="0.75">
      <c r="A1221" t="s">
        <v>22</v>
      </c>
      <c r="B1221" s="3">
        <v>47618</v>
      </c>
      <c r="C1221" s="4">
        <v>0</v>
      </c>
      <c r="D1221" s="3">
        <v>47618</v>
      </c>
      <c r="E1221" s="4">
        <v>129506.730328691</v>
      </c>
      <c r="F1221">
        <v>157</v>
      </c>
      <c r="G1221" s="3">
        <v>47634</v>
      </c>
      <c r="H1221" s="4">
        <v>129506.730328691</v>
      </c>
      <c r="I1221" s="4">
        <v>0</v>
      </c>
      <c r="J1221" s="4">
        <v>0</v>
      </c>
      <c r="K1221" s="5">
        <v>20853.192797709002</v>
      </c>
      <c r="L1221" s="5">
        <v>0</v>
      </c>
      <c r="O1221" s="5">
        <v>0</v>
      </c>
    </row>
    <row r="1222" spans="1:15" x14ac:dyDescent="0.75">
      <c r="A1222" t="s">
        <v>22</v>
      </c>
      <c r="B1222" s="3">
        <v>47649</v>
      </c>
      <c r="C1222" s="4">
        <v>0</v>
      </c>
      <c r="D1222" s="3">
        <v>47649</v>
      </c>
      <c r="E1222" s="4">
        <v>133823.621339648</v>
      </c>
      <c r="F1222">
        <v>158</v>
      </c>
      <c r="G1222" s="3">
        <v>47664</v>
      </c>
      <c r="H1222" s="4">
        <v>133823.621339648</v>
      </c>
      <c r="I1222" s="4">
        <v>0</v>
      </c>
      <c r="J1222" s="4">
        <v>0</v>
      </c>
      <c r="K1222" s="5">
        <v>21548.299224300001</v>
      </c>
      <c r="L1222" s="5">
        <v>0</v>
      </c>
      <c r="O1222" s="5">
        <v>0</v>
      </c>
    </row>
    <row r="1223" spans="1:15" x14ac:dyDescent="0.75">
      <c r="A1223" t="s">
        <v>22</v>
      </c>
      <c r="B1223" s="3">
        <v>47679</v>
      </c>
      <c r="C1223" s="4">
        <v>0</v>
      </c>
      <c r="D1223" s="3">
        <v>47679</v>
      </c>
      <c r="E1223" s="4">
        <v>129506.730328691</v>
      </c>
      <c r="F1223">
        <v>159</v>
      </c>
      <c r="G1223" s="3">
        <v>47695</v>
      </c>
      <c r="H1223" s="4">
        <v>129506.730328691</v>
      </c>
      <c r="I1223" s="4">
        <v>0</v>
      </c>
      <c r="J1223" s="4">
        <v>0</v>
      </c>
      <c r="K1223" s="5">
        <v>20853.192797709002</v>
      </c>
      <c r="L1223" s="5">
        <v>0</v>
      </c>
      <c r="O1223" s="5">
        <v>0</v>
      </c>
    </row>
    <row r="1224" spans="1:15" x14ac:dyDescent="0.75">
      <c r="A1224" t="s">
        <v>22</v>
      </c>
      <c r="B1224" s="3">
        <v>47710</v>
      </c>
      <c r="C1224" s="4">
        <v>0</v>
      </c>
      <c r="D1224" s="3">
        <v>47710</v>
      </c>
      <c r="E1224" s="4">
        <v>8673344.9796763547</v>
      </c>
      <c r="F1224">
        <v>160</v>
      </c>
      <c r="G1224" s="3">
        <v>47726</v>
      </c>
      <c r="H1224" s="4">
        <v>8673344.9796763547</v>
      </c>
      <c r="I1224" s="4">
        <v>8539521.3583367094</v>
      </c>
      <c r="J1224" s="4">
        <v>13932903.268865149</v>
      </c>
      <c r="K1224" s="5">
        <v>21548.299224301001</v>
      </c>
      <c r="L1224" s="5">
        <v>0</v>
      </c>
      <c r="O1224" s="5">
        <v>0</v>
      </c>
    </row>
    <row r="1225" spans="1:15" x14ac:dyDescent="0.75">
      <c r="A1225" t="s">
        <v>22</v>
      </c>
      <c r="B1225" s="3">
        <v>47741</v>
      </c>
      <c r="C1225" s="4">
        <v>0</v>
      </c>
      <c r="D1225" s="3">
        <v>47741</v>
      </c>
      <c r="E1225" s="4">
        <v>69178.723666749007</v>
      </c>
      <c r="F1225">
        <v>161</v>
      </c>
      <c r="G1225" s="3">
        <v>47756</v>
      </c>
      <c r="H1225" s="4">
        <v>69178.723666749007</v>
      </c>
      <c r="I1225" s="4">
        <v>0</v>
      </c>
      <c r="J1225" s="4">
        <v>0</v>
      </c>
      <c r="K1225" s="5">
        <v>0</v>
      </c>
      <c r="L1225" s="5">
        <v>0</v>
      </c>
      <c r="O1225" s="5">
        <v>0</v>
      </c>
    </row>
    <row r="1226" spans="1:15" x14ac:dyDescent="0.75">
      <c r="A1226" t="s">
        <v>22</v>
      </c>
      <c r="B1226" s="3">
        <v>47771</v>
      </c>
      <c r="C1226" s="4">
        <v>0</v>
      </c>
      <c r="D1226" s="3">
        <v>47771</v>
      </c>
      <c r="E1226" s="4">
        <v>66947.151935563001</v>
      </c>
      <c r="F1226">
        <v>162</v>
      </c>
      <c r="G1226" s="3">
        <v>47787</v>
      </c>
      <c r="H1226" s="4">
        <v>66947.151935563001</v>
      </c>
      <c r="I1226" s="4">
        <v>0</v>
      </c>
      <c r="J1226" s="4">
        <v>0</v>
      </c>
      <c r="K1226" s="5">
        <v>0</v>
      </c>
      <c r="L1226" s="5">
        <v>0</v>
      </c>
      <c r="O1226" s="5">
        <v>0</v>
      </c>
    </row>
    <row r="1227" spans="1:15" x14ac:dyDescent="0.75">
      <c r="A1227" t="s">
        <v>22</v>
      </c>
      <c r="B1227" s="3">
        <v>47802</v>
      </c>
      <c r="C1227" s="4">
        <v>0</v>
      </c>
      <c r="D1227" s="3">
        <v>47802</v>
      </c>
      <c r="E1227" s="4">
        <v>69178.723666749007</v>
      </c>
      <c r="F1227">
        <v>163</v>
      </c>
      <c r="G1227" s="3">
        <v>47817</v>
      </c>
      <c r="H1227" s="4">
        <v>69178.723666749007</v>
      </c>
      <c r="I1227" s="4">
        <v>0</v>
      </c>
      <c r="J1227" s="4">
        <v>0</v>
      </c>
      <c r="K1227" s="5">
        <v>0</v>
      </c>
      <c r="L1227" s="5">
        <v>0</v>
      </c>
      <c r="O1227" s="5">
        <v>0</v>
      </c>
    </row>
    <row r="1228" spans="1:15" x14ac:dyDescent="0.75">
      <c r="A1228" t="s">
        <v>22</v>
      </c>
      <c r="B1228" s="3">
        <v>47832</v>
      </c>
      <c r="C1228" s="4">
        <v>0</v>
      </c>
      <c r="D1228" s="3">
        <v>47832</v>
      </c>
      <c r="E1228" s="4">
        <v>66947.151935563001</v>
      </c>
      <c r="F1228">
        <v>164</v>
      </c>
      <c r="G1228" s="3">
        <v>47848</v>
      </c>
      <c r="H1228" s="4">
        <v>66947.151935563001</v>
      </c>
      <c r="I1228" s="4">
        <v>0</v>
      </c>
      <c r="J1228" s="4">
        <v>0</v>
      </c>
      <c r="K1228" s="5">
        <v>0</v>
      </c>
      <c r="L1228" s="5">
        <v>0</v>
      </c>
      <c r="O1228" s="5">
        <v>0</v>
      </c>
    </row>
    <row r="1229" spans="1:15" x14ac:dyDescent="0.75">
      <c r="A1229" t="s">
        <v>22</v>
      </c>
      <c r="B1229" s="3">
        <v>47863</v>
      </c>
      <c r="C1229" s="4">
        <v>0</v>
      </c>
      <c r="D1229" s="3">
        <v>47863</v>
      </c>
      <c r="E1229" s="4">
        <v>66947.151935563001</v>
      </c>
      <c r="F1229">
        <v>165</v>
      </c>
      <c r="G1229" s="3">
        <v>47879</v>
      </c>
      <c r="H1229" s="4">
        <v>66947.151935563001</v>
      </c>
      <c r="I1229" s="4">
        <v>0</v>
      </c>
      <c r="J1229" s="4">
        <v>0</v>
      </c>
      <c r="K1229" s="5">
        <v>0</v>
      </c>
      <c r="L1229" s="5">
        <v>0</v>
      </c>
      <c r="O1229" s="5">
        <v>0</v>
      </c>
    </row>
    <row r="1230" spans="1:15" x14ac:dyDescent="0.75">
      <c r="A1230" t="s">
        <v>22</v>
      </c>
      <c r="B1230" s="3">
        <v>47894</v>
      </c>
      <c r="C1230" s="4">
        <v>0</v>
      </c>
      <c r="D1230" s="3">
        <v>47894</v>
      </c>
      <c r="E1230" s="4">
        <v>66947.151935563001</v>
      </c>
      <c r="F1230">
        <v>166</v>
      </c>
      <c r="G1230" s="3">
        <v>47907</v>
      </c>
      <c r="H1230" s="4">
        <v>66947.151935563001</v>
      </c>
      <c r="I1230" s="4">
        <v>0</v>
      </c>
      <c r="J1230" s="4">
        <v>0</v>
      </c>
      <c r="K1230" s="5">
        <v>0</v>
      </c>
      <c r="L1230" s="5">
        <v>0</v>
      </c>
      <c r="O1230" s="5">
        <v>0</v>
      </c>
    </row>
    <row r="1231" spans="1:15" x14ac:dyDescent="0.75">
      <c r="A1231" t="s">
        <v>22</v>
      </c>
      <c r="B1231" s="3">
        <v>47922</v>
      </c>
      <c r="C1231" s="4">
        <v>0</v>
      </c>
      <c r="D1231" s="3">
        <v>47922</v>
      </c>
      <c r="E1231" s="4">
        <v>66947.151935563001</v>
      </c>
      <c r="F1231">
        <v>167</v>
      </c>
      <c r="G1231" s="3">
        <v>47938</v>
      </c>
      <c r="H1231" s="4">
        <v>66947.151935563001</v>
      </c>
      <c r="I1231" s="4">
        <v>0</v>
      </c>
      <c r="J1231" s="4">
        <v>-42.834372469000002</v>
      </c>
      <c r="K1231" s="5">
        <v>0</v>
      </c>
      <c r="L1231" s="5">
        <v>0</v>
      </c>
      <c r="O1231" s="5">
        <v>0</v>
      </c>
    </row>
    <row r="1232" spans="1:15" x14ac:dyDescent="0.75">
      <c r="A1232" t="s">
        <v>22</v>
      </c>
      <c r="B1232" s="3">
        <v>47953</v>
      </c>
      <c r="C1232" s="4">
        <v>0</v>
      </c>
      <c r="D1232" s="3">
        <v>47953</v>
      </c>
      <c r="E1232" s="4">
        <v>69178.723666749007</v>
      </c>
      <c r="F1232">
        <v>168</v>
      </c>
      <c r="G1232" s="3">
        <v>47968</v>
      </c>
      <c r="H1232" s="4">
        <v>69178.723666749007</v>
      </c>
      <c r="I1232" s="4">
        <v>0</v>
      </c>
      <c r="J1232" s="4">
        <v>0</v>
      </c>
      <c r="K1232" s="5">
        <v>0</v>
      </c>
      <c r="L1232" s="5">
        <v>0</v>
      </c>
      <c r="O1232" s="5">
        <v>0</v>
      </c>
    </row>
    <row r="1233" spans="1:15" x14ac:dyDescent="0.75">
      <c r="A1233" t="s">
        <v>22</v>
      </c>
      <c r="B1233" s="3">
        <v>47983</v>
      </c>
      <c r="C1233" s="4">
        <v>0</v>
      </c>
      <c r="D1233" s="3">
        <v>47983</v>
      </c>
      <c r="E1233" s="4">
        <v>66947.151935563001</v>
      </c>
      <c r="F1233">
        <v>169</v>
      </c>
      <c r="G1233" s="3">
        <v>47999</v>
      </c>
      <c r="H1233" s="4">
        <v>66947.151935563001</v>
      </c>
      <c r="I1233" s="4">
        <v>0</v>
      </c>
      <c r="J1233" s="4">
        <v>0</v>
      </c>
      <c r="K1233" s="5">
        <v>0</v>
      </c>
      <c r="L1233" s="5">
        <v>0</v>
      </c>
      <c r="O1233" s="5">
        <v>0</v>
      </c>
    </row>
    <row r="1234" spans="1:15" x14ac:dyDescent="0.75">
      <c r="A1234" t="s">
        <v>22</v>
      </c>
      <c r="B1234" s="3">
        <v>48014</v>
      </c>
      <c r="C1234" s="4">
        <v>0</v>
      </c>
      <c r="D1234" s="3">
        <v>48014</v>
      </c>
      <c r="E1234" s="4">
        <v>69178.723666749007</v>
      </c>
      <c r="F1234">
        <v>170</v>
      </c>
      <c r="G1234" s="3">
        <v>48029</v>
      </c>
      <c r="H1234" s="4">
        <v>69178.723666749007</v>
      </c>
      <c r="I1234" s="4">
        <v>0</v>
      </c>
      <c r="J1234" s="4">
        <v>0</v>
      </c>
      <c r="K1234" s="5">
        <v>0</v>
      </c>
      <c r="L1234" s="5">
        <v>0</v>
      </c>
      <c r="O1234" s="5">
        <v>0</v>
      </c>
    </row>
    <row r="1235" spans="1:15" x14ac:dyDescent="0.75">
      <c r="A1235" t="s">
        <v>22</v>
      </c>
      <c r="B1235" s="3">
        <v>48044</v>
      </c>
      <c r="C1235" s="4">
        <v>0</v>
      </c>
      <c r="D1235" s="3">
        <v>48044</v>
      </c>
      <c r="E1235" s="4">
        <v>12151324.86709333</v>
      </c>
      <c r="F1235">
        <v>171</v>
      </c>
      <c r="G1235" s="3">
        <v>48060</v>
      </c>
      <c r="H1235" s="4">
        <v>12151324.86709333</v>
      </c>
      <c r="I1235" s="4">
        <v>12084377.71515777</v>
      </c>
      <c r="J1235" s="4">
        <v>5952006.9343314394</v>
      </c>
      <c r="K1235" s="5">
        <v>0</v>
      </c>
      <c r="L1235" s="5">
        <v>0</v>
      </c>
      <c r="O1235" s="5">
        <v>0</v>
      </c>
    </row>
    <row r="1236" spans="1:15" x14ac:dyDescent="0.75">
      <c r="A1236" t="s">
        <v>23</v>
      </c>
      <c r="B1236" s="3">
        <v>43055</v>
      </c>
      <c r="C1236" s="4">
        <v>-38300901.122482702</v>
      </c>
      <c r="D1236" s="3">
        <v>43055</v>
      </c>
      <c r="E1236" s="4">
        <v>-38300901.122482702</v>
      </c>
      <c r="F1236">
        <v>4</v>
      </c>
      <c r="G1236" s="3">
        <v>43069</v>
      </c>
      <c r="H1236" s="4">
        <v>0</v>
      </c>
      <c r="I1236" s="4">
        <v>0</v>
      </c>
      <c r="J1236" s="4">
        <v>0</v>
      </c>
      <c r="K1236" s="5">
        <v>0</v>
      </c>
      <c r="L1236" s="5">
        <v>0</v>
      </c>
      <c r="O1236" s="5">
        <v>0</v>
      </c>
    </row>
    <row r="1237" spans="1:15" x14ac:dyDescent="0.75">
      <c r="A1237" t="s">
        <v>23</v>
      </c>
      <c r="B1237" s="3">
        <v>43084</v>
      </c>
      <c r="C1237" s="4">
        <v>282341.67</v>
      </c>
      <c r="D1237" s="3">
        <v>43084</v>
      </c>
      <c r="E1237" s="4">
        <v>282341.67</v>
      </c>
      <c r="F1237">
        <v>5</v>
      </c>
      <c r="G1237" s="3">
        <v>43100</v>
      </c>
      <c r="H1237" s="4">
        <v>0</v>
      </c>
      <c r="I1237" s="4">
        <v>0</v>
      </c>
      <c r="J1237" s="4">
        <v>0</v>
      </c>
      <c r="K1237" s="5">
        <v>0</v>
      </c>
      <c r="L1237" s="5">
        <v>0</v>
      </c>
      <c r="O1237" s="5">
        <v>0</v>
      </c>
    </row>
    <row r="1238" spans="1:15" x14ac:dyDescent="0.75">
      <c r="A1238" t="s">
        <v>23</v>
      </c>
      <c r="B1238" s="3">
        <v>43115</v>
      </c>
      <c r="C1238" s="4">
        <v>282329.13</v>
      </c>
      <c r="D1238" s="3">
        <v>43115</v>
      </c>
      <c r="E1238" s="4">
        <v>282329.13</v>
      </c>
      <c r="F1238">
        <v>6</v>
      </c>
      <c r="G1238" s="3">
        <v>43131</v>
      </c>
      <c r="H1238" s="4">
        <v>0</v>
      </c>
      <c r="I1238" s="4">
        <v>0</v>
      </c>
      <c r="J1238" s="4">
        <v>0</v>
      </c>
      <c r="K1238" s="5">
        <v>0</v>
      </c>
      <c r="L1238" s="5">
        <v>0</v>
      </c>
      <c r="O1238" s="5">
        <v>0</v>
      </c>
    </row>
    <row r="1239" spans="1:15" x14ac:dyDescent="0.75">
      <c r="A1239" t="s">
        <v>23</v>
      </c>
      <c r="B1239" s="3">
        <v>43146</v>
      </c>
      <c r="C1239" s="4">
        <v>282317.95</v>
      </c>
      <c r="D1239" s="3">
        <v>43146</v>
      </c>
      <c r="E1239" s="4">
        <v>282317.95</v>
      </c>
      <c r="F1239">
        <v>7</v>
      </c>
      <c r="G1239" s="3">
        <v>43159</v>
      </c>
      <c r="H1239" s="4">
        <v>0</v>
      </c>
      <c r="I1239" s="4">
        <v>0</v>
      </c>
      <c r="J1239" s="4">
        <v>0</v>
      </c>
      <c r="K1239" s="5">
        <v>0</v>
      </c>
      <c r="L1239" s="5">
        <v>0</v>
      </c>
      <c r="O1239" s="5">
        <v>0</v>
      </c>
    </row>
    <row r="1240" spans="1:15" x14ac:dyDescent="0.75">
      <c r="A1240" t="s">
        <v>23</v>
      </c>
      <c r="B1240" s="3">
        <v>43174</v>
      </c>
      <c r="C1240" s="4">
        <v>282317.56</v>
      </c>
      <c r="D1240" s="3">
        <v>43174</v>
      </c>
      <c r="E1240" s="4">
        <v>282317.56</v>
      </c>
      <c r="F1240">
        <v>8</v>
      </c>
      <c r="G1240" s="3">
        <v>43190</v>
      </c>
      <c r="H1240" s="4">
        <v>0</v>
      </c>
      <c r="I1240" s="4">
        <v>0</v>
      </c>
      <c r="J1240" s="4">
        <v>0</v>
      </c>
      <c r="K1240" s="5">
        <v>0</v>
      </c>
      <c r="L1240" s="5">
        <v>0</v>
      </c>
      <c r="O1240" s="5">
        <v>0</v>
      </c>
    </row>
    <row r="1241" spans="1:15" x14ac:dyDescent="0.75">
      <c r="A1241" t="s">
        <v>23</v>
      </c>
      <c r="B1241" s="3">
        <v>43205</v>
      </c>
      <c r="C1241" s="4">
        <v>291700.86</v>
      </c>
      <c r="D1241" s="3">
        <v>43205</v>
      </c>
      <c r="E1241" s="4">
        <v>291700.86</v>
      </c>
      <c r="F1241">
        <v>9</v>
      </c>
      <c r="G1241" s="3">
        <v>43220</v>
      </c>
      <c r="H1241" s="4">
        <v>0</v>
      </c>
      <c r="I1241" s="4">
        <v>0</v>
      </c>
      <c r="J1241" s="4">
        <v>0</v>
      </c>
      <c r="K1241" s="5">
        <v>0</v>
      </c>
      <c r="L1241" s="5">
        <v>0</v>
      </c>
      <c r="O1241" s="5">
        <v>0</v>
      </c>
    </row>
    <row r="1242" spans="1:15" x14ac:dyDescent="0.75">
      <c r="A1242" t="s">
        <v>23</v>
      </c>
      <c r="B1242" s="3">
        <v>43235</v>
      </c>
      <c r="C1242" s="4">
        <v>282279.8</v>
      </c>
      <c r="D1242" s="3">
        <v>43235</v>
      </c>
      <c r="E1242" s="4">
        <v>282279.8</v>
      </c>
      <c r="F1242">
        <v>10</v>
      </c>
      <c r="G1242" s="3">
        <v>43251</v>
      </c>
      <c r="H1242" s="4">
        <v>0</v>
      </c>
      <c r="I1242" s="4">
        <v>0</v>
      </c>
      <c r="J1242" s="4">
        <v>0</v>
      </c>
      <c r="K1242" s="5">
        <v>0</v>
      </c>
      <c r="L1242" s="5">
        <v>0</v>
      </c>
      <c r="O1242" s="5">
        <v>0</v>
      </c>
    </row>
    <row r="1243" spans="1:15" x14ac:dyDescent="0.75">
      <c r="A1243" t="s">
        <v>23</v>
      </c>
      <c r="B1243" s="3">
        <v>43266</v>
      </c>
      <c r="C1243" s="4">
        <v>291658.65999999997</v>
      </c>
      <c r="D1243" s="3">
        <v>43266</v>
      </c>
      <c r="E1243" s="4">
        <v>291658.65999999997</v>
      </c>
      <c r="F1243">
        <v>11</v>
      </c>
      <c r="G1243" s="3">
        <v>43281</v>
      </c>
      <c r="H1243" s="4">
        <v>0</v>
      </c>
      <c r="I1243" s="4">
        <v>0</v>
      </c>
      <c r="J1243" s="4">
        <v>0</v>
      </c>
      <c r="K1243" s="5">
        <v>0</v>
      </c>
      <c r="L1243" s="5">
        <v>0</v>
      </c>
      <c r="O1243" s="5">
        <v>0</v>
      </c>
    </row>
    <row r="1244" spans="1:15" x14ac:dyDescent="0.75">
      <c r="A1244" t="s">
        <v>23</v>
      </c>
      <c r="B1244" s="3">
        <v>43296</v>
      </c>
      <c r="C1244" s="4">
        <v>282255.46000000002</v>
      </c>
      <c r="D1244" s="3">
        <v>43296</v>
      </c>
      <c r="E1244" s="4">
        <v>282255.46000000002</v>
      </c>
      <c r="F1244">
        <v>12</v>
      </c>
      <c r="G1244" s="3">
        <v>43312</v>
      </c>
      <c r="H1244" s="4">
        <v>0</v>
      </c>
      <c r="I1244" s="4">
        <v>0</v>
      </c>
      <c r="J1244" s="4">
        <v>0</v>
      </c>
      <c r="K1244" s="5">
        <v>0</v>
      </c>
      <c r="L1244" s="5">
        <v>0</v>
      </c>
      <c r="O1244" s="5">
        <v>0</v>
      </c>
    </row>
    <row r="1245" spans="1:15" x14ac:dyDescent="0.75">
      <c r="A1245" t="s">
        <v>23</v>
      </c>
      <c r="B1245" s="3">
        <v>43327</v>
      </c>
      <c r="C1245" s="4">
        <v>291647.46000000002</v>
      </c>
      <c r="D1245" s="3">
        <v>43327</v>
      </c>
      <c r="E1245" s="4">
        <v>291647.46000000002</v>
      </c>
      <c r="F1245">
        <v>13</v>
      </c>
      <c r="G1245" s="3">
        <v>43343</v>
      </c>
      <c r="H1245" s="4">
        <v>0</v>
      </c>
      <c r="I1245" s="4">
        <v>0</v>
      </c>
      <c r="J1245" s="4">
        <v>0</v>
      </c>
      <c r="K1245" s="5">
        <v>0</v>
      </c>
      <c r="L1245" s="5">
        <v>0</v>
      </c>
      <c r="O1245" s="5">
        <v>0</v>
      </c>
    </row>
    <row r="1246" spans="1:15" x14ac:dyDescent="0.75">
      <c r="A1246" t="s">
        <v>23</v>
      </c>
      <c r="B1246" s="3">
        <v>43358</v>
      </c>
      <c r="C1246" s="4">
        <v>291641.65000000002</v>
      </c>
      <c r="D1246" s="3">
        <v>43358</v>
      </c>
      <c r="E1246" s="4">
        <v>291641.65000000002</v>
      </c>
      <c r="F1246">
        <v>14</v>
      </c>
      <c r="G1246" s="3">
        <v>43373</v>
      </c>
      <c r="H1246" s="4">
        <v>0</v>
      </c>
      <c r="I1246" s="4">
        <v>0</v>
      </c>
      <c r="J1246" s="4">
        <v>0</v>
      </c>
      <c r="K1246" s="5">
        <v>0</v>
      </c>
      <c r="L1246" s="5">
        <v>0</v>
      </c>
      <c r="O1246" s="5">
        <v>0</v>
      </c>
    </row>
    <row r="1247" spans="1:15" x14ac:dyDescent="0.75">
      <c r="A1247" t="s">
        <v>23</v>
      </c>
      <c r="B1247" s="3">
        <v>43388</v>
      </c>
      <c r="C1247" s="4">
        <v>282219.19</v>
      </c>
      <c r="D1247" s="3">
        <v>43388</v>
      </c>
      <c r="E1247" s="4">
        <v>282219.19</v>
      </c>
      <c r="F1247">
        <v>15</v>
      </c>
      <c r="G1247" s="3">
        <v>43404</v>
      </c>
      <c r="H1247" s="4">
        <v>0</v>
      </c>
      <c r="I1247" s="4">
        <v>0</v>
      </c>
      <c r="J1247" s="4">
        <v>0</v>
      </c>
      <c r="K1247" s="5">
        <v>0</v>
      </c>
      <c r="L1247" s="5">
        <v>0</v>
      </c>
      <c r="O1247" s="5">
        <v>0</v>
      </c>
    </row>
    <row r="1248" spans="1:15" x14ac:dyDescent="0.75">
      <c r="A1248" t="s">
        <v>23</v>
      </c>
      <c r="B1248" s="3">
        <v>43419</v>
      </c>
      <c r="C1248" s="4">
        <v>291592.52</v>
      </c>
      <c r="D1248" s="3">
        <v>43419</v>
      </c>
      <c r="E1248" s="4">
        <v>291592.52</v>
      </c>
      <c r="F1248">
        <v>16</v>
      </c>
      <c r="G1248" s="3">
        <v>43434</v>
      </c>
      <c r="H1248" s="4">
        <v>0</v>
      </c>
      <c r="I1248" s="4">
        <v>0</v>
      </c>
      <c r="J1248" s="4">
        <v>0</v>
      </c>
      <c r="K1248" s="5">
        <v>0</v>
      </c>
      <c r="L1248" s="5">
        <v>0</v>
      </c>
      <c r="O1248" s="5">
        <v>0</v>
      </c>
    </row>
    <row r="1249" spans="1:15" x14ac:dyDescent="0.75">
      <c r="A1249" t="s">
        <v>23</v>
      </c>
      <c r="B1249" s="3">
        <v>43449</v>
      </c>
      <c r="C1249" s="4">
        <v>282179.78999999998</v>
      </c>
      <c r="D1249" s="3">
        <v>43449</v>
      </c>
      <c r="E1249" s="4">
        <v>282179.78999999998</v>
      </c>
      <c r="F1249">
        <v>17</v>
      </c>
      <c r="G1249" s="3">
        <v>43465</v>
      </c>
      <c r="H1249" s="4">
        <v>0</v>
      </c>
      <c r="I1249" s="4">
        <v>0</v>
      </c>
      <c r="J1249" s="4">
        <v>0</v>
      </c>
      <c r="K1249" s="5">
        <v>0</v>
      </c>
      <c r="L1249" s="5">
        <v>0</v>
      </c>
      <c r="O1249" s="5">
        <v>0</v>
      </c>
    </row>
    <row r="1250" spans="1:15" x14ac:dyDescent="0.75">
      <c r="A1250" t="s">
        <v>23</v>
      </c>
      <c r="B1250" s="3">
        <v>43480</v>
      </c>
      <c r="C1250" s="4">
        <v>282125.61</v>
      </c>
      <c r="D1250" s="3">
        <v>43480</v>
      </c>
      <c r="E1250" s="4">
        <v>282125.61</v>
      </c>
      <c r="F1250">
        <v>18</v>
      </c>
      <c r="G1250" s="3">
        <v>43496</v>
      </c>
      <c r="H1250" s="4">
        <v>0</v>
      </c>
      <c r="I1250" s="4">
        <v>0</v>
      </c>
      <c r="J1250" s="4">
        <v>0</v>
      </c>
      <c r="K1250" s="5">
        <v>0</v>
      </c>
      <c r="L1250" s="5">
        <v>0</v>
      </c>
      <c r="O1250" s="5">
        <v>0</v>
      </c>
    </row>
    <row r="1251" spans="1:15" x14ac:dyDescent="0.75">
      <c r="A1251" t="s">
        <v>23</v>
      </c>
      <c r="B1251" s="3">
        <v>43511</v>
      </c>
      <c r="C1251" s="4">
        <v>282013.07</v>
      </c>
      <c r="D1251" s="3">
        <v>43511</v>
      </c>
      <c r="E1251" s="4">
        <v>282013.07</v>
      </c>
      <c r="F1251">
        <v>19</v>
      </c>
      <c r="G1251" s="3">
        <v>43524</v>
      </c>
      <c r="H1251" s="4">
        <v>0</v>
      </c>
      <c r="I1251" s="4">
        <v>0</v>
      </c>
      <c r="J1251" s="4">
        <v>0</v>
      </c>
      <c r="K1251" s="5">
        <v>0</v>
      </c>
      <c r="L1251" s="5">
        <v>0</v>
      </c>
      <c r="O1251" s="5">
        <v>0</v>
      </c>
    </row>
    <row r="1252" spans="1:15" x14ac:dyDescent="0.75">
      <c r="A1252" t="s">
        <v>23</v>
      </c>
      <c r="B1252" s="3">
        <v>43539</v>
      </c>
      <c r="C1252" s="4">
        <v>282033.77</v>
      </c>
      <c r="D1252" s="3">
        <v>43539</v>
      </c>
      <c r="E1252" s="4">
        <v>282033.77</v>
      </c>
      <c r="F1252">
        <v>20</v>
      </c>
      <c r="G1252" s="3">
        <v>43555</v>
      </c>
      <c r="H1252" s="4">
        <v>0</v>
      </c>
      <c r="I1252" s="4">
        <v>0</v>
      </c>
      <c r="J1252" s="4">
        <v>0</v>
      </c>
      <c r="K1252" s="5">
        <v>0</v>
      </c>
      <c r="L1252" s="5">
        <v>0</v>
      </c>
      <c r="O1252" s="5">
        <v>0</v>
      </c>
    </row>
    <row r="1253" spans="1:15" x14ac:dyDescent="0.75">
      <c r="A1253" t="s">
        <v>23</v>
      </c>
      <c r="B1253" s="3">
        <v>43570</v>
      </c>
      <c r="C1253" s="4">
        <v>291511.09999999998</v>
      </c>
      <c r="D1253" s="3">
        <v>43570</v>
      </c>
      <c r="E1253" s="4">
        <v>291511.09999999998</v>
      </c>
      <c r="F1253">
        <v>21</v>
      </c>
      <c r="G1253" s="3">
        <v>43585</v>
      </c>
      <c r="H1253" s="4">
        <v>0</v>
      </c>
      <c r="I1253" s="4">
        <v>0</v>
      </c>
      <c r="J1253" s="4">
        <v>0</v>
      </c>
      <c r="K1253" s="5">
        <v>0</v>
      </c>
      <c r="L1253" s="5">
        <v>0</v>
      </c>
      <c r="O1253" s="5">
        <v>0</v>
      </c>
    </row>
    <row r="1254" spans="1:15" x14ac:dyDescent="0.75">
      <c r="A1254" t="s">
        <v>23</v>
      </c>
      <c r="B1254" s="3">
        <v>43600</v>
      </c>
      <c r="C1254" s="4">
        <v>282121.67</v>
      </c>
      <c r="D1254" s="3">
        <v>43600</v>
      </c>
      <c r="E1254" s="4">
        <v>282121.67</v>
      </c>
      <c r="F1254">
        <v>22</v>
      </c>
      <c r="G1254" s="3">
        <v>43616</v>
      </c>
      <c r="H1254" s="4">
        <v>0</v>
      </c>
      <c r="I1254" s="4">
        <v>0</v>
      </c>
      <c r="J1254" s="4">
        <v>0</v>
      </c>
      <c r="K1254" s="5">
        <v>0</v>
      </c>
      <c r="L1254" s="5">
        <v>0</v>
      </c>
      <c r="O1254" s="5">
        <v>0</v>
      </c>
    </row>
    <row r="1255" spans="1:15" x14ac:dyDescent="0.75">
      <c r="A1255" t="s">
        <v>23</v>
      </c>
      <c r="B1255" s="3">
        <v>43631</v>
      </c>
      <c r="C1255" s="4">
        <v>291509.62</v>
      </c>
      <c r="D1255" s="3">
        <v>43631</v>
      </c>
      <c r="E1255" s="4">
        <v>291509.62</v>
      </c>
      <c r="F1255">
        <v>23</v>
      </c>
      <c r="G1255" s="3">
        <v>43646</v>
      </c>
      <c r="H1255" s="4">
        <v>0</v>
      </c>
      <c r="I1255" s="4">
        <v>0</v>
      </c>
      <c r="J1255" s="4">
        <v>0</v>
      </c>
      <c r="K1255" s="5">
        <v>0</v>
      </c>
      <c r="L1255" s="5">
        <v>0</v>
      </c>
      <c r="O1255" s="5">
        <v>0</v>
      </c>
    </row>
    <row r="1256" spans="1:15" x14ac:dyDescent="0.75">
      <c r="A1256" t="s">
        <v>23</v>
      </c>
      <c r="B1256" s="3">
        <v>43661</v>
      </c>
      <c r="C1256" s="4">
        <v>282081.03000000003</v>
      </c>
      <c r="D1256" s="3">
        <v>43661</v>
      </c>
      <c r="E1256" s="4">
        <v>282081.03000000003</v>
      </c>
      <c r="F1256">
        <v>24</v>
      </c>
      <c r="G1256" s="3">
        <v>43677</v>
      </c>
      <c r="H1256" s="4">
        <v>0</v>
      </c>
      <c r="I1256" s="4">
        <v>0</v>
      </c>
      <c r="J1256" s="4">
        <v>0</v>
      </c>
      <c r="K1256" s="5">
        <v>0</v>
      </c>
      <c r="L1256" s="5">
        <v>0</v>
      </c>
      <c r="O1256" s="5">
        <v>0</v>
      </c>
    </row>
    <row r="1257" spans="1:15" x14ac:dyDescent="0.75">
      <c r="A1257" t="s">
        <v>23</v>
      </c>
      <c r="B1257" s="3">
        <v>43692</v>
      </c>
      <c r="C1257" s="4">
        <v>291403.73</v>
      </c>
      <c r="D1257" s="3">
        <v>43692</v>
      </c>
      <c r="E1257" s="4">
        <v>291403.73</v>
      </c>
      <c r="F1257">
        <v>25</v>
      </c>
      <c r="G1257" s="3">
        <v>43708</v>
      </c>
      <c r="H1257" s="4">
        <v>0</v>
      </c>
      <c r="I1257" s="4">
        <v>0</v>
      </c>
      <c r="J1257" s="4">
        <v>0</v>
      </c>
      <c r="K1257" s="5">
        <v>0</v>
      </c>
      <c r="L1257" s="5">
        <v>0</v>
      </c>
      <c r="O1257" s="5">
        <v>0</v>
      </c>
    </row>
    <row r="1258" spans="1:15" x14ac:dyDescent="0.75">
      <c r="A1258" t="s">
        <v>23</v>
      </c>
      <c r="B1258" s="3">
        <v>43723</v>
      </c>
      <c r="C1258" s="4">
        <v>291420.77</v>
      </c>
      <c r="D1258" s="3">
        <v>43723</v>
      </c>
      <c r="E1258" s="4">
        <v>291420.77</v>
      </c>
      <c r="F1258">
        <v>26</v>
      </c>
      <c r="G1258" s="3">
        <v>43738</v>
      </c>
      <c r="H1258" s="4">
        <v>0</v>
      </c>
      <c r="I1258" s="4">
        <v>0</v>
      </c>
      <c r="J1258" s="4">
        <v>0</v>
      </c>
      <c r="K1258" s="5">
        <v>0</v>
      </c>
      <c r="L1258" s="5">
        <v>0</v>
      </c>
      <c r="O1258" s="5">
        <v>0</v>
      </c>
    </row>
    <row r="1259" spans="1:15" x14ac:dyDescent="0.75">
      <c r="A1259" t="s">
        <v>23</v>
      </c>
      <c r="B1259" s="3">
        <v>43753</v>
      </c>
      <c r="C1259" s="4">
        <v>282047.90999999997</v>
      </c>
      <c r="D1259" s="3">
        <v>43753</v>
      </c>
      <c r="E1259" s="4">
        <v>282047.90999999997</v>
      </c>
      <c r="F1259">
        <v>27</v>
      </c>
      <c r="G1259" s="3">
        <v>43769</v>
      </c>
      <c r="H1259" s="4">
        <v>0</v>
      </c>
      <c r="I1259" s="4">
        <v>0</v>
      </c>
      <c r="J1259" s="4">
        <v>0</v>
      </c>
      <c r="K1259" s="5">
        <v>0</v>
      </c>
      <c r="L1259" s="5">
        <v>0</v>
      </c>
      <c r="O1259" s="5">
        <v>0</v>
      </c>
    </row>
    <row r="1260" spans="1:15" x14ac:dyDescent="0.75">
      <c r="A1260" t="s">
        <v>23</v>
      </c>
      <c r="B1260" s="3">
        <v>43784</v>
      </c>
      <c r="C1260" s="4">
        <v>291433.02</v>
      </c>
      <c r="D1260" s="3">
        <v>43784</v>
      </c>
      <c r="E1260" s="4">
        <v>291433.02</v>
      </c>
      <c r="F1260">
        <v>28</v>
      </c>
      <c r="G1260" s="3">
        <v>43799</v>
      </c>
      <c r="H1260" s="4">
        <v>0</v>
      </c>
      <c r="I1260" s="4">
        <v>0</v>
      </c>
      <c r="J1260" s="4">
        <v>0</v>
      </c>
      <c r="K1260" s="5">
        <v>0</v>
      </c>
      <c r="L1260" s="5">
        <v>0</v>
      </c>
      <c r="O1260" s="5">
        <v>0</v>
      </c>
    </row>
    <row r="1261" spans="1:15" x14ac:dyDescent="0.75">
      <c r="A1261" t="s">
        <v>23</v>
      </c>
      <c r="B1261" s="3">
        <v>43814</v>
      </c>
      <c r="C1261" s="4">
        <v>281930.76</v>
      </c>
      <c r="D1261" s="3">
        <v>43814</v>
      </c>
      <c r="E1261" s="4">
        <v>281930.76</v>
      </c>
      <c r="F1261">
        <v>29</v>
      </c>
      <c r="G1261" s="3">
        <v>43830</v>
      </c>
      <c r="H1261" s="4">
        <v>0</v>
      </c>
      <c r="I1261" s="4">
        <v>0</v>
      </c>
      <c r="J1261" s="4">
        <v>0</v>
      </c>
      <c r="K1261" s="5">
        <v>0</v>
      </c>
      <c r="L1261" s="5">
        <v>0</v>
      </c>
      <c r="O1261" s="5">
        <v>0</v>
      </c>
    </row>
    <row r="1262" spans="1:15" x14ac:dyDescent="0.75">
      <c r="A1262" t="s">
        <v>23</v>
      </c>
      <c r="B1262" s="3">
        <v>43845</v>
      </c>
      <c r="C1262" s="4">
        <v>291477.38</v>
      </c>
      <c r="D1262" s="3">
        <v>43845</v>
      </c>
      <c r="E1262" s="4">
        <v>291477.38</v>
      </c>
      <c r="F1262">
        <v>30</v>
      </c>
      <c r="G1262" s="3">
        <v>43861</v>
      </c>
      <c r="H1262" s="4">
        <v>0</v>
      </c>
      <c r="I1262" s="4">
        <v>0</v>
      </c>
      <c r="J1262" s="4">
        <v>0</v>
      </c>
      <c r="K1262" s="5">
        <v>0</v>
      </c>
      <c r="L1262" s="5">
        <v>0</v>
      </c>
      <c r="O1262" s="5">
        <v>0</v>
      </c>
    </row>
    <row r="1263" spans="1:15" x14ac:dyDescent="0.75">
      <c r="A1263" t="s">
        <v>23</v>
      </c>
      <c r="B1263" s="3">
        <v>43876</v>
      </c>
      <c r="C1263" s="4">
        <v>281986.62</v>
      </c>
      <c r="D1263" s="3">
        <v>43876</v>
      </c>
      <c r="E1263" s="4">
        <v>281986.62</v>
      </c>
      <c r="F1263">
        <v>31</v>
      </c>
      <c r="G1263" s="3">
        <v>43890</v>
      </c>
      <c r="H1263" s="4">
        <v>0</v>
      </c>
      <c r="I1263" s="4">
        <v>0</v>
      </c>
      <c r="J1263" s="4">
        <v>0</v>
      </c>
      <c r="K1263" s="5">
        <v>0</v>
      </c>
      <c r="L1263" s="5">
        <v>0</v>
      </c>
      <c r="O1263" s="5">
        <v>0</v>
      </c>
    </row>
    <row r="1264" spans="1:15" x14ac:dyDescent="0.75">
      <c r="A1264" t="s">
        <v>23</v>
      </c>
      <c r="B1264" s="3">
        <v>43905</v>
      </c>
      <c r="C1264" s="4">
        <v>281976.18</v>
      </c>
      <c r="D1264" s="3">
        <v>43905</v>
      </c>
      <c r="E1264" s="4">
        <v>281976.18</v>
      </c>
      <c r="F1264">
        <v>32</v>
      </c>
      <c r="G1264" s="3">
        <v>43921</v>
      </c>
      <c r="H1264" s="4">
        <v>0</v>
      </c>
      <c r="I1264" s="4">
        <v>0</v>
      </c>
      <c r="J1264" s="4">
        <v>0</v>
      </c>
      <c r="K1264" s="5">
        <v>0</v>
      </c>
      <c r="L1264" s="5">
        <v>0</v>
      </c>
      <c r="O1264" s="5">
        <v>0</v>
      </c>
    </row>
    <row r="1265" spans="1:15" x14ac:dyDescent="0.75">
      <c r="A1265" t="s">
        <v>23</v>
      </c>
      <c r="B1265" s="3">
        <v>43936</v>
      </c>
      <c r="C1265" s="4">
        <v>291351.05</v>
      </c>
      <c r="D1265" s="3">
        <v>43936</v>
      </c>
      <c r="E1265" s="4">
        <v>291351.05</v>
      </c>
      <c r="F1265">
        <v>33</v>
      </c>
      <c r="G1265" s="3">
        <v>43951</v>
      </c>
      <c r="H1265" s="4">
        <v>0</v>
      </c>
      <c r="I1265" s="4">
        <v>0</v>
      </c>
      <c r="J1265" s="4">
        <v>0</v>
      </c>
      <c r="K1265" s="5">
        <v>0</v>
      </c>
      <c r="L1265" s="5">
        <v>0</v>
      </c>
      <c r="O1265" s="5">
        <v>0</v>
      </c>
    </row>
    <row r="1266" spans="1:15" x14ac:dyDescent="0.75">
      <c r="A1266" t="s">
        <v>23</v>
      </c>
      <c r="B1266" s="3">
        <v>43966</v>
      </c>
      <c r="C1266" s="4">
        <v>281914.23</v>
      </c>
      <c r="D1266" s="3">
        <v>43966</v>
      </c>
      <c r="E1266" s="4">
        <v>281914.23</v>
      </c>
      <c r="F1266">
        <v>34</v>
      </c>
      <c r="G1266" s="3">
        <v>43982</v>
      </c>
      <c r="H1266" s="4">
        <v>0</v>
      </c>
      <c r="I1266" s="4">
        <v>0</v>
      </c>
      <c r="J1266" s="4">
        <v>0</v>
      </c>
      <c r="K1266" s="5">
        <v>0</v>
      </c>
      <c r="L1266" s="5">
        <v>0</v>
      </c>
      <c r="O1266" s="5">
        <v>0</v>
      </c>
    </row>
    <row r="1267" spans="1:15" x14ac:dyDescent="0.75">
      <c r="A1267" t="s">
        <v>23</v>
      </c>
      <c r="B1267" s="3">
        <v>43997</v>
      </c>
      <c r="C1267" s="4">
        <v>290464.08</v>
      </c>
      <c r="D1267" s="3">
        <v>43997</v>
      </c>
      <c r="E1267" s="4">
        <v>290464.08</v>
      </c>
      <c r="F1267">
        <v>35</v>
      </c>
      <c r="G1267" s="3">
        <v>44012</v>
      </c>
      <c r="H1267" s="4">
        <v>0</v>
      </c>
      <c r="I1267" s="4">
        <v>0</v>
      </c>
      <c r="J1267" s="4">
        <v>0</v>
      </c>
      <c r="K1267" s="5">
        <v>0</v>
      </c>
      <c r="L1267" s="5">
        <v>0</v>
      </c>
      <c r="O1267" s="5">
        <v>0</v>
      </c>
    </row>
    <row r="1268" spans="1:15" x14ac:dyDescent="0.75">
      <c r="A1268" t="s">
        <v>23</v>
      </c>
      <c r="B1268" s="3">
        <v>44027</v>
      </c>
      <c r="C1268" s="4">
        <v>281970.77</v>
      </c>
      <c r="D1268" s="3">
        <v>44027</v>
      </c>
      <c r="E1268" s="4">
        <v>281970.77</v>
      </c>
      <c r="F1268">
        <v>36</v>
      </c>
      <c r="G1268" s="3">
        <v>44043</v>
      </c>
      <c r="H1268" s="4">
        <v>0</v>
      </c>
      <c r="I1268" s="4">
        <v>0</v>
      </c>
      <c r="J1268" s="4">
        <v>0</v>
      </c>
      <c r="K1268" s="5">
        <v>0</v>
      </c>
      <c r="L1268" s="5">
        <v>0</v>
      </c>
      <c r="O1268" s="5">
        <v>0</v>
      </c>
    </row>
    <row r="1269" spans="1:15" x14ac:dyDescent="0.75">
      <c r="A1269" t="s">
        <v>23</v>
      </c>
      <c r="B1269" s="3">
        <v>44058</v>
      </c>
      <c r="C1269" s="4">
        <v>287783.67</v>
      </c>
      <c r="D1269" s="3">
        <v>44058</v>
      </c>
      <c r="E1269" s="4">
        <v>287783.67</v>
      </c>
      <c r="F1269">
        <v>37</v>
      </c>
      <c r="G1269" s="3">
        <v>44074</v>
      </c>
      <c r="H1269" s="4">
        <v>0</v>
      </c>
      <c r="I1269" s="4">
        <v>0</v>
      </c>
      <c r="J1269" s="4">
        <v>0</v>
      </c>
      <c r="K1269" s="5">
        <v>0</v>
      </c>
      <c r="L1269" s="5">
        <v>0</v>
      </c>
      <c r="O1269" s="5">
        <v>0</v>
      </c>
    </row>
    <row r="1270" spans="1:15" x14ac:dyDescent="0.75">
      <c r="A1270" t="s">
        <v>23</v>
      </c>
      <c r="B1270" s="3">
        <v>44089</v>
      </c>
      <c r="C1270" s="4">
        <v>286300.96999999997</v>
      </c>
      <c r="D1270" s="3">
        <v>44089</v>
      </c>
      <c r="E1270" s="4">
        <v>286300.96999999997</v>
      </c>
      <c r="F1270">
        <v>38</v>
      </c>
      <c r="G1270" s="3">
        <v>44104</v>
      </c>
      <c r="H1270" s="4">
        <v>0</v>
      </c>
      <c r="I1270" s="4">
        <v>0</v>
      </c>
      <c r="J1270" s="4">
        <v>0</v>
      </c>
      <c r="K1270" s="5">
        <v>0</v>
      </c>
      <c r="L1270" s="5">
        <v>0</v>
      </c>
      <c r="O1270" s="5">
        <v>0</v>
      </c>
    </row>
    <row r="1271" spans="1:15" x14ac:dyDescent="0.75">
      <c r="A1271" t="s">
        <v>23</v>
      </c>
      <c r="B1271" s="3">
        <v>44119</v>
      </c>
      <c r="C1271" s="4">
        <v>277008.59999999998</v>
      </c>
      <c r="D1271" s="3">
        <v>44119</v>
      </c>
      <c r="E1271" s="4">
        <v>277008.59999999998</v>
      </c>
      <c r="F1271">
        <v>39</v>
      </c>
      <c r="G1271" s="3">
        <v>44135</v>
      </c>
      <c r="H1271" s="4">
        <v>0</v>
      </c>
      <c r="I1271" s="4">
        <v>0</v>
      </c>
      <c r="J1271" s="4">
        <v>0</v>
      </c>
      <c r="K1271" s="5">
        <v>0</v>
      </c>
      <c r="L1271" s="5">
        <v>0</v>
      </c>
      <c r="O1271" s="5">
        <v>0</v>
      </c>
    </row>
    <row r="1272" spans="1:15" x14ac:dyDescent="0.75">
      <c r="A1272" t="s">
        <v>23</v>
      </c>
      <c r="B1272" s="3">
        <v>44150</v>
      </c>
      <c r="C1272" s="4">
        <v>286160.62</v>
      </c>
      <c r="D1272" s="3">
        <v>44150</v>
      </c>
      <c r="E1272" s="4">
        <v>286160.62</v>
      </c>
      <c r="F1272">
        <v>40</v>
      </c>
      <c r="G1272" s="3">
        <v>44165</v>
      </c>
      <c r="H1272" s="4">
        <v>0</v>
      </c>
      <c r="I1272" s="4">
        <v>0</v>
      </c>
      <c r="J1272" s="4">
        <v>0</v>
      </c>
      <c r="K1272" s="5">
        <v>0</v>
      </c>
      <c r="L1272" s="5">
        <v>0</v>
      </c>
      <c r="O1272" s="5">
        <v>0</v>
      </c>
    </row>
    <row r="1273" spans="1:15" x14ac:dyDescent="0.75">
      <c r="A1273" t="s">
        <v>23</v>
      </c>
      <c r="B1273" s="3">
        <v>44180</v>
      </c>
      <c r="C1273" s="4">
        <v>276992.15000000002</v>
      </c>
      <c r="D1273" s="3">
        <v>44180</v>
      </c>
      <c r="E1273" s="4">
        <v>276992.15000000002</v>
      </c>
      <c r="F1273">
        <v>41</v>
      </c>
      <c r="G1273" s="3">
        <v>44196</v>
      </c>
      <c r="H1273" s="4">
        <v>0</v>
      </c>
      <c r="I1273" s="4">
        <v>0</v>
      </c>
      <c r="J1273" s="4">
        <v>0</v>
      </c>
      <c r="K1273" s="5">
        <v>0</v>
      </c>
      <c r="L1273" s="5">
        <v>0</v>
      </c>
      <c r="O1273" s="5">
        <v>0</v>
      </c>
    </row>
    <row r="1274" spans="1:15" x14ac:dyDescent="0.75">
      <c r="A1274" t="s">
        <v>23</v>
      </c>
      <c r="B1274" s="3">
        <v>44211</v>
      </c>
      <c r="C1274" s="4">
        <v>276652</v>
      </c>
      <c r="D1274" s="3">
        <v>44211</v>
      </c>
      <c r="E1274" s="4">
        <v>276652</v>
      </c>
      <c r="F1274">
        <v>42</v>
      </c>
      <c r="G1274" s="3">
        <v>44227</v>
      </c>
      <c r="H1274" s="4">
        <v>0</v>
      </c>
      <c r="I1274" s="4">
        <v>0</v>
      </c>
      <c r="J1274" s="4">
        <v>0</v>
      </c>
      <c r="K1274" s="5">
        <v>0</v>
      </c>
      <c r="L1274" s="5">
        <v>0</v>
      </c>
      <c r="O1274" s="5">
        <v>0</v>
      </c>
    </row>
    <row r="1275" spans="1:15" x14ac:dyDescent="0.75">
      <c r="A1275" t="s">
        <v>23</v>
      </c>
      <c r="B1275" s="3">
        <v>44242</v>
      </c>
      <c r="C1275" s="4">
        <v>271741.34999999998</v>
      </c>
      <c r="D1275" s="3">
        <v>44242</v>
      </c>
      <c r="E1275" s="4">
        <v>271741.34999999998</v>
      </c>
      <c r="F1275">
        <v>43</v>
      </c>
      <c r="G1275" s="3">
        <v>44255</v>
      </c>
      <c r="H1275" s="4">
        <v>0</v>
      </c>
      <c r="I1275" s="4">
        <v>0</v>
      </c>
      <c r="J1275" s="4">
        <v>0</v>
      </c>
      <c r="K1275" s="5">
        <v>0</v>
      </c>
      <c r="L1275" s="5">
        <v>0</v>
      </c>
      <c r="O1275" s="5">
        <v>0</v>
      </c>
    </row>
    <row r="1276" spans="1:15" x14ac:dyDescent="0.75">
      <c r="A1276" t="s">
        <v>23</v>
      </c>
      <c r="B1276" s="3">
        <v>44270</v>
      </c>
      <c r="C1276" s="4">
        <v>273266.7</v>
      </c>
      <c r="D1276" s="3">
        <v>44270</v>
      </c>
      <c r="E1276" s="4">
        <v>273266.7</v>
      </c>
      <c r="F1276">
        <v>44</v>
      </c>
      <c r="G1276" s="3">
        <v>44286</v>
      </c>
      <c r="H1276" s="4">
        <v>0</v>
      </c>
      <c r="I1276" s="4">
        <v>0</v>
      </c>
      <c r="J1276" s="4">
        <v>0</v>
      </c>
      <c r="K1276" s="5">
        <v>0</v>
      </c>
      <c r="L1276" s="5">
        <v>0</v>
      </c>
      <c r="O1276" s="5">
        <v>0</v>
      </c>
    </row>
    <row r="1277" spans="1:15" x14ac:dyDescent="0.75">
      <c r="A1277" t="s">
        <v>23</v>
      </c>
      <c r="B1277" s="3">
        <v>44301</v>
      </c>
      <c r="C1277" s="4">
        <v>282777.27</v>
      </c>
      <c r="D1277" s="3">
        <v>44301</v>
      </c>
      <c r="E1277" s="4">
        <v>282777.27</v>
      </c>
      <c r="F1277">
        <v>45</v>
      </c>
      <c r="G1277" s="3">
        <v>44316</v>
      </c>
      <c r="H1277" s="4">
        <v>0</v>
      </c>
      <c r="I1277" s="4">
        <v>0</v>
      </c>
      <c r="J1277" s="4">
        <v>0</v>
      </c>
      <c r="K1277" s="5">
        <v>0</v>
      </c>
      <c r="L1277" s="5">
        <v>0</v>
      </c>
      <c r="O1277" s="5">
        <v>0</v>
      </c>
    </row>
    <row r="1278" spans="1:15" x14ac:dyDescent="0.75">
      <c r="A1278" t="s">
        <v>23</v>
      </c>
      <c r="B1278" s="3">
        <v>44331</v>
      </c>
      <c r="C1278" s="4">
        <v>269291.81</v>
      </c>
      <c r="D1278" s="3">
        <v>44331</v>
      </c>
      <c r="E1278" s="4">
        <v>269291.81</v>
      </c>
      <c r="F1278">
        <v>46</v>
      </c>
      <c r="G1278" s="3">
        <v>44347</v>
      </c>
      <c r="H1278" s="4">
        <v>0</v>
      </c>
      <c r="I1278" s="4">
        <v>0</v>
      </c>
      <c r="J1278" s="4">
        <v>0</v>
      </c>
      <c r="K1278" s="5">
        <v>0</v>
      </c>
      <c r="L1278" s="5">
        <v>0</v>
      </c>
      <c r="O1278" s="5">
        <v>0</v>
      </c>
    </row>
    <row r="1279" spans="1:15" x14ac:dyDescent="0.75">
      <c r="A1279" t="s">
        <v>23</v>
      </c>
      <c r="B1279" s="3">
        <v>44362</v>
      </c>
      <c r="C1279" s="4">
        <v>278402.18</v>
      </c>
      <c r="D1279" s="3">
        <v>44362</v>
      </c>
      <c r="E1279" s="4">
        <v>278402.18</v>
      </c>
      <c r="F1279">
        <v>47</v>
      </c>
      <c r="G1279" s="3">
        <v>44377</v>
      </c>
      <c r="H1279" s="4">
        <v>0</v>
      </c>
      <c r="I1279" s="4">
        <v>0</v>
      </c>
      <c r="J1279" s="4">
        <v>0</v>
      </c>
      <c r="K1279" s="5">
        <v>0</v>
      </c>
      <c r="L1279" s="5">
        <v>0</v>
      </c>
      <c r="O1279" s="5">
        <v>0</v>
      </c>
    </row>
    <row r="1280" spans="1:15" x14ac:dyDescent="0.75">
      <c r="A1280" t="s">
        <v>23</v>
      </c>
      <c r="B1280" s="3">
        <v>44392</v>
      </c>
      <c r="C1280" s="4">
        <v>261914.53</v>
      </c>
      <c r="D1280" s="3">
        <v>44392</v>
      </c>
      <c r="E1280" s="4">
        <v>261914.53</v>
      </c>
      <c r="F1280">
        <v>48</v>
      </c>
      <c r="G1280" s="3">
        <v>44408</v>
      </c>
      <c r="H1280" s="4">
        <v>0</v>
      </c>
      <c r="I1280" s="4">
        <v>0</v>
      </c>
      <c r="J1280" s="4">
        <v>0</v>
      </c>
      <c r="K1280" s="5">
        <v>0</v>
      </c>
      <c r="L1280" s="5">
        <v>0</v>
      </c>
      <c r="O1280" s="5">
        <v>0</v>
      </c>
    </row>
    <row r="1281" spans="1:15" x14ac:dyDescent="0.75">
      <c r="A1281" t="s">
        <v>23</v>
      </c>
      <c r="B1281" s="3">
        <v>44423</v>
      </c>
      <c r="C1281" s="4">
        <v>279157.15999999997</v>
      </c>
      <c r="D1281" s="3">
        <v>44423</v>
      </c>
      <c r="E1281" s="4">
        <v>279157.15999999997</v>
      </c>
      <c r="F1281">
        <v>49</v>
      </c>
      <c r="G1281" s="3">
        <v>44439</v>
      </c>
      <c r="H1281" s="4">
        <v>0</v>
      </c>
      <c r="I1281" s="4">
        <v>0</v>
      </c>
      <c r="J1281" s="4">
        <v>0</v>
      </c>
      <c r="K1281" s="5">
        <v>0</v>
      </c>
      <c r="L1281" s="5">
        <v>0</v>
      </c>
      <c r="O1281" s="5">
        <v>0</v>
      </c>
    </row>
    <row r="1282" spans="1:15" x14ac:dyDescent="0.75">
      <c r="A1282" t="s">
        <v>23</v>
      </c>
      <c r="B1282" s="3">
        <v>44454</v>
      </c>
      <c r="C1282" s="4">
        <v>279124.2</v>
      </c>
      <c r="D1282" s="3">
        <v>44454</v>
      </c>
      <c r="E1282" s="4">
        <v>279124.2</v>
      </c>
      <c r="F1282">
        <v>50</v>
      </c>
      <c r="G1282" s="3">
        <v>44469</v>
      </c>
      <c r="H1282" s="4">
        <v>0</v>
      </c>
      <c r="I1282" s="4">
        <v>0</v>
      </c>
      <c r="J1282" s="4">
        <v>0</v>
      </c>
      <c r="K1282" s="5">
        <v>0</v>
      </c>
      <c r="L1282" s="5">
        <v>0</v>
      </c>
      <c r="O1282" s="5">
        <v>0</v>
      </c>
    </row>
    <row r="1283" spans="1:15" x14ac:dyDescent="0.75">
      <c r="A1283" t="s">
        <v>23</v>
      </c>
      <c r="B1283" s="3">
        <v>44484</v>
      </c>
      <c r="C1283" s="4">
        <v>268902.63</v>
      </c>
      <c r="D1283" s="3">
        <v>44484</v>
      </c>
      <c r="E1283" s="4">
        <v>268902.63</v>
      </c>
      <c r="F1283">
        <v>51</v>
      </c>
      <c r="G1283" s="3">
        <v>44500</v>
      </c>
      <c r="H1283" s="4">
        <v>0</v>
      </c>
      <c r="I1283" s="4">
        <v>0</v>
      </c>
      <c r="J1283" s="4">
        <v>0</v>
      </c>
      <c r="K1283" s="5">
        <v>0</v>
      </c>
      <c r="L1283" s="5">
        <v>0</v>
      </c>
      <c r="O1283" s="5">
        <v>0</v>
      </c>
    </row>
    <row r="1284" spans="1:15" x14ac:dyDescent="0.75">
      <c r="A1284" t="s">
        <v>23</v>
      </c>
      <c r="B1284" s="3">
        <v>44515</v>
      </c>
      <c r="C1284" s="4">
        <v>285338.93</v>
      </c>
      <c r="D1284" s="3">
        <v>44515</v>
      </c>
      <c r="E1284" s="4">
        <v>285338.93</v>
      </c>
      <c r="F1284">
        <v>52</v>
      </c>
      <c r="G1284" s="3">
        <v>44530</v>
      </c>
      <c r="H1284" s="4">
        <v>0</v>
      </c>
      <c r="I1284" s="4">
        <v>0</v>
      </c>
      <c r="J1284" s="4">
        <v>0</v>
      </c>
      <c r="K1284" s="5">
        <v>0</v>
      </c>
      <c r="L1284" s="5">
        <v>0</v>
      </c>
      <c r="O1284" s="5">
        <v>0</v>
      </c>
    </row>
    <row r="1285" spans="1:15" x14ac:dyDescent="0.75">
      <c r="A1285" t="s">
        <v>23</v>
      </c>
      <c r="B1285" s="3">
        <v>44545</v>
      </c>
      <c r="C1285" s="4">
        <v>269775.25</v>
      </c>
      <c r="D1285" s="3">
        <v>44545</v>
      </c>
      <c r="E1285" s="4">
        <v>269775.25</v>
      </c>
      <c r="F1285">
        <v>53</v>
      </c>
      <c r="G1285" s="3">
        <v>44561</v>
      </c>
      <c r="H1285" s="4">
        <v>0</v>
      </c>
      <c r="I1285" s="4">
        <v>0</v>
      </c>
      <c r="J1285" s="4">
        <v>0</v>
      </c>
      <c r="K1285" s="5">
        <v>0</v>
      </c>
      <c r="L1285" s="5">
        <v>0</v>
      </c>
      <c r="O1285" s="5">
        <v>0</v>
      </c>
    </row>
    <row r="1286" spans="1:15" x14ac:dyDescent="0.75">
      <c r="A1286" t="s">
        <v>23</v>
      </c>
      <c r="B1286" s="3">
        <v>44576</v>
      </c>
      <c r="C1286" s="4">
        <v>272153.36</v>
      </c>
      <c r="D1286" s="3">
        <v>44576</v>
      </c>
      <c r="E1286" s="4">
        <v>272153.36</v>
      </c>
      <c r="F1286">
        <v>54</v>
      </c>
      <c r="G1286" s="3">
        <v>44592</v>
      </c>
      <c r="H1286" s="4">
        <v>0</v>
      </c>
      <c r="I1286" s="4">
        <v>0</v>
      </c>
      <c r="J1286" s="4">
        <v>0</v>
      </c>
      <c r="K1286" s="5">
        <v>0</v>
      </c>
      <c r="L1286" s="5">
        <v>0</v>
      </c>
      <c r="O1286" s="5">
        <v>0</v>
      </c>
    </row>
    <row r="1287" spans="1:15" x14ac:dyDescent="0.75">
      <c r="A1287" t="s">
        <v>23</v>
      </c>
      <c r="B1287" s="3">
        <v>44607</v>
      </c>
      <c r="C1287" s="4">
        <v>266918.28999999998</v>
      </c>
      <c r="D1287" s="3">
        <v>44607</v>
      </c>
      <c r="E1287" s="4">
        <v>266918.28999999998</v>
      </c>
      <c r="F1287">
        <v>55</v>
      </c>
      <c r="G1287" s="3">
        <v>44620</v>
      </c>
      <c r="H1287" s="4">
        <v>0</v>
      </c>
      <c r="I1287" s="4">
        <v>0</v>
      </c>
      <c r="J1287" s="4">
        <v>0</v>
      </c>
      <c r="K1287" s="5">
        <v>0</v>
      </c>
      <c r="L1287" s="5">
        <v>0</v>
      </c>
      <c r="O1287" s="5">
        <v>0</v>
      </c>
    </row>
    <row r="1288" spans="1:15" x14ac:dyDescent="0.75">
      <c r="A1288" t="s">
        <v>23</v>
      </c>
      <c r="B1288" s="3">
        <v>44635</v>
      </c>
      <c r="C1288" s="4">
        <v>349253.87</v>
      </c>
      <c r="D1288" s="3">
        <v>44635</v>
      </c>
      <c r="E1288" s="4">
        <v>349253.87</v>
      </c>
      <c r="F1288">
        <v>56</v>
      </c>
      <c r="G1288" s="3">
        <v>44651</v>
      </c>
      <c r="H1288" s="4">
        <v>0</v>
      </c>
      <c r="I1288" s="4">
        <v>0</v>
      </c>
      <c r="J1288" s="4">
        <v>0</v>
      </c>
      <c r="K1288" s="5">
        <v>0</v>
      </c>
      <c r="L1288" s="5">
        <v>0</v>
      </c>
      <c r="O1288" s="5">
        <v>0</v>
      </c>
    </row>
    <row r="1289" spans="1:15" x14ac:dyDescent="0.75">
      <c r="A1289" t="s">
        <v>23</v>
      </c>
      <c r="B1289" s="3">
        <v>44666</v>
      </c>
      <c r="C1289" s="4">
        <v>280372.78999999998</v>
      </c>
      <c r="D1289" s="3">
        <v>44666</v>
      </c>
      <c r="E1289" s="4">
        <v>280372.78999999998</v>
      </c>
      <c r="F1289">
        <v>57</v>
      </c>
      <c r="G1289" s="3">
        <v>44681</v>
      </c>
      <c r="H1289" s="4">
        <v>0</v>
      </c>
      <c r="I1289" s="4">
        <v>0</v>
      </c>
      <c r="J1289" s="4">
        <v>0</v>
      </c>
      <c r="K1289" s="5">
        <v>0</v>
      </c>
      <c r="L1289" s="5">
        <v>0</v>
      </c>
      <c r="O1289" s="5">
        <v>0</v>
      </c>
    </row>
    <row r="1290" spans="1:15" x14ac:dyDescent="0.75">
      <c r="A1290" t="s">
        <v>23</v>
      </c>
      <c r="B1290" s="3">
        <v>44696</v>
      </c>
      <c r="C1290" s="4">
        <v>319980.19</v>
      </c>
      <c r="D1290" s="3">
        <v>44696</v>
      </c>
      <c r="E1290" s="4">
        <v>319980.19</v>
      </c>
      <c r="F1290">
        <v>58</v>
      </c>
      <c r="G1290" s="3">
        <v>44712</v>
      </c>
      <c r="H1290" s="4">
        <v>0</v>
      </c>
      <c r="I1290" s="4">
        <v>0</v>
      </c>
      <c r="J1290" s="4">
        <v>0</v>
      </c>
      <c r="K1290" s="5">
        <v>0</v>
      </c>
      <c r="L1290" s="5">
        <v>0</v>
      </c>
      <c r="O1290" s="5">
        <v>0</v>
      </c>
    </row>
    <row r="1291" spans="1:15" x14ac:dyDescent="0.75">
      <c r="A1291" t="s">
        <v>23</v>
      </c>
      <c r="B1291" s="3">
        <v>44727</v>
      </c>
      <c r="C1291" s="4">
        <v>287056.65000000002</v>
      </c>
      <c r="D1291" s="3">
        <v>44727</v>
      </c>
      <c r="E1291" s="4">
        <v>287056.65000000002</v>
      </c>
      <c r="F1291">
        <v>59</v>
      </c>
      <c r="G1291" s="3">
        <v>44742</v>
      </c>
      <c r="H1291" s="4">
        <v>0</v>
      </c>
      <c r="I1291" s="4">
        <v>0</v>
      </c>
      <c r="J1291" s="4">
        <v>0</v>
      </c>
      <c r="K1291" s="5">
        <v>0</v>
      </c>
      <c r="L1291" s="5">
        <v>0</v>
      </c>
      <c r="O1291" s="5">
        <v>0</v>
      </c>
    </row>
    <row r="1292" spans="1:15" x14ac:dyDescent="0.75">
      <c r="A1292" t="s">
        <v>23</v>
      </c>
      <c r="B1292" s="3">
        <v>44757</v>
      </c>
      <c r="C1292" s="4">
        <v>283171.95</v>
      </c>
      <c r="D1292" s="3">
        <v>44757</v>
      </c>
      <c r="E1292" s="4">
        <v>283171.95</v>
      </c>
      <c r="F1292">
        <v>60</v>
      </c>
      <c r="G1292" s="3">
        <v>44773</v>
      </c>
      <c r="H1292" s="4">
        <v>0</v>
      </c>
      <c r="I1292" s="4">
        <v>0</v>
      </c>
      <c r="J1292" s="4">
        <v>0</v>
      </c>
      <c r="K1292" s="5">
        <v>0</v>
      </c>
      <c r="L1292" s="5">
        <v>0</v>
      </c>
      <c r="O1292" s="5">
        <v>0</v>
      </c>
    </row>
    <row r="1293" spans="1:15" x14ac:dyDescent="0.75">
      <c r="A1293" t="s">
        <v>23</v>
      </c>
      <c r="B1293" s="3">
        <v>44788</v>
      </c>
      <c r="C1293" s="4">
        <v>271671.82</v>
      </c>
      <c r="D1293" s="3">
        <v>44788</v>
      </c>
      <c r="E1293" s="4">
        <v>271671.82</v>
      </c>
      <c r="F1293">
        <v>61</v>
      </c>
      <c r="G1293" s="3">
        <v>44804</v>
      </c>
      <c r="H1293" s="4">
        <v>0</v>
      </c>
      <c r="I1293" s="4">
        <v>0</v>
      </c>
      <c r="J1293" s="4">
        <v>0</v>
      </c>
      <c r="K1293" s="5">
        <v>0</v>
      </c>
      <c r="L1293" s="5">
        <v>0</v>
      </c>
      <c r="O1293" s="5">
        <v>0</v>
      </c>
    </row>
    <row r="1294" spans="1:15" x14ac:dyDescent="0.75">
      <c r="A1294" t="s">
        <v>23</v>
      </c>
      <c r="B1294" s="3">
        <v>44819</v>
      </c>
      <c r="C1294" s="4">
        <v>271403.46000000002</v>
      </c>
      <c r="D1294" s="3">
        <v>44819</v>
      </c>
      <c r="E1294" s="4">
        <v>271403.46000000002</v>
      </c>
      <c r="F1294">
        <v>62</v>
      </c>
      <c r="G1294" s="3">
        <v>44834</v>
      </c>
      <c r="H1294" s="4">
        <v>0</v>
      </c>
      <c r="I1294" s="4">
        <v>0</v>
      </c>
      <c r="J1294" s="4">
        <v>0</v>
      </c>
      <c r="K1294" s="5">
        <v>0</v>
      </c>
      <c r="L1294" s="5">
        <v>0</v>
      </c>
      <c r="O1294" s="5">
        <v>0</v>
      </c>
    </row>
    <row r="1295" spans="1:15" x14ac:dyDescent="0.75">
      <c r="A1295" t="s">
        <v>23</v>
      </c>
      <c r="B1295" s="3">
        <v>44849</v>
      </c>
      <c r="C1295" s="4">
        <v>265285.39</v>
      </c>
      <c r="D1295" s="3">
        <v>44849</v>
      </c>
      <c r="E1295" s="4">
        <v>265285.39</v>
      </c>
      <c r="F1295">
        <v>63</v>
      </c>
      <c r="G1295" s="3">
        <v>44865</v>
      </c>
      <c r="H1295" s="4">
        <v>0</v>
      </c>
      <c r="I1295" s="4">
        <v>0</v>
      </c>
      <c r="J1295" s="4">
        <v>0</v>
      </c>
      <c r="K1295" s="5">
        <v>0</v>
      </c>
      <c r="L1295" s="5">
        <v>0</v>
      </c>
      <c r="O1295" s="5">
        <v>0</v>
      </c>
    </row>
    <row r="1296" spans="1:15" x14ac:dyDescent="0.75">
      <c r="A1296" t="s">
        <v>23</v>
      </c>
      <c r="B1296" s="3">
        <v>44880</v>
      </c>
      <c r="C1296" s="4">
        <v>274353.28000000003</v>
      </c>
      <c r="D1296" s="3">
        <v>44880</v>
      </c>
      <c r="E1296" s="4">
        <v>274353.28000000003</v>
      </c>
      <c r="F1296">
        <v>64</v>
      </c>
      <c r="G1296" s="3">
        <v>44895</v>
      </c>
      <c r="H1296" s="4">
        <v>0</v>
      </c>
      <c r="I1296" s="4">
        <v>0</v>
      </c>
      <c r="J1296" s="4">
        <v>0</v>
      </c>
      <c r="K1296" s="5">
        <v>0</v>
      </c>
      <c r="L1296" s="5">
        <v>0</v>
      </c>
      <c r="O1296" s="5">
        <v>0</v>
      </c>
    </row>
    <row r="1297" spans="1:15" x14ac:dyDescent="0.75">
      <c r="A1297" t="s">
        <v>23</v>
      </c>
      <c r="B1297" s="3">
        <v>44910</v>
      </c>
      <c r="C1297" s="4">
        <v>265396.83</v>
      </c>
      <c r="D1297" s="3">
        <v>44910</v>
      </c>
      <c r="E1297" s="4">
        <v>265396.83</v>
      </c>
      <c r="F1297">
        <v>65</v>
      </c>
      <c r="G1297" s="3">
        <v>44926</v>
      </c>
      <c r="H1297" s="4">
        <v>0</v>
      </c>
      <c r="I1297" s="4">
        <v>0</v>
      </c>
      <c r="J1297" s="4">
        <v>0</v>
      </c>
      <c r="K1297" s="5">
        <v>0</v>
      </c>
      <c r="L1297" s="5">
        <v>0</v>
      </c>
      <c r="O1297" s="5">
        <v>0</v>
      </c>
    </row>
    <row r="1298" spans="1:15" x14ac:dyDescent="0.75">
      <c r="A1298" t="s">
        <v>23</v>
      </c>
      <c r="B1298" s="3">
        <v>44941</v>
      </c>
      <c r="C1298" s="4">
        <v>264289.01</v>
      </c>
      <c r="D1298" s="3">
        <v>44941</v>
      </c>
      <c r="E1298" s="4">
        <v>264289.01</v>
      </c>
      <c r="F1298">
        <v>66</v>
      </c>
      <c r="G1298" s="3">
        <v>44957</v>
      </c>
      <c r="H1298" s="4">
        <v>0</v>
      </c>
      <c r="I1298" s="4">
        <v>0</v>
      </c>
      <c r="J1298" s="4">
        <v>0</v>
      </c>
      <c r="K1298" s="5">
        <v>0</v>
      </c>
      <c r="L1298" s="5">
        <v>0</v>
      </c>
      <c r="O1298" s="5">
        <v>0</v>
      </c>
    </row>
    <row r="1299" spans="1:15" x14ac:dyDescent="0.75">
      <c r="A1299" t="s">
        <v>23</v>
      </c>
      <c r="B1299" s="3">
        <v>44972</v>
      </c>
      <c r="C1299" s="4">
        <v>282856.69</v>
      </c>
      <c r="D1299" s="3">
        <v>44972</v>
      </c>
      <c r="E1299" s="4">
        <v>282856.69</v>
      </c>
      <c r="F1299">
        <v>67</v>
      </c>
      <c r="G1299" s="3">
        <v>44985</v>
      </c>
      <c r="H1299" s="4">
        <v>0</v>
      </c>
      <c r="I1299" s="4">
        <v>0</v>
      </c>
      <c r="J1299" s="4">
        <v>0</v>
      </c>
      <c r="K1299" s="5">
        <v>0</v>
      </c>
      <c r="L1299" s="5">
        <v>0</v>
      </c>
      <c r="O1299" s="5">
        <v>0</v>
      </c>
    </row>
    <row r="1300" spans="1:15" x14ac:dyDescent="0.75">
      <c r="A1300" t="s">
        <v>23</v>
      </c>
      <c r="B1300" s="3">
        <v>45000</v>
      </c>
      <c r="C1300" s="4">
        <v>271505.76</v>
      </c>
      <c r="D1300" s="3">
        <v>45000</v>
      </c>
      <c r="E1300" s="4">
        <v>271505.76</v>
      </c>
      <c r="F1300">
        <v>68</v>
      </c>
      <c r="G1300" s="3">
        <v>45016</v>
      </c>
      <c r="H1300" s="4">
        <v>0</v>
      </c>
      <c r="I1300" s="4">
        <v>0</v>
      </c>
      <c r="J1300" s="4">
        <v>0</v>
      </c>
      <c r="K1300" s="5">
        <v>0</v>
      </c>
      <c r="L1300" s="5">
        <v>0</v>
      </c>
      <c r="O1300" s="5">
        <v>0</v>
      </c>
    </row>
    <row r="1301" spans="1:15" x14ac:dyDescent="0.75">
      <c r="A1301" t="s">
        <v>23</v>
      </c>
      <c r="B1301" s="3">
        <v>45031</v>
      </c>
      <c r="C1301" s="4">
        <v>275168.75</v>
      </c>
      <c r="D1301" s="3">
        <v>45031</v>
      </c>
      <c r="E1301" s="4">
        <v>275168.75</v>
      </c>
      <c r="F1301">
        <v>69</v>
      </c>
      <c r="G1301" s="3">
        <v>45046</v>
      </c>
      <c r="H1301" s="4">
        <v>0</v>
      </c>
      <c r="I1301" s="4">
        <v>0</v>
      </c>
      <c r="J1301" s="4">
        <v>0</v>
      </c>
      <c r="K1301" s="5">
        <v>0</v>
      </c>
      <c r="L1301" s="5">
        <v>0</v>
      </c>
      <c r="O1301" s="5">
        <v>0</v>
      </c>
    </row>
    <row r="1302" spans="1:15" x14ac:dyDescent="0.75">
      <c r="A1302" t="s">
        <v>23</v>
      </c>
      <c r="B1302" s="3">
        <v>45061</v>
      </c>
      <c r="C1302" s="4">
        <v>295997.03999999998</v>
      </c>
      <c r="D1302" s="3">
        <v>45061</v>
      </c>
      <c r="E1302" s="4">
        <v>295997.03999999998</v>
      </c>
      <c r="F1302">
        <v>70</v>
      </c>
      <c r="G1302" s="3">
        <v>45077</v>
      </c>
      <c r="H1302" s="4">
        <v>0</v>
      </c>
      <c r="I1302" s="4">
        <v>0</v>
      </c>
      <c r="J1302" s="4">
        <v>0</v>
      </c>
      <c r="K1302" s="5">
        <v>0</v>
      </c>
      <c r="L1302" s="5">
        <v>0</v>
      </c>
      <c r="O1302" s="5">
        <v>0</v>
      </c>
    </row>
    <row r="1303" spans="1:15" x14ac:dyDescent="0.75">
      <c r="A1303" t="s">
        <v>23</v>
      </c>
      <c r="B1303" s="3">
        <v>45092</v>
      </c>
      <c r="C1303" s="4">
        <v>266588.36</v>
      </c>
      <c r="D1303" s="3">
        <v>45092</v>
      </c>
      <c r="E1303" s="4">
        <v>266588.36</v>
      </c>
      <c r="F1303">
        <v>71</v>
      </c>
      <c r="G1303" s="3">
        <v>45107</v>
      </c>
      <c r="H1303" s="4">
        <v>0</v>
      </c>
      <c r="I1303" s="4">
        <v>0</v>
      </c>
      <c r="J1303" s="4">
        <v>0</v>
      </c>
      <c r="K1303" s="5">
        <v>0</v>
      </c>
      <c r="L1303" s="5">
        <v>0</v>
      </c>
      <c r="O1303" s="5">
        <v>0</v>
      </c>
    </row>
    <row r="1304" spans="1:15" x14ac:dyDescent="0.75">
      <c r="A1304" t="s">
        <v>23</v>
      </c>
      <c r="B1304" s="3">
        <v>45122</v>
      </c>
      <c r="C1304" s="4">
        <v>268257.62</v>
      </c>
      <c r="D1304" s="3">
        <v>45122</v>
      </c>
      <c r="E1304" s="4">
        <v>268257.62</v>
      </c>
      <c r="F1304">
        <v>72</v>
      </c>
      <c r="G1304" s="3">
        <v>45138</v>
      </c>
      <c r="H1304" s="4">
        <v>0</v>
      </c>
      <c r="I1304" s="4">
        <v>0</v>
      </c>
      <c r="J1304" s="4">
        <v>0</v>
      </c>
      <c r="K1304" s="5">
        <v>0</v>
      </c>
      <c r="L1304" s="5">
        <v>0</v>
      </c>
      <c r="O1304" s="5">
        <v>0</v>
      </c>
    </row>
    <row r="1305" spans="1:15" x14ac:dyDescent="0.75">
      <c r="A1305" t="s">
        <v>23</v>
      </c>
      <c r="B1305" s="3">
        <v>45153</v>
      </c>
      <c r="C1305" s="4">
        <v>267594.2</v>
      </c>
      <c r="D1305" s="3">
        <v>45153</v>
      </c>
      <c r="E1305" s="4">
        <v>267594.2</v>
      </c>
      <c r="F1305">
        <v>73</v>
      </c>
      <c r="G1305" s="3">
        <v>45169</v>
      </c>
      <c r="H1305" s="4">
        <v>0</v>
      </c>
      <c r="I1305" s="4">
        <v>0</v>
      </c>
      <c r="J1305" s="4">
        <v>0</v>
      </c>
      <c r="K1305" s="5">
        <v>0</v>
      </c>
      <c r="L1305" s="5">
        <v>0</v>
      </c>
      <c r="O1305" s="5">
        <v>0</v>
      </c>
    </row>
    <row r="1306" spans="1:15" x14ac:dyDescent="0.75">
      <c r="A1306" t="s">
        <v>23</v>
      </c>
      <c r="B1306" s="3">
        <v>45184</v>
      </c>
      <c r="C1306" s="4">
        <v>268990.89</v>
      </c>
      <c r="D1306" s="3">
        <v>45184</v>
      </c>
      <c r="E1306" s="4">
        <v>268990.89</v>
      </c>
      <c r="F1306">
        <v>74</v>
      </c>
      <c r="G1306" s="3">
        <v>45199</v>
      </c>
      <c r="H1306" s="4">
        <v>0</v>
      </c>
      <c r="I1306" s="4">
        <v>0</v>
      </c>
      <c r="J1306" s="4">
        <v>0</v>
      </c>
      <c r="K1306" s="5">
        <v>0</v>
      </c>
      <c r="L1306" s="5">
        <v>0</v>
      </c>
      <c r="O1306" s="5">
        <v>0</v>
      </c>
    </row>
    <row r="1307" spans="1:15" x14ac:dyDescent="0.75">
      <c r="A1307" t="s">
        <v>23</v>
      </c>
      <c r="B1307" s="3">
        <v>45214</v>
      </c>
      <c r="C1307" s="4">
        <v>259038.52</v>
      </c>
      <c r="D1307" s="3">
        <v>45214</v>
      </c>
      <c r="E1307" s="4">
        <v>259038.52</v>
      </c>
      <c r="F1307">
        <v>75</v>
      </c>
      <c r="G1307" s="3">
        <v>45230</v>
      </c>
      <c r="H1307" s="4">
        <v>0</v>
      </c>
      <c r="I1307" s="4">
        <v>0</v>
      </c>
      <c r="J1307" s="4">
        <v>0</v>
      </c>
      <c r="K1307" s="5">
        <v>0</v>
      </c>
      <c r="L1307" s="5">
        <v>0</v>
      </c>
      <c r="O1307" s="5">
        <v>0</v>
      </c>
    </row>
    <row r="1308" spans="1:15" x14ac:dyDescent="0.75">
      <c r="A1308" t="s">
        <v>23</v>
      </c>
      <c r="B1308" s="3">
        <v>45245</v>
      </c>
      <c r="C1308" s="4">
        <v>267692.57</v>
      </c>
      <c r="D1308" s="3">
        <v>45245</v>
      </c>
      <c r="E1308" s="4">
        <v>267692.57</v>
      </c>
      <c r="F1308">
        <v>76</v>
      </c>
      <c r="G1308" s="3">
        <v>45260</v>
      </c>
      <c r="H1308" s="4">
        <v>0</v>
      </c>
      <c r="I1308" s="4">
        <v>0</v>
      </c>
      <c r="J1308" s="4">
        <v>0</v>
      </c>
      <c r="K1308" s="5">
        <v>0</v>
      </c>
      <c r="L1308" s="5">
        <v>0</v>
      </c>
      <c r="O1308" s="5">
        <v>0</v>
      </c>
    </row>
    <row r="1309" spans="1:15" x14ac:dyDescent="0.75">
      <c r="A1309" t="s">
        <v>23</v>
      </c>
      <c r="B1309" s="3">
        <v>45275</v>
      </c>
      <c r="C1309" s="4">
        <v>258932.94</v>
      </c>
      <c r="D1309" s="3">
        <v>45275</v>
      </c>
      <c r="E1309" s="4">
        <v>258932.94</v>
      </c>
      <c r="F1309">
        <v>77</v>
      </c>
      <c r="G1309" s="3">
        <v>45291</v>
      </c>
      <c r="H1309" s="4">
        <v>0</v>
      </c>
      <c r="I1309" s="4">
        <v>0</v>
      </c>
      <c r="J1309" s="4">
        <v>0</v>
      </c>
      <c r="K1309" s="5">
        <v>0</v>
      </c>
      <c r="L1309" s="5">
        <v>0</v>
      </c>
      <c r="O1309" s="5">
        <v>0</v>
      </c>
    </row>
    <row r="1310" spans="1:15" x14ac:dyDescent="0.75">
      <c r="A1310" t="s">
        <v>23</v>
      </c>
      <c r="B1310" s="3">
        <v>45306</v>
      </c>
      <c r="C1310" s="4">
        <v>267802.17</v>
      </c>
      <c r="D1310" s="3">
        <v>45306</v>
      </c>
      <c r="E1310" s="4">
        <v>267802.17</v>
      </c>
      <c r="F1310">
        <v>78</v>
      </c>
      <c r="G1310" s="3">
        <v>45322</v>
      </c>
      <c r="H1310" s="4">
        <v>0</v>
      </c>
      <c r="I1310" s="4">
        <v>0</v>
      </c>
      <c r="J1310" s="4">
        <v>0</v>
      </c>
      <c r="K1310" s="5">
        <v>0</v>
      </c>
      <c r="L1310" s="5">
        <v>0</v>
      </c>
      <c r="O1310" s="5">
        <v>0</v>
      </c>
    </row>
    <row r="1311" spans="1:15" x14ac:dyDescent="0.75">
      <c r="A1311" t="s">
        <v>23</v>
      </c>
      <c r="B1311" s="3">
        <v>45337</v>
      </c>
      <c r="C1311" s="4">
        <v>256621.68</v>
      </c>
      <c r="D1311" s="3">
        <v>45337</v>
      </c>
      <c r="E1311" s="4">
        <v>256621.68</v>
      </c>
      <c r="F1311">
        <v>79</v>
      </c>
      <c r="G1311" s="3">
        <v>45351</v>
      </c>
      <c r="H1311" s="4">
        <v>0</v>
      </c>
      <c r="I1311" s="4">
        <v>0</v>
      </c>
      <c r="J1311" s="4">
        <v>0</v>
      </c>
      <c r="K1311" s="5">
        <v>0</v>
      </c>
      <c r="L1311" s="5">
        <v>0</v>
      </c>
      <c r="O1311" s="5">
        <v>0</v>
      </c>
    </row>
    <row r="1312" spans="1:15" x14ac:dyDescent="0.75">
      <c r="A1312" t="s">
        <v>23</v>
      </c>
      <c r="B1312" s="3">
        <v>45366</v>
      </c>
      <c r="C1312" s="4">
        <v>255986.13</v>
      </c>
      <c r="D1312" s="3">
        <v>45366</v>
      </c>
      <c r="E1312" s="4">
        <v>255986.13</v>
      </c>
      <c r="F1312">
        <v>80</v>
      </c>
      <c r="G1312" s="3">
        <v>45382</v>
      </c>
      <c r="H1312" s="4">
        <v>0</v>
      </c>
      <c r="I1312" s="4">
        <v>0</v>
      </c>
      <c r="J1312" s="4">
        <v>0</v>
      </c>
      <c r="K1312" s="5">
        <v>0</v>
      </c>
      <c r="L1312" s="5">
        <v>0</v>
      </c>
      <c r="O1312" s="5">
        <v>0</v>
      </c>
    </row>
    <row r="1313" spans="1:15" x14ac:dyDescent="0.75">
      <c r="A1313" t="s">
        <v>23</v>
      </c>
      <c r="B1313" s="3">
        <v>45397</v>
      </c>
      <c r="C1313" s="4">
        <v>263438.52</v>
      </c>
      <c r="D1313" s="3">
        <v>45397</v>
      </c>
      <c r="E1313" s="4">
        <v>263438.52</v>
      </c>
      <c r="F1313">
        <v>81</v>
      </c>
      <c r="G1313" s="3">
        <v>45412</v>
      </c>
      <c r="H1313" s="4">
        <v>0</v>
      </c>
      <c r="I1313" s="4">
        <v>0</v>
      </c>
      <c r="J1313" s="4">
        <v>0</v>
      </c>
      <c r="K1313" s="5">
        <v>0</v>
      </c>
      <c r="L1313" s="5">
        <v>0</v>
      </c>
      <c r="O1313" s="5">
        <v>0</v>
      </c>
    </row>
    <row r="1314" spans="1:15" x14ac:dyDescent="0.75">
      <c r="A1314" t="s">
        <v>23</v>
      </c>
      <c r="B1314" s="3">
        <v>45427</v>
      </c>
      <c r="C1314" s="4">
        <v>255006.29</v>
      </c>
      <c r="D1314" s="3">
        <v>45427</v>
      </c>
      <c r="E1314" s="4">
        <v>255006.29</v>
      </c>
      <c r="F1314">
        <v>82</v>
      </c>
      <c r="G1314" s="3">
        <v>45443</v>
      </c>
      <c r="H1314" s="4">
        <v>0</v>
      </c>
      <c r="I1314" s="4">
        <v>0</v>
      </c>
      <c r="J1314" s="4">
        <v>0</v>
      </c>
      <c r="K1314" s="5">
        <v>0</v>
      </c>
      <c r="L1314" s="5">
        <v>0</v>
      </c>
      <c r="O1314" s="5">
        <v>0</v>
      </c>
    </row>
    <row r="1315" spans="1:15" x14ac:dyDescent="0.75">
      <c r="A1315" t="s">
        <v>23</v>
      </c>
      <c r="B1315" s="3">
        <v>45458</v>
      </c>
      <c r="C1315" s="4">
        <v>231483.42</v>
      </c>
      <c r="D1315" s="3">
        <v>45458</v>
      </c>
      <c r="E1315" s="4">
        <v>231483.42</v>
      </c>
      <c r="F1315">
        <v>83</v>
      </c>
      <c r="G1315" s="3">
        <v>45473</v>
      </c>
      <c r="H1315" s="4">
        <v>0</v>
      </c>
      <c r="I1315" s="4">
        <v>0</v>
      </c>
      <c r="J1315" s="4">
        <v>0</v>
      </c>
      <c r="K1315" s="5">
        <v>0</v>
      </c>
      <c r="L1315" s="5">
        <v>0</v>
      </c>
      <c r="O1315" s="5">
        <v>0</v>
      </c>
    </row>
    <row r="1316" spans="1:15" x14ac:dyDescent="0.75">
      <c r="A1316" t="s">
        <v>23</v>
      </c>
      <c r="B1316" s="3">
        <v>45488</v>
      </c>
      <c r="C1316" s="4">
        <v>222508.1</v>
      </c>
      <c r="D1316" s="3">
        <v>45488</v>
      </c>
      <c r="E1316" s="4">
        <v>222508.1</v>
      </c>
      <c r="F1316">
        <v>84</v>
      </c>
      <c r="G1316" s="3">
        <v>45504</v>
      </c>
      <c r="H1316" s="4">
        <v>0</v>
      </c>
      <c r="I1316" s="4">
        <v>0</v>
      </c>
      <c r="J1316" s="4">
        <v>0</v>
      </c>
      <c r="K1316" s="5">
        <v>0</v>
      </c>
      <c r="L1316" s="5">
        <v>0</v>
      </c>
      <c r="O1316" s="5">
        <v>0</v>
      </c>
    </row>
    <row r="1317" spans="1:15" x14ac:dyDescent="0.75">
      <c r="A1317" t="s">
        <v>23</v>
      </c>
      <c r="B1317" s="3">
        <v>45519</v>
      </c>
      <c r="C1317" s="4">
        <v>465218.67</v>
      </c>
      <c r="D1317" s="3">
        <v>45519</v>
      </c>
      <c r="E1317" s="4">
        <v>465218.67</v>
      </c>
      <c r="F1317">
        <v>85</v>
      </c>
      <c r="G1317" s="3">
        <v>45535</v>
      </c>
      <c r="H1317" s="4">
        <v>0</v>
      </c>
      <c r="I1317" s="4">
        <v>0</v>
      </c>
      <c r="J1317" s="4">
        <v>0</v>
      </c>
      <c r="K1317" s="5">
        <v>0</v>
      </c>
      <c r="L1317" s="5">
        <v>0</v>
      </c>
      <c r="O1317" s="5">
        <v>0</v>
      </c>
    </row>
    <row r="1318" spans="1:15" x14ac:dyDescent="0.75">
      <c r="A1318" t="s">
        <v>23</v>
      </c>
      <c r="B1318" s="3">
        <v>45550</v>
      </c>
      <c r="C1318" s="4">
        <v>238224.64000000001</v>
      </c>
      <c r="D1318" s="3">
        <v>45550</v>
      </c>
      <c r="E1318" s="4">
        <v>238224.64000000001</v>
      </c>
      <c r="F1318">
        <v>86</v>
      </c>
      <c r="G1318" s="3">
        <v>45565</v>
      </c>
      <c r="H1318" s="4">
        <v>0</v>
      </c>
      <c r="I1318" s="4">
        <v>0</v>
      </c>
      <c r="J1318" s="4">
        <v>0</v>
      </c>
      <c r="K1318" s="5">
        <v>0</v>
      </c>
      <c r="L1318" s="5">
        <v>0</v>
      </c>
      <c r="O1318" s="5">
        <v>0</v>
      </c>
    </row>
    <row r="1319" spans="1:15" x14ac:dyDescent="0.75">
      <c r="A1319" t="s">
        <v>23</v>
      </c>
      <c r="B1319" s="3">
        <v>45580</v>
      </c>
      <c r="C1319" s="4">
        <v>226548.22</v>
      </c>
      <c r="D1319" s="3">
        <v>45580</v>
      </c>
      <c r="E1319" s="4">
        <v>226548.22</v>
      </c>
      <c r="F1319">
        <v>87</v>
      </c>
      <c r="G1319" s="3">
        <v>45596</v>
      </c>
      <c r="H1319" s="4">
        <v>0</v>
      </c>
      <c r="I1319" s="4">
        <v>0</v>
      </c>
      <c r="J1319" s="4">
        <v>0</v>
      </c>
      <c r="K1319" s="5">
        <v>0</v>
      </c>
      <c r="L1319" s="5">
        <v>0</v>
      </c>
      <c r="O1319" s="5">
        <v>0</v>
      </c>
    </row>
    <row r="1320" spans="1:15" x14ac:dyDescent="0.75">
      <c r="A1320" t="s">
        <v>23</v>
      </c>
      <c r="B1320" s="3">
        <v>45611</v>
      </c>
      <c r="C1320" s="4">
        <v>246579.13</v>
      </c>
      <c r="D1320" s="3">
        <v>45611</v>
      </c>
      <c r="E1320" s="4">
        <v>246579.13</v>
      </c>
      <c r="F1320">
        <v>88</v>
      </c>
      <c r="G1320" s="3">
        <v>45626</v>
      </c>
      <c r="H1320" s="4">
        <v>0</v>
      </c>
      <c r="I1320" s="4">
        <v>0</v>
      </c>
      <c r="J1320" s="4">
        <v>0</v>
      </c>
      <c r="K1320" s="5">
        <v>0</v>
      </c>
      <c r="L1320" s="5">
        <v>0</v>
      </c>
      <c r="O1320" s="5">
        <v>0</v>
      </c>
    </row>
    <row r="1321" spans="1:15" x14ac:dyDescent="0.75">
      <c r="A1321" t="s">
        <v>23</v>
      </c>
      <c r="B1321" s="3">
        <v>45641</v>
      </c>
      <c r="C1321" s="4">
        <v>234164.9</v>
      </c>
      <c r="D1321" s="3">
        <v>45641</v>
      </c>
      <c r="E1321" s="4">
        <v>234164.9</v>
      </c>
      <c r="F1321">
        <v>89</v>
      </c>
      <c r="G1321" s="3">
        <v>45657</v>
      </c>
      <c r="H1321" s="4">
        <v>0</v>
      </c>
      <c r="I1321" s="4">
        <v>0</v>
      </c>
      <c r="J1321" s="4">
        <v>0</v>
      </c>
      <c r="K1321" s="5">
        <v>0</v>
      </c>
      <c r="L1321" s="5">
        <v>0</v>
      </c>
      <c r="O1321" s="5">
        <v>0</v>
      </c>
    </row>
    <row r="1322" spans="1:15" x14ac:dyDescent="0.75">
      <c r="A1322" t="s">
        <v>23</v>
      </c>
      <c r="B1322" s="3">
        <v>45672</v>
      </c>
      <c r="C1322" s="4">
        <v>233755.63</v>
      </c>
      <c r="D1322" s="3">
        <v>45672</v>
      </c>
      <c r="E1322" s="4">
        <v>233755.63</v>
      </c>
      <c r="F1322">
        <v>90</v>
      </c>
      <c r="G1322" s="3">
        <v>45688</v>
      </c>
      <c r="H1322" s="4">
        <v>0</v>
      </c>
      <c r="I1322" s="4">
        <v>0</v>
      </c>
      <c r="J1322" s="4">
        <v>0</v>
      </c>
      <c r="K1322" s="5">
        <v>0</v>
      </c>
      <c r="L1322" s="5">
        <v>0</v>
      </c>
      <c r="O1322" s="5">
        <v>0</v>
      </c>
    </row>
    <row r="1323" spans="1:15" x14ac:dyDescent="0.75">
      <c r="A1323" t="s">
        <v>23</v>
      </c>
      <c r="B1323" s="3">
        <v>45703</v>
      </c>
      <c r="C1323" s="4">
        <v>233632.38</v>
      </c>
      <c r="D1323" s="3">
        <v>45703</v>
      </c>
      <c r="E1323" s="4">
        <v>233632.38</v>
      </c>
      <c r="F1323">
        <v>91</v>
      </c>
      <c r="G1323" s="3">
        <v>45716</v>
      </c>
      <c r="H1323" s="4">
        <v>0</v>
      </c>
      <c r="I1323" s="4">
        <v>0</v>
      </c>
      <c r="J1323" s="4">
        <v>0</v>
      </c>
      <c r="K1323" s="5">
        <v>0</v>
      </c>
      <c r="L1323" s="5">
        <v>0</v>
      </c>
      <c r="O1323" s="5">
        <v>0</v>
      </c>
    </row>
    <row r="1324" spans="1:15" x14ac:dyDescent="0.75">
      <c r="A1324" t="s">
        <v>23</v>
      </c>
      <c r="B1324" s="3">
        <v>45731</v>
      </c>
      <c r="C1324" s="4">
        <v>235740.04</v>
      </c>
      <c r="D1324" s="3">
        <v>45731</v>
      </c>
      <c r="E1324" s="4">
        <v>235740.04</v>
      </c>
      <c r="F1324">
        <v>92</v>
      </c>
      <c r="G1324" s="3">
        <v>45747</v>
      </c>
      <c r="H1324" s="4">
        <v>0</v>
      </c>
      <c r="I1324" s="4">
        <v>0</v>
      </c>
      <c r="J1324" s="4">
        <v>0</v>
      </c>
      <c r="K1324" s="5">
        <v>0</v>
      </c>
      <c r="L1324" s="5">
        <v>0</v>
      </c>
      <c r="O1324" s="5">
        <v>0</v>
      </c>
    </row>
    <row r="1325" spans="1:15" x14ac:dyDescent="0.75">
      <c r="A1325" t="s">
        <v>23</v>
      </c>
      <c r="B1325" s="3">
        <v>45762</v>
      </c>
      <c r="C1325" s="4">
        <v>236889.92</v>
      </c>
      <c r="D1325" s="3">
        <v>45762</v>
      </c>
      <c r="E1325" s="4">
        <v>236889.92</v>
      </c>
      <c r="F1325">
        <v>93</v>
      </c>
      <c r="G1325" s="3">
        <v>45777</v>
      </c>
      <c r="H1325" s="4">
        <v>0</v>
      </c>
      <c r="I1325" s="4">
        <v>0</v>
      </c>
      <c r="J1325" s="4">
        <v>0</v>
      </c>
      <c r="K1325" s="5">
        <v>0</v>
      </c>
      <c r="L1325" s="5">
        <v>0</v>
      </c>
      <c r="O1325" s="5">
        <v>0</v>
      </c>
    </row>
    <row r="1326" spans="1:15" x14ac:dyDescent="0.75">
      <c r="A1326" t="s">
        <v>23</v>
      </c>
      <c r="B1326" s="3">
        <v>45792</v>
      </c>
      <c r="C1326" s="4">
        <v>229735.22</v>
      </c>
      <c r="D1326" s="3">
        <v>45792</v>
      </c>
      <c r="E1326" s="4">
        <v>229735.22</v>
      </c>
      <c r="F1326">
        <v>94</v>
      </c>
      <c r="G1326" s="3">
        <v>45808</v>
      </c>
      <c r="H1326" s="4">
        <v>0</v>
      </c>
      <c r="I1326" s="4">
        <v>0</v>
      </c>
      <c r="J1326" s="4">
        <v>0</v>
      </c>
      <c r="K1326" s="5">
        <v>0</v>
      </c>
      <c r="L1326" s="5">
        <v>0</v>
      </c>
      <c r="O1326" s="5">
        <v>0</v>
      </c>
    </row>
    <row r="1327" spans="1:15" x14ac:dyDescent="0.75">
      <c r="A1327" t="s">
        <v>23</v>
      </c>
      <c r="B1327" s="3">
        <v>45823</v>
      </c>
      <c r="C1327" s="4">
        <v>237269.77</v>
      </c>
      <c r="D1327" s="3">
        <v>45823</v>
      </c>
      <c r="E1327" s="4">
        <v>237269.77</v>
      </c>
      <c r="F1327">
        <v>95</v>
      </c>
      <c r="G1327" s="3">
        <v>45838</v>
      </c>
      <c r="H1327" s="4">
        <v>0</v>
      </c>
      <c r="I1327" s="4">
        <v>0</v>
      </c>
      <c r="J1327" s="4">
        <v>0</v>
      </c>
      <c r="K1327" s="5">
        <v>0</v>
      </c>
      <c r="L1327" s="5">
        <v>0</v>
      </c>
      <c r="O1327" s="5">
        <v>0</v>
      </c>
    </row>
    <row r="1328" spans="1:15" x14ac:dyDescent="0.75">
      <c r="A1328" t="s">
        <v>23</v>
      </c>
      <c r="B1328" s="3">
        <v>45853</v>
      </c>
      <c r="C1328" s="4">
        <v>650529.62</v>
      </c>
      <c r="D1328" s="3">
        <v>45853</v>
      </c>
      <c r="E1328" s="4">
        <v>650529.62</v>
      </c>
      <c r="F1328">
        <v>96</v>
      </c>
      <c r="G1328" s="3">
        <v>45869</v>
      </c>
      <c r="H1328" s="4">
        <v>0</v>
      </c>
      <c r="I1328" s="4">
        <v>0</v>
      </c>
      <c r="J1328" s="4">
        <v>0</v>
      </c>
      <c r="K1328" s="5">
        <v>0</v>
      </c>
      <c r="L1328" s="5">
        <v>0</v>
      </c>
      <c r="O1328" s="5">
        <v>0</v>
      </c>
    </row>
    <row r="1329" spans="1:15" x14ac:dyDescent="0.75">
      <c r="A1329" t="s">
        <v>23</v>
      </c>
      <c r="B1329" s="3">
        <v>45884</v>
      </c>
      <c r="C1329" s="4">
        <v>253475.85</v>
      </c>
      <c r="D1329" s="3">
        <v>45884</v>
      </c>
      <c r="E1329" s="4">
        <v>253475.85</v>
      </c>
      <c r="F1329">
        <v>97</v>
      </c>
      <c r="G1329" s="3">
        <v>45900</v>
      </c>
      <c r="H1329" s="4">
        <v>0</v>
      </c>
      <c r="I1329" s="4">
        <v>0</v>
      </c>
      <c r="J1329" s="4">
        <v>0</v>
      </c>
      <c r="K1329" s="5">
        <v>0</v>
      </c>
      <c r="L1329" s="5">
        <v>0</v>
      </c>
      <c r="O1329" s="5">
        <v>0</v>
      </c>
    </row>
    <row r="1330" spans="1:15" x14ac:dyDescent="0.75">
      <c r="A1330" t="s">
        <v>23</v>
      </c>
      <c r="B1330" s="3">
        <v>45915</v>
      </c>
      <c r="C1330" s="4">
        <v>253104.08</v>
      </c>
      <c r="D1330" s="3">
        <v>45915</v>
      </c>
      <c r="E1330" s="4">
        <v>253104.08</v>
      </c>
      <c r="F1330">
        <v>98</v>
      </c>
      <c r="G1330" s="3">
        <v>45930</v>
      </c>
      <c r="H1330" s="4">
        <v>0</v>
      </c>
      <c r="I1330" s="4">
        <v>0</v>
      </c>
      <c r="J1330" s="4">
        <v>0</v>
      </c>
      <c r="K1330" s="5">
        <v>0</v>
      </c>
      <c r="L1330" s="5">
        <v>0</v>
      </c>
      <c r="O1330" s="5">
        <v>0</v>
      </c>
    </row>
    <row r="1331" spans="1:15" x14ac:dyDescent="0.75">
      <c r="A1331" t="s">
        <v>23</v>
      </c>
      <c r="B1331" s="3">
        <v>45945</v>
      </c>
      <c r="C1331" s="4">
        <v>235030.89</v>
      </c>
      <c r="D1331" s="3">
        <v>45945</v>
      </c>
      <c r="E1331" s="4">
        <v>235030.89</v>
      </c>
      <c r="F1331">
        <v>99</v>
      </c>
      <c r="G1331" s="3">
        <v>45961</v>
      </c>
      <c r="H1331" s="4">
        <v>0</v>
      </c>
      <c r="I1331" s="4">
        <v>0</v>
      </c>
      <c r="J1331" s="4">
        <v>0</v>
      </c>
      <c r="K1331" s="5">
        <v>0</v>
      </c>
      <c r="L1331" s="5">
        <v>0</v>
      </c>
      <c r="O1331" s="5">
        <v>0</v>
      </c>
    </row>
    <row r="1332" spans="1:15" x14ac:dyDescent="0.75">
      <c r="A1332" t="s">
        <v>23</v>
      </c>
      <c r="B1332" s="3">
        <v>45976</v>
      </c>
      <c r="C1332" s="4">
        <v>258791.06</v>
      </c>
      <c r="D1332" s="3">
        <v>45976</v>
      </c>
      <c r="E1332" s="4">
        <v>258791.06</v>
      </c>
      <c r="F1332">
        <v>100</v>
      </c>
      <c r="G1332" s="3">
        <v>45991</v>
      </c>
      <c r="H1332" s="4">
        <v>0</v>
      </c>
      <c r="I1332" s="4">
        <v>0</v>
      </c>
      <c r="J1332" s="4">
        <v>0</v>
      </c>
      <c r="K1332" s="5">
        <v>0</v>
      </c>
      <c r="L1332" s="5">
        <v>0</v>
      </c>
      <c r="O1332" s="5">
        <v>0</v>
      </c>
    </row>
    <row r="1333" spans="1:15" x14ac:dyDescent="0.75">
      <c r="A1333" t="s">
        <v>23</v>
      </c>
      <c r="B1333" s="3">
        <v>46006</v>
      </c>
      <c r="C1333" s="4">
        <v>246724.23</v>
      </c>
      <c r="D1333" s="3">
        <v>46006</v>
      </c>
      <c r="E1333" s="4">
        <v>246724.23</v>
      </c>
      <c r="F1333">
        <v>101</v>
      </c>
      <c r="G1333" s="3">
        <v>46022</v>
      </c>
      <c r="H1333" s="4">
        <v>0</v>
      </c>
      <c r="I1333" s="4">
        <v>0</v>
      </c>
      <c r="J1333" s="4">
        <v>0</v>
      </c>
      <c r="K1333" s="5">
        <v>0</v>
      </c>
      <c r="L1333" s="5">
        <v>0</v>
      </c>
      <c r="O1333" s="5">
        <v>0</v>
      </c>
    </row>
    <row r="1334" spans="1:15" x14ac:dyDescent="0.75">
      <c r="A1334" t="s">
        <v>23</v>
      </c>
      <c r="B1334" s="3">
        <v>46037</v>
      </c>
      <c r="C1334" s="4">
        <v>242000.28</v>
      </c>
      <c r="D1334" s="3">
        <v>46037</v>
      </c>
      <c r="E1334" s="4">
        <v>242000.28</v>
      </c>
      <c r="F1334">
        <v>102</v>
      </c>
      <c r="G1334" s="3">
        <v>46053</v>
      </c>
      <c r="H1334" s="4">
        <v>0</v>
      </c>
      <c r="I1334" s="4">
        <v>0</v>
      </c>
      <c r="J1334" s="4">
        <v>0</v>
      </c>
      <c r="K1334" s="5">
        <v>0</v>
      </c>
      <c r="L1334" s="5">
        <v>0</v>
      </c>
      <c r="O1334" s="5">
        <v>0</v>
      </c>
    </row>
    <row r="1335" spans="1:15" x14ac:dyDescent="0.75">
      <c r="A1335" t="s">
        <v>23</v>
      </c>
      <c r="B1335" s="3">
        <v>46068</v>
      </c>
      <c r="C1335" s="4">
        <v>348310.2</v>
      </c>
      <c r="D1335" s="3">
        <v>46068</v>
      </c>
      <c r="E1335" s="4">
        <v>348310.2</v>
      </c>
      <c r="F1335">
        <v>103</v>
      </c>
      <c r="G1335" s="3">
        <v>46081</v>
      </c>
      <c r="H1335" s="4">
        <v>0</v>
      </c>
      <c r="I1335" s="4">
        <v>0</v>
      </c>
      <c r="J1335" s="4">
        <v>0</v>
      </c>
      <c r="K1335" s="5">
        <v>0</v>
      </c>
      <c r="L1335" s="5">
        <v>0</v>
      </c>
      <c r="O1335" s="5">
        <v>0</v>
      </c>
    </row>
    <row r="1336" spans="1:15" x14ac:dyDescent="0.75">
      <c r="A1336" t="s">
        <v>23</v>
      </c>
      <c r="B1336" s="3">
        <v>46096</v>
      </c>
      <c r="C1336" s="4">
        <v>228995.84</v>
      </c>
      <c r="D1336" s="3">
        <v>46096</v>
      </c>
      <c r="E1336" s="4">
        <v>228995.84</v>
      </c>
      <c r="F1336">
        <v>104</v>
      </c>
      <c r="G1336" s="3">
        <v>46112</v>
      </c>
      <c r="H1336" s="4">
        <v>0</v>
      </c>
      <c r="I1336" s="4">
        <v>0</v>
      </c>
      <c r="J1336" s="4">
        <v>0</v>
      </c>
      <c r="K1336" s="5">
        <v>0</v>
      </c>
      <c r="L1336" s="5">
        <v>0</v>
      </c>
      <c r="O1336" s="5">
        <v>0</v>
      </c>
    </row>
    <row r="1337" spans="1:15" x14ac:dyDescent="0.75">
      <c r="A1337" t="s">
        <v>23</v>
      </c>
      <c r="B1337" s="3">
        <v>46127</v>
      </c>
      <c r="C1337" s="4">
        <v>236455.52</v>
      </c>
      <c r="D1337" s="3">
        <v>46127</v>
      </c>
      <c r="E1337" s="4">
        <v>236455.52</v>
      </c>
      <c r="F1337">
        <v>105</v>
      </c>
      <c r="G1337" s="3">
        <v>46142</v>
      </c>
      <c r="H1337" s="4">
        <v>0</v>
      </c>
      <c r="I1337" s="4">
        <v>0</v>
      </c>
      <c r="J1337" s="4">
        <v>0</v>
      </c>
      <c r="K1337" s="5">
        <v>0</v>
      </c>
      <c r="L1337" s="5">
        <v>0</v>
      </c>
      <c r="O1337" s="5">
        <v>0</v>
      </c>
    </row>
    <row r="1338" spans="1:15" x14ac:dyDescent="0.75">
      <c r="A1338" t="s">
        <v>23</v>
      </c>
      <c r="B1338" s="3">
        <v>46157</v>
      </c>
      <c r="C1338" s="4">
        <v>228611.69</v>
      </c>
      <c r="D1338" s="3">
        <v>46157</v>
      </c>
      <c r="E1338" s="4">
        <v>228611.69</v>
      </c>
      <c r="F1338">
        <v>106</v>
      </c>
      <c r="G1338" s="3">
        <v>46173</v>
      </c>
      <c r="H1338" s="4">
        <v>0</v>
      </c>
      <c r="I1338" s="4">
        <v>0</v>
      </c>
      <c r="J1338" s="4">
        <v>0</v>
      </c>
      <c r="K1338" s="5">
        <v>0</v>
      </c>
      <c r="L1338" s="5">
        <v>0</v>
      </c>
      <c r="O1338" s="5">
        <v>0</v>
      </c>
    </row>
    <row r="1339" spans="1:15" x14ac:dyDescent="0.75">
      <c r="A1339" t="s">
        <v>23</v>
      </c>
      <c r="B1339" s="3">
        <v>46188</v>
      </c>
      <c r="C1339" s="4">
        <v>236393.7</v>
      </c>
      <c r="D1339" s="3">
        <v>46188</v>
      </c>
      <c r="E1339" s="4">
        <v>236393.7</v>
      </c>
      <c r="F1339">
        <v>107</v>
      </c>
      <c r="G1339" s="3">
        <v>46203</v>
      </c>
      <c r="H1339" s="4">
        <v>0</v>
      </c>
      <c r="I1339" s="4">
        <v>0</v>
      </c>
      <c r="J1339" s="4">
        <v>0</v>
      </c>
      <c r="K1339" s="5">
        <v>0</v>
      </c>
      <c r="L1339" s="5">
        <v>0</v>
      </c>
      <c r="O1339" s="5">
        <v>0</v>
      </c>
    </row>
    <row r="1340" spans="1:15" x14ac:dyDescent="0.75">
      <c r="A1340" t="s">
        <v>23</v>
      </c>
      <c r="B1340" s="3">
        <v>46218</v>
      </c>
      <c r="C1340" s="4">
        <v>230069.39</v>
      </c>
      <c r="D1340" s="3">
        <v>46218</v>
      </c>
      <c r="E1340" s="4">
        <v>230069.39</v>
      </c>
      <c r="F1340">
        <v>108</v>
      </c>
      <c r="G1340" s="3">
        <v>46234</v>
      </c>
      <c r="H1340" s="4">
        <v>0</v>
      </c>
      <c r="I1340" s="4">
        <v>0</v>
      </c>
      <c r="J1340" s="4">
        <v>0</v>
      </c>
      <c r="K1340" s="5">
        <v>0</v>
      </c>
      <c r="L1340" s="5">
        <v>0</v>
      </c>
      <c r="O1340" s="5">
        <v>0</v>
      </c>
    </row>
    <row r="1341" spans="1:15" x14ac:dyDescent="0.75">
      <c r="A1341" t="s">
        <v>23</v>
      </c>
      <c r="B1341" s="3">
        <v>46249</v>
      </c>
      <c r="C1341" s="4">
        <v>238170.52</v>
      </c>
      <c r="D1341" s="3">
        <v>46249</v>
      </c>
      <c r="E1341" s="4">
        <v>238170.52</v>
      </c>
      <c r="F1341">
        <v>109</v>
      </c>
      <c r="G1341" s="3">
        <v>46265</v>
      </c>
      <c r="H1341" s="4">
        <v>0</v>
      </c>
      <c r="I1341" s="4">
        <v>0</v>
      </c>
      <c r="J1341" s="4">
        <v>0</v>
      </c>
      <c r="K1341" s="5">
        <v>0</v>
      </c>
      <c r="L1341" s="5">
        <v>0</v>
      </c>
      <c r="O1341" s="5">
        <v>0</v>
      </c>
    </row>
    <row r="1342" spans="1:15" x14ac:dyDescent="0.75">
      <c r="A1342" t="s">
        <v>23</v>
      </c>
      <c r="B1342" s="3">
        <v>46280</v>
      </c>
      <c r="C1342" s="4">
        <v>238089.01</v>
      </c>
      <c r="D1342" s="3">
        <v>46280</v>
      </c>
      <c r="E1342" s="4">
        <v>238089.01</v>
      </c>
      <c r="F1342">
        <v>110</v>
      </c>
      <c r="G1342" s="3">
        <v>46295</v>
      </c>
      <c r="H1342" s="4">
        <v>0</v>
      </c>
      <c r="I1342" s="4">
        <v>0</v>
      </c>
      <c r="J1342" s="4">
        <v>0</v>
      </c>
      <c r="K1342" s="5">
        <v>0</v>
      </c>
      <c r="L1342" s="5">
        <v>0</v>
      </c>
      <c r="O1342" s="5">
        <v>558040.84</v>
      </c>
    </row>
    <row r="1343" spans="1:15" x14ac:dyDescent="0.75">
      <c r="A1343" t="s">
        <v>23</v>
      </c>
      <c r="B1343" s="3">
        <v>46287</v>
      </c>
      <c r="C1343" s="4">
        <v>43827385.409011602</v>
      </c>
      <c r="D1343" s="3">
        <v>46310</v>
      </c>
      <c r="E1343" s="4">
        <v>193074.380892933</v>
      </c>
      <c r="F1343">
        <v>111</v>
      </c>
      <c r="G1343" s="3">
        <v>46326</v>
      </c>
      <c r="H1343" s="4">
        <v>193074.380892933</v>
      </c>
      <c r="I1343" s="4">
        <v>0</v>
      </c>
      <c r="J1343" s="4">
        <v>0</v>
      </c>
      <c r="K1343" s="5">
        <v>42158.276009121997</v>
      </c>
      <c r="L1343" s="5">
        <v>0</v>
      </c>
      <c r="O1343" s="5">
        <v>0</v>
      </c>
    </row>
    <row r="1344" spans="1:15" x14ac:dyDescent="0.75">
      <c r="A1344" t="s">
        <v>23</v>
      </c>
      <c r="B1344" s="3">
        <v>46341</v>
      </c>
      <c r="C1344" s="4">
        <v>0</v>
      </c>
      <c r="D1344" s="3">
        <v>46341</v>
      </c>
      <c r="E1344" s="4">
        <v>199494.968960036</v>
      </c>
      <c r="F1344">
        <v>112</v>
      </c>
      <c r="G1344" s="3">
        <v>46356</v>
      </c>
      <c r="H1344" s="4">
        <v>199494.968960036</v>
      </c>
      <c r="I1344" s="4">
        <v>0</v>
      </c>
      <c r="J1344" s="4">
        <v>0</v>
      </c>
      <c r="K1344" s="5">
        <v>43563.551876072997</v>
      </c>
      <c r="L1344" s="5">
        <v>0</v>
      </c>
      <c r="O1344" s="5">
        <v>0</v>
      </c>
    </row>
    <row r="1345" spans="1:15" x14ac:dyDescent="0.75">
      <c r="A1345" t="s">
        <v>23</v>
      </c>
      <c r="B1345" s="3">
        <v>46371</v>
      </c>
      <c r="C1345" s="4">
        <v>0</v>
      </c>
      <c r="D1345" s="3">
        <v>46371</v>
      </c>
      <c r="E1345" s="4">
        <v>193045.770198985</v>
      </c>
      <c r="F1345">
        <v>113</v>
      </c>
      <c r="G1345" s="3">
        <v>46387</v>
      </c>
      <c r="H1345" s="4">
        <v>193045.770198985</v>
      </c>
      <c r="I1345" s="4">
        <v>0</v>
      </c>
      <c r="J1345" s="4">
        <v>0</v>
      </c>
      <c r="K1345" s="5">
        <v>42158.276009100002</v>
      </c>
      <c r="L1345" s="5">
        <v>0</v>
      </c>
      <c r="O1345" s="5">
        <v>0</v>
      </c>
    </row>
    <row r="1346" spans="1:15" x14ac:dyDescent="0.75">
      <c r="A1346" t="s">
        <v>23</v>
      </c>
      <c r="B1346" s="3">
        <v>46402</v>
      </c>
      <c r="C1346" s="4">
        <v>0</v>
      </c>
      <c r="D1346" s="3">
        <v>46402</v>
      </c>
      <c r="E1346" s="4">
        <v>191625.55988864001</v>
      </c>
      <c r="F1346">
        <v>114</v>
      </c>
      <c r="G1346" s="3">
        <v>46418</v>
      </c>
      <c r="H1346" s="4">
        <v>191625.55988864001</v>
      </c>
      <c r="I1346" s="4">
        <v>0</v>
      </c>
      <c r="J1346" s="4">
        <v>0</v>
      </c>
      <c r="K1346" s="5">
        <v>43563.551876076999</v>
      </c>
      <c r="L1346" s="5">
        <v>0</v>
      </c>
      <c r="O1346" s="5">
        <v>0</v>
      </c>
    </row>
    <row r="1347" spans="1:15" x14ac:dyDescent="0.75">
      <c r="A1347" t="s">
        <v>23</v>
      </c>
      <c r="B1347" s="3">
        <v>46433</v>
      </c>
      <c r="C1347" s="4">
        <v>0</v>
      </c>
      <c r="D1347" s="3">
        <v>46433</v>
      </c>
      <c r="E1347" s="4">
        <v>191611.48010092301</v>
      </c>
      <c r="F1347">
        <v>115</v>
      </c>
      <c r="G1347" s="3">
        <v>46446</v>
      </c>
      <c r="H1347" s="4">
        <v>191611.48010092301</v>
      </c>
      <c r="I1347" s="4">
        <v>0</v>
      </c>
      <c r="J1347" s="4">
        <v>0</v>
      </c>
      <c r="K1347" s="5">
        <v>43563.551876126003</v>
      </c>
      <c r="L1347" s="5">
        <v>0</v>
      </c>
      <c r="O1347" s="5">
        <v>0</v>
      </c>
    </row>
    <row r="1348" spans="1:15" x14ac:dyDescent="0.75">
      <c r="A1348" t="s">
        <v>23</v>
      </c>
      <c r="B1348" s="3">
        <v>46461</v>
      </c>
      <c r="C1348" s="4">
        <v>0</v>
      </c>
      <c r="D1348" s="3">
        <v>46461</v>
      </c>
      <c r="E1348" s="4">
        <v>195842.05541952199</v>
      </c>
      <c r="F1348">
        <v>116</v>
      </c>
      <c r="G1348" s="3">
        <v>46477</v>
      </c>
      <c r="H1348" s="4">
        <v>195842.05541952199</v>
      </c>
      <c r="I1348" s="4">
        <v>0</v>
      </c>
      <c r="J1348" s="4">
        <v>0</v>
      </c>
      <c r="K1348" s="5">
        <v>39347.732642374998</v>
      </c>
      <c r="L1348" s="5">
        <v>0</v>
      </c>
      <c r="O1348" s="5">
        <v>0</v>
      </c>
    </row>
    <row r="1349" spans="1:15" x14ac:dyDescent="0.75">
      <c r="A1349" t="s">
        <v>23</v>
      </c>
      <c r="B1349" s="3">
        <v>46492</v>
      </c>
      <c r="C1349" s="4">
        <v>0</v>
      </c>
      <c r="D1349" s="3">
        <v>46492</v>
      </c>
      <c r="E1349" s="4">
        <v>199418.264991114</v>
      </c>
      <c r="F1349">
        <v>117</v>
      </c>
      <c r="G1349" s="3">
        <v>46507</v>
      </c>
      <c r="H1349" s="4">
        <v>199418.264991114</v>
      </c>
      <c r="I1349" s="4">
        <v>0</v>
      </c>
      <c r="J1349" s="4">
        <v>0</v>
      </c>
      <c r="K1349" s="5">
        <v>43563.551876087004</v>
      </c>
      <c r="L1349" s="5">
        <v>0</v>
      </c>
      <c r="O1349" s="5">
        <v>0</v>
      </c>
    </row>
    <row r="1350" spans="1:15" x14ac:dyDescent="0.75">
      <c r="A1350" t="s">
        <v>23</v>
      </c>
      <c r="B1350" s="3">
        <v>46522</v>
      </c>
      <c r="C1350" s="4">
        <v>0</v>
      </c>
      <c r="D1350" s="3">
        <v>46522</v>
      </c>
      <c r="E1350" s="4">
        <v>192971.01738164399</v>
      </c>
      <c r="F1350">
        <v>118</v>
      </c>
      <c r="G1350" s="3">
        <v>46538</v>
      </c>
      <c r="H1350" s="4">
        <v>192971.01738164399</v>
      </c>
      <c r="I1350" s="4">
        <v>0</v>
      </c>
      <c r="J1350" s="4">
        <v>0</v>
      </c>
      <c r="K1350" s="5">
        <v>42158.276009128997</v>
      </c>
      <c r="L1350" s="5">
        <v>0</v>
      </c>
      <c r="O1350" s="5">
        <v>0</v>
      </c>
    </row>
    <row r="1351" spans="1:15" x14ac:dyDescent="0.75">
      <c r="A1351" t="s">
        <v>23</v>
      </c>
      <c r="B1351" s="3">
        <v>46553</v>
      </c>
      <c r="C1351" s="4">
        <v>0</v>
      </c>
      <c r="D1351" s="3">
        <v>46553</v>
      </c>
      <c r="E1351" s="4">
        <v>199387.40689444501</v>
      </c>
      <c r="F1351">
        <v>119</v>
      </c>
      <c r="G1351" s="3">
        <v>46568</v>
      </c>
      <c r="H1351" s="4">
        <v>199387.40689444501</v>
      </c>
      <c r="I1351" s="4">
        <v>0</v>
      </c>
      <c r="J1351" s="4">
        <v>0</v>
      </c>
      <c r="K1351" s="5">
        <v>43563.551876090998</v>
      </c>
      <c r="L1351" s="5">
        <v>0</v>
      </c>
      <c r="O1351" s="5">
        <v>0</v>
      </c>
    </row>
    <row r="1352" spans="1:15" x14ac:dyDescent="0.75">
      <c r="A1352" t="s">
        <v>23</v>
      </c>
      <c r="B1352" s="3">
        <v>46583</v>
      </c>
      <c r="C1352" s="4">
        <v>0</v>
      </c>
      <c r="D1352" s="3">
        <v>46583</v>
      </c>
      <c r="E1352" s="4">
        <v>193932.40239226399</v>
      </c>
      <c r="F1352">
        <v>120</v>
      </c>
      <c r="G1352" s="3">
        <v>46599</v>
      </c>
      <c r="H1352" s="4">
        <v>193932.40239226399</v>
      </c>
      <c r="I1352" s="4">
        <v>0</v>
      </c>
      <c r="J1352" s="4">
        <v>0</v>
      </c>
      <c r="K1352" s="5">
        <v>42158.276009127003</v>
      </c>
      <c r="L1352" s="5">
        <v>0</v>
      </c>
      <c r="O1352" s="5">
        <v>0</v>
      </c>
    </row>
    <row r="1353" spans="1:15" x14ac:dyDescent="0.75">
      <c r="A1353" t="s">
        <v>23</v>
      </c>
      <c r="B1353" s="3">
        <v>46614</v>
      </c>
      <c r="C1353" s="4">
        <v>0</v>
      </c>
      <c r="D1353" s="3">
        <v>46614</v>
      </c>
      <c r="E1353" s="4">
        <v>200378.41217438501</v>
      </c>
      <c r="F1353">
        <v>121</v>
      </c>
      <c r="G1353" s="3">
        <v>46630</v>
      </c>
      <c r="H1353" s="4">
        <v>200378.41217438501</v>
      </c>
      <c r="I1353" s="4">
        <v>0</v>
      </c>
      <c r="J1353" s="4">
        <v>0</v>
      </c>
      <c r="K1353" s="5">
        <v>43563.55187607</v>
      </c>
      <c r="L1353" s="5">
        <v>0</v>
      </c>
      <c r="O1353" s="5">
        <v>0</v>
      </c>
    </row>
    <row r="1354" spans="1:15" x14ac:dyDescent="0.75">
      <c r="A1354" t="s">
        <v>23</v>
      </c>
      <c r="B1354" s="3">
        <v>46645</v>
      </c>
      <c r="C1354" s="4">
        <v>0</v>
      </c>
      <c r="D1354" s="3">
        <v>46645</v>
      </c>
      <c r="E1354" s="4">
        <v>167583.783445868</v>
      </c>
      <c r="F1354">
        <v>122</v>
      </c>
      <c r="G1354" s="3">
        <v>46660</v>
      </c>
      <c r="H1354" s="4">
        <v>167583.783445868</v>
      </c>
      <c r="I1354" s="4">
        <v>0</v>
      </c>
      <c r="J1354" s="4">
        <v>0</v>
      </c>
      <c r="K1354" s="5">
        <v>76340.727558672006</v>
      </c>
      <c r="L1354" s="5">
        <v>0</v>
      </c>
      <c r="O1354" s="5">
        <v>0</v>
      </c>
    </row>
    <row r="1355" spans="1:15" x14ac:dyDescent="0.75">
      <c r="A1355" t="s">
        <v>23</v>
      </c>
      <c r="B1355" s="3">
        <v>46675</v>
      </c>
      <c r="C1355" s="4">
        <v>0</v>
      </c>
      <c r="D1355" s="3">
        <v>46675</v>
      </c>
      <c r="E1355" s="4">
        <v>55346.162034221001</v>
      </c>
      <c r="F1355">
        <v>123</v>
      </c>
      <c r="G1355" s="3">
        <v>46691</v>
      </c>
      <c r="H1355" s="4">
        <v>55346.162034221001</v>
      </c>
      <c r="I1355" s="4">
        <v>0</v>
      </c>
      <c r="J1355" s="4">
        <v>0</v>
      </c>
      <c r="K1355" s="5">
        <v>182848.19347802</v>
      </c>
      <c r="L1355" s="5">
        <v>0</v>
      </c>
      <c r="O1355" s="5">
        <v>0</v>
      </c>
    </row>
    <row r="1356" spans="1:15" x14ac:dyDescent="0.75">
      <c r="A1356" t="s">
        <v>23</v>
      </c>
      <c r="B1356" s="3">
        <v>46706</v>
      </c>
      <c r="C1356" s="4">
        <v>0</v>
      </c>
      <c r="D1356" s="3">
        <v>46706</v>
      </c>
      <c r="E1356" s="4">
        <v>57882.102311490002</v>
      </c>
      <c r="F1356">
        <v>124</v>
      </c>
      <c r="G1356" s="3">
        <v>46721</v>
      </c>
      <c r="H1356" s="4">
        <v>57882.102311490002</v>
      </c>
      <c r="I1356" s="4">
        <v>0</v>
      </c>
      <c r="J1356" s="4">
        <v>0</v>
      </c>
      <c r="K1356" s="5">
        <v>188943.13326060699</v>
      </c>
      <c r="L1356" s="5">
        <v>0</v>
      </c>
      <c r="O1356" s="5">
        <v>0</v>
      </c>
    </row>
    <row r="1357" spans="1:15" x14ac:dyDescent="0.75">
      <c r="A1357" t="s">
        <v>23</v>
      </c>
      <c r="B1357" s="3">
        <v>46736</v>
      </c>
      <c r="C1357" s="4">
        <v>0</v>
      </c>
      <c r="D1357" s="3">
        <v>46736</v>
      </c>
      <c r="E1357" s="4">
        <v>56873.143156744998</v>
      </c>
      <c r="F1357">
        <v>125</v>
      </c>
      <c r="G1357" s="3">
        <v>46752</v>
      </c>
      <c r="H1357" s="4">
        <v>56873.143156744998</v>
      </c>
      <c r="I1357" s="4">
        <v>0</v>
      </c>
      <c r="J1357" s="4">
        <v>0</v>
      </c>
      <c r="K1357" s="5">
        <v>182848.193477986</v>
      </c>
      <c r="L1357" s="5">
        <v>0</v>
      </c>
      <c r="O1357" s="5">
        <v>0</v>
      </c>
    </row>
    <row r="1358" spans="1:15" x14ac:dyDescent="0.75">
      <c r="A1358" t="s">
        <v>23</v>
      </c>
      <c r="B1358" s="3">
        <v>46767</v>
      </c>
      <c r="C1358" s="4">
        <v>0</v>
      </c>
      <c r="D1358" s="3">
        <v>46767</v>
      </c>
      <c r="E1358" s="4">
        <v>58756.932119787001</v>
      </c>
      <c r="F1358">
        <v>126</v>
      </c>
      <c r="G1358" s="3">
        <v>46783</v>
      </c>
      <c r="H1358" s="4">
        <v>58756.932119787001</v>
      </c>
      <c r="I1358" s="4">
        <v>0</v>
      </c>
      <c r="J1358" s="4">
        <v>0</v>
      </c>
      <c r="K1358" s="5">
        <v>188943.13326059701</v>
      </c>
      <c r="L1358" s="5">
        <v>0</v>
      </c>
      <c r="O1358" s="5">
        <v>0</v>
      </c>
    </row>
    <row r="1359" spans="1:15" x14ac:dyDescent="0.75">
      <c r="A1359" t="s">
        <v>23</v>
      </c>
      <c r="B1359" s="3">
        <v>46798</v>
      </c>
      <c r="C1359" s="4">
        <v>0</v>
      </c>
      <c r="D1359" s="3">
        <v>46798</v>
      </c>
      <c r="E1359" s="4">
        <v>50755.601854793997</v>
      </c>
      <c r="F1359">
        <v>127</v>
      </c>
      <c r="G1359" s="3">
        <v>46812</v>
      </c>
      <c r="H1359" s="4">
        <v>50755.601854793997</v>
      </c>
      <c r="I1359" s="4">
        <v>0</v>
      </c>
      <c r="J1359" s="4">
        <v>0</v>
      </c>
      <c r="K1359" s="5">
        <v>188943.13326059101</v>
      </c>
      <c r="L1359" s="5">
        <v>0</v>
      </c>
      <c r="O1359" s="5">
        <v>0</v>
      </c>
    </row>
    <row r="1360" spans="1:15" x14ac:dyDescent="0.75">
      <c r="A1360" t="s">
        <v>23</v>
      </c>
      <c r="B1360" s="3">
        <v>46827</v>
      </c>
      <c r="C1360" s="4">
        <v>0</v>
      </c>
      <c r="D1360" s="3">
        <v>46827</v>
      </c>
      <c r="E1360" s="4">
        <v>62942.275757766998</v>
      </c>
      <c r="F1360">
        <v>128</v>
      </c>
      <c r="G1360" s="3">
        <v>46843</v>
      </c>
      <c r="H1360" s="4">
        <v>62942.275757766998</v>
      </c>
      <c r="I1360" s="4">
        <v>0</v>
      </c>
      <c r="J1360" s="4">
        <v>0</v>
      </c>
      <c r="K1360" s="5">
        <v>182055.09670060899</v>
      </c>
      <c r="L1360" s="5">
        <v>5301.8346380229996</v>
      </c>
      <c r="O1360" s="5">
        <v>0</v>
      </c>
    </row>
    <row r="1361" spans="1:15" x14ac:dyDescent="0.75">
      <c r="A1361" t="s">
        <v>23</v>
      </c>
      <c r="B1361" s="3">
        <v>46858</v>
      </c>
      <c r="C1361" s="4">
        <v>0</v>
      </c>
      <c r="D1361" s="3">
        <v>46858</v>
      </c>
      <c r="E1361" s="4">
        <v>58721.212352133</v>
      </c>
      <c r="F1361">
        <v>129</v>
      </c>
      <c r="G1361" s="3">
        <v>46873</v>
      </c>
      <c r="H1361" s="4">
        <v>58721.212352133</v>
      </c>
      <c r="I1361" s="4">
        <v>0</v>
      </c>
      <c r="J1361" s="4">
        <v>0</v>
      </c>
      <c r="K1361" s="5">
        <v>188943.133260612</v>
      </c>
      <c r="L1361" s="5">
        <v>0</v>
      </c>
      <c r="O1361" s="5">
        <v>0</v>
      </c>
    </row>
    <row r="1362" spans="1:15" x14ac:dyDescent="0.75">
      <c r="A1362" t="s">
        <v>23</v>
      </c>
      <c r="B1362" s="3">
        <v>46888</v>
      </c>
      <c r="C1362" s="4">
        <v>0</v>
      </c>
      <c r="D1362" s="3">
        <v>46888</v>
      </c>
      <c r="E1362" s="4">
        <v>56815.745818429998</v>
      </c>
      <c r="F1362">
        <v>130</v>
      </c>
      <c r="G1362" s="3">
        <v>46904</v>
      </c>
      <c r="H1362" s="4">
        <v>56815.745818429998</v>
      </c>
      <c r="I1362" s="4">
        <v>0</v>
      </c>
      <c r="J1362" s="4">
        <v>0</v>
      </c>
      <c r="K1362" s="5">
        <v>182848.19347798801</v>
      </c>
      <c r="L1362" s="5">
        <v>0</v>
      </c>
      <c r="O1362" s="5">
        <v>0</v>
      </c>
    </row>
    <row r="1363" spans="1:15" x14ac:dyDescent="0.75">
      <c r="A1363" t="s">
        <v>23</v>
      </c>
      <c r="B1363" s="3">
        <v>46919</v>
      </c>
      <c r="C1363" s="4">
        <v>0</v>
      </c>
      <c r="D1363" s="3">
        <v>46919</v>
      </c>
      <c r="E1363" s="4">
        <v>58697.231662926002</v>
      </c>
      <c r="F1363">
        <v>131</v>
      </c>
      <c r="G1363" s="3">
        <v>46934</v>
      </c>
      <c r="H1363" s="4">
        <v>58697.231662926002</v>
      </c>
      <c r="I1363" s="4">
        <v>0</v>
      </c>
      <c r="J1363" s="4">
        <v>0</v>
      </c>
      <c r="K1363" s="5">
        <v>188943.13326058601</v>
      </c>
      <c r="L1363" s="5">
        <v>0</v>
      </c>
      <c r="O1363" s="5">
        <v>0</v>
      </c>
    </row>
    <row r="1364" spans="1:15" x14ac:dyDescent="0.75">
      <c r="A1364" t="s">
        <v>23</v>
      </c>
      <c r="B1364" s="3">
        <v>46949</v>
      </c>
      <c r="C1364" s="4">
        <v>0</v>
      </c>
      <c r="D1364" s="3">
        <v>46949</v>
      </c>
      <c r="E1364" s="4">
        <v>56792.384509005999</v>
      </c>
      <c r="F1364">
        <v>132</v>
      </c>
      <c r="G1364" s="3">
        <v>46965</v>
      </c>
      <c r="H1364" s="4">
        <v>56792.384509005999</v>
      </c>
      <c r="I1364" s="4">
        <v>0</v>
      </c>
      <c r="J1364" s="4">
        <v>0</v>
      </c>
      <c r="K1364" s="5">
        <v>182848.19347799401</v>
      </c>
      <c r="L1364" s="5">
        <v>0</v>
      </c>
      <c r="O1364" s="5">
        <v>0</v>
      </c>
    </row>
    <row r="1365" spans="1:15" x14ac:dyDescent="0.75">
      <c r="A1365" t="s">
        <v>23</v>
      </c>
      <c r="B1365" s="3">
        <v>46980</v>
      </c>
      <c r="C1365" s="4">
        <v>0</v>
      </c>
      <c r="D1365" s="3">
        <v>46980</v>
      </c>
      <c r="E1365" s="4">
        <v>58672.931938444999</v>
      </c>
      <c r="F1365">
        <v>133</v>
      </c>
      <c r="G1365" s="3">
        <v>46996</v>
      </c>
      <c r="H1365" s="4">
        <v>58672.931938444999</v>
      </c>
      <c r="I1365" s="4">
        <v>0</v>
      </c>
      <c r="J1365" s="4">
        <v>0</v>
      </c>
      <c r="K1365" s="5">
        <v>188943.13326059899</v>
      </c>
      <c r="L1365" s="5">
        <v>0</v>
      </c>
      <c r="O1365" s="5">
        <v>0</v>
      </c>
    </row>
    <row r="1366" spans="1:15" x14ac:dyDescent="0.75">
      <c r="A1366" t="s">
        <v>23</v>
      </c>
      <c r="B1366" s="3">
        <v>47011</v>
      </c>
      <c r="C1366" s="4">
        <v>0</v>
      </c>
      <c r="D1366" s="3">
        <v>47011</v>
      </c>
      <c r="E1366" s="4">
        <v>58661.002344772998</v>
      </c>
      <c r="F1366">
        <v>134</v>
      </c>
      <c r="G1366" s="3">
        <v>47026</v>
      </c>
      <c r="H1366" s="4">
        <v>58661.002344772998</v>
      </c>
      <c r="I1366" s="4">
        <v>0</v>
      </c>
      <c r="J1366" s="4">
        <v>0</v>
      </c>
      <c r="K1366" s="5">
        <v>188943.13326058901</v>
      </c>
      <c r="L1366" s="5">
        <v>0</v>
      </c>
      <c r="O1366" s="5">
        <v>0</v>
      </c>
    </row>
    <row r="1367" spans="1:15" x14ac:dyDescent="0.75">
      <c r="A1367" t="s">
        <v>23</v>
      </c>
      <c r="B1367" s="3">
        <v>47041</v>
      </c>
      <c r="C1367" s="4">
        <v>0</v>
      </c>
      <c r="D1367" s="3">
        <v>47041</v>
      </c>
      <c r="E1367" s="4">
        <v>56757.089530470999</v>
      </c>
      <c r="F1367">
        <v>135</v>
      </c>
      <c r="G1367" s="3">
        <v>47057</v>
      </c>
      <c r="H1367" s="4">
        <v>56757.089530470999</v>
      </c>
      <c r="I1367" s="4">
        <v>0</v>
      </c>
      <c r="J1367" s="4">
        <v>3847184.890119195</v>
      </c>
      <c r="K1367" s="5">
        <v>182848.193478</v>
      </c>
      <c r="L1367" s="5">
        <v>0</v>
      </c>
      <c r="O1367" s="5">
        <v>0</v>
      </c>
    </row>
    <row r="1368" spans="1:15" x14ac:dyDescent="0.75">
      <c r="A1368" t="s">
        <v>23</v>
      </c>
      <c r="B1368" s="3">
        <v>47072</v>
      </c>
      <c r="C1368" s="4">
        <v>0</v>
      </c>
      <c r="D1368" s="3">
        <v>47072</v>
      </c>
      <c r="E1368" s="4">
        <v>156632.61725738301</v>
      </c>
      <c r="F1368">
        <v>136</v>
      </c>
      <c r="G1368" s="3">
        <v>47087</v>
      </c>
      <c r="H1368" s="4">
        <v>156632.61725738301</v>
      </c>
      <c r="I1368" s="4">
        <v>0</v>
      </c>
      <c r="J1368" s="4">
        <v>10552480.539727001</v>
      </c>
      <c r="K1368" s="5">
        <v>114979.725239619</v>
      </c>
      <c r="L1368" s="5">
        <v>38638.997680941997</v>
      </c>
      <c r="O1368" s="5">
        <v>0</v>
      </c>
    </row>
    <row r="1369" spans="1:15" x14ac:dyDescent="0.75">
      <c r="A1369" t="s">
        <v>23</v>
      </c>
      <c r="B1369" s="3">
        <v>47102</v>
      </c>
      <c r="C1369" s="4">
        <v>0</v>
      </c>
      <c r="D1369" s="3">
        <v>47102</v>
      </c>
      <c r="E1369" s="4">
        <v>109424.115139374</v>
      </c>
      <c r="F1369">
        <v>137</v>
      </c>
      <c r="G1369" s="3">
        <v>47118</v>
      </c>
      <c r="H1369" s="4">
        <v>109424.115139374</v>
      </c>
      <c r="I1369" s="4">
        <v>0</v>
      </c>
      <c r="J1369" s="4">
        <v>0</v>
      </c>
      <c r="K1369" s="5">
        <v>73878.123443869001</v>
      </c>
      <c r="L1369" s="5">
        <v>0</v>
      </c>
      <c r="O1369" s="5">
        <v>0</v>
      </c>
    </row>
    <row r="1370" spans="1:15" x14ac:dyDescent="0.75">
      <c r="A1370" t="s">
        <v>23</v>
      </c>
      <c r="B1370" s="3">
        <v>47133</v>
      </c>
      <c r="C1370" s="4">
        <v>0</v>
      </c>
      <c r="D1370" s="3">
        <v>47133</v>
      </c>
      <c r="E1370" s="4">
        <v>106946.91675711201</v>
      </c>
      <c r="F1370">
        <v>138</v>
      </c>
      <c r="G1370" s="3">
        <v>47149</v>
      </c>
      <c r="H1370" s="4">
        <v>106946.91675711201</v>
      </c>
      <c r="I1370" s="4">
        <v>0</v>
      </c>
      <c r="J1370" s="4">
        <v>10867932.07499996</v>
      </c>
      <c r="K1370" s="5">
        <v>76340.727558667</v>
      </c>
      <c r="L1370" s="5">
        <v>0</v>
      </c>
      <c r="O1370" s="5">
        <v>0</v>
      </c>
    </row>
    <row r="1371" spans="1:15" x14ac:dyDescent="0.75">
      <c r="A1371" t="s">
        <v>23</v>
      </c>
      <c r="B1371" s="3">
        <v>47164</v>
      </c>
      <c r="C1371" s="4">
        <v>0</v>
      </c>
      <c r="D1371" s="3">
        <v>47164</v>
      </c>
      <c r="E1371" s="4">
        <v>109023.377023924</v>
      </c>
      <c r="F1371">
        <v>139</v>
      </c>
      <c r="G1371" s="3">
        <v>47177</v>
      </c>
      <c r="H1371" s="4">
        <v>109023.377023924</v>
      </c>
      <c r="I1371" s="4">
        <v>0</v>
      </c>
      <c r="J1371" s="4">
        <v>0</v>
      </c>
      <c r="K1371" s="5">
        <v>32777.175682560002</v>
      </c>
      <c r="L1371" s="5">
        <v>0</v>
      </c>
      <c r="O1371" s="5">
        <v>0</v>
      </c>
    </row>
    <row r="1372" spans="1:15" x14ac:dyDescent="0.75">
      <c r="A1372" t="s">
        <v>23</v>
      </c>
      <c r="B1372" s="3">
        <v>47192</v>
      </c>
      <c r="C1372" s="4">
        <v>0</v>
      </c>
      <c r="D1372" s="3">
        <v>47192</v>
      </c>
      <c r="E1372" s="4">
        <v>112566.704001397</v>
      </c>
      <c r="F1372">
        <v>140</v>
      </c>
      <c r="G1372" s="3">
        <v>47208</v>
      </c>
      <c r="H1372" s="4">
        <v>112566.704001397</v>
      </c>
      <c r="I1372" s="4">
        <v>0</v>
      </c>
      <c r="J1372" s="4">
        <v>0</v>
      </c>
      <c r="K1372" s="5">
        <v>29605.199306274</v>
      </c>
      <c r="L1372" s="5">
        <v>0</v>
      </c>
      <c r="O1372" s="5">
        <v>0</v>
      </c>
    </row>
    <row r="1373" spans="1:15" x14ac:dyDescent="0.75">
      <c r="A1373" t="s">
        <v>23</v>
      </c>
      <c r="B1373" s="3">
        <v>47223</v>
      </c>
      <c r="C1373" s="4">
        <v>0</v>
      </c>
      <c r="D1373" s="3">
        <v>47223</v>
      </c>
      <c r="E1373" s="4">
        <v>113721.74622263201</v>
      </c>
      <c r="F1373">
        <v>141</v>
      </c>
      <c r="G1373" s="3">
        <v>47238</v>
      </c>
      <c r="H1373" s="4">
        <v>113721.74622263201</v>
      </c>
      <c r="I1373" s="4">
        <v>0</v>
      </c>
      <c r="J1373" s="4">
        <v>0</v>
      </c>
      <c r="K1373" s="5">
        <v>32777.175682560999</v>
      </c>
      <c r="L1373" s="5">
        <v>0</v>
      </c>
      <c r="O1373" s="5">
        <v>0</v>
      </c>
    </row>
    <row r="1374" spans="1:15" x14ac:dyDescent="0.75">
      <c r="A1374" t="s">
        <v>23</v>
      </c>
      <c r="B1374" s="3">
        <v>47253</v>
      </c>
      <c r="C1374" s="4">
        <v>0</v>
      </c>
      <c r="D1374" s="3">
        <v>47253</v>
      </c>
      <c r="E1374" s="4">
        <v>110040.49221929599</v>
      </c>
      <c r="F1374">
        <v>142</v>
      </c>
      <c r="G1374" s="3">
        <v>47269</v>
      </c>
      <c r="H1374" s="4">
        <v>110040.49221929599</v>
      </c>
      <c r="I1374" s="4">
        <v>0</v>
      </c>
      <c r="J1374" s="4">
        <v>0</v>
      </c>
      <c r="K1374" s="5">
        <v>31719.847434758001</v>
      </c>
      <c r="L1374" s="5">
        <v>0</v>
      </c>
      <c r="O1374" s="5">
        <v>0</v>
      </c>
    </row>
    <row r="1375" spans="1:15" x14ac:dyDescent="0.75">
      <c r="A1375" t="s">
        <v>23</v>
      </c>
      <c r="B1375" s="3">
        <v>47284</v>
      </c>
      <c r="C1375" s="4">
        <v>0</v>
      </c>
      <c r="D1375" s="3">
        <v>47284</v>
      </c>
      <c r="E1375" s="4">
        <v>113694.453619373</v>
      </c>
      <c r="F1375">
        <v>143</v>
      </c>
      <c r="G1375" s="3">
        <v>47299</v>
      </c>
      <c r="H1375" s="4">
        <v>113694.453619373</v>
      </c>
      <c r="I1375" s="4">
        <v>0</v>
      </c>
      <c r="J1375" s="4">
        <v>39407.783926249002</v>
      </c>
      <c r="K1375" s="5">
        <v>32777.175682572</v>
      </c>
      <c r="L1375" s="5">
        <v>0</v>
      </c>
      <c r="O1375" s="5">
        <v>0</v>
      </c>
    </row>
    <row r="1376" spans="1:15" x14ac:dyDescent="0.75">
      <c r="A1376" t="s">
        <v>23</v>
      </c>
      <c r="B1376" s="3">
        <v>47314</v>
      </c>
      <c r="C1376" s="4">
        <v>0</v>
      </c>
      <c r="D1376" s="3">
        <v>47314</v>
      </c>
      <c r="E1376" s="4">
        <v>109676.17458629201</v>
      </c>
      <c r="F1376">
        <v>144</v>
      </c>
      <c r="G1376" s="3">
        <v>47330</v>
      </c>
      <c r="H1376" s="4">
        <v>109676.17458629201</v>
      </c>
      <c r="I1376" s="4">
        <v>0</v>
      </c>
      <c r="J1376" s="4">
        <v>208416.877665907</v>
      </c>
      <c r="K1376" s="5">
        <v>31719.847434732001</v>
      </c>
      <c r="L1376" s="5">
        <v>0</v>
      </c>
      <c r="O1376" s="5">
        <v>0</v>
      </c>
    </row>
    <row r="1377" spans="1:15" x14ac:dyDescent="0.75">
      <c r="A1377" t="s">
        <v>23</v>
      </c>
      <c r="B1377" s="3">
        <v>47345</v>
      </c>
      <c r="C1377" s="4">
        <v>0</v>
      </c>
      <c r="D1377" s="3">
        <v>47345</v>
      </c>
      <c r="E1377" s="4">
        <v>111893.315613367</v>
      </c>
      <c r="F1377">
        <v>145</v>
      </c>
      <c r="G1377" s="3">
        <v>47361</v>
      </c>
      <c r="H1377" s="4">
        <v>111893.315613367</v>
      </c>
      <c r="I1377" s="4">
        <v>0</v>
      </c>
      <c r="J1377" s="4">
        <v>248177.75069373799</v>
      </c>
      <c r="K1377" s="5">
        <v>32777.175682569999</v>
      </c>
      <c r="L1377" s="5">
        <v>0</v>
      </c>
      <c r="O1377" s="5">
        <v>0</v>
      </c>
    </row>
    <row r="1378" spans="1:15" x14ac:dyDescent="0.75">
      <c r="A1378" t="s">
        <v>23</v>
      </c>
      <c r="B1378" s="3">
        <v>47376</v>
      </c>
      <c r="C1378" s="4">
        <v>0</v>
      </c>
      <c r="D1378" s="3">
        <v>47376</v>
      </c>
      <c r="E1378" s="4">
        <v>113383.459630219</v>
      </c>
      <c r="F1378">
        <v>146</v>
      </c>
      <c r="G1378" s="3">
        <v>47391</v>
      </c>
      <c r="H1378" s="4">
        <v>113383.459630219</v>
      </c>
      <c r="I1378" s="4">
        <v>0</v>
      </c>
      <c r="J1378" s="4">
        <v>356076.27230101801</v>
      </c>
      <c r="K1378" s="5">
        <v>32777.175682574998</v>
      </c>
      <c r="L1378" s="5">
        <v>0</v>
      </c>
      <c r="O1378" s="5">
        <v>0</v>
      </c>
    </row>
    <row r="1379" spans="1:15" x14ac:dyDescent="0.75">
      <c r="A1379" t="s">
        <v>23</v>
      </c>
      <c r="B1379" s="3">
        <v>47406</v>
      </c>
      <c r="C1379" s="4">
        <v>0</v>
      </c>
      <c r="D1379" s="3">
        <v>47406</v>
      </c>
      <c r="E1379" s="4">
        <v>106998.06029974201</v>
      </c>
      <c r="F1379">
        <v>147</v>
      </c>
      <c r="G1379" s="3">
        <v>47422</v>
      </c>
      <c r="H1379" s="4">
        <v>106998.06029974201</v>
      </c>
      <c r="I1379" s="4">
        <v>0</v>
      </c>
      <c r="J1379" s="4">
        <v>658730.20643711102</v>
      </c>
      <c r="K1379" s="5">
        <v>31719.847434734998</v>
      </c>
      <c r="L1379" s="5">
        <v>0</v>
      </c>
      <c r="O1379" s="5">
        <v>0</v>
      </c>
    </row>
    <row r="1380" spans="1:15" x14ac:dyDescent="0.75">
      <c r="A1380" t="s">
        <v>23</v>
      </c>
      <c r="B1380" s="3">
        <v>47437</v>
      </c>
      <c r="C1380" s="4">
        <v>0</v>
      </c>
      <c r="D1380" s="3">
        <v>47437</v>
      </c>
      <c r="E1380" s="4">
        <v>18425976.74822114</v>
      </c>
      <c r="F1380">
        <v>148</v>
      </c>
      <c r="G1380" s="3">
        <v>47452</v>
      </c>
      <c r="H1380" s="4">
        <v>18425976.74822114</v>
      </c>
      <c r="I1380" s="4">
        <v>17502993.958784871</v>
      </c>
      <c r="J1380" s="4">
        <v>1549685.2354518401</v>
      </c>
      <c r="K1380" s="5">
        <v>24291.149272177001</v>
      </c>
      <c r="L1380" s="5">
        <v>808341.24401378003</v>
      </c>
      <c r="O1380" s="5">
        <v>0</v>
      </c>
    </row>
    <row r="1381" spans="1:15" x14ac:dyDescent="0.75">
      <c r="A1381" t="s">
        <v>23</v>
      </c>
      <c r="B1381" s="3">
        <v>47467</v>
      </c>
      <c r="C1381" s="4">
        <v>0</v>
      </c>
      <c r="D1381" s="3">
        <v>47467</v>
      </c>
      <c r="E1381" s="4">
        <v>28128.921310056001</v>
      </c>
      <c r="F1381">
        <v>149</v>
      </c>
      <c r="G1381" s="3">
        <v>47483</v>
      </c>
      <c r="H1381" s="4">
        <v>28128.921310056001</v>
      </c>
      <c r="I1381" s="4">
        <v>0</v>
      </c>
      <c r="J1381" s="4">
        <v>0</v>
      </c>
      <c r="K1381" s="5">
        <v>31719.847434743999</v>
      </c>
      <c r="L1381" s="5">
        <v>0</v>
      </c>
      <c r="O1381" s="5">
        <v>0</v>
      </c>
    </row>
    <row r="1382" spans="1:15" x14ac:dyDescent="0.75">
      <c r="A1382" t="s">
        <v>23</v>
      </c>
      <c r="B1382" s="3">
        <v>47498</v>
      </c>
      <c r="C1382" s="4">
        <v>0</v>
      </c>
      <c r="D1382" s="3">
        <v>47498</v>
      </c>
      <c r="E1382" s="4">
        <v>27071.593062231001</v>
      </c>
      <c r="F1382">
        <v>150</v>
      </c>
      <c r="G1382" s="3">
        <v>47514</v>
      </c>
      <c r="H1382" s="4">
        <v>27071.593062231001</v>
      </c>
      <c r="I1382" s="4">
        <v>0</v>
      </c>
      <c r="J1382" s="4">
        <v>0</v>
      </c>
      <c r="K1382" s="5">
        <v>32777.175682569003</v>
      </c>
      <c r="L1382" s="5">
        <v>0</v>
      </c>
      <c r="O1382" s="5">
        <v>0</v>
      </c>
    </row>
    <row r="1383" spans="1:15" x14ac:dyDescent="0.75">
      <c r="A1383" t="s">
        <v>23</v>
      </c>
      <c r="B1383" s="3">
        <v>47529</v>
      </c>
      <c r="C1383" s="4">
        <v>0</v>
      </c>
      <c r="D1383" s="3">
        <v>47529</v>
      </c>
      <c r="E1383" s="4">
        <v>27071.593062231001</v>
      </c>
      <c r="F1383">
        <v>151</v>
      </c>
      <c r="G1383" s="3">
        <v>47542</v>
      </c>
      <c r="H1383" s="4">
        <v>27071.593062231001</v>
      </c>
      <c r="I1383" s="4">
        <v>0</v>
      </c>
      <c r="J1383" s="4">
        <v>0</v>
      </c>
      <c r="K1383" s="5">
        <v>32777.175682569003</v>
      </c>
      <c r="L1383" s="5">
        <v>0</v>
      </c>
      <c r="O1383" s="5">
        <v>0</v>
      </c>
    </row>
    <row r="1384" spans="1:15" x14ac:dyDescent="0.75">
      <c r="A1384" t="s">
        <v>23</v>
      </c>
      <c r="B1384" s="3">
        <v>47557</v>
      </c>
      <c r="C1384" s="4">
        <v>0</v>
      </c>
      <c r="D1384" s="3">
        <v>47557</v>
      </c>
      <c r="E1384" s="4">
        <v>30243.577805706002</v>
      </c>
      <c r="F1384">
        <v>152</v>
      </c>
      <c r="G1384" s="3">
        <v>47573</v>
      </c>
      <c r="H1384" s="4">
        <v>30243.577805706002</v>
      </c>
      <c r="I1384" s="4">
        <v>0</v>
      </c>
      <c r="J1384" s="4">
        <v>0</v>
      </c>
      <c r="K1384" s="5">
        <v>29605.199306287999</v>
      </c>
      <c r="L1384" s="5">
        <v>0</v>
      </c>
      <c r="O1384" s="5">
        <v>0</v>
      </c>
    </row>
    <row r="1385" spans="1:15" x14ac:dyDescent="0.75">
      <c r="A1385" t="s">
        <v>23</v>
      </c>
      <c r="B1385" s="3">
        <v>47588</v>
      </c>
      <c r="C1385" s="4">
        <v>0</v>
      </c>
      <c r="D1385" s="3">
        <v>47588</v>
      </c>
      <c r="E1385" s="4">
        <v>29066.552020390998</v>
      </c>
      <c r="F1385">
        <v>153</v>
      </c>
      <c r="G1385" s="3">
        <v>47603</v>
      </c>
      <c r="H1385" s="4">
        <v>29066.552020390998</v>
      </c>
      <c r="I1385" s="4">
        <v>0</v>
      </c>
      <c r="J1385" s="4">
        <v>0</v>
      </c>
      <c r="K1385" s="5">
        <v>32777.175682569003</v>
      </c>
      <c r="L1385" s="5">
        <v>0</v>
      </c>
      <c r="O1385" s="5">
        <v>0</v>
      </c>
    </row>
    <row r="1386" spans="1:15" x14ac:dyDescent="0.75">
      <c r="A1386" t="s">
        <v>23</v>
      </c>
      <c r="B1386" s="3">
        <v>47618</v>
      </c>
      <c r="C1386" s="4">
        <v>0</v>
      </c>
      <c r="D1386" s="3">
        <v>47618</v>
      </c>
      <c r="E1386" s="4">
        <v>28128.921310056001</v>
      </c>
      <c r="F1386">
        <v>154</v>
      </c>
      <c r="G1386" s="3">
        <v>47634</v>
      </c>
      <c r="H1386" s="4">
        <v>28128.921310056001</v>
      </c>
      <c r="I1386" s="4">
        <v>0</v>
      </c>
      <c r="J1386" s="4">
        <v>0</v>
      </c>
      <c r="K1386" s="5">
        <v>31719.847434743999</v>
      </c>
      <c r="L1386" s="5">
        <v>0</v>
      </c>
      <c r="O1386" s="5">
        <v>0</v>
      </c>
    </row>
    <row r="1387" spans="1:15" x14ac:dyDescent="0.75">
      <c r="A1387" t="s">
        <v>23</v>
      </c>
      <c r="B1387" s="3">
        <v>47649</v>
      </c>
      <c r="C1387" s="4">
        <v>0</v>
      </c>
      <c r="D1387" s="3">
        <v>47649</v>
      </c>
      <c r="E1387" s="4">
        <v>29066.552020390998</v>
      </c>
      <c r="F1387">
        <v>155</v>
      </c>
      <c r="G1387" s="3">
        <v>47664</v>
      </c>
      <c r="H1387" s="4">
        <v>29066.552020390998</v>
      </c>
      <c r="I1387" s="4">
        <v>0</v>
      </c>
      <c r="J1387" s="4">
        <v>0</v>
      </c>
      <c r="K1387" s="5">
        <v>32777.175682569003</v>
      </c>
      <c r="L1387" s="5">
        <v>0</v>
      </c>
      <c r="O1387" s="5">
        <v>0</v>
      </c>
    </row>
    <row r="1388" spans="1:15" x14ac:dyDescent="0.75">
      <c r="A1388" t="s">
        <v>23</v>
      </c>
      <c r="B1388" s="3">
        <v>47679</v>
      </c>
      <c r="C1388" s="4">
        <v>0</v>
      </c>
      <c r="D1388" s="3">
        <v>47679</v>
      </c>
      <c r="E1388" s="4">
        <v>28128.921310056001</v>
      </c>
      <c r="F1388">
        <v>156</v>
      </c>
      <c r="G1388" s="3">
        <v>47695</v>
      </c>
      <c r="H1388" s="4">
        <v>28128.921310056001</v>
      </c>
      <c r="I1388" s="4">
        <v>0</v>
      </c>
      <c r="J1388" s="4">
        <v>0</v>
      </c>
      <c r="K1388" s="5">
        <v>31719.847434743999</v>
      </c>
      <c r="L1388" s="5">
        <v>0</v>
      </c>
      <c r="O1388" s="5">
        <v>0</v>
      </c>
    </row>
    <row r="1389" spans="1:15" x14ac:dyDescent="0.75">
      <c r="A1389" t="s">
        <v>23</v>
      </c>
      <c r="B1389" s="3">
        <v>47710</v>
      </c>
      <c r="C1389" s="4">
        <v>0</v>
      </c>
      <c r="D1389" s="3">
        <v>47710</v>
      </c>
      <c r="E1389" s="4">
        <v>29066.552020390998</v>
      </c>
      <c r="F1389">
        <v>157</v>
      </c>
      <c r="G1389" s="3">
        <v>47726</v>
      </c>
      <c r="H1389" s="4">
        <v>29066.552020390998</v>
      </c>
      <c r="I1389" s="4">
        <v>0</v>
      </c>
      <c r="J1389" s="4">
        <v>0</v>
      </c>
      <c r="K1389" s="5">
        <v>32777.175682569003</v>
      </c>
      <c r="L1389" s="5">
        <v>0</v>
      </c>
      <c r="O1389" s="5">
        <v>0</v>
      </c>
    </row>
    <row r="1390" spans="1:15" x14ac:dyDescent="0.75">
      <c r="A1390" t="s">
        <v>23</v>
      </c>
      <c r="B1390" s="3">
        <v>47741</v>
      </c>
      <c r="C1390" s="4">
        <v>0</v>
      </c>
      <c r="D1390" s="3">
        <v>47741</v>
      </c>
      <c r="E1390" s="4">
        <v>29066.552020390998</v>
      </c>
      <c r="F1390">
        <v>158</v>
      </c>
      <c r="G1390" s="3">
        <v>47756</v>
      </c>
      <c r="H1390" s="4">
        <v>29066.552020390998</v>
      </c>
      <c r="I1390" s="4">
        <v>0</v>
      </c>
      <c r="J1390" s="4">
        <v>0</v>
      </c>
      <c r="K1390" s="5">
        <v>32777.175682569003</v>
      </c>
      <c r="L1390" s="5">
        <v>0</v>
      </c>
      <c r="O1390" s="5">
        <v>0</v>
      </c>
    </row>
    <row r="1391" spans="1:15" x14ac:dyDescent="0.75">
      <c r="A1391" t="s">
        <v>23</v>
      </c>
      <c r="B1391" s="3">
        <v>47771</v>
      </c>
      <c r="C1391" s="4">
        <v>0</v>
      </c>
      <c r="D1391" s="3">
        <v>47771</v>
      </c>
      <c r="E1391" s="4">
        <v>28128.921310056001</v>
      </c>
      <c r="F1391">
        <v>159</v>
      </c>
      <c r="G1391" s="3">
        <v>47787</v>
      </c>
      <c r="H1391" s="4">
        <v>28128.921310056001</v>
      </c>
      <c r="I1391" s="4">
        <v>0</v>
      </c>
      <c r="J1391" s="4">
        <v>0</v>
      </c>
      <c r="K1391" s="5">
        <v>31719.847434743999</v>
      </c>
      <c r="L1391" s="5">
        <v>0</v>
      </c>
      <c r="O1391" s="5">
        <v>0</v>
      </c>
    </row>
    <row r="1392" spans="1:15" x14ac:dyDescent="0.75">
      <c r="A1392" t="s">
        <v>23</v>
      </c>
      <c r="B1392" s="3">
        <v>47802</v>
      </c>
      <c r="C1392" s="4">
        <v>0</v>
      </c>
      <c r="D1392" s="3">
        <v>47802</v>
      </c>
      <c r="E1392" s="4">
        <v>29066.552020390998</v>
      </c>
      <c r="F1392">
        <v>160</v>
      </c>
      <c r="G1392" s="3">
        <v>47817</v>
      </c>
      <c r="H1392" s="4">
        <v>29066.552020390998</v>
      </c>
      <c r="I1392" s="4">
        <v>0</v>
      </c>
      <c r="J1392" s="4">
        <v>0</v>
      </c>
      <c r="K1392" s="5">
        <v>32777.175682569003</v>
      </c>
      <c r="L1392" s="5">
        <v>0</v>
      </c>
      <c r="O1392" s="5">
        <v>0</v>
      </c>
    </row>
    <row r="1393" spans="1:15" x14ac:dyDescent="0.75">
      <c r="A1393" t="s">
        <v>23</v>
      </c>
      <c r="B1393" s="3">
        <v>47832</v>
      </c>
      <c r="C1393" s="4">
        <v>0</v>
      </c>
      <c r="D1393" s="3">
        <v>47832</v>
      </c>
      <c r="E1393" s="4">
        <v>28128.921310056001</v>
      </c>
      <c r="F1393">
        <v>161</v>
      </c>
      <c r="G1393" s="3">
        <v>47848</v>
      </c>
      <c r="H1393" s="4">
        <v>28128.921310056001</v>
      </c>
      <c r="I1393" s="4">
        <v>0</v>
      </c>
      <c r="J1393" s="4">
        <v>0</v>
      </c>
      <c r="K1393" s="5">
        <v>31719.847434743999</v>
      </c>
      <c r="L1393" s="5">
        <v>0</v>
      </c>
      <c r="O1393" s="5">
        <v>0</v>
      </c>
    </row>
    <row r="1394" spans="1:15" x14ac:dyDescent="0.75">
      <c r="A1394" t="s">
        <v>23</v>
      </c>
      <c r="B1394" s="3">
        <v>47863</v>
      </c>
      <c r="C1394" s="4">
        <v>0</v>
      </c>
      <c r="D1394" s="3">
        <v>47863</v>
      </c>
      <c r="E1394" s="4">
        <v>27071.593062231001</v>
      </c>
      <c r="F1394">
        <v>162</v>
      </c>
      <c r="G1394" s="3">
        <v>47879</v>
      </c>
      <c r="H1394" s="4">
        <v>27071.593062231001</v>
      </c>
      <c r="I1394" s="4">
        <v>0</v>
      </c>
      <c r="J1394" s="4">
        <v>0</v>
      </c>
      <c r="K1394" s="5">
        <v>32777.175682569003</v>
      </c>
      <c r="L1394" s="5">
        <v>0</v>
      </c>
      <c r="O1394" s="5">
        <v>0</v>
      </c>
    </row>
    <row r="1395" spans="1:15" x14ac:dyDescent="0.75">
      <c r="A1395" t="s">
        <v>23</v>
      </c>
      <c r="B1395" s="3">
        <v>47894</v>
      </c>
      <c r="C1395" s="4">
        <v>0</v>
      </c>
      <c r="D1395" s="3">
        <v>47894</v>
      </c>
      <c r="E1395" s="4">
        <v>27071.593062231001</v>
      </c>
      <c r="F1395">
        <v>163</v>
      </c>
      <c r="G1395" s="3">
        <v>47907</v>
      </c>
      <c r="H1395" s="4">
        <v>27071.593062231001</v>
      </c>
      <c r="I1395" s="4">
        <v>0</v>
      </c>
      <c r="J1395" s="4">
        <v>0</v>
      </c>
      <c r="K1395" s="5">
        <v>32777.175682569003</v>
      </c>
      <c r="L1395" s="5">
        <v>0</v>
      </c>
      <c r="O1395" s="5">
        <v>0</v>
      </c>
    </row>
    <row r="1396" spans="1:15" x14ac:dyDescent="0.75">
      <c r="A1396" t="s">
        <v>23</v>
      </c>
      <c r="B1396" s="3">
        <v>47922</v>
      </c>
      <c r="C1396" s="4">
        <v>0</v>
      </c>
      <c r="D1396" s="3">
        <v>47922</v>
      </c>
      <c r="E1396" s="4">
        <v>12081513.577805709</v>
      </c>
      <c r="F1396">
        <v>164</v>
      </c>
      <c r="G1396" s="3">
        <v>47938</v>
      </c>
      <c r="H1396" s="4">
        <v>12081513.577805709</v>
      </c>
      <c r="I1396" s="4">
        <v>11800250.7474568</v>
      </c>
      <c r="J1396" s="4">
        <v>5589749.2525431961</v>
      </c>
      <c r="K1396" s="5">
        <v>16595.195035923</v>
      </c>
      <c r="L1396" s="5">
        <v>238009.24827283001</v>
      </c>
      <c r="O1396" s="5">
        <v>0</v>
      </c>
    </row>
    <row r="1397" spans="1:15" x14ac:dyDescent="0.75">
      <c r="A1397" t="s">
        <v>24</v>
      </c>
      <c r="B1397" s="3">
        <v>43635</v>
      </c>
      <c r="C1397" s="4">
        <v>-36246072.703405499</v>
      </c>
      <c r="D1397" s="3">
        <v>43635</v>
      </c>
      <c r="E1397" s="4">
        <v>-36246072.703405499</v>
      </c>
      <c r="F1397">
        <v>4</v>
      </c>
      <c r="G1397" s="3">
        <v>43646</v>
      </c>
      <c r="H1397" s="4">
        <v>0</v>
      </c>
      <c r="I1397" s="4">
        <v>0</v>
      </c>
      <c r="J1397" s="4">
        <v>0</v>
      </c>
      <c r="K1397" s="5">
        <v>0</v>
      </c>
      <c r="L1397" s="5">
        <v>0</v>
      </c>
      <c r="O1397" s="5">
        <v>0</v>
      </c>
    </row>
    <row r="1398" spans="1:15" x14ac:dyDescent="0.75">
      <c r="A1398" t="s">
        <v>24</v>
      </c>
      <c r="B1398" s="3">
        <v>43661</v>
      </c>
      <c r="C1398" s="4">
        <v>270677.90000000002</v>
      </c>
      <c r="D1398" s="3">
        <v>43661</v>
      </c>
      <c r="E1398" s="4">
        <v>270677.90000000002</v>
      </c>
      <c r="F1398">
        <v>5</v>
      </c>
      <c r="G1398" s="3">
        <v>43677</v>
      </c>
      <c r="H1398" s="4">
        <v>0</v>
      </c>
      <c r="I1398" s="4">
        <v>0</v>
      </c>
      <c r="J1398" s="4">
        <v>0</v>
      </c>
      <c r="K1398" s="5">
        <v>0</v>
      </c>
      <c r="L1398" s="5">
        <v>0</v>
      </c>
      <c r="O1398" s="5">
        <v>0</v>
      </c>
    </row>
    <row r="1399" spans="1:15" x14ac:dyDescent="0.75">
      <c r="A1399" t="s">
        <v>24</v>
      </c>
      <c r="B1399" s="3">
        <v>43692</v>
      </c>
      <c r="C1399" s="4">
        <v>279694.27</v>
      </c>
      <c r="D1399" s="3">
        <v>43692</v>
      </c>
      <c r="E1399" s="4">
        <v>279694.27</v>
      </c>
      <c r="F1399">
        <v>6</v>
      </c>
      <c r="G1399" s="3">
        <v>43708</v>
      </c>
      <c r="H1399" s="4">
        <v>0</v>
      </c>
      <c r="I1399" s="4">
        <v>0</v>
      </c>
      <c r="J1399" s="4">
        <v>0</v>
      </c>
      <c r="K1399" s="5">
        <v>0</v>
      </c>
      <c r="L1399" s="5">
        <v>0</v>
      </c>
      <c r="O1399" s="5">
        <v>0</v>
      </c>
    </row>
    <row r="1400" spans="1:15" x14ac:dyDescent="0.75">
      <c r="A1400" t="s">
        <v>24</v>
      </c>
      <c r="B1400" s="3">
        <v>43723</v>
      </c>
      <c r="C1400" s="4">
        <v>279688.78000000003</v>
      </c>
      <c r="D1400" s="3">
        <v>43723</v>
      </c>
      <c r="E1400" s="4">
        <v>279688.78000000003</v>
      </c>
      <c r="F1400">
        <v>7</v>
      </c>
      <c r="G1400" s="3">
        <v>43738</v>
      </c>
      <c r="H1400" s="4">
        <v>0</v>
      </c>
      <c r="I1400" s="4">
        <v>0</v>
      </c>
      <c r="J1400" s="4">
        <v>0</v>
      </c>
      <c r="K1400" s="5">
        <v>0</v>
      </c>
      <c r="L1400" s="5">
        <v>0</v>
      </c>
      <c r="O1400" s="5">
        <v>0</v>
      </c>
    </row>
    <row r="1401" spans="1:15" x14ac:dyDescent="0.75">
      <c r="A1401" t="s">
        <v>24</v>
      </c>
      <c r="B1401" s="3">
        <v>43753</v>
      </c>
      <c r="C1401" s="4">
        <v>270661.2</v>
      </c>
      <c r="D1401" s="3">
        <v>43753</v>
      </c>
      <c r="E1401" s="4">
        <v>270661.2</v>
      </c>
      <c r="F1401">
        <v>8</v>
      </c>
      <c r="G1401" s="3">
        <v>43769</v>
      </c>
      <c r="H1401" s="4">
        <v>0</v>
      </c>
      <c r="I1401" s="4">
        <v>0</v>
      </c>
      <c r="J1401" s="4">
        <v>0</v>
      </c>
      <c r="K1401" s="5">
        <v>0</v>
      </c>
      <c r="L1401" s="5">
        <v>0</v>
      </c>
      <c r="O1401" s="5">
        <v>0</v>
      </c>
    </row>
    <row r="1402" spans="1:15" x14ac:dyDescent="0.75">
      <c r="A1402" t="s">
        <v>24</v>
      </c>
      <c r="B1402" s="3">
        <v>43784</v>
      </c>
      <c r="C1402" s="4">
        <v>279676.94</v>
      </c>
      <c r="D1402" s="3">
        <v>43784</v>
      </c>
      <c r="E1402" s="4">
        <v>279676.94</v>
      </c>
      <c r="F1402">
        <v>9</v>
      </c>
      <c r="G1402" s="3">
        <v>43799</v>
      </c>
      <c r="H1402" s="4">
        <v>0</v>
      </c>
      <c r="I1402" s="4">
        <v>0</v>
      </c>
      <c r="J1402" s="4">
        <v>0</v>
      </c>
      <c r="K1402" s="5">
        <v>0</v>
      </c>
      <c r="L1402" s="5">
        <v>0</v>
      </c>
      <c r="O1402" s="5">
        <v>0</v>
      </c>
    </row>
    <row r="1403" spans="1:15" x14ac:dyDescent="0.75">
      <c r="A1403" t="s">
        <v>24</v>
      </c>
      <c r="B1403" s="3">
        <v>43814</v>
      </c>
      <c r="C1403" s="4">
        <v>270649.18</v>
      </c>
      <c r="D1403" s="3">
        <v>43814</v>
      </c>
      <c r="E1403" s="4">
        <v>270649.18</v>
      </c>
      <c r="F1403">
        <v>10</v>
      </c>
      <c r="G1403" s="3">
        <v>43830</v>
      </c>
      <c r="H1403" s="4">
        <v>0</v>
      </c>
      <c r="I1403" s="4">
        <v>0</v>
      </c>
      <c r="J1403" s="4">
        <v>0</v>
      </c>
      <c r="K1403" s="5">
        <v>0</v>
      </c>
      <c r="L1403" s="5">
        <v>0</v>
      </c>
      <c r="O1403" s="5">
        <v>0</v>
      </c>
    </row>
    <row r="1404" spans="1:15" x14ac:dyDescent="0.75">
      <c r="A1404" t="s">
        <v>24</v>
      </c>
      <c r="B1404" s="3">
        <v>43845</v>
      </c>
      <c r="C1404" s="4">
        <v>279663.81</v>
      </c>
      <c r="D1404" s="3">
        <v>43845</v>
      </c>
      <c r="E1404" s="4">
        <v>279663.81</v>
      </c>
      <c r="F1404">
        <v>11</v>
      </c>
      <c r="G1404" s="3">
        <v>43861</v>
      </c>
      <c r="H1404" s="4">
        <v>0</v>
      </c>
      <c r="I1404" s="4">
        <v>0</v>
      </c>
      <c r="J1404" s="4">
        <v>0</v>
      </c>
      <c r="K1404" s="5">
        <v>0</v>
      </c>
      <c r="L1404" s="5">
        <v>0</v>
      </c>
      <c r="O1404" s="5">
        <v>0</v>
      </c>
    </row>
    <row r="1405" spans="1:15" x14ac:dyDescent="0.75">
      <c r="A1405" t="s">
        <v>24</v>
      </c>
      <c r="B1405" s="3">
        <v>43876</v>
      </c>
      <c r="C1405" s="4">
        <v>270589.07</v>
      </c>
      <c r="D1405" s="3">
        <v>43876</v>
      </c>
      <c r="E1405" s="4">
        <v>270589.07</v>
      </c>
      <c r="F1405">
        <v>12</v>
      </c>
      <c r="G1405" s="3">
        <v>43890</v>
      </c>
      <c r="H1405" s="4">
        <v>0</v>
      </c>
      <c r="I1405" s="4">
        <v>0</v>
      </c>
      <c r="J1405" s="4">
        <v>0</v>
      </c>
      <c r="K1405" s="5">
        <v>0</v>
      </c>
      <c r="L1405" s="5">
        <v>0</v>
      </c>
      <c r="O1405" s="5">
        <v>0</v>
      </c>
    </row>
    <row r="1406" spans="1:15" x14ac:dyDescent="0.75">
      <c r="A1406" t="s">
        <v>24</v>
      </c>
      <c r="B1406" s="3">
        <v>43905</v>
      </c>
      <c r="C1406" s="4">
        <v>270594.32</v>
      </c>
      <c r="D1406" s="3">
        <v>43905</v>
      </c>
      <c r="E1406" s="4">
        <v>270594.32</v>
      </c>
      <c r="F1406">
        <v>13</v>
      </c>
      <c r="G1406" s="3">
        <v>43921</v>
      </c>
      <c r="H1406" s="4">
        <v>0</v>
      </c>
      <c r="I1406" s="4">
        <v>0</v>
      </c>
      <c r="J1406" s="4">
        <v>0</v>
      </c>
      <c r="K1406" s="5">
        <v>0</v>
      </c>
      <c r="L1406" s="5">
        <v>0</v>
      </c>
      <c r="O1406" s="5">
        <v>0</v>
      </c>
    </row>
    <row r="1407" spans="1:15" x14ac:dyDescent="0.75">
      <c r="A1407" t="s">
        <v>24</v>
      </c>
      <c r="B1407" s="3">
        <v>43936</v>
      </c>
      <c r="C1407" s="4">
        <v>279637.64</v>
      </c>
      <c r="D1407" s="3">
        <v>43936</v>
      </c>
      <c r="E1407" s="4">
        <v>279637.64</v>
      </c>
      <c r="F1407">
        <v>14</v>
      </c>
      <c r="G1407" s="3">
        <v>43951</v>
      </c>
      <c r="H1407" s="4">
        <v>0</v>
      </c>
      <c r="I1407" s="4">
        <v>0</v>
      </c>
      <c r="J1407" s="4">
        <v>0</v>
      </c>
      <c r="K1407" s="5">
        <v>0</v>
      </c>
      <c r="L1407" s="5">
        <v>0</v>
      </c>
      <c r="O1407" s="5">
        <v>0</v>
      </c>
    </row>
    <row r="1408" spans="1:15" x14ac:dyDescent="0.75">
      <c r="A1408" t="s">
        <v>24</v>
      </c>
      <c r="B1408" s="3">
        <v>43966</v>
      </c>
      <c r="C1408" s="4">
        <v>270088.26</v>
      </c>
      <c r="D1408" s="3">
        <v>43966</v>
      </c>
      <c r="E1408" s="4">
        <v>270088.26</v>
      </c>
      <c r="F1408">
        <v>15</v>
      </c>
      <c r="G1408" s="3">
        <v>43982</v>
      </c>
      <c r="H1408" s="4">
        <v>0</v>
      </c>
      <c r="I1408" s="4">
        <v>0</v>
      </c>
      <c r="J1408" s="4">
        <v>0</v>
      </c>
      <c r="K1408" s="5">
        <v>0</v>
      </c>
      <c r="L1408" s="5">
        <v>0</v>
      </c>
      <c r="O1408" s="5">
        <v>0</v>
      </c>
    </row>
    <row r="1409" spans="1:15" x14ac:dyDescent="0.75">
      <c r="A1409" t="s">
        <v>24</v>
      </c>
      <c r="B1409" s="3">
        <v>43997</v>
      </c>
      <c r="C1409" s="4">
        <v>279666.33</v>
      </c>
      <c r="D1409" s="3">
        <v>43997</v>
      </c>
      <c r="E1409" s="4">
        <v>279666.33</v>
      </c>
      <c r="F1409">
        <v>16</v>
      </c>
      <c r="G1409" s="3">
        <v>44012</v>
      </c>
      <c r="H1409" s="4">
        <v>0</v>
      </c>
      <c r="I1409" s="4">
        <v>0</v>
      </c>
      <c r="J1409" s="4">
        <v>0</v>
      </c>
      <c r="K1409" s="5">
        <v>0</v>
      </c>
      <c r="L1409" s="5">
        <v>0</v>
      </c>
      <c r="O1409" s="5">
        <v>0</v>
      </c>
    </row>
    <row r="1410" spans="1:15" x14ac:dyDescent="0.75">
      <c r="A1410" t="s">
        <v>24</v>
      </c>
      <c r="B1410" s="3">
        <v>44027</v>
      </c>
      <c r="C1410" s="4">
        <v>269659.34999999998</v>
      </c>
      <c r="D1410" s="3">
        <v>44027</v>
      </c>
      <c r="E1410" s="4">
        <v>269659.34999999998</v>
      </c>
      <c r="F1410">
        <v>17</v>
      </c>
      <c r="G1410" s="3">
        <v>44043</v>
      </c>
      <c r="H1410" s="4">
        <v>0</v>
      </c>
      <c r="I1410" s="4">
        <v>0</v>
      </c>
      <c r="J1410" s="4">
        <v>0</v>
      </c>
      <c r="K1410" s="5">
        <v>0</v>
      </c>
      <c r="L1410" s="5">
        <v>0</v>
      </c>
      <c r="O1410" s="5">
        <v>0</v>
      </c>
    </row>
    <row r="1411" spans="1:15" x14ac:dyDescent="0.75">
      <c r="A1411" t="s">
        <v>24</v>
      </c>
      <c r="B1411" s="3">
        <v>44058</v>
      </c>
      <c r="C1411" s="4">
        <v>280464.33</v>
      </c>
      <c r="D1411" s="3">
        <v>44058</v>
      </c>
      <c r="E1411" s="4">
        <v>280464.33</v>
      </c>
      <c r="F1411">
        <v>18</v>
      </c>
      <c r="G1411" s="3">
        <v>44074</v>
      </c>
      <c r="H1411" s="4">
        <v>0</v>
      </c>
      <c r="I1411" s="4">
        <v>0</v>
      </c>
      <c r="J1411" s="4">
        <v>0</v>
      </c>
      <c r="K1411" s="5">
        <v>0</v>
      </c>
      <c r="L1411" s="5">
        <v>0</v>
      </c>
      <c r="O1411" s="5">
        <v>0</v>
      </c>
    </row>
    <row r="1412" spans="1:15" x14ac:dyDescent="0.75">
      <c r="A1412" t="s">
        <v>24</v>
      </c>
      <c r="B1412" s="3">
        <v>44089</v>
      </c>
      <c r="C1412" s="4">
        <v>279637.24</v>
      </c>
      <c r="D1412" s="3">
        <v>44089</v>
      </c>
      <c r="E1412" s="4">
        <v>279637.24</v>
      </c>
      <c r="F1412">
        <v>19</v>
      </c>
      <c r="G1412" s="3">
        <v>44104</v>
      </c>
      <c r="H1412" s="4">
        <v>0</v>
      </c>
      <c r="I1412" s="4">
        <v>0</v>
      </c>
      <c r="J1412" s="4">
        <v>0</v>
      </c>
      <c r="K1412" s="5">
        <v>0</v>
      </c>
      <c r="L1412" s="5">
        <v>0</v>
      </c>
      <c r="O1412" s="5">
        <v>0</v>
      </c>
    </row>
    <row r="1413" spans="1:15" x14ac:dyDescent="0.75">
      <c r="A1413" t="s">
        <v>24</v>
      </c>
      <c r="B1413" s="3">
        <v>44119</v>
      </c>
      <c r="C1413" s="4">
        <v>270533.67</v>
      </c>
      <c r="D1413" s="3">
        <v>44119</v>
      </c>
      <c r="E1413" s="4">
        <v>270533.67</v>
      </c>
      <c r="F1413">
        <v>20</v>
      </c>
      <c r="G1413" s="3">
        <v>44135</v>
      </c>
      <c r="H1413" s="4">
        <v>0</v>
      </c>
      <c r="I1413" s="4">
        <v>0</v>
      </c>
      <c r="J1413" s="4">
        <v>0</v>
      </c>
      <c r="K1413" s="5">
        <v>0</v>
      </c>
      <c r="L1413" s="5">
        <v>0</v>
      </c>
      <c r="O1413" s="5">
        <v>0</v>
      </c>
    </row>
    <row r="1414" spans="1:15" x14ac:dyDescent="0.75">
      <c r="A1414" t="s">
        <v>24</v>
      </c>
      <c r="B1414" s="3">
        <v>44150</v>
      </c>
      <c r="C1414" s="4">
        <v>279588.81</v>
      </c>
      <c r="D1414" s="3">
        <v>44150</v>
      </c>
      <c r="E1414" s="4">
        <v>279588.81</v>
      </c>
      <c r="F1414">
        <v>21</v>
      </c>
      <c r="G1414" s="3">
        <v>44165</v>
      </c>
      <c r="H1414" s="4">
        <v>0</v>
      </c>
      <c r="I1414" s="4">
        <v>0</v>
      </c>
      <c r="J1414" s="4">
        <v>0</v>
      </c>
      <c r="K1414" s="5">
        <v>0</v>
      </c>
      <c r="L1414" s="5">
        <v>0</v>
      </c>
      <c r="O1414" s="5">
        <v>0</v>
      </c>
    </row>
    <row r="1415" spans="1:15" x14ac:dyDescent="0.75">
      <c r="A1415" t="s">
        <v>24</v>
      </c>
      <c r="B1415" s="3">
        <v>44180</v>
      </c>
      <c r="C1415" s="4">
        <v>270562.78000000003</v>
      </c>
      <c r="D1415" s="3">
        <v>44180</v>
      </c>
      <c r="E1415" s="4">
        <v>270562.78000000003</v>
      </c>
      <c r="F1415">
        <v>22</v>
      </c>
      <c r="G1415" s="3">
        <v>44196</v>
      </c>
      <c r="H1415" s="4">
        <v>0</v>
      </c>
      <c r="I1415" s="4">
        <v>0</v>
      </c>
      <c r="J1415" s="4">
        <v>0</v>
      </c>
      <c r="K1415" s="5">
        <v>0</v>
      </c>
      <c r="L1415" s="5">
        <v>0</v>
      </c>
      <c r="O1415" s="5">
        <v>0</v>
      </c>
    </row>
    <row r="1416" spans="1:15" x14ac:dyDescent="0.75">
      <c r="A1416" t="s">
        <v>24</v>
      </c>
      <c r="B1416" s="3">
        <v>44211</v>
      </c>
      <c r="C1416" s="4">
        <v>270550.06</v>
      </c>
      <c r="D1416" s="3">
        <v>44211</v>
      </c>
      <c r="E1416" s="4">
        <v>270550.06</v>
      </c>
      <c r="F1416">
        <v>23</v>
      </c>
      <c r="G1416" s="3">
        <v>44227</v>
      </c>
      <c r="H1416" s="4">
        <v>0</v>
      </c>
      <c r="I1416" s="4">
        <v>0</v>
      </c>
      <c r="J1416" s="4">
        <v>0</v>
      </c>
      <c r="K1416" s="5">
        <v>0</v>
      </c>
      <c r="L1416" s="5">
        <v>0</v>
      </c>
      <c r="O1416" s="5">
        <v>0</v>
      </c>
    </row>
    <row r="1417" spans="1:15" x14ac:dyDescent="0.75">
      <c r="A1417" t="s">
        <v>24</v>
      </c>
      <c r="B1417" s="3">
        <v>44242</v>
      </c>
      <c r="C1417" s="4">
        <v>270548.05</v>
      </c>
      <c r="D1417" s="3">
        <v>44242</v>
      </c>
      <c r="E1417" s="4">
        <v>270548.05</v>
      </c>
      <c r="F1417">
        <v>24</v>
      </c>
      <c r="G1417" s="3">
        <v>44255</v>
      </c>
      <c r="H1417" s="4">
        <v>0</v>
      </c>
      <c r="I1417" s="4">
        <v>0</v>
      </c>
      <c r="J1417" s="4">
        <v>0</v>
      </c>
      <c r="K1417" s="5">
        <v>0</v>
      </c>
      <c r="L1417" s="5">
        <v>0</v>
      </c>
      <c r="O1417" s="5">
        <v>0</v>
      </c>
    </row>
    <row r="1418" spans="1:15" x14ac:dyDescent="0.75">
      <c r="A1418" t="s">
        <v>24</v>
      </c>
      <c r="B1418" s="3">
        <v>44270</v>
      </c>
      <c r="C1418" s="4">
        <v>266945.68</v>
      </c>
      <c r="D1418" s="3">
        <v>44270</v>
      </c>
      <c r="E1418" s="4">
        <v>266945.68</v>
      </c>
      <c r="F1418">
        <v>25</v>
      </c>
      <c r="G1418" s="3">
        <v>44286</v>
      </c>
      <c r="H1418" s="4">
        <v>0</v>
      </c>
      <c r="I1418" s="4">
        <v>0</v>
      </c>
      <c r="J1418" s="4">
        <v>0</v>
      </c>
      <c r="K1418" s="5">
        <v>0</v>
      </c>
      <c r="L1418" s="5">
        <v>0</v>
      </c>
      <c r="O1418" s="5">
        <v>0</v>
      </c>
    </row>
    <row r="1419" spans="1:15" x14ac:dyDescent="0.75">
      <c r="A1419" t="s">
        <v>24</v>
      </c>
      <c r="B1419" s="3">
        <v>44301</v>
      </c>
      <c r="C1419" s="4">
        <v>276091.46999999997</v>
      </c>
      <c r="D1419" s="3">
        <v>44301</v>
      </c>
      <c r="E1419" s="4">
        <v>276091.46999999997</v>
      </c>
      <c r="F1419">
        <v>26</v>
      </c>
      <c r="G1419" s="3">
        <v>44316</v>
      </c>
      <c r="H1419" s="4">
        <v>0</v>
      </c>
      <c r="I1419" s="4">
        <v>0</v>
      </c>
      <c r="J1419" s="4">
        <v>0</v>
      </c>
      <c r="K1419" s="5">
        <v>0</v>
      </c>
      <c r="L1419" s="5">
        <v>0</v>
      </c>
      <c r="O1419" s="5">
        <v>0</v>
      </c>
    </row>
    <row r="1420" spans="1:15" x14ac:dyDescent="0.75">
      <c r="A1420" t="s">
        <v>24</v>
      </c>
      <c r="B1420" s="3">
        <v>44331</v>
      </c>
      <c r="C1420" s="4">
        <v>266835.49</v>
      </c>
      <c r="D1420" s="3">
        <v>44331</v>
      </c>
      <c r="E1420" s="4">
        <v>266835.49</v>
      </c>
      <c r="F1420">
        <v>27</v>
      </c>
      <c r="G1420" s="3">
        <v>44347</v>
      </c>
      <c r="H1420" s="4">
        <v>0</v>
      </c>
      <c r="I1420" s="4">
        <v>0</v>
      </c>
      <c r="J1420" s="4">
        <v>0</v>
      </c>
      <c r="K1420" s="5">
        <v>0</v>
      </c>
      <c r="L1420" s="5">
        <v>0</v>
      </c>
      <c r="O1420" s="5">
        <v>0</v>
      </c>
    </row>
    <row r="1421" spans="1:15" x14ac:dyDescent="0.75">
      <c r="A1421" t="s">
        <v>24</v>
      </c>
      <c r="B1421" s="3">
        <v>44362</v>
      </c>
      <c r="C1421" s="4">
        <v>276217.78000000003</v>
      </c>
      <c r="D1421" s="3">
        <v>44362</v>
      </c>
      <c r="E1421" s="4">
        <v>276217.78000000003</v>
      </c>
      <c r="F1421">
        <v>28</v>
      </c>
      <c r="G1421" s="3">
        <v>44377</v>
      </c>
      <c r="H1421" s="4">
        <v>0</v>
      </c>
      <c r="I1421" s="4">
        <v>0</v>
      </c>
      <c r="J1421" s="4">
        <v>0</v>
      </c>
      <c r="K1421" s="5">
        <v>0</v>
      </c>
      <c r="L1421" s="5">
        <v>0</v>
      </c>
      <c r="O1421" s="5">
        <v>0</v>
      </c>
    </row>
    <row r="1422" spans="1:15" x14ac:dyDescent="0.75">
      <c r="A1422" t="s">
        <v>24</v>
      </c>
      <c r="B1422" s="3">
        <v>44392</v>
      </c>
      <c r="C1422" s="4">
        <v>263571.15000000002</v>
      </c>
      <c r="D1422" s="3">
        <v>44392</v>
      </c>
      <c r="E1422" s="4">
        <v>263571.15000000002</v>
      </c>
      <c r="F1422">
        <v>29</v>
      </c>
      <c r="G1422" s="3">
        <v>44408</v>
      </c>
      <c r="H1422" s="4">
        <v>0</v>
      </c>
      <c r="I1422" s="4">
        <v>0</v>
      </c>
      <c r="J1422" s="4">
        <v>0</v>
      </c>
      <c r="K1422" s="5">
        <v>0</v>
      </c>
      <c r="L1422" s="5">
        <v>0</v>
      </c>
      <c r="O1422" s="5">
        <v>0</v>
      </c>
    </row>
    <row r="1423" spans="1:15" x14ac:dyDescent="0.75">
      <c r="A1423" t="s">
        <v>24</v>
      </c>
      <c r="B1423" s="3">
        <v>44423</v>
      </c>
      <c r="C1423" s="4">
        <v>272463.90000000002</v>
      </c>
      <c r="D1423" s="3">
        <v>44423</v>
      </c>
      <c r="E1423" s="4">
        <v>272463.90000000002</v>
      </c>
      <c r="F1423">
        <v>30</v>
      </c>
      <c r="G1423" s="3">
        <v>44439</v>
      </c>
      <c r="H1423" s="4">
        <v>0</v>
      </c>
      <c r="I1423" s="4">
        <v>0</v>
      </c>
      <c r="J1423" s="4">
        <v>0</v>
      </c>
      <c r="K1423" s="5">
        <v>0</v>
      </c>
      <c r="L1423" s="5">
        <v>0</v>
      </c>
      <c r="O1423" s="5">
        <v>0</v>
      </c>
    </row>
    <row r="1424" spans="1:15" x14ac:dyDescent="0.75">
      <c r="A1424" t="s">
        <v>24</v>
      </c>
      <c r="B1424" s="3">
        <v>44454</v>
      </c>
      <c r="C1424" s="4">
        <v>272455.28999999998</v>
      </c>
      <c r="D1424" s="3">
        <v>44454</v>
      </c>
      <c r="E1424" s="4">
        <v>272455.28999999998</v>
      </c>
      <c r="F1424">
        <v>31</v>
      </c>
      <c r="G1424" s="3">
        <v>44469</v>
      </c>
      <c r="H1424" s="4">
        <v>0</v>
      </c>
      <c r="I1424" s="4">
        <v>0</v>
      </c>
      <c r="J1424" s="4">
        <v>0</v>
      </c>
      <c r="K1424" s="5">
        <v>0</v>
      </c>
      <c r="L1424" s="5">
        <v>0</v>
      </c>
      <c r="O1424" s="5">
        <v>0</v>
      </c>
    </row>
    <row r="1425" spans="1:15" x14ac:dyDescent="0.75">
      <c r="A1425" t="s">
        <v>24</v>
      </c>
      <c r="B1425" s="3">
        <v>44484</v>
      </c>
      <c r="C1425" s="4">
        <v>263533.31</v>
      </c>
      <c r="D1425" s="3">
        <v>44484</v>
      </c>
      <c r="E1425" s="4">
        <v>263533.31</v>
      </c>
      <c r="F1425">
        <v>32</v>
      </c>
      <c r="G1425" s="3">
        <v>44500</v>
      </c>
      <c r="H1425" s="4">
        <v>0</v>
      </c>
      <c r="I1425" s="4">
        <v>0</v>
      </c>
      <c r="J1425" s="4">
        <v>0</v>
      </c>
      <c r="K1425" s="5">
        <v>0</v>
      </c>
      <c r="L1425" s="5">
        <v>0</v>
      </c>
      <c r="O1425" s="5">
        <v>0</v>
      </c>
    </row>
    <row r="1426" spans="1:15" x14ac:dyDescent="0.75">
      <c r="A1426" t="s">
        <v>24</v>
      </c>
      <c r="B1426" s="3">
        <v>44515</v>
      </c>
      <c r="C1426" s="4">
        <v>272436.87</v>
      </c>
      <c r="D1426" s="3">
        <v>44515</v>
      </c>
      <c r="E1426" s="4">
        <v>272436.87</v>
      </c>
      <c r="F1426">
        <v>33</v>
      </c>
      <c r="G1426" s="3">
        <v>44530</v>
      </c>
      <c r="H1426" s="4">
        <v>0</v>
      </c>
      <c r="I1426" s="4">
        <v>0</v>
      </c>
      <c r="J1426" s="4">
        <v>0</v>
      </c>
      <c r="K1426" s="5">
        <v>0</v>
      </c>
      <c r="L1426" s="5">
        <v>0</v>
      </c>
      <c r="O1426" s="5">
        <v>0</v>
      </c>
    </row>
    <row r="1427" spans="1:15" x14ac:dyDescent="0.75">
      <c r="A1427" t="s">
        <v>24</v>
      </c>
      <c r="B1427" s="3">
        <v>44545</v>
      </c>
      <c r="C1427" s="4">
        <v>263520.69</v>
      </c>
      <c r="D1427" s="3">
        <v>44545</v>
      </c>
      <c r="E1427" s="4">
        <v>263520.69</v>
      </c>
      <c r="F1427">
        <v>34</v>
      </c>
      <c r="G1427" s="3">
        <v>44561</v>
      </c>
      <c r="H1427" s="4">
        <v>0</v>
      </c>
      <c r="I1427" s="4">
        <v>0</v>
      </c>
      <c r="J1427" s="4">
        <v>0</v>
      </c>
      <c r="K1427" s="5">
        <v>0</v>
      </c>
      <c r="L1427" s="5">
        <v>0</v>
      </c>
      <c r="O1427" s="5">
        <v>0</v>
      </c>
    </row>
    <row r="1428" spans="1:15" x14ac:dyDescent="0.75">
      <c r="A1428" t="s">
        <v>24</v>
      </c>
      <c r="B1428" s="3">
        <v>44576</v>
      </c>
      <c r="C1428" s="4">
        <v>263403.21000000002</v>
      </c>
      <c r="D1428" s="3">
        <v>44576</v>
      </c>
      <c r="E1428" s="4">
        <v>263403.21000000002</v>
      </c>
      <c r="F1428">
        <v>35</v>
      </c>
      <c r="G1428" s="3">
        <v>44592</v>
      </c>
      <c r="H1428" s="4">
        <v>0</v>
      </c>
      <c r="I1428" s="4">
        <v>0</v>
      </c>
      <c r="J1428" s="4">
        <v>0</v>
      </c>
      <c r="K1428" s="5">
        <v>0</v>
      </c>
      <c r="L1428" s="5">
        <v>0</v>
      </c>
      <c r="O1428" s="5">
        <v>0</v>
      </c>
    </row>
    <row r="1429" spans="1:15" x14ac:dyDescent="0.75">
      <c r="A1429" t="s">
        <v>24</v>
      </c>
      <c r="B1429" s="3">
        <v>44607</v>
      </c>
      <c r="C1429" s="4">
        <v>263394.63</v>
      </c>
      <c r="D1429" s="3">
        <v>44607</v>
      </c>
      <c r="E1429" s="4">
        <v>263394.63</v>
      </c>
      <c r="F1429">
        <v>36</v>
      </c>
      <c r="G1429" s="3">
        <v>44620</v>
      </c>
      <c r="H1429" s="4">
        <v>0</v>
      </c>
      <c r="I1429" s="4">
        <v>0</v>
      </c>
      <c r="J1429" s="4">
        <v>0</v>
      </c>
      <c r="K1429" s="5">
        <v>0</v>
      </c>
      <c r="L1429" s="5">
        <v>0</v>
      </c>
      <c r="O1429" s="5">
        <v>0</v>
      </c>
    </row>
    <row r="1430" spans="1:15" x14ac:dyDescent="0.75">
      <c r="A1430" t="s">
        <v>24</v>
      </c>
      <c r="B1430" s="3">
        <v>44635</v>
      </c>
      <c r="C1430" s="4">
        <v>263731.87</v>
      </c>
      <c r="D1430" s="3">
        <v>44635</v>
      </c>
      <c r="E1430" s="4">
        <v>263731.87</v>
      </c>
      <c r="F1430">
        <v>37</v>
      </c>
      <c r="G1430" s="3">
        <v>44651</v>
      </c>
      <c r="H1430" s="4">
        <v>0</v>
      </c>
      <c r="I1430" s="4">
        <v>0</v>
      </c>
      <c r="J1430" s="4">
        <v>0</v>
      </c>
      <c r="K1430" s="5">
        <v>0</v>
      </c>
      <c r="L1430" s="5">
        <v>0</v>
      </c>
      <c r="O1430" s="5">
        <v>0</v>
      </c>
    </row>
    <row r="1431" spans="1:15" x14ac:dyDescent="0.75">
      <c r="A1431" t="s">
        <v>24</v>
      </c>
      <c r="B1431" s="3">
        <v>44666</v>
      </c>
      <c r="C1431" s="4">
        <v>272238.53000000003</v>
      </c>
      <c r="D1431" s="3">
        <v>44666</v>
      </c>
      <c r="E1431" s="4">
        <v>272238.53000000003</v>
      </c>
      <c r="F1431">
        <v>38</v>
      </c>
      <c r="G1431" s="3">
        <v>44681</v>
      </c>
      <c r="H1431" s="4">
        <v>0</v>
      </c>
      <c r="I1431" s="4">
        <v>0</v>
      </c>
      <c r="J1431" s="4">
        <v>0</v>
      </c>
      <c r="K1431" s="5">
        <v>0</v>
      </c>
      <c r="L1431" s="5">
        <v>0</v>
      </c>
      <c r="O1431" s="5">
        <v>0</v>
      </c>
    </row>
    <row r="1432" spans="1:15" x14ac:dyDescent="0.75">
      <c r="A1432" t="s">
        <v>24</v>
      </c>
      <c r="B1432" s="3">
        <v>44696</v>
      </c>
      <c r="C1432" s="4">
        <v>263479.18</v>
      </c>
      <c r="D1432" s="3">
        <v>44696</v>
      </c>
      <c r="E1432" s="4">
        <v>263479.18</v>
      </c>
      <c r="F1432">
        <v>39</v>
      </c>
      <c r="G1432" s="3">
        <v>44712</v>
      </c>
      <c r="H1432" s="4">
        <v>0</v>
      </c>
      <c r="I1432" s="4">
        <v>0</v>
      </c>
      <c r="J1432" s="4">
        <v>0</v>
      </c>
      <c r="K1432" s="5">
        <v>0</v>
      </c>
      <c r="L1432" s="5">
        <v>0</v>
      </c>
      <c r="O1432" s="5">
        <v>0</v>
      </c>
    </row>
    <row r="1433" spans="1:15" x14ac:dyDescent="0.75">
      <c r="A1433" t="s">
        <v>24</v>
      </c>
      <c r="B1433" s="3">
        <v>44727</v>
      </c>
      <c r="C1433" s="4">
        <v>272372.34999999998</v>
      </c>
      <c r="D1433" s="3">
        <v>44727</v>
      </c>
      <c r="E1433" s="4">
        <v>272372.34999999998</v>
      </c>
      <c r="F1433">
        <v>40</v>
      </c>
      <c r="G1433" s="3">
        <v>44742</v>
      </c>
      <c r="H1433" s="4">
        <v>0</v>
      </c>
      <c r="I1433" s="4">
        <v>0</v>
      </c>
      <c r="J1433" s="4">
        <v>0</v>
      </c>
      <c r="K1433" s="5">
        <v>0</v>
      </c>
      <c r="L1433" s="5">
        <v>0</v>
      </c>
      <c r="O1433" s="5">
        <v>0</v>
      </c>
    </row>
    <row r="1434" spans="1:15" x14ac:dyDescent="0.75">
      <c r="A1434" t="s">
        <v>24</v>
      </c>
      <c r="B1434" s="3">
        <v>44757</v>
      </c>
      <c r="C1434" s="4">
        <v>263466.95</v>
      </c>
      <c r="D1434" s="3">
        <v>44757</v>
      </c>
      <c r="E1434" s="4">
        <v>263466.95</v>
      </c>
      <c r="F1434">
        <v>41</v>
      </c>
      <c r="G1434" s="3">
        <v>44773</v>
      </c>
      <c r="H1434" s="4">
        <v>0</v>
      </c>
      <c r="I1434" s="4">
        <v>0</v>
      </c>
      <c r="J1434" s="4">
        <v>0</v>
      </c>
      <c r="K1434" s="5">
        <v>0</v>
      </c>
      <c r="L1434" s="5">
        <v>0</v>
      </c>
      <c r="O1434" s="5">
        <v>0</v>
      </c>
    </row>
    <row r="1435" spans="1:15" x14ac:dyDescent="0.75">
      <c r="A1435" t="s">
        <v>24</v>
      </c>
      <c r="B1435" s="3">
        <v>44788</v>
      </c>
      <c r="C1435" s="4">
        <v>273442.51</v>
      </c>
      <c r="D1435" s="3">
        <v>44788</v>
      </c>
      <c r="E1435" s="4">
        <v>273442.51</v>
      </c>
      <c r="F1435">
        <v>42</v>
      </c>
      <c r="G1435" s="3">
        <v>44804</v>
      </c>
      <c r="H1435" s="4">
        <v>0</v>
      </c>
      <c r="I1435" s="4">
        <v>0</v>
      </c>
      <c r="J1435" s="4">
        <v>0</v>
      </c>
      <c r="K1435" s="5">
        <v>0</v>
      </c>
      <c r="L1435" s="5">
        <v>0</v>
      </c>
      <c r="O1435" s="5">
        <v>0</v>
      </c>
    </row>
    <row r="1436" spans="1:15" x14ac:dyDescent="0.75">
      <c r="A1436" t="s">
        <v>24</v>
      </c>
      <c r="B1436" s="3">
        <v>44819</v>
      </c>
      <c r="C1436" s="4">
        <v>274032.05</v>
      </c>
      <c r="D1436" s="3">
        <v>44819</v>
      </c>
      <c r="E1436" s="4">
        <v>274032.05</v>
      </c>
      <c r="F1436">
        <v>43</v>
      </c>
      <c r="G1436" s="3">
        <v>44834</v>
      </c>
      <c r="H1436" s="4">
        <v>0</v>
      </c>
      <c r="I1436" s="4">
        <v>0</v>
      </c>
      <c r="J1436" s="4">
        <v>0</v>
      </c>
      <c r="K1436" s="5">
        <v>0</v>
      </c>
      <c r="L1436" s="5">
        <v>0</v>
      </c>
      <c r="O1436" s="5">
        <v>0</v>
      </c>
    </row>
    <row r="1437" spans="1:15" x14ac:dyDescent="0.75">
      <c r="A1437" t="s">
        <v>24</v>
      </c>
      <c r="B1437" s="3">
        <v>44849</v>
      </c>
      <c r="C1437" s="4">
        <v>264784.46999999997</v>
      </c>
      <c r="D1437" s="3">
        <v>44849</v>
      </c>
      <c r="E1437" s="4">
        <v>264784.46999999997</v>
      </c>
      <c r="F1437">
        <v>44</v>
      </c>
      <c r="G1437" s="3">
        <v>44865</v>
      </c>
      <c r="H1437" s="4">
        <v>0</v>
      </c>
      <c r="I1437" s="4">
        <v>0</v>
      </c>
      <c r="J1437" s="4">
        <v>0</v>
      </c>
      <c r="K1437" s="5">
        <v>0</v>
      </c>
      <c r="L1437" s="5">
        <v>0</v>
      </c>
      <c r="O1437" s="5">
        <v>0</v>
      </c>
    </row>
    <row r="1438" spans="1:15" x14ac:dyDescent="0.75">
      <c r="A1438" t="s">
        <v>24</v>
      </c>
      <c r="B1438" s="3">
        <v>44880</v>
      </c>
      <c r="C1438" s="4">
        <v>273789.56</v>
      </c>
      <c r="D1438" s="3">
        <v>44880</v>
      </c>
      <c r="E1438" s="4">
        <v>273789.56</v>
      </c>
      <c r="F1438">
        <v>45</v>
      </c>
      <c r="G1438" s="3">
        <v>44895</v>
      </c>
      <c r="H1438" s="4">
        <v>0</v>
      </c>
      <c r="I1438" s="4">
        <v>0</v>
      </c>
      <c r="J1438" s="4">
        <v>0</v>
      </c>
      <c r="K1438" s="5">
        <v>0</v>
      </c>
      <c r="L1438" s="5">
        <v>0</v>
      </c>
      <c r="O1438" s="5">
        <v>0</v>
      </c>
    </row>
    <row r="1439" spans="1:15" x14ac:dyDescent="0.75">
      <c r="A1439" t="s">
        <v>24</v>
      </c>
      <c r="B1439" s="3">
        <v>44910</v>
      </c>
      <c r="C1439" s="4">
        <v>264762.39</v>
      </c>
      <c r="D1439" s="3">
        <v>44910</v>
      </c>
      <c r="E1439" s="4">
        <v>264762.39</v>
      </c>
      <c r="F1439">
        <v>46</v>
      </c>
      <c r="G1439" s="3">
        <v>44926</v>
      </c>
      <c r="H1439" s="4">
        <v>0</v>
      </c>
      <c r="I1439" s="4">
        <v>0</v>
      </c>
      <c r="J1439" s="4">
        <v>0</v>
      </c>
      <c r="K1439" s="5">
        <v>0</v>
      </c>
      <c r="L1439" s="5">
        <v>0</v>
      </c>
      <c r="O1439" s="5">
        <v>0</v>
      </c>
    </row>
    <row r="1440" spans="1:15" x14ac:dyDescent="0.75">
      <c r="A1440" t="s">
        <v>24</v>
      </c>
      <c r="B1440" s="3">
        <v>44941</v>
      </c>
      <c r="C1440" s="4">
        <v>264693.21999999997</v>
      </c>
      <c r="D1440" s="3">
        <v>44941</v>
      </c>
      <c r="E1440" s="4">
        <v>264693.21999999997</v>
      </c>
      <c r="F1440">
        <v>47</v>
      </c>
      <c r="G1440" s="3">
        <v>44957</v>
      </c>
      <c r="H1440" s="4">
        <v>0</v>
      </c>
      <c r="I1440" s="4">
        <v>0</v>
      </c>
      <c r="J1440" s="4">
        <v>0</v>
      </c>
      <c r="K1440" s="5">
        <v>0</v>
      </c>
      <c r="L1440" s="5">
        <v>0</v>
      </c>
      <c r="O1440" s="5">
        <v>0</v>
      </c>
    </row>
    <row r="1441" spans="1:15" x14ac:dyDescent="0.75">
      <c r="A1441" t="s">
        <v>24</v>
      </c>
      <c r="B1441" s="3">
        <v>44972</v>
      </c>
      <c r="C1441" s="4">
        <v>264638.98</v>
      </c>
      <c r="D1441" s="3">
        <v>44972</v>
      </c>
      <c r="E1441" s="4">
        <v>264638.98</v>
      </c>
      <c r="F1441">
        <v>48</v>
      </c>
      <c r="G1441" s="3">
        <v>44985</v>
      </c>
      <c r="H1441" s="4">
        <v>0</v>
      </c>
      <c r="I1441" s="4">
        <v>0</v>
      </c>
      <c r="J1441" s="4">
        <v>0</v>
      </c>
      <c r="K1441" s="5">
        <v>0</v>
      </c>
      <c r="L1441" s="5">
        <v>0</v>
      </c>
      <c r="O1441" s="5">
        <v>0</v>
      </c>
    </row>
    <row r="1442" spans="1:15" x14ac:dyDescent="0.75">
      <c r="A1442" t="s">
        <v>24</v>
      </c>
      <c r="B1442" s="3">
        <v>45000</v>
      </c>
      <c r="C1442" s="4">
        <v>264883.46999999997</v>
      </c>
      <c r="D1442" s="3">
        <v>45000</v>
      </c>
      <c r="E1442" s="4">
        <v>264883.46999999997</v>
      </c>
      <c r="F1442">
        <v>49</v>
      </c>
      <c r="G1442" s="3">
        <v>45016</v>
      </c>
      <c r="H1442" s="4">
        <v>0</v>
      </c>
      <c r="I1442" s="4">
        <v>0</v>
      </c>
      <c r="J1442" s="4">
        <v>0</v>
      </c>
      <c r="K1442" s="5">
        <v>0</v>
      </c>
      <c r="L1442" s="5">
        <v>0</v>
      </c>
      <c r="O1442" s="5">
        <v>0</v>
      </c>
    </row>
    <row r="1443" spans="1:15" x14ac:dyDescent="0.75">
      <c r="A1443" t="s">
        <v>24</v>
      </c>
      <c r="B1443" s="3">
        <v>45031</v>
      </c>
      <c r="C1443" s="4">
        <v>273589.36</v>
      </c>
      <c r="D1443" s="3">
        <v>45031</v>
      </c>
      <c r="E1443" s="4">
        <v>273589.36</v>
      </c>
      <c r="F1443">
        <v>50</v>
      </c>
      <c r="G1443" s="3">
        <v>45046</v>
      </c>
      <c r="H1443" s="4">
        <v>0</v>
      </c>
      <c r="I1443" s="4">
        <v>0</v>
      </c>
      <c r="J1443" s="4">
        <v>0</v>
      </c>
      <c r="K1443" s="5">
        <v>0</v>
      </c>
      <c r="L1443" s="5">
        <v>0</v>
      </c>
      <c r="O1443" s="5">
        <v>0</v>
      </c>
    </row>
    <row r="1444" spans="1:15" x14ac:dyDescent="0.75">
      <c r="A1444" t="s">
        <v>24</v>
      </c>
      <c r="B1444" s="3">
        <v>45061</v>
      </c>
      <c r="C1444" s="4">
        <v>264763.77</v>
      </c>
      <c r="D1444" s="3">
        <v>45061</v>
      </c>
      <c r="E1444" s="4">
        <v>264763.77</v>
      </c>
      <c r="F1444">
        <v>51</v>
      </c>
      <c r="G1444" s="3">
        <v>45077</v>
      </c>
      <c r="H1444" s="4">
        <v>0</v>
      </c>
      <c r="I1444" s="4">
        <v>0</v>
      </c>
      <c r="J1444" s="4">
        <v>0</v>
      </c>
      <c r="K1444" s="5">
        <v>0</v>
      </c>
      <c r="L1444" s="5">
        <v>0</v>
      </c>
      <c r="O1444" s="5">
        <v>0</v>
      </c>
    </row>
    <row r="1445" spans="1:15" x14ac:dyDescent="0.75">
      <c r="A1445" t="s">
        <v>24</v>
      </c>
      <c r="B1445" s="3">
        <v>45092</v>
      </c>
      <c r="C1445" s="4">
        <v>273662.67</v>
      </c>
      <c r="D1445" s="3">
        <v>45092</v>
      </c>
      <c r="E1445" s="4">
        <v>273662.67</v>
      </c>
      <c r="F1445">
        <v>52</v>
      </c>
      <c r="G1445" s="3">
        <v>45107</v>
      </c>
      <c r="H1445" s="4">
        <v>0</v>
      </c>
      <c r="I1445" s="4">
        <v>0</v>
      </c>
      <c r="J1445" s="4">
        <v>0</v>
      </c>
      <c r="K1445" s="5">
        <v>0</v>
      </c>
      <c r="L1445" s="5">
        <v>0</v>
      </c>
      <c r="O1445" s="5">
        <v>0</v>
      </c>
    </row>
    <row r="1446" spans="1:15" x14ac:dyDescent="0.75">
      <c r="A1446" t="s">
        <v>24</v>
      </c>
      <c r="B1446" s="3">
        <v>45122</v>
      </c>
      <c r="C1446" s="4">
        <v>264723.40999999997</v>
      </c>
      <c r="D1446" s="3">
        <v>45122</v>
      </c>
      <c r="E1446" s="4">
        <v>264723.40999999997</v>
      </c>
      <c r="F1446">
        <v>53</v>
      </c>
      <c r="G1446" s="3">
        <v>45138</v>
      </c>
      <c r="H1446" s="4">
        <v>0</v>
      </c>
      <c r="I1446" s="4">
        <v>0</v>
      </c>
      <c r="J1446" s="4">
        <v>0</v>
      </c>
      <c r="K1446" s="5">
        <v>0</v>
      </c>
      <c r="L1446" s="5">
        <v>0</v>
      </c>
      <c r="O1446" s="5">
        <v>0</v>
      </c>
    </row>
    <row r="1447" spans="1:15" x14ac:dyDescent="0.75">
      <c r="A1447" t="s">
        <v>24</v>
      </c>
      <c r="B1447" s="3">
        <v>45153</v>
      </c>
      <c r="C1447" s="4">
        <v>273633.26</v>
      </c>
      <c r="D1447" s="3">
        <v>45153</v>
      </c>
      <c r="E1447" s="4">
        <v>273633.26</v>
      </c>
      <c r="F1447">
        <v>54</v>
      </c>
      <c r="G1447" s="3">
        <v>45169</v>
      </c>
      <c r="H1447" s="4">
        <v>0</v>
      </c>
      <c r="I1447" s="4">
        <v>0</v>
      </c>
      <c r="J1447" s="4">
        <v>0</v>
      </c>
      <c r="K1447" s="5">
        <v>0</v>
      </c>
      <c r="L1447" s="5">
        <v>0</v>
      </c>
      <c r="O1447" s="5">
        <v>0</v>
      </c>
    </row>
    <row r="1448" spans="1:15" x14ac:dyDescent="0.75">
      <c r="A1448" t="s">
        <v>24</v>
      </c>
      <c r="B1448" s="3">
        <v>45184</v>
      </c>
      <c r="C1448" s="4">
        <v>272808.96999999997</v>
      </c>
      <c r="D1448" s="3">
        <v>45184</v>
      </c>
      <c r="E1448" s="4">
        <v>272808.96999999997</v>
      </c>
      <c r="F1448">
        <v>55</v>
      </c>
      <c r="G1448" s="3">
        <v>45199</v>
      </c>
      <c r="H1448" s="4">
        <v>0</v>
      </c>
      <c r="I1448" s="4">
        <v>0</v>
      </c>
      <c r="J1448" s="4">
        <v>0</v>
      </c>
      <c r="K1448" s="5">
        <v>0</v>
      </c>
      <c r="L1448" s="5">
        <v>0</v>
      </c>
      <c r="O1448" s="5">
        <v>0</v>
      </c>
    </row>
    <row r="1449" spans="1:15" x14ac:dyDescent="0.75">
      <c r="A1449" t="s">
        <v>24</v>
      </c>
      <c r="B1449" s="3">
        <v>45214</v>
      </c>
      <c r="C1449" s="4">
        <v>260426.65</v>
      </c>
      <c r="D1449" s="3">
        <v>45214</v>
      </c>
      <c r="E1449" s="4">
        <v>260426.65</v>
      </c>
      <c r="F1449">
        <v>56</v>
      </c>
      <c r="G1449" s="3">
        <v>45230</v>
      </c>
      <c r="H1449" s="4">
        <v>0</v>
      </c>
      <c r="I1449" s="4">
        <v>0</v>
      </c>
      <c r="J1449" s="4">
        <v>0</v>
      </c>
      <c r="K1449" s="5">
        <v>0</v>
      </c>
      <c r="L1449" s="5">
        <v>0</v>
      </c>
      <c r="O1449" s="5">
        <v>0</v>
      </c>
    </row>
    <row r="1450" spans="1:15" x14ac:dyDescent="0.75">
      <c r="A1450" t="s">
        <v>24</v>
      </c>
      <c r="B1450" s="3">
        <v>45245</v>
      </c>
      <c r="C1450" s="4">
        <v>269214.37</v>
      </c>
      <c r="D1450" s="3">
        <v>45245</v>
      </c>
      <c r="E1450" s="4">
        <v>269214.37</v>
      </c>
      <c r="F1450">
        <v>57</v>
      </c>
      <c r="G1450" s="3">
        <v>45260</v>
      </c>
      <c r="H1450" s="4">
        <v>0</v>
      </c>
      <c r="I1450" s="4">
        <v>0</v>
      </c>
      <c r="J1450" s="4">
        <v>0</v>
      </c>
      <c r="K1450" s="5">
        <v>0</v>
      </c>
      <c r="L1450" s="5">
        <v>0</v>
      </c>
      <c r="O1450" s="5">
        <v>0</v>
      </c>
    </row>
    <row r="1451" spans="1:15" x14ac:dyDescent="0.75">
      <c r="A1451" t="s">
        <v>24</v>
      </c>
      <c r="B1451" s="3">
        <v>45275</v>
      </c>
      <c r="C1451" s="4">
        <v>260411.68</v>
      </c>
      <c r="D1451" s="3">
        <v>45275</v>
      </c>
      <c r="E1451" s="4">
        <v>260411.68</v>
      </c>
      <c r="F1451">
        <v>58</v>
      </c>
      <c r="G1451" s="3">
        <v>45291</v>
      </c>
      <c r="H1451" s="4">
        <v>0</v>
      </c>
      <c r="I1451" s="4">
        <v>0</v>
      </c>
      <c r="J1451" s="4">
        <v>0</v>
      </c>
      <c r="K1451" s="5">
        <v>0</v>
      </c>
      <c r="L1451" s="5">
        <v>0</v>
      </c>
      <c r="O1451" s="5">
        <v>0</v>
      </c>
    </row>
    <row r="1452" spans="1:15" x14ac:dyDescent="0.75">
      <c r="A1452" t="s">
        <v>24</v>
      </c>
      <c r="B1452" s="3">
        <v>45306</v>
      </c>
      <c r="C1452" s="4">
        <v>269200.46000000002</v>
      </c>
      <c r="D1452" s="3">
        <v>45306</v>
      </c>
      <c r="E1452" s="4">
        <v>269200.46000000002</v>
      </c>
      <c r="F1452">
        <v>59</v>
      </c>
      <c r="G1452" s="3">
        <v>45322</v>
      </c>
      <c r="H1452" s="4">
        <v>0</v>
      </c>
      <c r="I1452" s="4">
        <v>0</v>
      </c>
      <c r="J1452" s="4">
        <v>0</v>
      </c>
      <c r="K1452" s="5">
        <v>0</v>
      </c>
      <c r="L1452" s="5">
        <v>0</v>
      </c>
      <c r="O1452" s="5">
        <v>0</v>
      </c>
    </row>
    <row r="1453" spans="1:15" x14ac:dyDescent="0.75">
      <c r="A1453" t="s">
        <v>24</v>
      </c>
      <c r="B1453" s="3">
        <v>45337</v>
      </c>
      <c r="C1453" s="4">
        <v>260057.26</v>
      </c>
      <c r="D1453" s="3">
        <v>45337</v>
      </c>
      <c r="E1453" s="4">
        <v>260057.26</v>
      </c>
      <c r="F1453">
        <v>60</v>
      </c>
      <c r="G1453" s="3">
        <v>45351</v>
      </c>
      <c r="H1453" s="4">
        <v>0</v>
      </c>
      <c r="I1453" s="4">
        <v>0</v>
      </c>
      <c r="J1453" s="4">
        <v>0</v>
      </c>
      <c r="K1453" s="5">
        <v>0</v>
      </c>
      <c r="L1453" s="5">
        <v>0</v>
      </c>
      <c r="O1453" s="5">
        <v>0</v>
      </c>
    </row>
    <row r="1454" spans="1:15" x14ac:dyDescent="0.75">
      <c r="A1454" t="s">
        <v>24</v>
      </c>
      <c r="B1454" s="3">
        <v>45366</v>
      </c>
      <c r="C1454" s="4">
        <v>253677.6</v>
      </c>
      <c r="D1454" s="3">
        <v>45366</v>
      </c>
      <c r="E1454" s="4">
        <v>253677.6</v>
      </c>
      <c r="F1454">
        <v>61</v>
      </c>
      <c r="G1454" s="3">
        <v>45382</v>
      </c>
      <c r="H1454" s="4">
        <v>0</v>
      </c>
      <c r="I1454" s="4">
        <v>0</v>
      </c>
      <c r="J1454" s="4">
        <v>0</v>
      </c>
      <c r="K1454" s="5">
        <v>0</v>
      </c>
      <c r="L1454" s="5">
        <v>0</v>
      </c>
      <c r="O1454" s="5">
        <v>0</v>
      </c>
    </row>
    <row r="1455" spans="1:15" x14ac:dyDescent="0.75">
      <c r="A1455" t="s">
        <v>24</v>
      </c>
      <c r="B1455" s="3">
        <v>45397</v>
      </c>
      <c r="C1455" s="4">
        <v>265515.15000000002</v>
      </c>
      <c r="D1455" s="3">
        <v>45397</v>
      </c>
      <c r="E1455" s="4">
        <v>265515.15000000002</v>
      </c>
      <c r="F1455">
        <v>62</v>
      </c>
      <c r="G1455" s="3">
        <v>45412</v>
      </c>
      <c r="H1455" s="4">
        <v>0</v>
      </c>
      <c r="I1455" s="4">
        <v>0</v>
      </c>
      <c r="J1455" s="4">
        <v>0</v>
      </c>
      <c r="K1455" s="5">
        <v>0</v>
      </c>
      <c r="L1455" s="5">
        <v>0</v>
      </c>
      <c r="O1455" s="5">
        <v>0</v>
      </c>
    </row>
    <row r="1456" spans="1:15" x14ac:dyDescent="0.75">
      <c r="A1456" t="s">
        <v>24</v>
      </c>
      <c r="B1456" s="3">
        <v>45427</v>
      </c>
      <c r="C1456" s="4">
        <v>256443.75</v>
      </c>
      <c r="D1456" s="3">
        <v>45427</v>
      </c>
      <c r="E1456" s="4">
        <v>256443.75</v>
      </c>
      <c r="F1456">
        <v>63</v>
      </c>
      <c r="G1456" s="3">
        <v>45443</v>
      </c>
      <c r="H1456" s="4">
        <v>0</v>
      </c>
      <c r="I1456" s="4">
        <v>0</v>
      </c>
      <c r="J1456" s="4">
        <v>0</v>
      </c>
      <c r="K1456" s="5">
        <v>0</v>
      </c>
      <c r="L1456" s="5">
        <v>0</v>
      </c>
      <c r="O1456" s="5">
        <v>0</v>
      </c>
    </row>
    <row r="1457" spans="1:15" x14ac:dyDescent="0.75">
      <c r="A1457" t="s">
        <v>24</v>
      </c>
      <c r="B1457" s="3">
        <v>45458</v>
      </c>
      <c r="C1457" s="4">
        <v>261217.51</v>
      </c>
      <c r="D1457" s="3">
        <v>45458</v>
      </c>
      <c r="E1457" s="4">
        <v>261217.51</v>
      </c>
      <c r="F1457">
        <v>64</v>
      </c>
      <c r="G1457" s="3">
        <v>45473</v>
      </c>
      <c r="H1457" s="4">
        <v>0</v>
      </c>
      <c r="I1457" s="4">
        <v>0</v>
      </c>
      <c r="J1457" s="4">
        <v>0</v>
      </c>
      <c r="K1457" s="5">
        <v>0</v>
      </c>
      <c r="L1457" s="5">
        <v>0</v>
      </c>
      <c r="O1457" s="5">
        <v>0</v>
      </c>
    </row>
    <row r="1458" spans="1:15" x14ac:dyDescent="0.75">
      <c r="A1458" t="s">
        <v>24</v>
      </c>
      <c r="B1458" s="3">
        <v>45488</v>
      </c>
      <c r="C1458" s="4">
        <v>292941.33</v>
      </c>
      <c r="D1458" s="3">
        <v>45488</v>
      </c>
      <c r="E1458" s="4">
        <v>292941.33</v>
      </c>
      <c r="F1458">
        <v>65</v>
      </c>
      <c r="G1458" s="3">
        <v>45504</v>
      </c>
      <c r="H1458" s="4">
        <v>0</v>
      </c>
      <c r="I1458" s="4">
        <v>0</v>
      </c>
      <c r="J1458" s="4">
        <v>0</v>
      </c>
      <c r="K1458" s="5">
        <v>0</v>
      </c>
      <c r="L1458" s="5">
        <v>0</v>
      </c>
      <c r="O1458" s="5">
        <v>0</v>
      </c>
    </row>
    <row r="1459" spans="1:15" x14ac:dyDescent="0.75">
      <c r="A1459" t="s">
        <v>24</v>
      </c>
      <c r="B1459" s="3">
        <v>45519</v>
      </c>
      <c r="C1459" s="4">
        <v>261847.67999999999</v>
      </c>
      <c r="D1459" s="3">
        <v>45519</v>
      </c>
      <c r="E1459" s="4">
        <v>261847.67999999999</v>
      </c>
      <c r="F1459">
        <v>66</v>
      </c>
      <c r="G1459" s="3">
        <v>45535</v>
      </c>
      <c r="H1459" s="4">
        <v>0</v>
      </c>
      <c r="I1459" s="4">
        <v>0</v>
      </c>
      <c r="J1459" s="4">
        <v>0</v>
      </c>
      <c r="K1459" s="5">
        <v>0</v>
      </c>
      <c r="L1459" s="5">
        <v>0</v>
      </c>
      <c r="O1459" s="5">
        <v>0</v>
      </c>
    </row>
    <row r="1460" spans="1:15" x14ac:dyDescent="0.75">
      <c r="A1460" t="s">
        <v>24</v>
      </c>
      <c r="B1460" s="3">
        <v>45550</v>
      </c>
      <c r="C1460" s="4">
        <v>273152.01</v>
      </c>
      <c r="D1460" s="3">
        <v>45550</v>
      </c>
      <c r="E1460" s="4">
        <v>273152.01</v>
      </c>
      <c r="F1460">
        <v>67</v>
      </c>
      <c r="G1460" s="3">
        <v>45565</v>
      </c>
      <c r="H1460" s="4">
        <v>0</v>
      </c>
      <c r="I1460" s="4">
        <v>0</v>
      </c>
      <c r="J1460" s="4">
        <v>0</v>
      </c>
      <c r="K1460" s="5">
        <v>0</v>
      </c>
      <c r="L1460" s="5">
        <v>0</v>
      </c>
      <c r="O1460" s="5">
        <v>0</v>
      </c>
    </row>
    <row r="1461" spans="1:15" x14ac:dyDescent="0.75">
      <c r="A1461" t="s">
        <v>24</v>
      </c>
      <c r="B1461" s="3">
        <v>45580</v>
      </c>
      <c r="C1461" s="4">
        <v>225639.99</v>
      </c>
      <c r="D1461" s="3">
        <v>45580</v>
      </c>
      <c r="E1461" s="4">
        <v>225639.99</v>
      </c>
      <c r="F1461">
        <v>68</v>
      </c>
      <c r="G1461" s="3">
        <v>45596</v>
      </c>
      <c r="H1461" s="4">
        <v>0</v>
      </c>
      <c r="I1461" s="4">
        <v>0</v>
      </c>
      <c r="J1461" s="4">
        <v>0</v>
      </c>
      <c r="K1461" s="5">
        <v>0</v>
      </c>
      <c r="L1461" s="5">
        <v>0</v>
      </c>
      <c r="O1461" s="5">
        <v>0</v>
      </c>
    </row>
    <row r="1462" spans="1:15" x14ac:dyDescent="0.75">
      <c r="A1462" t="s">
        <v>24</v>
      </c>
      <c r="B1462" s="3">
        <v>45611</v>
      </c>
      <c r="C1462" s="4">
        <v>233569.23</v>
      </c>
      <c r="D1462" s="3">
        <v>45611</v>
      </c>
      <c r="E1462" s="4">
        <v>233569.23</v>
      </c>
      <c r="F1462">
        <v>69</v>
      </c>
      <c r="G1462" s="3">
        <v>45626</v>
      </c>
      <c r="H1462" s="4">
        <v>0</v>
      </c>
      <c r="I1462" s="4">
        <v>0</v>
      </c>
      <c r="J1462" s="4">
        <v>0</v>
      </c>
      <c r="K1462" s="5">
        <v>0</v>
      </c>
      <c r="L1462" s="5">
        <v>0</v>
      </c>
      <c r="O1462" s="5">
        <v>0</v>
      </c>
    </row>
    <row r="1463" spans="1:15" x14ac:dyDescent="0.75">
      <c r="A1463" t="s">
        <v>24</v>
      </c>
      <c r="B1463" s="3">
        <v>45641</v>
      </c>
      <c r="C1463" s="4">
        <v>225520.35</v>
      </c>
      <c r="D1463" s="3">
        <v>45641</v>
      </c>
      <c r="E1463" s="4">
        <v>225520.35</v>
      </c>
      <c r="F1463">
        <v>70</v>
      </c>
      <c r="G1463" s="3">
        <v>45657</v>
      </c>
      <c r="H1463" s="4">
        <v>0</v>
      </c>
      <c r="I1463" s="4">
        <v>0</v>
      </c>
      <c r="J1463" s="4">
        <v>0</v>
      </c>
      <c r="K1463" s="5">
        <v>0</v>
      </c>
      <c r="L1463" s="5">
        <v>0</v>
      </c>
      <c r="O1463" s="5">
        <v>0</v>
      </c>
    </row>
    <row r="1464" spans="1:15" x14ac:dyDescent="0.75">
      <c r="A1464" t="s">
        <v>24</v>
      </c>
      <c r="B1464" s="3">
        <v>45672</v>
      </c>
      <c r="C1464" s="4">
        <v>225700.04</v>
      </c>
      <c r="D1464" s="3">
        <v>45672</v>
      </c>
      <c r="E1464" s="4">
        <v>225700.04</v>
      </c>
      <c r="F1464">
        <v>71</v>
      </c>
      <c r="G1464" s="3">
        <v>45688</v>
      </c>
      <c r="H1464" s="4">
        <v>0</v>
      </c>
      <c r="I1464" s="4">
        <v>0</v>
      </c>
      <c r="J1464" s="4">
        <v>0</v>
      </c>
      <c r="K1464" s="5">
        <v>0</v>
      </c>
      <c r="L1464" s="5">
        <v>0</v>
      </c>
      <c r="O1464" s="5">
        <v>0</v>
      </c>
    </row>
    <row r="1465" spans="1:15" x14ac:dyDescent="0.75">
      <c r="A1465" t="s">
        <v>24</v>
      </c>
      <c r="B1465" s="3">
        <v>45703</v>
      </c>
      <c r="C1465" s="4">
        <v>225510.78</v>
      </c>
      <c r="D1465" s="3">
        <v>45703</v>
      </c>
      <c r="E1465" s="4">
        <v>225510.78</v>
      </c>
      <c r="F1465">
        <v>72</v>
      </c>
      <c r="G1465" s="3">
        <v>45716</v>
      </c>
      <c r="H1465" s="4">
        <v>0</v>
      </c>
      <c r="I1465" s="4">
        <v>0</v>
      </c>
      <c r="J1465" s="4">
        <v>0</v>
      </c>
      <c r="K1465" s="5">
        <v>0</v>
      </c>
      <c r="L1465" s="5">
        <v>0</v>
      </c>
      <c r="O1465" s="5">
        <v>0</v>
      </c>
    </row>
    <row r="1466" spans="1:15" x14ac:dyDescent="0.75">
      <c r="A1466" t="s">
        <v>24</v>
      </c>
      <c r="B1466" s="3">
        <v>45731</v>
      </c>
      <c r="C1466" s="4">
        <v>225096.12</v>
      </c>
      <c r="D1466" s="3">
        <v>45731</v>
      </c>
      <c r="E1466" s="4">
        <v>225096.12</v>
      </c>
      <c r="F1466">
        <v>73</v>
      </c>
      <c r="G1466" s="3">
        <v>45747</v>
      </c>
      <c r="H1466" s="4">
        <v>0</v>
      </c>
      <c r="I1466" s="4">
        <v>0</v>
      </c>
      <c r="J1466" s="4">
        <v>0</v>
      </c>
      <c r="K1466" s="5">
        <v>0</v>
      </c>
      <c r="L1466" s="5">
        <v>0</v>
      </c>
      <c r="O1466" s="5">
        <v>0</v>
      </c>
    </row>
    <row r="1467" spans="1:15" x14ac:dyDescent="0.75">
      <c r="A1467" t="s">
        <v>24</v>
      </c>
      <c r="B1467" s="3">
        <v>45762</v>
      </c>
      <c r="C1467" s="4">
        <v>230830.14</v>
      </c>
      <c r="D1467" s="3">
        <v>45762</v>
      </c>
      <c r="E1467" s="4">
        <v>230830.14</v>
      </c>
      <c r="F1467">
        <v>74</v>
      </c>
      <c r="G1467" s="3">
        <v>45777</v>
      </c>
      <c r="H1467" s="4">
        <v>0</v>
      </c>
      <c r="I1467" s="4">
        <v>0</v>
      </c>
      <c r="J1467" s="4">
        <v>0</v>
      </c>
      <c r="K1467" s="5">
        <v>0</v>
      </c>
      <c r="L1467" s="5">
        <v>0</v>
      </c>
      <c r="O1467" s="5">
        <v>0</v>
      </c>
    </row>
    <row r="1468" spans="1:15" x14ac:dyDescent="0.75">
      <c r="A1468" t="s">
        <v>24</v>
      </c>
      <c r="B1468" s="3">
        <v>45792</v>
      </c>
      <c r="C1468" s="4">
        <v>222457</v>
      </c>
      <c r="D1468" s="3">
        <v>45792</v>
      </c>
      <c r="E1468" s="4">
        <v>222457</v>
      </c>
      <c r="F1468">
        <v>75</v>
      </c>
      <c r="G1468" s="3">
        <v>45808</v>
      </c>
      <c r="H1468" s="4">
        <v>0</v>
      </c>
      <c r="I1468" s="4">
        <v>0</v>
      </c>
      <c r="J1468" s="4">
        <v>0</v>
      </c>
      <c r="K1468" s="5">
        <v>0</v>
      </c>
      <c r="L1468" s="5">
        <v>0</v>
      </c>
      <c r="O1468" s="5">
        <v>0</v>
      </c>
    </row>
    <row r="1469" spans="1:15" x14ac:dyDescent="0.75">
      <c r="A1469" t="s">
        <v>24</v>
      </c>
      <c r="B1469" s="3">
        <v>45823</v>
      </c>
      <c r="C1469" s="4">
        <v>229261.41</v>
      </c>
      <c r="D1469" s="3">
        <v>45823</v>
      </c>
      <c r="E1469" s="4">
        <v>229261.41</v>
      </c>
      <c r="F1469">
        <v>76</v>
      </c>
      <c r="G1469" s="3">
        <v>45838</v>
      </c>
      <c r="H1469" s="4">
        <v>0</v>
      </c>
      <c r="I1469" s="4">
        <v>0</v>
      </c>
      <c r="J1469" s="4">
        <v>0</v>
      </c>
      <c r="K1469" s="5">
        <v>0</v>
      </c>
      <c r="L1469" s="5">
        <v>0</v>
      </c>
      <c r="O1469" s="5">
        <v>0</v>
      </c>
    </row>
    <row r="1470" spans="1:15" x14ac:dyDescent="0.75">
      <c r="A1470" t="s">
        <v>24</v>
      </c>
      <c r="B1470" s="3">
        <v>45853</v>
      </c>
      <c r="C1470" s="4">
        <v>222844.43</v>
      </c>
      <c r="D1470" s="3">
        <v>45853</v>
      </c>
      <c r="E1470" s="4">
        <v>222844.43</v>
      </c>
      <c r="F1470">
        <v>77</v>
      </c>
      <c r="G1470" s="3">
        <v>45869</v>
      </c>
      <c r="H1470" s="4">
        <v>0</v>
      </c>
      <c r="I1470" s="4">
        <v>0</v>
      </c>
      <c r="J1470" s="4">
        <v>0</v>
      </c>
      <c r="K1470" s="5">
        <v>0</v>
      </c>
      <c r="L1470" s="5">
        <v>0</v>
      </c>
      <c r="O1470" s="5">
        <v>0</v>
      </c>
    </row>
    <row r="1471" spans="1:15" x14ac:dyDescent="0.75">
      <c r="A1471" t="s">
        <v>24</v>
      </c>
      <c r="B1471" s="3">
        <v>45884</v>
      </c>
      <c r="C1471" s="4">
        <v>230079.41</v>
      </c>
      <c r="D1471" s="3">
        <v>45884</v>
      </c>
      <c r="E1471" s="4">
        <v>230079.41</v>
      </c>
      <c r="F1471">
        <v>78</v>
      </c>
      <c r="G1471" s="3">
        <v>45900</v>
      </c>
      <c r="H1471" s="4">
        <v>0</v>
      </c>
      <c r="I1471" s="4">
        <v>0</v>
      </c>
      <c r="J1471" s="4">
        <v>0</v>
      </c>
      <c r="K1471" s="5">
        <v>0</v>
      </c>
      <c r="L1471" s="5">
        <v>0</v>
      </c>
      <c r="O1471" s="5">
        <v>0</v>
      </c>
    </row>
    <row r="1472" spans="1:15" x14ac:dyDescent="0.75">
      <c r="A1472" t="s">
        <v>24</v>
      </c>
      <c r="B1472" s="3">
        <v>45915</v>
      </c>
      <c r="C1472" s="4">
        <v>208802.95</v>
      </c>
      <c r="D1472" s="3">
        <v>45915</v>
      </c>
      <c r="E1472" s="4">
        <v>208802.95</v>
      </c>
      <c r="F1472">
        <v>79</v>
      </c>
      <c r="G1472" s="3">
        <v>45930</v>
      </c>
      <c r="H1472" s="4">
        <v>0</v>
      </c>
      <c r="I1472" s="4">
        <v>0</v>
      </c>
      <c r="J1472" s="4">
        <v>0</v>
      </c>
      <c r="K1472" s="5">
        <v>0</v>
      </c>
      <c r="L1472" s="5">
        <v>0</v>
      </c>
      <c r="O1472" s="5">
        <v>0</v>
      </c>
    </row>
    <row r="1473" spans="1:15" x14ac:dyDescent="0.75">
      <c r="A1473" t="s">
        <v>24</v>
      </c>
      <c r="B1473" s="3">
        <v>45945</v>
      </c>
      <c r="C1473" s="4">
        <v>201696.31</v>
      </c>
      <c r="D1473" s="3">
        <v>45945</v>
      </c>
      <c r="E1473" s="4">
        <v>201696.31</v>
      </c>
      <c r="F1473">
        <v>80</v>
      </c>
      <c r="G1473" s="3">
        <v>45961</v>
      </c>
      <c r="H1473" s="4">
        <v>0</v>
      </c>
      <c r="I1473" s="4">
        <v>0</v>
      </c>
      <c r="J1473" s="4">
        <v>0</v>
      </c>
      <c r="K1473" s="5">
        <v>0</v>
      </c>
      <c r="L1473" s="5">
        <v>0</v>
      </c>
      <c r="O1473" s="5">
        <v>0</v>
      </c>
    </row>
    <row r="1474" spans="1:15" x14ac:dyDescent="0.75">
      <c r="A1474" t="s">
        <v>24</v>
      </c>
      <c r="B1474" s="3">
        <v>45976</v>
      </c>
      <c r="C1474" s="4">
        <v>205681.48</v>
      </c>
      <c r="D1474" s="3">
        <v>45976</v>
      </c>
      <c r="E1474" s="4">
        <v>205681.48</v>
      </c>
      <c r="F1474">
        <v>81</v>
      </c>
      <c r="G1474" s="3">
        <v>45991</v>
      </c>
      <c r="H1474" s="4">
        <v>0</v>
      </c>
      <c r="I1474" s="4">
        <v>0</v>
      </c>
      <c r="J1474" s="4">
        <v>0</v>
      </c>
      <c r="K1474" s="5">
        <v>0</v>
      </c>
      <c r="L1474" s="5">
        <v>0</v>
      </c>
      <c r="O1474" s="5">
        <v>0</v>
      </c>
    </row>
    <row r="1475" spans="1:15" x14ac:dyDescent="0.75">
      <c r="A1475" t="s">
        <v>24</v>
      </c>
      <c r="B1475" s="3">
        <v>46006</v>
      </c>
      <c r="C1475" s="4">
        <v>198392.28</v>
      </c>
      <c r="D1475" s="3">
        <v>46006</v>
      </c>
      <c r="E1475" s="4">
        <v>198392.28</v>
      </c>
      <c r="F1475">
        <v>82</v>
      </c>
      <c r="G1475" s="3">
        <v>46022</v>
      </c>
      <c r="H1475" s="4">
        <v>0</v>
      </c>
      <c r="I1475" s="4">
        <v>0</v>
      </c>
      <c r="J1475" s="4">
        <v>0</v>
      </c>
      <c r="K1475" s="5">
        <v>0</v>
      </c>
      <c r="L1475" s="5">
        <v>0</v>
      </c>
      <c r="O1475" s="5">
        <v>0</v>
      </c>
    </row>
    <row r="1476" spans="1:15" x14ac:dyDescent="0.75">
      <c r="A1476" t="s">
        <v>24</v>
      </c>
      <c r="B1476" s="3">
        <v>46037</v>
      </c>
      <c r="C1476" s="4">
        <v>267679.35999999999</v>
      </c>
      <c r="D1476" s="3">
        <v>46037</v>
      </c>
      <c r="E1476" s="4">
        <v>267679.35999999999</v>
      </c>
      <c r="F1476">
        <v>83</v>
      </c>
      <c r="G1476" s="3">
        <v>46053</v>
      </c>
      <c r="H1476" s="4">
        <v>0</v>
      </c>
      <c r="I1476" s="4">
        <v>0</v>
      </c>
      <c r="J1476" s="4">
        <v>0</v>
      </c>
      <c r="K1476" s="5">
        <v>0</v>
      </c>
      <c r="L1476" s="5">
        <v>0</v>
      </c>
      <c r="O1476" s="5">
        <v>0</v>
      </c>
    </row>
    <row r="1477" spans="1:15" x14ac:dyDescent="0.75">
      <c r="A1477" t="s">
        <v>24</v>
      </c>
      <c r="B1477" s="3">
        <v>46068</v>
      </c>
      <c r="C1477" s="4">
        <v>204880.41</v>
      </c>
      <c r="D1477" s="3">
        <v>46068</v>
      </c>
      <c r="E1477" s="4">
        <v>204880.41</v>
      </c>
      <c r="F1477">
        <v>84</v>
      </c>
      <c r="G1477" s="3">
        <v>46081</v>
      </c>
      <c r="H1477" s="4">
        <v>0</v>
      </c>
      <c r="I1477" s="4">
        <v>0</v>
      </c>
      <c r="J1477" s="4">
        <v>0</v>
      </c>
      <c r="K1477" s="5">
        <v>0</v>
      </c>
      <c r="L1477" s="5">
        <v>0</v>
      </c>
      <c r="O1477" s="5">
        <v>0</v>
      </c>
    </row>
    <row r="1478" spans="1:15" x14ac:dyDescent="0.75">
      <c r="A1478" t="s">
        <v>24</v>
      </c>
      <c r="B1478" s="3">
        <v>46096</v>
      </c>
      <c r="C1478" s="4">
        <v>211289.01</v>
      </c>
      <c r="D1478" s="3">
        <v>46096</v>
      </c>
      <c r="E1478" s="4">
        <v>211289.01</v>
      </c>
      <c r="F1478">
        <v>85</v>
      </c>
      <c r="G1478" s="3">
        <v>46112</v>
      </c>
      <c r="H1478" s="4">
        <v>0</v>
      </c>
      <c r="I1478" s="4">
        <v>0</v>
      </c>
      <c r="J1478" s="4">
        <v>0</v>
      </c>
      <c r="K1478" s="5">
        <v>0</v>
      </c>
      <c r="L1478" s="5">
        <v>0</v>
      </c>
      <c r="O1478" s="5">
        <v>0</v>
      </c>
    </row>
    <row r="1479" spans="1:15" x14ac:dyDescent="0.75">
      <c r="A1479" t="s">
        <v>24</v>
      </c>
      <c r="B1479" s="3">
        <v>46127</v>
      </c>
      <c r="C1479" s="4">
        <v>220213.38</v>
      </c>
      <c r="D1479" s="3">
        <v>46127</v>
      </c>
      <c r="E1479" s="4">
        <v>220213.38</v>
      </c>
      <c r="F1479">
        <v>86</v>
      </c>
      <c r="G1479" s="3">
        <v>46142</v>
      </c>
      <c r="H1479" s="4">
        <v>0</v>
      </c>
      <c r="I1479" s="4">
        <v>0</v>
      </c>
      <c r="J1479" s="4">
        <v>0</v>
      </c>
      <c r="K1479" s="5">
        <v>0</v>
      </c>
      <c r="L1479" s="5">
        <v>0</v>
      </c>
      <c r="O1479" s="5">
        <v>0</v>
      </c>
    </row>
    <row r="1480" spans="1:15" x14ac:dyDescent="0.75">
      <c r="A1480" t="s">
        <v>24</v>
      </c>
      <c r="B1480" s="3">
        <v>46157</v>
      </c>
      <c r="C1480" s="4">
        <v>202817.8</v>
      </c>
      <c r="D1480" s="3">
        <v>46157</v>
      </c>
      <c r="E1480" s="4">
        <v>202817.8</v>
      </c>
      <c r="F1480">
        <v>87</v>
      </c>
      <c r="G1480" s="3">
        <v>46173</v>
      </c>
      <c r="H1480" s="4">
        <v>0</v>
      </c>
      <c r="I1480" s="4">
        <v>0</v>
      </c>
      <c r="J1480" s="4">
        <v>0</v>
      </c>
      <c r="K1480" s="5">
        <v>0</v>
      </c>
      <c r="L1480" s="5">
        <v>0</v>
      </c>
      <c r="O1480" s="5">
        <v>0</v>
      </c>
    </row>
    <row r="1481" spans="1:15" x14ac:dyDescent="0.75">
      <c r="A1481" t="s">
        <v>24</v>
      </c>
      <c r="B1481" s="3">
        <v>46188</v>
      </c>
      <c r="C1481" s="4">
        <v>269476.81</v>
      </c>
      <c r="D1481" s="3">
        <v>46188</v>
      </c>
      <c r="E1481" s="4">
        <v>269476.81</v>
      </c>
      <c r="F1481">
        <v>88</v>
      </c>
      <c r="G1481" s="3">
        <v>46203</v>
      </c>
      <c r="H1481" s="4">
        <v>0</v>
      </c>
      <c r="I1481" s="4">
        <v>0</v>
      </c>
      <c r="J1481" s="4">
        <v>0</v>
      </c>
      <c r="K1481" s="5">
        <v>0</v>
      </c>
      <c r="L1481" s="5">
        <v>0</v>
      </c>
      <c r="O1481" s="5">
        <v>0</v>
      </c>
    </row>
    <row r="1482" spans="1:15" x14ac:dyDescent="0.75">
      <c r="A1482" t="s">
        <v>24</v>
      </c>
      <c r="B1482" s="3">
        <v>46218</v>
      </c>
      <c r="C1482" s="4">
        <v>206421.62</v>
      </c>
      <c r="D1482" s="3">
        <v>46218</v>
      </c>
      <c r="E1482" s="4">
        <v>206421.62</v>
      </c>
      <c r="F1482">
        <v>89</v>
      </c>
      <c r="G1482" s="3">
        <v>46234</v>
      </c>
      <c r="H1482" s="4">
        <v>0</v>
      </c>
      <c r="I1482" s="4">
        <v>0</v>
      </c>
      <c r="J1482" s="4">
        <v>0</v>
      </c>
      <c r="K1482" s="5">
        <v>0</v>
      </c>
      <c r="L1482" s="5">
        <v>0</v>
      </c>
      <c r="O1482" s="5">
        <v>0</v>
      </c>
    </row>
    <row r="1483" spans="1:15" x14ac:dyDescent="0.75">
      <c r="A1483" t="s">
        <v>24</v>
      </c>
      <c r="B1483" s="3">
        <v>46249</v>
      </c>
      <c r="C1483" s="4">
        <v>213386.35</v>
      </c>
      <c r="D1483" s="3">
        <v>46249</v>
      </c>
      <c r="E1483" s="4">
        <v>213386.35</v>
      </c>
      <c r="F1483">
        <v>90</v>
      </c>
      <c r="G1483" s="3">
        <v>46265</v>
      </c>
      <c r="H1483" s="4">
        <v>0</v>
      </c>
      <c r="I1483" s="4">
        <v>0</v>
      </c>
      <c r="J1483" s="4">
        <v>0</v>
      </c>
      <c r="K1483" s="5">
        <v>0</v>
      </c>
      <c r="L1483" s="5">
        <v>0</v>
      </c>
      <c r="O1483" s="5">
        <v>0</v>
      </c>
    </row>
    <row r="1484" spans="1:15" x14ac:dyDescent="0.75">
      <c r="A1484" t="s">
        <v>24</v>
      </c>
      <c r="B1484" s="3">
        <v>46280</v>
      </c>
      <c r="C1484" s="4">
        <v>213176.2</v>
      </c>
      <c r="D1484" s="3">
        <v>46280</v>
      </c>
      <c r="E1484" s="4">
        <v>213176.2</v>
      </c>
      <c r="F1484">
        <v>91</v>
      </c>
      <c r="G1484" s="3">
        <v>46295</v>
      </c>
      <c r="H1484" s="4">
        <v>0</v>
      </c>
      <c r="I1484" s="4">
        <v>0</v>
      </c>
      <c r="J1484" s="4">
        <v>0</v>
      </c>
      <c r="K1484" s="5">
        <v>0</v>
      </c>
      <c r="L1484" s="5">
        <v>0</v>
      </c>
      <c r="O1484" s="5">
        <v>866175.67</v>
      </c>
    </row>
    <row r="1485" spans="1:15" x14ac:dyDescent="0.75">
      <c r="A1485" t="s">
        <v>24</v>
      </c>
      <c r="B1485" s="3">
        <v>46287</v>
      </c>
      <c r="C1485" s="4">
        <v>43764795.693058282</v>
      </c>
      <c r="D1485" s="3">
        <v>46310</v>
      </c>
      <c r="E1485" s="4">
        <v>229167.16755247</v>
      </c>
      <c r="F1485">
        <v>92</v>
      </c>
      <c r="G1485" s="3">
        <v>46326</v>
      </c>
      <c r="H1485" s="4">
        <v>229167.16755247</v>
      </c>
      <c r="I1485" s="4">
        <v>0</v>
      </c>
      <c r="J1485" s="4">
        <v>0</v>
      </c>
      <c r="K1485" s="5">
        <v>10564.366000085</v>
      </c>
      <c r="L1485" s="5">
        <v>0</v>
      </c>
      <c r="O1485" s="5">
        <v>0</v>
      </c>
    </row>
    <row r="1486" spans="1:15" x14ac:dyDescent="0.75">
      <c r="A1486" t="s">
        <v>24</v>
      </c>
      <c r="B1486" s="3">
        <v>46341</v>
      </c>
      <c r="C1486" s="4">
        <v>0</v>
      </c>
      <c r="D1486" s="3">
        <v>46341</v>
      </c>
      <c r="E1486" s="4">
        <v>236798.05639976999</v>
      </c>
      <c r="F1486">
        <v>93</v>
      </c>
      <c r="G1486" s="3">
        <v>46356</v>
      </c>
      <c r="H1486" s="4">
        <v>236798.05639976999</v>
      </c>
      <c r="I1486" s="4">
        <v>0</v>
      </c>
      <c r="J1486" s="4">
        <v>0</v>
      </c>
      <c r="K1486" s="5">
        <v>10916.511533474</v>
      </c>
      <c r="L1486" s="5">
        <v>0</v>
      </c>
      <c r="O1486" s="5">
        <v>0</v>
      </c>
    </row>
    <row r="1487" spans="1:15" x14ac:dyDescent="0.75">
      <c r="A1487" t="s">
        <v>24</v>
      </c>
      <c r="B1487" s="3">
        <v>46371</v>
      </c>
      <c r="C1487" s="4">
        <v>0</v>
      </c>
      <c r="D1487" s="3">
        <v>46371</v>
      </c>
      <c r="E1487" s="4">
        <v>229152.29347156201</v>
      </c>
      <c r="F1487">
        <v>94</v>
      </c>
      <c r="G1487" s="3">
        <v>46387</v>
      </c>
      <c r="H1487" s="4">
        <v>229152.29347156201</v>
      </c>
      <c r="I1487" s="4">
        <v>0</v>
      </c>
      <c r="J1487" s="4">
        <v>0</v>
      </c>
      <c r="K1487" s="5">
        <v>10564.366000141999</v>
      </c>
      <c r="L1487" s="5">
        <v>0</v>
      </c>
      <c r="O1487" s="5">
        <v>0</v>
      </c>
    </row>
    <row r="1488" spans="1:15" x14ac:dyDescent="0.75">
      <c r="A1488" t="s">
        <v>24</v>
      </c>
      <c r="B1488" s="3">
        <v>46402</v>
      </c>
      <c r="C1488" s="4">
        <v>0</v>
      </c>
      <c r="D1488" s="3">
        <v>46402</v>
      </c>
      <c r="E1488" s="4">
        <v>228885.363261219</v>
      </c>
      <c r="F1488">
        <v>95</v>
      </c>
      <c r="G1488" s="3">
        <v>46418</v>
      </c>
      <c r="H1488" s="4">
        <v>228885.363261219</v>
      </c>
      <c r="I1488" s="4">
        <v>0</v>
      </c>
      <c r="J1488" s="4">
        <v>0</v>
      </c>
      <c r="K1488" s="5">
        <v>10916.511533434999</v>
      </c>
      <c r="L1488" s="5">
        <v>0</v>
      </c>
      <c r="O1488" s="5">
        <v>0</v>
      </c>
    </row>
    <row r="1489" spans="1:15" x14ac:dyDescent="0.75">
      <c r="A1489" t="s">
        <v>24</v>
      </c>
      <c r="B1489" s="3">
        <v>46433</v>
      </c>
      <c r="C1489" s="4">
        <v>0</v>
      </c>
      <c r="D1489" s="3">
        <v>46433</v>
      </c>
      <c r="E1489" s="4">
        <v>228878.22074359099</v>
      </c>
      <c r="F1489">
        <v>96</v>
      </c>
      <c r="G1489" s="3">
        <v>46446</v>
      </c>
      <c r="H1489" s="4">
        <v>228878.22074359099</v>
      </c>
      <c r="I1489" s="4">
        <v>0</v>
      </c>
      <c r="J1489" s="4">
        <v>0</v>
      </c>
      <c r="K1489" s="5">
        <v>10916.51153342</v>
      </c>
      <c r="L1489" s="5">
        <v>0</v>
      </c>
      <c r="O1489" s="5">
        <v>0</v>
      </c>
    </row>
    <row r="1490" spans="1:15" x14ac:dyDescent="0.75">
      <c r="A1490" t="s">
        <v>24</v>
      </c>
      <c r="B1490" s="3">
        <v>46461</v>
      </c>
      <c r="C1490" s="4">
        <v>0</v>
      </c>
      <c r="D1490" s="3">
        <v>46461</v>
      </c>
      <c r="E1490" s="4">
        <v>229667.25699662999</v>
      </c>
      <c r="F1490">
        <v>97</v>
      </c>
      <c r="G1490" s="3">
        <v>46477</v>
      </c>
      <c r="H1490" s="4">
        <v>229667.25699662999</v>
      </c>
      <c r="I1490" s="4">
        <v>0</v>
      </c>
      <c r="J1490" s="4">
        <v>0</v>
      </c>
      <c r="K1490" s="5">
        <v>9860.0830515870002</v>
      </c>
      <c r="L1490" s="5">
        <v>0</v>
      </c>
      <c r="O1490" s="5">
        <v>0</v>
      </c>
    </row>
    <row r="1491" spans="1:15" x14ac:dyDescent="0.75">
      <c r="A1491" t="s">
        <v>24</v>
      </c>
      <c r="B1491" s="3">
        <v>46492</v>
      </c>
      <c r="C1491" s="4">
        <v>0</v>
      </c>
      <c r="D1491" s="3">
        <v>46492</v>
      </c>
      <c r="E1491" s="4">
        <v>236757.924568847</v>
      </c>
      <c r="F1491">
        <v>98</v>
      </c>
      <c r="G1491" s="3">
        <v>46507</v>
      </c>
      <c r="H1491" s="4">
        <v>236757.924568847</v>
      </c>
      <c r="I1491" s="4">
        <v>0</v>
      </c>
      <c r="J1491" s="4">
        <v>0</v>
      </c>
      <c r="K1491" s="5">
        <v>10916.511533389999</v>
      </c>
      <c r="L1491" s="5">
        <v>0</v>
      </c>
      <c r="O1491" s="5">
        <v>0</v>
      </c>
    </row>
    <row r="1492" spans="1:15" x14ac:dyDescent="0.75">
      <c r="A1492" t="s">
        <v>24</v>
      </c>
      <c r="B1492" s="3">
        <v>46522</v>
      </c>
      <c r="C1492" s="4">
        <v>0</v>
      </c>
      <c r="D1492" s="3">
        <v>46522</v>
      </c>
      <c r="E1492" s="4">
        <v>229113.199469632</v>
      </c>
      <c r="F1492">
        <v>99</v>
      </c>
      <c r="G1492" s="3">
        <v>46538</v>
      </c>
      <c r="H1492" s="4">
        <v>229113.199469632</v>
      </c>
      <c r="I1492" s="4">
        <v>0</v>
      </c>
      <c r="J1492" s="4">
        <v>0</v>
      </c>
      <c r="K1492" s="5">
        <v>10564.366000108001</v>
      </c>
      <c r="L1492" s="5">
        <v>0</v>
      </c>
      <c r="O1492" s="5">
        <v>0</v>
      </c>
    </row>
    <row r="1493" spans="1:15" x14ac:dyDescent="0.75">
      <c r="A1493" t="s">
        <v>24</v>
      </c>
      <c r="B1493" s="3">
        <v>46553</v>
      </c>
      <c r="C1493" s="4">
        <v>0</v>
      </c>
      <c r="D1493" s="3">
        <v>46553</v>
      </c>
      <c r="E1493" s="4">
        <v>236741.922385674</v>
      </c>
      <c r="F1493">
        <v>100</v>
      </c>
      <c r="G1493" s="3">
        <v>46568</v>
      </c>
      <c r="H1493" s="4">
        <v>236741.922385674</v>
      </c>
      <c r="I1493" s="4">
        <v>0</v>
      </c>
      <c r="J1493" s="4">
        <v>0</v>
      </c>
      <c r="K1493" s="5">
        <v>10916.511533444</v>
      </c>
      <c r="L1493" s="5">
        <v>0</v>
      </c>
      <c r="O1493" s="5">
        <v>0</v>
      </c>
    </row>
    <row r="1494" spans="1:15" x14ac:dyDescent="0.75">
      <c r="A1494" t="s">
        <v>24</v>
      </c>
      <c r="B1494" s="3">
        <v>46583</v>
      </c>
      <c r="C1494" s="4">
        <v>0</v>
      </c>
      <c r="D1494" s="3">
        <v>46583</v>
      </c>
      <c r="E1494" s="4">
        <v>229097.61058986501</v>
      </c>
      <c r="F1494">
        <v>101</v>
      </c>
      <c r="G1494" s="3">
        <v>46599</v>
      </c>
      <c r="H1494" s="4">
        <v>229097.61058986501</v>
      </c>
      <c r="I1494" s="4">
        <v>0</v>
      </c>
      <c r="J1494" s="4">
        <v>0</v>
      </c>
      <c r="K1494" s="5">
        <v>10564.366000098</v>
      </c>
      <c r="L1494" s="5">
        <v>0</v>
      </c>
      <c r="O1494" s="5">
        <v>0</v>
      </c>
    </row>
    <row r="1495" spans="1:15" x14ac:dyDescent="0.75">
      <c r="A1495" t="s">
        <v>24</v>
      </c>
      <c r="B1495" s="3">
        <v>46614</v>
      </c>
      <c r="C1495" s="4">
        <v>0</v>
      </c>
      <c r="D1495" s="3">
        <v>46614</v>
      </c>
      <c r="E1495" s="4">
        <v>236725.70728694301</v>
      </c>
      <c r="F1495">
        <v>102</v>
      </c>
      <c r="G1495" s="3">
        <v>46630</v>
      </c>
      <c r="H1495" s="4">
        <v>236725.70728694301</v>
      </c>
      <c r="I1495" s="4">
        <v>0</v>
      </c>
      <c r="J1495" s="4">
        <v>0</v>
      </c>
      <c r="K1495" s="5">
        <v>10916.511533432</v>
      </c>
      <c r="L1495" s="5">
        <v>0</v>
      </c>
      <c r="O1495" s="5">
        <v>0</v>
      </c>
    </row>
    <row r="1496" spans="1:15" x14ac:dyDescent="0.75">
      <c r="A1496" t="s">
        <v>24</v>
      </c>
      <c r="B1496" s="3">
        <v>46645</v>
      </c>
      <c r="C1496" s="4">
        <v>0</v>
      </c>
      <c r="D1496" s="3">
        <v>46645</v>
      </c>
      <c r="E1496" s="4">
        <v>236717.87456227699</v>
      </c>
      <c r="F1496">
        <v>103</v>
      </c>
      <c r="G1496" s="3">
        <v>46660</v>
      </c>
      <c r="H1496" s="4">
        <v>236717.87456227699</v>
      </c>
      <c r="I1496" s="4">
        <v>0</v>
      </c>
      <c r="J1496" s="4">
        <v>0</v>
      </c>
      <c r="K1496" s="5">
        <v>10916.511533418001</v>
      </c>
      <c r="L1496" s="5">
        <v>0</v>
      </c>
      <c r="O1496" s="5">
        <v>0</v>
      </c>
    </row>
    <row r="1497" spans="1:15" x14ac:dyDescent="0.75">
      <c r="A1497" t="s">
        <v>24</v>
      </c>
      <c r="B1497" s="3">
        <v>46675</v>
      </c>
      <c r="C1497" s="4">
        <v>0</v>
      </c>
      <c r="D1497" s="3">
        <v>46675</v>
      </c>
      <c r="E1497" s="4">
        <v>229074.18335158</v>
      </c>
      <c r="F1497">
        <v>104</v>
      </c>
      <c r="G1497" s="3">
        <v>46691</v>
      </c>
      <c r="H1497" s="4">
        <v>229074.18335158</v>
      </c>
      <c r="I1497" s="4">
        <v>0</v>
      </c>
      <c r="J1497" s="4">
        <v>0</v>
      </c>
      <c r="K1497" s="5">
        <v>10564.366000099</v>
      </c>
      <c r="L1497" s="5">
        <v>0</v>
      </c>
      <c r="O1497" s="5">
        <v>0</v>
      </c>
    </row>
    <row r="1498" spans="1:15" x14ac:dyDescent="0.75">
      <c r="A1498" t="s">
        <v>24</v>
      </c>
      <c r="B1498" s="3">
        <v>46706</v>
      </c>
      <c r="C1498" s="4">
        <v>0</v>
      </c>
      <c r="D1498" s="3">
        <v>46706</v>
      </c>
      <c r="E1498" s="4">
        <v>236701.33841825399</v>
      </c>
      <c r="F1498">
        <v>105</v>
      </c>
      <c r="G1498" s="3">
        <v>46721</v>
      </c>
      <c r="H1498" s="4">
        <v>236701.33841825399</v>
      </c>
      <c r="I1498" s="4">
        <v>0</v>
      </c>
      <c r="J1498" s="4">
        <v>0</v>
      </c>
      <c r="K1498" s="5">
        <v>10916.511533417</v>
      </c>
      <c r="L1498" s="5">
        <v>0</v>
      </c>
      <c r="O1498" s="5">
        <v>0</v>
      </c>
    </row>
    <row r="1499" spans="1:15" x14ac:dyDescent="0.75">
      <c r="A1499" t="s">
        <v>24</v>
      </c>
      <c r="B1499" s="3">
        <v>46736</v>
      </c>
      <c r="C1499" s="4">
        <v>0</v>
      </c>
      <c r="D1499" s="3">
        <v>46736</v>
      </c>
      <c r="E1499" s="4">
        <v>229058.07378615401</v>
      </c>
      <c r="F1499">
        <v>106</v>
      </c>
      <c r="G1499" s="3">
        <v>46752</v>
      </c>
      <c r="H1499" s="4">
        <v>229058.07378615401</v>
      </c>
      <c r="I1499" s="4">
        <v>0</v>
      </c>
      <c r="J1499" s="4">
        <v>0</v>
      </c>
      <c r="K1499" s="5">
        <v>10564.366000111</v>
      </c>
      <c r="L1499" s="5">
        <v>0</v>
      </c>
      <c r="O1499" s="5">
        <v>0</v>
      </c>
    </row>
    <row r="1500" spans="1:15" x14ac:dyDescent="0.75">
      <c r="A1500" t="s">
        <v>24</v>
      </c>
      <c r="B1500" s="3">
        <v>46767</v>
      </c>
      <c r="C1500" s="4">
        <v>0</v>
      </c>
      <c r="D1500" s="3">
        <v>46767</v>
      </c>
      <c r="E1500" s="4">
        <v>236684.58119014301</v>
      </c>
      <c r="F1500">
        <v>107</v>
      </c>
      <c r="G1500" s="3">
        <v>46783</v>
      </c>
      <c r="H1500" s="4">
        <v>236684.58119014301</v>
      </c>
      <c r="I1500" s="4">
        <v>0</v>
      </c>
      <c r="J1500" s="4">
        <v>0</v>
      </c>
      <c r="K1500" s="5">
        <v>10916.511533430001</v>
      </c>
      <c r="L1500" s="5">
        <v>0</v>
      </c>
      <c r="O1500" s="5">
        <v>0</v>
      </c>
    </row>
    <row r="1501" spans="1:15" x14ac:dyDescent="0.75">
      <c r="A1501" t="s">
        <v>24</v>
      </c>
      <c r="B1501" s="3">
        <v>46798</v>
      </c>
      <c r="C1501" s="4">
        <v>0</v>
      </c>
      <c r="D1501" s="3">
        <v>46798</v>
      </c>
      <c r="E1501" s="4">
        <v>228783.687096882</v>
      </c>
      <c r="F1501">
        <v>108</v>
      </c>
      <c r="G1501" s="3">
        <v>46812</v>
      </c>
      <c r="H1501" s="4">
        <v>228783.687096882</v>
      </c>
      <c r="I1501" s="4">
        <v>0</v>
      </c>
      <c r="J1501" s="4">
        <v>0</v>
      </c>
      <c r="K1501" s="5">
        <v>10916.511533419</v>
      </c>
      <c r="L1501" s="5">
        <v>0</v>
      </c>
      <c r="O1501" s="5">
        <v>0</v>
      </c>
    </row>
    <row r="1502" spans="1:15" x14ac:dyDescent="0.75">
      <c r="A1502" t="s">
        <v>24</v>
      </c>
      <c r="B1502" s="3">
        <v>46827</v>
      </c>
      <c r="C1502" s="4">
        <v>0</v>
      </c>
      <c r="D1502" s="3">
        <v>46827</v>
      </c>
      <c r="E1502" s="4">
        <v>229298.73224460101</v>
      </c>
      <c r="F1502">
        <v>109</v>
      </c>
      <c r="G1502" s="3">
        <v>46843</v>
      </c>
      <c r="H1502" s="4">
        <v>229298.73224460101</v>
      </c>
      <c r="I1502" s="4">
        <v>0</v>
      </c>
      <c r="J1502" s="4">
        <v>0</v>
      </c>
      <c r="K1502" s="5">
        <v>10212.228584953</v>
      </c>
      <c r="L1502" s="5">
        <v>0</v>
      </c>
      <c r="O1502" s="5">
        <v>0</v>
      </c>
    </row>
    <row r="1503" spans="1:15" x14ac:dyDescent="0.75">
      <c r="A1503" t="s">
        <v>24</v>
      </c>
      <c r="B1503" s="3">
        <v>46858</v>
      </c>
      <c r="C1503" s="4">
        <v>0</v>
      </c>
      <c r="D1503" s="3">
        <v>46858</v>
      </c>
      <c r="E1503" s="4">
        <v>236658.670968586</v>
      </c>
      <c r="F1503">
        <v>110</v>
      </c>
      <c r="G1503" s="3">
        <v>46873</v>
      </c>
      <c r="H1503" s="4">
        <v>236658.670968586</v>
      </c>
      <c r="I1503" s="4">
        <v>0</v>
      </c>
      <c r="J1503" s="4">
        <v>4784073.9145270586</v>
      </c>
      <c r="K1503" s="5">
        <v>10916.511533456</v>
      </c>
      <c r="L1503" s="5">
        <v>0</v>
      </c>
      <c r="O1503" s="5">
        <v>0</v>
      </c>
    </row>
    <row r="1504" spans="1:15" x14ac:dyDescent="0.75">
      <c r="A1504" t="s">
        <v>24</v>
      </c>
      <c r="B1504" s="3">
        <v>46888</v>
      </c>
      <c r="C1504" s="4">
        <v>0</v>
      </c>
      <c r="D1504" s="3">
        <v>46888</v>
      </c>
      <c r="E1504" s="4">
        <v>220756.077188419</v>
      </c>
      <c r="F1504">
        <v>111</v>
      </c>
      <c r="G1504" s="3">
        <v>46904</v>
      </c>
      <c r="H1504" s="4">
        <v>220756.077188419</v>
      </c>
      <c r="I1504" s="4">
        <v>0</v>
      </c>
      <c r="J1504" s="4">
        <v>0</v>
      </c>
      <c r="K1504" s="5">
        <v>0</v>
      </c>
      <c r="L1504" s="5">
        <v>0</v>
      </c>
      <c r="O1504" s="5">
        <v>0</v>
      </c>
    </row>
    <row r="1505" spans="1:15" x14ac:dyDescent="0.75">
      <c r="A1505" t="s">
        <v>24</v>
      </c>
      <c r="B1505" s="3">
        <v>46919</v>
      </c>
      <c r="C1505" s="4">
        <v>0</v>
      </c>
      <c r="D1505" s="3">
        <v>46919</v>
      </c>
      <c r="E1505" s="4">
        <v>228105.35954782</v>
      </c>
      <c r="F1505">
        <v>112</v>
      </c>
      <c r="G1505" s="3">
        <v>46934</v>
      </c>
      <c r="H1505" s="4">
        <v>228105.35954782</v>
      </c>
      <c r="I1505" s="4">
        <v>0</v>
      </c>
      <c r="J1505" s="4">
        <v>0</v>
      </c>
      <c r="K1505" s="5">
        <v>0</v>
      </c>
      <c r="L1505" s="5">
        <v>0</v>
      </c>
      <c r="O1505" s="5">
        <v>0</v>
      </c>
    </row>
    <row r="1506" spans="1:15" x14ac:dyDescent="0.75">
      <c r="A1506" t="s">
        <v>24</v>
      </c>
      <c r="B1506" s="3">
        <v>46949</v>
      </c>
      <c r="C1506" s="4">
        <v>0</v>
      </c>
      <c r="D1506" s="3">
        <v>46949</v>
      </c>
      <c r="E1506" s="4">
        <v>220738.801633266</v>
      </c>
      <c r="F1506">
        <v>113</v>
      </c>
      <c r="G1506" s="3">
        <v>46965</v>
      </c>
      <c r="H1506" s="4">
        <v>220738.801633266</v>
      </c>
      <c r="I1506" s="4">
        <v>0</v>
      </c>
      <c r="J1506" s="4">
        <v>0</v>
      </c>
      <c r="K1506" s="5">
        <v>0</v>
      </c>
      <c r="L1506" s="5">
        <v>0</v>
      </c>
      <c r="O1506" s="5">
        <v>0</v>
      </c>
    </row>
    <row r="1507" spans="1:15" x14ac:dyDescent="0.75">
      <c r="A1507" t="s">
        <v>24</v>
      </c>
      <c r="B1507" s="3">
        <v>46980</v>
      </c>
      <c r="C1507" s="4">
        <v>0</v>
      </c>
      <c r="D1507" s="3">
        <v>46980</v>
      </c>
      <c r="E1507" s="4">
        <v>228087.38814727499</v>
      </c>
      <c r="F1507">
        <v>114</v>
      </c>
      <c r="G1507" s="3">
        <v>46996</v>
      </c>
      <c r="H1507" s="4">
        <v>228087.38814727499</v>
      </c>
      <c r="I1507" s="4">
        <v>0</v>
      </c>
      <c r="J1507" s="4">
        <v>0</v>
      </c>
      <c r="K1507" s="5">
        <v>0</v>
      </c>
      <c r="L1507" s="5">
        <v>0</v>
      </c>
      <c r="O1507" s="5">
        <v>0</v>
      </c>
    </row>
    <row r="1508" spans="1:15" x14ac:dyDescent="0.75">
      <c r="A1508" t="s">
        <v>24</v>
      </c>
      <c r="B1508" s="3">
        <v>47011</v>
      </c>
      <c r="C1508" s="4">
        <v>0</v>
      </c>
      <c r="D1508" s="3">
        <v>47011</v>
      </c>
      <c r="E1508" s="4">
        <v>228078.668816288</v>
      </c>
      <c r="F1508">
        <v>115</v>
      </c>
      <c r="G1508" s="3">
        <v>47026</v>
      </c>
      <c r="H1508" s="4">
        <v>228078.668816288</v>
      </c>
      <c r="I1508" s="4">
        <v>0</v>
      </c>
      <c r="J1508" s="4">
        <v>0</v>
      </c>
      <c r="K1508" s="5">
        <v>0</v>
      </c>
      <c r="L1508" s="5">
        <v>0</v>
      </c>
      <c r="O1508" s="5">
        <v>0</v>
      </c>
    </row>
    <row r="1509" spans="1:15" x14ac:dyDescent="0.75">
      <c r="A1509" t="s">
        <v>24</v>
      </c>
      <c r="B1509" s="3">
        <v>47041</v>
      </c>
      <c r="C1509" s="4">
        <v>0</v>
      </c>
      <c r="D1509" s="3">
        <v>47041</v>
      </c>
      <c r="E1509" s="4">
        <v>220712.797073208</v>
      </c>
      <c r="F1509">
        <v>116</v>
      </c>
      <c r="G1509" s="3">
        <v>47057</v>
      </c>
      <c r="H1509" s="4">
        <v>220712.797073208</v>
      </c>
      <c r="I1509" s="4">
        <v>0</v>
      </c>
      <c r="J1509" s="4">
        <v>0</v>
      </c>
      <c r="K1509" s="5">
        <v>0</v>
      </c>
      <c r="L1509" s="5">
        <v>0</v>
      </c>
      <c r="O1509" s="5">
        <v>0</v>
      </c>
    </row>
    <row r="1510" spans="1:15" x14ac:dyDescent="0.75">
      <c r="A1510" t="s">
        <v>24</v>
      </c>
      <c r="B1510" s="3">
        <v>47072</v>
      </c>
      <c r="C1510" s="4">
        <v>0</v>
      </c>
      <c r="D1510" s="3">
        <v>47072</v>
      </c>
      <c r="E1510" s="4">
        <v>228060.33549863499</v>
      </c>
      <c r="F1510">
        <v>117</v>
      </c>
      <c r="G1510" s="3">
        <v>47087</v>
      </c>
      <c r="H1510" s="4">
        <v>228060.33549863499</v>
      </c>
      <c r="I1510" s="4">
        <v>0</v>
      </c>
      <c r="J1510" s="4">
        <v>0</v>
      </c>
      <c r="K1510" s="5">
        <v>0</v>
      </c>
      <c r="L1510" s="5">
        <v>0</v>
      </c>
      <c r="O1510" s="5">
        <v>0</v>
      </c>
    </row>
    <row r="1511" spans="1:15" x14ac:dyDescent="0.75">
      <c r="A1511" t="s">
        <v>24</v>
      </c>
      <c r="B1511" s="3">
        <v>47102</v>
      </c>
      <c r="C1511" s="4">
        <v>0</v>
      </c>
      <c r="D1511" s="3">
        <v>47102</v>
      </c>
      <c r="E1511" s="4">
        <v>220694.93482566101</v>
      </c>
      <c r="F1511">
        <v>118</v>
      </c>
      <c r="G1511" s="3">
        <v>47118</v>
      </c>
      <c r="H1511" s="4">
        <v>220694.93482566101</v>
      </c>
      <c r="I1511" s="4">
        <v>0</v>
      </c>
      <c r="J1511" s="4">
        <v>0</v>
      </c>
      <c r="K1511" s="5">
        <v>0</v>
      </c>
      <c r="L1511" s="5">
        <v>0</v>
      </c>
      <c r="O1511" s="5">
        <v>0</v>
      </c>
    </row>
    <row r="1512" spans="1:15" x14ac:dyDescent="0.75">
      <c r="A1512" t="s">
        <v>24</v>
      </c>
      <c r="B1512" s="3">
        <v>47133</v>
      </c>
      <c r="C1512" s="4">
        <v>0</v>
      </c>
      <c r="D1512" s="3">
        <v>47133</v>
      </c>
      <c r="E1512" s="4">
        <v>220685.567497696</v>
      </c>
      <c r="F1512">
        <v>119</v>
      </c>
      <c r="G1512" s="3">
        <v>47149</v>
      </c>
      <c r="H1512" s="4">
        <v>220685.567497696</v>
      </c>
      <c r="I1512" s="4">
        <v>0</v>
      </c>
      <c r="J1512" s="4">
        <v>0</v>
      </c>
      <c r="K1512" s="5">
        <v>0</v>
      </c>
      <c r="L1512" s="5">
        <v>0</v>
      </c>
      <c r="O1512" s="5">
        <v>0</v>
      </c>
    </row>
    <row r="1513" spans="1:15" x14ac:dyDescent="0.75">
      <c r="A1513" t="s">
        <v>24</v>
      </c>
      <c r="B1513" s="3">
        <v>47164</v>
      </c>
      <c r="C1513" s="4">
        <v>0</v>
      </c>
      <c r="D1513" s="3">
        <v>47164</v>
      </c>
      <c r="E1513" s="4">
        <v>220676.829595666</v>
      </c>
      <c r="F1513">
        <v>120</v>
      </c>
      <c r="G1513" s="3">
        <v>47177</v>
      </c>
      <c r="H1513" s="4">
        <v>220676.829595666</v>
      </c>
      <c r="I1513" s="4">
        <v>0</v>
      </c>
      <c r="J1513" s="4">
        <v>0</v>
      </c>
      <c r="K1513" s="5">
        <v>0</v>
      </c>
      <c r="L1513" s="5">
        <v>0</v>
      </c>
      <c r="O1513" s="5">
        <v>0</v>
      </c>
    </row>
    <row r="1514" spans="1:15" x14ac:dyDescent="0.75">
      <c r="A1514" t="s">
        <v>24</v>
      </c>
      <c r="B1514" s="3">
        <v>47192</v>
      </c>
      <c r="C1514" s="4">
        <v>0</v>
      </c>
      <c r="D1514" s="3">
        <v>47192</v>
      </c>
      <c r="E1514" s="4">
        <v>206899.63327971299</v>
      </c>
      <c r="F1514">
        <v>121</v>
      </c>
      <c r="G1514" s="3">
        <v>47208</v>
      </c>
      <c r="H1514" s="4">
        <v>206899.63327971299</v>
      </c>
      <c r="I1514" s="4">
        <v>0</v>
      </c>
      <c r="J1514" s="4">
        <v>0</v>
      </c>
      <c r="K1514" s="5">
        <v>15730.474489394001</v>
      </c>
      <c r="L1514" s="5">
        <v>0</v>
      </c>
      <c r="O1514" s="5">
        <v>0</v>
      </c>
    </row>
    <row r="1515" spans="1:15" x14ac:dyDescent="0.75">
      <c r="A1515" t="s">
        <v>24</v>
      </c>
      <c r="B1515" s="3">
        <v>47223</v>
      </c>
      <c r="C1515" s="4">
        <v>0</v>
      </c>
      <c r="D1515" s="3">
        <v>47223</v>
      </c>
      <c r="E1515" s="4">
        <v>198681.94895691201</v>
      </c>
      <c r="F1515">
        <v>122</v>
      </c>
      <c r="G1515" s="3">
        <v>47238</v>
      </c>
      <c r="H1515" s="4">
        <v>198681.94895691201</v>
      </c>
      <c r="I1515" s="4">
        <v>0</v>
      </c>
      <c r="J1515" s="4">
        <v>0</v>
      </c>
      <c r="K1515" s="5">
        <v>30056.226815722999</v>
      </c>
      <c r="L1515" s="5">
        <v>0</v>
      </c>
      <c r="O1515" s="5">
        <v>0</v>
      </c>
    </row>
    <row r="1516" spans="1:15" x14ac:dyDescent="0.75">
      <c r="A1516" t="s">
        <v>24</v>
      </c>
      <c r="B1516" s="3">
        <v>47253</v>
      </c>
      <c r="C1516" s="4">
        <v>0</v>
      </c>
      <c r="D1516" s="3">
        <v>47253</v>
      </c>
      <c r="E1516" s="4">
        <v>189772.38297348301</v>
      </c>
      <c r="F1516">
        <v>123</v>
      </c>
      <c r="G1516" s="3">
        <v>47269</v>
      </c>
      <c r="H1516" s="4">
        <v>189772.38297348301</v>
      </c>
      <c r="I1516" s="4">
        <v>0</v>
      </c>
      <c r="J1516" s="4">
        <v>0</v>
      </c>
      <c r="K1516" s="5">
        <v>29086.671112012002</v>
      </c>
      <c r="L1516" s="5">
        <v>0</v>
      </c>
      <c r="O1516" s="5">
        <v>0</v>
      </c>
    </row>
    <row r="1517" spans="1:15" x14ac:dyDescent="0.75">
      <c r="A1517" t="s">
        <v>24</v>
      </c>
      <c r="B1517" s="3">
        <v>47284</v>
      </c>
      <c r="C1517" s="4">
        <v>0</v>
      </c>
      <c r="D1517" s="3">
        <v>47284</v>
      </c>
      <c r="E1517" s="4">
        <v>201516.823394796</v>
      </c>
      <c r="F1517">
        <v>124</v>
      </c>
      <c r="G1517" s="3">
        <v>47299</v>
      </c>
      <c r="H1517" s="4">
        <v>201516.823394796</v>
      </c>
      <c r="I1517" s="4">
        <v>0</v>
      </c>
      <c r="J1517" s="4">
        <v>0</v>
      </c>
      <c r="K1517" s="5">
        <v>30056.226815737999</v>
      </c>
      <c r="L1517" s="5">
        <v>0</v>
      </c>
      <c r="O1517" s="5">
        <v>0</v>
      </c>
    </row>
    <row r="1518" spans="1:15" x14ac:dyDescent="0.75">
      <c r="A1518" t="s">
        <v>24</v>
      </c>
      <c r="B1518" s="3">
        <v>47314</v>
      </c>
      <c r="C1518" s="4">
        <v>0</v>
      </c>
      <c r="D1518" s="3">
        <v>47314</v>
      </c>
      <c r="E1518" s="4">
        <v>197262.639866963</v>
      </c>
      <c r="F1518">
        <v>125</v>
      </c>
      <c r="G1518" s="3">
        <v>47330</v>
      </c>
      <c r="H1518" s="4">
        <v>197262.639866963</v>
      </c>
      <c r="I1518" s="4">
        <v>0</v>
      </c>
      <c r="J1518" s="4">
        <v>0</v>
      </c>
      <c r="K1518" s="5">
        <v>29086.671111991</v>
      </c>
      <c r="L1518" s="5">
        <v>0</v>
      </c>
      <c r="O1518" s="5">
        <v>0</v>
      </c>
    </row>
    <row r="1519" spans="1:15" x14ac:dyDescent="0.75">
      <c r="A1519" t="s">
        <v>24</v>
      </c>
      <c r="B1519" s="3">
        <v>47345</v>
      </c>
      <c r="C1519" s="4">
        <v>0</v>
      </c>
      <c r="D1519" s="3">
        <v>47345</v>
      </c>
      <c r="E1519" s="4">
        <v>203833.673266995</v>
      </c>
      <c r="F1519">
        <v>126</v>
      </c>
      <c r="G1519" s="3">
        <v>47361</v>
      </c>
      <c r="H1519" s="4">
        <v>203833.673266995</v>
      </c>
      <c r="I1519" s="4">
        <v>0</v>
      </c>
      <c r="J1519" s="4">
        <v>0</v>
      </c>
      <c r="K1519" s="5">
        <v>30056.226815734</v>
      </c>
      <c r="L1519" s="5">
        <v>0</v>
      </c>
      <c r="O1519" s="5">
        <v>0</v>
      </c>
    </row>
    <row r="1520" spans="1:15" x14ac:dyDescent="0.75">
      <c r="A1520" t="s">
        <v>24</v>
      </c>
      <c r="B1520" s="3">
        <v>47376</v>
      </c>
      <c r="C1520" s="4">
        <v>0</v>
      </c>
      <c r="D1520" s="3">
        <v>47376</v>
      </c>
      <c r="E1520" s="4">
        <v>203829.56414959001</v>
      </c>
      <c r="F1520">
        <v>127</v>
      </c>
      <c r="G1520" s="3">
        <v>47391</v>
      </c>
      <c r="H1520" s="4">
        <v>203829.56414959001</v>
      </c>
      <c r="I1520" s="4">
        <v>0</v>
      </c>
      <c r="J1520" s="4">
        <v>0</v>
      </c>
      <c r="K1520" s="5">
        <v>30056.226815743001</v>
      </c>
      <c r="L1520" s="5">
        <v>0</v>
      </c>
      <c r="O1520" s="5">
        <v>0</v>
      </c>
    </row>
    <row r="1521" spans="1:15" x14ac:dyDescent="0.75">
      <c r="A1521" t="s">
        <v>24</v>
      </c>
      <c r="B1521" s="3">
        <v>47406</v>
      </c>
      <c r="C1521" s="4">
        <v>0</v>
      </c>
      <c r="D1521" s="3">
        <v>47406</v>
      </c>
      <c r="E1521" s="4">
        <v>197250.41677763601</v>
      </c>
      <c r="F1521">
        <v>128</v>
      </c>
      <c r="G1521" s="3">
        <v>47422</v>
      </c>
      <c r="H1521" s="4">
        <v>197250.41677763601</v>
      </c>
      <c r="I1521" s="4">
        <v>0</v>
      </c>
      <c r="J1521" s="4">
        <v>0</v>
      </c>
      <c r="K1521" s="5">
        <v>29086.671111987001</v>
      </c>
      <c r="L1521" s="5">
        <v>0</v>
      </c>
      <c r="O1521" s="5">
        <v>0</v>
      </c>
    </row>
    <row r="1522" spans="1:15" x14ac:dyDescent="0.75">
      <c r="A1522" t="s">
        <v>24</v>
      </c>
      <c r="B1522" s="3">
        <v>47437</v>
      </c>
      <c r="C1522" s="4">
        <v>0</v>
      </c>
      <c r="D1522" s="3">
        <v>47437</v>
      </c>
      <c r="E1522" s="4">
        <v>203820.97085330699</v>
      </c>
      <c r="F1522">
        <v>129</v>
      </c>
      <c r="G1522" s="3">
        <v>47452</v>
      </c>
      <c r="H1522" s="4">
        <v>203820.97085330699</v>
      </c>
      <c r="I1522" s="4">
        <v>0</v>
      </c>
      <c r="J1522" s="4">
        <v>0</v>
      </c>
      <c r="K1522" s="5">
        <v>30056.226815730999</v>
      </c>
      <c r="L1522" s="5">
        <v>0</v>
      </c>
      <c r="O1522" s="5">
        <v>0</v>
      </c>
    </row>
    <row r="1523" spans="1:15" x14ac:dyDescent="0.75">
      <c r="A1523" t="s">
        <v>24</v>
      </c>
      <c r="B1523" s="3">
        <v>47467</v>
      </c>
      <c r="C1523" s="4">
        <v>0</v>
      </c>
      <c r="D1523" s="3">
        <v>47467</v>
      </c>
      <c r="E1523" s="4">
        <v>197242.05319365801</v>
      </c>
      <c r="F1523">
        <v>130</v>
      </c>
      <c r="G1523" s="3">
        <v>47483</v>
      </c>
      <c r="H1523" s="4">
        <v>197242.05319365801</v>
      </c>
      <c r="I1523" s="4">
        <v>0</v>
      </c>
      <c r="J1523" s="4">
        <v>0</v>
      </c>
      <c r="K1523" s="5">
        <v>29086.671112</v>
      </c>
      <c r="L1523" s="5">
        <v>0</v>
      </c>
      <c r="O1523" s="5">
        <v>0</v>
      </c>
    </row>
    <row r="1524" spans="1:15" x14ac:dyDescent="0.75">
      <c r="A1524" t="s">
        <v>24</v>
      </c>
      <c r="B1524" s="3">
        <v>47498</v>
      </c>
      <c r="C1524" s="4">
        <v>0</v>
      </c>
      <c r="D1524" s="3">
        <v>47498</v>
      </c>
      <c r="E1524" s="4">
        <v>195334.75833710999</v>
      </c>
      <c r="F1524">
        <v>131</v>
      </c>
      <c r="G1524" s="3">
        <v>47514</v>
      </c>
      <c r="H1524" s="4">
        <v>195334.75833710999</v>
      </c>
      <c r="I1524" s="4">
        <v>0</v>
      </c>
      <c r="J1524" s="4">
        <v>0</v>
      </c>
      <c r="K1524" s="5">
        <v>30056.226815720001</v>
      </c>
      <c r="L1524" s="5">
        <v>0</v>
      </c>
      <c r="O1524" s="5">
        <v>0</v>
      </c>
    </row>
    <row r="1525" spans="1:15" x14ac:dyDescent="0.75">
      <c r="A1525" t="s">
        <v>24</v>
      </c>
      <c r="B1525" s="3">
        <v>47529</v>
      </c>
      <c r="C1525" s="4">
        <v>0</v>
      </c>
      <c r="D1525" s="3">
        <v>47529</v>
      </c>
      <c r="E1525" s="4">
        <v>195329.83055712201</v>
      </c>
      <c r="F1525">
        <v>132</v>
      </c>
      <c r="G1525" s="3">
        <v>47542</v>
      </c>
      <c r="H1525" s="4">
        <v>195329.83055712201</v>
      </c>
      <c r="I1525" s="4">
        <v>0</v>
      </c>
      <c r="J1525" s="4">
        <v>0</v>
      </c>
      <c r="K1525" s="5">
        <v>30056.226815737999</v>
      </c>
      <c r="L1525" s="5">
        <v>0</v>
      </c>
      <c r="O1525" s="5">
        <v>0</v>
      </c>
    </row>
    <row r="1526" spans="1:15" x14ac:dyDescent="0.75">
      <c r="A1526" t="s">
        <v>24</v>
      </c>
      <c r="B1526" s="3">
        <v>47557</v>
      </c>
      <c r="C1526" s="4">
        <v>0</v>
      </c>
      <c r="D1526" s="3">
        <v>47557</v>
      </c>
      <c r="E1526" s="4">
        <v>198245.12514329801</v>
      </c>
      <c r="F1526">
        <v>133</v>
      </c>
      <c r="G1526" s="3">
        <v>47573</v>
      </c>
      <c r="H1526" s="4">
        <v>198245.12514329801</v>
      </c>
      <c r="I1526" s="4">
        <v>0</v>
      </c>
      <c r="J1526" s="4">
        <v>0</v>
      </c>
      <c r="K1526" s="5">
        <v>27147.567822756999</v>
      </c>
      <c r="L1526" s="5">
        <v>0</v>
      </c>
      <c r="O1526" s="5">
        <v>0</v>
      </c>
    </row>
    <row r="1527" spans="1:15" x14ac:dyDescent="0.75">
      <c r="A1527" t="s">
        <v>24</v>
      </c>
      <c r="B1527" s="3">
        <v>47588</v>
      </c>
      <c r="C1527" s="4">
        <v>0</v>
      </c>
      <c r="D1527" s="3">
        <v>47588</v>
      </c>
      <c r="E1527" s="4">
        <v>202831.34798036999</v>
      </c>
      <c r="F1527">
        <v>134</v>
      </c>
      <c r="G1527" s="3">
        <v>47603</v>
      </c>
      <c r="H1527" s="4">
        <v>202831.34798036999</v>
      </c>
      <c r="I1527" s="4">
        <v>0</v>
      </c>
      <c r="J1527" s="4">
        <v>0</v>
      </c>
      <c r="K1527" s="5">
        <v>30056.226815721999</v>
      </c>
      <c r="L1527" s="5">
        <v>0</v>
      </c>
      <c r="O1527" s="5">
        <v>0</v>
      </c>
    </row>
    <row r="1528" spans="1:15" x14ac:dyDescent="0.75">
      <c r="A1528" t="s">
        <v>24</v>
      </c>
      <c r="B1528" s="3">
        <v>47618</v>
      </c>
      <c r="C1528" s="4">
        <v>0</v>
      </c>
      <c r="D1528" s="3">
        <v>47618</v>
      </c>
      <c r="E1528" s="4">
        <v>196283.38483880201</v>
      </c>
      <c r="F1528">
        <v>135</v>
      </c>
      <c r="G1528" s="3">
        <v>47634</v>
      </c>
      <c r="H1528" s="4">
        <v>196283.38483880201</v>
      </c>
      <c r="I1528" s="4">
        <v>0</v>
      </c>
      <c r="J1528" s="4">
        <v>0</v>
      </c>
      <c r="K1528" s="5">
        <v>29086.671111992</v>
      </c>
      <c r="L1528" s="5">
        <v>0</v>
      </c>
      <c r="O1528" s="5">
        <v>0</v>
      </c>
    </row>
    <row r="1529" spans="1:15" x14ac:dyDescent="0.75">
      <c r="A1529" t="s">
        <v>24</v>
      </c>
      <c r="B1529" s="3">
        <v>47649</v>
      </c>
      <c r="C1529" s="4">
        <v>0</v>
      </c>
      <c r="D1529" s="3">
        <v>47649</v>
      </c>
      <c r="E1529" s="4">
        <v>202820.59208546299</v>
      </c>
      <c r="F1529">
        <v>136</v>
      </c>
      <c r="G1529" s="3">
        <v>47664</v>
      </c>
      <c r="H1529" s="4">
        <v>202820.59208546299</v>
      </c>
      <c r="I1529" s="4">
        <v>0</v>
      </c>
      <c r="J1529" s="4">
        <v>0</v>
      </c>
      <c r="K1529" s="5">
        <v>30056.226815734</v>
      </c>
      <c r="L1529" s="5">
        <v>0</v>
      </c>
      <c r="O1529" s="5">
        <v>0</v>
      </c>
    </row>
    <row r="1530" spans="1:15" x14ac:dyDescent="0.75">
      <c r="A1530" t="s">
        <v>24</v>
      </c>
      <c r="B1530" s="3">
        <v>47679</v>
      </c>
      <c r="C1530" s="4">
        <v>0</v>
      </c>
      <c r="D1530" s="3">
        <v>47679</v>
      </c>
      <c r="E1530" s="4">
        <v>196272.91574935001</v>
      </c>
      <c r="F1530">
        <v>137</v>
      </c>
      <c r="G1530" s="3">
        <v>47695</v>
      </c>
      <c r="H1530" s="4">
        <v>196272.91574935001</v>
      </c>
      <c r="I1530" s="4">
        <v>0</v>
      </c>
      <c r="J1530" s="4">
        <v>0</v>
      </c>
      <c r="K1530" s="5">
        <v>29086.671111993001</v>
      </c>
      <c r="L1530" s="5">
        <v>0</v>
      </c>
      <c r="O1530" s="5">
        <v>0</v>
      </c>
    </row>
    <row r="1531" spans="1:15" x14ac:dyDescent="0.75">
      <c r="A1531" t="s">
        <v>24</v>
      </c>
      <c r="B1531" s="3">
        <v>47710</v>
      </c>
      <c r="C1531" s="4">
        <v>0</v>
      </c>
      <c r="D1531" s="3">
        <v>47710</v>
      </c>
      <c r="E1531" s="4">
        <v>202809.712339269</v>
      </c>
      <c r="F1531">
        <v>138</v>
      </c>
      <c r="G1531" s="3">
        <v>47726</v>
      </c>
      <c r="H1531" s="4">
        <v>202809.712339269</v>
      </c>
      <c r="I1531" s="4">
        <v>0</v>
      </c>
      <c r="J1531" s="4">
        <v>0</v>
      </c>
      <c r="K1531" s="5">
        <v>30056.226815728998</v>
      </c>
      <c r="L1531" s="5">
        <v>0</v>
      </c>
      <c r="O1531" s="5">
        <v>0</v>
      </c>
    </row>
    <row r="1532" spans="1:15" x14ac:dyDescent="0.75">
      <c r="A1532" t="s">
        <v>24</v>
      </c>
      <c r="B1532" s="3">
        <v>47741</v>
      </c>
      <c r="C1532" s="4">
        <v>0</v>
      </c>
      <c r="D1532" s="3">
        <v>47741</v>
      </c>
      <c r="E1532" s="4">
        <v>202804.40356085199</v>
      </c>
      <c r="F1532">
        <v>139</v>
      </c>
      <c r="G1532" s="3">
        <v>47756</v>
      </c>
      <c r="H1532" s="4">
        <v>202804.40356085199</v>
      </c>
      <c r="I1532" s="4">
        <v>0</v>
      </c>
      <c r="J1532" s="4">
        <v>0</v>
      </c>
      <c r="K1532" s="5">
        <v>30056.226815720998</v>
      </c>
      <c r="L1532" s="5">
        <v>0</v>
      </c>
      <c r="O1532" s="5">
        <v>0</v>
      </c>
    </row>
    <row r="1533" spans="1:15" x14ac:dyDescent="0.75">
      <c r="A1533" t="s">
        <v>24</v>
      </c>
      <c r="B1533" s="3">
        <v>47771</v>
      </c>
      <c r="C1533" s="4">
        <v>0</v>
      </c>
      <c r="D1533" s="3">
        <v>47771</v>
      </c>
      <c r="E1533" s="4">
        <v>196257.15767571199</v>
      </c>
      <c r="F1533">
        <v>140</v>
      </c>
      <c r="G1533" s="3">
        <v>47787</v>
      </c>
      <c r="H1533" s="4">
        <v>196257.15767571199</v>
      </c>
      <c r="I1533" s="4">
        <v>0</v>
      </c>
      <c r="J1533" s="4">
        <v>0</v>
      </c>
      <c r="K1533" s="5">
        <v>29086.671111986001</v>
      </c>
      <c r="L1533" s="5">
        <v>0</v>
      </c>
      <c r="O1533" s="5">
        <v>0</v>
      </c>
    </row>
    <row r="1534" spans="1:15" x14ac:dyDescent="0.75">
      <c r="A1534" t="s">
        <v>24</v>
      </c>
      <c r="B1534" s="3">
        <v>47802</v>
      </c>
      <c r="C1534" s="4">
        <v>0</v>
      </c>
      <c r="D1534" s="3">
        <v>47802</v>
      </c>
      <c r="E1534" s="4">
        <v>202793.33489064101</v>
      </c>
      <c r="F1534">
        <v>141</v>
      </c>
      <c r="G1534" s="3">
        <v>47817</v>
      </c>
      <c r="H1534" s="4">
        <v>202793.33489064101</v>
      </c>
      <c r="I1534" s="4">
        <v>0</v>
      </c>
      <c r="J1534" s="4">
        <v>0</v>
      </c>
      <c r="K1534" s="5">
        <v>30056.226815721999</v>
      </c>
      <c r="L1534" s="5">
        <v>0</v>
      </c>
      <c r="O1534" s="5">
        <v>0</v>
      </c>
    </row>
    <row r="1535" spans="1:15" x14ac:dyDescent="0.75">
      <c r="A1535" t="s">
        <v>24</v>
      </c>
      <c r="B1535" s="3">
        <v>47832</v>
      </c>
      <c r="C1535" s="4">
        <v>0</v>
      </c>
      <c r="D1535" s="3">
        <v>47832</v>
      </c>
      <c r="E1535" s="4">
        <v>196246.383933342</v>
      </c>
      <c r="F1535">
        <v>142</v>
      </c>
      <c r="G1535" s="3">
        <v>47848</v>
      </c>
      <c r="H1535" s="4">
        <v>196246.383933342</v>
      </c>
      <c r="I1535" s="4">
        <v>0</v>
      </c>
      <c r="J1535" s="4">
        <v>625000.00000008906</v>
      </c>
      <c r="K1535" s="5">
        <v>29086.671112011001</v>
      </c>
      <c r="L1535" s="5">
        <v>0</v>
      </c>
      <c r="O1535" s="5">
        <v>0</v>
      </c>
    </row>
    <row r="1536" spans="1:15" x14ac:dyDescent="0.75">
      <c r="A1536" t="s">
        <v>24</v>
      </c>
      <c r="B1536" s="3">
        <v>47863</v>
      </c>
      <c r="C1536" s="4">
        <v>0</v>
      </c>
      <c r="D1536" s="3">
        <v>47863</v>
      </c>
      <c r="E1536" s="4">
        <v>189417.75853707199</v>
      </c>
      <c r="F1536">
        <v>143</v>
      </c>
      <c r="G1536" s="3">
        <v>47879</v>
      </c>
      <c r="H1536" s="4">
        <v>189417.75853707199</v>
      </c>
      <c r="I1536" s="4">
        <v>0</v>
      </c>
      <c r="J1536" s="4">
        <v>0</v>
      </c>
      <c r="K1536" s="5">
        <v>30056.226815745998</v>
      </c>
      <c r="L1536" s="5">
        <v>0</v>
      </c>
      <c r="O1536" s="5">
        <v>0</v>
      </c>
    </row>
    <row r="1537" spans="1:15" x14ac:dyDescent="0.75">
      <c r="A1537" t="s">
        <v>24</v>
      </c>
      <c r="B1537" s="3">
        <v>47894</v>
      </c>
      <c r="C1537" s="4">
        <v>0</v>
      </c>
      <c r="D1537" s="3">
        <v>47894</v>
      </c>
      <c r="E1537" s="4">
        <v>189410.17598062399</v>
      </c>
      <c r="F1537">
        <v>144</v>
      </c>
      <c r="G1537" s="3">
        <v>47907</v>
      </c>
      <c r="H1537" s="4">
        <v>189410.17598062399</v>
      </c>
      <c r="I1537" s="4">
        <v>0</v>
      </c>
      <c r="J1537" s="4">
        <v>0</v>
      </c>
      <c r="K1537" s="5">
        <v>30056.226815729999</v>
      </c>
      <c r="L1537" s="5">
        <v>0</v>
      </c>
      <c r="O1537" s="5">
        <v>0</v>
      </c>
    </row>
    <row r="1538" spans="1:15" x14ac:dyDescent="0.75">
      <c r="A1538" t="s">
        <v>24</v>
      </c>
      <c r="B1538" s="3">
        <v>47922</v>
      </c>
      <c r="C1538" s="4">
        <v>0</v>
      </c>
      <c r="D1538" s="3">
        <v>47922</v>
      </c>
      <c r="E1538" s="4">
        <v>192324.36886802199</v>
      </c>
      <c r="F1538">
        <v>145</v>
      </c>
      <c r="G1538" s="3">
        <v>47938</v>
      </c>
      <c r="H1538" s="4">
        <v>192324.36886802199</v>
      </c>
      <c r="I1538" s="4">
        <v>0</v>
      </c>
      <c r="J1538" s="4">
        <v>4865830.6964209378</v>
      </c>
      <c r="K1538" s="5">
        <v>27147.567822753001</v>
      </c>
      <c r="L1538" s="5">
        <v>0</v>
      </c>
      <c r="O1538" s="5">
        <v>0</v>
      </c>
    </row>
    <row r="1539" spans="1:15" x14ac:dyDescent="0.75">
      <c r="A1539" t="s">
        <v>24</v>
      </c>
      <c r="B1539" s="3">
        <v>47953</v>
      </c>
      <c r="C1539" s="4">
        <v>0</v>
      </c>
      <c r="D1539" s="3">
        <v>47953</v>
      </c>
      <c r="E1539" s="4">
        <v>197092.38552946199</v>
      </c>
      <c r="F1539">
        <v>146</v>
      </c>
      <c r="G1539" s="3">
        <v>47968</v>
      </c>
      <c r="H1539" s="4">
        <v>197092.38552946199</v>
      </c>
      <c r="I1539" s="4">
        <v>0</v>
      </c>
      <c r="J1539" s="4">
        <v>3571035.63549991</v>
      </c>
      <c r="K1539" s="5">
        <v>12640.353333338</v>
      </c>
      <c r="L1539" s="5">
        <v>0</v>
      </c>
      <c r="O1539" s="5">
        <v>0</v>
      </c>
    </row>
    <row r="1540" spans="1:15" x14ac:dyDescent="0.75">
      <c r="A1540" t="s">
        <v>24</v>
      </c>
      <c r="B1540" s="3">
        <v>47983</v>
      </c>
      <c r="C1540" s="4">
        <v>0</v>
      </c>
      <c r="D1540" s="3">
        <v>47983</v>
      </c>
      <c r="E1540" s="4">
        <v>32728286.24809679</v>
      </c>
      <c r="F1540">
        <v>147</v>
      </c>
      <c r="G1540" s="3">
        <v>47999</v>
      </c>
      <c r="H1540" s="4">
        <v>32728286.24809679</v>
      </c>
      <c r="I1540" s="4">
        <v>32541068.225101531</v>
      </c>
      <c r="J1540" s="4">
        <v>699437.18933951098</v>
      </c>
      <c r="K1540" s="5">
        <v>0</v>
      </c>
      <c r="L1540" s="5">
        <v>0</v>
      </c>
      <c r="O1540" s="5">
        <v>0</v>
      </c>
    </row>
    <row r="1541" spans="1:15" x14ac:dyDescent="0.75">
      <c r="A1541" t="s">
        <v>24</v>
      </c>
      <c r="B1541" s="3">
        <v>48014</v>
      </c>
      <c r="C1541" s="4">
        <v>0</v>
      </c>
      <c r="D1541" s="3">
        <v>48014</v>
      </c>
      <c r="E1541" s="4">
        <v>15391058.04568118</v>
      </c>
      <c r="F1541">
        <v>148</v>
      </c>
      <c r="G1541" s="3">
        <v>48029</v>
      </c>
      <c r="H1541" s="4">
        <v>15391058.04568118</v>
      </c>
      <c r="I1541" s="4">
        <v>15193931.774898469</v>
      </c>
      <c r="J1541" s="4">
        <v>456320.12422183302</v>
      </c>
      <c r="K1541" s="5">
        <v>0</v>
      </c>
      <c r="L1541" s="5">
        <v>133081.16840035899</v>
      </c>
      <c r="O1541" s="5">
        <v>0</v>
      </c>
    </row>
    <row r="1542" spans="1:15" x14ac:dyDescent="0.75">
      <c r="A1542" t="s">
        <v>25</v>
      </c>
      <c r="B1542" s="3">
        <v>43529</v>
      </c>
      <c r="C1542" s="4">
        <v>-40530203.282513</v>
      </c>
      <c r="D1542" s="3">
        <v>43529</v>
      </c>
      <c r="E1542" s="4">
        <v>-40530203.282513</v>
      </c>
      <c r="F1542">
        <v>4</v>
      </c>
      <c r="G1542" s="3">
        <v>43555</v>
      </c>
      <c r="H1542" s="4">
        <v>0</v>
      </c>
      <c r="I1542" s="4">
        <v>0</v>
      </c>
      <c r="J1542" s="4">
        <v>0</v>
      </c>
      <c r="K1542" s="5">
        <v>0</v>
      </c>
      <c r="L1542" s="5">
        <v>0</v>
      </c>
      <c r="O1542" s="5">
        <v>0</v>
      </c>
    </row>
    <row r="1543" spans="1:15" x14ac:dyDescent="0.75">
      <c r="A1543" t="s">
        <v>25</v>
      </c>
      <c r="B1543" s="3">
        <v>43570</v>
      </c>
      <c r="C1543" s="4">
        <v>355856.91</v>
      </c>
      <c r="D1543" s="3">
        <v>43570</v>
      </c>
      <c r="E1543" s="4">
        <v>355856.91</v>
      </c>
      <c r="F1543">
        <v>5</v>
      </c>
      <c r="G1543" s="3">
        <v>43585</v>
      </c>
      <c r="H1543" s="4">
        <v>0</v>
      </c>
      <c r="I1543" s="4">
        <v>0</v>
      </c>
      <c r="J1543" s="4">
        <v>0</v>
      </c>
      <c r="K1543" s="5">
        <v>0</v>
      </c>
      <c r="L1543" s="5">
        <v>0</v>
      </c>
      <c r="O1543" s="5">
        <v>0</v>
      </c>
    </row>
    <row r="1544" spans="1:15" x14ac:dyDescent="0.75">
      <c r="A1544" t="s">
        <v>25</v>
      </c>
      <c r="B1544" s="3">
        <v>43600</v>
      </c>
      <c r="C1544" s="4">
        <v>344374.76</v>
      </c>
      <c r="D1544" s="3">
        <v>43600</v>
      </c>
      <c r="E1544" s="4">
        <v>344374.76</v>
      </c>
      <c r="F1544">
        <v>6</v>
      </c>
      <c r="G1544" s="3">
        <v>43616</v>
      </c>
      <c r="H1544" s="4">
        <v>0</v>
      </c>
      <c r="I1544" s="4">
        <v>0</v>
      </c>
      <c r="J1544" s="4">
        <v>0</v>
      </c>
      <c r="K1544" s="5">
        <v>0</v>
      </c>
      <c r="L1544" s="5">
        <v>0</v>
      </c>
      <c r="O1544" s="5">
        <v>0</v>
      </c>
    </row>
    <row r="1545" spans="1:15" x14ac:dyDescent="0.75">
      <c r="A1545" t="s">
        <v>25</v>
      </c>
      <c r="B1545" s="3">
        <v>43631</v>
      </c>
      <c r="C1545" s="4">
        <v>355850.47</v>
      </c>
      <c r="D1545" s="3">
        <v>43631</v>
      </c>
      <c r="E1545" s="4">
        <v>355850.47</v>
      </c>
      <c r="F1545">
        <v>7</v>
      </c>
      <c r="G1545" s="3">
        <v>43646</v>
      </c>
      <c r="H1545" s="4">
        <v>0</v>
      </c>
      <c r="I1545" s="4">
        <v>0</v>
      </c>
      <c r="J1545" s="4">
        <v>0</v>
      </c>
      <c r="K1545" s="5">
        <v>0</v>
      </c>
      <c r="L1545" s="5">
        <v>0</v>
      </c>
      <c r="O1545" s="5">
        <v>0</v>
      </c>
    </row>
    <row r="1546" spans="1:15" x14ac:dyDescent="0.75">
      <c r="A1546" t="s">
        <v>25</v>
      </c>
      <c r="B1546" s="3">
        <v>43661</v>
      </c>
      <c r="C1546" s="4">
        <v>344368.51</v>
      </c>
      <c r="D1546" s="3">
        <v>43661</v>
      </c>
      <c r="E1546" s="4">
        <v>344368.51</v>
      </c>
      <c r="F1546">
        <v>8</v>
      </c>
      <c r="G1546" s="3">
        <v>43677</v>
      </c>
      <c r="H1546" s="4">
        <v>0</v>
      </c>
      <c r="I1546" s="4">
        <v>0</v>
      </c>
      <c r="J1546" s="4">
        <v>0</v>
      </c>
      <c r="K1546" s="5">
        <v>0</v>
      </c>
      <c r="L1546" s="5">
        <v>0</v>
      </c>
      <c r="O1546" s="5">
        <v>0</v>
      </c>
    </row>
    <row r="1547" spans="1:15" x14ac:dyDescent="0.75">
      <c r="A1547" t="s">
        <v>25</v>
      </c>
      <c r="B1547" s="3">
        <v>43692</v>
      </c>
      <c r="C1547" s="4">
        <v>355843.96</v>
      </c>
      <c r="D1547" s="3">
        <v>43692</v>
      </c>
      <c r="E1547" s="4">
        <v>355843.96</v>
      </c>
      <c r="F1547">
        <v>9</v>
      </c>
      <c r="G1547" s="3">
        <v>43708</v>
      </c>
      <c r="H1547" s="4">
        <v>0</v>
      </c>
      <c r="I1547" s="4">
        <v>0</v>
      </c>
      <c r="J1547" s="4">
        <v>0</v>
      </c>
      <c r="K1547" s="5">
        <v>0</v>
      </c>
      <c r="L1547" s="5">
        <v>0</v>
      </c>
      <c r="O1547" s="5">
        <v>0</v>
      </c>
    </row>
    <row r="1548" spans="1:15" x14ac:dyDescent="0.75">
      <c r="A1548" t="s">
        <v>25</v>
      </c>
      <c r="B1548" s="3">
        <v>43723</v>
      </c>
      <c r="C1548" s="4">
        <v>355840.91</v>
      </c>
      <c r="D1548" s="3">
        <v>43723</v>
      </c>
      <c r="E1548" s="4">
        <v>355840.91</v>
      </c>
      <c r="F1548">
        <v>10</v>
      </c>
      <c r="G1548" s="3">
        <v>43738</v>
      </c>
      <c r="H1548" s="4">
        <v>0</v>
      </c>
      <c r="I1548" s="4">
        <v>0</v>
      </c>
      <c r="J1548" s="4">
        <v>0</v>
      </c>
      <c r="K1548" s="5">
        <v>0</v>
      </c>
      <c r="L1548" s="5">
        <v>0</v>
      </c>
      <c r="O1548" s="5">
        <v>0</v>
      </c>
    </row>
    <row r="1549" spans="1:15" x14ac:dyDescent="0.75">
      <c r="A1549" t="s">
        <v>25</v>
      </c>
      <c r="B1549" s="3">
        <v>43753</v>
      </c>
      <c r="C1549" s="4">
        <v>344359.21</v>
      </c>
      <c r="D1549" s="3">
        <v>43753</v>
      </c>
      <c r="E1549" s="4">
        <v>344359.21</v>
      </c>
      <c r="F1549">
        <v>11</v>
      </c>
      <c r="G1549" s="3">
        <v>43769</v>
      </c>
      <c r="H1549" s="4">
        <v>0</v>
      </c>
      <c r="I1549" s="4">
        <v>0</v>
      </c>
      <c r="J1549" s="4">
        <v>0</v>
      </c>
      <c r="K1549" s="5">
        <v>0</v>
      </c>
      <c r="L1549" s="5">
        <v>0</v>
      </c>
      <c r="O1549" s="5">
        <v>0</v>
      </c>
    </row>
    <row r="1550" spans="1:15" x14ac:dyDescent="0.75">
      <c r="A1550" t="s">
        <v>25</v>
      </c>
      <c r="B1550" s="3">
        <v>43784</v>
      </c>
      <c r="C1550" s="4">
        <v>355834.28</v>
      </c>
      <c r="D1550" s="3">
        <v>43784</v>
      </c>
      <c r="E1550" s="4">
        <v>355834.28</v>
      </c>
      <c r="F1550">
        <v>12</v>
      </c>
      <c r="G1550" s="3">
        <v>43799</v>
      </c>
      <c r="H1550" s="4">
        <v>0</v>
      </c>
      <c r="I1550" s="4">
        <v>0</v>
      </c>
      <c r="J1550" s="4">
        <v>0</v>
      </c>
      <c r="K1550" s="5">
        <v>0</v>
      </c>
      <c r="L1550" s="5">
        <v>0</v>
      </c>
      <c r="O1550" s="5">
        <v>0</v>
      </c>
    </row>
    <row r="1551" spans="1:15" x14ac:dyDescent="0.75">
      <c r="A1551" t="s">
        <v>25</v>
      </c>
      <c r="B1551" s="3">
        <v>43814</v>
      </c>
      <c r="C1551" s="4">
        <v>344352.76</v>
      </c>
      <c r="D1551" s="3">
        <v>43814</v>
      </c>
      <c r="E1551" s="4">
        <v>344352.76</v>
      </c>
      <c r="F1551">
        <v>13</v>
      </c>
      <c r="G1551" s="3">
        <v>43830</v>
      </c>
      <c r="H1551" s="4">
        <v>0</v>
      </c>
      <c r="I1551" s="4">
        <v>0</v>
      </c>
      <c r="J1551" s="4">
        <v>0</v>
      </c>
      <c r="K1551" s="5">
        <v>0</v>
      </c>
      <c r="L1551" s="5">
        <v>0</v>
      </c>
      <c r="O1551" s="5">
        <v>0</v>
      </c>
    </row>
    <row r="1552" spans="1:15" x14ac:dyDescent="0.75">
      <c r="A1552" t="s">
        <v>25</v>
      </c>
      <c r="B1552" s="3">
        <v>43845</v>
      </c>
      <c r="C1552" s="4">
        <v>355827.61</v>
      </c>
      <c r="D1552" s="3">
        <v>43845</v>
      </c>
      <c r="E1552" s="4">
        <v>355827.61</v>
      </c>
      <c r="F1552">
        <v>14</v>
      </c>
      <c r="G1552" s="3">
        <v>43861</v>
      </c>
      <c r="H1552" s="4">
        <v>0</v>
      </c>
      <c r="I1552" s="4">
        <v>0</v>
      </c>
      <c r="J1552" s="4">
        <v>0</v>
      </c>
      <c r="K1552" s="5">
        <v>0</v>
      </c>
      <c r="L1552" s="5">
        <v>0</v>
      </c>
      <c r="O1552" s="5">
        <v>0</v>
      </c>
    </row>
    <row r="1553" spans="1:15" x14ac:dyDescent="0.75">
      <c r="A1553" t="s">
        <v>25</v>
      </c>
      <c r="B1553" s="3">
        <v>43876</v>
      </c>
      <c r="C1553" s="4">
        <v>344346.24</v>
      </c>
      <c r="D1553" s="3">
        <v>43876</v>
      </c>
      <c r="E1553" s="4">
        <v>344346.24</v>
      </c>
      <c r="F1553">
        <v>15</v>
      </c>
      <c r="G1553" s="3">
        <v>43890</v>
      </c>
      <c r="H1553" s="4">
        <v>0</v>
      </c>
      <c r="I1553" s="4">
        <v>0</v>
      </c>
      <c r="J1553" s="4">
        <v>0</v>
      </c>
      <c r="K1553" s="5">
        <v>0</v>
      </c>
      <c r="L1553" s="5">
        <v>0</v>
      </c>
      <c r="O1553" s="5">
        <v>0</v>
      </c>
    </row>
    <row r="1554" spans="1:15" x14ac:dyDescent="0.75">
      <c r="A1554" t="s">
        <v>25</v>
      </c>
      <c r="B1554" s="3">
        <v>43905</v>
      </c>
      <c r="C1554" s="4">
        <v>344346.59</v>
      </c>
      <c r="D1554" s="3">
        <v>43905</v>
      </c>
      <c r="E1554" s="4">
        <v>344346.59</v>
      </c>
      <c r="F1554">
        <v>16</v>
      </c>
      <c r="G1554" s="3">
        <v>43921</v>
      </c>
      <c r="H1554" s="4">
        <v>0</v>
      </c>
      <c r="I1554" s="4">
        <v>0</v>
      </c>
      <c r="J1554" s="4">
        <v>0</v>
      </c>
      <c r="K1554" s="5">
        <v>0</v>
      </c>
      <c r="L1554" s="5">
        <v>0</v>
      </c>
      <c r="O1554" s="5">
        <v>0</v>
      </c>
    </row>
    <row r="1555" spans="1:15" x14ac:dyDescent="0.75">
      <c r="A1555" t="s">
        <v>25</v>
      </c>
      <c r="B1555" s="3">
        <v>43936</v>
      </c>
      <c r="C1555" s="4">
        <v>355816.92</v>
      </c>
      <c r="D1555" s="3">
        <v>43936</v>
      </c>
      <c r="E1555" s="4">
        <v>355816.92</v>
      </c>
      <c r="F1555">
        <v>17</v>
      </c>
      <c r="G1555" s="3">
        <v>43951</v>
      </c>
      <c r="H1555" s="4">
        <v>0</v>
      </c>
      <c r="I1555" s="4">
        <v>0</v>
      </c>
      <c r="J1555" s="4">
        <v>0</v>
      </c>
      <c r="K1555" s="5">
        <v>0</v>
      </c>
      <c r="L1555" s="5">
        <v>0</v>
      </c>
      <c r="O1555" s="5">
        <v>0</v>
      </c>
    </row>
    <row r="1556" spans="1:15" x14ac:dyDescent="0.75">
      <c r="A1556" t="s">
        <v>25</v>
      </c>
      <c r="B1556" s="3">
        <v>43966</v>
      </c>
      <c r="C1556" s="4">
        <v>340835.67</v>
      </c>
      <c r="D1556" s="3">
        <v>43966</v>
      </c>
      <c r="E1556" s="4">
        <v>340835.67</v>
      </c>
      <c r="F1556">
        <v>18</v>
      </c>
      <c r="G1556" s="3">
        <v>43982</v>
      </c>
      <c r="H1556" s="4">
        <v>0</v>
      </c>
      <c r="I1556" s="4">
        <v>0</v>
      </c>
      <c r="J1556" s="4">
        <v>0</v>
      </c>
      <c r="K1556" s="5">
        <v>0</v>
      </c>
      <c r="L1556" s="5">
        <v>0</v>
      </c>
      <c r="O1556" s="5">
        <v>0</v>
      </c>
    </row>
    <row r="1557" spans="1:15" x14ac:dyDescent="0.75">
      <c r="A1557" t="s">
        <v>25</v>
      </c>
      <c r="B1557" s="3">
        <v>43997</v>
      </c>
      <c r="C1557" s="4">
        <v>352309.61</v>
      </c>
      <c r="D1557" s="3">
        <v>43997</v>
      </c>
      <c r="E1557" s="4">
        <v>352309.61</v>
      </c>
      <c r="F1557">
        <v>19</v>
      </c>
      <c r="G1557" s="3">
        <v>44012</v>
      </c>
      <c r="H1557" s="4">
        <v>0</v>
      </c>
      <c r="I1557" s="4">
        <v>0</v>
      </c>
      <c r="J1557" s="4">
        <v>0</v>
      </c>
      <c r="K1557" s="5">
        <v>0</v>
      </c>
      <c r="L1557" s="5">
        <v>0</v>
      </c>
      <c r="O1557" s="5">
        <v>0</v>
      </c>
    </row>
    <row r="1558" spans="1:15" x14ac:dyDescent="0.75">
      <c r="A1558" t="s">
        <v>25</v>
      </c>
      <c r="B1558" s="3">
        <v>44027</v>
      </c>
      <c r="C1558" s="4">
        <v>337328.54</v>
      </c>
      <c r="D1558" s="3">
        <v>44027</v>
      </c>
      <c r="E1558" s="4">
        <v>337328.54</v>
      </c>
      <c r="F1558">
        <v>20</v>
      </c>
      <c r="G1558" s="3">
        <v>44043</v>
      </c>
      <c r="H1558" s="4">
        <v>0</v>
      </c>
      <c r="I1558" s="4">
        <v>0</v>
      </c>
      <c r="J1558" s="4">
        <v>0</v>
      </c>
      <c r="K1558" s="5">
        <v>0</v>
      </c>
      <c r="L1558" s="5">
        <v>0</v>
      </c>
      <c r="O1558" s="5">
        <v>0</v>
      </c>
    </row>
    <row r="1559" spans="1:15" x14ac:dyDescent="0.75">
      <c r="A1559" t="s">
        <v>25</v>
      </c>
      <c r="B1559" s="3">
        <v>44058</v>
      </c>
      <c r="C1559" s="4">
        <v>345302.18</v>
      </c>
      <c r="D1559" s="3">
        <v>44058</v>
      </c>
      <c r="E1559" s="4">
        <v>345302.18</v>
      </c>
      <c r="F1559">
        <v>21</v>
      </c>
      <c r="G1559" s="3">
        <v>44074</v>
      </c>
      <c r="H1559" s="4">
        <v>0</v>
      </c>
      <c r="I1559" s="4">
        <v>0</v>
      </c>
      <c r="J1559" s="4">
        <v>0</v>
      </c>
      <c r="K1559" s="5">
        <v>0</v>
      </c>
      <c r="L1559" s="5">
        <v>0</v>
      </c>
      <c r="O1559" s="5">
        <v>0</v>
      </c>
    </row>
    <row r="1560" spans="1:15" x14ac:dyDescent="0.75">
      <c r="A1560" t="s">
        <v>25</v>
      </c>
      <c r="B1560" s="3">
        <v>44089</v>
      </c>
      <c r="C1560" s="4">
        <v>334821.46000000002</v>
      </c>
      <c r="D1560" s="3">
        <v>44089</v>
      </c>
      <c r="E1560" s="4">
        <v>334821.46000000002</v>
      </c>
      <c r="F1560">
        <v>22</v>
      </c>
      <c r="G1560" s="3">
        <v>44104</v>
      </c>
      <c r="H1560" s="4">
        <v>0</v>
      </c>
      <c r="I1560" s="4">
        <v>0</v>
      </c>
      <c r="J1560" s="4">
        <v>0</v>
      </c>
      <c r="K1560" s="5">
        <v>0</v>
      </c>
      <c r="L1560" s="5">
        <v>0</v>
      </c>
      <c r="O1560" s="5">
        <v>0</v>
      </c>
    </row>
    <row r="1561" spans="1:15" x14ac:dyDescent="0.75">
      <c r="A1561" t="s">
        <v>25</v>
      </c>
      <c r="B1561" s="3">
        <v>44119</v>
      </c>
      <c r="C1561" s="4">
        <v>323565.76</v>
      </c>
      <c r="D1561" s="3">
        <v>44119</v>
      </c>
      <c r="E1561" s="4">
        <v>323565.76</v>
      </c>
      <c r="F1561">
        <v>23</v>
      </c>
      <c r="G1561" s="3">
        <v>44135</v>
      </c>
      <c r="H1561" s="4">
        <v>0</v>
      </c>
      <c r="I1561" s="4">
        <v>0</v>
      </c>
      <c r="J1561" s="4">
        <v>0</v>
      </c>
      <c r="K1561" s="5">
        <v>0</v>
      </c>
      <c r="L1561" s="5">
        <v>0</v>
      </c>
      <c r="O1561" s="5">
        <v>0</v>
      </c>
    </row>
    <row r="1562" spans="1:15" x14ac:dyDescent="0.75">
      <c r="A1562" t="s">
        <v>25</v>
      </c>
      <c r="B1562" s="3">
        <v>44150</v>
      </c>
      <c r="C1562" s="4">
        <v>342291.17</v>
      </c>
      <c r="D1562" s="3">
        <v>44150</v>
      </c>
      <c r="E1562" s="4">
        <v>342291.17</v>
      </c>
      <c r="F1562">
        <v>24</v>
      </c>
      <c r="G1562" s="3">
        <v>44165</v>
      </c>
      <c r="H1562" s="4">
        <v>0</v>
      </c>
      <c r="I1562" s="4">
        <v>0</v>
      </c>
      <c r="J1562" s="4">
        <v>0</v>
      </c>
      <c r="K1562" s="5">
        <v>0</v>
      </c>
      <c r="L1562" s="5">
        <v>0</v>
      </c>
      <c r="O1562" s="5">
        <v>0</v>
      </c>
    </row>
    <row r="1563" spans="1:15" x14ac:dyDescent="0.75">
      <c r="A1563" t="s">
        <v>25</v>
      </c>
      <c r="B1563" s="3">
        <v>44180</v>
      </c>
      <c r="C1563" s="4">
        <v>330310.59000000003</v>
      </c>
      <c r="D1563" s="3">
        <v>44180</v>
      </c>
      <c r="E1563" s="4">
        <v>330310.59000000003</v>
      </c>
      <c r="F1563">
        <v>25</v>
      </c>
      <c r="G1563" s="3">
        <v>44196</v>
      </c>
      <c r="H1563" s="4">
        <v>0</v>
      </c>
      <c r="I1563" s="4">
        <v>0</v>
      </c>
      <c r="J1563" s="4">
        <v>0</v>
      </c>
      <c r="K1563" s="5">
        <v>0</v>
      </c>
      <c r="L1563" s="5">
        <v>0</v>
      </c>
      <c r="O1563" s="5">
        <v>0</v>
      </c>
    </row>
    <row r="1564" spans="1:15" x14ac:dyDescent="0.75">
      <c r="A1564" t="s">
        <v>25</v>
      </c>
      <c r="B1564" s="3">
        <v>44211</v>
      </c>
      <c r="C1564" s="4">
        <v>305151.90000000002</v>
      </c>
      <c r="D1564" s="3">
        <v>44211</v>
      </c>
      <c r="E1564" s="4">
        <v>305151.90000000002</v>
      </c>
      <c r="F1564">
        <v>26</v>
      </c>
      <c r="G1564" s="3">
        <v>44227</v>
      </c>
      <c r="H1564" s="4">
        <v>0</v>
      </c>
      <c r="I1564" s="4">
        <v>0</v>
      </c>
      <c r="J1564" s="4">
        <v>0</v>
      </c>
      <c r="K1564" s="5">
        <v>0</v>
      </c>
      <c r="L1564" s="5">
        <v>0</v>
      </c>
      <c r="O1564" s="5">
        <v>0</v>
      </c>
    </row>
    <row r="1565" spans="1:15" x14ac:dyDescent="0.75">
      <c r="A1565" t="s">
        <v>25</v>
      </c>
      <c r="B1565" s="3">
        <v>44242</v>
      </c>
      <c r="C1565" s="4">
        <v>326092.12</v>
      </c>
      <c r="D1565" s="3">
        <v>44242</v>
      </c>
      <c r="E1565" s="4">
        <v>326092.12</v>
      </c>
      <c r="F1565">
        <v>27</v>
      </c>
      <c r="G1565" s="3">
        <v>44255</v>
      </c>
      <c r="H1565" s="4">
        <v>0</v>
      </c>
      <c r="I1565" s="4">
        <v>0</v>
      </c>
      <c r="J1565" s="4">
        <v>0</v>
      </c>
      <c r="K1565" s="5">
        <v>0</v>
      </c>
      <c r="L1565" s="5">
        <v>0</v>
      </c>
      <c r="O1565" s="5">
        <v>0</v>
      </c>
    </row>
    <row r="1566" spans="1:15" x14ac:dyDescent="0.75">
      <c r="A1566" t="s">
        <v>25</v>
      </c>
      <c r="B1566" s="3">
        <v>44270</v>
      </c>
      <c r="C1566" s="4">
        <v>293623.08</v>
      </c>
      <c r="D1566" s="3">
        <v>44270</v>
      </c>
      <c r="E1566" s="4">
        <v>293623.08</v>
      </c>
      <c r="F1566">
        <v>28</v>
      </c>
      <c r="G1566" s="3">
        <v>44286</v>
      </c>
      <c r="H1566" s="4">
        <v>0</v>
      </c>
      <c r="I1566" s="4">
        <v>0</v>
      </c>
      <c r="J1566" s="4">
        <v>0</v>
      </c>
      <c r="K1566" s="5">
        <v>0</v>
      </c>
      <c r="L1566" s="5">
        <v>0</v>
      </c>
      <c r="O1566" s="5">
        <v>0</v>
      </c>
    </row>
    <row r="1567" spans="1:15" x14ac:dyDescent="0.75">
      <c r="A1567" t="s">
        <v>25</v>
      </c>
      <c r="B1567" s="3">
        <v>44301</v>
      </c>
      <c r="C1567" s="4">
        <v>335294.46999999997</v>
      </c>
      <c r="D1567" s="3">
        <v>44301</v>
      </c>
      <c r="E1567" s="4">
        <v>335294.46999999997</v>
      </c>
      <c r="F1567">
        <v>29</v>
      </c>
      <c r="G1567" s="3">
        <v>44316</v>
      </c>
      <c r="H1567" s="4">
        <v>0</v>
      </c>
      <c r="I1567" s="4">
        <v>0</v>
      </c>
      <c r="J1567" s="4">
        <v>0</v>
      </c>
      <c r="K1567" s="5">
        <v>0</v>
      </c>
      <c r="L1567" s="5">
        <v>0</v>
      </c>
      <c r="O1567" s="5">
        <v>0</v>
      </c>
    </row>
    <row r="1568" spans="1:15" x14ac:dyDescent="0.75">
      <c r="A1568" t="s">
        <v>25</v>
      </c>
      <c r="B1568" s="3">
        <v>44331</v>
      </c>
      <c r="C1568" s="4">
        <v>301743.43</v>
      </c>
      <c r="D1568" s="3">
        <v>44331</v>
      </c>
      <c r="E1568" s="4">
        <v>301743.43</v>
      </c>
      <c r="F1568">
        <v>30</v>
      </c>
      <c r="G1568" s="3">
        <v>44347</v>
      </c>
      <c r="H1568" s="4">
        <v>0</v>
      </c>
      <c r="I1568" s="4">
        <v>0</v>
      </c>
      <c r="J1568" s="4">
        <v>0</v>
      </c>
      <c r="K1568" s="5">
        <v>0</v>
      </c>
      <c r="L1568" s="5">
        <v>0</v>
      </c>
      <c r="O1568" s="5">
        <v>0</v>
      </c>
    </row>
    <row r="1569" spans="1:15" x14ac:dyDescent="0.75">
      <c r="A1569" t="s">
        <v>25</v>
      </c>
      <c r="B1569" s="3">
        <v>44362</v>
      </c>
      <c r="C1569" s="4">
        <v>341223.67999999999</v>
      </c>
      <c r="D1569" s="3">
        <v>44362</v>
      </c>
      <c r="E1569" s="4">
        <v>341223.67999999999</v>
      </c>
      <c r="F1569">
        <v>31</v>
      </c>
      <c r="G1569" s="3">
        <v>44377</v>
      </c>
      <c r="H1569" s="4">
        <v>0</v>
      </c>
      <c r="I1569" s="4">
        <v>0</v>
      </c>
      <c r="J1569" s="4">
        <v>0</v>
      </c>
      <c r="K1569" s="5">
        <v>0</v>
      </c>
      <c r="L1569" s="5">
        <v>0</v>
      </c>
      <c r="O1569" s="5">
        <v>0</v>
      </c>
    </row>
    <row r="1570" spans="1:15" x14ac:dyDescent="0.75">
      <c r="A1570" t="s">
        <v>25</v>
      </c>
      <c r="B1570" s="3">
        <v>44392</v>
      </c>
      <c r="C1570" s="4">
        <v>323709.09000000003</v>
      </c>
      <c r="D1570" s="3">
        <v>44392</v>
      </c>
      <c r="E1570" s="4">
        <v>323709.09000000003</v>
      </c>
      <c r="F1570">
        <v>32</v>
      </c>
      <c r="G1570" s="3">
        <v>44408</v>
      </c>
      <c r="H1570" s="4">
        <v>0</v>
      </c>
      <c r="I1570" s="4">
        <v>0</v>
      </c>
      <c r="J1570" s="4">
        <v>0</v>
      </c>
      <c r="K1570" s="5">
        <v>0</v>
      </c>
      <c r="L1570" s="5">
        <v>0</v>
      </c>
      <c r="O1570" s="5">
        <v>0</v>
      </c>
    </row>
    <row r="1571" spans="1:15" x14ac:dyDescent="0.75">
      <c r="A1571" t="s">
        <v>25</v>
      </c>
      <c r="B1571" s="3">
        <v>44423</v>
      </c>
      <c r="C1571" s="4">
        <v>334851.59000000003</v>
      </c>
      <c r="D1571" s="3">
        <v>44423</v>
      </c>
      <c r="E1571" s="4">
        <v>334851.59000000003</v>
      </c>
      <c r="F1571">
        <v>33</v>
      </c>
      <c r="G1571" s="3">
        <v>44439</v>
      </c>
      <c r="H1571" s="4">
        <v>0</v>
      </c>
      <c r="I1571" s="4">
        <v>0</v>
      </c>
      <c r="J1571" s="4">
        <v>0</v>
      </c>
      <c r="K1571" s="5">
        <v>0</v>
      </c>
      <c r="L1571" s="5">
        <v>0</v>
      </c>
      <c r="O1571" s="5">
        <v>0</v>
      </c>
    </row>
    <row r="1572" spans="1:15" x14ac:dyDescent="0.75">
      <c r="A1572" t="s">
        <v>25</v>
      </c>
      <c r="B1572" s="3">
        <v>44454</v>
      </c>
      <c r="C1572" s="4">
        <v>334681.18</v>
      </c>
      <c r="D1572" s="3">
        <v>44454</v>
      </c>
      <c r="E1572" s="4">
        <v>334681.18</v>
      </c>
      <c r="F1572">
        <v>34</v>
      </c>
      <c r="G1572" s="3">
        <v>44469</v>
      </c>
      <c r="H1572" s="4">
        <v>0</v>
      </c>
      <c r="I1572" s="4">
        <v>0</v>
      </c>
      <c r="J1572" s="4">
        <v>0</v>
      </c>
      <c r="K1572" s="5">
        <v>0</v>
      </c>
      <c r="L1572" s="5">
        <v>0</v>
      </c>
      <c r="O1572" s="5">
        <v>0</v>
      </c>
    </row>
    <row r="1573" spans="1:15" x14ac:dyDescent="0.75">
      <c r="A1573" t="s">
        <v>25</v>
      </c>
      <c r="B1573" s="3">
        <v>44484</v>
      </c>
      <c r="C1573" s="4">
        <v>323296.06</v>
      </c>
      <c r="D1573" s="3">
        <v>44484</v>
      </c>
      <c r="E1573" s="4">
        <v>323296.06</v>
      </c>
      <c r="F1573">
        <v>35</v>
      </c>
      <c r="G1573" s="3">
        <v>44500</v>
      </c>
      <c r="H1573" s="4">
        <v>0</v>
      </c>
      <c r="I1573" s="4">
        <v>0</v>
      </c>
      <c r="J1573" s="4">
        <v>0</v>
      </c>
      <c r="K1573" s="5">
        <v>0</v>
      </c>
      <c r="L1573" s="5">
        <v>0</v>
      </c>
      <c r="O1573" s="5">
        <v>0</v>
      </c>
    </row>
    <row r="1574" spans="1:15" x14ac:dyDescent="0.75">
      <c r="A1574" t="s">
        <v>25</v>
      </c>
      <c r="B1574" s="3">
        <v>44515</v>
      </c>
      <c r="C1574" s="4">
        <v>313761.8</v>
      </c>
      <c r="D1574" s="3">
        <v>44515</v>
      </c>
      <c r="E1574" s="4">
        <v>313761.8</v>
      </c>
      <c r="F1574">
        <v>36</v>
      </c>
      <c r="G1574" s="3">
        <v>44530</v>
      </c>
      <c r="H1574" s="4">
        <v>0</v>
      </c>
      <c r="I1574" s="4">
        <v>0</v>
      </c>
      <c r="J1574" s="4">
        <v>0</v>
      </c>
      <c r="K1574" s="5">
        <v>0</v>
      </c>
      <c r="L1574" s="5">
        <v>0</v>
      </c>
      <c r="O1574" s="5">
        <v>0</v>
      </c>
    </row>
    <row r="1575" spans="1:15" x14ac:dyDescent="0.75">
      <c r="A1575" t="s">
        <v>25</v>
      </c>
      <c r="B1575" s="3">
        <v>44545</v>
      </c>
      <c r="C1575" s="4">
        <v>303184.90000000002</v>
      </c>
      <c r="D1575" s="3">
        <v>44545</v>
      </c>
      <c r="E1575" s="4">
        <v>303184.90000000002</v>
      </c>
      <c r="F1575">
        <v>37</v>
      </c>
      <c r="G1575" s="3">
        <v>44561</v>
      </c>
      <c r="H1575" s="4">
        <v>0</v>
      </c>
      <c r="I1575" s="4">
        <v>0</v>
      </c>
      <c r="J1575" s="4">
        <v>0</v>
      </c>
      <c r="K1575" s="5">
        <v>0</v>
      </c>
      <c r="L1575" s="5">
        <v>0</v>
      </c>
      <c r="O1575" s="5">
        <v>0</v>
      </c>
    </row>
    <row r="1576" spans="1:15" x14ac:dyDescent="0.75">
      <c r="A1576" t="s">
        <v>25</v>
      </c>
      <c r="B1576" s="3">
        <v>44576</v>
      </c>
      <c r="C1576" s="4">
        <v>302110.45</v>
      </c>
      <c r="D1576" s="3">
        <v>44576</v>
      </c>
      <c r="E1576" s="4">
        <v>302110.45</v>
      </c>
      <c r="F1576">
        <v>38</v>
      </c>
      <c r="G1576" s="3">
        <v>44592</v>
      </c>
      <c r="H1576" s="4">
        <v>0</v>
      </c>
      <c r="I1576" s="4">
        <v>0</v>
      </c>
      <c r="J1576" s="4">
        <v>0</v>
      </c>
      <c r="K1576" s="5">
        <v>0</v>
      </c>
      <c r="L1576" s="5">
        <v>0</v>
      </c>
      <c r="O1576" s="5">
        <v>0</v>
      </c>
    </row>
    <row r="1577" spans="1:15" x14ac:dyDescent="0.75">
      <c r="A1577" t="s">
        <v>25</v>
      </c>
      <c r="B1577" s="3">
        <v>44607</v>
      </c>
      <c r="C1577" s="4">
        <v>324029.26</v>
      </c>
      <c r="D1577" s="3">
        <v>44607</v>
      </c>
      <c r="E1577" s="4">
        <v>324029.26</v>
      </c>
      <c r="F1577">
        <v>39</v>
      </c>
      <c r="G1577" s="3">
        <v>44620</v>
      </c>
      <c r="H1577" s="4">
        <v>0</v>
      </c>
      <c r="I1577" s="4">
        <v>0</v>
      </c>
      <c r="J1577" s="4">
        <v>0</v>
      </c>
      <c r="K1577" s="5">
        <v>0</v>
      </c>
      <c r="L1577" s="5">
        <v>0</v>
      </c>
      <c r="O1577" s="5">
        <v>0</v>
      </c>
    </row>
    <row r="1578" spans="1:15" x14ac:dyDescent="0.75">
      <c r="A1578" t="s">
        <v>25</v>
      </c>
      <c r="B1578" s="3">
        <v>44635</v>
      </c>
      <c r="C1578" s="4">
        <v>324643.3</v>
      </c>
      <c r="D1578" s="3">
        <v>44635</v>
      </c>
      <c r="E1578" s="4">
        <v>324643.3</v>
      </c>
      <c r="F1578">
        <v>40</v>
      </c>
      <c r="G1578" s="3">
        <v>44651</v>
      </c>
      <c r="H1578" s="4">
        <v>0</v>
      </c>
      <c r="I1578" s="4">
        <v>0</v>
      </c>
      <c r="J1578" s="4">
        <v>0</v>
      </c>
      <c r="K1578" s="5">
        <v>0</v>
      </c>
      <c r="L1578" s="5">
        <v>0</v>
      </c>
      <c r="O1578" s="5">
        <v>0</v>
      </c>
    </row>
    <row r="1579" spans="1:15" x14ac:dyDescent="0.75">
      <c r="A1579" t="s">
        <v>25</v>
      </c>
      <c r="B1579" s="3">
        <v>44666</v>
      </c>
      <c r="C1579" s="4">
        <v>333829.03000000003</v>
      </c>
      <c r="D1579" s="3">
        <v>44666</v>
      </c>
      <c r="E1579" s="4">
        <v>333829.03000000003</v>
      </c>
      <c r="F1579">
        <v>41</v>
      </c>
      <c r="G1579" s="3">
        <v>44681</v>
      </c>
      <c r="H1579" s="4">
        <v>0</v>
      </c>
      <c r="I1579" s="4">
        <v>0</v>
      </c>
      <c r="J1579" s="4">
        <v>0</v>
      </c>
      <c r="K1579" s="5">
        <v>0</v>
      </c>
      <c r="L1579" s="5">
        <v>0</v>
      </c>
      <c r="O1579" s="5">
        <v>0</v>
      </c>
    </row>
    <row r="1580" spans="1:15" x14ac:dyDescent="0.75">
      <c r="A1580" t="s">
        <v>25</v>
      </c>
      <c r="B1580" s="3">
        <v>44696</v>
      </c>
      <c r="C1580" s="4">
        <v>301078.23</v>
      </c>
      <c r="D1580" s="3">
        <v>44696</v>
      </c>
      <c r="E1580" s="4">
        <v>301078.23</v>
      </c>
      <c r="F1580">
        <v>42</v>
      </c>
      <c r="G1580" s="3">
        <v>44712</v>
      </c>
      <c r="H1580" s="4">
        <v>0</v>
      </c>
      <c r="I1580" s="4">
        <v>0</v>
      </c>
      <c r="J1580" s="4">
        <v>0</v>
      </c>
      <c r="K1580" s="5">
        <v>0</v>
      </c>
      <c r="L1580" s="5">
        <v>0</v>
      </c>
      <c r="O1580" s="5">
        <v>0</v>
      </c>
    </row>
    <row r="1581" spans="1:15" x14ac:dyDescent="0.75">
      <c r="A1581" t="s">
        <v>25</v>
      </c>
      <c r="B1581" s="3">
        <v>44727</v>
      </c>
      <c r="C1581" s="4">
        <v>311575.81</v>
      </c>
      <c r="D1581" s="3">
        <v>44727</v>
      </c>
      <c r="E1581" s="4">
        <v>311575.81</v>
      </c>
      <c r="F1581">
        <v>43</v>
      </c>
      <c r="G1581" s="3">
        <v>44742</v>
      </c>
      <c r="H1581" s="4">
        <v>0</v>
      </c>
      <c r="I1581" s="4">
        <v>0</v>
      </c>
      <c r="J1581" s="4">
        <v>0</v>
      </c>
      <c r="K1581" s="5">
        <v>0</v>
      </c>
      <c r="L1581" s="5">
        <v>0</v>
      </c>
      <c r="O1581" s="5">
        <v>0</v>
      </c>
    </row>
    <row r="1582" spans="1:15" x14ac:dyDescent="0.75">
      <c r="A1582" t="s">
        <v>25</v>
      </c>
      <c r="B1582" s="3">
        <v>44757</v>
      </c>
      <c r="C1582" s="4">
        <v>299639.62</v>
      </c>
      <c r="D1582" s="3">
        <v>44757</v>
      </c>
      <c r="E1582" s="4">
        <v>299639.62</v>
      </c>
      <c r="F1582">
        <v>44</v>
      </c>
      <c r="G1582" s="3">
        <v>44773</v>
      </c>
      <c r="H1582" s="4">
        <v>0</v>
      </c>
      <c r="I1582" s="4">
        <v>0</v>
      </c>
      <c r="J1582" s="4">
        <v>0</v>
      </c>
      <c r="K1582" s="5">
        <v>0</v>
      </c>
      <c r="L1582" s="5">
        <v>0</v>
      </c>
      <c r="O1582" s="5">
        <v>0</v>
      </c>
    </row>
    <row r="1583" spans="1:15" x14ac:dyDescent="0.75">
      <c r="A1583" t="s">
        <v>25</v>
      </c>
      <c r="B1583" s="3">
        <v>44788</v>
      </c>
      <c r="C1583" s="4">
        <v>310089.21000000002</v>
      </c>
      <c r="D1583" s="3">
        <v>44788</v>
      </c>
      <c r="E1583" s="4">
        <v>310089.21000000002</v>
      </c>
      <c r="F1583">
        <v>45</v>
      </c>
      <c r="G1583" s="3">
        <v>44804</v>
      </c>
      <c r="H1583" s="4">
        <v>0</v>
      </c>
      <c r="I1583" s="4">
        <v>0</v>
      </c>
      <c r="J1583" s="4">
        <v>0</v>
      </c>
      <c r="K1583" s="5">
        <v>0</v>
      </c>
      <c r="L1583" s="5">
        <v>0</v>
      </c>
      <c r="O1583" s="5">
        <v>0</v>
      </c>
    </row>
    <row r="1584" spans="1:15" x14ac:dyDescent="0.75">
      <c r="A1584" t="s">
        <v>25</v>
      </c>
      <c r="B1584" s="3">
        <v>44819</v>
      </c>
      <c r="C1584" s="4">
        <v>310084.65000000002</v>
      </c>
      <c r="D1584" s="3">
        <v>44819</v>
      </c>
      <c r="E1584" s="4">
        <v>310084.65000000002</v>
      </c>
      <c r="F1584">
        <v>46</v>
      </c>
      <c r="G1584" s="3">
        <v>44834</v>
      </c>
      <c r="H1584" s="4">
        <v>0</v>
      </c>
      <c r="I1584" s="4">
        <v>0</v>
      </c>
      <c r="J1584" s="4">
        <v>0</v>
      </c>
      <c r="K1584" s="5">
        <v>0</v>
      </c>
      <c r="L1584" s="5">
        <v>0</v>
      </c>
      <c r="O1584" s="5">
        <v>0</v>
      </c>
    </row>
    <row r="1585" spans="1:15" x14ac:dyDescent="0.75">
      <c r="A1585" t="s">
        <v>25</v>
      </c>
      <c r="B1585" s="3">
        <v>44849</v>
      </c>
      <c r="C1585" s="4">
        <v>303069.84000000003</v>
      </c>
      <c r="D1585" s="3">
        <v>44849</v>
      </c>
      <c r="E1585" s="4">
        <v>303069.84000000003</v>
      </c>
      <c r="F1585">
        <v>47</v>
      </c>
      <c r="G1585" s="3">
        <v>44865</v>
      </c>
      <c r="H1585" s="4">
        <v>0</v>
      </c>
      <c r="I1585" s="4">
        <v>0</v>
      </c>
      <c r="J1585" s="4">
        <v>0</v>
      </c>
      <c r="K1585" s="5">
        <v>0</v>
      </c>
      <c r="L1585" s="5">
        <v>0</v>
      </c>
      <c r="O1585" s="5">
        <v>0</v>
      </c>
    </row>
    <row r="1586" spans="1:15" x14ac:dyDescent="0.75">
      <c r="A1586" t="s">
        <v>25</v>
      </c>
      <c r="B1586" s="3">
        <v>44880</v>
      </c>
      <c r="C1586" s="4">
        <v>313516.99</v>
      </c>
      <c r="D1586" s="3">
        <v>44880</v>
      </c>
      <c r="E1586" s="4">
        <v>313516.99</v>
      </c>
      <c r="F1586">
        <v>48</v>
      </c>
      <c r="G1586" s="3">
        <v>44895</v>
      </c>
      <c r="H1586" s="4">
        <v>0</v>
      </c>
      <c r="I1586" s="4">
        <v>0</v>
      </c>
      <c r="J1586" s="4">
        <v>0</v>
      </c>
      <c r="K1586" s="5">
        <v>0</v>
      </c>
      <c r="L1586" s="5">
        <v>0</v>
      </c>
      <c r="O1586" s="5">
        <v>0</v>
      </c>
    </row>
    <row r="1587" spans="1:15" x14ac:dyDescent="0.75">
      <c r="A1587" t="s">
        <v>25</v>
      </c>
      <c r="B1587" s="3">
        <v>44910</v>
      </c>
      <c r="C1587" s="4">
        <v>303060.34999999998</v>
      </c>
      <c r="D1587" s="3">
        <v>44910</v>
      </c>
      <c r="E1587" s="4">
        <v>303060.34999999998</v>
      </c>
      <c r="F1587">
        <v>49</v>
      </c>
      <c r="G1587" s="3">
        <v>44926</v>
      </c>
      <c r="H1587" s="4">
        <v>0</v>
      </c>
      <c r="I1587" s="4">
        <v>0</v>
      </c>
      <c r="J1587" s="4">
        <v>0</v>
      </c>
      <c r="K1587" s="5">
        <v>0</v>
      </c>
      <c r="L1587" s="5">
        <v>0</v>
      </c>
      <c r="O1587" s="5">
        <v>0</v>
      </c>
    </row>
    <row r="1588" spans="1:15" x14ac:dyDescent="0.75">
      <c r="A1588" t="s">
        <v>25</v>
      </c>
      <c r="B1588" s="3">
        <v>44941</v>
      </c>
      <c r="C1588" s="4">
        <v>301999.24</v>
      </c>
      <c r="D1588" s="3">
        <v>44941</v>
      </c>
      <c r="E1588" s="4">
        <v>301999.24</v>
      </c>
      <c r="F1588">
        <v>50</v>
      </c>
      <c r="G1588" s="3">
        <v>44957</v>
      </c>
      <c r="H1588" s="4">
        <v>0</v>
      </c>
      <c r="I1588" s="4">
        <v>0</v>
      </c>
      <c r="J1588" s="4">
        <v>0</v>
      </c>
      <c r="K1588" s="5">
        <v>0</v>
      </c>
      <c r="L1588" s="5">
        <v>0</v>
      </c>
      <c r="O1588" s="5">
        <v>0</v>
      </c>
    </row>
    <row r="1589" spans="1:15" x14ac:dyDescent="0.75">
      <c r="A1589" t="s">
        <v>25</v>
      </c>
      <c r="B1589" s="3">
        <v>44972</v>
      </c>
      <c r="C1589" s="4">
        <v>302029.21000000002</v>
      </c>
      <c r="D1589" s="3">
        <v>44972</v>
      </c>
      <c r="E1589" s="4">
        <v>302029.21000000002</v>
      </c>
      <c r="F1589">
        <v>51</v>
      </c>
      <c r="G1589" s="3">
        <v>44985</v>
      </c>
      <c r="H1589" s="4">
        <v>0</v>
      </c>
      <c r="I1589" s="4">
        <v>0</v>
      </c>
      <c r="J1589" s="4">
        <v>0</v>
      </c>
      <c r="K1589" s="5">
        <v>0</v>
      </c>
      <c r="L1589" s="5">
        <v>0</v>
      </c>
      <c r="O1589" s="5">
        <v>0</v>
      </c>
    </row>
    <row r="1590" spans="1:15" x14ac:dyDescent="0.75">
      <c r="A1590" t="s">
        <v>25</v>
      </c>
      <c r="B1590" s="3">
        <v>45000</v>
      </c>
      <c r="C1590" s="4">
        <v>305108.5</v>
      </c>
      <c r="D1590" s="3">
        <v>45000</v>
      </c>
      <c r="E1590" s="4">
        <v>305108.5</v>
      </c>
      <c r="F1590">
        <v>52</v>
      </c>
      <c r="G1590" s="3">
        <v>45016</v>
      </c>
      <c r="H1590" s="4">
        <v>0</v>
      </c>
      <c r="I1590" s="4">
        <v>0</v>
      </c>
      <c r="J1590" s="4">
        <v>0</v>
      </c>
      <c r="K1590" s="5">
        <v>0</v>
      </c>
      <c r="L1590" s="5">
        <v>0</v>
      </c>
      <c r="O1590" s="5">
        <v>0</v>
      </c>
    </row>
    <row r="1591" spans="1:15" x14ac:dyDescent="0.75">
      <c r="A1591" t="s">
        <v>25</v>
      </c>
      <c r="B1591" s="3">
        <v>45031</v>
      </c>
      <c r="C1591" s="4">
        <v>313491.24</v>
      </c>
      <c r="D1591" s="3">
        <v>45031</v>
      </c>
      <c r="E1591" s="4">
        <v>313491.24</v>
      </c>
      <c r="F1591">
        <v>53</v>
      </c>
      <c r="G1591" s="3">
        <v>45046</v>
      </c>
      <c r="H1591" s="4">
        <v>0</v>
      </c>
      <c r="I1591" s="4">
        <v>0</v>
      </c>
      <c r="J1591" s="4">
        <v>0</v>
      </c>
      <c r="K1591" s="5">
        <v>0</v>
      </c>
      <c r="L1591" s="5">
        <v>0</v>
      </c>
      <c r="O1591" s="5">
        <v>0</v>
      </c>
    </row>
    <row r="1592" spans="1:15" x14ac:dyDescent="0.75">
      <c r="A1592" t="s">
        <v>25</v>
      </c>
      <c r="B1592" s="3">
        <v>45061</v>
      </c>
      <c r="C1592" s="4">
        <v>414764.92</v>
      </c>
      <c r="D1592" s="3">
        <v>45061</v>
      </c>
      <c r="E1592" s="4">
        <v>414764.92</v>
      </c>
      <c r="F1592">
        <v>54</v>
      </c>
      <c r="G1592" s="3">
        <v>45077</v>
      </c>
      <c r="H1592" s="4">
        <v>0</v>
      </c>
      <c r="I1592" s="4">
        <v>0</v>
      </c>
      <c r="J1592" s="4">
        <v>0</v>
      </c>
      <c r="K1592" s="5">
        <v>0</v>
      </c>
      <c r="L1592" s="5">
        <v>0</v>
      </c>
      <c r="O1592" s="5">
        <v>0</v>
      </c>
    </row>
    <row r="1593" spans="1:15" x14ac:dyDescent="0.75">
      <c r="A1593" t="s">
        <v>25</v>
      </c>
      <c r="B1593" s="3">
        <v>45092</v>
      </c>
      <c r="C1593" s="4">
        <v>347929.29</v>
      </c>
      <c r="D1593" s="3">
        <v>45092</v>
      </c>
      <c r="E1593" s="4">
        <v>347929.29</v>
      </c>
      <c r="F1593">
        <v>55</v>
      </c>
      <c r="G1593" s="3">
        <v>45107</v>
      </c>
      <c r="H1593" s="4">
        <v>0</v>
      </c>
      <c r="I1593" s="4">
        <v>0</v>
      </c>
      <c r="J1593" s="4">
        <v>0</v>
      </c>
      <c r="K1593" s="5">
        <v>0</v>
      </c>
      <c r="L1593" s="5">
        <v>0</v>
      </c>
      <c r="O1593" s="5">
        <v>0</v>
      </c>
    </row>
    <row r="1594" spans="1:15" x14ac:dyDescent="0.75">
      <c r="A1594" t="s">
        <v>25</v>
      </c>
      <c r="B1594" s="3">
        <v>45122</v>
      </c>
      <c r="C1594" s="4">
        <v>351319.69</v>
      </c>
      <c r="D1594" s="3">
        <v>45122</v>
      </c>
      <c r="E1594" s="4">
        <v>351319.69</v>
      </c>
      <c r="F1594">
        <v>56</v>
      </c>
      <c r="G1594" s="3">
        <v>45138</v>
      </c>
      <c r="H1594" s="4">
        <v>0</v>
      </c>
      <c r="I1594" s="4">
        <v>0</v>
      </c>
      <c r="J1594" s="4">
        <v>0</v>
      </c>
      <c r="K1594" s="5">
        <v>0</v>
      </c>
      <c r="L1594" s="5">
        <v>0</v>
      </c>
      <c r="O1594" s="5">
        <v>0</v>
      </c>
    </row>
    <row r="1595" spans="1:15" x14ac:dyDescent="0.75">
      <c r="A1595" t="s">
        <v>25</v>
      </c>
      <c r="B1595" s="3">
        <v>45153</v>
      </c>
      <c r="C1595" s="4">
        <v>316970.73</v>
      </c>
      <c r="D1595" s="3">
        <v>45153</v>
      </c>
      <c r="E1595" s="4">
        <v>316970.73</v>
      </c>
      <c r="F1595">
        <v>57</v>
      </c>
      <c r="G1595" s="3">
        <v>45169</v>
      </c>
      <c r="H1595" s="4">
        <v>0</v>
      </c>
      <c r="I1595" s="4">
        <v>0</v>
      </c>
      <c r="J1595" s="4">
        <v>0</v>
      </c>
      <c r="K1595" s="5">
        <v>0</v>
      </c>
      <c r="L1595" s="5">
        <v>0</v>
      </c>
      <c r="O1595" s="5">
        <v>0</v>
      </c>
    </row>
    <row r="1596" spans="1:15" x14ac:dyDescent="0.75">
      <c r="A1596" t="s">
        <v>25</v>
      </c>
      <c r="B1596" s="3">
        <v>45184</v>
      </c>
      <c r="C1596" s="4">
        <v>316686.49</v>
      </c>
      <c r="D1596" s="3">
        <v>45184</v>
      </c>
      <c r="E1596" s="4">
        <v>316686.49</v>
      </c>
      <c r="F1596">
        <v>58</v>
      </c>
      <c r="G1596" s="3">
        <v>45199</v>
      </c>
      <c r="H1596" s="4">
        <v>0</v>
      </c>
      <c r="I1596" s="4">
        <v>0</v>
      </c>
      <c r="J1596" s="4">
        <v>0</v>
      </c>
      <c r="K1596" s="5">
        <v>0</v>
      </c>
      <c r="L1596" s="5">
        <v>0</v>
      </c>
      <c r="O1596" s="5">
        <v>0</v>
      </c>
    </row>
    <row r="1597" spans="1:15" x14ac:dyDescent="0.75">
      <c r="A1597" t="s">
        <v>25</v>
      </c>
      <c r="B1597" s="3">
        <v>45214</v>
      </c>
      <c r="C1597" s="4">
        <v>306789.86</v>
      </c>
      <c r="D1597" s="3">
        <v>45214</v>
      </c>
      <c r="E1597" s="4">
        <v>306789.86</v>
      </c>
      <c r="F1597">
        <v>59</v>
      </c>
      <c r="G1597" s="3">
        <v>45230</v>
      </c>
      <c r="H1597" s="4">
        <v>0</v>
      </c>
      <c r="I1597" s="4">
        <v>0</v>
      </c>
      <c r="J1597" s="4">
        <v>0</v>
      </c>
      <c r="K1597" s="5">
        <v>0</v>
      </c>
      <c r="L1597" s="5">
        <v>0</v>
      </c>
      <c r="O1597" s="5">
        <v>0</v>
      </c>
    </row>
    <row r="1598" spans="1:15" x14ac:dyDescent="0.75">
      <c r="A1598" t="s">
        <v>25</v>
      </c>
      <c r="B1598" s="3">
        <v>45245</v>
      </c>
      <c r="C1598" s="4">
        <v>316198.8</v>
      </c>
      <c r="D1598" s="3">
        <v>45245</v>
      </c>
      <c r="E1598" s="4">
        <v>316198.8</v>
      </c>
      <c r="F1598">
        <v>60</v>
      </c>
      <c r="G1598" s="3">
        <v>45260</v>
      </c>
      <c r="H1598" s="4">
        <v>0</v>
      </c>
      <c r="I1598" s="4">
        <v>0</v>
      </c>
      <c r="J1598" s="4">
        <v>0</v>
      </c>
      <c r="K1598" s="5">
        <v>0</v>
      </c>
      <c r="L1598" s="5">
        <v>0</v>
      </c>
      <c r="O1598" s="5">
        <v>0</v>
      </c>
    </row>
    <row r="1599" spans="1:15" x14ac:dyDescent="0.75">
      <c r="A1599" t="s">
        <v>25</v>
      </c>
      <c r="B1599" s="3">
        <v>45275</v>
      </c>
      <c r="C1599" s="4">
        <v>305999.26</v>
      </c>
      <c r="D1599" s="3">
        <v>45275</v>
      </c>
      <c r="E1599" s="4">
        <v>305999.26</v>
      </c>
      <c r="F1599">
        <v>61</v>
      </c>
      <c r="G1599" s="3">
        <v>45291</v>
      </c>
      <c r="H1599" s="4">
        <v>0</v>
      </c>
      <c r="I1599" s="4">
        <v>0</v>
      </c>
      <c r="J1599" s="4">
        <v>0</v>
      </c>
      <c r="K1599" s="5">
        <v>0</v>
      </c>
      <c r="L1599" s="5">
        <v>0</v>
      </c>
      <c r="O1599" s="5">
        <v>0</v>
      </c>
    </row>
    <row r="1600" spans="1:15" x14ac:dyDescent="0.75">
      <c r="A1600" t="s">
        <v>25</v>
      </c>
      <c r="B1600" s="3">
        <v>45306</v>
      </c>
      <c r="C1600" s="4">
        <v>327656.83</v>
      </c>
      <c r="D1600" s="3">
        <v>45306</v>
      </c>
      <c r="E1600" s="4">
        <v>327656.83</v>
      </c>
      <c r="F1600">
        <v>62</v>
      </c>
      <c r="G1600" s="3">
        <v>45322</v>
      </c>
      <c r="H1600" s="4">
        <v>0</v>
      </c>
      <c r="I1600" s="4">
        <v>0</v>
      </c>
      <c r="J1600" s="4">
        <v>0</v>
      </c>
      <c r="K1600" s="5">
        <v>0</v>
      </c>
      <c r="L1600" s="5">
        <v>0</v>
      </c>
      <c r="O1600" s="5">
        <v>0</v>
      </c>
    </row>
    <row r="1601" spans="1:15" x14ac:dyDescent="0.75">
      <c r="A1601" t="s">
        <v>25</v>
      </c>
      <c r="B1601" s="3">
        <v>45337</v>
      </c>
      <c r="C1601" s="4">
        <v>311176.42</v>
      </c>
      <c r="D1601" s="3">
        <v>45337</v>
      </c>
      <c r="E1601" s="4">
        <v>311176.42</v>
      </c>
      <c r="F1601">
        <v>63</v>
      </c>
      <c r="G1601" s="3">
        <v>45351</v>
      </c>
      <c r="H1601" s="4">
        <v>0</v>
      </c>
      <c r="I1601" s="4">
        <v>0</v>
      </c>
      <c r="J1601" s="4">
        <v>0</v>
      </c>
      <c r="K1601" s="5">
        <v>0</v>
      </c>
      <c r="L1601" s="5">
        <v>0</v>
      </c>
      <c r="O1601" s="5">
        <v>0</v>
      </c>
    </row>
    <row r="1602" spans="1:15" x14ac:dyDescent="0.75">
      <c r="A1602" t="s">
        <v>25</v>
      </c>
      <c r="B1602" s="3">
        <v>45366</v>
      </c>
      <c r="C1602" s="4">
        <v>299501.8</v>
      </c>
      <c r="D1602" s="3">
        <v>45366</v>
      </c>
      <c r="E1602" s="4">
        <v>299501.8</v>
      </c>
      <c r="F1602">
        <v>64</v>
      </c>
      <c r="G1602" s="3">
        <v>45382</v>
      </c>
      <c r="H1602" s="4">
        <v>0</v>
      </c>
      <c r="I1602" s="4">
        <v>0</v>
      </c>
      <c r="J1602" s="4">
        <v>0</v>
      </c>
      <c r="K1602" s="5">
        <v>0</v>
      </c>
      <c r="L1602" s="5">
        <v>0</v>
      </c>
      <c r="O1602" s="5">
        <v>0</v>
      </c>
    </row>
    <row r="1603" spans="1:15" x14ac:dyDescent="0.75">
      <c r="A1603" t="s">
        <v>25</v>
      </c>
      <c r="B1603" s="3">
        <v>45397</v>
      </c>
      <c r="C1603" s="4">
        <v>308363.68</v>
      </c>
      <c r="D1603" s="3">
        <v>45397</v>
      </c>
      <c r="E1603" s="4">
        <v>308363.68</v>
      </c>
      <c r="F1603">
        <v>65</v>
      </c>
      <c r="G1603" s="3">
        <v>45412</v>
      </c>
      <c r="H1603" s="4">
        <v>0</v>
      </c>
      <c r="I1603" s="4">
        <v>0</v>
      </c>
      <c r="J1603" s="4">
        <v>0</v>
      </c>
      <c r="K1603" s="5">
        <v>0</v>
      </c>
      <c r="L1603" s="5">
        <v>0</v>
      </c>
      <c r="O1603" s="5">
        <v>0</v>
      </c>
    </row>
    <row r="1604" spans="1:15" x14ac:dyDescent="0.75">
      <c r="A1604" t="s">
        <v>25</v>
      </c>
      <c r="B1604" s="3">
        <v>45427</v>
      </c>
      <c r="C1604" s="4">
        <v>298186.06</v>
      </c>
      <c r="D1604" s="3">
        <v>45427</v>
      </c>
      <c r="E1604" s="4">
        <v>298186.06</v>
      </c>
      <c r="F1604">
        <v>66</v>
      </c>
      <c r="G1604" s="3">
        <v>45443</v>
      </c>
      <c r="H1604" s="4">
        <v>0</v>
      </c>
      <c r="I1604" s="4">
        <v>0</v>
      </c>
      <c r="J1604" s="4">
        <v>0</v>
      </c>
      <c r="K1604" s="5">
        <v>0</v>
      </c>
      <c r="L1604" s="5">
        <v>0</v>
      </c>
      <c r="O1604" s="5">
        <v>0</v>
      </c>
    </row>
    <row r="1605" spans="1:15" x14ac:dyDescent="0.75">
      <c r="A1605" t="s">
        <v>25</v>
      </c>
      <c r="B1605" s="3">
        <v>45458</v>
      </c>
      <c r="C1605" s="4">
        <v>308353.61</v>
      </c>
      <c r="D1605" s="3">
        <v>45458</v>
      </c>
      <c r="E1605" s="4">
        <v>308353.61</v>
      </c>
      <c r="F1605">
        <v>67</v>
      </c>
      <c r="G1605" s="3">
        <v>45473</v>
      </c>
      <c r="H1605" s="4">
        <v>0</v>
      </c>
      <c r="I1605" s="4">
        <v>0</v>
      </c>
      <c r="J1605" s="4">
        <v>0</v>
      </c>
      <c r="K1605" s="5">
        <v>0</v>
      </c>
      <c r="L1605" s="5">
        <v>0</v>
      </c>
      <c r="O1605" s="5">
        <v>0</v>
      </c>
    </row>
    <row r="1606" spans="1:15" x14ac:dyDescent="0.75">
      <c r="A1606" t="s">
        <v>25</v>
      </c>
      <c r="B1606" s="3">
        <v>45488</v>
      </c>
      <c r="C1606" s="4">
        <v>298116.96999999997</v>
      </c>
      <c r="D1606" s="3">
        <v>45488</v>
      </c>
      <c r="E1606" s="4">
        <v>298116.96999999997</v>
      </c>
      <c r="F1606">
        <v>68</v>
      </c>
      <c r="G1606" s="3">
        <v>45504</v>
      </c>
      <c r="H1606" s="4">
        <v>0</v>
      </c>
      <c r="I1606" s="4">
        <v>0</v>
      </c>
      <c r="J1606" s="4">
        <v>0</v>
      </c>
      <c r="K1606" s="5">
        <v>0</v>
      </c>
      <c r="L1606" s="5">
        <v>0</v>
      </c>
      <c r="O1606" s="5">
        <v>0</v>
      </c>
    </row>
    <row r="1607" spans="1:15" x14ac:dyDescent="0.75">
      <c r="A1607" t="s">
        <v>25</v>
      </c>
      <c r="B1607" s="3">
        <v>45519</v>
      </c>
      <c r="C1607" s="4">
        <v>308343.40999999997</v>
      </c>
      <c r="D1607" s="3">
        <v>45519</v>
      </c>
      <c r="E1607" s="4">
        <v>308343.40999999997</v>
      </c>
      <c r="F1607">
        <v>69</v>
      </c>
      <c r="G1607" s="3">
        <v>45535</v>
      </c>
      <c r="H1607" s="4">
        <v>0</v>
      </c>
      <c r="I1607" s="4">
        <v>0</v>
      </c>
      <c r="J1607" s="4">
        <v>0</v>
      </c>
      <c r="K1607" s="5">
        <v>0</v>
      </c>
      <c r="L1607" s="5">
        <v>0</v>
      </c>
      <c r="O1607" s="5">
        <v>0</v>
      </c>
    </row>
    <row r="1608" spans="1:15" x14ac:dyDescent="0.75">
      <c r="A1608" t="s">
        <v>25</v>
      </c>
      <c r="B1608" s="3">
        <v>45550</v>
      </c>
      <c r="C1608" s="4">
        <v>308338.51</v>
      </c>
      <c r="D1608" s="3">
        <v>45550</v>
      </c>
      <c r="E1608" s="4">
        <v>308338.51</v>
      </c>
      <c r="F1608">
        <v>70</v>
      </c>
      <c r="G1608" s="3">
        <v>45565</v>
      </c>
      <c r="H1608" s="4">
        <v>0</v>
      </c>
      <c r="I1608" s="4">
        <v>0</v>
      </c>
      <c r="J1608" s="4">
        <v>0</v>
      </c>
      <c r="K1608" s="5">
        <v>0</v>
      </c>
      <c r="L1608" s="5">
        <v>0</v>
      </c>
      <c r="O1608" s="5">
        <v>0</v>
      </c>
    </row>
    <row r="1609" spans="1:15" x14ac:dyDescent="0.75">
      <c r="A1609" t="s">
        <v>25</v>
      </c>
      <c r="B1609" s="3">
        <v>45580</v>
      </c>
      <c r="C1609" s="4">
        <v>298161.57</v>
      </c>
      <c r="D1609" s="3">
        <v>45580</v>
      </c>
      <c r="E1609" s="4">
        <v>298161.57</v>
      </c>
      <c r="F1609">
        <v>71</v>
      </c>
      <c r="G1609" s="3">
        <v>45596</v>
      </c>
      <c r="H1609" s="4">
        <v>0</v>
      </c>
      <c r="I1609" s="4">
        <v>0</v>
      </c>
      <c r="J1609" s="4">
        <v>0</v>
      </c>
      <c r="K1609" s="5">
        <v>0</v>
      </c>
      <c r="L1609" s="5">
        <v>0</v>
      </c>
      <c r="O1609" s="5">
        <v>0</v>
      </c>
    </row>
    <row r="1610" spans="1:15" x14ac:dyDescent="0.75">
      <c r="A1610" t="s">
        <v>25</v>
      </c>
      <c r="B1610" s="3">
        <v>45611</v>
      </c>
      <c r="C1610" s="4">
        <v>308048.8</v>
      </c>
      <c r="D1610" s="3">
        <v>45611</v>
      </c>
      <c r="E1610" s="4">
        <v>308048.8</v>
      </c>
      <c r="F1610">
        <v>72</v>
      </c>
      <c r="G1610" s="3">
        <v>45626</v>
      </c>
      <c r="H1610" s="4">
        <v>0</v>
      </c>
      <c r="I1610" s="4">
        <v>0</v>
      </c>
      <c r="J1610" s="4">
        <v>0</v>
      </c>
      <c r="K1610" s="5">
        <v>0</v>
      </c>
      <c r="L1610" s="5">
        <v>0</v>
      </c>
      <c r="O1610" s="5">
        <v>0</v>
      </c>
    </row>
    <row r="1611" spans="1:15" x14ac:dyDescent="0.75">
      <c r="A1611" t="s">
        <v>25</v>
      </c>
      <c r="B1611" s="3">
        <v>45641</v>
      </c>
      <c r="C1611" s="4">
        <v>294910.33</v>
      </c>
      <c r="D1611" s="3">
        <v>45641</v>
      </c>
      <c r="E1611" s="4">
        <v>294910.33</v>
      </c>
      <c r="F1611">
        <v>73</v>
      </c>
      <c r="G1611" s="3">
        <v>45657</v>
      </c>
      <c r="H1611" s="4">
        <v>0</v>
      </c>
      <c r="I1611" s="4">
        <v>0</v>
      </c>
      <c r="J1611" s="4">
        <v>0</v>
      </c>
      <c r="K1611" s="5">
        <v>0</v>
      </c>
      <c r="L1611" s="5">
        <v>0</v>
      </c>
      <c r="O1611" s="5">
        <v>0</v>
      </c>
    </row>
    <row r="1612" spans="1:15" x14ac:dyDescent="0.75">
      <c r="A1612" t="s">
        <v>25</v>
      </c>
      <c r="B1612" s="3">
        <v>45672</v>
      </c>
      <c r="C1612" s="4">
        <v>289848.2</v>
      </c>
      <c r="D1612" s="3">
        <v>45672</v>
      </c>
      <c r="E1612" s="4">
        <v>289848.2</v>
      </c>
      <c r="F1612">
        <v>74</v>
      </c>
      <c r="G1612" s="3">
        <v>45688</v>
      </c>
      <c r="H1612" s="4">
        <v>0</v>
      </c>
      <c r="I1612" s="4">
        <v>0</v>
      </c>
      <c r="J1612" s="4">
        <v>0</v>
      </c>
      <c r="K1612" s="5">
        <v>0</v>
      </c>
      <c r="L1612" s="5">
        <v>0</v>
      </c>
      <c r="O1612" s="5">
        <v>0</v>
      </c>
    </row>
    <row r="1613" spans="1:15" x14ac:dyDescent="0.75">
      <c r="A1613" t="s">
        <v>25</v>
      </c>
      <c r="B1613" s="3">
        <v>45703</v>
      </c>
      <c r="C1613" s="4">
        <v>300463.73</v>
      </c>
      <c r="D1613" s="3">
        <v>45703</v>
      </c>
      <c r="E1613" s="4">
        <v>300463.73</v>
      </c>
      <c r="F1613">
        <v>75</v>
      </c>
      <c r="G1613" s="3">
        <v>45716</v>
      </c>
      <c r="H1613" s="4">
        <v>0</v>
      </c>
      <c r="I1613" s="4">
        <v>0</v>
      </c>
      <c r="J1613" s="4">
        <v>0</v>
      </c>
      <c r="K1613" s="5">
        <v>0</v>
      </c>
      <c r="L1613" s="5">
        <v>0</v>
      </c>
      <c r="O1613" s="5">
        <v>0</v>
      </c>
    </row>
    <row r="1614" spans="1:15" x14ac:dyDescent="0.75">
      <c r="A1614" t="s">
        <v>25</v>
      </c>
      <c r="B1614" s="3">
        <v>45731</v>
      </c>
      <c r="C1614" s="4">
        <v>297399.83</v>
      </c>
      <c r="D1614" s="3">
        <v>45731</v>
      </c>
      <c r="E1614" s="4">
        <v>297399.83</v>
      </c>
      <c r="F1614">
        <v>76</v>
      </c>
      <c r="G1614" s="3">
        <v>45747</v>
      </c>
      <c r="H1614" s="4">
        <v>0</v>
      </c>
      <c r="I1614" s="4">
        <v>0</v>
      </c>
      <c r="J1614" s="4">
        <v>0</v>
      </c>
      <c r="K1614" s="5">
        <v>0</v>
      </c>
      <c r="L1614" s="5">
        <v>0</v>
      </c>
      <c r="O1614" s="5">
        <v>0</v>
      </c>
    </row>
    <row r="1615" spans="1:15" x14ac:dyDescent="0.75">
      <c r="A1615" t="s">
        <v>25</v>
      </c>
      <c r="B1615" s="3">
        <v>45762</v>
      </c>
      <c r="C1615" s="4">
        <v>253731.59</v>
      </c>
      <c r="D1615" s="3">
        <v>45762</v>
      </c>
      <c r="E1615" s="4">
        <v>253731.59</v>
      </c>
      <c r="F1615">
        <v>77</v>
      </c>
      <c r="G1615" s="3">
        <v>45777</v>
      </c>
      <c r="H1615" s="4">
        <v>0</v>
      </c>
      <c r="I1615" s="4">
        <v>0</v>
      </c>
      <c r="J1615" s="4">
        <v>0</v>
      </c>
      <c r="K1615" s="5">
        <v>0</v>
      </c>
      <c r="L1615" s="5">
        <v>0</v>
      </c>
      <c r="O1615" s="5">
        <v>0</v>
      </c>
    </row>
    <row r="1616" spans="1:15" x14ac:dyDescent="0.75">
      <c r="A1616" t="s">
        <v>25</v>
      </c>
      <c r="B1616" s="3">
        <v>45792</v>
      </c>
      <c r="C1616" s="4">
        <v>542609.30000000005</v>
      </c>
      <c r="D1616" s="3">
        <v>45792</v>
      </c>
      <c r="E1616" s="4">
        <v>542609.30000000005</v>
      </c>
      <c r="F1616">
        <v>78</v>
      </c>
      <c r="G1616" s="3">
        <v>45808</v>
      </c>
      <c r="H1616" s="4">
        <v>0</v>
      </c>
      <c r="I1616" s="4">
        <v>0</v>
      </c>
      <c r="J1616" s="4">
        <v>0</v>
      </c>
      <c r="K1616" s="5">
        <v>0</v>
      </c>
      <c r="L1616" s="5">
        <v>0</v>
      </c>
      <c r="O1616" s="5">
        <v>0</v>
      </c>
    </row>
    <row r="1617" spans="1:15" x14ac:dyDescent="0.75">
      <c r="A1617" t="s">
        <v>25</v>
      </c>
      <c r="B1617" s="3">
        <v>45823</v>
      </c>
      <c r="C1617" s="4">
        <v>321213.40999999997</v>
      </c>
      <c r="D1617" s="3">
        <v>45823</v>
      </c>
      <c r="E1617" s="4">
        <v>321213.40999999997</v>
      </c>
      <c r="F1617">
        <v>79</v>
      </c>
      <c r="G1617" s="3">
        <v>45838</v>
      </c>
      <c r="H1617" s="4">
        <v>0</v>
      </c>
      <c r="I1617" s="4">
        <v>0</v>
      </c>
      <c r="J1617" s="4">
        <v>0</v>
      </c>
      <c r="K1617" s="5">
        <v>0</v>
      </c>
      <c r="L1617" s="5">
        <v>0</v>
      </c>
      <c r="O1617" s="5">
        <v>0</v>
      </c>
    </row>
    <row r="1618" spans="1:15" x14ac:dyDescent="0.75">
      <c r="A1618" t="s">
        <v>25</v>
      </c>
      <c r="B1618" s="3">
        <v>45853</v>
      </c>
      <c r="C1618" s="4">
        <v>308628.11</v>
      </c>
      <c r="D1618" s="3">
        <v>45853</v>
      </c>
      <c r="E1618" s="4">
        <v>308628.11</v>
      </c>
      <c r="F1618">
        <v>80</v>
      </c>
      <c r="G1618" s="3">
        <v>45869</v>
      </c>
      <c r="H1618" s="4">
        <v>0</v>
      </c>
      <c r="I1618" s="4">
        <v>0</v>
      </c>
      <c r="J1618" s="4">
        <v>0</v>
      </c>
      <c r="K1618" s="5">
        <v>0</v>
      </c>
      <c r="L1618" s="5">
        <v>0</v>
      </c>
      <c r="O1618" s="5">
        <v>0</v>
      </c>
    </row>
    <row r="1619" spans="1:15" x14ac:dyDescent="0.75">
      <c r="A1619" t="s">
        <v>25</v>
      </c>
      <c r="B1619" s="3">
        <v>45884</v>
      </c>
      <c r="C1619" s="4">
        <v>316233.08</v>
      </c>
      <c r="D1619" s="3">
        <v>45884</v>
      </c>
      <c r="E1619" s="4">
        <v>316233.08</v>
      </c>
      <c r="F1619">
        <v>81</v>
      </c>
      <c r="G1619" s="3">
        <v>45900</v>
      </c>
      <c r="H1619" s="4">
        <v>0</v>
      </c>
      <c r="I1619" s="4">
        <v>0</v>
      </c>
      <c r="J1619" s="4">
        <v>0</v>
      </c>
      <c r="K1619" s="5">
        <v>0</v>
      </c>
      <c r="L1619" s="5">
        <v>0</v>
      </c>
      <c r="O1619" s="5">
        <v>0</v>
      </c>
    </row>
    <row r="1620" spans="1:15" x14ac:dyDescent="0.75">
      <c r="A1620" t="s">
        <v>25</v>
      </c>
      <c r="B1620" s="3">
        <v>45915</v>
      </c>
      <c r="C1620" s="4">
        <v>327176.39</v>
      </c>
      <c r="D1620" s="3">
        <v>45915</v>
      </c>
      <c r="E1620" s="4">
        <v>327176.39</v>
      </c>
      <c r="F1620">
        <v>82</v>
      </c>
      <c r="G1620" s="3">
        <v>45930</v>
      </c>
      <c r="H1620" s="4">
        <v>0</v>
      </c>
      <c r="I1620" s="4">
        <v>0</v>
      </c>
      <c r="J1620" s="4">
        <v>0</v>
      </c>
      <c r="K1620" s="5">
        <v>0</v>
      </c>
      <c r="L1620" s="5">
        <v>0</v>
      </c>
      <c r="O1620" s="5">
        <v>0</v>
      </c>
    </row>
    <row r="1621" spans="1:15" x14ac:dyDescent="0.75">
      <c r="A1621" t="s">
        <v>25</v>
      </c>
      <c r="B1621" s="3">
        <v>45945</v>
      </c>
      <c r="C1621" s="4">
        <v>314245.3</v>
      </c>
      <c r="D1621" s="3">
        <v>45945</v>
      </c>
      <c r="E1621" s="4">
        <v>314245.3</v>
      </c>
      <c r="F1621">
        <v>83</v>
      </c>
      <c r="G1621" s="3">
        <v>45961</v>
      </c>
      <c r="H1621" s="4">
        <v>0</v>
      </c>
      <c r="I1621" s="4">
        <v>0</v>
      </c>
      <c r="J1621" s="4">
        <v>0</v>
      </c>
      <c r="K1621" s="5">
        <v>0</v>
      </c>
      <c r="L1621" s="5">
        <v>0</v>
      </c>
      <c r="O1621" s="5">
        <v>0</v>
      </c>
    </row>
    <row r="1622" spans="1:15" x14ac:dyDescent="0.75">
      <c r="A1622" t="s">
        <v>25</v>
      </c>
      <c r="B1622" s="3">
        <v>45976</v>
      </c>
      <c r="C1622" s="4">
        <v>312883.81</v>
      </c>
      <c r="D1622" s="3">
        <v>45976</v>
      </c>
      <c r="E1622" s="4">
        <v>312883.81</v>
      </c>
      <c r="F1622">
        <v>84</v>
      </c>
      <c r="G1622" s="3">
        <v>45991</v>
      </c>
      <c r="H1622" s="4">
        <v>0</v>
      </c>
      <c r="I1622" s="4">
        <v>0</v>
      </c>
      <c r="J1622" s="4">
        <v>0</v>
      </c>
      <c r="K1622" s="5">
        <v>0</v>
      </c>
      <c r="L1622" s="5">
        <v>0</v>
      </c>
      <c r="O1622" s="5">
        <v>0</v>
      </c>
    </row>
    <row r="1623" spans="1:15" x14ac:dyDescent="0.75">
      <c r="A1623" t="s">
        <v>25</v>
      </c>
      <c r="B1623" s="3">
        <v>46006</v>
      </c>
      <c r="C1623" s="4">
        <v>312983.40000000002</v>
      </c>
      <c r="D1623" s="3">
        <v>46006</v>
      </c>
      <c r="E1623" s="4">
        <v>312983.40000000002</v>
      </c>
      <c r="F1623">
        <v>85</v>
      </c>
      <c r="G1623" s="3">
        <v>46022</v>
      </c>
      <c r="H1623" s="4">
        <v>0</v>
      </c>
      <c r="I1623" s="4">
        <v>0</v>
      </c>
      <c r="J1623" s="4">
        <v>0</v>
      </c>
      <c r="K1623" s="5">
        <v>0</v>
      </c>
      <c r="L1623" s="5">
        <v>0</v>
      </c>
      <c r="O1623" s="5">
        <v>0</v>
      </c>
    </row>
    <row r="1624" spans="1:15" x14ac:dyDescent="0.75">
      <c r="A1624" t="s">
        <v>25</v>
      </c>
      <c r="B1624" s="3">
        <v>46037</v>
      </c>
      <c r="C1624" s="4">
        <v>307300.12</v>
      </c>
      <c r="D1624" s="3">
        <v>46037</v>
      </c>
      <c r="E1624" s="4">
        <v>307300.12</v>
      </c>
      <c r="F1624">
        <v>86</v>
      </c>
      <c r="G1624" s="3">
        <v>46053</v>
      </c>
      <c r="H1624" s="4">
        <v>0</v>
      </c>
      <c r="I1624" s="4">
        <v>0</v>
      </c>
      <c r="J1624" s="4">
        <v>0</v>
      </c>
      <c r="K1624" s="5">
        <v>0</v>
      </c>
      <c r="L1624" s="5">
        <v>0</v>
      </c>
      <c r="O1624" s="5">
        <v>0</v>
      </c>
    </row>
    <row r="1625" spans="1:15" x14ac:dyDescent="0.75">
      <c r="A1625" t="s">
        <v>25</v>
      </c>
      <c r="B1625" s="3">
        <v>46068</v>
      </c>
      <c r="C1625" s="4">
        <v>313453.36</v>
      </c>
      <c r="D1625" s="3">
        <v>46068</v>
      </c>
      <c r="E1625" s="4">
        <v>313453.36</v>
      </c>
      <c r="F1625">
        <v>87</v>
      </c>
      <c r="G1625" s="3">
        <v>46081</v>
      </c>
      <c r="H1625" s="4">
        <v>0</v>
      </c>
      <c r="I1625" s="4">
        <v>0</v>
      </c>
      <c r="J1625" s="4">
        <v>0</v>
      </c>
      <c r="K1625" s="5">
        <v>0</v>
      </c>
      <c r="L1625" s="5">
        <v>0</v>
      </c>
      <c r="O1625" s="5">
        <v>0</v>
      </c>
    </row>
    <row r="1626" spans="1:15" x14ac:dyDescent="0.75">
      <c r="A1626" t="s">
        <v>25</v>
      </c>
      <c r="B1626" s="3">
        <v>46096</v>
      </c>
      <c r="C1626" s="4">
        <v>309833.81</v>
      </c>
      <c r="D1626" s="3">
        <v>46096</v>
      </c>
      <c r="E1626" s="4">
        <v>309833.81</v>
      </c>
      <c r="F1626">
        <v>88</v>
      </c>
      <c r="G1626" s="3">
        <v>46112</v>
      </c>
      <c r="H1626" s="4">
        <v>0</v>
      </c>
      <c r="I1626" s="4">
        <v>0</v>
      </c>
      <c r="J1626" s="4">
        <v>0</v>
      </c>
      <c r="K1626" s="5">
        <v>0</v>
      </c>
      <c r="L1626" s="5">
        <v>0</v>
      </c>
      <c r="O1626" s="5">
        <v>0</v>
      </c>
    </row>
    <row r="1627" spans="1:15" x14ac:dyDescent="0.75">
      <c r="A1627" t="s">
        <v>25</v>
      </c>
      <c r="B1627" s="3">
        <v>46127</v>
      </c>
      <c r="C1627" s="4">
        <v>602217.62</v>
      </c>
      <c r="D1627" s="3">
        <v>46127</v>
      </c>
      <c r="E1627" s="4">
        <v>602217.62</v>
      </c>
      <c r="F1627">
        <v>89</v>
      </c>
      <c r="G1627" s="3">
        <v>46142</v>
      </c>
      <c r="H1627" s="4">
        <v>0</v>
      </c>
      <c r="I1627" s="4">
        <v>0</v>
      </c>
      <c r="J1627" s="4">
        <v>0</v>
      </c>
      <c r="K1627" s="5">
        <v>0</v>
      </c>
      <c r="L1627" s="5">
        <v>0</v>
      </c>
      <c r="O1627" s="5">
        <v>0</v>
      </c>
    </row>
    <row r="1628" spans="1:15" x14ac:dyDescent="0.75">
      <c r="A1628" t="s">
        <v>25</v>
      </c>
      <c r="B1628" s="3">
        <v>46157</v>
      </c>
      <c r="C1628" s="4">
        <v>294824.88</v>
      </c>
      <c r="D1628" s="3">
        <v>46157</v>
      </c>
      <c r="E1628" s="4">
        <v>294824.88</v>
      </c>
      <c r="F1628">
        <v>90</v>
      </c>
      <c r="G1628" s="3">
        <v>46173</v>
      </c>
      <c r="H1628" s="4">
        <v>0</v>
      </c>
      <c r="I1628" s="4">
        <v>0</v>
      </c>
      <c r="J1628" s="4">
        <v>0</v>
      </c>
      <c r="K1628" s="5">
        <v>0</v>
      </c>
      <c r="L1628" s="5">
        <v>0</v>
      </c>
      <c r="O1628" s="5">
        <v>0</v>
      </c>
    </row>
    <row r="1629" spans="1:15" x14ac:dyDescent="0.75">
      <c r="A1629" t="s">
        <v>25</v>
      </c>
      <c r="B1629" s="3">
        <v>46188</v>
      </c>
      <c r="C1629" s="4">
        <v>368004.4</v>
      </c>
      <c r="D1629" s="3">
        <v>46188</v>
      </c>
      <c r="E1629" s="4">
        <v>368004.4</v>
      </c>
      <c r="F1629">
        <v>91</v>
      </c>
      <c r="G1629" s="3">
        <v>46203</v>
      </c>
      <c r="H1629" s="4">
        <v>0</v>
      </c>
      <c r="I1629" s="4">
        <v>0</v>
      </c>
      <c r="J1629" s="4">
        <v>0</v>
      </c>
      <c r="K1629" s="5">
        <v>0</v>
      </c>
      <c r="L1629" s="5">
        <v>0</v>
      </c>
      <c r="O1629" s="5">
        <v>0</v>
      </c>
    </row>
    <row r="1630" spans="1:15" x14ac:dyDescent="0.75">
      <c r="A1630" t="s">
        <v>25</v>
      </c>
      <c r="B1630" s="3">
        <v>46218</v>
      </c>
      <c r="C1630" s="4">
        <v>289515.33</v>
      </c>
      <c r="D1630" s="3">
        <v>46218</v>
      </c>
      <c r="E1630" s="4">
        <v>289515.33</v>
      </c>
      <c r="F1630">
        <v>92</v>
      </c>
      <c r="G1630" s="3">
        <v>46234</v>
      </c>
      <c r="H1630" s="4">
        <v>0</v>
      </c>
      <c r="I1630" s="4">
        <v>0</v>
      </c>
      <c r="J1630" s="4">
        <v>0</v>
      </c>
      <c r="K1630" s="5">
        <v>0</v>
      </c>
      <c r="L1630" s="5">
        <v>0</v>
      </c>
      <c r="O1630" s="5">
        <v>0</v>
      </c>
    </row>
    <row r="1631" spans="1:15" x14ac:dyDescent="0.75">
      <c r="A1631" t="s">
        <v>25</v>
      </c>
      <c r="B1631" s="3">
        <v>46249</v>
      </c>
      <c r="C1631" s="4">
        <v>302269.08</v>
      </c>
      <c r="D1631" s="3">
        <v>46249</v>
      </c>
      <c r="E1631" s="4">
        <v>302269.08</v>
      </c>
      <c r="F1631">
        <v>93</v>
      </c>
      <c r="G1631" s="3">
        <v>46265</v>
      </c>
      <c r="H1631" s="4">
        <v>0</v>
      </c>
      <c r="I1631" s="4">
        <v>0</v>
      </c>
      <c r="J1631" s="4">
        <v>0</v>
      </c>
      <c r="K1631" s="5">
        <v>0</v>
      </c>
      <c r="L1631" s="5">
        <v>0</v>
      </c>
      <c r="O1631" s="5">
        <v>0</v>
      </c>
    </row>
    <row r="1632" spans="1:15" x14ac:dyDescent="0.75">
      <c r="A1632" t="s">
        <v>25</v>
      </c>
      <c r="B1632" s="3">
        <v>46280</v>
      </c>
      <c r="C1632" s="4">
        <v>312822.46999999997</v>
      </c>
      <c r="D1632" s="3">
        <v>46280</v>
      </c>
      <c r="E1632" s="4">
        <v>312822.46999999997</v>
      </c>
      <c r="F1632">
        <v>94</v>
      </c>
      <c r="G1632" s="3">
        <v>46295</v>
      </c>
      <c r="H1632" s="4">
        <v>0</v>
      </c>
      <c r="I1632" s="4">
        <v>0</v>
      </c>
      <c r="J1632" s="4">
        <v>0</v>
      </c>
      <c r="K1632" s="5">
        <v>0</v>
      </c>
      <c r="L1632" s="5">
        <v>0</v>
      </c>
      <c r="O1632" s="5">
        <v>2084889.29</v>
      </c>
    </row>
    <row r="1633" spans="1:15" x14ac:dyDescent="0.75">
      <c r="A1633" t="s">
        <v>25</v>
      </c>
      <c r="B1633" s="3">
        <v>46287</v>
      </c>
      <c r="C1633" s="4">
        <v>42912449.924286902</v>
      </c>
      <c r="D1633" s="3">
        <v>46310</v>
      </c>
      <c r="E1633" s="4">
        <v>276815.23407448799</v>
      </c>
      <c r="F1633">
        <v>95</v>
      </c>
      <c r="G1633" s="3">
        <v>46326</v>
      </c>
      <c r="H1633" s="4">
        <v>276815.23407448799</v>
      </c>
      <c r="I1633" s="4">
        <v>0</v>
      </c>
      <c r="J1633" s="4">
        <v>0</v>
      </c>
      <c r="K1633" s="5">
        <v>31434.268808389999</v>
      </c>
      <c r="L1633" s="5">
        <v>0</v>
      </c>
      <c r="O1633" s="5">
        <v>0</v>
      </c>
    </row>
    <row r="1634" spans="1:15" x14ac:dyDescent="0.75">
      <c r="A1634" t="s">
        <v>25</v>
      </c>
      <c r="B1634" s="3">
        <v>46341</v>
      </c>
      <c r="C1634" s="4">
        <v>0</v>
      </c>
      <c r="D1634" s="3">
        <v>46341</v>
      </c>
      <c r="E1634" s="4">
        <v>286035.67447549099</v>
      </c>
      <c r="F1634">
        <v>96</v>
      </c>
      <c r="G1634" s="3">
        <v>46356</v>
      </c>
      <c r="H1634" s="4">
        <v>286035.67447549099</v>
      </c>
      <c r="I1634" s="4">
        <v>0</v>
      </c>
      <c r="J1634" s="4">
        <v>0</v>
      </c>
      <c r="K1634" s="5">
        <v>32482.077768671999</v>
      </c>
      <c r="L1634" s="5">
        <v>0</v>
      </c>
      <c r="O1634" s="5">
        <v>0</v>
      </c>
    </row>
    <row r="1635" spans="1:15" x14ac:dyDescent="0.75">
      <c r="A1635" t="s">
        <v>25</v>
      </c>
      <c r="B1635" s="3">
        <v>46371</v>
      </c>
      <c r="C1635" s="4">
        <v>0</v>
      </c>
      <c r="D1635" s="3">
        <v>46371</v>
      </c>
      <c r="E1635" s="4">
        <v>276802.66658103903</v>
      </c>
      <c r="F1635">
        <v>97</v>
      </c>
      <c r="G1635" s="3">
        <v>46387</v>
      </c>
      <c r="H1635" s="4">
        <v>276802.66658103903</v>
      </c>
      <c r="I1635" s="4">
        <v>0</v>
      </c>
      <c r="J1635" s="4">
        <v>0</v>
      </c>
      <c r="K1635" s="5">
        <v>31434.268808391</v>
      </c>
      <c r="L1635" s="5">
        <v>0</v>
      </c>
      <c r="O1635" s="5">
        <v>0</v>
      </c>
    </row>
    <row r="1636" spans="1:15" x14ac:dyDescent="0.75">
      <c r="A1636" t="s">
        <v>25</v>
      </c>
      <c r="B1636" s="3">
        <v>46402</v>
      </c>
      <c r="C1636" s="4">
        <v>0</v>
      </c>
      <c r="D1636" s="3">
        <v>46402</v>
      </c>
      <c r="E1636" s="4">
        <v>275748.25552117999</v>
      </c>
      <c r="F1636">
        <v>98</v>
      </c>
      <c r="G1636" s="3">
        <v>46418</v>
      </c>
      <c r="H1636" s="4">
        <v>275748.25552117999</v>
      </c>
      <c r="I1636" s="4">
        <v>0</v>
      </c>
      <c r="J1636" s="4">
        <v>0</v>
      </c>
      <c r="K1636" s="5">
        <v>32482.077768670999</v>
      </c>
      <c r="L1636" s="5">
        <v>0</v>
      </c>
      <c r="O1636" s="5">
        <v>0</v>
      </c>
    </row>
    <row r="1637" spans="1:15" x14ac:dyDescent="0.75">
      <c r="A1637" t="s">
        <v>25</v>
      </c>
      <c r="B1637" s="3">
        <v>46433</v>
      </c>
      <c r="C1637" s="4">
        <v>0</v>
      </c>
      <c r="D1637" s="3">
        <v>46433</v>
      </c>
      <c r="E1637" s="4">
        <v>275742.11844518199</v>
      </c>
      <c r="F1637">
        <v>99</v>
      </c>
      <c r="G1637" s="3">
        <v>46446</v>
      </c>
      <c r="H1637" s="4">
        <v>275742.11844518199</v>
      </c>
      <c r="I1637" s="4">
        <v>0</v>
      </c>
      <c r="J1637" s="4">
        <v>0</v>
      </c>
      <c r="K1637" s="5">
        <v>32482.077768669998</v>
      </c>
      <c r="L1637" s="5">
        <v>0</v>
      </c>
      <c r="O1637" s="5">
        <v>0</v>
      </c>
    </row>
    <row r="1638" spans="1:15" x14ac:dyDescent="0.75">
      <c r="A1638" t="s">
        <v>25</v>
      </c>
      <c r="B1638" s="3">
        <v>46461</v>
      </c>
      <c r="C1638" s="4">
        <v>0</v>
      </c>
      <c r="D1638" s="3">
        <v>46461</v>
      </c>
      <c r="E1638" s="4">
        <v>278904.83120130002</v>
      </c>
      <c r="F1638">
        <v>100</v>
      </c>
      <c r="G1638" s="3">
        <v>46477</v>
      </c>
      <c r="H1638" s="4">
        <v>278904.83120130002</v>
      </c>
      <c r="I1638" s="4">
        <v>0</v>
      </c>
      <c r="J1638" s="4">
        <v>0</v>
      </c>
      <c r="K1638" s="5">
        <v>29338.651642616001</v>
      </c>
      <c r="L1638" s="5">
        <v>0</v>
      </c>
      <c r="O1638" s="5">
        <v>0</v>
      </c>
    </row>
    <row r="1639" spans="1:15" x14ac:dyDescent="0.75">
      <c r="A1639" t="s">
        <v>25</v>
      </c>
      <c r="B1639" s="3">
        <v>46492</v>
      </c>
      <c r="C1639" s="4">
        <v>0</v>
      </c>
      <c r="D1639" s="3">
        <v>46492</v>
      </c>
      <c r="E1639" s="4">
        <v>286001.86510539701</v>
      </c>
      <c r="F1639">
        <v>101</v>
      </c>
      <c r="G1639" s="3">
        <v>46507</v>
      </c>
      <c r="H1639" s="4">
        <v>286001.86510539701</v>
      </c>
      <c r="I1639" s="4">
        <v>0</v>
      </c>
      <c r="J1639" s="4">
        <v>0</v>
      </c>
      <c r="K1639" s="5">
        <v>32482.077768669998</v>
      </c>
      <c r="L1639" s="5">
        <v>0</v>
      </c>
      <c r="O1639" s="5">
        <v>0</v>
      </c>
    </row>
    <row r="1640" spans="1:15" x14ac:dyDescent="0.75">
      <c r="A1640" t="s">
        <v>25</v>
      </c>
      <c r="B1640" s="3">
        <v>46522</v>
      </c>
      <c r="C1640" s="4">
        <v>0</v>
      </c>
      <c r="D1640" s="3">
        <v>46522</v>
      </c>
      <c r="E1640" s="4">
        <v>276769.72394807398</v>
      </c>
      <c r="F1640">
        <v>102</v>
      </c>
      <c r="G1640" s="3">
        <v>46538</v>
      </c>
      <c r="H1640" s="4">
        <v>276769.72394807398</v>
      </c>
      <c r="I1640" s="4">
        <v>0</v>
      </c>
      <c r="J1640" s="4">
        <v>0</v>
      </c>
      <c r="K1640" s="5">
        <v>31434.268808393001</v>
      </c>
      <c r="L1640" s="5">
        <v>0</v>
      </c>
      <c r="O1640" s="5">
        <v>0</v>
      </c>
    </row>
    <row r="1641" spans="1:15" x14ac:dyDescent="0.75">
      <c r="A1641" t="s">
        <v>25</v>
      </c>
      <c r="B1641" s="3">
        <v>46553</v>
      </c>
      <c r="C1641" s="4">
        <v>0</v>
      </c>
      <c r="D1641" s="3">
        <v>46553</v>
      </c>
      <c r="E1641" s="4">
        <v>285988.32735654199</v>
      </c>
      <c r="F1641">
        <v>103</v>
      </c>
      <c r="G1641" s="3">
        <v>46568</v>
      </c>
      <c r="H1641" s="4">
        <v>285988.32735654199</v>
      </c>
      <c r="I1641" s="4">
        <v>0</v>
      </c>
      <c r="J1641" s="4">
        <v>0</v>
      </c>
      <c r="K1641" s="5">
        <v>32482.077768671999</v>
      </c>
      <c r="L1641" s="5">
        <v>0</v>
      </c>
      <c r="O1641" s="5">
        <v>0</v>
      </c>
    </row>
    <row r="1642" spans="1:15" x14ac:dyDescent="0.75">
      <c r="A1642" t="s">
        <v>25</v>
      </c>
      <c r="B1642" s="3">
        <v>46583</v>
      </c>
      <c r="C1642" s="4">
        <v>0</v>
      </c>
      <c r="D1642" s="3">
        <v>46583</v>
      </c>
      <c r="E1642" s="4">
        <v>276756.53286751203</v>
      </c>
      <c r="F1642">
        <v>104</v>
      </c>
      <c r="G1642" s="3">
        <v>46599</v>
      </c>
      <c r="H1642" s="4">
        <v>276756.53286751203</v>
      </c>
      <c r="I1642" s="4">
        <v>0</v>
      </c>
      <c r="J1642" s="4">
        <v>0</v>
      </c>
      <c r="K1642" s="5">
        <v>31434.268808388999</v>
      </c>
      <c r="L1642" s="5">
        <v>0</v>
      </c>
      <c r="O1642" s="5">
        <v>0</v>
      </c>
    </row>
    <row r="1643" spans="1:15" x14ac:dyDescent="0.75">
      <c r="A1643" t="s">
        <v>25</v>
      </c>
      <c r="B1643" s="3">
        <v>46614</v>
      </c>
      <c r="C1643" s="4">
        <v>0</v>
      </c>
      <c r="D1643" s="3">
        <v>46614</v>
      </c>
      <c r="E1643" s="4">
        <v>285974.60332328698</v>
      </c>
      <c r="F1643">
        <v>105</v>
      </c>
      <c r="G1643" s="3">
        <v>46630</v>
      </c>
      <c r="H1643" s="4">
        <v>285974.60332328698</v>
      </c>
      <c r="I1643" s="4">
        <v>0</v>
      </c>
      <c r="J1643" s="4">
        <v>0</v>
      </c>
      <c r="K1643" s="5">
        <v>32482.077768669002</v>
      </c>
      <c r="L1643" s="5">
        <v>0</v>
      </c>
      <c r="O1643" s="5">
        <v>0</v>
      </c>
    </row>
    <row r="1644" spans="1:15" x14ac:dyDescent="0.75">
      <c r="A1644" t="s">
        <v>25</v>
      </c>
      <c r="B1644" s="3">
        <v>46645</v>
      </c>
      <c r="C1644" s="4">
        <v>0</v>
      </c>
      <c r="D1644" s="3">
        <v>46645</v>
      </c>
      <c r="E1644" s="4">
        <v>285967.93205172202</v>
      </c>
      <c r="F1644">
        <v>106</v>
      </c>
      <c r="G1644" s="3">
        <v>46660</v>
      </c>
      <c r="H1644" s="4">
        <v>285967.93205172202</v>
      </c>
      <c r="I1644" s="4">
        <v>0</v>
      </c>
      <c r="J1644" s="4">
        <v>0</v>
      </c>
      <c r="K1644" s="5">
        <v>32482.077768669002</v>
      </c>
      <c r="L1644" s="5">
        <v>0</v>
      </c>
      <c r="O1644" s="5">
        <v>0</v>
      </c>
    </row>
    <row r="1645" spans="1:15" x14ac:dyDescent="0.75">
      <c r="A1645" t="s">
        <v>25</v>
      </c>
      <c r="B1645" s="3">
        <v>46675</v>
      </c>
      <c r="C1645" s="4">
        <v>0</v>
      </c>
      <c r="D1645" s="3">
        <v>46675</v>
      </c>
      <c r="E1645" s="4">
        <v>276736.65942184598</v>
      </c>
      <c r="F1645">
        <v>107</v>
      </c>
      <c r="G1645" s="3">
        <v>46691</v>
      </c>
      <c r="H1645" s="4">
        <v>276736.65942184598</v>
      </c>
      <c r="I1645" s="4">
        <v>0</v>
      </c>
      <c r="J1645" s="4">
        <v>0</v>
      </c>
      <c r="K1645" s="5">
        <v>31434.268808392</v>
      </c>
      <c r="L1645" s="5">
        <v>0</v>
      </c>
      <c r="O1645" s="5">
        <v>0</v>
      </c>
    </row>
    <row r="1646" spans="1:15" x14ac:dyDescent="0.75">
      <c r="A1646" t="s">
        <v>25</v>
      </c>
      <c r="B1646" s="3">
        <v>46706</v>
      </c>
      <c r="C1646" s="4">
        <v>0</v>
      </c>
      <c r="D1646" s="3">
        <v>46706</v>
      </c>
      <c r="E1646" s="4">
        <v>285953.92651490599</v>
      </c>
      <c r="F1646">
        <v>108</v>
      </c>
      <c r="G1646" s="3">
        <v>46721</v>
      </c>
      <c r="H1646" s="4">
        <v>285953.92651490599</v>
      </c>
      <c r="I1646" s="4">
        <v>0</v>
      </c>
      <c r="J1646" s="4">
        <v>0</v>
      </c>
      <c r="K1646" s="5">
        <v>32482.077768669002</v>
      </c>
      <c r="L1646" s="5">
        <v>0</v>
      </c>
      <c r="O1646" s="5">
        <v>0</v>
      </c>
    </row>
    <row r="1647" spans="1:15" x14ac:dyDescent="0.75">
      <c r="A1647" t="s">
        <v>25</v>
      </c>
      <c r="B1647" s="3">
        <v>46736</v>
      </c>
      <c r="C1647" s="4">
        <v>0</v>
      </c>
      <c r="D1647" s="3">
        <v>46736</v>
      </c>
      <c r="E1647" s="4">
        <v>276723.01196233899</v>
      </c>
      <c r="F1647">
        <v>109</v>
      </c>
      <c r="G1647" s="3">
        <v>46752</v>
      </c>
      <c r="H1647" s="4">
        <v>276723.01196233899</v>
      </c>
      <c r="I1647" s="4">
        <v>0</v>
      </c>
      <c r="J1647" s="4">
        <v>0</v>
      </c>
      <c r="K1647" s="5">
        <v>31434.268808391</v>
      </c>
      <c r="L1647" s="5">
        <v>0</v>
      </c>
      <c r="O1647" s="5">
        <v>0</v>
      </c>
    </row>
    <row r="1648" spans="1:15" x14ac:dyDescent="0.75">
      <c r="A1648" t="s">
        <v>25</v>
      </c>
      <c r="B1648" s="3">
        <v>46767</v>
      </c>
      <c r="C1648" s="4">
        <v>0</v>
      </c>
      <c r="D1648" s="3">
        <v>46767</v>
      </c>
      <c r="E1648" s="4">
        <v>285939.72707948799</v>
      </c>
      <c r="F1648">
        <v>110</v>
      </c>
      <c r="G1648" s="3">
        <v>46783</v>
      </c>
      <c r="H1648" s="4">
        <v>285939.72707948799</v>
      </c>
      <c r="I1648" s="4">
        <v>0</v>
      </c>
      <c r="J1648" s="4">
        <v>0</v>
      </c>
      <c r="K1648" s="5">
        <v>32482.077768667001</v>
      </c>
      <c r="L1648" s="5">
        <v>0</v>
      </c>
      <c r="O1648" s="5">
        <v>0</v>
      </c>
    </row>
    <row r="1649" spans="1:15" x14ac:dyDescent="0.75">
      <c r="A1649" t="s">
        <v>25</v>
      </c>
      <c r="B1649" s="3">
        <v>46798</v>
      </c>
      <c r="C1649" s="4">
        <v>0</v>
      </c>
      <c r="D1649" s="3">
        <v>46798</v>
      </c>
      <c r="E1649" s="4">
        <v>275661.36636301997</v>
      </c>
      <c r="F1649">
        <v>111</v>
      </c>
      <c r="G1649" s="3">
        <v>46812</v>
      </c>
      <c r="H1649" s="4">
        <v>275661.36636301997</v>
      </c>
      <c r="I1649" s="4">
        <v>0</v>
      </c>
      <c r="J1649" s="4">
        <v>0</v>
      </c>
      <c r="K1649" s="5">
        <v>32482.077768669998</v>
      </c>
      <c r="L1649" s="5">
        <v>0</v>
      </c>
      <c r="O1649" s="5">
        <v>0</v>
      </c>
    </row>
    <row r="1650" spans="1:15" x14ac:dyDescent="0.75">
      <c r="A1650" t="s">
        <v>25</v>
      </c>
      <c r="B1650" s="3">
        <v>46827</v>
      </c>
      <c r="C1650" s="4">
        <v>0</v>
      </c>
      <c r="D1650" s="3">
        <v>46827</v>
      </c>
      <c r="E1650" s="4">
        <v>277759.342575096</v>
      </c>
      <c r="F1650">
        <v>112</v>
      </c>
      <c r="G1650" s="3">
        <v>46843</v>
      </c>
      <c r="H1650" s="4">
        <v>277759.342575096</v>
      </c>
      <c r="I1650" s="4">
        <v>0</v>
      </c>
      <c r="J1650" s="4">
        <v>0</v>
      </c>
      <c r="K1650" s="5">
        <v>30386.460602896001</v>
      </c>
      <c r="L1650" s="5">
        <v>0</v>
      </c>
      <c r="O1650" s="5">
        <v>0</v>
      </c>
    </row>
    <row r="1651" spans="1:15" x14ac:dyDescent="0.75">
      <c r="A1651" t="s">
        <v>25</v>
      </c>
      <c r="B1651" s="3">
        <v>46858</v>
      </c>
      <c r="C1651" s="4">
        <v>0</v>
      </c>
      <c r="D1651" s="3">
        <v>46858</v>
      </c>
      <c r="E1651" s="4">
        <v>285917.79873678699</v>
      </c>
      <c r="F1651">
        <v>113</v>
      </c>
      <c r="G1651" s="3">
        <v>46873</v>
      </c>
      <c r="H1651" s="4">
        <v>285917.79873678699</v>
      </c>
      <c r="I1651" s="4">
        <v>0</v>
      </c>
      <c r="J1651" s="4">
        <v>0</v>
      </c>
      <c r="K1651" s="5">
        <v>32482.077768670999</v>
      </c>
      <c r="L1651" s="5">
        <v>0</v>
      </c>
      <c r="O1651" s="5">
        <v>0</v>
      </c>
    </row>
    <row r="1652" spans="1:15" x14ac:dyDescent="0.75">
      <c r="A1652" t="s">
        <v>25</v>
      </c>
      <c r="B1652" s="3">
        <v>46888</v>
      </c>
      <c r="C1652" s="4">
        <v>0</v>
      </c>
      <c r="D1652" s="3">
        <v>46888</v>
      </c>
      <c r="E1652" s="4">
        <v>276687.80677970097</v>
      </c>
      <c r="F1652">
        <v>114</v>
      </c>
      <c r="G1652" s="3">
        <v>46904</v>
      </c>
      <c r="H1652" s="4">
        <v>276687.80677970097</v>
      </c>
      <c r="I1652" s="4">
        <v>0</v>
      </c>
      <c r="J1652" s="4">
        <v>0</v>
      </c>
      <c r="K1652" s="5">
        <v>31434.268808389999</v>
      </c>
      <c r="L1652" s="5">
        <v>0</v>
      </c>
      <c r="O1652" s="5">
        <v>0</v>
      </c>
    </row>
    <row r="1653" spans="1:15" x14ac:dyDescent="0.75">
      <c r="A1653" t="s">
        <v>25</v>
      </c>
      <c r="B1653" s="3">
        <v>46919</v>
      </c>
      <c r="C1653" s="4">
        <v>0</v>
      </c>
      <c r="D1653" s="3">
        <v>46919</v>
      </c>
      <c r="E1653" s="4">
        <v>285903.09690746397</v>
      </c>
      <c r="F1653">
        <v>115</v>
      </c>
      <c r="G1653" s="3">
        <v>46934</v>
      </c>
      <c r="H1653" s="4">
        <v>285903.09690746397</v>
      </c>
      <c r="I1653" s="4">
        <v>0</v>
      </c>
      <c r="J1653" s="4">
        <v>0</v>
      </c>
      <c r="K1653" s="5">
        <v>32482.077768669002</v>
      </c>
      <c r="L1653" s="5">
        <v>0</v>
      </c>
      <c r="O1653" s="5">
        <v>0</v>
      </c>
    </row>
    <row r="1654" spans="1:15" x14ac:dyDescent="0.75">
      <c r="A1654" t="s">
        <v>25</v>
      </c>
      <c r="B1654" s="3">
        <v>46949</v>
      </c>
      <c r="C1654" s="4">
        <v>0</v>
      </c>
      <c r="D1654" s="3">
        <v>46949</v>
      </c>
      <c r="E1654" s="4">
        <v>276673.47994690097</v>
      </c>
      <c r="F1654">
        <v>116</v>
      </c>
      <c r="G1654" s="3">
        <v>46965</v>
      </c>
      <c r="H1654" s="4">
        <v>276673.47994690097</v>
      </c>
      <c r="I1654" s="4">
        <v>0</v>
      </c>
      <c r="J1654" s="4">
        <v>0</v>
      </c>
      <c r="K1654" s="5">
        <v>31434.268808391</v>
      </c>
      <c r="L1654" s="5">
        <v>0</v>
      </c>
      <c r="O1654" s="5">
        <v>0</v>
      </c>
    </row>
    <row r="1655" spans="1:15" x14ac:dyDescent="0.75">
      <c r="A1655" t="s">
        <v>25</v>
      </c>
      <c r="B1655" s="3">
        <v>46980</v>
      </c>
      <c r="C1655" s="4">
        <v>0</v>
      </c>
      <c r="D1655" s="3">
        <v>46980</v>
      </c>
      <c r="E1655" s="4">
        <v>285888.18971572502</v>
      </c>
      <c r="F1655">
        <v>117</v>
      </c>
      <c r="G1655" s="3">
        <v>46996</v>
      </c>
      <c r="H1655" s="4">
        <v>285888.18971572502</v>
      </c>
      <c r="I1655" s="4">
        <v>0</v>
      </c>
      <c r="J1655" s="4">
        <v>0</v>
      </c>
      <c r="K1655" s="5">
        <v>32482.077768670999</v>
      </c>
      <c r="L1655" s="5">
        <v>0</v>
      </c>
      <c r="O1655" s="5">
        <v>0</v>
      </c>
    </row>
    <row r="1656" spans="1:15" x14ac:dyDescent="0.75">
      <c r="A1656" t="s">
        <v>25</v>
      </c>
      <c r="B1656" s="3">
        <v>47011</v>
      </c>
      <c r="C1656" s="4">
        <v>0</v>
      </c>
      <c r="D1656" s="3">
        <v>47011</v>
      </c>
      <c r="E1656" s="4">
        <v>285880.91781838599</v>
      </c>
      <c r="F1656">
        <v>118</v>
      </c>
      <c r="G1656" s="3">
        <v>47026</v>
      </c>
      <c r="H1656" s="4">
        <v>285880.91781838599</v>
      </c>
      <c r="I1656" s="4">
        <v>0</v>
      </c>
      <c r="J1656" s="4">
        <v>0</v>
      </c>
      <c r="K1656" s="5">
        <v>32482.077768670999</v>
      </c>
      <c r="L1656" s="5">
        <v>0</v>
      </c>
      <c r="O1656" s="5">
        <v>0</v>
      </c>
    </row>
    <row r="1657" spans="1:15" x14ac:dyDescent="0.75">
      <c r="A1657" t="s">
        <v>25</v>
      </c>
      <c r="B1657" s="3">
        <v>47041</v>
      </c>
      <c r="C1657" s="4">
        <v>0</v>
      </c>
      <c r="D1657" s="3">
        <v>47041</v>
      </c>
      <c r="E1657" s="4">
        <v>276445.937204268</v>
      </c>
      <c r="F1657">
        <v>119</v>
      </c>
      <c r="G1657" s="3">
        <v>47057</v>
      </c>
      <c r="H1657" s="4">
        <v>276445.937204268</v>
      </c>
      <c r="I1657" s="4">
        <v>0</v>
      </c>
      <c r="J1657" s="4">
        <v>0</v>
      </c>
      <c r="K1657" s="5">
        <v>31434.268808393001</v>
      </c>
      <c r="L1657" s="5">
        <v>0</v>
      </c>
      <c r="O1657" s="5">
        <v>0</v>
      </c>
    </row>
    <row r="1658" spans="1:15" x14ac:dyDescent="0.75">
      <c r="A1658" t="s">
        <v>25</v>
      </c>
      <c r="B1658" s="3">
        <v>47072</v>
      </c>
      <c r="C1658" s="4">
        <v>0</v>
      </c>
      <c r="D1658" s="3">
        <v>47072</v>
      </c>
      <c r="E1658" s="4">
        <v>286026.21141443303</v>
      </c>
      <c r="F1658">
        <v>120</v>
      </c>
      <c r="G1658" s="3">
        <v>47087</v>
      </c>
      <c r="H1658" s="4">
        <v>286026.21141443303</v>
      </c>
      <c r="I1658" s="4">
        <v>0</v>
      </c>
      <c r="J1658" s="4">
        <v>0</v>
      </c>
      <c r="K1658" s="5">
        <v>32482.07776869</v>
      </c>
      <c r="L1658" s="5">
        <v>0</v>
      </c>
      <c r="O1658" s="5">
        <v>0</v>
      </c>
    </row>
    <row r="1659" spans="1:15" x14ac:dyDescent="0.75">
      <c r="A1659" t="s">
        <v>25</v>
      </c>
      <c r="B1659" s="3">
        <v>47102</v>
      </c>
      <c r="C1659" s="4">
        <v>0</v>
      </c>
      <c r="D1659" s="3">
        <v>47102</v>
      </c>
      <c r="E1659" s="4">
        <v>276420.70136557397</v>
      </c>
      <c r="F1659">
        <v>121</v>
      </c>
      <c r="G1659" s="3">
        <v>47118</v>
      </c>
      <c r="H1659" s="4">
        <v>276420.70136557397</v>
      </c>
      <c r="I1659" s="4">
        <v>0</v>
      </c>
      <c r="J1659" s="4">
        <v>0</v>
      </c>
      <c r="K1659" s="5">
        <v>31434.268808394001</v>
      </c>
      <c r="L1659" s="5">
        <v>0</v>
      </c>
      <c r="O1659" s="5">
        <v>0</v>
      </c>
    </row>
    <row r="1660" spans="1:15" x14ac:dyDescent="0.75">
      <c r="A1660" t="s">
        <v>25</v>
      </c>
      <c r="B1660" s="3">
        <v>47133</v>
      </c>
      <c r="C1660" s="4">
        <v>0</v>
      </c>
      <c r="D1660" s="3">
        <v>47133</v>
      </c>
      <c r="E1660" s="4">
        <v>101401.595908991</v>
      </c>
      <c r="F1660">
        <v>122</v>
      </c>
      <c r="G1660" s="3">
        <v>47149</v>
      </c>
      <c r="H1660" s="4">
        <v>101401.595908991</v>
      </c>
      <c r="I1660" s="4">
        <v>0</v>
      </c>
      <c r="J1660" s="4">
        <v>0</v>
      </c>
      <c r="K1660" s="5">
        <v>206176.61998838399</v>
      </c>
      <c r="L1660" s="5">
        <v>0</v>
      </c>
      <c r="O1660" s="5">
        <v>0</v>
      </c>
    </row>
    <row r="1661" spans="1:15" x14ac:dyDescent="0.75">
      <c r="A1661" t="s">
        <v>25</v>
      </c>
      <c r="B1661" s="3">
        <v>47164</v>
      </c>
      <c r="C1661" s="4">
        <v>0</v>
      </c>
      <c r="D1661" s="3">
        <v>47164</v>
      </c>
      <c r="E1661" s="4">
        <v>100972.68584974699</v>
      </c>
      <c r="F1661">
        <v>123</v>
      </c>
      <c r="G1661" s="3">
        <v>47177</v>
      </c>
      <c r="H1661" s="4">
        <v>100972.68584974699</v>
      </c>
      <c r="I1661" s="4">
        <v>0</v>
      </c>
      <c r="J1661" s="4">
        <v>0</v>
      </c>
      <c r="K1661" s="5">
        <v>206176.619988338</v>
      </c>
      <c r="L1661" s="5">
        <v>0</v>
      </c>
      <c r="O1661" s="5">
        <v>0</v>
      </c>
    </row>
    <row r="1662" spans="1:15" x14ac:dyDescent="0.75">
      <c r="A1662" t="s">
        <v>25</v>
      </c>
      <c r="B1662" s="3">
        <v>47192</v>
      </c>
      <c r="C1662" s="4">
        <v>0</v>
      </c>
      <c r="D1662" s="3">
        <v>47192</v>
      </c>
      <c r="E1662" s="4">
        <v>144075.99792877</v>
      </c>
      <c r="F1662">
        <v>124</v>
      </c>
      <c r="G1662" s="3">
        <v>47208</v>
      </c>
      <c r="H1662" s="4">
        <v>144075.99792877</v>
      </c>
      <c r="I1662" s="4">
        <v>0</v>
      </c>
      <c r="J1662" s="4">
        <v>0</v>
      </c>
      <c r="K1662" s="5">
        <v>196861.70305386101</v>
      </c>
      <c r="L1662" s="5">
        <v>10637.658438581</v>
      </c>
      <c r="O1662" s="5">
        <v>0</v>
      </c>
    </row>
    <row r="1663" spans="1:15" x14ac:dyDescent="0.75">
      <c r="A1663" t="s">
        <v>25</v>
      </c>
      <c r="B1663" s="3">
        <v>47223</v>
      </c>
      <c r="C1663" s="4">
        <v>0</v>
      </c>
      <c r="D1663" s="3">
        <v>47223</v>
      </c>
      <c r="E1663" s="4">
        <v>107838.213336278</v>
      </c>
      <c r="F1663">
        <v>125</v>
      </c>
      <c r="G1663" s="3">
        <v>47238</v>
      </c>
      <c r="H1663" s="4">
        <v>107838.213336278</v>
      </c>
      <c r="I1663" s="4">
        <v>0</v>
      </c>
      <c r="J1663" s="4">
        <v>10726182.22500086</v>
      </c>
      <c r="K1663" s="5">
        <v>206176.61998840401</v>
      </c>
      <c r="L1663" s="5">
        <v>0</v>
      </c>
      <c r="O1663" s="5">
        <v>0</v>
      </c>
    </row>
    <row r="1664" spans="1:15" x14ac:dyDescent="0.75">
      <c r="A1664" t="s">
        <v>25</v>
      </c>
      <c r="B1664" s="3">
        <v>47253</v>
      </c>
      <c r="C1664" s="4">
        <v>0</v>
      </c>
      <c r="D1664" s="3">
        <v>47253</v>
      </c>
      <c r="E1664" s="4">
        <v>89750.613944843004</v>
      </c>
      <c r="F1664">
        <v>126</v>
      </c>
      <c r="G1664" s="3">
        <v>47269</v>
      </c>
      <c r="H1664" s="4">
        <v>89750.613944843004</v>
      </c>
      <c r="I1664" s="4">
        <v>0</v>
      </c>
      <c r="J1664" s="4">
        <v>0</v>
      </c>
      <c r="K1664" s="5">
        <v>168091.49247071001</v>
      </c>
      <c r="L1664" s="5">
        <v>0</v>
      </c>
      <c r="O1664" s="5">
        <v>0</v>
      </c>
    </row>
    <row r="1665" spans="1:15" x14ac:dyDescent="0.75">
      <c r="A1665" t="s">
        <v>25</v>
      </c>
      <c r="B1665" s="3">
        <v>47284</v>
      </c>
      <c r="C1665" s="4">
        <v>0</v>
      </c>
      <c r="D1665" s="3">
        <v>47284</v>
      </c>
      <c r="E1665" s="4">
        <v>92737.451934373996</v>
      </c>
      <c r="F1665">
        <v>127</v>
      </c>
      <c r="G1665" s="3">
        <v>47299</v>
      </c>
      <c r="H1665" s="4">
        <v>92737.451934373996</v>
      </c>
      <c r="I1665" s="4">
        <v>0</v>
      </c>
      <c r="J1665" s="4">
        <v>0</v>
      </c>
      <c r="K1665" s="5">
        <v>173694.542219733</v>
      </c>
      <c r="L1665" s="5">
        <v>0</v>
      </c>
      <c r="O1665" s="5">
        <v>0</v>
      </c>
    </row>
    <row r="1666" spans="1:15" x14ac:dyDescent="0.75">
      <c r="A1666" t="s">
        <v>25</v>
      </c>
      <c r="B1666" s="3">
        <v>47314</v>
      </c>
      <c r="C1666" s="4">
        <v>0</v>
      </c>
      <c r="D1666" s="3">
        <v>47314</v>
      </c>
      <c r="E1666" s="4">
        <v>89741.491380976993</v>
      </c>
      <c r="F1666">
        <v>128</v>
      </c>
      <c r="G1666" s="3">
        <v>47330</v>
      </c>
      <c r="H1666" s="4">
        <v>89741.491380976993</v>
      </c>
      <c r="I1666" s="4">
        <v>0</v>
      </c>
      <c r="J1666" s="4">
        <v>0</v>
      </c>
      <c r="K1666" s="5">
        <v>168091.49247071001</v>
      </c>
      <c r="L1666" s="5">
        <v>0</v>
      </c>
      <c r="O1666" s="5">
        <v>0</v>
      </c>
    </row>
    <row r="1667" spans="1:15" x14ac:dyDescent="0.75">
      <c r="A1667" t="s">
        <v>25</v>
      </c>
      <c r="B1667" s="3">
        <v>47345</v>
      </c>
      <c r="C1667" s="4">
        <v>0</v>
      </c>
      <c r="D1667" s="3">
        <v>47345</v>
      </c>
      <c r="E1667" s="4">
        <v>92727.971788145995</v>
      </c>
      <c r="F1667">
        <v>129</v>
      </c>
      <c r="G1667" s="3">
        <v>47361</v>
      </c>
      <c r="H1667" s="4">
        <v>92727.971788145995</v>
      </c>
      <c r="I1667" s="4">
        <v>0</v>
      </c>
      <c r="J1667" s="4">
        <v>0</v>
      </c>
      <c r="K1667" s="5">
        <v>173694.542219733</v>
      </c>
      <c r="L1667" s="5">
        <v>0</v>
      </c>
      <c r="O1667" s="5">
        <v>0</v>
      </c>
    </row>
    <row r="1668" spans="1:15" x14ac:dyDescent="0.75">
      <c r="A1668" t="s">
        <v>25</v>
      </c>
      <c r="B1668" s="3">
        <v>47376</v>
      </c>
      <c r="C1668" s="4">
        <v>0</v>
      </c>
      <c r="D1668" s="3">
        <v>47376</v>
      </c>
      <c r="E1668" s="4">
        <v>92723.339620514002</v>
      </c>
      <c r="F1668">
        <v>130</v>
      </c>
      <c r="G1668" s="3">
        <v>47391</v>
      </c>
      <c r="H1668" s="4">
        <v>92723.339620514002</v>
      </c>
      <c r="I1668" s="4">
        <v>0</v>
      </c>
      <c r="J1668" s="4">
        <v>0</v>
      </c>
      <c r="K1668" s="5">
        <v>173694.542219733</v>
      </c>
      <c r="L1668" s="5">
        <v>0</v>
      </c>
      <c r="O1668" s="5">
        <v>0</v>
      </c>
    </row>
    <row r="1669" spans="1:15" x14ac:dyDescent="0.75">
      <c r="A1669" t="s">
        <v>25</v>
      </c>
      <c r="B1669" s="3">
        <v>47406</v>
      </c>
      <c r="C1669" s="4">
        <v>0</v>
      </c>
      <c r="D1669" s="3">
        <v>47406</v>
      </c>
      <c r="E1669" s="4">
        <v>77837.490049316999</v>
      </c>
      <c r="F1669">
        <v>131</v>
      </c>
      <c r="G1669" s="3">
        <v>47422</v>
      </c>
      <c r="H1669" s="4">
        <v>77837.490049316999</v>
      </c>
      <c r="I1669" s="4">
        <v>0</v>
      </c>
      <c r="J1669" s="4">
        <v>0</v>
      </c>
      <c r="K1669" s="5">
        <v>179981.75725505399</v>
      </c>
      <c r="L1669" s="5">
        <v>0</v>
      </c>
      <c r="O1669" s="5">
        <v>0</v>
      </c>
    </row>
    <row r="1670" spans="1:15" x14ac:dyDescent="0.75">
      <c r="A1670" t="s">
        <v>25</v>
      </c>
      <c r="B1670" s="3">
        <v>47437</v>
      </c>
      <c r="C1670" s="4">
        <v>0</v>
      </c>
      <c r="D1670" s="3">
        <v>47437</v>
      </c>
      <c r="E1670" s="4">
        <v>80427.088988328003</v>
      </c>
      <c r="F1670">
        <v>132</v>
      </c>
      <c r="G1670" s="3">
        <v>47452</v>
      </c>
      <c r="H1670" s="4">
        <v>80427.088988328003</v>
      </c>
      <c r="I1670" s="4">
        <v>0</v>
      </c>
      <c r="J1670" s="4">
        <v>0</v>
      </c>
      <c r="K1670" s="5">
        <v>185981.149163555</v>
      </c>
      <c r="L1670" s="5">
        <v>0</v>
      </c>
      <c r="O1670" s="5">
        <v>0</v>
      </c>
    </row>
    <row r="1671" spans="1:15" x14ac:dyDescent="0.75">
      <c r="A1671" t="s">
        <v>25</v>
      </c>
      <c r="B1671" s="3">
        <v>47467</v>
      </c>
      <c r="C1671" s="4">
        <v>0</v>
      </c>
      <c r="D1671" s="3">
        <v>47467</v>
      </c>
      <c r="E1671" s="4">
        <v>77828.103515957002</v>
      </c>
      <c r="F1671">
        <v>133</v>
      </c>
      <c r="G1671" s="3">
        <v>47483</v>
      </c>
      <c r="H1671" s="4">
        <v>77828.103515957002</v>
      </c>
      <c r="I1671" s="4">
        <v>0</v>
      </c>
      <c r="J1671" s="4">
        <v>0</v>
      </c>
      <c r="K1671" s="5">
        <v>179981.75725505399</v>
      </c>
      <c r="L1671" s="5">
        <v>0</v>
      </c>
      <c r="O1671" s="5">
        <v>0</v>
      </c>
    </row>
    <row r="1672" spans="1:15" x14ac:dyDescent="0.75">
      <c r="A1672" t="s">
        <v>25</v>
      </c>
      <c r="B1672" s="3">
        <v>47498</v>
      </c>
      <c r="C1672" s="4">
        <v>0</v>
      </c>
      <c r="D1672" s="3">
        <v>47498</v>
      </c>
      <c r="E1672" s="4">
        <v>72476.782477831002</v>
      </c>
      <c r="F1672">
        <v>134</v>
      </c>
      <c r="G1672" s="3">
        <v>47514</v>
      </c>
      <c r="H1672" s="4">
        <v>72476.782477831002</v>
      </c>
      <c r="I1672" s="4">
        <v>0</v>
      </c>
      <c r="J1672" s="4">
        <v>0</v>
      </c>
      <c r="K1672" s="5">
        <v>185981.14916355599</v>
      </c>
      <c r="L1672" s="5">
        <v>0</v>
      </c>
      <c r="O1672" s="5">
        <v>0</v>
      </c>
    </row>
    <row r="1673" spans="1:15" x14ac:dyDescent="0.75">
      <c r="A1673" t="s">
        <v>25</v>
      </c>
      <c r="B1673" s="3">
        <v>47529</v>
      </c>
      <c r="C1673" s="4">
        <v>0</v>
      </c>
      <c r="D1673" s="3">
        <v>47529</v>
      </c>
      <c r="E1673" s="4">
        <v>72472.486161401001</v>
      </c>
      <c r="F1673">
        <v>135</v>
      </c>
      <c r="G1673" s="3">
        <v>47542</v>
      </c>
      <c r="H1673" s="4">
        <v>72472.486161401001</v>
      </c>
      <c r="I1673" s="4">
        <v>0</v>
      </c>
      <c r="J1673" s="4">
        <v>975000.00000003004</v>
      </c>
      <c r="K1673" s="5">
        <v>185981.14916354799</v>
      </c>
      <c r="L1673" s="5">
        <v>0</v>
      </c>
      <c r="O1673" s="5">
        <v>0</v>
      </c>
    </row>
    <row r="1674" spans="1:15" x14ac:dyDescent="0.75">
      <c r="A1674" t="s">
        <v>25</v>
      </c>
      <c r="B1674" s="3">
        <v>47557</v>
      </c>
      <c r="C1674" s="4">
        <v>0</v>
      </c>
      <c r="D1674" s="3">
        <v>47557</v>
      </c>
      <c r="E1674" s="4">
        <v>86566.755835422999</v>
      </c>
      <c r="F1674">
        <v>136</v>
      </c>
      <c r="G1674" s="3">
        <v>47573</v>
      </c>
      <c r="H1674" s="4">
        <v>86566.755835422999</v>
      </c>
      <c r="I1674" s="4">
        <v>0</v>
      </c>
      <c r="J1674" s="4">
        <v>0</v>
      </c>
      <c r="K1674" s="5">
        <v>176635.93217022499</v>
      </c>
      <c r="L1674" s="5">
        <v>8652.957977389</v>
      </c>
      <c r="O1674" s="5">
        <v>0</v>
      </c>
    </row>
    <row r="1675" spans="1:15" x14ac:dyDescent="0.75">
      <c r="A1675" t="s">
        <v>25</v>
      </c>
      <c r="B1675" s="3">
        <v>47588</v>
      </c>
      <c r="C1675" s="4">
        <v>0</v>
      </c>
      <c r="D1675" s="3">
        <v>47588</v>
      </c>
      <c r="E1675" s="4">
        <v>76494.910239275006</v>
      </c>
      <c r="F1675">
        <v>137</v>
      </c>
      <c r="G1675" s="3">
        <v>47603</v>
      </c>
      <c r="H1675" s="4">
        <v>76494.910239275006</v>
      </c>
      <c r="I1675" s="4">
        <v>0</v>
      </c>
      <c r="J1675" s="4">
        <v>0</v>
      </c>
      <c r="K1675" s="5">
        <v>185981.14916355599</v>
      </c>
      <c r="L1675" s="5">
        <v>0</v>
      </c>
      <c r="O1675" s="5">
        <v>0</v>
      </c>
    </row>
    <row r="1676" spans="1:15" x14ac:dyDescent="0.75">
      <c r="A1676" t="s">
        <v>25</v>
      </c>
      <c r="B1676" s="3">
        <v>47618</v>
      </c>
      <c r="C1676" s="4">
        <v>0</v>
      </c>
      <c r="D1676" s="3">
        <v>47618</v>
      </c>
      <c r="E1676" s="4">
        <v>74022.337424836995</v>
      </c>
      <c r="F1676">
        <v>138</v>
      </c>
      <c r="G1676" s="3">
        <v>47634</v>
      </c>
      <c r="H1676" s="4">
        <v>74022.337424836995</v>
      </c>
      <c r="I1676" s="4">
        <v>0</v>
      </c>
      <c r="J1676" s="4">
        <v>0</v>
      </c>
      <c r="K1676" s="5">
        <v>179981.75725505399</v>
      </c>
      <c r="L1676" s="5">
        <v>0</v>
      </c>
      <c r="O1676" s="5">
        <v>0</v>
      </c>
    </row>
    <row r="1677" spans="1:15" x14ac:dyDescent="0.75">
      <c r="A1677" t="s">
        <v>25</v>
      </c>
      <c r="B1677" s="3">
        <v>47649</v>
      </c>
      <c r="C1677" s="4">
        <v>0</v>
      </c>
      <c r="D1677" s="3">
        <v>47649</v>
      </c>
      <c r="E1677" s="4">
        <v>76484.244242143002</v>
      </c>
      <c r="F1677">
        <v>139</v>
      </c>
      <c r="G1677" s="3">
        <v>47664</v>
      </c>
      <c r="H1677" s="4">
        <v>76484.244242143002</v>
      </c>
      <c r="I1677" s="4">
        <v>0</v>
      </c>
      <c r="J1677" s="4">
        <v>0</v>
      </c>
      <c r="K1677" s="5">
        <v>185981.14916355599</v>
      </c>
      <c r="L1677" s="5">
        <v>0</v>
      </c>
      <c r="O1677" s="5">
        <v>0</v>
      </c>
    </row>
    <row r="1678" spans="1:15" x14ac:dyDescent="0.75">
      <c r="A1678" t="s">
        <v>25</v>
      </c>
      <c r="B1678" s="3">
        <v>47679</v>
      </c>
      <c r="C1678" s="4">
        <v>0</v>
      </c>
      <c r="D1678" s="3">
        <v>47679</v>
      </c>
      <c r="E1678" s="4">
        <v>74011.954243911998</v>
      </c>
      <c r="F1678">
        <v>140</v>
      </c>
      <c r="G1678" s="3">
        <v>47695</v>
      </c>
      <c r="H1678" s="4">
        <v>74011.954243911998</v>
      </c>
      <c r="I1678" s="4">
        <v>0</v>
      </c>
      <c r="J1678" s="4">
        <v>0</v>
      </c>
      <c r="K1678" s="5">
        <v>179981.757255053</v>
      </c>
      <c r="L1678" s="5">
        <v>0</v>
      </c>
      <c r="O1678" s="5">
        <v>0</v>
      </c>
    </row>
    <row r="1679" spans="1:15" x14ac:dyDescent="0.75">
      <c r="A1679" t="s">
        <v>25</v>
      </c>
      <c r="B1679" s="3">
        <v>47710</v>
      </c>
      <c r="C1679" s="4">
        <v>0</v>
      </c>
      <c r="D1679" s="3">
        <v>47710</v>
      </c>
      <c r="E1679" s="4">
        <v>76473.452098434005</v>
      </c>
      <c r="F1679">
        <v>141</v>
      </c>
      <c r="G1679" s="3">
        <v>47726</v>
      </c>
      <c r="H1679" s="4">
        <v>76473.452098434005</v>
      </c>
      <c r="I1679" s="4">
        <v>0</v>
      </c>
      <c r="J1679" s="4">
        <v>0</v>
      </c>
      <c r="K1679" s="5">
        <v>185981.149163555</v>
      </c>
      <c r="L1679" s="5">
        <v>0</v>
      </c>
      <c r="O1679" s="5">
        <v>0</v>
      </c>
    </row>
    <row r="1680" spans="1:15" x14ac:dyDescent="0.75">
      <c r="A1680" t="s">
        <v>25</v>
      </c>
      <c r="B1680" s="3">
        <v>47741</v>
      </c>
      <c r="C1680" s="4">
        <v>0</v>
      </c>
      <c r="D1680" s="3">
        <v>47741</v>
      </c>
      <c r="E1680" s="4">
        <v>76468.163087542998</v>
      </c>
      <c r="F1680">
        <v>142</v>
      </c>
      <c r="G1680" s="3">
        <v>47756</v>
      </c>
      <c r="H1680" s="4">
        <v>76468.163087542998</v>
      </c>
      <c r="I1680" s="4">
        <v>0</v>
      </c>
      <c r="J1680" s="4">
        <v>0</v>
      </c>
      <c r="K1680" s="5">
        <v>185981.149163555</v>
      </c>
      <c r="L1680" s="5">
        <v>0</v>
      </c>
      <c r="O1680" s="5">
        <v>0</v>
      </c>
    </row>
    <row r="1681" spans="1:15" x14ac:dyDescent="0.75">
      <c r="A1681" t="s">
        <v>25</v>
      </c>
      <c r="B1681" s="3">
        <v>47771</v>
      </c>
      <c r="C1681" s="4">
        <v>0</v>
      </c>
      <c r="D1681" s="3">
        <v>47771</v>
      </c>
      <c r="E1681" s="4">
        <v>73996.298537099006</v>
      </c>
      <c r="F1681">
        <v>143</v>
      </c>
      <c r="G1681" s="3">
        <v>47787</v>
      </c>
      <c r="H1681" s="4">
        <v>73996.298537099006</v>
      </c>
      <c r="I1681" s="4">
        <v>0</v>
      </c>
      <c r="J1681" s="4">
        <v>0</v>
      </c>
      <c r="K1681" s="5">
        <v>179981.75725505399</v>
      </c>
      <c r="L1681" s="5">
        <v>0</v>
      </c>
      <c r="O1681" s="5">
        <v>0</v>
      </c>
    </row>
    <row r="1682" spans="1:15" x14ac:dyDescent="0.75">
      <c r="A1682" t="s">
        <v>25</v>
      </c>
      <c r="B1682" s="3">
        <v>47802</v>
      </c>
      <c r="C1682" s="4">
        <v>0</v>
      </c>
      <c r="D1682" s="3">
        <v>47802</v>
      </c>
      <c r="E1682" s="4">
        <v>76457.178774964006</v>
      </c>
      <c r="F1682">
        <v>144</v>
      </c>
      <c r="G1682" s="3">
        <v>47817</v>
      </c>
      <c r="H1682" s="4">
        <v>76457.178774964006</v>
      </c>
      <c r="I1682" s="4">
        <v>0</v>
      </c>
      <c r="J1682" s="4">
        <v>199999.99999996999</v>
      </c>
      <c r="K1682" s="5">
        <v>185981.14916355399</v>
      </c>
      <c r="L1682" s="5">
        <v>0</v>
      </c>
      <c r="O1682" s="5">
        <v>0</v>
      </c>
    </row>
    <row r="1683" spans="1:15" x14ac:dyDescent="0.75">
      <c r="A1683" t="s">
        <v>25</v>
      </c>
      <c r="B1683" s="3">
        <v>47832</v>
      </c>
      <c r="C1683" s="4">
        <v>0</v>
      </c>
      <c r="D1683" s="3">
        <v>47832</v>
      </c>
      <c r="E1683" s="4">
        <v>74272.464716974995</v>
      </c>
      <c r="F1683">
        <v>145</v>
      </c>
      <c r="G1683" s="3">
        <v>47848</v>
      </c>
      <c r="H1683" s="4">
        <v>74272.464716974995</v>
      </c>
      <c r="I1683" s="4">
        <v>0</v>
      </c>
      <c r="J1683" s="4">
        <v>550453.74718519999</v>
      </c>
      <c r="K1683" s="5">
        <v>179981.75725505699</v>
      </c>
      <c r="L1683" s="5">
        <v>0</v>
      </c>
      <c r="O1683" s="5">
        <v>0</v>
      </c>
    </row>
    <row r="1684" spans="1:15" x14ac:dyDescent="0.75">
      <c r="A1684" t="s">
        <v>25</v>
      </c>
      <c r="B1684" s="3">
        <v>47863</v>
      </c>
      <c r="C1684" s="4">
        <v>0</v>
      </c>
      <c r="D1684" s="3">
        <v>47863</v>
      </c>
      <c r="E1684" s="4">
        <v>64856.711274054003</v>
      </c>
      <c r="F1684">
        <v>146</v>
      </c>
      <c r="G1684" s="3">
        <v>47879</v>
      </c>
      <c r="H1684" s="4">
        <v>64856.711274054003</v>
      </c>
      <c r="I1684" s="4">
        <v>0</v>
      </c>
      <c r="J1684" s="4">
        <v>14898074.00291454</v>
      </c>
      <c r="K1684" s="5">
        <v>185981.14916354601</v>
      </c>
      <c r="L1684" s="5">
        <v>0</v>
      </c>
      <c r="O1684" s="5">
        <v>0</v>
      </c>
    </row>
    <row r="1685" spans="1:15" x14ac:dyDescent="0.75">
      <c r="A1685" t="s">
        <v>25</v>
      </c>
      <c r="B1685" s="3">
        <v>47894</v>
      </c>
      <c r="C1685" s="4">
        <v>0</v>
      </c>
      <c r="D1685" s="3">
        <v>47894</v>
      </c>
      <c r="E1685" s="4">
        <v>29604101.633723229</v>
      </c>
      <c r="F1685">
        <v>147</v>
      </c>
      <c r="G1685" s="3">
        <v>47907</v>
      </c>
      <c r="H1685" s="4">
        <v>29604101.633723229</v>
      </c>
      <c r="I1685" s="4">
        <v>28439220.650839731</v>
      </c>
      <c r="J1685" s="4">
        <v>1845699.022196397</v>
      </c>
      <c r="K1685" s="5">
        <v>66019.802171304007</v>
      </c>
      <c r="L1685" s="5">
        <v>1041952.911873457</v>
      </c>
      <c r="O1685" s="5">
        <v>0</v>
      </c>
    </row>
    <row r="1686" spans="1:15" x14ac:dyDescent="0.75">
      <c r="A1686" t="s">
        <v>25</v>
      </c>
      <c r="B1686" s="3">
        <v>47922</v>
      </c>
      <c r="C1686" s="4">
        <v>0</v>
      </c>
      <c r="D1686" s="3">
        <v>47922</v>
      </c>
      <c r="E1686" s="4">
        <v>21710.124579055999</v>
      </c>
      <c r="F1686">
        <v>148</v>
      </c>
      <c r="G1686" s="3">
        <v>47938</v>
      </c>
      <c r="H1686" s="4">
        <v>21710.124579055999</v>
      </c>
      <c r="I1686" s="4">
        <v>17931.248304043002</v>
      </c>
      <c r="J1686" s="4">
        <v>0</v>
      </c>
      <c r="K1686" s="5">
        <v>73419.151385767997</v>
      </c>
      <c r="L1686" s="5">
        <v>0</v>
      </c>
      <c r="O1686" s="5">
        <v>0</v>
      </c>
    </row>
    <row r="1687" spans="1:15" x14ac:dyDescent="0.75">
      <c r="A1687" t="s">
        <v>25</v>
      </c>
      <c r="B1687" s="3">
        <v>47953</v>
      </c>
      <c r="C1687" s="4">
        <v>0</v>
      </c>
      <c r="D1687" s="3">
        <v>47953</v>
      </c>
      <c r="E1687" s="4">
        <v>0</v>
      </c>
      <c r="F1687">
        <v>149</v>
      </c>
      <c r="G1687" s="3">
        <v>47968</v>
      </c>
      <c r="H1687" s="4">
        <v>0</v>
      </c>
      <c r="I1687" s="4">
        <v>0</v>
      </c>
      <c r="J1687" s="4">
        <v>0</v>
      </c>
      <c r="K1687" s="5">
        <v>61357.170994549997</v>
      </c>
      <c r="L1687" s="5">
        <v>0</v>
      </c>
      <c r="O1687" s="5">
        <v>0</v>
      </c>
    </row>
    <row r="1688" spans="1:15" x14ac:dyDescent="0.75">
      <c r="A1688" t="s">
        <v>25</v>
      </c>
      <c r="B1688" s="3">
        <v>47983</v>
      </c>
      <c r="C1688" s="4">
        <v>0</v>
      </c>
      <c r="D1688" s="3">
        <v>47983</v>
      </c>
      <c r="E1688" s="4">
        <v>0</v>
      </c>
      <c r="F1688">
        <v>150</v>
      </c>
      <c r="G1688" s="3">
        <v>47999</v>
      </c>
      <c r="H1688" s="4">
        <v>0</v>
      </c>
      <c r="I1688" s="4">
        <v>0</v>
      </c>
      <c r="J1688" s="4">
        <v>0</v>
      </c>
      <c r="K1688" s="5">
        <v>59377.907414080997</v>
      </c>
      <c r="L1688" s="5">
        <v>0</v>
      </c>
      <c r="O1688" s="5">
        <v>0</v>
      </c>
    </row>
    <row r="1689" spans="1:15" x14ac:dyDescent="0.75">
      <c r="A1689" t="s">
        <v>25</v>
      </c>
      <c r="B1689" s="3">
        <v>48014</v>
      </c>
      <c r="C1689" s="4">
        <v>0</v>
      </c>
      <c r="D1689" s="3">
        <v>48014</v>
      </c>
      <c r="E1689" s="4">
        <v>0</v>
      </c>
      <c r="F1689">
        <v>151</v>
      </c>
      <c r="G1689" s="3">
        <v>48029</v>
      </c>
      <c r="H1689" s="4">
        <v>0</v>
      </c>
      <c r="I1689" s="4">
        <v>0</v>
      </c>
      <c r="J1689" s="4">
        <v>0</v>
      </c>
      <c r="K1689" s="5">
        <v>61357.170994549997</v>
      </c>
      <c r="L1689" s="5">
        <v>0</v>
      </c>
      <c r="O1689" s="5">
        <v>0</v>
      </c>
    </row>
    <row r="1690" spans="1:15" x14ac:dyDescent="0.75">
      <c r="A1690" t="s">
        <v>25</v>
      </c>
      <c r="B1690" s="3">
        <v>48044</v>
      </c>
      <c r="C1690" s="4">
        <v>0</v>
      </c>
      <c r="D1690" s="3">
        <v>48044</v>
      </c>
      <c r="E1690" s="4">
        <v>0</v>
      </c>
      <c r="F1690">
        <v>152</v>
      </c>
      <c r="G1690" s="3">
        <v>48060</v>
      </c>
      <c r="H1690" s="4">
        <v>0</v>
      </c>
      <c r="I1690" s="4">
        <v>0</v>
      </c>
      <c r="J1690" s="4">
        <v>0</v>
      </c>
      <c r="K1690" s="5">
        <v>59377.907414080997</v>
      </c>
      <c r="L1690" s="5">
        <v>0</v>
      </c>
      <c r="O1690" s="5">
        <v>0</v>
      </c>
    </row>
    <row r="1691" spans="1:15" x14ac:dyDescent="0.75">
      <c r="A1691" t="s">
        <v>25</v>
      </c>
      <c r="B1691" s="3">
        <v>48075</v>
      </c>
      <c r="C1691" s="4">
        <v>0</v>
      </c>
      <c r="D1691" s="3">
        <v>48075</v>
      </c>
      <c r="E1691" s="4">
        <v>0</v>
      </c>
      <c r="F1691">
        <v>153</v>
      </c>
      <c r="G1691" s="3">
        <v>48091</v>
      </c>
      <c r="H1691" s="4">
        <v>0</v>
      </c>
      <c r="I1691" s="4">
        <v>0</v>
      </c>
      <c r="J1691" s="4">
        <v>0</v>
      </c>
      <c r="K1691" s="5">
        <v>61357.170994549997</v>
      </c>
      <c r="L1691" s="5">
        <v>0</v>
      </c>
      <c r="O1691" s="5">
        <v>0</v>
      </c>
    </row>
    <row r="1692" spans="1:15" x14ac:dyDescent="0.75">
      <c r="A1692" t="s">
        <v>25</v>
      </c>
      <c r="B1692" s="3">
        <v>48106</v>
      </c>
      <c r="C1692" s="4">
        <v>0</v>
      </c>
      <c r="D1692" s="3">
        <v>48106</v>
      </c>
      <c r="E1692" s="4">
        <v>0</v>
      </c>
      <c r="F1692">
        <v>154</v>
      </c>
      <c r="G1692" s="3">
        <v>48121</v>
      </c>
      <c r="H1692" s="4">
        <v>0</v>
      </c>
      <c r="I1692" s="4">
        <v>0</v>
      </c>
      <c r="J1692" s="4">
        <v>0</v>
      </c>
      <c r="K1692" s="5">
        <v>61357.170994549997</v>
      </c>
      <c r="L1692" s="5">
        <v>0</v>
      </c>
      <c r="O1692" s="5">
        <v>0</v>
      </c>
    </row>
    <row r="1693" spans="1:15" x14ac:dyDescent="0.75">
      <c r="A1693" t="s">
        <v>25</v>
      </c>
      <c r="B1693" s="3">
        <v>48136</v>
      </c>
      <c r="C1693" s="4">
        <v>0</v>
      </c>
      <c r="D1693" s="3">
        <v>48136</v>
      </c>
      <c r="E1693" s="4">
        <v>0</v>
      </c>
      <c r="F1693">
        <v>155</v>
      </c>
      <c r="G1693" s="3">
        <v>48152</v>
      </c>
      <c r="H1693" s="4">
        <v>0</v>
      </c>
      <c r="I1693" s="4">
        <v>0</v>
      </c>
      <c r="J1693" s="4">
        <v>0</v>
      </c>
      <c r="K1693" s="5">
        <v>59377.907414080997</v>
      </c>
      <c r="L1693" s="5">
        <v>0</v>
      </c>
      <c r="O1693" s="5">
        <v>0</v>
      </c>
    </row>
    <row r="1694" spans="1:15" x14ac:dyDescent="0.75">
      <c r="A1694" t="s">
        <v>25</v>
      </c>
      <c r="B1694" s="3">
        <v>48167</v>
      </c>
      <c r="C1694" s="4">
        <v>0</v>
      </c>
      <c r="D1694" s="3">
        <v>48167</v>
      </c>
      <c r="E1694" s="4">
        <v>0</v>
      </c>
      <c r="F1694">
        <v>156</v>
      </c>
      <c r="G1694" s="3">
        <v>48182</v>
      </c>
      <c r="H1694" s="4">
        <v>0</v>
      </c>
      <c r="I1694" s="4">
        <v>0</v>
      </c>
      <c r="J1694" s="4">
        <v>0</v>
      </c>
      <c r="K1694" s="5">
        <v>61357.170994549997</v>
      </c>
      <c r="L1694" s="5">
        <v>0</v>
      </c>
      <c r="O1694" s="5">
        <v>0</v>
      </c>
    </row>
    <row r="1695" spans="1:15" x14ac:dyDescent="0.75">
      <c r="A1695" t="s">
        <v>25</v>
      </c>
      <c r="B1695" s="3">
        <v>48197</v>
      </c>
      <c r="C1695" s="4">
        <v>0</v>
      </c>
      <c r="D1695" s="3">
        <v>48197</v>
      </c>
      <c r="E1695" s="4">
        <v>0</v>
      </c>
      <c r="F1695">
        <v>157</v>
      </c>
      <c r="G1695" s="3">
        <v>48213</v>
      </c>
      <c r="H1695" s="4">
        <v>0</v>
      </c>
      <c r="I1695" s="4">
        <v>0</v>
      </c>
      <c r="J1695" s="4">
        <v>0</v>
      </c>
      <c r="K1695" s="5">
        <v>59377.907414080997</v>
      </c>
      <c r="L1695" s="5">
        <v>0</v>
      </c>
      <c r="O1695" s="5">
        <v>0</v>
      </c>
    </row>
    <row r="1696" spans="1:15" x14ac:dyDescent="0.75">
      <c r="A1696" t="s">
        <v>25</v>
      </c>
      <c r="B1696" s="3">
        <v>48228</v>
      </c>
      <c r="C1696" s="4">
        <v>0</v>
      </c>
      <c r="D1696" s="3">
        <v>48228</v>
      </c>
      <c r="E1696" s="4">
        <v>7260195.8709257003</v>
      </c>
      <c r="F1696">
        <v>158</v>
      </c>
      <c r="G1696" s="3">
        <v>48244</v>
      </c>
      <c r="H1696" s="4">
        <v>7260195.8709257003</v>
      </c>
      <c r="I1696" s="4">
        <v>5575450.3192568859</v>
      </c>
      <c r="J1696" s="4">
        <v>8927010.1742904708</v>
      </c>
      <c r="K1696" s="5">
        <v>17484.302643731</v>
      </c>
      <c r="L1696" s="5">
        <v>1640872.682564141</v>
      </c>
      <c r="O1696" s="5">
        <v>0</v>
      </c>
    </row>
    <row r="1697" spans="1:15" x14ac:dyDescent="0.75">
      <c r="A1697" t="s">
        <v>26</v>
      </c>
      <c r="B1697" s="3">
        <v>43384</v>
      </c>
      <c r="C1697" s="4">
        <v>-36689695.447934702</v>
      </c>
      <c r="D1697" s="3">
        <v>43384</v>
      </c>
      <c r="E1697" s="4">
        <v>-36689695.447934702</v>
      </c>
      <c r="F1697">
        <v>4</v>
      </c>
      <c r="G1697" s="3">
        <v>43404</v>
      </c>
      <c r="H1697" s="4">
        <v>0</v>
      </c>
      <c r="I1697" s="4">
        <v>0</v>
      </c>
      <c r="J1697" s="4">
        <v>0</v>
      </c>
      <c r="K1697" s="5">
        <v>0</v>
      </c>
      <c r="L1697" s="5">
        <v>0</v>
      </c>
      <c r="O1697" s="5">
        <v>0</v>
      </c>
    </row>
    <row r="1698" spans="1:15" x14ac:dyDescent="0.75">
      <c r="A1698" t="s">
        <v>26</v>
      </c>
      <c r="B1698" s="3">
        <v>43419</v>
      </c>
      <c r="C1698" s="4">
        <v>298691.28999999998</v>
      </c>
      <c r="D1698" s="3">
        <v>43419</v>
      </c>
      <c r="E1698" s="4">
        <v>298691.28999999998</v>
      </c>
      <c r="F1698">
        <v>5</v>
      </c>
      <c r="G1698" s="3">
        <v>43434</v>
      </c>
      <c r="H1698" s="4">
        <v>0</v>
      </c>
      <c r="I1698" s="4">
        <v>0</v>
      </c>
      <c r="J1698" s="4">
        <v>0</v>
      </c>
      <c r="K1698" s="5">
        <v>0</v>
      </c>
      <c r="L1698" s="5">
        <v>0</v>
      </c>
      <c r="O1698" s="5">
        <v>0</v>
      </c>
    </row>
    <row r="1699" spans="1:15" x14ac:dyDescent="0.75">
      <c r="A1699" t="s">
        <v>26</v>
      </c>
      <c r="B1699" s="3">
        <v>43449</v>
      </c>
      <c r="C1699" s="4">
        <v>289049.46000000002</v>
      </c>
      <c r="D1699" s="3">
        <v>43449</v>
      </c>
      <c r="E1699" s="4">
        <v>289049.46000000002</v>
      </c>
      <c r="F1699">
        <v>6</v>
      </c>
      <c r="G1699" s="3">
        <v>43465</v>
      </c>
      <c r="H1699" s="4">
        <v>0</v>
      </c>
      <c r="I1699" s="4">
        <v>0</v>
      </c>
      <c r="J1699" s="4">
        <v>0</v>
      </c>
      <c r="K1699" s="5">
        <v>0</v>
      </c>
      <c r="L1699" s="5">
        <v>0</v>
      </c>
      <c r="O1699" s="5">
        <v>0</v>
      </c>
    </row>
    <row r="1700" spans="1:15" x14ac:dyDescent="0.75">
      <c r="A1700" t="s">
        <v>26</v>
      </c>
      <c r="B1700" s="3">
        <v>43480</v>
      </c>
      <c r="C1700" s="4">
        <v>289041.75</v>
      </c>
      <c r="D1700" s="3">
        <v>43480</v>
      </c>
      <c r="E1700" s="4">
        <v>289041.75</v>
      </c>
      <c r="F1700">
        <v>7</v>
      </c>
      <c r="G1700" s="3">
        <v>43496</v>
      </c>
      <c r="H1700" s="4">
        <v>0</v>
      </c>
      <c r="I1700" s="4">
        <v>0</v>
      </c>
      <c r="J1700" s="4">
        <v>0</v>
      </c>
      <c r="K1700" s="5">
        <v>0</v>
      </c>
      <c r="L1700" s="5">
        <v>0</v>
      </c>
      <c r="O1700" s="5">
        <v>0</v>
      </c>
    </row>
    <row r="1701" spans="1:15" x14ac:dyDescent="0.75">
      <c r="A1701" t="s">
        <v>26</v>
      </c>
      <c r="B1701" s="3">
        <v>43511</v>
      </c>
      <c r="C1701" s="4">
        <v>289035.05</v>
      </c>
      <c r="D1701" s="3">
        <v>43511</v>
      </c>
      <c r="E1701" s="4">
        <v>289035.05</v>
      </c>
      <c r="F1701">
        <v>8</v>
      </c>
      <c r="G1701" s="3">
        <v>43524</v>
      </c>
      <c r="H1701" s="4">
        <v>0</v>
      </c>
      <c r="I1701" s="4">
        <v>0</v>
      </c>
      <c r="J1701" s="4">
        <v>0</v>
      </c>
      <c r="K1701" s="5">
        <v>0</v>
      </c>
      <c r="L1701" s="5">
        <v>0</v>
      </c>
      <c r="O1701" s="5">
        <v>0</v>
      </c>
    </row>
    <row r="1702" spans="1:15" x14ac:dyDescent="0.75">
      <c r="A1702" t="s">
        <v>26</v>
      </c>
      <c r="B1702" s="3">
        <v>43539</v>
      </c>
      <c r="C1702" s="4">
        <v>289036.56</v>
      </c>
      <c r="D1702" s="3">
        <v>43539</v>
      </c>
      <c r="E1702" s="4">
        <v>289036.56</v>
      </c>
      <c r="F1702">
        <v>9</v>
      </c>
      <c r="G1702" s="3">
        <v>43555</v>
      </c>
      <c r="H1702" s="4">
        <v>0</v>
      </c>
      <c r="I1702" s="4">
        <v>0</v>
      </c>
      <c r="J1702" s="4">
        <v>0</v>
      </c>
      <c r="K1702" s="5">
        <v>0</v>
      </c>
      <c r="L1702" s="5">
        <v>0</v>
      </c>
      <c r="O1702" s="5">
        <v>0</v>
      </c>
    </row>
    <row r="1703" spans="1:15" x14ac:dyDescent="0.75">
      <c r="A1703" t="s">
        <v>26</v>
      </c>
      <c r="B1703" s="3">
        <v>43570</v>
      </c>
      <c r="C1703" s="4">
        <v>298652.31</v>
      </c>
      <c r="D1703" s="3">
        <v>43570</v>
      </c>
      <c r="E1703" s="4">
        <v>298652.31</v>
      </c>
      <c r="F1703">
        <v>10</v>
      </c>
      <c r="G1703" s="3">
        <v>43585</v>
      </c>
      <c r="H1703" s="4">
        <v>0</v>
      </c>
      <c r="I1703" s="4">
        <v>0</v>
      </c>
      <c r="J1703" s="4">
        <v>0</v>
      </c>
      <c r="K1703" s="5">
        <v>0</v>
      </c>
      <c r="L1703" s="5">
        <v>0</v>
      </c>
      <c r="O1703" s="5">
        <v>0</v>
      </c>
    </row>
    <row r="1704" spans="1:15" x14ac:dyDescent="0.75">
      <c r="A1704" t="s">
        <v>26</v>
      </c>
      <c r="B1704" s="3">
        <v>43600</v>
      </c>
      <c r="C1704" s="4">
        <v>289011.56</v>
      </c>
      <c r="D1704" s="3">
        <v>43600</v>
      </c>
      <c r="E1704" s="4">
        <v>289011.56</v>
      </c>
      <c r="F1704">
        <v>11</v>
      </c>
      <c r="G1704" s="3">
        <v>43616</v>
      </c>
      <c r="H1704" s="4">
        <v>0</v>
      </c>
      <c r="I1704" s="4">
        <v>0</v>
      </c>
      <c r="J1704" s="4">
        <v>0</v>
      </c>
      <c r="K1704" s="5">
        <v>0</v>
      </c>
      <c r="L1704" s="5">
        <v>0</v>
      </c>
      <c r="O1704" s="5">
        <v>0</v>
      </c>
    </row>
    <row r="1705" spans="1:15" x14ac:dyDescent="0.75">
      <c r="A1705" t="s">
        <v>26</v>
      </c>
      <c r="B1705" s="3">
        <v>43631</v>
      </c>
      <c r="C1705" s="4">
        <v>298637.08</v>
      </c>
      <c r="D1705" s="3">
        <v>43631</v>
      </c>
      <c r="E1705" s="4">
        <v>298637.08</v>
      </c>
      <c r="F1705">
        <v>12</v>
      </c>
      <c r="G1705" s="3">
        <v>43646</v>
      </c>
      <c r="H1705" s="4">
        <v>0</v>
      </c>
      <c r="I1705" s="4">
        <v>0</v>
      </c>
      <c r="J1705" s="4">
        <v>0</v>
      </c>
      <c r="K1705" s="5">
        <v>0</v>
      </c>
      <c r="L1705" s="5">
        <v>0</v>
      </c>
      <c r="O1705" s="5">
        <v>0</v>
      </c>
    </row>
    <row r="1706" spans="1:15" x14ac:dyDescent="0.75">
      <c r="A1706" t="s">
        <v>26</v>
      </c>
      <c r="B1706" s="3">
        <v>43661</v>
      </c>
      <c r="C1706" s="4">
        <v>288996.71999999997</v>
      </c>
      <c r="D1706" s="3">
        <v>43661</v>
      </c>
      <c r="E1706" s="4">
        <v>288996.71999999997</v>
      </c>
      <c r="F1706">
        <v>13</v>
      </c>
      <c r="G1706" s="3">
        <v>43677</v>
      </c>
      <c r="H1706" s="4">
        <v>0</v>
      </c>
      <c r="I1706" s="4">
        <v>0</v>
      </c>
      <c r="J1706" s="4">
        <v>0</v>
      </c>
      <c r="K1706" s="5">
        <v>0</v>
      </c>
      <c r="L1706" s="5">
        <v>0</v>
      </c>
      <c r="O1706" s="5">
        <v>0</v>
      </c>
    </row>
    <row r="1707" spans="1:15" x14ac:dyDescent="0.75">
      <c r="A1707" t="s">
        <v>26</v>
      </c>
      <c r="B1707" s="3">
        <v>43692</v>
      </c>
      <c r="C1707" s="4">
        <v>298552.71000000002</v>
      </c>
      <c r="D1707" s="3">
        <v>43692</v>
      </c>
      <c r="E1707" s="4">
        <v>298552.71000000002</v>
      </c>
      <c r="F1707">
        <v>14</v>
      </c>
      <c r="G1707" s="3">
        <v>43708</v>
      </c>
      <c r="H1707" s="4">
        <v>0</v>
      </c>
      <c r="I1707" s="4">
        <v>0</v>
      </c>
      <c r="J1707" s="4">
        <v>0</v>
      </c>
      <c r="K1707" s="5">
        <v>0</v>
      </c>
      <c r="L1707" s="5">
        <v>0</v>
      </c>
      <c r="O1707" s="5">
        <v>0</v>
      </c>
    </row>
    <row r="1708" spans="1:15" x14ac:dyDescent="0.75">
      <c r="A1708" t="s">
        <v>26</v>
      </c>
      <c r="B1708" s="3">
        <v>43723</v>
      </c>
      <c r="C1708" s="4">
        <v>297208.88</v>
      </c>
      <c r="D1708" s="3">
        <v>43723</v>
      </c>
      <c r="E1708" s="4">
        <v>297208.88</v>
      </c>
      <c r="F1708">
        <v>15</v>
      </c>
      <c r="G1708" s="3">
        <v>43738</v>
      </c>
      <c r="H1708" s="4">
        <v>0</v>
      </c>
      <c r="I1708" s="4">
        <v>0</v>
      </c>
      <c r="J1708" s="4">
        <v>0</v>
      </c>
      <c r="K1708" s="5">
        <v>0</v>
      </c>
      <c r="L1708" s="5">
        <v>0</v>
      </c>
      <c r="O1708" s="5">
        <v>0</v>
      </c>
    </row>
    <row r="1709" spans="1:15" x14ac:dyDescent="0.75">
      <c r="A1709" t="s">
        <v>26</v>
      </c>
      <c r="B1709" s="3">
        <v>43753</v>
      </c>
      <c r="C1709" s="4">
        <v>287580.69</v>
      </c>
      <c r="D1709" s="3">
        <v>43753</v>
      </c>
      <c r="E1709" s="4">
        <v>287580.69</v>
      </c>
      <c r="F1709">
        <v>16</v>
      </c>
      <c r="G1709" s="3">
        <v>43769</v>
      </c>
      <c r="H1709" s="4">
        <v>0</v>
      </c>
      <c r="I1709" s="4">
        <v>0</v>
      </c>
      <c r="J1709" s="4">
        <v>0</v>
      </c>
      <c r="K1709" s="5">
        <v>0</v>
      </c>
      <c r="L1709" s="5">
        <v>0</v>
      </c>
      <c r="O1709" s="5">
        <v>0</v>
      </c>
    </row>
    <row r="1710" spans="1:15" x14ac:dyDescent="0.75">
      <c r="A1710" t="s">
        <v>26</v>
      </c>
      <c r="B1710" s="3">
        <v>43784</v>
      </c>
      <c r="C1710" s="4">
        <v>297170.31</v>
      </c>
      <c r="D1710" s="3">
        <v>43784</v>
      </c>
      <c r="E1710" s="4">
        <v>297170.31</v>
      </c>
      <c r="F1710">
        <v>17</v>
      </c>
      <c r="G1710" s="3">
        <v>43799</v>
      </c>
      <c r="H1710" s="4">
        <v>0</v>
      </c>
      <c r="I1710" s="4">
        <v>0</v>
      </c>
      <c r="J1710" s="4">
        <v>0</v>
      </c>
      <c r="K1710" s="5">
        <v>0</v>
      </c>
      <c r="L1710" s="5">
        <v>0</v>
      </c>
      <c r="O1710" s="5">
        <v>0</v>
      </c>
    </row>
    <row r="1711" spans="1:15" x14ac:dyDescent="0.75">
      <c r="A1711" t="s">
        <v>26</v>
      </c>
      <c r="B1711" s="3">
        <v>43814</v>
      </c>
      <c r="C1711" s="4">
        <v>287569.82</v>
      </c>
      <c r="D1711" s="3">
        <v>43814</v>
      </c>
      <c r="E1711" s="4">
        <v>287569.82</v>
      </c>
      <c r="F1711">
        <v>18</v>
      </c>
      <c r="G1711" s="3">
        <v>43830</v>
      </c>
      <c r="H1711" s="4">
        <v>0</v>
      </c>
      <c r="I1711" s="4">
        <v>0</v>
      </c>
      <c r="J1711" s="4">
        <v>0</v>
      </c>
      <c r="K1711" s="5">
        <v>0</v>
      </c>
      <c r="L1711" s="5">
        <v>0</v>
      </c>
      <c r="O1711" s="5">
        <v>0</v>
      </c>
    </row>
    <row r="1712" spans="1:15" x14ac:dyDescent="0.75">
      <c r="A1712" t="s">
        <v>26</v>
      </c>
      <c r="B1712" s="3">
        <v>43845</v>
      </c>
      <c r="C1712" s="4">
        <v>297146.93</v>
      </c>
      <c r="D1712" s="3">
        <v>43845</v>
      </c>
      <c r="E1712" s="4">
        <v>297146.93</v>
      </c>
      <c r="F1712">
        <v>19</v>
      </c>
      <c r="G1712" s="3">
        <v>43861</v>
      </c>
      <c r="H1712" s="4">
        <v>0</v>
      </c>
      <c r="I1712" s="4">
        <v>0</v>
      </c>
      <c r="J1712" s="4">
        <v>0</v>
      </c>
      <c r="K1712" s="5">
        <v>0</v>
      </c>
      <c r="L1712" s="5">
        <v>0</v>
      </c>
      <c r="O1712" s="5">
        <v>0</v>
      </c>
    </row>
    <row r="1713" spans="1:15" x14ac:dyDescent="0.75">
      <c r="A1713" t="s">
        <v>26</v>
      </c>
      <c r="B1713" s="3">
        <v>43876</v>
      </c>
      <c r="C1713" s="4">
        <v>287333.33</v>
      </c>
      <c r="D1713" s="3">
        <v>43876</v>
      </c>
      <c r="E1713" s="4">
        <v>287333.33</v>
      </c>
      <c r="F1713">
        <v>20</v>
      </c>
      <c r="G1713" s="3">
        <v>43890</v>
      </c>
      <c r="H1713" s="4">
        <v>0</v>
      </c>
      <c r="I1713" s="4">
        <v>0</v>
      </c>
      <c r="J1713" s="4">
        <v>0</v>
      </c>
      <c r="K1713" s="5">
        <v>0</v>
      </c>
      <c r="L1713" s="5">
        <v>0</v>
      </c>
      <c r="O1713" s="5">
        <v>0</v>
      </c>
    </row>
    <row r="1714" spans="1:15" x14ac:dyDescent="0.75">
      <c r="A1714" t="s">
        <v>26</v>
      </c>
      <c r="B1714" s="3">
        <v>43905</v>
      </c>
      <c r="C1714" s="4">
        <v>287627.37</v>
      </c>
      <c r="D1714" s="3">
        <v>43905</v>
      </c>
      <c r="E1714" s="4">
        <v>287627.37</v>
      </c>
      <c r="F1714">
        <v>21</v>
      </c>
      <c r="G1714" s="3">
        <v>43921</v>
      </c>
      <c r="H1714" s="4">
        <v>0</v>
      </c>
      <c r="I1714" s="4">
        <v>0</v>
      </c>
      <c r="J1714" s="4">
        <v>0</v>
      </c>
      <c r="K1714" s="5">
        <v>0</v>
      </c>
      <c r="L1714" s="5">
        <v>0</v>
      </c>
      <c r="O1714" s="5">
        <v>0</v>
      </c>
    </row>
    <row r="1715" spans="1:15" x14ac:dyDescent="0.75">
      <c r="A1715" t="s">
        <v>26</v>
      </c>
      <c r="B1715" s="3">
        <v>43936</v>
      </c>
      <c r="C1715" s="4">
        <v>289582.86</v>
      </c>
      <c r="D1715" s="3">
        <v>43936</v>
      </c>
      <c r="E1715" s="4">
        <v>289582.86</v>
      </c>
      <c r="F1715">
        <v>22</v>
      </c>
      <c r="G1715" s="3">
        <v>43951</v>
      </c>
      <c r="H1715" s="4">
        <v>0</v>
      </c>
      <c r="I1715" s="4">
        <v>0</v>
      </c>
      <c r="J1715" s="4">
        <v>0</v>
      </c>
      <c r="K1715" s="5">
        <v>0</v>
      </c>
      <c r="L1715" s="5">
        <v>0</v>
      </c>
      <c r="O1715" s="5">
        <v>0</v>
      </c>
    </row>
    <row r="1716" spans="1:15" x14ac:dyDescent="0.75">
      <c r="A1716" t="s">
        <v>26</v>
      </c>
      <c r="B1716" s="3">
        <v>43966</v>
      </c>
      <c r="C1716" s="4">
        <v>272912.01</v>
      </c>
      <c r="D1716" s="3">
        <v>43966</v>
      </c>
      <c r="E1716" s="4">
        <v>272912.01</v>
      </c>
      <c r="F1716">
        <v>23</v>
      </c>
      <c r="G1716" s="3">
        <v>43982</v>
      </c>
      <c r="H1716" s="4">
        <v>0</v>
      </c>
      <c r="I1716" s="4">
        <v>0</v>
      </c>
      <c r="J1716" s="4">
        <v>0</v>
      </c>
      <c r="K1716" s="5">
        <v>0</v>
      </c>
      <c r="L1716" s="5">
        <v>0</v>
      </c>
      <c r="O1716" s="5">
        <v>0</v>
      </c>
    </row>
    <row r="1717" spans="1:15" x14ac:dyDescent="0.75">
      <c r="A1717" t="s">
        <v>26</v>
      </c>
      <c r="B1717" s="3">
        <v>43997</v>
      </c>
      <c r="C1717" s="4">
        <v>280807.18</v>
      </c>
      <c r="D1717" s="3">
        <v>43997</v>
      </c>
      <c r="E1717" s="4">
        <v>280807.18</v>
      </c>
      <c r="F1717">
        <v>24</v>
      </c>
      <c r="G1717" s="3">
        <v>44012</v>
      </c>
      <c r="H1717" s="4">
        <v>0</v>
      </c>
      <c r="I1717" s="4">
        <v>0</v>
      </c>
      <c r="J1717" s="4">
        <v>0</v>
      </c>
      <c r="K1717" s="5">
        <v>0</v>
      </c>
      <c r="L1717" s="5">
        <v>0</v>
      </c>
      <c r="O1717" s="5">
        <v>0</v>
      </c>
    </row>
    <row r="1718" spans="1:15" x14ac:dyDescent="0.75">
      <c r="A1718" t="s">
        <v>26</v>
      </c>
      <c r="B1718" s="3">
        <v>44027</v>
      </c>
      <c r="C1718" s="4">
        <v>272494.38</v>
      </c>
      <c r="D1718" s="3">
        <v>44027</v>
      </c>
      <c r="E1718" s="4">
        <v>272494.38</v>
      </c>
      <c r="F1718">
        <v>25</v>
      </c>
      <c r="G1718" s="3">
        <v>44043</v>
      </c>
      <c r="H1718" s="4">
        <v>0</v>
      </c>
      <c r="I1718" s="4">
        <v>0</v>
      </c>
      <c r="J1718" s="4">
        <v>0</v>
      </c>
      <c r="K1718" s="5">
        <v>0</v>
      </c>
      <c r="L1718" s="5">
        <v>0</v>
      </c>
      <c r="O1718" s="5">
        <v>0</v>
      </c>
    </row>
    <row r="1719" spans="1:15" x14ac:dyDescent="0.75">
      <c r="A1719" t="s">
        <v>26</v>
      </c>
      <c r="B1719" s="3">
        <v>44058</v>
      </c>
      <c r="C1719" s="4">
        <v>267852.06</v>
      </c>
      <c r="D1719" s="3">
        <v>44058</v>
      </c>
      <c r="E1719" s="4">
        <v>267852.06</v>
      </c>
      <c r="F1719">
        <v>26</v>
      </c>
      <c r="G1719" s="3">
        <v>44074</v>
      </c>
      <c r="H1719" s="4">
        <v>0</v>
      </c>
      <c r="I1719" s="4">
        <v>0</v>
      </c>
      <c r="J1719" s="4">
        <v>0</v>
      </c>
      <c r="K1719" s="5">
        <v>0</v>
      </c>
      <c r="L1719" s="5">
        <v>0</v>
      </c>
      <c r="O1719" s="5">
        <v>0</v>
      </c>
    </row>
    <row r="1720" spans="1:15" x14ac:dyDescent="0.75">
      <c r="A1720" t="s">
        <v>26</v>
      </c>
      <c r="B1720" s="3">
        <v>44089</v>
      </c>
      <c r="C1720" s="4">
        <v>286209.21999999997</v>
      </c>
      <c r="D1720" s="3">
        <v>44089</v>
      </c>
      <c r="E1720" s="4">
        <v>286209.21999999997</v>
      </c>
      <c r="F1720">
        <v>27</v>
      </c>
      <c r="G1720" s="3">
        <v>44104</v>
      </c>
      <c r="H1720" s="4">
        <v>0</v>
      </c>
      <c r="I1720" s="4">
        <v>0</v>
      </c>
      <c r="J1720" s="4">
        <v>0</v>
      </c>
      <c r="K1720" s="5">
        <v>0</v>
      </c>
      <c r="L1720" s="5">
        <v>0</v>
      </c>
      <c r="O1720" s="5">
        <v>0</v>
      </c>
    </row>
    <row r="1721" spans="1:15" x14ac:dyDescent="0.75">
      <c r="A1721" t="s">
        <v>26</v>
      </c>
      <c r="B1721" s="3">
        <v>44119</v>
      </c>
      <c r="C1721" s="4">
        <v>257601.18</v>
      </c>
      <c r="D1721" s="3">
        <v>44119</v>
      </c>
      <c r="E1721" s="4">
        <v>257601.18</v>
      </c>
      <c r="F1721">
        <v>28</v>
      </c>
      <c r="G1721" s="3">
        <v>44135</v>
      </c>
      <c r="H1721" s="4">
        <v>0</v>
      </c>
      <c r="I1721" s="4">
        <v>0</v>
      </c>
      <c r="J1721" s="4">
        <v>0</v>
      </c>
      <c r="K1721" s="5">
        <v>0</v>
      </c>
      <c r="L1721" s="5">
        <v>0</v>
      </c>
      <c r="O1721" s="5">
        <v>0</v>
      </c>
    </row>
    <row r="1722" spans="1:15" x14ac:dyDescent="0.75">
      <c r="A1722" t="s">
        <v>26</v>
      </c>
      <c r="B1722" s="3">
        <v>44150</v>
      </c>
      <c r="C1722" s="4">
        <v>264097.14</v>
      </c>
      <c r="D1722" s="3">
        <v>44150</v>
      </c>
      <c r="E1722" s="4">
        <v>264097.14</v>
      </c>
      <c r="F1722">
        <v>29</v>
      </c>
      <c r="G1722" s="3">
        <v>44165</v>
      </c>
      <c r="H1722" s="4">
        <v>0</v>
      </c>
      <c r="I1722" s="4">
        <v>0</v>
      </c>
      <c r="J1722" s="4">
        <v>0</v>
      </c>
      <c r="K1722" s="5">
        <v>0</v>
      </c>
      <c r="L1722" s="5">
        <v>0</v>
      </c>
      <c r="O1722" s="5">
        <v>0</v>
      </c>
    </row>
    <row r="1723" spans="1:15" x14ac:dyDescent="0.75">
      <c r="A1723" t="s">
        <v>26</v>
      </c>
      <c r="B1723" s="3">
        <v>44180</v>
      </c>
      <c r="C1723" s="4">
        <v>256372.97</v>
      </c>
      <c r="D1723" s="3">
        <v>44180</v>
      </c>
      <c r="E1723" s="4">
        <v>256372.97</v>
      </c>
      <c r="F1723">
        <v>30</v>
      </c>
      <c r="G1723" s="3">
        <v>44196</v>
      </c>
      <c r="H1723" s="4">
        <v>0</v>
      </c>
      <c r="I1723" s="4">
        <v>0</v>
      </c>
      <c r="J1723" s="4">
        <v>0</v>
      </c>
      <c r="K1723" s="5">
        <v>0</v>
      </c>
      <c r="L1723" s="5">
        <v>0</v>
      </c>
      <c r="O1723" s="5">
        <v>0</v>
      </c>
    </row>
    <row r="1724" spans="1:15" x14ac:dyDescent="0.75">
      <c r="A1724" t="s">
        <v>26</v>
      </c>
      <c r="B1724" s="3">
        <v>44211</v>
      </c>
      <c r="C1724" s="4">
        <v>254569.43</v>
      </c>
      <c r="D1724" s="3">
        <v>44211</v>
      </c>
      <c r="E1724" s="4">
        <v>254569.43</v>
      </c>
      <c r="F1724">
        <v>31</v>
      </c>
      <c r="G1724" s="3">
        <v>44227</v>
      </c>
      <c r="H1724" s="4">
        <v>0</v>
      </c>
      <c r="I1724" s="4">
        <v>0</v>
      </c>
      <c r="J1724" s="4">
        <v>0</v>
      </c>
      <c r="K1724" s="5">
        <v>0</v>
      </c>
      <c r="L1724" s="5">
        <v>0</v>
      </c>
      <c r="O1724" s="5">
        <v>0</v>
      </c>
    </row>
    <row r="1725" spans="1:15" x14ac:dyDescent="0.75">
      <c r="A1725" t="s">
        <v>26</v>
      </c>
      <c r="B1725" s="3">
        <v>44242</v>
      </c>
      <c r="C1725" s="4">
        <v>354782.39</v>
      </c>
      <c r="D1725" s="3">
        <v>44242</v>
      </c>
      <c r="E1725" s="4">
        <v>354782.39</v>
      </c>
      <c r="F1725">
        <v>32</v>
      </c>
      <c r="G1725" s="3">
        <v>44255</v>
      </c>
      <c r="H1725" s="4">
        <v>0</v>
      </c>
      <c r="I1725" s="4">
        <v>0</v>
      </c>
      <c r="J1725" s="4">
        <v>0</v>
      </c>
      <c r="K1725" s="5">
        <v>0</v>
      </c>
      <c r="L1725" s="5">
        <v>0</v>
      </c>
      <c r="O1725" s="5">
        <v>0</v>
      </c>
    </row>
    <row r="1726" spans="1:15" x14ac:dyDescent="0.75">
      <c r="A1726" t="s">
        <v>26</v>
      </c>
      <c r="B1726" s="3">
        <v>44270</v>
      </c>
      <c r="C1726" s="4">
        <v>271209.55</v>
      </c>
      <c r="D1726" s="3">
        <v>44270</v>
      </c>
      <c r="E1726" s="4">
        <v>271209.55</v>
      </c>
      <c r="F1726">
        <v>33</v>
      </c>
      <c r="G1726" s="3">
        <v>44286</v>
      </c>
      <c r="H1726" s="4">
        <v>0</v>
      </c>
      <c r="I1726" s="4">
        <v>0</v>
      </c>
      <c r="J1726" s="4">
        <v>0</v>
      </c>
      <c r="K1726" s="5">
        <v>0</v>
      </c>
      <c r="L1726" s="5">
        <v>0</v>
      </c>
      <c r="O1726" s="5">
        <v>0</v>
      </c>
    </row>
    <row r="1727" spans="1:15" x14ac:dyDescent="0.75">
      <c r="A1727" t="s">
        <v>26</v>
      </c>
      <c r="B1727" s="3">
        <v>44301</v>
      </c>
      <c r="C1727" s="4">
        <v>275936.23</v>
      </c>
      <c r="D1727" s="3">
        <v>44301</v>
      </c>
      <c r="E1727" s="4">
        <v>275936.23</v>
      </c>
      <c r="F1727">
        <v>34</v>
      </c>
      <c r="G1727" s="3">
        <v>44316</v>
      </c>
      <c r="H1727" s="4">
        <v>0</v>
      </c>
      <c r="I1727" s="4">
        <v>0</v>
      </c>
      <c r="J1727" s="4">
        <v>0</v>
      </c>
      <c r="K1727" s="5">
        <v>0</v>
      </c>
      <c r="L1727" s="5">
        <v>0</v>
      </c>
      <c r="O1727" s="5">
        <v>0</v>
      </c>
    </row>
    <row r="1728" spans="1:15" x14ac:dyDescent="0.75">
      <c r="A1728" t="s">
        <v>26</v>
      </c>
      <c r="B1728" s="3">
        <v>44331</v>
      </c>
      <c r="C1728" s="4">
        <v>263072.28999999998</v>
      </c>
      <c r="D1728" s="3">
        <v>44331</v>
      </c>
      <c r="E1728" s="4">
        <v>263072.28999999998</v>
      </c>
      <c r="F1728">
        <v>35</v>
      </c>
      <c r="G1728" s="3">
        <v>44347</v>
      </c>
      <c r="H1728" s="4">
        <v>0</v>
      </c>
      <c r="I1728" s="4">
        <v>0</v>
      </c>
      <c r="J1728" s="4">
        <v>0</v>
      </c>
      <c r="K1728" s="5">
        <v>0</v>
      </c>
      <c r="L1728" s="5">
        <v>0</v>
      </c>
      <c r="O1728" s="5">
        <v>0</v>
      </c>
    </row>
    <row r="1729" spans="1:15" x14ac:dyDescent="0.75">
      <c r="A1729" t="s">
        <v>26</v>
      </c>
      <c r="B1729" s="3">
        <v>44362</v>
      </c>
      <c r="C1729" s="4">
        <v>272808.89</v>
      </c>
      <c r="D1729" s="3">
        <v>44362</v>
      </c>
      <c r="E1729" s="4">
        <v>272808.89</v>
      </c>
      <c r="F1729">
        <v>36</v>
      </c>
      <c r="G1729" s="3">
        <v>44377</v>
      </c>
      <c r="H1729" s="4">
        <v>0</v>
      </c>
      <c r="I1729" s="4">
        <v>0</v>
      </c>
      <c r="J1729" s="4">
        <v>0</v>
      </c>
      <c r="K1729" s="5">
        <v>0</v>
      </c>
      <c r="L1729" s="5">
        <v>0</v>
      </c>
      <c r="O1729" s="5">
        <v>0</v>
      </c>
    </row>
    <row r="1730" spans="1:15" x14ac:dyDescent="0.75">
      <c r="A1730" t="s">
        <v>26</v>
      </c>
      <c r="B1730" s="3">
        <v>44392</v>
      </c>
      <c r="C1730" s="4">
        <v>261563.71</v>
      </c>
      <c r="D1730" s="3">
        <v>44392</v>
      </c>
      <c r="E1730" s="4">
        <v>261563.71</v>
      </c>
      <c r="F1730">
        <v>37</v>
      </c>
      <c r="G1730" s="3">
        <v>44408</v>
      </c>
      <c r="H1730" s="4">
        <v>0</v>
      </c>
      <c r="I1730" s="4">
        <v>0</v>
      </c>
      <c r="J1730" s="4">
        <v>0</v>
      </c>
      <c r="K1730" s="5">
        <v>0</v>
      </c>
      <c r="L1730" s="5">
        <v>0</v>
      </c>
      <c r="O1730" s="5">
        <v>0</v>
      </c>
    </row>
    <row r="1731" spans="1:15" x14ac:dyDescent="0.75">
      <c r="A1731" t="s">
        <v>26</v>
      </c>
      <c r="B1731" s="3">
        <v>44423</v>
      </c>
      <c r="C1731" s="4">
        <v>272953.36</v>
      </c>
      <c r="D1731" s="3">
        <v>44423</v>
      </c>
      <c r="E1731" s="4">
        <v>272953.36</v>
      </c>
      <c r="F1731">
        <v>38</v>
      </c>
      <c r="G1731" s="3">
        <v>44439</v>
      </c>
      <c r="H1731" s="4">
        <v>0</v>
      </c>
      <c r="I1731" s="4">
        <v>0</v>
      </c>
      <c r="J1731" s="4">
        <v>0</v>
      </c>
      <c r="K1731" s="5">
        <v>0</v>
      </c>
      <c r="L1731" s="5">
        <v>0</v>
      </c>
      <c r="O1731" s="5">
        <v>0</v>
      </c>
    </row>
    <row r="1732" spans="1:15" x14ac:dyDescent="0.75">
      <c r="A1732" t="s">
        <v>26</v>
      </c>
      <c r="B1732" s="3">
        <v>44454</v>
      </c>
      <c r="C1732" s="4">
        <v>344327.87</v>
      </c>
      <c r="D1732" s="3">
        <v>44454</v>
      </c>
      <c r="E1732" s="4">
        <v>344327.87</v>
      </c>
      <c r="F1732">
        <v>39</v>
      </c>
      <c r="G1732" s="3">
        <v>44469</v>
      </c>
      <c r="H1732" s="4">
        <v>0</v>
      </c>
      <c r="I1732" s="4">
        <v>0</v>
      </c>
      <c r="J1732" s="4">
        <v>0</v>
      </c>
      <c r="K1732" s="5">
        <v>0</v>
      </c>
      <c r="L1732" s="5">
        <v>0</v>
      </c>
      <c r="O1732" s="5">
        <v>0</v>
      </c>
    </row>
    <row r="1733" spans="1:15" x14ac:dyDescent="0.75">
      <c r="A1733" t="s">
        <v>26</v>
      </c>
      <c r="B1733" s="3">
        <v>44484</v>
      </c>
      <c r="C1733" s="4">
        <v>264863.67</v>
      </c>
      <c r="D1733" s="3">
        <v>44484</v>
      </c>
      <c r="E1733" s="4">
        <v>264863.67</v>
      </c>
      <c r="F1733">
        <v>40</v>
      </c>
      <c r="G1733" s="3">
        <v>44500</v>
      </c>
      <c r="H1733" s="4">
        <v>0</v>
      </c>
      <c r="I1733" s="4">
        <v>0</v>
      </c>
      <c r="J1733" s="4">
        <v>0</v>
      </c>
      <c r="K1733" s="5">
        <v>0</v>
      </c>
      <c r="L1733" s="5">
        <v>0</v>
      </c>
      <c r="O1733" s="5">
        <v>0</v>
      </c>
    </row>
    <row r="1734" spans="1:15" x14ac:dyDescent="0.75">
      <c r="A1734" t="s">
        <v>26</v>
      </c>
      <c r="B1734" s="3">
        <v>44515</v>
      </c>
      <c r="C1734" s="4">
        <v>320473.51</v>
      </c>
      <c r="D1734" s="3">
        <v>44515</v>
      </c>
      <c r="E1734" s="4">
        <v>320473.51</v>
      </c>
      <c r="F1734">
        <v>41</v>
      </c>
      <c r="G1734" s="3">
        <v>44530</v>
      </c>
      <c r="H1734" s="4">
        <v>0</v>
      </c>
      <c r="I1734" s="4">
        <v>0</v>
      </c>
      <c r="J1734" s="4">
        <v>0</v>
      </c>
      <c r="K1734" s="5">
        <v>0</v>
      </c>
      <c r="L1734" s="5">
        <v>0</v>
      </c>
      <c r="O1734" s="5">
        <v>0</v>
      </c>
    </row>
    <row r="1735" spans="1:15" x14ac:dyDescent="0.75">
      <c r="A1735" t="s">
        <v>26</v>
      </c>
      <c r="B1735" s="3">
        <v>44545</v>
      </c>
      <c r="C1735" s="4">
        <v>178150.86</v>
      </c>
      <c r="D1735" s="3">
        <v>44545</v>
      </c>
      <c r="E1735" s="4">
        <v>178150.86</v>
      </c>
      <c r="F1735">
        <v>42</v>
      </c>
      <c r="G1735" s="3">
        <v>44561</v>
      </c>
      <c r="H1735" s="4">
        <v>0</v>
      </c>
      <c r="I1735" s="4">
        <v>0</v>
      </c>
      <c r="J1735" s="4">
        <v>0</v>
      </c>
      <c r="K1735" s="5">
        <v>0</v>
      </c>
      <c r="L1735" s="5">
        <v>0</v>
      </c>
      <c r="O1735" s="5">
        <v>0</v>
      </c>
    </row>
    <row r="1736" spans="1:15" x14ac:dyDescent="0.75">
      <c r="A1736" t="s">
        <v>26</v>
      </c>
      <c r="B1736" s="3">
        <v>44576</v>
      </c>
      <c r="C1736" s="4">
        <v>445308.14</v>
      </c>
      <c r="D1736" s="3">
        <v>44576</v>
      </c>
      <c r="E1736" s="4">
        <v>445308.14</v>
      </c>
      <c r="F1736">
        <v>43</v>
      </c>
      <c r="G1736" s="3">
        <v>44592</v>
      </c>
      <c r="H1736" s="4">
        <v>0</v>
      </c>
      <c r="I1736" s="4">
        <v>0</v>
      </c>
      <c r="J1736" s="4">
        <v>0</v>
      </c>
      <c r="K1736" s="5">
        <v>0</v>
      </c>
      <c r="L1736" s="5">
        <v>0</v>
      </c>
      <c r="O1736" s="5">
        <v>0</v>
      </c>
    </row>
    <row r="1737" spans="1:15" x14ac:dyDescent="0.75">
      <c r="A1737" t="s">
        <v>26</v>
      </c>
      <c r="B1737" s="3">
        <v>44607</v>
      </c>
      <c r="C1737" s="4">
        <v>393715.21</v>
      </c>
      <c r="D1737" s="3">
        <v>44607</v>
      </c>
      <c r="E1737" s="4">
        <v>393715.21</v>
      </c>
      <c r="F1737">
        <v>44</v>
      </c>
      <c r="G1737" s="3">
        <v>44620</v>
      </c>
      <c r="H1737" s="4">
        <v>0</v>
      </c>
      <c r="I1737" s="4">
        <v>0</v>
      </c>
      <c r="J1737" s="4">
        <v>0</v>
      </c>
      <c r="K1737" s="5">
        <v>0</v>
      </c>
      <c r="L1737" s="5">
        <v>0</v>
      </c>
      <c r="O1737" s="5">
        <v>0</v>
      </c>
    </row>
    <row r="1738" spans="1:15" x14ac:dyDescent="0.75">
      <c r="A1738" t="s">
        <v>26</v>
      </c>
      <c r="B1738" s="3">
        <v>44635</v>
      </c>
      <c r="C1738" s="4">
        <v>276589.32</v>
      </c>
      <c r="D1738" s="3">
        <v>44635</v>
      </c>
      <c r="E1738" s="4">
        <v>276589.32</v>
      </c>
      <c r="F1738">
        <v>45</v>
      </c>
      <c r="G1738" s="3">
        <v>44651</v>
      </c>
      <c r="H1738" s="4">
        <v>0</v>
      </c>
      <c r="I1738" s="4">
        <v>0</v>
      </c>
      <c r="J1738" s="4">
        <v>0</v>
      </c>
      <c r="K1738" s="5">
        <v>0</v>
      </c>
      <c r="L1738" s="5">
        <v>0</v>
      </c>
      <c r="O1738" s="5">
        <v>0</v>
      </c>
    </row>
    <row r="1739" spans="1:15" x14ac:dyDescent="0.75">
      <c r="A1739" t="s">
        <v>26</v>
      </c>
      <c r="B1739" s="3">
        <v>44666</v>
      </c>
      <c r="C1739" s="4">
        <v>302596.77</v>
      </c>
      <c r="D1739" s="3">
        <v>44666</v>
      </c>
      <c r="E1739" s="4">
        <v>302596.77</v>
      </c>
      <c r="F1739">
        <v>46</v>
      </c>
      <c r="G1739" s="3">
        <v>44681</v>
      </c>
      <c r="H1739" s="4">
        <v>0</v>
      </c>
      <c r="I1739" s="4">
        <v>0</v>
      </c>
      <c r="J1739" s="4">
        <v>0</v>
      </c>
      <c r="K1739" s="5">
        <v>0</v>
      </c>
      <c r="L1739" s="5">
        <v>0</v>
      </c>
      <c r="O1739" s="5">
        <v>0</v>
      </c>
    </row>
    <row r="1740" spans="1:15" x14ac:dyDescent="0.75">
      <c r="A1740" t="s">
        <v>26</v>
      </c>
      <c r="B1740" s="3">
        <v>44696</v>
      </c>
      <c r="C1740" s="4">
        <v>283145.18</v>
      </c>
      <c r="D1740" s="3">
        <v>44696</v>
      </c>
      <c r="E1740" s="4">
        <v>283145.18</v>
      </c>
      <c r="F1740">
        <v>47</v>
      </c>
      <c r="G1740" s="3">
        <v>44712</v>
      </c>
      <c r="H1740" s="4">
        <v>0</v>
      </c>
      <c r="I1740" s="4">
        <v>0</v>
      </c>
      <c r="J1740" s="4">
        <v>0</v>
      </c>
      <c r="K1740" s="5">
        <v>0</v>
      </c>
      <c r="L1740" s="5">
        <v>0</v>
      </c>
      <c r="O1740" s="5">
        <v>0</v>
      </c>
    </row>
    <row r="1741" spans="1:15" x14ac:dyDescent="0.75">
      <c r="A1741" t="s">
        <v>26</v>
      </c>
      <c r="B1741" s="3">
        <v>44727</v>
      </c>
      <c r="C1741" s="4">
        <v>296103.63</v>
      </c>
      <c r="D1741" s="3">
        <v>44727</v>
      </c>
      <c r="E1741" s="4">
        <v>296103.63</v>
      </c>
      <c r="F1741">
        <v>48</v>
      </c>
      <c r="G1741" s="3">
        <v>44742</v>
      </c>
      <c r="H1741" s="4">
        <v>0</v>
      </c>
      <c r="I1741" s="4">
        <v>0</v>
      </c>
      <c r="J1741" s="4">
        <v>0</v>
      </c>
      <c r="K1741" s="5">
        <v>0</v>
      </c>
      <c r="L1741" s="5">
        <v>0</v>
      </c>
      <c r="O1741" s="5">
        <v>0</v>
      </c>
    </row>
    <row r="1742" spans="1:15" x14ac:dyDescent="0.75">
      <c r="A1742" t="s">
        <v>26</v>
      </c>
      <c r="B1742" s="3">
        <v>44757</v>
      </c>
      <c r="C1742" s="4">
        <v>293653.26</v>
      </c>
      <c r="D1742" s="3">
        <v>44757</v>
      </c>
      <c r="E1742" s="4">
        <v>293653.26</v>
      </c>
      <c r="F1742">
        <v>49</v>
      </c>
      <c r="G1742" s="3">
        <v>44773</v>
      </c>
      <c r="H1742" s="4">
        <v>0</v>
      </c>
      <c r="I1742" s="4">
        <v>0</v>
      </c>
      <c r="J1742" s="4">
        <v>0</v>
      </c>
      <c r="K1742" s="5">
        <v>0</v>
      </c>
      <c r="L1742" s="5">
        <v>0</v>
      </c>
      <c r="O1742" s="5">
        <v>0</v>
      </c>
    </row>
    <row r="1743" spans="1:15" x14ac:dyDescent="0.75">
      <c r="A1743" t="s">
        <v>26</v>
      </c>
      <c r="B1743" s="3">
        <v>44788</v>
      </c>
      <c r="C1743" s="4">
        <v>295497.95</v>
      </c>
      <c r="D1743" s="3">
        <v>44788</v>
      </c>
      <c r="E1743" s="4">
        <v>295497.95</v>
      </c>
      <c r="F1743">
        <v>50</v>
      </c>
      <c r="G1743" s="3">
        <v>44804</v>
      </c>
      <c r="H1743" s="4">
        <v>0</v>
      </c>
      <c r="I1743" s="4">
        <v>0</v>
      </c>
      <c r="J1743" s="4">
        <v>0</v>
      </c>
      <c r="K1743" s="5">
        <v>0</v>
      </c>
      <c r="L1743" s="5">
        <v>0</v>
      </c>
      <c r="O1743" s="5">
        <v>0</v>
      </c>
    </row>
    <row r="1744" spans="1:15" x14ac:dyDescent="0.75">
      <c r="A1744" t="s">
        <v>26</v>
      </c>
      <c r="B1744" s="3">
        <v>44819</v>
      </c>
      <c r="C1744" s="4">
        <v>295488.71000000002</v>
      </c>
      <c r="D1744" s="3">
        <v>44819</v>
      </c>
      <c r="E1744" s="4">
        <v>295488.71000000002</v>
      </c>
      <c r="F1744">
        <v>51</v>
      </c>
      <c r="G1744" s="3">
        <v>44834</v>
      </c>
      <c r="H1744" s="4">
        <v>0</v>
      </c>
      <c r="I1744" s="4">
        <v>0</v>
      </c>
      <c r="J1744" s="4">
        <v>0</v>
      </c>
      <c r="K1744" s="5">
        <v>0</v>
      </c>
      <c r="L1744" s="5">
        <v>0</v>
      </c>
      <c r="O1744" s="5">
        <v>0</v>
      </c>
    </row>
    <row r="1745" spans="1:15" x14ac:dyDescent="0.75">
      <c r="A1745" t="s">
        <v>26</v>
      </c>
      <c r="B1745" s="3">
        <v>44849</v>
      </c>
      <c r="C1745" s="4">
        <v>285651.02</v>
      </c>
      <c r="D1745" s="3">
        <v>44849</v>
      </c>
      <c r="E1745" s="4">
        <v>285651.02</v>
      </c>
      <c r="F1745">
        <v>52</v>
      </c>
      <c r="G1745" s="3">
        <v>44865</v>
      </c>
      <c r="H1745" s="4">
        <v>0</v>
      </c>
      <c r="I1745" s="4">
        <v>0</v>
      </c>
      <c r="J1745" s="4">
        <v>0</v>
      </c>
      <c r="K1745" s="5">
        <v>0</v>
      </c>
      <c r="L1745" s="5">
        <v>0</v>
      </c>
      <c r="O1745" s="5">
        <v>0</v>
      </c>
    </row>
    <row r="1746" spans="1:15" x14ac:dyDescent="0.75">
      <c r="A1746" t="s">
        <v>26</v>
      </c>
      <c r="B1746" s="3">
        <v>44880</v>
      </c>
      <c r="C1746" s="4">
        <v>294535.90999999997</v>
      </c>
      <c r="D1746" s="3">
        <v>44880</v>
      </c>
      <c r="E1746" s="4">
        <v>294535.90999999997</v>
      </c>
      <c r="F1746">
        <v>53</v>
      </c>
      <c r="G1746" s="3">
        <v>44895</v>
      </c>
      <c r="H1746" s="4">
        <v>0</v>
      </c>
      <c r="I1746" s="4">
        <v>0</v>
      </c>
      <c r="J1746" s="4">
        <v>0</v>
      </c>
      <c r="K1746" s="5">
        <v>0</v>
      </c>
      <c r="L1746" s="5">
        <v>0</v>
      </c>
      <c r="O1746" s="5">
        <v>0</v>
      </c>
    </row>
    <row r="1747" spans="1:15" x14ac:dyDescent="0.75">
      <c r="A1747" t="s">
        <v>26</v>
      </c>
      <c r="B1747" s="3">
        <v>44910</v>
      </c>
      <c r="C1747" s="4">
        <v>278133.24</v>
      </c>
      <c r="D1747" s="3">
        <v>44910</v>
      </c>
      <c r="E1747" s="4">
        <v>278133.24</v>
      </c>
      <c r="F1747">
        <v>54</v>
      </c>
      <c r="G1747" s="3">
        <v>44926</v>
      </c>
      <c r="H1747" s="4">
        <v>0</v>
      </c>
      <c r="I1747" s="4">
        <v>0</v>
      </c>
      <c r="J1747" s="4">
        <v>0</v>
      </c>
      <c r="K1747" s="5">
        <v>0</v>
      </c>
      <c r="L1747" s="5">
        <v>0</v>
      </c>
      <c r="O1747" s="5">
        <v>0</v>
      </c>
    </row>
    <row r="1748" spans="1:15" x14ac:dyDescent="0.75">
      <c r="A1748" t="s">
        <v>26</v>
      </c>
      <c r="B1748" s="3">
        <v>44941</v>
      </c>
      <c r="C1748" s="4">
        <v>279996.14</v>
      </c>
      <c r="D1748" s="3">
        <v>44941</v>
      </c>
      <c r="E1748" s="4">
        <v>279996.14</v>
      </c>
      <c r="F1748">
        <v>55</v>
      </c>
      <c r="G1748" s="3">
        <v>44957</v>
      </c>
      <c r="H1748" s="4">
        <v>0</v>
      </c>
      <c r="I1748" s="4">
        <v>0</v>
      </c>
      <c r="J1748" s="4">
        <v>0</v>
      </c>
      <c r="K1748" s="5">
        <v>0</v>
      </c>
      <c r="L1748" s="5">
        <v>0</v>
      </c>
      <c r="O1748" s="5">
        <v>0</v>
      </c>
    </row>
    <row r="1749" spans="1:15" x14ac:dyDescent="0.75">
      <c r="A1749" t="s">
        <v>26</v>
      </c>
      <c r="B1749" s="3">
        <v>44972</v>
      </c>
      <c r="C1749" s="4">
        <v>281431.12</v>
      </c>
      <c r="D1749" s="3">
        <v>44972</v>
      </c>
      <c r="E1749" s="4">
        <v>281431.12</v>
      </c>
      <c r="F1749">
        <v>56</v>
      </c>
      <c r="G1749" s="3">
        <v>44985</v>
      </c>
      <c r="H1749" s="4">
        <v>0</v>
      </c>
      <c r="I1749" s="4">
        <v>0</v>
      </c>
      <c r="J1749" s="4">
        <v>0</v>
      </c>
      <c r="K1749" s="5">
        <v>0</v>
      </c>
      <c r="L1749" s="5">
        <v>0</v>
      </c>
      <c r="O1749" s="5">
        <v>0</v>
      </c>
    </row>
    <row r="1750" spans="1:15" x14ac:dyDescent="0.75">
      <c r="A1750" t="s">
        <v>26</v>
      </c>
      <c r="B1750" s="3">
        <v>45000</v>
      </c>
      <c r="C1750" s="4">
        <v>282575.93</v>
      </c>
      <c r="D1750" s="3">
        <v>45000</v>
      </c>
      <c r="E1750" s="4">
        <v>282575.93</v>
      </c>
      <c r="F1750">
        <v>57</v>
      </c>
      <c r="G1750" s="3">
        <v>45016</v>
      </c>
      <c r="H1750" s="4">
        <v>0</v>
      </c>
      <c r="I1750" s="4">
        <v>0</v>
      </c>
      <c r="J1750" s="4">
        <v>0</v>
      </c>
      <c r="K1750" s="5">
        <v>0</v>
      </c>
      <c r="L1750" s="5">
        <v>0</v>
      </c>
      <c r="O1750" s="5">
        <v>0</v>
      </c>
    </row>
    <row r="1751" spans="1:15" x14ac:dyDescent="0.75">
      <c r="A1751" t="s">
        <v>26</v>
      </c>
      <c r="B1751" s="3">
        <v>45031</v>
      </c>
      <c r="C1751" s="4">
        <v>291289.05</v>
      </c>
      <c r="D1751" s="3">
        <v>45031</v>
      </c>
      <c r="E1751" s="4">
        <v>291289.05</v>
      </c>
      <c r="F1751">
        <v>58</v>
      </c>
      <c r="G1751" s="3">
        <v>45046</v>
      </c>
      <c r="H1751" s="4">
        <v>0</v>
      </c>
      <c r="I1751" s="4">
        <v>0</v>
      </c>
      <c r="J1751" s="4">
        <v>0</v>
      </c>
      <c r="K1751" s="5">
        <v>0</v>
      </c>
      <c r="L1751" s="5">
        <v>0</v>
      </c>
      <c r="O1751" s="5">
        <v>0</v>
      </c>
    </row>
    <row r="1752" spans="1:15" x14ac:dyDescent="0.75">
      <c r="A1752" t="s">
        <v>26</v>
      </c>
      <c r="B1752" s="3">
        <v>45061</v>
      </c>
      <c r="C1752" s="4">
        <v>298304.93</v>
      </c>
      <c r="D1752" s="3">
        <v>45061</v>
      </c>
      <c r="E1752" s="4">
        <v>298304.93</v>
      </c>
      <c r="F1752">
        <v>59</v>
      </c>
      <c r="G1752" s="3">
        <v>45077</v>
      </c>
      <c r="H1752" s="4">
        <v>0</v>
      </c>
      <c r="I1752" s="4">
        <v>0</v>
      </c>
      <c r="J1752" s="4">
        <v>0</v>
      </c>
      <c r="K1752" s="5">
        <v>0</v>
      </c>
      <c r="L1752" s="5">
        <v>0</v>
      </c>
      <c r="O1752" s="5">
        <v>0</v>
      </c>
    </row>
    <row r="1753" spans="1:15" x14ac:dyDescent="0.75">
      <c r="A1753" t="s">
        <v>26</v>
      </c>
      <c r="B1753" s="3">
        <v>45092</v>
      </c>
      <c r="C1753" s="4">
        <v>291708.38</v>
      </c>
      <c r="D1753" s="3">
        <v>45092</v>
      </c>
      <c r="E1753" s="4">
        <v>291708.38</v>
      </c>
      <c r="F1753">
        <v>60</v>
      </c>
      <c r="G1753" s="3">
        <v>45107</v>
      </c>
      <c r="H1753" s="4">
        <v>0</v>
      </c>
      <c r="I1753" s="4">
        <v>0</v>
      </c>
      <c r="J1753" s="4">
        <v>0</v>
      </c>
      <c r="K1753" s="5">
        <v>0</v>
      </c>
      <c r="L1753" s="5">
        <v>0</v>
      </c>
      <c r="O1753" s="5">
        <v>0</v>
      </c>
    </row>
    <row r="1754" spans="1:15" x14ac:dyDescent="0.75">
      <c r="A1754" t="s">
        <v>26</v>
      </c>
      <c r="B1754" s="3">
        <v>45122</v>
      </c>
      <c r="C1754" s="4">
        <v>282245.84999999998</v>
      </c>
      <c r="D1754" s="3">
        <v>45122</v>
      </c>
      <c r="E1754" s="4">
        <v>282245.84999999998</v>
      </c>
      <c r="F1754">
        <v>61</v>
      </c>
      <c r="G1754" s="3">
        <v>45138</v>
      </c>
      <c r="H1754" s="4">
        <v>0</v>
      </c>
      <c r="I1754" s="4">
        <v>0</v>
      </c>
      <c r="J1754" s="4">
        <v>0</v>
      </c>
      <c r="K1754" s="5">
        <v>0</v>
      </c>
      <c r="L1754" s="5">
        <v>0</v>
      </c>
      <c r="O1754" s="5">
        <v>0</v>
      </c>
    </row>
    <row r="1755" spans="1:15" x14ac:dyDescent="0.75">
      <c r="A1755" t="s">
        <v>26</v>
      </c>
      <c r="B1755" s="3">
        <v>45153</v>
      </c>
      <c r="C1755" s="4">
        <v>294909.21999999997</v>
      </c>
      <c r="D1755" s="3">
        <v>45153</v>
      </c>
      <c r="E1755" s="4">
        <v>294909.21999999997</v>
      </c>
      <c r="F1755">
        <v>62</v>
      </c>
      <c r="G1755" s="3">
        <v>45169</v>
      </c>
      <c r="H1755" s="4">
        <v>0</v>
      </c>
      <c r="I1755" s="4">
        <v>0</v>
      </c>
      <c r="J1755" s="4">
        <v>0</v>
      </c>
      <c r="K1755" s="5">
        <v>0</v>
      </c>
      <c r="L1755" s="5">
        <v>0</v>
      </c>
      <c r="O1755" s="5">
        <v>0</v>
      </c>
    </row>
    <row r="1756" spans="1:15" x14ac:dyDescent="0.75">
      <c r="A1756" t="s">
        <v>26</v>
      </c>
      <c r="B1756" s="3">
        <v>45184</v>
      </c>
      <c r="C1756" s="4">
        <v>294899.86</v>
      </c>
      <c r="D1756" s="3">
        <v>45184</v>
      </c>
      <c r="E1756" s="4">
        <v>294899.86</v>
      </c>
      <c r="F1756">
        <v>63</v>
      </c>
      <c r="G1756" s="3">
        <v>45199</v>
      </c>
      <c r="H1756" s="4">
        <v>0</v>
      </c>
      <c r="I1756" s="4">
        <v>0</v>
      </c>
      <c r="J1756" s="4">
        <v>0</v>
      </c>
      <c r="K1756" s="5">
        <v>0</v>
      </c>
      <c r="L1756" s="5">
        <v>0</v>
      </c>
      <c r="O1756" s="5">
        <v>0</v>
      </c>
    </row>
    <row r="1757" spans="1:15" x14ac:dyDescent="0.75">
      <c r="A1757" t="s">
        <v>26</v>
      </c>
      <c r="B1757" s="3">
        <v>45214</v>
      </c>
      <c r="C1757" s="4">
        <v>273981.52</v>
      </c>
      <c r="D1757" s="3">
        <v>45214</v>
      </c>
      <c r="E1757" s="4">
        <v>273981.52</v>
      </c>
      <c r="F1757">
        <v>64</v>
      </c>
      <c r="G1757" s="3">
        <v>45230</v>
      </c>
      <c r="H1757" s="4">
        <v>0</v>
      </c>
      <c r="I1757" s="4">
        <v>0</v>
      </c>
      <c r="J1757" s="4">
        <v>0</v>
      </c>
      <c r="K1757" s="5">
        <v>0</v>
      </c>
      <c r="L1757" s="5">
        <v>0</v>
      </c>
      <c r="O1757" s="5">
        <v>0</v>
      </c>
    </row>
    <row r="1758" spans="1:15" x14ac:dyDescent="0.75">
      <c r="A1758" t="s">
        <v>26</v>
      </c>
      <c r="B1758" s="3">
        <v>45245</v>
      </c>
      <c r="C1758" s="4">
        <v>283412.94</v>
      </c>
      <c r="D1758" s="3">
        <v>45245</v>
      </c>
      <c r="E1758" s="4">
        <v>283412.94</v>
      </c>
      <c r="F1758">
        <v>65</v>
      </c>
      <c r="G1758" s="3">
        <v>45260</v>
      </c>
      <c r="H1758" s="4">
        <v>0</v>
      </c>
      <c r="I1758" s="4">
        <v>0</v>
      </c>
      <c r="J1758" s="4">
        <v>0</v>
      </c>
      <c r="K1758" s="5">
        <v>0</v>
      </c>
      <c r="L1758" s="5">
        <v>0</v>
      </c>
      <c r="O1758" s="5">
        <v>0</v>
      </c>
    </row>
    <row r="1759" spans="1:15" x14ac:dyDescent="0.75">
      <c r="A1759" t="s">
        <v>26</v>
      </c>
      <c r="B1759" s="3">
        <v>45275</v>
      </c>
      <c r="C1759" s="4">
        <v>222559.81</v>
      </c>
      <c r="D1759" s="3">
        <v>45275</v>
      </c>
      <c r="E1759" s="4">
        <v>222559.81</v>
      </c>
      <c r="F1759">
        <v>66</v>
      </c>
      <c r="G1759" s="3">
        <v>45291</v>
      </c>
      <c r="H1759" s="4">
        <v>0</v>
      </c>
      <c r="I1759" s="4">
        <v>0</v>
      </c>
      <c r="J1759" s="4">
        <v>0</v>
      </c>
      <c r="K1759" s="5">
        <v>0</v>
      </c>
      <c r="L1759" s="5">
        <v>0</v>
      </c>
      <c r="O1759" s="5">
        <v>0</v>
      </c>
    </row>
    <row r="1760" spans="1:15" x14ac:dyDescent="0.75">
      <c r="A1760" t="s">
        <v>26</v>
      </c>
      <c r="B1760" s="3">
        <v>45306</v>
      </c>
      <c r="C1760" s="4">
        <v>283392</v>
      </c>
      <c r="D1760" s="3">
        <v>45306</v>
      </c>
      <c r="E1760" s="4">
        <v>283392</v>
      </c>
      <c r="F1760">
        <v>67</v>
      </c>
      <c r="G1760" s="3">
        <v>45322</v>
      </c>
      <c r="H1760" s="4">
        <v>0</v>
      </c>
      <c r="I1760" s="4">
        <v>0</v>
      </c>
      <c r="J1760" s="4">
        <v>0</v>
      </c>
      <c r="K1760" s="5">
        <v>0</v>
      </c>
      <c r="L1760" s="5">
        <v>0</v>
      </c>
      <c r="O1760" s="5">
        <v>0</v>
      </c>
    </row>
    <row r="1761" spans="1:15" x14ac:dyDescent="0.75">
      <c r="A1761" t="s">
        <v>26</v>
      </c>
      <c r="B1761" s="3">
        <v>45337</v>
      </c>
      <c r="C1761" s="4">
        <v>260002.85</v>
      </c>
      <c r="D1761" s="3">
        <v>45337</v>
      </c>
      <c r="E1761" s="4">
        <v>260002.85</v>
      </c>
      <c r="F1761">
        <v>68</v>
      </c>
      <c r="G1761" s="3">
        <v>45351</v>
      </c>
      <c r="H1761" s="4">
        <v>0</v>
      </c>
      <c r="I1761" s="4">
        <v>0</v>
      </c>
      <c r="J1761" s="4">
        <v>0</v>
      </c>
      <c r="K1761" s="5">
        <v>0</v>
      </c>
      <c r="L1761" s="5">
        <v>0</v>
      </c>
      <c r="O1761" s="5">
        <v>0</v>
      </c>
    </row>
    <row r="1762" spans="1:15" x14ac:dyDescent="0.75">
      <c r="A1762" t="s">
        <v>26</v>
      </c>
      <c r="B1762" s="3">
        <v>45366</v>
      </c>
      <c r="C1762" s="4">
        <v>274596.23</v>
      </c>
      <c r="D1762" s="3">
        <v>45366</v>
      </c>
      <c r="E1762" s="4">
        <v>274596.23</v>
      </c>
      <c r="F1762">
        <v>69</v>
      </c>
      <c r="G1762" s="3">
        <v>45382</v>
      </c>
      <c r="H1762" s="4">
        <v>0</v>
      </c>
      <c r="I1762" s="4">
        <v>0</v>
      </c>
      <c r="J1762" s="4">
        <v>0</v>
      </c>
      <c r="K1762" s="5">
        <v>0</v>
      </c>
      <c r="L1762" s="5">
        <v>0</v>
      </c>
      <c r="O1762" s="5">
        <v>0</v>
      </c>
    </row>
    <row r="1763" spans="1:15" x14ac:dyDescent="0.75">
      <c r="A1763" t="s">
        <v>26</v>
      </c>
      <c r="B1763" s="3">
        <v>45397</v>
      </c>
      <c r="C1763" s="4">
        <v>282811.44</v>
      </c>
      <c r="D1763" s="3">
        <v>45397</v>
      </c>
      <c r="E1763" s="4">
        <v>282811.44</v>
      </c>
      <c r="F1763">
        <v>70</v>
      </c>
      <c r="G1763" s="3">
        <v>45412</v>
      </c>
      <c r="H1763" s="4">
        <v>0</v>
      </c>
      <c r="I1763" s="4">
        <v>0</v>
      </c>
      <c r="J1763" s="4">
        <v>0</v>
      </c>
      <c r="K1763" s="5">
        <v>0</v>
      </c>
      <c r="L1763" s="5">
        <v>0</v>
      </c>
      <c r="O1763" s="5">
        <v>0</v>
      </c>
    </row>
    <row r="1764" spans="1:15" x14ac:dyDescent="0.75">
      <c r="A1764" t="s">
        <v>26</v>
      </c>
      <c r="B1764" s="3">
        <v>45427</v>
      </c>
      <c r="C1764" s="4">
        <v>267432.42</v>
      </c>
      <c r="D1764" s="3">
        <v>45427</v>
      </c>
      <c r="E1764" s="4">
        <v>267432.42</v>
      </c>
      <c r="F1764">
        <v>71</v>
      </c>
      <c r="G1764" s="3">
        <v>45443</v>
      </c>
      <c r="H1764" s="4">
        <v>0</v>
      </c>
      <c r="I1764" s="4">
        <v>0</v>
      </c>
      <c r="J1764" s="4">
        <v>0</v>
      </c>
      <c r="K1764" s="5">
        <v>0</v>
      </c>
      <c r="L1764" s="5">
        <v>0</v>
      </c>
      <c r="O1764" s="5">
        <v>0</v>
      </c>
    </row>
    <row r="1765" spans="1:15" x14ac:dyDescent="0.75">
      <c r="A1765" t="s">
        <v>26</v>
      </c>
      <c r="B1765" s="3">
        <v>45458</v>
      </c>
      <c r="C1765" s="4">
        <v>281683.08</v>
      </c>
      <c r="D1765" s="3">
        <v>45458</v>
      </c>
      <c r="E1765" s="4">
        <v>281683.08</v>
      </c>
      <c r="F1765">
        <v>72</v>
      </c>
      <c r="G1765" s="3">
        <v>45473</v>
      </c>
      <c r="H1765" s="4">
        <v>0</v>
      </c>
      <c r="I1765" s="4">
        <v>0</v>
      </c>
      <c r="J1765" s="4">
        <v>0</v>
      </c>
      <c r="K1765" s="5">
        <v>0</v>
      </c>
      <c r="L1765" s="5">
        <v>0</v>
      </c>
      <c r="O1765" s="5">
        <v>0</v>
      </c>
    </row>
    <row r="1766" spans="1:15" x14ac:dyDescent="0.75">
      <c r="A1766" t="s">
        <v>26</v>
      </c>
      <c r="B1766" s="3">
        <v>45488</v>
      </c>
      <c r="C1766" s="4">
        <v>272930.96000000002</v>
      </c>
      <c r="D1766" s="3">
        <v>45488</v>
      </c>
      <c r="E1766" s="4">
        <v>272930.96000000002</v>
      </c>
      <c r="F1766">
        <v>73</v>
      </c>
      <c r="G1766" s="3">
        <v>45504</v>
      </c>
      <c r="H1766" s="4">
        <v>0</v>
      </c>
      <c r="I1766" s="4">
        <v>0</v>
      </c>
      <c r="J1766" s="4">
        <v>0</v>
      </c>
      <c r="K1766" s="5">
        <v>0</v>
      </c>
      <c r="L1766" s="5">
        <v>0</v>
      </c>
      <c r="O1766" s="5">
        <v>0</v>
      </c>
    </row>
    <row r="1767" spans="1:15" x14ac:dyDescent="0.75">
      <c r="A1767" t="s">
        <v>26</v>
      </c>
      <c r="B1767" s="3">
        <v>45519</v>
      </c>
      <c r="C1767" s="4">
        <v>284332.31</v>
      </c>
      <c r="D1767" s="3">
        <v>45519</v>
      </c>
      <c r="E1767" s="4">
        <v>284332.31</v>
      </c>
      <c r="F1767">
        <v>74</v>
      </c>
      <c r="G1767" s="3">
        <v>45535</v>
      </c>
      <c r="H1767" s="4">
        <v>0</v>
      </c>
      <c r="I1767" s="4">
        <v>0</v>
      </c>
      <c r="J1767" s="4">
        <v>0</v>
      </c>
      <c r="K1767" s="5">
        <v>0</v>
      </c>
      <c r="L1767" s="5">
        <v>0</v>
      </c>
      <c r="O1767" s="5">
        <v>0</v>
      </c>
    </row>
    <row r="1768" spans="1:15" x14ac:dyDescent="0.75">
      <c r="A1768" t="s">
        <v>26</v>
      </c>
      <c r="B1768" s="3">
        <v>45550</v>
      </c>
      <c r="C1768" s="4">
        <v>391314.63</v>
      </c>
      <c r="D1768" s="3">
        <v>45550</v>
      </c>
      <c r="E1768" s="4">
        <v>391314.63</v>
      </c>
      <c r="F1768">
        <v>75</v>
      </c>
      <c r="G1768" s="3">
        <v>45565</v>
      </c>
      <c r="H1768" s="4">
        <v>0</v>
      </c>
      <c r="I1768" s="4">
        <v>0</v>
      </c>
      <c r="J1768" s="4">
        <v>0</v>
      </c>
      <c r="K1768" s="5">
        <v>0</v>
      </c>
      <c r="L1768" s="5">
        <v>0</v>
      </c>
      <c r="O1768" s="5">
        <v>0</v>
      </c>
    </row>
    <row r="1769" spans="1:15" x14ac:dyDescent="0.75">
      <c r="A1769" t="s">
        <v>26</v>
      </c>
      <c r="B1769" s="3">
        <v>45580</v>
      </c>
      <c r="C1769" s="4">
        <v>271855.34999999998</v>
      </c>
      <c r="D1769" s="3">
        <v>45580</v>
      </c>
      <c r="E1769" s="4">
        <v>271855.34999999998</v>
      </c>
      <c r="F1769">
        <v>76</v>
      </c>
      <c r="G1769" s="3">
        <v>45596</v>
      </c>
      <c r="H1769" s="4">
        <v>0</v>
      </c>
      <c r="I1769" s="4">
        <v>0</v>
      </c>
      <c r="J1769" s="4">
        <v>0</v>
      </c>
      <c r="K1769" s="5">
        <v>0</v>
      </c>
      <c r="L1769" s="5">
        <v>0</v>
      </c>
      <c r="O1769" s="5">
        <v>0</v>
      </c>
    </row>
    <row r="1770" spans="1:15" x14ac:dyDescent="0.75">
      <c r="A1770" t="s">
        <v>26</v>
      </c>
      <c r="B1770" s="3">
        <v>45611</v>
      </c>
      <c r="C1770" s="4">
        <v>284950.55</v>
      </c>
      <c r="D1770" s="3">
        <v>45611</v>
      </c>
      <c r="E1770" s="4">
        <v>284950.55</v>
      </c>
      <c r="F1770">
        <v>77</v>
      </c>
      <c r="G1770" s="3">
        <v>45626</v>
      </c>
      <c r="H1770" s="4">
        <v>0</v>
      </c>
      <c r="I1770" s="4">
        <v>0</v>
      </c>
      <c r="J1770" s="4">
        <v>0</v>
      </c>
      <c r="K1770" s="5">
        <v>0</v>
      </c>
      <c r="L1770" s="5">
        <v>0</v>
      </c>
      <c r="O1770" s="5">
        <v>0</v>
      </c>
    </row>
    <row r="1771" spans="1:15" x14ac:dyDescent="0.75">
      <c r="A1771" t="s">
        <v>26</v>
      </c>
      <c r="B1771" s="3">
        <v>45641</v>
      </c>
      <c r="C1771" s="4">
        <v>275579.82</v>
      </c>
      <c r="D1771" s="3">
        <v>45641</v>
      </c>
      <c r="E1771" s="4">
        <v>275579.82</v>
      </c>
      <c r="F1771">
        <v>78</v>
      </c>
      <c r="G1771" s="3">
        <v>45657</v>
      </c>
      <c r="H1771" s="4">
        <v>0</v>
      </c>
      <c r="I1771" s="4">
        <v>0</v>
      </c>
      <c r="J1771" s="4">
        <v>0</v>
      </c>
      <c r="K1771" s="5">
        <v>0</v>
      </c>
      <c r="L1771" s="5">
        <v>0</v>
      </c>
      <c r="O1771" s="5">
        <v>0</v>
      </c>
    </row>
    <row r="1772" spans="1:15" x14ac:dyDescent="0.75">
      <c r="A1772" t="s">
        <v>26</v>
      </c>
      <c r="B1772" s="3">
        <v>45672</v>
      </c>
      <c r="C1772" s="4">
        <v>276406.51</v>
      </c>
      <c r="D1772" s="3">
        <v>45672</v>
      </c>
      <c r="E1772" s="4">
        <v>276406.51</v>
      </c>
      <c r="F1772">
        <v>79</v>
      </c>
      <c r="G1772" s="3">
        <v>45688</v>
      </c>
      <c r="H1772" s="4">
        <v>0</v>
      </c>
      <c r="I1772" s="4">
        <v>0</v>
      </c>
      <c r="J1772" s="4">
        <v>0</v>
      </c>
      <c r="K1772" s="5">
        <v>0</v>
      </c>
      <c r="L1772" s="5">
        <v>0</v>
      </c>
      <c r="O1772" s="5">
        <v>0</v>
      </c>
    </row>
    <row r="1773" spans="1:15" x14ac:dyDescent="0.75">
      <c r="A1773" t="s">
        <v>26</v>
      </c>
      <c r="B1773" s="3">
        <v>45703</v>
      </c>
      <c r="C1773" s="4">
        <v>274641.64</v>
      </c>
      <c r="D1773" s="3">
        <v>45703</v>
      </c>
      <c r="E1773" s="4">
        <v>274641.64</v>
      </c>
      <c r="F1773">
        <v>80</v>
      </c>
      <c r="G1773" s="3">
        <v>45716</v>
      </c>
      <c r="H1773" s="4">
        <v>0</v>
      </c>
      <c r="I1773" s="4">
        <v>0</v>
      </c>
      <c r="J1773" s="4">
        <v>0</v>
      </c>
      <c r="K1773" s="5">
        <v>0</v>
      </c>
      <c r="L1773" s="5">
        <v>0</v>
      </c>
      <c r="O1773" s="5">
        <v>0</v>
      </c>
    </row>
    <row r="1774" spans="1:15" x14ac:dyDescent="0.75">
      <c r="A1774" t="s">
        <v>26</v>
      </c>
      <c r="B1774" s="3">
        <v>45731</v>
      </c>
      <c r="C1774" s="4">
        <v>273613.07</v>
      </c>
      <c r="D1774" s="3">
        <v>45731</v>
      </c>
      <c r="E1774" s="4">
        <v>273613.07</v>
      </c>
      <c r="F1774">
        <v>81</v>
      </c>
      <c r="G1774" s="3">
        <v>45747</v>
      </c>
      <c r="H1774" s="4">
        <v>0</v>
      </c>
      <c r="I1774" s="4">
        <v>0</v>
      </c>
      <c r="J1774" s="4">
        <v>0</v>
      </c>
      <c r="K1774" s="5">
        <v>0</v>
      </c>
      <c r="L1774" s="5">
        <v>0</v>
      </c>
      <c r="O1774" s="5">
        <v>0</v>
      </c>
    </row>
    <row r="1775" spans="1:15" x14ac:dyDescent="0.75">
      <c r="A1775" t="s">
        <v>26</v>
      </c>
      <c r="B1775" s="3">
        <v>45762</v>
      </c>
      <c r="C1775" s="4">
        <v>315055.33</v>
      </c>
      <c r="D1775" s="3">
        <v>45762</v>
      </c>
      <c r="E1775" s="4">
        <v>315055.33</v>
      </c>
      <c r="F1775">
        <v>82</v>
      </c>
      <c r="G1775" s="3">
        <v>45777</v>
      </c>
      <c r="H1775" s="4">
        <v>0</v>
      </c>
      <c r="I1775" s="4">
        <v>0</v>
      </c>
      <c r="J1775" s="4">
        <v>0</v>
      </c>
      <c r="K1775" s="5">
        <v>0</v>
      </c>
      <c r="L1775" s="5">
        <v>0</v>
      </c>
      <c r="O1775" s="5">
        <v>0</v>
      </c>
    </row>
    <row r="1776" spans="1:15" x14ac:dyDescent="0.75">
      <c r="A1776" t="s">
        <v>26</v>
      </c>
      <c r="B1776" s="3">
        <v>45792</v>
      </c>
      <c r="C1776" s="4">
        <v>272662.77</v>
      </c>
      <c r="D1776" s="3">
        <v>45792</v>
      </c>
      <c r="E1776" s="4">
        <v>272662.77</v>
      </c>
      <c r="F1776">
        <v>83</v>
      </c>
      <c r="G1776" s="3">
        <v>45808</v>
      </c>
      <c r="H1776" s="4">
        <v>0</v>
      </c>
      <c r="I1776" s="4">
        <v>0</v>
      </c>
      <c r="J1776" s="4">
        <v>0</v>
      </c>
      <c r="K1776" s="5">
        <v>0</v>
      </c>
      <c r="L1776" s="5">
        <v>0</v>
      </c>
      <c r="O1776" s="5">
        <v>0</v>
      </c>
    </row>
    <row r="1777" spans="1:15" x14ac:dyDescent="0.75">
      <c r="A1777" t="s">
        <v>26</v>
      </c>
      <c r="B1777" s="3">
        <v>45823</v>
      </c>
      <c r="C1777" s="4">
        <v>286505.63</v>
      </c>
      <c r="D1777" s="3">
        <v>45823</v>
      </c>
      <c r="E1777" s="4">
        <v>286505.63</v>
      </c>
      <c r="F1777">
        <v>84</v>
      </c>
      <c r="G1777" s="3">
        <v>45838</v>
      </c>
      <c r="H1777" s="4">
        <v>0</v>
      </c>
      <c r="I1777" s="4">
        <v>0</v>
      </c>
      <c r="J1777" s="4">
        <v>0</v>
      </c>
      <c r="K1777" s="5">
        <v>0</v>
      </c>
      <c r="L1777" s="5">
        <v>0</v>
      </c>
      <c r="O1777" s="5">
        <v>0</v>
      </c>
    </row>
    <row r="1778" spans="1:15" x14ac:dyDescent="0.75">
      <c r="A1778" t="s">
        <v>26</v>
      </c>
      <c r="B1778" s="3">
        <v>45853</v>
      </c>
      <c r="C1778" s="4">
        <v>270239.68</v>
      </c>
      <c r="D1778" s="3">
        <v>45853</v>
      </c>
      <c r="E1778" s="4">
        <v>270239.68</v>
      </c>
      <c r="F1778">
        <v>85</v>
      </c>
      <c r="G1778" s="3">
        <v>45869</v>
      </c>
      <c r="H1778" s="4">
        <v>0</v>
      </c>
      <c r="I1778" s="4">
        <v>0</v>
      </c>
      <c r="J1778" s="4">
        <v>0</v>
      </c>
      <c r="K1778" s="5">
        <v>0</v>
      </c>
      <c r="L1778" s="5">
        <v>0</v>
      </c>
      <c r="O1778" s="5">
        <v>0</v>
      </c>
    </row>
    <row r="1779" spans="1:15" x14ac:dyDescent="0.75">
      <c r="A1779" t="s">
        <v>26</v>
      </c>
      <c r="B1779" s="3">
        <v>45884</v>
      </c>
      <c r="C1779" s="4">
        <v>281604.57</v>
      </c>
      <c r="D1779" s="3">
        <v>45884</v>
      </c>
      <c r="E1779" s="4">
        <v>281604.57</v>
      </c>
      <c r="F1779">
        <v>86</v>
      </c>
      <c r="G1779" s="3">
        <v>45900</v>
      </c>
      <c r="H1779" s="4">
        <v>0</v>
      </c>
      <c r="I1779" s="4">
        <v>0</v>
      </c>
      <c r="J1779" s="4">
        <v>0</v>
      </c>
      <c r="K1779" s="5">
        <v>0</v>
      </c>
      <c r="L1779" s="5">
        <v>0</v>
      </c>
      <c r="O1779" s="5">
        <v>0</v>
      </c>
    </row>
    <row r="1780" spans="1:15" x14ac:dyDescent="0.75">
      <c r="A1780" t="s">
        <v>26</v>
      </c>
      <c r="B1780" s="3">
        <v>45915</v>
      </c>
      <c r="C1780" s="4">
        <v>277869.01</v>
      </c>
      <c r="D1780" s="3">
        <v>45915</v>
      </c>
      <c r="E1780" s="4">
        <v>277869.01</v>
      </c>
      <c r="F1780">
        <v>87</v>
      </c>
      <c r="G1780" s="3">
        <v>45930</v>
      </c>
      <c r="H1780" s="4">
        <v>0</v>
      </c>
      <c r="I1780" s="4">
        <v>0</v>
      </c>
      <c r="J1780" s="4">
        <v>0</v>
      </c>
      <c r="K1780" s="5">
        <v>0</v>
      </c>
      <c r="L1780" s="5">
        <v>0</v>
      </c>
      <c r="O1780" s="5">
        <v>0</v>
      </c>
    </row>
    <row r="1781" spans="1:15" x14ac:dyDescent="0.75">
      <c r="A1781" t="s">
        <v>26</v>
      </c>
      <c r="B1781" s="3">
        <v>45945</v>
      </c>
      <c r="C1781" s="4">
        <v>250357.58</v>
      </c>
      <c r="D1781" s="3">
        <v>45945</v>
      </c>
      <c r="E1781" s="4">
        <v>250357.58</v>
      </c>
      <c r="F1781">
        <v>88</v>
      </c>
      <c r="G1781" s="3">
        <v>45961</v>
      </c>
      <c r="H1781" s="4">
        <v>0</v>
      </c>
      <c r="I1781" s="4">
        <v>0</v>
      </c>
      <c r="J1781" s="4">
        <v>0</v>
      </c>
      <c r="K1781" s="5">
        <v>0</v>
      </c>
      <c r="L1781" s="5">
        <v>0</v>
      </c>
      <c r="O1781" s="5">
        <v>0</v>
      </c>
    </row>
    <row r="1782" spans="1:15" x14ac:dyDescent="0.75">
      <c r="A1782" t="s">
        <v>26</v>
      </c>
      <c r="B1782" s="3">
        <v>45976</v>
      </c>
      <c r="C1782" s="4">
        <v>188265.64</v>
      </c>
      <c r="D1782" s="3">
        <v>45976</v>
      </c>
      <c r="E1782" s="4">
        <v>188265.64</v>
      </c>
      <c r="F1782">
        <v>89</v>
      </c>
      <c r="G1782" s="3">
        <v>45991</v>
      </c>
      <c r="H1782" s="4">
        <v>0</v>
      </c>
      <c r="I1782" s="4">
        <v>0</v>
      </c>
      <c r="J1782" s="4">
        <v>0</v>
      </c>
      <c r="K1782" s="5">
        <v>0</v>
      </c>
      <c r="L1782" s="5">
        <v>0</v>
      </c>
      <c r="O1782" s="5">
        <v>0</v>
      </c>
    </row>
    <row r="1783" spans="1:15" x14ac:dyDescent="0.75">
      <c r="A1783" t="s">
        <v>26</v>
      </c>
      <c r="B1783" s="3">
        <v>46006</v>
      </c>
      <c r="C1783" s="4">
        <v>175878.82</v>
      </c>
      <c r="D1783" s="3">
        <v>46006</v>
      </c>
      <c r="E1783" s="4">
        <v>175878.82</v>
      </c>
      <c r="F1783">
        <v>90</v>
      </c>
      <c r="G1783" s="3">
        <v>46022</v>
      </c>
      <c r="H1783" s="4">
        <v>0</v>
      </c>
      <c r="I1783" s="4">
        <v>0</v>
      </c>
      <c r="J1783" s="4">
        <v>0</v>
      </c>
      <c r="K1783" s="5">
        <v>0</v>
      </c>
      <c r="L1783" s="5">
        <v>0</v>
      </c>
      <c r="O1783" s="5">
        <v>0</v>
      </c>
    </row>
    <row r="1784" spans="1:15" x14ac:dyDescent="0.75">
      <c r="A1784" t="s">
        <v>26</v>
      </c>
      <c r="B1784" s="3">
        <v>46037</v>
      </c>
      <c r="C1784" s="4">
        <v>141454.09</v>
      </c>
      <c r="D1784" s="3">
        <v>46037</v>
      </c>
      <c r="E1784" s="4">
        <v>141454.09</v>
      </c>
      <c r="F1784">
        <v>91</v>
      </c>
      <c r="G1784" s="3">
        <v>46053</v>
      </c>
      <c r="H1784" s="4">
        <v>0</v>
      </c>
      <c r="I1784" s="4">
        <v>0</v>
      </c>
      <c r="J1784" s="4">
        <v>0</v>
      </c>
      <c r="K1784" s="5">
        <v>0</v>
      </c>
      <c r="L1784" s="5">
        <v>0</v>
      </c>
      <c r="O1784" s="5">
        <v>0</v>
      </c>
    </row>
    <row r="1785" spans="1:15" x14ac:dyDescent="0.75">
      <c r="A1785" t="s">
        <v>26</v>
      </c>
      <c r="B1785" s="3">
        <v>46068</v>
      </c>
      <c r="C1785" s="4">
        <v>363279.9</v>
      </c>
      <c r="D1785" s="3">
        <v>46068</v>
      </c>
      <c r="E1785" s="4">
        <v>363279.9</v>
      </c>
      <c r="F1785">
        <v>92</v>
      </c>
      <c r="G1785" s="3">
        <v>46081</v>
      </c>
      <c r="H1785" s="4">
        <v>0</v>
      </c>
      <c r="I1785" s="4">
        <v>0</v>
      </c>
      <c r="J1785" s="4">
        <v>0</v>
      </c>
      <c r="K1785" s="5">
        <v>0</v>
      </c>
      <c r="L1785" s="5">
        <v>0</v>
      </c>
      <c r="O1785" s="5">
        <v>0</v>
      </c>
    </row>
    <row r="1786" spans="1:15" x14ac:dyDescent="0.75">
      <c r="A1786" t="s">
        <v>26</v>
      </c>
      <c r="B1786" s="3">
        <v>46096</v>
      </c>
      <c r="C1786" s="4">
        <v>231792.32</v>
      </c>
      <c r="D1786" s="3">
        <v>46096</v>
      </c>
      <c r="E1786" s="4">
        <v>231792.32</v>
      </c>
      <c r="F1786">
        <v>93</v>
      </c>
      <c r="G1786" s="3">
        <v>46112</v>
      </c>
      <c r="H1786" s="4">
        <v>0</v>
      </c>
      <c r="I1786" s="4">
        <v>0</v>
      </c>
      <c r="J1786" s="4">
        <v>0</v>
      </c>
      <c r="K1786" s="5">
        <v>0</v>
      </c>
      <c r="L1786" s="5">
        <v>0</v>
      </c>
      <c r="O1786" s="5">
        <v>0</v>
      </c>
    </row>
    <row r="1787" spans="1:15" x14ac:dyDescent="0.75">
      <c r="A1787" t="s">
        <v>26</v>
      </c>
      <c r="B1787" s="3">
        <v>46127</v>
      </c>
      <c r="C1787" s="4">
        <v>352544.33</v>
      </c>
      <c r="D1787" s="3">
        <v>46127</v>
      </c>
      <c r="E1787" s="4">
        <v>352544.33</v>
      </c>
      <c r="F1787">
        <v>94</v>
      </c>
      <c r="G1787" s="3">
        <v>46142</v>
      </c>
      <c r="H1787" s="4">
        <v>0</v>
      </c>
      <c r="I1787" s="4">
        <v>0</v>
      </c>
      <c r="J1787" s="4">
        <v>0</v>
      </c>
      <c r="K1787" s="5">
        <v>0</v>
      </c>
      <c r="L1787" s="5">
        <v>0</v>
      </c>
      <c r="O1787" s="5">
        <v>0</v>
      </c>
    </row>
    <row r="1788" spans="1:15" x14ac:dyDescent="0.75">
      <c r="A1788" t="s">
        <v>26</v>
      </c>
      <c r="B1788" s="3">
        <v>46157</v>
      </c>
      <c r="C1788" s="4">
        <v>373063.5</v>
      </c>
      <c r="D1788" s="3">
        <v>46157</v>
      </c>
      <c r="E1788" s="4">
        <v>373063.5</v>
      </c>
      <c r="F1788">
        <v>95</v>
      </c>
      <c r="G1788" s="3">
        <v>46173</v>
      </c>
      <c r="H1788" s="4">
        <v>0</v>
      </c>
      <c r="I1788" s="4">
        <v>0</v>
      </c>
      <c r="J1788" s="4">
        <v>0</v>
      </c>
      <c r="K1788" s="5">
        <v>0</v>
      </c>
      <c r="L1788" s="5">
        <v>0</v>
      </c>
      <c r="O1788" s="5">
        <v>0</v>
      </c>
    </row>
    <row r="1789" spans="1:15" x14ac:dyDescent="0.75">
      <c r="A1789" t="s">
        <v>26</v>
      </c>
      <c r="B1789" s="3">
        <v>46188</v>
      </c>
      <c r="C1789" s="4">
        <v>238109.36</v>
      </c>
      <c r="D1789" s="3">
        <v>46188</v>
      </c>
      <c r="E1789" s="4">
        <v>238109.36</v>
      </c>
      <c r="F1789">
        <v>96</v>
      </c>
      <c r="G1789" s="3">
        <v>46203</v>
      </c>
      <c r="H1789" s="4">
        <v>0</v>
      </c>
      <c r="I1789" s="4">
        <v>0</v>
      </c>
      <c r="J1789" s="4">
        <v>0</v>
      </c>
      <c r="K1789" s="5">
        <v>0</v>
      </c>
      <c r="L1789" s="5">
        <v>0</v>
      </c>
      <c r="O1789" s="5">
        <v>0</v>
      </c>
    </row>
    <row r="1790" spans="1:15" x14ac:dyDescent="0.75">
      <c r="A1790" t="s">
        <v>26</v>
      </c>
      <c r="B1790" s="3">
        <v>46218</v>
      </c>
      <c r="C1790" s="4">
        <v>226806.19</v>
      </c>
      <c r="D1790" s="3">
        <v>46218</v>
      </c>
      <c r="E1790" s="4">
        <v>226806.19</v>
      </c>
      <c r="F1790">
        <v>97</v>
      </c>
      <c r="G1790" s="3">
        <v>46234</v>
      </c>
      <c r="H1790" s="4">
        <v>0</v>
      </c>
      <c r="I1790" s="4">
        <v>0</v>
      </c>
      <c r="J1790" s="4">
        <v>0</v>
      </c>
      <c r="K1790" s="5">
        <v>0</v>
      </c>
      <c r="L1790" s="5">
        <v>0</v>
      </c>
      <c r="O1790" s="5">
        <v>0</v>
      </c>
    </row>
    <row r="1791" spans="1:15" x14ac:dyDescent="0.75">
      <c r="A1791" t="s">
        <v>26</v>
      </c>
      <c r="B1791" s="3">
        <v>46249</v>
      </c>
      <c r="C1791" s="4">
        <v>255200.45</v>
      </c>
      <c r="D1791" s="3">
        <v>46249</v>
      </c>
      <c r="E1791" s="4">
        <v>255200.45</v>
      </c>
      <c r="F1791">
        <v>98</v>
      </c>
      <c r="G1791" s="3">
        <v>46265</v>
      </c>
      <c r="H1791" s="4">
        <v>0</v>
      </c>
      <c r="I1791" s="4">
        <v>0</v>
      </c>
      <c r="J1791" s="4">
        <v>0</v>
      </c>
      <c r="K1791" s="5">
        <v>0</v>
      </c>
      <c r="L1791" s="5">
        <v>0</v>
      </c>
      <c r="O1791" s="5">
        <v>0</v>
      </c>
    </row>
    <row r="1792" spans="1:15" x14ac:dyDescent="0.75">
      <c r="A1792" t="s">
        <v>26</v>
      </c>
      <c r="B1792" s="3">
        <v>46280</v>
      </c>
      <c r="C1792" s="4">
        <v>241579.34</v>
      </c>
      <c r="D1792" s="3">
        <v>46280</v>
      </c>
      <c r="E1792" s="4">
        <v>241579.34</v>
      </c>
      <c r="F1792">
        <v>99</v>
      </c>
      <c r="G1792" s="3">
        <v>46295</v>
      </c>
      <c r="H1792" s="4">
        <v>0</v>
      </c>
      <c r="I1792" s="4">
        <v>0</v>
      </c>
      <c r="J1792" s="4">
        <v>0</v>
      </c>
      <c r="K1792" s="5">
        <v>0</v>
      </c>
      <c r="L1792" s="5">
        <v>0</v>
      </c>
      <c r="O1792" s="5">
        <v>1062241.57</v>
      </c>
    </row>
    <row r="1793" spans="1:15" x14ac:dyDescent="0.75">
      <c r="A1793" t="s">
        <v>26</v>
      </c>
      <c r="B1793" s="3">
        <v>46287</v>
      </c>
      <c r="C1793" s="4">
        <v>40749109.905977577</v>
      </c>
      <c r="D1793" s="3">
        <v>46310</v>
      </c>
      <c r="E1793" s="4">
        <v>243745.59612902399</v>
      </c>
      <c r="F1793">
        <v>100</v>
      </c>
      <c r="G1793" s="3">
        <v>46326</v>
      </c>
      <c r="H1793" s="4">
        <v>243745.59612902399</v>
      </c>
      <c r="I1793" s="4">
        <v>0</v>
      </c>
      <c r="J1793" s="4">
        <v>0</v>
      </c>
      <c r="K1793" s="5">
        <v>49503.956270807001</v>
      </c>
      <c r="L1793" s="5">
        <v>0</v>
      </c>
      <c r="O1793" s="5">
        <v>0</v>
      </c>
    </row>
    <row r="1794" spans="1:15" x14ac:dyDescent="0.75">
      <c r="A1794" t="s">
        <v>26</v>
      </c>
      <c r="B1794" s="3">
        <v>46341</v>
      </c>
      <c r="C1794" s="4">
        <v>0</v>
      </c>
      <c r="D1794" s="3">
        <v>46341</v>
      </c>
      <c r="E1794" s="4">
        <v>251863.18310465201</v>
      </c>
      <c r="F1794">
        <v>101</v>
      </c>
      <c r="G1794" s="3">
        <v>46356</v>
      </c>
      <c r="H1794" s="4">
        <v>251863.18310465201</v>
      </c>
      <c r="I1794" s="4">
        <v>0</v>
      </c>
      <c r="J1794" s="4">
        <v>0</v>
      </c>
      <c r="K1794" s="5">
        <v>51154.088146504</v>
      </c>
      <c r="L1794" s="5">
        <v>0</v>
      </c>
      <c r="O1794" s="5">
        <v>0</v>
      </c>
    </row>
    <row r="1795" spans="1:15" x14ac:dyDescent="0.75">
      <c r="A1795" t="s">
        <v>26</v>
      </c>
      <c r="B1795" s="3">
        <v>46371</v>
      </c>
      <c r="C1795" s="4">
        <v>0</v>
      </c>
      <c r="D1795" s="3">
        <v>46371</v>
      </c>
      <c r="E1795" s="4">
        <v>243731.97972445999</v>
      </c>
      <c r="F1795">
        <v>102</v>
      </c>
      <c r="G1795" s="3">
        <v>46387</v>
      </c>
      <c r="H1795" s="4">
        <v>243731.97972445999</v>
      </c>
      <c r="I1795" s="4">
        <v>0</v>
      </c>
      <c r="J1795" s="4">
        <v>0</v>
      </c>
      <c r="K1795" s="5">
        <v>49503.956270827999</v>
      </c>
      <c r="L1795" s="5">
        <v>0</v>
      </c>
      <c r="O1795" s="5">
        <v>0</v>
      </c>
    </row>
    <row r="1796" spans="1:15" x14ac:dyDescent="0.75">
      <c r="A1796" t="s">
        <v>26</v>
      </c>
      <c r="B1796" s="3">
        <v>46402</v>
      </c>
      <c r="C1796" s="4">
        <v>0</v>
      </c>
      <c r="D1796" s="3">
        <v>46402</v>
      </c>
      <c r="E1796" s="4">
        <v>242074.715972493</v>
      </c>
      <c r="F1796">
        <v>103</v>
      </c>
      <c r="G1796" s="3">
        <v>46418</v>
      </c>
      <c r="H1796" s="4">
        <v>242074.715972493</v>
      </c>
      <c r="I1796" s="4">
        <v>0</v>
      </c>
      <c r="J1796" s="4">
        <v>0</v>
      </c>
      <c r="K1796" s="5">
        <v>51154.088146483002</v>
      </c>
      <c r="L1796" s="5">
        <v>0</v>
      </c>
      <c r="O1796" s="5">
        <v>0</v>
      </c>
    </row>
    <row r="1797" spans="1:15" x14ac:dyDescent="0.75">
      <c r="A1797" t="s">
        <v>26</v>
      </c>
      <c r="B1797" s="3">
        <v>46433</v>
      </c>
      <c r="C1797" s="4">
        <v>0</v>
      </c>
      <c r="D1797" s="3">
        <v>46433</v>
      </c>
      <c r="E1797" s="4">
        <v>242068.03018779401</v>
      </c>
      <c r="F1797">
        <v>104</v>
      </c>
      <c r="G1797" s="3">
        <v>46446</v>
      </c>
      <c r="H1797" s="4">
        <v>242068.03018779401</v>
      </c>
      <c r="I1797" s="4">
        <v>0</v>
      </c>
      <c r="J1797" s="4">
        <v>0</v>
      </c>
      <c r="K1797" s="5">
        <v>51154.088146481001</v>
      </c>
      <c r="L1797" s="5">
        <v>0</v>
      </c>
      <c r="O1797" s="5">
        <v>0</v>
      </c>
    </row>
    <row r="1798" spans="1:15" x14ac:dyDescent="0.75">
      <c r="A1798" t="s">
        <v>26</v>
      </c>
      <c r="B1798" s="3">
        <v>46461</v>
      </c>
      <c r="C1798" s="4">
        <v>0</v>
      </c>
      <c r="D1798" s="3">
        <v>46461</v>
      </c>
      <c r="E1798" s="4">
        <v>247040.72504215501</v>
      </c>
      <c r="F1798">
        <v>105</v>
      </c>
      <c r="G1798" s="3">
        <v>46477</v>
      </c>
      <c r="H1798" s="4">
        <v>247040.72504215501</v>
      </c>
      <c r="I1798" s="4">
        <v>0</v>
      </c>
      <c r="J1798" s="4">
        <v>0</v>
      </c>
      <c r="K1798" s="5">
        <v>46203.701540934002</v>
      </c>
      <c r="L1798" s="5">
        <v>0</v>
      </c>
      <c r="O1798" s="5">
        <v>0</v>
      </c>
    </row>
    <row r="1799" spans="1:15" x14ac:dyDescent="0.75">
      <c r="A1799" t="s">
        <v>26</v>
      </c>
      <c r="B1799" s="3">
        <v>46492</v>
      </c>
      <c r="C1799" s="4">
        <v>0</v>
      </c>
      <c r="D1799" s="3">
        <v>46492</v>
      </c>
      <c r="E1799" s="4">
        <v>251826.584896029</v>
      </c>
      <c r="F1799">
        <v>106</v>
      </c>
      <c r="G1799" s="3">
        <v>46507</v>
      </c>
      <c r="H1799" s="4">
        <v>251826.584896029</v>
      </c>
      <c r="I1799" s="4">
        <v>0</v>
      </c>
      <c r="J1799" s="4">
        <v>0</v>
      </c>
      <c r="K1799" s="5">
        <v>51154.088146506001</v>
      </c>
      <c r="L1799" s="5">
        <v>0</v>
      </c>
      <c r="O1799" s="5">
        <v>0</v>
      </c>
    </row>
    <row r="1800" spans="1:15" x14ac:dyDescent="0.75">
      <c r="A1800" t="s">
        <v>26</v>
      </c>
      <c r="B1800" s="3">
        <v>46522</v>
      </c>
      <c r="C1800" s="4">
        <v>0</v>
      </c>
      <c r="D1800" s="3">
        <v>46522</v>
      </c>
      <c r="E1800" s="4">
        <v>243696.300053065</v>
      </c>
      <c r="F1800">
        <v>107</v>
      </c>
      <c r="G1800" s="3">
        <v>46538</v>
      </c>
      <c r="H1800" s="4">
        <v>243696.300053065</v>
      </c>
      <c r="I1800" s="4">
        <v>0</v>
      </c>
      <c r="J1800" s="4">
        <v>0</v>
      </c>
      <c r="K1800" s="5">
        <v>49503.956270800998</v>
      </c>
      <c r="L1800" s="5">
        <v>0</v>
      </c>
      <c r="O1800" s="5">
        <v>0</v>
      </c>
    </row>
    <row r="1801" spans="1:15" x14ac:dyDescent="0.75">
      <c r="A1801" t="s">
        <v>26</v>
      </c>
      <c r="B1801" s="3">
        <v>46553</v>
      </c>
      <c r="C1801" s="4">
        <v>0</v>
      </c>
      <c r="D1801" s="3">
        <v>46553</v>
      </c>
      <c r="E1801" s="4">
        <v>251811.86814817501</v>
      </c>
      <c r="F1801">
        <v>108</v>
      </c>
      <c r="G1801" s="3">
        <v>46568</v>
      </c>
      <c r="H1801" s="4">
        <v>251811.86814817501</v>
      </c>
      <c r="I1801" s="4">
        <v>0</v>
      </c>
      <c r="J1801" s="4">
        <v>0</v>
      </c>
      <c r="K1801" s="5">
        <v>51154.088146531001</v>
      </c>
      <c r="L1801" s="5">
        <v>0</v>
      </c>
      <c r="O1801" s="5">
        <v>0</v>
      </c>
    </row>
    <row r="1802" spans="1:15" x14ac:dyDescent="0.75">
      <c r="A1802" t="s">
        <v>26</v>
      </c>
      <c r="B1802" s="3">
        <v>46583</v>
      </c>
      <c r="C1802" s="4">
        <v>0</v>
      </c>
      <c r="D1802" s="3">
        <v>46583</v>
      </c>
      <c r="E1802" s="4">
        <v>243681.95223744199</v>
      </c>
      <c r="F1802">
        <v>109</v>
      </c>
      <c r="G1802" s="3">
        <v>46599</v>
      </c>
      <c r="H1802" s="4">
        <v>243681.95223744199</v>
      </c>
      <c r="I1802" s="4">
        <v>0</v>
      </c>
      <c r="J1802" s="4">
        <v>0</v>
      </c>
      <c r="K1802" s="5">
        <v>49503.956270805</v>
      </c>
      <c r="L1802" s="5">
        <v>0</v>
      </c>
      <c r="O1802" s="5">
        <v>0</v>
      </c>
    </row>
    <row r="1803" spans="1:15" x14ac:dyDescent="0.75">
      <c r="A1803" t="s">
        <v>26</v>
      </c>
      <c r="B1803" s="3">
        <v>46614</v>
      </c>
      <c r="C1803" s="4">
        <v>0</v>
      </c>
      <c r="D1803" s="3">
        <v>46614</v>
      </c>
      <c r="E1803" s="4">
        <v>251796.93213518901</v>
      </c>
      <c r="F1803">
        <v>110</v>
      </c>
      <c r="G1803" s="3">
        <v>46630</v>
      </c>
      <c r="H1803" s="4">
        <v>251796.93213518901</v>
      </c>
      <c r="I1803" s="4">
        <v>0</v>
      </c>
      <c r="J1803" s="4">
        <v>0</v>
      </c>
      <c r="K1803" s="5">
        <v>51154.088146490001</v>
      </c>
      <c r="L1803" s="5">
        <v>0</v>
      </c>
      <c r="O1803" s="5">
        <v>0</v>
      </c>
    </row>
    <row r="1804" spans="1:15" x14ac:dyDescent="0.75">
      <c r="A1804" t="s">
        <v>26</v>
      </c>
      <c r="B1804" s="3">
        <v>46645</v>
      </c>
      <c r="C1804" s="4">
        <v>0</v>
      </c>
      <c r="D1804" s="3">
        <v>46645</v>
      </c>
      <c r="E1804" s="4">
        <v>251789.63671058</v>
      </c>
      <c r="F1804">
        <v>111</v>
      </c>
      <c r="G1804" s="3">
        <v>46660</v>
      </c>
      <c r="H1804" s="4">
        <v>251789.63671058</v>
      </c>
      <c r="I1804" s="4">
        <v>0</v>
      </c>
      <c r="J1804" s="4">
        <v>0</v>
      </c>
      <c r="K1804" s="5">
        <v>51154.088146535003</v>
      </c>
      <c r="L1804" s="5">
        <v>0</v>
      </c>
      <c r="O1804" s="5">
        <v>0</v>
      </c>
    </row>
    <row r="1805" spans="1:15" x14ac:dyDescent="0.75">
      <c r="A1805" t="s">
        <v>26</v>
      </c>
      <c r="B1805" s="3">
        <v>46675</v>
      </c>
      <c r="C1805" s="4">
        <v>0</v>
      </c>
      <c r="D1805" s="3">
        <v>46675</v>
      </c>
      <c r="E1805" s="4">
        <v>228326.31056242701</v>
      </c>
      <c r="F1805">
        <v>112</v>
      </c>
      <c r="G1805" s="3">
        <v>46691</v>
      </c>
      <c r="H1805" s="4">
        <v>228326.31056242701</v>
      </c>
      <c r="I1805" s="4">
        <v>0</v>
      </c>
      <c r="J1805" s="4">
        <v>13344720.343679249</v>
      </c>
      <c r="K1805" s="5">
        <v>64837.923350163997</v>
      </c>
      <c r="L1805" s="5">
        <v>0</v>
      </c>
      <c r="O1805" s="5">
        <v>0</v>
      </c>
    </row>
    <row r="1806" spans="1:15" x14ac:dyDescent="0.75">
      <c r="A1806" t="s">
        <v>26</v>
      </c>
      <c r="B1806" s="3">
        <v>46706</v>
      </c>
      <c r="C1806" s="4">
        <v>0</v>
      </c>
      <c r="D1806" s="3">
        <v>46706</v>
      </c>
      <c r="E1806" s="4">
        <v>206450.273389932</v>
      </c>
      <c r="F1806">
        <v>113</v>
      </c>
      <c r="G1806" s="3">
        <v>46721</v>
      </c>
      <c r="H1806" s="4">
        <v>206450.273389932</v>
      </c>
      <c r="I1806" s="4">
        <v>0</v>
      </c>
      <c r="J1806" s="4">
        <v>0</v>
      </c>
      <c r="K1806" s="5">
        <v>37073.634539642</v>
      </c>
      <c r="L1806" s="5">
        <v>0</v>
      </c>
      <c r="O1806" s="5">
        <v>0</v>
      </c>
    </row>
    <row r="1807" spans="1:15" x14ac:dyDescent="0.75">
      <c r="A1807" t="s">
        <v>26</v>
      </c>
      <c r="B1807" s="3">
        <v>46736</v>
      </c>
      <c r="C1807" s="4">
        <v>0</v>
      </c>
      <c r="D1807" s="3">
        <v>46736</v>
      </c>
      <c r="E1807" s="4">
        <v>199783.28636807701</v>
      </c>
      <c r="F1807">
        <v>114</v>
      </c>
      <c r="G1807" s="3">
        <v>46752</v>
      </c>
      <c r="H1807" s="4">
        <v>199783.28636807701</v>
      </c>
      <c r="I1807" s="4">
        <v>0</v>
      </c>
      <c r="J1807" s="4">
        <v>0</v>
      </c>
      <c r="K1807" s="5">
        <v>35877.710844857997</v>
      </c>
      <c r="L1807" s="5">
        <v>0</v>
      </c>
      <c r="O1807" s="5">
        <v>0</v>
      </c>
    </row>
    <row r="1808" spans="1:15" x14ac:dyDescent="0.75">
      <c r="A1808" t="s">
        <v>26</v>
      </c>
      <c r="B1808" s="3">
        <v>46767</v>
      </c>
      <c r="C1808" s="4">
        <v>0</v>
      </c>
      <c r="D1808" s="3">
        <v>46767</v>
      </c>
      <c r="E1808" s="4">
        <v>206434.59857795999</v>
      </c>
      <c r="F1808">
        <v>115</v>
      </c>
      <c r="G1808" s="3">
        <v>46783</v>
      </c>
      <c r="H1808" s="4">
        <v>206434.59857795999</v>
      </c>
      <c r="I1808" s="4">
        <v>0</v>
      </c>
      <c r="J1808" s="4">
        <v>0</v>
      </c>
      <c r="K1808" s="5">
        <v>37073.634539680999</v>
      </c>
      <c r="L1808" s="5">
        <v>0</v>
      </c>
      <c r="O1808" s="5">
        <v>0</v>
      </c>
    </row>
    <row r="1809" spans="1:15" x14ac:dyDescent="0.75">
      <c r="A1809" t="s">
        <v>26</v>
      </c>
      <c r="B1809" s="3">
        <v>46798</v>
      </c>
      <c r="C1809" s="4">
        <v>0</v>
      </c>
      <c r="D1809" s="3">
        <v>46798</v>
      </c>
      <c r="E1809" s="4">
        <v>198572.08031846699</v>
      </c>
      <c r="F1809">
        <v>116</v>
      </c>
      <c r="G1809" s="3">
        <v>46812</v>
      </c>
      <c r="H1809" s="4">
        <v>198572.08031846699</v>
      </c>
      <c r="I1809" s="4">
        <v>0</v>
      </c>
      <c r="J1809" s="4">
        <v>0</v>
      </c>
      <c r="K1809" s="5">
        <v>37073.634539655002</v>
      </c>
      <c r="L1809" s="5">
        <v>0</v>
      </c>
      <c r="O1809" s="5">
        <v>0</v>
      </c>
    </row>
    <row r="1810" spans="1:15" x14ac:dyDescent="0.75">
      <c r="A1810" t="s">
        <v>26</v>
      </c>
      <c r="B1810" s="3">
        <v>46827</v>
      </c>
      <c r="C1810" s="4">
        <v>0</v>
      </c>
      <c r="D1810" s="3">
        <v>46827</v>
      </c>
      <c r="E1810" s="4">
        <v>200965.29437782499</v>
      </c>
      <c r="F1810">
        <v>117</v>
      </c>
      <c r="G1810" s="3">
        <v>46843</v>
      </c>
      <c r="H1810" s="4">
        <v>200965.29437782499</v>
      </c>
      <c r="I1810" s="4">
        <v>0</v>
      </c>
      <c r="J1810" s="4">
        <v>0</v>
      </c>
      <c r="K1810" s="5">
        <v>34681.796171510003</v>
      </c>
      <c r="L1810" s="5">
        <v>0</v>
      </c>
      <c r="O1810" s="5">
        <v>0</v>
      </c>
    </row>
    <row r="1811" spans="1:15" x14ac:dyDescent="0.75">
      <c r="A1811" t="s">
        <v>26</v>
      </c>
      <c r="B1811" s="3">
        <v>46858</v>
      </c>
      <c r="C1811" s="4">
        <v>0</v>
      </c>
      <c r="D1811" s="3">
        <v>46858</v>
      </c>
      <c r="E1811" s="4">
        <v>206410.38277239501</v>
      </c>
      <c r="F1811">
        <v>118</v>
      </c>
      <c r="G1811" s="3">
        <v>46873</v>
      </c>
      <c r="H1811" s="4">
        <v>206410.38277239501</v>
      </c>
      <c r="I1811" s="4">
        <v>0</v>
      </c>
      <c r="J1811" s="4">
        <v>0</v>
      </c>
      <c r="K1811" s="5">
        <v>37073.634539689003</v>
      </c>
      <c r="L1811" s="5">
        <v>0</v>
      </c>
      <c r="O1811" s="5">
        <v>0</v>
      </c>
    </row>
    <row r="1812" spans="1:15" x14ac:dyDescent="0.75">
      <c r="A1812" t="s">
        <v>26</v>
      </c>
      <c r="B1812" s="3">
        <v>46888</v>
      </c>
      <c r="C1812" s="4">
        <v>0</v>
      </c>
      <c r="D1812" s="3">
        <v>46888</v>
      </c>
      <c r="E1812" s="4">
        <v>199744.393772223</v>
      </c>
      <c r="F1812">
        <v>119</v>
      </c>
      <c r="G1812" s="3">
        <v>46904</v>
      </c>
      <c r="H1812" s="4">
        <v>199744.393772223</v>
      </c>
      <c r="I1812" s="4">
        <v>0</v>
      </c>
      <c r="J1812" s="4">
        <v>0</v>
      </c>
      <c r="K1812" s="5">
        <v>35877.710844865003</v>
      </c>
      <c r="L1812" s="5">
        <v>0</v>
      </c>
      <c r="O1812" s="5">
        <v>0</v>
      </c>
    </row>
    <row r="1813" spans="1:15" x14ac:dyDescent="0.75">
      <c r="A1813" t="s">
        <v>26</v>
      </c>
      <c r="B1813" s="3">
        <v>46919</v>
      </c>
      <c r="C1813" s="4">
        <v>0</v>
      </c>
      <c r="D1813" s="3">
        <v>46919</v>
      </c>
      <c r="E1813" s="4">
        <v>206394.108893778</v>
      </c>
      <c r="F1813">
        <v>120</v>
      </c>
      <c r="G1813" s="3">
        <v>46934</v>
      </c>
      <c r="H1813" s="4">
        <v>206394.108893778</v>
      </c>
      <c r="I1813" s="4">
        <v>0</v>
      </c>
      <c r="J1813" s="4">
        <v>0</v>
      </c>
      <c r="K1813" s="5">
        <v>37073.634539644001</v>
      </c>
      <c r="L1813" s="5">
        <v>0</v>
      </c>
      <c r="O1813" s="5">
        <v>0</v>
      </c>
    </row>
    <row r="1814" spans="1:15" x14ac:dyDescent="0.75">
      <c r="A1814" t="s">
        <v>26</v>
      </c>
      <c r="B1814" s="3">
        <v>46949</v>
      </c>
      <c r="C1814" s="4">
        <v>0</v>
      </c>
      <c r="D1814" s="3">
        <v>46949</v>
      </c>
      <c r="E1814" s="4">
        <v>199728.79255645399</v>
      </c>
      <c r="F1814">
        <v>121</v>
      </c>
      <c r="G1814" s="3">
        <v>46965</v>
      </c>
      <c r="H1814" s="4">
        <v>199728.79255645399</v>
      </c>
      <c r="I1814" s="4">
        <v>0</v>
      </c>
      <c r="J1814" s="4">
        <v>0</v>
      </c>
      <c r="K1814" s="5">
        <v>35877.710844857</v>
      </c>
      <c r="L1814" s="5">
        <v>0</v>
      </c>
      <c r="O1814" s="5">
        <v>0</v>
      </c>
    </row>
    <row r="1815" spans="1:15" x14ac:dyDescent="0.75">
      <c r="A1815" t="s">
        <v>26</v>
      </c>
      <c r="B1815" s="3">
        <v>46980</v>
      </c>
      <c r="C1815" s="4">
        <v>0</v>
      </c>
      <c r="D1815" s="3">
        <v>46980</v>
      </c>
      <c r="E1815" s="4">
        <v>206378.165419442</v>
      </c>
      <c r="F1815">
        <v>122</v>
      </c>
      <c r="G1815" s="3">
        <v>46996</v>
      </c>
      <c r="H1815" s="4">
        <v>206378.165419442</v>
      </c>
      <c r="I1815" s="4">
        <v>0</v>
      </c>
      <c r="J1815" s="4">
        <v>0</v>
      </c>
      <c r="K1815" s="5">
        <v>37073.634539658997</v>
      </c>
      <c r="L1815" s="5">
        <v>0</v>
      </c>
      <c r="O1815" s="5">
        <v>0</v>
      </c>
    </row>
    <row r="1816" spans="1:15" x14ac:dyDescent="0.75">
      <c r="A1816" t="s">
        <v>26</v>
      </c>
      <c r="B1816" s="3">
        <v>47011</v>
      </c>
      <c r="C1816" s="4">
        <v>0</v>
      </c>
      <c r="D1816" s="3">
        <v>47011</v>
      </c>
      <c r="E1816" s="4">
        <v>207198.90687541399</v>
      </c>
      <c r="F1816">
        <v>123</v>
      </c>
      <c r="G1816" s="3">
        <v>47026</v>
      </c>
      <c r="H1816" s="4">
        <v>207198.90687541399</v>
      </c>
      <c r="I1816" s="4">
        <v>0</v>
      </c>
      <c r="J1816" s="4">
        <v>0</v>
      </c>
      <c r="K1816" s="5">
        <v>37073.634539667</v>
      </c>
      <c r="L1816" s="5">
        <v>0</v>
      </c>
      <c r="O1816" s="5">
        <v>0</v>
      </c>
    </row>
    <row r="1817" spans="1:15" x14ac:dyDescent="0.75">
      <c r="A1817" t="s">
        <v>26</v>
      </c>
      <c r="B1817" s="3">
        <v>47041</v>
      </c>
      <c r="C1817" s="4">
        <v>0</v>
      </c>
      <c r="D1817" s="3">
        <v>47041</v>
      </c>
      <c r="E1817" s="4">
        <v>122568.40482358899</v>
      </c>
      <c r="F1817">
        <v>124</v>
      </c>
      <c r="G1817" s="3">
        <v>47057</v>
      </c>
      <c r="H1817" s="4">
        <v>122568.40482358899</v>
      </c>
      <c r="I1817" s="4">
        <v>0</v>
      </c>
      <c r="J1817" s="4">
        <v>2627528.2937505841</v>
      </c>
      <c r="K1817" s="5">
        <v>115149.82277415199</v>
      </c>
      <c r="L1817" s="5">
        <v>0</v>
      </c>
      <c r="O1817" s="5">
        <v>0</v>
      </c>
    </row>
    <row r="1818" spans="1:15" x14ac:dyDescent="0.75">
      <c r="A1818" t="s">
        <v>26</v>
      </c>
      <c r="B1818" s="3">
        <v>47072</v>
      </c>
      <c r="C1818" s="4">
        <v>0</v>
      </c>
      <c r="D1818" s="3">
        <v>47072</v>
      </c>
      <c r="E1818" s="4">
        <v>111519.966706402</v>
      </c>
      <c r="F1818">
        <v>125</v>
      </c>
      <c r="G1818" s="3">
        <v>47087</v>
      </c>
      <c r="H1818" s="4">
        <v>111519.966706402</v>
      </c>
      <c r="I1818" s="4">
        <v>0</v>
      </c>
      <c r="J1818" s="4">
        <v>0</v>
      </c>
      <c r="K1818" s="5">
        <v>118988.15019995099</v>
      </c>
      <c r="L1818" s="5">
        <v>0</v>
      </c>
      <c r="O1818" s="5">
        <v>0</v>
      </c>
    </row>
    <row r="1819" spans="1:15" x14ac:dyDescent="0.75">
      <c r="A1819" t="s">
        <v>26</v>
      </c>
      <c r="B1819" s="3">
        <v>47102</v>
      </c>
      <c r="C1819" s="4">
        <v>0</v>
      </c>
      <c r="D1819" s="3">
        <v>47102</v>
      </c>
      <c r="E1819" s="4">
        <v>107910.114821044</v>
      </c>
      <c r="F1819">
        <v>126</v>
      </c>
      <c r="G1819" s="3">
        <v>47118</v>
      </c>
      <c r="H1819" s="4">
        <v>107910.114821044</v>
      </c>
      <c r="I1819" s="4">
        <v>0</v>
      </c>
      <c r="J1819" s="4">
        <v>0</v>
      </c>
      <c r="K1819" s="5">
        <v>115149.822774172</v>
      </c>
      <c r="L1819" s="5">
        <v>0</v>
      </c>
      <c r="O1819" s="5">
        <v>0</v>
      </c>
    </row>
    <row r="1820" spans="1:15" x14ac:dyDescent="0.75">
      <c r="A1820" t="s">
        <v>26</v>
      </c>
      <c r="B1820" s="3">
        <v>47133</v>
      </c>
      <c r="C1820" s="4">
        <v>0</v>
      </c>
      <c r="D1820" s="3">
        <v>47133</v>
      </c>
      <c r="E1820" s="4">
        <v>104058.421564164</v>
      </c>
      <c r="F1820">
        <v>127</v>
      </c>
      <c r="G1820" s="3">
        <v>47149</v>
      </c>
      <c r="H1820" s="4">
        <v>104058.421564164</v>
      </c>
      <c r="I1820" s="4">
        <v>0</v>
      </c>
      <c r="J1820" s="4">
        <v>0</v>
      </c>
      <c r="K1820" s="5">
        <v>118988.150199966</v>
      </c>
      <c r="L1820" s="5">
        <v>0</v>
      </c>
      <c r="O1820" s="5">
        <v>0</v>
      </c>
    </row>
    <row r="1821" spans="1:15" x14ac:dyDescent="0.75">
      <c r="A1821" t="s">
        <v>26</v>
      </c>
      <c r="B1821" s="3">
        <v>47164</v>
      </c>
      <c r="C1821" s="4">
        <v>0</v>
      </c>
      <c r="D1821" s="3">
        <v>47164</v>
      </c>
      <c r="E1821" s="4">
        <v>104045.81192231701</v>
      </c>
      <c r="F1821">
        <v>128</v>
      </c>
      <c r="G1821" s="3">
        <v>47177</v>
      </c>
      <c r="H1821" s="4">
        <v>104045.81192231701</v>
      </c>
      <c r="I1821" s="4">
        <v>0</v>
      </c>
      <c r="J1821" s="4">
        <v>0</v>
      </c>
      <c r="K1821" s="5">
        <v>118988.15019996199</v>
      </c>
      <c r="L1821" s="5">
        <v>0</v>
      </c>
      <c r="O1821" s="5">
        <v>0</v>
      </c>
    </row>
    <row r="1822" spans="1:15" x14ac:dyDescent="0.75">
      <c r="A1822" t="s">
        <v>26</v>
      </c>
      <c r="B1822" s="3">
        <v>47192</v>
      </c>
      <c r="C1822" s="4">
        <v>0</v>
      </c>
      <c r="D1822" s="3">
        <v>47192</v>
      </c>
      <c r="E1822" s="4">
        <v>115568.820785438</v>
      </c>
      <c r="F1822">
        <v>129</v>
      </c>
      <c r="G1822" s="3">
        <v>47208</v>
      </c>
      <c r="H1822" s="4">
        <v>115568.820785438</v>
      </c>
      <c r="I1822" s="4">
        <v>0</v>
      </c>
      <c r="J1822" s="4">
        <v>0</v>
      </c>
      <c r="K1822" s="5">
        <v>107473.176944076</v>
      </c>
      <c r="L1822" s="5">
        <v>0</v>
      </c>
      <c r="O1822" s="5">
        <v>0</v>
      </c>
    </row>
    <row r="1823" spans="1:15" x14ac:dyDescent="0.75">
      <c r="A1823" t="s">
        <v>26</v>
      </c>
      <c r="B1823" s="3">
        <v>47223</v>
      </c>
      <c r="C1823" s="4">
        <v>0</v>
      </c>
      <c r="D1823" s="3">
        <v>47223</v>
      </c>
      <c r="E1823" s="4">
        <v>111451.32741083601</v>
      </c>
      <c r="F1823">
        <v>130</v>
      </c>
      <c r="G1823" s="3">
        <v>47238</v>
      </c>
      <c r="H1823" s="4">
        <v>111451.32741083601</v>
      </c>
      <c r="I1823" s="4">
        <v>0</v>
      </c>
      <c r="J1823" s="4">
        <v>0</v>
      </c>
      <c r="K1823" s="5">
        <v>118988.15019995401</v>
      </c>
      <c r="L1823" s="5">
        <v>0</v>
      </c>
      <c r="O1823" s="5">
        <v>0</v>
      </c>
    </row>
    <row r="1824" spans="1:15" x14ac:dyDescent="0.75">
      <c r="A1824" t="s">
        <v>26</v>
      </c>
      <c r="B1824" s="3">
        <v>47253</v>
      </c>
      <c r="C1824" s="4">
        <v>0</v>
      </c>
      <c r="D1824" s="3">
        <v>47253</v>
      </c>
      <c r="E1824" s="4">
        <v>107843.236193768</v>
      </c>
      <c r="F1824">
        <v>131</v>
      </c>
      <c r="G1824" s="3">
        <v>47269</v>
      </c>
      <c r="H1824" s="4">
        <v>107843.236193768</v>
      </c>
      <c r="I1824" s="4">
        <v>0</v>
      </c>
      <c r="J1824" s="4">
        <v>0</v>
      </c>
      <c r="K1824" s="5">
        <v>115149.82277416901</v>
      </c>
      <c r="L1824" s="5">
        <v>0</v>
      </c>
      <c r="O1824" s="5">
        <v>0</v>
      </c>
    </row>
    <row r="1825" spans="1:15" x14ac:dyDescent="0.75">
      <c r="A1825" t="s">
        <v>26</v>
      </c>
      <c r="B1825" s="3">
        <v>47284</v>
      </c>
      <c r="C1825" s="4">
        <v>0</v>
      </c>
      <c r="D1825" s="3">
        <v>47284</v>
      </c>
      <c r="E1825" s="4">
        <v>111423.730049012</v>
      </c>
      <c r="F1825">
        <v>132</v>
      </c>
      <c r="G1825" s="3">
        <v>47299</v>
      </c>
      <c r="H1825" s="4">
        <v>111423.730049012</v>
      </c>
      <c r="I1825" s="4">
        <v>0</v>
      </c>
      <c r="J1825" s="4">
        <v>0</v>
      </c>
      <c r="K1825" s="5">
        <v>118988.150199953</v>
      </c>
      <c r="L1825" s="5">
        <v>0</v>
      </c>
      <c r="O1825" s="5">
        <v>0</v>
      </c>
    </row>
    <row r="1826" spans="1:15" x14ac:dyDescent="0.75">
      <c r="A1826" t="s">
        <v>26</v>
      </c>
      <c r="B1826" s="3">
        <v>47314</v>
      </c>
      <c r="C1826" s="4">
        <v>0</v>
      </c>
      <c r="D1826" s="3">
        <v>47314</v>
      </c>
      <c r="E1826" s="4">
        <v>107816.34551336301</v>
      </c>
      <c r="F1826">
        <v>133</v>
      </c>
      <c r="G1826" s="3">
        <v>47330</v>
      </c>
      <c r="H1826" s="4">
        <v>107816.34551336301</v>
      </c>
      <c r="I1826" s="4">
        <v>0</v>
      </c>
      <c r="J1826" s="4">
        <v>0</v>
      </c>
      <c r="K1826" s="5">
        <v>115149.822774168</v>
      </c>
      <c r="L1826" s="5">
        <v>0</v>
      </c>
      <c r="O1826" s="5">
        <v>0</v>
      </c>
    </row>
    <row r="1827" spans="1:15" x14ac:dyDescent="0.75">
      <c r="A1827" t="s">
        <v>26</v>
      </c>
      <c r="B1827" s="3">
        <v>47345</v>
      </c>
      <c r="C1827" s="4">
        <v>0</v>
      </c>
      <c r="D1827" s="3">
        <v>47345</v>
      </c>
      <c r="E1827" s="4">
        <v>111395.78011382</v>
      </c>
      <c r="F1827">
        <v>134</v>
      </c>
      <c r="G1827" s="3">
        <v>47361</v>
      </c>
      <c r="H1827" s="4">
        <v>111395.78011382</v>
      </c>
      <c r="I1827" s="4">
        <v>0</v>
      </c>
      <c r="J1827" s="4">
        <v>2.7064531999999999E-2</v>
      </c>
      <c r="K1827" s="5">
        <v>118988.123135407</v>
      </c>
      <c r="L1827" s="5">
        <v>0</v>
      </c>
      <c r="O1827" s="5">
        <v>0</v>
      </c>
    </row>
    <row r="1828" spans="1:15" x14ac:dyDescent="0.75">
      <c r="A1828" t="s">
        <v>26</v>
      </c>
      <c r="B1828" s="3">
        <v>47376</v>
      </c>
      <c r="C1828" s="4">
        <v>0</v>
      </c>
      <c r="D1828" s="3">
        <v>47376</v>
      </c>
      <c r="E1828" s="4">
        <v>115480.06418095301</v>
      </c>
      <c r="F1828">
        <v>135</v>
      </c>
      <c r="G1828" s="3">
        <v>47391</v>
      </c>
      <c r="H1828" s="4">
        <v>115480.06418095301</v>
      </c>
      <c r="I1828" s="4">
        <v>0</v>
      </c>
      <c r="J1828" s="4">
        <v>2122992.4892550712</v>
      </c>
      <c r="K1828" s="5">
        <v>118988.150199961</v>
      </c>
      <c r="L1828" s="5">
        <v>0</v>
      </c>
      <c r="O1828" s="5">
        <v>0</v>
      </c>
    </row>
    <row r="1829" spans="1:15" x14ac:dyDescent="0.75">
      <c r="A1829" t="s">
        <v>26</v>
      </c>
      <c r="B1829" s="3">
        <v>47406</v>
      </c>
      <c r="C1829" s="4">
        <v>0</v>
      </c>
      <c r="D1829" s="3">
        <v>47406</v>
      </c>
      <c r="E1829" s="4">
        <v>104689.886329973</v>
      </c>
      <c r="F1829">
        <v>136</v>
      </c>
      <c r="G1829" s="3">
        <v>47422</v>
      </c>
      <c r="H1829" s="4">
        <v>104689.886329973</v>
      </c>
      <c r="I1829" s="4">
        <v>0</v>
      </c>
      <c r="J1829" s="4">
        <v>14078058.60600036</v>
      </c>
      <c r="K1829" s="5">
        <v>115149.82277415899</v>
      </c>
      <c r="L1829" s="5">
        <v>0</v>
      </c>
      <c r="O1829" s="5">
        <v>0</v>
      </c>
    </row>
    <row r="1830" spans="1:15" x14ac:dyDescent="0.75">
      <c r="A1830" t="s">
        <v>26</v>
      </c>
      <c r="B1830" s="3">
        <v>47437</v>
      </c>
      <c r="C1830" s="4">
        <v>0</v>
      </c>
      <c r="D1830" s="3">
        <v>47437</v>
      </c>
      <c r="E1830" s="4">
        <v>103610.57302526401</v>
      </c>
      <c r="F1830">
        <v>137</v>
      </c>
      <c r="G1830" s="3">
        <v>47452</v>
      </c>
      <c r="H1830" s="4">
        <v>103610.57302526401</v>
      </c>
      <c r="I1830" s="4">
        <v>0</v>
      </c>
      <c r="J1830" s="4">
        <v>0</v>
      </c>
      <c r="K1830" s="5">
        <v>62108.141516160002</v>
      </c>
      <c r="L1830" s="5">
        <v>0</v>
      </c>
      <c r="O1830" s="5">
        <v>0</v>
      </c>
    </row>
    <row r="1831" spans="1:15" x14ac:dyDescent="0.75">
      <c r="A1831" t="s">
        <v>26</v>
      </c>
      <c r="B1831" s="3">
        <v>47467</v>
      </c>
      <c r="C1831" s="4">
        <v>0</v>
      </c>
      <c r="D1831" s="3">
        <v>47467</v>
      </c>
      <c r="E1831" s="4">
        <v>100261.28850887</v>
      </c>
      <c r="F1831">
        <v>138</v>
      </c>
      <c r="G1831" s="3">
        <v>47483</v>
      </c>
      <c r="H1831" s="4">
        <v>100261.28850887</v>
      </c>
      <c r="I1831" s="4">
        <v>0</v>
      </c>
      <c r="J1831" s="4">
        <v>0</v>
      </c>
      <c r="K1831" s="5">
        <v>60104.653080156</v>
      </c>
      <c r="L1831" s="5">
        <v>0</v>
      </c>
      <c r="O1831" s="5">
        <v>0</v>
      </c>
    </row>
    <row r="1832" spans="1:15" x14ac:dyDescent="0.75">
      <c r="A1832" t="s">
        <v>26</v>
      </c>
      <c r="B1832" s="3">
        <v>47498</v>
      </c>
      <c r="C1832" s="4">
        <v>0</v>
      </c>
      <c r="D1832" s="3">
        <v>47498</v>
      </c>
      <c r="E1832" s="4">
        <v>98250.309712878996</v>
      </c>
      <c r="F1832">
        <v>139</v>
      </c>
      <c r="G1832" s="3">
        <v>47514</v>
      </c>
      <c r="H1832" s="4">
        <v>98250.309712878996</v>
      </c>
      <c r="I1832" s="4">
        <v>0</v>
      </c>
      <c r="J1832" s="4">
        <v>0</v>
      </c>
      <c r="K1832" s="5">
        <v>62108.141516172</v>
      </c>
      <c r="L1832" s="5">
        <v>0</v>
      </c>
      <c r="O1832" s="5">
        <v>0</v>
      </c>
    </row>
    <row r="1833" spans="1:15" x14ac:dyDescent="0.75">
      <c r="A1833" t="s">
        <v>26</v>
      </c>
      <c r="B1833" s="3">
        <v>47529</v>
      </c>
      <c r="C1833" s="4">
        <v>0</v>
      </c>
      <c r="D1833" s="3">
        <v>47529</v>
      </c>
      <c r="E1833" s="4">
        <v>98243.182367283007</v>
      </c>
      <c r="F1833">
        <v>140</v>
      </c>
      <c r="G1833" s="3">
        <v>47542</v>
      </c>
      <c r="H1833" s="4">
        <v>98243.182367283007</v>
      </c>
      <c r="I1833" s="4">
        <v>0</v>
      </c>
      <c r="J1833" s="4">
        <v>0</v>
      </c>
      <c r="K1833" s="5">
        <v>62108.141516167998</v>
      </c>
      <c r="L1833" s="5">
        <v>0</v>
      </c>
      <c r="O1833" s="5">
        <v>0</v>
      </c>
    </row>
    <row r="1834" spans="1:15" x14ac:dyDescent="0.75">
      <c r="A1834" t="s">
        <v>26</v>
      </c>
      <c r="B1834" s="3">
        <v>47557</v>
      </c>
      <c r="C1834" s="4">
        <v>0</v>
      </c>
      <c r="D1834" s="3">
        <v>47557</v>
      </c>
      <c r="E1834" s="4">
        <v>104269.531143543</v>
      </c>
      <c r="F1834">
        <v>141</v>
      </c>
      <c r="G1834" s="3">
        <v>47573</v>
      </c>
      <c r="H1834" s="4">
        <v>104269.531143543</v>
      </c>
      <c r="I1834" s="4">
        <v>0</v>
      </c>
      <c r="J1834" s="4">
        <v>0</v>
      </c>
      <c r="K1834" s="5">
        <v>56097.685229682</v>
      </c>
      <c r="L1834" s="5">
        <v>0</v>
      </c>
      <c r="O1834" s="5">
        <v>0</v>
      </c>
    </row>
    <row r="1835" spans="1:15" x14ac:dyDescent="0.75">
      <c r="A1835" t="s">
        <v>26</v>
      </c>
      <c r="B1835" s="3">
        <v>47588</v>
      </c>
      <c r="C1835" s="4">
        <v>0</v>
      </c>
      <c r="D1835" s="3">
        <v>47588</v>
      </c>
      <c r="E1835" s="4">
        <v>103571.997104572</v>
      </c>
      <c r="F1835">
        <v>142</v>
      </c>
      <c r="G1835" s="3">
        <v>47603</v>
      </c>
      <c r="H1835" s="4">
        <v>103571.997104572</v>
      </c>
      <c r="I1835" s="4">
        <v>0</v>
      </c>
      <c r="J1835" s="4">
        <v>0</v>
      </c>
      <c r="K1835" s="5">
        <v>62108.141516153002</v>
      </c>
      <c r="L1835" s="5">
        <v>0</v>
      </c>
      <c r="O1835" s="5">
        <v>0</v>
      </c>
    </row>
    <row r="1836" spans="1:15" x14ac:dyDescent="0.75">
      <c r="A1836" t="s">
        <v>26</v>
      </c>
      <c r="B1836" s="3">
        <v>47618</v>
      </c>
      <c r="C1836" s="4">
        <v>0</v>
      </c>
      <c r="D1836" s="3">
        <v>47618</v>
      </c>
      <c r="E1836" s="4">
        <v>100223.64744727399</v>
      </c>
      <c r="F1836">
        <v>143</v>
      </c>
      <c r="G1836" s="3">
        <v>47634</v>
      </c>
      <c r="H1836" s="4">
        <v>100223.64744727399</v>
      </c>
      <c r="I1836" s="4">
        <v>0</v>
      </c>
      <c r="J1836" s="4">
        <v>0</v>
      </c>
      <c r="K1836" s="5">
        <v>60104.653080151002</v>
      </c>
      <c r="L1836" s="5">
        <v>0</v>
      </c>
      <c r="O1836" s="5">
        <v>0</v>
      </c>
    </row>
    <row r="1837" spans="1:15" x14ac:dyDescent="0.75">
      <c r="A1837" t="s">
        <v>26</v>
      </c>
      <c r="B1837" s="3">
        <v>47649</v>
      </c>
      <c r="C1837" s="4">
        <v>0</v>
      </c>
      <c r="D1837" s="3">
        <v>47649</v>
      </c>
      <c r="E1837" s="4">
        <v>103556.37284017399</v>
      </c>
      <c r="F1837">
        <v>144</v>
      </c>
      <c r="G1837" s="3">
        <v>47664</v>
      </c>
      <c r="H1837" s="4">
        <v>103556.37284017399</v>
      </c>
      <c r="I1837" s="4">
        <v>0</v>
      </c>
      <c r="J1837" s="4">
        <v>0</v>
      </c>
      <c r="K1837" s="5">
        <v>62108.141516160998</v>
      </c>
      <c r="L1837" s="5">
        <v>0</v>
      </c>
      <c r="O1837" s="5">
        <v>0</v>
      </c>
    </row>
    <row r="1838" spans="1:15" x14ac:dyDescent="0.75">
      <c r="A1838" t="s">
        <v>26</v>
      </c>
      <c r="B1838" s="3">
        <v>47679</v>
      </c>
      <c r="C1838" s="4">
        <v>0</v>
      </c>
      <c r="D1838" s="3">
        <v>47679</v>
      </c>
      <c r="E1838" s="4">
        <v>160349.68514743101</v>
      </c>
      <c r="F1838">
        <v>145</v>
      </c>
      <c r="G1838" s="3">
        <v>47695</v>
      </c>
      <c r="H1838" s="4">
        <v>160349.68514743101</v>
      </c>
      <c r="I1838" s="4">
        <v>0</v>
      </c>
      <c r="J1838" s="4">
        <v>82000</v>
      </c>
      <c r="K1838" s="5">
        <v>38533.384756788</v>
      </c>
      <c r="L1838" s="5">
        <v>38533.384756779997</v>
      </c>
      <c r="O1838" s="5">
        <v>0</v>
      </c>
    </row>
    <row r="1839" spans="1:15" x14ac:dyDescent="0.75">
      <c r="A1839" t="s">
        <v>26</v>
      </c>
      <c r="B1839" s="3">
        <v>47710</v>
      </c>
      <c r="C1839" s="4">
        <v>0</v>
      </c>
      <c r="D1839" s="3">
        <v>47710</v>
      </c>
      <c r="E1839" s="4">
        <v>165375.85155608601</v>
      </c>
      <c r="F1839">
        <v>146</v>
      </c>
      <c r="G1839" s="3">
        <v>47726</v>
      </c>
      <c r="H1839" s="4">
        <v>165375.85155608601</v>
      </c>
      <c r="I1839" s="4">
        <v>0</v>
      </c>
      <c r="J1839" s="4">
        <v>828359.51454322005</v>
      </c>
      <c r="K1839" s="5">
        <v>39463.444774976997</v>
      </c>
      <c r="L1839" s="5">
        <v>39463.444774980002</v>
      </c>
      <c r="O1839" s="5">
        <v>0</v>
      </c>
    </row>
    <row r="1840" spans="1:15" x14ac:dyDescent="0.75">
      <c r="A1840" t="s">
        <v>26</v>
      </c>
      <c r="B1840" s="3">
        <v>47741</v>
      </c>
      <c r="C1840" s="4">
        <v>0</v>
      </c>
      <c r="D1840" s="3">
        <v>47741</v>
      </c>
      <c r="E1840" s="4">
        <v>162413.373885348</v>
      </c>
      <c r="F1840">
        <v>147</v>
      </c>
      <c r="G1840" s="3">
        <v>47756</v>
      </c>
      <c r="H1840" s="4">
        <v>162413.373885348</v>
      </c>
      <c r="I1840" s="4">
        <v>0</v>
      </c>
      <c r="J1840" s="4">
        <v>2718769.210875452</v>
      </c>
      <c r="K1840" s="5">
        <v>35931.571030571002</v>
      </c>
      <c r="L1840" s="5">
        <v>35931.571030587998</v>
      </c>
      <c r="O1840" s="5">
        <v>0</v>
      </c>
    </row>
    <row r="1841" spans="1:15" x14ac:dyDescent="0.75">
      <c r="A1841" t="s">
        <v>26</v>
      </c>
      <c r="B1841" s="3">
        <v>47771</v>
      </c>
      <c r="C1841" s="4">
        <v>0</v>
      </c>
      <c r="D1841" s="3">
        <v>47771</v>
      </c>
      <c r="E1841" s="4">
        <v>32461461.452347759</v>
      </c>
      <c r="F1841">
        <v>148</v>
      </c>
      <c r="G1841" s="3">
        <v>47787</v>
      </c>
      <c r="H1841" s="4">
        <v>32461461.452347759</v>
      </c>
      <c r="I1841" s="4">
        <v>31327644.89625749</v>
      </c>
      <c r="J1841" s="4">
        <v>2213575.4586418192</v>
      </c>
      <c r="K1841" s="5">
        <v>0</v>
      </c>
      <c r="L1841" s="5">
        <v>981410.35818743997</v>
      </c>
      <c r="O1841" s="5">
        <v>0</v>
      </c>
    </row>
    <row r="1842" spans="1:15" x14ac:dyDescent="0.75">
      <c r="A1842" t="s">
        <v>27</v>
      </c>
      <c r="B1842" s="3">
        <v>43445</v>
      </c>
      <c r="C1842" s="4">
        <v>-38590821.529999986</v>
      </c>
      <c r="D1842" s="3">
        <v>43445</v>
      </c>
      <c r="E1842" s="4">
        <v>-38590821.529999986</v>
      </c>
      <c r="F1842">
        <v>4</v>
      </c>
      <c r="G1842" s="3">
        <v>43465</v>
      </c>
      <c r="H1842" s="4">
        <v>0</v>
      </c>
      <c r="I1842" s="4">
        <v>0</v>
      </c>
      <c r="J1842" s="4">
        <v>0</v>
      </c>
      <c r="K1842" s="5">
        <v>0</v>
      </c>
      <c r="L1842" s="5">
        <v>0</v>
      </c>
      <c r="O1842" s="5">
        <v>0</v>
      </c>
    </row>
    <row r="1843" spans="1:15" x14ac:dyDescent="0.75">
      <c r="A1843" t="s">
        <v>27</v>
      </c>
      <c r="B1843" s="3">
        <v>43475</v>
      </c>
      <c r="C1843" s="4">
        <v>318717.42</v>
      </c>
      <c r="D1843" s="3">
        <v>43475</v>
      </c>
      <c r="E1843" s="4">
        <v>318717.42</v>
      </c>
      <c r="F1843">
        <v>5</v>
      </c>
      <c r="G1843" s="3">
        <v>43496</v>
      </c>
      <c r="H1843" s="4">
        <v>0</v>
      </c>
      <c r="I1843" s="4">
        <v>0</v>
      </c>
      <c r="J1843" s="4">
        <v>0</v>
      </c>
      <c r="K1843" s="5">
        <v>0</v>
      </c>
      <c r="L1843" s="5">
        <v>0</v>
      </c>
      <c r="O1843" s="5">
        <v>0</v>
      </c>
    </row>
    <row r="1844" spans="1:15" x14ac:dyDescent="0.75">
      <c r="A1844" t="s">
        <v>27</v>
      </c>
      <c r="B1844" s="3">
        <v>43506</v>
      </c>
      <c r="C1844" s="4">
        <v>318715.84999999998</v>
      </c>
      <c r="D1844" s="3">
        <v>43506</v>
      </c>
      <c r="E1844" s="4">
        <v>318715.84999999998</v>
      </c>
      <c r="F1844">
        <v>6</v>
      </c>
      <c r="G1844" s="3">
        <v>43524</v>
      </c>
      <c r="H1844" s="4">
        <v>0</v>
      </c>
      <c r="I1844" s="4">
        <v>0</v>
      </c>
      <c r="J1844" s="4">
        <v>0</v>
      </c>
      <c r="K1844" s="5">
        <v>0</v>
      </c>
      <c r="L1844" s="5">
        <v>0</v>
      </c>
      <c r="O1844" s="5">
        <v>0</v>
      </c>
    </row>
    <row r="1845" spans="1:15" x14ac:dyDescent="0.75">
      <c r="A1845" t="s">
        <v>27</v>
      </c>
      <c r="B1845" s="3">
        <v>43534</v>
      </c>
      <c r="C1845" s="4">
        <v>318722.15000000002</v>
      </c>
      <c r="D1845" s="3">
        <v>43534</v>
      </c>
      <c r="E1845" s="4">
        <v>318722.15000000002</v>
      </c>
      <c r="F1845">
        <v>7</v>
      </c>
      <c r="G1845" s="3">
        <v>43555</v>
      </c>
      <c r="H1845" s="4">
        <v>0</v>
      </c>
      <c r="I1845" s="4">
        <v>0</v>
      </c>
      <c r="J1845" s="4">
        <v>0</v>
      </c>
      <c r="K1845" s="5">
        <v>0</v>
      </c>
      <c r="L1845" s="5">
        <v>0</v>
      </c>
      <c r="O1845" s="5">
        <v>0</v>
      </c>
    </row>
    <row r="1846" spans="1:15" x14ac:dyDescent="0.75">
      <c r="A1846" t="s">
        <v>27</v>
      </c>
      <c r="B1846" s="3">
        <v>43565</v>
      </c>
      <c r="C1846" s="4">
        <v>329335.5</v>
      </c>
      <c r="D1846" s="3">
        <v>43565</v>
      </c>
      <c r="E1846" s="4">
        <v>329335.5</v>
      </c>
      <c r="F1846">
        <v>8</v>
      </c>
      <c r="G1846" s="3">
        <v>43585</v>
      </c>
      <c r="H1846" s="4">
        <v>0</v>
      </c>
      <c r="I1846" s="4">
        <v>0</v>
      </c>
      <c r="J1846" s="4">
        <v>0</v>
      </c>
      <c r="K1846" s="5">
        <v>0</v>
      </c>
      <c r="L1846" s="5">
        <v>0</v>
      </c>
      <c r="O1846" s="5">
        <v>0</v>
      </c>
    </row>
    <row r="1847" spans="1:15" x14ac:dyDescent="0.75">
      <c r="A1847" t="s">
        <v>27</v>
      </c>
      <c r="B1847" s="3">
        <v>43595</v>
      </c>
      <c r="C1847" s="4">
        <v>318710.26</v>
      </c>
      <c r="D1847" s="3">
        <v>43595</v>
      </c>
      <c r="E1847" s="4">
        <v>318710.26</v>
      </c>
      <c r="F1847">
        <v>9</v>
      </c>
      <c r="G1847" s="3">
        <v>43616</v>
      </c>
      <c r="H1847" s="4">
        <v>0</v>
      </c>
      <c r="I1847" s="4">
        <v>0</v>
      </c>
      <c r="J1847" s="4">
        <v>0</v>
      </c>
      <c r="K1847" s="5">
        <v>0</v>
      </c>
      <c r="L1847" s="5">
        <v>0</v>
      </c>
      <c r="O1847" s="5">
        <v>0</v>
      </c>
    </row>
    <row r="1848" spans="1:15" x14ac:dyDescent="0.75">
      <c r="A1848" t="s">
        <v>27</v>
      </c>
      <c r="B1848" s="3">
        <v>43626</v>
      </c>
      <c r="C1848" s="4">
        <v>329331.96000000002</v>
      </c>
      <c r="D1848" s="3">
        <v>43626</v>
      </c>
      <c r="E1848" s="4">
        <v>329331.96000000002</v>
      </c>
      <c r="F1848">
        <v>10</v>
      </c>
      <c r="G1848" s="3">
        <v>43646</v>
      </c>
      <c r="H1848" s="4">
        <v>0</v>
      </c>
      <c r="I1848" s="4">
        <v>0</v>
      </c>
      <c r="J1848" s="4">
        <v>0</v>
      </c>
      <c r="K1848" s="5">
        <v>0</v>
      </c>
      <c r="L1848" s="5">
        <v>0</v>
      </c>
      <c r="O1848" s="5">
        <v>0</v>
      </c>
    </row>
    <row r="1849" spans="1:15" x14ac:dyDescent="0.75">
      <c r="A1849" t="s">
        <v>27</v>
      </c>
      <c r="B1849" s="3">
        <v>43656</v>
      </c>
      <c r="C1849" s="4">
        <v>318706.76</v>
      </c>
      <c r="D1849" s="3">
        <v>43656</v>
      </c>
      <c r="E1849" s="4">
        <v>318706.76</v>
      </c>
      <c r="F1849">
        <v>11</v>
      </c>
      <c r="G1849" s="3">
        <v>43677</v>
      </c>
      <c r="H1849" s="4">
        <v>0</v>
      </c>
      <c r="I1849" s="4">
        <v>0</v>
      </c>
      <c r="J1849" s="4">
        <v>0</v>
      </c>
      <c r="K1849" s="5">
        <v>0</v>
      </c>
      <c r="L1849" s="5">
        <v>0</v>
      </c>
      <c r="O1849" s="5">
        <v>0</v>
      </c>
    </row>
    <row r="1850" spans="1:15" x14ac:dyDescent="0.75">
      <c r="A1850" t="s">
        <v>27</v>
      </c>
      <c r="B1850" s="3">
        <v>43687</v>
      </c>
      <c r="C1850" s="4">
        <v>329328.32</v>
      </c>
      <c r="D1850" s="3">
        <v>43687</v>
      </c>
      <c r="E1850" s="4">
        <v>329328.32</v>
      </c>
      <c r="F1850">
        <v>12</v>
      </c>
      <c r="G1850" s="3">
        <v>43708</v>
      </c>
      <c r="H1850" s="4">
        <v>0</v>
      </c>
      <c r="I1850" s="4">
        <v>0</v>
      </c>
      <c r="J1850" s="4">
        <v>0</v>
      </c>
      <c r="K1850" s="5">
        <v>0</v>
      </c>
      <c r="L1850" s="5">
        <v>0</v>
      </c>
      <c r="O1850" s="5">
        <v>0</v>
      </c>
    </row>
    <row r="1851" spans="1:15" x14ac:dyDescent="0.75">
      <c r="A1851" t="s">
        <v>27</v>
      </c>
      <c r="B1851" s="3">
        <v>43718</v>
      </c>
      <c r="C1851" s="4">
        <v>329326.57</v>
      </c>
      <c r="D1851" s="3">
        <v>43718</v>
      </c>
      <c r="E1851" s="4">
        <v>329326.57</v>
      </c>
      <c r="F1851">
        <v>13</v>
      </c>
      <c r="G1851" s="3">
        <v>43738</v>
      </c>
      <c r="H1851" s="4">
        <v>0</v>
      </c>
      <c r="I1851" s="4">
        <v>0</v>
      </c>
      <c r="J1851" s="4">
        <v>0</v>
      </c>
      <c r="K1851" s="5">
        <v>0</v>
      </c>
      <c r="L1851" s="5">
        <v>0</v>
      </c>
      <c r="O1851" s="5">
        <v>0</v>
      </c>
    </row>
    <row r="1852" spans="1:15" x14ac:dyDescent="0.75">
      <c r="A1852" t="s">
        <v>27</v>
      </c>
      <c r="B1852" s="3">
        <v>43748</v>
      </c>
      <c r="C1852" s="4">
        <v>318701.61</v>
      </c>
      <c r="D1852" s="3">
        <v>43748</v>
      </c>
      <c r="E1852" s="4">
        <v>318701.61</v>
      </c>
      <c r="F1852">
        <v>14</v>
      </c>
      <c r="G1852" s="3">
        <v>43769</v>
      </c>
      <c r="H1852" s="4">
        <v>0</v>
      </c>
      <c r="I1852" s="4">
        <v>0</v>
      </c>
      <c r="J1852" s="4">
        <v>0</v>
      </c>
      <c r="K1852" s="5">
        <v>0</v>
      </c>
      <c r="L1852" s="5">
        <v>0</v>
      </c>
      <c r="O1852" s="5">
        <v>0</v>
      </c>
    </row>
    <row r="1853" spans="1:15" x14ac:dyDescent="0.75">
      <c r="A1853" t="s">
        <v>27</v>
      </c>
      <c r="B1853" s="3">
        <v>43779</v>
      </c>
      <c r="C1853" s="4">
        <v>329322.86</v>
      </c>
      <c r="D1853" s="3">
        <v>43779</v>
      </c>
      <c r="E1853" s="4">
        <v>329322.86</v>
      </c>
      <c r="F1853">
        <v>15</v>
      </c>
      <c r="G1853" s="3">
        <v>43799</v>
      </c>
      <c r="H1853" s="4">
        <v>0</v>
      </c>
      <c r="I1853" s="4">
        <v>0</v>
      </c>
      <c r="J1853" s="4">
        <v>0</v>
      </c>
      <c r="K1853" s="5">
        <v>0</v>
      </c>
      <c r="L1853" s="5">
        <v>0</v>
      </c>
      <c r="O1853" s="5">
        <v>0</v>
      </c>
    </row>
    <row r="1854" spans="1:15" x14ac:dyDescent="0.75">
      <c r="A1854" t="s">
        <v>27</v>
      </c>
      <c r="B1854" s="3">
        <v>43809</v>
      </c>
      <c r="C1854" s="4">
        <v>318697.06</v>
      </c>
      <c r="D1854" s="3">
        <v>43809</v>
      </c>
      <c r="E1854" s="4">
        <v>318697.06</v>
      </c>
      <c r="F1854">
        <v>16</v>
      </c>
      <c r="G1854" s="3">
        <v>43830</v>
      </c>
      <c r="H1854" s="4">
        <v>0</v>
      </c>
      <c r="I1854" s="4">
        <v>0</v>
      </c>
      <c r="J1854" s="4">
        <v>0</v>
      </c>
      <c r="K1854" s="5">
        <v>0</v>
      </c>
      <c r="L1854" s="5">
        <v>0</v>
      </c>
      <c r="O1854" s="5">
        <v>0</v>
      </c>
    </row>
    <row r="1855" spans="1:15" x14ac:dyDescent="0.75">
      <c r="A1855" t="s">
        <v>27</v>
      </c>
      <c r="B1855" s="3">
        <v>43840</v>
      </c>
      <c r="C1855" s="4">
        <v>329317.06</v>
      </c>
      <c r="D1855" s="3">
        <v>43840</v>
      </c>
      <c r="E1855" s="4">
        <v>329317.06</v>
      </c>
      <c r="F1855">
        <v>17</v>
      </c>
      <c r="G1855" s="3">
        <v>43861</v>
      </c>
      <c r="H1855" s="4">
        <v>0</v>
      </c>
      <c r="I1855" s="4">
        <v>0</v>
      </c>
      <c r="J1855" s="4">
        <v>0</v>
      </c>
      <c r="K1855" s="5">
        <v>0</v>
      </c>
      <c r="L1855" s="5">
        <v>0</v>
      </c>
      <c r="O1855" s="5">
        <v>0</v>
      </c>
    </row>
    <row r="1856" spans="1:15" x14ac:dyDescent="0.75">
      <c r="A1856" t="s">
        <v>27</v>
      </c>
      <c r="B1856" s="3">
        <v>43871</v>
      </c>
      <c r="C1856" s="4">
        <v>318100.76</v>
      </c>
      <c r="D1856" s="3">
        <v>43871</v>
      </c>
      <c r="E1856" s="4">
        <v>318100.76</v>
      </c>
      <c r="F1856">
        <v>18</v>
      </c>
      <c r="G1856" s="3">
        <v>43890</v>
      </c>
      <c r="H1856" s="4">
        <v>0</v>
      </c>
      <c r="I1856" s="4">
        <v>0</v>
      </c>
      <c r="J1856" s="4">
        <v>0</v>
      </c>
      <c r="K1856" s="5">
        <v>0</v>
      </c>
      <c r="L1856" s="5">
        <v>0</v>
      </c>
      <c r="O1856" s="5">
        <v>0</v>
      </c>
    </row>
    <row r="1857" spans="1:15" x14ac:dyDescent="0.75">
      <c r="A1857" t="s">
        <v>27</v>
      </c>
      <c r="B1857" s="3">
        <v>43900</v>
      </c>
      <c r="C1857" s="4">
        <v>318502.86</v>
      </c>
      <c r="D1857" s="3">
        <v>43900</v>
      </c>
      <c r="E1857" s="4">
        <v>318502.86</v>
      </c>
      <c r="F1857">
        <v>19</v>
      </c>
      <c r="G1857" s="3">
        <v>43921</v>
      </c>
      <c r="H1857" s="4">
        <v>0</v>
      </c>
      <c r="I1857" s="4">
        <v>0</v>
      </c>
      <c r="J1857" s="4">
        <v>0</v>
      </c>
      <c r="K1857" s="5">
        <v>0</v>
      </c>
      <c r="L1857" s="5">
        <v>0</v>
      </c>
      <c r="O1857" s="5">
        <v>0</v>
      </c>
    </row>
    <row r="1858" spans="1:15" x14ac:dyDescent="0.75">
      <c r="A1858" t="s">
        <v>27</v>
      </c>
      <c r="B1858" s="3">
        <v>43931</v>
      </c>
      <c r="C1858" s="4">
        <v>329307.98</v>
      </c>
      <c r="D1858" s="3">
        <v>43931</v>
      </c>
      <c r="E1858" s="4">
        <v>329307.98</v>
      </c>
      <c r="F1858">
        <v>20</v>
      </c>
      <c r="G1858" s="3">
        <v>43951</v>
      </c>
      <c r="H1858" s="4">
        <v>0</v>
      </c>
      <c r="I1858" s="4">
        <v>0</v>
      </c>
      <c r="J1858" s="4">
        <v>0</v>
      </c>
      <c r="K1858" s="5">
        <v>0</v>
      </c>
      <c r="L1858" s="5">
        <v>0</v>
      </c>
      <c r="O1858" s="5">
        <v>0</v>
      </c>
    </row>
    <row r="1859" spans="1:15" x14ac:dyDescent="0.75">
      <c r="A1859" t="s">
        <v>27</v>
      </c>
      <c r="B1859" s="3">
        <v>43961</v>
      </c>
      <c r="C1859" s="4">
        <v>318682.53000000003</v>
      </c>
      <c r="D1859" s="3">
        <v>43961</v>
      </c>
      <c r="E1859" s="4">
        <v>318682.53000000003</v>
      </c>
      <c r="F1859">
        <v>21</v>
      </c>
      <c r="G1859" s="3">
        <v>43982</v>
      </c>
      <c r="H1859" s="4">
        <v>0</v>
      </c>
      <c r="I1859" s="4">
        <v>0</v>
      </c>
      <c r="J1859" s="4">
        <v>0</v>
      </c>
      <c r="K1859" s="5">
        <v>0</v>
      </c>
      <c r="L1859" s="5">
        <v>0</v>
      </c>
      <c r="O1859" s="5">
        <v>0</v>
      </c>
    </row>
    <row r="1860" spans="1:15" x14ac:dyDescent="0.75">
      <c r="A1860" t="s">
        <v>27</v>
      </c>
      <c r="B1860" s="3">
        <v>43992</v>
      </c>
      <c r="C1860" s="4">
        <v>322941.09999999998</v>
      </c>
      <c r="D1860" s="3">
        <v>43992</v>
      </c>
      <c r="E1860" s="4">
        <v>322941.09999999998</v>
      </c>
      <c r="F1860">
        <v>22</v>
      </c>
      <c r="G1860" s="3">
        <v>44012</v>
      </c>
      <c r="H1860" s="4">
        <v>0</v>
      </c>
      <c r="I1860" s="4">
        <v>0</v>
      </c>
      <c r="J1860" s="4">
        <v>0</v>
      </c>
      <c r="K1860" s="5">
        <v>0</v>
      </c>
      <c r="L1860" s="5">
        <v>0</v>
      </c>
      <c r="O1860" s="5">
        <v>0</v>
      </c>
    </row>
    <row r="1861" spans="1:15" x14ac:dyDescent="0.75">
      <c r="A1861" t="s">
        <v>27</v>
      </c>
      <c r="B1861" s="3">
        <v>44022</v>
      </c>
      <c r="C1861" s="4">
        <v>301244.69</v>
      </c>
      <c r="D1861" s="3">
        <v>44022</v>
      </c>
      <c r="E1861" s="4">
        <v>301244.69</v>
      </c>
      <c r="F1861">
        <v>23</v>
      </c>
      <c r="G1861" s="3">
        <v>44043</v>
      </c>
      <c r="H1861" s="4">
        <v>0</v>
      </c>
      <c r="I1861" s="4">
        <v>0</v>
      </c>
      <c r="J1861" s="4">
        <v>0</v>
      </c>
      <c r="K1861" s="5">
        <v>0</v>
      </c>
      <c r="L1861" s="5">
        <v>0</v>
      </c>
      <c r="O1861" s="5">
        <v>0</v>
      </c>
    </row>
    <row r="1862" spans="1:15" x14ac:dyDescent="0.75">
      <c r="A1862" t="s">
        <v>27</v>
      </c>
      <c r="B1862" s="3">
        <v>44053</v>
      </c>
      <c r="C1862" s="4">
        <v>310413.40999999997</v>
      </c>
      <c r="D1862" s="3">
        <v>44053</v>
      </c>
      <c r="E1862" s="4">
        <v>310413.40999999997</v>
      </c>
      <c r="F1862">
        <v>24</v>
      </c>
      <c r="G1862" s="3">
        <v>44074</v>
      </c>
      <c r="H1862" s="4">
        <v>0</v>
      </c>
      <c r="I1862" s="4">
        <v>0</v>
      </c>
      <c r="J1862" s="4">
        <v>0</v>
      </c>
      <c r="K1862" s="5">
        <v>0</v>
      </c>
      <c r="L1862" s="5">
        <v>0</v>
      </c>
      <c r="O1862" s="5">
        <v>0</v>
      </c>
    </row>
    <row r="1863" spans="1:15" x14ac:dyDescent="0.75">
      <c r="A1863" t="s">
        <v>27</v>
      </c>
      <c r="B1863" s="3">
        <v>44084</v>
      </c>
      <c r="C1863" s="4">
        <v>312339.08</v>
      </c>
      <c r="D1863" s="3">
        <v>44084</v>
      </c>
      <c r="E1863" s="4">
        <v>312339.08</v>
      </c>
      <c r="F1863">
        <v>25</v>
      </c>
      <c r="G1863" s="3">
        <v>44104</v>
      </c>
      <c r="H1863" s="4">
        <v>0</v>
      </c>
      <c r="I1863" s="4">
        <v>0</v>
      </c>
      <c r="J1863" s="4">
        <v>0</v>
      </c>
      <c r="K1863" s="5">
        <v>0</v>
      </c>
      <c r="L1863" s="5">
        <v>0</v>
      </c>
      <c r="O1863" s="5">
        <v>0</v>
      </c>
    </row>
    <row r="1864" spans="1:15" x14ac:dyDescent="0.75">
      <c r="A1864" t="s">
        <v>27</v>
      </c>
      <c r="B1864" s="3">
        <v>44114</v>
      </c>
      <c r="C1864" s="4">
        <v>302406.7</v>
      </c>
      <c r="D1864" s="3">
        <v>44114</v>
      </c>
      <c r="E1864" s="4">
        <v>302406.7</v>
      </c>
      <c r="F1864">
        <v>26</v>
      </c>
      <c r="G1864" s="3">
        <v>44135</v>
      </c>
      <c r="H1864" s="4">
        <v>0</v>
      </c>
      <c r="I1864" s="4">
        <v>0</v>
      </c>
      <c r="J1864" s="4">
        <v>0</v>
      </c>
      <c r="K1864" s="5">
        <v>0</v>
      </c>
      <c r="L1864" s="5">
        <v>0</v>
      </c>
      <c r="O1864" s="5">
        <v>0</v>
      </c>
    </row>
    <row r="1865" spans="1:15" x14ac:dyDescent="0.75">
      <c r="A1865" t="s">
        <v>27</v>
      </c>
      <c r="B1865" s="3">
        <v>44145</v>
      </c>
      <c r="C1865" s="4">
        <v>312479.55</v>
      </c>
      <c r="D1865" s="3">
        <v>44145</v>
      </c>
      <c r="E1865" s="4">
        <v>312479.55</v>
      </c>
      <c r="F1865">
        <v>27</v>
      </c>
      <c r="G1865" s="3">
        <v>44165</v>
      </c>
      <c r="H1865" s="4">
        <v>0</v>
      </c>
      <c r="I1865" s="4">
        <v>0</v>
      </c>
      <c r="J1865" s="4">
        <v>0</v>
      </c>
      <c r="K1865" s="5">
        <v>0</v>
      </c>
      <c r="L1865" s="5">
        <v>0</v>
      </c>
      <c r="O1865" s="5">
        <v>0</v>
      </c>
    </row>
    <row r="1866" spans="1:15" x14ac:dyDescent="0.75">
      <c r="A1866" t="s">
        <v>27</v>
      </c>
      <c r="B1866" s="3">
        <v>44175</v>
      </c>
      <c r="C1866" s="4">
        <v>302380.56</v>
      </c>
      <c r="D1866" s="3">
        <v>44175</v>
      </c>
      <c r="E1866" s="4">
        <v>302380.56</v>
      </c>
      <c r="F1866">
        <v>28</v>
      </c>
      <c r="G1866" s="3">
        <v>44196</v>
      </c>
      <c r="H1866" s="4">
        <v>0</v>
      </c>
      <c r="I1866" s="4">
        <v>0</v>
      </c>
      <c r="J1866" s="4">
        <v>0</v>
      </c>
      <c r="K1866" s="5">
        <v>0</v>
      </c>
      <c r="L1866" s="5">
        <v>0</v>
      </c>
      <c r="O1866" s="5">
        <v>0</v>
      </c>
    </row>
    <row r="1867" spans="1:15" x14ac:dyDescent="0.75">
      <c r="A1867" t="s">
        <v>27</v>
      </c>
      <c r="B1867" s="3">
        <v>44206</v>
      </c>
      <c r="C1867" s="4">
        <v>302076.33</v>
      </c>
      <c r="D1867" s="3">
        <v>44206</v>
      </c>
      <c r="E1867" s="4">
        <v>302076.33</v>
      </c>
      <c r="F1867">
        <v>29</v>
      </c>
      <c r="G1867" s="3">
        <v>44227</v>
      </c>
      <c r="H1867" s="4">
        <v>0</v>
      </c>
      <c r="I1867" s="4">
        <v>0</v>
      </c>
      <c r="J1867" s="4">
        <v>0</v>
      </c>
      <c r="K1867" s="5">
        <v>0</v>
      </c>
      <c r="L1867" s="5">
        <v>0</v>
      </c>
      <c r="O1867" s="5">
        <v>0</v>
      </c>
    </row>
    <row r="1868" spans="1:15" x14ac:dyDescent="0.75">
      <c r="A1868" t="s">
        <v>27</v>
      </c>
      <c r="B1868" s="3">
        <v>44237</v>
      </c>
      <c r="C1868" s="4">
        <v>301855.78000000003</v>
      </c>
      <c r="D1868" s="3">
        <v>44237</v>
      </c>
      <c r="E1868" s="4">
        <v>301855.78000000003</v>
      </c>
      <c r="F1868">
        <v>30</v>
      </c>
      <c r="G1868" s="3">
        <v>44255</v>
      </c>
      <c r="H1868" s="4">
        <v>0</v>
      </c>
      <c r="I1868" s="4">
        <v>0</v>
      </c>
      <c r="J1868" s="4">
        <v>0</v>
      </c>
      <c r="K1868" s="5">
        <v>0</v>
      </c>
      <c r="L1868" s="5">
        <v>0</v>
      </c>
      <c r="O1868" s="5">
        <v>0</v>
      </c>
    </row>
    <row r="1869" spans="1:15" x14ac:dyDescent="0.75">
      <c r="A1869" t="s">
        <v>27</v>
      </c>
      <c r="B1869" s="3">
        <v>44265</v>
      </c>
      <c r="C1869" s="4">
        <v>303685.34000000003</v>
      </c>
      <c r="D1869" s="3">
        <v>44265</v>
      </c>
      <c r="E1869" s="4">
        <v>303685.34000000003</v>
      </c>
      <c r="F1869">
        <v>31</v>
      </c>
      <c r="G1869" s="3">
        <v>44286</v>
      </c>
      <c r="H1869" s="4">
        <v>0</v>
      </c>
      <c r="I1869" s="4">
        <v>0</v>
      </c>
      <c r="J1869" s="4">
        <v>0</v>
      </c>
      <c r="K1869" s="5">
        <v>0</v>
      </c>
      <c r="L1869" s="5">
        <v>0</v>
      </c>
      <c r="O1869" s="5">
        <v>0</v>
      </c>
    </row>
    <row r="1870" spans="1:15" x14ac:dyDescent="0.75">
      <c r="A1870" t="s">
        <v>27</v>
      </c>
      <c r="B1870" s="3">
        <v>44296</v>
      </c>
      <c r="C1870" s="4">
        <v>312687.08</v>
      </c>
      <c r="D1870" s="3">
        <v>44296</v>
      </c>
      <c r="E1870" s="4">
        <v>312687.08</v>
      </c>
      <c r="F1870">
        <v>32</v>
      </c>
      <c r="G1870" s="3">
        <v>44316</v>
      </c>
      <c r="H1870" s="4">
        <v>0</v>
      </c>
      <c r="I1870" s="4">
        <v>0</v>
      </c>
      <c r="J1870" s="4">
        <v>0</v>
      </c>
      <c r="K1870" s="5">
        <v>0</v>
      </c>
      <c r="L1870" s="5">
        <v>0</v>
      </c>
      <c r="O1870" s="5">
        <v>0</v>
      </c>
    </row>
    <row r="1871" spans="1:15" x14ac:dyDescent="0.75">
      <c r="A1871" t="s">
        <v>27</v>
      </c>
      <c r="B1871" s="3">
        <v>44326</v>
      </c>
      <c r="C1871" s="4">
        <v>302597.25</v>
      </c>
      <c r="D1871" s="3">
        <v>44326</v>
      </c>
      <c r="E1871" s="4">
        <v>302597.25</v>
      </c>
      <c r="F1871">
        <v>33</v>
      </c>
      <c r="G1871" s="3">
        <v>44347</v>
      </c>
      <c r="H1871" s="4">
        <v>0</v>
      </c>
      <c r="I1871" s="4">
        <v>0</v>
      </c>
      <c r="J1871" s="4">
        <v>0</v>
      </c>
      <c r="K1871" s="5">
        <v>0</v>
      </c>
      <c r="L1871" s="5">
        <v>0</v>
      </c>
      <c r="O1871" s="5">
        <v>0</v>
      </c>
    </row>
    <row r="1872" spans="1:15" x14ac:dyDescent="0.75">
      <c r="A1872" t="s">
        <v>27</v>
      </c>
      <c r="B1872" s="3">
        <v>44357</v>
      </c>
      <c r="C1872" s="4">
        <v>312614.90000000002</v>
      </c>
      <c r="D1872" s="3">
        <v>44357</v>
      </c>
      <c r="E1872" s="4">
        <v>312614.90000000002</v>
      </c>
      <c r="F1872">
        <v>34</v>
      </c>
      <c r="G1872" s="3">
        <v>44377</v>
      </c>
      <c r="H1872" s="4">
        <v>0</v>
      </c>
      <c r="I1872" s="4">
        <v>0</v>
      </c>
      <c r="J1872" s="4">
        <v>0</v>
      </c>
      <c r="K1872" s="5">
        <v>0</v>
      </c>
      <c r="L1872" s="5">
        <v>0</v>
      </c>
      <c r="O1872" s="5">
        <v>0</v>
      </c>
    </row>
    <row r="1873" spans="1:15" x14ac:dyDescent="0.75">
      <c r="A1873" t="s">
        <v>27</v>
      </c>
      <c r="B1873" s="3">
        <v>44387</v>
      </c>
      <c r="C1873" s="4">
        <v>302590.40999999997</v>
      </c>
      <c r="D1873" s="3">
        <v>44387</v>
      </c>
      <c r="E1873" s="4">
        <v>302590.40999999997</v>
      </c>
      <c r="F1873">
        <v>35</v>
      </c>
      <c r="G1873" s="3">
        <v>44408</v>
      </c>
      <c r="H1873" s="4">
        <v>0</v>
      </c>
      <c r="I1873" s="4">
        <v>0</v>
      </c>
      <c r="J1873" s="4">
        <v>0</v>
      </c>
      <c r="K1873" s="5">
        <v>0</v>
      </c>
      <c r="L1873" s="5">
        <v>0</v>
      </c>
      <c r="O1873" s="5">
        <v>0</v>
      </c>
    </row>
    <row r="1874" spans="1:15" x14ac:dyDescent="0.75">
      <c r="A1874" t="s">
        <v>27</v>
      </c>
      <c r="B1874" s="3">
        <v>44418</v>
      </c>
      <c r="C1874" s="4">
        <v>290661.11</v>
      </c>
      <c r="D1874" s="3">
        <v>44418</v>
      </c>
      <c r="E1874" s="4">
        <v>290661.11</v>
      </c>
      <c r="F1874">
        <v>36</v>
      </c>
      <c r="G1874" s="3">
        <v>44439</v>
      </c>
      <c r="H1874" s="4">
        <v>0</v>
      </c>
      <c r="I1874" s="4">
        <v>0</v>
      </c>
      <c r="J1874" s="4">
        <v>0</v>
      </c>
      <c r="K1874" s="5">
        <v>0</v>
      </c>
      <c r="L1874" s="5">
        <v>0</v>
      </c>
      <c r="O1874" s="5">
        <v>0</v>
      </c>
    </row>
    <row r="1875" spans="1:15" x14ac:dyDescent="0.75">
      <c r="A1875" t="s">
        <v>27</v>
      </c>
      <c r="B1875" s="3">
        <v>44449</v>
      </c>
      <c r="C1875" s="4">
        <v>312665.87</v>
      </c>
      <c r="D1875" s="3">
        <v>44449</v>
      </c>
      <c r="E1875" s="4">
        <v>312665.87</v>
      </c>
      <c r="F1875">
        <v>37</v>
      </c>
      <c r="G1875" s="3">
        <v>44469</v>
      </c>
      <c r="H1875" s="4">
        <v>0</v>
      </c>
      <c r="I1875" s="4">
        <v>0</v>
      </c>
      <c r="J1875" s="4">
        <v>0</v>
      </c>
      <c r="K1875" s="5">
        <v>0</v>
      </c>
      <c r="L1875" s="5">
        <v>0</v>
      </c>
      <c r="O1875" s="5">
        <v>0</v>
      </c>
    </row>
    <row r="1876" spans="1:15" x14ac:dyDescent="0.75">
      <c r="A1876" t="s">
        <v>27</v>
      </c>
      <c r="B1876" s="3">
        <v>44479</v>
      </c>
      <c r="C1876" s="4">
        <v>302580.21000000002</v>
      </c>
      <c r="D1876" s="3">
        <v>44479</v>
      </c>
      <c r="E1876" s="4">
        <v>302580.21000000002</v>
      </c>
      <c r="F1876">
        <v>38</v>
      </c>
      <c r="G1876" s="3">
        <v>44500</v>
      </c>
      <c r="H1876" s="4">
        <v>0</v>
      </c>
      <c r="I1876" s="4">
        <v>0</v>
      </c>
      <c r="J1876" s="4">
        <v>0</v>
      </c>
      <c r="K1876" s="5">
        <v>0</v>
      </c>
      <c r="L1876" s="5">
        <v>0</v>
      </c>
      <c r="O1876" s="5">
        <v>0</v>
      </c>
    </row>
    <row r="1877" spans="1:15" x14ac:dyDescent="0.75">
      <c r="A1877" t="s">
        <v>27</v>
      </c>
      <c r="B1877" s="3">
        <v>44510</v>
      </c>
      <c r="C1877" s="4">
        <v>312577.44</v>
      </c>
      <c r="D1877" s="3">
        <v>44510</v>
      </c>
      <c r="E1877" s="4">
        <v>312577.44</v>
      </c>
      <c r="F1877">
        <v>39</v>
      </c>
      <c r="G1877" s="3">
        <v>44530</v>
      </c>
      <c r="H1877" s="4">
        <v>0</v>
      </c>
      <c r="I1877" s="4">
        <v>0</v>
      </c>
      <c r="J1877" s="4">
        <v>0</v>
      </c>
      <c r="K1877" s="5">
        <v>0</v>
      </c>
      <c r="L1877" s="5">
        <v>0</v>
      </c>
      <c r="O1877" s="5">
        <v>0</v>
      </c>
    </row>
    <row r="1878" spans="1:15" x14ac:dyDescent="0.75">
      <c r="A1878" t="s">
        <v>27</v>
      </c>
      <c r="B1878" s="3">
        <v>44540</v>
      </c>
      <c r="C1878" s="4">
        <v>302573.14</v>
      </c>
      <c r="D1878" s="3">
        <v>44540</v>
      </c>
      <c r="E1878" s="4">
        <v>302573.14</v>
      </c>
      <c r="F1878">
        <v>40</v>
      </c>
      <c r="G1878" s="3">
        <v>44561</v>
      </c>
      <c r="H1878" s="4">
        <v>0</v>
      </c>
      <c r="I1878" s="4">
        <v>0</v>
      </c>
      <c r="J1878" s="4">
        <v>0</v>
      </c>
      <c r="K1878" s="5">
        <v>0</v>
      </c>
      <c r="L1878" s="5">
        <v>0</v>
      </c>
      <c r="O1878" s="5">
        <v>0</v>
      </c>
    </row>
    <row r="1879" spans="1:15" x14ac:dyDescent="0.75">
      <c r="A1879" t="s">
        <v>27</v>
      </c>
      <c r="B1879" s="3">
        <v>44571</v>
      </c>
      <c r="C1879" s="4">
        <v>302032.59000000003</v>
      </c>
      <c r="D1879" s="3">
        <v>44571</v>
      </c>
      <c r="E1879" s="4">
        <v>302032.59000000003</v>
      </c>
      <c r="F1879">
        <v>41</v>
      </c>
      <c r="G1879" s="3">
        <v>44592</v>
      </c>
      <c r="H1879" s="4">
        <v>0</v>
      </c>
      <c r="I1879" s="4">
        <v>0</v>
      </c>
      <c r="J1879" s="4">
        <v>0</v>
      </c>
      <c r="K1879" s="5">
        <v>0</v>
      </c>
      <c r="L1879" s="5">
        <v>0</v>
      </c>
      <c r="O1879" s="5">
        <v>0</v>
      </c>
    </row>
    <row r="1880" spans="1:15" x14ac:dyDescent="0.75">
      <c r="A1880" t="s">
        <v>27</v>
      </c>
      <c r="B1880" s="3">
        <v>44602</v>
      </c>
      <c r="C1880" s="4">
        <v>371662.76</v>
      </c>
      <c r="D1880" s="3">
        <v>44602</v>
      </c>
      <c r="E1880" s="4">
        <v>371662.76</v>
      </c>
      <c r="F1880">
        <v>42</v>
      </c>
      <c r="G1880" s="3">
        <v>44620</v>
      </c>
      <c r="H1880" s="4">
        <v>0</v>
      </c>
      <c r="I1880" s="4">
        <v>0</v>
      </c>
      <c r="J1880" s="4">
        <v>0</v>
      </c>
      <c r="K1880" s="5">
        <v>0</v>
      </c>
      <c r="L1880" s="5">
        <v>0</v>
      </c>
      <c r="O1880" s="5">
        <v>0</v>
      </c>
    </row>
    <row r="1881" spans="1:15" x14ac:dyDescent="0.75">
      <c r="A1881" t="s">
        <v>27</v>
      </c>
      <c r="B1881" s="3">
        <v>44630</v>
      </c>
      <c r="C1881" s="4">
        <v>303515.46000000002</v>
      </c>
      <c r="D1881" s="3">
        <v>44630</v>
      </c>
      <c r="E1881" s="4">
        <v>303515.46000000002</v>
      </c>
      <c r="F1881">
        <v>43</v>
      </c>
      <c r="G1881" s="3">
        <v>44651</v>
      </c>
      <c r="H1881" s="4">
        <v>0</v>
      </c>
      <c r="I1881" s="4">
        <v>0</v>
      </c>
      <c r="J1881" s="4">
        <v>0</v>
      </c>
      <c r="K1881" s="5">
        <v>0</v>
      </c>
      <c r="L1881" s="5">
        <v>0</v>
      </c>
      <c r="O1881" s="5">
        <v>0</v>
      </c>
    </row>
    <row r="1882" spans="1:15" x14ac:dyDescent="0.75">
      <c r="A1882" t="s">
        <v>27</v>
      </c>
      <c r="B1882" s="3">
        <v>44661</v>
      </c>
      <c r="C1882" s="4">
        <v>312471.89</v>
      </c>
      <c r="D1882" s="3">
        <v>44661</v>
      </c>
      <c r="E1882" s="4">
        <v>312471.89</v>
      </c>
      <c r="F1882">
        <v>44</v>
      </c>
      <c r="G1882" s="3">
        <v>44681</v>
      </c>
      <c r="H1882" s="4">
        <v>0</v>
      </c>
      <c r="I1882" s="4">
        <v>0</v>
      </c>
      <c r="J1882" s="4">
        <v>0</v>
      </c>
      <c r="K1882" s="5">
        <v>0</v>
      </c>
      <c r="L1882" s="5">
        <v>0</v>
      </c>
      <c r="O1882" s="5">
        <v>0</v>
      </c>
    </row>
    <row r="1883" spans="1:15" x14ac:dyDescent="0.75">
      <c r="A1883" t="s">
        <v>27</v>
      </c>
      <c r="B1883" s="3">
        <v>44691</v>
      </c>
      <c r="C1883" s="4">
        <v>302391.21999999997</v>
      </c>
      <c r="D1883" s="3">
        <v>44691</v>
      </c>
      <c r="E1883" s="4">
        <v>302391.21999999997</v>
      </c>
      <c r="F1883">
        <v>45</v>
      </c>
      <c r="G1883" s="3">
        <v>44712</v>
      </c>
      <c r="H1883" s="4">
        <v>0</v>
      </c>
      <c r="I1883" s="4">
        <v>0</v>
      </c>
      <c r="J1883" s="4">
        <v>0</v>
      </c>
      <c r="K1883" s="5">
        <v>0</v>
      </c>
      <c r="L1883" s="5">
        <v>0</v>
      </c>
      <c r="O1883" s="5">
        <v>0</v>
      </c>
    </row>
    <row r="1884" spans="1:15" x14ac:dyDescent="0.75">
      <c r="A1884" t="s">
        <v>27</v>
      </c>
      <c r="B1884" s="3">
        <v>44722</v>
      </c>
      <c r="C1884" s="4">
        <v>312579.90000000002</v>
      </c>
      <c r="D1884" s="3">
        <v>44722</v>
      </c>
      <c r="E1884" s="4">
        <v>312579.90000000002</v>
      </c>
      <c r="F1884">
        <v>46</v>
      </c>
      <c r="G1884" s="3">
        <v>44742</v>
      </c>
      <c r="H1884" s="4">
        <v>0</v>
      </c>
      <c r="I1884" s="4">
        <v>0</v>
      </c>
      <c r="J1884" s="4">
        <v>0</v>
      </c>
      <c r="K1884" s="5">
        <v>0</v>
      </c>
      <c r="L1884" s="5">
        <v>0</v>
      </c>
      <c r="O1884" s="5">
        <v>0</v>
      </c>
    </row>
    <row r="1885" spans="1:15" x14ac:dyDescent="0.75">
      <c r="A1885" t="s">
        <v>27</v>
      </c>
      <c r="B1885" s="3">
        <v>44752</v>
      </c>
      <c r="C1885" s="4">
        <v>302403.28000000003</v>
      </c>
      <c r="D1885" s="3">
        <v>44752</v>
      </c>
      <c r="E1885" s="4">
        <v>302403.28000000003</v>
      </c>
      <c r="F1885">
        <v>47</v>
      </c>
      <c r="G1885" s="3">
        <v>44773</v>
      </c>
      <c r="H1885" s="4">
        <v>0</v>
      </c>
      <c r="I1885" s="4">
        <v>0</v>
      </c>
      <c r="J1885" s="4">
        <v>0</v>
      </c>
      <c r="K1885" s="5">
        <v>0</v>
      </c>
      <c r="L1885" s="5">
        <v>0</v>
      </c>
      <c r="O1885" s="5">
        <v>0</v>
      </c>
    </row>
    <row r="1886" spans="1:15" x14ac:dyDescent="0.75">
      <c r="A1886" t="s">
        <v>27</v>
      </c>
      <c r="B1886" s="3">
        <v>44783</v>
      </c>
      <c r="C1886" s="4">
        <v>312507.46999999997</v>
      </c>
      <c r="D1886" s="3">
        <v>44783</v>
      </c>
      <c r="E1886" s="4">
        <v>312507.46999999997</v>
      </c>
      <c r="F1886">
        <v>48</v>
      </c>
      <c r="G1886" s="3">
        <v>44804</v>
      </c>
      <c r="H1886" s="4">
        <v>0</v>
      </c>
      <c r="I1886" s="4">
        <v>0</v>
      </c>
      <c r="J1886" s="4">
        <v>0</v>
      </c>
      <c r="K1886" s="5">
        <v>0</v>
      </c>
      <c r="L1886" s="5">
        <v>0</v>
      </c>
      <c r="O1886" s="5">
        <v>0</v>
      </c>
    </row>
    <row r="1887" spans="1:15" x14ac:dyDescent="0.75">
      <c r="A1887" t="s">
        <v>27</v>
      </c>
      <c r="B1887" s="3">
        <v>44814</v>
      </c>
      <c r="C1887" s="4">
        <v>312480.78999999998</v>
      </c>
      <c r="D1887" s="3">
        <v>44814</v>
      </c>
      <c r="E1887" s="4">
        <v>312480.78999999998</v>
      </c>
      <c r="F1887">
        <v>49</v>
      </c>
      <c r="G1887" s="3">
        <v>44834</v>
      </c>
      <c r="H1887" s="4">
        <v>0</v>
      </c>
      <c r="I1887" s="4">
        <v>0</v>
      </c>
      <c r="J1887" s="4">
        <v>0</v>
      </c>
      <c r="K1887" s="5">
        <v>0</v>
      </c>
      <c r="L1887" s="5">
        <v>0</v>
      </c>
      <c r="O1887" s="5">
        <v>0</v>
      </c>
    </row>
    <row r="1888" spans="1:15" x14ac:dyDescent="0.75">
      <c r="A1888" t="s">
        <v>27</v>
      </c>
      <c r="B1888" s="3">
        <v>44844</v>
      </c>
      <c r="C1888" s="4">
        <v>302474.15999999997</v>
      </c>
      <c r="D1888" s="3">
        <v>44844</v>
      </c>
      <c r="E1888" s="4">
        <v>302474.15999999997</v>
      </c>
      <c r="F1888">
        <v>50</v>
      </c>
      <c r="G1888" s="3">
        <v>44865</v>
      </c>
      <c r="H1888" s="4">
        <v>0</v>
      </c>
      <c r="I1888" s="4">
        <v>0</v>
      </c>
      <c r="J1888" s="4">
        <v>0</v>
      </c>
      <c r="K1888" s="5">
        <v>0</v>
      </c>
      <c r="L1888" s="5">
        <v>0</v>
      </c>
      <c r="O1888" s="5">
        <v>0</v>
      </c>
    </row>
    <row r="1889" spans="1:15" x14ac:dyDescent="0.75">
      <c r="A1889" t="s">
        <v>27</v>
      </c>
      <c r="B1889" s="3">
        <v>44875</v>
      </c>
      <c r="C1889" s="4">
        <v>312595.98</v>
      </c>
      <c r="D1889" s="3">
        <v>44875</v>
      </c>
      <c r="E1889" s="4">
        <v>312595.98</v>
      </c>
      <c r="F1889">
        <v>51</v>
      </c>
      <c r="G1889" s="3">
        <v>44895</v>
      </c>
      <c r="H1889" s="4">
        <v>0</v>
      </c>
      <c r="I1889" s="4">
        <v>0</v>
      </c>
      <c r="J1889" s="4">
        <v>0</v>
      </c>
      <c r="K1889" s="5">
        <v>0</v>
      </c>
      <c r="L1889" s="5">
        <v>0</v>
      </c>
      <c r="O1889" s="5">
        <v>0</v>
      </c>
    </row>
    <row r="1890" spans="1:15" x14ac:dyDescent="0.75">
      <c r="A1890" t="s">
        <v>27</v>
      </c>
      <c r="B1890" s="3">
        <v>44905</v>
      </c>
      <c r="C1890" s="4">
        <v>302573.21999999997</v>
      </c>
      <c r="D1890" s="3">
        <v>44905</v>
      </c>
      <c r="E1890" s="4">
        <v>302573.21999999997</v>
      </c>
      <c r="F1890">
        <v>52</v>
      </c>
      <c r="G1890" s="3">
        <v>44926</v>
      </c>
      <c r="H1890" s="4">
        <v>0</v>
      </c>
      <c r="I1890" s="4">
        <v>0</v>
      </c>
      <c r="J1890" s="4">
        <v>0</v>
      </c>
      <c r="K1890" s="5">
        <v>0</v>
      </c>
      <c r="L1890" s="5">
        <v>0</v>
      </c>
      <c r="O1890" s="5">
        <v>0</v>
      </c>
    </row>
    <row r="1891" spans="1:15" x14ac:dyDescent="0.75">
      <c r="A1891" t="s">
        <v>27</v>
      </c>
      <c r="B1891" s="3">
        <v>44936</v>
      </c>
      <c r="C1891" s="4">
        <v>301830.84999999998</v>
      </c>
      <c r="D1891" s="3">
        <v>44936</v>
      </c>
      <c r="E1891" s="4">
        <v>301830.84999999998</v>
      </c>
      <c r="F1891">
        <v>53</v>
      </c>
      <c r="G1891" s="3">
        <v>44957</v>
      </c>
      <c r="H1891" s="4">
        <v>0</v>
      </c>
      <c r="I1891" s="4">
        <v>0</v>
      </c>
      <c r="J1891" s="4">
        <v>0</v>
      </c>
      <c r="K1891" s="5">
        <v>0</v>
      </c>
      <c r="L1891" s="5">
        <v>0</v>
      </c>
      <c r="O1891" s="5">
        <v>0</v>
      </c>
    </row>
    <row r="1892" spans="1:15" x14ac:dyDescent="0.75">
      <c r="A1892" t="s">
        <v>27</v>
      </c>
      <c r="B1892" s="3">
        <v>44967</v>
      </c>
      <c r="C1892" s="4">
        <v>294657.45</v>
      </c>
      <c r="D1892" s="3">
        <v>44967</v>
      </c>
      <c r="E1892" s="4">
        <v>294657.45</v>
      </c>
      <c r="F1892">
        <v>54</v>
      </c>
      <c r="G1892" s="3">
        <v>44985</v>
      </c>
      <c r="H1892" s="4">
        <v>0</v>
      </c>
      <c r="I1892" s="4">
        <v>0</v>
      </c>
      <c r="J1892" s="4">
        <v>0</v>
      </c>
      <c r="K1892" s="5">
        <v>0</v>
      </c>
      <c r="L1892" s="5">
        <v>0</v>
      </c>
      <c r="O1892" s="5">
        <v>0</v>
      </c>
    </row>
    <row r="1893" spans="1:15" x14ac:dyDescent="0.75">
      <c r="A1893" t="s">
        <v>27</v>
      </c>
      <c r="B1893" s="3">
        <v>44995</v>
      </c>
      <c r="C1893" s="4">
        <v>286653.84000000003</v>
      </c>
      <c r="D1893" s="3">
        <v>44995</v>
      </c>
      <c r="E1893" s="4">
        <v>286653.84000000003</v>
      </c>
      <c r="F1893">
        <v>55</v>
      </c>
      <c r="G1893" s="3">
        <v>45016</v>
      </c>
      <c r="H1893" s="4">
        <v>0</v>
      </c>
      <c r="I1893" s="4">
        <v>0</v>
      </c>
      <c r="J1893" s="4">
        <v>0</v>
      </c>
      <c r="K1893" s="5">
        <v>0</v>
      </c>
      <c r="L1893" s="5">
        <v>0</v>
      </c>
      <c r="O1893" s="5">
        <v>0</v>
      </c>
    </row>
    <row r="1894" spans="1:15" x14ac:dyDescent="0.75">
      <c r="A1894" t="s">
        <v>27</v>
      </c>
      <c r="B1894" s="3">
        <v>45026</v>
      </c>
      <c r="C1894" s="4">
        <v>302606.98</v>
      </c>
      <c r="D1894" s="3">
        <v>45026</v>
      </c>
      <c r="E1894" s="4">
        <v>302606.98</v>
      </c>
      <c r="F1894">
        <v>56</v>
      </c>
      <c r="G1894" s="3">
        <v>45046</v>
      </c>
      <c r="H1894" s="4">
        <v>0</v>
      </c>
      <c r="I1894" s="4">
        <v>0</v>
      </c>
      <c r="J1894" s="4">
        <v>0</v>
      </c>
      <c r="K1894" s="5">
        <v>0</v>
      </c>
      <c r="L1894" s="5">
        <v>0</v>
      </c>
      <c r="O1894" s="5">
        <v>0</v>
      </c>
    </row>
    <row r="1895" spans="1:15" x14ac:dyDescent="0.75">
      <c r="A1895" t="s">
        <v>27</v>
      </c>
      <c r="B1895" s="3">
        <v>45056</v>
      </c>
      <c r="C1895" s="4">
        <v>292514.64</v>
      </c>
      <c r="D1895" s="3">
        <v>45056</v>
      </c>
      <c r="E1895" s="4">
        <v>292514.64</v>
      </c>
      <c r="F1895">
        <v>57</v>
      </c>
      <c r="G1895" s="3">
        <v>45077</v>
      </c>
      <c r="H1895" s="4">
        <v>0</v>
      </c>
      <c r="I1895" s="4">
        <v>0</v>
      </c>
      <c r="J1895" s="4">
        <v>0</v>
      </c>
      <c r="K1895" s="5">
        <v>0</v>
      </c>
      <c r="L1895" s="5">
        <v>0</v>
      </c>
      <c r="O1895" s="5">
        <v>0</v>
      </c>
    </row>
    <row r="1896" spans="1:15" x14ac:dyDescent="0.75">
      <c r="A1896" t="s">
        <v>27</v>
      </c>
      <c r="B1896" s="3">
        <v>45087</v>
      </c>
      <c r="C1896" s="4">
        <v>302559.55</v>
      </c>
      <c r="D1896" s="3">
        <v>45087</v>
      </c>
      <c r="E1896" s="4">
        <v>302559.55</v>
      </c>
      <c r="F1896">
        <v>58</v>
      </c>
      <c r="G1896" s="3">
        <v>45107</v>
      </c>
      <c r="H1896" s="4">
        <v>0</v>
      </c>
      <c r="I1896" s="4">
        <v>0</v>
      </c>
      <c r="J1896" s="4">
        <v>0</v>
      </c>
      <c r="K1896" s="5">
        <v>0</v>
      </c>
      <c r="L1896" s="5">
        <v>0</v>
      </c>
      <c r="O1896" s="5">
        <v>0</v>
      </c>
    </row>
    <row r="1897" spans="1:15" x14ac:dyDescent="0.75">
      <c r="A1897" t="s">
        <v>27</v>
      </c>
      <c r="B1897" s="3">
        <v>45117</v>
      </c>
      <c r="C1897" s="4">
        <v>292499.09000000003</v>
      </c>
      <c r="D1897" s="3">
        <v>45117</v>
      </c>
      <c r="E1897" s="4">
        <v>292499.09000000003</v>
      </c>
      <c r="F1897">
        <v>59</v>
      </c>
      <c r="G1897" s="3">
        <v>45138</v>
      </c>
      <c r="H1897" s="4">
        <v>0</v>
      </c>
      <c r="I1897" s="4">
        <v>0</v>
      </c>
      <c r="J1897" s="4">
        <v>0</v>
      </c>
      <c r="K1897" s="5">
        <v>0</v>
      </c>
      <c r="L1897" s="5">
        <v>0</v>
      </c>
      <c r="O1897" s="5">
        <v>0</v>
      </c>
    </row>
    <row r="1898" spans="1:15" x14ac:dyDescent="0.75">
      <c r="A1898" t="s">
        <v>27</v>
      </c>
      <c r="B1898" s="3">
        <v>45148</v>
      </c>
      <c r="C1898" s="4">
        <v>302582.86</v>
      </c>
      <c r="D1898" s="3">
        <v>45148</v>
      </c>
      <c r="E1898" s="4">
        <v>302582.86</v>
      </c>
      <c r="F1898">
        <v>60</v>
      </c>
      <c r="G1898" s="3">
        <v>45169</v>
      </c>
      <c r="H1898" s="4">
        <v>0</v>
      </c>
      <c r="I1898" s="4">
        <v>0</v>
      </c>
      <c r="J1898" s="4">
        <v>0</v>
      </c>
      <c r="K1898" s="5">
        <v>0</v>
      </c>
      <c r="L1898" s="5">
        <v>0</v>
      </c>
      <c r="O1898" s="5">
        <v>0</v>
      </c>
    </row>
    <row r="1899" spans="1:15" x14ac:dyDescent="0.75">
      <c r="A1899" t="s">
        <v>27</v>
      </c>
      <c r="B1899" s="3">
        <v>45179</v>
      </c>
      <c r="C1899" s="4">
        <v>302577.14</v>
      </c>
      <c r="D1899" s="3">
        <v>45179</v>
      </c>
      <c r="E1899" s="4">
        <v>302577.14</v>
      </c>
      <c r="F1899">
        <v>61</v>
      </c>
      <c r="G1899" s="3">
        <v>45199</v>
      </c>
      <c r="H1899" s="4">
        <v>0</v>
      </c>
      <c r="I1899" s="4">
        <v>0</v>
      </c>
      <c r="J1899" s="4">
        <v>0</v>
      </c>
      <c r="K1899" s="5">
        <v>0</v>
      </c>
      <c r="L1899" s="5">
        <v>0</v>
      </c>
      <c r="O1899" s="5">
        <v>0</v>
      </c>
    </row>
    <row r="1900" spans="1:15" x14ac:dyDescent="0.75">
      <c r="A1900" t="s">
        <v>27</v>
      </c>
      <c r="B1900" s="3">
        <v>45209</v>
      </c>
      <c r="C1900" s="4">
        <v>277454.02</v>
      </c>
      <c r="D1900" s="3">
        <v>45209</v>
      </c>
      <c r="E1900" s="4">
        <v>277454.02</v>
      </c>
      <c r="F1900">
        <v>62</v>
      </c>
      <c r="G1900" s="3">
        <v>45230</v>
      </c>
      <c r="H1900" s="4">
        <v>0</v>
      </c>
      <c r="I1900" s="4">
        <v>0</v>
      </c>
      <c r="J1900" s="4">
        <v>0</v>
      </c>
      <c r="K1900" s="5">
        <v>0</v>
      </c>
      <c r="L1900" s="5">
        <v>0</v>
      </c>
      <c r="O1900" s="5">
        <v>0</v>
      </c>
    </row>
    <row r="1901" spans="1:15" x14ac:dyDescent="0.75">
      <c r="A1901" t="s">
        <v>27</v>
      </c>
      <c r="B1901" s="3">
        <v>45240</v>
      </c>
      <c r="C1901" s="4">
        <v>287204.02</v>
      </c>
      <c r="D1901" s="3">
        <v>45240</v>
      </c>
      <c r="E1901" s="4">
        <v>287204.02</v>
      </c>
      <c r="F1901">
        <v>63</v>
      </c>
      <c r="G1901" s="3">
        <v>45260</v>
      </c>
      <c r="H1901" s="4">
        <v>0</v>
      </c>
      <c r="I1901" s="4">
        <v>0</v>
      </c>
      <c r="J1901" s="4">
        <v>0</v>
      </c>
      <c r="K1901" s="5">
        <v>0</v>
      </c>
      <c r="L1901" s="5">
        <v>0</v>
      </c>
      <c r="O1901" s="5">
        <v>0</v>
      </c>
    </row>
    <row r="1902" spans="1:15" x14ac:dyDescent="0.75">
      <c r="A1902" t="s">
        <v>27</v>
      </c>
      <c r="B1902" s="3">
        <v>45270</v>
      </c>
      <c r="C1902" s="4">
        <v>276678.09000000003</v>
      </c>
      <c r="D1902" s="3">
        <v>45270</v>
      </c>
      <c r="E1902" s="4">
        <v>276678.09000000003</v>
      </c>
      <c r="F1902">
        <v>64</v>
      </c>
      <c r="G1902" s="3">
        <v>45291</v>
      </c>
      <c r="H1902" s="4">
        <v>0</v>
      </c>
      <c r="I1902" s="4">
        <v>0</v>
      </c>
      <c r="J1902" s="4">
        <v>0</v>
      </c>
      <c r="K1902" s="5">
        <v>0</v>
      </c>
      <c r="L1902" s="5">
        <v>0</v>
      </c>
      <c r="O1902" s="5">
        <v>0</v>
      </c>
    </row>
    <row r="1903" spans="1:15" x14ac:dyDescent="0.75">
      <c r="A1903" t="s">
        <v>27</v>
      </c>
      <c r="B1903" s="3">
        <v>45301</v>
      </c>
      <c r="C1903" s="4">
        <v>286080.34999999998</v>
      </c>
      <c r="D1903" s="3">
        <v>45301</v>
      </c>
      <c r="E1903" s="4">
        <v>286080.34999999998</v>
      </c>
      <c r="F1903">
        <v>65</v>
      </c>
      <c r="G1903" s="3">
        <v>45322</v>
      </c>
      <c r="H1903" s="4">
        <v>0</v>
      </c>
      <c r="I1903" s="4">
        <v>0</v>
      </c>
      <c r="J1903" s="4">
        <v>0</v>
      </c>
      <c r="K1903" s="5">
        <v>0</v>
      </c>
      <c r="L1903" s="5">
        <v>0</v>
      </c>
      <c r="O1903" s="5">
        <v>0</v>
      </c>
    </row>
    <row r="1904" spans="1:15" x14ac:dyDescent="0.75">
      <c r="A1904" t="s">
        <v>27</v>
      </c>
      <c r="B1904" s="3">
        <v>45332</v>
      </c>
      <c r="C1904" s="4">
        <v>276577.93</v>
      </c>
      <c r="D1904" s="3">
        <v>45332</v>
      </c>
      <c r="E1904" s="4">
        <v>276577.93</v>
      </c>
      <c r="F1904">
        <v>66</v>
      </c>
      <c r="G1904" s="3">
        <v>45351</v>
      </c>
      <c r="H1904" s="4">
        <v>0</v>
      </c>
      <c r="I1904" s="4">
        <v>0</v>
      </c>
      <c r="J1904" s="4">
        <v>0</v>
      </c>
      <c r="K1904" s="5">
        <v>0</v>
      </c>
      <c r="L1904" s="5">
        <v>0</v>
      </c>
      <c r="O1904" s="5">
        <v>0</v>
      </c>
    </row>
    <row r="1905" spans="1:15" x14ac:dyDescent="0.75">
      <c r="A1905" t="s">
        <v>27</v>
      </c>
      <c r="B1905" s="3">
        <v>45361</v>
      </c>
      <c r="C1905" s="4">
        <v>279036.3</v>
      </c>
      <c r="D1905" s="3">
        <v>45361</v>
      </c>
      <c r="E1905" s="4">
        <v>279036.3</v>
      </c>
      <c r="F1905">
        <v>67</v>
      </c>
      <c r="G1905" s="3">
        <v>45382</v>
      </c>
      <c r="H1905" s="4">
        <v>0</v>
      </c>
      <c r="I1905" s="4">
        <v>0</v>
      </c>
      <c r="J1905" s="4">
        <v>0</v>
      </c>
      <c r="K1905" s="5">
        <v>0</v>
      </c>
      <c r="L1905" s="5">
        <v>0</v>
      </c>
      <c r="O1905" s="5">
        <v>0</v>
      </c>
    </row>
    <row r="1906" spans="1:15" x14ac:dyDescent="0.75">
      <c r="A1906" t="s">
        <v>27</v>
      </c>
      <c r="B1906" s="3">
        <v>45392</v>
      </c>
      <c r="C1906" s="4">
        <v>286332.21999999997</v>
      </c>
      <c r="D1906" s="3">
        <v>45392</v>
      </c>
      <c r="E1906" s="4">
        <v>286332.21999999997</v>
      </c>
      <c r="F1906">
        <v>68</v>
      </c>
      <c r="G1906" s="3">
        <v>45412</v>
      </c>
      <c r="H1906" s="4">
        <v>0</v>
      </c>
      <c r="I1906" s="4">
        <v>0</v>
      </c>
      <c r="J1906" s="4">
        <v>0</v>
      </c>
      <c r="K1906" s="5">
        <v>0</v>
      </c>
      <c r="L1906" s="5">
        <v>0</v>
      </c>
      <c r="O1906" s="5">
        <v>0</v>
      </c>
    </row>
    <row r="1907" spans="1:15" x14ac:dyDescent="0.75">
      <c r="A1907" t="s">
        <v>27</v>
      </c>
      <c r="B1907" s="3">
        <v>45422</v>
      </c>
      <c r="C1907" s="4">
        <v>277654.11</v>
      </c>
      <c r="D1907" s="3">
        <v>45422</v>
      </c>
      <c r="E1907" s="4">
        <v>277654.11</v>
      </c>
      <c r="F1907">
        <v>69</v>
      </c>
      <c r="G1907" s="3">
        <v>45443</v>
      </c>
      <c r="H1907" s="4">
        <v>0</v>
      </c>
      <c r="I1907" s="4">
        <v>0</v>
      </c>
      <c r="J1907" s="4">
        <v>0</v>
      </c>
      <c r="K1907" s="5">
        <v>0</v>
      </c>
      <c r="L1907" s="5">
        <v>0</v>
      </c>
      <c r="O1907" s="5">
        <v>0</v>
      </c>
    </row>
    <row r="1908" spans="1:15" x14ac:dyDescent="0.75">
      <c r="A1908" t="s">
        <v>27</v>
      </c>
      <c r="B1908" s="3">
        <v>45453</v>
      </c>
      <c r="C1908" s="4">
        <v>287007.87</v>
      </c>
      <c r="D1908" s="3">
        <v>45453</v>
      </c>
      <c r="E1908" s="4">
        <v>287007.87</v>
      </c>
      <c r="F1908">
        <v>70</v>
      </c>
      <c r="G1908" s="3">
        <v>45473</v>
      </c>
      <c r="H1908" s="4">
        <v>0</v>
      </c>
      <c r="I1908" s="4">
        <v>0</v>
      </c>
      <c r="J1908" s="4">
        <v>0</v>
      </c>
      <c r="K1908" s="5">
        <v>0</v>
      </c>
      <c r="L1908" s="5">
        <v>0</v>
      </c>
      <c r="O1908" s="5">
        <v>0</v>
      </c>
    </row>
    <row r="1909" spans="1:15" x14ac:dyDescent="0.75">
      <c r="A1909" t="s">
        <v>27</v>
      </c>
      <c r="B1909" s="3">
        <v>45483</v>
      </c>
      <c r="C1909" s="4">
        <v>257889.47</v>
      </c>
      <c r="D1909" s="3">
        <v>45483</v>
      </c>
      <c r="E1909" s="4">
        <v>257889.47</v>
      </c>
      <c r="F1909">
        <v>71</v>
      </c>
      <c r="G1909" s="3">
        <v>45504</v>
      </c>
      <c r="H1909" s="4">
        <v>0</v>
      </c>
      <c r="I1909" s="4">
        <v>0</v>
      </c>
      <c r="J1909" s="4">
        <v>0</v>
      </c>
      <c r="K1909" s="5">
        <v>0</v>
      </c>
      <c r="L1909" s="5">
        <v>0</v>
      </c>
      <c r="O1909" s="5">
        <v>0</v>
      </c>
    </row>
    <row r="1910" spans="1:15" x14ac:dyDescent="0.75">
      <c r="A1910" t="s">
        <v>27</v>
      </c>
      <c r="B1910" s="3">
        <v>45514</v>
      </c>
      <c r="C1910" s="4">
        <v>434155.63</v>
      </c>
      <c r="D1910" s="3">
        <v>45514</v>
      </c>
      <c r="E1910" s="4">
        <v>434155.63</v>
      </c>
      <c r="F1910">
        <v>72</v>
      </c>
      <c r="G1910" s="3">
        <v>45535</v>
      </c>
      <c r="H1910" s="4">
        <v>0</v>
      </c>
      <c r="I1910" s="4">
        <v>0</v>
      </c>
      <c r="J1910" s="4">
        <v>0</v>
      </c>
      <c r="K1910" s="5">
        <v>0</v>
      </c>
      <c r="L1910" s="5">
        <v>0</v>
      </c>
      <c r="O1910" s="5">
        <v>0</v>
      </c>
    </row>
    <row r="1911" spans="1:15" x14ac:dyDescent="0.75">
      <c r="A1911" t="s">
        <v>27</v>
      </c>
      <c r="B1911" s="3">
        <v>45545</v>
      </c>
      <c r="C1911" s="4">
        <v>307455.59999999998</v>
      </c>
      <c r="D1911" s="3">
        <v>45545</v>
      </c>
      <c r="E1911" s="4">
        <v>307455.59999999998</v>
      </c>
      <c r="F1911">
        <v>73</v>
      </c>
      <c r="G1911" s="3">
        <v>45565</v>
      </c>
      <c r="H1911" s="4">
        <v>0</v>
      </c>
      <c r="I1911" s="4">
        <v>0</v>
      </c>
      <c r="J1911" s="4">
        <v>0</v>
      </c>
      <c r="K1911" s="5">
        <v>0</v>
      </c>
      <c r="L1911" s="5">
        <v>0</v>
      </c>
      <c r="O1911" s="5">
        <v>0</v>
      </c>
    </row>
    <row r="1912" spans="1:15" x14ac:dyDescent="0.75">
      <c r="A1912" t="s">
        <v>27</v>
      </c>
      <c r="B1912" s="3">
        <v>45575</v>
      </c>
      <c r="C1912" s="4">
        <v>292912.3</v>
      </c>
      <c r="D1912" s="3">
        <v>45575</v>
      </c>
      <c r="E1912" s="4">
        <v>292912.3</v>
      </c>
      <c r="F1912">
        <v>74</v>
      </c>
      <c r="G1912" s="3">
        <v>45596</v>
      </c>
      <c r="H1912" s="4">
        <v>0</v>
      </c>
      <c r="I1912" s="4">
        <v>0</v>
      </c>
      <c r="J1912" s="4">
        <v>0</v>
      </c>
      <c r="K1912" s="5">
        <v>0</v>
      </c>
      <c r="L1912" s="5">
        <v>0</v>
      </c>
      <c r="O1912" s="5">
        <v>0</v>
      </c>
    </row>
    <row r="1913" spans="1:15" x14ac:dyDescent="0.75">
      <c r="A1913" t="s">
        <v>27</v>
      </c>
      <c r="B1913" s="3">
        <v>45606</v>
      </c>
      <c r="C1913" s="4">
        <v>302784.95</v>
      </c>
      <c r="D1913" s="3">
        <v>45606</v>
      </c>
      <c r="E1913" s="4">
        <v>302784.95</v>
      </c>
      <c r="F1913">
        <v>75</v>
      </c>
      <c r="G1913" s="3">
        <v>45626</v>
      </c>
      <c r="H1913" s="4">
        <v>0</v>
      </c>
      <c r="I1913" s="4">
        <v>0</v>
      </c>
      <c r="J1913" s="4">
        <v>0</v>
      </c>
      <c r="K1913" s="5">
        <v>0</v>
      </c>
      <c r="L1913" s="5">
        <v>0</v>
      </c>
      <c r="O1913" s="5">
        <v>0</v>
      </c>
    </row>
    <row r="1914" spans="1:15" x14ac:dyDescent="0.75">
      <c r="A1914" t="s">
        <v>27</v>
      </c>
      <c r="B1914" s="3">
        <v>45636</v>
      </c>
      <c r="C1914" s="4">
        <v>292561.14</v>
      </c>
      <c r="D1914" s="3">
        <v>45636</v>
      </c>
      <c r="E1914" s="4">
        <v>292561.14</v>
      </c>
      <c r="F1914">
        <v>76</v>
      </c>
      <c r="G1914" s="3">
        <v>45657</v>
      </c>
      <c r="H1914" s="4">
        <v>0</v>
      </c>
      <c r="I1914" s="4">
        <v>0</v>
      </c>
      <c r="J1914" s="4">
        <v>0</v>
      </c>
      <c r="K1914" s="5">
        <v>0</v>
      </c>
      <c r="L1914" s="5">
        <v>0</v>
      </c>
      <c r="O1914" s="5">
        <v>0</v>
      </c>
    </row>
    <row r="1915" spans="1:15" x14ac:dyDescent="0.75">
      <c r="A1915" t="s">
        <v>27</v>
      </c>
      <c r="B1915" s="3">
        <v>45667</v>
      </c>
      <c r="C1915" s="4">
        <v>40232.92</v>
      </c>
      <c r="D1915" s="3">
        <v>45667</v>
      </c>
      <c r="E1915" s="4">
        <v>40232.92</v>
      </c>
      <c r="F1915">
        <v>77</v>
      </c>
      <c r="G1915" s="3">
        <v>45688</v>
      </c>
      <c r="H1915" s="4">
        <v>0</v>
      </c>
      <c r="I1915" s="4">
        <v>0</v>
      </c>
      <c r="J1915" s="4">
        <v>0</v>
      </c>
      <c r="K1915" s="5">
        <v>0</v>
      </c>
      <c r="L1915" s="5">
        <v>0</v>
      </c>
      <c r="O1915" s="5">
        <v>0</v>
      </c>
    </row>
    <row r="1916" spans="1:15" x14ac:dyDescent="0.75">
      <c r="A1916" t="s">
        <v>27</v>
      </c>
      <c r="B1916" s="3">
        <v>45698</v>
      </c>
      <c r="C1916" s="4">
        <v>270861.57</v>
      </c>
      <c r="D1916" s="3">
        <v>45698</v>
      </c>
      <c r="E1916" s="4">
        <v>270861.57</v>
      </c>
      <c r="F1916">
        <v>78</v>
      </c>
      <c r="G1916" s="3">
        <v>45716</v>
      </c>
      <c r="H1916" s="4">
        <v>0</v>
      </c>
      <c r="I1916" s="4">
        <v>0</v>
      </c>
      <c r="J1916" s="4">
        <v>0</v>
      </c>
      <c r="K1916" s="5">
        <v>0</v>
      </c>
      <c r="L1916" s="5">
        <v>0</v>
      </c>
      <c r="O1916" s="5">
        <v>0</v>
      </c>
    </row>
    <row r="1917" spans="1:15" x14ac:dyDescent="0.75">
      <c r="A1917" t="s">
        <v>27</v>
      </c>
      <c r="B1917" s="3">
        <v>45726</v>
      </c>
      <c r="C1917" s="4">
        <v>275605.83</v>
      </c>
      <c r="D1917" s="3">
        <v>45726</v>
      </c>
      <c r="E1917" s="4">
        <v>275605.83</v>
      </c>
      <c r="F1917">
        <v>79</v>
      </c>
      <c r="G1917" s="3">
        <v>45747</v>
      </c>
      <c r="H1917" s="4">
        <v>0</v>
      </c>
      <c r="I1917" s="4">
        <v>0</v>
      </c>
      <c r="J1917" s="4">
        <v>0</v>
      </c>
      <c r="K1917" s="5">
        <v>0</v>
      </c>
      <c r="L1917" s="5">
        <v>0</v>
      </c>
      <c r="O1917" s="5">
        <v>0</v>
      </c>
    </row>
    <row r="1918" spans="1:15" x14ac:dyDescent="0.75">
      <c r="A1918" t="s">
        <v>27</v>
      </c>
      <c r="B1918" s="3">
        <v>45757</v>
      </c>
      <c r="C1918" s="4">
        <v>282345.94</v>
      </c>
      <c r="D1918" s="3">
        <v>45757</v>
      </c>
      <c r="E1918" s="4">
        <v>282345.94</v>
      </c>
      <c r="F1918">
        <v>80</v>
      </c>
      <c r="G1918" s="3">
        <v>45777</v>
      </c>
      <c r="H1918" s="4">
        <v>0</v>
      </c>
      <c r="I1918" s="4">
        <v>0</v>
      </c>
      <c r="J1918" s="4">
        <v>0</v>
      </c>
      <c r="K1918" s="5">
        <v>0</v>
      </c>
      <c r="L1918" s="5">
        <v>0</v>
      </c>
      <c r="O1918" s="5">
        <v>0</v>
      </c>
    </row>
    <row r="1919" spans="1:15" x14ac:dyDescent="0.75">
      <c r="A1919" t="s">
        <v>27</v>
      </c>
      <c r="B1919" s="3">
        <v>45787</v>
      </c>
      <c r="C1919" s="4">
        <v>273996.53999999998</v>
      </c>
      <c r="D1919" s="3">
        <v>45787</v>
      </c>
      <c r="E1919" s="4">
        <v>273996.53999999998</v>
      </c>
      <c r="F1919">
        <v>81</v>
      </c>
      <c r="G1919" s="3">
        <v>45808</v>
      </c>
      <c r="H1919" s="4">
        <v>0</v>
      </c>
      <c r="I1919" s="4">
        <v>0</v>
      </c>
      <c r="J1919" s="4">
        <v>0</v>
      </c>
      <c r="K1919" s="5">
        <v>0</v>
      </c>
      <c r="L1919" s="5">
        <v>0</v>
      </c>
      <c r="O1919" s="5">
        <v>0</v>
      </c>
    </row>
    <row r="1920" spans="1:15" x14ac:dyDescent="0.75">
      <c r="A1920" t="s">
        <v>27</v>
      </c>
      <c r="B1920" s="3">
        <v>45818</v>
      </c>
      <c r="C1920" s="4">
        <v>282458.40000000002</v>
      </c>
      <c r="D1920" s="3">
        <v>45818</v>
      </c>
      <c r="E1920" s="4">
        <v>282458.40000000002</v>
      </c>
      <c r="F1920">
        <v>82</v>
      </c>
      <c r="G1920" s="3">
        <v>45838</v>
      </c>
      <c r="H1920" s="4">
        <v>0</v>
      </c>
      <c r="I1920" s="4">
        <v>0</v>
      </c>
      <c r="J1920" s="4">
        <v>0</v>
      </c>
      <c r="K1920" s="5">
        <v>0</v>
      </c>
      <c r="L1920" s="5">
        <v>0</v>
      </c>
      <c r="O1920" s="5">
        <v>0</v>
      </c>
    </row>
    <row r="1921" spans="1:15" x14ac:dyDescent="0.75">
      <c r="A1921" t="s">
        <v>27</v>
      </c>
      <c r="B1921" s="3">
        <v>45848</v>
      </c>
      <c r="C1921" s="4">
        <v>273828.86</v>
      </c>
      <c r="D1921" s="3">
        <v>45848</v>
      </c>
      <c r="E1921" s="4">
        <v>273828.86</v>
      </c>
      <c r="F1921">
        <v>83</v>
      </c>
      <c r="G1921" s="3">
        <v>45869</v>
      </c>
      <c r="H1921" s="4">
        <v>0</v>
      </c>
      <c r="I1921" s="4">
        <v>0</v>
      </c>
      <c r="J1921" s="4">
        <v>0</v>
      </c>
      <c r="K1921" s="5">
        <v>0</v>
      </c>
      <c r="L1921" s="5">
        <v>0</v>
      </c>
      <c r="O1921" s="5">
        <v>0</v>
      </c>
    </row>
    <row r="1922" spans="1:15" x14ac:dyDescent="0.75">
      <c r="A1922" t="s">
        <v>27</v>
      </c>
      <c r="B1922" s="3">
        <v>45879</v>
      </c>
      <c r="C1922" s="4">
        <v>275067.3</v>
      </c>
      <c r="D1922" s="3">
        <v>45879</v>
      </c>
      <c r="E1922" s="4">
        <v>275067.3</v>
      </c>
      <c r="F1922">
        <v>84</v>
      </c>
      <c r="G1922" s="3">
        <v>45900</v>
      </c>
      <c r="H1922" s="4">
        <v>0</v>
      </c>
      <c r="I1922" s="4">
        <v>0</v>
      </c>
      <c r="J1922" s="4">
        <v>0</v>
      </c>
      <c r="K1922" s="5">
        <v>0</v>
      </c>
      <c r="L1922" s="5">
        <v>0</v>
      </c>
      <c r="O1922" s="5">
        <v>0</v>
      </c>
    </row>
    <row r="1923" spans="1:15" x14ac:dyDescent="0.75">
      <c r="A1923" t="s">
        <v>27</v>
      </c>
      <c r="B1923" s="3">
        <v>45910</v>
      </c>
      <c r="C1923" s="4">
        <v>619583.97</v>
      </c>
      <c r="D1923" s="3">
        <v>45910</v>
      </c>
      <c r="E1923" s="4">
        <v>619583.97</v>
      </c>
      <c r="F1923">
        <v>85</v>
      </c>
      <c r="G1923" s="3">
        <v>45930</v>
      </c>
      <c r="H1923" s="4">
        <v>0</v>
      </c>
      <c r="I1923" s="4">
        <v>0</v>
      </c>
      <c r="J1923" s="4">
        <v>0</v>
      </c>
      <c r="K1923" s="5">
        <v>0</v>
      </c>
      <c r="L1923" s="5">
        <v>0</v>
      </c>
      <c r="O1923" s="5">
        <v>0</v>
      </c>
    </row>
    <row r="1924" spans="1:15" x14ac:dyDescent="0.75">
      <c r="A1924" t="s">
        <v>27</v>
      </c>
      <c r="B1924" s="3">
        <v>45940</v>
      </c>
      <c r="C1924" s="4">
        <v>272008.87</v>
      </c>
      <c r="D1924" s="3">
        <v>45940</v>
      </c>
      <c r="E1924" s="4">
        <v>272008.87</v>
      </c>
      <c r="F1924">
        <v>86</v>
      </c>
      <c r="G1924" s="3">
        <v>45961</v>
      </c>
      <c r="H1924" s="4">
        <v>0</v>
      </c>
      <c r="I1924" s="4">
        <v>0</v>
      </c>
      <c r="J1924" s="4">
        <v>0</v>
      </c>
      <c r="K1924" s="5">
        <v>0</v>
      </c>
      <c r="L1924" s="5">
        <v>0</v>
      </c>
      <c r="O1924" s="5">
        <v>0</v>
      </c>
    </row>
    <row r="1925" spans="1:15" x14ac:dyDescent="0.75">
      <c r="A1925" t="s">
        <v>27</v>
      </c>
      <c r="B1925" s="3">
        <v>45971</v>
      </c>
      <c r="C1925" s="4">
        <v>1306719.3999999999</v>
      </c>
      <c r="D1925" s="3">
        <v>45971</v>
      </c>
      <c r="E1925" s="4">
        <v>1306719.3999999999</v>
      </c>
      <c r="F1925">
        <v>87</v>
      </c>
      <c r="G1925" s="3">
        <v>45991</v>
      </c>
      <c r="H1925" s="4">
        <v>0</v>
      </c>
      <c r="I1925" s="4">
        <v>0</v>
      </c>
      <c r="J1925" s="4">
        <v>0</v>
      </c>
      <c r="K1925" s="5">
        <v>0</v>
      </c>
      <c r="L1925" s="5">
        <v>0</v>
      </c>
      <c r="O1925" s="5">
        <v>0</v>
      </c>
    </row>
    <row r="1926" spans="1:15" x14ac:dyDescent="0.75">
      <c r="A1926" t="s">
        <v>27</v>
      </c>
      <c r="B1926" s="3">
        <v>46001</v>
      </c>
      <c r="C1926" s="4">
        <v>290383.42</v>
      </c>
      <c r="D1926" s="3">
        <v>46001</v>
      </c>
      <c r="E1926" s="4">
        <v>290383.42</v>
      </c>
      <c r="F1926">
        <v>88</v>
      </c>
      <c r="G1926" s="3">
        <v>46022</v>
      </c>
      <c r="H1926" s="4">
        <v>0</v>
      </c>
      <c r="I1926" s="4">
        <v>0</v>
      </c>
      <c r="J1926" s="4">
        <v>0</v>
      </c>
      <c r="K1926" s="5">
        <v>0</v>
      </c>
      <c r="L1926" s="5">
        <v>0</v>
      </c>
      <c r="O1926" s="5">
        <v>0</v>
      </c>
    </row>
    <row r="1927" spans="1:15" x14ac:dyDescent="0.75">
      <c r="A1927" t="s">
        <v>27</v>
      </c>
      <c r="B1927" s="3">
        <v>46032</v>
      </c>
      <c r="C1927" s="4">
        <v>289244.42</v>
      </c>
      <c r="D1927" s="3">
        <v>46032</v>
      </c>
      <c r="E1927" s="4">
        <v>289244.42</v>
      </c>
      <c r="F1927">
        <v>89</v>
      </c>
      <c r="G1927" s="3">
        <v>46053</v>
      </c>
      <c r="H1927" s="4">
        <v>0</v>
      </c>
      <c r="I1927" s="4">
        <v>0</v>
      </c>
      <c r="J1927" s="4">
        <v>0</v>
      </c>
      <c r="K1927" s="5">
        <v>0</v>
      </c>
      <c r="L1927" s="5">
        <v>0</v>
      </c>
      <c r="O1927" s="5">
        <v>0</v>
      </c>
    </row>
    <row r="1928" spans="1:15" x14ac:dyDescent="0.75">
      <c r="A1928" t="s">
        <v>27</v>
      </c>
      <c r="B1928" s="3">
        <v>46063</v>
      </c>
      <c r="C1928" s="4">
        <v>273190.59999999998</v>
      </c>
      <c r="D1928" s="3">
        <v>46063</v>
      </c>
      <c r="E1928" s="4">
        <v>273190.59999999998</v>
      </c>
      <c r="F1928">
        <v>90</v>
      </c>
      <c r="G1928" s="3">
        <v>46081</v>
      </c>
      <c r="H1928" s="4">
        <v>0</v>
      </c>
      <c r="I1928" s="4">
        <v>0</v>
      </c>
      <c r="J1928" s="4">
        <v>0</v>
      </c>
      <c r="K1928" s="5">
        <v>0</v>
      </c>
      <c r="L1928" s="5">
        <v>0</v>
      </c>
      <c r="O1928" s="5">
        <v>0</v>
      </c>
    </row>
    <row r="1929" spans="1:15" x14ac:dyDescent="0.75">
      <c r="A1929" t="s">
        <v>27</v>
      </c>
      <c r="B1929" s="3">
        <v>46091</v>
      </c>
      <c r="C1929" s="4">
        <v>520879.06</v>
      </c>
      <c r="D1929" s="3">
        <v>46091</v>
      </c>
      <c r="E1929" s="4">
        <v>520879.06</v>
      </c>
      <c r="F1929">
        <v>91</v>
      </c>
      <c r="G1929" s="3">
        <v>46112</v>
      </c>
      <c r="H1929" s="4">
        <v>0</v>
      </c>
      <c r="I1929" s="4">
        <v>0</v>
      </c>
      <c r="J1929" s="4">
        <v>0</v>
      </c>
      <c r="K1929" s="5">
        <v>0</v>
      </c>
      <c r="L1929" s="5">
        <v>0</v>
      </c>
      <c r="O1929" s="5">
        <v>0</v>
      </c>
    </row>
    <row r="1930" spans="1:15" x14ac:dyDescent="0.75">
      <c r="A1930" t="s">
        <v>27</v>
      </c>
      <c r="B1930" s="3">
        <v>46122</v>
      </c>
      <c r="C1930" s="4">
        <v>287349.37</v>
      </c>
      <c r="D1930" s="3">
        <v>46122</v>
      </c>
      <c r="E1930" s="4">
        <v>287349.37</v>
      </c>
      <c r="F1930">
        <v>92</v>
      </c>
      <c r="G1930" s="3">
        <v>46142</v>
      </c>
      <c r="H1930" s="4">
        <v>0</v>
      </c>
      <c r="I1930" s="4">
        <v>0</v>
      </c>
      <c r="J1930" s="4">
        <v>0</v>
      </c>
      <c r="K1930" s="5">
        <v>0</v>
      </c>
      <c r="L1930" s="5">
        <v>0</v>
      </c>
      <c r="O1930" s="5">
        <v>0</v>
      </c>
    </row>
    <row r="1931" spans="1:15" x14ac:dyDescent="0.75">
      <c r="A1931" t="s">
        <v>27</v>
      </c>
      <c r="B1931" s="3">
        <v>46152</v>
      </c>
      <c r="C1931" s="4">
        <v>337349.57</v>
      </c>
      <c r="D1931" s="3">
        <v>46152</v>
      </c>
      <c r="E1931" s="4">
        <v>337349.57</v>
      </c>
      <c r="F1931">
        <v>93</v>
      </c>
      <c r="G1931" s="3">
        <v>46173</v>
      </c>
      <c r="H1931" s="4">
        <v>0</v>
      </c>
      <c r="I1931" s="4">
        <v>0</v>
      </c>
      <c r="J1931" s="4">
        <v>0</v>
      </c>
      <c r="K1931" s="5">
        <v>0</v>
      </c>
      <c r="L1931" s="5">
        <v>0</v>
      </c>
      <c r="O1931" s="5">
        <v>0</v>
      </c>
    </row>
    <row r="1932" spans="1:15" x14ac:dyDescent="0.75">
      <c r="A1932" t="s">
        <v>27</v>
      </c>
      <c r="B1932" s="3">
        <v>46183</v>
      </c>
      <c r="C1932" s="4">
        <v>302629.90000000002</v>
      </c>
      <c r="D1932" s="3">
        <v>46183</v>
      </c>
      <c r="E1932" s="4">
        <v>302629.90000000002</v>
      </c>
      <c r="F1932">
        <v>94</v>
      </c>
      <c r="G1932" s="3">
        <v>46203</v>
      </c>
      <c r="H1932" s="4">
        <v>0</v>
      </c>
      <c r="I1932" s="4">
        <v>0</v>
      </c>
      <c r="J1932" s="4">
        <v>0</v>
      </c>
      <c r="K1932" s="5">
        <v>0</v>
      </c>
      <c r="L1932" s="5">
        <v>0</v>
      </c>
      <c r="O1932" s="5">
        <v>0</v>
      </c>
    </row>
    <row r="1933" spans="1:15" x14ac:dyDescent="0.75">
      <c r="A1933" t="s">
        <v>27</v>
      </c>
      <c r="B1933" s="3">
        <v>46213</v>
      </c>
      <c r="C1933" s="4">
        <v>261625.04</v>
      </c>
      <c r="D1933" s="3">
        <v>46213</v>
      </c>
      <c r="E1933" s="4">
        <v>261625.04</v>
      </c>
      <c r="F1933">
        <v>95</v>
      </c>
      <c r="G1933" s="3">
        <v>46234</v>
      </c>
      <c r="H1933" s="4">
        <v>0</v>
      </c>
      <c r="I1933" s="4">
        <v>0</v>
      </c>
      <c r="J1933" s="4">
        <v>0</v>
      </c>
      <c r="K1933" s="5">
        <v>0</v>
      </c>
      <c r="L1933" s="5">
        <v>0</v>
      </c>
      <c r="O1933" s="5">
        <v>0</v>
      </c>
    </row>
    <row r="1934" spans="1:15" x14ac:dyDescent="0.75">
      <c r="A1934" t="s">
        <v>27</v>
      </c>
      <c r="B1934" s="3">
        <v>46244</v>
      </c>
      <c r="C1934" s="4">
        <v>283849.83</v>
      </c>
      <c r="D1934" s="3">
        <v>46244</v>
      </c>
      <c r="E1934" s="4">
        <v>283849.83</v>
      </c>
      <c r="F1934">
        <v>96</v>
      </c>
      <c r="G1934" s="3">
        <v>46265</v>
      </c>
      <c r="H1934" s="4">
        <v>0</v>
      </c>
      <c r="I1934" s="4">
        <v>0</v>
      </c>
      <c r="J1934" s="4">
        <v>0</v>
      </c>
      <c r="K1934" s="5">
        <v>0</v>
      </c>
      <c r="L1934" s="5">
        <v>0</v>
      </c>
      <c r="O1934" s="5">
        <v>0</v>
      </c>
    </row>
    <row r="1935" spans="1:15" x14ac:dyDescent="0.75">
      <c r="A1935" t="s">
        <v>27</v>
      </c>
      <c r="B1935" s="3">
        <v>46275</v>
      </c>
      <c r="C1935" s="4">
        <v>274431.96000000002</v>
      </c>
      <c r="D1935" s="3">
        <v>46275</v>
      </c>
      <c r="E1935" s="4">
        <v>274431.96000000002</v>
      </c>
      <c r="F1935">
        <v>97</v>
      </c>
      <c r="G1935" s="3">
        <v>46295</v>
      </c>
      <c r="H1935" s="4">
        <v>0</v>
      </c>
      <c r="I1935" s="4">
        <v>0</v>
      </c>
      <c r="J1935" s="4">
        <v>0</v>
      </c>
      <c r="K1935" s="5">
        <v>0</v>
      </c>
      <c r="L1935" s="5">
        <v>0</v>
      </c>
      <c r="O1935" s="5">
        <v>347711.69</v>
      </c>
    </row>
    <row r="1936" spans="1:15" x14ac:dyDescent="0.75">
      <c r="A1936" t="s">
        <v>27</v>
      </c>
      <c r="B1936" s="3">
        <v>46287</v>
      </c>
      <c r="C1936" s="4">
        <v>40702275.736674003</v>
      </c>
      <c r="D1936" s="3">
        <v>46305</v>
      </c>
      <c r="E1936" s="4">
        <v>291167.45181381301</v>
      </c>
      <c r="F1936">
        <v>98</v>
      </c>
      <c r="G1936" s="3">
        <v>46326</v>
      </c>
      <c r="H1936" s="4">
        <v>291167.45181381301</v>
      </c>
      <c r="I1936" s="4">
        <v>0</v>
      </c>
      <c r="J1936" s="4">
        <v>0</v>
      </c>
      <c r="K1936" s="5">
        <v>2903.9131350429998</v>
      </c>
      <c r="L1936" s="5">
        <v>0</v>
      </c>
      <c r="O1936" s="5">
        <v>0</v>
      </c>
    </row>
    <row r="1937" spans="1:15" x14ac:dyDescent="0.75">
      <c r="A1937" t="s">
        <v>27</v>
      </c>
      <c r="B1937" s="3">
        <v>46336</v>
      </c>
      <c r="C1937" s="4">
        <v>0</v>
      </c>
      <c r="D1937" s="3">
        <v>46336</v>
      </c>
      <c r="E1937" s="4">
        <v>300862.59141784097</v>
      </c>
      <c r="F1937">
        <v>99</v>
      </c>
      <c r="G1937" s="3">
        <v>46356</v>
      </c>
      <c r="H1937" s="4">
        <v>300862.59141784097</v>
      </c>
      <c r="I1937" s="4">
        <v>0</v>
      </c>
      <c r="J1937" s="4">
        <v>0</v>
      </c>
      <c r="K1937" s="5">
        <v>3000.7102394950002</v>
      </c>
      <c r="L1937" s="5">
        <v>0</v>
      </c>
      <c r="O1937" s="5">
        <v>0</v>
      </c>
    </row>
    <row r="1938" spans="1:15" x14ac:dyDescent="0.75">
      <c r="A1938" t="s">
        <v>27</v>
      </c>
      <c r="B1938" s="3">
        <v>46366</v>
      </c>
      <c r="C1938" s="4">
        <v>0</v>
      </c>
      <c r="D1938" s="3">
        <v>46366</v>
      </c>
      <c r="E1938" s="4">
        <v>291148.17786023801</v>
      </c>
      <c r="F1938">
        <v>100</v>
      </c>
      <c r="G1938" s="3">
        <v>46387</v>
      </c>
      <c r="H1938" s="4">
        <v>291148.17786023801</v>
      </c>
      <c r="I1938" s="4">
        <v>0</v>
      </c>
      <c r="J1938" s="4">
        <v>0</v>
      </c>
      <c r="K1938" s="5">
        <v>2903.9131350150001</v>
      </c>
      <c r="L1938" s="5">
        <v>0</v>
      </c>
      <c r="O1938" s="5">
        <v>0</v>
      </c>
    </row>
    <row r="1939" spans="1:15" x14ac:dyDescent="0.75">
      <c r="A1939" t="s">
        <v>27</v>
      </c>
      <c r="B1939" s="3">
        <v>46397</v>
      </c>
      <c r="C1939" s="4">
        <v>0</v>
      </c>
      <c r="D1939" s="3">
        <v>46397</v>
      </c>
      <c r="E1939" s="4">
        <v>291041.153386224</v>
      </c>
      <c r="F1939">
        <v>101</v>
      </c>
      <c r="G1939" s="3">
        <v>46418</v>
      </c>
      <c r="H1939" s="4">
        <v>291041.153386224</v>
      </c>
      <c r="I1939" s="4">
        <v>0</v>
      </c>
      <c r="J1939" s="4">
        <v>0</v>
      </c>
      <c r="K1939" s="5">
        <v>3000.71023947</v>
      </c>
      <c r="L1939" s="5">
        <v>0</v>
      </c>
      <c r="O1939" s="5">
        <v>0</v>
      </c>
    </row>
    <row r="1940" spans="1:15" x14ac:dyDescent="0.75">
      <c r="A1940" t="s">
        <v>27</v>
      </c>
      <c r="B1940" s="3">
        <v>46428</v>
      </c>
      <c r="C1940" s="4">
        <v>0</v>
      </c>
      <c r="D1940" s="3">
        <v>46428</v>
      </c>
      <c r="E1940" s="4">
        <v>291031.86141628202</v>
      </c>
      <c r="F1940">
        <v>102</v>
      </c>
      <c r="G1940" s="3">
        <v>46446</v>
      </c>
      <c r="H1940" s="4">
        <v>291031.86141628202</v>
      </c>
      <c r="I1940" s="4">
        <v>0</v>
      </c>
      <c r="J1940" s="4">
        <v>0</v>
      </c>
      <c r="K1940" s="5">
        <v>3000.710239555</v>
      </c>
      <c r="L1940" s="5">
        <v>0</v>
      </c>
      <c r="O1940" s="5">
        <v>0</v>
      </c>
    </row>
    <row r="1941" spans="1:15" x14ac:dyDescent="0.75">
      <c r="A1941" t="s">
        <v>27</v>
      </c>
      <c r="B1941" s="3">
        <v>46456</v>
      </c>
      <c r="C1941" s="4">
        <v>0</v>
      </c>
      <c r="D1941" s="3">
        <v>46456</v>
      </c>
      <c r="E1941" s="4">
        <v>291335.06122757</v>
      </c>
      <c r="F1941">
        <v>103</v>
      </c>
      <c r="G1941" s="3">
        <v>46477</v>
      </c>
      <c r="H1941" s="4">
        <v>291335.06122757</v>
      </c>
      <c r="I1941" s="4">
        <v>0</v>
      </c>
      <c r="J1941" s="4">
        <v>0</v>
      </c>
      <c r="K1941" s="5">
        <v>2710.318926039</v>
      </c>
      <c r="L1941" s="5">
        <v>0</v>
      </c>
      <c r="O1941" s="5">
        <v>0</v>
      </c>
    </row>
    <row r="1942" spans="1:15" x14ac:dyDescent="0.75">
      <c r="A1942" t="s">
        <v>27</v>
      </c>
      <c r="B1942" s="3">
        <v>46487</v>
      </c>
      <c r="C1942" s="4">
        <v>0</v>
      </c>
      <c r="D1942" s="3">
        <v>46487</v>
      </c>
      <c r="E1942" s="4">
        <v>300810.45936316502</v>
      </c>
      <c r="F1942">
        <v>104</v>
      </c>
      <c r="G1942" s="3">
        <v>46507</v>
      </c>
      <c r="H1942" s="4">
        <v>300810.45936316502</v>
      </c>
      <c r="I1942" s="4">
        <v>0</v>
      </c>
      <c r="J1942" s="4">
        <v>0</v>
      </c>
      <c r="K1942" s="5">
        <v>3000.7102394660001</v>
      </c>
      <c r="L1942" s="5">
        <v>0</v>
      </c>
      <c r="O1942" s="5">
        <v>0</v>
      </c>
    </row>
    <row r="1943" spans="1:15" x14ac:dyDescent="0.75">
      <c r="A1943" t="s">
        <v>27</v>
      </c>
      <c r="B1943" s="3">
        <v>46517</v>
      </c>
      <c r="C1943" s="4">
        <v>0</v>
      </c>
      <c r="D1943" s="3">
        <v>46517</v>
      </c>
      <c r="E1943" s="4">
        <v>291097.406406008</v>
      </c>
      <c r="F1943">
        <v>105</v>
      </c>
      <c r="G1943" s="3">
        <v>46538</v>
      </c>
      <c r="H1943" s="4">
        <v>291097.406406008</v>
      </c>
      <c r="I1943" s="4">
        <v>0</v>
      </c>
      <c r="J1943" s="4">
        <v>0</v>
      </c>
      <c r="K1943" s="5">
        <v>2903.9131350110001</v>
      </c>
      <c r="L1943" s="5">
        <v>0</v>
      </c>
      <c r="O1943" s="5">
        <v>0</v>
      </c>
    </row>
    <row r="1944" spans="1:15" x14ac:dyDescent="0.75">
      <c r="A1944" t="s">
        <v>27</v>
      </c>
      <c r="B1944" s="3">
        <v>46548</v>
      </c>
      <c r="C1944" s="4">
        <v>0</v>
      </c>
      <c r="D1944" s="3">
        <v>46548</v>
      </c>
      <c r="E1944" s="4">
        <v>300789.75153761602</v>
      </c>
      <c r="F1944">
        <v>106</v>
      </c>
      <c r="G1944" s="3">
        <v>46568</v>
      </c>
      <c r="H1944" s="4">
        <v>300789.75153761602</v>
      </c>
      <c r="I1944" s="4">
        <v>0</v>
      </c>
      <c r="J1944" s="4">
        <v>0</v>
      </c>
      <c r="K1944" s="5">
        <v>3000.710239512</v>
      </c>
      <c r="L1944" s="5">
        <v>0</v>
      </c>
      <c r="O1944" s="5">
        <v>0</v>
      </c>
    </row>
    <row r="1945" spans="1:15" x14ac:dyDescent="0.75">
      <c r="A1945" t="s">
        <v>27</v>
      </c>
      <c r="B1945" s="3">
        <v>46578</v>
      </c>
      <c r="C1945" s="4">
        <v>0</v>
      </c>
      <c r="D1945" s="3">
        <v>46578</v>
      </c>
      <c r="E1945" s="4">
        <v>291077.23840443802</v>
      </c>
      <c r="F1945">
        <v>107</v>
      </c>
      <c r="G1945" s="3">
        <v>46599</v>
      </c>
      <c r="H1945" s="4">
        <v>291077.23840443802</v>
      </c>
      <c r="I1945" s="4">
        <v>0</v>
      </c>
      <c r="J1945" s="4">
        <v>0</v>
      </c>
      <c r="K1945" s="5">
        <v>2903.9131350369998</v>
      </c>
      <c r="L1945" s="5">
        <v>0</v>
      </c>
      <c r="O1945" s="5">
        <v>0</v>
      </c>
    </row>
    <row r="1946" spans="1:15" x14ac:dyDescent="0.75">
      <c r="A1946" t="s">
        <v>27</v>
      </c>
      <c r="B1946" s="3">
        <v>46609</v>
      </c>
      <c r="C1946" s="4">
        <v>0</v>
      </c>
      <c r="D1946" s="3">
        <v>46609</v>
      </c>
      <c r="E1946" s="4">
        <v>300768.77815093199</v>
      </c>
      <c r="F1946">
        <v>108</v>
      </c>
      <c r="G1946" s="3">
        <v>46630</v>
      </c>
      <c r="H1946" s="4">
        <v>300768.77815093199</v>
      </c>
      <c r="I1946" s="4">
        <v>0</v>
      </c>
      <c r="J1946" s="4">
        <v>0</v>
      </c>
      <c r="K1946" s="5">
        <v>3000.7102395239999</v>
      </c>
      <c r="L1946" s="5">
        <v>0</v>
      </c>
      <c r="O1946" s="5">
        <v>0</v>
      </c>
    </row>
    <row r="1947" spans="1:15" x14ac:dyDescent="0.75">
      <c r="A1947" t="s">
        <v>27</v>
      </c>
      <c r="B1947" s="3">
        <v>46640</v>
      </c>
      <c r="C1947" s="4">
        <v>0</v>
      </c>
      <c r="D1947" s="3">
        <v>46640</v>
      </c>
      <c r="E1947" s="4">
        <v>300758.70516382903</v>
      </c>
      <c r="F1947">
        <v>109</v>
      </c>
      <c r="G1947" s="3">
        <v>46660</v>
      </c>
      <c r="H1947" s="4">
        <v>300758.70516382903</v>
      </c>
      <c r="I1947" s="4">
        <v>0</v>
      </c>
      <c r="J1947" s="4">
        <v>0</v>
      </c>
      <c r="K1947" s="5">
        <v>3000.7102395689999</v>
      </c>
      <c r="L1947" s="5">
        <v>0</v>
      </c>
      <c r="O1947" s="5">
        <v>0</v>
      </c>
    </row>
    <row r="1948" spans="1:15" x14ac:dyDescent="0.75">
      <c r="A1948" t="s">
        <v>27</v>
      </c>
      <c r="B1948" s="3">
        <v>46670</v>
      </c>
      <c r="C1948" s="4">
        <v>0</v>
      </c>
      <c r="D1948" s="3">
        <v>46670</v>
      </c>
      <c r="E1948" s="4">
        <v>291047.000709777</v>
      </c>
      <c r="F1948">
        <v>110</v>
      </c>
      <c r="G1948" s="3">
        <v>46691</v>
      </c>
      <c r="H1948" s="4">
        <v>291047.000709777</v>
      </c>
      <c r="I1948" s="4">
        <v>0</v>
      </c>
      <c r="J1948" s="4">
        <v>0</v>
      </c>
      <c r="K1948" s="5">
        <v>2903.9131349730001</v>
      </c>
      <c r="L1948" s="5">
        <v>0</v>
      </c>
      <c r="O1948" s="5">
        <v>0</v>
      </c>
    </row>
    <row r="1949" spans="1:15" x14ac:dyDescent="0.75">
      <c r="A1949" t="s">
        <v>27</v>
      </c>
      <c r="B1949" s="3">
        <v>46701</v>
      </c>
      <c r="C1949" s="4">
        <v>0</v>
      </c>
      <c r="D1949" s="3">
        <v>46701</v>
      </c>
      <c r="E1949" s="4">
        <v>300737.332270674</v>
      </c>
      <c r="F1949">
        <v>111</v>
      </c>
      <c r="G1949" s="3">
        <v>46721</v>
      </c>
      <c r="H1949" s="4">
        <v>300737.332270674</v>
      </c>
      <c r="I1949" s="4">
        <v>0</v>
      </c>
      <c r="J1949" s="4">
        <v>0</v>
      </c>
      <c r="K1949" s="5">
        <v>3000.7102394630001</v>
      </c>
      <c r="L1949" s="5">
        <v>0</v>
      </c>
      <c r="O1949" s="5">
        <v>0</v>
      </c>
    </row>
    <row r="1950" spans="1:15" x14ac:dyDescent="0.75">
      <c r="A1950" t="s">
        <v>27</v>
      </c>
      <c r="B1950" s="3">
        <v>46731</v>
      </c>
      <c r="C1950" s="4">
        <v>0</v>
      </c>
      <c r="D1950" s="3">
        <v>46731</v>
      </c>
      <c r="E1950" s="4">
        <v>291026.18417283997</v>
      </c>
      <c r="F1950">
        <v>112</v>
      </c>
      <c r="G1950" s="3">
        <v>46752</v>
      </c>
      <c r="H1950" s="4">
        <v>291026.18417283997</v>
      </c>
      <c r="I1950" s="4">
        <v>0</v>
      </c>
      <c r="J1950" s="4">
        <v>0</v>
      </c>
      <c r="K1950" s="5">
        <v>2903.9131350130001</v>
      </c>
      <c r="L1950" s="5">
        <v>0</v>
      </c>
      <c r="O1950" s="5">
        <v>0</v>
      </c>
    </row>
    <row r="1951" spans="1:15" x14ac:dyDescent="0.75">
      <c r="A1951" t="s">
        <v>27</v>
      </c>
      <c r="B1951" s="3">
        <v>46762</v>
      </c>
      <c r="C1951" s="4">
        <v>0</v>
      </c>
      <c r="D1951" s="3">
        <v>46762</v>
      </c>
      <c r="E1951" s="4">
        <v>300715.68362369802</v>
      </c>
      <c r="F1951">
        <v>113</v>
      </c>
      <c r="G1951" s="3">
        <v>46783</v>
      </c>
      <c r="H1951" s="4">
        <v>300715.68362369802</v>
      </c>
      <c r="I1951" s="4">
        <v>0</v>
      </c>
      <c r="J1951" s="4">
        <v>0</v>
      </c>
      <c r="K1951" s="5">
        <v>3000.7102394620001</v>
      </c>
      <c r="L1951" s="5">
        <v>0</v>
      </c>
      <c r="O1951" s="5">
        <v>0</v>
      </c>
    </row>
    <row r="1952" spans="1:15" x14ac:dyDescent="0.75">
      <c r="A1952" t="s">
        <v>27</v>
      </c>
      <c r="B1952" s="3">
        <v>46793</v>
      </c>
      <c r="C1952" s="4">
        <v>0</v>
      </c>
      <c r="D1952" s="3">
        <v>46793</v>
      </c>
      <c r="E1952" s="4">
        <v>290908.30161974998</v>
      </c>
      <c r="F1952">
        <v>114</v>
      </c>
      <c r="G1952" s="3">
        <v>46812</v>
      </c>
      <c r="H1952" s="4">
        <v>290908.30161974998</v>
      </c>
      <c r="I1952" s="4">
        <v>0</v>
      </c>
      <c r="J1952" s="4">
        <v>0</v>
      </c>
      <c r="K1952" s="5">
        <v>3000.7102395430002</v>
      </c>
      <c r="L1952" s="5">
        <v>0</v>
      </c>
      <c r="O1952" s="5">
        <v>0</v>
      </c>
    </row>
    <row r="1953" spans="1:15" x14ac:dyDescent="0.75">
      <c r="A1953" t="s">
        <v>27</v>
      </c>
      <c r="B1953" s="3">
        <v>46822</v>
      </c>
      <c r="C1953" s="4">
        <v>0</v>
      </c>
      <c r="D1953" s="3">
        <v>46822</v>
      </c>
      <c r="E1953" s="4">
        <v>291099.66085876001</v>
      </c>
      <c r="F1953">
        <v>115</v>
      </c>
      <c r="G1953" s="3">
        <v>46843</v>
      </c>
      <c r="H1953" s="4">
        <v>291099.66085876001</v>
      </c>
      <c r="I1953" s="4">
        <v>0</v>
      </c>
      <c r="J1953" s="4">
        <v>0</v>
      </c>
      <c r="K1953" s="5">
        <v>2807.1160305210001</v>
      </c>
      <c r="L1953" s="5">
        <v>0</v>
      </c>
      <c r="O1953" s="5">
        <v>0</v>
      </c>
    </row>
    <row r="1954" spans="1:15" x14ac:dyDescent="0.75">
      <c r="A1954" t="s">
        <v>27</v>
      </c>
      <c r="B1954" s="3">
        <v>46853</v>
      </c>
      <c r="C1954" s="4">
        <v>0</v>
      </c>
      <c r="D1954" s="3">
        <v>46853</v>
      </c>
      <c r="E1954" s="4">
        <v>300682.17356385803</v>
      </c>
      <c r="F1954">
        <v>116</v>
      </c>
      <c r="G1954" s="3">
        <v>46873</v>
      </c>
      <c r="H1954" s="4">
        <v>300682.17356385803</v>
      </c>
      <c r="I1954" s="4">
        <v>0</v>
      </c>
      <c r="J1954" s="4">
        <v>0</v>
      </c>
      <c r="K1954" s="5">
        <v>3000.7102394849999</v>
      </c>
      <c r="L1954" s="5">
        <v>0</v>
      </c>
      <c r="O1954" s="5">
        <v>0</v>
      </c>
    </row>
    <row r="1955" spans="1:15" x14ac:dyDescent="0.75">
      <c r="A1955" t="s">
        <v>27</v>
      </c>
      <c r="B1955" s="3">
        <v>46883</v>
      </c>
      <c r="C1955" s="4">
        <v>0</v>
      </c>
      <c r="D1955" s="3">
        <v>46883</v>
      </c>
      <c r="E1955" s="4">
        <v>290972.459851694</v>
      </c>
      <c r="F1955">
        <v>117</v>
      </c>
      <c r="G1955" s="3">
        <v>46904</v>
      </c>
      <c r="H1955" s="4">
        <v>290972.459851694</v>
      </c>
      <c r="I1955" s="4">
        <v>0</v>
      </c>
      <c r="J1955" s="4">
        <v>0</v>
      </c>
      <c r="K1955" s="5">
        <v>2903.913135023</v>
      </c>
      <c r="L1955" s="5">
        <v>0</v>
      </c>
      <c r="O1955" s="5">
        <v>0</v>
      </c>
    </row>
    <row r="1956" spans="1:15" x14ac:dyDescent="0.75">
      <c r="A1956" t="s">
        <v>27</v>
      </c>
      <c r="B1956" s="3">
        <v>46914</v>
      </c>
      <c r="C1956" s="4">
        <v>0</v>
      </c>
      <c r="D1956" s="3">
        <v>46914</v>
      </c>
      <c r="E1956" s="4">
        <v>300659.81027222303</v>
      </c>
      <c r="F1956">
        <v>118</v>
      </c>
      <c r="G1956" s="3">
        <v>46934</v>
      </c>
      <c r="H1956" s="4">
        <v>300659.81027222303</v>
      </c>
      <c r="I1956" s="4">
        <v>0</v>
      </c>
      <c r="J1956" s="4">
        <v>0</v>
      </c>
      <c r="K1956" s="5">
        <v>3000.710239475</v>
      </c>
      <c r="L1956" s="5">
        <v>0</v>
      </c>
      <c r="O1956" s="5">
        <v>0</v>
      </c>
    </row>
    <row r="1957" spans="1:15" x14ac:dyDescent="0.75">
      <c r="A1957" t="s">
        <v>27</v>
      </c>
      <c r="B1957" s="3">
        <v>46944</v>
      </c>
      <c r="C1957" s="4">
        <v>0</v>
      </c>
      <c r="D1957" s="3">
        <v>46944</v>
      </c>
      <c r="E1957" s="4">
        <v>290950.67745587102</v>
      </c>
      <c r="F1957">
        <v>119</v>
      </c>
      <c r="G1957" s="3">
        <v>46965</v>
      </c>
      <c r="H1957" s="4">
        <v>290950.67745587102</v>
      </c>
      <c r="I1957" s="4">
        <v>0</v>
      </c>
      <c r="J1957" s="4">
        <v>0</v>
      </c>
      <c r="K1957" s="5">
        <v>2903.9131350480002</v>
      </c>
      <c r="L1957" s="5">
        <v>0</v>
      </c>
      <c r="O1957" s="5">
        <v>0</v>
      </c>
    </row>
    <row r="1958" spans="1:15" x14ac:dyDescent="0.75">
      <c r="A1958" t="s">
        <v>27</v>
      </c>
      <c r="B1958" s="3">
        <v>46975</v>
      </c>
      <c r="C1958" s="4">
        <v>0</v>
      </c>
      <c r="D1958" s="3">
        <v>46975</v>
      </c>
      <c r="E1958" s="4">
        <v>300223.54828104301</v>
      </c>
      <c r="F1958">
        <v>120</v>
      </c>
      <c r="G1958" s="3">
        <v>46996</v>
      </c>
      <c r="H1958" s="4">
        <v>300223.54828104301</v>
      </c>
      <c r="I1958" s="4">
        <v>0</v>
      </c>
      <c r="J1958" s="4">
        <v>0</v>
      </c>
      <c r="K1958" s="5">
        <v>3000.710239515</v>
      </c>
      <c r="L1958" s="5">
        <v>0</v>
      </c>
      <c r="O1958" s="5">
        <v>0</v>
      </c>
    </row>
    <row r="1959" spans="1:15" x14ac:dyDescent="0.75">
      <c r="A1959" t="s">
        <v>27</v>
      </c>
      <c r="B1959" s="3">
        <v>47006</v>
      </c>
      <c r="C1959" s="4">
        <v>0</v>
      </c>
      <c r="D1959" s="3">
        <v>47006</v>
      </c>
      <c r="E1959" s="4">
        <v>300212.92852878902</v>
      </c>
      <c r="F1959">
        <v>121</v>
      </c>
      <c r="G1959" s="3">
        <v>47026</v>
      </c>
      <c r="H1959" s="4">
        <v>300212.92852878902</v>
      </c>
      <c r="I1959" s="4">
        <v>0</v>
      </c>
      <c r="J1959" s="4">
        <v>0</v>
      </c>
      <c r="K1959" s="5">
        <v>3000.7102395259999</v>
      </c>
      <c r="L1959" s="5">
        <v>0</v>
      </c>
      <c r="O1959" s="5">
        <v>0</v>
      </c>
    </row>
    <row r="1960" spans="1:15" x14ac:dyDescent="0.75">
      <c r="A1960" t="s">
        <v>27</v>
      </c>
      <c r="B1960" s="3">
        <v>47036</v>
      </c>
      <c r="C1960" s="4">
        <v>0</v>
      </c>
      <c r="D1960" s="3">
        <v>47036</v>
      </c>
      <c r="E1960" s="4">
        <v>280096.65678261803</v>
      </c>
      <c r="F1960">
        <v>122</v>
      </c>
      <c r="G1960" s="3">
        <v>47057</v>
      </c>
      <c r="H1960" s="4">
        <v>280096.65678261803</v>
      </c>
      <c r="I1960" s="4">
        <v>0</v>
      </c>
      <c r="J1960" s="4">
        <v>0</v>
      </c>
      <c r="K1960" s="5">
        <v>12765.257873353001</v>
      </c>
      <c r="L1960" s="5">
        <v>0</v>
      </c>
      <c r="O1960" s="5">
        <v>0</v>
      </c>
    </row>
    <row r="1961" spans="1:15" x14ac:dyDescent="0.75">
      <c r="A1961" t="s">
        <v>27</v>
      </c>
      <c r="B1961" s="3">
        <v>47067</v>
      </c>
      <c r="C1961" s="4">
        <v>0</v>
      </c>
      <c r="D1961" s="3">
        <v>47067</v>
      </c>
      <c r="E1961" s="4">
        <v>181308.913506321</v>
      </c>
      <c r="F1961">
        <v>123</v>
      </c>
      <c r="G1961" s="3">
        <v>47087</v>
      </c>
      <c r="H1961" s="4">
        <v>181308.913506321</v>
      </c>
      <c r="I1961" s="4">
        <v>0</v>
      </c>
      <c r="J1961" s="4">
        <v>28732337.626264211</v>
      </c>
      <c r="K1961" s="5">
        <v>121357.28225551901</v>
      </c>
      <c r="L1961" s="5">
        <v>0</v>
      </c>
      <c r="O1961" s="5">
        <v>0</v>
      </c>
    </row>
    <row r="1962" spans="1:15" x14ac:dyDescent="0.75">
      <c r="A1962" t="s">
        <v>27</v>
      </c>
      <c r="B1962" s="3">
        <v>47097</v>
      </c>
      <c r="C1962" s="4">
        <v>0</v>
      </c>
      <c r="D1962" s="3">
        <v>47097</v>
      </c>
      <c r="E1962" s="4">
        <v>119848.39738604199</v>
      </c>
      <c r="F1962">
        <v>124</v>
      </c>
      <c r="G1962" s="3">
        <v>47118</v>
      </c>
      <c r="H1962" s="4">
        <v>119848.39738604199</v>
      </c>
      <c r="I1962" s="4">
        <v>0</v>
      </c>
      <c r="J1962" s="4">
        <v>0</v>
      </c>
      <c r="K1962" s="5">
        <v>43537.329917253999</v>
      </c>
      <c r="L1962" s="5">
        <v>0</v>
      </c>
      <c r="O1962" s="5">
        <v>0</v>
      </c>
    </row>
    <row r="1963" spans="1:15" x14ac:dyDescent="0.75">
      <c r="A1963" t="s">
        <v>27</v>
      </c>
      <c r="B1963" s="3">
        <v>47128</v>
      </c>
      <c r="C1963" s="4">
        <v>0</v>
      </c>
      <c r="D1963" s="3">
        <v>47128</v>
      </c>
      <c r="E1963" s="4">
        <v>118440.61398157899</v>
      </c>
      <c r="F1963">
        <v>125</v>
      </c>
      <c r="G1963" s="3">
        <v>47149</v>
      </c>
      <c r="H1963" s="4">
        <v>118440.61398157899</v>
      </c>
      <c r="I1963" s="4">
        <v>0</v>
      </c>
      <c r="J1963" s="4">
        <v>0</v>
      </c>
      <c r="K1963" s="5">
        <v>44937.423416600999</v>
      </c>
      <c r="L1963" s="5">
        <v>0</v>
      </c>
      <c r="O1963" s="5">
        <v>0</v>
      </c>
    </row>
    <row r="1964" spans="1:15" x14ac:dyDescent="0.75">
      <c r="A1964" t="s">
        <v>27</v>
      </c>
      <c r="B1964" s="3">
        <v>47159</v>
      </c>
      <c r="C1964" s="4">
        <v>0</v>
      </c>
      <c r="D1964" s="3">
        <v>47159</v>
      </c>
      <c r="E1964" s="4">
        <v>118481.338230512</v>
      </c>
      <c r="F1964">
        <v>126</v>
      </c>
      <c r="G1964" s="3">
        <v>47177</v>
      </c>
      <c r="H1964" s="4">
        <v>118481.338230512</v>
      </c>
      <c r="I1964" s="4">
        <v>0</v>
      </c>
      <c r="J1964" s="4">
        <v>0</v>
      </c>
      <c r="K1964" s="5">
        <v>44889.479357486001</v>
      </c>
      <c r="L1964" s="5">
        <v>0</v>
      </c>
      <c r="O1964" s="5">
        <v>0</v>
      </c>
    </row>
    <row r="1965" spans="1:15" x14ac:dyDescent="0.75">
      <c r="A1965" t="s">
        <v>27</v>
      </c>
      <c r="B1965" s="3">
        <v>47187</v>
      </c>
      <c r="C1965" s="4">
        <v>0</v>
      </c>
      <c r="D1965" s="3">
        <v>47187</v>
      </c>
      <c r="E1965" s="4">
        <v>122869.32620388101</v>
      </c>
      <c r="F1965">
        <v>127</v>
      </c>
      <c r="G1965" s="3">
        <v>47208</v>
      </c>
      <c r="H1965" s="4">
        <v>122869.32620388101</v>
      </c>
      <c r="I1965" s="4">
        <v>0</v>
      </c>
      <c r="J1965" s="4">
        <v>0</v>
      </c>
      <c r="K1965" s="5">
        <v>40501.83278905</v>
      </c>
      <c r="L1965" s="5">
        <v>0</v>
      </c>
      <c r="O1965" s="5">
        <v>0</v>
      </c>
    </row>
    <row r="1966" spans="1:15" x14ac:dyDescent="0.75">
      <c r="A1966" t="s">
        <v>27</v>
      </c>
      <c r="B1966" s="3">
        <v>47218</v>
      </c>
      <c r="C1966" s="4">
        <v>0</v>
      </c>
      <c r="D1966" s="3">
        <v>47218</v>
      </c>
      <c r="E1966" s="4">
        <v>124017.208887727</v>
      </c>
      <c r="F1966">
        <v>128</v>
      </c>
      <c r="G1966" s="3">
        <v>47238</v>
      </c>
      <c r="H1966" s="4">
        <v>124017.208887727</v>
      </c>
      <c r="I1966" s="4">
        <v>0</v>
      </c>
      <c r="J1966" s="4">
        <v>0</v>
      </c>
      <c r="K1966" s="5">
        <v>44782.678672823997</v>
      </c>
      <c r="L1966" s="5">
        <v>0</v>
      </c>
      <c r="O1966" s="5">
        <v>0</v>
      </c>
    </row>
    <row r="1967" spans="1:15" x14ac:dyDescent="0.75">
      <c r="A1967" t="s">
        <v>27</v>
      </c>
      <c r="B1967" s="3">
        <v>47248</v>
      </c>
      <c r="C1967" s="4">
        <v>0</v>
      </c>
      <c r="D1967" s="3">
        <v>47248</v>
      </c>
      <c r="E1967" s="4">
        <v>120056.38252290001</v>
      </c>
      <c r="F1967">
        <v>129</v>
      </c>
      <c r="G1967" s="3">
        <v>47269</v>
      </c>
      <c r="H1967" s="4">
        <v>120056.38252290001</v>
      </c>
      <c r="I1967" s="4">
        <v>0</v>
      </c>
      <c r="J1967" s="4">
        <v>0</v>
      </c>
      <c r="K1967" s="5">
        <v>43291.000922981002</v>
      </c>
      <c r="L1967" s="5">
        <v>0</v>
      </c>
      <c r="O1967" s="5">
        <v>0</v>
      </c>
    </row>
    <row r="1968" spans="1:15" x14ac:dyDescent="0.75">
      <c r="A1968" t="s">
        <v>27</v>
      </c>
      <c r="B1968" s="3">
        <v>47279</v>
      </c>
      <c r="C1968" s="4">
        <v>0</v>
      </c>
      <c r="D1968" s="3">
        <v>47279</v>
      </c>
      <c r="E1968" s="4">
        <v>124102.37280218099</v>
      </c>
      <c r="F1968">
        <v>130</v>
      </c>
      <c r="G1968" s="3">
        <v>47299</v>
      </c>
      <c r="H1968" s="4">
        <v>124102.37280218099</v>
      </c>
      <c r="I1968" s="4">
        <v>0</v>
      </c>
      <c r="J1968" s="4">
        <v>0</v>
      </c>
      <c r="K1968" s="5">
        <v>44681.765200073001</v>
      </c>
      <c r="L1968" s="5">
        <v>0</v>
      </c>
      <c r="O1968" s="5">
        <v>0</v>
      </c>
    </row>
    <row r="1969" spans="1:15" x14ac:dyDescent="0.75">
      <c r="A1969" t="s">
        <v>27</v>
      </c>
      <c r="B1969" s="3">
        <v>47309</v>
      </c>
      <c r="C1969" s="4">
        <v>0</v>
      </c>
      <c r="D1969" s="3">
        <v>47309</v>
      </c>
      <c r="E1969" s="4">
        <v>120139.161351387</v>
      </c>
      <c r="F1969">
        <v>131</v>
      </c>
      <c r="G1969" s="3">
        <v>47330</v>
      </c>
      <c r="H1969" s="4">
        <v>120139.161351387</v>
      </c>
      <c r="I1969" s="4">
        <v>0</v>
      </c>
      <c r="J1969" s="4">
        <v>0</v>
      </c>
      <c r="K1969" s="5">
        <v>43192.897410837999</v>
      </c>
      <c r="L1969" s="5">
        <v>0</v>
      </c>
      <c r="O1969" s="5">
        <v>0</v>
      </c>
    </row>
    <row r="1970" spans="1:15" x14ac:dyDescent="0.75">
      <c r="A1970" t="s">
        <v>27</v>
      </c>
      <c r="B1970" s="3">
        <v>47340</v>
      </c>
      <c r="C1970" s="4">
        <v>0</v>
      </c>
      <c r="D1970" s="3">
        <v>47340</v>
      </c>
      <c r="E1970" s="4">
        <v>124188.27328209</v>
      </c>
      <c r="F1970">
        <v>132</v>
      </c>
      <c r="G1970" s="3">
        <v>47361</v>
      </c>
      <c r="H1970" s="4">
        <v>124188.27328209</v>
      </c>
      <c r="I1970" s="4">
        <v>0</v>
      </c>
      <c r="J1970" s="4">
        <v>0</v>
      </c>
      <c r="K1970" s="5">
        <v>44579.944129830998</v>
      </c>
      <c r="L1970" s="5">
        <v>0</v>
      </c>
      <c r="O1970" s="5">
        <v>0</v>
      </c>
    </row>
    <row r="1971" spans="1:15" x14ac:dyDescent="0.75">
      <c r="A1971" t="s">
        <v>27</v>
      </c>
      <c r="B1971" s="3">
        <v>47371</v>
      </c>
      <c r="C1971" s="4">
        <v>0</v>
      </c>
      <c r="D1971" s="3">
        <v>47371</v>
      </c>
      <c r="E1971" s="4">
        <v>124230.077789598</v>
      </c>
      <c r="F1971">
        <v>133</v>
      </c>
      <c r="G1971" s="3">
        <v>47391</v>
      </c>
      <c r="H1971" s="4">
        <v>124230.077789598</v>
      </c>
      <c r="I1971" s="4">
        <v>0</v>
      </c>
      <c r="J1971" s="4">
        <v>0</v>
      </c>
      <c r="K1971" s="5">
        <v>44530.375319578998</v>
      </c>
      <c r="L1971" s="5">
        <v>0</v>
      </c>
      <c r="O1971" s="5">
        <v>0</v>
      </c>
    </row>
    <row r="1972" spans="1:15" x14ac:dyDescent="0.75">
      <c r="A1972" t="s">
        <v>27</v>
      </c>
      <c r="B1972" s="3">
        <v>47401</v>
      </c>
      <c r="C1972" s="4">
        <v>0</v>
      </c>
      <c r="D1972" s="3">
        <v>47401</v>
      </c>
      <c r="E1972" s="4">
        <v>120263.291119652</v>
      </c>
      <c r="F1972">
        <v>134</v>
      </c>
      <c r="G1972" s="3">
        <v>47422</v>
      </c>
      <c r="H1972" s="4">
        <v>120263.291119652</v>
      </c>
      <c r="I1972" s="4">
        <v>0</v>
      </c>
      <c r="J1972" s="4">
        <v>983364.33900031401</v>
      </c>
      <c r="K1972" s="5">
        <v>43045.721344733996</v>
      </c>
      <c r="L1972" s="5">
        <v>0</v>
      </c>
      <c r="O1972" s="5">
        <v>0</v>
      </c>
    </row>
    <row r="1973" spans="1:15" x14ac:dyDescent="0.75">
      <c r="A1973" t="s">
        <v>27</v>
      </c>
      <c r="B1973" s="3">
        <v>47432</v>
      </c>
      <c r="C1973" s="4">
        <v>0</v>
      </c>
      <c r="D1973" s="3">
        <v>47432</v>
      </c>
      <c r="E1973" s="4">
        <v>135821.33907625001</v>
      </c>
      <c r="F1973">
        <v>135</v>
      </c>
      <c r="G1973" s="3">
        <v>47452</v>
      </c>
      <c r="H1973" s="4">
        <v>135821.33907625001</v>
      </c>
      <c r="I1973" s="4">
        <v>0</v>
      </c>
      <c r="J1973" s="4">
        <v>0</v>
      </c>
      <c r="K1973" s="5">
        <v>41426.478968889001</v>
      </c>
      <c r="L1973" s="5">
        <v>0</v>
      </c>
      <c r="O1973" s="5">
        <v>0</v>
      </c>
    </row>
    <row r="1974" spans="1:15" x14ac:dyDescent="0.75">
      <c r="A1974" t="s">
        <v>27</v>
      </c>
      <c r="B1974" s="3">
        <v>47462</v>
      </c>
      <c r="C1974" s="4">
        <v>0</v>
      </c>
      <c r="D1974" s="3">
        <v>47462</v>
      </c>
      <c r="E1974" s="4">
        <v>131485.327709448</v>
      </c>
      <c r="F1974">
        <v>136</v>
      </c>
      <c r="G1974" s="3">
        <v>47483</v>
      </c>
      <c r="H1974" s="4">
        <v>131485.327709448</v>
      </c>
      <c r="I1974" s="4">
        <v>0</v>
      </c>
      <c r="J1974" s="4">
        <v>0</v>
      </c>
      <c r="K1974" s="5">
        <v>40041.495406993999</v>
      </c>
      <c r="L1974" s="5">
        <v>0</v>
      </c>
      <c r="O1974" s="5">
        <v>0</v>
      </c>
    </row>
    <row r="1975" spans="1:15" x14ac:dyDescent="0.75">
      <c r="A1975" t="s">
        <v>27</v>
      </c>
      <c r="B1975" s="3">
        <v>47493</v>
      </c>
      <c r="C1975" s="4">
        <v>0</v>
      </c>
      <c r="D1975" s="3">
        <v>47493</v>
      </c>
      <c r="E1975" s="4">
        <v>130200.902900317</v>
      </c>
      <c r="F1975">
        <v>137</v>
      </c>
      <c r="G1975" s="3">
        <v>47514</v>
      </c>
      <c r="H1975" s="4">
        <v>130200.902900317</v>
      </c>
      <c r="I1975" s="4">
        <v>0</v>
      </c>
      <c r="J1975" s="4">
        <v>0</v>
      </c>
      <c r="K1975" s="5">
        <v>41322.364957247999</v>
      </c>
      <c r="L1975" s="5">
        <v>0</v>
      </c>
      <c r="O1975" s="5">
        <v>0</v>
      </c>
    </row>
    <row r="1976" spans="1:15" x14ac:dyDescent="0.75">
      <c r="A1976" t="s">
        <v>27</v>
      </c>
      <c r="B1976" s="3">
        <v>47524</v>
      </c>
      <c r="C1976" s="4">
        <v>0</v>
      </c>
      <c r="D1976" s="3">
        <v>47524</v>
      </c>
      <c r="E1976" s="4">
        <v>130248.279237137</v>
      </c>
      <c r="F1976">
        <v>138</v>
      </c>
      <c r="G1976" s="3">
        <v>47542</v>
      </c>
      <c r="H1976" s="4">
        <v>130248.279237137</v>
      </c>
      <c r="I1976" s="4">
        <v>0</v>
      </c>
      <c r="J1976" s="4">
        <v>0</v>
      </c>
      <c r="K1976" s="5">
        <v>41271.623253892001</v>
      </c>
      <c r="L1976" s="5">
        <v>0</v>
      </c>
      <c r="O1976" s="5">
        <v>0</v>
      </c>
    </row>
    <row r="1977" spans="1:15" x14ac:dyDescent="0.75">
      <c r="A1977" t="s">
        <v>27</v>
      </c>
      <c r="B1977" s="3">
        <v>47552</v>
      </c>
      <c r="C1977" s="4">
        <v>0</v>
      </c>
      <c r="D1977" s="3">
        <v>47552</v>
      </c>
      <c r="E1977" s="4">
        <v>134297.392003157</v>
      </c>
      <c r="F1977">
        <v>139</v>
      </c>
      <c r="G1977" s="3">
        <v>47573</v>
      </c>
      <c r="H1977" s="4">
        <v>134297.392003157</v>
      </c>
      <c r="I1977" s="4">
        <v>0</v>
      </c>
      <c r="J1977" s="4">
        <v>0</v>
      </c>
      <c r="K1977" s="5">
        <v>37231.553438452996</v>
      </c>
      <c r="L1977" s="5">
        <v>0</v>
      </c>
      <c r="O1977" s="5">
        <v>0</v>
      </c>
    </row>
    <row r="1978" spans="1:15" x14ac:dyDescent="0.75">
      <c r="A1978" t="s">
        <v>27</v>
      </c>
      <c r="B1978" s="3">
        <v>47583</v>
      </c>
      <c r="C1978" s="4">
        <v>0</v>
      </c>
      <c r="D1978" s="3">
        <v>47583</v>
      </c>
      <c r="E1978" s="4">
        <v>136070.09874268001</v>
      </c>
      <c r="F1978">
        <v>140</v>
      </c>
      <c r="G1978" s="3">
        <v>47603</v>
      </c>
      <c r="H1978" s="4">
        <v>136070.09874268001</v>
      </c>
      <c r="I1978" s="4">
        <v>0</v>
      </c>
      <c r="J1978" s="4">
        <v>0</v>
      </c>
      <c r="K1978" s="5">
        <v>41159.460732437998</v>
      </c>
      <c r="L1978" s="5">
        <v>0</v>
      </c>
      <c r="O1978" s="5">
        <v>0</v>
      </c>
    </row>
    <row r="1979" spans="1:15" x14ac:dyDescent="0.75">
      <c r="A1979" t="s">
        <v>27</v>
      </c>
      <c r="B1979" s="3">
        <v>47613</v>
      </c>
      <c r="C1979" s="4">
        <v>0</v>
      </c>
      <c r="D1979" s="3">
        <v>47613</v>
      </c>
      <c r="E1979" s="4">
        <v>131727.127149837</v>
      </c>
      <c r="F1979">
        <v>141</v>
      </c>
      <c r="G1979" s="3">
        <v>47634</v>
      </c>
      <c r="H1979" s="4">
        <v>131727.127149837</v>
      </c>
      <c r="I1979" s="4">
        <v>0</v>
      </c>
      <c r="J1979" s="4">
        <v>0</v>
      </c>
      <c r="K1979" s="5">
        <v>39781.917813389999</v>
      </c>
      <c r="L1979" s="5">
        <v>0</v>
      </c>
      <c r="O1979" s="5">
        <v>0</v>
      </c>
    </row>
    <row r="1980" spans="1:15" x14ac:dyDescent="0.75">
      <c r="A1980" t="s">
        <v>27</v>
      </c>
      <c r="B1980" s="3">
        <v>47644</v>
      </c>
      <c r="C1980" s="4">
        <v>0</v>
      </c>
      <c r="D1980" s="3">
        <v>47644</v>
      </c>
      <c r="E1980" s="4">
        <v>136169.27099252699</v>
      </c>
      <c r="F1980">
        <v>142</v>
      </c>
      <c r="G1980" s="3">
        <v>47664</v>
      </c>
      <c r="H1980" s="4">
        <v>136169.27099252699</v>
      </c>
      <c r="I1980" s="4">
        <v>0</v>
      </c>
      <c r="J1980" s="4">
        <v>0</v>
      </c>
      <c r="K1980" s="5">
        <v>41052.956503120004</v>
      </c>
      <c r="L1980" s="5">
        <v>0</v>
      </c>
      <c r="O1980" s="5">
        <v>0</v>
      </c>
    </row>
    <row r="1981" spans="1:15" x14ac:dyDescent="0.75">
      <c r="A1981" t="s">
        <v>27</v>
      </c>
      <c r="B1981" s="3">
        <v>47674</v>
      </c>
      <c r="C1981" s="4">
        <v>0</v>
      </c>
      <c r="D1981" s="3">
        <v>47674</v>
      </c>
      <c r="E1981" s="4">
        <v>131823.526527526</v>
      </c>
      <c r="F1981">
        <v>143</v>
      </c>
      <c r="G1981" s="3">
        <v>47695</v>
      </c>
      <c r="H1981" s="4">
        <v>131823.526527526</v>
      </c>
      <c r="I1981" s="4">
        <v>0</v>
      </c>
      <c r="J1981" s="4">
        <v>0</v>
      </c>
      <c r="K1981" s="5">
        <v>39678.379379657003</v>
      </c>
      <c r="L1981" s="5">
        <v>0</v>
      </c>
      <c r="O1981" s="5">
        <v>0</v>
      </c>
    </row>
    <row r="1982" spans="1:15" x14ac:dyDescent="0.75">
      <c r="A1982" t="s">
        <v>27</v>
      </c>
      <c r="B1982" s="3">
        <v>47705</v>
      </c>
      <c r="C1982" s="4">
        <v>0</v>
      </c>
      <c r="D1982" s="3">
        <v>47705</v>
      </c>
      <c r="E1982" s="4">
        <v>136269.31083331999</v>
      </c>
      <c r="F1982">
        <v>144</v>
      </c>
      <c r="G1982" s="3">
        <v>47726</v>
      </c>
      <c r="H1982" s="4">
        <v>136269.31083331999</v>
      </c>
      <c r="I1982" s="4">
        <v>0</v>
      </c>
      <c r="J1982" s="4">
        <v>0</v>
      </c>
      <c r="K1982" s="5">
        <v>40945.494723935</v>
      </c>
      <c r="L1982" s="5">
        <v>0</v>
      </c>
      <c r="O1982" s="5">
        <v>0</v>
      </c>
    </row>
    <row r="1983" spans="1:15" x14ac:dyDescent="0.75">
      <c r="A1983" t="s">
        <v>27</v>
      </c>
      <c r="B1983" s="3">
        <v>47736</v>
      </c>
      <c r="C1983" s="4">
        <v>0</v>
      </c>
      <c r="D1983" s="3">
        <v>47736</v>
      </c>
      <c r="E1983" s="4">
        <v>136318.12802693099</v>
      </c>
      <c r="F1983">
        <v>145</v>
      </c>
      <c r="G1983" s="3">
        <v>47756</v>
      </c>
      <c r="H1983" s="4">
        <v>136318.12802693099</v>
      </c>
      <c r="I1983" s="4">
        <v>0</v>
      </c>
      <c r="J1983" s="4">
        <v>0</v>
      </c>
      <c r="K1983" s="5">
        <v>40893.040422749997</v>
      </c>
      <c r="L1983" s="5">
        <v>0</v>
      </c>
      <c r="O1983" s="5">
        <v>0</v>
      </c>
    </row>
    <row r="1984" spans="1:15" x14ac:dyDescent="0.75">
      <c r="A1984" t="s">
        <v>27</v>
      </c>
      <c r="B1984" s="3">
        <v>47766</v>
      </c>
      <c r="C1984" s="4">
        <v>0</v>
      </c>
      <c r="D1984" s="3">
        <v>47766</v>
      </c>
      <c r="E1984" s="4">
        <v>131968.22303969899</v>
      </c>
      <c r="F1984">
        <v>146</v>
      </c>
      <c r="G1984" s="3">
        <v>47787</v>
      </c>
      <c r="H1984" s="4">
        <v>131968.22303969899</v>
      </c>
      <c r="I1984" s="4">
        <v>0</v>
      </c>
      <c r="J1984" s="4">
        <v>2415540.9544729888</v>
      </c>
      <c r="K1984" s="5">
        <v>39522.914768078001</v>
      </c>
      <c r="L1984" s="5">
        <v>0</v>
      </c>
      <c r="O1984" s="5">
        <v>0</v>
      </c>
    </row>
    <row r="1985" spans="1:15" x14ac:dyDescent="0.75">
      <c r="A1985" t="s">
        <v>27</v>
      </c>
      <c r="B1985" s="3">
        <v>47797</v>
      </c>
      <c r="C1985" s="4">
        <v>0</v>
      </c>
      <c r="D1985" s="3">
        <v>47797</v>
      </c>
      <c r="E1985" s="4">
        <v>136922.175272897</v>
      </c>
      <c r="F1985">
        <v>147</v>
      </c>
      <c r="G1985" s="3">
        <v>47817</v>
      </c>
      <c r="H1985" s="4">
        <v>136922.175272897</v>
      </c>
      <c r="I1985" s="4">
        <v>0</v>
      </c>
      <c r="J1985" s="4">
        <v>10223870.368669519</v>
      </c>
      <c r="K1985" s="5">
        <v>30777.932359345999</v>
      </c>
      <c r="L1985" s="5">
        <v>0</v>
      </c>
      <c r="O1985" s="5">
        <v>0</v>
      </c>
    </row>
    <row r="1986" spans="1:15" x14ac:dyDescent="0.75">
      <c r="A1986" t="s">
        <v>27</v>
      </c>
      <c r="B1986" s="3">
        <v>47827</v>
      </c>
      <c r="C1986" s="4">
        <v>0</v>
      </c>
      <c r="D1986" s="3">
        <v>47827</v>
      </c>
      <c r="E1986" s="4">
        <v>109760.992666712</v>
      </c>
      <c r="F1986">
        <v>148</v>
      </c>
      <c r="G1986" s="3">
        <v>47848</v>
      </c>
      <c r="H1986" s="4">
        <v>109760.992666712</v>
      </c>
      <c r="I1986" s="4">
        <v>0</v>
      </c>
      <c r="J1986" s="4">
        <v>0</v>
      </c>
      <c r="K1986" s="5">
        <v>0</v>
      </c>
      <c r="L1986" s="5">
        <v>0</v>
      </c>
      <c r="O1986" s="5">
        <v>0</v>
      </c>
    </row>
    <row r="1987" spans="1:15" x14ac:dyDescent="0.75">
      <c r="A1987" t="s">
        <v>27</v>
      </c>
      <c r="B1987" s="3">
        <v>47858</v>
      </c>
      <c r="C1987" s="4">
        <v>0</v>
      </c>
      <c r="D1987" s="3">
        <v>47858</v>
      </c>
      <c r="E1987" s="4">
        <v>109760.992666712</v>
      </c>
      <c r="F1987">
        <v>149</v>
      </c>
      <c r="G1987" s="3">
        <v>47879</v>
      </c>
      <c r="H1987" s="4">
        <v>109760.992666712</v>
      </c>
      <c r="I1987" s="4">
        <v>0</v>
      </c>
      <c r="J1987" s="4">
        <v>0</v>
      </c>
      <c r="K1987" s="5">
        <v>0</v>
      </c>
      <c r="L1987" s="5">
        <v>0</v>
      </c>
      <c r="O1987" s="5">
        <v>0</v>
      </c>
    </row>
    <row r="1988" spans="1:15" x14ac:dyDescent="0.75">
      <c r="A1988" t="s">
        <v>27</v>
      </c>
      <c r="B1988" s="3">
        <v>47889</v>
      </c>
      <c r="C1988" s="4">
        <v>0</v>
      </c>
      <c r="D1988" s="3">
        <v>47889</v>
      </c>
      <c r="E1988" s="4">
        <v>109760.992666712</v>
      </c>
      <c r="F1988">
        <v>150</v>
      </c>
      <c r="G1988" s="3">
        <v>47907</v>
      </c>
      <c r="H1988" s="4">
        <v>109760.992666712</v>
      </c>
      <c r="I1988" s="4">
        <v>0</v>
      </c>
      <c r="J1988" s="4">
        <v>0</v>
      </c>
      <c r="K1988" s="5">
        <v>0</v>
      </c>
      <c r="L1988" s="5">
        <v>0</v>
      </c>
      <c r="O1988" s="5">
        <v>0</v>
      </c>
    </row>
    <row r="1989" spans="1:15" x14ac:dyDescent="0.75">
      <c r="A1989" t="s">
        <v>27</v>
      </c>
      <c r="B1989" s="3">
        <v>47917</v>
      </c>
      <c r="C1989" s="4">
        <v>0</v>
      </c>
      <c r="D1989" s="3">
        <v>47917</v>
      </c>
      <c r="E1989" s="4">
        <v>109760.992666712</v>
      </c>
      <c r="F1989">
        <v>151</v>
      </c>
      <c r="G1989" s="3">
        <v>47938</v>
      </c>
      <c r="H1989" s="4">
        <v>109760.992666712</v>
      </c>
      <c r="I1989" s="4">
        <v>0</v>
      </c>
      <c r="J1989" s="4">
        <v>0</v>
      </c>
      <c r="K1989" s="5">
        <v>0</v>
      </c>
      <c r="L1989" s="5">
        <v>0</v>
      </c>
      <c r="O1989" s="5">
        <v>0</v>
      </c>
    </row>
    <row r="1990" spans="1:15" x14ac:dyDescent="0.75">
      <c r="A1990" t="s">
        <v>27</v>
      </c>
      <c r="B1990" s="3">
        <v>47948</v>
      </c>
      <c r="C1990" s="4">
        <v>0</v>
      </c>
      <c r="D1990" s="3">
        <v>47948</v>
      </c>
      <c r="E1990" s="4">
        <v>113419.69242227</v>
      </c>
      <c r="F1990">
        <v>152</v>
      </c>
      <c r="G1990" s="3">
        <v>47968</v>
      </c>
      <c r="H1990" s="4">
        <v>113419.69242227</v>
      </c>
      <c r="I1990" s="4">
        <v>0</v>
      </c>
      <c r="J1990" s="4">
        <v>0</v>
      </c>
      <c r="K1990" s="5">
        <v>0</v>
      </c>
      <c r="L1990" s="5">
        <v>0</v>
      </c>
      <c r="O1990" s="5">
        <v>0</v>
      </c>
    </row>
    <row r="1991" spans="1:15" x14ac:dyDescent="0.75">
      <c r="A1991" t="s">
        <v>27</v>
      </c>
      <c r="B1991" s="3">
        <v>47978</v>
      </c>
      <c r="C1991" s="4">
        <v>0</v>
      </c>
      <c r="D1991" s="3">
        <v>47978</v>
      </c>
      <c r="E1991" s="4">
        <v>109760.992666712</v>
      </c>
      <c r="F1991">
        <v>153</v>
      </c>
      <c r="G1991" s="3">
        <v>47999</v>
      </c>
      <c r="H1991" s="4">
        <v>109760.992666712</v>
      </c>
      <c r="I1991" s="4">
        <v>0</v>
      </c>
      <c r="J1991" s="4">
        <v>0</v>
      </c>
      <c r="K1991" s="5">
        <v>0</v>
      </c>
      <c r="L1991" s="5">
        <v>0</v>
      </c>
      <c r="O1991" s="5">
        <v>0</v>
      </c>
    </row>
    <row r="1992" spans="1:15" x14ac:dyDescent="0.75">
      <c r="A1992" t="s">
        <v>27</v>
      </c>
      <c r="B1992" s="3">
        <v>48009</v>
      </c>
      <c r="C1992" s="4">
        <v>0</v>
      </c>
      <c r="D1992" s="3">
        <v>48009</v>
      </c>
      <c r="E1992" s="4">
        <v>113419.69242227</v>
      </c>
      <c r="F1992">
        <v>154</v>
      </c>
      <c r="G1992" s="3">
        <v>48029</v>
      </c>
      <c r="H1992" s="4">
        <v>113419.69242227</v>
      </c>
      <c r="I1992" s="4">
        <v>0</v>
      </c>
      <c r="J1992" s="4">
        <v>0</v>
      </c>
      <c r="K1992" s="5">
        <v>0</v>
      </c>
      <c r="L1992" s="5">
        <v>0</v>
      </c>
      <c r="O1992" s="5">
        <v>0</v>
      </c>
    </row>
    <row r="1993" spans="1:15" x14ac:dyDescent="0.75">
      <c r="A1993" t="s">
        <v>27</v>
      </c>
      <c r="B1993" s="3">
        <v>48039</v>
      </c>
      <c r="C1993" s="4">
        <v>0</v>
      </c>
      <c r="D1993" s="3">
        <v>48039</v>
      </c>
      <c r="E1993" s="4">
        <v>109760.992666712</v>
      </c>
      <c r="F1993">
        <v>155</v>
      </c>
      <c r="G1993" s="3">
        <v>48060</v>
      </c>
      <c r="H1993" s="4">
        <v>109760.992666712</v>
      </c>
      <c r="I1993" s="4">
        <v>0</v>
      </c>
      <c r="J1993" s="4">
        <v>0</v>
      </c>
      <c r="K1993" s="5">
        <v>0</v>
      </c>
      <c r="L1993" s="5">
        <v>0</v>
      </c>
      <c r="O1993" s="5">
        <v>0</v>
      </c>
    </row>
    <row r="1994" spans="1:15" x14ac:dyDescent="0.75">
      <c r="A1994" t="s">
        <v>27</v>
      </c>
      <c r="B1994" s="3">
        <v>48070</v>
      </c>
      <c r="C1994" s="4">
        <v>0</v>
      </c>
      <c r="D1994" s="3">
        <v>48070</v>
      </c>
      <c r="E1994" s="4">
        <v>113419.69242227</v>
      </c>
      <c r="F1994">
        <v>156</v>
      </c>
      <c r="G1994" s="3">
        <v>48091</v>
      </c>
      <c r="H1994" s="4">
        <v>113419.69242227</v>
      </c>
      <c r="I1994" s="4">
        <v>0</v>
      </c>
      <c r="J1994" s="4">
        <v>0</v>
      </c>
      <c r="K1994" s="5">
        <v>0</v>
      </c>
      <c r="L1994" s="5">
        <v>0</v>
      </c>
      <c r="O1994" s="5">
        <v>0</v>
      </c>
    </row>
    <row r="1995" spans="1:15" x14ac:dyDescent="0.75">
      <c r="A1995" t="s">
        <v>27</v>
      </c>
      <c r="B1995" s="3">
        <v>48101</v>
      </c>
      <c r="C1995" s="4">
        <v>0</v>
      </c>
      <c r="D1995" s="3">
        <v>48101</v>
      </c>
      <c r="E1995" s="4">
        <v>113419.69242227</v>
      </c>
      <c r="F1995">
        <v>157</v>
      </c>
      <c r="G1995" s="3">
        <v>48121</v>
      </c>
      <c r="H1995" s="4">
        <v>113419.69242227</v>
      </c>
      <c r="I1995" s="4">
        <v>0</v>
      </c>
      <c r="J1995" s="4">
        <v>0</v>
      </c>
      <c r="K1995" s="5">
        <v>0</v>
      </c>
      <c r="L1995" s="5">
        <v>0</v>
      </c>
      <c r="O1995" s="5">
        <v>0</v>
      </c>
    </row>
    <row r="1996" spans="1:15" x14ac:dyDescent="0.75">
      <c r="A1996" t="s">
        <v>27</v>
      </c>
      <c r="B1996" s="3">
        <v>48131</v>
      </c>
      <c r="C1996" s="4">
        <v>0</v>
      </c>
      <c r="D1996" s="3">
        <v>48131</v>
      </c>
      <c r="E1996" s="4">
        <v>109760.992666712</v>
      </c>
      <c r="F1996">
        <v>158</v>
      </c>
      <c r="G1996" s="3">
        <v>48152</v>
      </c>
      <c r="H1996" s="4">
        <v>109760.992666712</v>
      </c>
      <c r="I1996" s="4">
        <v>0</v>
      </c>
      <c r="J1996" s="4">
        <v>0</v>
      </c>
      <c r="K1996" s="5">
        <v>0</v>
      </c>
      <c r="L1996" s="5">
        <v>0</v>
      </c>
      <c r="O1996" s="5">
        <v>0</v>
      </c>
    </row>
    <row r="1997" spans="1:15" x14ac:dyDescent="0.75">
      <c r="A1997" t="s">
        <v>27</v>
      </c>
      <c r="B1997" s="3">
        <v>48162</v>
      </c>
      <c r="C1997" s="4">
        <v>0</v>
      </c>
      <c r="D1997" s="3">
        <v>48162</v>
      </c>
      <c r="E1997" s="4">
        <v>20005719.674009081</v>
      </c>
      <c r="F1997">
        <v>159</v>
      </c>
      <c r="G1997" s="3">
        <v>48182</v>
      </c>
      <c r="H1997" s="4">
        <v>20005719.674009081</v>
      </c>
      <c r="I1997" s="4">
        <v>19892299.98158681</v>
      </c>
      <c r="J1997" s="4">
        <v>7921875</v>
      </c>
      <c r="K1997" s="5">
        <v>0</v>
      </c>
      <c r="L1997" s="5">
        <v>0</v>
      </c>
      <c r="O1997" s="5">
        <v>0</v>
      </c>
    </row>
    <row r="1998" spans="1:15" x14ac:dyDescent="0.75">
      <c r="A1998" t="s">
        <v>28</v>
      </c>
      <c r="B1998" s="3">
        <v>43571</v>
      </c>
      <c r="C1998" s="4">
        <v>-36638887.456497513</v>
      </c>
      <c r="D1998" s="3">
        <v>43571</v>
      </c>
      <c r="E1998" s="4">
        <v>-36638887.456497513</v>
      </c>
      <c r="F1998">
        <v>4</v>
      </c>
      <c r="G1998" s="3">
        <v>43585</v>
      </c>
      <c r="H1998" s="4">
        <v>0</v>
      </c>
      <c r="I1998" s="4">
        <v>0</v>
      </c>
      <c r="J1998" s="4">
        <v>0</v>
      </c>
      <c r="K1998" s="5">
        <v>0</v>
      </c>
      <c r="L1998" s="5">
        <v>0</v>
      </c>
      <c r="O1998" s="5">
        <v>0</v>
      </c>
    </row>
    <row r="1999" spans="1:15" x14ac:dyDescent="0.75">
      <c r="A1999" t="s">
        <v>28</v>
      </c>
      <c r="B1999" s="3">
        <v>43600</v>
      </c>
      <c r="C1999" s="4">
        <v>285821.03000000003</v>
      </c>
      <c r="D1999" s="3">
        <v>43600</v>
      </c>
      <c r="E1999" s="4">
        <v>285821.03000000003</v>
      </c>
      <c r="F1999">
        <v>5</v>
      </c>
      <c r="G1999" s="3">
        <v>43616</v>
      </c>
      <c r="H1999" s="4">
        <v>0</v>
      </c>
      <c r="I1999" s="4">
        <v>0</v>
      </c>
      <c r="J1999" s="4">
        <v>0</v>
      </c>
      <c r="K1999" s="5">
        <v>0</v>
      </c>
      <c r="L1999" s="5">
        <v>0</v>
      </c>
      <c r="O1999" s="5">
        <v>0</v>
      </c>
    </row>
    <row r="2000" spans="1:15" x14ac:dyDescent="0.75">
      <c r="A2000" t="s">
        <v>28</v>
      </c>
      <c r="B2000" s="3">
        <v>43631</v>
      </c>
      <c r="C2000" s="4">
        <v>295343.84000000003</v>
      </c>
      <c r="D2000" s="3">
        <v>43631</v>
      </c>
      <c r="E2000" s="4">
        <v>295343.84000000003</v>
      </c>
      <c r="F2000">
        <v>6</v>
      </c>
      <c r="G2000" s="3">
        <v>43646</v>
      </c>
      <c r="H2000" s="4">
        <v>0</v>
      </c>
      <c r="I2000" s="4">
        <v>0</v>
      </c>
      <c r="J2000" s="4">
        <v>0</v>
      </c>
      <c r="K2000" s="5">
        <v>0</v>
      </c>
      <c r="L2000" s="5">
        <v>0</v>
      </c>
      <c r="O2000" s="5">
        <v>0</v>
      </c>
    </row>
    <row r="2001" spans="1:15" x14ac:dyDescent="0.75">
      <c r="A2001" t="s">
        <v>28</v>
      </c>
      <c r="B2001" s="3">
        <v>43661</v>
      </c>
      <c r="C2001" s="4">
        <v>285812.8</v>
      </c>
      <c r="D2001" s="3">
        <v>43661</v>
      </c>
      <c r="E2001" s="4">
        <v>285812.8</v>
      </c>
      <c r="F2001">
        <v>7</v>
      </c>
      <c r="G2001" s="3">
        <v>43677</v>
      </c>
      <c r="H2001" s="4">
        <v>0</v>
      </c>
      <c r="I2001" s="4">
        <v>0</v>
      </c>
      <c r="J2001" s="4">
        <v>0</v>
      </c>
      <c r="K2001" s="5">
        <v>0</v>
      </c>
      <c r="L2001" s="5">
        <v>0</v>
      </c>
      <c r="O2001" s="5">
        <v>0</v>
      </c>
    </row>
    <row r="2002" spans="1:15" x14ac:dyDescent="0.75">
      <c r="A2002" t="s">
        <v>28</v>
      </c>
      <c r="B2002" s="3">
        <v>43692</v>
      </c>
      <c r="C2002" s="4">
        <v>295335.26</v>
      </c>
      <c r="D2002" s="3">
        <v>43692</v>
      </c>
      <c r="E2002" s="4">
        <v>295335.26</v>
      </c>
      <c r="F2002">
        <v>8</v>
      </c>
      <c r="G2002" s="3">
        <v>43708</v>
      </c>
      <c r="H2002" s="4">
        <v>0</v>
      </c>
      <c r="I2002" s="4">
        <v>0</v>
      </c>
      <c r="J2002" s="4">
        <v>0</v>
      </c>
      <c r="K2002" s="5">
        <v>0</v>
      </c>
      <c r="L2002" s="5">
        <v>0</v>
      </c>
      <c r="O2002" s="5">
        <v>0</v>
      </c>
    </row>
    <row r="2003" spans="1:15" x14ac:dyDescent="0.75">
      <c r="A2003" t="s">
        <v>28</v>
      </c>
      <c r="B2003" s="3">
        <v>43723</v>
      </c>
      <c r="C2003" s="4">
        <v>295331.26</v>
      </c>
      <c r="D2003" s="3">
        <v>43723</v>
      </c>
      <c r="E2003" s="4">
        <v>295331.26</v>
      </c>
      <c r="F2003">
        <v>9</v>
      </c>
      <c r="G2003" s="3">
        <v>43738</v>
      </c>
      <c r="H2003" s="4">
        <v>0</v>
      </c>
      <c r="I2003" s="4">
        <v>0</v>
      </c>
      <c r="J2003" s="4">
        <v>0</v>
      </c>
      <c r="K2003" s="5">
        <v>0</v>
      </c>
      <c r="L2003" s="5">
        <v>0</v>
      </c>
      <c r="O2003" s="5">
        <v>0</v>
      </c>
    </row>
    <row r="2004" spans="1:15" x14ac:dyDescent="0.75">
      <c r="A2004" t="s">
        <v>28</v>
      </c>
      <c r="B2004" s="3">
        <v>43753</v>
      </c>
      <c r="C2004" s="4">
        <v>285800.58</v>
      </c>
      <c r="D2004" s="3">
        <v>43753</v>
      </c>
      <c r="E2004" s="4">
        <v>285800.58</v>
      </c>
      <c r="F2004">
        <v>10</v>
      </c>
      <c r="G2004" s="3">
        <v>43769</v>
      </c>
      <c r="H2004" s="4">
        <v>0</v>
      </c>
      <c r="I2004" s="4">
        <v>0</v>
      </c>
      <c r="J2004" s="4">
        <v>0</v>
      </c>
      <c r="K2004" s="5">
        <v>0</v>
      </c>
      <c r="L2004" s="5">
        <v>0</v>
      </c>
      <c r="O2004" s="5">
        <v>0</v>
      </c>
    </row>
    <row r="2005" spans="1:15" x14ac:dyDescent="0.75">
      <c r="A2005" t="s">
        <v>28</v>
      </c>
      <c r="B2005" s="3">
        <v>43784</v>
      </c>
      <c r="C2005" s="4">
        <v>295322.56</v>
      </c>
      <c r="D2005" s="3">
        <v>43784</v>
      </c>
      <c r="E2005" s="4">
        <v>295322.56</v>
      </c>
      <c r="F2005">
        <v>11</v>
      </c>
      <c r="G2005" s="3">
        <v>43799</v>
      </c>
      <c r="H2005" s="4">
        <v>0</v>
      </c>
      <c r="I2005" s="4">
        <v>0</v>
      </c>
      <c r="J2005" s="4">
        <v>0</v>
      </c>
      <c r="K2005" s="5">
        <v>0</v>
      </c>
      <c r="L2005" s="5">
        <v>0</v>
      </c>
      <c r="O2005" s="5">
        <v>0</v>
      </c>
    </row>
    <row r="2006" spans="1:15" x14ac:dyDescent="0.75">
      <c r="A2006" t="s">
        <v>28</v>
      </c>
      <c r="B2006" s="3">
        <v>43814</v>
      </c>
      <c r="C2006" s="4">
        <v>285444.38</v>
      </c>
      <c r="D2006" s="3">
        <v>43814</v>
      </c>
      <c r="E2006" s="4">
        <v>285444.38</v>
      </c>
      <c r="F2006">
        <v>12</v>
      </c>
      <c r="G2006" s="3">
        <v>43830</v>
      </c>
      <c r="H2006" s="4">
        <v>0</v>
      </c>
      <c r="I2006" s="4">
        <v>0</v>
      </c>
      <c r="J2006" s="4">
        <v>0</v>
      </c>
      <c r="K2006" s="5">
        <v>0</v>
      </c>
      <c r="L2006" s="5">
        <v>0</v>
      </c>
      <c r="O2006" s="5">
        <v>0</v>
      </c>
    </row>
    <row r="2007" spans="1:15" x14ac:dyDescent="0.75">
      <c r="A2007" t="s">
        <v>28</v>
      </c>
      <c r="B2007" s="3">
        <v>43845</v>
      </c>
      <c r="C2007" s="4">
        <v>295553.78999999998</v>
      </c>
      <c r="D2007" s="3">
        <v>43845</v>
      </c>
      <c r="E2007" s="4">
        <v>295553.78999999998</v>
      </c>
      <c r="F2007">
        <v>13</v>
      </c>
      <c r="G2007" s="3">
        <v>43861</v>
      </c>
      <c r="H2007" s="4">
        <v>0</v>
      </c>
      <c r="I2007" s="4">
        <v>0</v>
      </c>
      <c r="J2007" s="4">
        <v>0</v>
      </c>
      <c r="K2007" s="5">
        <v>0</v>
      </c>
      <c r="L2007" s="5">
        <v>0</v>
      </c>
      <c r="O2007" s="5">
        <v>0</v>
      </c>
    </row>
    <row r="2008" spans="1:15" x14ac:dyDescent="0.75">
      <c r="A2008" t="s">
        <v>28</v>
      </c>
      <c r="B2008" s="3">
        <v>43876</v>
      </c>
      <c r="C2008" s="4">
        <v>285784.23</v>
      </c>
      <c r="D2008" s="3">
        <v>43876</v>
      </c>
      <c r="E2008" s="4">
        <v>285784.23</v>
      </c>
      <c r="F2008">
        <v>14</v>
      </c>
      <c r="G2008" s="3">
        <v>43890</v>
      </c>
      <c r="H2008" s="4">
        <v>0</v>
      </c>
      <c r="I2008" s="4">
        <v>0</v>
      </c>
      <c r="J2008" s="4">
        <v>0</v>
      </c>
      <c r="K2008" s="5">
        <v>0</v>
      </c>
      <c r="L2008" s="5">
        <v>0</v>
      </c>
      <c r="O2008" s="5">
        <v>0</v>
      </c>
    </row>
    <row r="2009" spans="1:15" x14ac:dyDescent="0.75">
      <c r="A2009" t="s">
        <v>28</v>
      </c>
      <c r="B2009" s="3">
        <v>43905</v>
      </c>
      <c r="C2009" s="4">
        <v>284775.83</v>
      </c>
      <c r="D2009" s="3">
        <v>43905</v>
      </c>
      <c r="E2009" s="4">
        <v>284775.83</v>
      </c>
      <c r="F2009">
        <v>15</v>
      </c>
      <c r="G2009" s="3">
        <v>43921</v>
      </c>
      <c r="H2009" s="4">
        <v>0</v>
      </c>
      <c r="I2009" s="4">
        <v>0</v>
      </c>
      <c r="J2009" s="4">
        <v>0</v>
      </c>
      <c r="K2009" s="5">
        <v>0</v>
      </c>
      <c r="L2009" s="5">
        <v>0</v>
      </c>
      <c r="O2009" s="5">
        <v>0</v>
      </c>
    </row>
    <row r="2010" spans="1:15" x14ac:dyDescent="0.75">
      <c r="A2010" t="s">
        <v>28</v>
      </c>
      <c r="B2010" s="3">
        <v>43936</v>
      </c>
      <c r="C2010" s="4">
        <v>295787.49</v>
      </c>
      <c r="D2010" s="3">
        <v>43936</v>
      </c>
      <c r="E2010" s="4">
        <v>295787.49</v>
      </c>
      <c r="F2010">
        <v>16</v>
      </c>
      <c r="G2010" s="3">
        <v>43951</v>
      </c>
      <c r="H2010" s="4">
        <v>0</v>
      </c>
      <c r="I2010" s="4">
        <v>0</v>
      </c>
      <c r="J2010" s="4">
        <v>0</v>
      </c>
      <c r="K2010" s="5">
        <v>0</v>
      </c>
      <c r="L2010" s="5">
        <v>0</v>
      </c>
      <c r="O2010" s="5">
        <v>0</v>
      </c>
    </row>
    <row r="2011" spans="1:15" x14ac:dyDescent="0.75">
      <c r="A2011" t="s">
        <v>28</v>
      </c>
      <c r="B2011" s="3">
        <v>43966</v>
      </c>
      <c r="C2011" s="4">
        <v>285630.15000000002</v>
      </c>
      <c r="D2011" s="3">
        <v>43966</v>
      </c>
      <c r="E2011" s="4">
        <v>285630.15000000002</v>
      </c>
      <c r="F2011">
        <v>17</v>
      </c>
      <c r="G2011" s="3">
        <v>43982</v>
      </c>
      <c r="H2011" s="4">
        <v>0</v>
      </c>
      <c r="I2011" s="4">
        <v>0</v>
      </c>
      <c r="J2011" s="4">
        <v>0</v>
      </c>
      <c r="K2011" s="5">
        <v>0</v>
      </c>
      <c r="L2011" s="5">
        <v>0</v>
      </c>
      <c r="O2011" s="5">
        <v>0</v>
      </c>
    </row>
    <row r="2012" spans="1:15" x14ac:dyDescent="0.75">
      <c r="A2012" t="s">
        <v>28</v>
      </c>
      <c r="B2012" s="3">
        <v>43997</v>
      </c>
      <c r="C2012" s="4">
        <v>295409.74</v>
      </c>
      <c r="D2012" s="3">
        <v>43997</v>
      </c>
      <c r="E2012" s="4">
        <v>295409.74</v>
      </c>
      <c r="F2012">
        <v>18</v>
      </c>
      <c r="G2012" s="3">
        <v>44012</v>
      </c>
      <c r="H2012" s="4">
        <v>0</v>
      </c>
      <c r="I2012" s="4">
        <v>0</v>
      </c>
      <c r="J2012" s="4">
        <v>0</v>
      </c>
      <c r="K2012" s="5">
        <v>0</v>
      </c>
      <c r="L2012" s="5">
        <v>0</v>
      </c>
      <c r="O2012" s="5">
        <v>0</v>
      </c>
    </row>
    <row r="2013" spans="1:15" x14ac:dyDescent="0.75">
      <c r="A2013" t="s">
        <v>28</v>
      </c>
      <c r="B2013" s="3">
        <v>44027</v>
      </c>
      <c r="C2013" s="4">
        <v>282244.12</v>
      </c>
      <c r="D2013" s="3">
        <v>44027</v>
      </c>
      <c r="E2013" s="4">
        <v>282244.12</v>
      </c>
      <c r="F2013">
        <v>19</v>
      </c>
      <c r="G2013" s="3">
        <v>44043</v>
      </c>
      <c r="H2013" s="4">
        <v>0</v>
      </c>
      <c r="I2013" s="4">
        <v>0</v>
      </c>
      <c r="J2013" s="4">
        <v>0</v>
      </c>
      <c r="K2013" s="5">
        <v>0</v>
      </c>
      <c r="L2013" s="5">
        <v>0</v>
      </c>
      <c r="O2013" s="5">
        <v>0</v>
      </c>
    </row>
    <row r="2014" spans="1:15" x14ac:dyDescent="0.75">
      <c r="A2014" t="s">
        <v>28</v>
      </c>
      <c r="B2014" s="3">
        <v>44058</v>
      </c>
      <c r="C2014" s="4">
        <v>291091.99</v>
      </c>
      <c r="D2014" s="3">
        <v>44058</v>
      </c>
      <c r="E2014" s="4">
        <v>291091.99</v>
      </c>
      <c r="F2014">
        <v>20</v>
      </c>
      <c r="G2014" s="3">
        <v>44074</v>
      </c>
      <c r="H2014" s="4">
        <v>0</v>
      </c>
      <c r="I2014" s="4">
        <v>0</v>
      </c>
      <c r="J2014" s="4">
        <v>0</v>
      </c>
      <c r="K2014" s="5">
        <v>0</v>
      </c>
      <c r="L2014" s="5">
        <v>0</v>
      </c>
      <c r="O2014" s="5">
        <v>0</v>
      </c>
    </row>
    <row r="2015" spans="1:15" x14ac:dyDescent="0.75">
      <c r="A2015" t="s">
        <v>28</v>
      </c>
      <c r="B2015" s="3">
        <v>44089</v>
      </c>
      <c r="C2015" s="4">
        <v>291690.15999999997</v>
      </c>
      <c r="D2015" s="3">
        <v>44089</v>
      </c>
      <c r="E2015" s="4">
        <v>291690.15999999997</v>
      </c>
      <c r="F2015">
        <v>21</v>
      </c>
      <c r="G2015" s="3">
        <v>44104</v>
      </c>
      <c r="H2015" s="4">
        <v>0</v>
      </c>
      <c r="I2015" s="4">
        <v>0</v>
      </c>
      <c r="J2015" s="4">
        <v>0</v>
      </c>
      <c r="K2015" s="5">
        <v>0</v>
      </c>
      <c r="L2015" s="5">
        <v>0</v>
      </c>
      <c r="O2015" s="5">
        <v>0</v>
      </c>
    </row>
    <row r="2016" spans="1:15" x14ac:dyDescent="0.75">
      <c r="A2016" t="s">
        <v>28</v>
      </c>
      <c r="B2016" s="3">
        <v>44119</v>
      </c>
      <c r="C2016" s="4">
        <v>278616.89</v>
      </c>
      <c r="D2016" s="3">
        <v>44119</v>
      </c>
      <c r="E2016" s="4">
        <v>278616.89</v>
      </c>
      <c r="F2016">
        <v>22</v>
      </c>
      <c r="G2016" s="3">
        <v>44135</v>
      </c>
      <c r="H2016" s="4">
        <v>0</v>
      </c>
      <c r="I2016" s="4">
        <v>0</v>
      </c>
      <c r="J2016" s="4">
        <v>0</v>
      </c>
      <c r="K2016" s="5">
        <v>0</v>
      </c>
      <c r="L2016" s="5">
        <v>0</v>
      </c>
      <c r="O2016" s="5">
        <v>0</v>
      </c>
    </row>
    <row r="2017" spans="1:15" x14ac:dyDescent="0.75">
      <c r="A2017" t="s">
        <v>28</v>
      </c>
      <c r="B2017" s="3">
        <v>44150</v>
      </c>
      <c r="C2017" s="4">
        <v>287854.18</v>
      </c>
      <c r="D2017" s="3">
        <v>44150</v>
      </c>
      <c r="E2017" s="4">
        <v>287854.18</v>
      </c>
      <c r="F2017">
        <v>23</v>
      </c>
      <c r="G2017" s="3">
        <v>44165</v>
      </c>
      <c r="H2017" s="4">
        <v>0</v>
      </c>
      <c r="I2017" s="4">
        <v>0</v>
      </c>
      <c r="J2017" s="4">
        <v>0</v>
      </c>
      <c r="K2017" s="5">
        <v>0</v>
      </c>
      <c r="L2017" s="5">
        <v>0</v>
      </c>
      <c r="O2017" s="5">
        <v>0</v>
      </c>
    </row>
    <row r="2018" spans="1:15" x14ac:dyDescent="0.75">
      <c r="A2018" t="s">
        <v>28</v>
      </c>
      <c r="B2018" s="3">
        <v>44180</v>
      </c>
      <c r="C2018" s="4">
        <v>278531.49</v>
      </c>
      <c r="D2018" s="3">
        <v>44180</v>
      </c>
      <c r="E2018" s="4">
        <v>278531.49</v>
      </c>
      <c r="F2018">
        <v>24</v>
      </c>
      <c r="G2018" s="3">
        <v>44196</v>
      </c>
      <c r="H2018" s="4">
        <v>0</v>
      </c>
      <c r="I2018" s="4">
        <v>0</v>
      </c>
      <c r="J2018" s="4">
        <v>0</v>
      </c>
      <c r="K2018" s="5">
        <v>0</v>
      </c>
      <c r="L2018" s="5">
        <v>0</v>
      </c>
      <c r="O2018" s="5">
        <v>0</v>
      </c>
    </row>
    <row r="2019" spans="1:15" x14ac:dyDescent="0.75">
      <c r="A2019" t="s">
        <v>28</v>
      </c>
      <c r="B2019" s="3">
        <v>44211</v>
      </c>
      <c r="C2019" s="4">
        <v>278803.65000000002</v>
      </c>
      <c r="D2019" s="3">
        <v>44211</v>
      </c>
      <c r="E2019" s="4">
        <v>278803.65000000002</v>
      </c>
      <c r="F2019">
        <v>25</v>
      </c>
      <c r="G2019" s="3">
        <v>44227</v>
      </c>
      <c r="H2019" s="4">
        <v>0</v>
      </c>
      <c r="I2019" s="4">
        <v>0</v>
      </c>
      <c r="J2019" s="4">
        <v>0</v>
      </c>
      <c r="K2019" s="5">
        <v>0</v>
      </c>
      <c r="L2019" s="5">
        <v>0</v>
      </c>
      <c r="O2019" s="5">
        <v>0</v>
      </c>
    </row>
    <row r="2020" spans="1:15" x14ac:dyDescent="0.75">
      <c r="A2020" t="s">
        <v>28</v>
      </c>
      <c r="B2020" s="3">
        <v>44242</v>
      </c>
      <c r="C2020" s="4">
        <v>268893.51</v>
      </c>
      <c r="D2020" s="3">
        <v>44242</v>
      </c>
      <c r="E2020" s="4">
        <v>268893.51</v>
      </c>
      <c r="F2020">
        <v>26</v>
      </c>
      <c r="G2020" s="3">
        <v>44255</v>
      </c>
      <c r="H2020" s="4">
        <v>0</v>
      </c>
      <c r="I2020" s="4">
        <v>0</v>
      </c>
      <c r="J2020" s="4">
        <v>0</v>
      </c>
      <c r="K2020" s="5">
        <v>0</v>
      </c>
      <c r="L2020" s="5">
        <v>0</v>
      </c>
      <c r="O2020" s="5">
        <v>0</v>
      </c>
    </row>
    <row r="2021" spans="1:15" x14ac:dyDescent="0.75">
      <c r="A2021" t="s">
        <v>28</v>
      </c>
      <c r="B2021" s="3">
        <v>44270</v>
      </c>
      <c r="C2021" s="4">
        <v>270162.68</v>
      </c>
      <c r="D2021" s="3">
        <v>44270</v>
      </c>
      <c r="E2021" s="4">
        <v>270162.68</v>
      </c>
      <c r="F2021">
        <v>27</v>
      </c>
      <c r="G2021" s="3">
        <v>44286</v>
      </c>
      <c r="H2021" s="4">
        <v>0</v>
      </c>
      <c r="I2021" s="4">
        <v>0</v>
      </c>
      <c r="J2021" s="4">
        <v>0</v>
      </c>
      <c r="K2021" s="5">
        <v>0</v>
      </c>
      <c r="L2021" s="5">
        <v>0</v>
      </c>
      <c r="O2021" s="5">
        <v>0</v>
      </c>
    </row>
    <row r="2022" spans="1:15" x14ac:dyDescent="0.75">
      <c r="A2022" t="s">
        <v>28</v>
      </c>
      <c r="B2022" s="3">
        <v>44301</v>
      </c>
      <c r="C2022" s="4">
        <v>288218.07</v>
      </c>
      <c r="D2022" s="3">
        <v>44301</v>
      </c>
      <c r="E2022" s="4">
        <v>288218.07</v>
      </c>
      <c r="F2022">
        <v>28</v>
      </c>
      <c r="G2022" s="3">
        <v>44316</v>
      </c>
      <c r="H2022" s="4">
        <v>0</v>
      </c>
      <c r="I2022" s="4">
        <v>0</v>
      </c>
      <c r="J2022" s="4">
        <v>0</v>
      </c>
      <c r="K2022" s="5">
        <v>0</v>
      </c>
      <c r="L2022" s="5">
        <v>0</v>
      </c>
      <c r="O2022" s="5">
        <v>0</v>
      </c>
    </row>
    <row r="2023" spans="1:15" x14ac:dyDescent="0.75">
      <c r="A2023" t="s">
        <v>28</v>
      </c>
      <c r="B2023" s="3">
        <v>44331</v>
      </c>
      <c r="C2023" s="4">
        <v>295880.40000000002</v>
      </c>
      <c r="D2023" s="3">
        <v>44331</v>
      </c>
      <c r="E2023" s="4">
        <v>295880.40000000002</v>
      </c>
      <c r="F2023">
        <v>29</v>
      </c>
      <c r="G2023" s="3">
        <v>44347</v>
      </c>
      <c r="H2023" s="4">
        <v>0</v>
      </c>
      <c r="I2023" s="4">
        <v>0</v>
      </c>
      <c r="J2023" s="4">
        <v>0</v>
      </c>
      <c r="K2023" s="5">
        <v>0</v>
      </c>
      <c r="L2023" s="5">
        <v>0</v>
      </c>
      <c r="O2023" s="5">
        <v>0</v>
      </c>
    </row>
    <row r="2024" spans="1:15" x14ac:dyDescent="0.75">
      <c r="A2024" t="s">
        <v>28</v>
      </c>
      <c r="B2024" s="3">
        <v>44362</v>
      </c>
      <c r="C2024" s="4">
        <v>279232.03999999998</v>
      </c>
      <c r="D2024" s="3">
        <v>44362</v>
      </c>
      <c r="E2024" s="4">
        <v>279232.03999999998</v>
      </c>
      <c r="F2024">
        <v>30</v>
      </c>
      <c r="G2024" s="3">
        <v>44377</v>
      </c>
      <c r="H2024" s="4">
        <v>0</v>
      </c>
      <c r="I2024" s="4">
        <v>0</v>
      </c>
      <c r="J2024" s="4">
        <v>0</v>
      </c>
      <c r="K2024" s="5">
        <v>0</v>
      </c>
      <c r="L2024" s="5">
        <v>0</v>
      </c>
      <c r="O2024" s="5">
        <v>0</v>
      </c>
    </row>
    <row r="2025" spans="1:15" x14ac:dyDescent="0.75">
      <c r="A2025" t="s">
        <v>28</v>
      </c>
      <c r="B2025" s="3">
        <v>44392</v>
      </c>
      <c r="C2025" s="4">
        <v>282074.90999999997</v>
      </c>
      <c r="D2025" s="3">
        <v>44392</v>
      </c>
      <c r="E2025" s="4">
        <v>282074.90999999997</v>
      </c>
      <c r="F2025">
        <v>31</v>
      </c>
      <c r="G2025" s="3">
        <v>44408</v>
      </c>
      <c r="H2025" s="4">
        <v>0</v>
      </c>
      <c r="I2025" s="4">
        <v>0</v>
      </c>
      <c r="J2025" s="4">
        <v>0</v>
      </c>
      <c r="K2025" s="5">
        <v>0</v>
      </c>
      <c r="L2025" s="5">
        <v>0</v>
      </c>
      <c r="O2025" s="5">
        <v>0</v>
      </c>
    </row>
    <row r="2026" spans="1:15" x14ac:dyDescent="0.75">
      <c r="A2026" t="s">
        <v>28</v>
      </c>
      <c r="B2026" s="3">
        <v>44423</v>
      </c>
      <c r="C2026" s="4">
        <v>317236.65999999997</v>
      </c>
      <c r="D2026" s="3">
        <v>44423</v>
      </c>
      <c r="E2026" s="4">
        <v>317236.65999999997</v>
      </c>
      <c r="F2026">
        <v>32</v>
      </c>
      <c r="G2026" s="3">
        <v>44439</v>
      </c>
      <c r="H2026" s="4">
        <v>0</v>
      </c>
      <c r="I2026" s="4">
        <v>0</v>
      </c>
      <c r="J2026" s="4">
        <v>0</v>
      </c>
      <c r="K2026" s="5">
        <v>0</v>
      </c>
      <c r="L2026" s="5">
        <v>0</v>
      </c>
      <c r="O2026" s="5">
        <v>0</v>
      </c>
    </row>
    <row r="2027" spans="1:15" x14ac:dyDescent="0.75">
      <c r="A2027" t="s">
        <v>28</v>
      </c>
      <c r="B2027" s="3">
        <v>44454</v>
      </c>
      <c r="C2027" s="4">
        <v>287612.45</v>
      </c>
      <c r="D2027" s="3">
        <v>44454</v>
      </c>
      <c r="E2027" s="4">
        <v>287612.45</v>
      </c>
      <c r="F2027">
        <v>33</v>
      </c>
      <c r="G2027" s="3">
        <v>44469</v>
      </c>
      <c r="H2027" s="4">
        <v>0</v>
      </c>
      <c r="I2027" s="4">
        <v>0</v>
      </c>
      <c r="J2027" s="4">
        <v>0</v>
      </c>
      <c r="K2027" s="5">
        <v>0</v>
      </c>
      <c r="L2027" s="5">
        <v>0</v>
      </c>
      <c r="O2027" s="5">
        <v>0</v>
      </c>
    </row>
    <row r="2028" spans="1:15" x14ac:dyDescent="0.75">
      <c r="A2028" t="s">
        <v>28</v>
      </c>
      <c r="B2028" s="3">
        <v>44484</v>
      </c>
      <c r="C2028" s="4">
        <v>274800.26</v>
      </c>
      <c r="D2028" s="3">
        <v>44484</v>
      </c>
      <c r="E2028" s="4">
        <v>274800.26</v>
      </c>
      <c r="F2028">
        <v>34</v>
      </c>
      <c r="G2028" s="3">
        <v>44500</v>
      </c>
      <c r="H2028" s="4">
        <v>0</v>
      </c>
      <c r="I2028" s="4">
        <v>0</v>
      </c>
      <c r="J2028" s="4">
        <v>0</v>
      </c>
      <c r="K2028" s="5">
        <v>0</v>
      </c>
      <c r="L2028" s="5">
        <v>0</v>
      </c>
      <c r="O2028" s="5">
        <v>0</v>
      </c>
    </row>
    <row r="2029" spans="1:15" x14ac:dyDescent="0.75">
      <c r="A2029" t="s">
        <v>28</v>
      </c>
      <c r="B2029" s="3">
        <v>44515</v>
      </c>
      <c r="C2029" s="4">
        <v>289242.78000000003</v>
      </c>
      <c r="D2029" s="3">
        <v>44515</v>
      </c>
      <c r="E2029" s="4">
        <v>289242.78000000003</v>
      </c>
      <c r="F2029">
        <v>35</v>
      </c>
      <c r="G2029" s="3">
        <v>44530</v>
      </c>
      <c r="H2029" s="4">
        <v>0</v>
      </c>
      <c r="I2029" s="4">
        <v>0</v>
      </c>
      <c r="J2029" s="4">
        <v>0</v>
      </c>
      <c r="K2029" s="5">
        <v>0</v>
      </c>
      <c r="L2029" s="5">
        <v>0</v>
      </c>
      <c r="O2029" s="5">
        <v>0</v>
      </c>
    </row>
    <row r="2030" spans="1:15" x14ac:dyDescent="0.75">
      <c r="A2030" t="s">
        <v>28</v>
      </c>
      <c r="B2030" s="3">
        <v>44545</v>
      </c>
      <c r="C2030" s="4">
        <v>272408.56</v>
      </c>
      <c r="D2030" s="3">
        <v>44545</v>
      </c>
      <c r="E2030" s="4">
        <v>272408.56</v>
      </c>
      <c r="F2030">
        <v>36</v>
      </c>
      <c r="G2030" s="3">
        <v>44561</v>
      </c>
      <c r="H2030" s="4">
        <v>0</v>
      </c>
      <c r="I2030" s="4">
        <v>0</v>
      </c>
      <c r="J2030" s="4">
        <v>0</v>
      </c>
      <c r="K2030" s="5">
        <v>0</v>
      </c>
      <c r="L2030" s="5">
        <v>0</v>
      </c>
      <c r="O2030" s="5">
        <v>0</v>
      </c>
    </row>
    <row r="2031" spans="1:15" x14ac:dyDescent="0.75">
      <c r="A2031" t="s">
        <v>28</v>
      </c>
      <c r="B2031" s="3">
        <v>44576</v>
      </c>
      <c r="C2031" s="4">
        <v>267949.44</v>
      </c>
      <c r="D2031" s="3">
        <v>44576</v>
      </c>
      <c r="E2031" s="4">
        <v>267949.44</v>
      </c>
      <c r="F2031">
        <v>37</v>
      </c>
      <c r="G2031" s="3">
        <v>44592</v>
      </c>
      <c r="H2031" s="4">
        <v>0</v>
      </c>
      <c r="I2031" s="4">
        <v>0</v>
      </c>
      <c r="J2031" s="4">
        <v>0</v>
      </c>
      <c r="K2031" s="5">
        <v>0</v>
      </c>
      <c r="L2031" s="5">
        <v>0</v>
      </c>
      <c r="O2031" s="5">
        <v>0</v>
      </c>
    </row>
    <row r="2032" spans="1:15" x14ac:dyDescent="0.75">
      <c r="A2032" t="s">
        <v>28</v>
      </c>
      <c r="B2032" s="3">
        <v>44607</v>
      </c>
      <c r="C2032" s="4">
        <v>258996.8</v>
      </c>
      <c r="D2032" s="3">
        <v>44607</v>
      </c>
      <c r="E2032" s="4">
        <v>258996.8</v>
      </c>
      <c r="F2032">
        <v>38</v>
      </c>
      <c r="G2032" s="3">
        <v>44620</v>
      </c>
      <c r="H2032" s="4">
        <v>0</v>
      </c>
      <c r="I2032" s="4">
        <v>0</v>
      </c>
      <c r="J2032" s="4">
        <v>0</v>
      </c>
      <c r="K2032" s="5">
        <v>0</v>
      </c>
      <c r="L2032" s="5">
        <v>0</v>
      </c>
      <c r="O2032" s="5">
        <v>0</v>
      </c>
    </row>
    <row r="2033" spans="1:15" x14ac:dyDescent="0.75">
      <c r="A2033" t="s">
        <v>28</v>
      </c>
      <c r="B2033" s="3">
        <v>44635</v>
      </c>
      <c r="C2033" s="4">
        <v>318585.08</v>
      </c>
      <c r="D2033" s="3">
        <v>44635</v>
      </c>
      <c r="E2033" s="4">
        <v>318585.08</v>
      </c>
      <c r="F2033">
        <v>39</v>
      </c>
      <c r="G2033" s="3">
        <v>44651</v>
      </c>
      <c r="H2033" s="4">
        <v>0</v>
      </c>
      <c r="I2033" s="4">
        <v>0</v>
      </c>
      <c r="J2033" s="4">
        <v>0</v>
      </c>
      <c r="K2033" s="5">
        <v>0</v>
      </c>
      <c r="L2033" s="5">
        <v>0</v>
      </c>
      <c r="O2033" s="5">
        <v>0</v>
      </c>
    </row>
    <row r="2034" spans="1:15" x14ac:dyDescent="0.75">
      <c r="A2034" t="s">
        <v>28</v>
      </c>
      <c r="B2034" s="3">
        <v>44666</v>
      </c>
      <c r="C2034" s="4">
        <v>282122.34999999998</v>
      </c>
      <c r="D2034" s="3">
        <v>44666</v>
      </c>
      <c r="E2034" s="4">
        <v>282122.34999999998</v>
      </c>
      <c r="F2034">
        <v>40</v>
      </c>
      <c r="G2034" s="3">
        <v>44681</v>
      </c>
      <c r="H2034" s="4">
        <v>0</v>
      </c>
      <c r="I2034" s="4">
        <v>0</v>
      </c>
      <c r="J2034" s="4">
        <v>0</v>
      </c>
      <c r="K2034" s="5">
        <v>0</v>
      </c>
      <c r="L2034" s="5">
        <v>0</v>
      </c>
      <c r="O2034" s="5">
        <v>0</v>
      </c>
    </row>
    <row r="2035" spans="1:15" x14ac:dyDescent="0.75">
      <c r="A2035" t="s">
        <v>28</v>
      </c>
      <c r="B2035" s="3">
        <v>44696</v>
      </c>
      <c r="C2035" s="4">
        <v>276925.48</v>
      </c>
      <c r="D2035" s="3">
        <v>44696</v>
      </c>
      <c r="E2035" s="4">
        <v>276925.48</v>
      </c>
      <c r="F2035">
        <v>41</v>
      </c>
      <c r="G2035" s="3">
        <v>44712</v>
      </c>
      <c r="H2035" s="4">
        <v>0</v>
      </c>
      <c r="I2035" s="4">
        <v>0</v>
      </c>
      <c r="J2035" s="4">
        <v>0</v>
      </c>
      <c r="K2035" s="5">
        <v>0</v>
      </c>
      <c r="L2035" s="5">
        <v>0</v>
      </c>
      <c r="O2035" s="5">
        <v>0</v>
      </c>
    </row>
    <row r="2036" spans="1:15" x14ac:dyDescent="0.75">
      <c r="A2036" t="s">
        <v>28</v>
      </c>
      <c r="B2036" s="3">
        <v>44727</v>
      </c>
      <c r="C2036" s="4">
        <v>286142.24</v>
      </c>
      <c r="D2036" s="3">
        <v>44727</v>
      </c>
      <c r="E2036" s="4">
        <v>286142.24</v>
      </c>
      <c r="F2036">
        <v>42</v>
      </c>
      <c r="G2036" s="3">
        <v>44742</v>
      </c>
      <c r="H2036" s="4">
        <v>0</v>
      </c>
      <c r="I2036" s="4">
        <v>0</v>
      </c>
      <c r="J2036" s="4">
        <v>0</v>
      </c>
      <c r="K2036" s="5">
        <v>0</v>
      </c>
      <c r="L2036" s="5">
        <v>0</v>
      </c>
      <c r="O2036" s="5">
        <v>0</v>
      </c>
    </row>
    <row r="2037" spans="1:15" x14ac:dyDescent="0.75">
      <c r="A2037" t="s">
        <v>28</v>
      </c>
      <c r="B2037" s="3">
        <v>44757</v>
      </c>
      <c r="C2037" s="4">
        <v>276973.93</v>
      </c>
      <c r="D2037" s="3">
        <v>44757</v>
      </c>
      <c r="E2037" s="4">
        <v>276973.93</v>
      </c>
      <c r="F2037">
        <v>43</v>
      </c>
      <c r="G2037" s="3">
        <v>44773</v>
      </c>
      <c r="H2037" s="4">
        <v>0</v>
      </c>
      <c r="I2037" s="4">
        <v>0</v>
      </c>
      <c r="J2037" s="4">
        <v>0</v>
      </c>
      <c r="K2037" s="5">
        <v>0</v>
      </c>
      <c r="L2037" s="5">
        <v>0</v>
      </c>
      <c r="O2037" s="5">
        <v>0</v>
      </c>
    </row>
    <row r="2038" spans="1:15" x14ac:dyDescent="0.75">
      <c r="A2038" t="s">
        <v>28</v>
      </c>
      <c r="B2038" s="3">
        <v>44788</v>
      </c>
      <c r="C2038" s="4">
        <v>286312.7</v>
      </c>
      <c r="D2038" s="3">
        <v>44788</v>
      </c>
      <c r="E2038" s="4">
        <v>286312.7</v>
      </c>
      <c r="F2038">
        <v>44</v>
      </c>
      <c r="G2038" s="3">
        <v>44804</v>
      </c>
      <c r="H2038" s="4">
        <v>0</v>
      </c>
      <c r="I2038" s="4">
        <v>0</v>
      </c>
      <c r="J2038" s="4">
        <v>0</v>
      </c>
      <c r="K2038" s="5">
        <v>0</v>
      </c>
      <c r="L2038" s="5">
        <v>0</v>
      </c>
      <c r="O2038" s="5">
        <v>0</v>
      </c>
    </row>
    <row r="2039" spans="1:15" x14ac:dyDescent="0.75">
      <c r="A2039" t="s">
        <v>28</v>
      </c>
      <c r="B2039" s="3">
        <v>44819</v>
      </c>
      <c r="C2039" s="4">
        <v>286183.77</v>
      </c>
      <c r="D2039" s="3">
        <v>44819</v>
      </c>
      <c r="E2039" s="4">
        <v>286183.77</v>
      </c>
      <c r="F2039">
        <v>45</v>
      </c>
      <c r="G2039" s="3">
        <v>44834</v>
      </c>
      <c r="H2039" s="4">
        <v>0</v>
      </c>
      <c r="I2039" s="4">
        <v>0</v>
      </c>
      <c r="J2039" s="4">
        <v>0</v>
      </c>
      <c r="K2039" s="5">
        <v>0</v>
      </c>
      <c r="L2039" s="5">
        <v>0</v>
      </c>
      <c r="O2039" s="5">
        <v>0</v>
      </c>
    </row>
    <row r="2040" spans="1:15" x14ac:dyDescent="0.75">
      <c r="A2040" t="s">
        <v>28</v>
      </c>
      <c r="B2040" s="3">
        <v>44849</v>
      </c>
      <c r="C2040" s="4">
        <v>273906.48</v>
      </c>
      <c r="D2040" s="3">
        <v>44849</v>
      </c>
      <c r="E2040" s="4">
        <v>273906.48</v>
      </c>
      <c r="F2040">
        <v>46</v>
      </c>
      <c r="G2040" s="3">
        <v>44865</v>
      </c>
      <c r="H2040" s="4">
        <v>0</v>
      </c>
      <c r="I2040" s="4">
        <v>0</v>
      </c>
      <c r="J2040" s="4">
        <v>0</v>
      </c>
      <c r="K2040" s="5">
        <v>0</v>
      </c>
      <c r="L2040" s="5">
        <v>0</v>
      </c>
      <c r="O2040" s="5">
        <v>0</v>
      </c>
    </row>
    <row r="2041" spans="1:15" x14ac:dyDescent="0.75">
      <c r="A2041" t="s">
        <v>28</v>
      </c>
      <c r="B2041" s="3">
        <v>44880</v>
      </c>
      <c r="C2041" s="4">
        <v>388163.51</v>
      </c>
      <c r="D2041" s="3">
        <v>44880</v>
      </c>
      <c r="E2041" s="4">
        <v>388163.51</v>
      </c>
      <c r="F2041">
        <v>47</v>
      </c>
      <c r="G2041" s="3">
        <v>44895</v>
      </c>
      <c r="H2041" s="4">
        <v>0</v>
      </c>
      <c r="I2041" s="4">
        <v>0</v>
      </c>
      <c r="J2041" s="4">
        <v>0</v>
      </c>
      <c r="K2041" s="5">
        <v>0</v>
      </c>
      <c r="L2041" s="5">
        <v>0</v>
      </c>
      <c r="O2041" s="5">
        <v>0</v>
      </c>
    </row>
    <row r="2042" spans="1:15" x14ac:dyDescent="0.75">
      <c r="A2042" t="s">
        <v>28</v>
      </c>
      <c r="B2042" s="3">
        <v>44910</v>
      </c>
      <c r="C2042" s="4">
        <v>278985.76</v>
      </c>
      <c r="D2042" s="3">
        <v>44910</v>
      </c>
      <c r="E2042" s="4">
        <v>278985.76</v>
      </c>
      <c r="F2042">
        <v>48</v>
      </c>
      <c r="G2042" s="3">
        <v>44926</v>
      </c>
      <c r="H2042" s="4">
        <v>0</v>
      </c>
      <c r="I2042" s="4">
        <v>0</v>
      </c>
      <c r="J2042" s="4">
        <v>0</v>
      </c>
      <c r="K2042" s="5">
        <v>0</v>
      </c>
      <c r="L2042" s="5">
        <v>0</v>
      </c>
      <c r="O2042" s="5">
        <v>0</v>
      </c>
    </row>
    <row r="2043" spans="1:15" x14ac:dyDescent="0.75">
      <c r="A2043" t="s">
        <v>28</v>
      </c>
      <c r="B2043" s="3">
        <v>44941</v>
      </c>
      <c r="C2043" s="4">
        <v>381669.89</v>
      </c>
      <c r="D2043" s="3">
        <v>44941</v>
      </c>
      <c r="E2043" s="4">
        <v>381669.89</v>
      </c>
      <c r="F2043">
        <v>49</v>
      </c>
      <c r="G2043" s="3">
        <v>44957</v>
      </c>
      <c r="H2043" s="4">
        <v>0</v>
      </c>
      <c r="I2043" s="4">
        <v>0</v>
      </c>
      <c r="J2043" s="4">
        <v>0</v>
      </c>
      <c r="K2043" s="5">
        <v>0</v>
      </c>
      <c r="L2043" s="5">
        <v>0</v>
      </c>
      <c r="O2043" s="5">
        <v>0</v>
      </c>
    </row>
    <row r="2044" spans="1:15" x14ac:dyDescent="0.75">
      <c r="A2044" t="s">
        <v>28</v>
      </c>
      <c r="B2044" s="3">
        <v>44972</v>
      </c>
      <c r="C2044" s="4">
        <v>286264.71000000002</v>
      </c>
      <c r="D2044" s="3">
        <v>44972</v>
      </c>
      <c r="E2044" s="4">
        <v>286264.71000000002</v>
      </c>
      <c r="F2044">
        <v>50</v>
      </c>
      <c r="G2044" s="3">
        <v>44985</v>
      </c>
      <c r="H2044" s="4">
        <v>0</v>
      </c>
      <c r="I2044" s="4">
        <v>0</v>
      </c>
      <c r="J2044" s="4">
        <v>0</v>
      </c>
      <c r="K2044" s="5">
        <v>0</v>
      </c>
      <c r="L2044" s="5">
        <v>0</v>
      </c>
      <c r="O2044" s="5">
        <v>0</v>
      </c>
    </row>
    <row r="2045" spans="1:15" x14ac:dyDescent="0.75">
      <c r="A2045" t="s">
        <v>28</v>
      </c>
      <c r="B2045" s="3">
        <v>45000</v>
      </c>
      <c r="C2045" s="4">
        <v>285342.14</v>
      </c>
      <c r="D2045" s="3">
        <v>45000</v>
      </c>
      <c r="E2045" s="4">
        <v>285342.14</v>
      </c>
      <c r="F2045">
        <v>51</v>
      </c>
      <c r="G2045" s="3">
        <v>45016</v>
      </c>
      <c r="H2045" s="4">
        <v>0</v>
      </c>
      <c r="I2045" s="4">
        <v>0</v>
      </c>
      <c r="J2045" s="4">
        <v>0</v>
      </c>
      <c r="K2045" s="5">
        <v>0</v>
      </c>
      <c r="L2045" s="5">
        <v>0</v>
      </c>
      <c r="O2045" s="5">
        <v>0</v>
      </c>
    </row>
    <row r="2046" spans="1:15" x14ac:dyDescent="0.75">
      <c r="A2046" t="s">
        <v>28</v>
      </c>
      <c r="B2046" s="3">
        <v>45031</v>
      </c>
      <c r="C2046" s="4">
        <v>291801.18</v>
      </c>
      <c r="D2046" s="3">
        <v>45031</v>
      </c>
      <c r="E2046" s="4">
        <v>291801.18</v>
      </c>
      <c r="F2046">
        <v>52</v>
      </c>
      <c r="G2046" s="3">
        <v>45046</v>
      </c>
      <c r="H2046" s="4">
        <v>0</v>
      </c>
      <c r="I2046" s="4">
        <v>0</v>
      </c>
      <c r="J2046" s="4">
        <v>0</v>
      </c>
      <c r="K2046" s="5">
        <v>0</v>
      </c>
      <c r="L2046" s="5">
        <v>0</v>
      </c>
      <c r="O2046" s="5">
        <v>0</v>
      </c>
    </row>
    <row r="2047" spans="1:15" x14ac:dyDescent="0.75">
      <c r="A2047" t="s">
        <v>28</v>
      </c>
      <c r="B2047" s="3">
        <v>45061</v>
      </c>
      <c r="C2047" s="4">
        <v>282662.39</v>
      </c>
      <c r="D2047" s="3">
        <v>45061</v>
      </c>
      <c r="E2047" s="4">
        <v>282662.39</v>
      </c>
      <c r="F2047">
        <v>53</v>
      </c>
      <c r="G2047" s="3">
        <v>45077</v>
      </c>
      <c r="H2047" s="4">
        <v>0</v>
      </c>
      <c r="I2047" s="4">
        <v>0</v>
      </c>
      <c r="J2047" s="4">
        <v>0</v>
      </c>
      <c r="K2047" s="5">
        <v>0</v>
      </c>
      <c r="L2047" s="5">
        <v>0</v>
      </c>
      <c r="O2047" s="5">
        <v>0</v>
      </c>
    </row>
    <row r="2048" spans="1:15" x14ac:dyDescent="0.75">
      <c r="A2048" t="s">
        <v>28</v>
      </c>
      <c r="B2048" s="3">
        <v>45092</v>
      </c>
      <c r="C2048" s="4">
        <v>291149.40999999997</v>
      </c>
      <c r="D2048" s="3">
        <v>45092</v>
      </c>
      <c r="E2048" s="4">
        <v>291149.40999999997</v>
      </c>
      <c r="F2048">
        <v>54</v>
      </c>
      <c r="G2048" s="3">
        <v>45107</v>
      </c>
      <c r="H2048" s="4">
        <v>0</v>
      </c>
      <c r="I2048" s="4">
        <v>0</v>
      </c>
      <c r="J2048" s="4">
        <v>0</v>
      </c>
      <c r="K2048" s="5">
        <v>0</v>
      </c>
      <c r="L2048" s="5">
        <v>0</v>
      </c>
      <c r="O2048" s="5">
        <v>0</v>
      </c>
    </row>
    <row r="2049" spans="1:15" x14ac:dyDescent="0.75">
      <c r="A2049" t="s">
        <v>28</v>
      </c>
      <c r="B2049" s="3">
        <v>45122</v>
      </c>
      <c r="C2049" s="4">
        <v>297394.03999999998</v>
      </c>
      <c r="D2049" s="3">
        <v>45122</v>
      </c>
      <c r="E2049" s="4">
        <v>297394.03999999998</v>
      </c>
      <c r="F2049">
        <v>55</v>
      </c>
      <c r="G2049" s="3">
        <v>45138</v>
      </c>
      <c r="H2049" s="4">
        <v>0</v>
      </c>
      <c r="I2049" s="4">
        <v>0</v>
      </c>
      <c r="J2049" s="4">
        <v>0</v>
      </c>
      <c r="K2049" s="5">
        <v>0</v>
      </c>
      <c r="L2049" s="5">
        <v>0</v>
      </c>
      <c r="O2049" s="5">
        <v>0</v>
      </c>
    </row>
    <row r="2050" spans="1:15" x14ac:dyDescent="0.75">
      <c r="A2050" t="s">
        <v>28</v>
      </c>
      <c r="B2050" s="3">
        <v>45153</v>
      </c>
      <c r="C2050" s="4">
        <v>295362.83</v>
      </c>
      <c r="D2050" s="3">
        <v>45153</v>
      </c>
      <c r="E2050" s="4">
        <v>295362.83</v>
      </c>
      <c r="F2050">
        <v>56</v>
      </c>
      <c r="G2050" s="3">
        <v>45169</v>
      </c>
      <c r="H2050" s="4">
        <v>0</v>
      </c>
      <c r="I2050" s="4">
        <v>0</v>
      </c>
      <c r="J2050" s="4">
        <v>0</v>
      </c>
      <c r="K2050" s="5">
        <v>0</v>
      </c>
      <c r="L2050" s="5">
        <v>0</v>
      </c>
      <c r="O2050" s="5">
        <v>0</v>
      </c>
    </row>
    <row r="2051" spans="1:15" x14ac:dyDescent="0.75">
      <c r="A2051" t="s">
        <v>28</v>
      </c>
      <c r="B2051" s="3">
        <v>45184</v>
      </c>
      <c r="C2051" s="4">
        <v>294578.27</v>
      </c>
      <c r="D2051" s="3">
        <v>45184</v>
      </c>
      <c r="E2051" s="4">
        <v>294578.27</v>
      </c>
      <c r="F2051">
        <v>57</v>
      </c>
      <c r="G2051" s="3">
        <v>45199</v>
      </c>
      <c r="H2051" s="4">
        <v>0</v>
      </c>
      <c r="I2051" s="4">
        <v>0</v>
      </c>
      <c r="J2051" s="4">
        <v>0</v>
      </c>
      <c r="K2051" s="5">
        <v>0</v>
      </c>
      <c r="L2051" s="5">
        <v>0</v>
      </c>
      <c r="O2051" s="5">
        <v>0</v>
      </c>
    </row>
    <row r="2052" spans="1:15" x14ac:dyDescent="0.75">
      <c r="A2052" t="s">
        <v>28</v>
      </c>
      <c r="B2052" s="3">
        <v>45214</v>
      </c>
      <c r="C2052" s="4">
        <v>285460.26</v>
      </c>
      <c r="D2052" s="3">
        <v>45214</v>
      </c>
      <c r="E2052" s="4">
        <v>285460.26</v>
      </c>
      <c r="F2052">
        <v>58</v>
      </c>
      <c r="G2052" s="3">
        <v>45230</v>
      </c>
      <c r="H2052" s="4">
        <v>0</v>
      </c>
      <c r="I2052" s="4">
        <v>0</v>
      </c>
      <c r="J2052" s="4">
        <v>0</v>
      </c>
      <c r="K2052" s="5">
        <v>0</v>
      </c>
      <c r="L2052" s="5">
        <v>0</v>
      </c>
      <c r="O2052" s="5">
        <v>0</v>
      </c>
    </row>
    <row r="2053" spans="1:15" x14ac:dyDescent="0.75">
      <c r="A2053" t="s">
        <v>28</v>
      </c>
      <c r="B2053" s="3">
        <v>45245</v>
      </c>
      <c r="C2053" s="4">
        <v>212371.58</v>
      </c>
      <c r="D2053" s="3">
        <v>45245</v>
      </c>
      <c r="E2053" s="4">
        <v>212371.58</v>
      </c>
      <c r="F2053">
        <v>59</v>
      </c>
      <c r="G2053" s="3">
        <v>45260</v>
      </c>
      <c r="H2053" s="4">
        <v>0</v>
      </c>
      <c r="I2053" s="4">
        <v>0</v>
      </c>
      <c r="J2053" s="4">
        <v>0</v>
      </c>
      <c r="K2053" s="5">
        <v>0</v>
      </c>
      <c r="L2053" s="5">
        <v>0</v>
      </c>
      <c r="O2053" s="5">
        <v>0</v>
      </c>
    </row>
    <row r="2054" spans="1:15" x14ac:dyDescent="0.75">
      <c r="A2054" t="s">
        <v>28</v>
      </c>
      <c r="B2054" s="3">
        <v>45275</v>
      </c>
      <c r="C2054" s="4">
        <v>316793.27</v>
      </c>
      <c r="D2054" s="3">
        <v>45275</v>
      </c>
      <c r="E2054" s="4">
        <v>316793.27</v>
      </c>
      <c r="F2054">
        <v>60</v>
      </c>
      <c r="G2054" s="3">
        <v>45291</v>
      </c>
      <c r="H2054" s="4">
        <v>0</v>
      </c>
      <c r="I2054" s="4">
        <v>0</v>
      </c>
      <c r="J2054" s="4">
        <v>0</v>
      </c>
      <c r="K2054" s="5">
        <v>0</v>
      </c>
      <c r="L2054" s="5">
        <v>0</v>
      </c>
      <c r="O2054" s="5">
        <v>0</v>
      </c>
    </row>
    <row r="2055" spans="1:15" x14ac:dyDescent="0.75">
      <c r="A2055" t="s">
        <v>28</v>
      </c>
      <c r="B2055" s="3">
        <v>45306</v>
      </c>
      <c r="C2055" s="4">
        <v>289576.61</v>
      </c>
      <c r="D2055" s="3">
        <v>45306</v>
      </c>
      <c r="E2055" s="4">
        <v>289576.61</v>
      </c>
      <c r="F2055">
        <v>61</v>
      </c>
      <c r="G2055" s="3">
        <v>45322</v>
      </c>
      <c r="H2055" s="4">
        <v>0</v>
      </c>
      <c r="I2055" s="4">
        <v>0</v>
      </c>
      <c r="J2055" s="4">
        <v>0</v>
      </c>
      <c r="K2055" s="5">
        <v>0</v>
      </c>
      <c r="L2055" s="5">
        <v>0</v>
      </c>
      <c r="O2055" s="5">
        <v>0</v>
      </c>
    </row>
    <row r="2056" spans="1:15" x14ac:dyDescent="0.75">
      <c r="A2056" t="s">
        <v>28</v>
      </c>
      <c r="B2056" s="3">
        <v>45337</v>
      </c>
      <c r="C2056" s="4">
        <v>312936.43</v>
      </c>
      <c r="D2056" s="3">
        <v>45337</v>
      </c>
      <c r="E2056" s="4">
        <v>312936.43</v>
      </c>
      <c r="F2056">
        <v>62</v>
      </c>
      <c r="G2056" s="3">
        <v>45351</v>
      </c>
      <c r="H2056" s="4">
        <v>0</v>
      </c>
      <c r="I2056" s="4">
        <v>0</v>
      </c>
      <c r="J2056" s="4">
        <v>0</v>
      </c>
      <c r="K2056" s="5">
        <v>0</v>
      </c>
      <c r="L2056" s="5">
        <v>0</v>
      </c>
      <c r="O2056" s="5">
        <v>0</v>
      </c>
    </row>
    <row r="2057" spans="1:15" x14ac:dyDescent="0.75">
      <c r="A2057" t="s">
        <v>28</v>
      </c>
      <c r="B2057" s="3">
        <v>45366</v>
      </c>
      <c r="C2057" s="4">
        <v>282197.65000000002</v>
      </c>
      <c r="D2057" s="3">
        <v>45366</v>
      </c>
      <c r="E2057" s="4">
        <v>282197.65000000002</v>
      </c>
      <c r="F2057">
        <v>63</v>
      </c>
      <c r="G2057" s="3">
        <v>45382</v>
      </c>
      <c r="H2057" s="4">
        <v>0</v>
      </c>
      <c r="I2057" s="4">
        <v>0</v>
      </c>
      <c r="J2057" s="4">
        <v>0</v>
      </c>
      <c r="K2057" s="5">
        <v>0</v>
      </c>
      <c r="L2057" s="5">
        <v>0</v>
      </c>
      <c r="O2057" s="5">
        <v>0</v>
      </c>
    </row>
    <row r="2058" spans="1:15" x14ac:dyDescent="0.75">
      <c r="A2058" t="s">
        <v>28</v>
      </c>
      <c r="B2058" s="3">
        <v>45397</v>
      </c>
      <c r="C2058" s="4">
        <v>310594.3</v>
      </c>
      <c r="D2058" s="3">
        <v>45397</v>
      </c>
      <c r="E2058" s="4">
        <v>310594.3</v>
      </c>
      <c r="F2058">
        <v>64</v>
      </c>
      <c r="G2058" s="3">
        <v>45412</v>
      </c>
      <c r="H2058" s="4">
        <v>0</v>
      </c>
      <c r="I2058" s="4">
        <v>0</v>
      </c>
      <c r="J2058" s="4">
        <v>0</v>
      </c>
      <c r="K2058" s="5">
        <v>0</v>
      </c>
      <c r="L2058" s="5">
        <v>0</v>
      </c>
      <c r="O2058" s="5">
        <v>0</v>
      </c>
    </row>
    <row r="2059" spans="1:15" x14ac:dyDescent="0.75">
      <c r="A2059" t="s">
        <v>28</v>
      </c>
      <c r="B2059" s="3">
        <v>45427</v>
      </c>
      <c r="C2059" s="4">
        <v>275826.32</v>
      </c>
      <c r="D2059" s="3">
        <v>45427</v>
      </c>
      <c r="E2059" s="4">
        <v>275826.32</v>
      </c>
      <c r="F2059">
        <v>65</v>
      </c>
      <c r="G2059" s="3">
        <v>45443</v>
      </c>
      <c r="H2059" s="4">
        <v>0</v>
      </c>
      <c r="I2059" s="4">
        <v>0</v>
      </c>
      <c r="J2059" s="4">
        <v>0</v>
      </c>
      <c r="K2059" s="5">
        <v>0</v>
      </c>
      <c r="L2059" s="5">
        <v>0</v>
      </c>
      <c r="O2059" s="5">
        <v>0</v>
      </c>
    </row>
    <row r="2060" spans="1:15" x14ac:dyDescent="0.75">
      <c r="A2060" t="s">
        <v>28</v>
      </c>
      <c r="B2060" s="3">
        <v>45458</v>
      </c>
      <c r="C2060" s="4">
        <v>282738.44</v>
      </c>
      <c r="D2060" s="3">
        <v>45458</v>
      </c>
      <c r="E2060" s="4">
        <v>282738.44</v>
      </c>
      <c r="F2060">
        <v>66</v>
      </c>
      <c r="G2060" s="3">
        <v>45473</v>
      </c>
      <c r="H2060" s="4">
        <v>0</v>
      </c>
      <c r="I2060" s="4">
        <v>0</v>
      </c>
      <c r="J2060" s="4">
        <v>0</v>
      </c>
      <c r="K2060" s="5">
        <v>0</v>
      </c>
      <c r="L2060" s="5">
        <v>0</v>
      </c>
      <c r="O2060" s="5">
        <v>0</v>
      </c>
    </row>
    <row r="2061" spans="1:15" x14ac:dyDescent="0.75">
      <c r="A2061" t="s">
        <v>28</v>
      </c>
      <c r="B2061" s="3">
        <v>45488</v>
      </c>
      <c r="C2061" s="4">
        <v>261987.94</v>
      </c>
      <c r="D2061" s="3">
        <v>45488</v>
      </c>
      <c r="E2061" s="4">
        <v>261987.94</v>
      </c>
      <c r="F2061">
        <v>67</v>
      </c>
      <c r="G2061" s="3">
        <v>45504</v>
      </c>
      <c r="H2061" s="4">
        <v>0</v>
      </c>
      <c r="I2061" s="4">
        <v>0</v>
      </c>
      <c r="J2061" s="4">
        <v>0</v>
      </c>
      <c r="K2061" s="5">
        <v>0</v>
      </c>
      <c r="L2061" s="5">
        <v>0</v>
      </c>
      <c r="O2061" s="5">
        <v>0</v>
      </c>
    </row>
    <row r="2062" spans="1:15" x14ac:dyDescent="0.75">
      <c r="A2062" t="s">
        <v>28</v>
      </c>
      <c r="B2062" s="3">
        <v>45519</v>
      </c>
      <c r="C2062" s="4">
        <v>270271.35999999999</v>
      </c>
      <c r="D2062" s="3">
        <v>45519</v>
      </c>
      <c r="E2062" s="4">
        <v>270271.35999999999</v>
      </c>
      <c r="F2062">
        <v>68</v>
      </c>
      <c r="G2062" s="3">
        <v>45535</v>
      </c>
      <c r="H2062" s="4">
        <v>0</v>
      </c>
      <c r="I2062" s="4">
        <v>0</v>
      </c>
      <c r="J2062" s="4">
        <v>0</v>
      </c>
      <c r="K2062" s="5">
        <v>0</v>
      </c>
      <c r="L2062" s="5">
        <v>0</v>
      </c>
      <c r="O2062" s="5">
        <v>0</v>
      </c>
    </row>
    <row r="2063" spans="1:15" x14ac:dyDescent="0.75">
      <c r="A2063" t="s">
        <v>28</v>
      </c>
      <c r="B2063" s="3">
        <v>45550</v>
      </c>
      <c r="C2063" s="4">
        <v>269037.07</v>
      </c>
      <c r="D2063" s="3">
        <v>45550</v>
      </c>
      <c r="E2063" s="4">
        <v>269037.07</v>
      </c>
      <c r="F2063">
        <v>69</v>
      </c>
      <c r="G2063" s="3">
        <v>45565</v>
      </c>
      <c r="H2063" s="4">
        <v>0</v>
      </c>
      <c r="I2063" s="4">
        <v>0</v>
      </c>
      <c r="J2063" s="4">
        <v>0</v>
      </c>
      <c r="K2063" s="5">
        <v>0</v>
      </c>
      <c r="L2063" s="5">
        <v>0</v>
      </c>
      <c r="O2063" s="5">
        <v>0</v>
      </c>
    </row>
    <row r="2064" spans="1:15" x14ac:dyDescent="0.75">
      <c r="A2064" t="s">
        <v>28</v>
      </c>
      <c r="B2064" s="3">
        <v>45580</v>
      </c>
      <c r="C2064" s="4">
        <v>261970.38</v>
      </c>
      <c r="D2064" s="3">
        <v>45580</v>
      </c>
      <c r="E2064" s="4">
        <v>261970.38</v>
      </c>
      <c r="F2064">
        <v>70</v>
      </c>
      <c r="G2064" s="3">
        <v>45596</v>
      </c>
      <c r="H2064" s="4">
        <v>0</v>
      </c>
      <c r="I2064" s="4">
        <v>0</v>
      </c>
      <c r="J2064" s="4">
        <v>0</v>
      </c>
      <c r="K2064" s="5">
        <v>0</v>
      </c>
      <c r="L2064" s="5">
        <v>0</v>
      </c>
      <c r="O2064" s="5">
        <v>0</v>
      </c>
    </row>
    <row r="2065" spans="1:15" x14ac:dyDescent="0.75">
      <c r="A2065" t="s">
        <v>28</v>
      </c>
      <c r="B2065" s="3">
        <v>45611</v>
      </c>
      <c r="C2065" s="4">
        <v>270006.34999999998</v>
      </c>
      <c r="D2065" s="3">
        <v>45611</v>
      </c>
      <c r="E2065" s="4">
        <v>270006.34999999998</v>
      </c>
      <c r="F2065">
        <v>71</v>
      </c>
      <c r="G2065" s="3">
        <v>45626</v>
      </c>
      <c r="H2065" s="4">
        <v>0</v>
      </c>
      <c r="I2065" s="4">
        <v>0</v>
      </c>
      <c r="J2065" s="4">
        <v>0</v>
      </c>
      <c r="K2065" s="5">
        <v>0</v>
      </c>
      <c r="L2065" s="5">
        <v>0</v>
      </c>
      <c r="O2065" s="5">
        <v>0</v>
      </c>
    </row>
    <row r="2066" spans="1:15" x14ac:dyDescent="0.75">
      <c r="A2066" t="s">
        <v>28</v>
      </c>
      <c r="B2066" s="3">
        <v>45641</v>
      </c>
      <c r="C2066" s="4">
        <v>261147.87</v>
      </c>
      <c r="D2066" s="3">
        <v>45641</v>
      </c>
      <c r="E2066" s="4">
        <v>261147.87</v>
      </c>
      <c r="F2066">
        <v>72</v>
      </c>
      <c r="G2066" s="3">
        <v>45657</v>
      </c>
      <c r="H2066" s="4">
        <v>0</v>
      </c>
      <c r="I2066" s="4">
        <v>0</v>
      </c>
      <c r="J2066" s="4">
        <v>0</v>
      </c>
      <c r="K2066" s="5">
        <v>0</v>
      </c>
      <c r="L2066" s="5">
        <v>0</v>
      </c>
      <c r="O2066" s="5">
        <v>0</v>
      </c>
    </row>
    <row r="2067" spans="1:15" x14ac:dyDescent="0.75">
      <c r="A2067" t="s">
        <v>28</v>
      </c>
      <c r="B2067" s="3">
        <v>45672</v>
      </c>
      <c r="C2067" s="4">
        <v>260461.23</v>
      </c>
      <c r="D2067" s="3">
        <v>45672</v>
      </c>
      <c r="E2067" s="4">
        <v>260461.23</v>
      </c>
      <c r="F2067">
        <v>73</v>
      </c>
      <c r="G2067" s="3">
        <v>45688</v>
      </c>
      <c r="H2067" s="4">
        <v>0</v>
      </c>
      <c r="I2067" s="4">
        <v>0</v>
      </c>
      <c r="J2067" s="4">
        <v>0</v>
      </c>
      <c r="K2067" s="5">
        <v>0</v>
      </c>
      <c r="L2067" s="5">
        <v>0</v>
      </c>
      <c r="O2067" s="5">
        <v>0</v>
      </c>
    </row>
    <row r="2068" spans="1:15" x14ac:dyDescent="0.75">
      <c r="A2068" t="s">
        <v>28</v>
      </c>
      <c r="B2068" s="3">
        <v>45703</v>
      </c>
      <c r="C2068" s="4">
        <v>260480.31</v>
      </c>
      <c r="D2068" s="3">
        <v>45703</v>
      </c>
      <c r="E2068" s="4">
        <v>260480.31</v>
      </c>
      <c r="F2068">
        <v>74</v>
      </c>
      <c r="G2068" s="3">
        <v>45716</v>
      </c>
      <c r="H2068" s="4">
        <v>0</v>
      </c>
      <c r="I2068" s="4">
        <v>0</v>
      </c>
      <c r="J2068" s="4">
        <v>0</v>
      </c>
      <c r="K2068" s="5">
        <v>0</v>
      </c>
      <c r="L2068" s="5">
        <v>0</v>
      </c>
      <c r="O2068" s="5">
        <v>0</v>
      </c>
    </row>
    <row r="2069" spans="1:15" x14ac:dyDescent="0.75">
      <c r="A2069" t="s">
        <v>28</v>
      </c>
      <c r="B2069" s="3">
        <v>45731</v>
      </c>
      <c r="C2069" s="4">
        <v>261324.44</v>
      </c>
      <c r="D2069" s="3">
        <v>45731</v>
      </c>
      <c r="E2069" s="4">
        <v>261324.44</v>
      </c>
      <c r="F2069">
        <v>75</v>
      </c>
      <c r="G2069" s="3">
        <v>45747</v>
      </c>
      <c r="H2069" s="4">
        <v>0</v>
      </c>
      <c r="I2069" s="4">
        <v>0</v>
      </c>
      <c r="J2069" s="4">
        <v>0</v>
      </c>
      <c r="K2069" s="5">
        <v>0</v>
      </c>
      <c r="L2069" s="5">
        <v>0</v>
      </c>
      <c r="O2069" s="5">
        <v>0</v>
      </c>
    </row>
    <row r="2070" spans="1:15" x14ac:dyDescent="0.75">
      <c r="A2070" t="s">
        <v>28</v>
      </c>
      <c r="B2070" s="3">
        <v>45762</v>
      </c>
      <c r="C2070" s="4">
        <v>270654.01</v>
      </c>
      <c r="D2070" s="3">
        <v>45762</v>
      </c>
      <c r="E2070" s="4">
        <v>270654.01</v>
      </c>
      <c r="F2070">
        <v>76</v>
      </c>
      <c r="G2070" s="3">
        <v>45777</v>
      </c>
      <c r="H2070" s="4">
        <v>0</v>
      </c>
      <c r="I2070" s="4">
        <v>0</v>
      </c>
      <c r="J2070" s="4">
        <v>0</v>
      </c>
      <c r="K2070" s="5">
        <v>0</v>
      </c>
      <c r="L2070" s="5">
        <v>0</v>
      </c>
      <c r="O2070" s="5">
        <v>0</v>
      </c>
    </row>
    <row r="2071" spans="1:15" x14ac:dyDescent="0.75">
      <c r="A2071" t="s">
        <v>28</v>
      </c>
      <c r="B2071" s="3">
        <v>45792</v>
      </c>
      <c r="C2071" s="4">
        <v>238625.24</v>
      </c>
      <c r="D2071" s="3">
        <v>45792</v>
      </c>
      <c r="E2071" s="4">
        <v>238625.24</v>
      </c>
      <c r="F2071">
        <v>77</v>
      </c>
      <c r="G2071" s="3">
        <v>45808</v>
      </c>
      <c r="H2071" s="4">
        <v>0</v>
      </c>
      <c r="I2071" s="4">
        <v>0</v>
      </c>
      <c r="J2071" s="4">
        <v>0</v>
      </c>
      <c r="K2071" s="5">
        <v>0</v>
      </c>
      <c r="L2071" s="5">
        <v>0</v>
      </c>
      <c r="O2071" s="5">
        <v>0</v>
      </c>
    </row>
    <row r="2072" spans="1:15" x14ac:dyDescent="0.75">
      <c r="A2072" t="s">
        <v>28</v>
      </c>
      <c r="B2072" s="3">
        <v>45823</v>
      </c>
      <c r="C2072" s="4">
        <v>249041.39</v>
      </c>
      <c r="D2072" s="3">
        <v>45823</v>
      </c>
      <c r="E2072" s="4">
        <v>249041.39</v>
      </c>
      <c r="F2072">
        <v>78</v>
      </c>
      <c r="G2072" s="3">
        <v>45838</v>
      </c>
      <c r="H2072" s="4">
        <v>0</v>
      </c>
      <c r="I2072" s="4">
        <v>0</v>
      </c>
      <c r="J2072" s="4">
        <v>0</v>
      </c>
      <c r="K2072" s="5">
        <v>0</v>
      </c>
      <c r="L2072" s="5">
        <v>0</v>
      </c>
      <c r="O2072" s="5">
        <v>0</v>
      </c>
    </row>
    <row r="2073" spans="1:15" x14ac:dyDescent="0.75">
      <c r="A2073" t="s">
        <v>28</v>
      </c>
      <c r="B2073" s="3">
        <v>45853</v>
      </c>
      <c r="C2073" s="4">
        <v>239743.25</v>
      </c>
      <c r="D2073" s="3">
        <v>45853</v>
      </c>
      <c r="E2073" s="4">
        <v>239743.25</v>
      </c>
      <c r="F2073">
        <v>79</v>
      </c>
      <c r="G2073" s="3">
        <v>45869</v>
      </c>
      <c r="H2073" s="4">
        <v>0</v>
      </c>
      <c r="I2073" s="4">
        <v>0</v>
      </c>
      <c r="J2073" s="4">
        <v>0</v>
      </c>
      <c r="K2073" s="5">
        <v>0</v>
      </c>
      <c r="L2073" s="5">
        <v>0</v>
      </c>
      <c r="O2073" s="5">
        <v>0</v>
      </c>
    </row>
    <row r="2074" spans="1:15" x14ac:dyDescent="0.75">
      <c r="A2074" t="s">
        <v>28</v>
      </c>
      <c r="B2074" s="3">
        <v>45884</v>
      </c>
      <c r="C2074" s="4">
        <v>249259.66</v>
      </c>
      <c r="D2074" s="3">
        <v>45884</v>
      </c>
      <c r="E2074" s="4">
        <v>249259.66</v>
      </c>
      <c r="F2074">
        <v>80</v>
      </c>
      <c r="G2074" s="3">
        <v>45900</v>
      </c>
      <c r="H2074" s="4">
        <v>0</v>
      </c>
      <c r="I2074" s="4">
        <v>0</v>
      </c>
      <c r="J2074" s="4">
        <v>0</v>
      </c>
      <c r="K2074" s="5">
        <v>0</v>
      </c>
      <c r="L2074" s="5">
        <v>0</v>
      </c>
      <c r="O2074" s="5">
        <v>0</v>
      </c>
    </row>
    <row r="2075" spans="1:15" x14ac:dyDescent="0.75">
      <c r="A2075" t="s">
        <v>28</v>
      </c>
      <c r="B2075" s="3">
        <v>45915</v>
      </c>
      <c r="C2075" s="4">
        <v>246167.85</v>
      </c>
      <c r="D2075" s="3">
        <v>45915</v>
      </c>
      <c r="E2075" s="4">
        <v>246167.85</v>
      </c>
      <c r="F2075">
        <v>81</v>
      </c>
      <c r="G2075" s="3">
        <v>45930</v>
      </c>
      <c r="H2075" s="4">
        <v>0</v>
      </c>
      <c r="I2075" s="4">
        <v>0</v>
      </c>
      <c r="J2075" s="4">
        <v>0</v>
      </c>
      <c r="K2075" s="5">
        <v>0</v>
      </c>
      <c r="L2075" s="5">
        <v>0</v>
      </c>
      <c r="O2075" s="5">
        <v>0</v>
      </c>
    </row>
    <row r="2076" spans="1:15" x14ac:dyDescent="0.75">
      <c r="A2076" t="s">
        <v>28</v>
      </c>
      <c r="B2076" s="3">
        <v>45945</v>
      </c>
      <c r="C2076" s="4">
        <v>228565.08</v>
      </c>
      <c r="D2076" s="3">
        <v>45945</v>
      </c>
      <c r="E2076" s="4">
        <v>228565.08</v>
      </c>
      <c r="F2076">
        <v>82</v>
      </c>
      <c r="G2076" s="3">
        <v>45961</v>
      </c>
      <c r="H2076" s="4">
        <v>0</v>
      </c>
      <c r="I2076" s="4">
        <v>0</v>
      </c>
      <c r="J2076" s="4">
        <v>0</v>
      </c>
      <c r="K2076" s="5">
        <v>0</v>
      </c>
      <c r="L2076" s="5">
        <v>0</v>
      </c>
      <c r="O2076" s="5">
        <v>0</v>
      </c>
    </row>
    <row r="2077" spans="1:15" x14ac:dyDescent="0.75">
      <c r="A2077" t="s">
        <v>28</v>
      </c>
      <c r="B2077" s="3">
        <v>45976</v>
      </c>
      <c r="C2077" s="4">
        <v>233958.48</v>
      </c>
      <c r="D2077" s="3">
        <v>45976</v>
      </c>
      <c r="E2077" s="4">
        <v>233958.48</v>
      </c>
      <c r="F2077">
        <v>83</v>
      </c>
      <c r="G2077" s="3">
        <v>45991</v>
      </c>
      <c r="H2077" s="4">
        <v>0</v>
      </c>
      <c r="I2077" s="4">
        <v>0</v>
      </c>
      <c r="J2077" s="4">
        <v>0</v>
      </c>
      <c r="K2077" s="5">
        <v>0</v>
      </c>
      <c r="L2077" s="5">
        <v>0</v>
      </c>
      <c r="O2077" s="5">
        <v>0</v>
      </c>
    </row>
    <row r="2078" spans="1:15" x14ac:dyDescent="0.75">
      <c r="A2078" t="s">
        <v>28</v>
      </c>
      <c r="B2078" s="3">
        <v>46006</v>
      </c>
      <c r="C2078" s="4">
        <v>225954</v>
      </c>
      <c r="D2078" s="3">
        <v>46006</v>
      </c>
      <c r="E2078" s="4">
        <v>225954</v>
      </c>
      <c r="F2078">
        <v>84</v>
      </c>
      <c r="G2078" s="3">
        <v>46022</v>
      </c>
      <c r="H2078" s="4">
        <v>0</v>
      </c>
      <c r="I2078" s="4">
        <v>0</v>
      </c>
      <c r="J2078" s="4">
        <v>0</v>
      </c>
      <c r="K2078" s="5">
        <v>0</v>
      </c>
      <c r="L2078" s="5">
        <v>0</v>
      </c>
      <c r="O2078" s="5">
        <v>0</v>
      </c>
    </row>
    <row r="2079" spans="1:15" x14ac:dyDescent="0.75">
      <c r="A2079" t="s">
        <v>28</v>
      </c>
      <c r="B2079" s="3">
        <v>46037</v>
      </c>
      <c r="C2079" s="4">
        <v>421630.23</v>
      </c>
      <c r="D2079" s="3">
        <v>46037</v>
      </c>
      <c r="E2079" s="4">
        <v>421630.23</v>
      </c>
      <c r="F2079">
        <v>85</v>
      </c>
      <c r="G2079" s="3">
        <v>46053</v>
      </c>
      <c r="H2079" s="4">
        <v>0</v>
      </c>
      <c r="I2079" s="4">
        <v>0</v>
      </c>
      <c r="J2079" s="4">
        <v>0</v>
      </c>
      <c r="K2079" s="5">
        <v>0</v>
      </c>
      <c r="L2079" s="5">
        <v>0</v>
      </c>
      <c r="O2079" s="5">
        <v>0</v>
      </c>
    </row>
    <row r="2080" spans="1:15" x14ac:dyDescent="0.75">
      <c r="A2080" t="s">
        <v>28</v>
      </c>
      <c r="B2080" s="3">
        <v>46068</v>
      </c>
      <c r="C2080" s="4">
        <v>253618.1</v>
      </c>
      <c r="D2080" s="3">
        <v>46068</v>
      </c>
      <c r="E2080" s="4">
        <v>253618.1</v>
      </c>
      <c r="F2080">
        <v>86</v>
      </c>
      <c r="G2080" s="3">
        <v>46081</v>
      </c>
      <c r="H2080" s="4">
        <v>0</v>
      </c>
      <c r="I2080" s="4">
        <v>0</v>
      </c>
      <c r="J2080" s="4">
        <v>0</v>
      </c>
      <c r="K2080" s="5">
        <v>0</v>
      </c>
      <c r="L2080" s="5">
        <v>0</v>
      </c>
      <c r="O2080" s="5">
        <v>0</v>
      </c>
    </row>
    <row r="2081" spans="1:15" x14ac:dyDescent="0.75">
      <c r="A2081" t="s">
        <v>28</v>
      </c>
      <c r="B2081" s="3">
        <v>46096</v>
      </c>
      <c r="C2081" s="4">
        <v>249206.86</v>
      </c>
      <c r="D2081" s="3">
        <v>46096</v>
      </c>
      <c r="E2081" s="4">
        <v>249206.86</v>
      </c>
      <c r="F2081">
        <v>87</v>
      </c>
      <c r="G2081" s="3">
        <v>46112</v>
      </c>
      <c r="H2081" s="4">
        <v>0</v>
      </c>
      <c r="I2081" s="4">
        <v>0</v>
      </c>
      <c r="J2081" s="4">
        <v>0</v>
      </c>
      <c r="K2081" s="5">
        <v>0</v>
      </c>
      <c r="L2081" s="5">
        <v>0</v>
      </c>
      <c r="O2081" s="5">
        <v>0</v>
      </c>
    </row>
    <row r="2082" spans="1:15" x14ac:dyDescent="0.75">
      <c r="A2082" t="s">
        <v>28</v>
      </c>
      <c r="B2082" s="3">
        <v>46127</v>
      </c>
      <c r="C2082" s="4">
        <v>258170.32</v>
      </c>
      <c r="D2082" s="3">
        <v>46127</v>
      </c>
      <c r="E2082" s="4">
        <v>258170.32</v>
      </c>
      <c r="F2082">
        <v>88</v>
      </c>
      <c r="G2082" s="3">
        <v>46142</v>
      </c>
      <c r="H2082" s="4">
        <v>0</v>
      </c>
      <c r="I2082" s="4">
        <v>0</v>
      </c>
      <c r="J2082" s="4">
        <v>0</v>
      </c>
      <c r="K2082" s="5">
        <v>0</v>
      </c>
      <c r="L2082" s="5">
        <v>0</v>
      </c>
      <c r="O2082" s="5">
        <v>0</v>
      </c>
    </row>
    <row r="2083" spans="1:15" x14ac:dyDescent="0.75">
      <c r="A2083" t="s">
        <v>28</v>
      </c>
      <c r="B2083" s="3">
        <v>46157</v>
      </c>
      <c r="C2083" s="4">
        <v>240707.42</v>
      </c>
      <c r="D2083" s="3">
        <v>46157</v>
      </c>
      <c r="E2083" s="4">
        <v>240707.42</v>
      </c>
      <c r="F2083">
        <v>89</v>
      </c>
      <c r="G2083" s="3">
        <v>46173</v>
      </c>
      <c r="H2083" s="4">
        <v>0</v>
      </c>
      <c r="I2083" s="4">
        <v>0</v>
      </c>
      <c r="J2083" s="4">
        <v>0</v>
      </c>
      <c r="K2083" s="5">
        <v>0</v>
      </c>
      <c r="L2083" s="5">
        <v>0</v>
      </c>
      <c r="O2083" s="5">
        <v>0</v>
      </c>
    </row>
    <row r="2084" spans="1:15" x14ac:dyDescent="0.75">
      <c r="A2084" t="s">
        <v>28</v>
      </c>
      <c r="B2084" s="3">
        <v>46188</v>
      </c>
      <c r="C2084" s="4">
        <v>238760.84</v>
      </c>
      <c r="D2084" s="3">
        <v>46188</v>
      </c>
      <c r="E2084" s="4">
        <v>238760.84</v>
      </c>
      <c r="F2084">
        <v>90</v>
      </c>
      <c r="G2084" s="3">
        <v>46203</v>
      </c>
      <c r="H2084" s="4">
        <v>0</v>
      </c>
      <c r="I2084" s="4">
        <v>0</v>
      </c>
      <c r="J2084" s="4">
        <v>0</v>
      </c>
      <c r="K2084" s="5">
        <v>0</v>
      </c>
      <c r="L2084" s="5">
        <v>0</v>
      </c>
      <c r="O2084" s="5">
        <v>0</v>
      </c>
    </row>
    <row r="2085" spans="1:15" x14ac:dyDescent="0.75">
      <c r="A2085" t="s">
        <v>28</v>
      </c>
      <c r="B2085" s="3">
        <v>46218</v>
      </c>
      <c r="C2085" s="4">
        <v>233666.74</v>
      </c>
      <c r="D2085" s="3">
        <v>46218</v>
      </c>
      <c r="E2085" s="4">
        <v>233666.74</v>
      </c>
      <c r="F2085">
        <v>91</v>
      </c>
      <c r="G2085" s="3">
        <v>46234</v>
      </c>
      <c r="H2085" s="4">
        <v>0</v>
      </c>
      <c r="I2085" s="4">
        <v>0</v>
      </c>
      <c r="J2085" s="4">
        <v>0</v>
      </c>
      <c r="K2085" s="5">
        <v>0</v>
      </c>
      <c r="L2085" s="5">
        <v>0</v>
      </c>
      <c r="O2085" s="5">
        <v>0</v>
      </c>
    </row>
    <row r="2086" spans="1:15" x14ac:dyDescent="0.75">
      <c r="A2086" t="s">
        <v>28</v>
      </c>
      <c r="B2086" s="3">
        <v>46249</v>
      </c>
      <c r="C2086" s="4">
        <v>240379.6</v>
      </c>
      <c r="D2086" s="3">
        <v>46249</v>
      </c>
      <c r="E2086" s="4">
        <v>240379.6</v>
      </c>
      <c r="F2086">
        <v>92</v>
      </c>
      <c r="G2086" s="3">
        <v>46265</v>
      </c>
      <c r="H2086" s="4">
        <v>0</v>
      </c>
      <c r="I2086" s="4">
        <v>0</v>
      </c>
      <c r="J2086" s="4">
        <v>0</v>
      </c>
      <c r="K2086" s="5">
        <v>0</v>
      </c>
      <c r="L2086" s="5">
        <v>0</v>
      </c>
      <c r="O2086" s="5">
        <v>0</v>
      </c>
    </row>
    <row r="2087" spans="1:15" x14ac:dyDescent="0.75">
      <c r="A2087" t="s">
        <v>28</v>
      </c>
      <c r="B2087" s="3">
        <v>46280</v>
      </c>
      <c r="C2087" s="4">
        <v>236816</v>
      </c>
      <c r="D2087" s="3">
        <v>46280</v>
      </c>
      <c r="E2087" s="4">
        <v>236816</v>
      </c>
      <c r="F2087">
        <v>93</v>
      </c>
      <c r="G2087" s="3">
        <v>46295</v>
      </c>
      <c r="H2087" s="4">
        <v>0</v>
      </c>
      <c r="I2087" s="4">
        <v>0</v>
      </c>
      <c r="J2087" s="4">
        <v>0</v>
      </c>
      <c r="K2087" s="5">
        <v>0</v>
      </c>
      <c r="L2087" s="5">
        <v>0</v>
      </c>
      <c r="O2087" s="5">
        <v>929008.92</v>
      </c>
    </row>
    <row r="2088" spans="1:15" x14ac:dyDescent="0.75">
      <c r="A2088" t="s">
        <v>28</v>
      </c>
      <c r="B2088" s="3">
        <v>46287</v>
      </c>
      <c r="C2088" s="4">
        <v>38842181.150277331</v>
      </c>
      <c r="D2088" s="3">
        <v>46310</v>
      </c>
      <c r="E2088" s="4">
        <v>156754.670145362</v>
      </c>
      <c r="F2088">
        <v>94</v>
      </c>
      <c r="G2088" s="3">
        <v>46326</v>
      </c>
      <c r="H2088" s="4">
        <v>156754.670145362</v>
      </c>
      <c r="I2088" s="4">
        <v>0</v>
      </c>
      <c r="J2088" s="4">
        <v>0</v>
      </c>
      <c r="K2088" s="5">
        <v>117088.09919432701</v>
      </c>
      <c r="L2088" s="5">
        <v>0</v>
      </c>
      <c r="O2088" s="5">
        <v>0</v>
      </c>
    </row>
    <row r="2089" spans="1:15" x14ac:dyDescent="0.75">
      <c r="A2089" t="s">
        <v>28</v>
      </c>
      <c r="B2089" s="3">
        <v>46341</v>
      </c>
      <c r="C2089" s="4">
        <v>0</v>
      </c>
      <c r="D2089" s="3">
        <v>46341</v>
      </c>
      <c r="E2089" s="4">
        <v>161971.92751233099</v>
      </c>
      <c r="F2089">
        <v>95</v>
      </c>
      <c r="G2089" s="3">
        <v>46356</v>
      </c>
      <c r="H2089" s="4">
        <v>161971.92751233099</v>
      </c>
      <c r="I2089" s="4">
        <v>0</v>
      </c>
      <c r="J2089" s="4">
        <v>0</v>
      </c>
      <c r="K2089" s="5">
        <v>120991.035834136</v>
      </c>
      <c r="L2089" s="5">
        <v>0</v>
      </c>
      <c r="O2089" s="5">
        <v>0</v>
      </c>
    </row>
    <row r="2090" spans="1:15" x14ac:dyDescent="0.75">
      <c r="A2090" t="s">
        <v>28</v>
      </c>
      <c r="B2090" s="3">
        <v>46371</v>
      </c>
      <c r="C2090" s="4">
        <v>0</v>
      </c>
      <c r="D2090" s="3">
        <v>46371</v>
      </c>
      <c r="E2090" s="4">
        <v>156740.03961275399</v>
      </c>
      <c r="F2090">
        <v>96</v>
      </c>
      <c r="G2090" s="3">
        <v>46387</v>
      </c>
      <c r="H2090" s="4">
        <v>156740.03961275399</v>
      </c>
      <c r="I2090" s="4">
        <v>0</v>
      </c>
      <c r="J2090" s="4">
        <v>0</v>
      </c>
      <c r="K2090" s="5">
        <v>117088.09919433801</v>
      </c>
      <c r="L2090" s="5">
        <v>0</v>
      </c>
      <c r="O2090" s="5">
        <v>0</v>
      </c>
    </row>
    <row r="2091" spans="1:15" x14ac:dyDescent="0.75">
      <c r="A2091" t="s">
        <v>28</v>
      </c>
      <c r="B2091" s="3">
        <v>46402</v>
      </c>
      <c r="C2091" s="4">
        <v>0</v>
      </c>
      <c r="D2091" s="3">
        <v>46402</v>
      </c>
      <c r="E2091" s="4">
        <v>152829.36127479901</v>
      </c>
      <c r="F2091">
        <v>97</v>
      </c>
      <c r="G2091" s="3">
        <v>46418</v>
      </c>
      <c r="H2091" s="4">
        <v>152829.36127479901</v>
      </c>
      <c r="I2091" s="4">
        <v>0</v>
      </c>
      <c r="J2091" s="4">
        <v>0</v>
      </c>
      <c r="K2091" s="5">
        <v>120991.03583415299</v>
      </c>
      <c r="L2091" s="5">
        <v>0</v>
      </c>
      <c r="O2091" s="5">
        <v>0</v>
      </c>
    </row>
    <row r="2092" spans="1:15" x14ac:dyDescent="0.75">
      <c r="A2092" t="s">
        <v>28</v>
      </c>
      <c r="B2092" s="3">
        <v>46433</v>
      </c>
      <c r="C2092" s="4">
        <v>0</v>
      </c>
      <c r="D2092" s="3">
        <v>46433</v>
      </c>
      <c r="E2092" s="4">
        <v>152822.275120893</v>
      </c>
      <c r="F2092">
        <v>98</v>
      </c>
      <c r="G2092" s="3">
        <v>46446</v>
      </c>
      <c r="H2092" s="4">
        <v>152822.275120893</v>
      </c>
      <c r="I2092" s="4">
        <v>0</v>
      </c>
      <c r="J2092" s="4">
        <v>0</v>
      </c>
      <c r="K2092" s="5">
        <v>120991.035834143</v>
      </c>
      <c r="L2092" s="5">
        <v>0</v>
      </c>
      <c r="O2092" s="5">
        <v>0</v>
      </c>
    </row>
    <row r="2093" spans="1:15" x14ac:dyDescent="0.75">
      <c r="A2093" t="s">
        <v>28</v>
      </c>
      <c r="B2093" s="3">
        <v>46461</v>
      </c>
      <c r="C2093" s="4">
        <v>0</v>
      </c>
      <c r="D2093" s="3">
        <v>46461</v>
      </c>
      <c r="E2093" s="4">
        <v>164546.77396001201</v>
      </c>
      <c r="F2093">
        <v>99</v>
      </c>
      <c r="G2093" s="3">
        <v>46477</v>
      </c>
      <c r="H2093" s="4">
        <v>164546.77396001201</v>
      </c>
      <c r="I2093" s="4">
        <v>0</v>
      </c>
      <c r="J2093" s="4">
        <v>0</v>
      </c>
      <c r="K2093" s="5">
        <v>109731.873937816</v>
      </c>
      <c r="L2093" s="5">
        <v>449.64802308399999</v>
      </c>
      <c r="O2093" s="5">
        <v>0</v>
      </c>
    </row>
    <row r="2094" spans="1:15" x14ac:dyDescent="0.75">
      <c r="A2094" t="s">
        <v>28</v>
      </c>
      <c r="B2094" s="3">
        <v>46492</v>
      </c>
      <c r="C2094" s="4">
        <v>0</v>
      </c>
      <c r="D2094" s="3">
        <v>46492</v>
      </c>
      <c r="E2094" s="4">
        <v>161932.39897820799</v>
      </c>
      <c r="F2094">
        <v>100</v>
      </c>
      <c r="G2094" s="3">
        <v>46507</v>
      </c>
      <c r="H2094" s="4">
        <v>161932.39897820799</v>
      </c>
      <c r="I2094" s="4">
        <v>0</v>
      </c>
      <c r="J2094" s="4">
        <v>0</v>
      </c>
      <c r="K2094" s="5">
        <v>120991.035834157</v>
      </c>
      <c r="L2094" s="5">
        <v>0</v>
      </c>
      <c r="O2094" s="5">
        <v>0</v>
      </c>
    </row>
    <row r="2095" spans="1:15" x14ac:dyDescent="0.75">
      <c r="A2095" t="s">
        <v>28</v>
      </c>
      <c r="B2095" s="3">
        <v>46522</v>
      </c>
      <c r="C2095" s="4">
        <v>0</v>
      </c>
      <c r="D2095" s="3">
        <v>46522</v>
      </c>
      <c r="E2095" s="4">
        <v>156701.52840653699</v>
      </c>
      <c r="F2095">
        <v>101</v>
      </c>
      <c r="G2095" s="3">
        <v>46538</v>
      </c>
      <c r="H2095" s="4">
        <v>156701.52840653699</v>
      </c>
      <c r="I2095" s="4">
        <v>0</v>
      </c>
      <c r="J2095" s="4">
        <v>0</v>
      </c>
      <c r="K2095" s="5">
        <v>117088.099194355</v>
      </c>
      <c r="L2095" s="5">
        <v>0</v>
      </c>
      <c r="O2095" s="5">
        <v>0</v>
      </c>
    </row>
    <row r="2096" spans="1:15" x14ac:dyDescent="0.75">
      <c r="A2096" t="s">
        <v>28</v>
      </c>
      <c r="B2096" s="3">
        <v>46553</v>
      </c>
      <c r="C2096" s="4">
        <v>0</v>
      </c>
      <c r="D2096" s="3">
        <v>46553</v>
      </c>
      <c r="E2096" s="4">
        <v>161916.64496987799</v>
      </c>
      <c r="F2096">
        <v>102</v>
      </c>
      <c r="G2096" s="3">
        <v>46568</v>
      </c>
      <c r="H2096" s="4">
        <v>161916.64496987799</v>
      </c>
      <c r="I2096" s="4">
        <v>0</v>
      </c>
      <c r="J2096" s="4">
        <v>0</v>
      </c>
      <c r="K2096" s="5">
        <v>120991.035834182</v>
      </c>
      <c r="L2096" s="5">
        <v>0</v>
      </c>
      <c r="O2096" s="5">
        <v>0</v>
      </c>
    </row>
    <row r="2097" spans="1:15" x14ac:dyDescent="0.75">
      <c r="A2097" t="s">
        <v>28</v>
      </c>
      <c r="B2097" s="3">
        <v>46583</v>
      </c>
      <c r="C2097" s="4">
        <v>0</v>
      </c>
      <c r="D2097" s="3">
        <v>46583</v>
      </c>
      <c r="E2097" s="4">
        <v>156686.179333559</v>
      </c>
      <c r="F2097">
        <v>103</v>
      </c>
      <c r="G2097" s="3">
        <v>46599</v>
      </c>
      <c r="H2097" s="4">
        <v>156686.179333559</v>
      </c>
      <c r="I2097" s="4">
        <v>0</v>
      </c>
      <c r="J2097" s="4">
        <v>0</v>
      </c>
      <c r="K2097" s="5">
        <v>117088.09919432399</v>
      </c>
      <c r="L2097" s="5">
        <v>0</v>
      </c>
      <c r="O2097" s="5">
        <v>0</v>
      </c>
    </row>
    <row r="2098" spans="1:15" x14ac:dyDescent="0.75">
      <c r="A2098" t="s">
        <v>28</v>
      </c>
      <c r="B2098" s="3">
        <v>46614</v>
      </c>
      <c r="C2098" s="4">
        <v>0</v>
      </c>
      <c r="D2098" s="3">
        <v>46614</v>
      </c>
      <c r="E2098" s="4">
        <v>161900.67692681699</v>
      </c>
      <c r="F2098">
        <v>104</v>
      </c>
      <c r="G2098" s="3">
        <v>46630</v>
      </c>
      <c r="H2098" s="4">
        <v>161900.67692681699</v>
      </c>
      <c r="I2098" s="4">
        <v>0</v>
      </c>
      <c r="J2098" s="4">
        <v>0</v>
      </c>
      <c r="K2098" s="5">
        <v>120991.035834186</v>
      </c>
      <c r="L2098" s="5">
        <v>0</v>
      </c>
      <c r="O2098" s="5">
        <v>0</v>
      </c>
    </row>
    <row r="2099" spans="1:15" x14ac:dyDescent="0.75">
      <c r="A2099" t="s">
        <v>28</v>
      </c>
      <c r="B2099" s="3">
        <v>46645</v>
      </c>
      <c r="C2099" s="4">
        <v>0</v>
      </c>
      <c r="D2099" s="3">
        <v>46645</v>
      </c>
      <c r="E2099" s="4">
        <v>161892.97551834799</v>
      </c>
      <c r="F2099">
        <v>105</v>
      </c>
      <c r="G2099" s="3">
        <v>46660</v>
      </c>
      <c r="H2099" s="4">
        <v>161892.97551834799</v>
      </c>
      <c r="I2099" s="4">
        <v>0</v>
      </c>
      <c r="J2099" s="4">
        <v>0</v>
      </c>
      <c r="K2099" s="5">
        <v>120991.035834157</v>
      </c>
      <c r="L2099" s="5">
        <v>0</v>
      </c>
      <c r="O2099" s="5">
        <v>0</v>
      </c>
    </row>
    <row r="2100" spans="1:15" x14ac:dyDescent="0.75">
      <c r="A2100" t="s">
        <v>28</v>
      </c>
      <c r="B2100" s="3">
        <v>46675</v>
      </c>
      <c r="C2100" s="4">
        <v>0</v>
      </c>
      <c r="D2100" s="3">
        <v>46675</v>
      </c>
      <c r="E2100" s="4">
        <v>156663.11773410899</v>
      </c>
      <c r="F2100">
        <v>106</v>
      </c>
      <c r="G2100" s="3">
        <v>46691</v>
      </c>
      <c r="H2100" s="4">
        <v>156663.11773410899</v>
      </c>
      <c r="I2100" s="4">
        <v>0</v>
      </c>
      <c r="J2100" s="4">
        <v>0</v>
      </c>
      <c r="K2100" s="5">
        <v>117088.099194362</v>
      </c>
      <c r="L2100" s="5">
        <v>0</v>
      </c>
      <c r="O2100" s="5">
        <v>0</v>
      </c>
    </row>
    <row r="2101" spans="1:15" x14ac:dyDescent="0.75">
      <c r="A2101" t="s">
        <v>28</v>
      </c>
      <c r="B2101" s="3">
        <v>46706</v>
      </c>
      <c r="C2101" s="4">
        <v>0</v>
      </c>
      <c r="D2101" s="3">
        <v>46706</v>
      </c>
      <c r="E2101" s="4">
        <v>161876.68478494501</v>
      </c>
      <c r="F2101">
        <v>107</v>
      </c>
      <c r="G2101" s="3">
        <v>46721</v>
      </c>
      <c r="H2101" s="4">
        <v>161876.68478494501</v>
      </c>
      <c r="I2101" s="4">
        <v>0</v>
      </c>
      <c r="J2101" s="4">
        <v>0</v>
      </c>
      <c r="K2101" s="5">
        <v>120991.03583413101</v>
      </c>
      <c r="L2101" s="5">
        <v>0</v>
      </c>
      <c r="O2101" s="5">
        <v>0</v>
      </c>
    </row>
    <row r="2102" spans="1:15" x14ac:dyDescent="0.75">
      <c r="A2102" t="s">
        <v>28</v>
      </c>
      <c r="B2102" s="3">
        <v>46736</v>
      </c>
      <c r="C2102" s="4">
        <v>0</v>
      </c>
      <c r="D2102" s="3">
        <v>46736</v>
      </c>
      <c r="E2102" s="4">
        <v>156647.24507260299</v>
      </c>
      <c r="F2102">
        <v>108</v>
      </c>
      <c r="G2102" s="3">
        <v>46752</v>
      </c>
      <c r="H2102" s="4">
        <v>156647.24507260299</v>
      </c>
      <c r="I2102" s="4">
        <v>0</v>
      </c>
      <c r="J2102" s="4">
        <v>0</v>
      </c>
      <c r="K2102" s="5">
        <v>117088.09919437701</v>
      </c>
      <c r="L2102" s="5">
        <v>0</v>
      </c>
      <c r="O2102" s="5">
        <v>0</v>
      </c>
    </row>
    <row r="2103" spans="1:15" x14ac:dyDescent="0.75">
      <c r="A2103" t="s">
        <v>28</v>
      </c>
      <c r="B2103" s="3">
        <v>46767</v>
      </c>
      <c r="C2103" s="4">
        <v>0</v>
      </c>
      <c r="D2103" s="3">
        <v>46767</v>
      </c>
      <c r="E2103" s="4">
        <v>161860.17136230701</v>
      </c>
      <c r="F2103">
        <v>109</v>
      </c>
      <c r="G2103" s="3">
        <v>46783</v>
      </c>
      <c r="H2103" s="4">
        <v>161860.17136230701</v>
      </c>
      <c r="I2103" s="4">
        <v>0</v>
      </c>
      <c r="J2103" s="4">
        <v>0</v>
      </c>
      <c r="K2103" s="5">
        <v>120991.035834157</v>
      </c>
      <c r="L2103" s="5">
        <v>0</v>
      </c>
      <c r="O2103" s="5">
        <v>0</v>
      </c>
    </row>
    <row r="2104" spans="1:15" x14ac:dyDescent="0.75">
      <c r="A2104" t="s">
        <v>28</v>
      </c>
      <c r="B2104" s="3">
        <v>46798</v>
      </c>
      <c r="C2104" s="4">
        <v>0</v>
      </c>
      <c r="D2104" s="3">
        <v>46798</v>
      </c>
      <c r="E2104" s="4">
        <v>152728.21852143301</v>
      </c>
      <c r="F2104">
        <v>110</v>
      </c>
      <c r="G2104" s="3">
        <v>46812</v>
      </c>
      <c r="H2104" s="4">
        <v>152728.21852143301</v>
      </c>
      <c r="I2104" s="4">
        <v>0</v>
      </c>
      <c r="J2104" s="4">
        <v>0</v>
      </c>
      <c r="K2104" s="5">
        <v>120991.03583414901</v>
      </c>
      <c r="L2104" s="5">
        <v>0</v>
      </c>
      <c r="O2104" s="5">
        <v>0</v>
      </c>
    </row>
    <row r="2105" spans="1:15" x14ac:dyDescent="0.75">
      <c r="A2105" t="s">
        <v>28</v>
      </c>
      <c r="B2105" s="3">
        <v>46827</v>
      </c>
      <c r="C2105" s="4">
        <v>0</v>
      </c>
      <c r="D2105" s="3">
        <v>46827</v>
      </c>
      <c r="E2105" s="4">
        <v>160534.46594304999</v>
      </c>
      <c r="F2105">
        <v>111</v>
      </c>
      <c r="G2105" s="3">
        <v>46843</v>
      </c>
      <c r="H2105" s="4">
        <v>160534.46594304999</v>
      </c>
      <c r="I2105" s="4">
        <v>0</v>
      </c>
      <c r="J2105" s="4">
        <v>0</v>
      </c>
      <c r="K2105" s="5">
        <v>113185.162554551</v>
      </c>
      <c r="L2105" s="5">
        <v>0</v>
      </c>
      <c r="O2105" s="5">
        <v>0</v>
      </c>
    </row>
    <row r="2106" spans="1:15" x14ac:dyDescent="0.75">
      <c r="A2106" t="s">
        <v>28</v>
      </c>
      <c r="B2106" s="3">
        <v>46858</v>
      </c>
      <c r="C2106" s="4">
        <v>0</v>
      </c>
      <c r="D2106" s="3">
        <v>46858</v>
      </c>
      <c r="E2106" s="4">
        <v>161834.61462693501</v>
      </c>
      <c r="F2106">
        <v>112</v>
      </c>
      <c r="G2106" s="3">
        <v>46873</v>
      </c>
      <c r="H2106" s="4">
        <v>161834.61462693501</v>
      </c>
      <c r="I2106" s="4">
        <v>0</v>
      </c>
      <c r="J2106" s="4">
        <v>0</v>
      </c>
      <c r="K2106" s="5">
        <v>120991.035834177</v>
      </c>
      <c r="L2106" s="5">
        <v>0</v>
      </c>
      <c r="O2106" s="5">
        <v>0</v>
      </c>
    </row>
    <row r="2107" spans="1:15" x14ac:dyDescent="0.75">
      <c r="A2107" t="s">
        <v>28</v>
      </c>
      <c r="B2107" s="3">
        <v>46888</v>
      </c>
      <c r="C2107" s="4">
        <v>0</v>
      </c>
      <c r="D2107" s="3">
        <v>46888</v>
      </c>
      <c r="E2107" s="4">
        <v>156606.25338109201</v>
      </c>
      <c r="F2107">
        <v>113</v>
      </c>
      <c r="G2107" s="3">
        <v>46904</v>
      </c>
      <c r="H2107" s="4">
        <v>156606.25338109201</v>
      </c>
      <c r="I2107" s="4">
        <v>0</v>
      </c>
      <c r="J2107" s="4">
        <v>0</v>
      </c>
      <c r="K2107" s="5">
        <v>117088.099194336</v>
      </c>
      <c r="L2107" s="5">
        <v>0</v>
      </c>
      <c r="O2107" s="5">
        <v>0</v>
      </c>
    </row>
    <row r="2108" spans="1:15" x14ac:dyDescent="0.75">
      <c r="A2108" t="s">
        <v>28</v>
      </c>
      <c r="B2108" s="3">
        <v>46919</v>
      </c>
      <c r="C2108" s="4">
        <v>0</v>
      </c>
      <c r="D2108" s="3">
        <v>46919</v>
      </c>
      <c r="E2108" s="4">
        <v>161817.52366593701</v>
      </c>
      <c r="F2108">
        <v>114</v>
      </c>
      <c r="G2108" s="3">
        <v>46934</v>
      </c>
      <c r="H2108" s="4">
        <v>161817.52366593701</v>
      </c>
      <c r="I2108" s="4">
        <v>0</v>
      </c>
      <c r="J2108" s="4">
        <v>0</v>
      </c>
      <c r="K2108" s="5">
        <v>120991.03583413499</v>
      </c>
      <c r="L2108" s="5">
        <v>0</v>
      </c>
      <c r="O2108" s="5">
        <v>0</v>
      </c>
    </row>
    <row r="2109" spans="1:15" x14ac:dyDescent="0.75">
      <c r="A2109" t="s">
        <v>28</v>
      </c>
      <c r="B2109" s="3">
        <v>46949</v>
      </c>
      <c r="C2109" s="4">
        <v>0</v>
      </c>
      <c r="D2109" s="3">
        <v>46949</v>
      </c>
      <c r="E2109" s="4">
        <v>156589.6000075</v>
      </c>
      <c r="F2109">
        <v>115</v>
      </c>
      <c r="G2109" s="3">
        <v>46965</v>
      </c>
      <c r="H2109" s="4">
        <v>156589.6000075</v>
      </c>
      <c r="I2109" s="4">
        <v>0</v>
      </c>
      <c r="J2109" s="4">
        <v>0</v>
      </c>
      <c r="K2109" s="5">
        <v>117088.09919435999</v>
      </c>
      <c r="L2109" s="5">
        <v>0</v>
      </c>
      <c r="O2109" s="5">
        <v>0</v>
      </c>
    </row>
    <row r="2110" spans="1:15" x14ac:dyDescent="0.75">
      <c r="A2110" t="s">
        <v>28</v>
      </c>
      <c r="B2110" s="3">
        <v>46980</v>
      </c>
      <c r="C2110" s="4">
        <v>0</v>
      </c>
      <c r="D2110" s="3">
        <v>46980</v>
      </c>
      <c r="E2110" s="4">
        <v>161800.19696632601</v>
      </c>
      <c r="F2110">
        <v>116</v>
      </c>
      <c r="G2110" s="3">
        <v>46996</v>
      </c>
      <c r="H2110" s="4">
        <v>161800.19696632601</v>
      </c>
      <c r="I2110" s="4">
        <v>0</v>
      </c>
      <c r="J2110" s="4">
        <v>0</v>
      </c>
      <c r="K2110" s="5">
        <v>120991.035834132</v>
      </c>
      <c r="L2110" s="5">
        <v>0</v>
      </c>
      <c r="O2110" s="5">
        <v>0</v>
      </c>
    </row>
    <row r="2111" spans="1:15" x14ac:dyDescent="0.75">
      <c r="A2111" t="s">
        <v>28</v>
      </c>
      <c r="B2111" s="3">
        <v>47011</v>
      </c>
      <c r="C2111" s="4">
        <v>0</v>
      </c>
      <c r="D2111" s="3">
        <v>47011</v>
      </c>
      <c r="E2111" s="4">
        <v>161791.80718216699</v>
      </c>
      <c r="F2111">
        <v>117</v>
      </c>
      <c r="G2111" s="3">
        <v>47026</v>
      </c>
      <c r="H2111" s="4">
        <v>161791.80718216699</v>
      </c>
      <c r="I2111" s="4">
        <v>0</v>
      </c>
      <c r="J2111" s="4">
        <v>0</v>
      </c>
      <c r="K2111" s="5">
        <v>120991.03583417099</v>
      </c>
      <c r="L2111" s="5">
        <v>0</v>
      </c>
      <c r="O2111" s="5">
        <v>0</v>
      </c>
    </row>
    <row r="2112" spans="1:15" x14ac:dyDescent="0.75">
      <c r="A2112" t="s">
        <v>28</v>
      </c>
      <c r="B2112" s="3">
        <v>47041</v>
      </c>
      <c r="C2112" s="4">
        <v>0</v>
      </c>
      <c r="D2112" s="3">
        <v>47041</v>
      </c>
      <c r="E2112" s="4">
        <v>156564.541333462</v>
      </c>
      <c r="F2112">
        <v>118</v>
      </c>
      <c r="G2112" s="3">
        <v>47057</v>
      </c>
      <c r="H2112" s="4">
        <v>156564.541333462</v>
      </c>
      <c r="I2112" s="4">
        <v>0</v>
      </c>
      <c r="J2112" s="4">
        <v>6320349.8425019979</v>
      </c>
      <c r="K2112" s="5">
        <v>117088.09919433</v>
      </c>
      <c r="L2112" s="5">
        <v>0</v>
      </c>
      <c r="O2112" s="5">
        <v>0</v>
      </c>
    </row>
    <row r="2113" spans="1:15" x14ac:dyDescent="0.75">
      <c r="A2113" t="s">
        <v>28</v>
      </c>
      <c r="B2113" s="3">
        <v>47072</v>
      </c>
      <c r="C2113" s="4">
        <v>0</v>
      </c>
      <c r="D2113" s="3">
        <v>47072</v>
      </c>
      <c r="E2113" s="4">
        <v>157167.838604641</v>
      </c>
      <c r="F2113">
        <v>119</v>
      </c>
      <c r="G2113" s="3">
        <v>47087</v>
      </c>
      <c r="H2113" s="4">
        <v>157167.838604641</v>
      </c>
      <c r="I2113" s="4">
        <v>0</v>
      </c>
      <c r="J2113" s="4">
        <v>0</v>
      </c>
      <c r="K2113" s="5">
        <v>97297.730045592994</v>
      </c>
      <c r="L2113" s="5">
        <v>0</v>
      </c>
      <c r="O2113" s="5">
        <v>0</v>
      </c>
    </row>
    <row r="2114" spans="1:15" x14ac:dyDescent="0.75">
      <c r="A2114" t="s">
        <v>28</v>
      </c>
      <c r="B2114" s="3">
        <v>47102</v>
      </c>
      <c r="C2114" s="4">
        <v>0</v>
      </c>
      <c r="D2114" s="3">
        <v>47102</v>
      </c>
      <c r="E2114" s="4">
        <v>149887.635142007</v>
      </c>
      <c r="F2114">
        <v>120</v>
      </c>
      <c r="G2114" s="3">
        <v>47118</v>
      </c>
      <c r="H2114" s="4">
        <v>149887.635142007</v>
      </c>
      <c r="I2114" s="4">
        <v>0</v>
      </c>
      <c r="J2114" s="4">
        <v>0</v>
      </c>
      <c r="K2114" s="5">
        <v>96360.556409023993</v>
      </c>
      <c r="L2114" s="5">
        <v>0</v>
      </c>
      <c r="O2114" s="5">
        <v>0</v>
      </c>
    </row>
    <row r="2115" spans="1:15" x14ac:dyDescent="0.75">
      <c r="A2115" t="s">
        <v>28</v>
      </c>
      <c r="B2115" s="3">
        <v>47133</v>
      </c>
      <c r="C2115" s="4">
        <v>0</v>
      </c>
      <c r="D2115" s="3">
        <v>47133</v>
      </c>
      <c r="E2115" s="4">
        <v>146671.226653702</v>
      </c>
      <c r="F2115">
        <v>121</v>
      </c>
      <c r="G2115" s="3">
        <v>47149</v>
      </c>
      <c r="H2115" s="4">
        <v>146671.226653702</v>
      </c>
      <c r="I2115" s="4">
        <v>0</v>
      </c>
      <c r="J2115" s="4">
        <v>0</v>
      </c>
      <c r="K2115" s="5">
        <v>99567.351344712995</v>
      </c>
      <c r="L2115" s="5">
        <v>0</v>
      </c>
      <c r="O2115" s="5">
        <v>0</v>
      </c>
    </row>
    <row r="2116" spans="1:15" x14ac:dyDescent="0.75">
      <c r="A2116" t="s">
        <v>28</v>
      </c>
      <c r="B2116" s="3">
        <v>47164</v>
      </c>
      <c r="C2116" s="4">
        <v>0</v>
      </c>
      <c r="D2116" s="3">
        <v>47164</v>
      </c>
      <c r="E2116" s="4">
        <v>140598.18672626701</v>
      </c>
      <c r="F2116">
        <v>122</v>
      </c>
      <c r="G2116" s="3">
        <v>47177</v>
      </c>
      <c r="H2116" s="4">
        <v>140598.18672626701</v>
      </c>
      <c r="I2116" s="4">
        <v>0</v>
      </c>
      <c r="J2116" s="4">
        <v>0</v>
      </c>
      <c r="K2116" s="5">
        <v>102496.94446132499</v>
      </c>
      <c r="L2116" s="5">
        <v>0</v>
      </c>
      <c r="O2116" s="5">
        <v>0</v>
      </c>
    </row>
    <row r="2117" spans="1:15" x14ac:dyDescent="0.75">
      <c r="A2117" t="s">
        <v>28</v>
      </c>
      <c r="B2117" s="3">
        <v>47192</v>
      </c>
      <c r="C2117" s="4">
        <v>0</v>
      </c>
      <c r="D2117" s="3">
        <v>47192</v>
      </c>
      <c r="E2117" s="4">
        <v>131092.09096094299</v>
      </c>
      <c r="F2117">
        <v>123</v>
      </c>
      <c r="G2117" s="3">
        <v>47208</v>
      </c>
      <c r="H2117" s="4">
        <v>131092.09096094299</v>
      </c>
      <c r="I2117" s="4">
        <v>0</v>
      </c>
      <c r="J2117" s="4">
        <v>0</v>
      </c>
      <c r="K2117" s="5">
        <v>118406.79011647801</v>
      </c>
      <c r="L2117" s="5">
        <v>0</v>
      </c>
      <c r="O2117" s="5">
        <v>0</v>
      </c>
    </row>
    <row r="2118" spans="1:15" x14ac:dyDescent="0.75">
      <c r="A2118" t="s">
        <v>28</v>
      </c>
      <c r="B2118" s="3">
        <v>47223</v>
      </c>
      <c r="C2118" s="4">
        <v>0</v>
      </c>
      <c r="D2118" s="3">
        <v>47223</v>
      </c>
      <c r="E2118" s="4">
        <v>91261.894000957007</v>
      </c>
      <c r="F2118">
        <v>124</v>
      </c>
      <c r="G2118" s="3">
        <v>47238</v>
      </c>
      <c r="H2118" s="4">
        <v>91261.894000957007</v>
      </c>
      <c r="I2118" s="4">
        <v>0</v>
      </c>
      <c r="J2118" s="4">
        <v>38977151.206564948</v>
      </c>
      <c r="K2118" s="5">
        <v>159206.87326889101</v>
      </c>
      <c r="L2118" s="5">
        <v>0</v>
      </c>
      <c r="O2118" s="5">
        <v>0</v>
      </c>
    </row>
    <row r="2119" spans="1:15" x14ac:dyDescent="0.75">
      <c r="A2119" t="s">
        <v>28</v>
      </c>
      <c r="B2119" s="3">
        <v>47253</v>
      </c>
      <c r="C2119" s="4">
        <v>0</v>
      </c>
      <c r="D2119" s="3">
        <v>47253</v>
      </c>
      <c r="E2119" s="4">
        <v>48223.861985891999</v>
      </c>
      <c r="F2119">
        <v>125</v>
      </c>
      <c r="G2119" s="3">
        <v>47269</v>
      </c>
      <c r="H2119" s="4">
        <v>48223.861985891999</v>
      </c>
      <c r="I2119" s="4">
        <v>0</v>
      </c>
      <c r="J2119" s="4">
        <v>0</v>
      </c>
      <c r="K2119" s="5">
        <v>32637.934173604001</v>
      </c>
      <c r="L2119" s="5">
        <v>0</v>
      </c>
      <c r="O2119" s="5">
        <v>0</v>
      </c>
    </row>
    <row r="2120" spans="1:15" x14ac:dyDescent="0.75">
      <c r="A2120" t="s">
        <v>28</v>
      </c>
      <c r="B2120" s="3">
        <v>47284</v>
      </c>
      <c r="C2120" s="4">
        <v>0</v>
      </c>
      <c r="D2120" s="3">
        <v>47284</v>
      </c>
      <c r="E2120" s="4">
        <v>49855.778593695002</v>
      </c>
      <c r="F2120">
        <v>126</v>
      </c>
      <c r="G2120" s="3">
        <v>47299</v>
      </c>
      <c r="H2120" s="4">
        <v>49855.778593695002</v>
      </c>
      <c r="I2120" s="4">
        <v>0</v>
      </c>
      <c r="J2120" s="4">
        <v>0</v>
      </c>
      <c r="K2120" s="5">
        <v>33691.810186971001</v>
      </c>
      <c r="L2120" s="5">
        <v>0</v>
      </c>
      <c r="O2120" s="5">
        <v>0</v>
      </c>
    </row>
    <row r="2121" spans="1:15" x14ac:dyDescent="0.75">
      <c r="A2121" t="s">
        <v>28</v>
      </c>
      <c r="B2121" s="3">
        <v>47314</v>
      </c>
      <c r="C2121" s="4">
        <v>0</v>
      </c>
      <c r="D2121" s="3">
        <v>47314</v>
      </c>
      <c r="E2121" s="4">
        <v>48269.907776592001</v>
      </c>
      <c r="F2121">
        <v>127</v>
      </c>
      <c r="G2121" s="3">
        <v>47330</v>
      </c>
      <c r="H2121" s="4">
        <v>48269.907776592001</v>
      </c>
      <c r="I2121" s="4">
        <v>0</v>
      </c>
      <c r="J2121" s="4">
        <v>0</v>
      </c>
      <c r="K2121" s="5">
        <v>32573.786624222001</v>
      </c>
      <c r="L2121" s="5">
        <v>0</v>
      </c>
      <c r="O2121" s="5">
        <v>0</v>
      </c>
    </row>
    <row r="2122" spans="1:15" x14ac:dyDescent="0.75">
      <c r="A2122" t="s">
        <v>28</v>
      </c>
      <c r="B2122" s="3">
        <v>47345</v>
      </c>
      <c r="C2122" s="4">
        <v>0</v>
      </c>
      <c r="D2122" s="3">
        <v>47345</v>
      </c>
      <c r="E2122" s="4">
        <v>49903.560029619999</v>
      </c>
      <c r="F2122">
        <v>128</v>
      </c>
      <c r="G2122" s="3">
        <v>47361</v>
      </c>
      <c r="H2122" s="4">
        <v>49903.560029619999</v>
      </c>
      <c r="I2122" s="4">
        <v>0</v>
      </c>
      <c r="J2122" s="4">
        <v>0</v>
      </c>
      <c r="K2122" s="5">
        <v>33625.209533326997</v>
      </c>
      <c r="L2122" s="5">
        <v>0</v>
      </c>
      <c r="O2122" s="5">
        <v>0</v>
      </c>
    </row>
    <row r="2123" spans="1:15" x14ac:dyDescent="0.75">
      <c r="A2123" t="s">
        <v>28</v>
      </c>
      <c r="B2123" s="3">
        <v>47376</v>
      </c>
      <c r="C2123" s="4">
        <v>0</v>
      </c>
      <c r="D2123" s="3">
        <v>47376</v>
      </c>
      <c r="E2123" s="4">
        <v>49926.896538526998</v>
      </c>
      <c r="F2123">
        <v>129</v>
      </c>
      <c r="G2123" s="3">
        <v>47391</v>
      </c>
      <c r="H2123" s="4">
        <v>49926.896538526998</v>
      </c>
      <c r="I2123" s="4">
        <v>0</v>
      </c>
      <c r="J2123" s="4">
        <v>0</v>
      </c>
      <c r="K2123" s="5">
        <v>33592.651961394004</v>
      </c>
      <c r="L2123" s="5">
        <v>0</v>
      </c>
      <c r="O2123" s="5">
        <v>0</v>
      </c>
    </row>
    <row r="2124" spans="1:15" x14ac:dyDescent="0.75">
      <c r="A2124" t="s">
        <v>28</v>
      </c>
      <c r="B2124" s="3">
        <v>47406</v>
      </c>
      <c r="C2124" s="4">
        <v>0</v>
      </c>
      <c r="D2124" s="3">
        <v>47406</v>
      </c>
      <c r="E2124" s="4">
        <v>48339.034536357001</v>
      </c>
      <c r="F2124">
        <v>130</v>
      </c>
      <c r="G2124" s="3">
        <v>47422</v>
      </c>
      <c r="H2124" s="4">
        <v>48339.034536357001</v>
      </c>
      <c r="I2124" s="4">
        <v>0</v>
      </c>
      <c r="J2124" s="4">
        <v>0</v>
      </c>
      <c r="K2124" s="5">
        <v>32477.356037218</v>
      </c>
      <c r="L2124" s="5">
        <v>0</v>
      </c>
      <c r="O2124" s="5">
        <v>0</v>
      </c>
    </row>
    <row r="2125" spans="1:15" x14ac:dyDescent="0.75">
      <c r="A2125" t="s">
        <v>28</v>
      </c>
      <c r="B2125" s="3">
        <v>47437</v>
      </c>
      <c r="C2125" s="4">
        <v>0</v>
      </c>
      <c r="D2125" s="3">
        <v>47437</v>
      </c>
      <c r="E2125" s="4">
        <v>49975.291814907003</v>
      </c>
      <c r="F2125">
        <v>131</v>
      </c>
      <c r="G2125" s="3">
        <v>47452</v>
      </c>
      <c r="H2125" s="4">
        <v>49975.291814907003</v>
      </c>
      <c r="I2125" s="4">
        <v>0</v>
      </c>
      <c r="J2125" s="4">
        <v>0</v>
      </c>
      <c r="K2125" s="5">
        <v>33525.091262262002</v>
      </c>
      <c r="L2125" s="5">
        <v>0</v>
      </c>
      <c r="O2125" s="5">
        <v>0</v>
      </c>
    </row>
    <row r="2126" spans="1:15" x14ac:dyDescent="0.75">
      <c r="A2126" t="s">
        <v>28</v>
      </c>
      <c r="B2126" s="3">
        <v>47467</v>
      </c>
      <c r="C2126" s="4">
        <v>0</v>
      </c>
      <c r="D2126" s="3">
        <v>47467</v>
      </c>
      <c r="E2126" s="4">
        <v>48386.074399120997</v>
      </c>
      <c r="F2126">
        <v>132</v>
      </c>
      <c r="G2126" s="3">
        <v>47483</v>
      </c>
      <c r="H2126" s="4">
        <v>48386.074399120997</v>
      </c>
      <c r="I2126" s="4">
        <v>0</v>
      </c>
      <c r="J2126" s="4">
        <v>0</v>
      </c>
      <c r="K2126" s="5">
        <v>32411.653792997</v>
      </c>
      <c r="L2126" s="5">
        <v>0</v>
      </c>
      <c r="O2126" s="5">
        <v>0</v>
      </c>
    </row>
    <row r="2127" spans="1:15" x14ac:dyDescent="0.75">
      <c r="A2127" t="s">
        <v>28</v>
      </c>
      <c r="B2127" s="3">
        <v>47498</v>
      </c>
      <c r="C2127" s="4">
        <v>0</v>
      </c>
      <c r="D2127" s="3">
        <v>47498</v>
      </c>
      <c r="E2127" s="4">
        <v>47331.169068536001</v>
      </c>
      <c r="F2127">
        <v>133</v>
      </c>
      <c r="G2127" s="3">
        <v>47514</v>
      </c>
      <c r="H2127" s="4">
        <v>47331.169068536001</v>
      </c>
      <c r="I2127" s="4">
        <v>0</v>
      </c>
      <c r="J2127" s="4">
        <v>0</v>
      </c>
      <c r="K2127" s="5">
        <v>33456.876441906999</v>
      </c>
      <c r="L2127" s="5">
        <v>0</v>
      </c>
      <c r="O2127" s="5">
        <v>0</v>
      </c>
    </row>
    <row r="2128" spans="1:15" x14ac:dyDescent="0.75">
      <c r="A2128" t="s">
        <v>28</v>
      </c>
      <c r="B2128" s="3">
        <v>47529</v>
      </c>
      <c r="C2128" s="4">
        <v>0</v>
      </c>
      <c r="D2128" s="3">
        <v>47529</v>
      </c>
      <c r="E2128" s="4">
        <v>47355.341884207002</v>
      </c>
      <c r="F2128">
        <v>134</v>
      </c>
      <c r="G2128" s="3">
        <v>47542</v>
      </c>
      <c r="H2128" s="4">
        <v>47355.341884207002</v>
      </c>
      <c r="I2128" s="4">
        <v>0</v>
      </c>
      <c r="J2128" s="4">
        <v>0</v>
      </c>
      <c r="K2128" s="5">
        <v>33423.492594386</v>
      </c>
      <c r="L2128" s="5">
        <v>0</v>
      </c>
      <c r="O2128" s="5">
        <v>0</v>
      </c>
    </row>
    <row r="2129" spans="1:15" x14ac:dyDescent="0.75">
      <c r="A2129" t="s">
        <v>28</v>
      </c>
      <c r="B2129" s="3">
        <v>47557</v>
      </c>
      <c r="C2129" s="4">
        <v>0</v>
      </c>
      <c r="D2129" s="3">
        <v>47557</v>
      </c>
      <c r="E2129" s="4">
        <v>50616.963791143004</v>
      </c>
      <c r="F2129">
        <v>135</v>
      </c>
      <c r="G2129" s="3">
        <v>47573</v>
      </c>
      <c r="H2129" s="4">
        <v>50616.963791143004</v>
      </c>
      <c r="I2129" s="4">
        <v>0</v>
      </c>
      <c r="J2129" s="4">
        <v>0</v>
      </c>
      <c r="K2129" s="5">
        <v>30158.659877171001</v>
      </c>
      <c r="L2129" s="5">
        <v>0</v>
      </c>
      <c r="O2129" s="5">
        <v>0</v>
      </c>
    </row>
    <row r="2130" spans="1:15" x14ac:dyDescent="0.75">
      <c r="A2130" t="s">
        <v>28</v>
      </c>
      <c r="B2130" s="3">
        <v>47588</v>
      </c>
      <c r="C2130" s="4">
        <v>0</v>
      </c>
      <c r="D2130" s="3">
        <v>47588</v>
      </c>
      <c r="E2130" s="4">
        <v>50100.188740851998</v>
      </c>
      <c r="F2130">
        <v>136</v>
      </c>
      <c r="G2130" s="3">
        <v>47603</v>
      </c>
      <c r="H2130" s="4">
        <v>50100.188740851998</v>
      </c>
      <c r="I2130" s="4">
        <v>0</v>
      </c>
      <c r="J2130" s="4">
        <v>0</v>
      </c>
      <c r="K2130" s="5">
        <v>33350.417247587997</v>
      </c>
      <c r="L2130" s="5">
        <v>0</v>
      </c>
      <c r="O2130" s="5">
        <v>0</v>
      </c>
    </row>
    <row r="2131" spans="1:15" x14ac:dyDescent="0.75">
      <c r="A2131" t="s">
        <v>28</v>
      </c>
      <c r="B2131" s="3">
        <v>47618</v>
      </c>
      <c r="C2131" s="4">
        <v>0</v>
      </c>
      <c r="D2131" s="3">
        <v>47618</v>
      </c>
      <c r="E2131" s="4">
        <v>48507.471695168999</v>
      </c>
      <c r="F2131">
        <v>137</v>
      </c>
      <c r="G2131" s="3">
        <v>47634</v>
      </c>
      <c r="H2131" s="4">
        <v>48507.471695168999</v>
      </c>
      <c r="I2131" s="4">
        <v>0</v>
      </c>
      <c r="J2131" s="4">
        <v>0</v>
      </c>
      <c r="K2131" s="5">
        <v>32241.784703904999</v>
      </c>
      <c r="L2131" s="5">
        <v>0</v>
      </c>
      <c r="O2131" s="5">
        <v>0</v>
      </c>
    </row>
    <row r="2132" spans="1:15" x14ac:dyDescent="0.75">
      <c r="A2132" t="s">
        <v>28</v>
      </c>
      <c r="B2132" s="3">
        <v>47649</v>
      </c>
      <c r="C2132" s="4">
        <v>0</v>
      </c>
      <c r="D2132" s="3">
        <v>47649</v>
      </c>
      <c r="E2132" s="4">
        <v>50150.073199662002</v>
      </c>
      <c r="F2132">
        <v>138</v>
      </c>
      <c r="G2132" s="3">
        <v>47664</v>
      </c>
      <c r="H2132" s="4">
        <v>50150.073199662002</v>
      </c>
      <c r="I2132" s="4">
        <v>0</v>
      </c>
      <c r="J2132" s="4">
        <v>0</v>
      </c>
      <c r="K2132" s="5">
        <v>33280.511247786002</v>
      </c>
      <c r="L2132" s="5">
        <v>0</v>
      </c>
      <c r="O2132" s="5">
        <v>0</v>
      </c>
    </row>
    <row r="2133" spans="1:15" x14ac:dyDescent="0.75">
      <c r="A2133" t="s">
        <v>28</v>
      </c>
      <c r="B2133" s="3">
        <v>47679</v>
      </c>
      <c r="C2133" s="4">
        <v>0</v>
      </c>
      <c r="D2133" s="3">
        <v>47679</v>
      </c>
      <c r="E2133" s="4">
        <v>48555.957732362003</v>
      </c>
      <c r="F2133">
        <v>139</v>
      </c>
      <c r="G2133" s="3">
        <v>47695</v>
      </c>
      <c r="H2133" s="4">
        <v>48555.957732362003</v>
      </c>
      <c r="I2133" s="4">
        <v>0</v>
      </c>
      <c r="J2133" s="4">
        <v>0</v>
      </c>
      <c r="K2133" s="5">
        <v>32173.801647764001</v>
      </c>
      <c r="L2133" s="5">
        <v>0</v>
      </c>
      <c r="O2133" s="5">
        <v>0</v>
      </c>
    </row>
    <row r="2134" spans="1:15" x14ac:dyDescent="0.75">
      <c r="A2134" t="s">
        <v>28</v>
      </c>
      <c r="B2134" s="3">
        <v>47710</v>
      </c>
      <c r="C2134" s="4">
        <v>0</v>
      </c>
      <c r="D2134" s="3">
        <v>47710</v>
      </c>
      <c r="E2134" s="4">
        <v>50200.384603828999</v>
      </c>
      <c r="F2134">
        <v>140</v>
      </c>
      <c r="G2134" s="3">
        <v>47726</v>
      </c>
      <c r="H2134" s="4">
        <v>50200.384603828999</v>
      </c>
      <c r="I2134" s="4">
        <v>0</v>
      </c>
      <c r="J2134" s="4">
        <v>0</v>
      </c>
      <c r="K2134" s="5">
        <v>33209.92836726</v>
      </c>
      <c r="L2134" s="5">
        <v>0</v>
      </c>
      <c r="O2134" s="5">
        <v>0</v>
      </c>
    </row>
    <row r="2135" spans="1:15" x14ac:dyDescent="0.75">
      <c r="A2135" t="s">
        <v>28</v>
      </c>
      <c r="B2135" s="3">
        <v>47741</v>
      </c>
      <c r="C2135" s="4">
        <v>0</v>
      </c>
      <c r="D2135" s="3">
        <v>47741</v>
      </c>
      <c r="E2135" s="4">
        <v>50225.020305097998</v>
      </c>
      <c r="F2135">
        <v>141</v>
      </c>
      <c r="G2135" s="3">
        <v>47756</v>
      </c>
      <c r="H2135" s="4">
        <v>50225.020305097998</v>
      </c>
      <c r="I2135" s="4">
        <v>0</v>
      </c>
      <c r="J2135" s="4">
        <v>0</v>
      </c>
      <c r="K2135" s="5">
        <v>33175.332333584003</v>
      </c>
      <c r="L2135" s="5">
        <v>0</v>
      </c>
      <c r="O2135" s="5">
        <v>0</v>
      </c>
    </row>
    <row r="2136" spans="1:15" x14ac:dyDescent="0.75">
      <c r="A2136" t="s">
        <v>28</v>
      </c>
      <c r="B2136" s="3">
        <v>47771</v>
      </c>
      <c r="C2136" s="4">
        <v>0</v>
      </c>
      <c r="D2136" s="3">
        <v>47771</v>
      </c>
      <c r="E2136" s="4">
        <v>48628.803116317999</v>
      </c>
      <c r="F2136">
        <v>142</v>
      </c>
      <c r="G2136" s="3">
        <v>47787</v>
      </c>
      <c r="H2136" s="4">
        <v>48628.803116317999</v>
      </c>
      <c r="I2136" s="4">
        <v>0</v>
      </c>
      <c r="J2136" s="4">
        <v>0</v>
      </c>
      <c r="K2136" s="5">
        <v>32071.515922392999</v>
      </c>
      <c r="L2136" s="5">
        <v>0</v>
      </c>
      <c r="O2136" s="5">
        <v>0</v>
      </c>
    </row>
    <row r="2137" spans="1:15" x14ac:dyDescent="0.75">
      <c r="A2137" t="s">
        <v>28</v>
      </c>
      <c r="B2137" s="3">
        <v>47802</v>
      </c>
      <c r="C2137" s="4">
        <v>0</v>
      </c>
      <c r="D2137" s="3">
        <v>47802</v>
      </c>
      <c r="E2137" s="4">
        <v>53039.167429034998</v>
      </c>
      <c r="F2137">
        <v>143</v>
      </c>
      <c r="G2137" s="3">
        <v>47817</v>
      </c>
      <c r="H2137" s="4">
        <v>53039.167429034998</v>
      </c>
      <c r="I2137" s="4">
        <v>0</v>
      </c>
      <c r="J2137" s="4">
        <v>0</v>
      </c>
      <c r="K2137" s="5">
        <v>33103.730979733002</v>
      </c>
      <c r="L2137" s="5">
        <v>0</v>
      </c>
      <c r="O2137" s="5">
        <v>0</v>
      </c>
    </row>
    <row r="2138" spans="1:15" x14ac:dyDescent="0.75">
      <c r="A2138" t="s">
        <v>28</v>
      </c>
      <c r="B2138" s="3">
        <v>47832</v>
      </c>
      <c r="C2138" s="4">
        <v>0</v>
      </c>
      <c r="D2138" s="3">
        <v>47832</v>
      </c>
      <c r="E2138" s="4">
        <v>51348.491999266997</v>
      </c>
      <c r="F2138">
        <v>144</v>
      </c>
      <c r="G2138" s="3">
        <v>47848</v>
      </c>
      <c r="H2138" s="4">
        <v>51348.491999266997</v>
      </c>
      <c r="I2138" s="4">
        <v>0</v>
      </c>
      <c r="J2138" s="4">
        <v>516127.80237658299</v>
      </c>
      <c r="K2138" s="5">
        <v>32001.884128442001</v>
      </c>
      <c r="L2138" s="5">
        <v>0</v>
      </c>
      <c r="O2138" s="5">
        <v>0</v>
      </c>
    </row>
    <row r="2139" spans="1:15" x14ac:dyDescent="0.75">
      <c r="A2139" t="s">
        <v>28</v>
      </c>
      <c r="B2139" s="3">
        <v>47863</v>
      </c>
      <c r="C2139" s="4">
        <v>0</v>
      </c>
      <c r="D2139" s="3">
        <v>47863</v>
      </c>
      <c r="E2139" s="4">
        <v>49934.511571811003</v>
      </c>
      <c r="F2139">
        <v>145</v>
      </c>
      <c r="G2139" s="3">
        <v>47879</v>
      </c>
      <c r="H2139" s="4">
        <v>49934.511571811003</v>
      </c>
      <c r="I2139" s="4">
        <v>0</v>
      </c>
      <c r="J2139" s="4">
        <v>0</v>
      </c>
      <c r="K2139" s="5">
        <v>30890.836042160001</v>
      </c>
      <c r="L2139" s="5">
        <v>0</v>
      </c>
      <c r="O2139" s="5">
        <v>0</v>
      </c>
    </row>
    <row r="2140" spans="1:15" x14ac:dyDescent="0.75">
      <c r="A2140" t="s">
        <v>28</v>
      </c>
      <c r="B2140" s="3">
        <v>47894</v>
      </c>
      <c r="C2140" s="4">
        <v>0</v>
      </c>
      <c r="D2140" s="3">
        <v>47894</v>
      </c>
      <c r="E2140" s="4">
        <v>49950.071367185999</v>
      </c>
      <c r="F2140">
        <v>146</v>
      </c>
      <c r="G2140" s="3">
        <v>47907</v>
      </c>
      <c r="H2140" s="4">
        <v>49950.071367185999</v>
      </c>
      <c r="I2140" s="4">
        <v>0</v>
      </c>
      <c r="J2140" s="4">
        <v>567399.52733229101</v>
      </c>
      <c r="K2140" s="5">
        <v>30860.858239866</v>
      </c>
      <c r="L2140" s="5">
        <v>0</v>
      </c>
      <c r="O2140" s="5">
        <v>0</v>
      </c>
    </row>
    <row r="2141" spans="1:15" x14ac:dyDescent="0.75">
      <c r="A2141" t="s">
        <v>28</v>
      </c>
      <c r="B2141" s="3">
        <v>47922</v>
      </c>
      <c r="C2141" s="4">
        <v>0</v>
      </c>
      <c r="D2141" s="3">
        <v>47922</v>
      </c>
      <c r="E2141" s="4">
        <v>11467384.88139954</v>
      </c>
      <c r="F2141">
        <v>147</v>
      </c>
      <c r="G2141" s="3">
        <v>47938</v>
      </c>
      <c r="H2141" s="4">
        <v>11467384.88139954</v>
      </c>
      <c r="I2141" s="4">
        <v>11271005.19512286</v>
      </c>
      <c r="J2141" s="4">
        <v>7919563.0560983419</v>
      </c>
      <c r="K2141" s="5">
        <v>22171.976922948001</v>
      </c>
      <c r="L2141" s="5">
        <v>141126.942596843</v>
      </c>
      <c r="O2141" s="5">
        <v>0</v>
      </c>
    </row>
    <row r="2142" spans="1:15" x14ac:dyDescent="0.75">
      <c r="A2142" t="s">
        <v>29</v>
      </c>
      <c r="B2142" s="3">
        <v>43462</v>
      </c>
      <c r="C2142" s="4">
        <v>-33161210.826623999</v>
      </c>
      <c r="D2142" s="3">
        <v>43462</v>
      </c>
      <c r="E2142" s="4">
        <v>-33161210.826623999</v>
      </c>
      <c r="F2142">
        <v>4</v>
      </c>
      <c r="G2142" s="3">
        <v>43465</v>
      </c>
      <c r="H2142" s="4">
        <v>0</v>
      </c>
      <c r="I2142" s="4">
        <v>0</v>
      </c>
      <c r="J2142" s="4">
        <v>0</v>
      </c>
      <c r="K2142" s="5">
        <v>0</v>
      </c>
      <c r="L2142" s="5">
        <v>0</v>
      </c>
      <c r="O2142" s="5">
        <v>0</v>
      </c>
    </row>
    <row r="2143" spans="1:15" x14ac:dyDescent="0.75">
      <c r="A2143" t="s">
        <v>29</v>
      </c>
      <c r="B2143" s="3">
        <v>43480</v>
      </c>
      <c r="C2143" s="4">
        <v>270451.34000000003</v>
      </c>
      <c r="D2143" s="3">
        <v>43480</v>
      </c>
      <c r="E2143" s="4">
        <v>270451.34000000003</v>
      </c>
      <c r="F2143">
        <v>5</v>
      </c>
      <c r="G2143" s="3">
        <v>43496</v>
      </c>
      <c r="H2143" s="4">
        <v>0</v>
      </c>
      <c r="I2143" s="4">
        <v>0</v>
      </c>
      <c r="J2143" s="4">
        <v>0</v>
      </c>
      <c r="K2143" s="5">
        <v>0</v>
      </c>
      <c r="L2143" s="5">
        <v>0</v>
      </c>
      <c r="O2143" s="5">
        <v>0</v>
      </c>
    </row>
    <row r="2144" spans="1:15" x14ac:dyDescent="0.75">
      <c r="A2144" t="s">
        <v>29</v>
      </c>
      <c r="B2144" s="3">
        <v>43511</v>
      </c>
      <c r="C2144" s="4">
        <v>270444.40000000002</v>
      </c>
      <c r="D2144" s="3">
        <v>43511</v>
      </c>
      <c r="E2144" s="4">
        <v>270444.40000000002</v>
      </c>
      <c r="F2144">
        <v>6</v>
      </c>
      <c r="G2144" s="3">
        <v>43524</v>
      </c>
      <c r="H2144" s="4">
        <v>0</v>
      </c>
      <c r="I2144" s="4">
        <v>0</v>
      </c>
      <c r="J2144" s="4">
        <v>0</v>
      </c>
      <c r="K2144" s="5">
        <v>0</v>
      </c>
      <c r="L2144" s="5">
        <v>0</v>
      </c>
      <c r="O2144" s="5">
        <v>0</v>
      </c>
    </row>
    <row r="2145" spans="1:15" x14ac:dyDescent="0.75">
      <c r="A2145" t="s">
        <v>29</v>
      </c>
      <c r="B2145" s="3">
        <v>43539</v>
      </c>
      <c r="C2145" s="4">
        <v>270448.58</v>
      </c>
      <c r="D2145" s="3">
        <v>43539</v>
      </c>
      <c r="E2145" s="4">
        <v>270448.58</v>
      </c>
      <c r="F2145">
        <v>7</v>
      </c>
      <c r="G2145" s="3">
        <v>43555</v>
      </c>
      <c r="H2145" s="4">
        <v>0</v>
      </c>
      <c r="I2145" s="4">
        <v>0</v>
      </c>
      <c r="J2145" s="4">
        <v>0</v>
      </c>
      <c r="K2145" s="5">
        <v>0</v>
      </c>
      <c r="L2145" s="5">
        <v>0</v>
      </c>
      <c r="O2145" s="5">
        <v>0</v>
      </c>
    </row>
    <row r="2146" spans="1:15" x14ac:dyDescent="0.75">
      <c r="A2146" t="s">
        <v>29</v>
      </c>
      <c r="B2146" s="3">
        <v>43570</v>
      </c>
      <c r="C2146" s="4">
        <v>279440.96000000002</v>
      </c>
      <c r="D2146" s="3">
        <v>43570</v>
      </c>
      <c r="E2146" s="4">
        <v>279440.96000000002</v>
      </c>
      <c r="F2146">
        <v>8</v>
      </c>
      <c r="G2146" s="3">
        <v>43585</v>
      </c>
      <c r="H2146" s="4">
        <v>0</v>
      </c>
      <c r="I2146" s="4">
        <v>0</v>
      </c>
      <c r="J2146" s="4">
        <v>0</v>
      </c>
      <c r="K2146" s="5">
        <v>0</v>
      </c>
      <c r="L2146" s="5">
        <v>0</v>
      </c>
      <c r="O2146" s="5">
        <v>0</v>
      </c>
    </row>
    <row r="2147" spans="1:15" x14ac:dyDescent="0.75">
      <c r="A2147" t="s">
        <v>29</v>
      </c>
      <c r="B2147" s="3">
        <v>43600</v>
      </c>
      <c r="C2147" s="4">
        <v>270419.5</v>
      </c>
      <c r="D2147" s="3">
        <v>43600</v>
      </c>
      <c r="E2147" s="4">
        <v>270419.5</v>
      </c>
      <c r="F2147">
        <v>9</v>
      </c>
      <c r="G2147" s="3">
        <v>43616</v>
      </c>
      <c r="H2147" s="4">
        <v>0</v>
      </c>
      <c r="I2147" s="4">
        <v>0</v>
      </c>
      <c r="J2147" s="4">
        <v>0</v>
      </c>
      <c r="K2147" s="5">
        <v>0</v>
      </c>
      <c r="L2147" s="5">
        <v>0</v>
      </c>
      <c r="O2147" s="5">
        <v>0</v>
      </c>
    </row>
    <row r="2148" spans="1:15" x14ac:dyDescent="0.75">
      <c r="A2148" t="s">
        <v>29</v>
      </c>
      <c r="B2148" s="3">
        <v>43631</v>
      </c>
      <c r="C2148" s="4">
        <v>279424.81</v>
      </c>
      <c r="D2148" s="3">
        <v>43631</v>
      </c>
      <c r="E2148" s="4">
        <v>279424.81</v>
      </c>
      <c r="F2148">
        <v>10</v>
      </c>
      <c r="G2148" s="3">
        <v>43646</v>
      </c>
      <c r="H2148" s="4">
        <v>0</v>
      </c>
      <c r="I2148" s="4">
        <v>0</v>
      </c>
      <c r="J2148" s="4">
        <v>0</v>
      </c>
      <c r="K2148" s="5">
        <v>0</v>
      </c>
      <c r="L2148" s="5">
        <v>0</v>
      </c>
      <c r="O2148" s="5">
        <v>0</v>
      </c>
    </row>
    <row r="2149" spans="1:15" x14ac:dyDescent="0.75">
      <c r="A2149" t="s">
        <v>29</v>
      </c>
      <c r="B2149" s="3">
        <v>43661</v>
      </c>
      <c r="C2149" s="4">
        <v>270226.63</v>
      </c>
      <c r="D2149" s="3">
        <v>43661</v>
      </c>
      <c r="E2149" s="4">
        <v>270226.63</v>
      </c>
      <c r="F2149">
        <v>11</v>
      </c>
      <c r="G2149" s="3">
        <v>43677</v>
      </c>
      <c r="H2149" s="4">
        <v>0</v>
      </c>
      <c r="I2149" s="4">
        <v>0</v>
      </c>
      <c r="J2149" s="4">
        <v>0</v>
      </c>
      <c r="K2149" s="5">
        <v>0</v>
      </c>
      <c r="L2149" s="5">
        <v>0</v>
      </c>
      <c r="O2149" s="5">
        <v>0</v>
      </c>
    </row>
    <row r="2150" spans="1:15" x14ac:dyDescent="0.75">
      <c r="A2150" t="s">
        <v>29</v>
      </c>
      <c r="B2150" s="3">
        <v>43692</v>
      </c>
      <c r="C2150" s="4">
        <v>279585.64</v>
      </c>
      <c r="D2150" s="3">
        <v>43692</v>
      </c>
      <c r="E2150" s="4">
        <v>279585.64</v>
      </c>
      <c r="F2150">
        <v>12</v>
      </c>
      <c r="G2150" s="3">
        <v>43708</v>
      </c>
      <c r="H2150" s="4">
        <v>0</v>
      </c>
      <c r="I2150" s="4">
        <v>0</v>
      </c>
      <c r="J2150" s="4">
        <v>0</v>
      </c>
      <c r="K2150" s="5">
        <v>0</v>
      </c>
      <c r="L2150" s="5">
        <v>0</v>
      </c>
      <c r="O2150" s="5">
        <v>0</v>
      </c>
    </row>
    <row r="2151" spans="1:15" x14ac:dyDescent="0.75">
      <c r="A2151" t="s">
        <v>29</v>
      </c>
      <c r="B2151" s="3">
        <v>43723</v>
      </c>
      <c r="C2151" s="4">
        <v>279353.23</v>
      </c>
      <c r="D2151" s="3">
        <v>43723</v>
      </c>
      <c r="E2151" s="4">
        <v>279353.23</v>
      </c>
      <c r="F2151">
        <v>13</v>
      </c>
      <c r="G2151" s="3">
        <v>43738</v>
      </c>
      <c r="H2151" s="4">
        <v>0</v>
      </c>
      <c r="I2151" s="4">
        <v>0</v>
      </c>
      <c r="J2151" s="4">
        <v>0</v>
      </c>
      <c r="K2151" s="5">
        <v>0</v>
      </c>
      <c r="L2151" s="5">
        <v>0</v>
      </c>
      <c r="O2151" s="5">
        <v>0</v>
      </c>
    </row>
    <row r="2152" spans="1:15" x14ac:dyDescent="0.75">
      <c r="A2152" t="s">
        <v>29</v>
      </c>
      <c r="B2152" s="3">
        <v>43753</v>
      </c>
      <c r="C2152" s="4">
        <v>270414.27</v>
      </c>
      <c r="D2152" s="3">
        <v>43753</v>
      </c>
      <c r="E2152" s="4">
        <v>270414.27</v>
      </c>
      <c r="F2152">
        <v>14</v>
      </c>
      <c r="G2152" s="3">
        <v>43769</v>
      </c>
      <c r="H2152" s="4">
        <v>0</v>
      </c>
      <c r="I2152" s="4">
        <v>0</v>
      </c>
      <c r="J2152" s="4">
        <v>0</v>
      </c>
      <c r="K2152" s="5">
        <v>0</v>
      </c>
      <c r="L2152" s="5">
        <v>0</v>
      </c>
      <c r="O2152" s="5">
        <v>0</v>
      </c>
    </row>
    <row r="2153" spans="1:15" x14ac:dyDescent="0.75">
      <c r="A2153" t="s">
        <v>29</v>
      </c>
      <c r="B2153" s="3">
        <v>43784</v>
      </c>
      <c r="C2153" s="4">
        <v>279397.95</v>
      </c>
      <c r="D2153" s="3">
        <v>43784</v>
      </c>
      <c r="E2153" s="4">
        <v>279397.95</v>
      </c>
      <c r="F2153">
        <v>15</v>
      </c>
      <c r="G2153" s="3">
        <v>43799</v>
      </c>
      <c r="H2153" s="4">
        <v>0</v>
      </c>
      <c r="I2153" s="4">
        <v>0</v>
      </c>
      <c r="J2153" s="4">
        <v>0</v>
      </c>
      <c r="K2153" s="5">
        <v>0</v>
      </c>
      <c r="L2153" s="5">
        <v>0</v>
      </c>
      <c r="O2153" s="5">
        <v>0</v>
      </c>
    </row>
    <row r="2154" spans="1:15" x14ac:dyDescent="0.75">
      <c r="A2154" t="s">
        <v>29</v>
      </c>
      <c r="B2154" s="3">
        <v>43814</v>
      </c>
      <c r="C2154" s="4">
        <v>266430.76</v>
      </c>
      <c r="D2154" s="3">
        <v>43814</v>
      </c>
      <c r="E2154" s="4">
        <v>266430.76</v>
      </c>
      <c r="F2154">
        <v>16</v>
      </c>
      <c r="G2154" s="3">
        <v>43830</v>
      </c>
      <c r="H2154" s="4">
        <v>0</v>
      </c>
      <c r="I2154" s="4">
        <v>0</v>
      </c>
      <c r="J2154" s="4">
        <v>0</v>
      </c>
      <c r="K2154" s="5">
        <v>0</v>
      </c>
      <c r="L2154" s="5">
        <v>0</v>
      </c>
      <c r="O2154" s="5">
        <v>0</v>
      </c>
    </row>
    <row r="2155" spans="1:15" x14ac:dyDescent="0.75">
      <c r="A2155" t="s">
        <v>29</v>
      </c>
      <c r="B2155" s="3">
        <v>43845</v>
      </c>
      <c r="C2155" s="4">
        <v>276102.62</v>
      </c>
      <c r="D2155" s="3">
        <v>43845</v>
      </c>
      <c r="E2155" s="4">
        <v>276102.62</v>
      </c>
      <c r="F2155">
        <v>17</v>
      </c>
      <c r="G2155" s="3">
        <v>43861</v>
      </c>
      <c r="H2155" s="4">
        <v>0</v>
      </c>
      <c r="I2155" s="4">
        <v>0</v>
      </c>
      <c r="J2155" s="4">
        <v>0</v>
      </c>
      <c r="K2155" s="5">
        <v>0</v>
      </c>
      <c r="L2155" s="5">
        <v>0</v>
      </c>
      <c r="O2155" s="5">
        <v>0</v>
      </c>
    </row>
    <row r="2156" spans="1:15" x14ac:dyDescent="0.75">
      <c r="A2156" t="s">
        <v>29</v>
      </c>
      <c r="B2156" s="3">
        <v>43876</v>
      </c>
      <c r="C2156" s="4">
        <v>266982.82</v>
      </c>
      <c r="D2156" s="3">
        <v>43876</v>
      </c>
      <c r="E2156" s="4">
        <v>266982.82</v>
      </c>
      <c r="F2156">
        <v>18</v>
      </c>
      <c r="G2156" s="3">
        <v>43890</v>
      </c>
      <c r="H2156" s="4">
        <v>0</v>
      </c>
      <c r="I2156" s="4">
        <v>0</v>
      </c>
      <c r="J2156" s="4">
        <v>0</v>
      </c>
      <c r="K2156" s="5">
        <v>0</v>
      </c>
      <c r="L2156" s="5">
        <v>0</v>
      </c>
      <c r="O2156" s="5">
        <v>0</v>
      </c>
    </row>
    <row r="2157" spans="1:15" x14ac:dyDescent="0.75">
      <c r="A2157" t="s">
        <v>29</v>
      </c>
      <c r="B2157" s="3">
        <v>43905</v>
      </c>
      <c r="C2157" s="4">
        <v>265846.03999999998</v>
      </c>
      <c r="D2157" s="3">
        <v>43905</v>
      </c>
      <c r="E2157" s="4">
        <v>265846.03999999998</v>
      </c>
      <c r="F2157">
        <v>19</v>
      </c>
      <c r="G2157" s="3">
        <v>43921</v>
      </c>
      <c r="H2157" s="4">
        <v>0</v>
      </c>
      <c r="I2157" s="4">
        <v>0</v>
      </c>
      <c r="J2157" s="4">
        <v>0</v>
      </c>
      <c r="K2157" s="5">
        <v>0</v>
      </c>
      <c r="L2157" s="5">
        <v>0</v>
      </c>
      <c r="O2157" s="5">
        <v>0</v>
      </c>
    </row>
    <row r="2158" spans="1:15" x14ac:dyDescent="0.75">
      <c r="A2158" t="s">
        <v>29</v>
      </c>
      <c r="B2158" s="3">
        <v>43936</v>
      </c>
      <c r="C2158" s="4">
        <v>283784.84000000003</v>
      </c>
      <c r="D2158" s="3">
        <v>43936</v>
      </c>
      <c r="E2158" s="4">
        <v>283784.84000000003</v>
      </c>
      <c r="F2158">
        <v>20</v>
      </c>
      <c r="G2158" s="3">
        <v>43951</v>
      </c>
      <c r="H2158" s="4">
        <v>0</v>
      </c>
      <c r="I2158" s="4">
        <v>0</v>
      </c>
      <c r="J2158" s="4">
        <v>0</v>
      </c>
      <c r="K2158" s="5">
        <v>0</v>
      </c>
      <c r="L2158" s="5">
        <v>0</v>
      </c>
      <c r="O2158" s="5">
        <v>0</v>
      </c>
    </row>
    <row r="2159" spans="1:15" x14ac:dyDescent="0.75">
      <c r="A2159" t="s">
        <v>29</v>
      </c>
      <c r="B2159" s="3">
        <v>43966</v>
      </c>
      <c r="C2159" s="4">
        <v>256075.13</v>
      </c>
      <c r="D2159" s="3">
        <v>43966</v>
      </c>
      <c r="E2159" s="4">
        <v>256075.13</v>
      </c>
      <c r="F2159">
        <v>21</v>
      </c>
      <c r="G2159" s="3">
        <v>43982</v>
      </c>
      <c r="H2159" s="4">
        <v>0</v>
      </c>
      <c r="I2159" s="4">
        <v>0</v>
      </c>
      <c r="J2159" s="4">
        <v>0</v>
      </c>
      <c r="K2159" s="5">
        <v>0</v>
      </c>
      <c r="L2159" s="5">
        <v>0</v>
      </c>
      <c r="O2159" s="5">
        <v>0</v>
      </c>
    </row>
    <row r="2160" spans="1:15" x14ac:dyDescent="0.75">
      <c r="A2160" t="s">
        <v>29</v>
      </c>
      <c r="B2160" s="3">
        <v>43997</v>
      </c>
      <c r="C2160" s="4">
        <v>261458.46</v>
      </c>
      <c r="D2160" s="3">
        <v>43997</v>
      </c>
      <c r="E2160" s="4">
        <v>261458.46</v>
      </c>
      <c r="F2160">
        <v>22</v>
      </c>
      <c r="G2160" s="3">
        <v>44012</v>
      </c>
      <c r="H2160" s="4">
        <v>0</v>
      </c>
      <c r="I2160" s="4">
        <v>0</v>
      </c>
      <c r="J2160" s="4">
        <v>0</v>
      </c>
      <c r="K2160" s="5">
        <v>0</v>
      </c>
      <c r="L2160" s="5">
        <v>0</v>
      </c>
      <c r="O2160" s="5">
        <v>0</v>
      </c>
    </row>
    <row r="2161" spans="1:15" x14ac:dyDescent="0.75">
      <c r="A2161" t="s">
        <v>29</v>
      </c>
      <c r="B2161" s="3">
        <v>44027</v>
      </c>
      <c r="C2161" s="4">
        <v>247214.07999999999</v>
      </c>
      <c r="D2161" s="3">
        <v>44027</v>
      </c>
      <c r="E2161" s="4">
        <v>247214.07999999999</v>
      </c>
      <c r="F2161">
        <v>23</v>
      </c>
      <c r="G2161" s="3">
        <v>44043</v>
      </c>
      <c r="H2161" s="4">
        <v>0</v>
      </c>
      <c r="I2161" s="4">
        <v>0</v>
      </c>
      <c r="J2161" s="4">
        <v>0</v>
      </c>
      <c r="K2161" s="5">
        <v>0</v>
      </c>
      <c r="L2161" s="5">
        <v>0</v>
      </c>
      <c r="O2161" s="5">
        <v>0</v>
      </c>
    </row>
    <row r="2162" spans="1:15" x14ac:dyDescent="0.75">
      <c r="A2162" t="s">
        <v>29</v>
      </c>
      <c r="B2162" s="3">
        <v>44058</v>
      </c>
      <c r="C2162" s="4">
        <v>256804.31</v>
      </c>
      <c r="D2162" s="3">
        <v>44058</v>
      </c>
      <c r="E2162" s="4">
        <v>256804.31</v>
      </c>
      <c r="F2162">
        <v>24</v>
      </c>
      <c r="G2162" s="3">
        <v>44074</v>
      </c>
      <c r="H2162" s="4">
        <v>0</v>
      </c>
      <c r="I2162" s="4">
        <v>0</v>
      </c>
      <c r="J2162" s="4">
        <v>0</v>
      </c>
      <c r="K2162" s="5">
        <v>0</v>
      </c>
      <c r="L2162" s="5">
        <v>0</v>
      </c>
      <c r="O2162" s="5">
        <v>0</v>
      </c>
    </row>
    <row r="2163" spans="1:15" x14ac:dyDescent="0.75">
      <c r="A2163" t="s">
        <v>29</v>
      </c>
      <c r="B2163" s="3">
        <v>44089</v>
      </c>
      <c r="C2163" s="4">
        <v>256727.69</v>
      </c>
      <c r="D2163" s="3">
        <v>44089</v>
      </c>
      <c r="E2163" s="4">
        <v>256727.69</v>
      </c>
      <c r="F2163">
        <v>25</v>
      </c>
      <c r="G2163" s="3">
        <v>44104</v>
      </c>
      <c r="H2163" s="4">
        <v>0</v>
      </c>
      <c r="I2163" s="4">
        <v>0</v>
      </c>
      <c r="J2163" s="4">
        <v>0</v>
      </c>
      <c r="K2163" s="5">
        <v>0</v>
      </c>
      <c r="L2163" s="5">
        <v>0</v>
      </c>
      <c r="O2163" s="5">
        <v>0</v>
      </c>
    </row>
    <row r="2164" spans="1:15" x14ac:dyDescent="0.75">
      <c r="A2164" t="s">
        <v>29</v>
      </c>
      <c r="B2164" s="3">
        <v>44119</v>
      </c>
      <c r="C2164" s="4">
        <v>237074.34</v>
      </c>
      <c r="D2164" s="3">
        <v>44119</v>
      </c>
      <c r="E2164" s="4">
        <v>237074.34</v>
      </c>
      <c r="F2164">
        <v>26</v>
      </c>
      <c r="G2164" s="3">
        <v>44135</v>
      </c>
      <c r="H2164" s="4">
        <v>0</v>
      </c>
      <c r="I2164" s="4">
        <v>0</v>
      </c>
      <c r="J2164" s="4">
        <v>0</v>
      </c>
      <c r="K2164" s="5">
        <v>0</v>
      </c>
      <c r="L2164" s="5">
        <v>0</v>
      </c>
      <c r="O2164" s="5">
        <v>0</v>
      </c>
    </row>
    <row r="2165" spans="1:15" x14ac:dyDescent="0.75">
      <c r="A2165" t="s">
        <v>29</v>
      </c>
      <c r="B2165" s="3">
        <v>44150</v>
      </c>
      <c r="C2165" s="4">
        <v>244599.54</v>
      </c>
      <c r="D2165" s="3">
        <v>44150</v>
      </c>
      <c r="E2165" s="4">
        <v>244599.54</v>
      </c>
      <c r="F2165">
        <v>27</v>
      </c>
      <c r="G2165" s="3">
        <v>44165</v>
      </c>
      <c r="H2165" s="4">
        <v>0</v>
      </c>
      <c r="I2165" s="4">
        <v>0</v>
      </c>
      <c r="J2165" s="4">
        <v>0</v>
      </c>
      <c r="K2165" s="5">
        <v>0</v>
      </c>
      <c r="L2165" s="5">
        <v>0</v>
      </c>
      <c r="O2165" s="5">
        <v>0</v>
      </c>
    </row>
    <row r="2166" spans="1:15" x14ac:dyDescent="0.75">
      <c r="A2166" t="s">
        <v>29</v>
      </c>
      <c r="B2166" s="3">
        <v>44180</v>
      </c>
      <c r="C2166" s="4">
        <v>236675.65</v>
      </c>
      <c r="D2166" s="3">
        <v>44180</v>
      </c>
      <c r="E2166" s="4">
        <v>236675.65</v>
      </c>
      <c r="F2166">
        <v>28</v>
      </c>
      <c r="G2166" s="3">
        <v>44196</v>
      </c>
      <c r="H2166" s="4">
        <v>0</v>
      </c>
      <c r="I2166" s="4">
        <v>0</v>
      </c>
      <c r="J2166" s="4">
        <v>0</v>
      </c>
      <c r="K2166" s="5">
        <v>0</v>
      </c>
      <c r="L2166" s="5">
        <v>0</v>
      </c>
      <c r="O2166" s="5">
        <v>0</v>
      </c>
    </row>
    <row r="2167" spans="1:15" x14ac:dyDescent="0.75">
      <c r="A2167" t="s">
        <v>29</v>
      </c>
      <c r="B2167" s="3">
        <v>44211</v>
      </c>
      <c r="C2167" s="4">
        <v>235456.52</v>
      </c>
      <c r="D2167" s="3">
        <v>44211</v>
      </c>
      <c r="E2167" s="4">
        <v>235456.52</v>
      </c>
      <c r="F2167">
        <v>29</v>
      </c>
      <c r="G2167" s="3">
        <v>44227</v>
      </c>
      <c r="H2167" s="4">
        <v>0</v>
      </c>
      <c r="I2167" s="4">
        <v>0</v>
      </c>
      <c r="J2167" s="4">
        <v>0</v>
      </c>
      <c r="K2167" s="5">
        <v>0</v>
      </c>
      <c r="L2167" s="5">
        <v>0</v>
      </c>
      <c r="O2167" s="5">
        <v>0</v>
      </c>
    </row>
    <row r="2168" spans="1:15" x14ac:dyDescent="0.75">
      <c r="A2168" t="s">
        <v>29</v>
      </c>
      <c r="B2168" s="3">
        <v>44242</v>
      </c>
      <c r="C2168" s="4">
        <v>391223</v>
      </c>
      <c r="D2168" s="3">
        <v>44242</v>
      </c>
      <c r="E2168" s="4">
        <v>391223</v>
      </c>
      <c r="F2168">
        <v>30</v>
      </c>
      <c r="G2168" s="3">
        <v>44255</v>
      </c>
      <c r="H2168" s="4">
        <v>0</v>
      </c>
      <c r="I2168" s="4">
        <v>0</v>
      </c>
      <c r="J2168" s="4">
        <v>0</v>
      </c>
      <c r="K2168" s="5">
        <v>0</v>
      </c>
      <c r="L2168" s="5">
        <v>0</v>
      </c>
      <c r="O2168" s="5">
        <v>0</v>
      </c>
    </row>
    <row r="2169" spans="1:15" x14ac:dyDescent="0.75">
      <c r="A2169" t="s">
        <v>29</v>
      </c>
      <c r="B2169" s="3">
        <v>44270</v>
      </c>
      <c r="C2169" s="4">
        <v>252599.19</v>
      </c>
      <c r="D2169" s="3">
        <v>44270</v>
      </c>
      <c r="E2169" s="4">
        <v>252599.19</v>
      </c>
      <c r="F2169">
        <v>31</v>
      </c>
      <c r="G2169" s="3">
        <v>44286</v>
      </c>
      <c r="H2169" s="4">
        <v>0</v>
      </c>
      <c r="I2169" s="4">
        <v>0</v>
      </c>
      <c r="J2169" s="4">
        <v>0</v>
      </c>
      <c r="K2169" s="5">
        <v>0</v>
      </c>
      <c r="L2169" s="5">
        <v>0</v>
      </c>
      <c r="O2169" s="5">
        <v>0</v>
      </c>
    </row>
    <row r="2170" spans="1:15" x14ac:dyDescent="0.75">
      <c r="A2170" t="s">
        <v>29</v>
      </c>
      <c r="B2170" s="3">
        <v>44301</v>
      </c>
      <c r="C2170" s="4">
        <v>259618.41</v>
      </c>
      <c r="D2170" s="3">
        <v>44301</v>
      </c>
      <c r="E2170" s="4">
        <v>259618.41</v>
      </c>
      <c r="F2170">
        <v>32</v>
      </c>
      <c r="G2170" s="3">
        <v>44316</v>
      </c>
      <c r="H2170" s="4">
        <v>0</v>
      </c>
      <c r="I2170" s="4">
        <v>0</v>
      </c>
      <c r="J2170" s="4">
        <v>0</v>
      </c>
      <c r="K2170" s="5">
        <v>0</v>
      </c>
      <c r="L2170" s="5">
        <v>0</v>
      </c>
      <c r="O2170" s="5">
        <v>0</v>
      </c>
    </row>
    <row r="2171" spans="1:15" x14ac:dyDescent="0.75">
      <c r="A2171" t="s">
        <v>29</v>
      </c>
      <c r="B2171" s="3">
        <v>44331</v>
      </c>
      <c r="C2171" s="4">
        <v>251091.97</v>
      </c>
      <c r="D2171" s="3">
        <v>44331</v>
      </c>
      <c r="E2171" s="4">
        <v>251091.97</v>
      </c>
      <c r="F2171">
        <v>33</v>
      </c>
      <c r="G2171" s="3">
        <v>44347</v>
      </c>
      <c r="H2171" s="4">
        <v>0</v>
      </c>
      <c r="I2171" s="4">
        <v>0</v>
      </c>
      <c r="J2171" s="4">
        <v>0</v>
      </c>
      <c r="K2171" s="5">
        <v>0</v>
      </c>
      <c r="L2171" s="5">
        <v>0</v>
      </c>
      <c r="O2171" s="5">
        <v>0</v>
      </c>
    </row>
    <row r="2172" spans="1:15" x14ac:dyDescent="0.75">
      <c r="A2172" t="s">
        <v>29</v>
      </c>
      <c r="B2172" s="3">
        <v>44362</v>
      </c>
      <c r="C2172" s="4">
        <v>285419.02</v>
      </c>
      <c r="D2172" s="3">
        <v>44362</v>
      </c>
      <c r="E2172" s="4">
        <v>285419.02</v>
      </c>
      <c r="F2172">
        <v>34</v>
      </c>
      <c r="G2172" s="3">
        <v>44377</v>
      </c>
      <c r="H2172" s="4">
        <v>0</v>
      </c>
      <c r="I2172" s="4">
        <v>0</v>
      </c>
      <c r="J2172" s="4">
        <v>0</v>
      </c>
      <c r="K2172" s="5">
        <v>0</v>
      </c>
      <c r="L2172" s="5">
        <v>0</v>
      </c>
      <c r="O2172" s="5">
        <v>0</v>
      </c>
    </row>
    <row r="2173" spans="1:15" x14ac:dyDescent="0.75">
      <c r="A2173" t="s">
        <v>29</v>
      </c>
      <c r="B2173" s="3">
        <v>44392</v>
      </c>
      <c r="C2173" s="4">
        <v>271650.06</v>
      </c>
      <c r="D2173" s="3">
        <v>44392</v>
      </c>
      <c r="E2173" s="4">
        <v>271650.06</v>
      </c>
      <c r="F2173">
        <v>35</v>
      </c>
      <c r="G2173" s="3">
        <v>44408</v>
      </c>
      <c r="H2173" s="4">
        <v>0</v>
      </c>
      <c r="I2173" s="4">
        <v>0</v>
      </c>
      <c r="J2173" s="4">
        <v>0</v>
      </c>
      <c r="K2173" s="5">
        <v>0</v>
      </c>
      <c r="L2173" s="5">
        <v>0</v>
      </c>
      <c r="O2173" s="5">
        <v>0</v>
      </c>
    </row>
    <row r="2174" spans="1:15" x14ac:dyDescent="0.75">
      <c r="A2174" t="s">
        <v>29</v>
      </c>
      <c r="B2174" s="3">
        <v>44423</v>
      </c>
      <c r="C2174" s="4">
        <v>248472.83</v>
      </c>
      <c r="D2174" s="3">
        <v>44423</v>
      </c>
      <c r="E2174" s="4">
        <v>248472.83</v>
      </c>
      <c r="F2174">
        <v>36</v>
      </c>
      <c r="G2174" s="3">
        <v>44439</v>
      </c>
      <c r="H2174" s="4">
        <v>0</v>
      </c>
      <c r="I2174" s="4">
        <v>0</v>
      </c>
      <c r="J2174" s="4">
        <v>0</v>
      </c>
      <c r="K2174" s="5">
        <v>0</v>
      </c>
      <c r="L2174" s="5">
        <v>0</v>
      </c>
      <c r="O2174" s="5">
        <v>0</v>
      </c>
    </row>
    <row r="2175" spans="1:15" x14ac:dyDescent="0.75">
      <c r="A2175" t="s">
        <v>29</v>
      </c>
      <c r="B2175" s="3">
        <v>44454</v>
      </c>
      <c r="C2175" s="4">
        <v>246673.51</v>
      </c>
      <c r="D2175" s="3">
        <v>44454</v>
      </c>
      <c r="E2175" s="4">
        <v>246673.51</v>
      </c>
      <c r="F2175">
        <v>37</v>
      </c>
      <c r="G2175" s="3">
        <v>44469</v>
      </c>
      <c r="H2175" s="4">
        <v>0</v>
      </c>
      <c r="I2175" s="4">
        <v>0</v>
      </c>
      <c r="J2175" s="4">
        <v>0</v>
      </c>
      <c r="K2175" s="5">
        <v>0</v>
      </c>
      <c r="L2175" s="5">
        <v>0</v>
      </c>
      <c r="O2175" s="5">
        <v>0</v>
      </c>
    </row>
    <row r="2176" spans="1:15" x14ac:dyDescent="0.75">
      <c r="A2176" t="s">
        <v>29</v>
      </c>
      <c r="B2176" s="3">
        <v>44484</v>
      </c>
      <c r="C2176" s="4">
        <v>238197.15</v>
      </c>
      <c r="D2176" s="3">
        <v>44484</v>
      </c>
      <c r="E2176" s="4">
        <v>238197.15</v>
      </c>
      <c r="F2176">
        <v>38</v>
      </c>
      <c r="G2176" s="3">
        <v>44500</v>
      </c>
      <c r="H2176" s="4">
        <v>0</v>
      </c>
      <c r="I2176" s="4">
        <v>0</v>
      </c>
      <c r="J2176" s="4">
        <v>0</v>
      </c>
      <c r="K2176" s="5">
        <v>0</v>
      </c>
      <c r="L2176" s="5">
        <v>0</v>
      </c>
      <c r="O2176" s="5">
        <v>0</v>
      </c>
    </row>
    <row r="2177" spans="1:15" x14ac:dyDescent="0.75">
      <c r="A2177" t="s">
        <v>29</v>
      </c>
      <c r="B2177" s="3">
        <v>44515</v>
      </c>
      <c r="C2177" s="4">
        <v>246275.72</v>
      </c>
      <c r="D2177" s="3">
        <v>44515</v>
      </c>
      <c r="E2177" s="4">
        <v>246275.72</v>
      </c>
      <c r="F2177">
        <v>39</v>
      </c>
      <c r="G2177" s="3">
        <v>44530</v>
      </c>
      <c r="H2177" s="4">
        <v>0</v>
      </c>
      <c r="I2177" s="4">
        <v>0</v>
      </c>
      <c r="J2177" s="4">
        <v>0</v>
      </c>
      <c r="K2177" s="5">
        <v>0</v>
      </c>
      <c r="L2177" s="5">
        <v>0</v>
      </c>
      <c r="O2177" s="5">
        <v>0</v>
      </c>
    </row>
    <row r="2178" spans="1:15" x14ac:dyDescent="0.75">
      <c r="A2178" t="s">
        <v>29</v>
      </c>
      <c r="B2178" s="3">
        <v>44545</v>
      </c>
      <c r="C2178" s="4">
        <v>237703.1</v>
      </c>
      <c r="D2178" s="3">
        <v>44545</v>
      </c>
      <c r="E2178" s="4">
        <v>237703.1</v>
      </c>
      <c r="F2178">
        <v>40</v>
      </c>
      <c r="G2178" s="3">
        <v>44561</v>
      </c>
      <c r="H2178" s="4">
        <v>0</v>
      </c>
      <c r="I2178" s="4">
        <v>0</v>
      </c>
      <c r="J2178" s="4">
        <v>0</v>
      </c>
      <c r="K2178" s="5">
        <v>0</v>
      </c>
      <c r="L2178" s="5">
        <v>0</v>
      </c>
      <c r="O2178" s="5">
        <v>0</v>
      </c>
    </row>
    <row r="2179" spans="1:15" x14ac:dyDescent="0.75">
      <c r="A2179" t="s">
        <v>29</v>
      </c>
      <c r="B2179" s="3">
        <v>44576</v>
      </c>
      <c r="C2179" s="4">
        <v>465064.49</v>
      </c>
      <c r="D2179" s="3">
        <v>44576</v>
      </c>
      <c r="E2179" s="4">
        <v>465064.49</v>
      </c>
      <c r="F2179">
        <v>41</v>
      </c>
      <c r="G2179" s="3">
        <v>44592</v>
      </c>
      <c r="H2179" s="4">
        <v>0</v>
      </c>
      <c r="I2179" s="4">
        <v>0</v>
      </c>
      <c r="J2179" s="4">
        <v>0</v>
      </c>
      <c r="K2179" s="5">
        <v>0</v>
      </c>
      <c r="L2179" s="5">
        <v>0</v>
      </c>
      <c r="O2179" s="5">
        <v>0</v>
      </c>
    </row>
    <row r="2180" spans="1:15" x14ac:dyDescent="0.75">
      <c r="A2180" t="s">
        <v>29</v>
      </c>
      <c r="B2180" s="3">
        <v>44607</v>
      </c>
      <c r="C2180" s="4">
        <v>277456</v>
      </c>
      <c r="D2180" s="3">
        <v>44607</v>
      </c>
      <c r="E2180" s="4">
        <v>277456</v>
      </c>
      <c r="F2180">
        <v>42</v>
      </c>
      <c r="G2180" s="3">
        <v>44620</v>
      </c>
      <c r="H2180" s="4">
        <v>0</v>
      </c>
      <c r="I2180" s="4">
        <v>0</v>
      </c>
      <c r="J2180" s="4">
        <v>0</v>
      </c>
      <c r="K2180" s="5">
        <v>0</v>
      </c>
      <c r="L2180" s="5">
        <v>0</v>
      </c>
      <c r="O2180" s="5">
        <v>0</v>
      </c>
    </row>
    <row r="2181" spans="1:15" x14ac:dyDescent="0.75">
      <c r="A2181" t="s">
        <v>29</v>
      </c>
      <c r="B2181" s="3">
        <v>44635</v>
      </c>
      <c r="C2181" s="4">
        <v>326809.57</v>
      </c>
      <c r="D2181" s="3">
        <v>44635</v>
      </c>
      <c r="E2181" s="4">
        <v>326809.57</v>
      </c>
      <c r="F2181">
        <v>43</v>
      </c>
      <c r="G2181" s="3">
        <v>44651</v>
      </c>
      <c r="H2181" s="4">
        <v>0</v>
      </c>
      <c r="I2181" s="4">
        <v>0</v>
      </c>
      <c r="J2181" s="4">
        <v>0</v>
      </c>
      <c r="K2181" s="5">
        <v>0</v>
      </c>
      <c r="L2181" s="5">
        <v>0</v>
      </c>
      <c r="O2181" s="5">
        <v>0</v>
      </c>
    </row>
    <row r="2182" spans="1:15" x14ac:dyDescent="0.75">
      <c r="A2182" t="s">
        <v>29</v>
      </c>
      <c r="B2182" s="3">
        <v>44666</v>
      </c>
      <c r="C2182" s="4">
        <v>272449.17</v>
      </c>
      <c r="D2182" s="3">
        <v>44666</v>
      </c>
      <c r="E2182" s="4">
        <v>272449.17</v>
      </c>
      <c r="F2182">
        <v>44</v>
      </c>
      <c r="G2182" s="3">
        <v>44681</v>
      </c>
      <c r="H2182" s="4">
        <v>0</v>
      </c>
      <c r="I2182" s="4">
        <v>0</v>
      </c>
      <c r="J2182" s="4">
        <v>0</v>
      </c>
      <c r="K2182" s="5">
        <v>0</v>
      </c>
      <c r="L2182" s="5">
        <v>0</v>
      </c>
      <c r="O2182" s="5">
        <v>0</v>
      </c>
    </row>
    <row r="2183" spans="1:15" x14ac:dyDescent="0.75">
      <c r="A2183" t="s">
        <v>29</v>
      </c>
      <c r="B2183" s="3">
        <v>44696</v>
      </c>
      <c r="C2183" s="4">
        <v>263227.03000000003</v>
      </c>
      <c r="D2183" s="3">
        <v>44696</v>
      </c>
      <c r="E2183" s="4">
        <v>263227.03000000003</v>
      </c>
      <c r="F2183">
        <v>45</v>
      </c>
      <c r="G2183" s="3">
        <v>44712</v>
      </c>
      <c r="H2183" s="4">
        <v>0</v>
      </c>
      <c r="I2183" s="4">
        <v>0</v>
      </c>
      <c r="J2183" s="4">
        <v>0</v>
      </c>
      <c r="K2183" s="5">
        <v>0</v>
      </c>
      <c r="L2183" s="5">
        <v>0</v>
      </c>
      <c r="O2183" s="5">
        <v>0</v>
      </c>
    </row>
    <row r="2184" spans="1:15" x14ac:dyDescent="0.75">
      <c r="A2184" t="s">
        <v>29</v>
      </c>
      <c r="B2184" s="3">
        <v>44727</v>
      </c>
      <c r="C2184" s="4">
        <v>271993.58</v>
      </c>
      <c r="D2184" s="3">
        <v>44727</v>
      </c>
      <c r="E2184" s="4">
        <v>271993.58</v>
      </c>
      <c r="F2184">
        <v>46</v>
      </c>
      <c r="G2184" s="3">
        <v>44742</v>
      </c>
      <c r="H2184" s="4">
        <v>0</v>
      </c>
      <c r="I2184" s="4">
        <v>0</v>
      </c>
      <c r="J2184" s="4">
        <v>0</v>
      </c>
      <c r="K2184" s="5">
        <v>0</v>
      </c>
      <c r="L2184" s="5">
        <v>0</v>
      </c>
      <c r="O2184" s="5">
        <v>0</v>
      </c>
    </row>
    <row r="2185" spans="1:15" x14ac:dyDescent="0.75">
      <c r="A2185" t="s">
        <v>29</v>
      </c>
      <c r="B2185" s="3">
        <v>44757</v>
      </c>
      <c r="C2185" s="4">
        <v>262931.21000000002</v>
      </c>
      <c r="D2185" s="3">
        <v>44757</v>
      </c>
      <c r="E2185" s="4">
        <v>262931.21000000002</v>
      </c>
      <c r="F2185">
        <v>47</v>
      </c>
      <c r="G2185" s="3">
        <v>44773</v>
      </c>
      <c r="H2185" s="4">
        <v>0</v>
      </c>
      <c r="I2185" s="4">
        <v>0</v>
      </c>
      <c r="J2185" s="4">
        <v>0</v>
      </c>
      <c r="K2185" s="5">
        <v>0</v>
      </c>
      <c r="L2185" s="5">
        <v>0</v>
      </c>
      <c r="O2185" s="5">
        <v>0</v>
      </c>
    </row>
    <row r="2186" spans="1:15" x14ac:dyDescent="0.75">
      <c r="A2186" t="s">
        <v>29</v>
      </c>
      <c r="B2186" s="3">
        <v>44788</v>
      </c>
      <c r="C2186" s="4">
        <v>281814.92</v>
      </c>
      <c r="D2186" s="3">
        <v>44788</v>
      </c>
      <c r="E2186" s="4">
        <v>281814.92</v>
      </c>
      <c r="F2186">
        <v>48</v>
      </c>
      <c r="G2186" s="3">
        <v>44804</v>
      </c>
      <c r="H2186" s="4">
        <v>0</v>
      </c>
      <c r="I2186" s="4">
        <v>0</v>
      </c>
      <c r="J2186" s="4">
        <v>0</v>
      </c>
      <c r="K2186" s="5">
        <v>0</v>
      </c>
      <c r="L2186" s="5">
        <v>0</v>
      </c>
      <c r="O2186" s="5">
        <v>0</v>
      </c>
    </row>
    <row r="2187" spans="1:15" x14ac:dyDescent="0.75">
      <c r="A2187" t="s">
        <v>29</v>
      </c>
      <c r="B2187" s="3">
        <v>44819</v>
      </c>
      <c r="C2187" s="4">
        <v>274487.98</v>
      </c>
      <c r="D2187" s="3">
        <v>44819</v>
      </c>
      <c r="E2187" s="4">
        <v>274487.98</v>
      </c>
      <c r="F2187">
        <v>49</v>
      </c>
      <c r="G2187" s="3">
        <v>44834</v>
      </c>
      <c r="H2187" s="4">
        <v>0</v>
      </c>
      <c r="I2187" s="4">
        <v>0</v>
      </c>
      <c r="J2187" s="4">
        <v>0</v>
      </c>
      <c r="K2187" s="5">
        <v>0</v>
      </c>
      <c r="L2187" s="5">
        <v>0</v>
      </c>
      <c r="O2187" s="5">
        <v>0</v>
      </c>
    </row>
    <row r="2188" spans="1:15" x14ac:dyDescent="0.75">
      <c r="A2188" t="s">
        <v>29</v>
      </c>
      <c r="B2188" s="3">
        <v>44849</v>
      </c>
      <c r="C2188" s="4">
        <v>265479.71000000002</v>
      </c>
      <c r="D2188" s="3">
        <v>44849</v>
      </c>
      <c r="E2188" s="4">
        <v>265479.71000000002</v>
      </c>
      <c r="F2188">
        <v>50</v>
      </c>
      <c r="G2188" s="3">
        <v>44865</v>
      </c>
      <c r="H2188" s="4">
        <v>0</v>
      </c>
      <c r="I2188" s="4">
        <v>0</v>
      </c>
      <c r="J2188" s="4">
        <v>0</v>
      </c>
      <c r="K2188" s="5">
        <v>0</v>
      </c>
      <c r="L2188" s="5">
        <v>0</v>
      </c>
      <c r="O2188" s="5">
        <v>0</v>
      </c>
    </row>
    <row r="2189" spans="1:15" x14ac:dyDescent="0.75">
      <c r="A2189" t="s">
        <v>29</v>
      </c>
      <c r="B2189" s="3">
        <v>44880</v>
      </c>
      <c r="C2189" s="4">
        <v>274424.69</v>
      </c>
      <c r="D2189" s="3">
        <v>44880</v>
      </c>
      <c r="E2189" s="4">
        <v>274424.69</v>
      </c>
      <c r="F2189">
        <v>51</v>
      </c>
      <c r="G2189" s="3">
        <v>44895</v>
      </c>
      <c r="H2189" s="4">
        <v>0</v>
      </c>
      <c r="I2189" s="4">
        <v>0</v>
      </c>
      <c r="J2189" s="4">
        <v>0</v>
      </c>
      <c r="K2189" s="5">
        <v>0</v>
      </c>
      <c r="L2189" s="5">
        <v>0</v>
      </c>
      <c r="O2189" s="5">
        <v>0</v>
      </c>
    </row>
    <row r="2190" spans="1:15" x14ac:dyDescent="0.75">
      <c r="A2190" t="s">
        <v>29</v>
      </c>
      <c r="B2190" s="3">
        <v>44910</v>
      </c>
      <c r="C2190" s="4">
        <v>256560.69</v>
      </c>
      <c r="D2190" s="3">
        <v>44910</v>
      </c>
      <c r="E2190" s="4">
        <v>256560.69</v>
      </c>
      <c r="F2190">
        <v>52</v>
      </c>
      <c r="G2190" s="3">
        <v>44926</v>
      </c>
      <c r="H2190" s="4">
        <v>0</v>
      </c>
      <c r="I2190" s="4">
        <v>0</v>
      </c>
      <c r="J2190" s="4">
        <v>0</v>
      </c>
      <c r="K2190" s="5">
        <v>0</v>
      </c>
      <c r="L2190" s="5">
        <v>0</v>
      </c>
      <c r="O2190" s="5">
        <v>0</v>
      </c>
    </row>
    <row r="2191" spans="1:15" x14ac:dyDescent="0.75">
      <c r="A2191" t="s">
        <v>29</v>
      </c>
      <c r="B2191" s="3">
        <v>44941</v>
      </c>
      <c r="C2191" s="4">
        <v>262793.84000000003</v>
      </c>
      <c r="D2191" s="3">
        <v>44941</v>
      </c>
      <c r="E2191" s="4">
        <v>262793.84000000003</v>
      </c>
      <c r="F2191">
        <v>53</v>
      </c>
      <c r="G2191" s="3">
        <v>44957</v>
      </c>
      <c r="H2191" s="4">
        <v>0</v>
      </c>
      <c r="I2191" s="4">
        <v>0</v>
      </c>
      <c r="J2191" s="4">
        <v>0</v>
      </c>
      <c r="K2191" s="5">
        <v>0</v>
      </c>
      <c r="L2191" s="5">
        <v>0</v>
      </c>
      <c r="O2191" s="5">
        <v>0</v>
      </c>
    </row>
    <row r="2192" spans="1:15" x14ac:dyDescent="0.75">
      <c r="A2192" t="s">
        <v>29</v>
      </c>
      <c r="B2192" s="3">
        <v>44972</v>
      </c>
      <c r="C2192" s="4">
        <v>263240.17</v>
      </c>
      <c r="D2192" s="3">
        <v>44972</v>
      </c>
      <c r="E2192" s="4">
        <v>263240.17</v>
      </c>
      <c r="F2192">
        <v>54</v>
      </c>
      <c r="G2192" s="3">
        <v>44985</v>
      </c>
      <c r="H2192" s="4">
        <v>0</v>
      </c>
      <c r="I2192" s="4">
        <v>0</v>
      </c>
      <c r="J2192" s="4">
        <v>0</v>
      </c>
      <c r="K2192" s="5">
        <v>0</v>
      </c>
      <c r="L2192" s="5">
        <v>0</v>
      </c>
      <c r="O2192" s="5">
        <v>0</v>
      </c>
    </row>
    <row r="2193" spans="1:15" x14ac:dyDescent="0.75">
      <c r="A2193" t="s">
        <v>29</v>
      </c>
      <c r="B2193" s="3">
        <v>45000</v>
      </c>
      <c r="C2193" s="4">
        <v>263431.15000000002</v>
      </c>
      <c r="D2193" s="3">
        <v>45000</v>
      </c>
      <c r="E2193" s="4">
        <v>263431.15000000002</v>
      </c>
      <c r="F2193">
        <v>55</v>
      </c>
      <c r="G2193" s="3">
        <v>45016</v>
      </c>
      <c r="H2193" s="4">
        <v>0</v>
      </c>
      <c r="I2193" s="4">
        <v>0</v>
      </c>
      <c r="J2193" s="4">
        <v>0</v>
      </c>
      <c r="K2193" s="5">
        <v>0</v>
      </c>
      <c r="L2193" s="5">
        <v>0</v>
      </c>
      <c r="O2193" s="5">
        <v>0</v>
      </c>
    </row>
    <row r="2194" spans="1:15" x14ac:dyDescent="0.75">
      <c r="A2194" t="s">
        <v>29</v>
      </c>
      <c r="B2194" s="3">
        <v>45031</v>
      </c>
      <c r="C2194" s="4">
        <v>222374.33</v>
      </c>
      <c r="D2194" s="3">
        <v>45031</v>
      </c>
      <c r="E2194" s="4">
        <v>222374.33</v>
      </c>
      <c r="F2194">
        <v>56</v>
      </c>
      <c r="G2194" s="3">
        <v>45046</v>
      </c>
      <c r="H2194" s="4">
        <v>0</v>
      </c>
      <c r="I2194" s="4">
        <v>0</v>
      </c>
      <c r="J2194" s="4">
        <v>0</v>
      </c>
      <c r="K2194" s="5">
        <v>0</v>
      </c>
      <c r="L2194" s="5">
        <v>0</v>
      </c>
      <c r="O2194" s="5">
        <v>0</v>
      </c>
    </row>
    <row r="2195" spans="1:15" x14ac:dyDescent="0.75">
      <c r="A2195" t="s">
        <v>29</v>
      </c>
      <c r="B2195" s="3">
        <v>45061</v>
      </c>
      <c r="C2195" s="4">
        <v>263311.78999999998</v>
      </c>
      <c r="D2195" s="3">
        <v>45061</v>
      </c>
      <c r="E2195" s="4">
        <v>263311.78999999998</v>
      </c>
      <c r="F2195">
        <v>57</v>
      </c>
      <c r="G2195" s="3">
        <v>45077</v>
      </c>
      <c r="H2195" s="4">
        <v>0</v>
      </c>
      <c r="I2195" s="4">
        <v>0</v>
      </c>
      <c r="J2195" s="4">
        <v>0</v>
      </c>
      <c r="K2195" s="5">
        <v>0</v>
      </c>
      <c r="L2195" s="5">
        <v>0</v>
      </c>
      <c r="O2195" s="5">
        <v>0</v>
      </c>
    </row>
    <row r="2196" spans="1:15" x14ac:dyDescent="0.75">
      <c r="A2196" t="s">
        <v>29</v>
      </c>
      <c r="B2196" s="3">
        <v>45092</v>
      </c>
      <c r="C2196" s="4">
        <v>407351.45</v>
      </c>
      <c r="D2196" s="3">
        <v>45092</v>
      </c>
      <c r="E2196" s="4">
        <v>407351.45</v>
      </c>
      <c r="F2196">
        <v>58</v>
      </c>
      <c r="G2196" s="3">
        <v>45107</v>
      </c>
      <c r="H2196" s="4">
        <v>0</v>
      </c>
      <c r="I2196" s="4">
        <v>0</v>
      </c>
      <c r="J2196" s="4">
        <v>0</v>
      </c>
      <c r="K2196" s="5">
        <v>0</v>
      </c>
      <c r="L2196" s="5">
        <v>0</v>
      </c>
      <c r="O2196" s="5">
        <v>0</v>
      </c>
    </row>
    <row r="2197" spans="1:15" x14ac:dyDescent="0.75">
      <c r="A2197" t="s">
        <v>29</v>
      </c>
      <c r="B2197" s="3">
        <v>45122</v>
      </c>
      <c r="C2197" s="4">
        <v>266187.87</v>
      </c>
      <c r="D2197" s="3">
        <v>45122</v>
      </c>
      <c r="E2197" s="4">
        <v>266187.87</v>
      </c>
      <c r="F2197">
        <v>59</v>
      </c>
      <c r="G2197" s="3">
        <v>45138</v>
      </c>
      <c r="H2197" s="4">
        <v>0</v>
      </c>
      <c r="I2197" s="4">
        <v>0</v>
      </c>
      <c r="J2197" s="4">
        <v>0</v>
      </c>
      <c r="K2197" s="5">
        <v>0</v>
      </c>
      <c r="L2197" s="5">
        <v>0</v>
      </c>
      <c r="O2197" s="5">
        <v>0</v>
      </c>
    </row>
    <row r="2198" spans="1:15" x14ac:dyDescent="0.75">
      <c r="A2198" t="s">
        <v>29</v>
      </c>
      <c r="B2198" s="3">
        <v>45153</v>
      </c>
      <c r="C2198" s="4">
        <v>274788.42</v>
      </c>
      <c r="D2198" s="3">
        <v>45153</v>
      </c>
      <c r="E2198" s="4">
        <v>274788.42</v>
      </c>
      <c r="F2198">
        <v>60</v>
      </c>
      <c r="G2198" s="3">
        <v>45169</v>
      </c>
      <c r="H2198" s="4">
        <v>0</v>
      </c>
      <c r="I2198" s="4">
        <v>0</v>
      </c>
      <c r="J2198" s="4">
        <v>0</v>
      </c>
      <c r="K2198" s="5">
        <v>0</v>
      </c>
      <c r="L2198" s="5">
        <v>0</v>
      </c>
      <c r="O2198" s="5">
        <v>0</v>
      </c>
    </row>
    <row r="2199" spans="1:15" x14ac:dyDescent="0.75">
      <c r="A2199" t="s">
        <v>29</v>
      </c>
      <c r="B2199" s="3">
        <v>45184</v>
      </c>
      <c r="C2199" s="4">
        <v>275048.51</v>
      </c>
      <c r="D2199" s="3">
        <v>45184</v>
      </c>
      <c r="E2199" s="4">
        <v>275048.51</v>
      </c>
      <c r="F2199">
        <v>61</v>
      </c>
      <c r="G2199" s="3">
        <v>45199</v>
      </c>
      <c r="H2199" s="4">
        <v>0</v>
      </c>
      <c r="I2199" s="4">
        <v>0</v>
      </c>
      <c r="J2199" s="4">
        <v>0</v>
      </c>
      <c r="K2199" s="5">
        <v>0</v>
      </c>
      <c r="L2199" s="5">
        <v>0</v>
      </c>
      <c r="O2199" s="5">
        <v>0</v>
      </c>
    </row>
    <row r="2200" spans="1:15" x14ac:dyDescent="0.75">
      <c r="A2200" t="s">
        <v>29</v>
      </c>
      <c r="B2200" s="3">
        <v>45214</v>
      </c>
      <c r="C2200" s="4">
        <v>266169.13</v>
      </c>
      <c r="D2200" s="3">
        <v>45214</v>
      </c>
      <c r="E2200" s="4">
        <v>266169.13</v>
      </c>
      <c r="F2200">
        <v>62</v>
      </c>
      <c r="G2200" s="3">
        <v>45230</v>
      </c>
      <c r="H2200" s="4">
        <v>0</v>
      </c>
      <c r="I2200" s="4">
        <v>0</v>
      </c>
      <c r="J2200" s="4">
        <v>0</v>
      </c>
      <c r="K2200" s="5">
        <v>0</v>
      </c>
      <c r="L2200" s="5">
        <v>0</v>
      </c>
      <c r="O2200" s="5">
        <v>0</v>
      </c>
    </row>
    <row r="2201" spans="1:15" x14ac:dyDescent="0.75">
      <c r="A2201" t="s">
        <v>29</v>
      </c>
      <c r="B2201" s="3">
        <v>45245</v>
      </c>
      <c r="C2201" s="4">
        <v>274950.03999999998</v>
      </c>
      <c r="D2201" s="3">
        <v>45245</v>
      </c>
      <c r="E2201" s="4">
        <v>274950.03999999998</v>
      </c>
      <c r="F2201">
        <v>63</v>
      </c>
      <c r="G2201" s="3">
        <v>45260</v>
      </c>
      <c r="H2201" s="4">
        <v>0</v>
      </c>
      <c r="I2201" s="4">
        <v>0</v>
      </c>
      <c r="J2201" s="4">
        <v>0</v>
      </c>
      <c r="K2201" s="5">
        <v>0</v>
      </c>
      <c r="L2201" s="5">
        <v>0</v>
      </c>
      <c r="O2201" s="5">
        <v>0</v>
      </c>
    </row>
    <row r="2202" spans="1:15" x14ac:dyDescent="0.75">
      <c r="A2202" t="s">
        <v>29</v>
      </c>
      <c r="B2202" s="3">
        <v>45275</v>
      </c>
      <c r="C2202" s="4">
        <v>265516.21000000002</v>
      </c>
      <c r="D2202" s="3">
        <v>45275</v>
      </c>
      <c r="E2202" s="4">
        <v>265516.21000000002</v>
      </c>
      <c r="F2202">
        <v>64</v>
      </c>
      <c r="G2202" s="3">
        <v>45291</v>
      </c>
      <c r="H2202" s="4">
        <v>0</v>
      </c>
      <c r="I2202" s="4">
        <v>0</v>
      </c>
      <c r="J2202" s="4">
        <v>0</v>
      </c>
      <c r="K2202" s="5">
        <v>0</v>
      </c>
      <c r="L2202" s="5">
        <v>0</v>
      </c>
      <c r="O2202" s="5">
        <v>0</v>
      </c>
    </row>
    <row r="2203" spans="1:15" x14ac:dyDescent="0.75">
      <c r="A2203" t="s">
        <v>29</v>
      </c>
      <c r="B2203" s="3">
        <v>45306</v>
      </c>
      <c r="C2203" s="4">
        <v>274342.01</v>
      </c>
      <c r="D2203" s="3">
        <v>45306</v>
      </c>
      <c r="E2203" s="4">
        <v>274342.01</v>
      </c>
      <c r="F2203">
        <v>65</v>
      </c>
      <c r="G2203" s="3">
        <v>45322</v>
      </c>
      <c r="H2203" s="4">
        <v>0</v>
      </c>
      <c r="I2203" s="4">
        <v>0</v>
      </c>
      <c r="J2203" s="4">
        <v>0</v>
      </c>
      <c r="K2203" s="5">
        <v>0</v>
      </c>
      <c r="L2203" s="5">
        <v>0</v>
      </c>
      <c r="O2203" s="5">
        <v>0</v>
      </c>
    </row>
    <row r="2204" spans="1:15" x14ac:dyDescent="0.75">
      <c r="A2204" t="s">
        <v>29</v>
      </c>
      <c r="B2204" s="3">
        <v>45337</v>
      </c>
      <c r="C2204" s="4">
        <v>265500.71000000002</v>
      </c>
      <c r="D2204" s="3">
        <v>45337</v>
      </c>
      <c r="E2204" s="4">
        <v>265500.71000000002</v>
      </c>
      <c r="F2204">
        <v>66</v>
      </c>
      <c r="G2204" s="3">
        <v>45351</v>
      </c>
      <c r="H2204" s="4">
        <v>0</v>
      </c>
      <c r="I2204" s="4">
        <v>0</v>
      </c>
      <c r="J2204" s="4">
        <v>0</v>
      </c>
      <c r="K2204" s="5">
        <v>0</v>
      </c>
      <c r="L2204" s="5">
        <v>0</v>
      </c>
      <c r="O2204" s="5">
        <v>0</v>
      </c>
    </row>
    <row r="2205" spans="1:15" x14ac:dyDescent="0.75">
      <c r="A2205" t="s">
        <v>29</v>
      </c>
      <c r="B2205" s="3">
        <v>45366</v>
      </c>
      <c r="C2205" s="4">
        <v>265500.57</v>
      </c>
      <c r="D2205" s="3">
        <v>45366</v>
      </c>
      <c r="E2205" s="4">
        <v>265500.57</v>
      </c>
      <c r="F2205">
        <v>67</v>
      </c>
      <c r="G2205" s="3">
        <v>45382</v>
      </c>
      <c r="H2205" s="4">
        <v>0</v>
      </c>
      <c r="I2205" s="4">
        <v>0</v>
      </c>
      <c r="J2205" s="4">
        <v>0</v>
      </c>
      <c r="K2205" s="5">
        <v>0</v>
      </c>
      <c r="L2205" s="5">
        <v>0</v>
      </c>
      <c r="O2205" s="5">
        <v>0</v>
      </c>
    </row>
    <row r="2206" spans="1:15" x14ac:dyDescent="0.75">
      <c r="A2206" t="s">
        <v>29</v>
      </c>
      <c r="B2206" s="3">
        <v>45397</v>
      </c>
      <c r="C2206" s="4">
        <v>274335.35999999999</v>
      </c>
      <c r="D2206" s="3">
        <v>45397</v>
      </c>
      <c r="E2206" s="4">
        <v>274335.35999999999</v>
      </c>
      <c r="F2206">
        <v>68</v>
      </c>
      <c r="G2206" s="3">
        <v>45412</v>
      </c>
      <c r="H2206" s="4">
        <v>0</v>
      </c>
      <c r="I2206" s="4">
        <v>0</v>
      </c>
      <c r="J2206" s="4">
        <v>0</v>
      </c>
      <c r="K2206" s="5">
        <v>0</v>
      </c>
      <c r="L2206" s="5">
        <v>0</v>
      </c>
      <c r="O2206" s="5">
        <v>0</v>
      </c>
    </row>
    <row r="2207" spans="1:15" x14ac:dyDescent="0.75">
      <c r="A2207" t="s">
        <v>29</v>
      </c>
      <c r="B2207" s="3">
        <v>45427</v>
      </c>
      <c r="C2207" s="4">
        <v>265492.15999999997</v>
      </c>
      <c r="D2207" s="3">
        <v>45427</v>
      </c>
      <c r="E2207" s="4">
        <v>265492.15999999997</v>
      </c>
      <c r="F2207">
        <v>69</v>
      </c>
      <c r="G2207" s="3">
        <v>45443</v>
      </c>
      <c r="H2207" s="4">
        <v>0</v>
      </c>
      <c r="I2207" s="4">
        <v>0</v>
      </c>
      <c r="J2207" s="4">
        <v>0</v>
      </c>
      <c r="K2207" s="5">
        <v>0</v>
      </c>
      <c r="L2207" s="5">
        <v>0</v>
      </c>
      <c r="O2207" s="5">
        <v>0</v>
      </c>
    </row>
    <row r="2208" spans="1:15" x14ac:dyDescent="0.75">
      <c r="A2208" t="s">
        <v>29</v>
      </c>
      <c r="B2208" s="3">
        <v>45458</v>
      </c>
      <c r="C2208" s="4">
        <v>170208.69</v>
      </c>
      <c r="D2208" s="3">
        <v>45458</v>
      </c>
      <c r="E2208" s="4">
        <v>170208.69</v>
      </c>
      <c r="F2208">
        <v>70</v>
      </c>
      <c r="G2208" s="3">
        <v>45473</v>
      </c>
      <c r="H2208" s="4">
        <v>0</v>
      </c>
      <c r="I2208" s="4">
        <v>0</v>
      </c>
      <c r="J2208" s="4">
        <v>0</v>
      </c>
      <c r="K2208" s="5">
        <v>0</v>
      </c>
      <c r="L2208" s="5">
        <v>0</v>
      </c>
      <c r="O2208" s="5">
        <v>0</v>
      </c>
    </row>
    <row r="2209" spans="1:15" x14ac:dyDescent="0.75">
      <c r="A2209" t="s">
        <v>29</v>
      </c>
      <c r="B2209" s="3">
        <v>45488</v>
      </c>
      <c r="C2209" s="4">
        <v>265460.31</v>
      </c>
      <c r="D2209" s="3">
        <v>45488</v>
      </c>
      <c r="E2209" s="4">
        <v>265460.31</v>
      </c>
      <c r="F2209">
        <v>71</v>
      </c>
      <c r="G2209" s="3">
        <v>45504</v>
      </c>
      <c r="H2209" s="4">
        <v>0</v>
      </c>
      <c r="I2209" s="4">
        <v>0</v>
      </c>
      <c r="J2209" s="4">
        <v>0</v>
      </c>
      <c r="K2209" s="5">
        <v>0</v>
      </c>
      <c r="L2209" s="5">
        <v>0</v>
      </c>
      <c r="O2209" s="5">
        <v>0</v>
      </c>
    </row>
    <row r="2210" spans="1:15" x14ac:dyDescent="0.75">
      <c r="A2210" t="s">
        <v>29</v>
      </c>
      <c r="B2210" s="3">
        <v>45519</v>
      </c>
      <c r="C2210" s="4">
        <v>274320.05</v>
      </c>
      <c r="D2210" s="3">
        <v>45519</v>
      </c>
      <c r="E2210" s="4">
        <v>274320.05</v>
      </c>
      <c r="F2210">
        <v>72</v>
      </c>
      <c r="G2210" s="3">
        <v>45535</v>
      </c>
      <c r="H2210" s="4">
        <v>0</v>
      </c>
      <c r="I2210" s="4">
        <v>0</v>
      </c>
      <c r="J2210" s="4">
        <v>0</v>
      </c>
      <c r="K2210" s="5">
        <v>0</v>
      </c>
      <c r="L2210" s="5">
        <v>0</v>
      </c>
      <c r="O2210" s="5">
        <v>0</v>
      </c>
    </row>
    <row r="2211" spans="1:15" x14ac:dyDescent="0.75">
      <c r="A2211" t="s">
        <v>29</v>
      </c>
      <c r="B2211" s="3">
        <v>45550</v>
      </c>
      <c r="C2211" s="4">
        <v>274281.2</v>
      </c>
      <c r="D2211" s="3">
        <v>45550</v>
      </c>
      <c r="E2211" s="4">
        <v>274281.2</v>
      </c>
      <c r="F2211">
        <v>73</v>
      </c>
      <c r="G2211" s="3">
        <v>45565</v>
      </c>
      <c r="H2211" s="4">
        <v>0</v>
      </c>
      <c r="I2211" s="4">
        <v>0</v>
      </c>
      <c r="J2211" s="4">
        <v>0</v>
      </c>
      <c r="K2211" s="5">
        <v>0</v>
      </c>
      <c r="L2211" s="5">
        <v>0</v>
      </c>
      <c r="O2211" s="5">
        <v>0</v>
      </c>
    </row>
    <row r="2212" spans="1:15" x14ac:dyDescent="0.75">
      <c r="A2212" t="s">
        <v>29</v>
      </c>
      <c r="B2212" s="3">
        <v>45580</v>
      </c>
      <c r="C2212" s="4">
        <v>265466.96000000002</v>
      </c>
      <c r="D2212" s="3">
        <v>45580</v>
      </c>
      <c r="E2212" s="4">
        <v>265466.96000000002</v>
      </c>
      <c r="F2212">
        <v>74</v>
      </c>
      <c r="G2212" s="3">
        <v>45596</v>
      </c>
      <c r="H2212" s="4">
        <v>0</v>
      </c>
      <c r="I2212" s="4">
        <v>0</v>
      </c>
      <c r="J2212" s="4">
        <v>0</v>
      </c>
      <c r="K2212" s="5">
        <v>0</v>
      </c>
      <c r="L2212" s="5">
        <v>0</v>
      </c>
      <c r="O2212" s="5">
        <v>0</v>
      </c>
    </row>
    <row r="2213" spans="1:15" x14ac:dyDescent="0.75">
      <c r="A2213" t="s">
        <v>29</v>
      </c>
      <c r="B2213" s="3">
        <v>45611</v>
      </c>
      <c r="C2213" s="4">
        <v>274294.90999999997</v>
      </c>
      <c r="D2213" s="3">
        <v>45611</v>
      </c>
      <c r="E2213" s="4">
        <v>274294.90999999997</v>
      </c>
      <c r="F2213">
        <v>75</v>
      </c>
      <c r="G2213" s="3">
        <v>45626</v>
      </c>
      <c r="H2213" s="4">
        <v>0</v>
      </c>
      <c r="I2213" s="4">
        <v>0</v>
      </c>
      <c r="J2213" s="4">
        <v>0</v>
      </c>
      <c r="K2213" s="5">
        <v>0</v>
      </c>
      <c r="L2213" s="5">
        <v>0</v>
      </c>
      <c r="O2213" s="5">
        <v>0</v>
      </c>
    </row>
    <row r="2214" spans="1:15" x14ac:dyDescent="0.75">
      <c r="A2214" t="s">
        <v>29</v>
      </c>
      <c r="B2214" s="3">
        <v>45641</v>
      </c>
      <c r="C2214" s="4">
        <v>265399.01</v>
      </c>
      <c r="D2214" s="3">
        <v>45641</v>
      </c>
      <c r="E2214" s="4">
        <v>265399.01</v>
      </c>
      <c r="F2214">
        <v>76</v>
      </c>
      <c r="G2214" s="3">
        <v>45657</v>
      </c>
      <c r="H2214" s="4">
        <v>0</v>
      </c>
      <c r="I2214" s="4">
        <v>0</v>
      </c>
      <c r="J2214" s="4">
        <v>0</v>
      </c>
      <c r="K2214" s="5">
        <v>0</v>
      </c>
      <c r="L2214" s="5">
        <v>0</v>
      </c>
      <c r="O2214" s="5">
        <v>0</v>
      </c>
    </row>
    <row r="2215" spans="1:15" x14ac:dyDescent="0.75">
      <c r="A2215" t="s">
        <v>29</v>
      </c>
      <c r="B2215" s="3">
        <v>45672</v>
      </c>
      <c r="C2215" s="4">
        <v>265408.40000000002</v>
      </c>
      <c r="D2215" s="3">
        <v>45672</v>
      </c>
      <c r="E2215" s="4">
        <v>265408.40000000002</v>
      </c>
      <c r="F2215">
        <v>77</v>
      </c>
      <c r="G2215" s="3">
        <v>45688</v>
      </c>
      <c r="H2215" s="4">
        <v>0</v>
      </c>
      <c r="I2215" s="4">
        <v>0</v>
      </c>
      <c r="J2215" s="4">
        <v>0</v>
      </c>
      <c r="K2215" s="5">
        <v>0</v>
      </c>
      <c r="L2215" s="5">
        <v>0</v>
      </c>
      <c r="O2215" s="5">
        <v>0</v>
      </c>
    </row>
    <row r="2216" spans="1:15" x14ac:dyDescent="0.75">
      <c r="A2216" t="s">
        <v>29</v>
      </c>
      <c r="B2216" s="3">
        <v>45703</v>
      </c>
      <c r="C2216" s="4">
        <v>265354.96999999997</v>
      </c>
      <c r="D2216" s="3">
        <v>45703</v>
      </c>
      <c r="E2216" s="4">
        <v>265354.96999999997</v>
      </c>
      <c r="F2216">
        <v>78</v>
      </c>
      <c r="G2216" s="3">
        <v>45716</v>
      </c>
      <c r="H2216" s="4">
        <v>0</v>
      </c>
      <c r="I2216" s="4">
        <v>0</v>
      </c>
      <c r="J2216" s="4">
        <v>0</v>
      </c>
      <c r="K2216" s="5">
        <v>0</v>
      </c>
      <c r="L2216" s="5">
        <v>0</v>
      </c>
      <c r="O2216" s="5">
        <v>0</v>
      </c>
    </row>
    <row r="2217" spans="1:15" x14ac:dyDescent="0.75">
      <c r="A2217" t="s">
        <v>29</v>
      </c>
      <c r="B2217" s="3">
        <v>45731</v>
      </c>
      <c r="C2217" s="4">
        <v>265463.33</v>
      </c>
      <c r="D2217" s="3">
        <v>45731</v>
      </c>
      <c r="E2217" s="4">
        <v>265463.33</v>
      </c>
      <c r="F2217">
        <v>79</v>
      </c>
      <c r="G2217" s="3">
        <v>45747</v>
      </c>
      <c r="H2217" s="4">
        <v>0</v>
      </c>
      <c r="I2217" s="4">
        <v>0</v>
      </c>
      <c r="J2217" s="4">
        <v>0</v>
      </c>
      <c r="K2217" s="5">
        <v>0</v>
      </c>
      <c r="L2217" s="5">
        <v>0</v>
      </c>
      <c r="O2217" s="5">
        <v>0</v>
      </c>
    </row>
    <row r="2218" spans="1:15" x14ac:dyDescent="0.75">
      <c r="A2218" t="s">
        <v>29</v>
      </c>
      <c r="B2218" s="3">
        <v>45762</v>
      </c>
      <c r="C2218" s="4">
        <v>266994.68</v>
      </c>
      <c r="D2218" s="3">
        <v>45762</v>
      </c>
      <c r="E2218" s="4">
        <v>266994.68</v>
      </c>
      <c r="F2218">
        <v>80</v>
      </c>
      <c r="G2218" s="3">
        <v>45777</v>
      </c>
      <c r="H2218" s="4">
        <v>0</v>
      </c>
      <c r="I2218" s="4">
        <v>0</v>
      </c>
      <c r="J2218" s="4">
        <v>0</v>
      </c>
      <c r="K2218" s="5">
        <v>0</v>
      </c>
      <c r="L2218" s="5">
        <v>0</v>
      </c>
      <c r="O2218" s="5">
        <v>0</v>
      </c>
    </row>
    <row r="2219" spans="1:15" x14ac:dyDescent="0.75">
      <c r="A2219" t="s">
        <v>29</v>
      </c>
      <c r="B2219" s="3">
        <v>45792</v>
      </c>
      <c r="C2219" s="4">
        <v>265208.06</v>
      </c>
      <c r="D2219" s="3">
        <v>45792</v>
      </c>
      <c r="E2219" s="4">
        <v>265208.06</v>
      </c>
      <c r="F2219">
        <v>81</v>
      </c>
      <c r="G2219" s="3">
        <v>45808</v>
      </c>
      <c r="H2219" s="4">
        <v>0</v>
      </c>
      <c r="I2219" s="4">
        <v>0</v>
      </c>
      <c r="J2219" s="4">
        <v>0</v>
      </c>
      <c r="K2219" s="5">
        <v>0</v>
      </c>
      <c r="L2219" s="5">
        <v>0</v>
      </c>
      <c r="O2219" s="5">
        <v>0</v>
      </c>
    </row>
    <row r="2220" spans="1:15" x14ac:dyDescent="0.75">
      <c r="A2220" t="s">
        <v>29</v>
      </c>
      <c r="B2220" s="3">
        <v>45823</v>
      </c>
      <c r="C2220" s="4">
        <v>274172.92</v>
      </c>
      <c r="D2220" s="3">
        <v>45823</v>
      </c>
      <c r="E2220" s="4">
        <v>274172.92</v>
      </c>
      <c r="F2220">
        <v>82</v>
      </c>
      <c r="G2220" s="3">
        <v>45838</v>
      </c>
      <c r="H2220" s="4">
        <v>0</v>
      </c>
      <c r="I2220" s="4">
        <v>0</v>
      </c>
      <c r="J2220" s="4">
        <v>0</v>
      </c>
      <c r="K2220" s="5">
        <v>0</v>
      </c>
      <c r="L2220" s="5">
        <v>0</v>
      </c>
      <c r="O2220" s="5">
        <v>0</v>
      </c>
    </row>
    <row r="2221" spans="1:15" x14ac:dyDescent="0.75">
      <c r="A2221" t="s">
        <v>29</v>
      </c>
      <c r="B2221" s="3">
        <v>45853</v>
      </c>
      <c r="C2221" s="4">
        <v>265417.09000000003</v>
      </c>
      <c r="D2221" s="3">
        <v>45853</v>
      </c>
      <c r="E2221" s="4">
        <v>265417.09000000003</v>
      </c>
      <c r="F2221">
        <v>83</v>
      </c>
      <c r="G2221" s="3">
        <v>45869</v>
      </c>
      <c r="H2221" s="4">
        <v>0</v>
      </c>
      <c r="I2221" s="4">
        <v>0</v>
      </c>
      <c r="J2221" s="4">
        <v>0</v>
      </c>
      <c r="K2221" s="5">
        <v>0</v>
      </c>
      <c r="L2221" s="5">
        <v>0</v>
      </c>
      <c r="O2221" s="5">
        <v>0</v>
      </c>
    </row>
    <row r="2222" spans="1:15" x14ac:dyDescent="0.75">
      <c r="A2222" t="s">
        <v>29</v>
      </c>
      <c r="B2222" s="3">
        <v>45884</v>
      </c>
      <c r="C2222" s="4">
        <v>274213.13</v>
      </c>
      <c r="D2222" s="3">
        <v>45884</v>
      </c>
      <c r="E2222" s="4">
        <v>274213.13</v>
      </c>
      <c r="F2222">
        <v>84</v>
      </c>
      <c r="G2222" s="3">
        <v>45900</v>
      </c>
      <c r="H2222" s="4">
        <v>0</v>
      </c>
      <c r="I2222" s="4">
        <v>0</v>
      </c>
      <c r="J2222" s="4">
        <v>0</v>
      </c>
      <c r="K2222" s="5">
        <v>0</v>
      </c>
      <c r="L2222" s="5">
        <v>0</v>
      </c>
      <c r="O2222" s="5">
        <v>0</v>
      </c>
    </row>
    <row r="2223" spans="1:15" x14ac:dyDescent="0.75">
      <c r="A2223" t="s">
        <v>29</v>
      </c>
      <c r="B2223" s="3">
        <v>45915</v>
      </c>
      <c r="C2223" s="4">
        <v>273054.90000000002</v>
      </c>
      <c r="D2223" s="3">
        <v>45915</v>
      </c>
      <c r="E2223" s="4">
        <v>273054.90000000002</v>
      </c>
      <c r="F2223">
        <v>85</v>
      </c>
      <c r="G2223" s="3">
        <v>45930</v>
      </c>
      <c r="H2223" s="4">
        <v>0</v>
      </c>
      <c r="I2223" s="4">
        <v>0</v>
      </c>
      <c r="J2223" s="4">
        <v>0</v>
      </c>
      <c r="K2223" s="5">
        <v>0</v>
      </c>
      <c r="L2223" s="5">
        <v>0</v>
      </c>
      <c r="O2223" s="5">
        <v>0</v>
      </c>
    </row>
    <row r="2224" spans="1:15" x14ac:dyDescent="0.75">
      <c r="A2224" t="s">
        <v>29</v>
      </c>
      <c r="B2224" s="3">
        <v>45945</v>
      </c>
      <c r="C2224" s="4">
        <v>265257.13</v>
      </c>
      <c r="D2224" s="3">
        <v>45945</v>
      </c>
      <c r="E2224" s="4">
        <v>265257.13</v>
      </c>
      <c r="F2224">
        <v>86</v>
      </c>
      <c r="G2224" s="3">
        <v>45961</v>
      </c>
      <c r="H2224" s="4">
        <v>0</v>
      </c>
      <c r="I2224" s="4">
        <v>0</v>
      </c>
      <c r="J2224" s="4">
        <v>0</v>
      </c>
      <c r="K2224" s="5">
        <v>0</v>
      </c>
      <c r="L2224" s="5">
        <v>0</v>
      </c>
      <c r="O2224" s="5">
        <v>0</v>
      </c>
    </row>
    <row r="2225" spans="1:15" x14ac:dyDescent="0.75">
      <c r="A2225" t="s">
        <v>29</v>
      </c>
      <c r="B2225" s="3">
        <v>45976</v>
      </c>
      <c r="C2225" s="4">
        <v>271981.46999999997</v>
      </c>
      <c r="D2225" s="3">
        <v>45976</v>
      </c>
      <c r="E2225" s="4">
        <v>271981.46999999997</v>
      </c>
      <c r="F2225">
        <v>87</v>
      </c>
      <c r="G2225" s="3">
        <v>45991</v>
      </c>
      <c r="H2225" s="4">
        <v>0</v>
      </c>
      <c r="I2225" s="4">
        <v>0</v>
      </c>
      <c r="J2225" s="4">
        <v>0</v>
      </c>
      <c r="K2225" s="5">
        <v>0</v>
      </c>
      <c r="L2225" s="5">
        <v>0</v>
      </c>
      <c r="O2225" s="5">
        <v>0</v>
      </c>
    </row>
    <row r="2226" spans="1:15" x14ac:dyDescent="0.75">
      <c r="A2226" t="s">
        <v>29</v>
      </c>
      <c r="B2226" s="3">
        <v>46006</v>
      </c>
      <c r="C2226" s="4">
        <v>259797.85</v>
      </c>
      <c r="D2226" s="3">
        <v>46006</v>
      </c>
      <c r="E2226" s="4">
        <v>259797.85</v>
      </c>
      <c r="F2226">
        <v>88</v>
      </c>
      <c r="G2226" s="3">
        <v>46022</v>
      </c>
      <c r="H2226" s="4">
        <v>0</v>
      </c>
      <c r="I2226" s="4">
        <v>0</v>
      </c>
      <c r="J2226" s="4">
        <v>0</v>
      </c>
      <c r="K2226" s="5">
        <v>0</v>
      </c>
      <c r="L2226" s="5">
        <v>0</v>
      </c>
      <c r="O2226" s="5">
        <v>0</v>
      </c>
    </row>
    <row r="2227" spans="1:15" x14ac:dyDescent="0.75">
      <c r="A2227" t="s">
        <v>29</v>
      </c>
      <c r="B2227" s="3">
        <v>46037</v>
      </c>
      <c r="C2227" s="4">
        <v>259976.18</v>
      </c>
      <c r="D2227" s="3">
        <v>46037</v>
      </c>
      <c r="E2227" s="4">
        <v>259976.18</v>
      </c>
      <c r="F2227">
        <v>89</v>
      </c>
      <c r="G2227" s="3">
        <v>46053</v>
      </c>
      <c r="H2227" s="4">
        <v>0</v>
      </c>
      <c r="I2227" s="4">
        <v>0</v>
      </c>
      <c r="J2227" s="4">
        <v>0</v>
      </c>
      <c r="K2227" s="5">
        <v>0</v>
      </c>
      <c r="L2227" s="5">
        <v>0</v>
      </c>
      <c r="O2227" s="5">
        <v>0</v>
      </c>
    </row>
    <row r="2228" spans="1:15" x14ac:dyDescent="0.75">
      <c r="A2228" t="s">
        <v>29</v>
      </c>
      <c r="B2228" s="3">
        <v>46068</v>
      </c>
      <c r="C2228" s="4">
        <v>259678.28</v>
      </c>
      <c r="D2228" s="3">
        <v>46068</v>
      </c>
      <c r="E2228" s="4">
        <v>259678.28</v>
      </c>
      <c r="F2228">
        <v>90</v>
      </c>
      <c r="G2228" s="3">
        <v>46081</v>
      </c>
      <c r="H2228" s="4">
        <v>0</v>
      </c>
      <c r="I2228" s="4">
        <v>0</v>
      </c>
      <c r="J2228" s="4">
        <v>0</v>
      </c>
      <c r="K2228" s="5">
        <v>0</v>
      </c>
      <c r="L2228" s="5">
        <v>0</v>
      </c>
      <c r="O2228" s="5">
        <v>0</v>
      </c>
    </row>
    <row r="2229" spans="1:15" x14ac:dyDescent="0.75">
      <c r="A2229" t="s">
        <v>29</v>
      </c>
      <c r="B2229" s="3">
        <v>46096</v>
      </c>
      <c r="C2229" s="4">
        <v>259346.34</v>
      </c>
      <c r="D2229" s="3">
        <v>46096</v>
      </c>
      <c r="E2229" s="4">
        <v>259346.34</v>
      </c>
      <c r="F2229">
        <v>91</v>
      </c>
      <c r="G2229" s="3">
        <v>46112</v>
      </c>
      <c r="H2229" s="4">
        <v>0</v>
      </c>
      <c r="I2229" s="4">
        <v>0</v>
      </c>
      <c r="J2229" s="4">
        <v>0</v>
      </c>
      <c r="K2229" s="5">
        <v>0</v>
      </c>
      <c r="L2229" s="5">
        <v>0</v>
      </c>
      <c r="O2229" s="5">
        <v>0</v>
      </c>
    </row>
    <row r="2230" spans="1:15" x14ac:dyDescent="0.75">
      <c r="A2230" t="s">
        <v>29</v>
      </c>
      <c r="B2230" s="3">
        <v>46127</v>
      </c>
      <c r="C2230" s="4">
        <v>264418.06</v>
      </c>
      <c r="D2230" s="3">
        <v>46127</v>
      </c>
      <c r="E2230" s="4">
        <v>264418.06</v>
      </c>
      <c r="F2230">
        <v>92</v>
      </c>
      <c r="G2230" s="3">
        <v>46142</v>
      </c>
      <c r="H2230" s="4">
        <v>0</v>
      </c>
      <c r="I2230" s="4">
        <v>0</v>
      </c>
      <c r="J2230" s="4">
        <v>0</v>
      </c>
      <c r="K2230" s="5">
        <v>0</v>
      </c>
      <c r="L2230" s="5">
        <v>0</v>
      </c>
      <c r="O2230" s="5">
        <v>0</v>
      </c>
    </row>
    <row r="2231" spans="1:15" x14ac:dyDescent="0.75">
      <c r="A2231" t="s">
        <v>29</v>
      </c>
      <c r="B2231" s="3">
        <v>46157</v>
      </c>
      <c r="C2231" s="4">
        <v>251615.2</v>
      </c>
      <c r="D2231" s="3">
        <v>46157</v>
      </c>
      <c r="E2231" s="4">
        <v>251615.2</v>
      </c>
      <c r="F2231">
        <v>93</v>
      </c>
      <c r="G2231" s="3">
        <v>46173</v>
      </c>
      <c r="H2231" s="4">
        <v>0</v>
      </c>
      <c r="I2231" s="4">
        <v>0</v>
      </c>
      <c r="J2231" s="4">
        <v>0</v>
      </c>
      <c r="K2231" s="5">
        <v>0</v>
      </c>
      <c r="L2231" s="5">
        <v>0</v>
      </c>
      <c r="O2231" s="5">
        <v>0</v>
      </c>
    </row>
    <row r="2232" spans="1:15" x14ac:dyDescent="0.75">
      <c r="A2232" t="s">
        <v>29</v>
      </c>
      <c r="B2232" s="3">
        <v>46188</v>
      </c>
      <c r="C2232" s="4">
        <v>256601.98</v>
      </c>
      <c r="D2232" s="3">
        <v>46188</v>
      </c>
      <c r="E2232" s="4">
        <v>256601.98</v>
      </c>
      <c r="F2232">
        <v>94</v>
      </c>
      <c r="G2232" s="3">
        <v>46203</v>
      </c>
      <c r="H2232" s="4">
        <v>0</v>
      </c>
      <c r="I2232" s="4">
        <v>0</v>
      </c>
      <c r="J2232" s="4">
        <v>0</v>
      </c>
      <c r="K2232" s="5">
        <v>0</v>
      </c>
      <c r="L2232" s="5">
        <v>0</v>
      </c>
      <c r="O2232" s="5">
        <v>0</v>
      </c>
    </row>
    <row r="2233" spans="1:15" x14ac:dyDescent="0.75">
      <c r="A2233" t="s">
        <v>29</v>
      </c>
      <c r="B2233" s="3">
        <v>46218</v>
      </c>
      <c r="C2233" s="4">
        <v>271665.21000000002</v>
      </c>
      <c r="D2233" s="3">
        <v>46218</v>
      </c>
      <c r="E2233" s="4">
        <v>271665.21000000002</v>
      </c>
      <c r="F2233">
        <v>95</v>
      </c>
      <c r="G2233" s="3">
        <v>46234</v>
      </c>
      <c r="H2233" s="4">
        <v>0</v>
      </c>
      <c r="I2233" s="4">
        <v>0</v>
      </c>
      <c r="J2233" s="4">
        <v>0</v>
      </c>
      <c r="K2233" s="5">
        <v>0</v>
      </c>
      <c r="L2233" s="5">
        <v>0</v>
      </c>
      <c r="O2233" s="5">
        <v>0</v>
      </c>
    </row>
    <row r="2234" spans="1:15" x14ac:dyDescent="0.75">
      <c r="A2234" t="s">
        <v>29</v>
      </c>
      <c r="B2234" s="3">
        <v>46249</v>
      </c>
      <c r="C2234" s="4">
        <v>256120.68</v>
      </c>
      <c r="D2234" s="3">
        <v>46249</v>
      </c>
      <c r="E2234" s="4">
        <v>256120.68</v>
      </c>
      <c r="F2234">
        <v>96</v>
      </c>
      <c r="G2234" s="3">
        <v>46265</v>
      </c>
      <c r="H2234" s="4">
        <v>0</v>
      </c>
      <c r="I2234" s="4">
        <v>0</v>
      </c>
      <c r="J2234" s="4">
        <v>0</v>
      </c>
      <c r="K2234" s="5">
        <v>0</v>
      </c>
      <c r="L2234" s="5">
        <v>0</v>
      </c>
      <c r="O2234" s="5">
        <v>0</v>
      </c>
    </row>
    <row r="2235" spans="1:15" x14ac:dyDescent="0.75">
      <c r="A2235" t="s">
        <v>29</v>
      </c>
      <c r="B2235" s="3">
        <v>46280</v>
      </c>
      <c r="C2235" s="4">
        <v>257114.46</v>
      </c>
      <c r="D2235" s="3">
        <v>46280</v>
      </c>
      <c r="E2235" s="4">
        <v>257114.46</v>
      </c>
      <c r="F2235">
        <v>97</v>
      </c>
      <c r="G2235" s="3">
        <v>46295</v>
      </c>
      <c r="H2235" s="4">
        <v>0</v>
      </c>
      <c r="I2235" s="4">
        <v>0</v>
      </c>
      <c r="J2235" s="4">
        <v>0</v>
      </c>
      <c r="K2235" s="5">
        <v>0</v>
      </c>
      <c r="L2235" s="5">
        <v>0</v>
      </c>
      <c r="O2235" s="5">
        <v>327342.01</v>
      </c>
    </row>
    <row r="2236" spans="1:15" x14ac:dyDescent="0.75">
      <c r="A2236" t="s">
        <v>29</v>
      </c>
      <c r="B2236" s="3">
        <v>46287</v>
      </c>
      <c r="C2236" s="4">
        <v>36126198.924400583</v>
      </c>
      <c r="D2236" s="3">
        <v>46310</v>
      </c>
      <c r="E2236" s="4">
        <v>206682.93975281401</v>
      </c>
      <c r="F2236">
        <v>98</v>
      </c>
      <c r="G2236" s="3">
        <v>46326</v>
      </c>
      <c r="H2236" s="4">
        <v>206682.93975281401</v>
      </c>
      <c r="I2236" s="4">
        <v>0</v>
      </c>
      <c r="J2236" s="4">
        <v>0</v>
      </c>
      <c r="K2236" s="5">
        <v>59133.804367896999</v>
      </c>
      <c r="L2236" s="5">
        <v>0</v>
      </c>
      <c r="O2236" s="5">
        <v>0</v>
      </c>
    </row>
    <row r="2237" spans="1:15" x14ac:dyDescent="0.75">
      <c r="A2237" t="s">
        <v>29</v>
      </c>
      <c r="B2237" s="3">
        <v>46341</v>
      </c>
      <c r="C2237" s="4">
        <v>0</v>
      </c>
      <c r="D2237" s="3">
        <v>46341</v>
      </c>
      <c r="E2237" s="4">
        <v>213560.33930509799</v>
      </c>
      <c r="F2237">
        <v>99</v>
      </c>
      <c r="G2237" s="3">
        <v>46356</v>
      </c>
      <c r="H2237" s="4">
        <v>213560.33930509799</v>
      </c>
      <c r="I2237" s="4">
        <v>0</v>
      </c>
      <c r="J2237" s="4">
        <v>0</v>
      </c>
      <c r="K2237" s="5">
        <v>61104.931180157997</v>
      </c>
      <c r="L2237" s="5">
        <v>0</v>
      </c>
      <c r="O2237" s="5">
        <v>0</v>
      </c>
    </row>
    <row r="2238" spans="1:15" x14ac:dyDescent="0.75">
      <c r="A2238" t="s">
        <v>29</v>
      </c>
      <c r="B2238" s="3">
        <v>46371</v>
      </c>
      <c r="C2238" s="4">
        <v>0</v>
      </c>
      <c r="D2238" s="3">
        <v>46371</v>
      </c>
      <c r="E2238" s="4">
        <v>206660.56243679099</v>
      </c>
      <c r="F2238">
        <v>100</v>
      </c>
      <c r="G2238" s="3">
        <v>46387</v>
      </c>
      <c r="H2238" s="4">
        <v>206660.56243679099</v>
      </c>
      <c r="I2238" s="4">
        <v>0</v>
      </c>
      <c r="J2238" s="4">
        <v>0</v>
      </c>
      <c r="K2238" s="5">
        <v>59133.804367896999</v>
      </c>
      <c r="L2238" s="5">
        <v>0</v>
      </c>
      <c r="O2238" s="5">
        <v>0</v>
      </c>
    </row>
    <row r="2239" spans="1:15" x14ac:dyDescent="0.75">
      <c r="A2239" t="s">
        <v>29</v>
      </c>
      <c r="B2239" s="3">
        <v>46402</v>
      </c>
      <c r="C2239" s="4">
        <v>0</v>
      </c>
      <c r="D2239" s="3">
        <v>46402</v>
      </c>
      <c r="E2239" s="4">
        <v>204677.649940323</v>
      </c>
      <c r="F2239">
        <v>101</v>
      </c>
      <c r="G2239" s="3">
        <v>46418</v>
      </c>
      <c r="H2239" s="4">
        <v>204677.649940323</v>
      </c>
      <c r="I2239" s="4">
        <v>0</v>
      </c>
      <c r="J2239" s="4">
        <v>0</v>
      </c>
      <c r="K2239" s="5">
        <v>61104.931180200998</v>
      </c>
      <c r="L2239" s="5">
        <v>0</v>
      </c>
      <c r="O2239" s="5">
        <v>0</v>
      </c>
    </row>
    <row r="2240" spans="1:15" x14ac:dyDescent="0.75">
      <c r="A2240" t="s">
        <v>29</v>
      </c>
      <c r="B2240" s="3">
        <v>46433</v>
      </c>
      <c r="C2240" s="4">
        <v>0</v>
      </c>
      <c r="D2240" s="3">
        <v>46433</v>
      </c>
      <c r="E2240" s="4">
        <v>204666.77263695901</v>
      </c>
      <c r="F2240">
        <v>102</v>
      </c>
      <c r="G2240" s="3">
        <v>46446</v>
      </c>
      <c r="H2240" s="4">
        <v>204666.77263695901</v>
      </c>
      <c r="I2240" s="4">
        <v>0</v>
      </c>
      <c r="J2240" s="4">
        <v>0</v>
      </c>
      <c r="K2240" s="5">
        <v>61104.931180209998</v>
      </c>
      <c r="L2240" s="5">
        <v>0</v>
      </c>
      <c r="O2240" s="5">
        <v>0</v>
      </c>
    </row>
    <row r="2241" spans="1:15" x14ac:dyDescent="0.75">
      <c r="A2241" t="s">
        <v>29</v>
      </c>
      <c r="B2241" s="3">
        <v>46461</v>
      </c>
      <c r="C2241" s="4">
        <v>0</v>
      </c>
      <c r="D2241" s="3">
        <v>46461</v>
      </c>
      <c r="E2241" s="4">
        <v>210590.74162936001</v>
      </c>
      <c r="F2241">
        <v>103</v>
      </c>
      <c r="G2241" s="3">
        <v>46477</v>
      </c>
      <c r="H2241" s="4">
        <v>210590.74162936001</v>
      </c>
      <c r="I2241" s="4">
        <v>0</v>
      </c>
      <c r="J2241" s="4">
        <v>0</v>
      </c>
      <c r="K2241" s="5">
        <v>55191.552774074</v>
      </c>
      <c r="L2241" s="5">
        <v>0</v>
      </c>
      <c r="O2241" s="5">
        <v>0</v>
      </c>
    </row>
    <row r="2242" spans="1:15" x14ac:dyDescent="0.75">
      <c r="A2242" t="s">
        <v>29</v>
      </c>
      <c r="B2242" s="3">
        <v>46492</v>
      </c>
      <c r="C2242" s="4">
        <v>0</v>
      </c>
      <c r="D2242" s="3">
        <v>46492</v>
      </c>
      <c r="E2242" s="4">
        <v>213500.08641230999</v>
      </c>
      <c r="F2242">
        <v>104</v>
      </c>
      <c r="G2242" s="3">
        <v>46507</v>
      </c>
      <c r="H2242" s="4">
        <v>213500.08641230999</v>
      </c>
      <c r="I2242" s="4">
        <v>0</v>
      </c>
      <c r="J2242" s="4">
        <v>0</v>
      </c>
      <c r="K2242" s="5">
        <v>61104.931180163003</v>
      </c>
      <c r="L2242" s="5">
        <v>0</v>
      </c>
      <c r="O2242" s="5">
        <v>0</v>
      </c>
    </row>
    <row r="2243" spans="1:15" x14ac:dyDescent="0.75">
      <c r="A2243" t="s">
        <v>29</v>
      </c>
      <c r="B2243" s="3">
        <v>46522</v>
      </c>
      <c r="C2243" s="4">
        <v>0</v>
      </c>
      <c r="D2243" s="3">
        <v>46522</v>
      </c>
      <c r="E2243" s="4">
        <v>206601.88054125101</v>
      </c>
      <c r="F2243">
        <v>105</v>
      </c>
      <c r="G2243" s="3">
        <v>46538</v>
      </c>
      <c r="H2243" s="4">
        <v>206601.88054125101</v>
      </c>
      <c r="I2243" s="4">
        <v>0</v>
      </c>
      <c r="J2243" s="4">
        <v>0</v>
      </c>
      <c r="K2243" s="5">
        <v>59133.804367885998</v>
      </c>
      <c r="L2243" s="5">
        <v>0</v>
      </c>
      <c r="O2243" s="5">
        <v>0</v>
      </c>
    </row>
    <row r="2244" spans="1:15" x14ac:dyDescent="0.75">
      <c r="A2244" t="s">
        <v>29</v>
      </c>
      <c r="B2244" s="3">
        <v>46553</v>
      </c>
      <c r="C2244" s="4">
        <v>0</v>
      </c>
      <c r="D2244" s="3">
        <v>46553</v>
      </c>
      <c r="E2244" s="4">
        <v>213476.044719614</v>
      </c>
      <c r="F2244">
        <v>106</v>
      </c>
      <c r="G2244" s="3">
        <v>46568</v>
      </c>
      <c r="H2244" s="4">
        <v>213476.044719614</v>
      </c>
      <c r="I2244" s="4">
        <v>0</v>
      </c>
      <c r="J2244" s="4">
        <v>0</v>
      </c>
      <c r="K2244" s="5">
        <v>61104.931180189</v>
      </c>
      <c r="L2244" s="5">
        <v>0</v>
      </c>
      <c r="O2244" s="5">
        <v>0</v>
      </c>
    </row>
    <row r="2245" spans="1:15" x14ac:dyDescent="0.75">
      <c r="A2245" t="s">
        <v>29</v>
      </c>
      <c r="B2245" s="3">
        <v>46583</v>
      </c>
      <c r="C2245" s="4">
        <v>0</v>
      </c>
      <c r="D2245" s="3">
        <v>46583</v>
      </c>
      <c r="E2245" s="4">
        <v>206578.46495052101</v>
      </c>
      <c r="F2245">
        <v>107</v>
      </c>
      <c r="G2245" s="3">
        <v>46599</v>
      </c>
      <c r="H2245" s="4">
        <v>206578.46495052101</v>
      </c>
      <c r="I2245" s="4">
        <v>0</v>
      </c>
      <c r="J2245" s="4">
        <v>0</v>
      </c>
      <c r="K2245" s="5">
        <v>59133.804367928002</v>
      </c>
      <c r="L2245" s="5">
        <v>0</v>
      </c>
      <c r="O2245" s="5">
        <v>0</v>
      </c>
    </row>
    <row r="2246" spans="1:15" x14ac:dyDescent="0.75">
      <c r="A2246" t="s">
        <v>29</v>
      </c>
      <c r="B2246" s="3">
        <v>46614</v>
      </c>
      <c r="C2246" s="4">
        <v>0</v>
      </c>
      <c r="D2246" s="3">
        <v>46614</v>
      </c>
      <c r="E2246" s="4">
        <v>213451.69356190701</v>
      </c>
      <c r="F2246">
        <v>108</v>
      </c>
      <c r="G2246" s="3">
        <v>46630</v>
      </c>
      <c r="H2246" s="4">
        <v>213451.69356190701</v>
      </c>
      <c r="I2246" s="4">
        <v>0</v>
      </c>
      <c r="J2246" s="4">
        <v>0</v>
      </c>
      <c r="K2246" s="5">
        <v>61104.931180152998</v>
      </c>
      <c r="L2246" s="5">
        <v>0</v>
      </c>
      <c r="O2246" s="5">
        <v>0</v>
      </c>
    </row>
    <row r="2247" spans="1:15" x14ac:dyDescent="0.75">
      <c r="A2247" t="s">
        <v>29</v>
      </c>
      <c r="B2247" s="3">
        <v>46645</v>
      </c>
      <c r="C2247" s="4">
        <v>0</v>
      </c>
      <c r="D2247" s="3">
        <v>46645</v>
      </c>
      <c r="E2247" s="4">
        <v>213439.905786602</v>
      </c>
      <c r="F2247">
        <v>109</v>
      </c>
      <c r="G2247" s="3">
        <v>46660</v>
      </c>
      <c r="H2247" s="4">
        <v>213439.905786602</v>
      </c>
      <c r="I2247" s="4">
        <v>0</v>
      </c>
      <c r="J2247" s="4">
        <v>0</v>
      </c>
      <c r="K2247" s="5">
        <v>61104.931180145999</v>
      </c>
      <c r="L2247" s="5">
        <v>0</v>
      </c>
      <c r="O2247" s="5">
        <v>0</v>
      </c>
    </row>
    <row r="2248" spans="1:15" x14ac:dyDescent="0.75">
      <c r="A2248" t="s">
        <v>29</v>
      </c>
      <c r="B2248" s="3">
        <v>46675</v>
      </c>
      <c r="C2248" s="4">
        <v>0</v>
      </c>
      <c r="D2248" s="3">
        <v>46675</v>
      </c>
      <c r="E2248" s="4">
        <v>163288.4817841</v>
      </c>
      <c r="F2248">
        <v>110</v>
      </c>
      <c r="G2248" s="3">
        <v>46691</v>
      </c>
      <c r="H2248" s="4">
        <v>163288.4817841</v>
      </c>
      <c r="I2248" s="4">
        <v>0</v>
      </c>
      <c r="J2248" s="4">
        <v>0</v>
      </c>
      <c r="K2248" s="5">
        <v>102388.588947578</v>
      </c>
      <c r="L2248" s="5">
        <v>0</v>
      </c>
      <c r="O2248" s="5">
        <v>0</v>
      </c>
    </row>
    <row r="2249" spans="1:15" x14ac:dyDescent="0.75">
      <c r="A2249" t="s">
        <v>29</v>
      </c>
      <c r="B2249" s="3">
        <v>46706</v>
      </c>
      <c r="C2249" s="4">
        <v>0</v>
      </c>
      <c r="D2249" s="3">
        <v>46706</v>
      </c>
      <c r="E2249" s="4">
        <v>168718.47706595401</v>
      </c>
      <c r="F2249">
        <v>111</v>
      </c>
      <c r="G2249" s="3">
        <v>46721</v>
      </c>
      <c r="H2249" s="4">
        <v>168718.47706595401</v>
      </c>
      <c r="I2249" s="4">
        <v>0</v>
      </c>
      <c r="J2249" s="4">
        <v>0</v>
      </c>
      <c r="K2249" s="5">
        <v>105801.541912503</v>
      </c>
      <c r="L2249" s="5">
        <v>0</v>
      </c>
      <c r="O2249" s="5">
        <v>0</v>
      </c>
    </row>
    <row r="2250" spans="1:15" x14ac:dyDescent="0.75">
      <c r="A2250" t="s">
        <v>29</v>
      </c>
      <c r="B2250" s="3">
        <v>46736</v>
      </c>
      <c r="C2250" s="4">
        <v>0</v>
      </c>
      <c r="D2250" s="3">
        <v>46736</v>
      </c>
      <c r="E2250" s="4">
        <v>163264.30904611299</v>
      </c>
      <c r="F2250">
        <v>112</v>
      </c>
      <c r="G2250" s="3">
        <v>46752</v>
      </c>
      <c r="H2250" s="4">
        <v>163264.30904611299</v>
      </c>
      <c r="I2250" s="4">
        <v>0</v>
      </c>
      <c r="J2250" s="4">
        <v>0</v>
      </c>
      <c r="K2250" s="5">
        <v>102388.588947592</v>
      </c>
      <c r="L2250" s="5">
        <v>0</v>
      </c>
      <c r="O2250" s="5">
        <v>0</v>
      </c>
    </row>
    <row r="2251" spans="1:15" x14ac:dyDescent="0.75">
      <c r="A2251" t="s">
        <v>29</v>
      </c>
      <c r="B2251" s="3">
        <v>46767</v>
      </c>
      <c r="C2251" s="4">
        <v>0</v>
      </c>
      <c r="D2251" s="3">
        <v>46767</v>
      </c>
      <c r="E2251" s="4">
        <v>168693.33741069899</v>
      </c>
      <c r="F2251">
        <v>113</v>
      </c>
      <c r="G2251" s="3">
        <v>46783</v>
      </c>
      <c r="H2251" s="4">
        <v>168693.33741069899</v>
      </c>
      <c r="I2251" s="4">
        <v>0</v>
      </c>
      <c r="J2251" s="4">
        <v>0</v>
      </c>
      <c r="K2251" s="5">
        <v>105801.541912478</v>
      </c>
      <c r="L2251" s="5">
        <v>0</v>
      </c>
      <c r="O2251" s="5">
        <v>0</v>
      </c>
    </row>
    <row r="2252" spans="1:15" x14ac:dyDescent="0.75">
      <c r="A2252" t="s">
        <v>29</v>
      </c>
      <c r="B2252" s="3">
        <v>46798</v>
      </c>
      <c r="C2252" s="4">
        <v>0</v>
      </c>
      <c r="D2252" s="3">
        <v>46798</v>
      </c>
      <c r="E2252" s="4">
        <v>159826.86959349201</v>
      </c>
      <c r="F2252">
        <v>114</v>
      </c>
      <c r="G2252" s="3">
        <v>46812</v>
      </c>
      <c r="H2252" s="4">
        <v>159826.86959349201</v>
      </c>
      <c r="I2252" s="4">
        <v>0</v>
      </c>
      <c r="J2252" s="4">
        <v>0</v>
      </c>
      <c r="K2252" s="5">
        <v>105801.541912532</v>
      </c>
      <c r="L2252" s="5">
        <v>0</v>
      </c>
      <c r="O2252" s="5">
        <v>0</v>
      </c>
    </row>
    <row r="2253" spans="1:15" x14ac:dyDescent="0.75">
      <c r="A2253" t="s">
        <v>29</v>
      </c>
      <c r="B2253" s="3">
        <v>46827</v>
      </c>
      <c r="C2253" s="4">
        <v>0</v>
      </c>
      <c r="D2253" s="3">
        <v>46827</v>
      </c>
      <c r="E2253" s="4">
        <v>166648.60496541599</v>
      </c>
      <c r="F2253">
        <v>115</v>
      </c>
      <c r="G2253" s="3">
        <v>46843</v>
      </c>
      <c r="H2253" s="4">
        <v>166648.60496541599</v>
      </c>
      <c r="I2253" s="4">
        <v>0</v>
      </c>
      <c r="J2253" s="4">
        <v>0</v>
      </c>
      <c r="K2253" s="5">
        <v>98975.638013414995</v>
      </c>
      <c r="L2253" s="5">
        <v>0</v>
      </c>
      <c r="O2253" s="5">
        <v>0</v>
      </c>
    </row>
    <row r="2254" spans="1:15" x14ac:dyDescent="0.75">
      <c r="A2254" t="s">
        <v>29</v>
      </c>
      <c r="B2254" s="3">
        <v>46858</v>
      </c>
      <c r="C2254" s="4">
        <v>0</v>
      </c>
      <c r="D2254" s="3">
        <v>46858</v>
      </c>
      <c r="E2254" s="4">
        <v>168654.512631372</v>
      </c>
      <c r="F2254">
        <v>116</v>
      </c>
      <c r="G2254" s="3">
        <v>46873</v>
      </c>
      <c r="H2254" s="4">
        <v>168654.512631372</v>
      </c>
      <c r="I2254" s="4">
        <v>0</v>
      </c>
      <c r="J2254" s="4">
        <v>0</v>
      </c>
      <c r="K2254" s="5">
        <v>105801.54191249001</v>
      </c>
      <c r="L2254" s="5">
        <v>0</v>
      </c>
      <c r="O2254" s="5">
        <v>0</v>
      </c>
    </row>
    <row r="2255" spans="1:15" x14ac:dyDescent="0.75">
      <c r="A2255" t="s">
        <v>29</v>
      </c>
      <c r="B2255" s="3">
        <v>46888</v>
      </c>
      <c r="C2255" s="4">
        <v>0</v>
      </c>
      <c r="D2255" s="3">
        <v>46888</v>
      </c>
      <c r="E2255" s="4">
        <v>163202.00565043301</v>
      </c>
      <c r="F2255">
        <v>117</v>
      </c>
      <c r="G2255" s="3">
        <v>46904</v>
      </c>
      <c r="H2255" s="4">
        <v>163202.00565043301</v>
      </c>
      <c r="I2255" s="4">
        <v>0</v>
      </c>
      <c r="J2255" s="4">
        <v>0</v>
      </c>
      <c r="K2255" s="5">
        <v>102388.58894759099</v>
      </c>
      <c r="L2255" s="5">
        <v>0</v>
      </c>
      <c r="O2255" s="5">
        <v>0</v>
      </c>
    </row>
    <row r="2256" spans="1:15" x14ac:dyDescent="0.75">
      <c r="A2256" t="s">
        <v>29</v>
      </c>
      <c r="B2256" s="3">
        <v>46919</v>
      </c>
      <c r="C2256" s="4">
        <v>0</v>
      </c>
      <c r="D2256" s="3">
        <v>46919</v>
      </c>
      <c r="E2256" s="4">
        <v>168628.539813643</v>
      </c>
      <c r="F2256">
        <v>118</v>
      </c>
      <c r="G2256" s="3">
        <v>46934</v>
      </c>
      <c r="H2256" s="4">
        <v>168628.539813643</v>
      </c>
      <c r="I2256" s="4">
        <v>0</v>
      </c>
      <c r="J2256" s="4">
        <v>0</v>
      </c>
      <c r="K2256" s="5">
        <v>105801.541912489</v>
      </c>
      <c r="L2256" s="5">
        <v>0</v>
      </c>
      <c r="O2256" s="5">
        <v>0</v>
      </c>
    </row>
    <row r="2257" spans="1:15" x14ac:dyDescent="0.75">
      <c r="A2257" t="s">
        <v>29</v>
      </c>
      <c r="B2257" s="3">
        <v>46949</v>
      </c>
      <c r="C2257" s="4">
        <v>0</v>
      </c>
      <c r="D2257" s="3">
        <v>46949</v>
      </c>
      <c r="E2257" s="4">
        <v>163176.706461083</v>
      </c>
      <c r="F2257">
        <v>119</v>
      </c>
      <c r="G2257" s="3">
        <v>46965</v>
      </c>
      <c r="H2257" s="4">
        <v>163176.706461083</v>
      </c>
      <c r="I2257" s="4">
        <v>0</v>
      </c>
      <c r="J2257" s="4">
        <v>0</v>
      </c>
      <c r="K2257" s="5">
        <v>102388.588947556</v>
      </c>
      <c r="L2257" s="5">
        <v>0</v>
      </c>
      <c r="O2257" s="5">
        <v>0</v>
      </c>
    </row>
    <row r="2258" spans="1:15" x14ac:dyDescent="0.75">
      <c r="A2258" t="s">
        <v>29</v>
      </c>
      <c r="B2258" s="3">
        <v>46980</v>
      </c>
      <c r="C2258" s="4">
        <v>0</v>
      </c>
      <c r="D2258" s="3">
        <v>46980</v>
      </c>
      <c r="E2258" s="4">
        <v>168602.22695485799</v>
      </c>
      <c r="F2258">
        <v>120</v>
      </c>
      <c r="G2258" s="3">
        <v>46996</v>
      </c>
      <c r="H2258" s="4">
        <v>168602.22695485799</v>
      </c>
      <c r="I2258" s="4">
        <v>0</v>
      </c>
      <c r="J2258" s="4">
        <v>0</v>
      </c>
      <c r="K2258" s="5">
        <v>105801.541912481</v>
      </c>
      <c r="L2258" s="5">
        <v>0</v>
      </c>
      <c r="O2258" s="5">
        <v>0</v>
      </c>
    </row>
    <row r="2259" spans="1:15" x14ac:dyDescent="0.75">
      <c r="A2259" t="s">
        <v>29</v>
      </c>
      <c r="B2259" s="3">
        <v>47011</v>
      </c>
      <c r="C2259" s="4">
        <v>0</v>
      </c>
      <c r="D2259" s="3">
        <v>47011</v>
      </c>
      <c r="E2259" s="4">
        <v>169694.31940460799</v>
      </c>
      <c r="F2259">
        <v>121</v>
      </c>
      <c r="G2259" s="3">
        <v>47026</v>
      </c>
      <c r="H2259" s="4">
        <v>169694.31940460799</v>
      </c>
      <c r="I2259" s="4">
        <v>0</v>
      </c>
      <c r="J2259" s="4">
        <v>0</v>
      </c>
      <c r="K2259" s="5">
        <v>105801.54191249701</v>
      </c>
      <c r="L2259" s="5">
        <v>0</v>
      </c>
      <c r="O2259" s="5">
        <v>0</v>
      </c>
    </row>
    <row r="2260" spans="1:15" x14ac:dyDescent="0.75">
      <c r="A2260" t="s">
        <v>29</v>
      </c>
      <c r="B2260" s="3">
        <v>47041</v>
      </c>
      <c r="C2260" s="4">
        <v>0</v>
      </c>
      <c r="D2260" s="3">
        <v>47041</v>
      </c>
      <c r="E2260" s="4">
        <v>136832.73725256301</v>
      </c>
      <c r="F2260">
        <v>122</v>
      </c>
      <c r="G2260" s="3">
        <v>47057</v>
      </c>
      <c r="H2260" s="4">
        <v>136832.73725256301</v>
      </c>
      <c r="I2260" s="4">
        <v>0</v>
      </c>
      <c r="J2260" s="4">
        <v>919183.873302817</v>
      </c>
      <c r="K2260" s="5">
        <v>129764.353738133</v>
      </c>
      <c r="L2260" s="5">
        <v>0</v>
      </c>
      <c r="O2260" s="5">
        <v>0</v>
      </c>
    </row>
    <row r="2261" spans="1:15" x14ac:dyDescent="0.75">
      <c r="A2261" t="s">
        <v>29</v>
      </c>
      <c r="B2261" s="3">
        <v>47072</v>
      </c>
      <c r="C2261" s="4">
        <v>0</v>
      </c>
      <c r="D2261" s="3">
        <v>47072</v>
      </c>
      <c r="E2261" s="4">
        <v>138497.504408443</v>
      </c>
      <c r="F2261">
        <v>123</v>
      </c>
      <c r="G2261" s="3">
        <v>47087</v>
      </c>
      <c r="H2261" s="4">
        <v>138497.504408443</v>
      </c>
      <c r="I2261" s="4">
        <v>0</v>
      </c>
      <c r="J2261" s="4">
        <v>0</v>
      </c>
      <c r="K2261" s="5">
        <v>134089.83219697099</v>
      </c>
      <c r="L2261" s="5">
        <v>0</v>
      </c>
      <c r="O2261" s="5">
        <v>0</v>
      </c>
    </row>
    <row r="2262" spans="1:15" x14ac:dyDescent="0.75">
      <c r="A2262" t="s">
        <v>29</v>
      </c>
      <c r="B2262" s="3">
        <v>47102</v>
      </c>
      <c r="C2262" s="4">
        <v>0</v>
      </c>
      <c r="D2262" s="3">
        <v>47102</v>
      </c>
      <c r="E2262" s="4">
        <v>115942.81018667499</v>
      </c>
      <c r="F2262">
        <v>124</v>
      </c>
      <c r="G2262" s="3">
        <v>47118</v>
      </c>
      <c r="H2262" s="4">
        <v>115942.81018667499</v>
      </c>
      <c r="I2262" s="4">
        <v>0</v>
      </c>
      <c r="J2262" s="4">
        <v>0</v>
      </c>
      <c r="K2262" s="5">
        <v>146333.331247239</v>
      </c>
      <c r="L2262" s="5">
        <v>0</v>
      </c>
      <c r="O2262" s="5">
        <v>0</v>
      </c>
    </row>
    <row r="2263" spans="1:15" x14ac:dyDescent="0.75">
      <c r="A2263" t="s">
        <v>29</v>
      </c>
      <c r="B2263" s="3">
        <v>47133</v>
      </c>
      <c r="C2263" s="4">
        <v>0</v>
      </c>
      <c r="D2263" s="3">
        <v>47133</v>
      </c>
      <c r="E2263" s="4">
        <v>115775.771944665</v>
      </c>
      <c r="F2263">
        <v>125</v>
      </c>
      <c r="G2263" s="3">
        <v>47149</v>
      </c>
      <c r="H2263" s="4">
        <v>115775.771944665</v>
      </c>
      <c r="I2263" s="4">
        <v>0</v>
      </c>
      <c r="J2263" s="4">
        <v>0</v>
      </c>
      <c r="K2263" s="5">
        <v>151179.37367010099</v>
      </c>
      <c r="L2263" s="5">
        <v>0</v>
      </c>
      <c r="O2263" s="5">
        <v>0</v>
      </c>
    </row>
    <row r="2264" spans="1:15" x14ac:dyDescent="0.75">
      <c r="A2264" t="s">
        <v>29</v>
      </c>
      <c r="B2264" s="3">
        <v>47164</v>
      </c>
      <c r="C2264" s="4">
        <v>0</v>
      </c>
      <c r="D2264" s="3">
        <v>47164</v>
      </c>
      <c r="E2264" s="4">
        <v>115666.660697278</v>
      </c>
      <c r="F2264">
        <v>126</v>
      </c>
      <c r="G2264" s="3">
        <v>47177</v>
      </c>
      <c r="H2264" s="4">
        <v>115666.660697278</v>
      </c>
      <c r="I2264" s="4">
        <v>0</v>
      </c>
      <c r="J2264" s="4">
        <v>0</v>
      </c>
      <c r="K2264" s="5">
        <v>151148.91927048599</v>
      </c>
      <c r="L2264" s="5">
        <v>0</v>
      </c>
      <c r="O2264" s="5">
        <v>0</v>
      </c>
    </row>
    <row r="2265" spans="1:15" x14ac:dyDescent="0.75">
      <c r="A2265" t="s">
        <v>29</v>
      </c>
      <c r="B2265" s="3">
        <v>47192</v>
      </c>
      <c r="C2265" s="4">
        <v>0</v>
      </c>
      <c r="D2265" s="3">
        <v>47192</v>
      </c>
      <c r="E2265" s="4">
        <v>131138.23935025401</v>
      </c>
      <c r="F2265">
        <v>127</v>
      </c>
      <c r="G2265" s="3">
        <v>47208</v>
      </c>
      <c r="H2265" s="4">
        <v>131138.23935025401</v>
      </c>
      <c r="I2265" s="4">
        <v>0</v>
      </c>
      <c r="J2265" s="4">
        <v>0</v>
      </c>
      <c r="K2265" s="5">
        <v>142056.88576022</v>
      </c>
      <c r="L2265" s="5">
        <v>5562.9090579690001</v>
      </c>
      <c r="O2265" s="5">
        <v>0</v>
      </c>
    </row>
    <row r="2266" spans="1:15" x14ac:dyDescent="0.75">
      <c r="A2266" t="s">
        <v>29</v>
      </c>
      <c r="B2266" s="3">
        <v>47223</v>
      </c>
      <c r="C2266" s="4">
        <v>0</v>
      </c>
      <c r="D2266" s="3">
        <v>47223</v>
      </c>
      <c r="E2266" s="4">
        <v>124609.66504349301</v>
      </c>
      <c r="F2266">
        <v>128</v>
      </c>
      <c r="G2266" s="3">
        <v>47238</v>
      </c>
      <c r="H2266" s="4">
        <v>124609.66504349301</v>
      </c>
      <c r="I2266" s="4">
        <v>0</v>
      </c>
      <c r="J2266" s="4">
        <v>0</v>
      </c>
      <c r="K2266" s="5">
        <v>151083.09685392599</v>
      </c>
      <c r="L2266" s="5">
        <v>0</v>
      </c>
      <c r="O2266" s="5">
        <v>0</v>
      </c>
    </row>
    <row r="2267" spans="1:15" x14ac:dyDescent="0.75">
      <c r="A2267" t="s">
        <v>29</v>
      </c>
      <c r="B2267" s="3">
        <v>47253</v>
      </c>
      <c r="C2267" s="4">
        <v>0</v>
      </c>
      <c r="D2267" s="3">
        <v>47253</v>
      </c>
      <c r="E2267" s="4">
        <v>120612.878002799</v>
      </c>
      <c r="F2267">
        <v>129</v>
      </c>
      <c r="G2267" s="3">
        <v>47269</v>
      </c>
      <c r="H2267" s="4">
        <v>120612.878002799</v>
      </c>
      <c r="I2267" s="4">
        <v>0</v>
      </c>
      <c r="J2267" s="4">
        <v>0</v>
      </c>
      <c r="K2267" s="5">
        <v>146179.57014377799</v>
      </c>
      <c r="L2267" s="5">
        <v>0</v>
      </c>
      <c r="O2267" s="5">
        <v>0</v>
      </c>
    </row>
    <row r="2268" spans="1:15" x14ac:dyDescent="0.75">
      <c r="A2268" t="s">
        <v>29</v>
      </c>
      <c r="B2268" s="3">
        <v>47284</v>
      </c>
      <c r="C2268" s="4">
        <v>0</v>
      </c>
      <c r="D2268" s="3">
        <v>47284</v>
      </c>
      <c r="E2268" s="4">
        <v>124657.73688378</v>
      </c>
      <c r="F2268">
        <v>130</v>
      </c>
      <c r="G2268" s="3">
        <v>47299</v>
      </c>
      <c r="H2268" s="4">
        <v>124657.73688378</v>
      </c>
      <c r="I2268" s="4">
        <v>0</v>
      </c>
      <c r="J2268" s="4">
        <v>0</v>
      </c>
      <c r="K2268" s="5">
        <v>151019.71790637</v>
      </c>
      <c r="L2268" s="5">
        <v>0</v>
      </c>
      <c r="O2268" s="5">
        <v>0</v>
      </c>
    </row>
    <row r="2269" spans="1:15" x14ac:dyDescent="0.75">
      <c r="A2269" t="s">
        <v>29</v>
      </c>
      <c r="B2269" s="3">
        <v>47314</v>
      </c>
      <c r="C2269" s="4">
        <v>0</v>
      </c>
      <c r="D2269" s="3">
        <v>47314</v>
      </c>
      <c r="E2269" s="4">
        <v>120659.56554094399</v>
      </c>
      <c r="F2269">
        <v>131</v>
      </c>
      <c r="G2269" s="3">
        <v>47330</v>
      </c>
      <c r="H2269" s="4">
        <v>120659.56554094399</v>
      </c>
      <c r="I2269" s="4">
        <v>0</v>
      </c>
      <c r="J2269" s="4">
        <v>0</v>
      </c>
      <c r="K2269" s="5">
        <v>146117.96529746999</v>
      </c>
      <c r="L2269" s="5">
        <v>0</v>
      </c>
      <c r="O2269" s="5">
        <v>0</v>
      </c>
    </row>
    <row r="2270" spans="1:15" x14ac:dyDescent="0.75">
      <c r="A2270" t="s">
        <v>29</v>
      </c>
      <c r="B2270" s="3">
        <v>47345</v>
      </c>
      <c r="C2270" s="4">
        <v>0</v>
      </c>
      <c r="D2270" s="3">
        <v>47345</v>
      </c>
      <c r="E2270" s="4">
        <v>124706.144504091</v>
      </c>
      <c r="F2270">
        <v>132</v>
      </c>
      <c r="G2270" s="3">
        <v>47361</v>
      </c>
      <c r="H2270" s="4">
        <v>124706.144504091</v>
      </c>
      <c r="I2270" s="4">
        <v>0</v>
      </c>
      <c r="J2270" s="4">
        <v>0</v>
      </c>
      <c r="K2270" s="5">
        <v>150955.78790741001</v>
      </c>
      <c r="L2270" s="5">
        <v>0</v>
      </c>
      <c r="O2270" s="5">
        <v>0</v>
      </c>
    </row>
    <row r="2271" spans="1:15" x14ac:dyDescent="0.75">
      <c r="A2271" t="s">
        <v>29</v>
      </c>
      <c r="B2271" s="3">
        <v>47376</v>
      </c>
      <c r="C2271" s="4">
        <v>0</v>
      </c>
      <c r="D2271" s="3">
        <v>47376</v>
      </c>
      <c r="E2271" s="4">
        <v>124730.131298023</v>
      </c>
      <c r="F2271">
        <v>133</v>
      </c>
      <c r="G2271" s="3">
        <v>47391</v>
      </c>
      <c r="H2271" s="4">
        <v>124730.131298023</v>
      </c>
      <c r="I2271" s="4">
        <v>0</v>
      </c>
      <c r="J2271" s="4">
        <v>0</v>
      </c>
      <c r="K2271" s="5">
        <v>150924.35234224799</v>
      </c>
      <c r="L2271" s="5">
        <v>0</v>
      </c>
      <c r="O2271" s="5">
        <v>0</v>
      </c>
    </row>
    <row r="2272" spans="1:15" x14ac:dyDescent="0.75">
      <c r="A2272" t="s">
        <v>29</v>
      </c>
      <c r="B2272" s="3">
        <v>47406</v>
      </c>
      <c r="C2272" s="4">
        <v>0</v>
      </c>
      <c r="D2272" s="3">
        <v>47406</v>
      </c>
      <c r="E2272" s="4">
        <v>120729.87451649499</v>
      </c>
      <c r="F2272">
        <v>134</v>
      </c>
      <c r="G2272" s="3">
        <v>47422</v>
      </c>
      <c r="H2272" s="4">
        <v>120729.87451649499</v>
      </c>
      <c r="I2272" s="4">
        <v>0</v>
      </c>
      <c r="J2272" s="4">
        <v>5065426.3880000263</v>
      </c>
      <c r="K2272" s="5">
        <v>146025.267796762</v>
      </c>
      <c r="L2272" s="5">
        <v>0</v>
      </c>
      <c r="O2272" s="5">
        <v>0</v>
      </c>
    </row>
    <row r="2273" spans="1:15" x14ac:dyDescent="0.75">
      <c r="A2273" t="s">
        <v>29</v>
      </c>
      <c r="B2273" s="3">
        <v>47437</v>
      </c>
      <c r="C2273" s="4">
        <v>0</v>
      </c>
      <c r="D2273" s="3">
        <v>47437</v>
      </c>
      <c r="E2273" s="4">
        <v>126766.422379205</v>
      </c>
      <c r="F2273">
        <v>135</v>
      </c>
      <c r="G2273" s="3">
        <v>47452</v>
      </c>
      <c r="H2273" s="4">
        <v>126766.422379205</v>
      </c>
      <c r="I2273" s="4">
        <v>0</v>
      </c>
      <c r="J2273" s="4">
        <v>0</v>
      </c>
      <c r="K2273" s="5">
        <v>127099.65059965099</v>
      </c>
      <c r="L2273" s="5">
        <v>0</v>
      </c>
      <c r="O2273" s="5">
        <v>0</v>
      </c>
    </row>
    <row r="2274" spans="1:15" x14ac:dyDescent="0.75">
      <c r="A2274" t="s">
        <v>29</v>
      </c>
      <c r="B2274" s="3">
        <v>47467</v>
      </c>
      <c r="C2274" s="4">
        <v>0</v>
      </c>
      <c r="D2274" s="3">
        <v>47467</v>
      </c>
      <c r="E2274" s="4">
        <v>122701.544880456</v>
      </c>
      <c r="F2274">
        <v>136</v>
      </c>
      <c r="G2274" s="3">
        <v>47483</v>
      </c>
      <c r="H2274" s="4">
        <v>122701.544880456</v>
      </c>
      <c r="I2274" s="4">
        <v>0</v>
      </c>
      <c r="J2274" s="4">
        <v>1328205.9421898569</v>
      </c>
      <c r="K2274" s="5">
        <v>122968.82859465299</v>
      </c>
      <c r="L2274" s="5">
        <v>0</v>
      </c>
      <c r="O2274" s="5">
        <v>0</v>
      </c>
    </row>
    <row r="2275" spans="1:15" x14ac:dyDescent="0.75">
      <c r="A2275" t="s">
        <v>29</v>
      </c>
      <c r="B2275" s="3">
        <v>47498</v>
      </c>
      <c r="C2275" s="4">
        <v>0</v>
      </c>
      <c r="D2275" s="3">
        <v>47498</v>
      </c>
      <c r="E2275" s="4">
        <v>116645.74845448699</v>
      </c>
      <c r="F2275">
        <v>137</v>
      </c>
      <c r="G2275" s="3">
        <v>47514</v>
      </c>
      <c r="H2275" s="4">
        <v>116645.74845448699</v>
      </c>
      <c r="I2275" s="4">
        <v>0</v>
      </c>
      <c r="J2275" s="4">
        <v>0</v>
      </c>
      <c r="K2275" s="5">
        <v>120595.99004351</v>
      </c>
      <c r="L2275" s="5">
        <v>0</v>
      </c>
      <c r="O2275" s="5">
        <v>0</v>
      </c>
    </row>
    <row r="2276" spans="1:15" x14ac:dyDescent="0.75">
      <c r="A2276" t="s">
        <v>29</v>
      </c>
      <c r="B2276" s="3">
        <v>47529</v>
      </c>
      <c r="C2276" s="4">
        <v>0</v>
      </c>
      <c r="D2276" s="3">
        <v>47529</v>
      </c>
      <c r="E2276" s="4">
        <v>116667.785216349</v>
      </c>
      <c r="F2276">
        <v>138</v>
      </c>
      <c r="G2276" s="3">
        <v>47542</v>
      </c>
      <c r="H2276" s="4">
        <v>116667.785216349</v>
      </c>
      <c r="I2276" s="4">
        <v>0</v>
      </c>
      <c r="J2276" s="4">
        <v>0</v>
      </c>
      <c r="K2276" s="5">
        <v>120563.841100879</v>
      </c>
      <c r="L2276" s="5">
        <v>0</v>
      </c>
      <c r="O2276" s="5">
        <v>0</v>
      </c>
    </row>
    <row r="2277" spans="1:15" x14ac:dyDescent="0.75">
      <c r="A2277" t="s">
        <v>29</v>
      </c>
      <c r="B2277" s="3">
        <v>47557</v>
      </c>
      <c r="C2277" s="4">
        <v>0</v>
      </c>
      <c r="D2277" s="3">
        <v>47557</v>
      </c>
      <c r="E2277" s="4">
        <v>128380.13411848601</v>
      </c>
      <c r="F2277">
        <v>139</v>
      </c>
      <c r="G2277" s="3">
        <v>47573</v>
      </c>
      <c r="H2277" s="4">
        <v>128380.13411848601</v>
      </c>
      <c r="I2277" s="4">
        <v>0</v>
      </c>
      <c r="J2277" s="4">
        <v>0</v>
      </c>
      <c r="K2277" s="5">
        <v>112943.324557024</v>
      </c>
      <c r="L2277" s="5">
        <v>4076.1169878870001</v>
      </c>
      <c r="O2277" s="5">
        <v>0</v>
      </c>
    </row>
    <row r="2278" spans="1:15" x14ac:dyDescent="0.75">
      <c r="A2278" t="s">
        <v>29</v>
      </c>
      <c r="B2278" s="3">
        <v>47588</v>
      </c>
      <c r="C2278" s="4">
        <v>0</v>
      </c>
      <c r="D2278" s="3">
        <v>47588</v>
      </c>
      <c r="E2278" s="4">
        <v>124620.45128934</v>
      </c>
      <c r="F2278">
        <v>140</v>
      </c>
      <c r="G2278" s="3">
        <v>47603</v>
      </c>
      <c r="H2278" s="4">
        <v>124620.45128934</v>
      </c>
      <c r="I2278" s="4">
        <v>0</v>
      </c>
      <c r="J2278" s="4">
        <v>0</v>
      </c>
      <c r="K2278" s="5">
        <v>120494.77134937</v>
      </c>
      <c r="L2278" s="5">
        <v>0</v>
      </c>
      <c r="O2278" s="5">
        <v>0</v>
      </c>
    </row>
    <row r="2279" spans="1:15" x14ac:dyDescent="0.75">
      <c r="A2279" t="s">
        <v>29</v>
      </c>
      <c r="B2279" s="3">
        <v>47618</v>
      </c>
      <c r="C2279" s="4">
        <v>0</v>
      </c>
      <c r="D2279" s="3">
        <v>47618</v>
      </c>
      <c r="E2279" s="4">
        <v>120621.622779235</v>
      </c>
      <c r="F2279">
        <v>141</v>
      </c>
      <c r="G2279" s="3">
        <v>47634</v>
      </c>
      <c r="H2279" s="4">
        <v>120621.622779235</v>
      </c>
      <c r="I2279" s="4">
        <v>0</v>
      </c>
      <c r="J2279" s="4">
        <v>0</v>
      </c>
      <c r="K2279" s="5">
        <v>116576.304061267</v>
      </c>
      <c r="L2279" s="5">
        <v>0</v>
      </c>
      <c r="O2279" s="5">
        <v>0</v>
      </c>
    </row>
    <row r="2280" spans="1:15" x14ac:dyDescent="0.75">
      <c r="A2280" t="s">
        <v>29</v>
      </c>
      <c r="B2280" s="3">
        <v>47649</v>
      </c>
      <c r="C2280" s="4">
        <v>0</v>
      </c>
      <c r="D2280" s="3">
        <v>47649</v>
      </c>
      <c r="E2280" s="4">
        <v>124664.741292818</v>
      </c>
      <c r="F2280">
        <v>142</v>
      </c>
      <c r="G2280" s="3">
        <v>47664</v>
      </c>
      <c r="H2280" s="4">
        <v>124664.741292818</v>
      </c>
      <c r="I2280" s="4">
        <v>0</v>
      </c>
      <c r="J2280" s="4">
        <v>0</v>
      </c>
      <c r="K2280" s="5">
        <v>120428.00779991</v>
      </c>
      <c r="L2280" s="5">
        <v>0</v>
      </c>
      <c r="O2280" s="5">
        <v>0</v>
      </c>
    </row>
    <row r="2281" spans="1:15" x14ac:dyDescent="0.75">
      <c r="A2281" t="s">
        <v>29</v>
      </c>
      <c r="B2281" s="3">
        <v>47679</v>
      </c>
      <c r="C2281" s="4">
        <v>0</v>
      </c>
      <c r="D2281" s="3">
        <v>47679</v>
      </c>
      <c r="E2281" s="4">
        <v>120664.606966921</v>
      </c>
      <c r="F2281">
        <v>143</v>
      </c>
      <c r="G2281" s="3">
        <v>47695</v>
      </c>
      <c r="H2281" s="4">
        <v>120664.606966921</v>
      </c>
      <c r="I2281" s="4">
        <v>0</v>
      </c>
      <c r="J2281" s="4">
        <v>0</v>
      </c>
      <c r="K2281" s="5">
        <v>116511.409494274</v>
      </c>
      <c r="L2281" s="5">
        <v>0</v>
      </c>
      <c r="O2281" s="5">
        <v>0</v>
      </c>
    </row>
    <row r="2282" spans="1:15" x14ac:dyDescent="0.75">
      <c r="A2282" t="s">
        <v>29</v>
      </c>
      <c r="B2282" s="3">
        <v>47710</v>
      </c>
      <c r="C2282" s="4">
        <v>0</v>
      </c>
      <c r="D2282" s="3">
        <v>47710</v>
      </c>
      <c r="E2282" s="4">
        <v>124709.275701569</v>
      </c>
      <c r="F2282">
        <v>144</v>
      </c>
      <c r="G2282" s="3">
        <v>47726</v>
      </c>
      <c r="H2282" s="4">
        <v>124709.275701569</v>
      </c>
      <c r="I2282" s="4">
        <v>0</v>
      </c>
      <c r="J2282" s="4">
        <v>0</v>
      </c>
      <c r="K2282" s="5">
        <v>120360.66406087601</v>
      </c>
      <c r="L2282" s="5">
        <v>0</v>
      </c>
      <c r="O2282" s="5">
        <v>0</v>
      </c>
    </row>
    <row r="2283" spans="1:15" x14ac:dyDescent="0.75">
      <c r="A2283" t="s">
        <v>29</v>
      </c>
      <c r="B2283" s="3">
        <v>47741</v>
      </c>
      <c r="C2283" s="4">
        <v>0</v>
      </c>
      <c r="D2283" s="3">
        <v>47741</v>
      </c>
      <c r="E2283" s="4">
        <v>124731.421450639</v>
      </c>
      <c r="F2283">
        <v>145</v>
      </c>
      <c r="G2283" s="3">
        <v>47756</v>
      </c>
      <c r="H2283" s="4">
        <v>124731.421450639</v>
      </c>
      <c r="I2283" s="4">
        <v>0</v>
      </c>
      <c r="J2283" s="4">
        <v>159999.99999998501</v>
      </c>
      <c r="K2283" s="5">
        <v>120327.482702138</v>
      </c>
      <c r="L2283" s="5">
        <v>0</v>
      </c>
      <c r="O2283" s="5">
        <v>0</v>
      </c>
    </row>
    <row r="2284" spans="1:15" x14ac:dyDescent="0.75">
      <c r="A2284" t="s">
        <v>29</v>
      </c>
      <c r="B2284" s="3">
        <v>47771</v>
      </c>
      <c r="C2284" s="4">
        <v>0</v>
      </c>
      <c r="D2284" s="3">
        <v>47771</v>
      </c>
      <c r="E2284" s="4">
        <v>121225.848163772</v>
      </c>
      <c r="F2284">
        <v>146</v>
      </c>
      <c r="G2284" s="3">
        <v>47787</v>
      </c>
      <c r="H2284" s="4">
        <v>121225.848163772</v>
      </c>
      <c r="I2284" s="4">
        <v>0</v>
      </c>
      <c r="J2284" s="4">
        <v>32355280.612882059</v>
      </c>
      <c r="K2284" s="5">
        <v>116413.69709688801</v>
      </c>
      <c r="L2284" s="5">
        <v>0</v>
      </c>
      <c r="O2284" s="5">
        <v>0</v>
      </c>
    </row>
    <row r="2285" spans="1:15" x14ac:dyDescent="0.75">
      <c r="A2285" t="s">
        <v>29</v>
      </c>
      <c r="B2285" s="3">
        <v>47802</v>
      </c>
      <c r="C2285" s="4">
        <v>0</v>
      </c>
      <c r="D2285" s="3">
        <v>47802</v>
      </c>
      <c r="E2285" s="4">
        <v>10761392.82959334</v>
      </c>
      <c r="F2285">
        <v>147</v>
      </c>
      <c r="G2285" s="3">
        <v>47817</v>
      </c>
      <c r="H2285" s="4">
        <v>10761392.82959334</v>
      </c>
      <c r="I2285" s="4">
        <v>10662563.89166669</v>
      </c>
      <c r="J2285" s="4">
        <v>339660.23285785498</v>
      </c>
      <c r="K2285" s="5">
        <v>3918.0671301890002</v>
      </c>
      <c r="L2285" s="5">
        <v>0</v>
      </c>
      <c r="O2285" s="5">
        <v>0</v>
      </c>
    </row>
    <row r="2286" spans="1:15" x14ac:dyDescent="0.75">
      <c r="A2286" t="s">
        <v>29</v>
      </c>
      <c r="B2286" s="3">
        <v>47832</v>
      </c>
      <c r="C2286" s="4">
        <v>0</v>
      </c>
      <c r="D2286" s="3">
        <v>47832</v>
      </c>
      <c r="E2286" s="4">
        <v>8890687.0757060871</v>
      </c>
      <c r="F2286">
        <v>148</v>
      </c>
      <c r="G2286" s="3">
        <v>47848</v>
      </c>
      <c r="H2286" s="4">
        <v>8890687.0757060871</v>
      </c>
      <c r="I2286" s="4">
        <v>8844969.1408368144</v>
      </c>
      <c r="J2286" s="4">
        <v>2446952.7880356782</v>
      </c>
      <c r="K2286" s="5">
        <v>2164.6798497519999</v>
      </c>
      <c r="L2286" s="5">
        <v>0</v>
      </c>
      <c r="O2286" s="5">
        <v>0</v>
      </c>
    </row>
    <row r="2287" spans="1:15" x14ac:dyDescent="0.75">
      <c r="A2287" t="s">
        <v>30</v>
      </c>
      <c r="B2287" s="3">
        <v>43200</v>
      </c>
      <c r="C2287" s="4">
        <v>-55125851.606227249</v>
      </c>
      <c r="D2287" s="3">
        <v>43200</v>
      </c>
      <c r="E2287" s="4">
        <v>-55125851.606227249</v>
      </c>
      <c r="F2287">
        <v>4</v>
      </c>
      <c r="G2287" s="3">
        <v>43220</v>
      </c>
      <c r="H2287" s="4">
        <v>0</v>
      </c>
      <c r="I2287" s="4">
        <v>0</v>
      </c>
      <c r="J2287" s="4">
        <v>0</v>
      </c>
      <c r="K2287" s="5">
        <v>0</v>
      </c>
      <c r="L2287" s="5">
        <v>0</v>
      </c>
      <c r="O2287" s="5">
        <v>0</v>
      </c>
    </row>
    <row r="2288" spans="1:15" x14ac:dyDescent="0.75">
      <c r="A2288" t="s">
        <v>30</v>
      </c>
      <c r="B2288" s="3">
        <v>43230</v>
      </c>
      <c r="C2288" s="4">
        <v>404811.71</v>
      </c>
      <c r="D2288" s="3">
        <v>43230</v>
      </c>
      <c r="E2288" s="4">
        <v>404811.71</v>
      </c>
      <c r="F2288">
        <v>5</v>
      </c>
      <c r="G2288" s="3">
        <v>43251</v>
      </c>
      <c r="H2288" s="4">
        <v>0</v>
      </c>
      <c r="I2288" s="4">
        <v>0</v>
      </c>
      <c r="J2288" s="4">
        <v>0</v>
      </c>
      <c r="K2288" s="5">
        <v>0</v>
      </c>
      <c r="L2288" s="5">
        <v>0</v>
      </c>
      <c r="O2288" s="5">
        <v>0</v>
      </c>
    </row>
    <row r="2289" spans="1:15" x14ac:dyDescent="0.75">
      <c r="A2289" t="s">
        <v>30</v>
      </c>
      <c r="B2289" s="3">
        <v>43261</v>
      </c>
      <c r="C2289" s="4">
        <v>418303.26</v>
      </c>
      <c r="D2289" s="3">
        <v>43261</v>
      </c>
      <c r="E2289" s="4">
        <v>418303.26</v>
      </c>
      <c r="F2289">
        <v>6</v>
      </c>
      <c r="G2289" s="3">
        <v>43281</v>
      </c>
      <c r="H2289" s="4">
        <v>0</v>
      </c>
      <c r="I2289" s="4">
        <v>0</v>
      </c>
      <c r="J2289" s="4">
        <v>0</v>
      </c>
      <c r="K2289" s="5">
        <v>0</v>
      </c>
      <c r="L2289" s="5">
        <v>0</v>
      </c>
      <c r="O2289" s="5">
        <v>0</v>
      </c>
    </row>
    <row r="2290" spans="1:15" x14ac:dyDescent="0.75">
      <c r="A2290" t="s">
        <v>30</v>
      </c>
      <c r="B2290" s="3">
        <v>43291</v>
      </c>
      <c r="C2290" s="4">
        <v>404807.99</v>
      </c>
      <c r="D2290" s="3">
        <v>43291</v>
      </c>
      <c r="E2290" s="4">
        <v>404807.99</v>
      </c>
      <c r="F2290">
        <v>7</v>
      </c>
      <c r="G2290" s="3">
        <v>43312</v>
      </c>
      <c r="H2290" s="4">
        <v>0</v>
      </c>
      <c r="I2290" s="4">
        <v>0</v>
      </c>
      <c r="J2290" s="4">
        <v>0</v>
      </c>
      <c r="K2290" s="5">
        <v>0</v>
      </c>
      <c r="L2290" s="5">
        <v>0</v>
      </c>
      <c r="O2290" s="5">
        <v>0</v>
      </c>
    </row>
    <row r="2291" spans="1:15" x14ac:dyDescent="0.75">
      <c r="A2291" t="s">
        <v>30</v>
      </c>
      <c r="B2291" s="3">
        <v>43322</v>
      </c>
      <c r="C2291" s="4">
        <v>418299.42</v>
      </c>
      <c r="D2291" s="3">
        <v>43322</v>
      </c>
      <c r="E2291" s="4">
        <v>418299.42</v>
      </c>
      <c r="F2291">
        <v>8</v>
      </c>
      <c r="G2291" s="3">
        <v>43343</v>
      </c>
      <c r="H2291" s="4">
        <v>0</v>
      </c>
      <c r="I2291" s="4">
        <v>0</v>
      </c>
      <c r="J2291" s="4">
        <v>0</v>
      </c>
      <c r="K2291" s="5">
        <v>0</v>
      </c>
      <c r="L2291" s="5">
        <v>0</v>
      </c>
      <c r="O2291" s="5">
        <v>0</v>
      </c>
    </row>
    <row r="2292" spans="1:15" x14ac:dyDescent="0.75">
      <c r="A2292" t="s">
        <v>30</v>
      </c>
      <c r="B2292" s="3">
        <v>43353</v>
      </c>
      <c r="C2292" s="4">
        <v>418297.65</v>
      </c>
      <c r="D2292" s="3">
        <v>43353</v>
      </c>
      <c r="E2292" s="4">
        <v>418297.65</v>
      </c>
      <c r="F2292">
        <v>9</v>
      </c>
      <c r="G2292" s="3">
        <v>43373</v>
      </c>
      <c r="H2292" s="4">
        <v>0</v>
      </c>
      <c r="I2292" s="4">
        <v>0</v>
      </c>
      <c r="J2292" s="4">
        <v>0</v>
      </c>
      <c r="K2292" s="5">
        <v>0</v>
      </c>
      <c r="L2292" s="5">
        <v>0</v>
      </c>
      <c r="O2292" s="5">
        <v>0</v>
      </c>
    </row>
    <row r="2293" spans="1:15" x14ac:dyDescent="0.75">
      <c r="A2293" t="s">
        <v>30</v>
      </c>
      <c r="B2293" s="3">
        <v>43383</v>
      </c>
      <c r="C2293" s="4">
        <v>404802.44</v>
      </c>
      <c r="D2293" s="3">
        <v>43383</v>
      </c>
      <c r="E2293" s="4">
        <v>404802.44</v>
      </c>
      <c r="F2293">
        <v>10</v>
      </c>
      <c r="G2293" s="3">
        <v>43404</v>
      </c>
      <c r="H2293" s="4">
        <v>0</v>
      </c>
      <c r="I2293" s="4">
        <v>0</v>
      </c>
      <c r="J2293" s="4">
        <v>0</v>
      </c>
      <c r="K2293" s="5">
        <v>0</v>
      </c>
      <c r="L2293" s="5">
        <v>0</v>
      </c>
      <c r="O2293" s="5">
        <v>0</v>
      </c>
    </row>
    <row r="2294" spans="1:15" x14ac:dyDescent="0.75">
      <c r="A2294" t="s">
        <v>30</v>
      </c>
      <c r="B2294" s="3">
        <v>43414</v>
      </c>
      <c r="C2294" s="4">
        <v>418293.69</v>
      </c>
      <c r="D2294" s="3">
        <v>43414</v>
      </c>
      <c r="E2294" s="4">
        <v>418293.69</v>
      </c>
      <c r="F2294">
        <v>11</v>
      </c>
      <c r="G2294" s="3">
        <v>43434</v>
      </c>
      <c r="H2294" s="4">
        <v>0</v>
      </c>
      <c r="I2294" s="4">
        <v>0</v>
      </c>
      <c r="J2294" s="4">
        <v>0</v>
      </c>
      <c r="K2294" s="5">
        <v>0</v>
      </c>
      <c r="L2294" s="5">
        <v>0</v>
      </c>
      <c r="O2294" s="5">
        <v>0</v>
      </c>
    </row>
    <row r="2295" spans="1:15" x14ac:dyDescent="0.75">
      <c r="A2295" t="s">
        <v>30</v>
      </c>
      <c r="B2295" s="3">
        <v>43444</v>
      </c>
      <c r="C2295" s="4">
        <v>404798.63</v>
      </c>
      <c r="D2295" s="3">
        <v>43444</v>
      </c>
      <c r="E2295" s="4">
        <v>404798.63</v>
      </c>
      <c r="F2295">
        <v>12</v>
      </c>
      <c r="G2295" s="3">
        <v>43465</v>
      </c>
      <c r="H2295" s="4">
        <v>0</v>
      </c>
      <c r="I2295" s="4">
        <v>0</v>
      </c>
      <c r="J2295" s="4">
        <v>0</v>
      </c>
      <c r="K2295" s="5">
        <v>0</v>
      </c>
      <c r="L2295" s="5">
        <v>0</v>
      </c>
      <c r="O2295" s="5">
        <v>0</v>
      </c>
    </row>
    <row r="2296" spans="1:15" x14ac:dyDescent="0.75">
      <c r="A2296" t="s">
        <v>30</v>
      </c>
      <c r="B2296" s="3">
        <v>43475</v>
      </c>
      <c r="C2296" s="4">
        <v>404796.39</v>
      </c>
      <c r="D2296" s="3">
        <v>43475</v>
      </c>
      <c r="E2296" s="4">
        <v>404796.39</v>
      </c>
      <c r="F2296">
        <v>13</v>
      </c>
      <c r="G2296" s="3">
        <v>43496</v>
      </c>
      <c r="H2296" s="4">
        <v>0</v>
      </c>
      <c r="I2296" s="4">
        <v>0</v>
      </c>
      <c r="J2296" s="4">
        <v>0</v>
      </c>
      <c r="K2296" s="5">
        <v>0</v>
      </c>
      <c r="L2296" s="5">
        <v>0</v>
      </c>
      <c r="O2296" s="5">
        <v>0</v>
      </c>
    </row>
    <row r="2297" spans="1:15" x14ac:dyDescent="0.75">
      <c r="A2297" t="s">
        <v>30</v>
      </c>
      <c r="B2297" s="3">
        <v>43506</v>
      </c>
      <c r="C2297" s="4">
        <v>404794.64</v>
      </c>
      <c r="D2297" s="3">
        <v>43506</v>
      </c>
      <c r="E2297" s="4">
        <v>404794.64</v>
      </c>
      <c r="F2297">
        <v>14</v>
      </c>
      <c r="G2297" s="3">
        <v>43524</v>
      </c>
      <c r="H2297" s="4">
        <v>0</v>
      </c>
      <c r="I2297" s="4">
        <v>0</v>
      </c>
      <c r="J2297" s="4">
        <v>0</v>
      </c>
      <c r="K2297" s="5">
        <v>0</v>
      </c>
      <c r="L2297" s="5">
        <v>0</v>
      </c>
      <c r="O2297" s="5">
        <v>0</v>
      </c>
    </row>
    <row r="2298" spans="1:15" x14ac:dyDescent="0.75">
      <c r="A2298" t="s">
        <v>30</v>
      </c>
      <c r="B2298" s="3">
        <v>43534</v>
      </c>
      <c r="C2298" s="4">
        <v>404066.24</v>
      </c>
      <c r="D2298" s="3">
        <v>43534</v>
      </c>
      <c r="E2298" s="4">
        <v>404066.24</v>
      </c>
      <c r="F2298">
        <v>15</v>
      </c>
      <c r="G2298" s="3">
        <v>43555</v>
      </c>
      <c r="H2298" s="4">
        <v>0</v>
      </c>
      <c r="I2298" s="4">
        <v>0</v>
      </c>
      <c r="J2298" s="4">
        <v>0</v>
      </c>
      <c r="K2298" s="5">
        <v>0</v>
      </c>
      <c r="L2298" s="5">
        <v>0</v>
      </c>
      <c r="O2298" s="5">
        <v>0</v>
      </c>
    </row>
    <row r="2299" spans="1:15" x14ac:dyDescent="0.75">
      <c r="A2299" t="s">
        <v>30</v>
      </c>
      <c r="B2299" s="3">
        <v>43565</v>
      </c>
      <c r="C2299" s="4">
        <v>418270.48</v>
      </c>
      <c r="D2299" s="3">
        <v>43565</v>
      </c>
      <c r="E2299" s="4">
        <v>418270.48</v>
      </c>
      <c r="F2299">
        <v>16</v>
      </c>
      <c r="G2299" s="3">
        <v>43585</v>
      </c>
      <c r="H2299" s="4">
        <v>0</v>
      </c>
      <c r="I2299" s="4">
        <v>0</v>
      </c>
      <c r="J2299" s="4">
        <v>0</v>
      </c>
      <c r="K2299" s="5">
        <v>0</v>
      </c>
      <c r="L2299" s="5">
        <v>0</v>
      </c>
      <c r="O2299" s="5">
        <v>0</v>
      </c>
    </row>
    <row r="2300" spans="1:15" x14ac:dyDescent="0.75">
      <c r="A2300" t="s">
        <v>30</v>
      </c>
      <c r="B2300" s="3">
        <v>43595</v>
      </c>
      <c r="C2300" s="4">
        <v>403947.66</v>
      </c>
      <c r="D2300" s="3">
        <v>43595</v>
      </c>
      <c r="E2300" s="4">
        <v>403947.66</v>
      </c>
      <c r="F2300">
        <v>17</v>
      </c>
      <c r="G2300" s="3">
        <v>43616</v>
      </c>
      <c r="H2300" s="4">
        <v>0</v>
      </c>
      <c r="I2300" s="4">
        <v>0</v>
      </c>
      <c r="J2300" s="4">
        <v>0</v>
      </c>
      <c r="K2300" s="5">
        <v>0</v>
      </c>
      <c r="L2300" s="5">
        <v>0</v>
      </c>
      <c r="O2300" s="5">
        <v>0</v>
      </c>
    </row>
    <row r="2301" spans="1:15" x14ac:dyDescent="0.75">
      <c r="A2301" t="s">
        <v>30</v>
      </c>
      <c r="B2301" s="3">
        <v>43626</v>
      </c>
      <c r="C2301" s="4">
        <v>418272.82</v>
      </c>
      <c r="D2301" s="3">
        <v>43626</v>
      </c>
      <c r="E2301" s="4">
        <v>418272.82</v>
      </c>
      <c r="F2301">
        <v>18</v>
      </c>
      <c r="G2301" s="3">
        <v>43646</v>
      </c>
      <c r="H2301" s="4">
        <v>0</v>
      </c>
      <c r="I2301" s="4">
        <v>0</v>
      </c>
      <c r="J2301" s="4">
        <v>0</v>
      </c>
      <c r="K2301" s="5">
        <v>0</v>
      </c>
      <c r="L2301" s="5">
        <v>0</v>
      </c>
      <c r="O2301" s="5">
        <v>0</v>
      </c>
    </row>
    <row r="2302" spans="1:15" x14ac:dyDescent="0.75">
      <c r="A2302" t="s">
        <v>30</v>
      </c>
      <c r="B2302" s="3">
        <v>43656</v>
      </c>
      <c r="C2302" s="4">
        <v>404246.87</v>
      </c>
      <c r="D2302" s="3">
        <v>43656</v>
      </c>
      <c r="E2302" s="4">
        <v>404246.87</v>
      </c>
      <c r="F2302">
        <v>19</v>
      </c>
      <c r="G2302" s="3">
        <v>43677</v>
      </c>
      <c r="H2302" s="4">
        <v>0</v>
      </c>
      <c r="I2302" s="4">
        <v>0</v>
      </c>
      <c r="J2302" s="4">
        <v>0</v>
      </c>
      <c r="K2302" s="5">
        <v>0</v>
      </c>
      <c r="L2302" s="5">
        <v>0</v>
      </c>
      <c r="O2302" s="5">
        <v>0</v>
      </c>
    </row>
    <row r="2303" spans="1:15" x14ac:dyDescent="0.75">
      <c r="A2303" t="s">
        <v>30</v>
      </c>
      <c r="B2303" s="3">
        <v>43687</v>
      </c>
      <c r="C2303" s="4">
        <v>418186</v>
      </c>
      <c r="D2303" s="3">
        <v>43687</v>
      </c>
      <c r="E2303" s="4">
        <v>418186</v>
      </c>
      <c r="F2303">
        <v>20</v>
      </c>
      <c r="G2303" s="3">
        <v>43708</v>
      </c>
      <c r="H2303" s="4">
        <v>0</v>
      </c>
      <c r="I2303" s="4">
        <v>0</v>
      </c>
      <c r="J2303" s="4">
        <v>0</v>
      </c>
      <c r="K2303" s="5">
        <v>0</v>
      </c>
      <c r="L2303" s="5">
        <v>0</v>
      </c>
      <c r="O2303" s="5">
        <v>0</v>
      </c>
    </row>
    <row r="2304" spans="1:15" x14ac:dyDescent="0.75">
      <c r="A2304" t="s">
        <v>30</v>
      </c>
      <c r="B2304" s="3">
        <v>43718</v>
      </c>
      <c r="C2304" s="4">
        <v>418269.98</v>
      </c>
      <c r="D2304" s="3">
        <v>43718</v>
      </c>
      <c r="E2304" s="4">
        <v>418269.98</v>
      </c>
      <c r="F2304">
        <v>21</v>
      </c>
      <c r="G2304" s="3">
        <v>43738</v>
      </c>
      <c r="H2304" s="4">
        <v>0</v>
      </c>
      <c r="I2304" s="4">
        <v>0</v>
      </c>
      <c r="J2304" s="4">
        <v>0</v>
      </c>
      <c r="K2304" s="5">
        <v>0</v>
      </c>
      <c r="L2304" s="5">
        <v>0</v>
      </c>
      <c r="O2304" s="5">
        <v>0</v>
      </c>
    </row>
    <row r="2305" spans="1:15" x14ac:dyDescent="0.75">
      <c r="A2305" t="s">
        <v>30</v>
      </c>
      <c r="B2305" s="3">
        <v>43748</v>
      </c>
      <c r="C2305" s="4">
        <v>404772.53</v>
      </c>
      <c r="D2305" s="3">
        <v>43748</v>
      </c>
      <c r="E2305" s="4">
        <v>404772.53</v>
      </c>
      <c r="F2305">
        <v>22</v>
      </c>
      <c r="G2305" s="3">
        <v>43769</v>
      </c>
      <c r="H2305" s="4">
        <v>0</v>
      </c>
      <c r="I2305" s="4">
        <v>0</v>
      </c>
      <c r="J2305" s="4">
        <v>0</v>
      </c>
      <c r="K2305" s="5">
        <v>0</v>
      </c>
      <c r="L2305" s="5">
        <v>0</v>
      </c>
      <c r="O2305" s="5">
        <v>0</v>
      </c>
    </row>
    <row r="2306" spans="1:15" x14ac:dyDescent="0.75">
      <c r="A2306" t="s">
        <v>30</v>
      </c>
      <c r="B2306" s="3">
        <v>43779</v>
      </c>
      <c r="C2306" s="4">
        <v>418248.11</v>
      </c>
      <c r="D2306" s="3">
        <v>43779</v>
      </c>
      <c r="E2306" s="4">
        <v>418248.11</v>
      </c>
      <c r="F2306">
        <v>23</v>
      </c>
      <c r="G2306" s="3">
        <v>43799</v>
      </c>
      <c r="H2306" s="4">
        <v>0</v>
      </c>
      <c r="I2306" s="4">
        <v>0</v>
      </c>
      <c r="J2306" s="4">
        <v>0</v>
      </c>
      <c r="K2306" s="5">
        <v>0</v>
      </c>
      <c r="L2306" s="5">
        <v>0</v>
      </c>
      <c r="O2306" s="5">
        <v>0</v>
      </c>
    </row>
    <row r="2307" spans="1:15" x14ac:dyDescent="0.75">
      <c r="A2307" t="s">
        <v>30</v>
      </c>
      <c r="B2307" s="3">
        <v>43809</v>
      </c>
      <c r="C2307" s="4">
        <v>404758.99</v>
      </c>
      <c r="D2307" s="3">
        <v>43809</v>
      </c>
      <c r="E2307" s="4">
        <v>404758.99</v>
      </c>
      <c r="F2307">
        <v>24</v>
      </c>
      <c r="G2307" s="3">
        <v>43830</v>
      </c>
      <c r="H2307" s="4">
        <v>0</v>
      </c>
      <c r="I2307" s="4">
        <v>0</v>
      </c>
      <c r="J2307" s="4">
        <v>0</v>
      </c>
      <c r="K2307" s="5">
        <v>0</v>
      </c>
      <c r="L2307" s="5">
        <v>0</v>
      </c>
      <c r="O2307" s="5">
        <v>0</v>
      </c>
    </row>
    <row r="2308" spans="1:15" x14ac:dyDescent="0.75">
      <c r="A2308" t="s">
        <v>30</v>
      </c>
      <c r="B2308" s="3">
        <v>43840</v>
      </c>
      <c r="C2308" s="4">
        <v>417764.64</v>
      </c>
      <c r="D2308" s="3">
        <v>43840</v>
      </c>
      <c r="E2308" s="4">
        <v>417764.64</v>
      </c>
      <c r="F2308">
        <v>25</v>
      </c>
      <c r="G2308" s="3">
        <v>43861</v>
      </c>
      <c r="H2308" s="4">
        <v>0</v>
      </c>
      <c r="I2308" s="4">
        <v>0</v>
      </c>
      <c r="J2308" s="4">
        <v>0</v>
      </c>
      <c r="K2308" s="5">
        <v>0</v>
      </c>
      <c r="L2308" s="5">
        <v>0</v>
      </c>
      <c r="O2308" s="5">
        <v>0</v>
      </c>
    </row>
    <row r="2309" spans="1:15" x14ac:dyDescent="0.75">
      <c r="A2309" t="s">
        <v>30</v>
      </c>
      <c r="B2309" s="3">
        <v>43871</v>
      </c>
      <c r="C2309" s="4">
        <v>404726.48</v>
      </c>
      <c r="D2309" s="3">
        <v>43871</v>
      </c>
      <c r="E2309" s="4">
        <v>404726.48</v>
      </c>
      <c r="F2309">
        <v>26</v>
      </c>
      <c r="G2309" s="3">
        <v>43890</v>
      </c>
      <c r="H2309" s="4">
        <v>0</v>
      </c>
      <c r="I2309" s="4">
        <v>0</v>
      </c>
      <c r="J2309" s="4">
        <v>0</v>
      </c>
      <c r="K2309" s="5">
        <v>0</v>
      </c>
      <c r="L2309" s="5">
        <v>0</v>
      </c>
      <c r="O2309" s="5">
        <v>0</v>
      </c>
    </row>
    <row r="2310" spans="1:15" x14ac:dyDescent="0.75">
      <c r="A2310" t="s">
        <v>30</v>
      </c>
      <c r="B2310" s="3">
        <v>43900</v>
      </c>
      <c r="C2310" s="4">
        <v>404760.16</v>
      </c>
      <c r="D2310" s="3">
        <v>43900</v>
      </c>
      <c r="E2310" s="4">
        <v>404760.16</v>
      </c>
      <c r="F2310">
        <v>27</v>
      </c>
      <c r="G2310" s="3">
        <v>43921</v>
      </c>
      <c r="H2310" s="4">
        <v>0</v>
      </c>
      <c r="I2310" s="4">
        <v>0</v>
      </c>
      <c r="J2310" s="4">
        <v>0</v>
      </c>
      <c r="K2310" s="5">
        <v>0</v>
      </c>
      <c r="L2310" s="5">
        <v>0</v>
      </c>
      <c r="O2310" s="5">
        <v>0</v>
      </c>
    </row>
    <row r="2311" spans="1:15" x14ac:dyDescent="0.75">
      <c r="A2311" t="s">
        <v>30</v>
      </c>
      <c r="B2311" s="3">
        <v>43931</v>
      </c>
      <c r="C2311" s="4">
        <v>418250.84</v>
      </c>
      <c r="D2311" s="3">
        <v>43931</v>
      </c>
      <c r="E2311" s="4">
        <v>418250.84</v>
      </c>
      <c r="F2311">
        <v>28</v>
      </c>
      <c r="G2311" s="3">
        <v>43951</v>
      </c>
      <c r="H2311" s="4">
        <v>0</v>
      </c>
      <c r="I2311" s="4">
        <v>0</v>
      </c>
      <c r="J2311" s="4">
        <v>0</v>
      </c>
      <c r="K2311" s="5">
        <v>0</v>
      </c>
      <c r="L2311" s="5">
        <v>0</v>
      </c>
      <c r="O2311" s="5">
        <v>0</v>
      </c>
    </row>
    <row r="2312" spans="1:15" x14ac:dyDescent="0.75">
      <c r="A2312" t="s">
        <v>30</v>
      </c>
      <c r="B2312" s="3">
        <v>43961</v>
      </c>
      <c r="C2312" s="4">
        <v>404666.74</v>
      </c>
      <c r="D2312" s="3">
        <v>43961</v>
      </c>
      <c r="E2312" s="4">
        <v>404666.74</v>
      </c>
      <c r="F2312">
        <v>29</v>
      </c>
      <c r="G2312" s="3">
        <v>43982</v>
      </c>
      <c r="H2312" s="4">
        <v>0</v>
      </c>
      <c r="I2312" s="4">
        <v>0</v>
      </c>
      <c r="J2312" s="4">
        <v>0</v>
      </c>
      <c r="K2312" s="5">
        <v>0</v>
      </c>
      <c r="L2312" s="5">
        <v>0</v>
      </c>
      <c r="O2312" s="5">
        <v>0</v>
      </c>
    </row>
    <row r="2313" spans="1:15" x14ac:dyDescent="0.75">
      <c r="A2313" t="s">
        <v>30</v>
      </c>
      <c r="B2313" s="3">
        <v>43992</v>
      </c>
      <c r="C2313" s="4">
        <v>418227.54</v>
      </c>
      <c r="D2313" s="3">
        <v>43992</v>
      </c>
      <c r="E2313" s="4">
        <v>418227.54</v>
      </c>
      <c r="F2313">
        <v>30</v>
      </c>
      <c r="G2313" s="3">
        <v>44012</v>
      </c>
      <c r="H2313" s="4">
        <v>0</v>
      </c>
      <c r="I2313" s="4">
        <v>0</v>
      </c>
      <c r="J2313" s="4">
        <v>0</v>
      </c>
      <c r="K2313" s="5">
        <v>0</v>
      </c>
      <c r="L2313" s="5">
        <v>0</v>
      </c>
      <c r="O2313" s="5">
        <v>0</v>
      </c>
    </row>
    <row r="2314" spans="1:15" x14ac:dyDescent="0.75">
      <c r="A2314" t="s">
        <v>30</v>
      </c>
      <c r="B2314" s="3">
        <v>44022</v>
      </c>
      <c r="C2314" s="4">
        <v>396924.14</v>
      </c>
      <c r="D2314" s="3">
        <v>44022</v>
      </c>
      <c r="E2314" s="4">
        <v>396924.14</v>
      </c>
      <c r="F2314">
        <v>31</v>
      </c>
      <c r="G2314" s="3">
        <v>44043</v>
      </c>
      <c r="H2314" s="4">
        <v>0</v>
      </c>
      <c r="I2314" s="4">
        <v>0</v>
      </c>
      <c r="J2314" s="4">
        <v>0</v>
      </c>
      <c r="K2314" s="5">
        <v>0</v>
      </c>
      <c r="L2314" s="5">
        <v>0</v>
      </c>
      <c r="O2314" s="5">
        <v>0</v>
      </c>
    </row>
    <row r="2315" spans="1:15" x14ac:dyDescent="0.75">
      <c r="A2315" t="s">
        <v>30</v>
      </c>
      <c r="B2315" s="3">
        <v>44053</v>
      </c>
      <c r="C2315" s="4">
        <v>408664.13</v>
      </c>
      <c r="D2315" s="3">
        <v>44053</v>
      </c>
      <c r="E2315" s="4">
        <v>408664.13</v>
      </c>
      <c r="F2315">
        <v>32</v>
      </c>
      <c r="G2315" s="3">
        <v>44074</v>
      </c>
      <c r="H2315" s="4">
        <v>0</v>
      </c>
      <c r="I2315" s="4">
        <v>0</v>
      </c>
      <c r="J2315" s="4">
        <v>0</v>
      </c>
      <c r="K2315" s="5">
        <v>0</v>
      </c>
      <c r="L2315" s="5">
        <v>0</v>
      </c>
      <c r="O2315" s="5">
        <v>0</v>
      </c>
    </row>
    <row r="2316" spans="1:15" x14ac:dyDescent="0.75">
      <c r="A2316" t="s">
        <v>30</v>
      </c>
      <c r="B2316" s="3">
        <v>44084</v>
      </c>
      <c r="C2316" s="4">
        <v>408630.54</v>
      </c>
      <c r="D2316" s="3">
        <v>44084</v>
      </c>
      <c r="E2316" s="4">
        <v>408630.54</v>
      </c>
      <c r="F2316">
        <v>33</v>
      </c>
      <c r="G2316" s="3">
        <v>44104</v>
      </c>
      <c r="H2316" s="4">
        <v>0</v>
      </c>
      <c r="I2316" s="4">
        <v>0</v>
      </c>
      <c r="J2316" s="4">
        <v>0</v>
      </c>
      <c r="K2316" s="5">
        <v>0</v>
      </c>
      <c r="L2316" s="5">
        <v>0</v>
      </c>
      <c r="O2316" s="5">
        <v>0</v>
      </c>
    </row>
    <row r="2317" spans="1:15" x14ac:dyDescent="0.75">
      <c r="A2317" t="s">
        <v>30</v>
      </c>
      <c r="B2317" s="3">
        <v>44114</v>
      </c>
      <c r="C2317" s="4">
        <v>395429.04</v>
      </c>
      <c r="D2317" s="3">
        <v>44114</v>
      </c>
      <c r="E2317" s="4">
        <v>395429.04</v>
      </c>
      <c r="F2317">
        <v>34</v>
      </c>
      <c r="G2317" s="3">
        <v>44135</v>
      </c>
      <c r="H2317" s="4">
        <v>0</v>
      </c>
      <c r="I2317" s="4">
        <v>0</v>
      </c>
      <c r="J2317" s="4">
        <v>0</v>
      </c>
      <c r="K2317" s="5">
        <v>0</v>
      </c>
      <c r="L2317" s="5">
        <v>0</v>
      </c>
      <c r="O2317" s="5">
        <v>0</v>
      </c>
    </row>
    <row r="2318" spans="1:15" x14ac:dyDescent="0.75">
      <c r="A2318" t="s">
        <v>30</v>
      </c>
      <c r="B2318" s="3">
        <v>44145</v>
      </c>
      <c r="C2318" s="4">
        <v>404431.39</v>
      </c>
      <c r="D2318" s="3">
        <v>44145</v>
      </c>
      <c r="E2318" s="4">
        <v>404431.39</v>
      </c>
      <c r="F2318">
        <v>35</v>
      </c>
      <c r="G2318" s="3">
        <v>44165</v>
      </c>
      <c r="H2318" s="4">
        <v>0</v>
      </c>
      <c r="I2318" s="4">
        <v>0</v>
      </c>
      <c r="J2318" s="4">
        <v>0</v>
      </c>
      <c r="K2318" s="5">
        <v>0</v>
      </c>
      <c r="L2318" s="5">
        <v>0</v>
      </c>
      <c r="O2318" s="5">
        <v>0</v>
      </c>
    </row>
    <row r="2319" spans="1:15" x14ac:dyDescent="0.75">
      <c r="A2319" t="s">
        <v>30</v>
      </c>
      <c r="B2319" s="3">
        <v>44175</v>
      </c>
      <c r="C2319" s="4">
        <v>391258.67</v>
      </c>
      <c r="D2319" s="3">
        <v>44175</v>
      </c>
      <c r="E2319" s="4">
        <v>391258.67</v>
      </c>
      <c r="F2319">
        <v>36</v>
      </c>
      <c r="G2319" s="3">
        <v>44196</v>
      </c>
      <c r="H2319" s="4">
        <v>0</v>
      </c>
      <c r="I2319" s="4">
        <v>0</v>
      </c>
      <c r="J2319" s="4">
        <v>0</v>
      </c>
      <c r="K2319" s="5">
        <v>0</v>
      </c>
      <c r="L2319" s="5">
        <v>0</v>
      </c>
      <c r="O2319" s="5">
        <v>0</v>
      </c>
    </row>
    <row r="2320" spans="1:15" x14ac:dyDescent="0.75">
      <c r="A2320" t="s">
        <v>30</v>
      </c>
      <c r="B2320" s="3">
        <v>44206</v>
      </c>
      <c r="C2320" s="4">
        <v>390942.63</v>
      </c>
      <c r="D2320" s="3">
        <v>44206</v>
      </c>
      <c r="E2320" s="4">
        <v>390942.63</v>
      </c>
      <c r="F2320">
        <v>37</v>
      </c>
      <c r="G2320" s="3">
        <v>44227</v>
      </c>
      <c r="H2320" s="4">
        <v>0</v>
      </c>
      <c r="I2320" s="4">
        <v>0</v>
      </c>
      <c r="J2320" s="4">
        <v>0</v>
      </c>
      <c r="K2320" s="5">
        <v>0</v>
      </c>
      <c r="L2320" s="5">
        <v>0</v>
      </c>
      <c r="O2320" s="5">
        <v>0</v>
      </c>
    </row>
    <row r="2321" spans="1:15" x14ac:dyDescent="0.75">
      <c r="A2321" t="s">
        <v>30</v>
      </c>
      <c r="B2321" s="3">
        <v>44237</v>
      </c>
      <c r="C2321" s="4">
        <v>390943.19</v>
      </c>
      <c r="D2321" s="3">
        <v>44237</v>
      </c>
      <c r="E2321" s="4">
        <v>390943.19</v>
      </c>
      <c r="F2321">
        <v>38</v>
      </c>
      <c r="G2321" s="3">
        <v>44255</v>
      </c>
      <c r="H2321" s="4">
        <v>0</v>
      </c>
      <c r="I2321" s="4">
        <v>0</v>
      </c>
      <c r="J2321" s="4">
        <v>0</v>
      </c>
      <c r="K2321" s="5">
        <v>0</v>
      </c>
      <c r="L2321" s="5">
        <v>0</v>
      </c>
      <c r="O2321" s="5">
        <v>0</v>
      </c>
    </row>
    <row r="2322" spans="1:15" x14ac:dyDescent="0.75">
      <c r="A2322" t="s">
        <v>30</v>
      </c>
      <c r="B2322" s="3">
        <v>44265</v>
      </c>
      <c r="C2322" s="4">
        <v>389832.84</v>
      </c>
      <c r="D2322" s="3">
        <v>44265</v>
      </c>
      <c r="E2322" s="4">
        <v>389832.84</v>
      </c>
      <c r="F2322">
        <v>39</v>
      </c>
      <c r="G2322" s="3">
        <v>44286</v>
      </c>
      <c r="H2322" s="4">
        <v>0</v>
      </c>
      <c r="I2322" s="4">
        <v>0</v>
      </c>
      <c r="J2322" s="4">
        <v>0</v>
      </c>
      <c r="K2322" s="5">
        <v>0</v>
      </c>
      <c r="L2322" s="5">
        <v>0</v>
      </c>
      <c r="O2322" s="5">
        <v>0</v>
      </c>
    </row>
    <row r="2323" spans="1:15" x14ac:dyDescent="0.75">
      <c r="A2323" t="s">
        <v>30</v>
      </c>
      <c r="B2323" s="3">
        <v>44296</v>
      </c>
      <c r="C2323" s="4">
        <v>404430.57</v>
      </c>
      <c r="D2323" s="3">
        <v>44296</v>
      </c>
      <c r="E2323" s="4">
        <v>404430.57</v>
      </c>
      <c r="F2323">
        <v>40</v>
      </c>
      <c r="G2323" s="3">
        <v>44316</v>
      </c>
      <c r="H2323" s="4">
        <v>0</v>
      </c>
      <c r="I2323" s="4">
        <v>0</v>
      </c>
      <c r="J2323" s="4">
        <v>0</v>
      </c>
      <c r="K2323" s="5">
        <v>0</v>
      </c>
      <c r="L2323" s="5">
        <v>0</v>
      </c>
      <c r="O2323" s="5">
        <v>0</v>
      </c>
    </row>
    <row r="2324" spans="1:15" x14ac:dyDescent="0.75">
      <c r="A2324" t="s">
        <v>30</v>
      </c>
      <c r="B2324" s="3">
        <v>44326</v>
      </c>
      <c r="C2324" s="4">
        <v>387663.28</v>
      </c>
      <c r="D2324" s="3">
        <v>44326</v>
      </c>
      <c r="E2324" s="4">
        <v>387663.28</v>
      </c>
      <c r="F2324">
        <v>41</v>
      </c>
      <c r="G2324" s="3">
        <v>44347</v>
      </c>
      <c r="H2324" s="4">
        <v>0</v>
      </c>
      <c r="I2324" s="4">
        <v>0</v>
      </c>
      <c r="J2324" s="4">
        <v>0</v>
      </c>
      <c r="K2324" s="5">
        <v>0</v>
      </c>
      <c r="L2324" s="5">
        <v>0</v>
      </c>
      <c r="O2324" s="5">
        <v>0</v>
      </c>
    </row>
    <row r="2325" spans="1:15" x14ac:dyDescent="0.75">
      <c r="A2325" t="s">
        <v>30</v>
      </c>
      <c r="B2325" s="3">
        <v>44357</v>
      </c>
      <c r="C2325" s="4">
        <v>404422.29</v>
      </c>
      <c r="D2325" s="3">
        <v>44357</v>
      </c>
      <c r="E2325" s="4">
        <v>404422.29</v>
      </c>
      <c r="F2325">
        <v>42</v>
      </c>
      <c r="G2325" s="3">
        <v>44377</v>
      </c>
      <c r="H2325" s="4">
        <v>0</v>
      </c>
      <c r="I2325" s="4">
        <v>0</v>
      </c>
      <c r="J2325" s="4">
        <v>0</v>
      </c>
      <c r="K2325" s="5">
        <v>0</v>
      </c>
      <c r="L2325" s="5">
        <v>0</v>
      </c>
      <c r="O2325" s="5">
        <v>0</v>
      </c>
    </row>
    <row r="2326" spans="1:15" x14ac:dyDescent="0.75">
      <c r="A2326" t="s">
        <v>30</v>
      </c>
      <c r="B2326" s="3">
        <v>44387</v>
      </c>
      <c r="C2326" s="4">
        <v>463896.33</v>
      </c>
      <c r="D2326" s="3">
        <v>44387</v>
      </c>
      <c r="E2326" s="4">
        <v>463896.33</v>
      </c>
      <c r="F2326">
        <v>43</v>
      </c>
      <c r="G2326" s="3">
        <v>44408</v>
      </c>
      <c r="H2326" s="4">
        <v>0</v>
      </c>
      <c r="I2326" s="4">
        <v>0</v>
      </c>
      <c r="J2326" s="4">
        <v>0</v>
      </c>
      <c r="K2326" s="5">
        <v>0</v>
      </c>
      <c r="L2326" s="5">
        <v>0</v>
      </c>
      <c r="O2326" s="5">
        <v>0</v>
      </c>
    </row>
    <row r="2327" spans="1:15" x14ac:dyDescent="0.75">
      <c r="A2327" t="s">
        <v>30</v>
      </c>
      <c r="B2327" s="3">
        <v>44418</v>
      </c>
      <c r="C2327" s="4">
        <v>413582.42</v>
      </c>
      <c r="D2327" s="3">
        <v>44418</v>
      </c>
      <c r="E2327" s="4">
        <v>413582.42</v>
      </c>
      <c r="F2327">
        <v>44</v>
      </c>
      <c r="G2327" s="3">
        <v>44439</v>
      </c>
      <c r="H2327" s="4">
        <v>0</v>
      </c>
      <c r="I2327" s="4">
        <v>0</v>
      </c>
      <c r="J2327" s="4">
        <v>0</v>
      </c>
      <c r="K2327" s="5">
        <v>0</v>
      </c>
      <c r="L2327" s="5">
        <v>0</v>
      </c>
      <c r="O2327" s="5">
        <v>0</v>
      </c>
    </row>
    <row r="2328" spans="1:15" x14ac:dyDescent="0.75">
      <c r="A2328" t="s">
        <v>30</v>
      </c>
      <c r="B2328" s="3">
        <v>44449</v>
      </c>
      <c r="C2328" s="4">
        <v>417106.47</v>
      </c>
      <c r="D2328" s="3">
        <v>44449</v>
      </c>
      <c r="E2328" s="4">
        <v>417106.47</v>
      </c>
      <c r="F2328">
        <v>45</v>
      </c>
      <c r="G2328" s="3">
        <v>44469</v>
      </c>
      <c r="H2328" s="4">
        <v>0</v>
      </c>
      <c r="I2328" s="4">
        <v>0</v>
      </c>
      <c r="J2328" s="4">
        <v>0</v>
      </c>
      <c r="K2328" s="5">
        <v>0</v>
      </c>
      <c r="L2328" s="5">
        <v>0</v>
      </c>
      <c r="O2328" s="5">
        <v>0</v>
      </c>
    </row>
    <row r="2329" spans="1:15" x14ac:dyDescent="0.75">
      <c r="A2329" t="s">
        <v>30</v>
      </c>
      <c r="B2329" s="3">
        <v>44479</v>
      </c>
      <c r="C2329" s="4">
        <v>401204.07</v>
      </c>
      <c r="D2329" s="3">
        <v>44479</v>
      </c>
      <c r="E2329" s="4">
        <v>401204.07</v>
      </c>
      <c r="F2329">
        <v>46</v>
      </c>
      <c r="G2329" s="3">
        <v>44500</v>
      </c>
      <c r="H2329" s="4">
        <v>0</v>
      </c>
      <c r="I2329" s="4">
        <v>0</v>
      </c>
      <c r="J2329" s="4">
        <v>0</v>
      </c>
      <c r="K2329" s="5">
        <v>0</v>
      </c>
      <c r="L2329" s="5">
        <v>0</v>
      </c>
      <c r="O2329" s="5">
        <v>0</v>
      </c>
    </row>
    <row r="2330" spans="1:15" x14ac:dyDescent="0.75">
      <c r="A2330" t="s">
        <v>30</v>
      </c>
      <c r="B2330" s="3">
        <v>44510</v>
      </c>
      <c r="C2330" s="4">
        <v>420303.48</v>
      </c>
      <c r="D2330" s="3">
        <v>44510</v>
      </c>
      <c r="E2330" s="4">
        <v>420303.48</v>
      </c>
      <c r="F2330">
        <v>47</v>
      </c>
      <c r="G2330" s="3">
        <v>44530</v>
      </c>
      <c r="H2330" s="4">
        <v>0</v>
      </c>
      <c r="I2330" s="4">
        <v>0</v>
      </c>
      <c r="J2330" s="4">
        <v>0</v>
      </c>
      <c r="K2330" s="5">
        <v>0</v>
      </c>
      <c r="L2330" s="5">
        <v>0</v>
      </c>
      <c r="O2330" s="5">
        <v>0</v>
      </c>
    </row>
    <row r="2331" spans="1:15" x14ac:dyDescent="0.75">
      <c r="A2331" t="s">
        <v>30</v>
      </c>
      <c r="B2331" s="3">
        <v>44540</v>
      </c>
      <c r="C2331" s="4">
        <v>399530.77</v>
      </c>
      <c r="D2331" s="3">
        <v>44540</v>
      </c>
      <c r="E2331" s="4">
        <v>399530.77</v>
      </c>
      <c r="F2331">
        <v>48</v>
      </c>
      <c r="G2331" s="3">
        <v>44561</v>
      </c>
      <c r="H2331" s="4">
        <v>0</v>
      </c>
      <c r="I2331" s="4">
        <v>0</v>
      </c>
      <c r="J2331" s="4">
        <v>0</v>
      </c>
      <c r="K2331" s="5">
        <v>0</v>
      </c>
      <c r="L2331" s="5">
        <v>0</v>
      </c>
      <c r="O2331" s="5">
        <v>0</v>
      </c>
    </row>
    <row r="2332" spans="1:15" x14ac:dyDescent="0.75">
      <c r="A2332" t="s">
        <v>30</v>
      </c>
      <c r="B2332" s="3">
        <v>44571</v>
      </c>
      <c r="C2332" s="4">
        <v>399358.36</v>
      </c>
      <c r="D2332" s="3">
        <v>44571</v>
      </c>
      <c r="E2332" s="4">
        <v>399358.36</v>
      </c>
      <c r="F2332">
        <v>49</v>
      </c>
      <c r="G2332" s="3">
        <v>44592</v>
      </c>
      <c r="H2332" s="4">
        <v>0</v>
      </c>
      <c r="I2332" s="4">
        <v>0</v>
      </c>
      <c r="J2332" s="4">
        <v>0</v>
      </c>
      <c r="K2332" s="5">
        <v>0</v>
      </c>
      <c r="L2332" s="5">
        <v>0</v>
      </c>
      <c r="O2332" s="5">
        <v>0</v>
      </c>
    </row>
    <row r="2333" spans="1:15" x14ac:dyDescent="0.75">
      <c r="A2333" t="s">
        <v>30</v>
      </c>
      <c r="B2333" s="3">
        <v>44602</v>
      </c>
      <c r="C2333" s="4">
        <v>399457.4</v>
      </c>
      <c r="D2333" s="3">
        <v>44602</v>
      </c>
      <c r="E2333" s="4">
        <v>399457.4</v>
      </c>
      <c r="F2333">
        <v>50</v>
      </c>
      <c r="G2333" s="3">
        <v>44620</v>
      </c>
      <c r="H2333" s="4">
        <v>0</v>
      </c>
      <c r="I2333" s="4">
        <v>0</v>
      </c>
      <c r="J2333" s="4">
        <v>0</v>
      </c>
      <c r="K2333" s="5">
        <v>0</v>
      </c>
      <c r="L2333" s="5">
        <v>0</v>
      </c>
      <c r="O2333" s="5">
        <v>0</v>
      </c>
    </row>
    <row r="2334" spans="1:15" x14ac:dyDescent="0.75">
      <c r="A2334" t="s">
        <v>30</v>
      </c>
      <c r="B2334" s="3">
        <v>44630</v>
      </c>
      <c r="C2334" s="4">
        <v>399358.9</v>
      </c>
      <c r="D2334" s="3">
        <v>44630</v>
      </c>
      <c r="E2334" s="4">
        <v>399358.9</v>
      </c>
      <c r="F2334">
        <v>51</v>
      </c>
      <c r="G2334" s="3">
        <v>44651</v>
      </c>
      <c r="H2334" s="4">
        <v>0</v>
      </c>
      <c r="I2334" s="4">
        <v>0</v>
      </c>
      <c r="J2334" s="4">
        <v>0</v>
      </c>
      <c r="K2334" s="5">
        <v>0</v>
      </c>
      <c r="L2334" s="5">
        <v>0</v>
      </c>
      <c r="O2334" s="5">
        <v>0</v>
      </c>
    </row>
    <row r="2335" spans="1:15" x14ac:dyDescent="0.75">
      <c r="A2335" t="s">
        <v>30</v>
      </c>
      <c r="B2335" s="3">
        <v>44661</v>
      </c>
      <c r="C2335" s="4">
        <v>412863.29</v>
      </c>
      <c r="D2335" s="3">
        <v>44661</v>
      </c>
      <c r="E2335" s="4">
        <v>412863.29</v>
      </c>
      <c r="F2335">
        <v>52</v>
      </c>
      <c r="G2335" s="3">
        <v>44681</v>
      </c>
      <c r="H2335" s="4">
        <v>0</v>
      </c>
      <c r="I2335" s="4">
        <v>0</v>
      </c>
      <c r="J2335" s="4">
        <v>0</v>
      </c>
      <c r="K2335" s="5">
        <v>0</v>
      </c>
      <c r="L2335" s="5">
        <v>0</v>
      </c>
      <c r="O2335" s="5">
        <v>0</v>
      </c>
    </row>
    <row r="2336" spans="1:15" x14ac:dyDescent="0.75">
      <c r="A2336" t="s">
        <v>30</v>
      </c>
      <c r="B2336" s="3">
        <v>44691</v>
      </c>
      <c r="C2336" s="4">
        <v>399415.64</v>
      </c>
      <c r="D2336" s="3">
        <v>44691</v>
      </c>
      <c r="E2336" s="4">
        <v>399415.64</v>
      </c>
      <c r="F2336">
        <v>53</v>
      </c>
      <c r="G2336" s="3">
        <v>44712</v>
      </c>
      <c r="H2336" s="4">
        <v>0</v>
      </c>
      <c r="I2336" s="4">
        <v>0</v>
      </c>
      <c r="J2336" s="4">
        <v>0</v>
      </c>
      <c r="K2336" s="5">
        <v>0</v>
      </c>
      <c r="L2336" s="5">
        <v>0</v>
      </c>
      <c r="O2336" s="5">
        <v>0</v>
      </c>
    </row>
    <row r="2337" spans="1:15" x14ac:dyDescent="0.75">
      <c r="A2337" t="s">
        <v>30</v>
      </c>
      <c r="B2337" s="3">
        <v>44722</v>
      </c>
      <c r="C2337" s="4">
        <v>412845.68</v>
      </c>
      <c r="D2337" s="3">
        <v>44722</v>
      </c>
      <c r="E2337" s="4">
        <v>412845.68</v>
      </c>
      <c r="F2337">
        <v>54</v>
      </c>
      <c r="G2337" s="3">
        <v>44742</v>
      </c>
      <c r="H2337" s="4">
        <v>0</v>
      </c>
      <c r="I2337" s="4">
        <v>0</v>
      </c>
      <c r="J2337" s="4">
        <v>0</v>
      </c>
      <c r="K2337" s="5">
        <v>0</v>
      </c>
      <c r="L2337" s="5">
        <v>0</v>
      </c>
      <c r="O2337" s="5">
        <v>0</v>
      </c>
    </row>
    <row r="2338" spans="1:15" x14ac:dyDescent="0.75">
      <c r="A2338" t="s">
        <v>30</v>
      </c>
      <c r="B2338" s="3">
        <v>44752</v>
      </c>
      <c r="C2338" s="4">
        <v>399455.4</v>
      </c>
      <c r="D2338" s="3">
        <v>44752</v>
      </c>
      <c r="E2338" s="4">
        <v>399455.4</v>
      </c>
      <c r="F2338">
        <v>55</v>
      </c>
      <c r="G2338" s="3">
        <v>44773</v>
      </c>
      <c r="H2338" s="4">
        <v>0</v>
      </c>
      <c r="I2338" s="4">
        <v>0</v>
      </c>
      <c r="J2338" s="4">
        <v>0</v>
      </c>
      <c r="K2338" s="5">
        <v>0</v>
      </c>
      <c r="L2338" s="5">
        <v>0</v>
      </c>
      <c r="O2338" s="5">
        <v>0</v>
      </c>
    </row>
    <row r="2339" spans="1:15" x14ac:dyDescent="0.75">
      <c r="A2339" t="s">
        <v>30</v>
      </c>
      <c r="B2339" s="3">
        <v>44783</v>
      </c>
      <c r="C2339" s="4">
        <v>412908.42</v>
      </c>
      <c r="D2339" s="3">
        <v>44783</v>
      </c>
      <c r="E2339" s="4">
        <v>412908.42</v>
      </c>
      <c r="F2339">
        <v>56</v>
      </c>
      <c r="G2339" s="3">
        <v>44804</v>
      </c>
      <c r="H2339" s="4">
        <v>0</v>
      </c>
      <c r="I2339" s="4">
        <v>0</v>
      </c>
      <c r="J2339" s="4">
        <v>0</v>
      </c>
      <c r="K2339" s="5">
        <v>0</v>
      </c>
      <c r="L2339" s="5">
        <v>0</v>
      </c>
      <c r="O2339" s="5">
        <v>0</v>
      </c>
    </row>
    <row r="2340" spans="1:15" x14ac:dyDescent="0.75">
      <c r="A2340" t="s">
        <v>30</v>
      </c>
      <c r="B2340" s="3">
        <v>44814</v>
      </c>
      <c r="C2340" s="4">
        <v>412885.85</v>
      </c>
      <c r="D2340" s="3">
        <v>44814</v>
      </c>
      <c r="E2340" s="4">
        <v>412885.85</v>
      </c>
      <c r="F2340">
        <v>57</v>
      </c>
      <c r="G2340" s="3">
        <v>44834</v>
      </c>
      <c r="H2340" s="4">
        <v>0</v>
      </c>
      <c r="I2340" s="4">
        <v>0</v>
      </c>
      <c r="J2340" s="4">
        <v>0</v>
      </c>
      <c r="K2340" s="5">
        <v>0</v>
      </c>
      <c r="L2340" s="5">
        <v>0</v>
      </c>
      <c r="O2340" s="5">
        <v>0</v>
      </c>
    </row>
    <row r="2341" spans="1:15" x14ac:dyDescent="0.75">
      <c r="A2341" t="s">
        <v>30</v>
      </c>
      <c r="B2341" s="3">
        <v>44844</v>
      </c>
      <c r="C2341" s="4">
        <v>399438.78</v>
      </c>
      <c r="D2341" s="3">
        <v>44844</v>
      </c>
      <c r="E2341" s="4">
        <v>399438.78</v>
      </c>
      <c r="F2341">
        <v>58</v>
      </c>
      <c r="G2341" s="3">
        <v>44865</v>
      </c>
      <c r="H2341" s="4">
        <v>0</v>
      </c>
      <c r="I2341" s="4">
        <v>0</v>
      </c>
      <c r="J2341" s="4">
        <v>0</v>
      </c>
      <c r="K2341" s="5">
        <v>0</v>
      </c>
      <c r="L2341" s="5">
        <v>0</v>
      </c>
      <c r="O2341" s="5">
        <v>0</v>
      </c>
    </row>
    <row r="2342" spans="1:15" x14ac:dyDescent="0.75">
      <c r="A2342" t="s">
        <v>30</v>
      </c>
      <c r="B2342" s="3">
        <v>44875</v>
      </c>
      <c r="C2342" s="4">
        <v>412856.72</v>
      </c>
      <c r="D2342" s="3">
        <v>44875</v>
      </c>
      <c r="E2342" s="4">
        <v>412856.72</v>
      </c>
      <c r="F2342">
        <v>59</v>
      </c>
      <c r="G2342" s="3">
        <v>44895</v>
      </c>
      <c r="H2342" s="4">
        <v>0</v>
      </c>
      <c r="I2342" s="4">
        <v>0</v>
      </c>
      <c r="J2342" s="4">
        <v>0</v>
      </c>
      <c r="K2342" s="5">
        <v>0</v>
      </c>
      <c r="L2342" s="5">
        <v>0</v>
      </c>
      <c r="O2342" s="5">
        <v>0</v>
      </c>
    </row>
    <row r="2343" spans="1:15" x14ac:dyDescent="0.75">
      <c r="A2343" t="s">
        <v>30</v>
      </c>
      <c r="B2343" s="3">
        <v>44905</v>
      </c>
      <c r="C2343" s="4">
        <v>399414.28</v>
      </c>
      <c r="D2343" s="3">
        <v>44905</v>
      </c>
      <c r="E2343" s="4">
        <v>399414.28</v>
      </c>
      <c r="F2343">
        <v>60</v>
      </c>
      <c r="G2343" s="3">
        <v>44926</v>
      </c>
      <c r="H2343" s="4">
        <v>0</v>
      </c>
      <c r="I2343" s="4">
        <v>0</v>
      </c>
      <c r="J2343" s="4">
        <v>0</v>
      </c>
      <c r="K2343" s="5">
        <v>0</v>
      </c>
      <c r="L2343" s="5">
        <v>0</v>
      </c>
      <c r="O2343" s="5">
        <v>0</v>
      </c>
    </row>
    <row r="2344" spans="1:15" x14ac:dyDescent="0.75">
      <c r="A2344" t="s">
        <v>30</v>
      </c>
      <c r="B2344" s="3">
        <v>44936</v>
      </c>
      <c r="C2344" s="4">
        <v>398777.92</v>
      </c>
      <c r="D2344" s="3">
        <v>44936</v>
      </c>
      <c r="E2344" s="4">
        <v>398777.92</v>
      </c>
      <c r="F2344">
        <v>61</v>
      </c>
      <c r="G2344" s="3">
        <v>44957</v>
      </c>
      <c r="H2344" s="4">
        <v>0</v>
      </c>
      <c r="I2344" s="4">
        <v>0</v>
      </c>
      <c r="J2344" s="4">
        <v>0</v>
      </c>
      <c r="K2344" s="5">
        <v>0</v>
      </c>
      <c r="L2344" s="5">
        <v>0</v>
      </c>
      <c r="O2344" s="5">
        <v>0</v>
      </c>
    </row>
    <row r="2345" spans="1:15" x14ac:dyDescent="0.75">
      <c r="A2345" t="s">
        <v>30</v>
      </c>
      <c r="B2345" s="3">
        <v>44967</v>
      </c>
      <c r="C2345" s="4">
        <v>398614.03</v>
      </c>
      <c r="D2345" s="3">
        <v>44967</v>
      </c>
      <c r="E2345" s="4">
        <v>398614.03</v>
      </c>
      <c r="F2345">
        <v>62</v>
      </c>
      <c r="G2345" s="3">
        <v>44985</v>
      </c>
      <c r="H2345" s="4">
        <v>0</v>
      </c>
      <c r="I2345" s="4">
        <v>0</v>
      </c>
      <c r="J2345" s="4">
        <v>0</v>
      </c>
      <c r="K2345" s="5">
        <v>0</v>
      </c>
      <c r="L2345" s="5">
        <v>0</v>
      </c>
      <c r="O2345" s="5">
        <v>0</v>
      </c>
    </row>
    <row r="2346" spans="1:15" x14ac:dyDescent="0.75">
      <c r="A2346" t="s">
        <v>30</v>
      </c>
      <c r="B2346" s="3">
        <v>44995</v>
      </c>
      <c r="C2346" s="4">
        <v>398875.43</v>
      </c>
      <c r="D2346" s="3">
        <v>44995</v>
      </c>
      <c r="E2346" s="4">
        <v>398875.43</v>
      </c>
      <c r="F2346">
        <v>63</v>
      </c>
      <c r="G2346" s="3">
        <v>45016</v>
      </c>
      <c r="H2346" s="4">
        <v>0</v>
      </c>
      <c r="I2346" s="4">
        <v>0</v>
      </c>
      <c r="J2346" s="4">
        <v>0</v>
      </c>
      <c r="K2346" s="5">
        <v>0</v>
      </c>
      <c r="L2346" s="5">
        <v>0</v>
      </c>
      <c r="O2346" s="5">
        <v>0</v>
      </c>
    </row>
    <row r="2347" spans="1:15" x14ac:dyDescent="0.75">
      <c r="A2347" t="s">
        <v>30</v>
      </c>
      <c r="B2347" s="3">
        <v>45026</v>
      </c>
      <c r="C2347" s="4">
        <v>410564.37</v>
      </c>
      <c r="D2347" s="3">
        <v>45026</v>
      </c>
      <c r="E2347" s="4">
        <v>410564.37</v>
      </c>
      <c r="F2347">
        <v>64</v>
      </c>
      <c r="G2347" s="3">
        <v>45046</v>
      </c>
      <c r="H2347" s="4">
        <v>0</v>
      </c>
      <c r="I2347" s="4">
        <v>0</v>
      </c>
      <c r="J2347" s="4">
        <v>0</v>
      </c>
      <c r="K2347" s="5">
        <v>0</v>
      </c>
      <c r="L2347" s="5">
        <v>0</v>
      </c>
      <c r="O2347" s="5">
        <v>0</v>
      </c>
    </row>
    <row r="2348" spans="1:15" x14ac:dyDescent="0.75">
      <c r="A2348" t="s">
        <v>30</v>
      </c>
      <c r="B2348" s="3">
        <v>45056</v>
      </c>
      <c r="C2348" s="4">
        <v>390551.38</v>
      </c>
      <c r="D2348" s="3">
        <v>45056</v>
      </c>
      <c r="E2348" s="4">
        <v>390551.38</v>
      </c>
      <c r="F2348">
        <v>65</v>
      </c>
      <c r="G2348" s="3">
        <v>45077</v>
      </c>
      <c r="H2348" s="4">
        <v>0</v>
      </c>
      <c r="I2348" s="4">
        <v>0</v>
      </c>
      <c r="J2348" s="4">
        <v>0</v>
      </c>
      <c r="K2348" s="5">
        <v>0</v>
      </c>
      <c r="L2348" s="5">
        <v>0</v>
      </c>
      <c r="O2348" s="5">
        <v>0</v>
      </c>
    </row>
    <row r="2349" spans="1:15" x14ac:dyDescent="0.75">
      <c r="A2349" t="s">
        <v>30</v>
      </c>
      <c r="B2349" s="3">
        <v>45087</v>
      </c>
      <c r="C2349" s="4">
        <v>403682.76</v>
      </c>
      <c r="D2349" s="3">
        <v>45087</v>
      </c>
      <c r="E2349" s="4">
        <v>403682.76</v>
      </c>
      <c r="F2349">
        <v>66</v>
      </c>
      <c r="G2349" s="3">
        <v>45107</v>
      </c>
      <c r="H2349" s="4">
        <v>0</v>
      </c>
      <c r="I2349" s="4">
        <v>0</v>
      </c>
      <c r="J2349" s="4">
        <v>0</v>
      </c>
      <c r="K2349" s="5">
        <v>0</v>
      </c>
      <c r="L2349" s="5">
        <v>0</v>
      </c>
      <c r="O2349" s="5">
        <v>0</v>
      </c>
    </row>
    <row r="2350" spans="1:15" x14ac:dyDescent="0.75">
      <c r="A2350" t="s">
        <v>30</v>
      </c>
      <c r="B2350" s="3">
        <v>45117</v>
      </c>
      <c r="C2350" s="4">
        <v>384608.07</v>
      </c>
      <c r="D2350" s="3">
        <v>45117</v>
      </c>
      <c r="E2350" s="4">
        <v>384608.07</v>
      </c>
      <c r="F2350">
        <v>67</v>
      </c>
      <c r="G2350" s="3">
        <v>45138</v>
      </c>
      <c r="H2350" s="4">
        <v>0</v>
      </c>
      <c r="I2350" s="4">
        <v>0</v>
      </c>
      <c r="J2350" s="4">
        <v>0</v>
      </c>
      <c r="K2350" s="5">
        <v>0</v>
      </c>
      <c r="L2350" s="5">
        <v>0</v>
      </c>
      <c r="O2350" s="5">
        <v>0</v>
      </c>
    </row>
    <row r="2351" spans="1:15" x14ac:dyDescent="0.75">
      <c r="A2351" t="s">
        <v>30</v>
      </c>
      <c r="B2351" s="3">
        <v>45148</v>
      </c>
      <c r="C2351" s="4">
        <v>393454.03</v>
      </c>
      <c r="D2351" s="3">
        <v>45148</v>
      </c>
      <c r="E2351" s="4">
        <v>393454.03</v>
      </c>
      <c r="F2351">
        <v>68</v>
      </c>
      <c r="G2351" s="3">
        <v>45169</v>
      </c>
      <c r="H2351" s="4">
        <v>0</v>
      </c>
      <c r="I2351" s="4">
        <v>0</v>
      </c>
      <c r="J2351" s="4">
        <v>0</v>
      </c>
      <c r="K2351" s="5">
        <v>0</v>
      </c>
      <c r="L2351" s="5">
        <v>0</v>
      </c>
      <c r="O2351" s="5">
        <v>0</v>
      </c>
    </row>
    <row r="2352" spans="1:15" x14ac:dyDescent="0.75">
      <c r="A2352" t="s">
        <v>30</v>
      </c>
      <c r="B2352" s="3">
        <v>45179</v>
      </c>
      <c r="C2352" s="4">
        <v>399368.84</v>
      </c>
      <c r="D2352" s="3">
        <v>45179</v>
      </c>
      <c r="E2352" s="4">
        <v>399368.84</v>
      </c>
      <c r="F2352">
        <v>69</v>
      </c>
      <c r="G2352" s="3">
        <v>45199</v>
      </c>
      <c r="H2352" s="4">
        <v>0</v>
      </c>
      <c r="I2352" s="4">
        <v>0</v>
      </c>
      <c r="J2352" s="4">
        <v>0</v>
      </c>
      <c r="K2352" s="5">
        <v>0</v>
      </c>
      <c r="L2352" s="5">
        <v>0</v>
      </c>
      <c r="O2352" s="5">
        <v>0</v>
      </c>
    </row>
    <row r="2353" spans="1:15" x14ac:dyDescent="0.75">
      <c r="A2353" t="s">
        <v>30</v>
      </c>
      <c r="B2353" s="3">
        <v>45209</v>
      </c>
      <c r="C2353" s="4">
        <v>325974.26</v>
      </c>
      <c r="D2353" s="3">
        <v>45209</v>
      </c>
      <c r="E2353" s="4">
        <v>325974.26</v>
      </c>
      <c r="F2353">
        <v>70</v>
      </c>
      <c r="G2353" s="3">
        <v>45230</v>
      </c>
      <c r="H2353" s="4">
        <v>0</v>
      </c>
      <c r="I2353" s="4">
        <v>0</v>
      </c>
      <c r="J2353" s="4">
        <v>0</v>
      </c>
      <c r="K2353" s="5">
        <v>0</v>
      </c>
      <c r="L2353" s="5">
        <v>0</v>
      </c>
      <c r="O2353" s="5">
        <v>0</v>
      </c>
    </row>
    <row r="2354" spans="1:15" x14ac:dyDescent="0.75">
      <c r="A2354" t="s">
        <v>30</v>
      </c>
      <c r="B2354" s="3">
        <v>45240</v>
      </c>
      <c r="C2354" s="4">
        <v>392533.06</v>
      </c>
      <c r="D2354" s="3">
        <v>45240</v>
      </c>
      <c r="E2354" s="4">
        <v>392533.06</v>
      </c>
      <c r="F2354">
        <v>71</v>
      </c>
      <c r="G2354" s="3">
        <v>45260</v>
      </c>
      <c r="H2354" s="4">
        <v>0</v>
      </c>
      <c r="I2354" s="4">
        <v>0</v>
      </c>
      <c r="J2354" s="4">
        <v>0</v>
      </c>
      <c r="K2354" s="5">
        <v>0</v>
      </c>
      <c r="L2354" s="5">
        <v>0</v>
      </c>
      <c r="O2354" s="5">
        <v>0</v>
      </c>
    </row>
    <row r="2355" spans="1:15" x14ac:dyDescent="0.75">
      <c r="A2355" t="s">
        <v>30</v>
      </c>
      <c r="B2355" s="3">
        <v>45270</v>
      </c>
      <c r="C2355" s="4">
        <v>361147.74</v>
      </c>
      <c r="D2355" s="3">
        <v>45270</v>
      </c>
      <c r="E2355" s="4">
        <v>361147.74</v>
      </c>
      <c r="F2355">
        <v>72</v>
      </c>
      <c r="G2355" s="3">
        <v>45291</v>
      </c>
      <c r="H2355" s="4">
        <v>0</v>
      </c>
      <c r="I2355" s="4">
        <v>0</v>
      </c>
      <c r="J2355" s="4">
        <v>0</v>
      </c>
      <c r="K2355" s="5">
        <v>0</v>
      </c>
      <c r="L2355" s="5">
        <v>0</v>
      </c>
      <c r="O2355" s="5">
        <v>0</v>
      </c>
    </row>
    <row r="2356" spans="1:15" x14ac:dyDescent="0.75">
      <c r="A2356" t="s">
        <v>30</v>
      </c>
      <c r="B2356" s="3">
        <v>45301</v>
      </c>
      <c r="C2356" s="4">
        <v>380369.32</v>
      </c>
      <c r="D2356" s="3">
        <v>45301</v>
      </c>
      <c r="E2356" s="4">
        <v>380369.32</v>
      </c>
      <c r="F2356">
        <v>73</v>
      </c>
      <c r="G2356" s="3">
        <v>45322</v>
      </c>
      <c r="H2356" s="4">
        <v>0</v>
      </c>
      <c r="I2356" s="4">
        <v>0</v>
      </c>
      <c r="J2356" s="4">
        <v>0</v>
      </c>
      <c r="K2356" s="5">
        <v>0</v>
      </c>
      <c r="L2356" s="5">
        <v>0</v>
      </c>
      <c r="O2356" s="5">
        <v>0</v>
      </c>
    </row>
    <row r="2357" spans="1:15" x14ac:dyDescent="0.75">
      <c r="A2357" t="s">
        <v>30</v>
      </c>
      <c r="B2357" s="3">
        <v>45332</v>
      </c>
      <c r="C2357" s="4">
        <v>366991.35</v>
      </c>
      <c r="D2357" s="3">
        <v>45332</v>
      </c>
      <c r="E2357" s="4">
        <v>366991.35</v>
      </c>
      <c r="F2357">
        <v>74</v>
      </c>
      <c r="G2357" s="3">
        <v>45351</v>
      </c>
      <c r="H2357" s="4">
        <v>0</v>
      </c>
      <c r="I2357" s="4">
        <v>0</v>
      </c>
      <c r="J2357" s="4">
        <v>0</v>
      </c>
      <c r="K2357" s="5">
        <v>0</v>
      </c>
      <c r="L2357" s="5">
        <v>0</v>
      </c>
      <c r="O2357" s="5">
        <v>0</v>
      </c>
    </row>
    <row r="2358" spans="1:15" x14ac:dyDescent="0.75">
      <c r="A2358" t="s">
        <v>30</v>
      </c>
      <c r="B2358" s="3">
        <v>45361</v>
      </c>
      <c r="C2358" s="4">
        <v>365658.86</v>
      </c>
      <c r="D2358" s="3">
        <v>45361</v>
      </c>
      <c r="E2358" s="4">
        <v>365658.86</v>
      </c>
      <c r="F2358">
        <v>75</v>
      </c>
      <c r="G2358" s="3">
        <v>45382</v>
      </c>
      <c r="H2358" s="4">
        <v>0</v>
      </c>
      <c r="I2358" s="4">
        <v>0</v>
      </c>
      <c r="J2358" s="4">
        <v>0</v>
      </c>
      <c r="K2358" s="5">
        <v>0</v>
      </c>
      <c r="L2358" s="5">
        <v>0</v>
      </c>
      <c r="O2358" s="5">
        <v>0</v>
      </c>
    </row>
    <row r="2359" spans="1:15" x14ac:dyDescent="0.75">
      <c r="A2359" t="s">
        <v>30</v>
      </c>
      <c r="B2359" s="3">
        <v>45392</v>
      </c>
      <c r="C2359" s="4">
        <v>375976.06</v>
      </c>
      <c r="D2359" s="3">
        <v>45392</v>
      </c>
      <c r="E2359" s="4">
        <v>375976.06</v>
      </c>
      <c r="F2359">
        <v>76</v>
      </c>
      <c r="G2359" s="3">
        <v>45412</v>
      </c>
      <c r="H2359" s="4">
        <v>0</v>
      </c>
      <c r="I2359" s="4">
        <v>0</v>
      </c>
      <c r="J2359" s="4">
        <v>0</v>
      </c>
      <c r="K2359" s="5">
        <v>0</v>
      </c>
      <c r="L2359" s="5">
        <v>0</v>
      </c>
      <c r="O2359" s="5">
        <v>0</v>
      </c>
    </row>
    <row r="2360" spans="1:15" x14ac:dyDescent="0.75">
      <c r="A2360" t="s">
        <v>30</v>
      </c>
      <c r="B2360" s="3">
        <v>45422</v>
      </c>
      <c r="C2360" s="4">
        <v>444777.47</v>
      </c>
      <c r="D2360" s="3">
        <v>45422</v>
      </c>
      <c r="E2360" s="4">
        <v>444777.47</v>
      </c>
      <c r="F2360">
        <v>77</v>
      </c>
      <c r="G2360" s="3">
        <v>45443</v>
      </c>
      <c r="H2360" s="4">
        <v>0</v>
      </c>
      <c r="I2360" s="4">
        <v>0</v>
      </c>
      <c r="J2360" s="4">
        <v>0</v>
      </c>
      <c r="K2360" s="5">
        <v>0</v>
      </c>
      <c r="L2360" s="5">
        <v>0</v>
      </c>
      <c r="O2360" s="5">
        <v>0</v>
      </c>
    </row>
    <row r="2361" spans="1:15" x14ac:dyDescent="0.75">
      <c r="A2361" t="s">
        <v>30</v>
      </c>
      <c r="B2361" s="3">
        <v>45453</v>
      </c>
      <c r="C2361" s="4">
        <v>306354.34000000003</v>
      </c>
      <c r="D2361" s="3">
        <v>45453</v>
      </c>
      <c r="E2361" s="4">
        <v>306354.34000000003</v>
      </c>
      <c r="F2361">
        <v>78</v>
      </c>
      <c r="G2361" s="3">
        <v>45473</v>
      </c>
      <c r="H2361" s="4">
        <v>0</v>
      </c>
      <c r="I2361" s="4">
        <v>0</v>
      </c>
      <c r="J2361" s="4">
        <v>0</v>
      </c>
      <c r="K2361" s="5">
        <v>0</v>
      </c>
      <c r="L2361" s="5">
        <v>0</v>
      </c>
      <c r="O2361" s="5">
        <v>0</v>
      </c>
    </row>
    <row r="2362" spans="1:15" x14ac:dyDescent="0.75">
      <c r="A2362" t="s">
        <v>30</v>
      </c>
      <c r="B2362" s="3">
        <v>45483</v>
      </c>
      <c r="C2362" s="4">
        <v>295792.08</v>
      </c>
      <c r="D2362" s="3">
        <v>45483</v>
      </c>
      <c r="E2362" s="4">
        <v>295792.08</v>
      </c>
      <c r="F2362">
        <v>79</v>
      </c>
      <c r="G2362" s="3">
        <v>45504</v>
      </c>
      <c r="H2362" s="4">
        <v>0</v>
      </c>
      <c r="I2362" s="4">
        <v>0</v>
      </c>
      <c r="J2362" s="4">
        <v>0</v>
      </c>
      <c r="K2362" s="5">
        <v>0</v>
      </c>
      <c r="L2362" s="5">
        <v>0</v>
      </c>
      <c r="O2362" s="5">
        <v>0</v>
      </c>
    </row>
    <row r="2363" spans="1:15" x14ac:dyDescent="0.75">
      <c r="A2363" t="s">
        <v>30</v>
      </c>
      <c r="B2363" s="3">
        <v>45514</v>
      </c>
      <c r="C2363" s="4">
        <v>323854.52</v>
      </c>
      <c r="D2363" s="3">
        <v>45514</v>
      </c>
      <c r="E2363" s="4">
        <v>323854.52</v>
      </c>
      <c r="F2363">
        <v>80</v>
      </c>
      <c r="G2363" s="3">
        <v>45535</v>
      </c>
      <c r="H2363" s="4">
        <v>0</v>
      </c>
      <c r="I2363" s="4">
        <v>0</v>
      </c>
      <c r="J2363" s="4">
        <v>0</v>
      </c>
      <c r="K2363" s="5">
        <v>0</v>
      </c>
      <c r="L2363" s="5">
        <v>0</v>
      </c>
      <c r="O2363" s="5">
        <v>0</v>
      </c>
    </row>
    <row r="2364" spans="1:15" x14ac:dyDescent="0.75">
      <c r="A2364" t="s">
        <v>30</v>
      </c>
      <c r="B2364" s="3">
        <v>45545</v>
      </c>
      <c r="C2364" s="4">
        <v>312875.8</v>
      </c>
      <c r="D2364" s="3">
        <v>45545</v>
      </c>
      <c r="E2364" s="4">
        <v>312875.8</v>
      </c>
      <c r="F2364">
        <v>81</v>
      </c>
      <c r="G2364" s="3">
        <v>45565</v>
      </c>
      <c r="H2364" s="4">
        <v>0</v>
      </c>
      <c r="I2364" s="4">
        <v>0</v>
      </c>
      <c r="J2364" s="4">
        <v>0</v>
      </c>
      <c r="K2364" s="5">
        <v>0</v>
      </c>
      <c r="L2364" s="5">
        <v>0</v>
      </c>
      <c r="O2364" s="5">
        <v>0</v>
      </c>
    </row>
    <row r="2365" spans="1:15" x14ac:dyDescent="0.75">
      <c r="A2365" t="s">
        <v>30</v>
      </c>
      <c r="B2365" s="3">
        <v>45575</v>
      </c>
      <c r="C2365" s="4">
        <v>301571.86</v>
      </c>
      <c r="D2365" s="3">
        <v>45575</v>
      </c>
      <c r="E2365" s="4">
        <v>301571.86</v>
      </c>
      <c r="F2365">
        <v>82</v>
      </c>
      <c r="G2365" s="3">
        <v>45596</v>
      </c>
      <c r="H2365" s="4">
        <v>0</v>
      </c>
      <c r="I2365" s="4">
        <v>0</v>
      </c>
      <c r="J2365" s="4">
        <v>0</v>
      </c>
      <c r="K2365" s="5">
        <v>0</v>
      </c>
      <c r="L2365" s="5">
        <v>0</v>
      </c>
      <c r="O2365" s="5">
        <v>0</v>
      </c>
    </row>
    <row r="2366" spans="1:15" x14ac:dyDescent="0.75">
      <c r="A2366" t="s">
        <v>30</v>
      </c>
      <c r="B2366" s="3">
        <v>45606</v>
      </c>
      <c r="C2366" s="4">
        <v>311445.90000000002</v>
      </c>
      <c r="D2366" s="3">
        <v>45606</v>
      </c>
      <c r="E2366" s="4">
        <v>311445.90000000002</v>
      </c>
      <c r="F2366">
        <v>83</v>
      </c>
      <c r="G2366" s="3">
        <v>45626</v>
      </c>
      <c r="H2366" s="4">
        <v>0</v>
      </c>
      <c r="I2366" s="4">
        <v>0</v>
      </c>
      <c r="J2366" s="4">
        <v>0</v>
      </c>
      <c r="K2366" s="5">
        <v>0</v>
      </c>
      <c r="L2366" s="5">
        <v>0</v>
      </c>
      <c r="O2366" s="5">
        <v>0</v>
      </c>
    </row>
    <row r="2367" spans="1:15" x14ac:dyDescent="0.75">
      <c r="A2367" t="s">
        <v>30</v>
      </c>
      <c r="B2367" s="3">
        <v>45636</v>
      </c>
      <c r="C2367" s="4">
        <v>301532.84999999998</v>
      </c>
      <c r="D2367" s="3">
        <v>45636</v>
      </c>
      <c r="E2367" s="4">
        <v>301532.84999999998</v>
      </c>
      <c r="F2367">
        <v>84</v>
      </c>
      <c r="G2367" s="3">
        <v>45657</v>
      </c>
      <c r="H2367" s="4">
        <v>0</v>
      </c>
      <c r="I2367" s="4">
        <v>0</v>
      </c>
      <c r="J2367" s="4">
        <v>0</v>
      </c>
      <c r="K2367" s="5">
        <v>0</v>
      </c>
      <c r="L2367" s="5">
        <v>0</v>
      </c>
      <c r="O2367" s="5">
        <v>0</v>
      </c>
    </row>
    <row r="2368" spans="1:15" x14ac:dyDescent="0.75">
      <c r="A2368" t="s">
        <v>30</v>
      </c>
      <c r="B2368" s="3">
        <v>45667</v>
      </c>
      <c r="C2368" s="4">
        <v>295546.2</v>
      </c>
      <c r="D2368" s="3">
        <v>45667</v>
      </c>
      <c r="E2368" s="4">
        <v>295546.2</v>
      </c>
      <c r="F2368">
        <v>85</v>
      </c>
      <c r="G2368" s="3">
        <v>45688</v>
      </c>
      <c r="H2368" s="4">
        <v>0</v>
      </c>
      <c r="I2368" s="4">
        <v>0</v>
      </c>
      <c r="J2368" s="4">
        <v>0</v>
      </c>
      <c r="K2368" s="5">
        <v>0</v>
      </c>
      <c r="L2368" s="5">
        <v>0</v>
      </c>
      <c r="O2368" s="5">
        <v>0</v>
      </c>
    </row>
    <row r="2369" spans="1:15" x14ac:dyDescent="0.75">
      <c r="A2369" t="s">
        <v>30</v>
      </c>
      <c r="B2369" s="3">
        <v>45698</v>
      </c>
      <c r="C2369" s="4">
        <v>274628.49</v>
      </c>
      <c r="D2369" s="3">
        <v>45698</v>
      </c>
      <c r="E2369" s="4">
        <v>274628.49</v>
      </c>
      <c r="F2369">
        <v>86</v>
      </c>
      <c r="G2369" s="3">
        <v>45716</v>
      </c>
      <c r="H2369" s="4">
        <v>0</v>
      </c>
      <c r="I2369" s="4">
        <v>0</v>
      </c>
      <c r="J2369" s="4">
        <v>0</v>
      </c>
      <c r="K2369" s="5">
        <v>0</v>
      </c>
      <c r="L2369" s="5">
        <v>0</v>
      </c>
      <c r="O2369" s="5">
        <v>0</v>
      </c>
    </row>
    <row r="2370" spans="1:15" x14ac:dyDescent="0.75">
      <c r="A2370" t="s">
        <v>30</v>
      </c>
      <c r="B2370" s="3">
        <v>45726</v>
      </c>
      <c r="C2370" s="4">
        <v>285292.89</v>
      </c>
      <c r="D2370" s="3">
        <v>45726</v>
      </c>
      <c r="E2370" s="4">
        <v>285292.89</v>
      </c>
      <c r="F2370">
        <v>87</v>
      </c>
      <c r="G2370" s="3">
        <v>45747</v>
      </c>
      <c r="H2370" s="4">
        <v>0</v>
      </c>
      <c r="I2370" s="4">
        <v>0</v>
      </c>
      <c r="J2370" s="4">
        <v>0</v>
      </c>
      <c r="K2370" s="5">
        <v>0</v>
      </c>
      <c r="L2370" s="5">
        <v>0</v>
      </c>
      <c r="O2370" s="5">
        <v>0</v>
      </c>
    </row>
    <row r="2371" spans="1:15" x14ac:dyDescent="0.75">
      <c r="A2371" t="s">
        <v>30</v>
      </c>
      <c r="B2371" s="3">
        <v>45757</v>
      </c>
      <c r="C2371" s="4">
        <v>284271.05</v>
      </c>
      <c r="D2371" s="3">
        <v>45757</v>
      </c>
      <c r="E2371" s="4">
        <v>284271.05</v>
      </c>
      <c r="F2371">
        <v>88</v>
      </c>
      <c r="G2371" s="3">
        <v>45777</v>
      </c>
      <c r="H2371" s="4">
        <v>0</v>
      </c>
      <c r="I2371" s="4">
        <v>0</v>
      </c>
      <c r="J2371" s="4">
        <v>0</v>
      </c>
      <c r="K2371" s="5">
        <v>0</v>
      </c>
      <c r="L2371" s="5">
        <v>0</v>
      </c>
      <c r="O2371" s="5">
        <v>0</v>
      </c>
    </row>
    <row r="2372" spans="1:15" x14ac:dyDescent="0.75">
      <c r="A2372" t="s">
        <v>30</v>
      </c>
      <c r="B2372" s="3">
        <v>45787</v>
      </c>
      <c r="C2372" s="4">
        <v>279657.67</v>
      </c>
      <c r="D2372" s="3">
        <v>45787</v>
      </c>
      <c r="E2372" s="4">
        <v>279657.67</v>
      </c>
      <c r="F2372">
        <v>89</v>
      </c>
      <c r="G2372" s="3">
        <v>45808</v>
      </c>
      <c r="H2372" s="4">
        <v>0</v>
      </c>
      <c r="I2372" s="4">
        <v>0</v>
      </c>
      <c r="J2372" s="4">
        <v>0</v>
      </c>
      <c r="K2372" s="5">
        <v>0</v>
      </c>
      <c r="L2372" s="5">
        <v>0</v>
      </c>
      <c r="O2372" s="5">
        <v>0</v>
      </c>
    </row>
    <row r="2373" spans="1:15" x14ac:dyDescent="0.75">
      <c r="A2373" t="s">
        <v>30</v>
      </c>
      <c r="B2373" s="3">
        <v>45818</v>
      </c>
      <c r="C2373" s="4">
        <v>818358.85</v>
      </c>
      <c r="D2373" s="3">
        <v>45818</v>
      </c>
      <c r="E2373" s="4">
        <v>818358.85</v>
      </c>
      <c r="F2373">
        <v>90</v>
      </c>
      <c r="G2373" s="3">
        <v>45838</v>
      </c>
      <c r="H2373" s="4">
        <v>0</v>
      </c>
      <c r="I2373" s="4">
        <v>0</v>
      </c>
      <c r="J2373" s="4">
        <v>0</v>
      </c>
      <c r="K2373" s="5">
        <v>0</v>
      </c>
      <c r="L2373" s="5">
        <v>0</v>
      </c>
      <c r="O2373" s="5">
        <v>0</v>
      </c>
    </row>
    <row r="2374" spans="1:15" x14ac:dyDescent="0.75">
      <c r="A2374" t="s">
        <v>30</v>
      </c>
      <c r="B2374" s="3">
        <v>45848</v>
      </c>
      <c r="C2374" s="4">
        <v>295139.63</v>
      </c>
      <c r="D2374" s="3">
        <v>45848</v>
      </c>
      <c r="E2374" s="4">
        <v>295139.63</v>
      </c>
      <c r="F2374">
        <v>91</v>
      </c>
      <c r="G2374" s="3">
        <v>45869</v>
      </c>
      <c r="H2374" s="4">
        <v>0</v>
      </c>
      <c r="I2374" s="4">
        <v>0</v>
      </c>
      <c r="J2374" s="4">
        <v>0</v>
      </c>
      <c r="K2374" s="5">
        <v>0</v>
      </c>
      <c r="L2374" s="5">
        <v>0</v>
      </c>
      <c r="O2374" s="5">
        <v>0</v>
      </c>
    </row>
    <row r="2375" spans="1:15" x14ac:dyDescent="0.75">
      <c r="A2375" t="s">
        <v>30</v>
      </c>
      <c r="B2375" s="3">
        <v>45879</v>
      </c>
      <c r="C2375" s="4">
        <v>304409.14</v>
      </c>
      <c r="D2375" s="3">
        <v>45879</v>
      </c>
      <c r="E2375" s="4">
        <v>304409.14</v>
      </c>
      <c r="F2375">
        <v>92</v>
      </c>
      <c r="G2375" s="3">
        <v>45900</v>
      </c>
      <c r="H2375" s="4">
        <v>0</v>
      </c>
      <c r="I2375" s="4">
        <v>0</v>
      </c>
      <c r="J2375" s="4">
        <v>0</v>
      </c>
      <c r="K2375" s="5">
        <v>0</v>
      </c>
      <c r="L2375" s="5">
        <v>0</v>
      </c>
      <c r="O2375" s="5">
        <v>0</v>
      </c>
    </row>
    <row r="2376" spans="1:15" x14ac:dyDescent="0.75">
      <c r="A2376" t="s">
        <v>30</v>
      </c>
      <c r="B2376" s="3">
        <v>45910</v>
      </c>
      <c r="C2376" s="4">
        <v>298743.7</v>
      </c>
      <c r="D2376" s="3">
        <v>45910</v>
      </c>
      <c r="E2376" s="4">
        <v>298743.7</v>
      </c>
      <c r="F2376">
        <v>93</v>
      </c>
      <c r="G2376" s="3">
        <v>45930</v>
      </c>
      <c r="H2376" s="4">
        <v>0</v>
      </c>
      <c r="I2376" s="4">
        <v>0</v>
      </c>
      <c r="J2376" s="4">
        <v>0</v>
      </c>
      <c r="K2376" s="5">
        <v>0</v>
      </c>
      <c r="L2376" s="5">
        <v>0</v>
      </c>
      <c r="O2376" s="5">
        <v>0</v>
      </c>
    </row>
    <row r="2377" spans="1:15" x14ac:dyDescent="0.75">
      <c r="A2377" t="s">
        <v>30</v>
      </c>
      <c r="B2377" s="3">
        <v>45940</v>
      </c>
      <c r="C2377" s="4">
        <v>253751.64</v>
      </c>
      <c r="D2377" s="3">
        <v>45940</v>
      </c>
      <c r="E2377" s="4">
        <v>253751.64</v>
      </c>
      <c r="F2377">
        <v>94</v>
      </c>
      <c r="G2377" s="3">
        <v>45961</v>
      </c>
      <c r="H2377" s="4">
        <v>0</v>
      </c>
      <c r="I2377" s="4">
        <v>0</v>
      </c>
      <c r="J2377" s="4">
        <v>0</v>
      </c>
      <c r="K2377" s="5">
        <v>0</v>
      </c>
      <c r="L2377" s="5">
        <v>0</v>
      </c>
      <c r="O2377" s="5">
        <v>0</v>
      </c>
    </row>
    <row r="2378" spans="1:15" x14ac:dyDescent="0.75">
      <c r="A2378" t="s">
        <v>30</v>
      </c>
      <c r="B2378" s="3">
        <v>45971</v>
      </c>
      <c r="C2378" s="4">
        <v>271242.98</v>
      </c>
      <c r="D2378" s="3">
        <v>45971</v>
      </c>
      <c r="E2378" s="4">
        <v>271242.98</v>
      </c>
      <c r="F2378">
        <v>95</v>
      </c>
      <c r="G2378" s="3">
        <v>45991</v>
      </c>
      <c r="H2378" s="4">
        <v>0</v>
      </c>
      <c r="I2378" s="4">
        <v>0</v>
      </c>
      <c r="J2378" s="4">
        <v>0</v>
      </c>
      <c r="K2378" s="5">
        <v>0</v>
      </c>
      <c r="L2378" s="5">
        <v>0</v>
      </c>
      <c r="O2378" s="5">
        <v>0</v>
      </c>
    </row>
    <row r="2379" spans="1:15" x14ac:dyDescent="0.75">
      <c r="A2379" t="s">
        <v>30</v>
      </c>
      <c r="B2379" s="3">
        <v>46001</v>
      </c>
      <c r="C2379" s="4">
        <v>262268.56</v>
      </c>
      <c r="D2379" s="3">
        <v>46001</v>
      </c>
      <c r="E2379" s="4">
        <v>262268.56</v>
      </c>
      <c r="F2379">
        <v>96</v>
      </c>
      <c r="G2379" s="3">
        <v>46022</v>
      </c>
      <c r="H2379" s="4">
        <v>0</v>
      </c>
      <c r="I2379" s="4">
        <v>0</v>
      </c>
      <c r="J2379" s="4">
        <v>0</v>
      </c>
      <c r="K2379" s="5">
        <v>0</v>
      </c>
      <c r="L2379" s="5">
        <v>0</v>
      </c>
      <c r="O2379" s="5">
        <v>0</v>
      </c>
    </row>
    <row r="2380" spans="1:15" x14ac:dyDescent="0.75">
      <c r="A2380" t="s">
        <v>30</v>
      </c>
      <c r="B2380" s="3">
        <v>46032</v>
      </c>
      <c r="C2380" s="4">
        <v>258537.87</v>
      </c>
      <c r="D2380" s="3">
        <v>46032</v>
      </c>
      <c r="E2380" s="4">
        <v>258537.87</v>
      </c>
      <c r="F2380">
        <v>97</v>
      </c>
      <c r="G2380" s="3">
        <v>46053</v>
      </c>
      <c r="H2380" s="4">
        <v>0</v>
      </c>
      <c r="I2380" s="4">
        <v>0</v>
      </c>
      <c r="J2380" s="4">
        <v>0</v>
      </c>
      <c r="K2380" s="5">
        <v>0</v>
      </c>
      <c r="L2380" s="5">
        <v>0</v>
      </c>
      <c r="O2380" s="5">
        <v>0</v>
      </c>
    </row>
    <row r="2381" spans="1:15" x14ac:dyDescent="0.75">
      <c r="A2381" t="s">
        <v>30</v>
      </c>
      <c r="B2381" s="3">
        <v>46063</v>
      </c>
      <c r="C2381" s="4">
        <v>194225.45</v>
      </c>
      <c r="D2381" s="3">
        <v>46063</v>
      </c>
      <c r="E2381" s="4">
        <v>194225.45</v>
      </c>
      <c r="F2381">
        <v>98</v>
      </c>
      <c r="G2381" s="3">
        <v>46081</v>
      </c>
      <c r="H2381" s="4">
        <v>0</v>
      </c>
      <c r="I2381" s="4">
        <v>0</v>
      </c>
      <c r="J2381" s="4">
        <v>0</v>
      </c>
      <c r="K2381" s="5">
        <v>0</v>
      </c>
      <c r="L2381" s="5">
        <v>0</v>
      </c>
      <c r="O2381" s="5">
        <v>0</v>
      </c>
    </row>
    <row r="2382" spans="1:15" x14ac:dyDescent="0.75">
      <c r="A2382" t="s">
        <v>30</v>
      </c>
      <c r="B2382" s="3">
        <v>46091</v>
      </c>
      <c r="C2382" s="4">
        <v>213571.14</v>
      </c>
      <c r="D2382" s="3">
        <v>46091</v>
      </c>
      <c r="E2382" s="4">
        <v>213571.14</v>
      </c>
      <c r="F2382">
        <v>99</v>
      </c>
      <c r="G2382" s="3">
        <v>46112</v>
      </c>
      <c r="H2382" s="4">
        <v>0</v>
      </c>
      <c r="I2382" s="4">
        <v>0</v>
      </c>
      <c r="J2382" s="4">
        <v>0</v>
      </c>
      <c r="K2382" s="5">
        <v>0</v>
      </c>
      <c r="L2382" s="5">
        <v>0</v>
      </c>
      <c r="O2382" s="5">
        <v>0</v>
      </c>
    </row>
    <row r="2383" spans="1:15" x14ac:dyDescent="0.75">
      <c r="A2383" t="s">
        <v>30</v>
      </c>
      <c r="B2383" s="3">
        <v>46122</v>
      </c>
      <c r="C2383" s="4">
        <v>200259.95</v>
      </c>
      <c r="D2383" s="3">
        <v>46122</v>
      </c>
      <c r="E2383" s="4">
        <v>200259.95</v>
      </c>
      <c r="F2383">
        <v>100</v>
      </c>
      <c r="G2383" s="3">
        <v>46142</v>
      </c>
      <c r="H2383" s="4">
        <v>0</v>
      </c>
      <c r="I2383" s="4">
        <v>0</v>
      </c>
      <c r="J2383" s="4">
        <v>0</v>
      </c>
      <c r="K2383" s="5">
        <v>0</v>
      </c>
      <c r="L2383" s="5">
        <v>0</v>
      </c>
      <c r="O2383" s="5">
        <v>0</v>
      </c>
    </row>
    <row r="2384" spans="1:15" x14ac:dyDescent="0.75">
      <c r="A2384" t="s">
        <v>30</v>
      </c>
      <c r="B2384" s="3">
        <v>46152</v>
      </c>
      <c r="C2384" s="4">
        <v>183728.2</v>
      </c>
      <c r="D2384" s="3">
        <v>46152</v>
      </c>
      <c r="E2384" s="4">
        <v>183728.2</v>
      </c>
      <c r="F2384">
        <v>101</v>
      </c>
      <c r="G2384" s="3">
        <v>46173</v>
      </c>
      <c r="H2384" s="4">
        <v>0</v>
      </c>
      <c r="I2384" s="4">
        <v>0</v>
      </c>
      <c r="J2384" s="4">
        <v>0</v>
      </c>
      <c r="K2384" s="5">
        <v>0</v>
      </c>
      <c r="L2384" s="5">
        <v>0</v>
      </c>
      <c r="O2384" s="5">
        <v>0</v>
      </c>
    </row>
    <row r="2385" spans="1:15" x14ac:dyDescent="0.75">
      <c r="A2385" t="s">
        <v>30</v>
      </c>
      <c r="B2385" s="3">
        <v>46183</v>
      </c>
      <c r="C2385" s="4">
        <v>200281.95</v>
      </c>
      <c r="D2385" s="3">
        <v>46183</v>
      </c>
      <c r="E2385" s="4">
        <v>200281.95</v>
      </c>
      <c r="F2385">
        <v>102</v>
      </c>
      <c r="G2385" s="3">
        <v>46203</v>
      </c>
      <c r="H2385" s="4">
        <v>0</v>
      </c>
      <c r="I2385" s="4">
        <v>0</v>
      </c>
      <c r="J2385" s="4">
        <v>0</v>
      </c>
      <c r="K2385" s="5">
        <v>0</v>
      </c>
      <c r="L2385" s="5">
        <v>0</v>
      </c>
      <c r="O2385" s="5">
        <v>0</v>
      </c>
    </row>
    <row r="2386" spans="1:15" x14ac:dyDescent="0.75">
      <c r="A2386" t="s">
        <v>30</v>
      </c>
      <c r="B2386" s="3">
        <v>46213</v>
      </c>
      <c r="C2386" s="4">
        <v>193755.2</v>
      </c>
      <c r="D2386" s="3">
        <v>46213</v>
      </c>
      <c r="E2386" s="4">
        <v>193755.2</v>
      </c>
      <c r="F2386">
        <v>103</v>
      </c>
      <c r="G2386" s="3">
        <v>46234</v>
      </c>
      <c r="H2386" s="4">
        <v>0</v>
      </c>
      <c r="I2386" s="4">
        <v>0</v>
      </c>
      <c r="J2386" s="4">
        <v>0</v>
      </c>
      <c r="K2386" s="5">
        <v>0</v>
      </c>
      <c r="L2386" s="5">
        <v>0</v>
      </c>
      <c r="O2386" s="5">
        <v>0</v>
      </c>
    </row>
    <row r="2387" spans="1:15" x14ac:dyDescent="0.75">
      <c r="A2387" t="s">
        <v>30</v>
      </c>
      <c r="B2387" s="3">
        <v>46244</v>
      </c>
      <c r="C2387" s="4">
        <v>197496.48</v>
      </c>
      <c r="D2387" s="3">
        <v>46244</v>
      </c>
      <c r="E2387" s="4">
        <v>197496.48</v>
      </c>
      <c r="F2387">
        <v>104</v>
      </c>
      <c r="G2387" s="3">
        <v>46265</v>
      </c>
      <c r="H2387" s="4">
        <v>0</v>
      </c>
      <c r="I2387" s="4">
        <v>0</v>
      </c>
      <c r="J2387" s="4">
        <v>0</v>
      </c>
      <c r="K2387" s="5">
        <v>0</v>
      </c>
      <c r="L2387" s="5">
        <v>0</v>
      </c>
      <c r="O2387" s="5">
        <v>0</v>
      </c>
    </row>
    <row r="2388" spans="1:15" x14ac:dyDescent="0.75">
      <c r="A2388" t="s">
        <v>30</v>
      </c>
      <c r="B2388" s="3">
        <v>46275</v>
      </c>
      <c r="C2388" s="4">
        <v>196364.87</v>
      </c>
      <c r="D2388" s="3">
        <v>46275</v>
      </c>
      <c r="E2388" s="4">
        <v>196364.87</v>
      </c>
      <c r="F2388">
        <v>105</v>
      </c>
      <c r="G2388" s="3">
        <v>46295</v>
      </c>
      <c r="H2388" s="4">
        <v>0</v>
      </c>
      <c r="I2388" s="4">
        <v>0</v>
      </c>
      <c r="J2388" s="4">
        <v>0</v>
      </c>
      <c r="K2388" s="5">
        <v>0</v>
      </c>
      <c r="L2388" s="5">
        <v>0</v>
      </c>
      <c r="O2388" s="5">
        <v>3849512.76</v>
      </c>
    </row>
    <row r="2389" spans="1:15" x14ac:dyDescent="0.75">
      <c r="A2389" t="s">
        <v>30</v>
      </c>
      <c r="B2389" s="3">
        <v>46287</v>
      </c>
      <c r="C2389" s="4">
        <v>33198227.40562696</v>
      </c>
      <c r="D2389" s="3">
        <v>46305</v>
      </c>
      <c r="E2389" s="4">
        <v>120166.63570044099</v>
      </c>
      <c r="F2389">
        <v>106</v>
      </c>
      <c r="G2389" s="3">
        <v>46326</v>
      </c>
      <c r="H2389" s="4">
        <v>120166.63570044099</v>
      </c>
      <c r="I2389" s="4">
        <v>0</v>
      </c>
      <c r="J2389" s="4">
        <v>0</v>
      </c>
      <c r="K2389" s="5">
        <v>266349.25566713599</v>
      </c>
      <c r="L2389" s="5">
        <v>0</v>
      </c>
      <c r="O2389" s="5">
        <v>0</v>
      </c>
    </row>
    <row r="2390" spans="1:15" x14ac:dyDescent="0.75">
      <c r="A2390" t="s">
        <v>30</v>
      </c>
      <c r="B2390" s="3">
        <v>46336</v>
      </c>
      <c r="C2390" s="4">
        <v>0</v>
      </c>
      <c r="D2390" s="3">
        <v>46336</v>
      </c>
      <c r="E2390" s="4">
        <v>124157.52556866599</v>
      </c>
      <c r="F2390">
        <v>107</v>
      </c>
      <c r="G2390" s="3">
        <v>46356</v>
      </c>
      <c r="H2390" s="4">
        <v>124157.52556866599</v>
      </c>
      <c r="I2390" s="4">
        <v>0</v>
      </c>
      <c r="J2390" s="4">
        <v>0</v>
      </c>
      <c r="K2390" s="5">
        <v>275227.56418938702</v>
      </c>
      <c r="L2390" s="5">
        <v>0</v>
      </c>
      <c r="O2390" s="5">
        <v>0</v>
      </c>
    </row>
    <row r="2391" spans="1:15" x14ac:dyDescent="0.75">
      <c r="A2391" t="s">
        <v>30</v>
      </c>
      <c r="B2391" s="3">
        <v>46366</v>
      </c>
      <c r="C2391" s="4">
        <v>0</v>
      </c>
      <c r="D2391" s="3">
        <v>46366</v>
      </c>
      <c r="E2391" s="4">
        <v>120139.425897856</v>
      </c>
      <c r="F2391">
        <v>108</v>
      </c>
      <c r="G2391" s="3">
        <v>46387</v>
      </c>
      <c r="H2391" s="4">
        <v>120139.425897856</v>
      </c>
      <c r="I2391" s="4">
        <v>0</v>
      </c>
      <c r="J2391" s="4">
        <v>0</v>
      </c>
      <c r="K2391" s="5">
        <v>266349.255667057</v>
      </c>
      <c r="L2391" s="5">
        <v>0</v>
      </c>
      <c r="O2391" s="5">
        <v>0</v>
      </c>
    </row>
    <row r="2392" spans="1:15" x14ac:dyDescent="0.75">
      <c r="A2392" t="s">
        <v>30</v>
      </c>
      <c r="B2392" s="3">
        <v>46397</v>
      </c>
      <c r="C2392" s="4">
        <v>0</v>
      </c>
      <c r="D2392" s="3">
        <v>46397</v>
      </c>
      <c r="E2392" s="4">
        <v>111731.387971951</v>
      </c>
      <c r="F2392">
        <v>109</v>
      </c>
      <c r="G2392" s="3">
        <v>46418</v>
      </c>
      <c r="H2392" s="4">
        <v>111731.387971951</v>
      </c>
      <c r="I2392" s="4">
        <v>0</v>
      </c>
      <c r="J2392" s="4">
        <v>0</v>
      </c>
      <c r="K2392" s="5">
        <v>275227.56418938999</v>
      </c>
      <c r="L2392" s="5">
        <v>0</v>
      </c>
      <c r="O2392" s="5">
        <v>0</v>
      </c>
    </row>
    <row r="2393" spans="1:15" x14ac:dyDescent="0.75">
      <c r="A2393" t="s">
        <v>30</v>
      </c>
      <c r="B2393" s="3">
        <v>46428</v>
      </c>
      <c r="C2393" s="4">
        <v>0</v>
      </c>
      <c r="D2393" s="3">
        <v>46428</v>
      </c>
      <c r="E2393" s="4">
        <v>111718.688000422</v>
      </c>
      <c r="F2393">
        <v>110</v>
      </c>
      <c r="G2393" s="3">
        <v>46446</v>
      </c>
      <c r="H2393" s="4">
        <v>111718.688000422</v>
      </c>
      <c r="I2393" s="4">
        <v>0</v>
      </c>
      <c r="J2393" s="4">
        <v>0</v>
      </c>
      <c r="K2393" s="5">
        <v>275227.56418936601</v>
      </c>
      <c r="L2393" s="5">
        <v>0</v>
      </c>
      <c r="O2393" s="5">
        <v>0</v>
      </c>
    </row>
    <row r="2394" spans="1:15" x14ac:dyDescent="0.75">
      <c r="A2394" t="s">
        <v>30</v>
      </c>
      <c r="B2394" s="3">
        <v>46456</v>
      </c>
      <c r="C2394" s="4">
        <v>0</v>
      </c>
      <c r="D2394" s="3">
        <v>46456</v>
      </c>
      <c r="E2394" s="4">
        <v>136925.70818504499</v>
      </c>
      <c r="F2394">
        <v>111</v>
      </c>
      <c r="G2394" s="3">
        <v>46477</v>
      </c>
      <c r="H2394" s="4">
        <v>136925.70818504499</v>
      </c>
      <c r="I2394" s="4">
        <v>0</v>
      </c>
      <c r="J2394" s="4">
        <v>0</v>
      </c>
      <c r="K2394" s="5">
        <v>256301.44056093</v>
      </c>
      <c r="L2394" s="5">
        <v>7708.7970204920002</v>
      </c>
      <c r="O2394" s="5">
        <v>0</v>
      </c>
    </row>
    <row r="2395" spans="1:15" x14ac:dyDescent="0.75">
      <c r="A2395" t="s">
        <v>30</v>
      </c>
      <c r="B2395" s="3">
        <v>46487</v>
      </c>
      <c r="C2395" s="4">
        <v>0</v>
      </c>
      <c r="D2395" s="3">
        <v>46487</v>
      </c>
      <c r="E2395" s="4">
        <v>124084.0485058</v>
      </c>
      <c r="F2395">
        <v>112</v>
      </c>
      <c r="G2395" s="3">
        <v>46507</v>
      </c>
      <c r="H2395" s="4">
        <v>124084.0485058</v>
      </c>
      <c r="I2395" s="4">
        <v>0</v>
      </c>
      <c r="J2395" s="4">
        <v>0</v>
      </c>
      <c r="K2395" s="5">
        <v>275227.56418928597</v>
      </c>
      <c r="L2395" s="5">
        <v>0</v>
      </c>
      <c r="O2395" s="5">
        <v>0</v>
      </c>
    </row>
    <row r="2396" spans="1:15" x14ac:dyDescent="0.75">
      <c r="A2396" t="s">
        <v>30</v>
      </c>
      <c r="B2396" s="3">
        <v>46517</v>
      </c>
      <c r="C2396" s="4">
        <v>0</v>
      </c>
      <c r="D2396" s="3">
        <v>46517</v>
      </c>
      <c r="E2396" s="4">
        <v>120067.82984517</v>
      </c>
      <c r="F2396">
        <v>113</v>
      </c>
      <c r="G2396" s="3">
        <v>46538</v>
      </c>
      <c r="H2396" s="4">
        <v>120067.82984517</v>
      </c>
      <c r="I2396" s="4">
        <v>0</v>
      </c>
      <c r="J2396" s="4">
        <v>0</v>
      </c>
      <c r="K2396" s="5">
        <v>266349.25566711702</v>
      </c>
      <c r="L2396" s="5">
        <v>0</v>
      </c>
      <c r="O2396" s="5">
        <v>0</v>
      </c>
    </row>
    <row r="2397" spans="1:15" x14ac:dyDescent="0.75">
      <c r="A2397" t="s">
        <v>30</v>
      </c>
      <c r="B2397" s="3">
        <v>46548</v>
      </c>
      <c r="C2397" s="4">
        <v>0</v>
      </c>
      <c r="D2397" s="3">
        <v>46548</v>
      </c>
      <c r="E2397" s="4">
        <v>124054.721996917</v>
      </c>
      <c r="F2397">
        <v>114</v>
      </c>
      <c r="G2397" s="3">
        <v>46568</v>
      </c>
      <c r="H2397" s="4">
        <v>124054.721996917</v>
      </c>
      <c r="I2397" s="4">
        <v>0</v>
      </c>
      <c r="J2397" s="4">
        <v>0</v>
      </c>
      <c r="K2397" s="5">
        <v>275227.56418935</v>
      </c>
      <c r="L2397" s="5">
        <v>0</v>
      </c>
      <c r="O2397" s="5">
        <v>0</v>
      </c>
    </row>
    <row r="2398" spans="1:15" x14ac:dyDescent="0.75">
      <c r="A2398" t="s">
        <v>30</v>
      </c>
      <c r="B2398" s="3">
        <v>46578</v>
      </c>
      <c r="C2398" s="4">
        <v>0</v>
      </c>
      <c r="D2398" s="3">
        <v>46578</v>
      </c>
      <c r="E2398" s="4">
        <v>120039.252665098</v>
      </c>
      <c r="F2398">
        <v>115</v>
      </c>
      <c r="G2398" s="3">
        <v>46599</v>
      </c>
      <c r="H2398" s="4">
        <v>120039.252665098</v>
      </c>
      <c r="I2398" s="4">
        <v>0</v>
      </c>
      <c r="J2398" s="4">
        <v>0</v>
      </c>
      <c r="K2398" s="5">
        <v>266349.25566704798</v>
      </c>
      <c r="L2398" s="5">
        <v>0</v>
      </c>
      <c r="O2398" s="5">
        <v>0</v>
      </c>
    </row>
    <row r="2399" spans="1:15" x14ac:dyDescent="0.75">
      <c r="A2399" t="s">
        <v>30</v>
      </c>
      <c r="B2399" s="3">
        <v>46609</v>
      </c>
      <c r="C2399" s="4">
        <v>0</v>
      </c>
      <c r="D2399" s="3">
        <v>46609</v>
      </c>
      <c r="E2399" s="4">
        <v>124024.986925577</v>
      </c>
      <c r="F2399">
        <v>116</v>
      </c>
      <c r="G2399" s="3">
        <v>46630</v>
      </c>
      <c r="H2399" s="4">
        <v>124024.986925577</v>
      </c>
      <c r="I2399" s="4">
        <v>0</v>
      </c>
      <c r="J2399" s="4">
        <v>0</v>
      </c>
      <c r="K2399" s="5">
        <v>275227.56418937998</v>
      </c>
      <c r="L2399" s="5">
        <v>0</v>
      </c>
      <c r="O2399" s="5">
        <v>0</v>
      </c>
    </row>
    <row r="2400" spans="1:15" x14ac:dyDescent="0.75">
      <c r="A2400" t="s">
        <v>30</v>
      </c>
      <c r="B2400" s="3">
        <v>46640</v>
      </c>
      <c r="C2400" s="4">
        <v>0</v>
      </c>
      <c r="D2400" s="3">
        <v>46640</v>
      </c>
      <c r="E2400" s="4">
        <v>124010.619326951</v>
      </c>
      <c r="F2400">
        <v>117</v>
      </c>
      <c r="G2400" s="3">
        <v>46660</v>
      </c>
      <c r="H2400" s="4">
        <v>124010.619326951</v>
      </c>
      <c r="I2400" s="4">
        <v>0</v>
      </c>
      <c r="J2400" s="4">
        <v>0</v>
      </c>
      <c r="K2400" s="5">
        <v>275227.56418931897</v>
      </c>
      <c r="L2400" s="5">
        <v>0</v>
      </c>
      <c r="O2400" s="5">
        <v>0</v>
      </c>
    </row>
    <row r="2401" spans="1:15" x14ac:dyDescent="0.75">
      <c r="A2401" t="s">
        <v>30</v>
      </c>
      <c r="B2401" s="3">
        <v>46670</v>
      </c>
      <c r="C2401" s="4">
        <v>0</v>
      </c>
      <c r="D2401" s="3">
        <v>46670</v>
      </c>
      <c r="E2401" s="4">
        <v>119996.275421536</v>
      </c>
      <c r="F2401">
        <v>118</v>
      </c>
      <c r="G2401" s="3">
        <v>46691</v>
      </c>
      <c r="H2401" s="4">
        <v>119996.275421536</v>
      </c>
      <c r="I2401" s="4">
        <v>0</v>
      </c>
      <c r="J2401" s="4">
        <v>0</v>
      </c>
      <c r="K2401" s="5">
        <v>266349.25566704501</v>
      </c>
      <c r="L2401" s="5">
        <v>0</v>
      </c>
      <c r="O2401" s="5">
        <v>0</v>
      </c>
    </row>
    <row r="2402" spans="1:15" x14ac:dyDescent="0.75">
      <c r="A2402" t="s">
        <v>30</v>
      </c>
      <c r="B2402" s="3">
        <v>46701</v>
      </c>
      <c r="C2402" s="4">
        <v>0</v>
      </c>
      <c r="D2402" s="3">
        <v>46701</v>
      </c>
      <c r="E2402" s="4">
        <v>103605.51447577401</v>
      </c>
      <c r="F2402">
        <v>119</v>
      </c>
      <c r="G2402" s="3">
        <v>46721</v>
      </c>
      <c r="H2402" s="4">
        <v>103605.51447577401</v>
      </c>
      <c r="I2402" s="4">
        <v>0</v>
      </c>
      <c r="J2402" s="4">
        <v>0</v>
      </c>
      <c r="K2402" s="5">
        <v>295602.31653058302</v>
      </c>
      <c r="L2402" s="5">
        <v>0</v>
      </c>
      <c r="O2402" s="5">
        <v>0</v>
      </c>
    </row>
    <row r="2403" spans="1:15" x14ac:dyDescent="0.75">
      <c r="A2403" t="s">
        <v>30</v>
      </c>
      <c r="B2403" s="3">
        <v>46731</v>
      </c>
      <c r="C2403" s="4">
        <v>0</v>
      </c>
      <c r="D2403" s="3">
        <v>46731</v>
      </c>
      <c r="E2403" s="4">
        <v>100251.06740419701</v>
      </c>
      <c r="F2403">
        <v>120</v>
      </c>
      <c r="G2403" s="3">
        <v>46752</v>
      </c>
      <c r="H2403" s="4">
        <v>100251.06740419701</v>
      </c>
      <c r="I2403" s="4">
        <v>0</v>
      </c>
      <c r="J2403" s="4">
        <v>0</v>
      </c>
      <c r="K2403" s="5">
        <v>286066.75793280301</v>
      </c>
      <c r="L2403" s="5">
        <v>0</v>
      </c>
      <c r="O2403" s="5">
        <v>0</v>
      </c>
    </row>
    <row r="2404" spans="1:15" x14ac:dyDescent="0.75">
      <c r="A2404" t="s">
        <v>30</v>
      </c>
      <c r="B2404" s="3">
        <v>46762</v>
      </c>
      <c r="C2404" s="4">
        <v>0</v>
      </c>
      <c r="D2404" s="3">
        <v>46762</v>
      </c>
      <c r="E2404" s="4">
        <v>89478.415976585995</v>
      </c>
      <c r="F2404">
        <v>121</v>
      </c>
      <c r="G2404" s="3">
        <v>46783</v>
      </c>
      <c r="H2404" s="4">
        <v>89478.415976585995</v>
      </c>
      <c r="I2404" s="4">
        <v>0</v>
      </c>
      <c r="J2404" s="4">
        <v>0</v>
      </c>
      <c r="K2404" s="5">
        <v>309843.313453321</v>
      </c>
      <c r="L2404" s="5">
        <v>0</v>
      </c>
      <c r="O2404" s="5">
        <v>0</v>
      </c>
    </row>
    <row r="2405" spans="1:15" x14ac:dyDescent="0.75">
      <c r="A2405" t="s">
        <v>30</v>
      </c>
      <c r="B2405" s="3">
        <v>46793</v>
      </c>
      <c r="C2405" s="4">
        <v>0</v>
      </c>
      <c r="D2405" s="3">
        <v>46793</v>
      </c>
      <c r="E2405" s="4">
        <v>33441.265959197997</v>
      </c>
      <c r="F2405">
        <v>122</v>
      </c>
      <c r="G2405" s="3">
        <v>46812</v>
      </c>
      <c r="H2405" s="4">
        <v>33441.265959197997</v>
      </c>
      <c r="I2405" s="4">
        <v>0</v>
      </c>
      <c r="J2405" s="4">
        <v>0</v>
      </c>
      <c r="K2405" s="5">
        <v>355571.607203327</v>
      </c>
      <c r="L2405" s="5">
        <v>0</v>
      </c>
      <c r="O2405" s="5">
        <v>0</v>
      </c>
    </row>
    <row r="2406" spans="1:15" x14ac:dyDescent="0.75">
      <c r="A2406" t="s">
        <v>30</v>
      </c>
      <c r="B2406" s="3">
        <v>46822</v>
      </c>
      <c r="C2406" s="4">
        <v>0</v>
      </c>
      <c r="D2406" s="3">
        <v>46822</v>
      </c>
      <c r="E2406" s="4">
        <v>53817.659046950001</v>
      </c>
      <c r="F2406">
        <v>123</v>
      </c>
      <c r="G2406" s="3">
        <v>46843</v>
      </c>
      <c r="H2406" s="4">
        <v>53817.659046950001</v>
      </c>
      <c r="I2406" s="4">
        <v>0</v>
      </c>
      <c r="J2406" s="4">
        <v>0</v>
      </c>
      <c r="K2406" s="5">
        <v>332631.508430377</v>
      </c>
      <c r="L2406" s="5">
        <v>0</v>
      </c>
      <c r="O2406" s="5">
        <v>0</v>
      </c>
    </row>
    <row r="2407" spans="1:15" x14ac:dyDescent="0.75">
      <c r="A2407" t="s">
        <v>30</v>
      </c>
      <c r="B2407" s="3">
        <v>46853</v>
      </c>
      <c r="C2407" s="4">
        <v>0</v>
      </c>
      <c r="D2407" s="3">
        <v>46853</v>
      </c>
      <c r="E2407" s="4">
        <v>40381.646878332998</v>
      </c>
      <c r="F2407">
        <v>124</v>
      </c>
      <c r="G2407" s="3">
        <v>46873</v>
      </c>
      <c r="H2407" s="4">
        <v>40381.646878332998</v>
      </c>
      <c r="I2407" s="4">
        <v>0</v>
      </c>
      <c r="J2407" s="4">
        <v>0</v>
      </c>
      <c r="K2407" s="5">
        <v>355571.607203327</v>
      </c>
      <c r="L2407" s="5">
        <v>0</v>
      </c>
      <c r="O2407" s="5">
        <v>0</v>
      </c>
    </row>
    <row r="2408" spans="1:15" x14ac:dyDescent="0.75">
      <c r="A2408" t="s">
        <v>30</v>
      </c>
      <c r="B2408" s="3">
        <v>46883</v>
      </c>
      <c r="C2408" s="4">
        <v>0</v>
      </c>
      <c r="D2408" s="3">
        <v>46883</v>
      </c>
      <c r="E2408" s="4">
        <v>37207.605907603</v>
      </c>
      <c r="F2408">
        <v>125</v>
      </c>
      <c r="G2408" s="3">
        <v>46904</v>
      </c>
      <c r="H2408" s="4">
        <v>37207.605907603</v>
      </c>
      <c r="I2408" s="4">
        <v>0</v>
      </c>
      <c r="J2408" s="4">
        <v>0</v>
      </c>
      <c r="K2408" s="5">
        <v>344101.55535808002</v>
      </c>
      <c r="L2408" s="5">
        <v>0</v>
      </c>
      <c r="O2408" s="5">
        <v>0</v>
      </c>
    </row>
    <row r="2409" spans="1:15" x14ac:dyDescent="0.75">
      <c r="A2409" t="s">
        <v>30</v>
      </c>
      <c r="B2409" s="3">
        <v>46914</v>
      </c>
      <c r="C2409" s="4">
        <v>0</v>
      </c>
      <c r="D2409" s="3">
        <v>46914</v>
      </c>
      <c r="E2409" s="4">
        <v>38447.859437856998</v>
      </c>
      <c r="F2409">
        <v>126</v>
      </c>
      <c r="G2409" s="3">
        <v>46934</v>
      </c>
      <c r="H2409" s="4">
        <v>38447.859437856998</v>
      </c>
      <c r="I2409" s="4">
        <v>0</v>
      </c>
      <c r="J2409" s="4">
        <v>0</v>
      </c>
      <c r="K2409" s="5">
        <v>355571.60720334901</v>
      </c>
      <c r="L2409" s="5">
        <v>0</v>
      </c>
      <c r="O2409" s="5">
        <v>0</v>
      </c>
    </row>
    <row r="2410" spans="1:15" x14ac:dyDescent="0.75">
      <c r="A2410" t="s">
        <v>30</v>
      </c>
      <c r="B2410" s="3">
        <v>46944</v>
      </c>
      <c r="C2410" s="4">
        <v>0</v>
      </c>
      <c r="D2410" s="3">
        <v>46944</v>
      </c>
      <c r="E2410" s="4">
        <v>37207.605907603</v>
      </c>
      <c r="F2410">
        <v>127</v>
      </c>
      <c r="G2410" s="3">
        <v>46965</v>
      </c>
      <c r="H2410" s="4">
        <v>37207.605907603</v>
      </c>
      <c r="I2410" s="4">
        <v>0</v>
      </c>
      <c r="J2410" s="4">
        <v>0</v>
      </c>
      <c r="K2410" s="5">
        <v>344101.55535808002</v>
      </c>
      <c r="L2410" s="5">
        <v>0</v>
      </c>
      <c r="O2410" s="5">
        <v>0</v>
      </c>
    </row>
    <row r="2411" spans="1:15" x14ac:dyDescent="0.75">
      <c r="A2411" t="s">
        <v>30</v>
      </c>
      <c r="B2411" s="3">
        <v>46975</v>
      </c>
      <c r="C2411" s="4">
        <v>0</v>
      </c>
      <c r="D2411" s="3">
        <v>46975</v>
      </c>
      <c r="E2411" s="4">
        <v>38447.859437856998</v>
      </c>
      <c r="F2411">
        <v>128</v>
      </c>
      <c r="G2411" s="3">
        <v>46996</v>
      </c>
      <c r="H2411" s="4">
        <v>38447.859437856998</v>
      </c>
      <c r="I2411" s="4">
        <v>0</v>
      </c>
      <c r="J2411" s="4">
        <v>0</v>
      </c>
      <c r="K2411" s="5">
        <v>355571.60720334901</v>
      </c>
      <c r="L2411" s="5">
        <v>0</v>
      </c>
      <c r="O2411" s="5">
        <v>0</v>
      </c>
    </row>
    <row r="2412" spans="1:15" x14ac:dyDescent="0.75">
      <c r="A2412" t="s">
        <v>30</v>
      </c>
      <c r="B2412" s="3">
        <v>47006</v>
      </c>
      <c r="C2412" s="4">
        <v>0</v>
      </c>
      <c r="D2412" s="3">
        <v>47006</v>
      </c>
      <c r="E2412" s="4">
        <v>38447.859437856998</v>
      </c>
      <c r="F2412">
        <v>129</v>
      </c>
      <c r="G2412" s="3">
        <v>47026</v>
      </c>
      <c r="H2412" s="4">
        <v>38447.859437856998</v>
      </c>
      <c r="I2412" s="4">
        <v>0</v>
      </c>
      <c r="J2412" s="4">
        <v>0</v>
      </c>
      <c r="K2412" s="5">
        <v>355571.60720334901</v>
      </c>
      <c r="L2412" s="5">
        <v>0</v>
      </c>
      <c r="O2412" s="5">
        <v>0</v>
      </c>
    </row>
    <row r="2413" spans="1:15" x14ac:dyDescent="0.75">
      <c r="A2413" t="s">
        <v>30</v>
      </c>
      <c r="B2413" s="3">
        <v>47036</v>
      </c>
      <c r="C2413" s="4">
        <v>0</v>
      </c>
      <c r="D2413" s="3">
        <v>47036</v>
      </c>
      <c r="E2413" s="4">
        <v>0</v>
      </c>
      <c r="F2413">
        <v>130</v>
      </c>
      <c r="G2413" s="3">
        <v>47057</v>
      </c>
      <c r="H2413" s="4">
        <v>0</v>
      </c>
      <c r="I2413" s="4">
        <v>0</v>
      </c>
      <c r="J2413" s="4">
        <v>0</v>
      </c>
      <c r="K2413" s="5">
        <v>381309.16126568301</v>
      </c>
      <c r="L2413" s="5">
        <v>0</v>
      </c>
      <c r="O2413" s="5">
        <v>0</v>
      </c>
    </row>
    <row r="2414" spans="1:15" x14ac:dyDescent="0.75">
      <c r="A2414" t="s">
        <v>30</v>
      </c>
      <c r="B2414" s="3">
        <v>47067</v>
      </c>
      <c r="C2414" s="4">
        <v>0</v>
      </c>
      <c r="D2414" s="3">
        <v>47067</v>
      </c>
      <c r="E2414" s="4">
        <v>0</v>
      </c>
      <c r="F2414">
        <v>131</v>
      </c>
      <c r="G2414" s="3">
        <v>47087</v>
      </c>
      <c r="H2414" s="4">
        <v>0</v>
      </c>
      <c r="I2414" s="4">
        <v>0</v>
      </c>
      <c r="J2414" s="4">
        <v>0</v>
      </c>
      <c r="K2414" s="5">
        <v>394019.466641206</v>
      </c>
      <c r="L2414" s="5">
        <v>0</v>
      </c>
      <c r="O2414" s="5">
        <v>0</v>
      </c>
    </row>
    <row r="2415" spans="1:15" x14ac:dyDescent="0.75">
      <c r="A2415" t="s">
        <v>30</v>
      </c>
      <c r="B2415" s="3">
        <v>47097</v>
      </c>
      <c r="C2415" s="4">
        <v>0</v>
      </c>
      <c r="D2415" s="3">
        <v>47097</v>
      </c>
      <c r="E2415" s="4">
        <v>0</v>
      </c>
      <c r="F2415">
        <v>132</v>
      </c>
      <c r="G2415" s="3">
        <v>47118</v>
      </c>
      <c r="H2415" s="4">
        <v>0</v>
      </c>
      <c r="I2415" s="4">
        <v>0</v>
      </c>
      <c r="J2415" s="4">
        <v>0</v>
      </c>
      <c r="K2415" s="5">
        <v>381309.16126568301</v>
      </c>
      <c r="L2415" s="5">
        <v>0</v>
      </c>
      <c r="O2415" s="5">
        <v>0</v>
      </c>
    </row>
    <row r="2416" spans="1:15" x14ac:dyDescent="0.75">
      <c r="A2416" t="s">
        <v>30</v>
      </c>
      <c r="B2416" s="3">
        <v>47128</v>
      </c>
      <c r="C2416" s="4">
        <v>0</v>
      </c>
      <c r="D2416" s="3">
        <v>47128</v>
      </c>
      <c r="E2416" s="4">
        <v>0</v>
      </c>
      <c r="F2416">
        <v>133</v>
      </c>
      <c r="G2416" s="3">
        <v>47149</v>
      </c>
      <c r="H2416" s="4">
        <v>0</v>
      </c>
      <c r="I2416" s="4">
        <v>0</v>
      </c>
      <c r="J2416" s="4">
        <v>0</v>
      </c>
      <c r="K2416" s="5">
        <v>382057.61544445797</v>
      </c>
      <c r="L2416" s="5">
        <v>0</v>
      </c>
      <c r="O2416" s="5">
        <v>0</v>
      </c>
    </row>
    <row r="2417" spans="1:15" x14ac:dyDescent="0.75">
      <c r="A2417" t="s">
        <v>30</v>
      </c>
      <c r="B2417" s="3">
        <v>47159</v>
      </c>
      <c r="C2417" s="4">
        <v>0</v>
      </c>
      <c r="D2417" s="3">
        <v>47159</v>
      </c>
      <c r="E2417" s="4">
        <v>0</v>
      </c>
      <c r="F2417">
        <v>134</v>
      </c>
      <c r="G2417" s="3">
        <v>47177</v>
      </c>
      <c r="H2417" s="4">
        <v>0</v>
      </c>
      <c r="I2417" s="4">
        <v>0</v>
      </c>
      <c r="J2417" s="4">
        <v>0</v>
      </c>
      <c r="K2417" s="5">
        <v>382057.61544445797</v>
      </c>
      <c r="L2417" s="5">
        <v>0</v>
      </c>
      <c r="O2417" s="5">
        <v>0</v>
      </c>
    </row>
    <row r="2418" spans="1:15" x14ac:dyDescent="0.75">
      <c r="A2418" t="s">
        <v>30</v>
      </c>
      <c r="B2418" s="3">
        <v>47187</v>
      </c>
      <c r="C2418" s="4">
        <v>0</v>
      </c>
      <c r="D2418" s="3">
        <v>47187</v>
      </c>
      <c r="E2418" s="4">
        <v>0</v>
      </c>
      <c r="F2418">
        <v>135</v>
      </c>
      <c r="G2418" s="3">
        <v>47208</v>
      </c>
      <c r="H2418" s="4">
        <v>0</v>
      </c>
      <c r="I2418" s="4">
        <v>0</v>
      </c>
      <c r="J2418" s="4">
        <v>0</v>
      </c>
      <c r="K2418" s="5">
        <v>379812.253892718</v>
      </c>
      <c r="L2418" s="5">
        <v>0</v>
      </c>
      <c r="O2418" s="5">
        <v>0</v>
      </c>
    </row>
    <row r="2419" spans="1:15" x14ac:dyDescent="0.75">
      <c r="A2419" t="s">
        <v>30</v>
      </c>
      <c r="B2419" s="3">
        <v>47218</v>
      </c>
      <c r="C2419" s="4">
        <v>0</v>
      </c>
      <c r="D2419" s="3">
        <v>47218</v>
      </c>
      <c r="E2419" s="4">
        <v>0</v>
      </c>
      <c r="F2419">
        <v>136</v>
      </c>
      <c r="G2419" s="3">
        <v>47238</v>
      </c>
      <c r="H2419" s="4">
        <v>0</v>
      </c>
      <c r="I2419" s="4">
        <v>0</v>
      </c>
      <c r="J2419" s="4">
        <v>0</v>
      </c>
      <c r="K2419" s="5">
        <v>394019.466641206</v>
      </c>
      <c r="L2419" s="5">
        <v>0</v>
      </c>
      <c r="O2419" s="5">
        <v>0</v>
      </c>
    </row>
    <row r="2420" spans="1:15" x14ac:dyDescent="0.75">
      <c r="A2420" t="s">
        <v>30</v>
      </c>
      <c r="B2420" s="3">
        <v>47248</v>
      </c>
      <c r="C2420" s="4">
        <v>0</v>
      </c>
      <c r="D2420" s="3">
        <v>47248</v>
      </c>
      <c r="E2420" s="4">
        <v>0</v>
      </c>
      <c r="F2420">
        <v>137</v>
      </c>
      <c r="G2420" s="3">
        <v>47269</v>
      </c>
      <c r="H2420" s="4">
        <v>0</v>
      </c>
      <c r="I2420" s="4">
        <v>0</v>
      </c>
      <c r="J2420" s="4">
        <v>0</v>
      </c>
      <c r="K2420" s="5">
        <v>381309.16126568301</v>
      </c>
      <c r="L2420" s="5">
        <v>0</v>
      </c>
      <c r="O2420" s="5">
        <v>0</v>
      </c>
    </row>
    <row r="2421" spans="1:15" x14ac:dyDescent="0.75">
      <c r="A2421" t="s">
        <v>30</v>
      </c>
      <c r="B2421" s="3">
        <v>47279</v>
      </c>
      <c r="C2421" s="4">
        <v>0</v>
      </c>
      <c r="D2421" s="3">
        <v>47279</v>
      </c>
      <c r="E2421" s="4">
        <v>0</v>
      </c>
      <c r="F2421">
        <v>138</v>
      </c>
      <c r="G2421" s="3">
        <v>47299</v>
      </c>
      <c r="H2421" s="4">
        <v>0</v>
      </c>
      <c r="I2421" s="4">
        <v>0</v>
      </c>
      <c r="J2421" s="4">
        <v>0</v>
      </c>
      <c r="K2421" s="5">
        <v>394019.466641206</v>
      </c>
      <c r="L2421" s="5">
        <v>0</v>
      </c>
      <c r="O2421" s="5">
        <v>0</v>
      </c>
    </row>
    <row r="2422" spans="1:15" x14ac:dyDescent="0.75">
      <c r="A2422" t="s">
        <v>30</v>
      </c>
      <c r="B2422" s="3">
        <v>47309</v>
      </c>
      <c r="C2422" s="4">
        <v>0</v>
      </c>
      <c r="D2422" s="3">
        <v>47309</v>
      </c>
      <c r="E2422" s="4">
        <v>0</v>
      </c>
      <c r="F2422">
        <v>139</v>
      </c>
      <c r="G2422" s="3">
        <v>47330</v>
      </c>
      <c r="H2422" s="4">
        <v>0</v>
      </c>
      <c r="I2422" s="4">
        <v>0</v>
      </c>
      <c r="J2422" s="4">
        <v>0</v>
      </c>
      <c r="K2422" s="5">
        <v>381309.16126568301</v>
      </c>
      <c r="L2422" s="5">
        <v>0</v>
      </c>
      <c r="O2422" s="5">
        <v>0</v>
      </c>
    </row>
    <row r="2423" spans="1:15" x14ac:dyDescent="0.75">
      <c r="A2423" t="s">
        <v>30</v>
      </c>
      <c r="B2423" s="3">
        <v>47340</v>
      </c>
      <c r="C2423" s="4">
        <v>0</v>
      </c>
      <c r="D2423" s="3">
        <v>47340</v>
      </c>
      <c r="E2423" s="4">
        <v>0</v>
      </c>
      <c r="F2423">
        <v>140</v>
      </c>
      <c r="G2423" s="3">
        <v>47361</v>
      </c>
      <c r="H2423" s="4">
        <v>0</v>
      </c>
      <c r="I2423" s="4">
        <v>0</v>
      </c>
      <c r="J2423" s="4">
        <v>0</v>
      </c>
      <c r="K2423" s="5">
        <v>394019.466641206</v>
      </c>
      <c r="L2423" s="5">
        <v>0</v>
      </c>
      <c r="O2423" s="5">
        <v>0</v>
      </c>
    </row>
    <row r="2424" spans="1:15" x14ac:dyDescent="0.75">
      <c r="A2424" t="s">
        <v>30</v>
      </c>
      <c r="B2424" s="3">
        <v>47371</v>
      </c>
      <c r="C2424" s="4">
        <v>0</v>
      </c>
      <c r="D2424" s="3">
        <v>47371</v>
      </c>
      <c r="E2424" s="4">
        <v>0</v>
      </c>
      <c r="F2424">
        <v>141</v>
      </c>
      <c r="G2424" s="3">
        <v>47391</v>
      </c>
      <c r="H2424" s="4">
        <v>0</v>
      </c>
      <c r="I2424" s="4">
        <v>0</v>
      </c>
      <c r="J2424" s="4">
        <v>0</v>
      </c>
      <c r="K2424" s="5">
        <v>394019.466641206</v>
      </c>
      <c r="L2424" s="5">
        <v>0</v>
      </c>
      <c r="O2424" s="5">
        <v>0</v>
      </c>
    </row>
    <row r="2425" spans="1:15" x14ac:dyDescent="0.75">
      <c r="A2425" t="s">
        <v>30</v>
      </c>
      <c r="B2425" s="3">
        <v>47401</v>
      </c>
      <c r="C2425" s="4">
        <v>0</v>
      </c>
      <c r="D2425" s="3">
        <v>47401</v>
      </c>
      <c r="E2425" s="4">
        <v>0</v>
      </c>
      <c r="F2425">
        <v>142</v>
      </c>
      <c r="G2425" s="3">
        <v>47422</v>
      </c>
      <c r="H2425" s="4">
        <v>0</v>
      </c>
      <c r="I2425" s="4">
        <v>0</v>
      </c>
      <c r="J2425" s="4">
        <v>66680986.570003033</v>
      </c>
      <c r="K2425" s="5">
        <v>381309.16126568301</v>
      </c>
      <c r="L2425" s="5">
        <v>0</v>
      </c>
      <c r="O2425" s="5">
        <v>0</v>
      </c>
    </row>
    <row r="2426" spans="1:15" x14ac:dyDescent="0.75">
      <c r="A2426" t="s">
        <v>30</v>
      </c>
      <c r="B2426" s="3">
        <v>47432</v>
      </c>
      <c r="C2426" s="4">
        <v>0</v>
      </c>
      <c r="D2426" s="3">
        <v>47432</v>
      </c>
      <c r="E2426" s="4">
        <v>0</v>
      </c>
      <c r="F2426">
        <v>143</v>
      </c>
      <c r="G2426" s="3">
        <v>47452</v>
      </c>
      <c r="H2426" s="4">
        <v>0</v>
      </c>
      <c r="I2426" s="4">
        <v>0</v>
      </c>
      <c r="J2426" s="4">
        <v>0</v>
      </c>
      <c r="K2426" s="5">
        <v>137405.31344358399</v>
      </c>
      <c r="L2426" s="5">
        <v>0</v>
      </c>
      <c r="O2426" s="5">
        <v>0</v>
      </c>
    </row>
    <row r="2427" spans="1:15" x14ac:dyDescent="0.75">
      <c r="A2427" t="s">
        <v>30</v>
      </c>
      <c r="B2427" s="3">
        <v>47462</v>
      </c>
      <c r="C2427" s="4">
        <v>0</v>
      </c>
      <c r="D2427" s="3">
        <v>47462</v>
      </c>
      <c r="E2427" s="4">
        <v>0</v>
      </c>
      <c r="F2427">
        <v>144</v>
      </c>
      <c r="G2427" s="3">
        <v>47483</v>
      </c>
      <c r="H2427" s="4">
        <v>0</v>
      </c>
      <c r="I2427" s="4">
        <v>0</v>
      </c>
      <c r="J2427" s="4">
        <v>0</v>
      </c>
      <c r="K2427" s="5">
        <v>132376.89822710899</v>
      </c>
      <c r="L2427" s="5">
        <v>0</v>
      </c>
      <c r="O2427" s="5">
        <v>0</v>
      </c>
    </row>
    <row r="2428" spans="1:15" x14ac:dyDescent="0.75">
      <c r="A2428" t="s">
        <v>30</v>
      </c>
      <c r="B2428" s="3">
        <v>47493</v>
      </c>
      <c r="C2428" s="4">
        <v>0</v>
      </c>
      <c r="D2428" s="3">
        <v>47493</v>
      </c>
      <c r="E2428" s="4">
        <v>0</v>
      </c>
      <c r="F2428">
        <v>145</v>
      </c>
      <c r="G2428" s="3">
        <v>47514</v>
      </c>
      <c r="H2428" s="4">
        <v>0</v>
      </c>
      <c r="I2428" s="4">
        <v>0</v>
      </c>
      <c r="J2428" s="4">
        <v>7923896.2800161242</v>
      </c>
      <c r="K2428" s="5">
        <v>132376.89822710899</v>
      </c>
      <c r="L2428" s="5">
        <v>0</v>
      </c>
      <c r="O2428" s="5">
        <v>0</v>
      </c>
    </row>
    <row r="2429" spans="1:15" x14ac:dyDescent="0.75">
      <c r="A2429" t="s">
        <v>30</v>
      </c>
      <c r="B2429" s="3">
        <v>47524</v>
      </c>
      <c r="C2429" s="4">
        <v>0</v>
      </c>
      <c r="D2429" s="3">
        <v>47524</v>
      </c>
      <c r="E2429" s="4">
        <v>0</v>
      </c>
      <c r="F2429">
        <v>146</v>
      </c>
      <c r="G2429" s="3">
        <v>47542</v>
      </c>
      <c r="H2429" s="4">
        <v>0</v>
      </c>
      <c r="I2429" s="4">
        <v>0</v>
      </c>
      <c r="J2429" s="4">
        <v>27475489.489865679</v>
      </c>
      <c r="K2429" s="5">
        <v>107369.80167236501</v>
      </c>
      <c r="L2429" s="5">
        <v>0</v>
      </c>
      <c r="O2429" s="5">
        <v>0</v>
      </c>
    </row>
    <row r="2430" spans="1:15" x14ac:dyDescent="0.75">
      <c r="A2430" t="s">
        <v>31</v>
      </c>
      <c r="B2430" s="3">
        <v>42915</v>
      </c>
      <c r="C2430" s="4">
        <v>-28683816</v>
      </c>
      <c r="D2430" s="3">
        <v>42915</v>
      </c>
      <c r="E2430" s="4">
        <v>-28683816</v>
      </c>
      <c r="F2430">
        <v>4</v>
      </c>
      <c r="G2430" s="3">
        <v>42916</v>
      </c>
      <c r="H2430" s="4">
        <v>0</v>
      </c>
      <c r="I2430" s="4">
        <v>0</v>
      </c>
      <c r="J2430" s="4">
        <v>0</v>
      </c>
      <c r="K2430" s="5">
        <v>0</v>
      </c>
      <c r="L2430" s="5">
        <v>0</v>
      </c>
      <c r="O2430" s="5">
        <v>0</v>
      </c>
    </row>
    <row r="2431" spans="1:15" x14ac:dyDescent="0.75">
      <c r="A2431" t="s">
        <v>31</v>
      </c>
      <c r="B2431" s="3">
        <v>42926</v>
      </c>
      <c r="C2431" s="4">
        <v>262728.93</v>
      </c>
      <c r="D2431" s="3">
        <v>42926</v>
      </c>
      <c r="E2431" s="4">
        <v>262728.93</v>
      </c>
      <c r="F2431">
        <v>5</v>
      </c>
      <c r="G2431" s="3">
        <v>42947</v>
      </c>
      <c r="H2431" s="4">
        <v>0</v>
      </c>
      <c r="I2431" s="4">
        <v>0</v>
      </c>
      <c r="J2431" s="4">
        <v>0</v>
      </c>
      <c r="K2431" s="5">
        <v>0</v>
      </c>
      <c r="L2431" s="5">
        <v>0</v>
      </c>
      <c r="O2431" s="5">
        <v>0</v>
      </c>
    </row>
    <row r="2432" spans="1:15" x14ac:dyDescent="0.75">
      <c r="A2432" t="s">
        <v>31</v>
      </c>
      <c r="B2432" s="3">
        <v>42957</v>
      </c>
      <c r="C2432" s="4">
        <v>271480.03000000003</v>
      </c>
      <c r="D2432" s="3">
        <v>42957</v>
      </c>
      <c r="E2432" s="4">
        <v>271480.03000000003</v>
      </c>
      <c r="F2432">
        <v>6</v>
      </c>
      <c r="G2432" s="3">
        <v>42978</v>
      </c>
      <c r="H2432" s="4">
        <v>0</v>
      </c>
      <c r="I2432" s="4">
        <v>0</v>
      </c>
      <c r="J2432" s="4">
        <v>0</v>
      </c>
      <c r="K2432" s="5">
        <v>0</v>
      </c>
      <c r="L2432" s="5">
        <v>0</v>
      </c>
      <c r="O2432" s="5">
        <v>0</v>
      </c>
    </row>
    <row r="2433" spans="1:15" x14ac:dyDescent="0.75">
      <c r="A2433" t="s">
        <v>31</v>
      </c>
      <c r="B2433" s="3">
        <v>42988</v>
      </c>
      <c r="C2433" s="4">
        <v>271474.18</v>
      </c>
      <c r="D2433" s="3">
        <v>42988</v>
      </c>
      <c r="E2433" s="4">
        <v>271474.18</v>
      </c>
      <c r="F2433">
        <v>7</v>
      </c>
      <c r="G2433" s="3">
        <v>43008</v>
      </c>
      <c r="H2433" s="4">
        <v>0</v>
      </c>
      <c r="I2433" s="4">
        <v>0</v>
      </c>
      <c r="J2433" s="4">
        <v>0</v>
      </c>
      <c r="K2433" s="5">
        <v>0</v>
      </c>
      <c r="L2433" s="5">
        <v>0</v>
      </c>
      <c r="O2433" s="5">
        <v>0</v>
      </c>
    </row>
    <row r="2434" spans="1:15" x14ac:dyDescent="0.75">
      <c r="A2434" t="s">
        <v>31</v>
      </c>
      <c r="B2434" s="3">
        <v>43018</v>
      </c>
      <c r="C2434" s="4">
        <v>262711.26</v>
      </c>
      <c r="D2434" s="3">
        <v>43018</v>
      </c>
      <c r="E2434" s="4">
        <v>262711.26</v>
      </c>
      <c r="F2434">
        <v>8</v>
      </c>
      <c r="G2434" s="3">
        <v>43039</v>
      </c>
      <c r="H2434" s="4">
        <v>0</v>
      </c>
      <c r="I2434" s="4">
        <v>0</v>
      </c>
      <c r="J2434" s="4">
        <v>0</v>
      </c>
      <c r="K2434" s="5">
        <v>0</v>
      </c>
      <c r="L2434" s="5">
        <v>0</v>
      </c>
      <c r="O2434" s="5">
        <v>0</v>
      </c>
    </row>
    <row r="2435" spans="1:15" x14ac:dyDescent="0.75">
      <c r="A2435" t="s">
        <v>31</v>
      </c>
      <c r="B2435" s="3">
        <v>43049</v>
      </c>
      <c r="C2435" s="4">
        <v>271461.7</v>
      </c>
      <c r="D2435" s="3">
        <v>43049</v>
      </c>
      <c r="E2435" s="4">
        <v>271461.7</v>
      </c>
      <c r="F2435">
        <v>9</v>
      </c>
      <c r="G2435" s="3">
        <v>43069</v>
      </c>
      <c r="H2435" s="4">
        <v>0</v>
      </c>
      <c r="I2435" s="4">
        <v>0</v>
      </c>
      <c r="J2435" s="4">
        <v>0</v>
      </c>
      <c r="K2435" s="5">
        <v>0</v>
      </c>
      <c r="L2435" s="5">
        <v>0</v>
      </c>
      <c r="O2435" s="5">
        <v>0</v>
      </c>
    </row>
    <row r="2436" spans="1:15" x14ac:dyDescent="0.75">
      <c r="A2436" t="s">
        <v>31</v>
      </c>
      <c r="B2436" s="3">
        <v>43079</v>
      </c>
      <c r="C2436" s="4">
        <v>262699.13</v>
      </c>
      <c r="D2436" s="3">
        <v>43079</v>
      </c>
      <c r="E2436" s="4">
        <v>262699.13</v>
      </c>
      <c r="F2436">
        <v>10</v>
      </c>
      <c r="G2436" s="3">
        <v>43100</v>
      </c>
      <c r="H2436" s="4">
        <v>0</v>
      </c>
      <c r="I2436" s="4">
        <v>0</v>
      </c>
      <c r="J2436" s="4">
        <v>0</v>
      </c>
      <c r="K2436" s="5">
        <v>0</v>
      </c>
      <c r="L2436" s="5">
        <v>0</v>
      </c>
      <c r="O2436" s="5">
        <v>0</v>
      </c>
    </row>
    <row r="2437" spans="1:15" x14ac:dyDescent="0.75">
      <c r="A2437" t="s">
        <v>31</v>
      </c>
      <c r="B2437" s="3">
        <v>43110</v>
      </c>
      <c r="C2437" s="4">
        <v>262387.53000000003</v>
      </c>
      <c r="D2437" s="3">
        <v>43110</v>
      </c>
      <c r="E2437" s="4">
        <v>262387.53000000003</v>
      </c>
      <c r="F2437">
        <v>11</v>
      </c>
      <c r="G2437" s="3">
        <v>43131</v>
      </c>
      <c r="H2437" s="4">
        <v>0</v>
      </c>
      <c r="I2437" s="4">
        <v>0</v>
      </c>
      <c r="J2437" s="4">
        <v>0</v>
      </c>
      <c r="K2437" s="5">
        <v>0</v>
      </c>
      <c r="L2437" s="5">
        <v>0</v>
      </c>
      <c r="O2437" s="5">
        <v>0</v>
      </c>
    </row>
    <row r="2438" spans="1:15" x14ac:dyDescent="0.75">
      <c r="A2438" t="s">
        <v>31</v>
      </c>
      <c r="B2438" s="3">
        <v>43141</v>
      </c>
      <c r="C2438" s="4">
        <v>262992.02</v>
      </c>
      <c r="D2438" s="3">
        <v>43141</v>
      </c>
      <c r="E2438" s="4">
        <v>262992.02</v>
      </c>
      <c r="F2438">
        <v>12</v>
      </c>
      <c r="G2438" s="3">
        <v>43159</v>
      </c>
      <c r="H2438" s="4">
        <v>0</v>
      </c>
      <c r="I2438" s="4">
        <v>0</v>
      </c>
      <c r="J2438" s="4">
        <v>0</v>
      </c>
      <c r="K2438" s="5">
        <v>0</v>
      </c>
      <c r="L2438" s="5">
        <v>0</v>
      </c>
      <c r="O2438" s="5">
        <v>0</v>
      </c>
    </row>
    <row r="2439" spans="1:15" x14ac:dyDescent="0.75">
      <c r="A2439" t="s">
        <v>31</v>
      </c>
      <c r="B2439" s="3">
        <v>43169</v>
      </c>
      <c r="C2439" s="4">
        <v>262571.39</v>
      </c>
      <c r="D2439" s="3">
        <v>43169</v>
      </c>
      <c r="E2439" s="4">
        <v>262571.39</v>
      </c>
      <c r="F2439">
        <v>13</v>
      </c>
      <c r="G2439" s="3">
        <v>43190</v>
      </c>
      <c r="H2439" s="4">
        <v>0</v>
      </c>
      <c r="I2439" s="4">
        <v>0</v>
      </c>
      <c r="J2439" s="4">
        <v>0</v>
      </c>
      <c r="K2439" s="5">
        <v>0</v>
      </c>
      <c r="L2439" s="5">
        <v>0</v>
      </c>
      <c r="O2439" s="5">
        <v>0</v>
      </c>
    </row>
    <row r="2440" spans="1:15" x14ac:dyDescent="0.75">
      <c r="A2440" t="s">
        <v>31</v>
      </c>
      <c r="B2440" s="3">
        <v>43200</v>
      </c>
      <c r="C2440" s="4">
        <v>271544.7</v>
      </c>
      <c r="D2440" s="3">
        <v>43200</v>
      </c>
      <c r="E2440" s="4">
        <v>271544.7</v>
      </c>
      <c r="F2440">
        <v>14</v>
      </c>
      <c r="G2440" s="3">
        <v>43220</v>
      </c>
      <c r="H2440" s="4">
        <v>0</v>
      </c>
      <c r="I2440" s="4">
        <v>0</v>
      </c>
      <c r="J2440" s="4">
        <v>0</v>
      </c>
      <c r="K2440" s="5">
        <v>0</v>
      </c>
      <c r="L2440" s="5">
        <v>0</v>
      </c>
      <c r="O2440" s="5">
        <v>0</v>
      </c>
    </row>
    <row r="2441" spans="1:15" x14ac:dyDescent="0.75">
      <c r="A2441" t="s">
        <v>31</v>
      </c>
      <c r="B2441" s="3">
        <v>43230</v>
      </c>
      <c r="C2441" s="4">
        <v>262531.19</v>
      </c>
      <c r="D2441" s="3">
        <v>43230</v>
      </c>
      <c r="E2441" s="4">
        <v>262531.19</v>
      </c>
      <c r="F2441">
        <v>15</v>
      </c>
      <c r="G2441" s="3">
        <v>43251</v>
      </c>
      <c r="H2441" s="4">
        <v>0</v>
      </c>
      <c r="I2441" s="4">
        <v>0</v>
      </c>
      <c r="J2441" s="4">
        <v>0</v>
      </c>
      <c r="K2441" s="5">
        <v>0</v>
      </c>
      <c r="L2441" s="5">
        <v>0</v>
      </c>
      <c r="O2441" s="5">
        <v>0</v>
      </c>
    </row>
    <row r="2442" spans="1:15" x14ac:dyDescent="0.75">
      <c r="A2442" t="s">
        <v>31</v>
      </c>
      <c r="B2442" s="3">
        <v>43261</v>
      </c>
      <c r="C2442" s="4">
        <v>271401.89</v>
      </c>
      <c r="D2442" s="3">
        <v>43261</v>
      </c>
      <c r="E2442" s="4">
        <v>271401.89</v>
      </c>
      <c r="F2442">
        <v>16</v>
      </c>
      <c r="G2442" s="3">
        <v>43281</v>
      </c>
      <c r="H2442" s="4">
        <v>0</v>
      </c>
      <c r="I2442" s="4">
        <v>0</v>
      </c>
      <c r="J2442" s="4">
        <v>0</v>
      </c>
      <c r="K2442" s="5">
        <v>0</v>
      </c>
      <c r="L2442" s="5">
        <v>0</v>
      </c>
      <c r="O2442" s="5">
        <v>0</v>
      </c>
    </row>
    <row r="2443" spans="1:15" x14ac:dyDescent="0.75">
      <c r="A2443" t="s">
        <v>31</v>
      </c>
      <c r="B2443" s="3">
        <v>43291</v>
      </c>
      <c r="C2443" s="4">
        <v>262654.71999999997</v>
      </c>
      <c r="D2443" s="3">
        <v>43291</v>
      </c>
      <c r="E2443" s="4">
        <v>262654.71999999997</v>
      </c>
      <c r="F2443">
        <v>17</v>
      </c>
      <c r="G2443" s="3">
        <v>43312</v>
      </c>
      <c r="H2443" s="4">
        <v>0</v>
      </c>
      <c r="I2443" s="4">
        <v>0</v>
      </c>
      <c r="J2443" s="4">
        <v>0</v>
      </c>
      <c r="K2443" s="5">
        <v>0</v>
      </c>
      <c r="L2443" s="5">
        <v>0</v>
      </c>
      <c r="O2443" s="5">
        <v>0</v>
      </c>
    </row>
    <row r="2444" spans="1:15" x14ac:dyDescent="0.75">
      <c r="A2444" t="s">
        <v>31</v>
      </c>
      <c r="B2444" s="3">
        <v>43322</v>
      </c>
      <c r="C2444" s="4">
        <v>270604.21000000002</v>
      </c>
      <c r="D2444" s="3">
        <v>43322</v>
      </c>
      <c r="E2444" s="4">
        <v>270604.21000000002</v>
      </c>
      <c r="F2444">
        <v>18</v>
      </c>
      <c r="G2444" s="3">
        <v>43343</v>
      </c>
      <c r="H2444" s="4">
        <v>0</v>
      </c>
      <c r="I2444" s="4">
        <v>0</v>
      </c>
      <c r="J2444" s="4">
        <v>0</v>
      </c>
      <c r="K2444" s="5">
        <v>0</v>
      </c>
      <c r="L2444" s="5">
        <v>0</v>
      </c>
      <c r="O2444" s="5">
        <v>0</v>
      </c>
    </row>
    <row r="2445" spans="1:15" x14ac:dyDescent="0.75">
      <c r="A2445" t="s">
        <v>31</v>
      </c>
      <c r="B2445" s="3">
        <v>43353</v>
      </c>
      <c r="C2445" s="4">
        <v>272188.42</v>
      </c>
      <c r="D2445" s="3">
        <v>43353</v>
      </c>
      <c r="E2445" s="4">
        <v>272188.42</v>
      </c>
      <c r="F2445">
        <v>19</v>
      </c>
      <c r="G2445" s="3">
        <v>43373</v>
      </c>
      <c r="H2445" s="4">
        <v>0</v>
      </c>
      <c r="I2445" s="4">
        <v>0</v>
      </c>
      <c r="J2445" s="4">
        <v>0</v>
      </c>
      <c r="K2445" s="5">
        <v>0</v>
      </c>
      <c r="L2445" s="5">
        <v>0</v>
      </c>
      <c r="O2445" s="5">
        <v>0</v>
      </c>
    </row>
    <row r="2446" spans="1:15" x14ac:dyDescent="0.75">
      <c r="A2446" t="s">
        <v>31</v>
      </c>
      <c r="B2446" s="3">
        <v>43383</v>
      </c>
      <c r="C2446" s="4">
        <v>262593.07</v>
      </c>
      <c r="D2446" s="3">
        <v>43383</v>
      </c>
      <c r="E2446" s="4">
        <v>262593.07</v>
      </c>
      <c r="F2446">
        <v>20</v>
      </c>
      <c r="G2446" s="3">
        <v>43404</v>
      </c>
      <c r="H2446" s="4">
        <v>0</v>
      </c>
      <c r="I2446" s="4">
        <v>0</v>
      </c>
      <c r="J2446" s="4">
        <v>0</v>
      </c>
      <c r="K2446" s="5">
        <v>0</v>
      </c>
      <c r="L2446" s="5">
        <v>0</v>
      </c>
      <c r="O2446" s="5">
        <v>0</v>
      </c>
    </row>
    <row r="2447" spans="1:15" x14ac:dyDescent="0.75">
      <c r="A2447" t="s">
        <v>31</v>
      </c>
      <c r="B2447" s="3">
        <v>43414</v>
      </c>
      <c r="C2447" s="4">
        <v>271432.23</v>
      </c>
      <c r="D2447" s="3">
        <v>43414</v>
      </c>
      <c r="E2447" s="4">
        <v>271432.23</v>
      </c>
      <c r="F2447">
        <v>21</v>
      </c>
      <c r="G2447" s="3">
        <v>43434</v>
      </c>
      <c r="H2447" s="4">
        <v>0</v>
      </c>
      <c r="I2447" s="4">
        <v>0</v>
      </c>
      <c r="J2447" s="4">
        <v>0</v>
      </c>
      <c r="K2447" s="5">
        <v>0</v>
      </c>
      <c r="L2447" s="5">
        <v>0</v>
      </c>
      <c r="O2447" s="5">
        <v>0</v>
      </c>
    </row>
    <row r="2448" spans="1:15" x14ac:dyDescent="0.75">
      <c r="A2448" t="s">
        <v>31</v>
      </c>
      <c r="B2448" s="3">
        <v>43444</v>
      </c>
      <c r="C2448" s="4">
        <v>262480.88</v>
      </c>
      <c r="D2448" s="3">
        <v>43444</v>
      </c>
      <c r="E2448" s="4">
        <v>262480.88</v>
      </c>
      <c r="F2448">
        <v>22</v>
      </c>
      <c r="G2448" s="3">
        <v>43465</v>
      </c>
      <c r="H2448" s="4">
        <v>0</v>
      </c>
      <c r="I2448" s="4">
        <v>0</v>
      </c>
      <c r="J2448" s="4">
        <v>0</v>
      </c>
      <c r="K2448" s="5">
        <v>0</v>
      </c>
      <c r="L2448" s="5">
        <v>0</v>
      </c>
      <c r="O2448" s="5">
        <v>0</v>
      </c>
    </row>
    <row r="2449" spans="1:15" x14ac:dyDescent="0.75">
      <c r="A2449" t="s">
        <v>31</v>
      </c>
      <c r="B2449" s="3">
        <v>43475</v>
      </c>
      <c r="C2449" s="4">
        <v>262692.55</v>
      </c>
      <c r="D2449" s="3">
        <v>43475</v>
      </c>
      <c r="E2449" s="4">
        <v>262692.55</v>
      </c>
      <c r="F2449">
        <v>23</v>
      </c>
      <c r="G2449" s="3">
        <v>43496</v>
      </c>
      <c r="H2449" s="4">
        <v>0</v>
      </c>
      <c r="I2449" s="4">
        <v>0</v>
      </c>
      <c r="J2449" s="4">
        <v>0</v>
      </c>
      <c r="K2449" s="5">
        <v>0</v>
      </c>
      <c r="L2449" s="5">
        <v>0</v>
      </c>
      <c r="O2449" s="5">
        <v>0</v>
      </c>
    </row>
    <row r="2450" spans="1:15" x14ac:dyDescent="0.75">
      <c r="A2450" t="s">
        <v>31</v>
      </c>
      <c r="B2450" s="3">
        <v>43506</v>
      </c>
      <c r="C2450" s="4">
        <v>262516.27</v>
      </c>
      <c r="D2450" s="3">
        <v>43506</v>
      </c>
      <c r="E2450" s="4">
        <v>262516.27</v>
      </c>
      <c r="F2450">
        <v>24</v>
      </c>
      <c r="G2450" s="3">
        <v>43524</v>
      </c>
      <c r="H2450" s="4">
        <v>0</v>
      </c>
      <c r="I2450" s="4">
        <v>0</v>
      </c>
      <c r="J2450" s="4">
        <v>0</v>
      </c>
      <c r="K2450" s="5">
        <v>0</v>
      </c>
      <c r="L2450" s="5">
        <v>0</v>
      </c>
      <c r="O2450" s="5">
        <v>0</v>
      </c>
    </row>
    <row r="2451" spans="1:15" x14ac:dyDescent="0.75">
      <c r="A2451" t="s">
        <v>31</v>
      </c>
      <c r="B2451" s="3">
        <v>43534</v>
      </c>
      <c r="C2451" s="4">
        <v>262183.65999999997</v>
      </c>
      <c r="D2451" s="3">
        <v>43534</v>
      </c>
      <c r="E2451" s="4">
        <v>262183.65999999997</v>
      </c>
      <c r="F2451">
        <v>25</v>
      </c>
      <c r="G2451" s="3">
        <v>43555</v>
      </c>
      <c r="H2451" s="4">
        <v>0</v>
      </c>
      <c r="I2451" s="4">
        <v>0</v>
      </c>
      <c r="J2451" s="4">
        <v>0</v>
      </c>
      <c r="K2451" s="5">
        <v>0</v>
      </c>
      <c r="L2451" s="5">
        <v>0</v>
      </c>
      <c r="O2451" s="5">
        <v>0</v>
      </c>
    </row>
    <row r="2452" spans="1:15" x14ac:dyDescent="0.75">
      <c r="A2452" t="s">
        <v>31</v>
      </c>
      <c r="B2452" s="3">
        <v>43565</v>
      </c>
      <c r="C2452" s="4">
        <v>271152.51</v>
      </c>
      <c r="D2452" s="3">
        <v>43565</v>
      </c>
      <c r="E2452" s="4">
        <v>271152.51</v>
      </c>
      <c r="F2452">
        <v>26</v>
      </c>
      <c r="G2452" s="3">
        <v>43585</v>
      </c>
      <c r="H2452" s="4">
        <v>0</v>
      </c>
      <c r="I2452" s="4">
        <v>0</v>
      </c>
      <c r="J2452" s="4">
        <v>0</v>
      </c>
      <c r="K2452" s="5">
        <v>0</v>
      </c>
      <c r="L2452" s="5">
        <v>0</v>
      </c>
      <c r="O2452" s="5">
        <v>0</v>
      </c>
    </row>
    <row r="2453" spans="1:15" x14ac:dyDescent="0.75">
      <c r="A2453" t="s">
        <v>31</v>
      </c>
      <c r="B2453" s="3">
        <v>43595</v>
      </c>
      <c r="C2453" s="4">
        <v>261994.99</v>
      </c>
      <c r="D2453" s="3">
        <v>43595</v>
      </c>
      <c r="E2453" s="4">
        <v>261994.99</v>
      </c>
      <c r="F2453">
        <v>27</v>
      </c>
      <c r="G2453" s="3">
        <v>43616</v>
      </c>
      <c r="H2453" s="4">
        <v>0</v>
      </c>
      <c r="I2453" s="4">
        <v>0</v>
      </c>
      <c r="J2453" s="4">
        <v>0</v>
      </c>
      <c r="K2453" s="5">
        <v>0</v>
      </c>
      <c r="L2453" s="5">
        <v>0</v>
      </c>
      <c r="O2453" s="5">
        <v>0</v>
      </c>
    </row>
    <row r="2454" spans="1:15" x14ac:dyDescent="0.75">
      <c r="A2454" t="s">
        <v>31</v>
      </c>
      <c r="B2454" s="3">
        <v>43626</v>
      </c>
      <c r="C2454" s="4">
        <v>270829.01</v>
      </c>
      <c r="D2454" s="3">
        <v>43626</v>
      </c>
      <c r="E2454" s="4">
        <v>270829.01</v>
      </c>
      <c r="F2454">
        <v>28</v>
      </c>
      <c r="G2454" s="3">
        <v>43646</v>
      </c>
      <c r="H2454" s="4">
        <v>0</v>
      </c>
      <c r="I2454" s="4">
        <v>0</v>
      </c>
      <c r="J2454" s="4">
        <v>0</v>
      </c>
      <c r="K2454" s="5">
        <v>0</v>
      </c>
      <c r="L2454" s="5">
        <v>0</v>
      </c>
      <c r="O2454" s="5">
        <v>0</v>
      </c>
    </row>
    <row r="2455" spans="1:15" x14ac:dyDescent="0.75">
      <c r="A2455" t="s">
        <v>31</v>
      </c>
      <c r="B2455" s="3">
        <v>43656</v>
      </c>
      <c r="C2455" s="4">
        <v>262532.25</v>
      </c>
      <c r="D2455" s="3">
        <v>43656</v>
      </c>
      <c r="E2455" s="4">
        <v>262532.25</v>
      </c>
      <c r="F2455">
        <v>29</v>
      </c>
      <c r="G2455" s="3">
        <v>43677</v>
      </c>
      <c r="H2455" s="4">
        <v>0</v>
      </c>
      <c r="I2455" s="4">
        <v>0</v>
      </c>
      <c r="J2455" s="4">
        <v>0</v>
      </c>
      <c r="K2455" s="5">
        <v>0</v>
      </c>
      <c r="L2455" s="5">
        <v>0</v>
      </c>
      <c r="O2455" s="5">
        <v>0</v>
      </c>
    </row>
    <row r="2456" spans="1:15" x14ac:dyDescent="0.75">
      <c r="A2456" t="s">
        <v>31</v>
      </c>
      <c r="B2456" s="3">
        <v>43687</v>
      </c>
      <c r="C2456" s="4">
        <v>271353.93</v>
      </c>
      <c r="D2456" s="3">
        <v>43687</v>
      </c>
      <c r="E2456" s="4">
        <v>271353.93</v>
      </c>
      <c r="F2456">
        <v>30</v>
      </c>
      <c r="G2456" s="3">
        <v>43708</v>
      </c>
      <c r="H2456" s="4">
        <v>0</v>
      </c>
      <c r="I2456" s="4">
        <v>0</v>
      </c>
      <c r="J2456" s="4">
        <v>0</v>
      </c>
      <c r="K2456" s="5">
        <v>0</v>
      </c>
      <c r="L2456" s="5">
        <v>0</v>
      </c>
      <c r="O2456" s="5">
        <v>0</v>
      </c>
    </row>
    <row r="2457" spans="1:15" x14ac:dyDescent="0.75">
      <c r="A2457" t="s">
        <v>31</v>
      </c>
      <c r="B2457" s="3">
        <v>43718</v>
      </c>
      <c r="C2457" s="4">
        <v>271214.15000000002</v>
      </c>
      <c r="D2457" s="3">
        <v>43718</v>
      </c>
      <c r="E2457" s="4">
        <v>271214.15000000002</v>
      </c>
      <c r="F2457">
        <v>31</v>
      </c>
      <c r="G2457" s="3">
        <v>43738</v>
      </c>
      <c r="H2457" s="4">
        <v>0</v>
      </c>
      <c r="I2457" s="4">
        <v>0</v>
      </c>
      <c r="J2457" s="4">
        <v>0</v>
      </c>
      <c r="K2457" s="5">
        <v>0</v>
      </c>
      <c r="L2457" s="5">
        <v>0</v>
      </c>
      <c r="O2457" s="5">
        <v>0</v>
      </c>
    </row>
    <row r="2458" spans="1:15" x14ac:dyDescent="0.75">
      <c r="A2458" t="s">
        <v>31</v>
      </c>
      <c r="B2458" s="3">
        <v>43748</v>
      </c>
      <c r="C2458" s="4">
        <v>262513.96000000002</v>
      </c>
      <c r="D2458" s="3">
        <v>43748</v>
      </c>
      <c r="E2458" s="4">
        <v>262513.96000000002</v>
      </c>
      <c r="F2458">
        <v>32</v>
      </c>
      <c r="G2458" s="3">
        <v>43769</v>
      </c>
      <c r="H2458" s="4">
        <v>0</v>
      </c>
      <c r="I2458" s="4">
        <v>0</v>
      </c>
      <c r="J2458" s="4">
        <v>0</v>
      </c>
      <c r="K2458" s="5">
        <v>0</v>
      </c>
      <c r="L2458" s="5">
        <v>0</v>
      </c>
      <c r="O2458" s="5">
        <v>0</v>
      </c>
    </row>
    <row r="2459" spans="1:15" x14ac:dyDescent="0.75">
      <c r="A2459" t="s">
        <v>31</v>
      </c>
      <c r="B2459" s="3">
        <v>43779</v>
      </c>
      <c r="C2459" s="4">
        <v>271314.27</v>
      </c>
      <c r="D2459" s="3">
        <v>43779</v>
      </c>
      <c r="E2459" s="4">
        <v>271314.27</v>
      </c>
      <c r="F2459">
        <v>33</v>
      </c>
      <c r="G2459" s="3">
        <v>43799</v>
      </c>
      <c r="H2459" s="4">
        <v>0</v>
      </c>
      <c r="I2459" s="4">
        <v>0</v>
      </c>
      <c r="J2459" s="4">
        <v>0</v>
      </c>
      <c r="K2459" s="5">
        <v>0</v>
      </c>
      <c r="L2459" s="5">
        <v>0</v>
      </c>
      <c r="O2459" s="5">
        <v>0</v>
      </c>
    </row>
    <row r="2460" spans="1:15" x14ac:dyDescent="0.75">
      <c r="A2460" t="s">
        <v>31</v>
      </c>
      <c r="B2460" s="3">
        <v>43809</v>
      </c>
      <c r="C2460" s="4">
        <v>260365.17</v>
      </c>
      <c r="D2460" s="3">
        <v>43809</v>
      </c>
      <c r="E2460" s="4">
        <v>260365.17</v>
      </c>
      <c r="F2460">
        <v>34</v>
      </c>
      <c r="G2460" s="3">
        <v>43830</v>
      </c>
      <c r="H2460" s="4">
        <v>0</v>
      </c>
      <c r="I2460" s="4">
        <v>0</v>
      </c>
      <c r="J2460" s="4">
        <v>0</v>
      </c>
      <c r="K2460" s="5">
        <v>0</v>
      </c>
      <c r="L2460" s="5">
        <v>0</v>
      </c>
      <c r="O2460" s="5">
        <v>0</v>
      </c>
    </row>
    <row r="2461" spans="1:15" x14ac:dyDescent="0.75">
      <c r="A2461" t="s">
        <v>31</v>
      </c>
      <c r="B2461" s="3">
        <v>43840</v>
      </c>
      <c r="C2461" s="4">
        <v>272888.03000000003</v>
      </c>
      <c r="D2461" s="3">
        <v>43840</v>
      </c>
      <c r="E2461" s="4">
        <v>272888.03000000003</v>
      </c>
      <c r="F2461">
        <v>35</v>
      </c>
      <c r="G2461" s="3">
        <v>43861</v>
      </c>
      <c r="H2461" s="4">
        <v>0</v>
      </c>
      <c r="I2461" s="4">
        <v>0</v>
      </c>
      <c r="J2461" s="4">
        <v>0</v>
      </c>
      <c r="K2461" s="5">
        <v>0</v>
      </c>
      <c r="L2461" s="5">
        <v>0</v>
      </c>
      <c r="O2461" s="5">
        <v>0</v>
      </c>
    </row>
    <row r="2462" spans="1:15" x14ac:dyDescent="0.75">
      <c r="A2462" t="s">
        <v>31</v>
      </c>
      <c r="B2462" s="3">
        <v>43871</v>
      </c>
      <c r="C2462" s="4">
        <v>262836.68</v>
      </c>
      <c r="D2462" s="3">
        <v>43871</v>
      </c>
      <c r="E2462" s="4">
        <v>262836.68</v>
      </c>
      <c r="F2462">
        <v>36</v>
      </c>
      <c r="G2462" s="3">
        <v>43890</v>
      </c>
      <c r="H2462" s="4">
        <v>0</v>
      </c>
      <c r="I2462" s="4">
        <v>0</v>
      </c>
      <c r="J2462" s="4">
        <v>0</v>
      </c>
      <c r="K2462" s="5">
        <v>0</v>
      </c>
      <c r="L2462" s="5">
        <v>0</v>
      </c>
      <c r="O2462" s="5">
        <v>0</v>
      </c>
    </row>
    <row r="2463" spans="1:15" x14ac:dyDescent="0.75">
      <c r="A2463" t="s">
        <v>31</v>
      </c>
      <c r="B2463" s="3">
        <v>43900</v>
      </c>
      <c r="C2463" s="4">
        <v>261057.54</v>
      </c>
      <c r="D2463" s="3">
        <v>43900</v>
      </c>
      <c r="E2463" s="4">
        <v>261057.54</v>
      </c>
      <c r="F2463">
        <v>37</v>
      </c>
      <c r="G2463" s="3">
        <v>43921</v>
      </c>
      <c r="H2463" s="4">
        <v>0</v>
      </c>
      <c r="I2463" s="4">
        <v>0</v>
      </c>
      <c r="J2463" s="4">
        <v>0</v>
      </c>
      <c r="K2463" s="5">
        <v>0</v>
      </c>
      <c r="L2463" s="5">
        <v>0</v>
      </c>
      <c r="O2463" s="5">
        <v>0</v>
      </c>
    </row>
    <row r="2464" spans="1:15" x14ac:dyDescent="0.75">
      <c r="A2464" t="s">
        <v>31</v>
      </c>
      <c r="B2464" s="3">
        <v>43931</v>
      </c>
      <c r="C2464" s="4">
        <v>271454.21999999997</v>
      </c>
      <c r="D2464" s="3">
        <v>43931</v>
      </c>
      <c r="E2464" s="4">
        <v>271454.21999999997</v>
      </c>
      <c r="F2464">
        <v>38</v>
      </c>
      <c r="G2464" s="3">
        <v>43951</v>
      </c>
      <c r="H2464" s="4">
        <v>0</v>
      </c>
      <c r="I2464" s="4">
        <v>0</v>
      </c>
      <c r="J2464" s="4">
        <v>0</v>
      </c>
      <c r="K2464" s="5">
        <v>0</v>
      </c>
      <c r="L2464" s="5">
        <v>0</v>
      </c>
      <c r="O2464" s="5">
        <v>0</v>
      </c>
    </row>
    <row r="2465" spans="1:15" x14ac:dyDescent="0.75">
      <c r="A2465" t="s">
        <v>31</v>
      </c>
      <c r="B2465" s="3">
        <v>43961</v>
      </c>
      <c r="C2465" s="4">
        <v>259293.23</v>
      </c>
      <c r="D2465" s="3">
        <v>43961</v>
      </c>
      <c r="E2465" s="4">
        <v>259293.23</v>
      </c>
      <c r="F2465">
        <v>39</v>
      </c>
      <c r="G2465" s="3">
        <v>43982</v>
      </c>
      <c r="H2465" s="4">
        <v>0</v>
      </c>
      <c r="I2465" s="4">
        <v>0</v>
      </c>
      <c r="J2465" s="4">
        <v>0</v>
      </c>
      <c r="K2465" s="5">
        <v>0</v>
      </c>
      <c r="L2465" s="5">
        <v>0</v>
      </c>
      <c r="O2465" s="5">
        <v>0</v>
      </c>
    </row>
    <row r="2466" spans="1:15" x14ac:dyDescent="0.75">
      <c r="A2466" t="s">
        <v>31</v>
      </c>
      <c r="B2466" s="3">
        <v>43992</v>
      </c>
      <c r="C2466" s="4">
        <v>263408.78999999998</v>
      </c>
      <c r="D2466" s="3">
        <v>43992</v>
      </c>
      <c r="E2466" s="4">
        <v>263408.78999999998</v>
      </c>
      <c r="F2466">
        <v>40</v>
      </c>
      <c r="G2466" s="3">
        <v>44012</v>
      </c>
      <c r="H2466" s="4">
        <v>0</v>
      </c>
      <c r="I2466" s="4">
        <v>0</v>
      </c>
      <c r="J2466" s="4">
        <v>0</v>
      </c>
      <c r="K2466" s="5">
        <v>0</v>
      </c>
      <c r="L2466" s="5">
        <v>0</v>
      </c>
      <c r="O2466" s="5">
        <v>0</v>
      </c>
    </row>
    <row r="2467" spans="1:15" x14ac:dyDescent="0.75">
      <c r="A2467" t="s">
        <v>31</v>
      </c>
      <c r="B2467" s="3">
        <v>44022</v>
      </c>
      <c r="C2467" s="4">
        <v>252462.49</v>
      </c>
      <c r="D2467" s="3">
        <v>44022</v>
      </c>
      <c r="E2467" s="4">
        <v>252462.49</v>
      </c>
      <c r="F2467">
        <v>41</v>
      </c>
      <c r="G2467" s="3">
        <v>44043</v>
      </c>
      <c r="H2467" s="4">
        <v>0</v>
      </c>
      <c r="I2467" s="4">
        <v>0</v>
      </c>
      <c r="J2467" s="4">
        <v>0</v>
      </c>
      <c r="K2467" s="5">
        <v>0</v>
      </c>
      <c r="L2467" s="5">
        <v>0</v>
      </c>
      <c r="O2467" s="5">
        <v>0</v>
      </c>
    </row>
    <row r="2468" spans="1:15" x14ac:dyDescent="0.75">
      <c r="A2468" t="s">
        <v>31</v>
      </c>
      <c r="B2468" s="3">
        <v>44053</v>
      </c>
      <c r="C2468" s="4">
        <v>256323.24</v>
      </c>
      <c r="D2468" s="3">
        <v>44053</v>
      </c>
      <c r="E2468" s="4">
        <v>256323.24</v>
      </c>
      <c r="F2468">
        <v>42</v>
      </c>
      <c r="G2468" s="3">
        <v>44074</v>
      </c>
      <c r="H2468" s="4">
        <v>0</v>
      </c>
      <c r="I2468" s="4">
        <v>0</v>
      </c>
      <c r="J2468" s="4">
        <v>0</v>
      </c>
      <c r="K2468" s="5">
        <v>0</v>
      </c>
      <c r="L2468" s="5">
        <v>0</v>
      </c>
      <c r="O2468" s="5">
        <v>0</v>
      </c>
    </row>
    <row r="2469" spans="1:15" x14ac:dyDescent="0.75">
      <c r="A2469" t="s">
        <v>31</v>
      </c>
      <c r="B2469" s="3">
        <v>44084</v>
      </c>
      <c r="C2469" s="4">
        <v>256044.96</v>
      </c>
      <c r="D2469" s="3">
        <v>44084</v>
      </c>
      <c r="E2469" s="4">
        <v>256044.96</v>
      </c>
      <c r="F2469">
        <v>43</v>
      </c>
      <c r="G2469" s="3">
        <v>44104</v>
      </c>
      <c r="H2469" s="4">
        <v>0</v>
      </c>
      <c r="I2469" s="4">
        <v>0</v>
      </c>
      <c r="J2469" s="4">
        <v>0</v>
      </c>
      <c r="K2469" s="5">
        <v>0</v>
      </c>
      <c r="L2469" s="5">
        <v>0</v>
      </c>
      <c r="O2469" s="5">
        <v>0</v>
      </c>
    </row>
    <row r="2470" spans="1:15" x14ac:dyDescent="0.75">
      <c r="A2470" t="s">
        <v>31</v>
      </c>
      <c r="B2470" s="3">
        <v>44114</v>
      </c>
      <c r="C2470" s="4">
        <v>231733.01</v>
      </c>
      <c r="D2470" s="3">
        <v>44114</v>
      </c>
      <c r="E2470" s="4">
        <v>231733.01</v>
      </c>
      <c r="F2470">
        <v>44</v>
      </c>
      <c r="G2470" s="3">
        <v>44135</v>
      </c>
      <c r="H2470" s="4">
        <v>0</v>
      </c>
      <c r="I2470" s="4">
        <v>0</v>
      </c>
      <c r="J2470" s="4">
        <v>0</v>
      </c>
      <c r="K2470" s="5">
        <v>0</v>
      </c>
      <c r="L2470" s="5">
        <v>0</v>
      </c>
      <c r="O2470" s="5">
        <v>0</v>
      </c>
    </row>
    <row r="2471" spans="1:15" x14ac:dyDescent="0.75">
      <c r="A2471" t="s">
        <v>31</v>
      </c>
      <c r="B2471" s="3">
        <v>44145</v>
      </c>
      <c r="C2471" s="4">
        <v>185524.31</v>
      </c>
      <c r="D2471" s="3">
        <v>44145</v>
      </c>
      <c r="E2471" s="4">
        <v>185524.31</v>
      </c>
      <c r="F2471">
        <v>45</v>
      </c>
      <c r="G2471" s="3">
        <v>44165</v>
      </c>
      <c r="H2471" s="4">
        <v>0</v>
      </c>
      <c r="I2471" s="4">
        <v>0</v>
      </c>
      <c r="J2471" s="4">
        <v>0</v>
      </c>
      <c r="K2471" s="5">
        <v>0</v>
      </c>
      <c r="L2471" s="5">
        <v>0</v>
      </c>
      <c r="O2471" s="5">
        <v>0</v>
      </c>
    </row>
    <row r="2472" spans="1:15" x14ac:dyDescent="0.75">
      <c r="A2472" t="s">
        <v>31</v>
      </c>
      <c r="B2472" s="3">
        <v>44175</v>
      </c>
      <c r="C2472" s="4">
        <v>179874.93</v>
      </c>
      <c r="D2472" s="3">
        <v>44175</v>
      </c>
      <c r="E2472" s="4">
        <v>179874.93</v>
      </c>
      <c r="F2472">
        <v>46</v>
      </c>
      <c r="G2472" s="3">
        <v>44196</v>
      </c>
      <c r="H2472" s="4">
        <v>0</v>
      </c>
      <c r="I2472" s="4">
        <v>0</v>
      </c>
      <c r="J2472" s="4">
        <v>0</v>
      </c>
      <c r="K2472" s="5">
        <v>0</v>
      </c>
      <c r="L2472" s="5">
        <v>0</v>
      </c>
      <c r="O2472" s="5">
        <v>0</v>
      </c>
    </row>
    <row r="2473" spans="1:15" x14ac:dyDescent="0.75">
      <c r="A2473" t="s">
        <v>31</v>
      </c>
      <c r="B2473" s="3">
        <v>44206</v>
      </c>
      <c r="C2473" s="4">
        <v>201153.6</v>
      </c>
      <c r="D2473" s="3">
        <v>44206</v>
      </c>
      <c r="E2473" s="4">
        <v>201153.6</v>
      </c>
      <c r="F2473">
        <v>47</v>
      </c>
      <c r="G2473" s="3">
        <v>44227</v>
      </c>
      <c r="H2473" s="4">
        <v>0</v>
      </c>
      <c r="I2473" s="4">
        <v>0</v>
      </c>
      <c r="J2473" s="4">
        <v>0</v>
      </c>
      <c r="K2473" s="5">
        <v>0</v>
      </c>
      <c r="L2473" s="5">
        <v>0</v>
      </c>
      <c r="O2473" s="5">
        <v>0</v>
      </c>
    </row>
    <row r="2474" spans="1:15" x14ac:dyDescent="0.75">
      <c r="A2474" t="s">
        <v>31</v>
      </c>
      <c r="B2474" s="3">
        <v>44237</v>
      </c>
      <c r="C2474" s="4">
        <v>200339.64</v>
      </c>
      <c r="D2474" s="3">
        <v>44237</v>
      </c>
      <c r="E2474" s="4">
        <v>200339.64</v>
      </c>
      <c r="F2474">
        <v>48</v>
      </c>
      <c r="G2474" s="3">
        <v>44255</v>
      </c>
      <c r="H2474" s="4">
        <v>0</v>
      </c>
      <c r="I2474" s="4">
        <v>0</v>
      </c>
      <c r="J2474" s="4">
        <v>0</v>
      </c>
      <c r="K2474" s="5">
        <v>0</v>
      </c>
      <c r="L2474" s="5">
        <v>0</v>
      </c>
      <c r="O2474" s="5">
        <v>0</v>
      </c>
    </row>
    <row r="2475" spans="1:15" x14ac:dyDescent="0.75">
      <c r="A2475" t="s">
        <v>31</v>
      </c>
      <c r="B2475" s="3">
        <v>44265</v>
      </c>
      <c r="C2475" s="4">
        <v>215254.08</v>
      </c>
      <c r="D2475" s="3">
        <v>44265</v>
      </c>
      <c r="E2475" s="4">
        <v>215254.08</v>
      </c>
      <c r="F2475">
        <v>49</v>
      </c>
      <c r="G2475" s="3">
        <v>44286</v>
      </c>
      <c r="H2475" s="4">
        <v>0</v>
      </c>
      <c r="I2475" s="4">
        <v>0</v>
      </c>
      <c r="J2475" s="4">
        <v>0</v>
      </c>
      <c r="K2475" s="5">
        <v>0</v>
      </c>
      <c r="L2475" s="5">
        <v>0</v>
      </c>
      <c r="O2475" s="5">
        <v>0</v>
      </c>
    </row>
    <row r="2476" spans="1:15" x14ac:dyDescent="0.75">
      <c r="A2476" t="s">
        <v>31</v>
      </c>
      <c r="B2476" s="3">
        <v>44296</v>
      </c>
      <c r="C2476" s="4">
        <v>218482.55</v>
      </c>
      <c r="D2476" s="3">
        <v>44296</v>
      </c>
      <c r="E2476" s="4">
        <v>218482.55</v>
      </c>
      <c r="F2476">
        <v>50</v>
      </c>
      <c r="G2476" s="3">
        <v>44316</v>
      </c>
      <c r="H2476" s="4">
        <v>0</v>
      </c>
      <c r="I2476" s="4">
        <v>0</v>
      </c>
      <c r="J2476" s="4">
        <v>0</v>
      </c>
      <c r="K2476" s="5">
        <v>0</v>
      </c>
      <c r="L2476" s="5">
        <v>0</v>
      </c>
      <c r="O2476" s="5">
        <v>0</v>
      </c>
    </row>
    <row r="2477" spans="1:15" x14ac:dyDescent="0.75">
      <c r="A2477" t="s">
        <v>31</v>
      </c>
      <c r="B2477" s="3">
        <v>44326</v>
      </c>
      <c r="C2477" s="4">
        <v>188065.9</v>
      </c>
      <c r="D2477" s="3">
        <v>44326</v>
      </c>
      <c r="E2477" s="4">
        <v>188065.9</v>
      </c>
      <c r="F2477">
        <v>51</v>
      </c>
      <c r="G2477" s="3">
        <v>44347</v>
      </c>
      <c r="H2477" s="4">
        <v>0</v>
      </c>
      <c r="I2477" s="4">
        <v>0</v>
      </c>
      <c r="J2477" s="4">
        <v>0</v>
      </c>
      <c r="K2477" s="5">
        <v>0</v>
      </c>
      <c r="L2477" s="5">
        <v>0</v>
      </c>
      <c r="O2477" s="5">
        <v>0</v>
      </c>
    </row>
    <row r="2478" spans="1:15" x14ac:dyDescent="0.75">
      <c r="A2478" t="s">
        <v>31</v>
      </c>
      <c r="B2478" s="3">
        <v>44357</v>
      </c>
      <c r="C2478" s="4">
        <v>216294.65</v>
      </c>
      <c r="D2478" s="3">
        <v>44357</v>
      </c>
      <c r="E2478" s="4">
        <v>216294.65</v>
      </c>
      <c r="F2478">
        <v>52</v>
      </c>
      <c r="G2478" s="3">
        <v>44377</v>
      </c>
      <c r="H2478" s="4">
        <v>0</v>
      </c>
      <c r="I2478" s="4">
        <v>0</v>
      </c>
      <c r="J2478" s="4">
        <v>0</v>
      </c>
      <c r="K2478" s="5">
        <v>0</v>
      </c>
      <c r="L2478" s="5">
        <v>0</v>
      </c>
      <c r="O2478" s="5">
        <v>0</v>
      </c>
    </row>
    <row r="2479" spans="1:15" x14ac:dyDescent="0.75">
      <c r="A2479" t="s">
        <v>31</v>
      </c>
      <c r="B2479" s="3">
        <v>44387</v>
      </c>
      <c r="C2479" s="4">
        <v>211402.72</v>
      </c>
      <c r="D2479" s="3">
        <v>44387</v>
      </c>
      <c r="E2479" s="4">
        <v>211402.72</v>
      </c>
      <c r="F2479">
        <v>53</v>
      </c>
      <c r="G2479" s="3">
        <v>44408</v>
      </c>
      <c r="H2479" s="4">
        <v>0</v>
      </c>
      <c r="I2479" s="4">
        <v>0</v>
      </c>
      <c r="J2479" s="4">
        <v>0</v>
      </c>
      <c r="K2479" s="5">
        <v>0</v>
      </c>
      <c r="L2479" s="5">
        <v>0</v>
      </c>
      <c r="O2479" s="5">
        <v>0</v>
      </c>
    </row>
    <row r="2480" spans="1:15" x14ac:dyDescent="0.75">
      <c r="A2480" t="s">
        <v>31</v>
      </c>
      <c r="B2480" s="3">
        <v>44418</v>
      </c>
      <c r="C2480" s="4">
        <v>218502.14</v>
      </c>
      <c r="D2480" s="3">
        <v>44418</v>
      </c>
      <c r="E2480" s="4">
        <v>218502.14</v>
      </c>
      <c r="F2480">
        <v>54</v>
      </c>
      <c r="G2480" s="3">
        <v>44439</v>
      </c>
      <c r="H2480" s="4">
        <v>0</v>
      </c>
      <c r="I2480" s="4">
        <v>0</v>
      </c>
      <c r="J2480" s="4">
        <v>0</v>
      </c>
      <c r="K2480" s="5">
        <v>0</v>
      </c>
      <c r="L2480" s="5">
        <v>0</v>
      </c>
      <c r="O2480" s="5">
        <v>0</v>
      </c>
    </row>
    <row r="2481" spans="1:15" x14ac:dyDescent="0.75">
      <c r="A2481" t="s">
        <v>31</v>
      </c>
      <c r="B2481" s="3">
        <v>44449</v>
      </c>
      <c r="C2481" s="4">
        <v>218506.8</v>
      </c>
      <c r="D2481" s="3">
        <v>44449</v>
      </c>
      <c r="E2481" s="4">
        <v>218506.8</v>
      </c>
      <c r="F2481">
        <v>55</v>
      </c>
      <c r="G2481" s="3">
        <v>44469</v>
      </c>
      <c r="H2481" s="4">
        <v>0</v>
      </c>
      <c r="I2481" s="4">
        <v>0</v>
      </c>
      <c r="J2481" s="4">
        <v>0</v>
      </c>
      <c r="K2481" s="5">
        <v>0</v>
      </c>
      <c r="L2481" s="5">
        <v>0</v>
      </c>
      <c r="O2481" s="5">
        <v>0</v>
      </c>
    </row>
    <row r="2482" spans="1:15" x14ac:dyDescent="0.75">
      <c r="A2482" t="s">
        <v>31</v>
      </c>
      <c r="B2482" s="3">
        <v>44479</v>
      </c>
      <c r="C2482" s="4">
        <v>466007.54</v>
      </c>
      <c r="D2482" s="3">
        <v>44479</v>
      </c>
      <c r="E2482" s="4">
        <v>466007.54</v>
      </c>
      <c r="F2482">
        <v>56</v>
      </c>
      <c r="G2482" s="3">
        <v>44500</v>
      </c>
      <c r="H2482" s="4">
        <v>0</v>
      </c>
      <c r="I2482" s="4">
        <v>0</v>
      </c>
      <c r="J2482" s="4">
        <v>0</v>
      </c>
      <c r="K2482" s="5">
        <v>0</v>
      </c>
      <c r="L2482" s="5">
        <v>0</v>
      </c>
      <c r="O2482" s="5">
        <v>0</v>
      </c>
    </row>
    <row r="2483" spans="1:15" x14ac:dyDescent="0.75">
      <c r="A2483" t="s">
        <v>31</v>
      </c>
      <c r="B2483" s="3">
        <v>44510</v>
      </c>
      <c r="C2483" s="4">
        <v>234831.82</v>
      </c>
      <c r="D2483" s="3">
        <v>44510</v>
      </c>
      <c r="E2483" s="4">
        <v>234831.82</v>
      </c>
      <c r="F2483">
        <v>57</v>
      </c>
      <c r="G2483" s="3">
        <v>44530</v>
      </c>
      <c r="H2483" s="4">
        <v>0</v>
      </c>
      <c r="I2483" s="4">
        <v>0</v>
      </c>
      <c r="J2483" s="4">
        <v>0</v>
      </c>
      <c r="K2483" s="5">
        <v>0</v>
      </c>
      <c r="L2483" s="5">
        <v>0</v>
      </c>
      <c r="O2483" s="5">
        <v>0</v>
      </c>
    </row>
    <row r="2484" spans="1:15" x14ac:dyDescent="0.75">
      <c r="A2484" t="s">
        <v>31</v>
      </c>
      <c r="B2484" s="3">
        <v>44540</v>
      </c>
      <c r="C2484" s="4">
        <v>222524.9</v>
      </c>
      <c r="D2484" s="3">
        <v>44540</v>
      </c>
      <c r="E2484" s="4">
        <v>222524.9</v>
      </c>
      <c r="F2484">
        <v>58</v>
      </c>
      <c r="G2484" s="3">
        <v>44561</v>
      </c>
      <c r="H2484" s="4">
        <v>0</v>
      </c>
      <c r="I2484" s="4">
        <v>0</v>
      </c>
      <c r="J2484" s="4">
        <v>0</v>
      </c>
      <c r="K2484" s="5">
        <v>0</v>
      </c>
      <c r="L2484" s="5">
        <v>0</v>
      </c>
      <c r="O2484" s="5">
        <v>0</v>
      </c>
    </row>
    <row r="2485" spans="1:15" x14ac:dyDescent="0.75">
      <c r="A2485" t="s">
        <v>31</v>
      </c>
      <c r="B2485" s="3">
        <v>44571</v>
      </c>
      <c r="C2485" s="4">
        <v>219558.53</v>
      </c>
      <c r="D2485" s="3">
        <v>44571</v>
      </c>
      <c r="E2485" s="4">
        <v>219558.53</v>
      </c>
      <c r="F2485">
        <v>59</v>
      </c>
      <c r="G2485" s="3">
        <v>44592</v>
      </c>
      <c r="H2485" s="4">
        <v>0</v>
      </c>
      <c r="I2485" s="4">
        <v>0</v>
      </c>
      <c r="J2485" s="4">
        <v>0</v>
      </c>
      <c r="K2485" s="5">
        <v>0</v>
      </c>
      <c r="L2485" s="5">
        <v>0</v>
      </c>
      <c r="O2485" s="5">
        <v>0</v>
      </c>
    </row>
    <row r="2486" spans="1:15" x14ac:dyDescent="0.75">
      <c r="A2486" t="s">
        <v>31</v>
      </c>
      <c r="B2486" s="3">
        <v>44602</v>
      </c>
      <c r="C2486" s="4">
        <v>220952.75</v>
      </c>
      <c r="D2486" s="3">
        <v>44602</v>
      </c>
      <c r="E2486" s="4">
        <v>220952.75</v>
      </c>
      <c r="F2486">
        <v>60</v>
      </c>
      <c r="G2486" s="3">
        <v>44620</v>
      </c>
      <c r="H2486" s="4">
        <v>0</v>
      </c>
      <c r="I2486" s="4">
        <v>0</v>
      </c>
      <c r="J2486" s="4">
        <v>0</v>
      </c>
      <c r="K2486" s="5">
        <v>0</v>
      </c>
      <c r="L2486" s="5">
        <v>0</v>
      </c>
      <c r="O2486" s="5">
        <v>0</v>
      </c>
    </row>
    <row r="2487" spans="1:15" x14ac:dyDescent="0.75">
      <c r="A2487" t="s">
        <v>31</v>
      </c>
      <c r="B2487" s="3">
        <v>44630</v>
      </c>
      <c r="C2487" s="4">
        <v>224315.65</v>
      </c>
      <c r="D2487" s="3">
        <v>44630</v>
      </c>
      <c r="E2487" s="4">
        <v>224315.65</v>
      </c>
      <c r="F2487">
        <v>61</v>
      </c>
      <c r="G2487" s="3">
        <v>44651</v>
      </c>
      <c r="H2487" s="4">
        <v>0</v>
      </c>
      <c r="I2487" s="4">
        <v>0</v>
      </c>
      <c r="J2487" s="4">
        <v>0</v>
      </c>
      <c r="K2487" s="5">
        <v>0</v>
      </c>
      <c r="L2487" s="5">
        <v>0</v>
      </c>
      <c r="O2487" s="5">
        <v>0</v>
      </c>
    </row>
    <row r="2488" spans="1:15" x14ac:dyDescent="0.75">
      <c r="A2488" t="s">
        <v>31</v>
      </c>
      <c r="B2488" s="3">
        <v>44661</v>
      </c>
      <c r="C2488" s="4">
        <v>357676.99</v>
      </c>
      <c r="D2488" s="3">
        <v>44661</v>
      </c>
      <c r="E2488" s="4">
        <v>357676.99</v>
      </c>
      <c r="F2488">
        <v>62</v>
      </c>
      <c r="G2488" s="3">
        <v>44681</v>
      </c>
      <c r="H2488" s="4">
        <v>0</v>
      </c>
      <c r="I2488" s="4">
        <v>0</v>
      </c>
      <c r="J2488" s="4">
        <v>0</v>
      </c>
      <c r="K2488" s="5">
        <v>0</v>
      </c>
      <c r="L2488" s="5">
        <v>0</v>
      </c>
      <c r="O2488" s="5">
        <v>0</v>
      </c>
    </row>
    <row r="2489" spans="1:15" x14ac:dyDescent="0.75">
      <c r="A2489" t="s">
        <v>31</v>
      </c>
      <c r="B2489" s="3">
        <v>44691</v>
      </c>
      <c r="C2489" s="4">
        <v>333085.37</v>
      </c>
      <c r="D2489" s="3">
        <v>44691</v>
      </c>
      <c r="E2489" s="4">
        <v>333085.37</v>
      </c>
      <c r="F2489">
        <v>63</v>
      </c>
      <c r="G2489" s="3">
        <v>44712</v>
      </c>
      <c r="H2489" s="4">
        <v>0</v>
      </c>
      <c r="I2489" s="4">
        <v>0</v>
      </c>
      <c r="J2489" s="4">
        <v>0</v>
      </c>
      <c r="K2489" s="5">
        <v>0</v>
      </c>
      <c r="L2489" s="5">
        <v>0</v>
      </c>
      <c r="O2489" s="5">
        <v>0</v>
      </c>
    </row>
    <row r="2490" spans="1:15" x14ac:dyDescent="0.75">
      <c r="A2490" t="s">
        <v>31</v>
      </c>
      <c r="B2490" s="3">
        <v>44722</v>
      </c>
      <c r="C2490" s="4">
        <v>247695.63</v>
      </c>
      <c r="D2490" s="3">
        <v>44722</v>
      </c>
      <c r="E2490" s="4">
        <v>247695.63</v>
      </c>
      <c r="F2490">
        <v>64</v>
      </c>
      <c r="G2490" s="3">
        <v>44742</v>
      </c>
      <c r="H2490" s="4">
        <v>0</v>
      </c>
      <c r="I2490" s="4">
        <v>0</v>
      </c>
      <c r="J2490" s="4">
        <v>0</v>
      </c>
      <c r="K2490" s="5">
        <v>0</v>
      </c>
      <c r="L2490" s="5">
        <v>0</v>
      </c>
      <c r="O2490" s="5">
        <v>0</v>
      </c>
    </row>
    <row r="2491" spans="1:15" x14ac:dyDescent="0.75">
      <c r="A2491" t="s">
        <v>31</v>
      </c>
      <c r="B2491" s="3">
        <v>44752</v>
      </c>
      <c r="C2491" s="4">
        <v>237643.34</v>
      </c>
      <c r="D2491" s="3">
        <v>44752</v>
      </c>
      <c r="E2491" s="4">
        <v>237643.34</v>
      </c>
      <c r="F2491">
        <v>65</v>
      </c>
      <c r="G2491" s="3">
        <v>44773</v>
      </c>
      <c r="H2491" s="4">
        <v>0</v>
      </c>
      <c r="I2491" s="4">
        <v>0</v>
      </c>
      <c r="J2491" s="4">
        <v>0</v>
      </c>
      <c r="K2491" s="5">
        <v>0</v>
      </c>
      <c r="L2491" s="5">
        <v>0</v>
      </c>
      <c r="O2491" s="5">
        <v>0</v>
      </c>
    </row>
    <row r="2492" spans="1:15" x14ac:dyDescent="0.75">
      <c r="A2492" t="s">
        <v>31</v>
      </c>
      <c r="B2492" s="3">
        <v>44783</v>
      </c>
      <c r="C2492" s="4">
        <v>242422.54</v>
      </c>
      <c r="D2492" s="3">
        <v>44783</v>
      </c>
      <c r="E2492" s="4">
        <v>242422.54</v>
      </c>
      <c r="F2492">
        <v>66</v>
      </c>
      <c r="G2492" s="3">
        <v>44804</v>
      </c>
      <c r="H2492" s="4">
        <v>0</v>
      </c>
      <c r="I2492" s="4">
        <v>0</v>
      </c>
      <c r="J2492" s="4">
        <v>0</v>
      </c>
      <c r="K2492" s="5">
        <v>0</v>
      </c>
      <c r="L2492" s="5">
        <v>0</v>
      </c>
      <c r="O2492" s="5">
        <v>0</v>
      </c>
    </row>
    <row r="2493" spans="1:15" x14ac:dyDescent="0.75">
      <c r="A2493" t="s">
        <v>31</v>
      </c>
      <c r="B2493" s="3">
        <v>44814</v>
      </c>
      <c r="C2493" s="4">
        <v>227910.6</v>
      </c>
      <c r="D2493" s="3">
        <v>44814</v>
      </c>
      <c r="E2493" s="4">
        <v>227910.6</v>
      </c>
      <c r="F2493">
        <v>67</v>
      </c>
      <c r="G2493" s="3">
        <v>44834</v>
      </c>
      <c r="H2493" s="4">
        <v>0</v>
      </c>
      <c r="I2493" s="4">
        <v>0</v>
      </c>
      <c r="J2493" s="4">
        <v>0</v>
      </c>
      <c r="K2493" s="5">
        <v>0</v>
      </c>
      <c r="L2493" s="5">
        <v>0</v>
      </c>
      <c r="O2493" s="5">
        <v>0</v>
      </c>
    </row>
    <row r="2494" spans="1:15" x14ac:dyDescent="0.75">
      <c r="A2494" t="s">
        <v>31</v>
      </c>
      <c r="B2494" s="3">
        <v>44844</v>
      </c>
      <c r="C2494" s="4">
        <v>211066.01</v>
      </c>
      <c r="D2494" s="3">
        <v>44844</v>
      </c>
      <c r="E2494" s="4">
        <v>211066.01</v>
      </c>
      <c r="F2494">
        <v>68</v>
      </c>
      <c r="G2494" s="3">
        <v>44865</v>
      </c>
      <c r="H2494" s="4">
        <v>0</v>
      </c>
      <c r="I2494" s="4">
        <v>0</v>
      </c>
      <c r="J2494" s="4">
        <v>0</v>
      </c>
      <c r="K2494" s="5">
        <v>0</v>
      </c>
      <c r="L2494" s="5">
        <v>0</v>
      </c>
      <c r="O2494" s="5">
        <v>0</v>
      </c>
    </row>
    <row r="2495" spans="1:15" x14ac:dyDescent="0.75">
      <c r="A2495" t="s">
        <v>31</v>
      </c>
      <c r="B2495" s="3">
        <v>44875</v>
      </c>
      <c r="C2495" s="4">
        <v>280903.73</v>
      </c>
      <c r="D2495" s="3">
        <v>44875</v>
      </c>
      <c r="E2495" s="4">
        <v>280903.73</v>
      </c>
      <c r="F2495">
        <v>69</v>
      </c>
      <c r="G2495" s="3">
        <v>44895</v>
      </c>
      <c r="H2495" s="4">
        <v>0</v>
      </c>
      <c r="I2495" s="4">
        <v>0</v>
      </c>
      <c r="J2495" s="4">
        <v>0</v>
      </c>
      <c r="K2495" s="5">
        <v>0</v>
      </c>
      <c r="L2495" s="5">
        <v>0</v>
      </c>
      <c r="O2495" s="5">
        <v>0</v>
      </c>
    </row>
    <row r="2496" spans="1:15" x14ac:dyDescent="0.75">
      <c r="A2496" t="s">
        <v>31</v>
      </c>
      <c r="B2496" s="3">
        <v>44905</v>
      </c>
      <c r="C2496" s="4">
        <v>227587.92</v>
      </c>
      <c r="D2496" s="3">
        <v>44905</v>
      </c>
      <c r="E2496" s="4">
        <v>227587.92</v>
      </c>
      <c r="F2496">
        <v>70</v>
      </c>
      <c r="G2496" s="3">
        <v>44926</v>
      </c>
      <c r="H2496" s="4">
        <v>0</v>
      </c>
      <c r="I2496" s="4">
        <v>0</v>
      </c>
      <c r="J2496" s="4">
        <v>0</v>
      </c>
      <c r="K2496" s="5">
        <v>0</v>
      </c>
      <c r="L2496" s="5">
        <v>0</v>
      </c>
      <c r="O2496" s="5">
        <v>0</v>
      </c>
    </row>
    <row r="2497" spans="1:15" x14ac:dyDescent="0.75">
      <c r="A2497" t="s">
        <v>31</v>
      </c>
      <c r="B2497" s="3">
        <v>44936</v>
      </c>
      <c r="C2497" s="4">
        <v>227130.82</v>
      </c>
      <c r="D2497" s="3">
        <v>44936</v>
      </c>
      <c r="E2497" s="4">
        <v>227130.82</v>
      </c>
      <c r="F2497">
        <v>71</v>
      </c>
      <c r="G2497" s="3">
        <v>44957</v>
      </c>
      <c r="H2497" s="4">
        <v>0</v>
      </c>
      <c r="I2497" s="4">
        <v>0</v>
      </c>
      <c r="J2497" s="4">
        <v>0</v>
      </c>
      <c r="K2497" s="5">
        <v>0</v>
      </c>
      <c r="L2497" s="5">
        <v>0</v>
      </c>
      <c r="O2497" s="5">
        <v>0</v>
      </c>
    </row>
    <row r="2498" spans="1:15" x14ac:dyDescent="0.75">
      <c r="A2498" t="s">
        <v>31</v>
      </c>
      <c r="B2498" s="3">
        <v>44967</v>
      </c>
      <c r="C2498" s="4">
        <v>227843.69</v>
      </c>
      <c r="D2498" s="3">
        <v>44967</v>
      </c>
      <c r="E2498" s="4">
        <v>227843.69</v>
      </c>
      <c r="F2498">
        <v>72</v>
      </c>
      <c r="G2498" s="3">
        <v>44985</v>
      </c>
      <c r="H2498" s="4">
        <v>0</v>
      </c>
      <c r="I2498" s="4">
        <v>0</v>
      </c>
      <c r="J2498" s="4">
        <v>0</v>
      </c>
      <c r="K2498" s="5">
        <v>0</v>
      </c>
      <c r="L2498" s="5">
        <v>0</v>
      </c>
      <c r="O2498" s="5">
        <v>0</v>
      </c>
    </row>
    <row r="2499" spans="1:15" x14ac:dyDescent="0.75">
      <c r="A2499" t="s">
        <v>31</v>
      </c>
      <c r="B2499" s="3">
        <v>44995</v>
      </c>
      <c r="C2499" s="4">
        <v>228983.83</v>
      </c>
      <c r="D2499" s="3">
        <v>44995</v>
      </c>
      <c r="E2499" s="4">
        <v>228983.83</v>
      </c>
      <c r="F2499">
        <v>73</v>
      </c>
      <c r="G2499" s="3">
        <v>45016</v>
      </c>
      <c r="H2499" s="4">
        <v>0</v>
      </c>
      <c r="I2499" s="4">
        <v>0</v>
      </c>
      <c r="J2499" s="4">
        <v>0</v>
      </c>
      <c r="K2499" s="5">
        <v>0</v>
      </c>
      <c r="L2499" s="5">
        <v>0</v>
      </c>
      <c r="O2499" s="5">
        <v>0</v>
      </c>
    </row>
    <row r="2500" spans="1:15" x14ac:dyDescent="0.75">
      <c r="A2500" t="s">
        <v>31</v>
      </c>
      <c r="B2500" s="3">
        <v>45026</v>
      </c>
      <c r="C2500" s="4">
        <v>235857.11</v>
      </c>
      <c r="D2500" s="3">
        <v>45026</v>
      </c>
      <c r="E2500" s="4">
        <v>235857.11</v>
      </c>
      <c r="F2500">
        <v>74</v>
      </c>
      <c r="G2500" s="3">
        <v>45046</v>
      </c>
      <c r="H2500" s="4">
        <v>0</v>
      </c>
      <c r="I2500" s="4">
        <v>0</v>
      </c>
      <c r="J2500" s="4">
        <v>0</v>
      </c>
      <c r="K2500" s="5">
        <v>0</v>
      </c>
      <c r="L2500" s="5">
        <v>0</v>
      </c>
      <c r="O2500" s="5">
        <v>0</v>
      </c>
    </row>
    <row r="2501" spans="1:15" x14ac:dyDescent="0.75">
      <c r="A2501" t="s">
        <v>31</v>
      </c>
      <c r="B2501" s="3">
        <v>45056</v>
      </c>
      <c r="C2501" s="4">
        <v>213683.22</v>
      </c>
      <c r="D2501" s="3">
        <v>45056</v>
      </c>
      <c r="E2501" s="4">
        <v>213683.22</v>
      </c>
      <c r="F2501">
        <v>75</v>
      </c>
      <c r="G2501" s="3">
        <v>45077</v>
      </c>
      <c r="H2501" s="4">
        <v>0</v>
      </c>
      <c r="I2501" s="4">
        <v>0</v>
      </c>
      <c r="J2501" s="4">
        <v>0</v>
      </c>
      <c r="K2501" s="5">
        <v>0</v>
      </c>
      <c r="L2501" s="5">
        <v>0</v>
      </c>
      <c r="O2501" s="5">
        <v>0</v>
      </c>
    </row>
    <row r="2502" spans="1:15" x14ac:dyDescent="0.75">
      <c r="A2502" t="s">
        <v>31</v>
      </c>
      <c r="B2502" s="3">
        <v>45087</v>
      </c>
      <c r="C2502" s="4">
        <v>233836.82</v>
      </c>
      <c r="D2502" s="3">
        <v>45087</v>
      </c>
      <c r="E2502" s="4">
        <v>233836.82</v>
      </c>
      <c r="F2502">
        <v>76</v>
      </c>
      <c r="G2502" s="3">
        <v>45107</v>
      </c>
      <c r="H2502" s="4">
        <v>0</v>
      </c>
      <c r="I2502" s="4">
        <v>0</v>
      </c>
      <c r="J2502" s="4">
        <v>0</v>
      </c>
      <c r="K2502" s="5">
        <v>0</v>
      </c>
      <c r="L2502" s="5">
        <v>0</v>
      </c>
      <c r="O2502" s="5">
        <v>0</v>
      </c>
    </row>
    <row r="2503" spans="1:15" x14ac:dyDescent="0.75">
      <c r="A2503" t="s">
        <v>31</v>
      </c>
      <c r="B2503" s="3">
        <v>45117</v>
      </c>
      <c r="C2503" s="4">
        <v>226584.42</v>
      </c>
      <c r="D2503" s="3">
        <v>45117</v>
      </c>
      <c r="E2503" s="4">
        <v>226584.42</v>
      </c>
      <c r="F2503">
        <v>77</v>
      </c>
      <c r="G2503" s="3">
        <v>45138</v>
      </c>
      <c r="H2503" s="4">
        <v>0</v>
      </c>
      <c r="I2503" s="4">
        <v>0</v>
      </c>
      <c r="J2503" s="4">
        <v>0</v>
      </c>
      <c r="K2503" s="5">
        <v>0</v>
      </c>
      <c r="L2503" s="5">
        <v>0</v>
      </c>
      <c r="O2503" s="5">
        <v>0</v>
      </c>
    </row>
    <row r="2504" spans="1:15" x14ac:dyDescent="0.75">
      <c r="A2504" t="s">
        <v>31</v>
      </c>
      <c r="B2504" s="3">
        <v>45148</v>
      </c>
      <c r="C2504" s="4">
        <v>238269.23</v>
      </c>
      <c r="D2504" s="3">
        <v>45148</v>
      </c>
      <c r="E2504" s="4">
        <v>238269.23</v>
      </c>
      <c r="F2504">
        <v>78</v>
      </c>
      <c r="G2504" s="3">
        <v>45169</v>
      </c>
      <c r="H2504" s="4">
        <v>0</v>
      </c>
      <c r="I2504" s="4">
        <v>0</v>
      </c>
      <c r="J2504" s="4">
        <v>0</v>
      </c>
      <c r="K2504" s="5">
        <v>0</v>
      </c>
      <c r="L2504" s="5">
        <v>0</v>
      </c>
      <c r="O2504" s="5">
        <v>0</v>
      </c>
    </row>
    <row r="2505" spans="1:15" x14ac:dyDescent="0.75">
      <c r="A2505" t="s">
        <v>31</v>
      </c>
      <c r="B2505" s="3">
        <v>45179</v>
      </c>
      <c r="C2505" s="4">
        <v>230957.97</v>
      </c>
      <c r="D2505" s="3">
        <v>45179</v>
      </c>
      <c r="E2505" s="4">
        <v>230957.97</v>
      </c>
      <c r="F2505">
        <v>79</v>
      </c>
      <c r="G2505" s="3">
        <v>45199</v>
      </c>
      <c r="H2505" s="4">
        <v>0</v>
      </c>
      <c r="I2505" s="4">
        <v>0</v>
      </c>
      <c r="J2505" s="4">
        <v>0</v>
      </c>
      <c r="K2505" s="5">
        <v>0</v>
      </c>
      <c r="L2505" s="5">
        <v>0</v>
      </c>
      <c r="O2505" s="5">
        <v>0</v>
      </c>
    </row>
    <row r="2506" spans="1:15" x14ac:dyDescent="0.75">
      <c r="A2506" t="s">
        <v>31</v>
      </c>
      <c r="B2506" s="3">
        <v>45209</v>
      </c>
      <c r="C2506" s="4">
        <v>223509.87</v>
      </c>
      <c r="D2506" s="3">
        <v>45209</v>
      </c>
      <c r="E2506" s="4">
        <v>223509.87</v>
      </c>
      <c r="F2506">
        <v>80</v>
      </c>
      <c r="G2506" s="3">
        <v>45230</v>
      </c>
      <c r="H2506" s="4">
        <v>0</v>
      </c>
      <c r="I2506" s="4">
        <v>0</v>
      </c>
      <c r="J2506" s="4">
        <v>0</v>
      </c>
      <c r="K2506" s="5">
        <v>0</v>
      </c>
      <c r="L2506" s="5">
        <v>0</v>
      </c>
      <c r="O2506" s="5">
        <v>0</v>
      </c>
    </row>
    <row r="2507" spans="1:15" x14ac:dyDescent="0.75">
      <c r="A2507" t="s">
        <v>31</v>
      </c>
      <c r="B2507" s="3">
        <v>45240</v>
      </c>
      <c r="C2507" s="4">
        <v>229582.65</v>
      </c>
      <c r="D2507" s="3">
        <v>45240</v>
      </c>
      <c r="E2507" s="4">
        <v>229582.65</v>
      </c>
      <c r="F2507">
        <v>81</v>
      </c>
      <c r="G2507" s="3">
        <v>45260</v>
      </c>
      <c r="H2507" s="4">
        <v>0</v>
      </c>
      <c r="I2507" s="4">
        <v>0</v>
      </c>
      <c r="J2507" s="4">
        <v>0</v>
      </c>
      <c r="K2507" s="5">
        <v>0</v>
      </c>
      <c r="L2507" s="5">
        <v>0</v>
      </c>
      <c r="O2507" s="5">
        <v>0</v>
      </c>
    </row>
    <row r="2508" spans="1:15" x14ac:dyDescent="0.75">
      <c r="A2508" t="s">
        <v>31</v>
      </c>
      <c r="B2508" s="3">
        <v>45270</v>
      </c>
      <c r="C2508" s="4">
        <v>222261.58</v>
      </c>
      <c r="D2508" s="3">
        <v>45270</v>
      </c>
      <c r="E2508" s="4">
        <v>222261.58</v>
      </c>
      <c r="F2508">
        <v>82</v>
      </c>
      <c r="G2508" s="3">
        <v>45291</v>
      </c>
      <c r="H2508" s="4">
        <v>0</v>
      </c>
      <c r="I2508" s="4">
        <v>0</v>
      </c>
      <c r="J2508" s="4">
        <v>0</v>
      </c>
      <c r="K2508" s="5">
        <v>0</v>
      </c>
      <c r="L2508" s="5">
        <v>0</v>
      </c>
      <c r="O2508" s="5">
        <v>0</v>
      </c>
    </row>
    <row r="2509" spans="1:15" x14ac:dyDescent="0.75">
      <c r="A2509" t="s">
        <v>31</v>
      </c>
      <c r="B2509" s="3">
        <v>45301</v>
      </c>
      <c r="C2509" s="4">
        <v>229109.77</v>
      </c>
      <c r="D2509" s="3">
        <v>45301</v>
      </c>
      <c r="E2509" s="4">
        <v>229109.77</v>
      </c>
      <c r="F2509">
        <v>83</v>
      </c>
      <c r="G2509" s="3">
        <v>45322</v>
      </c>
      <c r="H2509" s="4">
        <v>0</v>
      </c>
      <c r="I2509" s="4">
        <v>0</v>
      </c>
      <c r="J2509" s="4">
        <v>0</v>
      </c>
      <c r="K2509" s="5">
        <v>0</v>
      </c>
      <c r="L2509" s="5">
        <v>0</v>
      </c>
      <c r="O2509" s="5">
        <v>0</v>
      </c>
    </row>
    <row r="2510" spans="1:15" x14ac:dyDescent="0.75">
      <c r="A2510" t="s">
        <v>31</v>
      </c>
      <c r="B2510" s="3">
        <v>45332</v>
      </c>
      <c r="C2510" s="4">
        <v>223341.89</v>
      </c>
      <c r="D2510" s="3">
        <v>45332</v>
      </c>
      <c r="E2510" s="4">
        <v>223341.89</v>
      </c>
      <c r="F2510">
        <v>84</v>
      </c>
      <c r="G2510" s="3">
        <v>45351</v>
      </c>
      <c r="H2510" s="4">
        <v>0</v>
      </c>
      <c r="I2510" s="4">
        <v>0</v>
      </c>
      <c r="J2510" s="4">
        <v>0</v>
      </c>
      <c r="K2510" s="5">
        <v>0</v>
      </c>
      <c r="L2510" s="5">
        <v>0</v>
      </c>
      <c r="O2510" s="5">
        <v>0</v>
      </c>
    </row>
    <row r="2511" spans="1:15" x14ac:dyDescent="0.75">
      <c r="A2511" t="s">
        <v>31</v>
      </c>
      <c r="B2511" s="3">
        <v>45361</v>
      </c>
      <c r="C2511" s="4">
        <v>225197.05</v>
      </c>
      <c r="D2511" s="3">
        <v>45361</v>
      </c>
      <c r="E2511" s="4">
        <v>225197.05</v>
      </c>
      <c r="F2511">
        <v>85</v>
      </c>
      <c r="G2511" s="3">
        <v>45382</v>
      </c>
      <c r="H2511" s="4">
        <v>0</v>
      </c>
      <c r="I2511" s="4">
        <v>0</v>
      </c>
      <c r="J2511" s="4">
        <v>0</v>
      </c>
      <c r="K2511" s="5">
        <v>0</v>
      </c>
      <c r="L2511" s="5">
        <v>0</v>
      </c>
      <c r="O2511" s="5">
        <v>0</v>
      </c>
    </row>
    <row r="2512" spans="1:15" x14ac:dyDescent="0.75">
      <c r="A2512" t="s">
        <v>31</v>
      </c>
      <c r="B2512" s="3">
        <v>45392</v>
      </c>
      <c r="C2512" s="4">
        <v>213455.19</v>
      </c>
      <c r="D2512" s="3">
        <v>45392</v>
      </c>
      <c r="E2512" s="4">
        <v>213455.19</v>
      </c>
      <c r="F2512">
        <v>86</v>
      </c>
      <c r="G2512" s="3">
        <v>45412</v>
      </c>
      <c r="H2512" s="4">
        <v>0</v>
      </c>
      <c r="I2512" s="4">
        <v>0</v>
      </c>
      <c r="J2512" s="4">
        <v>0</v>
      </c>
      <c r="K2512" s="5">
        <v>0</v>
      </c>
      <c r="L2512" s="5">
        <v>0</v>
      </c>
      <c r="O2512" s="5">
        <v>0</v>
      </c>
    </row>
    <row r="2513" spans="1:15" x14ac:dyDescent="0.75">
      <c r="A2513" t="s">
        <v>31</v>
      </c>
      <c r="B2513" s="3">
        <v>45422</v>
      </c>
      <c r="C2513" s="4">
        <v>206868.2</v>
      </c>
      <c r="D2513" s="3">
        <v>45422</v>
      </c>
      <c r="E2513" s="4">
        <v>206868.2</v>
      </c>
      <c r="F2513">
        <v>87</v>
      </c>
      <c r="G2513" s="3">
        <v>45443</v>
      </c>
      <c r="H2513" s="4">
        <v>0</v>
      </c>
      <c r="I2513" s="4">
        <v>0</v>
      </c>
      <c r="J2513" s="4">
        <v>0</v>
      </c>
      <c r="K2513" s="5">
        <v>0</v>
      </c>
      <c r="L2513" s="5">
        <v>0</v>
      </c>
      <c r="O2513" s="5">
        <v>0</v>
      </c>
    </row>
    <row r="2514" spans="1:15" x14ac:dyDescent="0.75">
      <c r="A2514" t="s">
        <v>31</v>
      </c>
      <c r="B2514" s="3">
        <v>45453</v>
      </c>
      <c r="C2514" s="4">
        <v>212589.5</v>
      </c>
      <c r="D2514" s="3">
        <v>45453</v>
      </c>
      <c r="E2514" s="4">
        <v>212589.5</v>
      </c>
      <c r="F2514">
        <v>88</v>
      </c>
      <c r="G2514" s="3">
        <v>45473</v>
      </c>
      <c r="H2514" s="4">
        <v>0</v>
      </c>
      <c r="I2514" s="4">
        <v>0</v>
      </c>
      <c r="J2514" s="4">
        <v>0</v>
      </c>
      <c r="K2514" s="5">
        <v>0</v>
      </c>
      <c r="L2514" s="5">
        <v>0</v>
      </c>
      <c r="O2514" s="5">
        <v>0</v>
      </c>
    </row>
    <row r="2515" spans="1:15" x14ac:dyDescent="0.75">
      <c r="A2515" t="s">
        <v>31</v>
      </c>
      <c r="B2515" s="3">
        <v>45483</v>
      </c>
      <c r="C2515" s="4">
        <v>187001.67</v>
      </c>
      <c r="D2515" s="3">
        <v>45483</v>
      </c>
      <c r="E2515" s="4">
        <v>187001.67</v>
      </c>
      <c r="F2515">
        <v>89</v>
      </c>
      <c r="G2515" s="3">
        <v>45504</v>
      </c>
      <c r="H2515" s="4">
        <v>0</v>
      </c>
      <c r="I2515" s="4">
        <v>0</v>
      </c>
      <c r="J2515" s="4">
        <v>0</v>
      </c>
      <c r="K2515" s="5">
        <v>0</v>
      </c>
      <c r="L2515" s="5">
        <v>0</v>
      </c>
      <c r="O2515" s="5">
        <v>0</v>
      </c>
    </row>
    <row r="2516" spans="1:15" x14ac:dyDescent="0.75">
      <c r="A2516" t="s">
        <v>31</v>
      </c>
      <c r="B2516" s="3">
        <v>45514</v>
      </c>
      <c r="C2516" s="4">
        <v>212452.67</v>
      </c>
      <c r="D2516" s="3">
        <v>45514</v>
      </c>
      <c r="E2516" s="4">
        <v>212452.67</v>
      </c>
      <c r="F2516">
        <v>90</v>
      </c>
      <c r="G2516" s="3">
        <v>45535</v>
      </c>
      <c r="H2516" s="4">
        <v>0</v>
      </c>
      <c r="I2516" s="4">
        <v>0</v>
      </c>
      <c r="J2516" s="4">
        <v>0</v>
      </c>
      <c r="K2516" s="5">
        <v>0</v>
      </c>
      <c r="L2516" s="5">
        <v>0</v>
      </c>
      <c r="O2516" s="5">
        <v>0</v>
      </c>
    </row>
    <row r="2517" spans="1:15" x14ac:dyDescent="0.75">
      <c r="A2517" t="s">
        <v>31</v>
      </c>
      <c r="B2517" s="3">
        <v>45545</v>
      </c>
      <c r="C2517" s="4">
        <v>556755.43000000005</v>
      </c>
      <c r="D2517" s="3">
        <v>45545</v>
      </c>
      <c r="E2517" s="4">
        <v>556755.43000000005</v>
      </c>
      <c r="F2517">
        <v>91</v>
      </c>
      <c r="G2517" s="3">
        <v>45565</v>
      </c>
      <c r="H2517" s="4">
        <v>0</v>
      </c>
      <c r="I2517" s="4">
        <v>0</v>
      </c>
      <c r="J2517" s="4">
        <v>0</v>
      </c>
      <c r="K2517" s="5">
        <v>0</v>
      </c>
      <c r="L2517" s="5">
        <v>0</v>
      </c>
      <c r="O2517" s="5">
        <v>0</v>
      </c>
    </row>
    <row r="2518" spans="1:15" x14ac:dyDescent="0.75">
      <c r="A2518" t="s">
        <v>31</v>
      </c>
      <c r="B2518" s="3">
        <v>45575</v>
      </c>
      <c r="C2518" s="4">
        <v>156101.45000000001</v>
      </c>
      <c r="D2518" s="3">
        <v>45575</v>
      </c>
      <c r="E2518" s="4">
        <v>156101.45000000001</v>
      </c>
      <c r="F2518">
        <v>92</v>
      </c>
      <c r="G2518" s="3">
        <v>45596</v>
      </c>
      <c r="H2518" s="4">
        <v>0</v>
      </c>
      <c r="I2518" s="4">
        <v>0</v>
      </c>
      <c r="J2518" s="4">
        <v>0</v>
      </c>
      <c r="K2518" s="5">
        <v>0</v>
      </c>
      <c r="L2518" s="5">
        <v>0</v>
      </c>
      <c r="O2518" s="5">
        <v>0</v>
      </c>
    </row>
    <row r="2519" spans="1:15" x14ac:dyDescent="0.75">
      <c r="A2519" t="s">
        <v>31</v>
      </c>
      <c r="B2519" s="3">
        <v>45606</v>
      </c>
      <c r="C2519" s="4">
        <v>221628.76</v>
      </c>
      <c r="D2519" s="3">
        <v>45606</v>
      </c>
      <c r="E2519" s="4">
        <v>221628.76</v>
      </c>
      <c r="F2519">
        <v>93</v>
      </c>
      <c r="G2519" s="3">
        <v>45626</v>
      </c>
      <c r="H2519" s="4">
        <v>0</v>
      </c>
      <c r="I2519" s="4">
        <v>0</v>
      </c>
      <c r="J2519" s="4">
        <v>0</v>
      </c>
      <c r="K2519" s="5">
        <v>0</v>
      </c>
      <c r="L2519" s="5">
        <v>0</v>
      </c>
      <c r="O2519" s="5">
        <v>0</v>
      </c>
    </row>
    <row r="2520" spans="1:15" x14ac:dyDescent="0.75">
      <c r="A2520" t="s">
        <v>31</v>
      </c>
      <c r="B2520" s="3">
        <v>45636</v>
      </c>
      <c r="C2520" s="4">
        <v>214760.8</v>
      </c>
      <c r="D2520" s="3">
        <v>45636</v>
      </c>
      <c r="E2520" s="4">
        <v>214760.8</v>
      </c>
      <c r="F2520">
        <v>94</v>
      </c>
      <c r="G2520" s="3">
        <v>45657</v>
      </c>
      <c r="H2520" s="4">
        <v>0</v>
      </c>
      <c r="I2520" s="4">
        <v>0</v>
      </c>
      <c r="J2520" s="4">
        <v>0</v>
      </c>
      <c r="K2520" s="5">
        <v>0</v>
      </c>
      <c r="L2520" s="5">
        <v>0</v>
      </c>
      <c r="O2520" s="5">
        <v>0</v>
      </c>
    </row>
    <row r="2521" spans="1:15" x14ac:dyDescent="0.75">
      <c r="A2521" t="s">
        <v>31</v>
      </c>
      <c r="B2521" s="3">
        <v>45667</v>
      </c>
      <c r="C2521" s="4">
        <v>215423.44</v>
      </c>
      <c r="D2521" s="3">
        <v>45667</v>
      </c>
      <c r="E2521" s="4">
        <v>215423.44</v>
      </c>
      <c r="F2521">
        <v>95</v>
      </c>
      <c r="G2521" s="3">
        <v>45688</v>
      </c>
      <c r="H2521" s="4">
        <v>0</v>
      </c>
      <c r="I2521" s="4">
        <v>0</v>
      </c>
      <c r="J2521" s="4">
        <v>0</v>
      </c>
      <c r="K2521" s="5">
        <v>0</v>
      </c>
      <c r="L2521" s="5">
        <v>0</v>
      </c>
      <c r="O2521" s="5">
        <v>0</v>
      </c>
    </row>
    <row r="2522" spans="1:15" x14ac:dyDescent="0.75">
      <c r="A2522" t="s">
        <v>31</v>
      </c>
      <c r="B2522" s="3">
        <v>45698</v>
      </c>
      <c r="C2522" s="4">
        <v>215295.49</v>
      </c>
      <c r="D2522" s="3">
        <v>45698</v>
      </c>
      <c r="E2522" s="4">
        <v>215295.49</v>
      </c>
      <c r="F2522">
        <v>96</v>
      </c>
      <c r="G2522" s="3">
        <v>45716</v>
      </c>
      <c r="H2522" s="4">
        <v>0</v>
      </c>
      <c r="I2522" s="4">
        <v>0</v>
      </c>
      <c r="J2522" s="4">
        <v>0</v>
      </c>
      <c r="K2522" s="5">
        <v>0</v>
      </c>
      <c r="L2522" s="5">
        <v>0</v>
      </c>
      <c r="O2522" s="5">
        <v>0</v>
      </c>
    </row>
    <row r="2523" spans="1:15" x14ac:dyDescent="0.75">
      <c r="A2523" t="s">
        <v>31</v>
      </c>
      <c r="B2523" s="3">
        <v>45726</v>
      </c>
      <c r="C2523" s="4">
        <v>214457.45</v>
      </c>
      <c r="D2523" s="3">
        <v>45726</v>
      </c>
      <c r="E2523" s="4">
        <v>214457.45</v>
      </c>
      <c r="F2523">
        <v>97</v>
      </c>
      <c r="G2523" s="3">
        <v>45747</v>
      </c>
      <c r="H2523" s="4">
        <v>0</v>
      </c>
      <c r="I2523" s="4">
        <v>0</v>
      </c>
      <c r="J2523" s="4">
        <v>0</v>
      </c>
      <c r="K2523" s="5">
        <v>0</v>
      </c>
      <c r="L2523" s="5">
        <v>0</v>
      </c>
      <c r="O2523" s="5">
        <v>0</v>
      </c>
    </row>
    <row r="2524" spans="1:15" x14ac:dyDescent="0.75">
      <c r="A2524" t="s">
        <v>31</v>
      </c>
      <c r="B2524" s="3">
        <v>45757</v>
      </c>
      <c r="C2524" s="4">
        <v>206587.92</v>
      </c>
      <c r="D2524" s="3">
        <v>45757</v>
      </c>
      <c r="E2524" s="4">
        <v>206587.92</v>
      </c>
      <c r="F2524">
        <v>98</v>
      </c>
      <c r="G2524" s="3">
        <v>45777</v>
      </c>
      <c r="H2524" s="4">
        <v>0</v>
      </c>
      <c r="I2524" s="4">
        <v>0</v>
      </c>
      <c r="J2524" s="4">
        <v>0</v>
      </c>
      <c r="K2524" s="5">
        <v>0</v>
      </c>
      <c r="L2524" s="5">
        <v>0</v>
      </c>
      <c r="O2524" s="5">
        <v>0</v>
      </c>
    </row>
    <row r="2525" spans="1:15" x14ac:dyDescent="0.75">
      <c r="A2525" t="s">
        <v>31</v>
      </c>
      <c r="B2525" s="3">
        <v>45787</v>
      </c>
      <c r="C2525" s="4">
        <v>200817.05</v>
      </c>
      <c r="D2525" s="3">
        <v>45787</v>
      </c>
      <c r="E2525" s="4">
        <v>200817.05</v>
      </c>
      <c r="F2525">
        <v>99</v>
      </c>
      <c r="G2525" s="3">
        <v>45808</v>
      </c>
      <c r="H2525" s="4">
        <v>0</v>
      </c>
      <c r="I2525" s="4">
        <v>0</v>
      </c>
      <c r="J2525" s="4">
        <v>0</v>
      </c>
      <c r="K2525" s="5">
        <v>0</v>
      </c>
      <c r="L2525" s="5">
        <v>0</v>
      </c>
      <c r="O2525" s="5">
        <v>0</v>
      </c>
    </row>
    <row r="2526" spans="1:15" x14ac:dyDescent="0.75">
      <c r="A2526" t="s">
        <v>31</v>
      </c>
      <c r="B2526" s="3">
        <v>45818</v>
      </c>
      <c r="C2526" s="4">
        <v>207002.04</v>
      </c>
      <c r="D2526" s="3">
        <v>45818</v>
      </c>
      <c r="E2526" s="4">
        <v>207002.04</v>
      </c>
      <c r="F2526">
        <v>100</v>
      </c>
      <c r="G2526" s="3">
        <v>45838</v>
      </c>
      <c r="H2526" s="4">
        <v>0</v>
      </c>
      <c r="I2526" s="4">
        <v>0</v>
      </c>
      <c r="J2526" s="4">
        <v>0</v>
      </c>
      <c r="K2526" s="5">
        <v>0</v>
      </c>
      <c r="L2526" s="5">
        <v>0</v>
      </c>
      <c r="O2526" s="5">
        <v>0</v>
      </c>
    </row>
    <row r="2527" spans="1:15" x14ac:dyDescent="0.75">
      <c r="A2527" t="s">
        <v>31</v>
      </c>
      <c r="B2527" s="3">
        <v>45848</v>
      </c>
      <c r="C2527" s="4">
        <v>198093.53</v>
      </c>
      <c r="D2527" s="3">
        <v>45848</v>
      </c>
      <c r="E2527" s="4">
        <v>198093.53</v>
      </c>
      <c r="F2527">
        <v>101</v>
      </c>
      <c r="G2527" s="3">
        <v>45869</v>
      </c>
      <c r="H2527" s="4">
        <v>0</v>
      </c>
      <c r="I2527" s="4">
        <v>0</v>
      </c>
      <c r="J2527" s="4">
        <v>0</v>
      </c>
      <c r="K2527" s="5">
        <v>0</v>
      </c>
      <c r="L2527" s="5">
        <v>0</v>
      </c>
      <c r="O2527" s="5">
        <v>0</v>
      </c>
    </row>
    <row r="2528" spans="1:15" x14ac:dyDescent="0.75">
      <c r="A2528" t="s">
        <v>31</v>
      </c>
      <c r="B2528" s="3">
        <v>45879</v>
      </c>
      <c r="C2528" s="4">
        <v>207447.59</v>
      </c>
      <c r="D2528" s="3">
        <v>45879</v>
      </c>
      <c r="E2528" s="4">
        <v>207447.59</v>
      </c>
      <c r="F2528">
        <v>102</v>
      </c>
      <c r="G2528" s="3">
        <v>45900</v>
      </c>
      <c r="H2528" s="4">
        <v>0</v>
      </c>
      <c r="I2528" s="4">
        <v>0</v>
      </c>
      <c r="J2528" s="4">
        <v>0</v>
      </c>
      <c r="K2528" s="5">
        <v>0</v>
      </c>
      <c r="L2528" s="5">
        <v>0</v>
      </c>
      <c r="O2528" s="5">
        <v>0</v>
      </c>
    </row>
    <row r="2529" spans="1:15" x14ac:dyDescent="0.75">
      <c r="A2529" t="s">
        <v>31</v>
      </c>
      <c r="B2529" s="3">
        <v>45910</v>
      </c>
      <c r="C2529" s="4">
        <v>202689.97</v>
      </c>
      <c r="D2529" s="3">
        <v>45910</v>
      </c>
      <c r="E2529" s="4">
        <v>202689.97</v>
      </c>
      <c r="F2529">
        <v>103</v>
      </c>
      <c r="G2529" s="3">
        <v>45930</v>
      </c>
      <c r="H2529" s="4">
        <v>0</v>
      </c>
      <c r="I2529" s="4">
        <v>0</v>
      </c>
      <c r="J2529" s="4">
        <v>0</v>
      </c>
      <c r="K2529" s="5">
        <v>0</v>
      </c>
      <c r="L2529" s="5">
        <v>0</v>
      </c>
      <c r="O2529" s="5">
        <v>0</v>
      </c>
    </row>
    <row r="2530" spans="1:15" x14ac:dyDescent="0.75">
      <c r="A2530" t="s">
        <v>31</v>
      </c>
      <c r="B2530" s="3">
        <v>45940</v>
      </c>
      <c r="C2530" s="4">
        <v>200947.08</v>
      </c>
      <c r="D2530" s="3">
        <v>45940</v>
      </c>
      <c r="E2530" s="4">
        <v>200947.08</v>
      </c>
      <c r="F2530">
        <v>104</v>
      </c>
      <c r="G2530" s="3">
        <v>45961</v>
      </c>
      <c r="H2530" s="4">
        <v>0</v>
      </c>
      <c r="I2530" s="4">
        <v>0</v>
      </c>
      <c r="J2530" s="4">
        <v>0</v>
      </c>
      <c r="K2530" s="5">
        <v>0</v>
      </c>
      <c r="L2530" s="5">
        <v>0</v>
      </c>
      <c r="O2530" s="5">
        <v>0</v>
      </c>
    </row>
    <row r="2531" spans="1:15" x14ac:dyDescent="0.75">
      <c r="A2531" t="s">
        <v>31</v>
      </c>
      <c r="B2531" s="3">
        <v>45971</v>
      </c>
      <c r="C2531" s="4">
        <v>223485.6</v>
      </c>
      <c r="D2531" s="3">
        <v>45971</v>
      </c>
      <c r="E2531" s="4">
        <v>223485.6</v>
      </c>
      <c r="F2531">
        <v>105</v>
      </c>
      <c r="G2531" s="3">
        <v>45991</v>
      </c>
      <c r="H2531" s="4">
        <v>0</v>
      </c>
      <c r="I2531" s="4">
        <v>0</v>
      </c>
      <c r="J2531" s="4">
        <v>0</v>
      </c>
      <c r="K2531" s="5">
        <v>0</v>
      </c>
      <c r="L2531" s="5">
        <v>0</v>
      </c>
      <c r="O2531" s="5">
        <v>0</v>
      </c>
    </row>
    <row r="2532" spans="1:15" x14ac:dyDescent="0.75">
      <c r="A2532" t="s">
        <v>31</v>
      </c>
      <c r="B2532" s="3">
        <v>46001</v>
      </c>
      <c r="C2532" s="4">
        <v>215364.08</v>
      </c>
      <c r="D2532" s="3">
        <v>46001</v>
      </c>
      <c r="E2532" s="4">
        <v>215364.08</v>
      </c>
      <c r="F2532">
        <v>106</v>
      </c>
      <c r="G2532" s="3">
        <v>46022</v>
      </c>
      <c r="H2532" s="4">
        <v>0</v>
      </c>
      <c r="I2532" s="4">
        <v>0</v>
      </c>
      <c r="J2532" s="4">
        <v>0</v>
      </c>
      <c r="K2532" s="5">
        <v>0</v>
      </c>
      <c r="L2532" s="5">
        <v>0</v>
      </c>
      <c r="O2532" s="5">
        <v>0</v>
      </c>
    </row>
    <row r="2533" spans="1:15" x14ac:dyDescent="0.75">
      <c r="A2533" t="s">
        <v>31</v>
      </c>
      <c r="B2533" s="3">
        <v>46032</v>
      </c>
      <c r="C2533" s="4">
        <v>215168.69</v>
      </c>
      <c r="D2533" s="3">
        <v>46032</v>
      </c>
      <c r="E2533" s="4">
        <v>215168.69</v>
      </c>
      <c r="F2533">
        <v>107</v>
      </c>
      <c r="G2533" s="3">
        <v>46053</v>
      </c>
      <c r="H2533" s="4">
        <v>0</v>
      </c>
      <c r="I2533" s="4">
        <v>0</v>
      </c>
      <c r="J2533" s="4">
        <v>0</v>
      </c>
      <c r="K2533" s="5">
        <v>0</v>
      </c>
      <c r="L2533" s="5">
        <v>0</v>
      </c>
      <c r="O2533" s="5">
        <v>0</v>
      </c>
    </row>
    <row r="2534" spans="1:15" x14ac:dyDescent="0.75">
      <c r="A2534" t="s">
        <v>31</v>
      </c>
      <c r="B2534" s="3">
        <v>46063</v>
      </c>
      <c r="C2534" s="4">
        <v>215378.78</v>
      </c>
      <c r="D2534" s="3">
        <v>46063</v>
      </c>
      <c r="E2534" s="4">
        <v>215378.78</v>
      </c>
      <c r="F2534">
        <v>108</v>
      </c>
      <c r="G2534" s="3">
        <v>46081</v>
      </c>
      <c r="H2534" s="4">
        <v>0</v>
      </c>
      <c r="I2534" s="4">
        <v>0</v>
      </c>
      <c r="J2534" s="4">
        <v>0</v>
      </c>
      <c r="K2534" s="5">
        <v>0</v>
      </c>
      <c r="L2534" s="5">
        <v>0</v>
      </c>
      <c r="O2534" s="5">
        <v>0</v>
      </c>
    </row>
    <row r="2535" spans="1:15" x14ac:dyDescent="0.75">
      <c r="A2535" t="s">
        <v>31</v>
      </c>
      <c r="B2535" s="3">
        <v>46091</v>
      </c>
      <c r="C2535" s="4">
        <v>215326.34</v>
      </c>
      <c r="D2535" s="3">
        <v>46091</v>
      </c>
      <c r="E2535" s="4">
        <v>215326.34</v>
      </c>
      <c r="F2535">
        <v>109</v>
      </c>
      <c r="G2535" s="3">
        <v>46112</v>
      </c>
      <c r="H2535" s="4">
        <v>0</v>
      </c>
      <c r="I2535" s="4">
        <v>0</v>
      </c>
      <c r="J2535" s="4">
        <v>0</v>
      </c>
      <c r="K2535" s="5">
        <v>0</v>
      </c>
      <c r="L2535" s="5">
        <v>0</v>
      </c>
      <c r="O2535" s="5">
        <v>0</v>
      </c>
    </row>
    <row r="2536" spans="1:15" x14ac:dyDescent="0.75">
      <c r="A2536" t="s">
        <v>31</v>
      </c>
      <c r="B2536" s="3">
        <v>46122</v>
      </c>
      <c r="C2536" s="4">
        <v>222285.08</v>
      </c>
      <c r="D2536" s="3">
        <v>46122</v>
      </c>
      <c r="E2536" s="4">
        <v>222285.08</v>
      </c>
      <c r="F2536">
        <v>110</v>
      </c>
      <c r="G2536" s="3">
        <v>46142</v>
      </c>
      <c r="H2536" s="4">
        <v>0</v>
      </c>
      <c r="I2536" s="4">
        <v>0</v>
      </c>
      <c r="J2536" s="4">
        <v>0</v>
      </c>
      <c r="K2536" s="5">
        <v>0</v>
      </c>
      <c r="L2536" s="5">
        <v>0</v>
      </c>
      <c r="O2536" s="5">
        <v>0</v>
      </c>
    </row>
    <row r="2537" spans="1:15" x14ac:dyDescent="0.75">
      <c r="A2537" t="s">
        <v>31</v>
      </c>
      <c r="B2537" s="3">
        <v>46152</v>
      </c>
      <c r="C2537" s="4">
        <v>215072.58</v>
      </c>
      <c r="D2537" s="3">
        <v>46152</v>
      </c>
      <c r="E2537" s="4">
        <v>215072.58</v>
      </c>
      <c r="F2537">
        <v>111</v>
      </c>
      <c r="G2537" s="3">
        <v>46173</v>
      </c>
      <c r="H2537" s="4">
        <v>0</v>
      </c>
      <c r="I2537" s="4">
        <v>0</v>
      </c>
      <c r="J2537" s="4">
        <v>0</v>
      </c>
      <c r="K2537" s="5">
        <v>0</v>
      </c>
      <c r="L2537" s="5">
        <v>0</v>
      </c>
      <c r="O2537" s="5">
        <v>0</v>
      </c>
    </row>
    <row r="2538" spans="1:15" x14ac:dyDescent="0.75">
      <c r="A2538" t="s">
        <v>31</v>
      </c>
      <c r="B2538" s="3">
        <v>46183</v>
      </c>
      <c r="C2538" s="4">
        <v>222205.58</v>
      </c>
      <c r="D2538" s="3">
        <v>46183</v>
      </c>
      <c r="E2538" s="4">
        <v>222205.58</v>
      </c>
      <c r="F2538">
        <v>112</v>
      </c>
      <c r="G2538" s="3">
        <v>46203</v>
      </c>
      <c r="H2538" s="4">
        <v>0</v>
      </c>
      <c r="I2538" s="4">
        <v>0</v>
      </c>
      <c r="J2538" s="4">
        <v>0</v>
      </c>
      <c r="K2538" s="5">
        <v>0</v>
      </c>
      <c r="L2538" s="5">
        <v>0</v>
      </c>
      <c r="O2538" s="5">
        <v>0</v>
      </c>
    </row>
    <row r="2539" spans="1:15" x14ac:dyDescent="0.75">
      <c r="A2539" t="s">
        <v>31</v>
      </c>
      <c r="B2539" s="3">
        <v>46213</v>
      </c>
      <c r="C2539" s="4">
        <v>214910.39</v>
      </c>
      <c r="D2539" s="3">
        <v>46213</v>
      </c>
      <c r="E2539" s="4">
        <v>214910.39</v>
      </c>
      <c r="F2539">
        <v>113</v>
      </c>
      <c r="G2539" s="3">
        <v>46234</v>
      </c>
      <c r="H2539" s="4">
        <v>0</v>
      </c>
      <c r="I2539" s="4">
        <v>0</v>
      </c>
      <c r="J2539" s="4">
        <v>0</v>
      </c>
      <c r="K2539" s="5">
        <v>0</v>
      </c>
      <c r="L2539" s="5">
        <v>0</v>
      </c>
      <c r="O2539" s="5">
        <v>0</v>
      </c>
    </row>
    <row r="2540" spans="1:15" x14ac:dyDescent="0.75">
      <c r="A2540" t="s">
        <v>31</v>
      </c>
      <c r="B2540" s="3">
        <v>46244</v>
      </c>
      <c r="C2540" s="4">
        <v>222094.6</v>
      </c>
      <c r="D2540" s="3">
        <v>46244</v>
      </c>
      <c r="E2540" s="4">
        <v>222094.6</v>
      </c>
      <c r="F2540">
        <v>114</v>
      </c>
      <c r="G2540" s="3">
        <v>46265</v>
      </c>
      <c r="H2540" s="4">
        <v>0</v>
      </c>
      <c r="I2540" s="4">
        <v>0</v>
      </c>
      <c r="J2540" s="4">
        <v>0</v>
      </c>
      <c r="K2540" s="5">
        <v>0</v>
      </c>
      <c r="L2540" s="5">
        <v>0</v>
      </c>
      <c r="O2540" s="5">
        <v>0</v>
      </c>
    </row>
    <row r="2541" spans="1:15" x14ac:dyDescent="0.75">
      <c r="A2541" t="s">
        <v>31</v>
      </c>
      <c r="B2541" s="3">
        <v>46275</v>
      </c>
      <c r="C2541" s="4">
        <v>221974.19</v>
      </c>
      <c r="D2541" s="3">
        <v>46275</v>
      </c>
      <c r="E2541" s="4">
        <v>221974.19</v>
      </c>
      <c r="F2541">
        <v>115</v>
      </c>
      <c r="G2541" s="3">
        <v>46295</v>
      </c>
      <c r="H2541" s="4">
        <v>0</v>
      </c>
      <c r="I2541" s="4">
        <v>0</v>
      </c>
      <c r="J2541" s="4">
        <v>0</v>
      </c>
      <c r="K2541" s="5">
        <v>0</v>
      </c>
      <c r="L2541" s="5">
        <v>0</v>
      </c>
      <c r="O2541" s="5">
        <v>983897.22</v>
      </c>
    </row>
    <row r="2542" spans="1:15" x14ac:dyDescent="0.75">
      <c r="A2542" t="s">
        <v>31</v>
      </c>
      <c r="B2542" s="3">
        <v>46287</v>
      </c>
      <c r="C2542" s="4">
        <v>33247614.005355921</v>
      </c>
      <c r="D2542" s="3">
        <v>46305</v>
      </c>
      <c r="E2542" s="4">
        <v>216151.350989272</v>
      </c>
      <c r="F2542">
        <v>116</v>
      </c>
      <c r="G2542" s="3">
        <v>46326</v>
      </c>
      <c r="H2542" s="4">
        <v>216151.350989272</v>
      </c>
      <c r="I2542" s="4">
        <v>0</v>
      </c>
      <c r="J2542" s="4">
        <v>0</v>
      </c>
      <c r="K2542" s="5">
        <v>0</v>
      </c>
      <c r="L2542" s="5">
        <v>0</v>
      </c>
      <c r="O2542" s="5">
        <v>0</v>
      </c>
    </row>
    <row r="2543" spans="1:15" x14ac:dyDescent="0.75">
      <c r="A2543" t="s">
        <v>31</v>
      </c>
      <c r="B2543" s="3">
        <v>46336</v>
      </c>
      <c r="C2543" s="4">
        <v>0</v>
      </c>
      <c r="D2543" s="3">
        <v>46336</v>
      </c>
      <c r="E2543" s="4">
        <v>223342.97252839801</v>
      </c>
      <c r="F2543">
        <v>117</v>
      </c>
      <c r="G2543" s="3">
        <v>46356</v>
      </c>
      <c r="H2543" s="4">
        <v>223342.97252839801</v>
      </c>
      <c r="I2543" s="4">
        <v>0</v>
      </c>
      <c r="J2543" s="4">
        <v>0</v>
      </c>
      <c r="K2543" s="5">
        <v>0</v>
      </c>
      <c r="L2543" s="5">
        <v>0</v>
      </c>
      <c r="O2543" s="5">
        <v>0</v>
      </c>
    </row>
    <row r="2544" spans="1:15" x14ac:dyDescent="0.75">
      <c r="A2544" t="s">
        <v>31</v>
      </c>
      <c r="B2544" s="3">
        <v>46366</v>
      </c>
      <c r="C2544" s="4">
        <v>0</v>
      </c>
      <c r="D2544" s="3">
        <v>46366</v>
      </c>
      <c r="E2544" s="4">
        <v>216126.11246985299</v>
      </c>
      <c r="F2544">
        <v>118</v>
      </c>
      <c r="G2544" s="3">
        <v>46387</v>
      </c>
      <c r="H2544" s="4">
        <v>216126.11246985299</v>
      </c>
      <c r="I2544" s="4">
        <v>0</v>
      </c>
      <c r="J2544" s="4">
        <v>0</v>
      </c>
      <c r="K2544" s="5">
        <v>0</v>
      </c>
      <c r="L2544" s="5">
        <v>0</v>
      </c>
      <c r="O2544" s="5">
        <v>0</v>
      </c>
    </row>
    <row r="2545" spans="1:15" x14ac:dyDescent="0.75">
      <c r="A2545" t="s">
        <v>31</v>
      </c>
      <c r="B2545" s="3">
        <v>46397</v>
      </c>
      <c r="C2545" s="4">
        <v>0</v>
      </c>
      <c r="D2545" s="3">
        <v>46397</v>
      </c>
      <c r="E2545" s="4">
        <v>216112.96780719599</v>
      </c>
      <c r="F2545">
        <v>119</v>
      </c>
      <c r="G2545" s="3">
        <v>46418</v>
      </c>
      <c r="H2545" s="4">
        <v>216112.96780719599</v>
      </c>
      <c r="I2545" s="4">
        <v>0</v>
      </c>
      <c r="J2545" s="4">
        <v>0</v>
      </c>
      <c r="K2545" s="5">
        <v>0</v>
      </c>
      <c r="L2545" s="5">
        <v>0</v>
      </c>
      <c r="O2545" s="5">
        <v>0</v>
      </c>
    </row>
    <row r="2546" spans="1:15" x14ac:dyDescent="0.75">
      <c r="A2546" t="s">
        <v>31</v>
      </c>
      <c r="B2546" s="3">
        <v>46428</v>
      </c>
      <c r="C2546" s="4">
        <v>0</v>
      </c>
      <c r="D2546" s="3">
        <v>46428</v>
      </c>
      <c r="E2546" s="4">
        <v>216100.563708698</v>
      </c>
      <c r="F2546">
        <v>120</v>
      </c>
      <c r="G2546" s="3">
        <v>46446</v>
      </c>
      <c r="H2546" s="4">
        <v>216100.563708698</v>
      </c>
      <c r="I2546" s="4">
        <v>0</v>
      </c>
      <c r="J2546" s="4">
        <v>0</v>
      </c>
      <c r="K2546" s="5">
        <v>0</v>
      </c>
      <c r="L2546" s="5">
        <v>0</v>
      </c>
      <c r="O2546" s="5">
        <v>0</v>
      </c>
    </row>
    <row r="2547" spans="1:15" x14ac:dyDescent="0.75">
      <c r="A2547" t="s">
        <v>31</v>
      </c>
      <c r="B2547" s="3">
        <v>46456</v>
      </c>
      <c r="C2547" s="4">
        <v>0</v>
      </c>
      <c r="D2547" s="3">
        <v>46456</v>
      </c>
      <c r="E2547" s="4">
        <v>216010.45369716399</v>
      </c>
      <c r="F2547">
        <v>121</v>
      </c>
      <c r="G2547" s="3">
        <v>46477</v>
      </c>
      <c r="H2547" s="4">
        <v>216010.45369716399</v>
      </c>
      <c r="I2547" s="4">
        <v>0</v>
      </c>
      <c r="J2547" s="4">
        <v>0</v>
      </c>
      <c r="K2547" s="5">
        <v>0</v>
      </c>
      <c r="L2547" s="5">
        <v>0</v>
      </c>
      <c r="O2547" s="5">
        <v>0</v>
      </c>
    </row>
    <row r="2548" spans="1:15" x14ac:dyDescent="0.75">
      <c r="A2548" t="s">
        <v>31</v>
      </c>
      <c r="B2548" s="3">
        <v>46487</v>
      </c>
      <c r="C2548" s="4">
        <v>0</v>
      </c>
      <c r="D2548" s="3">
        <v>46487</v>
      </c>
      <c r="E2548" s="4">
        <v>223079.69568590401</v>
      </c>
      <c r="F2548">
        <v>122</v>
      </c>
      <c r="G2548" s="3">
        <v>46507</v>
      </c>
      <c r="H2548" s="4">
        <v>223079.69568590401</v>
      </c>
      <c r="I2548" s="4">
        <v>0</v>
      </c>
      <c r="J2548" s="4">
        <v>1439560.215106606</v>
      </c>
      <c r="K2548" s="5">
        <v>0</v>
      </c>
      <c r="L2548" s="5">
        <v>0</v>
      </c>
      <c r="O2548" s="5">
        <v>0</v>
      </c>
    </row>
    <row r="2549" spans="1:15" x14ac:dyDescent="0.75">
      <c r="A2549" t="s">
        <v>31</v>
      </c>
      <c r="B2549" s="3">
        <v>46517</v>
      </c>
      <c r="C2549" s="4">
        <v>0</v>
      </c>
      <c r="D2549" s="3">
        <v>46517</v>
      </c>
      <c r="E2549" s="4">
        <v>194214.63319972099</v>
      </c>
      <c r="F2549">
        <v>123</v>
      </c>
      <c r="G2549" s="3">
        <v>46538</v>
      </c>
      <c r="H2549" s="4">
        <v>194214.63319972099</v>
      </c>
      <c r="I2549" s="4">
        <v>0</v>
      </c>
      <c r="J2549" s="4">
        <v>0</v>
      </c>
      <c r="K2549" s="5">
        <v>17180.575241859999</v>
      </c>
      <c r="L2549" s="5">
        <v>0</v>
      </c>
      <c r="O2549" s="5">
        <v>0</v>
      </c>
    </row>
    <row r="2550" spans="1:15" x14ac:dyDescent="0.75">
      <c r="A2550" t="s">
        <v>31</v>
      </c>
      <c r="B2550" s="3">
        <v>46548</v>
      </c>
      <c r="C2550" s="4">
        <v>0</v>
      </c>
      <c r="D2550" s="3">
        <v>46548</v>
      </c>
      <c r="E2550" s="4">
        <v>124163.660804529</v>
      </c>
      <c r="F2550">
        <v>124</v>
      </c>
      <c r="G2550" s="3">
        <v>46568</v>
      </c>
      <c r="H2550" s="4">
        <v>124163.660804529</v>
      </c>
      <c r="I2550" s="4">
        <v>0</v>
      </c>
      <c r="J2550" s="4">
        <v>0</v>
      </c>
      <c r="K2550" s="5">
        <v>92036.795920371995</v>
      </c>
      <c r="L2550" s="5">
        <v>0</v>
      </c>
      <c r="O2550" s="5">
        <v>0</v>
      </c>
    </row>
    <row r="2551" spans="1:15" x14ac:dyDescent="0.75">
      <c r="A2551" t="s">
        <v>31</v>
      </c>
      <c r="B2551" s="3">
        <v>46578</v>
      </c>
      <c r="C2551" s="4">
        <v>0</v>
      </c>
      <c r="D2551" s="3">
        <v>46578</v>
      </c>
      <c r="E2551" s="4">
        <v>119689.348639608</v>
      </c>
      <c r="F2551">
        <v>125</v>
      </c>
      <c r="G2551" s="3">
        <v>46599</v>
      </c>
      <c r="H2551" s="4">
        <v>119689.348639608</v>
      </c>
      <c r="I2551" s="4">
        <v>0</v>
      </c>
      <c r="J2551" s="4">
        <v>0</v>
      </c>
      <c r="K2551" s="5">
        <v>89022.936702466002</v>
      </c>
      <c r="L2551" s="5">
        <v>0</v>
      </c>
      <c r="O2551" s="5">
        <v>0</v>
      </c>
    </row>
    <row r="2552" spans="1:15" x14ac:dyDescent="0.75">
      <c r="A2552" t="s">
        <v>31</v>
      </c>
      <c r="B2552" s="3">
        <v>46609</v>
      </c>
      <c r="C2552" s="4">
        <v>0</v>
      </c>
      <c r="D2552" s="3">
        <v>46609</v>
      </c>
      <c r="E2552" s="4">
        <v>123730.98005457201</v>
      </c>
      <c r="F2552">
        <v>126</v>
      </c>
      <c r="G2552" s="3">
        <v>46630</v>
      </c>
      <c r="H2552" s="4">
        <v>123730.98005457201</v>
      </c>
      <c r="I2552" s="4">
        <v>0</v>
      </c>
      <c r="J2552" s="4">
        <v>0</v>
      </c>
      <c r="K2552" s="5">
        <v>91940.742778764994</v>
      </c>
      <c r="L2552" s="5">
        <v>0</v>
      </c>
      <c r="O2552" s="5">
        <v>0</v>
      </c>
    </row>
    <row r="2553" spans="1:15" x14ac:dyDescent="0.75">
      <c r="A2553" t="s">
        <v>31</v>
      </c>
      <c r="B2553" s="3">
        <v>46640</v>
      </c>
      <c r="C2553" s="4">
        <v>0</v>
      </c>
      <c r="D2553" s="3">
        <v>46640</v>
      </c>
      <c r="E2553" s="4">
        <v>123780.08870232401</v>
      </c>
      <c r="F2553">
        <v>127</v>
      </c>
      <c r="G2553" s="3">
        <v>46660</v>
      </c>
      <c r="H2553" s="4">
        <v>123780.08870232401</v>
      </c>
      <c r="I2553" s="4">
        <v>0</v>
      </c>
      <c r="J2553" s="4">
        <v>0</v>
      </c>
      <c r="K2553" s="5">
        <v>91893.919705427994</v>
      </c>
      <c r="L2553" s="5">
        <v>0</v>
      </c>
      <c r="O2553" s="5">
        <v>0</v>
      </c>
    </row>
    <row r="2554" spans="1:15" x14ac:dyDescent="0.75">
      <c r="A2554" t="s">
        <v>31</v>
      </c>
      <c r="B2554" s="3">
        <v>46670</v>
      </c>
      <c r="C2554" s="4">
        <v>0</v>
      </c>
      <c r="D2554" s="3">
        <v>46670</v>
      </c>
      <c r="E2554" s="4">
        <v>119834.89794110099</v>
      </c>
      <c r="F2554">
        <v>128</v>
      </c>
      <c r="G2554" s="3">
        <v>46691</v>
      </c>
      <c r="H2554" s="4">
        <v>119834.89794110099</v>
      </c>
      <c r="I2554" s="4">
        <v>0</v>
      </c>
      <c r="J2554" s="4">
        <v>0</v>
      </c>
      <c r="K2554" s="5">
        <v>88884.096950068997</v>
      </c>
      <c r="L2554" s="5">
        <v>0</v>
      </c>
      <c r="O2554" s="5">
        <v>0</v>
      </c>
    </row>
    <row r="2555" spans="1:15" x14ac:dyDescent="0.75">
      <c r="A2555" t="s">
        <v>31</v>
      </c>
      <c r="B2555" s="3">
        <v>46701</v>
      </c>
      <c r="C2555" s="4">
        <v>0</v>
      </c>
      <c r="D2555" s="3">
        <v>46701</v>
      </c>
      <c r="E2555" s="4">
        <v>123881.95943103899</v>
      </c>
      <c r="F2555">
        <v>129</v>
      </c>
      <c r="G2555" s="3">
        <v>46721</v>
      </c>
      <c r="H2555" s="4">
        <v>123881.95943103899</v>
      </c>
      <c r="I2555" s="4">
        <v>0</v>
      </c>
      <c r="J2555" s="4">
        <v>0</v>
      </c>
      <c r="K2555" s="5">
        <v>91796.699790002007</v>
      </c>
      <c r="L2555" s="5">
        <v>0</v>
      </c>
      <c r="O2555" s="5">
        <v>0</v>
      </c>
    </row>
    <row r="2556" spans="1:15" x14ac:dyDescent="0.75">
      <c r="A2556" t="s">
        <v>31</v>
      </c>
      <c r="B2556" s="3">
        <v>46731</v>
      </c>
      <c r="C2556" s="4">
        <v>0</v>
      </c>
      <c r="D2556" s="3">
        <v>46731</v>
      </c>
      <c r="E2556" s="4">
        <v>119933.87116602399</v>
      </c>
      <c r="F2556">
        <v>130</v>
      </c>
      <c r="G2556" s="3">
        <v>46752</v>
      </c>
      <c r="H2556" s="4">
        <v>119933.87116602399</v>
      </c>
      <c r="I2556" s="4">
        <v>0</v>
      </c>
      <c r="J2556" s="4">
        <v>0</v>
      </c>
      <c r="K2556" s="5">
        <v>88789.626264877996</v>
      </c>
      <c r="L2556" s="5">
        <v>0</v>
      </c>
      <c r="O2556" s="5">
        <v>0</v>
      </c>
    </row>
    <row r="2557" spans="1:15" x14ac:dyDescent="0.75">
      <c r="A2557" t="s">
        <v>31</v>
      </c>
      <c r="B2557" s="3">
        <v>46762</v>
      </c>
      <c r="C2557" s="4">
        <v>0</v>
      </c>
      <c r="D2557" s="3">
        <v>46762</v>
      </c>
      <c r="E2557" s="4">
        <v>123984.62261429</v>
      </c>
      <c r="F2557">
        <v>131</v>
      </c>
      <c r="G2557" s="3">
        <v>46783</v>
      </c>
      <c r="H2557" s="4">
        <v>123984.62261429</v>
      </c>
      <c r="I2557" s="4">
        <v>0</v>
      </c>
      <c r="J2557" s="4">
        <v>0</v>
      </c>
      <c r="K2557" s="5">
        <v>91698.691380292003</v>
      </c>
      <c r="L2557" s="5">
        <v>0</v>
      </c>
      <c r="O2557" s="5">
        <v>0</v>
      </c>
    </row>
    <row r="2558" spans="1:15" x14ac:dyDescent="0.75">
      <c r="A2558" t="s">
        <v>31</v>
      </c>
      <c r="B2558" s="3">
        <v>46793</v>
      </c>
      <c r="C2558" s="4">
        <v>0</v>
      </c>
      <c r="D2558" s="3">
        <v>46793</v>
      </c>
      <c r="E2558" s="4">
        <v>117077.13462096499</v>
      </c>
      <c r="F2558">
        <v>132</v>
      </c>
      <c r="G2558" s="3">
        <v>46812</v>
      </c>
      <c r="H2558" s="4">
        <v>117077.13462096499</v>
      </c>
      <c r="I2558" s="4">
        <v>0</v>
      </c>
      <c r="J2558" s="4">
        <v>0</v>
      </c>
      <c r="K2558" s="5">
        <v>91650.869085248996</v>
      </c>
      <c r="L2558" s="5">
        <v>0</v>
      </c>
      <c r="O2558" s="5">
        <v>0</v>
      </c>
    </row>
    <row r="2559" spans="1:15" x14ac:dyDescent="0.75">
      <c r="A2559" t="s">
        <v>31</v>
      </c>
      <c r="B2559" s="3">
        <v>46822</v>
      </c>
      <c r="C2559" s="4">
        <v>0</v>
      </c>
      <c r="D2559" s="3">
        <v>46822</v>
      </c>
      <c r="E2559" s="4">
        <v>123041.658578919</v>
      </c>
      <c r="F2559">
        <v>133</v>
      </c>
      <c r="G2559" s="3">
        <v>46843</v>
      </c>
      <c r="H2559" s="4">
        <v>123041.658578919</v>
      </c>
      <c r="I2559" s="4">
        <v>0</v>
      </c>
      <c r="J2559" s="4">
        <v>0</v>
      </c>
      <c r="K2559" s="5">
        <v>85692.985249300007</v>
      </c>
      <c r="L2559" s="5">
        <v>0</v>
      </c>
      <c r="O2559" s="5">
        <v>0</v>
      </c>
    </row>
    <row r="2560" spans="1:15" x14ac:dyDescent="0.75">
      <c r="A2560" t="s">
        <v>31</v>
      </c>
      <c r="B2560" s="3">
        <v>46853</v>
      </c>
      <c r="C2560" s="4">
        <v>0</v>
      </c>
      <c r="D2560" s="3">
        <v>46853</v>
      </c>
      <c r="E2560" s="4">
        <v>124141.623701805</v>
      </c>
      <c r="F2560">
        <v>134</v>
      </c>
      <c r="G2560" s="3">
        <v>46873</v>
      </c>
      <c r="H2560" s="4">
        <v>124141.623701805</v>
      </c>
      <c r="I2560" s="4">
        <v>0</v>
      </c>
      <c r="J2560" s="4">
        <v>0</v>
      </c>
      <c r="K2560" s="5">
        <v>91548.718507373997</v>
      </c>
      <c r="L2560" s="5">
        <v>0</v>
      </c>
      <c r="O2560" s="5">
        <v>0</v>
      </c>
    </row>
    <row r="2561" spans="1:15" x14ac:dyDescent="0.75">
      <c r="A2561" t="s">
        <v>31</v>
      </c>
      <c r="B2561" s="3">
        <v>46883</v>
      </c>
      <c r="C2561" s="4">
        <v>0</v>
      </c>
      <c r="D2561" s="3">
        <v>46883</v>
      </c>
      <c r="E2561" s="4">
        <v>120175.68453023399</v>
      </c>
      <c r="F2561">
        <v>135</v>
      </c>
      <c r="G2561" s="3">
        <v>46904</v>
      </c>
      <c r="H2561" s="4">
        <v>120175.68453023399</v>
      </c>
      <c r="I2561" s="4">
        <v>0</v>
      </c>
      <c r="J2561" s="4">
        <v>1079570.167627454</v>
      </c>
      <c r="K2561" s="5">
        <v>88548.661509665995</v>
      </c>
      <c r="L2561" s="5">
        <v>0</v>
      </c>
      <c r="O2561" s="5">
        <v>0</v>
      </c>
    </row>
    <row r="2562" spans="1:15" x14ac:dyDescent="0.75">
      <c r="A2562" t="s">
        <v>31</v>
      </c>
      <c r="B2562" s="3">
        <v>46914</v>
      </c>
      <c r="C2562" s="4">
        <v>0</v>
      </c>
      <c r="D2562" s="3">
        <v>46914</v>
      </c>
      <c r="E2562" s="4">
        <v>123085.48401468901</v>
      </c>
      <c r="F2562">
        <v>136</v>
      </c>
      <c r="G2562" s="3">
        <v>46934</v>
      </c>
      <c r="H2562" s="4">
        <v>123085.48401468901</v>
      </c>
      <c r="I2562" s="4">
        <v>0</v>
      </c>
      <c r="J2562" s="4">
        <v>11884606.33506399</v>
      </c>
      <c r="K2562" s="5">
        <v>91448.707140945</v>
      </c>
      <c r="L2562" s="5">
        <v>0</v>
      </c>
      <c r="O2562" s="5">
        <v>0</v>
      </c>
    </row>
    <row r="2563" spans="1:15" x14ac:dyDescent="0.75">
      <c r="A2563" t="s">
        <v>31</v>
      </c>
      <c r="B2563" s="3">
        <v>46944</v>
      </c>
      <c r="C2563" s="4">
        <v>0</v>
      </c>
      <c r="D2563" s="3">
        <v>46944</v>
      </c>
      <c r="E2563" s="4">
        <v>118121.69807888901</v>
      </c>
      <c r="F2563">
        <v>137</v>
      </c>
      <c r="G2563" s="3">
        <v>46965</v>
      </c>
      <c r="H2563" s="4">
        <v>118121.69807888901</v>
      </c>
      <c r="I2563" s="4">
        <v>0</v>
      </c>
      <c r="J2563" s="4">
        <v>0</v>
      </c>
      <c r="K2563" s="5">
        <v>44164.483379545003</v>
      </c>
      <c r="L2563" s="5">
        <v>0</v>
      </c>
      <c r="O2563" s="5">
        <v>0</v>
      </c>
    </row>
    <row r="2564" spans="1:15" x14ac:dyDescent="0.75">
      <c r="A2564" t="s">
        <v>31</v>
      </c>
      <c r="B2564" s="3">
        <v>46975</v>
      </c>
      <c r="C2564" s="4">
        <v>0</v>
      </c>
      <c r="D2564" s="3">
        <v>46975</v>
      </c>
      <c r="E2564" s="4">
        <v>122095.124362431</v>
      </c>
      <c r="F2564">
        <v>138</v>
      </c>
      <c r="G2564" s="3">
        <v>46996</v>
      </c>
      <c r="H2564" s="4">
        <v>122095.124362431</v>
      </c>
      <c r="I2564" s="4">
        <v>0</v>
      </c>
      <c r="J2564" s="4">
        <v>0</v>
      </c>
      <c r="K2564" s="5">
        <v>45584.656743608</v>
      </c>
      <c r="L2564" s="5">
        <v>0</v>
      </c>
      <c r="O2564" s="5">
        <v>0</v>
      </c>
    </row>
    <row r="2565" spans="1:15" x14ac:dyDescent="0.75">
      <c r="A2565" t="s">
        <v>31</v>
      </c>
      <c r="B2565" s="3">
        <v>47006</v>
      </c>
      <c r="C2565" s="4">
        <v>0</v>
      </c>
      <c r="D2565" s="3">
        <v>47006</v>
      </c>
      <c r="E2565" s="4">
        <v>122129.215233863</v>
      </c>
      <c r="F2565">
        <v>139</v>
      </c>
      <c r="G2565" s="3">
        <v>47026</v>
      </c>
      <c r="H2565" s="4">
        <v>122129.215233863</v>
      </c>
      <c r="I2565" s="4">
        <v>0</v>
      </c>
      <c r="J2565" s="4">
        <v>0</v>
      </c>
      <c r="K2565" s="5">
        <v>45535.396373069998</v>
      </c>
      <c r="L2565" s="5">
        <v>0</v>
      </c>
      <c r="O2565" s="5">
        <v>0</v>
      </c>
    </row>
    <row r="2566" spans="1:15" x14ac:dyDescent="0.75">
      <c r="A2566" t="s">
        <v>31</v>
      </c>
      <c r="B2566" s="3">
        <v>47036</v>
      </c>
      <c r="C2566" s="4">
        <v>0</v>
      </c>
      <c r="D2566" s="3">
        <v>47036</v>
      </c>
      <c r="E2566" s="4">
        <v>118222.674095386</v>
      </c>
      <c r="F2566">
        <v>140</v>
      </c>
      <c r="G2566" s="3">
        <v>47057</v>
      </c>
      <c r="H2566" s="4">
        <v>118222.674095386</v>
      </c>
      <c r="I2566" s="4">
        <v>0</v>
      </c>
      <c r="J2566" s="4">
        <v>0</v>
      </c>
      <c r="K2566" s="5">
        <v>44018.641645026</v>
      </c>
      <c r="L2566" s="5">
        <v>0</v>
      </c>
      <c r="O2566" s="5">
        <v>0</v>
      </c>
    </row>
    <row r="2567" spans="1:15" x14ac:dyDescent="0.75">
      <c r="A2567" t="s">
        <v>31</v>
      </c>
      <c r="B2567" s="3">
        <v>47067</v>
      </c>
      <c r="C2567" s="4">
        <v>0</v>
      </c>
      <c r="D2567" s="3">
        <v>47067</v>
      </c>
      <c r="E2567" s="4">
        <v>122199.82153233601</v>
      </c>
      <c r="F2567">
        <v>141</v>
      </c>
      <c r="G2567" s="3">
        <v>47087</v>
      </c>
      <c r="H2567" s="4">
        <v>122199.82153233601</v>
      </c>
      <c r="I2567" s="4">
        <v>0</v>
      </c>
      <c r="J2567" s="4">
        <v>0</v>
      </c>
      <c r="K2567" s="5">
        <v>45433.35007511</v>
      </c>
      <c r="L2567" s="5">
        <v>0</v>
      </c>
      <c r="O2567" s="5">
        <v>0</v>
      </c>
    </row>
    <row r="2568" spans="1:15" x14ac:dyDescent="0.75">
      <c r="A2568" t="s">
        <v>31</v>
      </c>
      <c r="B2568" s="3">
        <v>47097</v>
      </c>
      <c r="C2568" s="4">
        <v>0</v>
      </c>
      <c r="D2568" s="3">
        <v>47097</v>
      </c>
      <c r="E2568" s="4">
        <v>118291.24384030901</v>
      </c>
      <c r="F2568">
        <v>142</v>
      </c>
      <c r="G2568" s="3">
        <v>47118</v>
      </c>
      <c r="H2568" s="4">
        <v>118291.24384030901</v>
      </c>
      <c r="I2568" s="4">
        <v>0</v>
      </c>
      <c r="J2568" s="4">
        <v>0</v>
      </c>
      <c r="K2568" s="5">
        <v>43919.481392936003</v>
      </c>
      <c r="L2568" s="5">
        <v>0</v>
      </c>
      <c r="O2568" s="5">
        <v>0</v>
      </c>
    </row>
    <row r="2569" spans="1:15" x14ac:dyDescent="0.75">
      <c r="A2569" t="s">
        <v>31</v>
      </c>
      <c r="B2569" s="3">
        <v>47128</v>
      </c>
      <c r="C2569" s="4">
        <v>0</v>
      </c>
      <c r="D2569" s="3">
        <v>47128</v>
      </c>
      <c r="E2569" s="4">
        <v>116864.418697342</v>
      </c>
      <c r="F2569">
        <v>143</v>
      </c>
      <c r="G2569" s="3">
        <v>47149</v>
      </c>
      <c r="H2569" s="4">
        <v>116864.418697342</v>
      </c>
      <c r="I2569" s="4">
        <v>0</v>
      </c>
      <c r="J2569" s="4">
        <v>0</v>
      </c>
      <c r="K2569" s="5">
        <v>45330.476828863997</v>
      </c>
      <c r="L2569" s="5">
        <v>0</v>
      </c>
      <c r="O2569" s="5">
        <v>0</v>
      </c>
    </row>
    <row r="2570" spans="1:15" x14ac:dyDescent="0.75">
      <c r="A2570" t="s">
        <v>31</v>
      </c>
      <c r="B2570" s="3">
        <v>47159</v>
      </c>
      <c r="C2570" s="4">
        <v>0</v>
      </c>
      <c r="D2570" s="3">
        <v>47159</v>
      </c>
      <c r="E2570" s="4">
        <v>116899.635738825</v>
      </c>
      <c r="F2570">
        <v>144</v>
      </c>
      <c r="G2570" s="3">
        <v>47177</v>
      </c>
      <c r="H2570" s="4">
        <v>116899.635738825</v>
      </c>
      <c r="I2570" s="4">
        <v>0</v>
      </c>
      <c r="J2570" s="4">
        <v>0</v>
      </c>
      <c r="K2570" s="5">
        <v>45280.168222097003</v>
      </c>
      <c r="L2570" s="5">
        <v>0</v>
      </c>
      <c r="O2570" s="5">
        <v>0</v>
      </c>
    </row>
    <row r="2571" spans="1:15" x14ac:dyDescent="0.75">
      <c r="A2571" t="s">
        <v>31</v>
      </c>
      <c r="B2571" s="3">
        <v>47187</v>
      </c>
      <c r="C2571" s="4">
        <v>0</v>
      </c>
      <c r="D2571" s="3">
        <v>47187</v>
      </c>
      <c r="E2571" s="4">
        <v>121324.041416801</v>
      </c>
      <c r="F2571">
        <v>145</v>
      </c>
      <c r="G2571" s="3">
        <v>47208</v>
      </c>
      <c r="H2571" s="4">
        <v>121324.041416801</v>
      </c>
      <c r="I2571" s="4">
        <v>0</v>
      </c>
      <c r="J2571" s="4">
        <v>0</v>
      </c>
      <c r="K2571" s="5">
        <v>40852.586261607998</v>
      </c>
      <c r="L2571" s="5">
        <v>0</v>
      </c>
      <c r="O2571" s="5">
        <v>0</v>
      </c>
    </row>
    <row r="2572" spans="1:15" x14ac:dyDescent="0.75">
      <c r="A2572" t="s">
        <v>31</v>
      </c>
      <c r="B2572" s="3">
        <v>47218</v>
      </c>
      <c r="C2572" s="4">
        <v>0</v>
      </c>
      <c r="D2572" s="3">
        <v>47218</v>
      </c>
      <c r="E2572" s="4">
        <v>122381.50615681001</v>
      </c>
      <c r="F2572">
        <v>146</v>
      </c>
      <c r="G2572" s="3">
        <v>47238</v>
      </c>
      <c r="H2572" s="4">
        <v>122381.50615681001</v>
      </c>
      <c r="I2572" s="4">
        <v>0</v>
      </c>
      <c r="J2572" s="4">
        <v>2691803.3518037498</v>
      </c>
      <c r="K2572" s="5">
        <v>45170.301178952999</v>
      </c>
      <c r="L2572" s="5">
        <v>0</v>
      </c>
      <c r="O2572" s="5">
        <v>0</v>
      </c>
    </row>
    <row r="2573" spans="1:15" x14ac:dyDescent="0.75">
      <c r="A2573" t="s">
        <v>31</v>
      </c>
      <c r="B2573" s="3">
        <v>47248</v>
      </c>
      <c r="C2573" s="4">
        <v>0</v>
      </c>
      <c r="D2573" s="3">
        <v>47248</v>
      </c>
      <c r="E2573" s="4">
        <v>122080.567810982</v>
      </c>
      <c r="F2573">
        <v>147</v>
      </c>
      <c r="G2573" s="3">
        <v>47269</v>
      </c>
      <c r="H2573" s="4">
        <v>122080.567810982</v>
      </c>
      <c r="I2573" s="4">
        <v>0</v>
      </c>
      <c r="J2573" s="4">
        <v>4654199.5615086481</v>
      </c>
      <c r="K2573" s="5">
        <v>43663.883470556997</v>
      </c>
      <c r="L2573" s="5">
        <v>0</v>
      </c>
      <c r="O2573" s="5">
        <v>0</v>
      </c>
    </row>
    <row r="2574" spans="1:15" x14ac:dyDescent="0.75">
      <c r="A2574" t="s">
        <v>31</v>
      </c>
      <c r="B2574" s="3">
        <v>47279</v>
      </c>
      <c r="C2574" s="4">
        <v>0</v>
      </c>
      <c r="D2574" s="3">
        <v>47279</v>
      </c>
      <c r="E2574" s="4">
        <v>32941329.254900608</v>
      </c>
      <c r="F2574">
        <v>148</v>
      </c>
      <c r="G2574" s="3">
        <v>47299</v>
      </c>
      <c r="H2574" s="4">
        <v>32941329.254900608</v>
      </c>
      <c r="I2574" s="4">
        <v>32592144.597724192</v>
      </c>
      <c r="J2574" s="4">
        <v>7734389.7815193124</v>
      </c>
      <c r="K2574" s="5">
        <v>11923.484835969</v>
      </c>
      <c r="L2574" s="5">
        <v>208002.72647036199</v>
      </c>
      <c r="O2574" s="5">
        <v>0</v>
      </c>
    </row>
    <row r="2575" spans="1:15" x14ac:dyDescent="0.75">
      <c r="A2575" t="s">
        <v>32</v>
      </c>
      <c r="B2575" s="3">
        <v>43388</v>
      </c>
      <c r="C2575" s="4">
        <v>-24782457.4076727</v>
      </c>
      <c r="D2575" s="3">
        <v>43388</v>
      </c>
      <c r="E2575" s="4">
        <v>-24782457.4076727</v>
      </c>
      <c r="F2575">
        <v>4</v>
      </c>
      <c r="G2575" s="3">
        <v>43404</v>
      </c>
      <c r="H2575" s="4">
        <v>0</v>
      </c>
      <c r="I2575" s="4">
        <v>0</v>
      </c>
      <c r="J2575" s="4">
        <v>0</v>
      </c>
      <c r="K2575" s="5">
        <v>0</v>
      </c>
      <c r="L2575" s="5">
        <v>0</v>
      </c>
      <c r="O2575" s="5">
        <v>0</v>
      </c>
    </row>
    <row r="2576" spans="1:15" x14ac:dyDescent="0.75">
      <c r="A2576" t="s">
        <v>32</v>
      </c>
      <c r="B2576" s="3">
        <v>43419</v>
      </c>
      <c r="C2576" s="4">
        <v>236087.21</v>
      </c>
      <c r="D2576" s="3">
        <v>43419</v>
      </c>
      <c r="E2576" s="4">
        <v>236087.21</v>
      </c>
      <c r="F2576">
        <v>5</v>
      </c>
      <c r="G2576" s="3">
        <v>43434</v>
      </c>
      <c r="H2576" s="4">
        <v>0</v>
      </c>
      <c r="I2576" s="4">
        <v>0</v>
      </c>
      <c r="J2576" s="4">
        <v>0</v>
      </c>
      <c r="K2576" s="5">
        <v>0</v>
      </c>
      <c r="L2576" s="5">
        <v>0</v>
      </c>
      <c r="O2576" s="5">
        <v>0</v>
      </c>
    </row>
    <row r="2577" spans="1:15" x14ac:dyDescent="0.75">
      <c r="A2577" t="s">
        <v>32</v>
      </c>
      <c r="B2577" s="3">
        <v>43449</v>
      </c>
      <c r="C2577" s="4">
        <v>228469.11</v>
      </c>
      <c r="D2577" s="3">
        <v>43449</v>
      </c>
      <c r="E2577" s="4">
        <v>228469.11</v>
      </c>
      <c r="F2577">
        <v>6</v>
      </c>
      <c r="G2577" s="3">
        <v>43465</v>
      </c>
      <c r="H2577" s="4">
        <v>0</v>
      </c>
      <c r="I2577" s="4">
        <v>0</v>
      </c>
      <c r="J2577" s="4">
        <v>0</v>
      </c>
      <c r="K2577" s="5">
        <v>0</v>
      </c>
      <c r="L2577" s="5">
        <v>0</v>
      </c>
      <c r="O2577" s="5">
        <v>0</v>
      </c>
    </row>
    <row r="2578" spans="1:15" x14ac:dyDescent="0.75">
      <c r="A2578" t="s">
        <v>32</v>
      </c>
      <c r="B2578" s="3">
        <v>43480</v>
      </c>
      <c r="C2578" s="4">
        <v>228466.37</v>
      </c>
      <c r="D2578" s="3">
        <v>43480</v>
      </c>
      <c r="E2578" s="4">
        <v>228466.37</v>
      </c>
      <c r="F2578">
        <v>7</v>
      </c>
      <c r="G2578" s="3">
        <v>43496</v>
      </c>
      <c r="H2578" s="4">
        <v>0</v>
      </c>
      <c r="I2578" s="4">
        <v>0</v>
      </c>
      <c r="J2578" s="4">
        <v>0</v>
      </c>
      <c r="K2578" s="5">
        <v>0</v>
      </c>
      <c r="L2578" s="5">
        <v>0</v>
      </c>
      <c r="O2578" s="5">
        <v>0</v>
      </c>
    </row>
    <row r="2579" spans="1:15" x14ac:dyDescent="0.75">
      <c r="A2579" t="s">
        <v>32</v>
      </c>
      <c r="B2579" s="3">
        <v>43511</v>
      </c>
      <c r="C2579" s="4">
        <v>228463.95</v>
      </c>
      <c r="D2579" s="3">
        <v>43511</v>
      </c>
      <c r="E2579" s="4">
        <v>228463.95</v>
      </c>
      <c r="F2579">
        <v>8</v>
      </c>
      <c r="G2579" s="3">
        <v>43524</v>
      </c>
      <c r="H2579" s="4">
        <v>0</v>
      </c>
      <c r="I2579" s="4">
        <v>0</v>
      </c>
      <c r="J2579" s="4">
        <v>0</v>
      </c>
      <c r="K2579" s="5">
        <v>0</v>
      </c>
      <c r="L2579" s="5">
        <v>0</v>
      </c>
      <c r="O2579" s="5">
        <v>0</v>
      </c>
    </row>
    <row r="2580" spans="1:15" x14ac:dyDescent="0.75">
      <c r="A2580" t="s">
        <v>32</v>
      </c>
      <c r="B2580" s="3">
        <v>43539</v>
      </c>
      <c r="C2580" s="4">
        <v>228465.89</v>
      </c>
      <c r="D2580" s="3">
        <v>43539</v>
      </c>
      <c r="E2580" s="4">
        <v>228465.89</v>
      </c>
      <c r="F2580">
        <v>9</v>
      </c>
      <c r="G2580" s="3">
        <v>43555</v>
      </c>
      <c r="H2580" s="4">
        <v>0</v>
      </c>
      <c r="I2580" s="4">
        <v>0</v>
      </c>
      <c r="J2580" s="4">
        <v>0</v>
      </c>
      <c r="K2580" s="5">
        <v>0</v>
      </c>
      <c r="L2580" s="5">
        <v>0</v>
      </c>
      <c r="O2580" s="5">
        <v>0</v>
      </c>
    </row>
    <row r="2581" spans="1:15" x14ac:dyDescent="0.75">
      <c r="A2581" t="s">
        <v>32</v>
      </c>
      <c r="B2581" s="3">
        <v>43570</v>
      </c>
      <c r="C2581" s="4">
        <v>236073.34</v>
      </c>
      <c r="D2581" s="3">
        <v>43570</v>
      </c>
      <c r="E2581" s="4">
        <v>236073.34</v>
      </c>
      <c r="F2581">
        <v>10</v>
      </c>
      <c r="G2581" s="3">
        <v>43585</v>
      </c>
      <c r="H2581" s="4">
        <v>0</v>
      </c>
      <c r="I2581" s="4">
        <v>0</v>
      </c>
      <c r="J2581" s="4">
        <v>0</v>
      </c>
      <c r="K2581" s="5">
        <v>0</v>
      </c>
      <c r="L2581" s="5">
        <v>0</v>
      </c>
      <c r="O2581" s="5">
        <v>0</v>
      </c>
    </row>
    <row r="2582" spans="1:15" x14ac:dyDescent="0.75">
      <c r="A2582" t="s">
        <v>32</v>
      </c>
      <c r="B2582" s="3">
        <v>43600</v>
      </c>
      <c r="C2582" s="4">
        <v>228455.62</v>
      </c>
      <c r="D2582" s="3">
        <v>43600</v>
      </c>
      <c r="E2582" s="4">
        <v>228455.62</v>
      </c>
      <c r="F2582">
        <v>11</v>
      </c>
      <c r="G2582" s="3">
        <v>43616</v>
      </c>
      <c r="H2582" s="4">
        <v>0</v>
      </c>
      <c r="I2582" s="4">
        <v>0</v>
      </c>
      <c r="J2582" s="4">
        <v>0</v>
      </c>
      <c r="K2582" s="5">
        <v>0</v>
      </c>
      <c r="L2582" s="5">
        <v>0</v>
      </c>
      <c r="O2582" s="5">
        <v>0</v>
      </c>
    </row>
    <row r="2583" spans="1:15" x14ac:dyDescent="0.75">
      <c r="A2583" t="s">
        <v>32</v>
      </c>
      <c r="B2583" s="3">
        <v>43631</v>
      </c>
      <c r="C2583" s="4">
        <v>236067.9</v>
      </c>
      <c r="D2583" s="3">
        <v>43631</v>
      </c>
      <c r="E2583" s="4">
        <v>236067.9</v>
      </c>
      <c r="F2583">
        <v>12</v>
      </c>
      <c r="G2583" s="3">
        <v>43646</v>
      </c>
      <c r="H2583" s="4">
        <v>0</v>
      </c>
      <c r="I2583" s="4">
        <v>0</v>
      </c>
      <c r="J2583" s="4">
        <v>0</v>
      </c>
      <c r="K2583" s="5">
        <v>0</v>
      </c>
      <c r="L2583" s="5">
        <v>0</v>
      </c>
      <c r="O2583" s="5">
        <v>0</v>
      </c>
    </row>
    <row r="2584" spans="1:15" x14ac:dyDescent="0.75">
      <c r="A2584" t="s">
        <v>32</v>
      </c>
      <c r="B2584" s="3">
        <v>43661</v>
      </c>
      <c r="C2584" s="4">
        <v>228450.33</v>
      </c>
      <c r="D2584" s="3">
        <v>43661</v>
      </c>
      <c r="E2584" s="4">
        <v>228450.33</v>
      </c>
      <c r="F2584">
        <v>13</v>
      </c>
      <c r="G2584" s="3">
        <v>43677</v>
      </c>
      <c r="H2584" s="4">
        <v>0</v>
      </c>
      <c r="I2584" s="4">
        <v>0</v>
      </c>
      <c r="J2584" s="4">
        <v>0</v>
      </c>
      <c r="K2584" s="5">
        <v>0</v>
      </c>
      <c r="L2584" s="5">
        <v>0</v>
      </c>
      <c r="O2584" s="5">
        <v>0</v>
      </c>
    </row>
    <row r="2585" spans="1:15" x14ac:dyDescent="0.75">
      <c r="A2585" t="s">
        <v>32</v>
      </c>
      <c r="B2585" s="3">
        <v>43692</v>
      </c>
      <c r="C2585" s="4">
        <v>236062.42</v>
      </c>
      <c r="D2585" s="3">
        <v>43692</v>
      </c>
      <c r="E2585" s="4">
        <v>236062.42</v>
      </c>
      <c r="F2585">
        <v>14</v>
      </c>
      <c r="G2585" s="3">
        <v>43708</v>
      </c>
      <c r="H2585" s="4">
        <v>0</v>
      </c>
      <c r="I2585" s="4">
        <v>0</v>
      </c>
      <c r="J2585" s="4">
        <v>0</v>
      </c>
      <c r="K2585" s="5">
        <v>0</v>
      </c>
      <c r="L2585" s="5">
        <v>0</v>
      </c>
      <c r="O2585" s="5">
        <v>0</v>
      </c>
    </row>
    <row r="2586" spans="1:15" x14ac:dyDescent="0.75">
      <c r="A2586" t="s">
        <v>32</v>
      </c>
      <c r="B2586" s="3">
        <v>43723</v>
      </c>
      <c r="C2586" s="4">
        <v>236059.82</v>
      </c>
      <c r="D2586" s="3">
        <v>43723</v>
      </c>
      <c r="E2586" s="4">
        <v>236059.82</v>
      </c>
      <c r="F2586">
        <v>15</v>
      </c>
      <c r="G2586" s="3">
        <v>43738</v>
      </c>
      <c r="H2586" s="4">
        <v>0</v>
      </c>
      <c r="I2586" s="4">
        <v>0</v>
      </c>
      <c r="J2586" s="4">
        <v>0</v>
      </c>
      <c r="K2586" s="5">
        <v>0</v>
      </c>
      <c r="L2586" s="5">
        <v>0</v>
      </c>
      <c r="O2586" s="5">
        <v>0</v>
      </c>
    </row>
    <row r="2587" spans="1:15" x14ac:dyDescent="0.75">
      <c r="A2587" t="s">
        <v>32</v>
      </c>
      <c r="B2587" s="3">
        <v>43753</v>
      </c>
      <c r="C2587" s="4">
        <v>228442.46</v>
      </c>
      <c r="D2587" s="3">
        <v>43753</v>
      </c>
      <c r="E2587" s="4">
        <v>228442.46</v>
      </c>
      <c r="F2587">
        <v>16</v>
      </c>
      <c r="G2587" s="3">
        <v>43769</v>
      </c>
      <c r="H2587" s="4">
        <v>0</v>
      </c>
      <c r="I2587" s="4">
        <v>0</v>
      </c>
      <c r="J2587" s="4">
        <v>0</v>
      </c>
      <c r="K2587" s="5">
        <v>0</v>
      </c>
      <c r="L2587" s="5">
        <v>0</v>
      </c>
      <c r="O2587" s="5">
        <v>0</v>
      </c>
    </row>
    <row r="2588" spans="1:15" x14ac:dyDescent="0.75">
      <c r="A2588" t="s">
        <v>32</v>
      </c>
      <c r="B2588" s="3">
        <v>43784</v>
      </c>
      <c r="C2588" s="4">
        <v>236038.38</v>
      </c>
      <c r="D2588" s="3">
        <v>43784</v>
      </c>
      <c r="E2588" s="4">
        <v>236038.38</v>
      </c>
      <c r="F2588">
        <v>17</v>
      </c>
      <c r="G2588" s="3">
        <v>43799</v>
      </c>
      <c r="H2588" s="4">
        <v>0</v>
      </c>
      <c r="I2588" s="4">
        <v>0</v>
      </c>
      <c r="J2588" s="4">
        <v>0</v>
      </c>
      <c r="K2588" s="5">
        <v>0</v>
      </c>
      <c r="L2588" s="5">
        <v>0</v>
      </c>
      <c r="O2588" s="5">
        <v>0</v>
      </c>
    </row>
    <row r="2589" spans="1:15" x14ac:dyDescent="0.75">
      <c r="A2589" t="s">
        <v>32</v>
      </c>
      <c r="B2589" s="3">
        <v>43814</v>
      </c>
      <c r="C2589" s="4">
        <v>228404.16</v>
      </c>
      <c r="D2589" s="3">
        <v>43814</v>
      </c>
      <c r="E2589" s="4">
        <v>228404.16</v>
      </c>
      <c r="F2589">
        <v>18</v>
      </c>
      <c r="G2589" s="3">
        <v>43830</v>
      </c>
      <c r="H2589" s="4">
        <v>0</v>
      </c>
      <c r="I2589" s="4">
        <v>0</v>
      </c>
      <c r="J2589" s="4">
        <v>0</v>
      </c>
      <c r="K2589" s="5">
        <v>0</v>
      </c>
      <c r="L2589" s="5">
        <v>0</v>
      </c>
      <c r="O2589" s="5">
        <v>0</v>
      </c>
    </row>
    <row r="2590" spans="1:15" x14ac:dyDescent="0.75">
      <c r="A2590" t="s">
        <v>32</v>
      </c>
      <c r="B2590" s="3">
        <v>43845</v>
      </c>
      <c r="C2590" s="4">
        <v>236041.32</v>
      </c>
      <c r="D2590" s="3">
        <v>43845</v>
      </c>
      <c r="E2590" s="4">
        <v>236041.32</v>
      </c>
      <c r="F2590">
        <v>19</v>
      </c>
      <c r="G2590" s="3">
        <v>43861</v>
      </c>
      <c r="H2590" s="4">
        <v>0</v>
      </c>
      <c r="I2590" s="4">
        <v>0</v>
      </c>
      <c r="J2590" s="4">
        <v>0</v>
      </c>
      <c r="K2590" s="5">
        <v>0</v>
      </c>
      <c r="L2590" s="5">
        <v>0</v>
      </c>
      <c r="O2590" s="5">
        <v>0</v>
      </c>
    </row>
    <row r="2591" spans="1:15" x14ac:dyDescent="0.75">
      <c r="A2591" t="s">
        <v>32</v>
      </c>
      <c r="B2591" s="3">
        <v>43876</v>
      </c>
      <c r="C2591" s="4">
        <v>228430.3</v>
      </c>
      <c r="D2591" s="3">
        <v>43876</v>
      </c>
      <c r="E2591" s="4">
        <v>228430.3</v>
      </c>
      <c r="F2591">
        <v>20</v>
      </c>
      <c r="G2591" s="3">
        <v>43890</v>
      </c>
      <c r="H2591" s="4">
        <v>0</v>
      </c>
      <c r="I2591" s="4">
        <v>0</v>
      </c>
      <c r="J2591" s="4">
        <v>0</v>
      </c>
      <c r="K2591" s="5">
        <v>0</v>
      </c>
      <c r="L2591" s="5">
        <v>0</v>
      </c>
      <c r="O2591" s="5">
        <v>0</v>
      </c>
    </row>
    <row r="2592" spans="1:15" x14ac:dyDescent="0.75">
      <c r="A2592" t="s">
        <v>32</v>
      </c>
      <c r="B2592" s="3">
        <v>43905</v>
      </c>
      <c r="C2592" s="4">
        <v>227991.59</v>
      </c>
      <c r="D2592" s="3">
        <v>43905</v>
      </c>
      <c r="E2592" s="4">
        <v>227991.59</v>
      </c>
      <c r="F2592">
        <v>21</v>
      </c>
      <c r="G2592" s="3">
        <v>43921</v>
      </c>
      <c r="H2592" s="4">
        <v>0</v>
      </c>
      <c r="I2592" s="4">
        <v>0</v>
      </c>
      <c r="J2592" s="4">
        <v>0</v>
      </c>
      <c r="K2592" s="5">
        <v>0</v>
      </c>
      <c r="L2592" s="5">
        <v>0</v>
      </c>
      <c r="O2592" s="5">
        <v>0</v>
      </c>
    </row>
    <row r="2593" spans="1:15" x14ac:dyDescent="0.75">
      <c r="A2593" t="s">
        <v>32</v>
      </c>
      <c r="B2593" s="3">
        <v>43936</v>
      </c>
      <c r="C2593" s="4">
        <v>236009.32</v>
      </c>
      <c r="D2593" s="3">
        <v>43936</v>
      </c>
      <c r="E2593" s="4">
        <v>236009.32</v>
      </c>
      <c r="F2593">
        <v>22</v>
      </c>
      <c r="G2593" s="3">
        <v>43951</v>
      </c>
      <c r="H2593" s="4">
        <v>0</v>
      </c>
      <c r="I2593" s="4">
        <v>0</v>
      </c>
      <c r="J2593" s="4">
        <v>0</v>
      </c>
      <c r="K2593" s="5">
        <v>0</v>
      </c>
      <c r="L2593" s="5">
        <v>0</v>
      </c>
      <c r="O2593" s="5">
        <v>0</v>
      </c>
    </row>
    <row r="2594" spans="1:15" x14ac:dyDescent="0.75">
      <c r="A2594" t="s">
        <v>32</v>
      </c>
      <c r="B2594" s="3">
        <v>43966</v>
      </c>
      <c r="C2594" s="4">
        <v>228175.38</v>
      </c>
      <c r="D2594" s="3">
        <v>43966</v>
      </c>
      <c r="E2594" s="4">
        <v>228175.38</v>
      </c>
      <c r="F2594">
        <v>23</v>
      </c>
      <c r="G2594" s="3">
        <v>43982</v>
      </c>
      <c r="H2594" s="4">
        <v>0</v>
      </c>
      <c r="I2594" s="4">
        <v>0</v>
      </c>
      <c r="J2594" s="4">
        <v>0</v>
      </c>
      <c r="K2594" s="5">
        <v>0</v>
      </c>
      <c r="L2594" s="5">
        <v>0</v>
      </c>
      <c r="O2594" s="5">
        <v>0</v>
      </c>
    </row>
    <row r="2595" spans="1:15" x14ac:dyDescent="0.75">
      <c r="A2595" t="s">
        <v>32</v>
      </c>
      <c r="B2595" s="3">
        <v>43997</v>
      </c>
      <c r="C2595" s="4">
        <v>235923.32</v>
      </c>
      <c r="D2595" s="3">
        <v>43997</v>
      </c>
      <c r="E2595" s="4">
        <v>235923.32</v>
      </c>
      <c r="F2595">
        <v>24</v>
      </c>
      <c r="G2595" s="3">
        <v>44012</v>
      </c>
      <c r="H2595" s="4">
        <v>0</v>
      </c>
      <c r="I2595" s="4">
        <v>0</v>
      </c>
      <c r="J2595" s="4">
        <v>0</v>
      </c>
      <c r="K2595" s="5">
        <v>0</v>
      </c>
      <c r="L2595" s="5">
        <v>0</v>
      </c>
      <c r="O2595" s="5">
        <v>0</v>
      </c>
    </row>
    <row r="2596" spans="1:15" x14ac:dyDescent="0.75">
      <c r="A2596" t="s">
        <v>32</v>
      </c>
      <c r="B2596" s="3">
        <v>44027</v>
      </c>
      <c r="C2596" s="4">
        <v>225968.1</v>
      </c>
      <c r="D2596" s="3">
        <v>44027</v>
      </c>
      <c r="E2596" s="4">
        <v>225968.1</v>
      </c>
      <c r="F2596">
        <v>25</v>
      </c>
      <c r="G2596" s="3">
        <v>44043</v>
      </c>
      <c r="H2596" s="4">
        <v>0</v>
      </c>
      <c r="I2596" s="4">
        <v>0</v>
      </c>
      <c r="J2596" s="4">
        <v>0</v>
      </c>
      <c r="K2596" s="5">
        <v>0</v>
      </c>
      <c r="L2596" s="5">
        <v>0</v>
      </c>
      <c r="O2596" s="5">
        <v>0</v>
      </c>
    </row>
    <row r="2597" spans="1:15" x14ac:dyDescent="0.75">
      <c r="A2597" t="s">
        <v>32</v>
      </c>
      <c r="B2597" s="3">
        <v>44058</v>
      </c>
      <c r="C2597" s="4">
        <v>236024.36</v>
      </c>
      <c r="D2597" s="3">
        <v>44058</v>
      </c>
      <c r="E2597" s="4">
        <v>236024.36</v>
      </c>
      <c r="F2597">
        <v>26</v>
      </c>
      <c r="G2597" s="3">
        <v>44074</v>
      </c>
      <c r="H2597" s="4">
        <v>0</v>
      </c>
      <c r="I2597" s="4">
        <v>0</v>
      </c>
      <c r="J2597" s="4">
        <v>0</v>
      </c>
      <c r="K2597" s="5">
        <v>0</v>
      </c>
      <c r="L2597" s="5">
        <v>0</v>
      </c>
      <c r="O2597" s="5">
        <v>0</v>
      </c>
    </row>
    <row r="2598" spans="1:15" x14ac:dyDescent="0.75">
      <c r="A2598" t="s">
        <v>32</v>
      </c>
      <c r="B2598" s="3">
        <v>44089</v>
      </c>
      <c r="C2598" s="4">
        <v>236020.81</v>
      </c>
      <c r="D2598" s="3">
        <v>44089</v>
      </c>
      <c r="E2598" s="4">
        <v>236020.81</v>
      </c>
      <c r="F2598">
        <v>27</v>
      </c>
      <c r="G2598" s="3">
        <v>44104</v>
      </c>
      <c r="H2598" s="4">
        <v>0</v>
      </c>
      <c r="I2598" s="4">
        <v>0</v>
      </c>
      <c r="J2598" s="4">
        <v>0</v>
      </c>
      <c r="K2598" s="5">
        <v>0</v>
      </c>
      <c r="L2598" s="5">
        <v>0</v>
      </c>
      <c r="O2598" s="5">
        <v>0</v>
      </c>
    </row>
    <row r="2599" spans="1:15" x14ac:dyDescent="0.75">
      <c r="A2599" t="s">
        <v>32</v>
      </c>
      <c r="B2599" s="3">
        <v>44119</v>
      </c>
      <c r="C2599" s="4">
        <v>228403.79</v>
      </c>
      <c r="D2599" s="3">
        <v>44119</v>
      </c>
      <c r="E2599" s="4">
        <v>228403.79</v>
      </c>
      <c r="F2599">
        <v>28</v>
      </c>
      <c r="G2599" s="3">
        <v>44135</v>
      </c>
      <c r="H2599" s="4">
        <v>0</v>
      </c>
      <c r="I2599" s="4">
        <v>0</v>
      </c>
      <c r="J2599" s="4">
        <v>0</v>
      </c>
      <c r="K2599" s="5">
        <v>0</v>
      </c>
      <c r="L2599" s="5">
        <v>0</v>
      </c>
      <c r="O2599" s="5">
        <v>0</v>
      </c>
    </row>
    <row r="2600" spans="1:15" x14ac:dyDescent="0.75">
      <c r="A2600" t="s">
        <v>32</v>
      </c>
      <c r="B2600" s="3">
        <v>44150</v>
      </c>
      <c r="C2600" s="4">
        <v>235909.02</v>
      </c>
      <c r="D2600" s="3">
        <v>44150</v>
      </c>
      <c r="E2600" s="4">
        <v>235909.02</v>
      </c>
      <c r="F2600">
        <v>29</v>
      </c>
      <c r="G2600" s="3">
        <v>44165</v>
      </c>
      <c r="H2600" s="4">
        <v>0</v>
      </c>
      <c r="I2600" s="4">
        <v>0</v>
      </c>
      <c r="J2600" s="4">
        <v>0</v>
      </c>
      <c r="K2600" s="5">
        <v>0</v>
      </c>
      <c r="L2600" s="5">
        <v>0</v>
      </c>
      <c r="O2600" s="5">
        <v>0</v>
      </c>
    </row>
    <row r="2601" spans="1:15" x14ac:dyDescent="0.75">
      <c r="A2601" t="s">
        <v>32</v>
      </c>
      <c r="B2601" s="3">
        <v>44180</v>
      </c>
      <c r="C2601" s="4">
        <v>228285.52</v>
      </c>
      <c r="D2601" s="3">
        <v>44180</v>
      </c>
      <c r="E2601" s="4">
        <v>228285.52</v>
      </c>
      <c r="F2601">
        <v>30</v>
      </c>
      <c r="G2601" s="3">
        <v>44196</v>
      </c>
      <c r="H2601" s="4">
        <v>0</v>
      </c>
      <c r="I2601" s="4">
        <v>0</v>
      </c>
      <c r="J2601" s="4">
        <v>0</v>
      </c>
      <c r="K2601" s="5">
        <v>0</v>
      </c>
      <c r="L2601" s="5">
        <v>0</v>
      </c>
      <c r="O2601" s="5">
        <v>0</v>
      </c>
    </row>
    <row r="2602" spans="1:15" x14ac:dyDescent="0.75">
      <c r="A2602" t="s">
        <v>32</v>
      </c>
      <c r="B2602" s="3">
        <v>44211</v>
      </c>
      <c r="C2602" s="4">
        <v>228390.14</v>
      </c>
      <c r="D2602" s="3">
        <v>44211</v>
      </c>
      <c r="E2602" s="4">
        <v>228390.14</v>
      </c>
      <c r="F2602">
        <v>31</v>
      </c>
      <c r="G2602" s="3">
        <v>44227</v>
      </c>
      <c r="H2602" s="4">
        <v>0</v>
      </c>
      <c r="I2602" s="4">
        <v>0</v>
      </c>
      <c r="J2602" s="4">
        <v>0</v>
      </c>
      <c r="K2602" s="5">
        <v>0</v>
      </c>
      <c r="L2602" s="5">
        <v>0</v>
      </c>
      <c r="O2602" s="5">
        <v>0</v>
      </c>
    </row>
    <row r="2603" spans="1:15" x14ac:dyDescent="0.75">
      <c r="A2603" t="s">
        <v>32</v>
      </c>
      <c r="B2603" s="3">
        <v>44242</v>
      </c>
      <c r="C2603" s="4">
        <v>223389.52</v>
      </c>
      <c r="D2603" s="3">
        <v>44242</v>
      </c>
      <c r="E2603" s="4">
        <v>223389.52</v>
      </c>
      <c r="F2603">
        <v>32</v>
      </c>
      <c r="G2603" s="3">
        <v>44255</v>
      </c>
      <c r="H2603" s="4">
        <v>0</v>
      </c>
      <c r="I2603" s="4">
        <v>0</v>
      </c>
      <c r="J2603" s="4">
        <v>0</v>
      </c>
      <c r="K2603" s="5">
        <v>0</v>
      </c>
      <c r="L2603" s="5">
        <v>0</v>
      </c>
      <c r="O2603" s="5">
        <v>0</v>
      </c>
    </row>
    <row r="2604" spans="1:15" x14ac:dyDescent="0.75">
      <c r="A2604" t="s">
        <v>32</v>
      </c>
      <c r="B2604" s="3">
        <v>44270</v>
      </c>
      <c r="C2604" s="4">
        <v>228409.88</v>
      </c>
      <c r="D2604" s="3">
        <v>44270</v>
      </c>
      <c r="E2604" s="4">
        <v>228409.88</v>
      </c>
      <c r="F2604">
        <v>33</v>
      </c>
      <c r="G2604" s="3">
        <v>44286</v>
      </c>
      <c r="H2604" s="4">
        <v>0</v>
      </c>
      <c r="I2604" s="4">
        <v>0</v>
      </c>
      <c r="J2604" s="4">
        <v>0</v>
      </c>
      <c r="K2604" s="5">
        <v>0</v>
      </c>
      <c r="L2604" s="5">
        <v>0</v>
      </c>
      <c r="O2604" s="5">
        <v>0</v>
      </c>
    </row>
    <row r="2605" spans="1:15" x14ac:dyDescent="0.75">
      <c r="A2605" t="s">
        <v>32</v>
      </c>
      <c r="B2605" s="3">
        <v>44301</v>
      </c>
      <c r="C2605" s="4">
        <v>228878.03</v>
      </c>
      <c r="D2605" s="3">
        <v>44301</v>
      </c>
      <c r="E2605" s="4">
        <v>228878.03</v>
      </c>
      <c r="F2605">
        <v>34</v>
      </c>
      <c r="G2605" s="3">
        <v>44316</v>
      </c>
      <c r="H2605" s="4">
        <v>0</v>
      </c>
      <c r="I2605" s="4">
        <v>0</v>
      </c>
      <c r="J2605" s="4">
        <v>0</v>
      </c>
      <c r="K2605" s="5">
        <v>0</v>
      </c>
      <c r="L2605" s="5">
        <v>0</v>
      </c>
      <c r="O2605" s="5">
        <v>0</v>
      </c>
    </row>
    <row r="2606" spans="1:15" x14ac:dyDescent="0.75">
      <c r="A2606" t="s">
        <v>32</v>
      </c>
      <c r="B2606" s="3">
        <v>44331</v>
      </c>
      <c r="C2606" s="4">
        <v>219400.63</v>
      </c>
      <c r="D2606" s="3">
        <v>44331</v>
      </c>
      <c r="E2606" s="4">
        <v>219400.63</v>
      </c>
      <c r="F2606">
        <v>35</v>
      </c>
      <c r="G2606" s="3">
        <v>44347</v>
      </c>
      <c r="H2606" s="4">
        <v>0</v>
      </c>
      <c r="I2606" s="4">
        <v>0</v>
      </c>
      <c r="J2606" s="4">
        <v>0</v>
      </c>
      <c r="K2606" s="5">
        <v>0</v>
      </c>
      <c r="L2606" s="5">
        <v>0</v>
      </c>
      <c r="O2606" s="5">
        <v>0</v>
      </c>
    </row>
    <row r="2607" spans="1:15" x14ac:dyDescent="0.75">
      <c r="A2607" t="s">
        <v>32</v>
      </c>
      <c r="B2607" s="3">
        <v>44362</v>
      </c>
      <c r="C2607" s="4">
        <v>226714.12</v>
      </c>
      <c r="D2607" s="3">
        <v>44362</v>
      </c>
      <c r="E2607" s="4">
        <v>226714.12</v>
      </c>
      <c r="F2607">
        <v>36</v>
      </c>
      <c r="G2607" s="3">
        <v>44377</v>
      </c>
      <c r="H2607" s="4">
        <v>0</v>
      </c>
      <c r="I2607" s="4">
        <v>0</v>
      </c>
      <c r="J2607" s="4">
        <v>0</v>
      </c>
      <c r="K2607" s="5">
        <v>0</v>
      </c>
      <c r="L2607" s="5">
        <v>0</v>
      </c>
      <c r="O2607" s="5">
        <v>0</v>
      </c>
    </row>
    <row r="2608" spans="1:15" x14ac:dyDescent="0.75">
      <c r="A2608" t="s">
        <v>32</v>
      </c>
      <c r="B2608" s="3">
        <v>44392</v>
      </c>
      <c r="C2608" s="4">
        <v>219409.39</v>
      </c>
      <c r="D2608" s="3">
        <v>44392</v>
      </c>
      <c r="E2608" s="4">
        <v>219409.39</v>
      </c>
      <c r="F2608">
        <v>37</v>
      </c>
      <c r="G2608" s="3">
        <v>44408</v>
      </c>
      <c r="H2608" s="4">
        <v>0</v>
      </c>
      <c r="I2608" s="4">
        <v>0</v>
      </c>
      <c r="J2608" s="4">
        <v>0</v>
      </c>
      <c r="K2608" s="5">
        <v>0</v>
      </c>
      <c r="L2608" s="5">
        <v>0</v>
      </c>
      <c r="O2608" s="5">
        <v>0</v>
      </c>
    </row>
    <row r="2609" spans="1:15" x14ac:dyDescent="0.75">
      <c r="A2609" t="s">
        <v>32</v>
      </c>
      <c r="B2609" s="3">
        <v>44423</v>
      </c>
      <c r="C2609" s="4">
        <v>226732.78</v>
      </c>
      <c r="D2609" s="3">
        <v>44423</v>
      </c>
      <c r="E2609" s="4">
        <v>226732.78</v>
      </c>
      <c r="F2609">
        <v>38</v>
      </c>
      <c r="G2609" s="3">
        <v>44439</v>
      </c>
      <c r="H2609" s="4">
        <v>0</v>
      </c>
      <c r="I2609" s="4">
        <v>0</v>
      </c>
      <c r="J2609" s="4">
        <v>0</v>
      </c>
      <c r="K2609" s="5">
        <v>0</v>
      </c>
      <c r="L2609" s="5">
        <v>0</v>
      </c>
      <c r="O2609" s="5">
        <v>0</v>
      </c>
    </row>
    <row r="2610" spans="1:15" x14ac:dyDescent="0.75">
      <c r="A2610" t="s">
        <v>32</v>
      </c>
      <c r="B2610" s="3">
        <v>44454</v>
      </c>
      <c r="C2610" s="4">
        <v>226741.75</v>
      </c>
      <c r="D2610" s="3">
        <v>44454</v>
      </c>
      <c r="E2610" s="4">
        <v>226741.75</v>
      </c>
      <c r="F2610">
        <v>39</v>
      </c>
      <c r="G2610" s="3">
        <v>44469</v>
      </c>
      <c r="H2610" s="4">
        <v>0</v>
      </c>
      <c r="I2610" s="4">
        <v>0</v>
      </c>
      <c r="J2610" s="4">
        <v>0</v>
      </c>
      <c r="K2610" s="5">
        <v>0</v>
      </c>
      <c r="L2610" s="5">
        <v>0</v>
      </c>
      <c r="O2610" s="5">
        <v>0</v>
      </c>
    </row>
    <row r="2611" spans="1:15" x14ac:dyDescent="0.75">
      <c r="A2611" t="s">
        <v>32</v>
      </c>
      <c r="B2611" s="3">
        <v>44484</v>
      </c>
      <c r="C2611" s="4">
        <v>204998.19</v>
      </c>
      <c r="D2611" s="3">
        <v>44484</v>
      </c>
      <c r="E2611" s="4">
        <v>204998.19</v>
      </c>
      <c r="F2611">
        <v>40</v>
      </c>
      <c r="G2611" s="3">
        <v>44500</v>
      </c>
      <c r="H2611" s="4">
        <v>0</v>
      </c>
      <c r="I2611" s="4">
        <v>0</v>
      </c>
      <c r="J2611" s="4">
        <v>0</v>
      </c>
      <c r="K2611" s="5">
        <v>0</v>
      </c>
      <c r="L2611" s="5">
        <v>0</v>
      </c>
      <c r="O2611" s="5">
        <v>0</v>
      </c>
    </row>
    <row r="2612" spans="1:15" x14ac:dyDescent="0.75">
      <c r="A2612" t="s">
        <v>32</v>
      </c>
      <c r="B2612" s="3">
        <v>44515</v>
      </c>
      <c r="C2612" s="4">
        <v>226757.53</v>
      </c>
      <c r="D2612" s="3">
        <v>44515</v>
      </c>
      <c r="E2612" s="4">
        <v>226757.53</v>
      </c>
      <c r="F2612">
        <v>41</v>
      </c>
      <c r="G2612" s="3">
        <v>44530</v>
      </c>
      <c r="H2612" s="4">
        <v>0</v>
      </c>
      <c r="I2612" s="4">
        <v>0</v>
      </c>
      <c r="J2612" s="4">
        <v>0</v>
      </c>
      <c r="K2612" s="5">
        <v>0</v>
      </c>
      <c r="L2612" s="5">
        <v>0</v>
      </c>
      <c r="O2612" s="5">
        <v>0</v>
      </c>
    </row>
    <row r="2613" spans="1:15" x14ac:dyDescent="0.75">
      <c r="A2613" t="s">
        <v>32</v>
      </c>
      <c r="B2613" s="3">
        <v>44545</v>
      </c>
      <c r="C2613" s="4">
        <v>219449.64</v>
      </c>
      <c r="D2613" s="3">
        <v>44545</v>
      </c>
      <c r="E2613" s="4">
        <v>219449.64</v>
      </c>
      <c r="F2613">
        <v>42</v>
      </c>
      <c r="G2613" s="3">
        <v>44561</v>
      </c>
      <c r="H2613" s="4">
        <v>0</v>
      </c>
      <c r="I2613" s="4">
        <v>0</v>
      </c>
      <c r="J2613" s="4">
        <v>0</v>
      </c>
      <c r="K2613" s="5">
        <v>0</v>
      </c>
      <c r="L2613" s="5">
        <v>0</v>
      </c>
      <c r="O2613" s="5">
        <v>0</v>
      </c>
    </row>
    <row r="2614" spans="1:15" x14ac:dyDescent="0.75">
      <c r="A2614" t="s">
        <v>32</v>
      </c>
      <c r="B2614" s="3">
        <v>44576</v>
      </c>
      <c r="C2614" s="4">
        <v>219157.19</v>
      </c>
      <c r="D2614" s="3">
        <v>44576</v>
      </c>
      <c r="E2614" s="4">
        <v>219157.19</v>
      </c>
      <c r="F2614">
        <v>43</v>
      </c>
      <c r="G2614" s="3">
        <v>44592</v>
      </c>
      <c r="H2614" s="4">
        <v>0</v>
      </c>
      <c r="I2614" s="4">
        <v>0</v>
      </c>
      <c r="J2614" s="4">
        <v>0</v>
      </c>
      <c r="K2614" s="5">
        <v>0</v>
      </c>
      <c r="L2614" s="5">
        <v>0</v>
      </c>
      <c r="O2614" s="5">
        <v>0</v>
      </c>
    </row>
    <row r="2615" spans="1:15" x14ac:dyDescent="0.75">
      <c r="A2615" t="s">
        <v>32</v>
      </c>
      <c r="B2615" s="3">
        <v>44607</v>
      </c>
      <c r="C2615" s="4">
        <v>219168.16</v>
      </c>
      <c r="D2615" s="3">
        <v>44607</v>
      </c>
      <c r="E2615" s="4">
        <v>219168.16</v>
      </c>
      <c r="F2615">
        <v>44</v>
      </c>
      <c r="G2615" s="3">
        <v>44620</v>
      </c>
      <c r="H2615" s="4">
        <v>0</v>
      </c>
      <c r="I2615" s="4">
        <v>0</v>
      </c>
      <c r="J2615" s="4">
        <v>0</v>
      </c>
      <c r="K2615" s="5">
        <v>0</v>
      </c>
      <c r="L2615" s="5">
        <v>0</v>
      </c>
      <c r="O2615" s="5">
        <v>0</v>
      </c>
    </row>
    <row r="2616" spans="1:15" x14ac:dyDescent="0.75">
      <c r="A2616" t="s">
        <v>32</v>
      </c>
      <c r="B2616" s="3">
        <v>44635</v>
      </c>
      <c r="C2616" s="4">
        <v>220071.56</v>
      </c>
      <c r="D2616" s="3">
        <v>44635</v>
      </c>
      <c r="E2616" s="4">
        <v>220071.56</v>
      </c>
      <c r="F2616">
        <v>45</v>
      </c>
      <c r="G2616" s="3">
        <v>44651</v>
      </c>
      <c r="H2616" s="4">
        <v>0</v>
      </c>
      <c r="I2616" s="4">
        <v>0</v>
      </c>
      <c r="J2616" s="4">
        <v>0</v>
      </c>
      <c r="K2616" s="5">
        <v>0</v>
      </c>
      <c r="L2616" s="5">
        <v>0</v>
      </c>
      <c r="O2616" s="5">
        <v>0</v>
      </c>
    </row>
    <row r="2617" spans="1:15" x14ac:dyDescent="0.75">
      <c r="A2617" t="s">
        <v>32</v>
      </c>
      <c r="B2617" s="3">
        <v>44666</v>
      </c>
      <c r="C2617" s="4">
        <v>193136.85</v>
      </c>
      <c r="D2617" s="3">
        <v>44666</v>
      </c>
      <c r="E2617" s="4">
        <v>193136.85</v>
      </c>
      <c r="F2617">
        <v>46</v>
      </c>
      <c r="G2617" s="3">
        <v>44681</v>
      </c>
      <c r="H2617" s="4">
        <v>0</v>
      </c>
      <c r="I2617" s="4">
        <v>0</v>
      </c>
      <c r="J2617" s="4">
        <v>0</v>
      </c>
      <c r="K2617" s="5">
        <v>0</v>
      </c>
      <c r="L2617" s="5">
        <v>0</v>
      </c>
      <c r="O2617" s="5">
        <v>0</v>
      </c>
    </row>
    <row r="2618" spans="1:15" x14ac:dyDescent="0.75">
      <c r="A2618" t="s">
        <v>32</v>
      </c>
      <c r="B2618" s="3">
        <v>44696</v>
      </c>
      <c r="C2618" s="4">
        <v>219486.17</v>
      </c>
      <c r="D2618" s="3">
        <v>44696</v>
      </c>
      <c r="E2618" s="4">
        <v>219486.17</v>
      </c>
      <c r="F2618">
        <v>47</v>
      </c>
      <c r="G2618" s="3">
        <v>44712</v>
      </c>
      <c r="H2618" s="4">
        <v>0</v>
      </c>
      <c r="I2618" s="4">
        <v>0</v>
      </c>
      <c r="J2618" s="4">
        <v>0</v>
      </c>
      <c r="K2618" s="5">
        <v>0</v>
      </c>
      <c r="L2618" s="5">
        <v>0</v>
      </c>
      <c r="O2618" s="5">
        <v>0</v>
      </c>
    </row>
    <row r="2619" spans="1:15" x14ac:dyDescent="0.75">
      <c r="A2619" t="s">
        <v>32</v>
      </c>
      <c r="B2619" s="3">
        <v>44727</v>
      </c>
      <c r="C2619" s="4">
        <v>226810.09</v>
      </c>
      <c r="D2619" s="3">
        <v>44727</v>
      </c>
      <c r="E2619" s="4">
        <v>226810.09</v>
      </c>
      <c r="F2619">
        <v>48</v>
      </c>
      <c r="G2619" s="3">
        <v>44742</v>
      </c>
      <c r="H2619" s="4">
        <v>0</v>
      </c>
      <c r="I2619" s="4">
        <v>0</v>
      </c>
      <c r="J2619" s="4">
        <v>0</v>
      </c>
      <c r="K2619" s="5">
        <v>0</v>
      </c>
      <c r="L2619" s="5">
        <v>0</v>
      </c>
      <c r="O2619" s="5">
        <v>0</v>
      </c>
    </row>
    <row r="2620" spans="1:15" x14ac:dyDescent="0.75">
      <c r="A2620" t="s">
        <v>32</v>
      </c>
      <c r="B2620" s="3">
        <v>44757</v>
      </c>
      <c r="C2620" s="4">
        <v>219500.65</v>
      </c>
      <c r="D2620" s="3">
        <v>44757</v>
      </c>
      <c r="E2620" s="4">
        <v>219500.65</v>
      </c>
      <c r="F2620">
        <v>49</v>
      </c>
      <c r="G2620" s="3">
        <v>44773</v>
      </c>
      <c r="H2620" s="4">
        <v>0</v>
      </c>
      <c r="I2620" s="4">
        <v>0</v>
      </c>
      <c r="J2620" s="4">
        <v>0</v>
      </c>
      <c r="K2620" s="5">
        <v>0</v>
      </c>
      <c r="L2620" s="5">
        <v>0</v>
      </c>
      <c r="O2620" s="5">
        <v>0</v>
      </c>
    </row>
    <row r="2621" spans="1:15" x14ac:dyDescent="0.75">
      <c r="A2621" t="s">
        <v>32</v>
      </c>
      <c r="B2621" s="3">
        <v>44788</v>
      </c>
      <c r="C2621" s="4">
        <v>226825.09</v>
      </c>
      <c r="D2621" s="3">
        <v>44788</v>
      </c>
      <c r="E2621" s="4">
        <v>226825.09</v>
      </c>
      <c r="F2621">
        <v>50</v>
      </c>
      <c r="G2621" s="3">
        <v>44804</v>
      </c>
      <c r="H2621" s="4">
        <v>0</v>
      </c>
      <c r="I2621" s="4">
        <v>0</v>
      </c>
      <c r="J2621" s="4">
        <v>0</v>
      </c>
      <c r="K2621" s="5">
        <v>0</v>
      </c>
      <c r="L2621" s="5">
        <v>0</v>
      </c>
      <c r="O2621" s="5">
        <v>0</v>
      </c>
    </row>
    <row r="2622" spans="1:15" x14ac:dyDescent="0.75">
      <c r="A2622" t="s">
        <v>32</v>
      </c>
      <c r="B2622" s="3">
        <v>44819</v>
      </c>
      <c r="C2622" s="4">
        <v>221497.81</v>
      </c>
      <c r="D2622" s="3">
        <v>44819</v>
      </c>
      <c r="E2622" s="4">
        <v>221497.81</v>
      </c>
      <c r="F2622">
        <v>51</v>
      </c>
      <c r="G2622" s="3">
        <v>44834</v>
      </c>
      <c r="H2622" s="4">
        <v>0</v>
      </c>
      <c r="I2622" s="4">
        <v>0</v>
      </c>
      <c r="J2622" s="4">
        <v>0</v>
      </c>
      <c r="K2622" s="5">
        <v>0</v>
      </c>
      <c r="L2622" s="5">
        <v>0</v>
      </c>
      <c r="O2622" s="5">
        <v>0</v>
      </c>
    </row>
    <row r="2623" spans="1:15" x14ac:dyDescent="0.75">
      <c r="A2623" t="s">
        <v>32</v>
      </c>
      <c r="B2623" s="3">
        <v>44849</v>
      </c>
      <c r="C2623" s="4">
        <v>137347.99</v>
      </c>
      <c r="D2623" s="3">
        <v>44849</v>
      </c>
      <c r="E2623" s="4">
        <v>137347.99</v>
      </c>
      <c r="F2623">
        <v>52</v>
      </c>
      <c r="G2623" s="3">
        <v>44865</v>
      </c>
      <c r="H2623" s="4">
        <v>0</v>
      </c>
      <c r="I2623" s="4">
        <v>0</v>
      </c>
      <c r="J2623" s="4">
        <v>0</v>
      </c>
      <c r="K2623" s="5">
        <v>0</v>
      </c>
      <c r="L2623" s="5">
        <v>0</v>
      </c>
      <c r="O2623" s="5">
        <v>0</v>
      </c>
    </row>
    <row r="2624" spans="1:15" x14ac:dyDescent="0.75">
      <c r="A2624" t="s">
        <v>32</v>
      </c>
      <c r="B2624" s="3">
        <v>44880</v>
      </c>
      <c r="C2624" s="4">
        <v>214254.19</v>
      </c>
      <c r="D2624" s="3">
        <v>44880</v>
      </c>
      <c r="E2624" s="4">
        <v>214254.19</v>
      </c>
      <c r="F2624">
        <v>53</v>
      </c>
      <c r="G2624" s="3">
        <v>44895</v>
      </c>
      <c r="H2624" s="4">
        <v>0</v>
      </c>
      <c r="I2624" s="4">
        <v>0</v>
      </c>
      <c r="J2624" s="4">
        <v>0</v>
      </c>
      <c r="K2624" s="5">
        <v>0</v>
      </c>
      <c r="L2624" s="5">
        <v>0</v>
      </c>
      <c r="O2624" s="5">
        <v>0</v>
      </c>
    </row>
    <row r="2625" spans="1:15" x14ac:dyDescent="0.75">
      <c r="A2625" t="s">
        <v>32</v>
      </c>
      <c r="B2625" s="3">
        <v>44910</v>
      </c>
      <c r="C2625" s="4">
        <v>219301.92</v>
      </c>
      <c r="D2625" s="3">
        <v>44910</v>
      </c>
      <c r="E2625" s="4">
        <v>219301.92</v>
      </c>
      <c r="F2625">
        <v>54</v>
      </c>
      <c r="G2625" s="3">
        <v>44926</v>
      </c>
      <c r="H2625" s="4">
        <v>0</v>
      </c>
      <c r="I2625" s="4">
        <v>0</v>
      </c>
      <c r="J2625" s="4">
        <v>0</v>
      </c>
      <c r="K2625" s="5">
        <v>0</v>
      </c>
      <c r="L2625" s="5">
        <v>0</v>
      </c>
      <c r="O2625" s="5">
        <v>0</v>
      </c>
    </row>
    <row r="2626" spans="1:15" x14ac:dyDescent="0.75">
      <c r="A2626" t="s">
        <v>32</v>
      </c>
      <c r="B2626" s="3">
        <v>44941</v>
      </c>
      <c r="C2626" s="4">
        <v>211349.05</v>
      </c>
      <c r="D2626" s="3">
        <v>44941</v>
      </c>
      <c r="E2626" s="4">
        <v>211349.05</v>
      </c>
      <c r="F2626">
        <v>55</v>
      </c>
      <c r="G2626" s="3">
        <v>44957</v>
      </c>
      <c r="H2626" s="4">
        <v>0</v>
      </c>
      <c r="I2626" s="4">
        <v>0</v>
      </c>
      <c r="J2626" s="4">
        <v>0</v>
      </c>
      <c r="K2626" s="5">
        <v>0</v>
      </c>
      <c r="L2626" s="5">
        <v>0</v>
      </c>
      <c r="O2626" s="5">
        <v>0</v>
      </c>
    </row>
    <row r="2627" spans="1:15" x14ac:dyDescent="0.75">
      <c r="A2627" t="s">
        <v>32</v>
      </c>
      <c r="B2627" s="3">
        <v>44972</v>
      </c>
      <c r="C2627" s="4">
        <v>213692.69</v>
      </c>
      <c r="D2627" s="3">
        <v>44972</v>
      </c>
      <c r="E2627" s="4">
        <v>213692.69</v>
      </c>
      <c r="F2627">
        <v>56</v>
      </c>
      <c r="G2627" s="3">
        <v>44985</v>
      </c>
      <c r="H2627" s="4">
        <v>0</v>
      </c>
      <c r="I2627" s="4">
        <v>0</v>
      </c>
      <c r="J2627" s="4">
        <v>0</v>
      </c>
      <c r="K2627" s="5">
        <v>0</v>
      </c>
      <c r="L2627" s="5">
        <v>0</v>
      </c>
      <c r="O2627" s="5">
        <v>0</v>
      </c>
    </row>
    <row r="2628" spans="1:15" x14ac:dyDescent="0.75">
      <c r="A2628" t="s">
        <v>32</v>
      </c>
      <c r="B2628" s="3">
        <v>45000</v>
      </c>
      <c r="C2628" s="4">
        <v>215402.31</v>
      </c>
      <c r="D2628" s="3">
        <v>45000</v>
      </c>
      <c r="E2628" s="4">
        <v>215402.31</v>
      </c>
      <c r="F2628">
        <v>57</v>
      </c>
      <c r="G2628" s="3">
        <v>45016</v>
      </c>
      <c r="H2628" s="4">
        <v>0</v>
      </c>
      <c r="I2628" s="4">
        <v>0</v>
      </c>
      <c r="J2628" s="4">
        <v>0</v>
      </c>
      <c r="K2628" s="5">
        <v>0</v>
      </c>
      <c r="L2628" s="5">
        <v>0</v>
      </c>
      <c r="O2628" s="5">
        <v>0</v>
      </c>
    </row>
    <row r="2629" spans="1:15" x14ac:dyDescent="0.75">
      <c r="A2629" t="s">
        <v>32</v>
      </c>
      <c r="B2629" s="3">
        <v>45031</v>
      </c>
      <c r="C2629" s="4">
        <v>221608.88</v>
      </c>
      <c r="D2629" s="3">
        <v>45031</v>
      </c>
      <c r="E2629" s="4">
        <v>221608.88</v>
      </c>
      <c r="F2629">
        <v>58</v>
      </c>
      <c r="G2629" s="3">
        <v>45046</v>
      </c>
      <c r="H2629" s="4">
        <v>0</v>
      </c>
      <c r="I2629" s="4">
        <v>0</v>
      </c>
      <c r="J2629" s="4">
        <v>0</v>
      </c>
      <c r="K2629" s="5">
        <v>0</v>
      </c>
      <c r="L2629" s="5">
        <v>0</v>
      </c>
      <c r="O2629" s="5">
        <v>0</v>
      </c>
    </row>
    <row r="2630" spans="1:15" x14ac:dyDescent="0.75">
      <c r="A2630" t="s">
        <v>32</v>
      </c>
      <c r="B2630" s="3">
        <v>45061</v>
      </c>
      <c r="C2630" s="4">
        <v>454017.84</v>
      </c>
      <c r="D2630" s="3">
        <v>45061</v>
      </c>
      <c r="E2630" s="4">
        <v>454017.84</v>
      </c>
      <c r="F2630">
        <v>59</v>
      </c>
      <c r="G2630" s="3">
        <v>45077</v>
      </c>
      <c r="H2630" s="4">
        <v>0</v>
      </c>
      <c r="I2630" s="4">
        <v>0</v>
      </c>
      <c r="J2630" s="4">
        <v>0</v>
      </c>
      <c r="K2630" s="5">
        <v>0</v>
      </c>
      <c r="L2630" s="5">
        <v>0</v>
      </c>
      <c r="O2630" s="5">
        <v>0</v>
      </c>
    </row>
    <row r="2631" spans="1:15" x14ac:dyDescent="0.75">
      <c r="A2631" t="s">
        <v>32</v>
      </c>
      <c r="B2631" s="3">
        <v>45092</v>
      </c>
      <c r="C2631" s="4">
        <v>230283.1</v>
      </c>
      <c r="D2631" s="3">
        <v>45092</v>
      </c>
      <c r="E2631" s="4">
        <v>230283.1</v>
      </c>
      <c r="F2631">
        <v>60</v>
      </c>
      <c r="G2631" s="3">
        <v>45107</v>
      </c>
      <c r="H2631" s="4">
        <v>0</v>
      </c>
      <c r="I2631" s="4">
        <v>0</v>
      </c>
      <c r="J2631" s="4">
        <v>0</v>
      </c>
      <c r="K2631" s="5">
        <v>0</v>
      </c>
      <c r="L2631" s="5">
        <v>0</v>
      </c>
      <c r="O2631" s="5">
        <v>0</v>
      </c>
    </row>
    <row r="2632" spans="1:15" x14ac:dyDescent="0.75">
      <c r="A2632" t="s">
        <v>32</v>
      </c>
      <c r="B2632" s="3">
        <v>45122</v>
      </c>
      <c r="C2632" s="4">
        <v>223006.78</v>
      </c>
      <c r="D2632" s="3">
        <v>45122</v>
      </c>
      <c r="E2632" s="4">
        <v>223006.78</v>
      </c>
      <c r="F2632">
        <v>61</v>
      </c>
      <c r="G2632" s="3">
        <v>45138</v>
      </c>
      <c r="H2632" s="4">
        <v>0</v>
      </c>
      <c r="I2632" s="4">
        <v>0</v>
      </c>
      <c r="J2632" s="4">
        <v>0</v>
      </c>
      <c r="K2632" s="5">
        <v>0</v>
      </c>
      <c r="L2632" s="5">
        <v>0</v>
      </c>
      <c r="O2632" s="5">
        <v>0</v>
      </c>
    </row>
    <row r="2633" spans="1:15" x14ac:dyDescent="0.75">
      <c r="A2633" t="s">
        <v>32</v>
      </c>
      <c r="B2633" s="3">
        <v>45153</v>
      </c>
      <c r="C2633" s="4">
        <v>224285.56</v>
      </c>
      <c r="D2633" s="3">
        <v>45153</v>
      </c>
      <c r="E2633" s="4">
        <v>224285.56</v>
      </c>
      <c r="F2633">
        <v>62</v>
      </c>
      <c r="G2633" s="3">
        <v>45169</v>
      </c>
      <c r="H2633" s="4">
        <v>0</v>
      </c>
      <c r="I2633" s="4">
        <v>0</v>
      </c>
      <c r="J2633" s="4">
        <v>0</v>
      </c>
      <c r="K2633" s="5">
        <v>0</v>
      </c>
      <c r="L2633" s="5">
        <v>0</v>
      </c>
      <c r="O2633" s="5">
        <v>0</v>
      </c>
    </row>
    <row r="2634" spans="1:15" x14ac:dyDescent="0.75">
      <c r="A2634" t="s">
        <v>32</v>
      </c>
      <c r="B2634" s="3">
        <v>45184</v>
      </c>
      <c r="C2634" s="4">
        <v>230139.76</v>
      </c>
      <c r="D2634" s="3">
        <v>45184</v>
      </c>
      <c r="E2634" s="4">
        <v>230139.76</v>
      </c>
      <c r="F2634">
        <v>63</v>
      </c>
      <c r="G2634" s="3">
        <v>45199</v>
      </c>
      <c r="H2634" s="4">
        <v>0</v>
      </c>
      <c r="I2634" s="4">
        <v>0</v>
      </c>
      <c r="J2634" s="4">
        <v>0</v>
      </c>
      <c r="K2634" s="5">
        <v>0</v>
      </c>
      <c r="L2634" s="5">
        <v>0</v>
      </c>
      <c r="O2634" s="5">
        <v>0</v>
      </c>
    </row>
    <row r="2635" spans="1:15" x14ac:dyDescent="0.75">
      <c r="A2635" t="s">
        <v>32</v>
      </c>
      <c r="B2635" s="3">
        <v>45214</v>
      </c>
      <c r="C2635" s="4">
        <v>222364.44</v>
      </c>
      <c r="D2635" s="3">
        <v>45214</v>
      </c>
      <c r="E2635" s="4">
        <v>222364.44</v>
      </c>
      <c r="F2635">
        <v>64</v>
      </c>
      <c r="G2635" s="3">
        <v>45230</v>
      </c>
      <c r="H2635" s="4">
        <v>0</v>
      </c>
      <c r="I2635" s="4">
        <v>0</v>
      </c>
      <c r="J2635" s="4">
        <v>0</v>
      </c>
      <c r="K2635" s="5">
        <v>0</v>
      </c>
      <c r="L2635" s="5">
        <v>0</v>
      </c>
      <c r="O2635" s="5">
        <v>0</v>
      </c>
    </row>
    <row r="2636" spans="1:15" x14ac:dyDescent="0.75">
      <c r="A2636" t="s">
        <v>32</v>
      </c>
      <c r="B2636" s="3">
        <v>45245</v>
      </c>
      <c r="C2636" s="4">
        <v>230081.14</v>
      </c>
      <c r="D2636" s="3">
        <v>45245</v>
      </c>
      <c r="E2636" s="4">
        <v>230081.14</v>
      </c>
      <c r="F2636">
        <v>65</v>
      </c>
      <c r="G2636" s="3">
        <v>45260</v>
      </c>
      <c r="H2636" s="4">
        <v>0</v>
      </c>
      <c r="I2636" s="4">
        <v>0</v>
      </c>
      <c r="J2636" s="4">
        <v>0</v>
      </c>
      <c r="K2636" s="5">
        <v>0</v>
      </c>
      <c r="L2636" s="5">
        <v>0</v>
      </c>
      <c r="O2636" s="5">
        <v>0</v>
      </c>
    </row>
    <row r="2637" spans="1:15" x14ac:dyDescent="0.75">
      <c r="A2637" t="s">
        <v>32</v>
      </c>
      <c r="B2637" s="3">
        <v>45275</v>
      </c>
      <c r="C2637" s="4">
        <v>222694.73</v>
      </c>
      <c r="D2637" s="3">
        <v>45275</v>
      </c>
      <c r="E2637" s="4">
        <v>222694.73</v>
      </c>
      <c r="F2637">
        <v>66</v>
      </c>
      <c r="G2637" s="3">
        <v>45291</v>
      </c>
      <c r="H2637" s="4">
        <v>0</v>
      </c>
      <c r="I2637" s="4">
        <v>0</v>
      </c>
      <c r="J2637" s="4">
        <v>0</v>
      </c>
      <c r="K2637" s="5">
        <v>0</v>
      </c>
      <c r="L2637" s="5">
        <v>0</v>
      </c>
      <c r="O2637" s="5">
        <v>0</v>
      </c>
    </row>
    <row r="2638" spans="1:15" x14ac:dyDescent="0.75">
      <c r="A2638" t="s">
        <v>32</v>
      </c>
      <c r="B2638" s="3">
        <v>45306</v>
      </c>
      <c r="C2638" s="4">
        <v>226692.46</v>
      </c>
      <c r="D2638" s="3">
        <v>45306</v>
      </c>
      <c r="E2638" s="4">
        <v>226692.46</v>
      </c>
      <c r="F2638">
        <v>67</v>
      </c>
      <c r="G2638" s="3">
        <v>45322</v>
      </c>
      <c r="H2638" s="4">
        <v>0</v>
      </c>
      <c r="I2638" s="4">
        <v>0</v>
      </c>
      <c r="J2638" s="4">
        <v>0</v>
      </c>
      <c r="K2638" s="5">
        <v>0</v>
      </c>
      <c r="L2638" s="5">
        <v>0</v>
      </c>
      <c r="O2638" s="5">
        <v>0</v>
      </c>
    </row>
    <row r="2639" spans="1:15" x14ac:dyDescent="0.75">
      <c r="A2639" t="s">
        <v>32</v>
      </c>
      <c r="B2639" s="3">
        <v>45337</v>
      </c>
      <c r="C2639" s="4">
        <v>219092.99</v>
      </c>
      <c r="D2639" s="3">
        <v>45337</v>
      </c>
      <c r="E2639" s="4">
        <v>219092.99</v>
      </c>
      <c r="F2639">
        <v>68</v>
      </c>
      <c r="G2639" s="3">
        <v>45351</v>
      </c>
      <c r="H2639" s="4">
        <v>0</v>
      </c>
      <c r="I2639" s="4">
        <v>0</v>
      </c>
      <c r="J2639" s="4">
        <v>0</v>
      </c>
      <c r="K2639" s="5">
        <v>0</v>
      </c>
      <c r="L2639" s="5">
        <v>0</v>
      </c>
      <c r="O2639" s="5">
        <v>0</v>
      </c>
    </row>
    <row r="2640" spans="1:15" x14ac:dyDescent="0.75">
      <c r="A2640" t="s">
        <v>32</v>
      </c>
      <c r="B2640" s="3">
        <v>45366</v>
      </c>
      <c r="C2640" s="4">
        <v>211485.25</v>
      </c>
      <c r="D2640" s="3">
        <v>45366</v>
      </c>
      <c r="E2640" s="4">
        <v>211485.25</v>
      </c>
      <c r="F2640">
        <v>69</v>
      </c>
      <c r="G2640" s="3">
        <v>45382</v>
      </c>
      <c r="H2640" s="4">
        <v>0</v>
      </c>
      <c r="I2640" s="4">
        <v>0</v>
      </c>
      <c r="J2640" s="4">
        <v>0</v>
      </c>
      <c r="K2640" s="5">
        <v>0</v>
      </c>
      <c r="L2640" s="5">
        <v>0</v>
      </c>
      <c r="O2640" s="5">
        <v>0</v>
      </c>
    </row>
    <row r="2641" spans="1:15" x14ac:dyDescent="0.75">
      <c r="A2641" t="s">
        <v>32</v>
      </c>
      <c r="B2641" s="3">
        <v>45397</v>
      </c>
      <c r="C2641" s="4">
        <v>223824.31</v>
      </c>
      <c r="D2641" s="3">
        <v>45397</v>
      </c>
      <c r="E2641" s="4">
        <v>223824.31</v>
      </c>
      <c r="F2641">
        <v>70</v>
      </c>
      <c r="G2641" s="3">
        <v>45412</v>
      </c>
      <c r="H2641" s="4">
        <v>0</v>
      </c>
      <c r="I2641" s="4">
        <v>0</v>
      </c>
      <c r="J2641" s="4">
        <v>0</v>
      </c>
      <c r="K2641" s="5">
        <v>0</v>
      </c>
      <c r="L2641" s="5">
        <v>0</v>
      </c>
      <c r="O2641" s="5">
        <v>0</v>
      </c>
    </row>
    <row r="2642" spans="1:15" x14ac:dyDescent="0.75">
      <c r="A2642" t="s">
        <v>32</v>
      </c>
      <c r="B2642" s="3">
        <v>45427</v>
      </c>
      <c r="C2642" s="4">
        <v>233254.88</v>
      </c>
      <c r="D2642" s="3">
        <v>45427</v>
      </c>
      <c r="E2642" s="4">
        <v>233254.88</v>
      </c>
      <c r="F2642">
        <v>71</v>
      </c>
      <c r="G2642" s="3">
        <v>45443</v>
      </c>
      <c r="H2642" s="4">
        <v>0</v>
      </c>
      <c r="I2642" s="4">
        <v>0</v>
      </c>
      <c r="J2642" s="4">
        <v>0</v>
      </c>
      <c r="K2642" s="5">
        <v>0</v>
      </c>
      <c r="L2642" s="5">
        <v>0</v>
      </c>
      <c r="O2642" s="5">
        <v>0</v>
      </c>
    </row>
    <row r="2643" spans="1:15" x14ac:dyDescent="0.75">
      <c r="A2643" t="s">
        <v>32</v>
      </c>
      <c r="B2643" s="3">
        <v>45458</v>
      </c>
      <c r="C2643" s="4">
        <v>226653.27</v>
      </c>
      <c r="D2643" s="3">
        <v>45458</v>
      </c>
      <c r="E2643" s="4">
        <v>226653.27</v>
      </c>
      <c r="F2643">
        <v>72</v>
      </c>
      <c r="G2643" s="3">
        <v>45473</v>
      </c>
      <c r="H2643" s="4">
        <v>0</v>
      </c>
      <c r="I2643" s="4">
        <v>0</v>
      </c>
      <c r="J2643" s="4">
        <v>0</v>
      </c>
      <c r="K2643" s="5">
        <v>0</v>
      </c>
      <c r="L2643" s="5">
        <v>0</v>
      </c>
      <c r="O2643" s="5">
        <v>0</v>
      </c>
    </row>
    <row r="2644" spans="1:15" x14ac:dyDescent="0.75">
      <c r="A2644" t="s">
        <v>32</v>
      </c>
      <c r="B2644" s="3">
        <v>45488</v>
      </c>
      <c r="C2644" s="4">
        <v>222362.23999999999</v>
      </c>
      <c r="D2644" s="3">
        <v>45488</v>
      </c>
      <c r="E2644" s="4">
        <v>222362.23999999999</v>
      </c>
      <c r="F2644">
        <v>73</v>
      </c>
      <c r="G2644" s="3">
        <v>45504</v>
      </c>
      <c r="H2644" s="4">
        <v>0</v>
      </c>
      <c r="I2644" s="4">
        <v>0</v>
      </c>
      <c r="J2644" s="4">
        <v>0</v>
      </c>
      <c r="K2644" s="5">
        <v>0</v>
      </c>
      <c r="L2644" s="5">
        <v>0</v>
      </c>
      <c r="O2644" s="5">
        <v>0</v>
      </c>
    </row>
    <row r="2645" spans="1:15" x14ac:dyDescent="0.75">
      <c r="A2645" t="s">
        <v>32</v>
      </c>
      <c r="B2645" s="3">
        <v>45519</v>
      </c>
      <c r="C2645" s="4">
        <v>230334.03</v>
      </c>
      <c r="D2645" s="3">
        <v>45519</v>
      </c>
      <c r="E2645" s="4">
        <v>230334.03</v>
      </c>
      <c r="F2645">
        <v>74</v>
      </c>
      <c r="G2645" s="3">
        <v>45535</v>
      </c>
      <c r="H2645" s="4">
        <v>0</v>
      </c>
      <c r="I2645" s="4">
        <v>0</v>
      </c>
      <c r="J2645" s="4">
        <v>0</v>
      </c>
      <c r="K2645" s="5">
        <v>0</v>
      </c>
      <c r="L2645" s="5">
        <v>0</v>
      </c>
      <c r="O2645" s="5">
        <v>0</v>
      </c>
    </row>
    <row r="2646" spans="1:15" x14ac:dyDescent="0.75">
      <c r="A2646" t="s">
        <v>32</v>
      </c>
      <c r="B2646" s="3">
        <v>45550</v>
      </c>
      <c r="C2646" s="4">
        <v>230046.73</v>
      </c>
      <c r="D2646" s="3">
        <v>45550</v>
      </c>
      <c r="E2646" s="4">
        <v>230046.73</v>
      </c>
      <c r="F2646">
        <v>75</v>
      </c>
      <c r="G2646" s="3">
        <v>45565</v>
      </c>
      <c r="H2646" s="4">
        <v>0</v>
      </c>
      <c r="I2646" s="4">
        <v>0</v>
      </c>
      <c r="J2646" s="4">
        <v>0</v>
      </c>
      <c r="K2646" s="5">
        <v>0</v>
      </c>
      <c r="L2646" s="5">
        <v>0</v>
      </c>
      <c r="O2646" s="5">
        <v>0</v>
      </c>
    </row>
    <row r="2647" spans="1:15" x14ac:dyDescent="0.75">
      <c r="A2647" t="s">
        <v>32</v>
      </c>
      <c r="B2647" s="3">
        <v>45580</v>
      </c>
      <c r="C2647" s="4">
        <v>141252.31</v>
      </c>
      <c r="D2647" s="3">
        <v>45580</v>
      </c>
      <c r="E2647" s="4">
        <v>141252.31</v>
      </c>
      <c r="F2647">
        <v>76</v>
      </c>
      <c r="G2647" s="3">
        <v>45596</v>
      </c>
      <c r="H2647" s="4">
        <v>0</v>
      </c>
      <c r="I2647" s="4">
        <v>0</v>
      </c>
      <c r="J2647" s="4">
        <v>0</v>
      </c>
      <c r="K2647" s="5">
        <v>0</v>
      </c>
      <c r="L2647" s="5">
        <v>0</v>
      </c>
      <c r="O2647" s="5">
        <v>0</v>
      </c>
    </row>
    <row r="2648" spans="1:15" x14ac:dyDescent="0.75">
      <c r="A2648" t="s">
        <v>32</v>
      </c>
      <c r="B2648" s="3">
        <v>45611</v>
      </c>
      <c r="C2648" s="4">
        <v>223725.19</v>
      </c>
      <c r="D2648" s="3">
        <v>45611</v>
      </c>
      <c r="E2648" s="4">
        <v>223725.19</v>
      </c>
      <c r="F2648">
        <v>77</v>
      </c>
      <c r="G2648" s="3">
        <v>45626</v>
      </c>
      <c r="H2648" s="4">
        <v>0</v>
      </c>
      <c r="I2648" s="4">
        <v>0</v>
      </c>
      <c r="J2648" s="4">
        <v>0</v>
      </c>
      <c r="K2648" s="5">
        <v>0</v>
      </c>
      <c r="L2648" s="5">
        <v>0</v>
      </c>
      <c r="O2648" s="5">
        <v>0</v>
      </c>
    </row>
    <row r="2649" spans="1:15" x14ac:dyDescent="0.75">
      <c r="A2649" t="s">
        <v>32</v>
      </c>
      <c r="B2649" s="3">
        <v>45641</v>
      </c>
      <c r="C2649" s="4">
        <v>219898.2</v>
      </c>
      <c r="D2649" s="3">
        <v>45641</v>
      </c>
      <c r="E2649" s="4">
        <v>219898.2</v>
      </c>
      <c r="F2649">
        <v>78</v>
      </c>
      <c r="G2649" s="3">
        <v>45657</v>
      </c>
      <c r="H2649" s="4">
        <v>0</v>
      </c>
      <c r="I2649" s="4">
        <v>0</v>
      </c>
      <c r="J2649" s="4">
        <v>0</v>
      </c>
      <c r="K2649" s="5">
        <v>0</v>
      </c>
      <c r="L2649" s="5">
        <v>0</v>
      </c>
      <c r="O2649" s="5">
        <v>0</v>
      </c>
    </row>
    <row r="2650" spans="1:15" x14ac:dyDescent="0.75">
      <c r="A2650" t="s">
        <v>32</v>
      </c>
      <c r="B2650" s="3">
        <v>45672</v>
      </c>
      <c r="C2650" s="4">
        <v>218645.58</v>
      </c>
      <c r="D2650" s="3">
        <v>45672</v>
      </c>
      <c r="E2650" s="4">
        <v>218645.58</v>
      </c>
      <c r="F2650">
        <v>79</v>
      </c>
      <c r="G2650" s="3">
        <v>45688</v>
      </c>
      <c r="H2650" s="4">
        <v>0</v>
      </c>
      <c r="I2650" s="4">
        <v>0</v>
      </c>
      <c r="J2650" s="4">
        <v>0</v>
      </c>
      <c r="K2650" s="5">
        <v>0</v>
      </c>
      <c r="L2650" s="5">
        <v>0</v>
      </c>
      <c r="O2650" s="5">
        <v>0</v>
      </c>
    </row>
    <row r="2651" spans="1:15" x14ac:dyDescent="0.75">
      <c r="A2651" t="s">
        <v>32</v>
      </c>
      <c r="B2651" s="3">
        <v>45703</v>
      </c>
      <c r="C2651" s="4">
        <v>211298.28</v>
      </c>
      <c r="D2651" s="3">
        <v>45703</v>
      </c>
      <c r="E2651" s="4">
        <v>211298.28</v>
      </c>
      <c r="F2651">
        <v>80</v>
      </c>
      <c r="G2651" s="3">
        <v>45716</v>
      </c>
      <c r="H2651" s="4">
        <v>0</v>
      </c>
      <c r="I2651" s="4">
        <v>0</v>
      </c>
      <c r="J2651" s="4">
        <v>0</v>
      </c>
      <c r="K2651" s="5">
        <v>0</v>
      </c>
      <c r="L2651" s="5">
        <v>0</v>
      </c>
      <c r="O2651" s="5">
        <v>0</v>
      </c>
    </row>
    <row r="2652" spans="1:15" x14ac:dyDescent="0.75">
      <c r="A2652" t="s">
        <v>32</v>
      </c>
      <c r="B2652" s="3">
        <v>45731</v>
      </c>
      <c r="C2652" s="4">
        <v>215522.22</v>
      </c>
      <c r="D2652" s="3">
        <v>45731</v>
      </c>
      <c r="E2652" s="4">
        <v>215522.22</v>
      </c>
      <c r="F2652">
        <v>81</v>
      </c>
      <c r="G2652" s="3">
        <v>45747</v>
      </c>
      <c r="H2652" s="4">
        <v>0</v>
      </c>
      <c r="I2652" s="4">
        <v>0</v>
      </c>
      <c r="J2652" s="4">
        <v>0</v>
      </c>
      <c r="K2652" s="5">
        <v>0</v>
      </c>
      <c r="L2652" s="5">
        <v>0</v>
      </c>
      <c r="O2652" s="5">
        <v>0</v>
      </c>
    </row>
    <row r="2653" spans="1:15" x14ac:dyDescent="0.75">
      <c r="A2653" t="s">
        <v>32</v>
      </c>
      <c r="B2653" s="3">
        <v>45762</v>
      </c>
      <c r="C2653" s="4">
        <v>223151.76</v>
      </c>
      <c r="D2653" s="3">
        <v>45762</v>
      </c>
      <c r="E2653" s="4">
        <v>223151.76</v>
      </c>
      <c r="F2653">
        <v>82</v>
      </c>
      <c r="G2653" s="3">
        <v>45777</v>
      </c>
      <c r="H2653" s="4">
        <v>0</v>
      </c>
      <c r="I2653" s="4">
        <v>0</v>
      </c>
      <c r="J2653" s="4">
        <v>0</v>
      </c>
      <c r="K2653" s="5">
        <v>0</v>
      </c>
      <c r="L2653" s="5">
        <v>0</v>
      </c>
      <c r="O2653" s="5">
        <v>0</v>
      </c>
    </row>
    <row r="2654" spans="1:15" x14ac:dyDescent="0.75">
      <c r="A2654" t="s">
        <v>32</v>
      </c>
      <c r="B2654" s="3">
        <v>45792</v>
      </c>
      <c r="C2654" s="4">
        <v>206120.86</v>
      </c>
      <c r="D2654" s="3">
        <v>45792</v>
      </c>
      <c r="E2654" s="4">
        <v>206120.86</v>
      </c>
      <c r="F2654">
        <v>83</v>
      </c>
      <c r="G2654" s="3">
        <v>45808</v>
      </c>
      <c r="H2654" s="4">
        <v>0</v>
      </c>
      <c r="I2654" s="4">
        <v>0</v>
      </c>
      <c r="J2654" s="4">
        <v>0</v>
      </c>
      <c r="K2654" s="5">
        <v>0</v>
      </c>
      <c r="L2654" s="5">
        <v>0</v>
      </c>
      <c r="O2654" s="5">
        <v>0</v>
      </c>
    </row>
    <row r="2655" spans="1:15" x14ac:dyDescent="0.75">
      <c r="A2655" t="s">
        <v>32</v>
      </c>
      <c r="B2655" s="3">
        <v>45823</v>
      </c>
      <c r="C2655" s="4">
        <v>226933.2</v>
      </c>
      <c r="D2655" s="3">
        <v>45823</v>
      </c>
      <c r="E2655" s="4">
        <v>226933.2</v>
      </c>
      <c r="F2655">
        <v>84</v>
      </c>
      <c r="G2655" s="3">
        <v>45838</v>
      </c>
      <c r="H2655" s="4">
        <v>0</v>
      </c>
      <c r="I2655" s="4">
        <v>0</v>
      </c>
      <c r="J2655" s="4">
        <v>0</v>
      </c>
      <c r="K2655" s="5">
        <v>0</v>
      </c>
      <c r="L2655" s="5">
        <v>0</v>
      </c>
      <c r="O2655" s="5">
        <v>0</v>
      </c>
    </row>
    <row r="2656" spans="1:15" x14ac:dyDescent="0.75">
      <c r="A2656" t="s">
        <v>32</v>
      </c>
      <c r="B2656" s="3">
        <v>45853</v>
      </c>
      <c r="C2656" s="4">
        <v>213232.49</v>
      </c>
      <c r="D2656" s="3">
        <v>45853</v>
      </c>
      <c r="E2656" s="4">
        <v>213232.49</v>
      </c>
      <c r="F2656">
        <v>85</v>
      </c>
      <c r="G2656" s="3">
        <v>45869</v>
      </c>
      <c r="H2656" s="4">
        <v>0</v>
      </c>
      <c r="I2656" s="4">
        <v>0</v>
      </c>
      <c r="J2656" s="4">
        <v>0</v>
      </c>
      <c r="K2656" s="5">
        <v>0</v>
      </c>
      <c r="L2656" s="5">
        <v>0</v>
      </c>
      <c r="O2656" s="5">
        <v>0</v>
      </c>
    </row>
    <row r="2657" spans="1:15" x14ac:dyDescent="0.75">
      <c r="A2657" t="s">
        <v>32</v>
      </c>
      <c r="B2657" s="3">
        <v>45884</v>
      </c>
      <c r="C2657" s="4">
        <v>220097.9</v>
      </c>
      <c r="D2657" s="3">
        <v>45884</v>
      </c>
      <c r="E2657" s="4">
        <v>220097.9</v>
      </c>
      <c r="F2657">
        <v>86</v>
      </c>
      <c r="G2657" s="3">
        <v>45900</v>
      </c>
      <c r="H2657" s="4">
        <v>0</v>
      </c>
      <c r="I2657" s="4">
        <v>0</v>
      </c>
      <c r="J2657" s="4">
        <v>0</v>
      </c>
      <c r="K2657" s="5">
        <v>0</v>
      </c>
      <c r="L2657" s="5">
        <v>0</v>
      </c>
      <c r="O2657" s="5">
        <v>0</v>
      </c>
    </row>
    <row r="2658" spans="1:15" x14ac:dyDescent="0.75">
      <c r="A2658" t="s">
        <v>32</v>
      </c>
      <c r="B2658" s="3">
        <v>45915</v>
      </c>
      <c r="C2658" s="4">
        <v>220108.91</v>
      </c>
      <c r="D2658" s="3">
        <v>45915</v>
      </c>
      <c r="E2658" s="4">
        <v>220108.91</v>
      </c>
      <c r="F2658">
        <v>87</v>
      </c>
      <c r="G2658" s="3">
        <v>45930</v>
      </c>
      <c r="H2658" s="4">
        <v>0</v>
      </c>
      <c r="I2658" s="4">
        <v>0</v>
      </c>
      <c r="J2658" s="4">
        <v>0</v>
      </c>
      <c r="K2658" s="5">
        <v>0</v>
      </c>
      <c r="L2658" s="5">
        <v>0</v>
      </c>
      <c r="O2658" s="5">
        <v>0</v>
      </c>
    </row>
    <row r="2659" spans="1:15" x14ac:dyDescent="0.75">
      <c r="A2659" t="s">
        <v>32</v>
      </c>
      <c r="B2659" s="3">
        <v>45945</v>
      </c>
      <c r="C2659" s="4">
        <v>213681.58</v>
      </c>
      <c r="D2659" s="3">
        <v>45945</v>
      </c>
      <c r="E2659" s="4">
        <v>213681.58</v>
      </c>
      <c r="F2659">
        <v>88</v>
      </c>
      <c r="G2659" s="3">
        <v>45961</v>
      </c>
      <c r="H2659" s="4">
        <v>0</v>
      </c>
      <c r="I2659" s="4">
        <v>0</v>
      </c>
      <c r="J2659" s="4">
        <v>0</v>
      </c>
      <c r="K2659" s="5">
        <v>0</v>
      </c>
      <c r="L2659" s="5">
        <v>0</v>
      </c>
      <c r="O2659" s="5">
        <v>0</v>
      </c>
    </row>
    <row r="2660" spans="1:15" x14ac:dyDescent="0.75">
      <c r="A2660" t="s">
        <v>32</v>
      </c>
      <c r="B2660" s="3">
        <v>45976</v>
      </c>
      <c r="C2660" s="4">
        <v>220717.34</v>
      </c>
      <c r="D2660" s="3">
        <v>45976</v>
      </c>
      <c r="E2660" s="4">
        <v>220717.34</v>
      </c>
      <c r="F2660">
        <v>89</v>
      </c>
      <c r="G2660" s="3">
        <v>45991</v>
      </c>
      <c r="H2660" s="4">
        <v>0</v>
      </c>
      <c r="I2660" s="4">
        <v>0</v>
      </c>
      <c r="J2660" s="4">
        <v>0</v>
      </c>
      <c r="K2660" s="5">
        <v>0</v>
      </c>
      <c r="L2660" s="5">
        <v>0</v>
      </c>
      <c r="O2660" s="5">
        <v>0</v>
      </c>
    </row>
    <row r="2661" spans="1:15" x14ac:dyDescent="0.75">
      <c r="A2661" t="s">
        <v>32</v>
      </c>
      <c r="B2661" s="3">
        <v>46006</v>
      </c>
      <c r="C2661" s="4">
        <v>209686.89</v>
      </c>
      <c r="D2661" s="3">
        <v>46006</v>
      </c>
      <c r="E2661" s="4">
        <v>209686.89</v>
      </c>
      <c r="F2661">
        <v>90</v>
      </c>
      <c r="G2661" s="3">
        <v>46022</v>
      </c>
      <c r="H2661" s="4">
        <v>0</v>
      </c>
      <c r="I2661" s="4">
        <v>0</v>
      </c>
      <c r="J2661" s="4">
        <v>0</v>
      </c>
      <c r="K2661" s="5">
        <v>0</v>
      </c>
      <c r="L2661" s="5">
        <v>0</v>
      </c>
      <c r="O2661" s="5">
        <v>0</v>
      </c>
    </row>
    <row r="2662" spans="1:15" x14ac:dyDescent="0.75">
      <c r="A2662" t="s">
        <v>32</v>
      </c>
      <c r="B2662" s="3">
        <v>46037</v>
      </c>
      <c r="C2662" s="4">
        <v>209111.57</v>
      </c>
      <c r="D2662" s="3">
        <v>46037</v>
      </c>
      <c r="E2662" s="4">
        <v>209111.57</v>
      </c>
      <c r="F2662">
        <v>91</v>
      </c>
      <c r="G2662" s="3">
        <v>46053</v>
      </c>
      <c r="H2662" s="4">
        <v>0</v>
      </c>
      <c r="I2662" s="4">
        <v>0</v>
      </c>
      <c r="J2662" s="4">
        <v>0</v>
      </c>
      <c r="K2662" s="5">
        <v>0</v>
      </c>
      <c r="L2662" s="5">
        <v>0</v>
      </c>
      <c r="O2662" s="5">
        <v>0</v>
      </c>
    </row>
    <row r="2663" spans="1:15" x14ac:dyDescent="0.75">
      <c r="A2663" t="s">
        <v>32</v>
      </c>
      <c r="B2663" s="3">
        <v>46068</v>
      </c>
      <c r="C2663" s="4">
        <v>406809.23</v>
      </c>
      <c r="D2663" s="3">
        <v>46068</v>
      </c>
      <c r="E2663" s="4">
        <v>406809.23</v>
      </c>
      <c r="F2663">
        <v>92</v>
      </c>
      <c r="G2663" s="3">
        <v>46081</v>
      </c>
      <c r="H2663" s="4">
        <v>0</v>
      </c>
      <c r="I2663" s="4">
        <v>0</v>
      </c>
      <c r="J2663" s="4">
        <v>0</v>
      </c>
      <c r="K2663" s="5">
        <v>0</v>
      </c>
      <c r="L2663" s="5">
        <v>0</v>
      </c>
      <c r="O2663" s="5">
        <v>0</v>
      </c>
    </row>
    <row r="2664" spans="1:15" x14ac:dyDescent="0.75">
      <c r="A2664" t="s">
        <v>32</v>
      </c>
      <c r="B2664" s="3">
        <v>46096</v>
      </c>
      <c r="C2664" s="4">
        <v>215205.33</v>
      </c>
      <c r="D2664" s="3">
        <v>46096</v>
      </c>
      <c r="E2664" s="4">
        <v>215205.33</v>
      </c>
      <c r="F2664">
        <v>93</v>
      </c>
      <c r="G2664" s="3">
        <v>46112</v>
      </c>
      <c r="H2664" s="4">
        <v>0</v>
      </c>
      <c r="I2664" s="4">
        <v>0</v>
      </c>
      <c r="J2664" s="4">
        <v>0</v>
      </c>
      <c r="K2664" s="5">
        <v>0</v>
      </c>
      <c r="L2664" s="5">
        <v>0</v>
      </c>
      <c r="O2664" s="5">
        <v>0</v>
      </c>
    </row>
    <row r="2665" spans="1:15" x14ac:dyDescent="0.75">
      <c r="A2665" t="s">
        <v>32</v>
      </c>
      <c r="B2665" s="3">
        <v>46127</v>
      </c>
      <c r="C2665" s="4">
        <v>220120.61</v>
      </c>
      <c r="D2665" s="3">
        <v>46127</v>
      </c>
      <c r="E2665" s="4">
        <v>220120.61</v>
      </c>
      <c r="F2665">
        <v>94</v>
      </c>
      <c r="G2665" s="3">
        <v>46142</v>
      </c>
      <c r="H2665" s="4">
        <v>0</v>
      </c>
      <c r="I2665" s="4">
        <v>0</v>
      </c>
      <c r="J2665" s="4">
        <v>0</v>
      </c>
      <c r="K2665" s="5">
        <v>0</v>
      </c>
      <c r="L2665" s="5">
        <v>0</v>
      </c>
      <c r="O2665" s="5">
        <v>0</v>
      </c>
    </row>
    <row r="2666" spans="1:15" x14ac:dyDescent="0.75">
      <c r="A2666" t="s">
        <v>32</v>
      </c>
      <c r="B2666" s="3">
        <v>46157</v>
      </c>
      <c r="C2666" s="4">
        <v>207741.94</v>
      </c>
      <c r="D2666" s="3">
        <v>46157</v>
      </c>
      <c r="E2666" s="4">
        <v>207741.94</v>
      </c>
      <c r="F2666">
        <v>95</v>
      </c>
      <c r="G2666" s="3">
        <v>46173</v>
      </c>
      <c r="H2666" s="4">
        <v>0</v>
      </c>
      <c r="I2666" s="4">
        <v>0</v>
      </c>
      <c r="J2666" s="4">
        <v>0</v>
      </c>
      <c r="K2666" s="5">
        <v>0</v>
      </c>
      <c r="L2666" s="5">
        <v>0</v>
      </c>
      <c r="O2666" s="5">
        <v>0</v>
      </c>
    </row>
    <row r="2667" spans="1:15" x14ac:dyDescent="0.75">
      <c r="A2667" t="s">
        <v>32</v>
      </c>
      <c r="B2667" s="3">
        <v>46188</v>
      </c>
      <c r="C2667" s="4">
        <v>267975.17</v>
      </c>
      <c r="D2667" s="3">
        <v>46188</v>
      </c>
      <c r="E2667" s="4">
        <v>267975.17</v>
      </c>
      <c r="F2667">
        <v>96</v>
      </c>
      <c r="G2667" s="3">
        <v>46203</v>
      </c>
      <c r="H2667" s="4">
        <v>0</v>
      </c>
      <c r="I2667" s="4">
        <v>0</v>
      </c>
      <c r="J2667" s="4">
        <v>0</v>
      </c>
      <c r="K2667" s="5">
        <v>0</v>
      </c>
      <c r="L2667" s="5">
        <v>0</v>
      </c>
      <c r="O2667" s="5">
        <v>0</v>
      </c>
    </row>
    <row r="2668" spans="1:15" x14ac:dyDescent="0.75">
      <c r="A2668" t="s">
        <v>32</v>
      </c>
      <c r="B2668" s="3">
        <v>46218</v>
      </c>
      <c r="C2668" s="4">
        <v>211816.17</v>
      </c>
      <c r="D2668" s="3">
        <v>46218</v>
      </c>
      <c r="E2668" s="4">
        <v>211816.17</v>
      </c>
      <c r="F2668">
        <v>97</v>
      </c>
      <c r="G2668" s="3">
        <v>46234</v>
      </c>
      <c r="H2668" s="4">
        <v>0</v>
      </c>
      <c r="I2668" s="4">
        <v>0</v>
      </c>
      <c r="J2668" s="4">
        <v>0</v>
      </c>
      <c r="K2668" s="5">
        <v>0</v>
      </c>
      <c r="L2668" s="5">
        <v>0</v>
      </c>
      <c r="O2668" s="5">
        <v>0</v>
      </c>
    </row>
    <row r="2669" spans="1:15" x14ac:dyDescent="0.75">
      <c r="A2669" t="s">
        <v>32</v>
      </c>
      <c r="B2669" s="3">
        <v>46249</v>
      </c>
      <c r="C2669" s="4">
        <v>218928.8</v>
      </c>
      <c r="D2669" s="3">
        <v>46249</v>
      </c>
      <c r="E2669" s="4">
        <v>218928.8</v>
      </c>
      <c r="F2669">
        <v>98</v>
      </c>
      <c r="G2669" s="3">
        <v>46265</v>
      </c>
      <c r="H2669" s="4">
        <v>0</v>
      </c>
      <c r="I2669" s="4">
        <v>0</v>
      </c>
      <c r="J2669" s="4">
        <v>0</v>
      </c>
      <c r="K2669" s="5">
        <v>0</v>
      </c>
      <c r="L2669" s="5">
        <v>0</v>
      </c>
      <c r="O2669" s="5">
        <v>0</v>
      </c>
    </row>
    <row r="2670" spans="1:15" x14ac:dyDescent="0.75">
      <c r="A2670" t="s">
        <v>32</v>
      </c>
      <c r="B2670" s="3">
        <v>46280</v>
      </c>
      <c r="C2670" s="4">
        <v>196105.99</v>
      </c>
      <c r="D2670" s="3">
        <v>46280</v>
      </c>
      <c r="E2670" s="4">
        <v>196105.99</v>
      </c>
      <c r="F2670">
        <v>99</v>
      </c>
      <c r="G2670" s="3">
        <v>46295</v>
      </c>
      <c r="H2670" s="4">
        <v>0</v>
      </c>
      <c r="I2670" s="4">
        <v>0</v>
      </c>
      <c r="J2670" s="4">
        <v>0</v>
      </c>
      <c r="K2670" s="5">
        <v>0</v>
      </c>
      <c r="L2670" s="5">
        <v>0</v>
      </c>
      <c r="O2670" s="5">
        <v>572196.11</v>
      </c>
    </row>
    <row r="2671" spans="1:15" x14ac:dyDescent="0.75">
      <c r="A2671" t="s">
        <v>32</v>
      </c>
      <c r="B2671" s="3">
        <v>46287</v>
      </c>
      <c r="C2671" s="4">
        <v>30265392</v>
      </c>
      <c r="D2671" s="3">
        <v>46310</v>
      </c>
      <c r="E2671" s="4">
        <v>185921.65766197501</v>
      </c>
      <c r="F2671">
        <v>100</v>
      </c>
      <c r="G2671" s="3">
        <v>46326</v>
      </c>
      <c r="H2671" s="4">
        <v>185921.65766197501</v>
      </c>
      <c r="I2671" s="4">
        <v>0</v>
      </c>
      <c r="J2671" s="4">
        <v>0</v>
      </c>
      <c r="K2671" s="5">
        <v>41707.656148971</v>
      </c>
      <c r="L2671" s="5">
        <v>0</v>
      </c>
      <c r="O2671" s="5">
        <v>0</v>
      </c>
    </row>
    <row r="2672" spans="1:15" x14ac:dyDescent="0.75">
      <c r="A2672" t="s">
        <v>32</v>
      </c>
      <c r="B2672" s="3">
        <v>46341</v>
      </c>
      <c r="C2672" s="4">
        <v>0</v>
      </c>
      <c r="D2672" s="3">
        <v>46341</v>
      </c>
      <c r="E2672" s="4">
        <v>192108.36151457799</v>
      </c>
      <c r="F2672">
        <v>101</v>
      </c>
      <c r="G2672" s="3">
        <v>46356</v>
      </c>
      <c r="H2672" s="4">
        <v>192108.36151457799</v>
      </c>
      <c r="I2672" s="4">
        <v>0</v>
      </c>
      <c r="J2672" s="4">
        <v>0</v>
      </c>
      <c r="K2672" s="5">
        <v>43097.911354078999</v>
      </c>
      <c r="L2672" s="5">
        <v>0</v>
      </c>
      <c r="O2672" s="5">
        <v>0</v>
      </c>
    </row>
    <row r="2673" spans="1:15" x14ac:dyDescent="0.75">
      <c r="A2673" t="s">
        <v>32</v>
      </c>
      <c r="B2673" s="3">
        <v>46371</v>
      </c>
      <c r="C2673" s="4">
        <v>0</v>
      </c>
      <c r="D2673" s="3">
        <v>46371</v>
      </c>
      <c r="E2673" s="4">
        <v>185901.747720977</v>
      </c>
      <c r="F2673">
        <v>102</v>
      </c>
      <c r="G2673" s="3">
        <v>46387</v>
      </c>
      <c r="H2673" s="4">
        <v>185901.747720977</v>
      </c>
      <c r="I2673" s="4">
        <v>0</v>
      </c>
      <c r="J2673" s="4">
        <v>0</v>
      </c>
      <c r="K2673" s="5">
        <v>41707.656149199</v>
      </c>
      <c r="L2673" s="5">
        <v>0</v>
      </c>
      <c r="O2673" s="5">
        <v>0</v>
      </c>
    </row>
    <row r="2674" spans="1:15" x14ac:dyDescent="0.75">
      <c r="A2674" t="s">
        <v>32</v>
      </c>
      <c r="B2674" s="3">
        <v>46402</v>
      </c>
      <c r="C2674" s="4">
        <v>0</v>
      </c>
      <c r="D2674" s="3">
        <v>46402</v>
      </c>
      <c r="E2674" s="4">
        <v>184501.028591351</v>
      </c>
      <c r="F2674">
        <v>103</v>
      </c>
      <c r="G2674" s="3">
        <v>46418</v>
      </c>
      <c r="H2674" s="4">
        <v>184501.028591351</v>
      </c>
      <c r="I2674" s="4">
        <v>0</v>
      </c>
      <c r="J2674" s="4">
        <v>0</v>
      </c>
      <c r="K2674" s="5">
        <v>43097.911425938997</v>
      </c>
      <c r="L2674" s="5">
        <v>0</v>
      </c>
      <c r="O2674" s="5">
        <v>0</v>
      </c>
    </row>
    <row r="2675" spans="1:15" x14ac:dyDescent="0.75">
      <c r="A2675" t="s">
        <v>32</v>
      </c>
      <c r="B2675" s="3">
        <v>46433</v>
      </c>
      <c r="C2675" s="4">
        <v>0</v>
      </c>
      <c r="D2675" s="3">
        <v>46433</v>
      </c>
      <c r="E2675" s="4">
        <v>184491.33378877601</v>
      </c>
      <c r="F2675">
        <v>104</v>
      </c>
      <c r="G2675" s="3">
        <v>46446</v>
      </c>
      <c r="H2675" s="4">
        <v>184491.33378877601</v>
      </c>
      <c r="I2675" s="4">
        <v>0</v>
      </c>
      <c r="J2675" s="4">
        <v>0</v>
      </c>
      <c r="K2675" s="5">
        <v>43097.911426027</v>
      </c>
      <c r="L2675" s="5">
        <v>0</v>
      </c>
      <c r="O2675" s="5">
        <v>0</v>
      </c>
    </row>
    <row r="2676" spans="1:15" x14ac:dyDescent="0.75">
      <c r="A2676" t="s">
        <v>32</v>
      </c>
      <c r="B2676" s="3">
        <v>46461</v>
      </c>
      <c r="C2676" s="4">
        <v>0</v>
      </c>
      <c r="D2676" s="3">
        <v>46461</v>
      </c>
      <c r="E2676" s="4">
        <v>188672.057486284</v>
      </c>
      <c r="F2676">
        <v>105</v>
      </c>
      <c r="G2676" s="3">
        <v>46477</v>
      </c>
      <c r="H2676" s="4">
        <v>188672.057486284</v>
      </c>
      <c r="I2676" s="4">
        <v>0</v>
      </c>
      <c r="J2676" s="4">
        <v>0</v>
      </c>
      <c r="K2676" s="5">
        <v>38927.159494733998</v>
      </c>
      <c r="L2676" s="5">
        <v>0</v>
      </c>
      <c r="O2676" s="5">
        <v>0</v>
      </c>
    </row>
    <row r="2677" spans="1:15" x14ac:dyDescent="0.75">
      <c r="A2677" t="s">
        <v>32</v>
      </c>
      <c r="B2677" s="3">
        <v>46492</v>
      </c>
      <c r="C2677" s="4">
        <v>0</v>
      </c>
      <c r="D2677" s="3">
        <v>46492</v>
      </c>
      <c r="E2677" s="4">
        <v>173584.29755058599</v>
      </c>
      <c r="F2677">
        <v>106</v>
      </c>
      <c r="G2677" s="3">
        <v>46507</v>
      </c>
      <c r="H2677" s="4">
        <v>173584.29755058599</v>
      </c>
      <c r="I2677" s="4">
        <v>0</v>
      </c>
      <c r="J2677" s="4">
        <v>0</v>
      </c>
      <c r="K2677" s="5">
        <v>61568.445744359997</v>
      </c>
      <c r="L2677" s="5">
        <v>0</v>
      </c>
      <c r="O2677" s="5">
        <v>0</v>
      </c>
    </row>
    <row r="2678" spans="1:15" x14ac:dyDescent="0.75">
      <c r="A2678" t="s">
        <v>32</v>
      </c>
      <c r="B2678" s="3">
        <v>46522</v>
      </c>
      <c r="C2678" s="4">
        <v>0</v>
      </c>
      <c r="D2678" s="3">
        <v>46522</v>
      </c>
      <c r="E2678" s="4">
        <v>167974.910521035</v>
      </c>
      <c r="F2678">
        <v>107</v>
      </c>
      <c r="G2678" s="3">
        <v>46538</v>
      </c>
      <c r="H2678" s="4">
        <v>167974.910521035</v>
      </c>
      <c r="I2678" s="4">
        <v>0</v>
      </c>
      <c r="J2678" s="4">
        <v>0</v>
      </c>
      <c r="K2678" s="5">
        <v>59582.366849400001</v>
      </c>
      <c r="L2678" s="5">
        <v>0</v>
      </c>
      <c r="O2678" s="5">
        <v>0</v>
      </c>
    </row>
    <row r="2679" spans="1:15" x14ac:dyDescent="0.75">
      <c r="A2679" t="s">
        <v>32</v>
      </c>
      <c r="B2679" s="3">
        <v>46553</v>
      </c>
      <c r="C2679" s="4">
        <v>0</v>
      </c>
      <c r="D2679" s="3">
        <v>46553</v>
      </c>
      <c r="E2679" s="4">
        <v>173562.92509009701</v>
      </c>
      <c r="F2679">
        <v>108</v>
      </c>
      <c r="G2679" s="3">
        <v>46568</v>
      </c>
      <c r="H2679" s="4">
        <v>173562.92509009701</v>
      </c>
      <c r="I2679" s="4">
        <v>0</v>
      </c>
      <c r="J2679" s="4">
        <v>0</v>
      </c>
      <c r="K2679" s="5">
        <v>61568.445744563003</v>
      </c>
      <c r="L2679" s="5">
        <v>0</v>
      </c>
      <c r="O2679" s="5">
        <v>0</v>
      </c>
    </row>
    <row r="2680" spans="1:15" x14ac:dyDescent="0.75">
      <c r="A2680" t="s">
        <v>32</v>
      </c>
      <c r="B2680" s="3">
        <v>46583</v>
      </c>
      <c r="C2680" s="4">
        <v>0</v>
      </c>
      <c r="D2680" s="3">
        <v>46583</v>
      </c>
      <c r="E2680" s="4">
        <v>167954.097587992</v>
      </c>
      <c r="F2680">
        <v>109</v>
      </c>
      <c r="G2680" s="3">
        <v>46599</v>
      </c>
      <c r="H2680" s="4">
        <v>167954.097587992</v>
      </c>
      <c r="I2680" s="4">
        <v>0</v>
      </c>
      <c r="J2680" s="4">
        <v>0</v>
      </c>
      <c r="K2680" s="5">
        <v>59582.366849553997</v>
      </c>
      <c r="L2680" s="5">
        <v>0</v>
      </c>
      <c r="O2680" s="5">
        <v>0</v>
      </c>
    </row>
    <row r="2681" spans="1:15" x14ac:dyDescent="0.75">
      <c r="A2681" t="s">
        <v>32</v>
      </c>
      <c r="B2681" s="3">
        <v>46614</v>
      </c>
      <c r="C2681" s="4">
        <v>0</v>
      </c>
      <c r="D2681" s="3">
        <v>46614</v>
      </c>
      <c r="E2681" s="4">
        <v>173541.28335762501</v>
      </c>
      <c r="F2681">
        <v>110</v>
      </c>
      <c r="G2681" s="3">
        <v>46630</v>
      </c>
      <c r="H2681" s="4">
        <v>173541.28335762501</v>
      </c>
      <c r="I2681" s="4">
        <v>0</v>
      </c>
      <c r="J2681" s="4">
        <v>0</v>
      </c>
      <c r="K2681" s="5">
        <v>61568.445744727003</v>
      </c>
      <c r="L2681" s="5">
        <v>0</v>
      </c>
      <c r="O2681" s="5">
        <v>0</v>
      </c>
    </row>
    <row r="2682" spans="1:15" x14ac:dyDescent="0.75">
      <c r="A2682" t="s">
        <v>32</v>
      </c>
      <c r="B2682" s="3">
        <v>46645</v>
      </c>
      <c r="C2682" s="4">
        <v>0</v>
      </c>
      <c r="D2682" s="3">
        <v>46645</v>
      </c>
      <c r="E2682" s="4">
        <v>173530.78945841701</v>
      </c>
      <c r="F2682">
        <v>111</v>
      </c>
      <c r="G2682" s="3">
        <v>46660</v>
      </c>
      <c r="H2682" s="4">
        <v>173530.78945841701</v>
      </c>
      <c r="I2682" s="4">
        <v>0</v>
      </c>
      <c r="J2682" s="4">
        <v>0</v>
      </c>
      <c r="K2682" s="5">
        <v>61568.445744794997</v>
      </c>
      <c r="L2682" s="5">
        <v>0</v>
      </c>
      <c r="O2682" s="5">
        <v>0</v>
      </c>
    </row>
    <row r="2683" spans="1:15" x14ac:dyDescent="0.75">
      <c r="A2683" t="s">
        <v>32</v>
      </c>
      <c r="B2683" s="3">
        <v>46675</v>
      </c>
      <c r="C2683" s="4">
        <v>0</v>
      </c>
      <c r="D2683" s="3">
        <v>46675</v>
      </c>
      <c r="E2683" s="4">
        <v>167922.802546928</v>
      </c>
      <c r="F2683">
        <v>112</v>
      </c>
      <c r="G2683" s="3">
        <v>46691</v>
      </c>
      <c r="H2683" s="4">
        <v>167922.802546928</v>
      </c>
      <c r="I2683" s="4">
        <v>0</v>
      </c>
      <c r="J2683" s="4">
        <v>0</v>
      </c>
      <c r="K2683" s="5">
        <v>59582.366849856997</v>
      </c>
      <c r="L2683" s="5">
        <v>0</v>
      </c>
      <c r="O2683" s="5">
        <v>0</v>
      </c>
    </row>
    <row r="2684" spans="1:15" x14ac:dyDescent="0.75">
      <c r="A2684" t="s">
        <v>32</v>
      </c>
      <c r="B2684" s="3">
        <v>46706</v>
      </c>
      <c r="C2684" s="4">
        <v>0</v>
      </c>
      <c r="D2684" s="3">
        <v>46706</v>
      </c>
      <c r="E2684" s="4">
        <v>173508.741368494</v>
      </c>
      <c r="F2684">
        <v>113</v>
      </c>
      <c r="G2684" s="3">
        <v>46721</v>
      </c>
      <c r="H2684" s="4">
        <v>173508.741368494</v>
      </c>
      <c r="I2684" s="4">
        <v>0</v>
      </c>
      <c r="J2684" s="4">
        <v>0</v>
      </c>
      <c r="K2684" s="5">
        <v>61568.445744921999</v>
      </c>
      <c r="L2684" s="5">
        <v>0</v>
      </c>
      <c r="O2684" s="5">
        <v>0</v>
      </c>
    </row>
    <row r="2685" spans="1:15" x14ac:dyDescent="0.75">
      <c r="A2685" t="s">
        <v>32</v>
      </c>
      <c r="B2685" s="3">
        <v>46736</v>
      </c>
      <c r="C2685" s="4">
        <v>0</v>
      </c>
      <c r="D2685" s="3">
        <v>46736</v>
      </c>
      <c r="E2685" s="4">
        <v>167901.33071356799</v>
      </c>
      <c r="F2685">
        <v>114</v>
      </c>
      <c r="G2685" s="3">
        <v>46752</v>
      </c>
      <c r="H2685" s="4">
        <v>167901.33071356799</v>
      </c>
      <c r="I2685" s="4">
        <v>0</v>
      </c>
      <c r="J2685" s="4">
        <v>0</v>
      </c>
      <c r="K2685" s="5">
        <v>59582.366850072998</v>
      </c>
      <c r="L2685" s="5">
        <v>0</v>
      </c>
      <c r="O2685" s="5">
        <v>0</v>
      </c>
    </row>
    <row r="2686" spans="1:15" x14ac:dyDescent="0.75">
      <c r="A2686" t="s">
        <v>32</v>
      </c>
      <c r="B2686" s="3">
        <v>46767</v>
      </c>
      <c r="C2686" s="4">
        <v>0</v>
      </c>
      <c r="D2686" s="3">
        <v>46767</v>
      </c>
      <c r="E2686" s="4">
        <v>173486.413510771</v>
      </c>
      <c r="F2686">
        <v>115</v>
      </c>
      <c r="G2686" s="3">
        <v>46783</v>
      </c>
      <c r="H2686" s="4">
        <v>173486.413510771</v>
      </c>
      <c r="I2686" s="4">
        <v>0</v>
      </c>
      <c r="J2686" s="4">
        <v>0</v>
      </c>
      <c r="K2686" s="5">
        <v>61568.445745186997</v>
      </c>
      <c r="L2686" s="5">
        <v>0</v>
      </c>
      <c r="O2686" s="5">
        <v>0</v>
      </c>
    </row>
    <row r="2687" spans="1:15" x14ac:dyDescent="0.75">
      <c r="A2687" t="s">
        <v>32</v>
      </c>
      <c r="B2687" s="3">
        <v>46798</v>
      </c>
      <c r="C2687" s="4">
        <v>0</v>
      </c>
      <c r="D2687" s="3">
        <v>46798</v>
      </c>
      <c r="E2687" s="4">
        <v>165893.507058399</v>
      </c>
      <c r="F2687">
        <v>116</v>
      </c>
      <c r="G2687" s="3">
        <v>46812</v>
      </c>
      <c r="H2687" s="4">
        <v>165893.507058399</v>
      </c>
      <c r="I2687" s="4">
        <v>0</v>
      </c>
      <c r="J2687" s="4">
        <v>0</v>
      </c>
      <c r="K2687" s="5">
        <v>61568.445816929998</v>
      </c>
      <c r="L2687" s="5">
        <v>0</v>
      </c>
      <c r="O2687" s="5">
        <v>0</v>
      </c>
    </row>
    <row r="2688" spans="1:15" x14ac:dyDescent="0.75">
      <c r="A2688" t="s">
        <v>32</v>
      </c>
      <c r="B2688" s="3">
        <v>46827</v>
      </c>
      <c r="C2688" s="4">
        <v>0</v>
      </c>
      <c r="D2688" s="3">
        <v>46827</v>
      </c>
      <c r="E2688" s="4">
        <v>169862.12364169699</v>
      </c>
      <c r="F2688">
        <v>117</v>
      </c>
      <c r="G2688" s="3">
        <v>46843</v>
      </c>
      <c r="H2688" s="4">
        <v>169862.12364169699</v>
      </c>
      <c r="I2688" s="4">
        <v>0</v>
      </c>
      <c r="J2688" s="4">
        <v>0</v>
      </c>
      <c r="K2688" s="5">
        <v>57596.301782360002</v>
      </c>
      <c r="L2688" s="5">
        <v>0</v>
      </c>
      <c r="O2688" s="5">
        <v>0</v>
      </c>
    </row>
    <row r="2689" spans="1:15" x14ac:dyDescent="0.75">
      <c r="A2689" t="s">
        <v>32</v>
      </c>
      <c r="B2689" s="3">
        <v>46858</v>
      </c>
      <c r="C2689" s="4">
        <v>0</v>
      </c>
      <c r="D2689" s="3">
        <v>46858</v>
      </c>
      <c r="E2689" s="4">
        <v>161138.299651796</v>
      </c>
      <c r="F2689">
        <v>118</v>
      </c>
      <c r="G2689" s="3">
        <v>46873</v>
      </c>
      <c r="H2689" s="4">
        <v>161138.299651796</v>
      </c>
      <c r="I2689" s="4">
        <v>0</v>
      </c>
      <c r="J2689" s="4">
        <v>0</v>
      </c>
      <c r="K2689" s="5">
        <v>73882.107541060002</v>
      </c>
      <c r="L2689" s="5">
        <v>0</v>
      </c>
      <c r="O2689" s="5">
        <v>0</v>
      </c>
    </row>
    <row r="2690" spans="1:15" x14ac:dyDescent="0.75">
      <c r="A2690" t="s">
        <v>32</v>
      </c>
      <c r="B2690" s="3">
        <v>46888</v>
      </c>
      <c r="C2690" s="4">
        <v>0</v>
      </c>
      <c r="D2690" s="3">
        <v>46888</v>
      </c>
      <c r="E2690" s="4">
        <v>158777.80549348</v>
      </c>
      <c r="F2690">
        <v>119</v>
      </c>
      <c r="G2690" s="3">
        <v>46904</v>
      </c>
      <c r="H2690" s="4">
        <v>158777.80549348</v>
      </c>
      <c r="I2690" s="4">
        <v>0</v>
      </c>
      <c r="J2690" s="4">
        <v>0</v>
      </c>
      <c r="K2690" s="5">
        <v>71498.840739509003</v>
      </c>
      <c r="L2690" s="5">
        <v>0</v>
      </c>
      <c r="O2690" s="5">
        <v>0</v>
      </c>
    </row>
    <row r="2691" spans="1:15" x14ac:dyDescent="0.75">
      <c r="A2691" t="s">
        <v>32</v>
      </c>
      <c r="B2691" s="3">
        <v>46919</v>
      </c>
      <c r="C2691" s="4">
        <v>0</v>
      </c>
      <c r="D2691" s="3">
        <v>46919</v>
      </c>
      <c r="E2691" s="4">
        <v>164060.724186904</v>
      </c>
      <c r="F2691">
        <v>120</v>
      </c>
      <c r="G2691" s="3">
        <v>46934</v>
      </c>
      <c r="H2691" s="4">
        <v>164060.724186904</v>
      </c>
      <c r="I2691" s="4">
        <v>0</v>
      </c>
      <c r="J2691" s="4">
        <v>0</v>
      </c>
      <c r="K2691" s="5">
        <v>73882.135430909999</v>
      </c>
      <c r="L2691" s="5">
        <v>0</v>
      </c>
      <c r="O2691" s="5">
        <v>0</v>
      </c>
    </row>
    <row r="2692" spans="1:15" x14ac:dyDescent="0.75">
      <c r="A2692" t="s">
        <v>32</v>
      </c>
      <c r="B2692" s="3">
        <v>46949</v>
      </c>
      <c r="C2692" s="4">
        <v>0</v>
      </c>
      <c r="D2692" s="3">
        <v>46949</v>
      </c>
      <c r="E2692" s="4">
        <v>158759.69814859601</v>
      </c>
      <c r="F2692">
        <v>121</v>
      </c>
      <c r="G2692" s="3">
        <v>46965</v>
      </c>
      <c r="H2692" s="4">
        <v>158759.69814859601</v>
      </c>
      <c r="I2692" s="4">
        <v>0</v>
      </c>
      <c r="J2692" s="4">
        <v>0</v>
      </c>
      <c r="K2692" s="5">
        <v>71498.840739687002</v>
      </c>
      <c r="L2692" s="5">
        <v>0</v>
      </c>
      <c r="O2692" s="5">
        <v>0</v>
      </c>
    </row>
    <row r="2693" spans="1:15" x14ac:dyDescent="0.75">
      <c r="A2693" t="s">
        <v>32</v>
      </c>
      <c r="B2693" s="3">
        <v>46980</v>
      </c>
      <c r="C2693" s="4">
        <v>0</v>
      </c>
      <c r="D2693" s="3">
        <v>46980</v>
      </c>
      <c r="E2693" s="4">
        <v>101039.851842615</v>
      </c>
      <c r="F2693">
        <v>122</v>
      </c>
      <c r="G2693" s="3">
        <v>46996</v>
      </c>
      <c r="H2693" s="4">
        <v>101039.851842615</v>
      </c>
      <c r="I2693" s="4">
        <v>0</v>
      </c>
      <c r="J2693" s="4">
        <v>0</v>
      </c>
      <c r="K2693" s="5">
        <v>140176.49550441001</v>
      </c>
      <c r="L2693" s="5">
        <v>0</v>
      </c>
      <c r="O2693" s="5">
        <v>0</v>
      </c>
    </row>
    <row r="2694" spans="1:15" x14ac:dyDescent="0.75">
      <c r="A2694" t="s">
        <v>32</v>
      </c>
      <c r="B2694" s="3">
        <v>47011</v>
      </c>
      <c r="C2694" s="4">
        <v>0</v>
      </c>
      <c r="D2694" s="3">
        <v>47011</v>
      </c>
      <c r="E2694" s="4">
        <v>58412.143520033998</v>
      </c>
      <c r="F2694">
        <v>123</v>
      </c>
      <c r="G2694" s="3">
        <v>47026</v>
      </c>
      <c r="H2694" s="4">
        <v>58412.143520033998</v>
      </c>
      <c r="I2694" s="4">
        <v>0</v>
      </c>
      <c r="J2694" s="4">
        <v>0</v>
      </c>
      <c r="K2694" s="5">
        <v>184752.076076653</v>
      </c>
      <c r="L2694" s="5">
        <v>0</v>
      </c>
      <c r="O2694" s="5">
        <v>0</v>
      </c>
    </row>
    <row r="2695" spans="1:15" x14ac:dyDescent="0.75">
      <c r="A2695" t="s">
        <v>32</v>
      </c>
      <c r="B2695" s="3">
        <v>47041</v>
      </c>
      <c r="C2695" s="4">
        <v>0</v>
      </c>
      <c r="D2695" s="3">
        <v>47041</v>
      </c>
      <c r="E2695" s="4">
        <v>0</v>
      </c>
      <c r="F2695">
        <v>124</v>
      </c>
      <c r="G2695" s="3">
        <v>47057</v>
      </c>
      <c r="H2695" s="4">
        <v>0</v>
      </c>
      <c r="I2695" s="4">
        <v>0</v>
      </c>
      <c r="J2695" s="4">
        <v>2016265.490747869</v>
      </c>
      <c r="K2695" s="5">
        <v>235259.443587872</v>
      </c>
      <c r="L2695" s="5">
        <v>0</v>
      </c>
      <c r="O2695" s="5">
        <v>0</v>
      </c>
    </row>
    <row r="2696" spans="1:15" x14ac:dyDescent="0.75">
      <c r="A2696" t="s">
        <v>32</v>
      </c>
      <c r="B2696" s="3">
        <v>47072</v>
      </c>
      <c r="C2696" s="4">
        <v>0</v>
      </c>
      <c r="D2696" s="3">
        <v>47072</v>
      </c>
      <c r="E2696" s="4">
        <v>0</v>
      </c>
      <c r="F2696">
        <v>125</v>
      </c>
      <c r="G2696" s="3">
        <v>47087</v>
      </c>
      <c r="H2696" s="4">
        <v>0</v>
      </c>
      <c r="I2696" s="4">
        <v>0</v>
      </c>
      <c r="J2696" s="4">
        <v>0</v>
      </c>
      <c r="K2696" s="5">
        <v>232256.933109479</v>
      </c>
      <c r="L2696" s="5">
        <v>0</v>
      </c>
      <c r="O2696" s="5">
        <v>0</v>
      </c>
    </row>
    <row r="2697" spans="1:15" x14ac:dyDescent="0.75">
      <c r="A2697" t="s">
        <v>32</v>
      </c>
      <c r="B2697" s="3">
        <v>47102</v>
      </c>
      <c r="C2697" s="4">
        <v>0</v>
      </c>
      <c r="D2697" s="3">
        <v>47102</v>
      </c>
      <c r="E2697" s="4">
        <v>0</v>
      </c>
      <c r="F2697">
        <v>126</v>
      </c>
      <c r="G2697" s="3">
        <v>47118</v>
      </c>
      <c r="H2697" s="4">
        <v>0</v>
      </c>
      <c r="I2697" s="4">
        <v>0</v>
      </c>
      <c r="J2697" s="4">
        <v>0</v>
      </c>
      <c r="K2697" s="5">
        <v>224759.97007880799</v>
      </c>
      <c r="L2697" s="5">
        <v>0</v>
      </c>
      <c r="O2697" s="5">
        <v>0</v>
      </c>
    </row>
    <row r="2698" spans="1:15" x14ac:dyDescent="0.75">
      <c r="A2698" t="s">
        <v>32</v>
      </c>
      <c r="B2698" s="3">
        <v>47133</v>
      </c>
      <c r="C2698" s="4">
        <v>0</v>
      </c>
      <c r="D2698" s="3">
        <v>47133</v>
      </c>
      <c r="E2698" s="4">
        <v>0</v>
      </c>
      <c r="F2698">
        <v>127</v>
      </c>
      <c r="G2698" s="3">
        <v>47149</v>
      </c>
      <c r="H2698" s="4">
        <v>0</v>
      </c>
      <c r="I2698" s="4">
        <v>0</v>
      </c>
      <c r="J2698" s="4">
        <v>0</v>
      </c>
      <c r="K2698" s="5">
        <v>224754.73090518601</v>
      </c>
      <c r="L2698" s="5">
        <v>0</v>
      </c>
      <c r="O2698" s="5">
        <v>0</v>
      </c>
    </row>
    <row r="2699" spans="1:15" x14ac:dyDescent="0.75">
      <c r="A2699" t="s">
        <v>32</v>
      </c>
      <c r="B2699" s="3">
        <v>47164</v>
      </c>
      <c r="C2699" s="4">
        <v>0</v>
      </c>
      <c r="D2699" s="3">
        <v>47164</v>
      </c>
      <c r="E2699" s="4">
        <v>0</v>
      </c>
      <c r="F2699">
        <v>128</v>
      </c>
      <c r="G2699" s="3">
        <v>47177</v>
      </c>
      <c r="H2699" s="4">
        <v>0</v>
      </c>
      <c r="I2699" s="4">
        <v>0</v>
      </c>
      <c r="J2699" s="4">
        <v>0</v>
      </c>
      <c r="K2699" s="5">
        <v>224749.862854529</v>
      </c>
      <c r="L2699" s="5">
        <v>0</v>
      </c>
      <c r="O2699" s="5">
        <v>0</v>
      </c>
    </row>
    <row r="2700" spans="1:15" x14ac:dyDescent="0.75">
      <c r="A2700" t="s">
        <v>32</v>
      </c>
      <c r="B2700" s="3">
        <v>47192</v>
      </c>
      <c r="C2700" s="4">
        <v>0</v>
      </c>
      <c r="D2700" s="3">
        <v>47192</v>
      </c>
      <c r="E2700" s="4">
        <v>0</v>
      </c>
      <c r="F2700">
        <v>129</v>
      </c>
      <c r="G2700" s="3">
        <v>47208</v>
      </c>
      <c r="H2700" s="4">
        <v>0</v>
      </c>
      <c r="I2700" s="4">
        <v>0</v>
      </c>
      <c r="J2700" s="4">
        <v>0</v>
      </c>
      <c r="K2700" s="5">
        <v>224761.30355632599</v>
      </c>
      <c r="L2700" s="5">
        <v>0</v>
      </c>
      <c r="O2700" s="5">
        <v>0</v>
      </c>
    </row>
    <row r="2701" spans="1:15" x14ac:dyDescent="0.75">
      <c r="A2701" t="s">
        <v>32</v>
      </c>
      <c r="B2701" s="3">
        <v>47223</v>
      </c>
      <c r="C2701" s="4">
        <v>0</v>
      </c>
      <c r="D2701" s="3">
        <v>47223</v>
      </c>
      <c r="E2701" s="4">
        <v>0</v>
      </c>
      <c r="F2701">
        <v>130</v>
      </c>
      <c r="G2701" s="3">
        <v>47238</v>
      </c>
      <c r="H2701" s="4">
        <v>0</v>
      </c>
      <c r="I2701" s="4">
        <v>0</v>
      </c>
      <c r="J2701" s="4">
        <v>0</v>
      </c>
      <c r="K2701" s="5">
        <v>232230.11520808999</v>
      </c>
      <c r="L2701" s="5">
        <v>0</v>
      </c>
      <c r="O2701" s="5">
        <v>0</v>
      </c>
    </row>
    <row r="2702" spans="1:15" x14ac:dyDescent="0.75">
      <c r="A2702" t="s">
        <v>32</v>
      </c>
      <c r="B2702" s="3">
        <v>47253</v>
      </c>
      <c r="C2702" s="4">
        <v>0</v>
      </c>
      <c r="D2702" s="3">
        <v>47253</v>
      </c>
      <c r="E2702" s="4">
        <v>0</v>
      </c>
      <c r="F2702">
        <v>131</v>
      </c>
      <c r="G2702" s="3">
        <v>47269</v>
      </c>
      <c r="H2702" s="4">
        <v>0</v>
      </c>
      <c r="I2702" s="4">
        <v>0</v>
      </c>
      <c r="J2702" s="4">
        <v>0</v>
      </c>
      <c r="K2702" s="5">
        <v>224733.85408215199</v>
      </c>
      <c r="L2702" s="5">
        <v>0</v>
      </c>
      <c r="O2702" s="5">
        <v>0</v>
      </c>
    </row>
    <row r="2703" spans="1:15" x14ac:dyDescent="0.75">
      <c r="A2703" t="s">
        <v>32</v>
      </c>
      <c r="B2703" s="3">
        <v>47284</v>
      </c>
      <c r="C2703" s="4">
        <v>0</v>
      </c>
      <c r="D2703" s="3">
        <v>47284</v>
      </c>
      <c r="E2703" s="4">
        <v>0</v>
      </c>
      <c r="F2703">
        <v>132</v>
      </c>
      <c r="G2703" s="3">
        <v>47299</v>
      </c>
      <c r="H2703" s="4">
        <v>0</v>
      </c>
      <c r="I2703" s="4">
        <v>0</v>
      </c>
      <c r="J2703" s="4">
        <v>0</v>
      </c>
      <c r="K2703" s="5">
        <v>232219.40008888199</v>
      </c>
      <c r="L2703" s="5">
        <v>0</v>
      </c>
      <c r="O2703" s="5">
        <v>0</v>
      </c>
    </row>
    <row r="2704" spans="1:15" x14ac:dyDescent="0.75">
      <c r="A2704" t="s">
        <v>32</v>
      </c>
      <c r="B2704" s="3">
        <v>47314</v>
      </c>
      <c r="C2704" s="4">
        <v>0</v>
      </c>
      <c r="D2704" s="3">
        <v>47314</v>
      </c>
      <c r="E2704" s="4">
        <v>0</v>
      </c>
      <c r="F2704">
        <v>133</v>
      </c>
      <c r="G2704" s="3">
        <v>47330</v>
      </c>
      <c r="H2704" s="4">
        <v>0</v>
      </c>
      <c r="I2704" s="4">
        <v>0</v>
      </c>
      <c r="J2704" s="4">
        <v>0</v>
      </c>
      <c r="K2704" s="5">
        <v>224723.41804114101</v>
      </c>
      <c r="L2704" s="5">
        <v>0</v>
      </c>
      <c r="O2704" s="5">
        <v>0</v>
      </c>
    </row>
    <row r="2705" spans="1:15" x14ac:dyDescent="0.75">
      <c r="A2705" t="s">
        <v>32</v>
      </c>
      <c r="B2705" s="3">
        <v>47345</v>
      </c>
      <c r="C2705" s="4">
        <v>0</v>
      </c>
      <c r="D2705" s="3">
        <v>47345</v>
      </c>
      <c r="E2705" s="4">
        <v>0</v>
      </c>
      <c r="F2705">
        <v>134</v>
      </c>
      <c r="G2705" s="3">
        <v>47361</v>
      </c>
      <c r="H2705" s="4">
        <v>0</v>
      </c>
      <c r="I2705" s="4">
        <v>0</v>
      </c>
      <c r="J2705" s="4">
        <v>0</v>
      </c>
      <c r="K2705" s="5">
        <v>232208.547371486</v>
      </c>
      <c r="L2705" s="5">
        <v>0</v>
      </c>
      <c r="O2705" s="5">
        <v>0</v>
      </c>
    </row>
    <row r="2706" spans="1:15" x14ac:dyDescent="0.75">
      <c r="A2706" t="s">
        <v>32</v>
      </c>
      <c r="B2706" s="3">
        <v>47376</v>
      </c>
      <c r="C2706" s="4">
        <v>0</v>
      </c>
      <c r="D2706" s="3">
        <v>47376</v>
      </c>
      <c r="E2706" s="4">
        <v>0</v>
      </c>
      <c r="F2706">
        <v>135</v>
      </c>
      <c r="G2706" s="3">
        <v>47391</v>
      </c>
      <c r="H2706" s="4">
        <v>0</v>
      </c>
      <c r="I2706" s="4">
        <v>0</v>
      </c>
      <c r="J2706" s="4">
        <v>0</v>
      </c>
      <c r="K2706" s="5">
        <v>232203.276108138</v>
      </c>
      <c r="L2706" s="5">
        <v>0</v>
      </c>
      <c r="O2706" s="5">
        <v>0</v>
      </c>
    </row>
    <row r="2707" spans="1:15" x14ac:dyDescent="0.75">
      <c r="A2707" t="s">
        <v>32</v>
      </c>
      <c r="B2707" s="3">
        <v>47406</v>
      </c>
      <c r="C2707" s="4">
        <v>0</v>
      </c>
      <c r="D2707" s="3">
        <v>47406</v>
      </c>
      <c r="E2707" s="4">
        <v>0</v>
      </c>
      <c r="F2707">
        <v>136</v>
      </c>
      <c r="G2707" s="3">
        <v>47422</v>
      </c>
      <c r="H2707" s="4">
        <v>0</v>
      </c>
      <c r="I2707" s="4">
        <v>0</v>
      </c>
      <c r="J2707" s="4">
        <v>20504399.999797281</v>
      </c>
      <c r="K2707" s="5">
        <v>224707.71280033101</v>
      </c>
      <c r="L2707" s="5">
        <v>0</v>
      </c>
      <c r="O2707" s="5">
        <v>0</v>
      </c>
    </row>
    <row r="2708" spans="1:15" x14ac:dyDescent="0.75">
      <c r="A2708" t="s">
        <v>32</v>
      </c>
      <c r="B2708" s="3">
        <v>47437</v>
      </c>
      <c r="C2708" s="4">
        <v>0</v>
      </c>
      <c r="D2708" s="3">
        <v>47437</v>
      </c>
      <c r="E2708" s="4">
        <v>0</v>
      </c>
      <c r="F2708">
        <v>137</v>
      </c>
      <c r="G2708" s="3">
        <v>47452</v>
      </c>
      <c r="H2708" s="4">
        <v>0</v>
      </c>
      <c r="I2708" s="4">
        <v>0</v>
      </c>
      <c r="J2708" s="4">
        <v>0</v>
      </c>
      <c r="K2708" s="5">
        <v>145872.75226349101</v>
      </c>
      <c r="L2708" s="5">
        <v>0</v>
      </c>
      <c r="O2708" s="5">
        <v>0</v>
      </c>
    </row>
    <row r="2709" spans="1:15" x14ac:dyDescent="0.75">
      <c r="A2709" t="s">
        <v>32</v>
      </c>
      <c r="B2709" s="3">
        <v>47467</v>
      </c>
      <c r="C2709" s="4">
        <v>0</v>
      </c>
      <c r="D2709" s="3">
        <v>47467</v>
      </c>
      <c r="E2709" s="4">
        <v>0</v>
      </c>
      <c r="F2709">
        <v>138</v>
      </c>
      <c r="G2709" s="3">
        <v>47483</v>
      </c>
      <c r="H2709" s="4">
        <v>0</v>
      </c>
      <c r="I2709" s="4">
        <v>0</v>
      </c>
      <c r="J2709" s="4">
        <v>0</v>
      </c>
      <c r="K2709" s="5">
        <v>141163.63900129599</v>
      </c>
      <c r="L2709" s="5">
        <v>0</v>
      </c>
      <c r="O2709" s="5">
        <v>0</v>
      </c>
    </row>
    <row r="2710" spans="1:15" x14ac:dyDescent="0.75">
      <c r="A2710" t="s">
        <v>32</v>
      </c>
      <c r="B2710" s="3">
        <v>47498</v>
      </c>
      <c r="C2710" s="4">
        <v>0</v>
      </c>
      <c r="D2710" s="3">
        <v>47498</v>
      </c>
      <c r="E2710" s="4">
        <v>0</v>
      </c>
      <c r="F2710">
        <v>139</v>
      </c>
      <c r="G2710" s="3">
        <v>47514</v>
      </c>
      <c r="H2710" s="4">
        <v>0</v>
      </c>
      <c r="I2710" s="4">
        <v>0</v>
      </c>
      <c r="J2710" s="4">
        <v>0</v>
      </c>
      <c r="K2710" s="5">
        <v>141159.80152768601</v>
      </c>
      <c r="L2710" s="5">
        <v>0</v>
      </c>
      <c r="O2710" s="5">
        <v>0</v>
      </c>
    </row>
    <row r="2711" spans="1:15" x14ac:dyDescent="0.75">
      <c r="A2711" t="s">
        <v>32</v>
      </c>
      <c r="B2711" s="3">
        <v>47529</v>
      </c>
      <c r="C2711" s="4">
        <v>0</v>
      </c>
      <c r="D2711" s="3">
        <v>47529</v>
      </c>
      <c r="E2711" s="4">
        <v>0</v>
      </c>
      <c r="F2711">
        <v>140</v>
      </c>
      <c r="G2711" s="3">
        <v>47542</v>
      </c>
      <c r="H2711" s="4">
        <v>0</v>
      </c>
      <c r="I2711" s="4">
        <v>0</v>
      </c>
      <c r="J2711" s="4">
        <v>0</v>
      </c>
      <c r="K2711" s="5">
        <v>141156.21221303</v>
      </c>
      <c r="L2711" s="5">
        <v>0</v>
      </c>
      <c r="O2711" s="5">
        <v>0</v>
      </c>
    </row>
    <row r="2712" spans="1:15" x14ac:dyDescent="0.75">
      <c r="A2712" t="s">
        <v>32</v>
      </c>
      <c r="B2712" s="3">
        <v>47557</v>
      </c>
      <c r="C2712" s="4">
        <v>0</v>
      </c>
      <c r="D2712" s="3">
        <v>47557</v>
      </c>
      <c r="E2712" s="4">
        <v>0</v>
      </c>
      <c r="F2712">
        <v>141</v>
      </c>
      <c r="G2712" s="3">
        <v>47573</v>
      </c>
      <c r="H2712" s="4">
        <v>0</v>
      </c>
      <c r="I2712" s="4">
        <v>0</v>
      </c>
      <c r="J2712" s="4">
        <v>0</v>
      </c>
      <c r="K2712" s="5">
        <v>141164.52788015801</v>
      </c>
      <c r="L2712" s="5">
        <v>0</v>
      </c>
      <c r="O2712" s="5">
        <v>0</v>
      </c>
    </row>
    <row r="2713" spans="1:15" x14ac:dyDescent="0.75">
      <c r="A2713" t="s">
        <v>32</v>
      </c>
      <c r="B2713" s="3">
        <v>47588</v>
      </c>
      <c r="C2713" s="4">
        <v>0</v>
      </c>
      <c r="D2713" s="3">
        <v>47588</v>
      </c>
      <c r="E2713" s="4">
        <v>0</v>
      </c>
      <c r="F2713">
        <v>142</v>
      </c>
      <c r="G2713" s="3">
        <v>47603</v>
      </c>
      <c r="H2713" s="4">
        <v>0</v>
      </c>
      <c r="I2713" s="4">
        <v>0</v>
      </c>
      <c r="J2713" s="4">
        <v>0</v>
      </c>
      <c r="K2713" s="5">
        <v>145853.080902129</v>
      </c>
      <c r="L2713" s="5">
        <v>0</v>
      </c>
      <c r="O2713" s="5">
        <v>0</v>
      </c>
    </row>
    <row r="2714" spans="1:15" x14ac:dyDescent="0.75">
      <c r="A2714" t="s">
        <v>32</v>
      </c>
      <c r="B2714" s="3">
        <v>47618</v>
      </c>
      <c r="C2714" s="4">
        <v>0</v>
      </c>
      <c r="D2714" s="3">
        <v>47618</v>
      </c>
      <c r="E2714" s="4">
        <v>0</v>
      </c>
      <c r="F2714">
        <v>143</v>
      </c>
      <c r="G2714" s="3">
        <v>47634</v>
      </c>
      <c r="H2714" s="4">
        <v>0</v>
      </c>
      <c r="I2714" s="4">
        <v>0</v>
      </c>
      <c r="J2714" s="4">
        <v>0</v>
      </c>
      <c r="K2714" s="5">
        <v>141144.478271859</v>
      </c>
      <c r="L2714" s="5">
        <v>0</v>
      </c>
      <c r="O2714" s="5">
        <v>0</v>
      </c>
    </row>
    <row r="2715" spans="1:15" x14ac:dyDescent="0.75">
      <c r="A2715" t="s">
        <v>32</v>
      </c>
      <c r="B2715" s="3">
        <v>47649</v>
      </c>
      <c r="C2715" s="4">
        <v>0</v>
      </c>
      <c r="D2715" s="3">
        <v>47649</v>
      </c>
      <c r="E2715" s="4">
        <v>0</v>
      </c>
      <c r="F2715">
        <v>144</v>
      </c>
      <c r="G2715" s="3">
        <v>47664</v>
      </c>
      <c r="H2715" s="4">
        <v>0</v>
      </c>
      <c r="I2715" s="4">
        <v>0</v>
      </c>
      <c r="J2715" s="4">
        <v>339298.58970028203</v>
      </c>
      <c r="K2715" s="5">
        <v>145845.200515865</v>
      </c>
      <c r="L2715" s="5">
        <v>0</v>
      </c>
      <c r="O2715" s="5">
        <v>0</v>
      </c>
    </row>
    <row r="2716" spans="1:15" x14ac:dyDescent="0.75">
      <c r="A2716" t="s">
        <v>32</v>
      </c>
      <c r="B2716" s="3">
        <v>47679</v>
      </c>
      <c r="C2716" s="4">
        <v>0</v>
      </c>
      <c r="D2716" s="3">
        <v>47679</v>
      </c>
      <c r="E2716" s="4">
        <v>0</v>
      </c>
      <c r="F2716">
        <v>145</v>
      </c>
      <c r="G2716" s="3">
        <v>47695</v>
      </c>
      <c r="H2716" s="4">
        <v>0</v>
      </c>
      <c r="I2716" s="4">
        <v>0</v>
      </c>
      <c r="J2716" s="4">
        <v>0</v>
      </c>
      <c r="K2716" s="5">
        <v>138962.415985256</v>
      </c>
      <c r="L2716" s="5">
        <v>0</v>
      </c>
      <c r="O2716" s="5">
        <v>0</v>
      </c>
    </row>
    <row r="2717" spans="1:15" x14ac:dyDescent="0.75">
      <c r="A2717" t="s">
        <v>32</v>
      </c>
      <c r="B2717" s="3">
        <v>47710</v>
      </c>
      <c r="C2717" s="4">
        <v>0</v>
      </c>
      <c r="D2717" s="3">
        <v>47710</v>
      </c>
      <c r="E2717" s="4">
        <v>0</v>
      </c>
      <c r="F2717">
        <v>146</v>
      </c>
      <c r="G2717" s="3">
        <v>47726</v>
      </c>
      <c r="H2717" s="4">
        <v>0</v>
      </c>
      <c r="I2717" s="4">
        <v>0</v>
      </c>
      <c r="J2717" s="4">
        <v>15636128.725390401</v>
      </c>
      <c r="K2717" s="5">
        <v>147504.78159550799</v>
      </c>
      <c r="L2717" s="5">
        <v>0</v>
      </c>
      <c r="O2717" s="5">
        <v>0</v>
      </c>
    </row>
    <row r="2718" spans="1:15" x14ac:dyDescent="0.75">
      <c r="A2718" t="s">
        <v>32</v>
      </c>
      <c r="B2718" s="3">
        <v>47741</v>
      </c>
      <c r="C2718" s="4">
        <v>0</v>
      </c>
      <c r="D2718" s="3">
        <v>47741</v>
      </c>
      <c r="E2718" s="4">
        <v>0</v>
      </c>
      <c r="F2718">
        <v>147</v>
      </c>
      <c r="G2718" s="3">
        <v>47756</v>
      </c>
      <c r="H2718" s="4">
        <v>0</v>
      </c>
      <c r="I2718" s="4">
        <v>0</v>
      </c>
      <c r="J2718" s="4">
        <v>18661486.19436416</v>
      </c>
      <c r="K2718" s="5">
        <v>80516.381190846994</v>
      </c>
      <c r="L2718" s="5">
        <v>0</v>
      </c>
      <c r="O2718" s="5">
        <v>0</v>
      </c>
    </row>
    <row r="2719" spans="1:15" x14ac:dyDescent="0.75">
      <c r="A2719" t="s">
        <v>33</v>
      </c>
      <c r="B2719" s="3">
        <v>43054</v>
      </c>
      <c r="C2719" s="4">
        <v>-35569493.551438101</v>
      </c>
      <c r="D2719" s="3">
        <v>43054</v>
      </c>
      <c r="E2719" s="4">
        <v>-35569493.551438101</v>
      </c>
      <c r="F2719">
        <v>4</v>
      </c>
      <c r="G2719" s="3">
        <v>43069</v>
      </c>
      <c r="H2719" s="4">
        <v>0</v>
      </c>
      <c r="I2719" s="4">
        <v>0</v>
      </c>
      <c r="J2719" s="4">
        <v>0</v>
      </c>
      <c r="K2719" s="5">
        <v>0</v>
      </c>
      <c r="L2719" s="5">
        <v>0</v>
      </c>
      <c r="O2719" s="5">
        <v>0</v>
      </c>
    </row>
    <row r="2720" spans="1:15" x14ac:dyDescent="0.75">
      <c r="A2720" t="s">
        <v>33</v>
      </c>
      <c r="B2720" s="3">
        <v>43084</v>
      </c>
      <c r="C2720" s="4">
        <v>265103.88</v>
      </c>
      <c r="D2720" s="3">
        <v>43084</v>
      </c>
      <c r="E2720" s="4">
        <v>265103.88</v>
      </c>
      <c r="F2720">
        <v>5</v>
      </c>
      <c r="G2720" s="3">
        <v>43100</v>
      </c>
      <c r="H2720" s="4">
        <v>0</v>
      </c>
      <c r="I2720" s="4">
        <v>0</v>
      </c>
      <c r="J2720" s="4">
        <v>0</v>
      </c>
      <c r="K2720" s="5">
        <v>0</v>
      </c>
      <c r="L2720" s="5">
        <v>0</v>
      </c>
      <c r="O2720" s="5">
        <v>0</v>
      </c>
    </row>
    <row r="2721" spans="1:15" x14ac:dyDescent="0.75">
      <c r="A2721" t="s">
        <v>33</v>
      </c>
      <c r="B2721" s="3">
        <v>43115</v>
      </c>
      <c r="C2721" s="4">
        <v>265100</v>
      </c>
      <c r="D2721" s="3">
        <v>43115</v>
      </c>
      <c r="E2721" s="4">
        <v>265100</v>
      </c>
      <c r="F2721">
        <v>6</v>
      </c>
      <c r="G2721" s="3">
        <v>43131</v>
      </c>
      <c r="H2721" s="4">
        <v>0</v>
      </c>
      <c r="I2721" s="4">
        <v>0</v>
      </c>
      <c r="J2721" s="4">
        <v>0</v>
      </c>
      <c r="K2721" s="5">
        <v>0</v>
      </c>
      <c r="L2721" s="5">
        <v>0</v>
      </c>
      <c r="O2721" s="5">
        <v>0</v>
      </c>
    </row>
    <row r="2722" spans="1:15" x14ac:dyDescent="0.75">
      <c r="A2722" t="s">
        <v>33</v>
      </c>
      <c r="B2722" s="3">
        <v>43146</v>
      </c>
      <c r="C2722" s="4">
        <v>265096.21000000002</v>
      </c>
      <c r="D2722" s="3">
        <v>43146</v>
      </c>
      <c r="E2722" s="4">
        <v>265096.21000000002</v>
      </c>
      <c r="F2722">
        <v>7</v>
      </c>
      <c r="G2722" s="3">
        <v>43159</v>
      </c>
      <c r="H2722" s="4">
        <v>0</v>
      </c>
      <c r="I2722" s="4">
        <v>0</v>
      </c>
      <c r="J2722" s="4">
        <v>0</v>
      </c>
      <c r="K2722" s="5">
        <v>0</v>
      </c>
      <c r="L2722" s="5">
        <v>0</v>
      </c>
      <c r="O2722" s="5">
        <v>0</v>
      </c>
    </row>
    <row r="2723" spans="1:15" x14ac:dyDescent="0.75">
      <c r="A2723" t="s">
        <v>33</v>
      </c>
      <c r="B2723" s="3">
        <v>43174</v>
      </c>
      <c r="C2723" s="4">
        <v>265098.28000000003</v>
      </c>
      <c r="D2723" s="3">
        <v>43174</v>
      </c>
      <c r="E2723" s="4">
        <v>265098.28000000003</v>
      </c>
      <c r="F2723">
        <v>8</v>
      </c>
      <c r="G2723" s="3">
        <v>43190</v>
      </c>
      <c r="H2723" s="4">
        <v>0</v>
      </c>
      <c r="I2723" s="4">
        <v>0</v>
      </c>
      <c r="J2723" s="4">
        <v>0</v>
      </c>
      <c r="K2723" s="5">
        <v>0</v>
      </c>
      <c r="L2723" s="5">
        <v>0</v>
      </c>
      <c r="O2723" s="5">
        <v>0</v>
      </c>
    </row>
    <row r="2724" spans="1:15" x14ac:dyDescent="0.75">
      <c r="A2724" t="s">
        <v>33</v>
      </c>
      <c r="B2724" s="3">
        <v>43205</v>
      </c>
      <c r="C2724" s="4">
        <v>273924.46999999997</v>
      </c>
      <c r="D2724" s="3">
        <v>43205</v>
      </c>
      <c r="E2724" s="4">
        <v>273924.46999999997</v>
      </c>
      <c r="F2724">
        <v>9</v>
      </c>
      <c r="G2724" s="3">
        <v>43220</v>
      </c>
      <c r="H2724" s="4">
        <v>0</v>
      </c>
      <c r="I2724" s="4">
        <v>0</v>
      </c>
      <c r="J2724" s="4">
        <v>0</v>
      </c>
      <c r="K2724" s="5">
        <v>0</v>
      </c>
      <c r="L2724" s="5">
        <v>0</v>
      </c>
      <c r="O2724" s="5">
        <v>0</v>
      </c>
    </row>
    <row r="2725" spans="1:15" x14ac:dyDescent="0.75">
      <c r="A2725" t="s">
        <v>33</v>
      </c>
      <c r="B2725" s="3">
        <v>43235</v>
      </c>
      <c r="C2725" s="4">
        <v>265084.71000000002</v>
      </c>
      <c r="D2725" s="3">
        <v>43235</v>
      </c>
      <c r="E2725" s="4">
        <v>265084.71000000002</v>
      </c>
      <c r="F2725">
        <v>10</v>
      </c>
      <c r="G2725" s="3">
        <v>43251</v>
      </c>
      <c r="H2725" s="4">
        <v>0</v>
      </c>
      <c r="I2725" s="4">
        <v>0</v>
      </c>
      <c r="J2725" s="4">
        <v>0</v>
      </c>
      <c r="K2725" s="5">
        <v>0</v>
      </c>
      <c r="L2725" s="5">
        <v>0</v>
      </c>
      <c r="O2725" s="5">
        <v>0</v>
      </c>
    </row>
    <row r="2726" spans="1:15" x14ac:dyDescent="0.75">
      <c r="A2726" t="s">
        <v>33</v>
      </c>
      <c r="B2726" s="3">
        <v>43266</v>
      </c>
      <c r="C2726" s="4">
        <v>273916.74</v>
      </c>
      <c r="D2726" s="3">
        <v>43266</v>
      </c>
      <c r="E2726" s="4">
        <v>273916.74</v>
      </c>
      <c r="F2726">
        <v>11</v>
      </c>
      <c r="G2726" s="3">
        <v>43281</v>
      </c>
      <c r="H2726" s="4">
        <v>0</v>
      </c>
      <c r="I2726" s="4">
        <v>0</v>
      </c>
      <c r="J2726" s="4">
        <v>0</v>
      </c>
      <c r="K2726" s="5">
        <v>0</v>
      </c>
      <c r="L2726" s="5">
        <v>0</v>
      </c>
      <c r="O2726" s="5">
        <v>0</v>
      </c>
    </row>
    <row r="2727" spans="1:15" x14ac:dyDescent="0.75">
      <c r="A2727" t="s">
        <v>33</v>
      </c>
      <c r="B2727" s="3">
        <v>43296</v>
      </c>
      <c r="C2727" s="4">
        <v>265077.19</v>
      </c>
      <c r="D2727" s="3">
        <v>43296</v>
      </c>
      <c r="E2727" s="4">
        <v>265077.19</v>
      </c>
      <c r="F2727">
        <v>12</v>
      </c>
      <c r="G2727" s="3">
        <v>43312</v>
      </c>
      <c r="H2727" s="4">
        <v>0</v>
      </c>
      <c r="I2727" s="4">
        <v>0</v>
      </c>
      <c r="J2727" s="4">
        <v>0</v>
      </c>
      <c r="K2727" s="5">
        <v>0</v>
      </c>
      <c r="L2727" s="5">
        <v>0</v>
      </c>
      <c r="O2727" s="5">
        <v>0</v>
      </c>
    </row>
    <row r="2728" spans="1:15" x14ac:dyDescent="0.75">
      <c r="A2728" t="s">
        <v>33</v>
      </c>
      <c r="B2728" s="3">
        <v>43327</v>
      </c>
      <c r="C2728" s="4">
        <v>273908.95</v>
      </c>
      <c r="D2728" s="3">
        <v>43327</v>
      </c>
      <c r="E2728" s="4">
        <v>273908.95</v>
      </c>
      <c r="F2728">
        <v>13</v>
      </c>
      <c r="G2728" s="3">
        <v>43343</v>
      </c>
      <c r="H2728" s="4">
        <v>0</v>
      </c>
      <c r="I2728" s="4">
        <v>0</v>
      </c>
      <c r="J2728" s="4">
        <v>0</v>
      </c>
      <c r="K2728" s="5">
        <v>0</v>
      </c>
      <c r="L2728" s="5">
        <v>0</v>
      </c>
      <c r="O2728" s="5">
        <v>0</v>
      </c>
    </row>
    <row r="2729" spans="1:15" x14ac:dyDescent="0.75">
      <c r="A2729" t="s">
        <v>33</v>
      </c>
      <c r="B2729" s="3">
        <v>43358</v>
      </c>
      <c r="C2729" s="4">
        <v>273658.83</v>
      </c>
      <c r="D2729" s="3">
        <v>43358</v>
      </c>
      <c r="E2729" s="4">
        <v>273658.83</v>
      </c>
      <c r="F2729">
        <v>14</v>
      </c>
      <c r="G2729" s="3">
        <v>43373</v>
      </c>
      <c r="H2729" s="4">
        <v>0</v>
      </c>
      <c r="I2729" s="4">
        <v>0</v>
      </c>
      <c r="J2729" s="4">
        <v>0</v>
      </c>
      <c r="K2729" s="5">
        <v>0</v>
      </c>
      <c r="L2729" s="5">
        <v>0</v>
      </c>
      <c r="O2729" s="5">
        <v>0</v>
      </c>
    </row>
    <row r="2730" spans="1:15" x14ac:dyDescent="0.75">
      <c r="A2730" t="s">
        <v>33</v>
      </c>
      <c r="B2730" s="3">
        <v>43388</v>
      </c>
      <c r="C2730" s="4">
        <v>264970.44</v>
      </c>
      <c r="D2730" s="3">
        <v>43388</v>
      </c>
      <c r="E2730" s="4">
        <v>264970.44</v>
      </c>
      <c r="F2730">
        <v>15</v>
      </c>
      <c r="G2730" s="3">
        <v>43404</v>
      </c>
      <c r="H2730" s="4">
        <v>0</v>
      </c>
      <c r="I2730" s="4">
        <v>0</v>
      </c>
      <c r="J2730" s="4">
        <v>0</v>
      </c>
      <c r="K2730" s="5">
        <v>0</v>
      </c>
      <c r="L2730" s="5">
        <v>0</v>
      </c>
      <c r="O2730" s="5">
        <v>0</v>
      </c>
    </row>
    <row r="2731" spans="1:15" x14ac:dyDescent="0.75">
      <c r="A2731" t="s">
        <v>33</v>
      </c>
      <c r="B2731" s="3">
        <v>43419</v>
      </c>
      <c r="C2731" s="4">
        <v>273927.36</v>
      </c>
      <c r="D2731" s="3">
        <v>43419</v>
      </c>
      <c r="E2731" s="4">
        <v>273927.36</v>
      </c>
      <c r="F2731">
        <v>16</v>
      </c>
      <c r="G2731" s="3">
        <v>43434</v>
      </c>
      <c r="H2731" s="4">
        <v>0</v>
      </c>
      <c r="I2731" s="4">
        <v>0</v>
      </c>
      <c r="J2731" s="4">
        <v>0</v>
      </c>
      <c r="K2731" s="5">
        <v>0</v>
      </c>
      <c r="L2731" s="5">
        <v>0</v>
      </c>
      <c r="O2731" s="5">
        <v>0</v>
      </c>
    </row>
    <row r="2732" spans="1:15" x14ac:dyDescent="0.75">
      <c r="A2732" t="s">
        <v>33</v>
      </c>
      <c r="B2732" s="3">
        <v>43449</v>
      </c>
      <c r="C2732" s="4">
        <v>265153.78000000003</v>
      </c>
      <c r="D2732" s="3">
        <v>43449</v>
      </c>
      <c r="E2732" s="4">
        <v>265153.78000000003</v>
      </c>
      <c r="F2732">
        <v>17</v>
      </c>
      <c r="G2732" s="3">
        <v>43465</v>
      </c>
      <c r="H2732" s="4">
        <v>0</v>
      </c>
      <c r="I2732" s="4">
        <v>0</v>
      </c>
      <c r="J2732" s="4">
        <v>0</v>
      </c>
      <c r="K2732" s="5">
        <v>0</v>
      </c>
      <c r="L2732" s="5">
        <v>0</v>
      </c>
      <c r="O2732" s="5">
        <v>0</v>
      </c>
    </row>
    <row r="2733" spans="1:15" x14ac:dyDescent="0.75">
      <c r="A2733" t="s">
        <v>33</v>
      </c>
      <c r="B2733" s="3">
        <v>43480</v>
      </c>
      <c r="C2733" s="4">
        <v>265054.23</v>
      </c>
      <c r="D2733" s="3">
        <v>43480</v>
      </c>
      <c r="E2733" s="4">
        <v>265054.23</v>
      </c>
      <c r="F2733">
        <v>18</v>
      </c>
      <c r="G2733" s="3">
        <v>43496</v>
      </c>
      <c r="H2733" s="4">
        <v>0</v>
      </c>
      <c r="I2733" s="4">
        <v>0</v>
      </c>
      <c r="J2733" s="4">
        <v>0</v>
      </c>
      <c r="K2733" s="5">
        <v>0</v>
      </c>
      <c r="L2733" s="5">
        <v>0</v>
      </c>
      <c r="O2733" s="5">
        <v>0</v>
      </c>
    </row>
    <row r="2734" spans="1:15" x14ac:dyDescent="0.75">
      <c r="A2734" t="s">
        <v>33</v>
      </c>
      <c r="B2734" s="3">
        <v>43511</v>
      </c>
      <c r="C2734" s="4">
        <v>264952.93</v>
      </c>
      <c r="D2734" s="3">
        <v>43511</v>
      </c>
      <c r="E2734" s="4">
        <v>264952.93</v>
      </c>
      <c r="F2734">
        <v>19</v>
      </c>
      <c r="G2734" s="3">
        <v>43524</v>
      </c>
      <c r="H2734" s="4">
        <v>0</v>
      </c>
      <c r="I2734" s="4">
        <v>0</v>
      </c>
      <c r="J2734" s="4">
        <v>0</v>
      </c>
      <c r="K2734" s="5">
        <v>0</v>
      </c>
      <c r="L2734" s="5">
        <v>0</v>
      </c>
      <c r="O2734" s="5">
        <v>0</v>
      </c>
    </row>
    <row r="2735" spans="1:15" x14ac:dyDescent="0.75">
      <c r="A2735" t="s">
        <v>33</v>
      </c>
      <c r="B2735" s="3">
        <v>43539</v>
      </c>
      <c r="C2735" s="4">
        <v>265052.34000000003</v>
      </c>
      <c r="D2735" s="3">
        <v>43539</v>
      </c>
      <c r="E2735" s="4">
        <v>265052.34000000003</v>
      </c>
      <c r="F2735">
        <v>20</v>
      </c>
      <c r="G2735" s="3">
        <v>43555</v>
      </c>
      <c r="H2735" s="4">
        <v>0</v>
      </c>
      <c r="I2735" s="4">
        <v>0</v>
      </c>
      <c r="J2735" s="4">
        <v>0</v>
      </c>
      <c r="K2735" s="5">
        <v>0</v>
      </c>
      <c r="L2735" s="5">
        <v>0</v>
      </c>
      <c r="O2735" s="5">
        <v>0</v>
      </c>
    </row>
    <row r="2736" spans="1:15" x14ac:dyDescent="0.75">
      <c r="A2736" t="s">
        <v>33</v>
      </c>
      <c r="B2736" s="3">
        <v>43570</v>
      </c>
      <c r="C2736" s="4">
        <v>273740.46000000002</v>
      </c>
      <c r="D2736" s="3">
        <v>43570</v>
      </c>
      <c r="E2736" s="4">
        <v>273740.46000000002</v>
      </c>
      <c r="F2736">
        <v>21</v>
      </c>
      <c r="G2736" s="3">
        <v>43585</v>
      </c>
      <c r="H2736" s="4">
        <v>0</v>
      </c>
      <c r="I2736" s="4">
        <v>0</v>
      </c>
      <c r="J2736" s="4">
        <v>0</v>
      </c>
      <c r="K2736" s="5">
        <v>0</v>
      </c>
      <c r="L2736" s="5">
        <v>0</v>
      </c>
      <c r="O2736" s="5">
        <v>0</v>
      </c>
    </row>
    <row r="2737" spans="1:15" x14ac:dyDescent="0.75">
      <c r="A2737" t="s">
        <v>33</v>
      </c>
      <c r="B2737" s="3">
        <v>43600</v>
      </c>
      <c r="C2737" s="4">
        <v>264940.40000000002</v>
      </c>
      <c r="D2737" s="3">
        <v>43600</v>
      </c>
      <c r="E2737" s="4">
        <v>264940.40000000002</v>
      </c>
      <c r="F2737">
        <v>22</v>
      </c>
      <c r="G2737" s="3">
        <v>43616</v>
      </c>
      <c r="H2737" s="4">
        <v>0</v>
      </c>
      <c r="I2737" s="4">
        <v>0</v>
      </c>
      <c r="J2737" s="4">
        <v>0</v>
      </c>
      <c r="K2737" s="5">
        <v>0</v>
      </c>
      <c r="L2737" s="5">
        <v>0</v>
      </c>
      <c r="O2737" s="5">
        <v>0</v>
      </c>
    </row>
    <row r="2738" spans="1:15" x14ac:dyDescent="0.75">
      <c r="A2738" t="s">
        <v>33</v>
      </c>
      <c r="B2738" s="3">
        <v>43631</v>
      </c>
      <c r="C2738" s="4">
        <v>273862.67</v>
      </c>
      <c r="D2738" s="3">
        <v>43631</v>
      </c>
      <c r="E2738" s="4">
        <v>273862.67</v>
      </c>
      <c r="F2738">
        <v>23</v>
      </c>
      <c r="G2738" s="3">
        <v>43646</v>
      </c>
      <c r="H2738" s="4">
        <v>0</v>
      </c>
      <c r="I2738" s="4">
        <v>0</v>
      </c>
      <c r="J2738" s="4">
        <v>0</v>
      </c>
      <c r="K2738" s="5">
        <v>0</v>
      </c>
      <c r="L2738" s="5">
        <v>0</v>
      </c>
      <c r="O2738" s="5">
        <v>0</v>
      </c>
    </row>
    <row r="2739" spans="1:15" x14ac:dyDescent="0.75">
      <c r="A2739" t="s">
        <v>33</v>
      </c>
      <c r="B2739" s="3">
        <v>43661</v>
      </c>
      <c r="C2739" s="4">
        <v>264958.18</v>
      </c>
      <c r="D2739" s="3">
        <v>43661</v>
      </c>
      <c r="E2739" s="4">
        <v>264958.18</v>
      </c>
      <c r="F2739">
        <v>24</v>
      </c>
      <c r="G2739" s="3">
        <v>43677</v>
      </c>
      <c r="H2739" s="4">
        <v>0</v>
      </c>
      <c r="I2739" s="4">
        <v>0</v>
      </c>
      <c r="J2739" s="4">
        <v>0</v>
      </c>
      <c r="K2739" s="5">
        <v>0</v>
      </c>
      <c r="L2739" s="5">
        <v>0</v>
      </c>
      <c r="O2739" s="5">
        <v>0</v>
      </c>
    </row>
    <row r="2740" spans="1:15" x14ac:dyDescent="0.75">
      <c r="A2740" t="s">
        <v>33</v>
      </c>
      <c r="B2740" s="3">
        <v>43692</v>
      </c>
      <c r="C2740" s="4">
        <v>273861.48</v>
      </c>
      <c r="D2740" s="3">
        <v>43692</v>
      </c>
      <c r="E2740" s="4">
        <v>273861.48</v>
      </c>
      <c r="F2740">
        <v>25</v>
      </c>
      <c r="G2740" s="3">
        <v>43708</v>
      </c>
      <c r="H2740" s="4">
        <v>0</v>
      </c>
      <c r="I2740" s="4">
        <v>0</v>
      </c>
      <c r="J2740" s="4">
        <v>0</v>
      </c>
      <c r="K2740" s="5">
        <v>0</v>
      </c>
      <c r="L2740" s="5">
        <v>0</v>
      </c>
      <c r="O2740" s="5">
        <v>0</v>
      </c>
    </row>
    <row r="2741" spans="1:15" x14ac:dyDescent="0.75">
      <c r="A2741" t="s">
        <v>33</v>
      </c>
      <c r="B2741" s="3">
        <v>43723</v>
      </c>
      <c r="C2741" s="4">
        <v>273698.39</v>
      </c>
      <c r="D2741" s="3">
        <v>43723</v>
      </c>
      <c r="E2741" s="4">
        <v>273698.39</v>
      </c>
      <c r="F2741">
        <v>26</v>
      </c>
      <c r="G2741" s="3">
        <v>43738</v>
      </c>
      <c r="H2741" s="4">
        <v>0</v>
      </c>
      <c r="I2741" s="4">
        <v>0</v>
      </c>
      <c r="J2741" s="4">
        <v>0</v>
      </c>
      <c r="K2741" s="5">
        <v>0</v>
      </c>
      <c r="L2741" s="5">
        <v>0</v>
      </c>
      <c r="O2741" s="5">
        <v>0</v>
      </c>
    </row>
    <row r="2742" spans="1:15" x14ac:dyDescent="0.75">
      <c r="A2742" t="s">
        <v>33</v>
      </c>
      <c r="B2742" s="3">
        <v>43753</v>
      </c>
      <c r="C2742" s="4">
        <v>264747.99</v>
      </c>
      <c r="D2742" s="3">
        <v>43753</v>
      </c>
      <c r="E2742" s="4">
        <v>264747.99</v>
      </c>
      <c r="F2742">
        <v>27</v>
      </c>
      <c r="G2742" s="3">
        <v>43769</v>
      </c>
      <c r="H2742" s="4">
        <v>0</v>
      </c>
      <c r="I2742" s="4">
        <v>0</v>
      </c>
      <c r="J2742" s="4">
        <v>0</v>
      </c>
      <c r="K2742" s="5">
        <v>0</v>
      </c>
      <c r="L2742" s="5">
        <v>0</v>
      </c>
      <c r="O2742" s="5">
        <v>0</v>
      </c>
    </row>
    <row r="2743" spans="1:15" x14ac:dyDescent="0.75">
      <c r="A2743" t="s">
        <v>33</v>
      </c>
      <c r="B2743" s="3">
        <v>43784</v>
      </c>
      <c r="C2743" s="4">
        <v>273908.02</v>
      </c>
      <c r="D2743" s="3">
        <v>43784</v>
      </c>
      <c r="E2743" s="4">
        <v>273908.02</v>
      </c>
      <c r="F2743">
        <v>28</v>
      </c>
      <c r="G2743" s="3">
        <v>43799</v>
      </c>
      <c r="H2743" s="4">
        <v>0</v>
      </c>
      <c r="I2743" s="4">
        <v>0</v>
      </c>
      <c r="J2743" s="4">
        <v>0</v>
      </c>
      <c r="K2743" s="5">
        <v>0</v>
      </c>
      <c r="L2743" s="5">
        <v>0</v>
      </c>
      <c r="O2743" s="5">
        <v>0</v>
      </c>
    </row>
    <row r="2744" spans="1:15" x14ac:dyDescent="0.75">
      <c r="A2744" t="s">
        <v>33</v>
      </c>
      <c r="B2744" s="3">
        <v>43814</v>
      </c>
      <c r="C2744" s="4">
        <v>265010.08</v>
      </c>
      <c r="D2744" s="3">
        <v>43814</v>
      </c>
      <c r="E2744" s="4">
        <v>265010.08</v>
      </c>
      <c r="F2744">
        <v>29</v>
      </c>
      <c r="G2744" s="3">
        <v>43830</v>
      </c>
      <c r="H2744" s="4">
        <v>0</v>
      </c>
      <c r="I2744" s="4">
        <v>0</v>
      </c>
      <c r="J2744" s="4">
        <v>0</v>
      </c>
      <c r="K2744" s="5">
        <v>0</v>
      </c>
      <c r="L2744" s="5">
        <v>0</v>
      </c>
      <c r="O2744" s="5">
        <v>0</v>
      </c>
    </row>
    <row r="2745" spans="1:15" x14ac:dyDescent="0.75">
      <c r="A2745" t="s">
        <v>33</v>
      </c>
      <c r="B2745" s="3">
        <v>43845</v>
      </c>
      <c r="C2745" s="4">
        <v>273838.67</v>
      </c>
      <c r="D2745" s="3">
        <v>43845</v>
      </c>
      <c r="E2745" s="4">
        <v>273838.67</v>
      </c>
      <c r="F2745">
        <v>30</v>
      </c>
      <c r="G2745" s="3">
        <v>43861</v>
      </c>
      <c r="H2745" s="4">
        <v>0</v>
      </c>
      <c r="I2745" s="4">
        <v>0</v>
      </c>
      <c r="J2745" s="4">
        <v>0</v>
      </c>
      <c r="K2745" s="5">
        <v>0</v>
      </c>
      <c r="L2745" s="5">
        <v>0</v>
      </c>
      <c r="O2745" s="5">
        <v>0</v>
      </c>
    </row>
    <row r="2746" spans="1:15" x14ac:dyDescent="0.75">
      <c r="A2746" t="s">
        <v>33</v>
      </c>
      <c r="B2746" s="3">
        <v>43876</v>
      </c>
      <c r="C2746" s="4">
        <v>265000.78000000003</v>
      </c>
      <c r="D2746" s="3">
        <v>43876</v>
      </c>
      <c r="E2746" s="4">
        <v>265000.78000000003</v>
      </c>
      <c r="F2746">
        <v>31</v>
      </c>
      <c r="G2746" s="3">
        <v>43890</v>
      </c>
      <c r="H2746" s="4">
        <v>0</v>
      </c>
      <c r="I2746" s="4">
        <v>0</v>
      </c>
      <c r="J2746" s="4">
        <v>0</v>
      </c>
      <c r="K2746" s="5">
        <v>0</v>
      </c>
      <c r="L2746" s="5">
        <v>0</v>
      </c>
      <c r="O2746" s="5">
        <v>0</v>
      </c>
    </row>
    <row r="2747" spans="1:15" x14ac:dyDescent="0.75">
      <c r="A2747" t="s">
        <v>33</v>
      </c>
      <c r="B2747" s="3">
        <v>43905</v>
      </c>
      <c r="C2747" s="4">
        <v>264998.57</v>
      </c>
      <c r="D2747" s="3">
        <v>43905</v>
      </c>
      <c r="E2747" s="4">
        <v>264998.57</v>
      </c>
      <c r="F2747">
        <v>32</v>
      </c>
      <c r="G2747" s="3">
        <v>43921</v>
      </c>
      <c r="H2747" s="4">
        <v>0</v>
      </c>
      <c r="I2747" s="4">
        <v>0</v>
      </c>
      <c r="J2747" s="4">
        <v>0</v>
      </c>
      <c r="K2747" s="5">
        <v>0</v>
      </c>
      <c r="L2747" s="5">
        <v>0</v>
      </c>
      <c r="O2747" s="5">
        <v>0</v>
      </c>
    </row>
    <row r="2748" spans="1:15" x14ac:dyDescent="0.75">
      <c r="A2748" t="s">
        <v>33</v>
      </c>
      <c r="B2748" s="3">
        <v>43936</v>
      </c>
      <c r="C2748" s="4">
        <v>273823.87</v>
      </c>
      <c r="D2748" s="3">
        <v>43936</v>
      </c>
      <c r="E2748" s="4">
        <v>273823.87</v>
      </c>
      <c r="F2748">
        <v>33</v>
      </c>
      <c r="G2748" s="3">
        <v>43951</v>
      </c>
      <c r="H2748" s="4">
        <v>0</v>
      </c>
      <c r="I2748" s="4">
        <v>0</v>
      </c>
      <c r="J2748" s="4">
        <v>0</v>
      </c>
      <c r="K2748" s="5">
        <v>0</v>
      </c>
      <c r="L2748" s="5">
        <v>0</v>
      </c>
      <c r="O2748" s="5">
        <v>0</v>
      </c>
    </row>
    <row r="2749" spans="1:15" x14ac:dyDescent="0.75">
      <c r="A2749" t="s">
        <v>33</v>
      </c>
      <c r="B2749" s="3">
        <v>43966</v>
      </c>
      <c r="C2749" s="4">
        <v>264840.61</v>
      </c>
      <c r="D2749" s="3">
        <v>43966</v>
      </c>
      <c r="E2749" s="4">
        <v>264840.61</v>
      </c>
      <c r="F2749">
        <v>34</v>
      </c>
      <c r="G2749" s="3">
        <v>43982</v>
      </c>
      <c r="H2749" s="4">
        <v>0</v>
      </c>
      <c r="I2749" s="4">
        <v>0</v>
      </c>
      <c r="J2749" s="4">
        <v>0</v>
      </c>
      <c r="K2749" s="5">
        <v>0</v>
      </c>
      <c r="L2749" s="5">
        <v>0</v>
      </c>
      <c r="O2749" s="5">
        <v>0</v>
      </c>
    </row>
    <row r="2750" spans="1:15" x14ac:dyDescent="0.75">
      <c r="A2750" t="s">
        <v>33</v>
      </c>
      <c r="B2750" s="3">
        <v>43997</v>
      </c>
      <c r="C2750" s="4">
        <v>273354.78000000003</v>
      </c>
      <c r="D2750" s="3">
        <v>43997</v>
      </c>
      <c r="E2750" s="4">
        <v>273354.78000000003</v>
      </c>
      <c r="F2750">
        <v>35</v>
      </c>
      <c r="G2750" s="3">
        <v>44012</v>
      </c>
      <c r="H2750" s="4">
        <v>0</v>
      </c>
      <c r="I2750" s="4">
        <v>0</v>
      </c>
      <c r="J2750" s="4">
        <v>0</v>
      </c>
      <c r="K2750" s="5">
        <v>0</v>
      </c>
      <c r="L2750" s="5">
        <v>0</v>
      </c>
      <c r="O2750" s="5">
        <v>0</v>
      </c>
    </row>
    <row r="2751" spans="1:15" x14ac:dyDescent="0.75">
      <c r="A2751" t="s">
        <v>33</v>
      </c>
      <c r="B2751" s="3">
        <v>44027</v>
      </c>
      <c r="C2751" s="4">
        <v>260457.99</v>
      </c>
      <c r="D2751" s="3">
        <v>44027</v>
      </c>
      <c r="E2751" s="4">
        <v>260457.99</v>
      </c>
      <c r="F2751">
        <v>36</v>
      </c>
      <c r="G2751" s="3">
        <v>44043</v>
      </c>
      <c r="H2751" s="4">
        <v>0</v>
      </c>
      <c r="I2751" s="4">
        <v>0</v>
      </c>
      <c r="J2751" s="4">
        <v>0</v>
      </c>
      <c r="K2751" s="5">
        <v>0</v>
      </c>
      <c r="L2751" s="5">
        <v>0</v>
      </c>
      <c r="O2751" s="5">
        <v>0</v>
      </c>
    </row>
    <row r="2752" spans="1:15" x14ac:dyDescent="0.75">
      <c r="A2752" t="s">
        <v>33</v>
      </c>
      <c r="B2752" s="3">
        <v>44058</v>
      </c>
      <c r="C2752" s="4">
        <v>264863.92</v>
      </c>
      <c r="D2752" s="3">
        <v>44058</v>
      </c>
      <c r="E2752" s="4">
        <v>264863.92</v>
      </c>
      <c r="F2752">
        <v>37</v>
      </c>
      <c r="G2752" s="3">
        <v>44074</v>
      </c>
      <c r="H2752" s="4">
        <v>0</v>
      </c>
      <c r="I2752" s="4">
        <v>0</v>
      </c>
      <c r="J2752" s="4">
        <v>0</v>
      </c>
      <c r="K2752" s="5">
        <v>0</v>
      </c>
      <c r="L2752" s="5">
        <v>0</v>
      </c>
      <c r="O2752" s="5">
        <v>0</v>
      </c>
    </row>
    <row r="2753" spans="1:15" x14ac:dyDescent="0.75">
      <c r="A2753" t="s">
        <v>33</v>
      </c>
      <c r="B2753" s="3">
        <v>44089</v>
      </c>
      <c r="C2753" s="4">
        <v>258999.77</v>
      </c>
      <c r="D2753" s="3">
        <v>44089</v>
      </c>
      <c r="E2753" s="4">
        <v>258999.77</v>
      </c>
      <c r="F2753">
        <v>38</v>
      </c>
      <c r="G2753" s="3">
        <v>44104</v>
      </c>
      <c r="H2753" s="4">
        <v>0</v>
      </c>
      <c r="I2753" s="4">
        <v>0</v>
      </c>
      <c r="J2753" s="4">
        <v>0</v>
      </c>
      <c r="K2753" s="5">
        <v>0</v>
      </c>
      <c r="L2753" s="5">
        <v>0</v>
      </c>
      <c r="O2753" s="5">
        <v>0</v>
      </c>
    </row>
    <row r="2754" spans="1:15" x14ac:dyDescent="0.75">
      <c r="A2754" t="s">
        <v>33</v>
      </c>
      <c r="B2754" s="3">
        <v>44119</v>
      </c>
      <c r="C2754" s="4">
        <v>251145.98</v>
      </c>
      <c r="D2754" s="3">
        <v>44119</v>
      </c>
      <c r="E2754" s="4">
        <v>251145.98</v>
      </c>
      <c r="F2754">
        <v>39</v>
      </c>
      <c r="G2754" s="3">
        <v>44135</v>
      </c>
      <c r="H2754" s="4">
        <v>0</v>
      </c>
      <c r="I2754" s="4">
        <v>0</v>
      </c>
      <c r="J2754" s="4">
        <v>0</v>
      </c>
      <c r="K2754" s="5">
        <v>0</v>
      </c>
      <c r="L2754" s="5">
        <v>0</v>
      </c>
      <c r="O2754" s="5">
        <v>0</v>
      </c>
    </row>
    <row r="2755" spans="1:15" x14ac:dyDescent="0.75">
      <c r="A2755" t="s">
        <v>33</v>
      </c>
      <c r="B2755" s="3">
        <v>44150</v>
      </c>
      <c r="C2755" s="4">
        <v>260636.74</v>
      </c>
      <c r="D2755" s="3">
        <v>44150</v>
      </c>
      <c r="E2755" s="4">
        <v>260636.74</v>
      </c>
      <c r="F2755">
        <v>40</v>
      </c>
      <c r="G2755" s="3">
        <v>44165</v>
      </c>
      <c r="H2755" s="4">
        <v>0</v>
      </c>
      <c r="I2755" s="4">
        <v>0</v>
      </c>
      <c r="J2755" s="4">
        <v>0</v>
      </c>
      <c r="K2755" s="5">
        <v>0</v>
      </c>
      <c r="L2755" s="5">
        <v>0</v>
      </c>
      <c r="O2755" s="5">
        <v>0</v>
      </c>
    </row>
    <row r="2756" spans="1:15" x14ac:dyDescent="0.75">
      <c r="A2756" t="s">
        <v>33</v>
      </c>
      <c r="B2756" s="3">
        <v>44180</v>
      </c>
      <c r="C2756" s="4">
        <v>252542.03</v>
      </c>
      <c r="D2756" s="3">
        <v>44180</v>
      </c>
      <c r="E2756" s="4">
        <v>252542.03</v>
      </c>
      <c r="F2756">
        <v>41</v>
      </c>
      <c r="G2756" s="3">
        <v>44196</v>
      </c>
      <c r="H2756" s="4">
        <v>0</v>
      </c>
      <c r="I2756" s="4">
        <v>0</v>
      </c>
      <c r="J2756" s="4">
        <v>0</v>
      </c>
      <c r="K2756" s="5">
        <v>0</v>
      </c>
      <c r="L2756" s="5">
        <v>0</v>
      </c>
      <c r="O2756" s="5">
        <v>0</v>
      </c>
    </row>
    <row r="2757" spans="1:15" x14ac:dyDescent="0.75">
      <c r="A2757" t="s">
        <v>33</v>
      </c>
      <c r="B2757" s="3">
        <v>44211</v>
      </c>
      <c r="C2757" s="4">
        <v>249339.81</v>
      </c>
      <c r="D2757" s="3">
        <v>44211</v>
      </c>
      <c r="E2757" s="4">
        <v>249339.81</v>
      </c>
      <c r="F2757">
        <v>42</v>
      </c>
      <c r="G2757" s="3">
        <v>44227</v>
      </c>
      <c r="H2757" s="4">
        <v>0</v>
      </c>
      <c r="I2757" s="4">
        <v>0</v>
      </c>
      <c r="J2757" s="4">
        <v>0</v>
      </c>
      <c r="K2757" s="5">
        <v>0</v>
      </c>
      <c r="L2757" s="5">
        <v>0</v>
      </c>
      <c r="O2757" s="5">
        <v>0</v>
      </c>
    </row>
    <row r="2758" spans="1:15" x14ac:dyDescent="0.75">
      <c r="A2758" t="s">
        <v>33</v>
      </c>
      <c r="B2758" s="3">
        <v>44242</v>
      </c>
      <c r="C2758" s="4">
        <v>250166.51</v>
      </c>
      <c r="D2758" s="3">
        <v>44242</v>
      </c>
      <c r="E2758" s="4">
        <v>250166.51</v>
      </c>
      <c r="F2758">
        <v>43</v>
      </c>
      <c r="G2758" s="3">
        <v>44255</v>
      </c>
      <c r="H2758" s="4">
        <v>0</v>
      </c>
      <c r="I2758" s="4">
        <v>0</v>
      </c>
      <c r="J2758" s="4">
        <v>0</v>
      </c>
      <c r="K2758" s="5">
        <v>0</v>
      </c>
      <c r="L2758" s="5">
        <v>0</v>
      </c>
      <c r="O2758" s="5">
        <v>0</v>
      </c>
    </row>
    <row r="2759" spans="1:15" x14ac:dyDescent="0.75">
      <c r="A2759" t="s">
        <v>33</v>
      </c>
      <c r="B2759" s="3">
        <v>44270</v>
      </c>
      <c r="C2759" s="4">
        <v>250986.45</v>
      </c>
      <c r="D2759" s="3">
        <v>44270</v>
      </c>
      <c r="E2759" s="4">
        <v>250986.45</v>
      </c>
      <c r="F2759">
        <v>44</v>
      </c>
      <c r="G2759" s="3">
        <v>44286</v>
      </c>
      <c r="H2759" s="4">
        <v>0</v>
      </c>
      <c r="I2759" s="4">
        <v>0</v>
      </c>
      <c r="J2759" s="4">
        <v>0</v>
      </c>
      <c r="K2759" s="5">
        <v>0</v>
      </c>
      <c r="L2759" s="5">
        <v>0</v>
      </c>
      <c r="O2759" s="5">
        <v>0</v>
      </c>
    </row>
    <row r="2760" spans="1:15" x14ac:dyDescent="0.75">
      <c r="A2760" t="s">
        <v>33</v>
      </c>
      <c r="B2760" s="3">
        <v>44301</v>
      </c>
      <c r="C2760" s="4">
        <v>259642.71</v>
      </c>
      <c r="D2760" s="3">
        <v>44301</v>
      </c>
      <c r="E2760" s="4">
        <v>259642.71</v>
      </c>
      <c r="F2760">
        <v>45</v>
      </c>
      <c r="G2760" s="3">
        <v>44316</v>
      </c>
      <c r="H2760" s="4">
        <v>0</v>
      </c>
      <c r="I2760" s="4">
        <v>0</v>
      </c>
      <c r="J2760" s="4">
        <v>0</v>
      </c>
      <c r="K2760" s="5">
        <v>0</v>
      </c>
      <c r="L2760" s="5">
        <v>0</v>
      </c>
      <c r="O2760" s="5">
        <v>0</v>
      </c>
    </row>
    <row r="2761" spans="1:15" x14ac:dyDescent="0.75">
      <c r="A2761" t="s">
        <v>33</v>
      </c>
      <c r="B2761" s="3">
        <v>44331</v>
      </c>
      <c r="C2761" s="4">
        <v>261647.27</v>
      </c>
      <c r="D2761" s="3">
        <v>44331</v>
      </c>
      <c r="E2761" s="4">
        <v>261647.27</v>
      </c>
      <c r="F2761">
        <v>46</v>
      </c>
      <c r="G2761" s="3">
        <v>44347</v>
      </c>
      <c r="H2761" s="4">
        <v>0</v>
      </c>
      <c r="I2761" s="4">
        <v>0</v>
      </c>
      <c r="J2761" s="4">
        <v>0</v>
      </c>
      <c r="K2761" s="5">
        <v>0</v>
      </c>
      <c r="L2761" s="5">
        <v>0</v>
      </c>
      <c r="O2761" s="5">
        <v>0</v>
      </c>
    </row>
    <row r="2762" spans="1:15" x14ac:dyDescent="0.75">
      <c r="A2762" t="s">
        <v>33</v>
      </c>
      <c r="B2762" s="3">
        <v>44362</v>
      </c>
      <c r="C2762" s="4">
        <v>309321.89</v>
      </c>
      <c r="D2762" s="3">
        <v>44362</v>
      </c>
      <c r="E2762" s="4">
        <v>309321.89</v>
      </c>
      <c r="F2762">
        <v>47</v>
      </c>
      <c r="G2762" s="3">
        <v>44377</v>
      </c>
      <c r="H2762" s="4">
        <v>0</v>
      </c>
      <c r="I2762" s="4">
        <v>0</v>
      </c>
      <c r="J2762" s="4">
        <v>0</v>
      </c>
      <c r="K2762" s="5">
        <v>0</v>
      </c>
      <c r="L2762" s="5">
        <v>0</v>
      </c>
      <c r="O2762" s="5">
        <v>0</v>
      </c>
    </row>
    <row r="2763" spans="1:15" x14ac:dyDescent="0.75">
      <c r="A2763" t="s">
        <v>33</v>
      </c>
      <c r="B2763" s="3">
        <v>44392</v>
      </c>
      <c r="C2763" s="4">
        <v>250792.85</v>
      </c>
      <c r="D2763" s="3">
        <v>44392</v>
      </c>
      <c r="E2763" s="4">
        <v>250792.85</v>
      </c>
      <c r="F2763">
        <v>48</v>
      </c>
      <c r="G2763" s="3">
        <v>44408</v>
      </c>
      <c r="H2763" s="4">
        <v>0</v>
      </c>
      <c r="I2763" s="4">
        <v>0</v>
      </c>
      <c r="J2763" s="4">
        <v>0</v>
      </c>
      <c r="K2763" s="5">
        <v>0</v>
      </c>
      <c r="L2763" s="5">
        <v>0</v>
      </c>
      <c r="O2763" s="5">
        <v>0</v>
      </c>
    </row>
    <row r="2764" spans="1:15" x14ac:dyDescent="0.75">
      <c r="A2764" t="s">
        <v>33</v>
      </c>
      <c r="B2764" s="3">
        <v>44423</v>
      </c>
      <c r="C2764" s="4">
        <v>261358.2</v>
      </c>
      <c r="D2764" s="3">
        <v>44423</v>
      </c>
      <c r="E2764" s="4">
        <v>261358.2</v>
      </c>
      <c r="F2764">
        <v>49</v>
      </c>
      <c r="G2764" s="3">
        <v>44439</v>
      </c>
      <c r="H2764" s="4">
        <v>0</v>
      </c>
      <c r="I2764" s="4">
        <v>0</v>
      </c>
      <c r="J2764" s="4">
        <v>0</v>
      </c>
      <c r="K2764" s="5">
        <v>0</v>
      </c>
      <c r="L2764" s="5">
        <v>0</v>
      </c>
      <c r="O2764" s="5">
        <v>0</v>
      </c>
    </row>
    <row r="2765" spans="1:15" x14ac:dyDescent="0.75">
      <c r="A2765" t="s">
        <v>33</v>
      </c>
      <c r="B2765" s="3">
        <v>44454</v>
      </c>
      <c r="C2765" s="4">
        <v>261351.88</v>
      </c>
      <c r="D2765" s="3">
        <v>44454</v>
      </c>
      <c r="E2765" s="4">
        <v>261351.88</v>
      </c>
      <c r="F2765">
        <v>50</v>
      </c>
      <c r="G2765" s="3">
        <v>44469</v>
      </c>
      <c r="H2765" s="4">
        <v>0</v>
      </c>
      <c r="I2765" s="4">
        <v>0</v>
      </c>
      <c r="J2765" s="4">
        <v>0</v>
      </c>
      <c r="K2765" s="5">
        <v>0</v>
      </c>
      <c r="L2765" s="5">
        <v>0</v>
      </c>
      <c r="O2765" s="5">
        <v>0</v>
      </c>
    </row>
    <row r="2766" spans="1:15" x14ac:dyDescent="0.75">
      <c r="A2766" t="s">
        <v>33</v>
      </c>
      <c r="B2766" s="3">
        <v>44484</v>
      </c>
      <c r="C2766" s="4">
        <v>330568.77</v>
      </c>
      <c r="D2766" s="3">
        <v>44484</v>
      </c>
      <c r="E2766" s="4">
        <v>330568.77</v>
      </c>
      <c r="F2766">
        <v>51</v>
      </c>
      <c r="G2766" s="3">
        <v>44500</v>
      </c>
      <c r="H2766" s="4">
        <v>0</v>
      </c>
      <c r="I2766" s="4">
        <v>0</v>
      </c>
      <c r="J2766" s="4">
        <v>0</v>
      </c>
      <c r="K2766" s="5">
        <v>0</v>
      </c>
      <c r="L2766" s="5">
        <v>0</v>
      </c>
      <c r="O2766" s="5">
        <v>0</v>
      </c>
    </row>
    <row r="2767" spans="1:15" x14ac:dyDescent="0.75">
      <c r="A2767" t="s">
        <v>33</v>
      </c>
      <c r="B2767" s="3">
        <v>44515</v>
      </c>
      <c r="C2767" s="4">
        <v>261339.42</v>
      </c>
      <c r="D2767" s="3">
        <v>44515</v>
      </c>
      <c r="E2767" s="4">
        <v>261339.42</v>
      </c>
      <c r="F2767">
        <v>52</v>
      </c>
      <c r="G2767" s="3">
        <v>44530</v>
      </c>
      <c r="H2767" s="4">
        <v>0</v>
      </c>
      <c r="I2767" s="4">
        <v>0</v>
      </c>
      <c r="J2767" s="4">
        <v>0</v>
      </c>
      <c r="K2767" s="5">
        <v>0</v>
      </c>
      <c r="L2767" s="5">
        <v>0</v>
      </c>
      <c r="O2767" s="5">
        <v>0</v>
      </c>
    </row>
    <row r="2768" spans="1:15" x14ac:dyDescent="0.75">
      <c r="A2768" t="s">
        <v>33</v>
      </c>
      <c r="B2768" s="3">
        <v>44545</v>
      </c>
      <c r="C2768" s="4">
        <v>252680.44</v>
      </c>
      <c r="D2768" s="3">
        <v>44545</v>
      </c>
      <c r="E2768" s="4">
        <v>252680.44</v>
      </c>
      <c r="F2768">
        <v>53</v>
      </c>
      <c r="G2768" s="3">
        <v>44561</v>
      </c>
      <c r="H2768" s="4">
        <v>0</v>
      </c>
      <c r="I2768" s="4">
        <v>0</v>
      </c>
      <c r="J2768" s="4">
        <v>0</v>
      </c>
      <c r="K2768" s="5">
        <v>0</v>
      </c>
      <c r="L2768" s="5">
        <v>0</v>
      </c>
      <c r="O2768" s="5">
        <v>0</v>
      </c>
    </row>
    <row r="2769" spans="1:15" x14ac:dyDescent="0.75">
      <c r="A2769" t="s">
        <v>33</v>
      </c>
      <c r="B2769" s="3">
        <v>44576</v>
      </c>
      <c r="C2769" s="4">
        <v>252496.19</v>
      </c>
      <c r="D2769" s="3">
        <v>44576</v>
      </c>
      <c r="E2769" s="4">
        <v>252496.19</v>
      </c>
      <c r="F2769">
        <v>54</v>
      </c>
      <c r="G2769" s="3">
        <v>44592</v>
      </c>
      <c r="H2769" s="4">
        <v>0</v>
      </c>
      <c r="I2769" s="4">
        <v>0</v>
      </c>
      <c r="J2769" s="4">
        <v>0</v>
      </c>
      <c r="K2769" s="5">
        <v>0</v>
      </c>
      <c r="L2769" s="5">
        <v>0</v>
      </c>
      <c r="O2769" s="5">
        <v>0</v>
      </c>
    </row>
    <row r="2770" spans="1:15" x14ac:dyDescent="0.75">
      <c r="A2770" t="s">
        <v>33</v>
      </c>
      <c r="B2770" s="3">
        <v>44607</v>
      </c>
      <c r="C2770" s="4">
        <v>291668.40999999997</v>
      </c>
      <c r="D2770" s="3">
        <v>44607</v>
      </c>
      <c r="E2770" s="4">
        <v>291668.40999999997</v>
      </c>
      <c r="F2770">
        <v>55</v>
      </c>
      <c r="G2770" s="3">
        <v>44620</v>
      </c>
      <c r="H2770" s="4">
        <v>0</v>
      </c>
      <c r="I2770" s="4">
        <v>0</v>
      </c>
      <c r="J2770" s="4">
        <v>0</v>
      </c>
      <c r="K2770" s="5">
        <v>0</v>
      </c>
      <c r="L2770" s="5">
        <v>0</v>
      </c>
      <c r="O2770" s="5">
        <v>0</v>
      </c>
    </row>
    <row r="2771" spans="1:15" x14ac:dyDescent="0.75">
      <c r="A2771" t="s">
        <v>33</v>
      </c>
      <c r="B2771" s="3">
        <v>44635</v>
      </c>
      <c r="C2771" s="4">
        <v>256942.82</v>
      </c>
      <c r="D2771" s="3">
        <v>44635</v>
      </c>
      <c r="E2771" s="4">
        <v>256942.82</v>
      </c>
      <c r="F2771">
        <v>56</v>
      </c>
      <c r="G2771" s="3">
        <v>44651</v>
      </c>
      <c r="H2771" s="4">
        <v>0</v>
      </c>
      <c r="I2771" s="4">
        <v>0</v>
      </c>
      <c r="J2771" s="4">
        <v>0</v>
      </c>
      <c r="K2771" s="5">
        <v>0</v>
      </c>
      <c r="L2771" s="5">
        <v>0</v>
      </c>
      <c r="O2771" s="5">
        <v>0</v>
      </c>
    </row>
    <row r="2772" spans="1:15" x14ac:dyDescent="0.75">
      <c r="A2772" t="s">
        <v>33</v>
      </c>
      <c r="B2772" s="3">
        <v>44666</v>
      </c>
      <c r="C2772" s="4">
        <v>269371.46000000002</v>
      </c>
      <c r="D2772" s="3">
        <v>44666</v>
      </c>
      <c r="E2772" s="4">
        <v>269371.46000000002</v>
      </c>
      <c r="F2772">
        <v>57</v>
      </c>
      <c r="G2772" s="3">
        <v>44681</v>
      </c>
      <c r="H2772" s="4">
        <v>0</v>
      </c>
      <c r="I2772" s="4">
        <v>0</v>
      </c>
      <c r="J2772" s="4">
        <v>0</v>
      </c>
      <c r="K2772" s="5">
        <v>0</v>
      </c>
      <c r="L2772" s="5">
        <v>0</v>
      </c>
      <c r="O2772" s="5">
        <v>0</v>
      </c>
    </row>
    <row r="2773" spans="1:15" x14ac:dyDescent="0.75">
      <c r="A2773" t="s">
        <v>33</v>
      </c>
      <c r="B2773" s="3">
        <v>44696</v>
      </c>
      <c r="C2773" s="4">
        <v>260476</v>
      </c>
      <c r="D2773" s="3">
        <v>44696</v>
      </c>
      <c r="E2773" s="4">
        <v>260476</v>
      </c>
      <c r="F2773">
        <v>58</v>
      </c>
      <c r="G2773" s="3">
        <v>44712</v>
      </c>
      <c r="H2773" s="4">
        <v>0</v>
      </c>
      <c r="I2773" s="4">
        <v>0</v>
      </c>
      <c r="J2773" s="4">
        <v>0</v>
      </c>
      <c r="K2773" s="5">
        <v>0</v>
      </c>
      <c r="L2773" s="5">
        <v>0</v>
      </c>
      <c r="O2773" s="5">
        <v>0</v>
      </c>
    </row>
    <row r="2774" spans="1:15" x14ac:dyDescent="0.75">
      <c r="A2774" t="s">
        <v>33</v>
      </c>
      <c r="B2774" s="3">
        <v>44727</v>
      </c>
      <c r="C2774" s="4">
        <v>192329.15</v>
      </c>
      <c r="D2774" s="3">
        <v>44727</v>
      </c>
      <c r="E2774" s="4">
        <v>192329.15</v>
      </c>
      <c r="F2774">
        <v>59</v>
      </c>
      <c r="G2774" s="3">
        <v>44742</v>
      </c>
      <c r="H2774" s="4">
        <v>0</v>
      </c>
      <c r="I2774" s="4">
        <v>0</v>
      </c>
      <c r="J2774" s="4">
        <v>0</v>
      </c>
      <c r="K2774" s="5">
        <v>0</v>
      </c>
      <c r="L2774" s="5">
        <v>0</v>
      </c>
      <c r="O2774" s="5">
        <v>0</v>
      </c>
    </row>
    <row r="2775" spans="1:15" x14ac:dyDescent="0.75">
      <c r="A2775" t="s">
        <v>33</v>
      </c>
      <c r="B2775" s="3">
        <v>44757</v>
      </c>
      <c r="C2775" s="4">
        <v>263361.90000000002</v>
      </c>
      <c r="D2775" s="3">
        <v>44757</v>
      </c>
      <c r="E2775" s="4">
        <v>263361.90000000002</v>
      </c>
      <c r="F2775">
        <v>60</v>
      </c>
      <c r="G2775" s="3">
        <v>44773</v>
      </c>
      <c r="H2775" s="4">
        <v>0</v>
      </c>
      <c r="I2775" s="4">
        <v>0</v>
      </c>
      <c r="J2775" s="4">
        <v>0</v>
      </c>
      <c r="K2775" s="5">
        <v>0</v>
      </c>
      <c r="L2775" s="5">
        <v>0</v>
      </c>
      <c r="O2775" s="5">
        <v>0</v>
      </c>
    </row>
    <row r="2776" spans="1:15" x14ac:dyDescent="0.75">
      <c r="A2776" t="s">
        <v>33</v>
      </c>
      <c r="B2776" s="3">
        <v>44788</v>
      </c>
      <c r="C2776" s="4">
        <v>266983.18</v>
      </c>
      <c r="D2776" s="3">
        <v>44788</v>
      </c>
      <c r="E2776" s="4">
        <v>266983.18</v>
      </c>
      <c r="F2776">
        <v>61</v>
      </c>
      <c r="G2776" s="3">
        <v>44804</v>
      </c>
      <c r="H2776" s="4">
        <v>0</v>
      </c>
      <c r="I2776" s="4">
        <v>0</v>
      </c>
      <c r="J2776" s="4">
        <v>0</v>
      </c>
      <c r="K2776" s="5">
        <v>0</v>
      </c>
      <c r="L2776" s="5">
        <v>0</v>
      </c>
      <c r="O2776" s="5">
        <v>0</v>
      </c>
    </row>
    <row r="2777" spans="1:15" x14ac:dyDescent="0.75">
      <c r="A2777" t="s">
        <v>33</v>
      </c>
      <c r="B2777" s="3">
        <v>44819</v>
      </c>
      <c r="C2777" s="4">
        <v>266926.17</v>
      </c>
      <c r="D2777" s="3">
        <v>44819</v>
      </c>
      <c r="E2777" s="4">
        <v>266926.17</v>
      </c>
      <c r="F2777">
        <v>62</v>
      </c>
      <c r="G2777" s="3">
        <v>44834</v>
      </c>
      <c r="H2777" s="4">
        <v>0</v>
      </c>
      <c r="I2777" s="4">
        <v>0</v>
      </c>
      <c r="J2777" s="4">
        <v>0</v>
      </c>
      <c r="K2777" s="5">
        <v>0</v>
      </c>
      <c r="L2777" s="5">
        <v>0</v>
      </c>
      <c r="O2777" s="5">
        <v>0</v>
      </c>
    </row>
    <row r="2778" spans="1:15" x14ac:dyDescent="0.75">
      <c r="A2778" t="s">
        <v>33</v>
      </c>
      <c r="B2778" s="3">
        <v>44849</v>
      </c>
      <c r="C2778" s="4">
        <v>258600.67</v>
      </c>
      <c r="D2778" s="3">
        <v>44849</v>
      </c>
      <c r="E2778" s="4">
        <v>258600.67</v>
      </c>
      <c r="F2778">
        <v>63</v>
      </c>
      <c r="G2778" s="3">
        <v>44865</v>
      </c>
      <c r="H2778" s="4">
        <v>0</v>
      </c>
      <c r="I2778" s="4">
        <v>0</v>
      </c>
      <c r="J2778" s="4">
        <v>0</v>
      </c>
      <c r="K2778" s="5">
        <v>0</v>
      </c>
      <c r="L2778" s="5">
        <v>0</v>
      </c>
      <c r="O2778" s="5">
        <v>0</v>
      </c>
    </row>
    <row r="2779" spans="1:15" x14ac:dyDescent="0.75">
      <c r="A2779" t="s">
        <v>33</v>
      </c>
      <c r="B2779" s="3">
        <v>44880</v>
      </c>
      <c r="C2779" s="4">
        <v>267995.78999999998</v>
      </c>
      <c r="D2779" s="3">
        <v>44880</v>
      </c>
      <c r="E2779" s="4">
        <v>267995.78999999998</v>
      </c>
      <c r="F2779">
        <v>64</v>
      </c>
      <c r="G2779" s="3">
        <v>44895</v>
      </c>
      <c r="H2779" s="4">
        <v>0</v>
      </c>
      <c r="I2779" s="4">
        <v>0</v>
      </c>
      <c r="J2779" s="4">
        <v>0</v>
      </c>
      <c r="K2779" s="5">
        <v>0</v>
      </c>
      <c r="L2779" s="5">
        <v>0</v>
      </c>
      <c r="O2779" s="5">
        <v>0</v>
      </c>
    </row>
    <row r="2780" spans="1:15" x14ac:dyDescent="0.75">
      <c r="A2780" t="s">
        <v>33</v>
      </c>
      <c r="B2780" s="3">
        <v>44910</v>
      </c>
      <c r="C2780" s="4">
        <v>239026.57</v>
      </c>
      <c r="D2780" s="3">
        <v>44910</v>
      </c>
      <c r="E2780" s="4">
        <v>239026.57</v>
      </c>
      <c r="F2780">
        <v>65</v>
      </c>
      <c r="G2780" s="3">
        <v>44926</v>
      </c>
      <c r="H2780" s="4">
        <v>0</v>
      </c>
      <c r="I2780" s="4">
        <v>0</v>
      </c>
      <c r="J2780" s="4">
        <v>0</v>
      </c>
      <c r="K2780" s="5">
        <v>0</v>
      </c>
      <c r="L2780" s="5">
        <v>0</v>
      </c>
      <c r="O2780" s="5">
        <v>0</v>
      </c>
    </row>
    <row r="2781" spans="1:15" x14ac:dyDescent="0.75">
      <c r="A2781" t="s">
        <v>33</v>
      </c>
      <c r="B2781" s="3">
        <v>44941</v>
      </c>
      <c r="C2781" s="4">
        <v>229965.18</v>
      </c>
      <c r="D2781" s="3">
        <v>44941</v>
      </c>
      <c r="E2781" s="4">
        <v>229965.18</v>
      </c>
      <c r="F2781">
        <v>66</v>
      </c>
      <c r="G2781" s="3">
        <v>44957</v>
      </c>
      <c r="H2781" s="4">
        <v>0</v>
      </c>
      <c r="I2781" s="4">
        <v>0</v>
      </c>
      <c r="J2781" s="4">
        <v>0</v>
      </c>
      <c r="K2781" s="5">
        <v>0</v>
      </c>
      <c r="L2781" s="5">
        <v>0</v>
      </c>
      <c r="O2781" s="5">
        <v>0</v>
      </c>
    </row>
    <row r="2782" spans="1:15" x14ac:dyDescent="0.75">
      <c r="A2782" t="s">
        <v>33</v>
      </c>
      <c r="B2782" s="3">
        <v>44972</v>
      </c>
      <c r="C2782" s="4">
        <v>257045.83</v>
      </c>
      <c r="D2782" s="3">
        <v>44972</v>
      </c>
      <c r="E2782" s="4">
        <v>257045.83</v>
      </c>
      <c r="F2782">
        <v>67</v>
      </c>
      <c r="G2782" s="3">
        <v>44985</v>
      </c>
      <c r="H2782" s="4">
        <v>0</v>
      </c>
      <c r="I2782" s="4">
        <v>0</v>
      </c>
      <c r="J2782" s="4">
        <v>0</v>
      </c>
      <c r="K2782" s="5">
        <v>0</v>
      </c>
      <c r="L2782" s="5">
        <v>0</v>
      </c>
      <c r="O2782" s="5">
        <v>0</v>
      </c>
    </row>
    <row r="2783" spans="1:15" x14ac:dyDescent="0.75">
      <c r="A2783" t="s">
        <v>33</v>
      </c>
      <c r="B2783" s="3">
        <v>45000</v>
      </c>
      <c r="C2783" s="4">
        <v>258732.04</v>
      </c>
      <c r="D2783" s="3">
        <v>45000</v>
      </c>
      <c r="E2783" s="4">
        <v>258732.04</v>
      </c>
      <c r="F2783">
        <v>68</v>
      </c>
      <c r="G2783" s="3">
        <v>45016</v>
      </c>
      <c r="H2783" s="4">
        <v>0</v>
      </c>
      <c r="I2783" s="4">
        <v>0</v>
      </c>
      <c r="J2783" s="4">
        <v>0</v>
      </c>
      <c r="K2783" s="5">
        <v>0</v>
      </c>
      <c r="L2783" s="5">
        <v>0</v>
      </c>
      <c r="O2783" s="5">
        <v>0</v>
      </c>
    </row>
    <row r="2784" spans="1:15" x14ac:dyDescent="0.75">
      <c r="A2784" t="s">
        <v>33</v>
      </c>
      <c r="B2784" s="3">
        <v>45031</v>
      </c>
      <c r="C2784" s="4">
        <v>266202.51</v>
      </c>
      <c r="D2784" s="3">
        <v>45031</v>
      </c>
      <c r="E2784" s="4">
        <v>266202.51</v>
      </c>
      <c r="F2784">
        <v>69</v>
      </c>
      <c r="G2784" s="3">
        <v>45046</v>
      </c>
      <c r="H2784" s="4">
        <v>0</v>
      </c>
      <c r="I2784" s="4">
        <v>0</v>
      </c>
      <c r="J2784" s="4">
        <v>0</v>
      </c>
      <c r="K2784" s="5">
        <v>0</v>
      </c>
      <c r="L2784" s="5">
        <v>0</v>
      </c>
      <c r="O2784" s="5">
        <v>0</v>
      </c>
    </row>
    <row r="2785" spans="1:15" x14ac:dyDescent="0.75">
      <c r="A2785" t="s">
        <v>33</v>
      </c>
      <c r="B2785" s="3">
        <v>45061</v>
      </c>
      <c r="C2785" s="4">
        <v>267021.26</v>
      </c>
      <c r="D2785" s="3">
        <v>45061</v>
      </c>
      <c r="E2785" s="4">
        <v>267021.26</v>
      </c>
      <c r="F2785">
        <v>70</v>
      </c>
      <c r="G2785" s="3">
        <v>45077</v>
      </c>
      <c r="H2785" s="4">
        <v>0</v>
      </c>
      <c r="I2785" s="4">
        <v>0</v>
      </c>
      <c r="J2785" s="4">
        <v>0</v>
      </c>
      <c r="K2785" s="5">
        <v>0</v>
      </c>
      <c r="L2785" s="5">
        <v>0</v>
      </c>
      <c r="O2785" s="5">
        <v>0</v>
      </c>
    </row>
    <row r="2786" spans="1:15" x14ac:dyDescent="0.75">
      <c r="A2786" t="s">
        <v>33</v>
      </c>
      <c r="B2786" s="3">
        <v>45092</v>
      </c>
      <c r="C2786" s="4">
        <v>267084.15999999997</v>
      </c>
      <c r="D2786" s="3">
        <v>45092</v>
      </c>
      <c r="E2786" s="4">
        <v>267084.15999999997</v>
      </c>
      <c r="F2786">
        <v>71</v>
      </c>
      <c r="G2786" s="3">
        <v>45107</v>
      </c>
      <c r="H2786" s="4">
        <v>0</v>
      </c>
      <c r="I2786" s="4">
        <v>0</v>
      </c>
      <c r="J2786" s="4">
        <v>0</v>
      </c>
      <c r="K2786" s="5">
        <v>0</v>
      </c>
      <c r="L2786" s="5">
        <v>0</v>
      </c>
      <c r="O2786" s="5">
        <v>0</v>
      </c>
    </row>
    <row r="2787" spans="1:15" x14ac:dyDescent="0.75">
      <c r="A2787" t="s">
        <v>33</v>
      </c>
      <c r="B2787" s="3">
        <v>45122</v>
      </c>
      <c r="C2787" s="4">
        <v>267584.59999999998</v>
      </c>
      <c r="D2787" s="3">
        <v>45122</v>
      </c>
      <c r="E2787" s="4">
        <v>267584.59999999998</v>
      </c>
      <c r="F2787">
        <v>72</v>
      </c>
      <c r="G2787" s="3">
        <v>45138</v>
      </c>
      <c r="H2787" s="4">
        <v>0</v>
      </c>
      <c r="I2787" s="4">
        <v>0</v>
      </c>
      <c r="J2787" s="4">
        <v>0</v>
      </c>
      <c r="K2787" s="5">
        <v>0</v>
      </c>
      <c r="L2787" s="5">
        <v>0</v>
      </c>
      <c r="O2787" s="5">
        <v>0</v>
      </c>
    </row>
    <row r="2788" spans="1:15" x14ac:dyDescent="0.75">
      <c r="A2788" t="s">
        <v>33</v>
      </c>
      <c r="B2788" s="3">
        <v>45153</v>
      </c>
      <c r="C2788" s="4">
        <v>267086.5</v>
      </c>
      <c r="D2788" s="3">
        <v>45153</v>
      </c>
      <c r="E2788" s="4">
        <v>267086.5</v>
      </c>
      <c r="F2788">
        <v>73</v>
      </c>
      <c r="G2788" s="3">
        <v>45169</v>
      </c>
      <c r="H2788" s="4">
        <v>0</v>
      </c>
      <c r="I2788" s="4">
        <v>0</v>
      </c>
      <c r="J2788" s="4">
        <v>0</v>
      </c>
      <c r="K2788" s="5">
        <v>0</v>
      </c>
      <c r="L2788" s="5">
        <v>0</v>
      </c>
      <c r="O2788" s="5">
        <v>0</v>
      </c>
    </row>
    <row r="2789" spans="1:15" x14ac:dyDescent="0.75">
      <c r="A2789" t="s">
        <v>33</v>
      </c>
      <c r="B2789" s="3">
        <v>45184</v>
      </c>
      <c r="C2789" s="4">
        <v>267082</v>
      </c>
      <c r="D2789" s="3">
        <v>45184</v>
      </c>
      <c r="E2789" s="4">
        <v>267082</v>
      </c>
      <c r="F2789">
        <v>74</v>
      </c>
      <c r="G2789" s="3">
        <v>45199</v>
      </c>
      <c r="H2789" s="4">
        <v>0</v>
      </c>
      <c r="I2789" s="4">
        <v>0</v>
      </c>
      <c r="J2789" s="4">
        <v>0</v>
      </c>
      <c r="K2789" s="5">
        <v>0</v>
      </c>
      <c r="L2789" s="5">
        <v>0</v>
      </c>
      <c r="O2789" s="5">
        <v>0</v>
      </c>
    </row>
    <row r="2790" spans="1:15" x14ac:dyDescent="0.75">
      <c r="A2790" t="s">
        <v>33</v>
      </c>
      <c r="B2790" s="3">
        <v>45214</v>
      </c>
      <c r="C2790" s="4">
        <v>258256.7</v>
      </c>
      <c r="D2790" s="3">
        <v>45214</v>
      </c>
      <c r="E2790" s="4">
        <v>258256.7</v>
      </c>
      <c r="F2790">
        <v>75</v>
      </c>
      <c r="G2790" s="3">
        <v>45230</v>
      </c>
      <c r="H2790" s="4">
        <v>0</v>
      </c>
      <c r="I2790" s="4">
        <v>0</v>
      </c>
      <c r="J2790" s="4">
        <v>0</v>
      </c>
      <c r="K2790" s="5">
        <v>0</v>
      </c>
      <c r="L2790" s="5">
        <v>0</v>
      </c>
      <c r="O2790" s="5">
        <v>0</v>
      </c>
    </row>
    <row r="2791" spans="1:15" x14ac:dyDescent="0.75">
      <c r="A2791" t="s">
        <v>33</v>
      </c>
      <c r="B2791" s="3">
        <v>45245</v>
      </c>
      <c r="C2791" s="4">
        <v>267089.90999999997</v>
      </c>
      <c r="D2791" s="3">
        <v>45245</v>
      </c>
      <c r="E2791" s="4">
        <v>267089.90999999997</v>
      </c>
      <c r="F2791">
        <v>76</v>
      </c>
      <c r="G2791" s="3">
        <v>45260</v>
      </c>
      <c r="H2791" s="4">
        <v>0</v>
      </c>
      <c r="I2791" s="4">
        <v>0</v>
      </c>
      <c r="J2791" s="4">
        <v>0</v>
      </c>
      <c r="K2791" s="5">
        <v>0</v>
      </c>
      <c r="L2791" s="5">
        <v>0</v>
      </c>
      <c r="O2791" s="5">
        <v>0</v>
      </c>
    </row>
    <row r="2792" spans="1:15" x14ac:dyDescent="0.75">
      <c r="A2792" t="s">
        <v>33</v>
      </c>
      <c r="B2792" s="3">
        <v>45275</v>
      </c>
      <c r="C2792" s="4">
        <v>255425.84</v>
      </c>
      <c r="D2792" s="3">
        <v>45275</v>
      </c>
      <c r="E2792" s="4">
        <v>255425.84</v>
      </c>
      <c r="F2792">
        <v>77</v>
      </c>
      <c r="G2792" s="3">
        <v>45291</v>
      </c>
      <c r="H2792" s="4">
        <v>0</v>
      </c>
      <c r="I2792" s="4">
        <v>0</v>
      </c>
      <c r="J2792" s="4">
        <v>0</v>
      </c>
      <c r="K2792" s="5">
        <v>0</v>
      </c>
      <c r="L2792" s="5">
        <v>0</v>
      </c>
      <c r="O2792" s="5">
        <v>0</v>
      </c>
    </row>
    <row r="2793" spans="1:15" x14ac:dyDescent="0.75">
      <c r="A2793" t="s">
        <v>33</v>
      </c>
      <c r="B2793" s="3">
        <v>45306</v>
      </c>
      <c r="C2793" s="4">
        <v>267058.90000000002</v>
      </c>
      <c r="D2793" s="3">
        <v>45306</v>
      </c>
      <c r="E2793" s="4">
        <v>267058.90000000002</v>
      </c>
      <c r="F2793">
        <v>78</v>
      </c>
      <c r="G2793" s="3">
        <v>45322</v>
      </c>
      <c r="H2793" s="4">
        <v>0</v>
      </c>
      <c r="I2793" s="4">
        <v>0</v>
      </c>
      <c r="J2793" s="4">
        <v>0</v>
      </c>
      <c r="K2793" s="5">
        <v>0</v>
      </c>
      <c r="L2793" s="5">
        <v>0</v>
      </c>
      <c r="O2793" s="5">
        <v>0</v>
      </c>
    </row>
    <row r="2794" spans="1:15" x14ac:dyDescent="0.75">
      <c r="A2794" t="s">
        <v>33</v>
      </c>
      <c r="B2794" s="3">
        <v>45337</v>
      </c>
      <c r="C2794" s="4">
        <v>258183.8</v>
      </c>
      <c r="D2794" s="3">
        <v>45337</v>
      </c>
      <c r="E2794" s="4">
        <v>258183.8</v>
      </c>
      <c r="F2794">
        <v>79</v>
      </c>
      <c r="G2794" s="3">
        <v>45351</v>
      </c>
      <c r="H2794" s="4">
        <v>0</v>
      </c>
      <c r="I2794" s="4">
        <v>0</v>
      </c>
      <c r="J2794" s="4">
        <v>0</v>
      </c>
      <c r="K2794" s="5">
        <v>0</v>
      </c>
      <c r="L2794" s="5">
        <v>0</v>
      </c>
      <c r="O2794" s="5">
        <v>0</v>
      </c>
    </row>
    <row r="2795" spans="1:15" x14ac:dyDescent="0.75">
      <c r="A2795" t="s">
        <v>33</v>
      </c>
      <c r="B2795" s="3">
        <v>45366</v>
      </c>
      <c r="C2795" s="4">
        <v>255597.37</v>
      </c>
      <c r="D2795" s="3">
        <v>45366</v>
      </c>
      <c r="E2795" s="4">
        <v>255597.37</v>
      </c>
      <c r="F2795">
        <v>80</v>
      </c>
      <c r="G2795" s="3">
        <v>45382</v>
      </c>
      <c r="H2795" s="4">
        <v>0</v>
      </c>
      <c r="I2795" s="4">
        <v>0</v>
      </c>
      <c r="J2795" s="4">
        <v>0</v>
      </c>
      <c r="K2795" s="5">
        <v>0</v>
      </c>
      <c r="L2795" s="5">
        <v>0</v>
      </c>
      <c r="O2795" s="5">
        <v>0</v>
      </c>
    </row>
    <row r="2796" spans="1:15" x14ac:dyDescent="0.75">
      <c r="A2796" t="s">
        <v>33</v>
      </c>
      <c r="B2796" s="3">
        <v>45397</v>
      </c>
      <c r="C2796" s="4">
        <v>263938.71000000002</v>
      </c>
      <c r="D2796" s="3">
        <v>45397</v>
      </c>
      <c r="E2796" s="4">
        <v>263938.71000000002</v>
      </c>
      <c r="F2796">
        <v>81</v>
      </c>
      <c r="G2796" s="3">
        <v>45412</v>
      </c>
      <c r="H2796" s="4">
        <v>0</v>
      </c>
      <c r="I2796" s="4">
        <v>0</v>
      </c>
      <c r="J2796" s="4">
        <v>0</v>
      </c>
      <c r="K2796" s="5">
        <v>0</v>
      </c>
      <c r="L2796" s="5">
        <v>0</v>
      </c>
      <c r="O2796" s="5">
        <v>0</v>
      </c>
    </row>
    <row r="2797" spans="1:15" x14ac:dyDescent="0.75">
      <c r="A2797" t="s">
        <v>33</v>
      </c>
      <c r="B2797" s="3">
        <v>45427</v>
      </c>
      <c r="C2797" s="4">
        <v>255312.72</v>
      </c>
      <c r="D2797" s="3">
        <v>45427</v>
      </c>
      <c r="E2797" s="4">
        <v>255312.72</v>
      </c>
      <c r="F2797">
        <v>82</v>
      </c>
      <c r="G2797" s="3">
        <v>45443</v>
      </c>
      <c r="H2797" s="4">
        <v>0</v>
      </c>
      <c r="I2797" s="4">
        <v>0</v>
      </c>
      <c r="J2797" s="4">
        <v>0</v>
      </c>
      <c r="K2797" s="5">
        <v>0</v>
      </c>
      <c r="L2797" s="5">
        <v>0</v>
      </c>
      <c r="O2797" s="5">
        <v>0</v>
      </c>
    </row>
    <row r="2798" spans="1:15" x14ac:dyDescent="0.75">
      <c r="A2798" t="s">
        <v>33</v>
      </c>
      <c r="B2798" s="3">
        <v>45458</v>
      </c>
      <c r="C2798" s="4">
        <v>263941.03999999998</v>
      </c>
      <c r="D2798" s="3">
        <v>45458</v>
      </c>
      <c r="E2798" s="4">
        <v>263941.03999999998</v>
      </c>
      <c r="F2798">
        <v>83</v>
      </c>
      <c r="G2798" s="3">
        <v>45473</v>
      </c>
      <c r="H2798" s="4">
        <v>0</v>
      </c>
      <c r="I2798" s="4">
        <v>0</v>
      </c>
      <c r="J2798" s="4">
        <v>0</v>
      </c>
      <c r="K2798" s="5">
        <v>0</v>
      </c>
      <c r="L2798" s="5">
        <v>0</v>
      </c>
      <c r="O2798" s="5">
        <v>0</v>
      </c>
    </row>
    <row r="2799" spans="1:15" x14ac:dyDescent="0.75">
      <c r="A2799" t="s">
        <v>33</v>
      </c>
      <c r="B2799" s="3">
        <v>45488</v>
      </c>
      <c r="C2799" s="4">
        <v>255231.4</v>
      </c>
      <c r="D2799" s="3">
        <v>45488</v>
      </c>
      <c r="E2799" s="4">
        <v>255231.4</v>
      </c>
      <c r="F2799">
        <v>84</v>
      </c>
      <c r="G2799" s="3">
        <v>45504</v>
      </c>
      <c r="H2799" s="4">
        <v>0</v>
      </c>
      <c r="I2799" s="4">
        <v>0</v>
      </c>
      <c r="J2799" s="4">
        <v>0</v>
      </c>
      <c r="K2799" s="5">
        <v>0</v>
      </c>
      <c r="L2799" s="5">
        <v>0</v>
      </c>
      <c r="O2799" s="5">
        <v>0</v>
      </c>
    </row>
    <row r="2800" spans="1:15" x14ac:dyDescent="0.75">
      <c r="A2800" t="s">
        <v>33</v>
      </c>
      <c r="B2800" s="3">
        <v>45519</v>
      </c>
      <c r="C2800" s="4">
        <v>96404.64</v>
      </c>
      <c r="D2800" s="3">
        <v>45519</v>
      </c>
      <c r="E2800" s="4">
        <v>96404.64</v>
      </c>
      <c r="F2800">
        <v>85</v>
      </c>
      <c r="G2800" s="3">
        <v>45535</v>
      </c>
      <c r="H2800" s="4">
        <v>0</v>
      </c>
      <c r="I2800" s="4">
        <v>0</v>
      </c>
      <c r="J2800" s="4">
        <v>0</v>
      </c>
      <c r="K2800" s="5">
        <v>0</v>
      </c>
      <c r="L2800" s="5">
        <v>0</v>
      </c>
      <c r="O2800" s="5">
        <v>0</v>
      </c>
    </row>
    <row r="2801" spans="1:15" x14ac:dyDescent="0.75">
      <c r="A2801" t="s">
        <v>33</v>
      </c>
      <c r="B2801" s="3">
        <v>45550</v>
      </c>
      <c r="C2801" s="4">
        <v>254878.71</v>
      </c>
      <c r="D2801" s="3">
        <v>45550</v>
      </c>
      <c r="E2801" s="4">
        <v>254878.71</v>
      </c>
      <c r="F2801">
        <v>86</v>
      </c>
      <c r="G2801" s="3">
        <v>45565</v>
      </c>
      <c r="H2801" s="4">
        <v>0</v>
      </c>
      <c r="I2801" s="4">
        <v>0</v>
      </c>
      <c r="J2801" s="4">
        <v>0</v>
      </c>
      <c r="K2801" s="5">
        <v>0</v>
      </c>
      <c r="L2801" s="5">
        <v>0</v>
      </c>
      <c r="O2801" s="5">
        <v>0</v>
      </c>
    </row>
    <row r="2802" spans="1:15" x14ac:dyDescent="0.75">
      <c r="A2802" t="s">
        <v>33</v>
      </c>
      <c r="B2802" s="3">
        <v>45580</v>
      </c>
      <c r="C2802" s="4">
        <v>236759.98</v>
      </c>
      <c r="D2802" s="3">
        <v>45580</v>
      </c>
      <c r="E2802" s="4">
        <v>236759.98</v>
      </c>
      <c r="F2802">
        <v>87</v>
      </c>
      <c r="G2802" s="3">
        <v>45596</v>
      </c>
      <c r="H2802" s="4">
        <v>0</v>
      </c>
      <c r="I2802" s="4">
        <v>0</v>
      </c>
      <c r="J2802" s="4">
        <v>0</v>
      </c>
      <c r="K2802" s="5">
        <v>0</v>
      </c>
      <c r="L2802" s="5">
        <v>0</v>
      </c>
      <c r="O2802" s="5">
        <v>0</v>
      </c>
    </row>
    <row r="2803" spans="1:15" x14ac:dyDescent="0.75">
      <c r="A2803" t="s">
        <v>33</v>
      </c>
      <c r="B2803" s="3">
        <v>45611</v>
      </c>
      <c r="C2803" s="4">
        <v>242179.39</v>
      </c>
      <c r="D2803" s="3">
        <v>45611</v>
      </c>
      <c r="E2803" s="4">
        <v>242179.39</v>
      </c>
      <c r="F2803">
        <v>88</v>
      </c>
      <c r="G2803" s="3">
        <v>45626</v>
      </c>
      <c r="H2803" s="4">
        <v>0</v>
      </c>
      <c r="I2803" s="4">
        <v>0</v>
      </c>
      <c r="J2803" s="4">
        <v>0</v>
      </c>
      <c r="K2803" s="5">
        <v>0</v>
      </c>
      <c r="L2803" s="5">
        <v>0</v>
      </c>
      <c r="O2803" s="5">
        <v>0</v>
      </c>
    </row>
    <row r="2804" spans="1:15" x14ac:dyDescent="0.75">
      <c r="A2804" t="s">
        <v>33</v>
      </c>
      <c r="B2804" s="3">
        <v>45641</v>
      </c>
      <c r="C2804" s="4">
        <v>239445.32</v>
      </c>
      <c r="D2804" s="3">
        <v>45641</v>
      </c>
      <c r="E2804" s="4">
        <v>239445.32</v>
      </c>
      <c r="F2804">
        <v>89</v>
      </c>
      <c r="G2804" s="3">
        <v>45657</v>
      </c>
      <c r="H2804" s="4">
        <v>0</v>
      </c>
      <c r="I2804" s="4">
        <v>0</v>
      </c>
      <c r="J2804" s="4">
        <v>0</v>
      </c>
      <c r="K2804" s="5">
        <v>0</v>
      </c>
      <c r="L2804" s="5">
        <v>0</v>
      </c>
      <c r="O2804" s="5">
        <v>0</v>
      </c>
    </row>
    <row r="2805" spans="1:15" x14ac:dyDescent="0.75">
      <c r="A2805" t="s">
        <v>33</v>
      </c>
      <c r="B2805" s="3">
        <v>45672</v>
      </c>
      <c r="C2805" s="4">
        <v>150384.01999999999</v>
      </c>
      <c r="D2805" s="3">
        <v>45672</v>
      </c>
      <c r="E2805" s="4">
        <v>150384.01999999999</v>
      </c>
      <c r="F2805">
        <v>90</v>
      </c>
      <c r="G2805" s="3">
        <v>45688</v>
      </c>
      <c r="H2805" s="4">
        <v>0</v>
      </c>
      <c r="I2805" s="4">
        <v>0</v>
      </c>
      <c r="J2805" s="4">
        <v>0</v>
      </c>
      <c r="K2805" s="5">
        <v>0</v>
      </c>
      <c r="L2805" s="5">
        <v>0</v>
      </c>
      <c r="O2805" s="5">
        <v>0</v>
      </c>
    </row>
    <row r="2806" spans="1:15" x14ac:dyDescent="0.75">
      <c r="A2806" t="s">
        <v>33</v>
      </c>
      <c r="B2806" s="3">
        <v>45703</v>
      </c>
      <c r="C2806" s="4">
        <v>150252.51999999999</v>
      </c>
      <c r="D2806" s="3">
        <v>45703</v>
      </c>
      <c r="E2806" s="4">
        <v>150252.51999999999</v>
      </c>
      <c r="F2806">
        <v>91</v>
      </c>
      <c r="G2806" s="3">
        <v>45716</v>
      </c>
      <c r="H2806" s="4">
        <v>0</v>
      </c>
      <c r="I2806" s="4">
        <v>0</v>
      </c>
      <c r="J2806" s="4">
        <v>0</v>
      </c>
      <c r="K2806" s="5">
        <v>0</v>
      </c>
      <c r="L2806" s="5">
        <v>0</v>
      </c>
      <c r="O2806" s="5">
        <v>0</v>
      </c>
    </row>
    <row r="2807" spans="1:15" x14ac:dyDescent="0.75">
      <c r="A2807" t="s">
        <v>33</v>
      </c>
      <c r="B2807" s="3">
        <v>45731</v>
      </c>
      <c r="C2807" s="4">
        <v>161474.48000000001</v>
      </c>
      <c r="D2807" s="3">
        <v>45731</v>
      </c>
      <c r="E2807" s="4">
        <v>161474.48000000001</v>
      </c>
      <c r="F2807">
        <v>92</v>
      </c>
      <c r="G2807" s="3">
        <v>45747</v>
      </c>
      <c r="H2807" s="4">
        <v>0</v>
      </c>
      <c r="I2807" s="4">
        <v>0</v>
      </c>
      <c r="J2807" s="4">
        <v>0</v>
      </c>
      <c r="K2807" s="5">
        <v>0</v>
      </c>
      <c r="L2807" s="5">
        <v>0</v>
      </c>
      <c r="O2807" s="5">
        <v>0</v>
      </c>
    </row>
    <row r="2808" spans="1:15" x14ac:dyDescent="0.75">
      <c r="A2808" t="s">
        <v>33</v>
      </c>
      <c r="B2808" s="3">
        <v>45762</v>
      </c>
      <c r="C2808" s="4">
        <v>159441.45000000001</v>
      </c>
      <c r="D2808" s="3">
        <v>45762</v>
      </c>
      <c r="E2808" s="4">
        <v>159441.45000000001</v>
      </c>
      <c r="F2808">
        <v>93</v>
      </c>
      <c r="G2808" s="3">
        <v>45777</v>
      </c>
      <c r="H2808" s="4">
        <v>0</v>
      </c>
      <c r="I2808" s="4">
        <v>0</v>
      </c>
      <c r="J2808" s="4">
        <v>0</v>
      </c>
      <c r="K2808" s="5">
        <v>0</v>
      </c>
      <c r="L2808" s="5">
        <v>0</v>
      </c>
      <c r="O2808" s="5">
        <v>0</v>
      </c>
    </row>
    <row r="2809" spans="1:15" x14ac:dyDescent="0.75">
      <c r="A2809" t="s">
        <v>33</v>
      </c>
      <c r="B2809" s="3">
        <v>45792</v>
      </c>
      <c r="C2809" s="4">
        <v>151779.29999999999</v>
      </c>
      <c r="D2809" s="3">
        <v>45792</v>
      </c>
      <c r="E2809" s="4">
        <v>151779.29999999999</v>
      </c>
      <c r="F2809">
        <v>94</v>
      </c>
      <c r="G2809" s="3">
        <v>45808</v>
      </c>
      <c r="H2809" s="4">
        <v>0</v>
      </c>
      <c r="I2809" s="4">
        <v>0</v>
      </c>
      <c r="J2809" s="4">
        <v>0</v>
      </c>
      <c r="K2809" s="5">
        <v>0</v>
      </c>
      <c r="L2809" s="5">
        <v>0</v>
      </c>
      <c r="O2809" s="5">
        <v>0</v>
      </c>
    </row>
    <row r="2810" spans="1:15" x14ac:dyDescent="0.75">
      <c r="A2810" t="s">
        <v>33</v>
      </c>
      <c r="B2810" s="3">
        <v>45823</v>
      </c>
      <c r="C2810" s="4">
        <v>158946.54</v>
      </c>
      <c r="D2810" s="3">
        <v>45823</v>
      </c>
      <c r="E2810" s="4">
        <v>158946.54</v>
      </c>
      <c r="F2810">
        <v>95</v>
      </c>
      <c r="G2810" s="3">
        <v>45838</v>
      </c>
      <c r="H2810" s="4">
        <v>0</v>
      </c>
      <c r="I2810" s="4">
        <v>0</v>
      </c>
      <c r="J2810" s="4">
        <v>0</v>
      </c>
      <c r="K2810" s="5">
        <v>0</v>
      </c>
      <c r="L2810" s="5">
        <v>0</v>
      </c>
      <c r="O2810" s="5">
        <v>0</v>
      </c>
    </row>
    <row r="2811" spans="1:15" x14ac:dyDescent="0.75">
      <c r="A2811" t="s">
        <v>33</v>
      </c>
      <c r="B2811" s="3">
        <v>45853</v>
      </c>
      <c r="C2811" s="4">
        <v>205097.60000000001</v>
      </c>
      <c r="D2811" s="3">
        <v>45853</v>
      </c>
      <c r="E2811" s="4">
        <v>205097.60000000001</v>
      </c>
      <c r="F2811">
        <v>96</v>
      </c>
      <c r="G2811" s="3">
        <v>45869</v>
      </c>
      <c r="H2811" s="4">
        <v>0</v>
      </c>
      <c r="I2811" s="4">
        <v>0</v>
      </c>
      <c r="J2811" s="4">
        <v>0</v>
      </c>
      <c r="K2811" s="5">
        <v>0</v>
      </c>
      <c r="L2811" s="5">
        <v>0</v>
      </c>
      <c r="O2811" s="5">
        <v>0</v>
      </c>
    </row>
    <row r="2812" spans="1:15" x14ac:dyDescent="0.75">
      <c r="A2812" t="s">
        <v>33</v>
      </c>
      <c r="B2812" s="3">
        <v>45884</v>
      </c>
      <c r="C2812" s="4">
        <v>612366.15</v>
      </c>
      <c r="D2812" s="3">
        <v>45884</v>
      </c>
      <c r="E2812" s="4">
        <v>612366.15</v>
      </c>
      <c r="F2812">
        <v>97</v>
      </c>
      <c r="G2812" s="3">
        <v>45900</v>
      </c>
      <c r="H2812" s="4">
        <v>0</v>
      </c>
      <c r="I2812" s="4">
        <v>0</v>
      </c>
      <c r="J2812" s="4">
        <v>0</v>
      </c>
      <c r="K2812" s="5">
        <v>0</v>
      </c>
      <c r="L2812" s="5">
        <v>0</v>
      </c>
      <c r="O2812" s="5">
        <v>0</v>
      </c>
    </row>
    <row r="2813" spans="1:15" x14ac:dyDescent="0.75">
      <c r="A2813" t="s">
        <v>33</v>
      </c>
      <c r="B2813" s="3">
        <v>45915</v>
      </c>
      <c r="C2813" s="4">
        <v>166020.03</v>
      </c>
      <c r="D2813" s="3">
        <v>45915</v>
      </c>
      <c r="E2813" s="4">
        <v>166020.03</v>
      </c>
      <c r="F2813">
        <v>98</v>
      </c>
      <c r="G2813" s="3">
        <v>45930</v>
      </c>
      <c r="H2813" s="4">
        <v>0</v>
      </c>
      <c r="I2813" s="4">
        <v>0</v>
      </c>
      <c r="J2813" s="4">
        <v>0</v>
      </c>
      <c r="K2813" s="5">
        <v>0</v>
      </c>
      <c r="L2813" s="5">
        <v>0</v>
      </c>
      <c r="O2813" s="5">
        <v>0</v>
      </c>
    </row>
    <row r="2814" spans="1:15" x14ac:dyDescent="0.75">
      <c r="A2814" t="s">
        <v>33</v>
      </c>
      <c r="B2814" s="3">
        <v>45945</v>
      </c>
      <c r="C2814" s="4">
        <v>160671.41</v>
      </c>
      <c r="D2814" s="3">
        <v>45945</v>
      </c>
      <c r="E2814" s="4">
        <v>160671.41</v>
      </c>
      <c r="F2814">
        <v>99</v>
      </c>
      <c r="G2814" s="3">
        <v>45961</v>
      </c>
      <c r="H2814" s="4">
        <v>0</v>
      </c>
      <c r="I2814" s="4">
        <v>0</v>
      </c>
      <c r="J2814" s="4">
        <v>0</v>
      </c>
      <c r="K2814" s="5">
        <v>0</v>
      </c>
      <c r="L2814" s="5">
        <v>0</v>
      </c>
      <c r="O2814" s="5">
        <v>0</v>
      </c>
    </row>
    <row r="2815" spans="1:15" x14ac:dyDescent="0.75">
      <c r="A2815" t="s">
        <v>33</v>
      </c>
      <c r="B2815" s="3">
        <v>45976</v>
      </c>
      <c r="C2815" s="4">
        <v>93449.67</v>
      </c>
      <c r="D2815" s="3">
        <v>45976</v>
      </c>
      <c r="E2815" s="4">
        <v>93449.67</v>
      </c>
      <c r="F2815">
        <v>100</v>
      </c>
      <c r="G2815" s="3">
        <v>45991</v>
      </c>
      <c r="H2815" s="4">
        <v>0</v>
      </c>
      <c r="I2815" s="4">
        <v>0</v>
      </c>
      <c r="J2815" s="4">
        <v>0</v>
      </c>
      <c r="K2815" s="5">
        <v>0</v>
      </c>
      <c r="L2815" s="5">
        <v>0</v>
      </c>
      <c r="O2815" s="5">
        <v>0</v>
      </c>
    </row>
    <row r="2816" spans="1:15" x14ac:dyDescent="0.75">
      <c r="A2816" t="s">
        <v>33</v>
      </c>
      <c r="B2816" s="3">
        <v>46006</v>
      </c>
      <c r="C2816" s="4">
        <v>104366.26</v>
      </c>
      <c r="D2816" s="3">
        <v>46006</v>
      </c>
      <c r="E2816" s="4">
        <v>104366.26</v>
      </c>
      <c r="F2816">
        <v>101</v>
      </c>
      <c r="G2816" s="3">
        <v>46022</v>
      </c>
      <c r="H2816" s="4">
        <v>0</v>
      </c>
      <c r="I2816" s="4">
        <v>0</v>
      </c>
      <c r="J2816" s="4">
        <v>0</v>
      </c>
      <c r="K2816" s="5">
        <v>0</v>
      </c>
      <c r="L2816" s="5">
        <v>0</v>
      </c>
      <c r="O2816" s="5">
        <v>0</v>
      </c>
    </row>
    <row r="2817" spans="1:15" x14ac:dyDescent="0.75">
      <c r="A2817" t="s">
        <v>33</v>
      </c>
      <c r="B2817" s="3">
        <v>46037</v>
      </c>
      <c r="C2817" s="4">
        <v>98655.76</v>
      </c>
      <c r="D2817" s="3">
        <v>46037</v>
      </c>
      <c r="E2817" s="4">
        <v>98655.76</v>
      </c>
      <c r="F2817">
        <v>102</v>
      </c>
      <c r="G2817" s="3">
        <v>46053</v>
      </c>
      <c r="H2817" s="4">
        <v>0</v>
      </c>
      <c r="I2817" s="4">
        <v>0</v>
      </c>
      <c r="J2817" s="4">
        <v>0</v>
      </c>
      <c r="K2817" s="5">
        <v>0</v>
      </c>
      <c r="L2817" s="5">
        <v>0</v>
      </c>
      <c r="O2817" s="5">
        <v>0</v>
      </c>
    </row>
    <row r="2818" spans="1:15" x14ac:dyDescent="0.75">
      <c r="A2818" t="s">
        <v>33</v>
      </c>
      <c r="B2818" s="3">
        <v>46068</v>
      </c>
      <c r="C2818" s="4">
        <v>93599.09</v>
      </c>
      <c r="D2818" s="3">
        <v>46068</v>
      </c>
      <c r="E2818" s="4">
        <v>93599.09</v>
      </c>
      <c r="F2818">
        <v>103</v>
      </c>
      <c r="G2818" s="3">
        <v>46081</v>
      </c>
      <c r="H2818" s="4">
        <v>0</v>
      </c>
      <c r="I2818" s="4">
        <v>0</v>
      </c>
      <c r="J2818" s="4">
        <v>0</v>
      </c>
      <c r="K2818" s="5">
        <v>0</v>
      </c>
      <c r="L2818" s="5">
        <v>0</v>
      </c>
      <c r="O2818" s="5">
        <v>0</v>
      </c>
    </row>
    <row r="2819" spans="1:15" x14ac:dyDescent="0.75">
      <c r="A2819" t="s">
        <v>33</v>
      </c>
      <c r="B2819" s="3">
        <v>46096</v>
      </c>
      <c r="C2819" s="4">
        <v>114873.76</v>
      </c>
      <c r="D2819" s="3">
        <v>46096</v>
      </c>
      <c r="E2819" s="4">
        <v>114873.76</v>
      </c>
      <c r="F2819">
        <v>104</v>
      </c>
      <c r="G2819" s="3">
        <v>46112</v>
      </c>
      <c r="H2819" s="4">
        <v>0</v>
      </c>
      <c r="I2819" s="4">
        <v>0</v>
      </c>
      <c r="J2819" s="4">
        <v>0</v>
      </c>
      <c r="K2819" s="5">
        <v>0</v>
      </c>
      <c r="L2819" s="5">
        <v>0</v>
      </c>
      <c r="O2819" s="5">
        <v>0</v>
      </c>
    </row>
    <row r="2820" spans="1:15" x14ac:dyDescent="0.75">
      <c r="A2820" t="s">
        <v>33</v>
      </c>
      <c r="B2820" s="3">
        <v>46127</v>
      </c>
      <c r="C2820" s="4">
        <v>107970.47</v>
      </c>
      <c r="D2820" s="3">
        <v>46127</v>
      </c>
      <c r="E2820" s="4">
        <v>107970.47</v>
      </c>
      <c r="F2820">
        <v>105</v>
      </c>
      <c r="G2820" s="3">
        <v>46142</v>
      </c>
      <c r="H2820" s="4">
        <v>0</v>
      </c>
      <c r="I2820" s="4">
        <v>0</v>
      </c>
      <c r="J2820" s="4">
        <v>0</v>
      </c>
      <c r="K2820" s="5">
        <v>0</v>
      </c>
      <c r="L2820" s="5">
        <v>0</v>
      </c>
      <c r="O2820" s="5">
        <v>0</v>
      </c>
    </row>
    <row r="2821" spans="1:15" x14ac:dyDescent="0.75">
      <c r="A2821" t="s">
        <v>33</v>
      </c>
      <c r="B2821" s="3">
        <v>46157</v>
      </c>
      <c r="C2821" s="4">
        <v>104405.93</v>
      </c>
      <c r="D2821" s="3">
        <v>46157</v>
      </c>
      <c r="E2821" s="4">
        <v>104405.93</v>
      </c>
      <c r="F2821">
        <v>106</v>
      </c>
      <c r="G2821" s="3">
        <v>46173</v>
      </c>
      <c r="H2821" s="4">
        <v>0</v>
      </c>
      <c r="I2821" s="4">
        <v>0</v>
      </c>
      <c r="J2821" s="4">
        <v>0</v>
      </c>
      <c r="K2821" s="5">
        <v>0</v>
      </c>
      <c r="L2821" s="5">
        <v>0</v>
      </c>
      <c r="O2821" s="5">
        <v>0</v>
      </c>
    </row>
    <row r="2822" spans="1:15" x14ac:dyDescent="0.75">
      <c r="A2822" t="s">
        <v>33</v>
      </c>
      <c r="B2822" s="3">
        <v>46188</v>
      </c>
      <c r="C2822" s="4">
        <v>107893.01</v>
      </c>
      <c r="D2822" s="3">
        <v>46188</v>
      </c>
      <c r="E2822" s="4">
        <v>107893.01</v>
      </c>
      <c r="F2822">
        <v>107</v>
      </c>
      <c r="G2822" s="3">
        <v>46203</v>
      </c>
      <c r="H2822" s="4">
        <v>0</v>
      </c>
      <c r="I2822" s="4">
        <v>0</v>
      </c>
      <c r="J2822" s="4">
        <v>0</v>
      </c>
      <c r="K2822" s="5">
        <v>0</v>
      </c>
      <c r="L2822" s="5">
        <v>0</v>
      </c>
      <c r="O2822" s="5">
        <v>0</v>
      </c>
    </row>
    <row r="2823" spans="1:15" x14ac:dyDescent="0.75">
      <c r="A2823" t="s">
        <v>33</v>
      </c>
      <c r="B2823" s="3">
        <v>46218</v>
      </c>
      <c r="C2823" s="4">
        <v>0</v>
      </c>
      <c r="D2823" s="3">
        <v>46218</v>
      </c>
      <c r="E2823" s="4">
        <v>0</v>
      </c>
      <c r="F2823">
        <v>108</v>
      </c>
      <c r="G2823" s="3">
        <v>46234</v>
      </c>
      <c r="H2823" s="4">
        <v>0</v>
      </c>
      <c r="I2823" s="4">
        <v>0</v>
      </c>
      <c r="J2823" s="4">
        <v>0</v>
      </c>
      <c r="K2823" s="5">
        <v>0</v>
      </c>
      <c r="L2823" s="5">
        <v>0</v>
      </c>
      <c r="O2823" s="5">
        <v>0</v>
      </c>
    </row>
    <row r="2824" spans="1:15" x14ac:dyDescent="0.75">
      <c r="A2824" t="s">
        <v>33</v>
      </c>
      <c r="B2824" s="3">
        <v>46249</v>
      </c>
      <c r="C2824" s="4">
        <v>126467.44</v>
      </c>
      <c r="D2824" s="3">
        <v>46249</v>
      </c>
      <c r="E2824" s="4">
        <v>126467.44</v>
      </c>
      <c r="F2824">
        <v>109</v>
      </c>
      <c r="G2824" s="3">
        <v>46265</v>
      </c>
      <c r="H2824" s="4">
        <v>0</v>
      </c>
      <c r="I2824" s="4">
        <v>0</v>
      </c>
      <c r="J2824" s="4">
        <v>0</v>
      </c>
      <c r="K2824" s="5">
        <v>0</v>
      </c>
      <c r="L2824" s="5">
        <v>0</v>
      </c>
      <c r="O2824" s="5">
        <v>0</v>
      </c>
    </row>
    <row r="2825" spans="1:15" x14ac:dyDescent="0.75">
      <c r="A2825" t="s">
        <v>33</v>
      </c>
      <c r="B2825" s="3">
        <v>46280</v>
      </c>
      <c r="C2825" s="4">
        <v>64259.25</v>
      </c>
      <c r="D2825" s="3">
        <v>46280</v>
      </c>
      <c r="E2825" s="4">
        <v>64259.25</v>
      </c>
      <c r="F2825">
        <v>110</v>
      </c>
      <c r="G2825" s="3">
        <v>46295</v>
      </c>
      <c r="H2825" s="4">
        <v>0</v>
      </c>
      <c r="I2825" s="4">
        <v>0</v>
      </c>
      <c r="J2825" s="4">
        <v>0</v>
      </c>
      <c r="K2825" s="5">
        <v>0</v>
      </c>
      <c r="L2825" s="5">
        <v>0</v>
      </c>
      <c r="O2825" s="5">
        <v>3472619.96</v>
      </c>
    </row>
    <row r="2826" spans="1:15" x14ac:dyDescent="0.75">
      <c r="A2826" t="s">
        <v>33</v>
      </c>
      <c r="B2826" s="3">
        <v>46287</v>
      </c>
      <c r="C2826" s="4">
        <v>26681591.140956931</v>
      </c>
      <c r="D2826" s="3">
        <v>46310</v>
      </c>
      <c r="E2826" s="4">
        <v>117932.718851112</v>
      </c>
      <c r="F2826">
        <v>111</v>
      </c>
      <c r="G2826" s="3">
        <v>46326</v>
      </c>
      <c r="H2826" s="4">
        <v>117932.718851112</v>
      </c>
      <c r="I2826" s="4">
        <v>0</v>
      </c>
      <c r="J2826" s="4">
        <v>0</v>
      </c>
      <c r="K2826" s="5">
        <v>186030.34168580899</v>
      </c>
      <c r="L2826" s="5">
        <v>41190.305016806997</v>
      </c>
      <c r="O2826" s="5">
        <v>0</v>
      </c>
    </row>
    <row r="2827" spans="1:15" x14ac:dyDescent="0.75">
      <c r="A2827" t="s">
        <v>33</v>
      </c>
      <c r="B2827" s="3">
        <v>46341</v>
      </c>
      <c r="C2827" s="4">
        <v>0</v>
      </c>
      <c r="D2827" s="3">
        <v>46341</v>
      </c>
      <c r="E2827" s="4">
        <v>121858.527710225</v>
      </c>
      <c r="F2827">
        <v>112</v>
      </c>
      <c r="G2827" s="3">
        <v>46356</v>
      </c>
      <c r="H2827" s="4">
        <v>121858.527710225</v>
      </c>
      <c r="I2827" s="4">
        <v>0</v>
      </c>
      <c r="J2827" s="4">
        <v>0</v>
      </c>
      <c r="K2827" s="5">
        <v>159352.16418465899</v>
      </c>
      <c r="L2827" s="5">
        <v>9684.1262933350008</v>
      </c>
      <c r="O2827" s="5">
        <v>0</v>
      </c>
    </row>
    <row r="2828" spans="1:15" x14ac:dyDescent="0.75">
      <c r="A2828" t="s">
        <v>33</v>
      </c>
      <c r="B2828" s="3">
        <v>46371</v>
      </c>
      <c r="C2828" s="4">
        <v>0</v>
      </c>
      <c r="D2828" s="3">
        <v>46371</v>
      </c>
      <c r="E2828" s="4">
        <v>117922.795759614</v>
      </c>
      <c r="F2828">
        <v>113</v>
      </c>
      <c r="G2828" s="3">
        <v>46387</v>
      </c>
      <c r="H2828" s="4">
        <v>117922.795759614</v>
      </c>
      <c r="I2828" s="4">
        <v>0</v>
      </c>
      <c r="J2828" s="4">
        <v>0</v>
      </c>
      <c r="K2828" s="5">
        <v>154208.94792385699</v>
      </c>
      <c r="L2828" s="5">
        <v>9368.9112548419998</v>
      </c>
      <c r="O2828" s="5">
        <v>0</v>
      </c>
    </row>
    <row r="2829" spans="1:15" x14ac:dyDescent="0.75">
      <c r="A2829" t="s">
        <v>33</v>
      </c>
      <c r="B2829" s="3">
        <v>46402</v>
      </c>
      <c r="C2829" s="4">
        <v>0</v>
      </c>
      <c r="D2829" s="3">
        <v>46402</v>
      </c>
      <c r="E2829" s="4">
        <v>113635.505543679</v>
      </c>
      <c r="F2829">
        <v>114</v>
      </c>
      <c r="G2829" s="3">
        <v>46418</v>
      </c>
      <c r="H2829" s="4">
        <v>113635.505543679</v>
      </c>
      <c r="I2829" s="4">
        <v>0</v>
      </c>
      <c r="J2829" s="4">
        <v>0</v>
      </c>
      <c r="K2829" s="5">
        <v>154526.27771760299</v>
      </c>
      <c r="L2829" s="5">
        <v>4858.2398263109999</v>
      </c>
      <c r="O2829" s="5">
        <v>0</v>
      </c>
    </row>
    <row r="2830" spans="1:15" x14ac:dyDescent="0.75">
      <c r="A2830" t="s">
        <v>33</v>
      </c>
      <c r="B2830" s="3">
        <v>46433</v>
      </c>
      <c r="C2830" s="4">
        <v>0</v>
      </c>
      <c r="D2830" s="3">
        <v>46433</v>
      </c>
      <c r="E2830" s="4">
        <v>113630.878675056</v>
      </c>
      <c r="F2830">
        <v>115</v>
      </c>
      <c r="G2830" s="3">
        <v>46446</v>
      </c>
      <c r="H2830" s="4">
        <v>113630.878675056</v>
      </c>
      <c r="I2830" s="4">
        <v>0</v>
      </c>
      <c r="J2830" s="4">
        <v>0</v>
      </c>
      <c r="K2830" s="5">
        <v>154523.56232390899</v>
      </c>
      <c r="L2830" s="5">
        <v>4855.5244325889998</v>
      </c>
      <c r="O2830" s="5">
        <v>0</v>
      </c>
    </row>
    <row r="2831" spans="1:15" x14ac:dyDescent="0.75">
      <c r="A2831" t="s">
        <v>33</v>
      </c>
      <c r="B2831" s="3">
        <v>46461</v>
      </c>
      <c r="C2831" s="4">
        <v>0</v>
      </c>
      <c r="D2831" s="3">
        <v>46461</v>
      </c>
      <c r="E2831" s="4">
        <v>126483.02081339499</v>
      </c>
      <c r="F2831">
        <v>116</v>
      </c>
      <c r="G2831" s="3">
        <v>46477</v>
      </c>
      <c r="H2831" s="4">
        <v>126483.02081339499</v>
      </c>
      <c r="I2831" s="4">
        <v>0</v>
      </c>
      <c r="J2831" s="4">
        <v>0</v>
      </c>
      <c r="K2831" s="5">
        <v>153565.864858032</v>
      </c>
      <c r="L2831" s="5">
        <v>18381.828359209001</v>
      </c>
      <c r="O2831" s="5">
        <v>0</v>
      </c>
    </row>
    <row r="2832" spans="1:15" x14ac:dyDescent="0.75">
      <c r="A2832" t="s">
        <v>33</v>
      </c>
      <c r="B2832" s="3">
        <v>46492</v>
      </c>
      <c r="C2832" s="4">
        <v>0</v>
      </c>
      <c r="D2832" s="3">
        <v>46492</v>
      </c>
      <c r="E2832" s="4">
        <v>121832.07538232001</v>
      </c>
      <c r="F2832">
        <v>117</v>
      </c>
      <c r="G2832" s="3">
        <v>46507</v>
      </c>
      <c r="H2832" s="4">
        <v>121832.07538232001</v>
      </c>
      <c r="I2832" s="4">
        <v>0</v>
      </c>
      <c r="J2832" s="4">
        <v>0</v>
      </c>
      <c r="K2832" s="5">
        <v>159336.639973657</v>
      </c>
      <c r="L2832" s="5">
        <v>9668.6020823189992</v>
      </c>
      <c r="O2832" s="5">
        <v>0</v>
      </c>
    </row>
    <row r="2833" spans="1:15" x14ac:dyDescent="0.75">
      <c r="A2833" t="s">
        <v>33</v>
      </c>
      <c r="B2833" s="3">
        <v>46522</v>
      </c>
      <c r="C2833" s="4">
        <v>0</v>
      </c>
      <c r="D2833" s="3">
        <v>46522</v>
      </c>
      <c r="E2833" s="4">
        <v>117897.068837093</v>
      </c>
      <c r="F2833">
        <v>118</v>
      </c>
      <c r="G2833" s="3">
        <v>46538</v>
      </c>
      <c r="H2833" s="4">
        <v>117897.068837093</v>
      </c>
      <c r="I2833" s="4">
        <v>0</v>
      </c>
      <c r="J2833" s="4">
        <v>0</v>
      </c>
      <c r="K2833" s="5">
        <v>154193.84943517801</v>
      </c>
      <c r="L2833" s="5">
        <v>9353.8127661319995</v>
      </c>
      <c r="O2833" s="5">
        <v>0</v>
      </c>
    </row>
    <row r="2834" spans="1:15" x14ac:dyDescent="0.75">
      <c r="A2834" t="s">
        <v>33</v>
      </c>
      <c r="B2834" s="3">
        <v>46553</v>
      </c>
      <c r="C2834" s="4">
        <v>0</v>
      </c>
      <c r="D2834" s="3">
        <v>46553</v>
      </c>
      <c r="E2834" s="4">
        <v>121821.50814798501</v>
      </c>
      <c r="F2834">
        <v>119</v>
      </c>
      <c r="G2834" s="3">
        <v>46568</v>
      </c>
      <c r="H2834" s="4">
        <v>121821.50814798501</v>
      </c>
      <c r="I2834" s="4">
        <v>0</v>
      </c>
      <c r="J2834" s="4">
        <v>0</v>
      </c>
      <c r="K2834" s="5">
        <v>159330.43832756701</v>
      </c>
      <c r="L2834" s="5">
        <v>9662.4004362479991</v>
      </c>
      <c r="O2834" s="5">
        <v>0</v>
      </c>
    </row>
    <row r="2835" spans="1:15" x14ac:dyDescent="0.75">
      <c r="A2835" t="s">
        <v>33</v>
      </c>
      <c r="B2835" s="3">
        <v>46583</v>
      </c>
      <c r="C2835" s="4">
        <v>0</v>
      </c>
      <c r="D2835" s="3">
        <v>46583</v>
      </c>
      <c r="E2835" s="4">
        <v>124056.53096132301</v>
      </c>
      <c r="F2835">
        <v>120</v>
      </c>
      <c r="G2835" s="3">
        <v>46599</v>
      </c>
      <c r="H2835" s="4">
        <v>124056.53096132301</v>
      </c>
      <c r="I2835" s="4">
        <v>0</v>
      </c>
      <c r="J2835" s="4">
        <v>0</v>
      </c>
      <c r="K2835" s="5">
        <v>157808.684018795</v>
      </c>
      <c r="L2835" s="5">
        <v>12968.647349764</v>
      </c>
      <c r="O2835" s="5">
        <v>0</v>
      </c>
    </row>
    <row r="2836" spans="1:15" x14ac:dyDescent="0.75">
      <c r="A2836" t="s">
        <v>33</v>
      </c>
      <c r="B2836" s="3">
        <v>46614</v>
      </c>
      <c r="C2836" s="4">
        <v>0</v>
      </c>
      <c r="D2836" s="3">
        <v>46614</v>
      </c>
      <c r="E2836" s="4">
        <v>128188.956622582</v>
      </c>
      <c r="F2836">
        <v>121</v>
      </c>
      <c r="G2836" s="3">
        <v>46630</v>
      </c>
      <c r="H2836" s="4">
        <v>128188.956622582</v>
      </c>
      <c r="I2836" s="4">
        <v>0</v>
      </c>
      <c r="J2836" s="4">
        <v>0</v>
      </c>
      <c r="K2836" s="5">
        <v>163067.33490897101</v>
      </c>
      <c r="L2836" s="5">
        <v>13399.297017680001</v>
      </c>
      <c r="O2836" s="5">
        <v>0</v>
      </c>
    </row>
    <row r="2837" spans="1:15" x14ac:dyDescent="0.75">
      <c r="A2837" t="s">
        <v>33</v>
      </c>
      <c r="B2837" s="3">
        <v>46645</v>
      </c>
      <c r="C2837" s="4">
        <v>0</v>
      </c>
      <c r="D2837" s="3">
        <v>46645</v>
      </c>
      <c r="E2837" s="4">
        <v>128238.18696576499</v>
      </c>
      <c r="F2837">
        <v>122</v>
      </c>
      <c r="G2837" s="3">
        <v>46660</v>
      </c>
      <c r="H2837" s="4">
        <v>128238.18696576499</v>
      </c>
      <c r="I2837" s="4">
        <v>0</v>
      </c>
      <c r="J2837" s="4">
        <v>0</v>
      </c>
      <c r="K2837" s="5">
        <v>163096.22696862099</v>
      </c>
      <c r="L2837" s="5">
        <v>13428.18907733</v>
      </c>
      <c r="O2837" s="5">
        <v>0</v>
      </c>
    </row>
    <row r="2838" spans="1:15" x14ac:dyDescent="0.75">
      <c r="A2838" t="s">
        <v>33</v>
      </c>
      <c r="B2838" s="3">
        <v>46675</v>
      </c>
      <c r="C2838" s="4">
        <v>0</v>
      </c>
      <c r="D2838" s="3">
        <v>46675</v>
      </c>
      <c r="E2838" s="4">
        <v>46306.787892774999</v>
      </c>
      <c r="F2838">
        <v>123</v>
      </c>
      <c r="G2838" s="3">
        <v>46691</v>
      </c>
      <c r="H2838" s="4">
        <v>46306.787892774999</v>
      </c>
      <c r="I2838" s="4">
        <v>0</v>
      </c>
      <c r="J2838" s="4">
        <v>0</v>
      </c>
      <c r="K2838" s="5">
        <v>222632.038734578</v>
      </c>
      <c r="L2838" s="5">
        <v>0</v>
      </c>
      <c r="O2838" s="5">
        <v>0</v>
      </c>
    </row>
    <row r="2839" spans="1:15" x14ac:dyDescent="0.75">
      <c r="A2839" t="s">
        <v>33</v>
      </c>
      <c r="B2839" s="3">
        <v>46706</v>
      </c>
      <c r="C2839" s="4">
        <v>0</v>
      </c>
      <c r="D2839" s="3">
        <v>46706</v>
      </c>
      <c r="E2839" s="4">
        <v>47723.492372182998</v>
      </c>
      <c r="F2839">
        <v>124</v>
      </c>
      <c r="G2839" s="3">
        <v>46721</v>
      </c>
      <c r="H2839" s="4">
        <v>47723.492372182998</v>
      </c>
      <c r="I2839" s="4">
        <v>0</v>
      </c>
      <c r="J2839" s="4">
        <v>0</v>
      </c>
      <c r="K2839" s="5">
        <v>230053.10669239401</v>
      </c>
      <c r="L2839" s="5">
        <v>0</v>
      </c>
      <c r="O2839" s="5">
        <v>0</v>
      </c>
    </row>
    <row r="2840" spans="1:15" x14ac:dyDescent="0.75">
      <c r="A2840" t="s">
        <v>33</v>
      </c>
      <c r="B2840" s="3">
        <v>46736</v>
      </c>
      <c r="C2840" s="4">
        <v>0</v>
      </c>
      <c r="D2840" s="3">
        <v>46736</v>
      </c>
      <c r="E2840" s="4">
        <v>42674.633784988997</v>
      </c>
      <c r="F2840">
        <v>125</v>
      </c>
      <c r="G2840" s="3">
        <v>46752</v>
      </c>
      <c r="H2840" s="4">
        <v>42674.633784988997</v>
      </c>
      <c r="I2840" s="4">
        <v>0</v>
      </c>
      <c r="J2840" s="4">
        <v>0</v>
      </c>
      <c r="K2840" s="5">
        <v>222632.03873457399</v>
      </c>
      <c r="L2840" s="5">
        <v>0</v>
      </c>
      <c r="O2840" s="5">
        <v>0</v>
      </c>
    </row>
    <row r="2841" spans="1:15" x14ac:dyDescent="0.75">
      <c r="A2841" t="s">
        <v>33</v>
      </c>
      <c r="B2841" s="3">
        <v>46767</v>
      </c>
      <c r="C2841" s="4">
        <v>0</v>
      </c>
      <c r="D2841" s="3">
        <v>46767</v>
      </c>
      <c r="E2841" s="4">
        <v>45841.844201278996</v>
      </c>
      <c r="F2841">
        <v>126</v>
      </c>
      <c r="G2841" s="3">
        <v>46783</v>
      </c>
      <c r="H2841" s="4">
        <v>45841.844201278996</v>
      </c>
      <c r="I2841" s="4">
        <v>0</v>
      </c>
      <c r="J2841" s="4">
        <v>0</v>
      </c>
      <c r="K2841" s="5">
        <v>230053.10669240999</v>
      </c>
      <c r="L2841" s="5">
        <v>0</v>
      </c>
      <c r="O2841" s="5">
        <v>0</v>
      </c>
    </row>
    <row r="2842" spans="1:15" x14ac:dyDescent="0.75">
      <c r="A2842" t="s">
        <v>33</v>
      </c>
      <c r="B2842" s="3">
        <v>46798</v>
      </c>
      <c r="C2842" s="4">
        <v>0</v>
      </c>
      <c r="D2842" s="3">
        <v>46798</v>
      </c>
      <c r="E2842" s="4">
        <v>38062.034801547998</v>
      </c>
      <c r="F2842">
        <v>127</v>
      </c>
      <c r="G2842" s="3">
        <v>46812</v>
      </c>
      <c r="H2842" s="4">
        <v>38062.034801547998</v>
      </c>
      <c r="I2842" s="4">
        <v>0</v>
      </c>
      <c r="J2842" s="4">
        <v>0</v>
      </c>
      <c r="K2842" s="5">
        <v>230053.10669239899</v>
      </c>
      <c r="L2842" s="5">
        <v>0</v>
      </c>
      <c r="O2842" s="5">
        <v>0</v>
      </c>
    </row>
    <row r="2843" spans="1:15" x14ac:dyDescent="0.75">
      <c r="A2843" t="s">
        <v>33</v>
      </c>
      <c r="B2843" s="3">
        <v>46827</v>
      </c>
      <c r="C2843" s="4">
        <v>0</v>
      </c>
      <c r="D2843" s="3">
        <v>46827</v>
      </c>
      <c r="E2843" s="4">
        <v>50659.793952346001</v>
      </c>
      <c r="F2843">
        <v>128</v>
      </c>
      <c r="G2843" s="3">
        <v>46843</v>
      </c>
      <c r="H2843" s="4">
        <v>50659.793952346001</v>
      </c>
      <c r="I2843" s="4">
        <v>0</v>
      </c>
      <c r="J2843" s="4">
        <v>0</v>
      </c>
      <c r="K2843" s="5">
        <v>215210.97305115199</v>
      </c>
      <c r="L2843" s="5">
        <v>0</v>
      </c>
      <c r="O2843" s="5">
        <v>0</v>
      </c>
    </row>
    <row r="2844" spans="1:15" x14ac:dyDescent="0.75">
      <c r="A2844" t="s">
        <v>33</v>
      </c>
      <c r="B2844" s="3">
        <v>46858</v>
      </c>
      <c r="C2844" s="4">
        <v>0</v>
      </c>
      <c r="D2844" s="3">
        <v>46858</v>
      </c>
      <c r="E2844" s="4">
        <v>45832.279641387002</v>
      </c>
      <c r="F2844">
        <v>129</v>
      </c>
      <c r="G2844" s="3">
        <v>46873</v>
      </c>
      <c r="H2844" s="4">
        <v>45832.279641387002</v>
      </c>
      <c r="I2844" s="4">
        <v>0</v>
      </c>
      <c r="J2844" s="4">
        <v>35520000.000000238</v>
      </c>
      <c r="K2844" s="5">
        <v>230053.10669239299</v>
      </c>
      <c r="L2844" s="5">
        <v>0</v>
      </c>
      <c r="O2844" s="5">
        <v>0</v>
      </c>
    </row>
    <row r="2845" spans="1:15" x14ac:dyDescent="0.75">
      <c r="A2845" t="s">
        <v>33</v>
      </c>
      <c r="B2845" s="3">
        <v>46888</v>
      </c>
      <c r="C2845" s="4">
        <v>0</v>
      </c>
      <c r="D2845" s="3">
        <v>46888</v>
      </c>
      <c r="E2845" s="4">
        <v>0</v>
      </c>
      <c r="F2845">
        <v>130</v>
      </c>
      <c r="G2845" s="3">
        <v>46904</v>
      </c>
      <c r="H2845" s="4">
        <v>0</v>
      </c>
      <c r="I2845" s="4">
        <v>0</v>
      </c>
      <c r="J2845" s="4">
        <v>0</v>
      </c>
      <c r="K2845" s="5">
        <v>137198.56014972</v>
      </c>
      <c r="L2845" s="5">
        <v>0</v>
      </c>
      <c r="O2845" s="5">
        <v>0</v>
      </c>
    </row>
    <row r="2846" spans="1:15" x14ac:dyDescent="0.75">
      <c r="A2846" t="s">
        <v>33</v>
      </c>
      <c r="B2846" s="3">
        <v>46919</v>
      </c>
      <c r="C2846" s="4">
        <v>0</v>
      </c>
      <c r="D2846" s="3">
        <v>46919</v>
      </c>
      <c r="E2846" s="4">
        <v>0</v>
      </c>
      <c r="F2846">
        <v>131</v>
      </c>
      <c r="G2846" s="3">
        <v>46934</v>
      </c>
      <c r="H2846" s="4">
        <v>0</v>
      </c>
      <c r="I2846" s="4">
        <v>0</v>
      </c>
      <c r="J2846" s="4">
        <v>0</v>
      </c>
      <c r="K2846" s="5">
        <v>141771.37673023299</v>
      </c>
      <c r="L2846" s="5">
        <v>0</v>
      </c>
      <c r="O2846" s="5">
        <v>0</v>
      </c>
    </row>
    <row r="2847" spans="1:15" x14ac:dyDescent="0.75">
      <c r="A2847" t="s">
        <v>33</v>
      </c>
      <c r="B2847" s="3">
        <v>46949</v>
      </c>
      <c r="C2847" s="4">
        <v>0</v>
      </c>
      <c r="D2847" s="3">
        <v>46949</v>
      </c>
      <c r="E2847" s="4">
        <v>0</v>
      </c>
      <c r="F2847">
        <v>132</v>
      </c>
      <c r="G2847" s="3">
        <v>46965</v>
      </c>
      <c r="H2847" s="4">
        <v>0</v>
      </c>
      <c r="I2847" s="4">
        <v>0</v>
      </c>
      <c r="J2847" s="4">
        <v>0</v>
      </c>
      <c r="K2847" s="5">
        <v>137197.686550546</v>
      </c>
      <c r="L2847" s="5">
        <v>0</v>
      </c>
      <c r="O2847" s="5">
        <v>0</v>
      </c>
    </row>
    <row r="2848" spans="1:15" x14ac:dyDescent="0.75">
      <c r="A2848" t="s">
        <v>33</v>
      </c>
      <c r="B2848" s="3">
        <v>46980</v>
      </c>
      <c r="C2848" s="4">
        <v>0</v>
      </c>
      <c r="D2848" s="3">
        <v>46980</v>
      </c>
      <c r="E2848" s="4">
        <v>0</v>
      </c>
      <c r="F2848">
        <v>133</v>
      </c>
      <c r="G2848" s="3">
        <v>46996</v>
      </c>
      <c r="H2848" s="4">
        <v>0</v>
      </c>
      <c r="I2848" s="4">
        <v>0</v>
      </c>
      <c r="J2848" s="4">
        <v>0</v>
      </c>
      <c r="K2848" s="5">
        <v>141770.46741702399</v>
      </c>
      <c r="L2848" s="5">
        <v>0</v>
      </c>
      <c r="O2848" s="5">
        <v>0</v>
      </c>
    </row>
    <row r="2849" spans="1:15" x14ac:dyDescent="0.75">
      <c r="A2849" t="s">
        <v>33</v>
      </c>
      <c r="B2849" s="3">
        <v>47011</v>
      </c>
      <c r="C2849" s="4">
        <v>0</v>
      </c>
      <c r="D2849" s="3">
        <v>47011</v>
      </c>
      <c r="E2849" s="4">
        <v>0</v>
      </c>
      <c r="F2849">
        <v>134</v>
      </c>
      <c r="G2849" s="3">
        <v>47026</v>
      </c>
      <c r="H2849" s="4">
        <v>0</v>
      </c>
      <c r="I2849" s="4">
        <v>0</v>
      </c>
      <c r="J2849" s="4">
        <v>0</v>
      </c>
      <c r="K2849" s="5">
        <v>141770.026734999</v>
      </c>
      <c r="L2849" s="5">
        <v>0</v>
      </c>
      <c r="O2849" s="5">
        <v>0</v>
      </c>
    </row>
    <row r="2850" spans="1:15" x14ac:dyDescent="0.75">
      <c r="A2850" t="s">
        <v>33</v>
      </c>
      <c r="B2850" s="3">
        <v>47041</v>
      </c>
      <c r="C2850" s="4">
        <v>0</v>
      </c>
      <c r="D2850" s="3">
        <v>47041</v>
      </c>
      <c r="E2850" s="4">
        <v>0</v>
      </c>
      <c r="F2850">
        <v>135</v>
      </c>
      <c r="G2850" s="3">
        <v>47057</v>
      </c>
      <c r="H2850" s="4">
        <v>0</v>
      </c>
      <c r="I2850" s="4">
        <v>0</v>
      </c>
      <c r="J2850" s="4">
        <v>3271203.5408991282</v>
      </c>
      <c r="K2850" s="5">
        <v>137196.37037644701</v>
      </c>
      <c r="L2850" s="5">
        <v>0</v>
      </c>
      <c r="O2850" s="5">
        <v>0</v>
      </c>
    </row>
    <row r="2851" spans="1:15" x14ac:dyDescent="0.75">
      <c r="A2851" t="s">
        <v>33</v>
      </c>
      <c r="B2851" s="3">
        <v>47072</v>
      </c>
      <c r="C2851" s="4">
        <v>0</v>
      </c>
      <c r="D2851" s="3">
        <v>47072</v>
      </c>
      <c r="E2851" s="4">
        <v>6068.1585567789998</v>
      </c>
      <c r="F2851">
        <v>136</v>
      </c>
      <c r="G2851" s="3">
        <v>47087</v>
      </c>
      <c r="H2851" s="4">
        <v>6068.1585567789998</v>
      </c>
      <c r="I2851" s="4">
        <v>0</v>
      </c>
      <c r="J2851" s="4">
        <v>0</v>
      </c>
      <c r="K2851" s="5">
        <v>123451.014606253</v>
      </c>
      <c r="L2851" s="5">
        <v>0</v>
      </c>
      <c r="O2851" s="5">
        <v>0</v>
      </c>
    </row>
    <row r="2852" spans="1:15" x14ac:dyDescent="0.75">
      <c r="A2852" t="s">
        <v>33</v>
      </c>
      <c r="B2852" s="3">
        <v>47102</v>
      </c>
      <c r="C2852" s="4">
        <v>0</v>
      </c>
      <c r="D2852" s="3">
        <v>47102</v>
      </c>
      <c r="E2852" s="4">
        <v>57334.671395974001</v>
      </c>
      <c r="F2852">
        <v>137</v>
      </c>
      <c r="G2852" s="3">
        <v>47118</v>
      </c>
      <c r="H2852" s="4">
        <v>57334.671395974001</v>
      </c>
      <c r="I2852" s="4">
        <v>0</v>
      </c>
      <c r="J2852" s="4">
        <v>0</v>
      </c>
      <c r="K2852" s="5">
        <v>68006.391669011005</v>
      </c>
      <c r="L2852" s="5">
        <v>0</v>
      </c>
      <c r="O2852" s="5">
        <v>0</v>
      </c>
    </row>
    <row r="2853" spans="1:15" x14ac:dyDescent="0.75">
      <c r="A2853" t="s">
        <v>33</v>
      </c>
      <c r="B2853" s="3">
        <v>47133</v>
      </c>
      <c r="C2853" s="4">
        <v>0</v>
      </c>
      <c r="D2853" s="3">
        <v>47133</v>
      </c>
      <c r="E2853" s="4">
        <v>55897.245385440001</v>
      </c>
      <c r="F2853">
        <v>138</v>
      </c>
      <c r="G2853" s="3">
        <v>47149</v>
      </c>
      <c r="H2853" s="4">
        <v>55897.245385440001</v>
      </c>
      <c r="I2853" s="4">
        <v>0</v>
      </c>
      <c r="J2853" s="4">
        <v>0</v>
      </c>
      <c r="K2853" s="5">
        <v>70273.271391329006</v>
      </c>
      <c r="L2853" s="5">
        <v>0</v>
      </c>
      <c r="O2853" s="5">
        <v>0</v>
      </c>
    </row>
    <row r="2854" spans="1:15" x14ac:dyDescent="0.75">
      <c r="A2854" t="s">
        <v>33</v>
      </c>
      <c r="B2854" s="3">
        <v>47164</v>
      </c>
      <c r="C2854" s="4">
        <v>0</v>
      </c>
      <c r="D2854" s="3">
        <v>47164</v>
      </c>
      <c r="E2854" s="4">
        <v>55897.958381880002</v>
      </c>
      <c r="F2854">
        <v>139</v>
      </c>
      <c r="G2854" s="3">
        <v>47177</v>
      </c>
      <c r="H2854" s="4">
        <v>55897.958381880002</v>
      </c>
      <c r="I2854" s="4">
        <v>0</v>
      </c>
      <c r="J2854" s="4">
        <v>0</v>
      </c>
      <c r="K2854" s="5">
        <v>70273.271391311006</v>
      </c>
      <c r="L2854" s="5">
        <v>0</v>
      </c>
      <c r="O2854" s="5">
        <v>0</v>
      </c>
    </row>
    <row r="2855" spans="1:15" x14ac:dyDescent="0.75">
      <c r="A2855" t="s">
        <v>33</v>
      </c>
      <c r="B2855" s="3">
        <v>47192</v>
      </c>
      <c r="C2855" s="4">
        <v>0</v>
      </c>
      <c r="D2855" s="3">
        <v>47192</v>
      </c>
      <c r="E2855" s="4">
        <v>60217.896262078997</v>
      </c>
      <c r="F2855">
        <v>140</v>
      </c>
      <c r="G2855" s="3">
        <v>47208</v>
      </c>
      <c r="H2855" s="4">
        <v>60217.896262078997</v>
      </c>
      <c r="I2855" s="4">
        <v>0</v>
      </c>
      <c r="J2855" s="4">
        <v>0</v>
      </c>
      <c r="K2855" s="5">
        <v>63472.634498819003</v>
      </c>
      <c r="L2855" s="5">
        <v>0</v>
      </c>
      <c r="O2855" s="5">
        <v>0</v>
      </c>
    </row>
    <row r="2856" spans="1:15" x14ac:dyDescent="0.75">
      <c r="A2856" t="s">
        <v>33</v>
      </c>
      <c r="B2856" s="3">
        <v>47223</v>
      </c>
      <c r="C2856" s="4">
        <v>0</v>
      </c>
      <c r="D2856" s="3">
        <v>47223</v>
      </c>
      <c r="E2856" s="4">
        <v>59245.441519373999</v>
      </c>
      <c r="F2856">
        <v>141</v>
      </c>
      <c r="G2856" s="3">
        <v>47238</v>
      </c>
      <c r="H2856" s="4">
        <v>59245.441519373999</v>
      </c>
      <c r="I2856" s="4">
        <v>0</v>
      </c>
      <c r="J2856" s="4">
        <v>0</v>
      </c>
      <c r="K2856" s="5">
        <v>70273.271391318005</v>
      </c>
      <c r="L2856" s="5">
        <v>0</v>
      </c>
      <c r="O2856" s="5">
        <v>0</v>
      </c>
    </row>
    <row r="2857" spans="1:15" x14ac:dyDescent="0.75">
      <c r="A2857" t="s">
        <v>33</v>
      </c>
      <c r="B2857" s="3">
        <v>47253</v>
      </c>
      <c r="C2857" s="4">
        <v>0</v>
      </c>
      <c r="D2857" s="3">
        <v>47253</v>
      </c>
      <c r="E2857" s="4">
        <v>57334.218196658003</v>
      </c>
      <c r="F2857">
        <v>142</v>
      </c>
      <c r="G2857" s="3">
        <v>47269</v>
      </c>
      <c r="H2857" s="4">
        <v>57334.218196658003</v>
      </c>
      <c r="I2857" s="4">
        <v>0</v>
      </c>
      <c r="J2857" s="4">
        <v>0</v>
      </c>
      <c r="K2857" s="5">
        <v>68006.391669012999</v>
      </c>
      <c r="L2857" s="5">
        <v>0</v>
      </c>
      <c r="O2857" s="5">
        <v>0</v>
      </c>
    </row>
    <row r="2858" spans="1:15" x14ac:dyDescent="0.75">
      <c r="A2858" t="s">
        <v>33</v>
      </c>
      <c r="B2858" s="3">
        <v>47284</v>
      </c>
      <c r="C2858" s="4">
        <v>0</v>
      </c>
      <c r="D2858" s="3">
        <v>47284</v>
      </c>
      <c r="E2858" s="4">
        <v>59245.256690381997</v>
      </c>
      <c r="F2858">
        <v>143</v>
      </c>
      <c r="G2858" s="3">
        <v>47299</v>
      </c>
      <c r="H2858" s="4">
        <v>59245.256690381997</v>
      </c>
      <c r="I2858" s="4">
        <v>0</v>
      </c>
      <c r="J2858" s="4">
        <v>25000.000000029999</v>
      </c>
      <c r="K2858" s="5">
        <v>70273.271391314993</v>
      </c>
      <c r="L2858" s="5">
        <v>0</v>
      </c>
      <c r="O2858" s="5">
        <v>0</v>
      </c>
    </row>
    <row r="2859" spans="1:15" x14ac:dyDescent="0.75">
      <c r="A2859" t="s">
        <v>33</v>
      </c>
      <c r="B2859" s="3">
        <v>47314</v>
      </c>
      <c r="C2859" s="4">
        <v>0</v>
      </c>
      <c r="D2859" s="3">
        <v>47314</v>
      </c>
      <c r="E2859" s="4">
        <v>57626.013818594001</v>
      </c>
      <c r="F2859">
        <v>144</v>
      </c>
      <c r="G2859" s="3">
        <v>47330</v>
      </c>
      <c r="H2859" s="4">
        <v>57626.013818594001</v>
      </c>
      <c r="I2859" s="4">
        <v>0</v>
      </c>
      <c r="J2859" s="4">
        <v>825731.34336507297</v>
      </c>
      <c r="K2859" s="5">
        <v>68006.391669022996</v>
      </c>
      <c r="L2859" s="5">
        <v>0</v>
      </c>
      <c r="O2859" s="5">
        <v>0</v>
      </c>
    </row>
    <row r="2860" spans="1:15" x14ac:dyDescent="0.75">
      <c r="A2860" t="s">
        <v>33</v>
      </c>
      <c r="B2860" s="3">
        <v>47345</v>
      </c>
      <c r="C2860" s="4">
        <v>0</v>
      </c>
      <c r="D2860" s="3">
        <v>47345</v>
      </c>
      <c r="E2860" s="4">
        <v>56451.157472838</v>
      </c>
      <c r="F2860">
        <v>145</v>
      </c>
      <c r="G2860" s="3">
        <v>47361</v>
      </c>
      <c r="H2860" s="4">
        <v>56451.157472838</v>
      </c>
      <c r="I2860" s="4">
        <v>0</v>
      </c>
      <c r="J2860" s="4">
        <v>0</v>
      </c>
      <c r="K2860" s="5">
        <v>70273.271391319999</v>
      </c>
      <c r="L2860" s="5">
        <v>0</v>
      </c>
      <c r="O2860" s="5">
        <v>0</v>
      </c>
    </row>
    <row r="2861" spans="1:15" x14ac:dyDescent="0.75">
      <c r="A2861" t="s">
        <v>33</v>
      </c>
      <c r="B2861" s="3">
        <v>47376</v>
      </c>
      <c r="C2861" s="4">
        <v>0</v>
      </c>
      <c r="D2861" s="3">
        <v>47376</v>
      </c>
      <c r="E2861" s="4">
        <v>56451.348492787001</v>
      </c>
      <c r="F2861">
        <v>146</v>
      </c>
      <c r="G2861" s="3">
        <v>47391</v>
      </c>
      <c r="H2861" s="4">
        <v>56451.348492787001</v>
      </c>
      <c r="I2861" s="4">
        <v>0</v>
      </c>
      <c r="J2861" s="4">
        <v>1121248.999786973</v>
      </c>
      <c r="K2861" s="5">
        <v>70273.271391336995</v>
      </c>
      <c r="L2861" s="5">
        <v>0</v>
      </c>
      <c r="O2861" s="5">
        <v>0</v>
      </c>
    </row>
    <row r="2862" spans="1:15" x14ac:dyDescent="0.75">
      <c r="A2862" t="s">
        <v>33</v>
      </c>
      <c r="B2862" s="3">
        <v>47406</v>
      </c>
      <c r="C2862" s="4">
        <v>0</v>
      </c>
      <c r="D2862" s="3">
        <v>47406</v>
      </c>
      <c r="E2862" s="4">
        <v>49085.823548574001</v>
      </c>
      <c r="F2862">
        <v>147</v>
      </c>
      <c r="G2862" s="3">
        <v>47422</v>
      </c>
      <c r="H2862" s="4">
        <v>49085.823548574001</v>
      </c>
      <c r="I2862" s="4">
        <v>0</v>
      </c>
      <c r="J2862" s="4">
        <v>18692549.86022383</v>
      </c>
      <c r="K2862" s="5">
        <v>68006.391669022007</v>
      </c>
      <c r="L2862" s="5">
        <v>0</v>
      </c>
      <c r="O2862" s="5">
        <v>0</v>
      </c>
    </row>
    <row r="2863" spans="1:15" x14ac:dyDescent="0.75">
      <c r="A2863" t="s">
        <v>33</v>
      </c>
      <c r="B2863" s="3">
        <v>47437</v>
      </c>
      <c r="C2863" s="4">
        <v>0</v>
      </c>
      <c r="D2863" s="3">
        <v>47437</v>
      </c>
      <c r="E2863" s="4">
        <v>12204105.34600278</v>
      </c>
      <c r="F2863">
        <v>148</v>
      </c>
      <c r="G2863" s="3">
        <v>47452</v>
      </c>
      <c r="H2863" s="4">
        <v>12204105.34600278</v>
      </c>
      <c r="I2863" s="4">
        <v>11038877.045745909</v>
      </c>
      <c r="J2863" s="4">
        <v>1435199.590056574</v>
      </c>
      <c r="K2863" s="5">
        <v>0</v>
      </c>
      <c r="L2863" s="5">
        <v>1116109.1547160191</v>
      </c>
      <c r="O2863" s="5">
        <v>0</v>
      </c>
    </row>
    <row r="2864" spans="1:15" x14ac:dyDescent="0.75">
      <c r="A2864" t="s">
        <v>34</v>
      </c>
      <c r="B2864" s="3">
        <v>43186</v>
      </c>
      <c r="C2864" s="4">
        <v>-20066513.548652999</v>
      </c>
      <c r="D2864" s="3">
        <v>43186</v>
      </c>
      <c r="E2864" s="4">
        <v>-20066513.548652999</v>
      </c>
      <c r="F2864">
        <v>4</v>
      </c>
      <c r="G2864" s="3">
        <v>43190</v>
      </c>
      <c r="H2864" s="4">
        <v>0</v>
      </c>
      <c r="I2864" s="4">
        <v>0</v>
      </c>
      <c r="J2864" s="4">
        <v>0</v>
      </c>
      <c r="K2864" s="5">
        <v>0</v>
      </c>
      <c r="L2864" s="5">
        <v>0</v>
      </c>
      <c r="O2864" s="5">
        <v>0</v>
      </c>
    </row>
    <row r="2865" spans="1:15" x14ac:dyDescent="0.75">
      <c r="A2865" t="s">
        <v>34</v>
      </c>
      <c r="B2865" s="3">
        <v>43205</v>
      </c>
      <c r="C2865" s="4">
        <v>196721.85</v>
      </c>
      <c r="D2865" s="3">
        <v>43205</v>
      </c>
      <c r="E2865" s="4">
        <v>196721.85</v>
      </c>
      <c r="F2865">
        <v>5</v>
      </c>
      <c r="G2865" s="3">
        <v>43220</v>
      </c>
      <c r="H2865" s="4">
        <v>0</v>
      </c>
      <c r="I2865" s="4">
        <v>0</v>
      </c>
      <c r="J2865" s="4">
        <v>0</v>
      </c>
      <c r="K2865" s="5">
        <v>0</v>
      </c>
      <c r="L2865" s="5">
        <v>0</v>
      </c>
      <c r="O2865" s="5">
        <v>0</v>
      </c>
    </row>
    <row r="2866" spans="1:15" x14ac:dyDescent="0.75">
      <c r="A2866" t="s">
        <v>34</v>
      </c>
      <c r="B2866" s="3">
        <v>43235</v>
      </c>
      <c r="C2866" s="4">
        <v>190370.05</v>
      </c>
      <c r="D2866" s="3">
        <v>43235</v>
      </c>
      <c r="E2866" s="4">
        <v>190370.05</v>
      </c>
      <c r="F2866">
        <v>6</v>
      </c>
      <c r="G2866" s="3">
        <v>43251</v>
      </c>
      <c r="H2866" s="4">
        <v>0</v>
      </c>
      <c r="I2866" s="4">
        <v>0</v>
      </c>
      <c r="J2866" s="4">
        <v>0</v>
      </c>
      <c r="K2866" s="5">
        <v>0</v>
      </c>
      <c r="L2866" s="5">
        <v>0</v>
      </c>
      <c r="O2866" s="5">
        <v>0</v>
      </c>
    </row>
    <row r="2867" spans="1:15" x14ac:dyDescent="0.75">
      <c r="A2867" t="s">
        <v>34</v>
      </c>
      <c r="B2867" s="3">
        <v>43266</v>
      </c>
      <c r="C2867" s="4">
        <v>196708.72</v>
      </c>
      <c r="D2867" s="3">
        <v>43266</v>
      </c>
      <c r="E2867" s="4">
        <v>196708.72</v>
      </c>
      <c r="F2867">
        <v>7</v>
      </c>
      <c r="G2867" s="3">
        <v>43281</v>
      </c>
      <c r="H2867" s="4">
        <v>0</v>
      </c>
      <c r="I2867" s="4">
        <v>0</v>
      </c>
      <c r="J2867" s="4">
        <v>0</v>
      </c>
      <c r="K2867" s="5">
        <v>0</v>
      </c>
      <c r="L2867" s="5">
        <v>0</v>
      </c>
      <c r="O2867" s="5">
        <v>0</v>
      </c>
    </row>
    <row r="2868" spans="1:15" x14ac:dyDescent="0.75">
      <c r="A2868" t="s">
        <v>34</v>
      </c>
      <c r="B2868" s="3">
        <v>43296</v>
      </c>
      <c r="C2868" s="4">
        <v>190357.28</v>
      </c>
      <c r="D2868" s="3">
        <v>43296</v>
      </c>
      <c r="E2868" s="4">
        <v>190357.28</v>
      </c>
      <c r="F2868">
        <v>8</v>
      </c>
      <c r="G2868" s="3">
        <v>43312</v>
      </c>
      <c r="H2868" s="4">
        <v>0</v>
      </c>
      <c r="I2868" s="4">
        <v>0</v>
      </c>
      <c r="J2868" s="4">
        <v>0</v>
      </c>
      <c r="K2868" s="5">
        <v>0</v>
      </c>
      <c r="L2868" s="5">
        <v>0</v>
      </c>
      <c r="O2868" s="5">
        <v>0</v>
      </c>
    </row>
    <row r="2869" spans="1:15" x14ac:dyDescent="0.75">
      <c r="A2869" t="s">
        <v>34</v>
      </c>
      <c r="B2869" s="3">
        <v>43327</v>
      </c>
      <c r="C2869" s="4">
        <v>196695.29</v>
      </c>
      <c r="D2869" s="3">
        <v>43327</v>
      </c>
      <c r="E2869" s="4">
        <v>196695.29</v>
      </c>
      <c r="F2869">
        <v>9</v>
      </c>
      <c r="G2869" s="3">
        <v>43343</v>
      </c>
      <c r="H2869" s="4">
        <v>0</v>
      </c>
      <c r="I2869" s="4">
        <v>0</v>
      </c>
      <c r="J2869" s="4">
        <v>0</v>
      </c>
      <c r="K2869" s="5">
        <v>0</v>
      </c>
      <c r="L2869" s="5">
        <v>0</v>
      </c>
      <c r="O2869" s="5">
        <v>0</v>
      </c>
    </row>
    <row r="2870" spans="1:15" x14ac:dyDescent="0.75">
      <c r="A2870" t="s">
        <v>34</v>
      </c>
      <c r="B2870" s="3">
        <v>43358</v>
      </c>
      <c r="C2870" s="4">
        <v>196688.88</v>
      </c>
      <c r="D2870" s="3">
        <v>43358</v>
      </c>
      <c r="E2870" s="4">
        <v>196688.88</v>
      </c>
      <c r="F2870">
        <v>10</v>
      </c>
      <c r="G2870" s="3">
        <v>43373</v>
      </c>
      <c r="H2870" s="4">
        <v>0</v>
      </c>
      <c r="I2870" s="4">
        <v>0</v>
      </c>
      <c r="J2870" s="4">
        <v>0</v>
      </c>
      <c r="K2870" s="5">
        <v>0</v>
      </c>
      <c r="L2870" s="5">
        <v>0</v>
      </c>
      <c r="O2870" s="5">
        <v>0</v>
      </c>
    </row>
    <row r="2871" spans="1:15" x14ac:dyDescent="0.75">
      <c r="A2871" t="s">
        <v>34</v>
      </c>
      <c r="B2871" s="3">
        <v>43388</v>
      </c>
      <c r="C2871" s="4">
        <v>190337.85</v>
      </c>
      <c r="D2871" s="3">
        <v>43388</v>
      </c>
      <c r="E2871" s="4">
        <v>190337.85</v>
      </c>
      <c r="F2871">
        <v>11</v>
      </c>
      <c r="G2871" s="3">
        <v>43404</v>
      </c>
      <c r="H2871" s="4">
        <v>0</v>
      </c>
      <c r="I2871" s="4">
        <v>0</v>
      </c>
      <c r="J2871" s="4">
        <v>0</v>
      </c>
      <c r="K2871" s="5">
        <v>0</v>
      </c>
      <c r="L2871" s="5">
        <v>0</v>
      </c>
      <c r="O2871" s="5">
        <v>0</v>
      </c>
    </row>
    <row r="2872" spans="1:15" x14ac:dyDescent="0.75">
      <c r="A2872" t="s">
        <v>34</v>
      </c>
      <c r="B2872" s="3">
        <v>43419</v>
      </c>
      <c r="C2872" s="4">
        <v>196675.12</v>
      </c>
      <c r="D2872" s="3">
        <v>43419</v>
      </c>
      <c r="E2872" s="4">
        <v>196675.12</v>
      </c>
      <c r="F2872">
        <v>12</v>
      </c>
      <c r="G2872" s="3">
        <v>43434</v>
      </c>
      <c r="H2872" s="4">
        <v>0</v>
      </c>
      <c r="I2872" s="4">
        <v>0</v>
      </c>
      <c r="J2872" s="4">
        <v>0</v>
      </c>
      <c r="K2872" s="5">
        <v>0</v>
      </c>
      <c r="L2872" s="5">
        <v>0</v>
      </c>
      <c r="O2872" s="5">
        <v>0</v>
      </c>
    </row>
    <row r="2873" spans="1:15" x14ac:dyDescent="0.75">
      <c r="A2873" t="s">
        <v>34</v>
      </c>
      <c r="B2873" s="3">
        <v>43449</v>
      </c>
      <c r="C2873" s="4">
        <v>190324.46</v>
      </c>
      <c r="D2873" s="3">
        <v>43449</v>
      </c>
      <c r="E2873" s="4">
        <v>190324.46</v>
      </c>
      <c r="F2873">
        <v>13</v>
      </c>
      <c r="G2873" s="3">
        <v>43465</v>
      </c>
      <c r="H2873" s="4">
        <v>0</v>
      </c>
      <c r="I2873" s="4">
        <v>0</v>
      </c>
      <c r="J2873" s="4">
        <v>0</v>
      </c>
      <c r="K2873" s="5">
        <v>0</v>
      </c>
      <c r="L2873" s="5">
        <v>0</v>
      </c>
      <c r="O2873" s="5">
        <v>0</v>
      </c>
    </row>
    <row r="2874" spans="1:15" x14ac:dyDescent="0.75">
      <c r="A2874" t="s">
        <v>34</v>
      </c>
      <c r="B2874" s="3">
        <v>43480</v>
      </c>
      <c r="C2874" s="4">
        <v>190317.3</v>
      </c>
      <c r="D2874" s="3">
        <v>43480</v>
      </c>
      <c r="E2874" s="4">
        <v>190317.3</v>
      </c>
      <c r="F2874">
        <v>14</v>
      </c>
      <c r="G2874" s="3">
        <v>43496</v>
      </c>
      <c r="H2874" s="4">
        <v>0</v>
      </c>
      <c r="I2874" s="4">
        <v>0</v>
      </c>
      <c r="J2874" s="4">
        <v>0</v>
      </c>
      <c r="K2874" s="5">
        <v>0</v>
      </c>
      <c r="L2874" s="5">
        <v>0</v>
      </c>
      <c r="O2874" s="5">
        <v>0</v>
      </c>
    </row>
    <row r="2875" spans="1:15" x14ac:dyDescent="0.75">
      <c r="A2875" t="s">
        <v>34</v>
      </c>
      <c r="B2875" s="3">
        <v>43511</v>
      </c>
      <c r="C2875" s="4">
        <v>190310.91</v>
      </c>
      <c r="D2875" s="3">
        <v>43511</v>
      </c>
      <c r="E2875" s="4">
        <v>190310.91</v>
      </c>
      <c r="F2875">
        <v>15</v>
      </c>
      <c r="G2875" s="3">
        <v>43524</v>
      </c>
      <c r="H2875" s="4">
        <v>0</v>
      </c>
      <c r="I2875" s="4">
        <v>0</v>
      </c>
      <c r="J2875" s="4">
        <v>0</v>
      </c>
      <c r="K2875" s="5">
        <v>0</v>
      </c>
      <c r="L2875" s="5">
        <v>0</v>
      </c>
      <c r="O2875" s="5">
        <v>0</v>
      </c>
    </row>
    <row r="2876" spans="1:15" x14ac:dyDescent="0.75">
      <c r="A2876" t="s">
        <v>34</v>
      </c>
      <c r="B2876" s="3">
        <v>43539</v>
      </c>
      <c r="C2876" s="4">
        <v>190311.09</v>
      </c>
      <c r="D2876" s="3">
        <v>43539</v>
      </c>
      <c r="E2876" s="4">
        <v>190311.09</v>
      </c>
      <c r="F2876">
        <v>16</v>
      </c>
      <c r="G2876" s="3">
        <v>43555</v>
      </c>
      <c r="H2876" s="4">
        <v>0</v>
      </c>
      <c r="I2876" s="4">
        <v>0</v>
      </c>
      <c r="J2876" s="4">
        <v>0</v>
      </c>
      <c r="K2876" s="5">
        <v>0</v>
      </c>
      <c r="L2876" s="5">
        <v>0</v>
      </c>
      <c r="O2876" s="5">
        <v>0</v>
      </c>
    </row>
    <row r="2877" spans="1:15" x14ac:dyDescent="0.75">
      <c r="A2877" t="s">
        <v>34</v>
      </c>
      <c r="B2877" s="3">
        <v>43570</v>
      </c>
      <c r="C2877" s="4">
        <v>196638.59</v>
      </c>
      <c r="D2877" s="3">
        <v>43570</v>
      </c>
      <c r="E2877" s="4">
        <v>196638.59</v>
      </c>
      <c r="F2877">
        <v>17</v>
      </c>
      <c r="G2877" s="3">
        <v>43585</v>
      </c>
      <c r="H2877" s="4">
        <v>0</v>
      </c>
      <c r="I2877" s="4">
        <v>0</v>
      </c>
      <c r="J2877" s="4">
        <v>0</v>
      </c>
      <c r="K2877" s="5">
        <v>0</v>
      </c>
      <c r="L2877" s="5">
        <v>0</v>
      </c>
      <c r="O2877" s="5">
        <v>0</v>
      </c>
    </row>
    <row r="2878" spans="1:15" x14ac:dyDescent="0.75">
      <c r="A2878" t="s">
        <v>34</v>
      </c>
      <c r="B2878" s="3">
        <v>43600</v>
      </c>
      <c r="C2878" s="4">
        <v>190288.34</v>
      </c>
      <c r="D2878" s="3">
        <v>43600</v>
      </c>
      <c r="E2878" s="4">
        <v>190288.34</v>
      </c>
      <c r="F2878">
        <v>18</v>
      </c>
      <c r="G2878" s="3">
        <v>43616</v>
      </c>
      <c r="H2878" s="4">
        <v>0</v>
      </c>
      <c r="I2878" s="4">
        <v>0</v>
      </c>
      <c r="J2878" s="4">
        <v>0</v>
      </c>
      <c r="K2878" s="5">
        <v>0</v>
      </c>
      <c r="L2878" s="5">
        <v>0</v>
      </c>
      <c r="O2878" s="5">
        <v>0</v>
      </c>
    </row>
    <row r="2879" spans="1:15" x14ac:dyDescent="0.75">
      <c r="A2879" t="s">
        <v>34</v>
      </c>
      <c r="B2879" s="3">
        <v>43631</v>
      </c>
      <c r="C2879" s="4">
        <v>196623.02</v>
      </c>
      <c r="D2879" s="3">
        <v>43631</v>
      </c>
      <c r="E2879" s="4">
        <v>196623.02</v>
      </c>
      <c r="F2879">
        <v>19</v>
      </c>
      <c r="G2879" s="3">
        <v>43646</v>
      </c>
      <c r="H2879" s="4">
        <v>0</v>
      </c>
      <c r="I2879" s="4">
        <v>0</v>
      </c>
      <c r="J2879" s="4">
        <v>0</v>
      </c>
      <c r="K2879" s="5">
        <v>0</v>
      </c>
      <c r="L2879" s="5">
        <v>0</v>
      </c>
      <c r="O2879" s="5">
        <v>0</v>
      </c>
    </row>
    <row r="2880" spans="1:15" x14ac:dyDescent="0.75">
      <c r="A2880" t="s">
        <v>34</v>
      </c>
      <c r="B2880" s="3">
        <v>43661</v>
      </c>
      <c r="C2880" s="4">
        <v>190273.18</v>
      </c>
      <c r="D2880" s="3">
        <v>43661</v>
      </c>
      <c r="E2880" s="4">
        <v>190273.18</v>
      </c>
      <c r="F2880">
        <v>20</v>
      </c>
      <c r="G2880" s="3">
        <v>43677</v>
      </c>
      <c r="H2880" s="4">
        <v>0</v>
      </c>
      <c r="I2880" s="4">
        <v>0</v>
      </c>
      <c r="J2880" s="4">
        <v>0</v>
      </c>
      <c r="K2880" s="5">
        <v>0</v>
      </c>
      <c r="L2880" s="5">
        <v>0</v>
      </c>
      <c r="O2880" s="5">
        <v>0</v>
      </c>
    </row>
    <row r="2881" spans="1:15" x14ac:dyDescent="0.75">
      <c r="A2881" t="s">
        <v>34</v>
      </c>
      <c r="B2881" s="3">
        <v>43692</v>
      </c>
      <c r="C2881" s="4">
        <v>196607.27</v>
      </c>
      <c r="D2881" s="3">
        <v>43692</v>
      </c>
      <c r="E2881" s="4">
        <v>196607.27</v>
      </c>
      <c r="F2881">
        <v>21</v>
      </c>
      <c r="G2881" s="3">
        <v>43708</v>
      </c>
      <c r="H2881" s="4">
        <v>0</v>
      </c>
      <c r="I2881" s="4">
        <v>0</v>
      </c>
      <c r="J2881" s="4">
        <v>0</v>
      </c>
      <c r="K2881" s="5">
        <v>0</v>
      </c>
      <c r="L2881" s="5">
        <v>0</v>
      </c>
      <c r="O2881" s="5">
        <v>0</v>
      </c>
    </row>
    <row r="2882" spans="1:15" x14ac:dyDescent="0.75">
      <c r="A2882" t="s">
        <v>34</v>
      </c>
      <c r="B2882" s="3">
        <v>43723</v>
      </c>
      <c r="C2882" s="4">
        <v>196599.79</v>
      </c>
      <c r="D2882" s="3">
        <v>43723</v>
      </c>
      <c r="E2882" s="4">
        <v>196599.79</v>
      </c>
      <c r="F2882">
        <v>22</v>
      </c>
      <c r="G2882" s="3">
        <v>43738</v>
      </c>
      <c r="H2882" s="4">
        <v>0</v>
      </c>
      <c r="I2882" s="4">
        <v>0</v>
      </c>
      <c r="J2882" s="4">
        <v>0</v>
      </c>
      <c r="K2882" s="5">
        <v>0</v>
      </c>
      <c r="L2882" s="5">
        <v>0</v>
      </c>
      <c r="O2882" s="5">
        <v>0</v>
      </c>
    </row>
    <row r="2883" spans="1:15" x14ac:dyDescent="0.75">
      <c r="A2883" t="s">
        <v>34</v>
      </c>
      <c r="B2883" s="3">
        <v>43753</v>
      </c>
      <c r="C2883" s="4">
        <v>190250.59</v>
      </c>
      <c r="D2883" s="3">
        <v>43753</v>
      </c>
      <c r="E2883" s="4">
        <v>190250.59</v>
      </c>
      <c r="F2883">
        <v>23</v>
      </c>
      <c r="G2883" s="3">
        <v>43769</v>
      </c>
      <c r="H2883" s="4">
        <v>0</v>
      </c>
      <c r="I2883" s="4">
        <v>0</v>
      </c>
      <c r="J2883" s="4">
        <v>0</v>
      </c>
      <c r="K2883" s="5">
        <v>0</v>
      </c>
      <c r="L2883" s="5">
        <v>0</v>
      </c>
      <c r="O2883" s="5">
        <v>0</v>
      </c>
    </row>
    <row r="2884" spans="1:15" x14ac:dyDescent="0.75">
      <c r="A2884" t="s">
        <v>34</v>
      </c>
      <c r="B2884" s="3">
        <v>43784</v>
      </c>
      <c r="C2884" s="4">
        <v>196583.8</v>
      </c>
      <c r="D2884" s="3">
        <v>43784</v>
      </c>
      <c r="E2884" s="4">
        <v>196583.8</v>
      </c>
      <c r="F2884">
        <v>24</v>
      </c>
      <c r="G2884" s="3">
        <v>43799</v>
      </c>
      <c r="H2884" s="4">
        <v>0</v>
      </c>
      <c r="I2884" s="4">
        <v>0</v>
      </c>
      <c r="J2884" s="4">
        <v>0</v>
      </c>
      <c r="K2884" s="5">
        <v>0</v>
      </c>
      <c r="L2884" s="5">
        <v>0</v>
      </c>
      <c r="O2884" s="5">
        <v>0</v>
      </c>
    </row>
    <row r="2885" spans="1:15" x14ac:dyDescent="0.75">
      <c r="A2885" t="s">
        <v>34</v>
      </c>
      <c r="B2885" s="3">
        <v>43814</v>
      </c>
      <c r="C2885" s="4">
        <v>190235.04</v>
      </c>
      <c r="D2885" s="3">
        <v>43814</v>
      </c>
      <c r="E2885" s="4">
        <v>190235.04</v>
      </c>
      <c r="F2885">
        <v>25</v>
      </c>
      <c r="G2885" s="3">
        <v>43830</v>
      </c>
      <c r="H2885" s="4">
        <v>0</v>
      </c>
      <c r="I2885" s="4">
        <v>0</v>
      </c>
      <c r="J2885" s="4">
        <v>0</v>
      </c>
      <c r="K2885" s="5">
        <v>0</v>
      </c>
      <c r="L2885" s="5">
        <v>0</v>
      </c>
      <c r="O2885" s="5">
        <v>0</v>
      </c>
    </row>
    <row r="2886" spans="1:15" x14ac:dyDescent="0.75">
      <c r="A2886" t="s">
        <v>34</v>
      </c>
      <c r="B2886" s="3">
        <v>43845</v>
      </c>
      <c r="C2886" s="4">
        <v>196567.64</v>
      </c>
      <c r="D2886" s="3">
        <v>43845</v>
      </c>
      <c r="E2886" s="4">
        <v>196567.64</v>
      </c>
      <c r="F2886">
        <v>26</v>
      </c>
      <c r="G2886" s="3">
        <v>43861</v>
      </c>
      <c r="H2886" s="4">
        <v>0</v>
      </c>
      <c r="I2886" s="4">
        <v>0</v>
      </c>
      <c r="J2886" s="4">
        <v>0</v>
      </c>
      <c r="K2886" s="5">
        <v>0</v>
      </c>
      <c r="L2886" s="5">
        <v>0</v>
      </c>
      <c r="O2886" s="5">
        <v>0</v>
      </c>
    </row>
    <row r="2887" spans="1:15" x14ac:dyDescent="0.75">
      <c r="A2887" t="s">
        <v>34</v>
      </c>
      <c r="B2887" s="3">
        <v>43876</v>
      </c>
      <c r="C2887" s="4">
        <v>190219.25</v>
      </c>
      <c r="D2887" s="3">
        <v>43876</v>
      </c>
      <c r="E2887" s="4">
        <v>190219.25</v>
      </c>
      <c r="F2887">
        <v>27</v>
      </c>
      <c r="G2887" s="3">
        <v>43890</v>
      </c>
      <c r="H2887" s="4">
        <v>0</v>
      </c>
      <c r="I2887" s="4">
        <v>0</v>
      </c>
      <c r="J2887" s="4">
        <v>0</v>
      </c>
      <c r="K2887" s="5">
        <v>0</v>
      </c>
      <c r="L2887" s="5">
        <v>0</v>
      </c>
      <c r="O2887" s="5">
        <v>0</v>
      </c>
    </row>
    <row r="2888" spans="1:15" x14ac:dyDescent="0.75">
      <c r="A2888" t="s">
        <v>34</v>
      </c>
      <c r="B2888" s="3">
        <v>43905</v>
      </c>
      <c r="C2888" s="4">
        <v>190214.26</v>
      </c>
      <c r="D2888" s="3">
        <v>43905</v>
      </c>
      <c r="E2888" s="4">
        <v>190214.26</v>
      </c>
      <c r="F2888">
        <v>28</v>
      </c>
      <c r="G2888" s="3">
        <v>43921</v>
      </c>
      <c r="H2888" s="4">
        <v>0</v>
      </c>
      <c r="I2888" s="4">
        <v>0</v>
      </c>
      <c r="J2888" s="4">
        <v>0</v>
      </c>
      <c r="K2888" s="5">
        <v>0</v>
      </c>
      <c r="L2888" s="5">
        <v>0</v>
      </c>
      <c r="O2888" s="5">
        <v>0</v>
      </c>
    </row>
    <row r="2889" spans="1:15" x14ac:dyDescent="0.75">
      <c r="A2889" t="s">
        <v>34</v>
      </c>
      <c r="B2889" s="3">
        <v>43936</v>
      </c>
      <c r="C2889" s="4">
        <v>196541.46</v>
      </c>
      <c r="D2889" s="3">
        <v>43936</v>
      </c>
      <c r="E2889" s="4">
        <v>196541.46</v>
      </c>
      <c r="F2889">
        <v>29</v>
      </c>
      <c r="G2889" s="3">
        <v>43951</v>
      </c>
      <c r="H2889" s="4">
        <v>0</v>
      </c>
      <c r="I2889" s="4">
        <v>0</v>
      </c>
      <c r="J2889" s="4">
        <v>0</v>
      </c>
      <c r="K2889" s="5">
        <v>0</v>
      </c>
      <c r="L2889" s="5">
        <v>0</v>
      </c>
      <c r="O2889" s="5">
        <v>0</v>
      </c>
    </row>
    <row r="2890" spans="1:15" x14ac:dyDescent="0.75">
      <c r="A2890" t="s">
        <v>34</v>
      </c>
      <c r="B2890" s="3">
        <v>43966</v>
      </c>
      <c r="C2890" s="4">
        <v>186774.98</v>
      </c>
      <c r="D2890" s="3">
        <v>43966</v>
      </c>
      <c r="E2890" s="4">
        <v>186774.98</v>
      </c>
      <c r="F2890">
        <v>30</v>
      </c>
      <c r="G2890" s="3">
        <v>43982</v>
      </c>
      <c r="H2890" s="4">
        <v>0</v>
      </c>
      <c r="I2890" s="4">
        <v>0</v>
      </c>
      <c r="J2890" s="4">
        <v>0</v>
      </c>
      <c r="K2890" s="5">
        <v>0</v>
      </c>
      <c r="L2890" s="5">
        <v>0</v>
      </c>
      <c r="O2890" s="5">
        <v>0</v>
      </c>
    </row>
    <row r="2891" spans="1:15" x14ac:dyDescent="0.75">
      <c r="A2891" t="s">
        <v>34</v>
      </c>
      <c r="B2891" s="3">
        <v>43997</v>
      </c>
      <c r="C2891" s="4">
        <v>193104.58</v>
      </c>
      <c r="D2891" s="3">
        <v>43997</v>
      </c>
      <c r="E2891" s="4">
        <v>193104.58</v>
      </c>
      <c r="F2891">
        <v>31</v>
      </c>
      <c r="G2891" s="3">
        <v>44012</v>
      </c>
      <c r="H2891" s="4">
        <v>0</v>
      </c>
      <c r="I2891" s="4">
        <v>0</v>
      </c>
      <c r="J2891" s="4">
        <v>0</v>
      </c>
      <c r="K2891" s="5">
        <v>0</v>
      </c>
      <c r="L2891" s="5">
        <v>0</v>
      </c>
      <c r="O2891" s="5">
        <v>0</v>
      </c>
    </row>
    <row r="2892" spans="1:15" x14ac:dyDescent="0.75">
      <c r="A2892" t="s">
        <v>34</v>
      </c>
      <c r="B2892" s="3">
        <v>44027</v>
      </c>
      <c r="C2892" s="4">
        <v>183242.18</v>
      </c>
      <c r="D2892" s="3">
        <v>44027</v>
      </c>
      <c r="E2892" s="4">
        <v>183242.18</v>
      </c>
      <c r="F2892">
        <v>32</v>
      </c>
      <c r="G2892" s="3">
        <v>44043</v>
      </c>
      <c r="H2892" s="4">
        <v>0</v>
      </c>
      <c r="I2892" s="4">
        <v>0</v>
      </c>
      <c r="J2892" s="4">
        <v>0</v>
      </c>
      <c r="K2892" s="5">
        <v>0</v>
      </c>
      <c r="L2892" s="5">
        <v>0</v>
      </c>
      <c r="O2892" s="5">
        <v>0</v>
      </c>
    </row>
    <row r="2893" spans="1:15" x14ac:dyDescent="0.75">
      <c r="A2893" t="s">
        <v>34</v>
      </c>
      <c r="B2893" s="3">
        <v>44058</v>
      </c>
      <c r="C2893" s="4">
        <v>189567.68</v>
      </c>
      <c r="D2893" s="3">
        <v>44058</v>
      </c>
      <c r="E2893" s="4">
        <v>189567.68</v>
      </c>
      <c r="F2893">
        <v>33</v>
      </c>
      <c r="G2893" s="3">
        <v>44074</v>
      </c>
      <c r="H2893" s="4">
        <v>0</v>
      </c>
      <c r="I2893" s="4">
        <v>0</v>
      </c>
      <c r="J2893" s="4">
        <v>0</v>
      </c>
      <c r="K2893" s="5">
        <v>0</v>
      </c>
      <c r="L2893" s="5">
        <v>0</v>
      </c>
      <c r="O2893" s="5">
        <v>0</v>
      </c>
    </row>
    <row r="2894" spans="1:15" x14ac:dyDescent="0.75">
      <c r="A2894" t="s">
        <v>34</v>
      </c>
      <c r="B2894" s="3">
        <v>44089</v>
      </c>
      <c r="C2894" s="4">
        <v>189558.33</v>
      </c>
      <c r="D2894" s="3">
        <v>44089</v>
      </c>
      <c r="E2894" s="4">
        <v>189558.33</v>
      </c>
      <c r="F2894">
        <v>34</v>
      </c>
      <c r="G2894" s="3">
        <v>44104</v>
      </c>
      <c r="H2894" s="4">
        <v>0</v>
      </c>
      <c r="I2894" s="4">
        <v>0</v>
      </c>
      <c r="J2894" s="4">
        <v>0</v>
      </c>
      <c r="K2894" s="5">
        <v>0</v>
      </c>
      <c r="L2894" s="5">
        <v>0</v>
      </c>
      <c r="O2894" s="5">
        <v>0</v>
      </c>
    </row>
    <row r="2895" spans="1:15" x14ac:dyDescent="0.75">
      <c r="A2895" t="s">
        <v>34</v>
      </c>
      <c r="B2895" s="3">
        <v>44119</v>
      </c>
      <c r="C2895" s="4">
        <v>183213.94</v>
      </c>
      <c r="D2895" s="3">
        <v>44119</v>
      </c>
      <c r="E2895" s="4">
        <v>183213.94</v>
      </c>
      <c r="F2895">
        <v>35</v>
      </c>
      <c r="G2895" s="3">
        <v>44135</v>
      </c>
      <c r="H2895" s="4">
        <v>0</v>
      </c>
      <c r="I2895" s="4">
        <v>0</v>
      </c>
      <c r="J2895" s="4">
        <v>0</v>
      </c>
      <c r="K2895" s="5">
        <v>0</v>
      </c>
      <c r="L2895" s="5">
        <v>0</v>
      </c>
      <c r="O2895" s="5">
        <v>0</v>
      </c>
    </row>
    <row r="2896" spans="1:15" x14ac:dyDescent="0.75">
      <c r="A2896" t="s">
        <v>34</v>
      </c>
      <c r="B2896" s="3">
        <v>44150</v>
      </c>
      <c r="C2896" s="4">
        <v>189538.32</v>
      </c>
      <c r="D2896" s="3">
        <v>44150</v>
      </c>
      <c r="E2896" s="4">
        <v>189538.32</v>
      </c>
      <c r="F2896">
        <v>36</v>
      </c>
      <c r="G2896" s="3">
        <v>44165</v>
      </c>
      <c r="H2896" s="4">
        <v>0</v>
      </c>
      <c r="I2896" s="4">
        <v>0</v>
      </c>
      <c r="J2896" s="4">
        <v>0</v>
      </c>
      <c r="K2896" s="5">
        <v>0</v>
      </c>
      <c r="L2896" s="5">
        <v>0</v>
      </c>
      <c r="O2896" s="5">
        <v>0</v>
      </c>
    </row>
    <row r="2897" spans="1:15" x14ac:dyDescent="0.75">
      <c r="A2897" t="s">
        <v>34</v>
      </c>
      <c r="B2897" s="3">
        <v>44180</v>
      </c>
      <c r="C2897" s="4">
        <v>170948.74</v>
      </c>
      <c r="D2897" s="3">
        <v>44180</v>
      </c>
      <c r="E2897" s="4">
        <v>170948.74</v>
      </c>
      <c r="F2897">
        <v>37</v>
      </c>
      <c r="G2897" s="3">
        <v>44196</v>
      </c>
      <c r="H2897" s="4">
        <v>0</v>
      </c>
      <c r="I2897" s="4">
        <v>0</v>
      </c>
      <c r="J2897" s="4">
        <v>0</v>
      </c>
      <c r="K2897" s="5">
        <v>0</v>
      </c>
      <c r="L2897" s="5">
        <v>0</v>
      </c>
      <c r="O2897" s="5">
        <v>0</v>
      </c>
    </row>
    <row r="2898" spans="1:15" x14ac:dyDescent="0.75">
      <c r="A2898" t="s">
        <v>34</v>
      </c>
      <c r="B2898" s="3">
        <v>44211</v>
      </c>
      <c r="C2898" s="4">
        <v>183184.09</v>
      </c>
      <c r="D2898" s="3">
        <v>44211</v>
      </c>
      <c r="E2898" s="4">
        <v>183184.09</v>
      </c>
      <c r="F2898">
        <v>38</v>
      </c>
      <c r="G2898" s="3">
        <v>44227</v>
      </c>
      <c r="H2898" s="4">
        <v>0</v>
      </c>
      <c r="I2898" s="4">
        <v>0</v>
      </c>
      <c r="J2898" s="4">
        <v>0</v>
      </c>
      <c r="K2898" s="5">
        <v>0</v>
      </c>
      <c r="L2898" s="5">
        <v>0</v>
      </c>
      <c r="O2898" s="5">
        <v>0</v>
      </c>
    </row>
    <row r="2899" spans="1:15" x14ac:dyDescent="0.75">
      <c r="A2899" t="s">
        <v>34</v>
      </c>
      <c r="B2899" s="3">
        <v>44242</v>
      </c>
      <c r="C2899" s="4">
        <v>182814.25</v>
      </c>
      <c r="D2899" s="3">
        <v>44242</v>
      </c>
      <c r="E2899" s="4">
        <v>182814.25</v>
      </c>
      <c r="F2899">
        <v>39</v>
      </c>
      <c r="G2899" s="3">
        <v>44255</v>
      </c>
      <c r="H2899" s="4">
        <v>0</v>
      </c>
      <c r="I2899" s="4">
        <v>0</v>
      </c>
      <c r="J2899" s="4">
        <v>0</v>
      </c>
      <c r="K2899" s="5">
        <v>0</v>
      </c>
      <c r="L2899" s="5">
        <v>0</v>
      </c>
      <c r="O2899" s="5">
        <v>0</v>
      </c>
    </row>
    <row r="2900" spans="1:15" x14ac:dyDescent="0.75">
      <c r="A2900" t="s">
        <v>34</v>
      </c>
      <c r="B2900" s="3">
        <v>44270</v>
      </c>
      <c r="C2900" s="4">
        <v>182852.47</v>
      </c>
      <c r="D2900" s="3">
        <v>44270</v>
      </c>
      <c r="E2900" s="4">
        <v>182852.47</v>
      </c>
      <c r="F2900">
        <v>40</v>
      </c>
      <c r="G2900" s="3">
        <v>44286</v>
      </c>
      <c r="H2900" s="4">
        <v>0</v>
      </c>
      <c r="I2900" s="4">
        <v>0</v>
      </c>
      <c r="J2900" s="4">
        <v>0</v>
      </c>
      <c r="K2900" s="5">
        <v>0</v>
      </c>
      <c r="L2900" s="5">
        <v>0</v>
      </c>
      <c r="O2900" s="5">
        <v>0</v>
      </c>
    </row>
    <row r="2901" spans="1:15" x14ac:dyDescent="0.75">
      <c r="A2901" t="s">
        <v>34</v>
      </c>
      <c r="B2901" s="3">
        <v>44301</v>
      </c>
      <c r="C2901" s="4">
        <v>187120.34</v>
      </c>
      <c r="D2901" s="3">
        <v>44301</v>
      </c>
      <c r="E2901" s="4">
        <v>187120.34</v>
      </c>
      <c r="F2901">
        <v>41</v>
      </c>
      <c r="G2901" s="3">
        <v>44316</v>
      </c>
      <c r="H2901" s="4">
        <v>0</v>
      </c>
      <c r="I2901" s="4">
        <v>0</v>
      </c>
      <c r="J2901" s="4">
        <v>0</v>
      </c>
      <c r="K2901" s="5">
        <v>0</v>
      </c>
      <c r="L2901" s="5">
        <v>0</v>
      </c>
      <c r="O2901" s="5">
        <v>0</v>
      </c>
    </row>
    <row r="2902" spans="1:15" x14ac:dyDescent="0.75">
      <c r="A2902" t="s">
        <v>34</v>
      </c>
      <c r="B2902" s="3">
        <v>44331</v>
      </c>
      <c r="C2902" s="4">
        <v>181722.58</v>
      </c>
      <c r="D2902" s="3">
        <v>44331</v>
      </c>
      <c r="E2902" s="4">
        <v>181722.58</v>
      </c>
      <c r="F2902">
        <v>42</v>
      </c>
      <c r="G2902" s="3">
        <v>44347</v>
      </c>
      <c r="H2902" s="4">
        <v>0</v>
      </c>
      <c r="I2902" s="4">
        <v>0</v>
      </c>
      <c r="J2902" s="4">
        <v>0</v>
      </c>
      <c r="K2902" s="5">
        <v>0</v>
      </c>
      <c r="L2902" s="5">
        <v>0</v>
      </c>
      <c r="O2902" s="5">
        <v>0</v>
      </c>
    </row>
    <row r="2903" spans="1:15" x14ac:dyDescent="0.75">
      <c r="A2903" t="s">
        <v>34</v>
      </c>
      <c r="B2903" s="3">
        <v>44362</v>
      </c>
      <c r="C2903" s="4">
        <v>171918.76</v>
      </c>
      <c r="D2903" s="3">
        <v>44362</v>
      </c>
      <c r="E2903" s="4">
        <v>171918.76</v>
      </c>
      <c r="F2903">
        <v>43</v>
      </c>
      <c r="G2903" s="3">
        <v>44377</v>
      </c>
      <c r="H2903" s="4">
        <v>0</v>
      </c>
      <c r="I2903" s="4">
        <v>0</v>
      </c>
      <c r="J2903" s="4">
        <v>0</v>
      </c>
      <c r="K2903" s="5">
        <v>0</v>
      </c>
      <c r="L2903" s="5">
        <v>0</v>
      </c>
      <c r="O2903" s="5">
        <v>0</v>
      </c>
    </row>
    <row r="2904" spans="1:15" x14ac:dyDescent="0.75">
      <c r="A2904" t="s">
        <v>34</v>
      </c>
      <c r="B2904" s="3">
        <v>44392</v>
      </c>
      <c r="C2904" s="4">
        <v>165999.45000000001</v>
      </c>
      <c r="D2904" s="3">
        <v>44392</v>
      </c>
      <c r="E2904" s="4">
        <v>165999.45000000001</v>
      </c>
      <c r="F2904">
        <v>44</v>
      </c>
      <c r="G2904" s="3">
        <v>44408</v>
      </c>
      <c r="H2904" s="4">
        <v>0</v>
      </c>
      <c r="I2904" s="4">
        <v>0</v>
      </c>
      <c r="J2904" s="4">
        <v>0</v>
      </c>
      <c r="K2904" s="5">
        <v>0</v>
      </c>
      <c r="L2904" s="5">
        <v>0</v>
      </c>
      <c r="O2904" s="5">
        <v>0</v>
      </c>
    </row>
    <row r="2905" spans="1:15" x14ac:dyDescent="0.75">
      <c r="A2905" t="s">
        <v>34</v>
      </c>
      <c r="B2905" s="3">
        <v>44423</v>
      </c>
      <c r="C2905" s="4">
        <v>187961.51</v>
      </c>
      <c r="D2905" s="3">
        <v>44423</v>
      </c>
      <c r="E2905" s="4">
        <v>187961.51</v>
      </c>
      <c r="F2905">
        <v>45</v>
      </c>
      <c r="G2905" s="3">
        <v>44439</v>
      </c>
      <c r="H2905" s="4">
        <v>0</v>
      </c>
      <c r="I2905" s="4">
        <v>0</v>
      </c>
      <c r="J2905" s="4">
        <v>0</v>
      </c>
      <c r="K2905" s="5">
        <v>0</v>
      </c>
      <c r="L2905" s="5">
        <v>0</v>
      </c>
      <c r="O2905" s="5">
        <v>0</v>
      </c>
    </row>
    <row r="2906" spans="1:15" x14ac:dyDescent="0.75">
      <c r="A2906" t="s">
        <v>34</v>
      </c>
      <c r="B2906" s="3">
        <v>44454</v>
      </c>
      <c r="C2906" s="4">
        <v>187951.3</v>
      </c>
      <c r="D2906" s="3">
        <v>44454</v>
      </c>
      <c r="E2906" s="4">
        <v>187951.3</v>
      </c>
      <c r="F2906">
        <v>46</v>
      </c>
      <c r="G2906" s="3">
        <v>44469</v>
      </c>
      <c r="H2906" s="4">
        <v>0</v>
      </c>
      <c r="I2906" s="4">
        <v>0</v>
      </c>
      <c r="J2906" s="4">
        <v>0</v>
      </c>
      <c r="K2906" s="5">
        <v>0</v>
      </c>
      <c r="L2906" s="5">
        <v>0</v>
      </c>
      <c r="O2906" s="5">
        <v>0</v>
      </c>
    </row>
    <row r="2907" spans="1:15" x14ac:dyDescent="0.75">
      <c r="A2907" t="s">
        <v>34</v>
      </c>
      <c r="B2907" s="3">
        <v>44484</v>
      </c>
      <c r="C2907" s="4">
        <v>181657.89</v>
      </c>
      <c r="D2907" s="3">
        <v>44484</v>
      </c>
      <c r="E2907" s="4">
        <v>181657.89</v>
      </c>
      <c r="F2907">
        <v>47</v>
      </c>
      <c r="G2907" s="3">
        <v>44500</v>
      </c>
      <c r="H2907" s="4">
        <v>0</v>
      </c>
      <c r="I2907" s="4">
        <v>0</v>
      </c>
      <c r="J2907" s="4">
        <v>0</v>
      </c>
      <c r="K2907" s="5">
        <v>0</v>
      </c>
      <c r="L2907" s="5">
        <v>0</v>
      </c>
      <c r="O2907" s="5">
        <v>0</v>
      </c>
    </row>
    <row r="2908" spans="1:15" x14ac:dyDescent="0.75">
      <c r="A2908" t="s">
        <v>34</v>
      </c>
      <c r="B2908" s="3">
        <v>44515</v>
      </c>
      <c r="C2908" s="4">
        <v>187107.14</v>
      </c>
      <c r="D2908" s="3">
        <v>44515</v>
      </c>
      <c r="E2908" s="4">
        <v>187107.14</v>
      </c>
      <c r="F2908">
        <v>48</v>
      </c>
      <c r="G2908" s="3">
        <v>44530</v>
      </c>
      <c r="H2908" s="4">
        <v>0</v>
      </c>
      <c r="I2908" s="4">
        <v>0</v>
      </c>
      <c r="J2908" s="4">
        <v>0</v>
      </c>
      <c r="K2908" s="5">
        <v>0</v>
      </c>
      <c r="L2908" s="5">
        <v>0</v>
      </c>
      <c r="O2908" s="5">
        <v>0</v>
      </c>
    </row>
    <row r="2909" spans="1:15" x14ac:dyDescent="0.75">
      <c r="A2909" t="s">
        <v>34</v>
      </c>
      <c r="B2909" s="3">
        <v>44545</v>
      </c>
      <c r="C2909" s="4">
        <v>180696.39</v>
      </c>
      <c r="D2909" s="3">
        <v>44545</v>
      </c>
      <c r="E2909" s="4">
        <v>180696.39</v>
      </c>
      <c r="F2909">
        <v>49</v>
      </c>
      <c r="G2909" s="3">
        <v>44561</v>
      </c>
      <c r="H2909" s="4">
        <v>0</v>
      </c>
      <c r="I2909" s="4">
        <v>0</v>
      </c>
      <c r="J2909" s="4">
        <v>0</v>
      </c>
      <c r="K2909" s="5">
        <v>0</v>
      </c>
      <c r="L2909" s="5">
        <v>0</v>
      </c>
      <c r="O2909" s="5">
        <v>0</v>
      </c>
    </row>
    <row r="2910" spans="1:15" x14ac:dyDescent="0.75">
      <c r="A2910" t="s">
        <v>34</v>
      </c>
      <c r="B2910" s="3">
        <v>44576</v>
      </c>
      <c r="C2910" s="4">
        <v>180414.75</v>
      </c>
      <c r="D2910" s="3">
        <v>44576</v>
      </c>
      <c r="E2910" s="4">
        <v>180414.75</v>
      </c>
      <c r="F2910">
        <v>50</v>
      </c>
      <c r="G2910" s="3">
        <v>44592</v>
      </c>
      <c r="H2910" s="4">
        <v>0</v>
      </c>
      <c r="I2910" s="4">
        <v>0</v>
      </c>
      <c r="J2910" s="4">
        <v>0</v>
      </c>
      <c r="K2910" s="5">
        <v>0</v>
      </c>
      <c r="L2910" s="5">
        <v>0</v>
      </c>
      <c r="O2910" s="5">
        <v>0</v>
      </c>
    </row>
    <row r="2911" spans="1:15" x14ac:dyDescent="0.75">
      <c r="A2911" t="s">
        <v>34</v>
      </c>
      <c r="B2911" s="3">
        <v>44607</v>
      </c>
      <c r="C2911" s="4">
        <v>180259.84</v>
      </c>
      <c r="D2911" s="3">
        <v>44607</v>
      </c>
      <c r="E2911" s="4">
        <v>180259.84</v>
      </c>
      <c r="F2911">
        <v>51</v>
      </c>
      <c r="G2911" s="3">
        <v>44620</v>
      </c>
      <c r="H2911" s="4">
        <v>0</v>
      </c>
      <c r="I2911" s="4">
        <v>0</v>
      </c>
      <c r="J2911" s="4">
        <v>0</v>
      </c>
      <c r="K2911" s="5">
        <v>0</v>
      </c>
      <c r="L2911" s="5">
        <v>0</v>
      </c>
      <c r="O2911" s="5">
        <v>0</v>
      </c>
    </row>
    <row r="2912" spans="1:15" x14ac:dyDescent="0.75">
      <c r="A2912" t="s">
        <v>34</v>
      </c>
      <c r="B2912" s="3">
        <v>44635</v>
      </c>
      <c r="C2912" s="4">
        <v>180403.57</v>
      </c>
      <c r="D2912" s="3">
        <v>44635</v>
      </c>
      <c r="E2912" s="4">
        <v>180403.57</v>
      </c>
      <c r="F2912">
        <v>52</v>
      </c>
      <c r="G2912" s="3">
        <v>44651</v>
      </c>
      <c r="H2912" s="4">
        <v>0</v>
      </c>
      <c r="I2912" s="4">
        <v>0</v>
      </c>
      <c r="J2912" s="4">
        <v>0</v>
      </c>
      <c r="K2912" s="5">
        <v>0</v>
      </c>
      <c r="L2912" s="5">
        <v>0</v>
      </c>
      <c r="O2912" s="5">
        <v>0</v>
      </c>
    </row>
    <row r="2913" spans="1:15" x14ac:dyDescent="0.75">
      <c r="A2913" t="s">
        <v>34</v>
      </c>
      <c r="B2913" s="3">
        <v>44666</v>
      </c>
      <c r="C2913" s="4">
        <v>186123.66</v>
      </c>
      <c r="D2913" s="3">
        <v>44666</v>
      </c>
      <c r="E2913" s="4">
        <v>186123.66</v>
      </c>
      <c r="F2913">
        <v>53</v>
      </c>
      <c r="G2913" s="3">
        <v>44681</v>
      </c>
      <c r="H2913" s="4">
        <v>0</v>
      </c>
      <c r="I2913" s="4">
        <v>0</v>
      </c>
      <c r="J2913" s="4">
        <v>0</v>
      </c>
      <c r="K2913" s="5">
        <v>0</v>
      </c>
      <c r="L2913" s="5">
        <v>0</v>
      </c>
      <c r="O2913" s="5">
        <v>0</v>
      </c>
    </row>
    <row r="2914" spans="1:15" x14ac:dyDescent="0.75">
      <c r="A2914" t="s">
        <v>34</v>
      </c>
      <c r="B2914" s="3">
        <v>44696</v>
      </c>
      <c r="C2914" s="4">
        <v>261473.89</v>
      </c>
      <c r="D2914" s="3">
        <v>44696</v>
      </c>
      <c r="E2914" s="4">
        <v>261473.89</v>
      </c>
      <c r="F2914">
        <v>54</v>
      </c>
      <c r="G2914" s="3">
        <v>44712</v>
      </c>
      <c r="H2914" s="4">
        <v>0</v>
      </c>
      <c r="I2914" s="4">
        <v>0</v>
      </c>
      <c r="J2914" s="4">
        <v>0</v>
      </c>
      <c r="K2914" s="5">
        <v>0</v>
      </c>
      <c r="L2914" s="5">
        <v>0</v>
      </c>
      <c r="O2914" s="5">
        <v>0</v>
      </c>
    </row>
    <row r="2915" spans="1:15" x14ac:dyDescent="0.75">
      <c r="A2915" t="s">
        <v>34</v>
      </c>
      <c r="B2915" s="3">
        <v>44727</v>
      </c>
      <c r="C2915" s="4">
        <v>191292.28</v>
      </c>
      <c r="D2915" s="3">
        <v>44727</v>
      </c>
      <c r="E2915" s="4">
        <v>191292.28</v>
      </c>
      <c r="F2915">
        <v>55</v>
      </c>
      <c r="G2915" s="3">
        <v>44742</v>
      </c>
      <c r="H2915" s="4">
        <v>0</v>
      </c>
      <c r="I2915" s="4">
        <v>0</v>
      </c>
      <c r="J2915" s="4">
        <v>0</v>
      </c>
      <c r="K2915" s="5">
        <v>0</v>
      </c>
      <c r="L2915" s="5">
        <v>0</v>
      </c>
      <c r="O2915" s="5">
        <v>0</v>
      </c>
    </row>
    <row r="2916" spans="1:15" x14ac:dyDescent="0.75">
      <c r="A2916" t="s">
        <v>34</v>
      </c>
      <c r="B2916" s="3">
        <v>44757</v>
      </c>
      <c r="C2916" s="4">
        <v>185001.51</v>
      </c>
      <c r="D2916" s="3">
        <v>44757</v>
      </c>
      <c r="E2916" s="4">
        <v>185001.51</v>
      </c>
      <c r="F2916">
        <v>56</v>
      </c>
      <c r="G2916" s="3">
        <v>44773</v>
      </c>
      <c r="H2916" s="4">
        <v>0</v>
      </c>
      <c r="I2916" s="4">
        <v>0</v>
      </c>
      <c r="J2916" s="4">
        <v>0</v>
      </c>
      <c r="K2916" s="5">
        <v>0</v>
      </c>
      <c r="L2916" s="5">
        <v>0</v>
      </c>
      <c r="O2916" s="5">
        <v>0</v>
      </c>
    </row>
    <row r="2917" spans="1:15" x14ac:dyDescent="0.75">
      <c r="A2917" t="s">
        <v>34</v>
      </c>
      <c r="B2917" s="3">
        <v>44788</v>
      </c>
      <c r="C2917" s="4">
        <v>191270.82</v>
      </c>
      <c r="D2917" s="3">
        <v>44788</v>
      </c>
      <c r="E2917" s="4">
        <v>191270.82</v>
      </c>
      <c r="F2917">
        <v>57</v>
      </c>
      <c r="G2917" s="3">
        <v>44804</v>
      </c>
      <c r="H2917" s="4">
        <v>0</v>
      </c>
      <c r="I2917" s="4">
        <v>0</v>
      </c>
      <c r="J2917" s="4">
        <v>0</v>
      </c>
      <c r="K2917" s="5">
        <v>0</v>
      </c>
      <c r="L2917" s="5">
        <v>0</v>
      </c>
      <c r="O2917" s="5">
        <v>0</v>
      </c>
    </row>
    <row r="2918" spans="1:15" x14ac:dyDescent="0.75">
      <c r="A2918" t="s">
        <v>34</v>
      </c>
      <c r="B2918" s="3">
        <v>44819</v>
      </c>
      <c r="C2918" s="4">
        <v>191260.57</v>
      </c>
      <c r="D2918" s="3">
        <v>44819</v>
      </c>
      <c r="E2918" s="4">
        <v>191260.57</v>
      </c>
      <c r="F2918">
        <v>58</v>
      </c>
      <c r="G2918" s="3">
        <v>44834</v>
      </c>
      <c r="H2918" s="4">
        <v>0</v>
      </c>
      <c r="I2918" s="4">
        <v>0</v>
      </c>
      <c r="J2918" s="4">
        <v>0</v>
      </c>
      <c r="K2918" s="5">
        <v>0</v>
      </c>
      <c r="L2918" s="5">
        <v>0</v>
      </c>
      <c r="O2918" s="5">
        <v>0</v>
      </c>
    </row>
    <row r="2919" spans="1:15" x14ac:dyDescent="0.75">
      <c r="A2919" t="s">
        <v>34</v>
      </c>
      <c r="B2919" s="3">
        <v>44849</v>
      </c>
      <c r="C2919" s="4">
        <v>184970.63</v>
      </c>
      <c r="D2919" s="3">
        <v>44849</v>
      </c>
      <c r="E2919" s="4">
        <v>184970.63</v>
      </c>
      <c r="F2919">
        <v>59</v>
      </c>
      <c r="G2919" s="3">
        <v>44865</v>
      </c>
      <c r="H2919" s="4">
        <v>0</v>
      </c>
      <c r="I2919" s="4">
        <v>0</v>
      </c>
      <c r="J2919" s="4">
        <v>0</v>
      </c>
      <c r="K2919" s="5">
        <v>0</v>
      </c>
      <c r="L2919" s="5">
        <v>0</v>
      </c>
      <c r="O2919" s="5">
        <v>0</v>
      </c>
    </row>
    <row r="2920" spans="1:15" x14ac:dyDescent="0.75">
      <c r="A2920" t="s">
        <v>34</v>
      </c>
      <c r="B2920" s="3">
        <v>44880</v>
      </c>
      <c r="C2920" s="4">
        <v>191238.73</v>
      </c>
      <c r="D2920" s="3">
        <v>44880</v>
      </c>
      <c r="E2920" s="4">
        <v>191238.73</v>
      </c>
      <c r="F2920">
        <v>60</v>
      </c>
      <c r="G2920" s="3">
        <v>44895</v>
      </c>
      <c r="H2920" s="4">
        <v>0</v>
      </c>
      <c r="I2920" s="4">
        <v>0</v>
      </c>
      <c r="J2920" s="4">
        <v>0</v>
      </c>
      <c r="K2920" s="5">
        <v>0</v>
      </c>
      <c r="L2920" s="5">
        <v>0</v>
      </c>
      <c r="O2920" s="5">
        <v>0</v>
      </c>
    </row>
    <row r="2921" spans="1:15" x14ac:dyDescent="0.75">
      <c r="A2921" t="s">
        <v>34</v>
      </c>
      <c r="B2921" s="3">
        <v>44910</v>
      </c>
      <c r="C2921" s="4">
        <v>184949.37</v>
      </c>
      <c r="D2921" s="3">
        <v>44910</v>
      </c>
      <c r="E2921" s="4">
        <v>184949.37</v>
      </c>
      <c r="F2921">
        <v>61</v>
      </c>
      <c r="G2921" s="3">
        <v>44926</v>
      </c>
      <c r="H2921" s="4">
        <v>0</v>
      </c>
      <c r="I2921" s="4">
        <v>0</v>
      </c>
      <c r="J2921" s="4">
        <v>0</v>
      </c>
      <c r="K2921" s="5">
        <v>0</v>
      </c>
      <c r="L2921" s="5">
        <v>0</v>
      </c>
      <c r="O2921" s="5">
        <v>0</v>
      </c>
    </row>
    <row r="2922" spans="1:15" x14ac:dyDescent="0.75">
      <c r="A2922" t="s">
        <v>34</v>
      </c>
      <c r="B2922" s="3">
        <v>44941</v>
      </c>
      <c r="C2922" s="4">
        <v>184938.11</v>
      </c>
      <c r="D2922" s="3">
        <v>44941</v>
      </c>
      <c r="E2922" s="4">
        <v>184938.11</v>
      </c>
      <c r="F2922">
        <v>62</v>
      </c>
      <c r="G2922" s="3">
        <v>44957</v>
      </c>
      <c r="H2922" s="4">
        <v>0</v>
      </c>
      <c r="I2922" s="4">
        <v>0</v>
      </c>
      <c r="J2922" s="4">
        <v>0</v>
      </c>
      <c r="K2922" s="5">
        <v>0</v>
      </c>
      <c r="L2922" s="5">
        <v>0</v>
      </c>
      <c r="O2922" s="5">
        <v>0</v>
      </c>
    </row>
    <row r="2923" spans="1:15" x14ac:dyDescent="0.75">
      <c r="A2923" t="s">
        <v>34</v>
      </c>
      <c r="B2923" s="3">
        <v>44972</v>
      </c>
      <c r="C2923" s="4">
        <v>184812.28</v>
      </c>
      <c r="D2923" s="3">
        <v>44972</v>
      </c>
      <c r="E2923" s="4">
        <v>184812.28</v>
      </c>
      <c r="F2923">
        <v>63</v>
      </c>
      <c r="G2923" s="3">
        <v>44985</v>
      </c>
      <c r="H2923" s="4">
        <v>0</v>
      </c>
      <c r="I2923" s="4">
        <v>0</v>
      </c>
      <c r="J2923" s="4">
        <v>0</v>
      </c>
      <c r="K2923" s="5">
        <v>0</v>
      </c>
      <c r="L2923" s="5">
        <v>0</v>
      </c>
      <c r="O2923" s="5">
        <v>0</v>
      </c>
    </row>
    <row r="2924" spans="1:15" x14ac:dyDescent="0.75">
      <c r="A2924" t="s">
        <v>34</v>
      </c>
      <c r="B2924" s="3">
        <v>45000</v>
      </c>
      <c r="C2924" s="4">
        <v>184740.4</v>
      </c>
      <c r="D2924" s="3">
        <v>45000</v>
      </c>
      <c r="E2924" s="4">
        <v>184740.4</v>
      </c>
      <c r="F2924">
        <v>64</v>
      </c>
      <c r="G2924" s="3">
        <v>45016</v>
      </c>
      <c r="H2924" s="4">
        <v>0</v>
      </c>
      <c r="I2924" s="4">
        <v>0</v>
      </c>
      <c r="J2924" s="4">
        <v>0</v>
      </c>
      <c r="K2924" s="5">
        <v>0</v>
      </c>
      <c r="L2924" s="5">
        <v>0</v>
      </c>
      <c r="O2924" s="5">
        <v>0</v>
      </c>
    </row>
    <row r="2925" spans="1:15" x14ac:dyDescent="0.75">
      <c r="A2925" t="s">
        <v>34</v>
      </c>
      <c r="B2925" s="3">
        <v>45031</v>
      </c>
      <c r="C2925" s="4">
        <v>190855.81</v>
      </c>
      <c r="D2925" s="3">
        <v>45031</v>
      </c>
      <c r="E2925" s="4">
        <v>190855.81</v>
      </c>
      <c r="F2925">
        <v>65</v>
      </c>
      <c r="G2925" s="3">
        <v>45046</v>
      </c>
      <c r="H2925" s="4">
        <v>0</v>
      </c>
      <c r="I2925" s="4">
        <v>0</v>
      </c>
      <c r="J2925" s="4">
        <v>0</v>
      </c>
      <c r="K2925" s="5">
        <v>0</v>
      </c>
      <c r="L2925" s="5">
        <v>0</v>
      </c>
      <c r="O2925" s="5">
        <v>0</v>
      </c>
    </row>
    <row r="2926" spans="1:15" x14ac:dyDescent="0.75">
      <c r="A2926" t="s">
        <v>34</v>
      </c>
      <c r="B2926" s="3">
        <v>45061</v>
      </c>
      <c r="C2926" s="4">
        <v>184582.04</v>
      </c>
      <c r="D2926" s="3">
        <v>45061</v>
      </c>
      <c r="E2926" s="4">
        <v>184582.04</v>
      </c>
      <c r="F2926">
        <v>66</v>
      </c>
      <c r="G2926" s="3">
        <v>45077</v>
      </c>
      <c r="H2926" s="4">
        <v>0</v>
      </c>
      <c r="I2926" s="4">
        <v>0</v>
      </c>
      <c r="J2926" s="4">
        <v>0</v>
      </c>
      <c r="K2926" s="5">
        <v>0</v>
      </c>
      <c r="L2926" s="5">
        <v>0</v>
      </c>
      <c r="O2926" s="5">
        <v>0</v>
      </c>
    </row>
    <row r="2927" spans="1:15" x14ac:dyDescent="0.75">
      <c r="A2927" t="s">
        <v>34</v>
      </c>
      <c r="B2927" s="3">
        <v>45092</v>
      </c>
      <c r="C2927" s="4">
        <v>320715.08</v>
      </c>
      <c r="D2927" s="3">
        <v>45092</v>
      </c>
      <c r="E2927" s="4">
        <v>320715.08</v>
      </c>
      <c r="F2927">
        <v>67</v>
      </c>
      <c r="G2927" s="3">
        <v>45107</v>
      </c>
      <c r="H2927" s="4">
        <v>0</v>
      </c>
      <c r="I2927" s="4">
        <v>0</v>
      </c>
      <c r="J2927" s="4">
        <v>0</v>
      </c>
      <c r="K2927" s="5">
        <v>0</v>
      </c>
      <c r="L2927" s="5">
        <v>0</v>
      </c>
      <c r="O2927" s="5">
        <v>0</v>
      </c>
    </row>
    <row r="2928" spans="1:15" x14ac:dyDescent="0.75">
      <c r="A2928" t="s">
        <v>34</v>
      </c>
      <c r="B2928" s="3">
        <v>45122</v>
      </c>
      <c r="C2928" s="4">
        <v>187984.94</v>
      </c>
      <c r="D2928" s="3">
        <v>45122</v>
      </c>
      <c r="E2928" s="4">
        <v>187984.94</v>
      </c>
      <c r="F2928">
        <v>68</v>
      </c>
      <c r="G2928" s="3">
        <v>45138</v>
      </c>
      <c r="H2928" s="4">
        <v>0</v>
      </c>
      <c r="I2928" s="4">
        <v>0</v>
      </c>
      <c r="J2928" s="4">
        <v>0</v>
      </c>
      <c r="K2928" s="5">
        <v>0</v>
      </c>
      <c r="L2928" s="5">
        <v>0</v>
      </c>
      <c r="O2928" s="5">
        <v>0</v>
      </c>
    </row>
    <row r="2929" spans="1:15" x14ac:dyDescent="0.75">
      <c r="A2929" t="s">
        <v>34</v>
      </c>
      <c r="B2929" s="3">
        <v>45153</v>
      </c>
      <c r="C2929" s="4">
        <v>194242.87</v>
      </c>
      <c r="D2929" s="3">
        <v>45153</v>
      </c>
      <c r="E2929" s="4">
        <v>194242.87</v>
      </c>
      <c r="F2929">
        <v>69</v>
      </c>
      <c r="G2929" s="3">
        <v>45169</v>
      </c>
      <c r="H2929" s="4">
        <v>0</v>
      </c>
      <c r="I2929" s="4">
        <v>0</v>
      </c>
      <c r="J2929" s="4">
        <v>0</v>
      </c>
      <c r="K2929" s="5">
        <v>0</v>
      </c>
      <c r="L2929" s="5">
        <v>0</v>
      </c>
      <c r="O2929" s="5">
        <v>0</v>
      </c>
    </row>
    <row r="2930" spans="1:15" x14ac:dyDescent="0.75">
      <c r="A2930" t="s">
        <v>34</v>
      </c>
      <c r="B2930" s="3">
        <v>45184</v>
      </c>
      <c r="C2930" s="4">
        <v>194235.54</v>
      </c>
      <c r="D2930" s="3">
        <v>45184</v>
      </c>
      <c r="E2930" s="4">
        <v>194235.54</v>
      </c>
      <c r="F2930">
        <v>70</v>
      </c>
      <c r="G2930" s="3">
        <v>45199</v>
      </c>
      <c r="H2930" s="4">
        <v>0</v>
      </c>
      <c r="I2930" s="4">
        <v>0</v>
      </c>
      <c r="J2930" s="4">
        <v>0</v>
      </c>
      <c r="K2930" s="5">
        <v>0</v>
      </c>
      <c r="L2930" s="5">
        <v>0</v>
      </c>
      <c r="O2930" s="5">
        <v>0</v>
      </c>
    </row>
    <row r="2931" spans="1:15" x14ac:dyDescent="0.75">
      <c r="A2931" t="s">
        <v>34</v>
      </c>
      <c r="B2931" s="3">
        <v>45214</v>
      </c>
      <c r="C2931" s="4">
        <v>187962.72</v>
      </c>
      <c r="D2931" s="3">
        <v>45214</v>
      </c>
      <c r="E2931" s="4">
        <v>187962.72</v>
      </c>
      <c r="F2931">
        <v>71</v>
      </c>
      <c r="G2931" s="3">
        <v>45230</v>
      </c>
      <c r="H2931" s="4">
        <v>0</v>
      </c>
      <c r="I2931" s="4">
        <v>0</v>
      </c>
      <c r="J2931" s="4">
        <v>0</v>
      </c>
      <c r="K2931" s="5">
        <v>0</v>
      </c>
      <c r="L2931" s="5">
        <v>0</v>
      </c>
      <c r="O2931" s="5">
        <v>0</v>
      </c>
    </row>
    <row r="2932" spans="1:15" x14ac:dyDescent="0.75">
      <c r="A2932" t="s">
        <v>34</v>
      </c>
      <c r="B2932" s="3">
        <v>45245</v>
      </c>
      <c r="C2932" s="4">
        <v>194147.43</v>
      </c>
      <c r="D2932" s="3">
        <v>45245</v>
      </c>
      <c r="E2932" s="4">
        <v>194147.43</v>
      </c>
      <c r="F2932">
        <v>72</v>
      </c>
      <c r="G2932" s="3">
        <v>45260</v>
      </c>
      <c r="H2932" s="4">
        <v>0</v>
      </c>
      <c r="I2932" s="4">
        <v>0</v>
      </c>
      <c r="J2932" s="4">
        <v>0</v>
      </c>
      <c r="K2932" s="5">
        <v>0</v>
      </c>
      <c r="L2932" s="5">
        <v>0</v>
      </c>
      <c r="O2932" s="5">
        <v>0</v>
      </c>
    </row>
    <row r="2933" spans="1:15" x14ac:dyDescent="0.75">
      <c r="A2933" t="s">
        <v>34</v>
      </c>
      <c r="B2933" s="3">
        <v>45275</v>
      </c>
      <c r="C2933" s="4">
        <v>187947.32</v>
      </c>
      <c r="D2933" s="3">
        <v>45275</v>
      </c>
      <c r="E2933" s="4">
        <v>187947.32</v>
      </c>
      <c r="F2933">
        <v>73</v>
      </c>
      <c r="G2933" s="3">
        <v>45291</v>
      </c>
      <c r="H2933" s="4">
        <v>0</v>
      </c>
      <c r="I2933" s="4">
        <v>0</v>
      </c>
      <c r="J2933" s="4">
        <v>0</v>
      </c>
      <c r="K2933" s="5">
        <v>0</v>
      </c>
      <c r="L2933" s="5">
        <v>0</v>
      </c>
      <c r="O2933" s="5">
        <v>0</v>
      </c>
    </row>
    <row r="2934" spans="1:15" x14ac:dyDescent="0.75">
      <c r="A2934" t="s">
        <v>34</v>
      </c>
      <c r="B2934" s="3">
        <v>45306</v>
      </c>
      <c r="C2934" s="4">
        <v>194203.7</v>
      </c>
      <c r="D2934" s="3">
        <v>45306</v>
      </c>
      <c r="E2934" s="4">
        <v>194203.7</v>
      </c>
      <c r="F2934">
        <v>74</v>
      </c>
      <c r="G2934" s="3">
        <v>45322</v>
      </c>
      <c r="H2934" s="4">
        <v>0</v>
      </c>
      <c r="I2934" s="4">
        <v>0</v>
      </c>
      <c r="J2934" s="4">
        <v>0</v>
      </c>
      <c r="K2934" s="5">
        <v>0</v>
      </c>
      <c r="L2934" s="5">
        <v>0</v>
      </c>
      <c r="O2934" s="5">
        <v>0</v>
      </c>
    </row>
    <row r="2935" spans="1:15" x14ac:dyDescent="0.75">
      <c r="A2935" t="s">
        <v>34</v>
      </c>
      <c r="B2935" s="3">
        <v>45337</v>
      </c>
      <c r="C2935" s="4">
        <v>187931.69</v>
      </c>
      <c r="D2935" s="3">
        <v>45337</v>
      </c>
      <c r="E2935" s="4">
        <v>187931.69</v>
      </c>
      <c r="F2935">
        <v>75</v>
      </c>
      <c r="G2935" s="3">
        <v>45351</v>
      </c>
      <c r="H2935" s="4">
        <v>0</v>
      </c>
      <c r="I2935" s="4">
        <v>0</v>
      </c>
      <c r="J2935" s="4">
        <v>0</v>
      </c>
      <c r="K2935" s="5">
        <v>0</v>
      </c>
      <c r="L2935" s="5">
        <v>0</v>
      </c>
      <c r="O2935" s="5">
        <v>0</v>
      </c>
    </row>
    <row r="2936" spans="1:15" x14ac:dyDescent="0.75">
      <c r="A2936" t="s">
        <v>34</v>
      </c>
      <c r="B2936" s="3">
        <v>45366</v>
      </c>
      <c r="C2936" s="4">
        <v>187930.44</v>
      </c>
      <c r="D2936" s="3">
        <v>45366</v>
      </c>
      <c r="E2936" s="4">
        <v>187930.44</v>
      </c>
      <c r="F2936">
        <v>76</v>
      </c>
      <c r="G2936" s="3">
        <v>45382</v>
      </c>
      <c r="H2936" s="4">
        <v>0</v>
      </c>
      <c r="I2936" s="4">
        <v>0</v>
      </c>
      <c r="J2936" s="4">
        <v>0</v>
      </c>
      <c r="K2936" s="5">
        <v>0</v>
      </c>
      <c r="L2936" s="5">
        <v>0</v>
      </c>
      <c r="O2936" s="5">
        <v>0</v>
      </c>
    </row>
    <row r="2937" spans="1:15" x14ac:dyDescent="0.75">
      <c r="A2937" t="s">
        <v>34</v>
      </c>
      <c r="B2937" s="3">
        <v>45397</v>
      </c>
      <c r="C2937" s="4">
        <v>194178.73</v>
      </c>
      <c r="D2937" s="3">
        <v>45397</v>
      </c>
      <c r="E2937" s="4">
        <v>194178.73</v>
      </c>
      <c r="F2937">
        <v>77</v>
      </c>
      <c r="G2937" s="3">
        <v>45412</v>
      </c>
      <c r="H2937" s="4">
        <v>0</v>
      </c>
      <c r="I2937" s="4">
        <v>0</v>
      </c>
      <c r="J2937" s="4">
        <v>0</v>
      </c>
      <c r="K2937" s="5">
        <v>0</v>
      </c>
      <c r="L2937" s="5">
        <v>0</v>
      </c>
      <c r="O2937" s="5">
        <v>0</v>
      </c>
    </row>
    <row r="2938" spans="1:15" x14ac:dyDescent="0.75">
      <c r="A2938" t="s">
        <v>34</v>
      </c>
      <c r="B2938" s="3">
        <v>45427</v>
      </c>
      <c r="C2938" s="4">
        <v>187907.34</v>
      </c>
      <c r="D2938" s="3">
        <v>45427</v>
      </c>
      <c r="E2938" s="4">
        <v>187907.34</v>
      </c>
      <c r="F2938">
        <v>78</v>
      </c>
      <c r="G2938" s="3">
        <v>45443</v>
      </c>
      <c r="H2938" s="4">
        <v>0</v>
      </c>
      <c r="I2938" s="4">
        <v>0</v>
      </c>
      <c r="J2938" s="4">
        <v>0</v>
      </c>
      <c r="K2938" s="5">
        <v>0</v>
      </c>
      <c r="L2938" s="5">
        <v>0</v>
      </c>
      <c r="O2938" s="5">
        <v>0</v>
      </c>
    </row>
    <row r="2939" spans="1:15" x14ac:dyDescent="0.75">
      <c r="A2939" t="s">
        <v>34</v>
      </c>
      <c r="B2939" s="3">
        <v>45458</v>
      </c>
      <c r="C2939" s="4">
        <v>194162.08</v>
      </c>
      <c r="D2939" s="3">
        <v>45458</v>
      </c>
      <c r="E2939" s="4">
        <v>194162.08</v>
      </c>
      <c r="F2939">
        <v>79</v>
      </c>
      <c r="G2939" s="3">
        <v>45473</v>
      </c>
      <c r="H2939" s="4">
        <v>0</v>
      </c>
      <c r="I2939" s="4">
        <v>0</v>
      </c>
      <c r="J2939" s="4">
        <v>0</v>
      </c>
      <c r="K2939" s="5">
        <v>0</v>
      </c>
      <c r="L2939" s="5">
        <v>0</v>
      </c>
      <c r="O2939" s="5">
        <v>0</v>
      </c>
    </row>
    <row r="2940" spans="1:15" x14ac:dyDescent="0.75">
      <c r="A2940" t="s">
        <v>34</v>
      </c>
      <c r="B2940" s="3">
        <v>45488</v>
      </c>
      <c r="C2940" s="4">
        <v>187712.25</v>
      </c>
      <c r="D2940" s="3">
        <v>45488</v>
      </c>
      <c r="E2940" s="4">
        <v>187712.25</v>
      </c>
      <c r="F2940">
        <v>80</v>
      </c>
      <c r="G2940" s="3">
        <v>45504</v>
      </c>
      <c r="H2940" s="4">
        <v>0</v>
      </c>
      <c r="I2940" s="4">
        <v>0</v>
      </c>
      <c r="J2940" s="4">
        <v>0</v>
      </c>
      <c r="K2940" s="5">
        <v>0</v>
      </c>
      <c r="L2940" s="5">
        <v>0</v>
      </c>
      <c r="O2940" s="5">
        <v>0</v>
      </c>
    </row>
    <row r="2941" spans="1:15" x14ac:dyDescent="0.75">
      <c r="A2941" t="s">
        <v>34</v>
      </c>
      <c r="B2941" s="3">
        <v>45519</v>
      </c>
      <c r="C2941" s="4">
        <v>193960.23</v>
      </c>
      <c r="D2941" s="3">
        <v>45519</v>
      </c>
      <c r="E2941" s="4">
        <v>193960.23</v>
      </c>
      <c r="F2941">
        <v>81</v>
      </c>
      <c r="G2941" s="3">
        <v>45535</v>
      </c>
      <c r="H2941" s="4">
        <v>0</v>
      </c>
      <c r="I2941" s="4">
        <v>0</v>
      </c>
      <c r="J2941" s="4">
        <v>0</v>
      </c>
      <c r="K2941" s="5">
        <v>0</v>
      </c>
      <c r="L2941" s="5">
        <v>0</v>
      </c>
      <c r="O2941" s="5">
        <v>0</v>
      </c>
    </row>
    <row r="2942" spans="1:15" x14ac:dyDescent="0.75">
      <c r="A2942" t="s">
        <v>34</v>
      </c>
      <c r="B2942" s="3">
        <v>45550</v>
      </c>
      <c r="C2942" s="4">
        <v>225853.5</v>
      </c>
      <c r="D2942" s="3">
        <v>45550</v>
      </c>
      <c r="E2942" s="4">
        <v>225853.5</v>
      </c>
      <c r="F2942">
        <v>82</v>
      </c>
      <c r="G2942" s="3">
        <v>45565</v>
      </c>
      <c r="H2942" s="4">
        <v>0</v>
      </c>
      <c r="I2942" s="4">
        <v>0</v>
      </c>
      <c r="J2942" s="4">
        <v>0</v>
      </c>
      <c r="K2942" s="5">
        <v>0</v>
      </c>
      <c r="L2942" s="5">
        <v>0</v>
      </c>
      <c r="O2942" s="5">
        <v>0</v>
      </c>
    </row>
    <row r="2943" spans="1:15" x14ac:dyDescent="0.75">
      <c r="A2943" t="s">
        <v>34</v>
      </c>
      <c r="B2943" s="3">
        <v>45580</v>
      </c>
      <c r="C2943" s="4">
        <v>187687.54</v>
      </c>
      <c r="D2943" s="3">
        <v>45580</v>
      </c>
      <c r="E2943" s="4">
        <v>187687.54</v>
      </c>
      <c r="F2943">
        <v>83</v>
      </c>
      <c r="G2943" s="3">
        <v>45596</v>
      </c>
      <c r="H2943" s="4">
        <v>0</v>
      </c>
      <c r="I2943" s="4">
        <v>0</v>
      </c>
      <c r="J2943" s="4">
        <v>0</v>
      </c>
      <c r="K2943" s="5">
        <v>0</v>
      </c>
      <c r="L2943" s="5">
        <v>0</v>
      </c>
      <c r="O2943" s="5">
        <v>0</v>
      </c>
    </row>
    <row r="2944" spans="1:15" x14ac:dyDescent="0.75">
      <c r="A2944" t="s">
        <v>34</v>
      </c>
      <c r="B2944" s="3">
        <v>45611</v>
      </c>
      <c r="C2944" s="4">
        <v>193934.5</v>
      </c>
      <c r="D2944" s="3">
        <v>45611</v>
      </c>
      <c r="E2944" s="4">
        <v>193934.5</v>
      </c>
      <c r="F2944">
        <v>84</v>
      </c>
      <c r="G2944" s="3">
        <v>45626</v>
      </c>
      <c r="H2944" s="4">
        <v>0</v>
      </c>
      <c r="I2944" s="4">
        <v>0</v>
      </c>
      <c r="J2944" s="4">
        <v>0</v>
      </c>
      <c r="K2944" s="5">
        <v>0</v>
      </c>
      <c r="L2944" s="5">
        <v>0</v>
      </c>
      <c r="O2944" s="5">
        <v>0</v>
      </c>
    </row>
    <row r="2945" spans="1:15" x14ac:dyDescent="0.75">
      <c r="A2945" t="s">
        <v>34</v>
      </c>
      <c r="B2945" s="3">
        <v>45641</v>
      </c>
      <c r="C2945" s="4">
        <v>187638.52</v>
      </c>
      <c r="D2945" s="3">
        <v>45641</v>
      </c>
      <c r="E2945" s="4">
        <v>187638.52</v>
      </c>
      <c r="F2945">
        <v>85</v>
      </c>
      <c r="G2945" s="3">
        <v>45657</v>
      </c>
      <c r="H2945" s="4">
        <v>0</v>
      </c>
      <c r="I2945" s="4">
        <v>0</v>
      </c>
      <c r="J2945" s="4">
        <v>0</v>
      </c>
      <c r="K2945" s="5">
        <v>0</v>
      </c>
      <c r="L2945" s="5">
        <v>0</v>
      </c>
      <c r="O2945" s="5">
        <v>0</v>
      </c>
    </row>
    <row r="2946" spans="1:15" x14ac:dyDescent="0.75">
      <c r="A2946" t="s">
        <v>34</v>
      </c>
      <c r="B2946" s="3">
        <v>45672</v>
      </c>
      <c r="C2946" s="4">
        <v>187635.66</v>
      </c>
      <c r="D2946" s="3">
        <v>45672</v>
      </c>
      <c r="E2946" s="4">
        <v>187635.66</v>
      </c>
      <c r="F2946">
        <v>86</v>
      </c>
      <c r="G2946" s="3">
        <v>45688</v>
      </c>
      <c r="H2946" s="4">
        <v>0</v>
      </c>
      <c r="I2946" s="4">
        <v>0</v>
      </c>
      <c r="J2946" s="4">
        <v>0</v>
      </c>
      <c r="K2946" s="5">
        <v>0</v>
      </c>
      <c r="L2946" s="5">
        <v>0</v>
      </c>
      <c r="O2946" s="5">
        <v>0</v>
      </c>
    </row>
    <row r="2947" spans="1:15" x14ac:dyDescent="0.75">
      <c r="A2947" t="s">
        <v>34</v>
      </c>
      <c r="B2947" s="3">
        <v>45703</v>
      </c>
      <c r="C2947" s="4">
        <v>187618.69</v>
      </c>
      <c r="D2947" s="3">
        <v>45703</v>
      </c>
      <c r="E2947" s="4">
        <v>187618.69</v>
      </c>
      <c r="F2947">
        <v>87</v>
      </c>
      <c r="G2947" s="3">
        <v>45716</v>
      </c>
      <c r="H2947" s="4">
        <v>0</v>
      </c>
      <c r="I2947" s="4">
        <v>0</v>
      </c>
      <c r="J2947" s="4">
        <v>0</v>
      </c>
      <c r="K2947" s="5">
        <v>0</v>
      </c>
      <c r="L2947" s="5">
        <v>0</v>
      </c>
      <c r="O2947" s="5">
        <v>0</v>
      </c>
    </row>
    <row r="2948" spans="1:15" x14ac:dyDescent="0.75">
      <c r="A2948" t="s">
        <v>34</v>
      </c>
      <c r="B2948" s="3">
        <v>45731</v>
      </c>
      <c r="C2948" s="4">
        <v>187664.44</v>
      </c>
      <c r="D2948" s="3">
        <v>45731</v>
      </c>
      <c r="E2948" s="4">
        <v>187664.44</v>
      </c>
      <c r="F2948">
        <v>88</v>
      </c>
      <c r="G2948" s="3">
        <v>45747</v>
      </c>
      <c r="H2948" s="4">
        <v>0</v>
      </c>
      <c r="I2948" s="4">
        <v>0</v>
      </c>
      <c r="J2948" s="4">
        <v>0</v>
      </c>
      <c r="K2948" s="5">
        <v>0</v>
      </c>
      <c r="L2948" s="5">
        <v>0</v>
      </c>
      <c r="O2948" s="5">
        <v>0</v>
      </c>
    </row>
    <row r="2949" spans="1:15" x14ac:dyDescent="0.75">
      <c r="A2949" t="s">
        <v>34</v>
      </c>
      <c r="B2949" s="3">
        <v>45762</v>
      </c>
      <c r="C2949" s="4">
        <v>193810.62</v>
      </c>
      <c r="D2949" s="3">
        <v>45762</v>
      </c>
      <c r="E2949" s="4">
        <v>193810.62</v>
      </c>
      <c r="F2949">
        <v>89</v>
      </c>
      <c r="G2949" s="3">
        <v>45777</v>
      </c>
      <c r="H2949" s="4">
        <v>0</v>
      </c>
      <c r="I2949" s="4">
        <v>0</v>
      </c>
      <c r="J2949" s="4">
        <v>0</v>
      </c>
      <c r="K2949" s="5">
        <v>0</v>
      </c>
      <c r="L2949" s="5">
        <v>0</v>
      </c>
      <c r="O2949" s="5">
        <v>0</v>
      </c>
    </row>
    <row r="2950" spans="1:15" x14ac:dyDescent="0.75">
      <c r="A2950" t="s">
        <v>34</v>
      </c>
      <c r="B2950" s="3">
        <v>45792</v>
      </c>
      <c r="C2950" s="4">
        <v>184207.38</v>
      </c>
      <c r="D2950" s="3">
        <v>45792</v>
      </c>
      <c r="E2950" s="4">
        <v>184207.38</v>
      </c>
      <c r="F2950">
        <v>90</v>
      </c>
      <c r="G2950" s="3">
        <v>45808</v>
      </c>
      <c r="H2950" s="4">
        <v>0</v>
      </c>
      <c r="I2950" s="4">
        <v>0</v>
      </c>
      <c r="J2950" s="4">
        <v>0</v>
      </c>
      <c r="K2950" s="5">
        <v>0</v>
      </c>
      <c r="L2950" s="5">
        <v>0</v>
      </c>
      <c r="O2950" s="5">
        <v>0</v>
      </c>
    </row>
    <row r="2951" spans="1:15" x14ac:dyDescent="0.75">
      <c r="A2951" t="s">
        <v>34</v>
      </c>
      <c r="B2951" s="3">
        <v>45823</v>
      </c>
      <c r="C2951" s="4">
        <v>190450.69</v>
      </c>
      <c r="D2951" s="3">
        <v>45823</v>
      </c>
      <c r="E2951" s="4">
        <v>190450.69</v>
      </c>
      <c r="F2951">
        <v>91</v>
      </c>
      <c r="G2951" s="3">
        <v>45838</v>
      </c>
      <c r="H2951" s="4">
        <v>0</v>
      </c>
      <c r="I2951" s="4">
        <v>0</v>
      </c>
      <c r="J2951" s="4">
        <v>0</v>
      </c>
      <c r="K2951" s="5">
        <v>0</v>
      </c>
      <c r="L2951" s="5">
        <v>0</v>
      </c>
      <c r="O2951" s="5">
        <v>0</v>
      </c>
    </row>
    <row r="2952" spans="1:15" x14ac:dyDescent="0.75">
      <c r="A2952" t="s">
        <v>34</v>
      </c>
      <c r="B2952" s="3">
        <v>45853</v>
      </c>
      <c r="C2952" s="4">
        <v>184189.35</v>
      </c>
      <c r="D2952" s="3">
        <v>45853</v>
      </c>
      <c r="E2952" s="4">
        <v>184189.35</v>
      </c>
      <c r="F2952">
        <v>92</v>
      </c>
      <c r="G2952" s="3">
        <v>45869</v>
      </c>
      <c r="H2952" s="4">
        <v>0</v>
      </c>
      <c r="I2952" s="4">
        <v>0</v>
      </c>
      <c r="J2952" s="4">
        <v>0</v>
      </c>
      <c r="K2952" s="5">
        <v>0</v>
      </c>
      <c r="L2952" s="5">
        <v>0</v>
      </c>
      <c r="O2952" s="5">
        <v>0</v>
      </c>
    </row>
    <row r="2953" spans="1:15" x14ac:dyDescent="0.75">
      <c r="A2953" t="s">
        <v>34</v>
      </c>
      <c r="B2953" s="3">
        <v>45884</v>
      </c>
      <c r="C2953" s="4">
        <v>190432.99</v>
      </c>
      <c r="D2953" s="3">
        <v>45884</v>
      </c>
      <c r="E2953" s="4">
        <v>190432.99</v>
      </c>
      <c r="F2953">
        <v>93</v>
      </c>
      <c r="G2953" s="3">
        <v>45900</v>
      </c>
      <c r="H2953" s="4">
        <v>0</v>
      </c>
      <c r="I2953" s="4">
        <v>0</v>
      </c>
      <c r="J2953" s="4">
        <v>0</v>
      </c>
      <c r="K2953" s="5">
        <v>0</v>
      </c>
      <c r="L2953" s="5">
        <v>0</v>
      </c>
      <c r="O2953" s="5">
        <v>0</v>
      </c>
    </row>
    <row r="2954" spans="1:15" x14ac:dyDescent="0.75">
      <c r="A2954" t="s">
        <v>34</v>
      </c>
      <c r="B2954" s="3">
        <v>45915</v>
      </c>
      <c r="C2954" s="4">
        <v>190423.98</v>
      </c>
      <c r="D2954" s="3">
        <v>45915</v>
      </c>
      <c r="E2954" s="4">
        <v>190423.98</v>
      </c>
      <c r="F2954">
        <v>94</v>
      </c>
      <c r="G2954" s="3">
        <v>45930</v>
      </c>
      <c r="H2954" s="4">
        <v>0</v>
      </c>
      <c r="I2954" s="4">
        <v>0</v>
      </c>
      <c r="J2954" s="4">
        <v>0</v>
      </c>
      <c r="K2954" s="5">
        <v>0</v>
      </c>
      <c r="L2954" s="5">
        <v>0</v>
      </c>
      <c r="O2954" s="5">
        <v>0</v>
      </c>
    </row>
    <row r="2955" spans="1:15" x14ac:dyDescent="0.75">
      <c r="A2955" t="s">
        <v>34</v>
      </c>
      <c r="B2955" s="3">
        <v>45945</v>
      </c>
      <c r="C2955" s="4">
        <v>184162.24</v>
      </c>
      <c r="D2955" s="3">
        <v>45945</v>
      </c>
      <c r="E2955" s="4">
        <v>184162.24</v>
      </c>
      <c r="F2955">
        <v>95</v>
      </c>
      <c r="G2955" s="3">
        <v>45961</v>
      </c>
      <c r="H2955" s="4">
        <v>0</v>
      </c>
      <c r="I2955" s="4">
        <v>0</v>
      </c>
      <c r="J2955" s="4">
        <v>0</v>
      </c>
      <c r="K2955" s="5">
        <v>0</v>
      </c>
      <c r="L2955" s="5">
        <v>0</v>
      </c>
      <c r="O2955" s="5">
        <v>0</v>
      </c>
    </row>
    <row r="2956" spans="1:15" x14ac:dyDescent="0.75">
      <c r="A2956" t="s">
        <v>34</v>
      </c>
      <c r="B2956" s="3">
        <v>45976</v>
      </c>
      <c r="C2956" s="4">
        <v>190404.78</v>
      </c>
      <c r="D2956" s="3">
        <v>45976</v>
      </c>
      <c r="E2956" s="4">
        <v>190404.78</v>
      </c>
      <c r="F2956">
        <v>96</v>
      </c>
      <c r="G2956" s="3">
        <v>45991</v>
      </c>
      <c r="H2956" s="4">
        <v>0</v>
      </c>
      <c r="I2956" s="4">
        <v>0</v>
      </c>
      <c r="J2956" s="4">
        <v>0</v>
      </c>
      <c r="K2956" s="5">
        <v>0</v>
      </c>
      <c r="L2956" s="5">
        <v>0</v>
      </c>
      <c r="O2956" s="5">
        <v>0</v>
      </c>
    </row>
    <row r="2957" spans="1:15" x14ac:dyDescent="0.75">
      <c r="A2957" t="s">
        <v>34</v>
      </c>
      <c r="B2957" s="3">
        <v>46006</v>
      </c>
      <c r="C2957" s="4">
        <v>183004.26</v>
      </c>
      <c r="D2957" s="3">
        <v>46006</v>
      </c>
      <c r="E2957" s="4">
        <v>183004.26</v>
      </c>
      <c r="F2957">
        <v>97</v>
      </c>
      <c r="G2957" s="3">
        <v>46022</v>
      </c>
      <c r="H2957" s="4">
        <v>0</v>
      </c>
      <c r="I2957" s="4">
        <v>0</v>
      </c>
      <c r="J2957" s="4">
        <v>0</v>
      </c>
      <c r="K2957" s="5">
        <v>0</v>
      </c>
      <c r="L2957" s="5">
        <v>0</v>
      </c>
      <c r="O2957" s="5">
        <v>0</v>
      </c>
    </row>
    <row r="2958" spans="1:15" x14ac:dyDescent="0.75">
      <c r="A2958" t="s">
        <v>34</v>
      </c>
      <c r="B2958" s="3">
        <v>46037</v>
      </c>
      <c r="C2958" s="4">
        <v>180149.65</v>
      </c>
      <c r="D2958" s="3">
        <v>46037</v>
      </c>
      <c r="E2958" s="4">
        <v>180149.65</v>
      </c>
      <c r="F2958">
        <v>98</v>
      </c>
      <c r="G2958" s="3">
        <v>46053</v>
      </c>
      <c r="H2958" s="4">
        <v>0</v>
      </c>
      <c r="I2958" s="4">
        <v>0</v>
      </c>
      <c r="J2958" s="4">
        <v>0</v>
      </c>
      <c r="K2958" s="5">
        <v>0</v>
      </c>
      <c r="L2958" s="5">
        <v>0</v>
      </c>
      <c r="O2958" s="5">
        <v>0</v>
      </c>
    </row>
    <row r="2959" spans="1:15" x14ac:dyDescent="0.75">
      <c r="A2959" t="s">
        <v>34</v>
      </c>
      <c r="B2959" s="3">
        <v>46068</v>
      </c>
      <c r="C2959" s="4">
        <v>180681.95</v>
      </c>
      <c r="D2959" s="3">
        <v>46068</v>
      </c>
      <c r="E2959" s="4">
        <v>180681.95</v>
      </c>
      <c r="F2959">
        <v>99</v>
      </c>
      <c r="G2959" s="3">
        <v>46081</v>
      </c>
      <c r="H2959" s="4">
        <v>0</v>
      </c>
      <c r="I2959" s="4">
        <v>0</v>
      </c>
      <c r="J2959" s="4">
        <v>0</v>
      </c>
      <c r="K2959" s="5">
        <v>0</v>
      </c>
      <c r="L2959" s="5">
        <v>0</v>
      </c>
      <c r="O2959" s="5">
        <v>0</v>
      </c>
    </row>
    <row r="2960" spans="1:15" x14ac:dyDescent="0.75">
      <c r="A2960" t="s">
        <v>34</v>
      </c>
      <c r="B2960" s="3">
        <v>46096</v>
      </c>
      <c r="C2960" s="4">
        <v>180718.59</v>
      </c>
      <c r="D2960" s="3">
        <v>46096</v>
      </c>
      <c r="E2960" s="4">
        <v>180718.59</v>
      </c>
      <c r="F2960">
        <v>100</v>
      </c>
      <c r="G2960" s="3">
        <v>46112</v>
      </c>
      <c r="H2960" s="4">
        <v>0</v>
      </c>
      <c r="I2960" s="4">
        <v>0</v>
      </c>
      <c r="J2960" s="4">
        <v>0</v>
      </c>
      <c r="K2960" s="5">
        <v>0</v>
      </c>
      <c r="L2960" s="5">
        <v>0</v>
      </c>
      <c r="O2960" s="5">
        <v>0</v>
      </c>
    </row>
    <row r="2961" spans="1:15" x14ac:dyDescent="0.75">
      <c r="A2961" t="s">
        <v>34</v>
      </c>
      <c r="B2961" s="3">
        <v>46127</v>
      </c>
      <c r="C2961" s="4">
        <v>171598.64</v>
      </c>
      <c r="D2961" s="3">
        <v>46127</v>
      </c>
      <c r="E2961" s="4">
        <v>171598.64</v>
      </c>
      <c r="F2961">
        <v>101</v>
      </c>
      <c r="G2961" s="3">
        <v>46142</v>
      </c>
      <c r="H2961" s="4">
        <v>0</v>
      </c>
      <c r="I2961" s="4">
        <v>0</v>
      </c>
      <c r="J2961" s="4">
        <v>0</v>
      </c>
      <c r="K2961" s="5">
        <v>0</v>
      </c>
      <c r="L2961" s="5">
        <v>0</v>
      </c>
      <c r="O2961" s="5">
        <v>0</v>
      </c>
    </row>
    <row r="2962" spans="1:15" x14ac:dyDescent="0.75">
      <c r="A2962" t="s">
        <v>34</v>
      </c>
      <c r="B2962" s="3">
        <v>46157</v>
      </c>
      <c r="C2962" s="4">
        <v>166504.75</v>
      </c>
      <c r="D2962" s="3">
        <v>46157</v>
      </c>
      <c r="E2962" s="4">
        <v>166504.75</v>
      </c>
      <c r="F2962">
        <v>102</v>
      </c>
      <c r="G2962" s="3">
        <v>46173</v>
      </c>
      <c r="H2962" s="4">
        <v>0</v>
      </c>
      <c r="I2962" s="4">
        <v>0</v>
      </c>
      <c r="J2962" s="4">
        <v>0</v>
      </c>
      <c r="K2962" s="5">
        <v>0</v>
      </c>
      <c r="L2962" s="5">
        <v>0</v>
      </c>
      <c r="O2962" s="5">
        <v>0</v>
      </c>
    </row>
    <row r="2963" spans="1:15" x14ac:dyDescent="0.75">
      <c r="A2963" t="s">
        <v>34</v>
      </c>
      <c r="B2963" s="3">
        <v>46188</v>
      </c>
      <c r="C2963" s="4">
        <v>172251.69</v>
      </c>
      <c r="D2963" s="3">
        <v>46188</v>
      </c>
      <c r="E2963" s="4">
        <v>172251.69</v>
      </c>
      <c r="F2963">
        <v>103</v>
      </c>
      <c r="G2963" s="3">
        <v>46203</v>
      </c>
      <c r="H2963" s="4">
        <v>0</v>
      </c>
      <c r="I2963" s="4">
        <v>0</v>
      </c>
      <c r="J2963" s="4">
        <v>0</v>
      </c>
      <c r="K2963" s="5">
        <v>0</v>
      </c>
      <c r="L2963" s="5">
        <v>0</v>
      </c>
      <c r="O2963" s="5">
        <v>0</v>
      </c>
    </row>
    <row r="2964" spans="1:15" x14ac:dyDescent="0.75">
      <c r="A2964" t="s">
        <v>34</v>
      </c>
      <c r="B2964" s="3">
        <v>46218</v>
      </c>
      <c r="C2964" s="4">
        <v>166366.01999999999</v>
      </c>
      <c r="D2964" s="3">
        <v>46218</v>
      </c>
      <c r="E2964" s="4">
        <v>166366.01999999999</v>
      </c>
      <c r="F2964">
        <v>104</v>
      </c>
      <c r="G2964" s="3">
        <v>46234</v>
      </c>
      <c r="H2964" s="4">
        <v>0</v>
      </c>
      <c r="I2964" s="4">
        <v>0</v>
      </c>
      <c r="J2964" s="4">
        <v>0</v>
      </c>
      <c r="K2964" s="5">
        <v>0</v>
      </c>
      <c r="L2964" s="5">
        <v>0</v>
      </c>
      <c r="O2964" s="5">
        <v>0</v>
      </c>
    </row>
    <row r="2965" spans="1:15" x14ac:dyDescent="0.75">
      <c r="A2965" t="s">
        <v>34</v>
      </c>
      <c r="B2965" s="3">
        <v>46249</v>
      </c>
      <c r="C2965" s="4">
        <v>172262.99</v>
      </c>
      <c r="D2965" s="3">
        <v>46249</v>
      </c>
      <c r="E2965" s="4">
        <v>172262.99</v>
      </c>
      <c r="F2965">
        <v>105</v>
      </c>
      <c r="G2965" s="3">
        <v>46265</v>
      </c>
      <c r="H2965" s="4">
        <v>0</v>
      </c>
      <c r="I2965" s="4">
        <v>0</v>
      </c>
      <c r="J2965" s="4">
        <v>0</v>
      </c>
      <c r="K2965" s="5">
        <v>0</v>
      </c>
      <c r="L2965" s="5">
        <v>0</v>
      </c>
      <c r="O2965" s="5">
        <v>0</v>
      </c>
    </row>
    <row r="2966" spans="1:15" x14ac:dyDescent="0.75">
      <c r="A2966" t="s">
        <v>34</v>
      </c>
      <c r="B2966" s="3">
        <v>46280</v>
      </c>
      <c r="C2966" s="4">
        <v>313201.46000000002</v>
      </c>
      <c r="D2966" s="3">
        <v>46280</v>
      </c>
      <c r="E2966" s="4">
        <v>313201.46000000002</v>
      </c>
      <c r="F2966">
        <v>106</v>
      </c>
      <c r="G2966" s="3">
        <v>46295</v>
      </c>
      <c r="H2966" s="4">
        <v>0</v>
      </c>
      <c r="I2966" s="4">
        <v>0</v>
      </c>
      <c r="J2966" s="4">
        <v>0</v>
      </c>
      <c r="K2966" s="5">
        <v>0</v>
      </c>
      <c r="L2966" s="5">
        <v>0</v>
      </c>
      <c r="O2966" s="5">
        <v>112663.22</v>
      </c>
    </row>
    <row r="2967" spans="1:15" x14ac:dyDescent="0.75">
      <c r="A2967" t="s">
        <v>34</v>
      </c>
      <c r="B2967" s="3">
        <v>46287</v>
      </c>
      <c r="C2967" s="4">
        <v>26306312</v>
      </c>
      <c r="D2967" s="3">
        <v>46310</v>
      </c>
      <c r="E2967" s="4">
        <v>184800.501755637</v>
      </c>
      <c r="F2967">
        <v>107</v>
      </c>
      <c r="G2967" s="3">
        <v>46326</v>
      </c>
      <c r="H2967" s="4">
        <v>184800.501755637</v>
      </c>
      <c r="I2967" s="4">
        <v>0</v>
      </c>
      <c r="J2967" s="4">
        <v>0</v>
      </c>
      <c r="K2967" s="5">
        <v>2216.084325198</v>
      </c>
      <c r="L2967" s="5">
        <v>0</v>
      </c>
      <c r="O2967" s="5">
        <v>0</v>
      </c>
    </row>
    <row r="2968" spans="1:15" x14ac:dyDescent="0.75">
      <c r="A2968" t="s">
        <v>34</v>
      </c>
      <c r="B2968" s="3">
        <v>46341</v>
      </c>
      <c r="C2968" s="4">
        <v>0</v>
      </c>
      <c r="D2968" s="3">
        <v>46341</v>
      </c>
      <c r="E2968" s="4">
        <v>190949.635357116</v>
      </c>
      <c r="F2968">
        <v>108</v>
      </c>
      <c r="G2968" s="3">
        <v>46356</v>
      </c>
      <c r="H2968" s="4">
        <v>190949.635357116</v>
      </c>
      <c r="I2968" s="4">
        <v>0</v>
      </c>
      <c r="J2968" s="4">
        <v>0</v>
      </c>
      <c r="K2968" s="5">
        <v>2289.9538028729999</v>
      </c>
      <c r="L2968" s="5">
        <v>0</v>
      </c>
      <c r="O2968" s="5">
        <v>0</v>
      </c>
    </row>
    <row r="2969" spans="1:15" x14ac:dyDescent="0.75">
      <c r="A2969" t="s">
        <v>34</v>
      </c>
      <c r="B2969" s="3">
        <v>46371</v>
      </c>
      <c r="C2969" s="4">
        <v>0</v>
      </c>
      <c r="D2969" s="3">
        <v>46371</v>
      </c>
      <c r="E2969" s="4">
        <v>184780.30507523901</v>
      </c>
      <c r="F2969">
        <v>109</v>
      </c>
      <c r="G2969" s="3">
        <v>46387</v>
      </c>
      <c r="H2969" s="4">
        <v>184780.30507523901</v>
      </c>
      <c r="I2969" s="4">
        <v>0</v>
      </c>
      <c r="J2969" s="4">
        <v>0</v>
      </c>
      <c r="K2969" s="5">
        <v>2216.0843255129998</v>
      </c>
      <c r="L2969" s="5">
        <v>0</v>
      </c>
      <c r="O2969" s="5">
        <v>0</v>
      </c>
    </row>
    <row r="2970" spans="1:15" x14ac:dyDescent="0.75">
      <c r="A2970" t="s">
        <v>34</v>
      </c>
      <c r="B2970" s="3">
        <v>46402</v>
      </c>
      <c r="C2970" s="4">
        <v>0</v>
      </c>
      <c r="D2970" s="3">
        <v>46402</v>
      </c>
      <c r="E2970" s="4">
        <v>184695.74800733</v>
      </c>
      <c r="F2970">
        <v>110</v>
      </c>
      <c r="G2970" s="3">
        <v>46418</v>
      </c>
      <c r="H2970" s="4">
        <v>184695.74800733</v>
      </c>
      <c r="I2970" s="4">
        <v>0</v>
      </c>
      <c r="J2970" s="4">
        <v>0</v>
      </c>
      <c r="K2970" s="5">
        <v>2289.9539005639999</v>
      </c>
      <c r="L2970" s="5">
        <v>0</v>
      </c>
      <c r="O2970" s="5">
        <v>0</v>
      </c>
    </row>
    <row r="2971" spans="1:15" x14ac:dyDescent="0.75">
      <c r="A2971" t="s">
        <v>34</v>
      </c>
      <c r="B2971" s="3">
        <v>46433</v>
      </c>
      <c r="C2971" s="4">
        <v>0</v>
      </c>
      <c r="D2971" s="3">
        <v>46433</v>
      </c>
      <c r="E2971" s="4">
        <v>184685.92679962999</v>
      </c>
      <c r="F2971">
        <v>111</v>
      </c>
      <c r="G2971" s="3">
        <v>46446</v>
      </c>
      <c r="H2971" s="4">
        <v>184685.92679962999</v>
      </c>
      <c r="I2971" s="4">
        <v>0</v>
      </c>
      <c r="J2971" s="4">
        <v>0</v>
      </c>
      <c r="K2971" s="5">
        <v>2289.9539007190001</v>
      </c>
      <c r="L2971" s="5">
        <v>0</v>
      </c>
      <c r="O2971" s="5">
        <v>0</v>
      </c>
    </row>
    <row r="2972" spans="1:15" x14ac:dyDescent="0.75">
      <c r="A2972" t="s">
        <v>34</v>
      </c>
      <c r="B2972" s="3">
        <v>46461</v>
      </c>
      <c r="C2972" s="4">
        <v>0</v>
      </c>
      <c r="D2972" s="3">
        <v>46461</v>
      </c>
      <c r="E2972" s="4">
        <v>184919.599794679</v>
      </c>
      <c r="F2972">
        <v>112</v>
      </c>
      <c r="G2972" s="3">
        <v>46477</v>
      </c>
      <c r="H2972" s="4">
        <v>184919.599794679</v>
      </c>
      <c r="I2972" s="4">
        <v>0</v>
      </c>
      <c r="J2972" s="4">
        <v>0</v>
      </c>
      <c r="K2972" s="5">
        <v>2068.353023789</v>
      </c>
      <c r="L2972" s="5">
        <v>0</v>
      </c>
      <c r="O2972" s="5">
        <v>0</v>
      </c>
    </row>
    <row r="2973" spans="1:15" x14ac:dyDescent="0.75">
      <c r="A2973" t="s">
        <v>34</v>
      </c>
      <c r="B2973" s="3">
        <v>46492</v>
      </c>
      <c r="C2973" s="4">
        <v>0</v>
      </c>
      <c r="D2973" s="3">
        <v>46492</v>
      </c>
      <c r="E2973" s="4">
        <v>190894.98170551201</v>
      </c>
      <c r="F2973">
        <v>113</v>
      </c>
      <c r="G2973" s="3">
        <v>46507</v>
      </c>
      <c r="H2973" s="4">
        <v>190894.98170551201</v>
      </c>
      <c r="I2973" s="4">
        <v>0</v>
      </c>
      <c r="J2973" s="4">
        <v>0</v>
      </c>
      <c r="K2973" s="5">
        <v>2289.9538037259999</v>
      </c>
      <c r="L2973" s="5">
        <v>0</v>
      </c>
      <c r="O2973" s="5">
        <v>0</v>
      </c>
    </row>
    <row r="2974" spans="1:15" x14ac:dyDescent="0.75">
      <c r="A2974" t="s">
        <v>34</v>
      </c>
      <c r="B2974" s="3">
        <v>46522</v>
      </c>
      <c r="C2974" s="4">
        <v>0</v>
      </c>
      <c r="D2974" s="3">
        <v>46522</v>
      </c>
      <c r="E2974" s="4">
        <v>184727.00766116101</v>
      </c>
      <c r="F2974">
        <v>114</v>
      </c>
      <c r="G2974" s="3">
        <v>46538</v>
      </c>
      <c r="H2974" s="4">
        <v>184727.00766116101</v>
      </c>
      <c r="I2974" s="4">
        <v>0</v>
      </c>
      <c r="J2974" s="4">
        <v>0</v>
      </c>
      <c r="K2974" s="5">
        <v>2216.0843263450001</v>
      </c>
      <c r="L2974" s="5">
        <v>0</v>
      </c>
      <c r="O2974" s="5">
        <v>0</v>
      </c>
    </row>
    <row r="2975" spans="1:15" x14ac:dyDescent="0.75">
      <c r="A2975" t="s">
        <v>34</v>
      </c>
      <c r="B2975" s="3">
        <v>46553</v>
      </c>
      <c r="C2975" s="4">
        <v>0</v>
      </c>
      <c r="D2975" s="3">
        <v>46553</v>
      </c>
      <c r="E2975" s="4">
        <v>190873.10622216301</v>
      </c>
      <c r="F2975">
        <v>115</v>
      </c>
      <c r="G2975" s="3">
        <v>46568</v>
      </c>
      <c r="H2975" s="4">
        <v>190873.10622216301</v>
      </c>
      <c r="I2975" s="4">
        <v>0</v>
      </c>
      <c r="J2975" s="4">
        <v>0</v>
      </c>
      <c r="K2975" s="5">
        <v>2289.9538040689999</v>
      </c>
      <c r="L2975" s="5">
        <v>0</v>
      </c>
      <c r="O2975" s="5">
        <v>0</v>
      </c>
    </row>
    <row r="2976" spans="1:15" x14ac:dyDescent="0.75">
      <c r="A2976" t="s">
        <v>34</v>
      </c>
      <c r="B2976" s="3">
        <v>46583</v>
      </c>
      <c r="C2976" s="4">
        <v>0</v>
      </c>
      <c r="D2976" s="3">
        <v>46583</v>
      </c>
      <c r="E2976" s="4">
        <v>184705.674008442</v>
      </c>
      <c r="F2976">
        <v>116</v>
      </c>
      <c r="G2976" s="3">
        <v>46599</v>
      </c>
      <c r="H2976" s="4">
        <v>184705.674008442</v>
      </c>
      <c r="I2976" s="4">
        <v>0</v>
      </c>
      <c r="J2976" s="4">
        <v>0</v>
      </c>
      <c r="K2976" s="5">
        <v>2216.0843266779998</v>
      </c>
      <c r="L2976" s="5">
        <v>0</v>
      </c>
      <c r="O2976" s="5">
        <v>0</v>
      </c>
    </row>
    <row r="2977" spans="1:15" x14ac:dyDescent="0.75">
      <c r="A2977" t="s">
        <v>34</v>
      </c>
      <c r="B2977" s="3">
        <v>46614</v>
      </c>
      <c r="C2977" s="4">
        <v>0</v>
      </c>
      <c r="D2977" s="3">
        <v>46614</v>
      </c>
      <c r="E2977" s="4">
        <v>190850.89043018699</v>
      </c>
      <c r="F2977">
        <v>117</v>
      </c>
      <c r="G2977" s="3">
        <v>46630</v>
      </c>
      <c r="H2977" s="4">
        <v>190850.89043018699</v>
      </c>
      <c r="I2977" s="4">
        <v>0</v>
      </c>
      <c r="J2977" s="4">
        <v>0</v>
      </c>
      <c r="K2977" s="5">
        <v>2289.9538044149999</v>
      </c>
      <c r="L2977" s="5">
        <v>0</v>
      </c>
      <c r="O2977" s="5">
        <v>0</v>
      </c>
    </row>
    <row r="2978" spans="1:15" x14ac:dyDescent="0.75">
      <c r="A2978" t="s">
        <v>34</v>
      </c>
      <c r="B2978" s="3">
        <v>46645</v>
      </c>
      <c r="C2978" s="4">
        <v>0</v>
      </c>
      <c r="D2978" s="3">
        <v>46645</v>
      </c>
      <c r="E2978" s="4">
        <v>190729.563570211</v>
      </c>
      <c r="F2978">
        <v>118</v>
      </c>
      <c r="G2978" s="3">
        <v>46660</v>
      </c>
      <c r="H2978" s="4">
        <v>190729.563570211</v>
      </c>
      <c r="I2978" s="4">
        <v>0</v>
      </c>
      <c r="J2978" s="4">
        <v>0</v>
      </c>
      <c r="K2978" s="5">
        <v>2289.9538063119999</v>
      </c>
      <c r="L2978" s="5">
        <v>0</v>
      </c>
      <c r="O2978" s="5">
        <v>0</v>
      </c>
    </row>
    <row r="2979" spans="1:15" x14ac:dyDescent="0.75">
      <c r="A2979" t="s">
        <v>34</v>
      </c>
      <c r="B2979" s="3">
        <v>46675</v>
      </c>
      <c r="C2979" s="4">
        <v>0</v>
      </c>
      <c r="D2979" s="3">
        <v>46675</v>
      </c>
      <c r="E2979" s="4">
        <v>184566.571868283</v>
      </c>
      <c r="F2979">
        <v>119</v>
      </c>
      <c r="G2979" s="3">
        <v>46691</v>
      </c>
      <c r="H2979" s="4">
        <v>184566.571868283</v>
      </c>
      <c r="I2979" s="4">
        <v>0</v>
      </c>
      <c r="J2979" s="4">
        <v>0</v>
      </c>
      <c r="K2979" s="5">
        <v>2216.084328852</v>
      </c>
      <c r="L2979" s="5">
        <v>0</v>
      </c>
      <c r="O2979" s="5">
        <v>0</v>
      </c>
    </row>
    <row r="2980" spans="1:15" x14ac:dyDescent="0.75">
      <c r="A2980" t="s">
        <v>34</v>
      </c>
      <c r="B2980" s="3">
        <v>46706</v>
      </c>
      <c r="C2980" s="4">
        <v>0</v>
      </c>
      <c r="D2980" s="3">
        <v>46706</v>
      </c>
      <c r="E2980" s="4">
        <v>190654.44274935499</v>
      </c>
      <c r="F2980">
        <v>120</v>
      </c>
      <c r="G2980" s="3">
        <v>46721</v>
      </c>
      <c r="H2980" s="4">
        <v>190654.44274935499</v>
      </c>
      <c r="I2980" s="4">
        <v>0</v>
      </c>
      <c r="J2980" s="4">
        <v>0</v>
      </c>
      <c r="K2980" s="5">
        <v>2289.9538074910001</v>
      </c>
      <c r="L2980" s="5">
        <v>0</v>
      </c>
      <c r="O2980" s="5">
        <v>0</v>
      </c>
    </row>
    <row r="2981" spans="1:15" x14ac:dyDescent="0.75">
      <c r="A2981" t="s">
        <v>34</v>
      </c>
      <c r="B2981" s="3">
        <v>46736</v>
      </c>
      <c r="C2981" s="4">
        <v>0</v>
      </c>
      <c r="D2981" s="3">
        <v>46736</v>
      </c>
      <c r="E2981" s="4">
        <v>183647.62927360399</v>
      </c>
      <c r="F2981">
        <v>121</v>
      </c>
      <c r="G2981" s="3">
        <v>46752</v>
      </c>
      <c r="H2981" s="4">
        <v>183647.62927360399</v>
      </c>
      <c r="I2981" s="4">
        <v>0</v>
      </c>
      <c r="J2981" s="4">
        <v>0</v>
      </c>
      <c r="K2981" s="5">
        <v>2216.0843432259999</v>
      </c>
      <c r="L2981" s="5">
        <v>0</v>
      </c>
      <c r="O2981" s="5">
        <v>0</v>
      </c>
    </row>
    <row r="2982" spans="1:15" x14ac:dyDescent="0.75">
      <c r="A2982" t="s">
        <v>34</v>
      </c>
      <c r="B2982" s="3">
        <v>46767</v>
      </c>
      <c r="C2982" s="4">
        <v>0</v>
      </c>
      <c r="D2982" s="3">
        <v>46767</v>
      </c>
      <c r="E2982" s="4">
        <v>192154.67013254101</v>
      </c>
      <c r="F2982">
        <v>122</v>
      </c>
      <c r="G2982" s="3">
        <v>46783</v>
      </c>
      <c r="H2982" s="4">
        <v>192154.67013254101</v>
      </c>
      <c r="I2982" s="4">
        <v>0</v>
      </c>
      <c r="J2982" s="4">
        <v>0</v>
      </c>
      <c r="K2982" s="5">
        <v>2289.9537840500002</v>
      </c>
      <c r="L2982" s="5">
        <v>0</v>
      </c>
      <c r="O2982" s="5">
        <v>0</v>
      </c>
    </row>
    <row r="2983" spans="1:15" x14ac:dyDescent="0.75">
      <c r="A2983" t="s">
        <v>34</v>
      </c>
      <c r="B2983" s="3">
        <v>46798</v>
      </c>
      <c r="C2983" s="4">
        <v>0</v>
      </c>
      <c r="D2983" s="3">
        <v>46798</v>
      </c>
      <c r="E2983" s="4">
        <v>190859.520627727</v>
      </c>
      <c r="F2983">
        <v>123</v>
      </c>
      <c r="G2983" s="3">
        <v>46812</v>
      </c>
      <c r="H2983" s="4">
        <v>190859.520627727</v>
      </c>
      <c r="I2983" s="4">
        <v>0</v>
      </c>
      <c r="J2983" s="4">
        <v>0</v>
      </c>
      <c r="K2983" s="5">
        <v>2289.953804281</v>
      </c>
      <c r="L2983" s="5">
        <v>0</v>
      </c>
      <c r="O2983" s="5">
        <v>0</v>
      </c>
    </row>
    <row r="2984" spans="1:15" x14ac:dyDescent="0.75">
      <c r="A2984" t="s">
        <v>34</v>
      </c>
      <c r="B2984" s="3">
        <v>46827</v>
      </c>
      <c r="C2984" s="4">
        <v>0</v>
      </c>
      <c r="D2984" s="3">
        <v>46827</v>
      </c>
      <c r="E2984" s="4">
        <v>185826.686171601</v>
      </c>
      <c r="F2984">
        <v>124</v>
      </c>
      <c r="G2984" s="3">
        <v>46843</v>
      </c>
      <c r="H2984" s="4">
        <v>185826.686171601</v>
      </c>
      <c r="I2984" s="4">
        <v>0</v>
      </c>
      <c r="J2984" s="4">
        <v>0</v>
      </c>
      <c r="K2984" s="5">
        <v>12749.409720612</v>
      </c>
      <c r="L2984" s="5">
        <v>0</v>
      </c>
      <c r="O2984" s="5">
        <v>0</v>
      </c>
    </row>
    <row r="2985" spans="1:15" x14ac:dyDescent="0.75">
      <c r="A2985" t="s">
        <v>34</v>
      </c>
      <c r="B2985" s="3">
        <v>46858</v>
      </c>
      <c r="C2985" s="4">
        <v>0</v>
      </c>
      <c r="D2985" s="3">
        <v>46858</v>
      </c>
      <c r="E2985" s="4">
        <v>180937.51202263299</v>
      </c>
      <c r="F2985">
        <v>125</v>
      </c>
      <c r="G2985" s="3">
        <v>46873</v>
      </c>
      <c r="H2985" s="4">
        <v>180937.51202263299</v>
      </c>
      <c r="I2985" s="4">
        <v>0</v>
      </c>
      <c r="J2985" s="4">
        <v>0</v>
      </c>
      <c r="K2985" s="5">
        <v>13628.671243930999</v>
      </c>
      <c r="L2985" s="5">
        <v>0</v>
      </c>
      <c r="O2985" s="5">
        <v>0</v>
      </c>
    </row>
    <row r="2986" spans="1:15" x14ac:dyDescent="0.75">
      <c r="A2986" t="s">
        <v>34</v>
      </c>
      <c r="B2986" s="3">
        <v>46888</v>
      </c>
      <c r="C2986" s="4">
        <v>0</v>
      </c>
      <c r="D2986" s="3">
        <v>46888</v>
      </c>
      <c r="E2986" s="4">
        <v>175090.18668297201</v>
      </c>
      <c r="F2986">
        <v>126</v>
      </c>
      <c r="G2986" s="3">
        <v>46904</v>
      </c>
      <c r="H2986" s="4">
        <v>175090.18668297201</v>
      </c>
      <c r="I2986" s="4">
        <v>0</v>
      </c>
      <c r="J2986" s="4">
        <v>0</v>
      </c>
      <c r="K2986" s="5">
        <v>13189.036687841</v>
      </c>
      <c r="L2986" s="5">
        <v>0</v>
      </c>
      <c r="O2986" s="5">
        <v>0</v>
      </c>
    </row>
    <row r="2987" spans="1:15" x14ac:dyDescent="0.75">
      <c r="A2987" t="s">
        <v>34</v>
      </c>
      <c r="B2987" s="3">
        <v>46919</v>
      </c>
      <c r="C2987" s="4">
        <v>0</v>
      </c>
      <c r="D2987" s="3">
        <v>46919</v>
      </c>
      <c r="E2987" s="4">
        <v>180914.60889113799</v>
      </c>
      <c r="F2987">
        <v>127</v>
      </c>
      <c r="G2987" s="3">
        <v>46934</v>
      </c>
      <c r="H2987" s="4">
        <v>180914.60889113799</v>
      </c>
      <c r="I2987" s="4">
        <v>0</v>
      </c>
      <c r="J2987" s="4">
        <v>0</v>
      </c>
      <c r="K2987" s="5">
        <v>13628.671244289</v>
      </c>
      <c r="L2987" s="5">
        <v>0</v>
      </c>
      <c r="O2987" s="5">
        <v>0</v>
      </c>
    </row>
    <row r="2988" spans="1:15" x14ac:dyDescent="0.75">
      <c r="A2988" t="s">
        <v>34</v>
      </c>
      <c r="B2988" s="3">
        <v>46949</v>
      </c>
      <c r="C2988" s="4">
        <v>0</v>
      </c>
      <c r="D2988" s="3">
        <v>46949</v>
      </c>
      <c r="E2988" s="4">
        <v>175067.88877849799</v>
      </c>
      <c r="F2988">
        <v>128</v>
      </c>
      <c r="G2988" s="3">
        <v>46965</v>
      </c>
      <c r="H2988" s="4">
        <v>175067.88877849799</v>
      </c>
      <c r="I2988" s="4">
        <v>0</v>
      </c>
      <c r="J2988" s="4">
        <v>0</v>
      </c>
      <c r="K2988" s="5">
        <v>13189.036688189</v>
      </c>
      <c r="L2988" s="5">
        <v>0</v>
      </c>
      <c r="O2988" s="5">
        <v>0</v>
      </c>
    </row>
    <row r="2989" spans="1:15" x14ac:dyDescent="0.75">
      <c r="A2989" t="s">
        <v>34</v>
      </c>
      <c r="B2989" s="3">
        <v>46980</v>
      </c>
      <c r="C2989" s="4">
        <v>0</v>
      </c>
      <c r="D2989" s="3">
        <v>46980</v>
      </c>
      <c r="E2989" s="4">
        <v>180891.42989564399</v>
      </c>
      <c r="F2989">
        <v>129</v>
      </c>
      <c r="G2989" s="3">
        <v>46996</v>
      </c>
      <c r="H2989" s="4">
        <v>180891.42989564399</v>
      </c>
      <c r="I2989" s="4">
        <v>0</v>
      </c>
      <c r="J2989" s="4">
        <v>0</v>
      </c>
      <c r="K2989" s="5">
        <v>13628.671244650999</v>
      </c>
      <c r="L2989" s="5">
        <v>0</v>
      </c>
      <c r="O2989" s="5">
        <v>0</v>
      </c>
    </row>
    <row r="2990" spans="1:15" x14ac:dyDescent="0.75">
      <c r="A2990" t="s">
        <v>34</v>
      </c>
      <c r="B2990" s="3">
        <v>47011</v>
      </c>
      <c r="C2990" s="4">
        <v>0</v>
      </c>
      <c r="D2990" s="3">
        <v>47011</v>
      </c>
      <c r="E2990" s="4">
        <v>180880.16609433101</v>
      </c>
      <c r="F2990">
        <v>130</v>
      </c>
      <c r="G2990" s="3">
        <v>47026</v>
      </c>
      <c r="H2990" s="4">
        <v>180880.16609433101</v>
      </c>
      <c r="I2990" s="4">
        <v>0</v>
      </c>
      <c r="J2990" s="4">
        <v>0</v>
      </c>
      <c r="K2990" s="5">
        <v>13628.671244826</v>
      </c>
      <c r="L2990" s="5">
        <v>0</v>
      </c>
      <c r="O2990" s="5">
        <v>0</v>
      </c>
    </row>
    <row r="2991" spans="1:15" x14ac:dyDescent="0.75">
      <c r="A2991" t="s">
        <v>34</v>
      </c>
      <c r="B2991" s="3">
        <v>47041</v>
      </c>
      <c r="C2991" s="4">
        <v>0</v>
      </c>
      <c r="D2991" s="3">
        <v>47041</v>
      </c>
      <c r="E2991" s="4">
        <v>112854.290206335</v>
      </c>
      <c r="F2991">
        <v>131</v>
      </c>
      <c r="G2991" s="3">
        <v>47057</v>
      </c>
      <c r="H2991" s="4">
        <v>112854.290206335</v>
      </c>
      <c r="I2991" s="4">
        <v>0</v>
      </c>
      <c r="J2991" s="4">
        <v>893496.72856035805</v>
      </c>
      <c r="K2991" s="5">
        <v>75369.100188798999</v>
      </c>
      <c r="L2991" s="5">
        <v>0</v>
      </c>
      <c r="O2991" s="5">
        <v>0</v>
      </c>
    </row>
    <row r="2992" spans="1:15" x14ac:dyDescent="0.75">
      <c r="A2992" t="s">
        <v>34</v>
      </c>
      <c r="B2992" s="3">
        <v>47072</v>
      </c>
      <c r="C2992" s="4">
        <v>0</v>
      </c>
      <c r="D2992" s="3">
        <v>47072</v>
      </c>
      <c r="E2992" s="4">
        <v>115557.062054871</v>
      </c>
      <c r="F2992">
        <v>132</v>
      </c>
      <c r="G2992" s="3">
        <v>47087</v>
      </c>
      <c r="H2992" s="4">
        <v>115557.062054871</v>
      </c>
      <c r="I2992" s="4">
        <v>0</v>
      </c>
      <c r="J2992" s="4">
        <v>0</v>
      </c>
      <c r="K2992" s="5">
        <v>75591.449745200996</v>
      </c>
      <c r="L2992" s="5">
        <v>0</v>
      </c>
      <c r="O2992" s="5">
        <v>0</v>
      </c>
    </row>
    <row r="2993" spans="1:15" x14ac:dyDescent="0.75">
      <c r="A2993" t="s">
        <v>34</v>
      </c>
      <c r="B2993" s="3">
        <v>47102</v>
      </c>
      <c r="C2993" s="4">
        <v>0</v>
      </c>
      <c r="D2993" s="3">
        <v>47102</v>
      </c>
      <c r="E2993" s="4">
        <v>111818.196065832</v>
      </c>
      <c r="F2993">
        <v>133</v>
      </c>
      <c r="G2993" s="3">
        <v>47118</v>
      </c>
      <c r="H2993" s="4">
        <v>111818.196065832</v>
      </c>
      <c r="I2993" s="4">
        <v>0</v>
      </c>
      <c r="J2993" s="4">
        <v>0</v>
      </c>
      <c r="K2993" s="5">
        <v>73153.015882452004</v>
      </c>
      <c r="L2993" s="5">
        <v>0</v>
      </c>
      <c r="O2993" s="5">
        <v>0</v>
      </c>
    </row>
    <row r="2994" spans="1:15" x14ac:dyDescent="0.75">
      <c r="A2994" t="s">
        <v>34</v>
      </c>
      <c r="B2994" s="3">
        <v>47133</v>
      </c>
      <c r="C2994" s="4">
        <v>0</v>
      </c>
      <c r="D2994" s="3">
        <v>47133</v>
      </c>
      <c r="E2994" s="4">
        <v>109367.63164913301</v>
      </c>
      <c r="F2994">
        <v>134</v>
      </c>
      <c r="G2994" s="3">
        <v>47149</v>
      </c>
      <c r="H2994" s="4">
        <v>109367.63164913301</v>
      </c>
      <c r="I2994" s="4">
        <v>0</v>
      </c>
      <c r="J2994" s="4">
        <v>0</v>
      </c>
      <c r="K2994" s="5">
        <v>75591.449745200996</v>
      </c>
      <c r="L2994" s="5">
        <v>0</v>
      </c>
      <c r="O2994" s="5">
        <v>0</v>
      </c>
    </row>
    <row r="2995" spans="1:15" x14ac:dyDescent="0.75">
      <c r="A2995" t="s">
        <v>34</v>
      </c>
      <c r="B2995" s="3">
        <v>47164</v>
      </c>
      <c r="C2995" s="4">
        <v>0</v>
      </c>
      <c r="D2995" s="3">
        <v>47164</v>
      </c>
      <c r="E2995" s="4">
        <v>109356.269744859</v>
      </c>
      <c r="F2995">
        <v>135</v>
      </c>
      <c r="G2995" s="3">
        <v>47177</v>
      </c>
      <c r="H2995" s="4">
        <v>109356.269744859</v>
      </c>
      <c r="I2995" s="4">
        <v>0</v>
      </c>
      <c r="J2995" s="4">
        <v>0</v>
      </c>
      <c r="K2995" s="5">
        <v>75591.449745200996</v>
      </c>
      <c r="L2995" s="5">
        <v>0</v>
      </c>
      <c r="O2995" s="5">
        <v>0</v>
      </c>
    </row>
    <row r="2996" spans="1:15" x14ac:dyDescent="0.75">
      <c r="A2996" t="s">
        <v>34</v>
      </c>
      <c r="B2996" s="3">
        <v>47192</v>
      </c>
      <c r="C2996" s="4">
        <v>0</v>
      </c>
      <c r="D2996" s="3">
        <v>47192</v>
      </c>
      <c r="E2996" s="4">
        <v>116674.407821706</v>
      </c>
      <c r="F2996">
        <v>136</v>
      </c>
      <c r="G2996" s="3">
        <v>47208</v>
      </c>
      <c r="H2996" s="4">
        <v>116674.407821706</v>
      </c>
      <c r="I2996" s="4">
        <v>0</v>
      </c>
      <c r="J2996" s="4">
        <v>0</v>
      </c>
      <c r="K2996" s="5">
        <v>68276.156004870005</v>
      </c>
      <c r="L2996" s="5">
        <v>0</v>
      </c>
      <c r="O2996" s="5">
        <v>0</v>
      </c>
    </row>
    <row r="2997" spans="1:15" x14ac:dyDescent="0.75">
      <c r="A2997" t="s">
        <v>34</v>
      </c>
      <c r="B2997" s="3">
        <v>47223</v>
      </c>
      <c r="C2997" s="4">
        <v>0</v>
      </c>
      <c r="D2997" s="3">
        <v>47223</v>
      </c>
      <c r="E2997" s="4">
        <v>116861.277997582</v>
      </c>
      <c r="F2997">
        <v>137</v>
      </c>
      <c r="G2997" s="3">
        <v>47238</v>
      </c>
      <c r="H2997" s="4">
        <v>116861.277997582</v>
      </c>
      <c r="I2997" s="4">
        <v>0</v>
      </c>
      <c r="J2997" s="4">
        <v>0</v>
      </c>
      <c r="K2997" s="5">
        <v>75591.449745200996</v>
      </c>
      <c r="L2997" s="5">
        <v>0</v>
      </c>
      <c r="O2997" s="5">
        <v>0</v>
      </c>
    </row>
    <row r="2998" spans="1:15" x14ac:dyDescent="0.75">
      <c r="A2998" t="s">
        <v>34</v>
      </c>
      <c r="B2998" s="3">
        <v>47253</v>
      </c>
      <c r="C2998" s="4">
        <v>0</v>
      </c>
      <c r="D2998" s="3">
        <v>47253</v>
      </c>
      <c r="E2998" s="4">
        <v>113078.680037043</v>
      </c>
      <c r="F2998">
        <v>138</v>
      </c>
      <c r="G2998" s="3">
        <v>47269</v>
      </c>
      <c r="H2998" s="4">
        <v>113078.680037043</v>
      </c>
      <c r="I2998" s="4">
        <v>0</v>
      </c>
      <c r="J2998" s="4">
        <v>0</v>
      </c>
      <c r="K2998" s="5">
        <v>73153.015882452994</v>
      </c>
      <c r="L2998" s="5">
        <v>0</v>
      </c>
      <c r="O2998" s="5">
        <v>0</v>
      </c>
    </row>
    <row r="2999" spans="1:15" x14ac:dyDescent="0.75">
      <c r="A2999" t="s">
        <v>34</v>
      </c>
      <c r="B2999" s="3">
        <v>47284</v>
      </c>
      <c r="C2999" s="4">
        <v>0</v>
      </c>
      <c r="D2999" s="3">
        <v>47284</v>
      </c>
      <c r="E2999" s="4">
        <v>116833.598289783</v>
      </c>
      <c r="F2999">
        <v>139</v>
      </c>
      <c r="G2999" s="3">
        <v>47299</v>
      </c>
      <c r="H2999" s="4">
        <v>116833.598289783</v>
      </c>
      <c r="I2999" s="4">
        <v>0</v>
      </c>
      <c r="J2999" s="4">
        <v>0</v>
      </c>
      <c r="K2999" s="5">
        <v>75591.449745200996</v>
      </c>
      <c r="L2999" s="5">
        <v>0</v>
      </c>
      <c r="O2999" s="5">
        <v>0</v>
      </c>
    </row>
    <row r="3000" spans="1:15" x14ac:dyDescent="0.75">
      <c r="A3000" t="s">
        <v>34</v>
      </c>
      <c r="B3000" s="3">
        <v>47314</v>
      </c>
      <c r="C3000" s="4">
        <v>0</v>
      </c>
      <c r="D3000" s="3">
        <v>47314</v>
      </c>
      <c r="E3000" s="4">
        <v>113051.719288548</v>
      </c>
      <c r="F3000">
        <v>140</v>
      </c>
      <c r="G3000" s="3">
        <v>47330</v>
      </c>
      <c r="H3000" s="4">
        <v>113051.719288548</v>
      </c>
      <c r="I3000" s="4">
        <v>0</v>
      </c>
      <c r="J3000" s="4">
        <v>0</v>
      </c>
      <c r="K3000" s="5">
        <v>73153.015882452004</v>
      </c>
      <c r="L3000" s="5">
        <v>0</v>
      </c>
      <c r="O3000" s="5">
        <v>0</v>
      </c>
    </row>
    <row r="3001" spans="1:15" x14ac:dyDescent="0.75">
      <c r="A3001" t="s">
        <v>34</v>
      </c>
      <c r="B3001" s="3">
        <v>47345</v>
      </c>
      <c r="C3001" s="4">
        <v>0</v>
      </c>
      <c r="D3001" s="3">
        <v>47345</v>
      </c>
      <c r="E3001" s="4">
        <v>116805.558504377</v>
      </c>
      <c r="F3001">
        <v>141</v>
      </c>
      <c r="G3001" s="3">
        <v>47361</v>
      </c>
      <c r="H3001" s="4">
        <v>116805.558504377</v>
      </c>
      <c r="I3001" s="4">
        <v>0</v>
      </c>
      <c r="J3001" s="4">
        <v>0</v>
      </c>
      <c r="K3001" s="5">
        <v>75591.449745200996</v>
      </c>
      <c r="L3001" s="5">
        <v>0</v>
      </c>
      <c r="O3001" s="5">
        <v>0</v>
      </c>
    </row>
    <row r="3002" spans="1:15" x14ac:dyDescent="0.75">
      <c r="A3002" t="s">
        <v>34</v>
      </c>
      <c r="B3002" s="3">
        <v>47376</v>
      </c>
      <c r="C3002" s="4">
        <v>0</v>
      </c>
      <c r="D3002" s="3">
        <v>47376</v>
      </c>
      <c r="E3002" s="4">
        <v>116791.887583616</v>
      </c>
      <c r="F3002">
        <v>142</v>
      </c>
      <c r="G3002" s="3">
        <v>47391</v>
      </c>
      <c r="H3002" s="4">
        <v>116791.887583616</v>
      </c>
      <c r="I3002" s="4">
        <v>0</v>
      </c>
      <c r="J3002" s="4">
        <v>0</v>
      </c>
      <c r="K3002" s="5">
        <v>75591.449745200996</v>
      </c>
      <c r="L3002" s="5">
        <v>0</v>
      </c>
      <c r="O3002" s="5">
        <v>0</v>
      </c>
    </row>
    <row r="3003" spans="1:15" x14ac:dyDescent="0.75">
      <c r="A3003" t="s">
        <v>34</v>
      </c>
      <c r="B3003" s="3">
        <v>47406</v>
      </c>
      <c r="C3003" s="4">
        <v>0</v>
      </c>
      <c r="D3003" s="3">
        <v>47406</v>
      </c>
      <c r="E3003" s="4">
        <v>113011.088819906</v>
      </c>
      <c r="F3003">
        <v>143</v>
      </c>
      <c r="G3003" s="3">
        <v>47422</v>
      </c>
      <c r="H3003" s="4">
        <v>113011.088819906</v>
      </c>
      <c r="I3003" s="4">
        <v>0</v>
      </c>
      <c r="J3003" s="4">
        <v>0</v>
      </c>
      <c r="K3003" s="5">
        <v>73153.015882452994</v>
      </c>
      <c r="L3003" s="5">
        <v>0</v>
      </c>
      <c r="O3003" s="5">
        <v>0</v>
      </c>
    </row>
    <row r="3004" spans="1:15" x14ac:dyDescent="0.75">
      <c r="A3004" t="s">
        <v>34</v>
      </c>
      <c r="B3004" s="3">
        <v>47437</v>
      </c>
      <c r="C3004" s="4">
        <v>0</v>
      </c>
      <c r="D3004" s="3">
        <v>47437</v>
      </c>
      <c r="E3004" s="4">
        <v>116763.298627589</v>
      </c>
      <c r="F3004">
        <v>144</v>
      </c>
      <c r="G3004" s="3">
        <v>47452</v>
      </c>
      <c r="H3004" s="4">
        <v>116763.298627589</v>
      </c>
      <c r="I3004" s="4">
        <v>0</v>
      </c>
      <c r="J3004" s="4">
        <v>24898.583756879001</v>
      </c>
      <c r="K3004" s="5">
        <v>75591.449745202</v>
      </c>
      <c r="L3004" s="5">
        <v>0</v>
      </c>
      <c r="O3004" s="5">
        <v>0</v>
      </c>
    </row>
    <row r="3005" spans="1:15" x14ac:dyDescent="0.75">
      <c r="A3005" t="s">
        <v>34</v>
      </c>
      <c r="B3005" s="3">
        <v>47467</v>
      </c>
      <c r="C3005" s="4">
        <v>0</v>
      </c>
      <c r="D3005" s="3">
        <v>47467</v>
      </c>
      <c r="E3005" s="4">
        <v>112630.197166582</v>
      </c>
      <c r="F3005">
        <v>145</v>
      </c>
      <c r="G3005" s="3">
        <v>47483</v>
      </c>
      <c r="H3005" s="4">
        <v>112630.197166582</v>
      </c>
      <c r="I3005" s="4">
        <v>0</v>
      </c>
      <c r="J3005" s="4">
        <v>61338.587860763</v>
      </c>
      <c r="K3005" s="5">
        <v>73153.015882452004</v>
      </c>
      <c r="L3005" s="5">
        <v>0</v>
      </c>
      <c r="O3005" s="5">
        <v>0</v>
      </c>
    </row>
    <row r="3006" spans="1:15" x14ac:dyDescent="0.75">
      <c r="A3006" t="s">
        <v>34</v>
      </c>
      <c r="B3006" s="3">
        <v>47498</v>
      </c>
      <c r="C3006" s="4">
        <v>0</v>
      </c>
      <c r="D3006" s="3">
        <v>47498</v>
      </c>
      <c r="E3006" s="4">
        <v>110093.80871333901</v>
      </c>
      <c r="F3006">
        <v>146</v>
      </c>
      <c r="G3006" s="3">
        <v>47514</v>
      </c>
      <c r="H3006" s="4">
        <v>110093.80871333901</v>
      </c>
      <c r="I3006" s="4">
        <v>0</v>
      </c>
      <c r="J3006" s="4">
        <v>952429.27496965195</v>
      </c>
      <c r="K3006" s="5">
        <v>75591.449745200996</v>
      </c>
      <c r="L3006" s="5">
        <v>0</v>
      </c>
      <c r="O3006" s="5">
        <v>0</v>
      </c>
    </row>
    <row r="3007" spans="1:15" x14ac:dyDescent="0.75">
      <c r="A3007" t="s">
        <v>34</v>
      </c>
      <c r="B3007" s="3">
        <v>47529</v>
      </c>
      <c r="C3007" s="4">
        <v>0</v>
      </c>
      <c r="D3007" s="3">
        <v>47529</v>
      </c>
      <c r="E3007" s="4">
        <v>112400.14397883401</v>
      </c>
      <c r="F3007">
        <v>147</v>
      </c>
      <c r="G3007" s="3">
        <v>47542</v>
      </c>
      <c r="H3007" s="4">
        <v>112400.14397883401</v>
      </c>
      <c r="I3007" s="4">
        <v>0</v>
      </c>
      <c r="J3007" s="4">
        <v>22746133.22442871</v>
      </c>
      <c r="K3007" s="5">
        <v>75591.449745214006</v>
      </c>
      <c r="L3007" s="5">
        <v>0</v>
      </c>
      <c r="O3007" s="5">
        <v>0</v>
      </c>
    </row>
    <row r="3008" spans="1:15" x14ac:dyDescent="0.75">
      <c r="A3008" t="s">
        <v>34</v>
      </c>
      <c r="B3008" s="3">
        <v>47557</v>
      </c>
      <c r="C3008" s="4">
        <v>0</v>
      </c>
      <c r="D3008" s="3">
        <v>47557</v>
      </c>
      <c r="E3008" s="4">
        <v>21364564.319057371</v>
      </c>
      <c r="F3008">
        <v>148</v>
      </c>
      <c r="G3008" s="3">
        <v>47573</v>
      </c>
      <c r="H3008" s="4">
        <v>21364564.319057371</v>
      </c>
      <c r="I3008" s="4">
        <v>21319389.549600668</v>
      </c>
      <c r="J3008" s="4">
        <v>3385747.05082297</v>
      </c>
      <c r="K3008" s="5">
        <v>68276.156004870005</v>
      </c>
      <c r="L3008" s="5">
        <v>0</v>
      </c>
      <c r="O3008" s="5">
        <v>0</v>
      </c>
    </row>
    <row r="3009" spans="1:15" x14ac:dyDescent="0.75">
      <c r="A3009" t="s">
        <v>35</v>
      </c>
      <c r="B3009" s="3">
        <v>42866</v>
      </c>
      <c r="C3009" s="4">
        <v>-19989258</v>
      </c>
      <c r="D3009" s="3">
        <v>42866</v>
      </c>
      <c r="E3009" s="4">
        <v>-19989258</v>
      </c>
      <c r="F3009">
        <v>4</v>
      </c>
      <c r="G3009" s="3">
        <v>42886</v>
      </c>
      <c r="H3009" s="4">
        <v>0</v>
      </c>
      <c r="I3009" s="4">
        <v>0</v>
      </c>
      <c r="J3009" s="4">
        <v>0</v>
      </c>
      <c r="K3009" s="5">
        <v>0</v>
      </c>
      <c r="L3009" s="5">
        <v>0</v>
      </c>
      <c r="O3009" s="5">
        <v>0</v>
      </c>
    </row>
    <row r="3010" spans="1:15" x14ac:dyDescent="0.75">
      <c r="A3010" t="s">
        <v>35</v>
      </c>
      <c r="B3010" s="3">
        <v>42901</v>
      </c>
      <c r="C3010" s="4">
        <v>197040.33</v>
      </c>
      <c r="D3010" s="3">
        <v>42901</v>
      </c>
      <c r="E3010" s="4">
        <v>197040.33</v>
      </c>
      <c r="F3010">
        <v>5</v>
      </c>
      <c r="G3010" s="3">
        <v>42916</v>
      </c>
      <c r="H3010" s="4">
        <v>0</v>
      </c>
      <c r="I3010" s="4">
        <v>0</v>
      </c>
      <c r="J3010" s="4">
        <v>0</v>
      </c>
      <c r="K3010" s="5">
        <v>0</v>
      </c>
      <c r="L3010" s="5">
        <v>0</v>
      </c>
      <c r="O3010" s="5">
        <v>0</v>
      </c>
    </row>
    <row r="3011" spans="1:15" x14ac:dyDescent="0.75">
      <c r="A3011" t="s">
        <v>35</v>
      </c>
      <c r="B3011" s="3">
        <v>42931</v>
      </c>
      <c r="C3011" s="4">
        <v>190683.85</v>
      </c>
      <c r="D3011" s="3">
        <v>42931</v>
      </c>
      <c r="E3011" s="4">
        <v>190683.85</v>
      </c>
      <c r="F3011">
        <v>6</v>
      </c>
      <c r="G3011" s="3">
        <v>42947</v>
      </c>
      <c r="H3011" s="4">
        <v>0</v>
      </c>
      <c r="I3011" s="4">
        <v>0</v>
      </c>
      <c r="J3011" s="4">
        <v>0</v>
      </c>
      <c r="K3011" s="5">
        <v>0</v>
      </c>
      <c r="L3011" s="5">
        <v>0</v>
      </c>
      <c r="O3011" s="5">
        <v>0</v>
      </c>
    </row>
    <row r="3012" spans="1:15" x14ac:dyDescent="0.75">
      <c r="A3012" t="s">
        <v>35</v>
      </c>
      <c r="B3012" s="3">
        <v>42962</v>
      </c>
      <c r="C3012" s="4">
        <v>197039.54</v>
      </c>
      <c r="D3012" s="3">
        <v>42962</v>
      </c>
      <c r="E3012" s="4">
        <v>197039.54</v>
      </c>
      <c r="F3012">
        <v>7</v>
      </c>
      <c r="G3012" s="3">
        <v>42978</v>
      </c>
      <c r="H3012" s="4">
        <v>0</v>
      </c>
      <c r="I3012" s="4">
        <v>0</v>
      </c>
      <c r="J3012" s="4">
        <v>0</v>
      </c>
      <c r="K3012" s="5">
        <v>0</v>
      </c>
      <c r="L3012" s="5">
        <v>0</v>
      </c>
      <c r="O3012" s="5">
        <v>0</v>
      </c>
    </row>
    <row r="3013" spans="1:15" x14ac:dyDescent="0.75">
      <c r="A3013" t="s">
        <v>35</v>
      </c>
      <c r="B3013" s="3">
        <v>42993</v>
      </c>
      <c r="C3013" s="4">
        <v>197039.17</v>
      </c>
      <c r="D3013" s="3">
        <v>42993</v>
      </c>
      <c r="E3013" s="4">
        <v>197039.17</v>
      </c>
      <c r="F3013">
        <v>8</v>
      </c>
      <c r="G3013" s="3">
        <v>43008</v>
      </c>
      <c r="H3013" s="4">
        <v>0</v>
      </c>
      <c r="I3013" s="4">
        <v>0</v>
      </c>
      <c r="J3013" s="4">
        <v>0</v>
      </c>
      <c r="K3013" s="5">
        <v>0</v>
      </c>
      <c r="L3013" s="5">
        <v>0</v>
      </c>
      <c r="O3013" s="5">
        <v>0</v>
      </c>
    </row>
    <row r="3014" spans="1:15" x14ac:dyDescent="0.75">
      <c r="A3014" t="s">
        <v>35</v>
      </c>
      <c r="B3014" s="3">
        <v>43023</v>
      </c>
      <c r="C3014" s="4">
        <v>190682.71</v>
      </c>
      <c r="D3014" s="3">
        <v>43023</v>
      </c>
      <c r="E3014" s="4">
        <v>190682.71</v>
      </c>
      <c r="F3014">
        <v>9</v>
      </c>
      <c r="G3014" s="3">
        <v>43039</v>
      </c>
      <c r="H3014" s="4">
        <v>0</v>
      </c>
      <c r="I3014" s="4">
        <v>0</v>
      </c>
      <c r="J3014" s="4">
        <v>0</v>
      </c>
      <c r="K3014" s="5">
        <v>0</v>
      </c>
      <c r="L3014" s="5">
        <v>0</v>
      </c>
      <c r="O3014" s="5">
        <v>0</v>
      </c>
    </row>
    <row r="3015" spans="1:15" x14ac:dyDescent="0.75">
      <c r="A3015" t="s">
        <v>35</v>
      </c>
      <c r="B3015" s="3">
        <v>43054</v>
      </c>
      <c r="C3015" s="4">
        <v>197038.32</v>
      </c>
      <c r="D3015" s="3">
        <v>43054</v>
      </c>
      <c r="E3015" s="4">
        <v>197038.32</v>
      </c>
      <c r="F3015">
        <v>10</v>
      </c>
      <c r="G3015" s="3">
        <v>43069</v>
      </c>
      <c r="H3015" s="4">
        <v>0</v>
      </c>
      <c r="I3015" s="4">
        <v>0</v>
      </c>
      <c r="J3015" s="4">
        <v>0</v>
      </c>
      <c r="K3015" s="5">
        <v>0</v>
      </c>
      <c r="L3015" s="5">
        <v>0</v>
      </c>
      <c r="O3015" s="5">
        <v>0</v>
      </c>
    </row>
    <row r="3016" spans="1:15" x14ac:dyDescent="0.75">
      <c r="A3016" t="s">
        <v>35</v>
      </c>
      <c r="B3016" s="3">
        <v>43084</v>
      </c>
      <c r="C3016" s="4">
        <v>190681.88</v>
      </c>
      <c r="D3016" s="3">
        <v>43084</v>
      </c>
      <c r="E3016" s="4">
        <v>190681.88</v>
      </c>
      <c r="F3016">
        <v>11</v>
      </c>
      <c r="G3016" s="3">
        <v>43100</v>
      </c>
      <c r="H3016" s="4">
        <v>0</v>
      </c>
      <c r="I3016" s="4">
        <v>0</v>
      </c>
      <c r="J3016" s="4">
        <v>0</v>
      </c>
      <c r="K3016" s="5">
        <v>0</v>
      </c>
      <c r="L3016" s="5">
        <v>0</v>
      </c>
      <c r="O3016" s="5">
        <v>0</v>
      </c>
    </row>
    <row r="3017" spans="1:15" x14ac:dyDescent="0.75">
      <c r="A3017" t="s">
        <v>35</v>
      </c>
      <c r="B3017" s="3">
        <v>43115</v>
      </c>
      <c r="C3017" s="4">
        <v>190681.4</v>
      </c>
      <c r="D3017" s="3">
        <v>43115</v>
      </c>
      <c r="E3017" s="4">
        <v>190681.4</v>
      </c>
      <c r="F3017">
        <v>12</v>
      </c>
      <c r="G3017" s="3">
        <v>43131</v>
      </c>
      <c r="H3017" s="4">
        <v>0</v>
      </c>
      <c r="I3017" s="4">
        <v>0</v>
      </c>
      <c r="J3017" s="4">
        <v>0</v>
      </c>
      <c r="K3017" s="5">
        <v>0</v>
      </c>
      <c r="L3017" s="5">
        <v>0</v>
      </c>
      <c r="O3017" s="5">
        <v>0</v>
      </c>
    </row>
    <row r="3018" spans="1:15" x14ac:dyDescent="0.75">
      <c r="A3018" t="s">
        <v>35</v>
      </c>
      <c r="B3018" s="3">
        <v>43146</v>
      </c>
      <c r="C3018" s="4">
        <v>190681.02</v>
      </c>
      <c r="D3018" s="3">
        <v>43146</v>
      </c>
      <c r="E3018" s="4">
        <v>190681.02</v>
      </c>
      <c r="F3018">
        <v>13</v>
      </c>
      <c r="G3018" s="3">
        <v>43159</v>
      </c>
      <c r="H3018" s="4">
        <v>0</v>
      </c>
      <c r="I3018" s="4">
        <v>0</v>
      </c>
      <c r="J3018" s="4">
        <v>0</v>
      </c>
      <c r="K3018" s="5">
        <v>0</v>
      </c>
      <c r="L3018" s="5">
        <v>0</v>
      </c>
      <c r="O3018" s="5">
        <v>0</v>
      </c>
    </row>
    <row r="3019" spans="1:15" x14ac:dyDescent="0.75">
      <c r="A3019" t="s">
        <v>35</v>
      </c>
      <c r="B3019" s="3">
        <v>43174</v>
      </c>
      <c r="C3019" s="4">
        <v>190688.34</v>
      </c>
      <c r="D3019" s="3">
        <v>43174</v>
      </c>
      <c r="E3019" s="4">
        <v>190688.34</v>
      </c>
      <c r="F3019">
        <v>14</v>
      </c>
      <c r="G3019" s="3">
        <v>43190</v>
      </c>
      <c r="H3019" s="4">
        <v>0</v>
      </c>
      <c r="I3019" s="4">
        <v>0</v>
      </c>
      <c r="J3019" s="4">
        <v>0</v>
      </c>
      <c r="K3019" s="5">
        <v>0</v>
      </c>
      <c r="L3019" s="5">
        <v>0</v>
      </c>
      <c r="O3019" s="5">
        <v>0</v>
      </c>
    </row>
    <row r="3020" spans="1:15" x14ac:dyDescent="0.75">
      <c r="A3020" t="s">
        <v>35</v>
      </c>
      <c r="B3020" s="3">
        <v>43205</v>
      </c>
      <c r="C3020" s="4">
        <v>197035.92</v>
      </c>
      <c r="D3020" s="3">
        <v>43205</v>
      </c>
      <c r="E3020" s="4">
        <v>197035.92</v>
      </c>
      <c r="F3020">
        <v>15</v>
      </c>
      <c r="G3020" s="3">
        <v>43220</v>
      </c>
      <c r="H3020" s="4">
        <v>0</v>
      </c>
      <c r="I3020" s="4">
        <v>0</v>
      </c>
      <c r="J3020" s="4">
        <v>0</v>
      </c>
      <c r="K3020" s="5">
        <v>0</v>
      </c>
      <c r="L3020" s="5">
        <v>0</v>
      </c>
      <c r="O3020" s="5">
        <v>0</v>
      </c>
    </row>
    <row r="3021" spans="1:15" x14ac:dyDescent="0.75">
      <c r="A3021" t="s">
        <v>35</v>
      </c>
      <c r="B3021" s="3">
        <v>43235</v>
      </c>
      <c r="C3021" s="4">
        <v>190679.41</v>
      </c>
      <c r="D3021" s="3">
        <v>43235</v>
      </c>
      <c r="E3021" s="4">
        <v>190679.41</v>
      </c>
      <c r="F3021">
        <v>16</v>
      </c>
      <c r="G3021" s="3">
        <v>43251</v>
      </c>
      <c r="H3021" s="4">
        <v>0</v>
      </c>
      <c r="I3021" s="4">
        <v>0</v>
      </c>
      <c r="J3021" s="4">
        <v>0</v>
      </c>
      <c r="K3021" s="5">
        <v>0</v>
      </c>
      <c r="L3021" s="5">
        <v>0</v>
      </c>
      <c r="O3021" s="5">
        <v>0</v>
      </c>
    </row>
    <row r="3022" spans="1:15" x14ac:dyDescent="0.75">
      <c r="A3022" t="s">
        <v>35</v>
      </c>
      <c r="B3022" s="3">
        <v>43266</v>
      </c>
      <c r="C3022" s="4">
        <v>197034.73</v>
      </c>
      <c r="D3022" s="3">
        <v>43266</v>
      </c>
      <c r="E3022" s="4">
        <v>197034.73</v>
      </c>
      <c r="F3022">
        <v>17</v>
      </c>
      <c r="G3022" s="3">
        <v>43281</v>
      </c>
      <c r="H3022" s="4">
        <v>0</v>
      </c>
      <c r="I3022" s="4">
        <v>0</v>
      </c>
      <c r="J3022" s="4">
        <v>0</v>
      </c>
      <c r="K3022" s="5">
        <v>0</v>
      </c>
      <c r="L3022" s="5">
        <v>0</v>
      </c>
      <c r="O3022" s="5">
        <v>0</v>
      </c>
    </row>
    <row r="3023" spans="1:15" x14ac:dyDescent="0.75">
      <c r="A3023" t="s">
        <v>35</v>
      </c>
      <c r="B3023" s="3">
        <v>43296</v>
      </c>
      <c r="C3023" s="4">
        <v>190678.24</v>
      </c>
      <c r="D3023" s="3">
        <v>43296</v>
      </c>
      <c r="E3023" s="4">
        <v>190678.24</v>
      </c>
      <c r="F3023">
        <v>18</v>
      </c>
      <c r="G3023" s="3">
        <v>43312</v>
      </c>
      <c r="H3023" s="4">
        <v>0</v>
      </c>
      <c r="I3023" s="4">
        <v>0</v>
      </c>
      <c r="J3023" s="4">
        <v>0</v>
      </c>
      <c r="K3023" s="5">
        <v>0</v>
      </c>
      <c r="L3023" s="5">
        <v>0</v>
      </c>
      <c r="O3023" s="5">
        <v>0</v>
      </c>
    </row>
    <row r="3024" spans="1:15" x14ac:dyDescent="0.75">
      <c r="A3024" t="s">
        <v>35</v>
      </c>
      <c r="B3024" s="3">
        <v>43327</v>
      </c>
      <c r="C3024" s="4">
        <v>197033.52</v>
      </c>
      <c r="D3024" s="3">
        <v>43327</v>
      </c>
      <c r="E3024" s="4">
        <v>197033.52</v>
      </c>
      <c r="F3024">
        <v>19</v>
      </c>
      <c r="G3024" s="3">
        <v>43343</v>
      </c>
      <c r="H3024" s="4">
        <v>0</v>
      </c>
      <c r="I3024" s="4">
        <v>0</v>
      </c>
      <c r="J3024" s="4">
        <v>0</v>
      </c>
      <c r="K3024" s="5">
        <v>0</v>
      </c>
      <c r="L3024" s="5">
        <v>0</v>
      </c>
      <c r="O3024" s="5">
        <v>0</v>
      </c>
    </row>
    <row r="3025" spans="1:15" x14ac:dyDescent="0.75">
      <c r="A3025" t="s">
        <v>35</v>
      </c>
      <c r="B3025" s="3">
        <v>43358</v>
      </c>
      <c r="C3025" s="4">
        <v>197032.93</v>
      </c>
      <c r="D3025" s="3">
        <v>43358</v>
      </c>
      <c r="E3025" s="4">
        <v>197032.93</v>
      </c>
      <c r="F3025">
        <v>20</v>
      </c>
      <c r="G3025" s="3">
        <v>43373</v>
      </c>
      <c r="H3025" s="4">
        <v>0</v>
      </c>
      <c r="I3025" s="4">
        <v>0</v>
      </c>
      <c r="J3025" s="4">
        <v>0</v>
      </c>
      <c r="K3025" s="5">
        <v>0</v>
      </c>
      <c r="L3025" s="5">
        <v>0</v>
      </c>
      <c r="O3025" s="5">
        <v>0</v>
      </c>
    </row>
    <row r="3026" spans="1:15" x14ac:dyDescent="0.75">
      <c r="A3026" t="s">
        <v>35</v>
      </c>
      <c r="B3026" s="3">
        <v>43388</v>
      </c>
      <c r="C3026" s="4">
        <v>190676.48000000001</v>
      </c>
      <c r="D3026" s="3">
        <v>43388</v>
      </c>
      <c r="E3026" s="4">
        <v>190676.48000000001</v>
      </c>
      <c r="F3026">
        <v>21</v>
      </c>
      <c r="G3026" s="3">
        <v>43404</v>
      </c>
      <c r="H3026" s="4">
        <v>0</v>
      </c>
      <c r="I3026" s="4">
        <v>0</v>
      </c>
      <c r="J3026" s="4">
        <v>0</v>
      </c>
      <c r="K3026" s="5">
        <v>0</v>
      </c>
      <c r="L3026" s="5">
        <v>0</v>
      </c>
      <c r="O3026" s="5">
        <v>0</v>
      </c>
    </row>
    <row r="3027" spans="1:15" x14ac:dyDescent="0.75">
      <c r="A3027" t="s">
        <v>35</v>
      </c>
      <c r="B3027" s="3">
        <v>43419</v>
      </c>
      <c r="C3027" s="4">
        <v>197031.66</v>
      </c>
      <c r="D3027" s="3">
        <v>43419</v>
      </c>
      <c r="E3027" s="4">
        <v>197031.66</v>
      </c>
      <c r="F3027">
        <v>22</v>
      </c>
      <c r="G3027" s="3">
        <v>43434</v>
      </c>
      <c r="H3027" s="4">
        <v>0</v>
      </c>
      <c r="I3027" s="4">
        <v>0</v>
      </c>
      <c r="J3027" s="4">
        <v>0</v>
      </c>
      <c r="K3027" s="5">
        <v>0</v>
      </c>
      <c r="L3027" s="5">
        <v>0</v>
      </c>
      <c r="O3027" s="5">
        <v>0</v>
      </c>
    </row>
    <row r="3028" spans="1:15" x14ac:dyDescent="0.75">
      <c r="A3028" t="s">
        <v>35</v>
      </c>
      <c r="B3028" s="3">
        <v>43449</v>
      </c>
      <c r="C3028" s="4">
        <v>190675.29</v>
      </c>
      <c r="D3028" s="3">
        <v>43449</v>
      </c>
      <c r="E3028" s="4">
        <v>190675.29</v>
      </c>
      <c r="F3028">
        <v>23</v>
      </c>
      <c r="G3028" s="3">
        <v>43465</v>
      </c>
      <c r="H3028" s="4">
        <v>0</v>
      </c>
      <c r="I3028" s="4">
        <v>0</v>
      </c>
      <c r="J3028" s="4">
        <v>0</v>
      </c>
      <c r="K3028" s="5">
        <v>0</v>
      </c>
      <c r="L3028" s="5">
        <v>0</v>
      </c>
      <c r="O3028" s="5">
        <v>0</v>
      </c>
    </row>
    <row r="3029" spans="1:15" x14ac:dyDescent="0.75">
      <c r="A3029" t="s">
        <v>35</v>
      </c>
      <c r="B3029" s="3">
        <v>43480</v>
      </c>
      <c r="C3029" s="4">
        <v>190674.66</v>
      </c>
      <c r="D3029" s="3">
        <v>43480</v>
      </c>
      <c r="E3029" s="4">
        <v>190674.66</v>
      </c>
      <c r="F3029">
        <v>24</v>
      </c>
      <c r="G3029" s="3">
        <v>43496</v>
      </c>
      <c r="H3029" s="4">
        <v>0</v>
      </c>
      <c r="I3029" s="4">
        <v>0</v>
      </c>
      <c r="J3029" s="4">
        <v>0</v>
      </c>
      <c r="K3029" s="5">
        <v>0</v>
      </c>
      <c r="L3029" s="5">
        <v>0</v>
      </c>
      <c r="O3029" s="5">
        <v>0</v>
      </c>
    </row>
    <row r="3030" spans="1:15" x14ac:dyDescent="0.75">
      <c r="A3030" t="s">
        <v>35</v>
      </c>
      <c r="B3030" s="3">
        <v>43511</v>
      </c>
      <c r="C3030" s="4">
        <v>190674.13</v>
      </c>
      <c r="D3030" s="3">
        <v>43511</v>
      </c>
      <c r="E3030" s="4">
        <v>190674.13</v>
      </c>
      <c r="F3030">
        <v>25</v>
      </c>
      <c r="G3030" s="3">
        <v>43524</v>
      </c>
      <c r="H3030" s="4">
        <v>0</v>
      </c>
      <c r="I3030" s="4">
        <v>0</v>
      </c>
      <c r="J3030" s="4">
        <v>0</v>
      </c>
      <c r="K3030" s="5">
        <v>0</v>
      </c>
      <c r="L3030" s="5">
        <v>0</v>
      </c>
      <c r="O3030" s="5">
        <v>0</v>
      </c>
    </row>
    <row r="3031" spans="1:15" x14ac:dyDescent="0.75">
      <c r="A3031" t="s">
        <v>35</v>
      </c>
      <c r="B3031" s="3">
        <v>43539</v>
      </c>
      <c r="C3031" s="4">
        <v>190682.89</v>
      </c>
      <c r="D3031" s="3">
        <v>43539</v>
      </c>
      <c r="E3031" s="4">
        <v>190682.89</v>
      </c>
      <c r="F3031">
        <v>26</v>
      </c>
      <c r="G3031" s="3">
        <v>43555</v>
      </c>
      <c r="H3031" s="4">
        <v>0</v>
      </c>
      <c r="I3031" s="4">
        <v>0</v>
      </c>
      <c r="J3031" s="4">
        <v>0</v>
      </c>
      <c r="K3031" s="5">
        <v>0</v>
      </c>
      <c r="L3031" s="5">
        <v>0</v>
      </c>
      <c r="O3031" s="5">
        <v>0</v>
      </c>
    </row>
    <row r="3032" spans="1:15" x14ac:dyDescent="0.75">
      <c r="A3032" t="s">
        <v>35</v>
      </c>
      <c r="B3032" s="3">
        <v>43570</v>
      </c>
      <c r="C3032" s="4">
        <v>197025.48</v>
      </c>
      <c r="D3032" s="3">
        <v>43570</v>
      </c>
      <c r="E3032" s="4">
        <v>197025.48</v>
      </c>
      <c r="F3032">
        <v>27</v>
      </c>
      <c r="G3032" s="3">
        <v>43585</v>
      </c>
      <c r="H3032" s="4">
        <v>0</v>
      </c>
      <c r="I3032" s="4">
        <v>0</v>
      </c>
      <c r="J3032" s="4">
        <v>0</v>
      </c>
      <c r="K3032" s="5">
        <v>0</v>
      </c>
      <c r="L3032" s="5">
        <v>0</v>
      </c>
      <c r="O3032" s="5">
        <v>0</v>
      </c>
    </row>
    <row r="3033" spans="1:15" x14ac:dyDescent="0.75">
      <c r="A3033" t="s">
        <v>35</v>
      </c>
      <c r="B3033" s="3">
        <v>43600</v>
      </c>
      <c r="C3033" s="4">
        <v>190667.18</v>
      </c>
      <c r="D3033" s="3">
        <v>43600</v>
      </c>
      <c r="E3033" s="4">
        <v>190667.18</v>
      </c>
      <c r="F3033">
        <v>28</v>
      </c>
      <c r="G3033" s="3">
        <v>43616</v>
      </c>
      <c r="H3033" s="4">
        <v>0</v>
      </c>
      <c r="I3033" s="4">
        <v>0</v>
      </c>
      <c r="J3033" s="4">
        <v>0</v>
      </c>
      <c r="K3033" s="5">
        <v>0</v>
      </c>
      <c r="L3033" s="5">
        <v>0</v>
      </c>
      <c r="O3033" s="5">
        <v>0</v>
      </c>
    </row>
    <row r="3034" spans="1:15" x14ac:dyDescent="0.75">
      <c r="A3034" t="s">
        <v>35</v>
      </c>
      <c r="B3034" s="3">
        <v>43631</v>
      </c>
      <c r="C3034" s="4">
        <v>197022.28</v>
      </c>
      <c r="D3034" s="3">
        <v>43631</v>
      </c>
      <c r="E3034" s="4">
        <v>197022.28</v>
      </c>
      <c r="F3034">
        <v>29</v>
      </c>
      <c r="G3034" s="3">
        <v>43646</v>
      </c>
      <c r="H3034" s="4">
        <v>0</v>
      </c>
      <c r="I3034" s="4">
        <v>0</v>
      </c>
      <c r="J3034" s="4">
        <v>0</v>
      </c>
      <c r="K3034" s="5">
        <v>0</v>
      </c>
      <c r="L3034" s="5">
        <v>0</v>
      </c>
      <c r="O3034" s="5">
        <v>0</v>
      </c>
    </row>
    <row r="3035" spans="1:15" x14ac:dyDescent="0.75">
      <c r="A3035" t="s">
        <v>35</v>
      </c>
      <c r="B3035" s="3">
        <v>43661</v>
      </c>
      <c r="C3035" s="4">
        <v>190666.07</v>
      </c>
      <c r="D3035" s="3">
        <v>43661</v>
      </c>
      <c r="E3035" s="4">
        <v>190666.07</v>
      </c>
      <c r="F3035">
        <v>30</v>
      </c>
      <c r="G3035" s="3">
        <v>43677</v>
      </c>
      <c r="H3035" s="4">
        <v>0</v>
      </c>
      <c r="I3035" s="4">
        <v>0</v>
      </c>
      <c r="J3035" s="4">
        <v>0</v>
      </c>
      <c r="K3035" s="5">
        <v>0</v>
      </c>
      <c r="L3035" s="5">
        <v>0</v>
      </c>
      <c r="O3035" s="5">
        <v>0</v>
      </c>
    </row>
    <row r="3036" spans="1:15" x14ac:dyDescent="0.75">
      <c r="A3036" t="s">
        <v>35</v>
      </c>
      <c r="B3036" s="3">
        <v>43692</v>
      </c>
      <c r="C3036" s="4">
        <v>197020.74</v>
      </c>
      <c r="D3036" s="3">
        <v>43692</v>
      </c>
      <c r="E3036" s="4">
        <v>197020.74</v>
      </c>
      <c r="F3036">
        <v>31</v>
      </c>
      <c r="G3036" s="3">
        <v>43708</v>
      </c>
      <c r="H3036" s="4">
        <v>0</v>
      </c>
      <c r="I3036" s="4">
        <v>0</v>
      </c>
      <c r="J3036" s="4">
        <v>0</v>
      </c>
      <c r="K3036" s="5">
        <v>0</v>
      </c>
      <c r="L3036" s="5">
        <v>0</v>
      </c>
      <c r="O3036" s="5">
        <v>0</v>
      </c>
    </row>
    <row r="3037" spans="1:15" x14ac:dyDescent="0.75">
      <c r="A3037" t="s">
        <v>35</v>
      </c>
      <c r="B3037" s="3">
        <v>43723</v>
      </c>
      <c r="C3037" s="4">
        <v>197020.04</v>
      </c>
      <c r="D3037" s="3">
        <v>43723</v>
      </c>
      <c r="E3037" s="4">
        <v>197020.04</v>
      </c>
      <c r="F3037">
        <v>32</v>
      </c>
      <c r="G3037" s="3">
        <v>43738</v>
      </c>
      <c r="H3037" s="4">
        <v>0</v>
      </c>
      <c r="I3037" s="4">
        <v>0</v>
      </c>
      <c r="J3037" s="4">
        <v>0</v>
      </c>
      <c r="K3037" s="5">
        <v>0</v>
      </c>
      <c r="L3037" s="5">
        <v>0</v>
      </c>
      <c r="O3037" s="5">
        <v>0</v>
      </c>
    </row>
    <row r="3038" spans="1:15" x14ac:dyDescent="0.75">
      <c r="A3038" t="s">
        <v>35</v>
      </c>
      <c r="B3038" s="3">
        <v>43753</v>
      </c>
      <c r="C3038" s="4">
        <v>190663.84</v>
      </c>
      <c r="D3038" s="3">
        <v>43753</v>
      </c>
      <c r="E3038" s="4">
        <v>190663.84</v>
      </c>
      <c r="F3038">
        <v>33</v>
      </c>
      <c r="G3038" s="3">
        <v>43769</v>
      </c>
      <c r="H3038" s="4">
        <v>0</v>
      </c>
      <c r="I3038" s="4">
        <v>0</v>
      </c>
      <c r="J3038" s="4">
        <v>0</v>
      </c>
      <c r="K3038" s="5">
        <v>0</v>
      </c>
      <c r="L3038" s="5">
        <v>0</v>
      </c>
      <c r="O3038" s="5">
        <v>0</v>
      </c>
    </row>
    <row r="3039" spans="1:15" x14ac:dyDescent="0.75">
      <c r="A3039" t="s">
        <v>35</v>
      </c>
      <c r="B3039" s="3">
        <v>43784</v>
      </c>
      <c r="C3039" s="4">
        <v>197018.4</v>
      </c>
      <c r="D3039" s="3">
        <v>43784</v>
      </c>
      <c r="E3039" s="4">
        <v>197018.4</v>
      </c>
      <c r="F3039">
        <v>34</v>
      </c>
      <c r="G3039" s="3">
        <v>43799</v>
      </c>
      <c r="H3039" s="4">
        <v>0</v>
      </c>
      <c r="I3039" s="4">
        <v>0</v>
      </c>
      <c r="J3039" s="4">
        <v>0</v>
      </c>
      <c r="K3039" s="5">
        <v>0</v>
      </c>
      <c r="L3039" s="5">
        <v>0</v>
      </c>
      <c r="O3039" s="5">
        <v>0</v>
      </c>
    </row>
    <row r="3040" spans="1:15" x14ac:dyDescent="0.75">
      <c r="A3040" t="s">
        <v>35</v>
      </c>
      <c r="B3040" s="3">
        <v>43814</v>
      </c>
      <c r="C3040" s="4">
        <v>190662.24</v>
      </c>
      <c r="D3040" s="3">
        <v>43814</v>
      </c>
      <c r="E3040" s="4">
        <v>190662.24</v>
      </c>
      <c r="F3040">
        <v>35</v>
      </c>
      <c r="G3040" s="3">
        <v>43830</v>
      </c>
      <c r="H3040" s="4">
        <v>0</v>
      </c>
      <c r="I3040" s="4">
        <v>0</v>
      </c>
      <c r="J3040" s="4">
        <v>0</v>
      </c>
      <c r="K3040" s="5">
        <v>0</v>
      </c>
      <c r="L3040" s="5">
        <v>0</v>
      </c>
      <c r="O3040" s="5">
        <v>0</v>
      </c>
    </row>
    <row r="3041" spans="1:15" x14ac:dyDescent="0.75">
      <c r="A3041" t="s">
        <v>35</v>
      </c>
      <c r="B3041" s="3">
        <v>43845</v>
      </c>
      <c r="C3041" s="4">
        <v>197016.72</v>
      </c>
      <c r="D3041" s="3">
        <v>43845</v>
      </c>
      <c r="E3041" s="4">
        <v>197016.72</v>
      </c>
      <c r="F3041">
        <v>36</v>
      </c>
      <c r="G3041" s="3">
        <v>43861</v>
      </c>
      <c r="H3041" s="4">
        <v>0</v>
      </c>
      <c r="I3041" s="4">
        <v>0</v>
      </c>
      <c r="J3041" s="4">
        <v>0</v>
      </c>
      <c r="K3041" s="5">
        <v>0</v>
      </c>
      <c r="L3041" s="5">
        <v>0</v>
      </c>
      <c r="O3041" s="5">
        <v>0</v>
      </c>
    </row>
    <row r="3042" spans="1:15" x14ac:dyDescent="0.75">
      <c r="A3042" t="s">
        <v>35</v>
      </c>
      <c r="B3042" s="3">
        <v>43876</v>
      </c>
      <c r="C3042" s="4">
        <v>190660.58</v>
      </c>
      <c r="D3042" s="3">
        <v>43876</v>
      </c>
      <c r="E3042" s="4">
        <v>190660.58</v>
      </c>
      <c r="F3042">
        <v>37</v>
      </c>
      <c r="G3042" s="3">
        <v>43890</v>
      </c>
      <c r="H3042" s="4">
        <v>0</v>
      </c>
      <c r="I3042" s="4">
        <v>0</v>
      </c>
      <c r="J3042" s="4">
        <v>0</v>
      </c>
      <c r="K3042" s="5">
        <v>0</v>
      </c>
      <c r="L3042" s="5">
        <v>0</v>
      </c>
      <c r="O3042" s="5">
        <v>0</v>
      </c>
    </row>
    <row r="3043" spans="1:15" x14ac:dyDescent="0.75">
      <c r="A3043" t="s">
        <v>35</v>
      </c>
      <c r="B3043" s="3">
        <v>43905</v>
      </c>
      <c r="C3043" s="4">
        <v>190664.99</v>
      </c>
      <c r="D3043" s="3">
        <v>43905</v>
      </c>
      <c r="E3043" s="4">
        <v>190664.99</v>
      </c>
      <c r="F3043">
        <v>38</v>
      </c>
      <c r="G3043" s="3">
        <v>43921</v>
      </c>
      <c r="H3043" s="4">
        <v>0</v>
      </c>
      <c r="I3043" s="4">
        <v>0</v>
      </c>
      <c r="J3043" s="4">
        <v>0</v>
      </c>
      <c r="K3043" s="5">
        <v>0</v>
      </c>
      <c r="L3043" s="5">
        <v>0</v>
      </c>
      <c r="O3043" s="5">
        <v>0</v>
      </c>
    </row>
    <row r="3044" spans="1:15" x14ac:dyDescent="0.75">
      <c r="A3044" t="s">
        <v>35</v>
      </c>
      <c r="B3044" s="3">
        <v>43936</v>
      </c>
      <c r="C3044" s="4">
        <v>197013.99</v>
      </c>
      <c r="D3044" s="3">
        <v>43936</v>
      </c>
      <c r="E3044" s="4">
        <v>197013.99</v>
      </c>
      <c r="F3044">
        <v>39</v>
      </c>
      <c r="G3044" s="3">
        <v>43951</v>
      </c>
      <c r="H3044" s="4">
        <v>0</v>
      </c>
      <c r="I3044" s="4">
        <v>0</v>
      </c>
      <c r="J3044" s="4">
        <v>0</v>
      </c>
      <c r="K3044" s="5">
        <v>0</v>
      </c>
      <c r="L3044" s="5">
        <v>0</v>
      </c>
      <c r="O3044" s="5">
        <v>0</v>
      </c>
    </row>
    <row r="3045" spans="1:15" x14ac:dyDescent="0.75">
      <c r="A3045" t="s">
        <v>35</v>
      </c>
      <c r="B3045" s="3">
        <v>43966</v>
      </c>
      <c r="C3045" s="4">
        <v>190657.89</v>
      </c>
      <c r="D3045" s="3">
        <v>43966</v>
      </c>
      <c r="E3045" s="4">
        <v>190657.89</v>
      </c>
      <c r="F3045">
        <v>40</v>
      </c>
      <c r="G3045" s="3">
        <v>43982</v>
      </c>
      <c r="H3045" s="4">
        <v>0</v>
      </c>
      <c r="I3045" s="4">
        <v>0</v>
      </c>
      <c r="J3045" s="4">
        <v>0</v>
      </c>
      <c r="K3045" s="5">
        <v>0</v>
      </c>
      <c r="L3045" s="5">
        <v>0</v>
      </c>
      <c r="O3045" s="5">
        <v>0</v>
      </c>
    </row>
    <row r="3046" spans="1:15" x14ac:dyDescent="0.75">
      <c r="A3046" t="s">
        <v>35</v>
      </c>
      <c r="B3046" s="3">
        <v>43997</v>
      </c>
      <c r="C3046" s="4">
        <v>197012.5</v>
      </c>
      <c r="D3046" s="3">
        <v>43997</v>
      </c>
      <c r="E3046" s="4">
        <v>197012.5</v>
      </c>
      <c r="F3046">
        <v>41</v>
      </c>
      <c r="G3046" s="3">
        <v>44012</v>
      </c>
      <c r="H3046" s="4">
        <v>0</v>
      </c>
      <c r="I3046" s="4">
        <v>0</v>
      </c>
      <c r="J3046" s="4">
        <v>0</v>
      </c>
      <c r="K3046" s="5">
        <v>0</v>
      </c>
      <c r="L3046" s="5">
        <v>0</v>
      </c>
      <c r="O3046" s="5">
        <v>0</v>
      </c>
    </row>
    <row r="3047" spans="1:15" x14ac:dyDescent="0.75">
      <c r="A3047" t="s">
        <v>35</v>
      </c>
      <c r="B3047" s="3">
        <v>44027</v>
      </c>
      <c r="C3047" s="4">
        <v>187798.26</v>
      </c>
      <c r="D3047" s="3">
        <v>44027</v>
      </c>
      <c r="E3047" s="4">
        <v>187798.26</v>
      </c>
      <c r="F3047">
        <v>42</v>
      </c>
      <c r="G3047" s="3">
        <v>44043</v>
      </c>
      <c r="H3047" s="4">
        <v>0</v>
      </c>
      <c r="I3047" s="4">
        <v>0</v>
      </c>
      <c r="J3047" s="4">
        <v>0</v>
      </c>
      <c r="K3047" s="5">
        <v>0</v>
      </c>
      <c r="L3047" s="5">
        <v>0</v>
      </c>
      <c r="O3047" s="5">
        <v>0</v>
      </c>
    </row>
    <row r="3048" spans="1:15" x14ac:dyDescent="0.75">
      <c r="A3048" t="s">
        <v>35</v>
      </c>
      <c r="B3048" s="3">
        <v>44058</v>
      </c>
      <c r="C3048" s="4">
        <v>190647.76</v>
      </c>
      <c r="D3048" s="3">
        <v>44058</v>
      </c>
      <c r="E3048" s="4">
        <v>190647.76</v>
      </c>
      <c r="F3048">
        <v>43</v>
      </c>
      <c r="G3048" s="3">
        <v>44074</v>
      </c>
      <c r="H3048" s="4">
        <v>0</v>
      </c>
      <c r="I3048" s="4">
        <v>0</v>
      </c>
      <c r="J3048" s="4">
        <v>0</v>
      </c>
      <c r="K3048" s="5">
        <v>0</v>
      </c>
      <c r="L3048" s="5">
        <v>0</v>
      </c>
      <c r="O3048" s="5">
        <v>0</v>
      </c>
    </row>
    <row r="3049" spans="1:15" x14ac:dyDescent="0.75">
      <c r="A3049" t="s">
        <v>35</v>
      </c>
      <c r="B3049" s="3">
        <v>44089</v>
      </c>
      <c r="C3049" s="4">
        <v>182923.51</v>
      </c>
      <c r="D3049" s="3">
        <v>44089</v>
      </c>
      <c r="E3049" s="4">
        <v>182923.51</v>
      </c>
      <c r="F3049">
        <v>44</v>
      </c>
      <c r="G3049" s="3">
        <v>44104</v>
      </c>
      <c r="H3049" s="4">
        <v>0</v>
      </c>
      <c r="I3049" s="4">
        <v>0</v>
      </c>
      <c r="J3049" s="4">
        <v>0</v>
      </c>
      <c r="K3049" s="5">
        <v>0</v>
      </c>
      <c r="L3049" s="5">
        <v>0</v>
      </c>
      <c r="O3049" s="5">
        <v>0</v>
      </c>
    </row>
    <row r="3050" spans="1:15" x14ac:dyDescent="0.75">
      <c r="A3050" t="s">
        <v>35</v>
      </c>
      <c r="B3050" s="3">
        <v>44119</v>
      </c>
      <c r="C3050" s="4">
        <v>172213.35</v>
      </c>
      <c r="D3050" s="3">
        <v>44119</v>
      </c>
      <c r="E3050" s="4">
        <v>172213.35</v>
      </c>
      <c r="F3050">
        <v>45</v>
      </c>
      <c r="G3050" s="3">
        <v>44135</v>
      </c>
      <c r="H3050" s="4">
        <v>0</v>
      </c>
      <c r="I3050" s="4">
        <v>0</v>
      </c>
      <c r="J3050" s="4">
        <v>0</v>
      </c>
      <c r="K3050" s="5">
        <v>0</v>
      </c>
      <c r="L3050" s="5">
        <v>0</v>
      </c>
      <c r="O3050" s="5">
        <v>0</v>
      </c>
    </row>
    <row r="3051" spans="1:15" x14ac:dyDescent="0.75">
      <c r="A3051" t="s">
        <v>35</v>
      </c>
      <c r="B3051" s="3">
        <v>44150</v>
      </c>
      <c r="C3051" s="4">
        <v>178367.57</v>
      </c>
      <c r="D3051" s="3">
        <v>44150</v>
      </c>
      <c r="E3051" s="4">
        <v>178367.57</v>
      </c>
      <c r="F3051">
        <v>46</v>
      </c>
      <c r="G3051" s="3">
        <v>44165</v>
      </c>
      <c r="H3051" s="4">
        <v>0</v>
      </c>
      <c r="I3051" s="4">
        <v>0</v>
      </c>
      <c r="J3051" s="4">
        <v>0</v>
      </c>
      <c r="K3051" s="5">
        <v>0</v>
      </c>
      <c r="L3051" s="5">
        <v>0</v>
      </c>
      <c r="O3051" s="5">
        <v>0</v>
      </c>
    </row>
    <row r="3052" spans="1:15" x14ac:dyDescent="0.75">
      <c r="A3052" t="s">
        <v>35</v>
      </c>
      <c r="B3052" s="3">
        <v>44180</v>
      </c>
      <c r="C3052" s="4">
        <v>164743.21</v>
      </c>
      <c r="D3052" s="3">
        <v>44180</v>
      </c>
      <c r="E3052" s="4">
        <v>164743.21</v>
      </c>
      <c r="F3052">
        <v>47</v>
      </c>
      <c r="G3052" s="3">
        <v>44196</v>
      </c>
      <c r="H3052" s="4">
        <v>0</v>
      </c>
      <c r="I3052" s="4">
        <v>0</v>
      </c>
      <c r="J3052" s="4">
        <v>0</v>
      </c>
      <c r="K3052" s="5">
        <v>0</v>
      </c>
      <c r="L3052" s="5">
        <v>0</v>
      </c>
      <c r="O3052" s="5">
        <v>0</v>
      </c>
    </row>
    <row r="3053" spans="1:15" x14ac:dyDescent="0.75">
      <c r="A3053" t="s">
        <v>35</v>
      </c>
      <c r="B3053" s="3">
        <v>44211</v>
      </c>
      <c r="C3053" s="4">
        <v>166530.54</v>
      </c>
      <c r="D3053" s="3">
        <v>44211</v>
      </c>
      <c r="E3053" s="4">
        <v>166530.54</v>
      </c>
      <c r="F3053">
        <v>48</v>
      </c>
      <c r="G3053" s="3">
        <v>44227</v>
      </c>
      <c r="H3053" s="4">
        <v>0</v>
      </c>
      <c r="I3053" s="4">
        <v>0</v>
      </c>
      <c r="J3053" s="4">
        <v>0</v>
      </c>
      <c r="K3053" s="5">
        <v>0</v>
      </c>
      <c r="L3053" s="5">
        <v>0</v>
      </c>
      <c r="O3053" s="5">
        <v>0</v>
      </c>
    </row>
    <row r="3054" spans="1:15" x14ac:dyDescent="0.75">
      <c r="A3054" t="s">
        <v>35</v>
      </c>
      <c r="B3054" s="3">
        <v>44242</v>
      </c>
      <c r="C3054" s="4">
        <v>181042.51</v>
      </c>
      <c r="D3054" s="3">
        <v>44242</v>
      </c>
      <c r="E3054" s="4">
        <v>181042.51</v>
      </c>
      <c r="F3054">
        <v>49</v>
      </c>
      <c r="G3054" s="3">
        <v>44255</v>
      </c>
      <c r="H3054" s="4">
        <v>0</v>
      </c>
      <c r="I3054" s="4">
        <v>0</v>
      </c>
      <c r="J3054" s="4">
        <v>0</v>
      </c>
      <c r="K3054" s="5">
        <v>0</v>
      </c>
      <c r="L3054" s="5">
        <v>0</v>
      </c>
      <c r="O3054" s="5">
        <v>0</v>
      </c>
    </row>
    <row r="3055" spans="1:15" x14ac:dyDescent="0.75">
      <c r="A3055" t="s">
        <v>35</v>
      </c>
      <c r="B3055" s="3">
        <v>44270</v>
      </c>
      <c r="C3055" s="4">
        <v>168573.27</v>
      </c>
      <c r="D3055" s="3">
        <v>44270</v>
      </c>
      <c r="E3055" s="4">
        <v>168573.27</v>
      </c>
      <c r="F3055">
        <v>50</v>
      </c>
      <c r="G3055" s="3">
        <v>44286</v>
      </c>
      <c r="H3055" s="4">
        <v>0</v>
      </c>
      <c r="I3055" s="4">
        <v>0</v>
      </c>
      <c r="J3055" s="4">
        <v>0</v>
      </c>
      <c r="K3055" s="5">
        <v>0</v>
      </c>
      <c r="L3055" s="5">
        <v>0</v>
      </c>
      <c r="O3055" s="5">
        <v>0</v>
      </c>
    </row>
    <row r="3056" spans="1:15" x14ac:dyDescent="0.75">
      <c r="A3056" t="s">
        <v>35</v>
      </c>
      <c r="B3056" s="3">
        <v>44301</v>
      </c>
      <c r="C3056" s="4">
        <v>266816.15000000002</v>
      </c>
      <c r="D3056" s="3">
        <v>44301</v>
      </c>
      <c r="E3056" s="4">
        <v>266816.15000000002</v>
      </c>
      <c r="F3056">
        <v>51</v>
      </c>
      <c r="G3056" s="3">
        <v>44316</v>
      </c>
      <c r="H3056" s="4">
        <v>0</v>
      </c>
      <c r="I3056" s="4">
        <v>0</v>
      </c>
      <c r="J3056" s="4">
        <v>0</v>
      </c>
      <c r="K3056" s="5">
        <v>0</v>
      </c>
      <c r="L3056" s="5">
        <v>0</v>
      </c>
      <c r="O3056" s="5">
        <v>0</v>
      </c>
    </row>
    <row r="3057" spans="1:15" x14ac:dyDescent="0.75">
      <c r="A3057" t="s">
        <v>35</v>
      </c>
      <c r="B3057" s="3">
        <v>44331</v>
      </c>
      <c r="C3057" s="4">
        <v>173924.28</v>
      </c>
      <c r="D3057" s="3">
        <v>44331</v>
      </c>
      <c r="E3057" s="4">
        <v>173924.28</v>
      </c>
      <c r="F3057">
        <v>52</v>
      </c>
      <c r="G3057" s="3">
        <v>44347</v>
      </c>
      <c r="H3057" s="4">
        <v>0</v>
      </c>
      <c r="I3057" s="4">
        <v>0</v>
      </c>
      <c r="J3057" s="4">
        <v>0</v>
      </c>
      <c r="K3057" s="5">
        <v>0</v>
      </c>
      <c r="L3057" s="5">
        <v>0</v>
      </c>
      <c r="O3057" s="5">
        <v>0</v>
      </c>
    </row>
    <row r="3058" spans="1:15" x14ac:dyDescent="0.75">
      <c r="A3058" t="s">
        <v>35</v>
      </c>
      <c r="B3058" s="3">
        <v>44362</v>
      </c>
      <c r="C3058" s="4">
        <v>182504.21</v>
      </c>
      <c r="D3058" s="3">
        <v>44362</v>
      </c>
      <c r="E3058" s="4">
        <v>182504.21</v>
      </c>
      <c r="F3058">
        <v>53</v>
      </c>
      <c r="G3058" s="3">
        <v>44377</v>
      </c>
      <c r="H3058" s="4">
        <v>0</v>
      </c>
      <c r="I3058" s="4">
        <v>0</v>
      </c>
      <c r="J3058" s="4">
        <v>0</v>
      </c>
      <c r="K3058" s="5">
        <v>0</v>
      </c>
      <c r="L3058" s="5">
        <v>0</v>
      </c>
      <c r="O3058" s="5">
        <v>0</v>
      </c>
    </row>
    <row r="3059" spans="1:15" x14ac:dyDescent="0.75">
      <c r="A3059" t="s">
        <v>35</v>
      </c>
      <c r="B3059" s="3">
        <v>44392</v>
      </c>
      <c r="C3059" s="4">
        <v>176965.29</v>
      </c>
      <c r="D3059" s="3">
        <v>44392</v>
      </c>
      <c r="E3059" s="4">
        <v>176965.29</v>
      </c>
      <c r="F3059">
        <v>54</v>
      </c>
      <c r="G3059" s="3">
        <v>44408</v>
      </c>
      <c r="H3059" s="4">
        <v>0</v>
      </c>
      <c r="I3059" s="4">
        <v>0</v>
      </c>
      <c r="J3059" s="4">
        <v>0</v>
      </c>
      <c r="K3059" s="5">
        <v>0</v>
      </c>
      <c r="L3059" s="5">
        <v>0</v>
      </c>
      <c r="O3059" s="5">
        <v>0</v>
      </c>
    </row>
    <row r="3060" spans="1:15" x14ac:dyDescent="0.75">
      <c r="A3060" t="s">
        <v>35</v>
      </c>
      <c r="B3060" s="3">
        <v>44423</v>
      </c>
      <c r="C3060" s="4">
        <v>179724.46</v>
      </c>
      <c r="D3060" s="3">
        <v>44423</v>
      </c>
      <c r="E3060" s="4">
        <v>179724.46</v>
      </c>
      <c r="F3060">
        <v>55</v>
      </c>
      <c r="G3060" s="3">
        <v>44439</v>
      </c>
      <c r="H3060" s="4">
        <v>0</v>
      </c>
      <c r="I3060" s="4">
        <v>0</v>
      </c>
      <c r="J3060" s="4">
        <v>0</v>
      </c>
      <c r="K3060" s="5">
        <v>0</v>
      </c>
      <c r="L3060" s="5">
        <v>0</v>
      </c>
      <c r="O3060" s="5">
        <v>0</v>
      </c>
    </row>
    <row r="3061" spans="1:15" x14ac:dyDescent="0.75">
      <c r="A3061" t="s">
        <v>35</v>
      </c>
      <c r="B3061" s="3">
        <v>44454</v>
      </c>
      <c r="C3061" s="4">
        <v>182589.16</v>
      </c>
      <c r="D3061" s="3">
        <v>44454</v>
      </c>
      <c r="E3061" s="4">
        <v>182589.16</v>
      </c>
      <c r="F3061">
        <v>56</v>
      </c>
      <c r="G3061" s="3">
        <v>44469</v>
      </c>
      <c r="H3061" s="4">
        <v>0</v>
      </c>
      <c r="I3061" s="4">
        <v>0</v>
      </c>
      <c r="J3061" s="4">
        <v>0</v>
      </c>
      <c r="K3061" s="5">
        <v>0</v>
      </c>
      <c r="L3061" s="5">
        <v>0</v>
      </c>
      <c r="O3061" s="5">
        <v>0</v>
      </c>
    </row>
    <row r="3062" spans="1:15" x14ac:dyDescent="0.75">
      <c r="A3062" t="s">
        <v>35</v>
      </c>
      <c r="B3062" s="3">
        <v>44484</v>
      </c>
      <c r="C3062" s="4">
        <v>176584.85</v>
      </c>
      <c r="D3062" s="3">
        <v>44484</v>
      </c>
      <c r="E3062" s="4">
        <v>176584.85</v>
      </c>
      <c r="F3062">
        <v>57</v>
      </c>
      <c r="G3062" s="3">
        <v>44500</v>
      </c>
      <c r="H3062" s="4">
        <v>0</v>
      </c>
      <c r="I3062" s="4">
        <v>0</v>
      </c>
      <c r="J3062" s="4">
        <v>0</v>
      </c>
      <c r="K3062" s="5">
        <v>0</v>
      </c>
      <c r="L3062" s="5">
        <v>0</v>
      </c>
      <c r="O3062" s="5">
        <v>0</v>
      </c>
    </row>
    <row r="3063" spans="1:15" x14ac:dyDescent="0.75">
      <c r="A3063" t="s">
        <v>35</v>
      </c>
      <c r="B3063" s="3">
        <v>44515</v>
      </c>
      <c r="C3063" s="4">
        <v>182608.37</v>
      </c>
      <c r="D3063" s="3">
        <v>44515</v>
      </c>
      <c r="E3063" s="4">
        <v>182608.37</v>
      </c>
      <c r="F3063">
        <v>58</v>
      </c>
      <c r="G3063" s="3">
        <v>44530</v>
      </c>
      <c r="H3063" s="4">
        <v>0</v>
      </c>
      <c r="I3063" s="4">
        <v>0</v>
      </c>
      <c r="J3063" s="4">
        <v>0</v>
      </c>
      <c r="K3063" s="5">
        <v>0</v>
      </c>
      <c r="L3063" s="5">
        <v>0</v>
      </c>
      <c r="O3063" s="5">
        <v>0</v>
      </c>
    </row>
    <row r="3064" spans="1:15" x14ac:dyDescent="0.75">
      <c r="A3064" t="s">
        <v>35</v>
      </c>
      <c r="B3064" s="3">
        <v>44545</v>
      </c>
      <c r="C3064" s="4">
        <v>176603.49</v>
      </c>
      <c r="D3064" s="3">
        <v>44545</v>
      </c>
      <c r="E3064" s="4">
        <v>176603.49</v>
      </c>
      <c r="F3064">
        <v>59</v>
      </c>
      <c r="G3064" s="3">
        <v>44561</v>
      </c>
      <c r="H3064" s="4">
        <v>0</v>
      </c>
      <c r="I3064" s="4">
        <v>0</v>
      </c>
      <c r="J3064" s="4">
        <v>0</v>
      </c>
      <c r="K3064" s="5">
        <v>0</v>
      </c>
      <c r="L3064" s="5">
        <v>0</v>
      </c>
      <c r="O3064" s="5">
        <v>0</v>
      </c>
    </row>
    <row r="3065" spans="1:15" x14ac:dyDescent="0.75">
      <c r="A3065" t="s">
        <v>35</v>
      </c>
      <c r="B3065" s="3">
        <v>44576</v>
      </c>
      <c r="C3065" s="4">
        <v>176396.79</v>
      </c>
      <c r="D3065" s="3">
        <v>44576</v>
      </c>
      <c r="E3065" s="4">
        <v>176396.79</v>
      </c>
      <c r="F3065">
        <v>60</v>
      </c>
      <c r="G3065" s="3">
        <v>44592</v>
      </c>
      <c r="H3065" s="4">
        <v>0</v>
      </c>
      <c r="I3065" s="4">
        <v>0</v>
      </c>
      <c r="J3065" s="4">
        <v>0</v>
      </c>
      <c r="K3065" s="5">
        <v>0</v>
      </c>
      <c r="L3065" s="5">
        <v>0</v>
      </c>
      <c r="O3065" s="5">
        <v>0</v>
      </c>
    </row>
    <row r="3066" spans="1:15" x14ac:dyDescent="0.75">
      <c r="A3066" t="s">
        <v>35</v>
      </c>
      <c r="B3066" s="3">
        <v>44607</v>
      </c>
      <c r="C3066" s="4">
        <v>176406.21</v>
      </c>
      <c r="D3066" s="3">
        <v>44607</v>
      </c>
      <c r="E3066" s="4">
        <v>176406.21</v>
      </c>
      <c r="F3066">
        <v>61</v>
      </c>
      <c r="G3066" s="3">
        <v>44620</v>
      </c>
      <c r="H3066" s="4">
        <v>0</v>
      </c>
      <c r="I3066" s="4">
        <v>0</v>
      </c>
      <c r="J3066" s="4">
        <v>0</v>
      </c>
      <c r="K3066" s="5">
        <v>0</v>
      </c>
      <c r="L3066" s="5">
        <v>0</v>
      </c>
      <c r="O3066" s="5">
        <v>0</v>
      </c>
    </row>
    <row r="3067" spans="1:15" x14ac:dyDescent="0.75">
      <c r="A3067" t="s">
        <v>35</v>
      </c>
      <c r="B3067" s="3">
        <v>44635</v>
      </c>
      <c r="C3067" s="4">
        <v>177200.94</v>
      </c>
      <c r="D3067" s="3">
        <v>44635</v>
      </c>
      <c r="E3067" s="4">
        <v>177200.94</v>
      </c>
      <c r="F3067">
        <v>62</v>
      </c>
      <c r="G3067" s="3">
        <v>44651</v>
      </c>
      <c r="H3067" s="4">
        <v>0</v>
      </c>
      <c r="I3067" s="4">
        <v>0</v>
      </c>
      <c r="J3067" s="4">
        <v>0</v>
      </c>
      <c r="K3067" s="5">
        <v>0</v>
      </c>
      <c r="L3067" s="5">
        <v>0</v>
      </c>
      <c r="O3067" s="5">
        <v>0</v>
      </c>
    </row>
    <row r="3068" spans="1:15" x14ac:dyDescent="0.75">
      <c r="A3068" t="s">
        <v>35</v>
      </c>
      <c r="B3068" s="3">
        <v>44666</v>
      </c>
      <c r="C3068" s="4">
        <v>182698.1</v>
      </c>
      <c r="D3068" s="3">
        <v>44666</v>
      </c>
      <c r="E3068" s="4">
        <v>182698.1</v>
      </c>
      <c r="F3068">
        <v>63</v>
      </c>
      <c r="G3068" s="3">
        <v>44681</v>
      </c>
      <c r="H3068" s="4">
        <v>0</v>
      </c>
      <c r="I3068" s="4">
        <v>0</v>
      </c>
      <c r="J3068" s="4">
        <v>0</v>
      </c>
      <c r="K3068" s="5">
        <v>0</v>
      </c>
      <c r="L3068" s="5">
        <v>0</v>
      </c>
      <c r="O3068" s="5">
        <v>0</v>
      </c>
    </row>
    <row r="3069" spans="1:15" x14ac:dyDescent="0.75">
      <c r="A3069" t="s">
        <v>35</v>
      </c>
      <c r="B3069" s="3">
        <v>44696</v>
      </c>
      <c r="C3069" s="4">
        <v>251822.91</v>
      </c>
      <c r="D3069" s="3">
        <v>44696</v>
      </c>
      <c r="E3069" s="4">
        <v>251822.91</v>
      </c>
      <c r="F3069">
        <v>64</v>
      </c>
      <c r="G3069" s="3">
        <v>44712</v>
      </c>
      <c r="H3069" s="4">
        <v>0</v>
      </c>
      <c r="I3069" s="4">
        <v>0</v>
      </c>
      <c r="J3069" s="4">
        <v>0</v>
      </c>
      <c r="K3069" s="5">
        <v>0</v>
      </c>
      <c r="L3069" s="5">
        <v>0</v>
      </c>
      <c r="O3069" s="5">
        <v>0</v>
      </c>
    </row>
    <row r="3070" spans="1:15" x14ac:dyDescent="0.75">
      <c r="A3070" t="s">
        <v>35</v>
      </c>
      <c r="B3070" s="3">
        <v>44727</v>
      </c>
      <c r="C3070" s="4">
        <v>186151.25</v>
      </c>
      <c r="D3070" s="3">
        <v>44727</v>
      </c>
      <c r="E3070" s="4">
        <v>186151.25</v>
      </c>
      <c r="F3070">
        <v>65</v>
      </c>
      <c r="G3070" s="3">
        <v>44742</v>
      </c>
      <c r="H3070" s="4">
        <v>0</v>
      </c>
      <c r="I3070" s="4">
        <v>0</v>
      </c>
      <c r="J3070" s="4">
        <v>0</v>
      </c>
      <c r="K3070" s="5">
        <v>0</v>
      </c>
      <c r="L3070" s="5">
        <v>0</v>
      </c>
      <c r="O3070" s="5">
        <v>0</v>
      </c>
    </row>
    <row r="3071" spans="1:15" x14ac:dyDescent="0.75">
      <c r="A3071" t="s">
        <v>35</v>
      </c>
      <c r="B3071" s="3">
        <v>44757</v>
      </c>
      <c r="C3071" s="4">
        <v>180142.5</v>
      </c>
      <c r="D3071" s="3">
        <v>44757</v>
      </c>
      <c r="E3071" s="4">
        <v>180142.5</v>
      </c>
      <c r="F3071">
        <v>66</v>
      </c>
      <c r="G3071" s="3">
        <v>44773</v>
      </c>
      <c r="H3071" s="4">
        <v>0</v>
      </c>
      <c r="I3071" s="4">
        <v>0</v>
      </c>
      <c r="J3071" s="4">
        <v>0</v>
      </c>
      <c r="K3071" s="5">
        <v>0</v>
      </c>
      <c r="L3071" s="5">
        <v>0</v>
      </c>
      <c r="O3071" s="5">
        <v>0</v>
      </c>
    </row>
    <row r="3072" spans="1:15" x14ac:dyDescent="0.75">
      <c r="A3072" t="s">
        <v>35</v>
      </c>
      <c r="B3072" s="3">
        <v>44788</v>
      </c>
      <c r="C3072" s="4">
        <v>182756.87</v>
      </c>
      <c r="D3072" s="3">
        <v>44788</v>
      </c>
      <c r="E3072" s="4">
        <v>182756.87</v>
      </c>
      <c r="F3072">
        <v>67</v>
      </c>
      <c r="G3072" s="3">
        <v>44804</v>
      </c>
      <c r="H3072" s="4">
        <v>0</v>
      </c>
      <c r="I3072" s="4">
        <v>0</v>
      </c>
      <c r="J3072" s="4">
        <v>0</v>
      </c>
      <c r="K3072" s="5">
        <v>0</v>
      </c>
      <c r="L3072" s="5">
        <v>0</v>
      </c>
      <c r="O3072" s="5">
        <v>0</v>
      </c>
    </row>
    <row r="3073" spans="1:15" x14ac:dyDescent="0.75">
      <c r="A3073" t="s">
        <v>35</v>
      </c>
      <c r="B3073" s="3">
        <v>44819</v>
      </c>
      <c r="C3073" s="4">
        <v>186180.76</v>
      </c>
      <c r="D3073" s="3">
        <v>44819</v>
      </c>
      <c r="E3073" s="4">
        <v>186180.76</v>
      </c>
      <c r="F3073">
        <v>68</v>
      </c>
      <c r="G3073" s="3">
        <v>44834</v>
      </c>
      <c r="H3073" s="4">
        <v>0</v>
      </c>
      <c r="I3073" s="4">
        <v>0</v>
      </c>
      <c r="J3073" s="4">
        <v>0</v>
      </c>
      <c r="K3073" s="5">
        <v>0</v>
      </c>
      <c r="L3073" s="5">
        <v>0</v>
      </c>
      <c r="O3073" s="5">
        <v>0</v>
      </c>
    </row>
    <row r="3074" spans="1:15" x14ac:dyDescent="0.75">
      <c r="A3074" t="s">
        <v>35</v>
      </c>
      <c r="B3074" s="3">
        <v>44849</v>
      </c>
      <c r="C3074" s="4">
        <v>180171.11</v>
      </c>
      <c r="D3074" s="3">
        <v>44849</v>
      </c>
      <c r="E3074" s="4">
        <v>180171.11</v>
      </c>
      <c r="F3074">
        <v>69</v>
      </c>
      <c r="G3074" s="3">
        <v>44865</v>
      </c>
      <c r="H3074" s="4">
        <v>0</v>
      </c>
      <c r="I3074" s="4">
        <v>0</v>
      </c>
      <c r="J3074" s="4">
        <v>0</v>
      </c>
      <c r="K3074" s="5">
        <v>0</v>
      </c>
      <c r="L3074" s="5">
        <v>0</v>
      </c>
      <c r="O3074" s="5">
        <v>0</v>
      </c>
    </row>
    <row r="3075" spans="1:15" x14ac:dyDescent="0.75">
      <c r="A3075" t="s">
        <v>35</v>
      </c>
      <c r="B3075" s="3">
        <v>44880</v>
      </c>
      <c r="C3075" s="4">
        <v>186200.73</v>
      </c>
      <c r="D3075" s="3">
        <v>44880</v>
      </c>
      <c r="E3075" s="4">
        <v>186200.73</v>
      </c>
      <c r="F3075">
        <v>70</v>
      </c>
      <c r="G3075" s="3">
        <v>44895</v>
      </c>
      <c r="H3075" s="4">
        <v>0</v>
      </c>
      <c r="I3075" s="4">
        <v>0</v>
      </c>
      <c r="J3075" s="4">
        <v>0</v>
      </c>
      <c r="K3075" s="5">
        <v>0</v>
      </c>
      <c r="L3075" s="5">
        <v>0</v>
      </c>
      <c r="O3075" s="5">
        <v>0</v>
      </c>
    </row>
    <row r="3076" spans="1:15" x14ac:dyDescent="0.75">
      <c r="A3076" t="s">
        <v>35</v>
      </c>
      <c r="B3076" s="3">
        <v>44910</v>
      </c>
      <c r="C3076" s="4">
        <v>180190.48</v>
      </c>
      <c r="D3076" s="3">
        <v>44910</v>
      </c>
      <c r="E3076" s="4">
        <v>180190.48</v>
      </c>
      <c r="F3076">
        <v>71</v>
      </c>
      <c r="G3076" s="3">
        <v>44926</v>
      </c>
      <c r="H3076" s="4">
        <v>0</v>
      </c>
      <c r="I3076" s="4">
        <v>0</v>
      </c>
      <c r="J3076" s="4">
        <v>0</v>
      </c>
      <c r="K3076" s="5">
        <v>0</v>
      </c>
      <c r="L3076" s="5">
        <v>0</v>
      </c>
      <c r="O3076" s="5">
        <v>0</v>
      </c>
    </row>
    <row r="3077" spans="1:15" x14ac:dyDescent="0.75">
      <c r="A3077" t="s">
        <v>35</v>
      </c>
      <c r="B3077" s="3">
        <v>44941</v>
      </c>
      <c r="C3077" s="4">
        <v>179950.84</v>
      </c>
      <c r="D3077" s="3">
        <v>44941</v>
      </c>
      <c r="E3077" s="4">
        <v>179950.84</v>
      </c>
      <c r="F3077">
        <v>72</v>
      </c>
      <c r="G3077" s="3">
        <v>44957</v>
      </c>
      <c r="H3077" s="4">
        <v>0</v>
      </c>
      <c r="I3077" s="4">
        <v>0</v>
      </c>
      <c r="J3077" s="4">
        <v>0</v>
      </c>
      <c r="K3077" s="5">
        <v>0</v>
      </c>
      <c r="L3077" s="5">
        <v>0</v>
      </c>
      <c r="O3077" s="5">
        <v>0</v>
      </c>
    </row>
    <row r="3078" spans="1:15" x14ac:dyDescent="0.75">
      <c r="A3078" t="s">
        <v>35</v>
      </c>
      <c r="B3078" s="3">
        <v>44972</v>
      </c>
      <c r="C3078" s="4">
        <v>179960.74</v>
      </c>
      <c r="D3078" s="3">
        <v>44972</v>
      </c>
      <c r="E3078" s="4">
        <v>179960.74</v>
      </c>
      <c r="F3078">
        <v>73</v>
      </c>
      <c r="G3078" s="3">
        <v>44985</v>
      </c>
      <c r="H3078" s="4">
        <v>0</v>
      </c>
      <c r="I3078" s="4">
        <v>0</v>
      </c>
      <c r="J3078" s="4">
        <v>0</v>
      </c>
      <c r="K3078" s="5">
        <v>0</v>
      </c>
      <c r="L3078" s="5">
        <v>0</v>
      </c>
      <c r="O3078" s="5">
        <v>0</v>
      </c>
    </row>
    <row r="3079" spans="1:15" x14ac:dyDescent="0.75">
      <c r="A3079" t="s">
        <v>35</v>
      </c>
      <c r="B3079" s="3">
        <v>45000</v>
      </c>
      <c r="C3079" s="4">
        <v>180742.11</v>
      </c>
      <c r="D3079" s="3">
        <v>45000</v>
      </c>
      <c r="E3079" s="4">
        <v>180742.11</v>
      </c>
      <c r="F3079">
        <v>74</v>
      </c>
      <c r="G3079" s="3">
        <v>45016</v>
      </c>
      <c r="H3079" s="4">
        <v>0</v>
      </c>
      <c r="I3079" s="4">
        <v>0</v>
      </c>
      <c r="J3079" s="4">
        <v>0</v>
      </c>
      <c r="K3079" s="5">
        <v>0</v>
      </c>
      <c r="L3079" s="5">
        <v>0</v>
      </c>
      <c r="O3079" s="5">
        <v>0</v>
      </c>
    </row>
    <row r="3080" spans="1:15" x14ac:dyDescent="0.75">
      <c r="A3080" t="s">
        <v>35</v>
      </c>
      <c r="B3080" s="3">
        <v>45031</v>
      </c>
      <c r="C3080" s="4">
        <v>186251.98</v>
      </c>
      <c r="D3080" s="3">
        <v>45031</v>
      </c>
      <c r="E3080" s="4">
        <v>186251.98</v>
      </c>
      <c r="F3080">
        <v>75</v>
      </c>
      <c r="G3080" s="3">
        <v>45046</v>
      </c>
      <c r="H3080" s="4">
        <v>0</v>
      </c>
      <c r="I3080" s="4">
        <v>0</v>
      </c>
      <c r="J3080" s="4">
        <v>0</v>
      </c>
      <c r="K3080" s="5">
        <v>0</v>
      </c>
      <c r="L3080" s="5">
        <v>0</v>
      </c>
      <c r="O3080" s="5">
        <v>0</v>
      </c>
    </row>
    <row r="3081" spans="1:15" x14ac:dyDescent="0.75">
      <c r="A3081" t="s">
        <v>35</v>
      </c>
      <c r="B3081" s="3">
        <v>45061</v>
      </c>
      <c r="C3081" s="4">
        <v>180240.14</v>
      </c>
      <c r="D3081" s="3">
        <v>45061</v>
      </c>
      <c r="E3081" s="4">
        <v>180240.14</v>
      </c>
      <c r="F3081">
        <v>76</v>
      </c>
      <c r="G3081" s="3">
        <v>45077</v>
      </c>
      <c r="H3081" s="4">
        <v>0</v>
      </c>
      <c r="I3081" s="4">
        <v>0</v>
      </c>
      <c r="J3081" s="4">
        <v>0</v>
      </c>
      <c r="K3081" s="5">
        <v>0</v>
      </c>
      <c r="L3081" s="5">
        <v>0</v>
      </c>
      <c r="O3081" s="5">
        <v>0</v>
      </c>
    </row>
    <row r="3082" spans="1:15" x14ac:dyDescent="0.75">
      <c r="A3082" t="s">
        <v>35</v>
      </c>
      <c r="B3082" s="3">
        <v>45092</v>
      </c>
      <c r="C3082" s="4">
        <v>186272.2</v>
      </c>
      <c r="D3082" s="3">
        <v>45092</v>
      </c>
      <c r="E3082" s="4">
        <v>186272.2</v>
      </c>
      <c r="F3082">
        <v>77</v>
      </c>
      <c r="G3082" s="3">
        <v>45107</v>
      </c>
      <c r="H3082" s="4">
        <v>0</v>
      </c>
      <c r="I3082" s="4">
        <v>0</v>
      </c>
      <c r="J3082" s="4">
        <v>0</v>
      </c>
      <c r="K3082" s="5">
        <v>0</v>
      </c>
      <c r="L3082" s="5">
        <v>0</v>
      </c>
      <c r="O3082" s="5">
        <v>0</v>
      </c>
    </row>
    <row r="3083" spans="1:15" x14ac:dyDescent="0.75">
      <c r="A3083" t="s">
        <v>35</v>
      </c>
      <c r="B3083" s="3">
        <v>45122</v>
      </c>
      <c r="C3083" s="4">
        <v>180256.28</v>
      </c>
      <c r="D3083" s="3">
        <v>45122</v>
      </c>
      <c r="E3083" s="4">
        <v>180256.28</v>
      </c>
      <c r="F3083">
        <v>78</v>
      </c>
      <c r="G3083" s="3">
        <v>45138</v>
      </c>
      <c r="H3083" s="4">
        <v>0</v>
      </c>
      <c r="I3083" s="4">
        <v>0</v>
      </c>
      <c r="J3083" s="4">
        <v>0</v>
      </c>
      <c r="K3083" s="5">
        <v>0</v>
      </c>
      <c r="L3083" s="5">
        <v>0</v>
      </c>
      <c r="O3083" s="5">
        <v>0</v>
      </c>
    </row>
    <row r="3084" spans="1:15" x14ac:dyDescent="0.75">
      <c r="A3084" t="s">
        <v>35</v>
      </c>
      <c r="B3084" s="3">
        <v>45153</v>
      </c>
      <c r="C3084" s="4">
        <v>186288.88</v>
      </c>
      <c r="D3084" s="3">
        <v>45153</v>
      </c>
      <c r="E3084" s="4">
        <v>186288.88</v>
      </c>
      <c r="F3084">
        <v>79</v>
      </c>
      <c r="G3084" s="3">
        <v>45169</v>
      </c>
      <c r="H3084" s="4">
        <v>0</v>
      </c>
      <c r="I3084" s="4">
        <v>0</v>
      </c>
      <c r="J3084" s="4">
        <v>0</v>
      </c>
      <c r="K3084" s="5">
        <v>0</v>
      </c>
      <c r="L3084" s="5">
        <v>0</v>
      </c>
      <c r="O3084" s="5">
        <v>0</v>
      </c>
    </row>
    <row r="3085" spans="1:15" x14ac:dyDescent="0.75">
      <c r="A3085" t="s">
        <v>35</v>
      </c>
      <c r="B3085" s="3">
        <v>45184</v>
      </c>
      <c r="C3085" s="4">
        <v>186298.74</v>
      </c>
      <c r="D3085" s="3">
        <v>45184</v>
      </c>
      <c r="E3085" s="4">
        <v>186298.74</v>
      </c>
      <c r="F3085">
        <v>80</v>
      </c>
      <c r="G3085" s="3">
        <v>45199</v>
      </c>
      <c r="H3085" s="4">
        <v>0</v>
      </c>
      <c r="I3085" s="4">
        <v>0</v>
      </c>
      <c r="J3085" s="4">
        <v>0</v>
      </c>
      <c r="K3085" s="5">
        <v>0</v>
      </c>
      <c r="L3085" s="5">
        <v>0</v>
      </c>
      <c r="O3085" s="5">
        <v>0</v>
      </c>
    </row>
    <row r="3086" spans="1:15" x14ac:dyDescent="0.75">
      <c r="A3086" t="s">
        <v>35</v>
      </c>
      <c r="B3086" s="3">
        <v>45214</v>
      </c>
      <c r="C3086" s="4">
        <v>180285.48</v>
      </c>
      <c r="D3086" s="3">
        <v>45214</v>
      </c>
      <c r="E3086" s="4">
        <v>180285.48</v>
      </c>
      <c r="F3086">
        <v>81</v>
      </c>
      <c r="G3086" s="3">
        <v>45230</v>
      </c>
      <c r="H3086" s="4">
        <v>0</v>
      </c>
      <c r="I3086" s="4">
        <v>0</v>
      </c>
      <c r="J3086" s="4">
        <v>0</v>
      </c>
      <c r="K3086" s="5">
        <v>0</v>
      </c>
      <c r="L3086" s="5">
        <v>0</v>
      </c>
      <c r="O3086" s="5">
        <v>0</v>
      </c>
    </row>
    <row r="3087" spans="1:15" x14ac:dyDescent="0.75">
      <c r="A3087" t="s">
        <v>35</v>
      </c>
      <c r="B3087" s="3">
        <v>45245</v>
      </c>
      <c r="C3087" s="4">
        <v>186319.1</v>
      </c>
      <c r="D3087" s="3">
        <v>45245</v>
      </c>
      <c r="E3087" s="4">
        <v>186319.1</v>
      </c>
      <c r="F3087">
        <v>82</v>
      </c>
      <c r="G3087" s="3">
        <v>45260</v>
      </c>
      <c r="H3087" s="4">
        <v>0</v>
      </c>
      <c r="I3087" s="4">
        <v>0</v>
      </c>
      <c r="J3087" s="4">
        <v>0</v>
      </c>
      <c r="K3087" s="5">
        <v>0</v>
      </c>
      <c r="L3087" s="5">
        <v>0</v>
      </c>
      <c r="O3087" s="5">
        <v>0</v>
      </c>
    </row>
    <row r="3088" spans="1:15" x14ac:dyDescent="0.75">
      <c r="A3088" t="s">
        <v>35</v>
      </c>
      <c r="B3088" s="3">
        <v>45275</v>
      </c>
      <c r="C3088" s="4">
        <v>180305.22</v>
      </c>
      <c r="D3088" s="3">
        <v>45275</v>
      </c>
      <c r="E3088" s="4">
        <v>180305.22</v>
      </c>
      <c r="F3088">
        <v>83</v>
      </c>
      <c r="G3088" s="3">
        <v>45291</v>
      </c>
      <c r="H3088" s="4">
        <v>0</v>
      </c>
      <c r="I3088" s="4">
        <v>0</v>
      </c>
      <c r="J3088" s="4">
        <v>0</v>
      </c>
      <c r="K3088" s="5">
        <v>0</v>
      </c>
      <c r="L3088" s="5">
        <v>0</v>
      </c>
      <c r="O3088" s="5">
        <v>0</v>
      </c>
    </row>
    <row r="3089" spans="1:15" x14ac:dyDescent="0.75">
      <c r="A3089" t="s">
        <v>35</v>
      </c>
      <c r="B3089" s="3">
        <v>45306</v>
      </c>
      <c r="C3089" s="4">
        <v>186339.53</v>
      </c>
      <c r="D3089" s="3">
        <v>45306</v>
      </c>
      <c r="E3089" s="4">
        <v>186339.53</v>
      </c>
      <c r="F3089">
        <v>84</v>
      </c>
      <c r="G3089" s="3">
        <v>45322</v>
      </c>
      <c r="H3089" s="4">
        <v>0</v>
      </c>
      <c r="I3089" s="4">
        <v>0</v>
      </c>
      <c r="J3089" s="4">
        <v>0</v>
      </c>
      <c r="K3089" s="5">
        <v>0</v>
      </c>
      <c r="L3089" s="5">
        <v>0</v>
      </c>
      <c r="O3089" s="5">
        <v>0</v>
      </c>
    </row>
    <row r="3090" spans="1:15" x14ac:dyDescent="0.75">
      <c r="A3090" t="s">
        <v>35</v>
      </c>
      <c r="B3090" s="3">
        <v>45337</v>
      </c>
      <c r="C3090" s="4">
        <v>180082.19</v>
      </c>
      <c r="D3090" s="3">
        <v>45337</v>
      </c>
      <c r="E3090" s="4">
        <v>180082.19</v>
      </c>
      <c r="F3090">
        <v>85</v>
      </c>
      <c r="G3090" s="3">
        <v>45351</v>
      </c>
      <c r="H3090" s="4">
        <v>0</v>
      </c>
      <c r="I3090" s="4">
        <v>0</v>
      </c>
      <c r="J3090" s="4">
        <v>0</v>
      </c>
      <c r="K3090" s="5">
        <v>0</v>
      </c>
      <c r="L3090" s="5">
        <v>0</v>
      </c>
      <c r="O3090" s="5">
        <v>0</v>
      </c>
    </row>
    <row r="3091" spans="1:15" x14ac:dyDescent="0.75">
      <c r="A3091" t="s">
        <v>35</v>
      </c>
      <c r="B3091" s="3">
        <v>45366</v>
      </c>
      <c r="C3091" s="4">
        <v>180586.03</v>
      </c>
      <c r="D3091" s="3">
        <v>45366</v>
      </c>
      <c r="E3091" s="4">
        <v>180586.03</v>
      </c>
      <c r="F3091">
        <v>86</v>
      </c>
      <c r="G3091" s="3">
        <v>45382</v>
      </c>
      <c r="H3091" s="4">
        <v>0</v>
      </c>
      <c r="I3091" s="4">
        <v>0</v>
      </c>
      <c r="J3091" s="4">
        <v>0</v>
      </c>
      <c r="K3091" s="5">
        <v>0</v>
      </c>
      <c r="L3091" s="5">
        <v>0</v>
      </c>
      <c r="O3091" s="5">
        <v>0</v>
      </c>
    </row>
    <row r="3092" spans="1:15" x14ac:dyDescent="0.75">
      <c r="A3092" t="s">
        <v>35</v>
      </c>
      <c r="B3092" s="3">
        <v>45397</v>
      </c>
      <c r="C3092" s="4">
        <v>184743.55</v>
      </c>
      <c r="D3092" s="3">
        <v>45397</v>
      </c>
      <c r="E3092" s="4">
        <v>184743.55</v>
      </c>
      <c r="F3092">
        <v>87</v>
      </c>
      <c r="G3092" s="3">
        <v>45412</v>
      </c>
      <c r="H3092" s="4">
        <v>0</v>
      </c>
      <c r="I3092" s="4">
        <v>0</v>
      </c>
      <c r="J3092" s="4">
        <v>0</v>
      </c>
      <c r="K3092" s="5">
        <v>0</v>
      </c>
      <c r="L3092" s="5">
        <v>0</v>
      </c>
      <c r="O3092" s="5">
        <v>0</v>
      </c>
    </row>
    <row r="3093" spans="1:15" x14ac:dyDescent="0.75">
      <c r="A3093" t="s">
        <v>35</v>
      </c>
      <c r="B3093" s="3">
        <v>45427</v>
      </c>
      <c r="C3093" s="4">
        <v>180020.18</v>
      </c>
      <c r="D3093" s="3">
        <v>45427</v>
      </c>
      <c r="E3093" s="4">
        <v>180020.18</v>
      </c>
      <c r="F3093">
        <v>88</v>
      </c>
      <c r="G3093" s="3">
        <v>45443</v>
      </c>
      <c r="H3093" s="4">
        <v>0</v>
      </c>
      <c r="I3093" s="4">
        <v>0</v>
      </c>
      <c r="J3093" s="4">
        <v>0</v>
      </c>
      <c r="K3093" s="5">
        <v>0</v>
      </c>
      <c r="L3093" s="5">
        <v>0</v>
      </c>
      <c r="O3093" s="5">
        <v>0</v>
      </c>
    </row>
    <row r="3094" spans="1:15" x14ac:dyDescent="0.75">
      <c r="A3094" t="s">
        <v>35</v>
      </c>
      <c r="B3094" s="3">
        <v>45458</v>
      </c>
      <c r="C3094" s="4">
        <v>181673.67</v>
      </c>
      <c r="D3094" s="3">
        <v>45458</v>
      </c>
      <c r="E3094" s="4">
        <v>181673.67</v>
      </c>
      <c r="F3094">
        <v>89</v>
      </c>
      <c r="G3094" s="3">
        <v>45473</v>
      </c>
      <c r="H3094" s="4">
        <v>0</v>
      </c>
      <c r="I3094" s="4">
        <v>0</v>
      </c>
      <c r="J3094" s="4">
        <v>0</v>
      </c>
      <c r="K3094" s="5">
        <v>0</v>
      </c>
      <c r="L3094" s="5">
        <v>0</v>
      </c>
      <c r="O3094" s="5">
        <v>0</v>
      </c>
    </row>
    <row r="3095" spans="1:15" x14ac:dyDescent="0.75">
      <c r="A3095" t="s">
        <v>35</v>
      </c>
      <c r="B3095" s="3">
        <v>45488</v>
      </c>
      <c r="C3095" s="4">
        <v>180039.87</v>
      </c>
      <c r="D3095" s="3">
        <v>45488</v>
      </c>
      <c r="E3095" s="4">
        <v>180039.87</v>
      </c>
      <c r="F3095">
        <v>90</v>
      </c>
      <c r="G3095" s="3">
        <v>45504</v>
      </c>
      <c r="H3095" s="4">
        <v>0</v>
      </c>
      <c r="I3095" s="4">
        <v>0</v>
      </c>
      <c r="J3095" s="4">
        <v>0</v>
      </c>
      <c r="K3095" s="5">
        <v>0</v>
      </c>
      <c r="L3095" s="5">
        <v>0</v>
      </c>
      <c r="O3095" s="5">
        <v>0</v>
      </c>
    </row>
    <row r="3096" spans="1:15" x14ac:dyDescent="0.75">
      <c r="A3096" t="s">
        <v>35</v>
      </c>
      <c r="B3096" s="3">
        <v>45519</v>
      </c>
      <c r="C3096" s="4">
        <v>186065.29</v>
      </c>
      <c r="D3096" s="3">
        <v>45519</v>
      </c>
      <c r="E3096" s="4">
        <v>186065.29</v>
      </c>
      <c r="F3096">
        <v>91</v>
      </c>
      <c r="G3096" s="3">
        <v>45535</v>
      </c>
      <c r="H3096" s="4">
        <v>0</v>
      </c>
      <c r="I3096" s="4">
        <v>0</v>
      </c>
      <c r="J3096" s="4">
        <v>0</v>
      </c>
      <c r="K3096" s="5">
        <v>0</v>
      </c>
      <c r="L3096" s="5">
        <v>0</v>
      </c>
      <c r="O3096" s="5">
        <v>0</v>
      </c>
    </row>
    <row r="3097" spans="1:15" x14ac:dyDescent="0.75">
      <c r="A3097" t="s">
        <v>35</v>
      </c>
      <c r="B3097" s="3">
        <v>45550</v>
      </c>
      <c r="C3097" s="4">
        <v>186075.16</v>
      </c>
      <c r="D3097" s="3">
        <v>45550</v>
      </c>
      <c r="E3097" s="4">
        <v>186075.16</v>
      </c>
      <c r="F3097">
        <v>92</v>
      </c>
      <c r="G3097" s="3">
        <v>45565</v>
      </c>
      <c r="H3097" s="4">
        <v>0</v>
      </c>
      <c r="I3097" s="4">
        <v>0</v>
      </c>
      <c r="J3097" s="4">
        <v>0</v>
      </c>
      <c r="K3097" s="5">
        <v>0</v>
      </c>
      <c r="L3097" s="5">
        <v>0</v>
      </c>
      <c r="O3097" s="5">
        <v>0</v>
      </c>
    </row>
    <row r="3098" spans="1:15" x14ac:dyDescent="0.75">
      <c r="A3098" t="s">
        <v>35</v>
      </c>
      <c r="B3098" s="3">
        <v>45580</v>
      </c>
      <c r="C3098" s="4">
        <v>180069.15</v>
      </c>
      <c r="D3098" s="3">
        <v>45580</v>
      </c>
      <c r="E3098" s="4">
        <v>180069.15</v>
      </c>
      <c r="F3098">
        <v>93</v>
      </c>
      <c r="G3098" s="3">
        <v>45596</v>
      </c>
      <c r="H3098" s="4">
        <v>0</v>
      </c>
      <c r="I3098" s="4">
        <v>0</v>
      </c>
      <c r="J3098" s="4">
        <v>0</v>
      </c>
      <c r="K3098" s="5">
        <v>0</v>
      </c>
      <c r="L3098" s="5">
        <v>0</v>
      </c>
      <c r="O3098" s="5">
        <v>0</v>
      </c>
    </row>
    <row r="3099" spans="1:15" x14ac:dyDescent="0.75">
      <c r="A3099" t="s">
        <v>35</v>
      </c>
      <c r="B3099" s="3">
        <v>45611</v>
      </c>
      <c r="C3099" s="4">
        <v>186095.58</v>
      </c>
      <c r="D3099" s="3">
        <v>45611</v>
      </c>
      <c r="E3099" s="4">
        <v>186095.58</v>
      </c>
      <c r="F3099">
        <v>94</v>
      </c>
      <c r="G3099" s="3">
        <v>45626</v>
      </c>
      <c r="H3099" s="4">
        <v>0</v>
      </c>
      <c r="I3099" s="4">
        <v>0</v>
      </c>
      <c r="J3099" s="4">
        <v>0</v>
      </c>
      <c r="K3099" s="5">
        <v>0</v>
      </c>
      <c r="L3099" s="5">
        <v>0</v>
      </c>
      <c r="O3099" s="5">
        <v>0</v>
      </c>
    </row>
    <row r="3100" spans="1:15" x14ac:dyDescent="0.75">
      <c r="A3100" t="s">
        <v>35</v>
      </c>
      <c r="B3100" s="3">
        <v>45641</v>
      </c>
      <c r="C3100" s="4">
        <v>180068.99</v>
      </c>
      <c r="D3100" s="3">
        <v>45641</v>
      </c>
      <c r="E3100" s="4">
        <v>180068.99</v>
      </c>
      <c r="F3100">
        <v>95</v>
      </c>
      <c r="G3100" s="3">
        <v>45657</v>
      </c>
      <c r="H3100" s="4">
        <v>0</v>
      </c>
      <c r="I3100" s="4">
        <v>0</v>
      </c>
      <c r="J3100" s="4">
        <v>0</v>
      </c>
      <c r="K3100" s="5">
        <v>0</v>
      </c>
      <c r="L3100" s="5">
        <v>0</v>
      </c>
      <c r="O3100" s="5">
        <v>0</v>
      </c>
    </row>
    <row r="3101" spans="1:15" x14ac:dyDescent="0.75">
      <c r="A3101" t="s">
        <v>35</v>
      </c>
      <c r="B3101" s="3">
        <v>45672</v>
      </c>
      <c r="C3101" s="4">
        <v>179862.39</v>
      </c>
      <c r="D3101" s="3">
        <v>45672</v>
      </c>
      <c r="E3101" s="4">
        <v>179862.39</v>
      </c>
      <c r="F3101">
        <v>96</v>
      </c>
      <c r="G3101" s="3">
        <v>45688</v>
      </c>
      <c r="H3101" s="4">
        <v>0</v>
      </c>
      <c r="I3101" s="4">
        <v>0</v>
      </c>
      <c r="J3101" s="4">
        <v>0</v>
      </c>
      <c r="K3101" s="5">
        <v>0</v>
      </c>
      <c r="L3101" s="5">
        <v>0</v>
      </c>
      <c r="O3101" s="5">
        <v>0</v>
      </c>
    </row>
    <row r="3102" spans="1:15" x14ac:dyDescent="0.75">
      <c r="A3102" t="s">
        <v>35</v>
      </c>
      <c r="B3102" s="3">
        <v>45703</v>
      </c>
      <c r="C3102" s="4">
        <v>179872.56</v>
      </c>
      <c r="D3102" s="3">
        <v>45703</v>
      </c>
      <c r="E3102" s="4">
        <v>179872.56</v>
      </c>
      <c r="F3102">
        <v>97</v>
      </c>
      <c r="G3102" s="3">
        <v>45716</v>
      </c>
      <c r="H3102" s="4">
        <v>0</v>
      </c>
      <c r="I3102" s="4">
        <v>0</v>
      </c>
      <c r="J3102" s="4">
        <v>0</v>
      </c>
      <c r="K3102" s="5">
        <v>0</v>
      </c>
      <c r="L3102" s="5">
        <v>0</v>
      </c>
      <c r="O3102" s="5">
        <v>0</v>
      </c>
    </row>
    <row r="3103" spans="1:15" x14ac:dyDescent="0.75">
      <c r="A3103" t="s">
        <v>35</v>
      </c>
      <c r="B3103" s="3">
        <v>45731</v>
      </c>
      <c r="C3103" s="4">
        <v>180618.84</v>
      </c>
      <c r="D3103" s="3">
        <v>45731</v>
      </c>
      <c r="E3103" s="4">
        <v>180618.84</v>
      </c>
      <c r="F3103">
        <v>98</v>
      </c>
      <c r="G3103" s="3">
        <v>45747</v>
      </c>
      <c r="H3103" s="4">
        <v>0</v>
      </c>
      <c r="I3103" s="4">
        <v>0</v>
      </c>
      <c r="J3103" s="4">
        <v>0</v>
      </c>
      <c r="K3103" s="5">
        <v>0</v>
      </c>
      <c r="L3103" s="5">
        <v>0</v>
      </c>
      <c r="O3103" s="5">
        <v>0</v>
      </c>
    </row>
    <row r="3104" spans="1:15" x14ac:dyDescent="0.75">
      <c r="A3104" t="s">
        <v>35</v>
      </c>
      <c r="B3104" s="3">
        <v>45762</v>
      </c>
      <c r="C3104" s="4">
        <v>186147.66</v>
      </c>
      <c r="D3104" s="3">
        <v>45762</v>
      </c>
      <c r="E3104" s="4">
        <v>186147.66</v>
      </c>
      <c r="F3104">
        <v>99</v>
      </c>
      <c r="G3104" s="3">
        <v>45777</v>
      </c>
      <c r="H3104" s="4">
        <v>0</v>
      </c>
      <c r="I3104" s="4">
        <v>0</v>
      </c>
      <c r="J3104" s="4">
        <v>0</v>
      </c>
      <c r="K3104" s="5">
        <v>0</v>
      </c>
      <c r="L3104" s="5">
        <v>0</v>
      </c>
      <c r="O3104" s="5">
        <v>0</v>
      </c>
    </row>
    <row r="3105" spans="1:15" x14ac:dyDescent="0.75">
      <c r="A3105" t="s">
        <v>35</v>
      </c>
      <c r="B3105" s="3">
        <v>45792</v>
      </c>
      <c r="C3105" s="4">
        <v>180139.39</v>
      </c>
      <c r="D3105" s="3">
        <v>45792</v>
      </c>
      <c r="E3105" s="4">
        <v>180139.39</v>
      </c>
      <c r="F3105">
        <v>100</v>
      </c>
      <c r="G3105" s="3">
        <v>45808</v>
      </c>
      <c r="H3105" s="4">
        <v>0</v>
      </c>
      <c r="I3105" s="4">
        <v>0</v>
      </c>
      <c r="J3105" s="4">
        <v>0</v>
      </c>
      <c r="K3105" s="5">
        <v>0</v>
      </c>
      <c r="L3105" s="5">
        <v>0</v>
      </c>
      <c r="O3105" s="5">
        <v>0</v>
      </c>
    </row>
    <row r="3106" spans="1:15" x14ac:dyDescent="0.75">
      <c r="A3106" t="s">
        <v>35</v>
      </c>
      <c r="B3106" s="3">
        <v>45823</v>
      </c>
      <c r="C3106" s="4">
        <v>174432.36</v>
      </c>
      <c r="D3106" s="3">
        <v>45823</v>
      </c>
      <c r="E3106" s="4">
        <v>174432.36</v>
      </c>
      <c r="F3106">
        <v>101</v>
      </c>
      <c r="G3106" s="3">
        <v>45838</v>
      </c>
      <c r="H3106" s="4">
        <v>0</v>
      </c>
      <c r="I3106" s="4">
        <v>0</v>
      </c>
      <c r="J3106" s="4">
        <v>0</v>
      </c>
      <c r="K3106" s="5">
        <v>0</v>
      </c>
      <c r="L3106" s="5">
        <v>0</v>
      </c>
      <c r="O3106" s="5">
        <v>0</v>
      </c>
    </row>
    <row r="3107" spans="1:15" x14ac:dyDescent="0.75">
      <c r="A3107" t="s">
        <v>35</v>
      </c>
      <c r="B3107" s="3">
        <v>45853</v>
      </c>
      <c r="C3107" s="4">
        <v>165414.34</v>
      </c>
      <c r="D3107" s="3">
        <v>45853</v>
      </c>
      <c r="E3107" s="4">
        <v>165414.34</v>
      </c>
      <c r="F3107">
        <v>102</v>
      </c>
      <c r="G3107" s="3">
        <v>45869</v>
      </c>
      <c r="H3107" s="4">
        <v>0</v>
      </c>
      <c r="I3107" s="4">
        <v>0</v>
      </c>
      <c r="J3107" s="4">
        <v>0</v>
      </c>
      <c r="K3107" s="5">
        <v>0</v>
      </c>
      <c r="L3107" s="5">
        <v>0</v>
      </c>
      <c r="O3107" s="5">
        <v>0</v>
      </c>
    </row>
    <row r="3108" spans="1:15" x14ac:dyDescent="0.75">
      <c r="A3108" t="s">
        <v>35</v>
      </c>
      <c r="B3108" s="3">
        <v>45884</v>
      </c>
      <c r="C3108" s="4">
        <v>170968.8</v>
      </c>
      <c r="D3108" s="3">
        <v>45884</v>
      </c>
      <c r="E3108" s="4">
        <v>170968.8</v>
      </c>
      <c r="F3108">
        <v>103</v>
      </c>
      <c r="G3108" s="3">
        <v>45900</v>
      </c>
      <c r="H3108" s="4">
        <v>0</v>
      </c>
      <c r="I3108" s="4">
        <v>0</v>
      </c>
      <c r="J3108" s="4">
        <v>0</v>
      </c>
      <c r="K3108" s="5">
        <v>0</v>
      </c>
      <c r="L3108" s="5">
        <v>0</v>
      </c>
      <c r="O3108" s="5">
        <v>0</v>
      </c>
    </row>
    <row r="3109" spans="1:15" x14ac:dyDescent="0.75">
      <c r="A3109" t="s">
        <v>35</v>
      </c>
      <c r="B3109" s="3">
        <v>45915</v>
      </c>
      <c r="C3109" s="4">
        <v>163203.94</v>
      </c>
      <c r="D3109" s="3">
        <v>45915</v>
      </c>
      <c r="E3109" s="4">
        <v>163203.94</v>
      </c>
      <c r="F3109">
        <v>104</v>
      </c>
      <c r="G3109" s="3">
        <v>45930</v>
      </c>
      <c r="H3109" s="4">
        <v>0</v>
      </c>
      <c r="I3109" s="4">
        <v>0</v>
      </c>
      <c r="J3109" s="4">
        <v>0</v>
      </c>
      <c r="K3109" s="5">
        <v>0</v>
      </c>
      <c r="L3109" s="5">
        <v>0</v>
      </c>
      <c r="O3109" s="5">
        <v>0</v>
      </c>
    </row>
    <row r="3110" spans="1:15" x14ac:dyDescent="0.75">
      <c r="A3110" t="s">
        <v>35</v>
      </c>
      <c r="B3110" s="3">
        <v>45945</v>
      </c>
      <c r="C3110" s="4">
        <v>160409.38</v>
      </c>
      <c r="D3110" s="3">
        <v>45945</v>
      </c>
      <c r="E3110" s="4">
        <v>160409.38</v>
      </c>
      <c r="F3110">
        <v>105</v>
      </c>
      <c r="G3110" s="3">
        <v>45961</v>
      </c>
      <c r="H3110" s="4">
        <v>0</v>
      </c>
      <c r="I3110" s="4">
        <v>0</v>
      </c>
      <c r="J3110" s="4">
        <v>0</v>
      </c>
      <c r="K3110" s="5">
        <v>0</v>
      </c>
      <c r="L3110" s="5">
        <v>0</v>
      </c>
      <c r="O3110" s="5">
        <v>0</v>
      </c>
    </row>
    <row r="3111" spans="1:15" x14ac:dyDescent="0.75">
      <c r="A3111" t="s">
        <v>35</v>
      </c>
      <c r="B3111" s="3">
        <v>45976</v>
      </c>
      <c r="C3111" s="4">
        <v>155562.49</v>
      </c>
      <c r="D3111" s="3">
        <v>45976</v>
      </c>
      <c r="E3111" s="4">
        <v>155562.49</v>
      </c>
      <c r="F3111">
        <v>106</v>
      </c>
      <c r="G3111" s="3">
        <v>45991</v>
      </c>
      <c r="H3111" s="4">
        <v>0</v>
      </c>
      <c r="I3111" s="4">
        <v>0</v>
      </c>
      <c r="J3111" s="4">
        <v>0</v>
      </c>
      <c r="K3111" s="5">
        <v>0</v>
      </c>
      <c r="L3111" s="5">
        <v>0</v>
      </c>
      <c r="O3111" s="5">
        <v>0</v>
      </c>
    </row>
    <row r="3112" spans="1:15" x14ac:dyDescent="0.75">
      <c r="A3112" t="s">
        <v>35</v>
      </c>
      <c r="B3112" s="3">
        <v>46006</v>
      </c>
      <c r="C3112" s="4">
        <v>124528.03</v>
      </c>
      <c r="D3112" s="3">
        <v>46006</v>
      </c>
      <c r="E3112" s="4">
        <v>124528.03</v>
      </c>
      <c r="F3112">
        <v>107</v>
      </c>
      <c r="G3112" s="3">
        <v>46022</v>
      </c>
      <c r="H3112" s="4">
        <v>0</v>
      </c>
      <c r="I3112" s="4">
        <v>0</v>
      </c>
      <c r="J3112" s="4">
        <v>0</v>
      </c>
      <c r="K3112" s="5">
        <v>0</v>
      </c>
      <c r="L3112" s="5">
        <v>0</v>
      </c>
      <c r="O3112" s="5">
        <v>0</v>
      </c>
    </row>
    <row r="3113" spans="1:15" x14ac:dyDescent="0.75">
      <c r="A3113" t="s">
        <v>35</v>
      </c>
      <c r="B3113" s="3">
        <v>46037</v>
      </c>
      <c r="C3113" s="4">
        <v>130158</v>
      </c>
      <c r="D3113" s="3">
        <v>46037</v>
      </c>
      <c r="E3113" s="4">
        <v>130158</v>
      </c>
      <c r="F3113">
        <v>108</v>
      </c>
      <c r="G3113" s="3">
        <v>46053</v>
      </c>
      <c r="H3113" s="4">
        <v>0</v>
      </c>
      <c r="I3113" s="4">
        <v>0</v>
      </c>
      <c r="J3113" s="4">
        <v>0</v>
      </c>
      <c r="K3113" s="5">
        <v>0</v>
      </c>
      <c r="L3113" s="5">
        <v>0</v>
      </c>
      <c r="O3113" s="5">
        <v>0</v>
      </c>
    </row>
    <row r="3114" spans="1:15" x14ac:dyDescent="0.75">
      <c r="A3114" t="s">
        <v>35</v>
      </c>
      <c r="B3114" s="3">
        <v>46068</v>
      </c>
      <c r="C3114" s="4">
        <v>129988.64</v>
      </c>
      <c r="D3114" s="3">
        <v>46068</v>
      </c>
      <c r="E3114" s="4">
        <v>129988.64</v>
      </c>
      <c r="F3114">
        <v>109</v>
      </c>
      <c r="G3114" s="3">
        <v>46081</v>
      </c>
      <c r="H3114" s="4">
        <v>0</v>
      </c>
      <c r="I3114" s="4">
        <v>0</v>
      </c>
      <c r="J3114" s="4">
        <v>0</v>
      </c>
      <c r="K3114" s="5">
        <v>0</v>
      </c>
      <c r="L3114" s="5">
        <v>0</v>
      </c>
      <c r="O3114" s="5">
        <v>0</v>
      </c>
    </row>
    <row r="3115" spans="1:15" x14ac:dyDescent="0.75">
      <c r="A3115" t="s">
        <v>35</v>
      </c>
      <c r="B3115" s="3">
        <v>46096</v>
      </c>
      <c r="C3115" s="4">
        <v>136714.45000000001</v>
      </c>
      <c r="D3115" s="3">
        <v>46096</v>
      </c>
      <c r="E3115" s="4">
        <v>136714.45000000001</v>
      </c>
      <c r="F3115">
        <v>110</v>
      </c>
      <c r="G3115" s="3">
        <v>46112</v>
      </c>
      <c r="H3115" s="4">
        <v>0</v>
      </c>
      <c r="I3115" s="4">
        <v>0</v>
      </c>
      <c r="J3115" s="4">
        <v>0</v>
      </c>
      <c r="K3115" s="5">
        <v>0</v>
      </c>
      <c r="L3115" s="5">
        <v>0</v>
      </c>
      <c r="O3115" s="5">
        <v>0</v>
      </c>
    </row>
    <row r="3116" spans="1:15" x14ac:dyDescent="0.75">
      <c r="A3116" t="s">
        <v>35</v>
      </c>
      <c r="B3116" s="3">
        <v>46127</v>
      </c>
      <c r="C3116" s="4">
        <v>133296.95999999999</v>
      </c>
      <c r="D3116" s="3">
        <v>46127</v>
      </c>
      <c r="E3116" s="4">
        <v>133296.95999999999</v>
      </c>
      <c r="F3116">
        <v>111</v>
      </c>
      <c r="G3116" s="3">
        <v>46142</v>
      </c>
      <c r="H3116" s="4">
        <v>0</v>
      </c>
      <c r="I3116" s="4">
        <v>0</v>
      </c>
      <c r="J3116" s="4">
        <v>0</v>
      </c>
      <c r="K3116" s="5">
        <v>0</v>
      </c>
      <c r="L3116" s="5">
        <v>0</v>
      </c>
      <c r="O3116" s="5">
        <v>0</v>
      </c>
    </row>
    <row r="3117" spans="1:15" x14ac:dyDescent="0.75">
      <c r="A3117" t="s">
        <v>35</v>
      </c>
      <c r="B3117" s="3">
        <v>46157</v>
      </c>
      <c r="C3117" s="4">
        <v>132537.13</v>
      </c>
      <c r="D3117" s="3">
        <v>46157</v>
      </c>
      <c r="E3117" s="4">
        <v>132537.13</v>
      </c>
      <c r="F3117">
        <v>112</v>
      </c>
      <c r="G3117" s="3">
        <v>46173</v>
      </c>
      <c r="H3117" s="4">
        <v>0</v>
      </c>
      <c r="I3117" s="4">
        <v>0</v>
      </c>
      <c r="J3117" s="4">
        <v>0</v>
      </c>
      <c r="K3117" s="5">
        <v>0</v>
      </c>
      <c r="L3117" s="5">
        <v>0</v>
      </c>
      <c r="O3117" s="5">
        <v>0</v>
      </c>
    </row>
    <row r="3118" spans="1:15" x14ac:dyDescent="0.75">
      <c r="A3118" t="s">
        <v>35</v>
      </c>
      <c r="B3118" s="3">
        <v>46188</v>
      </c>
      <c r="C3118" s="4">
        <v>136462.21</v>
      </c>
      <c r="D3118" s="3">
        <v>46188</v>
      </c>
      <c r="E3118" s="4">
        <v>136462.21</v>
      </c>
      <c r="F3118">
        <v>113</v>
      </c>
      <c r="G3118" s="3">
        <v>46203</v>
      </c>
      <c r="H3118" s="4">
        <v>0</v>
      </c>
      <c r="I3118" s="4">
        <v>0</v>
      </c>
      <c r="J3118" s="4">
        <v>0</v>
      </c>
      <c r="K3118" s="5">
        <v>0</v>
      </c>
      <c r="L3118" s="5">
        <v>0</v>
      </c>
      <c r="O3118" s="5">
        <v>0</v>
      </c>
    </row>
    <row r="3119" spans="1:15" x14ac:dyDescent="0.75">
      <c r="A3119" t="s">
        <v>35</v>
      </c>
      <c r="B3119" s="3">
        <v>46218</v>
      </c>
      <c r="C3119" s="4">
        <v>132556.16</v>
      </c>
      <c r="D3119" s="3">
        <v>46218</v>
      </c>
      <c r="E3119" s="4">
        <v>132556.16</v>
      </c>
      <c r="F3119">
        <v>114</v>
      </c>
      <c r="G3119" s="3">
        <v>46234</v>
      </c>
      <c r="H3119" s="4">
        <v>0</v>
      </c>
      <c r="I3119" s="4">
        <v>0</v>
      </c>
      <c r="J3119" s="4">
        <v>0</v>
      </c>
      <c r="K3119" s="5">
        <v>0</v>
      </c>
      <c r="L3119" s="5">
        <v>0</v>
      </c>
      <c r="O3119" s="5">
        <v>0</v>
      </c>
    </row>
    <row r="3120" spans="1:15" x14ac:dyDescent="0.75">
      <c r="A3120" t="s">
        <v>35</v>
      </c>
      <c r="B3120" s="3">
        <v>46249</v>
      </c>
      <c r="C3120" s="4">
        <v>136485.82</v>
      </c>
      <c r="D3120" s="3">
        <v>46249</v>
      </c>
      <c r="E3120" s="4">
        <v>136485.82</v>
      </c>
      <c r="F3120">
        <v>115</v>
      </c>
      <c r="G3120" s="3">
        <v>46265</v>
      </c>
      <c r="H3120" s="4">
        <v>0</v>
      </c>
      <c r="I3120" s="4">
        <v>0</v>
      </c>
      <c r="J3120" s="4">
        <v>0</v>
      </c>
      <c r="K3120" s="5">
        <v>0</v>
      </c>
      <c r="L3120" s="5">
        <v>0</v>
      </c>
      <c r="O3120" s="5">
        <v>0</v>
      </c>
    </row>
    <row r="3121" spans="1:15" x14ac:dyDescent="0.75">
      <c r="A3121" t="s">
        <v>35</v>
      </c>
      <c r="B3121" s="3">
        <v>46280</v>
      </c>
      <c r="C3121" s="4">
        <v>135298.35999999999</v>
      </c>
      <c r="D3121" s="3">
        <v>46280</v>
      </c>
      <c r="E3121" s="4">
        <v>135298.35999999999</v>
      </c>
      <c r="F3121">
        <v>116</v>
      </c>
      <c r="G3121" s="3">
        <v>46295</v>
      </c>
      <c r="H3121" s="4">
        <v>0</v>
      </c>
      <c r="I3121" s="4">
        <v>0</v>
      </c>
      <c r="J3121" s="4">
        <v>0</v>
      </c>
      <c r="K3121" s="5">
        <v>0</v>
      </c>
      <c r="L3121" s="5">
        <v>0</v>
      </c>
      <c r="O3121" s="5">
        <v>1283662.01</v>
      </c>
    </row>
    <row r="3122" spans="1:15" x14ac:dyDescent="0.75">
      <c r="A3122" t="s">
        <v>35</v>
      </c>
      <c r="B3122" s="3">
        <v>46287</v>
      </c>
      <c r="C3122" s="4">
        <v>20065104.083648119</v>
      </c>
      <c r="D3122" s="3">
        <v>46310</v>
      </c>
      <c r="E3122" s="4">
        <v>150765.16040767901</v>
      </c>
      <c r="F3122">
        <v>117</v>
      </c>
      <c r="G3122" s="3">
        <v>46326</v>
      </c>
      <c r="H3122" s="4">
        <v>150765.16040767901</v>
      </c>
      <c r="I3122" s="4">
        <v>0</v>
      </c>
      <c r="J3122" s="4">
        <v>0</v>
      </c>
      <c r="K3122" s="5">
        <v>35300.268109791999</v>
      </c>
      <c r="L3122" s="5">
        <v>0</v>
      </c>
      <c r="O3122" s="5">
        <v>0</v>
      </c>
    </row>
    <row r="3123" spans="1:15" x14ac:dyDescent="0.75">
      <c r="A3123" t="s">
        <v>35</v>
      </c>
      <c r="B3123" s="3">
        <v>46341</v>
      </c>
      <c r="C3123" s="4">
        <v>0</v>
      </c>
      <c r="D3123" s="3">
        <v>46341</v>
      </c>
      <c r="E3123" s="4">
        <v>155842.08937346001</v>
      </c>
      <c r="F3123">
        <v>118</v>
      </c>
      <c r="G3123" s="3">
        <v>46356</v>
      </c>
      <c r="H3123" s="4">
        <v>155842.08937346001</v>
      </c>
      <c r="I3123" s="4">
        <v>0</v>
      </c>
      <c r="J3123" s="4">
        <v>0</v>
      </c>
      <c r="K3123" s="5">
        <v>36476.943713446002</v>
      </c>
      <c r="L3123" s="5">
        <v>0</v>
      </c>
      <c r="O3123" s="5">
        <v>0</v>
      </c>
    </row>
    <row r="3124" spans="1:15" x14ac:dyDescent="0.75">
      <c r="A3124" t="s">
        <v>35</v>
      </c>
      <c r="B3124" s="3">
        <v>46371</v>
      </c>
      <c r="C3124" s="4">
        <v>0</v>
      </c>
      <c r="D3124" s="3">
        <v>46371</v>
      </c>
      <c r="E3124" s="4">
        <v>150807.503722325</v>
      </c>
      <c r="F3124">
        <v>119</v>
      </c>
      <c r="G3124" s="3">
        <v>46387</v>
      </c>
      <c r="H3124" s="4">
        <v>150807.503722325</v>
      </c>
      <c r="I3124" s="4">
        <v>0</v>
      </c>
      <c r="J3124" s="4">
        <v>0</v>
      </c>
      <c r="K3124" s="5">
        <v>35300.268109809003</v>
      </c>
      <c r="L3124" s="5">
        <v>0</v>
      </c>
      <c r="O3124" s="5">
        <v>0</v>
      </c>
    </row>
    <row r="3125" spans="1:15" x14ac:dyDescent="0.75">
      <c r="A3125" t="s">
        <v>35</v>
      </c>
      <c r="B3125" s="3">
        <v>46402</v>
      </c>
      <c r="C3125" s="4">
        <v>0</v>
      </c>
      <c r="D3125" s="3">
        <v>46402</v>
      </c>
      <c r="E3125" s="4">
        <v>149143.954427413</v>
      </c>
      <c r="F3125">
        <v>120</v>
      </c>
      <c r="G3125" s="3">
        <v>46418</v>
      </c>
      <c r="H3125" s="4">
        <v>149143.954427413</v>
      </c>
      <c r="I3125" s="4">
        <v>0</v>
      </c>
      <c r="J3125" s="4">
        <v>0</v>
      </c>
      <c r="K3125" s="5">
        <v>36476.943713481996</v>
      </c>
      <c r="L3125" s="5">
        <v>0</v>
      </c>
      <c r="O3125" s="5">
        <v>0</v>
      </c>
    </row>
    <row r="3126" spans="1:15" x14ac:dyDescent="0.75">
      <c r="A3126" t="s">
        <v>35</v>
      </c>
      <c r="B3126" s="3">
        <v>46433</v>
      </c>
      <c r="C3126" s="4">
        <v>0</v>
      </c>
      <c r="D3126" s="3">
        <v>46433</v>
      </c>
      <c r="E3126" s="4">
        <v>149137.03256217801</v>
      </c>
      <c r="F3126">
        <v>121</v>
      </c>
      <c r="G3126" s="3">
        <v>46446</v>
      </c>
      <c r="H3126" s="4">
        <v>149137.03256217801</v>
      </c>
      <c r="I3126" s="4">
        <v>0</v>
      </c>
      <c r="J3126" s="4">
        <v>10486624.999819759</v>
      </c>
      <c r="K3126" s="5">
        <v>36476.943713467001</v>
      </c>
      <c r="L3126" s="5">
        <v>0</v>
      </c>
      <c r="O3126" s="5">
        <v>0</v>
      </c>
    </row>
    <row r="3127" spans="1:15" x14ac:dyDescent="0.75">
      <c r="A3127" t="s">
        <v>35</v>
      </c>
      <c r="B3127" s="3">
        <v>46461</v>
      </c>
      <c r="C3127" s="4">
        <v>0</v>
      </c>
      <c r="D3127" s="3">
        <v>46461</v>
      </c>
      <c r="E3127" s="4">
        <v>52471.444778662</v>
      </c>
      <c r="F3127">
        <v>122</v>
      </c>
      <c r="G3127" s="3">
        <v>46477</v>
      </c>
      <c r="H3127" s="4">
        <v>52471.444778662</v>
      </c>
      <c r="I3127" s="4">
        <v>0</v>
      </c>
      <c r="J3127" s="4">
        <v>0</v>
      </c>
      <c r="K3127" s="5">
        <v>94019.094368713006</v>
      </c>
      <c r="L3127" s="5">
        <v>0</v>
      </c>
      <c r="O3127" s="5">
        <v>0</v>
      </c>
    </row>
    <row r="3128" spans="1:15" x14ac:dyDescent="0.75">
      <c r="A3128" t="s">
        <v>35</v>
      </c>
      <c r="B3128" s="3">
        <v>46492</v>
      </c>
      <c r="C3128" s="4">
        <v>0</v>
      </c>
      <c r="D3128" s="3">
        <v>46492</v>
      </c>
      <c r="E3128" s="4">
        <v>43212.409624170999</v>
      </c>
      <c r="F3128">
        <v>123</v>
      </c>
      <c r="G3128" s="3">
        <v>46507</v>
      </c>
      <c r="H3128" s="4">
        <v>43212.409624170999</v>
      </c>
      <c r="I3128" s="4">
        <v>0</v>
      </c>
      <c r="J3128" s="4">
        <v>0</v>
      </c>
      <c r="K3128" s="5">
        <v>104092.568077042</v>
      </c>
      <c r="L3128" s="5">
        <v>0</v>
      </c>
      <c r="O3128" s="5">
        <v>0</v>
      </c>
    </row>
    <row r="3129" spans="1:15" x14ac:dyDescent="0.75">
      <c r="A3129" t="s">
        <v>35</v>
      </c>
      <c r="B3129" s="3">
        <v>46522</v>
      </c>
      <c r="C3129" s="4">
        <v>0</v>
      </c>
      <c r="D3129" s="3">
        <v>46522</v>
      </c>
      <c r="E3129" s="4">
        <v>39420.374619572001</v>
      </c>
      <c r="F3129">
        <v>124</v>
      </c>
      <c r="G3129" s="3">
        <v>46538</v>
      </c>
      <c r="H3129" s="4">
        <v>39420.374619572001</v>
      </c>
      <c r="I3129" s="4">
        <v>0</v>
      </c>
      <c r="J3129" s="4">
        <v>0</v>
      </c>
      <c r="K3129" s="5">
        <v>100734.74330035401</v>
      </c>
      <c r="L3129" s="5">
        <v>0</v>
      </c>
      <c r="O3129" s="5">
        <v>0</v>
      </c>
    </row>
    <row r="3130" spans="1:15" x14ac:dyDescent="0.75">
      <c r="A3130" t="s">
        <v>35</v>
      </c>
      <c r="B3130" s="3">
        <v>46553</v>
      </c>
      <c r="C3130" s="4">
        <v>0</v>
      </c>
      <c r="D3130" s="3">
        <v>46553</v>
      </c>
      <c r="E3130" s="4">
        <v>38200.278455321</v>
      </c>
      <c r="F3130">
        <v>125</v>
      </c>
      <c r="G3130" s="3">
        <v>46568</v>
      </c>
      <c r="H3130" s="4">
        <v>38200.278455321</v>
      </c>
      <c r="I3130" s="4">
        <v>0</v>
      </c>
      <c r="J3130" s="4">
        <v>0</v>
      </c>
      <c r="K3130" s="5">
        <v>104092.56807701501</v>
      </c>
      <c r="L3130" s="5">
        <v>0</v>
      </c>
      <c r="O3130" s="5">
        <v>0</v>
      </c>
    </row>
    <row r="3131" spans="1:15" x14ac:dyDescent="0.75">
      <c r="A3131" t="s">
        <v>35</v>
      </c>
      <c r="B3131" s="3">
        <v>46583</v>
      </c>
      <c r="C3131" s="4">
        <v>0</v>
      </c>
      <c r="D3131" s="3">
        <v>46583</v>
      </c>
      <c r="E3131" s="4">
        <v>36967.247691671</v>
      </c>
      <c r="F3131">
        <v>126</v>
      </c>
      <c r="G3131" s="3">
        <v>46599</v>
      </c>
      <c r="H3131" s="4">
        <v>36967.247691671</v>
      </c>
      <c r="I3131" s="4">
        <v>0</v>
      </c>
      <c r="J3131" s="4">
        <v>0</v>
      </c>
      <c r="K3131" s="5">
        <v>100734.743300338</v>
      </c>
      <c r="L3131" s="5">
        <v>0</v>
      </c>
      <c r="O3131" s="5">
        <v>0</v>
      </c>
    </row>
    <row r="3132" spans="1:15" x14ac:dyDescent="0.75">
      <c r="A3132" t="s">
        <v>35</v>
      </c>
      <c r="B3132" s="3">
        <v>46614</v>
      </c>
      <c r="C3132" s="4">
        <v>0</v>
      </c>
      <c r="D3132" s="3">
        <v>46614</v>
      </c>
      <c r="E3132" s="4">
        <v>38198.651883421</v>
      </c>
      <c r="F3132">
        <v>127</v>
      </c>
      <c r="G3132" s="3">
        <v>46630</v>
      </c>
      <c r="H3132" s="4">
        <v>38198.651883421</v>
      </c>
      <c r="I3132" s="4">
        <v>0</v>
      </c>
      <c r="J3132" s="4">
        <v>0</v>
      </c>
      <c r="K3132" s="5">
        <v>104092.56807703</v>
      </c>
      <c r="L3132" s="5">
        <v>0</v>
      </c>
      <c r="O3132" s="5">
        <v>0</v>
      </c>
    </row>
    <row r="3133" spans="1:15" x14ac:dyDescent="0.75">
      <c r="A3133" t="s">
        <v>35</v>
      </c>
      <c r="B3133" s="3">
        <v>46645</v>
      </c>
      <c r="C3133" s="4">
        <v>0</v>
      </c>
      <c r="D3133" s="3">
        <v>46645</v>
      </c>
      <c r="E3133" s="4">
        <v>38197.855814256996</v>
      </c>
      <c r="F3133">
        <v>128</v>
      </c>
      <c r="G3133" s="3">
        <v>46660</v>
      </c>
      <c r="H3133" s="4">
        <v>38197.855814256996</v>
      </c>
      <c r="I3133" s="4">
        <v>0</v>
      </c>
      <c r="J3133" s="4">
        <v>0</v>
      </c>
      <c r="K3133" s="5">
        <v>104092.568077018</v>
      </c>
      <c r="L3133" s="5">
        <v>0</v>
      </c>
      <c r="O3133" s="5">
        <v>0</v>
      </c>
    </row>
    <row r="3134" spans="1:15" x14ac:dyDescent="0.75">
      <c r="A3134" t="s">
        <v>35</v>
      </c>
      <c r="B3134" s="3">
        <v>46675</v>
      </c>
      <c r="C3134" s="4">
        <v>0</v>
      </c>
      <c r="D3134" s="3">
        <v>46675</v>
      </c>
      <c r="E3134" s="4">
        <v>36964.893260940997</v>
      </c>
      <c r="F3134">
        <v>129</v>
      </c>
      <c r="G3134" s="3">
        <v>46691</v>
      </c>
      <c r="H3134" s="4">
        <v>36964.893260940997</v>
      </c>
      <c r="I3134" s="4">
        <v>0</v>
      </c>
      <c r="J3134" s="4">
        <v>0</v>
      </c>
      <c r="K3134" s="5">
        <v>100734.74330034301</v>
      </c>
      <c r="L3134" s="5">
        <v>0</v>
      </c>
      <c r="O3134" s="5">
        <v>0</v>
      </c>
    </row>
    <row r="3135" spans="1:15" x14ac:dyDescent="0.75">
      <c r="A3135" t="s">
        <v>35</v>
      </c>
      <c r="B3135" s="3">
        <v>46706</v>
      </c>
      <c r="C3135" s="4">
        <v>0</v>
      </c>
      <c r="D3135" s="3">
        <v>46706</v>
      </c>
      <c r="E3135" s="4">
        <v>38196.208954620997</v>
      </c>
      <c r="F3135">
        <v>130</v>
      </c>
      <c r="G3135" s="3">
        <v>46721</v>
      </c>
      <c r="H3135" s="4">
        <v>38196.208954620997</v>
      </c>
      <c r="I3135" s="4">
        <v>0</v>
      </c>
      <c r="J3135" s="4">
        <v>0</v>
      </c>
      <c r="K3135" s="5">
        <v>104092.568077021</v>
      </c>
      <c r="L3135" s="5">
        <v>0</v>
      </c>
      <c r="O3135" s="5">
        <v>0</v>
      </c>
    </row>
    <row r="3136" spans="1:15" x14ac:dyDescent="0.75">
      <c r="A3136" t="s">
        <v>35</v>
      </c>
      <c r="B3136" s="3">
        <v>46736</v>
      </c>
      <c r="C3136" s="4">
        <v>0</v>
      </c>
      <c r="D3136" s="3">
        <v>46736</v>
      </c>
      <c r="E3136" s="4">
        <v>36963.292766541999</v>
      </c>
      <c r="F3136">
        <v>131</v>
      </c>
      <c r="G3136" s="3">
        <v>46752</v>
      </c>
      <c r="H3136" s="4">
        <v>36963.292766541999</v>
      </c>
      <c r="I3136" s="4">
        <v>0</v>
      </c>
      <c r="J3136" s="4">
        <v>0</v>
      </c>
      <c r="K3136" s="5">
        <v>100734.74330035799</v>
      </c>
      <c r="L3136" s="5">
        <v>0</v>
      </c>
      <c r="O3136" s="5">
        <v>0</v>
      </c>
    </row>
    <row r="3137" spans="1:15" x14ac:dyDescent="0.75">
      <c r="A3137" t="s">
        <v>35</v>
      </c>
      <c r="B3137" s="3">
        <v>46767</v>
      </c>
      <c r="C3137" s="4">
        <v>0</v>
      </c>
      <c r="D3137" s="3">
        <v>46767</v>
      </c>
      <c r="E3137" s="4">
        <v>38194.548298326001</v>
      </c>
      <c r="F3137">
        <v>132</v>
      </c>
      <c r="G3137" s="3">
        <v>46783</v>
      </c>
      <c r="H3137" s="4">
        <v>38194.548298326001</v>
      </c>
      <c r="I3137" s="4">
        <v>0</v>
      </c>
      <c r="J3137" s="4">
        <v>627314.28382788599</v>
      </c>
      <c r="K3137" s="5">
        <v>104092.568077017</v>
      </c>
      <c r="L3137" s="5">
        <v>0</v>
      </c>
      <c r="O3137" s="5">
        <v>0</v>
      </c>
    </row>
    <row r="3138" spans="1:15" x14ac:dyDescent="0.75">
      <c r="A3138" t="s">
        <v>35</v>
      </c>
      <c r="B3138" s="3">
        <v>46798</v>
      </c>
      <c r="C3138" s="4">
        <v>0</v>
      </c>
      <c r="D3138" s="3">
        <v>46798</v>
      </c>
      <c r="E3138" s="4">
        <v>29384.708899558002</v>
      </c>
      <c r="F3138">
        <v>133</v>
      </c>
      <c r="G3138" s="3">
        <v>46812</v>
      </c>
      <c r="H3138" s="4">
        <v>29384.708899558002</v>
      </c>
      <c r="I3138" s="4">
        <v>0</v>
      </c>
      <c r="J3138" s="4">
        <v>0</v>
      </c>
      <c r="K3138" s="5">
        <v>104092.568077023</v>
      </c>
      <c r="L3138" s="5">
        <v>0</v>
      </c>
      <c r="O3138" s="5">
        <v>0</v>
      </c>
    </row>
    <row r="3139" spans="1:15" x14ac:dyDescent="0.75">
      <c r="A3139" t="s">
        <v>35</v>
      </c>
      <c r="B3139" s="3">
        <v>46827</v>
      </c>
      <c r="C3139" s="4">
        <v>0</v>
      </c>
      <c r="D3139" s="3">
        <v>46827</v>
      </c>
      <c r="E3139" s="4">
        <v>36099.765694389003</v>
      </c>
      <c r="F3139">
        <v>134</v>
      </c>
      <c r="G3139" s="3">
        <v>46843</v>
      </c>
      <c r="H3139" s="4">
        <v>36099.765694389003</v>
      </c>
      <c r="I3139" s="4">
        <v>0</v>
      </c>
      <c r="J3139" s="4">
        <v>0</v>
      </c>
      <c r="K3139" s="5">
        <v>97376.919145373002</v>
      </c>
      <c r="L3139" s="5">
        <v>0</v>
      </c>
      <c r="O3139" s="5">
        <v>0</v>
      </c>
    </row>
    <row r="3140" spans="1:15" x14ac:dyDescent="0.75">
      <c r="A3140" t="s">
        <v>35</v>
      </c>
      <c r="B3140" s="3">
        <v>46858</v>
      </c>
      <c r="C3140" s="4">
        <v>0</v>
      </c>
      <c r="D3140" s="3">
        <v>46858</v>
      </c>
      <c r="E3140" s="4">
        <v>33831.726804733</v>
      </c>
      <c r="F3140">
        <v>135</v>
      </c>
      <c r="G3140" s="3">
        <v>46873</v>
      </c>
      <c r="H3140" s="4">
        <v>33831.726804733</v>
      </c>
      <c r="I3140" s="4">
        <v>0</v>
      </c>
      <c r="J3140" s="4">
        <v>0</v>
      </c>
      <c r="K3140" s="5">
        <v>104092.568077027</v>
      </c>
      <c r="L3140" s="5">
        <v>0</v>
      </c>
      <c r="O3140" s="5">
        <v>0</v>
      </c>
    </row>
    <row r="3141" spans="1:15" x14ac:dyDescent="0.75">
      <c r="A3141" t="s">
        <v>35</v>
      </c>
      <c r="B3141" s="3">
        <v>46888</v>
      </c>
      <c r="C3141" s="4">
        <v>0</v>
      </c>
      <c r="D3141" s="3">
        <v>46888</v>
      </c>
      <c r="E3141" s="4">
        <v>32739.352319925001</v>
      </c>
      <c r="F3141">
        <v>136</v>
      </c>
      <c r="G3141" s="3">
        <v>46904</v>
      </c>
      <c r="H3141" s="4">
        <v>32739.352319925001</v>
      </c>
      <c r="I3141" s="4">
        <v>0</v>
      </c>
      <c r="J3141" s="4">
        <v>0</v>
      </c>
      <c r="K3141" s="5">
        <v>100734.743300355</v>
      </c>
      <c r="L3141" s="5">
        <v>0</v>
      </c>
      <c r="O3141" s="5">
        <v>0</v>
      </c>
    </row>
    <row r="3142" spans="1:15" x14ac:dyDescent="0.75">
      <c r="A3142" t="s">
        <v>35</v>
      </c>
      <c r="B3142" s="3">
        <v>46919</v>
      </c>
      <c r="C3142" s="4">
        <v>0</v>
      </c>
      <c r="D3142" s="3">
        <v>46919</v>
      </c>
      <c r="E3142" s="4">
        <v>33829.540244862997</v>
      </c>
      <c r="F3142">
        <v>137</v>
      </c>
      <c r="G3142" s="3">
        <v>46934</v>
      </c>
      <c r="H3142" s="4">
        <v>33829.540244862997</v>
      </c>
      <c r="I3142" s="4">
        <v>0</v>
      </c>
      <c r="J3142" s="4">
        <v>0</v>
      </c>
      <c r="K3142" s="5">
        <v>104092.568077025</v>
      </c>
      <c r="L3142" s="5">
        <v>0</v>
      </c>
      <c r="O3142" s="5">
        <v>0</v>
      </c>
    </row>
    <row r="3143" spans="1:15" x14ac:dyDescent="0.75">
      <c r="A3143" t="s">
        <v>35</v>
      </c>
      <c r="B3143" s="3">
        <v>46949</v>
      </c>
      <c r="C3143" s="4">
        <v>0</v>
      </c>
      <c r="D3143" s="3">
        <v>46949</v>
      </c>
      <c r="E3143" s="4">
        <v>32737.227277047001</v>
      </c>
      <c r="F3143">
        <v>138</v>
      </c>
      <c r="G3143" s="3">
        <v>46965</v>
      </c>
      <c r="H3143" s="4">
        <v>32737.227277047001</v>
      </c>
      <c r="I3143" s="4">
        <v>0</v>
      </c>
      <c r="J3143" s="4">
        <v>0</v>
      </c>
      <c r="K3143" s="5">
        <v>100734.743300345</v>
      </c>
      <c r="L3143" s="5">
        <v>0</v>
      </c>
      <c r="O3143" s="5">
        <v>0</v>
      </c>
    </row>
    <row r="3144" spans="1:15" x14ac:dyDescent="0.75">
      <c r="A3144" t="s">
        <v>35</v>
      </c>
      <c r="B3144" s="3">
        <v>46980</v>
      </c>
      <c r="C3144" s="4">
        <v>0</v>
      </c>
      <c r="D3144" s="3">
        <v>46980</v>
      </c>
      <c r="E3144" s="4">
        <v>33827.335276397003</v>
      </c>
      <c r="F3144">
        <v>139</v>
      </c>
      <c r="G3144" s="3">
        <v>46996</v>
      </c>
      <c r="H3144" s="4">
        <v>33827.335276397003</v>
      </c>
      <c r="I3144" s="4">
        <v>0</v>
      </c>
      <c r="J3144" s="4">
        <v>0</v>
      </c>
      <c r="K3144" s="5">
        <v>104092.568077032</v>
      </c>
      <c r="L3144" s="5">
        <v>0</v>
      </c>
      <c r="O3144" s="5">
        <v>0</v>
      </c>
    </row>
    <row r="3145" spans="1:15" x14ac:dyDescent="0.75">
      <c r="A3145" t="s">
        <v>35</v>
      </c>
      <c r="B3145" s="3">
        <v>47011</v>
      </c>
      <c r="C3145" s="4">
        <v>0</v>
      </c>
      <c r="D3145" s="3">
        <v>47011</v>
      </c>
      <c r="E3145" s="4">
        <v>33826.253818199002</v>
      </c>
      <c r="F3145">
        <v>140</v>
      </c>
      <c r="G3145" s="3">
        <v>47026</v>
      </c>
      <c r="H3145" s="4">
        <v>33826.253818199002</v>
      </c>
      <c r="I3145" s="4">
        <v>0</v>
      </c>
      <c r="J3145" s="4">
        <v>0</v>
      </c>
      <c r="K3145" s="5">
        <v>104092.568077021</v>
      </c>
      <c r="L3145" s="5">
        <v>0</v>
      </c>
      <c r="O3145" s="5">
        <v>0</v>
      </c>
    </row>
    <row r="3146" spans="1:15" x14ac:dyDescent="0.75">
      <c r="A3146" t="s">
        <v>35</v>
      </c>
      <c r="B3146" s="3">
        <v>47041</v>
      </c>
      <c r="C3146" s="4">
        <v>0</v>
      </c>
      <c r="D3146" s="3">
        <v>47041</v>
      </c>
      <c r="E3146" s="4">
        <v>32734.033305057001</v>
      </c>
      <c r="F3146">
        <v>141</v>
      </c>
      <c r="G3146" s="3">
        <v>47057</v>
      </c>
      <c r="H3146" s="4">
        <v>32734.033305057001</v>
      </c>
      <c r="I3146" s="4">
        <v>0</v>
      </c>
      <c r="J3146" s="4">
        <v>0</v>
      </c>
      <c r="K3146" s="5">
        <v>100734.743300346</v>
      </c>
      <c r="L3146" s="5">
        <v>0</v>
      </c>
      <c r="O3146" s="5">
        <v>0</v>
      </c>
    </row>
    <row r="3147" spans="1:15" x14ac:dyDescent="0.75">
      <c r="A3147" t="s">
        <v>35</v>
      </c>
      <c r="B3147" s="3">
        <v>47072</v>
      </c>
      <c r="C3147" s="4">
        <v>0</v>
      </c>
      <c r="D3147" s="3">
        <v>47072</v>
      </c>
      <c r="E3147" s="4">
        <v>33824.021168869003</v>
      </c>
      <c r="F3147">
        <v>142</v>
      </c>
      <c r="G3147" s="3">
        <v>47087</v>
      </c>
      <c r="H3147" s="4">
        <v>33824.021168869003</v>
      </c>
      <c r="I3147" s="4">
        <v>0</v>
      </c>
      <c r="J3147" s="4">
        <v>0</v>
      </c>
      <c r="K3147" s="5">
        <v>104092.56807703299</v>
      </c>
      <c r="L3147" s="5">
        <v>0</v>
      </c>
      <c r="O3147" s="5">
        <v>0</v>
      </c>
    </row>
    <row r="3148" spans="1:15" x14ac:dyDescent="0.75">
      <c r="A3148" t="s">
        <v>35</v>
      </c>
      <c r="B3148" s="3">
        <v>47102</v>
      </c>
      <c r="C3148" s="4">
        <v>0</v>
      </c>
      <c r="D3148" s="3">
        <v>47102</v>
      </c>
      <c r="E3148" s="4">
        <v>32731.863461072</v>
      </c>
      <c r="F3148">
        <v>143</v>
      </c>
      <c r="G3148" s="3">
        <v>47118</v>
      </c>
      <c r="H3148" s="4">
        <v>32731.863461072</v>
      </c>
      <c r="I3148" s="4">
        <v>0</v>
      </c>
      <c r="J3148" s="4">
        <v>0</v>
      </c>
      <c r="K3148" s="5">
        <v>100734.743300342</v>
      </c>
      <c r="L3148" s="5">
        <v>0</v>
      </c>
      <c r="O3148" s="5">
        <v>0</v>
      </c>
    </row>
    <row r="3149" spans="1:15" x14ac:dyDescent="0.75">
      <c r="A3149" t="s">
        <v>35</v>
      </c>
      <c r="B3149" s="3">
        <v>47133</v>
      </c>
      <c r="C3149" s="4">
        <v>0</v>
      </c>
      <c r="D3149" s="3">
        <v>47133</v>
      </c>
      <c r="E3149" s="4">
        <v>29372.920099954001</v>
      </c>
      <c r="F3149">
        <v>144</v>
      </c>
      <c r="G3149" s="3">
        <v>47149</v>
      </c>
      <c r="H3149" s="4">
        <v>29372.920099954001</v>
      </c>
      <c r="I3149" s="4">
        <v>0</v>
      </c>
      <c r="J3149" s="4">
        <v>0</v>
      </c>
      <c r="K3149" s="5">
        <v>104092.568077031</v>
      </c>
      <c r="L3149" s="5">
        <v>0</v>
      </c>
      <c r="O3149" s="5">
        <v>0</v>
      </c>
    </row>
    <row r="3150" spans="1:15" x14ac:dyDescent="0.75">
      <c r="A3150" t="s">
        <v>35</v>
      </c>
      <c r="B3150" s="3">
        <v>47164</v>
      </c>
      <c r="C3150" s="4">
        <v>0</v>
      </c>
      <c r="D3150" s="3">
        <v>47164</v>
      </c>
      <c r="E3150" s="4">
        <v>29371.850552507</v>
      </c>
      <c r="F3150">
        <v>145</v>
      </c>
      <c r="G3150" s="3">
        <v>47177</v>
      </c>
      <c r="H3150" s="4">
        <v>29371.850552507</v>
      </c>
      <c r="I3150" s="4">
        <v>0</v>
      </c>
      <c r="J3150" s="4">
        <v>0</v>
      </c>
      <c r="K3150" s="5">
        <v>104092.56807702599</v>
      </c>
      <c r="L3150" s="5">
        <v>0</v>
      </c>
      <c r="O3150" s="5">
        <v>0</v>
      </c>
    </row>
    <row r="3151" spans="1:15" x14ac:dyDescent="0.75">
      <c r="A3151" t="s">
        <v>35</v>
      </c>
      <c r="B3151" s="3">
        <v>47192</v>
      </c>
      <c r="C3151" s="4">
        <v>0</v>
      </c>
      <c r="D3151" s="3">
        <v>47192</v>
      </c>
      <c r="E3151" s="4">
        <v>39445.596828201</v>
      </c>
      <c r="F3151">
        <v>146</v>
      </c>
      <c r="G3151" s="3">
        <v>47208</v>
      </c>
      <c r="H3151" s="4">
        <v>39445.596828201</v>
      </c>
      <c r="I3151" s="4">
        <v>0</v>
      </c>
      <c r="J3151" s="4">
        <v>26128130.246768981</v>
      </c>
      <c r="K3151" s="5">
        <v>94019.094368695994</v>
      </c>
      <c r="L3151" s="5">
        <v>0</v>
      </c>
      <c r="O3151" s="5">
        <v>0</v>
      </c>
    </row>
    <row r="3152" spans="1:15" x14ac:dyDescent="0.75">
      <c r="A3152" t="s">
        <v>35</v>
      </c>
      <c r="B3152" s="3">
        <v>47223</v>
      </c>
      <c r="C3152" s="4">
        <v>0</v>
      </c>
      <c r="D3152" s="3">
        <v>47223</v>
      </c>
      <c r="E3152" s="4">
        <v>0</v>
      </c>
      <c r="F3152">
        <v>147</v>
      </c>
      <c r="G3152" s="3">
        <v>47238</v>
      </c>
      <c r="H3152" s="4">
        <v>0</v>
      </c>
      <c r="I3152" s="4">
        <v>0</v>
      </c>
      <c r="J3152" s="4">
        <v>107304.99999815199</v>
      </c>
      <c r="K3152" s="5">
        <v>38929.964136194998</v>
      </c>
      <c r="L3152" s="5">
        <v>0</v>
      </c>
      <c r="O3152" s="5">
        <v>0</v>
      </c>
    </row>
    <row r="3153" spans="1:15" x14ac:dyDescent="0.75">
      <c r="A3153" t="s">
        <v>35</v>
      </c>
      <c r="B3153" s="3">
        <v>47253</v>
      </c>
      <c r="C3153" s="4">
        <v>0</v>
      </c>
      <c r="D3153" s="3">
        <v>47253</v>
      </c>
      <c r="E3153" s="4">
        <v>0</v>
      </c>
      <c r="F3153">
        <v>148</v>
      </c>
      <c r="G3153" s="3">
        <v>47269</v>
      </c>
      <c r="H3153" s="4">
        <v>0</v>
      </c>
      <c r="I3153" s="4">
        <v>0</v>
      </c>
      <c r="J3153" s="4">
        <v>49666.919943303001</v>
      </c>
      <c r="K3153" s="5">
        <v>37432.844982843999</v>
      </c>
      <c r="L3153" s="5">
        <v>0</v>
      </c>
      <c r="O3153" s="5">
        <v>0</v>
      </c>
    </row>
    <row r="3154" spans="1:15" x14ac:dyDescent="0.75">
      <c r="A3154" t="s">
        <v>35</v>
      </c>
      <c r="B3154" s="3">
        <v>47284</v>
      </c>
      <c r="C3154" s="4">
        <v>0</v>
      </c>
      <c r="D3154" s="3">
        <v>47284</v>
      </c>
      <c r="E3154" s="4">
        <v>0</v>
      </c>
      <c r="F3154">
        <v>149</v>
      </c>
      <c r="G3154" s="3">
        <v>47299</v>
      </c>
      <c r="H3154" s="4">
        <v>0</v>
      </c>
      <c r="I3154" s="4">
        <v>0</v>
      </c>
      <c r="J3154" s="4">
        <v>0</v>
      </c>
      <c r="K3154" s="5">
        <v>38252.533514793002</v>
      </c>
      <c r="L3154" s="5">
        <v>0</v>
      </c>
      <c r="O3154" s="5">
        <v>0</v>
      </c>
    </row>
    <row r="3155" spans="1:15" x14ac:dyDescent="0.75">
      <c r="A3155" t="s">
        <v>35</v>
      </c>
      <c r="B3155" s="3">
        <v>47314</v>
      </c>
      <c r="C3155" s="4">
        <v>0</v>
      </c>
      <c r="D3155" s="3">
        <v>47314</v>
      </c>
      <c r="E3155" s="4">
        <v>0</v>
      </c>
      <c r="F3155">
        <v>150</v>
      </c>
      <c r="G3155" s="3">
        <v>47330</v>
      </c>
      <c r="H3155" s="4">
        <v>0</v>
      </c>
      <c r="I3155" s="4">
        <v>0</v>
      </c>
      <c r="J3155" s="4">
        <v>0</v>
      </c>
      <c r="K3155" s="5">
        <v>37018.580820766998</v>
      </c>
      <c r="L3155" s="5">
        <v>0</v>
      </c>
      <c r="O3155" s="5">
        <v>0</v>
      </c>
    </row>
    <row r="3156" spans="1:15" x14ac:dyDescent="0.75">
      <c r="A3156" t="s">
        <v>35</v>
      </c>
      <c r="B3156" s="3">
        <v>47345</v>
      </c>
      <c r="C3156" s="4">
        <v>0</v>
      </c>
      <c r="D3156" s="3">
        <v>47345</v>
      </c>
      <c r="E3156" s="4">
        <v>0</v>
      </c>
      <c r="F3156">
        <v>151</v>
      </c>
      <c r="G3156" s="3">
        <v>47361</v>
      </c>
      <c r="H3156" s="4">
        <v>0</v>
      </c>
      <c r="I3156" s="4">
        <v>0</v>
      </c>
      <c r="J3156" s="4">
        <v>0</v>
      </c>
      <c r="K3156" s="5">
        <v>38252.533514793002</v>
      </c>
      <c r="L3156" s="5">
        <v>0</v>
      </c>
      <c r="O3156" s="5">
        <v>0</v>
      </c>
    </row>
    <row r="3157" spans="1:15" x14ac:dyDescent="0.75">
      <c r="A3157" t="s">
        <v>35</v>
      </c>
      <c r="B3157" s="3">
        <v>47376</v>
      </c>
      <c r="C3157" s="4">
        <v>0</v>
      </c>
      <c r="D3157" s="3">
        <v>47376</v>
      </c>
      <c r="E3157" s="4">
        <v>0</v>
      </c>
      <c r="F3157">
        <v>152</v>
      </c>
      <c r="G3157" s="3">
        <v>47391</v>
      </c>
      <c r="H3157" s="4">
        <v>0</v>
      </c>
      <c r="I3157" s="4">
        <v>0</v>
      </c>
      <c r="J3157" s="4">
        <v>10575989.74706292</v>
      </c>
      <c r="K3157" s="5">
        <v>38252.533514793002</v>
      </c>
      <c r="L3157" s="5">
        <v>0</v>
      </c>
      <c r="O3157" s="5">
        <v>0</v>
      </c>
    </row>
    <row r="3158" spans="1:15" x14ac:dyDescent="0.75">
      <c r="A3158" t="s">
        <v>36</v>
      </c>
      <c r="B3158" s="3">
        <v>42886</v>
      </c>
      <c r="C3158" s="4">
        <v>-25197303</v>
      </c>
      <c r="D3158" s="3">
        <v>42886</v>
      </c>
      <c r="E3158" s="4">
        <v>-25197303</v>
      </c>
      <c r="F3158">
        <v>4</v>
      </c>
      <c r="G3158" s="3">
        <v>42886</v>
      </c>
      <c r="H3158" s="4">
        <v>0</v>
      </c>
      <c r="I3158" s="4">
        <v>0</v>
      </c>
      <c r="J3158" s="4">
        <v>0</v>
      </c>
      <c r="K3158" s="5">
        <v>0</v>
      </c>
      <c r="L3158" s="5">
        <v>0</v>
      </c>
      <c r="O3158" s="5">
        <v>0</v>
      </c>
    </row>
    <row r="3159" spans="1:15" x14ac:dyDescent="0.75">
      <c r="A3159" t="s">
        <v>36</v>
      </c>
      <c r="B3159" s="3">
        <v>42896</v>
      </c>
      <c r="C3159" s="4">
        <v>233595.48</v>
      </c>
      <c r="D3159" s="3">
        <v>42896</v>
      </c>
      <c r="E3159" s="4">
        <v>233595.48</v>
      </c>
      <c r="F3159">
        <v>5</v>
      </c>
      <c r="G3159" s="3">
        <v>42916</v>
      </c>
      <c r="H3159" s="4">
        <v>0</v>
      </c>
      <c r="I3159" s="4">
        <v>0</v>
      </c>
      <c r="J3159" s="4">
        <v>0</v>
      </c>
      <c r="K3159" s="5">
        <v>0</v>
      </c>
      <c r="L3159" s="5">
        <v>0</v>
      </c>
      <c r="O3159" s="5">
        <v>0</v>
      </c>
    </row>
    <row r="3160" spans="1:15" x14ac:dyDescent="0.75">
      <c r="A3160" t="s">
        <v>36</v>
      </c>
      <c r="B3160" s="3">
        <v>42926</v>
      </c>
      <c r="C3160" s="4">
        <v>226058.56</v>
      </c>
      <c r="D3160" s="3">
        <v>42926</v>
      </c>
      <c r="E3160" s="4">
        <v>226058.56</v>
      </c>
      <c r="F3160">
        <v>6</v>
      </c>
      <c r="G3160" s="3">
        <v>42947</v>
      </c>
      <c r="H3160" s="4">
        <v>0</v>
      </c>
      <c r="I3160" s="4">
        <v>0</v>
      </c>
      <c r="J3160" s="4">
        <v>0</v>
      </c>
      <c r="K3160" s="5">
        <v>0</v>
      </c>
      <c r="L3160" s="5">
        <v>0</v>
      </c>
      <c r="O3160" s="5">
        <v>0</v>
      </c>
    </row>
    <row r="3161" spans="1:15" x14ac:dyDescent="0.75">
      <c r="A3161" t="s">
        <v>36</v>
      </c>
      <c r="B3161" s="3">
        <v>42957</v>
      </c>
      <c r="C3161" s="4">
        <v>233591.88</v>
      </c>
      <c r="D3161" s="3">
        <v>42957</v>
      </c>
      <c r="E3161" s="4">
        <v>233591.88</v>
      </c>
      <c r="F3161">
        <v>7</v>
      </c>
      <c r="G3161" s="3">
        <v>42978</v>
      </c>
      <c r="H3161" s="4">
        <v>0</v>
      </c>
      <c r="I3161" s="4">
        <v>0</v>
      </c>
      <c r="J3161" s="4">
        <v>0</v>
      </c>
      <c r="K3161" s="5">
        <v>0</v>
      </c>
      <c r="L3161" s="5">
        <v>0</v>
      </c>
      <c r="O3161" s="5">
        <v>0</v>
      </c>
    </row>
    <row r="3162" spans="1:15" x14ac:dyDescent="0.75">
      <c r="A3162" t="s">
        <v>36</v>
      </c>
      <c r="B3162" s="3">
        <v>42988</v>
      </c>
      <c r="C3162" s="4">
        <v>233590.22</v>
      </c>
      <c r="D3162" s="3">
        <v>42988</v>
      </c>
      <c r="E3162" s="4">
        <v>233590.22</v>
      </c>
      <c r="F3162">
        <v>8</v>
      </c>
      <c r="G3162" s="3">
        <v>43008</v>
      </c>
      <c r="H3162" s="4">
        <v>0</v>
      </c>
      <c r="I3162" s="4">
        <v>0</v>
      </c>
      <c r="J3162" s="4">
        <v>0</v>
      </c>
      <c r="K3162" s="5">
        <v>0</v>
      </c>
      <c r="L3162" s="5">
        <v>0</v>
      </c>
      <c r="O3162" s="5">
        <v>0</v>
      </c>
    </row>
    <row r="3163" spans="1:15" x14ac:dyDescent="0.75">
      <c r="A3163" t="s">
        <v>36</v>
      </c>
      <c r="B3163" s="3">
        <v>43018</v>
      </c>
      <c r="C3163" s="4">
        <v>226053.43</v>
      </c>
      <c r="D3163" s="3">
        <v>43018</v>
      </c>
      <c r="E3163" s="4">
        <v>226053.43</v>
      </c>
      <c r="F3163">
        <v>9</v>
      </c>
      <c r="G3163" s="3">
        <v>43039</v>
      </c>
      <c r="H3163" s="4">
        <v>0</v>
      </c>
      <c r="I3163" s="4">
        <v>0</v>
      </c>
      <c r="J3163" s="4">
        <v>0</v>
      </c>
      <c r="K3163" s="5">
        <v>0</v>
      </c>
      <c r="L3163" s="5">
        <v>0</v>
      </c>
      <c r="O3163" s="5">
        <v>0</v>
      </c>
    </row>
    <row r="3164" spans="1:15" x14ac:dyDescent="0.75">
      <c r="A3164" t="s">
        <v>36</v>
      </c>
      <c r="B3164" s="3">
        <v>43049</v>
      </c>
      <c r="C3164" s="4">
        <v>233586.57</v>
      </c>
      <c r="D3164" s="3">
        <v>43049</v>
      </c>
      <c r="E3164" s="4">
        <v>233586.57</v>
      </c>
      <c r="F3164">
        <v>10</v>
      </c>
      <c r="G3164" s="3">
        <v>43069</v>
      </c>
      <c r="H3164" s="4">
        <v>0</v>
      </c>
      <c r="I3164" s="4">
        <v>0</v>
      </c>
      <c r="J3164" s="4">
        <v>0</v>
      </c>
      <c r="K3164" s="5">
        <v>0</v>
      </c>
      <c r="L3164" s="5">
        <v>0</v>
      </c>
      <c r="O3164" s="5">
        <v>0</v>
      </c>
    </row>
    <row r="3165" spans="1:15" x14ac:dyDescent="0.75">
      <c r="A3165" t="s">
        <v>36</v>
      </c>
      <c r="B3165" s="3">
        <v>43079</v>
      </c>
      <c r="C3165" s="4">
        <v>226049.87</v>
      </c>
      <c r="D3165" s="3">
        <v>43079</v>
      </c>
      <c r="E3165" s="4">
        <v>226049.87</v>
      </c>
      <c r="F3165">
        <v>11</v>
      </c>
      <c r="G3165" s="3">
        <v>43100</v>
      </c>
      <c r="H3165" s="4">
        <v>0</v>
      </c>
      <c r="I3165" s="4">
        <v>0</v>
      </c>
      <c r="J3165" s="4">
        <v>0</v>
      </c>
      <c r="K3165" s="5">
        <v>0</v>
      </c>
      <c r="L3165" s="5">
        <v>0</v>
      </c>
      <c r="O3165" s="5">
        <v>0</v>
      </c>
    </row>
    <row r="3166" spans="1:15" x14ac:dyDescent="0.75">
      <c r="A3166" t="s">
        <v>36</v>
      </c>
      <c r="B3166" s="3">
        <v>43110</v>
      </c>
      <c r="C3166" s="4">
        <v>226045.56</v>
      </c>
      <c r="D3166" s="3">
        <v>43110</v>
      </c>
      <c r="E3166" s="4">
        <v>226045.56</v>
      </c>
      <c r="F3166">
        <v>12</v>
      </c>
      <c r="G3166" s="3">
        <v>43131</v>
      </c>
      <c r="H3166" s="4">
        <v>0</v>
      </c>
      <c r="I3166" s="4">
        <v>0</v>
      </c>
      <c r="J3166" s="4">
        <v>0</v>
      </c>
      <c r="K3166" s="5">
        <v>0</v>
      </c>
      <c r="L3166" s="5">
        <v>0</v>
      </c>
      <c r="O3166" s="5">
        <v>0</v>
      </c>
    </row>
    <row r="3167" spans="1:15" x14ac:dyDescent="0.75">
      <c r="A3167" t="s">
        <v>36</v>
      </c>
      <c r="B3167" s="3">
        <v>43141</v>
      </c>
      <c r="C3167" s="4">
        <v>226048.64000000001</v>
      </c>
      <c r="D3167" s="3">
        <v>43141</v>
      </c>
      <c r="E3167" s="4">
        <v>226048.64000000001</v>
      </c>
      <c r="F3167">
        <v>13</v>
      </c>
      <c r="G3167" s="3">
        <v>43159</v>
      </c>
      <c r="H3167" s="4">
        <v>0</v>
      </c>
      <c r="I3167" s="4">
        <v>0</v>
      </c>
      <c r="J3167" s="4">
        <v>0</v>
      </c>
      <c r="K3167" s="5">
        <v>0</v>
      </c>
      <c r="L3167" s="5">
        <v>0</v>
      </c>
      <c r="O3167" s="5">
        <v>0</v>
      </c>
    </row>
    <row r="3168" spans="1:15" x14ac:dyDescent="0.75">
      <c r="A3168" t="s">
        <v>36</v>
      </c>
      <c r="B3168" s="3">
        <v>43169</v>
      </c>
      <c r="C3168" s="4">
        <v>226040.17</v>
      </c>
      <c r="D3168" s="3">
        <v>43169</v>
      </c>
      <c r="E3168" s="4">
        <v>226040.17</v>
      </c>
      <c r="F3168">
        <v>14</v>
      </c>
      <c r="G3168" s="3">
        <v>43190</v>
      </c>
      <c r="H3168" s="4">
        <v>0</v>
      </c>
      <c r="I3168" s="4">
        <v>0</v>
      </c>
      <c r="J3168" s="4">
        <v>0</v>
      </c>
      <c r="K3168" s="5">
        <v>0</v>
      </c>
      <c r="L3168" s="5">
        <v>0</v>
      </c>
      <c r="O3168" s="5">
        <v>0</v>
      </c>
    </row>
    <row r="3169" spans="1:15" x14ac:dyDescent="0.75">
      <c r="A3169" t="s">
        <v>36</v>
      </c>
      <c r="B3169" s="3">
        <v>43200</v>
      </c>
      <c r="C3169" s="4">
        <v>233584.66</v>
      </c>
      <c r="D3169" s="3">
        <v>43200</v>
      </c>
      <c r="E3169" s="4">
        <v>233584.66</v>
      </c>
      <c r="F3169">
        <v>15</v>
      </c>
      <c r="G3169" s="3">
        <v>43220</v>
      </c>
      <c r="H3169" s="4">
        <v>0</v>
      </c>
      <c r="I3169" s="4">
        <v>0</v>
      </c>
      <c r="J3169" s="4">
        <v>0</v>
      </c>
      <c r="K3169" s="5">
        <v>0</v>
      </c>
      <c r="L3169" s="5">
        <v>0</v>
      </c>
      <c r="O3169" s="5">
        <v>0</v>
      </c>
    </row>
    <row r="3170" spans="1:15" x14ac:dyDescent="0.75">
      <c r="A3170" t="s">
        <v>36</v>
      </c>
      <c r="B3170" s="3">
        <v>43230</v>
      </c>
      <c r="C3170" s="4">
        <v>226040.35</v>
      </c>
      <c r="D3170" s="3">
        <v>43230</v>
      </c>
      <c r="E3170" s="4">
        <v>226040.35</v>
      </c>
      <c r="F3170">
        <v>16</v>
      </c>
      <c r="G3170" s="3">
        <v>43251</v>
      </c>
      <c r="H3170" s="4">
        <v>0</v>
      </c>
      <c r="I3170" s="4">
        <v>0</v>
      </c>
      <c r="J3170" s="4">
        <v>0</v>
      </c>
      <c r="K3170" s="5">
        <v>0</v>
      </c>
      <c r="L3170" s="5">
        <v>0</v>
      </c>
      <c r="O3170" s="5">
        <v>0</v>
      </c>
    </row>
    <row r="3171" spans="1:15" x14ac:dyDescent="0.75">
      <c r="A3171" t="s">
        <v>36</v>
      </c>
      <c r="B3171" s="3">
        <v>43261</v>
      </c>
      <c r="C3171" s="4">
        <v>233572.97</v>
      </c>
      <c r="D3171" s="3">
        <v>43261</v>
      </c>
      <c r="E3171" s="4">
        <v>233572.97</v>
      </c>
      <c r="F3171">
        <v>17</v>
      </c>
      <c r="G3171" s="3">
        <v>43281</v>
      </c>
      <c r="H3171" s="4">
        <v>0</v>
      </c>
      <c r="I3171" s="4">
        <v>0</v>
      </c>
      <c r="J3171" s="4">
        <v>0</v>
      </c>
      <c r="K3171" s="5">
        <v>0</v>
      </c>
      <c r="L3171" s="5">
        <v>0</v>
      </c>
      <c r="O3171" s="5">
        <v>0</v>
      </c>
    </row>
    <row r="3172" spans="1:15" x14ac:dyDescent="0.75">
      <c r="A3172" t="s">
        <v>36</v>
      </c>
      <c r="B3172" s="3">
        <v>43291</v>
      </c>
      <c r="C3172" s="4">
        <v>225971.94</v>
      </c>
      <c r="D3172" s="3">
        <v>43291</v>
      </c>
      <c r="E3172" s="4">
        <v>225971.94</v>
      </c>
      <c r="F3172">
        <v>18</v>
      </c>
      <c r="G3172" s="3">
        <v>43312</v>
      </c>
      <c r="H3172" s="4">
        <v>0</v>
      </c>
      <c r="I3172" s="4">
        <v>0</v>
      </c>
      <c r="J3172" s="4">
        <v>0</v>
      </c>
      <c r="K3172" s="5">
        <v>0</v>
      </c>
      <c r="L3172" s="5">
        <v>0</v>
      </c>
      <c r="O3172" s="5">
        <v>0</v>
      </c>
    </row>
    <row r="3173" spans="1:15" x14ac:dyDescent="0.75">
      <c r="A3173" t="s">
        <v>36</v>
      </c>
      <c r="B3173" s="3">
        <v>43322</v>
      </c>
      <c r="C3173" s="4">
        <v>233588.93</v>
      </c>
      <c r="D3173" s="3">
        <v>43322</v>
      </c>
      <c r="E3173" s="4">
        <v>233588.93</v>
      </c>
      <c r="F3173">
        <v>19</v>
      </c>
      <c r="G3173" s="3">
        <v>43343</v>
      </c>
      <c r="H3173" s="4">
        <v>0</v>
      </c>
      <c r="I3173" s="4">
        <v>0</v>
      </c>
      <c r="J3173" s="4">
        <v>0</v>
      </c>
      <c r="K3173" s="5">
        <v>0</v>
      </c>
      <c r="L3173" s="5">
        <v>0</v>
      </c>
      <c r="O3173" s="5">
        <v>0</v>
      </c>
    </row>
    <row r="3174" spans="1:15" x14ac:dyDescent="0.75">
      <c r="A3174" t="s">
        <v>36</v>
      </c>
      <c r="B3174" s="3">
        <v>43353</v>
      </c>
      <c r="C3174" s="4">
        <v>233532.21</v>
      </c>
      <c r="D3174" s="3">
        <v>43353</v>
      </c>
      <c r="E3174" s="4">
        <v>233532.21</v>
      </c>
      <c r="F3174">
        <v>20</v>
      </c>
      <c r="G3174" s="3">
        <v>43373</v>
      </c>
      <c r="H3174" s="4">
        <v>0</v>
      </c>
      <c r="I3174" s="4">
        <v>0</v>
      </c>
      <c r="J3174" s="4">
        <v>0</v>
      </c>
      <c r="K3174" s="5">
        <v>0</v>
      </c>
      <c r="L3174" s="5">
        <v>0</v>
      </c>
      <c r="O3174" s="5">
        <v>0</v>
      </c>
    </row>
    <row r="3175" spans="1:15" x14ac:dyDescent="0.75">
      <c r="A3175" t="s">
        <v>36</v>
      </c>
      <c r="B3175" s="3">
        <v>43383</v>
      </c>
      <c r="C3175" s="4">
        <v>226062.42</v>
      </c>
      <c r="D3175" s="3">
        <v>43383</v>
      </c>
      <c r="E3175" s="4">
        <v>226062.42</v>
      </c>
      <c r="F3175">
        <v>21</v>
      </c>
      <c r="G3175" s="3">
        <v>43404</v>
      </c>
      <c r="H3175" s="4">
        <v>0</v>
      </c>
      <c r="I3175" s="4">
        <v>0</v>
      </c>
      <c r="J3175" s="4">
        <v>0</v>
      </c>
      <c r="K3175" s="5">
        <v>0</v>
      </c>
      <c r="L3175" s="5">
        <v>0</v>
      </c>
      <c r="O3175" s="5">
        <v>0</v>
      </c>
    </row>
    <row r="3176" spans="1:15" x14ac:dyDescent="0.75">
      <c r="A3176" t="s">
        <v>36</v>
      </c>
      <c r="B3176" s="3">
        <v>43414</v>
      </c>
      <c r="C3176" s="4">
        <v>233560.56</v>
      </c>
      <c r="D3176" s="3">
        <v>43414</v>
      </c>
      <c r="E3176" s="4">
        <v>233560.56</v>
      </c>
      <c r="F3176">
        <v>22</v>
      </c>
      <c r="G3176" s="3">
        <v>43434</v>
      </c>
      <c r="H3176" s="4">
        <v>0</v>
      </c>
      <c r="I3176" s="4">
        <v>0</v>
      </c>
      <c r="J3176" s="4">
        <v>0</v>
      </c>
      <c r="K3176" s="5">
        <v>0</v>
      </c>
      <c r="L3176" s="5">
        <v>0</v>
      </c>
      <c r="O3176" s="5">
        <v>0</v>
      </c>
    </row>
    <row r="3177" spans="1:15" x14ac:dyDescent="0.75">
      <c r="A3177" t="s">
        <v>36</v>
      </c>
      <c r="B3177" s="3">
        <v>43444</v>
      </c>
      <c r="C3177" s="4">
        <v>225966.22</v>
      </c>
      <c r="D3177" s="3">
        <v>43444</v>
      </c>
      <c r="E3177" s="4">
        <v>225966.22</v>
      </c>
      <c r="F3177">
        <v>23</v>
      </c>
      <c r="G3177" s="3">
        <v>43465</v>
      </c>
      <c r="H3177" s="4">
        <v>0</v>
      </c>
      <c r="I3177" s="4">
        <v>0</v>
      </c>
      <c r="J3177" s="4">
        <v>0</v>
      </c>
      <c r="K3177" s="5">
        <v>0</v>
      </c>
      <c r="L3177" s="5">
        <v>0</v>
      </c>
      <c r="O3177" s="5">
        <v>0</v>
      </c>
    </row>
    <row r="3178" spans="1:15" x14ac:dyDescent="0.75">
      <c r="A3178" t="s">
        <v>36</v>
      </c>
      <c r="B3178" s="3">
        <v>43475</v>
      </c>
      <c r="C3178" s="4">
        <v>226021.36</v>
      </c>
      <c r="D3178" s="3">
        <v>43475</v>
      </c>
      <c r="E3178" s="4">
        <v>226021.36</v>
      </c>
      <c r="F3178">
        <v>24</v>
      </c>
      <c r="G3178" s="3">
        <v>43496</v>
      </c>
      <c r="H3178" s="4">
        <v>0</v>
      </c>
      <c r="I3178" s="4">
        <v>0</v>
      </c>
      <c r="J3178" s="4">
        <v>0</v>
      </c>
      <c r="K3178" s="5">
        <v>0</v>
      </c>
      <c r="L3178" s="5">
        <v>0</v>
      </c>
      <c r="O3178" s="5">
        <v>0</v>
      </c>
    </row>
    <row r="3179" spans="1:15" x14ac:dyDescent="0.75">
      <c r="A3179" t="s">
        <v>36</v>
      </c>
      <c r="B3179" s="3">
        <v>43506</v>
      </c>
      <c r="C3179" s="4">
        <v>226019.02</v>
      </c>
      <c r="D3179" s="3">
        <v>43506</v>
      </c>
      <c r="E3179" s="4">
        <v>226019.02</v>
      </c>
      <c r="F3179">
        <v>25</v>
      </c>
      <c r="G3179" s="3">
        <v>43524</v>
      </c>
      <c r="H3179" s="4">
        <v>0</v>
      </c>
      <c r="I3179" s="4">
        <v>0</v>
      </c>
      <c r="J3179" s="4">
        <v>0</v>
      </c>
      <c r="K3179" s="5">
        <v>0</v>
      </c>
      <c r="L3179" s="5">
        <v>0</v>
      </c>
      <c r="O3179" s="5">
        <v>0</v>
      </c>
    </row>
    <row r="3180" spans="1:15" x14ac:dyDescent="0.75">
      <c r="A3180" t="s">
        <v>36</v>
      </c>
      <c r="B3180" s="3">
        <v>43534</v>
      </c>
      <c r="C3180" s="4">
        <v>225965.72</v>
      </c>
      <c r="D3180" s="3">
        <v>43534</v>
      </c>
      <c r="E3180" s="4">
        <v>225965.72</v>
      </c>
      <c r="F3180">
        <v>26</v>
      </c>
      <c r="G3180" s="3">
        <v>43555</v>
      </c>
      <c r="H3180" s="4">
        <v>0</v>
      </c>
      <c r="I3180" s="4">
        <v>0</v>
      </c>
      <c r="J3180" s="4">
        <v>0</v>
      </c>
      <c r="K3180" s="5">
        <v>0</v>
      </c>
      <c r="L3180" s="5">
        <v>0</v>
      </c>
      <c r="O3180" s="5">
        <v>0</v>
      </c>
    </row>
    <row r="3181" spans="1:15" x14ac:dyDescent="0.75">
      <c r="A3181" t="s">
        <v>36</v>
      </c>
      <c r="B3181" s="3">
        <v>43565</v>
      </c>
      <c r="C3181" s="4">
        <v>233398.31</v>
      </c>
      <c r="D3181" s="3">
        <v>43565</v>
      </c>
      <c r="E3181" s="4">
        <v>233398.31</v>
      </c>
      <c r="F3181">
        <v>27</v>
      </c>
      <c r="G3181" s="3">
        <v>43585</v>
      </c>
      <c r="H3181" s="4">
        <v>0</v>
      </c>
      <c r="I3181" s="4">
        <v>0</v>
      </c>
      <c r="J3181" s="4">
        <v>0</v>
      </c>
      <c r="K3181" s="5">
        <v>0</v>
      </c>
      <c r="L3181" s="5">
        <v>0</v>
      </c>
      <c r="O3181" s="5">
        <v>0</v>
      </c>
    </row>
    <row r="3182" spans="1:15" x14ac:dyDescent="0.75">
      <c r="A3182" t="s">
        <v>36</v>
      </c>
      <c r="B3182" s="3">
        <v>43595</v>
      </c>
      <c r="C3182" s="4">
        <v>225914.54</v>
      </c>
      <c r="D3182" s="3">
        <v>43595</v>
      </c>
      <c r="E3182" s="4">
        <v>225914.54</v>
      </c>
      <c r="F3182">
        <v>28</v>
      </c>
      <c r="G3182" s="3">
        <v>43616</v>
      </c>
      <c r="H3182" s="4">
        <v>0</v>
      </c>
      <c r="I3182" s="4">
        <v>0</v>
      </c>
      <c r="J3182" s="4">
        <v>0</v>
      </c>
      <c r="K3182" s="5">
        <v>0</v>
      </c>
      <c r="L3182" s="5">
        <v>0</v>
      </c>
      <c r="O3182" s="5">
        <v>0</v>
      </c>
    </row>
    <row r="3183" spans="1:15" x14ac:dyDescent="0.75">
      <c r="A3183" t="s">
        <v>36</v>
      </c>
      <c r="B3183" s="3">
        <v>43626</v>
      </c>
      <c r="C3183" s="4">
        <v>233540.89</v>
      </c>
      <c r="D3183" s="3">
        <v>43626</v>
      </c>
      <c r="E3183" s="4">
        <v>233540.89</v>
      </c>
      <c r="F3183">
        <v>29</v>
      </c>
      <c r="G3183" s="3">
        <v>43646</v>
      </c>
      <c r="H3183" s="4">
        <v>0</v>
      </c>
      <c r="I3183" s="4">
        <v>0</v>
      </c>
      <c r="J3183" s="4">
        <v>0</v>
      </c>
      <c r="K3183" s="5">
        <v>0</v>
      </c>
      <c r="L3183" s="5">
        <v>0</v>
      </c>
      <c r="O3183" s="5">
        <v>0</v>
      </c>
    </row>
    <row r="3184" spans="1:15" x14ac:dyDescent="0.75">
      <c r="A3184" t="s">
        <v>36</v>
      </c>
      <c r="B3184" s="3">
        <v>43656</v>
      </c>
      <c r="C3184" s="4">
        <v>226004.01</v>
      </c>
      <c r="D3184" s="3">
        <v>43656</v>
      </c>
      <c r="E3184" s="4">
        <v>226004.01</v>
      </c>
      <c r="F3184">
        <v>30</v>
      </c>
      <c r="G3184" s="3">
        <v>43677</v>
      </c>
      <c r="H3184" s="4">
        <v>0</v>
      </c>
      <c r="I3184" s="4">
        <v>0</v>
      </c>
      <c r="J3184" s="4">
        <v>0</v>
      </c>
      <c r="K3184" s="5">
        <v>0</v>
      </c>
      <c r="L3184" s="5">
        <v>0</v>
      </c>
      <c r="O3184" s="5">
        <v>0</v>
      </c>
    </row>
    <row r="3185" spans="1:15" x14ac:dyDescent="0.75">
      <c r="A3185" t="s">
        <v>36</v>
      </c>
      <c r="B3185" s="3">
        <v>43687</v>
      </c>
      <c r="C3185" s="4">
        <v>233533.74</v>
      </c>
      <c r="D3185" s="3">
        <v>43687</v>
      </c>
      <c r="E3185" s="4">
        <v>233533.74</v>
      </c>
      <c r="F3185">
        <v>31</v>
      </c>
      <c r="G3185" s="3">
        <v>43708</v>
      </c>
      <c r="H3185" s="4">
        <v>0</v>
      </c>
      <c r="I3185" s="4">
        <v>0</v>
      </c>
      <c r="J3185" s="4">
        <v>0</v>
      </c>
      <c r="K3185" s="5">
        <v>0</v>
      </c>
      <c r="L3185" s="5">
        <v>0</v>
      </c>
      <c r="O3185" s="5">
        <v>0</v>
      </c>
    </row>
    <row r="3186" spans="1:15" x14ac:dyDescent="0.75">
      <c r="A3186" t="s">
        <v>36</v>
      </c>
      <c r="B3186" s="3">
        <v>43718</v>
      </c>
      <c r="C3186" s="4">
        <v>233530.42</v>
      </c>
      <c r="D3186" s="3">
        <v>43718</v>
      </c>
      <c r="E3186" s="4">
        <v>233530.42</v>
      </c>
      <c r="F3186">
        <v>32</v>
      </c>
      <c r="G3186" s="3">
        <v>43738</v>
      </c>
      <c r="H3186" s="4">
        <v>0</v>
      </c>
      <c r="I3186" s="4">
        <v>0</v>
      </c>
      <c r="J3186" s="4">
        <v>0</v>
      </c>
      <c r="K3186" s="5">
        <v>0</v>
      </c>
      <c r="L3186" s="5">
        <v>0</v>
      </c>
      <c r="O3186" s="5">
        <v>0</v>
      </c>
    </row>
    <row r="3187" spans="1:15" x14ac:dyDescent="0.75">
      <c r="A3187" t="s">
        <v>36</v>
      </c>
      <c r="B3187" s="3">
        <v>43748</v>
      </c>
      <c r="C3187" s="4">
        <v>225951.58</v>
      </c>
      <c r="D3187" s="3">
        <v>43748</v>
      </c>
      <c r="E3187" s="4">
        <v>225951.58</v>
      </c>
      <c r="F3187">
        <v>33</v>
      </c>
      <c r="G3187" s="3">
        <v>43769</v>
      </c>
      <c r="H3187" s="4">
        <v>0</v>
      </c>
      <c r="I3187" s="4">
        <v>0</v>
      </c>
      <c r="J3187" s="4">
        <v>0</v>
      </c>
      <c r="K3187" s="5">
        <v>0</v>
      </c>
      <c r="L3187" s="5">
        <v>0</v>
      </c>
      <c r="O3187" s="5">
        <v>0</v>
      </c>
    </row>
    <row r="3188" spans="1:15" x14ac:dyDescent="0.75">
      <c r="A3188" t="s">
        <v>36</v>
      </c>
      <c r="B3188" s="3">
        <v>43779</v>
      </c>
      <c r="C3188" s="4">
        <v>233446.64</v>
      </c>
      <c r="D3188" s="3">
        <v>43779</v>
      </c>
      <c r="E3188" s="4">
        <v>233446.64</v>
      </c>
      <c r="F3188">
        <v>34</v>
      </c>
      <c r="G3188" s="3">
        <v>43799</v>
      </c>
      <c r="H3188" s="4">
        <v>0</v>
      </c>
      <c r="I3188" s="4">
        <v>0</v>
      </c>
      <c r="J3188" s="4">
        <v>0</v>
      </c>
      <c r="K3188" s="5">
        <v>0</v>
      </c>
      <c r="L3188" s="5">
        <v>0</v>
      </c>
      <c r="O3188" s="5">
        <v>0</v>
      </c>
    </row>
    <row r="3189" spans="1:15" x14ac:dyDescent="0.75">
      <c r="A3189" t="s">
        <v>36</v>
      </c>
      <c r="B3189" s="3">
        <v>43809</v>
      </c>
      <c r="C3189" s="4">
        <v>225987</v>
      </c>
      <c r="D3189" s="3">
        <v>43809</v>
      </c>
      <c r="E3189" s="4">
        <v>225987</v>
      </c>
      <c r="F3189">
        <v>35</v>
      </c>
      <c r="G3189" s="3">
        <v>43830</v>
      </c>
      <c r="H3189" s="4">
        <v>0</v>
      </c>
      <c r="I3189" s="4">
        <v>0</v>
      </c>
      <c r="J3189" s="4">
        <v>0</v>
      </c>
      <c r="K3189" s="5">
        <v>0</v>
      </c>
      <c r="L3189" s="5">
        <v>0</v>
      </c>
      <c r="O3189" s="5">
        <v>0</v>
      </c>
    </row>
    <row r="3190" spans="1:15" x14ac:dyDescent="0.75">
      <c r="A3190" t="s">
        <v>36</v>
      </c>
      <c r="B3190" s="3">
        <v>43840</v>
      </c>
      <c r="C3190" s="4">
        <v>233516.07</v>
      </c>
      <c r="D3190" s="3">
        <v>43840</v>
      </c>
      <c r="E3190" s="4">
        <v>233516.07</v>
      </c>
      <c r="F3190">
        <v>36</v>
      </c>
      <c r="G3190" s="3">
        <v>43861</v>
      </c>
      <c r="H3190" s="4">
        <v>0</v>
      </c>
      <c r="I3190" s="4">
        <v>0</v>
      </c>
      <c r="J3190" s="4">
        <v>0</v>
      </c>
      <c r="K3190" s="5">
        <v>0</v>
      </c>
      <c r="L3190" s="5">
        <v>0</v>
      </c>
      <c r="O3190" s="5">
        <v>0</v>
      </c>
    </row>
    <row r="3191" spans="1:15" x14ac:dyDescent="0.75">
      <c r="A3191" t="s">
        <v>36</v>
      </c>
      <c r="B3191" s="3">
        <v>43871</v>
      </c>
      <c r="C3191" s="4">
        <v>225962.4</v>
      </c>
      <c r="D3191" s="3">
        <v>43871</v>
      </c>
      <c r="E3191" s="4">
        <v>225962.4</v>
      </c>
      <c r="F3191">
        <v>37</v>
      </c>
      <c r="G3191" s="3">
        <v>43890</v>
      </c>
      <c r="H3191" s="4">
        <v>0</v>
      </c>
      <c r="I3191" s="4">
        <v>0</v>
      </c>
      <c r="J3191" s="4">
        <v>0</v>
      </c>
      <c r="K3191" s="5">
        <v>0</v>
      </c>
      <c r="L3191" s="5">
        <v>0</v>
      </c>
      <c r="O3191" s="5">
        <v>0</v>
      </c>
    </row>
    <row r="3192" spans="1:15" x14ac:dyDescent="0.75">
      <c r="A3192" t="s">
        <v>36</v>
      </c>
      <c r="B3192" s="3">
        <v>43900</v>
      </c>
      <c r="C3192" s="4">
        <v>225978.75</v>
      </c>
      <c r="D3192" s="3">
        <v>43900</v>
      </c>
      <c r="E3192" s="4">
        <v>225978.75</v>
      </c>
      <c r="F3192">
        <v>38</v>
      </c>
      <c r="G3192" s="3">
        <v>43921</v>
      </c>
      <c r="H3192" s="4">
        <v>0</v>
      </c>
      <c r="I3192" s="4">
        <v>0</v>
      </c>
      <c r="J3192" s="4">
        <v>0</v>
      </c>
      <c r="K3192" s="5">
        <v>0</v>
      </c>
      <c r="L3192" s="5">
        <v>0</v>
      </c>
      <c r="O3192" s="5">
        <v>0</v>
      </c>
    </row>
    <row r="3193" spans="1:15" x14ac:dyDescent="0.75">
      <c r="A3193" t="s">
        <v>36</v>
      </c>
      <c r="B3193" s="3">
        <v>43931</v>
      </c>
      <c r="C3193" s="4">
        <v>233500.49</v>
      </c>
      <c r="D3193" s="3">
        <v>43931</v>
      </c>
      <c r="E3193" s="4">
        <v>233500.49</v>
      </c>
      <c r="F3193">
        <v>39</v>
      </c>
      <c r="G3193" s="3">
        <v>43951</v>
      </c>
      <c r="H3193" s="4">
        <v>0</v>
      </c>
      <c r="I3193" s="4">
        <v>0</v>
      </c>
      <c r="J3193" s="4">
        <v>0</v>
      </c>
      <c r="K3193" s="5">
        <v>0</v>
      </c>
      <c r="L3193" s="5">
        <v>0</v>
      </c>
      <c r="O3193" s="5">
        <v>0</v>
      </c>
    </row>
    <row r="3194" spans="1:15" x14ac:dyDescent="0.75">
      <c r="A3194" t="s">
        <v>36</v>
      </c>
      <c r="B3194" s="3">
        <v>43961</v>
      </c>
      <c r="C3194" s="4">
        <v>225949.34</v>
      </c>
      <c r="D3194" s="3">
        <v>43961</v>
      </c>
      <c r="E3194" s="4">
        <v>225949.34</v>
      </c>
      <c r="F3194">
        <v>40</v>
      </c>
      <c r="G3194" s="3">
        <v>43982</v>
      </c>
      <c r="H3194" s="4">
        <v>0</v>
      </c>
      <c r="I3194" s="4">
        <v>0</v>
      </c>
      <c r="J3194" s="4">
        <v>0</v>
      </c>
      <c r="K3194" s="5">
        <v>0</v>
      </c>
      <c r="L3194" s="5">
        <v>0</v>
      </c>
      <c r="O3194" s="5">
        <v>0</v>
      </c>
    </row>
    <row r="3195" spans="1:15" x14ac:dyDescent="0.75">
      <c r="A3195" t="s">
        <v>36</v>
      </c>
      <c r="B3195" s="3">
        <v>43992</v>
      </c>
      <c r="C3195" s="4">
        <v>233400.78</v>
      </c>
      <c r="D3195" s="3">
        <v>43992</v>
      </c>
      <c r="E3195" s="4">
        <v>233400.78</v>
      </c>
      <c r="F3195">
        <v>41</v>
      </c>
      <c r="G3195" s="3">
        <v>44012</v>
      </c>
      <c r="H3195" s="4">
        <v>0</v>
      </c>
      <c r="I3195" s="4">
        <v>0</v>
      </c>
      <c r="J3195" s="4">
        <v>0</v>
      </c>
      <c r="K3195" s="5">
        <v>0</v>
      </c>
      <c r="L3195" s="5">
        <v>0</v>
      </c>
      <c r="O3195" s="5">
        <v>0</v>
      </c>
    </row>
    <row r="3196" spans="1:15" x14ac:dyDescent="0.75">
      <c r="A3196" t="s">
        <v>36</v>
      </c>
      <c r="B3196" s="3">
        <v>44022</v>
      </c>
      <c r="C3196" s="4">
        <v>225751.46</v>
      </c>
      <c r="D3196" s="3">
        <v>44022</v>
      </c>
      <c r="E3196" s="4">
        <v>225751.46</v>
      </c>
      <c r="F3196">
        <v>42</v>
      </c>
      <c r="G3196" s="3">
        <v>44043</v>
      </c>
      <c r="H3196" s="4">
        <v>0</v>
      </c>
      <c r="I3196" s="4">
        <v>0</v>
      </c>
      <c r="J3196" s="4">
        <v>0</v>
      </c>
      <c r="K3196" s="5">
        <v>0</v>
      </c>
      <c r="L3196" s="5">
        <v>0</v>
      </c>
      <c r="O3196" s="5">
        <v>0</v>
      </c>
    </row>
    <row r="3197" spans="1:15" x14ac:dyDescent="0.75">
      <c r="A3197" t="s">
        <v>36</v>
      </c>
      <c r="B3197" s="3">
        <v>44053</v>
      </c>
      <c r="C3197" s="4">
        <v>233488.09</v>
      </c>
      <c r="D3197" s="3">
        <v>44053</v>
      </c>
      <c r="E3197" s="4">
        <v>233488.09</v>
      </c>
      <c r="F3197">
        <v>43</v>
      </c>
      <c r="G3197" s="3">
        <v>44074</v>
      </c>
      <c r="H3197" s="4">
        <v>0</v>
      </c>
      <c r="I3197" s="4">
        <v>0</v>
      </c>
      <c r="J3197" s="4">
        <v>0</v>
      </c>
      <c r="K3197" s="5">
        <v>0</v>
      </c>
      <c r="L3197" s="5">
        <v>0</v>
      </c>
      <c r="O3197" s="5">
        <v>0</v>
      </c>
    </row>
    <row r="3198" spans="1:15" x14ac:dyDescent="0.75">
      <c r="A3198" t="s">
        <v>36</v>
      </c>
      <c r="B3198" s="3">
        <v>44084</v>
      </c>
      <c r="C3198" s="4">
        <v>233414.91</v>
      </c>
      <c r="D3198" s="3">
        <v>44084</v>
      </c>
      <c r="E3198" s="4">
        <v>233414.91</v>
      </c>
      <c r="F3198">
        <v>44</v>
      </c>
      <c r="G3198" s="3">
        <v>44104</v>
      </c>
      <c r="H3198" s="4">
        <v>0</v>
      </c>
      <c r="I3198" s="4">
        <v>0</v>
      </c>
      <c r="J3198" s="4">
        <v>0</v>
      </c>
      <c r="K3198" s="5">
        <v>0</v>
      </c>
      <c r="L3198" s="5">
        <v>0</v>
      </c>
      <c r="O3198" s="5">
        <v>0</v>
      </c>
    </row>
    <row r="3199" spans="1:15" x14ac:dyDescent="0.75">
      <c r="A3199" t="s">
        <v>36</v>
      </c>
      <c r="B3199" s="3">
        <v>44114</v>
      </c>
      <c r="C3199" s="4">
        <v>224634.73</v>
      </c>
      <c r="D3199" s="3">
        <v>44114</v>
      </c>
      <c r="E3199" s="4">
        <v>224634.73</v>
      </c>
      <c r="F3199">
        <v>45</v>
      </c>
      <c r="G3199" s="3">
        <v>44135</v>
      </c>
      <c r="H3199" s="4">
        <v>0</v>
      </c>
      <c r="I3199" s="4">
        <v>0</v>
      </c>
      <c r="J3199" s="4">
        <v>0</v>
      </c>
      <c r="K3199" s="5">
        <v>0</v>
      </c>
      <c r="L3199" s="5">
        <v>0</v>
      </c>
      <c r="O3199" s="5">
        <v>0</v>
      </c>
    </row>
    <row r="3200" spans="1:15" x14ac:dyDescent="0.75">
      <c r="A3200" t="s">
        <v>36</v>
      </c>
      <c r="B3200" s="3">
        <v>44145</v>
      </c>
      <c r="C3200" s="4">
        <v>233450.5</v>
      </c>
      <c r="D3200" s="3">
        <v>44145</v>
      </c>
      <c r="E3200" s="4">
        <v>233450.5</v>
      </c>
      <c r="F3200">
        <v>46</v>
      </c>
      <c r="G3200" s="3">
        <v>44165</v>
      </c>
      <c r="H3200" s="4">
        <v>0</v>
      </c>
      <c r="I3200" s="4">
        <v>0</v>
      </c>
      <c r="J3200" s="4">
        <v>0</v>
      </c>
      <c r="K3200" s="5">
        <v>0</v>
      </c>
      <c r="L3200" s="5">
        <v>0</v>
      </c>
      <c r="O3200" s="5">
        <v>0</v>
      </c>
    </row>
    <row r="3201" spans="1:15" x14ac:dyDescent="0.75">
      <c r="A3201" t="s">
        <v>36</v>
      </c>
      <c r="B3201" s="3">
        <v>44175</v>
      </c>
      <c r="C3201" s="4">
        <v>225592.44</v>
      </c>
      <c r="D3201" s="3">
        <v>44175</v>
      </c>
      <c r="E3201" s="4">
        <v>225592.44</v>
      </c>
      <c r="F3201">
        <v>47</v>
      </c>
      <c r="G3201" s="3">
        <v>44196</v>
      </c>
      <c r="H3201" s="4">
        <v>0</v>
      </c>
      <c r="I3201" s="4">
        <v>0</v>
      </c>
      <c r="J3201" s="4">
        <v>0</v>
      </c>
      <c r="K3201" s="5">
        <v>0</v>
      </c>
      <c r="L3201" s="5">
        <v>0</v>
      </c>
      <c r="O3201" s="5">
        <v>0</v>
      </c>
    </row>
    <row r="3202" spans="1:15" x14ac:dyDescent="0.75">
      <c r="A3202" t="s">
        <v>36</v>
      </c>
      <c r="B3202" s="3">
        <v>44206</v>
      </c>
      <c r="C3202" s="4">
        <v>225935.47</v>
      </c>
      <c r="D3202" s="3">
        <v>44206</v>
      </c>
      <c r="E3202" s="4">
        <v>225935.47</v>
      </c>
      <c r="F3202">
        <v>48</v>
      </c>
      <c r="G3202" s="3">
        <v>44227</v>
      </c>
      <c r="H3202" s="4">
        <v>0</v>
      </c>
      <c r="I3202" s="4">
        <v>0</v>
      </c>
      <c r="J3202" s="4">
        <v>0</v>
      </c>
      <c r="K3202" s="5">
        <v>0</v>
      </c>
      <c r="L3202" s="5">
        <v>0</v>
      </c>
      <c r="O3202" s="5">
        <v>0</v>
      </c>
    </row>
    <row r="3203" spans="1:15" x14ac:dyDescent="0.75">
      <c r="A3203" t="s">
        <v>36</v>
      </c>
      <c r="B3203" s="3">
        <v>44237</v>
      </c>
      <c r="C3203" s="4">
        <v>225931.44</v>
      </c>
      <c r="D3203" s="3">
        <v>44237</v>
      </c>
      <c r="E3203" s="4">
        <v>225931.44</v>
      </c>
      <c r="F3203">
        <v>49</v>
      </c>
      <c r="G3203" s="3">
        <v>44255</v>
      </c>
      <c r="H3203" s="4">
        <v>0</v>
      </c>
      <c r="I3203" s="4">
        <v>0</v>
      </c>
      <c r="J3203" s="4">
        <v>0</v>
      </c>
      <c r="K3203" s="5">
        <v>0</v>
      </c>
      <c r="L3203" s="5">
        <v>0</v>
      </c>
      <c r="O3203" s="5">
        <v>0</v>
      </c>
    </row>
    <row r="3204" spans="1:15" x14ac:dyDescent="0.75">
      <c r="A3204" t="s">
        <v>36</v>
      </c>
      <c r="B3204" s="3">
        <v>44265</v>
      </c>
      <c r="C3204" s="4">
        <v>225926.07</v>
      </c>
      <c r="D3204" s="3">
        <v>44265</v>
      </c>
      <c r="E3204" s="4">
        <v>225926.07</v>
      </c>
      <c r="F3204">
        <v>50</v>
      </c>
      <c r="G3204" s="3">
        <v>44286</v>
      </c>
      <c r="H3204" s="4">
        <v>0</v>
      </c>
      <c r="I3204" s="4">
        <v>0</v>
      </c>
      <c r="J3204" s="4">
        <v>0</v>
      </c>
      <c r="K3204" s="5">
        <v>0</v>
      </c>
      <c r="L3204" s="5">
        <v>0</v>
      </c>
      <c r="O3204" s="5">
        <v>0</v>
      </c>
    </row>
    <row r="3205" spans="1:15" x14ac:dyDescent="0.75">
      <c r="A3205" t="s">
        <v>36</v>
      </c>
      <c r="B3205" s="3">
        <v>44296</v>
      </c>
      <c r="C3205" s="4">
        <v>233452.62</v>
      </c>
      <c r="D3205" s="3">
        <v>44296</v>
      </c>
      <c r="E3205" s="4">
        <v>233452.62</v>
      </c>
      <c r="F3205">
        <v>51</v>
      </c>
      <c r="G3205" s="3">
        <v>44316</v>
      </c>
      <c r="H3205" s="4">
        <v>0</v>
      </c>
      <c r="I3205" s="4">
        <v>0</v>
      </c>
      <c r="J3205" s="4">
        <v>0</v>
      </c>
      <c r="K3205" s="5">
        <v>0</v>
      </c>
      <c r="L3205" s="5">
        <v>0</v>
      </c>
      <c r="O3205" s="5">
        <v>0</v>
      </c>
    </row>
    <row r="3206" spans="1:15" x14ac:dyDescent="0.75">
      <c r="A3206" t="s">
        <v>36</v>
      </c>
      <c r="B3206" s="3">
        <v>44326</v>
      </c>
      <c r="C3206" s="4">
        <v>225913.05</v>
      </c>
      <c r="D3206" s="3">
        <v>44326</v>
      </c>
      <c r="E3206" s="4">
        <v>225913.05</v>
      </c>
      <c r="F3206">
        <v>52</v>
      </c>
      <c r="G3206" s="3">
        <v>44347</v>
      </c>
      <c r="H3206" s="4">
        <v>0</v>
      </c>
      <c r="I3206" s="4">
        <v>0</v>
      </c>
      <c r="J3206" s="4">
        <v>0</v>
      </c>
      <c r="K3206" s="5">
        <v>0</v>
      </c>
      <c r="L3206" s="5">
        <v>0</v>
      </c>
      <c r="O3206" s="5">
        <v>0</v>
      </c>
    </row>
    <row r="3207" spans="1:15" x14ac:dyDescent="0.75">
      <c r="A3207" t="s">
        <v>36</v>
      </c>
      <c r="B3207" s="3">
        <v>44357</v>
      </c>
      <c r="C3207" s="4">
        <v>233448.37</v>
      </c>
      <c r="D3207" s="3">
        <v>44357</v>
      </c>
      <c r="E3207" s="4">
        <v>233448.37</v>
      </c>
      <c r="F3207">
        <v>53</v>
      </c>
      <c r="G3207" s="3">
        <v>44377</v>
      </c>
      <c r="H3207" s="4">
        <v>0</v>
      </c>
      <c r="I3207" s="4">
        <v>0</v>
      </c>
      <c r="J3207" s="4">
        <v>0</v>
      </c>
      <c r="K3207" s="5">
        <v>0</v>
      </c>
      <c r="L3207" s="5">
        <v>0</v>
      </c>
      <c r="O3207" s="5">
        <v>0</v>
      </c>
    </row>
    <row r="3208" spans="1:15" x14ac:dyDescent="0.75">
      <c r="A3208" t="s">
        <v>36</v>
      </c>
      <c r="B3208" s="3">
        <v>44387</v>
      </c>
      <c r="C3208" s="4">
        <v>225909.03</v>
      </c>
      <c r="D3208" s="3">
        <v>44387</v>
      </c>
      <c r="E3208" s="4">
        <v>225909.03</v>
      </c>
      <c r="F3208">
        <v>54</v>
      </c>
      <c r="G3208" s="3">
        <v>44408</v>
      </c>
      <c r="H3208" s="4">
        <v>0</v>
      </c>
      <c r="I3208" s="4">
        <v>0</v>
      </c>
      <c r="J3208" s="4">
        <v>0</v>
      </c>
      <c r="K3208" s="5">
        <v>0</v>
      </c>
      <c r="L3208" s="5">
        <v>0</v>
      </c>
      <c r="O3208" s="5">
        <v>0</v>
      </c>
    </row>
    <row r="3209" spans="1:15" x14ac:dyDescent="0.75">
      <c r="A3209" t="s">
        <v>36</v>
      </c>
      <c r="B3209" s="3">
        <v>44418</v>
      </c>
      <c r="C3209" s="4">
        <v>233434.54</v>
      </c>
      <c r="D3209" s="3">
        <v>44418</v>
      </c>
      <c r="E3209" s="4">
        <v>233434.54</v>
      </c>
      <c r="F3209">
        <v>55</v>
      </c>
      <c r="G3209" s="3">
        <v>44439</v>
      </c>
      <c r="H3209" s="4">
        <v>0</v>
      </c>
      <c r="I3209" s="4">
        <v>0</v>
      </c>
      <c r="J3209" s="4">
        <v>0</v>
      </c>
      <c r="K3209" s="5">
        <v>0</v>
      </c>
      <c r="L3209" s="5">
        <v>0</v>
      </c>
      <c r="O3209" s="5">
        <v>0</v>
      </c>
    </row>
    <row r="3210" spans="1:15" x14ac:dyDescent="0.75">
      <c r="A3210" t="s">
        <v>36</v>
      </c>
      <c r="B3210" s="3">
        <v>44449</v>
      </c>
      <c r="C3210" s="4">
        <v>233430.19</v>
      </c>
      <c r="D3210" s="3">
        <v>44449</v>
      </c>
      <c r="E3210" s="4">
        <v>233430.19</v>
      </c>
      <c r="F3210">
        <v>56</v>
      </c>
      <c r="G3210" s="3">
        <v>44469</v>
      </c>
      <c r="H3210" s="4">
        <v>0</v>
      </c>
      <c r="I3210" s="4">
        <v>0</v>
      </c>
      <c r="J3210" s="4">
        <v>0</v>
      </c>
      <c r="K3210" s="5">
        <v>0</v>
      </c>
      <c r="L3210" s="5">
        <v>0</v>
      </c>
      <c r="O3210" s="5">
        <v>0</v>
      </c>
    </row>
    <row r="3211" spans="1:15" x14ac:dyDescent="0.75">
      <c r="A3211" t="s">
        <v>36</v>
      </c>
      <c r="B3211" s="3">
        <v>44479</v>
      </c>
      <c r="C3211" s="4">
        <v>225854.15</v>
      </c>
      <c r="D3211" s="3">
        <v>44479</v>
      </c>
      <c r="E3211" s="4">
        <v>225854.15</v>
      </c>
      <c r="F3211">
        <v>57</v>
      </c>
      <c r="G3211" s="3">
        <v>44500</v>
      </c>
      <c r="H3211" s="4">
        <v>0</v>
      </c>
      <c r="I3211" s="4">
        <v>0</v>
      </c>
      <c r="J3211" s="4">
        <v>0</v>
      </c>
      <c r="K3211" s="5">
        <v>0</v>
      </c>
      <c r="L3211" s="5">
        <v>0</v>
      </c>
      <c r="O3211" s="5">
        <v>0</v>
      </c>
    </row>
    <row r="3212" spans="1:15" x14ac:dyDescent="0.75">
      <c r="A3212" t="s">
        <v>36</v>
      </c>
      <c r="B3212" s="3">
        <v>44510</v>
      </c>
      <c r="C3212" s="4">
        <v>233462.76</v>
      </c>
      <c r="D3212" s="3">
        <v>44510</v>
      </c>
      <c r="E3212" s="4">
        <v>233462.76</v>
      </c>
      <c r="F3212">
        <v>58</v>
      </c>
      <c r="G3212" s="3">
        <v>44530</v>
      </c>
      <c r="H3212" s="4">
        <v>0</v>
      </c>
      <c r="I3212" s="4">
        <v>0</v>
      </c>
      <c r="J3212" s="4">
        <v>0</v>
      </c>
      <c r="K3212" s="5">
        <v>0</v>
      </c>
      <c r="L3212" s="5">
        <v>0</v>
      </c>
      <c r="O3212" s="5">
        <v>0</v>
      </c>
    </row>
    <row r="3213" spans="1:15" x14ac:dyDescent="0.75">
      <c r="A3213" t="s">
        <v>36</v>
      </c>
      <c r="B3213" s="3">
        <v>44540</v>
      </c>
      <c r="C3213" s="4">
        <v>225865.49</v>
      </c>
      <c r="D3213" s="3">
        <v>44540</v>
      </c>
      <c r="E3213" s="4">
        <v>225865.49</v>
      </c>
      <c r="F3213">
        <v>59</v>
      </c>
      <c r="G3213" s="3">
        <v>44561</v>
      </c>
      <c r="H3213" s="4">
        <v>0</v>
      </c>
      <c r="I3213" s="4">
        <v>0</v>
      </c>
      <c r="J3213" s="4">
        <v>0</v>
      </c>
      <c r="K3213" s="5">
        <v>0</v>
      </c>
      <c r="L3213" s="5">
        <v>0</v>
      </c>
      <c r="O3213" s="5">
        <v>0</v>
      </c>
    </row>
    <row r="3214" spans="1:15" x14ac:dyDescent="0.75">
      <c r="A3214" t="s">
        <v>36</v>
      </c>
      <c r="B3214" s="3">
        <v>44571</v>
      </c>
      <c r="C3214" s="4">
        <v>225854.91</v>
      </c>
      <c r="D3214" s="3">
        <v>44571</v>
      </c>
      <c r="E3214" s="4">
        <v>225854.91</v>
      </c>
      <c r="F3214">
        <v>60</v>
      </c>
      <c r="G3214" s="3">
        <v>44592</v>
      </c>
      <c r="H3214" s="4">
        <v>0</v>
      </c>
      <c r="I3214" s="4">
        <v>0</v>
      </c>
      <c r="J3214" s="4">
        <v>0</v>
      </c>
      <c r="K3214" s="5">
        <v>0</v>
      </c>
      <c r="L3214" s="5">
        <v>0</v>
      </c>
      <c r="O3214" s="5">
        <v>0</v>
      </c>
    </row>
    <row r="3215" spans="1:15" x14ac:dyDescent="0.75">
      <c r="A3215" t="s">
        <v>36</v>
      </c>
      <c r="B3215" s="3">
        <v>44602</v>
      </c>
      <c r="C3215" s="4">
        <v>225862.18</v>
      </c>
      <c r="D3215" s="3">
        <v>44602</v>
      </c>
      <c r="E3215" s="4">
        <v>225862.18</v>
      </c>
      <c r="F3215">
        <v>61</v>
      </c>
      <c r="G3215" s="3">
        <v>44620</v>
      </c>
      <c r="H3215" s="4">
        <v>0</v>
      </c>
      <c r="I3215" s="4">
        <v>0</v>
      </c>
      <c r="J3215" s="4">
        <v>0</v>
      </c>
      <c r="K3215" s="5">
        <v>0</v>
      </c>
      <c r="L3215" s="5">
        <v>0</v>
      </c>
      <c r="O3215" s="5">
        <v>0</v>
      </c>
    </row>
    <row r="3216" spans="1:15" x14ac:dyDescent="0.75">
      <c r="A3216" t="s">
        <v>36</v>
      </c>
      <c r="B3216" s="3">
        <v>44630</v>
      </c>
      <c r="C3216" s="4">
        <v>225852.09</v>
      </c>
      <c r="D3216" s="3">
        <v>44630</v>
      </c>
      <c r="E3216" s="4">
        <v>225852.09</v>
      </c>
      <c r="F3216">
        <v>62</v>
      </c>
      <c r="G3216" s="3">
        <v>44651</v>
      </c>
      <c r="H3216" s="4">
        <v>0</v>
      </c>
      <c r="I3216" s="4">
        <v>0</v>
      </c>
      <c r="J3216" s="4">
        <v>0</v>
      </c>
      <c r="K3216" s="5">
        <v>0</v>
      </c>
      <c r="L3216" s="5">
        <v>0</v>
      </c>
      <c r="O3216" s="5">
        <v>0</v>
      </c>
    </row>
    <row r="3217" spans="1:15" x14ac:dyDescent="0.75">
      <c r="A3217" t="s">
        <v>36</v>
      </c>
      <c r="B3217" s="3">
        <v>44661</v>
      </c>
      <c r="C3217" s="4">
        <v>233374.44</v>
      </c>
      <c r="D3217" s="3">
        <v>44661</v>
      </c>
      <c r="E3217" s="4">
        <v>233374.44</v>
      </c>
      <c r="F3217">
        <v>63</v>
      </c>
      <c r="G3217" s="3">
        <v>44681</v>
      </c>
      <c r="H3217" s="4">
        <v>0</v>
      </c>
      <c r="I3217" s="4">
        <v>0</v>
      </c>
      <c r="J3217" s="4">
        <v>0</v>
      </c>
      <c r="K3217" s="5">
        <v>0</v>
      </c>
      <c r="L3217" s="5">
        <v>0</v>
      </c>
      <c r="O3217" s="5">
        <v>0</v>
      </c>
    </row>
    <row r="3218" spans="1:15" x14ac:dyDescent="0.75">
      <c r="A3218" t="s">
        <v>36</v>
      </c>
      <c r="B3218" s="3">
        <v>44691</v>
      </c>
      <c r="C3218" s="4">
        <v>225839.79</v>
      </c>
      <c r="D3218" s="3">
        <v>44691</v>
      </c>
      <c r="E3218" s="4">
        <v>225839.79</v>
      </c>
      <c r="F3218">
        <v>64</v>
      </c>
      <c r="G3218" s="3">
        <v>44712</v>
      </c>
      <c r="H3218" s="4">
        <v>0</v>
      </c>
      <c r="I3218" s="4">
        <v>0</v>
      </c>
      <c r="J3218" s="4">
        <v>0</v>
      </c>
      <c r="K3218" s="5">
        <v>0</v>
      </c>
      <c r="L3218" s="5">
        <v>0</v>
      </c>
      <c r="O3218" s="5">
        <v>0</v>
      </c>
    </row>
    <row r="3219" spans="1:15" x14ac:dyDescent="0.75">
      <c r="A3219" t="s">
        <v>36</v>
      </c>
      <c r="B3219" s="3">
        <v>44722</v>
      </c>
      <c r="C3219" s="4">
        <v>233361.99</v>
      </c>
      <c r="D3219" s="3">
        <v>44722</v>
      </c>
      <c r="E3219" s="4">
        <v>233361.99</v>
      </c>
      <c r="F3219">
        <v>65</v>
      </c>
      <c r="G3219" s="3">
        <v>44742</v>
      </c>
      <c r="H3219" s="4">
        <v>0</v>
      </c>
      <c r="I3219" s="4">
        <v>0</v>
      </c>
      <c r="J3219" s="4">
        <v>0</v>
      </c>
      <c r="K3219" s="5">
        <v>0</v>
      </c>
      <c r="L3219" s="5">
        <v>0</v>
      </c>
      <c r="O3219" s="5">
        <v>0</v>
      </c>
    </row>
    <row r="3220" spans="1:15" x14ac:dyDescent="0.75">
      <c r="A3220" t="s">
        <v>36</v>
      </c>
      <c r="B3220" s="3">
        <v>44752</v>
      </c>
      <c r="C3220" s="4">
        <v>225717.25</v>
      </c>
      <c r="D3220" s="3">
        <v>44752</v>
      </c>
      <c r="E3220" s="4">
        <v>225717.25</v>
      </c>
      <c r="F3220">
        <v>66</v>
      </c>
      <c r="G3220" s="3">
        <v>44773</v>
      </c>
      <c r="H3220" s="4">
        <v>0</v>
      </c>
      <c r="I3220" s="4">
        <v>0</v>
      </c>
      <c r="J3220" s="4">
        <v>0</v>
      </c>
      <c r="K3220" s="5">
        <v>0</v>
      </c>
      <c r="L3220" s="5">
        <v>0</v>
      </c>
      <c r="O3220" s="5">
        <v>0</v>
      </c>
    </row>
    <row r="3221" spans="1:15" x14ac:dyDescent="0.75">
      <c r="A3221" t="s">
        <v>36</v>
      </c>
      <c r="B3221" s="3">
        <v>44783</v>
      </c>
      <c r="C3221" s="4">
        <v>233331.19</v>
      </c>
      <c r="D3221" s="3">
        <v>44783</v>
      </c>
      <c r="E3221" s="4">
        <v>233331.19</v>
      </c>
      <c r="F3221">
        <v>67</v>
      </c>
      <c r="G3221" s="3">
        <v>44804</v>
      </c>
      <c r="H3221" s="4">
        <v>0</v>
      </c>
      <c r="I3221" s="4">
        <v>0</v>
      </c>
      <c r="J3221" s="4">
        <v>0</v>
      </c>
      <c r="K3221" s="5">
        <v>0</v>
      </c>
      <c r="L3221" s="5">
        <v>0</v>
      </c>
      <c r="O3221" s="5">
        <v>0</v>
      </c>
    </row>
    <row r="3222" spans="1:15" x14ac:dyDescent="0.75">
      <c r="A3222" t="s">
        <v>36</v>
      </c>
      <c r="B3222" s="3">
        <v>44814</v>
      </c>
      <c r="C3222" s="4">
        <v>233340.03</v>
      </c>
      <c r="D3222" s="3">
        <v>44814</v>
      </c>
      <c r="E3222" s="4">
        <v>233340.03</v>
      </c>
      <c r="F3222">
        <v>68</v>
      </c>
      <c r="G3222" s="3">
        <v>44834</v>
      </c>
      <c r="H3222" s="4">
        <v>0</v>
      </c>
      <c r="I3222" s="4">
        <v>0</v>
      </c>
      <c r="J3222" s="4">
        <v>0</v>
      </c>
      <c r="K3222" s="5">
        <v>0</v>
      </c>
      <c r="L3222" s="5">
        <v>0</v>
      </c>
      <c r="O3222" s="5">
        <v>0</v>
      </c>
    </row>
    <row r="3223" spans="1:15" x14ac:dyDescent="0.75">
      <c r="A3223" t="s">
        <v>36</v>
      </c>
      <c r="B3223" s="3">
        <v>44844</v>
      </c>
      <c r="C3223" s="4">
        <v>225663.91</v>
      </c>
      <c r="D3223" s="3">
        <v>44844</v>
      </c>
      <c r="E3223" s="4">
        <v>225663.91</v>
      </c>
      <c r="F3223">
        <v>69</v>
      </c>
      <c r="G3223" s="3">
        <v>44865</v>
      </c>
      <c r="H3223" s="4">
        <v>0</v>
      </c>
      <c r="I3223" s="4">
        <v>0</v>
      </c>
      <c r="J3223" s="4">
        <v>0</v>
      </c>
      <c r="K3223" s="5">
        <v>0</v>
      </c>
      <c r="L3223" s="5">
        <v>0</v>
      </c>
      <c r="O3223" s="5">
        <v>0</v>
      </c>
    </row>
    <row r="3224" spans="1:15" x14ac:dyDescent="0.75">
      <c r="A3224" t="s">
        <v>36</v>
      </c>
      <c r="B3224" s="3">
        <v>44875</v>
      </c>
      <c r="C3224" s="4">
        <v>233325.66</v>
      </c>
      <c r="D3224" s="3">
        <v>44875</v>
      </c>
      <c r="E3224" s="4">
        <v>233325.66</v>
      </c>
      <c r="F3224">
        <v>70</v>
      </c>
      <c r="G3224" s="3">
        <v>44895</v>
      </c>
      <c r="H3224" s="4">
        <v>0</v>
      </c>
      <c r="I3224" s="4">
        <v>0</v>
      </c>
      <c r="J3224" s="4">
        <v>0</v>
      </c>
      <c r="K3224" s="5">
        <v>0</v>
      </c>
      <c r="L3224" s="5">
        <v>0</v>
      </c>
      <c r="O3224" s="5">
        <v>0</v>
      </c>
    </row>
    <row r="3225" spans="1:15" x14ac:dyDescent="0.75">
      <c r="A3225" t="s">
        <v>36</v>
      </c>
      <c r="B3225" s="3">
        <v>44905</v>
      </c>
      <c r="C3225" s="4">
        <v>225654.56</v>
      </c>
      <c r="D3225" s="3">
        <v>44905</v>
      </c>
      <c r="E3225" s="4">
        <v>225654.56</v>
      </c>
      <c r="F3225">
        <v>71</v>
      </c>
      <c r="G3225" s="3">
        <v>44926</v>
      </c>
      <c r="H3225" s="4">
        <v>0</v>
      </c>
      <c r="I3225" s="4">
        <v>0</v>
      </c>
      <c r="J3225" s="4">
        <v>0</v>
      </c>
      <c r="K3225" s="5">
        <v>0</v>
      </c>
      <c r="L3225" s="5">
        <v>0</v>
      </c>
      <c r="O3225" s="5">
        <v>0</v>
      </c>
    </row>
    <row r="3226" spans="1:15" x14ac:dyDescent="0.75">
      <c r="A3226" t="s">
        <v>36</v>
      </c>
      <c r="B3226" s="3">
        <v>44936</v>
      </c>
      <c r="C3226" s="4">
        <v>225647.02</v>
      </c>
      <c r="D3226" s="3">
        <v>44936</v>
      </c>
      <c r="E3226" s="4">
        <v>225647.02</v>
      </c>
      <c r="F3226">
        <v>72</v>
      </c>
      <c r="G3226" s="3">
        <v>44957</v>
      </c>
      <c r="H3226" s="4">
        <v>0</v>
      </c>
      <c r="I3226" s="4">
        <v>0</v>
      </c>
      <c r="J3226" s="4">
        <v>0</v>
      </c>
      <c r="K3226" s="5">
        <v>0</v>
      </c>
      <c r="L3226" s="5">
        <v>0</v>
      </c>
      <c r="O3226" s="5">
        <v>0</v>
      </c>
    </row>
    <row r="3227" spans="1:15" x14ac:dyDescent="0.75">
      <c r="A3227" t="s">
        <v>36</v>
      </c>
      <c r="B3227" s="3">
        <v>44967</v>
      </c>
      <c r="C3227" s="4">
        <v>225640.18</v>
      </c>
      <c r="D3227" s="3">
        <v>44967</v>
      </c>
      <c r="E3227" s="4">
        <v>225640.18</v>
      </c>
      <c r="F3227">
        <v>73</v>
      </c>
      <c r="G3227" s="3">
        <v>44985</v>
      </c>
      <c r="H3227" s="4">
        <v>0</v>
      </c>
      <c r="I3227" s="4">
        <v>0</v>
      </c>
      <c r="J3227" s="4">
        <v>0</v>
      </c>
      <c r="K3227" s="5">
        <v>0</v>
      </c>
      <c r="L3227" s="5">
        <v>0</v>
      </c>
      <c r="O3227" s="5">
        <v>0</v>
      </c>
    </row>
    <row r="3228" spans="1:15" x14ac:dyDescent="0.75">
      <c r="A3228" t="s">
        <v>36</v>
      </c>
      <c r="B3228" s="3">
        <v>44995</v>
      </c>
      <c r="C3228" s="4">
        <v>225625.1</v>
      </c>
      <c r="D3228" s="3">
        <v>44995</v>
      </c>
      <c r="E3228" s="4">
        <v>225625.1</v>
      </c>
      <c r="F3228">
        <v>74</v>
      </c>
      <c r="G3228" s="3">
        <v>45016</v>
      </c>
      <c r="H3228" s="4">
        <v>0</v>
      </c>
      <c r="I3228" s="4">
        <v>0</v>
      </c>
      <c r="J3228" s="4">
        <v>0</v>
      </c>
      <c r="K3228" s="5">
        <v>0</v>
      </c>
      <c r="L3228" s="5">
        <v>0</v>
      </c>
      <c r="O3228" s="5">
        <v>0</v>
      </c>
    </row>
    <row r="3229" spans="1:15" x14ac:dyDescent="0.75">
      <c r="A3229" t="s">
        <v>36</v>
      </c>
      <c r="B3229" s="3">
        <v>45026</v>
      </c>
      <c r="C3229" s="4">
        <v>233102.55</v>
      </c>
      <c r="D3229" s="3">
        <v>45026</v>
      </c>
      <c r="E3229" s="4">
        <v>233102.55</v>
      </c>
      <c r="F3229">
        <v>75</v>
      </c>
      <c r="G3229" s="3">
        <v>45046</v>
      </c>
      <c r="H3229" s="4">
        <v>0</v>
      </c>
      <c r="I3229" s="4">
        <v>0</v>
      </c>
      <c r="J3229" s="4">
        <v>0</v>
      </c>
      <c r="K3229" s="5">
        <v>0</v>
      </c>
      <c r="L3229" s="5">
        <v>0</v>
      </c>
      <c r="O3229" s="5">
        <v>0</v>
      </c>
    </row>
    <row r="3230" spans="1:15" x14ac:dyDescent="0.75">
      <c r="A3230" t="s">
        <v>36</v>
      </c>
      <c r="B3230" s="3">
        <v>45056</v>
      </c>
      <c r="C3230" s="4">
        <v>225610.36</v>
      </c>
      <c r="D3230" s="3">
        <v>45056</v>
      </c>
      <c r="E3230" s="4">
        <v>225610.36</v>
      </c>
      <c r="F3230">
        <v>76</v>
      </c>
      <c r="G3230" s="3">
        <v>45077</v>
      </c>
      <c r="H3230" s="4">
        <v>0</v>
      </c>
      <c r="I3230" s="4">
        <v>0</v>
      </c>
      <c r="J3230" s="4">
        <v>0</v>
      </c>
      <c r="K3230" s="5">
        <v>0</v>
      </c>
      <c r="L3230" s="5">
        <v>0</v>
      </c>
      <c r="O3230" s="5">
        <v>0</v>
      </c>
    </row>
    <row r="3231" spans="1:15" x14ac:dyDescent="0.75">
      <c r="A3231" t="s">
        <v>36</v>
      </c>
      <c r="B3231" s="3">
        <v>45087</v>
      </c>
      <c r="C3231" s="4">
        <v>233149.95</v>
      </c>
      <c r="D3231" s="3">
        <v>45087</v>
      </c>
      <c r="E3231" s="4">
        <v>233149.95</v>
      </c>
      <c r="F3231">
        <v>77</v>
      </c>
      <c r="G3231" s="3">
        <v>45107</v>
      </c>
      <c r="H3231" s="4">
        <v>0</v>
      </c>
      <c r="I3231" s="4">
        <v>0</v>
      </c>
      <c r="J3231" s="4">
        <v>0</v>
      </c>
      <c r="K3231" s="5">
        <v>0</v>
      </c>
      <c r="L3231" s="5">
        <v>0</v>
      </c>
      <c r="O3231" s="5">
        <v>0</v>
      </c>
    </row>
    <row r="3232" spans="1:15" x14ac:dyDescent="0.75">
      <c r="A3232" t="s">
        <v>36</v>
      </c>
      <c r="B3232" s="3">
        <v>45117</v>
      </c>
      <c r="C3232" s="4">
        <v>225621.93</v>
      </c>
      <c r="D3232" s="3">
        <v>45117</v>
      </c>
      <c r="E3232" s="4">
        <v>225621.93</v>
      </c>
      <c r="F3232">
        <v>78</v>
      </c>
      <c r="G3232" s="3">
        <v>45138</v>
      </c>
      <c r="H3232" s="4">
        <v>0</v>
      </c>
      <c r="I3232" s="4">
        <v>0</v>
      </c>
      <c r="J3232" s="4">
        <v>0</v>
      </c>
      <c r="K3232" s="5">
        <v>0</v>
      </c>
      <c r="L3232" s="5">
        <v>0</v>
      </c>
      <c r="O3232" s="5">
        <v>0</v>
      </c>
    </row>
    <row r="3233" spans="1:15" x14ac:dyDescent="0.75">
      <c r="A3233" t="s">
        <v>36</v>
      </c>
      <c r="B3233" s="3">
        <v>45148</v>
      </c>
      <c r="C3233" s="4">
        <v>233134.57</v>
      </c>
      <c r="D3233" s="3">
        <v>45148</v>
      </c>
      <c r="E3233" s="4">
        <v>233134.57</v>
      </c>
      <c r="F3233">
        <v>79</v>
      </c>
      <c r="G3233" s="3">
        <v>45169</v>
      </c>
      <c r="H3233" s="4">
        <v>0</v>
      </c>
      <c r="I3233" s="4">
        <v>0</v>
      </c>
      <c r="J3233" s="4">
        <v>0</v>
      </c>
      <c r="K3233" s="5">
        <v>0</v>
      </c>
      <c r="L3233" s="5">
        <v>0</v>
      </c>
      <c r="O3233" s="5">
        <v>0</v>
      </c>
    </row>
    <row r="3234" spans="1:15" x14ac:dyDescent="0.75">
      <c r="A3234" t="s">
        <v>36</v>
      </c>
      <c r="B3234" s="3">
        <v>45179</v>
      </c>
      <c r="C3234" s="4">
        <v>233127.19</v>
      </c>
      <c r="D3234" s="3">
        <v>45179</v>
      </c>
      <c r="E3234" s="4">
        <v>233127.19</v>
      </c>
      <c r="F3234">
        <v>80</v>
      </c>
      <c r="G3234" s="3">
        <v>45199</v>
      </c>
      <c r="H3234" s="4">
        <v>0</v>
      </c>
      <c r="I3234" s="4">
        <v>0</v>
      </c>
      <c r="J3234" s="4">
        <v>0</v>
      </c>
      <c r="K3234" s="5">
        <v>0</v>
      </c>
      <c r="L3234" s="5">
        <v>0</v>
      </c>
      <c r="O3234" s="5">
        <v>0</v>
      </c>
    </row>
    <row r="3235" spans="1:15" x14ac:dyDescent="0.75">
      <c r="A3235" t="s">
        <v>36</v>
      </c>
      <c r="B3235" s="3">
        <v>45209</v>
      </c>
      <c r="C3235" s="4">
        <v>225414.85</v>
      </c>
      <c r="D3235" s="3">
        <v>45209</v>
      </c>
      <c r="E3235" s="4">
        <v>225414.85</v>
      </c>
      <c r="F3235">
        <v>81</v>
      </c>
      <c r="G3235" s="3">
        <v>45230</v>
      </c>
      <c r="H3235" s="4">
        <v>0</v>
      </c>
      <c r="I3235" s="4">
        <v>0</v>
      </c>
      <c r="J3235" s="4">
        <v>0</v>
      </c>
      <c r="K3235" s="5">
        <v>0</v>
      </c>
      <c r="L3235" s="5">
        <v>0</v>
      </c>
      <c r="O3235" s="5">
        <v>0</v>
      </c>
    </row>
    <row r="3236" spans="1:15" x14ac:dyDescent="0.75">
      <c r="A3236" t="s">
        <v>36</v>
      </c>
      <c r="B3236" s="3">
        <v>45240</v>
      </c>
      <c r="C3236" s="4">
        <v>233111.54</v>
      </c>
      <c r="D3236" s="3">
        <v>45240</v>
      </c>
      <c r="E3236" s="4">
        <v>233111.54</v>
      </c>
      <c r="F3236">
        <v>82</v>
      </c>
      <c r="G3236" s="3">
        <v>45260</v>
      </c>
      <c r="H3236" s="4">
        <v>0</v>
      </c>
      <c r="I3236" s="4">
        <v>0</v>
      </c>
      <c r="J3236" s="4">
        <v>0</v>
      </c>
      <c r="K3236" s="5">
        <v>0</v>
      </c>
      <c r="L3236" s="5">
        <v>0</v>
      </c>
      <c r="O3236" s="5">
        <v>0</v>
      </c>
    </row>
    <row r="3237" spans="1:15" x14ac:dyDescent="0.75">
      <c r="A3237" t="s">
        <v>36</v>
      </c>
      <c r="B3237" s="3">
        <v>45270</v>
      </c>
      <c r="C3237" s="4">
        <v>225584.54</v>
      </c>
      <c r="D3237" s="3">
        <v>45270</v>
      </c>
      <c r="E3237" s="4">
        <v>225584.54</v>
      </c>
      <c r="F3237">
        <v>83</v>
      </c>
      <c r="G3237" s="3">
        <v>45291</v>
      </c>
      <c r="H3237" s="4">
        <v>0</v>
      </c>
      <c r="I3237" s="4">
        <v>0</v>
      </c>
      <c r="J3237" s="4">
        <v>0</v>
      </c>
      <c r="K3237" s="5">
        <v>0</v>
      </c>
      <c r="L3237" s="5">
        <v>0</v>
      </c>
      <c r="O3237" s="5">
        <v>0</v>
      </c>
    </row>
    <row r="3238" spans="1:15" x14ac:dyDescent="0.75">
      <c r="A3238" t="s">
        <v>36</v>
      </c>
      <c r="B3238" s="3">
        <v>45301</v>
      </c>
      <c r="C3238" s="4">
        <v>233014.32</v>
      </c>
      <c r="D3238" s="3">
        <v>45301</v>
      </c>
      <c r="E3238" s="4">
        <v>233014.32</v>
      </c>
      <c r="F3238">
        <v>84</v>
      </c>
      <c r="G3238" s="3">
        <v>45322</v>
      </c>
      <c r="H3238" s="4">
        <v>0</v>
      </c>
      <c r="I3238" s="4">
        <v>0</v>
      </c>
      <c r="J3238" s="4">
        <v>0</v>
      </c>
      <c r="K3238" s="5">
        <v>0</v>
      </c>
      <c r="L3238" s="5">
        <v>0</v>
      </c>
      <c r="O3238" s="5">
        <v>0</v>
      </c>
    </row>
    <row r="3239" spans="1:15" x14ac:dyDescent="0.75">
      <c r="A3239" t="s">
        <v>36</v>
      </c>
      <c r="B3239" s="3">
        <v>45332</v>
      </c>
      <c r="C3239" s="4">
        <v>224333.24</v>
      </c>
      <c r="D3239" s="3">
        <v>45332</v>
      </c>
      <c r="E3239" s="4">
        <v>224333.24</v>
      </c>
      <c r="F3239">
        <v>85</v>
      </c>
      <c r="G3239" s="3">
        <v>45351</v>
      </c>
      <c r="H3239" s="4">
        <v>0</v>
      </c>
      <c r="I3239" s="4">
        <v>0</v>
      </c>
      <c r="J3239" s="4">
        <v>0</v>
      </c>
      <c r="K3239" s="5">
        <v>0</v>
      </c>
      <c r="L3239" s="5">
        <v>0</v>
      </c>
      <c r="O3239" s="5">
        <v>0</v>
      </c>
    </row>
    <row r="3240" spans="1:15" x14ac:dyDescent="0.75">
      <c r="A3240" t="s">
        <v>36</v>
      </c>
      <c r="B3240" s="3">
        <v>45361</v>
      </c>
      <c r="C3240" s="4">
        <v>225566.45</v>
      </c>
      <c r="D3240" s="3">
        <v>45361</v>
      </c>
      <c r="E3240" s="4">
        <v>225566.45</v>
      </c>
      <c r="F3240">
        <v>86</v>
      </c>
      <c r="G3240" s="3">
        <v>45382</v>
      </c>
      <c r="H3240" s="4">
        <v>0</v>
      </c>
      <c r="I3240" s="4">
        <v>0</v>
      </c>
      <c r="J3240" s="4">
        <v>0</v>
      </c>
      <c r="K3240" s="5">
        <v>0</v>
      </c>
      <c r="L3240" s="5">
        <v>0</v>
      </c>
      <c r="O3240" s="5">
        <v>0</v>
      </c>
    </row>
    <row r="3241" spans="1:15" x14ac:dyDescent="0.75">
      <c r="A3241" t="s">
        <v>36</v>
      </c>
      <c r="B3241" s="3">
        <v>45392</v>
      </c>
      <c r="C3241" s="4">
        <v>174251.04</v>
      </c>
      <c r="D3241" s="3">
        <v>45392</v>
      </c>
      <c r="E3241" s="4">
        <v>174251.04</v>
      </c>
      <c r="F3241">
        <v>87</v>
      </c>
      <c r="G3241" s="3">
        <v>45412</v>
      </c>
      <c r="H3241" s="4">
        <v>0</v>
      </c>
      <c r="I3241" s="4">
        <v>0</v>
      </c>
      <c r="J3241" s="4">
        <v>0</v>
      </c>
      <c r="K3241" s="5">
        <v>0</v>
      </c>
      <c r="L3241" s="5">
        <v>0</v>
      </c>
      <c r="O3241" s="5">
        <v>0</v>
      </c>
    </row>
    <row r="3242" spans="1:15" x14ac:dyDescent="0.75">
      <c r="A3242" t="s">
        <v>36</v>
      </c>
      <c r="B3242" s="3">
        <v>45422</v>
      </c>
      <c r="C3242" s="4">
        <v>224180.6</v>
      </c>
      <c r="D3242" s="3">
        <v>45422</v>
      </c>
      <c r="E3242" s="4">
        <v>224180.6</v>
      </c>
      <c r="F3242">
        <v>88</v>
      </c>
      <c r="G3242" s="3">
        <v>45443</v>
      </c>
      <c r="H3242" s="4">
        <v>0</v>
      </c>
      <c r="I3242" s="4">
        <v>0</v>
      </c>
      <c r="J3242" s="4">
        <v>0</v>
      </c>
      <c r="K3242" s="5">
        <v>0</v>
      </c>
      <c r="L3242" s="5">
        <v>0</v>
      </c>
      <c r="O3242" s="5">
        <v>0</v>
      </c>
    </row>
    <row r="3243" spans="1:15" x14ac:dyDescent="0.75">
      <c r="A3243" t="s">
        <v>36</v>
      </c>
      <c r="B3243" s="3">
        <v>45453</v>
      </c>
      <c r="C3243" s="4">
        <v>218234.94</v>
      </c>
      <c r="D3243" s="3">
        <v>45453</v>
      </c>
      <c r="E3243" s="4">
        <v>218234.94</v>
      </c>
      <c r="F3243">
        <v>89</v>
      </c>
      <c r="G3243" s="3">
        <v>45473</v>
      </c>
      <c r="H3243" s="4">
        <v>0</v>
      </c>
      <c r="I3243" s="4">
        <v>0</v>
      </c>
      <c r="J3243" s="4">
        <v>0</v>
      </c>
      <c r="K3243" s="5">
        <v>0</v>
      </c>
      <c r="L3243" s="5">
        <v>0</v>
      </c>
      <c r="O3243" s="5">
        <v>0</v>
      </c>
    </row>
    <row r="3244" spans="1:15" x14ac:dyDescent="0.75">
      <c r="A3244" t="s">
        <v>36</v>
      </c>
      <c r="B3244" s="3">
        <v>45483</v>
      </c>
      <c r="C3244" s="4">
        <v>210482.3</v>
      </c>
      <c r="D3244" s="3">
        <v>45483</v>
      </c>
      <c r="E3244" s="4">
        <v>210482.3</v>
      </c>
      <c r="F3244">
        <v>90</v>
      </c>
      <c r="G3244" s="3">
        <v>45504</v>
      </c>
      <c r="H3244" s="4">
        <v>0</v>
      </c>
      <c r="I3244" s="4">
        <v>0</v>
      </c>
      <c r="J3244" s="4">
        <v>0</v>
      </c>
      <c r="K3244" s="5">
        <v>0</v>
      </c>
      <c r="L3244" s="5">
        <v>0</v>
      </c>
      <c r="O3244" s="5">
        <v>0</v>
      </c>
    </row>
    <row r="3245" spans="1:15" x14ac:dyDescent="0.75">
      <c r="A3245" t="s">
        <v>36</v>
      </c>
      <c r="B3245" s="3">
        <v>45514</v>
      </c>
      <c r="C3245" s="4">
        <v>216197.62</v>
      </c>
      <c r="D3245" s="3">
        <v>45514</v>
      </c>
      <c r="E3245" s="4">
        <v>216197.62</v>
      </c>
      <c r="F3245">
        <v>91</v>
      </c>
      <c r="G3245" s="3">
        <v>45535</v>
      </c>
      <c r="H3245" s="4">
        <v>0</v>
      </c>
      <c r="I3245" s="4">
        <v>0</v>
      </c>
      <c r="J3245" s="4">
        <v>0</v>
      </c>
      <c r="K3245" s="5">
        <v>0</v>
      </c>
      <c r="L3245" s="5">
        <v>0</v>
      </c>
      <c r="O3245" s="5">
        <v>0</v>
      </c>
    </row>
    <row r="3246" spans="1:15" x14ac:dyDescent="0.75">
      <c r="A3246" t="s">
        <v>36</v>
      </c>
      <c r="B3246" s="3">
        <v>45545</v>
      </c>
      <c r="C3246" s="4">
        <v>210790.22</v>
      </c>
      <c r="D3246" s="3">
        <v>45545</v>
      </c>
      <c r="E3246" s="4">
        <v>210790.22</v>
      </c>
      <c r="F3246">
        <v>92</v>
      </c>
      <c r="G3246" s="3">
        <v>45565</v>
      </c>
      <c r="H3246" s="4">
        <v>0</v>
      </c>
      <c r="I3246" s="4">
        <v>0</v>
      </c>
      <c r="J3246" s="4">
        <v>0</v>
      </c>
      <c r="K3246" s="5">
        <v>0</v>
      </c>
      <c r="L3246" s="5">
        <v>0</v>
      </c>
      <c r="O3246" s="5">
        <v>0</v>
      </c>
    </row>
    <row r="3247" spans="1:15" x14ac:dyDescent="0.75">
      <c r="A3247" t="s">
        <v>36</v>
      </c>
      <c r="B3247" s="3">
        <v>45575</v>
      </c>
      <c r="C3247" s="4">
        <v>208835.74</v>
      </c>
      <c r="D3247" s="3">
        <v>45575</v>
      </c>
      <c r="E3247" s="4">
        <v>208835.74</v>
      </c>
      <c r="F3247">
        <v>93</v>
      </c>
      <c r="G3247" s="3">
        <v>45596</v>
      </c>
      <c r="H3247" s="4">
        <v>0</v>
      </c>
      <c r="I3247" s="4">
        <v>0</v>
      </c>
      <c r="J3247" s="4">
        <v>0</v>
      </c>
      <c r="K3247" s="5">
        <v>0</v>
      </c>
      <c r="L3247" s="5">
        <v>0</v>
      </c>
      <c r="O3247" s="5">
        <v>0</v>
      </c>
    </row>
    <row r="3248" spans="1:15" x14ac:dyDescent="0.75">
      <c r="A3248" t="s">
        <v>36</v>
      </c>
      <c r="B3248" s="3">
        <v>45606</v>
      </c>
      <c r="C3248" s="4">
        <v>215382.07</v>
      </c>
      <c r="D3248" s="3">
        <v>45606</v>
      </c>
      <c r="E3248" s="4">
        <v>215382.07</v>
      </c>
      <c r="F3248">
        <v>94</v>
      </c>
      <c r="G3248" s="3">
        <v>45626</v>
      </c>
      <c r="H3248" s="4">
        <v>0</v>
      </c>
      <c r="I3248" s="4">
        <v>0</v>
      </c>
      <c r="J3248" s="4">
        <v>0</v>
      </c>
      <c r="K3248" s="5">
        <v>0</v>
      </c>
      <c r="L3248" s="5">
        <v>0</v>
      </c>
      <c r="O3248" s="5">
        <v>0</v>
      </c>
    </row>
    <row r="3249" spans="1:15" x14ac:dyDescent="0.75">
      <c r="A3249" t="s">
        <v>36</v>
      </c>
      <c r="B3249" s="3">
        <v>45636</v>
      </c>
      <c r="C3249" s="4">
        <v>211264.76</v>
      </c>
      <c r="D3249" s="3">
        <v>45636</v>
      </c>
      <c r="E3249" s="4">
        <v>211264.76</v>
      </c>
      <c r="F3249">
        <v>95</v>
      </c>
      <c r="G3249" s="3">
        <v>45657</v>
      </c>
      <c r="H3249" s="4">
        <v>0</v>
      </c>
      <c r="I3249" s="4">
        <v>0</v>
      </c>
      <c r="J3249" s="4">
        <v>0</v>
      </c>
      <c r="K3249" s="5">
        <v>0</v>
      </c>
      <c r="L3249" s="5">
        <v>0</v>
      </c>
      <c r="O3249" s="5">
        <v>0</v>
      </c>
    </row>
    <row r="3250" spans="1:15" x14ac:dyDescent="0.75">
      <c r="A3250" t="s">
        <v>36</v>
      </c>
      <c r="B3250" s="3">
        <v>45667</v>
      </c>
      <c r="C3250" s="4">
        <v>208303.44</v>
      </c>
      <c r="D3250" s="3">
        <v>45667</v>
      </c>
      <c r="E3250" s="4">
        <v>208303.44</v>
      </c>
      <c r="F3250">
        <v>96</v>
      </c>
      <c r="G3250" s="3">
        <v>45688</v>
      </c>
      <c r="H3250" s="4">
        <v>0</v>
      </c>
      <c r="I3250" s="4">
        <v>0</v>
      </c>
      <c r="J3250" s="4">
        <v>0</v>
      </c>
      <c r="K3250" s="5">
        <v>0</v>
      </c>
      <c r="L3250" s="5">
        <v>0</v>
      </c>
      <c r="O3250" s="5">
        <v>0</v>
      </c>
    </row>
    <row r="3251" spans="1:15" x14ac:dyDescent="0.75">
      <c r="A3251" t="s">
        <v>36</v>
      </c>
      <c r="B3251" s="3">
        <v>45698</v>
      </c>
      <c r="C3251" s="4">
        <v>208220.12</v>
      </c>
      <c r="D3251" s="3">
        <v>45698</v>
      </c>
      <c r="E3251" s="4">
        <v>208220.12</v>
      </c>
      <c r="F3251">
        <v>97</v>
      </c>
      <c r="G3251" s="3">
        <v>45716</v>
      </c>
      <c r="H3251" s="4">
        <v>0</v>
      </c>
      <c r="I3251" s="4">
        <v>0</v>
      </c>
      <c r="J3251" s="4">
        <v>0</v>
      </c>
      <c r="K3251" s="5">
        <v>0</v>
      </c>
      <c r="L3251" s="5">
        <v>0</v>
      </c>
      <c r="O3251" s="5">
        <v>0</v>
      </c>
    </row>
    <row r="3252" spans="1:15" x14ac:dyDescent="0.75">
      <c r="A3252" t="s">
        <v>36</v>
      </c>
      <c r="B3252" s="3">
        <v>45726</v>
      </c>
      <c r="C3252" s="4">
        <v>209931.44</v>
      </c>
      <c r="D3252" s="3">
        <v>45726</v>
      </c>
      <c r="E3252" s="4">
        <v>209931.44</v>
      </c>
      <c r="F3252">
        <v>98</v>
      </c>
      <c r="G3252" s="3">
        <v>45747</v>
      </c>
      <c r="H3252" s="4">
        <v>0</v>
      </c>
      <c r="I3252" s="4">
        <v>0</v>
      </c>
      <c r="J3252" s="4">
        <v>0</v>
      </c>
      <c r="K3252" s="5">
        <v>0</v>
      </c>
      <c r="L3252" s="5">
        <v>0</v>
      </c>
      <c r="O3252" s="5">
        <v>0</v>
      </c>
    </row>
    <row r="3253" spans="1:15" x14ac:dyDescent="0.75">
      <c r="A3253" t="s">
        <v>36</v>
      </c>
      <c r="B3253" s="3">
        <v>45757</v>
      </c>
      <c r="C3253" s="4">
        <v>215704.43</v>
      </c>
      <c r="D3253" s="3">
        <v>45757</v>
      </c>
      <c r="E3253" s="4">
        <v>215704.43</v>
      </c>
      <c r="F3253">
        <v>99</v>
      </c>
      <c r="G3253" s="3">
        <v>45777</v>
      </c>
      <c r="H3253" s="4">
        <v>0</v>
      </c>
      <c r="I3253" s="4">
        <v>0</v>
      </c>
      <c r="J3253" s="4">
        <v>0</v>
      </c>
      <c r="K3253" s="5">
        <v>0</v>
      </c>
      <c r="L3253" s="5">
        <v>0</v>
      </c>
      <c r="O3253" s="5">
        <v>0</v>
      </c>
    </row>
    <row r="3254" spans="1:15" x14ac:dyDescent="0.75">
      <c r="A3254" t="s">
        <v>36</v>
      </c>
      <c r="B3254" s="3">
        <v>45787</v>
      </c>
      <c r="C3254" s="4">
        <v>208774.8</v>
      </c>
      <c r="D3254" s="3">
        <v>45787</v>
      </c>
      <c r="E3254" s="4">
        <v>208774.8</v>
      </c>
      <c r="F3254">
        <v>100</v>
      </c>
      <c r="G3254" s="3">
        <v>45808</v>
      </c>
      <c r="H3254" s="4">
        <v>0</v>
      </c>
      <c r="I3254" s="4">
        <v>0</v>
      </c>
      <c r="J3254" s="4">
        <v>0</v>
      </c>
      <c r="K3254" s="5">
        <v>0</v>
      </c>
      <c r="L3254" s="5">
        <v>0</v>
      </c>
      <c r="O3254" s="5">
        <v>0</v>
      </c>
    </row>
    <row r="3255" spans="1:15" x14ac:dyDescent="0.75">
      <c r="A3255" t="s">
        <v>36</v>
      </c>
      <c r="B3255" s="3">
        <v>45818</v>
      </c>
      <c r="C3255" s="4">
        <v>215724.47</v>
      </c>
      <c r="D3255" s="3">
        <v>45818</v>
      </c>
      <c r="E3255" s="4">
        <v>215724.47</v>
      </c>
      <c r="F3255">
        <v>101</v>
      </c>
      <c r="G3255" s="3">
        <v>45838</v>
      </c>
      <c r="H3255" s="4">
        <v>0</v>
      </c>
      <c r="I3255" s="4">
        <v>0</v>
      </c>
      <c r="J3255" s="4">
        <v>0</v>
      </c>
      <c r="K3255" s="5">
        <v>0</v>
      </c>
      <c r="L3255" s="5">
        <v>0</v>
      </c>
      <c r="O3255" s="5">
        <v>0</v>
      </c>
    </row>
    <row r="3256" spans="1:15" x14ac:dyDescent="0.75">
      <c r="A3256" t="s">
        <v>36</v>
      </c>
      <c r="B3256" s="3">
        <v>45848</v>
      </c>
      <c r="C3256" s="4">
        <v>208746.62</v>
      </c>
      <c r="D3256" s="3">
        <v>45848</v>
      </c>
      <c r="E3256" s="4">
        <v>208746.62</v>
      </c>
      <c r="F3256">
        <v>102</v>
      </c>
      <c r="G3256" s="3">
        <v>45869</v>
      </c>
      <c r="H3256" s="4">
        <v>0</v>
      </c>
      <c r="I3256" s="4">
        <v>0</v>
      </c>
      <c r="J3256" s="4">
        <v>0</v>
      </c>
      <c r="K3256" s="5">
        <v>0</v>
      </c>
      <c r="L3256" s="5">
        <v>0</v>
      </c>
      <c r="O3256" s="5">
        <v>0</v>
      </c>
    </row>
    <row r="3257" spans="1:15" x14ac:dyDescent="0.75">
      <c r="A3257" t="s">
        <v>36</v>
      </c>
      <c r="B3257" s="3">
        <v>45879</v>
      </c>
      <c r="C3257" s="4">
        <v>215673.51</v>
      </c>
      <c r="D3257" s="3">
        <v>45879</v>
      </c>
      <c r="E3257" s="4">
        <v>215673.51</v>
      </c>
      <c r="F3257">
        <v>103</v>
      </c>
      <c r="G3257" s="3">
        <v>45900</v>
      </c>
      <c r="H3257" s="4">
        <v>0</v>
      </c>
      <c r="I3257" s="4">
        <v>0</v>
      </c>
      <c r="J3257" s="4">
        <v>0</v>
      </c>
      <c r="K3257" s="5">
        <v>0</v>
      </c>
      <c r="L3257" s="5">
        <v>0</v>
      </c>
      <c r="O3257" s="5">
        <v>0</v>
      </c>
    </row>
    <row r="3258" spans="1:15" x14ac:dyDescent="0.75">
      <c r="A3258" t="s">
        <v>36</v>
      </c>
      <c r="B3258" s="3">
        <v>45910</v>
      </c>
      <c r="C3258" s="4">
        <v>215466.52</v>
      </c>
      <c r="D3258" s="3">
        <v>45910</v>
      </c>
      <c r="E3258" s="4">
        <v>215466.52</v>
      </c>
      <c r="F3258">
        <v>104</v>
      </c>
      <c r="G3258" s="3">
        <v>45930</v>
      </c>
      <c r="H3258" s="4">
        <v>0</v>
      </c>
      <c r="I3258" s="4">
        <v>0</v>
      </c>
      <c r="J3258" s="4">
        <v>0</v>
      </c>
      <c r="K3258" s="5">
        <v>0</v>
      </c>
      <c r="L3258" s="5">
        <v>0</v>
      </c>
      <c r="O3258" s="5">
        <v>0</v>
      </c>
    </row>
    <row r="3259" spans="1:15" x14ac:dyDescent="0.75">
      <c r="A3259" t="s">
        <v>36</v>
      </c>
      <c r="B3259" s="3">
        <v>45940</v>
      </c>
      <c r="C3259" s="4">
        <v>208659.55</v>
      </c>
      <c r="D3259" s="3">
        <v>45940</v>
      </c>
      <c r="E3259" s="4">
        <v>208659.55</v>
      </c>
      <c r="F3259">
        <v>105</v>
      </c>
      <c r="G3259" s="3">
        <v>45961</v>
      </c>
      <c r="H3259" s="4">
        <v>0</v>
      </c>
      <c r="I3259" s="4">
        <v>0</v>
      </c>
      <c r="J3259" s="4">
        <v>0</v>
      </c>
      <c r="K3259" s="5">
        <v>0</v>
      </c>
      <c r="L3259" s="5">
        <v>0</v>
      </c>
      <c r="O3259" s="5">
        <v>0</v>
      </c>
    </row>
    <row r="3260" spans="1:15" x14ac:dyDescent="0.75">
      <c r="A3260" t="s">
        <v>36</v>
      </c>
      <c r="B3260" s="3">
        <v>45971</v>
      </c>
      <c r="C3260" s="4">
        <v>215600.21</v>
      </c>
      <c r="D3260" s="3">
        <v>45971</v>
      </c>
      <c r="E3260" s="4">
        <v>215600.21</v>
      </c>
      <c r="F3260">
        <v>106</v>
      </c>
      <c r="G3260" s="3">
        <v>45991</v>
      </c>
      <c r="H3260" s="4">
        <v>0</v>
      </c>
      <c r="I3260" s="4">
        <v>0</v>
      </c>
      <c r="J3260" s="4">
        <v>0</v>
      </c>
      <c r="K3260" s="5">
        <v>0</v>
      </c>
      <c r="L3260" s="5">
        <v>0</v>
      </c>
      <c r="O3260" s="5">
        <v>0</v>
      </c>
    </row>
    <row r="3261" spans="1:15" x14ac:dyDescent="0.75">
      <c r="A3261" t="s">
        <v>36</v>
      </c>
      <c r="B3261" s="3">
        <v>46001</v>
      </c>
      <c r="C3261" s="4">
        <v>208500.57</v>
      </c>
      <c r="D3261" s="3">
        <v>46001</v>
      </c>
      <c r="E3261" s="4">
        <v>208500.57</v>
      </c>
      <c r="F3261">
        <v>107</v>
      </c>
      <c r="G3261" s="3">
        <v>46022</v>
      </c>
      <c r="H3261" s="4">
        <v>0</v>
      </c>
      <c r="I3261" s="4">
        <v>0</v>
      </c>
      <c r="J3261" s="4">
        <v>0</v>
      </c>
      <c r="K3261" s="5">
        <v>0</v>
      </c>
      <c r="L3261" s="5">
        <v>0</v>
      </c>
      <c r="O3261" s="5">
        <v>0</v>
      </c>
    </row>
    <row r="3262" spans="1:15" x14ac:dyDescent="0.75">
      <c r="A3262" t="s">
        <v>36</v>
      </c>
      <c r="B3262" s="3">
        <v>46032</v>
      </c>
      <c r="C3262" s="4">
        <v>208186.06</v>
      </c>
      <c r="D3262" s="3">
        <v>46032</v>
      </c>
      <c r="E3262" s="4">
        <v>208186.06</v>
      </c>
      <c r="F3262">
        <v>108</v>
      </c>
      <c r="G3262" s="3">
        <v>46053</v>
      </c>
      <c r="H3262" s="4">
        <v>0</v>
      </c>
      <c r="I3262" s="4">
        <v>0</v>
      </c>
      <c r="J3262" s="4">
        <v>0</v>
      </c>
      <c r="K3262" s="5">
        <v>0</v>
      </c>
      <c r="L3262" s="5">
        <v>0</v>
      </c>
      <c r="O3262" s="5">
        <v>0</v>
      </c>
    </row>
    <row r="3263" spans="1:15" x14ac:dyDescent="0.75">
      <c r="A3263" t="s">
        <v>36</v>
      </c>
      <c r="B3263" s="3">
        <v>46063</v>
      </c>
      <c r="C3263" s="4">
        <v>208120.94</v>
      </c>
      <c r="D3263" s="3">
        <v>46063</v>
      </c>
      <c r="E3263" s="4">
        <v>208120.94</v>
      </c>
      <c r="F3263">
        <v>109</v>
      </c>
      <c r="G3263" s="3">
        <v>46081</v>
      </c>
      <c r="H3263" s="4">
        <v>0</v>
      </c>
      <c r="I3263" s="4">
        <v>0</v>
      </c>
      <c r="J3263" s="4">
        <v>0</v>
      </c>
      <c r="K3263" s="5">
        <v>0</v>
      </c>
      <c r="L3263" s="5">
        <v>0</v>
      </c>
      <c r="O3263" s="5">
        <v>0</v>
      </c>
    </row>
    <row r="3264" spans="1:15" x14ac:dyDescent="0.75">
      <c r="A3264" t="s">
        <v>36</v>
      </c>
      <c r="B3264" s="3">
        <v>46091</v>
      </c>
      <c r="C3264" s="4">
        <v>209720.14</v>
      </c>
      <c r="D3264" s="3">
        <v>46091</v>
      </c>
      <c r="E3264" s="4">
        <v>209720.14</v>
      </c>
      <c r="F3264">
        <v>110</v>
      </c>
      <c r="G3264" s="3">
        <v>46112</v>
      </c>
      <c r="H3264" s="4">
        <v>0</v>
      </c>
      <c r="I3264" s="4">
        <v>0</v>
      </c>
      <c r="J3264" s="4">
        <v>0</v>
      </c>
      <c r="K3264" s="5">
        <v>0</v>
      </c>
      <c r="L3264" s="5">
        <v>0</v>
      </c>
      <c r="O3264" s="5">
        <v>0</v>
      </c>
    </row>
    <row r="3265" spans="1:15" x14ac:dyDescent="0.75">
      <c r="A3265" t="s">
        <v>36</v>
      </c>
      <c r="B3265" s="3">
        <v>46122</v>
      </c>
      <c r="C3265" s="4">
        <v>215624.85</v>
      </c>
      <c r="D3265" s="3">
        <v>46122</v>
      </c>
      <c r="E3265" s="4">
        <v>215624.85</v>
      </c>
      <c r="F3265">
        <v>111</v>
      </c>
      <c r="G3265" s="3">
        <v>46142</v>
      </c>
      <c r="H3265" s="4">
        <v>0</v>
      </c>
      <c r="I3265" s="4">
        <v>0</v>
      </c>
      <c r="J3265" s="4">
        <v>0</v>
      </c>
      <c r="K3265" s="5">
        <v>0</v>
      </c>
      <c r="L3265" s="5">
        <v>0</v>
      </c>
      <c r="O3265" s="5">
        <v>0</v>
      </c>
    </row>
    <row r="3266" spans="1:15" x14ac:dyDescent="0.75">
      <c r="A3266" t="s">
        <v>36</v>
      </c>
      <c r="B3266" s="3">
        <v>46152</v>
      </c>
      <c r="C3266" s="4">
        <v>195432.71</v>
      </c>
      <c r="D3266" s="3">
        <v>46152</v>
      </c>
      <c r="E3266" s="4">
        <v>195432.71</v>
      </c>
      <c r="F3266">
        <v>112</v>
      </c>
      <c r="G3266" s="3">
        <v>46173</v>
      </c>
      <c r="H3266" s="4">
        <v>0</v>
      </c>
      <c r="I3266" s="4">
        <v>0</v>
      </c>
      <c r="J3266" s="4">
        <v>0</v>
      </c>
      <c r="K3266" s="5">
        <v>0</v>
      </c>
      <c r="L3266" s="5">
        <v>0</v>
      </c>
      <c r="O3266" s="5">
        <v>0</v>
      </c>
    </row>
    <row r="3267" spans="1:15" x14ac:dyDescent="0.75">
      <c r="A3267" t="s">
        <v>36</v>
      </c>
      <c r="B3267" s="3">
        <v>46183</v>
      </c>
      <c r="C3267" s="4">
        <v>201864.99</v>
      </c>
      <c r="D3267" s="3">
        <v>46183</v>
      </c>
      <c r="E3267" s="4">
        <v>201864.99</v>
      </c>
      <c r="F3267">
        <v>113</v>
      </c>
      <c r="G3267" s="3">
        <v>46203</v>
      </c>
      <c r="H3267" s="4">
        <v>0</v>
      </c>
      <c r="I3267" s="4">
        <v>0</v>
      </c>
      <c r="J3267" s="4">
        <v>0</v>
      </c>
      <c r="K3267" s="5">
        <v>0</v>
      </c>
      <c r="L3267" s="5">
        <v>0</v>
      </c>
      <c r="O3267" s="5">
        <v>0</v>
      </c>
    </row>
    <row r="3268" spans="1:15" x14ac:dyDescent="0.75">
      <c r="A3268" t="s">
        <v>36</v>
      </c>
      <c r="B3268" s="3">
        <v>46213</v>
      </c>
      <c r="C3268" s="4">
        <v>197047.41</v>
      </c>
      <c r="D3268" s="3">
        <v>46213</v>
      </c>
      <c r="E3268" s="4">
        <v>197047.41</v>
      </c>
      <c r="F3268">
        <v>114</v>
      </c>
      <c r="G3268" s="3">
        <v>46234</v>
      </c>
      <c r="H3268" s="4">
        <v>0</v>
      </c>
      <c r="I3268" s="4">
        <v>0</v>
      </c>
      <c r="J3268" s="4">
        <v>0</v>
      </c>
      <c r="K3268" s="5">
        <v>0</v>
      </c>
      <c r="L3268" s="5">
        <v>0</v>
      </c>
      <c r="O3268" s="5">
        <v>0</v>
      </c>
    </row>
    <row r="3269" spans="1:15" x14ac:dyDescent="0.75">
      <c r="A3269" t="s">
        <v>36</v>
      </c>
      <c r="B3269" s="3">
        <v>46244</v>
      </c>
      <c r="C3269" s="4">
        <v>203520.9</v>
      </c>
      <c r="D3269" s="3">
        <v>46244</v>
      </c>
      <c r="E3269" s="4">
        <v>203520.9</v>
      </c>
      <c r="F3269">
        <v>115</v>
      </c>
      <c r="G3269" s="3">
        <v>46265</v>
      </c>
      <c r="H3269" s="4">
        <v>0</v>
      </c>
      <c r="I3269" s="4">
        <v>0</v>
      </c>
      <c r="J3269" s="4">
        <v>0</v>
      </c>
      <c r="K3269" s="5">
        <v>0</v>
      </c>
      <c r="L3269" s="5">
        <v>0</v>
      </c>
      <c r="O3269" s="5">
        <v>0</v>
      </c>
    </row>
    <row r="3270" spans="1:15" x14ac:dyDescent="0.75">
      <c r="A3270" t="s">
        <v>36</v>
      </c>
      <c r="B3270" s="3">
        <v>46275</v>
      </c>
      <c r="C3270" s="4">
        <v>203568.56</v>
      </c>
      <c r="D3270" s="3">
        <v>46275</v>
      </c>
      <c r="E3270" s="4">
        <v>203568.56</v>
      </c>
      <c r="F3270">
        <v>116</v>
      </c>
      <c r="G3270" s="3">
        <v>46295</v>
      </c>
      <c r="H3270" s="4">
        <v>0</v>
      </c>
      <c r="I3270" s="4">
        <v>0</v>
      </c>
      <c r="J3270" s="4">
        <v>0</v>
      </c>
      <c r="K3270" s="5">
        <v>0</v>
      </c>
      <c r="L3270" s="5">
        <v>0</v>
      </c>
      <c r="O3270" s="5">
        <v>629026.37</v>
      </c>
    </row>
    <row r="3271" spans="1:15" x14ac:dyDescent="0.75">
      <c r="A3271" t="s">
        <v>36</v>
      </c>
      <c r="B3271" s="3">
        <v>46287</v>
      </c>
      <c r="C3271" s="4">
        <v>19842019</v>
      </c>
      <c r="D3271" s="3">
        <v>46305</v>
      </c>
      <c r="E3271" s="4">
        <v>174345.70601597</v>
      </c>
      <c r="F3271">
        <v>117</v>
      </c>
      <c r="G3271" s="3">
        <v>46326</v>
      </c>
      <c r="H3271" s="4">
        <v>174345.70601597</v>
      </c>
      <c r="I3271" s="4">
        <v>0</v>
      </c>
      <c r="J3271" s="4">
        <v>0</v>
      </c>
      <c r="K3271" s="5">
        <v>52271.771843098999</v>
      </c>
      <c r="L3271" s="5">
        <v>0</v>
      </c>
      <c r="O3271" s="5">
        <v>0</v>
      </c>
    </row>
    <row r="3272" spans="1:15" x14ac:dyDescent="0.75">
      <c r="A3272" t="s">
        <v>36</v>
      </c>
      <c r="B3272" s="3">
        <v>46336</v>
      </c>
      <c r="C3272" s="4">
        <v>0</v>
      </c>
      <c r="D3272" s="3">
        <v>46336</v>
      </c>
      <c r="E3272" s="4">
        <v>180146.52605354399</v>
      </c>
      <c r="F3272">
        <v>118</v>
      </c>
      <c r="G3272" s="3">
        <v>46356</v>
      </c>
      <c r="H3272" s="4">
        <v>180146.52605354399</v>
      </c>
      <c r="I3272" s="4">
        <v>0</v>
      </c>
      <c r="J3272" s="4">
        <v>0</v>
      </c>
      <c r="K3272" s="5">
        <v>54014.164238001002</v>
      </c>
      <c r="L3272" s="5">
        <v>0</v>
      </c>
      <c r="O3272" s="5">
        <v>0</v>
      </c>
    </row>
    <row r="3273" spans="1:15" x14ac:dyDescent="0.75">
      <c r="A3273" t="s">
        <v>36</v>
      </c>
      <c r="B3273" s="3">
        <v>46366</v>
      </c>
      <c r="C3273" s="4">
        <v>0</v>
      </c>
      <c r="D3273" s="3">
        <v>46366</v>
      </c>
      <c r="E3273" s="4">
        <v>174325.654333668</v>
      </c>
      <c r="F3273">
        <v>119</v>
      </c>
      <c r="G3273" s="3">
        <v>46387</v>
      </c>
      <c r="H3273" s="4">
        <v>174325.654333668</v>
      </c>
      <c r="I3273" s="4">
        <v>0</v>
      </c>
      <c r="J3273" s="4">
        <v>0</v>
      </c>
      <c r="K3273" s="5">
        <v>52271.771843360002</v>
      </c>
      <c r="L3273" s="5">
        <v>0</v>
      </c>
      <c r="O3273" s="5">
        <v>0</v>
      </c>
    </row>
    <row r="3274" spans="1:15" x14ac:dyDescent="0.75">
      <c r="A3274" t="s">
        <v>36</v>
      </c>
      <c r="B3274" s="3">
        <v>46397</v>
      </c>
      <c r="C3274" s="4">
        <v>0</v>
      </c>
      <c r="D3274" s="3">
        <v>46397</v>
      </c>
      <c r="E3274" s="4">
        <v>172572.79015301299</v>
      </c>
      <c r="F3274">
        <v>120</v>
      </c>
      <c r="G3274" s="3">
        <v>46418</v>
      </c>
      <c r="H3274" s="4">
        <v>172572.79015301299</v>
      </c>
      <c r="I3274" s="4">
        <v>0</v>
      </c>
      <c r="J3274" s="4">
        <v>0</v>
      </c>
      <c r="K3274" s="5">
        <v>54014.164327204002</v>
      </c>
      <c r="L3274" s="5">
        <v>0</v>
      </c>
      <c r="O3274" s="5">
        <v>0</v>
      </c>
    </row>
    <row r="3275" spans="1:15" x14ac:dyDescent="0.75">
      <c r="A3275" t="s">
        <v>36</v>
      </c>
      <c r="B3275" s="3">
        <v>46428</v>
      </c>
      <c r="C3275" s="4">
        <v>0</v>
      </c>
      <c r="D3275" s="3">
        <v>46428</v>
      </c>
      <c r="E3275" s="4">
        <v>173623.57604756299</v>
      </c>
      <c r="F3275">
        <v>121</v>
      </c>
      <c r="G3275" s="3">
        <v>46446</v>
      </c>
      <c r="H3275" s="4">
        <v>173623.57604756299</v>
      </c>
      <c r="I3275" s="4">
        <v>0</v>
      </c>
      <c r="J3275" s="4">
        <v>0</v>
      </c>
      <c r="K3275" s="5">
        <v>54014.164310125998</v>
      </c>
      <c r="L3275" s="5">
        <v>0</v>
      </c>
      <c r="O3275" s="5">
        <v>0</v>
      </c>
    </row>
    <row r="3276" spans="1:15" x14ac:dyDescent="0.75">
      <c r="A3276" t="s">
        <v>36</v>
      </c>
      <c r="B3276" s="3">
        <v>46456</v>
      </c>
      <c r="C3276" s="4">
        <v>0</v>
      </c>
      <c r="D3276" s="3">
        <v>46456</v>
      </c>
      <c r="E3276" s="4">
        <v>29410.008816965001</v>
      </c>
      <c r="F3276">
        <v>122</v>
      </c>
      <c r="G3276" s="3">
        <v>46477</v>
      </c>
      <c r="H3276" s="4">
        <v>29410.008816965001</v>
      </c>
      <c r="I3276" s="4">
        <v>0</v>
      </c>
      <c r="J3276" s="4">
        <v>0</v>
      </c>
      <c r="K3276" s="5">
        <v>199125.285026236</v>
      </c>
      <c r="L3276" s="5">
        <v>0</v>
      </c>
      <c r="O3276" s="5">
        <v>0</v>
      </c>
    </row>
    <row r="3277" spans="1:15" x14ac:dyDescent="0.75">
      <c r="A3277" t="s">
        <v>36</v>
      </c>
      <c r="B3277" s="3">
        <v>46487</v>
      </c>
      <c r="C3277" s="4">
        <v>0</v>
      </c>
      <c r="D3277" s="3">
        <v>46487</v>
      </c>
      <c r="E3277" s="4">
        <v>0</v>
      </c>
      <c r="F3277">
        <v>123</v>
      </c>
      <c r="G3277" s="3">
        <v>46507</v>
      </c>
      <c r="H3277" s="4">
        <v>0</v>
      </c>
      <c r="I3277" s="4">
        <v>0</v>
      </c>
      <c r="J3277" s="4">
        <v>0</v>
      </c>
      <c r="K3277" s="5">
        <v>234833.41065139201</v>
      </c>
      <c r="L3277" s="5">
        <v>0</v>
      </c>
      <c r="O3277" s="5">
        <v>0</v>
      </c>
    </row>
    <row r="3278" spans="1:15" x14ac:dyDescent="0.75">
      <c r="A3278" t="s">
        <v>36</v>
      </c>
      <c r="B3278" s="3">
        <v>46517</v>
      </c>
      <c r="C3278" s="4">
        <v>0</v>
      </c>
      <c r="D3278" s="3">
        <v>46517</v>
      </c>
      <c r="E3278" s="4">
        <v>0</v>
      </c>
      <c r="F3278">
        <v>124</v>
      </c>
      <c r="G3278" s="3">
        <v>46538</v>
      </c>
      <c r="H3278" s="4">
        <v>0</v>
      </c>
      <c r="I3278" s="4">
        <v>0</v>
      </c>
      <c r="J3278" s="4">
        <v>0</v>
      </c>
      <c r="K3278" s="5">
        <v>226156.97541382501</v>
      </c>
      <c r="L3278" s="5">
        <v>0</v>
      </c>
      <c r="O3278" s="5">
        <v>0</v>
      </c>
    </row>
    <row r="3279" spans="1:15" x14ac:dyDescent="0.75">
      <c r="A3279" t="s">
        <v>36</v>
      </c>
      <c r="B3279" s="3">
        <v>46548</v>
      </c>
      <c r="C3279" s="4">
        <v>0</v>
      </c>
      <c r="D3279" s="3">
        <v>46548</v>
      </c>
      <c r="E3279" s="4">
        <v>0</v>
      </c>
      <c r="F3279">
        <v>125</v>
      </c>
      <c r="G3279" s="3">
        <v>46568</v>
      </c>
      <c r="H3279" s="4">
        <v>0</v>
      </c>
      <c r="I3279" s="4">
        <v>0</v>
      </c>
      <c r="J3279" s="4">
        <v>0</v>
      </c>
      <c r="K3279" s="5">
        <v>235966.51207306</v>
      </c>
      <c r="L3279" s="5">
        <v>0</v>
      </c>
      <c r="O3279" s="5">
        <v>0</v>
      </c>
    </row>
    <row r="3280" spans="1:15" x14ac:dyDescent="0.75">
      <c r="A3280" t="s">
        <v>36</v>
      </c>
      <c r="B3280" s="3">
        <v>46578</v>
      </c>
      <c r="C3280" s="4">
        <v>0</v>
      </c>
      <c r="D3280" s="3">
        <v>46578</v>
      </c>
      <c r="E3280" s="4">
        <v>0</v>
      </c>
      <c r="F3280">
        <v>126</v>
      </c>
      <c r="G3280" s="3">
        <v>46599</v>
      </c>
      <c r="H3280" s="4">
        <v>0</v>
      </c>
      <c r="I3280" s="4">
        <v>0</v>
      </c>
      <c r="J3280" s="4">
        <v>0</v>
      </c>
      <c r="K3280" s="5">
        <v>228348.29862202899</v>
      </c>
      <c r="L3280" s="5">
        <v>0</v>
      </c>
      <c r="O3280" s="5">
        <v>0</v>
      </c>
    </row>
    <row r="3281" spans="1:15" x14ac:dyDescent="0.75">
      <c r="A3281" t="s">
        <v>36</v>
      </c>
      <c r="B3281" s="3">
        <v>46609</v>
      </c>
      <c r="C3281" s="4">
        <v>0</v>
      </c>
      <c r="D3281" s="3">
        <v>46609</v>
      </c>
      <c r="E3281" s="4">
        <v>0</v>
      </c>
      <c r="F3281">
        <v>127</v>
      </c>
      <c r="G3281" s="3">
        <v>46630</v>
      </c>
      <c r="H3281" s="4">
        <v>0</v>
      </c>
      <c r="I3281" s="4">
        <v>0</v>
      </c>
      <c r="J3281" s="4">
        <v>0</v>
      </c>
      <c r="K3281" s="5">
        <v>235952.861222181</v>
      </c>
      <c r="L3281" s="5">
        <v>0</v>
      </c>
      <c r="O3281" s="5">
        <v>0</v>
      </c>
    </row>
    <row r="3282" spans="1:15" x14ac:dyDescent="0.75">
      <c r="A3282" t="s">
        <v>36</v>
      </c>
      <c r="B3282" s="3">
        <v>46640</v>
      </c>
      <c r="C3282" s="4">
        <v>0</v>
      </c>
      <c r="D3282" s="3">
        <v>46640</v>
      </c>
      <c r="E3282" s="4">
        <v>0</v>
      </c>
      <c r="F3282">
        <v>128</v>
      </c>
      <c r="G3282" s="3">
        <v>46660</v>
      </c>
      <c r="H3282" s="4">
        <v>0</v>
      </c>
      <c r="I3282" s="4">
        <v>0</v>
      </c>
      <c r="J3282" s="4">
        <v>0</v>
      </c>
      <c r="K3282" s="5">
        <v>235946.18922342401</v>
      </c>
      <c r="L3282" s="5">
        <v>0</v>
      </c>
      <c r="O3282" s="5">
        <v>0</v>
      </c>
    </row>
    <row r="3283" spans="1:15" x14ac:dyDescent="0.75">
      <c r="A3283" t="s">
        <v>36</v>
      </c>
      <c r="B3283" s="3">
        <v>46670</v>
      </c>
      <c r="C3283" s="4">
        <v>0</v>
      </c>
      <c r="D3283" s="3">
        <v>46670</v>
      </c>
      <c r="E3283" s="4">
        <v>0</v>
      </c>
      <c r="F3283">
        <v>129</v>
      </c>
      <c r="G3283" s="3">
        <v>46691</v>
      </c>
      <c r="H3283" s="4">
        <v>0</v>
      </c>
      <c r="I3283" s="4">
        <v>0</v>
      </c>
      <c r="J3283" s="4">
        <v>0</v>
      </c>
      <c r="K3283" s="5">
        <v>228328.53196756399</v>
      </c>
      <c r="L3283" s="5">
        <v>0</v>
      </c>
      <c r="O3283" s="5">
        <v>0</v>
      </c>
    </row>
    <row r="3284" spans="1:15" x14ac:dyDescent="0.75">
      <c r="A3284" t="s">
        <v>36</v>
      </c>
      <c r="B3284" s="3">
        <v>46701</v>
      </c>
      <c r="C3284" s="4">
        <v>0</v>
      </c>
      <c r="D3284" s="3">
        <v>46701</v>
      </c>
      <c r="E3284" s="4">
        <v>0</v>
      </c>
      <c r="F3284">
        <v>130</v>
      </c>
      <c r="G3284" s="3">
        <v>46721</v>
      </c>
      <c r="H3284" s="4">
        <v>0</v>
      </c>
      <c r="I3284" s="4">
        <v>0</v>
      </c>
      <c r="J3284" s="4">
        <v>0</v>
      </c>
      <c r="K3284" s="5">
        <v>235932.334192763</v>
      </c>
      <c r="L3284" s="5">
        <v>0</v>
      </c>
      <c r="O3284" s="5">
        <v>0</v>
      </c>
    </row>
    <row r="3285" spans="1:15" x14ac:dyDescent="0.75">
      <c r="A3285" t="s">
        <v>36</v>
      </c>
      <c r="B3285" s="3">
        <v>46731</v>
      </c>
      <c r="C3285" s="4">
        <v>0</v>
      </c>
      <c r="D3285" s="3">
        <v>46731</v>
      </c>
      <c r="E3285" s="4">
        <v>0</v>
      </c>
      <c r="F3285">
        <v>131</v>
      </c>
      <c r="G3285" s="3">
        <v>46752</v>
      </c>
      <c r="H3285" s="4">
        <v>0</v>
      </c>
      <c r="I3285" s="4">
        <v>0</v>
      </c>
      <c r="J3285" s="4">
        <v>0</v>
      </c>
      <c r="K3285" s="5">
        <v>228315.05645942199</v>
      </c>
      <c r="L3285" s="5">
        <v>0</v>
      </c>
      <c r="O3285" s="5">
        <v>0</v>
      </c>
    </row>
    <row r="3286" spans="1:15" x14ac:dyDescent="0.75">
      <c r="A3286" t="s">
        <v>36</v>
      </c>
      <c r="B3286" s="3">
        <v>46762</v>
      </c>
      <c r="C3286" s="4">
        <v>0</v>
      </c>
      <c r="D3286" s="3">
        <v>46762</v>
      </c>
      <c r="E3286" s="4">
        <v>0</v>
      </c>
      <c r="F3286">
        <v>132</v>
      </c>
      <c r="G3286" s="3">
        <v>46783</v>
      </c>
      <c r="H3286" s="4">
        <v>0</v>
      </c>
      <c r="I3286" s="4">
        <v>0</v>
      </c>
      <c r="J3286" s="4">
        <v>0</v>
      </c>
      <c r="K3286" s="5">
        <v>235918.34066663601</v>
      </c>
      <c r="L3286" s="5">
        <v>0</v>
      </c>
      <c r="O3286" s="5">
        <v>0</v>
      </c>
    </row>
    <row r="3287" spans="1:15" x14ac:dyDescent="0.75">
      <c r="A3287" t="s">
        <v>36</v>
      </c>
      <c r="B3287" s="3">
        <v>46793</v>
      </c>
      <c r="C3287" s="4">
        <v>0</v>
      </c>
      <c r="D3287" s="3">
        <v>46793</v>
      </c>
      <c r="E3287" s="4">
        <v>0</v>
      </c>
      <c r="F3287">
        <v>133</v>
      </c>
      <c r="G3287" s="3">
        <v>46812</v>
      </c>
      <c r="H3287" s="4">
        <v>0</v>
      </c>
      <c r="I3287" s="4">
        <v>0</v>
      </c>
      <c r="J3287" s="4">
        <v>0</v>
      </c>
      <c r="K3287" s="5">
        <v>228301.44616034301</v>
      </c>
      <c r="L3287" s="5">
        <v>0</v>
      </c>
      <c r="O3287" s="5">
        <v>0</v>
      </c>
    </row>
    <row r="3288" spans="1:15" x14ac:dyDescent="0.75">
      <c r="A3288" t="s">
        <v>36</v>
      </c>
      <c r="B3288" s="3">
        <v>46822</v>
      </c>
      <c r="C3288" s="4">
        <v>0</v>
      </c>
      <c r="D3288" s="3">
        <v>46822</v>
      </c>
      <c r="E3288" s="4">
        <v>0</v>
      </c>
      <c r="F3288">
        <v>134</v>
      </c>
      <c r="G3288" s="3">
        <v>46843</v>
      </c>
      <c r="H3288" s="4">
        <v>0</v>
      </c>
      <c r="I3288" s="4">
        <v>0</v>
      </c>
      <c r="J3288" s="4">
        <v>0</v>
      </c>
      <c r="K3288" s="5">
        <v>228297.98332779401</v>
      </c>
      <c r="L3288" s="5">
        <v>0</v>
      </c>
      <c r="O3288" s="5">
        <v>0</v>
      </c>
    </row>
    <row r="3289" spans="1:15" x14ac:dyDescent="0.75">
      <c r="A3289" t="s">
        <v>36</v>
      </c>
      <c r="B3289" s="3">
        <v>46853</v>
      </c>
      <c r="C3289" s="4">
        <v>0</v>
      </c>
      <c r="D3289" s="3">
        <v>46853</v>
      </c>
      <c r="E3289" s="4">
        <v>0</v>
      </c>
      <c r="F3289">
        <v>135</v>
      </c>
      <c r="G3289" s="3">
        <v>46873</v>
      </c>
      <c r="H3289" s="4">
        <v>0</v>
      </c>
      <c r="I3289" s="4">
        <v>0</v>
      </c>
      <c r="J3289" s="4">
        <v>0</v>
      </c>
      <c r="K3289" s="5">
        <v>235896.885599523</v>
      </c>
      <c r="L3289" s="5">
        <v>0</v>
      </c>
      <c r="O3289" s="5">
        <v>0</v>
      </c>
    </row>
    <row r="3290" spans="1:15" x14ac:dyDescent="0.75">
      <c r="A3290" t="s">
        <v>36</v>
      </c>
      <c r="B3290" s="3">
        <v>46883</v>
      </c>
      <c r="C3290" s="4">
        <v>0</v>
      </c>
      <c r="D3290" s="3">
        <v>46883</v>
      </c>
      <c r="E3290" s="4">
        <v>0</v>
      </c>
      <c r="F3290">
        <v>136</v>
      </c>
      <c r="G3290" s="3">
        <v>46904</v>
      </c>
      <c r="H3290" s="4">
        <v>0</v>
      </c>
      <c r="I3290" s="4">
        <v>0</v>
      </c>
      <c r="J3290" s="4">
        <v>0</v>
      </c>
      <c r="K3290" s="5">
        <v>228280.579148194</v>
      </c>
      <c r="L3290" s="5">
        <v>0</v>
      </c>
      <c r="O3290" s="5">
        <v>0</v>
      </c>
    </row>
    <row r="3291" spans="1:15" x14ac:dyDescent="0.75">
      <c r="A3291" t="s">
        <v>36</v>
      </c>
      <c r="B3291" s="3">
        <v>46914</v>
      </c>
      <c r="C3291" s="4">
        <v>0</v>
      </c>
      <c r="D3291" s="3">
        <v>46914</v>
      </c>
      <c r="E3291" s="4">
        <v>0</v>
      </c>
      <c r="F3291">
        <v>137</v>
      </c>
      <c r="G3291" s="3">
        <v>46934</v>
      </c>
      <c r="H3291" s="4">
        <v>0</v>
      </c>
      <c r="I3291" s="4">
        <v>0</v>
      </c>
      <c r="J3291" s="4">
        <v>0</v>
      </c>
      <c r="K3291" s="5">
        <v>235882.53827380401</v>
      </c>
      <c r="L3291" s="5">
        <v>0</v>
      </c>
      <c r="O3291" s="5">
        <v>0</v>
      </c>
    </row>
    <row r="3292" spans="1:15" x14ac:dyDescent="0.75">
      <c r="A3292" t="s">
        <v>36</v>
      </c>
      <c r="B3292" s="3">
        <v>46944</v>
      </c>
      <c r="C3292" s="4">
        <v>0</v>
      </c>
      <c r="D3292" s="3">
        <v>46944</v>
      </c>
      <c r="E3292" s="4">
        <v>0</v>
      </c>
      <c r="F3292">
        <v>138</v>
      </c>
      <c r="G3292" s="3">
        <v>46965</v>
      </c>
      <c r="H3292" s="4">
        <v>0</v>
      </c>
      <c r="I3292" s="4">
        <v>0</v>
      </c>
      <c r="J3292" s="4">
        <v>0</v>
      </c>
      <c r="K3292" s="5">
        <v>228266.624505129</v>
      </c>
      <c r="L3292" s="5">
        <v>0</v>
      </c>
      <c r="O3292" s="5">
        <v>0</v>
      </c>
    </row>
    <row r="3293" spans="1:15" x14ac:dyDescent="0.75">
      <c r="A3293" t="s">
        <v>36</v>
      </c>
      <c r="B3293" s="3">
        <v>46975</v>
      </c>
      <c r="C3293" s="4">
        <v>0</v>
      </c>
      <c r="D3293" s="3">
        <v>46975</v>
      </c>
      <c r="E3293" s="4">
        <v>0</v>
      </c>
      <c r="F3293">
        <v>139</v>
      </c>
      <c r="G3293" s="3">
        <v>46996</v>
      </c>
      <c r="H3293" s="4">
        <v>0</v>
      </c>
      <c r="I3293" s="4">
        <v>0</v>
      </c>
      <c r="J3293" s="4">
        <v>0</v>
      </c>
      <c r="K3293" s="5">
        <v>235868.046863689</v>
      </c>
      <c r="L3293" s="5">
        <v>0</v>
      </c>
      <c r="O3293" s="5">
        <v>0</v>
      </c>
    </row>
    <row r="3294" spans="1:15" x14ac:dyDescent="0.75">
      <c r="A3294" t="s">
        <v>36</v>
      </c>
      <c r="B3294" s="3">
        <v>47006</v>
      </c>
      <c r="C3294" s="4">
        <v>0</v>
      </c>
      <c r="D3294" s="3">
        <v>47006</v>
      </c>
      <c r="E3294" s="4">
        <v>0</v>
      </c>
      <c r="F3294">
        <v>140</v>
      </c>
      <c r="G3294" s="3">
        <v>47026</v>
      </c>
      <c r="H3294" s="4">
        <v>0</v>
      </c>
      <c r="I3294" s="4">
        <v>0</v>
      </c>
      <c r="J3294" s="4">
        <v>0</v>
      </c>
      <c r="K3294" s="5">
        <v>235860.94727912999</v>
      </c>
      <c r="L3294" s="5">
        <v>0</v>
      </c>
      <c r="O3294" s="5">
        <v>0</v>
      </c>
    </row>
    <row r="3295" spans="1:15" x14ac:dyDescent="0.75">
      <c r="A3295" t="s">
        <v>36</v>
      </c>
      <c r="B3295" s="3">
        <v>47036</v>
      </c>
      <c r="C3295" s="4">
        <v>0</v>
      </c>
      <c r="D3295" s="3">
        <v>47036</v>
      </c>
      <c r="E3295" s="4">
        <v>0</v>
      </c>
      <c r="F3295">
        <v>141</v>
      </c>
      <c r="G3295" s="3">
        <v>47057</v>
      </c>
      <c r="H3295" s="4">
        <v>0</v>
      </c>
      <c r="I3295" s="4">
        <v>0</v>
      </c>
      <c r="J3295" s="4">
        <v>31559149.268636521</v>
      </c>
      <c r="K3295" s="5">
        <v>228245.62360874499</v>
      </c>
      <c r="L3295" s="5">
        <v>0</v>
      </c>
      <c r="O3295" s="5">
        <v>0</v>
      </c>
    </row>
    <row r="3296" spans="1:15" x14ac:dyDescent="0.75">
      <c r="A3296" t="s">
        <v>36</v>
      </c>
      <c r="B3296" s="3">
        <v>47067</v>
      </c>
      <c r="C3296" s="4">
        <v>0</v>
      </c>
      <c r="D3296" s="3">
        <v>47067</v>
      </c>
      <c r="E3296" s="4">
        <v>0</v>
      </c>
      <c r="F3296">
        <v>142</v>
      </c>
      <c r="G3296" s="3">
        <v>47087</v>
      </c>
      <c r="H3296" s="4">
        <v>0</v>
      </c>
      <c r="I3296" s="4">
        <v>0</v>
      </c>
      <c r="J3296" s="4">
        <v>0</v>
      </c>
      <c r="K3296" s="5">
        <v>118327.327019476</v>
      </c>
      <c r="L3296" s="5">
        <v>0</v>
      </c>
      <c r="O3296" s="5">
        <v>0</v>
      </c>
    </row>
    <row r="3297" spans="1:15" x14ac:dyDescent="0.75">
      <c r="A3297" t="s">
        <v>36</v>
      </c>
      <c r="B3297" s="3">
        <v>47097</v>
      </c>
      <c r="C3297" s="4">
        <v>0</v>
      </c>
      <c r="D3297" s="3">
        <v>47097</v>
      </c>
      <c r="E3297" s="4">
        <v>0</v>
      </c>
      <c r="F3297">
        <v>143</v>
      </c>
      <c r="G3297" s="3">
        <v>47118</v>
      </c>
      <c r="H3297" s="4">
        <v>0</v>
      </c>
      <c r="I3297" s="4">
        <v>0</v>
      </c>
      <c r="J3297" s="4">
        <v>0</v>
      </c>
      <c r="K3297" s="5">
        <v>114507.257791014</v>
      </c>
      <c r="L3297" s="5">
        <v>0</v>
      </c>
      <c r="O3297" s="5">
        <v>0</v>
      </c>
    </row>
    <row r="3298" spans="1:15" x14ac:dyDescent="0.75">
      <c r="A3298" t="s">
        <v>36</v>
      </c>
      <c r="B3298" s="3">
        <v>47128</v>
      </c>
      <c r="C3298" s="4">
        <v>0</v>
      </c>
      <c r="D3298" s="3">
        <v>47128</v>
      </c>
      <c r="E3298" s="4">
        <v>0</v>
      </c>
      <c r="F3298">
        <v>144</v>
      </c>
      <c r="G3298" s="3">
        <v>47149</v>
      </c>
      <c r="H3298" s="4">
        <v>0</v>
      </c>
      <c r="I3298" s="4">
        <v>0</v>
      </c>
      <c r="J3298" s="4">
        <v>0</v>
      </c>
      <c r="K3298" s="5">
        <v>114504.013157279</v>
      </c>
      <c r="L3298" s="5">
        <v>0</v>
      </c>
      <c r="O3298" s="5">
        <v>0</v>
      </c>
    </row>
    <row r="3299" spans="1:15" x14ac:dyDescent="0.75">
      <c r="A3299" t="s">
        <v>36</v>
      </c>
      <c r="B3299" s="3">
        <v>47159</v>
      </c>
      <c r="C3299" s="4">
        <v>0</v>
      </c>
      <c r="D3299" s="3">
        <v>47159</v>
      </c>
      <c r="E3299" s="4">
        <v>0</v>
      </c>
      <c r="F3299">
        <v>145</v>
      </c>
      <c r="G3299" s="3">
        <v>47177</v>
      </c>
      <c r="H3299" s="4">
        <v>0</v>
      </c>
      <c r="I3299" s="4">
        <v>0</v>
      </c>
      <c r="J3299" s="4">
        <v>0</v>
      </c>
      <c r="K3299" s="5">
        <v>114500.920943558</v>
      </c>
      <c r="L3299" s="5">
        <v>0</v>
      </c>
      <c r="O3299" s="5">
        <v>0</v>
      </c>
    </row>
    <row r="3300" spans="1:15" x14ac:dyDescent="0.75">
      <c r="A3300" t="s">
        <v>36</v>
      </c>
      <c r="B3300" s="3">
        <v>47187</v>
      </c>
      <c r="C3300" s="4">
        <v>0</v>
      </c>
      <c r="D3300" s="3">
        <v>47187</v>
      </c>
      <c r="E3300" s="4">
        <v>0</v>
      </c>
      <c r="F3300">
        <v>146</v>
      </c>
      <c r="G3300" s="3">
        <v>47208</v>
      </c>
      <c r="H3300" s="4">
        <v>0</v>
      </c>
      <c r="I3300" s="4">
        <v>0</v>
      </c>
      <c r="J3300" s="4">
        <v>30382158.73109233</v>
      </c>
      <c r="K3300" s="5">
        <v>114504.20988430201</v>
      </c>
      <c r="L3300" s="5">
        <v>0</v>
      </c>
      <c r="O3300" s="5">
        <v>0</v>
      </c>
    </row>
    <row r="3301" spans="1:15" x14ac:dyDescent="0.75">
      <c r="A3301" t="s">
        <v>37</v>
      </c>
      <c r="B3301" s="3">
        <v>43023</v>
      </c>
      <c r="C3301" s="4">
        <v>-26162797.471462078</v>
      </c>
      <c r="D3301" s="3">
        <v>43023</v>
      </c>
      <c r="E3301" s="4">
        <v>-26162797.471462078</v>
      </c>
      <c r="F3301">
        <v>4</v>
      </c>
      <c r="G3301" s="3">
        <v>43039</v>
      </c>
      <c r="H3301" s="4">
        <v>0</v>
      </c>
      <c r="I3301" s="4">
        <v>0</v>
      </c>
      <c r="J3301" s="4">
        <v>0</v>
      </c>
      <c r="K3301" s="5">
        <v>0</v>
      </c>
      <c r="L3301" s="5">
        <v>0</v>
      </c>
      <c r="O3301" s="5">
        <v>0</v>
      </c>
    </row>
    <row r="3302" spans="1:15" x14ac:dyDescent="0.75">
      <c r="A3302" t="s">
        <v>37</v>
      </c>
      <c r="B3302" s="3">
        <v>43054</v>
      </c>
      <c r="C3302" s="4">
        <v>251825.61</v>
      </c>
      <c r="D3302" s="3">
        <v>43054</v>
      </c>
      <c r="E3302" s="4">
        <v>251825.61</v>
      </c>
      <c r="F3302">
        <v>5</v>
      </c>
      <c r="G3302" s="3">
        <v>43069</v>
      </c>
      <c r="H3302" s="4">
        <v>0</v>
      </c>
      <c r="I3302" s="4">
        <v>0</v>
      </c>
      <c r="J3302" s="4">
        <v>0</v>
      </c>
      <c r="K3302" s="5">
        <v>0</v>
      </c>
      <c r="L3302" s="5">
        <v>0</v>
      </c>
      <c r="O3302" s="5">
        <v>0</v>
      </c>
    </row>
    <row r="3303" spans="1:15" x14ac:dyDescent="0.75">
      <c r="A3303" t="s">
        <v>37</v>
      </c>
      <c r="B3303" s="3">
        <v>43084</v>
      </c>
      <c r="C3303" s="4">
        <v>243700.36</v>
      </c>
      <c r="D3303" s="3">
        <v>43084</v>
      </c>
      <c r="E3303" s="4">
        <v>243700.36</v>
      </c>
      <c r="F3303">
        <v>6</v>
      </c>
      <c r="G3303" s="3">
        <v>43100</v>
      </c>
      <c r="H3303" s="4">
        <v>0</v>
      </c>
      <c r="I3303" s="4">
        <v>0</v>
      </c>
      <c r="J3303" s="4">
        <v>0</v>
      </c>
      <c r="K3303" s="5">
        <v>0</v>
      </c>
      <c r="L3303" s="5">
        <v>0</v>
      </c>
      <c r="O3303" s="5">
        <v>0</v>
      </c>
    </row>
    <row r="3304" spans="1:15" x14ac:dyDescent="0.75">
      <c r="A3304" t="s">
        <v>37</v>
      </c>
      <c r="B3304" s="3">
        <v>43115</v>
      </c>
      <c r="C3304" s="4">
        <v>243698.1</v>
      </c>
      <c r="D3304" s="3">
        <v>43115</v>
      </c>
      <c r="E3304" s="4">
        <v>243698.1</v>
      </c>
      <c r="F3304">
        <v>7</v>
      </c>
      <c r="G3304" s="3">
        <v>43131</v>
      </c>
      <c r="H3304" s="4">
        <v>0</v>
      </c>
      <c r="I3304" s="4">
        <v>0</v>
      </c>
      <c r="J3304" s="4">
        <v>0</v>
      </c>
      <c r="K3304" s="5">
        <v>0</v>
      </c>
      <c r="L3304" s="5">
        <v>0</v>
      </c>
      <c r="O3304" s="5">
        <v>0</v>
      </c>
    </row>
    <row r="3305" spans="1:15" x14ac:dyDescent="0.75">
      <c r="A3305" t="s">
        <v>37</v>
      </c>
      <c r="B3305" s="3">
        <v>43146</v>
      </c>
      <c r="C3305" s="4">
        <v>243696.23</v>
      </c>
      <c r="D3305" s="3">
        <v>43146</v>
      </c>
      <c r="E3305" s="4">
        <v>243696.23</v>
      </c>
      <c r="F3305">
        <v>8</v>
      </c>
      <c r="G3305" s="3">
        <v>43159</v>
      </c>
      <c r="H3305" s="4">
        <v>0</v>
      </c>
      <c r="I3305" s="4">
        <v>0</v>
      </c>
      <c r="J3305" s="4">
        <v>0</v>
      </c>
      <c r="K3305" s="5">
        <v>0</v>
      </c>
      <c r="L3305" s="5">
        <v>0</v>
      </c>
      <c r="O3305" s="5">
        <v>0</v>
      </c>
    </row>
    <row r="3306" spans="1:15" x14ac:dyDescent="0.75">
      <c r="A3306" t="s">
        <v>37</v>
      </c>
      <c r="B3306" s="3">
        <v>43174</v>
      </c>
      <c r="C3306" s="4">
        <v>243703.02</v>
      </c>
      <c r="D3306" s="3">
        <v>43174</v>
      </c>
      <c r="E3306" s="4">
        <v>243703.02</v>
      </c>
      <c r="F3306">
        <v>9</v>
      </c>
      <c r="G3306" s="3">
        <v>43190</v>
      </c>
      <c r="H3306" s="4">
        <v>0</v>
      </c>
      <c r="I3306" s="4">
        <v>0</v>
      </c>
      <c r="J3306" s="4">
        <v>0</v>
      </c>
      <c r="K3306" s="5">
        <v>0</v>
      </c>
      <c r="L3306" s="5">
        <v>0</v>
      </c>
      <c r="O3306" s="5">
        <v>0</v>
      </c>
    </row>
    <row r="3307" spans="1:15" x14ac:dyDescent="0.75">
      <c r="A3307" t="s">
        <v>37</v>
      </c>
      <c r="B3307" s="3">
        <v>43205</v>
      </c>
      <c r="C3307" s="4">
        <v>251814.34</v>
      </c>
      <c r="D3307" s="3">
        <v>43205</v>
      </c>
      <c r="E3307" s="4">
        <v>251814.34</v>
      </c>
      <c r="F3307">
        <v>10</v>
      </c>
      <c r="G3307" s="3">
        <v>43220</v>
      </c>
      <c r="H3307" s="4">
        <v>0</v>
      </c>
      <c r="I3307" s="4">
        <v>0</v>
      </c>
      <c r="J3307" s="4">
        <v>0</v>
      </c>
      <c r="K3307" s="5">
        <v>0</v>
      </c>
      <c r="L3307" s="5">
        <v>0</v>
      </c>
      <c r="O3307" s="5">
        <v>0</v>
      </c>
    </row>
    <row r="3308" spans="1:15" x14ac:dyDescent="0.75">
      <c r="A3308" t="s">
        <v>37</v>
      </c>
      <c r="B3308" s="3">
        <v>43235</v>
      </c>
      <c r="C3308" s="4">
        <v>243689.41</v>
      </c>
      <c r="D3308" s="3">
        <v>43235</v>
      </c>
      <c r="E3308" s="4">
        <v>243689.41</v>
      </c>
      <c r="F3308">
        <v>11</v>
      </c>
      <c r="G3308" s="3">
        <v>43251</v>
      </c>
      <c r="H3308" s="4">
        <v>0</v>
      </c>
      <c r="I3308" s="4">
        <v>0</v>
      </c>
      <c r="J3308" s="4">
        <v>0</v>
      </c>
      <c r="K3308" s="5">
        <v>0</v>
      </c>
      <c r="L3308" s="5">
        <v>0</v>
      </c>
      <c r="O3308" s="5">
        <v>0</v>
      </c>
    </row>
    <row r="3309" spans="1:15" x14ac:dyDescent="0.75">
      <c r="A3309" t="s">
        <v>37</v>
      </c>
      <c r="B3309" s="3">
        <v>43266</v>
      </c>
      <c r="C3309" s="4">
        <v>251591.76</v>
      </c>
      <c r="D3309" s="3">
        <v>43266</v>
      </c>
      <c r="E3309" s="4">
        <v>251591.76</v>
      </c>
      <c r="F3309">
        <v>12</v>
      </c>
      <c r="G3309" s="3">
        <v>43281</v>
      </c>
      <c r="H3309" s="4">
        <v>0</v>
      </c>
      <c r="I3309" s="4">
        <v>0</v>
      </c>
      <c r="J3309" s="4">
        <v>0</v>
      </c>
      <c r="K3309" s="5">
        <v>0</v>
      </c>
      <c r="L3309" s="5">
        <v>0</v>
      </c>
      <c r="O3309" s="5">
        <v>0</v>
      </c>
    </row>
    <row r="3310" spans="1:15" x14ac:dyDescent="0.75">
      <c r="A3310" t="s">
        <v>37</v>
      </c>
      <c r="B3310" s="3">
        <v>43296</v>
      </c>
      <c r="C3310" s="4">
        <v>243903.38</v>
      </c>
      <c r="D3310" s="3">
        <v>43296</v>
      </c>
      <c r="E3310" s="4">
        <v>243903.38</v>
      </c>
      <c r="F3310">
        <v>13</v>
      </c>
      <c r="G3310" s="3">
        <v>43312</v>
      </c>
      <c r="H3310" s="4">
        <v>0</v>
      </c>
      <c r="I3310" s="4">
        <v>0</v>
      </c>
      <c r="J3310" s="4">
        <v>0</v>
      </c>
      <c r="K3310" s="5">
        <v>0</v>
      </c>
      <c r="L3310" s="5">
        <v>0</v>
      </c>
      <c r="O3310" s="5">
        <v>0</v>
      </c>
    </row>
    <row r="3311" spans="1:15" x14ac:dyDescent="0.75">
      <c r="A3311" t="s">
        <v>37</v>
      </c>
      <c r="B3311" s="3">
        <v>43327</v>
      </c>
      <c r="C3311" s="4">
        <v>251805.58</v>
      </c>
      <c r="D3311" s="3">
        <v>43327</v>
      </c>
      <c r="E3311" s="4">
        <v>251805.58</v>
      </c>
      <c r="F3311">
        <v>14</v>
      </c>
      <c r="G3311" s="3">
        <v>43343</v>
      </c>
      <c r="H3311" s="4">
        <v>0</v>
      </c>
      <c r="I3311" s="4">
        <v>0</v>
      </c>
      <c r="J3311" s="4">
        <v>0</v>
      </c>
      <c r="K3311" s="5">
        <v>0</v>
      </c>
      <c r="L3311" s="5">
        <v>0</v>
      </c>
      <c r="O3311" s="5">
        <v>0</v>
      </c>
    </row>
    <row r="3312" spans="1:15" x14ac:dyDescent="0.75">
      <c r="A3312" t="s">
        <v>37</v>
      </c>
      <c r="B3312" s="3">
        <v>43358</v>
      </c>
      <c r="C3312" s="4">
        <v>251803.56</v>
      </c>
      <c r="D3312" s="3">
        <v>43358</v>
      </c>
      <c r="E3312" s="4">
        <v>251803.56</v>
      </c>
      <c r="F3312">
        <v>15</v>
      </c>
      <c r="G3312" s="3">
        <v>43373</v>
      </c>
      <c r="H3312" s="4">
        <v>0</v>
      </c>
      <c r="I3312" s="4">
        <v>0</v>
      </c>
      <c r="J3312" s="4">
        <v>0</v>
      </c>
      <c r="K3312" s="5">
        <v>0</v>
      </c>
      <c r="L3312" s="5">
        <v>0</v>
      </c>
      <c r="O3312" s="5">
        <v>0</v>
      </c>
    </row>
    <row r="3313" spans="1:15" x14ac:dyDescent="0.75">
      <c r="A3313" t="s">
        <v>37</v>
      </c>
      <c r="B3313" s="3">
        <v>43388</v>
      </c>
      <c r="C3313" s="4">
        <v>243607.46</v>
      </c>
      <c r="D3313" s="3">
        <v>43388</v>
      </c>
      <c r="E3313" s="4">
        <v>243607.46</v>
      </c>
      <c r="F3313">
        <v>16</v>
      </c>
      <c r="G3313" s="3">
        <v>43404</v>
      </c>
      <c r="H3313" s="4">
        <v>0</v>
      </c>
      <c r="I3313" s="4">
        <v>0</v>
      </c>
      <c r="J3313" s="4">
        <v>0</v>
      </c>
      <c r="K3313" s="5">
        <v>0</v>
      </c>
      <c r="L3313" s="5">
        <v>0</v>
      </c>
      <c r="O3313" s="5">
        <v>0</v>
      </c>
    </row>
    <row r="3314" spans="1:15" x14ac:dyDescent="0.75">
      <c r="A3314" t="s">
        <v>37</v>
      </c>
      <c r="B3314" s="3">
        <v>43419</v>
      </c>
      <c r="C3314" s="4">
        <v>251763.34</v>
      </c>
      <c r="D3314" s="3">
        <v>43419</v>
      </c>
      <c r="E3314" s="4">
        <v>251763.34</v>
      </c>
      <c r="F3314">
        <v>17</v>
      </c>
      <c r="G3314" s="3">
        <v>43434</v>
      </c>
      <c r="H3314" s="4">
        <v>0</v>
      </c>
      <c r="I3314" s="4">
        <v>0</v>
      </c>
      <c r="J3314" s="4">
        <v>0</v>
      </c>
      <c r="K3314" s="5">
        <v>0</v>
      </c>
      <c r="L3314" s="5">
        <v>0</v>
      </c>
      <c r="O3314" s="5">
        <v>0</v>
      </c>
    </row>
    <row r="3315" spans="1:15" x14ac:dyDescent="0.75">
      <c r="A3315" t="s">
        <v>37</v>
      </c>
      <c r="B3315" s="3">
        <v>43449</v>
      </c>
      <c r="C3315" s="4">
        <v>243765.6</v>
      </c>
      <c r="D3315" s="3">
        <v>43449</v>
      </c>
      <c r="E3315" s="4">
        <v>243765.6</v>
      </c>
      <c r="F3315">
        <v>18</v>
      </c>
      <c r="G3315" s="3">
        <v>43465</v>
      </c>
      <c r="H3315" s="4">
        <v>0</v>
      </c>
      <c r="I3315" s="4">
        <v>0</v>
      </c>
      <c r="J3315" s="4">
        <v>0</v>
      </c>
      <c r="K3315" s="5">
        <v>0</v>
      </c>
      <c r="L3315" s="5">
        <v>0</v>
      </c>
      <c r="O3315" s="5">
        <v>0</v>
      </c>
    </row>
    <row r="3316" spans="1:15" x14ac:dyDescent="0.75">
      <c r="A3316" t="s">
        <v>37</v>
      </c>
      <c r="B3316" s="3">
        <v>43480</v>
      </c>
      <c r="C3316" s="4">
        <v>243555.23</v>
      </c>
      <c r="D3316" s="3">
        <v>43480</v>
      </c>
      <c r="E3316" s="4">
        <v>243555.23</v>
      </c>
      <c r="F3316">
        <v>19</v>
      </c>
      <c r="G3316" s="3">
        <v>43496</v>
      </c>
      <c r="H3316" s="4">
        <v>0</v>
      </c>
      <c r="I3316" s="4">
        <v>0</v>
      </c>
      <c r="J3316" s="4">
        <v>0</v>
      </c>
      <c r="K3316" s="5">
        <v>0</v>
      </c>
      <c r="L3316" s="5">
        <v>0</v>
      </c>
      <c r="O3316" s="5">
        <v>0</v>
      </c>
    </row>
    <row r="3317" spans="1:15" x14ac:dyDescent="0.75">
      <c r="A3317" t="s">
        <v>37</v>
      </c>
      <c r="B3317" s="3">
        <v>43511</v>
      </c>
      <c r="C3317" s="4">
        <v>243573.97</v>
      </c>
      <c r="D3317" s="3">
        <v>43511</v>
      </c>
      <c r="E3317" s="4">
        <v>243573.97</v>
      </c>
      <c r="F3317">
        <v>20</v>
      </c>
      <c r="G3317" s="3">
        <v>43524</v>
      </c>
      <c r="H3317" s="4">
        <v>0</v>
      </c>
      <c r="I3317" s="4">
        <v>0</v>
      </c>
      <c r="J3317" s="4">
        <v>0</v>
      </c>
      <c r="K3317" s="5">
        <v>0</v>
      </c>
      <c r="L3317" s="5">
        <v>0</v>
      </c>
      <c r="O3317" s="5">
        <v>0</v>
      </c>
    </row>
    <row r="3318" spans="1:15" x14ac:dyDescent="0.75">
      <c r="A3318" t="s">
        <v>37</v>
      </c>
      <c r="B3318" s="3">
        <v>43539</v>
      </c>
      <c r="C3318" s="4">
        <v>243641.96</v>
      </c>
      <c r="D3318" s="3">
        <v>43539</v>
      </c>
      <c r="E3318" s="4">
        <v>243641.96</v>
      </c>
      <c r="F3318">
        <v>21</v>
      </c>
      <c r="G3318" s="3">
        <v>43555</v>
      </c>
      <c r="H3318" s="4">
        <v>0</v>
      </c>
      <c r="I3318" s="4">
        <v>0</v>
      </c>
      <c r="J3318" s="4">
        <v>0</v>
      </c>
      <c r="K3318" s="5">
        <v>0</v>
      </c>
      <c r="L3318" s="5">
        <v>0</v>
      </c>
      <c r="O3318" s="5">
        <v>0</v>
      </c>
    </row>
    <row r="3319" spans="1:15" x14ac:dyDescent="0.75">
      <c r="A3319" t="s">
        <v>37</v>
      </c>
      <c r="B3319" s="3">
        <v>43570</v>
      </c>
      <c r="C3319" s="4">
        <v>251770.1</v>
      </c>
      <c r="D3319" s="3">
        <v>43570</v>
      </c>
      <c r="E3319" s="4">
        <v>251770.1</v>
      </c>
      <c r="F3319">
        <v>22</v>
      </c>
      <c r="G3319" s="3">
        <v>43585</v>
      </c>
      <c r="H3319" s="4">
        <v>0</v>
      </c>
      <c r="I3319" s="4">
        <v>0</v>
      </c>
      <c r="J3319" s="4">
        <v>0</v>
      </c>
      <c r="K3319" s="5">
        <v>0</v>
      </c>
      <c r="L3319" s="5">
        <v>0</v>
      </c>
      <c r="O3319" s="5">
        <v>0</v>
      </c>
    </row>
    <row r="3320" spans="1:15" x14ac:dyDescent="0.75">
      <c r="A3320" t="s">
        <v>37</v>
      </c>
      <c r="B3320" s="3">
        <v>43600</v>
      </c>
      <c r="C3320" s="4">
        <v>240917.33</v>
      </c>
      <c r="D3320" s="3">
        <v>43600</v>
      </c>
      <c r="E3320" s="4">
        <v>240917.33</v>
      </c>
      <c r="F3320">
        <v>23</v>
      </c>
      <c r="G3320" s="3">
        <v>43616</v>
      </c>
      <c r="H3320" s="4">
        <v>0</v>
      </c>
      <c r="I3320" s="4">
        <v>0</v>
      </c>
      <c r="J3320" s="4">
        <v>0</v>
      </c>
      <c r="K3320" s="5">
        <v>0</v>
      </c>
      <c r="L3320" s="5">
        <v>0</v>
      </c>
      <c r="O3320" s="5">
        <v>0</v>
      </c>
    </row>
    <row r="3321" spans="1:15" x14ac:dyDescent="0.75">
      <c r="A3321" t="s">
        <v>37</v>
      </c>
      <c r="B3321" s="3">
        <v>43631</v>
      </c>
      <c r="C3321" s="4">
        <v>254666.97</v>
      </c>
      <c r="D3321" s="3">
        <v>43631</v>
      </c>
      <c r="E3321" s="4">
        <v>254666.97</v>
      </c>
      <c r="F3321">
        <v>24</v>
      </c>
      <c r="G3321" s="3">
        <v>43646</v>
      </c>
      <c r="H3321" s="4">
        <v>0</v>
      </c>
      <c r="I3321" s="4">
        <v>0</v>
      </c>
      <c r="J3321" s="4">
        <v>0</v>
      </c>
      <c r="K3321" s="5">
        <v>0</v>
      </c>
      <c r="L3321" s="5">
        <v>0</v>
      </c>
      <c r="O3321" s="5">
        <v>0</v>
      </c>
    </row>
    <row r="3322" spans="1:15" x14ac:dyDescent="0.75">
      <c r="A3322" t="s">
        <v>37</v>
      </c>
      <c r="B3322" s="3">
        <v>43661</v>
      </c>
      <c r="C3322" s="4">
        <v>243633.14</v>
      </c>
      <c r="D3322" s="3">
        <v>43661</v>
      </c>
      <c r="E3322" s="4">
        <v>243633.14</v>
      </c>
      <c r="F3322">
        <v>25</v>
      </c>
      <c r="G3322" s="3">
        <v>43677</v>
      </c>
      <c r="H3322" s="4">
        <v>0</v>
      </c>
      <c r="I3322" s="4">
        <v>0</v>
      </c>
      <c r="J3322" s="4">
        <v>0</v>
      </c>
      <c r="K3322" s="5">
        <v>0</v>
      </c>
      <c r="L3322" s="5">
        <v>0</v>
      </c>
      <c r="O3322" s="5">
        <v>0</v>
      </c>
    </row>
    <row r="3323" spans="1:15" x14ac:dyDescent="0.75">
      <c r="A3323" t="s">
        <v>37</v>
      </c>
      <c r="B3323" s="3">
        <v>43692</v>
      </c>
      <c r="C3323" s="4">
        <v>251774.58</v>
      </c>
      <c r="D3323" s="3">
        <v>43692</v>
      </c>
      <c r="E3323" s="4">
        <v>251774.58</v>
      </c>
      <c r="F3323">
        <v>26</v>
      </c>
      <c r="G3323" s="3">
        <v>43708</v>
      </c>
      <c r="H3323" s="4">
        <v>0</v>
      </c>
      <c r="I3323" s="4">
        <v>0</v>
      </c>
      <c r="J3323" s="4">
        <v>0</v>
      </c>
      <c r="K3323" s="5">
        <v>0</v>
      </c>
      <c r="L3323" s="5">
        <v>0</v>
      </c>
      <c r="O3323" s="5">
        <v>0</v>
      </c>
    </row>
    <row r="3324" spans="1:15" x14ac:dyDescent="0.75">
      <c r="A3324" t="s">
        <v>37</v>
      </c>
      <c r="B3324" s="3">
        <v>43723</v>
      </c>
      <c r="C3324" s="4">
        <v>251725.36</v>
      </c>
      <c r="D3324" s="3">
        <v>43723</v>
      </c>
      <c r="E3324" s="4">
        <v>251725.36</v>
      </c>
      <c r="F3324">
        <v>27</v>
      </c>
      <c r="G3324" s="3">
        <v>43738</v>
      </c>
      <c r="H3324" s="4">
        <v>0</v>
      </c>
      <c r="I3324" s="4">
        <v>0</v>
      </c>
      <c r="J3324" s="4">
        <v>0</v>
      </c>
      <c r="K3324" s="5">
        <v>0</v>
      </c>
      <c r="L3324" s="5">
        <v>0</v>
      </c>
      <c r="O3324" s="5">
        <v>0</v>
      </c>
    </row>
    <row r="3325" spans="1:15" x14ac:dyDescent="0.75">
      <c r="A3325" t="s">
        <v>37</v>
      </c>
      <c r="B3325" s="3">
        <v>43753</v>
      </c>
      <c r="C3325" s="4">
        <v>243657.32</v>
      </c>
      <c r="D3325" s="3">
        <v>43753</v>
      </c>
      <c r="E3325" s="4">
        <v>243657.32</v>
      </c>
      <c r="F3325">
        <v>28</v>
      </c>
      <c r="G3325" s="3">
        <v>43769</v>
      </c>
      <c r="H3325" s="4">
        <v>0</v>
      </c>
      <c r="I3325" s="4">
        <v>0</v>
      </c>
      <c r="J3325" s="4">
        <v>0</v>
      </c>
      <c r="K3325" s="5">
        <v>0</v>
      </c>
      <c r="L3325" s="5">
        <v>0</v>
      </c>
      <c r="O3325" s="5">
        <v>0</v>
      </c>
    </row>
    <row r="3326" spans="1:15" x14ac:dyDescent="0.75">
      <c r="A3326" t="s">
        <v>37</v>
      </c>
      <c r="B3326" s="3">
        <v>43784</v>
      </c>
      <c r="C3326" s="4">
        <v>251764.67</v>
      </c>
      <c r="D3326" s="3">
        <v>43784</v>
      </c>
      <c r="E3326" s="4">
        <v>251764.67</v>
      </c>
      <c r="F3326">
        <v>29</v>
      </c>
      <c r="G3326" s="3">
        <v>43799</v>
      </c>
      <c r="H3326" s="4">
        <v>0</v>
      </c>
      <c r="I3326" s="4">
        <v>0</v>
      </c>
      <c r="J3326" s="4">
        <v>0</v>
      </c>
      <c r="K3326" s="5">
        <v>0</v>
      </c>
      <c r="L3326" s="5">
        <v>0</v>
      </c>
      <c r="O3326" s="5">
        <v>0</v>
      </c>
    </row>
    <row r="3327" spans="1:15" x14ac:dyDescent="0.75">
      <c r="A3327" t="s">
        <v>37</v>
      </c>
      <c r="B3327" s="3">
        <v>43814</v>
      </c>
      <c r="C3327" s="4">
        <v>243519.76</v>
      </c>
      <c r="D3327" s="3">
        <v>43814</v>
      </c>
      <c r="E3327" s="4">
        <v>243519.76</v>
      </c>
      <c r="F3327">
        <v>30</v>
      </c>
      <c r="G3327" s="3">
        <v>43830</v>
      </c>
      <c r="H3327" s="4">
        <v>0</v>
      </c>
      <c r="I3327" s="4">
        <v>0</v>
      </c>
      <c r="J3327" s="4">
        <v>0</v>
      </c>
      <c r="K3327" s="5">
        <v>0</v>
      </c>
      <c r="L3327" s="5">
        <v>0</v>
      </c>
      <c r="O3327" s="5">
        <v>0</v>
      </c>
    </row>
    <row r="3328" spans="1:15" x14ac:dyDescent="0.75">
      <c r="A3328" t="s">
        <v>37</v>
      </c>
      <c r="B3328" s="3">
        <v>43845</v>
      </c>
      <c r="C3328" s="4">
        <v>251878.22</v>
      </c>
      <c r="D3328" s="3">
        <v>43845</v>
      </c>
      <c r="E3328" s="4">
        <v>251878.22</v>
      </c>
      <c r="F3328">
        <v>31</v>
      </c>
      <c r="G3328" s="3">
        <v>43861</v>
      </c>
      <c r="H3328" s="4">
        <v>0</v>
      </c>
      <c r="I3328" s="4">
        <v>0</v>
      </c>
      <c r="J3328" s="4">
        <v>0</v>
      </c>
      <c r="K3328" s="5">
        <v>0</v>
      </c>
      <c r="L3328" s="5">
        <v>0</v>
      </c>
      <c r="O3328" s="5">
        <v>0</v>
      </c>
    </row>
    <row r="3329" spans="1:15" x14ac:dyDescent="0.75">
      <c r="A3329" t="s">
        <v>37</v>
      </c>
      <c r="B3329" s="3">
        <v>43876</v>
      </c>
      <c r="C3329" s="4">
        <v>243522.02</v>
      </c>
      <c r="D3329" s="3">
        <v>43876</v>
      </c>
      <c r="E3329" s="4">
        <v>243522.02</v>
      </c>
      <c r="F3329">
        <v>32</v>
      </c>
      <c r="G3329" s="3">
        <v>43890</v>
      </c>
      <c r="H3329" s="4">
        <v>0</v>
      </c>
      <c r="I3329" s="4">
        <v>0</v>
      </c>
      <c r="J3329" s="4">
        <v>0</v>
      </c>
      <c r="K3329" s="5">
        <v>0</v>
      </c>
      <c r="L3329" s="5">
        <v>0</v>
      </c>
      <c r="O3329" s="5">
        <v>0</v>
      </c>
    </row>
    <row r="3330" spans="1:15" x14ac:dyDescent="0.75">
      <c r="A3330" t="s">
        <v>37</v>
      </c>
      <c r="B3330" s="3">
        <v>43905</v>
      </c>
      <c r="C3330" s="4">
        <v>243385.81</v>
      </c>
      <c r="D3330" s="3">
        <v>43905</v>
      </c>
      <c r="E3330" s="4">
        <v>243385.81</v>
      </c>
      <c r="F3330">
        <v>33</v>
      </c>
      <c r="G3330" s="3">
        <v>43921</v>
      </c>
      <c r="H3330" s="4">
        <v>0</v>
      </c>
      <c r="I3330" s="4">
        <v>0</v>
      </c>
      <c r="J3330" s="4">
        <v>0</v>
      </c>
      <c r="K3330" s="5">
        <v>0</v>
      </c>
      <c r="L3330" s="5">
        <v>0</v>
      </c>
      <c r="O3330" s="5">
        <v>0</v>
      </c>
    </row>
    <row r="3331" spans="1:15" x14ac:dyDescent="0.75">
      <c r="A3331" t="s">
        <v>37</v>
      </c>
      <c r="B3331" s="3">
        <v>43936</v>
      </c>
      <c r="C3331" s="4">
        <v>251745.83</v>
      </c>
      <c r="D3331" s="3">
        <v>43936</v>
      </c>
      <c r="E3331" s="4">
        <v>251745.83</v>
      </c>
      <c r="F3331">
        <v>34</v>
      </c>
      <c r="G3331" s="3">
        <v>43951</v>
      </c>
      <c r="H3331" s="4">
        <v>0</v>
      </c>
      <c r="I3331" s="4">
        <v>0</v>
      </c>
      <c r="J3331" s="4">
        <v>0</v>
      </c>
      <c r="K3331" s="5">
        <v>0</v>
      </c>
      <c r="L3331" s="5">
        <v>0</v>
      </c>
      <c r="O3331" s="5">
        <v>0</v>
      </c>
    </row>
    <row r="3332" spans="1:15" x14ac:dyDescent="0.75">
      <c r="A3332" t="s">
        <v>37</v>
      </c>
      <c r="B3332" s="3">
        <v>43966</v>
      </c>
      <c r="C3332" s="4">
        <v>243628.98</v>
      </c>
      <c r="D3332" s="3">
        <v>43966</v>
      </c>
      <c r="E3332" s="4">
        <v>243628.98</v>
      </c>
      <c r="F3332">
        <v>35</v>
      </c>
      <c r="G3332" s="3">
        <v>43982</v>
      </c>
      <c r="H3332" s="4">
        <v>0</v>
      </c>
      <c r="I3332" s="4">
        <v>0</v>
      </c>
      <c r="J3332" s="4">
        <v>0</v>
      </c>
      <c r="K3332" s="5">
        <v>0</v>
      </c>
      <c r="L3332" s="5">
        <v>0</v>
      </c>
      <c r="O3332" s="5">
        <v>0</v>
      </c>
    </row>
    <row r="3333" spans="1:15" x14ac:dyDescent="0.75">
      <c r="A3333" t="s">
        <v>37</v>
      </c>
      <c r="B3333" s="3">
        <v>43997</v>
      </c>
      <c r="C3333" s="4">
        <v>251590.02</v>
      </c>
      <c r="D3333" s="3">
        <v>43997</v>
      </c>
      <c r="E3333" s="4">
        <v>251590.02</v>
      </c>
      <c r="F3333">
        <v>36</v>
      </c>
      <c r="G3333" s="3">
        <v>44012</v>
      </c>
      <c r="H3333" s="4">
        <v>0</v>
      </c>
      <c r="I3333" s="4">
        <v>0</v>
      </c>
      <c r="J3333" s="4">
        <v>0</v>
      </c>
      <c r="K3333" s="5">
        <v>0</v>
      </c>
      <c r="L3333" s="5">
        <v>0</v>
      </c>
      <c r="O3333" s="5">
        <v>0</v>
      </c>
    </row>
    <row r="3334" spans="1:15" x14ac:dyDescent="0.75">
      <c r="A3334" t="s">
        <v>37</v>
      </c>
      <c r="B3334" s="3">
        <v>44027</v>
      </c>
      <c r="C3334" s="4">
        <v>234402.07</v>
      </c>
      <c r="D3334" s="3">
        <v>44027</v>
      </c>
      <c r="E3334" s="4">
        <v>234402.07</v>
      </c>
      <c r="F3334">
        <v>37</v>
      </c>
      <c r="G3334" s="3">
        <v>44043</v>
      </c>
      <c r="H3334" s="4">
        <v>0</v>
      </c>
      <c r="I3334" s="4">
        <v>0</v>
      </c>
      <c r="J3334" s="4">
        <v>0</v>
      </c>
      <c r="K3334" s="5">
        <v>0</v>
      </c>
      <c r="L3334" s="5">
        <v>0</v>
      </c>
      <c r="O3334" s="5">
        <v>0</v>
      </c>
    </row>
    <row r="3335" spans="1:15" x14ac:dyDescent="0.75">
      <c r="A3335" t="s">
        <v>37</v>
      </c>
      <c r="B3335" s="3">
        <v>44058</v>
      </c>
      <c r="C3335" s="4">
        <v>239758.78</v>
      </c>
      <c r="D3335" s="3">
        <v>44058</v>
      </c>
      <c r="E3335" s="4">
        <v>239758.78</v>
      </c>
      <c r="F3335">
        <v>38</v>
      </c>
      <c r="G3335" s="3">
        <v>44074</v>
      </c>
      <c r="H3335" s="4">
        <v>0</v>
      </c>
      <c r="I3335" s="4">
        <v>0</v>
      </c>
      <c r="J3335" s="4">
        <v>0</v>
      </c>
      <c r="K3335" s="5">
        <v>0</v>
      </c>
      <c r="L3335" s="5">
        <v>0</v>
      </c>
      <c r="O3335" s="5">
        <v>0</v>
      </c>
    </row>
    <row r="3336" spans="1:15" x14ac:dyDescent="0.75">
      <c r="A3336" t="s">
        <v>37</v>
      </c>
      <c r="B3336" s="3">
        <v>44089</v>
      </c>
      <c r="C3336" s="4">
        <v>239086.77</v>
      </c>
      <c r="D3336" s="3">
        <v>44089</v>
      </c>
      <c r="E3336" s="4">
        <v>239086.77</v>
      </c>
      <c r="F3336">
        <v>39</v>
      </c>
      <c r="G3336" s="3">
        <v>44104</v>
      </c>
      <c r="H3336" s="4">
        <v>0</v>
      </c>
      <c r="I3336" s="4">
        <v>0</v>
      </c>
      <c r="J3336" s="4">
        <v>0</v>
      </c>
      <c r="K3336" s="5">
        <v>0</v>
      </c>
      <c r="L3336" s="5">
        <v>0</v>
      </c>
      <c r="O3336" s="5">
        <v>0</v>
      </c>
    </row>
    <row r="3337" spans="1:15" x14ac:dyDescent="0.75">
      <c r="A3337" t="s">
        <v>37</v>
      </c>
      <c r="B3337" s="3">
        <v>44119</v>
      </c>
      <c r="C3337" s="4">
        <v>231186.01</v>
      </c>
      <c r="D3337" s="3">
        <v>44119</v>
      </c>
      <c r="E3337" s="4">
        <v>231186.01</v>
      </c>
      <c r="F3337">
        <v>40</v>
      </c>
      <c r="G3337" s="3">
        <v>44135</v>
      </c>
      <c r="H3337" s="4">
        <v>0</v>
      </c>
      <c r="I3337" s="4">
        <v>0</v>
      </c>
      <c r="J3337" s="4">
        <v>0</v>
      </c>
      <c r="K3337" s="5">
        <v>0</v>
      </c>
      <c r="L3337" s="5">
        <v>0</v>
      </c>
      <c r="O3337" s="5">
        <v>0</v>
      </c>
    </row>
    <row r="3338" spans="1:15" x14ac:dyDescent="0.75">
      <c r="A3338" t="s">
        <v>37</v>
      </c>
      <c r="B3338" s="3">
        <v>44150</v>
      </c>
      <c r="C3338" s="4">
        <v>237115.58</v>
      </c>
      <c r="D3338" s="3">
        <v>44150</v>
      </c>
      <c r="E3338" s="4">
        <v>237115.58</v>
      </c>
      <c r="F3338">
        <v>41</v>
      </c>
      <c r="G3338" s="3">
        <v>44165</v>
      </c>
      <c r="H3338" s="4">
        <v>0</v>
      </c>
      <c r="I3338" s="4">
        <v>0</v>
      </c>
      <c r="J3338" s="4">
        <v>0</v>
      </c>
      <c r="K3338" s="5">
        <v>0</v>
      </c>
      <c r="L3338" s="5">
        <v>0</v>
      </c>
      <c r="O3338" s="5">
        <v>0</v>
      </c>
    </row>
    <row r="3339" spans="1:15" x14ac:dyDescent="0.75">
      <c r="A3339" t="s">
        <v>37</v>
      </c>
      <c r="B3339" s="3">
        <v>44180</v>
      </c>
      <c r="C3339" s="4">
        <v>220134.69</v>
      </c>
      <c r="D3339" s="3">
        <v>44180</v>
      </c>
      <c r="E3339" s="4">
        <v>220134.69</v>
      </c>
      <c r="F3339">
        <v>42</v>
      </c>
      <c r="G3339" s="3">
        <v>44196</v>
      </c>
      <c r="H3339" s="4">
        <v>0</v>
      </c>
      <c r="I3339" s="4">
        <v>0</v>
      </c>
      <c r="J3339" s="4">
        <v>0</v>
      </c>
      <c r="K3339" s="5">
        <v>0</v>
      </c>
      <c r="L3339" s="5">
        <v>0</v>
      </c>
      <c r="O3339" s="5">
        <v>0</v>
      </c>
    </row>
    <row r="3340" spans="1:15" x14ac:dyDescent="0.75">
      <c r="A3340" t="s">
        <v>37</v>
      </c>
      <c r="B3340" s="3">
        <v>44211</v>
      </c>
      <c r="C3340" s="4">
        <v>232373.92</v>
      </c>
      <c r="D3340" s="3">
        <v>44211</v>
      </c>
      <c r="E3340" s="4">
        <v>232373.92</v>
      </c>
      <c r="F3340">
        <v>43</v>
      </c>
      <c r="G3340" s="3">
        <v>44227</v>
      </c>
      <c r="H3340" s="4">
        <v>0</v>
      </c>
      <c r="I3340" s="4">
        <v>0</v>
      </c>
      <c r="J3340" s="4">
        <v>0</v>
      </c>
      <c r="K3340" s="5">
        <v>0</v>
      </c>
      <c r="L3340" s="5">
        <v>0</v>
      </c>
      <c r="O3340" s="5">
        <v>0</v>
      </c>
    </row>
    <row r="3341" spans="1:15" x14ac:dyDescent="0.75">
      <c r="A3341" t="s">
        <v>37</v>
      </c>
      <c r="B3341" s="3">
        <v>44242</v>
      </c>
      <c r="C3341" s="4">
        <v>230738.49</v>
      </c>
      <c r="D3341" s="3">
        <v>44242</v>
      </c>
      <c r="E3341" s="4">
        <v>230738.49</v>
      </c>
      <c r="F3341">
        <v>44</v>
      </c>
      <c r="G3341" s="3">
        <v>44255</v>
      </c>
      <c r="H3341" s="4">
        <v>0</v>
      </c>
      <c r="I3341" s="4">
        <v>0</v>
      </c>
      <c r="J3341" s="4">
        <v>0</v>
      </c>
      <c r="K3341" s="5">
        <v>0</v>
      </c>
      <c r="L3341" s="5">
        <v>0</v>
      </c>
      <c r="O3341" s="5">
        <v>0</v>
      </c>
    </row>
    <row r="3342" spans="1:15" x14ac:dyDescent="0.75">
      <c r="A3342" t="s">
        <v>37</v>
      </c>
      <c r="B3342" s="3">
        <v>44270</v>
      </c>
      <c r="C3342" s="4">
        <v>273386.14</v>
      </c>
      <c r="D3342" s="3">
        <v>44270</v>
      </c>
      <c r="E3342" s="4">
        <v>273386.14</v>
      </c>
      <c r="F3342">
        <v>45</v>
      </c>
      <c r="G3342" s="3">
        <v>44286</v>
      </c>
      <c r="H3342" s="4">
        <v>0</v>
      </c>
      <c r="I3342" s="4">
        <v>0</v>
      </c>
      <c r="J3342" s="4">
        <v>0</v>
      </c>
      <c r="K3342" s="5">
        <v>0</v>
      </c>
      <c r="L3342" s="5">
        <v>0</v>
      </c>
      <c r="O3342" s="5">
        <v>0</v>
      </c>
    </row>
    <row r="3343" spans="1:15" x14ac:dyDescent="0.75">
      <c r="A3343" t="s">
        <v>37</v>
      </c>
      <c r="B3343" s="3">
        <v>44301</v>
      </c>
      <c r="C3343" s="4">
        <v>236479.49</v>
      </c>
      <c r="D3343" s="3">
        <v>44301</v>
      </c>
      <c r="E3343" s="4">
        <v>236479.49</v>
      </c>
      <c r="F3343">
        <v>46</v>
      </c>
      <c r="G3343" s="3">
        <v>44316</v>
      </c>
      <c r="H3343" s="4">
        <v>0</v>
      </c>
      <c r="I3343" s="4">
        <v>0</v>
      </c>
      <c r="J3343" s="4">
        <v>0</v>
      </c>
      <c r="K3343" s="5">
        <v>0</v>
      </c>
      <c r="L3343" s="5">
        <v>0</v>
      </c>
      <c r="O3343" s="5">
        <v>0</v>
      </c>
    </row>
    <row r="3344" spans="1:15" x14ac:dyDescent="0.75">
      <c r="A3344" t="s">
        <v>37</v>
      </c>
      <c r="B3344" s="3">
        <v>44331</v>
      </c>
      <c r="C3344" s="4">
        <v>225393.32</v>
      </c>
      <c r="D3344" s="3">
        <v>44331</v>
      </c>
      <c r="E3344" s="4">
        <v>225393.32</v>
      </c>
      <c r="F3344">
        <v>47</v>
      </c>
      <c r="G3344" s="3">
        <v>44347</v>
      </c>
      <c r="H3344" s="4">
        <v>0</v>
      </c>
      <c r="I3344" s="4">
        <v>0</v>
      </c>
      <c r="J3344" s="4">
        <v>0</v>
      </c>
      <c r="K3344" s="5">
        <v>0</v>
      </c>
      <c r="L3344" s="5">
        <v>0</v>
      </c>
      <c r="O3344" s="5">
        <v>0</v>
      </c>
    </row>
    <row r="3345" spans="1:15" x14ac:dyDescent="0.75">
      <c r="A3345" t="s">
        <v>37</v>
      </c>
      <c r="B3345" s="3">
        <v>44362</v>
      </c>
      <c r="C3345" s="4">
        <v>232513.55</v>
      </c>
      <c r="D3345" s="3">
        <v>44362</v>
      </c>
      <c r="E3345" s="4">
        <v>232513.55</v>
      </c>
      <c r="F3345">
        <v>48</v>
      </c>
      <c r="G3345" s="3">
        <v>44377</v>
      </c>
      <c r="H3345" s="4">
        <v>0</v>
      </c>
      <c r="I3345" s="4">
        <v>0</v>
      </c>
      <c r="J3345" s="4">
        <v>0</v>
      </c>
      <c r="K3345" s="5">
        <v>0</v>
      </c>
      <c r="L3345" s="5">
        <v>0</v>
      </c>
      <c r="O3345" s="5">
        <v>0</v>
      </c>
    </row>
    <row r="3346" spans="1:15" x14ac:dyDescent="0.75">
      <c r="A3346" t="s">
        <v>37</v>
      </c>
      <c r="B3346" s="3">
        <v>44392</v>
      </c>
      <c r="C3346" s="4">
        <v>225326.45</v>
      </c>
      <c r="D3346" s="3">
        <v>44392</v>
      </c>
      <c r="E3346" s="4">
        <v>225326.45</v>
      </c>
      <c r="F3346">
        <v>49</v>
      </c>
      <c r="G3346" s="3">
        <v>44408</v>
      </c>
      <c r="H3346" s="4">
        <v>0</v>
      </c>
      <c r="I3346" s="4">
        <v>0</v>
      </c>
      <c r="J3346" s="4">
        <v>0</v>
      </c>
      <c r="K3346" s="5">
        <v>0</v>
      </c>
      <c r="L3346" s="5">
        <v>0</v>
      </c>
      <c r="O3346" s="5">
        <v>0</v>
      </c>
    </row>
    <row r="3347" spans="1:15" x14ac:dyDescent="0.75">
      <c r="A3347" t="s">
        <v>37</v>
      </c>
      <c r="B3347" s="3">
        <v>44423</v>
      </c>
      <c r="C3347" s="4">
        <v>238658.09</v>
      </c>
      <c r="D3347" s="3">
        <v>44423</v>
      </c>
      <c r="E3347" s="4">
        <v>238658.09</v>
      </c>
      <c r="F3347">
        <v>50</v>
      </c>
      <c r="G3347" s="3">
        <v>44439</v>
      </c>
      <c r="H3347" s="4">
        <v>0</v>
      </c>
      <c r="I3347" s="4">
        <v>0</v>
      </c>
      <c r="J3347" s="4">
        <v>0</v>
      </c>
      <c r="K3347" s="5">
        <v>0</v>
      </c>
      <c r="L3347" s="5">
        <v>0</v>
      </c>
      <c r="O3347" s="5">
        <v>0</v>
      </c>
    </row>
    <row r="3348" spans="1:15" x14ac:dyDescent="0.75">
      <c r="A3348" t="s">
        <v>37</v>
      </c>
      <c r="B3348" s="3">
        <v>44454</v>
      </c>
      <c r="C3348" s="4">
        <v>257635.19</v>
      </c>
      <c r="D3348" s="3">
        <v>44454</v>
      </c>
      <c r="E3348" s="4">
        <v>257635.19</v>
      </c>
      <c r="F3348">
        <v>51</v>
      </c>
      <c r="G3348" s="3">
        <v>44469</v>
      </c>
      <c r="H3348" s="4">
        <v>0</v>
      </c>
      <c r="I3348" s="4">
        <v>0</v>
      </c>
      <c r="J3348" s="4">
        <v>0</v>
      </c>
      <c r="K3348" s="5">
        <v>0</v>
      </c>
      <c r="L3348" s="5">
        <v>0</v>
      </c>
      <c r="O3348" s="5">
        <v>0</v>
      </c>
    </row>
    <row r="3349" spans="1:15" x14ac:dyDescent="0.75">
      <c r="A3349" t="s">
        <v>37</v>
      </c>
      <c r="B3349" s="3">
        <v>44484</v>
      </c>
      <c r="C3349" s="4">
        <v>245868.61</v>
      </c>
      <c r="D3349" s="3">
        <v>44484</v>
      </c>
      <c r="E3349" s="4">
        <v>245868.61</v>
      </c>
      <c r="F3349">
        <v>52</v>
      </c>
      <c r="G3349" s="3">
        <v>44500</v>
      </c>
      <c r="H3349" s="4">
        <v>0</v>
      </c>
      <c r="I3349" s="4">
        <v>0</v>
      </c>
      <c r="J3349" s="4">
        <v>0</v>
      </c>
      <c r="K3349" s="5">
        <v>0</v>
      </c>
      <c r="L3349" s="5">
        <v>0</v>
      </c>
      <c r="O3349" s="5">
        <v>0</v>
      </c>
    </row>
    <row r="3350" spans="1:15" x14ac:dyDescent="0.75">
      <c r="A3350" t="s">
        <v>37</v>
      </c>
      <c r="B3350" s="3">
        <v>44515</v>
      </c>
      <c r="C3350" s="4">
        <v>333462.40000000002</v>
      </c>
      <c r="D3350" s="3">
        <v>44515</v>
      </c>
      <c r="E3350" s="4">
        <v>333462.40000000002</v>
      </c>
      <c r="F3350">
        <v>53</v>
      </c>
      <c r="G3350" s="3">
        <v>44530</v>
      </c>
      <c r="H3350" s="4">
        <v>0</v>
      </c>
      <c r="I3350" s="4">
        <v>0</v>
      </c>
      <c r="J3350" s="4">
        <v>0</v>
      </c>
      <c r="K3350" s="5">
        <v>0</v>
      </c>
      <c r="L3350" s="5">
        <v>0</v>
      </c>
      <c r="O3350" s="5">
        <v>0</v>
      </c>
    </row>
    <row r="3351" spans="1:15" x14ac:dyDescent="0.75">
      <c r="A3351" t="s">
        <v>37</v>
      </c>
      <c r="B3351" s="3">
        <v>44545</v>
      </c>
      <c r="C3351" s="4">
        <v>260947.54</v>
      </c>
      <c r="D3351" s="3">
        <v>44545</v>
      </c>
      <c r="E3351" s="4">
        <v>260947.54</v>
      </c>
      <c r="F3351">
        <v>54</v>
      </c>
      <c r="G3351" s="3">
        <v>44561</v>
      </c>
      <c r="H3351" s="4">
        <v>0</v>
      </c>
      <c r="I3351" s="4">
        <v>0</v>
      </c>
      <c r="J3351" s="4">
        <v>0</v>
      </c>
      <c r="K3351" s="5">
        <v>0</v>
      </c>
      <c r="L3351" s="5">
        <v>0</v>
      </c>
      <c r="O3351" s="5">
        <v>0</v>
      </c>
    </row>
    <row r="3352" spans="1:15" x14ac:dyDescent="0.75">
      <c r="A3352" t="s">
        <v>37</v>
      </c>
      <c r="B3352" s="3">
        <v>44576</v>
      </c>
      <c r="C3352" s="4">
        <v>233476.65</v>
      </c>
      <c r="D3352" s="3">
        <v>44576</v>
      </c>
      <c r="E3352" s="4">
        <v>233476.65</v>
      </c>
      <c r="F3352">
        <v>55</v>
      </c>
      <c r="G3352" s="3">
        <v>44592</v>
      </c>
      <c r="H3352" s="4">
        <v>0</v>
      </c>
      <c r="I3352" s="4">
        <v>0</v>
      </c>
      <c r="J3352" s="4">
        <v>0</v>
      </c>
      <c r="K3352" s="5">
        <v>0</v>
      </c>
      <c r="L3352" s="5">
        <v>0</v>
      </c>
      <c r="O3352" s="5">
        <v>0</v>
      </c>
    </row>
    <row r="3353" spans="1:15" x14ac:dyDescent="0.75">
      <c r="A3353" t="s">
        <v>37</v>
      </c>
      <c r="B3353" s="3">
        <v>44607</v>
      </c>
      <c r="C3353" s="4">
        <v>242381.73</v>
      </c>
      <c r="D3353" s="3">
        <v>44607</v>
      </c>
      <c r="E3353" s="4">
        <v>242381.73</v>
      </c>
      <c r="F3353">
        <v>56</v>
      </c>
      <c r="G3353" s="3">
        <v>44620</v>
      </c>
      <c r="H3353" s="4">
        <v>0</v>
      </c>
      <c r="I3353" s="4">
        <v>0</v>
      </c>
      <c r="J3353" s="4">
        <v>0</v>
      </c>
      <c r="K3353" s="5">
        <v>0</v>
      </c>
      <c r="L3353" s="5">
        <v>0</v>
      </c>
      <c r="O3353" s="5">
        <v>0</v>
      </c>
    </row>
    <row r="3354" spans="1:15" x14ac:dyDescent="0.75">
      <c r="A3354" t="s">
        <v>37</v>
      </c>
      <c r="B3354" s="3">
        <v>44635</v>
      </c>
      <c r="C3354" s="4">
        <v>248512.72</v>
      </c>
      <c r="D3354" s="3">
        <v>44635</v>
      </c>
      <c r="E3354" s="4">
        <v>248512.72</v>
      </c>
      <c r="F3354">
        <v>57</v>
      </c>
      <c r="G3354" s="3">
        <v>44651</v>
      </c>
      <c r="H3354" s="4">
        <v>0</v>
      </c>
      <c r="I3354" s="4">
        <v>0</v>
      </c>
      <c r="J3354" s="4">
        <v>0</v>
      </c>
      <c r="K3354" s="5">
        <v>0</v>
      </c>
      <c r="L3354" s="5">
        <v>0</v>
      </c>
      <c r="O3354" s="5">
        <v>0</v>
      </c>
    </row>
    <row r="3355" spans="1:15" x14ac:dyDescent="0.75">
      <c r="A3355" t="s">
        <v>37</v>
      </c>
      <c r="B3355" s="3">
        <v>44666</v>
      </c>
      <c r="C3355" s="4">
        <v>249956.86</v>
      </c>
      <c r="D3355" s="3">
        <v>44666</v>
      </c>
      <c r="E3355" s="4">
        <v>249956.86</v>
      </c>
      <c r="F3355">
        <v>58</v>
      </c>
      <c r="G3355" s="3">
        <v>44681</v>
      </c>
      <c r="H3355" s="4">
        <v>0</v>
      </c>
      <c r="I3355" s="4">
        <v>0</v>
      </c>
      <c r="J3355" s="4">
        <v>0</v>
      </c>
      <c r="K3355" s="5">
        <v>0</v>
      </c>
      <c r="L3355" s="5">
        <v>0</v>
      </c>
      <c r="O3355" s="5">
        <v>0</v>
      </c>
    </row>
    <row r="3356" spans="1:15" x14ac:dyDescent="0.75">
      <c r="A3356" t="s">
        <v>37</v>
      </c>
      <c r="B3356" s="3">
        <v>44696</v>
      </c>
      <c r="C3356" s="4">
        <v>242531.32</v>
      </c>
      <c r="D3356" s="3">
        <v>44696</v>
      </c>
      <c r="E3356" s="4">
        <v>242531.32</v>
      </c>
      <c r="F3356">
        <v>59</v>
      </c>
      <c r="G3356" s="3">
        <v>44712</v>
      </c>
      <c r="H3356" s="4">
        <v>0</v>
      </c>
      <c r="I3356" s="4">
        <v>0</v>
      </c>
      <c r="J3356" s="4">
        <v>0</v>
      </c>
      <c r="K3356" s="5">
        <v>0</v>
      </c>
      <c r="L3356" s="5">
        <v>0</v>
      </c>
      <c r="O3356" s="5">
        <v>0</v>
      </c>
    </row>
    <row r="3357" spans="1:15" x14ac:dyDescent="0.75">
      <c r="A3357" t="s">
        <v>37</v>
      </c>
      <c r="B3357" s="3">
        <v>44727</v>
      </c>
      <c r="C3357" s="4">
        <v>304353.25</v>
      </c>
      <c r="D3357" s="3">
        <v>44727</v>
      </c>
      <c r="E3357" s="4">
        <v>304353.25</v>
      </c>
      <c r="F3357">
        <v>60</v>
      </c>
      <c r="G3357" s="3">
        <v>44742</v>
      </c>
      <c r="H3357" s="4">
        <v>0</v>
      </c>
      <c r="I3357" s="4">
        <v>0</v>
      </c>
      <c r="J3357" s="4">
        <v>0</v>
      </c>
      <c r="K3357" s="5">
        <v>0</v>
      </c>
      <c r="L3357" s="5">
        <v>0</v>
      </c>
      <c r="O3357" s="5">
        <v>0</v>
      </c>
    </row>
    <row r="3358" spans="1:15" x14ac:dyDescent="0.75">
      <c r="A3358" t="s">
        <v>37</v>
      </c>
      <c r="B3358" s="3">
        <v>44757</v>
      </c>
      <c r="C3358" s="4">
        <v>237426.52</v>
      </c>
      <c r="D3358" s="3">
        <v>44757</v>
      </c>
      <c r="E3358" s="4">
        <v>237426.52</v>
      </c>
      <c r="F3358">
        <v>61</v>
      </c>
      <c r="G3358" s="3">
        <v>44773</v>
      </c>
      <c r="H3358" s="4">
        <v>0</v>
      </c>
      <c r="I3358" s="4">
        <v>0</v>
      </c>
      <c r="J3358" s="4">
        <v>0</v>
      </c>
      <c r="K3358" s="5">
        <v>0</v>
      </c>
      <c r="L3358" s="5">
        <v>0</v>
      </c>
      <c r="O3358" s="5">
        <v>0</v>
      </c>
    </row>
    <row r="3359" spans="1:15" x14ac:dyDescent="0.75">
      <c r="A3359" t="s">
        <v>37</v>
      </c>
      <c r="B3359" s="3">
        <v>44788</v>
      </c>
      <c r="C3359" s="4">
        <v>245342.62</v>
      </c>
      <c r="D3359" s="3">
        <v>44788</v>
      </c>
      <c r="E3359" s="4">
        <v>245342.62</v>
      </c>
      <c r="F3359">
        <v>62</v>
      </c>
      <c r="G3359" s="3">
        <v>44804</v>
      </c>
      <c r="H3359" s="4">
        <v>0</v>
      </c>
      <c r="I3359" s="4">
        <v>0</v>
      </c>
      <c r="J3359" s="4">
        <v>0</v>
      </c>
      <c r="K3359" s="5">
        <v>0</v>
      </c>
      <c r="L3359" s="5">
        <v>0</v>
      </c>
      <c r="O3359" s="5">
        <v>0</v>
      </c>
    </row>
    <row r="3360" spans="1:15" x14ac:dyDescent="0.75">
      <c r="A3360" t="s">
        <v>37</v>
      </c>
      <c r="B3360" s="3">
        <v>44819</v>
      </c>
      <c r="C3360" s="4">
        <v>260422.37</v>
      </c>
      <c r="D3360" s="3">
        <v>44819</v>
      </c>
      <c r="E3360" s="4">
        <v>260422.37</v>
      </c>
      <c r="F3360">
        <v>63</v>
      </c>
      <c r="G3360" s="3">
        <v>44834</v>
      </c>
      <c r="H3360" s="4">
        <v>0</v>
      </c>
      <c r="I3360" s="4">
        <v>0</v>
      </c>
      <c r="J3360" s="4">
        <v>0</v>
      </c>
      <c r="K3360" s="5">
        <v>0</v>
      </c>
      <c r="L3360" s="5">
        <v>0</v>
      </c>
      <c r="O3360" s="5">
        <v>0</v>
      </c>
    </row>
    <row r="3361" spans="1:15" x14ac:dyDescent="0.75">
      <c r="A3361" t="s">
        <v>37</v>
      </c>
      <c r="B3361" s="3">
        <v>44849</v>
      </c>
      <c r="C3361" s="4">
        <v>240720.54</v>
      </c>
      <c r="D3361" s="3">
        <v>44849</v>
      </c>
      <c r="E3361" s="4">
        <v>240720.54</v>
      </c>
      <c r="F3361">
        <v>64</v>
      </c>
      <c r="G3361" s="3">
        <v>44865</v>
      </c>
      <c r="H3361" s="4">
        <v>0</v>
      </c>
      <c r="I3361" s="4">
        <v>0</v>
      </c>
      <c r="J3361" s="4">
        <v>0</v>
      </c>
      <c r="K3361" s="5">
        <v>0</v>
      </c>
      <c r="L3361" s="5">
        <v>0</v>
      </c>
      <c r="O3361" s="5">
        <v>0</v>
      </c>
    </row>
    <row r="3362" spans="1:15" x14ac:dyDescent="0.75">
      <c r="A3362" t="s">
        <v>37</v>
      </c>
      <c r="B3362" s="3">
        <v>44880</v>
      </c>
      <c r="C3362" s="4">
        <v>228025.54</v>
      </c>
      <c r="D3362" s="3">
        <v>44880</v>
      </c>
      <c r="E3362" s="4">
        <v>228025.54</v>
      </c>
      <c r="F3362">
        <v>65</v>
      </c>
      <c r="G3362" s="3">
        <v>44895</v>
      </c>
      <c r="H3362" s="4">
        <v>0</v>
      </c>
      <c r="I3362" s="4">
        <v>0</v>
      </c>
      <c r="J3362" s="4">
        <v>0</v>
      </c>
      <c r="K3362" s="5">
        <v>0</v>
      </c>
      <c r="L3362" s="5">
        <v>0</v>
      </c>
      <c r="O3362" s="5">
        <v>0</v>
      </c>
    </row>
    <row r="3363" spans="1:15" x14ac:dyDescent="0.75">
      <c r="A3363" t="s">
        <v>37</v>
      </c>
      <c r="B3363" s="3">
        <v>44910</v>
      </c>
      <c r="C3363" s="4">
        <v>240413.61</v>
      </c>
      <c r="D3363" s="3">
        <v>44910</v>
      </c>
      <c r="E3363" s="4">
        <v>240413.61</v>
      </c>
      <c r="F3363">
        <v>66</v>
      </c>
      <c r="G3363" s="3">
        <v>44926</v>
      </c>
      <c r="H3363" s="4">
        <v>0</v>
      </c>
      <c r="I3363" s="4">
        <v>0</v>
      </c>
      <c r="J3363" s="4">
        <v>0</v>
      </c>
      <c r="K3363" s="5">
        <v>0</v>
      </c>
      <c r="L3363" s="5">
        <v>0</v>
      </c>
      <c r="O3363" s="5">
        <v>0</v>
      </c>
    </row>
    <row r="3364" spans="1:15" x14ac:dyDescent="0.75">
      <c r="A3364" t="s">
        <v>37</v>
      </c>
      <c r="B3364" s="3">
        <v>44941</v>
      </c>
      <c r="C3364" s="4">
        <v>239964.4</v>
      </c>
      <c r="D3364" s="3">
        <v>44941</v>
      </c>
      <c r="E3364" s="4">
        <v>239964.4</v>
      </c>
      <c r="F3364">
        <v>67</v>
      </c>
      <c r="G3364" s="3">
        <v>44957</v>
      </c>
      <c r="H3364" s="4">
        <v>0</v>
      </c>
      <c r="I3364" s="4">
        <v>0</v>
      </c>
      <c r="J3364" s="4">
        <v>0</v>
      </c>
      <c r="K3364" s="5">
        <v>0</v>
      </c>
      <c r="L3364" s="5">
        <v>0</v>
      </c>
      <c r="O3364" s="5">
        <v>0</v>
      </c>
    </row>
    <row r="3365" spans="1:15" x14ac:dyDescent="0.75">
      <c r="A3365" t="s">
        <v>37</v>
      </c>
      <c r="B3365" s="3">
        <v>44972</v>
      </c>
      <c r="C3365" s="4">
        <v>240463.06</v>
      </c>
      <c r="D3365" s="3">
        <v>44972</v>
      </c>
      <c r="E3365" s="4">
        <v>240463.06</v>
      </c>
      <c r="F3365">
        <v>68</v>
      </c>
      <c r="G3365" s="3">
        <v>44985</v>
      </c>
      <c r="H3365" s="4">
        <v>0</v>
      </c>
      <c r="I3365" s="4">
        <v>0</v>
      </c>
      <c r="J3365" s="4">
        <v>0</v>
      </c>
      <c r="K3365" s="5">
        <v>0</v>
      </c>
      <c r="L3365" s="5">
        <v>0</v>
      </c>
      <c r="O3365" s="5">
        <v>0</v>
      </c>
    </row>
    <row r="3366" spans="1:15" x14ac:dyDescent="0.75">
      <c r="A3366" t="s">
        <v>37</v>
      </c>
      <c r="B3366" s="3">
        <v>45000</v>
      </c>
      <c r="C3366" s="4">
        <v>240184.62</v>
      </c>
      <c r="D3366" s="3">
        <v>45000</v>
      </c>
      <c r="E3366" s="4">
        <v>240184.62</v>
      </c>
      <c r="F3366">
        <v>69</v>
      </c>
      <c r="G3366" s="3">
        <v>45016</v>
      </c>
      <c r="H3366" s="4">
        <v>0</v>
      </c>
      <c r="I3366" s="4">
        <v>0</v>
      </c>
      <c r="J3366" s="4">
        <v>0</v>
      </c>
      <c r="K3366" s="5">
        <v>0</v>
      </c>
      <c r="L3366" s="5">
        <v>0</v>
      </c>
      <c r="O3366" s="5">
        <v>0</v>
      </c>
    </row>
    <row r="3367" spans="1:15" x14ac:dyDescent="0.75">
      <c r="A3367" t="s">
        <v>37</v>
      </c>
      <c r="B3367" s="3">
        <v>45031</v>
      </c>
      <c r="C3367" s="4">
        <v>260067.63</v>
      </c>
      <c r="D3367" s="3">
        <v>45031</v>
      </c>
      <c r="E3367" s="4">
        <v>260067.63</v>
      </c>
      <c r="F3367">
        <v>70</v>
      </c>
      <c r="G3367" s="3">
        <v>45046</v>
      </c>
      <c r="H3367" s="4">
        <v>0</v>
      </c>
      <c r="I3367" s="4">
        <v>0</v>
      </c>
      <c r="J3367" s="4">
        <v>0</v>
      </c>
      <c r="K3367" s="5">
        <v>0</v>
      </c>
      <c r="L3367" s="5">
        <v>0</v>
      </c>
      <c r="O3367" s="5">
        <v>0</v>
      </c>
    </row>
    <row r="3368" spans="1:15" x14ac:dyDescent="0.75">
      <c r="A3368" t="s">
        <v>37</v>
      </c>
      <c r="B3368" s="3">
        <v>45061</v>
      </c>
      <c r="C3368" s="4">
        <v>239120.6</v>
      </c>
      <c r="D3368" s="3">
        <v>45061</v>
      </c>
      <c r="E3368" s="4">
        <v>239120.6</v>
      </c>
      <c r="F3368">
        <v>71</v>
      </c>
      <c r="G3368" s="3">
        <v>45077</v>
      </c>
      <c r="H3368" s="4">
        <v>0</v>
      </c>
      <c r="I3368" s="4">
        <v>0</v>
      </c>
      <c r="J3368" s="4">
        <v>0</v>
      </c>
      <c r="K3368" s="5">
        <v>0</v>
      </c>
      <c r="L3368" s="5">
        <v>0</v>
      </c>
      <c r="O3368" s="5">
        <v>0</v>
      </c>
    </row>
    <row r="3369" spans="1:15" x14ac:dyDescent="0.75">
      <c r="A3369" t="s">
        <v>37</v>
      </c>
      <c r="B3369" s="3">
        <v>45092</v>
      </c>
      <c r="C3369" s="4">
        <v>246986.74</v>
      </c>
      <c r="D3369" s="3">
        <v>45092</v>
      </c>
      <c r="E3369" s="4">
        <v>246986.74</v>
      </c>
      <c r="F3369">
        <v>72</v>
      </c>
      <c r="G3369" s="3">
        <v>45107</v>
      </c>
      <c r="H3369" s="4">
        <v>0</v>
      </c>
      <c r="I3369" s="4">
        <v>0</v>
      </c>
      <c r="J3369" s="4">
        <v>0</v>
      </c>
      <c r="K3369" s="5">
        <v>0</v>
      </c>
      <c r="L3369" s="5">
        <v>0</v>
      </c>
      <c r="O3369" s="5">
        <v>0</v>
      </c>
    </row>
    <row r="3370" spans="1:15" x14ac:dyDescent="0.75">
      <c r="A3370" t="s">
        <v>37</v>
      </c>
      <c r="B3370" s="3">
        <v>45122</v>
      </c>
      <c r="C3370" s="4">
        <v>240370.92</v>
      </c>
      <c r="D3370" s="3">
        <v>45122</v>
      </c>
      <c r="E3370" s="4">
        <v>240370.92</v>
      </c>
      <c r="F3370">
        <v>73</v>
      </c>
      <c r="G3370" s="3">
        <v>45138</v>
      </c>
      <c r="H3370" s="4">
        <v>0</v>
      </c>
      <c r="I3370" s="4">
        <v>0</v>
      </c>
      <c r="J3370" s="4">
        <v>0</v>
      </c>
      <c r="K3370" s="5">
        <v>0</v>
      </c>
      <c r="L3370" s="5">
        <v>0</v>
      </c>
      <c r="O3370" s="5">
        <v>0</v>
      </c>
    </row>
    <row r="3371" spans="1:15" x14ac:dyDescent="0.75">
      <c r="A3371" t="s">
        <v>37</v>
      </c>
      <c r="B3371" s="3">
        <v>45153</v>
      </c>
      <c r="C3371" s="4">
        <v>248418.68</v>
      </c>
      <c r="D3371" s="3">
        <v>45153</v>
      </c>
      <c r="E3371" s="4">
        <v>248418.68</v>
      </c>
      <c r="F3371">
        <v>74</v>
      </c>
      <c r="G3371" s="3">
        <v>45169</v>
      </c>
      <c r="H3371" s="4">
        <v>0</v>
      </c>
      <c r="I3371" s="4">
        <v>0</v>
      </c>
      <c r="J3371" s="4">
        <v>0</v>
      </c>
      <c r="K3371" s="5">
        <v>0</v>
      </c>
      <c r="L3371" s="5">
        <v>0</v>
      </c>
      <c r="O3371" s="5">
        <v>0</v>
      </c>
    </row>
    <row r="3372" spans="1:15" x14ac:dyDescent="0.75">
      <c r="A3372" t="s">
        <v>37</v>
      </c>
      <c r="B3372" s="3">
        <v>45184</v>
      </c>
      <c r="C3372" s="4">
        <v>248473.69</v>
      </c>
      <c r="D3372" s="3">
        <v>45184</v>
      </c>
      <c r="E3372" s="4">
        <v>248473.69</v>
      </c>
      <c r="F3372">
        <v>75</v>
      </c>
      <c r="G3372" s="3">
        <v>45199</v>
      </c>
      <c r="H3372" s="4">
        <v>0</v>
      </c>
      <c r="I3372" s="4">
        <v>0</v>
      </c>
      <c r="J3372" s="4">
        <v>0</v>
      </c>
      <c r="K3372" s="5">
        <v>0</v>
      </c>
      <c r="L3372" s="5">
        <v>0</v>
      </c>
      <c r="O3372" s="5">
        <v>0</v>
      </c>
    </row>
    <row r="3373" spans="1:15" x14ac:dyDescent="0.75">
      <c r="A3373" t="s">
        <v>37</v>
      </c>
      <c r="B3373" s="3">
        <v>45214</v>
      </c>
      <c r="C3373" s="4">
        <v>184743.78</v>
      </c>
      <c r="D3373" s="3">
        <v>45214</v>
      </c>
      <c r="E3373" s="4">
        <v>184743.78</v>
      </c>
      <c r="F3373">
        <v>76</v>
      </c>
      <c r="G3373" s="3">
        <v>45230</v>
      </c>
      <c r="H3373" s="4">
        <v>0</v>
      </c>
      <c r="I3373" s="4">
        <v>0</v>
      </c>
      <c r="J3373" s="4">
        <v>0</v>
      </c>
      <c r="K3373" s="5">
        <v>0</v>
      </c>
      <c r="L3373" s="5">
        <v>0</v>
      </c>
      <c r="O3373" s="5">
        <v>0</v>
      </c>
    </row>
    <row r="3374" spans="1:15" x14ac:dyDescent="0.75">
      <c r="A3374" t="s">
        <v>37</v>
      </c>
      <c r="B3374" s="3">
        <v>45245</v>
      </c>
      <c r="C3374" s="4">
        <v>242978.73</v>
      </c>
      <c r="D3374" s="3">
        <v>45245</v>
      </c>
      <c r="E3374" s="4">
        <v>242978.73</v>
      </c>
      <c r="F3374">
        <v>77</v>
      </c>
      <c r="G3374" s="3">
        <v>45260</v>
      </c>
      <c r="H3374" s="4">
        <v>0</v>
      </c>
      <c r="I3374" s="4">
        <v>0</v>
      </c>
      <c r="J3374" s="4">
        <v>0</v>
      </c>
      <c r="K3374" s="5">
        <v>0</v>
      </c>
      <c r="L3374" s="5">
        <v>0</v>
      </c>
      <c r="O3374" s="5">
        <v>0</v>
      </c>
    </row>
    <row r="3375" spans="1:15" x14ac:dyDescent="0.75">
      <c r="A3375" t="s">
        <v>37</v>
      </c>
      <c r="B3375" s="3">
        <v>45275</v>
      </c>
      <c r="C3375" s="4">
        <v>235091.83</v>
      </c>
      <c r="D3375" s="3">
        <v>45275</v>
      </c>
      <c r="E3375" s="4">
        <v>235091.83</v>
      </c>
      <c r="F3375">
        <v>78</v>
      </c>
      <c r="G3375" s="3">
        <v>45291</v>
      </c>
      <c r="H3375" s="4">
        <v>0</v>
      </c>
      <c r="I3375" s="4">
        <v>0</v>
      </c>
      <c r="J3375" s="4">
        <v>0</v>
      </c>
      <c r="K3375" s="5">
        <v>0</v>
      </c>
      <c r="L3375" s="5">
        <v>0</v>
      </c>
      <c r="O3375" s="5">
        <v>0</v>
      </c>
    </row>
    <row r="3376" spans="1:15" x14ac:dyDescent="0.75">
      <c r="A3376" t="s">
        <v>37</v>
      </c>
      <c r="B3376" s="3">
        <v>45306</v>
      </c>
      <c r="C3376" s="4">
        <v>243045.88</v>
      </c>
      <c r="D3376" s="3">
        <v>45306</v>
      </c>
      <c r="E3376" s="4">
        <v>243045.88</v>
      </c>
      <c r="F3376">
        <v>79</v>
      </c>
      <c r="G3376" s="3">
        <v>45322</v>
      </c>
      <c r="H3376" s="4">
        <v>0</v>
      </c>
      <c r="I3376" s="4">
        <v>0</v>
      </c>
      <c r="J3376" s="4">
        <v>0</v>
      </c>
      <c r="K3376" s="5">
        <v>0</v>
      </c>
      <c r="L3376" s="5">
        <v>0</v>
      </c>
      <c r="O3376" s="5">
        <v>0</v>
      </c>
    </row>
    <row r="3377" spans="1:15" x14ac:dyDescent="0.75">
      <c r="A3377" t="s">
        <v>37</v>
      </c>
      <c r="B3377" s="3">
        <v>45337</v>
      </c>
      <c r="C3377" s="4">
        <v>166337.85</v>
      </c>
      <c r="D3377" s="3">
        <v>45337</v>
      </c>
      <c r="E3377" s="4">
        <v>166337.85</v>
      </c>
      <c r="F3377">
        <v>80</v>
      </c>
      <c r="G3377" s="3">
        <v>45351</v>
      </c>
      <c r="H3377" s="4">
        <v>0</v>
      </c>
      <c r="I3377" s="4">
        <v>0</v>
      </c>
      <c r="J3377" s="4">
        <v>0</v>
      </c>
      <c r="K3377" s="5">
        <v>0</v>
      </c>
      <c r="L3377" s="5">
        <v>0</v>
      </c>
      <c r="O3377" s="5">
        <v>0</v>
      </c>
    </row>
    <row r="3378" spans="1:15" x14ac:dyDescent="0.75">
      <c r="A3378" t="s">
        <v>37</v>
      </c>
      <c r="B3378" s="3">
        <v>45366</v>
      </c>
      <c r="C3378" s="4">
        <v>277847.61</v>
      </c>
      <c r="D3378" s="3">
        <v>45366</v>
      </c>
      <c r="E3378" s="4">
        <v>277847.61</v>
      </c>
      <c r="F3378">
        <v>81</v>
      </c>
      <c r="G3378" s="3">
        <v>45382</v>
      </c>
      <c r="H3378" s="4">
        <v>0</v>
      </c>
      <c r="I3378" s="4">
        <v>0</v>
      </c>
      <c r="J3378" s="4">
        <v>0</v>
      </c>
      <c r="K3378" s="5">
        <v>0</v>
      </c>
      <c r="L3378" s="5">
        <v>0</v>
      </c>
      <c r="O3378" s="5">
        <v>0</v>
      </c>
    </row>
    <row r="3379" spans="1:15" x14ac:dyDescent="0.75">
      <c r="A3379" t="s">
        <v>37</v>
      </c>
      <c r="B3379" s="3">
        <v>45397</v>
      </c>
      <c r="C3379" s="4">
        <v>229098.38</v>
      </c>
      <c r="D3379" s="3">
        <v>45397</v>
      </c>
      <c r="E3379" s="4">
        <v>229098.38</v>
      </c>
      <c r="F3379">
        <v>82</v>
      </c>
      <c r="G3379" s="3">
        <v>45412</v>
      </c>
      <c r="H3379" s="4">
        <v>0</v>
      </c>
      <c r="I3379" s="4">
        <v>0</v>
      </c>
      <c r="J3379" s="4">
        <v>0</v>
      </c>
      <c r="K3379" s="5">
        <v>0</v>
      </c>
      <c r="L3379" s="5">
        <v>0</v>
      </c>
      <c r="O3379" s="5">
        <v>0</v>
      </c>
    </row>
    <row r="3380" spans="1:15" x14ac:dyDescent="0.75">
      <c r="A3380" t="s">
        <v>37</v>
      </c>
      <c r="B3380" s="3">
        <v>45427</v>
      </c>
      <c r="C3380" s="4">
        <v>223871.15</v>
      </c>
      <c r="D3380" s="3">
        <v>45427</v>
      </c>
      <c r="E3380" s="4">
        <v>223871.15</v>
      </c>
      <c r="F3380">
        <v>83</v>
      </c>
      <c r="G3380" s="3">
        <v>45443</v>
      </c>
      <c r="H3380" s="4">
        <v>0</v>
      </c>
      <c r="I3380" s="4">
        <v>0</v>
      </c>
      <c r="J3380" s="4">
        <v>0</v>
      </c>
      <c r="K3380" s="5">
        <v>0</v>
      </c>
      <c r="L3380" s="5">
        <v>0</v>
      </c>
      <c r="O3380" s="5">
        <v>0</v>
      </c>
    </row>
    <row r="3381" spans="1:15" x14ac:dyDescent="0.75">
      <c r="A3381" t="s">
        <v>37</v>
      </c>
      <c r="B3381" s="3">
        <v>45458</v>
      </c>
      <c r="C3381" s="4">
        <v>230811.83</v>
      </c>
      <c r="D3381" s="3">
        <v>45458</v>
      </c>
      <c r="E3381" s="4">
        <v>230811.83</v>
      </c>
      <c r="F3381">
        <v>84</v>
      </c>
      <c r="G3381" s="3">
        <v>45473</v>
      </c>
      <c r="H3381" s="4">
        <v>0</v>
      </c>
      <c r="I3381" s="4">
        <v>0</v>
      </c>
      <c r="J3381" s="4">
        <v>0</v>
      </c>
      <c r="K3381" s="5">
        <v>0</v>
      </c>
      <c r="L3381" s="5">
        <v>0</v>
      </c>
      <c r="O3381" s="5">
        <v>0</v>
      </c>
    </row>
    <row r="3382" spans="1:15" x14ac:dyDescent="0.75">
      <c r="A3382" t="s">
        <v>37</v>
      </c>
      <c r="B3382" s="3">
        <v>45488</v>
      </c>
      <c r="C3382" s="4">
        <v>225345.61</v>
      </c>
      <c r="D3382" s="3">
        <v>45488</v>
      </c>
      <c r="E3382" s="4">
        <v>225345.61</v>
      </c>
      <c r="F3382">
        <v>85</v>
      </c>
      <c r="G3382" s="3">
        <v>45504</v>
      </c>
      <c r="H3382" s="4">
        <v>0</v>
      </c>
      <c r="I3382" s="4">
        <v>0</v>
      </c>
      <c r="J3382" s="4">
        <v>0</v>
      </c>
      <c r="K3382" s="5">
        <v>0</v>
      </c>
      <c r="L3382" s="5">
        <v>0</v>
      </c>
      <c r="O3382" s="5">
        <v>0</v>
      </c>
    </row>
    <row r="3383" spans="1:15" x14ac:dyDescent="0.75">
      <c r="A3383" t="s">
        <v>37</v>
      </c>
      <c r="B3383" s="3">
        <v>45519</v>
      </c>
      <c r="C3383" s="4">
        <v>201040.69</v>
      </c>
      <c r="D3383" s="3">
        <v>45519</v>
      </c>
      <c r="E3383" s="4">
        <v>201040.69</v>
      </c>
      <c r="F3383">
        <v>86</v>
      </c>
      <c r="G3383" s="3">
        <v>45535</v>
      </c>
      <c r="H3383" s="4">
        <v>0</v>
      </c>
      <c r="I3383" s="4">
        <v>0</v>
      </c>
      <c r="J3383" s="4">
        <v>0</v>
      </c>
      <c r="K3383" s="5">
        <v>0</v>
      </c>
      <c r="L3383" s="5">
        <v>0</v>
      </c>
      <c r="O3383" s="5">
        <v>0</v>
      </c>
    </row>
    <row r="3384" spans="1:15" x14ac:dyDescent="0.75">
      <c r="A3384" t="s">
        <v>37</v>
      </c>
      <c r="B3384" s="3">
        <v>45550</v>
      </c>
      <c r="C3384" s="4">
        <v>208709.6</v>
      </c>
      <c r="D3384" s="3">
        <v>45550</v>
      </c>
      <c r="E3384" s="4">
        <v>208709.6</v>
      </c>
      <c r="F3384">
        <v>87</v>
      </c>
      <c r="G3384" s="3">
        <v>45565</v>
      </c>
      <c r="H3384" s="4">
        <v>0</v>
      </c>
      <c r="I3384" s="4">
        <v>0</v>
      </c>
      <c r="J3384" s="4">
        <v>0</v>
      </c>
      <c r="K3384" s="5">
        <v>0</v>
      </c>
      <c r="L3384" s="5">
        <v>0</v>
      </c>
      <c r="O3384" s="5">
        <v>0</v>
      </c>
    </row>
    <row r="3385" spans="1:15" x14ac:dyDescent="0.75">
      <c r="A3385" t="s">
        <v>37</v>
      </c>
      <c r="B3385" s="3">
        <v>45580</v>
      </c>
      <c r="C3385" s="4">
        <v>227560.82</v>
      </c>
      <c r="D3385" s="3">
        <v>45580</v>
      </c>
      <c r="E3385" s="4">
        <v>227560.82</v>
      </c>
      <c r="F3385">
        <v>88</v>
      </c>
      <c r="G3385" s="3">
        <v>45596</v>
      </c>
      <c r="H3385" s="4">
        <v>0</v>
      </c>
      <c r="I3385" s="4">
        <v>0</v>
      </c>
      <c r="J3385" s="4">
        <v>0</v>
      </c>
      <c r="K3385" s="5">
        <v>0</v>
      </c>
      <c r="L3385" s="5">
        <v>0</v>
      </c>
      <c r="O3385" s="5">
        <v>0</v>
      </c>
    </row>
    <row r="3386" spans="1:15" x14ac:dyDescent="0.75">
      <c r="A3386" t="s">
        <v>37</v>
      </c>
      <c r="B3386" s="3">
        <v>45611</v>
      </c>
      <c r="C3386" s="4">
        <v>209257.82</v>
      </c>
      <c r="D3386" s="3">
        <v>45611</v>
      </c>
      <c r="E3386" s="4">
        <v>209257.82</v>
      </c>
      <c r="F3386">
        <v>89</v>
      </c>
      <c r="G3386" s="3">
        <v>45626</v>
      </c>
      <c r="H3386" s="4">
        <v>0</v>
      </c>
      <c r="I3386" s="4">
        <v>0</v>
      </c>
      <c r="J3386" s="4">
        <v>0</v>
      </c>
      <c r="K3386" s="5">
        <v>0</v>
      </c>
      <c r="L3386" s="5">
        <v>0</v>
      </c>
      <c r="O3386" s="5">
        <v>0</v>
      </c>
    </row>
    <row r="3387" spans="1:15" x14ac:dyDescent="0.75">
      <c r="A3387" t="s">
        <v>37</v>
      </c>
      <c r="B3387" s="3">
        <v>45641</v>
      </c>
      <c r="C3387" s="4">
        <v>203983.7</v>
      </c>
      <c r="D3387" s="3">
        <v>45641</v>
      </c>
      <c r="E3387" s="4">
        <v>203983.7</v>
      </c>
      <c r="F3387">
        <v>90</v>
      </c>
      <c r="G3387" s="3">
        <v>45657</v>
      </c>
      <c r="H3387" s="4">
        <v>0</v>
      </c>
      <c r="I3387" s="4">
        <v>0</v>
      </c>
      <c r="J3387" s="4">
        <v>0</v>
      </c>
      <c r="K3387" s="5">
        <v>0</v>
      </c>
      <c r="L3387" s="5">
        <v>0</v>
      </c>
      <c r="O3387" s="5">
        <v>0</v>
      </c>
    </row>
    <row r="3388" spans="1:15" x14ac:dyDescent="0.75">
      <c r="A3388" t="s">
        <v>37</v>
      </c>
      <c r="B3388" s="3">
        <v>45672</v>
      </c>
      <c r="C3388" s="4">
        <v>202763.24</v>
      </c>
      <c r="D3388" s="3">
        <v>45672</v>
      </c>
      <c r="E3388" s="4">
        <v>202763.24</v>
      </c>
      <c r="F3388">
        <v>91</v>
      </c>
      <c r="G3388" s="3">
        <v>45688</v>
      </c>
      <c r="H3388" s="4">
        <v>0</v>
      </c>
      <c r="I3388" s="4">
        <v>0</v>
      </c>
      <c r="J3388" s="4">
        <v>0</v>
      </c>
      <c r="K3388" s="5">
        <v>0</v>
      </c>
      <c r="L3388" s="5">
        <v>0</v>
      </c>
      <c r="O3388" s="5">
        <v>0</v>
      </c>
    </row>
    <row r="3389" spans="1:15" x14ac:dyDescent="0.75">
      <c r="A3389" t="s">
        <v>37</v>
      </c>
      <c r="B3389" s="3">
        <v>45703</v>
      </c>
      <c r="C3389" s="4">
        <v>290507.37</v>
      </c>
      <c r="D3389" s="3">
        <v>45703</v>
      </c>
      <c r="E3389" s="4">
        <v>290507.37</v>
      </c>
      <c r="F3389">
        <v>92</v>
      </c>
      <c r="G3389" s="3">
        <v>45716</v>
      </c>
      <c r="H3389" s="4">
        <v>0</v>
      </c>
      <c r="I3389" s="4">
        <v>0</v>
      </c>
      <c r="J3389" s="4">
        <v>0</v>
      </c>
      <c r="K3389" s="5">
        <v>0</v>
      </c>
      <c r="L3389" s="5">
        <v>0</v>
      </c>
      <c r="O3389" s="5">
        <v>0</v>
      </c>
    </row>
    <row r="3390" spans="1:15" x14ac:dyDescent="0.75">
      <c r="A3390" t="s">
        <v>37</v>
      </c>
      <c r="B3390" s="3">
        <v>45731</v>
      </c>
      <c r="C3390" s="4">
        <v>205038.73</v>
      </c>
      <c r="D3390" s="3">
        <v>45731</v>
      </c>
      <c r="E3390" s="4">
        <v>205038.73</v>
      </c>
      <c r="F3390">
        <v>93</v>
      </c>
      <c r="G3390" s="3">
        <v>45747</v>
      </c>
      <c r="H3390" s="4">
        <v>0</v>
      </c>
      <c r="I3390" s="4">
        <v>0</v>
      </c>
      <c r="J3390" s="4">
        <v>0</v>
      </c>
      <c r="K3390" s="5">
        <v>0</v>
      </c>
      <c r="L3390" s="5">
        <v>0</v>
      </c>
      <c r="O3390" s="5">
        <v>0</v>
      </c>
    </row>
    <row r="3391" spans="1:15" x14ac:dyDescent="0.75">
      <c r="A3391" t="s">
        <v>37</v>
      </c>
      <c r="B3391" s="3">
        <v>45762</v>
      </c>
      <c r="C3391" s="4">
        <v>245196.18</v>
      </c>
      <c r="D3391" s="3">
        <v>45762</v>
      </c>
      <c r="E3391" s="4">
        <v>245196.18</v>
      </c>
      <c r="F3391">
        <v>94</v>
      </c>
      <c r="G3391" s="3">
        <v>45777</v>
      </c>
      <c r="H3391" s="4">
        <v>0</v>
      </c>
      <c r="I3391" s="4">
        <v>0</v>
      </c>
      <c r="J3391" s="4">
        <v>0</v>
      </c>
      <c r="K3391" s="5">
        <v>0</v>
      </c>
      <c r="L3391" s="5">
        <v>0</v>
      </c>
      <c r="O3391" s="5">
        <v>0</v>
      </c>
    </row>
    <row r="3392" spans="1:15" x14ac:dyDescent="0.75">
      <c r="A3392" t="s">
        <v>37</v>
      </c>
      <c r="B3392" s="3">
        <v>45792</v>
      </c>
      <c r="C3392" s="4">
        <v>193324.78</v>
      </c>
      <c r="D3392" s="3">
        <v>45792</v>
      </c>
      <c r="E3392" s="4">
        <v>193324.78</v>
      </c>
      <c r="F3392">
        <v>95</v>
      </c>
      <c r="G3392" s="3">
        <v>45808</v>
      </c>
      <c r="H3392" s="4">
        <v>0</v>
      </c>
      <c r="I3392" s="4">
        <v>0</v>
      </c>
      <c r="J3392" s="4">
        <v>0</v>
      </c>
      <c r="K3392" s="5">
        <v>0</v>
      </c>
      <c r="L3392" s="5">
        <v>0</v>
      </c>
      <c r="O3392" s="5">
        <v>0</v>
      </c>
    </row>
    <row r="3393" spans="1:15" x14ac:dyDescent="0.75">
      <c r="A3393" t="s">
        <v>37</v>
      </c>
      <c r="B3393" s="3">
        <v>45823</v>
      </c>
      <c r="C3393" s="4">
        <v>200295.15</v>
      </c>
      <c r="D3393" s="3">
        <v>45823</v>
      </c>
      <c r="E3393" s="4">
        <v>200295.15</v>
      </c>
      <c r="F3393">
        <v>96</v>
      </c>
      <c r="G3393" s="3">
        <v>45838</v>
      </c>
      <c r="H3393" s="4">
        <v>0</v>
      </c>
      <c r="I3393" s="4">
        <v>0</v>
      </c>
      <c r="J3393" s="4">
        <v>0</v>
      </c>
      <c r="K3393" s="5">
        <v>0</v>
      </c>
      <c r="L3393" s="5">
        <v>0</v>
      </c>
      <c r="O3393" s="5">
        <v>0</v>
      </c>
    </row>
    <row r="3394" spans="1:15" x14ac:dyDescent="0.75">
      <c r="A3394" t="s">
        <v>37</v>
      </c>
      <c r="B3394" s="3">
        <v>45853</v>
      </c>
      <c r="C3394" s="4">
        <v>192076.89</v>
      </c>
      <c r="D3394" s="3">
        <v>45853</v>
      </c>
      <c r="E3394" s="4">
        <v>192076.89</v>
      </c>
      <c r="F3394">
        <v>97</v>
      </c>
      <c r="G3394" s="3">
        <v>45869</v>
      </c>
      <c r="H3394" s="4">
        <v>0</v>
      </c>
      <c r="I3394" s="4">
        <v>0</v>
      </c>
      <c r="J3394" s="4">
        <v>0</v>
      </c>
      <c r="K3394" s="5">
        <v>0</v>
      </c>
      <c r="L3394" s="5">
        <v>0</v>
      </c>
      <c r="O3394" s="5">
        <v>0</v>
      </c>
    </row>
    <row r="3395" spans="1:15" x14ac:dyDescent="0.75">
      <c r="A3395" t="s">
        <v>37</v>
      </c>
      <c r="B3395" s="3">
        <v>45884</v>
      </c>
      <c r="C3395" s="4">
        <v>200164.73</v>
      </c>
      <c r="D3395" s="3">
        <v>45884</v>
      </c>
      <c r="E3395" s="4">
        <v>200164.73</v>
      </c>
      <c r="F3395">
        <v>98</v>
      </c>
      <c r="G3395" s="3">
        <v>45900</v>
      </c>
      <c r="H3395" s="4">
        <v>0</v>
      </c>
      <c r="I3395" s="4">
        <v>0</v>
      </c>
      <c r="J3395" s="4">
        <v>0</v>
      </c>
      <c r="K3395" s="5">
        <v>0</v>
      </c>
      <c r="L3395" s="5">
        <v>0</v>
      </c>
      <c r="O3395" s="5">
        <v>0</v>
      </c>
    </row>
    <row r="3396" spans="1:15" x14ac:dyDescent="0.75">
      <c r="A3396" t="s">
        <v>37</v>
      </c>
      <c r="B3396" s="3">
        <v>45915</v>
      </c>
      <c r="C3396" s="4">
        <v>200104.63</v>
      </c>
      <c r="D3396" s="3">
        <v>45915</v>
      </c>
      <c r="E3396" s="4">
        <v>200104.63</v>
      </c>
      <c r="F3396">
        <v>99</v>
      </c>
      <c r="G3396" s="3">
        <v>45930</v>
      </c>
      <c r="H3396" s="4">
        <v>0</v>
      </c>
      <c r="I3396" s="4">
        <v>0</v>
      </c>
      <c r="J3396" s="4">
        <v>0</v>
      </c>
      <c r="K3396" s="5">
        <v>0</v>
      </c>
      <c r="L3396" s="5">
        <v>0</v>
      </c>
      <c r="O3396" s="5">
        <v>0</v>
      </c>
    </row>
    <row r="3397" spans="1:15" x14ac:dyDescent="0.75">
      <c r="A3397" t="s">
        <v>37</v>
      </c>
      <c r="B3397" s="3">
        <v>45945</v>
      </c>
      <c r="C3397" s="4">
        <v>193170.72</v>
      </c>
      <c r="D3397" s="3">
        <v>45945</v>
      </c>
      <c r="E3397" s="4">
        <v>193170.72</v>
      </c>
      <c r="F3397">
        <v>100</v>
      </c>
      <c r="G3397" s="3">
        <v>45961</v>
      </c>
      <c r="H3397" s="4">
        <v>0</v>
      </c>
      <c r="I3397" s="4">
        <v>0</v>
      </c>
      <c r="J3397" s="4">
        <v>0</v>
      </c>
      <c r="K3397" s="5">
        <v>0</v>
      </c>
      <c r="L3397" s="5">
        <v>0</v>
      </c>
      <c r="O3397" s="5">
        <v>0</v>
      </c>
    </row>
    <row r="3398" spans="1:15" x14ac:dyDescent="0.75">
      <c r="A3398" t="s">
        <v>37</v>
      </c>
      <c r="B3398" s="3">
        <v>45976</v>
      </c>
      <c r="C3398" s="4">
        <v>210523.5</v>
      </c>
      <c r="D3398" s="3">
        <v>45976</v>
      </c>
      <c r="E3398" s="4">
        <v>210523.5</v>
      </c>
      <c r="F3398">
        <v>101</v>
      </c>
      <c r="G3398" s="3">
        <v>45991</v>
      </c>
      <c r="H3398" s="4">
        <v>0</v>
      </c>
      <c r="I3398" s="4">
        <v>0</v>
      </c>
      <c r="J3398" s="4">
        <v>0</v>
      </c>
      <c r="K3398" s="5">
        <v>0</v>
      </c>
      <c r="L3398" s="5">
        <v>0</v>
      </c>
      <c r="O3398" s="5">
        <v>0</v>
      </c>
    </row>
    <row r="3399" spans="1:15" x14ac:dyDescent="0.75">
      <c r="A3399" t="s">
        <v>37</v>
      </c>
      <c r="B3399" s="3">
        <v>46006</v>
      </c>
      <c r="C3399" s="4">
        <v>161349.74</v>
      </c>
      <c r="D3399" s="3">
        <v>46006</v>
      </c>
      <c r="E3399" s="4">
        <v>161349.74</v>
      </c>
      <c r="F3399">
        <v>102</v>
      </c>
      <c r="G3399" s="3">
        <v>46022</v>
      </c>
      <c r="H3399" s="4">
        <v>0</v>
      </c>
      <c r="I3399" s="4">
        <v>0</v>
      </c>
      <c r="J3399" s="4">
        <v>0</v>
      </c>
      <c r="K3399" s="5">
        <v>0</v>
      </c>
      <c r="L3399" s="5">
        <v>0</v>
      </c>
      <c r="O3399" s="5">
        <v>0</v>
      </c>
    </row>
    <row r="3400" spans="1:15" x14ac:dyDescent="0.75">
      <c r="A3400" t="s">
        <v>37</v>
      </c>
      <c r="B3400" s="3">
        <v>46037</v>
      </c>
      <c r="C3400" s="4">
        <v>368329.12</v>
      </c>
      <c r="D3400" s="3">
        <v>46037</v>
      </c>
      <c r="E3400" s="4">
        <v>368329.12</v>
      </c>
      <c r="F3400">
        <v>103</v>
      </c>
      <c r="G3400" s="3">
        <v>46053</v>
      </c>
      <c r="H3400" s="4">
        <v>0</v>
      </c>
      <c r="I3400" s="4">
        <v>0</v>
      </c>
      <c r="J3400" s="4">
        <v>0</v>
      </c>
      <c r="K3400" s="5">
        <v>0</v>
      </c>
      <c r="L3400" s="5">
        <v>0</v>
      </c>
      <c r="O3400" s="5">
        <v>0</v>
      </c>
    </row>
    <row r="3401" spans="1:15" x14ac:dyDescent="0.75">
      <c r="A3401" t="s">
        <v>37</v>
      </c>
      <c r="B3401" s="3">
        <v>46068</v>
      </c>
      <c r="C3401" s="4">
        <v>174070.97</v>
      </c>
      <c r="D3401" s="3">
        <v>46068</v>
      </c>
      <c r="E3401" s="4">
        <v>174070.97</v>
      </c>
      <c r="F3401">
        <v>104</v>
      </c>
      <c r="G3401" s="3">
        <v>46081</v>
      </c>
      <c r="H3401" s="4">
        <v>0</v>
      </c>
      <c r="I3401" s="4">
        <v>0</v>
      </c>
      <c r="J3401" s="4">
        <v>0</v>
      </c>
      <c r="K3401" s="5">
        <v>0</v>
      </c>
      <c r="L3401" s="5">
        <v>0</v>
      </c>
      <c r="O3401" s="5">
        <v>0</v>
      </c>
    </row>
    <row r="3402" spans="1:15" x14ac:dyDescent="0.75">
      <c r="A3402" t="s">
        <v>37</v>
      </c>
      <c r="B3402" s="3">
        <v>46096</v>
      </c>
      <c r="C3402" s="4">
        <v>135875.53</v>
      </c>
      <c r="D3402" s="3">
        <v>46096</v>
      </c>
      <c r="E3402" s="4">
        <v>135875.53</v>
      </c>
      <c r="F3402">
        <v>105</v>
      </c>
      <c r="G3402" s="3">
        <v>46112</v>
      </c>
      <c r="H3402" s="4">
        <v>0</v>
      </c>
      <c r="I3402" s="4">
        <v>0</v>
      </c>
      <c r="J3402" s="4">
        <v>0</v>
      </c>
      <c r="K3402" s="5">
        <v>0</v>
      </c>
      <c r="L3402" s="5">
        <v>0</v>
      </c>
      <c r="O3402" s="5">
        <v>0</v>
      </c>
    </row>
    <row r="3403" spans="1:15" x14ac:dyDescent="0.75">
      <c r="A3403" t="s">
        <v>37</v>
      </c>
      <c r="B3403" s="3">
        <v>46127</v>
      </c>
      <c r="C3403" s="4">
        <v>452458.82</v>
      </c>
      <c r="D3403" s="3">
        <v>46127</v>
      </c>
      <c r="E3403" s="4">
        <v>452458.82</v>
      </c>
      <c r="F3403">
        <v>106</v>
      </c>
      <c r="G3403" s="3">
        <v>46142</v>
      </c>
      <c r="H3403" s="4">
        <v>0</v>
      </c>
      <c r="I3403" s="4">
        <v>0</v>
      </c>
      <c r="J3403" s="4">
        <v>0</v>
      </c>
      <c r="K3403" s="5">
        <v>0</v>
      </c>
      <c r="L3403" s="5">
        <v>0</v>
      </c>
      <c r="O3403" s="5">
        <v>0</v>
      </c>
    </row>
    <row r="3404" spans="1:15" x14ac:dyDescent="0.75">
      <c r="A3404" t="s">
        <v>37</v>
      </c>
      <c r="B3404" s="3">
        <v>46157</v>
      </c>
      <c r="C3404" s="4">
        <v>256212.62</v>
      </c>
      <c r="D3404" s="3">
        <v>46157</v>
      </c>
      <c r="E3404" s="4">
        <v>256212.62</v>
      </c>
      <c r="F3404">
        <v>107</v>
      </c>
      <c r="G3404" s="3">
        <v>46173</v>
      </c>
      <c r="H3404" s="4">
        <v>0</v>
      </c>
      <c r="I3404" s="4">
        <v>0</v>
      </c>
      <c r="J3404" s="4">
        <v>0</v>
      </c>
      <c r="K3404" s="5">
        <v>0</v>
      </c>
      <c r="L3404" s="5">
        <v>0</v>
      </c>
      <c r="O3404" s="5">
        <v>0</v>
      </c>
    </row>
    <row r="3405" spans="1:15" x14ac:dyDescent="0.75">
      <c r="A3405" t="s">
        <v>37</v>
      </c>
      <c r="B3405" s="3">
        <v>46188</v>
      </c>
      <c r="C3405" s="4">
        <v>183401.94</v>
      </c>
      <c r="D3405" s="3">
        <v>46188</v>
      </c>
      <c r="E3405" s="4">
        <v>183401.94</v>
      </c>
      <c r="F3405">
        <v>108</v>
      </c>
      <c r="G3405" s="3">
        <v>46203</v>
      </c>
      <c r="H3405" s="4">
        <v>0</v>
      </c>
      <c r="I3405" s="4">
        <v>0</v>
      </c>
      <c r="J3405" s="4">
        <v>0</v>
      </c>
      <c r="K3405" s="5">
        <v>0</v>
      </c>
      <c r="L3405" s="5">
        <v>0</v>
      </c>
      <c r="O3405" s="5">
        <v>0</v>
      </c>
    </row>
    <row r="3406" spans="1:15" x14ac:dyDescent="0.75">
      <c r="A3406" t="s">
        <v>37</v>
      </c>
      <c r="B3406" s="3">
        <v>46218</v>
      </c>
      <c r="C3406" s="4">
        <v>188865.03</v>
      </c>
      <c r="D3406" s="3">
        <v>46218</v>
      </c>
      <c r="E3406" s="4">
        <v>188865.03</v>
      </c>
      <c r="F3406">
        <v>109</v>
      </c>
      <c r="G3406" s="3">
        <v>46234</v>
      </c>
      <c r="H3406" s="4">
        <v>0</v>
      </c>
      <c r="I3406" s="4">
        <v>0</v>
      </c>
      <c r="J3406" s="4">
        <v>0</v>
      </c>
      <c r="K3406" s="5">
        <v>0</v>
      </c>
      <c r="L3406" s="5">
        <v>0</v>
      </c>
      <c r="O3406" s="5">
        <v>0</v>
      </c>
    </row>
    <row r="3407" spans="1:15" x14ac:dyDescent="0.75">
      <c r="A3407" t="s">
        <v>37</v>
      </c>
      <c r="B3407" s="3">
        <v>46249</v>
      </c>
      <c r="C3407" s="4">
        <v>190360.56</v>
      </c>
      <c r="D3407" s="3">
        <v>46249</v>
      </c>
      <c r="E3407" s="4">
        <v>190360.56</v>
      </c>
      <c r="F3407">
        <v>110</v>
      </c>
      <c r="G3407" s="3">
        <v>46265</v>
      </c>
      <c r="H3407" s="4">
        <v>0</v>
      </c>
      <c r="I3407" s="4">
        <v>0</v>
      </c>
      <c r="J3407" s="4">
        <v>0</v>
      </c>
      <c r="K3407" s="5">
        <v>0</v>
      </c>
      <c r="L3407" s="5">
        <v>0</v>
      </c>
      <c r="O3407" s="5">
        <v>0</v>
      </c>
    </row>
    <row r="3408" spans="1:15" x14ac:dyDescent="0.75">
      <c r="A3408" t="s">
        <v>37</v>
      </c>
      <c r="B3408" s="3">
        <v>46280</v>
      </c>
      <c r="C3408" s="4">
        <v>192062.21</v>
      </c>
      <c r="D3408" s="3">
        <v>46280</v>
      </c>
      <c r="E3408" s="4">
        <v>192062.21</v>
      </c>
      <c r="F3408">
        <v>111</v>
      </c>
      <c r="G3408" s="3">
        <v>46295</v>
      </c>
      <c r="H3408" s="4">
        <v>0</v>
      </c>
      <c r="I3408" s="4">
        <v>0</v>
      </c>
      <c r="J3408" s="4">
        <v>0</v>
      </c>
      <c r="K3408" s="5">
        <v>0</v>
      </c>
      <c r="L3408" s="5">
        <v>0</v>
      </c>
      <c r="O3408" s="5">
        <v>550358.69999999995</v>
      </c>
    </row>
    <row r="3409" spans="1:15" x14ac:dyDescent="0.75">
      <c r="A3409" t="s">
        <v>37</v>
      </c>
      <c r="B3409" s="3">
        <v>46287</v>
      </c>
      <c r="C3409" s="4">
        <v>17567462.996745881</v>
      </c>
      <c r="D3409" s="3">
        <v>46310</v>
      </c>
      <c r="E3409" s="4">
        <v>145708.760838635</v>
      </c>
      <c r="F3409">
        <v>112</v>
      </c>
      <c r="G3409" s="3">
        <v>46326</v>
      </c>
      <c r="H3409" s="4">
        <v>145708.760838635</v>
      </c>
      <c r="I3409" s="4">
        <v>0</v>
      </c>
      <c r="J3409" s="4">
        <v>0</v>
      </c>
      <c r="K3409" s="5">
        <v>41629.418928321997</v>
      </c>
      <c r="L3409" s="5">
        <v>0</v>
      </c>
      <c r="O3409" s="5">
        <v>0</v>
      </c>
    </row>
    <row r="3410" spans="1:15" x14ac:dyDescent="0.75">
      <c r="A3410" t="s">
        <v>37</v>
      </c>
      <c r="B3410" s="3">
        <v>46341</v>
      </c>
      <c r="C3410" s="4">
        <v>0</v>
      </c>
      <c r="D3410" s="3">
        <v>46341</v>
      </c>
      <c r="E3410" s="4">
        <v>150557.73671422401</v>
      </c>
      <c r="F3410">
        <v>113</v>
      </c>
      <c r="G3410" s="3">
        <v>46356</v>
      </c>
      <c r="H3410" s="4">
        <v>150557.73671422401</v>
      </c>
      <c r="I3410" s="4">
        <v>0</v>
      </c>
      <c r="J3410" s="4">
        <v>0</v>
      </c>
      <c r="K3410" s="5">
        <v>43017.066225939001</v>
      </c>
      <c r="L3410" s="5">
        <v>0</v>
      </c>
      <c r="O3410" s="5">
        <v>0</v>
      </c>
    </row>
    <row r="3411" spans="1:15" x14ac:dyDescent="0.75">
      <c r="A3411" t="s">
        <v>37</v>
      </c>
      <c r="B3411" s="3">
        <v>46371</v>
      </c>
      <c r="C3411" s="4">
        <v>0</v>
      </c>
      <c r="D3411" s="3">
        <v>46371</v>
      </c>
      <c r="E3411" s="4">
        <v>145693.99601426799</v>
      </c>
      <c r="F3411">
        <v>114</v>
      </c>
      <c r="G3411" s="3">
        <v>46387</v>
      </c>
      <c r="H3411" s="4">
        <v>145693.99601426799</v>
      </c>
      <c r="I3411" s="4">
        <v>0</v>
      </c>
      <c r="J3411" s="4">
        <v>0</v>
      </c>
      <c r="K3411" s="5">
        <v>41629.418928346997</v>
      </c>
      <c r="L3411" s="5">
        <v>0</v>
      </c>
      <c r="O3411" s="5">
        <v>0</v>
      </c>
    </row>
    <row r="3412" spans="1:15" x14ac:dyDescent="0.75">
      <c r="A3412" t="s">
        <v>37</v>
      </c>
      <c r="B3412" s="3">
        <v>46402</v>
      </c>
      <c r="C3412" s="4">
        <v>0</v>
      </c>
      <c r="D3412" s="3">
        <v>46402</v>
      </c>
      <c r="E3412" s="4">
        <v>144298.518783123</v>
      </c>
      <c r="F3412">
        <v>115</v>
      </c>
      <c r="G3412" s="3">
        <v>46418</v>
      </c>
      <c r="H3412" s="4">
        <v>144298.518783123</v>
      </c>
      <c r="I3412" s="4">
        <v>0</v>
      </c>
      <c r="J3412" s="4">
        <v>0</v>
      </c>
      <c r="K3412" s="5">
        <v>43017.066225920003</v>
      </c>
      <c r="L3412" s="5">
        <v>0</v>
      </c>
      <c r="O3412" s="5">
        <v>0</v>
      </c>
    </row>
    <row r="3413" spans="1:15" x14ac:dyDescent="0.75">
      <c r="A3413" t="s">
        <v>37</v>
      </c>
      <c r="B3413" s="3">
        <v>46433</v>
      </c>
      <c r="C3413" s="4">
        <v>0</v>
      </c>
      <c r="D3413" s="3">
        <v>46433</v>
      </c>
      <c r="E3413" s="4">
        <v>144291.373794399</v>
      </c>
      <c r="F3413">
        <v>116</v>
      </c>
      <c r="G3413" s="3">
        <v>46446</v>
      </c>
      <c r="H3413" s="4">
        <v>144291.373794399</v>
      </c>
      <c r="I3413" s="4">
        <v>0</v>
      </c>
      <c r="J3413" s="4">
        <v>0</v>
      </c>
      <c r="K3413" s="5">
        <v>43017.066225852999</v>
      </c>
      <c r="L3413" s="5">
        <v>0</v>
      </c>
      <c r="O3413" s="5">
        <v>0</v>
      </c>
    </row>
    <row r="3414" spans="1:15" x14ac:dyDescent="0.75">
      <c r="A3414" t="s">
        <v>37</v>
      </c>
      <c r="B3414" s="3">
        <v>46461</v>
      </c>
      <c r="C3414" s="4">
        <v>0</v>
      </c>
      <c r="D3414" s="3">
        <v>46461</v>
      </c>
      <c r="E3414" s="4">
        <v>148466.98821931501</v>
      </c>
      <c r="F3414">
        <v>117</v>
      </c>
      <c r="G3414" s="3">
        <v>46477</v>
      </c>
      <c r="H3414" s="4">
        <v>148466.98821931501</v>
      </c>
      <c r="I3414" s="4">
        <v>0</v>
      </c>
      <c r="J3414" s="4">
        <v>0</v>
      </c>
      <c r="K3414" s="5">
        <v>38854.131927675</v>
      </c>
      <c r="L3414" s="5">
        <v>0</v>
      </c>
      <c r="O3414" s="5">
        <v>0</v>
      </c>
    </row>
    <row r="3415" spans="1:15" x14ac:dyDescent="0.75">
      <c r="A3415" t="s">
        <v>37</v>
      </c>
      <c r="B3415" s="3">
        <v>46492</v>
      </c>
      <c r="C3415" s="4">
        <v>0</v>
      </c>
      <c r="D3415" s="3">
        <v>46492</v>
      </c>
      <c r="E3415" s="4">
        <v>150517.76848093001</v>
      </c>
      <c r="F3415">
        <v>118</v>
      </c>
      <c r="G3415" s="3">
        <v>46507</v>
      </c>
      <c r="H3415" s="4">
        <v>150517.76848093001</v>
      </c>
      <c r="I3415" s="4">
        <v>0</v>
      </c>
      <c r="J3415" s="4">
        <v>0</v>
      </c>
      <c r="K3415" s="5">
        <v>43017.066225928</v>
      </c>
      <c r="L3415" s="5">
        <v>0</v>
      </c>
      <c r="O3415" s="5">
        <v>0</v>
      </c>
    </row>
    <row r="3416" spans="1:15" x14ac:dyDescent="0.75">
      <c r="A3416" t="s">
        <v>37</v>
      </c>
      <c r="B3416" s="3">
        <v>46522</v>
      </c>
      <c r="C3416" s="4">
        <v>0</v>
      </c>
      <c r="D3416" s="3">
        <v>46522</v>
      </c>
      <c r="E3416" s="4">
        <v>145056.794293224</v>
      </c>
      <c r="F3416">
        <v>119</v>
      </c>
      <c r="G3416" s="3">
        <v>46538</v>
      </c>
      <c r="H3416" s="4">
        <v>145056.794293224</v>
      </c>
      <c r="I3416" s="4">
        <v>0</v>
      </c>
      <c r="J3416" s="4">
        <v>0</v>
      </c>
      <c r="K3416" s="5">
        <v>41629.418928275001</v>
      </c>
      <c r="L3416" s="5">
        <v>0</v>
      </c>
      <c r="O3416" s="5">
        <v>0</v>
      </c>
    </row>
    <row r="3417" spans="1:15" x14ac:dyDescent="0.75">
      <c r="A3417" t="s">
        <v>37</v>
      </c>
      <c r="B3417" s="3">
        <v>46553</v>
      </c>
      <c r="C3417" s="4">
        <v>0</v>
      </c>
      <c r="D3417" s="3">
        <v>46553</v>
      </c>
      <c r="E3417" s="4">
        <v>105672.356325962</v>
      </c>
      <c r="F3417">
        <v>120</v>
      </c>
      <c r="G3417" s="3">
        <v>46568</v>
      </c>
      <c r="H3417" s="4">
        <v>105672.356325962</v>
      </c>
      <c r="I3417" s="4">
        <v>0</v>
      </c>
      <c r="J3417" s="4">
        <v>7.1821209999999996E-3</v>
      </c>
      <c r="K3417" s="5">
        <v>87229.125732579007</v>
      </c>
      <c r="L3417" s="5">
        <v>0</v>
      </c>
      <c r="O3417" s="5">
        <v>0</v>
      </c>
    </row>
    <row r="3418" spans="1:15" x14ac:dyDescent="0.75">
      <c r="A3418" t="s">
        <v>37</v>
      </c>
      <c r="B3418" s="3">
        <v>46583</v>
      </c>
      <c r="C3418" s="4">
        <v>0</v>
      </c>
      <c r="D3418" s="3">
        <v>46583</v>
      </c>
      <c r="E3418" s="4">
        <v>100915.46873730799</v>
      </c>
      <c r="F3418">
        <v>121</v>
      </c>
      <c r="G3418" s="3">
        <v>46599</v>
      </c>
      <c r="H3418" s="4">
        <v>100915.46873730799</v>
      </c>
      <c r="I3418" s="4">
        <v>0</v>
      </c>
      <c r="J3418" s="4">
        <v>0</v>
      </c>
      <c r="K3418" s="5">
        <v>88470.858463796001</v>
      </c>
      <c r="L3418" s="5">
        <v>0</v>
      </c>
      <c r="O3418" s="5">
        <v>0</v>
      </c>
    </row>
    <row r="3419" spans="1:15" x14ac:dyDescent="0.75">
      <c r="A3419" t="s">
        <v>37</v>
      </c>
      <c r="B3419" s="3">
        <v>46614</v>
      </c>
      <c r="C3419" s="4">
        <v>0</v>
      </c>
      <c r="D3419" s="3">
        <v>46614</v>
      </c>
      <c r="E3419" s="4">
        <v>45420.499115127001</v>
      </c>
      <c r="F3419">
        <v>122</v>
      </c>
      <c r="G3419" s="3">
        <v>46630</v>
      </c>
      <c r="H3419" s="4">
        <v>45420.499115127001</v>
      </c>
      <c r="I3419" s="4">
        <v>0</v>
      </c>
      <c r="J3419" s="4">
        <v>0</v>
      </c>
      <c r="K3419" s="5">
        <v>149267.03342152899</v>
      </c>
      <c r="L3419" s="5">
        <v>0</v>
      </c>
      <c r="O3419" s="5">
        <v>0</v>
      </c>
    </row>
    <row r="3420" spans="1:15" x14ac:dyDescent="0.75">
      <c r="A3420" t="s">
        <v>37</v>
      </c>
      <c r="B3420" s="3">
        <v>46645</v>
      </c>
      <c r="C3420" s="4">
        <v>0</v>
      </c>
      <c r="D3420" s="3">
        <v>46645</v>
      </c>
      <c r="E3420" s="4">
        <v>24000.831707084999</v>
      </c>
      <c r="F3420">
        <v>123</v>
      </c>
      <c r="G3420" s="3">
        <v>46660</v>
      </c>
      <c r="H3420" s="4">
        <v>24000.831707084999</v>
      </c>
      <c r="I3420" s="4">
        <v>0</v>
      </c>
      <c r="J3420" s="4">
        <v>0</v>
      </c>
      <c r="K3420" s="5">
        <v>174131.092082913</v>
      </c>
      <c r="L3420" s="5">
        <v>0</v>
      </c>
      <c r="O3420" s="5">
        <v>0</v>
      </c>
    </row>
    <row r="3421" spans="1:15" x14ac:dyDescent="0.75">
      <c r="A3421" t="s">
        <v>37</v>
      </c>
      <c r="B3421" s="3">
        <v>46675</v>
      </c>
      <c r="C3421" s="4">
        <v>0</v>
      </c>
      <c r="D3421" s="3">
        <v>46675</v>
      </c>
      <c r="E3421" s="4">
        <v>20577.282599521001</v>
      </c>
      <c r="F3421">
        <v>124</v>
      </c>
      <c r="G3421" s="3">
        <v>46691</v>
      </c>
      <c r="H3421" s="4">
        <v>20577.282599521001</v>
      </c>
      <c r="I3421" s="4">
        <v>0</v>
      </c>
      <c r="J3421" s="4">
        <v>0</v>
      </c>
      <c r="K3421" s="5">
        <v>171743.67478868199</v>
      </c>
      <c r="L3421" s="5">
        <v>0</v>
      </c>
      <c r="O3421" s="5">
        <v>0</v>
      </c>
    </row>
    <row r="3422" spans="1:15" x14ac:dyDescent="0.75">
      <c r="A3422" t="s">
        <v>37</v>
      </c>
      <c r="B3422" s="3">
        <v>46706</v>
      </c>
      <c r="C3422" s="4">
        <v>0</v>
      </c>
      <c r="D3422" s="3">
        <v>46706</v>
      </c>
      <c r="E3422" s="4">
        <v>21353.315772286998</v>
      </c>
      <c r="F3422">
        <v>125</v>
      </c>
      <c r="G3422" s="3">
        <v>46721</v>
      </c>
      <c r="H3422" s="4">
        <v>21353.315772286998</v>
      </c>
      <c r="I3422" s="4">
        <v>0</v>
      </c>
      <c r="J3422" s="4">
        <v>0</v>
      </c>
      <c r="K3422" s="5">
        <v>177364.07630595201</v>
      </c>
      <c r="L3422" s="5">
        <v>0</v>
      </c>
      <c r="O3422" s="5">
        <v>0</v>
      </c>
    </row>
    <row r="3423" spans="1:15" x14ac:dyDescent="0.75">
      <c r="A3423" t="s">
        <v>37</v>
      </c>
      <c r="B3423" s="3">
        <v>46736</v>
      </c>
      <c r="C3423" s="4">
        <v>0</v>
      </c>
      <c r="D3423" s="3">
        <v>46736</v>
      </c>
      <c r="E3423" s="4">
        <v>20746.398262563001</v>
      </c>
      <c r="F3423">
        <v>126</v>
      </c>
      <c r="G3423" s="3">
        <v>46752</v>
      </c>
      <c r="H3423" s="4">
        <v>20746.398262563001</v>
      </c>
      <c r="I3423" s="4">
        <v>0</v>
      </c>
      <c r="J3423" s="4">
        <v>0</v>
      </c>
      <c r="K3423" s="5">
        <v>171547.73760910201</v>
      </c>
      <c r="L3423" s="5">
        <v>0</v>
      </c>
      <c r="O3423" s="5">
        <v>0</v>
      </c>
    </row>
    <row r="3424" spans="1:15" x14ac:dyDescent="0.75">
      <c r="A3424" t="s">
        <v>37</v>
      </c>
      <c r="B3424" s="3">
        <v>46767</v>
      </c>
      <c r="C3424" s="4">
        <v>0</v>
      </c>
      <c r="D3424" s="3">
        <v>46767</v>
      </c>
      <c r="E3424" s="4">
        <v>21528.751073439998</v>
      </c>
      <c r="F3424">
        <v>127</v>
      </c>
      <c r="G3424" s="3">
        <v>46783</v>
      </c>
      <c r="H3424" s="4">
        <v>21528.751073439998</v>
      </c>
      <c r="I3424" s="4">
        <v>0</v>
      </c>
      <c r="J3424" s="4">
        <v>0</v>
      </c>
      <c r="K3424" s="5">
        <v>177160.76976222001</v>
      </c>
      <c r="L3424" s="5">
        <v>0</v>
      </c>
      <c r="O3424" s="5">
        <v>0</v>
      </c>
    </row>
    <row r="3425" spans="1:15" x14ac:dyDescent="0.75">
      <c r="A3425" t="s">
        <v>37</v>
      </c>
      <c r="B3425" s="3">
        <v>46798</v>
      </c>
      <c r="C3425" s="4">
        <v>0</v>
      </c>
      <c r="D3425" s="3">
        <v>46798</v>
      </c>
      <c r="E3425" s="4">
        <v>15205.190373661</v>
      </c>
      <c r="F3425">
        <v>128</v>
      </c>
      <c r="G3425" s="3">
        <v>46812</v>
      </c>
      <c r="H3425" s="4">
        <v>15205.190373661</v>
      </c>
      <c r="I3425" s="4">
        <v>0</v>
      </c>
      <c r="J3425" s="4">
        <v>0</v>
      </c>
      <c r="K3425" s="5">
        <v>177061.820272165</v>
      </c>
      <c r="L3425" s="5">
        <v>0</v>
      </c>
      <c r="O3425" s="5">
        <v>0</v>
      </c>
    </row>
    <row r="3426" spans="1:15" x14ac:dyDescent="0.75">
      <c r="A3426" t="s">
        <v>37</v>
      </c>
      <c r="B3426" s="3">
        <v>46827</v>
      </c>
      <c r="C3426" s="4">
        <v>0</v>
      </c>
      <c r="D3426" s="3">
        <v>46827</v>
      </c>
      <c r="E3426" s="4">
        <v>26713.007836498</v>
      </c>
      <c r="F3426">
        <v>129</v>
      </c>
      <c r="G3426" s="3">
        <v>46843</v>
      </c>
      <c r="H3426" s="4">
        <v>26713.007836498</v>
      </c>
      <c r="I3426" s="4">
        <v>0</v>
      </c>
      <c r="J3426" s="4">
        <v>15987999.14034253</v>
      </c>
      <c r="K3426" s="5">
        <v>165545.51140958999</v>
      </c>
      <c r="L3426" s="5">
        <v>0</v>
      </c>
      <c r="O3426" s="5">
        <v>0</v>
      </c>
    </row>
    <row r="3427" spans="1:15" x14ac:dyDescent="0.75">
      <c r="A3427" t="s">
        <v>37</v>
      </c>
      <c r="B3427" s="3">
        <v>46858</v>
      </c>
      <c r="C3427" s="4">
        <v>0</v>
      </c>
      <c r="D3427" s="3">
        <v>46858</v>
      </c>
      <c r="E3427" s="4">
        <v>7012.6625056020002</v>
      </c>
      <c r="F3427">
        <v>130</v>
      </c>
      <c r="G3427" s="3">
        <v>46873</v>
      </c>
      <c r="H3427" s="4">
        <v>7012.6625056020002</v>
      </c>
      <c r="I3427" s="4">
        <v>0</v>
      </c>
      <c r="J3427" s="4">
        <v>0</v>
      </c>
      <c r="K3427" s="5">
        <v>133832.20160795099</v>
      </c>
      <c r="L3427" s="5">
        <v>0</v>
      </c>
      <c r="O3427" s="5">
        <v>0</v>
      </c>
    </row>
    <row r="3428" spans="1:15" x14ac:dyDescent="0.75">
      <c r="A3428" t="s">
        <v>37</v>
      </c>
      <c r="B3428" s="3">
        <v>46888</v>
      </c>
      <c r="C3428" s="4">
        <v>0</v>
      </c>
      <c r="D3428" s="3">
        <v>46888</v>
      </c>
      <c r="E3428" s="4">
        <v>6873.3278966910002</v>
      </c>
      <c r="F3428">
        <v>131</v>
      </c>
      <c r="G3428" s="3">
        <v>46904</v>
      </c>
      <c r="H3428" s="4">
        <v>6873.3278966910002</v>
      </c>
      <c r="I3428" s="4">
        <v>0</v>
      </c>
      <c r="J3428" s="4">
        <v>0</v>
      </c>
      <c r="K3428" s="5">
        <v>129418.001003404</v>
      </c>
      <c r="L3428" s="5">
        <v>0</v>
      </c>
      <c r="O3428" s="5">
        <v>0</v>
      </c>
    </row>
    <row r="3429" spans="1:15" x14ac:dyDescent="0.75">
      <c r="A3429" t="s">
        <v>37</v>
      </c>
      <c r="B3429" s="3">
        <v>46919</v>
      </c>
      <c r="C3429" s="4">
        <v>0</v>
      </c>
      <c r="D3429" s="3">
        <v>46919</v>
      </c>
      <c r="E3429" s="4">
        <v>7198.5612729530003</v>
      </c>
      <c r="F3429">
        <v>132</v>
      </c>
      <c r="G3429" s="3">
        <v>46934</v>
      </c>
      <c r="H3429" s="4">
        <v>7198.5612729530003</v>
      </c>
      <c r="I3429" s="4">
        <v>0</v>
      </c>
      <c r="J3429" s="4">
        <v>6951563.5242887139</v>
      </c>
      <c r="K3429" s="5">
        <v>133624.58222834501</v>
      </c>
      <c r="L3429" s="5">
        <v>0</v>
      </c>
      <c r="O3429" s="5">
        <v>0</v>
      </c>
    </row>
    <row r="3430" spans="1:15" x14ac:dyDescent="0.75">
      <c r="A3430" t="s">
        <v>37</v>
      </c>
      <c r="B3430" s="3">
        <v>46949</v>
      </c>
      <c r="C3430" s="4">
        <v>0</v>
      </c>
      <c r="D3430" s="3">
        <v>46949</v>
      </c>
      <c r="E3430" s="4">
        <v>7640.220645847</v>
      </c>
      <c r="F3430">
        <v>133</v>
      </c>
      <c r="G3430" s="3">
        <v>46965</v>
      </c>
      <c r="H3430" s="4">
        <v>7640.220645847</v>
      </c>
      <c r="I3430" s="4">
        <v>0</v>
      </c>
      <c r="J3430" s="4">
        <v>0</v>
      </c>
      <c r="K3430" s="5">
        <v>103300.21282772601</v>
      </c>
      <c r="L3430" s="5">
        <v>0</v>
      </c>
      <c r="O3430" s="5">
        <v>0</v>
      </c>
    </row>
    <row r="3431" spans="1:15" x14ac:dyDescent="0.75">
      <c r="A3431" t="s">
        <v>37</v>
      </c>
      <c r="B3431" s="3">
        <v>46980</v>
      </c>
      <c r="C3431" s="4">
        <v>0</v>
      </c>
      <c r="D3431" s="3">
        <v>46980</v>
      </c>
      <c r="E3431" s="4">
        <v>7992.6048953440004</v>
      </c>
      <c r="F3431">
        <v>134</v>
      </c>
      <c r="G3431" s="3">
        <v>46996</v>
      </c>
      <c r="H3431" s="4">
        <v>7992.6048953440004</v>
      </c>
      <c r="I3431" s="4">
        <v>0</v>
      </c>
      <c r="J3431" s="4">
        <v>0</v>
      </c>
      <c r="K3431" s="5">
        <v>106635.338643278</v>
      </c>
      <c r="L3431" s="5">
        <v>0</v>
      </c>
      <c r="O3431" s="5">
        <v>0</v>
      </c>
    </row>
    <row r="3432" spans="1:15" x14ac:dyDescent="0.75">
      <c r="A3432" t="s">
        <v>37</v>
      </c>
      <c r="B3432" s="3">
        <v>47011</v>
      </c>
      <c r="C3432" s="4">
        <v>0</v>
      </c>
      <c r="D3432" s="3">
        <v>47011</v>
      </c>
      <c r="E3432" s="4">
        <v>8084.7075756459999</v>
      </c>
      <c r="F3432">
        <v>135</v>
      </c>
      <c r="G3432" s="3">
        <v>47026</v>
      </c>
      <c r="H3432" s="4">
        <v>8084.7075756459999</v>
      </c>
      <c r="I3432" s="4">
        <v>0</v>
      </c>
      <c r="J3432" s="4">
        <v>0</v>
      </c>
      <c r="K3432" s="5">
        <v>106533.29075130601</v>
      </c>
      <c r="L3432" s="5">
        <v>0</v>
      </c>
      <c r="O3432" s="5">
        <v>0</v>
      </c>
    </row>
    <row r="3433" spans="1:15" x14ac:dyDescent="0.75">
      <c r="A3433" t="s">
        <v>37</v>
      </c>
      <c r="B3433" s="3">
        <v>47041</v>
      </c>
      <c r="C3433" s="4">
        <v>0</v>
      </c>
      <c r="D3433" s="3">
        <v>47041</v>
      </c>
      <c r="E3433" s="4">
        <v>7913.4163767729997</v>
      </c>
      <c r="F3433">
        <v>136</v>
      </c>
      <c r="G3433" s="3">
        <v>47057</v>
      </c>
      <c r="H3433" s="4">
        <v>7913.4163767729997</v>
      </c>
      <c r="I3433" s="4">
        <v>0</v>
      </c>
      <c r="J3433" s="4">
        <v>0</v>
      </c>
      <c r="K3433" s="5">
        <v>102997.54284547101</v>
      </c>
      <c r="L3433" s="5">
        <v>0</v>
      </c>
      <c r="O3433" s="5">
        <v>0</v>
      </c>
    </row>
    <row r="3434" spans="1:15" x14ac:dyDescent="0.75">
      <c r="A3434" t="s">
        <v>37</v>
      </c>
      <c r="B3434" s="3">
        <v>47072</v>
      </c>
      <c r="C3434" s="4">
        <v>0</v>
      </c>
      <c r="D3434" s="3">
        <v>47072</v>
      </c>
      <c r="E3434" s="4">
        <v>8276.0272434250001</v>
      </c>
      <c r="F3434">
        <v>137</v>
      </c>
      <c r="G3434" s="3">
        <v>47087</v>
      </c>
      <c r="H3434" s="4">
        <v>8276.0272434250001</v>
      </c>
      <c r="I3434" s="4">
        <v>0</v>
      </c>
      <c r="J3434" s="4">
        <v>0</v>
      </c>
      <c r="K3434" s="5">
        <v>106321.27336741801</v>
      </c>
      <c r="L3434" s="5">
        <v>0</v>
      </c>
      <c r="O3434" s="5">
        <v>0</v>
      </c>
    </row>
    <row r="3435" spans="1:15" x14ac:dyDescent="0.75">
      <c r="A3435" t="s">
        <v>37</v>
      </c>
      <c r="B3435" s="3">
        <v>47102</v>
      </c>
      <c r="C3435" s="4">
        <v>0</v>
      </c>
      <c r="D3435" s="3">
        <v>47102</v>
      </c>
      <c r="E3435" s="4">
        <v>8099.3177245360002</v>
      </c>
      <c r="F3435">
        <v>138</v>
      </c>
      <c r="G3435" s="3">
        <v>47118</v>
      </c>
      <c r="H3435" s="4">
        <v>8099.3177245360002</v>
      </c>
      <c r="I3435" s="4">
        <v>0</v>
      </c>
      <c r="J3435" s="4">
        <v>0</v>
      </c>
      <c r="K3435" s="5">
        <v>102791.488912695</v>
      </c>
      <c r="L3435" s="5">
        <v>0</v>
      </c>
      <c r="O3435" s="5">
        <v>0</v>
      </c>
    </row>
    <row r="3436" spans="1:15" x14ac:dyDescent="0.75">
      <c r="A3436" t="s">
        <v>37</v>
      </c>
      <c r="B3436" s="3">
        <v>47133</v>
      </c>
      <c r="C3436" s="4">
        <v>0</v>
      </c>
      <c r="D3436" s="3">
        <v>47133</v>
      </c>
      <c r="E3436" s="4">
        <v>4772.8673901450002</v>
      </c>
      <c r="F3436">
        <v>139</v>
      </c>
      <c r="G3436" s="3">
        <v>47149</v>
      </c>
      <c r="H3436" s="4">
        <v>4772.8673901450002</v>
      </c>
      <c r="I3436" s="4">
        <v>0</v>
      </c>
      <c r="J3436" s="4">
        <v>0</v>
      </c>
      <c r="K3436" s="5">
        <v>106107.47068599499</v>
      </c>
      <c r="L3436" s="5">
        <v>0</v>
      </c>
      <c r="O3436" s="5">
        <v>0</v>
      </c>
    </row>
    <row r="3437" spans="1:15" x14ac:dyDescent="0.75">
      <c r="A3437" t="s">
        <v>37</v>
      </c>
      <c r="B3437" s="3">
        <v>47164</v>
      </c>
      <c r="C3437" s="4">
        <v>0</v>
      </c>
      <c r="D3437" s="3">
        <v>47164</v>
      </c>
      <c r="E3437" s="4">
        <v>4867.2500854070004</v>
      </c>
      <c r="F3437">
        <v>140</v>
      </c>
      <c r="G3437" s="3">
        <v>47177</v>
      </c>
      <c r="H3437" s="4">
        <v>4867.2500854070004</v>
      </c>
      <c r="I3437" s="4">
        <v>0</v>
      </c>
      <c r="J3437" s="4">
        <v>0</v>
      </c>
      <c r="K3437" s="5">
        <v>106003.156741557</v>
      </c>
      <c r="L3437" s="5">
        <v>0</v>
      </c>
      <c r="O3437" s="5">
        <v>0</v>
      </c>
    </row>
    <row r="3438" spans="1:15" x14ac:dyDescent="0.75">
      <c r="A3438" t="s">
        <v>37</v>
      </c>
      <c r="B3438" s="3">
        <v>47192</v>
      </c>
      <c r="C3438" s="4">
        <v>0</v>
      </c>
      <c r="D3438" s="3">
        <v>47192</v>
      </c>
      <c r="E3438" s="4">
        <v>15221.268626855001</v>
      </c>
      <c r="F3438">
        <v>141</v>
      </c>
      <c r="G3438" s="3">
        <v>47208</v>
      </c>
      <c r="H3438" s="4">
        <v>15221.268626855001</v>
      </c>
      <c r="I3438" s="4">
        <v>0</v>
      </c>
      <c r="J3438" s="4">
        <v>0</v>
      </c>
      <c r="K3438" s="5">
        <v>95650.161571856996</v>
      </c>
      <c r="L3438" s="5">
        <v>0</v>
      </c>
      <c r="O3438" s="5">
        <v>0</v>
      </c>
    </row>
    <row r="3439" spans="1:15" x14ac:dyDescent="0.75">
      <c r="A3439" t="s">
        <v>37</v>
      </c>
      <c r="B3439" s="3">
        <v>47223</v>
      </c>
      <c r="C3439" s="4">
        <v>0</v>
      </c>
      <c r="D3439" s="3">
        <v>47223</v>
      </c>
      <c r="E3439" s="4">
        <v>8769.8658347279998</v>
      </c>
      <c r="F3439">
        <v>142</v>
      </c>
      <c r="G3439" s="3">
        <v>47238</v>
      </c>
      <c r="H3439" s="4">
        <v>8769.8658347279998</v>
      </c>
      <c r="I3439" s="4">
        <v>0</v>
      </c>
      <c r="J3439" s="4">
        <v>0</v>
      </c>
      <c r="K3439" s="5">
        <v>105773.644729878</v>
      </c>
      <c r="L3439" s="5">
        <v>0</v>
      </c>
      <c r="O3439" s="5">
        <v>0</v>
      </c>
    </row>
    <row r="3440" spans="1:15" x14ac:dyDescent="0.75">
      <c r="A3440" t="s">
        <v>37</v>
      </c>
      <c r="B3440" s="3">
        <v>47253</v>
      </c>
      <c r="C3440" s="4">
        <v>0</v>
      </c>
      <c r="D3440" s="3">
        <v>47253</v>
      </c>
      <c r="E3440" s="4">
        <v>8579.1334023639993</v>
      </c>
      <c r="F3440">
        <v>143</v>
      </c>
      <c r="G3440" s="3">
        <v>47269</v>
      </c>
      <c r="H3440" s="4">
        <v>8579.1334023639993</v>
      </c>
      <c r="I3440" s="4">
        <v>0</v>
      </c>
      <c r="J3440" s="4">
        <v>0</v>
      </c>
      <c r="K3440" s="5">
        <v>102259.30181452</v>
      </c>
      <c r="L3440" s="5">
        <v>0</v>
      </c>
      <c r="O3440" s="5">
        <v>0</v>
      </c>
    </row>
    <row r="3441" spans="1:15" x14ac:dyDescent="0.75">
      <c r="A3441" t="s">
        <v>37</v>
      </c>
      <c r="B3441" s="3">
        <v>47284</v>
      </c>
      <c r="C3441" s="4">
        <v>0</v>
      </c>
      <c r="D3441" s="3">
        <v>47284</v>
      </c>
      <c r="E3441" s="4">
        <v>8966.5943217679996</v>
      </c>
      <c r="F3441">
        <v>144</v>
      </c>
      <c r="G3441" s="3">
        <v>47299</v>
      </c>
      <c r="H3441" s="4">
        <v>8966.5943217679996</v>
      </c>
      <c r="I3441" s="4">
        <v>0</v>
      </c>
      <c r="J3441" s="4">
        <v>7017187.2758201361</v>
      </c>
      <c r="K3441" s="5">
        <v>105555.310038026</v>
      </c>
      <c r="L3441" s="5">
        <v>0</v>
      </c>
      <c r="O3441" s="5">
        <v>0</v>
      </c>
    </row>
    <row r="3442" spans="1:15" x14ac:dyDescent="0.75">
      <c r="A3442" t="s">
        <v>37</v>
      </c>
      <c r="B3442" s="3">
        <v>47314</v>
      </c>
      <c r="C3442" s="4">
        <v>0</v>
      </c>
      <c r="D3442" s="3">
        <v>47314</v>
      </c>
      <c r="E3442" s="4">
        <v>778.16791265400002</v>
      </c>
      <c r="F3442">
        <v>145</v>
      </c>
      <c r="G3442" s="3">
        <v>47330</v>
      </c>
      <c r="H3442" s="4">
        <v>778.16791265400002</v>
      </c>
      <c r="I3442" s="4">
        <v>0</v>
      </c>
      <c r="J3442" s="4">
        <v>1039783.093674898</v>
      </c>
      <c r="K3442" s="5">
        <v>85459.646534425003</v>
      </c>
      <c r="L3442" s="5">
        <v>0</v>
      </c>
      <c r="O3442" s="5">
        <v>0</v>
      </c>
    </row>
    <row r="3443" spans="1:15" x14ac:dyDescent="0.75">
      <c r="A3443" t="s">
        <v>37</v>
      </c>
      <c r="B3443" s="3">
        <v>47345</v>
      </c>
      <c r="C3443" s="4">
        <v>0</v>
      </c>
      <c r="D3443" s="3">
        <v>47345</v>
      </c>
      <c r="E3443" s="4">
        <v>865.41552945399997</v>
      </c>
      <c r="F3443">
        <v>146</v>
      </c>
      <c r="G3443" s="3">
        <v>47361</v>
      </c>
      <c r="H3443" s="4">
        <v>865.41552945399997</v>
      </c>
      <c r="I3443" s="4">
        <v>0</v>
      </c>
      <c r="J3443" s="4">
        <v>22446847.648995042</v>
      </c>
      <c r="K3443" s="5">
        <v>84191.855916325003</v>
      </c>
      <c r="L3443" s="5">
        <v>0</v>
      </c>
      <c r="O3443" s="5">
        <v>0</v>
      </c>
    </row>
    <row r="3444" spans="1:15" x14ac:dyDescent="0.75">
      <c r="A3444" t="s">
        <v>37</v>
      </c>
      <c r="B3444" s="3">
        <v>47376</v>
      </c>
      <c r="C3444" s="4">
        <v>0</v>
      </c>
      <c r="D3444" s="3">
        <v>47376</v>
      </c>
      <c r="E3444" s="4">
        <v>0</v>
      </c>
      <c r="F3444">
        <v>147</v>
      </c>
      <c r="G3444" s="3">
        <v>47391</v>
      </c>
      <c r="H3444" s="4">
        <v>0</v>
      </c>
      <c r="I3444" s="4">
        <v>0</v>
      </c>
      <c r="J3444" s="4">
        <v>541932.29536021501</v>
      </c>
      <c r="K3444" s="5">
        <v>2038.1627898219999</v>
      </c>
      <c r="L3444" s="5">
        <v>0</v>
      </c>
      <c r="O3444" s="5">
        <v>0</v>
      </c>
    </row>
    <row r="3445" spans="1:15" x14ac:dyDescent="0.75">
      <c r="A3445" t="s">
        <v>38</v>
      </c>
      <c r="B3445" s="3">
        <v>42915</v>
      </c>
      <c r="C3445" s="4">
        <v>-20954690.02938997</v>
      </c>
      <c r="D3445" s="3">
        <v>42915</v>
      </c>
      <c r="E3445" s="4">
        <v>-20954690.02938997</v>
      </c>
      <c r="F3445">
        <v>4</v>
      </c>
      <c r="G3445" s="3">
        <v>42916</v>
      </c>
      <c r="H3445" s="4">
        <v>0</v>
      </c>
      <c r="I3445" s="4">
        <v>0</v>
      </c>
      <c r="J3445" s="4">
        <v>0</v>
      </c>
      <c r="K3445" s="5">
        <v>0</v>
      </c>
      <c r="L3445" s="5">
        <v>0</v>
      </c>
      <c r="O3445" s="5">
        <v>0</v>
      </c>
    </row>
    <row r="3446" spans="1:15" x14ac:dyDescent="0.75">
      <c r="A3446" t="s">
        <v>38</v>
      </c>
      <c r="B3446" s="3">
        <v>42926</v>
      </c>
      <c r="C3446" s="4">
        <v>207649.24</v>
      </c>
      <c r="D3446" s="3">
        <v>42926</v>
      </c>
      <c r="E3446" s="4">
        <v>207649.24</v>
      </c>
      <c r="F3446">
        <v>5</v>
      </c>
      <c r="G3446" s="3">
        <v>42947</v>
      </c>
      <c r="H3446" s="4">
        <v>0</v>
      </c>
      <c r="I3446" s="4">
        <v>0</v>
      </c>
      <c r="J3446" s="4">
        <v>0</v>
      </c>
      <c r="K3446" s="5">
        <v>0</v>
      </c>
      <c r="L3446" s="5">
        <v>0</v>
      </c>
      <c r="O3446" s="5">
        <v>0</v>
      </c>
    </row>
    <row r="3447" spans="1:15" x14ac:dyDescent="0.75">
      <c r="A3447" t="s">
        <v>38</v>
      </c>
      <c r="B3447" s="3">
        <v>42957</v>
      </c>
      <c r="C3447" s="4">
        <v>215260.69</v>
      </c>
      <c r="D3447" s="3">
        <v>42957</v>
      </c>
      <c r="E3447" s="4">
        <v>215260.69</v>
      </c>
      <c r="F3447">
        <v>6</v>
      </c>
      <c r="G3447" s="3">
        <v>42978</v>
      </c>
      <c r="H3447" s="4">
        <v>0</v>
      </c>
      <c r="I3447" s="4">
        <v>0</v>
      </c>
      <c r="J3447" s="4">
        <v>0</v>
      </c>
      <c r="K3447" s="5">
        <v>0</v>
      </c>
      <c r="L3447" s="5">
        <v>0</v>
      </c>
      <c r="O3447" s="5">
        <v>0</v>
      </c>
    </row>
    <row r="3448" spans="1:15" x14ac:dyDescent="0.75">
      <c r="A3448" t="s">
        <v>38</v>
      </c>
      <c r="B3448" s="3">
        <v>42988</v>
      </c>
      <c r="C3448" s="4">
        <v>215256.58</v>
      </c>
      <c r="D3448" s="3">
        <v>42988</v>
      </c>
      <c r="E3448" s="4">
        <v>215256.58</v>
      </c>
      <c r="F3448">
        <v>7</v>
      </c>
      <c r="G3448" s="3">
        <v>43008</v>
      </c>
      <c r="H3448" s="4">
        <v>0</v>
      </c>
      <c r="I3448" s="4">
        <v>0</v>
      </c>
      <c r="J3448" s="4">
        <v>0</v>
      </c>
      <c r="K3448" s="5">
        <v>0</v>
      </c>
      <c r="L3448" s="5">
        <v>0</v>
      </c>
      <c r="O3448" s="5">
        <v>0</v>
      </c>
    </row>
    <row r="3449" spans="1:15" x14ac:dyDescent="0.75">
      <c r="A3449" t="s">
        <v>38</v>
      </c>
      <c r="B3449" s="3">
        <v>43018</v>
      </c>
      <c r="C3449" s="4">
        <v>207635.68</v>
      </c>
      <c r="D3449" s="3">
        <v>43018</v>
      </c>
      <c r="E3449" s="4">
        <v>207635.68</v>
      </c>
      <c r="F3449">
        <v>8</v>
      </c>
      <c r="G3449" s="3">
        <v>43039</v>
      </c>
      <c r="H3449" s="4">
        <v>0</v>
      </c>
      <c r="I3449" s="4">
        <v>0</v>
      </c>
      <c r="J3449" s="4">
        <v>0</v>
      </c>
      <c r="K3449" s="5">
        <v>0</v>
      </c>
      <c r="L3449" s="5">
        <v>0</v>
      </c>
      <c r="O3449" s="5">
        <v>0</v>
      </c>
    </row>
    <row r="3450" spans="1:15" x14ac:dyDescent="0.75">
      <c r="A3450" t="s">
        <v>38</v>
      </c>
      <c r="B3450" s="3">
        <v>43049</v>
      </c>
      <c r="C3450" s="4">
        <v>215247.69</v>
      </c>
      <c r="D3450" s="3">
        <v>43049</v>
      </c>
      <c r="E3450" s="4">
        <v>215247.69</v>
      </c>
      <c r="F3450">
        <v>9</v>
      </c>
      <c r="G3450" s="3">
        <v>43069</v>
      </c>
      <c r="H3450" s="4">
        <v>0</v>
      </c>
      <c r="I3450" s="4">
        <v>0</v>
      </c>
      <c r="J3450" s="4">
        <v>0</v>
      </c>
      <c r="K3450" s="5">
        <v>0</v>
      </c>
      <c r="L3450" s="5">
        <v>0</v>
      </c>
      <c r="O3450" s="5">
        <v>0</v>
      </c>
    </row>
    <row r="3451" spans="1:15" x14ac:dyDescent="0.75">
      <c r="A3451" t="s">
        <v>38</v>
      </c>
      <c r="B3451" s="3">
        <v>43079</v>
      </c>
      <c r="C3451" s="4">
        <v>207626.31</v>
      </c>
      <c r="D3451" s="3">
        <v>43079</v>
      </c>
      <c r="E3451" s="4">
        <v>207626.31</v>
      </c>
      <c r="F3451">
        <v>10</v>
      </c>
      <c r="G3451" s="3">
        <v>43100</v>
      </c>
      <c r="H3451" s="4">
        <v>0</v>
      </c>
      <c r="I3451" s="4">
        <v>0</v>
      </c>
      <c r="J3451" s="4">
        <v>0</v>
      </c>
      <c r="K3451" s="5">
        <v>0</v>
      </c>
      <c r="L3451" s="5">
        <v>0</v>
      </c>
      <c r="O3451" s="5">
        <v>0</v>
      </c>
    </row>
    <row r="3452" spans="1:15" x14ac:dyDescent="0.75">
      <c r="A3452" t="s">
        <v>38</v>
      </c>
      <c r="B3452" s="3">
        <v>43110</v>
      </c>
      <c r="C3452" s="4">
        <v>208295.51</v>
      </c>
      <c r="D3452" s="3">
        <v>43110</v>
      </c>
      <c r="E3452" s="4">
        <v>208295.51</v>
      </c>
      <c r="F3452">
        <v>11</v>
      </c>
      <c r="G3452" s="3">
        <v>43131</v>
      </c>
      <c r="H3452" s="4">
        <v>0</v>
      </c>
      <c r="I3452" s="4">
        <v>0</v>
      </c>
      <c r="J3452" s="4">
        <v>0</v>
      </c>
      <c r="K3452" s="5">
        <v>0</v>
      </c>
      <c r="L3452" s="5">
        <v>0</v>
      </c>
      <c r="O3452" s="5">
        <v>0</v>
      </c>
    </row>
    <row r="3453" spans="1:15" x14ac:dyDescent="0.75">
      <c r="A3453" t="s">
        <v>38</v>
      </c>
      <c r="B3453" s="3">
        <v>43141</v>
      </c>
      <c r="C3453" s="4">
        <v>208291.4</v>
      </c>
      <c r="D3453" s="3">
        <v>43141</v>
      </c>
      <c r="E3453" s="4">
        <v>208291.4</v>
      </c>
      <c r="F3453">
        <v>12</v>
      </c>
      <c r="G3453" s="3">
        <v>43159</v>
      </c>
      <c r="H3453" s="4">
        <v>0</v>
      </c>
      <c r="I3453" s="4">
        <v>0</v>
      </c>
      <c r="J3453" s="4">
        <v>0</v>
      </c>
      <c r="K3453" s="5">
        <v>0</v>
      </c>
      <c r="L3453" s="5">
        <v>0</v>
      </c>
      <c r="O3453" s="5">
        <v>0</v>
      </c>
    </row>
    <row r="3454" spans="1:15" x14ac:dyDescent="0.75">
      <c r="A3454" t="s">
        <v>38</v>
      </c>
      <c r="B3454" s="3">
        <v>43169</v>
      </c>
      <c r="C3454" s="4">
        <v>206273.52</v>
      </c>
      <c r="D3454" s="3">
        <v>43169</v>
      </c>
      <c r="E3454" s="4">
        <v>206273.52</v>
      </c>
      <c r="F3454">
        <v>13</v>
      </c>
      <c r="G3454" s="3">
        <v>43190</v>
      </c>
      <c r="H3454" s="4">
        <v>0</v>
      </c>
      <c r="I3454" s="4">
        <v>0</v>
      </c>
      <c r="J3454" s="4">
        <v>0</v>
      </c>
      <c r="K3454" s="5">
        <v>0</v>
      </c>
      <c r="L3454" s="5">
        <v>0</v>
      </c>
      <c r="O3454" s="5">
        <v>0</v>
      </c>
    </row>
    <row r="3455" spans="1:15" x14ac:dyDescent="0.75">
      <c r="A3455" t="s">
        <v>38</v>
      </c>
      <c r="B3455" s="3">
        <v>43200</v>
      </c>
      <c r="C3455" s="4">
        <v>215224.09</v>
      </c>
      <c r="D3455" s="3">
        <v>43200</v>
      </c>
      <c r="E3455" s="4">
        <v>215224.09</v>
      </c>
      <c r="F3455">
        <v>14</v>
      </c>
      <c r="G3455" s="3">
        <v>43220</v>
      </c>
      <c r="H3455" s="4">
        <v>0</v>
      </c>
      <c r="I3455" s="4">
        <v>0</v>
      </c>
      <c r="J3455" s="4">
        <v>0</v>
      </c>
      <c r="K3455" s="5">
        <v>0</v>
      </c>
      <c r="L3455" s="5">
        <v>0</v>
      </c>
      <c r="O3455" s="5">
        <v>0</v>
      </c>
    </row>
    <row r="3456" spans="1:15" x14ac:dyDescent="0.75">
      <c r="A3456" t="s">
        <v>38</v>
      </c>
      <c r="B3456" s="3">
        <v>43230</v>
      </c>
      <c r="C3456" s="4">
        <v>207601.44</v>
      </c>
      <c r="D3456" s="3">
        <v>43230</v>
      </c>
      <c r="E3456" s="4">
        <v>207601.44</v>
      </c>
      <c r="F3456">
        <v>15</v>
      </c>
      <c r="G3456" s="3">
        <v>43251</v>
      </c>
      <c r="H3456" s="4">
        <v>0</v>
      </c>
      <c r="I3456" s="4">
        <v>0</v>
      </c>
      <c r="J3456" s="4">
        <v>0</v>
      </c>
      <c r="K3456" s="5">
        <v>0</v>
      </c>
      <c r="L3456" s="5">
        <v>0</v>
      </c>
      <c r="O3456" s="5">
        <v>0</v>
      </c>
    </row>
    <row r="3457" spans="1:15" x14ac:dyDescent="0.75">
      <c r="A3457" t="s">
        <v>38</v>
      </c>
      <c r="B3457" s="3">
        <v>43261</v>
      </c>
      <c r="C3457" s="4">
        <v>209805.96</v>
      </c>
      <c r="D3457" s="3">
        <v>43261</v>
      </c>
      <c r="E3457" s="4">
        <v>209805.96</v>
      </c>
      <c r="F3457">
        <v>16</v>
      </c>
      <c r="G3457" s="3">
        <v>43281</v>
      </c>
      <c r="H3457" s="4">
        <v>0</v>
      </c>
      <c r="I3457" s="4">
        <v>0</v>
      </c>
      <c r="J3457" s="4">
        <v>0</v>
      </c>
      <c r="K3457" s="5">
        <v>0</v>
      </c>
      <c r="L3457" s="5">
        <v>0</v>
      </c>
      <c r="O3457" s="5">
        <v>0</v>
      </c>
    </row>
    <row r="3458" spans="1:15" x14ac:dyDescent="0.75">
      <c r="A3458" t="s">
        <v>38</v>
      </c>
      <c r="B3458" s="3">
        <v>43291</v>
      </c>
      <c r="C3458" s="4">
        <v>202357.28</v>
      </c>
      <c r="D3458" s="3">
        <v>43291</v>
      </c>
      <c r="E3458" s="4">
        <v>202357.28</v>
      </c>
      <c r="F3458">
        <v>17</v>
      </c>
      <c r="G3458" s="3">
        <v>43312</v>
      </c>
      <c r="H3458" s="4">
        <v>0</v>
      </c>
      <c r="I3458" s="4">
        <v>0</v>
      </c>
      <c r="J3458" s="4">
        <v>0</v>
      </c>
      <c r="K3458" s="5">
        <v>0</v>
      </c>
      <c r="L3458" s="5">
        <v>0</v>
      </c>
      <c r="O3458" s="5">
        <v>0</v>
      </c>
    </row>
    <row r="3459" spans="1:15" x14ac:dyDescent="0.75">
      <c r="A3459" t="s">
        <v>38</v>
      </c>
      <c r="B3459" s="3">
        <v>43322</v>
      </c>
      <c r="C3459" s="4">
        <v>209796.55</v>
      </c>
      <c r="D3459" s="3">
        <v>43322</v>
      </c>
      <c r="E3459" s="4">
        <v>209796.55</v>
      </c>
      <c r="F3459">
        <v>18</v>
      </c>
      <c r="G3459" s="3">
        <v>43343</v>
      </c>
      <c r="H3459" s="4">
        <v>0</v>
      </c>
      <c r="I3459" s="4">
        <v>0</v>
      </c>
      <c r="J3459" s="4">
        <v>0</v>
      </c>
      <c r="K3459" s="5">
        <v>0</v>
      </c>
      <c r="L3459" s="5">
        <v>0</v>
      </c>
      <c r="O3459" s="5">
        <v>0</v>
      </c>
    </row>
    <row r="3460" spans="1:15" x14ac:dyDescent="0.75">
      <c r="A3460" t="s">
        <v>38</v>
      </c>
      <c r="B3460" s="3">
        <v>43353</v>
      </c>
      <c r="C3460" s="4">
        <v>209792.12</v>
      </c>
      <c r="D3460" s="3">
        <v>43353</v>
      </c>
      <c r="E3460" s="4">
        <v>209792.12</v>
      </c>
      <c r="F3460">
        <v>19</v>
      </c>
      <c r="G3460" s="3">
        <v>43373</v>
      </c>
      <c r="H3460" s="4">
        <v>0</v>
      </c>
      <c r="I3460" s="4">
        <v>0</v>
      </c>
      <c r="J3460" s="4">
        <v>0</v>
      </c>
      <c r="K3460" s="5">
        <v>0</v>
      </c>
      <c r="L3460" s="5">
        <v>0</v>
      </c>
      <c r="O3460" s="5">
        <v>0</v>
      </c>
    </row>
    <row r="3461" spans="1:15" x14ac:dyDescent="0.75">
      <c r="A3461" t="s">
        <v>38</v>
      </c>
      <c r="B3461" s="3">
        <v>43383</v>
      </c>
      <c r="C3461" s="4">
        <v>202342.7</v>
      </c>
      <c r="D3461" s="3">
        <v>43383</v>
      </c>
      <c r="E3461" s="4">
        <v>202342.7</v>
      </c>
      <c r="F3461">
        <v>20</v>
      </c>
      <c r="G3461" s="3">
        <v>43404</v>
      </c>
      <c r="H3461" s="4">
        <v>0</v>
      </c>
      <c r="I3461" s="4">
        <v>0</v>
      </c>
      <c r="J3461" s="4">
        <v>0</v>
      </c>
      <c r="K3461" s="5">
        <v>0</v>
      </c>
      <c r="L3461" s="5">
        <v>0</v>
      </c>
      <c r="O3461" s="5">
        <v>0</v>
      </c>
    </row>
    <row r="3462" spans="1:15" x14ac:dyDescent="0.75">
      <c r="A3462" t="s">
        <v>38</v>
      </c>
      <c r="B3462" s="3">
        <v>43414</v>
      </c>
      <c r="C3462" s="4">
        <v>209782.56</v>
      </c>
      <c r="D3462" s="3">
        <v>43414</v>
      </c>
      <c r="E3462" s="4">
        <v>209782.56</v>
      </c>
      <c r="F3462">
        <v>21</v>
      </c>
      <c r="G3462" s="3">
        <v>43434</v>
      </c>
      <c r="H3462" s="4">
        <v>0</v>
      </c>
      <c r="I3462" s="4">
        <v>0</v>
      </c>
      <c r="J3462" s="4">
        <v>0</v>
      </c>
      <c r="K3462" s="5">
        <v>0</v>
      </c>
      <c r="L3462" s="5">
        <v>0</v>
      </c>
      <c r="O3462" s="5">
        <v>0</v>
      </c>
    </row>
    <row r="3463" spans="1:15" x14ac:dyDescent="0.75">
      <c r="A3463" t="s">
        <v>38</v>
      </c>
      <c r="B3463" s="3">
        <v>43444</v>
      </c>
      <c r="C3463" s="4">
        <v>202332.63</v>
      </c>
      <c r="D3463" s="3">
        <v>43444</v>
      </c>
      <c r="E3463" s="4">
        <v>202332.63</v>
      </c>
      <c r="F3463">
        <v>22</v>
      </c>
      <c r="G3463" s="3">
        <v>43465</v>
      </c>
      <c r="H3463" s="4">
        <v>0</v>
      </c>
      <c r="I3463" s="4">
        <v>0</v>
      </c>
      <c r="J3463" s="4">
        <v>0</v>
      </c>
      <c r="K3463" s="5">
        <v>0</v>
      </c>
      <c r="L3463" s="5">
        <v>0</v>
      </c>
      <c r="O3463" s="5">
        <v>0</v>
      </c>
    </row>
    <row r="3464" spans="1:15" x14ac:dyDescent="0.75">
      <c r="A3464" t="s">
        <v>38</v>
      </c>
      <c r="B3464" s="3">
        <v>43475</v>
      </c>
      <c r="C3464" s="4">
        <v>202831.53</v>
      </c>
      <c r="D3464" s="3">
        <v>43475</v>
      </c>
      <c r="E3464" s="4">
        <v>202831.53</v>
      </c>
      <c r="F3464">
        <v>23</v>
      </c>
      <c r="G3464" s="3">
        <v>43496</v>
      </c>
      <c r="H3464" s="4">
        <v>0</v>
      </c>
      <c r="I3464" s="4">
        <v>0</v>
      </c>
      <c r="J3464" s="4">
        <v>0</v>
      </c>
      <c r="K3464" s="5">
        <v>0</v>
      </c>
      <c r="L3464" s="5">
        <v>0</v>
      </c>
      <c r="O3464" s="5">
        <v>0</v>
      </c>
    </row>
    <row r="3465" spans="1:15" x14ac:dyDescent="0.75">
      <c r="A3465" t="s">
        <v>38</v>
      </c>
      <c r="B3465" s="3">
        <v>43506</v>
      </c>
      <c r="C3465" s="4">
        <v>202827.11</v>
      </c>
      <c r="D3465" s="3">
        <v>43506</v>
      </c>
      <c r="E3465" s="4">
        <v>202827.11</v>
      </c>
      <c r="F3465">
        <v>24</v>
      </c>
      <c r="G3465" s="3">
        <v>43524</v>
      </c>
      <c r="H3465" s="4">
        <v>0</v>
      </c>
      <c r="I3465" s="4">
        <v>0</v>
      </c>
      <c r="J3465" s="4">
        <v>0</v>
      </c>
      <c r="K3465" s="5">
        <v>0</v>
      </c>
      <c r="L3465" s="5">
        <v>0</v>
      </c>
      <c r="O3465" s="5">
        <v>0</v>
      </c>
    </row>
    <row r="3466" spans="1:15" x14ac:dyDescent="0.75">
      <c r="A3466" t="s">
        <v>38</v>
      </c>
      <c r="B3466" s="3">
        <v>43534</v>
      </c>
      <c r="C3466" s="4">
        <v>201319.28</v>
      </c>
      <c r="D3466" s="3">
        <v>43534</v>
      </c>
      <c r="E3466" s="4">
        <v>201319.28</v>
      </c>
      <c r="F3466">
        <v>25</v>
      </c>
      <c r="G3466" s="3">
        <v>43555</v>
      </c>
      <c r="H3466" s="4">
        <v>0</v>
      </c>
      <c r="I3466" s="4">
        <v>0</v>
      </c>
      <c r="J3466" s="4">
        <v>0</v>
      </c>
      <c r="K3466" s="5">
        <v>0</v>
      </c>
      <c r="L3466" s="5">
        <v>0</v>
      </c>
      <c r="O3466" s="5">
        <v>0</v>
      </c>
    </row>
    <row r="3467" spans="1:15" x14ac:dyDescent="0.75">
      <c r="A3467" t="s">
        <v>38</v>
      </c>
      <c r="B3467" s="3">
        <v>43565</v>
      </c>
      <c r="C3467" s="4">
        <v>209757.25</v>
      </c>
      <c r="D3467" s="3">
        <v>43565</v>
      </c>
      <c r="E3467" s="4">
        <v>209757.25</v>
      </c>
      <c r="F3467">
        <v>26</v>
      </c>
      <c r="G3467" s="3">
        <v>43585</v>
      </c>
      <c r="H3467" s="4">
        <v>0</v>
      </c>
      <c r="I3467" s="4">
        <v>0</v>
      </c>
      <c r="J3467" s="4">
        <v>0</v>
      </c>
      <c r="K3467" s="5">
        <v>0</v>
      </c>
      <c r="L3467" s="5">
        <v>0</v>
      </c>
      <c r="O3467" s="5">
        <v>0</v>
      </c>
    </row>
    <row r="3468" spans="1:15" x14ac:dyDescent="0.75">
      <c r="A3468" t="s">
        <v>38</v>
      </c>
      <c r="B3468" s="3">
        <v>43595</v>
      </c>
      <c r="C3468" s="4">
        <v>202305.97</v>
      </c>
      <c r="D3468" s="3">
        <v>43595</v>
      </c>
      <c r="E3468" s="4">
        <v>202305.97</v>
      </c>
      <c r="F3468">
        <v>27</v>
      </c>
      <c r="G3468" s="3">
        <v>43616</v>
      </c>
      <c r="H3468" s="4">
        <v>0</v>
      </c>
      <c r="I3468" s="4">
        <v>0</v>
      </c>
      <c r="J3468" s="4">
        <v>0</v>
      </c>
      <c r="K3468" s="5">
        <v>0</v>
      </c>
      <c r="L3468" s="5">
        <v>0</v>
      </c>
      <c r="O3468" s="5">
        <v>0</v>
      </c>
    </row>
    <row r="3469" spans="1:15" x14ac:dyDescent="0.75">
      <c r="A3469" t="s">
        <v>38</v>
      </c>
      <c r="B3469" s="3">
        <v>43626</v>
      </c>
      <c r="C3469" s="4">
        <v>209747.28</v>
      </c>
      <c r="D3469" s="3">
        <v>43626</v>
      </c>
      <c r="E3469" s="4">
        <v>209747.28</v>
      </c>
      <c r="F3469">
        <v>28</v>
      </c>
      <c r="G3469" s="3">
        <v>43646</v>
      </c>
      <c r="H3469" s="4">
        <v>0</v>
      </c>
      <c r="I3469" s="4">
        <v>0</v>
      </c>
      <c r="J3469" s="4">
        <v>0</v>
      </c>
      <c r="K3469" s="5">
        <v>0</v>
      </c>
      <c r="L3469" s="5">
        <v>0</v>
      </c>
      <c r="O3469" s="5">
        <v>0</v>
      </c>
    </row>
    <row r="3470" spans="1:15" x14ac:dyDescent="0.75">
      <c r="A3470" t="s">
        <v>38</v>
      </c>
      <c r="B3470" s="3">
        <v>43656</v>
      </c>
      <c r="C3470" s="4">
        <v>202295.46</v>
      </c>
      <c r="D3470" s="3">
        <v>43656</v>
      </c>
      <c r="E3470" s="4">
        <v>202295.46</v>
      </c>
      <c r="F3470">
        <v>29</v>
      </c>
      <c r="G3470" s="3">
        <v>43677</v>
      </c>
      <c r="H3470" s="4">
        <v>0</v>
      </c>
      <c r="I3470" s="4">
        <v>0</v>
      </c>
      <c r="J3470" s="4">
        <v>0</v>
      </c>
      <c r="K3470" s="5">
        <v>0</v>
      </c>
      <c r="L3470" s="5">
        <v>0</v>
      </c>
      <c r="O3470" s="5">
        <v>0</v>
      </c>
    </row>
    <row r="3471" spans="1:15" x14ac:dyDescent="0.75">
      <c r="A3471" t="s">
        <v>38</v>
      </c>
      <c r="B3471" s="3">
        <v>43687</v>
      </c>
      <c r="C3471" s="4">
        <v>209737.33</v>
      </c>
      <c r="D3471" s="3">
        <v>43687</v>
      </c>
      <c r="E3471" s="4">
        <v>209737.33</v>
      </c>
      <c r="F3471">
        <v>30</v>
      </c>
      <c r="G3471" s="3">
        <v>43708</v>
      </c>
      <c r="H3471" s="4">
        <v>0</v>
      </c>
      <c r="I3471" s="4">
        <v>0</v>
      </c>
      <c r="J3471" s="4">
        <v>0</v>
      </c>
      <c r="K3471" s="5">
        <v>0</v>
      </c>
      <c r="L3471" s="5">
        <v>0</v>
      </c>
      <c r="O3471" s="5">
        <v>0</v>
      </c>
    </row>
    <row r="3472" spans="1:15" x14ac:dyDescent="0.75">
      <c r="A3472" t="s">
        <v>38</v>
      </c>
      <c r="B3472" s="3">
        <v>43718</v>
      </c>
      <c r="C3472" s="4">
        <v>209732.86</v>
      </c>
      <c r="D3472" s="3">
        <v>43718</v>
      </c>
      <c r="E3472" s="4">
        <v>209732.86</v>
      </c>
      <c r="F3472">
        <v>31</v>
      </c>
      <c r="G3472" s="3">
        <v>43738</v>
      </c>
      <c r="H3472" s="4">
        <v>0</v>
      </c>
      <c r="I3472" s="4">
        <v>0</v>
      </c>
      <c r="J3472" s="4">
        <v>0</v>
      </c>
      <c r="K3472" s="5">
        <v>0</v>
      </c>
      <c r="L3472" s="5">
        <v>0</v>
      </c>
      <c r="O3472" s="5">
        <v>0</v>
      </c>
    </row>
    <row r="3473" spans="1:15" x14ac:dyDescent="0.75">
      <c r="A3473" t="s">
        <v>38</v>
      </c>
      <c r="B3473" s="3">
        <v>43748</v>
      </c>
      <c r="C3473" s="4">
        <v>202280.46</v>
      </c>
      <c r="D3473" s="3">
        <v>43748</v>
      </c>
      <c r="E3473" s="4">
        <v>202280.46</v>
      </c>
      <c r="F3473">
        <v>32</v>
      </c>
      <c r="G3473" s="3">
        <v>43769</v>
      </c>
      <c r="H3473" s="4">
        <v>0</v>
      </c>
      <c r="I3473" s="4">
        <v>0</v>
      </c>
      <c r="J3473" s="4">
        <v>0</v>
      </c>
      <c r="K3473" s="5">
        <v>0</v>
      </c>
      <c r="L3473" s="5">
        <v>0</v>
      </c>
      <c r="O3473" s="5">
        <v>0</v>
      </c>
    </row>
    <row r="3474" spans="1:15" x14ac:dyDescent="0.75">
      <c r="A3474" t="s">
        <v>38</v>
      </c>
      <c r="B3474" s="3">
        <v>43779</v>
      </c>
      <c r="C3474" s="4">
        <v>209723.26</v>
      </c>
      <c r="D3474" s="3">
        <v>43779</v>
      </c>
      <c r="E3474" s="4">
        <v>209723.26</v>
      </c>
      <c r="F3474">
        <v>33</v>
      </c>
      <c r="G3474" s="3">
        <v>43799</v>
      </c>
      <c r="H3474" s="4">
        <v>0</v>
      </c>
      <c r="I3474" s="4">
        <v>0</v>
      </c>
      <c r="J3474" s="4">
        <v>0</v>
      </c>
      <c r="K3474" s="5">
        <v>0</v>
      </c>
      <c r="L3474" s="5">
        <v>0</v>
      </c>
      <c r="O3474" s="5">
        <v>0</v>
      </c>
    </row>
    <row r="3475" spans="1:15" x14ac:dyDescent="0.75">
      <c r="A3475" t="s">
        <v>38</v>
      </c>
      <c r="B3475" s="3">
        <v>43809</v>
      </c>
      <c r="C3475" s="4">
        <v>202270.25</v>
      </c>
      <c r="D3475" s="3">
        <v>43809</v>
      </c>
      <c r="E3475" s="4">
        <v>202270.25</v>
      </c>
      <c r="F3475">
        <v>34</v>
      </c>
      <c r="G3475" s="3">
        <v>43830</v>
      </c>
      <c r="H3475" s="4">
        <v>0</v>
      </c>
      <c r="I3475" s="4">
        <v>0</v>
      </c>
      <c r="J3475" s="4">
        <v>0</v>
      </c>
      <c r="K3475" s="5">
        <v>0</v>
      </c>
      <c r="L3475" s="5">
        <v>0</v>
      </c>
      <c r="O3475" s="5">
        <v>0</v>
      </c>
    </row>
    <row r="3476" spans="1:15" x14ac:dyDescent="0.75">
      <c r="A3476" t="s">
        <v>38</v>
      </c>
      <c r="B3476" s="3">
        <v>43840</v>
      </c>
      <c r="C3476" s="4">
        <v>209713.54</v>
      </c>
      <c r="D3476" s="3">
        <v>43840</v>
      </c>
      <c r="E3476" s="4">
        <v>209713.54</v>
      </c>
      <c r="F3476">
        <v>35</v>
      </c>
      <c r="G3476" s="3">
        <v>43861</v>
      </c>
      <c r="H3476" s="4">
        <v>0</v>
      </c>
      <c r="I3476" s="4">
        <v>0</v>
      </c>
      <c r="J3476" s="4">
        <v>0</v>
      </c>
      <c r="K3476" s="5">
        <v>0</v>
      </c>
      <c r="L3476" s="5">
        <v>0</v>
      </c>
      <c r="O3476" s="5">
        <v>0</v>
      </c>
    </row>
    <row r="3477" spans="1:15" x14ac:dyDescent="0.75">
      <c r="A3477" t="s">
        <v>38</v>
      </c>
      <c r="B3477" s="3">
        <v>43871</v>
      </c>
      <c r="C3477" s="4">
        <v>202769.64</v>
      </c>
      <c r="D3477" s="3">
        <v>43871</v>
      </c>
      <c r="E3477" s="4">
        <v>202769.64</v>
      </c>
      <c r="F3477">
        <v>36</v>
      </c>
      <c r="G3477" s="3">
        <v>43890</v>
      </c>
      <c r="H3477" s="4">
        <v>0</v>
      </c>
      <c r="I3477" s="4">
        <v>0</v>
      </c>
      <c r="J3477" s="4">
        <v>0</v>
      </c>
      <c r="K3477" s="5">
        <v>0</v>
      </c>
      <c r="L3477" s="5">
        <v>0</v>
      </c>
      <c r="O3477" s="5">
        <v>0</v>
      </c>
    </row>
    <row r="3478" spans="1:15" x14ac:dyDescent="0.75">
      <c r="A3478" t="s">
        <v>38</v>
      </c>
      <c r="B3478" s="3">
        <v>43900</v>
      </c>
      <c r="C3478" s="4">
        <v>201749.29</v>
      </c>
      <c r="D3478" s="3">
        <v>43900</v>
      </c>
      <c r="E3478" s="4">
        <v>201749.29</v>
      </c>
      <c r="F3478">
        <v>37</v>
      </c>
      <c r="G3478" s="3">
        <v>43921</v>
      </c>
      <c r="H3478" s="4">
        <v>0</v>
      </c>
      <c r="I3478" s="4">
        <v>0</v>
      </c>
      <c r="J3478" s="4">
        <v>0</v>
      </c>
      <c r="K3478" s="5">
        <v>0</v>
      </c>
      <c r="L3478" s="5">
        <v>0</v>
      </c>
      <c r="O3478" s="5">
        <v>0</v>
      </c>
    </row>
    <row r="3479" spans="1:15" x14ac:dyDescent="0.75">
      <c r="A3479" t="s">
        <v>38</v>
      </c>
      <c r="B3479" s="3">
        <v>43931</v>
      </c>
      <c r="C3479" s="4">
        <v>209698.48</v>
      </c>
      <c r="D3479" s="3">
        <v>43931</v>
      </c>
      <c r="E3479" s="4">
        <v>209698.48</v>
      </c>
      <c r="F3479">
        <v>38</v>
      </c>
      <c r="G3479" s="3">
        <v>43951</v>
      </c>
      <c r="H3479" s="4">
        <v>0</v>
      </c>
      <c r="I3479" s="4">
        <v>0</v>
      </c>
      <c r="J3479" s="4">
        <v>0</v>
      </c>
      <c r="K3479" s="5">
        <v>0</v>
      </c>
      <c r="L3479" s="5">
        <v>0</v>
      </c>
      <c r="O3479" s="5">
        <v>0</v>
      </c>
    </row>
    <row r="3480" spans="1:15" x14ac:dyDescent="0.75">
      <c r="A3480" t="s">
        <v>38</v>
      </c>
      <c r="B3480" s="3">
        <v>43961</v>
      </c>
      <c r="C3480" s="4">
        <v>329788.09000000003</v>
      </c>
      <c r="D3480" s="3">
        <v>43961</v>
      </c>
      <c r="E3480" s="4">
        <v>329788.09000000003</v>
      </c>
      <c r="F3480">
        <v>39</v>
      </c>
      <c r="G3480" s="3">
        <v>43982</v>
      </c>
      <c r="H3480" s="4">
        <v>0</v>
      </c>
      <c r="I3480" s="4">
        <v>0</v>
      </c>
      <c r="J3480" s="4">
        <v>0</v>
      </c>
      <c r="K3480" s="5">
        <v>0</v>
      </c>
      <c r="L3480" s="5">
        <v>0</v>
      </c>
      <c r="O3480" s="5">
        <v>0</v>
      </c>
    </row>
    <row r="3481" spans="1:15" x14ac:dyDescent="0.75">
      <c r="A3481" t="s">
        <v>38</v>
      </c>
      <c r="B3481" s="3">
        <v>43992</v>
      </c>
      <c r="C3481" s="4">
        <v>200474.97</v>
      </c>
      <c r="D3481" s="3">
        <v>43992</v>
      </c>
      <c r="E3481" s="4">
        <v>200474.97</v>
      </c>
      <c r="F3481">
        <v>40</v>
      </c>
      <c r="G3481" s="3">
        <v>44012</v>
      </c>
      <c r="H3481" s="4">
        <v>0</v>
      </c>
      <c r="I3481" s="4">
        <v>0</v>
      </c>
      <c r="J3481" s="4">
        <v>0</v>
      </c>
      <c r="K3481" s="5">
        <v>0</v>
      </c>
      <c r="L3481" s="5">
        <v>0</v>
      </c>
      <c r="O3481" s="5">
        <v>0</v>
      </c>
    </row>
    <row r="3482" spans="1:15" x14ac:dyDescent="0.75">
      <c r="A3482" t="s">
        <v>38</v>
      </c>
      <c r="B3482" s="3">
        <v>44022</v>
      </c>
      <c r="C3482" s="4">
        <v>193331.45</v>
      </c>
      <c r="D3482" s="3">
        <v>44022</v>
      </c>
      <c r="E3482" s="4">
        <v>193331.45</v>
      </c>
      <c r="F3482">
        <v>41</v>
      </c>
      <c r="G3482" s="3">
        <v>44043</v>
      </c>
      <c r="H3482" s="4">
        <v>0</v>
      </c>
      <c r="I3482" s="4">
        <v>0</v>
      </c>
      <c r="J3482" s="4">
        <v>0</v>
      </c>
      <c r="K3482" s="5">
        <v>0</v>
      </c>
      <c r="L3482" s="5">
        <v>0</v>
      </c>
      <c r="O3482" s="5">
        <v>0</v>
      </c>
    </row>
    <row r="3483" spans="1:15" x14ac:dyDescent="0.75">
      <c r="A3483" t="s">
        <v>38</v>
      </c>
      <c r="B3483" s="3">
        <v>44053</v>
      </c>
      <c r="C3483" s="4">
        <v>196963.02</v>
      </c>
      <c r="D3483" s="3">
        <v>44053</v>
      </c>
      <c r="E3483" s="4">
        <v>196963.02</v>
      </c>
      <c r="F3483">
        <v>42</v>
      </c>
      <c r="G3483" s="3">
        <v>44074</v>
      </c>
      <c r="H3483" s="4">
        <v>0</v>
      </c>
      <c r="I3483" s="4">
        <v>0</v>
      </c>
      <c r="J3483" s="4">
        <v>0</v>
      </c>
      <c r="K3483" s="5">
        <v>0</v>
      </c>
      <c r="L3483" s="5">
        <v>0</v>
      </c>
      <c r="O3483" s="5">
        <v>0</v>
      </c>
    </row>
    <row r="3484" spans="1:15" x14ac:dyDescent="0.75">
      <c r="A3484" t="s">
        <v>38</v>
      </c>
      <c r="B3484" s="3">
        <v>44084</v>
      </c>
      <c r="C3484" s="4">
        <v>196785.15</v>
      </c>
      <c r="D3484" s="3">
        <v>44084</v>
      </c>
      <c r="E3484" s="4">
        <v>196785.15</v>
      </c>
      <c r="F3484">
        <v>43</v>
      </c>
      <c r="G3484" s="3">
        <v>44104</v>
      </c>
      <c r="H3484" s="4">
        <v>0</v>
      </c>
      <c r="I3484" s="4">
        <v>0</v>
      </c>
      <c r="J3484" s="4">
        <v>0</v>
      </c>
      <c r="K3484" s="5">
        <v>0</v>
      </c>
      <c r="L3484" s="5">
        <v>0</v>
      </c>
      <c r="O3484" s="5">
        <v>0</v>
      </c>
    </row>
    <row r="3485" spans="1:15" x14ac:dyDescent="0.75">
      <c r="A3485" t="s">
        <v>38</v>
      </c>
      <c r="B3485" s="3">
        <v>44114</v>
      </c>
      <c r="C3485" s="4">
        <v>189764.23</v>
      </c>
      <c r="D3485" s="3">
        <v>44114</v>
      </c>
      <c r="E3485" s="4">
        <v>189764.23</v>
      </c>
      <c r="F3485">
        <v>44</v>
      </c>
      <c r="G3485" s="3">
        <v>44135</v>
      </c>
      <c r="H3485" s="4">
        <v>0</v>
      </c>
      <c r="I3485" s="4">
        <v>0</v>
      </c>
      <c r="J3485" s="4">
        <v>0</v>
      </c>
      <c r="K3485" s="5">
        <v>0</v>
      </c>
      <c r="L3485" s="5">
        <v>0</v>
      </c>
      <c r="O3485" s="5">
        <v>0</v>
      </c>
    </row>
    <row r="3486" spans="1:15" x14ac:dyDescent="0.75">
      <c r="A3486" t="s">
        <v>38</v>
      </c>
      <c r="B3486" s="3">
        <v>44145</v>
      </c>
      <c r="C3486" s="4">
        <v>196784.19</v>
      </c>
      <c r="D3486" s="3">
        <v>44145</v>
      </c>
      <c r="E3486" s="4">
        <v>196784.19</v>
      </c>
      <c r="F3486">
        <v>45</v>
      </c>
      <c r="G3486" s="3">
        <v>44165</v>
      </c>
      <c r="H3486" s="4">
        <v>0</v>
      </c>
      <c r="I3486" s="4">
        <v>0</v>
      </c>
      <c r="J3486" s="4">
        <v>0</v>
      </c>
      <c r="K3486" s="5">
        <v>0</v>
      </c>
      <c r="L3486" s="5">
        <v>0</v>
      </c>
      <c r="O3486" s="5">
        <v>0</v>
      </c>
    </row>
    <row r="3487" spans="1:15" x14ac:dyDescent="0.75">
      <c r="A3487" t="s">
        <v>38</v>
      </c>
      <c r="B3487" s="3">
        <v>44175</v>
      </c>
      <c r="C3487" s="4">
        <v>189937.33</v>
      </c>
      <c r="D3487" s="3">
        <v>44175</v>
      </c>
      <c r="E3487" s="4">
        <v>189937.33</v>
      </c>
      <c r="F3487">
        <v>46</v>
      </c>
      <c r="G3487" s="3">
        <v>44196</v>
      </c>
      <c r="H3487" s="4">
        <v>0</v>
      </c>
      <c r="I3487" s="4">
        <v>0</v>
      </c>
      <c r="J3487" s="4">
        <v>0</v>
      </c>
      <c r="K3487" s="5">
        <v>0</v>
      </c>
      <c r="L3487" s="5">
        <v>0</v>
      </c>
      <c r="O3487" s="5">
        <v>0</v>
      </c>
    </row>
    <row r="3488" spans="1:15" x14ac:dyDescent="0.75">
      <c r="A3488" t="s">
        <v>38</v>
      </c>
      <c r="B3488" s="3">
        <v>44206</v>
      </c>
      <c r="C3488" s="4">
        <v>177721.16</v>
      </c>
      <c r="D3488" s="3">
        <v>44206</v>
      </c>
      <c r="E3488" s="4">
        <v>177721.16</v>
      </c>
      <c r="F3488">
        <v>47</v>
      </c>
      <c r="G3488" s="3">
        <v>44227</v>
      </c>
      <c r="H3488" s="4">
        <v>0</v>
      </c>
      <c r="I3488" s="4">
        <v>0</v>
      </c>
      <c r="J3488" s="4">
        <v>0</v>
      </c>
      <c r="K3488" s="5">
        <v>0</v>
      </c>
      <c r="L3488" s="5">
        <v>0</v>
      </c>
      <c r="O3488" s="5">
        <v>0</v>
      </c>
    </row>
    <row r="3489" spans="1:15" x14ac:dyDescent="0.75">
      <c r="A3489" t="s">
        <v>38</v>
      </c>
      <c r="B3489" s="3">
        <v>44237</v>
      </c>
      <c r="C3489" s="4">
        <v>174152.76</v>
      </c>
      <c r="D3489" s="3">
        <v>44237</v>
      </c>
      <c r="E3489" s="4">
        <v>174152.76</v>
      </c>
      <c r="F3489">
        <v>48</v>
      </c>
      <c r="G3489" s="3">
        <v>44255</v>
      </c>
      <c r="H3489" s="4">
        <v>0</v>
      </c>
      <c r="I3489" s="4">
        <v>0</v>
      </c>
      <c r="J3489" s="4">
        <v>0</v>
      </c>
      <c r="K3489" s="5">
        <v>0</v>
      </c>
      <c r="L3489" s="5">
        <v>0</v>
      </c>
      <c r="O3489" s="5">
        <v>0</v>
      </c>
    </row>
    <row r="3490" spans="1:15" x14ac:dyDescent="0.75">
      <c r="A3490" t="s">
        <v>38</v>
      </c>
      <c r="B3490" s="3">
        <v>44265</v>
      </c>
      <c r="C3490" s="4">
        <v>173515.74</v>
      </c>
      <c r="D3490" s="3">
        <v>44265</v>
      </c>
      <c r="E3490" s="4">
        <v>173515.74</v>
      </c>
      <c r="F3490">
        <v>49</v>
      </c>
      <c r="G3490" s="3">
        <v>44286</v>
      </c>
      <c r="H3490" s="4">
        <v>0</v>
      </c>
      <c r="I3490" s="4">
        <v>0</v>
      </c>
      <c r="J3490" s="4">
        <v>0</v>
      </c>
      <c r="K3490" s="5">
        <v>0</v>
      </c>
      <c r="L3490" s="5">
        <v>0</v>
      </c>
      <c r="O3490" s="5">
        <v>0</v>
      </c>
    </row>
    <row r="3491" spans="1:15" x14ac:dyDescent="0.75">
      <c r="A3491" t="s">
        <v>38</v>
      </c>
      <c r="B3491" s="3">
        <v>44296</v>
      </c>
      <c r="C3491" s="4">
        <v>177094.56</v>
      </c>
      <c r="D3491" s="3">
        <v>44296</v>
      </c>
      <c r="E3491" s="4">
        <v>177094.56</v>
      </c>
      <c r="F3491">
        <v>50</v>
      </c>
      <c r="G3491" s="3">
        <v>44316</v>
      </c>
      <c r="H3491" s="4">
        <v>0</v>
      </c>
      <c r="I3491" s="4">
        <v>0</v>
      </c>
      <c r="J3491" s="4">
        <v>0</v>
      </c>
      <c r="K3491" s="5">
        <v>0</v>
      </c>
      <c r="L3491" s="5">
        <v>0</v>
      </c>
      <c r="O3491" s="5">
        <v>0</v>
      </c>
    </row>
    <row r="3492" spans="1:15" x14ac:dyDescent="0.75">
      <c r="A3492" t="s">
        <v>38</v>
      </c>
      <c r="B3492" s="3">
        <v>44326</v>
      </c>
      <c r="C3492" s="4">
        <v>169657.78</v>
      </c>
      <c r="D3492" s="3">
        <v>44326</v>
      </c>
      <c r="E3492" s="4">
        <v>169657.78</v>
      </c>
      <c r="F3492">
        <v>51</v>
      </c>
      <c r="G3492" s="3">
        <v>44347</v>
      </c>
      <c r="H3492" s="4">
        <v>0</v>
      </c>
      <c r="I3492" s="4">
        <v>0</v>
      </c>
      <c r="J3492" s="4">
        <v>0</v>
      </c>
      <c r="K3492" s="5">
        <v>0</v>
      </c>
      <c r="L3492" s="5">
        <v>0</v>
      </c>
      <c r="O3492" s="5">
        <v>0</v>
      </c>
    </row>
    <row r="3493" spans="1:15" x14ac:dyDescent="0.75">
      <c r="A3493" t="s">
        <v>38</v>
      </c>
      <c r="B3493" s="3">
        <v>44357</v>
      </c>
      <c r="C3493" s="4">
        <v>177101.93</v>
      </c>
      <c r="D3493" s="3">
        <v>44357</v>
      </c>
      <c r="E3493" s="4">
        <v>177101.93</v>
      </c>
      <c r="F3493">
        <v>52</v>
      </c>
      <c r="G3493" s="3">
        <v>44377</v>
      </c>
      <c r="H3493" s="4">
        <v>0</v>
      </c>
      <c r="I3493" s="4">
        <v>0</v>
      </c>
      <c r="J3493" s="4">
        <v>0</v>
      </c>
      <c r="K3493" s="5">
        <v>0</v>
      </c>
      <c r="L3493" s="5">
        <v>0</v>
      </c>
      <c r="O3493" s="5">
        <v>0</v>
      </c>
    </row>
    <row r="3494" spans="1:15" x14ac:dyDescent="0.75">
      <c r="A3494" t="s">
        <v>38</v>
      </c>
      <c r="B3494" s="3">
        <v>44387</v>
      </c>
      <c r="C3494" s="4">
        <v>167000.68</v>
      </c>
      <c r="D3494" s="3">
        <v>44387</v>
      </c>
      <c r="E3494" s="4">
        <v>167000.68</v>
      </c>
      <c r="F3494">
        <v>53</v>
      </c>
      <c r="G3494" s="3">
        <v>44408</v>
      </c>
      <c r="H3494" s="4">
        <v>0</v>
      </c>
      <c r="I3494" s="4">
        <v>0</v>
      </c>
      <c r="J3494" s="4">
        <v>0</v>
      </c>
      <c r="K3494" s="5">
        <v>0</v>
      </c>
      <c r="L3494" s="5">
        <v>0</v>
      </c>
      <c r="O3494" s="5">
        <v>0</v>
      </c>
    </row>
    <row r="3495" spans="1:15" x14ac:dyDescent="0.75">
      <c r="A3495" t="s">
        <v>38</v>
      </c>
      <c r="B3495" s="3">
        <v>44418</v>
      </c>
      <c r="C3495" s="4">
        <v>173637.41</v>
      </c>
      <c r="D3495" s="3">
        <v>44418</v>
      </c>
      <c r="E3495" s="4">
        <v>173637.41</v>
      </c>
      <c r="F3495">
        <v>54</v>
      </c>
      <c r="G3495" s="3">
        <v>44439</v>
      </c>
      <c r="H3495" s="4">
        <v>0</v>
      </c>
      <c r="I3495" s="4">
        <v>0</v>
      </c>
      <c r="J3495" s="4">
        <v>0</v>
      </c>
      <c r="K3495" s="5">
        <v>0</v>
      </c>
      <c r="L3495" s="5">
        <v>0</v>
      </c>
      <c r="O3495" s="5">
        <v>0</v>
      </c>
    </row>
    <row r="3496" spans="1:15" x14ac:dyDescent="0.75">
      <c r="A3496" t="s">
        <v>38</v>
      </c>
      <c r="B3496" s="3">
        <v>44449</v>
      </c>
      <c r="C3496" s="4">
        <v>173654.45</v>
      </c>
      <c r="D3496" s="3">
        <v>44449</v>
      </c>
      <c r="E3496" s="4">
        <v>173654.45</v>
      </c>
      <c r="F3496">
        <v>55</v>
      </c>
      <c r="G3496" s="3">
        <v>44469</v>
      </c>
      <c r="H3496" s="4">
        <v>0</v>
      </c>
      <c r="I3496" s="4">
        <v>0</v>
      </c>
      <c r="J3496" s="4">
        <v>0</v>
      </c>
      <c r="K3496" s="5">
        <v>0</v>
      </c>
      <c r="L3496" s="5">
        <v>0</v>
      </c>
      <c r="O3496" s="5">
        <v>0</v>
      </c>
    </row>
    <row r="3497" spans="1:15" x14ac:dyDescent="0.75">
      <c r="A3497" t="s">
        <v>38</v>
      </c>
      <c r="B3497" s="3">
        <v>44479</v>
      </c>
      <c r="C3497" s="4">
        <v>167033.28</v>
      </c>
      <c r="D3497" s="3">
        <v>44479</v>
      </c>
      <c r="E3497" s="4">
        <v>167033.28</v>
      </c>
      <c r="F3497">
        <v>56</v>
      </c>
      <c r="G3497" s="3">
        <v>44500</v>
      </c>
      <c r="H3497" s="4">
        <v>0</v>
      </c>
      <c r="I3497" s="4">
        <v>0</v>
      </c>
      <c r="J3497" s="4">
        <v>0</v>
      </c>
      <c r="K3497" s="5">
        <v>0</v>
      </c>
      <c r="L3497" s="5">
        <v>0</v>
      </c>
      <c r="O3497" s="5">
        <v>0</v>
      </c>
    </row>
    <row r="3498" spans="1:15" x14ac:dyDescent="0.75">
      <c r="A3498" t="s">
        <v>38</v>
      </c>
      <c r="B3498" s="3">
        <v>44510</v>
      </c>
      <c r="C3498" s="4">
        <v>173690.26</v>
      </c>
      <c r="D3498" s="3">
        <v>44510</v>
      </c>
      <c r="E3498" s="4">
        <v>173690.26</v>
      </c>
      <c r="F3498">
        <v>57</v>
      </c>
      <c r="G3498" s="3">
        <v>44530</v>
      </c>
      <c r="H3498" s="4">
        <v>0</v>
      </c>
      <c r="I3498" s="4">
        <v>0</v>
      </c>
      <c r="J3498" s="4">
        <v>0</v>
      </c>
      <c r="K3498" s="5">
        <v>0</v>
      </c>
      <c r="L3498" s="5">
        <v>0</v>
      </c>
      <c r="O3498" s="5">
        <v>0</v>
      </c>
    </row>
    <row r="3499" spans="1:15" x14ac:dyDescent="0.75">
      <c r="A3499" t="s">
        <v>38</v>
      </c>
      <c r="B3499" s="3">
        <v>44540</v>
      </c>
      <c r="C3499" s="4">
        <v>154993.24</v>
      </c>
      <c r="D3499" s="3">
        <v>44540</v>
      </c>
      <c r="E3499" s="4">
        <v>154993.24</v>
      </c>
      <c r="F3499">
        <v>58</v>
      </c>
      <c r="G3499" s="3">
        <v>44561</v>
      </c>
      <c r="H3499" s="4">
        <v>0</v>
      </c>
      <c r="I3499" s="4">
        <v>0</v>
      </c>
      <c r="J3499" s="4">
        <v>0</v>
      </c>
      <c r="K3499" s="5">
        <v>0</v>
      </c>
      <c r="L3499" s="5">
        <v>0</v>
      </c>
      <c r="O3499" s="5">
        <v>0</v>
      </c>
    </row>
    <row r="3500" spans="1:15" x14ac:dyDescent="0.75">
      <c r="A3500" t="s">
        <v>38</v>
      </c>
      <c r="B3500" s="3">
        <v>44571</v>
      </c>
      <c r="C3500" s="4">
        <v>197079.81</v>
      </c>
      <c r="D3500" s="3">
        <v>44571</v>
      </c>
      <c r="E3500" s="4">
        <v>197079.81</v>
      </c>
      <c r="F3500">
        <v>59</v>
      </c>
      <c r="G3500" s="3">
        <v>44592</v>
      </c>
      <c r="H3500" s="4">
        <v>0</v>
      </c>
      <c r="I3500" s="4">
        <v>0</v>
      </c>
      <c r="J3500" s="4">
        <v>0</v>
      </c>
      <c r="K3500" s="5">
        <v>0</v>
      </c>
      <c r="L3500" s="5">
        <v>0</v>
      </c>
      <c r="O3500" s="5">
        <v>0</v>
      </c>
    </row>
    <row r="3501" spans="1:15" x14ac:dyDescent="0.75">
      <c r="A3501" t="s">
        <v>38</v>
      </c>
      <c r="B3501" s="3">
        <v>44602</v>
      </c>
      <c r="C3501" s="4">
        <v>171080.25</v>
      </c>
      <c r="D3501" s="3">
        <v>44602</v>
      </c>
      <c r="E3501" s="4">
        <v>171080.25</v>
      </c>
      <c r="F3501">
        <v>60</v>
      </c>
      <c r="G3501" s="3">
        <v>44620</v>
      </c>
      <c r="H3501" s="4">
        <v>0</v>
      </c>
      <c r="I3501" s="4">
        <v>0</v>
      </c>
      <c r="J3501" s="4">
        <v>0</v>
      </c>
      <c r="K3501" s="5">
        <v>0</v>
      </c>
      <c r="L3501" s="5">
        <v>0</v>
      </c>
      <c r="O3501" s="5">
        <v>0</v>
      </c>
    </row>
    <row r="3502" spans="1:15" x14ac:dyDescent="0.75">
      <c r="A3502" t="s">
        <v>38</v>
      </c>
      <c r="B3502" s="3">
        <v>44630</v>
      </c>
      <c r="C3502" s="4">
        <v>169509.86</v>
      </c>
      <c r="D3502" s="3">
        <v>44630</v>
      </c>
      <c r="E3502" s="4">
        <v>169509.86</v>
      </c>
      <c r="F3502">
        <v>61</v>
      </c>
      <c r="G3502" s="3">
        <v>44651</v>
      </c>
      <c r="H3502" s="4">
        <v>0</v>
      </c>
      <c r="I3502" s="4">
        <v>0</v>
      </c>
      <c r="J3502" s="4">
        <v>0</v>
      </c>
      <c r="K3502" s="5">
        <v>0</v>
      </c>
      <c r="L3502" s="5">
        <v>0</v>
      </c>
      <c r="O3502" s="5">
        <v>0</v>
      </c>
    </row>
    <row r="3503" spans="1:15" x14ac:dyDescent="0.75">
      <c r="A3503" t="s">
        <v>38</v>
      </c>
      <c r="B3503" s="3">
        <v>44661</v>
      </c>
      <c r="C3503" s="4">
        <v>179245.61</v>
      </c>
      <c r="D3503" s="3">
        <v>44661</v>
      </c>
      <c r="E3503" s="4">
        <v>179245.61</v>
      </c>
      <c r="F3503">
        <v>62</v>
      </c>
      <c r="G3503" s="3">
        <v>44681</v>
      </c>
      <c r="H3503" s="4">
        <v>0</v>
      </c>
      <c r="I3503" s="4">
        <v>0</v>
      </c>
      <c r="J3503" s="4">
        <v>0</v>
      </c>
      <c r="K3503" s="5">
        <v>0</v>
      </c>
      <c r="L3503" s="5">
        <v>0</v>
      </c>
      <c r="O3503" s="5">
        <v>0</v>
      </c>
    </row>
    <row r="3504" spans="1:15" x14ac:dyDescent="0.75">
      <c r="A3504" t="s">
        <v>38</v>
      </c>
      <c r="B3504" s="3">
        <v>44691</v>
      </c>
      <c r="C3504" s="4">
        <v>173077.5</v>
      </c>
      <c r="D3504" s="3">
        <v>44691</v>
      </c>
      <c r="E3504" s="4">
        <v>173077.5</v>
      </c>
      <c r="F3504">
        <v>63</v>
      </c>
      <c r="G3504" s="3">
        <v>44712</v>
      </c>
      <c r="H3504" s="4">
        <v>0</v>
      </c>
      <c r="I3504" s="4">
        <v>0</v>
      </c>
      <c r="J3504" s="4">
        <v>0</v>
      </c>
      <c r="K3504" s="5">
        <v>0</v>
      </c>
      <c r="L3504" s="5">
        <v>0</v>
      </c>
      <c r="O3504" s="5">
        <v>0</v>
      </c>
    </row>
    <row r="3505" spans="1:15" x14ac:dyDescent="0.75">
      <c r="A3505" t="s">
        <v>38</v>
      </c>
      <c r="B3505" s="3">
        <v>44722</v>
      </c>
      <c r="C3505" s="4">
        <v>193257.74</v>
      </c>
      <c r="D3505" s="3">
        <v>44722</v>
      </c>
      <c r="E3505" s="4">
        <v>193257.74</v>
      </c>
      <c r="F3505">
        <v>64</v>
      </c>
      <c r="G3505" s="3">
        <v>44742</v>
      </c>
      <c r="H3505" s="4">
        <v>0</v>
      </c>
      <c r="I3505" s="4">
        <v>0</v>
      </c>
      <c r="J3505" s="4">
        <v>0</v>
      </c>
      <c r="K3505" s="5">
        <v>0</v>
      </c>
      <c r="L3505" s="5">
        <v>0</v>
      </c>
      <c r="O3505" s="5">
        <v>0</v>
      </c>
    </row>
    <row r="3506" spans="1:15" x14ac:dyDescent="0.75">
      <c r="A3506" t="s">
        <v>38</v>
      </c>
      <c r="B3506" s="3">
        <v>44752</v>
      </c>
      <c r="C3506" s="4">
        <v>357335.46</v>
      </c>
      <c r="D3506" s="3">
        <v>44752</v>
      </c>
      <c r="E3506" s="4">
        <v>357335.46</v>
      </c>
      <c r="F3506">
        <v>65</v>
      </c>
      <c r="G3506" s="3">
        <v>44773</v>
      </c>
      <c r="H3506" s="4">
        <v>0</v>
      </c>
      <c r="I3506" s="4">
        <v>0</v>
      </c>
      <c r="J3506" s="4">
        <v>0</v>
      </c>
      <c r="K3506" s="5">
        <v>0</v>
      </c>
      <c r="L3506" s="5">
        <v>0</v>
      </c>
      <c r="O3506" s="5">
        <v>0</v>
      </c>
    </row>
    <row r="3507" spans="1:15" x14ac:dyDescent="0.75">
      <c r="A3507" t="s">
        <v>38</v>
      </c>
      <c r="B3507" s="3">
        <v>44783</v>
      </c>
      <c r="C3507" s="4">
        <v>196166.07</v>
      </c>
      <c r="D3507" s="3">
        <v>44783</v>
      </c>
      <c r="E3507" s="4">
        <v>196166.07</v>
      </c>
      <c r="F3507">
        <v>66</v>
      </c>
      <c r="G3507" s="3">
        <v>44804</v>
      </c>
      <c r="H3507" s="4">
        <v>0</v>
      </c>
      <c r="I3507" s="4">
        <v>0</v>
      </c>
      <c r="J3507" s="4">
        <v>0</v>
      </c>
      <c r="K3507" s="5">
        <v>0</v>
      </c>
      <c r="L3507" s="5">
        <v>0</v>
      </c>
      <c r="O3507" s="5">
        <v>0</v>
      </c>
    </row>
    <row r="3508" spans="1:15" x14ac:dyDescent="0.75">
      <c r="A3508" t="s">
        <v>38</v>
      </c>
      <c r="B3508" s="3">
        <v>44814</v>
      </c>
      <c r="C3508" s="4">
        <v>196170.3</v>
      </c>
      <c r="D3508" s="3">
        <v>44814</v>
      </c>
      <c r="E3508" s="4">
        <v>196170.3</v>
      </c>
      <c r="F3508">
        <v>67</v>
      </c>
      <c r="G3508" s="3">
        <v>44834</v>
      </c>
      <c r="H3508" s="4">
        <v>0</v>
      </c>
      <c r="I3508" s="4">
        <v>0</v>
      </c>
      <c r="J3508" s="4">
        <v>0</v>
      </c>
      <c r="K3508" s="5">
        <v>0</v>
      </c>
      <c r="L3508" s="5">
        <v>0</v>
      </c>
      <c r="O3508" s="5">
        <v>0</v>
      </c>
    </row>
    <row r="3509" spans="1:15" x14ac:dyDescent="0.75">
      <c r="A3509" t="s">
        <v>38</v>
      </c>
      <c r="B3509" s="3">
        <v>44844</v>
      </c>
      <c r="C3509" s="4">
        <v>189521.44</v>
      </c>
      <c r="D3509" s="3">
        <v>44844</v>
      </c>
      <c r="E3509" s="4">
        <v>189521.44</v>
      </c>
      <c r="F3509">
        <v>68</v>
      </c>
      <c r="G3509" s="3">
        <v>44865</v>
      </c>
      <c r="H3509" s="4">
        <v>0</v>
      </c>
      <c r="I3509" s="4">
        <v>0</v>
      </c>
      <c r="J3509" s="4">
        <v>0</v>
      </c>
      <c r="K3509" s="5">
        <v>0</v>
      </c>
      <c r="L3509" s="5">
        <v>0</v>
      </c>
      <c r="O3509" s="5">
        <v>0</v>
      </c>
    </row>
    <row r="3510" spans="1:15" x14ac:dyDescent="0.75">
      <c r="A3510" t="s">
        <v>38</v>
      </c>
      <c r="B3510" s="3">
        <v>44875</v>
      </c>
      <c r="C3510" s="4">
        <v>232704.06</v>
      </c>
      <c r="D3510" s="3">
        <v>44875</v>
      </c>
      <c r="E3510" s="4">
        <v>232704.06</v>
      </c>
      <c r="F3510">
        <v>69</v>
      </c>
      <c r="G3510" s="3">
        <v>44895</v>
      </c>
      <c r="H3510" s="4">
        <v>0</v>
      </c>
      <c r="I3510" s="4">
        <v>0</v>
      </c>
      <c r="J3510" s="4">
        <v>0</v>
      </c>
      <c r="K3510" s="5">
        <v>0</v>
      </c>
      <c r="L3510" s="5">
        <v>0</v>
      </c>
      <c r="O3510" s="5">
        <v>0</v>
      </c>
    </row>
    <row r="3511" spans="1:15" x14ac:dyDescent="0.75">
      <c r="A3511" t="s">
        <v>38</v>
      </c>
      <c r="B3511" s="3">
        <v>44905</v>
      </c>
      <c r="C3511" s="4">
        <v>189514.45</v>
      </c>
      <c r="D3511" s="3">
        <v>44905</v>
      </c>
      <c r="E3511" s="4">
        <v>189514.45</v>
      </c>
      <c r="F3511">
        <v>70</v>
      </c>
      <c r="G3511" s="3">
        <v>44926</v>
      </c>
      <c r="H3511" s="4">
        <v>0</v>
      </c>
      <c r="I3511" s="4">
        <v>0</v>
      </c>
      <c r="J3511" s="4">
        <v>0</v>
      </c>
      <c r="K3511" s="5">
        <v>0</v>
      </c>
      <c r="L3511" s="5">
        <v>0</v>
      </c>
      <c r="O3511" s="5">
        <v>0</v>
      </c>
    </row>
    <row r="3512" spans="1:15" x14ac:dyDescent="0.75">
      <c r="A3512" t="s">
        <v>38</v>
      </c>
      <c r="B3512" s="3">
        <v>44936</v>
      </c>
      <c r="C3512" s="4">
        <v>189208.97</v>
      </c>
      <c r="D3512" s="3">
        <v>44936</v>
      </c>
      <c r="E3512" s="4">
        <v>189208.97</v>
      </c>
      <c r="F3512">
        <v>71</v>
      </c>
      <c r="G3512" s="3">
        <v>44957</v>
      </c>
      <c r="H3512" s="4">
        <v>0</v>
      </c>
      <c r="I3512" s="4">
        <v>0</v>
      </c>
      <c r="J3512" s="4">
        <v>0</v>
      </c>
      <c r="K3512" s="5">
        <v>0</v>
      </c>
      <c r="L3512" s="5">
        <v>0</v>
      </c>
      <c r="O3512" s="5">
        <v>0</v>
      </c>
    </row>
    <row r="3513" spans="1:15" x14ac:dyDescent="0.75">
      <c r="A3513" t="s">
        <v>38</v>
      </c>
      <c r="B3513" s="3">
        <v>44967</v>
      </c>
      <c r="C3513" s="4">
        <v>276983.40000000002</v>
      </c>
      <c r="D3513" s="3">
        <v>44967</v>
      </c>
      <c r="E3513" s="4">
        <v>276983.40000000002</v>
      </c>
      <c r="F3513">
        <v>72</v>
      </c>
      <c r="G3513" s="3">
        <v>44985</v>
      </c>
      <c r="H3513" s="4">
        <v>0</v>
      </c>
      <c r="I3513" s="4">
        <v>0</v>
      </c>
      <c r="J3513" s="4">
        <v>0</v>
      </c>
      <c r="K3513" s="5">
        <v>0</v>
      </c>
      <c r="L3513" s="5">
        <v>0</v>
      </c>
      <c r="O3513" s="5">
        <v>0</v>
      </c>
    </row>
    <row r="3514" spans="1:15" x14ac:dyDescent="0.75">
      <c r="A3514" t="s">
        <v>38</v>
      </c>
      <c r="B3514" s="3">
        <v>44995</v>
      </c>
      <c r="C3514" s="4">
        <v>192974.02</v>
      </c>
      <c r="D3514" s="3">
        <v>44995</v>
      </c>
      <c r="E3514" s="4">
        <v>192974.02</v>
      </c>
      <c r="F3514">
        <v>73</v>
      </c>
      <c r="G3514" s="3">
        <v>45016</v>
      </c>
      <c r="H3514" s="4">
        <v>0</v>
      </c>
      <c r="I3514" s="4">
        <v>0</v>
      </c>
      <c r="J3514" s="4">
        <v>0</v>
      </c>
      <c r="K3514" s="5">
        <v>0</v>
      </c>
      <c r="L3514" s="5">
        <v>0</v>
      </c>
      <c r="O3514" s="5">
        <v>0</v>
      </c>
    </row>
    <row r="3515" spans="1:15" x14ac:dyDescent="0.75">
      <c r="A3515" t="s">
        <v>38</v>
      </c>
      <c r="B3515" s="3">
        <v>45026</v>
      </c>
      <c r="C3515" s="4">
        <v>203114.48</v>
      </c>
      <c r="D3515" s="3">
        <v>45026</v>
      </c>
      <c r="E3515" s="4">
        <v>203114.48</v>
      </c>
      <c r="F3515">
        <v>74</v>
      </c>
      <c r="G3515" s="3">
        <v>45046</v>
      </c>
      <c r="H3515" s="4">
        <v>0</v>
      </c>
      <c r="I3515" s="4">
        <v>0</v>
      </c>
      <c r="J3515" s="4">
        <v>0</v>
      </c>
      <c r="K3515" s="5">
        <v>0</v>
      </c>
      <c r="L3515" s="5">
        <v>0</v>
      </c>
      <c r="O3515" s="5">
        <v>0</v>
      </c>
    </row>
    <row r="3516" spans="1:15" x14ac:dyDescent="0.75">
      <c r="A3516" t="s">
        <v>38</v>
      </c>
      <c r="B3516" s="3">
        <v>45056</v>
      </c>
      <c r="C3516" s="4">
        <v>192947.77</v>
      </c>
      <c r="D3516" s="3">
        <v>45056</v>
      </c>
      <c r="E3516" s="4">
        <v>192947.77</v>
      </c>
      <c r="F3516">
        <v>75</v>
      </c>
      <c r="G3516" s="3">
        <v>45077</v>
      </c>
      <c r="H3516" s="4">
        <v>0</v>
      </c>
      <c r="I3516" s="4">
        <v>0</v>
      </c>
      <c r="J3516" s="4">
        <v>0</v>
      </c>
      <c r="K3516" s="5">
        <v>0</v>
      </c>
      <c r="L3516" s="5">
        <v>0</v>
      </c>
      <c r="O3516" s="5">
        <v>0</v>
      </c>
    </row>
    <row r="3517" spans="1:15" x14ac:dyDescent="0.75">
      <c r="A3517" t="s">
        <v>38</v>
      </c>
      <c r="B3517" s="3">
        <v>45087</v>
      </c>
      <c r="C3517" s="4">
        <v>199610.68</v>
      </c>
      <c r="D3517" s="3">
        <v>45087</v>
      </c>
      <c r="E3517" s="4">
        <v>199610.68</v>
      </c>
      <c r="F3517">
        <v>76</v>
      </c>
      <c r="G3517" s="3">
        <v>45107</v>
      </c>
      <c r="H3517" s="4">
        <v>0</v>
      </c>
      <c r="I3517" s="4">
        <v>0</v>
      </c>
      <c r="J3517" s="4">
        <v>0</v>
      </c>
      <c r="K3517" s="5">
        <v>0</v>
      </c>
      <c r="L3517" s="5">
        <v>0</v>
      </c>
      <c r="O3517" s="5">
        <v>0</v>
      </c>
    </row>
    <row r="3518" spans="1:15" x14ac:dyDescent="0.75">
      <c r="A3518" t="s">
        <v>38</v>
      </c>
      <c r="B3518" s="3">
        <v>45117</v>
      </c>
      <c r="C3518" s="4">
        <v>192944.06</v>
      </c>
      <c r="D3518" s="3">
        <v>45117</v>
      </c>
      <c r="E3518" s="4">
        <v>192944.06</v>
      </c>
      <c r="F3518">
        <v>77</v>
      </c>
      <c r="G3518" s="3">
        <v>45138</v>
      </c>
      <c r="H3518" s="4">
        <v>0</v>
      </c>
      <c r="I3518" s="4">
        <v>0</v>
      </c>
      <c r="J3518" s="4">
        <v>0</v>
      </c>
      <c r="K3518" s="5">
        <v>0</v>
      </c>
      <c r="L3518" s="5">
        <v>0</v>
      </c>
      <c r="O3518" s="5">
        <v>0</v>
      </c>
    </row>
    <row r="3519" spans="1:15" x14ac:dyDescent="0.75">
      <c r="A3519" t="s">
        <v>38</v>
      </c>
      <c r="B3519" s="3">
        <v>45148</v>
      </c>
      <c r="C3519" s="4">
        <v>199593.24</v>
      </c>
      <c r="D3519" s="3">
        <v>45148</v>
      </c>
      <c r="E3519" s="4">
        <v>199593.24</v>
      </c>
      <c r="F3519">
        <v>78</v>
      </c>
      <c r="G3519" s="3">
        <v>45169</v>
      </c>
      <c r="H3519" s="4">
        <v>0</v>
      </c>
      <c r="I3519" s="4">
        <v>0</v>
      </c>
      <c r="J3519" s="4">
        <v>0</v>
      </c>
      <c r="K3519" s="5">
        <v>0</v>
      </c>
      <c r="L3519" s="5">
        <v>0</v>
      </c>
      <c r="O3519" s="5">
        <v>0</v>
      </c>
    </row>
    <row r="3520" spans="1:15" x14ac:dyDescent="0.75">
      <c r="A3520" t="s">
        <v>38</v>
      </c>
      <c r="B3520" s="3">
        <v>45179</v>
      </c>
      <c r="C3520" s="4">
        <v>199591.38</v>
      </c>
      <c r="D3520" s="3">
        <v>45179</v>
      </c>
      <c r="E3520" s="4">
        <v>199591.38</v>
      </c>
      <c r="F3520">
        <v>79</v>
      </c>
      <c r="G3520" s="3">
        <v>45199</v>
      </c>
      <c r="H3520" s="4">
        <v>0</v>
      </c>
      <c r="I3520" s="4">
        <v>0</v>
      </c>
      <c r="J3520" s="4">
        <v>0</v>
      </c>
      <c r="K3520" s="5">
        <v>0</v>
      </c>
      <c r="L3520" s="5">
        <v>0</v>
      </c>
      <c r="O3520" s="5">
        <v>0</v>
      </c>
    </row>
    <row r="3521" spans="1:15" x14ac:dyDescent="0.75">
      <c r="A3521" t="s">
        <v>38</v>
      </c>
      <c r="B3521" s="3">
        <v>45209</v>
      </c>
      <c r="C3521" s="4">
        <v>192925.33</v>
      </c>
      <c r="D3521" s="3">
        <v>45209</v>
      </c>
      <c r="E3521" s="4">
        <v>192925.33</v>
      </c>
      <c r="F3521">
        <v>80</v>
      </c>
      <c r="G3521" s="3">
        <v>45230</v>
      </c>
      <c r="H3521" s="4">
        <v>0</v>
      </c>
      <c r="I3521" s="4">
        <v>0</v>
      </c>
      <c r="J3521" s="4">
        <v>0</v>
      </c>
      <c r="K3521" s="5">
        <v>0</v>
      </c>
      <c r="L3521" s="5">
        <v>0</v>
      </c>
      <c r="O3521" s="5">
        <v>0</v>
      </c>
    </row>
    <row r="3522" spans="1:15" x14ac:dyDescent="0.75">
      <c r="A3522" t="s">
        <v>38</v>
      </c>
      <c r="B3522" s="3">
        <v>45240</v>
      </c>
      <c r="C3522" s="4">
        <v>199572.64</v>
      </c>
      <c r="D3522" s="3">
        <v>45240</v>
      </c>
      <c r="E3522" s="4">
        <v>199572.64</v>
      </c>
      <c r="F3522">
        <v>81</v>
      </c>
      <c r="G3522" s="3">
        <v>45260</v>
      </c>
      <c r="H3522" s="4">
        <v>0</v>
      </c>
      <c r="I3522" s="4">
        <v>0</v>
      </c>
      <c r="J3522" s="4">
        <v>0</v>
      </c>
      <c r="K3522" s="5">
        <v>0</v>
      </c>
      <c r="L3522" s="5">
        <v>0</v>
      </c>
      <c r="O3522" s="5">
        <v>0</v>
      </c>
    </row>
    <row r="3523" spans="1:15" x14ac:dyDescent="0.75">
      <c r="A3523" t="s">
        <v>38</v>
      </c>
      <c r="B3523" s="3">
        <v>45270</v>
      </c>
      <c r="C3523" s="4">
        <v>192907.15</v>
      </c>
      <c r="D3523" s="3">
        <v>45270</v>
      </c>
      <c r="E3523" s="4">
        <v>192907.15</v>
      </c>
      <c r="F3523">
        <v>82</v>
      </c>
      <c r="G3523" s="3">
        <v>45291</v>
      </c>
      <c r="H3523" s="4">
        <v>0</v>
      </c>
      <c r="I3523" s="4">
        <v>0</v>
      </c>
      <c r="J3523" s="4">
        <v>0</v>
      </c>
      <c r="K3523" s="5">
        <v>0</v>
      </c>
      <c r="L3523" s="5">
        <v>0</v>
      </c>
      <c r="O3523" s="5">
        <v>0</v>
      </c>
    </row>
    <row r="3524" spans="1:15" x14ac:dyDescent="0.75">
      <c r="A3524" t="s">
        <v>38</v>
      </c>
      <c r="B3524" s="3">
        <v>45301</v>
      </c>
      <c r="C3524" s="4">
        <v>199568.58</v>
      </c>
      <c r="D3524" s="3">
        <v>45301</v>
      </c>
      <c r="E3524" s="4">
        <v>199568.58</v>
      </c>
      <c r="F3524">
        <v>83</v>
      </c>
      <c r="G3524" s="3">
        <v>45322</v>
      </c>
      <c r="H3524" s="4">
        <v>0</v>
      </c>
      <c r="I3524" s="4">
        <v>0</v>
      </c>
      <c r="J3524" s="4">
        <v>0</v>
      </c>
      <c r="K3524" s="5">
        <v>0</v>
      </c>
      <c r="L3524" s="5">
        <v>0</v>
      </c>
      <c r="O3524" s="5">
        <v>0</v>
      </c>
    </row>
    <row r="3525" spans="1:15" x14ac:dyDescent="0.75">
      <c r="A3525" t="s">
        <v>38</v>
      </c>
      <c r="B3525" s="3">
        <v>45332</v>
      </c>
      <c r="C3525" s="4">
        <v>192903.2</v>
      </c>
      <c r="D3525" s="3">
        <v>45332</v>
      </c>
      <c r="E3525" s="4">
        <v>192903.2</v>
      </c>
      <c r="F3525">
        <v>84</v>
      </c>
      <c r="G3525" s="3">
        <v>45351</v>
      </c>
      <c r="H3525" s="4">
        <v>0</v>
      </c>
      <c r="I3525" s="4">
        <v>0</v>
      </c>
      <c r="J3525" s="4">
        <v>0</v>
      </c>
      <c r="K3525" s="5">
        <v>0</v>
      </c>
      <c r="L3525" s="5">
        <v>0</v>
      </c>
      <c r="O3525" s="5">
        <v>0</v>
      </c>
    </row>
    <row r="3526" spans="1:15" x14ac:dyDescent="0.75">
      <c r="A3526" t="s">
        <v>38</v>
      </c>
      <c r="B3526" s="3">
        <v>45361</v>
      </c>
      <c r="C3526" s="4">
        <v>192909.25</v>
      </c>
      <c r="D3526" s="3">
        <v>45361</v>
      </c>
      <c r="E3526" s="4">
        <v>192909.25</v>
      </c>
      <c r="F3526">
        <v>85</v>
      </c>
      <c r="G3526" s="3">
        <v>45382</v>
      </c>
      <c r="H3526" s="4">
        <v>0</v>
      </c>
      <c r="I3526" s="4">
        <v>0</v>
      </c>
      <c r="J3526" s="4">
        <v>0</v>
      </c>
      <c r="K3526" s="5">
        <v>0</v>
      </c>
      <c r="L3526" s="5">
        <v>0</v>
      </c>
      <c r="O3526" s="5">
        <v>0</v>
      </c>
    </row>
    <row r="3527" spans="1:15" x14ac:dyDescent="0.75">
      <c r="A3527" t="s">
        <v>38</v>
      </c>
      <c r="B3527" s="3">
        <v>45392</v>
      </c>
      <c r="C3527" s="4">
        <v>197894.39</v>
      </c>
      <c r="D3527" s="3">
        <v>45392</v>
      </c>
      <c r="E3527" s="4">
        <v>197894.39</v>
      </c>
      <c r="F3527">
        <v>86</v>
      </c>
      <c r="G3527" s="3">
        <v>45412</v>
      </c>
      <c r="H3527" s="4">
        <v>0</v>
      </c>
      <c r="I3527" s="4">
        <v>0</v>
      </c>
      <c r="J3527" s="4">
        <v>0</v>
      </c>
      <c r="K3527" s="5">
        <v>0</v>
      </c>
      <c r="L3527" s="5">
        <v>0</v>
      </c>
      <c r="O3527" s="5">
        <v>0</v>
      </c>
    </row>
    <row r="3528" spans="1:15" x14ac:dyDescent="0.75">
      <c r="A3528" t="s">
        <v>38</v>
      </c>
      <c r="B3528" s="3">
        <v>45422</v>
      </c>
      <c r="C3528" s="4">
        <v>192897.05</v>
      </c>
      <c r="D3528" s="3">
        <v>45422</v>
      </c>
      <c r="E3528" s="4">
        <v>192897.05</v>
      </c>
      <c r="F3528">
        <v>87</v>
      </c>
      <c r="G3528" s="3">
        <v>45443</v>
      </c>
      <c r="H3528" s="4">
        <v>0</v>
      </c>
      <c r="I3528" s="4">
        <v>0</v>
      </c>
      <c r="J3528" s="4">
        <v>0</v>
      </c>
      <c r="K3528" s="5">
        <v>0</v>
      </c>
      <c r="L3528" s="5">
        <v>0</v>
      </c>
      <c r="O3528" s="5">
        <v>0</v>
      </c>
    </row>
    <row r="3529" spans="1:15" x14ac:dyDescent="0.75">
      <c r="A3529" t="s">
        <v>38</v>
      </c>
      <c r="B3529" s="3">
        <v>45453</v>
      </c>
      <c r="C3529" s="4">
        <v>199558.06</v>
      </c>
      <c r="D3529" s="3">
        <v>45453</v>
      </c>
      <c r="E3529" s="4">
        <v>199558.06</v>
      </c>
      <c r="F3529">
        <v>88</v>
      </c>
      <c r="G3529" s="3">
        <v>45473</v>
      </c>
      <c r="H3529" s="4">
        <v>0</v>
      </c>
      <c r="I3529" s="4">
        <v>0</v>
      </c>
      <c r="J3529" s="4">
        <v>0</v>
      </c>
      <c r="K3529" s="5">
        <v>0</v>
      </c>
      <c r="L3529" s="5">
        <v>0</v>
      </c>
      <c r="O3529" s="5">
        <v>0</v>
      </c>
    </row>
    <row r="3530" spans="1:15" x14ac:dyDescent="0.75">
      <c r="A3530" t="s">
        <v>38</v>
      </c>
      <c r="B3530" s="3">
        <v>45483</v>
      </c>
      <c r="C3530" s="4">
        <v>192892.92</v>
      </c>
      <c r="D3530" s="3">
        <v>45483</v>
      </c>
      <c r="E3530" s="4">
        <v>192892.92</v>
      </c>
      <c r="F3530">
        <v>89</v>
      </c>
      <c r="G3530" s="3">
        <v>45504</v>
      </c>
      <c r="H3530" s="4">
        <v>0</v>
      </c>
      <c r="I3530" s="4">
        <v>0</v>
      </c>
      <c r="J3530" s="4">
        <v>0</v>
      </c>
      <c r="K3530" s="5">
        <v>0</v>
      </c>
      <c r="L3530" s="5">
        <v>0</v>
      </c>
      <c r="O3530" s="5">
        <v>0</v>
      </c>
    </row>
    <row r="3531" spans="1:15" x14ac:dyDescent="0.75">
      <c r="A3531" t="s">
        <v>38</v>
      </c>
      <c r="B3531" s="3">
        <v>45514</v>
      </c>
      <c r="C3531" s="4">
        <v>193622.74</v>
      </c>
      <c r="D3531" s="3">
        <v>45514</v>
      </c>
      <c r="E3531" s="4">
        <v>193622.74</v>
      </c>
      <c r="F3531">
        <v>90</v>
      </c>
      <c r="G3531" s="3">
        <v>45535</v>
      </c>
      <c r="H3531" s="4">
        <v>0</v>
      </c>
      <c r="I3531" s="4">
        <v>0</v>
      </c>
      <c r="J3531" s="4">
        <v>0</v>
      </c>
      <c r="K3531" s="5">
        <v>0</v>
      </c>
      <c r="L3531" s="5">
        <v>0</v>
      </c>
      <c r="O3531" s="5">
        <v>0</v>
      </c>
    </row>
    <row r="3532" spans="1:15" x14ac:dyDescent="0.75">
      <c r="A3532" t="s">
        <v>38</v>
      </c>
      <c r="B3532" s="3">
        <v>45545</v>
      </c>
      <c r="C3532" s="4">
        <v>192209.13</v>
      </c>
      <c r="D3532" s="3">
        <v>45545</v>
      </c>
      <c r="E3532" s="4">
        <v>192209.13</v>
      </c>
      <c r="F3532">
        <v>91</v>
      </c>
      <c r="G3532" s="3">
        <v>45565</v>
      </c>
      <c r="H3532" s="4">
        <v>0</v>
      </c>
      <c r="I3532" s="4">
        <v>0</v>
      </c>
      <c r="J3532" s="4">
        <v>0</v>
      </c>
      <c r="K3532" s="5">
        <v>0</v>
      </c>
      <c r="L3532" s="5">
        <v>0</v>
      </c>
      <c r="O3532" s="5">
        <v>0</v>
      </c>
    </row>
    <row r="3533" spans="1:15" x14ac:dyDescent="0.75">
      <c r="A3533" t="s">
        <v>38</v>
      </c>
      <c r="B3533" s="3">
        <v>45575</v>
      </c>
      <c r="C3533" s="4">
        <v>185792.58</v>
      </c>
      <c r="D3533" s="3">
        <v>45575</v>
      </c>
      <c r="E3533" s="4">
        <v>185792.58</v>
      </c>
      <c r="F3533">
        <v>92</v>
      </c>
      <c r="G3533" s="3">
        <v>45596</v>
      </c>
      <c r="H3533" s="4">
        <v>0</v>
      </c>
      <c r="I3533" s="4">
        <v>0</v>
      </c>
      <c r="J3533" s="4">
        <v>0</v>
      </c>
      <c r="K3533" s="5">
        <v>0</v>
      </c>
      <c r="L3533" s="5">
        <v>0</v>
      </c>
      <c r="O3533" s="5">
        <v>0</v>
      </c>
    </row>
    <row r="3534" spans="1:15" x14ac:dyDescent="0.75">
      <c r="A3534" t="s">
        <v>38</v>
      </c>
      <c r="B3534" s="3">
        <v>45606</v>
      </c>
      <c r="C3534" s="4">
        <v>192229.84</v>
      </c>
      <c r="D3534" s="3">
        <v>45606</v>
      </c>
      <c r="E3534" s="4">
        <v>192229.84</v>
      </c>
      <c r="F3534">
        <v>93</v>
      </c>
      <c r="G3534" s="3">
        <v>45626</v>
      </c>
      <c r="H3534" s="4">
        <v>0</v>
      </c>
      <c r="I3534" s="4">
        <v>0</v>
      </c>
      <c r="J3534" s="4">
        <v>0</v>
      </c>
      <c r="K3534" s="5">
        <v>0</v>
      </c>
      <c r="L3534" s="5">
        <v>0</v>
      </c>
      <c r="O3534" s="5">
        <v>0</v>
      </c>
    </row>
    <row r="3535" spans="1:15" x14ac:dyDescent="0.75">
      <c r="A3535" t="s">
        <v>38</v>
      </c>
      <c r="B3535" s="3">
        <v>45636</v>
      </c>
      <c r="C3535" s="4">
        <v>180990.93</v>
      </c>
      <c r="D3535" s="3">
        <v>45636</v>
      </c>
      <c r="E3535" s="4">
        <v>180990.93</v>
      </c>
      <c r="F3535">
        <v>94</v>
      </c>
      <c r="G3535" s="3">
        <v>45657</v>
      </c>
      <c r="H3535" s="4">
        <v>0</v>
      </c>
      <c r="I3535" s="4">
        <v>0</v>
      </c>
      <c r="J3535" s="4">
        <v>0</v>
      </c>
      <c r="K3535" s="5">
        <v>0</v>
      </c>
      <c r="L3535" s="5">
        <v>0</v>
      </c>
      <c r="O3535" s="5">
        <v>0</v>
      </c>
    </row>
    <row r="3536" spans="1:15" x14ac:dyDescent="0.75">
      <c r="A3536" t="s">
        <v>38</v>
      </c>
      <c r="B3536" s="3">
        <v>45667</v>
      </c>
      <c r="C3536" s="4">
        <v>180605.53</v>
      </c>
      <c r="D3536" s="3">
        <v>45667</v>
      </c>
      <c r="E3536" s="4">
        <v>180605.53</v>
      </c>
      <c r="F3536">
        <v>95</v>
      </c>
      <c r="G3536" s="3">
        <v>45688</v>
      </c>
      <c r="H3536" s="4">
        <v>0</v>
      </c>
      <c r="I3536" s="4">
        <v>0</v>
      </c>
      <c r="J3536" s="4">
        <v>0</v>
      </c>
      <c r="K3536" s="5">
        <v>0</v>
      </c>
      <c r="L3536" s="5">
        <v>0</v>
      </c>
      <c r="O3536" s="5">
        <v>0</v>
      </c>
    </row>
    <row r="3537" spans="1:15" x14ac:dyDescent="0.75">
      <c r="A3537" t="s">
        <v>38</v>
      </c>
      <c r="B3537" s="3">
        <v>45698</v>
      </c>
      <c r="C3537" s="4">
        <v>345115.64</v>
      </c>
      <c r="D3537" s="3">
        <v>45698</v>
      </c>
      <c r="E3537" s="4">
        <v>345115.64</v>
      </c>
      <c r="F3537">
        <v>96</v>
      </c>
      <c r="G3537" s="3">
        <v>45716</v>
      </c>
      <c r="H3537" s="4">
        <v>0</v>
      </c>
      <c r="I3537" s="4">
        <v>0</v>
      </c>
      <c r="J3537" s="4">
        <v>0</v>
      </c>
      <c r="K3537" s="5">
        <v>0</v>
      </c>
      <c r="L3537" s="5">
        <v>0</v>
      </c>
      <c r="O3537" s="5">
        <v>0</v>
      </c>
    </row>
    <row r="3538" spans="1:15" x14ac:dyDescent="0.75">
      <c r="A3538" t="s">
        <v>38</v>
      </c>
      <c r="B3538" s="3">
        <v>45726</v>
      </c>
      <c r="C3538" s="4">
        <v>181836.79999999999</v>
      </c>
      <c r="D3538" s="3">
        <v>45726</v>
      </c>
      <c r="E3538" s="4">
        <v>181836.79999999999</v>
      </c>
      <c r="F3538">
        <v>97</v>
      </c>
      <c r="G3538" s="3">
        <v>45747</v>
      </c>
      <c r="H3538" s="4">
        <v>0</v>
      </c>
      <c r="I3538" s="4">
        <v>0</v>
      </c>
      <c r="J3538" s="4">
        <v>0</v>
      </c>
      <c r="K3538" s="5">
        <v>0</v>
      </c>
      <c r="L3538" s="5">
        <v>0</v>
      </c>
      <c r="O3538" s="5">
        <v>0</v>
      </c>
    </row>
    <row r="3539" spans="1:15" x14ac:dyDescent="0.75">
      <c r="A3539" t="s">
        <v>38</v>
      </c>
      <c r="B3539" s="3">
        <v>45757</v>
      </c>
      <c r="C3539" s="4">
        <v>228053.55</v>
      </c>
      <c r="D3539" s="3">
        <v>45757</v>
      </c>
      <c r="E3539" s="4">
        <v>228053.55</v>
      </c>
      <c r="F3539">
        <v>98</v>
      </c>
      <c r="G3539" s="3">
        <v>45777</v>
      </c>
      <c r="H3539" s="4">
        <v>0</v>
      </c>
      <c r="I3539" s="4">
        <v>0</v>
      </c>
      <c r="J3539" s="4">
        <v>0</v>
      </c>
      <c r="K3539" s="5">
        <v>0</v>
      </c>
      <c r="L3539" s="5">
        <v>0</v>
      </c>
      <c r="O3539" s="5">
        <v>0</v>
      </c>
    </row>
    <row r="3540" spans="1:15" x14ac:dyDescent="0.75">
      <c r="A3540" t="s">
        <v>38</v>
      </c>
      <c r="B3540" s="3">
        <v>45787</v>
      </c>
      <c r="C3540" s="4">
        <v>189125.5</v>
      </c>
      <c r="D3540" s="3">
        <v>45787</v>
      </c>
      <c r="E3540" s="4">
        <v>189125.5</v>
      </c>
      <c r="F3540">
        <v>99</v>
      </c>
      <c r="G3540" s="3">
        <v>45808</v>
      </c>
      <c r="H3540" s="4">
        <v>0</v>
      </c>
      <c r="I3540" s="4">
        <v>0</v>
      </c>
      <c r="J3540" s="4">
        <v>0</v>
      </c>
      <c r="K3540" s="5">
        <v>0</v>
      </c>
      <c r="L3540" s="5">
        <v>0</v>
      </c>
      <c r="O3540" s="5">
        <v>0</v>
      </c>
    </row>
    <row r="3541" spans="1:15" x14ac:dyDescent="0.75">
      <c r="A3541" t="s">
        <v>38</v>
      </c>
      <c r="B3541" s="3">
        <v>45818</v>
      </c>
      <c r="C3541" s="4">
        <v>188281.54</v>
      </c>
      <c r="D3541" s="3">
        <v>45818</v>
      </c>
      <c r="E3541" s="4">
        <v>188281.54</v>
      </c>
      <c r="F3541">
        <v>100</v>
      </c>
      <c r="G3541" s="3">
        <v>45838</v>
      </c>
      <c r="H3541" s="4">
        <v>0</v>
      </c>
      <c r="I3541" s="4">
        <v>0</v>
      </c>
      <c r="J3541" s="4">
        <v>0</v>
      </c>
      <c r="K3541" s="5">
        <v>0</v>
      </c>
      <c r="L3541" s="5">
        <v>0</v>
      </c>
      <c r="O3541" s="5">
        <v>0</v>
      </c>
    </row>
    <row r="3542" spans="1:15" x14ac:dyDescent="0.75">
      <c r="A3542" t="s">
        <v>38</v>
      </c>
      <c r="B3542" s="3">
        <v>45848</v>
      </c>
      <c r="C3542" s="4">
        <v>182209.23</v>
      </c>
      <c r="D3542" s="3">
        <v>45848</v>
      </c>
      <c r="E3542" s="4">
        <v>182209.23</v>
      </c>
      <c r="F3542">
        <v>101</v>
      </c>
      <c r="G3542" s="3">
        <v>45869</v>
      </c>
      <c r="H3542" s="4">
        <v>0</v>
      </c>
      <c r="I3542" s="4">
        <v>0</v>
      </c>
      <c r="J3542" s="4">
        <v>0</v>
      </c>
      <c r="K3542" s="5">
        <v>0</v>
      </c>
      <c r="L3542" s="5">
        <v>0</v>
      </c>
      <c r="O3542" s="5">
        <v>0</v>
      </c>
    </row>
    <row r="3543" spans="1:15" x14ac:dyDescent="0.75">
      <c r="A3543" t="s">
        <v>38</v>
      </c>
      <c r="B3543" s="3">
        <v>45879</v>
      </c>
      <c r="C3543" s="4">
        <v>192145.07</v>
      </c>
      <c r="D3543" s="3">
        <v>45879</v>
      </c>
      <c r="E3543" s="4">
        <v>192145.07</v>
      </c>
      <c r="F3543">
        <v>102</v>
      </c>
      <c r="G3543" s="3">
        <v>45900</v>
      </c>
      <c r="H3543" s="4">
        <v>0</v>
      </c>
      <c r="I3543" s="4">
        <v>0</v>
      </c>
      <c r="J3543" s="4">
        <v>0</v>
      </c>
      <c r="K3543" s="5">
        <v>0</v>
      </c>
      <c r="L3543" s="5">
        <v>0</v>
      </c>
      <c r="O3543" s="5">
        <v>0</v>
      </c>
    </row>
    <row r="3544" spans="1:15" x14ac:dyDescent="0.75">
      <c r="A3544" t="s">
        <v>38</v>
      </c>
      <c r="B3544" s="3">
        <v>45910</v>
      </c>
      <c r="C3544" s="4">
        <v>195587.57</v>
      </c>
      <c r="D3544" s="3">
        <v>45910</v>
      </c>
      <c r="E3544" s="4">
        <v>195587.57</v>
      </c>
      <c r="F3544">
        <v>103</v>
      </c>
      <c r="G3544" s="3">
        <v>45930</v>
      </c>
      <c r="H3544" s="4">
        <v>0</v>
      </c>
      <c r="I3544" s="4">
        <v>0</v>
      </c>
      <c r="J3544" s="4">
        <v>0</v>
      </c>
      <c r="K3544" s="5">
        <v>0</v>
      </c>
      <c r="L3544" s="5">
        <v>0</v>
      </c>
      <c r="O3544" s="5">
        <v>0</v>
      </c>
    </row>
    <row r="3545" spans="1:15" x14ac:dyDescent="0.75">
      <c r="A3545" t="s">
        <v>38</v>
      </c>
      <c r="B3545" s="3">
        <v>45940</v>
      </c>
      <c r="C3545" s="4">
        <v>129809.84</v>
      </c>
      <c r="D3545" s="3">
        <v>45940</v>
      </c>
      <c r="E3545" s="4">
        <v>129809.84</v>
      </c>
      <c r="F3545">
        <v>104</v>
      </c>
      <c r="G3545" s="3">
        <v>45961</v>
      </c>
      <c r="H3545" s="4">
        <v>0</v>
      </c>
      <c r="I3545" s="4">
        <v>0</v>
      </c>
      <c r="J3545" s="4">
        <v>0</v>
      </c>
      <c r="K3545" s="5">
        <v>0</v>
      </c>
      <c r="L3545" s="5">
        <v>0</v>
      </c>
      <c r="O3545" s="5">
        <v>0</v>
      </c>
    </row>
    <row r="3546" spans="1:15" x14ac:dyDescent="0.75">
      <c r="A3546" t="s">
        <v>38</v>
      </c>
      <c r="B3546" s="3">
        <v>45971</v>
      </c>
      <c r="C3546" s="4">
        <v>47488.6</v>
      </c>
      <c r="D3546" s="3">
        <v>45971</v>
      </c>
      <c r="E3546" s="4">
        <v>47488.6</v>
      </c>
      <c r="F3546">
        <v>105</v>
      </c>
      <c r="G3546" s="3">
        <v>45991</v>
      </c>
      <c r="H3546" s="4">
        <v>0</v>
      </c>
      <c r="I3546" s="4">
        <v>0</v>
      </c>
      <c r="J3546" s="4">
        <v>0</v>
      </c>
      <c r="K3546" s="5">
        <v>0</v>
      </c>
      <c r="L3546" s="5">
        <v>0</v>
      </c>
      <c r="O3546" s="5">
        <v>0</v>
      </c>
    </row>
    <row r="3547" spans="1:15" x14ac:dyDescent="0.75">
      <c r="A3547" t="s">
        <v>38</v>
      </c>
      <c r="B3547" s="3">
        <v>46001</v>
      </c>
      <c r="C3547" s="4">
        <v>108893.45</v>
      </c>
      <c r="D3547" s="3">
        <v>46001</v>
      </c>
      <c r="E3547" s="4">
        <v>108893.45</v>
      </c>
      <c r="F3547">
        <v>106</v>
      </c>
      <c r="G3547" s="3">
        <v>46022</v>
      </c>
      <c r="H3547" s="4">
        <v>0</v>
      </c>
      <c r="I3547" s="4">
        <v>0</v>
      </c>
      <c r="J3547" s="4">
        <v>0</v>
      </c>
      <c r="K3547" s="5">
        <v>0</v>
      </c>
      <c r="L3547" s="5">
        <v>0</v>
      </c>
      <c r="O3547" s="5">
        <v>0</v>
      </c>
    </row>
    <row r="3548" spans="1:15" x14ac:dyDescent="0.75">
      <c r="A3548" t="s">
        <v>38</v>
      </c>
      <c r="B3548" s="3">
        <v>46032</v>
      </c>
      <c r="C3548" s="4">
        <v>105972.6</v>
      </c>
      <c r="D3548" s="3">
        <v>46032</v>
      </c>
      <c r="E3548" s="4">
        <v>105972.6</v>
      </c>
      <c r="F3548">
        <v>107</v>
      </c>
      <c r="G3548" s="3">
        <v>46053</v>
      </c>
      <c r="H3548" s="4">
        <v>0</v>
      </c>
      <c r="I3548" s="4">
        <v>0</v>
      </c>
      <c r="J3548" s="4">
        <v>0</v>
      </c>
      <c r="K3548" s="5">
        <v>0</v>
      </c>
      <c r="L3548" s="5">
        <v>0</v>
      </c>
      <c r="O3548" s="5">
        <v>0</v>
      </c>
    </row>
    <row r="3549" spans="1:15" x14ac:dyDescent="0.75">
      <c r="A3549" t="s">
        <v>38</v>
      </c>
      <c r="B3549" s="3">
        <v>46063</v>
      </c>
      <c r="C3549" s="4">
        <v>105701.16</v>
      </c>
      <c r="D3549" s="3">
        <v>46063</v>
      </c>
      <c r="E3549" s="4">
        <v>105701.16</v>
      </c>
      <c r="F3549">
        <v>108</v>
      </c>
      <c r="G3549" s="3">
        <v>46081</v>
      </c>
      <c r="H3549" s="4">
        <v>0</v>
      </c>
      <c r="I3549" s="4">
        <v>0</v>
      </c>
      <c r="J3549" s="4">
        <v>0</v>
      </c>
      <c r="K3549" s="5">
        <v>0</v>
      </c>
      <c r="L3549" s="5">
        <v>0</v>
      </c>
      <c r="O3549" s="5">
        <v>0</v>
      </c>
    </row>
    <row r="3550" spans="1:15" x14ac:dyDescent="0.75">
      <c r="A3550" t="s">
        <v>38</v>
      </c>
      <c r="B3550" s="3">
        <v>46091</v>
      </c>
      <c r="C3550" s="4">
        <v>81327.460000000006</v>
      </c>
      <c r="D3550" s="3">
        <v>46091</v>
      </c>
      <c r="E3550" s="4">
        <v>81327.460000000006</v>
      </c>
      <c r="F3550">
        <v>109</v>
      </c>
      <c r="G3550" s="3">
        <v>46112</v>
      </c>
      <c r="H3550" s="4">
        <v>0</v>
      </c>
      <c r="I3550" s="4">
        <v>0</v>
      </c>
      <c r="J3550" s="4">
        <v>0</v>
      </c>
      <c r="K3550" s="5">
        <v>0</v>
      </c>
      <c r="L3550" s="5">
        <v>0</v>
      </c>
      <c r="O3550" s="5">
        <v>0</v>
      </c>
    </row>
    <row r="3551" spans="1:15" x14ac:dyDescent="0.75">
      <c r="A3551" t="s">
        <v>38</v>
      </c>
      <c r="B3551" s="3">
        <v>46122</v>
      </c>
      <c r="C3551" s="4">
        <v>69229.81</v>
      </c>
      <c r="D3551" s="3">
        <v>46122</v>
      </c>
      <c r="E3551" s="4">
        <v>69229.81</v>
      </c>
      <c r="F3551">
        <v>110</v>
      </c>
      <c r="G3551" s="3">
        <v>46142</v>
      </c>
      <c r="H3551" s="4">
        <v>0</v>
      </c>
      <c r="I3551" s="4">
        <v>0</v>
      </c>
      <c r="J3551" s="4">
        <v>0</v>
      </c>
      <c r="K3551" s="5">
        <v>0</v>
      </c>
      <c r="L3551" s="5">
        <v>0</v>
      </c>
      <c r="O3551" s="5">
        <v>0</v>
      </c>
    </row>
    <row r="3552" spans="1:15" x14ac:dyDescent="0.75">
      <c r="A3552" t="s">
        <v>38</v>
      </c>
      <c r="B3552" s="3">
        <v>46152</v>
      </c>
      <c r="C3552" s="4">
        <v>67133.52</v>
      </c>
      <c r="D3552" s="3">
        <v>46152</v>
      </c>
      <c r="E3552" s="4">
        <v>67133.52</v>
      </c>
      <c r="F3552">
        <v>111</v>
      </c>
      <c r="G3552" s="3">
        <v>46173</v>
      </c>
      <c r="H3552" s="4">
        <v>0</v>
      </c>
      <c r="I3552" s="4">
        <v>0</v>
      </c>
      <c r="J3552" s="4">
        <v>0</v>
      </c>
      <c r="K3552" s="5">
        <v>0</v>
      </c>
      <c r="L3552" s="5">
        <v>0</v>
      </c>
      <c r="O3552" s="5">
        <v>0</v>
      </c>
    </row>
    <row r="3553" spans="1:15" x14ac:dyDescent="0.75">
      <c r="A3553" t="s">
        <v>38</v>
      </c>
      <c r="B3553" s="3">
        <v>46183</v>
      </c>
      <c r="C3553" s="4">
        <v>71623.25</v>
      </c>
      <c r="D3553" s="3">
        <v>46183</v>
      </c>
      <c r="E3553" s="4">
        <v>71623.25</v>
      </c>
      <c r="F3553">
        <v>112</v>
      </c>
      <c r="G3553" s="3">
        <v>46203</v>
      </c>
      <c r="H3553" s="4">
        <v>0</v>
      </c>
      <c r="I3553" s="4">
        <v>0</v>
      </c>
      <c r="J3553" s="4">
        <v>0</v>
      </c>
      <c r="K3553" s="5">
        <v>0</v>
      </c>
      <c r="L3553" s="5">
        <v>0</v>
      </c>
      <c r="O3553" s="5">
        <v>0</v>
      </c>
    </row>
    <row r="3554" spans="1:15" x14ac:dyDescent="0.75">
      <c r="A3554" t="s">
        <v>38</v>
      </c>
      <c r="B3554" s="3">
        <v>46213</v>
      </c>
      <c r="C3554" s="4">
        <v>64393.8</v>
      </c>
      <c r="D3554" s="3">
        <v>46213</v>
      </c>
      <c r="E3554" s="4">
        <v>64393.8</v>
      </c>
      <c r="F3554">
        <v>113</v>
      </c>
      <c r="G3554" s="3">
        <v>46234</v>
      </c>
      <c r="H3554" s="4">
        <v>0</v>
      </c>
      <c r="I3554" s="4">
        <v>0</v>
      </c>
      <c r="J3554" s="4">
        <v>0</v>
      </c>
      <c r="K3554" s="5">
        <v>0</v>
      </c>
      <c r="L3554" s="5">
        <v>0</v>
      </c>
      <c r="O3554" s="5">
        <v>0</v>
      </c>
    </row>
    <row r="3555" spans="1:15" x14ac:dyDescent="0.75">
      <c r="A3555" t="s">
        <v>38</v>
      </c>
      <c r="B3555" s="3">
        <v>46244</v>
      </c>
      <c r="C3555" s="4">
        <v>88417.97</v>
      </c>
      <c r="D3555" s="3">
        <v>46244</v>
      </c>
      <c r="E3555" s="4">
        <v>88417.97</v>
      </c>
      <c r="F3555">
        <v>114</v>
      </c>
      <c r="G3555" s="3">
        <v>46265</v>
      </c>
      <c r="H3555" s="4">
        <v>0</v>
      </c>
      <c r="I3555" s="4">
        <v>0</v>
      </c>
      <c r="J3555" s="4">
        <v>0</v>
      </c>
      <c r="K3555" s="5">
        <v>0</v>
      </c>
      <c r="L3555" s="5">
        <v>0</v>
      </c>
      <c r="O3555" s="5">
        <v>0</v>
      </c>
    </row>
    <row r="3556" spans="1:15" x14ac:dyDescent="0.75">
      <c r="A3556" t="s">
        <v>38</v>
      </c>
      <c r="B3556" s="3">
        <v>46275</v>
      </c>
      <c r="C3556" s="4">
        <v>88490.19</v>
      </c>
      <c r="D3556" s="3">
        <v>46275</v>
      </c>
      <c r="E3556" s="4">
        <v>88490.19</v>
      </c>
      <c r="F3556">
        <v>115</v>
      </c>
      <c r="G3556" s="3">
        <v>46295</v>
      </c>
      <c r="H3556" s="4">
        <v>0</v>
      </c>
      <c r="I3556" s="4">
        <v>0</v>
      </c>
      <c r="J3556" s="4">
        <v>0</v>
      </c>
      <c r="K3556" s="5">
        <v>0</v>
      </c>
      <c r="L3556" s="5">
        <v>0</v>
      </c>
      <c r="O3556" s="5">
        <v>1897436.47</v>
      </c>
    </row>
    <row r="3557" spans="1:15" x14ac:dyDescent="0.75">
      <c r="A3557" t="s">
        <v>38</v>
      </c>
      <c r="B3557" s="3">
        <v>46287</v>
      </c>
      <c r="C3557" s="4">
        <v>13731697.22009434</v>
      </c>
      <c r="D3557" s="3">
        <v>46305</v>
      </c>
      <c r="E3557" s="4">
        <v>199365.24596117099</v>
      </c>
      <c r="F3557">
        <v>116</v>
      </c>
      <c r="G3557" s="3">
        <v>46326</v>
      </c>
      <c r="H3557" s="4">
        <v>199365.24596117099</v>
      </c>
      <c r="I3557" s="4">
        <v>0</v>
      </c>
      <c r="J3557" s="4">
        <v>0</v>
      </c>
      <c r="K3557" s="5">
        <v>99270.232308635997</v>
      </c>
      <c r="L3557" s="5">
        <v>99270.232308470004</v>
      </c>
      <c r="O3557" s="5">
        <v>0</v>
      </c>
    </row>
    <row r="3558" spans="1:15" x14ac:dyDescent="0.75">
      <c r="A3558" t="s">
        <v>38</v>
      </c>
      <c r="B3558" s="3">
        <v>46336</v>
      </c>
      <c r="C3558" s="4">
        <v>0</v>
      </c>
      <c r="D3558" s="3">
        <v>46336</v>
      </c>
      <c r="E3558" s="4">
        <v>206010.41338818299</v>
      </c>
      <c r="F3558">
        <v>117</v>
      </c>
      <c r="G3558" s="3">
        <v>46356</v>
      </c>
      <c r="H3558" s="4">
        <v>206010.41338818299</v>
      </c>
      <c r="I3558" s="4">
        <v>0</v>
      </c>
      <c r="J3558" s="4">
        <v>0</v>
      </c>
      <c r="K3558" s="5">
        <v>102579.070371305</v>
      </c>
      <c r="L3558" s="5">
        <v>102579.07037113101</v>
      </c>
      <c r="O3558" s="5">
        <v>0</v>
      </c>
    </row>
    <row r="3559" spans="1:15" x14ac:dyDescent="0.75">
      <c r="A3559" t="s">
        <v>38</v>
      </c>
      <c r="B3559" s="3">
        <v>46366</v>
      </c>
      <c r="C3559" s="4">
        <v>0</v>
      </c>
      <c r="D3559" s="3">
        <v>46366</v>
      </c>
      <c r="E3559" s="4">
        <v>199324.38449339801</v>
      </c>
      <c r="F3559">
        <v>118</v>
      </c>
      <c r="G3559" s="3">
        <v>46387</v>
      </c>
      <c r="H3559" s="4">
        <v>199324.38449339801</v>
      </c>
      <c r="I3559" s="4">
        <v>0</v>
      </c>
      <c r="J3559" s="4">
        <v>0</v>
      </c>
      <c r="K3559" s="5">
        <v>24248.484117566</v>
      </c>
      <c r="L3559" s="5">
        <v>24248.484117399999</v>
      </c>
      <c r="O3559" s="5">
        <v>0</v>
      </c>
    </row>
    <row r="3560" spans="1:15" x14ac:dyDescent="0.75">
      <c r="A3560" t="s">
        <v>38</v>
      </c>
      <c r="B3560" s="3">
        <v>46397</v>
      </c>
      <c r="C3560" s="4">
        <v>0</v>
      </c>
      <c r="D3560" s="3">
        <v>46397</v>
      </c>
      <c r="E3560" s="4">
        <v>199323.97135728001</v>
      </c>
      <c r="F3560">
        <v>119</v>
      </c>
      <c r="G3560" s="3">
        <v>46418</v>
      </c>
      <c r="H3560" s="4">
        <v>199323.97135728001</v>
      </c>
      <c r="I3560" s="4">
        <v>0</v>
      </c>
      <c r="J3560" s="4">
        <v>0</v>
      </c>
      <c r="K3560" s="5">
        <v>0</v>
      </c>
      <c r="L3560" s="5">
        <v>0</v>
      </c>
      <c r="O3560" s="5">
        <v>0</v>
      </c>
    </row>
    <row r="3561" spans="1:15" x14ac:dyDescent="0.75">
      <c r="A3561" t="s">
        <v>38</v>
      </c>
      <c r="B3561" s="3">
        <v>46428</v>
      </c>
      <c r="C3561" s="4">
        <v>0</v>
      </c>
      <c r="D3561" s="3">
        <v>46428</v>
      </c>
      <c r="E3561" s="4">
        <v>199342.57915670201</v>
      </c>
      <c r="F3561">
        <v>120</v>
      </c>
      <c r="G3561" s="3">
        <v>46446</v>
      </c>
      <c r="H3561" s="4">
        <v>199342.57915670201</v>
      </c>
      <c r="I3561" s="4">
        <v>0</v>
      </c>
      <c r="J3561" s="4">
        <v>0</v>
      </c>
      <c r="K3561" s="5">
        <v>0</v>
      </c>
      <c r="L3561" s="5">
        <v>0</v>
      </c>
      <c r="O3561" s="5">
        <v>0</v>
      </c>
    </row>
    <row r="3562" spans="1:15" x14ac:dyDescent="0.75">
      <c r="A3562" t="s">
        <v>38</v>
      </c>
      <c r="B3562" s="3">
        <v>46456</v>
      </c>
      <c r="C3562" s="4">
        <v>0</v>
      </c>
      <c r="D3562" s="3">
        <v>46456</v>
      </c>
      <c r="E3562" s="4">
        <v>159567.44766566099</v>
      </c>
      <c r="F3562">
        <v>121</v>
      </c>
      <c r="G3562" s="3">
        <v>46477</v>
      </c>
      <c r="H3562" s="4">
        <v>159567.44766566099</v>
      </c>
      <c r="I3562" s="4">
        <v>0</v>
      </c>
      <c r="J3562" s="4">
        <v>0</v>
      </c>
      <c r="K3562" s="5">
        <v>40676.008588760997</v>
      </c>
      <c r="L3562" s="5">
        <v>0</v>
      </c>
      <c r="O3562" s="5">
        <v>0</v>
      </c>
    </row>
    <row r="3563" spans="1:15" x14ac:dyDescent="0.75">
      <c r="A3563" t="s">
        <v>38</v>
      </c>
      <c r="B3563" s="3">
        <v>46487</v>
      </c>
      <c r="C3563" s="4">
        <v>0</v>
      </c>
      <c r="D3563" s="3">
        <v>46487</v>
      </c>
      <c r="E3563" s="4">
        <v>123698.113018905</v>
      </c>
      <c r="F3563">
        <v>122</v>
      </c>
      <c r="G3563" s="3">
        <v>46507</v>
      </c>
      <c r="H3563" s="4">
        <v>123698.113018905</v>
      </c>
      <c r="I3563" s="4">
        <v>0</v>
      </c>
      <c r="J3563" s="4">
        <v>0</v>
      </c>
      <c r="K3563" s="5">
        <v>81812.836971976998</v>
      </c>
      <c r="L3563" s="5">
        <v>0</v>
      </c>
      <c r="O3563" s="5">
        <v>0</v>
      </c>
    </row>
    <row r="3564" spans="1:15" x14ac:dyDescent="0.75">
      <c r="A3564" t="s">
        <v>38</v>
      </c>
      <c r="B3564" s="3">
        <v>46517</v>
      </c>
      <c r="C3564" s="4">
        <v>0</v>
      </c>
      <c r="D3564" s="3">
        <v>46517</v>
      </c>
      <c r="E3564" s="4">
        <v>118376.544498188</v>
      </c>
      <c r="F3564">
        <v>123</v>
      </c>
      <c r="G3564" s="3">
        <v>46538</v>
      </c>
      <c r="H3564" s="4">
        <v>118376.544498188</v>
      </c>
      <c r="I3564" s="4">
        <v>0</v>
      </c>
      <c r="J3564" s="4">
        <v>0</v>
      </c>
      <c r="K3564" s="5">
        <v>79173.713198686004</v>
      </c>
      <c r="L3564" s="5">
        <v>0</v>
      </c>
      <c r="O3564" s="5">
        <v>0</v>
      </c>
    </row>
    <row r="3565" spans="1:15" x14ac:dyDescent="0.75">
      <c r="A3565" t="s">
        <v>38</v>
      </c>
      <c r="B3565" s="3">
        <v>46548</v>
      </c>
      <c r="C3565" s="4">
        <v>0</v>
      </c>
      <c r="D3565" s="3">
        <v>46548</v>
      </c>
      <c r="E3565" s="4">
        <v>123275.924065033</v>
      </c>
      <c r="F3565">
        <v>124</v>
      </c>
      <c r="G3565" s="3">
        <v>46568</v>
      </c>
      <c r="H3565" s="4">
        <v>123275.924065033</v>
      </c>
      <c r="I3565" s="4">
        <v>0</v>
      </c>
      <c r="J3565" s="4">
        <v>0</v>
      </c>
      <c r="K3565" s="5">
        <v>81812.836971958997</v>
      </c>
      <c r="L3565" s="5">
        <v>0</v>
      </c>
      <c r="O3565" s="5">
        <v>0</v>
      </c>
    </row>
    <row r="3566" spans="1:15" x14ac:dyDescent="0.75">
      <c r="A3566" t="s">
        <v>38</v>
      </c>
      <c r="B3566" s="3">
        <v>46578</v>
      </c>
      <c r="C3566" s="4">
        <v>0</v>
      </c>
      <c r="D3566" s="3">
        <v>46578</v>
      </c>
      <c r="E3566" s="4">
        <v>122325.181861833</v>
      </c>
      <c r="F3566">
        <v>125</v>
      </c>
      <c r="G3566" s="3">
        <v>46599</v>
      </c>
      <c r="H3566" s="4">
        <v>122325.181861833</v>
      </c>
      <c r="I3566" s="4">
        <v>0</v>
      </c>
      <c r="J3566" s="4">
        <v>0</v>
      </c>
      <c r="K3566" s="5">
        <v>79173.713198689002</v>
      </c>
      <c r="L3566" s="5">
        <v>0</v>
      </c>
      <c r="O3566" s="5">
        <v>0</v>
      </c>
    </row>
    <row r="3567" spans="1:15" x14ac:dyDescent="0.75">
      <c r="A3567" t="s">
        <v>38</v>
      </c>
      <c r="B3567" s="3">
        <v>46609</v>
      </c>
      <c r="C3567" s="4">
        <v>0</v>
      </c>
      <c r="D3567" s="3">
        <v>46609</v>
      </c>
      <c r="E3567" s="4">
        <v>126769.99332281599</v>
      </c>
      <c r="F3567">
        <v>126</v>
      </c>
      <c r="G3567" s="3">
        <v>46630</v>
      </c>
      <c r="H3567" s="4">
        <v>126769.99332281599</v>
      </c>
      <c r="I3567" s="4">
        <v>0</v>
      </c>
      <c r="J3567" s="4">
        <v>0</v>
      </c>
      <c r="K3567" s="5">
        <v>81812.836971979996</v>
      </c>
      <c r="L3567" s="5">
        <v>0</v>
      </c>
      <c r="O3567" s="5">
        <v>0</v>
      </c>
    </row>
    <row r="3568" spans="1:15" x14ac:dyDescent="0.75">
      <c r="A3568" t="s">
        <v>38</v>
      </c>
      <c r="B3568" s="3">
        <v>46640</v>
      </c>
      <c r="C3568" s="4">
        <v>0</v>
      </c>
      <c r="D3568" s="3">
        <v>46640</v>
      </c>
      <c r="E3568" s="4">
        <v>126769.99332281599</v>
      </c>
      <c r="F3568">
        <v>127</v>
      </c>
      <c r="G3568" s="3">
        <v>46660</v>
      </c>
      <c r="H3568" s="4">
        <v>126769.99332281599</v>
      </c>
      <c r="I3568" s="4">
        <v>0</v>
      </c>
      <c r="J3568" s="4">
        <v>0</v>
      </c>
      <c r="K3568" s="5">
        <v>81812.836971979996</v>
      </c>
      <c r="L3568" s="5">
        <v>0</v>
      </c>
      <c r="O3568" s="5">
        <v>0</v>
      </c>
    </row>
    <row r="3569" spans="1:15" x14ac:dyDescent="0.75">
      <c r="A3569" t="s">
        <v>38</v>
      </c>
      <c r="B3569" s="3">
        <v>46670</v>
      </c>
      <c r="C3569" s="4">
        <v>0</v>
      </c>
      <c r="D3569" s="3">
        <v>46670</v>
      </c>
      <c r="E3569" s="4">
        <v>79099.205243008997</v>
      </c>
      <c r="F3569">
        <v>128</v>
      </c>
      <c r="G3569" s="3">
        <v>46691</v>
      </c>
      <c r="H3569" s="4">
        <v>79099.205243008997</v>
      </c>
      <c r="I3569" s="4">
        <v>0</v>
      </c>
      <c r="J3569" s="4">
        <v>28651433.6592387</v>
      </c>
      <c r="K3569" s="5">
        <v>122755.14665518</v>
      </c>
      <c r="L3569" s="5">
        <v>0</v>
      </c>
      <c r="O3569" s="5">
        <v>0</v>
      </c>
    </row>
    <row r="3570" spans="1:15" x14ac:dyDescent="0.75">
      <c r="A3570" t="s">
        <v>38</v>
      </c>
      <c r="B3570" s="3">
        <v>46701</v>
      </c>
      <c r="C3570" s="4">
        <v>0</v>
      </c>
      <c r="D3570" s="3">
        <v>46701</v>
      </c>
      <c r="E3570" s="4">
        <v>0</v>
      </c>
      <c r="F3570">
        <v>129</v>
      </c>
      <c r="G3570" s="3">
        <v>46721</v>
      </c>
      <c r="H3570" s="4">
        <v>0</v>
      </c>
      <c r="I3570" s="4">
        <v>0</v>
      </c>
      <c r="J3570" s="4">
        <v>0</v>
      </c>
      <c r="K3570" s="5">
        <v>82501.797933041002</v>
      </c>
      <c r="L3570" s="5">
        <v>0</v>
      </c>
      <c r="O3570" s="5">
        <v>0</v>
      </c>
    </row>
    <row r="3571" spans="1:15" x14ac:dyDescent="0.75">
      <c r="A3571" t="s">
        <v>38</v>
      </c>
      <c r="B3571" s="3">
        <v>46731</v>
      </c>
      <c r="C3571" s="4">
        <v>0</v>
      </c>
      <c r="D3571" s="3">
        <v>46731</v>
      </c>
      <c r="E3571" s="4">
        <v>0</v>
      </c>
      <c r="F3571">
        <v>130</v>
      </c>
      <c r="G3571" s="3">
        <v>46752</v>
      </c>
      <c r="H3571" s="4">
        <v>0</v>
      </c>
      <c r="I3571" s="4">
        <v>0</v>
      </c>
      <c r="J3571" s="4">
        <v>0</v>
      </c>
      <c r="K3571" s="5">
        <v>79840.449612621</v>
      </c>
      <c r="L3571" s="5">
        <v>0</v>
      </c>
      <c r="O3571" s="5">
        <v>0</v>
      </c>
    </row>
    <row r="3572" spans="1:15" x14ac:dyDescent="0.75">
      <c r="A3572" t="s">
        <v>38</v>
      </c>
      <c r="B3572" s="3">
        <v>46762</v>
      </c>
      <c r="C3572" s="4">
        <v>0</v>
      </c>
      <c r="D3572" s="3">
        <v>46762</v>
      </c>
      <c r="E3572" s="4">
        <v>0</v>
      </c>
      <c r="F3572">
        <v>131</v>
      </c>
      <c r="G3572" s="3">
        <v>46783</v>
      </c>
      <c r="H3572" s="4">
        <v>0</v>
      </c>
      <c r="I3572" s="4">
        <v>0</v>
      </c>
      <c r="J3572" s="4">
        <v>0</v>
      </c>
      <c r="K3572" s="5">
        <v>82501.797933041002</v>
      </c>
      <c r="L3572" s="5">
        <v>0</v>
      </c>
      <c r="O3572" s="5">
        <v>0</v>
      </c>
    </row>
    <row r="3573" spans="1:15" x14ac:dyDescent="0.75">
      <c r="A3573" t="s">
        <v>38</v>
      </c>
      <c r="B3573" s="3">
        <v>46793</v>
      </c>
      <c r="C3573" s="4">
        <v>0</v>
      </c>
      <c r="D3573" s="3">
        <v>46793</v>
      </c>
      <c r="E3573" s="4">
        <v>0</v>
      </c>
      <c r="F3573">
        <v>132</v>
      </c>
      <c r="G3573" s="3">
        <v>46812</v>
      </c>
      <c r="H3573" s="4">
        <v>0</v>
      </c>
      <c r="I3573" s="4">
        <v>0</v>
      </c>
      <c r="J3573" s="4">
        <v>0</v>
      </c>
      <c r="K3573" s="5">
        <v>79840.449612621</v>
      </c>
      <c r="L3573" s="5">
        <v>0</v>
      </c>
      <c r="O3573" s="5">
        <v>0</v>
      </c>
    </row>
    <row r="3574" spans="1:15" x14ac:dyDescent="0.75">
      <c r="A3574" t="s">
        <v>38</v>
      </c>
      <c r="B3574" s="3">
        <v>46822</v>
      </c>
      <c r="C3574" s="4">
        <v>0</v>
      </c>
      <c r="D3574" s="3">
        <v>46822</v>
      </c>
      <c r="E3574" s="4">
        <v>0</v>
      </c>
      <c r="F3574">
        <v>133</v>
      </c>
      <c r="G3574" s="3">
        <v>46843</v>
      </c>
      <c r="H3574" s="4">
        <v>0</v>
      </c>
      <c r="I3574" s="4">
        <v>0</v>
      </c>
      <c r="J3574" s="4">
        <v>0</v>
      </c>
      <c r="K3574" s="5">
        <v>79840.450330698004</v>
      </c>
      <c r="L3574" s="5">
        <v>0</v>
      </c>
      <c r="O3574" s="5">
        <v>0</v>
      </c>
    </row>
    <row r="3575" spans="1:15" x14ac:dyDescent="0.75">
      <c r="A3575" t="s">
        <v>38</v>
      </c>
      <c r="B3575" s="3">
        <v>46853</v>
      </c>
      <c r="C3575" s="4">
        <v>0</v>
      </c>
      <c r="D3575" s="3">
        <v>46853</v>
      </c>
      <c r="E3575" s="4">
        <v>0</v>
      </c>
      <c r="F3575">
        <v>134</v>
      </c>
      <c r="G3575" s="3">
        <v>46873</v>
      </c>
      <c r="H3575" s="4">
        <v>0</v>
      </c>
      <c r="I3575" s="4">
        <v>0</v>
      </c>
      <c r="J3575" s="4">
        <v>0</v>
      </c>
      <c r="K3575" s="5">
        <v>82501.797933041002</v>
      </c>
      <c r="L3575" s="5">
        <v>0</v>
      </c>
      <c r="O3575" s="5">
        <v>0</v>
      </c>
    </row>
    <row r="3576" spans="1:15" x14ac:dyDescent="0.75">
      <c r="A3576" t="s">
        <v>38</v>
      </c>
      <c r="B3576" s="3">
        <v>46883</v>
      </c>
      <c r="C3576" s="4">
        <v>0</v>
      </c>
      <c r="D3576" s="3">
        <v>46883</v>
      </c>
      <c r="E3576" s="4">
        <v>0</v>
      </c>
      <c r="F3576">
        <v>135</v>
      </c>
      <c r="G3576" s="3">
        <v>46904</v>
      </c>
      <c r="H3576" s="4">
        <v>0</v>
      </c>
      <c r="I3576" s="4">
        <v>0</v>
      </c>
      <c r="J3576" s="4">
        <v>0</v>
      </c>
      <c r="K3576" s="5">
        <v>79840.449612621</v>
      </c>
      <c r="L3576" s="5">
        <v>0</v>
      </c>
      <c r="O3576" s="5">
        <v>0</v>
      </c>
    </row>
    <row r="3577" spans="1:15" x14ac:dyDescent="0.75">
      <c r="A3577" t="s">
        <v>38</v>
      </c>
      <c r="B3577" s="3">
        <v>46914</v>
      </c>
      <c r="C3577" s="4">
        <v>0</v>
      </c>
      <c r="D3577" s="3">
        <v>46914</v>
      </c>
      <c r="E3577" s="4">
        <v>0</v>
      </c>
      <c r="F3577">
        <v>136</v>
      </c>
      <c r="G3577" s="3">
        <v>46934</v>
      </c>
      <c r="H3577" s="4">
        <v>0</v>
      </c>
      <c r="I3577" s="4">
        <v>0</v>
      </c>
      <c r="J3577" s="4">
        <v>0</v>
      </c>
      <c r="K3577" s="5">
        <v>82501.797933041002</v>
      </c>
      <c r="L3577" s="5">
        <v>0</v>
      </c>
      <c r="O3577" s="5">
        <v>0</v>
      </c>
    </row>
    <row r="3578" spans="1:15" x14ac:dyDescent="0.75">
      <c r="A3578" t="s">
        <v>38</v>
      </c>
      <c r="B3578" s="3">
        <v>46944</v>
      </c>
      <c r="C3578" s="4">
        <v>0</v>
      </c>
      <c r="D3578" s="3">
        <v>46944</v>
      </c>
      <c r="E3578" s="4">
        <v>0</v>
      </c>
      <c r="F3578">
        <v>137</v>
      </c>
      <c r="G3578" s="3">
        <v>46965</v>
      </c>
      <c r="H3578" s="4">
        <v>0</v>
      </c>
      <c r="I3578" s="4">
        <v>0</v>
      </c>
      <c r="J3578" s="4">
        <v>0</v>
      </c>
      <c r="K3578" s="5">
        <v>79840.449612621</v>
      </c>
      <c r="L3578" s="5">
        <v>0</v>
      </c>
      <c r="O3578" s="5">
        <v>0</v>
      </c>
    </row>
    <row r="3579" spans="1:15" x14ac:dyDescent="0.75">
      <c r="A3579" t="s">
        <v>38</v>
      </c>
      <c r="B3579" s="3">
        <v>46975</v>
      </c>
      <c r="C3579" s="4">
        <v>0</v>
      </c>
      <c r="D3579" s="3">
        <v>46975</v>
      </c>
      <c r="E3579" s="4">
        <v>0</v>
      </c>
      <c r="F3579">
        <v>138</v>
      </c>
      <c r="G3579" s="3">
        <v>46996</v>
      </c>
      <c r="H3579" s="4">
        <v>0</v>
      </c>
      <c r="I3579" s="4">
        <v>0</v>
      </c>
      <c r="J3579" s="4">
        <v>0</v>
      </c>
      <c r="K3579" s="5">
        <v>82501.797933041002</v>
      </c>
      <c r="L3579" s="5">
        <v>0</v>
      </c>
      <c r="O3579" s="5">
        <v>0</v>
      </c>
    </row>
    <row r="3580" spans="1:15" x14ac:dyDescent="0.75">
      <c r="A3580" t="s">
        <v>38</v>
      </c>
      <c r="B3580" s="3">
        <v>47006</v>
      </c>
      <c r="C3580" s="4">
        <v>0</v>
      </c>
      <c r="D3580" s="3">
        <v>47006</v>
      </c>
      <c r="E3580" s="4">
        <v>0</v>
      </c>
      <c r="F3580">
        <v>139</v>
      </c>
      <c r="G3580" s="3">
        <v>47026</v>
      </c>
      <c r="H3580" s="4">
        <v>0</v>
      </c>
      <c r="I3580" s="4">
        <v>0</v>
      </c>
      <c r="J3580" s="4">
        <v>0</v>
      </c>
      <c r="K3580" s="5">
        <v>82501.797933041002</v>
      </c>
      <c r="L3580" s="5">
        <v>0</v>
      </c>
      <c r="O3580" s="5">
        <v>0</v>
      </c>
    </row>
    <row r="3581" spans="1:15" x14ac:dyDescent="0.75">
      <c r="A3581" t="s">
        <v>38</v>
      </c>
      <c r="B3581" s="3">
        <v>47036</v>
      </c>
      <c r="C3581" s="4">
        <v>0</v>
      </c>
      <c r="D3581" s="3">
        <v>47036</v>
      </c>
      <c r="E3581" s="4">
        <v>0</v>
      </c>
      <c r="F3581">
        <v>140</v>
      </c>
      <c r="G3581" s="3">
        <v>47057</v>
      </c>
      <c r="H3581" s="4">
        <v>0</v>
      </c>
      <c r="I3581" s="4">
        <v>0</v>
      </c>
      <c r="J3581" s="4">
        <v>0</v>
      </c>
      <c r="K3581" s="5">
        <v>79840.449612621</v>
      </c>
      <c r="L3581" s="5">
        <v>0</v>
      </c>
      <c r="O3581" s="5">
        <v>0</v>
      </c>
    </row>
    <row r="3582" spans="1:15" x14ac:dyDescent="0.75">
      <c r="A3582" t="s">
        <v>38</v>
      </c>
      <c r="B3582" s="3">
        <v>47067</v>
      </c>
      <c r="C3582" s="4">
        <v>0</v>
      </c>
      <c r="D3582" s="3">
        <v>47067</v>
      </c>
      <c r="E3582" s="4">
        <v>0</v>
      </c>
      <c r="F3582">
        <v>141</v>
      </c>
      <c r="G3582" s="3">
        <v>47087</v>
      </c>
      <c r="H3582" s="4">
        <v>0</v>
      </c>
      <c r="I3582" s="4">
        <v>0</v>
      </c>
      <c r="J3582" s="4">
        <v>0</v>
      </c>
      <c r="K3582" s="5">
        <v>82501.797933041002</v>
      </c>
      <c r="L3582" s="5">
        <v>0</v>
      </c>
      <c r="O3582" s="5">
        <v>0</v>
      </c>
    </row>
    <row r="3583" spans="1:15" x14ac:dyDescent="0.75">
      <c r="A3583" t="s">
        <v>38</v>
      </c>
      <c r="B3583" s="3">
        <v>47097</v>
      </c>
      <c r="C3583" s="4">
        <v>0</v>
      </c>
      <c r="D3583" s="3">
        <v>47097</v>
      </c>
      <c r="E3583" s="4">
        <v>0</v>
      </c>
      <c r="F3583">
        <v>142</v>
      </c>
      <c r="G3583" s="3">
        <v>47118</v>
      </c>
      <c r="H3583" s="4">
        <v>0</v>
      </c>
      <c r="I3583" s="4">
        <v>0</v>
      </c>
      <c r="J3583" s="4">
        <v>0</v>
      </c>
      <c r="K3583" s="5">
        <v>79840.449612621</v>
      </c>
      <c r="L3583" s="5">
        <v>0</v>
      </c>
      <c r="O3583" s="5">
        <v>0</v>
      </c>
    </row>
    <row r="3584" spans="1:15" x14ac:dyDescent="0.75">
      <c r="A3584" t="s">
        <v>38</v>
      </c>
      <c r="B3584" s="3">
        <v>47128</v>
      </c>
      <c r="C3584" s="4">
        <v>0</v>
      </c>
      <c r="D3584" s="3">
        <v>47128</v>
      </c>
      <c r="E3584" s="4">
        <v>0</v>
      </c>
      <c r="F3584">
        <v>143</v>
      </c>
      <c r="G3584" s="3">
        <v>47149</v>
      </c>
      <c r="H3584" s="4">
        <v>0</v>
      </c>
      <c r="I3584" s="4">
        <v>0</v>
      </c>
      <c r="J3584" s="4">
        <v>962000</v>
      </c>
      <c r="K3584" s="5">
        <v>79840.449612621</v>
      </c>
      <c r="L3584" s="5">
        <v>0</v>
      </c>
      <c r="O3584" s="5">
        <v>0</v>
      </c>
    </row>
    <row r="3585" spans="1:15" x14ac:dyDescent="0.75">
      <c r="A3585" t="s">
        <v>38</v>
      </c>
      <c r="B3585" s="3">
        <v>47159</v>
      </c>
      <c r="C3585" s="4">
        <v>0</v>
      </c>
      <c r="D3585" s="3">
        <v>47159</v>
      </c>
      <c r="E3585" s="4">
        <v>0</v>
      </c>
      <c r="F3585">
        <v>144</v>
      </c>
      <c r="G3585" s="3">
        <v>47177</v>
      </c>
      <c r="H3585" s="4">
        <v>0</v>
      </c>
      <c r="I3585" s="4">
        <v>0</v>
      </c>
      <c r="J3585" s="4">
        <v>0</v>
      </c>
      <c r="K3585" s="5">
        <v>75757.510595212996</v>
      </c>
      <c r="L3585" s="5">
        <v>0</v>
      </c>
      <c r="O3585" s="5">
        <v>0</v>
      </c>
    </row>
    <row r="3586" spans="1:15" x14ac:dyDescent="0.75">
      <c r="A3586" t="s">
        <v>38</v>
      </c>
      <c r="B3586" s="3">
        <v>47187</v>
      </c>
      <c r="C3586" s="4">
        <v>0</v>
      </c>
      <c r="D3586" s="3">
        <v>47187</v>
      </c>
      <c r="E3586" s="4">
        <v>0</v>
      </c>
      <c r="F3586">
        <v>145</v>
      </c>
      <c r="G3586" s="3">
        <v>47208</v>
      </c>
      <c r="H3586" s="4">
        <v>0</v>
      </c>
      <c r="I3586" s="4">
        <v>0</v>
      </c>
      <c r="J3586" s="4">
        <v>18674796.160651602</v>
      </c>
      <c r="K3586" s="5">
        <v>75878.761589349</v>
      </c>
      <c r="L3586" s="5">
        <v>0</v>
      </c>
      <c r="O3586" s="5">
        <v>0</v>
      </c>
    </row>
    <row r="3587" spans="1:15" x14ac:dyDescent="0.75">
      <c r="A3587" t="s">
        <v>39</v>
      </c>
      <c r="B3587" s="3">
        <v>43383</v>
      </c>
      <c r="C3587" s="4">
        <v>-28797132.120000001</v>
      </c>
      <c r="D3587" s="3">
        <v>43383</v>
      </c>
      <c r="E3587" s="4">
        <v>-28797132.120000001</v>
      </c>
      <c r="F3587">
        <v>4</v>
      </c>
      <c r="G3587" s="3">
        <v>43404</v>
      </c>
      <c r="H3587" s="4">
        <v>0</v>
      </c>
      <c r="I3587" s="4">
        <v>0</v>
      </c>
      <c r="J3587" s="4">
        <v>0</v>
      </c>
      <c r="K3587" s="5">
        <v>0</v>
      </c>
      <c r="L3587" s="5">
        <v>0</v>
      </c>
      <c r="O3587" s="5">
        <v>0</v>
      </c>
    </row>
    <row r="3588" spans="1:15" x14ac:dyDescent="0.75">
      <c r="A3588" t="s">
        <v>39</v>
      </c>
      <c r="B3588" s="3">
        <v>43414</v>
      </c>
      <c r="C3588" s="4">
        <v>266792.90999999997</v>
      </c>
      <c r="D3588" s="3">
        <v>43414</v>
      </c>
      <c r="E3588" s="4">
        <v>266792.90999999997</v>
      </c>
      <c r="F3588">
        <v>5</v>
      </c>
      <c r="G3588" s="3">
        <v>43434</v>
      </c>
      <c r="H3588" s="4">
        <v>0</v>
      </c>
      <c r="I3588" s="4">
        <v>0</v>
      </c>
      <c r="J3588" s="4">
        <v>0</v>
      </c>
      <c r="K3588" s="5">
        <v>0</v>
      </c>
      <c r="L3588" s="5">
        <v>0</v>
      </c>
      <c r="O3588" s="5">
        <v>0</v>
      </c>
    </row>
    <row r="3589" spans="1:15" x14ac:dyDescent="0.75">
      <c r="A3589" t="s">
        <v>39</v>
      </c>
      <c r="B3589" s="3">
        <v>43444</v>
      </c>
      <c r="C3589" s="4">
        <v>258183.26</v>
      </c>
      <c r="D3589" s="3">
        <v>43444</v>
      </c>
      <c r="E3589" s="4">
        <v>258183.26</v>
      </c>
      <c r="F3589">
        <v>6</v>
      </c>
      <c r="G3589" s="3">
        <v>43465</v>
      </c>
      <c r="H3589" s="4">
        <v>0</v>
      </c>
      <c r="I3589" s="4">
        <v>0</v>
      </c>
      <c r="J3589" s="4">
        <v>0</v>
      </c>
      <c r="K3589" s="5">
        <v>0</v>
      </c>
      <c r="L3589" s="5">
        <v>0</v>
      </c>
      <c r="O3589" s="5">
        <v>0</v>
      </c>
    </row>
    <row r="3590" spans="1:15" x14ac:dyDescent="0.75">
      <c r="A3590" t="s">
        <v>39</v>
      </c>
      <c r="B3590" s="3">
        <v>43475</v>
      </c>
      <c r="C3590" s="4">
        <v>258179.02</v>
      </c>
      <c r="D3590" s="3">
        <v>43475</v>
      </c>
      <c r="E3590" s="4">
        <v>258179.02</v>
      </c>
      <c r="F3590">
        <v>7</v>
      </c>
      <c r="G3590" s="3">
        <v>43496</v>
      </c>
      <c r="H3590" s="4">
        <v>0</v>
      </c>
      <c r="I3590" s="4">
        <v>0</v>
      </c>
      <c r="J3590" s="4">
        <v>0</v>
      </c>
      <c r="K3590" s="5">
        <v>0</v>
      </c>
      <c r="L3590" s="5">
        <v>0</v>
      </c>
      <c r="O3590" s="5">
        <v>0</v>
      </c>
    </row>
    <row r="3591" spans="1:15" x14ac:dyDescent="0.75">
      <c r="A3591" t="s">
        <v>39</v>
      </c>
      <c r="B3591" s="3">
        <v>43506</v>
      </c>
      <c r="C3591" s="4">
        <v>258175.48</v>
      </c>
      <c r="D3591" s="3">
        <v>43506</v>
      </c>
      <c r="E3591" s="4">
        <v>258175.48</v>
      </c>
      <c r="F3591">
        <v>8</v>
      </c>
      <c r="G3591" s="3">
        <v>43524</v>
      </c>
      <c r="H3591" s="4">
        <v>0</v>
      </c>
      <c r="I3591" s="4">
        <v>0</v>
      </c>
      <c r="J3591" s="4">
        <v>0</v>
      </c>
      <c r="K3591" s="5">
        <v>0</v>
      </c>
      <c r="L3591" s="5">
        <v>0</v>
      </c>
      <c r="O3591" s="5">
        <v>0</v>
      </c>
    </row>
    <row r="3592" spans="1:15" x14ac:dyDescent="0.75">
      <c r="A3592" t="s">
        <v>39</v>
      </c>
      <c r="B3592" s="3">
        <v>43534</v>
      </c>
      <c r="C3592" s="4">
        <v>258177.54</v>
      </c>
      <c r="D3592" s="3">
        <v>43534</v>
      </c>
      <c r="E3592" s="4">
        <v>258177.54</v>
      </c>
      <c r="F3592">
        <v>9</v>
      </c>
      <c r="G3592" s="3">
        <v>43555</v>
      </c>
      <c r="H3592" s="4">
        <v>0</v>
      </c>
      <c r="I3592" s="4">
        <v>0</v>
      </c>
      <c r="J3592" s="4">
        <v>0</v>
      </c>
      <c r="K3592" s="5">
        <v>0</v>
      </c>
      <c r="L3592" s="5">
        <v>0</v>
      </c>
      <c r="O3592" s="5">
        <v>0</v>
      </c>
    </row>
    <row r="3593" spans="1:15" x14ac:dyDescent="0.75">
      <c r="A3593" t="s">
        <v>39</v>
      </c>
      <c r="B3593" s="3">
        <v>43565</v>
      </c>
      <c r="C3593" s="4">
        <v>266772.47999999998</v>
      </c>
      <c r="D3593" s="3">
        <v>43565</v>
      </c>
      <c r="E3593" s="4">
        <v>266772.47999999998</v>
      </c>
      <c r="F3593">
        <v>10</v>
      </c>
      <c r="G3593" s="3">
        <v>43585</v>
      </c>
      <c r="H3593" s="4">
        <v>0</v>
      </c>
      <c r="I3593" s="4">
        <v>0</v>
      </c>
      <c r="J3593" s="4">
        <v>0</v>
      </c>
      <c r="K3593" s="5">
        <v>0</v>
      </c>
      <c r="L3593" s="5">
        <v>0</v>
      </c>
      <c r="O3593" s="5">
        <v>0</v>
      </c>
    </row>
    <row r="3594" spans="1:15" x14ac:dyDescent="0.75">
      <c r="A3594" t="s">
        <v>39</v>
      </c>
      <c r="B3594" s="3">
        <v>43595</v>
      </c>
      <c r="C3594" s="4">
        <v>258163.34</v>
      </c>
      <c r="D3594" s="3">
        <v>43595</v>
      </c>
      <c r="E3594" s="4">
        <v>258163.34</v>
      </c>
      <c r="F3594">
        <v>11</v>
      </c>
      <c r="G3594" s="3">
        <v>43616</v>
      </c>
      <c r="H3594" s="4">
        <v>0</v>
      </c>
      <c r="I3594" s="4">
        <v>0</v>
      </c>
      <c r="J3594" s="4">
        <v>0</v>
      </c>
      <c r="K3594" s="5">
        <v>0</v>
      </c>
      <c r="L3594" s="5">
        <v>0</v>
      </c>
      <c r="O3594" s="5">
        <v>0</v>
      </c>
    </row>
    <row r="3595" spans="1:15" x14ac:dyDescent="0.75">
      <c r="A3595" t="s">
        <v>39</v>
      </c>
      <c r="B3595" s="3">
        <v>43626</v>
      </c>
      <c r="C3595" s="4">
        <v>266764.65999999997</v>
      </c>
      <c r="D3595" s="3">
        <v>43626</v>
      </c>
      <c r="E3595" s="4">
        <v>266764.65999999997</v>
      </c>
      <c r="F3595">
        <v>12</v>
      </c>
      <c r="G3595" s="3">
        <v>43646</v>
      </c>
      <c r="H3595" s="4">
        <v>0</v>
      </c>
      <c r="I3595" s="4">
        <v>0</v>
      </c>
      <c r="J3595" s="4">
        <v>0</v>
      </c>
      <c r="K3595" s="5">
        <v>0</v>
      </c>
      <c r="L3595" s="5">
        <v>0</v>
      </c>
      <c r="O3595" s="5">
        <v>0</v>
      </c>
    </row>
    <row r="3596" spans="1:15" x14ac:dyDescent="0.75">
      <c r="A3596" t="s">
        <v>39</v>
      </c>
      <c r="B3596" s="3">
        <v>43656</v>
      </c>
      <c r="C3596" s="4">
        <v>258155.57</v>
      </c>
      <c r="D3596" s="3">
        <v>43656</v>
      </c>
      <c r="E3596" s="4">
        <v>258155.57</v>
      </c>
      <c r="F3596">
        <v>13</v>
      </c>
      <c r="G3596" s="3">
        <v>43677</v>
      </c>
      <c r="H3596" s="4">
        <v>0</v>
      </c>
      <c r="I3596" s="4">
        <v>0</v>
      </c>
      <c r="J3596" s="4">
        <v>0</v>
      </c>
      <c r="K3596" s="5">
        <v>0</v>
      </c>
      <c r="L3596" s="5">
        <v>0</v>
      </c>
      <c r="O3596" s="5">
        <v>0</v>
      </c>
    </row>
    <row r="3597" spans="1:15" x14ac:dyDescent="0.75">
      <c r="A3597" t="s">
        <v>39</v>
      </c>
      <c r="B3597" s="3">
        <v>43687</v>
      </c>
      <c r="C3597" s="4">
        <v>266756.42</v>
      </c>
      <c r="D3597" s="3">
        <v>43687</v>
      </c>
      <c r="E3597" s="4">
        <v>266756.42</v>
      </c>
      <c r="F3597">
        <v>14</v>
      </c>
      <c r="G3597" s="3">
        <v>43708</v>
      </c>
      <c r="H3597" s="4">
        <v>0</v>
      </c>
      <c r="I3597" s="4">
        <v>0</v>
      </c>
      <c r="J3597" s="4">
        <v>0</v>
      </c>
      <c r="K3597" s="5">
        <v>0</v>
      </c>
      <c r="L3597" s="5">
        <v>0</v>
      </c>
      <c r="O3597" s="5">
        <v>0</v>
      </c>
    </row>
    <row r="3598" spans="1:15" x14ac:dyDescent="0.75">
      <c r="A3598" t="s">
        <v>39</v>
      </c>
      <c r="B3598" s="3">
        <v>43718</v>
      </c>
      <c r="C3598" s="4">
        <v>266752.62</v>
      </c>
      <c r="D3598" s="3">
        <v>43718</v>
      </c>
      <c r="E3598" s="4">
        <v>266752.62</v>
      </c>
      <c r="F3598">
        <v>15</v>
      </c>
      <c r="G3598" s="3">
        <v>43738</v>
      </c>
      <c r="H3598" s="4">
        <v>0</v>
      </c>
      <c r="I3598" s="4">
        <v>0</v>
      </c>
      <c r="J3598" s="4">
        <v>0</v>
      </c>
      <c r="K3598" s="5">
        <v>0</v>
      </c>
      <c r="L3598" s="5">
        <v>0</v>
      </c>
      <c r="O3598" s="5">
        <v>0</v>
      </c>
    </row>
    <row r="3599" spans="1:15" x14ac:dyDescent="0.75">
      <c r="A3599" t="s">
        <v>39</v>
      </c>
      <c r="B3599" s="3">
        <v>43748</v>
      </c>
      <c r="C3599" s="4">
        <v>258143.27</v>
      </c>
      <c r="D3599" s="3">
        <v>43748</v>
      </c>
      <c r="E3599" s="4">
        <v>258143.27</v>
      </c>
      <c r="F3599">
        <v>16</v>
      </c>
      <c r="G3599" s="3">
        <v>43769</v>
      </c>
      <c r="H3599" s="4">
        <v>0</v>
      </c>
      <c r="I3599" s="4">
        <v>0</v>
      </c>
      <c r="J3599" s="4">
        <v>0</v>
      </c>
      <c r="K3599" s="5">
        <v>0</v>
      </c>
      <c r="L3599" s="5">
        <v>0</v>
      </c>
      <c r="O3599" s="5">
        <v>0</v>
      </c>
    </row>
    <row r="3600" spans="1:15" x14ac:dyDescent="0.75">
      <c r="A3600" t="s">
        <v>39</v>
      </c>
      <c r="B3600" s="3">
        <v>43779</v>
      </c>
      <c r="C3600" s="4">
        <v>266742.62</v>
      </c>
      <c r="D3600" s="3">
        <v>43779</v>
      </c>
      <c r="E3600" s="4">
        <v>266742.62</v>
      </c>
      <c r="F3600">
        <v>17</v>
      </c>
      <c r="G3600" s="3">
        <v>43799</v>
      </c>
      <c r="H3600" s="4">
        <v>0</v>
      </c>
      <c r="I3600" s="4">
        <v>0</v>
      </c>
      <c r="J3600" s="4">
        <v>0</v>
      </c>
      <c r="K3600" s="5">
        <v>0</v>
      </c>
      <c r="L3600" s="5">
        <v>0</v>
      </c>
      <c r="O3600" s="5">
        <v>0</v>
      </c>
    </row>
    <row r="3601" spans="1:15" x14ac:dyDescent="0.75">
      <c r="A3601" t="s">
        <v>39</v>
      </c>
      <c r="B3601" s="3">
        <v>43809</v>
      </c>
      <c r="C3601" s="4">
        <v>258133.5</v>
      </c>
      <c r="D3601" s="3">
        <v>43809</v>
      </c>
      <c r="E3601" s="4">
        <v>258133.5</v>
      </c>
      <c r="F3601">
        <v>18</v>
      </c>
      <c r="G3601" s="3">
        <v>43830</v>
      </c>
      <c r="H3601" s="4">
        <v>0</v>
      </c>
      <c r="I3601" s="4">
        <v>0</v>
      </c>
      <c r="J3601" s="4">
        <v>0</v>
      </c>
      <c r="K3601" s="5">
        <v>0</v>
      </c>
      <c r="L3601" s="5">
        <v>0</v>
      </c>
      <c r="O3601" s="5">
        <v>0</v>
      </c>
    </row>
    <row r="3602" spans="1:15" x14ac:dyDescent="0.75">
      <c r="A3602" t="s">
        <v>39</v>
      </c>
      <c r="B3602" s="3">
        <v>43840</v>
      </c>
      <c r="C3602" s="4">
        <v>266732.48</v>
      </c>
      <c r="D3602" s="3">
        <v>43840</v>
      </c>
      <c r="E3602" s="4">
        <v>266732.48</v>
      </c>
      <c r="F3602">
        <v>19</v>
      </c>
      <c r="G3602" s="3">
        <v>43861</v>
      </c>
      <c r="H3602" s="4">
        <v>0</v>
      </c>
      <c r="I3602" s="4">
        <v>0</v>
      </c>
      <c r="J3602" s="4">
        <v>0</v>
      </c>
      <c r="K3602" s="5">
        <v>0</v>
      </c>
      <c r="L3602" s="5">
        <v>0</v>
      </c>
      <c r="O3602" s="5">
        <v>0</v>
      </c>
    </row>
    <row r="3603" spans="1:15" x14ac:dyDescent="0.75">
      <c r="A3603" t="s">
        <v>39</v>
      </c>
      <c r="B3603" s="3">
        <v>43871</v>
      </c>
      <c r="C3603" s="4">
        <v>258123.51999999999</v>
      </c>
      <c r="D3603" s="3">
        <v>43871</v>
      </c>
      <c r="E3603" s="4">
        <v>258123.51999999999</v>
      </c>
      <c r="F3603">
        <v>20</v>
      </c>
      <c r="G3603" s="3">
        <v>43890</v>
      </c>
      <c r="H3603" s="4">
        <v>0</v>
      </c>
      <c r="I3603" s="4">
        <v>0</v>
      </c>
      <c r="J3603" s="4">
        <v>0</v>
      </c>
      <c r="K3603" s="5">
        <v>0</v>
      </c>
      <c r="L3603" s="5">
        <v>0</v>
      </c>
      <c r="O3603" s="5">
        <v>0</v>
      </c>
    </row>
    <row r="3604" spans="1:15" x14ac:dyDescent="0.75">
      <c r="A3604" t="s">
        <v>39</v>
      </c>
      <c r="B3604" s="3">
        <v>43900</v>
      </c>
      <c r="C3604" s="4">
        <v>258125.13</v>
      </c>
      <c r="D3604" s="3">
        <v>43900</v>
      </c>
      <c r="E3604" s="4">
        <v>258125.13</v>
      </c>
      <c r="F3604">
        <v>21</v>
      </c>
      <c r="G3604" s="3">
        <v>43921</v>
      </c>
      <c r="H3604" s="4">
        <v>0</v>
      </c>
      <c r="I3604" s="4">
        <v>0</v>
      </c>
      <c r="J3604" s="4">
        <v>0</v>
      </c>
      <c r="K3604" s="5">
        <v>0</v>
      </c>
      <c r="L3604" s="5">
        <v>0</v>
      </c>
      <c r="O3604" s="5">
        <v>0</v>
      </c>
    </row>
    <row r="3605" spans="1:15" x14ac:dyDescent="0.75">
      <c r="A3605" t="s">
        <v>39</v>
      </c>
      <c r="B3605" s="3">
        <v>43931</v>
      </c>
      <c r="C3605" s="4">
        <v>266716.86</v>
      </c>
      <c r="D3605" s="3">
        <v>43931</v>
      </c>
      <c r="E3605" s="4">
        <v>266716.86</v>
      </c>
      <c r="F3605">
        <v>22</v>
      </c>
      <c r="G3605" s="3">
        <v>43951</v>
      </c>
      <c r="H3605" s="4">
        <v>0</v>
      </c>
      <c r="I3605" s="4">
        <v>0</v>
      </c>
      <c r="J3605" s="4">
        <v>0</v>
      </c>
      <c r="K3605" s="5">
        <v>0</v>
      </c>
      <c r="L3605" s="5">
        <v>0</v>
      </c>
      <c r="O3605" s="5">
        <v>0</v>
      </c>
    </row>
    <row r="3606" spans="1:15" x14ac:dyDescent="0.75">
      <c r="A3606" t="s">
        <v>39</v>
      </c>
      <c r="B3606" s="3">
        <v>43961</v>
      </c>
      <c r="C3606" s="4">
        <v>258108.16</v>
      </c>
      <c r="D3606" s="3">
        <v>43961</v>
      </c>
      <c r="E3606" s="4">
        <v>258108.16</v>
      </c>
      <c r="F3606">
        <v>23</v>
      </c>
      <c r="G3606" s="3">
        <v>43982</v>
      </c>
      <c r="H3606" s="4">
        <v>0</v>
      </c>
      <c r="I3606" s="4">
        <v>0</v>
      </c>
      <c r="J3606" s="4">
        <v>0</v>
      </c>
      <c r="K3606" s="5">
        <v>0</v>
      </c>
      <c r="L3606" s="5">
        <v>0</v>
      </c>
      <c r="O3606" s="5">
        <v>0</v>
      </c>
    </row>
    <row r="3607" spans="1:15" x14ac:dyDescent="0.75">
      <c r="A3607" t="s">
        <v>39</v>
      </c>
      <c r="B3607" s="3">
        <v>43992</v>
      </c>
      <c r="C3607" s="4">
        <v>266706.06</v>
      </c>
      <c r="D3607" s="3">
        <v>43992</v>
      </c>
      <c r="E3607" s="4">
        <v>266706.06</v>
      </c>
      <c r="F3607">
        <v>24</v>
      </c>
      <c r="G3607" s="3">
        <v>44012</v>
      </c>
      <c r="H3607" s="4">
        <v>0</v>
      </c>
      <c r="I3607" s="4">
        <v>0</v>
      </c>
      <c r="J3607" s="4">
        <v>0</v>
      </c>
      <c r="K3607" s="5">
        <v>0</v>
      </c>
      <c r="L3607" s="5">
        <v>0</v>
      </c>
      <c r="O3607" s="5">
        <v>0</v>
      </c>
    </row>
    <row r="3608" spans="1:15" x14ac:dyDescent="0.75">
      <c r="A3608" t="s">
        <v>39</v>
      </c>
      <c r="B3608" s="3">
        <v>44022</v>
      </c>
      <c r="C3608" s="4">
        <v>258097.66</v>
      </c>
      <c r="D3608" s="3">
        <v>44022</v>
      </c>
      <c r="E3608" s="4">
        <v>258097.66</v>
      </c>
      <c r="F3608">
        <v>25</v>
      </c>
      <c r="G3608" s="3">
        <v>44043</v>
      </c>
      <c r="H3608" s="4">
        <v>0</v>
      </c>
      <c r="I3608" s="4">
        <v>0</v>
      </c>
      <c r="J3608" s="4">
        <v>0</v>
      </c>
      <c r="K3608" s="5">
        <v>0</v>
      </c>
      <c r="L3608" s="5">
        <v>0</v>
      </c>
      <c r="O3608" s="5">
        <v>0</v>
      </c>
    </row>
    <row r="3609" spans="1:15" x14ac:dyDescent="0.75">
      <c r="A3609" t="s">
        <v>39</v>
      </c>
      <c r="B3609" s="3">
        <v>44053</v>
      </c>
      <c r="C3609" s="4">
        <v>266650</v>
      </c>
      <c r="D3609" s="3">
        <v>44053</v>
      </c>
      <c r="E3609" s="4">
        <v>266650</v>
      </c>
      <c r="F3609">
        <v>26</v>
      </c>
      <c r="G3609" s="3">
        <v>44074</v>
      </c>
      <c r="H3609" s="4">
        <v>0</v>
      </c>
      <c r="I3609" s="4">
        <v>0</v>
      </c>
      <c r="J3609" s="4">
        <v>0</v>
      </c>
      <c r="K3609" s="5">
        <v>0</v>
      </c>
      <c r="L3609" s="5">
        <v>0</v>
      </c>
      <c r="O3609" s="5">
        <v>0</v>
      </c>
    </row>
    <row r="3610" spans="1:15" x14ac:dyDescent="0.75">
      <c r="A3610" t="s">
        <v>39</v>
      </c>
      <c r="B3610" s="3">
        <v>44084</v>
      </c>
      <c r="C3610" s="4">
        <v>266343.09999999998</v>
      </c>
      <c r="D3610" s="3">
        <v>44084</v>
      </c>
      <c r="E3610" s="4">
        <v>266343.09999999998</v>
      </c>
      <c r="F3610">
        <v>27</v>
      </c>
      <c r="G3610" s="3">
        <v>44104</v>
      </c>
      <c r="H3610" s="4">
        <v>0</v>
      </c>
      <c r="I3610" s="4">
        <v>0</v>
      </c>
      <c r="J3610" s="4">
        <v>0</v>
      </c>
      <c r="K3610" s="5">
        <v>0</v>
      </c>
      <c r="L3610" s="5">
        <v>0</v>
      </c>
      <c r="O3610" s="5">
        <v>0</v>
      </c>
    </row>
    <row r="3611" spans="1:15" x14ac:dyDescent="0.75">
      <c r="A3611" t="s">
        <v>39</v>
      </c>
      <c r="B3611" s="3">
        <v>44114</v>
      </c>
      <c r="C3611" s="4">
        <v>249770.68</v>
      </c>
      <c r="D3611" s="3">
        <v>44114</v>
      </c>
      <c r="E3611" s="4">
        <v>249770.68</v>
      </c>
      <c r="F3611">
        <v>28</v>
      </c>
      <c r="G3611" s="3">
        <v>44135</v>
      </c>
      <c r="H3611" s="4">
        <v>0</v>
      </c>
      <c r="I3611" s="4">
        <v>0</v>
      </c>
      <c r="J3611" s="4">
        <v>0</v>
      </c>
      <c r="K3611" s="5">
        <v>0</v>
      </c>
      <c r="L3611" s="5">
        <v>0</v>
      </c>
      <c r="O3611" s="5">
        <v>0</v>
      </c>
    </row>
    <row r="3612" spans="1:15" x14ac:dyDescent="0.75">
      <c r="A3612" t="s">
        <v>39</v>
      </c>
      <c r="B3612" s="3">
        <v>44145</v>
      </c>
      <c r="C3612" s="4">
        <v>242867.20000000001</v>
      </c>
      <c r="D3612" s="3">
        <v>44145</v>
      </c>
      <c r="E3612" s="4">
        <v>242867.20000000001</v>
      </c>
      <c r="F3612">
        <v>29</v>
      </c>
      <c r="G3612" s="3">
        <v>44165</v>
      </c>
      <c r="H3612" s="4">
        <v>0</v>
      </c>
      <c r="I3612" s="4">
        <v>0</v>
      </c>
      <c r="J3612" s="4">
        <v>0</v>
      </c>
      <c r="K3612" s="5">
        <v>0</v>
      </c>
      <c r="L3612" s="5">
        <v>0</v>
      </c>
      <c r="O3612" s="5">
        <v>0</v>
      </c>
    </row>
    <row r="3613" spans="1:15" x14ac:dyDescent="0.75">
      <c r="A3613" t="s">
        <v>39</v>
      </c>
      <c r="B3613" s="3">
        <v>44175</v>
      </c>
      <c r="C3613" s="4">
        <v>242177.36</v>
      </c>
      <c r="D3613" s="3">
        <v>44175</v>
      </c>
      <c r="E3613" s="4">
        <v>242177.36</v>
      </c>
      <c r="F3613">
        <v>30</v>
      </c>
      <c r="G3613" s="3">
        <v>44196</v>
      </c>
      <c r="H3613" s="4">
        <v>0</v>
      </c>
      <c r="I3613" s="4">
        <v>0</v>
      </c>
      <c r="J3613" s="4">
        <v>0</v>
      </c>
      <c r="K3613" s="5">
        <v>0</v>
      </c>
      <c r="L3613" s="5">
        <v>0</v>
      </c>
      <c r="O3613" s="5">
        <v>0</v>
      </c>
    </row>
    <row r="3614" spans="1:15" x14ac:dyDescent="0.75">
      <c r="A3614" t="s">
        <v>39</v>
      </c>
      <c r="B3614" s="3">
        <v>44206</v>
      </c>
      <c r="C3614" s="4">
        <v>241979.51999999999</v>
      </c>
      <c r="D3614" s="3">
        <v>44206</v>
      </c>
      <c r="E3614" s="4">
        <v>241979.51999999999</v>
      </c>
      <c r="F3614">
        <v>31</v>
      </c>
      <c r="G3614" s="3">
        <v>44227</v>
      </c>
      <c r="H3614" s="4">
        <v>0</v>
      </c>
      <c r="I3614" s="4">
        <v>0</v>
      </c>
      <c r="J3614" s="4">
        <v>0</v>
      </c>
      <c r="K3614" s="5">
        <v>0</v>
      </c>
      <c r="L3614" s="5">
        <v>0</v>
      </c>
      <c r="O3614" s="5">
        <v>0</v>
      </c>
    </row>
    <row r="3615" spans="1:15" x14ac:dyDescent="0.75">
      <c r="A3615" t="s">
        <v>39</v>
      </c>
      <c r="B3615" s="3">
        <v>44237</v>
      </c>
      <c r="C3615" s="4">
        <v>241801.65</v>
      </c>
      <c r="D3615" s="3">
        <v>44237</v>
      </c>
      <c r="E3615" s="4">
        <v>241801.65</v>
      </c>
      <c r="F3615">
        <v>32</v>
      </c>
      <c r="G3615" s="3">
        <v>44255</v>
      </c>
      <c r="H3615" s="4">
        <v>0</v>
      </c>
      <c r="I3615" s="4">
        <v>0</v>
      </c>
      <c r="J3615" s="4">
        <v>0</v>
      </c>
      <c r="K3615" s="5">
        <v>0</v>
      </c>
      <c r="L3615" s="5">
        <v>0</v>
      </c>
      <c r="O3615" s="5">
        <v>0</v>
      </c>
    </row>
    <row r="3616" spans="1:15" x14ac:dyDescent="0.75">
      <c r="A3616" t="s">
        <v>39</v>
      </c>
      <c r="B3616" s="3">
        <v>44265</v>
      </c>
      <c r="C3616" s="4">
        <v>242803.02</v>
      </c>
      <c r="D3616" s="3">
        <v>44265</v>
      </c>
      <c r="E3616" s="4">
        <v>242803.02</v>
      </c>
      <c r="F3616">
        <v>33</v>
      </c>
      <c r="G3616" s="3">
        <v>44286</v>
      </c>
      <c r="H3616" s="4">
        <v>0</v>
      </c>
      <c r="I3616" s="4">
        <v>0</v>
      </c>
      <c r="J3616" s="4">
        <v>0</v>
      </c>
      <c r="K3616" s="5">
        <v>0</v>
      </c>
      <c r="L3616" s="5">
        <v>0</v>
      </c>
      <c r="O3616" s="5">
        <v>0</v>
      </c>
    </row>
    <row r="3617" spans="1:15" x14ac:dyDescent="0.75">
      <c r="A3617" t="s">
        <v>39</v>
      </c>
      <c r="B3617" s="3">
        <v>44296</v>
      </c>
      <c r="C3617" s="4">
        <v>250469</v>
      </c>
      <c r="D3617" s="3">
        <v>44296</v>
      </c>
      <c r="E3617" s="4">
        <v>250469</v>
      </c>
      <c r="F3617">
        <v>34</v>
      </c>
      <c r="G3617" s="3">
        <v>44316</v>
      </c>
      <c r="H3617" s="4">
        <v>0</v>
      </c>
      <c r="I3617" s="4">
        <v>0</v>
      </c>
      <c r="J3617" s="4">
        <v>0</v>
      </c>
      <c r="K3617" s="5">
        <v>0</v>
      </c>
      <c r="L3617" s="5">
        <v>0</v>
      </c>
      <c r="O3617" s="5">
        <v>0</v>
      </c>
    </row>
    <row r="3618" spans="1:15" x14ac:dyDescent="0.75">
      <c r="A3618" t="s">
        <v>39</v>
      </c>
      <c r="B3618" s="3">
        <v>44326</v>
      </c>
      <c r="C3618" s="4">
        <v>242000.68</v>
      </c>
      <c r="D3618" s="3">
        <v>44326</v>
      </c>
      <c r="E3618" s="4">
        <v>242000.68</v>
      </c>
      <c r="F3618">
        <v>35</v>
      </c>
      <c r="G3618" s="3">
        <v>44347</v>
      </c>
      <c r="H3618" s="4">
        <v>0</v>
      </c>
      <c r="I3618" s="4">
        <v>0</v>
      </c>
      <c r="J3618" s="4">
        <v>0</v>
      </c>
      <c r="K3618" s="5">
        <v>0</v>
      </c>
      <c r="L3618" s="5">
        <v>0</v>
      </c>
      <c r="O3618" s="5">
        <v>0</v>
      </c>
    </row>
    <row r="3619" spans="1:15" x14ac:dyDescent="0.75">
      <c r="A3619" t="s">
        <v>39</v>
      </c>
      <c r="B3619" s="3">
        <v>44357</v>
      </c>
      <c r="C3619" s="4">
        <v>250585.47</v>
      </c>
      <c r="D3619" s="3">
        <v>44357</v>
      </c>
      <c r="E3619" s="4">
        <v>250585.47</v>
      </c>
      <c r="F3619">
        <v>36</v>
      </c>
      <c r="G3619" s="3">
        <v>44377</v>
      </c>
      <c r="H3619" s="4">
        <v>0</v>
      </c>
      <c r="I3619" s="4">
        <v>0</v>
      </c>
      <c r="J3619" s="4">
        <v>0</v>
      </c>
      <c r="K3619" s="5">
        <v>0</v>
      </c>
      <c r="L3619" s="5">
        <v>0</v>
      </c>
      <c r="O3619" s="5">
        <v>0</v>
      </c>
    </row>
    <row r="3620" spans="1:15" x14ac:dyDescent="0.75">
      <c r="A3620" t="s">
        <v>39</v>
      </c>
      <c r="B3620" s="3">
        <v>44387</v>
      </c>
      <c r="C3620" s="4">
        <v>242253.63</v>
      </c>
      <c r="D3620" s="3">
        <v>44387</v>
      </c>
      <c r="E3620" s="4">
        <v>242253.63</v>
      </c>
      <c r="F3620">
        <v>37</v>
      </c>
      <c r="G3620" s="3">
        <v>44408</v>
      </c>
      <c r="H3620" s="4">
        <v>0</v>
      </c>
      <c r="I3620" s="4">
        <v>0</v>
      </c>
      <c r="J3620" s="4">
        <v>0</v>
      </c>
      <c r="K3620" s="5">
        <v>0</v>
      </c>
      <c r="L3620" s="5">
        <v>0</v>
      </c>
      <c r="O3620" s="5">
        <v>0</v>
      </c>
    </row>
    <row r="3621" spans="1:15" x14ac:dyDescent="0.75">
      <c r="A3621" t="s">
        <v>39</v>
      </c>
      <c r="B3621" s="3">
        <v>44418</v>
      </c>
      <c r="C3621" s="4">
        <v>240444.43</v>
      </c>
      <c r="D3621" s="3">
        <v>44418</v>
      </c>
      <c r="E3621" s="4">
        <v>240444.43</v>
      </c>
      <c r="F3621">
        <v>38</v>
      </c>
      <c r="G3621" s="3">
        <v>44439</v>
      </c>
      <c r="H3621" s="4">
        <v>0</v>
      </c>
      <c r="I3621" s="4">
        <v>0</v>
      </c>
      <c r="J3621" s="4">
        <v>0</v>
      </c>
      <c r="K3621" s="5">
        <v>0</v>
      </c>
      <c r="L3621" s="5">
        <v>0</v>
      </c>
      <c r="O3621" s="5">
        <v>0</v>
      </c>
    </row>
    <row r="3622" spans="1:15" x14ac:dyDescent="0.75">
      <c r="A3622" t="s">
        <v>39</v>
      </c>
      <c r="B3622" s="3">
        <v>44449</v>
      </c>
      <c r="C3622" s="4">
        <v>249978.44</v>
      </c>
      <c r="D3622" s="3">
        <v>44449</v>
      </c>
      <c r="E3622" s="4">
        <v>249978.44</v>
      </c>
      <c r="F3622">
        <v>39</v>
      </c>
      <c r="G3622" s="3">
        <v>44469</v>
      </c>
      <c r="H3622" s="4">
        <v>0</v>
      </c>
      <c r="I3622" s="4">
        <v>0</v>
      </c>
      <c r="J3622" s="4">
        <v>0</v>
      </c>
      <c r="K3622" s="5">
        <v>0</v>
      </c>
      <c r="L3622" s="5">
        <v>0</v>
      </c>
      <c r="O3622" s="5">
        <v>0</v>
      </c>
    </row>
    <row r="3623" spans="1:15" x14ac:dyDescent="0.75">
      <c r="A3623" t="s">
        <v>39</v>
      </c>
      <c r="B3623" s="3">
        <v>44479</v>
      </c>
      <c r="C3623" s="4">
        <v>241730.98</v>
      </c>
      <c r="D3623" s="3">
        <v>44479</v>
      </c>
      <c r="E3623" s="4">
        <v>241730.98</v>
      </c>
      <c r="F3623">
        <v>40</v>
      </c>
      <c r="G3623" s="3">
        <v>44500</v>
      </c>
      <c r="H3623" s="4">
        <v>0</v>
      </c>
      <c r="I3623" s="4">
        <v>0</v>
      </c>
      <c r="J3623" s="4">
        <v>0</v>
      </c>
      <c r="K3623" s="5">
        <v>0</v>
      </c>
      <c r="L3623" s="5">
        <v>0</v>
      </c>
      <c r="O3623" s="5">
        <v>0</v>
      </c>
    </row>
    <row r="3624" spans="1:15" x14ac:dyDescent="0.75">
      <c r="A3624" t="s">
        <v>39</v>
      </c>
      <c r="B3624" s="3">
        <v>44510</v>
      </c>
      <c r="C3624" s="4">
        <v>250018.88</v>
      </c>
      <c r="D3624" s="3">
        <v>44510</v>
      </c>
      <c r="E3624" s="4">
        <v>250018.88</v>
      </c>
      <c r="F3624">
        <v>41</v>
      </c>
      <c r="G3624" s="3">
        <v>44530</v>
      </c>
      <c r="H3624" s="4">
        <v>0</v>
      </c>
      <c r="I3624" s="4">
        <v>0</v>
      </c>
      <c r="J3624" s="4">
        <v>0</v>
      </c>
      <c r="K3624" s="5">
        <v>0</v>
      </c>
      <c r="L3624" s="5">
        <v>0</v>
      </c>
      <c r="O3624" s="5">
        <v>0</v>
      </c>
    </row>
    <row r="3625" spans="1:15" x14ac:dyDescent="0.75">
      <c r="A3625" t="s">
        <v>39</v>
      </c>
      <c r="B3625" s="3">
        <v>44540</v>
      </c>
      <c r="C3625" s="4">
        <v>241736.21</v>
      </c>
      <c r="D3625" s="3">
        <v>44540</v>
      </c>
      <c r="E3625" s="4">
        <v>241736.21</v>
      </c>
      <c r="F3625">
        <v>42</v>
      </c>
      <c r="G3625" s="3">
        <v>44561</v>
      </c>
      <c r="H3625" s="4">
        <v>0</v>
      </c>
      <c r="I3625" s="4">
        <v>0</v>
      </c>
      <c r="J3625" s="4">
        <v>0</v>
      </c>
      <c r="K3625" s="5">
        <v>0</v>
      </c>
      <c r="L3625" s="5">
        <v>0</v>
      </c>
      <c r="O3625" s="5">
        <v>0</v>
      </c>
    </row>
    <row r="3626" spans="1:15" x14ac:dyDescent="0.75">
      <c r="A3626" t="s">
        <v>39</v>
      </c>
      <c r="B3626" s="3">
        <v>44571</v>
      </c>
      <c r="C3626" s="4">
        <v>244041.73</v>
      </c>
      <c r="D3626" s="3">
        <v>44571</v>
      </c>
      <c r="E3626" s="4">
        <v>244041.73</v>
      </c>
      <c r="F3626">
        <v>43</v>
      </c>
      <c r="G3626" s="3">
        <v>44592</v>
      </c>
      <c r="H3626" s="4">
        <v>0</v>
      </c>
      <c r="I3626" s="4">
        <v>0</v>
      </c>
      <c r="J3626" s="4">
        <v>0</v>
      </c>
      <c r="K3626" s="5">
        <v>0</v>
      </c>
      <c r="L3626" s="5">
        <v>0</v>
      </c>
      <c r="O3626" s="5">
        <v>0</v>
      </c>
    </row>
    <row r="3627" spans="1:15" x14ac:dyDescent="0.75">
      <c r="A3627" t="s">
        <v>39</v>
      </c>
      <c r="B3627" s="3">
        <v>44602</v>
      </c>
      <c r="C3627" s="4">
        <v>310844.37</v>
      </c>
      <c r="D3627" s="3">
        <v>44602</v>
      </c>
      <c r="E3627" s="4">
        <v>310844.37</v>
      </c>
      <c r="F3627">
        <v>44</v>
      </c>
      <c r="G3627" s="3">
        <v>44620</v>
      </c>
      <c r="H3627" s="4">
        <v>0</v>
      </c>
      <c r="I3627" s="4">
        <v>0</v>
      </c>
      <c r="J3627" s="4">
        <v>0</v>
      </c>
      <c r="K3627" s="5">
        <v>0</v>
      </c>
      <c r="L3627" s="5">
        <v>0</v>
      </c>
      <c r="O3627" s="5">
        <v>0</v>
      </c>
    </row>
    <row r="3628" spans="1:15" x14ac:dyDescent="0.75">
      <c r="A3628" t="s">
        <v>39</v>
      </c>
      <c r="B3628" s="3">
        <v>44630</v>
      </c>
      <c r="C3628" s="4">
        <v>235115.81</v>
      </c>
      <c r="D3628" s="3">
        <v>44630</v>
      </c>
      <c r="E3628" s="4">
        <v>235115.81</v>
      </c>
      <c r="F3628">
        <v>45</v>
      </c>
      <c r="G3628" s="3">
        <v>44651</v>
      </c>
      <c r="H3628" s="4">
        <v>0</v>
      </c>
      <c r="I3628" s="4">
        <v>0</v>
      </c>
      <c r="J3628" s="4">
        <v>0</v>
      </c>
      <c r="K3628" s="5">
        <v>0</v>
      </c>
      <c r="L3628" s="5">
        <v>0</v>
      </c>
      <c r="O3628" s="5">
        <v>0</v>
      </c>
    </row>
    <row r="3629" spans="1:15" x14ac:dyDescent="0.75">
      <c r="A3629" t="s">
        <v>39</v>
      </c>
      <c r="B3629" s="3">
        <v>44661</v>
      </c>
      <c r="C3629" s="4">
        <v>253330.07</v>
      </c>
      <c r="D3629" s="3">
        <v>44661</v>
      </c>
      <c r="E3629" s="4">
        <v>253330.07</v>
      </c>
      <c r="F3629">
        <v>46</v>
      </c>
      <c r="G3629" s="3">
        <v>44681</v>
      </c>
      <c r="H3629" s="4">
        <v>0</v>
      </c>
      <c r="I3629" s="4">
        <v>0</v>
      </c>
      <c r="J3629" s="4">
        <v>0</v>
      </c>
      <c r="K3629" s="5">
        <v>0</v>
      </c>
      <c r="L3629" s="5">
        <v>0</v>
      </c>
      <c r="O3629" s="5">
        <v>0</v>
      </c>
    </row>
    <row r="3630" spans="1:15" x14ac:dyDescent="0.75">
      <c r="A3630" t="s">
        <v>39</v>
      </c>
      <c r="B3630" s="3">
        <v>44691</v>
      </c>
      <c r="C3630" s="4">
        <v>249131.67</v>
      </c>
      <c r="D3630" s="3">
        <v>44691</v>
      </c>
      <c r="E3630" s="4">
        <v>249131.67</v>
      </c>
      <c r="F3630">
        <v>47</v>
      </c>
      <c r="G3630" s="3">
        <v>44712</v>
      </c>
      <c r="H3630" s="4">
        <v>0</v>
      </c>
      <c r="I3630" s="4">
        <v>0</v>
      </c>
      <c r="J3630" s="4">
        <v>0</v>
      </c>
      <c r="K3630" s="5">
        <v>0</v>
      </c>
      <c r="L3630" s="5">
        <v>0</v>
      </c>
      <c r="O3630" s="5">
        <v>0</v>
      </c>
    </row>
    <row r="3631" spans="1:15" x14ac:dyDescent="0.75">
      <c r="A3631" t="s">
        <v>39</v>
      </c>
      <c r="B3631" s="3">
        <v>44722</v>
      </c>
      <c r="C3631" s="4">
        <v>417394.99</v>
      </c>
      <c r="D3631" s="3">
        <v>44722</v>
      </c>
      <c r="E3631" s="4">
        <v>417394.99</v>
      </c>
      <c r="F3631">
        <v>48</v>
      </c>
      <c r="G3631" s="3">
        <v>44742</v>
      </c>
      <c r="H3631" s="4">
        <v>0</v>
      </c>
      <c r="I3631" s="4">
        <v>0</v>
      </c>
      <c r="J3631" s="4">
        <v>0</v>
      </c>
      <c r="K3631" s="5">
        <v>0</v>
      </c>
      <c r="L3631" s="5">
        <v>0</v>
      </c>
      <c r="O3631" s="5">
        <v>0</v>
      </c>
    </row>
    <row r="3632" spans="1:15" x14ac:dyDescent="0.75">
      <c r="A3632" t="s">
        <v>39</v>
      </c>
      <c r="B3632" s="3">
        <v>44752</v>
      </c>
      <c r="C3632" s="4">
        <v>253291.69</v>
      </c>
      <c r="D3632" s="3">
        <v>44752</v>
      </c>
      <c r="E3632" s="4">
        <v>253291.69</v>
      </c>
      <c r="F3632">
        <v>49</v>
      </c>
      <c r="G3632" s="3">
        <v>44773</v>
      </c>
      <c r="H3632" s="4">
        <v>0</v>
      </c>
      <c r="I3632" s="4">
        <v>0</v>
      </c>
      <c r="J3632" s="4">
        <v>0</v>
      </c>
      <c r="K3632" s="5">
        <v>0</v>
      </c>
      <c r="L3632" s="5">
        <v>0</v>
      </c>
      <c r="O3632" s="5">
        <v>0</v>
      </c>
    </row>
    <row r="3633" spans="1:15" x14ac:dyDescent="0.75">
      <c r="A3633" t="s">
        <v>39</v>
      </c>
      <c r="B3633" s="3">
        <v>44783</v>
      </c>
      <c r="C3633" s="4">
        <v>330617.45</v>
      </c>
      <c r="D3633" s="3">
        <v>44783</v>
      </c>
      <c r="E3633" s="4">
        <v>330617.45</v>
      </c>
      <c r="F3633">
        <v>50</v>
      </c>
      <c r="G3633" s="3">
        <v>44804</v>
      </c>
      <c r="H3633" s="4">
        <v>0</v>
      </c>
      <c r="I3633" s="4">
        <v>0</v>
      </c>
      <c r="J3633" s="4">
        <v>0</v>
      </c>
      <c r="K3633" s="5">
        <v>0</v>
      </c>
      <c r="L3633" s="5">
        <v>0</v>
      </c>
      <c r="O3633" s="5">
        <v>0</v>
      </c>
    </row>
    <row r="3634" spans="1:15" x14ac:dyDescent="0.75">
      <c r="A3634" t="s">
        <v>39</v>
      </c>
      <c r="B3634" s="3">
        <v>44814</v>
      </c>
      <c r="C3634" s="4">
        <v>263835.81</v>
      </c>
      <c r="D3634" s="3">
        <v>44814</v>
      </c>
      <c r="E3634" s="4">
        <v>263835.81</v>
      </c>
      <c r="F3634">
        <v>51</v>
      </c>
      <c r="G3634" s="3">
        <v>44834</v>
      </c>
      <c r="H3634" s="4">
        <v>0</v>
      </c>
      <c r="I3634" s="4">
        <v>0</v>
      </c>
      <c r="J3634" s="4">
        <v>0</v>
      </c>
      <c r="K3634" s="5">
        <v>0</v>
      </c>
      <c r="L3634" s="5">
        <v>0</v>
      </c>
      <c r="O3634" s="5">
        <v>0</v>
      </c>
    </row>
    <row r="3635" spans="1:15" x14ac:dyDescent="0.75">
      <c r="A3635" t="s">
        <v>39</v>
      </c>
      <c r="B3635" s="3">
        <v>44844</v>
      </c>
      <c r="C3635" s="4">
        <v>255774.09</v>
      </c>
      <c r="D3635" s="3">
        <v>44844</v>
      </c>
      <c r="E3635" s="4">
        <v>255774.09</v>
      </c>
      <c r="F3635">
        <v>52</v>
      </c>
      <c r="G3635" s="3">
        <v>44865</v>
      </c>
      <c r="H3635" s="4">
        <v>0</v>
      </c>
      <c r="I3635" s="4">
        <v>0</v>
      </c>
      <c r="J3635" s="4">
        <v>0</v>
      </c>
      <c r="K3635" s="5">
        <v>0</v>
      </c>
      <c r="L3635" s="5">
        <v>0</v>
      </c>
      <c r="O3635" s="5">
        <v>0</v>
      </c>
    </row>
    <row r="3636" spans="1:15" x14ac:dyDescent="0.75">
      <c r="A3636" t="s">
        <v>39</v>
      </c>
      <c r="B3636" s="3">
        <v>44875</v>
      </c>
      <c r="C3636" s="4">
        <v>261563.7</v>
      </c>
      <c r="D3636" s="3">
        <v>44875</v>
      </c>
      <c r="E3636" s="4">
        <v>261563.7</v>
      </c>
      <c r="F3636">
        <v>53</v>
      </c>
      <c r="G3636" s="3">
        <v>44895</v>
      </c>
      <c r="H3636" s="4">
        <v>0</v>
      </c>
      <c r="I3636" s="4">
        <v>0</v>
      </c>
      <c r="J3636" s="4">
        <v>0</v>
      </c>
      <c r="K3636" s="5">
        <v>0</v>
      </c>
      <c r="L3636" s="5">
        <v>0</v>
      </c>
      <c r="O3636" s="5">
        <v>0</v>
      </c>
    </row>
    <row r="3637" spans="1:15" x14ac:dyDescent="0.75">
      <c r="A3637" t="s">
        <v>39</v>
      </c>
      <c r="B3637" s="3">
        <v>44905</v>
      </c>
      <c r="C3637" s="4">
        <v>255421.78</v>
      </c>
      <c r="D3637" s="3">
        <v>44905</v>
      </c>
      <c r="E3637" s="4">
        <v>255421.78</v>
      </c>
      <c r="F3637">
        <v>54</v>
      </c>
      <c r="G3637" s="3">
        <v>44926</v>
      </c>
      <c r="H3637" s="4">
        <v>0</v>
      </c>
      <c r="I3637" s="4">
        <v>0</v>
      </c>
      <c r="J3637" s="4">
        <v>0</v>
      </c>
      <c r="K3637" s="5">
        <v>0</v>
      </c>
      <c r="L3637" s="5">
        <v>0</v>
      </c>
      <c r="O3637" s="5">
        <v>0</v>
      </c>
    </row>
    <row r="3638" spans="1:15" x14ac:dyDescent="0.75">
      <c r="A3638" t="s">
        <v>39</v>
      </c>
      <c r="B3638" s="3">
        <v>44936</v>
      </c>
      <c r="C3638" s="4">
        <v>257946.21</v>
      </c>
      <c r="D3638" s="3">
        <v>44936</v>
      </c>
      <c r="E3638" s="4">
        <v>257946.21</v>
      </c>
      <c r="F3638">
        <v>55</v>
      </c>
      <c r="G3638" s="3">
        <v>44957</v>
      </c>
      <c r="H3638" s="4">
        <v>0</v>
      </c>
      <c r="I3638" s="4">
        <v>0</v>
      </c>
      <c r="J3638" s="4">
        <v>0</v>
      </c>
      <c r="K3638" s="5">
        <v>0</v>
      </c>
      <c r="L3638" s="5">
        <v>0</v>
      </c>
      <c r="O3638" s="5">
        <v>0</v>
      </c>
    </row>
    <row r="3639" spans="1:15" x14ac:dyDescent="0.75">
      <c r="A3639" t="s">
        <v>39</v>
      </c>
      <c r="B3639" s="3">
        <v>44967</v>
      </c>
      <c r="C3639" s="4">
        <v>186532.62</v>
      </c>
      <c r="D3639" s="3">
        <v>44967</v>
      </c>
      <c r="E3639" s="4">
        <v>186532.62</v>
      </c>
      <c r="F3639">
        <v>56</v>
      </c>
      <c r="G3639" s="3">
        <v>44985</v>
      </c>
      <c r="H3639" s="4">
        <v>0</v>
      </c>
      <c r="I3639" s="4">
        <v>0</v>
      </c>
      <c r="J3639" s="4">
        <v>0</v>
      </c>
      <c r="K3639" s="5">
        <v>0</v>
      </c>
      <c r="L3639" s="5">
        <v>0</v>
      </c>
      <c r="O3639" s="5">
        <v>0</v>
      </c>
    </row>
    <row r="3640" spans="1:15" x14ac:dyDescent="0.75">
      <c r="A3640" t="s">
        <v>39</v>
      </c>
      <c r="B3640" s="3">
        <v>44995</v>
      </c>
      <c r="C3640" s="4">
        <v>264608.84999999998</v>
      </c>
      <c r="D3640" s="3">
        <v>44995</v>
      </c>
      <c r="E3640" s="4">
        <v>264608.84999999998</v>
      </c>
      <c r="F3640">
        <v>57</v>
      </c>
      <c r="G3640" s="3">
        <v>45016</v>
      </c>
      <c r="H3640" s="4">
        <v>0</v>
      </c>
      <c r="I3640" s="4">
        <v>0</v>
      </c>
      <c r="J3640" s="4">
        <v>0</v>
      </c>
      <c r="K3640" s="5">
        <v>0</v>
      </c>
      <c r="L3640" s="5">
        <v>0</v>
      </c>
      <c r="O3640" s="5">
        <v>0</v>
      </c>
    </row>
    <row r="3641" spans="1:15" x14ac:dyDescent="0.75">
      <c r="A3641" t="s">
        <v>39</v>
      </c>
      <c r="B3641" s="3">
        <v>45026</v>
      </c>
      <c r="C3641" s="4">
        <v>264375.33</v>
      </c>
      <c r="D3641" s="3">
        <v>45026</v>
      </c>
      <c r="E3641" s="4">
        <v>264375.33</v>
      </c>
      <c r="F3641">
        <v>58</v>
      </c>
      <c r="G3641" s="3">
        <v>45046</v>
      </c>
      <c r="H3641" s="4">
        <v>0</v>
      </c>
      <c r="I3641" s="4">
        <v>0</v>
      </c>
      <c r="J3641" s="4">
        <v>0</v>
      </c>
      <c r="K3641" s="5">
        <v>0</v>
      </c>
      <c r="L3641" s="5">
        <v>0</v>
      </c>
      <c r="O3641" s="5">
        <v>0</v>
      </c>
    </row>
    <row r="3642" spans="1:15" x14ac:dyDescent="0.75">
      <c r="A3642" t="s">
        <v>39</v>
      </c>
      <c r="B3642" s="3">
        <v>45056</v>
      </c>
      <c r="C3642" s="4">
        <v>253238.15</v>
      </c>
      <c r="D3642" s="3">
        <v>45056</v>
      </c>
      <c r="E3642" s="4">
        <v>253238.15</v>
      </c>
      <c r="F3642">
        <v>59</v>
      </c>
      <c r="G3642" s="3">
        <v>45077</v>
      </c>
      <c r="H3642" s="4">
        <v>0</v>
      </c>
      <c r="I3642" s="4">
        <v>0</v>
      </c>
      <c r="J3642" s="4">
        <v>0</v>
      </c>
      <c r="K3642" s="5">
        <v>0</v>
      </c>
      <c r="L3642" s="5">
        <v>0</v>
      </c>
      <c r="O3642" s="5">
        <v>0</v>
      </c>
    </row>
    <row r="3643" spans="1:15" x14ac:dyDescent="0.75">
      <c r="A3643" t="s">
        <v>39</v>
      </c>
      <c r="B3643" s="3">
        <v>45087</v>
      </c>
      <c r="C3643" s="4">
        <v>261464.23</v>
      </c>
      <c r="D3643" s="3">
        <v>45087</v>
      </c>
      <c r="E3643" s="4">
        <v>261464.23</v>
      </c>
      <c r="F3643">
        <v>60</v>
      </c>
      <c r="G3643" s="3">
        <v>45107</v>
      </c>
      <c r="H3643" s="4">
        <v>0</v>
      </c>
      <c r="I3643" s="4">
        <v>0</v>
      </c>
      <c r="J3643" s="4">
        <v>0</v>
      </c>
      <c r="K3643" s="5">
        <v>0</v>
      </c>
      <c r="L3643" s="5">
        <v>0</v>
      </c>
      <c r="O3643" s="5">
        <v>0</v>
      </c>
    </row>
    <row r="3644" spans="1:15" x14ac:dyDescent="0.75">
      <c r="A3644" t="s">
        <v>39</v>
      </c>
      <c r="B3644" s="3">
        <v>45117</v>
      </c>
      <c r="C3644" s="4">
        <v>253024.9</v>
      </c>
      <c r="D3644" s="3">
        <v>45117</v>
      </c>
      <c r="E3644" s="4">
        <v>253024.9</v>
      </c>
      <c r="F3644">
        <v>61</v>
      </c>
      <c r="G3644" s="3">
        <v>45138</v>
      </c>
      <c r="H3644" s="4">
        <v>0</v>
      </c>
      <c r="I3644" s="4">
        <v>0</v>
      </c>
      <c r="J3644" s="4">
        <v>0</v>
      </c>
      <c r="K3644" s="5">
        <v>0</v>
      </c>
      <c r="L3644" s="5">
        <v>0</v>
      </c>
      <c r="O3644" s="5">
        <v>0</v>
      </c>
    </row>
    <row r="3645" spans="1:15" x14ac:dyDescent="0.75">
      <c r="A3645" t="s">
        <v>39</v>
      </c>
      <c r="B3645" s="3">
        <v>45148</v>
      </c>
      <c r="C3645" s="4">
        <v>259343.06</v>
      </c>
      <c r="D3645" s="3">
        <v>45148</v>
      </c>
      <c r="E3645" s="4">
        <v>259343.06</v>
      </c>
      <c r="F3645">
        <v>62</v>
      </c>
      <c r="G3645" s="3">
        <v>45169</v>
      </c>
      <c r="H3645" s="4">
        <v>0</v>
      </c>
      <c r="I3645" s="4">
        <v>0</v>
      </c>
      <c r="J3645" s="4">
        <v>0</v>
      </c>
      <c r="K3645" s="5">
        <v>0</v>
      </c>
      <c r="L3645" s="5">
        <v>0</v>
      </c>
      <c r="O3645" s="5">
        <v>0</v>
      </c>
    </row>
    <row r="3646" spans="1:15" x14ac:dyDescent="0.75">
      <c r="A3646" t="s">
        <v>39</v>
      </c>
      <c r="B3646" s="3">
        <v>45179</v>
      </c>
      <c r="C3646" s="4">
        <v>255203.62</v>
      </c>
      <c r="D3646" s="3">
        <v>45179</v>
      </c>
      <c r="E3646" s="4">
        <v>255203.62</v>
      </c>
      <c r="F3646">
        <v>63</v>
      </c>
      <c r="G3646" s="3">
        <v>45199</v>
      </c>
      <c r="H3646" s="4">
        <v>0</v>
      </c>
      <c r="I3646" s="4">
        <v>0</v>
      </c>
      <c r="J3646" s="4">
        <v>0</v>
      </c>
      <c r="K3646" s="5">
        <v>0</v>
      </c>
      <c r="L3646" s="5">
        <v>0</v>
      </c>
      <c r="O3646" s="5">
        <v>0</v>
      </c>
    </row>
    <row r="3647" spans="1:15" x14ac:dyDescent="0.75">
      <c r="A3647" t="s">
        <v>39</v>
      </c>
      <c r="B3647" s="3">
        <v>45209</v>
      </c>
      <c r="C3647" s="4">
        <v>242783.48</v>
      </c>
      <c r="D3647" s="3">
        <v>45209</v>
      </c>
      <c r="E3647" s="4">
        <v>242783.48</v>
      </c>
      <c r="F3647">
        <v>64</v>
      </c>
      <c r="G3647" s="3">
        <v>45230</v>
      </c>
      <c r="H3647" s="4">
        <v>0</v>
      </c>
      <c r="I3647" s="4">
        <v>0</v>
      </c>
      <c r="J3647" s="4">
        <v>0</v>
      </c>
      <c r="K3647" s="5">
        <v>0</v>
      </c>
      <c r="L3647" s="5">
        <v>0</v>
      </c>
      <c r="O3647" s="5">
        <v>0</v>
      </c>
    </row>
    <row r="3648" spans="1:15" x14ac:dyDescent="0.75">
      <c r="A3648" t="s">
        <v>39</v>
      </c>
      <c r="B3648" s="3">
        <v>45240</v>
      </c>
      <c r="C3648" s="4">
        <v>249038.52</v>
      </c>
      <c r="D3648" s="3">
        <v>45240</v>
      </c>
      <c r="E3648" s="4">
        <v>249038.52</v>
      </c>
      <c r="F3648">
        <v>65</v>
      </c>
      <c r="G3648" s="3">
        <v>45260</v>
      </c>
      <c r="H3648" s="4">
        <v>0</v>
      </c>
      <c r="I3648" s="4">
        <v>0</v>
      </c>
      <c r="J3648" s="4">
        <v>0</v>
      </c>
      <c r="K3648" s="5">
        <v>0</v>
      </c>
      <c r="L3648" s="5">
        <v>0</v>
      </c>
      <c r="O3648" s="5">
        <v>0</v>
      </c>
    </row>
    <row r="3649" spans="1:15" x14ac:dyDescent="0.75">
      <c r="A3649" t="s">
        <v>39</v>
      </c>
      <c r="B3649" s="3">
        <v>45270</v>
      </c>
      <c r="C3649" s="4">
        <v>221200.41</v>
      </c>
      <c r="D3649" s="3">
        <v>45270</v>
      </c>
      <c r="E3649" s="4">
        <v>221200.41</v>
      </c>
      <c r="F3649">
        <v>66</v>
      </c>
      <c r="G3649" s="3">
        <v>45291</v>
      </c>
      <c r="H3649" s="4">
        <v>0</v>
      </c>
      <c r="I3649" s="4">
        <v>0</v>
      </c>
      <c r="J3649" s="4">
        <v>0</v>
      </c>
      <c r="K3649" s="5">
        <v>0</v>
      </c>
      <c r="L3649" s="5">
        <v>0</v>
      </c>
      <c r="O3649" s="5">
        <v>0</v>
      </c>
    </row>
    <row r="3650" spans="1:15" x14ac:dyDescent="0.75">
      <c r="A3650" t="s">
        <v>39</v>
      </c>
      <c r="B3650" s="3">
        <v>45301</v>
      </c>
      <c r="C3650" s="4">
        <v>247409.93</v>
      </c>
      <c r="D3650" s="3">
        <v>45301</v>
      </c>
      <c r="E3650" s="4">
        <v>247409.93</v>
      </c>
      <c r="F3650">
        <v>67</v>
      </c>
      <c r="G3650" s="3">
        <v>45322</v>
      </c>
      <c r="H3650" s="4">
        <v>0</v>
      </c>
      <c r="I3650" s="4">
        <v>0</v>
      </c>
      <c r="J3650" s="4">
        <v>0</v>
      </c>
      <c r="K3650" s="5">
        <v>0</v>
      </c>
      <c r="L3650" s="5">
        <v>0</v>
      </c>
      <c r="O3650" s="5">
        <v>0</v>
      </c>
    </row>
    <row r="3651" spans="1:15" x14ac:dyDescent="0.75">
      <c r="A3651" t="s">
        <v>39</v>
      </c>
      <c r="B3651" s="3">
        <v>45332</v>
      </c>
      <c r="C3651" s="4">
        <v>233371.57</v>
      </c>
      <c r="D3651" s="3">
        <v>45332</v>
      </c>
      <c r="E3651" s="4">
        <v>233371.57</v>
      </c>
      <c r="F3651">
        <v>68</v>
      </c>
      <c r="G3651" s="3">
        <v>45351</v>
      </c>
      <c r="H3651" s="4">
        <v>0</v>
      </c>
      <c r="I3651" s="4">
        <v>0</v>
      </c>
      <c r="J3651" s="4">
        <v>0</v>
      </c>
      <c r="K3651" s="5">
        <v>0</v>
      </c>
      <c r="L3651" s="5">
        <v>0</v>
      </c>
      <c r="O3651" s="5">
        <v>0</v>
      </c>
    </row>
    <row r="3652" spans="1:15" x14ac:dyDescent="0.75">
      <c r="A3652" t="s">
        <v>39</v>
      </c>
      <c r="B3652" s="3">
        <v>45361</v>
      </c>
      <c r="C3652" s="4">
        <v>250146.58</v>
      </c>
      <c r="D3652" s="3">
        <v>45361</v>
      </c>
      <c r="E3652" s="4">
        <v>250146.58</v>
      </c>
      <c r="F3652">
        <v>69</v>
      </c>
      <c r="G3652" s="3">
        <v>45382</v>
      </c>
      <c r="H3652" s="4">
        <v>0</v>
      </c>
      <c r="I3652" s="4">
        <v>0</v>
      </c>
      <c r="J3652" s="4">
        <v>0</v>
      </c>
      <c r="K3652" s="5">
        <v>0</v>
      </c>
      <c r="L3652" s="5">
        <v>0</v>
      </c>
      <c r="O3652" s="5">
        <v>0</v>
      </c>
    </row>
    <row r="3653" spans="1:15" x14ac:dyDescent="0.75">
      <c r="A3653" t="s">
        <v>39</v>
      </c>
      <c r="B3653" s="3">
        <v>45392</v>
      </c>
      <c r="C3653" s="4">
        <v>235198.13</v>
      </c>
      <c r="D3653" s="3">
        <v>45392</v>
      </c>
      <c r="E3653" s="4">
        <v>235198.13</v>
      </c>
      <c r="F3653">
        <v>70</v>
      </c>
      <c r="G3653" s="3">
        <v>45412</v>
      </c>
      <c r="H3653" s="4">
        <v>0</v>
      </c>
      <c r="I3653" s="4">
        <v>0</v>
      </c>
      <c r="J3653" s="4">
        <v>0</v>
      </c>
      <c r="K3653" s="5">
        <v>0</v>
      </c>
      <c r="L3653" s="5">
        <v>0</v>
      </c>
      <c r="O3653" s="5">
        <v>0</v>
      </c>
    </row>
    <row r="3654" spans="1:15" x14ac:dyDescent="0.75">
      <c r="A3654" t="s">
        <v>39</v>
      </c>
      <c r="B3654" s="3">
        <v>45422</v>
      </c>
      <c r="C3654" s="4">
        <v>227516.36</v>
      </c>
      <c r="D3654" s="3">
        <v>45422</v>
      </c>
      <c r="E3654" s="4">
        <v>227516.36</v>
      </c>
      <c r="F3654">
        <v>71</v>
      </c>
      <c r="G3654" s="3">
        <v>45443</v>
      </c>
      <c r="H3654" s="4">
        <v>0</v>
      </c>
      <c r="I3654" s="4">
        <v>0</v>
      </c>
      <c r="J3654" s="4">
        <v>0</v>
      </c>
      <c r="K3654" s="5">
        <v>0</v>
      </c>
      <c r="L3654" s="5">
        <v>0</v>
      </c>
      <c r="O3654" s="5">
        <v>0</v>
      </c>
    </row>
    <row r="3655" spans="1:15" x14ac:dyDescent="0.75">
      <c r="A3655" t="s">
        <v>39</v>
      </c>
      <c r="B3655" s="3">
        <v>45453</v>
      </c>
      <c r="C3655" s="4">
        <v>273712.05</v>
      </c>
      <c r="D3655" s="3">
        <v>45453</v>
      </c>
      <c r="E3655" s="4">
        <v>273712.05</v>
      </c>
      <c r="F3655">
        <v>72</v>
      </c>
      <c r="G3655" s="3">
        <v>45473</v>
      </c>
      <c r="H3655" s="4">
        <v>0</v>
      </c>
      <c r="I3655" s="4">
        <v>0</v>
      </c>
      <c r="J3655" s="4">
        <v>0</v>
      </c>
      <c r="K3655" s="5">
        <v>0</v>
      </c>
      <c r="L3655" s="5">
        <v>0</v>
      </c>
      <c r="O3655" s="5">
        <v>0</v>
      </c>
    </row>
    <row r="3656" spans="1:15" x14ac:dyDescent="0.75">
      <c r="A3656" t="s">
        <v>39</v>
      </c>
      <c r="B3656" s="3">
        <v>45483</v>
      </c>
      <c r="C3656" s="4">
        <v>230095.16</v>
      </c>
      <c r="D3656" s="3">
        <v>45483</v>
      </c>
      <c r="E3656" s="4">
        <v>230095.16</v>
      </c>
      <c r="F3656">
        <v>73</v>
      </c>
      <c r="G3656" s="3">
        <v>45504</v>
      </c>
      <c r="H3656" s="4">
        <v>0</v>
      </c>
      <c r="I3656" s="4">
        <v>0</v>
      </c>
      <c r="J3656" s="4">
        <v>0</v>
      </c>
      <c r="K3656" s="5">
        <v>0</v>
      </c>
      <c r="L3656" s="5">
        <v>0</v>
      </c>
      <c r="O3656" s="5">
        <v>0</v>
      </c>
    </row>
    <row r="3657" spans="1:15" x14ac:dyDescent="0.75">
      <c r="A3657" t="s">
        <v>39</v>
      </c>
      <c r="B3657" s="3">
        <v>45514</v>
      </c>
      <c r="C3657" s="4">
        <v>236821.36</v>
      </c>
      <c r="D3657" s="3">
        <v>45514</v>
      </c>
      <c r="E3657" s="4">
        <v>236821.36</v>
      </c>
      <c r="F3657">
        <v>74</v>
      </c>
      <c r="G3657" s="3">
        <v>45535</v>
      </c>
      <c r="H3657" s="4">
        <v>0</v>
      </c>
      <c r="I3657" s="4">
        <v>0</v>
      </c>
      <c r="J3657" s="4">
        <v>0</v>
      </c>
      <c r="K3657" s="5">
        <v>0</v>
      </c>
      <c r="L3657" s="5">
        <v>0</v>
      </c>
      <c r="O3657" s="5">
        <v>0</v>
      </c>
    </row>
    <row r="3658" spans="1:15" x14ac:dyDescent="0.75">
      <c r="A3658" t="s">
        <v>39</v>
      </c>
      <c r="B3658" s="3">
        <v>45545</v>
      </c>
      <c r="C3658" s="4">
        <v>238988.34</v>
      </c>
      <c r="D3658" s="3">
        <v>45545</v>
      </c>
      <c r="E3658" s="4">
        <v>238988.34</v>
      </c>
      <c r="F3658">
        <v>75</v>
      </c>
      <c r="G3658" s="3">
        <v>45565</v>
      </c>
      <c r="H3658" s="4">
        <v>0</v>
      </c>
      <c r="I3658" s="4">
        <v>0</v>
      </c>
      <c r="J3658" s="4">
        <v>0</v>
      </c>
      <c r="K3658" s="5">
        <v>0</v>
      </c>
      <c r="L3658" s="5">
        <v>0</v>
      </c>
      <c r="O3658" s="5">
        <v>0</v>
      </c>
    </row>
    <row r="3659" spans="1:15" x14ac:dyDescent="0.75">
      <c r="A3659" t="s">
        <v>39</v>
      </c>
      <c r="B3659" s="3">
        <v>45575</v>
      </c>
      <c r="C3659" s="4">
        <v>233435.45</v>
      </c>
      <c r="D3659" s="3">
        <v>45575</v>
      </c>
      <c r="E3659" s="4">
        <v>233435.45</v>
      </c>
      <c r="F3659">
        <v>76</v>
      </c>
      <c r="G3659" s="3">
        <v>45596</v>
      </c>
      <c r="H3659" s="4">
        <v>0</v>
      </c>
      <c r="I3659" s="4">
        <v>0</v>
      </c>
      <c r="J3659" s="4">
        <v>0</v>
      </c>
      <c r="K3659" s="5">
        <v>0</v>
      </c>
      <c r="L3659" s="5">
        <v>0</v>
      </c>
      <c r="O3659" s="5">
        <v>0</v>
      </c>
    </row>
    <row r="3660" spans="1:15" x14ac:dyDescent="0.75">
      <c r="A3660" t="s">
        <v>39</v>
      </c>
      <c r="B3660" s="3">
        <v>45606</v>
      </c>
      <c r="C3660" s="4">
        <v>241365.62</v>
      </c>
      <c r="D3660" s="3">
        <v>45606</v>
      </c>
      <c r="E3660" s="4">
        <v>241365.62</v>
      </c>
      <c r="F3660">
        <v>77</v>
      </c>
      <c r="G3660" s="3">
        <v>45626</v>
      </c>
      <c r="H3660" s="4">
        <v>0</v>
      </c>
      <c r="I3660" s="4">
        <v>0</v>
      </c>
      <c r="J3660" s="4">
        <v>0</v>
      </c>
      <c r="K3660" s="5">
        <v>0</v>
      </c>
      <c r="L3660" s="5">
        <v>0</v>
      </c>
      <c r="O3660" s="5">
        <v>0</v>
      </c>
    </row>
    <row r="3661" spans="1:15" x14ac:dyDescent="0.75">
      <c r="A3661" t="s">
        <v>39</v>
      </c>
      <c r="B3661" s="3">
        <v>45636</v>
      </c>
      <c r="C3661" s="4">
        <v>237055.55</v>
      </c>
      <c r="D3661" s="3">
        <v>45636</v>
      </c>
      <c r="E3661" s="4">
        <v>237055.55</v>
      </c>
      <c r="F3661">
        <v>78</v>
      </c>
      <c r="G3661" s="3">
        <v>45657</v>
      </c>
      <c r="H3661" s="4">
        <v>0</v>
      </c>
      <c r="I3661" s="4">
        <v>0</v>
      </c>
      <c r="J3661" s="4">
        <v>0</v>
      </c>
      <c r="K3661" s="5">
        <v>0</v>
      </c>
      <c r="L3661" s="5">
        <v>0</v>
      </c>
      <c r="O3661" s="5">
        <v>0</v>
      </c>
    </row>
    <row r="3662" spans="1:15" x14ac:dyDescent="0.75">
      <c r="A3662" t="s">
        <v>39</v>
      </c>
      <c r="B3662" s="3">
        <v>45667</v>
      </c>
      <c r="C3662" s="4">
        <v>230695.78</v>
      </c>
      <c r="D3662" s="3">
        <v>45667</v>
      </c>
      <c r="E3662" s="4">
        <v>230695.78</v>
      </c>
      <c r="F3662">
        <v>79</v>
      </c>
      <c r="G3662" s="3">
        <v>45688</v>
      </c>
      <c r="H3662" s="4">
        <v>0</v>
      </c>
      <c r="I3662" s="4">
        <v>0</v>
      </c>
      <c r="J3662" s="4">
        <v>0</v>
      </c>
      <c r="K3662" s="5">
        <v>0</v>
      </c>
      <c r="L3662" s="5">
        <v>0</v>
      </c>
      <c r="O3662" s="5">
        <v>0</v>
      </c>
    </row>
    <row r="3663" spans="1:15" x14ac:dyDescent="0.75">
      <c r="A3663" t="s">
        <v>39</v>
      </c>
      <c r="B3663" s="3">
        <v>45698</v>
      </c>
      <c r="C3663" s="4">
        <v>231576.51</v>
      </c>
      <c r="D3663" s="3">
        <v>45698</v>
      </c>
      <c r="E3663" s="4">
        <v>231576.51</v>
      </c>
      <c r="F3663">
        <v>80</v>
      </c>
      <c r="G3663" s="3">
        <v>45716</v>
      </c>
      <c r="H3663" s="4">
        <v>0</v>
      </c>
      <c r="I3663" s="4">
        <v>0</v>
      </c>
      <c r="J3663" s="4">
        <v>0</v>
      </c>
      <c r="K3663" s="5">
        <v>0</v>
      </c>
      <c r="L3663" s="5">
        <v>0</v>
      </c>
      <c r="O3663" s="5">
        <v>0</v>
      </c>
    </row>
    <row r="3664" spans="1:15" x14ac:dyDescent="0.75">
      <c r="A3664" t="s">
        <v>39</v>
      </c>
      <c r="B3664" s="3">
        <v>45726</v>
      </c>
      <c r="C3664" s="4">
        <v>237751.35</v>
      </c>
      <c r="D3664" s="3">
        <v>45726</v>
      </c>
      <c r="E3664" s="4">
        <v>237751.35</v>
      </c>
      <c r="F3664">
        <v>81</v>
      </c>
      <c r="G3664" s="3">
        <v>45747</v>
      </c>
      <c r="H3664" s="4">
        <v>0</v>
      </c>
      <c r="I3664" s="4">
        <v>0</v>
      </c>
      <c r="J3664" s="4">
        <v>0</v>
      </c>
      <c r="K3664" s="5">
        <v>0</v>
      </c>
      <c r="L3664" s="5">
        <v>0</v>
      </c>
      <c r="O3664" s="5">
        <v>0</v>
      </c>
    </row>
    <row r="3665" spans="1:15" x14ac:dyDescent="0.75">
      <c r="A3665" t="s">
        <v>39</v>
      </c>
      <c r="B3665" s="3">
        <v>45757</v>
      </c>
      <c r="C3665" s="4">
        <v>234083.57</v>
      </c>
      <c r="D3665" s="3">
        <v>45757</v>
      </c>
      <c r="E3665" s="4">
        <v>234083.57</v>
      </c>
      <c r="F3665">
        <v>82</v>
      </c>
      <c r="G3665" s="3">
        <v>45777</v>
      </c>
      <c r="H3665" s="4">
        <v>0</v>
      </c>
      <c r="I3665" s="4">
        <v>0</v>
      </c>
      <c r="J3665" s="4">
        <v>0</v>
      </c>
      <c r="K3665" s="5">
        <v>0</v>
      </c>
      <c r="L3665" s="5">
        <v>0</v>
      </c>
      <c r="O3665" s="5">
        <v>0</v>
      </c>
    </row>
    <row r="3666" spans="1:15" x14ac:dyDescent="0.75">
      <c r="A3666" t="s">
        <v>39</v>
      </c>
      <c r="B3666" s="3">
        <v>45787</v>
      </c>
      <c r="C3666" s="4">
        <v>223595.23</v>
      </c>
      <c r="D3666" s="3">
        <v>45787</v>
      </c>
      <c r="E3666" s="4">
        <v>223595.23</v>
      </c>
      <c r="F3666">
        <v>83</v>
      </c>
      <c r="G3666" s="3">
        <v>45808</v>
      </c>
      <c r="H3666" s="4">
        <v>0</v>
      </c>
      <c r="I3666" s="4">
        <v>0</v>
      </c>
      <c r="J3666" s="4">
        <v>0</v>
      </c>
      <c r="K3666" s="5">
        <v>0</v>
      </c>
      <c r="L3666" s="5">
        <v>0</v>
      </c>
      <c r="O3666" s="5">
        <v>0</v>
      </c>
    </row>
    <row r="3667" spans="1:15" x14ac:dyDescent="0.75">
      <c r="A3667" t="s">
        <v>39</v>
      </c>
      <c r="B3667" s="3">
        <v>45818</v>
      </c>
      <c r="C3667" s="4">
        <v>190170.73</v>
      </c>
      <c r="D3667" s="3">
        <v>45818</v>
      </c>
      <c r="E3667" s="4">
        <v>190170.73</v>
      </c>
      <c r="F3667">
        <v>84</v>
      </c>
      <c r="G3667" s="3">
        <v>45838</v>
      </c>
      <c r="H3667" s="4">
        <v>0</v>
      </c>
      <c r="I3667" s="4">
        <v>0</v>
      </c>
      <c r="J3667" s="4">
        <v>0</v>
      </c>
      <c r="K3667" s="5">
        <v>0</v>
      </c>
      <c r="L3667" s="5">
        <v>0</v>
      </c>
      <c r="O3667" s="5">
        <v>0</v>
      </c>
    </row>
    <row r="3668" spans="1:15" x14ac:dyDescent="0.75">
      <c r="A3668" t="s">
        <v>39</v>
      </c>
      <c r="B3668" s="3">
        <v>45848</v>
      </c>
      <c r="C3668" s="4">
        <v>172402.67</v>
      </c>
      <c r="D3668" s="3">
        <v>45848</v>
      </c>
      <c r="E3668" s="4">
        <v>172402.67</v>
      </c>
      <c r="F3668">
        <v>85</v>
      </c>
      <c r="G3668" s="3">
        <v>45869</v>
      </c>
      <c r="H3668" s="4">
        <v>0</v>
      </c>
      <c r="I3668" s="4">
        <v>0</v>
      </c>
      <c r="J3668" s="4">
        <v>0</v>
      </c>
      <c r="K3668" s="5">
        <v>0</v>
      </c>
      <c r="L3668" s="5">
        <v>0</v>
      </c>
      <c r="O3668" s="5">
        <v>0</v>
      </c>
    </row>
    <row r="3669" spans="1:15" x14ac:dyDescent="0.75">
      <c r="A3669" t="s">
        <v>39</v>
      </c>
      <c r="B3669" s="3">
        <v>45879</v>
      </c>
      <c r="C3669" s="4">
        <v>193389.67</v>
      </c>
      <c r="D3669" s="3">
        <v>45879</v>
      </c>
      <c r="E3669" s="4">
        <v>193389.67</v>
      </c>
      <c r="F3669">
        <v>86</v>
      </c>
      <c r="G3669" s="3">
        <v>45900</v>
      </c>
      <c r="H3669" s="4">
        <v>0</v>
      </c>
      <c r="I3669" s="4">
        <v>0</v>
      </c>
      <c r="J3669" s="4">
        <v>0</v>
      </c>
      <c r="K3669" s="5">
        <v>0</v>
      </c>
      <c r="L3669" s="5">
        <v>0</v>
      </c>
      <c r="O3669" s="5">
        <v>0</v>
      </c>
    </row>
    <row r="3670" spans="1:15" x14ac:dyDescent="0.75">
      <c r="A3670" t="s">
        <v>39</v>
      </c>
      <c r="B3670" s="3">
        <v>45910</v>
      </c>
      <c r="C3670" s="4">
        <v>187294.22</v>
      </c>
      <c r="D3670" s="3">
        <v>45910</v>
      </c>
      <c r="E3670" s="4">
        <v>187294.22</v>
      </c>
      <c r="F3670">
        <v>87</v>
      </c>
      <c r="G3670" s="3">
        <v>45930</v>
      </c>
      <c r="H3670" s="4">
        <v>0</v>
      </c>
      <c r="I3670" s="4">
        <v>0</v>
      </c>
      <c r="J3670" s="4">
        <v>0</v>
      </c>
      <c r="K3670" s="5">
        <v>0</v>
      </c>
      <c r="L3670" s="5">
        <v>0</v>
      </c>
      <c r="O3670" s="5">
        <v>0</v>
      </c>
    </row>
    <row r="3671" spans="1:15" x14ac:dyDescent="0.75">
      <c r="A3671" t="s">
        <v>39</v>
      </c>
      <c r="B3671" s="3">
        <v>45940</v>
      </c>
      <c r="C3671" s="4">
        <v>160178.06</v>
      </c>
      <c r="D3671" s="3">
        <v>45940</v>
      </c>
      <c r="E3671" s="4">
        <v>160178.06</v>
      </c>
      <c r="F3671">
        <v>88</v>
      </c>
      <c r="G3671" s="3">
        <v>45961</v>
      </c>
      <c r="H3671" s="4">
        <v>0</v>
      </c>
      <c r="I3671" s="4">
        <v>0</v>
      </c>
      <c r="J3671" s="4">
        <v>0</v>
      </c>
      <c r="K3671" s="5">
        <v>0</v>
      </c>
      <c r="L3671" s="5">
        <v>0</v>
      </c>
      <c r="O3671" s="5">
        <v>0</v>
      </c>
    </row>
    <row r="3672" spans="1:15" x14ac:dyDescent="0.75">
      <c r="A3672" t="s">
        <v>39</v>
      </c>
      <c r="B3672" s="3">
        <v>45971</v>
      </c>
      <c r="C3672" s="4">
        <v>216478.05</v>
      </c>
      <c r="D3672" s="3">
        <v>45971</v>
      </c>
      <c r="E3672" s="4">
        <v>216478.05</v>
      </c>
      <c r="F3672">
        <v>89</v>
      </c>
      <c r="G3672" s="3">
        <v>45991</v>
      </c>
      <c r="H3672" s="4">
        <v>0</v>
      </c>
      <c r="I3672" s="4">
        <v>0</v>
      </c>
      <c r="J3672" s="4">
        <v>0</v>
      </c>
      <c r="K3672" s="5">
        <v>0</v>
      </c>
      <c r="L3672" s="5">
        <v>0</v>
      </c>
      <c r="O3672" s="5">
        <v>0</v>
      </c>
    </row>
    <row r="3673" spans="1:15" x14ac:dyDescent="0.75">
      <c r="A3673" t="s">
        <v>39</v>
      </c>
      <c r="B3673" s="3">
        <v>46001</v>
      </c>
      <c r="C3673" s="4">
        <v>165748.41</v>
      </c>
      <c r="D3673" s="3">
        <v>46001</v>
      </c>
      <c r="E3673" s="4">
        <v>165748.41</v>
      </c>
      <c r="F3673">
        <v>90</v>
      </c>
      <c r="G3673" s="3">
        <v>46022</v>
      </c>
      <c r="H3673" s="4">
        <v>0</v>
      </c>
      <c r="I3673" s="4">
        <v>0</v>
      </c>
      <c r="J3673" s="4">
        <v>0</v>
      </c>
      <c r="K3673" s="5">
        <v>0</v>
      </c>
      <c r="L3673" s="5">
        <v>0</v>
      </c>
      <c r="O3673" s="5">
        <v>0</v>
      </c>
    </row>
    <row r="3674" spans="1:15" x14ac:dyDescent="0.75">
      <c r="A3674" t="s">
        <v>39</v>
      </c>
      <c r="B3674" s="3">
        <v>46032</v>
      </c>
      <c r="C3674" s="4">
        <v>157017.9</v>
      </c>
      <c r="D3674" s="3">
        <v>46032</v>
      </c>
      <c r="E3674" s="4">
        <v>157017.9</v>
      </c>
      <c r="F3674">
        <v>91</v>
      </c>
      <c r="G3674" s="3">
        <v>46053</v>
      </c>
      <c r="H3674" s="4">
        <v>0</v>
      </c>
      <c r="I3674" s="4">
        <v>0</v>
      </c>
      <c r="J3674" s="4">
        <v>0</v>
      </c>
      <c r="K3674" s="5">
        <v>0</v>
      </c>
      <c r="L3674" s="5">
        <v>0</v>
      </c>
      <c r="O3674" s="5">
        <v>0</v>
      </c>
    </row>
    <row r="3675" spans="1:15" x14ac:dyDescent="0.75">
      <c r="A3675" t="s">
        <v>39</v>
      </c>
      <c r="B3675" s="3">
        <v>46063</v>
      </c>
      <c r="C3675" s="4">
        <v>188868.38</v>
      </c>
      <c r="D3675" s="3">
        <v>46063</v>
      </c>
      <c r="E3675" s="4">
        <v>188868.38</v>
      </c>
      <c r="F3675">
        <v>92</v>
      </c>
      <c r="G3675" s="3">
        <v>46081</v>
      </c>
      <c r="H3675" s="4">
        <v>0</v>
      </c>
      <c r="I3675" s="4">
        <v>0</v>
      </c>
      <c r="J3675" s="4">
        <v>0</v>
      </c>
      <c r="K3675" s="5">
        <v>0</v>
      </c>
      <c r="L3675" s="5">
        <v>0</v>
      </c>
      <c r="O3675" s="5">
        <v>0</v>
      </c>
    </row>
    <row r="3676" spans="1:15" x14ac:dyDescent="0.75">
      <c r="A3676" t="s">
        <v>39</v>
      </c>
      <c r="B3676" s="3">
        <v>46091</v>
      </c>
      <c r="C3676" s="4">
        <v>172755.14</v>
      </c>
      <c r="D3676" s="3">
        <v>46091</v>
      </c>
      <c r="E3676" s="4">
        <v>172755.14</v>
      </c>
      <c r="F3676">
        <v>93</v>
      </c>
      <c r="G3676" s="3">
        <v>46112</v>
      </c>
      <c r="H3676" s="4">
        <v>0</v>
      </c>
      <c r="I3676" s="4">
        <v>0</v>
      </c>
      <c r="J3676" s="4">
        <v>0</v>
      </c>
      <c r="K3676" s="5">
        <v>0</v>
      </c>
      <c r="L3676" s="5">
        <v>0</v>
      </c>
      <c r="O3676" s="5">
        <v>0</v>
      </c>
    </row>
    <row r="3677" spans="1:15" x14ac:dyDescent="0.75">
      <c r="A3677" t="s">
        <v>39</v>
      </c>
      <c r="B3677" s="3">
        <v>46122</v>
      </c>
      <c r="C3677" s="4">
        <v>181598.18</v>
      </c>
      <c r="D3677" s="3">
        <v>46122</v>
      </c>
      <c r="E3677" s="4">
        <v>181598.18</v>
      </c>
      <c r="F3677">
        <v>94</v>
      </c>
      <c r="G3677" s="3">
        <v>46142</v>
      </c>
      <c r="H3677" s="4">
        <v>0</v>
      </c>
      <c r="I3677" s="4">
        <v>0</v>
      </c>
      <c r="J3677" s="4">
        <v>0</v>
      </c>
      <c r="K3677" s="5">
        <v>0</v>
      </c>
      <c r="L3677" s="5">
        <v>0</v>
      </c>
      <c r="O3677" s="5">
        <v>0</v>
      </c>
    </row>
    <row r="3678" spans="1:15" x14ac:dyDescent="0.75">
      <c r="A3678" t="s">
        <v>39</v>
      </c>
      <c r="B3678" s="3">
        <v>46152</v>
      </c>
      <c r="C3678" s="4">
        <v>171405.19</v>
      </c>
      <c r="D3678" s="3">
        <v>46152</v>
      </c>
      <c r="E3678" s="4">
        <v>171405.19</v>
      </c>
      <c r="F3678">
        <v>95</v>
      </c>
      <c r="G3678" s="3">
        <v>46173</v>
      </c>
      <c r="H3678" s="4">
        <v>0</v>
      </c>
      <c r="I3678" s="4">
        <v>0</v>
      </c>
      <c r="J3678" s="4">
        <v>0</v>
      </c>
      <c r="K3678" s="5">
        <v>0</v>
      </c>
      <c r="L3678" s="5">
        <v>0</v>
      </c>
      <c r="O3678" s="5">
        <v>0</v>
      </c>
    </row>
    <row r="3679" spans="1:15" x14ac:dyDescent="0.75">
      <c r="A3679" t="s">
        <v>39</v>
      </c>
      <c r="B3679" s="3">
        <v>46183</v>
      </c>
      <c r="C3679" s="4">
        <v>166768.06</v>
      </c>
      <c r="D3679" s="3">
        <v>46183</v>
      </c>
      <c r="E3679" s="4">
        <v>166768.06</v>
      </c>
      <c r="F3679">
        <v>96</v>
      </c>
      <c r="G3679" s="3">
        <v>46203</v>
      </c>
      <c r="H3679" s="4">
        <v>0</v>
      </c>
      <c r="I3679" s="4">
        <v>0</v>
      </c>
      <c r="J3679" s="4">
        <v>0</v>
      </c>
      <c r="K3679" s="5">
        <v>0</v>
      </c>
      <c r="L3679" s="5">
        <v>0</v>
      </c>
      <c r="O3679" s="5">
        <v>0</v>
      </c>
    </row>
    <row r="3680" spans="1:15" x14ac:dyDescent="0.75">
      <c r="A3680" t="s">
        <v>39</v>
      </c>
      <c r="B3680" s="3">
        <v>46213</v>
      </c>
      <c r="C3680" s="4">
        <v>156247.35999999999</v>
      </c>
      <c r="D3680" s="3">
        <v>46213</v>
      </c>
      <c r="E3680" s="4">
        <v>156247.35999999999</v>
      </c>
      <c r="F3680">
        <v>97</v>
      </c>
      <c r="G3680" s="3">
        <v>46234</v>
      </c>
      <c r="H3680" s="4">
        <v>0</v>
      </c>
      <c r="I3680" s="4">
        <v>0</v>
      </c>
      <c r="J3680" s="4">
        <v>0</v>
      </c>
      <c r="K3680" s="5">
        <v>0</v>
      </c>
      <c r="L3680" s="5">
        <v>0</v>
      </c>
      <c r="O3680" s="5">
        <v>0</v>
      </c>
    </row>
    <row r="3681" spans="1:15" x14ac:dyDescent="0.75">
      <c r="A3681" t="s">
        <v>39</v>
      </c>
      <c r="B3681" s="3">
        <v>46244</v>
      </c>
      <c r="C3681" s="4">
        <v>167094.76</v>
      </c>
      <c r="D3681" s="3">
        <v>46244</v>
      </c>
      <c r="E3681" s="4">
        <v>167094.76</v>
      </c>
      <c r="F3681">
        <v>98</v>
      </c>
      <c r="G3681" s="3">
        <v>46265</v>
      </c>
      <c r="H3681" s="4">
        <v>0</v>
      </c>
      <c r="I3681" s="4">
        <v>0</v>
      </c>
      <c r="J3681" s="4">
        <v>0</v>
      </c>
      <c r="K3681" s="5">
        <v>0</v>
      </c>
      <c r="L3681" s="5">
        <v>0</v>
      </c>
      <c r="O3681" s="5">
        <v>0</v>
      </c>
    </row>
    <row r="3682" spans="1:15" x14ac:dyDescent="0.75">
      <c r="A3682" t="s">
        <v>39</v>
      </c>
      <c r="B3682" s="3">
        <v>46275</v>
      </c>
      <c r="C3682" s="4">
        <v>110107.27</v>
      </c>
      <c r="D3682" s="3">
        <v>46275</v>
      </c>
      <c r="E3682" s="4">
        <v>110107.27</v>
      </c>
      <c r="F3682">
        <v>99</v>
      </c>
      <c r="G3682" s="3">
        <v>46295</v>
      </c>
      <c r="H3682" s="4">
        <v>0</v>
      </c>
      <c r="I3682" s="4">
        <v>0</v>
      </c>
      <c r="J3682" s="4">
        <v>0</v>
      </c>
      <c r="K3682" s="5">
        <v>0</v>
      </c>
      <c r="L3682" s="5">
        <v>0</v>
      </c>
      <c r="O3682" s="5">
        <v>0</v>
      </c>
    </row>
    <row r="3683" spans="1:15" x14ac:dyDescent="0.75">
      <c r="A3683" t="s">
        <v>39</v>
      </c>
      <c r="B3683" s="3">
        <v>46287</v>
      </c>
      <c r="C3683" s="4">
        <v>1607629</v>
      </c>
      <c r="D3683" s="3">
        <v>46305</v>
      </c>
      <c r="E3683" s="4">
        <v>0</v>
      </c>
      <c r="F3683">
        <v>100</v>
      </c>
      <c r="G3683" s="3">
        <v>46326</v>
      </c>
      <c r="H3683" s="4">
        <v>0</v>
      </c>
      <c r="I3683" s="4">
        <v>0</v>
      </c>
      <c r="J3683" s="4">
        <v>0</v>
      </c>
      <c r="K3683" s="5">
        <v>0</v>
      </c>
      <c r="L3683" s="5">
        <v>0</v>
      </c>
      <c r="O3683" s="5">
        <v>0</v>
      </c>
    </row>
    <row r="3684" spans="1:15" x14ac:dyDescent="0.75">
      <c r="A3684" t="s">
        <v>39</v>
      </c>
      <c r="B3684" s="3">
        <v>46336</v>
      </c>
      <c r="C3684" s="4">
        <v>0</v>
      </c>
      <c r="D3684" s="3">
        <v>46336</v>
      </c>
      <c r="E3684" s="4">
        <v>0</v>
      </c>
      <c r="F3684">
        <v>101</v>
      </c>
      <c r="G3684" s="3">
        <v>46356</v>
      </c>
      <c r="H3684" s="4">
        <v>0</v>
      </c>
      <c r="I3684" s="4">
        <v>0</v>
      </c>
      <c r="J3684" s="4">
        <v>0</v>
      </c>
      <c r="K3684" s="5">
        <v>0</v>
      </c>
      <c r="L3684" s="5">
        <v>0</v>
      </c>
      <c r="O3684" s="5">
        <v>0</v>
      </c>
    </row>
    <row r="3685" spans="1:15" x14ac:dyDescent="0.75">
      <c r="A3685" t="s">
        <v>39</v>
      </c>
      <c r="B3685" s="3">
        <v>46366</v>
      </c>
      <c r="C3685" s="4">
        <v>0</v>
      </c>
      <c r="D3685" s="3">
        <v>46366</v>
      </c>
      <c r="E3685" s="4">
        <v>0</v>
      </c>
      <c r="F3685">
        <v>102</v>
      </c>
      <c r="G3685" s="3">
        <v>46387</v>
      </c>
      <c r="H3685" s="4">
        <v>0</v>
      </c>
      <c r="I3685" s="4">
        <v>0</v>
      </c>
      <c r="J3685" s="4">
        <v>0</v>
      </c>
      <c r="K3685" s="5">
        <v>0</v>
      </c>
      <c r="L3685" s="5">
        <v>0</v>
      </c>
      <c r="O3685" s="5">
        <v>0</v>
      </c>
    </row>
    <row r="3686" spans="1:15" x14ac:dyDescent="0.75">
      <c r="A3686" t="s">
        <v>39</v>
      </c>
      <c r="B3686" s="3">
        <v>46397</v>
      </c>
      <c r="C3686" s="4">
        <v>0</v>
      </c>
      <c r="D3686" s="3">
        <v>46397</v>
      </c>
      <c r="E3686" s="4">
        <v>0</v>
      </c>
      <c r="F3686">
        <v>103</v>
      </c>
      <c r="G3686" s="3">
        <v>46418</v>
      </c>
      <c r="H3686" s="4">
        <v>0</v>
      </c>
      <c r="I3686" s="4">
        <v>0</v>
      </c>
      <c r="J3686" s="4">
        <v>0</v>
      </c>
      <c r="K3686" s="5">
        <v>0</v>
      </c>
      <c r="L3686" s="5">
        <v>0</v>
      </c>
      <c r="O3686" s="5">
        <v>0</v>
      </c>
    </row>
    <row r="3687" spans="1:15" x14ac:dyDescent="0.75">
      <c r="A3687" t="s">
        <v>39</v>
      </c>
      <c r="B3687" s="3">
        <v>46428</v>
      </c>
      <c r="C3687" s="4">
        <v>0</v>
      </c>
      <c r="D3687" s="3">
        <v>46428</v>
      </c>
      <c r="E3687" s="4">
        <v>0</v>
      </c>
      <c r="F3687">
        <v>104</v>
      </c>
      <c r="G3687" s="3">
        <v>46446</v>
      </c>
      <c r="H3687" s="4">
        <v>0</v>
      </c>
      <c r="I3687" s="4">
        <v>0</v>
      </c>
      <c r="J3687" s="4">
        <v>0</v>
      </c>
      <c r="K3687" s="5">
        <v>0</v>
      </c>
      <c r="L3687" s="5">
        <v>0</v>
      </c>
      <c r="O3687" s="5">
        <v>0</v>
      </c>
    </row>
    <row r="3688" spans="1:15" x14ac:dyDescent="0.75">
      <c r="A3688" t="s">
        <v>39</v>
      </c>
      <c r="B3688" s="3">
        <v>46456</v>
      </c>
      <c r="C3688" s="4">
        <v>0</v>
      </c>
      <c r="D3688" s="3">
        <v>46456</v>
      </c>
      <c r="E3688" s="4">
        <v>0</v>
      </c>
      <c r="F3688">
        <v>105</v>
      </c>
      <c r="G3688" s="3">
        <v>46477</v>
      </c>
      <c r="H3688" s="4">
        <v>0</v>
      </c>
      <c r="I3688" s="4">
        <v>0</v>
      </c>
      <c r="J3688" s="4">
        <v>0</v>
      </c>
      <c r="K3688" s="5">
        <v>0</v>
      </c>
      <c r="L3688" s="5">
        <v>0</v>
      </c>
      <c r="O3688" s="5">
        <v>0</v>
      </c>
    </row>
    <row r="3689" spans="1:15" x14ac:dyDescent="0.75">
      <c r="A3689" t="s">
        <v>39</v>
      </c>
      <c r="B3689" s="3">
        <v>46487</v>
      </c>
      <c r="C3689" s="4">
        <v>0</v>
      </c>
      <c r="D3689" s="3">
        <v>46487</v>
      </c>
      <c r="E3689" s="4">
        <v>0</v>
      </c>
      <c r="F3689">
        <v>106</v>
      </c>
      <c r="G3689" s="3">
        <v>46507</v>
      </c>
      <c r="H3689" s="4">
        <v>0</v>
      </c>
      <c r="I3689" s="4">
        <v>0</v>
      </c>
      <c r="J3689" s="4">
        <v>0</v>
      </c>
      <c r="K3689" s="5">
        <v>0</v>
      </c>
      <c r="L3689" s="5">
        <v>0</v>
      </c>
      <c r="O3689" s="5">
        <v>0</v>
      </c>
    </row>
    <row r="3690" spans="1:15" x14ac:dyDescent="0.75">
      <c r="A3690" t="s">
        <v>39</v>
      </c>
      <c r="B3690" s="3">
        <v>46517</v>
      </c>
      <c r="C3690" s="4">
        <v>0</v>
      </c>
      <c r="D3690" s="3">
        <v>46517</v>
      </c>
      <c r="E3690" s="4">
        <v>0</v>
      </c>
      <c r="F3690">
        <v>107</v>
      </c>
      <c r="G3690" s="3">
        <v>46538</v>
      </c>
      <c r="H3690" s="4">
        <v>0</v>
      </c>
      <c r="I3690" s="4">
        <v>0</v>
      </c>
      <c r="J3690" s="4">
        <v>0</v>
      </c>
      <c r="K3690" s="5">
        <v>0</v>
      </c>
      <c r="L3690" s="5">
        <v>0</v>
      </c>
      <c r="O3690" s="5">
        <v>0</v>
      </c>
    </row>
    <row r="3691" spans="1:15" x14ac:dyDescent="0.75">
      <c r="A3691" t="s">
        <v>39</v>
      </c>
      <c r="B3691" s="3">
        <v>46548</v>
      </c>
      <c r="C3691" s="4">
        <v>0</v>
      </c>
      <c r="D3691" s="3">
        <v>46548</v>
      </c>
      <c r="E3691" s="4">
        <v>0</v>
      </c>
      <c r="F3691">
        <v>108</v>
      </c>
      <c r="G3691" s="3">
        <v>46568</v>
      </c>
      <c r="H3691" s="4">
        <v>0</v>
      </c>
      <c r="I3691" s="4">
        <v>0</v>
      </c>
      <c r="J3691" s="4">
        <v>0</v>
      </c>
      <c r="K3691" s="5">
        <v>0</v>
      </c>
      <c r="L3691" s="5">
        <v>0</v>
      </c>
      <c r="O3691" s="5">
        <v>0</v>
      </c>
    </row>
    <row r="3692" spans="1:15" x14ac:dyDescent="0.75">
      <c r="A3692" t="s">
        <v>39</v>
      </c>
      <c r="B3692" s="3">
        <v>46578</v>
      </c>
      <c r="C3692" s="4">
        <v>0</v>
      </c>
      <c r="D3692" s="3">
        <v>46578</v>
      </c>
      <c r="E3692" s="4">
        <v>0</v>
      </c>
      <c r="F3692">
        <v>109</v>
      </c>
      <c r="G3692" s="3">
        <v>46599</v>
      </c>
      <c r="H3692" s="4">
        <v>0</v>
      </c>
      <c r="I3692" s="4">
        <v>0</v>
      </c>
      <c r="J3692" s="4">
        <v>0</v>
      </c>
      <c r="K3692" s="5">
        <v>0</v>
      </c>
      <c r="L3692" s="5">
        <v>0</v>
      </c>
      <c r="O3692" s="5">
        <v>0</v>
      </c>
    </row>
    <row r="3693" spans="1:15" x14ac:dyDescent="0.75">
      <c r="A3693" t="s">
        <v>39</v>
      </c>
      <c r="B3693" s="3">
        <v>46609</v>
      </c>
      <c r="C3693" s="4">
        <v>0</v>
      </c>
      <c r="D3693" s="3">
        <v>46609</v>
      </c>
      <c r="E3693" s="4">
        <v>0</v>
      </c>
      <c r="F3693">
        <v>110</v>
      </c>
      <c r="G3693" s="3">
        <v>46630</v>
      </c>
      <c r="H3693" s="4">
        <v>0</v>
      </c>
      <c r="I3693" s="4">
        <v>0</v>
      </c>
      <c r="J3693" s="4">
        <v>0</v>
      </c>
      <c r="K3693" s="5">
        <v>0</v>
      </c>
      <c r="L3693" s="5">
        <v>0</v>
      </c>
      <c r="O3693" s="5">
        <v>0</v>
      </c>
    </row>
    <row r="3694" spans="1:15" x14ac:dyDescent="0.75">
      <c r="A3694" t="s">
        <v>39</v>
      </c>
      <c r="B3694" s="3">
        <v>46640</v>
      </c>
      <c r="C3694" s="4">
        <v>0</v>
      </c>
      <c r="D3694" s="3">
        <v>46640</v>
      </c>
      <c r="E3694" s="4">
        <v>0</v>
      </c>
      <c r="F3694">
        <v>111</v>
      </c>
      <c r="G3694" s="3">
        <v>46660</v>
      </c>
      <c r="H3694" s="4">
        <v>0</v>
      </c>
      <c r="I3694" s="4">
        <v>0</v>
      </c>
      <c r="J3694" s="4">
        <v>0</v>
      </c>
      <c r="K3694" s="5">
        <v>0</v>
      </c>
      <c r="L3694" s="5">
        <v>0</v>
      </c>
      <c r="O3694" s="5">
        <v>0</v>
      </c>
    </row>
    <row r="3695" spans="1:15" x14ac:dyDescent="0.75">
      <c r="A3695" t="s">
        <v>39</v>
      </c>
      <c r="B3695" s="3">
        <v>46670</v>
      </c>
      <c r="C3695" s="4">
        <v>0</v>
      </c>
      <c r="D3695" s="3">
        <v>46670</v>
      </c>
      <c r="E3695" s="4">
        <v>0</v>
      </c>
      <c r="F3695">
        <v>112</v>
      </c>
      <c r="G3695" s="3">
        <v>46691</v>
      </c>
      <c r="H3695" s="4">
        <v>0</v>
      </c>
      <c r="I3695" s="4">
        <v>0</v>
      </c>
      <c r="J3695" s="4">
        <v>0</v>
      </c>
      <c r="K3695" s="5">
        <v>0</v>
      </c>
      <c r="L3695" s="5">
        <v>0</v>
      </c>
      <c r="O3695" s="5">
        <v>0</v>
      </c>
    </row>
    <row r="3696" spans="1:15" x14ac:dyDescent="0.75">
      <c r="A3696" t="s">
        <v>39</v>
      </c>
      <c r="B3696" s="3">
        <v>46701</v>
      </c>
      <c r="C3696" s="4">
        <v>0</v>
      </c>
      <c r="D3696" s="3">
        <v>46701</v>
      </c>
      <c r="E3696" s="4">
        <v>0</v>
      </c>
      <c r="F3696">
        <v>113</v>
      </c>
      <c r="G3696" s="3">
        <v>46721</v>
      </c>
      <c r="H3696" s="4">
        <v>0</v>
      </c>
      <c r="I3696" s="4">
        <v>0</v>
      </c>
      <c r="J3696" s="4">
        <v>0</v>
      </c>
      <c r="K3696" s="5">
        <v>0</v>
      </c>
      <c r="L3696" s="5">
        <v>0</v>
      </c>
      <c r="O3696" s="5">
        <v>0</v>
      </c>
    </row>
    <row r="3697" spans="1:15" x14ac:dyDescent="0.75">
      <c r="A3697" t="s">
        <v>39</v>
      </c>
      <c r="B3697" s="3">
        <v>46731</v>
      </c>
      <c r="C3697" s="4">
        <v>0</v>
      </c>
      <c r="D3697" s="3">
        <v>46731</v>
      </c>
      <c r="E3697" s="4">
        <v>0</v>
      </c>
      <c r="F3697">
        <v>114</v>
      </c>
      <c r="G3697" s="3">
        <v>46752</v>
      </c>
      <c r="H3697" s="4">
        <v>0</v>
      </c>
      <c r="I3697" s="4">
        <v>0</v>
      </c>
      <c r="J3697" s="4">
        <v>0</v>
      </c>
      <c r="K3697" s="5">
        <v>0</v>
      </c>
      <c r="L3697" s="5">
        <v>0</v>
      </c>
      <c r="O3697" s="5">
        <v>0</v>
      </c>
    </row>
    <row r="3698" spans="1:15" x14ac:dyDescent="0.75">
      <c r="A3698" t="s">
        <v>39</v>
      </c>
      <c r="B3698" s="3">
        <v>46762</v>
      </c>
      <c r="C3698" s="4">
        <v>0</v>
      </c>
      <c r="D3698" s="3">
        <v>46762</v>
      </c>
      <c r="E3698" s="4">
        <v>0</v>
      </c>
      <c r="F3698">
        <v>115</v>
      </c>
      <c r="G3698" s="3">
        <v>46783</v>
      </c>
      <c r="H3698" s="4">
        <v>0</v>
      </c>
      <c r="I3698" s="4">
        <v>0</v>
      </c>
      <c r="J3698" s="4">
        <v>0</v>
      </c>
      <c r="K3698" s="5">
        <v>0</v>
      </c>
      <c r="L3698" s="5">
        <v>0</v>
      </c>
      <c r="O3698" s="5">
        <v>0</v>
      </c>
    </row>
    <row r="3699" spans="1:15" x14ac:dyDescent="0.75">
      <c r="A3699" t="s">
        <v>39</v>
      </c>
      <c r="B3699" s="3">
        <v>46793</v>
      </c>
      <c r="C3699" s="4">
        <v>0</v>
      </c>
      <c r="D3699" s="3">
        <v>46793</v>
      </c>
      <c r="E3699" s="4">
        <v>0</v>
      </c>
      <c r="F3699">
        <v>116</v>
      </c>
      <c r="G3699" s="3">
        <v>46812</v>
      </c>
      <c r="H3699" s="4">
        <v>0</v>
      </c>
      <c r="I3699" s="4">
        <v>0</v>
      </c>
      <c r="J3699" s="4">
        <v>0</v>
      </c>
      <c r="K3699" s="5">
        <v>0</v>
      </c>
      <c r="L3699" s="5">
        <v>0</v>
      </c>
      <c r="O3699" s="5">
        <v>0</v>
      </c>
    </row>
    <row r="3700" spans="1:15" x14ac:dyDescent="0.75">
      <c r="A3700" t="s">
        <v>39</v>
      </c>
      <c r="B3700" s="3">
        <v>46822</v>
      </c>
      <c r="C3700" s="4">
        <v>0</v>
      </c>
      <c r="D3700" s="3">
        <v>46822</v>
      </c>
      <c r="E3700" s="4">
        <v>0</v>
      </c>
      <c r="F3700">
        <v>117</v>
      </c>
      <c r="G3700" s="3">
        <v>46843</v>
      </c>
      <c r="H3700" s="4">
        <v>0</v>
      </c>
      <c r="I3700" s="4">
        <v>0</v>
      </c>
      <c r="J3700" s="4">
        <v>0</v>
      </c>
      <c r="K3700" s="5">
        <v>0</v>
      </c>
      <c r="L3700" s="5">
        <v>0</v>
      </c>
      <c r="O3700" s="5">
        <v>0</v>
      </c>
    </row>
    <row r="3701" spans="1:15" x14ac:dyDescent="0.75">
      <c r="A3701" t="s">
        <v>39</v>
      </c>
      <c r="B3701" s="3">
        <v>46853</v>
      </c>
      <c r="C3701" s="4">
        <v>0</v>
      </c>
      <c r="D3701" s="3">
        <v>46853</v>
      </c>
      <c r="E3701" s="4">
        <v>0</v>
      </c>
      <c r="F3701">
        <v>118</v>
      </c>
      <c r="G3701" s="3">
        <v>46873</v>
      </c>
      <c r="H3701" s="4">
        <v>0</v>
      </c>
      <c r="I3701" s="4">
        <v>0</v>
      </c>
      <c r="J3701" s="4">
        <v>0</v>
      </c>
      <c r="K3701" s="5">
        <v>0</v>
      </c>
      <c r="L3701" s="5">
        <v>0</v>
      </c>
      <c r="O3701" s="5">
        <v>0</v>
      </c>
    </row>
    <row r="3702" spans="1:15" x14ac:dyDescent="0.75">
      <c r="A3702" t="s">
        <v>39</v>
      </c>
      <c r="B3702" s="3">
        <v>46883</v>
      </c>
      <c r="C3702" s="4">
        <v>0</v>
      </c>
      <c r="D3702" s="3">
        <v>46883</v>
      </c>
      <c r="E3702" s="4">
        <v>0</v>
      </c>
      <c r="F3702">
        <v>119</v>
      </c>
      <c r="G3702" s="3">
        <v>46904</v>
      </c>
      <c r="H3702" s="4">
        <v>0</v>
      </c>
      <c r="I3702" s="4">
        <v>0</v>
      </c>
      <c r="J3702" s="4">
        <v>0</v>
      </c>
      <c r="K3702" s="5">
        <v>0</v>
      </c>
      <c r="L3702" s="5">
        <v>0</v>
      </c>
      <c r="O3702" s="5">
        <v>0</v>
      </c>
    </row>
    <row r="3703" spans="1:15" x14ac:dyDescent="0.75">
      <c r="A3703" t="s">
        <v>39</v>
      </c>
      <c r="B3703" s="3">
        <v>46914</v>
      </c>
      <c r="C3703" s="4">
        <v>0</v>
      </c>
      <c r="D3703" s="3">
        <v>46914</v>
      </c>
      <c r="E3703" s="4">
        <v>0</v>
      </c>
      <c r="F3703">
        <v>120</v>
      </c>
      <c r="G3703" s="3">
        <v>46934</v>
      </c>
      <c r="H3703" s="4">
        <v>0</v>
      </c>
      <c r="I3703" s="4">
        <v>0</v>
      </c>
      <c r="J3703" s="4">
        <v>0</v>
      </c>
      <c r="K3703" s="5">
        <v>0</v>
      </c>
      <c r="L3703" s="5">
        <v>0</v>
      </c>
      <c r="O3703" s="5">
        <v>0</v>
      </c>
    </row>
    <row r="3704" spans="1:15" x14ac:dyDescent="0.75">
      <c r="A3704" t="s">
        <v>39</v>
      </c>
      <c r="B3704" s="3">
        <v>46944</v>
      </c>
      <c r="C3704" s="4">
        <v>0</v>
      </c>
      <c r="D3704" s="3">
        <v>46944</v>
      </c>
      <c r="E3704" s="4">
        <v>0</v>
      </c>
      <c r="F3704">
        <v>121</v>
      </c>
      <c r="G3704" s="3">
        <v>46965</v>
      </c>
      <c r="H3704" s="4">
        <v>0</v>
      </c>
      <c r="I3704" s="4">
        <v>0</v>
      </c>
      <c r="J3704" s="4">
        <v>0</v>
      </c>
      <c r="K3704" s="5">
        <v>0</v>
      </c>
      <c r="L3704" s="5">
        <v>0</v>
      </c>
      <c r="O3704" s="5">
        <v>0</v>
      </c>
    </row>
    <row r="3705" spans="1:15" x14ac:dyDescent="0.75">
      <c r="A3705" t="s">
        <v>39</v>
      </c>
      <c r="B3705" s="3">
        <v>46975</v>
      </c>
      <c r="C3705" s="4">
        <v>0</v>
      </c>
      <c r="D3705" s="3">
        <v>46975</v>
      </c>
      <c r="E3705" s="4">
        <v>0</v>
      </c>
      <c r="F3705">
        <v>122</v>
      </c>
      <c r="G3705" s="3">
        <v>46996</v>
      </c>
      <c r="H3705" s="4">
        <v>0</v>
      </c>
      <c r="I3705" s="4">
        <v>0</v>
      </c>
      <c r="J3705" s="4">
        <v>0</v>
      </c>
      <c r="K3705" s="5">
        <v>0</v>
      </c>
      <c r="L3705" s="5">
        <v>0</v>
      </c>
      <c r="O3705" s="5">
        <v>0</v>
      </c>
    </row>
    <row r="3706" spans="1:15" x14ac:dyDescent="0.75">
      <c r="A3706" t="s">
        <v>39</v>
      </c>
      <c r="B3706" s="3">
        <v>47006</v>
      </c>
      <c r="C3706" s="4">
        <v>0</v>
      </c>
      <c r="D3706" s="3">
        <v>47006</v>
      </c>
      <c r="E3706" s="4">
        <v>0</v>
      </c>
      <c r="F3706">
        <v>123</v>
      </c>
      <c r="G3706" s="3">
        <v>47026</v>
      </c>
      <c r="H3706" s="4">
        <v>0</v>
      </c>
      <c r="I3706" s="4">
        <v>0</v>
      </c>
      <c r="J3706" s="4">
        <v>0</v>
      </c>
      <c r="K3706" s="5">
        <v>0</v>
      </c>
      <c r="L3706" s="5">
        <v>0</v>
      </c>
      <c r="O3706" s="5">
        <v>0</v>
      </c>
    </row>
    <row r="3707" spans="1:15" x14ac:dyDescent="0.75">
      <c r="A3707" t="s">
        <v>39</v>
      </c>
      <c r="B3707" s="3">
        <v>47036</v>
      </c>
      <c r="C3707" s="4">
        <v>0</v>
      </c>
      <c r="D3707" s="3">
        <v>47036</v>
      </c>
      <c r="E3707" s="4">
        <v>0</v>
      </c>
      <c r="F3707">
        <v>124</v>
      </c>
      <c r="G3707" s="3">
        <v>47057</v>
      </c>
      <c r="H3707" s="4">
        <v>0</v>
      </c>
      <c r="I3707" s="4">
        <v>0</v>
      </c>
      <c r="J3707" s="4">
        <v>0</v>
      </c>
      <c r="K3707" s="5">
        <v>0</v>
      </c>
      <c r="L3707" s="5">
        <v>0</v>
      </c>
      <c r="O3707" s="5">
        <v>0</v>
      </c>
    </row>
    <row r="3708" spans="1:15" x14ac:dyDescent="0.75">
      <c r="A3708" t="s">
        <v>39</v>
      </c>
      <c r="B3708" s="3">
        <v>47067</v>
      </c>
      <c r="C3708" s="4">
        <v>0</v>
      </c>
      <c r="D3708" s="3">
        <v>47067</v>
      </c>
      <c r="E3708" s="4">
        <v>0</v>
      </c>
      <c r="F3708">
        <v>125</v>
      </c>
      <c r="G3708" s="3">
        <v>47087</v>
      </c>
      <c r="H3708" s="4">
        <v>0</v>
      </c>
      <c r="I3708" s="4">
        <v>0</v>
      </c>
      <c r="J3708" s="4">
        <v>0</v>
      </c>
      <c r="K3708" s="5">
        <v>0</v>
      </c>
      <c r="L3708" s="5">
        <v>0</v>
      </c>
      <c r="O3708" s="5">
        <v>0</v>
      </c>
    </row>
    <row r="3709" spans="1:15" x14ac:dyDescent="0.75">
      <c r="A3709" t="s">
        <v>40</v>
      </c>
      <c r="B3709" s="3">
        <v>43327</v>
      </c>
      <c r="C3709" s="4">
        <v>-41157452.022926398</v>
      </c>
      <c r="D3709" s="3">
        <v>43327</v>
      </c>
      <c r="E3709" s="4">
        <v>-41157452.022926398</v>
      </c>
      <c r="F3709">
        <v>4</v>
      </c>
      <c r="G3709" s="3">
        <v>43343</v>
      </c>
      <c r="H3709" s="4">
        <v>0</v>
      </c>
      <c r="I3709" s="4">
        <v>0</v>
      </c>
      <c r="J3709" s="4">
        <v>0</v>
      </c>
      <c r="K3709" s="5">
        <v>0</v>
      </c>
      <c r="L3709" s="5">
        <v>0</v>
      </c>
      <c r="O3709" s="5">
        <v>0</v>
      </c>
    </row>
    <row r="3710" spans="1:15" x14ac:dyDescent="0.75">
      <c r="A3710" t="s">
        <v>40</v>
      </c>
      <c r="B3710" s="3">
        <v>43358</v>
      </c>
      <c r="C3710" s="4">
        <v>342274.6</v>
      </c>
      <c r="D3710" s="3">
        <v>43358</v>
      </c>
      <c r="E3710" s="4">
        <v>342274.6</v>
      </c>
      <c r="F3710">
        <v>5</v>
      </c>
      <c r="G3710" s="3">
        <v>43373</v>
      </c>
      <c r="H3710" s="4">
        <v>0</v>
      </c>
      <c r="I3710" s="4">
        <v>0</v>
      </c>
      <c r="J3710" s="4">
        <v>0</v>
      </c>
      <c r="K3710" s="5">
        <v>0</v>
      </c>
      <c r="L3710" s="5">
        <v>0</v>
      </c>
      <c r="O3710" s="5">
        <v>0</v>
      </c>
    </row>
    <row r="3711" spans="1:15" x14ac:dyDescent="0.75">
      <c r="A3711" t="s">
        <v>40</v>
      </c>
      <c r="B3711" s="3">
        <v>43388</v>
      </c>
      <c r="C3711" s="4">
        <v>331225.07</v>
      </c>
      <c r="D3711" s="3">
        <v>43388</v>
      </c>
      <c r="E3711" s="4">
        <v>331225.07</v>
      </c>
      <c r="F3711">
        <v>6</v>
      </c>
      <c r="G3711" s="3">
        <v>43404</v>
      </c>
      <c r="H3711" s="4">
        <v>0</v>
      </c>
      <c r="I3711" s="4">
        <v>0</v>
      </c>
      <c r="J3711" s="4">
        <v>0</v>
      </c>
      <c r="K3711" s="5">
        <v>0</v>
      </c>
      <c r="L3711" s="5">
        <v>0</v>
      </c>
      <c r="O3711" s="5">
        <v>0</v>
      </c>
    </row>
    <row r="3712" spans="1:15" x14ac:dyDescent="0.75">
      <c r="A3712" t="s">
        <v>40</v>
      </c>
      <c r="B3712" s="3">
        <v>43419</v>
      </c>
      <c r="C3712" s="4">
        <v>342255.89</v>
      </c>
      <c r="D3712" s="3">
        <v>43419</v>
      </c>
      <c r="E3712" s="4">
        <v>342255.89</v>
      </c>
      <c r="F3712">
        <v>7</v>
      </c>
      <c r="G3712" s="3">
        <v>43434</v>
      </c>
      <c r="H3712" s="4">
        <v>0</v>
      </c>
      <c r="I3712" s="4">
        <v>0</v>
      </c>
      <c r="J3712" s="4">
        <v>0</v>
      </c>
      <c r="K3712" s="5">
        <v>0</v>
      </c>
      <c r="L3712" s="5">
        <v>0</v>
      </c>
      <c r="O3712" s="5">
        <v>0</v>
      </c>
    </row>
    <row r="3713" spans="1:15" x14ac:dyDescent="0.75">
      <c r="A3713" t="s">
        <v>40</v>
      </c>
      <c r="B3713" s="3">
        <v>43449</v>
      </c>
      <c r="C3713" s="4">
        <v>331206.87</v>
      </c>
      <c r="D3713" s="3">
        <v>43449</v>
      </c>
      <c r="E3713" s="4">
        <v>331206.87</v>
      </c>
      <c r="F3713">
        <v>8</v>
      </c>
      <c r="G3713" s="3">
        <v>43465</v>
      </c>
      <c r="H3713" s="4">
        <v>0</v>
      </c>
      <c r="I3713" s="4">
        <v>0</v>
      </c>
      <c r="J3713" s="4">
        <v>0</v>
      </c>
      <c r="K3713" s="5">
        <v>0</v>
      </c>
      <c r="L3713" s="5">
        <v>0</v>
      </c>
      <c r="O3713" s="5">
        <v>0</v>
      </c>
    </row>
    <row r="3714" spans="1:15" x14ac:dyDescent="0.75">
      <c r="A3714" t="s">
        <v>40</v>
      </c>
      <c r="B3714" s="3">
        <v>43480</v>
      </c>
      <c r="C3714" s="4">
        <v>331197.05</v>
      </c>
      <c r="D3714" s="3">
        <v>43480</v>
      </c>
      <c r="E3714" s="4">
        <v>331197.05</v>
      </c>
      <c r="F3714">
        <v>9</v>
      </c>
      <c r="G3714" s="3">
        <v>43496</v>
      </c>
      <c r="H3714" s="4">
        <v>0</v>
      </c>
      <c r="I3714" s="4">
        <v>0</v>
      </c>
      <c r="J3714" s="4">
        <v>0</v>
      </c>
      <c r="K3714" s="5">
        <v>0</v>
      </c>
      <c r="L3714" s="5">
        <v>0</v>
      </c>
      <c r="O3714" s="5">
        <v>0</v>
      </c>
    </row>
    <row r="3715" spans="1:15" x14ac:dyDescent="0.75">
      <c r="A3715" t="s">
        <v>40</v>
      </c>
      <c r="B3715" s="3">
        <v>43511</v>
      </c>
      <c r="C3715" s="4">
        <v>331188.46000000002</v>
      </c>
      <c r="D3715" s="3">
        <v>43511</v>
      </c>
      <c r="E3715" s="4">
        <v>331188.46000000002</v>
      </c>
      <c r="F3715">
        <v>10</v>
      </c>
      <c r="G3715" s="3">
        <v>43524</v>
      </c>
      <c r="H3715" s="4">
        <v>0</v>
      </c>
      <c r="I3715" s="4">
        <v>0</v>
      </c>
      <c r="J3715" s="4">
        <v>0</v>
      </c>
      <c r="K3715" s="5">
        <v>0</v>
      </c>
      <c r="L3715" s="5">
        <v>0</v>
      </c>
      <c r="O3715" s="5">
        <v>0</v>
      </c>
    </row>
    <row r="3716" spans="1:15" x14ac:dyDescent="0.75">
      <c r="A3716" t="s">
        <v>40</v>
      </c>
      <c r="B3716" s="3">
        <v>43539</v>
      </c>
      <c r="C3716" s="4">
        <v>331191.56</v>
      </c>
      <c r="D3716" s="3">
        <v>43539</v>
      </c>
      <c r="E3716" s="4">
        <v>331191.56</v>
      </c>
      <c r="F3716">
        <v>11</v>
      </c>
      <c r="G3716" s="3">
        <v>43555</v>
      </c>
      <c r="H3716" s="4">
        <v>0</v>
      </c>
      <c r="I3716" s="4">
        <v>0</v>
      </c>
      <c r="J3716" s="4">
        <v>0</v>
      </c>
      <c r="K3716" s="5">
        <v>0</v>
      </c>
      <c r="L3716" s="5">
        <v>0</v>
      </c>
      <c r="O3716" s="5">
        <v>0</v>
      </c>
    </row>
    <row r="3717" spans="1:15" x14ac:dyDescent="0.75">
      <c r="A3717" t="s">
        <v>40</v>
      </c>
      <c r="B3717" s="3">
        <v>43570</v>
      </c>
      <c r="C3717" s="4">
        <v>342042.37</v>
      </c>
      <c r="D3717" s="3">
        <v>43570</v>
      </c>
      <c r="E3717" s="4">
        <v>342042.37</v>
      </c>
      <c r="F3717">
        <v>12</v>
      </c>
      <c r="G3717" s="3">
        <v>43585</v>
      </c>
      <c r="H3717" s="4">
        <v>0</v>
      </c>
      <c r="I3717" s="4">
        <v>0</v>
      </c>
      <c r="J3717" s="4">
        <v>0</v>
      </c>
      <c r="K3717" s="5">
        <v>0</v>
      </c>
      <c r="L3717" s="5">
        <v>0</v>
      </c>
      <c r="O3717" s="5">
        <v>0</v>
      </c>
    </row>
    <row r="3718" spans="1:15" x14ac:dyDescent="0.75">
      <c r="A3718" t="s">
        <v>40</v>
      </c>
      <c r="B3718" s="3">
        <v>43600</v>
      </c>
      <c r="C3718" s="4">
        <v>331158.53999999998</v>
      </c>
      <c r="D3718" s="3">
        <v>43600</v>
      </c>
      <c r="E3718" s="4">
        <v>331158.53999999998</v>
      </c>
      <c r="F3718">
        <v>13</v>
      </c>
      <c r="G3718" s="3">
        <v>43616</v>
      </c>
      <c r="H3718" s="4">
        <v>0</v>
      </c>
      <c r="I3718" s="4">
        <v>0</v>
      </c>
      <c r="J3718" s="4">
        <v>0</v>
      </c>
      <c r="K3718" s="5">
        <v>0</v>
      </c>
      <c r="L3718" s="5">
        <v>0</v>
      </c>
      <c r="O3718" s="5">
        <v>0</v>
      </c>
    </row>
    <row r="3719" spans="1:15" x14ac:dyDescent="0.75">
      <c r="A3719" t="s">
        <v>40</v>
      </c>
      <c r="B3719" s="3">
        <v>43631</v>
      </c>
      <c r="C3719" s="4">
        <v>341884.21</v>
      </c>
      <c r="D3719" s="3">
        <v>43631</v>
      </c>
      <c r="E3719" s="4">
        <v>341884.21</v>
      </c>
      <c r="F3719">
        <v>14</v>
      </c>
      <c r="G3719" s="3">
        <v>43646</v>
      </c>
      <c r="H3719" s="4">
        <v>0</v>
      </c>
      <c r="I3719" s="4">
        <v>0</v>
      </c>
      <c r="J3719" s="4">
        <v>0</v>
      </c>
      <c r="K3719" s="5">
        <v>0</v>
      </c>
      <c r="L3719" s="5">
        <v>0</v>
      </c>
      <c r="O3719" s="5">
        <v>0</v>
      </c>
    </row>
    <row r="3720" spans="1:15" x14ac:dyDescent="0.75">
      <c r="A3720" t="s">
        <v>40</v>
      </c>
      <c r="B3720" s="3">
        <v>43661</v>
      </c>
      <c r="C3720" s="4">
        <v>330874.86</v>
      </c>
      <c r="D3720" s="3">
        <v>43661</v>
      </c>
      <c r="E3720" s="4">
        <v>330874.86</v>
      </c>
      <c r="F3720">
        <v>15</v>
      </c>
      <c r="G3720" s="3">
        <v>43677</v>
      </c>
      <c r="H3720" s="4">
        <v>0</v>
      </c>
      <c r="I3720" s="4">
        <v>0</v>
      </c>
      <c r="J3720" s="4">
        <v>0</v>
      </c>
      <c r="K3720" s="5">
        <v>0</v>
      </c>
      <c r="L3720" s="5">
        <v>0</v>
      </c>
      <c r="O3720" s="5">
        <v>0</v>
      </c>
    </row>
    <row r="3721" spans="1:15" x14ac:dyDescent="0.75">
      <c r="A3721" t="s">
        <v>40</v>
      </c>
      <c r="B3721" s="3">
        <v>43692</v>
      </c>
      <c r="C3721" s="4">
        <v>342156.68</v>
      </c>
      <c r="D3721" s="3">
        <v>43692</v>
      </c>
      <c r="E3721" s="4">
        <v>342156.68</v>
      </c>
      <c r="F3721">
        <v>16</v>
      </c>
      <c r="G3721" s="3">
        <v>43708</v>
      </c>
      <c r="H3721" s="4">
        <v>0</v>
      </c>
      <c r="I3721" s="4">
        <v>0</v>
      </c>
      <c r="J3721" s="4">
        <v>0</v>
      </c>
      <c r="K3721" s="5">
        <v>0</v>
      </c>
      <c r="L3721" s="5">
        <v>0</v>
      </c>
      <c r="O3721" s="5">
        <v>0</v>
      </c>
    </row>
    <row r="3722" spans="1:15" x14ac:dyDescent="0.75">
      <c r="A3722" t="s">
        <v>40</v>
      </c>
      <c r="B3722" s="3">
        <v>43723</v>
      </c>
      <c r="C3722" s="4">
        <v>342157.73</v>
      </c>
      <c r="D3722" s="3">
        <v>43723</v>
      </c>
      <c r="E3722" s="4">
        <v>342157.73</v>
      </c>
      <c r="F3722">
        <v>17</v>
      </c>
      <c r="G3722" s="3">
        <v>43738</v>
      </c>
      <c r="H3722" s="4">
        <v>0</v>
      </c>
      <c r="I3722" s="4">
        <v>0</v>
      </c>
      <c r="J3722" s="4">
        <v>0</v>
      </c>
      <c r="K3722" s="5">
        <v>0</v>
      </c>
      <c r="L3722" s="5">
        <v>0</v>
      </c>
      <c r="O3722" s="5">
        <v>0</v>
      </c>
    </row>
    <row r="3723" spans="1:15" x14ac:dyDescent="0.75">
      <c r="A3723" t="s">
        <v>40</v>
      </c>
      <c r="B3723" s="3">
        <v>43753</v>
      </c>
      <c r="C3723" s="4">
        <v>328640.86</v>
      </c>
      <c r="D3723" s="3">
        <v>43753</v>
      </c>
      <c r="E3723" s="4">
        <v>328640.86</v>
      </c>
      <c r="F3723">
        <v>18</v>
      </c>
      <c r="G3723" s="3">
        <v>43769</v>
      </c>
      <c r="H3723" s="4">
        <v>0</v>
      </c>
      <c r="I3723" s="4">
        <v>0</v>
      </c>
      <c r="J3723" s="4">
        <v>0</v>
      </c>
      <c r="K3723" s="5">
        <v>0</v>
      </c>
      <c r="L3723" s="5">
        <v>0</v>
      </c>
      <c r="O3723" s="5">
        <v>0</v>
      </c>
    </row>
    <row r="3724" spans="1:15" x14ac:dyDescent="0.75">
      <c r="A3724" t="s">
        <v>40</v>
      </c>
      <c r="B3724" s="3">
        <v>43784</v>
      </c>
      <c r="C3724" s="4">
        <v>336493.81</v>
      </c>
      <c r="D3724" s="3">
        <v>43784</v>
      </c>
      <c r="E3724" s="4">
        <v>336493.81</v>
      </c>
      <c r="F3724">
        <v>19</v>
      </c>
      <c r="G3724" s="3">
        <v>43799</v>
      </c>
      <c r="H3724" s="4">
        <v>0</v>
      </c>
      <c r="I3724" s="4">
        <v>0</v>
      </c>
      <c r="J3724" s="4">
        <v>0</v>
      </c>
      <c r="K3724" s="5">
        <v>0</v>
      </c>
      <c r="L3724" s="5">
        <v>0</v>
      </c>
      <c r="O3724" s="5">
        <v>0</v>
      </c>
    </row>
    <row r="3725" spans="1:15" x14ac:dyDescent="0.75">
      <c r="A3725" t="s">
        <v>40</v>
      </c>
      <c r="B3725" s="3">
        <v>43814</v>
      </c>
      <c r="C3725" s="4">
        <v>325477.83</v>
      </c>
      <c r="D3725" s="3">
        <v>43814</v>
      </c>
      <c r="E3725" s="4">
        <v>325477.83</v>
      </c>
      <c r="F3725">
        <v>20</v>
      </c>
      <c r="G3725" s="3">
        <v>43830</v>
      </c>
      <c r="H3725" s="4">
        <v>0</v>
      </c>
      <c r="I3725" s="4">
        <v>0</v>
      </c>
      <c r="J3725" s="4">
        <v>0</v>
      </c>
      <c r="K3725" s="5">
        <v>0</v>
      </c>
      <c r="L3725" s="5">
        <v>0</v>
      </c>
      <c r="O3725" s="5">
        <v>0</v>
      </c>
    </row>
    <row r="3726" spans="1:15" x14ac:dyDescent="0.75">
      <c r="A3726" t="s">
        <v>40</v>
      </c>
      <c r="B3726" s="3">
        <v>43845</v>
      </c>
      <c r="C3726" s="4">
        <v>338294.65</v>
      </c>
      <c r="D3726" s="3">
        <v>43845</v>
      </c>
      <c r="E3726" s="4">
        <v>338294.65</v>
      </c>
      <c r="F3726">
        <v>21</v>
      </c>
      <c r="G3726" s="3">
        <v>43861</v>
      </c>
      <c r="H3726" s="4">
        <v>0</v>
      </c>
      <c r="I3726" s="4">
        <v>0</v>
      </c>
      <c r="J3726" s="4">
        <v>0</v>
      </c>
      <c r="K3726" s="5">
        <v>0</v>
      </c>
      <c r="L3726" s="5">
        <v>0</v>
      </c>
      <c r="O3726" s="5">
        <v>0</v>
      </c>
    </row>
    <row r="3727" spans="1:15" x14ac:dyDescent="0.75">
      <c r="A3727" t="s">
        <v>40</v>
      </c>
      <c r="B3727" s="3">
        <v>43876</v>
      </c>
      <c r="C3727" s="4">
        <v>326098.93</v>
      </c>
      <c r="D3727" s="3">
        <v>43876</v>
      </c>
      <c r="E3727" s="4">
        <v>326098.93</v>
      </c>
      <c r="F3727">
        <v>22</v>
      </c>
      <c r="G3727" s="3">
        <v>43890</v>
      </c>
      <c r="H3727" s="4">
        <v>0</v>
      </c>
      <c r="I3727" s="4">
        <v>0</v>
      </c>
      <c r="J3727" s="4">
        <v>0</v>
      </c>
      <c r="K3727" s="5">
        <v>0</v>
      </c>
      <c r="L3727" s="5">
        <v>0</v>
      </c>
      <c r="O3727" s="5">
        <v>0</v>
      </c>
    </row>
    <row r="3728" spans="1:15" x14ac:dyDescent="0.75">
      <c r="A3728" t="s">
        <v>40</v>
      </c>
      <c r="B3728" s="3">
        <v>43905</v>
      </c>
      <c r="C3728" s="4">
        <v>327264.7</v>
      </c>
      <c r="D3728" s="3">
        <v>43905</v>
      </c>
      <c r="E3728" s="4">
        <v>327264.7</v>
      </c>
      <c r="F3728">
        <v>23</v>
      </c>
      <c r="G3728" s="3">
        <v>43921</v>
      </c>
      <c r="H3728" s="4">
        <v>0</v>
      </c>
      <c r="I3728" s="4">
        <v>0</v>
      </c>
      <c r="J3728" s="4">
        <v>0</v>
      </c>
      <c r="K3728" s="5">
        <v>0</v>
      </c>
      <c r="L3728" s="5">
        <v>0</v>
      </c>
      <c r="O3728" s="5">
        <v>0</v>
      </c>
    </row>
    <row r="3729" spans="1:15" x14ac:dyDescent="0.75">
      <c r="A3729" t="s">
        <v>40</v>
      </c>
      <c r="B3729" s="3">
        <v>43936</v>
      </c>
      <c r="C3729" s="4">
        <v>338585.59</v>
      </c>
      <c r="D3729" s="3">
        <v>43936</v>
      </c>
      <c r="E3729" s="4">
        <v>338585.59</v>
      </c>
      <c r="F3729">
        <v>24</v>
      </c>
      <c r="G3729" s="3">
        <v>43951</v>
      </c>
      <c r="H3729" s="4">
        <v>0</v>
      </c>
      <c r="I3729" s="4">
        <v>0</v>
      </c>
      <c r="J3729" s="4">
        <v>0</v>
      </c>
      <c r="K3729" s="5">
        <v>0</v>
      </c>
      <c r="L3729" s="5">
        <v>0</v>
      </c>
      <c r="O3729" s="5">
        <v>0</v>
      </c>
    </row>
    <row r="3730" spans="1:15" x14ac:dyDescent="0.75">
      <c r="A3730" t="s">
        <v>40</v>
      </c>
      <c r="B3730" s="3">
        <v>43966</v>
      </c>
      <c r="C3730" s="4">
        <v>327307.03999999998</v>
      </c>
      <c r="D3730" s="3">
        <v>43966</v>
      </c>
      <c r="E3730" s="4">
        <v>327307.03999999998</v>
      </c>
      <c r="F3730">
        <v>25</v>
      </c>
      <c r="G3730" s="3">
        <v>43982</v>
      </c>
      <c r="H3730" s="4">
        <v>0</v>
      </c>
      <c r="I3730" s="4">
        <v>0</v>
      </c>
      <c r="J3730" s="4">
        <v>0</v>
      </c>
      <c r="K3730" s="5">
        <v>0</v>
      </c>
      <c r="L3730" s="5">
        <v>0</v>
      </c>
      <c r="O3730" s="5">
        <v>0</v>
      </c>
    </row>
    <row r="3731" spans="1:15" x14ac:dyDescent="0.75">
      <c r="A3731" t="s">
        <v>40</v>
      </c>
      <c r="B3731" s="3">
        <v>43997</v>
      </c>
      <c r="C3731" s="4">
        <v>331212.01</v>
      </c>
      <c r="D3731" s="3">
        <v>43997</v>
      </c>
      <c r="E3731" s="4">
        <v>331212.01</v>
      </c>
      <c r="F3731">
        <v>26</v>
      </c>
      <c r="G3731" s="3">
        <v>44012</v>
      </c>
      <c r="H3731" s="4">
        <v>0</v>
      </c>
      <c r="I3731" s="4">
        <v>0</v>
      </c>
      <c r="J3731" s="4">
        <v>0</v>
      </c>
      <c r="K3731" s="5">
        <v>0</v>
      </c>
      <c r="L3731" s="5">
        <v>0</v>
      </c>
      <c r="O3731" s="5">
        <v>0</v>
      </c>
    </row>
    <row r="3732" spans="1:15" x14ac:dyDescent="0.75">
      <c r="A3732" t="s">
        <v>40</v>
      </c>
      <c r="B3732" s="3">
        <v>44027</v>
      </c>
      <c r="C3732" s="4">
        <v>314346.49</v>
      </c>
      <c r="D3732" s="3">
        <v>44027</v>
      </c>
      <c r="E3732" s="4">
        <v>314346.49</v>
      </c>
      <c r="F3732">
        <v>27</v>
      </c>
      <c r="G3732" s="3">
        <v>44043</v>
      </c>
      <c r="H3732" s="4">
        <v>0</v>
      </c>
      <c r="I3732" s="4">
        <v>0</v>
      </c>
      <c r="J3732" s="4">
        <v>0</v>
      </c>
      <c r="K3732" s="5">
        <v>0</v>
      </c>
      <c r="L3732" s="5">
        <v>0</v>
      </c>
      <c r="O3732" s="5">
        <v>0</v>
      </c>
    </row>
    <row r="3733" spans="1:15" x14ac:dyDescent="0.75">
      <c r="A3733" t="s">
        <v>40</v>
      </c>
      <c r="B3733" s="3">
        <v>44058</v>
      </c>
      <c r="C3733" s="4">
        <v>304970.23999999999</v>
      </c>
      <c r="D3733" s="3">
        <v>44058</v>
      </c>
      <c r="E3733" s="4">
        <v>304970.23999999999</v>
      </c>
      <c r="F3733">
        <v>28</v>
      </c>
      <c r="G3733" s="3">
        <v>44074</v>
      </c>
      <c r="H3733" s="4">
        <v>0</v>
      </c>
      <c r="I3733" s="4">
        <v>0</v>
      </c>
      <c r="J3733" s="4">
        <v>0</v>
      </c>
      <c r="K3733" s="5">
        <v>0</v>
      </c>
      <c r="L3733" s="5">
        <v>0</v>
      </c>
      <c r="O3733" s="5">
        <v>0</v>
      </c>
    </row>
    <row r="3734" spans="1:15" x14ac:dyDescent="0.75">
      <c r="A3734" t="s">
        <v>40</v>
      </c>
      <c r="B3734" s="3">
        <v>44089</v>
      </c>
      <c r="C3734" s="4">
        <v>293544.24</v>
      </c>
      <c r="D3734" s="3">
        <v>44089</v>
      </c>
      <c r="E3734" s="4">
        <v>293544.24</v>
      </c>
      <c r="F3734">
        <v>29</v>
      </c>
      <c r="G3734" s="3">
        <v>44104</v>
      </c>
      <c r="H3734" s="4">
        <v>0</v>
      </c>
      <c r="I3734" s="4">
        <v>0</v>
      </c>
      <c r="J3734" s="4">
        <v>0</v>
      </c>
      <c r="K3734" s="5">
        <v>0</v>
      </c>
      <c r="L3734" s="5">
        <v>0</v>
      </c>
      <c r="O3734" s="5">
        <v>0</v>
      </c>
    </row>
    <row r="3735" spans="1:15" x14ac:dyDescent="0.75">
      <c r="A3735" t="s">
        <v>40</v>
      </c>
      <c r="B3735" s="3">
        <v>44119</v>
      </c>
      <c r="C3735" s="4">
        <v>292262.82</v>
      </c>
      <c r="D3735" s="3">
        <v>44119</v>
      </c>
      <c r="E3735" s="4">
        <v>292262.82</v>
      </c>
      <c r="F3735">
        <v>30</v>
      </c>
      <c r="G3735" s="3">
        <v>44135</v>
      </c>
      <c r="H3735" s="4">
        <v>0</v>
      </c>
      <c r="I3735" s="4">
        <v>0</v>
      </c>
      <c r="J3735" s="4">
        <v>0</v>
      </c>
      <c r="K3735" s="5">
        <v>0</v>
      </c>
      <c r="L3735" s="5">
        <v>0</v>
      </c>
      <c r="O3735" s="5">
        <v>0</v>
      </c>
    </row>
    <row r="3736" spans="1:15" x14ac:dyDescent="0.75">
      <c r="A3736" t="s">
        <v>40</v>
      </c>
      <c r="B3736" s="3">
        <v>44150</v>
      </c>
      <c r="C3736" s="4">
        <v>293444.06</v>
      </c>
      <c r="D3736" s="3">
        <v>44150</v>
      </c>
      <c r="E3736" s="4">
        <v>293444.06</v>
      </c>
      <c r="F3736">
        <v>31</v>
      </c>
      <c r="G3736" s="3">
        <v>44165</v>
      </c>
      <c r="H3736" s="4">
        <v>0</v>
      </c>
      <c r="I3736" s="4">
        <v>0</v>
      </c>
      <c r="J3736" s="4">
        <v>0</v>
      </c>
      <c r="K3736" s="5">
        <v>0</v>
      </c>
      <c r="L3736" s="5">
        <v>0</v>
      </c>
      <c r="O3736" s="5">
        <v>0</v>
      </c>
    </row>
    <row r="3737" spans="1:15" x14ac:dyDescent="0.75">
      <c r="A3737" t="s">
        <v>40</v>
      </c>
      <c r="B3737" s="3">
        <v>44180</v>
      </c>
      <c r="C3737" s="4">
        <v>281298.65000000002</v>
      </c>
      <c r="D3737" s="3">
        <v>44180</v>
      </c>
      <c r="E3737" s="4">
        <v>281298.65000000002</v>
      </c>
      <c r="F3737">
        <v>32</v>
      </c>
      <c r="G3737" s="3">
        <v>44196</v>
      </c>
      <c r="H3737" s="4">
        <v>0</v>
      </c>
      <c r="I3737" s="4">
        <v>0</v>
      </c>
      <c r="J3737" s="4">
        <v>0</v>
      </c>
      <c r="K3737" s="5">
        <v>0</v>
      </c>
      <c r="L3737" s="5">
        <v>0</v>
      </c>
      <c r="O3737" s="5">
        <v>0</v>
      </c>
    </row>
    <row r="3738" spans="1:15" x14ac:dyDescent="0.75">
      <c r="A3738" t="s">
        <v>40</v>
      </c>
      <c r="B3738" s="3">
        <v>44211</v>
      </c>
      <c r="C3738" s="4">
        <v>288319.74</v>
      </c>
      <c r="D3738" s="3">
        <v>44211</v>
      </c>
      <c r="E3738" s="4">
        <v>288319.74</v>
      </c>
      <c r="F3738">
        <v>33</v>
      </c>
      <c r="G3738" s="3">
        <v>44227</v>
      </c>
      <c r="H3738" s="4">
        <v>0</v>
      </c>
      <c r="I3738" s="4">
        <v>0</v>
      </c>
      <c r="J3738" s="4">
        <v>0</v>
      </c>
      <c r="K3738" s="5">
        <v>0</v>
      </c>
      <c r="L3738" s="5">
        <v>0</v>
      </c>
      <c r="O3738" s="5">
        <v>0</v>
      </c>
    </row>
    <row r="3739" spans="1:15" x14ac:dyDescent="0.75">
      <c r="A3739" t="s">
        <v>40</v>
      </c>
      <c r="B3739" s="3">
        <v>44242</v>
      </c>
      <c r="C3739" s="4">
        <v>278073.69</v>
      </c>
      <c r="D3739" s="3">
        <v>44242</v>
      </c>
      <c r="E3739" s="4">
        <v>278073.69</v>
      </c>
      <c r="F3739">
        <v>34</v>
      </c>
      <c r="G3739" s="3">
        <v>44255</v>
      </c>
      <c r="H3739" s="4">
        <v>0</v>
      </c>
      <c r="I3739" s="4">
        <v>0</v>
      </c>
      <c r="J3739" s="4">
        <v>0</v>
      </c>
      <c r="K3739" s="5">
        <v>0</v>
      </c>
      <c r="L3739" s="5">
        <v>0</v>
      </c>
      <c r="O3739" s="5">
        <v>0</v>
      </c>
    </row>
    <row r="3740" spans="1:15" x14ac:dyDescent="0.75">
      <c r="A3740" t="s">
        <v>40</v>
      </c>
      <c r="B3740" s="3">
        <v>44270</v>
      </c>
      <c r="C3740" s="4">
        <v>277668.76</v>
      </c>
      <c r="D3740" s="3">
        <v>44270</v>
      </c>
      <c r="E3740" s="4">
        <v>277668.76</v>
      </c>
      <c r="F3740">
        <v>35</v>
      </c>
      <c r="G3740" s="3">
        <v>44286</v>
      </c>
      <c r="H3740" s="4">
        <v>0</v>
      </c>
      <c r="I3740" s="4">
        <v>0</v>
      </c>
      <c r="J3740" s="4">
        <v>0</v>
      </c>
      <c r="K3740" s="5">
        <v>0</v>
      </c>
      <c r="L3740" s="5">
        <v>0</v>
      </c>
      <c r="O3740" s="5">
        <v>0</v>
      </c>
    </row>
    <row r="3741" spans="1:15" x14ac:dyDescent="0.75">
      <c r="A3741" t="s">
        <v>40</v>
      </c>
      <c r="B3741" s="3">
        <v>44301</v>
      </c>
      <c r="C3741" s="4">
        <v>289949.63</v>
      </c>
      <c r="D3741" s="3">
        <v>44301</v>
      </c>
      <c r="E3741" s="4">
        <v>289949.63</v>
      </c>
      <c r="F3741">
        <v>36</v>
      </c>
      <c r="G3741" s="3">
        <v>44316</v>
      </c>
      <c r="H3741" s="4">
        <v>0</v>
      </c>
      <c r="I3741" s="4">
        <v>0</v>
      </c>
      <c r="J3741" s="4">
        <v>0</v>
      </c>
      <c r="K3741" s="5">
        <v>0</v>
      </c>
      <c r="L3741" s="5">
        <v>0</v>
      </c>
      <c r="O3741" s="5">
        <v>0</v>
      </c>
    </row>
    <row r="3742" spans="1:15" x14ac:dyDescent="0.75">
      <c r="A3742" t="s">
        <v>40</v>
      </c>
      <c r="B3742" s="3">
        <v>44331</v>
      </c>
      <c r="C3742" s="4">
        <v>306159.7</v>
      </c>
      <c r="D3742" s="3">
        <v>44331</v>
      </c>
      <c r="E3742" s="4">
        <v>306159.7</v>
      </c>
      <c r="F3742">
        <v>37</v>
      </c>
      <c r="G3742" s="3">
        <v>44347</v>
      </c>
      <c r="H3742" s="4">
        <v>0</v>
      </c>
      <c r="I3742" s="4">
        <v>0</v>
      </c>
      <c r="J3742" s="4">
        <v>0</v>
      </c>
      <c r="K3742" s="5">
        <v>0</v>
      </c>
      <c r="L3742" s="5">
        <v>0</v>
      </c>
      <c r="O3742" s="5">
        <v>0</v>
      </c>
    </row>
    <row r="3743" spans="1:15" x14ac:dyDescent="0.75">
      <c r="A3743" t="s">
        <v>40</v>
      </c>
      <c r="B3743" s="3">
        <v>44362</v>
      </c>
      <c r="C3743" s="4">
        <v>275332.69</v>
      </c>
      <c r="D3743" s="3">
        <v>44362</v>
      </c>
      <c r="E3743" s="4">
        <v>275332.69</v>
      </c>
      <c r="F3743">
        <v>38</v>
      </c>
      <c r="G3743" s="3">
        <v>44377</v>
      </c>
      <c r="H3743" s="4">
        <v>0</v>
      </c>
      <c r="I3743" s="4">
        <v>0</v>
      </c>
      <c r="J3743" s="4">
        <v>0</v>
      </c>
      <c r="K3743" s="5">
        <v>0</v>
      </c>
      <c r="L3743" s="5">
        <v>0</v>
      </c>
      <c r="O3743" s="5">
        <v>0</v>
      </c>
    </row>
    <row r="3744" spans="1:15" x14ac:dyDescent="0.75">
      <c r="A3744" t="s">
        <v>40</v>
      </c>
      <c r="B3744" s="3">
        <v>44392</v>
      </c>
      <c r="C3744" s="4">
        <v>191377.25</v>
      </c>
      <c r="D3744" s="3">
        <v>44392</v>
      </c>
      <c r="E3744" s="4">
        <v>191377.25</v>
      </c>
      <c r="F3744">
        <v>39</v>
      </c>
      <c r="G3744" s="3">
        <v>44408</v>
      </c>
      <c r="H3744" s="4">
        <v>0</v>
      </c>
      <c r="I3744" s="4">
        <v>0</v>
      </c>
      <c r="J3744" s="4">
        <v>0</v>
      </c>
      <c r="K3744" s="5">
        <v>0</v>
      </c>
      <c r="L3744" s="5">
        <v>0</v>
      </c>
      <c r="O3744" s="5">
        <v>0</v>
      </c>
    </row>
    <row r="3745" spans="1:15" x14ac:dyDescent="0.75">
      <c r="A3745" t="s">
        <v>40</v>
      </c>
      <c r="B3745" s="3">
        <v>44423</v>
      </c>
      <c r="C3745" s="4">
        <v>228266.49</v>
      </c>
      <c r="D3745" s="3">
        <v>44423</v>
      </c>
      <c r="E3745" s="4">
        <v>228266.49</v>
      </c>
      <c r="F3745">
        <v>40</v>
      </c>
      <c r="G3745" s="3">
        <v>44439</v>
      </c>
      <c r="H3745" s="4">
        <v>0</v>
      </c>
      <c r="I3745" s="4">
        <v>0</v>
      </c>
      <c r="J3745" s="4">
        <v>0</v>
      </c>
      <c r="K3745" s="5">
        <v>0</v>
      </c>
      <c r="L3745" s="5">
        <v>0</v>
      </c>
      <c r="O3745" s="5">
        <v>0</v>
      </c>
    </row>
    <row r="3746" spans="1:15" x14ac:dyDescent="0.75">
      <c r="A3746" t="s">
        <v>40</v>
      </c>
      <c r="B3746" s="3">
        <v>44454</v>
      </c>
      <c r="C3746" s="4">
        <v>247705.45</v>
      </c>
      <c r="D3746" s="3">
        <v>44454</v>
      </c>
      <c r="E3746" s="4">
        <v>247705.45</v>
      </c>
      <c r="F3746">
        <v>41</v>
      </c>
      <c r="G3746" s="3">
        <v>44469</v>
      </c>
      <c r="H3746" s="4">
        <v>0</v>
      </c>
      <c r="I3746" s="4">
        <v>0</v>
      </c>
      <c r="J3746" s="4">
        <v>0</v>
      </c>
      <c r="K3746" s="5">
        <v>0</v>
      </c>
      <c r="L3746" s="5">
        <v>0</v>
      </c>
      <c r="O3746" s="5">
        <v>0</v>
      </c>
    </row>
    <row r="3747" spans="1:15" x14ac:dyDescent="0.75">
      <c r="A3747" t="s">
        <v>40</v>
      </c>
      <c r="B3747" s="3">
        <v>44484</v>
      </c>
      <c r="C3747" s="4">
        <v>362826.37</v>
      </c>
      <c r="D3747" s="3">
        <v>44484</v>
      </c>
      <c r="E3747" s="4">
        <v>362826.37</v>
      </c>
      <c r="F3747">
        <v>42</v>
      </c>
      <c r="G3747" s="3">
        <v>44500</v>
      </c>
      <c r="H3747" s="4">
        <v>0</v>
      </c>
      <c r="I3747" s="4">
        <v>0</v>
      </c>
      <c r="J3747" s="4">
        <v>0</v>
      </c>
      <c r="K3747" s="5">
        <v>0</v>
      </c>
      <c r="L3747" s="5">
        <v>0</v>
      </c>
      <c r="O3747" s="5">
        <v>0</v>
      </c>
    </row>
    <row r="3748" spans="1:15" x14ac:dyDescent="0.75">
      <c r="A3748" t="s">
        <v>40</v>
      </c>
      <c r="B3748" s="3">
        <v>44515</v>
      </c>
      <c r="C3748" s="4">
        <v>245353.63</v>
      </c>
      <c r="D3748" s="3">
        <v>44515</v>
      </c>
      <c r="E3748" s="4">
        <v>245353.63</v>
      </c>
      <c r="F3748">
        <v>43</v>
      </c>
      <c r="G3748" s="3">
        <v>44530</v>
      </c>
      <c r="H3748" s="4">
        <v>0</v>
      </c>
      <c r="I3748" s="4">
        <v>0</v>
      </c>
      <c r="J3748" s="4">
        <v>0</v>
      </c>
      <c r="K3748" s="5">
        <v>0</v>
      </c>
      <c r="L3748" s="5">
        <v>0</v>
      </c>
      <c r="O3748" s="5">
        <v>0</v>
      </c>
    </row>
    <row r="3749" spans="1:15" x14ac:dyDescent="0.75">
      <c r="A3749" t="s">
        <v>40</v>
      </c>
      <c r="B3749" s="3">
        <v>44545</v>
      </c>
      <c r="C3749" s="4">
        <v>237228.37</v>
      </c>
      <c r="D3749" s="3">
        <v>44545</v>
      </c>
      <c r="E3749" s="4">
        <v>237228.37</v>
      </c>
      <c r="F3749">
        <v>44</v>
      </c>
      <c r="G3749" s="3">
        <v>44561</v>
      </c>
      <c r="H3749" s="4">
        <v>0</v>
      </c>
      <c r="I3749" s="4">
        <v>0</v>
      </c>
      <c r="J3749" s="4">
        <v>0</v>
      </c>
      <c r="K3749" s="5">
        <v>0</v>
      </c>
      <c r="L3749" s="5">
        <v>0</v>
      </c>
      <c r="O3749" s="5">
        <v>0</v>
      </c>
    </row>
    <row r="3750" spans="1:15" x14ac:dyDescent="0.75">
      <c r="A3750" t="s">
        <v>40</v>
      </c>
      <c r="B3750" s="3">
        <v>44576</v>
      </c>
      <c r="C3750" s="4">
        <v>238904.21</v>
      </c>
      <c r="D3750" s="3">
        <v>44576</v>
      </c>
      <c r="E3750" s="4">
        <v>238904.21</v>
      </c>
      <c r="F3750">
        <v>45</v>
      </c>
      <c r="G3750" s="3">
        <v>44592</v>
      </c>
      <c r="H3750" s="4">
        <v>0</v>
      </c>
      <c r="I3750" s="4">
        <v>0</v>
      </c>
      <c r="J3750" s="4">
        <v>0</v>
      </c>
      <c r="K3750" s="5">
        <v>0</v>
      </c>
      <c r="L3750" s="5">
        <v>0</v>
      </c>
      <c r="O3750" s="5">
        <v>0</v>
      </c>
    </row>
    <row r="3751" spans="1:15" x14ac:dyDescent="0.75">
      <c r="A3751" t="s">
        <v>40</v>
      </c>
      <c r="B3751" s="3">
        <v>44607</v>
      </c>
      <c r="C3751" s="4">
        <v>233405.31</v>
      </c>
      <c r="D3751" s="3">
        <v>44607</v>
      </c>
      <c r="E3751" s="4">
        <v>233405.31</v>
      </c>
      <c r="F3751">
        <v>46</v>
      </c>
      <c r="G3751" s="3">
        <v>44620</v>
      </c>
      <c r="H3751" s="4">
        <v>0</v>
      </c>
      <c r="I3751" s="4">
        <v>0</v>
      </c>
      <c r="J3751" s="4">
        <v>0</v>
      </c>
      <c r="K3751" s="5">
        <v>0</v>
      </c>
      <c r="L3751" s="5">
        <v>0</v>
      </c>
      <c r="O3751" s="5">
        <v>0</v>
      </c>
    </row>
    <row r="3752" spans="1:15" x14ac:dyDescent="0.75">
      <c r="A3752" t="s">
        <v>40</v>
      </c>
      <c r="B3752" s="3">
        <v>44635</v>
      </c>
      <c r="C3752" s="4">
        <v>239408.3</v>
      </c>
      <c r="D3752" s="3">
        <v>44635</v>
      </c>
      <c r="E3752" s="4">
        <v>239408.3</v>
      </c>
      <c r="F3752">
        <v>47</v>
      </c>
      <c r="G3752" s="3">
        <v>44651</v>
      </c>
      <c r="H3752" s="4">
        <v>0</v>
      </c>
      <c r="I3752" s="4">
        <v>0</v>
      </c>
      <c r="J3752" s="4">
        <v>0</v>
      </c>
      <c r="K3752" s="5">
        <v>0</v>
      </c>
      <c r="L3752" s="5">
        <v>0</v>
      </c>
      <c r="O3752" s="5">
        <v>0</v>
      </c>
    </row>
    <row r="3753" spans="1:15" x14ac:dyDescent="0.75">
      <c r="A3753" t="s">
        <v>40</v>
      </c>
      <c r="B3753" s="3">
        <v>44666</v>
      </c>
      <c r="C3753" s="4">
        <v>351188.42</v>
      </c>
      <c r="D3753" s="3">
        <v>44666</v>
      </c>
      <c r="E3753" s="4">
        <v>351188.42</v>
      </c>
      <c r="F3753">
        <v>48</v>
      </c>
      <c r="G3753" s="3">
        <v>44681</v>
      </c>
      <c r="H3753" s="4">
        <v>0</v>
      </c>
      <c r="I3753" s="4">
        <v>0</v>
      </c>
      <c r="J3753" s="4">
        <v>0</v>
      </c>
      <c r="K3753" s="5">
        <v>0</v>
      </c>
      <c r="L3753" s="5">
        <v>0</v>
      </c>
      <c r="O3753" s="5">
        <v>0</v>
      </c>
    </row>
    <row r="3754" spans="1:15" x14ac:dyDescent="0.75">
      <c r="A3754" t="s">
        <v>40</v>
      </c>
      <c r="B3754" s="3">
        <v>44696</v>
      </c>
      <c r="C3754" s="4">
        <v>313415.86</v>
      </c>
      <c r="D3754" s="3">
        <v>44696</v>
      </c>
      <c r="E3754" s="4">
        <v>313415.86</v>
      </c>
      <c r="F3754">
        <v>49</v>
      </c>
      <c r="G3754" s="3">
        <v>44712</v>
      </c>
      <c r="H3754" s="4">
        <v>0</v>
      </c>
      <c r="I3754" s="4">
        <v>0</v>
      </c>
      <c r="J3754" s="4">
        <v>0</v>
      </c>
      <c r="K3754" s="5">
        <v>0</v>
      </c>
      <c r="L3754" s="5">
        <v>0</v>
      </c>
      <c r="O3754" s="5">
        <v>0</v>
      </c>
    </row>
    <row r="3755" spans="1:15" x14ac:dyDescent="0.75">
      <c r="A3755" t="s">
        <v>40</v>
      </c>
      <c r="B3755" s="3">
        <v>44727</v>
      </c>
      <c r="C3755" s="4">
        <v>255477.73</v>
      </c>
      <c r="D3755" s="3">
        <v>44727</v>
      </c>
      <c r="E3755" s="4">
        <v>255477.73</v>
      </c>
      <c r="F3755">
        <v>50</v>
      </c>
      <c r="G3755" s="3">
        <v>44742</v>
      </c>
      <c r="H3755" s="4">
        <v>0</v>
      </c>
      <c r="I3755" s="4">
        <v>0</v>
      </c>
      <c r="J3755" s="4">
        <v>0</v>
      </c>
      <c r="K3755" s="5">
        <v>0</v>
      </c>
      <c r="L3755" s="5">
        <v>0</v>
      </c>
      <c r="O3755" s="5">
        <v>0</v>
      </c>
    </row>
    <row r="3756" spans="1:15" x14ac:dyDescent="0.75">
      <c r="A3756" t="s">
        <v>40</v>
      </c>
      <c r="B3756" s="3">
        <v>44757</v>
      </c>
      <c r="C3756" s="4">
        <v>248929.73</v>
      </c>
      <c r="D3756" s="3">
        <v>44757</v>
      </c>
      <c r="E3756" s="4">
        <v>248929.73</v>
      </c>
      <c r="F3756">
        <v>51</v>
      </c>
      <c r="G3756" s="3">
        <v>44773</v>
      </c>
      <c r="H3756" s="4">
        <v>0</v>
      </c>
      <c r="I3756" s="4">
        <v>0</v>
      </c>
      <c r="J3756" s="4">
        <v>0</v>
      </c>
      <c r="K3756" s="5">
        <v>0</v>
      </c>
      <c r="L3756" s="5">
        <v>0</v>
      </c>
      <c r="O3756" s="5">
        <v>0</v>
      </c>
    </row>
    <row r="3757" spans="1:15" x14ac:dyDescent="0.75">
      <c r="A3757" t="s">
        <v>40</v>
      </c>
      <c r="B3757" s="3">
        <v>44788</v>
      </c>
      <c r="C3757" s="4">
        <v>256924.96</v>
      </c>
      <c r="D3757" s="3">
        <v>44788</v>
      </c>
      <c r="E3757" s="4">
        <v>256924.96</v>
      </c>
      <c r="F3757">
        <v>52</v>
      </c>
      <c r="G3757" s="3">
        <v>44804</v>
      </c>
      <c r="H3757" s="4">
        <v>0</v>
      </c>
      <c r="I3757" s="4">
        <v>0</v>
      </c>
      <c r="J3757" s="4">
        <v>0</v>
      </c>
      <c r="K3757" s="5">
        <v>0</v>
      </c>
      <c r="L3757" s="5">
        <v>0</v>
      </c>
      <c r="O3757" s="5">
        <v>0</v>
      </c>
    </row>
    <row r="3758" spans="1:15" x14ac:dyDescent="0.75">
      <c r="A3758" t="s">
        <v>40</v>
      </c>
      <c r="B3758" s="3">
        <v>44819</v>
      </c>
      <c r="C3758" s="4">
        <v>288661.12</v>
      </c>
      <c r="D3758" s="3">
        <v>44819</v>
      </c>
      <c r="E3758" s="4">
        <v>288661.12</v>
      </c>
      <c r="F3758">
        <v>53</v>
      </c>
      <c r="G3758" s="3">
        <v>44834</v>
      </c>
      <c r="H3758" s="4">
        <v>0</v>
      </c>
      <c r="I3758" s="4">
        <v>0</v>
      </c>
      <c r="J3758" s="4">
        <v>0</v>
      </c>
      <c r="K3758" s="5">
        <v>0</v>
      </c>
      <c r="L3758" s="5">
        <v>0</v>
      </c>
      <c r="O3758" s="5">
        <v>0</v>
      </c>
    </row>
    <row r="3759" spans="1:15" x14ac:dyDescent="0.75">
      <c r="A3759" t="s">
        <v>40</v>
      </c>
      <c r="B3759" s="3">
        <v>44849</v>
      </c>
      <c r="C3759" s="4">
        <v>268598.42</v>
      </c>
      <c r="D3759" s="3">
        <v>44849</v>
      </c>
      <c r="E3759" s="4">
        <v>268598.42</v>
      </c>
      <c r="F3759">
        <v>54</v>
      </c>
      <c r="G3759" s="3">
        <v>44865</v>
      </c>
      <c r="H3759" s="4">
        <v>0</v>
      </c>
      <c r="I3759" s="4">
        <v>0</v>
      </c>
      <c r="J3759" s="4">
        <v>0</v>
      </c>
      <c r="K3759" s="5">
        <v>0</v>
      </c>
      <c r="L3759" s="5">
        <v>0</v>
      </c>
      <c r="O3759" s="5">
        <v>0</v>
      </c>
    </row>
    <row r="3760" spans="1:15" x14ac:dyDescent="0.75">
      <c r="A3760" t="s">
        <v>40</v>
      </c>
      <c r="B3760" s="3">
        <v>44880</v>
      </c>
      <c r="C3760" s="4">
        <v>369857.19</v>
      </c>
      <c r="D3760" s="3">
        <v>44880</v>
      </c>
      <c r="E3760" s="4">
        <v>369857.19</v>
      </c>
      <c r="F3760">
        <v>55</v>
      </c>
      <c r="G3760" s="3">
        <v>44895</v>
      </c>
      <c r="H3760" s="4">
        <v>0</v>
      </c>
      <c r="I3760" s="4">
        <v>0</v>
      </c>
      <c r="J3760" s="4">
        <v>0</v>
      </c>
      <c r="K3760" s="5">
        <v>0</v>
      </c>
      <c r="L3760" s="5">
        <v>0</v>
      </c>
      <c r="O3760" s="5">
        <v>0</v>
      </c>
    </row>
    <row r="3761" spans="1:15" x14ac:dyDescent="0.75">
      <c r="A3761" t="s">
        <v>40</v>
      </c>
      <c r="B3761" s="3">
        <v>44910</v>
      </c>
      <c r="C3761" s="4">
        <v>355107.1</v>
      </c>
      <c r="D3761" s="3">
        <v>44910</v>
      </c>
      <c r="E3761" s="4">
        <v>355107.1</v>
      </c>
      <c r="F3761">
        <v>56</v>
      </c>
      <c r="G3761" s="3">
        <v>44926</v>
      </c>
      <c r="H3761" s="4">
        <v>0</v>
      </c>
      <c r="I3761" s="4">
        <v>0</v>
      </c>
      <c r="J3761" s="4">
        <v>0</v>
      </c>
      <c r="K3761" s="5">
        <v>0</v>
      </c>
      <c r="L3761" s="5">
        <v>0</v>
      </c>
      <c r="O3761" s="5">
        <v>0</v>
      </c>
    </row>
    <row r="3762" spans="1:15" x14ac:dyDescent="0.75">
      <c r="A3762" t="s">
        <v>40</v>
      </c>
      <c r="B3762" s="3">
        <v>44941</v>
      </c>
      <c r="C3762" s="4">
        <v>272336.57</v>
      </c>
      <c r="D3762" s="3">
        <v>44941</v>
      </c>
      <c r="E3762" s="4">
        <v>272336.57</v>
      </c>
      <c r="F3762">
        <v>57</v>
      </c>
      <c r="G3762" s="3">
        <v>44957</v>
      </c>
      <c r="H3762" s="4">
        <v>0</v>
      </c>
      <c r="I3762" s="4">
        <v>0</v>
      </c>
      <c r="J3762" s="4">
        <v>0</v>
      </c>
      <c r="K3762" s="5">
        <v>0</v>
      </c>
      <c r="L3762" s="5">
        <v>0</v>
      </c>
      <c r="O3762" s="5">
        <v>0</v>
      </c>
    </row>
    <row r="3763" spans="1:15" x14ac:dyDescent="0.75">
      <c r="A3763" t="s">
        <v>40</v>
      </c>
      <c r="B3763" s="3">
        <v>44972</v>
      </c>
      <c r="C3763" s="4">
        <v>234702.43</v>
      </c>
      <c r="D3763" s="3">
        <v>44972</v>
      </c>
      <c r="E3763" s="4">
        <v>234702.43</v>
      </c>
      <c r="F3763">
        <v>58</v>
      </c>
      <c r="G3763" s="3">
        <v>44985</v>
      </c>
      <c r="H3763" s="4">
        <v>0</v>
      </c>
      <c r="I3763" s="4">
        <v>0</v>
      </c>
      <c r="J3763" s="4">
        <v>0</v>
      </c>
      <c r="K3763" s="5">
        <v>0</v>
      </c>
      <c r="L3763" s="5">
        <v>0</v>
      </c>
      <c r="O3763" s="5">
        <v>0</v>
      </c>
    </row>
    <row r="3764" spans="1:15" x14ac:dyDescent="0.75">
      <c r="A3764" t="s">
        <v>40</v>
      </c>
      <c r="B3764" s="3">
        <v>45000</v>
      </c>
      <c r="C3764" s="4">
        <v>233879.24</v>
      </c>
      <c r="D3764" s="3">
        <v>45000</v>
      </c>
      <c r="E3764" s="4">
        <v>233879.24</v>
      </c>
      <c r="F3764">
        <v>59</v>
      </c>
      <c r="G3764" s="3">
        <v>45016</v>
      </c>
      <c r="H3764" s="4">
        <v>0</v>
      </c>
      <c r="I3764" s="4">
        <v>0</v>
      </c>
      <c r="J3764" s="4">
        <v>0</v>
      </c>
      <c r="K3764" s="5">
        <v>0</v>
      </c>
      <c r="L3764" s="5">
        <v>0</v>
      </c>
      <c r="O3764" s="5">
        <v>0</v>
      </c>
    </row>
    <row r="3765" spans="1:15" x14ac:dyDescent="0.75">
      <c r="A3765" t="s">
        <v>40</v>
      </c>
      <c r="B3765" s="3">
        <v>45031</v>
      </c>
      <c r="C3765" s="4">
        <v>236896.64000000001</v>
      </c>
      <c r="D3765" s="3">
        <v>45031</v>
      </c>
      <c r="E3765" s="4">
        <v>236896.64000000001</v>
      </c>
      <c r="F3765">
        <v>60</v>
      </c>
      <c r="G3765" s="3">
        <v>45046</v>
      </c>
      <c r="H3765" s="4">
        <v>0</v>
      </c>
      <c r="I3765" s="4">
        <v>0</v>
      </c>
      <c r="J3765" s="4">
        <v>0</v>
      </c>
      <c r="K3765" s="5">
        <v>0</v>
      </c>
      <c r="L3765" s="5">
        <v>0</v>
      </c>
      <c r="O3765" s="5">
        <v>0</v>
      </c>
    </row>
    <row r="3766" spans="1:15" x14ac:dyDescent="0.75">
      <c r="A3766" t="s">
        <v>40</v>
      </c>
      <c r="B3766" s="3">
        <v>45061</v>
      </c>
      <c r="C3766" s="4">
        <v>231066.43</v>
      </c>
      <c r="D3766" s="3">
        <v>45061</v>
      </c>
      <c r="E3766" s="4">
        <v>231066.43</v>
      </c>
      <c r="F3766">
        <v>61</v>
      </c>
      <c r="G3766" s="3">
        <v>45077</v>
      </c>
      <c r="H3766" s="4">
        <v>0</v>
      </c>
      <c r="I3766" s="4">
        <v>0</v>
      </c>
      <c r="J3766" s="4">
        <v>0</v>
      </c>
      <c r="K3766" s="5">
        <v>0</v>
      </c>
      <c r="L3766" s="5">
        <v>0</v>
      </c>
      <c r="O3766" s="5">
        <v>0</v>
      </c>
    </row>
    <row r="3767" spans="1:15" x14ac:dyDescent="0.75">
      <c r="A3767" t="s">
        <v>40</v>
      </c>
      <c r="B3767" s="3">
        <v>45092</v>
      </c>
      <c r="C3767" s="4">
        <v>237033.63</v>
      </c>
      <c r="D3767" s="3">
        <v>45092</v>
      </c>
      <c r="E3767" s="4">
        <v>237033.63</v>
      </c>
      <c r="F3767">
        <v>62</v>
      </c>
      <c r="G3767" s="3">
        <v>45107</v>
      </c>
      <c r="H3767" s="4">
        <v>0</v>
      </c>
      <c r="I3767" s="4">
        <v>0</v>
      </c>
      <c r="J3767" s="4">
        <v>0</v>
      </c>
      <c r="K3767" s="5">
        <v>0</v>
      </c>
      <c r="L3767" s="5">
        <v>0</v>
      </c>
      <c r="O3767" s="5">
        <v>0</v>
      </c>
    </row>
    <row r="3768" spans="1:15" x14ac:dyDescent="0.75">
      <c r="A3768" t="s">
        <v>40</v>
      </c>
      <c r="B3768" s="3">
        <v>45122</v>
      </c>
      <c r="C3768" s="4">
        <v>228882.87</v>
      </c>
      <c r="D3768" s="3">
        <v>45122</v>
      </c>
      <c r="E3768" s="4">
        <v>228882.87</v>
      </c>
      <c r="F3768">
        <v>63</v>
      </c>
      <c r="G3768" s="3">
        <v>45138</v>
      </c>
      <c r="H3768" s="4">
        <v>0</v>
      </c>
      <c r="I3768" s="4">
        <v>0</v>
      </c>
      <c r="J3768" s="4">
        <v>0</v>
      </c>
      <c r="K3768" s="5">
        <v>0</v>
      </c>
      <c r="L3768" s="5">
        <v>0</v>
      </c>
      <c r="O3768" s="5">
        <v>0</v>
      </c>
    </row>
    <row r="3769" spans="1:15" x14ac:dyDescent="0.75">
      <c r="A3769" t="s">
        <v>40</v>
      </c>
      <c r="B3769" s="3">
        <v>45153</v>
      </c>
      <c r="C3769" s="4">
        <v>241614.64</v>
      </c>
      <c r="D3769" s="3">
        <v>45153</v>
      </c>
      <c r="E3769" s="4">
        <v>241614.64</v>
      </c>
      <c r="F3769">
        <v>64</v>
      </c>
      <c r="G3769" s="3">
        <v>45169</v>
      </c>
      <c r="H3769" s="4">
        <v>0</v>
      </c>
      <c r="I3769" s="4">
        <v>0</v>
      </c>
      <c r="J3769" s="4">
        <v>0</v>
      </c>
      <c r="K3769" s="5">
        <v>0</v>
      </c>
      <c r="L3769" s="5">
        <v>0</v>
      </c>
      <c r="O3769" s="5">
        <v>0</v>
      </c>
    </row>
    <row r="3770" spans="1:15" x14ac:dyDescent="0.75">
      <c r="A3770" t="s">
        <v>40</v>
      </c>
      <c r="B3770" s="3">
        <v>45184</v>
      </c>
      <c r="C3770" s="4">
        <v>243897.67</v>
      </c>
      <c r="D3770" s="3">
        <v>45184</v>
      </c>
      <c r="E3770" s="4">
        <v>243897.67</v>
      </c>
      <c r="F3770">
        <v>65</v>
      </c>
      <c r="G3770" s="3">
        <v>45199</v>
      </c>
      <c r="H3770" s="4">
        <v>0</v>
      </c>
      <c r="I3770" s="4">
        <v>0</v>
      </c>
      <c r="J3770" s="4">
        <v>0</v>
      </c>
      <c r="K3770" s="5">
        <v>0</v>
      </c>
      <c r="L3770" s="5">
        <v>0</v>
      </c>
      <c r="O3770" s="5">
        <v>0</v>
      </c>
    </row>
    <row r="3771" spans="1:15" x14ac:dyDescent="0.75">
      <c r="A3771" t="s">
        <v>40</v>
      </c>
      <c r="B3771" s="3">
        <v>45214</v>
      </c>
      <c r="C3771" s="4">
        <v>249122.65</v>
      </c>
      <c r="D3771" s="3">
        <v>45214</v>
      </c>
      <c r="E3771" s="4">
        <v>249122.65</v>
      </c>
      <c r="F3771">
        <v>66</v>
      </c>
      <c r="G3771" s="3">
        <v>45230</v>
      </c>
      <c r="H3771" s="4">
        <v>0</v>
      </c>
      <c r="I3771" s="4">
        <v>0</v>
      </c>
      <c r="J3771" s="4">
        <v>0</v>
      </c>
      <c r="K3771" s="5">
        <v>0</v>
      </c>
      <c r="L3771" s="5">
        <v>0</v>
      </c>
      <c r="O3771" s="5">
        <v>0</v>
      </c>
    </row>
    <row r="3772" spans="1:15" x14ac:dyDescent="0.75">
      <c r="A3772" t="s">
        <v>40</v>
      </c>
      <c r="B3772" s="3">
        <v>45245</v>
      </c>
      <c r="C3772" s="4">
        <v>168357.07</v>
      </c>
      <c r="D3772" s="3">
        <v>45245</v>
      </c>
      <c r="E3772" s="4">
        <v>168357.07</v>
      </c>
      <c r="F3772">
        <v>67</v>
      </c>
      <c r="G3772" s="3">
        <v>45260</v>
      </c>
      <c r="H3772" s="4">
        <v>0</v>
      </c>
      <c r="I3772" s="4">
        <v>0</v>
      </c>
      <c r="J3772" s="4">
        <v>0</v>
      </c>
      <c r="K3772" s="5">
        <v>0</v>
      </c>
      <c r="L3772" s="5">
        <v>0</v>
      </c>
      <c r="O3772" s="5">
        <v>0</v>
      </c>
    </row>
    <row r="3773" spans="1:15" x14ac:dyDescent="0.75">
      <c r="A3773" t="s">
        <v>40</v>
      </c>
      <c r="B3773" s="3">
        <v>45275</v>
      </c>
      <c r="C3773" s="4">
        <v>230078.55</v>
      </c>
      <c r="D3773" s="3">
        <v>45275</v>
      </c>
      <c r="E3773" s="4">
        <v>230078.55</v>
      </c>
      <c r="F3773">
        <v>68</v>
      </c>
      <c r="G3773" s="3">
        <v>45291</v>
      </c>
      <c r="H3773" s="4">
        <v>0</v>
      </c>
      <c r="I3773" s="4">
        <v>0</v>
      </c>
      <c r="J3773" s="4">
        <v>0</v>
      </c>
      <c r="K3773" s="5">
        <v>0</v>
      </c>
      <c r="L3773" s="5">
        <v>0</v>
      </c>
      <c r="O3773" s="5">
        <v>0</v>
      </c>
    </row>
    <row r="3774" spans="1:15" x14ac:dyDescent="0.75">
      <c r="A3774" t="s">
        <v>40</v>
      </c>
      <c r="B3774" s="3">
        <v>45306</v>
      </c>
      <c r="C3774" s="4">
        <v>226535.01</v>
      </c>
      <c r="D3774" s="3">
        <v>45306</v>
      </c>
      <c r="E3774" s="4">
        <v>226535.01</v>
      </c>
      <c r="F3774">
        <v>69</v>
      </c>
      <c r="G3774" s="3">
        <v>45322</v>
      </c>
      <c r="H3774" s="4">
        <v>0</v>
      </c>
      <c r="I3774" s="4">
        <v>0</v>
      </c>
      <c r="J3774" s="4">
        <v>0</v>
      </c>
      <c r="K3774" s="5">
        <v>0</v>
      </c>
      <c r="L3774" s="5">
        <v>0</v>
      </c>
      <c r="O3774" s="5">
        <v>0</v>
      </c>
    </row>
    <row r="3775" spans="1:15" x14ac:dyDescent="0.75">
      <c r="A3775" t="s">
        <v>40</v>
      </c>
      <c r="B3775" s="3">
        <v>45337</v>
      </c>
      <c r="C3775" s="4">
        <v>175586.88</v>
      </c>
      <c r="D3775" s="3">
        <v>45337</v>
      </c>
      <c r="E3775" s="4">
        <v>175586.88</v>
      </c>
      <c r="F3775">
        <v>70</v>
      </c>
      <c r="G3775" s="3">
        <v>45351</v>
      </c>
      <c r="H3775" s="4">
        <v>0</v>
      </c>
      <c r="I3775" s="4">
        <v>0</v>
      </c>
      <c r="J3775" s="4">
        <v>0</v>
      </c>
      <c r="K3775" s="5">
        <v>0</v>
      </c>
      <c r="L3775" s="5">
        <v>0</v>
      </c>
      <c r="O3775" s="5">
        <v>0</v>
      </c>
    </row>
    <row r="3776" spans="1:15" x14ac:dyDescent="0.75">
      <c r="A3776" t="s">
        <v>40</v>
      </c>
      <c r="B3776" s="3">
        <v>45366</v>
      </c>
      <c r="C3776" s="4">
        <v>117594.63</v>
      </c>
      <c r="D3776" s="3">
        <v>45366</v>
      </c>
      <c r="E3776" s="4">
        <v>117594.63</v>
      </c>
      <c r="F3776">
        <v>71</v>
      </c>
      <c r="G3776" s="3">
        <v>45382</v>
      </c>
      <c r="H3776" s="4">
        <v>0</v>
      </c>
      <c r="I3776" s="4">
        <v>0</v>
      </c>
      <c r="J3776" s="4">
        <v>0</v>
      </c>
      <c r="K3776" s="5">
        <v>0</v>
      </c>
      <c r="L3776" s="5">
        <v>0</v>
      </c>
      <c r="O3776" s="5">
        <v>0</v>
      </c>
    </row>
    <row r="3777" spans="1:15" x14ac:dyDescent="0.75">
      <c r="A3777" t="s">
        <v>40</v>
      </c>
      <c r="B3777" s="3">
        <v>45397</v>
      </c>
      <c r="C3777" s="4">
        <v>147084.82</v>
      </c>
      <c r="D3777" s="3">
        <v>45397</v>
      </c>
      <c r="E3777" s="4">
        <v>147084.82</v>
      </c>
      <c r="F3777">
        <v>72</v>
      </c>
      <c r="G3777" s="3">
        <v>45412</v>
      </c>
      <c r="H3777" s="4">
        <v>0</v>
      </c>
      <c r="I3777" s="4">
        <v>0</v>
      </c>
      <c r="J3777" s="4">
        <v>0</v>
      </c>
      <c r="K3777" s="5">
        <v>0</v>
      </c>
      <c r="L3777" s="5">
        <v>0</v>
      </c>
      <c r="O3777" s="5">
        <v>0</v>
      </c>
    </row>
    <row r="3778" spans="1:15" x14ac:dyDescent="0.75">
      <c r="A3778" t="s">
        <v>40</v>
      </c>
      <c r="B3778" s="3">
        <v>45427</v>
      </c>
      <c r="C3778" s="4">
        <v>78981.710000000006</v>
      </c>
      <c r="D3778" s="3">
        <v>45427</v>
      </c>
      <c r="E3778" s="4">
        <v>78981.710000000006</v>
      </c>
      <c r="F3778">
        <v>73</v>
      </c>
      <c r="G3778" s="3">
        <v>45443</v>
      </c>
      <c r="H3778" s="4">
        <v>0</v>
      </c>
      <c r="I3778" s="4">
        <v>0</v>
      </c>
      <c r="J3778" s="4">
        <v>0</v>
      </c>
      <c r="K3778" s="5">
        <v>0</v>
      </c>
      <c r="L3778" s="5">
        <v>0</v>
      </c>
      <c r="O3778" s="5">
        <v>0</v>
      </c>
    </row>
    <row r="3779" spans="1:15" x14ac:dyDescent="0.75">
      <c r="A3779" t="s">
        <v>40</v>
      </c>
      <c r="B3779" s="3">
        <v>45458</v>
      </c>
      <c r="C3779" s="4">
        <v>108568.62</v>
      </c>
      <c r="D3779" s="3">
        <v>45458</v>
      </c>
      <c r="E3779" s="4">
        <v>108568.62</v>
      </c>
      <c r="F3779">
        <v>74</v>
      </c>
      <c r="G3779" s="3">
        <v>45473</v>
      </c>
      <c r="H3779" s="4">
        <v>0</v>
      </c>
      <c r="I3779" s="4">
        <v>0</v>
      </c>
      <c r="J3779" s="4">
        <v>0</v>
      </c>
      <c r="K3779" s="5">
        <v>0</v>
      </c>
      <c r="L3779" s="5">
        <v>0</v>
      </c>
      <c r="O3779" s="5">
        <v>0</v>
      </c>
    </row>
    <row r="3780" spans="1:15" x14ac:dyDescent="0.75">
      <c r="A3780" t="s">
        <v>40</v>
      </c>
      <c r="B3780" s="3">
        <v>45488</v>
      </c>
      <c r="C3780" s="4">
        <v>148783.04000000001</v>
      </c>
      <c r="D3780" s="3">
        <v>45488</v>
      </c>
      <c r="E3780" s="4">
        <v>148783.04000000001</v>
      </c>
      <c r="F3780">
        <v>75</v>
      </c>
      <c r="G3780" s="3">
        <v>45504</v>
      </c>
      <c r="H3780" s="4">
        <v>0</v>
      </c>
      <c r="I3780" s="4">
        <v>0</v>
      </c>
      <c r="J3780" s="4">
        <v>0</v>
      </c>
      <c r="K3780" s="5">
        <v>0</v>
      </c>
      <c r="L3780" s="5">
        <v>0</v>
      </c>
      <c r="O3780" s="5">
        <v>0</v>
      </c>
    </row>
    <row r="3781" spans="1:15" x14ac:dyDescent="0.75">
      <c r="A3781" t="s">
        <v>40</v>
      </c>
      <c r="B3781" s="3">
        <v>45519</v>
      </c>
      <c r="C3781" s="4">
        <v>278969.14</v>
      </c>
      <c r="D3781" s="3">
        <v>45519</v>
      </c>
      <c r="E3781" s="4">
        <v>278969.14</v>
      </c>
      <c r="F3781">
        <v>76</v>
      </c>
      <c r="G3781" s="3">
        <v>45535</v>
      </c>
      <c r="H3781" s="4">
        <v>0</v>
      </c>
      <c r="I3781" s="4">
        <v>0</v>
      </c>
      <c r="J3781" s="4">
        <v>0</v>
      </c>
      <c r="K3781" s="5">
        <v>0</v>
      </c>
      <c r="L3781" s="5">
        <v>0</v>
      </c>
      <c r="O3781" s="5">
        <v>0</v>
      </c>
    </row>
    <row r="3782" spans="1:15" x14ac:dyDescent="0.75">
      <c r="A3782" t="s">
        <v>40</v>
      </c>
      <c r="B3782" s="3">
        <v>45550</v>
      </c>
      <c r="C3782" s="4">
        <v>160416.57999999999</v>
      </c>
      <c r="D3782" s="3">
        <v>45550</v>
      </c>
      <c r="E3782" s="4">
        <v>160416.57999999999</v>
      </c>
      <c r="F3782">
        <v>77</v>
      </c>
      <c r="G3782" s="3">
        <v>45565</v>
      </c>
      <c r="H3782" s="4">
        <v>0</v>
      </c>
      <c r="I3782" s="4">
        <v>0</v>
      </c>
      <c r="J3782" s="4">
        <v>0</v>
      </c>
      <c r="K3782" s="5">
        <v>0</v>
      </c>
      <c r="L3782" s="5">
        <v>0</v>
      </c>
      <c r="O3782" s="5">
        <v>0</v>
      </c>
    </row>
    <row r="3783" spans="1:15" x14ac:dyDescent="0.75">
      <c r="A3783" t="s">
        <v>40</v>
      </c>
      <c r="B3783" s="3">
        <v>45580</v>
      </c>
      <c r="C3783" s="4">
        <v>77212.45</v>
      </c>
      <c r="D3783" s="3">
        <v>45580</v>
      </c>
      <c r="E3783" s="4">
        <v>77212.45</v>
      </c>
      <c r="F3783">
        <v>78</v>
      </c>
      <c r="G3783" s="3">
        <v>45596</v>
      </c>
      <c r="H3783" s="4">
        <v>0</v>
      </c>
      <c r="I3783" s="4">
        <v>0</v>
      </c>
      <c r="J3783" s="4">
        <v>0</v>
      </c>
      <c r="K3783" s="5">
        <v>0</v>
      </c>
      <c r="L3783" s="5">
        <v>0</v>
      </c>
      <c r="O3783" s="5">
        <v>0</v>
      </c>
    </row>
    <row r="3784" spans="1:15" x14ac:dyDescent="0.75">
      <c r="A3784" t="s">
        <v>40</v>
      </c>
      <c r="B3784" s="3">
        <v>45611</v>
      </c>
      <c r="C3784" s="4">
        <v>125714.82</v>
      </c>
      <c r="D3784" s="3">
        <v>45611</v>
      </c>
      <c r="E3784" s="4">
        <v>125714.82</v>
      </c>
      <c r="F3784">
        <v>79</v>
      </c>
      <c r="G3784" s="3">
        <v>45626</v>
      </c>
      <c r="H3784" s="4">
        <v>0</v>
      </c>
      <c r="I3784" s="4">
        <v>0</v>
      </c>
      <c r="J3784" s="4">
        <v>0</v>
      </c>
      <c r="K3784" s="5">
        <v>0</v>
      </c>
      <c r="L3784" s="5">
        <v>0</v>
      </c>
      <c r="O3784" s="5">
        <v>0</v>
      </c>
    </row>
    <row r="3785" spans="1:15" x14ac:dyDescent="0.75">
      <c r="A3785" t="s">
        <v>40</v>
      </c>
      <c r="B3785" s="3">
        <v>45641</v>
      </c>
      <c r="C3785" s="4">
        <v>120236.52</v>
      </c>
      <c r="D3785" s="3">
        <v>45641</v>
      </c>
      <c r="E3785" s="4">
        <v>120236.52</v>
      </c>
      <c r="F3785">
        <v>80</v>
      </c>
      <c r="G3785" s="3">
        <v>45657</v>
      </c>
      <c r="H3785" s="4">
        <v>0</v>
      </c>
      <c r="I3785" s="4">
        <v>0</v>
      </c>
      <c r="J3785" s="4">
        <v>0</v>
      </c>
      <c r="K3785" s="5">
        <v>0</v>
      </c>
      <c r="L3785" s="5">
        <v>0</v>
      </c>
      <c r="O3785" s="5">
        <v>0</v>
      </c>
    </row>
    <row r="3786" spans="1:15" x14ac:dyDescent="0.75">
      <c r="A3786" t="s">
        <v>40</v>
      </c>
      <c r="B3786" s="3">
        <v>45672</v>
      </c>
      <c r="C3786" s="4">
        <v>86533.34</v>
      </c>
      <c r="D3786" s="3">
        <v>45672</v>
      </c>
      <c r="E3786" s="4">
        <v>86533.34</v>
      </c>
      <c r="F3786">
        <v>81</v>
      </c>
      <c r="G3786" s="3">
        <v>45688</v>
      </c>
      <c r="H3786" s="4">
        <v>0</v>
      </c>
      <c r="I3786" s="4">
        <v>0</v>
      </c>
      <c r="J3786" s="4">
        <v>0</v>
      </c>
      <c r="K3786" s="5">
        <v>0</v>
      </c>
      <c r="L3786" s="5">
        <v>0</v>
      </c>
      <c r="O3786" s="5">
        <v>0</v>
      </c>
    </row>
    <row r="3787" spans="1:15" x14ac:dyDescent="0.75">
      <c r="A3787" t="s">
        <v>40</v>
      </c>
      <c r="B3787" s="3">
        <v>45703</v>
      </c>
      <c r="C3787" s="4">
        <v>129471.45</v>
      </c>
      <c r="D3787" s="3">
        <v>45703</v>
      </c>
      <c r="E3787" s="4">
        <v>129471.45</v>
      </c>
      <c r="F3787">
        <v>82</v>
      </c>
      <c r="G3787" s="3">
        <v>45716</v>
      </c>
      <c r="H3787" s="4">
        <v>0</v>
      </c>
      <c r="I3787" s="4">
        <v>0</v>
      </c>
      <c r="J3787" s="4">
        <v>0</v>
      </c>
      <c r="K3787" s="5">
        <v>0</v>
      </c>
      <c r="L3787" s="5">
        <v>0</v>
      </c>
      <c r="O3787" s="5">
        <v>0</v>
      </c>
    </row>
    <row r="3788" spans="1:15" x14ac:dyDescent="0.75">
      <c r="A3788" t="s">
        <v>40</v>
      </c>
      <c r="B3788" s="3">
        <v>45731</v>
      </c>
      <c r="C3788" s="4">
        <v>82399.009999999995</v>
      </c>
      <c r="D3788" s="3">
        <v>45731</v>
      </c>
      <c r="E3788" s="4">
        <v>82399.009999999995</v>
      </c>
      <c r="F3788">
        <v>83</v>
      </c>
      <c r="G3788" s="3">
        <v>45747</v>
      </c>
      <c r="H3788" s="4">
        <v>0</v>
      </c>
      <c r="I3788" s="4">
        <v>0</v>
      </c>
      <c r="J3788" s="4">
        <v>0</v>
      </c>
      <c r="K3788" s="5">
        <v>0</v>
      </c>
      <c r="L3788" s="5">
        <v>0</v>
      </c>
      <c r="O3788" s="5">
        <v>0</v>
      </c>
    </row>
    <row r="3789" spans="1:15" x14ac:dyDescent="0.75">
      <c r="A3789" t="s">
        <v>40</v>
      </c>
      <c r="B3789" s="3">
        <v>45762</v>
      </c>
      <c r="C3789" s="4">
        <v>69674.23</v>
      </c>
      <c r="D3789" s="3">
        <v>45762</v>
      </c>
      <c r="E3789" s="4">
        <v>69674.23</v>
      </c>
      <c r="F3789">
        <v>84</v>
      </c>
      <c r="G3789" s="3">
        <v>45777</v>
      </c>
      <c r="H3789" s="4">
        <v>0</v>
      </c>
      <c r="I3789" s="4">
        <v>0</v>
      </c>
      <c r="J3789" s="4">
        <v>0</v>
      </c>
      <c r="K3789" s="5">
        <v>0</v>
      </c>
      <c r="L3789" s="5">
        <v>0</v>
      </c>
      <c r="O3789" s="5">
        <v>0</v>
      </c>
    </row>
    <row r="3790" spans="1:15" x14ac:dyDescent="0.75">
      <c r="A3790" t="s">
        <v>40</v>
      </c>
      <c r="B3790" s="3">
        <v>45792</v>
      </c>
      <c r="C3790" s="4">
        <v>291114.12</v>
      </c>
      <c r="D3790" s="3">
        <v>45792</v>
      </c>
      <c r="E3790" s="4">
        <v>291114.12</v>
      </c>
      <c r="F3790">
        <v>85</v>
      </c>
      <c r="G3790" s="3">
        <v>45808</v>
      </c>
      <c r="H3790" s="4">
        <v>0</v>
      </c>
      <c r="I3790" s="4">
        <v>0</v>
      </c>
      <c r="J3790" s="4">
        <v>0</v>
      </c>
      <c r="K3790" s="5">
        <v>0</v>
      </c>
      <c r="L3790" s="5">
        <v>0</v>
      </c>
      <c r="O3790" s="5">
        <v>0</v>
      </c>
    </row>
    <row r="3791" spans="1:15" x14ac:dyDescent="0.75">
      <c r="A3791" t="s">
        <v>40</v>
      </c>
      <c r="B3791" s="3">
        <v>45823</v>
      </c>
      <c r="C3791" s="4">
        <v>0</v>
      </c>
      <c r="D3791" s="3">
        <v>45823</v>
      </c>
      <c r="E3791" s="4">
        <v>0</v>
      </c>
      <c r="F3791">
        <v>86</v>
      </c>
      <c r="G3791" s="3">
        <v>45838</v>
      </c>
      <c r="H3791" s="4">
        <v>0</v>
      </c>
      <c r="I3791" s="4">
        <v>0</v>
      </c>
      <c r="J3791" s="4">
        <v>0</v>
      </c>
      <c r="K3791" s="5">
        <v>0</v>
      </c>
      <c r="L3791" s="5">
        <v>0</v>
      </c>
      <c r="O3791" s="5">
        <v>0</v>
      </c>
    </row>
    <row r="3792" spans="1:15" x14ac:dyDescent="0.75">
      <c r="A3792" t="s">
        <v>40</v>
      </c>
      <c r="B3792" s="3">
        <v>45853</v>
      </c>
      <c r="C3792" s="4">
        <v>854877.49</v>
      </c>
      <c r="D3792" s="3">
        <v>45853</v>
      </c>
      <c r="E3792" s="4">
        <v>854877.49</v>
      </c>
      <c r="F3792">
        <v>87</v>
      </c>
      <c r="G3792" s="3">
        <v>45869</v>
      </c>
      <c r="H3792" s="4">
        <v>0</v>
      </c>
      <c r="I3792" s="4">
        <v>0</v>
      </c>
      <c r="J3792" s="4">
        <v>0</v>
      </c>
      <c r="K3792" s="5">
        <v>0</v>
      </c>
      <c r="L3792" s="5">
        <v>0</v>
      </c>
      <c r="O3792" s="5">
        <v>0</v>
      </c>
    </row>
    <row r="3793" spans="1:15" x14ac:dyDescent="0.75">
      <c r="A3793" t="s">
        <v>40</v>
      </c>
      <c r="B3793" s="3">
        <v>45884</v>
      </c>
      <c r="C3793" s="4">
        <v>144966.45000000001</v>
      </c>
      <c r="D3793" s="3">
        <v>45884</v>
      </c>
      <c r="E3793" s="4">
        <v>144966.45000000001</v>
      </c>
      <c r="F3793">
        <v>88</v>
      </c>
      <c r="G3793" s="3">
        <v>45900</v>
      </c>
      <c r="H3793" s="4">
        <v>0</v>
      </c>
      <c r="I3793" s="4">
        <v>0</v>
      </c>
      <c r="J3793" s="4">
        <v>0</v>
      </c>
      <c r="K3793" s="5">
        <v>0</v>
      </c>
      <c r="L3793" s="5">
        <v>0</v>
      </c>
      <c r="O3793" s="5">
        <v>0</v>
      </c>
    </row>
    <row r="3794" spans="1:15" x14ac:dyDescent="0.75">
      <c r="A3794" t="s">
        <v>40</v>
      </c>
      <c r="B3794" s="3">
        <v>45915</v>
      </c>
      <c r="C3794" s="4">
        <v>66068.91</v>
      </c>
      <c r="D3794" s="3">
        <v>45915</v>
      </c>
      <c r="E3794" s="4">
        <v>66068.91</v>
      </c>
      <c r="F3794">
        <v>89</v>
      </c>
      <c r="G3794" s="3">
        <v>45930</v>
      </c>
      <c r="H3794" s="4">
        <v>0</v>
      </c>
      <c r="I3794" s="4">
        <v>0</v>
      </c>
      <c r="J3794" s="4">
        <v>0</v>
      </c>
      <c r="K3794" s="5">
        <v>0</v>
      </c>
      <c r="L3794" s="5">
        <v>0</v>
      </c>
      <c r="O3794" s="5">
        <v>0</v>
      </c>
    </row>
    <row r="3795" spans="1:15" x14ac:dyDescent="0.75">
      <c r="A3795" t="s">
        <v>40</v>
      </c>
      <c r="B3795" s="3">
        <v>45945</v>
      </c>
      <c r="C3795" s="4">
        <v>34380.57</v>
      </c>
      <c r="D3795" s="3">
        <v>45945</v>
      </c>
      <c r="E3795" s="4">
        <v>34380.57</v>
      </c>
      <c r="F3795">
        <v>90</v>
      </c>
      <c r="G3795" s="3">
        <v>45961</v>
      </c>
      <c r="H3795" s="4">
        <v>0</v>
      </c>
      <c r="I3795" s="4">
        <v>0</v>
      </c>
      <c r="J3795" s="4">
        <v>0</v>
      </c>
      <c r="K3795" s="5">
        <v>0</v>
      </c>
      <c r="L3795" s="5">
        <v>0</v>
      </c>
      <c r="O3795" s="5">
        <v>0</v>
      </c>
    </row>
    <row r="3796" spans="1:15" x14ac:dyDescent="0.75">
      <c r="A3796" t="s">
        <v>40</v>
      </c>
      <c r="B3796" s="3">
        <v>45976</v>
      </c>
      <c r="C3796" s="4">
        <v>2918.77</v>
      </c>
      <c r="D3796" s="3">
        <v>45976</v>
      </c>
      <c r="E3796" s="4">
        <v>2918.77</v>
      </c>
      <c r="F3796">
        <v>91</v>
      </c>
      <c r="G3796" s="3">
        <v>45991</v>
      </c>
      <c r="H3796" s="4">
        <v>0</v>
      </c>
      <c r="I3796" s="4">
        <v>0</v>
      </c>
      <c r="J3796" s="4">
        <v>0</v>
      </c>
      <c r="K3796" s="5">
        <v>0</v>
      </c>
      <c r="L3796" s="5">
        <v>0</v>
      </c>
      <c r="O3796" s="5">
        <v>0</v>
      </c>
    </row>
    <row r="3797" spans="1:15" x14ac:dyDescent="0.75">
      <c r="A3797" t="s">
        <v>40</v>
      </c>
      <c r="B3797" s="3">
        <v>46006</v>
      </c>
      <c r="C3797" s="4">
        <v>37356.36</v>
      </c>
      <c r="D3797" s="3">
        <v>46006</v>
      </c>
      <c r="E3797" s="4">
        <v>37356.36</v>
      </c>
      <c r="F3797">
        <v>92</v>
      </c>
      <c r="G3797" s="3">
        <v>46022</v>
      </c>
      <c r="H3797" s="4">
        <v>0</v>
      </c>
      <c r="I3797" s="4">
        <v>0</v>
      </c>
      <c r="J3797" s="4">
        <v>0</v>
      </c>
      <c r="K3797" s="5">
        <v>0</v>
      </c>
      <c r="L3797" s="5">
        <v>0</v>
      </c>
      <c r="O3797" s="5">
        <v>0</v>
      </c>
    </row>
    <row r="3798" spans="1:15" x14ac:dyDescent="0.75">
      <c r="A3798" t="s">
        <v>40</v>
      </c>
      <c r="B3798" s="3">
        <v>46037</v>
      </c>
      <c r="C3798" s="4">
        <v>60016.47</v>
      </c>
      <c r="D3798" s="3">
        <v>46037</v>
      </c>
      <c r="E3798" s="4">
        <v>60016.47</v>
      </c>
      <c r="F3798">
        <v>93</v>
      </c>
      <c r="G3798" s="3">
        <v>46053</v>
      </c>
      <c r="H3798" s="4">
        <v>0</v>
      </c>
      <c r="I3798" s="4">
        <v>0</v>
      </c>
      <c r="J3798" s="4">
        <v>0</v>
      </c>
      <c r="K3798" s="5">
        <v>0</v>
      </c>
      <c r="L3798" s="5">
        <v>0</v>
      </c>
      <c r="O3798" s="5">
        <v>0</v>
      </c>
    </row>
    <row r="3799" spans="1:15" x14ac:dyDescent="0.75">
      <c r="A3799" t="s">
        <v>40</v>
      </c>
      <c r="B3799" s="3">
        <v>46068</v>
      </c>
      <c r="C3799" s="4">
        <v>60205.52</v>
      </c>
      <c r="D3799" s="3">
        <v>46068</v>
      </c>
      <c r="E3799" s="4">
        <v>60205.52</v>
      </c>
      <c r="F3799">
        <v>94</v>
      </c>
      <c r="G3799" s="3">
        <v>46081</v>
      </c>
      <c r="H3799" s="4">
        <v>0</v>
      </c>
      <c r="I3799" s="4">
        <v>0</v>
      </c>
      <c r="J3799" s="4">
        <v>0</v>
      </c>
      <c r="K3799" s="5">
        <v>0</v>
      </c>
      <c r="L3799" s="5">
        <v>0</v>
      </c>
      <c r="O3799" s="5">
        <v>0</v>
      </c>
    </row>
    <row r="3800" spans="1:15" x14ac:dyDescent="0.75">
      <c r="A3800" t="s">
        <v>40</v>
      </c>
      <c r="B3800" s="3">
        <v>46096</v>
      </c>
      <c r="C3800" s="4">
        <v>756420.53</v>
      </c>
      <c r="D3800" s="3">
        <v>46096</v>
      </c>
      <c r="E3800" s="4">
        <v>756420.53</v>
      </c>
      <c r="F3800">
        <v>95</v>
      </c>
      <c r="G3800" s="3">
        <v>46112</v>
      </c>
      <c r="H3800" s="4">
        <v>0</v>
      </c>
      <c r="I3800" s="4">
        <v>0</v>
      </c>
      <c r="J3800" s="4">
        <v>0</v>
      </c>
      <c r="K3800" s="5">
        <v>0</v>
      </c>
      <c r="L3800" s="5">
        <v>0</v>
      </c>
      <c r="O3800" s="5">
        <v>0</v>
      </c>
    </row>
    <row r="3801" spans="1:15" x14ac:dyDescent="0.75">
      <c r="A3801" t="s">
        <v>40</v>
      </c>
      <c r="B3801" s="3">
        <v>46127</v>
      </c>
      <c r="C3801" s="4">
        <v>290625.09999999998</v>
      </c>
      <c r="D3801" s="3">
        <v>46127</v>
      </c>
      <c r="E3801" s="4">
        <v>290625.09999999998</v>
      </c>
      <c r="F3801">
        <v>96</v>
      </c>
      <c r="G3801" s="3">
        <v>46142</v>
      </c>
      <c r="H3801" s="4">
        <v>0</v>
      </c>
      <c r="I3801" s="4">
        <v>0</v>
      </c>
      <c r="J3801" s="4">
        <v>0</v>
      </c>
      <c r="K3801" s="5">
        <v>0</v>
      </c>
      <c r="L3801" s="5">
        <v>0</v>
      </c>
      <c r="O3801" s="5">
        <v>0</v>
      </c>
    </row>
    <row r="3802" spans="1:15" x14ac:dyDescent="0.75">
      <c r="A3802" t="s">
        <v>40</v>
      </c>
      <c r="B3802" s="3">
        <v>46157</v>
      </c>
      <c r="C3802" s="4">
        <v>24674.42</v>
      </c>
      <c r="D3802" s="3">
        <v>46157</v>
      </c>
      <c r="E3802" s="4">
        <v>24674.42</v>
      </c>
      <c r="F3802">
        <v>97</v>
      </c>
      <c r="G3802" s="3">
        <v>46173</v>
      </c>
      <c r="H3802" s="4">
        <v>0</v>
      </c>
      <c r="I3802" s="4">
        <v>0</v>
      </c>
      <c r="J3802" s="4">
        <v>0</v>
      </c>
      <c r="K3802" s="5">
        <v>0</v>
      </c>
      <c r="L3802" s="5">
        <v>0</v>
      </c>
      <c r="O3802" s="5">
        <v>0</v>
      </c>
    </row>
    <row r="3803" spans="1:15" x14ac:dyDescent="0.75">
      <c r="A3803" t="s">
        <v>40</v>
      </c>
      <c r="B3803" s="3">
        <v>46188</v>
      </c>
      <c r="C3803" s="4">
        <v>84783.57</v>
      </c>
      <c r="D3803" s="3">
        <v>46188</v>
      </c>
      <c r="E3803" s="4">
        <v>84783.57</v>
      </c>
      <c r="F3803">
        <v>98</v>
      </c>
      <c r="G3803" s="3">
        <v>46203</v>
      </c>
      <c r="H3803" s="4">
        <v>0</v>
      </c>
      <c r="I3803" s="4">
        <v>0</v>
      </c>
      <c r="J3803" s="4">
        <v>0</v>
      </c>
      <c r="K3803" s="5">
        <v>0</v>
      </c>
      <c r="L3803" s="5">
        <v>0</v>
      </c>
      <c r="O3803" s="5">
        <v>0</v>
      </c>
    </row>
    <row r="3804" spans="1:15" x14ac:dyDescent="0.75">
      <c r="A3804" t="s">
        <v>40</v>
      </c>
      <c r="B3804" s="3">
        <v>46218</v>
      </c>
      <c r="C3804" s="4">
        <v>48767.34</v>
      </c>
      <c r="D3804" s="3">
        <v>46218</v>
      </c>
      <c r="E3804" s="4">
        <v>48767.34</v>
      </c>
      <c r="F3804">
        <v>99</v>
      </c>
      <c r="G3804" s="3">
        <v>46234</v>
      </c>
      <c r="H3804" s="4">
        <v>0</v>
      </c>
      <c r="I3804" s="4">
        <v>0</v>
      </c>
      <c r="J3804" s="4">
        <v>0</v>
      </c>
      <c r="K3804" s="5">
        <v>0</v>
      </c>
      <c r="L3804" s="5">
        <v>0</v>
      </c>
      <c r="O3804" s="5">
        <v>0</v>
      </c>
    </row>
    <row r="3805" spans="1:15" x14ac:dyDescent="0.75">
      <c r="A3805" t="s">
        <v>40</v>
      </c>
      <c r="B3805" s="3">
        <v>46249</v>
      </c>
      <c r="C3805" s="4">
        <v>29063.75</v>
      </c>
      <c r="D3805" s="3">
        <v>46249</v>
      </c>
      <c r="E3805" s="4">
        <v>29063.75</v>
      </c>
      <c r="F3805">
        <v>100</v>
      </c>
      <c r="G3805" s="3">
        <v>46265</v>
      </c>
      <c r="H3805" s="4">
        <v>0</v>
      </c>
      <c r="I3805" s="4">
        <v>0</v>
      </c>
      <c r="J3805" s="4">
        <v>0</v>
      </c>
      <c r="K3805" s="5">
        <v>0</v>
      </c>
      <c r="L3805" s="5">
        <v>0</v>
      </c>
      <c r="O3805" s="5">
        <v>0</v>
      </c>
    </row>
    <row r="3806" spans="1:15" x14ac:dyDescent="0.75">
      <c r="A3806" t="s">
        <v>40</v>
      </c>
      <c r="B3806" s="3">
        <v>46280</v>
      </c>
      <c r="C3806" s="4">
        <v>25952.799999999999</v>
      </c>
      <c r="D3806" s="3">
        <v>46280</v>
      </c>
      <c r="E3806" s="4">
        <v>25952.799999999999</v>
      </c>
      <c r="F3806">
        <v>101</v>
      </c>
      <c r="G3806" s="3">
        <v>46295</v>
      </c>
      <c r="H3806" s="4">
        <v>0</v>
      </c>
      <c r="I3806" s="4">
        <v>0</v>
      </c>
      <c r="J3806" s="4">
        <v>0</v>
      </c>
      <c r="K3806" s="5">
        <v>0</v>
      </c>
      <c r="L3806" s="5">
        <v>0</v>
      </c>
      <c r="O3806" s="5">
        <v>0</v>
      </c>
    </row>
    <row r="3807" spans="1:15" x14ac:dyDescent="0.75">
      <c r="A3807" t="s">
        <v>40</v>
      </c>
      <c r="B3807" s="3">
        <v>46287</v>
      </c>
      <c r="C3807" s="4">
        <v>354365.56946365448</v>
      </c>
      <c r="D3807" s="3">
        <v>46310</v>
      </c>
      <c r="E3807" s="4">
        <v>0</v>
      </c>
      <c r="F3807">
        <v>102</v>
      </c>
      <c r="G3807" s="3">
        <v>46326</v>
      </c>
      <c r="H3807" s="4">
        <v>0</v>
      </c>
      <c r="I3807" s="4">
        <v>0</v>
      </c>
      <c r="J3807" s="4">
        <v>0</v>
      </c>
      <c r="K3807" s="5">
        <v>0</v>
      </c>
      <c r="L3807" s="5">
        <v>0</v>
      </c>
      <c r="O3807" s="5">
        <v>0</v>
      </c>
    </row>
    <row r="3808" spans="1:15" x14ac:dyDescent="0.75">
      <c r="A3808" t="s">
        <v>40</v>
      </c>
      <c r="B3808" s="3">
        <v>46341</v>
      </c>
      <c r="C3808" s="4">
        <v>0</v>
      </c>
      <c r="D3808" s="3">
        <v>46341</v>
      </c>
      <c r="E3808" s="4">
        <v>0</v>
      </c>
      <c r="F3808">
        <v>103</v>
      </c>
      <c r="G3808" s="3">
        <v>46356</v>
      </c>
      <c r="H3808" s="4">
        <v>0</v>
      </c>
      <c r="I3808" s="4">
        <v>0</v>
      </c>
      <c r="J3808" s="4">
        <v>0</v>
      </c>
      <c r="K3808" s="5">
        <v>0</v>
      </c>
      <c r="L3808" s="5">
        <v>0</v>
      </c>
      <c r="O3808" s="5">
        <v>0</v>
      </c>
    </row>
    <row r="3809" spans="1:15" x14ac:dyDescent="0.75">
      <c r="A3809" t="s">
        <v>40</v>
      </c>
      <c r="B3809" s="3">
        <v>46371</v>
      </c>
      <c r="C3809" s="4">
        <v>0</v>
      </c>
      <c r="D3809" s="3">
        <v>46371</v>
      </c>
      <c r="E3809" s="4">
        <v>0</v>
      </c>
      <c r="F3809">
        <v>104</v>
      </c>
      <c r="G3809" s="3">
        <v>46387</v>
      </c>
      <c r="H3809" s="4">
        <v>0</v>
      </c>
      <c r="I3809" s="4">
        <v>0</v>
      </c>
      <c r="J3809" s="4">
        <v>0</v>
      </c>
      <c r="K3809" s="5">
        <v>0</v>
      </c>
      <c r="L3809" s="5">
        <v>0</v>
      </c>
      <c r="O3809" s="5">
        <v>0</v>
      </c>
    </row>
    <row r="3810" spans="1:15" x14ac:dyDescent="0.75">
      <c r="A3810" t="s">
        <v>40</v>
      </c>
      <c r="B3810" s="3">
        <v>46402</v>
      </c>
      <c r="C3810" s="4">
        <v>0</v>
      </c>
      <c r="D3810" s="3">
        <v>46402</v>
      </c>
      <c r="E3810" s="4">
        <v>0</v>
      </c>
      <c r="F3810">
        <v>105</v>
      </c>
      <c r="G3810" s="3">
        <v>46418</v>
      </c>
      <c r="H3810" s="4">
        <v>0</v>
      </c>
      <c r="I3810" s="4">
        <v>0</v>
      </c>
      <c r="J3810" s="4">
        <v>0</v>
      </c>
      <c r="K3810" s="5">
        <v>0</v>
      </c>
      <c r="L3810" s="5">
        <v>0</v>
      </c>
      <c r="O3810" s="5">
        <v>0</v>
      </c>
    </row>
    <row r="3811" spans="1:15" x14ac:dyDescent="0.75">
      <c r="A3811" t="s">
        <v>40</v>
      </c>
      <c r="B3811" s="3">
        <v>46433</v>
      </c>
      <c r="C3811" s="4">
        <v>0</v>
      </c>
      <c r="D3811" s="3">
        <v>46433</v>
      </c>
      <c r="E3811" s="4">
        <v>0</v>
      </c>
      <c r="F3811">
        <v>106</v>
      </c>
      <c r="G3811" s="3">
        <v>46446</v>
      </c>
      <c r="H3811" s="4">
        <v>0</v>
      </c>
      <c r="I3811" s="4">
        <v>0</v>
      </c>
      <c r="J3811" s="4">
        <v>0</v>
      </c>
      <c r="K3811" s="5">
        <v>0</v>
      </c>
      <c r="L3811" s="5">
        <v>0</v>
      </c>
      <c r="O3811" s="5">
        <v>0</v>
      </c>
    </row>
    <row r="3812" spans="1:15" x14ac:dyDescent="0.75">
      <c r="A3812" t="s">
        <v>40</v>
      </c>
      <c r="B3812" s="3">
        <v>46461</v>
      </c>
      <c r="C3812" s="4">
        <v>0</v>
      </c>
      <c r="D3812" s="3">
        <v>46461</v>
      </c>
      <c r="E3812" s="4">
        <v>0</v>
      </c>
      <c r="F3812">
        <v>107</v>
      </c>
      <c r="G3812" s="3">
        <v>46477</v>
      </c>
      <c r="H3812" s="4">
        <v>0</v>
      </c>
      <c r="I3812" s="4">
        <v>0</v>
      </c>
      <c r="J3812" s="4">
        <v>0</v>
      </c>
      <c r="K3812" s="5">
        <v>0</v>
      </c>
      <c r="L3812" s="5">
        <v>0</v>
      </c>
      <c r="O3812" s="5">
        <v>0</v>
      </c>
    </row>
    <row r="3813" spans="1:15" x14ac:dyDescent="0.75">
      <c r="A3813" t="s">
        <v>40</v>
      </c>
      <c r="B3813" s="3">
        <v>46492</v>
      </c>
      <c r="C3813" s="4">
        <v>0</v>
      </c>
      <c r="D3813" s="3">
        <v>46492</v>
      </c>
      <c r="E3813" s="4">
        <v>0</v>
      </c>
      <c r="F3813">
        <v>108</v>
      </c>
      <c r="G3813" s="3">
        <v>46507</v>
      </c>
      <c r="H3813" s="4">
        <v>0</v>
      </c>
      <c r="I3813" s="4">
        <v>0</v>
      </c>
      <c r="J3813" s="4">
        <v>0</v>
      </c>
      <c r="K3813" s="5">
        <v>0</v>
      </c>
      <c r="L3813" s="5">
        <v>0</v>
      </c>
      <c r="O3813" s="5">
        <v>0</v>
      </c>
    </row>
    <row r="3814" spans="1:15" x14ac:dyDescent="0.75">
      <c r="A3814" t="s">
        <v>40</v>
      </c>
      <c r="B3814" s="3">
        <v>46522</v>
      </c>
      <c r="C3814" s="4">
        <v>0</v>
      </c>
      <c r="D3814" s="3">
        <v>46522</v>
      </c>
      <c r="E3814" s="4">
        <v>0</v>
      </c>
      <c r="F3814">
        <v>109</v>
      </c>
      <c r="G3814" s="3">
        <v>46538</v>
      </c>
      <c r="H3814" s="4">
        <v>0</v>
      </c>
      <c r="I3814" s="4">
        <v>0</v>
      </c>
      <c r="J3814" s="4">
        <v>0</v>
      </c>
      <c r="K3814" s="5">
        <v>0</v>
      </c>
      <c r="L3814" s="5">
        <v>0</v>
      </c>
      <c r="O3814" s="5">
        <v>0</v>
      </c>
    </row>
    <row r="3815" spans="1:15" x14ac:dyDescent="0.75">
      <c r="A3815" t="s">
        <v>40</v>
      </c>
      <c r="B3815" s="3">
        <v>46553</v>
      </c>
      <c r="C3815" s="4">
        <v>0</v>
      </c>
      <c r="D3815" s="3">
        <v>46553</v>
      </c>
      <c r="E3815" s="4">
        <v>0</v>
      </c>
      <c r="F3815">
        <v>110</v>
      </c>
      <c r="G3815" s="3">
        <v>46568</v>
      </c>
      <c r="H3815" s="4">
        <v>0</v>
      </c>
      <c r="I3815" s="4">
        <v>0</v>
      </c>
      <c r="J3815" s="4">
        <v>0</v>
      </c>
      <c r="K3815" s="5">
        <v>0</v>
      </c>
      <c r="L3815" s="5">
        <v>0</v>
      </c>
      <c r="O3815" s="5">
        <v>0</v>
      </c>
    </row>
    <row r="3816" spans="1:15" x14ac:dyDescent="0.75">
      <c r="A3816" t="s">
        <v>40</v>
      </c>
      <c r="B3816" s="3">
        <v>46583</v>
      </c>
      <c r="C3816" s="4">
        <v>0</v>
      </c>
      <c r="D3816" s="3">
        <v>46583</v>
      </c>
      <c r="E3816" s="4">
        <v>0</v>
      </c>
      <c r="F3816">
        <v>111</v>
      </c>
      <c r="G3816" s="3">
        <v>46599</v>
      </c>
      <c r="H3816" s="4">
        <v>0</v>
      </c>
      <c r="I3816" s="4">
        <v>0</v>
      </c>
      <c r="J3816" s="4">
        <v>0</v>
      </c>
      <c r="K3816" s="5">
        <v>0</v>
      </c>
      <c r="L3816" s="5">
        <v>0</v>
      </c>
      <c r="O3816" s="5">
        <v>0</v>
      </c>
    </row>
    <row r="3817" spans="1:15" x14ac:dyDescent="0.75">
      <c r="A3817" t="s">
        <v>40</v>
      </c>
      <c r="B3817" s="3">
        <v>46614</v>
      </c>
      <c r="C3817" s="4">
        <v>0</v>
      </c>
      <c r="D3817" s="3">
        <v>46614</v>
      </c>
      <c r="E3817" s="4">
        <v>0</v>
      </c>
      <c r="F3817">
        <v>112</v>
      </c>
      <c r="G3817" s="3">
        <v>46630</v>
      </c>
      <c r="H3817" s="4">
        <v>0</v>
      </c>
      <c r="I3817" s="4">
        <v>0</v>
      </c>
      <c r="J3817" s="4">
        <v>0</v>
      </c>
      <c r="K3817" s="5">
        <v>0</v>
      </c>
      <c r="L3817" s="5">
        <v>0</v>
      </c>
      <c r="O3817" s="5">
        <v>0</v>
      </c>
    </row>
    <row r="3818" spans="1:15" x14ac:dyDescent="0.75">
      <c r="A3818" t="s">
        <v>40</v>
      </c>
      <c r="B3818" s="3">
        <v>46645</v>
      </c>
      <c r="C3818" s="4">
        <v>0</v>
      </c>
      <c r="D3818" s="3">
        <v>46645</v>
      </c>
      <c r="E3818" s="4">
        <v>0</v>
      </c>
      <c r="F3818">
        <v>113</v>
      </c>
      <c r="G3818" s="3">
        <v>46660</v>
      </c>
      <c r="H3818" s="4">
        <v>0</v>
      </c>
      <c r="I3818" s="4">
        <v>0</v>
      </c>
      <c r="J3818" s="4">
        <v>0</v>
      </c>
      <c r="K3818" s="5">
        <v>0</v>
      </c>
      <c r="L3818" s="5">
        <v>0</v>
      </c>
      <c r="O3818" s="5">
        <v>0</v>
      </c>
    </row>
    <row r="3819" spans="1:15" x14ac:dyDescent="0.75">
      <c r="A3819" t="s">
        <v>40</v>
      </c>
      <c r="B3819" s="3">
        <v>46675</v>
      </c>
      <c r="C3819" s="4">
        <v>0</v>
      </c>
      <c r="D3819" s="3">
        <v>46675</v>
      </c>
      <c r="E3819" s="4">
        <v>0</v>
      </c>
      <c r="F3819">
        <v>114</v>
      </c>
      <c r="G3819" s="3">
        <v>46691</v>
      </c>
      <c r="H3819" s="4">
        <v>0</v>
      </c>
      <c r="I3819" s="4">
        <v>0</v>
      </c>
      <c r="J3819" s="4">
        <v>0</v>
      </c>
      <c r="K3819" s="5">
        <v>0</v>
      </c>
      <c r="L3819" s="5">
        <v>0</v>
      </c>
      <c r="O3819" s="5">
        <v>0</v>
      </c>
    </row>
    <row r="3820" spans="1:15" x14ac:dyDescent="0.75">
      <c r="A3820" t="s">
        <v>40</v>
      </c>
      <c r="B3820" s="3">
        <v>46706</v>
      </c>
      <c r="C3820" s="4">
        <v>0</v>
      </c>
      <c r="D3820" s="3">
        <v>46706</v>
      </c>
      <c r="E3820" s="4">
        <v>0</v>
      </c>
      <c r="F3820">
        <v>115</v>
      </c>
      <c r="G3820" s="3">
        <v>46721</v>
      </c>
      <c r="H3820" s="4">
        <v>0</v>
      </c>
      <c r="I3820" s="4">
        <v>0</v>
      </c>
      <c r="J3820" s="4">
        <v>0</v>
      </c>
      <c r="K3820" s="5">
        <v>0</v>
      </c>
      <c r="L3820" s="5">
        <v>0</v>
      </c>
      <c r="O3820" s="5">
        <v>0</v>
      </c>
    </row>
    <row r="3821" spans="1:15" x14ac:dyDescent="0.75">
      <c r="A3821" t="s">
        <v>40</v>
      </c>
      <c r="B3821" s="3">
        <v>46736</v>
      </c>
      <c r="C3821" s="4">
        <v>0</v>
      </c>
      <c r="D3821" s="3">
        <v>46736</v>
      </c>
      <c r="E3821" s="4">
        <v>0</v>
      </c>
      <c r="F3821">
        <v>116</v>
      </c>
      <c r="G3821" s="3">
        <v>46752</v>
      </c>
      <c r="H3821" s="4">
        <v>0</v>
      </c>
      <c r="I3821" s="4">
        <v>0</v>
      </c>
      <c r="J3821" s="4">
        <v>0</v>
      </c>
      <c r="K3821" s="5">
        <v>0</v>
      </c>
      <c r="L3821" s="5">
        <v>0</v>
      </c>
      <c r="O3821" s="5">
        <v>0</v>
      </c>
    </row>
    <row r="3822" spans="1:15" x14ac:dyDescent="0.75">
      <c r="A3822" t="s">
        <v>40</v>
      </c>
      <c r="B3822" s="3">
        <v>46767</v>
      </c>
      <c r="C3822" s="4">
        <v>0</v>
      </c>
      <c r="D3822" s="3">
        <v>46767</v>
      </c>
      <c r="E3822" s="4">
        <v>0</v>
      </c>
      <c r="F3822">
        <v>117</v>
      </c>
      <c r="G3822" s="3">
        <v>46783</v>
      </c>
      <c r="H3822" s="4">
        <v>0</v>
      </c>
      <c r="I3822" s="4">
        <v>0</v>
      </c>
      <c r="J3822" s="4">
        <v>0</v>
      </c>
      <c r="K3822" s="5">
        <v>0</v>
      </c>
      <c r="L3822" s="5">
        <v>0</v>
      </c>
      <c r="O3822" s="5">
        <v>0</v>
      </c>
    </row>
    <row r="3823" spans="1:15" x14ac:dyDescent="0.75">
      <c r="A3823" t="s">
        <v>40</v>
      </c>
      <c r="B3823" s="3">
        <v>46798</v>
      </c>
      <c r="C3823" s="4">
        <v>0</v>
      </c>
      <c r="D3823" s="3">
        <v>46798</v>
      </c>
      <c r="E3823" s="4">
        <v>0</v>
      </c>
      <c r="F3823">
        <v>118</v>
      </c>
      <c r="G3823" s="3">
        <v>46812</v>
      </c>
      <c r="H3823" s="4">
        <v>0</v>
      </c>
      <c r="I3823" s="4">
        <v>0</v>
      </c>
      <c r="J3823" s="4">
        <v>0</v>
      </c>
      <c r="K3823" s="5">
        <v>0</v>
      </c>
      <c r="L3823" s="5">
        <v>0</v>
      </c>
      <c r="O3823" s="5">
        <v>0</v>
      </c>
    </row>
    <row r="3824" spans="1:15" x14ac:dyDescent="0.75">
      <c r="A3824" t="s">
        <v>40</v>
      </c>
      <c r="B3824" s="3">
        <v>46827</v>
      </c>
      <c r="C3824" s="4">
        <v>0</v>
      </c>
      <c r="D3824" s="3">
        <v>46827</v>
      </c>
      <c r="E3824" s="4">
        <v>0</v>
      </c>
      <c r="F3824">
        <v>119</v>
      </c>
      <c r="G3824" s="3">
        <v>46843</v>
      </c>
      <c r="H3824" s="4">
        <v>0</v>
      </c>
      <c r="I3824" s="4">
        <v>0</v>
      </c>
      <c r="J3824" s="4">
        <v>0</v>
      </c>
      <c r="K3824" s="5">
        <v>0</v>
      </c>
      <c r="L3824" s="5">
        <v>0</v>
      </c>
      <c r="O3824" s="5">
        <v>0</v>
      </c>
    </row>
    <row r="3825" spans="1:15" x14ac:dyDescent="0.75">
      <c r="A3825" t="s">
        <v>40</v>
      </c>
      <c r="B3825" s="3">
        <v>46858</v>
      </c>
      <c r="C3825" s="4">
        <v>0</v>
      </c>
      <c r="D3825" s="3">
        <v>46858</v>
      </c>
      <c r="E3825" s="4">
        <v>0</v>
      </c>
      <c r="F3825">
        <v>120</v>
      </c>
      <c r="G3825" s="3">
        <v>46873</v>
      </c>
      <c r="H3825" s="4">
        <v>0</v>
      </c>
      <c r="I3825" s="4">
        <v>0</v>
      </c>
      <c r="J3825" s="4">
        <v>0</v>
      </c>
      <c r="K3825" s="5">
        <v>0</v>
      </c>
      <c r="L3825" s="5">
        <v>0</v>
      </c>
      <c r="O3825" s="5">
        <v>0</v>
      </c>
    </row>
    <row r="3826" spans="1:15" x14ac:dyDescent="0.75">
      <c r="A3826" t="s">
        <v>40</v>
      </c>
      <c r="B3826" s="3">
        <v>46888</v>
      </c>
      <c r="C3826" s="4">
        <v>0</v>
      </c>
      <c r="D3826" s="3">
        <v>46888</v>
      </c>
      <c r="E3826" s="4">
        <v>0</v>
      </c>
      <c r="F3826">
        <v>121</v>
      </c>
      <c r="G3826" s="3">
        <v>46904</v>
      </c>
      <c r="H3826" s="4">
        <v>0</v>
      </c>
      <c r="I3826" s="4">
        <v>0</v>
      </c>
      <c r="J3826" s="4">
        <v>0</v>
      </c>
      <c r="K3826" s="5">
        <v>0</v>
      </c>
      <c r="L3826" s="5">
        <v>0</v>
      </c>
      <c r="O3826" s="5">
        <v>0</v>
      </c>
    </row>
    <row r="3827" spans="1:15" x14ac:dyDescent="0.75">
      <c r="A3827" t="s">
        <v>40</v>
      </c>
      <c r="B3827" s="3">
        <v>46919</v>
      </c>
      <c r="C3827" s="4">
        <v>0</v>
      </c>
      <c r="D3827" s="3">
        <v>46919</v>
      </c>
      <c r="E3827" s="4">
        <v>0</v>
      </c>
      <c r="F3827">
        <v>122</v>
      </c>
      <c r="G3827" s="3">
        <v>46934</v>
      </c>
      <c r="H3827" s="4">
        <v>0</v>
      </c>
      <c r="I3827" s="4">
        <v>0</v>
      </c>
      <c r="J3827" s="4">
        <v>0</v>
      </c>
      <c r="K3827" s="5">
        <v>0</v>
      </c>
      <c r="L3827" s="5">
        <v>0</v>
      </c>
      <c r="O3827" s="5">
        <v>0</v>
      </c>
    </row>
    <row r="3828" spans="1:15" x14ac:dyDescent="0.75">
      <c r="A3828" t="s">
        <v>40</v>
      </c>
      <c r="B3828" s="3">
        <v>46949</v>
      </c>
      <c r="C3828" s="4">
        <v>0</v>
      </c>
      <c r="D3828" s="3">
        <v>46949</v>
      </c>
      <c r="E3828" s="4">
        <v>0</v>
      </c>
      <c r="F3828">
        <v>123</v>
      </c>
      <c r="G3828" s="3">
        <v>46965</v>
      </c>
      <c r="H3828" s="4">
        <v>0</v>
      </c>
      <c r="I3828" s="4">
        <v>0</v>
      </c>
      <c r="J3828" s="4">
        <v>0</v>
      </c>
      <c r="K3828" s="5">
        <v>0</v>
      </c>
      <c r="L3828" s="5">
        <v>0</v>
      </c>
      <c r="O3828" s="5">
        <v>0</v>
      </c>
    </row>
    <row r="3829" spans="1:15" x14ac:dyDescent="0.75">
      <c r="A3829" t="s">
        <v>40</v>
      </c>
      <c r="B3829" s="3">
        <v>46980</v>
      </c>
      <c r="C3829" s="4">
        <v>0</v>
      </c>
      <c r="D3829" s="3">
        <v>46980</v>
      </c>
      <c r="E3829" s="4">
        <v>0</v>
      </c>
      <c r="F3829">
        <v>124</v>
      </c>
      <c r="G3829" s="3">
        <v>46996</v>
      </c>
      <c r="H3829" s="4">
        <v>0</v>
      </c>
      <c r="I3829" s="4">
        <v>0</v>
      </c>
      <c r="J3829" s="4">
        <v>0</v>
      </c>
      <c r="K3829" s="5">
        <v>0</v>
      </c>
      <c r="L3829" s="5">
        <v>0</v>
      </c>
      <c r="O3829" s="5">
        <v>0</v>
      </c>
    </row>
    <row r="3830" spans="1:15" x14ac:dyDescent="0.75">
      <c r="A3830" t="s">
        <v>41</v>
      </c>
      <c r="B3830" s="3">
        <v>42780</v>
      </c>
      <c r="C3830" s="4">
        <v>-43347451</v>
      </c>
      <c r="D3830" s="3">
        <v>42780</v>
      </c>
      <c r="E3830" s="4">
        <v>-43347451</v>
      </c>
      <c r="F3830">
        <v>4</v>
      </c>
      <c r="G3830" s="3">
        <v>42794</v>
      </c>
      <c r="H3830" s="4">
        <v>0</v>
      </c>
      <c r="I3830" s="4">
        <v>0</v>
      </c>
      <c r="J3830" s="4">
        <v>0</v>
      </c>
      <c r="K3830" s="5">
        <v>0</v>
      </c>
      <c r="L3830" s="5">
        <v>0</v>
      </c>
      <c r="O3830" s="5">
        <v>0</v>
      </c>
    </row>
    <row r="3831" spans="1:15" x14ac:dyDescent="0.75">
      <c r="A3831" t="s">
        <v>41</v>
      </c>
      <c r="B3831" s="3">
        <v>42804</v>
      </c>
      <c r="C3831" s="4">
        <v>420938.93</v>
      </c>
      <c r="D3831" s="3">
        <v>42804</v>
      </c>
      <c r="E3831" s="4">
        <v>420938.93</v>
      </c>
      <c r="F3831">
        <v>5</v>
      </c>
      <c r="G3831" s="3">
        <v>42825</v>
      </c>
      <c r="H3831" s="4">
        <v>0</v>
      </c>
      <c r="I3831" s="4">
        <v>0</v>
      </c>
      <c r="J3831" s="4">
        <v>0</v>
      </c>
      <c r="K3831" s="5">
        <v>0</v>
      </c>
      <c r="L3831" s="5">
        <v>0</v>
      </c>
      <c r="O3831" s="5">
        <v>0</v>
      </c>
    </row>
    <row r="3832" spans="1:15" x14ac:dyDescent="0.75">
      <c r="A3832" t="s">
        <v>41</v>
      </c>
      <c r="B3832" s="3">
        <v>42835</v>
      </c>
      <c r="C3832" s="4">
        <v>434961.51</v>
      </c>
      <c r="D3832" s="3">
        <v>42835</v>
      </c>
      <c r="E3832" s="4">
        <v>434961.51</v>
      </c>
      <c r="F3832">
        <v>6</v>
      </c>
      <c r="G3832" s="3">
        <v>42855</v>
      </c>
      <c r="H3832" s="4">
        <v>0</v>
      </c>
      <c r="I3832" s="4">
        <v>0</v>
      </c>
      <c r="J3832" s="4">
        <v>0</v>
      </c>
      <c r="K3832" s="5">
        <v>0</v>
      </c>
      <c r="L3832" s="5">
        <v>0</v>
      </c>
      <c r="O3832" s="5">
        <v>0</v>
      </c>
    </row>
    <row r="3833" spans="1:15" x14ac:dyDescent="0.75">
      <c r="A3833" t="s">
        <v>41</v>
      </c>
      <c r="B3833" s="3">
        <v>42865</v>
      </c>
      <c r="C3833" s="4">
        <v>420924.57</v>
      </c>
      <c r="D3833" s="3">
        <v>42865</v>
      </c>
      <c r="E3833" s="4">
        <v>420924.57</v>
      </c>
      <c r="F3833">
        <v>7</v>
      </c>
      <c r="G3833" s="3">
        <v>42886</v>
      </c>
      <c r="H3833" s="4">
        <v>0</v>
      </c>
      <c r="I3833" s="4">
        <v>0</v>
      </c>
      <c r="J3833" s="4">
        <v>0</v>
      </c>
      <c r="K3833" s="5">
        <v>0</v>
      </c>
      <c r="L3833" s="5">
        <v>0</v>
      </c>
      <c r="O3833" s="5">
        <v>0</v>
      </c>
    </row>
    <row r="3834" spans="1:15" x14ac:dyDescent="0.75">
      <c r="A3834" t="s">
        <v>41</v>
      </c>
      <c r="B3834" s="3">
        <v>42896</v>
      </c>
      <c r="C3834" s="4">
        <v>434948.35</v>
      </c>
      <c r="D3834" s="3">
        <v>42896</v>
      </c>
      <c r="E3834" s="4">
        <v>434948.35</v>
      </c>
      <c r="F3834">
        <v>8</v>
      </c>
      <c r="G3834" s="3">
        <v>42916</v>
      </c>
      <c r="H3834" s="4">
        <v>0</v>
      </c>
      <c r="I3834" s="4">
        <v>0</v>
      </c>
      <c r="J3834" s="4">
        <v>0</v>
      </c>
      <c r="K3834" s="5">
        <v>0</v>
      </c>
      <c r="L3834" s="5">
        <v>0</v>
      </c>
      <c r="O3834" s="5">
        <v>0</v>
      </c>
    </row>
    <row r="3835" spans="1:15" x14ac:dyDescent="0.75">
      <c r="A3835" t="s">
        <v>41</v>
      </c>
      <c r="B3835" s="3">
        <v>42926</v>
      </c>
      <c r="C3835" s="4">
        <v>420911.76</v>
      </c>
      <c r="D3835" s="3">
        <v>42926</v>
      </c>
      <c r="E3835" s="4">
        <v>420911.76</v>
      </c>
      <c r="F3835">
        <v>9</v>
      </c>
      <c r="G3835" s="3">
        <v>42947</v>
      </c>
      <c r="H3835" s="4">
        <v>0</v>
      </c>
      <c r="I3835" s="4">
        <v>0</v>
      </c>
      <c r="J3835" s="4">
        <v>0</v>
      </c>
      <c r="K3835" s="5">
        <v>0</v>
      </c>
      <c r="L3835" s="5">
        <v>0</v>
      </c>
      <c r="O3835" s="5">
        <v>0</v>
      </c>
    </row>
    <row r="3836" spans="1:15" x14ac:dyDescent="0.75">
      <c r="A3836" t="s">
        <v>41</v>
      </c>
      <c r="B3836" s="3">
        <v>42957</v>
      </c>
      <c r="C3836" s="4">
        <v>434935.06</v>
      </c>
      <c r="D3836" s="3">
        <v>42957</v>
      </c>
      <c r="E3836" s="4">
        <v>434935.06</v>
      </c>
      <c r="F3836">
        <v>10</v>
      </c>
      <c r="G3836" s="3">
        <v>42978</v>
      </c>
      <c r="H3836" s="4">
        <v>0</v>
      </c>
      <c r="I3836" s="4">
        <v>0</v>
      </c>
      <c r="J3836" s="4">
        <v>0</v>
      </c>
      <c r="K3836" s="5">
        <v>0</v>
      </c>
      <c r="L3836" s="5">
        <v>0</v>
      </c>
      <c r="O3836" s="5">
        <v>0</v>
      </c>
    </row>
    <row r="3837" spans="1:15" x14ac:dyDescent="0.75">
      <c r="A3837" t="s">
        <v>41</v>
      </c>
      <c r="B3837" s="3">
        <v>42988</v>
      </c>
      <c r="C3837" s="4">
        <v>434928.8</v>
      </c>
      <c r="D3837" s="3">
        <v>42988</v>
      </c>
      <c r="E3837" s="4">
        <v>434928.8</v>
      </c>
      <c r="F3837">
        <v>11</v>
      </c>
      <c r="G3837" s="3">
        <v>43008</v>
      </c>
      <c r="H3837" s="4">
        <v>0</v>
      </c>
      <c r="I3837" s="4">
        <v>0</v>
      </c>
      <c r="J3837" s="4">
        <v>0</v>
      </c>
      <c r="K3837" s="5">
        <v>0</v>
      </c>
      <c r="L3837" s="5">
        <v>0</v>
      </c>
      <c r="O3837" s="5">
        <v>0</v>
      </c>
    </row>
    <row r="3838" spans="1:15" x14ac:dyDescent="0.75">
      <c r="A3838" t="s">
        <v>41</v>
      </c>
      <c r="B3838" s="3">
        <v>43018</v>
      </c>
      <c r="C3838" s="4">
        <v>420892.74</v>
      </c>
      <c r="D3838" s="3">
        <v>43018</v>
      </c>
      <c r="E3838" s="4">
        <v>420892.74</v>
      </c>
      <c r="F3838">
        <v>12</v>
      </c>
      <c r="G3838" s="3">
        <v>43039</v>
      </c>
      <c r="H3838" s="4">
        <v>0</v>
      </c>
      <c r="I3838" s="4">
        <v>0</v>
      </c>
      <c r="J3838" s="4">
        <v>0</v>
      </c>
      <c r="K3838" s="5">
        <v>0</v>
      </c>
      <c r="L3838" s="5">
        <v>0</v>
      </c>
      <c r="O3838" s="5">
        <v>0</v>
      </c>
    </row>
    <row r="3839" spans="1:15" x14ac:dyDescent="0.75">
      <c r="A3839" t="s">
        <v>41</v>
      </c>
      <c r="B3839" s="3">
        <v>43049</v>
      </c>
      <c r="C3839" s="4">
        <v>434915.29</v>
      </c>
      <c r="D3839" s="3">
        <v>43049</v>
      </c>
      <c r="E3839" s="4">
        <v>434915.29</v>
      </c>
      <c r="F3839">
        <v>13</v>
      </c>
      <c r="G3839" s="3">
        <v>43069</v>
      </c>
      <c r="H3839" s="4">
        <v>0</v>
      </c>
      <c r="I3839" s="4">
        <v>0</v>
      </c>
      <c r="J3839" s="4">
        <v>0</v>
      </c>
      <c r="K3839" s="5">
        <v>0</v>
      </c>
      <c r="L3839" s="5">
        <v>0</v>
      </c>
      <c r="O3839" s="5">
        <v>0</v>
      </c>
    </row>
    <row r="3840" spans="1:15" x14ac:dyDescent="0.75">
      <c r="A3840" t="s">
        <v>41</v>
      </c>
      <c r="B3840" s="3">
        <v>43079</v>
      </c>
      <c r="C3840" s="4">
        <v>420878.94</v>
      </c>
      <c r="D3840" s="3">
        <v>43079</v>
      </c>
      <c r="E3840" s="4">
        <v>420878.94</v>
      </c>
      <c r="F3840">
        <v>14</v>
      </c>
      <c r="G3840" s="3">
        <v>43100</v>
      </c>
      <c r="H3840" s="4">
        <v>0</v>
      </c>
      <c r="I3840" s="4">
        <v>0</v>
      </c>
      <c r="J3840" s="4">
        <v>0</v>
      </c>
      <c r="K3840" s="5">
        <v>0</v>
      </c>
      <c r="L3840" s="5">
        <v>0</v>
      </c>
      <c r="O3840" s="5">
        <v>0</v>
      </c>
    </row>
    <row r="3841" spans="1:15" x14ac:dyDescent="0.75">
      <c r="A3841" t="s">
        <v>41</v>
      </c>
      <c r="B3841" s="3">
        <v>43110</v>
      </c>
      <c r="C3841" s="4">
        <v>420871.12</v>
      </c>
      <c r="D3841" s="3">
        <v>43110</v>
      </c>
      <c r="E3841" s="4">
        <v>420871.12</v>
      </c>
      <c r="F3841">
        <v>15</v>
      </c>
      <c r="G3841" s="3">
        <v>43131</v>
      </c>
      <c r="H3841" s="4">
        <v>0</v>
      </c>
      <c r="I3841" s="4">
        <v>0</v>
      </c>
      <c r="J3841" s="4">
        <v>0</v>
      </c>
      <c r="K3841" s="5">
        <v>0</v>
      </c>
      <c r="L3841" s="5">
        <v>0</v>
      </c>
      <c r="O3841" s="5">
        <v>0</v>
      </c>
    </row>
    <row r="3842" spans="1:15" x14ac:dyDescent="0.75">
      <c r="A3842" t="s">
        <v>41</v>
      </c>
      <c r="B3842" s="3">
        <v>43141</v>
      </c>
      <c r="C3842" s="4">
        <v>420864.21</v>
      </c>
      <c r="D3842" s="3">
        <v>43141</v>
      </c>
      <c r="E3842" s="4">
        <v>420864.21</v>
      </c>
      <c r="F3842">
        <v>16</v>
      </c>
      <c r="G3842" s="3">
        <v>43159</v>
      </c>
      <c r="H3842" s="4">
        <v>0</v>
      </c>
      <c r="I3842" s="4">
        <v>0</v>
      </c>
      <c r="J3842" s="4">
        <v>0</v>
      </c>
      <c r="K3842" s="5">
        <v>0</v>
      </c>
      <c r="L3842" s="5">
        <v>0</v>
      </c>
      <c r="O3842" s="5">
        <v>0</v>
      </c>
    </row>
    <row r="3843" spans="1:15" x14ac:dyDescent="0.75">
      <c r="A3843" t="s">
        <v>41</v>
      </c>
      <c r="B3843" s="3">
        <v>43169</v>
      </c>
      <c r="C3843" s="4">
        <v>420869.99</v>
      </c>
      <c r="D3843" s="3">
        <v>43169</v>
      </c>
      <c r="E3843" s="4">
        <v>420869.99</v>
      </c>
      <c r="F3843">
        <v>17</v>
      </c>
      <c r="G3843" s="3">
        <v>43190</v>
      </c>
      <c r="H3843" s="4">
        <v>0</v>
      </c>
      <c r="I3843" s="4">
        <v>0</v>
      </c>
      <c r="J3843" s="4">
        <v>0</v>
      </c>
      <c r="K3843" s="5">
        <v>0</v>
      </c>
      <c r="L3843" s="5">
        <v>0</v>
      </c>
      <c r="O3843" s="5">
        <v>0</v>
      </c>
    </row>
    <row r="3844" spans="1:15" x14ac:dyDescent="0.75">
      <c r="A3844" t="s">
        <v>41</v>
      </c>
      <c r="B3844" s="3">
        <v>43200</v>
      </c>
      <c r="C3844" s="4">
        <v>434788.53</v>
      </c>
      <c r="D3844" s="3">
        <v>43200</v>
      </c>
      <c r="E3844" s="4">
        <v>434788.53</v>
      </c>
      <c r="F3844">
        <v>18</v>
      </c>
      <c r="G3844" s="3">
        <v>43220</v>
      </c>
      <c r="H3844" s="4">
        <v>0</v>
      </c>
      <c r="I3844" s="4">
        <v>0</v>
      </c>
      <c r="J3844" s="4">
        <v>0</v>
      </c>
      <c r="K3844" s="5">
        <v>0</v>
      </c>
      <c r="L3844" s="5">
        <v>0</v>
      </c>
      <c r="O3844" s="5">
        <v>0</v>
      </c>
    </row>
    <row r="3845" spans="1:15" x14ac:dyDescent="0.75">
      <c r="A3845" t="s">
        <v>41</v>
      </c>
      <c r="B3845" s="3">
        <v>43230</v>
      </c>
      <c r="C3845" s="4">
        <v>420600.95</v>
      </c>
      <c r="D3845" s="3">
        <v>43230</v>
      </c>
      <c r="E3845" s="4">
        <v>420600.95</v>
      </c>
      <c r="F3845">
        <v>19</v>
      </c>
      <c r="G3845" s="3">
        <v>43251</v>
      </c>
      <c r="H3845" s="4">
        <v>0</v>
      </c>
      <c r="I3845" s="4">
        <v>0</v>
      </c>
      <c r="J3845" s="4">
        <v>0</v>
      </c>
      <c r="K3845" s="5">
        <v>0</v>
      </c>
      <c r="L3845" s="5">
        <v>0</v>
      </c>
      <c r="O3845" s="5">
        <v>0</v>
      </c>
    </row>
    <row r="3846" spans="1:15" x14ac:dyDescent="0.75">
      <c r="A3846" t="s">
        <v>41</v>
      </c>
      <c r="B3846" s="3">
        <v>43261</v>
      </c>
      <c r="C3846" s="4">
        <v>434857.66</v>
      </c>
      <c r="D3846" s="3">
        <v>43261</v>
      </c>
      <c r="E3846" s="4">
        <v>434857.66</v>
      </c>
      <c r="F3846">
        <v>20</v>
      </c>
      <c r="G3846" s="3">
        <v>43281</v>
      </c>
      <c r="H3846" s="4">
        <v>0</v>
      </c>
      <c r="I3846" s="4">
        <v>0</v>
      </c>
      <c r="J3846" s="4">
        <v>0</v>
      </c>
      <c r="K3846" s="5">
        <v>0</v>
      </c>
      <c r="L3846" s="5">
        <v>0</v>
      </c>
      <c r="O3846" s="5">
        <v>0</v>
      </c>
    </row>
    <row r="3847" spans="1:15" x14ac:dyDescent="0.75">
      <c r="A3847" t="s">
        <v>41</v>
      </c>
      <c r="B3847" s="3">
        <v>43291</v>
      </c>
      <c r="C3847" s="4">
        <v>420782.68</v>
      </c>
      <c r="D3847" s="3">
        <v>43291</v>
      </c>
      <c r="E3847" s="4">
        <v>420782.68</v>
      </c>
      <c r="F3847">
        <v>21</v>
      </c>
      <c r="G3847" s="3">
        <v>43312</v>
      </c>
      <c r="H3847" s="4">
        <v>0</v>
      </c>
      <c r="I3847" s="4">
        <v>0</v>
      </c>
      <c r="J3847" s="4">
        <v>0</v>
      </c>
      <c r="K3847" s="5">
        <v>0</v>
      </c>
      <c r="L3847" s="5">
        <v>0</v>
      </c>
      <c r="O3847" s="5">
        <v>0</v>
      </c>
    </row>
    <row r="3848" spans="1:15" x14ac:dyDescent="0.75">
      <c r="A3848" t="s">
        <v>41</v>
      </c>
      <c r="B3848" s="3">
        <v>43322</v>
      </c>
      <c r="C3848" s="4">
        <v>434840.44</v>
      </c>
      <c r="D3848" s="3">
        <v>43322</v>
      </c>
      <c r="E3848" s="4">
        <v>434840.44</v>
      </c>
      <c r="F3848">
        <v>22</v>
      </c>
      <c r="G3848" s="3">
        <v>43343</v>
      </c>
      <c r="H3848" s="4">
        <v>0</v>
      </c>
      <c r="I3848" s="4">
        <v>0</v>
      </c>
      <c r="J3848" s="4">
        <v>0</v>
      </c>
      <c r="K3848" s="5">
        <v>0</v>
      </c>
      <c r="L3848" s="5">
        <v>0</v>
      </c>
      <c r="O3848" s="5">
        <v>0</v>
      </c>
    </row>
    <row r="3849" spans="1:15" x14ac:dyDescent="0.75">
      <c r="A3849" t="s">
        <v>41</v>
      </c>
      <c r="B3849" s="3">
        <v>43353</v>
      </c>
      <c r="C3849" s="4">
        <v>434824.52</v>
      </c>
      <c r="D3849" s="3">
        <v>43353</v>
      </c>
      <c r="E3849" s="4">
        <v>434824.52</v>
      </c>
      <c r="F3849">
        <v>23</v>
      </c>
      <c r="G3849" s="3">
        <v>43373</v>
      </c>
      <c r="H3849" s="4">
        <v>0</v>
      </c>
      <c r="I3849" s="4">
        <v>0</v>
      </c>
      <c r="J3849" s="4">
        <v>0</v>
      </c>
      <c r="K3849" s="5">
        <v>0</v>
      </c>
      <c r="L3849" s="5">
        <v>0</v>
      </c>
      <c r="O3849" s="5">
        <v>0</v>
      </c>
    </row>
    <row r="3850" spans="1:15" x14ac:dyDescent="0.75">
      <c r="A3850" t="s">
        <v>41</v>
      </c>
      <c r="B3850" s="3">
        <v>43383</v>
      </c>
      <c r="C3850" s="4">
        <v>420672.13</v>
      </c>
      <c r="D3850" s="3">
        <v>43383</v>
      </c>
      <c r="E3850" s="4">
        <v>420672.13</v>
      </c>
      <c r="F3850">
        <v>24</v>
      </c>
      <c r="G3850" s="3">
        <v>43404</v>
      </c>
      <c r="H3850" s="4">
        <v>0</v>
      </c>
      <c r="I3850" s="4">
        <v>0</v>
      </c>
      <c r="J3850" s="4">
        <v>0</v>
      </c>
      <c r="K3850" s="5">
        <v>0</v>
      </c>
      <c r="L3850" s="5">
        <v>0</v>
      </c>
      <c r="O3850" s="5">
        <v>0</v>
      </c>
    </row>
    <row r="3851" spans="1:15" x14ac:dyDescent="0.75">
      <c r="A3851" t="s">
        <v>41</v>
      </c>
      <c r="B3851" s="3">
        <v>43414</v>
      </c>
      <c r="C3851" s="4">
        <v>434866.76</v>
      </c>
      <c r="D3851" s="3">
        <v>43414</v>
      </c>
      <c r="E3851" s="4">
        <v>434866.76</v>
      </c>
      <c r="F3851">
        <v>25</v>
      </c>
      <c r="G3851" s="3">
        <v>43434</v>
      </c>
      <c r="H3851" s="4">
        <v>0</v>
      </c>
      <c r="I3851" s="4">
        <v>0</v>
      </c>
      <c r="J3851" s="4">
        <v>0</v>
      </c>
      <c r="K3851" s="5">
        <v>0</v>
      </c>
      <c r="L3851" s="5">
        <v>0</v>
      </c>
      <c r="O3851" s="5">
        <v>0</v>
      </c>
    </row>
    <row r="3852" spans="1:15" x14ac:dyDescent="0.75">
      <c r="A3852" t="s">
        <v>41</v>
      </c>
      <c r="B3852" s="3">
        <v>43444</v>
      </c>
      <c r="C3852" s="4">
        <v>420769.57</v>
      </c>
      <c r="D3852" s="3">
        <v>43444</v>
      </c>
      <c r="E3852" s="4">
        <v>420769.57</v>
      </c>
      <c r="F3852">
        <v>26</v>
      </c>
      <c r="G3852" s="3">
        <v>43465</v>
      </c>
      <c r="H3852" s="4">
        <v>0</v>
      </c>
      <c r="I3852" s="4">
        <v>0</v>
      </c>
      <c r="J3852" s="4">
        <v>0</v>
      </c>
      <c r="K3852" s="5">
        <v>0</v>
      </c>
      <c r="L3852" s="5">
        <v>0</v>
      </c>
      <c r="O3852" s="5">
        <v>0</v>
      </c>
    </row>
    <row r="3853" spans="1:15" x14ac:dyDescent="0.75">
      <c r="A3853" t="s">
        <v>41</v>
      </c>
      <c r="B3853" s="3">
        <v>43475</v>
      </c>
      <c r="C3853" s="4">
        <v>420770.82</v>
      </c>
      <c r="D3853" s="3">
        <v>43475</v>
      </c>
      <c r="E3853" s="4">
        <v>420770.82</v>
      </c>
      <c r="F3853">
        <v>27</v>
      </c>
      <c r="G3853" s="3">
        <v>43496</v>
      </c>
      <c r="H3853" s="4">
        <v>0</v>
      </c>
      <c r="I3853" s="4">
        <v>0</v>
      </c>
      <c r="J3853" s="4">
        <v>0</v>
      </c>
      <c r="K3853" s="5">
        <v>0</v>
      </c>
      <c r="L3853" s="5">
        <v>0</v>
      </c>
      <c r="O3853" s="5">
        <v>0</v>
      </c>
    </row>
    <row r="3854" spans="1:15" x14ac:dyDescent="0.75">
      <c r="A3854" t="s">
        <v>41</v>
      </c>
      <c r="B3854" s="3">
        <v>43506</v>
      </c>
      <c r="C3854" s="4">
        <v>420762.11</v>
      </c>
      <c r="D3854" s="3">
        <v>43506</v>
      </c>
      <c r="E3854" s="4">
        <v>420762.11</v>
      </c>
      <c r="F3854">
        <v>28</v>
      </c>
      <c r="G3854" s="3">
        <v>43524</v>
      </c>
      <c r="H3854" s="4">
        <v>0</v>
      </c>
      <c r="I3854" s="4">
        <v>0</v>
      </c>
      <c r="J3854" s="4">
        <v>0</v>
      </c>
      <c r="K3854" s="5">
        <v>0</v>
      </c>
      <c r="L3854" s="5">
        <v>0</v>
      </c>
      <c r="O3854" s="5">
        <v>0</v>
      </c>
    </row>
    <row r="3855" spans="1:15" x14ac:dyDescent="0.75">
      <c r="A3855" t="s">
        <v>41</v>
      </c>
      <c r="B3855" s="3">
        <v>43534</v>
      </c>
      <c r="C3855" s="4">
        <v>420768.39</v>
      </c>
      <c r="D3855" s="3">
        <v>43534</v>
      </c>
      <c r="E3855" s="4">
        <v>420768.39</v>
      </c>
      <c r="F3855">
        <v>29</v>
      </c>
      <c r="G3855" s="3">
        <v>43555</v>
      </c>
      <c r="H3855" s="4">
        <v>0</v>
      </c>
      <c r="I3855" s="4">
        <v>0</v>
      </c>
      <c r="J3855" s="4">
        <v>0</v>
      </c>
      <c r="K3855" s="5">
        <v>0</v>
      </c>
      <c r="L3855" s="5">
        <v>0</v>
      </c>
      <c r="O3855" s="5">
        <v>0</v>
      </c>
    </row>
    <row r="3856" spans="1:15" x14ac:dyDescent="0.75">
      <c r="A3856" t="s">
        <v>41</v>
      </c>
      <c r="B3856" s="3">
        <v>43565</v>
      </c>
      <c r="C3856" s="4">
        <v>434709.01</v>
      </c>
      <c r="D3856" s="3">
        <v>43565</v>
      </c>
      <c r="E3856" s="4">
        <v>434709.01</v>
      </c>
      <c r="F3856">
        <v>30</v>
      </c>
      <c r="G3856" s="3">
        <v>43585</v>
      </c>
      <c r="H3856" s="4">
        <v>0</v>
      </c>
      <c r="I3856" s="4">
        <v>0</v>
      </c>
      <c r="J3856" s="4">
        <v>0</v>
      </c>
      <c r="K3856" s="5">
        <v>0</v>
      </c>
      <c r="L3856" s="5">
        <v>0</v>
      </c>
      <c r="O3856" s="5">
        <v>0</v>
      </c>
    </row>
    <row r="3857" spans="1:15" x14ac:dyDescent="0.75">
      <c r="A3857" t="s">
        <v>41</v>
      </c>
      <c r="B3857" s="3">
        <v>43595</v>
      </c>
      <c r="C3857" s="4">
        <v>420372.92</v>
      </c>
      <c r="D3857" s="3">
        <v>43595</v>
      </c>
      <c r="E3857" s="4">
        <v>420372.92</v>
      </c>
      <c r="F3857">
        <v>31</v>
      </c>
      <c r="G3857" s="3">
        <v>43616</v>
      </c>
      <c r="H3857" s="4">
        <v>0</v>
      </c>
      <c r="I3857" s="4">
        <v>0</v>
      </c>
      <c r="J3857" s="4">
        <v>0</v>
      </c>
      <c r="K3857" s="5">
        <v>0</v>
      </c>
      <c r="L3857" s="5">
        <v>0</v>
      </c>
      <c r="O3857" s="5">
        <v>0</v>
      </c>
    </row>
    <row r="3858" spans="1:15" x14ac:dyDescent="0.75">
      <c r="A3858" t="s">
        <v>41</v>
      </c>
      <c r="B3858" s="3">
        <v>43626</v>
      </c>
      <c r="C3858" s="4">
        <v>434736.14</v>
      </c>
      <c r="D3858" s="3">
        <v>43626</v>
      </c>
      <c r="E3858" s="4">
        <v>434736.14</v>
      </c>
      <c r="F3858">
        <v>32</v>
      </c>
      <c r="G3858" s="3">
        <v>43646</v>
      </c>
      <c r="H3858" s="4">
        <v>0</v>
      </c>
      <c r="I3858" s="4">
        <v>0</v>
      </c>
      <c r="J3858" s="4">
        <v>0</v>
      </c>
      <c r="K3858" s="5">
        <v>0</v>
      </c>
      <c r="L3858" s="5">
        <v>0</v>
      </c>
      <c r="O3858" s="5">
        <v>0</v>
      </c>
    </row>
    <row r="3859" spans="1:15" x14ac:dyDescent="0.75">
      <c r="A3859" t="s">
        <v>41</v>
      </c>
      <c r="B3859" s="3">
        <v>43656</v>
      </c>
      <c r="C3859" s="4">
        <v>420709.4</v>
      </c>
      <c r="D3859" s="3">
        <v>43656</v>
      </c>
      <c r="E3859" s="4">
        <v>420709.4</v>
      </c>
      <c r="F3859">
        <v>33</v>
      </c>
      <c r="G3859" s="3">
        <v>43677</v>
      </c>
      <c r="H3859" s="4">
        <v>0</v>
      </c>
      <c r="I3859" s="4">
        <v>0</v>
      </c>
      <c r="J3859" s="4">
        <v>0</v>
      </c>
      <c r="K3859" s="5">
        <v>0</v>
      </c>
      <c r="L3859" s="5">
        <v>0</v>
      </c>
      <c r="O3859" s="5">
        <v>0</v>
      </c>
    </row>
    <row r="3860" spans="1:15" x14ac:dyDescent="0.75">
      <c r="A3860" t="s">
        <v>41</v>
      </c>
      <c r="B3860" s="3">
        <v>43687</v>
      </c>
      <c r="C3860" s="4">
        <v>434622.89</v>
      </c>
      <c r="D3860" s="3">
        <v>43687</v>
      </c>
      <c r="E3860" s="4">
        <v>434622.89</v>
      </c>
      <c r="F3860">
        <v>34</v>
      </c>
      <c r="G3860" s="3">
        <v>43708</v>
      </c>
      <c r="H3860" s="4">
        <v>0</v>
      </c>
      <c r="I3860" s="4">
        <v>0</v>
      </c>
      <c r="J3860" s="4">
        <v>0</v>
      </c>
      <c r="K3860" s="5">
        <v>0</v>
      </c>
      <c r="L3860" s="5">
        <v>0</v>
      </c>
      <c r="O3860" s="5">
        <v>0</v>
      </c>
    </row>
    <row r="3861" spans="1:15" x14ac:dyDescent="0.75">
      <c r="A3861" t="s">
        <v>41</v>
      </c>
      <c r="B3861" s="3">
        <v>43718</v>
      </c>
      <c r="C3861" s="4">
        <v>434712.44</v>
      </c>
      <c r="D3861" s="3">
        <v>43718</v>
      </c>
      <c r="E3861" s="4">
        <v>434712.44</v>
      </c>
      <c r="F3861">
        <v>35</v>
      </c>
      <c r="G3861" s="3">
        <v>43738</v>
      </c>
      <c r="H3861" s="4">
        <v>0</v>
      </c>
      <c r="I3861" s="4">
        <v>0</v>
      </c>
      <c r="J3861" s="4">
        <v>0</v>
      </c>
      <c r="K3861" s="5">
        <v>0</v>
      </c>
      <c r="L3861" s="5">
        <v>0</v>
      </c>
      <c r="O3861" s="5">
        <v>0</v>
      </c>
    </row>
    <row r="3862" spans="1:15" x14ac:dyDescent="0.75">
      <c r="A3862" t="s">
        <v>41</v>
      </c>
      <c r="B3862" s="3">
        <v>43748</v>
      </c>
      <c r="C3862" s="4">
        <v>420633.03</v>
      </c>
      <c r="D3862" s="3">
        <v>43748</v>
      </c>
      <c r="E3862" s="4">
        <v>420633.03</v>
      </c>
      <c r="F3862">
        <v>36</v>
      </c>
      <c r="G3862" s="3">
        <v>43769</v>
      </c>
      <c r="H3862" s="4">
        <v>0</v>
      </c>
      <c r="I3862" s="4">
        <v>0</v>
      </c>
      <c r="J3862" s="4">
        <v>0</v>
      </c>
      <c r="K3862" s="5">
        <v>0</v>
      </c>
      <c r="L3862" s="5">
        <v>0</v>
      </c>
      <c r="O3862" s="5">
        <v>0</v>
      </c>
    </row>
    <row r="3863" spans="1:15" x14ac:dyDescent="0.75">
      <c r="A3863" t="s">
        <v>41</v>
      </c>
      <c r="B3863" s="3">
        <v>43779</v>
      </c>
      <c r="C3863" s="4">
        <v>434738.14</v>
      </c>
      <c r="D3863" s="3">
        <v>43779</v>
      </c>
      <c r="E3863" s="4">
        <v>434738.14</v>
      </c>
      <c r="F3863">
        <v>37</v>
      </c>
      <c r="G3863" s="3">
        <v>43799</v>
      </c>
      <c r="H3863" s="4">
        <v>0</v>
      </c>
      <c r="I3863" s="4">
        <v>0</v>
      </c>
      <c r="J3863" s="4">
        <v>0</v>
      </c>
      <c r="K3863" s="5">
        <v>0</v>
      </c>
      <c r="L3863" s="5">
        <v>0</v>
      </c>
      <c r="O3863" s="5">
        <v>0</v>
      </c>
    </row>
    <row r="3864" spans="1:15" x14ac:dyDescent="0.75">
      <c r="A3864" t="s">
        <v>41</v>
      </c>
      <c r="B3864" s="3">
        <v>43809</v>
      </c>
      <c r="C3864" s="4">
        <v>420398.39</v>
      </c>
      <c r="D3864" s="3">
        <v>43809</v>
      </c>
      <c r="E3864" s="4">
        <v>420398.39</v>
      </c>
      <c r="F3864">
        <v>38</v>
      </c>
      <c r="G3864" s="3">
        <v>43830</v>
      </c>
      <c r="H3864" s="4">
        <v>0</v>
      </c>
      <c r="I3864" s="4">
        <v>0</v>
      </c>
      <c r="J3864" s="4">
        <v>0</v>
      </c>
      <c r="K3864" s="5">
        <v>0</v>
      </c>
      <c r="L3864" s="5">
        <v>0</v>
      </c>
      <c r="O3864" s="5">
        <v>0</v>
      </c>
    </row>
    <row r="3865" spans="1:15" x14ac:dyDescent="0.75">
      <c r="A3865" t="s">
        <v>41</v>
      </c>
      <c r="B3865" s="3">
        <v>43840</v>
      </c>
      <c r="C3865" s="4">
        <v>434673.06</v>
      </c>
      <c r="D3865" s="3">
        <v>43840</v>
      </c>
      <c r="E3865" s="4">
        <v>434673.06</v>
      </c>
      <c r="F3865">
        <v>39</v>
      </c>
      <c r="G3865" s="3">
        <v>43861</v>
      </c>
      <c r="H3865" s="4">
        <v>0</v>
      </c>
      <c r="I3865" s="4">
        <v>0</v>
      </c>
      <c r="J3865" s="4">
        <v>0</v>
      </c>
      <c r="K3865" s="5">
        <v>0</v>
      </c>
      <c r="L3865" s="5">
        <v>0</v>
      </c>
      <c r="O3865" s="5">
        <v>0</v>
      </c>
    </row>
    <row r="3866" spans="1:15" x14ac:dyDescent="0.75">
      <c r="A3866" t="s">
        <v>41</v>
      </c>
      <c r="B3866" s="3">
        <v>43871</v>
      </c>
      <c r="C3866" s="4">
        <v>393500.01</v>
      </c>
      <c r="D3866" s="3">
        <v>43871</v>
      </c>
      <c r="E3866" s="4">
        <v>393500.01</v>
      </c>
      <c r="F3866">
        <v>40</v>
      </c>
      <c r="G3866" s="3">
        <v>43890</v>
      </c>
      <c r="H3866" s="4">
        <v>0</v>
      </c>
      <c r="I3866" s="4">
        <v>0</v>
      </c>
      <c r="J3866" s="4">
        <v>0</v>
      </c>
      <c r="K3866" s="5">
        <v>0</v>
      </c>
      <c r="L3866" s="5">
        <v>0</v>
      </c>
      <c r="O3866" s="5">
        <v>0</v>
      </c>
    </row>
    <row r="3867" spans="1:15" x14ac:dyDescent="0.75">
      <c r="A3867" t="s">
        <v>41</v>
      </c>
      <c r="B3867" s="3">
        <v>43900</v>
      </c>
      <c r="C3867" s="4">
        <v>400745</v>
      </c>
      <c r="D3867" s="3">
        <v>43900</v>
      </c>
      <c r="E3867" s="4">
        <v>400745</v>
      </c>
      <c r="F3867">
        <v>41</v>
      </c>
      <c r="G3867" s="3">
        <v>43921</v>
      </c>
      <c r="H3867" s="4">
        <v>0</v>
      </c>
      <c r="I3867" s="4">
        <v>0</v>
      </c>
      <c r="J3867" s="4">
        <v>0</v>
      </c>
      <c r="K3867" s="5">
        <v>0</v>
      </c>
      <c r="L3867" s="5">
        <v>0</v>
      </c>
      <c r="O3867" s="5">
        <v>0</v>
      </c>
    </row>
    <row r="3868" spans="1:15" x14ac:dyDescent="0.75">
      <c r="A3868" t="s">
        <v>41</v>
      </c>
      <c r="B3868" s="3">
        <v>43931</v>
      </c>
      <c r="C3868" s="4">
        <v>413474.68</v>
      </c>
      <c r="D3868" s="3">
        <v>43931</v>
      </c>
      <c r="E3868" s="4">
        <v>413474.68</v>
      </c>
      <c r="F3868">
        <v>42</v>
      </c>
      <c r="G3868" s="3">
        <v>43951</v>
      </c>
      <c r="H3868" s="4">
        <v>0</v>
      </c>
      <c r="I3868" s="4">
        <v>0</v>
      </c>
      <c r="J3868" s="4">
        <v>0</v>
      </c>
      <c r="K3868" s="5">
        <v>0</v>
      </c>
      <c r="L3868" s="5">
        <v>0</v>
      </c>
      <c r="O3868" s="5">
        <v>0</v>
      </c>
    </row>
    <row r="3869" spans="1:15" x14ac:dyDescent="0.75">
      <c r="A3869" t="s">
        <v>41</v>
      </c>
      <c r="B3869" s="3">
        <v>43961</v>
      </c>
      <c r="C3869" s="4">
        <v>400133.24</v>
      </c>
      <c r="D3869" s="3">
        <v>43961</v>
      </c>
      <c r="E3869" s="4">
        <v>400133.24</v>
      </c>
      <c r="F3869">
        <v>43</v>
      </c>
      <c r="G3869" s="3">
        <v>43982</v>
      </c>
      <c r="H3869" s="4">
        <v>0</v>
      </c>
      <c r="I3869" s="4">
        <v>0</v>
      </c>
      <c r="J3869" s="4">
        <v>0</v>
      </c>
      <c r="K3869" s="5">
        <v>0</v>
      </c>
      <c r="L3869" s="5">
        <v>0</v>
      </c>
      <c r="O3869" s="5">
        <v>0</v>
      </c>
    </row>
    <row r="3870" spans="1:15" x14ac:dyDescent="0.75">
      <c r="A3870" t="s">
        <v>41</v>
      </c>
      <c r="B3870" s="3">
        <v>43992</v>
      </c>
      <c r="C3870" s="4">
        <v>413336.08</v>
      </c>
      <c r="D3870" s="3">
        <v>43992</v>
      </c>
      <c r="E3870" s="4">
        <v>413336.08</v>
      </c>
      <c r="F3870">
        <v>44</v>
      </c>
      <c r="G3870" s="3">
        <v>44012</v>
      </c>
      <c r="H3870" s="4">
        <v>0</v>
      </c>
      <c r="I3870" s="4">
        <v>0</v>
      </c>
      <c r="J3870" s="4">
        <v>0</v>
      </c>
      <c r="K3870" s="5">
        <v>0</v>
      </c>
      <c r="L3870" s="5">
        <v>0</v>
      </c>
      <c r="O3870" s="5">
        <v>0</v>
      </c>
    </row>
    <row r="3871" spans="1:15" x14ac:dyDescent="0.75">
      <c r="A3871" t="s">
        <v>41</v>
      </c>
      <c r="B3871" s="3">
        <v>44022</v>
      </c>
      <c r="C3871" s="4">
        <v>397519.75</v>
      </c>
      <c r="D3871" s="3">
        <v>44022</v>
      </c>
      <c r="E3871" s="4">
        <v>397519.75</v>
      </c>
      <c r="F3871">
        <v>45</v>
      </c>
      <c r="G3871" s="3">
        <v>44043</v>
      </c>
      <c r="H3871" s="4">
        <v>0</v>
      </c>
      <c r="I3871" s="4">
        <v>0</v>
      </c>
      <c r="J3871" s="4">
        <v>0</v>
      </c>
      <c r="K3871" s="5">
        <v>0</v>
      </c>
      <c r="L3871" s="5">
        <v>0</v>
      </c>
      <c r="O3871" s="5">
        <v>0</v>
      </c>
    </row>
    <row r="3872" spans="1:15" x14ac:dyDescent="0.75">
      <c r="A3872" t="s">
        <v>41</v>
      </c>
      <c r="B3872" s="3">
        <v>44053</v>
      </c>
      <c r="C3872" s="4">
        <v>410253.15</v>
      </c>
      <c r="D3872" s="3">
        <v>44053</v>
      </c>
      <c r="E3872" s="4">
        <v>410253.15</v>
      </c>
      <c r="F3872">
        <v>46</v>
      </c>
      <c r="G3872" s="3">
        <v>44074</v>
      </c>
      <c r="H3872" s="4">
        <v>0</v>
      </c>
      <c r="I3872" s="4">
        <v>0</v>
      </c>
      <c r="J3872" s="4">
        <v>0</v>
      </c>
      <c r="K3872" s="5">
        <v>0</v>
      </c>
      <c r="L3872" s="5">
        <v>0</v>
      </c>
      <c r="O3872" s="5">
        <v>0</v>
      </c>
    </row>
    <row r="3873" spans="1:15" x14ac:dyDescent="0.75">
      <c r="A3873" t="s">
        <v>41</v>
      </c>
      <c r="B3873" s="3">
        <v>44084</v>
      </c>
      <c r="C3873" s="4">
        <v>409992.99</v>
      </c>
      <c r="D3873" s="3">
        <v>44084</v>
      </c>
      <c r="E3873" s="4">
        <v>409992.99</v>
      </c>
      <c r="F3873">
        <v>47</v>
      </c>
      <c r="G3873" s="3">
        <v>44104</v>
      </c>
      <c r="H3873" s="4">
        <v>0</v>
      </c>
      <c r="I3873" s="4">
        <v>0</v>
      </c>
      <c r="J3873" s="4">
        <v>0</v>
      </c>
      <c r="K3873" s="5">
        <v>0</v>
      </c>
      <c r="L3873" s="5">
        <v>0</v>
      </c>
      <c r="O3873" s="5">
        <v>0</v>
      </c>
    </row>
    <row r="3874" spans="1:15" x14ac:dyDescent="0.75">
      <c r="A3874" t="s">
        <v>41</v>
      </c>
      <c r="B3874" s="3">
        <v>44114</v>
      </c>
      <c r="C3874" s="4">
        <v>169151.04</v>
      </c>
      <c r="D3874" s="3">
        <v>44114</v>
      </c>
      <c r="E3874" s="4">
        <v>169151.04</v>
      </c>
      <c r="F3874">
        <v>48</v>
      </c>
      <c r="G3874" s="3">
        <v>44135</v>
      </c>
      <c r="H3874" s="4">
        <v>0</v>
      </c>
      <c r="I3874" s="4">
        <v>0</v>
      </c>
      <c r="J3874" s="4">
        <v>0</v>
      </c>
      <c r="K3874" s="5">
        <v>0</v>
      </c>
      <c r="L3874" s="5">
        <v>0</v>
      </c>
      <c r="O3874" s="5">
        <v>0</v>
      </c>
    </row>
    <row r="3875" spans="1:15" x14ac:dyDescent="0.75">
      <c r="A3875" t="s">
        <v>41</v>
      </c>
      <c r="B3875" s="3">
        <v>44145</v>
      </c>
      <c r="C3875" s="4">
        <v>165078.79</v>
      </c>
      <c r="D3875" s="3">
        <v>44145</v>
      </c>
      <c r="E3875" s="4">
        <v>165078.79</v>
      </c>
      <c r="F3875">
        <v>49</v>
      </c>
      <c r="G3875" s="3">
        <v>44165</v>
      </c>
      <c r="H3875" s="4">
        <v>0</v>
      </c>
      <c r="I3875" s="4">
        <v>0</v>
      </c>
      <c r="J3875" s="4">
        <v>0</v>
      </c>
      <c r="K3875" s="5">
        <v>0</v>
      </c>
      <c r="L3875" s="5">
        <v>0</v>
      </c>
      <c r="O3875" s="5">
        <v>0</v>
      </c>
    </row>
    <row r="3876" spans="1:15" x14ac:dyDescent="0.75">
      <c r="A3876" t="s">
        <v>41</v>
      </c>
      <c r="B3876" s="3">
        <v>44175</v>
      </c>
      <c r="C3876" s="4">
        <v>159370.93</v>
      </c>
      <c r="D3876" s="3">
        <v>44175</v>
      </c>
      <c r="E3876" s="4">
        <v>159370.93</v>
      </c>
      <c r="F3876">
        <v>50</v>
      </c>
      <c r="G3876" s="3">
        <v>44196</v>
      </c>
      <c r="H3876" s="4">
        <v>0</v>
      </c>
      <c r="I3876" s="4">
        <v>0</v>
      </c>
      <c r="J3876" s="4">
        <v>0</v>
      </c>
      <c r="K3876" s="5">
        <v>0</v>
      </c>
      <c r="L3876" s="5">
        <v>0</v>
      </c>
      <c r="O3876" s="5">
        <v>0</v>
      </c>
    </row>
    <row r="3877" spans="1:15" x14ac:dyDescent="0.75">
      <c r="A3877" t="s">
        <v>41</v>
      </c>
      <c r="B3877" s="3">
        <v>44206</v>
      </c>
      <c r="C3877" s="4">
        <v>145346.72</v>
      </c>
      <c r="D3877" s="3">
        <v>44206</v>
      </c>
      <c r="E3877" s="4">
        <v>145346.72</v>
      </c>
      <c r="F3877">
        <v>51</v>
      </c>
      <c r="G3877" s="3">
        <v>44227</v>
      </c>
      <c r="H3877" s="4">
        <v>0</v>
      </c>
      <c r="I3877" s="4">
        <v>0</v>
      </c>
      <c r="J3877" s="4">
        <v>0</v>
      </c>
      <c r="K3877" s="5">
        <v>0</v>
      </c>
      <c r="L3877" s="5">
        <v>0</v>
      </c>
      <c r="O3877" s="5">
        <v>0</v>
      </c>
    </row>
    <row r="3878" spans="1:15" x14ac:dyDescent="0.75">
      <c r="A3878" t="s">
        <v>41</v>
      </c>
      <c r="B3878" s="3">
        <v>44237</v>
      </c>
      <c r="C3878" s="4">
        <v>145218.82</v>
      </c>
      <c r="D3878" s="3">
        <v>44237</v>
      </c>
      <c r="E3878" s="4">
        <v>145218.82</v>
      </c>
      <c r="F3878">
        <v>52</v>
      </c>
      <c r="G3878" s="3">
        <v>44255</v>
      </c>
      <c r="H3878" s="4">
        <v>0</v>
      </c>
      <c r="I3878" s="4">
        <v>0</v>
      </c>
      <c r="J3878" s="4">
        <v>0</v>
      </c>
      <c r="K3878" s="5">
        <v>0</v>
      </c>
      <c r="L3878" s="5">
        <v>0</v>
      </c>
      <c r="O3878" s="5">
        <v>0</v>
      </c>
    </row>
    <row r="3879" spans="1:15" x14ac:dyDescent="0.75">
      <c r="A3879" t="s">
        <v>41</v>
      </c>
      <c r="B3879" s="3">
        <v>44265</v>
      </c>
      <c r="C3879" s="4">
        <v>171683.09</v>
      </c>
      <c r="D3879" s="3">
        <v>44265</v>
      </c>
      <c r="E3879" s="4">
        <v>171683.09</v>
      </c>
      <c r="F3879">
        <v>53</v>
      </c>
      <c r="G3879" s="3">
        <v>44286</v>
      </c>
      <c r="H3879" s="4">
        <v>0</v>
      </c>
      <c r="I3879" s="4">
        <v>0</v>
      </c>
      <c r="J3879" s="4">
        <v>0</v>
      </c>
      <c r="K3879" s="5">
        <v>0</v>
      </c>
      <c r="L3879" s="5">
        <v>0</v>
      </c>
      <c r="O3879" s="5">
        <v>0</v>
      </c>
    </row>
    <row r="3880" spans="1:15" x14ac:dyDescent="0.75">
      <c r="A3880" t="s">
        <v>41</v>
      </c>
      <c r="B3880" s="3">
        <v>44296</v>
      </c>
      <c r="C3880" s="4">
        <v>159213.53</v>
      </c>
      <c r="D3880" s="3">
        <v>44296</v>
      </c>
      <c r="E3880" s="4">
        <v>159213.53</v>
      </c>
      <c r="F3880">
        <v>54</v>
      </c>
      <c r="G3880" s="3">
        <v>44316</v>
      </c>
      <c r="H3880" s="4">
        <v>0</v>
      </c>
      <c r="I3880" s="4">
        <v>0</v>
      </c>
      <c r="J3880" s="4">
        <v>0</v>
      </c>
      <c r="K3880" s="5">
        <v>0</v>
      </c>
      <c r="L3880" s="5">
        <v>0</v>
      </c>
      <c r="O3880" s="5">
        <v>0</v>
      </c>
    </row>
    <row r="3881" spans="1:15" x14ac:dyDescent="0.75">
      <c r="A3881" t="s">
        <v>41</v>
      </c>
      <c r="B3881" s="3">
        <v>44326</v>
      </c>
      <c r="C3881" s="4">
        <v>144889.43</v>
      </c>
      <c r="D3881" s="3">
        <v>44326</v>
      </c>
      <c r="E3881" s="4">
        <v>144889.43</v>
      </c>
      <c r="F3881">
        <v>55</v>
      </c>
      <c r="G3881" s="3">
        <v>44347</v>
      </c>
      <c r="H3881" s="4">
        <v>0</v>
      </c>
      <c r="I3881" s="4">
        <v>0</v>
      </c>
      <c r="J3881" s="4">
        <v>0</v>
      </c>
      <c r="K3881" s="5">
        <v>0</v>
      </c>
      <c r="L3881" s="5">
        <v>0</v>
      </c>
      <c r="O3881" s="5">
        <v>0</v>
      </c>
    </row>
    <row r="3882" spans="1:15" x14ac:dyDescent="0.75">
      <c r="A3882" t="s">
        <v>41</v>
      </c>
      <c r="B3882" s="3">
        <v>44357</v>
      </c>
      <c r="C3882" s="4">
        <v>152274.89000000001</v>
      </c>
      <c r="D3882" s="3">
        <v>44357</v>
      </c>
      <c r="E3882" s="4">
        <v>152274.89000000001</v>
      </c>
      <c r="F3882">
        <v>56</v>
      </c>
      <c r="G3882" s="3">
        <v>44377</v>
      </c>
      <c r="H3882" s="4">
        <v>0</v>
      </c>
      <c r="I3882" s="4">
        <v>0</v>
      </c>
      <c r="J3882" s="4">
        <v>0</v>
      </c>
      <c r="K3882" s="5">
        <v>0</v>
      </c>
      <c r="L3882" s="5">
        <v>0</v>
      </c>
      <c r="O3882" s="5">
        <v>0</v>
      </c>
    </row>
    <row r="3883" spans="1:15" x14ac:dyDescent="0.75">
      <c r="A3883" t="s">
        <v>41</v>
      </c>
      <c r="B3883" s="3">
        <v>44387</v>
      </c>
      <c r="C3883" s="4">
        <v>176818.6</v>
      </c>
      <c r="D3883" s="3">
        <v>44387</v>
      </c>
      <c r="E3883" s="4">
        <v>176818.6</v>
      </c>
      <c r="F3883">
        <v>57</v>
      </c>
      <c r="G3883" s="3">
        <v>44408</v>
      </c>
      <c r="H3883" s="4">
        <v>0</v>
      </c>
      <c r="I3883" s="4">
        <v>0</v>
      </c>
      <c r="J3883" s="4">
        <v>0</v>
      </c>
      <c r="K3883" s="5">
        <v>0</v>
      </c>
      <c r="L3883" s="5">
        <v>0</v>
      </c>
      <c r="O3883" s="5">
        <v>0</v>
      </c>
    </row>
    <row r="3884" spans="1:15" x14ac:dyDescent="0.75">
      <c r="A3884" t="s">
        <v>41</v>
      </c>
      <c r="B3884" s="3">
        <v>44418</v>
      </c>
      <c r="C3884" s="4">
        <v>155983.29</v>
      </c>
      <c r="D3884" s="3">
        <v>44418</v>
      </c>
      <c r="E3884" s="4">
        <v>155983.29</v>
      </c>
      <c r="F3884">
        <v>58</v>
      </c>
      <c r="G3884" s="3">
        <v>44439</v>
      </c>
      <c r="H3884" s="4">
        <v>0</v>
      </c>
      <c r="I3884" s="4">
        <v>0</v>
      </c>
      <c r="J3884" s="4">
        <v>0</v>
      </c>
      <c r="K3884" s="5">
        <v>0</v>
      </c>
      <c r="L3884" s="5">
        <v>0</v>
      </c>
      <c r="O3884" s="5">
        <v>0</v>
      </c>
    </row>
    <row r="3885" spans="1:15" x14ac:dyDescent="0.75">
      <c r="A3885" t="s">
        <v>41</v>
      </c>
      <c r="B3885" s="3">
        <v>44449</v>
      </c>
      <c r="C3885" s="4">
        <v>144852.06</v>
      </c>
      <c r="D3885" s="3">
        <v>44449</v>
      </c>
      <c r="E3885" s="4">
        <v>144852.06</v>
      </c>
      <c r="F3885">
        <v>59</v>
      </c>
      <c r="G3885" s="3">
        <v>44469</v>
      </c>
      <c r="H3885" s="4">
        <v>0</v>
      </c>
      <c r="I3885" s="4">
        <v>0</v>
      </c>
      <c r="J3885" s="4">
        <v>0</v>
      </c>
      <c r="K3885" s="5">
        <v>0</v>
      </c>
      <c r="L3885" s="5">
        <v>0</v>
      </c>
      <c r="O3885" s="5">
        <v>0</v>
      </c>
    </row>
    <row r="3886" spans="1:15" x14ac:dyDescent="0.75">
      <c r="A3886" t="s">
        <v>41</v>
      </c>
      <c r="B3886" s="3">
        <v>44479</v>
      </c>
      <c r="C3886" s="4">
        <v>163988.64000000001</v>
      </c>
      <c r="D3886" s="3">
        <v>44479</v>
      </c>
      <c r="E3886" s="4">
        <v>163988.64000000001</v>
      </c>
      <c r="F3886">
        <v>60</v>
      </c>
      <c r="G3886" s="3">
        <v>44500</v>
      </c>
      <c r="H3886" s="4">
        <v>0</v>
      </c>
      <c r="I3886" s="4">
        <v>0</v>
      </c>
      <c r="J3886" s="4">
        <v>0</v>
      </c>
      <c r="K3886" s="5">
        <v>0</v>
      </c>
      <c r="L3886" s="5">
        <v>0</v>
      </c>
      <c r="O3886" s="5">
        <v>0</v>
      </c>
    </row>
    <row r="3887" spans="1:15" x14ac:dyDescent="0.75">
      <c r="A3887" t="s">
        <v>41</v>
      </c>
      <c r="B3887" s="3">
        <v>44510</v>
      </c>
      <c r="C3887" s="4">
        <v>162102.62</v>
      </c>
      <c r="D3887" s="3">
        <v>44510</v>
      </c>
      <c r="E3887" s="4">
        <v>162102.62</v>
      </c>
      <c r="F3887">
        <v>61</v>
      </c>
      <c r="G3887" s="3">
        <v>44530</v>
      </c>
      <c r="H3887" s="4">
        <v>0</v>
      </c>
      <c r="I3887" s="4">
        <v>0</v>
      </c>
      <c r="J3887" s="4">
        <v>0</v>
      </c>
      <c r="K3887" s="5">
        <v>0</v>
      </c>
      <c r="L3887" s="5">
        <v>0</v>
      </c>
      <c r="O3887" s="5">
        <v>0</v>
      </c>
    </row>
    <row r="3888" spans="1:15" x14ac:dyDescent="0.75">
      <c r="A3888" t="s">
        <v>41</v>
      </c>
      <c r="B3888" s="3">
        <v>44540</v>
      </c>
      <c r="C3888" s="4">
        <v>142533</v>
      </c>
      <c r="D3888" s="3">
        <v>44540</v>
      </c>
      <c r="E3888" s="4">
        <v>142533</v>
      </c>
      <c r="F3888">
        <v>62</v>
      </c>
      <c r="G3888" s="3">
        <v>44561</v>
      </c>
      <c r="H3888" s="4">
        <v>0</v>
      </c>
      <c r="I3888" s="4">
        <v>0</v>
      </c>
      <c r="J3888" s="4">
        <v>0</v>
      </c>
      <c r="K3888" s="5">
        <v>0</v>
      </c>
      <c r="L3888" s="5">
        <v>0</v>
      </c>
      <c r="O3888" s="5">
        <v>0</v>
      </c>
    </row>
    <row r="3889" spans="1:15" x14ac:dyDescent="0.75">
      <c r="A3889" t="s">
        <v>41</v>
      </c>
      <c r="B3889" s="3">
        <v>44571</v>
      </c>
      <c r="C3889" s="4">
        <v>153408.62</v>
      </c>
      <c r="D3889" s="3">
        <v>44571</v>
      </c>
      <c r="E3889" s="4">
        <v>153408.62</v>
      </c>
      <c r="F3889">
        <v>63</v>
      </c>
      <c r="G3889" s="3">
        <v>44592</v>
      </c>
      <c r="H3889" s="4">
        <v>0</v>
      </c>
      <c r="I3889" s="4">
        <v>0</v>
      </c>
      <c r="J3889" s="4">
        <v>0</v>
      </c>
      <c r="K3889" s="5">
        <v>0</v>
      </c>
      <c r="L3889" s="5">
        <v>0</v>
      </c>
      <c r="O3889" s="5">
        <v>0</v>
      </c>
    </row>
    <row r="3890" spans="1:15" x14ac:dyDescent="0.75">
      <c r="A3890" t="s">
        <v>41</v>
      </c>
      <c r="B3890" s="3">
        <v>44602</v>
      </c>
      <c r="C3890" s="4">
        <v>110876.26</v>
      </c>
      <c r="D3890" s="3">
        <v>44602</v>
      </c>
      <c r="E3890" s="4">
        <v>110876.26</v>
      </c>
      <c r="F3890">
        <v>64</v>
      </c>
      <c r="G3890" s="3">
        <v>44620</v>
      </c>
      <c r="H3890" s="4">
        <v>0</v>
      </c>
      <c r="I3890" s="4">
        <v>0</v>
      </c>
      <c r="J3890" s="4">
        <v>0</v>
      </c>
      <c r="K3890" s="5">
        <v>0</v>
      </c>
      <c r="L3890" s="5">
        <v>0</v>
      </c>
      <c r="O3890" s="5">
        <v>0</v>
      </c>
    </row>
    <row r="3891" spans="1:15" x14ac:dyDescent="0.75">
      <c r="A3891" t="s">
        <v>41</v>
      </c>
      <c r="B3891" s="3">
        <v>44630</v>
      </c>
      <c r="C3891" s="4">
        <v>174278.74</v>
      </c>
      <c r="D3891" s="3">
        <v>44630</v>
      </c>
      <c r="E3891" s="4">
        <v>174278.74</v>
      </c>
      <c r="F3891">
        <v>65</v>
      </c>
      <c r="G3891" s="3">
        <v>44651</v>
      </c>
      <c r="H3891" s="4">
        <v>0</v>
      </c>
      <c r="I3891" s="4">
        <v>0</v>
      </c>
      <c r="J3891" s="4">
        <v>0</v>
      </c>
      <c r="K3891" s="5">
        <v>0</v>
      </c>
      <c r="L3891" s="5">
        <v>0</v>
      </c>
      <c r="O3891" s="5">
        <v>0</v>
      </c>
    </row>
    <row r="3892" spans="1:15" x14ac:dyDescent="0.75">
      <c r="A3892" t="s">
        <v>41</v>
      </c>
      <c r="B3892" s="3">
        <v>44661</v>
      </c>
      <c r="C3892" s="4">
        <v>134752.24</v>
      </c>
      <c r="D3892" s="3">
        <v>44661</v>
      </c>
      <c r="E3892" s="4">
        <v>134752.24</v>
      </c>
      <c r="F3892">
        <v>66</v>
      </c>
      <c r="G3892" s="3">
        <v>44681</v>
      </c>
      <c r="H3892" s="4">
        <v>0</v>
      </c>
      <c r="I3892" s="4">
        <v>0</v>
      </c>
      <c r="J3892" s="4">
        <v>0</v>
      </c>
      <c r="K3892" s="5">
        <v>0</v>
      </c>
      <c r="L3892" s="5">
        <v>0</v>
      </c>
      <c r="O3892" s="5">
        <v>0</v>
      </c>
    </row>
    <row r="3893" spans="1:15" x14ac:dyDescent="0.75">
      <c r="A3893" t="s">
        <v>41</v>
      </c>
      <c r="B3893" s="3">
        <v>44691</v>
      </c>
      <c r="C3893" s="4">
        <v>128368.39</v>
      </c>
      <c r="D3893" s="3">
        <v>44691</v>
      </c>
      <c r="E3893" s="4">
        <v>128368.39</v>
      </c>
      <c r="F3893">
        <v>67</v>
      </c>
      <c r="G3893" s="3">
        <v>44712</v>
      </c>
      <c r="H3893" s="4">
        <v>0</v>
      </c>
      <c r="I3893" s="4">
        <v>0</v>
      </c>
      <c r="J3893" s="4">
        <v>0</v>
      </c>
      <c r="K3893" s="5">
        <v>0</v>
      </c>
      <c r="L3893" s="5">
        <v>0</v>
      </c>
      <c r="O3893" s="5">
        <v>0</v>
      </c>
    </row>
    <row r="3894" spans="1:15" x14ac:dyDescent="0.75">
      <c r="A3894" t="s">
        <v>41</v>
      </c>
      <c r="B3894" s="3">
        <v>44722</v>
      </c>
      <c r="C3894" s="4">
        <v>132567.74</v>
      </c>
      <c r="D3894" s="3">
        <v>44722</v>
      </c>
      <c r="E3894" s="4">
        <v>132567.74</v>
      </c>
      <c r="F3894">
        <v>68</v>
      </c>
      <c r="G3894" s="3">
        <v>44742</v>
      </c>
      <c r="H3894" s="4">
        <v>0</v>
      </c>
      <c r="I3894" s="4">
        <v>0</v>
      </c>
      <c r="J3894" s="4">
        <v>0</v>
      </c>
      <c r="K3894" s="5">
        <v>0</v>
      </c>
      <c r="L3894" s="5">
        <v>0</v>
      </c>
      <c r="O3894" s="5">
        <v>0</v>
      </c>
    </row>
    <row r="3895" spans="1:15" x14ac:dyDescent="0.75">
      <c r="A3895" t="s">
        <v>41</v>
      </c>
      <c r="B3895" s="3">
        <v>44752</v>
      </c>
      <c r="C3895" s="4">
        <v>123290.62</v>
      </c>
      <c r="D3895" s="3">
        <v>44752</v>
      </c>
      <c r="E3895" s="4">
        <v>123290.62</v>
      </c>
      <c r="F3895">
        <v>69</v>
      </c>
      <c r="G3895" s="3">
        <v>44773</v>
      </c>
      <c r="H3895" s="4">
        <v>0</v>
      </c>
      <c r="I3895" s="4">
        <v>0</v>
      </c>
      <c r="J3895" s="4">
        <v>0</v>
      </c>
      <c r="K3895" s="5">
        <v>0</v>
      </c>
      <c r="L3895" s="5">
        <v>0</v>
      </c>
      <c r="O3895" s="5">
        <v>0</v>
      </c>
    </row>
    <row r="3896" spans="1:15" x14ac:dyDescent="0.75">
      <c r="A3896" t="s">
        <v>41</v>
      </c>
      <c r="B3896" s="3">
        <v>44783</v>
      </c>
      <c r="C3896" s="4">
        <v>127313.72</v>
      </c>
      <c r="D3896" s="3">
        <v>44783</v>
      </c>
      <c r="E3896" s="4">
        <v>127313.72</v>
      </c>
      <c r="F3896">
        <v>70</v>
      </c>
      <c r="G3896" s="3">
        <v>44804</v>
      </c>
      <c r="H3896" s="4">
        <v>0</v>
      </c>
      <c r="I3896" s="4">
        <v>0</v>
      </c>
      <c r="J3896" s="4">
        <v>0</v>
      </c>
      <c r="K3896" s="5">
        <v>0</v>
      </c>
      <c r="L3896" s="5">
        <v>0</v>
      </c>
      <c r="O3896" s="5">
        <v>0</v>
      </c>
    </row>
    <row r="3897" spans="1:15" x14ac:dyDescent="0.75">
      <c r="A3897" t="s">
        <v>41</v>
      </c>
      <c r="B3897" s="3">
        <v>44814</v>
      </c>
      <c r="C3897" s="4">
        <v>127435.92</v>
      </c>
      <c r="D3897" s="3">
        <v>44814</v>
      </c>
      <c r="E3897" s="4">
        <v>127435.92</v>
      </c>
      <c r="F3897">
        <v>71</v>
      </c>
      <c r="G3897" s="3">
        <v>44834</v>
      </c>
      <c r="H3897" s="4">
        <v>0</v>
      </c>
      <c r="I3897" s="4">
        <v>0</v>
      </c>
      <c r="J3897" s="4">
        <v>0</v>
      </c>
      <c r="K3897" s="5">
        <v>0</v>
      </c>
      <c r="L3897" s="5">
        <v>0</v>
      </c>
      <c r="O3897" s="5">
        <v>0</v>
      </c>
    </row>
    <row r="3898" spans="1:15" x14ac:dyDescent="0.75">
      <c r="A3898" t="s">
        <v>41</v>
      </c>
      <c r="B3898" s="3">
        <v>44844</v>
      </c>
      <c r="C3898" s="4">
        <v>215543.07</v>
      </c>
      <c r="D3898" s="3">
        <v>44844</v>
      </c>
      <c r="E3898" s="4">
        <v>215543.07</v>
      </c>
      <c r="F3898">
        <v>72</v>
      </c>
      <c r="G3898" s="3">
        <v>44865</v>
      </c>
      <c r="H3898" s="4">
        <v>0</v>
      </c>
      <c r="I3898" s="4">
        <v>0</v>
      </c>
      <c r="J3898" s="4">
        <v>0</v>
      </c>
      <c r="K3898" s="5">
        <v>0</v>
      </c>
      <c r="L3898" s="5">
        <v>0</v>
      </c>
      <c r="O3898" s="5">
        <v>0</v>
      </c>
    </row>
    <row r="3899" spans="1:15" x14ac:dyDescent="0.75">
      <c r="A3899" t="s">
        <v>41</v>
      </c>
      <c r="B3899" s="3">
        <v>44875</v>
      </c>
      <c r="C3899" s="4">
        <v>114594.65</v>
      </c>
      <c r="D3899" s="3">
        <v>44875</v>
      </c>
      <c r="E3899" s="4">
        <v>114594.65</v>
      </c>
      <c r="F3899">
        <v>73</v>
      </c>
      <c r="G3899" s="3">
        <v>44895</v>
      </c>
      <c r="H3899" s="4">
        <v>0</v>
      </c>
      <c r="I3899" s="4">
        <v>0</v>
      </c>
      <c r="J3899" s="4">
        <v>0</v>
      </c>
      <c r="K3899" s="5">
        <v>0</v>
      </c>
      <c r="L3899" s="5">
        <v>0</v>
      </c>
      <c r="O3899" s="5">
        <v>0</v>
      </c>
    </row>
    <row r="3900" spans="1:15" x14ac:dyDescent="0.75">
      <c r="A3900" t="s">
        <v>41</v>
      </c>
      <c r="B3900" s="3">
        <v>44905</v>
      </c>
      <c r="C3900" s="4">
        <v>23798.11</v>
      </c>
      <c r="D3900" s="3">
        <v>44905</v>
      </c>
      <c r="E3900" s="4">
        <v>23798.11</v>
      </c>
      <c r="F3900">
        <v>74</v>
      </c>
      <c r="G3900" s="3">
        <v>44926</v>
      </c>
      <c r="H3900" s="4">
        <v>0</v>
      </c>
      <c r="I3900" s="4">
        <v>0</v>
      </c>
      <c r="J3900" s="4">
        <v>0</v>
      </c>
      <c r="K3900" s="5">
        <v>0</v>
      </c>
      <c r="L3900" s="5">
        <v>0</v>
      </c>
      <c r="O3900" s="5">
        <v>0</v>
      </c>
    </row>
    <row r="3901" spans="1:15" x14ac:dyDescent="0.75">
      <c r="A3901" t="s">
        <v>41</v>
      </c>
      <c r="B3901" s="3">
        <v>44936</v>
      </c>
      <c r="C3901" s="4">
        <v>20720.810000000001</v>
      </c>
      <c r="D3901" s="3">
        <v>44936</v>
      </c>
      <c r="E3901" s="4">
        <v>20720.810000000001</v>
      </c>
      <c r="F3901">
        <v>75</v>
      </c>
      <c r="G3901" s="3">
        <v>44957</v>
      </c>
      <c r="H3901" s="4">
        <v>0</v>
      </c>
      <c r="I3901" s="4">
        <v>0</v>
      </c>
      <c r="J3901" s="4">
        <v>0</v>
      </c>
      <c r="K3901" s="5">
        <v>0</v>
      </c>
      <c r="L3901" s="5">
        <v>0</v>
      </c>
      <c r="O3901" s="5">
        <v>0</v>
      </c>
    </row>
    <row r="3902" spans="1:15" x14ac:dyDescent="0.75">
      <c r="A3902" t="s">
        <v>41</v>
      </c>
      <c r="B3902" s="3">
        <v>44967</v>
      </c>
      <c r="C3902" s="4">
        <v>338590.74</v>
      </c>
      <c r="D3902" s="3">
        <v>44967</v>
      </c>
      <c r="E3902" s="4">
        <v>338590.74</v>
      </c>
      <c r="F3902">
        <v>76</v>
      </c>
      <c r="G3902" s="3">
        <v>44985</v>
      </c>
      <c r="H3902" s="4">
        <v>0</v>
      </c>
      <c r="I3902" s="4">
        <v>0</v>
      </c>
      <c r="J3902" s="4">
        <v>0</v>
      </c>
      <c r="K3902" s="5">
        <v>0</v>
      </c>
      <c r="L3902" s="5">
        <v>0</v>
      </c>
      <c r="O3902" s="5">
        <v>0</v>
      </c>
    </row>
    <row r="3903" spans="1:15" x14ac:dyDescent="0.75">
      <c r="A3903" t="s">
        <v>41</v>
      </c>
      <c r="B3903" s="3">
        <v>44995</v>
      </c>
      <c r="C3903" s="4">
        <v>188631.11</v>
      </c>
      <c r="D3903" s="3">
        <v>44995</v>
      </c>
      <c r="E3903" s="4">
        <v>188631.11</v>
      </c>
      <c r="F3903">
        <v>77</v>
      </c>
      <c r="G3903" s="3">
        <v>45016</v>
      </c>
      <c r="H3903" s="4">
        <v>0</v>
      </c>
      <c r="I3903" s="4">
        <v>0</v>
      </c>
      <c r="J3903" s="4">
        <v>0</v>
      </c>
      <c r="K3903" s="5">
        <v>0</v>
      </c>
      <c r="L3903" s="5">
        <v>0</v>
      </c>
      <c r="O3903" s="5">
        <v>0</v>
      </c>
    </row>
    <row r="3904" spans="1:15" x14ac:dyDescent="0.75">
      <c r="A3904" t="s">
        <v>41</v>
      </c>
      <c r="B3904" s="3">
        <v>45026</v>
      </c>
      <c r="C3904" s="4">
        <v>139502.54</v>
      </c>
      <c r="D3904" s="3">
        <v>45026</v>
      </c>
      <c r="E3904" s="4">
        <v>139502.54</v>
      </c>
      <c r="F3904">
        <v>78</v>
      </c>
      <c r="G3904" s="3">
        <v>45046</v>
      </c>
      <c r="H3904" s="4">
        <v>0</v>
      </c>
      <c r="I3904" s="4">
        <v>0</v>
      </c>
      <c r="J3904" s="4">
        <v>0</v>
      </c>
      <c r="K3904" s="5">
        <v>0</v>
      </c>
      <c r="L3904" s="5">
        <v>0</v>
      </c>
      <c r="O3904" s="5">
        <v>0</v>
      </c>
    </row>
    <row r="3905" spans="1:15" x14ac:dyDescent="0.75">
      <c r="A3905" t="s">
        <v>41</v>
      </c>
      <c r="B3905" s="3">
        <v>45056</v>
      </c>
      <c r="C3905" s="4">
        <v>116884.3</v>
      </c>
      <c r="D3905" s="3">
        <v>45056</v>
      </c>
      <c r="E3905" s="4">
        <v>116884.3</v>
      </c>
      <c r="F3905">
        <v>79</v>
      </c>
      <c r="G3905" s="3">
        <v>45077</v>
      </c>
      <c r="H3905" s="4">
        <v>0</v>
      </c>
      <c r="I3905" s="4">
        <v>0</v>
      </c>
      <c r="J3905" s="4">
        <v>0</v>
      </c>
      <c r="K3905" s="5">
        <v>0</v>
      </c>
      <c r="L3905" s="5">
        <v>0</v>
      </c>
      <c r="O3905" s="5">
        <v>0</v>
      </c>
    </row>
    <row r="3906" spans="1:15" x14ac:dyDescent="0.75">
      <c r="A3906" t="s">
        <v>41</v>
      </c>
      <c r="B3906" s="3">
        <v>45087</v>
      </c>
      <c r="C3906" s="4">
        <v>86099.57</v>
      </c>
      <c r="D3906" s="3">
        <v>45087</v>
      </c>
      <c r="E3906" s="4">
        <v>86099.57</v>
      </c>
      <c r="F3906">
        <v>80</v>
      </c>
      <c r="G3906" s="3">
        <v>45107</v>
      </c>
      <c r="H3906" s="4">
        <v>0</v>
      </c>
      <c r="I3906" s="4">
        <v>0</v>
      </c>
      <c r="J3906" s="4">
        <v>0</v>
      </c>
      <c r="K3906" s="5">
        <v>0</v>
      </c>
      <c r="L3906" s="5">
        <v>0</v>
      </c>
      <c r="O3906" s="5">
        <v>0</v>
      </c>
    </row>
    <row r="3907" spans="1:15" x14ac:dyDescent="0.75">
      <c r="A3907" t="s">
        <v>41</v>
      </c>
      <c r="B3907" s="3">
        <v>45117</v>
      </c>
      <c r="C3907" s="4">
        <v>31874.560000000001</v>
      </c>
      <c r="D3907" s="3">
        <v>45117</v>
      </c>
      <c r="E3907" s="4">
        <v>31874.560000000001</v>
      </c>
      <c r="F3907">
        <v>81</v>
      </c>
      <c r="G3907" s="3">
        <v>45138</v>
      </c>
      <c r="H3907" s="4">
        <v>0</v>
      </c>
      <c r="I3907" s="4">
        <v>0</v>
      </c>
      <c r="J3907" s="4">
        <v>0</v>
      </c>
      <c r="K3907" s="5">
        <v>0</v>
      </c>
      <c r="L3907" s="5">
        <v>0</v>
      </c>
      <c r="O3907" s="5">
        <v>0</v>
      </c>
    </row>
    <row r="3908" spans="1:15" x14ac:dyDescent="0.75">
      <c r="A3908" t="s">
        <v>41</v>
      </c>
      <c r="B3908" s="3">
        <v>45148</v>
      </c>
      <c r="C3908" s="4">
        <v>32586.78</v>
      </c>
      <c r="D3908" s="3">
        <v>45148</v>
      </c>
      <c r="E3908" s="4">
        <v>32586.78</v>
      </c>
      <c r="F3908">
        <v>82</v>
      </c>
      <c r="G3908" s="3">
        <v>45169</v>
      </c>
      <c r="H3908" s="4">
        <v>0</v>
      </c>
      <c r="I3908" s="4">
        <v>0</v>
      </c>
      <c r="J3908" s="4">
        <v>0</v>
      </c>
      <c r="K3908" s="5">
        <v>0</v>
      </c>
      <c r="L3908" s="5">
        <v>0</v>
      </c>
      <c r="O3908" s="5">
        <v>0</v>
      </c>
    </row>
    <row r="3909" spans="1:15" x14ac:dyDescent="0.75">
      <c r="A3909" t="s">
        <v>41</v>
      </c>
      <c r="B3909" s="3">
        <v>45179</v>
      </c>
      <c r="C3909" s="4">
        <v>70932.92</v>
      </c>
      <c r="D3909" s="3">
        <v>45179</v>
      </c>
      <c r="E3909" s="4">
        <v>70932.92</v>
      </c>
      <c r="F3909">
        <v>83</v>
      </c>
      <c r="G3909" s="3">
        <v>45199</v>
      </c>
      <c r="H3909" s="4">
        <v>0</v>
      </c>
      <c r="I3909" s="4">
        <v>0</v>
      </c>
      <c r="J3909" s="4">
        <v>0</v>
      </c>
      <c r="K3909" s="5">
        <v>0</v>
      </c>
      <c r="L3909" s="5">
        <v>0</v>
      </c>
      <c r="O3909" s="5">
        <v>0</v>
      </c>
    </row>
    <row r="3910" spans="1:15" x14ac:dyDescent="0.75">
      <c r="A3910" t="s">
        <v>41</v>
      </c>
      <c r="B3910" s="3">
        <v>45209</v>
      </c>
      <c r="C3910" s="4">
        <v>53917.67</v>
      </c>
      <c r="D3910" s="3">
        <v>45209</v>
      </c>
      <c r="E3910" s="4">
        <v>53917.67</v>
      </c>
      <c r="F3910">
        <v>84</v>
      </c>
      <c r="G3910" s="3">
        <v>45230</v>
      </c>
      <c r="H3910" s="4">
        <v>0</v>
      </c>
      <c r="I3910" s="4">
        <v>0</v>
      </c>
      <c r="J3910" s="4">
        <v>0</v>
      </c>
      <c r="K3910" s="5">
        <v>0</v>
      </c>
      <c r="L3910" s="5">
        <v>0</v>
      </c>
      <c r="O3910" s="5">
        <v>0</v>
      </c>
    </row>
    <row r="3911" spans="1:15" x14ac:dyDescent="0.75">
      <c r="A3911" t="s">
        <v>41</v>
      </c>
      <c r="B3911" s="3">
        <v>45240</v>
      </c>
      <c r="C3911" s="4">
        <v>26746.560000000001</v>
      </c>
      <c r="D3911" s="3">
        <v>45240</v>
      </c>
      <c r="E3911" s="4">
        <v>26746.560000000001</v>
      </c>
      <c r="F3911">
        <v>85</v>
      </c>
      <c r="G3911" s="3">
        <v>45260</v>
      </c>
      <c r="H3911" s="4">
        <v>0</v>
      </c>
      <c r="I3911" s="4">
        <v>0</v>
      </c>
      <c r="J3911" s="4">
        <v>0</v>
      </c>
      <c r="K3911" s="5">
        <v>0</v>
      </c>
      <c r="L3911" s="5">
        <v>0</v>
      </c>
      <c r="O3911" s="5">
        <v>0</v>
      </c>
    </row>
    <row r="3912" spans="1:15" x14ac:dyDescent="0.75">
      <c r="A3912" t="s">
        <v>41</v>
      </c>
      <c r="B3912" s="3">
        <v>45270</v>
      </c>
      <c r="C3912" s="4">
        <v>50930.86</v>
      </c>
      <c r="D3912" s="3">
        <v>45270</v>
      </c>
      <c r="E3912" s="4">
        <v>50930.86</v>
      </c>
      <c r="F3912">
        <v>86</v>
      </c>
      <c r="G3912" s="3">
        <v>45291</v>
      </c>
      <c r="H3912" s="4">
        <v>0</v>
      </c>
      <c r="I3912" s="4">
        <v>0</v>
      </c>
      <c r="J3912" s="4">
        <v>0</v>
      </c>
      <c r="K3912" s="5">
        <v>0</v>
      </c>
      <c r="L3912" s="5">
        <v>0</v>
      </c>
      <c r="O3912" s="5">
        <v>0</v>
      </c>
    </row>
    <row r="3913" spans="1:15" x14ac:dyDescent="0.75">
      <c r="A3913" t="s">
        <v>41</v>
      </c>
      <c r="B3913" s="3">
        <v>45301</v>
      </c>
      <c r="C3913" s="4">
        <v>36822.14</v>
      </c>
      <c r="D3913" s="3">
        <v>45301</v>
      </c>
      <c r="E3913" s="4">
        <v>36822.14</v>
      </c>
      <c r="F3913">
        <v>87</v>
      </c>
      <c r="G3913" s="3">
        <v>45322</v>
      </c>
      <c r="H3913" s="4">
        <v>0</v>
      </c>
      <c r="I3913" s="4">
        <v>0</v>
      </c>
      <c r="J3913" s="4">
        <v>0</v>
      </c>
      <c r="K3913" s="5">
        <v>0</v>
      </c>
      <c r="L3913" s="5">
        <v>0</v>
      </c>
      <c r="O3913" s="5">
        <v>0</v>
      </c>
    </row>
    <row r="3914" spans="1:15" x14ac:dyDescent="0.75">
      <c r="A3914" t="s">
        <v>41</v>
      </c>
      <c r="B3914" s="3">
        <v>45332</v>
      </c>
      <c r="C3914" s="4">
        <v>0</v>
      </c>
      <c r="D3914" s="3">
        <v>45332</v>
      </c>
      <c r="E3914" s="4">
        <v>0</v>
      </c>
      <c r="F3914">
        <v>88</v>
      </c>
      <c r="G3914" s="3">
        <v>45351</v>
      </c>
      <c r="H3914" s="4">
        <v>0</v>
      </c>
      <c r="I3914" s="4">
        <v>0</v>
      </c>
      <c r="J3914" s="4">
        <v>0</v>
      </c>
      <c r="K3914" s="5">
        <v>0</v>
      </c>
      <c r="L3914" s="5">
        <v>0</v>
      </c>
      <c r="O3914" s="5">
        <v>0</v>
      </c>
    </row>
    <row r="3915" spans="1:15" x14ac:dyDescent="0.75">
      <c r="A3915" t="s">
        <v>41</v>
      </c>
      <c r="B3915" s="3">
        <v>45361</v>
      </c>
      <c r="C3915" s="4">
        <v>28671.1</v>
      </c>
      <c r="D3915" s="3">
        <v>45361</v>
      </c>
      <c r="E3915" s="4">
        <v>28671.1</v>
      </c>
      <c r="F3915">
        <v>89</v>
      </c>
      <c r="G3915" s="3">
        <v>45382</v>
      </c>
      <c r="H3915" s="4">
        <v>0</v>
      </c>
      <c r="I3915" s="4">
        <v>0</v>
      </c>
      <c r="J3915" s="4">
        <v>0</v>
      </c>
      <c r="K3915" s="5">
        <v>0</v>
      </c>
      <c r="L3915" s="5">
        <v>0</v>
      </c>
      <c r="O3915" s="5">
        <v>0</v>
      </c>
    </row>
    <row r="3916" spans="1:15" x14ac:dyDescent="0.75">
      <c r="A3916" t="s">
        <v>41</v>
      </c>
      <c r="B3916" s="3">
        <v>45392</v>
      </c>
      <c r="C3916" s="4">
        <v>0</v>
      </c>
      <c r="D3916" s="3">
        <v>45392</v>
      </c>
      <c r="E3916" s="4">
        <v>0</v>
      </c>
      <c r="F3916">
        <v>90</v>
      </c>
      <c r="G3916" s="3">
        <v>45412</v>
      </c>
      <c r="H3916" s="4">
        <v>0</v>
      </c>
      <c r="I3916" s="4">
        <v>0</v>
      </c>
      <c r="J3916" s="4">
        <v>0</v>
      </c>
      <c r="K3916" s="5">
        <v>0</v>
      </c>
      <c r="L3916" s="5">
        <v>0</v>
      </c>
      <c r="O3916" s="5">
        <v>0</v>
      </c>
    </row>
    <row r="3917" spans="1:15" x14ac:dyDescent="0.75">
      <c r="A3917" t="s">
        <v>41</v>
      </c>
      <c r="B3917" s="3">
        <v>45422</v>
      </c>
      <c r="C3917" s="4">
        <v>0</v>
      </c>
      <c r="D3917" s="3">
        <v>45422</v>
      </c>
      <c r="E3917" s="4">
        <v>0</v>
      </c>
      <c r="F3917">
        <v>91</v>
      </c>
      <c r="G3917" s="3">
        <v>45443</v>
      </c>
      <c r="H3917" s="4">
        <v>0</v>
      </c>
      <c r="I3917" s="4">
        <v>0</v>
      </c>
      <c r="J3917" s="4">
        <v>0</v>
      </c>
      <c r="K3917" s="5">
        <v>0</v>
      </c>
      <c r="L3917" s="5">
        <v>0</v>
      </c>
      <c r="O3917" s="5">
        <v>0</v>
      </c>
    </row>
    <row r="3918" spans="1:15" x14ac:dyDescent="0.75">
      <c r="A3918" t="s">
        <v>41</v>
      </c>
      <c r="B3918" s="3">
        <v>45453</v>
      </c>
      <c r="C3918" s="4">
        <v>0</v>
      </c>
      <c r="D3918" s="3">
        <v>45453</v>
      </c>
      <c r="E3918" s="4">
        <v>0</v>
      </c>
      <c r="F3918">
        <v>92</v>
      </c>
      <c r="G3918" s="3">
        <v>45473</v>
      </c>
      <c r="H3918" s="4">
        <v>0</v>
      </c>
      <c r="I3918" s="4">
        <v>0</v>
      </c>
      <c r="J3918" s="4">
        <v>0</v>
      </c>
      <c r="K3918" s="5">
        <v>0</v>
      </c>
      <c r="L3918" s="5">
        <v>0</v>
      </c>
      <c r="O3918" s="5">
        <v>0</v>
      </c>
    </row>
    <row r="3919" spans="1:15" x14ac:dyDescent="0.75">
      <c r="A3919" t="s">
        <v>41</v>
      </c>
      <c r="B3919" s="3">
        <v>45483</v>
      </c>
      <c r="C3919" s="4">
        <v>0</v>
      </c>
      <c r="D3919" s="3">
        <v>45483</v>
      </c>
      <c r="E3919" s="4">
        <v>0</v>
      </c>
      <c r="F3919">
        <v>93</v>
      </c>
      <c r="G3919" s="3">
        <v>45504</v>
      </c>
      <c r="H3919" s="4">
        <v>0</v>
      </c>
      <c r="I3919" s="4">
        <v>0</v>
      </c>
      <c r="J3919" s="4">
        <v>0</v>
      </c>
      <c r="K3919" s="5">
        <v>0</v>
      </c>
      <c r="L3919" s="5">
        <v>0</v>
      </c>
      <c r="O3919" s="5">
        <v>0</v>
      </c>
    </row>
    <row r="3920" spans="1:15" x14ac:dyDescent="0.75">
      <c r="A3920" t="s">
        <v>41</v>
      </c>
      <c r="B3920" s="3">
        <v>45514</v>
      </c>
      <c r="C3920" s="4">
        <v>0</v>
      </c>
      <c r="D3920" s="3">
        <v>45514</v>
      </c>
      <c r="E3920" s="4">
        <v>0</v>
      </c>
      <c r="F3920">
        <v>94</v>
      </c>
      <c r="G3920" s="3">
        <v>45535</v>
      </c>
      <c r="H3920" s="4">
        <v>0</v>
      </c>
      <c r="I3920" s="4">
        <v>0</v>
      </c>
      <c r="J3920" s="4">
        <v>0</v>
      </c>
      <c r="K3920" s="5">
        <v>0</v>
      </c>
      <c r="L3920" s="5">
        <v>0</v>
      </c>
      <c r="O3920" s="5">
        <v>0</v>
      </c>
    </row>
    <row r="3921" spans="1:15" x14ac:dyDescent="0.75">
      <c r="A3921" t="s">
        <v>41</v>
      </c>
      <c r="B3921" s="3">
        <v>45545</v>
      </c>
      <c r="C3921" s="4">
        <v>0</v>
      </c>
      <c r="D3921" s="3">
        <v>45545</v>
      </c>
      <c r="E3921" s="4">
        <v>0</v>
      </c>
      <c r="F3921">
        <v>95</v>
      </c>
      <c r="G3921" s="3">
        <v>45565</v>
      </c>
      <c r="H3921" s="4">
        <v>0</v>
      </c>
      <c r="I3921" s="4">
        <v>0</v>
      </c>
      <c r="J3921" s="4">
        <v>0</v>
      </c>
      <c r="K3921" s="5">
        <v>0</v>
      </c>
      <c r="L3921" s="5">
        <v>0</v>
      </c>
      <c r="O3921" s="5">
        <v>0</v>
      </c>
    </row>
    <row r="3922" spans="1:15" x14ac:dyDescent="0.75">
      <c r="A3922" t="s">
        <v>41</v>
      </c>
      <c r="B3922" s="3">
        <v>45575</v>
      </c>
      <c r="C3922" s="4">
        <v>0</v>
      </c>
      <c r="D3922" s="3">
        <v>45575</v>
      </c>
      <c r="E3922" s="4">
        <v>0</v>
      </c>
      <c r="F3922">
        <v>96</v>
      </c>
      <c r="G3922" s="3">
        <v>45596</v>
      </c>
      <c r="H3922" s="4">
        <v>0</v>
      </c>
      <c r="I3922" s="4">
        <v>0</v>
      </c>
      <c r="J3922" s="4">
        <v>0</v>
      </c>
      <c r="K3922" s="5">
        <v>0</v>
      </c>
      <c r="L3922" s="5">
        <v>0</v>
      </c>
      <c r="O3922" s="5">
        <v>0</v>
      </c>
    </row>
    <row r="3923" spans="1:15" x14ac:dyDescent="0.75">
      <c r="A3923" t="s">
        <v>41</v>
      </c>
      <c r="B3923" s="3">
        <v>45606</v>
      </c>
      <c r="C3923" s="4">
        <v>0</v>
      </c>
      <c r="D3923" s="3">
        <v>45606</v>
      </c>
      <c r="E3923" s="4">
        <v>0</v>
      </c>
      <c r="F3923">
        <v>97</v>
      </c>
      <c r="G3923" s="3">
        <v>45626</v>
      </c>
      <c r="H3923" s="4">
        <v>0</v>
      </c>
      <c r="I3923" s="4">
        <v>0</v>
      </c>
      <c r="J3923" s="4">
        <v>0</v>
      </c>
      <c r="K3923" s="5">
        <v>0</v>
      </c>
      <c r="L3923" s="5">
        <v>0</v>
      </c>
      <c r="O3923" s="5">
        <v>0</v>
      </c>
    </row>
    <row r="3924" spans="1:15" x14ac:dyDescent="0.75">
      <c r="A3924" t="s">
        <v>41</v>
      </c>
      <c r="B3924" s="3">
        <v>45636</v>
      </c>
      <c r="C3924" s="4">
        <v>0</v>
      </c>
      <c r="D3924" s="3">
        <v>45636</v>
      </c>
      <c r="E3924" s="4">
        <v>0</v>
      </c>
      <c r="F3924">
        <v>98</v>
      </c>
      <c r="G3924" s="3">
        <v>45657</v>
      </c>
      <c r="H3924" s="4">
        <v>0</v>
      </c>
      <c r="I3924" s="4">
        <v>0</v>
      </c>
      <c r="J3924" s="4">
        <v>0</v>
      </c>
      <c r="K3924" s="5">
        <v>0</v>
      </c>
      <c r="L3924" s="5">
        <v>0</v>
      </c>
      <c r="O3924" s="5">
        <v>0</v>
      </c>
    </row>
    <row r="3925" spans="1:15" x14ac:dyDescent="0.75">
      <c r="A3925" t="s">
        <v>41</v>
      </c>
      <c r="B3925" s="3">
        <v>45667</v>
      </c>
      <c r="C3925" s="4">
        <v>0</v>
      </c>
      <c r="D3925" s="3">
        <v>45667</v>
      </c>
      <c r="E3925" s="4">
        <v>0</v>
      </c>
      <c r="F3925">
        <v>99</v>
      </c>
      <c r="G3925" s="3">
        <v>45688</v>
      </c>
      <c r="H3925" s="4">
        <v>0</v>
      </c>
      <c r="I3925" s="4">
        <v>0</v>
      </c>
      <c r="J3925" s="4">
        <v>0</v>
      </c>
      <c r="K3925" s="5">
        <v>0</v>
      </c>
      <c r="L3925" s="5">
        <v>0</v>
      </c>
      <c r="O3925" s="5">
        <v>0</v>
      </c>
    </row>
    <row r="3926" spans="1:15" x14ac:dyDescent="0.75">
      <c r="A3926" t="s">
        <v>41</v>
      </c>
      <c r="B3926" s="3">
        <v>45698</v>
      </c>
      <c r="C3926" s="4">
        <v>0</v>
      </c>
      <c r="D3926" s="3">
        <v>45698</v>
      </c>
      <c r="E3926" s="4">
        <v>0</v>
      </c>
      <c r="F3926">
        <v>100</v>
      </c>
      <c r="G3926" s="3">
        <v>45716</v>
      </c>
      <c r="H3926" s="4">
        <v>0</v>
      </c>
      <c r="I3926" s="4">
        <v>0</v>
      </c>
      <c r="J3926" s="4">
        <v>0</v>
      </c>
      <c r="K3926" s="5">
        <v>0</v>
      </c>
      <c r="L3926" s="5">
        <v>0</v>
      </c>
      <c r="O3926" s="5">
        <v>0</v>
      </c>
    </row>
    <row r="3927" spans="1:15" x14ac:dyDescent="0.75">
      <c r="A3927" t="s">
        <v>41</v>
      </c>
      <c r="B3927" s="3">
        <v>45726</v>
      </c>
      <c r="C3927" s="4">
        <v>0</v>
      </c>
      <c r="D3927" s="3">
        <v>45726</v>
      </c>
      <c r="E3927" s="4">
        <v>0</v>
      </c>
      <c r="F3927">
        <v>101</v>
      </c>
      <c r="G3927" s="3">
        <v>45747</v>
      </c>
      <c r="H3927" s="4">
        <v>0</v>
      </c>
      <c r="I3927" s="4">
        <v>0</v>
      </c>
      <c r="J3927" s="4">
        <v>0</v>
      </c>
      <c r="K3927" s="5">
        <v>0</v>
      </c>
      <c r="L3927" s="5">
        <v>0</v>
      </c>
      <c r="O3927" s="5">
        <v>0</v>
      </c>
    </row>
    <row r="3928" spans="1:15" x14ac:dyDescent="0.75">
      <c r="A3928" t="s">
        <v>41</v>
      </c>
      <c r="B3928" s="3">
        <v>45757</v>
      </c>
      <c r="C3928" s="4">
        <v>0</v>
      </c>
      <c r="D3928" s="3">
        <v>45757</v>
      </c>
      <c r="E3928" s="4">
        <v>0</v>
      </c>
      <c r="F3928">
        <v>102</v>
      </c>
      <c r="G3928" s="3">
        <v>45777</v>
      </c>
      <c r="H3928" s="4">
        <v>0</v>
      </c>
      <c r="I3928" s="4">
        <v>0</v>
      </c>
      <c r="J3928" s="4">
        <v>0</v>
      </c>
      <c r="K3928" s="5">
        <v>0</v>
      </c>
      <c r="L3928" s="5">
        <v>0</v>
      </c>
      <c r="O3928" s="5">
        <v>0</v>
      </c>
    </row>
    <row r="3929" spans="1:15" x14ac:dyDescent="0.75">
      <c r="A3929" t="s">
        <v>41</v>
      </c>
      <c r="B3929" s="3">
        <v>45787</v>
      </c>
      <c r="C3929" s="4">
        <v>0</v>
      </c>
      <c r="D3929" s="3">
        <v>45787</v>
      </c>
      <c r="E3929" s="4">
        <v>0</v>
      </c>
      <c r="F3929">
        <v>103</v>
      </c>
      <c r="G3929" s="3">
        <v>45808</v>
      </c>
      <c r="H3929" s="4">
        <v>0</v>
      </c>
      <c r="I3929" s="4">
        <v>0</v>
      </c>
      <c r="J3929" s="4">
        <v>0</v>
      </c>
      <c r="K3929" s="5">
        <v>0</v>
      </c>
      <c r="L3929" s="5">
        <v>0</v>
      </c>
      <c r="O3929" s="5">
        <v>0</v>
      </c>
    </row>
    <row r="3930" spans="1:15" x14ac:dyDescent="0.75">
      <c r="A3930" t="s">
        <v>41</v>
      </c>
      <c r="B3930" s="3">
        <v>45818</v>
      </c>
      <c r="C3930" s="4">
        <v>0</v>
      </c>
      <c r="D3930" s="3">
        <v>45818</v>
      </c>
      <c r="E3930" s="4">
        <v>0</v>
      </c>
      <c r="F3930">
        <v>104</v>
      </c>
      <c r="G3930" s="3">
        <v>45838</v>
      </c>
      <c r="H3930" s="4">
        <v>0</v>
      </c>
      <c r="I3930" s="4">
        <v>0</v>
      </c>
      <c r="J3930" s="4">
        <v>0</v>
      </c>
      <c r="K3930" s="5">
        <v>0</v>
      </c>
      <c r="L3930" s="5">
        <v>0</v>
      </c>
      <c r="O3930" s="5">
        <v>0</v>
      </c>
    </row>
    <row r="3931" spans="1:15" x14ac:dyDescent="0.75">
      <c r="A3931" t="s">
        <v>41</v>
      </c>
      <c r="B3931" s="3">
        <v>45848</v>
      </c>
      <c r="C3931" s="4">
        <v>0</v>
      </c>
      <c r="D3931" s="3">
        <v>45848</v>
      </c>
      <c r="E3931" s="4">
        <v>0</v>
      </c>
      <c r="F3931">
        <v>105</v>
      </c>
      <c r="G3931" s="3">
        <v>45869</v>
      </c>
      <c r="H3931" s="4">
        <v>0</v>
      </c>
      <c r="I3931" s="4">
        <v>0</v>
      </c>
      <c r="J3931" s="4">
        <v>0</v>
      </c>
      <c r="K3931" s="5">
        <v>0</v>
      </c>
      <c r="L3931" s="5">
        <v>0</v>
      </c>
      <c r="O3931" s="5">
        <v>0</v>
      </c>
    </row>
    <row r="3932" spans="1:15" x14ac:dyDescent="0.75">
      <c r="A3932" t="s">
        <v>41</v>
      </c>
      <c r="B3932" s="3">
        <v>45879</v>
      </c>
      <c r="C3932" s="4">
        <v>0</v>
      </c>
      <c r="D3932" s="3">
        <v>45879</v>
      </c>
      <c r="E3932" s="4">
        <v>0</v>
      </c>
      <c r="F3932">
        <v>106</v>
      </c>
      <c r="G3932" s="3">
        <v>45900</v>
      </c>
      <c r="H3932" s="4">
        <v>0</v>
      </c>
      <c r="I3932" s="4">
        <v>0</v>
      </c>
      <c r="J3932" s="4">
        <v>0</v>
      </c>
      <c r="K3932" s="5">
        <v>0</v>
      </c>
      <c r="L3932" s="5">
        <v>0</v>
      </c>
      <c r="O3932" s="5">
        <v>0</v>
      </c>
    </row>
    <row r="3933" spans="1:15" x14ac:dyDescent="0.75">
      <c r="A3933" t="s">
        <v>41</v>
      </c>
      <c r="B3933" s="3">
        <v>45910</v>
      </c>
      <c r="C3933" s="4">
        <v>0</v>
      </c>
      <c r="D3933" s="3">
        <v>45910</v>
      </c>
      <c r="E3933" s="4">
        <v>0</v>
      </c>
      <c r="F3933">
        <v>107</v>
      </c>
      <c r="G3933" s="3">
        <v>45930</v>
      </c>
      <c r="H3933" s="4">
        <v>0</v>
      </c>
      <c r="I3933" s="4">
        <v>0</v>
      </c>
      <c r="J3933" s="4">
        <v>0</v>
      </c>
      <c r="K3933" s="5">
        <v>0</v>
      </c>
      <c r="L3933" s="5">
        <v>0</v>
      </c>
      <c r="O3933" s="5">
        <v>0</v>
      </c>
    </row>
    <row r="3934" spans="1:15" x14ac:dyDescent="0.75">
      <c r="A3934" t="s">
        <v>41</v>
      </c>
      <c r="B3934" s="3">
        <v>45940</v>
      </c>
      <c r="C3934" s="4">
        <v>0</v>
      </c>
      <c r="D3934" s="3">
        <v>45940</v>
      </c>
      <c r="E3934" s="4">
        <v>0</v>
      </c>
      <c r="F3934">
        <v>108</v>
      </c>
      <c r="G3934" s="3">
        <v>45961</v>
      </c>
      <c r="H3934" s="4">
        <v>0</v>
      </c>
      <c r="I3934" s="4">
        <v>0</v>
      </c>
      <c r="J3934" s="4">
        <v>0</v>
      </c>
      <c r="K3934" s="5">
        <v>0</v>
      </c>
      <c r="L3934" s="5">
        <v>0</v>
      </c>
      <c r="O3934" s="5">
        <v>0</v>
      </c>
    </row>
    <row r="3935" spans="1:15" x14ac:dyDescent="0.75">
      <c r="A3935" t="s">
        <v>41</v>
      </c>
      <c r="B3935" s="3">
        <v>45971</v>
      </c>
      <c r="C3935" s="4">
        <v>0</v>
      </c>
      <c r="D3935" s="3">
        <v>45971</v>
      </c>
      <c r="E3935" s="4">
        <v>0</v>
      </c>
      <c r="F3935">
        <v>109</v>
      </c>
      <c r="G3935" s="3">
        <v>45991</v>
      </c>
      <c r="H3935" s="4">
        <v>0</v>
      </c>
      <c r="I3935" s="4">
        <v>0</v>
      </c>
      <c r="J3935" s="4">
        <v>0</v>
      </c>
      <c r="K3935" s="5">
        <v>0</v>
      </c>
      <c r="L3935" s="5">
        <v>0</v>
      </c>
      <c r="O3935" s="5">
        <v>0</v>
      </c>
    </row>
    <row r="3936" spans="1:15" x14ac:dyDescent="0.75">
      <c r="B3936" s="3"/>
      <c r="C3936" s="4"/>
      <c r="D3936" s="3"/>
      <c r="E3936" s="4"/>
      <c r="G3936" s="3"/>
      <c r="H3936" s="4"/>
      <c r="I3936" s="4"/>
      <c r="J3936" s="4"/>
      <c r="K3936" s="5"/>
      <c r="L3936" s="5"/>
      <c r="O3936" s="5"/>
    </row>
    <row r="3937" spans="2:15" x14ac:dyDescent="0.75">
      <c r="B3937" s="3"/>
      <c r="C3937" s="4"/>
      <c r="D3937" s="3"/>
      <c r="E3937" s="4"/>
      <c r="G3937" s="3"/>
      <c r="H3937" s="4"/>
      <c r="I3937" s="4"/>
      <c r="J3937" s="4"/>
      <c r="K3937" s="5"/>
      <c r="L3937" s="5"/>
      <c r="O3937" s="5"/>
    </row>
    <row r="3938" spans="2:15" x14ac:dyDescent="0.75">
      <c r="B3938" s="3"/>
      <c r="C3938" s="4"/>
      <c r="D3938" s="3"/>
      <c r="E3938" s="4"/>
      <c r="G3938" s="3"/>
      <c r="H3938" s="4"/>
      <c r="I3938" s="4"/>
      <c r="J3938" s="4"/>
      <c r="K3938" s="5"/>
      <c r="L3938" s="5"/>
      <c r="O3938" s="5"/>
    </row>
    <row r="3939" spans="2:15" x14ac:dyDescent="0.75">
      <c r="B3939" s="3"/>
      <c r="C3939" s="4"/>
      <c r="D3939" s="3"/>
      <c r="E3939" s="4"/>
      <c r="G3939" s="3"/>
      <c r="H3939" s="4"/>
      <c r="I3939" s="4"/>
      <c r="J3939" s="4"/>
      <c r="K3939" s="5"/>
      <c r="L3939" s="5"/>
      <c r="O3939" s="5"/>
    </row>
    <row r="3940" spans="2:15" x14ac:dyDescent="0.75">
      <c r="B3940" s="3"/>
      <c r="C3940" s="4"/>
      <c r="D3940" s="3"/>
      <c r="E3940" s="4"/>
      <c r="G3940" s="3"/>
      <c r="H3940" s="4"/>
      <c r="I3940" s="4"/>
      <c r="J3940" s="4"/>
      <c r="K3940" s="5"/>
      <c r="L3940" s="5"/>
      <c r="O3940" s="5"/>
    </row>
    <row r="3941" spans="2:15" x14ac:dyDescent="0.75">
      <c r="B3941" s="3"/>
      <c r="C3941" s="4"/>
      <c r="D3941" s="3"/>
      <c r="E3941" s="4"/>
      <c r="G3941" s="3"/>
      <c r="H3941" s="4"/>
      <c r="I3941" s="4"/>
      <c r="J3941" s="4"/>
      <c r="K3941" s="5"/>
      <c r="L3941" s="5"/>
      <c r="O3941" s="5"/>
    </row>
    <row r="3942" spans="2:15" x14ac:dyDescent="0.75">
      <c r="B3942" s="3"/>
      <c r="C3942" s="4"/>
      <c r="D3942" s="3"/>
      <c r="E3942" s="4"/>
      <c r="G3942" s="3"/>
      <c r="H3942" s="4"/>
      <c r="I3942" s="4"/>
      <c r="J3942" s="4"/>
      <c r="K3942" s="5"/>
      <c r="L3942" s="5"/>
      <c r="O3942" s="5"/>
    </row>
    <row r="3943" spans="2:15" x14ac:dyDescent="0.75">
      <c r="B3943" s="3"/>
      <c r="C3943" s="4"/>
      <c r="D3943" s="3"/>
      <c r="E3943" s="4"/>
      <c r="G3943" s="3"/>
      <c r="H3943" s="4"/>
      <c r="I3943" s="4"/>
      <c r="J3943" s="4"/>
      <c r="K3943" s="5"/>
      <c r="L3943" s="5"/>
      <c r="O3943" s="5"/>
    </row>
    <row r="3944" spans="2:15" x14ac:dyDescent="0.75">
      <c r="B3944" s="3"/>
      <c r="C3944" s="4"/>
      <c r="D3944" s="3"/>
      <c r="E3944" s="4"/>
      <c r="G3944" s="3"/>
      <c r="H3944" s="4"/>
      <c r="I3944" s="4"/>
      <c r="J3944" s="4"/>
      <c r="K3944" s="5"/>
      <c r="L3944" s="5"/>
      <c r="O3944" s="5"/>
    </row>
    <row r="3945" spans="2:15" x14ac:dyDescent="0.75">
      <c r="B3945" s="3"/>
      <c r="C3945" s="4"/>
      <c r="D3945" s="3"/>
      <c r="E3945" s="4"/>
      <c r="G3945" s="3"/>
      <c r="H3945" s="4"/>
      <c r="I3945" s="4"/>
      <c r="J3945" s="4"/>
      <c r="K3945" s="5"/>
      <c r="L3945" s="5"/>
      <c r="O3945" s="5"/>
    </row>
    <row r="3946" spans="2:15" x14ac:dyDescent="0.75">
      <c r="B3946" s="3"/>
      <c r="C3946" s="4"/>
      <c r="D3946" s="3"/>
      <c r="E3946" s="4"/>
      <c r="G3946" s="3"/>
      <c r="H3946" s="4"/>
      <c r="I3946" s="4"/>
      <c r="J3946" s="4"/>
      <c r="K3946" s="5"/>
      <c r="L3946" s="5"/>
      <c r="O3946" s="5"/>
    </row>
    <row r="3947" spans="2:15" x14ac:dyDescent="0.75">
      <c r="B3947" s="3"/>
      <c r="C3947" s="4"/>
      <c r="D3947" s="3"/>
      <c r="E3947" s="4"/>
      <c r="G3947" s="3"/>
      <c r="H3947" s="4"/>
      <c r="I3947" s="4"/>
      <c r="J3947" s="4"/>
      <c r="K3947" s="5"/>
      <c r="L3947" s="5"/>
      <c r="O3947" s="5"/>
    </row>
    <row r="3948" spans="2:15" x14ac:dyDescent="0.75">
      <c r="B3948" s="3"/>
      <c r="C3948" s="4"/>
      <c r="D3948" s="3"/>
      <c r="E3948" s="4"/>
      <c r="G3948" s="3"/>
      <c r="H3948" s="4"/>
      <c r="I3948" s="4"/>
      <c r="J3948" s="4"/>
      <c r="K3948" s="5"/>
      <c r="L3948" s="5"/>
      <c r="O3948" s="5"/>
    </row>
    <row r="3949" spans="2:15" x14ac:dyDescent="0.75">
      <c r="B3949" s="3"/>
      <c r="C3949" s="4"/>
      <c r="D3949" s="3"/>
      <c r="E3949" s="4"/>
      <c r="G3949" s="3"/>
      <c r="H3949" s="4"/>
      <c r="I3949" s="4"/>
      <c r="J3949" s="4"/>
      <c r="K3949" s="5"/>
      <c r="L3949" s="5"/>
      <c r="O3949" s="5"/>
    </row>
    <row r="3950" spans="2:15" x14ac:dyDescent="0.75">
      <c r="B3950" s="3"/>
      <c r="C3950" s="4"/>
      <c r="D3950" s="3"/>
      <c r="E3950" s="4"/>
      <c r="G3950" s="3"/>
      <c r="H3950" s="4"/>
      <c r="I3950" s="4"/>
      <c r="J3950" s="4"/>
      <c r="K3950" s="5"/>
      <c r="L3950" s="5"/>
      <c r="O3950" s="5"/>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FB55C-26DA-49E5-BEBF-036E42F73E41}">
  <sheetPr>
    <tabColor theme="1"/>
  </sheetPr>
  <dimension ref="A1:ER208"/>
  <sheetViews>
    <sheetView workbookViewId="0"/>
  </sheetViews>
  <sheetFormatPr defaultRowHeight="14.75" x14ac:dyDescent="0.75"/>
  <cols>
    <col min="1" max="1" width="16.6796875" customWidth="1"/>
    <col min="2" max="2" width="12" customWidth="1"/>
    <col min="3" max="8" width="15.6796875" customWidth="1"/>
    <col min="9" max="9" width="2.31640625" customWidth="1"/>
    <col min="10" max="36" width="15.6796875" customWidth="1"/>
    <col min="37" max="37" width="2.31640625" customWidth="1"/>
    <col min="38" max="64" width="15.6796875" customWidth="1"/>
    <col min="65" max="65" width="2.31640625" customWidth="1"/>
    <col min="66" max="92" width="15.6796875" customWidth="1"/>
    <col min="93" max="93" width="2.31640625" customWidth="1"/>
    <col min="94" max="120" width="15.6796875" customWidth="1"/>
    <col min="121" max="121" width="2.31640625" customWidth="1"/>
    <col min="122" max="148" width="15.6796875" customWidth="1"/>
  </cols>
  <sheetData>
    <row r="1" spans="1:148" ht="18" customHeight="1" x14ac:dyDescent="0.95">
      <c r="A1" s="252" t="s">
        <v>289</v>
      </c>
    </row>
    <row r="2" spans="1:148" x14ac:dyDescent="0.75">
      <c r="A2" s="11" t="s">
        <v>290</v>
      </c>
      <c r="B2" s="253">
        <v>46295</v>
      </c>
      <c r="C2" t="s">
        <v>291</v>
      </c>
    </row>
    <row r="3" spans="1:148" x14ac:dyDescent="0.75">
      <c r="A3" s="11" t="s">
        <v>227</v>
      </c>
      <c r="B3" s="253">
        <v>42794</v>
      </c>
    </row>
    <row r="4" spans="1:148" x14ac:dyDescent="0.75">
      <c r="A4" s="11" t="s">
        <v>292</v>
      </c>
      <c r="B4" s="253">
        <v>48365</v>
      </c>
    </row>
    <row r="5" spans="1:148" x14ac:dyDescent="0.75">
      <c r="A5" s="11" t="s">
        <v>293</v>
      </c>
      <c r="B5" s="254">
        <v>46326</v>
      </c>
      <c r="C5" t="s">
        <v>294</v>
      </c>
      <c r="J5" s="255" t="s">
        <v>295</v>
      </c>
      <c r="K5" s="256"/>
      <c r="L5" s="256"/>
      <c r="M5" s="256"/>
      <c r="N5" s="256"/>
      <c r="O5" s="256"/>
      <c r="P5" s="256"/>
      <c r="Q5" s="256"/>
      <c r="R5" s="256"/>
      <c r="S5" s="256"/>
      <c r="T5" s="256"/>
      <c r="U5" s="256"/>
      <c r="V5" s="256"/>
      <c r="W5" s="256"/>
      <c r="X5" s="256"/>
      <c r="Y5" s="256"/>
      <c r="Z5" s="256"/>
      <c r="AA5" s="256"/>
      <c r="AB5" s="256"/>
      <c r="AC5" s="256"/>
      <c r="AD5" s="256"/>
      <c r="AE5" s="256"/>
      <c r="AF5" s="256"/>
      <c r="AG5" s="256"/>
      <c r="AH5" s="256"/>
      <c r="AI5" s="256"/>
      <c r="AJ5" s="256"/>
      <c r="AL5" s="255" t="s">
        <v>296</v>
      </c>
      <c r="AM5" s="256"/>
      <c r="AN5" s="256"/>
      <c r="AO5" s="256"/>
      <c r="AP5" s="256"/>
      <c r="AQ5" s="256"/>
      <c r="AR5" s="256"/>
      <c r="AS5" s="256"/>
      <c r="AT5" s="256"/>
      <c r="AU5" s="256"/>
      <c r="AV5" s="256"/>
      <c r="AW5" s="256"/>
      <c r="AX5" s="256"/>
      <c r="AY5" s="256"/>
      <c r="AZ5" s="256"/>
      <c r="BA5" s="256"/>
      <c r="BB5" s="256"/>
      <c r="BC5" s="256"/>
      <c r="BD5" s="256"/>
      <c r="BE5" s="256"/>
      <c r="BF5" s="256"/>
      <c r="BG5" s="256"/>
      <c r="BH5" s="256"/>
      <c r="BI5" s="256"/>
      <c r="BJ5" s="256"/>
      <c r="BK5" s="256"/>
      <c r="BL5" s="256"/>
      <c r="BN5" s="255" t="s">
        <v>297</v>
      </c>
      <c r="BO5" s="256"/>
      <c r="BP5" s="256"/>
      <c r="BQ5" s="256"/>
      <c r="BR5" s="256"/>
      <c r="BS5" s="256"/>
      <c r="BT5" s="256"/>
      <c r="BU5" s="256"/>
      <c r="BV5" s="256"/>
      <c r="BW5" s="256"/>
      <c r="BX5" s="256"/>
      <c r="BY5" s="256"/>
      <c r="BZ5" s="256"/>
      <c r="CA5" s="256"/>
      <c r="CB5" s="256"/>
      <c r="CC5" s="256"/>
      <c r="CD5" s="256"/>
      <c r="CE5" s="256"/>
      <c r="CF5" s="256"/>
      <c r="CG5" s="256"/>
      <c r="CH5" s="256"/>
      <c r="CI5" s="256"/>
      <c r="CJ5" s="256"/>
      <c r="CK5" s="256"/>
      <c r="CL5" s="256"/>
      <c r="CM5" s="256"/>
      <c r="CN5" s="256"/>
      <c r="CP5" s="255" t="s">
        <v>231</v>
      </c>
      <c r="CQ5" s="256"/>
      <c r="CR5" s="256"/>
      <c r="CS5" s="256"/>
      <c r="CT5" s="256"/>
      <c r="CU5" s="256"/>
      <c r="CV5" s="256"/>
      <c r="CW5" s="256"/>
      <c r="CX5" s="256"/>
      <c r="CY5" s="256"/>
      <c r="CZ5" s="256"/>
      <c r="DA5" s="256"/>
      <c r="DB5" s="256"/>
      <c r="DC5" s="256"/>
      <c r="DD5" s="256"/>
      <c r="DE5" s="256"/>
      <c r="DF5" s="256"/>
      <c r="DG5" s="256"/>
      <c r="DH5" s="256"/>
      <c r="DI5" s="256"/>
      <c r="DJ5" s="256"/>
      <c r="DK5" s="256"/>
      <c r="DL5" s="256"/>
      <c r="DM5" s="256"/>
      <c r="DN5" s="256"/>
      <c r="DO5" s="256"/>
      <c r="DP5" s="256"/>
      <c r="DR5" s="255" t="s">
        <v>298</v>
      </c>
      <c r="DS5" s="256"/>
      <c r="DT5" s="256"/>
      <c r="DU5" s="256"/>
      <c r="DV5" s="256"/>
      <c r="DW5" s="256"/>
      <c r="DX5" s="256"/>
      <c r="DY5" s="256"/>
      <c r="DZ5" s="256"/>
      <c r="EA5" s="256"/>
      <c r="EB5" s="256"/>
      <c r="EC5" s="256"/>
      <c r="ED5" s="256"/>
      <c r="EE5" s="256"/>
      <c r="EF5" s="256"/>
      <c r="EG5" s="256"/>
      <c r="EH5" s="256"/>
      <c r="EI5" s="256"/>
      <c r="EJ5" s="256"/>
      <c r="EK5" s="256"/>
      <c r="EL5" s="256"/>
      <c r="EM5" s="256"/>
      <c r="EN5" s="256"/>
      <c r="EO5" s="256"/>
      <c r="EP5" s="256"/>
      <c r="EQ5" s="256"/>
      <c r="ER5" s="256"/>
    </row>
    <row r="6" spans="1:148" x14ac:dyDescent="0.75">
      <c r="A6" s="11" t="s">
        <v>299</v>
      </c>
      <c r="J6" s="257" t="s">
        <v>300</v>
      </c>
      <c r="K6" s="257" t="s">
        <v>300</v>
      </c>
      <c r="L6" s="257" t="s">
        <v>300</v>
      </c>
      <c r="M6" s="257" t="s">
        <v>301</v>
      </c>
      <c r="N6" s="257" t="s">
        <v>301</v>
      </c>
      <c r="O6" s="257" t="s">
        <v>301</v>
      </c>
      <c r="P6" s="257" t="s">
        <v>301</v>
      </c>
      <c r="Q6" s="257" t="s">
        <v>301</v>
      </c>
      <c r="R6" s="257" t="s">
        <v>301</v>
      </c>
      <c r="S6" s="257" t="s">
        <v>301</v>
      </c>
      <c r="T6" s="257" t="s">
        <v>301</v>
      </c>
      <c r="U6" s="257" t="s">
        <v>301</v>
      </c>
      <c r="V6" s="257" t="s">
        <v>301</v>
      </c>
      <c r="W6" s="257" t="s">
        <v>301</v>
      </c>
      <c r="X6" s="257" t="s">
        <v>301</v>
      </c>
      <c r="Y6" s="257" t="s">
        <v>301</v>
      </c>
      <c r="Z6" s="257" t="s">
        <v>301</v>
      </c>
      <c r="AA6" s="257" t="s">
        <v>301</v>
      </c>
      <c r="AB6" s="257" t="s">
        <v>301</v>
      </c>
      <c r="AC6" s="257" t="s">
        <v>301</v>
      </c>
      <c r="AD6" s="257" t="s">
        <v>301</v>
      </c>
      <c r="AE6" s="257" t="s">
        <v>301</v>
      </c>
      <c r="AF6" s="257" t="s">
        <v>301</v>
      </c>
      <c r="AG6" s="257" t="s">
        <v>301</v>
      </c>
      <c r="AH6" s="257" t="s">
        <v>301</v>
      </c>
      <c r="AI6" s="257" t="s">
        <v>301</v>
      </c>
      <c r="AJ6" s="257" t="s">
        <v>301</v>
      </c>
      <c r="AK6" s="258"/>
      <c r="AL6" s="258" t="s">
        <v>300</v>
      </c>
      <c r="AM6" s="258" t="s">
        <v>300</v>
      </c>
      <c r="AN6" s="258" t="s">
        <v>300</v>
      </c>
      <c r="AO6" s="258" t="s">
        <v>301</v>
      </c>
      <c r="AP6" s="258" t="s">
        <v>301</v>
      </c>
      <c r="AQ6" s="258" t="s">
        <v>301</v>
      </c>
      <c r="AR6" s="258" t="s">
        <v>301</v>
      </c>
      <c r="AS6" s="258" t="s">
        <v>301</v>
      </c>
      <c r="AT6" s="258" t="s">
        <v>301</v>
      </c>
      <c r="AU6" s="258" t="s">
        <v>301</v>
      </c>
      <c r="AV6" s="258" t="s">
        <v>301</v>
      </c>
      <c r="AW6" s="258" t="s">
        <v>301</v>
      </c>
      <c r="AX6" s="258" t="s">
        <v>301</v>
      </c>
      <c r="AY6" s="258" t="s">
        <v>301</v>
      </c>
      <c r="AZ6" s="258" t="s">
        <v>301</v>
      </c>
      <c r="BA6" s="258" t="s">
        <v>301</v>
      </c>
      <c r="BB6" s="258" t="s">
        <v>301</v>
      </c>
      <c r="BC6" s="258" t="s">
        <v>301</v>
      </c>
      <c r="BD6" s="258" t="s">
        <v>301</v>
      </c>
      <c r="BE6" s="258" t="s">
        <v>301</v>
      </c>
      <c r="BF6" s="258" t="s">
        <v>301</v>
      </c>
      <c r="BG6" s="258" t="s">
        <v>301</v>
      </c>
      <c r="BH6" s="258" t="s">
        <v>301</v>
      </c>
      <c r="BI6" s="258" t="s">
        <v>301</v>
      </c>
      <c r="BJ6" s="258" t="s">
        <v>301</v>
      </c>
      <c r="BK6" s="258" t="s">
        <v>301</v>
      </c>
      <c r="BL6" s="258" t="s">
        <v>301</v>
      </c>
      <c r="BM6" s="258"/>
      <c r="BN6" s="258" t="s">
        <v>300</v>
      </c>
      <c r="BO6" s="258" t="s">
        <v>300</v>
      </c>
      <c r="BP6" s="258" t="s">
        <v>300</v>
      </c>
      <c r="BQ6" s="258" t="s">
        <v>301</v>
      </c>
      <c r="BR6" s="258" t="s">
        <v>301</v>
      </c>
      <c r="BS6" s="258" t="s">
        <v>301</v>
      </c>
      <c r="BT6" s="258" t="s">
        <v>301</v>
      </c>
      <c r="BU6" s="258" t="s">
        <v>301</v>
      </c>
      <c r="BV6" s="258" t="s">
        <v>301</v>
      </c>
      <c r="BW6" s="258" t="s">
        <v>301</v>
      </c>
      <c r="BX6" s="258" t="s">
        <v>301</v>
      </c>
      <c r="BY6" s="258" t="s">
        <v>301</v>
      </c>
      <c r="BZ6" s="258" t="s">
        <v>301</v>
      </c>
      <c r="CA6" s="258" t="s">
        <v>301</v>
      </c>
      <c r="CB6" s="258" t="s">
        <v>301</v>
      </c>
      <c r="CC6" s="258" t="s">
        <v>301</v>
      </c>
      <c r="CD6" s="258" t="s">
        <v>301</v>
      </c>
      <c r="CE6" s="258" t="s">
        <v>301</v>
      </c>
      <c r="CF6" s="258" t="s">
        <v>301</v>
      </c>
      <c r="CG6" s="258" t="s">
        <v>301</v>
      </c>
      <c r="CH6" s="258" t="s">
        <v>301</v>
      </c>
      <c r="CI6" s="258" t="s">
        <v>301</v>
      </c>
      <c r="CJ6" s="258" t="s">
        <v>301</v>
      </c>
      <c r="CK6" s="258" t="s">
        <v>301</v>
      </c>
      <c r="CL6" s="258" t="s">
        <v>301</v>
      </c>
      <c r="CM6" s="258" t="s">
        <v>301</v>
      </c>
      <c r="CN6" s="258" t="s">
        <v>301</v>
      </c>
      <c r="CO6" s="258"/>
      <c r="CP6" s="258" t="s">
        <v>300</v>
      </c>
      <c r="CQ6" s="258" t="s">
        <v>300</v>
      </c>
      <c r="CR6" s="258" t="s">
        <v>300</v>
      </c>
      <c r="CS6" s="258" t="s">
        <v>301</v>
      </c>
      <c r="CT6" s="258" t="s">
        <v>301</v>
      </c>
      <c r="CU6" s="258" t="s">
        <v>301</v>
      </c>
      <c r="CV6" s="258" t="s">
        <v>301</v>
      </c>
      <c r="CW6" s="258" t="s">
        <v>301</v>
      </c>
      <c r="CX6" s="258" t="s">
        <v>301</v>
      </c>
      <c r="CY6" s="258" t="s">
        <v>301</v>
      </c>
      <c r="CZ6" s="258" t="s">
        <v>301</v>
      </c>
      <c r="DA6" s="258" t="s">
        <v>301</v>
      </c>
      <c r="DB6" s="258" t="s">
        <v>301</v>
      </c>
      <c r="DC6" s="258" t="s">
        <v>301</v>
      </c>
      <c r="DD6" s="258" t="s">
        <v>301</v>
      </c>
      <c r="DE6" s="258" t="s">
        <v>301</v>
      </c>
      <c r="DF6" s="258" t="s">
        <v>301</v>
      </c>
      <c r="DG6" s="258" t="s">
        <v>301</v>
      </c>
      <c r="DH6" s="258" t="s">
        <v>301</v>
      </c>
      <c r="DI6" s="258" t="s">
        <v>301</v>
      </c>
      <c r="DJ6" s="258" t="s">
        <v>301</v>
      </c>
      <c r="DK6" s="258" t="s">
        <v>301</v>
      </c>
      <c r="DL6" s="258" t="s">
        <v>301</v>
      </c>
      <c r="DM6" s="258" t="s">
        <v>301</v>
      </c>
      <c r="DN6" s="258" t="s">
        <v>301</v>
      </c>
      <c r="DO6" s="258" t="s">
        <v>301</v>
      </c>
      <c r="DP6" s="258" t="s">
        <v>301</v>
      </c>
      <c r="DR6" s="257" t="s">
        <v>300</v>
      </c>
      <c r="DS6" s="257" t="s">
        <v>300</v>
      </c>
      <c r="DT6" s="257" t="s">
        <v>300</v>
      </c>
      <c r="DU6" s="257" t="s">
        <v>301</v>
      </c>
      <c r="DV6" s="257" t="s">
        <v>301</v>
      </c>
      <c r="DW6" s="257" t="s">
        <v>301</v>
      </c>
      <c r="DX6" s="257" t="s">
        <v>301</v>
      </c>
      <c r="DY6" s="257" t="s">
        <v>301</v>
      </c>
      <c r="DZ6" s="257" t="s">
        <v>301</v>
      </c>
      <c r="EA6" s="257" t="s">
        <v>301</v>
      </c>
      <c r="EB6" s="257" t="s">
        <v>301</v>
      </c>
      <c r="EC6" s="257" t="s">
        <v>301</v>
      </c>
      <c r="ED6" s="257" t="s">
        <v>301</v>
      </c>
      <c r="EE6" s="257" t="s">
        <v>301</v>
      </c>
      <c r="EF6" s="257" t="s">
        <v>301</v>
      </c>
      <c r="EG6" s="257" t="s">
        <v>301</v>
      </c>
      <c r="EH6" s="257" t="s">
        <v>301</v>
      </c>
      <c r="EI6" s="257" t="s">
        <v>301</v>
      </c>
      <c r="EJ6" s="257" t="s">
        <v>301</v>
      </c>
      <c r="EK6" s="257" t="s">
        <v>301</v>
      </c>
      <c r="EL6" s="257" t="s">
        <v>301</v>
      </c>
      <c r="EM6" s="257" t="s">
        <v>301</v>
      </c>
      <c r="EN6" s="257" t="s">
        <v>301</v>
      </c>
      <c r="EO6" s="257" t="s">
        <v>301</v>
      </c>
      <c r="EP6" s="257" t="s">
        <v>301</v>
      </c>
      <c r="EQ6" s="257" t="s">
        <v>301</v>
      </c>
      <c r="ER6" s="257" t="s">
        <v>301</v>
      </c>
    </row>
    <row r="7" spans="1:148" ht="30" customHeight="1" x14ac:dyDescent="0.75">
      <c r="A7" s="90" t="s">
        <v>228</v>
      </c>
      <c r="B7" s="90" t="s">
        <v>302</v>
      </c>
      <c r="C7" s="90" t="s">
        <v>229</v>
      </c>
      <c r="D7" s="90" t="s">
        <v>230</v>
      </c>
      <c r="E7" s="90" t="s">
        <v>303</v>
      </c>
      <c r="F7" s="90" t="s">
        <v>231</v>
      </c>
      <c r="G7" s="90" t="s">
        <v>304</v>
      </c>
      <c r="H7" s="90" t="s">
        <v>305</v>
      </c>
      <c r="I7" s="90"/>
      <c r="J7" s="90" t="s">
        <v>222</v>
      </c>
      <c r="K7" s="90" t="s">
        <v>220</v>
      </c>
      <c r="L7" s="90" t="s">
        <v>215</v>
      </c>
      <c r="M7" s="90" t="s">
        <v>211</v>
      </c>
      <c r="N7" s="90" t="s">
        <v>207</v>
      </c>
      <c r="O7" s="90" t="s">
        <v>203</v>
      </c>
      <c r="P7" s="90" t="s">
        <v>199</v>
      </c>
      <c r="Q7" s="90" t="s">
        <v>194</v>
      </c>
      <c r="R7" s="90" t="s">
        <v>192</v>
      </c>
      <c r="S7" s="90" t="s">
        <v>187</v>
      </c>
      <c r="T7" s="90" t="s">
        <v>182</v>
      </c>
      <c r="U7" s="90" t="s">
        <v>178</v>
      </c>
      <c r="V7" s="90" t="s">
        <v>175</v>
      </c>
      <c r="W7" s="90" t="s">
        <v>172</v>
      </c>
      <c r="X7" s="90" t="s">
        <v>169</v>
      </c>
      <c r="Y7" s="90" t="s">
        <v>166</v>
      </c>
      <c r="Z7" s="90" t="s">
        <v>163</v>
      </c>
      <c r="AA7" s="90" t="s">
        <v>159</v>
      </c>
      <c r="AB7" s="90" t="s">
        <v>156</v>
      </c>
      <c r="AC7" s="90" t="s">
        <v>152</v>
      </c>
      <c r="AD7" s="90" t="s">
        <v>148</v>
      </c>
      <c r="AE7" s="90" t="s">
        <v>144</v>
      </c>
      <c r="AF7" s="90" t="s">
        <v>140</v>
      </c>
      <c r="AG7" s="90" t="s">
        <v>137</v>
      </c>
      <c r="AH7" s="90" t="s">
        <v>134</v>
      </c>
      <c r="AI7" s="90" t="s">
        <v>125</v>
      </c>
      <c r="AJ7" s="90" t="s">
        <v>130</v>
      </c>
      <c r="AK7" s="90"/>
      <c r="AL7" s="90" t="s">
        <v>222</v>
      </c>
      <c r="AM7" s="90" t="s">
        <v>220</v>
      </c>
      <c r="AN7" s="90" t="s">
        <v>215</v>
      </c>
      <c r="AO7" s="90" t="s">
        <v>211</v>
      </c>
      <c r="AP7" s="90" t="s">
        <v>207</v>
      </c>
      <c r="AQ7" s="90" t="s">
        <v>203</v>
      </c>
      <c r="AR7" s="90" t="s">
        <v>199</v>
      </c>
      <c r="AS7" s="90" t="s">
        <v>194</v>
      </c>
      <c r="AT7" s="90" t="s">
        <v>192</v>
      </c>
      <c r="AU7" s="90" t="s">
        <v>187</v>
      </c>
      <c r="AV7" s="90" t="s">
        <v>182</v>
      </c>
      <c r="AW7" s="90" t="s">
        <v>178</v>
      </c>
      <c r="AX7" s="90" t="s">
        <v>175</v>
      </c>
      <c r="AY7" s="90" t="s">
        <v>172</v>
      </c>
      <c r="AZ7" s="90" t="s">
        <v>169</v>
      </c>
      <c r="BA7" s="90" t="s">
        <v>166</v>
      </c>
      <c r="BB7" s="90" t="s">
        <v>163</v>
      </c>
      <c r="BC7" s="90" t="s">
        <v>159</v>
      </c>
      <c r="BD7" s="90" t="s">
        <v>156</v>
      </c>
      <c r="BE7" s="90" t="s">
        <v>152</v>
      </c>
      <c r="BF7" s="90" t="s">
        <v>148</v>
      </c>
      <c r="BG7" s="90" t="s">
        <v>144</v>
      </c>
      <c r="BH7" s="90" t="s">
        <v>140</v>
      </c>
      <c r="BI7" s="90" t="s">
        <v>137</v>
      </c>
      <c r="BJ7" s="90" t="s">
        <v>134</v>
      </c>
      <c r="BK7" s="90" t="s">
        <v>125</v>
      </c>
      <c r="BL7" s="90" t="s">
        <v>130</v>
      </c>
      <c r="BM7" s="90"/>
      <c r="BN7" s="90" t="s">
        <v>222</v>
      </c>
      <c r="BO7" s="90" t="s">
        <v>220</v>
      </c>
      <c r="BP7" s="90" t="s">
        <v>215</v>
      </c>
      <c r="BQ7" s="90" t="s">
        <v>211</v>
      </c>
      <c r="BR7" s="90" t="s">
        <v>207</v>
      </c>
      <c r="BS7" s="90" t="s">
        <v>203</v>
      </c>
      <c r="BT7" s="90" t="s">
        <v>199</v>
      </c>
      <c r="BU7" s="90" t="s">
        <v>194</v>
      </c>
      <c r="BV7" s="90" t="s">
        <v>192</v>
      </c>
      <c r="BW7" s="90" t="s">
        <v>187</v>
      </c>
      <c r="BX7" s="90" t="s">
        <v>182</v>
      </c>
      <c r="BY7" s="90" t="s">
        <v>178</v>
      </c>
      <c r="BZ7" s="90" t="s">
        <v>175</v>
      </c>
      <c r="CA7" s="90" t="s">
        <v>172</v>
      </c>
      <c r="CB7" s="90" t="s">
        <v>169</v>
      </c>
      <c r="CC7" s="90" t="s">
        <v>166</v>
      </c>
      <c r="CD7" s="90" t="s">
        <v>163</v>
      </c>
      <c r="CE7" s="90" t="s">
        <v>159</v>
      </c>
      <c r="CF7" s="90" t="s">
        <v>156</v>
      </c>
      <c r="CG7" s="90" t="s">
        <v>152</v>
      </c>
      <c r="CH7" s="90" t="s">
        <v>148</v>
      </c>
      <c r="CI7" s="90" t="s">
        <v>144</v>
      </c>
      <c r="CJ7" s="90" t="s">
        <v>140</v>
      </c>
      <c r="CK7" s="90" t="s">
        <v>137</v>
      </c>
      <c r="CL7" s="90" t="s">
        <v>134</v>
      </c>
      <c r="CM7" s="90" t="s">
        <v>125</v>
      </c>
      <c r="CN7" s="90" t="s">
        <v>130</v>
      </c>
      <c r="CO7" s="90"/>
      <c r="CP7" s="90" t="s">
        <v>222</v>
      </c>
      <c r="CQ7" s="90" t="s">
        <v>220</v>
      </c>
      <c r="CR7" s="90" t="s">
        <v>215</v>
      </c>
      <c r="CS7" s="90" t="s">
        <v>211</v>
      </c>
      <c r="CT7" s="90" t="s">
        <v>207</v>
      </c>
      <c r="CU7" s="90" t="s">
        <v>203</v>
      </c>
      <c r="CV7" s="90" t="s">
        <v>199</v>
      </c>
      <c r="CW7" s="90" t="s">
        <v>194</v>
      </c>
      <c r="CX7" s="90" t="s">
        <v>192</v>
      </c>
      <c r="CY7" s="90" t="s">
        <v>187</v>
      </c>
      <c r="CZ7" s="90" t="s">
        <v>182</v>
      </c>
      <c r="DA7" s="90" t="s">
        <v>178</v>
      </c>
      <c r="DB7" s="90" t="s">
        <v>175</v>
      </c>
      <c r="DC7" s="90" t="s">
        <v>172</v>
      </c>
      <c r="DD7" s="90" t="s">
        <v>169</v>
      </c>
      <c r="DE7" s="90" t="s">
        <v>166</v>
      </c>
      <c r="DF7" s="90" t="s">
        <v>163</v>
      </c>
      <c r="DG7" s="90" t="s">
        <v>159</v>
      </c>
      <c r="DH7" s="90" t="s">
        <v>156</v>
      </c>
      <c r="DI7" s="90" t="s">
        <v>152</v>
      </c>
      <c r="DJ7" s="90" t="s">
        <v>148</v>
      </c>
      <c r="DK7" s="90" t="s">
        <v>144</v>
      </c>
      <c r="DL7" s="90" t="s">
        <v>140</v>
      </c>
      <c r="DM7" s="90" t="s">
        <v>137</v>
      </c>
      <c r="DN7" s="90" t="s">
        <v>134</v>
      </c>
      <c r="DO7" s="90" t="s">
        <v>125</v>
      </c>
      <c r="DP7" s="90" t="s">
        <v>130</v>
      </c>
      <c r="DR7" s="90" t="s">
        <v>222</v>
      </c>
      <c r="DS7" s="90" t="s">
        <v>220</v>
      </c>
      <c r="DT7" s="90" t="s">
        <v>215</v>
      </c>
      <c r="DU7" s="90" t="s">
        <v>211</v>
      </c>
      <c r="DV7" s="90" t="s">
        <v>207</v>
      </c>
      <c r="DW7" s="90" t="s">
        <v>203</v>
      </c>
      <c r="DX7" s="90" t="s">
        <v>199</v>
      </c>
      <c r="DY7" s="90" t="s">
        <v>194</v>
      </c>
      <c r="DZ7" s="90" t="s">
        <v>192</v>
      </c>
      <c r="EA7" s="90" t="s">
        <v>187</v>
      </c>
      <c r="EB7" s="90" t="s">
        <v>182</v>
      </c>
      <c r="EC7" s="90" t="s">
        <v>178</v>
      </c>
      <c r="ED7" s="90" t="s">
        <v>175</v>
      </c>
      <c r="EE7" s="90" t="s">
        <v>172</v>
      </c>
      <c r="EF7" s="90" t="s">
        <v>169</v>
      </c>
      <c r="EG7" s="90" t="s">
        <v>166</v>
      </c>
      <c r="EH7" s="90" t="s">
        <v>163</v>
      </c>
      <c r="EI7" s="90" t="s">
        <v>159</v>
      </c>
      <c r="EJ7" s="90" t="s">
        <v>156</v>
      </c>
      <c r="EK7" s="90" t="s">
        <v>152</v>
      </c>
      <c r="EL7" s="90" t="s">
        <v>148</v>
      </c>
      <c r="EM7" s="90" t="s">
        <v>144</v>
      </c>
      <c r="EN7" s="90" t="s">
        <v>140</v>
      </c>
      <c r="EO7" s="90" t="s">
        <v>137</v>
      </c>
      <c r="EP7" s="90" t="s">
        <v>134</v>
      </c>
      <c r="EQ7" s="90" t="s">
        <v>125</v>
      </c>
      <c r="ER7" s="90" t="s">
        <v>130</v>
      </c>
    </row>
    <row r="8" spans="1:148" x14ac:dyDescent="0.75">
      <c r="A8" s="259" t="s">
        <v>232</v>
      </c>
      <c r="B8" s="259"/>
      <c r="C8" s="260">
        <v>545857099.99603057</v>
      </c>
      <c r="D8" s="260">
        <v>949330698.57099307</v>
      </c>
      <c r="E8" s="260">
        <v>1560767605.9273789</v>
      </c>
      <c r="F8" s="260">
        <v>1495187798.567024</v>
      </c>
      <c r="G8" s="261" t="s">
        <v>306</v>
      </c>
      <c r="H8" s="260">
        <v>-2.5611370801925659E-9</v>
      </c>
      <c r="I8" s="260"/>
      <c r="J8" s="260">
        <v>0</v>
      </c>
      <c r="K8" s="260">
        <v>0</v>
      </c>
      <c r="L8" s="260">
        <v>0</v>
      </c>
      <c r="M8" s="260">
        <v>0</v>
      </c>
      <c r="N8" s="260">
        <v>0</v>
      </c>
      <c r="O8" s="260">
        <v>0</v>
      </c>
      <c r="P8" s="260">
        <v>0</v>
      </c>
      <c r="Q8" s="260">
        <v>21319389.549600668</v>
      </c>
      <c r="R8" s="260">
        <v>9735292.3754144814</v>
      </c>
      <c r="S8" s="260">
        <v>0</v>
      </c>
      <c r="T8" s="260">
        <v>29841093.10018146</v>
      </c>
      <c r="U8" s="260">
        <v>0</v>
      </c>
      <c r="V8" s="260">
        <v>19520956.178408239</v>
      </c>
      <c r="W8" s="260">
        <v>11415383.40641949</v>
      </c>
      <c r="X8" s="260">
        <v>10697501.654337671</v>
      </c>
      <c r="Y8" s="260">
        <v>29954086.704100031</v>
      </c>
      <c r="Z8" s="260">
        <v>34032602.218400657</v>
      </c>
      <c r="AA8" s="260">
        <v>46076288.072060987</v>
      </c>
      <c r="AB8" s="260">
        <v>29303244.706241671</v>
      </c>
      <c r="AC8" s="260">
        <v>31456214.83424136</v>
      </c>
      <c r="AD8" s="260">
        <v>0</v>
      </c>
      <c r="AE8" s="260">
        <v>36163932.05018878</v>
      </c>
      <c r="AF8" s="260">
        <v>34199845.616272248</v>
      </c>
      <c r="AG8" s="260">
        <v>36310499.931073703</v>
      </c>
      <c r="AH8" s="260">
        <v>34121381.981971577</v>
      </c>
      <c r="AI8" s="260">
        <v>76802939.538393348</v>
      </c>
      <c r="AJ8" s="260">
        <v>54906448.078724161</v>
      </c>
      <c r="AK8" s="260"/>
      <c r="AL8" s="260">
        <v>23338051.34</v>
      </c>
      <c r="AM8" s="260">
        <v>23532018.739999998</v>
      </c>
      <c r="AN8" s="260">
        <v>22801577.940000001</v>
      </c>
      <c r="AO8" s="260">
        <v>22887608.037354991</v>
      </c>
      <c r="AP8" s="260">
        <v>27422381.441468421</v>
      </c>
      <c r="AQ8" s="260">
        <v>26161237.337086689</v>
      </c>
      <c r="AR8" s="260">
        <v>21966566.20239133</v>
      </c>
      <c r="AS8" s="260">
        <v>25915289.589582261</v>
      </c>
      <c r="AT8" s="260">
        <v>28425709.165107369</v>
      </c>
      <c r="AU8" s="260">
        <v>25621185.771458521</v>
      </c>
      <c r="AV8" s="260">
        <v>31842478.087740801</v>
      </c>
      <c r="AW8" s="260">
        <v>39531155.094913319</v>
      </c>
      <c r="AX8" s="260">
        <v>32997839.734501701</v>
      </c>
      <c r="AY8" s="260">
        <v>31018089.690668941</v>
      </c>
      <c r="AZ8" s="260">
        <v>39561014.941670649</v>
      </c>
      <c r="BA8" s="260">
        <v>36138847.907462053</v>
      </c>
      <c r="BB8" s="260">
        <v>41961873.722944602</v>
      </c>
      <c r="BC8" s="260">
        <v>33721999.828808933</v>
      </c>
      <c r="BD8" s="260">
        <v>35277924.716993898</v>
      </c>
      <c r="BE8" s="260">
        <v>38137939.049626023</v>
      </c>
      <c r="BF8" s="260">
        <v>50954279.482930511</v>
      </c>
      <c r="BG8" s="260">
        <v>52373236.008405678</v>
      </c>
      <c r="BH8" s="260">
        <v>37833788.503743351</v>
      </c>
      <c r="BI8" s="260">
        <v>48386227.797227643</v>
      </c>
      <c r="BJ8" s="260">
        <v>48677354.544440471</v>
      </c>
      <c r="BK8" s="260">
        <v>48505553.156604238</v>
      </c>
      <c r="BL8" s="260">
        <v>54339470.737860739</v>
      </c>
      <c r="BM8" s="260"/>
      <c r="BN8" s="260">
        <v>110692959</v>
      </c>
      <c r="BO8" s="260">
        <v>80038824</v>
      </c>
      <c r="BP8" s="260">
        <v>67053108</v>
      </c>
      <c r="BQ8" s="260">
        <v>51617187.999890298</v>
      </c>
      <c r="BR8" s="260">
        <v>69871295.995663658</v>
      </c>
      <c r="BS8" s="260">
        <v>61941307.999728851</v>
      </c>
      <c r="BT8" s="260">
        <v>47975918.997420996</v>
      </c>
      <c r="BU8" s="260">
        <v>28064043.450399332</v>
      </c>
      <c r="BV8" s="260">
        <v>62656828.624663271</v>
      </c>
      <c r="BW8" s="260">
        <v>57157579</v>
      </c>
      <c r="BX8" s="260">
        <v>44532500.890172489</v>
      </c>
      <c r="BY8" s="260">
        <v>106595710.7798848</v>
      </c>
      <c r="BZ8" s="260">
        <v>43944388.821363553</v>
      </c>
      <c r="CA8" s="260">
        <v>56893667.593577527</v>
      </c>
      <c r="CB8" s="260">
        <v>64404707.506680332</v>
      </c>
      <c r="CC8" s="260">
        <v>39390280.29596775</v>
      </c>
      <c r="CD8" s="260">
        <v>46410164.781587467</v>
      </c>
      <c r="CE8" s="260">
        <v>24839470.927948341</v>
      </c>
      <c r="CF8" s="260">
        <v>49089406.293865211</v>
      </c>
      <c r="CG8" s="260">
        <v>45606980.165768757</v>
      </c>
      <c r="CH8" s="260">
        <v>107046890.9999267</v>
      </c>
      <c r="CI8" s="260">
        <v>70059453.948927298</v>
      </c>
      <c r="CJ8" s="260">
        <v>39440519.383727752</v>
      </c>
      <c r="CK8" s="260">
        <v>58910042.06893786</v>
      </c>
      <c r="CL8" s="260">
        <v>58936272.018005893</v>
      </c>
      <c r="CM8" s="260">
        <v>17469651.461994819</v>
      </c>
      <c r="CN8" s="260">
        <v>50128444.921275832</v>
      </c>
      <c r="CO8" s="260"/>
      <c r="CP8" s="260">
        <v>23338051.34</v>
      </c>
      <c r="CQ8" s="260">
        <v>23532018.739999998</v>
      </c>
      <c r="CR8" s="260">
        <v>22801577.940000001</v>
      </c>
      <c r="CS8" s="260">
        <v>22887608.037354991</v>
      </c>
      <c r="CT8" s="260">
        <v>27422381.441468421</v>
      </c>
      <c r="CU8" s="260">
        <v>26161237.337086689</v>
      </c>
      <c r="CV8" s="260">
        <v>21966566.20239133</v>
      </c>
      <c r="CW8" s="260">
        <v>47234679.13918294</v>
      </c>
      <c r="CX8" s="260">
        <v>38161001.540521853</v>
      </c>
      <c r="CY8" s="260">
        <v>25621185.771458521</v>
      </c>
      <c r="CZ8" s="260">
        <v>61683571.187922247</v>
      </c>
      <c r="DA8" s="260">
        <v>39531155.094913319</v>
      </c>
      <c r="DB8" s="260">
        <v>52518795.912909932</v>
      </c>
      <c r="DC8" s="260">
        <v>42433473.097088426</v>
      </c>
      <c r="DD8" s="260">
        <v>50258516.596008323</v>
      </c>
      <c r="DE8" s="260">
        <v>66092934.611562073</v>
      </c>
      <c r="DF8" s="260">
        <v>75994475.94134526</v>
      </c>
      <c r="DG8" s="260">
        <v>79798287.900869936</v>
      </c>
      <c r="DH8" s="260">
        <v>64581169.423235573</v>
      </c>
      <c r="DI8" s="260">
        <v>69594153.883867383</v>
      </c>
      <c r="DJ8" s="260">
        <v>50954279.482930511</v>
      </c>
      <c r="DK8" s="260">
        <v>88537168.05859445</v>
      </c>
      <c r="DL8" s="260">
        <v>72033634.120015591</v>
      </c>
      <c r="DM8" s="260">
        <v>84696727.728301346</v>
      </c>
      <c r="DN8" s="260">
        <v>82798736.52641204</v>
      </c>
      <c r="DO8" s="260">
        <v>125308492.69499759</v>
      </c>
      <c r="DP8" s="260">
        <v>109245918.8165849</v>
      </c>
      <c r="DR8" s="260"/>
      <c r="DS8" s="260"/>
      <c r="DT8" s="260"/>
      <c r="DU8" s="260"/>
      <c r="DV8" s="260"/>
      <c r="DW8" s="260"/>
      <c r="DX8" s="260"/>
      <c r="DY8" s="260"/>
      <c r="DZ8" s="260"/>
      <c r="EA8" s="260"/>
      <c r="EB8" s="260"/>
      <c r="EC8" s="260"/>
      <c r="ED8" s="260"/>
      <c r="EE8" s="260"/>
      <c r="EF8" s="260"/>
      <c r="EG8" s="260"/>
      <c r="EH8" s="260"/>
      <c r="EI8" s="260"/>
      <c r="EJ8" s="260"/>
      <c r="EK8" s="260"/>
      <c r="EL8" s="260"/>
      <c r="EM8" s="260"/>
      <c r="EN8" s="260"/>
      <c r="EO8" s="260"/>
      <c r="EP8" s="260"/>
      <c r="EQ8" s="260"/>
      <c r="ER8" s="260"/>
    </row>
    <row r="9" spans="1:148" x14ac:dyDescent="0.75">
      <c r="A9" s="262">
        <v>42794</v>
      </c>
      <c r="B9" t="s">
        <v>307</v>
      </c>
      <c r="C9" s="263">
        <v>0</v>
      </c>
      <c r="D9" s="263">
        <v>0</v>
      </c>
      <c r="E9" s="263">
        <v>0</v>
      </c>
      <c r="F9" s="263">
        <v>0</v>
      </c>
      <c r="G9" s="263">
        <v>110692959</v>
      </c>
      <c r="H9" s="263">
        <v>0</v>
      </c>
      <c r="I9" s="263"/>
      <c r="J9" s="263">
        <v>0</v>
      </c>
      <c r="K9" s="263">
        <v>0</v>
      </c>
      <c r="L9" s="263">
        <v>0</v>
      </c>
      <c r="M9" s="263">
        <v>0</v>
      </c>
      <c r="N9" s="263">
        <v>0</v>
      </c>
      <c r="O9" s="263">
        <v>0</v>
      </c>
      <c r="P9" s="263">
        <v>0</v>
      </c>
      <c r="Q9" s="263">
        <v>0</v>
      </c>
      <c r="R9" s="263">
        <v>0</v>
      </c>
      <c r="S9" s="263">
        <v>0</v>
      </c>
      <c r="T9" s="263">
        <v>0</v>
      </c>
      <c r="U9" s="263">
        <v>0</v>
      </c>
      <c r="V9" s="263">
        <v>0</v>
      </c>
      <c r="W9" s="263">
        <v>0</v>
      </c>
      <c r="X9" s="263">
        <v>0</v>
      </c>
      <c r="Y9" s="263">
        <v>0</v>
      </c>
      <c r="Z9" s="263">
        <v>0</v>
      </c>
      <c r="AA9" s="263">
        <v>0</v>
      </c>
      <c r="AB9" s="263">
        <v>0</v>
      </c>
      <c r="AC9" s="263">
        <v>0</v>
      </c>
      <c r="AD9" s="263">
        <v>0</v>
      </c>
      <c r="AE9" s="263">
        <v>0</v>
      </c>
      <c r="AF9" s="263">
        <v>0</v>
      </c>
      <c r="AG9" s="263">
        <v>0</v>
      </c>
      <c r="AH9" s="263">
        <v>0</v>
      </c>
      <c r="AI9" s="263">
        <v>0</v>
      </c>
      <c r="AJ9" s="263">
        <v>0</v>
      </c>
      <c r="AK9" s="263"/>
      <c r="AL9" s="263">
        <v>0</v>
      </c>
      <c r="AM9" s="263">
        <v>0</v>
      </c>
      <c r="AN9" s="263">
        <v>0</v>
      </c>
      <c r="AO9" s="263">
        <v>0</v>
      </c>
      <c r="AP9" s="263">
        <v>0</v>
      </c>
      <c r="AQ9" s="263">
        <v>0</v>
      </c>
      <c r="AR9" s="263">
        <v>0</v>
      </c>
      <c r="AS9" s="263">
        <v>0</v>
      </c>
      <c r="AT9" s="263">
        <v>0</v>
      </c>
      <c r="AU9" s="263">
        <v>0</v>
      </c>
      <c r="AV9" s="263">
        <v>0</v>
      </c>
      <c r="AW9" s="263">
        <v>0</v>
      </c>
      <c r="AX9" s="263">
        <v>0</v>
      </c>
      <c r="AY9" s="263">
        <v>0</v>
      </c>
      <c r="AZ9" s="263">
        <v>0</v>
      </c>
      <c r="BA9" s="263">
        <v>0</v>
      </c>
      <c r="BB9" s="263">
        <v>0</v>
      </c>
      <c r="BC9" s="263">
        <v>0</v>
      </c>
      <c r="BD9" s="263">
        <v>0</v>
      </c>
      <c r="BE9" s="263">
        <v>0</v>
      </c>
      <c r="BF9" s="263">
        <v>0</v>
      </c>
      <c r="BG9" s="263">
        <v>0</v>
      </c>
      <c r="BH9" s="263">
        <v>0</v>
      </c>
      <c r="BI9" s="263">
        <v>0</v>
      </c>
      <c r="BJ9" s="263">
        <v>0</v>
      </c>
      <c r="BK9" s="263">
        <v>0</v>
      </c>
      <c r="BL9" s="263">
        <v>0</v>
      </c>
      <c r="BM9" s="263"/>
      <c r="BN9" s="263">
        <v>0</v>
      </c>
      <c r="BO9" s="263">
        <v>0</v>
      </c>
      <c r="BP9" s="263">
        <v>0</v>
      </c>
      <c r="BQ9" s="263">
        <v>0</v>
      </c>
      <c r="BR9" s="263">
        <v>0</v>
      </c>
      <c r="BS9" s="263">
        <v>0</v>
      </c>
      <c r="BT9" s="263">
        <v>0</v>
      </c>
      <c r="BU9" s="263">
        <v>0</v>
      </c>
      <c r="BV9" s="263">
        <v>0</v>
      </c>
      <c r="BW9" s="263">
        <v>0</v>
      </c>
      <c r="BX9" s="263">
        <v>0</v>
      </c>
      <c r="BY9" s="263">
        <v>0</v>
      </c>
      <c r="BZ9" s="263">
        <v>0</v>
      </c>
      <c r="CA9" s="263">
        <v>0</v>
      </c>
      <c r="CB9" s="263">
        <v>0</v>
      </c>
      <c r="CC9" s="263">
        <v>0</v>
      </c>
      <c r="CD9" s="263">
        <v>0</v>
      </c>
      <c r="CE9" s="263">
        <v>0</v>
      </c>
      <c r="CF9" s="263">
        <v>0</v>
      </c>
      <c r="CG9" s="263">
        <v>0</v>
      </c>
      <c r="CH9" s="263">
        <v>0</v>
      </c>
      <c r="CI9" s="263">
        <v>0</v>
      </c>
      <c r="CJ9" s="263">
        <v>0</v>
      </c>
      <c r="CK9" s="263">
        <v>0</v>
      </c>
      <c r="CL9" s="263">
        <v>0</v>
      </c>
      <c r="CM9" s="263">
        <v>0</v>
      </c>
      <c r="CN9" s="263">
        <v>0</v>
      </c>
      <c r="CO9" s="263"/>
      <c r="CP9" s="263">
        <v>0</v>
      </c>
      <c r="CQ9" s="263">
        <v>0</v>
      </c>
      <c r="CR9" s="263">
        <v>0</v>
      </c>
      <c r="CS9" s="263">
        <v>0</v>
      </c>
      <c r="CT9" s="263">
        <v>0</v>
      </c>
      <c r="CU9" s="263">
        <v>0</v>
      </c>
      <c r="CV9" s="263">
        <v>0</v>
      </c>
      <c r="CW9" s="263">
        <v>0</v>
      </c>
      <c r="CX9" s="263">
        <v>0</v>
      </c>
      <c r="CY9" s="263">
        <v>0</v>
      </c>
      <c r="CZ9" s="263">
        <v>0</v>
      </c>
      <c r="DA9" s="263">
        <v>0</v>
      </c>
      <c r="DB9" s="263">
        <v>0</v>
      </c>
      <c r="DC9" s="263">
        <v>0</v>
      </c>
      <c r="DD9" s="263">
        <v>0</v>
      </c>
      <c r="DE9" s="263">
        <v>0</v>
      </c>
      <c r="DF9" s="263">
        <v>0</v>
      </c>
      <c r="DG9" s="263">
        <v>0</v>
      </c>
      <c r="DH9" s="263">
        <v>0</v>
      </c>
      <c r="DI9" s="263">
        <v>0</v>
      </c>
      <c r="DJ9" s="263">
        <v>0</v>
      </c>
      <c r="DK9" s="263">
        <v>0</v>
      </c>
      <c r="DL9" s="263">
        <v>0</v>
      </c>
      <c r="DM9" s="263">
        <v>0</v>
      </c>
      <c r="DN9" s="263">
        <v>0</v>
      </c>
      <c r="DO9" s="263">
        <v>0</v>
      </c>
      <c r="DP9" s="263">
        <v>0</v>
      </c>
      <c r="DR9" s="263">
        <v>110692959</v>
      </c>
      <c r="DS9" s="263">
        <v>0</v>
      </c>
      <c r="DT9" s="263">
        <v>0</v>
      </c>
      <c r="DU9" s="263">
        <v>0</v>
      </c>
      <c r="DV9" s="263">
        <v>0</v>
      </c>
      <c r="DW9" s="263">
        <v>0</v>
      </c>
      <c r="DX9" s="263">
        <v>0</v>
      </c>
      <c r="DY9" s="263">
        <v>0</v>
      </c>
      <c r="DZ9" s="263">
        <v>0</v>
      </c>
      <c r="EA9" s="263">
        <v>0</v>
      </c>
      <c r="EB9" s="263">
        <v>0</v>
      </c>
      <c r="EC9" s="263">
        <v>0</v>
      </c>
      <c r="ED9" s="263">
        <v>0</v>
      </c>
      <c r="EE9" s="263">
        <v>0</v>
      </c>
      <c r="EF9" s="263">
        <v>0</v>
      </c>
      <c r="EG9" s="263">
        <v>0</v>
      </c>
      <c r="EH9" s="263">
        <v>0</v>
      </c>
      <c r="EI9" s="263">
        <v>0</v>
      </c>
      <c r="EJ9" s="263">
        <v>0</v>
      </c>
      <c r="EK9" s="263">
        <v>0</v>
      </c>
      <c r="EL9" s="263">
        <v>0</v>
      </c>
      <c r="EM9" s="263">
        <v>0</v>
      </c>
      <c r="EN9" s="263">
        <v>0</v>
      </c>
      <c r="EO9" s="263">
        <v>0</v>
      </c>
      <c r="EP9" s="263">
        <v>0</v>
      </c>
      <c r="EQ9" s="263">
        <v>0</v>
      </c>
      <c r="ER9" s="263">
        <v>0</v>
      </c>
    </row>
    <row r="10" spans="1:148" x14ac:dyDescent="0.75">
      <c r="A10" s="262">
        <v>42825</v>
      </c>
      <c r="B10" t="s">
        <v>307</v>
      </c>
      <c r="C10" s="263">
        <v>0</v>
      </c>
      <c r="D10" s="263">
        <v>420938.93</v>
      </c>
      <c r="E10" s="263">
        <v>0</v>
      </c>
      <c r="F10" s="263">
        <v>420938.93</v>
      </c>
      <c r="G10" s="263">
        <v>110692959</v>
      </c>
      <c r="H10" s="263">
        <v>0</v>
      </c>
      <c r="I10" s="263"/>
      <c r="J10" s="263">
        <v>0</v>
      </c>
      <c r="K10" s="263">
        <v>0</v>
      </c>
      <c r="L10" s="263">
        <v>0</v>
      </c>
      <c r="M10" s="263">
        <v>0</v>
      </c>
      <c r="N10" s="263">
        <v>0</v>
      </c>
      <c r="O10" s="263">
        <v>0</v>
      </c>
      <c r="P10" s="263">
        <v>0</v>
      </c>
      <c r="Q10" s="263">
        <v>0</v>
      </c>
      <c r="R10" s="263">
        <v>0</v>
      </c>
      <c r="S10" s="263">
        <v>0</v>
      </c>
      <c r="T10" s="263">
        <v>0</v>
      </c>
      <c r="U10" s="263">
        <v>0</v>
      </c>
      <c r="V10" s="263">
        <v>0</v>
      </c>
      <c r="W10" s="263">
        <v>0</v>
      </c>
      <c r="X10" s="263">
        <v>0</v>
      </c>
      <c r="Y10" s="263">
        <v>0</v>
      </c>
      <c r="Z10" s="263">
        <v>0</v>
      </c>
      <c r="AA10" s="263">
        <v>0</v>
      </c>
      <c r="AB10" s="263">
        <v>0</v>
      </c>
      <c r="AC10" s="263">
        <v>0</v>
      </c>
      <c r="AD10" s="263">
        <v>0</v>
      </c>
      <c r="AE10" s="263">
        <v>0</v>
      </c>
      <c r="AF10" s="263">
        <v>0</v>
      </c>
      <c r="AG10" s="263">
        <v>0</v>
      </c>
      <c r="AH10" s="263">
        <v>0</v>
      </c>
      <c r="AI10" s="263">
        <v>0</v>
      </c>
      <c r="AJ10" s="263">
        <v>0</v>
      </c>
      <c r="AK10" s="263"/>
      <c r="AL10" s="263">
        <v>420938.93</v>
      </c>
      <c r="AM10" s="263">
        <v>0</v>
      </c>
      <c r="AN10" s="263">
        <v>0</v>
      </c>
      <c r="AO10" s="263">
        <v>0</v>
      </c>
      <c r="AP10" s="263">
        <v>0</v>
      </c>
      <c r="AQ10" s="263">
        <v>0</v>
      </c>
      <c r="AR10" s="263">
        <v>0</v>
      </c>
      <c r="AS10" s="263">
        <v>0</v>
      </c>
      <c r="AT10" s="263">
        <v>0</v>
      </c>
      <c r="AU10" s="263">
        <v>0</v>
      </c>
      <c r="AV10" s="263">
        <v>0</v>
      </c>
      <c r="AW10" s="263">
        <v>0</v>
      </c>
      <c r="AX10" s="263">
        <v>0</v>
      </c>
      <c r="AY10" s="263">
        <v>0</v>
      </c>
      <c r="AZ10" s="263">
        <v>0</v>
      </c>
      <c r="BA10" s="263">
        <v>0</v>
      </c>
      <c r="BB10" s="263">
        <v>0</v>
      </c>
      <c r="BC10" s="263">
        <v>0</v>
      </c>
      <c r="BD10" s="263">
        <v>0</v>
      </c>
      <c r="BE10" s="263">
        <v>0</v>
      </c>
      <c r="BF10" s="263">
        <v>0</v>
      </c>
      <c r="BG10" s="263">
        <v>0</v>
      </c>
      <c r="BH10" s="263">
        <v>0</v>
      </c>
      <c r="BI10" s="263">
        <v>0</v>
      </c>
      <c r="BJ10" s="263">
        <v>0</v>
      </c>
      <c r="BK10" s="263">
        <v>0</v>
      </c>
      <c r="BL10" s="263">
        <v>0</v>
      </c>
      <c r="BM10" s="263"/>
      <c r="BN10" s="263">
        <v>0</v>
      </c>
      <c r="BO10" s="263">
        <v>0</v>
      </c>
      <c r="BP10" s="263">
        <v>0</v>
      </c>
      <c r="BQ10" s="263">
        <v>0</v>
      </c>
      <c r="BR10" s="263">
        <v>0</v>
      </c>
      <c r="BS10" s="263">
        <v>0</v>
      </c>
      <c r="BT10" s="263">
        <v>0</v>
      </c>
      <c r="BU10" s="263">
        <v>0</v>
      </c>
      <c r="BV10" s="263">
        <v>0</v>
      </c>
      <c r="BW10" s="263">
        <v>0</v>
      </c>
      <c r="BX10" s="263">
        <v>0</v>
      </c>
      <c r="BY10" s="263">
        <v>0</v>
      </c>
      <c r="BZ10" s="263">
        <v>0</v>
      </c>
      <c r="CA10" s="263">
        <v>0</v>
      </c>
      <c r="CB10" s="263">
        <v>0</v>
      </c>
      <c r="CC10" s="263">
        <v>0</v>
      </c>
      <c r="CD10" s="263">
        <v>0</v>
      </c>
      <c r="CE10" s="263">
        <v>0</v>
      </c>
      <c r="CF10" s="263">
        <v>0</v>
      </c>
      <c r="CG10" s="263">
        <v>0</v>
      </c>
      <c r="CH10" s="263">
        <v>0</v>
      </c>
      <c r="CI10" s="263">
        <v>0</v>
      </c>
      <c r="CJ10" s="263">
        <v>0</v>
      </c>
      <c r="CK10" s="263">
        <v>0</v>
      </c>
      <c r="CL10" s="263">
        <v>0</v>
      </c>
      <c r="CM10" s="263">
        <v>0</v>
      </c>
      <c r="CN10" s="263">
        <v>0</v>
      </c>
      <c r="CO10" s="263"/>
      <c r="CP10" s="263">
        <v>420938.93</v>
      </c>
      <c r="CQ10" s="263">
        <v>0</v>
      </c>
      <c r="CR10" s="263">
        <v>0</v>
      </c>
      <c r="CS10" s="263">
        <v>0</v>
      </c>
      <c r="CT10" s="263">
        <v>0</v>
      </c>
      <c r="CU10" s="263">
        <v>0</v>
      </c>
      <c r="CV10" s="263">
        <v>0</v>
      </c>
      <c r="CW10" s="263">
        <v>0</v>
      </c>
      <c r="CX10" s="263">
        <v>0</v>
      </c>
      <c r="CY10" s="263">
        <v>0</v>
      </c>
      <c r="CZ10" s="263">
        <v>0</v>
      </c>
      <c r="DA10" s="263">
        <v>0</v>
      </c>
      <c r="DB10" s="263">
        <v>0</v>
      </c>
      <c r="DC10" s="263">
        <v>0</v>
      </c>
      <c r="DD10" s="263">
        <v>0</v>
      </c>
      <c r="DE10" s="263">
        <v>0</v>
      </c>
      <c r="DF10" s="263">
        <v>0</v>
      </c>
      <c r="DG10" s="263">
        <v>0</v>
      </c>
      <c r="DH10" s="263">
        <v>0</v>
      </c>
      <c r="DI10" s="263">
        <v>0</v>
      </c>
      <c r="DJ10" s="263">
        <v>0</v>
      </c>
      <c r="DK10" s="263">
        <v>0</v>
      </c>
      <c r="DL10" s="263">
        <v>0</v>
      </c>
      <c r="DM10" s="263">
        <v>0</v>
      </c>
      <c r="DN10" s="263">
        <v>0</v>
      </c>
      <c r="DO10" s="263">
        <v>0</v>
      </c>
      <c r="DP10" s="263">
        <v>0</v>
      </c>
      <c r="DR10" s="263">
        <v>110692959</v>
      </c>
      <c r="DS10" s="263">
        <v>0</v>
      </c>
      <c r="DT10" s="263">
        <v>0</v>
      </c>
      <c r="DU10" s="263">
        <v>0</v>
      </c>
      <c r="DV10" s="263">
        <v>0</v>
      </c>
      <c r="DW10" s="263">
        <v>0</v>
      </c>
      <c r="DX10" s="263">
        <v>0</v>
      </c>
      <c r="DY10" s="263">
        <v>0</v>
      </c>
      <c r="DZ10" s="263">
        <v>0</v>
      </c>
      <c r="EA10" s="263">
        <v>0</v>
      </c>
      <c r="EB10" s="263">
        <v>0</v>
      </c>
      <c r="EC10" s="263">
        <v>0</v>
      </c>
      <c r="ED10" s="263">
        <v>0</v>
      </c>
      <c r="EE10" s="263">
        <v>0</v>
      </c>
      <c r="EF10" s="263">
        <v>0</v>
      </c>
      <c r="EG10" s="263">
        <v>0</v>
      </c>
      <c r="EH10" s="263">
        <v>0</v>
      </c>
      <c r="EI10" s="263">
        <v>0</v>
      </c>
      <c r="EJ10" s="263">
        <v>0</v>
      </c>
      <c r="EK10" s="263">
        <v>0</v>
      </c>
      <c r="EL10" s="263">
        <v>0</v>
      </c>
      <c r="EM10" s="263">
        <v>0</v>
      </c>
      <c r="EN10" s="263">
        <v>0</v>
      </c>
      <c r="EO10" s="263">
        <v>0</v>
      </c>
      <c r="EP10" s="263">
        <v>0</v>
      </c>
      <c r="EQ10" s="263">
        <v>0</v>
      </c>
      <c r="ER10" s="263">
        <v>0</v>
      </c>
    </row>
    <row r="11" spans="1:148" x14ac:dyDescent="0.75">
      <c r="A11" s="262">
        <v>42855</v>
      </c>
      <c r="B11" t="s">
        <v>307</v>
      </c>
      <c r="C11" s="263">
        <v>0</v>
      </c>
      <c r="D11" s="263">
        <v>434961.51</v>
      </c>
      <c r="E11" s="263">
        <v>0</v>
      </c>
      <c r="F11" s="263">
        <v>434961.51</v>
      </c>
      <c r="G11" s="263">
        <v>110692959</v>
      </c>
      <c r="H11" s="263">
        <v>0</v>
      </c>
      <c r="I11" s="263"/>
      <c r="J11" s="263">
        <v>0</v>
      </c>
      <c r="K11" s="263">
        <v>0</v>
      </c>
      <c r="L11" s="263">
        <v>0</v>
      </c>
      <c r="M11" s="263">
        <v>0</v>
      </c>
      <c r="N11" s="263">
        <v>0</v>
      </c>
      <c r="O11" s="263">
        <v>0</v>
      </c>
      <c r="P11" s="263">
        <v>0</v>
      </c>
      <c r="Q11" s="263">
        <v>0</v>
      </c>
      <c r="R11" s="263">
        <v>0</v>
      </c>
      <c r="S11" s="263">
        <v>0</v>
      </c>
      <c r="T11" s="263">
        <v>0</v>
      </c>
      <c r="U11" s="263">
        <v>0</v>
      </c>
      <c r="V11" s="263">
        <v>0</v>
      </c>
      <c r="W11" s="263">
        <v>0</v>
      </c>
      <c r="X11" s="263">
        <v>0</v>
      </c>
      <c r="Y11" s="263">
        <v>0</v>
      </c>
      <c r="Z11" s="263">
        <v>0</v>
      </c>
      <c r="AA11" s="263">
        <v>0</v>
      </c>
      <c r="AB11" s="263">
        <v>0</v>
      </c>
      <c r="AC11" s="263">
        <v>0</v>
      </c>
      <c r="AD11" s="263">
        <v>0</v>
      </c>
      <c r="AE11" s="263">
        <v>0</v>
      </c>
      <c r="AF11" s="263">
        <v>0</v>
      </c>
      <c r="AG11" s="263">
        <v>0</v>
      </c>
      <c r="AH11" s="263">
        <v>0</v>
      </c>
      <c r="AI11" s="263">
        <v>0</v>
      </c>
      <c r="AJ11" s="263">
        <v>0</v>
      </c>
      <c r="AK11" s="263"/>
      <c r="AL11" s="263">
        <v>434961.51</v>
      </c>
      <c r="AM11" s="263">
        <v>0</v>
      </c>
      <c r="AN11" s="263">
        <v>0</v>
      </c>
      <c r="AO11" s="263">
        <v>0</v>
      </c>
      <c r="AP11" s="263">
        <v>0</v>
      </c>
      <c r="AQ11" s="263">
        <v>0</v>
      </c>
      <c r="AR11" s="263">
        <v>0</v>
      </c>
      <c r="AS11" s="263">
        <v>0</v>
      </c>
      <c r="AT11" s="263">
        <v>0</v>
      </c>
      <c r="AU11" s="263">
        <v>0</v>
      </c>
      <c r="AV11" s="263">
        <v>0</v>
      </c>
      <c r="AW11" s="263">
        <v>0</v>
      </c>
      <c r="AX11" s="263">
        <v>0</v>
      </c>
      <c r="AY11" s="263">
        <v>0</v>
      </c>
      <c r="AZ11" s="263">
        <v>0</v>
      </c>
      <c r="BA11" s="263">
        <v>0</v>
      </c>
      <c r="BB11" s="263">
        <v>0</v>
      </c>
      <c r="BC11" s="263">
        <v>0</v>
      </c>
      <c r="BD11" s="263">
        <v>0</v>
      </c>
      <c r="BE11" s="263">
        <v>0</v>
      </c>
      <c r="BF11" s="263">
        <v>0</v>
      </c>
      <c r="BG11" s="263">
        <v>0</v>
      </c>
      <c r="BH11" s="263">
        <v>0</v>
      </c>
      <c r="BI11" s="263">
        <v>0</v>
      </c>
      <c r="BJ11" s="263">
        <v>0</v>
      </c>
      <c r="BK11" s="263">
        <v>0</v>
      </c>
      <c r="BL11" s="263">
        <v>0</v>
      </c>
      <c r="BM11" s="263"/>
      <c r="BN11" s="263">
        <v>0</v>
      </c>
      <c r="BO11" s="263">
        <v>0</v>
      </c>
      <c r="BP11" s="263">
        <v>0</v>
      </c>
      <c r="BQ11" s="263">
        <v>0</v>
      </c>
      <c r="BR11" s="263">
        <v>0</v>
      </c>
      <c r="BS11" s="263">
        <v>0</v>
      </c>
      <c r="BT11" s="263">
        <v>0</v>
      </c>
      <c r="BU11" s="263">
        <v>0</v>
      </c>
      <c r="BV11" s="263">
        <v>0</v>
      </c>
      <c r="BW11" s="263">
        <v>0</v>
      </c>
      <c r="BX11" s="263">
        <v>0</v>
      </c>
      <c r="BY11" s="263">
        <v>0</v>
      </c>
      <c r="BZ11" s="263">
        <v>0</v>
      </c>
      <c r="CA11" s="263">
        <v>0</v>
      </c>
      <c r="CB11" s="263">
        <v>0</v>
      </c>
      <c r="CC11" s="263">
        <v>0</v>
      </c>
      <c r="CD11" s="263">
        <v>0</v>
      </c>
      <c r="CE11" s="263">
        <v>0</v>
      </c>
      <c r="CF11" s="263">
        <v>0</v>
      </c>
      <c r="CG11" s="263">
        <v>0</v>
      </c>
      <c r="CH11" s="263">
        <v>0</v>
      </c>
      <c r="CI11" s="263">
        <v>0</v>
      </c>
      <c r="CJ11" s="263">
        <v>0</v>
      </c>
      <c r="CK11" s="263">
        <v>0</v>
      </c>
      <c r="CL11" s="263">
        <v>0</v>
      </c>
      <c r="CM11" s="263">
        <v>0</v>
      </c>
      <c r="CN11" s="263">
        <v>0</v>
      </c>
      <c r="CO11" s="263"/>
      <c r="CP11" s="263">
        <v>434961.51</v>
      </c>
      <c r="CQ11" s="263">
        <v>0</v>
      </c>
      <c r="CR11" s="263">
        <v>0</v>
      </c>
      <c r="CS11" s="263">
        <v>0</v>
      </c>
      <c r="CT11" s="263">
        <v>0</v>
      </c>
      <c r="CU11" s="263">
        <v>0</v>
      </c>
      <c r="CV11" s="263">
        <v>0</v>
      </c>
      <c r="CW11" s="263">
        <v>0</v>
      </c>
      <c r="CX11" s="263">
        <v>0</v>
      </c>
      <c r="CY11" s="263">
        <v>0</v>
      </c>
      <c r="CZ11" s="263">
        <v>0</v>
      </c>
      <c r="DA11" s="263">
        <v>0</v>
      </c>
      <c r="DB11" s="263">
        <v>0</v>
      </c>
      <c r="DC11" s="263">
        <v>0</v>
      </c>
      <c r="DD11" s="263">
        <v>0</v>
      </c>
      <c r="DE11" s="263">
        <v>0</v>
      </c>
      <c r="DF11" s="263">
        <v>0</v>
      </c>
      <c r="DG11" s="263">
        <v>0</v>
      </c>
      <c r="DH11" s="263">
        <v>0</v>
      </c>
      <c r="DI11" s="263">
        <v>0</v>
      </c>
      <c r="DJ11" s="263">
        <v>0</v>
      </c>
      <c r="DK11" s="263">
        <v>0</v>
      </c>
      <c r="DL11" s="263">
        <v>0</v>
      </c>
      <c r="DM11" s="263">
        <v>0</v>
      </c>
      <c r="DN11" s="263">
        <v>0</v>
      </c>
      <c r="DO11" s="263">
        <v>0</v>
      </c>
      <c r="DP11" s="263">
        <v>0</v>
      </c>
      <c r="DR11" s="263">
        <v>110692959</v>
      </c>
      <c r="DS11" s="263">
        <v>0</v>
      </c>
      <c r="DT11" s="263">
        <v>0</v>
      </c>
      <c r="DU11" s="263">
        <v>0</v>
      </c>
      <c r="DV11" s="263">
        <v>0</v>
      </c>
      <c r="DW11" s="263">
        <v>0</v>
      </c>
      <c r="DX11" s="263">
        <v>0</v>
      </c>
      <c r="DY11" s="263">
        <v>0</v>
      </c>
      <c r="DZ11" s="263">
        <v>0</v>
      </c>
      <c r="EA11" s="263">
        <v>0</v>
      </c>
      <c r="EB11" s="263">
        <v>0</v>
      </c>
      <c r="EC11" s="263">
        <v>0</v>
      </c>
      <c r="ED11" s="263">
        <v>0</v>
      </c>
      <c r="EE11" s="263">
        <v>0</v>
      </c>
      <c r="EF11" s="263">
        <v>0</v>
      </c>
      <c r="EG11" s="263">
        <v>0</v>
      </c>
      <c r="EH11" s="263">
        <v>0</v>
      </c>
      <c r="EI11" s="263">
        <v>0</v>
      </c>
      <c r="EJ11" s="263">
        <v>0</v>
      </c>
      <c r="EK11" s="263">
        <v>0</v>
      </c>
      <c r="EL11" s="263">
        <v>0</v>
      </c>
      <c r="EM11" s="263">
        <v>0</v>
      </c>
      <c r="EN11" s="263">
        <v>0</v>
      </c>
      <c r="EO11" s="263">
        <v>0</v>
      </c>
      <c r="EP11" s="263">
        <v>0</v>
      </c>
      <c r="EQ11" s="263">
        <v>0</v>
      </c>
      <c r="ER11" s="263">
        <v>0</v>
      </c>
    </row>
    <row r="12" spans="1:148" x14ac:dyDescent="0.75">
      <c r="A12" s="262">
        <v>42886</v>
      </c>
      <c r="B12" t="s">
        <v>307</v>
      </c>
      <c r="C12" s="263">
        <v>0</v>
      </c>
      <c r="D12" s="263">
        <v>420924.57</v>
      </c>
      <c r="E12" s="263">
        <v>0</v>
      </c>
      <c r="F12" s="263">
        <v>420924.57</v>
      </c>
      <c r="G12" s="263">
        <v>220610186</v>
      </c>
      <c r="H12" s="263">
        <v>0</v>
      </c>
      <c r="I12" s="263"/>
      <c r="J12" s="263">
        <v>0</v>
      </c>
      <c r="K12" s="263">
        <v>0</v>
      </c>
      <c r="L12" s="263">
        <v>0</v>
      </c>
      <c r="M12" s="263">
        <v>0</v>
      </c>
      <c r="N12" s="263">
        <v>0</v>
      </c>
      <c r="O12" s="263">
        <v>0</v>
      </c>
      <c r="P12" s="263">
        <v>0</v>
      </c>
      <c r="Q12" s="263">
        <v>0</v>
      </c>
      <c r="R12" s="263">
        <v>0</v>
      </c>
      <c r="S12" s="263">
        <v>0</v>
      </c>
      <c r="T12" s="263">
        <v>0</v>
      </c>
      <c r="U12" s="263">
        <v>0</v>
      </c>
      <c r="V12" s="263">
        <v>0</v>
      </c>
      <c r="W12" s="263">
        <v>0</v>
      </c>
      <c r="X12" s="263">
        <v>0</v>
      </c>
      <c r="Y12" s="263">
        <v>0</v>
      </c>
      <c r="Z12" s="263">
        <v>0</v>
      </c>
      <c r="AA12" s="263">
        <v>0</v>
      </c>
      <c r="AB12" s="263">
        <v>0</v>
      </c>
      <c r="AC12" s="263">
        <v>0</v>
      </c>
      <c r="AD12" s="263">
        <v>0</v>
      </c>
      <c r="AE12" s="263">
        <v>0</v>
      </c>
      <c r="AF12" s="263">
        <v>0</v>
      </c>
      <c r="AG12" s="263">
        <v>0</v>
      </c>
      <c r="AH12" s="263">
        <v>0</v>
      </c>
      <c r="AI12" s="263">
        <v>0</v>
      </c>
      <c r="AJ12" s="263">
        <v>0</v>
      </c>
      <c r="AK12" s="263"/>
      <c r="AL12" s="263">
        <v>420924.57</v>
      </c>
      <c r="AM12" s="263">
        <v>0</v>
      </c>
      <c r="AN12" s="263">
        <v>0</v>
      </c>
      <c r="AO12" s="263">
        <v>0</v>
      </c>
      <c r="AP12" s="263">
        <v>0</v>
      </c>
      <c r="AQ12" s="263">
        <v>0</v>
      </c>
      <c r="AR12" s="263">
        <v>0</v>
      </c>
      <c r="AS12" s="263">
        <v>0</v>
      </c>
      <c r="AT12" s="263">
        <v>0</v>
      </c>
      <c r="AU12" s="263">
        <v>0</v>
      </c>
      <c r="AV12" s="263">
        <v>0</v>
      </c>
      <c r="AW12" s="263">
        <v>0</v>
      </c>
      <c r="AX12" s="263">
        <v>0</v>
      </c>
      <c r="AY12" s="263">
        <v>0</v>
      </c>
      <c r="AZ12" s="263">
        <v>0</v>
      </c>
      <c r="BA12" s="263">
        <v>0</v>
      </c>
      <c r="BB12" s="263">
        <v>0</v>
      </c>
      <c r="BC12" s="263">
        <v>0</v>
      </c>
      <c r="BD12" s="263">
        <v>0</v>
      </c>
      <c r="BE12" s="263">
        <v>0</v>
      </c>
      <c r="BF12" s="263">
        <v>0</v>
      </c>
      <c r="BG12" s="263">
        <v>0</v>
      </c>
      <c r="BH12" s="263">
        <v>0</v>
      </c>
      <c r="BI12" s="263">
        <v>0</v>
      </c>
      <c r="BJ12" s="263">
        <v>0</v>
      </c>
      <c r="BK12" s="263">
        <v>0</v>
      </c>
      <c r="BL12" s="263">
        <v>0</v>
      </c>
      <c r="BM12" s="263"/>
      <c r="BN12" s="263">
        <v>0</v>
      </c>
      <c r="BO12" s="263">
        <v>0</v>
      </c>
      <c r="BP12" s="263">
        <v>0</v>
      </c>
      <c r="BQ12" s="263">
        <v>0</v>
      </c>
      <c r="BR12" s="263">
        <v>0</v>
      </c>
      <c r="BS12" s="263">
        <v>0</v>
      </c>
      <c r="BT12" s="263">
        <v>0</v>
      </c>
      <c r="BU12" s="263">
        <v>0</v>
      </c>
      <c r="BV12" s="263">
        <v>0</v>
      </c>
      <c r="BW12" s="263">
        <v>0</v>
      </c>
      <c r="BX12" s="263">
        <v>0</v>
      </c>
      <c r="BY12" s="263">
        <v>0</v>
      </c>
      <c r="BZ12" s="263">
        <v>0</v>
      </c>
      <c r="CA12" s="263">
        <v>0</v>
      </c>
      <c r="CB12" s="263">
        <v>0</v>
      </c>
      <c r="CC12" s="263">
        <v>0</v>
      </c>
      <c r="CD12" s="263">
        <v>0</v>
      </c>
      <c r="CE12" s="263">
        <v>0</v>
      </c>
      <c r="CF12" s="263">
        <v>0</v>
      </c>
      <c r="CG12" s="263">
        <v>0</v>
      </c>
      <c r="CH12" s="263">
        <v>0</v>
      </c>
      <c r="CI12" s="263">
        <v>0</v>
      </c>
      <c r="CJ12" s="263">
        <v>0</v>
      </c>
      <c r="CK12" s="263">
        <v>0</v>
      </c>
      <c r="CL12" s="263">
        <v>0</v>
      </c>
      <c r="CM12" s="263">
        <v>0</v>
      </c>
      <c r="CN12" s="263">
        <v>0</v>
      </c>
      <c r="CO12" s="263"/>
      <c r="CP12" s="263">
        <v>420924.57</v>
      </c>
      <c r="CQ12" s="263">
        <v>0</v>
      </c>
      <c r="CR12" s="263">
        <v>0</v>
      </c>
      <c r="CS12" s="263">
        <v>0</v>
      </c>
      <c r="CT12" s="263">
        <v>0</v>
      </c>
      <c r="CU12" s="263">
        <v>0</v>
      </c>
      <c r="CV12" s="263">
        <v>0</v>
      </c>
      <c r="CW12" s="263">
        <v>0</v>
      </c>
      <c r="CX12" s="263">
        <v>0</v>
      </c>
      <c r="CY12" s="263">
        <v>0</v>
      </c>
      <c r="CZ12" s="263">
        <v>0</v>
      </c>
      <c r="DA12" s="263">
        <v>0</v>
      </c>
      <c r="DB12" s="263">
        <v>0</v>
      </c>
      <c r="DC12" s="263">
        <v>0</v>
      </c>
      <c r="DD12" s="263">
        <v>0</v>
      </c>
      <c r="DE12" s="263">
        <v>0</v>
      </c>
      <c r="DF12" s="263">
        <v>0</v>
      </c>
      <c r="DG12" s="263">
        <v>0</v>
      </c>
      <c r="DH12" s="263">
        <v>0</v>
      </c>
      <c r="DI12" s="263">
        <v>0</v>
      </c>
      <c r="DJ12" s="263">
        <v>0</v>
      </c>
      <c r="DK12" s="263">
        <v>0</v>
      </c>
      <c r="DL12" s="263">
        <v>0</v>
      </c>
      <c r="DM12" s="263">
        <v>0</v>
      </c>
      <c r="DN12" s="263">
        <v>0</v>
      </c>
      <c r="DO12" s="263">
        <v>0</v>
      </c>
      <c r="DP12" s="263">
        <v>0</v>
      </c>
      <c r="DR12" s="263">
        <v>110692959</v>
      </c>
      <c r="DS12" s="263">
        <v>0</v>
      </c>
      <c r="DT12" s="263">
        <v>0</v>
      </c>
      <c r="DU12" s="263">
        <v>0</v>
      </c>
      <c r="DV12" s="263">
        <v>0</v>
      </c>
      <c r="DW12" s="263">
        <v>61941308</v>
      </c>
      <c r="DX12" s="263">
        <v>47975919</v>
      </c>
      <c r="DY12" s="263">
        <v>0</v>
      </c>
      <c r="DZ12" s="263">
        <v>0</v>
      </c>
      <c r="EA12" s="263">
        <v>0</v>
      </c>
      <c r="EB12" s="263">
        <v>0</v>
      </c>
      <c r="EC12" s="263">
        <v>0</v>
      </c>
      <c r="ED12" s="263">
        <v>0</v>
      </c>
      <c r="EE12" s="263">
        <v>0</v>
      </c>
      <c r="EF12" s="263">
        <v>0</v>
      </c>
      <c r="EG12" s="263">
        <v>0</v>
      </c>
      <c r="EH12" s="263">
        <v>0</v>
      </c>
      <c r="EI12" s="263">
        <v>0</v>
      </c>
      <c r="EJ12" s="263">
        <v>0</v>
      </c>
      <c r="EK12" s="263">
        <v>0</v>
      </c>
      <c r="EL12" s="263">
        <v>0</v>
      </c>
      <c r="EM12" s="263">
        <v>0</v>
      </c>
      <c r="EN12" s="263">
        <v>0</v>
      </c>
      <c r="EO12" s="263">
        <v>0</v>
      </c>
      <c r="EP12" s="263">
        <v>0</v>
      </c>
      <c r="EQ12" s="263">
        <v>0</v>
      </c>
      <c r="ER12" s="263">
        <v>0</v>
      </c>
    </row>
    <row r="13" spans="1:148" x14ac:dyDescent="0.75">
      <c r="A13" s="262">
        <v>42916</v>
      </c>
      <c r="B13" t="s">
        <v>307</v>
      </c>
      <c r="C13" s="263">
        <v>0</v>
      </c>
      <c r="D13" s="263">
        <v>865584.15999999992</v>
      </c>
      <c r="E13" s="263">
        <v>0</v>
      </c>
      <c r="F13" s="263">
        <v>865584.15999999992</v>
      </c>
      <c r="G13" s="263">
        <v>346600968</v>
      </c>
      <c r="H13" s="263">
        <v>0</v>
      </c>
      <c r="I13" s="263"/>
      <c r="J13" s="263">
        <v>0</v>
      </c>
      <c r="K13" s="263">
        <v>0</v>
      </c>
      <c r="L13" s="263">
        <v>0</v>
      </c>
      <c r="M13" s="263">
        <v>0</v>
      </c>
      <c r="N13" s="263">
        <v>0</v>
      </c>
      <c r="O13" s="263">
        <v>0</v>
      </c>
      <c r="P13" s="263">
        <v>0</v>
      </c>
      <c r="Q13" s="263">
        <v>0</v>
      </c>
      <c r="R13" s="263">
        <v>0</v>
      </c>
      <c r="S13" s="263">
        <v>0</v>
      </c>
      <c r="T13" s="263">
        <v>0</v>
      </c>
      <c r="U13" s="263">
        <v>0</v>
      </c>
      <c r="V13" s="263">
        <v>0</v>
      </c>
      <c r="W13" s="263">
        <v>0</v>
      </c>
      <c r="X13" s="263">
        <v>0</v>
      </c>
      <c r="Y13" s="263">
        <v>0</v>
      </c>
      <c r="Z13" s="263">
        <v>0</v>
      </c>
      <c r="AA13" s="263">
        <v>0</v>
      </c>
      <c r="AB13" s="263">
        <v>0</v>
      </c>
      <c r="AC13" s="263">
        <v>0</v>
      </c>
      <c r="AD13" s="263">
        <v>0</v>
      </c>
      <c r="AE13" s="263">
        <v>0</v>
      </c>
      <c r="AF13" s="263">
        <v>0</v>
      </c>
      <c r="AG13" s="263">
        <v>0</v>
      </c>
      <c r="AH13" s="263">
        <v>0</v>
      </c>
      <c r="AI13" s="263">
        <v>0</v>
      </c>
      <c r="AJ13" s="263">
        <v>0</v>
      </c>
      <c r="AK13" s="263"/>
      <c r="AL13" s="263">
        <v>434948.35</v>
      </c>
      <c r="AM13" s="263">
        <v>0</v>
      </c>
      <c r="AN13" s="263">
        <v>0</v>
      </c>
      <c r="AO13" s="263">
        <v>0</v>
      </c>
      <c r="AP13" s="263">
        <v>0</v>
      </c>
      <c r="AQ13" s="263">
        <v>233595.48</v>
      </c>
      <c r="AR13" s="263">
        <v>197040.33</v>
      </c>
      <c r="AS13" s="263">
        <v>0</v>
      </c>
      <c r="AT13" s="263">
        <v>0</v>
      </c>
      <c r="AU13" s="263">
        <v>0</v>
      </c>
      <c r="AV13" s="263">
        <v>0</v>
      </c>
      <c r="AW13" s="263">
        <v>0</v>
      </c>
      <c r="AX13" s="263">
        <v>0</v>
      </c>
      <c r="AY13" s="263">
        <v>0</v>
      </c>
      <c r="AZ13" s="263">
        <v>0</v>
      </c>
      <c r="BA13" s="263">
        <v>0</v>
      </c>
      <c r="BB13" s="263">
        <v>0</v>
      </c>
      <c r="BC13" s="263">
        <v>0</v>
      </c>
      <c r="BD13" s="263">
        <v>0</v>
      </c>
      <c r="BE13" s="263">
        <v>0</v>
      </c>
      <c r="BF13" s="263">
        <v>0</v>
      </c>
      <c r="BG13" s="263">
        <v>0</v>
      </c>
      <c r="BH13" s="263">
        <v>0</v>
      </c>
      <c r="BI13" s="263">
        <v>0</v>
      </c>
      <c r="BJ13" s="263">
        <v>0</v>
      </c>
      <c r="BK13" s="263">
        <v>0</v>
      </c>
      <c r="BL13" s="263">
        <v>0</v>
      </c>
      <c r="BM13" s="263"/>
      <c r="BN13" s="263">
        <v>0</v>
      </c>
      <c r="BO13" s="263">
        <v>0</v>
      </c>
      <c r="BP13" s="263">
        <v>0</v>
      </c>
      <c r="BQ13" s="263">
        <v>0</v>
      </c>
      <c r="BR13" s="263">
        <v>0</v>
      </c>
      <c r="BS13" s="263">
        <v>0</v>
      </c>
      <c r="BT13" s="263">
        <v>0</v>
      </c>
      <c r="BU13" s="263">
        <v>0</v>
      </c>
      <c r="BV13" s="263">
        <v>0</v>
      </c>
      <c r="BW13" s="263">
        <v>0</v>
      </c>
      <c r="BX13" s="263">
        <v>0</v>
      </c>
      <c r="BY13" s="263">
        <v>0</v>
      </c>
      <c r="BZ13" s="263">
        <v>0</v>
      </c>
      <c r="CA13" s="263">
        <v>0</v>
      </c>
      <c r="CB13" s="263">
        <v>0</v>
      </c>
      <c r="CC13" s="263">
        <v>0</v>
      </c>
      <c r="CD13" s="263">
        <v>0</v>
      </c>
      <c r="CE13" s="263">
        <v>0</v>
      </c>
      <c r="CF13" s="263">
        <v>0</v>
      </c>
      <c r="CG13" s="263">
        <v>0</v>
      </c>
      <c r="CH13" s="263">
        <v>0</v>
      </c>
      <c r="CI13" s="263">
        <v>0</v>
      </c>
      <c r="CJ13" s="263">
        <v>0</v>
      </c>
      <c r="CK13" s="263">
        <v>0</v>
      </c>
      <c r="CL13" s="263">
        <v>0</v>
      </c>
      <c r="CM13" s="263">
        <v>0</v>
      </c>
      <c r="CN13" s="263">
        <v>0</v>
      </c>
      <c r="CO13" s="263"/>
      <c r="CP13" s="263">
        <v>434948.35</v>
      </c>
      <c r="CQ13" s="263">
        <v>0</v>
      </c>
      <c r="CR13" s="263">
        <v>0</v>
      </c>
      <c r="CS13" s="263">
        <v>0</v>
      </c>
      <c r="CT13" s="263">
        <v>0</v>
      </c>
      <c r="CU13" s="263">
        <v>233595.48</v>
      </c>
      <c r="CV13" s="263">
        <v>197040.33</v>
      </c>
      <c r="CW13" s="263">
        <v>0</v>
      </c>
      <c r="CX13" s="263">
        <v>0</v>
      </c>
      <c r="CY13" s="263">
        <v>0</v>
      </c>
      <c r="CZ13" s="263">
        <v>0</v>
      </c>
      <c r="DA13" s="263">
        <v>0</v>
      </c>
      <c r="DB13" s="263">
        <v>0</v>
      </c>
      <c r="DC13" s="263">
        <v>0</v>
      </c>
      <c r="DD13" s="263">
        <v>0</v>
      </c>
      <c r="DE13" s="263">
        <v>0</v>
      </c>
      <c r="DF13" s="263">
        <v>0</v>
      </c>
      <c r="DG13" s="263">
        <v>0</v>
      </c>
      <c r="DH13" s="263">
        <v>0</v>
      </c>
      <c r="DI13" s="263">
        <v>0</v>
      </c>
      <c r="DJ13" s="263">
        <v>0</v>
      </c>
      <c r="DK13" s="263">
        <v>0</v>
      </c>
      <c r="DL13" s="263">
        <v>0</v>
      </c>
      <c r="DM13" s="263">
        <v>0</v>
      </c>
      <c r="DN13" s="263">
        <v>0</v>
      </c>
      <c r="DO13" s="263">
        <v>0</v>
      </c>
      <c r="DP13" s="263">
        <v>0</v>
      </c>
      <c r="DR13" s="263">
        <v>110692959</v>
      </c>
      <c r="DS13" s="263">
        <v>0</v>
      </c>
      <c r="DT13" s="263">
        <v>0</v>
      </c>
      <c r="DU13" s="263">
        <v>51617188</v>
      </c>
      <c r="DV13" s="263">
        <v>0</v>
      </c>
      <c r="DW13" s="263">
        <v>61941308</v>
      </c>
      <c r="DX13" s="263">
        <v>47975919</v>
      </c>
      <c r="DY13" s="263">
        <v>0</v>
      </c>
      <c r="DZ13" s="263">
        <v>0</v>
      </c>
      <c r="EA13" s="263">
        <v>0</v>
      </c>
      <c r="EB13" s="263">
        <v>74373594</v>
      </c>
      <c r="EC13" s="263">
        <v>0</v>
      </c>
      <c r="ED13" s="263">
        <v>0</v>
      </c>
      <c r="EE13" s="263">
        <v>0</v>
      </c>
      <c r="EF13" s="263">
        <v>0</v>
      </c>
      <c r="EG13" s="263">
        <v>0</v>
      </c>
      <c r="EH13" s="263">
        <v>0</v>
      </c>
      <c r="EI13" s="263">
        <v>0</v>
      </c>
      <c r="EJ13" s="263">
        <v>0</v>
      </c>
      <c r="EK13" s="263">
        <v>0</v>
      </c>
      <c r="EL13" s="263">
        <v>0</v>
      </c>
      <c r="EM13" s="263">
        <v>0</v>
      </c>
      <c r="EN13" s="263">
        <v>0</v>
      </c>
      <c r="EO13" s="263">
        <v>0</v>
      </c>
      <c r="EP13" s="263">
        <v>0</v>
      </c>
      <c r="EQ13" s="263">
        <v>0</v>
      </c>
      <c r="ER13" s="263">
        <v>0</v>
      </c>
    </row>
    <row r="14" spans="1:148" x14ac:dyDescent="0.75">
      <c r="A14" s="262">
        <v>42947</v>
      </c>
      <c r="B14" t="s">
        <v>307</v>
      </c>
      <c r="C14" s="263">
        <v>0</v>
      </c>
      <c r="D14" s="263">
        <v>1308032.3400000001</v>
      </c>
      <c r="E14" s="263">
        <v>0</v>
      </c>
      <c r="F14" s="263">
        <v>1308032.3400000001</v>
      </c>
      <c r="G14" s="263">
        <v>346600968</v>
      </c>
      <c r="H14" s="263">
        <v>0</v>
      </c>
      <c r="I14" s="263"/>
      <c r="J14" s="263">
        <v>0</v>
      </c>
      <c r="K14" s="263">
        <v>0</v>
      </c>
      <c r="L14" s="263">
        <v>0</v>
      </c>
      <c r="M14" s="263">
        <v>0</v>
      </c>
      <c r="N14" s="263">
        <v>0</v>
      </c>
      <c r="O14" s="263">
        <v>0</v>
      </c>
      <c r="P14" s="263">
        <v>0</v>
      </c>
      <c r="Q14" s="263">
        <v>0</v>
      </c>
      <c r="R14" s="263">
        <v>0</v>
      </c>
      <c r="S14" s="263">
        <v>0</v>
      </c>
      <c r="T14" s="263">
        <v>0</v>
      </c>
      <c r="U14" s="263">
        <v>0</v>
      </c>
      <c r="V14" s="263">
        <v>0</v>
      </c>
      <c r="W14" s="263">
        <v>0</v>
      </c>
      <c r="X14" s="263">
        <v>0</v>
      </c>
      <c r="Y14" s="263">
        <v>0</v>
      </c>
      <c r="Z14" s="263">
        <v>0</v>
      </c>
      <c r="AA14" s="263">
        <v>0</v>
      </c>
      <c r="AB14" s="263">
        <v>0</v>
      </c>
      <c r="AC14" s="263">
        <v>0</v>
      </c>
      <c r="AD14" s="263">
        <v>0</v>
      </c>
      <c r="AE14" s="263">
        <v>0</v>
      </c>
      <c r="AF14" s="263">
        <v>0</v>
      </c>
      <c r="AG14" s="263">
        <v>0</v>
      </c>
      <c r="AH14" s="263">
        <v>0</v>
      </c>
      <c r="AI14" s="263">
        <v>0</v>
      </c>
      <c r="AJ14" s="263">
        <v>0</v>
      </c>
      <c r="AK14" s="263"/>
      <c r="AL14" s="263">
        <v>420911.76</v>
      </c>
      <c r="AM14" s="263">
        <v>0</v>
      </c>
      <c r="AN14" s="263">
        <v>0</v>
      </c>
      <c r="AO14" s="263">
        <v>207649.24</v>
      </c>
      <c r="AP14" s="263">
        <v>0</v>
      </c>
      <c r="AQ14" s="263">
        <v>226058.56</v>
      </c>
      <c r="AR14" s="263">
        <v>190683.85</v>
      </c>
      <c r="AS14" s="263">
        <v>0</v>
      </c>
      <c r="AT14" s="263">
        <v>0</v>
      </c>
      <c r="AU14" s="263">
        <v>0</v>
      </c>
      <c r="AV14" s="263">
        <v>262728.93</v>
      </c>
      <c r="AW14" s="263">
        <v>0</v>
      </c>
      <c r="AX14" s="263">
        <v>0</v>
      </c>
      <c r="AY14" s="263">
        <v>0</v>
      </c>
      <c r="AZ14" s="263">
        <v>0</v>
      </c>
      <c r="BA14" s="263">
        <v>0</v>
      </c>
      <c r="BB14" s="263">
        <v>0</v>
      </c>
      <c r="BC14" s="263">
        <v>0</v>
      </c>
      <c r="BD14" s="263">
        <v>0</v>
      </c>
      <c r="BE14" s="263">
        <v>0</v>
      </c>
      <c r="BF14" s="263">
        <v>0</v>
      </c>
      <c r="BG14" s="263">
        <v>0</v>
      </c>
      <c r="BH14" s="263">
        <v>0</v>
      </c>
      <c r="BI14" s="263">
        <v>0</v>
      </c>
      <c r="BJ14" s="263">
        <v>0</v>
      </c>
      <c r="BK14" s="263">
        <v>0</v>
      </c>
      <c r="BL14" s="263">
        <v>0</v>
      </c>
      <c r="BM14" s="263"/>
      <c r="BN14" s="263">
        <v>0</v>
      </c>
      <c r="BO14" s="263">
        <v>0</v>
      </c>
      <c r="BP14" s="263">
        <v>0</v>
      </c>
      <c r="BQ14" s="263">
        <v>0</v>
      </c>
      <c r="BR14" s="263">
        <v>0</v>
      </c>
      <c r="BS14" s="263">
        <v>0</v>
      </c>
      <c r="BT14" s="263">
        <v>0</v>
      </c>
      <c r="BU14" s="263">
        <v>0</v>
      </c>
      <c r="BV14" s="263">
        <v>0</v>
      </c>
      <c r="BW14" s="263">
        <v>0</v>
      </c>
      <c r="BX14" s="263">
        <v>0</v>
      </c>
      <c r="BY14" s="263">
        <v>0</v>
      </c>
      <c r="BZ14" s="263">
        <v>0</v>
      </c>
      <c r="CA14" s="263">
        <v>0</v>
      </c>
      <c r="CB14" s="263">
        <v>0</v>
      </c>
      <c r="CC14" s="263">
        <v>0</v>
      </c>
      <c r="CD14" s="263">
        <v>0</v>
      </c>
      <c r="CE14" s="263">
        <v>0</v>
      </c>
      <c r="CF14" s="263">
        <v>0</v>
      </c>
      <c r="CG14" s="263">
        <v>0</v>
      </c>
      <c r="CH14" s="263">
        <v>0</v>
      </c>
      <c r="CI14" s="263">
        <v>0</v>
      </c>
      <c r="CJ14" s="263">
        <v>0</v>
      </c>
      <c r="CK14" s="263">
        <v>0</v>
      </c>
      <c r="CL14" s="263">
        <v>0</v>
      </c>
      <c r="CM14" s="263">
        <v>0</v>
      </c>
      <c r="CN14" s="263">
        <v>0</v>
      </c>
      <c r="CO14" s="263"/>
      <c r="CP14" s="263">
        <v>420911.76</v>
      </c>
      <c r="CQ14" s="263">
        <v>0</v>
      </c>
      <c r="CR14" s="263">
        <v>0</v>
      </c>
      <c r="CS14" s="263">
        <v>207649.24</v>
      </c>
      <c r="CT14" s="263">
        <v>0</v>
      </c>
      <c r="CU14" s="263">
        <v>226058.56</v>
      </c>
      <c r="CV14" s="263">
        <v>190683.85</v>
      </c>
      <c r="CW14" s="263">
        <v>0</v>
      </c>
      <c r="CX14" s="263">
        <v>0</v>
      </c>
      <c r="CY14" s="263">
        <v>0</v>
      </c>
      <c r="CZ14" s="263">
        <v>262728.93</v>
      </c>
      <c r="DA14" s="263">
        <v>0</v>
      </c>
      <c r="DB14" s="263">
        <v>0</v>
      </c>
      <c r="DC14" s="263">
        <v>0</v>
      </c>
      <c r="DD14" s="263">
        <v>0</v>
      </c>
      <c r="DE14" s="263">
        <v>0</v>
      </c>
      <c r="DF14" s="263">
        <v>0</v>
      </c>
      <c r="DG14" s="263">
        <v>0</v>
      </c>
      <c r="DH14" s="263">
        <v>0</v>
      </c>
      <c r="DI14" s="263">
        <v>0</v>
      </c>
      <c r="DJ14" s="263">
        <v>0</v>
      </c>
      <c r="DK14" s="263">
        <v>0</v>
      </c>
      <c r="DL14" s="263">
        <v>0</v>
      </c>
      <c r="DM14" s="263">
        <v>0</v>
      </c>
      <c r="DN14" s="263">
        <v>0</v>
      </c>
      <c r="DO14" s="263">
        <v>0</v>
      </c>
      <c r="DP14" s="263">
        <v>0</v>
      </c>
      <c r="DR14" s="263">
        <v>110692959</v>
      </c>
      <c r="DS14" s="263">
        <v>0</v>
      </c>
      <c r="DT14" s="263">
        <v>0</v>
      </c>
      <c r="DU14" s="263">
        <v>51617188</v>
      </c>
      <c r="DV14" s="263">
        <v>0</v>
      </c>
      <c r="DW14" s="263">
        <v>61941308</v>
      </c>
      <c r="DX14" s="263">
        <v>47975919</v>
      </c>
      <c r="DY14" s="263">
        <v>0</v>
      </c>
      <c r="DZ14" s="263">
        <v>0</v>
      </c>
      <c r="EA14" s="263">
        <v>0</v>
      </c>
      <c r="EB14" s="263">
        <v>74373594</v>
      </c>
      <c r="EC14" s="263">
        <v>0</v>
      </c>
      <c r="ED14" s="263">
        <v>0</v>
      </c>
      <c r="EE14" s="263">
        <v>0</v>
      </c>
      <c r="EF14" s="263">
        <v>0</v>
      </c>
      <c r="EG14" s="263">
        <v>0</v>
      </c>
      <c r="EH14" s="263">
        <v>0</v>
      </c>
      <c r="EI14" s="263">
        <v>0</v>
      </c>
      <c r="EJ14" s="263">
        <v>0</v>
      </c>
      <c r="EK14" s="263">
        <v>0</v>
      </c>
      <c r="EL14" s="263">
        <v>0</v>
      </c>
      <c r="EM14" s="263">
        <v>0</v>
      </c>
      <c r="EN14" s="263">
        <v>0</v>
      </c>
      <c r="EO14" s="263">
        <v>0</v>
      </c>
      <c r="EP14" s="263">
        <v>0</v>
      </c>
      <c r="EQ14" s="263">
        <v>0</v>
      </c>
      <c r="ER14" s="263">
        <v>0</v>
      </c>
    </row>
    <row r="15" spans="1:148" x14ac:dyDescent="0.75">
      <c r="A15" s="262">
        <v>42978</v>
      </c>
      <c r="B15" t="s">
        <v>307</v>
      </c>
      <c r="C15" s="263">
        <v>0</v>
      </c>
      <c r="D15" s="263">
        <v>1352307.2</v>
      </c>
      <c r="E15" s="263">
        <v>0</v>
      </c>
      <c r="F15" s="263">
        <v>1352307.2</v>
      </c>
      <c r="G15" s="263">
        <v>517936754</v>
      </c>
      <c r="H15" s="263">
        <v>0</v>
      </c>
      <c r="I15" s="263"/>
      <c r="J15" s="263">
        <v>0</v>
      </c>
      <c r="K15" s="263">
        <v>0</v>
      </c>
      <c r="L15" s="263">
        <v>0</v>
      </c>
      <c r="M15" s="263">
        <v>0</v>
      </c>
      <c r="N15" s="263">
        <v>0</v>
      </c>
      <c r="O15" s="263">
        <v>0</v>
      </c>
      <c r="P15" s="263">
        <v>0</v>
      </c>
      <c r="Q15" s="263">
        <v>0</v>
      </c>
      <c r="R15" s="263">
        <v>0</v>
      </c>
      <c r="S15" s="263">
        <v>0</v>
      </c>
      <c r="T15" s="263">
        <v>0</v>
      </c>
      <c r="U15" s="263">
        <v>0</v>
      </c>
      <c r="V15" s="263">
        <v>0</v>
      </c>
      <c r="W15" s="263">
        <v>0</v>
      </c>
      <c r="X15" s="263">
        <v>0</v>
      </c>
      <c r="Y15" s="263">
        <v>0</v>
      </c>
      <c r="Z15" s="263">
        <v>0</v>
      </c>
      <c r="AA15" s="263">
        <v>0</v>
      </c>
      <c r="AB15" s="263">
        <v>0</v>
      </c>
      <c r="AC15" s="263">
        <v>0</v>
      </c>
      <c r="AD15" s="263">
        <v>0</v>
      </c>
      <c r="AE15" s="263">
        <v>0</v>
      </c>
      <c r="AF15" s="263">
        <v>0</v>
      </c>
      <c r="AG15" s="263">
        <v>0</v>
      </c>
      <c r="AH15" s="263">
        <v>0</v>
      </c>
      <c r="AI15" s="263">
        <v>0</v>
      </c>
      <c r="AJ15" s="263">
        <v>0</v>
      </c>
      <c r="AK15" s="263"/>
      <c r="AL15" s="263">
        <v>434935.06</v>
      </c>
      <c r="AM15" s="263">
        <v>0</v>
      </c>
      <c r="AN15" s="263">
        <v>0</v>
      </c>
      <c r="AO15" s="263">
        <v>215260.69</v>
      </c>
      <c r="AP15" s="263">
        <v>0</v>
      </c>
      <c r="AQ15" s="263">
        <v>233591.88</v>
      </c>
      <c r="AR15" s="263">
        <v>197039.54</v>
      </c>
      <c r="AS15" s="263">
        <v>0</v>
      </c>
      <c r="AT15" s="263">
        <v>0</v>
      </c>
      <c r="AU15" s="263">
        <v>0</v>
      </c>
      <c r="AV15" s="263">
        <v>271480.03000000003</v>
      </c>
      <c r="AW15" s="263">
        <v>0</v>
      </c>
      <c r="AX15" s="263">
        <v>0</v>
      </c>
      <c r="AY15" s="263">
        <v>0</v>
      </c>
      <c r="AZ15" s="263">
        <v>0</v>
      </c>
      <c r="BA15" s="263">
        <v>0</v>
      </c>
      <c r="BB15" s="263">
        <v>0</v>
      </c>
      <c r="BC15" s="263">
        <v>0</v>
      </c>
      <c r="BD15" s="263">
        <v>0</v>
      </c>
      <c r="BE15" s="263">
        <v>0</v>
      </c>
      <c r="BF15" s="263">
        <v>0</v>
      </c>
      <c r="BG15" s="263">
        <v>0</v>
      </c>
      <c r="BH15" s="263">
        <v>0</v>
      </c>
      <c r="BI15" s="263">
        <v>0</v>
      </c>
      <c r="BJ15" s="263">
        <v>0</v>
      </c>
      <c r="BK15" s="263">
        <v>0</v>
      </c>
      <c r="BL15" s="263">
        <v>0</v>
      </c>
      <c r="BM15" s="263"/>
      <c r="BN15" s="263">
        <v>0</v>
      </c>
      <c r="BO15" s="263">
        <v>0</v>
      </c>
      <c r="BP15" s="263">
        <v>0</v>
      </c>
      <c r="BQ15" s="263">
        <v>0</v>
      </c>
      <c r="BR15" s="263">
        <v>0</v>
      </c>
      <c r="BS15" s="263">
        <v>0</v>
      </c>
      <c r="BT15" s="263">
        <v>0</v>
      </c>
      <c r="BU15" s="263">
        <v>0</v>
      </c>
      <c r="BV15" s="263">
        <v>0</v>
      </c>
      <c r="BW15" s="263">
        <v>0</v>
      </c>
      <c r="BX15" s="263">
        <v>0</v>
      </c>
      <c r="BY15" s="263">
        <v>0</v>
      </c>
      <c r="BZ15" s="263">
        <v>0</v>
      </c>
      <c r="CA15" s="263">
        <v>0</v>
      </c>
      <c r="CB15" s="263">
        <v>0</v>
      </c>
      <c r="CC15" s="263">
        <v>0</v>
      </c>
      <c r="CD15" s="263">
        <v>0</v>
      </c>
      <c r="CE15" s="263">
        <v>0</v>
      </c>
      <c r="CF15" s="263">
        <v>0</v>
      </c>
      <c r="CG15" s="263">
        <v>0</v>
      </c>
      <c r="CH15" s="263">
        <v>0</v>
      </c>
      <c r="CI15" s="263">
        <v>0</v>
      </c>
      <c r="CJ15" s="263">
        <v>0</v>
      </c>
      <c r="CK15" s="263">
        <v>0</v>
      </c>
      <c r="CL15" s="263">
        <v>0</v>
      </c>
      <c r="CM15" s="263">
        <v>0</v>
      </c>
      <c r="CN15" s="263">
        <v>0</v>
      </c>
      <c r="CO15" s="263"/>
      <c r="CP15" s="263">
        <v>434935.06</v>
      </c>
      <c r="CQ15" s="263">
        <v>0</v>
      </c>
      <c r="CR15" s="263">
        <v>0</v>
      </c>
      <c r="CS15" s="263">
        <v>215260.69</v>
      </c>
      <c r="CT15" s="263">
        <v>0</v>
      </c>
      <c r="CU15" s="263">
        <v>233591.88</v>
      </c>
      <c r="CV15" s="263">
        <v>197039.54</v>
      </c>
      <c r="CW15" s="263">
        <v>0</v>
      </c>
      <c r="CX15" s="263">
        <v>0</v>
      </c>
      <c r="CY15" s="263">
        <v>0</v>
      </c>
      <c r="CZ15" s="263">
        <v>271480.03000000003</v>
      </c>
      <c r="DA15" s="263">
        <v>0</v>
      </c>
      <c r="DB15" s="263">
        <v>0</v>
      </c>
      <c r="DC15" s="263">
        <v>0</v>
      </c>
      <c r="DD15" s="263">
        <v>0</v>
      </c>
      <c r="DE15" s="263">
        <v>0</v>
      </c>
      <c r="DF15" s="263">
        <v>0</v>
      </c>
      <c r="DG15" s="263">
        <v>0</v>
      </c>
      <c r="DH15" s="263">
        <v>0</v>
      </c>
      <c r="DI15" s="263">
        <v>0</v>
      </c>
      <c r="DJ15" s="263">
        <v>0</v>
      </c>
      <c r="DK15" s="263">
        <v>0</v>
      </c>
      <c r="DL15" s="263">
        <v>0</v>
      </c>
      <c r="DM15" s="263">
        <v>0</v>
      </c>
      <c r="DN15" s="263">
        <v>0</v>
      </c>
      <c r="DO15" s="263">
        <v>0</v>
      </c>
      <c r="DP15" s="263">
        <v>0</v>
      </c>
      <c r="DR15" s="263">
        <v>110692959</v>
      </c>
      <c r="DS15" s="263">
        <v>0</v>
      </c>
      <c r="DT15" s="263">
        <v>0</v>
      </c>
      <c r="DU15" s="263">
        <v>51617188</v>
      </c>
      <c r="DV15" s="263">
        <v>0</v>
      </c>
      <c r="DW15" s="263">
        <v>61941308</v>
      </c>
      <c r="DX15" s="263">
        <v>47975919</v>
      </c>
      <c r="DY15" s="263">
        <v>0</v>
      </c>
      <c r="DZ15" s="263">
        <v>0</v>
      </c>
      <c r="EA15" s="263">
        <v>0</v>
      </c>
      <c r="EB15" s="263">
        <v>74373594</v>
      </c>
      <c r="EC15" s="263">
        <v>0</v>
      </c>
      <c r="ED15" s="263">
        <v>0</v>
      </c>
      <c r="EE15" s="263">
        <v>0</v>
      </c>
      <c r="EF15" s="263">
        <v>0</v>
      </c>
      <c r="EG15" s="263">
        <v>0</v>
      </c>
      <c r="EH15" s="263">
        <v>0</v>
      </c>
      <c r="EI15" s="263">
        <v>0</v>
      </c>
      <c r="EJ15" s="263">
        <v>0</v>
      </c>
      <c r="EK15" s="263">
        <v>77063195</v>
      </c>
      <c r="EL15" s="263">
        <v>0</v>
      </c>
      <c r="EM15" s="263">
        <v>0</v>
      </c>
      <c r="EN15" s="263">
        <v>0</v>
      </c>
      <c r="EO15" s="263">
        <v>0</v>
      </c>
      <c r="EP15" s="263">
        <v>0</v>
      </c>
      <c r="EQ15" s="263">
        <v>94272591</v>
      </c>
      <c r="ER15" s="263">
        <v>0</v>
      </c>
    </row>
    <row r="16" spans="1:148" x14ac:dyDescent="0.75">
      <c r="A16" s="262">
        <v>43008</v>
      </c>
      <c r="B16" t="s">
        <v>307</v>
      </c>
      <c r="C16" s="263">
        <v>0</v>
      </c>
      <c r="D16" s="263">
        <v>1996791.49</v>
      </c>
      <c r="E16" s="263">
        <v>0</v>
      </c>
      <c r="F16" s="263">
        <v>1996791.49</v>
      </c>
      <c r="G16" s="263">
        <v>517936754</v>
      </c>
      <c r="H16" s="263">
        <v>0</v>
      </c>
      <c r="I16" s="263"/>
      <c r="J16" s="263">
        <v>0</v>
      </c>
      <c r="K16" s="263">
        <v>0</v>
      </c>
      <c r="L16" s="263">
        <v>0</v>
      </c>
      <c r="M16" s="263">
        <v>0</v>
      </c>
      <c r="N16" s="263">
        <v>0</v>
      </c>
      <c r="O16" s="263">
        <v>0</v>
      </c>
      <c r="P16" s="263">
        <v>0</v>
      </c>
      <c r="Q16" s="263">
        <v>0</v>
      </c>
      <c r="R16" s="263">
        <v>0</v>
      </c>
      <c r="S16" s="263">
        <v>0</v>
      </c>
      <c r="T16" s="263">
        <v>0</v>
      </c>
      <c r="U16" s="263">
        <v>0</v>
      </c>
      <c r="V16" s="263">
        <v>0</v>
      </c>
      <c r="W16" s="263">
        <v>0</v>
      </c>
      <c r="X16" s="263">
        <v>0</v>
      </c>
      <c r="Y16" s="263">
        <v>0</v>
      </c>
      <c r="Z16" s="263">
        <v>0</v>
      </c>
      <c r="AA16" s="263">
        <v>0</v>
      </c>
      <c r="AB16" s="263">
        <v>0</v>
      </c>
      <c r="AC16" s="263">
        <v>0</v>
      </c>
      <c r="AD16" s="263">
        <v>0</v>
      </c>
      <c r="AE16" s="263">
        <v>0</v>
      </c>
      <c r="AF16" s="263">
        <v>0</v>
      </c>
      <c r="AG16" s="263">
        <v>0</v>
      </c>
      <c r="AH16" s="263">
        <v>0</v>
      </c>
      <c r="AI16" s="263">
        <v>0</v>
      </c>
      <c r="AJ16" s="263">
        <v>0</v>
      </c>
      <c r="AK16" s="263"/>
      <c r="AL16" s="263">
        <v>434928.8</v>
      </c>
      <c r="AM16" s="263">
        <v>0</v>
      </c>
      <c r="AN16" s="263">
        <v>0</v>
      </c>
      <c r="AO16" s="263">
        <v>215256.58</v>
      </c>
      <c r="AP16" s="263">
        <v>0</v>
      </c>
      <c r="AQ16" s="263">
        <v>233590.22</v>
      </c>
      <c r="AR16" s="263">
        <v>197039.17</v>
      </c>
      <c r="AS16" s="263">
        <v>0</v>
      </c>
      <c r="AT16" s="263">
        <v>0</v>
      </c>
      <c r="AU16" s="263">
        <v>0</v>
      </c>
      <c r="AV16" s="263">
        <v>271474.18</v>
      </c>
      <c r="AW16" s="263">
        <v>0</v>
      </c>
      <c r="AX16" s="263">
        <v>0</v>
      </c>
      <c r="AY16" s="263">
        <v>0</v>
      </c>
      <c r="AZ16" s="263">
        <v>0</v>
      </c>
      <c r="BA16" s="263">
        <v>0</v>
      </c>
      <c r="BB16" s="263">
        <v>0</v>
      </c>
      <c r="BC16" s="263">
        <v>0</v>
      </c>
      <c r="BD16" s="263">
        <v>0</v>
      </c>
      <c r="BE16" s="263">
        <v>286626.28000000003</v>
      </c>
      <c r="BF16" s="263">
        <v>0</v>
      </c>
      <c r="BG16" s="263">
        <v>0</v>
      </c>
      <c r="BH16" s="263">
        <v>0</v>
      </c>
      <c r="BI16" s="263">
        <v>0</v>
      </c>
      <c r="BJ16" s="263">
        <v>0</v>
      </c>
      <c r="BK16" s="263">
        <v>357876.26</v>
      </c>
      <c r="BL16" s="263">
        <v>0</v>
      </c>
      <c r="BM16" s="263"/>
      <c r="BN16" s="263">
        <v>0</v>
      </c>
      <c r="BO16" s="263">
        <v>0</v>
      </c>
      <c r="BP16" s="263">
        <v>0</v>
      </c>
      <c r="BQ16" s="263">
        <v>0</v>
      </c>
      <c r="BR16" s="263">
        <v>0</v>
      </c>
      <c r="BS16" s="263">
        <v>0</v>
      </c>
      <c r="BT16" s="263">
        <v>0</v>
      </c>
      <c r="BU16" s="263">
        <v>0</v>
      </c>
      <c r="BV16" s="263">
        <v>0</v>
      </c>
      <c r="BW16" s="263">
        <v>0</v>
      </c>
      <c r="BX16" s="263">
        <v>0</v>
      </c>
      <c r="BY16" s="263">
        <v>0</v>
      </c>
      <c r="BZ16" s="263">
        <v>0</v>
      </c>
      <c r="CA16" s="263">
        <v>0</v>
      </c>
      <c r="CB16" s="263">
        <v>0</v>
      </c>
      <c r="CC16" s="263">
        <v>0</v>
      </c>
      <c r="CD16" s="263">
        <v>0</v>
      </c>
      <c r="CE16" s="263">
        <v>0</v>
      </c>
      <c r="CF16" s="263">
        <v>0</v>
      </c>
      <c r="CG16" s="263">
        <v>0</v>
      </c>
      <c r="CH16" s="263">
        <v>0</v>
      </c>
      <c r="CI16" s="263">
        <v>0</v>
      </c>
      <c r="CJ16" s="263">
        <v>0</v>
      </c>
      <c r="CK16" s="263">
        <v>0</v>
      </c>
      <c r="CL16" s="263">
        <v>0</v>
      </c>
      <c r="CM16" s="263">
        <v>0</v>
      </c>
      <c r="CN16" s="263">
        <v>0</v>
      </c>
      <c r="CO16" s="263"/>
      <c r="CP16" s="263">
        <v>434928.8</v>
      </c>
      <c r="CQ16" s="263">
        <v>0</v>
      </c>
      <c r="CR16" s="263">
        <v>0</v>
      </c>
      <c r="CS16" s="263">
        <v>215256.58</v>
      </c>
      <c r="CT16" s="263">
        <v>0</v>
      </c>
      <c r="CU16" s="263">
        <v>233590.22</v>
      </c>
      <c r="CV16" s="263">
        <v>197039.17</v>
      </c>
      <c r="CW16" s="263">
        <v>0</v>
      </c>
      <c r="CX16" s="263">
        <v>0</v>
      </c>
      <c r="CY16" s="263">
        <v>0</v>
      </c>
      <c r="CZ16" s="263">
        <v>271474.18</v>
      </c>
      <c r="DA16" s="263">
        <v>0</v>
      </c>
      <c r="DB16" s="263">
        <v>0</v>
      </c>
      <c r="DC16" s="263">
        <v>0</v>
      </c>
      <c r="DD16" s="263">
        <v>0</v>
      </c>
      <c r="DE16" s="263">
        <v>0</v>
      </c>
      <c r="DF16" s="263">
        <v>0</v>
      </c>
      <c r="DG16" s="263">
        <v>0</v>
      </c>
      <c r="DH16" s="263">
        <v>0</v>
      </c>
      <c r="DI16" s="263">
        <v>286626.28000000003</v>
      </c>
      <c r="DJ16" s="263">
        <v>0</v>
      </c>
      <c r="DK16" s="263">
        <v>0</v>
      </c>
      <c r="DL16" s="263">
        <v>0</v>
      </c>
      <c r="DM16" s="263">
        <v>0</v>
      </c>
      <c r="DN16" s="263">
        <v>0</v>
      </c>
      <c r="DO16" s="263">
        <v>357876.26</v>
      </c>
      <c r="DP16" s="263">
        <v>0</v>
      </c>
      <c r="DR16" s="263">
        <v>110692959</v>
      </c>
      <c r="DS16" s="263">
        <v>0</v>
      </c>
      <c r="DT16" s="263">
        <v>0</v>
      </c>
      <c r="DU16" s="263">
        <v>51617188</v>
      </c>
      <c r="DV16" s="263">
        <v>0</v>
      </c>
      <c r="DW16" s="263">
        <v>61941308</v>
      </c>
      <c r="DX16" s="263">
        <v>47975919</v>
      </c>
      <c r="DY16" s="263">
        <v>0</v>
      </c>
      <c r="DZ16" s="263">
        <v>0</v>
      </c>
      <c r="EA16" s="263">
        <v>0</v>
      </c>
      <c r="EB16" s="263">
        <v>74373594</v>
      </c>
      <c r="EC16" s="263">
        <v>0</v>
      </c>
      <c r="ED16" s="263">
        <v>0</v>
      </c>
      <c r="EE16" s="263">
        <v>0</v>
      </c>
      <c r="EF16" s="263">
        <v>0</v>
      </c>
      <c r="EG16" s="263">
        <v>0</v>
      </c>
      <c r="EH16" s="263">
        <v>0</v>
      </c>
      <c r="EI16" s="263">
        <v>0</v>
      </c>
      <c r="EJ16" s="263">
        <v>0</v>
      </c>
      <c r="EK16" s="263">
        <v>77063195</v>
      </c>
      <c r="EL16" s="263">
        <v>0</v>
      </c>
      <c r="EM16" s="263">
        <v>0</v>
      </c>
      <c r="EN16" s="263">
        <v>0</v>
      </c>
      <c r="EO16" s="263">
        <v>0</v>
      </c>
      <c r="EP16" s="263">
        <v>0</v>
      </c>
      <c r="EQ16" s="263">
        <v>94272591</v>
      </c>
      <c r="ER16" s="263">
        <v>0</v>
      </c>
    </row>
    <row r="17" spans="1:148" x14ac:dyDescent="0.75">
      <c r="A17" s="262">
        <v>43039</v>
      </c>
      <c r="B17" t="s">
        <v>307</v>
      </c>
      <c r="C17" s="263">
        <v>0</v>
      </c>
      <c r="D17" s="263">
        <v>1931664.62</v>
      </c>
      <c r="E17" s="263">
        <v>0</v>
      </c>
      <c r="F17" s="263">
        <v>1931664.62</v>
      </c>
      <c r="G17" s="263">
        <v>692842943</v>
      </c>
      <c r="H17" s="263">
        <v>0</v>
      </c>
      <c r="I17" s="263"/>
      <c r="J17" s="263">
        <v>0</v>
      </c>
      <c r="K17" s="263">
        <v>0</v>
      </c>
      <c r="L17" s="263">
        <v>0</v>
      </c>
      <c r="M17" s="263">
        <v>0</v>
      </c>
      <c r="N17" s="263">
        <v>0</v>
      </c>
      <c r="O17" s="263">
        <v>0</v>
      </c>
      <c r="P17" s="263">
        <v>0</v>
      </c>
      <c r="Q17" s="263">
        <v>0</v>
      </c>
      <c r="R17" s="263">
        <v>0</v>
      </c>
      <c r="S17" s="263">
        <v>0</v>
      </c>
      <c r="T17" s="263">
        <v>0</v>
      </c>
      <c r="U17" s="263">
        <v>0</v>
      </c>
      <c r="V17" s="263">
        <v>0</v>
      </c>
      <c r="W17" s="263">
        <v>0</v>
      </c>
      <c r="X17" s="263">
        <v>0</v>
      </c>
      <c r="Y17" s="263">
        <v>0</v>
      </c>
      <c r="Z17" s="263">
        <v>0</v>
      </c>
      <c r="AA17" s="263">
        <v>0</v>
      </c>
      <c r="AB17" s="263">
        <v>0</v>
      </c>
      <c r="AC17" s="263">
        <v>0</v>
      </c>
      <c r="AD17" s="263">
        <v>0</v>
      </c>
      <c r="AE17" s="263">
        <v>0</v>
      </c>
      <c r="AF17" s="263">
        <v>0</v>
      </c>
      <c r="AG17" s="263">
        <v>0</v>
      </c>
      <c r="AH17" s="263">
        <v>0</v>
      </c>
      <c r="AI17" s="263">
        <v>0</v>
      </c>
      <c r="AJ17" s="263">
        <v>0</v>
      </c>
      <c r="AK17" s="263"/>
      <c r="AL17" s="263">
        <v>420892.74</v>
      </c>
      <c r="AM17" s="263">
        <v>0</v>
      </c>
      <c r="AN17" s="263">
        <v>0</v>
      </c>
      <c r="AO17" s="263">
        <v>207635.68</v>
      </c>
      <c r="AP17" s="263">
        <v>0</v>
      </c>
      <c r="AQ17" s="263">
        <v>226053.43</v>
      </c>
      <c r="AR17" s="263">
        <v>190682.71</v>
      </c>
      <c r="AS17" s="263">
        <v>0</v>
      </c>
      <c r="AT17" s="263">
        <v>0</v>
      </c>
      <c r="AU17" s="263">
        <v>0</v>
      </c>
      <c r="AV17" s="263">
        <v>262711.26</v>
      </c>
      <c r="AW17" s="263">
        <v>0</v>
      </c>
      <c r="AX17" s="263">
        <v>0</v>
      </c>
      <c r="AY17" s="263">
        <v>0</v>
      </c>
      <c r="AZ17" s="263">
        <v>0</v>
      </c>
      <c r="BA17" s="263">
        <v>0</v>
      </c>
      <c r="BB17" s="263">
        <v>0</v>
      </c>
      <c r="BC17" s="263">
        <v>0</v>
      </c>
      <c r="BD17" s="263">
        <v>0</v>
      </c>
      <c r="BE17" s="263">
        <v>277369.56</v>
      </c>
      <c r="BF17" s="263">
        <v>0</v>
      </c>
      <c r="BG17" s="263">
        <v>0</v>
      </c>
      <c r="BH17" s="263">
        <v>0</v>
      </c>
      <c r="BI17" s="263">
        <v>0</v>
      </c>
      <c r="BJ17" s="263">
        <v>0</v>
      </c>
      <c r="BK17" s="263">
        <v>346319.24</v>
      </c>
      <c r="BL17" s="263">
        <v>0</v>
      </c>
      <c r="BM17" s="263"/>
      <c r="BN17" s="263">
        <v>0</v>
      </c>
      <c r="BO17" s="263">
        <v>0</v>
      </c>
      <c r="BP17" s="263">
        <v>0</v>
      </c>
      <c r="BQ17" s="263">
        <v>0</v>
      </c>
      <c r="BR17" s="263">
        <v>0</v>
      </c>
      <c r="BS17" s="263">
        <v>0</v>
      </c>
      <c r="BT17" s="263">
        <v>0</v>
      </c>
      <c r="BU17" s="263">
        <v>0</v>
      </c>
      <c r="BV17" s="263">
        <v>0</v>
      </c>
      <c r="BW17" s="263">
        <v>0</v>
      </c>
      <c r="BX17" s="263">
        <v>0</v>
      </c>
      <c r="BY17" s="263">
        <v>0</v>
      </c>
      <c r="BZ17" s="263">
        <v>0</v>
      </c>
      <c r="CA17" s="263">
        <v>0</v>
      </c>
      <c r="CB17" s="263">
        <v>0</v>
      </c>
      <c r="CC17" s="263">
        <v>0</v>
      </c>
      <c r="CD17" s="263">
        <v>0</v>
      </c>
      <c r="CE17" s="263">
        <v>0</v>
      </c>
      <c r="CF17" s="263">
        <v>0</v>
      </c>
      <c r="CG17" s="263">
        <v>0</v>
      </c>
      <c r="CH17" s="263">
        <v>0</v>
      </c>
      <c r="CI17" s="263">
        <v>0</v>
      </c>
      <c r="CJ17" s="263">
        <v>0</v>
      </c>
      <c r="CK17" s="263">
        <v>0</v>
      </c>
      <c r="CL17" s="263">
        <v>0</v>
      </c>
      <c r="CM17" s="263">
        <v>0</v>
      </c>
      <c r="CN17" s="263">
        <v>0</v>
      </c>
      <c r="CO17" s="263"/>
      <c r="CP17" s="263">
        <v>420892.74</v>
      </c>
      <c r="CQ17" s="263">
        <v>0</v>
      </c>
      <c r="CR17" s="263">
        <v>0</v>
      </c>
      <c r="CS17" s="263">
        <v>207635.68</v>
      </c>
      <c r="CT17" s="263">
        <v>0</v>
      </c>
      <c r="CU17" s="263">
        <v>226053.43</v>
      </c>
      <c r="CV17" s="263">
        <v>190682.71</v>
      </c>
      <c r="CW17" s="263">
        <v>0</v>
      </c>
      <c r="CX17" s="263">
        <v>0</v>
      </c>
      <c r="CY17" s="263">
        <v>0</v>
      </c>
      <c r="CZ17" s="263">
        <v>262711.26</v>
      </c>
      <c r="DA17" s="263">
        <v>0</v>
      </c>
      <c r="DB17" s="263">
        <v>0</v>
      </c>
      <c r="DC17" s="263">
        <v>0</v>
      </c>
      <c r="DD17" s="263">
        <v>0</v>
      </c>
      <c r="DE17" s="263">
        <v>0</v>
      </c>
      <c r="DF17" s="263">
        <v>0</v>
      </c>
      <c r="DG17" s="263">
        <v>0</v>
      </c>
      <c r="DH17" s="263">
        <v>0</v>
      </c>
      <c r="DI17" s="263">
        <v>277369.56</v>
      </c>
      <c r="DJ17" s="263">
        <v>0</v>
      </c>
      <c r="DK17" s="263">
        <v>0</v>
      </c>
      <c r="DL17" s="263">
        <v>0</v>
      </c>
      <c r="DM17" s="263">
        <v>0</v>
      </c>
      <c r="DN17" s="263">
        <v>0</v>
      </c>
      <c r="DO17" s="263">
        <v>346319.24</v>
      </c>
      <c r="DP17" s="263">
        <v>0</v>
      </c>
      <c r="DR17" s="263">
        <v>110692959</v>
      </c>
      <c r="DS17" s="263">
        <v>0</v>
      </c>
      <c r="DT17" s="263">
        <v>0</v>
      </c>
      <c r="DU17" s="263">
        <v>51617188</v>
      </c>
      <c r="DV17" s="263">
        <v>69871296</v>
      </c>
      <c r="DW17" s="263">
        <v>61941308</v>
      </c>
      <c r="DX17" s="263">
        <v>47975919</v>
      </c>
      <c r="DY17" s="263">
        <v>0</v>
      </c>
      <c r="DZ17" s="263">
        <v>0</v>
      </c>
      <c r="EA17" s="263">
        <v>0</v>
      </c>
      <c r="EB17" s="263">
        <v>74373594</v>
      </c>
      <c r="EC17" s="263">
        <v>0</v>
      </c>
      <c r="ED17" s="263">
        <v>0</v>
      </c>
      <c r="EE17" s="263">
        <v>0</v>
      </c>
      <c r="EF17" s="263">
        <v>0</v>
      </c>
      <c r="EG17" s="263">
        <v>0</v>
      </c>
      <c r="EH17" s="263">
        <v>0</v>
      </c>
      <c r="EI17" s="263">
        <v>0</v>
      </c>
      <c r="EJ17" s="263">
        <v>0</v>
      </c>
      <c r="EK17" s="263">
        <v>77063195</v>
      </c>
      <c r="EL17" s="263">
        <v>0</v>
      </c>
      <c r="EM17" s="263">
        <v>0</v>
      </c>
      <c r="EN17" s="263">
        <v>0</v>
      </c>
      <c r="EO17" s="263">
        <v>0</v>
      </c>
      <c r="EP17" s="263">
        <v>0</v>
      </c>
      <c r="EQ17" s="263">
        <v>94272591</v>
      </c>
      <c r="ER17" s="263">
        <v>105034893</v>
      </c>
    </row>
    <row r="18" spans="1:148" x14ac:dyDescent="0.75">
      <c r="A18" s="262">
        <v>43069</v>
      </c>
      <c r="B18" t="s">
        <v>307</v>
      </c>
      <c r="C18" s="263">
        <v>0</v>
      </c>
      <c r="D18" s="263">
        <v>2650662.37</v>
      </c>
      <c r="E18" s="263">
        <v>0</v>
      </c>
      <c r="F18" s="263">
        <v>2650662.37</v>
      </c>
      <c r="G18" s="263">
        <v>949851101</v>
      </c>
      <c r="H18" s="263">
        <v>0</v>
      </c>
      <c r="I18" s="263"/>
      <c r="J18" s="263">
        <v>0</v>
      </c>
      <c r="K18" s="263">
        <v>0</v>
      </c>
      <c r="L18" s="263">
        <v>0</v>
      </c>
      <c r="M18" s="263">
        <v>0</v>
      </c>
      <c r="N18" s="263">
        <v>0</v>
      </c>
      <c r="O18" s="263">
        <v>0</v>
      </c>
      <c r="P18" s="263">
        <v>0</v>
      </c>
      <c r="Q18" s="263">
        <v>0</v>
      </c>
      <c r="R18" s="263">
        <v>0</v>
      </c>
      <c r="S18" s="263">
        <v>0</v>
      </c>
      <c r="T18" s="263">
        <v>0</v>
      </c>
      <c r="U18" s="263">
        <v>0</v>
      </c>
      <c r="V18" s="263">
        <v>0</v>
      </c>
      <c r="W18" s="263">
        <v>0</v>
      </c>
      <c r="X18" s="263">
        <v>0</v>
      </c>
      <c r="Y18" s="263">
        <v>0</v>
      </c>
      <c r="Z18" s="263">
        <v>0</v>
      </c>
      <c r="AA18" s="263">
        <v>0</v>
      </c>
      <c r="AB18" s="263">
        <v>0</v>
      </c>
      <c r="AC18" s="263">
        <v>0</v>
      </c>
      <c r="AD18" s="263">
        <v>0</v>
      </c>
      <c r="AE18" s="263">
        <v>0</v>
      </c>
      <c r="AF18" s="263">
        <v>0</v>
      </c>
      <c r="AG18" s="263">
        <v>0</v>
      </c>
      <c r="AH18" s="263">
        <v>0</v>
      </c>
      <c r="AI18" s="263">
        <v>0</v>
      </c>
      <c r="AJ18" s="263">
        <v>0</v>
      </c>
      <c r="AK18" s="263"/>
      <c r="AL18" s="263">
        <v>434915.29</v>
      </c>
      <c r="AM18" s="263">
        <v>0</v>
      </c>
      <c r="AN18" s="263">
        <v>0</v>
      </c>
      <c r="AO18" s="263">
        <v>215247.69</v>
      </c>
      <c r="AP18" s="263">
        <v>251825.61</v>
      </c>
      <c r="AQ18" s="263">
        <v>233586.57</v>
      </c>
      <c r="AR18" s="263">
        <v>197038.32</v>
      </c>
      <c r="AS18" s="263">
        <v>0</v>
      </c>
      <c r="AT18" s="263">
        <v>0</v>
      </c>
      <c r="AU18" s="263">
        <v>0</v>
      </c>
      <c r="AV18" s="263">
        <v>271461.7</v>
      </c>
      <c r="AW18" s="263">
        <v>0</v>
      </c>
      <c r="AX18" s="263">
        <v>0</v>
      </c>
      <c r="AY18" s="263">
        <v>0</v>
      </c>
      <c r="AZ18" s="263">
        <v>0</v>
      </c>
      <c r="BA18" s="263">
        <v>0</v>
      </c>
      <c r="BB18" s="263">
        <v>0</v>
      </c>
      <c r="BC18" s="263">
        <v>0</v>
      </c>
      <c r="BD18" s="263">
        <v>0</v>
      </c>
      <c r="BE18" s="263">
        <v>286602.88</v>
      </c>
      <c r="BF18" s="263">
        <v>0</v>
      </c>
      <c r="BG18" s="263">
        <v>0</v>
      </c>
      <c r="BH18" s="263">
        <v>0</v>
      </c>
      <c r="BI18" s="263">
        <v>0</v>
      </c>
      <c r="BJ18" s="263">
        <v>0</v>
      </c>
      <c r="BK18" s="263">
        <v>357848.35</v>
      </c>
      <c r="BL18" s="263">
        <v>402135.96</v>
      </c>
      <c r="BM18" s="263"/>
      <c r="BN18" s="263">
        <v>0</v>
      </c>
      <c r="BO18" s="263">
        <v>0</v>
      </c>
      <c r="BP18" s="263">
        <v>0</v>
      </c>
      <c r="BQ18" s="263">
        <v>0</v>
      </c>
      <c r="BR18" s="263">
        <v>0</v>
      </c>
      <c r="BS18" s="263">
        <v>0</v>
      </c>
      <c r="BT18" s="263">
        <v>0</v>
      </c>
      <c r="BU18" s="263">
        <v>0</v>
      </c>
      <c r="BV18" s="263">
        <v>0</v>
      </c>
      <c r="BW18" s="263">
        <v>0</v>
      </c>
      <c r="BX18" s="263">
        <v>0</v>
      </c>
      <c r="BY18" s="263">
        <v>0</v>
      </c>
      <c r="BZ18" s="263">
        <v>0</v>
      </c>
      <c r="CA18" s="263">
        <v>0</v>
      </c>
      <c r="CB18" s="263">
        <v>0</v>
      </c>
      <c r="CC18" s="263">
        <v>0</v>
      </c>
      <c r="CD18" s="263">
        <v>0</v>
      </c>
      <c r="CE18" s="263">
        <v>0</v>
      </c>
      <c r="CF18" s="263">
        <v>0</v>
      </c>
      <c r="CG18" s="263">
        <v>0</v>
      </c>
      <c r="CH18" s="263">
        <v>0</v>
      </c>
      <c r="CI18" s="263">
        <v>0</v>
      </c>
      <c r="CJ18" s="263">
        <v>0</v>
      </c>
      <c r="CK18" s="263">
        <v>0</v>
      </c>
      <c r="CL18" s="263">
        <v>0</v>
      </c>
      <c r="CM18" s="263">
        <v>0</v>
      </c>
      <c r="CN18" s="263">
        <v>0</v>
      </c>
      <c r="CO18" s="263"/>
      <c r="CP18" s="263">
        <v>434915.29</v>
      </c>
      <c r="CQ18" s="263">
        <v>0</v>
      </c>
      <c r="CR18" s="263">
        <v>0</v>
      </c>
      <c r="CS18" s="263">
        <v>215247.69</v>
      </c>
      <c r="CT18" s="263">
        <v>251825.61</v>
      </c>
      <c r="CU18" s="263">
        <v>233586.57</v>
      </c>
      <c r="CV18" s="263">
        <v>197038.32</v>
      </c>
      <c r="CW18" s="263">
        <v>0</v>
      </c>
      <c r="CX18" s="263">
        <v>0</v>
      </c>
      <c r="CY18" s="263">
        <v>0</v>
      </c>
      <c r="CZ18" s="263">
        <v>271461.7</v>
      </c>
      <c r="DA18" s="263">
        <v>0</v>
      </c>
      <c r="DB18" s="263">
        <v>0</v>
      </c>
      <c r="DC18" s="263">
        <v>0</v>
      </c>
      <c r="DD18" s="263">
        <v>0</v>
      </c>
      <c r="DE18" s="263">
        <v>0</v>
      </c>
      <c r="DF18" s="263">
        <v>0</v>
      </c>
      <c r="DG18" s="263">
        <v>0</v>
      </c>
      <c r="DH18" s="263">
        <v>0</v>
      </c>
      <c r="DI18" s="263">
        <v>286602.88</v>
      </c>
      <c r="DJ18" s="263">
        <v>0</v>
      </c>
      <c r="DK18" s="263">
        <v>0</v>
      </c>
      <c r="DL18" s="263">
        <v>0</v>
      </c>
      <c r="DM18" s="263">
        <v>0</v>
      </c>
      <c r="DN18" s="263">
        <v>0</v>
      </c>
      <c r="DO18" s="263">
        <v>357848.35</v>
      </c>
      <c r="DP18" s="263">
        <v>402135.96</v>
      </c>
      <c r="DR18" s="263">
        <v>110692959</v>
      </c>
      <c r="DS18" s="263">
        <v>0</v>
      </c>
      <c r="DT18" s="263">
        <v>0</v>
      </c>
      <c r="DU18" s="263">
        <v>51617188</v>
      </c>
      <c r="DV18" s="263">
        <v>69871296</v>
      </c>
      <c r="DW18" s="263">
        <v>61941308</v>
      </c>
      <c r="DX18" s="263">
        <v>47975919</v>
      </c>
      <c r="DY18" s="263">
        <v>0</v>
      </c>
      <c r="DZ18" s="263">
        <v>72392121</v>
      </c>
      <c r="EA18" s="263">
        <v>0</v>
      </c>
      <c r="EB18" s="263">
        <v>74373594</v>
      </c>
      <c r="EC18" s="263">
        <v>0</v>
      </c>
      <c r="ED18" s="263">
        <v>0</v>
      </c>
      <c r="EE18" s="263">
        <v>0</v>
      </c>
      <c r="EF18" s="263">
        <v>0</v>
      </c>
      <c r="EG18" s="263">
        <v>0</v>
      </c>
      <c r="EH18" s="263">
        <v>0</v>
      </c>
      <c r="EI18" s="263">
        <v>0</v>
      </c>
      <c r="EJ18" s="263">
        <v>78392651</v>
      </c>
      <c r="EK18" s="263">
        <v>77063195</v>
      </c>
      <c r="EL18" s="263">
        <v>0</v>
      </c>
      <c r="EM18" s="263">
        <v>106223386</v>
      </c>
      <c r="EN18" s="263">
        <v>0</v>
      </c>
      <c r="EO18" s="263">
        <v>0</v>
      </c>
      <c r="EP18" s="263">
        <v>0</v>
      </c>
      <c r="EQ18" s="263">
        <v>94272591</v>
      </c>
      <c r="ER18" s="263">
        <v>105034893</v>
      </c>
    </row>
    <row r="19" spans="1:148" x14ac:dyDescent="0.75">
      <c r="A19" s="262">
        <v>43100</v>
      </c>
      <c r="B19" t="s">
        <v>307</v>
      </c>
      <c r="C19" s="263">
        <v>0</v>
      </c>
      <c r="D19" s="263">
        <v>3495832.7599999988</v>
      </c>
      <c r="E19" s="263">
        <v>0</v>
      </c>
      <c r="F19" s="263">
        <v>3495832.7599999988</v>
      </c>
      <c r="G19" s="263">
        <v>949851101</v>
      </c>
      <c r="H19" s="263">
        <v>0</v>
      </c>
      <c r="I19" s="263"/>
      <c r="J19" s="263">
        <v>0</v>
      </c>
      <c r="K19" s="263">
        <v>0</v>
      </c>
      <c r="L19" s="263">
        <v>0</v>
      </c>
      <c r="M19" s="263">
        <v>0</v>
      </c>
      <c r="N19" s="263">
        <v>0</v>
      </c>
      <c r="O19" s="263">
        <v>0</v>
      </c>
      <c r="P19" s="263">
        <v>0</v>
      </c>
      <c r="Q19" s="263">
        <v>0</v>
      </c>
      <c r="R19" s="263">
        <v>0</v>
      </c>
      <c r="S19" s="263">
        <v>0</v>
      </c>
      <c r="T19" s="263">
        <v>0</v>
      </c>
      <c r="U19" s="263">
        <v>0</v>
      </c>
      <c r="V19" s="263">
        <v>0</v>
      </c>
      <c r="W19" s="263">
        <v>0</v>
      </c>
      <c r="X19" s="263">
        <v>0</v>
      </c>
      <c r="Y19" s="263">
        <v>0</v>
      </c>
      <c r="Z19" s="263">
        <v>0</v>
      </c>
      <c r="AA19" s="263">
        <v>0</v>
      </c>
      <c r="AB19" s="263">
        <v>0</v>
      </c>
      <c r="AC19" s="263">
        <v>0</v>
      </c>
      <c r="AD19" s="263">
        <v>0</v>
      </c>
      <c r="AE19" s="263">
        <v>0</v>
      </c>
      <c r="AF19" s="263">
        <v>0</v>
      </c>
      <c r="AG19" s="263">
        <v>0</v>
      </c>
      <c r="AH19" s="263">
        <v>0</v>
      </c>
      <c r="AI19" s="263">
        <v>0</v>
      </c>
      <c r="AJ19" s="263">
        <v>0</v>
      </c>
      <c r="AK19" s="263"/>
      <c r="AL19" s="263">
        <v>420878.94</v>
      </c>
      <c r="AM19" s="263">
        <v>0</v>
      </c>
      <c r="AN19" s="263">
        <v>0</v>
      </c>
      <c r="AO19" s="263">
        <v>207626.31</v>
      </c>
      <c r="AP19" s="263">
        <v>243700.36</v>
      </c>
      <c r="AQ19" s="263">
        <v>226049.87</v>
      </c>
      <c r="AR19" s="263">
        <v>190681.88</v>
      </c>
      <c r="AS19" s="263">
        <v>0</v>
      </c>
      <c r="AT19" s="263">
        <v>265103.88</v>
      </c>
      <c r="AU19" s="263">
        <v>0</v>
      </c>
      <c r="AV19" s="263">
        <v>262699.13</v>
      </c>
      <c r="AW19" s="263">
        <v>0</v>
      </c>
      <c r="AX19" s="263">
        <v>0</v>
      </c>
      <c r="AY19" s="263">
        <v>0</v>
      </c>
      <c r="AZ19" s="263">
        <v>0</v>
      </c>
      <c r="BA19" s="263">
        <v>0</v>
      </c>
      <c r="BB19" s="263">
        <v>0</v>
      </c>
      <c r="BC19" s="263">
        <v>0</v>
      </c>
      <c r="BD19" s="263">
        <v>282341.67</v>
      </c>
      <c r="BE19" s="263">
        <v>277346.78000000003</v>
      </c>
      <c r="BF19" s="263">
        <v>0</v>
      </c>
      <c r="BG19" s="263">
        <v>383958.24</v>
      </c>
      <c r="BH19" s="263">
        <v>0</v>
      </c>
      <c r="BI19" s="263">
        <v>0</v>
      </c>
      <c r="BJ19" s="263">
        <v>0</v>
      </c>
      <c r="BK19" s="263">
        <v>346292.09</v>
      </c>
      <c r="BL19" s="263">
        <v>389153.61</v>
      </c>
      <c r="BM19" s="263"/>
      <c r="BN19" s="263">
        <v>0</v>
      </c>
      <c r="BO19" s="263">
        <v>0</v>
      </c>
      <c r="BP19" s="263">
        <v>0</v>
      </c>
      <c r="BQ19" s="263">
        <v>0</v>
      </c>
      <c r="BR19" s="263">
        <v>0</v>
      </c>
      <c r="BS19" s="263">
        <v>0</v>
      </c>
      <c r="BT19" s="263">
        <v>0</v>
      </c>
      <c r="BU19" s="263">
        <v>0</v>
      </c>
      <c r="BV19" s="263">
        <v>0</v>
      </c>
      <c r="BW19" s="263">
        <v>0</v>
      </c>
      <c r="BX19" s="263">
        <v>0</v>
      </c>
      <c r="BY19" s="263">
        <v>0</v>
      </c>
      <c r="BZ19" s="263">
        <v>0</v>
      </c>
      <c r="CA19" s="263">
        <v>0</v>
      </c>
      <c r="CB19" s="263">
        <v>0</v>
      </c>
      <c r="CC19" s="263">
        <v>0</v>
      </c>
      <c r="CD19" s="263">
        <v>0</v>
      </c>
      <c r="CE19" s="263">
        <v>0</v>
      </c>
      <c r="CF19" s="263">
        <v>0</v>
      </c>
      <c r="CG19" s="263">
        <v>0</v>
      </c>
      <c r="CH19" s="263">
        <v>0</v>
      </c>
      <c r="CI19" s="263">
        <v>0</v>
      </c>
      <c r="CJ19" s="263">
        <v>0</v>
      </c>
      <c r="CK19" s="263">
        <v>0</v>
      </c>
      <c r="CL19" s="263">
        <v>0</v>
      </c>
      <c r="CM19" s="263">
        <v>0</v>
      </c>
      <c r="CN19" s="263">
        <v>0</v>
      </c>
      <c r="CO19" s="263"/>
      <c r="CP19" s="263">
        <v>420878.94</v>
      </c>
      <c r="CQ19" s="263">
        <v>0</v>
      </c>
      <c r="CR19" s="263">
        <v>0</v>
      </c>
      <c r="CS19" s="263">
        <v>207626.31</v>
      </c>
      <c r="CT19" s="263">
        <v>243700.36</v>
      </c>
      <c r="CU19" s="263">
        <v>226049.87</v>
      </c>
      <c r="CV19" s="263">
        <v>190681.88</v>
      </c>
      <c r="CW19" s="263">
        <v>0</v>
      </c>
      <c r="CX19" s="263">
        <v>265103.88</v>
      </c>
      <c r="CY19" s="263">
        <v>0</v>
      </c>
      <c r="CZ19" s="263">
        <v>262699.13</v>
      </c>
      <c r="DA19" s="263">
        <v>0</v>
      </c>
      <c r="DB19" s="263">
        <v>0</v>
      </c>
      <c r="DC19" s="263">
        <v>0</v>
      </c>
      <c r="DD19" s="263">
        <v>0</v>
      </c>
      <c r="DE19" s="263">
        <v>0</v>
      </c>
      <c r="DF19" s="263">
        <v>0</v>
      </c>
      <c r="DG19" s="263">
        <v>0</v>
      </c>
      <c r="DH19" s="263">
        <v>282341.67</v>
      </c>
      <c r="DI19" s="263">
        <v>277346.78000000003</v>
      </c>
      <c r="DJ19" s="263">
        <v>0</v>
      </c>
      <c r="DK19" s="263">
        <v>383958.24</v>
      </c>
      <c r="DL19" s="263">
        <v>0</v>
      </c>
      <c r="DM19" s="263">
        <v>0</v>
      </c>
      <c r="DN19" s="263">
        <v>0</v>
      </c>
      <c r="DO19" s="263">
        <v>346292.09</v>
      </c>
      <c r="DP19" s="263">
        <v>389153.61</v>
      </c>
      <c r="DR19" s="263">
        <v>110692959</v>
      </c>
      <c r="DS19" s="263">
        <v>0</v>
      </c>
      <c r="DT19" s="263">
        <v>0</v>
      </c>
      <c r="DU19" s="263">
        <v>51617188</v>
      </c>
      <c r="DV19" s="263">
        <v>69871296</v>
      </c>
      <c r="DW19" s="263">
        <v>61941308</v>
      </c>
      <c r="DX19" s="263">
        <v>47975919</v>
      </c>
      <c r="DY19" s="263">
        <v>0</v>
      </c>
      <c r="DZ19" s="263">
        <v>72392121</v>
      </c>
      <c r="EA19" s="263">
        <v>0</v>
      </c>
      <c r="EB19" s="263">
        <v>74373594</v>
      </c>
      <c r="EC19" s="263">
        <v>0</v>
      </c>
      <c r="ED19" s="263">
        <v>0</v>
      </c>
      <c r="EE19" s="263">
        <v>0</v>
      </c>
      <c r="EF19" s="263">
        <v>0</v>
      </c>
      <c r="EG19" s="263">
        <v>0</v>
      </c>
      <c r="EH19" s="263">
        <v>0</v>
      </c>
      <c r="EI19" s="263">
        <v>0</v>
      </c>
      <c r="EJ19" s="263">
        <v>78392651</v>
      </c>
      <c r="EK19" s="263">
        <v>77063195</v>
      </c>
      <c r="EL19" s="263">
        <v>0</v>
      </c>
      <c r="EM19" s="263">
        <v>106223386</v>
      </c>
      <c r="EN19" s="263">
        <v>0</v>
      </c>
      <c r="EO19" s="263">
        <v>0</v>
      </c>
      <c r="EP19" s="263">
        <v>0</v>
      </c>
      <c r="EQ19" s="263">
        <v>94272591</v>
      </c>
      <c r="ER19" s="263">
        <v>105034893</v>
      </c>
    </row>
    <row r="20" spans="1:148" x14ac:dyDescent="0.75">
      <c r="A20" s="262">
        <v>43131</v>
      </c>
      <c r="B20" t="s">
        <v>307</v>
      </c>
      <c r="C20" s="263">
        <v>0</v>
      </c>
      <c r="D20" s="263">
        <v>3496119.3</v>
      </c>
      <c r="E20" s="263">
        <v>0</v>
      </c>
      <c r="F20" s="263">
        <v>3496119.3</v>
      </c>
      <c r="G20" s="263">
        <v>949851101</v>
      </c>
      <c r="H20" s="263">
        <v>0</v>
      </c>
      <c r="I20" s="263"/>
      <c r="J20" s="263">
        <v>0</v>
      </c>
      <c r="K20" s="263">
        <v>0</v>
      </c>
      <c r="L20" s="263">
        <v>0</v>
      </c>
      <c r="M20" s="263">
        <v>0</v>
      </c>
      <c r="N20" s="263">
        <v>0</v>
      </c>
      <c r="O20" s="263">
        <v>0</v>
      </c>
      <c r="P20" s="263">
        <v>0</v>
      </c>
      <c r="Q20" s="263">
        <v>0</v>
      </c>
      <c r="R20" s="263">
        <v>0</v>
      </c>
      <c r="S20" s="263">
        <v>0</v>
      </c>
      <c r="T20" s="263">
        <v>0</v>
      </c>
      <c r="U20" s="263">
        <v>0</v>
      </c>
      <c r="V20" s="263">
        <v>0</v>
      </c>
      <c r="W20" s="263">
        <v>0</v>
      </c>
      <c r="X20" s="263">
        <v>0</v>
      </c>
      <c r="Y20" s="263">
        <v>0</v>
      </c>
      <c r="Z20" s="263">
        <v>0</v>
      </c>
      <c r="AA20" s="263">
        <v>0</v>
      </c>
      <c r="AB20" s="263">
        <v>0</v>
      </c>
      <c r="AC20" s="263">
        <v>0</v>
      </c>
      <c r="AD20" s="263">
        <v>0</v>
      </c>
      <c r="AE20" s="263">
        <v>0</v>
      </c>
      <c r="AF20" s="263">
        <v>0</v>
      </c>
      <c r="AG20" s="263">
        <v>0</v>
      </c>
      <c r="AH20" s="263">
        <v>0</v>
      </c>
      <c r="AI20" s="263">
        <v>0</v>
      </c>
      <c r="AJ20" s="263">
        <v>0</v>
      </c>
      <c r="AK20" s="263"/>
      <c r="AL20" s="263">
        <v>420871.12</v>
      </c>
      <c r="AM20" s="263">
        <v>0</v>
      </c>
      <c r="AN20" s="263">
        <v>0</v>
      </c>
      <c r="AO20" s="263">
        <v>208295.51</v>
      </c>
      <c r="AP20" s="263">
        <v>243698.1</v>
      </c>
      <c r="AQ20" s="263">
        <v>226045.56</v>
      </c>
      <c r="AR20" s="263">
        <v>190681.4</v>
      </c>
      <c r="AS20" s="263">
        <v>0</v>
      </c>
      <c r="AT20" s="263">
        <v>265100</v>
      </c>
      <c r="AU20" s="263">
        <v>0</v>
      </c>
      <c r="AV20" s="263">
        <v>262387.53000000003</v>
      </c>
      <c r="AW20" s="263">
        <v>0</v>
      </c>
      <c r="AX20" s="263">
        <v>0</v>
      </c>
      <c r="AY20" s="263">
        <v>0</v>
      </c>
      <c r="AZ20" s="263">
        <v>0</v>
      </c>
      <c r="BA20" s="263">
        <v>0</v>
      </c>
      <c r="BB20" s="263">
        <v>0</v>
      </c>
      <c r="BC20" s="263">
        <v>0</v>
      </c>
      <c r="BD20" s="263">
        <v>282329.13</v>
      </c>
      <c r="BE20" s="263">
        <v>277334.76</v>
      </c>
      <c r="BF20" s="263">
        <v>0</v>
      </c>
      <c r="BG20" s="263">
        <v>383956.63</v>
      </c>
      <c r="BH20" s="263">
        <v>0</v>
      </c>
      <c r="BI20" s="263">
        <v>0</v>
      </c>
      <c r="BJ20" s="263">
        <v>0</v>
      </c>
      <c r="BK20" s="263">
        <v>346277.56</v>
      </c>
      <c r="BL20" s="263">
        <v>389142</v>
      </c>
      <c r="BM20" s="263"/>
      <c r="BN20" s="263">
        <v>0</v>
      </c>
      <c r="BO20" s="263">
        <v>0</v>
      </c>
      <c r="BP20" s="263">
        <v>0</v>
      </c>
      <c r="BQ20" s="263">
        <v>0</v>
      </c>
      <c r="BR20" s="263">
        <v>0</v>
      </c>
      <c r="BS20" s="263">
        <v>0</v>
      </c>
      <c r="BT20" s="263">
        <v>0</v>
      </c>
      <c r="BU20" s="263">
        <v>0</v>
      </c>
      <c r="BV20" s="263">
        <v>0</v>
      </c>
      <c r="BW20" s="263">
        <v>0</v>
      </c>
      <c r="BX20" s="263">
        <v>0</v>
      </c>
      <c r="BY20" s="263">
        <v>0</v>
      </c>
      <c r="BZ20" s="263">
        <v>0</v>
      </c>
      <c r="CA20" s="263">
        <v>0</v>
      </c>
      <c r="CB20" s="263">
        <v>0</v>
      </c>
      <c r="CC20" s="263">
        <v>0</v>
      </c>
      <c r="CD20" s="263">
        <v>0</v>
      </c>
      <c r="CE20" s="263">
        <v>0</v>
      </c>
      <c r="CF20" s="263">
        <v>0</v>
      </c>
      <c r="CG20" s="263">
        <v>0</v>
      </c>
      <c r="CH20" s="263">
        <v>0</v>
      </c>
      <c r="CI20" s="263">
        <v>0</v>
      </c>
      <c r="CJ20" s="263">
        <v>0</v>
      </c>
      <c r="CK20" s="263">
        <v>0</v>
      </c>
      <c r="CL20" s="263">
        <v>0</v>
      </c>
      <c r="CM20" s="263">
        <v>0</v>
      </c>
      <c r="CN20" s="263">
        <v>0</v>
      </c>
      <c r="CO20" s="263"/>
      <c r="CP20" s="263">
        <v>420871.12</v>
      </c>
      <c r="CQ20" s="263">
        <v>0</v>
      </c>
      <c r="CR20" s="263">
        <v>0</v>
      </c>
      <c r="CS20" s="263">
        <v>208295.51</v>
      </c>
      <c r="CT20" s="263">
        <v>243698.1</v>
      </c>
      <c r="CU20" s="263">
        <v>226045.56</v>
      </c>
      <c r="CV20" s="263">
        <v>190681.4</v>
      </c>
      <c r="CW20" s="263">
        <v>0</v>
      </c>
      <c r="CX20" s="263">
        <v>265100</v>
      </c>
      <c r="CY20" s="263">
        <v>0</v>
      </c>
      <c r="CZ20" s="263">
        <v>262387.53000000003</v>
      </c>
      <c r="DA20" s="263">
        <v>0</v>
      </c>
      <c r="DB20" s="263">
        <v>0</v>
      </c>
      <c r="DC20" s="263">
        <v>0</v>
      </c>
      <c r="DD20" s="263">
        <v>0</v>
      </c>
      <c r="DE20" s="263">
        <v>0</v>
      </c>
      <c r="DF20" s="263">
        <v>0</v>
      </c>
      <c r="DG20" s="263">
        <v>0</v>
      </c>
      <c r="DH20" s="263">
        <v>282329.13</v>
      </c>
      <c r="DI20" s="263">
        <v>277334.76</v>
      </c>
      <c r="DJ20" s="263">
        <v>0</v>
      </c>
      <c r="DK20" s="263">
        <v>383956.63</v>
      </c>
      <c r="DL20" s="263">
        <v>0</v>
      </c>
      <c r="DM20" s="263">
        <v>0</v>
      </c>
      <c r="DN20" s="263">
        <v>0</v>
      </c>
      <c r="DO20" s="263">
        <v>346277.56</v>
      </c>
      <c r="DP20" s="263">
        <v>389142</v>
      </c>
      <c r="DR20" s="263">
        <v>110692959</v>
      </c>
      <c r="DS20" s="263">
        <v>0</v>
      </c>
      <c r="DT20" s="263">
        <v>0</v>
      </c>
      <c r="DU20" s="263">
        <v>51617188</v>
      </c>
      <c r="DV20" s="263">
        <v>69871296</v>
      </c>
      <c r="DW20" s="263">
        <v>61941308</v>
      </c>
      <c r="DX20" s="263">
        <v>47975919</v>
      </c>
      <c r="DY20" s="263">
        <v>0</v>
      </c>
      <c r="DZ20" s="263">
        <v>72392121</v>
      </c>
      <c r="EA20" s="263">
        <v>0</v>
      </c>
      <c r="EB20" s="263">
        <v>74373594</v>
      </c>
      <c r="EC20" s="263">
        <v>0</v>
      </c>
      <c r="ED20" s="263">
        <v>0</v>
      </c>
      <c r="EE20" s="263">
        <v>0</v>
      </c>
      <c r="EF20" s="263">
        <v>0</v>
      </c>
      <c r="EG20" s="263">
        <v>0</v>
      </c>
      <c r="EH20" s="263">
        <v>0</v>
      </c>
      <c r="EI20" s="263">
        <v>0</v>
      </c>
      <c r="EJ20" s="263">
        <v>78392651</v>
      </c>
      <c r="EK20" s="263">
        <v>77063195</v>
      </c>
      <c r="EL20" s="263">
        <v>0</v>
      </c>
      <c r="EM20" s="263">
        <v>106223386</v>
      </c>
      <c r="EN20" s="263">
        <v>0</v>
      </c>
      <c r="EO20" s="263">
        <v>0</v>
      </c>
      <c r="EP20" s="263">
        <v>0</v>
      </c>
      <c r="EQ20" s="263">
        <v>94272591</v>
      </c>
      <c r="ER20" s="263">
        <v>105034893</v>
      </c>
    </row>
    <row r="21" spans="1:148" x14ac:dyDescent="0.75">
      <c r="A21" s="262">
        <v>43159</v>
      </c>
      <c r="B21" t="s">
        <v>307</v>
      </c>
      <c r="C21" s="263">
        <v>0</v>
      </c>
      <c r="D21" s="263">
        <v>3496662.92</v>
      </c>
      <c r="E21" s="263">
        <v>0</v>
      </c>
      <c r="F21" s="263">
        <v>3496662.92</v>
      </c>
      <c r="G21" s="263">
        <v>1056897992</v>
      </c>
      <c r="H21" s="263">
        <v>0</v>
      </c>
      <c r="I21" s="263"/>
      <c r="J21" s="263">
        <v>0</v>
      </c>
      <c r="K21" s="263">
        <v>0</v>
      </c>
      <c r="L21" s="263">
        <v>0</v>
      </c>
      <c r="M21" s="263">
        <v>0</v>
      </c>
      <c r="N21" s="263">
        <v>0</v>
      </c>
      <c r="O21" s="263">
        <v>0</v>
      </c>
      <c r="P21" s="263">
        <v>0</v>
      </c>
      <c r="Q21" s="263">
        <v>0</v>
      </c>
      <c r="R21" s="263">
        <v>0</v>
      </c>
      <c r="S21" s="263">
        <v>0</v>
      </c>
      <c r="T21" s="263">
        <v>0</v>
      </c>
      <c r="U21" s="263">
        <v>0</v>
      </c>
      <c r="V21" s="263">
        <v>0</v>
      </c>
      <c r="W21" s="263">
        <v>0</v>
      </c>
      <c r="X21" s="263">
        <v>0</v>
      </c>
      <c r="Y21" s="263">
        <v>0</v>
      </c>
      <c r="Z21" s="263">
        <v>0</v>
      </c>
      <c r="AA21" s="263">
        <v>0</v>
      </c>
      <c r="AB21" s="263">
        <v>0</v>
      </c>
      <c r="AC21" s="263">
        <v>0</v>
      </c>
      <c r="AD21" s="263">
        <v>0</v>
      </c>
      <c r="AE21" s="263">
        <v>0</v>
      </c>
      <c r="AF21" s="263">
        <v>0</v>
      </c>
      <c r="AG21" s="263">
        <v>0</v>
      </c>
      <c r="AH21" s="263">
        <v>0</v>
      </c>
      <c r="AI21" s="263">
        <v>0</v>
      </c>
      <c r="AJ21" s="263">
        <v>0</v>
      </c>
      <c r="AK21" s="263"/>
      <c r="AL21" s="263">
        <v>420864.21</v>
      </c>
      <c r="AM21" s="263">
        <v>0</v>
      </c>
      <c r="AN21" s="263">
        <v>0</v>
      </c>
      <c r="AO21" s="263">
        <v>208291.4</v>
      </c>
      <c r="AP21" s="263">
        <v>243696.23</v>
      </c>
      <c r="AQ21" s="263">
        <v>226048.64000000001</v>
      </c>
      <c r="AR21" s="263">
        <v>190681.02</v>
      </c>
      <c r="AS21" s="263">
        <v>0</v>
      </c>
      <c r="AT21" s="263">
        <v>265096.21000000002</v>
      </c>
      <c r="AU21" s="263">
        <v>0</v>
      </c>
      <c r="AV21" s="263">
        <v>262992.02</v>
      </c>
      <c r="AW21" s="263">
        <v>0</v>
      </c>
      <c r="AX21" s="263">
        <v>0</v>
      </c>
      <c r="AY21" s="263">
        <v>0</v>
      </c>
      <c r="AZ21" s="263">
        <v>0</v>
      </c>
      <c r="BA21" s="263">
        <v>0</v>
      </c>
      <c r="BB21" s="263">
        <v>0</v>
      </c>
      <c r="BC21" s="263">
        <v>0</v>
      </c>
      <c r="BD21" s="263">
        <v>282317.95</v>
      </c>
      <c r="BE21" s="263">
        <v>277323.78000000003</v>
      </c>
      <c r="BF21" s="263">
        <v>0</v>
      </c>
      <c r="BG21" s="263">
        <v>383955.16</v>
      </c>
      <c r="BH21" s="263">
        <v>0</v>
      </c>
      <c r="BI21" s="263">
        <v>0</v>
      </c>
      <c r="BJ21" s="263">
        <v>0</v>
      </c>
      <c r="BK21" s="263">
        <v>346264.64</v>
      </c>
      <c r="BL21" s="263">
        <v>389131.66</v>
      </c>
      <c r="BM21" s="263"/>
      <c r="BN21" s="263">
        <v>0</v>
      </c>
      <c r="BO21" s="263">
        <v>0</v>
      </c>
      <c r="BP21" s="263">
        <v>0</v>
      </c>
      <c r="BQ21" s="263">
        <v>0</v>
      </c>
      <c r="BR21" s="263">
        <v>0</v>
      </c>
      <c r="BS21" s="263">
        <v>0</v>
      </c>
      <c r="BT21" s="263">
        <v>0</v>
      </c>
      <c r="BU21" s="263">
        <v>0</v>
      </c>
      <c r="BV21" s="263">
        <v>0</v>
      </c>
      <c r="BW21" s="263">
        <v>0</v>
      </c>
      <c r="BX21" s="263">
        <v>0</v>
      </c>
      <c r="BY21" s="263">
        <v>0</v>
      </c>
      <c r="BZ21" s="263">
        <v>0</v>
      </c>
      <c r="CA21" s="263">
        <v>0</v>
      </c>
      <c r="CB21" s="263">
        <v>0</v>
      </c>
      <c r="CC21" s="263">
        <v>0</v>
      </c>
      <c r="CD21" s="263">
        <v>0</v>
      </c>
      <c r="CE21" s="263">
        <v>0</v>
      </c>
      <c r="CF21" s="263">
        <v>0</v>
      </c>
      <c r="CG21" s="263">
        <v>0</v>
      </c>
      <c r="CH21" s="263">
        <v>0</v>
      </c>
      <c r="CI21" s="263">
        <v>0</v>
      </c>
      <c r="CJ21" s="263">
        <v>0</v>
      </c>
      <c r="CK21" s="263">
        <v>0</v>
      </c>
      <c r="CL21" s="263">
        <v>0</v>
      </c>
      <c r="CM21" s="263">
        <v>0</v>
      </c>
      <c r="CN21" s="263">
        <v>0</v>
      </c>
      <c r="CO21" s="263"/>
      <c r="CP21" s="263">
        <v>420864.21</v>
      </c>
      <c r="CQ21" s="263">
        <v>0</v>
      </c>
      <c r="CR21" s="263">
        <v>0</v>
      </c>
      <c r="CS21" s="263">
        <v>208291.4</v>
      </c>
      <c r="CT21" s="263">
        <v>243696.23</v>
      </c>
      <c r="CU21" s="263">
        <v>226048.64000000001</v>
      </c>
      <c r="CV21" s="263">
        <v>190681.02</v>
      </c>
      <c r="CW21" s="263">
        <v>0</v>
      </c>
      <c r="CX21" s="263">
        <v>265096.21000000002</v>
      </c>
      <c r="CY21" s="263">
        <v>0</v>
      </c>
      <c r="CZ21" s="263">
        <v>262992.02</v>
      </c>
      <c r="DA21" s="263">
        <v>0</v>
      </c>
      <c r="DB21" s="263">
        <v>0</v>
      </c>
      <c r="DC21" s="263">
        <v>0</v>
      </c>
      <c r="DD21" s="263">
        <v>0</v>
      </c>
      <c r="DE21" s="263">
        <v>0</v>
      </c>
      <c r="DF21" s="263">
        <v>0</v>
      </c>
      <c r="DG21" s="263">
        <v>0</v>
      </c>
      <c r="DH21" s="263">
        <v>282317.95</v>
      </c>
      <c r="DI21" s="263">
        <v>277323.78000000003</v>
      </c>
      <c r="DJ21" s="263">
        <v>0</v>
      </c>
      <c r="DK21" s="263">
        <v>383955.16</v>
      </c>
      <c r="DL21" s="263">
        <v>0</v>
      </c>
      <c r="DM21" s="263">
        <v>0</v>
      </c>
      <c r="DN21" s="263">
        <v>0</v>
      </c>
      <c r="DO21" s="263">
        <v>346264.64</v>
      </c>
      <c r="DP21" s="263">
        <v>389131.66</v>
      </c>
      <c r="DR21" s="263">
        <v>110692959</v>
      </c>
      <c r="DS21" s="263">
        <v>0</v>
      </c>
      <c r="DT21" s="263">
        <v>0</v>
      </c>
      <c r="DU21" s="263">
        <v>51617188</v>
      </c>
      <c r="DV21" s="263">
        <v>69871296</v>
      </c>
      <c r="DW21" s="263">
        <v>61941308</v>
      </c>
      <c r="DX21" s="263">
        <v>47975919</v>
      </c>
      <c r="DY21" s="263">
        <v>0</v>
      </c>
      <c r="DZ21" s="263">
        <v>72392121</v>
      </c>
      <c r="EA21" s="263">
        <v>0</v>
      </c>
      <c r="EB21" s="263">
        <v>74373594</v>
      </c>
      <c r="EC21" s="263">
        <v>0</v>
      </c>
      <c r="ED21" s="263">
        <v>0</v>
      </c>
      <c r="EE21" s="263">
        <v>0</v>
      </c>
      <c r="EF21" s="263">
        <v>0</v>
      </c>
      <c r="EG21" s="263">
        <v>0</v>
      </c>
      <c r="EH21" s="263">
        <v>0</v>
      </c>
      <c r="EI21" s="263">
        <v>0</v>
      </c>
      <c r="EJ21" s="263">
        <v>78392651</v>
      </c>
      <c r="EK21" s="263">
        <v>77063195</v>
      </c>
      <c r="EL21" s="263">
        <v>107046891</v>
      </c>
      <c r="EM21" s="263">
        <v>106223386</v>
      </c>
      <c r="EN21" s="263">
        <v>0</v>
      </c>
      <c r="EO21" s="263">
        <v>0</v>
      </c>
      <c r="EP21" s="263">
        <v>0</v>
      </c>
      <c r="EQ21" s="263">
        <v>94272591</v>
      </c>
      <c r="ER21" s="263">
        <v>105034893</v>
      </c>
    </row>
    <row r="22" spans="1:148" x14ac:dyDescent="0.75">
      <c r="A22" s="262">
        <v>43190</v>
      </c>
      <c r="B22" t="s">
        <v>307</v>
      </c>
      <c r="C22" s="263">
        <v>0</v>
      </c>
      <c r="D22" s="263">
        <v>3913940.02</v>
      </c>
      <c r="E22" s="263">
        <v>0</v>
      </c>
      <c r="F22" s="263">
        <v>3913940.02</v>
      </c>
      <c r="G22" s="263">
        <v>1106281425</v>
      </c>
      <c r="H22" s="263">
        <v>0</v>
      </c>
      <c r="I22" s="263"/>
      <c r="J22" s="263">
        <v>0</v>
      </c>
      <c r="K22" s="263">
        <v>0</v>
      </c>
      <c r="L22" s="263">
        <v>0</v>
      </c>
      <c r="M22" s="263">
        <v>0</v>
      </c>
      <c r="N22" s="263">
        <v>0</v>
      </c>
      <c r="O22" s="263">
        <v>0</v>
      </c>
      <c r="P22" s="263">
        <v>0</v>
      </c>
      <c r="Q22" s="263">
        <v>0</v>
      </c>
      <c r="R22" s="263">
        <v>0</v>
      </c>
      <c r="S22" s="263">
        <v>0</v>
      </c>
      <c r="T22" s="263">
        <v>0</v>
      </c>
      <c r="U22" s="263">
        <v>0</v>
      </c>
      <c r="V22" s="263">
        <v>0</v>
      </c>
      <c r="W22" s="263">
        <v>0</v>
      </c>
      <c r="X22" s="263">
        <v>0</v>
      </c>
      <c r="Y22" s="263">
        <v>0</v>
      </c>
      <c r="Z22" s="263">
        <v>0</v>
      </c>
      <c r="AA22" s="263">
        <v>0</v>
      </c>
      <c r="AB22" s="263">
        <v>0</v>
      </c>
      <c r="AC22" s="263">
        <v>0</v>
      </c>
      <c r="AD22" s="263">
        <v>0</v>
      </c>
      <c r="AE22" s="263">
        <v>0</v>
      </c>
      <c r="AF22" s="263">
        <v>0</v>
      </c>
      <c r="AG22" s="263">
        <v>0</v>
      </c>
      <c r="AH22" s="263">
        <v>0</v>
      </c>
      <c r="AI22" s="263">
        <v>0</v>
      </c>
      <c r="AJ22" s="263">
        <v>0</v>
      </c>
      <c r="AK22" s="263"/>
      <c r="AL22" s="263">
        <v>420869.99</v>
      </c>
      <c r="AM22" s="263">
        <v>0</v>
      </c>
      <c r="AN22" s="263">
        <v>0</v>
      </c>
      <c r="AO22" s="263">
        <v>206273.52</v>
      </c>
      <c r="AP22" s="263">
        <v>243703.02</v>
      </c>
      <c r="AQ22" s="263">
        <v>226040.17</v>
      </c>
      <c r="AR22" s="263">
        <v>190688.34</v>
      </c>
      <c r="AS22" s="263">
        <v>0</v>
      </c>
      <c r="AT22" s="263">
        <v>265098.28000000003</v>
      </c>
      <c r="AU22" s="263">
        <v>0</v>
      </c>
      <c r="AV22" s="263">
        <v>262571.39</v>
      </c>
      <c r="AW22" s="263">
        <v>0</v>
      </c>
      <c r="AX22" s="263">
        <v>0</v>
      </c>
      <c r="AY22" s="263">
        <v>0</v>
      </c>
      <c r="AZ22" s="263">
        <v>0</v>
      </c>
      <c r="BA22" s="263">
        <v>0</v>
      </c>
      <c r="BB22" s="263">
        <v>0</v>
      </c>
      <c r="BC22" s="263">
        <v>0</v>
      </c>
      <c r="BD22" s="263">
        <v>282317.56</v>
      </c>
      <c r="BE22" s="263">
        <v>277326.7</v>
      </c>
      <c r="BF22" s="263">
        <v>419742.35</v>
      </c>
      <c r="BG22" s="263">
        <v>383955.54</v>
      </c>
      <c r="BH22" s="263">
        <v>0</v>
      </c>
      <c r="BI22" s="263">
        <v>0</v>
      </c>
      <c r="BJ22" s="263">
        <v>0</v>
      </c>
      <c r="BK22" s="263">
        <v>346218.98</v>
      </c>
      <c r="BL22" s="263">
        <v>389134.18</v>
      </c>
      <c r="BM22" s="263"/>
      <c r="BN22" s="263">
        <v>0</v>
      </c>
      <c r="BO22" s="263">
        <v>0</v>
      </c>
      <c r="BP22" s="263">
        <v>0</v>
      </c>
      <c r="BQ22" s="263">
        <v>0</v>
      </c>
      <c r="BR22" s="263">
        <v>0</v>
      </c>
      <c r="BS22" s="263">
        <v>0</v>
      </c>
      <c r="BT22" s="263">
        <v>0</v>
      </c>
      <c r="BU22" s="263">
        <v>0</v>
      </c>
      <c r="BV22" s="263">
        <v>0</v>
      </c>
      <c r="BW22" s="263">
        <v>0</v>
      </c>
      <c r="BX22" s="263">
        <v>0</v>
      </c>
      <c r="BY22" s="263">
        <v>0</v>
      </c>
      <c r="BZ22" s="263">
        <v>0</v>
      </c>
      <c r="CA22" s="263">
        <v>0</v>
      </c>
      <c r="CB22" s="263">
        <v>0</v>
      </c>
      <c r="CC22" s="263">
        <v>0</v>
      </c>
      <c r="CD22" s="263">
        <v>0</v>
      </c>
      <c r="CE22" s="263">
        <v>0</v>
      </c>
      <c r="CF22" s="263">
        <v>0</v>
      </c>
      <c r="CG22" s="263">
        <v>0</v>
      </c>
      <c r="CH22" s="263">
        <v>0</v>
      </c>
      <c r="CI22" s="263">
        <v>0</v>
      </c>
      <c r="CJ22" s="263">
        <v>0</v>
      </c>
      <c r="CK22" s="263">
        <v>0</v>
      </c>
      <c r="CL22" s="263">
        <v>0</v>
      </c>
      <c r="CM22" s="263">
        <v>0</v>
      </c>
      <c r="CN22" s="263">
        <v>0</v>
      </c>
      <c r="CO22" s="263"/>
      <c r="CP22" s="263">
        <v>420869.99</v>
      </c>
      <c r="CQ22" s="263">
        <v>0</v>
      </c>
      <c r="CR22" s="263">
        <v>0</v>
      </c>
      <c r="CS22" s="263">
        <v>206273.52</v>
      </c>
      <c r="CT22" s="263">
        <v>243703.02</v>
      </c>
      <c r="CU22" s="263">
        <v>226040.17</v>
      </c>
      <c r="CV22" s="263">
        <v>190688.34</v>
      </c>
      <c r="CW22" s="263">
        <v>0</v>
      </c>
      <c r="CX22" s="263">
        <v>265098.28000000003</v>
      </c>
      <c r="CY22" s="263">
        <v>0</v>
      </c>
      <c r="CZ22" s="263">
        <v>262571.39</v>
      </c>
      <c r="DA22" s="263">
        <v>0</v>
      </c>
      <c r="DB22" s="263">
        <v>0</v>
      </c>
      <c r="DC22" s="263">
        <v>0</v>
      </c>
      <c r="DD22" s="263">
        <v>0</v>
      </c>
      <c r="DE22" s="263">
        <v>0</v>
      </c>
      <c r="DF22" s="263">
        <v>0</v>
      </c>
      <c r="DG22" s="263">
        <v>0</v>
      </c>
      <c r="DH22" s="263">
        <v>282317.56</v>
      </c>
      <c r="DI22" s="263">
        <v>277326.7</v>
      </c>
      <c r="DJ22" s="263">
        <v>419742.35</v>
      </c>
      <c r="DK22" s="263">
        <v>383955.54</v>
      </c>
      <c r="DL22" s="263">
        <v>0</v>
      </c>
      <c r="DM22" s="263">
        <v>0</v>
      </c>
      <c r="DN22" s="263">
        <v>0</v>
      </c>
      <c r="DO22" s="263">
        <v>346218.98</v>
      </c>
      <c r="DP22" s="263">
        <v>389134.18</v>
      </c>
      <c r="DR22" s="263">
        <v>110692959</v>
      </c>
      <c r="DS22" s="263">
        <v>0</v>
      </c>
      <c r="DT22" s="263">
        <v>0</v>
      </c>
      <c r="DU22" s="263">
        <v>51617188</v>
      </c>
      <c r="DV22" s="263">
        <v>69871296</v>
      </c>
      <c r="DW22" s="263">
        <v>61941308</v>
      </c>
      <c r="DX22" s="263">
        <v>47975919</v>
      </c>
      <c r="DY22" s="263">
        <v>49383433</v>
      </c>
      <c r="DZ22" s="263">
        <v>72392121</v>
      </c>
      <c r="EA22" s="263">
        <v>0</v>
      </c>
      <c r="EB22" s="263">
        <v>74373594</v>
      </c>
      <c r="EC22" s="263">
        <v>0</v>
      </c>
      <c r="ED22" s="263">
        <v>0</v>
      </c>
      <c r="EE22" s="263">
        <v>0</v>
      </c>
      <c r="EF22" s="263">
        <v>0</v>
      </c>
      <c r="EG22" s="263">
        <v>0</v>
      </c>
      <c r="EH22" s="263">
        <v>0</v>
      </c>
      <c r="EI22" s="263">
        <v>0</v>
      </c>
      <c r="EJ22" s="263">
        <v>78392651</v>
      </c>
      <c r="EK22" s="263">
        <v>77063195</v>
      </c>
      <c r="EL22" s="263">
        <v>107046891</v>
      </c>
      <c r="EM22" s="263">
        <v>106223386</v>
      </c>
      <c r="EN22" s="263">
        <v>0</v>
      </c>
      <c r="EO22" s="263">
        <v>0</v>
      </c>
      <c r="EP22" s="263">
        <v>0</v>
      </c>
      <c r="EQ22" s="263">
        <v>94272591</v>
      </c>
      <c r="ER22" s="263">
        <v>105034893</v>
      </c>
    </row>
    <row r="23" spans="1:148" x14ac:dyDescent="0.75">
      <c r="A23" s="262">
        <v>43220</v>
      </c>
      <c r="B23" t="s">
        <v>307</v>
      </c>
      <c r="C23" s="263">
        <v>0</v>
      </c>
      <c r="D23" s="263">
        <v>4243116.18</v>
      </c>
      <c r="E23" s="263">
        <v>0</v>
      </c>
      <c r="F23" s="263">
        <v>4243116.18</v>
      </c>
      <c r="G23" s="263">
        <v>1212877135.78</v>
      </c>
      <c r="H23" s="263">
        <v>0</v>
      </c>
      <c r="I23" s="263"/>
      <c r="J23" s="263">
        <v>0</v>
      </c>
      <c r="K23" s="263">
        <v>0</v>
      </c>
      <c r="L23" s="263">
        <v>0</v>
      </c>
      <c r="M23" s="263">
        <v>0</v>
      </c>
      <c r="N23" s="263">
        <v>0</v>
      </c>
      <c r="O23" s="263">
        <v>0</v>
      </c>
      <c r="P23" s="263">
        <v>0</v>
      </c>
      <c r="Q23" s="263">
        <v>0</v>
      </c>
      <c r="R23" s="263">
        <v>0</v>
      </c>
      <c r="S23" s="263">
        <v>0</v>
      </c>
      <c r="T23" s="263">
        <v>0</v>
      </c>
      <c r="U23" s="263">
        <v>0</v>
      </c>
      <c r="V23" s="263">
        <v>0</v>
      </c>
      <c r="W23" s="263">
        <v>0</v>
      </c>
      <c r="X23" s="263">
        <v>0</v>
      </c>
      <c r="Y23" s="263">
        <v>0</v>
      </c>
      <c r="Z23" s="263">
        <v>0</v>
      </c>
      <c r="AA23" s="263">
        <v>0</v>
      </c>
      <c r="AB23" s="263">
        <v>0</v>
      </c>
      <c r="AC23" s="263">
        <v>0</v>
      </c>
      <c r="AD23" s="263">
        <v>0</v>
      </c>
      <c r="AE23" s="263">
        <v>0</v>
      </c>
      <c r="AF23" s="263">
        <v>0</v>
      </c>
      <c r="AG23" s="263">
        <v>0</v>
      </c>
      <c r="AH23" s="263">
        <v>0</v>
      </c>
      <c r="AI23" s="263">
        <v>0</v>
      </c>
      <c r="AJ23" s="263">
        <v>0</v>
      </c>
      <c r="AK23" s="263"/>
      <c r="AL23" s="263">
        <v>434788.53</v>
      </c>
      <c r="AM23" s="263">
        <v>0</v>
      </c>
      <c r="AN23" s="263">
        <v>0</v>
      </c>
      <c r="AO23" s="263">
        <v>215224.09</v>
      </c>
      <c r="AP23" s="263">
        <v>251814.34</v>
      </c>
      <c r="AQ23" s="263">
        <v>233584.66</v>
      </c>
      <c r="AR23" s="263">
        <v>197035.92</v>
      </c>
      <c r="AS23" s="263">
        <v>196721.85</v>
      </c>
      <c r="AT23" s="263">
        <v>273924.46999999997</v>
      </c>
      <c r="AU23" s="263">
        <v>0</v>
      </c>
      <c r="AV23" s="263">
        <v>271544.7</v>
      </c>
      <c r="AW23" s="263">
        <v>0</v>
      </c>
      <c r="AX23" s="263">
        <v>0</v>
      </c>
      <c r="AY23" s="263">
        <v>0</v>
      </c>
      <c r="AZ23" s="263">
        <v>0</v>
      </c>
      <c r="BA23" s="263">
        <v>0</v>
      </c>
      <c r="BB23" s="263">
        <v>0</v>
      </c>
      <c r="BC23" s="263">
        <v>0</v>
      </c>
      <c r="BD23" s="263">
        <v>291700.86</v>
      </c>
      <c r="BE23" s="263">
        <v>286541.55</v>
      </c>
      <c r="BF23" s="263">
        <v>433721.97</v>
      </c>
      <c r="BG23" s="263">
        <v>396750.17</v>
      </c>
      <c r="BH23" s="263">
        <v>0</v>
      </c>
      <c r="BI23" s="263">
        <v>0</v>
      </c>
      <c r="BJ23" s="263">
        <v>0</v>
      </c>
      <c r="BK23" s="263">
        <v>357686.02</v>
      </c>
      <c r="BL23" s="263">
        <v>402077.05</v>
      </c>
      <c r="BM23" s="263"/>
      <c r="BN23" s="263">
        <v>0</v>
      </c>
      <c r="BO23" s="263">
        <v>0</v>
      </c>
      <c r="BP23" s="263">
        <v>0</v>
      </c>
      <c r="BQ23" s="263">
        <v>0</v>
      </c>
      <c r="BR23" s="263">
        <v>0</v>
      </c>
      <c r="BS23" s="263">
        <v>0</v>
      </c>
      <c r="BT23" s="263">
        <v>0</v>
      </c>
      <c r="BU23" s="263">
        <v>0</v>
      </c>
      <c r="BV23" s="263">
        <v>0</v>
      </c>
      <c r="BW23" s="263">
        <v>0</v>
      </c>
      <c r="BX23" s="263">
        <v>0</v>
      </c>
      <c r="BY23" s="263">
        <v>0</v>
      </c>
      <c r="BZ23" s="263">
        <v>0</v>
      </c>
      <c r="CA23" s="263">
        <v>0</v>
      </c>
      <c r="CB23" s="263">
        <v>0</v>
      </c>
      <c r="CC23" s="263">
        <v>0</v>
      </c>
      <c r="CD23" s="263">
        <v>0</v>
      </c>
      <c r="CE23" s="263">
        <v>0</v>
      </c>
      <c r="CF23" s="263">
        <v>0</v>
      </c>
      <c r="CG23" s="263">
        <v>0</v>
      </c>
      <c r="CH23" s="263">
        <v>0</v>
      </c>
      <c r="CI23" s="263">
        <v>0</v>
      </c>
      <c r="CJ23" s="263">
        <v>0</v>
      </c>
      <c r="CK23" s="263">
        <v>0</v>
      </c>
      <c r="CL23" s="263">
        <v>0</v>
      </c>
      <c r="CM23" s="263">
        <v>0</v>
      </c>
      <c r="CN23" s="263">
        <v>0</v>
      </c>
      <c r="CO23" s="263"/>
      <c r="CP23" s="263">
        <v>434788.53</v>
      </c>
      <c r="CQ23" s="263">
        <v>0</v>
      </c>
      <c r="CR23" s="263">
        <v>0</v>
      </c>
      <c r="CS23" s="263">
        <v>215224.09</v>
      </c>
      <c r="CT23" s="263">
        <v>251814.34</v>
      </c>
      <c r="CU23" s="263">
        <v>233584.66</v>
      </c>
      <c r="CV23" s="263">
        <v>197035.92</v>
      </c>
      <c r="CW23" s="263">
        <v>196721.85</v>
      </c>
      <c r="CX23" s="263">
        <v>273924.46999999997</v>
      </c>
      <c r="CY23" s="263">
        <v>0</v>
      </c>
      <c r="CZ23" s="263">
        <v>271544.7</v>
      </c>
      <c r="DA23" s="263">
        <v>0</v>
      </c>
      <c r="DB23" s="263">
        <v>0</v>
      </c>
      <c r="DC23" s="263">
        <v>0</v>
      </c>
      <c r="DD23" s="263">
        <v>0</v>
      </c>
      <c r="DE23" s="263">
        <v>0</v>
      </c>
      <c r="DF23" s="263">
        <v>0</v>
      </c>
      <c r="DG23" s="263">
        <v>0</v>
      </c>
      <c r="DH23" s="263">
        <v>291700.86</v>
      </c>
      <c r="DI23" s="263">
        <v>286541.55</v>
      </c>
      <c r="DJ23" s="263">
        <v>433721.97</v>
      </c>
      <c r="DK23" s="263">
        <v>396750.17</v>
      </c>
      <c r="DL23" s="263">
        <v>0</v>
      </c>
      <c r="DM23" s="263">
        <v>0</v>
      </c>
      <c r="DN23" s="263">
        <v>0</v>
      </c>
      <c r="DO23" s="263">
        <v>357686.02</v>
      </c>
      <c r="DP23" s="263">
        <v>402077.05</v>
      </c>
      <c r="DR23" s="263">
        <v>110692959</v>
      </c>
      <c r="DS23" s="263">
        <v>0</v>
      </c>
      <c r="DT23" s="263">
        <v>0</v>
      </c>
      <c r="DU23" s="263">
        <v>51617188</v>
      </c>
      <c r="DV23" s="263">
        <v>69871296</v>
      </c>
      <c r="DW23" s="263">
        <v>61941308</v>
      </c>
      <c r="DX23" s="263">
        <v>47975919</v>
      </c>
      <c r="DY23" s="263">
        <v>49383433</v>
      </c>
      <c r="DZ23" s="263">
        <v>72392121</v>
      </c>
      <c r="EA23" s="263">
        <v>0</v>
      </c>
      <c r="EB23" s="263">
        <v>74373594</v>
      </c>
      <c r="EC23" s="263">
        <v>106595710.78</v>
      </c>
      <c r="ED23" s="263">
        <v>0</v>
      </c>
      <c r="EE23" s="263">
        <v>0</v>
      </c>
      <c r="EF23" s="263">
        <v>0</v>
      </c>
      <c r="EG23" s="263">
        <v>0</v>
      </c>
      <c r="EH23" s="263">
        <v>0</v>
      </c>
      <c r="EI23" s="263">
        <v>0</v>
      </c>
      <c r="EJ23" s="263">
        <v>78392651</v>
      </c>
      <c r="EK23" s="263">
        <v>77063195</v>
      </c>
      <c r="EL23" s="263">
        <v>107046891</v>
      </c>
      <c r="EM23" s="263">
        <v>106223386</v>
      </c>
      <c r="EN23" s="263">
        <v>0</v>
      </c>
      <c r="EO23" s="263">
        <v>0</v>
      </c>
      <c r="EP23" s="263">
        <v>0</v>
      </c>
      <c r="EQ23" s="263">
        <v>94272591</v>
      </c>
      <c r="ER23" s="263">
        <v>105034893</v>
      </c>
    </row>
    <row r="24" spans="1:148" x14ac:dyDescent="0.75">
      <c r="A24" s="262">
        <v>43251</v>
      </c>
      <c r="B24" t="s">
        <v>307</v>
      </c>
      <c r="C24" s="263">
        <v>0</v>
      </c>
      <c r="D24" s="263">
        <v>4509887.59</v>
      </c>
      <c r="E24" s="263">
        <v>0</v>
      </c>
      <c r="F24" s="263">
        <v>4509887.59</v>
      </c>
      <c r="G24" s="263">
        <v>1212877135.78</v>
      </c>
      <c r="H24" s="263">
        <v>0</v>
      </c>
      <c r="I24" s="263"/>
      <c r="J24" s="263">
        <v>0</v>
      </c>
      <c r="K24" s="263">
        <v>0</v>
      </c>
      <c r="L24" s="263">
        <v>0</v>
      </c>
      <c r="M24" s="263">
        <v>0</v>
      </c>
      <c r="N24" s="263">
        <v>0</v>
      </c>
      <c r="O24" s="263">
        <v>0</v>
      </c>
      <c r="P24" s="263">
        <v>0</v>
      </c>
      <c r="Q24" s="263">
        <v>0</v>
      </c>
      <c r="R24" s="263">
        <v>0</v>
      </c>
      <c r="S24" s="263">
        <v>0</v>
      </c>
      <c r="T24" s="263">
        <v>0</v>
      </c>
      <c r="U24" s="263">
        <v>0</v>
      </c>
      <c r="V24" s="263">
        <v>0</v>
      </c>
      <c r="W24" s="263">
        <v>0</v>
      </c>
      <c r="X24" s="263">
        <v>0</v>
      </c>
      <c r="Y24" s="263">
        <v>0</v>
      </c>
      <c r="Z24" s="263">
        <v>0</v>
      </c>
      <c r="AA24" s="263">
        <v>0</v>
      </c>
      <c r="AB24" s="263">
        <v>0</v>
      </c>
      <c r="AC24" s="263">
        <v>0</v>
      </c>
      <c r="AD24" s="263">
        <v>0</v>
      </c>
      <c r="AE24" s="263">
        <v>0</v>
      </c>
      <c r="AF24" s="263">
        <v>0</v>
      </c>
      <c r="AG24" s="263">
        <v>0</v>
      </c>
      <c r="AH24" s="263">
        <v>0</v>
      </c>
      <c r="AI24" s="263">
        <v>0</v>
      </c>
      <c r="AJ24" s="263">
        <v>0</v>
      </c>
      <c r="AK24" s="263"/>
      <c r="AL24" s="263">
        <v>420600.95</v>
      </c>
      <c r="AM24" s="263">
        <v>0</v>
      </c>
      <c r="AN24" s="263">
        <v>0</v>
      </c>
      <c r="AO24" s="263">
        <v>207601.44</v>
      </c>
      <c r="AP24" s="263">
        <v>243689.41</v>
      </c>
      <c r="AQ24" s="263">
        <v>226040.35</v>
      </c>
      <c r="AR24" s="263">
        <v>190679.41</v>
      </c>
      <c r="AS24" s="263">
        <v>190370.05</v>
      </c>
      <c r="AT24" s="263">
        <v>265084.71000000002</v>
      </c>
      <c r="AU24" s="263">
        <v>0</v>
      </c>
      <c r="AV24" s="263">
        <v>262531.19</v>
      </c>
      <c r="AW24" s="263">
        <v>404811.71</v>
      </c>
      <c r="AX24" s="263">
        <v>0</v>
      </c>
      <c r="AY24" s="263">
        <v>0</v>
      </c>
      <c r="AZ24" s="263">
        <v>0</v>
      </c>
      <c r="BA24" s="263">
        <v>0</v>
      </c>
      <c r="BB24" s="263">
        <v>0</v>
      </c>
      <c r="BC24" s="263">
        <v>0</v>
      </c>
      <c r="BD24" s="263">
        <v>282279.8</v>
      </c>
      <c r="BE24" s="263">
        <v>277287.14</v>
      </c>
      <c r="BF24" s="263">
        <v>419722.86</v>
      </c>
      <c r="BG24" s="263">
        <v>383950.3</v>
      </c>
      <c r="BH24" s="263">
        <v>0</v>
      </c>
      <c r="BI24" s="263">
        <v>0</v>
      </c>
      <c r="BJ24" s="263">
        <v>0</v>
      </c>
      <c r="BK24" s="263">
        <v>346144.67</v>
      </c>
      <c r="BL24" s="263">
        <v>389093.6</v>
      </c>
      <c r="BM24" s="263"/>
      <c r="BN24" s="263">
        <v>0</v>
      </c>
      <c r="BO24" s="263">
        <v>0</v>
      </c>
      <c r="BP24" s="263">
        <v>0</v>
      </c>
      <c r="BQ24" s="263">
        <v>0</v>
      </c>
      <c r="BR24" s="263">
        <v>0</v>
      </c>
      <c r="BS24" s="263">
        <v>0</v>
      </c>
      <c r="BT24" s="263">
        <v>0</v>
      </c>
      <c r="BU24" s="263">
        <v>0</v>
      </c>
      <c r="BV24" s="263">
        <v>0</v>
      </c>
      <c r="BW24" s="263">
        <v>0</v>
      </c>
      <c r="BX24" s="263">
        <v>0</v>
      </c>
      <c r="BY24" s="263">
        <v>0</v>
      </c>
      <c r="BZ24" s="263">
        <v>0</v>
      </c>
      <c r="CA24" s="263">
        <v>0</v>
      </c>
      <c r="CB24" s="263">
        <v>0</v>
      </c>
      <c r="CC24" s="263">
        <v>0</v>
      </c>
      <c r="CD24" s="263">
        <v>0</v>
      </c>
      <c r="CE24" s="263">
        <v>0</v>
      </c>
      <c r="CF24" s="263">
        <v>0</v>
      </c>
      <c r="CG24" s="263">
        <v>0</v>
      </c>
      <c r="CH24" s="263">
        <v>0</v>
      </c>
      <c r="CI24" s="263">
        <v>0</v>
      </c>
      <c r="CJ24" s="263">
        <v>0</v>
      </c>
      <c r="CK24" s="263">
        <v>0</v>
      </c>
      <c r="CL24" s="263">
        <v>0</v>
      </c>
      <c r="CM24" s="263">
        <v>0</v>
      </c>
      <c r="CN24" s="263">
        <v>0</v>
      </c>
      <c r="CO24" s="263"/>
      <c r="CP24" s="263">
        <v>420600.95</v>
      </c>
      <c r="CQ24" s="263">
        <v>0</v>
      </c>
      <c r="CR24" s="263">
        <v>0</v>
      </c>
      <c r="CS24" s="263">
        <v>207601.44</v>
      </c>
      <c r="CT24" s="263">
        <v>243689.41</v>
      </c>
      <c r="CU24" s="263">
        <v>226040.35</v>
      </c>
      <c r="CV24" s="263">
        <v>190679.41</v>
      </c>
      <c r="CW24" s="263">
        <v>190370.05</v>
      </c>
      <c r="CX24" s="263">
        <v>265084.71000000002</v>
      </c>
      <c r="CY24" s="263">
        <v>0</v>
      </c>
      <c r="CZ24" s="263">
        <v>262531.19</v>
      </c>
      <c r="DA24" s="263">
        <v>404811.71</v>
      </c>
      <c r="DB24" s="263">
        <v>0</v>
      </c>
      <c r="DC24" s="263">
        <v>0</v>
      </c>
      <c r="DD24" s="263">
        <v>0</v>
      </c>
      <c r="DE24" s="263">
        <v>0</v>
      </c>
      <c r="DF24" s="263">
        <v>0</v>
      </c>
      <c r="DG24" s="263">
        <v>0</v>
      </c>
      <c r="DH24" s="263">
        <v>282279.8</v>
      </c>
      <c r="DI24" s="263">
        <v>277287.14</v>
      </c>
      <c r="DJ24" s="263">
        <v>419722.86</v>
      </c>
      <c r="DK24" s="263">
        <v>383950.3</v>
      </c>
      <c r="DL24" s="263">
        <v>0</v>
      </c>
      <c r="DM24" s="263">
        <v>0</v>
      </c>
      <c r="DN24" s="263">
        <v>0</v>
      </c>
      <c r="DO24" s="263">
        <v>346144.67</v>
      </c>
      <c r="DP24" s="263">
        <v>389093.6</v>
      </c>
      <c r="DR24" s="263">
        <v>110692959</v>
      </c>
      <c r="DS24" s="263">
        <v>0</v>
      </c>
      <c r="DT24" s="263">
        <v>0</v>
      </c>
      <c r="DU24" s="263">
        <v>51617188</v>
      </c>
      <c r="DV24" s="263">
        <v>69871296</v>
      </c>
      <c r="DW24" s="263">
        <v>61941308</v>
      </c>
      <c r="DX24" s="263">
        <v>47975919</v>
      </c>
      <c r="DY24" s="263">
        <v>49383433</v>
      </c>
      <c r="DZ24" s="263">
        <v>72392121</v>
      </c>
      <c r="EA24" s="263">
        <v>0</v>
      </c>
      <c r="EB24" s="263">
        <v>74373594</v>
      </c>
      <c r="EC24" s="263">
        <v>106595710.78</v>
      </c>
      <c r="ED24" s="263">
        <v>0</v>
      </c>
      <c r="EE24" s="263">
        <v>0</v>
      </c>
      <c r="EF24" s="263">
        <v>0</v>
      </c>
      <c r="EG24" s="263">
        <v>0</v>
      </c>
      <c r="EH24" s="263">
        <v>0</v>
      </c>
      <c r="EI24" s="263">
        <v>0</v>
      </c>
      <c r="EJ24" s="263">
        <v>78392651</v>
      </c>
      <c r="EK24" s="263">
        <v>77063195</v>
      </c>
      <c r="EL24" s="263">
        <v>107046891</v>
      </c>
      <c r="EM24" s="263">
        <v>106223386</v>
      </c>
      <c r="EN24" s="263">
        <v>0</v>
      </c>
      <c r="EO24" s="263">
        <v>0</v>
      </c>
      <c r="EP24" s="263">
        <v>0</v>
      </c>
      <c r="EQ24" s="263">
        <v>94272591</v>
      </c>
      <c r="ER24" s="263">
        <v>105034893</v>
      </c>
    </row>
    <row r="25" spans="1:148" x14ac:dyDescent="0.75">
      <c r="A25" s="262">
        <v>43281</v>
      </c>
      <c r="B25" t="s">
        <v>307</v>
      </c>
      <c r="C25" s="263">
        <v>0</v>
      </c>
      <c r="D25" s="263">
        <v>4655580.6700000009</v>
      </c>
      <c r="E25" s="263">
        <v>0</v>
      </c>
      <c r="F25" s="263">
        <v>4655580.6700000009</v>
      </c>
      <c r="G25" s="263">
        <v>1212877135.78</v>
      </c>
      <c r="H25" s="263">
        <v>0</v>
      </c>
      <c r="I25" s="263"/>
      <c r="J25" s="263">
        <v>0</v>
      </c>
      <c r="K25" s="263">
        <v>0</v>
      </c>
      <c r="L25" s="263">
        <v>0</v>
      </c>
      <c r="M25" s="263">
        <v>0</v>
      </c>
      <c r="N25" s="263">
        <v>0</v>
      </c>
      <c r="O25" s="263">
        <v>0</v>
      </c>
      <c r="P25" s="263">
        <v>0</v>
      </c>
      <c r="Q25" s="263">
        <v>0</v>
      </c>
      <c r="R25" s="263">
        <v>0</v>
      </c>
      <c r="S25" s="263">
        <v>0</v>
      </c>
      <c r="T25" s="263">
        <v>0</v>
      </c>
      <c r="U25" s="263">
        <v>0</v>
      </c>
      <c r="V25" s="263">
        <v>0</v>
      </c>
      <c r="W25" s="263">
        <v>0</v>
      </c>
      <c r="X25" s="263">
        <v>0</v>
      </c>
      <c r="Y25" s="263">
        <v>0</v>
      </c>
      <c r="Z25" s="263">
        <v>0</v>
      </c>
      <c r="AA25" s="263">
        <v>0</v>
      </c>
      <c r="AB25" s="263">
        <v>0</v>
      </c>
      <c r="AC25" s="263">
        <v>0</v>
      </c>
      <c r="AD25" s="263">
        <v>0</v>
      </c>
      <c r="AE25" s="263">
        <v>0</v>
      </c>
      <c r="AF25" s="263">
        <v>0</v>
      </c>
      <c r="AG25" s="263">
        <v>0</v>
      </c>
      <c r="AH25" s="263">
        <v>0</v>
      </c>
      <c r="AI25" s="263">
        <v>0</v>
      </c>
      <c r="AJ25" s="263">
        <v>0</v>
      </c>
      <c r="AK25" s="263"/>
      <c r="AL25" s="263">
        <v>434857.66</v>
      </c>
      <c r="AM25" s="263">
        <v>0</v>
      </c>
      <c r="AN25" s="263">
        <v>0</v>
      </c>
      <c r="AO25" s="263">
        <v>209805.96</v>
      </c>
      <c r="AP25" s="263">
        <v>251591.76</v>
      </c>
      <c r="AQ25" s="263">
        <v>233572.97</v>
      </c>
      <c r="AR25" s="263">
        <v>197034.73</v>
      </c>
      <c r="AS25" s="263">
        <v>196708.72</v>
      </c>
      <c r="AT25" s="263">
        <v>273916.74</v>
      </c>
      <c r="AU25" s="263">
        <v>0</v>
      </c>
      <c r="AV25" s="263">
        <v>271401.89</v>
      </c>
      <c r="AW25" s="263">
        <v>418303.26</v>
      </c>
      <c r="AX25" s="263">
        <v>0</v>
      </c>
      <c r="AY25" s="263">
        <v>0</v>
      </c>
      <c r="AZ25" s="263">
        <v>0</v>
      </c>
      <c r="BA25" s="263">
        <v>0</v>
      </c>
      <c r="BB25" s="263">
        <v>0</v>
      </c>
      <c r="BC25" s="263">
        <v>0</v>
      </c>
      <c r="BD25" s="263">
        <v>291658.65999999997</v>
      </c>
      <c r="BE25" s="263">
        <v>286517.27</v>
      </c>
      <c r="BF25" s="263">
        <v>433704.05</v>
      </c>
      <c r="BG25" s="263">
        <v>396746.93</v>
      </c>
      <c r="BH25" s="263">
        <v>0</v>
      </c>
      <c r="BI25" s="263">
        <v>0</v>
      </c>
      <c r="BJ25" s="263">
        <v>0</v>
      </c>
      <c r="BK25" s="263">
        <v>357706.19</v>
      </c>
      <c r="BL25" s="263">
        <v>402053.88</v>
      </c>
      <c r="BM25" s="263"/>
      <c r="BN25" s="263">
        <v>0</v>
      </c>
      <c r="BO25" s="263">
        <v>0</v>
      </c>
      <c r="BP25" s="263">
        <v>0</v>
      </c>
      <c r="BQ25" s="263">
        <v>0</v>
      </c>
      <c r="BR25" s="263">
        <v>0</v>
      </c>
      <c r="BS25" s="263">
        <v>0</v>
      </c>
      <c r="BT25" s="263">
        <v>0</v>
      </c>
      <c r="BU25" s="263">
        <v>0</v>
      </c>
      <c r="BV25" s="263">
        <v>0</v>
      </c>
      <c r="BW25" s="263">
        <v>0</v>
      </c>
      <c r="BX25" s="263">
        <v>0</v>
      </c>
      <c r="BY25" s="263">
        <v>0</v>
      </c>
      <c r="BZ25" s="263">
        <v>0</v>
      </c>
      <c r="CA25" s="263">
        <v>0</v>
      </c>
      <c r="CB25" s="263">
        <v>0</v>
      </c>
      <c r="CC25" s="263">
        <v>0</v>
      </c>
      <c r="CD25" s="263">
        <v>0</v>
      </c>
      <c r="CE25" s="263">
        <v>0</v>
      </c>
      <c r="CF25" s="263">
        <v>0</v>
      </c>
      <c r="CG25" s="263">
        <v>0</v>
      </c>
      <c r="CH25" s="263">
        <v>0</v>
      </c>
      <c r="CI25" s="263">
        <v>0</v>
      </c>
      <c r="CJ25" s="263">
        <v>0</v>
      </c>
      <c r="CK25" s="263">
        <v>0</v>
      </c>
      <c r="CL25" s="263">
        <v>0</v>
      </c>
      <c r="CM25" s="263">
        <v>0</v>
      </c>
      <c r="CN25" s="263">
        <v>0</v>
      </c>
      <c r="CO25" s="263"/>
      <c r="CP25" s="263">
        <v>434857.66</v>
      </c>
      <c r="CQ25" s="263">
        <v>0</v>
      </c>
      <c r="CR25" s="263">
        <v>0</v>
      </c>
      <c r="CS25" s="263">
        <v>209805.96</v>
      </c>
      <c r="CT25" s="263">
        <v>251591.76</v>
      </c>
      <c r="CU25" s="263">
        <v>233572.97</v>
      </c>
      <c r="CV25" s="263">
        <v>197034.73</v>
      </c>
      <c r="CW25" s="263">
        <v>196708.72</v>
      </c>
      <c r="CX25" s="263">
        <v>273916.74</v>
      </c>
      <c r="CY25" s="263">
        <v>0</v>
      </c>
      <c r="CZ25" s="263">
        <v>271401.89</v>
      </c>
      <c r="DA25" s="263">
        <v>418303.26</v>
      </c>
      <c r="DB25" s="263">
        <v>0</v>
      </c>
      <c r="DC25" s="263">
        <v>0</v>
      </c>
      <c r="DD25" s="263">
        <v>0</v>
      </c>
      <c r="DE25" s="263">
        <v>0</v>
      </c>
      <c r="DF25" s="263">
        <v>0</v>
      </c>
      <c r="DG25" s="263">
        <v>0</v>
      </c>
      <c r="DH25" s="263">
        <v>291658.65999999997</v>
      </c>
      <c r="DI25" s="263">
        <v>286517.27</v>
      </c>
      <c r="DJ25" s="263">
        <v>433704.05</v>
      </c>
      <c r="DK25" s="263">
        <v>396746.93</v>
      </c>
      <c r="DL25" s="263">
        <v>0</v>
      </c>
      <c r="DM25" s="263">
        <v>0</v>
      </c>
      <c r="DN25" s="263">
        <v>0</v>
      </c>
      <c r="DO25" s="263">
        <v>357706.19</v>
      </c>
      <c r="DP25" s="263">
        <v>402053.88</v>
      </c>
      <c r="DR25" s="263">
        <v>110692959</v>
      </c>
      <c r="DS25" s="263">
        <v>0</v>
      </c>
      <c r="DT25" s="263">
        <v>0</v>
      </c>
      <c r="DU25" s="263">
        <v>51617188</v>
      </c>
      <c r="DV25" s="263">
        <v>69871296</v>
      </c>
      <c r="DW25" s="263">
        <v>61941308</v>
      </c>
      <c r="DX25" s="263">
        <v>47975919</v>
      </c>
      <c r="DY25" s="263">
        <v>49383433</v>
      </c>
      <c r="DZ25" s="263">
        <v>72392121</v>
      </c>
      <c r="EA25" s="263">
        <v>0</v>
      </c>
      <c r="EB25" s="263">
        <v>74373594</v>
      </c>
      <c r="EC25" s="263">
        <v>106595710.78</v>
      </c>
      <c r="ED25" s="263">
        <v>0</v>
      </c>
      <c r="EE25" s="263">
        <v>0</v>
      </c>
      <c r="EF25" s="263">
        <v>0</v>
      </c>
      <c r="EG25" s="263">
        <v>0</v>
      </c>
      <c r="EH25" s="263">
        <v>0</v>
      </c>
      <c r="EI25" s="263">
        <v>0</v>
      </c>
      <c r="EJ25" s="263">
        <v>78392651</v>
      </c>
      <c r="EK25" s="263">
        <v>77063195</v>
      </c>
      <c r="EL25" s="263">
        <v>107046891</v>
      </c>
      <c r="EM25" s="263">
        <v>106223386</v>
      </c>
      <c r="EN25" s="263">
        <v>0</v>
      </c>
      <c r="EO25" s="263">
        <v>0</v>
      </c>
      <c r="EP25" s="263">
        <v>0</v>
      </c>
      <c r="EQ25" s="263">
        <v>94272591</v>
      </c>
      <c r="ER25" s="263">
        <v>105034893</v>
      </c>
    </row>
    <row r="26" spans="1:148" x14ac:dyDescent="0.75">
      <c r="A26" s="262">
        <v>43312</v>
      </c>
      <c r="B26" t="s">
        <v>307</v>
      </c>
      <c r="C26" s="263">
        <v>0</v>
      </c>
      <c r="D26" s="263">
        <v>4504976.66</v>
      </c>
      <c r="E26" s="263">
        <v>0</v>
      </c>
      <c r="F26" s="263">
        <v>4504976.66</v>
      </c>
      <c r="G26" s="263">
        <v>1212877135.78</v>
      </c>
      <c r="H26" s="263">
        <v>0</v>
      </c>
      <c r="I26" s="263"/>
      <c r="J26" s="263">
        <v>0</v>
      </c>
      <c r="K26" s="263">
        <v>0</v>
      </c>
      <c r="L26" s="263">
        <v>0</v>
      </c>
      <c r="M26" s="263">
        <v>0</v>
      </c>
      <c r="N26" s="263">
        <v>0</v>
      </c>
      <c r="O26" s="263">
        <v>0</v>
      </c>
      <c r="P26" s="263">
        <v>0</v>
      </c>
      <c r="Q26" s="263">
        <v>0</v>
      </c>
      <c r="R26" s="263">
        <v>0</v>
      </c>
      <c r="S26" s="263">
        <v>0</v>
      </c>
      <c r="T26" s="263">
        <v>0</v>
      </c>
      <c r="U26" s="263">
        <v>0</v>
      </c>
      <c r="V26" s="263">
        <v>0</v>
      </c>
      <c r="W26" s="263">
        <v>0</v>
      </c>
      <c r="X26" s="263">
        <v>0</v>
      </c>
      <c r="Y26" s="263">
        <v>0</v>
      </c>
      <c r="Z26" s="263">
        <v>0</v>
      </c>
      <c r="AA26" s="263">
        <v>0</v>
      </c>
      <c r="AB26" s="263">
        <v>0</v>
      </c>
      <c r="AC26" s="263">
        <v>0</v>
      </c>
      <c r="AD26" s="263">
        <v>0</v>
      </c>
      <c r="AE26" s="263">
        <v>0</v>
      </c>
      <c r="AF26" s="263">
        <v>0</v>
      </c>
      <c r="AG26" s="263">
        <v>0</v>
      </c>
      <c r="AH26" s="263">
        <v>0</v>
      </c>
      <c r="AI26" s="263">
        <v>0</v>
      </c>
      <c r="AJ26" s="263">
        <v>0</v>
      </c>
      <c r="AK26" s="263"/>
      <c r="AL26" s="263">
        <v>420782.68</v>
      </c>
      <c r="AM26" s="263">
        <v>0</v>
      </c>
      <c r="AN26" s="263">
        <v>0</v>
      </c>
      <c r="AO26" s="263">
        <v>202357.28</v>
      </c>
      <c r="AP26" s="263">
        <v>243903.38</v>
      </c>
      <c r="AQ26" s="263">
        <v>225971.94</v>
      </c>
      <c r="AR26" s="263">
        <v>190678.24</v>
      </c>
      <c r="AS26" s="263">
        <v>190357.28</v>
      </c>
      <c r="AT26" s="263">
        <v>265077.19</v>
      </c>
      <c r="AU26" s="263">
        <v>0</v>
      </c>
      <c r="AV26" s="263">
        <v>262654.71999999997</v>
      </c>
      <c r="AW26" s="263">
        <v>404807.99</v>
      </c>
      <c r="AX26" s="263">
        <v>0</v>
      </c>
      <c r="AY26" s="263">
        <v>0</v>
      </c>
      <c r="AZ26" s="263">
        <v>0</v>
      </c>
      <c r="BA26" s="263">
        <v>0</v>
      </c>
      <c r="BB26" s="263">
        <v>0</v>
      </c>
      <c r="BC26" s="263">
        <v>0</v>
      </c>
      <c r="BD26" s="263">
        <v>282255.46000000002</v>
      </c>
      <c r="BE26" s="263">
        <v>277263.52</v>
      </c>
      <c r="BF26" s="263">
        <v>419705.43</v>
      </c>
      <c r="BG26" s="263">
        <v>383947.14</v>
      </c>
      <c r="BH26" s="263">
        <v>0</v>
      </c>
      <c r="BI26" s="263">
        <v>0</v>
      </c>
      <c r="BJ26" s="263">
        <v>0</v>
      </c>
      <c r="BK26" s="263">
        <v>346140.67</v>
      </c>
      <c r="BL26" s="263">
        <v>389073.74</v>
      </c>
      <c r="BM26" s="263"/>
      <c r="BN26" s="263">
        <v>0</v>
      </c>
      <c r="BO26" s="263">
        <v>0</v>
      </c>
      <c r="BP26" s="263">
        <v>0</v>
      </c>
      <c r="BQ26" s="263">
        <v>0</v>
      </c>
      <c r="BR26" s="263">
        <v>0</v>
      </c>
      <c r="BS26" s="263">
        <v>0</v>
      </c>
      <c r="BT26" s="263">
        <v>0</v>
      </c>
      <c r="BU26" s="263">
        <v>0</v>
      </c>
      <c r="BV26" s="263">
        <v>0</v>
      </c>
      <c r="BW26" s="263">
        <v>0</v>
      </c>
      <c r="BX26" s="263">
        <v>0</v>
      </c>
      <c r="BY26" s="263">
        <v>0</v>
      </c>
      <c r="BZ26" s="263">
        <v>0</v>
      </c>
      <c r="CA26" s="263">
        <v>0</v>
      </c>
      <c r="CB26" s="263">
        <v>0</v>
      </c>
      <c r="CC26" s="263">
        <v>0</v>
      </c>
      <c r="CD26" s="263">
        <v>0</v>
      </c>
      <c r="CE26" s="263">
        <v>0</v>
      </c>
      <c r="CF26" s="263">
        <v>0</v>
      </c>
      <c r="CG26" s="263">
        <v>0</v>
      </c>
      <c r="CH26" s="263">
        <v>0</v>
      </c>
      <c r="CI26" s="263">
        <v>0</v>
      </c>
      <c r="CJ26" s="263">
        <v>0</v>
      </c>
      <c r="CK26" s="263">
        <v>0</v>
      </c>
      <c r="CL26" s="263">
        <v>0</v>
      </c>
      <c r="CM26" s="263">
        <v>0</v>
      </c>
      <c r="CN26" s="263">
        <v>0</v>
      </c>
      <c r="CO26" s="263"/>
      <c r="CP26" s="263">
        <v>420782.68</v>
      </c>
      <c r="CQ26" s="263">
        <v>0</v>
      </c>
      <c r="CR26" s="263">
        <v>0</v>
      </c>
      <c r="CS26" s="263">
        <v>202357.28</v>
      </c>
      <c r="CT26" s="263">
        <v>243903.38</v>
      </c>
      <c r="CU26" s="263">
        <v>225971.94</v>
      </c>
      <c r="CV26" s="263">
        <v>190678.24</v>
      </c>
      <c r="CW26" s="263">
        <v>190357.28</v>
      </c>
      <c r="CX26" s="263">
        <v>265077.19</v>
      </c>
      <c r="CY26" s="263">
        <v>0</v>
      </c>
      <c r="CZ26" s="263">
        <v>262654.71999999997</v>
      </c>
      <c r="DA26" s="263">
        <v>404807.99</v>
      </c>
      <c r="DB26" s="263">
        <v>0</v>
      </c>
      <c r="DC26" s="263">
        <v>0</v>
      </c>
      <c r="DD26" s="263">
        <v>0</v>
      </c>
      <c r="DE26" s="263">
        <v>0</v>
      </c>
      <c r="DF26" s="263">
        <v>0</v>
      </c>
      <c r="DG26" s="263">
        <v>0</v>
      </c>
      <c r="DH26" s="263">
        <v>282255.46000000002</v>
      </c>
      <c r="DI26" s="263">
        <v>277263.52</v>
      </c>
      <c r="DJ26" s="263">
        <v>419705.43</v>
      </c>
      <c r="DK26" s="263">
        <v>383947.14</v>
      </c>
      <c r="DL26" s="263">
        <v>0</v>
      </c>
      <c r="DM26" s="263">
        <v>0</v>
      </c>
      <c r="DN26" s="263">
        <v>0</v>
      </c>
      <c r="DO26" s="263">
        <v>346140.67</v>
      </c>
      <c r="DP26" s="263">
        <v>389073.74</v>
      </c>
      <c r="DR26" s="263">
        <v>110692959</v>
      </c>
      <c r="DS26" s="263">
        <v>0</v>
      </c>
      <c r="DT26" s="263">
        <v>0</v>
      </c>
      <c r="DU26" s="263">
        <v>51617188</v>
      </c>
      <c r="DV26" s="263">
        <v>69871296</v>
      </c>
      <c r="DW26" s="263">
        <v>61941308</v>
      </c>
      <c r="DX26" s="263">
        <v>47975919</v>
      </c>
      <c r="DY26" s="263">
        <v>49383433</v>
      </c>
      <c r="DZ26" s="263">
        <v>72392121</v>
      </c>
      <c r="EA26" s="263">
        <v>0</v>
      </c>
      <c r="EB26" s="263">
        <v>74373594</v>
      </c>
      <c r="EC26" s="263">
        <v>106595710.78</v>
      </c>
      <c r="ED26" s="263">
        <v>0</v>
      </c>
      <c r="EE26" s="263">
        <v>0</v>
      </c>
      <c r="EF26" s="263">
        <v>0</v>
      </c>
      <c r="EG26" s="263">
        <v>0</v>
      </c>
      <c r="EH26" s="263">
        <v>0</v>
      </c>
      <c r="EI26" s="263">
        <v>0</v>
      </c>
      <c r="EJ26" s="263">
        <v>78392651</v>
      </c>
      <c r="EK26" s="263">
        <v>77063195</v>
      </c>
      <c r="EL26" s="263">
        <v>107046891</v>
      </c>
      <c r="EM26" s="263">
        <v>106223386</v>
      </c>
      <c r="EN26" s="263">
        <v>0</v>
      </c>
      <c r="EO26" s="263">
        <v>0</v>
      </c>
      <c r="EP26" s="263">
        <v>0</v>
      </c>
      <c r="EQ26" s="263">
        <v>94272591</v>
      </c>
      <c r="ER26" s="263">
        <v>105034893</v>
      </c>
    </row>
    <row r="27" spans="1:148" x14ac:dyDescent="0.75">
      <c r="A27" s="262">
        <v>43343</v>
      </c>
      <c r="B27" t="s">
        <v>307</v>
      </c>
      <c r="C27" s="263">
        <v>0</v>
      </c>
      <c r="D27" s="263">
        <v>4655037.25</v>
      </c>
      <c r="E27" s="263">
        <v>0</v>
      </c>
      <c r="F27" s="263">
        <v>4655037.25</v>
      </c>
      <c r="G27" s="263">
        <v>1292915959.78</v>
      </c>
      <c r="H27" s="263">
        <v>0</v>
      </c>
      <c r="I27" s="263"/>
      <c r="J27" s="263">
        <v>0</v>
      </c>
      <c r="K27" s="263">
        <v>0</v>
      </c>
      <c r="L27" s="263">
        <v>0</v>
      </c>
      <c r="M27" s="263">
        <v>0</v>
      </c>
      <c r="N27" s="263">
        <v>0</v>
      </c>
      <c r="O27" s="263">
        <v>0</v>
      </c>
      <c r="P27" s="263">
        <v>0</v>
      </c>
      <c r="Q27" s="263">
        <v>0</v>
      </c>
      <c r="R27" s="263">
        <v>0</v>
      </c>
      <c r="S27" s="263">
        <v>0</v>
      </c>
      <c r="T27" s="263">
        <v>0</v>
      </c>
      <c r="U27" s="263">
        <v>0</v>
      </c>
      <c r="V27" s="263">
        <v>0</v>
      </c>
      <c r="W27" s="263">
        <v>0</v>
      </c>
      <c r="X27" s="263">
        <v>0</v>
      </c>
      <c r="Y27" s="263">
        <v>0</v>
      </c>
      <c r="Z27" s="263">
        <v>0</v>
      </c>
      <c r="AA27" s="263">
        <v>0</v>
      </c>
      <c r="AB27" s="263">
        <v>0</v>
      </c>
      <c r="AC27" s="263">
        <v>0</v>
      </c>
      <c r="AD27" s="263">
        <v>0</v>
      </c>
      <c r="AE27" s="263">
        <v>0</v>
      </c>
      <c r="AF27" s="263">
        <v>0</v>
      </c>
      <c r="AG27" s="263">
        <v>0</v>
      </c>
      <c r="AH27" s="263">
        <v>0</v>
      </c>
      <c r="AI27" s="263">
        <v>0</v>
      </c>
      <c r="AJ27" s="263">
        <v>0</v>
      </c>
      <c r="AK27" s="263"/>
      <c r="AL27" s="263">
        <v>434840.44</v>
      </c>
      <c r="AM27" s="263">
        <v>0</v>
      </c>
      <c r="AN27" s="263">
        <v>0</v>
      </c>
      <c r="AO27" s="263">
        <v>209796.55</v>
      </c>
      <c r="AP27" s="263">
        <v>251805.58</v>
      </c>
      <c r="AQ27" s="263">
        <v>233588.93</v>
      </c>
      <c r="AR27" s="263">
        <v>197033.52</v>
      </c>
      <c r="AS27" s="263">
        <v>196695.29</v>
      </c>
      <c r="AT27" s="263">
        <v>273908.95</v>
      </c>
      <c r="AU27" s="263">
        <v>0</v>
      </c>
      <c r="AV27" s="263">
        <v>270604.21000000002</v>
      </c>
      <c r="AW27" s="263">
        <v>418299.42</v>
      </c>
      <c r="AX27" s="263">
        <v>0</v>
      </c>
      <c r="AY27" s="263">
        <v>0</v>
      </c>
      <c r="AZ27" s="263">
        <v>0</v>
      </c>
      <c r="BA27" s="263">
        <v>0</v>
      </c>
      <c r="BB27" s="263">
        <v>0</v>
      </c>
      <c r="BC27" s="263">
        <v>0</v>
      </c>
      <c r="BD27" s="263">
        <v>291647.46000000002</v>
      </c>
      <c r="BE27" s="263">
        <v>286492.75</v>
      </c>
      <c r="BF27" s="263">
        <v>433685.96</v>
      </c>
      <c r="BG27" s="263">
        <v>396743.67999999999</v>
      </c>
      <c r="BH27" s="263">
        <v>0</v>
      </c>
      <c r="BI27" s="263">
        <v>0</v>
      </c>
      <c r="BJ27" s="263">
        <v>0</v>
      </c>
      <c r="BK27" s="263">
        <v>357863.96</v>
      </c>
      <c r="BL27" s="263">
        <v>402030.55</v>
      </c>
      <c r="BM27" s="263"/>
      <c r="BN27" s="263">
        <v>0</v>
      </c>
      <c r="BO27" s="263">
        <v>0</v>
      </c>
      <c r="BP27" s="263">
        <v>0</v>
      </c>
      <c r="BQ27" s="263">
        <v>0</v>
      </c>
      <c r="BR27" s="263">
        <v>0</v>
      </c>
      <c r="BS27" s="263">
        <v>0</v>
      </c>
      <c r="BT27" s="263">
        <v>0</v>
      </c>
      <c r="BU27" s="263">
        <v>0</v>
      </c>
      <c r="BV27" s="263">
        <v>0</v>
      </c>
      <c r="BW27" s="263">
        <v>0</v>
      </c>
      <c r="BX27" s="263">
        <v>0</v>
      </c>
      <c r="BY27" s="263">
        <v>0</v>
      </c>
      <c r="BZ27" s="263">
        <v>0</v>
      </c>
      <c r="CA27" s="263">
        <v>0</v>
      </c>
      <c r="CB27" s="263">
        <v>0</v>
      </c>
      <c r="CC27" s="263">
        <v>0</v>
      </c>
      <c r="CD27" s="263">
        <v>0</v>
      </c>
      <c r="CE27" s="263">
        <v>0</v>
      </c>
      <c r="CF27" s="263">
        <v>0</v>
      </c>
      <c r="CG27" s="263">
        <v>0</v>
      </c>
      <c r="CH27" s="263">
        <v>0</v>
      </c>
      <c r="CI27" s="263">
        <v>0</v>
      </c>
      <c r="CJ27" s="263">
        <v>0</v>
      </c>
      <c r="CK27" s="263">
        <v>0</v>
      </c>
      <c r="CL27" s="263">
        <v>0</v>
      </c>
      <c r="CM27" s="263">
        <v>0</v>
      </c>
      <c r="CN27" s="263">
        <v>0</v>
      </c>
      <c r="CO27" s="263"/>
      <c r="CP27" s="263">
        <v>434840.44</v>
      </c>
      <c r="CQ27" s="263">
        <v>0</v>
      </c>
      <c r="CR27" s="263">
        <v>0</v>
      </c>
      <c r="CS27" s="263">
        <v>209796.55</v>
      </c>
      <c r="CT27" s="263">
        <v>251805.58</v>
      </c>
      <c r="CU27" s="263">
        <v>233588.93</v>
      </c>
      <c r="CV27" s="263">
        <v>197033.52</v>
      </c>
      <c r="CW27" s="263">
        <v>196695.29</v>
      </c>
      <c r="CX27" s="263">
        <v>273908.95</v>
      </c>
      <c r="CY27" s="263">
        <v>0</v>
      </c>
      <c r="CZ27" s="263">
        <v>270604.21000000002</v>
      </c>
      <c r="DA27" s="263">
        <v>418299.42</v>
      </c>
      <c r="DB27" s="263">
        <v>0</v>
      </c>
      <c r="DC27" s="263">
        <v>0</v>
      </c>
      <c r="DD27" s="263">
        <v>0</v>
      </c>
      <c r="DE27" s="263">
        <v>0</v>
      </c>
      <c r="DF27" s="263">
        <v>0</v>
      </c>
      <c r="DG27" s="263">
        <v>0</v>
      </c>
      <c r="DH27" s="263">
        <v>291647.46000000002</v>
      </c>
      <c r="DI27" s="263">
        <v>286492.75</v>
      </c>
      <c r="DJ27" s="263">
        <v>433685.96</v>
      </c>
      <c r="DK27" s="263">
        <v>396743.67999999999</v>
      </c>
      <c r="DL27" s="263">
        <v>0</v>
      </c>
      <c r="DM27" s="263">
        <v>0</v>
      </c>
      <c r="DN27" s="263">
        <v>0</v>
      </c>
      <c r="DO27" s="263">
        <v>357863.96</v>
      </c>
      <c r="DP27" s="263">
        <v>402030.55</v>
      </c>
      <c r="DR27" s="263">
        <v>110692959</v>
      </c>
      <c r="DS27" s="263">
        <v>80038824</v>
      </c>
      <c r="DT27" s="263">
        <v>0</v>
      </c>
      <c r="DU27" s="263">
        <v>51617188</v>
      </c>
      <c r="DV27" s="263">
        <v>69871296</v>
      </c>
      <c r="DW27" s="263">
        <v>61941308</v>
      </c>
      <c r="DX27" s="263">
        <v>47975919</v>
      </c>
      <c r="DY27" s="263">
        <v>49383433</v>
      </c>
      <c r="DZ27" s="263">
        <v>72392121</v>
      </c>
      <c r="EA27" s="263">
        <v>0</v>
      </c>
      <c r="EB27" s="263">
        <v>74373594</v>
      </c>
      <c r="EC27" s="263">
        <v>106595710.78</v>
      </c>
      <c r="ED27" s="263">
        <v>0</v>
      </c>
      <c r="EE27" s="263">
        <v>0</v>
      </c>
      <c r="EF27" s="263">
        <v>0</v>
      </c>
      <c r="EG27" s="263">
        <v>0</v>
      </c>
      <c r="EH27" s="263">
        <v>0</v>
      </c>
      <c r="EI27" s="263">
        <v>0</v>
      </c>
      <c r="EJ27" s="263">
        <v>78392651</v>
      </c>
      <c r="EK27" s="263">
        <v>77063195</v>
      </c>
      <c r="EL27" s="263">
        <v>107046891</v>
      </c>
      <c r="EM27" s="263">
        <v>106223386</v>
      </c>
      <c r="EN27" s="263">
        <v>0</v>
      </c>
      <c r="EO27" s="263">
        <v>0</v>
      </c>
      <c r="EP27" s="263">
        <v>0</v>
      </c>
      <c r="EQ27" s="263">
        <v>94272591</v>
      </c>
      <c r="ER27" s="263">
        <v>105034893</v>
      </c>
    </row>
    <row r="28" spans="1:148" x14ac:dyDescent="0.75">
      <c r="A28" s="262">
        <v>43373</v>
      </c>
      <c r="B28" t="s">
        <v>307</v>
      </c>
      <c r="C28" s="263">
        <v>0</v>
      </c>
      <c r="D28" s="263">
        <v>4998352.76</v>
      </c>
      <c r="E28" s="263">
        <v>0</v>
      </c>
      <c r="F28" s="263">
        <v>4998352.76</v>
      </c>
      <c r="G28" s="263">
        <v>1292915959.78</v>
      </c>
      <c r="H28" s="263">
        <v>0</v>
      </c>
      <c r="I28" s="263"/>
      <c r="J28" s="263">
        <v>0</v>
      </c>
      <c r="K28" s="263">
        <v>0</v>
      </c>
      <c r="L28" s="263">
        <v>0</v>
      </c>
      <c r="M28" s="263">
        <v>0</v>
      </c>
      <c r="N28" s="263">
        <v>0</v>
      </c>
      <c r="O28" s="263">
        <v>0</v>
      </c>
      <c r="P28" s="263">
        <v>0</v>
      </c>
      <c r="Q28" s="263">
        <v>0</v>
      </c>
      <c r="R28" s="263">
        <v>0</v>
      </c>
      <c r="S28" s="263">
        <v>0</v>
      </c>
      <c r="T28" s="263">
        <v>0</v>
      </c>
      <c r="U28" s="263">
        <v>0</v>
      </c>
      <c r="V28" s="263">
        <v>0</v>
      </c>
      <c r="W28" s="263">
        <v>0</v>
      </c>
      <c r="X28" s="263">
        <v>0</v>
      </c>
      <c r="Y28" s="263">
        <v>0</v>
      </c>
      <c r="Z28" s="263">
        <v>0</v>
      </c>
      <c r="AA28" s="263">
        <v>0</v>
      </c>
      <c r="AB28" s="263">
        <v>0</v>
      </c>
      <c r="AC28" s="263">
        <v>0</v>
      </c>
      <c r="AD28" s="263">
        <v>0</v>
      </c>
      <c r="AE28" s="263">
        <v>0</v>
      </c>
      <c r="AF28" s="263">
        <v>0</v>
      </c>
      <c r="AG28" s="263">
        <v>0</v>
      </c>
      <c r="AH28" s="263">
        <v>0</v>
      </c>
      <c r="AI28" s="263">
        <v>0</v>
      </c>
      <c r="AJ28" s="263">
        <v>0</v>
      </c>
      <c r="AK28" s="263"/>
      <c r="AL28" s="263">
        <v>434824.52</v>
      </c>
      <c r="AM28" s="263">
        <v>342274.6</v>
      </c>
      <c r="AN28" s="263">
        <v>0</v>
      </c>
      <c r="AO28" s="263">
        <v>209792.12</v>
      </c>
      <c r="AP28" s="263">
        <v>251803.56</v>
      </c>
      <c r="AQ28" s="263">
        <v>233532.21</v>
      </c>
      <c r="AR28" s="263">
        <v>197032.93</v>
      </c>
      <c r="AS28" s="263">
        <v>196688.88</v>
      </c>
      <c r="AT28" s="263">
        <v>273658.83</v>
      </c>
      <c r="AU28" s="263">
        <v>0</v>
      </c>
      <c r="AV28" s="263">
        <v>272188.42</v>
      </c>
      <c r="AW28" s="263">
        <v>418297.65</v>
      </c>
      <c r="AX28" s="263">
        <v>0</v>
      </c>
      <c r="AY28" s="263">
        <v>0</v>
      </c>
      <c r="AZ28" s="263">
        <v>0</v>
      </c>
      <c r="BA28" s="263">
        <v>0</v>
      </c>
      <c r="BB28" s="263">
        <v>0</v>
      </c>
      <c r="BC28" s="263">
        <v>0</v>
      </c>
      <c r="BD28" s="263">
        <v>291641.65000000002</v>
      </c>
      <c r="BE28" s="263">
        <v>286480.98</v>
      </c>
      <c r="BF28" s="263">
        <v>433677.41</v>
      </c>
      <c r="BG28" s="263">
        <v>396742.12</v>
      </c>
      <c r="BH28" s="263">
        <v>0</v>
      </c>
      <c r="BI28" s="263">
        <v>0</v>
      </c>
      <c r="BJ28" s="263">
        <v>0</v>
      </c>
      <c r="BK28" s="263">
        <v>357697.51</v>
      </c>
      <c r="BL28" s="263">
        <v>402019.37</v>
      </c>
      <c r="BM28" s="263"/>
      <c r="BN28" s="263">
        <v>0</v>
      </c>
      <c r="BO28" s="263">
        <v>0</v>
      </c>
      <c r="BP28" s="263">
        <v>0</v>
      </c>
      <c r="BQ28" s="263">
        <v>0</v>
      </c>
      <c r="BR28" s="263">
        <v>0</v>
      </c>
      <c r="BS28" s="263">
        <v>0</v>
      </c>
      <c r="BT28" s="263">
        <v>0</v>
      </c>
      <c r="BU28" s="263">
        <v>0</v>
      </c>
      <c r="BV28" s="263">
        <v>0</v>
      </c>
      <c r="BW28" s="263">
        <v>0</v>
      </c>
      <c r="BX28" s="263">
        <v>0</v>
      </c>
      <c r="BY28" s="263">
        <v>0</v>
      </c>
      <c r="BZ28" s="263">
        <v>0</v>
      </c>
      <c r="CA28" s="263">
        <v>0</v>
      </c>
      <c r="CB28" s="263">
        <v>0</v>
      </c>
      <c r="CC28" s="263">
        <v>0</v>
      </c>
      <c r="CD28" s="263">
        <v>0</v>
      </c>
      <c r="CE28" s="263">
        <v>0</v>
      </c>
      <c r="CF28" s="263">
        <v>0</v>
      </c>
      <c r="CG28" s="263">
        <v>0</v>
      </c>
      <c r="CH28" s="263">
        <v>0</v>
      </c>
      <c r="CI28" s="263">
        <v>0</v>
      </c>
      <c r="CJ28" s="263">
        <v>0</v>
      </c>
      <c r="CK28" s="263">
        <v>0</v>
      </c>
      <c r="CL28" s="263">
        <v>0</v>
      </c>
      <c r="CM28" s="263">
        <v>0</v>
      </c>
      <c r="CN28" s="263">
        <v>0</v>
      </c>
      <c r="CO28" s="263"/>
      <c r="CP28" s="263">
        <v>434824.52</v>
      </c>
      <c r="CQ28" s="263">
        <v>342274.6</v>
      </c>
      <c r="CR28" s="263">
        <v>0</v>
      </c>
      <c r="CS28" s="263">
        <v>209792.12</v>
      </c>
      <c r="CT28" s="263">
        <v>251803.56</v>
      </c>
      <c r="CU28" s="263">
        <v>233532.21</v>
      </c>
      <c r="CV28" s="263">
        <v>197032.93</v>
      </c>
      <c r="CW28" s="263">
        <v>196688.88</v>
      </c>
      <c r="CX28" s="263">
        <v>273658.83</v>
      </c>
      <c r="CY28" s="263">
        <v>0</v>
      </c>
      <c r="CZ28" s="263">
        <v>272188.42</v>
      </c>
      <c r="DA28" s="263">
        <v>418297.65</v>
      </c>
      <c r="DB28" s="263">
        <v>0</v>
      </c>
      <c r="DC28" s="263">
        <v>0</v>
      </c>
      <c r="DD28" s="263">
        <v>0</v>
      </c>
      <c r="DE28" s="263">
        <v>0</v>
      </c>
      <c r="DF28" s="263">
        <v>0</v>
      </c>
      <c r="DG28" s="263">
        <v>0</v>
      </c>
      <c r="DH28" s="263">
        <v>291641.65000000002</v>
      </c>
      <c r="DI28" s="263">
        <v>286480.98</v>
      </c>
      <c r="DJ28" s="263">
        <v>433677.41</v>
      </c>
      <c r="DK28" s="263">
        <v>396742.12</v>
      </c>
      <c r="DL28" s="263">
        <v>0</v>
      </c>
      <c r="DM28" s="263">
        <v>0</v>
      </c>
      <c r="DN28" s="263">
        <v>0</v>
      </c>
      <c r="DO28" s="263">
        <v>357697.51</v>
      </c>
      <c r="DP28" s="263">
        <v>402019.37</v>
      </c>
      <c r="DR28" s="263">
        <v>110692959</v>
      </c>
      <c r="DS28" s="263">
        <v>80038824</v>
      </c>
      <c r="DT28" s="263">
        <v>0</v>
      </c>
      <c r="DU28" s="263">
        <v>51617188</v>
      </c>
      <c r="DV28" s="263">
        <v>69871296</v>
      </c>
      <c r="DW28" s="263">
        <v>61941308</v>
      </c>
      <c r="DX28" s="263">
        <v>47975919</v>
      </c>
      <c r="DY28" s="263">
        <v>49383433</v>
      </c>
      <c r="DZ28" s="263">
        <v>72392121</v>
      </c>
      <c r="EA28" s="263">
        <v>0</v>
      </c>
      <c r="EB28" s="263">
        <v>74373594</v>
      </c>
      <c r="EC28" s="263">
        <v>106595710.78</v>
      </c>
      <c r="ED28" s="263">
        <v>0</v>
      </c>
      <c r="EE28" s="263">
        <v>0</v>
      </c>
      <c r="EF28" s="263">
        <v>0</v>
      </c>
      <c r="EG28" s="263">
        <v>0</v>
      </c>
      <c r="EH28" s="263">
        <v>0</v>
      </c>
      <c r="EI28" s="263">
        <v>0</v>
      </c>
      <c r="EJ28" s="263">
        <v>78392651</v>
      </c>
      <c r="EK28" s="263">
        <v>77063195</v>
      </c>
      <c r="EL28" s="263">
        <v>107046891</v>
      </c>
      <c r="EM28" s="263">
        <v>106223386</v>
      </c>
      <c r="EN28" s="263">
        <v>0</v>
      </c>
      <c r="EO28" s="263">
        <v>0</v>
      </c>
      <c r="EP28" s="263">
        <v>0</v>
      </c>
      <c r="EQ28" s="263">
        <v>94272591</v>
      </c>
      <c r="ER28" s="263">
        <v>105034893</v>
      </c>
    </row>
    <row r="29" spans="1:148" x14ac:dyDescent="0.75">
      <c r="A29" s="262">
        <v>43404</v>
      </c>
      <c r="B29" t="s">
        <v>307</v>
      </c>
      <c r="C29" s="263">
        <v>0</v>
      </c>
      <c r="D29" s="263">
        <v>4835471.8599999994</v>
      </c>
      <c r="E29" s="263">
        <v>0</v>
      </c>
      <c r="F29" s="263">
        <v>4835471.8599999994</v>
      </c>
      <c r="G29" s="263">
        <v>1579528667.78</v>
      </c>
      <c r="H29" s="263">
        <v>0</v>
      </c>
      <c r="I29" s="263"/>
      <c r="J29" s="263">
        <v>0</v>
      </c>
      <c r="K29" s="263">
        <v>0</v>
      </c>
      <c r="L29" s="263">
        <v>0</v>
      </c>
      <c r="M29" s="263">
        <v>0</v>
      </c>
      <c r="N29" s="263">
        <v>0</v>
      </c>
      <c r="O29" s="263">
        <v>0</v>
      </c>
      <c r="P29" s="263">
        <v>0</v>
      </c>
      <c r="Q29" s="263">
        <v>0</v>
      </c>
      <c r="R29" s="263">
        <v>0</v>
      </c>
      <c r="S29" s="263">
        <v>0</v>
      </c>
      <c r="T29" s="263">
        <v>0</v>
      </c>
      <c r="U29" s="263">
        <v>0</v>
      </c>
      <c r="V29" s="263">
        <v>0</v>
      </c>
      <c r="W29" s="263">
        <v>0</v>
      </c>
      <c r="X29" s="263">
        <v>0</v>
      </c>
      <c r="Y29" s="263">
        <v>0</v>
      </c>
      <c r="Z29" s="263">
        <v>0</v>
      </c>
      <c r="AA29" s="263">
        <v>0</v>
      </c>
      <c r="AB29" s="263">
        <v>0</v>
      </c>
      <c r="AC29" s="263">
        <v>0</v>
      </c>
      <c r="AD29" s="263">
        <v>0</v>
      </c>
      <c r="AE29" s="263">
        <v>0</v>
      </c>
      <c r="AF29" s="263">
        <v>0</v>
      </c>
      <c r="AG29" s="263">
        <v>0</v>
      </c>
      <c r="AH29" s="263">
        <v>0</v>
      </c>
      <c r="AI29" s="263">
        <v>0</v>
      </c>
      <c r="AJ29" s="263">
        <v>0</v>
      </c>
      <c r="AK29" s="263"/>
      <c r="AL29" s="263">
        <v>420672.13</v>
      </c>
      <c r="AM29" s="263">
        <v>331225.07</v>
      </c>
      <c r="AN29" s="263">
        <v>0</v>
      </c>
      <c r="AO29" s="263">
        <v>202342.7</v>
      </c>
      <c r="AP29" s="263">
        <v>243607.46</v>
      </c>
      <c r="AQ29" s="263">
        <v>226062.42</v>
      </c>
      <c r="AR29" s="263">
        <v>190676.48000000001</v>
      </c>
      <c r="AS29" s="263">
        <v>190337.85</v>
      </c>
      <c r="AT29" s="263">
        <v>264970.44</v>
      </c>
      <c r="AU29" s="263">
        <v>0</v>
      </c>
      <c r="AV29" s="263">
        <v>262593.07</v>
      </c>
      <c r="AW29" s="263">
        <v>404802.44</v>
      </c>
      <c r="AX29" s="263">
        <v>0</v>
      </c>
      <c r="AY29" s="263">
        <v>0</v>
      </c>
      <c r="AZ29" s="263">
        <v>0</v>
      </c>
      <c r="BA29" s="263">
        <v>0</v>
      </c>
      <c r="BB29" s="263">
        <v>0</v>
      </c>
      <c r="BC29" s="263">
        <v>0</v>
      </c>
      <c r="BD29" s="263">
        <v>282219.19</v>
      </c>
      <c r="BE29" s="263">
        <v>277228.21000000002</v>
      </c>
      <c r="BF29" s="263">
        <v>419679.52</v>
      </c>
      <c r="BG29" s="263">
        <v>383940.6</v>
      </c>
      <c r="BH29" s="263">
        <v>0</v>
      </c>
      <c r="BI29" s="263">
        <v>0</v>
      </c>
      <c r="BJ29" s="263">
        <v>0</v>
      </c>
      <c r="BK29" s="263">
        <v>346074.04</v>
      </c>
      <c r="BL29" s="263">
        <v>389040.24</v>
      </c>
      <c r="BM29" s="263"/>
      <c r="BN29" s="263">
        <v>0</v>
      </c>
      <c r="BO29" s="263">
        <v>0</v>
      </c>
      <c r="BP29" s="263">
        <v>0</v>
      </c>
      <c r="BQ29" s="263">
        <v>0</v>
      </c>
      <c r="BR29" s="263">
        <v>0</v>
      </c>
      <c r="BS29" s="263">
        <v>0</v>
      </c>
      <c r="BT29" s="263">
        <v>0</v>
      </c>
      <c r="BU29" s="263">
        <v>0</v>
      </c>
      <c r="BV29" s="263">
        <v>0</v>
      </c>
      <c r="BW29" s="263">
        <v>0</v>
      </c>
      <c r="BX29" s="263">
        <v>0</v>
      </c>
      <c r="BY29" s="263">
        <v>0</v>
      </c>
      <c r="BZ29" s="263">
        <v>0</v>
      </c>
      <c r="CA29" s="263">
        <v>0</v>
      </c>
      <c r="CB29" s="263">
        <v>0</v>
      </c>
      <c r="CC29" s="263">
        <v>0</v>
      </c>
      <c r="CD29" s="263">
        <v>0</v>
      </c>
      <c r="CE29" s="263">
        <v>0</v>
      </c>
      <c r="CF29" s="263">
        <v>0</v>
      </c>
      <c r="CG29" s="263">
        <v>0</v>
      </c>
      <c r="CH29" s="263">
        <v>0</v>
      </c>
      <c r="CI29" s="263">
        <v>0</v>
      </c>
      <c r="CJ29" s="263">
        <v>0</v>
      </c>
      <c r="CK29" s="263">
        <v>0</v>
      </c>
      <c r="CL29" s="263">
        <v>0</v>
      </c>
      <c r="CM29" s="263">
        <v>0</v>
      </c>
      <c r="CN29" s="263">
        <v>0</v>
      </c>
      <c r="CO29" s="263"/>
      <c r="CP29" s="263">
        <v>420672.13</v>
      </c>
      <c r="CQ29" s="263">
        <v>331225.07</v>
      </c>
      <c r="CR29" s="263">
        <v>0</v>
      </c>
      <c r="CS29" s="263">
        <v>202342.7</v>
      </c>
      <c r="CT29" s="263">
        <v>243607.46</v>
      </c>
      <c r="CU29" s="263">
        <v>226062.42</v>
      </c>
      <c r="CV29" s="263">
        <v>190676.48000000001</v>
      </c>
      <c r="CW29" s="263">
        <v>190337.85</v>
      </c>
      <c r="CX29" s="263">
        <v>264970.44</v>
      </c>
      <c r="CY29" s="263">
        <v>0</v>
      </c>
      <c r="CZ29" s="263">
        <v>262593.07</v>
      </c>
      <c r="DA29" s="263">
        <v>404802.44</v>
      </c>
      <c r="DB29" s="263">
        <v>0</v>
      </c>
      <c r="DC29" s="263">
        <v>0</v>
      </c>
      <c r="DD29" s="263">
        <v>0</v>
      </c>
      <c r="DE29" s="263">
        <v>0</v>
      </c>
      <c r="DF29" s="263">
        <v>0</v>
      </c>
      <c r="DG29" s="263">
        <v>0</v>
      </c>
      <c r="DH29" s="263">
        <v>282219.19</v>
      </c>
      <c r="DI29" s="263">
        <v>277228.21000000002</v>
      </c>
      <c r="DJ29" s="263">
        <v>419679.52</v>
      </c>
      <c r="DK29" s="263">
        <v>383940.6</v>
      </c>
      <c r="DL29" s="263">
        <v>0</v>
      </c>
      <c r="DM29" s="263">
        <v>0</v>
      </c>
      <c r="DN29" s="263">
        <v>0</v>
      </c>
      <c r="DO29" s="263">
        <v>346074.04</v>
      </c>
      <c r="DP29" s="263">
        <v>389040.24</v>
      </c>
      <c r="DR29" s="263">
        <v>110692959</v>
      </c>
      <c r="DS29" s="263">
        <v>80038824</v>
      </c>
      <c r="DT29" s="263">
        <v>67053108</v>
      </c>
      <c r="DU29" s="263">
        <v>51617188</v>
      </c>
      <c r="DV29" s="263">
        <v>69871296</v>
      </c>
      <c r="DW29" s="263">
        <v>61941308</v>
      </c>
      <c r="DX29" s="263">
        <v>47975919</v>
      </c>
      <c r="DY29" s="263">
        <v>49383433</v>
      </c>
      <c r="DZ29" s="263">
        <v>72392121</v>
      </c>
      <c r="EA29" s="263">
        <v>57157579</v>
      </c>
      <c r="EB29" s="263">
        <v>74373594</v>
      </c>
      <c r="EC29" s="263">
        <v>106595710.78</v>
      </c>
      <c r="ED29" s="263">
        <v>0</v>
      </c>
      <c r="EE29" s="263">
        <v>0</v>
      </c>
      <c r="EF29" s="263">
        <v>0</v>
      </c>
      <c r="EG29" s="263">
        <v>69344367</v>
      </c>
      <c r="EH29" s="263">
        <v>0</v>
      </c>
      <c r="EI29" s="263">
        <v>0</v>
      </c>
      <c r="EJ29" s="263">
        <v>78392651</v>
      </c>
      <c r="EK29" s="263">
        <v>77063195</v>
      </c>
      <c r="EL29" s="263">
        <v>107046891</v>
      </c>
      <c r="EM29" s="263">
        <v>106223386</v>
      </c>
      <c r="EN29" s="263">
        <v>0</v>
      </c>
      <c r="EO29" s="263">
        <v>0</v>
      </c>
      <c r="EP29" s="263">
        <v>93057654</v>
      </c>
      <c r="EQ29" s="263">
        <v>94272591</v>
      </c>
      <c r="ER29" s="263">
        <v>105034893</v>
      </c>
    </row>
    <row r="30" spans="1:148" x14ac:dyDescent="0.75">
      <c r="A30" s="262">
        <v>43434</v>
      </c>
      <c r="B30" t="s">
        <v>307</v>
      </c>
      <c r="C30" s="263">
        <v>0</v>
      </c>
      <c r="D30" s="263">
        <v>6191391.0899999989</v>
      </c>
      <c r="E30" s="263">
        <v>0</v>
      </c>
      <c r="F30" s="263">
        <v>6191391.0899999989</v>
      </c>
      <c r="G30" s="263">
        <v>1579528667.78</v>
      </c>
      <c r="H30" s="263">
        <v>0</v>
      </c>
      <c r="I30" s="263"/>
      <c r="J30" s="263">
        <v>0</v>
      </c>
      <c r="K30" s="263">
        <v>0</v>
      </c>
      <c r="L30" s="263">
        <v>0</v>
      </c>
      <c r="M30" s="263">
        <v>0</v>
      </c>
      <c r="N30" s="263">
        <v>0</v>
      </c>
      <c r="O30" s="263">
        <v>0</v>
      </c>
      <c r="P30" s="263">
        <v>0</v>
      </c>
      <c r="Q30" s="263">
        <v>0</v>
      </c>
      <c r="R30" s="263">
        <v>0</v>
      </c>
      <c r="S30" s="263">
        <v>0</v>
      </c>
      <c r="T30" s="263">
        <v>0</v>
      </c>
      <c r="U30" s="263">
        <v>0</v>
      </c>
      <c r="V30" s="263">
        <v>0</v>
      </c>
      <c r="W30" s="263">
        <v>0</v>
      </c>
      <c r="X30" s="263">
        <v>0</v>
      </c>
      <c r="Y30" s="263">
        <v>0</v>
      </c>
      <c r="Z30" s="263">
        <v>0</v>
      </c>
      <c r="AA30" s="263">
        <v>0</v>
      </c>
      <c r="AB30" s="263">
        <v>0</v>
      </c>
      <c r="AC30" s="263">
        <v>0</v>
      </c>
      <c r="AD30" s="263">
        <v>0</v>
      </c>
      <c r="AE30" s="263">
        <v>0</v>
      </c>
      <c r="AF30" s="263">
        <v>0</v>
      </c>
      <c r="AG30" s="263">
        <v>0</v>
      </c>
      <c r="AH30" s="263">
        <v>0</v>
      </c>
      <c r="AI30" s="263">
        <v>0</v>
      </c>
      <c r="AJ30" s="263">
        <v>0</v>
      </c>
      <c r="AK30" s="263"/>
      <c r="AL30" s="263">
        <v>434866.76</v>
      </c>
      <c r="AM30" s="263">
        <v>342255.89</v>
      </c>
      <c r="AN30" s="263">
        <v>266792.90999999997</v>
      </c>
      <c r="AO30" s="263">
        <v>209782.56</v>
      </c>
      <c r="AP30" s="263">
        <v>251763.34</v>
      </c>
      <c r="AQ30" s="263">
        <v>233560.56</v>
      </c>
      <c r="AR30" s="263">
        <v>197031.66</v>
      </c>
      <c r="AS30" s="263">
        <v>196675.12</v>
      </c>
      <c r="AT30" s="263">
        <v>273927.36</v>
      </c>
      <c r="AU30" s="263">
        <v>236087.21</v>
      </c>
      <c r="AV30" s="263">
        <v>271432.23</v>
      </c>
      <c r="AW30" s="263">
        <v>418293.69</v>
      </c>
      <c r="AX30" s="263">
        <v>0</v>
      </c>
      <c r="AY30" s="263">
        <v>0</v>
      </c>
      <c r="AZ30" s="263">
        <v>0</v>
      </c>
      <c r="BA30" s="263">
        <v>298691.28999999998</v>
      </c>
      <c r="BB30" s="263">
        <v>0</v>
      </c>
      <c r="BC30" s="263">
        <v>0</v>
      </c>
      <c r="BD30" s="263">
        <v>291592.52</v>
      </c>
      <c r="BE30" s="263">
        <v>286455.90000000002</v>
      </c>
      <c r="BF30" s="263">
        <v>433658.72</v>
      </c>
      <c r="BG30" s="263">
        <v>396734.76</v>
      </c>
      <c r="BH30" s="263">
        <v>0</v>
      </c>
      <c r="BI30" s="263">
        <v>0</v>
      </c>
      <c r="BJ30" s="263">
        <v>395630.54</v>
      </c>
      <c r="BK30" s="263">
        <v>354164.27</v>
      </c>
      <c r="BL30" s="263">
        <v>401993.8</v>
      </c>
      <c r="BM30" s="263"/>
      <c r="BN30" s="263">
        <v>0</v>
      </c>
      <c r="BO30" s="263">
        <v>0</v>
      </c>
      <c r="BP30" s="263">
        <v>0</v>
      </c>
      <c r="BQ30" s="263">
        <v>0</v>
      </c>
      <c r="BR30" s="263">
        <v>0</v>
      </c>
      <c r="BS30" s="263">
        <v>0</v>
      </c>
      <c r="BT30" s="263">
        <v>0</v>
      </c>
      <c r="BU30" s="263">
        <v>0</v>
      </c>
      <c r="BV30" s="263">
        <v>0</v>
      </c>
      <c r="BW30" s="263">
        <v>0</v>
      </c>
      <c r="BX30" s="263">
        <v>0</v>
      </c>
      <c r="BY30" s="263">
        <v>0</v>
      </c>
      <c r="BZ30" s="263">
        <v>0</v>
      </c>
      <c r="CA30" s="263">
        <v>0</v>
      </c>
      <c r="CB30" s="263">
        <v>0</v>
      </c>
      <c r="CC30" s="263">
        <v>0</v>
      </c>
      <c r="CD30" s="263">
        <v>0</v>
      </c>
      <c r="CE30" s="263">
        <v>0</v>
      </c>
      <c r="CF30" s="263">
        <v>0</v>
      </c>
      <c r="CG30" s="263">
        <v>0</v>
      </c>
      <c r="CH30" s="263">
        <v>0</v>
      </c>
      <c r="CI30" s="263">
        <v>0</v>
      </c>
      <c r="CJ30" s="263">
        <v>0</v>
      </c>
      <c r="CK30" s="263">
        <v>0</v>
      </c>
      <c r="CL30" s="263">
        <v>0</v>
      </c>
      <c r="CM30" s="263">
        <v>0</v>
      </c>
      <c r="CN30" s="263">
        <v>0</v>
      </c>
      <c r="CO30" s="263"/>
      <c r="CP30" s="263">
        <v>434866.76</v>
      </c>
      <c r="CQ30" s="263">
        <v>342255.89</v>
      </c>
      <c r="CR30" s="263">
        <v>266792.90999999997</v>
      </c>
      <c r="CS30" s="263">
        <v>209782.56</v>
      </c>
      <c r="CT30" s="263">
        <v>251763.34</v>
      </c>
      <c r="CU30" s="263">
        <v>233560.56</v>
      </c>
      <c r="CV30" s="263">
        <v>197031.66</v>
      </c>
      <c r="CW30" s="263">
        <v>196675.12</v>
      </c>
      <c r="CX30" s="263">
        <v>273927.36</v>
      </c>
      <c r="CY30" s="263">
        <v>236087.21</v>
      </c>
      <c r="CZ30" s="263">
        <v>271432.23</v>
      </c>
      <c r="DA30" s="263">
        <v>418293.69</v>
      </c>
      <c r="DB30" s="263">
        <v>0</v>
      </c>
      <c r="DC30" s="263">
        <v>0</v>
      </c>
      <c r="DD30" s="263">
        <v>0</v>
      </c>
      <c r="DE30" s="263">
        <v>298691.28999999998</v>
      </c>
      <c r="DF30" s="263">
        <v>0</v>
      </c>
      <c r="DG30" s="263">
        <v>0</v>
      </c>
      <c r="DH30" s="263">
        <v>291592.52</v>
      </c>
      <c r="DI30" s="263">
        <v>286455.90000000002</v>
      </c>
      <c r="DJ30" s="263">
        <v>433658.72</v>
      </c>
      <c r="DK30" s="263">
        <v>396734.76</v>
      </c>
      <c r="DL30" s="263">
        <v>0</v>
      </c>
      <c r="DM30" s="263">
        <v>0</v>
      </c>
      <c r="DN30" s="263">
        <v>395630.54</v>
      </c>
      <c r="DO30" s="263">
        <v>354164.27</v>
      </c>
      <c r="DP30" s="263">
        <v>401993.8</v>
      </c>
      <c r="DR30" s="263">
        <v>110692959</v>
      </c>
      <c r="DS30" s="263">
        <v>80038824</v>
      </c>
      <c r="DT30" s="263">
        <v>67053108</v>
      </c>
      <c r="DU30" s="263">
        <v>51617188</v>
      </c>
      <c r="DV30" s="263">
        <v>69871296</v>
      </c>
      <c r="DW30" s="263">
        <v>61941308</v>
      </c>
      <c r="DX30" s="263">
        <v>47975919</v>
      </c>
      <c r="DY30" s="263">
        <v>49383433</v>
      </c>
      <c r="DZ30" s="263">
        <v>72392121</v>
      </c>
      <c r="EA30" s="263">
        <v>57157579</v>
      </c>
      <c r="EB30" s="263">
        <v>74373594</v>
      </c>
      <c r="EC30" s="263">
        <v>106595710.78</v>
      </c>
      <c r="ED30" s="263">
        <v>0</v>
      </c>
      <c r="EE30" s="263">
        <v>0</v>
      </c>
      <c r="EF30" s="263">
        <v>0</v>
      </c>
      <c r="EG30" s="263">
        <v>69344367</v>
      </c>
      <c r="EH30" s="263">
        <v>0</v>
      </c>
      <c r="EI30" s="263">
        <v>0</v>
      </c>
      <c r="EJ30" s="263">
        <v>78392651</v>
      </c>
      <c r="EK30" s="263">
        <v>77063195</v>
      </c>
      <c r="EL30" s="263">
        <v>107046891</v>
      </c>
      <c r="EM30" s="263">
        <v>106223386</v>
      </c>
      <c r="EN30" s="263">
        <v>0</v>
      </c>
      <c r="EO30" s="263">
        <v>0</v>
      </c>
      <c r="EP30" s="263">
        <v>93057654</v>
      </c>
      <c r="EQ30" s="263">
        <v>94272591</v>
      </c>
      <c r="ER30" s="263">
        <v>105034893</v>
      </c>
    </row>
    <row r="31" spans="1:148" x14ac:dyDescent="0.75">
      <c r="A31" s="262">
        <v>43465</v>
      </c>
      <c r="B31" t="s">
        <v>307</v>
      </c>
      <c r="C31" s="263">
        <v>0</v>
      </c>
      <c r="D31" s="263">
        <v>5976986.7800000003</v>
      </c>
      <c r="E31" s="263">
        <v>0</v>
      </c>
      <c r="F31" s="263">
        <v>5976986.7800000003</v>
      </c>
      <c r="G31" s="263">
        <v>1718475185.78</v>
      </c>
      <c r="H31" s="263">
        <v>0</v>
      </c>
      <c r="I31" s="263"/>
      <c r="J31" s="263">
        <v>0</v>
      </c>
      <c r="K31" s="263">
        <v>0</v>
      </c>
      <c r="L31" s="263">
        <v>0</v>
      </c>
      <c r="M31" s="263">
        <v>0</v>
      </c>
      <c r="N31" s="263">
        <v>0</v>
      </c>
      <c r="O31" s="263">
        <v>0</v>
      </c>
      <c r="P31" s="263">
        <v>0</v>
      </c>
      <c r="Q31" s="263">
        <v>0</v>
      </c>
      <c r="R31" s="263">
        <v>0</v>
      </c>
      <c r="S31" s="263">
        <v>0</v>
      </c>
      <c r="T31" s="263">
        <v>0</v>
      </c>
      <c r="U31" s="263">
        <v>0</v>
      </c>
      <c r="V31" s="263">
        <v>0</v>
      </c>
      <c r="W31" s="263">
        <v>0</v>
      </c>
      <c r="X31" s="263">
        <v>0</v>
      </c>
      <c r="Y31" s="263">
        <v>0</v>
      </c>
      <c r="Z31" s="263">
        <v>0</v>
      </c>
      <c r="AA31" s="263">
        <v>0</v>
      </c>
      <c r="AB31" s="263">
        <v>0</v>
      </c>
      <c r="AC31" s="263">
        <v>0</v>
      </c>
      <c r="AD31" s="263">
        <v>0</v>
      </c>
      <c r="AE31" s="263">
        <v>0</v>
      </c>
      <c r="AF31" s="263">
        <v>0</v>
      </c>
      <c r="AG31" s="263">
        <v>0</v>
      </c>
      <c r="AH31" s="263">
        <v>0</v>
      </c>
      <c r="AI31" s="263">
        <v>0</v>
      </c>
      <c r="AJ31" s="263">
        <v>0</v>
      </c>
      <c r="AK31" s="263"/>
      <c r="AL31" s="263">
        <v>420769.57</v>
      </c>
      <c r="AM31" s="263">
        <v>331206.87</v>
      </c>
      <c r="AN31" s="263">
        <v>258183.26</v>
      </c>
      <c r="AO31" s="263">
        <v>202332.63</v>
      </c>
      <c r="AP31" s="263">
        <v>243765.6</v>
      </c>
      <c r="AQ31" s="263">
        <v>225966.22</v>
      </c>
      <c r="AR31" s="263">
        <v>190675.29</v>
      </c>
      <c r="AS31" s="263">
        <v>190324.46</v>
      </c>
      <c r="AT31" s="263">
        <v>265153.78000000003</v>
      </c>
      <c r="AU31" s="263">
        <v>228469.11</v>
      </c>
      <c r="AV31" s="263">
        <v>262480.88</v>
      </c>
      <c r="AW31" s="263">
        <v>404798.63</v>
      </c>
      <c r="AX31" s="263">
        <v>0</v>
      </c>
      <c r="AY31" s="263">
        <v>0</v>
      </c>
      <c r="AZ31" s="263">
        <v>0</v>
      </c>
      <c r="BA31" s="263">
        <v>289049.46000000002</v>
      </c>
      <c r="BB31" s="263">
        <v>0</v>
      </c>
      <c r="BC31" s="263">
        <v>0</v>
      </c>
      <c r="BD31" s="263">
        <v>282179.78999999998</v>
      </c>
      <c r="BE31" s="263">
        <v>277203.99</v>
      </c>
      <c r="BF31" s="263">
        <v>419661.04</v>
      </c>
      <c r="BG31" s="263">
        <v>383933.21</v>
      </c>
      <c r="BH31" s="263">
        <v>0</v>
      </c>
      <c r="BI31" s="263">
        <v>0</v>
      </c>
      <c r="BJ31" s="263">
        <v>382862.77</v>
      </c>
      <c r="BK31" s="263">
        <v>329006.43</v>
      </c>
      <c r="BL31" s="263">
        <v>388963.79</v>
      </c>
      <c r="BM31" s="263"/>
      <c r="BN31" s="263">
        <v>0</v>
      </c>
      <c r="BO31" s="263">
        <v>0</v>
      </c>
      <c r="BP31" s="263">
        <v>0</v>
      </c>
      <c r="BQ31" s="263">
        <v>0</v>
      </c>
      <c r="BR31" s="263">
        <v>0</v>
      </c>
      <c r="BS31" s="263">
        <v>0</v>
      </c>
      <c r="BT31" s="263">
        <v>0</v>
      </c>
      <c r="BU31" s="263">
        <v>0</v>
      </c>
      <c r="BV31" s="263">
        <v>0</v>
      </c>
      <c r="BW31" s="263">
        <v>0</v>
      </c>
      <c r="BX31" s="263">
        <v>0</v>
      </c>
      <c r="BY31" s="263">
        <v>0</v>
      </c>
      <c r="BZ31" s="263">
        <v>0</v>
      </c>
      <c r="CA31" s="263">
        <v>0</v>
      </c>
      <c r="CB31" s="263">
        <v>0</v>
      </c>
      <c r="CC31" s="263">
        <v>0</v>
      </c>
      <c r="CD31" s="263">
        <v>0</v>
      </c>
      <c r="CE31" s="263">
        <v>0</v>
      </c>
      <c r="CF31" s="263">
        <v>0</v>
      </c>
      <c r="CG31" s="263">
        <v>0</v>
      </c>
      <c r="CH31" s="263">
        <v>0</v>
      </c>
      <c r="CI31" s="263">
        <v>0</v>
      </c>
      <c r="CJ31" s="263">
        <v>0</v>
      </c>
      <c r="CK31" s="263">
        <v>0</v>
      </c>
      <c r="CL31" s="263">
        <v>0</v>
      </c>
      <c r="CM31" s="263">
        <v>0</v>
      </c>
      <c r="CN31" s="263">
        <v>0</v>
      </c>
      <c r="CO31" s="263"/>
      <c r="CP31" s="263">
        <v>420769.57</v>
      </c>
      <c r="CQ31" s="263">
        <v>331206.87</v>
      </c>
      <c r="CR31" s="263">
        <v>258183.26</v>
      </c>
      <c r="CS31" s="263">
        <v>202332.63</v>
      </c>
      <c r="CT31" s="263">
        <v>243765.6</v>
      </c>
      <c r="CU31" s="263">
        <v>225966.22</v>
      </c>
      <c r="CV31" s="263">
        <v>190675.29</v>
      </c>
      <c r="CW31" s="263">
        <v>190324.46</v>
      </c>
      <c r="CX31" s="263">
        <v>265153.78000000003</v>
      </c>
      <c r="CY31" s="263">
        <v>228469.11</v>
      </c>
      <c r="CZ31" s="263">
        <v>262480.88</v>
      </c>
      <c r="DA31" s="263">
        <v>404798.63</v>
      </c>
      <c r="DB31" s="263">
        <v>0</v>
      </c>
      <c r="DC31" s="263">
        <v>0</v>
      </c>
      <c r="DD31" s="263">
        <v>0</v>
      </c>
      <c r="DE31" s="263">
        <v>289049.46000000002</v>
      </c>
      <c r="DF31" s="263">
        <v>0</v>
      </c>
      <c r="DG31" s="263">
        <v>0</v>
      </c>
      <c r="DH31" s="263">
        <v>282179.78999999998</v>
      </c>
      <c r="DI31" s="263">
        <v>277203.99</v>
      </c>
      <c r="DJ31" s="263">
        <v>419661.04</v>
      </c>
      <c r="DK31" s="263">
        <v>383933.21</v>
      </c>
      <c r="DL31" s="263">
        <v>0</v>
      </c>
      <c r="DM31" s="263">
        <v>0</v>
      </c>
      <c r="DN31" s="263">
        <v>382862.77</v>
      </c>
      <c r="DO31" s="263">
        <v>329006.43</v>
      </c>
      <c r="DP31" s="263">
        <v>388963.79</v>
      </c>
      <c r="DR31" s="263">
        <v>110692959</v>
      </c>
      <c r="DS31" s="263">
        <v>80038824</v>
      </c>
      <c r="DT31" s="263">
        <v>67053108</v>
      </c>
      <c r="DU31" s="263">
        <v>51617188</v>
      </c>
      <c r="DV31" s="263">
        <v>69871296</v>
      </c>
      <c r="DW31" s="263">
        <v>61941308</v>
      </c>
      <c r="DX31" s="263">
        <v>47975919</v>
      </c>
      <c r="DY31" s="263">
        <v>49383433</v>
      </c>
      <c r="DZ31" s="263">
        <v>72392121</v>
      </c>
      <c r="EA31" s="263">
        <v>57157579</v>
      </c>
      <c r="EB31" s="263">
        <v>74373594</v>
      </c>
      <c r="EC31" s="263">
        <v>106595710.78</v>
      </c>
      <c r="ED31" s="263">
        <v>63465345</v>
      </c>
      <c r="EE31" s="263">
        <v>0</v>
      </c>
      <c r="EF31" s="263">
        <v>75481173</v>
      </c>
      <c r="EG31" s="263">
        <v>69344367</v>
      </c>
      <c r="EH31" s="263">
        <v>0</v>
      </c>
      <c r="EI31" s="263">
        <v>0</v>
      </c>
      <c r="EJ31" s="263">
        <v>78392651</v>
      </c>
      <c r="EK31" s="263">
        <v>77063195</v>
      </c>
      <c r="EL31" s="263">
        <v>107046891</v>
      </c>
      <c r="EM31" s="263">
        <v>106223386</v>
      </c>
      <c r="EN31" s="263">
        <v>0</v>
      </c>
      <c r="EO31" s="263">
        <v>0</v>
      </c>
      <c r="EP31" s="263">
        <v>93057654</v>
      </c>
      <c r="EQ31" s="263">
        <v>94272591</v>
      </c>
      <c r="ER31" s="263">
        <v>105034893</v>
      </c>
    </row>
    <row r="32" spans="1:148" x14ac:dyDescent="0.75">
      <c r="A32" s="262">
        <v>43496</v>
      </c>
      <c r="B32" t="s">
        <v>307</v>
      </c>
      <c r="C32" s="263">
        <v>0</v>
      </c>
      <c r="D32" s="263">
        <v>6566419.3999999994</v>
      </c>
      <c r="E32" s="263">
        <v>0</v>
      </c>
      <c r="F32" s="263">
        <v>6566419.3999999994</v>
      </c>
      <c r="G32" s="263">
        <v>1718475185.78</v>
      </c>
      <c r="H32" s="263">
        <v>0</v>
      </c>
      <c r="I32" s="263"/>
      <c r="J32" s="263">
        <v>0</v>
      </c>
      <c r="K32" s="263">
        <v>0</v>
      </c>
      <c r="L32" s="263">
        <v>0</v>
      </c>
      <c r="M32" s="263">
        <v>0</v>
      </c>
      <c r="N32" s="263">
        <v>0</v>
      </c>
      <c r="O32" s="263">
        <v>0</v>
      </c>
      <c r="P32" s="263">
        <v>0</v>
      </c>
      <c r="Q32" s="263">
        <v>0</v>
      </c>
      <c r="R32" s="263">
        <v>0</v>
      </c>
      <c r="S32" s="263">
        <v>0</v>
      </c>
      <c r="T32" s="263">
        <v>0</v>
      </c>
      <c r="U32" s="263">
        <v>0</v>
      </c>
      <c r="V32" s="263">
        <v>0</v>
      </c>
      <c r="W32" s="263">
        <v>0</v>
      </c>
      <c r="X32" s="263">
        <v>0</v>
      </c>
      <c r="Y32" s="263">
        <v>0</v>
      </c>
      <c r="Z32" s="263">
        <v>0</v>
      </c>
      <c r="AA32" s="263">
        <v>0</v>
      </c>
      <c r="AB32" s="263">
        <v>0</v>
      </c>
      <c r="AC32" s="263">
        <v>0</v>
      </c>
      <c r="AD32" s="263">
        <v>0</v>
      </c>
      <c r="AE32" s="263">
        <v>0</v>
      </c>
      <c r="AF32" s="263">
        <v>0</v>
      </c>
      <c r="AG32" s="263">
        <v>0</v>
      </c>
      <c r="AH32" s="263">
        <v>0</v>
      </c>
      <c r="AI32" s="263">
        <v>0</v>
      </c>
      <c r="AJ32" s="263">
        <v>0</v>
      </c>
      <c r="AK32" s="263"/>
      <c r="AL32" s="263">
        <v>420770.82</v>
      </c>
      <c r="AM32" s="263">
        <v>331197.05</v>
      </c>
      <c r="AN32" s="263">
        <v>258179.02</v>
      </c>
      <c r="AO32" s="263">
        <v>202831.53</v>
      </c>
      <c r="AP32" s="263">
        <v>243555.23</v>
      </c>
      <c r="AQ32" s="263">
        <v>226021.36</v>
      </c>
      <c r="AR32" s="263">
        <v>190674.66</v>
      </c>
      <c r="AS32" s="263">
        <v>190317.3</v>
      </c>
      <c r="AT32" s="263">
        <v>265054.23</v>
      </c>
      <c r="AU32" s="263">
        <v>228466.37</v>
      </c>
      <c r="AV32" s="263">
        <v>262692.55</v>
      </c>
      <c r="AW32" s="263">
        <v>404796.39</v>
      </c>
      <c r="AX32" s="263">
        <v>270451.34000000003</v>
      </c>
      <c r="AY32" s="263">
        <v>0</v>
      </c>
      <c r="AZ32" s="263">
        <v>318717.42</v>
      </c>
      <c r="BA32" s="263">
        <v>289041.75</v>
      </c>
      <c r="BB32" s="263">
        <v>0</v>
      </c>
      <c r="BC32" s="263">
        <v>0</v>
      </c>
      <c r="BD32" s="263">
        <v>282125.61</v>
      </c>
      <c r="BE32" s="263">
        <v>277189.59999999998</v>
      </c>
      <c r="BF32" s="263">
        <v>419651.16</v>
      </c>
      <c r="BG32" s="263">
        <v>383929.15</v>
      </c>
      <c r="BH32" s="263">
        <v>0</v>
      </c>
      <c r="BI32" s="263">
        <v>0</v>
      </c>
      <c r="BJ32" s="263">
        <v>382856.48</v>
      </c>
      <c r="BK32" s="263">
        <v>328894.08000000002</v>
      </c>
      <c r="BL32" s="263">
        <v>389006.3</v>
      </c>
      <c r="BM32" s="263"/>
      <c r="BN32" s="263">
        <v>0</v>
      </c>
      <c r="BO32" s="263">
        <v>0</v>
      </c>
      <c r="BP32" s="263">
        <v>0</v>
      </c>
      <c r="BQ32" s="263">
        <v>0</v>
      </c>
      <c r="BR32" s="263">
        <v>0</v>
      </c>
      <c r="BS32" s="263">
        <v>0</v>
      </c>
      <c r="BT32" s="263">
        <v>0</v>
      </c>
      <c r="BU32" s="263">
        <v>0</v>
      </c>
      <c r="BV32" s="263">
        <v>0</v>
      </c>
      <c r="BW32" s="263">
        <v>0</v>
      </c>
      <c r="BX32" s="263">
        <v>0</v>
      </c>
      <c r="BY32" s="263">
        <v>0</v>
      </c>
      <c r="BZ32" s="263">
        <v>0</v>
      </c>
      <c r="CA32" s="263">
        <v>0</v>
      </c>
      <c r="CB32" s="263">
        <v>0</v>
      </c>
      <c r="CC32" s="263">
        <v>0</v>
      </c>
      <c r="CD32" s="263">
        <v>0</v>
      </c>
      <c r="CE32" s="263">
        <v>0</v>
      </c>
      <c r="CF32" s="263">
        <v>0</v>
      </c>
      <c r="CG32" s="263">
        <v>0</v>
      </c>
      <c r="CH32" s="263">
        <v>0</v>
      </c>
      <c r="CI32" s="263">
        <v>0</v>
      </c>
      <c r="CJ32" s="263">
        <v>0</v>
      </c>
      <c r="CK32" s="263">
        <v>0</v>
      </c>
      <c r="CL32" s="263">
        <v>0</v>
      </c>
      <c r="CM32" s="263">
        <v>0</v>
      </c>
      <c r="CN32" s="263">
        <v>0</v>
      </c>
      <c r="CO32" s="263"/>
      <c r="CP32" s="263">
        <v>420770.82</v>
      </c>
      <c r="CQ32" s="263">
        <v>331197.05</v>
      </c>
      <c r="CR32" s="263">
        <v>258179.02</v>
      </c>
      <c r="CS32" s="263">
        <v>202831.53</v>
      </c>
      <c r="CT32" s="263">
        <v>243555.23</v>
      </c>
      <c r="CU32" s="263">
        <v>226021.36</v>
      </c>
      <c r="CV32" s="263">
        <v>190674.66</v>
      </c>
      <c r="CW32" s="263">
        <v>190317.3</v>
      </c>
      <c r="CX32" s="263">
        <v>265054.23</v>
      </c>
      <c r="CY32" s="263">
        <v>228466.37</v>
      </c>
      <c r="CZ32" s="263">
        <v>262692.55</v>
      </c>
      <c r="DA32" s="263">
        <v>404796.39</v>
      </c>
      <c r="DB32" s="263">
        <v>270451.34000000003</v>
      </c>
      <c r="DC32" s="263">
        <v>0</v>
      </c>
      <c r="DD32" s="263">
        <v>318717.42</v>
      </c>
      <c r="DE32" s="263">
        <v>289041.75</v>
      </c>
      <c r="DF32" s="263">
        <v>0</v>
      </c>
      <c r="DG32" s="263">
        <v>0</v>
      </c>
      <c r="DH32" s="263">
        <v>282125.61</v>
      </c>
      <c r="DI32" s="263">
        <v>277189.59999999998</v>
      </c>
      <c r="DJ32" s="263">
        <v>419651.16</v>
      </c>
      <c r="DK32" s="263">
        <v>383929.15</v>
      </c>
      <c r="DL32" s="263">
        <v>0</v>
      </c>
      <c r="DM32" s="263">
        <v>0</v>
      </c>
      <c r="DN32" s="263">
        <v>382856.48</v>
      </c>
      <c r="DO32" s="263">
        <v>328894.08000000002</v>
      </c>
      <c r="DP32" s="263">
        <v>389006.3</v>
      </c>
      <c r="DR32" s="263">
        <v>110692959</v>
      </c>
      <c r="DS32" s="263">
        <v>80038824</v>
      </c>
      <c r="DT32" s="263">
        <v>67053108</v>
      </c>
      <c r="DU32" s="263">
        <v>51617188</v>
      </c>
      <c r="DV32" s="263">
        <v>69871296</v>
      </c>
      <c r="DW32" s="263">
        <v>61941308</v>
      </c>
      <c r="DX32" s="263">
        <v>47975919</v>
      </c>
      <c r="DY32" s="263">
        <v>49383433</v>
      </c>
      <c r="DZ32" s="263">
        <v>72392121</v>
      </c>
      <c r="EA32" s="263">
        <v>57157579</v>
      </c>
      <c r="EB32" s="263">
        <v>74373594</v>
      </c>
      <c r="EC32" s="263">
        <v>106595710.78</v>
      </c>
      <c r="ED32" s="263">
        <v>63465345</v>
      </c>
      <c r="EE32" s="263">
        <v>0</v>
      </c>
      <c r="EF32" s="263">
        <v>75481173</v>
      </c>
      <c r="EG32" s="263">
        <v>69344367</v>
      </c>
      <c r="EH32" s="263">
        <v>0</v>
      </c>
      <c r="EI32" s="263">
        <v>0</v>
      </c>
      <c r="EJ32" s="263">
        <v>78392651</v>
      </c>
      <c r="EK32" s="263">
        <v>77063195</v>
      </c>
      <c r="EL32" s="263">
        <v>107046891</v>
      </c>
      <c r="EM32" s="263">
        <v>106223386</v>
      </c>
      <c r="EN32" s="263">
        <v>0</v>
      </c>
      <c r="EO32" s="263">
        <v>0</v>
      </c>
      <c r="EP32" s="263">
        <v>93057654</v>
      </c>
      <c r="EQ32" s="263">
        <v>94272591</v>
      </c>
      <c r="ER32" s="263">
        <v>105034893</v>
      </c>
    </row>
    <row r="33" spans="1:148" x14ac:dyDescent="0.75">
      <c r="A33" s="262">
        <v>43524</v>
      </c>
      <c r="B33" t="s">
        <v>307</v>
      </c>
      <c r="C33" s="263">
        <v>0</v>
      </c>
      <c r="D33" s="263">
        <v>6566051.3500000006</v>
      </c>
      <c r="E33" s="263">
        <v>0</v>
      </c>
      <c r="F33" s="263">
        <v>6566051.3500000006</v>
      </c>
      <c r="G33" s="263">
        <v>1792115550.78</v>
      </c>
      <c r="H33" s="263">
        <v>0</v>
      </c>
      <c r="I33" s="263"/>
      <c r="J33" s="263">
        <v>0</v>
      </c>
      <c r="K33" s="263">
        <v>0</v>
      </c>
      <c r="L33" s="263">
        <v>0</v>
      </c>
      <c r="M33" s="263">
        <v>0</v>
      </c>
      <c r="N33" s="263">
        <v>0</v>
      </c>
      <c r="O33" s="263">
        <v>0</v>
      </c>
      <c r="P33" s="263">
        <v>0</v>
      </c>
      <c r="Q33" s="263">
        <v>0</v>
      </c>
      <c r="R33" s="263">
        <v>0</v>
      </c>
      <c r="S33" s="263">
        <v>0</v>
      </c>
      <c r="T33" s="263">
        <v>0</v>
      </c>
      <c r="U33" s="263">
        <v>0</v>
      </c>
      <c r="V33" s="263">
        <v>0</v>
      </c>
      <c r="W33" s="263">
        <v>0</v>
      </c>
      <c r="X33" s="263">
        <v>0</v>
      </c>
      <c r="Y33" s="263">
        <v>0</v>
      </c>
      <c r="Z33" s="263">
        <v>0</v>
      </c>
      <c r="AA33" s="263">
        <v>0</v>
      </c>
      <c r="AB33" s="263">
        <v>0</v>
      </c>
      <c r="AC33" s="263">
        <v>0</v>
      </c>
      <c r="AD33" s="263">
        <v>0</v>
      </c>
      <c r="AE33" s="263">
        <v>0</v>
      </c>
      <c r="AF33" s="263">
        <v>0</v>
      </c>
      <c r="AG33" s="263">
        <v>0</v>
      </c>
      <c r="AH33" s="263">
        <v>0</v>
      </c>
      <c r="AI33" s="263">
        <v>0</v>
      </c>
      <c r="AJ33" s="263">
        <v>0</v>
      </c>
      <c r="AK33" s="263"/>
      <c r="AL33" s="263">
        <v>420762.11</v>
      </c>
      <c r="AM33" s="263">
        <v>331188.46000000002</v>
      </c>
      <c r="AN33" s="263">
        <v>258175.48</v>
      </c>
      <c r="AO33" s="263">
        <v>202827.11</v>
      </c>
      <c r="AP33" s="263">
        <v>243573.97</v>
      </c>
      <c r="AQ33" s="263">
        <v>226019.02</v>
      </c>
      <c r="AR33" s="263">
        <v>190674.13</v>
      </c>
      <c r="AS33" s="263">
        <v>190310.91</v>
      </c>
      <c r="AT33" s="263">
        <v>264952.93</v>
      </c>
      <c r="AU33" s="263">
        <v>228463.95</v>
      </c>
      <c r="AV33" s="263">
        <v>262516.27</v>
      </c>
      <c r="AW33" s="263">
        <v>404794.64</v>
      </c>
      <c r="AX33" s="263">
        <v>270444.40000000002</v>
      </c>
      <c r="AY33" s="263">
        <v>0</v>
      </c>
      <c r="AZ33" s="263">
        <v>318715.84999999998</v>
      </c>
      <c r="BA33" s="263">
        <v>289035.05</v>
      </c>
      <c r="BB33" s="263">
        <v>0</v>
      </c>
      <c r="BC33" s="263">
        <v>0</v>
      </c>
      <c r="BD33" s="263">
        <v>282013.07</v>
      </c>
      <c r="BE33" s="263">
        <v>277179.5</v>
      </c>
      <c r="BF33" s="263">
        <v>419642.36</v>
      </c>
      <c r="BG33" s="263">
        <v>383925.46</v>
      </c>
      <c r="BH33" s="263">
        <v>0</v>
      </c>
      <c r="BI33" s="263">
        <v>0</v>
      </c>
      <c r="BJ33" s="263">
        <v>382850.93</v>
      </c>
      <c r="BK33" s="263">
        <v>329208.11</v>
      </c>
      <c r="BL33" s="263">
        <v>388777.64</v>
      </c>
      <c r="BM33" s="263"/>
      <c r="BN33" s="263">
        <v>0</v>
      </c>
      <c r="BO33" s="263">
        <v>0</v>
      </c>
      <c r="BP33" s="263">
        <v>0</v>
      </c>
      <c r="BQ33" s="263">
        <v>0</v>
      </c>
      <c r="BR33" s="263">
        <v>0</v>
      </c>
      <c r="BS33" s="263">
        <v>0</v>
      </c>
      <c r="BT33" s="263">
        <v>0</v>
      </c>
      <c r="BU33" s="263">
        <v>0</v>
      </c>
      <c r="BV33" s="263">
        <v>0</v>
      </c>
      <c r="BW33" s="263">
        <v>0</v>
      </c>
      <c r="BX33" s="263">
        <v>0</v>
      </c>
      <c r="BY33" s="263">
        <v>0</v>
      </c>
      <c r="BZ33" s="263">
        <v>0</v>
      </c>
      <c r="CA33" s="263">
        <v>0</v>
      </c>
      <c r="CB33" s="263">
        <v>0</v>
      </c>
      <c r="CC33" s="263">
        <v>0</v>
      </c>
      <c r="CD33" s="263">
        <v>0</v>
      </c>
      <c r="CE33" s="263">
        <v>0</v>
      </c>
      <c r="CF33" s="263">
        <v>0</v>
      </c>
      <c r="CG33" s="263">
        <v>0</v>
      </c>
      <c r="CH33" s="263">
        <v>0</v>
      </c>
      <c r="CI33" s="263">
        <v>0</v>
      </c>
      <c r="CJ33" s="263">
        <v>0</v>
      </c>
      <c r="CK33" s="263">
        <v>0</v>
      </c>
      <c r="CL33" s="263">
        <v>0</v>
      </c>
      <c r="CM33" s="263">
        <v>0</v>
      </c>
      <c r="CN33" s="263">
        <v>0</v>
      </c>
      <c r="CO33" s="263"/>
      <c r="CP33" s="263">
        <v>420762.11</v>
      </c>
      <c r="CQ33" s="263">
        <v>331188.46000000002</v>
      </c>
      <c r="CR33" s="263">
        <v>258175.48</v>
      </c>
      <c r="CS33" s="263">
        <v>202827.11</v>
      </c>
      <c r="CT33" s="263">
        <v>243573.97</v>
      </c>
      <c r="CU33" s="263">
        <v>226019.02</v>
      </c>
      <c r="CV33" s="263">
        <v>190674.13</v>
      </c>
      <c r="CW33" s="263">
        <v>190310.91</v>
      </c>
      <c r="CX33" s="263">
        <v>264952.93</v>
      </c>
      <c r="CY33" s="263">
        <v>228463.95</v>
      </c>
      <c r="CZ33" s="263">
        <v>262516.27</v>
      </c>
      <c r="DA33" s="263">
        <v>404794.64</v>
      </c>
      <c r="DB33" s="263">
        <v>270444.40000000002</v>
      </c>
      <c r="DC33" s="263">
        <v>0</v>
      </c>
      <c r="DD33" s="263">
        <v>318715.84999999998</v>
      </c>
      <c r="DE33" s="263">
        <v>289035.05</v>
      </c>
      <c r="DF33" s="263">
        <v>0</v>
      </c>
      <c r="DG33" s="263">
        <v>0</v>
      </c>
      <c r="DH33" s="263">
        <v>282013.07</v>
      </c>
      <c r="DI33" s="263">
        <v>277179.5</v>
      </c>
      <c r="DJ33" s="263">
        <v>419642.36</v>
      </c>
      <c r="DK33" s="263">
        <v>383925.46</v>
      </c>
      <c r="DL33" s="263">
        <v>0</v>
      </c>
      <c r="DM33" s="263">
        <v>0</v>
      </c>
      <c r="DN33" s="263">
        <v>382850.93</v>
      </c>
      <c r="DO33" s="263">
        <v>329208.11</v>
      </c>
      <c r="DP33" s="263">
        <v>388777.64</v>
      </c>
      <c r="DR33" s="263">
        <v>110692959</v>
      </c>
      <c r="DS33" s="263">
        <v>80038824</v>
      </c>
      <c r="DT33" s="263">
        <v>67053108</v>
      </c>
      <c r="DU33" s="263">
        <v>51617188</v>
      </c>
      <c r="DV33" s="263">
        <v>69871296</v>
      </c>
      <c r="DW33" s="263">
        <v>61941308</v>
      </c>
      <c r="DX33" s="263">
        <v>47975919</v>
      </c>
      <c r="DY33" s="263">
        <v>49383433</v>
      </c>
      <c r="DZ33" s="263">
        <v>72392121</v>
      </c>
      <c r="EA33" s="263">
        <v>57157579</v>
      </c>
      <c r="EB33" s="263">
        <v>74373594</v>
      </c>
      <c r="EC33" s="263">
        <v>106595710.78</v>
      </c>
      <c r="ED33" s="263">
        <v>63465345</v>
      </c>
      <c r="EE33" s="263">
        <v>0</v>
      </c>
      <c r="EF33" s="263">
        <v>75481173</v>
      </c>
      <c r="EG33" s="263">
        <v>69344367</v>
      </c>
      <c r="EH33" s="263">
        <v>0</v>
      </c>
      <c r="EI33" s="263">
        <v>0</v>
      </c>
      <c r="EJ33" s="263">
        <v>78392651</v>
      </c>
      <c r="EK33" s="263">
        <v>77063195</v>
      </c>
      <c r="EL33" s="263">
        <v>107046891</v>
      </c>
      <c r="EM33" s="263">
        <v>106223386</v>
      </c>
      <c r="EN33" s="263">
        <v>73640365</v>
      </c>
      <c r="EO33" s="263">
        <v>0</v>
      </c>
      <c r="EP33" s="263">
        <v>93057654</v>
      </c>
      <c r="EQ33" s="263">
        <v>94272591</v>
      </c>
      <c r="ER33" s="263">
        <v>105034893</v>
      </c>
    </row>
    <row r="34" spans="1:148" x14ac:dyDescent="0.75">
      <c r="A34" s="262">
        <v>43555</v>
      </c>
      <c r="B34" t="s">
        <v>307</v>
      </c>
      <c r="C34" s="263">
        <v>0</v>
      </c>
      <c r="D34" s="263">
        <v>6896766.9500000011</v>
      </c>
      <c r="E34" s="263">
        <v>0</v>
      </c>
      <c r="F34" s="263">
        <v>6896766.9500000011</v>
      </c>
      <c r="G34" s="263">
        <v>1872558317.78</v>
      </c>
      <c r="H34" s="263">
        <v>0</v>
      </c>
      <c r="I34" s="263"/>
      <c r="J34" s="263">
        <v>0</v>
      </c>
      <c r="K34" s="263">
        <v>0</v>
      </c>
      <c r="L34" s="263">
        <v>0</v>
      </c>
      <c r="M34" s="263">
        <v>0</v>
      </c>
      <c r="N34" s="263">
        <v>0</v>
      </c>
      <c r="O34" s="263">
        <v>0</v>
      </c>
      <c r="P34" s="263">
        <v>0</v>
      </c>
      <c r="Q34" s="263">
        <v>0</v>
      </c>
      <c r="R34" s="263">
        <v>0</v>
      </c>
      <c r="S34" s="263">
        <v>0</v>
      </c>
      <c r="T34" s="263">
        <v>0</v>
      </c>
      <c r="U34" s="263">
        <v>0</v>
      </c>
      <c r="V34" s="263">
        <v>0</v>
      </c>
      <c r="W34" s="263">
        <v>0</v>
      </c>
      <c r="X34" s="263">
        <v>0</v>
      </c>
      <c r="Y34" s="263">
        <v>0</v>
      </c>
      <c r="Z34" s="263">
        <v>0</v>
      </c>
      <c r="AA34" s="263">
        <v>0</v>
      </c>
      <c r="AB34" s="263">
        <v>0</v>
      </c>
      <c r="AC34" s="263">
        <v>0</v>
      </c>
      <c r="AD34" s="263">
        <v>0</v>
      </c>
      <c r="AE34" s="263">
        <v>0</v>
      </c>
      <c r="AF34" s="263">
        <v>0</v>
      </c>
      <c r="AG34" s="263">
        <v>0</v>
      </c>
      <c r="AH34" s="263">
        <v>0</v>
      </c>
      <c r="AI34" s="263">
        <v>0</v>
      </c>
      <c r="AJ34" s="263">
        <v>0</v>
      </c>
      <c r="AK34" s="263"/>
      <c r="AL34" s="263">
        <v>420768.39</v>
      </c>
      <c r="AM34" s="263">
        <v>331191.56</v>
      </c>
      <c r="AN34" s="263">
        <v>258177.54</v>
      </c>
      <c r="AO34" s="263">
        <v>201319.28</v>
      </c>
      <c r="AP34" s="263">
        <v>243641.96</v>
      </c>
      <c r="AQ34" s="263">
        <v>225965.72</v>
      </c>
      <c r="AR34" s="263">
        <v>190682.89</v>
      </c>
      <c r="AS34" s="263">
        <v>190311.09</v>
      </c>
      <c r="AT34" s="263">
        <v>265052.34000000003</v>
      </c>
      <c r="AU34" s="263">
        <v>228465.89</v>
      </c>
      <c r="AV34" s="263">
        <v>262183.65999999997</v>
      </c>
      <c r="AW34" s="263">
        <v>404066.24</v>
      </c>
      <c r="AX34" s="263">
        <v>270448.58</v>
      </c>
      <c r="AY34" s="263">
        <v>0</v>
      </c>
      <c r="AZ34" s="263">
        <v>318722.15000000002</v>
      </c>
      <c r="BA34" s="263">
        <v>289036.56</v>
      </c>
      <c r="BB34" s="263">
        <v>0</v>
      </c>
      <c r="BC34" s="263">
        <v>0</v>
      </c>
      <c r="BD34" s="263">
        <v>282033.77</v>
      </c>
      <c r="BE34" s="263">
        <v>277182.48</v>
      </c>
      <c r="BF34" s="263">
        <v>419644.51</v>
      </c>
      <c r="BG34" s="263">
        <v>383927.75</v>
      </c>
      <c r="BH34" s="263">
        <v>296806.42</v>
      </c>
      <c r="BI34" s="263">
        <v>0</v>
      </c>
      <c r="BJ34" s="263">
        <v>382854.56</v>
      </c>
      <c r="BK34" s="263">
        <v>365324.29</v>
      </c>
      <c r="BL34" s="263">
        <v>388959.32</v>
      </c>
      <c r="BM34" s="263"/>
      <c r="BN34" s="263">
        <v>0</v>
      </c>
      <c r="BO34" s="263">
        <v>0</v>
      </c>
      <c r="BP34" s="263">
        <v>0</v>
      </c>
      <c r="BQ34" s="263">
        <v>0</v>
      </c>
      <c r="BR34" s="263">
        <v>0</v>
      </c>
      <c r="BS34" s="263">
        <v>0</v>
      </c>
      <c r="BT34" s="263">
        <v>0</v>
      </c>
      <c r="BU34" s="263">
        <v>0</v>
      </c>
      <c r="BV34" s="263">
        <v>0</v>
      </c>
      <c r="BW34" s="263">
        <v>0</v>
      </c>
      <c r="BX34" s="263">
        <v>0</v>
      </c>
      <c r="BY34" s="263">
        <v>0</v>
      </c>
      <c r="BZ34" s="263">
        <v>0</v>
      </c>
      <c r="CA34" s="263">
        <v>0</v>
      </c>
      <c r="CB34" s="263">
        <v>0</v>
      </c>
      <c r="CC34" s="263">
        <v>0</v>
      </c>
      <c r="CD34" s="263">
        <v>0</v>
      </c>
      <c r="CE34" s="263">
        <v>0</v>
      </c>
      <c r="CF34" s="263">
        <v>0</v>
      </c>
      <c r="CG34" s="263">
        <v>0</v>
      </c>
      <c r="CH34" s="263">
        <v>0</v>
      </c>
      <c r="CI34" s="263">
        <v>0</v>
      </c>
      <c r="CJ34" s="263">
        <v>0</v>
      </c>
      <c r="CK34" s="263">
        <v>0</v>
      </c>
      <c r="CL34" s="263">
        <v>0</v>
      </c>
      <c r="CM34" s="263">
        <v>0</v>
      </c>
      <c r="CN34" s="263">
        <v>0</v>
      </c>
      <c r="CO34" s="263"/>
      <c r="CP34" s="263">
        <v>420768.39</v>
      </c>
      <c r="CQ34" s="263">
        <v>331191.56</v>
      </c>
      <c r="CR34" s="263">
        <v>258177.54</v>
      </c>
      <c r="CS34" s="263">
        <v>201319.28</v>
      </c>
      <c r="CT34" s="263">
        <v>243641.96</v>
      </c>
      <c r="CU34" s="263">
        <v>225965.72</v>
      </c>
      <c r="CV34" s="263">
        <v>190682.89</v>
      </c>
      <c r="CW34" s="263">
        <v>190311.09</v>
      </c>
      <c r="CX34" s="263">
        <v>265052.34000000003</v>
      </c>
      <c r="CY34" s="263">
        <v>228465.89</v>
      </c>
      <c r="CZ34" s="263">
        <v>262183.65999999997</v>
      </c>
      <c r="DA34" s="263">
        <v>404066.24</v>
      </c>
      <c r="DB34" s="263">
        <v>270448.58</v>
      </c>
      <c r="DC34" s="263">
        <v>0</v>
      </c>
      <c r="DD34" s="263">
        <v>318722.15000000002</v>
      </c>
      <c r="DE34" s="263">
        <v>289036.56</v>
      </c>
      <c r="DF34" s="263">
        <v>0</v>
      </c>
      <c r="DG34" s="263">
        <v>0</v>
      </c>
      <c r="DH34" s="263">
        <v>282033.77</v>
      </c>
      <c r="DI34" s="263">
        <v>277182.48</v>
      </c>
      <c r="DJ34" s="263">
        <v>419644.51</v>
      </c>
      <c r="DK34" s="263">
        <v>383927.75</v>
      </c>
      <c r="DL34" s="263">
        <v>296806.42</v>
      </c>
      <c r="DM34" s="263">
        <v>0</v>
      </c>
      <c r="DN34" s="263">
        <v>382854.56</v>
      </c>
      <c r="DO34" s="263">
        <v>365324.29</v>
      </c>
      <c r="DP34" s="263">
        <v>388959.32</v>
      </c>
      <c r="DR34" s="263">
        <v>110692959</v>
      </c>
      <c r="DS34" s="263">
        <v>80038824</v>
      </c>
      <c r="DT34" s="263">
        <v>67053108</v>
      </c>
      <c r="DU34" s="263">
        <v>51617188</v>
      </c>
      <c r="DV34" s="263">
        <v>69871296</v>
      </c>
      <c r="DW34" s="263">
        <v>61941308</v>
      </c>
      <c r="DX34" s="263">
        <v>47975919</v>
      </c>
      <c r="DY34" s="263">
        <v>49383433</v>
      </c>
      <c r="DZ34" s="263">
        <v>72392121</v>
      </c>
      <c r="EA34" s="263">
        <v>57157579</v>
      </c>
      <c r="EB34" s="263">
        <v>74373594</v>
      </c>
      <c r="EC34" s="263">
        <v>106595710.78</v>
      </c>
      <c r="ED34" s="263">
        <v>63465345</v>
      </c>
      <c r="EE34" s="263">
        <v>0</v>
      </c>
      <c r="EF34" s="263">
        <v>75481173</v>
      </c>
      <c r="EG34" s="263">
        <v>69344367</v>
      </c>
      <c r="EH34" s="263">
        <v>80442767</v>
      </c>
      <c r="EI34" s="263">
        <v>0</v>
      </c>
      <c r="EJ34" s="263">
        <v>78392651</v>
      </c>
      <c r="EK34" s="263">
        <v>77063195</v>
      </c>
      <c r="EL34" s="263">
        <v>107046891</v>
      </c>
      <c r="EM34" s="263">
        <v>106223386</v>
      </c>
      <c r="EN34" s="263">
        <v>73640365</v>
      </c>
      <c r="EO34" s="263">
        <v>0</v>
      </c>
      <c r="EP34" s="263">
        <v>93057654</v>
      </c>
      <c r="EQ34" s="263">
        <v>94272591</v>
      </c>
      <c r="ER34" s="263">
        <v>105034893</v>
      </c>
    </row>
    <row r="35" spans="1:148" x14ac:dyDescent="0.75">
      <c r="A35" s="262">
        <v>43585</v>
      </c>
      <c r="B35" t="s">
        <v>307</v>
      </c>
      <c r="C35" s="263">
        <v>0</v>
      </c>
      <c r="D35" s="263">
        <v>7454190.4100000001</v>
      </c>
      <c r="E35" s="263">
        <v>0</v>
      </c>
      <c r="F35" s="263">
        <v>7454190.4100000001</v>
      </c>
      <c r="G35" s="263">
        <v>1940867368.78</v>
      </c>
      <c r="H35" s="263">
        <v>0</v>
      </c>
      <c r="I35" s="263"/>
      <c r="J35" s="263">
        <v>0</v>
      </c>
      <c r="K35" s="263">
        <v>0</v>
      </c>
      <c r="L35" s="263">
        <v>0</v>
      </c>
      <c r="M35" s="263">
        <v>0</v>
      </c>
      <c r="N35" s="263">
        <v>0</v>
      </c>
      <c r="O35" s="263">
        <v>0</v>
      </c>
      <c r="P35" s="263">
        <v>0</v>
      </c>
      <c r="Q35" s="263">
        <v>0</v>
      </c>
      <c r="R35" s="263">
        <v>0</v>
      </c>
      <c r="S35" s="263">
        <v>0</v>
      </c>
      <c r="T35" s="263">
        <v>0</v>
      </c>
      <c r="U35" s="263">
        <v>0</v>
      </c>
      <c r="V35" s="263">
        <v>0</v>
      </c>
      <c r="W35" s="263">
        <v>0</v>
      </c>
      <c r="X35" s="263">
        <v>0</v>
      </c>
      <c r="Y35" s="263">
        <v>0</v>
      </c>
      <c r="Z35" s="263">
        <v>0</v>
      </c>
      <c r="AA35" s="263">
        <v>0</v>
      </c>
      <c r="AB35" s="263">
        <v>0</v>
      </c>
      <c r="AC35" s="263">
        <v>0</v>
      </c>
      <c r="AD35" s="263">
        <v>0</v>
      </c>
      <c r="AE35" s="263">
        <v>0</v>
      </c>
      <c r="AF35" s="263">
        <v>0</v>
      </c>
      <c r="AG35" s="263">
        <v>0</v>
      </c>
      <c r="AH35" s="263">
        <v>0</v>
      </c>
      <c r="AI35" s="263">
        <v>0</v>
      </c>
      <c r="AJ35" s="263">
        <v>0</v>
      </c>
      <c r="AK35" s="263"/>
      <c r="AL35" s="263">
        <v>434709.01</v>
      </c>
      <c r="AM35" s="263">
        <v>342042.37</v>
      </c>
      <c r="AN35" s="263">
        <v>266772.47999999998</v>
      </c>
      <c r="AO35" s="263">
        <v>209757.25</v>
      </c>
      <c r="AP35" s="263">
        <v>251770.1</v>
      </c>
      <c r="AQ35" s="263">
        <v>233398.31</v>
      </c>
      <c r="AR35" s="263">
        <v>197025.48</v>
      </c>
      <c r="AS35" s="263">
        <v>196638.59</v>
      </c>
      <c r="AT35" s="263">
        <v>273740.46000000002</v>
      </c>
      <c r="AU35" s="263">
        <v>236073.34</v>
      </c>
      <c r="AV35" s="263">
        <v>271152.51</v>
      </c>
      <c r="AW35" s="263">
        <v>418270.48</v>
      </c>
      <c r="AX35" s="263">
        <v>279440.96000000002</v>
      </c>
      <c r="AY35" s="263">
        <v>0</v>
      </c>
      <c r="AZ35" s="263">
        <v>329335.5</v>
      </c>
      <c r="BA35" s="263">
        <v>298652.31</v>
      </c>
      <c r="BB35" s="263">
        <v>355856.91</v>
      </c>
      <c r="BC35" s="263">
        <v>0</v>
      </c>
      <c r="BD35" s="263">
        <v>291511.09999999998</v>
      </c>
      <c r="BE35" s="263">
        <v>286376.24</v>
      </c>
      <c r="BF35" s="263">
        <v>433562.24</v>
      </c>
      <c r="BG35" s="263">
        <v>396714.14</v>
      </c>
      <c r="BH35" s="263">
        <v>306693.57</v>
      </c>
      <c r="BI35" s="263">
        <v>0</v>
      </c>
      <c r="BJ35" s="263">
        <v>395598.68</v>
      </c>
      <c r="BK35" s="263">
        <v>347554.73</v>
      </c>
      <c r="BL35" s="263">
        <v>401543.65</v>
      </c>
      <c r="BM35" s="263"/>
      <c r="BN35" s="263">
        <v>0</v>
      </c>
      <c r="BO35" s="263">
        <v>0</v>
      </c>
      <c r="BP35" s="263">
        <v>0</v>
      </c>
      <c r="BQ35" s="263">
        <v>0</v>
      </c>
      <c r="BR35" s="263">
        <v>0</v>
      </c>
      <c r="BS35" s="263">
        <v>0</v>
      </c>
      <c r="BT35" s="263">
        <v>0</v>
      </c>
      <c r="BU35" s="263">
        <v>0</v>
      </c>
      <c r="BV35" s="263">
        <v>0</v>
      </c>
      <c r="BW35" s="263">
        <v>0</v>
      </c>
      <c r="BX35" s="263">
        <v>0</v>
      </c>
      <c r="BY35" s="263">
        <v>0</v>
      </c>
      <c r="BZ35" s="263">
        <v>0</v>
      </c>
      <c r="CA35" s="263">
        <v>0</v>
      </c>
      <c r="CB35" s="263">
        <v>0</v>
      </c>
      <c r="CC35" s="263">
        <v>0</v>
      </c>
      <c r="CD35" s="263">
        <v>0</v>
      </c>
      <c r="CE35" s="263">
        <v>0</v>
      </c>
      <c r="CF35" s="263">
        <v>0</v>
      </c>
      <c r="CG35" s="263">
        <v>0</v>
      </c>
      <c r="CH35" s="263">
        <v>0</v>
      </c>
      <c r="CI35" s="263">
        <v>0</v>
      </c>
      <c r="CJ35" s="263">
        <v>0</v>
      </c>
      <c r="CK35" s="263">
        <v>0</v>
      </c>
      <c r="CL35" s="263">
        <v>0</v>
      </c>
      <c r="CM35" s="263">
        <v>0</v>
      </c>
      <c r="CN35" s="263">
        <v>0</v>
      </c>
      <c r="CO35" s="263"/>
      <c r="CP35" s="263">
        <v>434709.01</v>
      </c>
      <c r="CQ35" s="263">
        <v>342042.37</v>
      </c>
      <c r="CR35" s="263">
        <v>266772.47999999998</v>
      </c>
      <c r="CS35" s="263">
        <v>209757.25</v>
      </c>
      <c r="CT35" s="263">
        <v>251770.1</v>
      </c>
      <c r="CU35" s="263">
        <v>233398.31</v>
      </c>
      <c r="CV35" s="263">
        <v>197025.48</v>
      </c>
      <c r="CW35" s="263">
        <v>196638.59</v>
      </c>
      <c r="CX35" s="263">
        <v>273740.46000000002</v>
      </c>
      <c r="CY35" s="263">
        <v>236073.34</v>
      </c>
      <c r="CZ35" s="263">
        <v>271152.51</v>
      </c>
      <c r="DA35" s="263">
        <v>418270.48</v>
      </c>
      <c r="DB35" s="263">
        <v>279440.96000000002</v>
      </c>
      <c r="DC35" s="263">
        <v>0</v>
      </c>
      <c r="DD35" s="263">
        <v>329335.5</v>
      </c>
      <c r="DE35" s="263">
        <v>298652.31</v>
      </c>
      <c r="DF35" s="263">
        <v>355856.91</v>
      </c>
      <c r="DG35" s="263">
        <v>0</v>
      </c>
      <c r="DH35" s="263">
        <v>291511.09999999998</v>
      </c>
      <c r="DI35" s="263">
        <v>286376.24</v>
      </c>
      <c r="DJ35" s="263">
        <v>433562.24</v>
      </c>
      <c r="DK35" s="263">
        <v>396714.14</v>
      </c>
      <c r="DL35" s="263">
        <v>306693.57</v>
      </c>
      <c r="DM35" s="263">
        <v>0</v>
      </c>
      <c r="DN35" s="263">
        <v>395598.68</v>
      </c>
      <c r="DO35" s="263">
        <v>347554.73</v>
      </c>
      <c r="DP35" s="263">
        <v>401543.65</v>
      </c>
      <c r="DR35" s="263">
        <v>110692959</v>
      </c>
      <c r="DS35" s="263">
        <v>80038824</v>
      </c>
      <c r="DT35" s="263">
        <v>67053108</v>
      </c>
      <c r="DU35" s="263">
        <v>51617188</v>
      </c>
      <c r="DV35" s="263">
        <v>69871296</v>
      </c>
      <c r="DW35" s="263">
        <v>61941308</v>
      </c>
      <c r="DX35" s="263">
        <v>47975919</v>
      </c>
      <c r="DY35" s="263">
        <v>49383433</v>
      </c>
      <c r="DZ35" s="263">
        <v>72392121</v>
      </c>
      <c r="EA35" s="263">
        <v>57157579</v>
      </c>
      <c r="EB35" s="263">
        <v>74373594</v>
      </c>
      <c r="EC35" s="263">
        <v>106595710.78</v>
      </c>
      <c r="ED35" s="263">
        <v>63465345</v>
      </c>
      <c r="EE35" s="263">
        <v>68309051</v>
      </c>
      <c r="EF35" s="263">
        <v>75481173</v>
      </c>
      <c r="EG35" s="263">
        <v>69344367</v>
      </c>
      <c r="EH35" s="263">
        <v>80442767</v>
      </c>
      <c r="EI35" s="263">
        <v>0</v>
      </c>
      <c r="EJ35" s="263">
        <v>78392651</v>
      </c>
      <c r="EK35" s="263">
        <v>77063195</v>
      </c>
      <c r="EL35" s="263">
        <v>107046891</v>
      </c>
      <c r="EM35" s="263">
        <v>106223386</v>
      </c>
      <c r="EN35" s="263">
        <v>73640365</v>
      </c>
      <c r="EO35" s="263">
        <v>0</v>
      </c>
      <c r="EP35" s="263">
        <v>93057654</v>
      </c>
      <c r="EQ35" s="263">
        <v>94272591</v>
      </c>
      <c r="ER35" s="263">
        <v>105034893</v>
      </c>
    </row>
    <row r="36" spans="1:148" x14ac:dyDescent="0.75">
      <c r="A36" s="262">
        <v>43616</v>
      </c>
      <c r="B36" t="s">
        <v>307</v>
      </c>
      <c r="C36" s="263">
        <v>0</v>
      </c>
      <c r="D36" s="263">
        <v>7514009.4700000007</v>
      </c>
      <c r="E36" s="263">
        <v>0</v>
      </c>
      <c r="F36" s="263">
        <v>7514009.4700000007</v>
      </c>
      <c r="G36" s="263">
        <v>1940867368.78</v>
      </c>
      <c r="H36" s="263">
        <v>0</v>
      </c>
      <c r="I36" s="263"/>
      <c r="J36" s="263">
        <v>0</v>
      </c>
      <c r="K36" s="263">
        <v>0</v>
      </c>
      <c r="L36" s="263">
        <v>0</v>
      </c>
      <c r="M36" s="263">
        <v>0</v>
      </c>
      <c r="N36" s="263">
        <v>0</v>
      </c>
      <c r="O36" s="263">
        <v>0</v>
      </c>
      <c r="P36" s="263">
        <v>0</v>
      </c>
      <c r="Q36" s="263">
        <v>0</v>
      </c>
      <c r="R36" s="263">
        <v>0</v>
      </c>
      <c r="S36" s="263">
        <v>0</v>
      </c>
      <c r="T36" s="263">
        <v>0</v>
      </c>
      <c r="U36" s="263">
        <v>0</v>
      </c>
      <c r="V36" s="263">
        <v>0</v>
      </c>
      <c r="W36" s="263">
        <v>0</v>
      </c>
      <c r="X36" s="263">
        <v>0</v>
      </c>
      <c r="Y36" s="263">
        <v>0</v>
      </c>
      <c r="Z36" s="263">
        <v>0</v>
      </c>
      <c r="AA36" s="263">
        <v>0</v>
      </c>
      <c r="AB36" s="263">
        <v>0</v>
      </c>
      <c r="AC36" s="263">
        <v>0</v>
      </c>
      <c r="AD36" s="263">
        <v>0</v>
      </c>
      <c r="AE36" s="263">
        <v>0</v>
      </c>
      <c r="AF36" s="263">
        <v>0</v>
      </c>
      <c r="AG36" s="263">
        <v>0</v>
      </c>
      <c r="AH36" s="263">
        <v>0</v>
      </c>
      <c r="AI36" s="263">
        <v>0</v>
      </c>
      <c r="AJ36" s="263">
        <v>0</v>
      </c>
      <c r="AK36" s="263"/>
      <c r="AL36" s="263">
        <v>420372.92</v>
      </c>
      <c r="AM36" s="263">
        <v>331158.53999999998</v>
      </c>
      <c r="AN36" s="263">
        <v>258163.34</v>
      </c>
      <c r="AO36" s="263">
        <v>202305.97</v>
      </c>
      <c r="AP36" s="263">
        <v>240917.33</v>
      </c>
      <c r="AQ36" s="263">
        <v>225914.54</v>
      </c>
      <c r="AR36" s="263">
        <v>190667.18</v>
      </c>
      <c r="AS36" s="263">
        <v>190288.34</v>
      </c>
      <c r="AT36" s="263">
        <v>264940.40000000002</v>
      </c>
      <c r="AU36" s="263">
        <v>228455.62</v>
      </c>
      <c r="AV36" s="263">
        <v>261994.99</v>
      </c>
      <c r="AW36" s="263">
        <v>403947.66</v>
      </c>
      <c r="AX36" s="263">
        <v>270419.5</v>
      </c>
      <c r="AY36" s="263">
        <v>285821.03000000003</v>
      </c>
      <c r="AZ36" s="263">
        <v>318710.26</v>
      </c>
      <c r="BA36" s="263">
        <v>289011.56</v>
      </c>
      <c r="BB36" s="263">
        <v>344374.76</v>
      </c>
      <c r="BC36" s="263">
        <v>0</v>
      </c>
      <c r="BD36" s="263">
        <v>282121.67</v>
      </c>
      <c r="BE36" s="263">
        <v>277140.61</v>
      </c>
      <c r="BF36" s="263">
        <v>419611.32</v>
      </c>
      <c r="BG36" s="263">
        <v>383913.15</v>
      </c>
      <c r="BH36" s="263">
        <v>296795.96000000002</v>
      </c>
      <c r="BI36" s="263">
        <v>0</v>
      </c>
      <c r="BJ36" s="263">
        <v>382831.79</v>
      </c>
      <c r="BK36" s="263">
        <v>355851.04</v>
      </c>
      <c r="BL36" s="263">
        <v>388279.99</v>
      </c>
      <c r="BM36" s="263"/>
      <c r="BN36" s="263">
        <v>0</v>
      </c>
      <c r="BO36" s="263">
        <v>0</v>
      </c>
      <c r="BP36" s="263">
        <v>0</v>
      </c>
      <c r="BQ36" s="263">
        <v>0</v>
      </c>
      <c r="BR36" s="263">
        <v>0</v>
      </c>
      <c r="BS36" s="263">
        <v>0</v>
      </c>
      <c r="BT36" s="263">
        <v>0</v>
      </c>
      <c r="BU36" s="263">
        <v>0</v>
      </c>
      <c r="BV36" s="263">
        <v>0</v>
      </c>
      <c r="BW36" s="263">
        <v>0</v>
      </c>
      <c r="BX36" s="263">
        <v>0</v>
      </c>
      <c r="BY36" s="263">
        <v>0</v>
      </c>
      <c r="BZ36" s="263">
        <v>0</v>
      </c>
      <c r="CA36" s="263">
        <v>0</v>
      </c>
      <c r="CB36" s="263">
        <v>0</v>
      </c>
      <c r="CC36" s="263">
        <v>0</v>
      </c>
      <c r="CD36" s="263">
        <v>0</v>
      </c>
      <c r="CE36" s="263">
        <v>0</v>
      </c>
      <c r="CF36" s="263">
        <v>0</v>
      </c>
      <c r="CG36" s="263">
        <v>0</v>
      </c>
      <c r="CH36" s="263">
        <v>0</v>
      </c>
      <c r="CI36" s="263">
        <v>0</v>
      </c>
      <c r="CJ36" s="263">
        <v>0</v>
      </c>
      <c r="CK36" s="263">
        <v>0</v>
      </c>
      <c r="CL36" s="263">
        <v>0</v>
      </c>
      <c r="CM36" s="263">
        <v>0</v>
      </c>
      <c r="CN36" s="263">
        <v>0</v>
      </c>
      <c r="CO36" s="263"/>
      <c r="CP36" s="263">
        <v>420372.92</v>
      </c>
      <c r="CQ36" s="263">
        <v>331158.53999999998</v>
      </c>
      <c r="CR36" s="263">
        <v>258163.34</v>
      </c>
      <c r="CS36" s="263">
        <v>202305.97</v>
      </c>
      <c r="CT36" s="263">
        <v>240917.33</v>
      </c>
      <c r="CU36" s="263">
        <v>225914.54</v>
      </c>
      <c r="CV36" s="263">
        <v>190667.18</v>
      </c>
      <c r="CW36" s="263">
        <v>190288.34</v>
      </c>
      <c r="CX36" s="263">
        <v>264940.40000000002</v>
      </c>
      <c r="CY36" s="263">
        <v>228455.62</v>
      </c>
      <c r="CZ36" s="263">
        <v>261994.99</v>
      </c>
      <c r="DA36" s="263">
        <v>403947.66</v>
      </c>
      <c r="DB36" s="263">
        <v>270419.5</v>
      </c>
      <c r="DC36" s="263">
        <v>285821.03000000003</v>
      </c>
      <c r="DD36" s="263">
        <v>318710.26</v>
      </c>
      <c r="DE36" s="263">
        <v>289011.56</v>
      </c>
      <c r="DF36" s="263">
        <v>344374.76</v>
      </c>
      <c r="DG36" s="263">
        <v>0</v>
      </c>
      <c r="DH36" s="263">
        <v>282121.67</v>
      </c>
      <c r="DI36" s="263">
        <v>277140.61</v>
      </c>
      <c r="DJ36" s="263">
        <v>419611.32</v>
      </c>
      <c r="DK36" s="263">
        <v>383913.15</v>
      </c>
      <c r="DL36" s="263">
        <v>296795.96000000002</v>
      </c>
      <c r="DM36" s="263">
        <v>0</v>
      </c>
      <c r="DN36" s="263">
        <v>382831.79</v>
      </c>
      <c r="DO36" s="263">
        <v>355851.04</v>
      </c>
      <c r="DP36" s="263">
        <v>388279.99</v>
      </c>
      <c r="DR36" s="263">
        <v>110692959</v>
      </c>
      <c r="DS36" s="263">
        <v>80038824</v>
      </c>
      <c r="DT36" s="263">
        <v>67053108</v>
      </c>
      <c r="DU36" s="263">
        <v>51617188</v>
      </c>
      <c r="DV36" s="263">
        <v>69871296</v>
      </c>
      <c r="DW36" s="263">
        <v>61941308</v>
      </c>
      <c r="DX36" s="263">
        <v>47975919</v>
      </c>
      <c r="DY36" s="263">
        <v>49383433</v>
      </c>
      <c r="DZ36" s="263">
        <v>72392121</v>
      </c>
      <c r="EA36" s="263">
        <v>57157579</v>
      </c>
      <c r="EB36" s="263">
        <v>74373594</v>
      </c>
      <c r="EC36" s="263">
        <v>106595710.78</v>
      </c>
      <c r="ED36" s="263">
        <v>63465345</v>
      </c>
      <c r="EE36" s="263">
        <v>68309051</v>
      </c>
      <c r="EF36" s="263">
        <v>75481173</v>
      </c>
      <c r="EG36" s="263">
        <v>69344367</v>
      </c>
      <c r="EH36" s="263">
        <v>80442767</v>
      </c>
      <c r="EI36" s="263">
        <v>0</v>
      </c>
      <c r="EJ36" s="263">
        <v>78392651</v>
      </c>
      <c r="EK36" s="263">
        <v>77063195</v>
      </c>
      <c r="EL36" s="263">
        <v>107046891</v>
      </c>
      <c r="EM36" s="263">
        <v>106223386</v>
      </c>
      <c r="EN36" s="263">
        <v>73640365</v>
      </c>
      <c r="EO36" s="263">
        <v>0</v>
      </c>
      <c r="EP36" s="263">
        <v>93057654</v>
      </c>
      <c r="EQ36" s="263">
        <v>94272591</v>
      </c>
      <c r="ER36" s="263">
        <v>105034893</v>
      </c>
    </row>
    <row r="37" spans="1:148" x14ac:dyDescent="0.75">
      <c r="A37" s="262">
        <v>43646</v>
      </c>
      <c r="B37" t="s">
        <v>307</v>
      </c>
      <c r="C37" s="263">
        <v>0</v>
      </c>
      <c r="D37" s="263">
        <v>7758252.4499999993</v>
      </c>
      <c r="E37" s="263">
        <v>0</v>
      </c>
      <c r="F37" s="263">
        <v>7758252.4499999993</v>
      </c>
      <c r="G37" s="263">
        <v>2107003669.78</v>
      </c>
      <c r="H37" s="263">
        <v>0</v>
      </c>
      <c r="I37" s="263"/>
      <c r="J37" s="263">
        <v>0</v>
      </c>
      <c r="K37" s="263">
        <v>0</v>
      </c>
      <c r="L37" s="263">
        <v>0</v>
      </c>
      <c r="M37" s="263">
        <v>0</v>
      </c>
      <c r="N37" s="263">
        <v>0</v>
      </c>
      <c r="O37" s="263">
        <v>0</v>
      </c>
      <c r="P37" s="263">
        <v>0</v>
      </c>
      <c r="Q37" s="263">
        <v>0</v>
      </c>
      <c r="R37" s="263">
        <v>0</v>
      </c>
      <c r="S37" s="263">
        <v>0</v>
      </c>
      <c r="T37" s="263">
        <v>0</v>
      </c>
      <c r="U37" s="263">
        <v>0</v>
      </c>
      <c r="V37" s="263">
        <v>0</v>
      </c>
      <c r="W37" s="263">
        <v>0</v>
      </c>
      <c r="X37" s="263">
        <v>0</v>
      </c>
      <c r="Y37" s="263">
        <v>0</v>
      </c>
      <c r="Z37" s="263">
        <v>0</v>
      </c>
      <c r="AA37" s="263">
        <v>0</v>
      </c>
      <c r="AB37" s="263">
        <v>0</v>
      </c>
      <c r="AC37" s="263">
        <v>0</v>
      </c>
      <c r="AD37" s="263">
        <v>0</v>
      </c>
      <c r="AE37" s="263">
        <v>0</v>
      </c>
      <c r="AF37" s="263">
        <v>0</v>
      </c>
      <c r="AG37" s="263">
        <v>0</v>
      </c>
      <c r="AH37" s="263">
        <v>0</v>
      </c>
      <c r="AI37" s="263">
        <v>0</v>
      </c>
      <c r="AJ37" s="263">
        <v>0</v>
      </c>
      <c r="AK37" s="263"/>
      <c r="AL37" s="263">
        <v>434736.14</v>
      </c>
      <c r="AM37" s="263">
        <v>341884.21</v>
      </c>
      <c r="AN37" s="263">
        <v>266764.65999999997</v>
      </c>
      <c r="AO37" s="263">
        <v>209747.28</v>
      </c>
      <c r="AP37" s="263">
        <v>254666.97</v>
      </c>
      <c r="AQ37" s="263">
        <v>233540.89</v>
      </c>
      <c r="AR37" s="263">
        <v>197022.28</v>
      </c>
      <c r="AS37" s="263">
        <v>196623.02</v>
      </c>
      <c r="AT37" s="263">
        <v>273862.67</v>
      </c>
      <c r="AU37" s="263">
        <v>236067.9</v>
      </c>
      <c r="AV37" s="263">
        <v>270829.01</v>
      </c>
      <c r="AW37" s="263">
        <v>418272.82</v>
      </c>
      <c r="AX37" s="263">
        <v>279424.81</v>
      </c>
      <c r="AY37" s="263">
        <v>295343.84000000003</v>
      </c>
      <c r="AZ37" s="263">
        <v>329331.96000000002</v>
      </c>
      <c r="BA37" s="263">
        <v>298637.08</v>
      </c>
      <c r="BB37" s="263">
        <v>355850.47</v>
      </c>
      <c r="BC37" s="263">
        <v>0</v>
      </c>
      <c r="BD37" s="263">
        <v>291509.62</v>
      </c>
      <c r="BE37" s="263">
        <v>286363.8</v>
      </c>
      <c r="BF37" s="263">
        <v>433404.26</v>
      </c>
      <c r="BG37" s="263">
        <v>396706</v>
      </c>
      <c r="BH37" s="263">
        <v>306684.07</v>
      </c>
      <c r="BI37" s="263">
        <v>0</v>
      </c>
      <c r="BJ37" s="263">
        <v>395586.19</v>
      </c>
      <c r="BK37" s="263">
        <v>353467.72</v>
      </c>
      <c r="BL37" s="263">
        <v>401924.78</v>
      </c>
      <c r="BM37" s="263"/>
      <c r="BN37" s="263">
        <v>0</v>
      </c>
      <c r="BO37" s="263">
        <v>0</v>
      </c>
      <c r="BP37" s="263">
        <v>0</v>
      </c>
      <c r="BQ37" s="263">
        <v>0</v>
      </c>
      <c r="BR37" s="263">
        <v>0</v>
      </c>
      <c r="BS37" s="263">
        <v>0</v>
      </c>
      <c r="BT37" s="263">
        <v>0</v>
      </c>
      <c r="BU37" s="263">
        <v>0</v>
      </c>
      <c r="BV37" s="263">
        <v>0</v>
      </c>
      <c r="BW37" s="263">
        <v>0</v>
      </c>
      <c r="BX37" s="263">
        <v>0</v>
      </c>
      <c r="BY37" s="263">
        <v>0</v>
      </c>
      <c r="BZ37" s="263">
        <v>0</v>
      </c>
      <c r="CA37" s="263">
        <v>0</v>
      </c>
      <c r="CB37" s="263">
        <v>0</v>
      </c>
      <c r="CC37" s="263">
        <v>0</v>
      </c>
      <c r="CD37" s="263">
        <v>0</v>
      </c>
      <c r="CE37" s="263">
        <v>0</v>
      </c>
      <c r="CF37" s="263">
        <v>0</v>
      </c>
      <c r="CG37" s="263">
        <v>0</v>
      </c>
      <c r="CH37" s="263">
        <v>0</v>
      </c>
      <c r="CI37" s="263">
        <v>0</v>
      </c>
      <c r="CJ37" s="263">
        <v>0</v>
      </c>
      <c r="CK37" s="263">
        <v>0</v>
      </c>
      <c r="CL37" s="263">
        <v>0</v>
      </c>
      <c r="CM37" s="263">
        <v>0</v>
      </c>
      <c r="CN37" s="263">
        <v>0</v>
      </c>
      <c r="CO37" s="263"/>
      <c r="CP37" s="263">
        <v>434736.14</v>
      </c>
      <c r="CQ37" s="263">
        <v>341884.21</v>
      </c>
      <c r="CR37" s="263">
        <v>266764.65999999997</v>
      </c>
      <c r="CS37" s="263">
        <v>209747.28</v>
      </c>
      <c r="CT37" s="263">
        <v>254666.97</v>
      </c>
      <c r="CU37" s="263">
        <v>233540.89</v>
      </c>
      <c r="CV37" s="263">
        <v>197022.28</v>
      </c>
      <c r="CW37" s="263">
        <v>196623.02</v>
      </c>
      <c r="CX37" s="263">
        <v>273862.67</v>
      </c>
      <c r="CY37" s="263">
        <v>236067.9</v>
      </c>
      <c r="CZ37" s="263">
        <v>270829.01</v>
      </c>
      <c r="DA37" s="263">
        <v>418272.82</v>
      </c>
      <c r="DB37" s="263">
        <v>279424.81</v>
      </c>
      <c r="DC37" s="263">
        <v>295343.84000000003</v>
      </c>
      <c r="DD37" s="263">
        <v>329331.96000000002</v>
      </c>
      <c r="DE37" s="263">
        <v>298637.08</v>
      </c>
      <c r="DF37" s="263">
        <v>355850.47</v>
      </c>
      <c r="DG37" s="263">
        <v>0</v>
      </c>
      <c r="DH37" s="263">
        <v>291509.62</v>
      </c>
      <c r="DI37" s="263">
        <v>286363.8</v>
      </c>
      <c r="DJ37" s="263">
        <v>433404.26</v>
      </c>
      <c r="DK37" s="263">
        <v>396706</v>
      </c>
      <c r="DL37" s="263">
        <v>306684.07</v>
      </c>
      <c r="DM37" s="263">
        <v>0</v>
      </c>
      <c r="DN37" s="263">
        <v>395586.19</v>
      </c>
      <c r="DO37" s="263">
        <v>353467.72</v>
      </c>
      <c r="DP37" s="263">
        <v>401924.78</v>
      </c>
      <c r="DR37" s="263">
        <v>110692959</v>
      </c>
      <c r="DS37" s="263">
        <v>80038824</v>
      </c>
      <c r="DT37" s="263">
        <v>67053108</v>
      </c>
      <c r="DU37" s="263">
        <v>51617188</v>
      </c>
      <c r="DV37" s="263">
        <v>69871296</v>
      </c>
      <c r="DW37" s="263">
        <v>61941308</v>
      </c>
      <c r="DX37" s="263">
        <v>47975919</v>
      </c>
      <c r="DY37" s="263">
        <v>49383433</v>
      </c>
      <c r="DZ37" s="263">
        <v>72392121</v>
      </c>
      <c r="EA37" s="263">
        <v>57157579</v>
      </c>
      <c r="EB37" s="263">
        <v>74373594</v>
      </c>
      <c r="EC37" s="263">
        <v>106595710.78</v>
      </c>
      <c r="ED37" s="263">
        <v>63465345</v>
      </c>
      <c r="EE37" s="263">
        <v>68309051</v>
      </c>
      <c r="EF37" s="263">
        <v>75481173</v>
      </c>
      <c r="EG37" s="263">
        <v>69344367</v>
      </c>
      <c r="EH37" s="263">
        <v>80442767</v>
      </c>
      <c r="EI37" s="263">
        <v>70915759</v>
      </c>
      <c r="EJ37" s="263">
        <v>78392651</v>
      </c>
      <c r="EK37" s="263">
        <v>77063195</v>
      </c>
      <c r="EL37" s="263">
        <v>107046891</v>
      </c>
      <c r="EM37" s="263">
        <v>106223386</v>
      </c>
      <c r="EN37" s="263">
        <v>73640365</v>
      </c>
      <c r="EO37" s="263">
        <v>95220542</v>
      </c>
      <c r="EP37" s="263">
        <v>93057654</v>
      </c>
      <c r="EQ37" s="263">
        <v>94272591</v>
      </c>
      <c r="ER37" s="263">
        <v>105034893</v>
      </c>
    </row>
    <row r="38" spans="1:148" x14ac:dyDescent="0.75">
      <c r="A38" s="262">
        <v>43677</v>
      </c>
      <c r="B38" t="s">
        <v>307</v>
      </c>
      <c r="C38" s="263">
        <v>0</v>
      </c>
      <c r="D38" s="263">
        <v>8148501.919999999</v>
      </c>
      <c r="E38" s="263">
        <v>0</v>
      </c>
      <c r="F38" s="263">
        <v>8148501.919999999</v>
      </c>
      <c r="G38" s="263">
        <v>2107003669.78</v>
      </c>
      <c r="H38" s="263">
        <v>0</v>
      </c>
      <c r="I38" s="263"/>
      <c r="J38" s="263">
        <v>0</v>
      </c>
      <c r="K38" s="263">
        <v>0</v>
      </c>
      <c r="L38" s="263">
        <v>0</v>
      </c>
      <c r="M38" s="263">
        <v>0</v>
      </c>
      <c r="N38" s="263">
        <v>0</v>
      </c>
      <c r="O38" s="263">
        <v>0</v>
      </c>
      <c r="P38" s="263">
        <v>0</v>
      </c>
      <c r="Q38" s="263">
        <v>0</v>
      </c>
      <c r="R38" s="263">
        <v>0</v>
      </c>
      <c r="S38" s="263">
        <v>0</v>
      </c>
      <c r="T38" s="263">
        <v>0</v>
      </c>
      <c r="U38" s="263">
        <v>0</v>
      </c>
      <c r="V38" s="263">
        <v>0</v>
      </c>
      <c r="W38" s="263">
        <v>0</v>
      </c>
      <c r="X38" s="263">
        <v>0</v>
      </c>
      <c r="Y38" s="263">
        <v>0</v>
      </c>
      <c r="Z38" s="263">
        <v>0</v>
      </c>
      <c r="AA38" s="263">
        <v>0</v>
      </c>
      <c r="AB38" s="263">
        <v>0</v>
      </c>
      <c r="AC38" s="263">
        <v>0</v>
      </c>
      <c r="AD38" s="263">
        <v>0</v>
      </c>
      <c r="AE38" s="263">
        <v>0</v>
      </c>
      <c r="AF38" s="263">
        <v>0</v>
      </c>
      <c r="AG38" s="263">
        <v>0</v>
      </c>
      <c r="AH38" s="263">
        <v>0</v>
      </c>
      <c r="AI38" s="263">
        <v>0</v>
      </c>
      <c r="AJ38" s="263">
        <v>0</v>
      </c>
      <c r="AK38" s="263"/>
      <c r="AL38" s="263">
        <v>420709.4</v>
      </c>
      <c r="AM38" s="263">
        <v>330874.86</v>
      </c>
      <c r="AN38" s="263">
        <v>258155.57</v>
      </c>
      <c r="AO38" s="263">
        <v>202295.46</v>
      </c>
      <c r="AP38" s="263">
        <v>243633.14</v>
      </c>
      <c r="AQ38" s="263">
        <v>226004.01</v>
      </c>
      <c r="AR38" s="263">
        <v>190666.07</v>
      </c>
      <c r="AS38" s="263">
        <v>190273.18</v>
      </c>
      <c r="AT38" s="263">
        <v>264958.18</v>
      </c>
      <c r="AU38" s="263">
        <v>228450.33</v>
      </c>
      <c r="AV38" s="263">
        <v>262532.25</v>
      </c>
      <c r="AW38" s="263">
        <v>404246.87</v>
      </c>
      <c r="AX38" s="263">
        <v>270226.63</v>
      </c>
      <c r="AY38" s="263">
        <v>285812.8</v>
      </c>
      <c r="AZ38" s="263">
        <v>318706.76</v>
      </c>
      <c r="BA38" s="263">
        <v>288996.71999999997</v>
      </c>
      <c r="BB38" s="263">
        <v>344368.51</v>
      </c>
      <c r="BC38" s="263">
        <v>270677.90000000002</v>
      </c>
      <c r="BD38" s="263">
        <v>282081.03000000003</v>
      </c>
      <c r="BE38" s="263">
        <v>273615.05</v>
      </c>
      <c r="BF38" s="263">
        <v>419593.1</v>
      </c>
      <c r="BG38" s="263">
        <v>383905.25</v>
      </c>
      <c r="BH38" s="263">
        <v>296786.73</v>
      </c>
      <c r="BI38" s="263">
        <v>379767.21</v>
      </c>
      <c r="BJ38" s="263">
        <v>382819.61</v>
      </c>
      <c r="BK38" s="263">
        <v>339410.55</v>
      </c>
      <c r="BL38" s="263">
        <v>388934.75</v>
      </c>
      <c r="BM38" s="263"/>
      <c r="BN38" s="263">
        <v>0</v>
      </c>
      <c r="BO38" s="263">
        <v>0</v>
      </c>
      <c r="BP38" s="263">
        <v>0</v>
      </c>
      <c r="BQ38" s="263">
        <v>0</v>
      </c>
      <c r="BR38" s="263">
        <v>0</v>
      </c>
      <c r="BS38" s="263">
        <v>0</v>
      </c>
      <c r="BT38" s="263">
        <v>0</v>
      </c>
      <c r="BU38" s="263">
        <v>0</v>
      </c>
      <c r="BV38" s="263">
        <v>0</v>
      </c>
      <c r="BW38" s="263">
        <v>0</v>
      </c>
      <c r="BX38" s="263">
        <v>0</v>
      </c>
      <c r="BY38" s="263">
        <v>0</v>
      </c>
      <c r="BZ38" s="263">
        <v>0</v>
      </c>
      <c r="CA38" s="263">
        <v>0</v>
      </c>
      <c r="CB38" s="263">
        <v>0</v>
      </c>
      <c r="CC38" s="263">
        <v>0</v>
      </c>
      <c r="CD38" s="263">
        <v>0</v>
      </c>
      <c r="CE38" s="263">
        <v>0</v>
      </c>
      <c r="CF38" s="263">
        <v>0</v>
      </c>
      <c r="CG38" s="263">
        <v>0</v>
      </c>
      <c r="CH38" s="263">
        <v>0</v>
      </c>
      <c r="CI38" s="263">
        <v>0</v>
      </c>
      <c r="CJ38" s="263">
        <v>0</v>
      </c>
      <c r="CK38" s="263">
        <v>0</v>
      </c>
      <c r="CL38" s="263">
        <v>0</v>
      </c>
      <c r="CM38" s="263">
        <v>0</v>
      </c>
      <c r="CN38" s="263">
        <v>0</v>
      </c>
      <c r="CO38" s="263"/>
      <c r="CP38" s="263">
        <v>420709.4</v>
      </c>
      <c r="CQ38" s="263">
        <v>330874.86</v>
      </c>
      <c r="CR38" s="263">
        <v>258155.57</v>
      </c>
      <c r="CS38" s="263">
        <v>202295.46</v>
      </c>
      <c r="CT38" s="263">
        <v>243633.14</v>
      </c>
      <c r="CU38" s="263">
        <v>226004.01</v>
      </c>
      <c r="CV38" s="263">
        <v>190666.07</v>
      </c>
      <c r="CW38" s="263">
        <v>190273.18</v>
      </c>
      <c r="CX38" s="263">
        <v>264958.18</v>
      </c>
      <c r="CY38" s="263">
        <v>228450.33</v>
      </c>
      <c r="CZ38" s="263">
        <v>262532.25</v>
      </c>
      <c r="DA38" s="263">
        <v>404246.87</v>
      </c>
      <c r="DB38" s="263">
        <v>270226.63</v>
      </c>
      <c r="DC38" s="263">
        <v>285812.8</v>
      </c>
      <c r="DD38" s="263">
        <v>318706.76</v>
      </c>
      <c r="DE38" s="263">
        <v>288996.71999999997</v>
      </c>
      <c r="DF38" s="263">
        <v>344368.51</v>
      </c>
      <c r="DG38" s="263">
        <v>270677.90000000002</v>
      </c>
      <c r="DH38" s="263">
        <v>282081.03000000003</v>
      </c>
      <c r="DI38" s="263">
        <v>273615.05</v>
      </c>
      <c r="DJ38" s="263">
        <v>419593.1</v>
      </c>
      <c r="DK38" s="263">
        <v>383905.25</v>
      </c>
      <c r="DL38" s="263">
        <v>296786.73</v>
      </c>
      <c r="DM38" s="263">
        <v>379767.21</v>
      </c>
      <c r="DN38" s="263">
        <v>382819.61</v>
      </c>
      <c r="DO38" s="263">
        <v>339410.55</v>
      </c>
      <c r="DP38" s="263">
        <v>388934.75</v>
      </c>
      <c r="DR38" s="263">
        <v>110692959</v>
      </c>
      <c r="DS38" s="263">
        <v>80038824</v>
      </c>
      <c r="DT38" s="263">
        <v>67053108</v>
      </c>
      <c r="DU38" s="263">
        <v>51617188</v>
      </c>
      <c r="DV38" s="263">
        <v>69871296</v>
      </c>
      <c r="DW38" s="263">
        <v>61941308</v>
      </c>
      <c r="DX38" s="263">
        <v>47975919</v>
      </c>
      <c r="DY38" s="263">
        <v>49383433</v>
      </c>
      <c r="DZ38" s="263">
        <v>72392121</v>
      </c>
      <c r="EA38" s="263">
        <v>57157579</v>
      </c>
      <c r="EB38" s="263">
        <v>74373594</v>
      </c>
      <c r="EC38" s="263">
        <v>106595710.78</v>
      </c>
      <c r="ED38" s="263">
        <v>63465345</v>
      </c>
      <c r="EE38" s="263">
        <v>68309051</v>
      </c>
      <c r="EF38" s="263">
        <v>75481173</v>
      </c>
      <c r="EG38" s="263">
        <v>69344367</v>
      </c>
      <c r="EH38" s="263">
        <v>80442767</v>
      </c>
      <c r="EI38" s="263">
        <v>70915759</v>
      </c>
      <c r="EJ38" s="263">
        <v>78392651</v>
      </c>
      <c r="EK38" s="263">
        <v>77063195</v>
      </c>
      <c r="EL38" s="263">
        <v>107046891</v>
      </c>
      <c r="EM38" s="263">
        <v>106223386</v>
      </c>
      <c r="EN38" s="263">
        <v>73640365</v>
      </c>
      <c r="EO38" s="263">
        <v>95220542</v>
      </c>
      <c r="EP38" s="263">
        <v>93057654</v>
      </c>
      <c r="EQ38" s="263">
        <v>94272591</v>
      </c>
      <c r="ER38" s="263">
        <v>105034893</v>
      </c>
    </row>
    <row r="39" spans="1:148" x14ac:dyDescent="0.75">
      <c r="A39" s="262">
        <v>43708</v>
      </c>
      <c r="B39" t="s">
        <v>307</v>
      </c>
      <c r="C39" s="263">
        <v>0</v>
      </c>
      <c r="D39" s="263">
        <v>8378425.4400000013</v>
      </c>
      <c r="E39" s="263">
        <v>0</v>
      </c>
      <c r="F39" s="263">
        <v>8378425.4400000013</v>
      </c>
      <c r="G39" s="263">
        <v>2107003669.78</v>
      </c>
      <c r="H39" s="263">
        <v>0</v>
      </c>
      <c r="I39" s="263"/>
      <c r="J39" s="263">
        <v>0</v>
      </c>
      <c r="K39" s="263">
        <v>0</v>
      </c>
      <c r="L39" s="263">
        <v>0</v>
      </c>
      <c r="M39" s="263">
        <v>0</v>
      </c>
      <c r="N39" s="263">
        <v>0</v>
      </c>
      <c r="O39" s="263">
        <v>0</v>
      </c>
      <c r="P39" s="263">
        <v>0</v>
      </c>
      <c r="Q39" s="263">
        <v>0</v>
      </c>
      <c r="R39" s="263">
        <v>0</v>
      </c>
      <c r="S39" s="263">
        <v>0</v>
      </c>
      <c r="T39" s="263">
        <v>0</v>
      </c>
      <c r="U39" s="263">
        <v>0</v>
      </c>
      <c r="V39" s="263">
        <v>0</v>
      </c>
      <c r="W39" s="263">
        <v>0</v>
      </c>
      <c r="X39" s="263">
        <v>0</v>
      </c>
      <c r="Y39" s="263">
        <v>0</v>
      </c>
      <c r="Z39" s="263">
        <v>0</v>
      </c>
      <c r="AA39" s="263">
        <v>0</v>
      </c>
      <c r="AB39" s="263">
        <v>0</v>
      </c>
      <c r="AC39" s="263">
        <v>0</v>
      </c>
      <c r="AD39" s="263">
        <v>0</v>
      </c>
      <c r="AE39" s="263">
        <v>0</v>
      </c>
      <c r="AF39" s="263">
        <v>0</v>
      </c>
      <c r="AG39" s="263">
        <v>0</v>
      </c>
      <c r="AH39" s="263">
        <v>0</v>
      </c>
      <c r="AI39" s="263">
        <v>0</v>
      </c>
      <c r="AJ39" s="263">
        <v>0</v>
      </c>
      <c r="AK39" s="263"/>
      <c r="AL39" s="263">
        <v>434622.89</v>
      </c>
      <c r="AM39" s="263">
        <v>342156.68</v>
      </c>
      <c r="AN39" s="263">
        <v>266756.42</v>
      </c>
      <c r="AO39" s="263">
        <v>209737.33</v>
      </c>
      <c r="AP39" s="263">
        <v>251774.58</v>
      </c>
      <c r="AQ39" s="263">
        <v>233533.74</v>
      </c>
      <c r="AR39" s="263">
        <v>197020.74</v>
      </c>
      <c r="AS39" s="263">
        <v>196607.27</v>
      </c>
      <c r="AT39" s="263">
        <v>273861.48</v>
      </c>
      <c r="AU39" s="263">
        <v>236062.42</v>
      </c>
      <c r="AV39" s="263">
        <v>271353.93</v>
      </c>
      <c r="AW39" s="263">
        <v>418186</v>
      </c>
      <c r="AX39" s="263">
        <v>279585.64</v>
      </c>
      <c r="AY39" s="263">
        <v>295335.26</v>
      </c>
      <c r="AZ39" s="263">
        <v>329328.32</v>
      </c>
      <c r="BA39" s="263">
        <v>298552.71000000002</v>
      </c>
      <c r="BB39" s="263">
        <v>355843.96</v>
      </c>
      <c r="BC39" s="263">
        <v>279694.27</v>
      </c>
      <c r="BD39" s="263">
        <v>291403.73</v>
      </c>
      <c r="BE39" s="263">
        <v>253573.7</v>
      </c>
      <c r="BF39" s="263">
        <v>433565.66</v>
      </c>
      <c r="BG39" s="263">
        <v>396697.12</v>
      </c>
      <c r="BH39" s="263">
        <v>306674.46999999997</v>
      </c>
      <c r="BI39" s="263">
        <v>392421.66</v>
      </c>
      <c r="BJ39" s="263">
        <v>395573.5</v>
      </c>
      <c r="BK39" s="263">
        <v>336945.42</v>
      </c>
      <c r="BL39" s="263">
        <v>401556.54</v>
      </c>
      <c r="BM39" s="263"/>
      <c r="BN39" s="263">
        <v>0</v>
      </c>
      <c r="BO39" s="263">
        <v>0</v>
      </c>
      <c r="BP39" s="263">
        <v>0</v>
      </c>
      <c r="BQ39" s="263">
        <v>0</v>
      </c>
      <c r="BR39" s="263">
        <v>0</v>
      </c>
      <c r="BS39" s="263">
        <v>0</v>
      </c>
      <c r="BT39" s="263">
        <v>0</v>
      </c>
      <c r="BU39" s="263">
        <v>0</v>
      </c>
      <c r="BV39" s="263">
        <v>0</v>
      </c>
      <c r="BW39" s="263">
        <v>0</v>
      </c>
      <c r="BX39" s="263">
        <v>0</v>
      </c>
      <c r="BY39" s="263">
        <v>0</v>
      </c>
      <c r="BZ39" s="263">
        <v>0</v>
      </c>
      <c r="CA39" s="263">
        <v>0</v>
      </c>
      <c r="CB39" s="263">
        <v>0</v>
      </c>
      <c r="CC39" s="263">
        <v>0</v>
      </c>
      <c r="CD39" s="263">
        <v>0</v>
      </c>
      <c r="CE39" s="263">
        <v>0</v>
      </c>
      <c r="CF39" s="263">
        <v>0</v>
      </c>
      <c r="CG39" s="263">
        <v>0</v>
      </c>
      <c r="CH39" s="263">
        <v>0</v>
      </c>
      <c r="CI39" s="263">
        <v>0</v>
      </c>
      <c r="CJ39" s="263">
        <v>0</v>
      </c>
      <c r="CK39" s="263">
        <v>0</v>
      </c>
      <c r="CL39" s="263">
        <v>0</v>
      </c>
      <c r="CM39" s="263">
        <v>0</v>
      </c>
      <c r="CN39" s="263">
        <v>0</v>
      </c>
      <c r="CO39" s="263"/>
      <c r="CP39" s="263">
        <v>434622.89</v>
      </c>
      <c r="CQ39" s="263">
        <v>342156.68</v>
      </c>
      <c r="CR39" s="263">
        <v>266756.42</v>
      </c>
      <c r="CS39" s="263">
        <v>209737.33</v>
      </c>
      <c r="CT39" s="263">
        <v>251774.58</v>
      </c>
      <c r="CU39" s="263">
        <v>233533.74</v>
      </c>
      <c r="CV39" s="263">
        <v>197020.74</v>
      </c>
      <c r="CW39" s="263">
        <v>196607.27</v>
      </c>
      <c r="CX39" s="263">
        <v>273861.48</v>
      </c>
      <c r="CY39" s="263">
        <v>236062.42</v>
      </c>
      <c r="CZ39" s="263">
        <v>271353.93</v>
      </c>
      <c r="DA39" s="263">
        <v>418186</v>
      </c>
      <c r="DB39" s="263">
        <v>279585.64</v>
      </c>
      <c r="DC39" s="263">
        <v>295335.26</v>
      </c>
      <c r="DD39" s="263">
        <v>329328.32</v>
      </c>
      <c r="DE39" s="263">
        <v>298552.71000000002</v>
      </c>
      <c r="DF39" s="263">
        <v>355843.96</v>
      </c>
      <c r="DG39" s="263">
        <v>279694.27</v>
      </c>
      <c r="DH39" s="263">
        <v>291403.73</v>
      </c>
      <c r="DI39" s="263">
        <v>253573.7</v>
      </c>
      <c r="DJ39" s="263">
        <v>433565.66</v>
      </c>
      <c r="DK39" s="263">
        <v>396697.12</v>
      </c>
      <c r="DL39" s="263">
        <v>306674.46999999997</v>
      </c>
      <c r="DM39" s="263">
        <v>392421.66</v>
      </c>
      <c r="DN39" s="263">
        <v>395573.5</v>
      </c>
      <c r="DO39" s="263">
        <v>336945.42</v>
      </c>
      <c r="DP39" s="263">
        <v>401556.54</v>
      </c>
      <c r="DR39" s="263">
        <v>110692959</v>
      </c>
      <c r="DS39" s="263">
        <v>80038824</v>
      </c>
      <c r="DT39" s="263">
        <v>67053108</v>
      </c>
      <c r="DU39" s="263">
        <v>51617188</v>
      </c>
      <c r="DV39" s="263">
        <v>69871296</v>
      </c>
      <c r="DW39" s="263">
        <v>61941308</v>
      </c>
      <c r="DX39" s="263">
        <v>47975919</v>
      </c>
      <c r="DY39" s="263">
        <v>49383433</v>
      </c>
      <c r="DZ39" s="263">
        <v>72392121</v>
      </c>
      <c r="EA39" s="263">
        <v>57157579</v>
      </c>
      <c r="EB39" s="263">
        <v>74373594</v>
      </c>
      <c r="EC39" s="263">
        <v>106595710.78</v>
      </c>
      <c r="ED39" s="263">
        <v>63465345</v>
      </c>
      <c r="EE39" s="263">
        <v>68309051</v>
      </c>
      <c r="EF39" s="263">
        <v>75481173</v>
      </c>
      <c r="EG39" s="263">
        <v>69344367</v>
      </c>
      <c r="EH39" s="263">
        <v>80442767</v>
      </c>
      <c r="EI39" s="263">
        <v>70915759</v>
      </c>
      <c r="EJ39" s="263">
        <v>78392651</v>
      </c>
      <c r="EK39" s="263">
        <v>77063195</v>
      </c>
      <c r="EL39" s="263">
        <v>107046891</v>
      </c>
      <c r="EM39" s="263">
        <v>106223386</v>
      </c>
      <c r="EN39" s="263">
        <v>73640365</v>
      </c>
      <c r="EO39" s="263">
        <v>95220542</v>
      </c>
      <c r="EP39" s="263">
        <v>93057654</v>
      </c>
      <c r="EQ39" s="263">
        <v>94272591</v>
      </c>
      <c r="ER39" s="263">
        <v>105034893</v>
      </c>
    </row>
    <row r="40" spans="1:148" x14ac:dyDescent="0.75">
      <c r="A40" s="262">
        <v>43738</v>
      </c>
      <c r="B40" t="s">
        <v>307</v>
      </c>
      <c r="C40" s="263">
        <v>0</v>
      </c>
      <c r="D40" s="263">
        <v>8377583.1899999985</v>
      </c>
      <c r="E40" s="263">
        <v>0</v>
      </c>
      <c r="F40" s="263">
        <v>8377583.1899999985</v>
      </c>
      <c r="G40" s="263">
        <v>2107003669.78</v>
      </c>
      <c r="H40" s="263">
        <v>0</v>
      </c>
      <c r="I40" s="263"/>
      <c r="J40" s="263">
        <v>0</v>
      </c>
      <c r="K40" s="263">
        <v>0</v>
      </c>
      <c r="L40" s="263">
        <v>0</v>
      </c>
      <c r="M40" s="263">
        <v>0</v>
      </c>
      <c r="N40" s="263">
        <v>0</v>
      </c>
      <c r="O40" s="263">
        <v>0</v>
      </c>
      <c r="P40" s="263">
        <v>0</v>
      </c>
      <c r="Q40" s="263">
        <v>0</v>
      </c>
      <c r="R40" s="263">
        <v>0</v>
      </c>
      <c r="S40" s="263">
        <v>0</v>
      </c>
      <c r="T40" s="263">
        <v>0</v>
      </c>
      <c r="U40" s="263">
        <v>0</v>
      </c>
      <c r="V40" s="263">
        <v>0</v>
      </c>
      <c r="W40" s="263">
        <v>0</v>
      </c>
      <c r="X40" s="263">
        <v>0</v>
      </c>
      <c r="Y40" s="263">
        <v>0</v>
      </c>
      <c r="Z40" s="263">
        <v>0</v>
      </c>
      <c r="AA40" s="263">
        <v>0</v>
      </c>
      <c r="AB40" s="263">
        <v>0</v>
      </c>
      <c r="AC40" s="263">
        <v>0</v>
      </c>
      <c r="AD40" s="263">
        <v>0</v>
      </c>
      <c r="AE40" s="263">
        <v>0</v>
      </c>
      <c r="AF40" s="263">
        <v>0</v>
      </c>
      <c r="AG40" s="263">
        <v>0</v>
      </c>
      <c r="AH40" s="263">
        <v>0</v>
      </c>
      <c r="AI40" s="263">
        <v>0</v>
      </c>
      <c r="AJ40" s="263">
        <v>0</v>
      </c>
      <c r="AK40" s="263"/>
      <c r="AL40" s="263">
        <v>434712.44</v>
      </c>
      <c r="AM40" s="263">
        <v>342157.73</v>
      </c>
      <c r="AN40" s="263">
        <v>266752.62</v>
      </c>
      <c r="AO40" s="263">
        <v>209732.86</v>
      </c>
      <c r="AP40" s="263">
        <v>251725.36</v>
      </c>
      <c r="AQ40" s="263">
        <v>233530.42</v>
      </c>
      <c r="AR40" s="263">
        <v>197020.04</v>
      </c>
      <c r="AS40" s="263">
        <v>196599.79</v>
      </c>
      <c r="AT40" s="263">
        <v>273698.39</v>
      </c>
      <c r="AU40" s="263">
        <v>236059.82</v>
      </c>
      <c r="AV40" s="263">
        <v>271214.15000000002</v>
      </c>
      <c r="AW40" s="263">
        <v>418269.98</v>
      </c>
      <c r="AX40" s="263">
        <v>279353.23</v>
      </c>
      <c r="AY40" s="263">
        <v>295331.26</v>
      </c>
      <c r="AZ40" s="263">
        <v>329326.57</v>
      </c>
      <c r="BA40" s="263">
        <v>297208.88</v>
      </c>
      <c r="BB40" s="263">
        <v>355840.91</v>
      </c>
      <c r="BC40" s="263">
        <v>279688.78000000003</v>
      </c>
      <c r="BD40" s="263">
        <v>291420.77</v>
      </c>
      <c r="BE40" s="263">
        <v>253602.82</v>
      </c>
      <c r="BF40" s="263">
        <v>433556.59</v>
      </c>
      <c r="BG40" s="263">
        <v>396692.6</v>
      </c>
      <c r="BH40" s="263">
        <v>306669.96999999997</v>
      </c>
      <c r="BI40" s="263">
        <v>392417.75</v>
      </c>
      <c r="BJ40" s="263">
        <v>395567.3</v>
      </c>
      <c r="BK40" s="263">
        <v>337558.04</v>
      </c>
      <c r="BL40" s="263">
        <v>401874.12</v>
      </c>
      <c r="BM40" s="263"/>
      <c r="BN40" s="263">
        <v>0</v>
      </c>
      <c r="BO40" s="263">
        <v>0</v>
      </c>
      <c r="BP40" s="263">
        <v>0</v>
      </c>
      <c r="BQ40" s="263">
        <v>0</v>
      </c>
      <c r="BR40" s="263">
        <v>0</v>
      </c>
      <c r="BS40" s="263">
        <v>0</v>
      </c>
      <c r="BT40" s="263">
        <v>0</v>
      </c>
      <c r="BU40" s="263">
        <v>0</v>
      </c>
      <c r="BV40" s="263">
        <v>0</v>
      </c>
      <c r="BW40" s="263">
        <v>0</v>
      </c>
      <c r="BX40" s="263">
        <v>0</v>
      </c>
      <c r="BY40" s="263">
        <v>0</v>
      </c>
      <c r="BZ40" s="263">
        <v>0</v>
      </c>
      <c r="CA40" s="263">
        <v>0</v>
      </c>
      <c r="CB40" s="263">
        <v>0</v>
      </c>
      <c r="CC40" s="263">
        <v>0</v>
      </c>
      <c r="CD40" s="263">
        <v>0</v>
      </c>
      <c r="CE40" s="263">
        <v>0</v>
      </c>
      <c r="CF40" s="263">
        <v>0</v>
      </c>
      <c r="CG40" s="263">
        <v>0</v>
      </c>
      <c r="CH40" s="263">
        <v>0</v>
      </c>
      <c r="CI40" s="263">
        <v>0</v>
      </c>
      <c r="CJ40" s="263">
        <v>0</v>
      </c>
      <c r="CK40" s="263">
        <v>0</v>
      </c>
      <c r="CL40" s="263">
        <v>0</v>
      </c>
      <c r="CM40" s="263">
        <v>0</v>
      </c>
      <c r="CN40" s="263">
        <v>0</v>
      </c>
      <c r="CO40" s="263"/>
      <c r="CP40" s="263">
        <v>434712.44</v>
      </c>
      <c r="CQ40" s="263">
        <v>342157.73</v>
      </c>
      <c r="CR40" s="263">
        <v>266752.62</v>
      </c>
      <c r="CS40" s="263">
        <v>209732.86</v>
      </c>
      <c r="CT40" s="263">
        <v>251725.36</v>
      </c>
      <c r="CU40" s="263">
        <v>233530.42</v>
      </c>
      <c r="CV40" s="263">
        <v>197020.04</v>
      </c>
      <c r="CW40" s="263">
        <v>196599.79</v>
      </c>
      <c r="CX40" s="263">
        <v>273698.39</v>
      </c>
      <c r="CY40" s="263">
        <v>236059.82</v>
      </c>
      <c r="CZ40" s="263">
        <v>271214.15000000002</v>
      </c>
      <c r="DA40" s="263">
        <v>418269.98</v>
      </c>
      <c r="DB40" s="263">
        <v>279353.23</v>
      </c>
      <c r="DC40" s="263">
        <v>295331.26</v>
      </c>
      <c r="DD40" s="263">
        <v>329326.57</v>
      </c>
      <c r="DE40" s="263">
        <v>297208.88</v>
      </c>
      <c r="DF40" s="263">
        <v>355840.91</v>
      </c>
      <c r="DG40" s="263">
        <v>279688.78000000003</v>
      </c>
      <c r="DH40" s="263">
        <v>291420.77</v>
      </c>
      <c r="DI40" s="263">
        <v>253602.82</v>
      </c>
      <c r="DJ40" s="263">
        <v>433556.59</v>
      </c>
      <c r="DK40" s="263">
        <v>396692.6</v>
      </c>
      <c r="DL40" s="263">
        <v>306669.96999999997</v>
      </c>
      <c r="DM40" s="263">
        <v>392417.75</v>
      </c>
      <c r="DN40" s="263">
        <v>395567.3</v>
      </c>
      <c r="DO40" s="263">
        <v>337558.04</v>
      </c>
      <c r="DP40" s="263">
        <v>401874.12</v>
      </c>
      <c r="DR40" s="263">
        <v>110692959</v>
      </c>
      <c r="DS40" s="263">
        <v>80038824</v>
      </c>
      <c r="DT40" s="263">
        <v>67053108</v>
      </c>
      <c r="DU40" s="263">
        <v>51617188</v>
      </c>
      <c r="DV40" s="263">
        <v>69871296</v>
      </c>
      <c r="DW40" s="263">
        <v>61941308</v>
      </c>
      <c r="DX40" s="263">
        <v>47975919</v>
      </c>
      <c r="DY40" s="263">
        <v>49383433</v>
      </c>
      <c r="DZ40" s="263">
        <v>72392121</v>
      </c>
      <c r="EA40" s="263">
        <v>57157579</v>
      </c>
      <c r="EB40" s="263">
        <v>74373594</v>
      </c>
      <c r="EC40" s="263">
        <v>106595710.78</v>
      </c>
      <c r="ED40" s="263">
        <v>63465345</v>
      </c>
      <c r="EE40" s="263">
        <v>68309051</v>
      </c>
      <c r="EF40" s="263">
        <v>75481173</v>
      </c>
      <c r="EG40" s="263">
        <v>69344367</v>
      </c>
      <c r="EH40" s="263">
        <v>80442767</v>
      </c>
      <c r="EI40" s="263">
        <v>70915759</v>
      </c>
      <c r="EJ40" s="263">
        <v>78392651</v>
      </c>
      <c r="EK40" s="263">
        <v>77063195</v>
      </c>
      <c r="EL40" s="263">
        <v>107046891</v>
      </c>
      <c r="EM40" s="263">
        <v>106223386</v>
      </c>
      <c r="EN40" s="263">
        <v>73640365</v>
      </c>
      <c r="EO40" s="263">
        <v>95220542</v>
      </c>
      <c r="EP40" s="263">
        <v>93057654</v>
      </c>
      <c r="EQ40" s="263">
        <v>94272591</v>
      </c>
      <c r="ER40" s="263">
        <v>105034893</v>
      </c>
    </row>
    <row r="41" spans="1:148" x14ac:dyDescent="0.75">
      <c r="A41" s="262">
        <v>43769</v>
      </c>
      <c r="B41" t="s">
        <v>307</v>
      </c>
      <c r="C41" s="263">
        <v>0</v>
      </c>
      <c r="D41" s="263">
        <v>8103793.8700000001</v>
      </c>
      <c r="E41" s="263">
        <v>0</v>
      </c>
      <c r="F41" s="263">
        <v>8103793.8700000001</v>
      </c>
      <c r="G41" s="263">
        <v>2107003669.78</v>
      </c>
      <c r="H41" s="263">
        <v>0</v>
      </c>
      <c r="I41" s="263"/>
      <c r="J41" s="263">
        <v>0</v>
      </c>
      <c r="K41" s="263">
        <v>0</v>
      </c>
      <c r="L41" s="263">
        <v>0</v>
      </c>
      <c r="M41" s="263">
        <v>0</v>
      </c>
      <c r="N41" s="263">
        <v>0</v>
      </c>
      <c r="O41" s="263">
        <v>0</v>
      </c>
      <c r="P41" s="263">
        <v>0</v>
      </c>
      <c r="Q41" s="263">
        <v>0</v>
      </c>
      <c r="R41" s="263">
        <v>0</v>
      </c>
      <c r="S41" s="263">
        <v>0</v>
      </c>
      <c r="T41" s="263">
        <v>0</v>
      </c>
      <c r="U41" s="263">
        <v>0</v>
      </c>
      <c r="V41" s="263">
        <v>0</v>
      </c>
      <c r="W41" s="263">
        <v>0</v>
      </c>
      <c r="X41" s="263">
        <v>0</v>
      </c>
      <c r="Y41" s="263">
        <v>0</v>
      </c>
      <c r="Z41" s="263">
        <v>0</v>
      </c>
      <c r="AA41" s="263">
        <v>0</v>
      </c>
      <c r="AB41" s="263">
        <v>0</v>
      </c>
      <c r="AC41" s="263">
        <v>0</v>
      </c>
      <c r="AD41" s="263">
        <v>0</v>
      </c>
      <c r="AE41" s="263">
        <v>0</v>
      </c>
      <c r="AF41" s="263">
        <v>0</v>
      </c>
      <c r="AG41" s="263">
        <v>0</v>
      </c>
      <c r="AH41" s="263">
        <v>0</v>
      </c>
      <c r="AI41" s="263">
        <v>0</v>
      </c>
      <c r="AJ41" s="263">
        <v>0</v>
      </c>
      <c r="AK41" s="263"/>
      <c r="AL41" s="263">
        <v>420633.03</v>
      </c>
      <c r="AM41" s="263">
        <v>328640.86</v>
      </c>
      <c r="AN41" s="263">
        <v>258143.27</v>
      </c>
      <c r="AO41" s="263">
        <v>202280.46</v>
      </c>
      <c r="AP41" s="263">
        <v>243657.32</v>
      </c>
      <c r="AQ41" s="263">
        <v>225951.58</v>
      </c>
      <c r="AR41" s="263">
        <v>190663.84</v>
      </c>
      <c r="AS41" s="263">
        <v>190250.59</v>
      </c>
      <c r="AT41" s="263">
        <v>264747.99</v>
      </c>
      <c r="AU41" s="263">
        <v>228442.46</v>
      </c>
      <c r="AV41" s="263">
        <v>262513.96000000002</v>
      </c>
      <c r="AW41" s="263">
        <v>404772.53</v>
      </c>
      <c r="AX41" s="263">
        <v>270414.27</v>
      </c>
      <c r="AY41" s="263">
        <v>285800.58</v>
      </c>
      <c r="AZ41" s="263">
        <v>318701.61</v>
      </c>
      <c r="BA41" s="263">
        <v>287580.69</v>
      </c>
      <c r="BB41" s="263">
        <v>344359.21</v>
      </c>
      <c r="BC41" s="263">
        <v>270661.2</v>
      </c>
      <c r="BD41" s="263">
        <v>282047.90999999997</v>
      </c>
      <c r="BE41" s="263">
        <v>245365.97</v>
      </c>
      <c r="BF41" s="263">
        <v>419429.76</v>
      </c>
      <c r="BG41" s="263">
        <v>383891.67</v>
      </c>
      <c r="BH41" s="263">
        <v>296773.01</v>
      </c>
      <c r="BI41" s="263">
        <v>379755.32</v>
      </c>
      <c r="BJ41" s="263">
        <v>382801.04</v>
      </c>
      <c r="BK41" s="263">
        <v>326616.68</v>
      </c>
      <c r="BL41" s="263">
        <v>388897.06</v>
      </c>
      <c r="BM41" s="263"/>
      <c r="BN41" s="263">
        <v>0</v>
      </c>
      <c r="BO41" s="263">
        <v>0</v>
      </c>
      <c r="BP41" s="263">
        <v>0</v>
      </c>
      <c r="BQ41" s="263">
        <v>0</v>
      </c>
      <c r="BR41" s="263">
        <v>0</v>
      </c>
      <c r="BS41" s="263">
        <v>0</v>
      </c>
      <c r="BT41" s="263">
        <v>0</v>
      </c>
      <c r="BU41" s="263">
        <v>0</v>
      </c>
      <c r="BV41" s="263">
        <v>0</v>
      </c>
      <c r="BW41" s="263">
        <v>0</v>
      </c>
      <c r="BX41" s="263">
        <v>0</v>
      </c>
      <c r="BY41" s="263">
        <v>0</v>
      </c>
      <c r="BZ41" s="263">
        <v>0</v>
      </c>
      <c r="CA41" s="263">
        <v>0</v>
      </c>
      <c r="CB41" s="263">
        <v>0</v>
      </c>
      <c r="CC41" s="263">
        <v>0</v>
      </c>
      <c r="CD41" s="263">
        <v>0</v>
      </c>
      <c r="CE41" s="263">
        <v>0</v>
      </c>
      <c r="CF41" s="263">
        <v>0</v>
      </c>
      <c r="CG41" s="263">
        <v>0</v>
      </c>
      <c r="CH41" s="263">
        <v>0</v>
      </c>
      <c r="CI41" s="263">
        <v>0</v>
      </c>
      <c r="CJ41" s="263">
        <v>0</v>
      </c>
      <c r="CK41" s="263">
        <v>0</v>
      </c>
      <c r="CL41" s="263">
        <v>0</v>
      </c>
      <c r="CM41" s="263">
        <v>0</v>
      </c>
      <c r="CN41" s="263">
        <v>0</v>
      </c>
      <c r="CO41" s="263"/>
      <c r="CP41" s="263">
        <v>420633.03</v>
      </c>
      <c r="CQ41" s="263">
        <v>328640.86</v>
      </c>
      <c r="CR41" s="263">
        <v>258143.27</v>
      </c>
      <c r="CS41" s="263">
        <v>202280.46</v>
      </c>
      <c r="CT41" s="263">
        <v>243657.32</v>
      </c>
      <c r="CU41" s="263">
        <v>225951.58</v>
      </c>
      <c r="CV41" s="263">
        <v>190663.84</v>
      </c>
      <c r="CW41" s="263">
        <v>190250.59</v>
      </c>
      <c r="CX41" s="263">
        <v>264747.99</v>
      </c>
      <c r="CY41" s="263">
        <v>228442.46</v>
      </c>
      <c r="CZ41" s="263">
        <v>262513.96000000002</v>
      </c>
      <c r="DA41" s="263">
        <v>404772.53</v>
      </c>
      <c r="DB41" s="263">
        <v>270414.27</v>
      </c>
      <c r="DC41" s="263">
        <v>285800.58</v>
      </c>
      <c r="DD41" s="263">
        <v>318701.61</v>
      </c>
      <c r="DE41" s="263">
        <v>287580.69</v>
      </c>
      <c r="DF41" s="263">
        <v>344359.21</v>
      </c>
      <c r="DG41" s="263">
        <v>270661.2</v>
      </c>
      <c r="DH41" s="263">
        <v>282047.90999999997</v>
      </c>
      <c r="DI41" s="263">
        <v>245365.97</v>
      </c>
      <c r="DJ41" s="263">
        <v>419429.76</v>
      </c>
      <c r="DK41" s="263">
        <v>383891.67</v>
      </c>
      <c r="DL41" s="263">
        <v>296773.01</v>
      </c>
      <c r="DM41" s="263">
        <v>379755.32</v>
      </c>
      <c r="DN41" s="263">
        <v>382801.04</v>
      </c>
      <c r="DO41" s="263">
        <v>326616.68</v>
      </c>
      <c r="DP41" s="263">
        <v>388897.06</v>
      </c>
      <c r="DR41" s="263">
        <v>110692959</v>
      </c>
      <c r="DS41" s="263">
        <v>80038824</v>
      </c>
      <c r="DT41" s="263">
        <v>67053108</v>
      </c>
      <c r="DU41" s="263">
        <v>51617188</v>
      </c>
      <c r="DV41" s="263">
        <v>69871296</v>
      </c>
      <c r="DW41" s="263">
        <v>61941308</v>
      </c>
      <c r="DX41" s="263">
        <v>47975919</v>
      </c>
      <c r="DY41" s="263">
        <v>49383433</v>
      </c>
      <c r="DZ41" s="263">
        <v>72392121</v>
      </c>
      <c r="EA41" s="263">
        <v>57157579</v>
      </c>
      <c r="EB41" s="263">
        <v>74373594</v>
      </c>
      <c r="EC41" s="263">
        <v>106595710.78</v>
      </c>
      <c r="ED41" s="263">
        <v>63465345</v>
      </c>
      <c r="EE41" s="263">
        <v>68309051</v>
      </c>
      <c r="EF41" s="263">
        <v>75481173</v>
      </c>
      <c r="EG41" s="263">
        <v>69344367</v>
      </c>
      <c r="EH41" s="263">
        <v>80442767</v>
      </c>
      <c r="EI41" s="263">
        <v>70915759</v>
      </c>
      <c r="EJ41" s="263">
        <v>78392651</v>
      </c>
      <c r="EK41" s="263">
        <v>77063195</v>
      </c>
      <c r="EL41" s="263">
        <v>107046891</v>
      </c>
      <c r="EM41" s="263">
        <v>106223386</v>
      </c>
      <c r="EN41" s="263">
        <v>73640365</v>
      </c>
      <c r="EO41" s="263">
        <v>95220542</v>
      </c>
      <c r="EP41" s="263">
        <v>93057654</v>
      </c>
      <c r="EQ41" s="263">
        <v>94272591</v>
      </c>
      <c r="ER41" s="263">
        <v>105034893</v>
      </c>
    </row>
    <row r="42" spans="1:148" x14ac:dyDescent="0.75">
      <c r="A42" s="262">
        <v>43799</v>
      </c>
      <c r="B42" t="s">
        <v>307</v>
      </c>
      <c r="C42" s="263">
        <v>0</v>
      </c>
      <c r="D42" s="263">
        <v>8334971.7600000016</v>
      </c>
      <c r="E42" s="263">
        <v>0</v>
      </c>
      <c r="F42" s="263">
        <v>8334971.7600000016</v>
      </c>
      <c r="G42" s="263">
        <v>2107003669.78</v>
      </c>
      <c r="H42" s="263">
        <v>0</v>
      </c>
      <c r="I42" s="263"/>
      <c r="J42" s="263">
        <v>0</v>
      </c>
      <c r="K42" s="263">
        <v>0</v>
      </c>
      <c r="L42" s="263">
        <v>0</v>
      </c>
      <c r="M42" s="263">
        <v>0</v>
      </c>
      <c r="N42" s="263">
        <v>0</v>
      </c>
      <c r="O42" s="263">
        <v>0</v>
      </c>
      <c r="P42" s="263">
        <v>0</v>
      </c>
      <c r="Q42" s="263">
        <v>0</v>
      </c>
      <c r="R42" s="263">
        <v>0</v>
      </c>
      <c r="S42" s="263">
        <v>0</v>
      </c>
      <c r="T42" s="263">
        <v>0</v>
      </c>
      <c r="U42" s="263">
        <v>0</v>
      </c>
      <c r="V42" s="263">
        <v>0</v>
      </c>
      <c r="W42" s="263">
        <v>0</v>
      </c>
      <c r="X42" s="263">
        <v>0</v>
      </c>
      <c r="Y42" s="263">
        <v>0</v>
      </c>
      <c r="Z42" s="263">
        <v>0</v>
      </c>
      <c r="AA42" s="263">
        <v>0</v>
      </c>
      <c r="AB42" s="263">
        <v>0</v>
      </c>
      <c r="AC42" s="263">
        <v>0</v>
      </c>
      <c r="AD42" s="263">
        <v>0</v>
      </c>
      <c r="AE42" s="263">
        <v>0</v>
      </c>
      <c r="AF42" s="263">
        <v>0</v>
      </c>
      <c r="AG42" s="263">
        <v>0</v>
      </c>
      <c r="AH42" s="263">
        <v>0</v>
      </c>
      <c r="AI42" s="263">
        <v>0</v>
      </c>
      <c r="AJ42" s="263">
        <v>0</v>
      </c>
      <c r="AK42" s="263"/>
      <c r="AL42" s="263">
        <v>434738.14</v>
      </c>
      <c r="AM42" s="263">
        <v>336493.81</v>
      </c>
      <c r="AN42" s="263">
        <v>266742.62</v>
      </c>
      <c r="AO42" s="263">
        <v>209723.26</v>
      </c>
      <c r="AP42" s="263">
        <v>251764.67</v>
      </c>
      <c r="AQ42" s="263">
        <v>233446.64</v>
      </c>
      <c r="AR42" s="263">
        <v>197018.4</v>
      </c>
      <c r="AS42" s="263">
        <v>196583.8</v>
      </c>
      <c r="AT42" s="263">
        <v>273908.02</v>
      </c>
      <c r="AU42" s="263">
        <v>236038.38</v>
      </c>
      <c r="AV42" s="263">
        <v>271314.27</v>
      </c>
      <c r="AW42" s="263">
        <v>418248.11</v>
      </c>
      <c r="AX42" s="263">
        <v>279397.95</v>
      </c>
      <c r="AY42" s="263">
        <v>295322.56</v>
      </c>
      <c r="AZ42" s="263">
        <v>329322.86</v>
      </c>
      <c r="BA42" s="263">
        <v>297170.31</v>
      </c>
      <c r="BB42" s="263">
        <v>355834.28</v>
      </c>
      <c r="BC42" s="263">
        <v>279676.94</v>
      </c>
      <c r="BD42" s="263">
        <v>291433.02</v>
      </c>
      <c r="BE42" s="263">
        <v>244582.61</v>
      </c>
      <c r="BF42" s="263">
        <v>433468.88</v>
      </c>
      <c r="BG42" s="263">
        <v>396683.33</v>
      </c>
      <c r="BH42" s="263">
        <v>306660.23</v>
      </c>
      <c r="BI42" s="263">
        <v>392409.3</v>
      </c>
      <c r="BJ42" s="263">
        <v>395553.99</v>
      </c>
      <c r="BK42" s="263">
        <v>309606.14</v>
      </c>
      <c r="BL42" s="263">
        <v>401829.24</v>
      </c>
      <c r="BM42" s="263"/>
      <c r="BN42" s="263">
        <v>0</v>
      </c>
      <c r="BO42" s="263">
        <v>0</v>
      </c>
      <c r="BP42" s="263">
        <v>0</v>
      </c>
      <c r="BQ42" s="263">
        <v>0</v>
      </c>
      <c r="BR42" s="263">
        <v>0</v>
      </c>
      <c r="BS42" s="263">
        <v>0</v>
      </c>
      <c r="BT42" s="263">
        <v>0</v>
      </c>
      <c r="BU42" s="263">
        <v>0</v>
      </c>
      <c r="BV42" s="263">
        <v>0</v>
      </c>
      <c r="BW42" s="263">
        <v>0</v>
      </c>
      <c r="BX42" s="263">
        <v>0</v>
      </c>
      <c r="BY42" s="263">
        <v>0</v>
      </c>
      <c r="BZ42" s="263">
        <v>0</v>
      </c>
      <c r="CA42" s="263">
        <v>0</v>
      </c>
      <c r="CB42" s="263">
        <v>0</v>
      </c>
      <c r="CC42" s="263">
        <v>0</v>
      </c>
      <c r="CD42" s="263">
        <v>0</v>
      </c>
      <c r="CE42" s="263">
        <v>0</v>
      </c>
      <c r="CF42" s="263">
        <v>0</v>
      </c>
      <c r="CG42" s="263">
        <v>0</v>
      </c>
      <c r="CH42" s="263">
        <v>0</v>
      </c>
      <c r="CI42" s="263">
        <v>0</v>
      </c>
      <c r="CJ42" s="263">
        <v>0</v>
      </c>
      <c r="CK42" s="263">
        <v>0</v>
      </c>
      <c r="CL42" s="263">
        <v>0</v>
      </c>
      <c r="CM42" s="263">
        <v>0</v>
      </c>
      <c r="CN42" s="263">
        <v>0</v>
      </c>
      <c r="CO42" s="263"/>
      <c r="CP42" s="263">
        <v>434738.14</v>
      </c>
      <c r="CQ42" s="263">
        <v>336493.81</v>
      </c>
      <c r="CR42" s="263">
        <v>266742.62</v>
      </c>
      <c r="CS42" s="263">
        <v>209723.26</v>
      </c>
      <c r="CT42" s="263">
        <v>251764.67</v>
      </c>
      <c r="CU42" s="263">
        <v>233446.64</v>
      </c>
      <c r="CV42" s="263">
        <v>197018.4</v>
      </c>
      <c r="CW42" s="263">
        <v>196583.8</v>
      </c>
      <c r="CX42" s="263">
        <v>273908.02</v>
      </c>
      <c r="CY42" s="263">
        <v>236038.38</v>
      </c>
      <c r="CZ42" s="263">
        <v>271314.27</v>
      </c>
      <c r="DA42" s="263">
        <v>418248.11</v>
      </c>
      <c r="DB42" s="263">
        <v>279397.95</v>
      </c>
      <c r="DC42" s="263">
        <v>295322.56</v>
      </c>
      <c r="DD42" s="263">
        <v>329322.86</v>
      </c>
      <c r="DE42" s="263">
        <v>297170.31</v>
      </c>
      <c r="DF42" s="263">
        <v>355834.28</v>
      </c>
      <c r="DG42" s="263">
        <v>279676.94</v>
      </c>
      <c r="DH42" s="263">
        <v>291433.02</v>
      </c>
      <c r="DI42" s="263">
        <v>244582.61</v>
      </c>
      <c r="DJ42" s="263">
        <v>433468.88</v>
      </c>
      <c r="DK42" s="263">
        <v>396683.33</v>
      </c>
      <c r="DL42" s="263">
        <v>306660.23</v>
      </c>
      <c r="DM42" s="263">
        <v>392409.3</v>
      </c>
      <c r="DN42" s="263">
        <v>395553.99</v>
      </c>
      <c r="DO42" s="263">
        <v>309606.14</v>
      </c>
      <c r="DP42" s="263">
        <v>401829.24</v>
      </c>
      <c r="DR42" s="263">
        <v>110692959</v>
      </c>
      <c r="DS42" s="263">
        <v>80038824</v>
      </c>
      <c r="DT42" s="263">
        <v>67053108</v>
      </c>
      <c r="DU42" s="263">
        <v>51617188</v>
      </c>
      <c r="DV42" s="263">
        <v>69871296</v>
      </c>
      <c r="DW42" s="263">
        <v>61941308</v>
      </c>
      <c r="DX42" s="263">
        <v>47975919</v>
      </c>
      <c r="DY42" s="263">
        <v>49383433</v>
      </c>
      <c r="DZ42" s="263">
        <v>72392121</v>
      </c>
      <c r="EA42" s="263">
        <v>57157579</v>
      </c>
      <c r="EB42" s="263">
        <v>74373594</v>
      </c>
      <c r="EC42" s="263">
        <v>106595710.78</v>
      </c>
      <c r="ED42" s="263">
        <v>63465345</v>
      </c>
      <c r="EE42" s="263">
        <v>68309051</v>
      </c>
      <c r="EF42" s="263">
        <v>75481173</v>
      </c>
      <c r="EG42" s="263">
        <v>69344367</v>
      </c>
      <c r="EH42" s="263">
        <v>80442767</v>
      </c>
      <c r="EI42" s="263">
        <v>70915759</v>
      </c>
      <c r="EJ42" s="263">
        <v>78392651</v>
      </c>
      <c r="EK42" s="263">
        <v>77063195</v>
      </c>
      <c r="EL42" s="263">
        <v>107046891</v>
      </c>
      <c r="EM42" s="263">
        <v>106223386</v>
      </c>
      <c r="EN42" s="263">
        <v>73640365</v>
      </c>
      <c r="EO42" s="263">
        <v>95220542</v>
      </c>
      <c r="EP42" s="263">
        <v>93057654</v>
      </c>
      <c r="EQ42" s="263">
        <v>94272591</v>
      </c>
      <c r="ER42" s="263">
        <v>105034893</v>
      </c>
    </row>
    <row r="43" spans="1:148" x14ac:dyDescent="0.75">
      <c r="A43" s="262">
        <v>43830</v>
      </c>
      <c r="B43" t="s">
        <v>307</v>
      </c>
      <c r="C43" s="263">
        <v>0</v>
      </c>
      <c r="D43" s="263">
        <v>8034477.7799999993</v>
      </c>
      <c r="E43" s="263">
        <v>0</v>
      </c>
      <c r="F43" s="263">
        <v>8034477.7799999993</v>
      </c>
      <c r="G43" s="263">
        <v>2107003669.78</v>
      </c>
      <c r="H43" s="263">
        <v>0</v>
      </c>
      <c r="I43" s="263"/>
      <c r="J43" s="263">
        <v>0</v>
      </c>
      <c r="K43" s="263">
        <v>0</v>
      </c>
      <c r="L43" s="263">
        <v>0</v>
      </c>
      <c r="M43" s="263">
        <v>0</v>
      </c>
      <c r="N43" s="263">
        <v>0</v>
      </c>
      <c r="O43" s="263">
        <v>0</v>
      </c>
      <c r="P43" s="263">
        <v>0</v>
      </c>
      <c r="Q43" s="263">
        <v>0</v>
      </c>
      <c r="R43" s="263">
        <v>0</v>
      </c>
      <c r="S43" s="263">
        <v>0</v>
      </c>
      <c r="T43" s="263">
        <v>0</v>
      </c>
      <c r="U43" s="263">
        <v>0</v>
      </c>
      <c r="V43" s="263">
        <v>0</v>
      </c>
      <c r="W43" s="263">
        <v>0</v>
      </c>
      <c r="X43" s="263">
        <v>0</v>
      </c>
      <c r="Y43" s="263">
        <v>0</v>
      </c>
      <c r="Z43" s="263">
        <v>0</v>
      </c>
      <c r="AA43" s="263">
        <v>0</v>
      </c>
      <c r="AB43" s="263">
        <v>0</v>
      </c>
      <c r="AC43" s="263">
        <v>0</v>
      </c>
      <c r="AD43" s="263">
        <v>0</v>
      </c>
      <c r="AE43" s="263">
        <v>0</v>
      </c>
      <c r="AF43" s="263">
        <v>0</v>
      </c>
      <c r="AG43" s="263">
        <v>0</v>
      </c>
      <c r="AH43" s="263">
        <v>0</v>
      </c>
      <c r="AI43" s="263">
        <v>0</v>
      </c>
      <c r="AJ43" s="263">
        <v>0</v>
      </c>
      <c r="AK43" s="263"/>
      <c r="AL43" s="263">
        <v>420398.39</v>
      </c>
      <c r="AM43" s="263">
        <v>325477.83</v>
      </c>
      <c r="AN43" s="263">
        <v>258133.5</v>
      </c>
      <c r="AO43" s="263">
        <v>202270.25</v>
      </c>
      <c r="AP43" s="263">
        <v>243519.76</v>
      </c>
      <c r="AQ43" s="263">
        <v>225987</v>
      </c>
      <c r="AR43" s="263">
        <v>190662.24</v>
      </c>
      <c r="AS43" s="263">
        <v>190235.04</v>
      </c>
      <c r="AT43" s="263">
        <v>265010.08</v>
      </c>
      <c r="AU43" s="263">
        <v>228404.16</v>
      </c>
      <c r="AV43" s="263">
        <v>260365.17</v>
      </c>
      <c r="AW43" s="263">
        <v>404758.99</v>
      </c>
      <c r="AX43" s="263">
        <v>266430.76</v>
      </c>
      <c r="AY43" s="263">
        <v>285444.38</v>
      </c>
      <c r="AZ43" s="263">
        <v>318697.06</v>
      </c>
      <c r="BA43" s="263">
        <v>287569.82</v>
      </c>
      <c r="BB43" s="263">
        <v>344352.76</v>
      </c>
      <c r="BC43" s="263">
        <v>270649.18</v>
      </c>
      <c r="BD43" s="263">
        <v>281930.76</v>
      </c>
      <c r="BE43" s="263">
        <v>227942.16</v>
      </c>
      <c r="BF43" s="263">
        <v>419583.63</v>
      </c>
      <c r="BG43" s="263">
        <v>383882.9</v>
      </c>
      <c r="BH43" s="263">
        <v>296763.55</v>
      </c>
      <c r="BI43" s="263">
        <v>379747.1</v>
      </c>
      <c r="BJ43" s="263">
        <v>382787.78</v>
      </c>
      <c r="BK43" s="263">
        <v>284597.2</v>
      </c>
      <c r="BL43" s="263">
        <v>388876.33</v>
      </c>
      <c r="BM43" s="263"/>
      <c r="BN43" s="263">
        <v>0</v>
      </c>
      <c r="BO43" s="263">
        <v>0</v>
      </c>
      <c r="BP43" s="263">
        <v>0</v>
      </c>
      <c r="BQ43" s="263">
        <v>0</v>
      </c>
      <c r="BR43" s="263">
        <v>0</v>
      </c>
      <c r="BS43" s="263">
        <v>0</v>
      </c>
      <c r="BT43" s="263">
        <v>0</v>
      </c>
      <c r="BU43" s="263">
        <v>0</v>
      </c>
      <c r="BV43" s="263">
        <v>0</v>
      </c>
      <c r="BW43" s="263">
        <v>0</v>
      </c>
      <c r="BX43" s="263">
        <v>0</v>
      </c>
      <c r="BY43" s="263">
        <v>0</v>
      </c>
      <c r="BZ43" s="263">
        <v>0</v>
      </c>
      <c r="CA43" s="263">
        <v>0</v>
      </c>
      <c r="CB43" s="263">
        <v>0</v>
      </c>
      <c r="CC43" s="263">
        <v>0</v>
      </c>
      <c r="CD43" s="263">
        <v>0</v>
      </c>
      <c r="CE43" s="263">
        <v>0</v>
      </c>
      <c r="CF43" s="263">
        <v>0</v>
      </c>
      <c r="CG43" s="263">
        <v>0</v>
      </c>
      <c r="CH43" s="263">
        <v>0</v>
      </c>
      <c r="CI43" s="263">
        <v>0</v>
      </c>
      <c r="CJ43" s="263">
        <v>0</v>
      </c>
      <c r="CK43" s="263">
        <v>0</v>
      </c>
      <c r="CL43" s="263">
        <v>0</v>
      </c>
      <c r="CM43" s="263">
        <v>0</v>
      </c>
      <c r="CN43" s="263">
        <v>0</v>
      </c>
      <c r="CO43" s="263"/>
      <c r="CP43" s="263">
        <v>420398.39</v>
      </c>
      <c r="CQ43" s="263">
        <v>325477.83</v>
      </c>
      <c r="CR43" s="263">
        <v>258133.5</v>
      </c>
      <c r="CS43" s="263">
        <v>202270.25</v>
      </c>
      <c r="CT43" s="263">
        <v>243519.76</v>
      </c>
      <c r="CU43" s="263">
        <v>225987</v>
      </c>
      <c r="CV43" s="263">
        <v>190662.24</v>
      </c>
      <c r="CW43" s="263">
        <v>190235.04</v>
      </c>
      <c r="CX43" s="263">
        <v>265010.08</v>
      </c>
      <c r="CY43" s="263">
        <v>228404.16</v>
      </c>
      <c r="CZ43" s="263">
        <v>260365.17</v>
      </c>
      <c r="DA43" s="263">
        <v>404758.99</v>
      </c>
      <c r="DB43" s="263">
        <v>266430.76</v>
      </c>
      <c r="DC43" s="263">
        <v>285444.38</v>
      </c>
      <c r="DD43" s="263">
        <v>318697.06</v>
      </c>
      <c r="DE43" s="263">
        <v>287569.82</v>
      </c>
      <c r="DF43" s="263">
        <v>344352.76</v>
      </c>
      <c r="DG43" s="263">
        <v>270649.18</v>
      </c>
      <c r="DH43" s="263">
        <v>281930.76</v>
      </c>
      <c r="DI43" s="263">
        <v>227942.16</v>
      </c>
      <c r="DJ43" s="263">
        <v>419583.63</v>
      </c>
      <c r="DK43" s="263">
        <v>383882.9</v>
      </c>
      <c r="DL43" s="263">
        <v>296763.55</v>
      </c>
      <c r="DM43" s="263">
        <v>379747.1</v>
      </c>
      <c r="DN43" s="263">
        <v>382787.78</v>
      </c>
      <c r="DO43" s="263">
        <v>284597.2</v>
      </c>
      <c r="DP43" s="263">
        <v>388876.33</v>
      </c>
      <c r="DR43" s="263">
        <v>110692959</v>
      </c>
      <c r="DS43" s="263">
        <v>80038824</v>
      </c>
      <c r="DT43" s="263">
        <v>67053108</v>
      </c>
      <c r="DU43" s="263">
        <v>51617188</v>
      </c>
      <c r="DV43" s="263">
        <v>69871296</v>
      </c>
      <c r="DW43" s="263">
        <v>61941308</v>
      </c>
      <c r="DX43" s="263">
        <v>47975919</v>
      </c>
      <c r="DY43" s="263">
        <v>49383433</v>
      </c>
      <c r="DZ43" s="263">
        <v>72392121</v>
      </c>
      <c r="EA43" s="263">
        <v>57157579</v>
      </c>
      <c r="EB43" s="263">
        <v>74373594</v>
      </c>
      <c r="EC43" s="263">
        <v>106595710.78</v>
      </c>
      <c r="ED43" s="263">
        <v>63465345</v>
      </c>
      <c r="EE43" s="263">
        <v>68309051</v>
      </c>
      <c r="EF43" s="263">
        <v>75481173</v>
      </c>
      <c r="EG43" s="263">
        <v>69344367</v>
      </c>
      <c r="EH43" s="263">
        <v>80442767</v>
      </c>
      <c r="EI43" s="263">
        <v>70915759</v>
      </c>
      <c r="EJ43" s="263">
        <v>78392651</v>
      </c>
      <c r="EK43" s="263">
        <v>77063195</v>
      </c>
      <c r="EL43" s="263">
        <v>107046891</v>
      </c>
      <c r="EM43" s="263">
        <v>106223386</v>
      </c>
      <c r="EN43" s="263">
        <v>73640365</v>
      </c>
      <c r="EO43" s="263">
        <v>95220542</v>
      </c>
      <c r="EP43" s="263">
        <v>93057654</v>
      </c>
      <c r="EQ43" s="263">
        <v>94272591</v>
      </c>
      <c r="ER43" s="263">
        <v>105034893</v>
      </c>
    </row>
    <row r="44" spans="1:148" x14ac:dyDescent="0.75">
      <c r="A44" s="262">
        <v>43861</v>
      </c>
      <c r="B44" t="s">
        <v>307</v>
      </c>
      <c r="C44" s="263">
        <v>0</v>
      </c>
      <c r="D44" s="263">
        <v>8549410.879999999</v>
      </c>
      <c r="E44" s="263">
        <v>0</v>
      </c>
      <c r="F44" s="263">
        <v>8549410.879999999</v>
      </c>
      <c r="G44" s="263">
        <v>2107003669.78</v>
      </c>
      <c r="H44" s="263">
        <v>0</v>
      </c>
      <c r="I44" s="263"/>
      <c r="J44" s="263">
        <v>0</v>
      </c>
      <c r="K44" s="263">
        <v>0</v>
      </c>
      <c r="L44" s="263">
        <v>0</v>
      </c>
      <c r="M44" s="263">
        <v>0</v>
      </c>
      <c r="N44" s="263">
        <v>0</v>
      </c>
      <c r="O44" s="263">
        <v>0</v>
      </c>
      <c r="P44" s="263">
        <v>0</v>
      </c>
      <c r="Q44" s="263">
        <v>0</v>
      </c>
      <c r="R44" s="263">
        <v>0</v>
      </c>
      <c r="S44" s="263">
        <v>0</v>
      </c>
      <c r="T44" s="263">
        <v>0</v>
      </c>
      <c r="U44" s="263">
        <v>0</v>
      </c>
      <c r="V44" s="263">
        <v>0</v>
      </c>
      <c r="W44" s="263">
        <v>0</v>
      </c>
      <c r="X44" s="263">
        <v>0</v>
      </c>
      <c r="Y44" s="263">
        <v>0</v>
      </c>
      <c r="Z44" s="263">
        <v>0</v>
      </c>
      <c r="AA44" s="263">
        <v>0</v>
      </c>
      <c r="AB44" s="263">
        <v>0</v>
      </c>
      <c r="AC44" s="263">
        <v>0</v>
      </c>
      <c r="AD44" s="263">
        <v>0</v>
      </c>
      <c r="AE44" s="263">
        <v>0</v>
      </c>
      <c r="AF44" s="263">
        <v>0</v>
      </c>
      <c r="AG44" s="263">
        <v>0</v>
      </c>
      <c r="AH44" s="263">
        <v>0</v>
      </c>
      <c r="AI44" s="263">
        <v>0</v>
      </c>
      <c r="AJ44" s="263">
        <v>0</v>
      </c>
      <c r="AK44" s="263"/>
      <c r="AL44" s="263">
        <v>434673.06</v>
      </c>
      <c r="AM44" s="263">
        <v>338294.65</v>
      </c>
      <c r="AN44" s="263">
        <v>266732.48</v>
      </c>
      <c r="AO44" s="263">
        <v>209713.54</v>
      </c>
      <c r="AP44" s="263">
        <v>251878.22</v>
      </c>
      <c r="AQ44" s="263">
        <v>233516.07</v>
      </c>
      <c r="AR44" s="263">
        <v>197016.72</v>
      </c>
      <c r="AS44" s="263">
        <v>196567.64</v>
      </c>
      <c r="AT44" s="263">
        <v>273838.67</v>
      </c>
      <c r="AU44" s="263">
        <v>236041.32</v>
      </c>
      <c r="AV44" s="263">
        <v>272888.03000000003</v>
      </c>
      <c r="AW44" s="263">
        <v>417764.64</v>
      </c>
      <c r="AX44" s="263">
        <v>276102.62</v>
      </c>
      <c r="AY44" s="263">
        <v>295553.78999999998</v>
      </c>
      <c r="AZ44" s="263">
        <v>329317.06</v>
      </c>
      <c r="BA44" s="263">
        <v>297146.93</v>
      </c>
      <c r="BB44" s="263">
        <v>355827.61</v>
      </c>
      <c r="BC44" s="263">
        <v>279663.81</v>
      </c>
      <c r="BD44" s="263">
        <v>291477.38</v>
      </c>
      <c r="BE44" s="263">
        <v>353077.37</v>
      </c>
      <c r="BF44" s="263">
        <v>433489.64</v>
      </c>
      <c r="BG44" s="263">
        <v>396673.26</v>
      </c>
      <c r="BH44" s="263">
        <v>306650.40999999997</v>
      </c>
      <c r="BI44" s="263">
        <v>392400.78</v>
      </c>
      <c r="BJ44" s="263">
        <v>395539.84</v>
      </c>
      <c r="BK44" s="263">
        <v>415851.13</v>
      </c>
      <c r="BL44" s="263">
        <v>401714.21</v>
      </c>
      <c r="BM44" s="263"/>
      <c r="BN44" s="263">
        <v>0</v>
      </c>
      <c r="BO44" s="263">
        <v>0</v>
      </c>
      <c r="BP44" s="263">
        <v>0</v>
      </c>
      <c r="BQ44" s="263">
        <v>0</v>
      </c>
      <c r="BR44" s="263">
        <v>0</v>
      </c>
      <c r="BS44" s="263">
        <v>0</v>
      </c>
      <c r="BT44" s="263">
        <v>0</v>
      </c>
      <c r="BU44" s="263">
        <v>0</v>
      </c>
      <c r="BV44" s="263">
        <v>0</v>
      </c>
      <c r="BW44" s="263">
        <v>0</v>
      </c>
      <c r="BX44" s="263">
        <v>0</v>
      </c>
      <c r="BY44" s="263">
        <v>0</v>
      </c>
      <c r="BZ44" s="263">
        <v>0</v>
      </c>
      <c r="CA44" s="263">
        <v>0</v>
      </c>
      <c r="CB44" s="263">
        <v>0</v>
      </c>
      <c r="CC44" s="263">
        <v>0</v>
      </c>
      <c r="CD44" s="263">
        <v>0</v>
      </c>
      <c r="CE44" s="263">
        <v>0</v>
      </c>
      <c r="CF44" s="263">
        <v>0</v>
      </c>
      <c r="CG44" s="263">
        <v>0</v>
      </c>
      <c r="CH44" s="263">
        <v>0</v>
      </c>
      <c r="CI44" s="263">
        <v>0</v>
      </c>
      <c r="CJ44" s="263">
        <v>0</v>
      </c>
      <c r="CK44" s="263">
        <v>0</v>
      </c>
      <c r="CL44" s="263">
        <v>0</v>
      </c>
      <c r="CM44" s="263">
        <v>0</v>
      </c>
      <c r="CN44" s="263">
        <v>0</v>
      </c>
      <c r="CO44" s="263"/>
      <c r="CP44" s="263">
        <v>434673.06</v>
      </c>
      <c r="CQ44" s="263">
        <v>338294.65</v>
      </c>
      <c r="CR44" s="263">
        <v>266732.48</v>
      </c>
      <c r="CS44" s="263">
        <v>209713.54</v>
      </c>
      <c r="CT44" s="263">
        <v>251878.22</v>
      </c>
      <c r="CU44" s="263">
        <v>233516.07</v>
      </c>
      <c r="CV44" s="263">
        <v>197016.72</v>
      </c>
      <c r="CW44" s="263">
        <v>196567.64</v>
      </c>
      <c r="CX44" s="263">
        <v>273838.67</v>
      </c>
      <c r="CY44" s="263">
        <v>236041.32</v>
      </c>
      <c r="CZ44" s="263">
        <v>272888.03000000003</v>
      </c>
      <c r="DA44" s="263">
        <v>417764.64</v>
      </c>
      <c r="DB44" s="263">
        <v>276102.62</v>
      </c>
      <c r="DC44" s="263">
        <v>295553.78999999998</v>
      </c>
      <c r="DD44" s="263">
        <v>329317.06</v>
      </c>
      <c r="DE44" s="263">
        <v>297146.93</v>
      </c>
      <c r="DF44" s="263">
        <v>355827.61</v>
      </c>
      <c r="DG44" s="263">
        <v>279663.81</v>
      </c>
      <c r="DH44" s="263">
        <v>291477.38</v>
      </c>
      <c r="DI44" s="263">
        <v>353077.37</v>
      </c>
      <c r="DJ44" s="263">
        <v>433489.64</v>
      </c>
      <c r="DK44" s="263">
        <v>396673.26</v>
      </c>
      <c r="DL44" s="263">
        <v>306650.40999999997</v>
      </c>
      <c r="DM44" s="263">
        <v>392400.78</v>
      </c>
      <c r="DN44" s="263">
        <v>395539.84</v>
      </c>
      <c r="DO44" s="263">
        <v>415851.13</v>
      </c>
      <c r="DP44" s="263">
        <v>401714.21</v>
      </c>
      <c r="DR44" s="263">
        <v>110692959</v>
      </c>
      <c r="DS44" s="263">
        <v>80038824</v>
      </c>
      <c r="DT44" s="263">
        <v>67053108</v>
      </c>
      <c r="DU44" s="263">
        <v>51617188</v>
      </c>
      <c r="DV44" s="263">
        <v>69871296</v>
      </c>
      <c r="DW44" s="263">
        <v>61941308</v>
      </c>
      <c r="DX44" s="263">
        <v>47975919</v>
      </c>
      <c r="DY44" s="263">
        <v>49383433</v>
      </c>
      <c r="DZ44" s="263">
        <v>72392121</v>
      </c>
      <c r="EA44" s="263">
        <v>57157579</v>
      </c>
      <c r="EB44" s="263">
        <v>74373594</v>
      </c>
      <c r="EC44" s="263">
        <v>106595710.78</v>
      </c>
      <c r="ED44" s="263">
        <v>63465345</v>
      </c>
      <c r="EE44" s="263">
        <v>68309051</v>
      </c>
      <c r="EF44" s="263">
        <v>75481173</v>
      </c>
      <c r="EG44" s="263">
        <v>69344367</v>
      </c>
      <c r="EH44" s="263">
        <v>80442767</v>
      </c>
      <c r="EI44" s="263">
        <v>70915759</v>
      </c>
      <c r="EJ44" s="263">
        <v>78392651</v>
      </c>
      <c r="EK44" s="263">
        <v>77063195</v>
      </c>
      <c r="EL44" s="263">
        <v>107046891</v>
      </c>
      <c r="EM44" s="263">
        <v>106223386</v>
      </c>
      <c r="EN44" s="263">
        <v>73640365</v>
      </c>
      <c r="EO44" s="263">
        <v>95220542</v>
      </c>
      <c r="EP44" s="263">
        <v>93057654</v>
      </c>
      <c r="EQ44" s="263">
        <v>94272591</v>
      </c>
      <c r="ER44" s="263">
        <v>105034893</v>
      </c>
    </row>
    <row r="45" spans="1:148" x14ac:dyDescent="0.75">
      <c r="A45" s="262">
        <v>43890</v>
      </c>
      <c r="B45" t="s">
        <v>307</v>
      </c>
      <c r="C45" s="263">
        <v>0</v>
      </c>
      <c r="D45" s="263">
        <v>8126580.29</v>
      </c>
      <c r="E45" s="263">
        <v>0</v>
      </c>
      <c r="F45" s="263">
        <v>8126580.29</v>
      </c>
      <c r="G45" s="263">
        <v>2107003669.78</v>
      </c>
      <c r="H45" s="263">
        <v>0</v>
      </c>
      <c r="I45" s="263"/>
      <c r="J45" s="263">
        <v>0</v>
      </c>
      <c r="K45" s="263">
        <v>0</v>
      </c>
      <c r="L45" s="263">
        <v>0</v>
      </c>
      <c r="M45" s="263">
        <v>0</v>
      </c>
      <c r="N45" s="263">
        <v>0</v>
      </c>
      <c r="O45" s="263">
        <v>0</v>
      </c>
      <c r="P45" s="263">
        <v>0</v>
      </c>
      <c r="Q45" s="263">
        <v>0</v>
      </c>
      <c r="R45" s="263">
        <v>0</v>
      </c>
      <c r="S45" s="263">
        <v>0</v>
      </c>
      <c r="T45" s="263">
        <v>0</v>
      </c>
      <c r="U45" s="263">
        <v>0</v>
      </c>
      <c r="V45" s="263">
        <v>0</v>
      </c>
      <c r="W45" s="263">
        <v>0</v>
      </c>
      <c r="X45" s="263">
        <v>0</v>
      </c>
      <c r="Y45" s="263">
        <v>0</v>
      </c>
      <c r="Z45" s="263">
        <v>0</v>
      </c>
      <c r="AA45" s="263">
        <v>0</v>
      </c>
      <c r="AB45" s="263">
        <v>0</v>
      </c>
      <c r="AC45" s="263">
        <v>0</v>
      </c>
      <c r="AD45" s="263">
        <v>0</v>
      </c>
      <c r="AE45" s="263">
        <v>0</v>
      </c>
      <c r="AF45" s="263">
        <v>0</v>
      </c>
      <c r="AG45" s="263">
        <v>0</v>
      </c>
      <c r="AH45" s="263">
        <v>0</v>
      </c>
      <c r="AI45" s="263">
        <v>0</v>
      </c>
      <c r="AJ45" s="263">
        <v>0</v>
      </c>
      <c r="AK45" s="263"/>
      <c r="AL45" s="263">
        <v>393500.01</v>
      </c>
      <c r="AM45" s="263">
        <v>326098.93</v>
      </c>
      <c r="AN45" s="263">
        <v>258123.51999999999</v>
      </c>
      <c r="AO45" s="263">
        <v>202769.64</v>
      </c>
      <c r="AP45" s="263">
        <v>243522.02</v>
      </c>
      <c r="AQ45" s="263">
        <v>225962.4</v>
      </c>
      <c r="AR45" s="263">
        <v>190660.58</v>
      </c>
      <c r="AS45" s="263">
        <v>190219.25</v>
      </c>
      <c r="AT45" s="263">
        <v>265000.78000000003</v>
      </c>
      <c r="AU45" s="263">
        <v>228430.3</v>
      </c>
      <c r="AV45" s="263">
        <v>262836.68</v>
      </c>
      <c r="AW45" s="263">
        <v>404726.48</v>
      </c>
      <c r="AX45" s="263">
        <v>266982.82</v>
      </c>
      <c r="AY45" s="263">
        <v>285784.23</v>
      </c>
      <c r="AZ45" s="263">
        <v>318100.76</v>
      </c>
      <c r="BA45" s="263">
        <v>287333.33</v>
      </c>
      <c r="BB45" s="263">
        <v>344346.24</v>
      </c>
      <c r="BC45" s="263">
        <v>270589.07</v>
      </c>
      <c r="BD45" s="263">
        <v>281986.62</v>
      </c>
      <c r="BE45" s="263">
        <v>271190.65000000002</v>
      </c>
      <c r="BF45" s="263">
        <v>412545.42</v>
      </c>
      <c r="BG45" s="263">
        <v>383872.28</v>
      </c>
      <c r="BH45" s="263">
        <v>296754</v>
      </c>
      <c r="BI45" s="263">
        <v>379728.37</v>
      </c>
      <c r="BJ45" s="263">
        <v>382774.02</v>
      </c>
      <c r="BK45" s="263">
        <v>363883.56</v>
      </c>
      <c r="BL45" s="263">
        <v>388858.33</v>
      </c>
      <c r="BM45" s="263"/>
      <c r="BN45" s="263">
        <v>0</v>
      </c>
      <c r="BO45" s="263">
        <v>0</v>
      </c>
      <c r="BP45" s="263">
        <v>0</v>
      </c>
      <c r="BQ45" s="263">
        <v>0</v>
      </c>
      <c r="BR45" s="263">
        <v>0</v>
      </c>
      <c r="BS45" s="263">
        <v>0</v>
      </c>
      <c r="BT45" s="263">
        <v>0</v>
      </c>
      <c r="BU45" s="263">
        <v>0</v>
      </c>
      <c r="BV45" s="263">
        <v>0</v>
      </c>
      <c r="BW45" s="263">
        <v>0</v>
      </c>
      <c r="BX45" s="263">
        <v>0</v>
      </c>
      <c r="BY45" s="263">
        <v>0</v>
      </c>
      <c r="BZ45" s="263">
        <v>0</v>
      </c>
      <c r="CA45" s="263">
        <v>0</v>
      </c>
      <c r="CB45" s="263">
        <v>0</v>
      </c>
      <c r="CC45" s="263">
        <v>0</v>
      </c>
      <c r="CD45" s="263">
        <v>0</v>
      </c>
      <c r="CE45" s="263">
        <v>0</v>
      </c>
      <c r="CF45" s="263">
        <v>0</v>
      </c>
      <c r="CG45" s="263">
        <v>0</v>
      </c>
      <c r="CH45" s="263">
        <v>0</v>
      </c>
      <c r="CI45" s="263">
        <v>0</v>
      </c>
      <c r="CJ45" s="263">
        <v>0</v>
      </c>
      <c r="CK45" s="263">
        <v>0</v>
      </c>
      <c r="CL45" s="263">
        <v>0</v>
      </c>
      <c r="CM45" s="263">
        <v>0</v>
      </c>
      <c r="CN45" s="263">
        <v>0</v>
      </c>
      <c r="CO45" s="263"/>
      <c r="CP45" s="263">
        <v>393500.01</v>
      </c>
      <c r="CQ45" s="263">
        <v>326098.93</v>
      </c>
      <c r="CR45" s="263">
        <v>258123.51999999999</v>
      </c>
      <c r="CS45" s="263">
        <v>202769.64</v>
      </c>
      <c r="CT45" s="263">
        <v>243522.02</v>
      </c>
      <c r="CU45" s="263">
        <v>225962.4</v>
      </c>
      <c r="CV45" s="263">
        <v>190660.58</v>
      </c>
      <c r="CW45" s="263">
        <v>190219.25</v>
      </c>
      <c r="CX45" s="263">
        <v>265000.78000000003</v>
      </c>
      <c r="CY45" s="263">
        <v>228430.3</v>
      </c>
      <c r="CZ45" s="263">
        <v>262836.68</v>
      </c>
      <c r="DA45" s="263">
        <v>404726.48</v>
      </c>
      <c r="DB45" s="263">
        <v>266982.82</v>
      </c>
      <c r="DC45" s="263">
        <v>285784.23</v>
      </c>
      <c r="DD45" s="263">
        <v>318100.76</v>
      </c>
      <c r="DE45" s="263">
        <v>287333.33</v>
      </c>
      <c r="DF45" s="263">
        <v>344346.24</v>
      </c>
      <c r="DG45" s="263">
        <v>270589.07</v>
      </c>
      <c r="DH45" s="263">
        <v>281986.62</v>
      </c>
      <c r="DI45" s="263">
        <v>271190.65000000002</v>
      </c>
      <c r="DJ45" s="263">
        <v>412545.42</v>
      </c>
      <c r="DK45" s="263">
        <v>383872.28</v>
      </c>
      <c r="DL45" s="263">
        <v>296754</v>
      </c>
      <c r="DM45" s="263">
        <v>379728.37</v>
      </c>
      <c r="DN45" s="263">
        <v>382774.02</v>
      </c>
      <c r="DO45" s="263">
        <v>363883.56</v>
      </c>
      <c r="DP45" s="263">
        <v>388858.33</v>
      </c>
      <c r="DR45" s="263">
        <v>110692959</v>
      </c>
      <c r="DS45" s="263">
        <v>80038824</v>
      </c>
      <c r="DT45" s="263">
        <v>67053108</v>
      </c>
      <c r="DU45" s="263">
        <v>51617188</v>
      </c>
      <c r="DV45" s="263">
        <v>69871296</v>
      </c>
      <c r="DW45" s="263">
        <v>61941308</v>
      </c>
      <c r="DX45" s="263">
        <v>47975919</v>
      </c>
      <c r="DY45" s="263">
        <v>49383433</v>
      </c>
      <c r="DZ45" s="263">
        <v>72392121</v>
      </c>
      <c r="EA45" s="263">
        <v>57157579</v>
      </c>
      <c r="EB45" s="263">
        <v>74373594</v>
      </c>
      <c r="EC45" s="263">
        <v>106595710.78</v>
      </c>
      <c r="ED45" s="263">
        <v>63465345</v>
      </c>
      <c r="EE45" s="263">
        <v>68309051</v>
      </c>
      <c r="EF45" s="263">
        <v>75481173</v>
      </c>
      <c r="EG45" s="263">
        <v>69344367</v>
      </c>
      <c r="EH45" s="263">
        <v>80442767</v>
      </c>
      <c r="EI45" s="263">
        <v>70915759</v>
      </c>
      <c r="EJ45" s="263">
        <v>78392651</v>
      </c>
      <c r="EK45" s="263">
        <v>77063195</v>
      </c>
      <c r="EL45" s="263">
        <v>107046891</v>
      </c>
      <c r="EM45" s="263">
        <v>106223386</v>
      </c>
      <c r="EN45" s="263">
        <v>73640365</v>
      </c>
      <c r="EO45" s="263">
        <v>95220542</v>
      </c>
      <c r="EP45" s="263">
        <v>93057654</v>
      </c>
      <c r="EQ45" s="263">
        <v>94272591</v>
      </c>
      <c r="ER45" s="263">
        <v>105034893</v>
      </c>
    </row>
    <row r="46" spans="1:148" x14ac:dyDescent="0.75">
      <c r="A46" s="262">
        <v>43921</v>
      </c>
      <c r="B46" t="s">
        <v>307</v>
      </c>
      <c r="C46" s="263">
        <v>0</v>
      </c>
      <c r="D46" s="263">
        <v>8108646.7300000004</v>
      </c>
      <c r="E46" s="263">
        <v>0</v>
      </c>
      <c r="F46" s="263">
        <v>8108646.7300000004</v>
      </c>
      <c r="G46" s="263">
        <v>2107003669.78</v>
      </c>
      <c r="H46" s="263">
        <v>0</v>
      </c>
      <c r="I46" s="263"/>
      <c r="J46" s="263">
        <v>0</v>
      </c>
      <c r="K46" s="263">
        <v>0</v>
      </c>
      <c r="L46" s="263">
        <v>0</v>
      </c>
      <c r="M46" s="263">
        <v>0</v>
      </c>
      <c r="N46" s="263">
        <v>0</v>
      </c>
      <c r="O46" s="263">
        <v>0</v>
      </c>
      <c r="P46" s="263">
        <v>0</v>
      </c>
      <c r="Q46" s="263">
        <v>0</v>
      </c>
      <c r="R46" s="263">
        <v>0</v>
      </c>
      <c r="S46" s="263">
        <v>0</v>
      </c>
      <c r="T46" s="263">
        <v>0</v>
      </c>
      <c r="U46" s="263">
        <v>0</v>
      </c>
      <c r="V46" s="263">
        <v>0</v>
      </c>
      <c r="W46" s="263">
        <v>0</v>
      </c>
      <c r="X46" s="263">
        <v>0</v>
      </c>
      <c r="Y46" s="263">
        <v>0</v>
      </c>
      <c r="Z46" s="263">
        <v>0</v>
      </c>
      <c r="AA46" s="263">
        <v>0</v>
      </c>
      <c r="AB46" s="263">
        <v>0</v>
      </c>
      <c r="AC46" s="263">
        <v>0</v>
      </c>
      <c r="AD46" s="263">
        <v>0</v>
      </c>
      <c r="AE46" s="263">
        <v>0</v>
      </c>
      <c r="AF46" s="263">
        <v>0</v>
      </c>
      <c r="AG46" s="263">
        <v>0</v>
      </c>
      <c r="AH46" s="263">
        <v>0</v>
      </c>
      <c r="AI46" s="263">
        <v>0</v>
      </c>
      <c r="AJ46" s="263">
        <v>0</v>
      </c>
      <c r="AK46" s="263"/>
      <c r="AL46" s="263">
        <v>400745</v>
      </c>
      <c r="AM46" s="263">
        <v>327264.7</v>
      </c>
      <c r="AN46" s="263">
        <v>258125.13</v>
      </c>
      <c r="AO46" s="263">
        <v>201749.29</v>
      </c>
      <c r="AP46" s="263">
        <v>243385.81</v>
      </c>
      <c r="AQ46" s="263">
        <v>225978.75</v>
      </c>
      <c r="AR46" s="263">
        <v>190664.99</v>
      </c>
      <c r="AS46" s="263">
        <v>190214.26</v>
      </c>
      <c r="AT46" s="263">
        <v>264998.57</v>
      </c>
      <c r="AU46" s="263">
        <v>227991.59</v>
      </c>
      <c r="AV46" s="263">
        <v>261057.54</v>
      </c>
      <c r="AW46" s="263">
        <v>404760.16</v>
      </c>
      <c r="AX46" s="263">
        <v>265846.03999999998</v>
      </c>
      <c r="AY46" s="263">
        <v>284775.83</v>
      </c>
      <c r="AZ46" s="263">
        <v>318502.86</v>
      </c>
      <c r="BA46" s="263">
        <v>287627.37</v>
      </c>
      <c r="BB46" s="263">
        <v>344346.59</v>
      </c>
      <c r="BC46" s="263">
        <v>270594.32</v>
      </c>
      <c r="BD46" s="263">
        <v>281976.18</v>
      </c>
      <c r="BE46" s="263">
        <v>271318.61</v>
      </c>
      <c r="BF46" s="263">
        <v>415580.42</v>
      </c>
      <c r="BG46" s="263">
        <v>383870.23</v>
      </c>
      <c r="BH46" s="263">
        <v>296751.28000000003</v>
      </c>
      <c r="BI46" s="263">
        <v>379260.46</v>
      </c>
      <c r="BJ46" s="263">
        <v>382771.09</v>
      </c>
      <c r="BK46" s="263">
        <v>339670.42</v>
      </c>
      <c r="BL46" s="263">
        <v>388819.24</v>
      </c>
      <c r="BM46" s="263"/>
      <c r="BN46" s="263">
        <v>0</v>
      </c>
      <c r="BO46" s="263">
        <v>0</v>
      </c>
      <c r="BP46" s="263">
        <v>0</v>
      </c>
      <c r="BQ46" s="263">
        <v>0</v>
      </c>
      <c r="BR46" s="263">
        <v>0</v>
      </c>
      <c r="BS46" s="263">
        <v>0</v>
      </c>
      <c r="BT46" s="263">
        <v>0</v>
      </c>
      <c r="BU46" s="263">
        <v>0</v>
      </c>
      <c r="BV46" s="263">
        <v>0</v>
      </c>
      <c r="BW46" s="263">
        <v>0</v>
      </c>
      <c r="BX46" s="263">
        <v>0</v>
      </c>
      <c r="BY46" s="263">
        <v>0</v>
      </c>
      <c r="BZ46" s="263">
        <v>0</v>
      </c>
      <c r="CA46" s="263">
        <v>0</v>
      </c>
      <c r="CB46" s="263">
        <v>0</v>
      </c>
      <c r="CC46" s="263">
        <v>0</v>
      </c>
      <c r="CD46" s="263">
        <v>0</v>
      </c>
      <c r="CE46" s="263">
        <v>0</v>
      </c>
      <c r="CF46" s="263">
        <v>0</v>
      </c>
      <c r="CG46" s="263">
        <v>0</v>
      </c>
      <c r="CH46" s="263">
        <v>0</v>
      </c>
      <c r="CI46" s="263">
        <v>0</v>
      </c>
      <c r="CJ46" s="263">
        <v>0</v>
      </c>
      <c r="CK46" s="263">
        <v>0</v>
      </c>
      <c r="CL46" s="263">
        <v>0</v>
      </c>
      <c r="CM46" s="263">
        <v>0</v>
      </c>
      <c r="CN46" s="263">
        <v>0</v>
      </c>
      <c r="CO46" s="263"/>
      <c r="CP46" s="263">
        <v>400745</v>
      </c>
      <c r="CQ46" s="263">
        <v>327264.7</v>
      </c>
      <c r="CR46" s="263">
        <v>258125.13</v>
      </c>
      <c r="CS46" s="263">
        <v>201749.29</v>
      </c>
      <c r="CT46" s="263">
        <v>243385.81</v>
      </c>
      <c r="CU46" s="263">
        <v>225978.75</v>
      </c>
      <c r="CV46" s="263">
        <v>190664.99</v>
      </c>
      <c r="CW46" s="263">
        <v>190214.26</v>
      </c>
      <c r="CX46" s="263">
        <v>264998.57</v>
      </c>
      <c r="CY46" s="263">
        <v>227991.59</v>
      </c>
      <c r="CZ46" s="263">
        <v>261057.54</v>
      </c>
      <c r="DA46" s="263">
        <v>404760.16</v>
      </c>
      <c r="DB46" s="263">
        <v>265846.03999999998</v>
      </c>
      <c r="DC46" s="263">
        <v>284775.83</v>
      </c>
      <c r="DD46" s="263">
        <v>318502.86</v>
      </c>
      <c r="DE46" s="263">
        <v>287627.37</v>
      </c>
      <c r="DF46" s="263">
        <v>344346.59</v>
      </c>
      <c r="DG46" s="263">
        <v>270594.32</v>
      </c>
      <c r="DH46" s="263">
        <v>281976.18</v>
      </c>
      <c r="DI46" s="263">
        <v>271318.61</v>
      </c>
      <c r="DJ46" s="263">
        <v>415580.42</v>
      </c>
      <c r="DK46" s="263">
        <v>383870.23</v>
      </c>
      <c r="DL46" s="263">
        <v>296751.28000000003</v>
      </c>
      <c r="DM46" s="263">
        <v>379260.46</v>
      </c>
      <c r="DN46" s="263">
        <v>382771.09</v>
      </c>
      <c r="DO46" s="263">
        <v>339670.42</v>
      </c>
      <c r="DP46" s="263">
        <v>388819.24</v>
      </c>
      <c r="DR46" s="263">
        <v>110692959</v>
      </c>
      <c r="DS46" s="263">
        <v>80038824</v>
      </c>
      <c r="DT46" s="263">
        <v>67053108</v>
      </c>
      <c r="DU46" s="263">
        <v>51617188</v>
      </c>
      <c r="DV46" s="263">
        <v>69871296</v>
      </c>
      <c r="DW46" s="263">
        <v>61941308</v>
      </c>
      <c r="DX46" s="263">
        <v>47975919</v>
      </c>
      <c r="DY46" s="263">
        <v>49383433</v>
      </c>
      <c r="DZ46" s="263">
        <v>72392121</v>
      </c>
      <c r="EA46" s="263">
        <v>57157579</v>
      </c>
      <c r="EB46" s="263">
        <v>74373594</v>
      </c>
      <c r="EC46" s="263">
        <v>106595710.78</v>
      </c>
      <c r="ED46" s="263">
        <v>63465345</v>
      </c>
      <c r="EE46" s="263">
        <v>68309051</v>
      </c>
      <c r="EF46" s="263">
        <v>75481173</v>
      </c>
      <c r="EG46" s="263">
        <v>69344367</v>
      </c>
      <c r="EH46" s="263">
        <v>80442767</v>
      </c>
      <c r="EI46" s="263">
        <v>70915759</v>
      </c>
      <c r="EJ46" s="263">
        <v>78392651</v>
      </c>
      <c r="EK46" s="263">
        <v>77063195</v>
      </c>
      <c r="EL46" s="263">
        <v>107046891</v>
      </c>
      <c r="EM46" s="263">
        <v>106223386</v>
      </c>
      <c r="EN46" s="263">
        <v>73640365</v>
      </c>
      <c r="EO46" s="263">
        <v>95220542</v>
      </c>
      <c r="EP46" s="263">
        <v>93057654</v>
      </c>
      <c r="EQ46" s="263">
        <v>94272591</v>
      </c>
      <c r="ER46" s="263">
        <v>105034893</v>
      </c>
    </row>
    <row r="47" spans="1:148" x14ac:dyDescent="0.75">
      <c r="A47" s="262">
        <v>43951</v>
      </c>
      <c r="B47" t="s">
        <v>307</v>
      </c>
      <c r="C47" s="263">
        <v>0</v>
      </c>
      <c r="D47" s="263">
        <v>8388816.1799999978</v>
      </c>
      <c r="E47" s="263">
        <v>0</v>
      </c>
      <c r="F47" s="263">
        <v>8388816.1799999978</v>
      </c>
      <c r="G47" s="263">
        <v>2107003669.78</v>
      </c>
      <c r="H47" s="263">
        <v>0</v>
      </c>
      <c r="I47" s="263"/>
      <c r="J47" s="263">
        <v>0</v>
      </c>
      <c r="K47" s="263">
        <v>0</v>
      </c>
      <c r="L47" s="263">
        <v>0</v>
      </c>
      <c r="M47" s="263">
        <v>0</v>
      </c>
      <c r="N47" s="263">
        <v>0</v>
      </c>
      <c r="O47" s="263">
        <v>0</v>
      </c>
      <c r="P47" s="263">
        <v>0</v>
      </c>
      <c r="Q47" s="263">
        <v>0</v>
      </c>
      <c r="R47" s="263">
        <v>0</v>
      </c>
      <c r="S47" s="263">
        <v>0</v>
      </c>
      <c r="T47" s="263">
        <v>0</v>
      </c>
      <c r="U47" s="263">
        <v>0</v>
      </c>
      <c r="V47" s="263">
        <v>0</v>
      </c>
      <c r="W47" s="263">
        <v>0</v>
      </c>
      <c r="X47" s="263">
        <v>0</v>
      </c>
      <c r="Y47" s="263">
        <v>0</v>
      </c>
      <c r="Z47" s="263">
        <v>0</v>
      </c>
      <c r="AA47" s="263">
        <v>0</v>
      </c>
      <c r="AB47" s="263">
        <v>0</v>
      </c>
      <c r="AC47" s="263">
        <v>0</v>
      </c>
      <c r="AD47" s="263">
        <v>0</v>
      </c>
      <c r="AE47" s="263">
        <v>0</v>
      </c>
      <c r="AF47" s="263">
        <v>0</v>
      </c>
      <c r="AG47" s="263">
        <v>0</v>
      </c>
      <c r="AH47" s="263">
        <v>0</v>
      </c>
      <c r="AI47" s="263">
        <v>0</v>
      </c>
      <c r="AJ47" s="263">
        <v>0</v>
      </c>
      <c r="AK47" s="263"/>
      <c r="AL47" s="263">
        <v>413474.68</v>
      </c>
      <c r="AM47" s="263">
        <v>338585.59</v>
      </c>
      <c r="AN47" s="263">
        <v>266716.86</v>
      </c>
      <c r="AO47" s="263">
        <v>209698.48</v>
      </c>
      <c r="AP47" s="263">
        <v>251745.83</v>
      </c>
      <c r="AQ47" s="263">
        <v>233500.49</v>
      </c>
      <c r="AR47" s="263">
        <v>197013.99</v>
      </c>
      <c r="AS47" s="263">
        <v>196541.46</v>
      </c>
      <c r="AT47" s="263">
        <v>273823.87</v>
      </c>
      <c r="AU47" s="263">
        <v>236009.32</v>
      </c>
      <c r="AV47" s="263">
        <v>271454.21999999997</v>
      </c>
      <c r="AW47" s="263">
        <v>418250.84</v>
      </c>
      <c r="AX47" s="263">
        <v>283784.84000000003</v>
      </c>
      <c r="AY47" s="263">
        <v>295787.49</v>
      </c>
      <c r="AZ47" s="263">
        <v>329307.98</v>
      </c>
      <c r="BA47" s="263">
        <v>289582.86</v>
      </c>
      <c r="BB47" s="263">
        <v>355816.92</v>
      </c>
      <c r="BC47" s="263">
        <v>279637.64</v>
      </c>
      <c r="BD47" s="263">
        <v>291351.05</v>
      </c>
      <c r="BE47" s="263">
        <v>280396.01</v>
      </c>
      <c r="BF47" s="263">
        <v>430200.71</v>
      </c>
      <c r="BG47" s="263">
        <v>396656.43</v>
      </c>
      <c r="BH47" s="263">
        <v>306635.14</v>
      </c>
      <c r="BI47" s="263">
        <v>392860.98</v>
      </c>
      <c r="BJ47" s="263">
        <v>395517.92</v>
      </c>
      <c r="BK47" s="263">
        <v>352682.93</v>
      </c>
      <c r="BL47" s="263">
        <v>401781.65</v>
      </c>
      <c r="BM47" s="263"/>
      <c r="BN47" s="263">
        <v>0</v>
      </c>
      <c r="BO47" s="263">
        <v>0</v>
      </c>
      <c r="BP47" s="263">
        <v>0</v>
      </c>
      <c r="BQ47" s="263">
        <v>0</v>
      </c>
      <c r="BR47" s="263">
        <v>0</v>
      </c>
      <c r="BS47" s="263">
        <v>0</v>
      </c>
      <c r="BT47" s="263">
        <v>0</v>
      </c>
      <c r="BU47" s="263">
        <v>0</v>
      </c>
      <c r="BV47" s="263">
        <v>0</v>
      </c>
      <c r="BW47" s="263">
        <v>0</v>
      </c>
      <c r="BX47" s="263">
        <v>0</v>
      </c>
      <c r="BY47" s="263">
        <v>0</v>
      </c>
      <c r="BZ47" s="263">
        <v>0</v>
      </c>
      <c r="CA47" s="263">
        <v>0</v>
      </c>
      <c r="CB47" s="263">
        <v>0</v>
      </c>
      <c r="CC47" s="263">
        <v>0</v>
      </c>
      <c r="CD47" s="263">
        <v>0</v>
      </c>
      <c r="CE47" s="263">
        <v>0</v>
      </c>
      <c r="CF47" s="263">
        <v>0</v>
      </c>
      <c r="CG47" s="263">
        <v>0</v>
      </c>
      <c r="CH47" s="263">
        <v>0</v>
      </c>
      <c r="CI47" s="263">
        <v>0</v>
      </c>
      <c r="CJ47" s="263">
        <v>0</v>
      </c>
      <c r="CK47" s="263">
        <v>0</v>
      </c>
      <c r="CL47" s="263">
        <v>0</v>
      </c>
      <c r="CM47" s="263">
        <v>0</v>
      </c>
      <c r="CN47" s="263">
        <v>0</v>
      </c>
      <c r="CO47" s="263"/>
      <c r="CP47" s="263">
        <v>413474.68</v>
      </c>
      <c r="CQ47" s="263">
        <v>338585.59</v>
      </c>
      <c r="CR47" s="263">
        <v>266716.86</v>
      </c>
      <c r="CS47" s="263">
        <v>209698.48</v>
      </c>
      <c r="CT47" s="263">
        <v>251745.83</v>
      </c>
      <c r="CU47" s="263">
        <v>233500.49</v>
      </c>
      <c r="CV47" s="263">
        <v>197013.99</v>
      </c>
      <c r="CW47" s="263">
        <v>196541.46</v>
      </c>
      <c r="CX47" s="263">
        <v>273823.87</v>
      </c>
      <c r="CY47" s="263">
        <v>236009.32</v>
      </c>
      <c r="CZ47" s="263">
        <v>271454.21999999997</v>
      </c>
      <c r="DA47" s="263">
        <v>418250.84</v>
      </c>
      <c r="DB47" s="263">
        <v>283784.84000000003</v>
      </c>
      <c r="DC47" s="263">
        <v>295787.49</v>
      </c>
      <c r="DD47" s="263">
        <v>329307.98</v>
      </c>
      <c r="DE47" s="263">
        <v>289582.86</v>
      </c>
      <c r="DF47" s="263">
        <v>355816.92</v>
      </c>
      <c r="DG47" s="263">
        <v>279637.64</v>
      </c>
      <c r="DH47" s="263">
        <v>291351.05</v>
      </c>
      <c r="DI47" s="263">
        <v>280396.01</v>
      </c>
      <c r="DJ47" s="263">
        <v>430200.71</v>
      </c>
      <c r="DK47" s="263">
        <v>396656.43</v>
      </c>
      <c r="DL47" s="263">
        <v>306635.14</v>
      </c>
      <c r="DM47" s="263">
        <v>392860.98</v>
      </c>
      <c r="DN47" s="263">
        <v>395517.92</v>
      </c>
      <c r="DO47" s="263">
        <v>352682.93</v>
      </c>
      <c r="DP47" s="263">
        <v>401781.65</v>
      </c>
      <c r="DR47" s="263">
        <v>110692959</v>
      </c>
      <c r="DS47" s="263">
        <v>80038824</v>
      </c>
      <c r="DT47" s="263">
        <v>67053108</v>
      </c>
      <c r="DU47" s="263">
        <v>51617188</v>
      </c>
      <c r="DV47" s="263">
        <v>69871296</v>
      </c>
      <c r="DW47" s="263">
        <v>61941308</v>
      </c>
      <c r="DX47" s="263">
        <v>47975919</v>
      </c>
      <c r="DY47" s="263">
        <v>49383433</v>
      </c>
      <c r="DZ47" s="263">
        <v>72392121</v>
      </c>
      <c r="EA47" s="263">
        <v>57157579</v>
      </c>
      <c r="EB47" s="263">
        <v>74373594</v>
      </c>
      <c r="EC47" s="263">
        <v>106595710.78</v>
      </c>
      <c r="ED47" s="263">
        <v>63465345</v>
      </c>
      <c r="EE47" s="263">
        <v>68309051</v>
      </c>
      <c r="EF47" s="263">
        <v>75481173</v>
      </c>
      <c r="EG47" s="263">
        <v>69344367</v>
      </c>
      <c r="EH47" s="263">
        <v>80442767</v>
      </c>
      <c r="EI47" s="263">
        <v>70915759</v>
      </c>
      <c r="EJ47" s="263">
        <v>78392651</v>
      </c>
      <c r="EK47" s="263">
        <v>77063195</v>
      </c>
      <c r="EL47" s="263">
        <v>107046891</v>
      </c>
      <c r="EM47" s="263">
        <v>106223386</v>
      </c>
      <c r="EN47" s="263">
        <v>73640365</v>
      </c>
      <c r="EO47" s="263">
        <v>95220542</v>
      </c>
      <c r="EP47" s="263">
        <v>93057654</v>
      </c>
      <c r="EQ47" s="263">
        <v>94272591</v>
      </c>
      <c r="ER47" s="263">
        <v>105034893</v>
      </c>
    </row>
    <row r="48" spans="1:148" x14ac:dyDescent="0.75">
      <c r="A48" s="262">
        <v>43982</v>
      </c>
      <c r="B48" t="s">
        <v>307</v>
      </c>
      <c r="C48" s="263">
        <v>0</v>
      </c>
      <c r="D48" s="263">
        <v>8197964.6599999992</v>
      </c>
      <c r="E48" s="263">
        <v>3229255.49</v>
      </c>
      <c r="F48" s="263">
        <v>8197964.6599999992</v>
      </c>
      <c r="G48" s="263">
        <v>2103774414.29</v>
      </c>
      <c r="H48" s="264">
        <v>0</v>
      </c>
      <c r="I48" s="263"/>
      <c r="J48" s="263">
        <v>0</v>
      </c>
      <c r="K48" s="263">
        <v>0</v>
      </c>
      <c r="L48" s="263">
        <v>0</v>
      </c>
      <c r="M48" s="263">
        <v>0</v>
      </c>
      <c r="N48" s="263">
        <v>0</v>
      </c>
      <c r="O48" s="263">
        <v>0</v>
      </c>
      <c r="P48" s="263">
        <v>0</v>
      </c>
      <c r="Q48" s="263">
        <v>0</v>
      </c>
      <c r="R48" s="263">
        <v>0</v>
      </c>
      <c r="S48" s="263">
        <v>0</v>
      </c>
      <c r="T48" s="263">
        <v>0</v>
      </c>
      <c r="U48" s="263">
        <v>0</v>
      </c>
      <c r="V48" s="263">
        <v>0</v>
      </c>
      <c r="W48" s="263">
        <v>0</v>
      </c>
      <c r="X48" s="263">
        <v>0</v>
      </c>
      <c r="Y48" s="263">
        <v>0</v>
      </c>
      <c r="Z48" s="263">
        <v>0</v>
      </c>
      <c r="AA48" s="263">
        <v>0</v>
      </c>
      <c r="AB48" s="263">
        <v>0</v>
      </c>
      <c r="AC48" s="263">
        <v>0</v>
      </c>
      <c r="AD48" s="263">
        <v>0</v>
      </c>
      <c r="AE48" s="263">
        <v>0</v>
      </c>
      <c r="AF48" s="263">
        <v>0</v>
      </c>
      <c r="AG48" s="263">
        <v>0</v>
      </c>
      <c r="AH48" s="263">
        <v>0</v>
      </c>
      <c r="AI48" s="263">
        <v>0</v>
      </c>
      <c r="AJ48" s="263">
        <v>0</v>
      </c>
      <c r="AK48" s="263"/>
      <c r="AL48" s="263">
        <v>400133.24</v>
      </c>
      <c r="AM48" s="263">
        <v>327307.03999999998</v>
      </c>
      <c r="AN48" s="263">
        <v>258108.16</v>
      </c>
      <c r="AO48" s="263">
        <v>329788.09000000003</v>
      </c>
      <c r="AP48" s="263">
        <v>243628.98</v>
      </c>
      <c r="AQ48" s="263">
        <v>225949.34</v>
      </c>
      <c r="AR48" s="263">
        <v>190657.89</v>
      </c>
      <c r="AS48" s="263">
        <v>186774.98</v>
      </c>
      <c r="AT48" s="263">
        <v>264840.61</v>
      </c>
      <c r="AU48" s="263">
        <v>228175.38</v>
      </c>
      <c r="AV48" s="263">
        <v>259293.23</v>
      </c>
      <c r="AW48" s="263">
        <v>404666.74</v>
      </c>
      <c r="AX48" s="263">
        <v>256075.13</v>
      </c>
      <c r="AY48" s="263">
        <v>285630.15000000002</v>
      </c>
      <c r="AZ48" s="263">
        <v>318682.53000000003</v>
      </c>
      <c r="BA48" s="263">
        <v>272912.01</v>
      </c>
      <c r="BB48" s="263">
        <v>340835.67</v>
      </c>
      <c r="BC48" s="263">
        <v>270088.26</v>
      </c>
      <c r="BD48" s="263">
        <v>281914.23</v>
      </c>
      <c r="BE48" s="263">
        <v>267841.73</v>
      </c>
      <c r="BF48" s="263">
        <v>412448.28</v>
      </c>
      <c r="BG48" s="263">
        <v>383855.92</v>
      </c>
      <c r="BH48" s="263">
        <v>296605.78000000003</v>
      </c>
      <c r="BI48" s="263">
        <v>379718.67</v>
      </c>
      <c r="BJ48" s="263">
        <v>382752.71</v>
      </c>
      <c r="BK48" s="263">
        <v>340992.9</v>
      </c>
      <c r="BL48" s="263">
        <v>388287.01</v>
      </c>
      <c r="BM48" s="263"/>
      <c r="BN48" s="263">
        <v>0</v>
      </c>
      <c r="BO48" s="263">
        <v>0</v>
      </c>
      <c r="BP48" s="263">
        <v>0</v>
      </c>
      <c r="BQ48" s="263">
        <v>3229255.49</v>
      </c>
      <c r="BR48" s="263">
        <v>0</v>
      </c>
      <c r="BS48" s="263">
        <v>0</v>
      </c>
      <c r="BT48" s="263">
        <v>0</v>
      </c>
      <c r="BU48" s="263">
        <v>0</v>
      </c>
      <c r="BV48" s="263">
        <v>0</v>
      </c>
      <c r="BW48" s="263">
        <v>0</v>
      </c>
      <c r="BX48" s="263">
        <v>0</v>
      </c>
      <c r="BY48" s="263">
        <v>0</v>
      </c>
      <c r="BZ48" s="263">
        <v>0</v>
      </c>
      <c r="CA48" s="263">
        <v>0</v>
      </c>
      <c r="CB48" s="263">
        <v>0</v>
      </c>
      <c r="CC48" s="263">
        <v>0</v>
      </c>
      <c r="CD48" s="263">
        <v>0</v>
      </c>
      <c r="CE48" s="263">
        <v>0</v>
      </c>
      <c r="CF48" s="263">
        <v>0</v>
      </c>
      <c r="CG48" s="263">
        <v>0</v>
      </c>
      <c r="CH48" s="263">
        <v>0</v>
      </c>
      <c r="CI48" s="263">
        <v>0</v>
      </c>
      <c r="CJ48" s="263">
        <v>0</v>
      </c>
      <c r="CK48" s="263">
        <v>0</v>
      </c>
      <c r="CL48" s="263">
        <v>0</v>
      </c>
      <c r="CM48" s="263">
        <v>0</v>
      </c>
      <c r="CN48" s="263">
        <v>0</v>
      </c>
      <c r="CO48" s="263"/>
      <c r="CP48" s="263">
        <v>400133.24</v>
      </c>
      <c r="CQ48" s="263">
        <v>327307.03999999998</v>
      </c>
      <c r="CR48" s="263">
        <v>258108.16</v>
      </c>
      <c r="CS48" s="263">
        <v>329788.09000000003</v>
      </c>
      <c r="CT48" s="263">
        <v>243628.98</v>
      </c>
      <c r="CU48" s="263">
        <v>225949.34</v>
      </c>
      <c r="CV48" s="263">
        <v>190657.89</v>
      </c>
      <c r="CW48" s="263">
        <v>186774.98</v>
      </c>
      <c r="CX48" s="263">
        <v>264840.61</v>
      </c>
      <c r="CY48" s="263">
        <v>228175.38</v>
      </c>
      <c r="CZ48" s="263">
        <v>259293.23</v>
      </c>
      <c r="DA48" s="263">
        <v>404666.74</v>
      </c>
      <c r="DB48" s="263">
        <v>256075.13</v>
      </c>
      <c r="DC48" s="263">
        <v>285630.15000000002</v>
      </c>
      <c r="DD48" s="263">
        <v>318682.53000000003</v>
      </c>
      <c r="DE48" s="263">
        <v>272912.01</v>
      </c>
      <c r="DF48" s="263">
        <v>340835.67</v>
      </c>
      <c r="DG48" s="263">
        <v>270088.26</v>
      </c>
      <c r="DH48" s="263">
        <v>281914.23</v>
      </c>
      <c r="DI48" s="263">
        <v>267841.73</v>
      </c>
      <c r="DJ48" s="263">
        <v>412448.28</v>
      </c>
      <c r="DK48" s="263">
        <v>383855.92</v>
      </c>
      <c r="DL48" s="263">
        <v>296605.78000000003</v>
      </c>
      <c r="DM48" s="263">
        <v>379718.67</v>
      </c>
      <c r="DN48" s="263">
        <v>382752.71</v>
      </c>
      <c r="DO48" s="263">
        <v>340992.9</v>
      </c>
      <c r="DP48" s="263">
        <v>388287.01</v>
      </c>
      <c r="DR48" s="263">
        <v>110692959</v>
      </c>
      <c r="DS48" s="263">
        <v>80038824</v>
      </c>
      <c r="DT48" s="263">
        <v>67053108</v>
      </c>
      <c r="DU48" s="263">
        <v>48387932.509999998</v>
      </c>
      <c r="DV48" s="263">
        <v>69871296</v>
      </c>
      <c r="DW48" s="263">
        <v>61941308</v>
      </c>
      <c r="DX48" s="263">
        <v>47975919</v>
      </c>
      <c r="DY48" s="263">
        <v>49383433</v>
      </c>
      <c r="DZ48" s="263">
        <v>72392121</v>
      </c>
      <c r="EA48" s="263">
        <v>57157579</v>
      </c>
      <c r="EB48" s="263">
        <v>74373594</v>
      </c>
      <c r="EC48" s="263">
        <v>106595710.78</v>
      </c>
      <c r="ED48" s="263">
        <v>63465345</v>
      </c>
      <c r="EE48" s="263">
        <v>68309051</v>
      </c>
      <c r="EF48" s="263">
        <v>75481173</v>
      </c>
      <c r="EG48" s="263">
        <v>69344367</v>
      </c>
      <c r="EH48" s="263">
        <v>80442767</v>
      </c>
      <c r="EI48" s="263">
        <v>70915759</v>
      </c>
      <c r="EJ48" s="263">
        <v>78392651</v>
      </c>
      <c r="EK48" s="263">
        <v>77063195</v>
      </c>
      <c r="EL48" s="263">
        <v>107046891</v>
      </c>
      <c r="EM48" s="263">
        <v>106223386</v>
      </c>
      <c r="EN48" s="263">
        <v>73640365</v>
      </c>
      <c r="EO48" s="263">
        <v>95220542</v>
      </c>
      <c r="EP48" s="263">
        <v>93057654</v>
      </c>
      <c r="EQ48" s="263">
        <v>94272591</v>
      </c>
      <c r="ER48" s="263">
        <v>105034893</v>
      </c>
    </row>
    <row r="49" spans="1:148" x14ac:dyDescent="0.75">
      <c r="A49" s="262">
        <v>44012</v>
      </c>
      <c r="B49" t="s">
        <v>307</v>
      </c>
      <c r="C49" s="263">
        <v>0</v>
      </c>
      <c r="D49" s="263">
        <v>8307601.8100000015</v>
      </c>
      <c r="E49" s="263">
        <v>0</v>
      </c>
      <c r="F49" s="263">
        <v>8307601.8100000015</v>
      </c>
      <c r="G49" s="263">
        <v>2103774414.29</v>
      </c>
      <c r="H49" s="263">
        <v>0</v>
      </c>
      <c r="I49" s="263"/>
      <c r="J49" s="263">
        <v>0</v>
      </c>
      <c r="K49" s="263">
        <v>0</v>
      </c>
      <c r="L49" s="263">
        <v>0</v>
      </c>
      <c r="M49" s="263">
        <v>0</v>
      </c>
      <c r="N49" s="263">
        <v>0</v>
      </c>
      <c r="O49" s="263">
        <v>0</v>
      </c>
      <c r="P49" s="263">
        <v>0</v>
      </c>
      <c r="Q49" s="263">
        <v>0</v>
      </c>
      <c r="R49" s="263">
        <v>0</v>
      </c>
      <c r="S49" s="263">
        <v>0</v>
      </c>
      <c r="T49" s="263">
        <v>0</v>
      </c>
      <c r="U49" s="263">
        <v>0</v>
      </c>
      <c r="V49" s="263">
        <v>0</v>
      </c>
      <c r="W49" s="263">
        <v>0</v>
      </c>
      <c r="X49" s="263">
        <v>0</v>
      </c>
      <c r="Y49" s="263">
        <v>0</v>
      </c>
      <c r="Z49" s="263">
        <v>0</v>
      </c>
      <c r="AA49" s="263">
        <v>0</v>
      </c>
      <c r="AB49" s="263">
        <v>0</v>
      </c>
      <c r="AC49" s="263">
        <v>0</v>
      </c>
      <c r="AD49" s="263">
        <v>0</v>
      </c>
      <c r="AE49" s="263">
        <v>0</v>
      </c>
      <c r="AF49" s="263">
        <v>0</v>
      </c>
      <c r="AG49" s="263">
        <v>0</v>
      </c>
      <c r="AH49" s="263">
        <v>0</v>
      </c>
      <c r="AI49" s="263">
        <v>0</v>
      </c>
      <c r="AJ49" s="263">
        <v>0</v>
      </c>
      <c r="AK49" s="263"/>
      <c r="AL49" s="263">
        <v>413336.08</v>
      </c>
      <c r="AM49" s="263">
        <v>331212.01</v>
      </c>
      <c r="AN49" s="263">
        <v>266706.06</v>
      </c>
      <c r="AO49" s="263">
        <v>200474.97</v>
      </c>
      <c r="AP49" s="263">
        <v>251590.02</v>
      </c>
      <c r="AQ49" s="263">
        <v>233400.78</v>
      </c>
      <c r="AR49" s="263">
        <v>197012.5</v>
      </c>
      <c r="AS49" s="263">
        <v>193104.58</v>
      </c>
      <c r="AT49" s="263">
        <v>273354.78000000003</v>
      </c>
      <c r="AU49" s="263">
        <v>235923.32</v>
      </c>
      <c r="AV49" s="263">
        <v>263408.78999999998</v>
      </c>
      <c r="AW49" s="263">
        <v>418227.54</v>
      </c>
      <c r="AX49" s="263">
        <v>261458.46</v>
      </c>
      <c r="AY49" s="263">
        <v>295409.74</v>
      </c>
      <c r="AZ49" s="263">
        <v>322941.09999999998</v>
      </c>
      <c r="BA49" s="263">
        <v>280807.18</v>
      </c>
      <c r="BB49" s="263">
        <v>352309.61</v>
      </c>
      <c r="BC49" s="263">
        <v>279666.33</v>
      </c>
      <c r="BD49" s="263">
        <v>290464.08</v>
      </c>
      <c r="BE49" s="263">
        <v>282111.81</v>
      </c>
      <c r="BF49" s="263">
        <v>429752.08</v>
      </c>
      <c r="BG49" s="263">
        <v>396645.25</v>
      </c>
      <c r="BH49" s="263">
        <v>306625.07</v>
      </c>
      <c r="BI49" s="263">
        <v>388492.98</v>
      </c>
      <c r="BJ49" s="263">
        <v>391024.13</v>
      </c>
      <c r="BK49" s="263">
        <v>351703.73</v>
      </c>
      <c r="BL49" s="263">
        <v>400438.83</v>
      </c>
      <c r="BM49" s="263"/>
      <c r="BN49" s="263">
        <v>0</v>
      </c>
      <c r="BO49" s="263">
        <v>0</v>
      </c>
      <c r="BP49" s="263">
        <v>0</v>
      </c>
      <c r="BQ49" s="263">
        <v>0</v>
      </c>
      <c r="BR49" s="263">
        <v>0</v>
      </c>
      <c r="BS49" s="263">
        <v>0</v>
      </c>
      <c r="BT49" s="263">
        <v>0</v>
      </c>
      <c r="BU49" s="263">
        <v>0</v>
      </c>
      <c r="BV49" s="263">
        <v>0</v>
      </c>
      <c r="BW49" s="263">
        <v>0</v>
      </c>
      <c r="BX49" s="263">
        <v>0</v>
      </c>
      <c r="BY49" s="263">
        <v>0</v>
      </c>
      <c r="BZ49" s="263">
        <v>0</v>
      </c>
      <c r="CA49" s="263">
        <v>0</v>
      </c>
      <c r="CB49" s="263">
        <v>0</v>
      </c>
      <c r="CC49" s="263">
        <v>0</v>
      </c>
      <c r="CD49" s="263">
        <v>0</v>
      </c>
      <c r="CE49" s="263">
        <v>0</v>
      </c>
      <c r="CF49" s="263">
        <v>0</v>
      </c>
      <c r="CG49" s="263">
        <v>0</v>
      </c>
      <c r="CH49" s="263">
        <v>0</v>
      </c>
      <c r="CI49" s="263">
        <v>0</v>
      </c>
      <c r="CJ49" s="263">
        <v>0</v>
      </c>
      <c r="CK49" s="263">
        <v>0</v>
      </c>
      <c r="CL49" s="263">
        <v>0</v>
      </c>
      <c r="CM49" s="263">
        <v>0</v>
      </c>
      <c r="CN49" s="263">
        <v>0</v>
      </c>
      <c r="CO49" s="263"/>
      <c r="CP49" s="263">
        <v>413336.08</v>
      </c>
      <c r="CQ49" s="263">
        <v>331212.01</v>
      </c>
      <c r="CR49" s="263">
        <v>266706.06</v>
      </c>
      <c r="CS49" s="263">
        <v>200474.97</v>
      </c>
      <c r="CT49" s="263">
        <v>251590.02</v>
      </c>
      <c r="CU49" s="263">
        <v>233400.78</v>
      </c>
      <c r="CV49" s="263">
        <v>197012.5</v>
      </c>
      <c r="CW49" s="263">
        <v>193104.58</v>
      </c>
      <c r="CX49" s="263">
        <v>273354.78000000003</v>
      </c>
      <c r="CY49" s="263">
        <v>235923.32</v>
      </c>
      <c r="CZ49" s="263">
        <v>263408.78999999998</v>
      </c>
      <c r="DA49" s="263">
        <v>418227.54</v>
      </c>
      <c r="DB49" s="263">
        <v>261458.46</v>
      </c>
      <c r="DC49" s="263">
        <v>295409.74</v>
      </c>
      <c r="DD49" s="263">
        <v>322941.09999999998</v>
      </c>
      <c r="DE49" s="263">
        <v>280807.18</v>
      </c>
      <c r="DF49" s="263">
        <v>352309.61</v>
      </c>
      <c r="DG49" s="263">
        <v>279666.33</v>
      </c>
      <c r="DH49" s="263">
        <v>290464.08</v>
      </c>
      <c r="DI49" s="263">
        <v>282111.81</v>
      </c>
      <c r="DJ49" s="263">
        <v>429752.08</v>
      </c>
      <c r="DK49" s="263">
        <v>396645.25</v>
      </c>
      <c r="DL49" s="263">
        <v>306625.07</v>
      </c>
      <c r="DM49" s="263">
        <v>388492.98</v>
      </c>
      <c r="DN49" s="263">
        <v>391024.13</v>
      </c>
      <c r="DO49" s="263">
        <v>351703.73</v>
      </c>
      <c r="DP49" s="263">
        <v>400438.83</v>
      </c>
      <c r="DR49" s="263">
        <v>110692959</v>
      </c>
      <c r="DS49" s="263">
        <v>80038824</v>
      </c>
      <c r="DT49" s="263">
        <v>67053108</v>
      </c>
      <c r="DU49" s="263">
        <v>48387932.509999998</v>
      </c>
      <c r="DV49" s="263">
        <v>69871296</v>
      </c>
      <c r="DW49" s="263">
        <v>61941308</v>
      </c>
      <c r="DX49" s="263">
        <v>47975919</v>
      </c>
      <c r="DY49" s="263">
        <v>49383433</v>
      </c>
      <c r="DZ49" s="263">
        <v>72392121</v>
      </c>
      <c r="EA49" s="263">
        <v>57157579</v>
      </c>
      <c r="EB49" s="263">
        <v>74373594</v>
      </c>
      <c r="EC49" s="263">
        <v>106595710.78</v>
      </c>
      <c r="ED49" s="263">
        <v>63465345</v>
      </c>
      <c r="EE49" s="263">
        <v>68309051</v>
      </c>
      <c r="EF49" s="263">
        <v>75481173</v>
      </c>
      <c r="EG49" s="263">
        <v>69344367</v>
      </c>
      <c r="EH49" s="263">
        <v>80442767</v>
      </c>
      <c r="EI49" s="263">
        <v>70915759</v>
      </c>
      <c r="EJ49" s="263">
        <v>78392651</v>
      </c>
      <c r="EK49" s="263">
        <v>77063195</v>
      </c>
      <c r="EL49" s="263">
        <v>107046891</v>
      </c>
      <c r="EM49" s="263">
        <v>106223386</v>
      </c>
      <c r="EN49" s="263">
        <v>73640365</v>
      </c>
      <c r="EO49" s="263">
        <v>95220542</v>
      </c>
      <c r="EP49" s="263">
        <v>93057654</v>
      </c>
      <c r="EQ49" s="263">
        <v>94272591</v>
      </c>
      <c r="ER49" s="263">
        <v>105034893</v>
      </c>
    </row>
    <row r="50" spans="1:148" x14ac:dyDescent="0.75">
      <c r="A50" s="262">
        <v>44043</v>
      </c>
      <c r="B50" t="s">
        <v>307</v>
      </c>
      <c r="C50" s="263">
        <v>0</v>
      </c>
      <c r="D50" s="263">
        <v>7923257.8400000008</v>
      </c>
      <c r="E50" s="263">
        <v>0</v>
      </c>
      <c r="F50" s="263">
        <v>7923257.8400000008</v>
      </c>
      <c r="G50" s="263">
        <v>2103774414.29</v>
      </c>
      <c r="H50" s="263">
        <v>0</v>
      </c>
      <c r="I50" s="263"/>
      <c r="J50" s="263">
        <v>0</v>
      </c>
      <c r="K50" s="263">
        <v>0</v>
      </c>
      <c r="L50" s="263">
        <v>0</v>
      </c>
      <c r="M50" s="263">
        <v>0</v>
      </c>
      <c r="N50" s="263">
        <v>0</v>
      </c>
      <c r="O50" s="263">
        <v>0</v>
      </c>
      <c r="P50" s="263">
        <v>0</v>
      </c>
      <c r="Q50" s="263">
        <v>0</v>
      </c>
      <c r="R50" s="263">
        <v>0</v>
      </c>
      <c r="S50" s="263">
        <v>0</v>
      </c>
      <c r="T50" s="263">
        <v>0</v>
      </c>
      <c r="U50" s="263">
        <v>0</v>
      </c>
      <c r="V50" s="263">
        <v>0</v>
      </c>
      <c r="W50" s="263">
        <v>0</v>
      </c>
      <c r="X50" s="263">
        <v>0</v>
      </c>
      <c r="Y50" s="263">
        <v>0</v>
      </c>
      <c r="Z50" s="263">
        <v>0</v>
      </c>
      <c r="AA50" s="263">
        <v>0</v>
      </c>
      <c r="AB50" s="263">
        <v>0</v>
      </c>
      <c r="AC50" s="263">
        <v>0</v>
      </c>
      <c r="AD50" s="263">
        <v>0</v>
      </c>
      <c r="AE50" s="263">
        <v>0</v>
      </c>
      <c r="AF50" s="263">
        <v>0</v>
      </c>
      <c r="AG50" s="263">
        <v>0</v>
      </c>
      <c r="AH50" s="263">
        <v>0</v>
      </c>
      <c r="AI50" s="263">
        <v>0</v>
      </c>
      <c r="AJ50" s="263">
        <v>0</v>
      </c>
      <c r="AK50" s="263"/>
      <c r="AL50" s="263">
        <v>397519.75</v>
      </c>
      <c r="AM50" s="263">
        <v>314346.49</v>
      </c>
      <c r="AN50" s="263">
        <v>258097.66</v>
      </c>
      <c r="AO50" s="263">
        <v>193331.45</v>
      </c>
      <c r="AP50" s="263">
        <v>234402.07</v>
      </c>
      <c r="AQ50" s="263">
        <v>225751.46</v>
      </c>
      <c r="AR50" s="263">
        <v>187798.26</v>
      </c>
      <c r="AS50" s="263">
        <v>183242.18</v>
      </c>
      <c r="AT50" s="263">
        <v>260457.99</v>
      </c>
      <c r="AU50" s="263">
        <v>225968.1</v>
      </c>
      <c r="AV50" s="263">
        <v>252462.49</v>
      </c>
      <c r="AW50" s="263">
        <v>396924.14</v>
      </c>
      <c r="AX50" s="263">
        <v>247214.07999999999</v>
      </c>
      <c r="AY50" s="263">
        <v>282244.12</v>
      </c>
      <c r="AZ50" s="263">
        <v>301244.69</v>
      </c>
      <c r="BA50" s="263">
        <v>272494.38</v>
      </c>
      <c r="BB50" s="263">
        <v>337328.54</v>
      </c>
      <c r="BC50" s="263">
        <v>269659.34999999998</v>
      </c>
      <c r="BD50" s="263">
        <v>281970.77</v>
      </c>
      <c r="BE50" s="263">
        <v>271192.62</v>
      </c>
      <c r="BF50" s="263">
        <v>412525.9</v>
      </c>
      <c r="BG50" s="263">
        <v>376553.4</v>
      </c>
      <c r="BH50" s="263">
        <v>296729.34000000003</v>
      </c>
      <c r="BI50" s="263">
        <v>372466.79</v>
      </c>
      <c r="BJ50" s="263">
        <v>373633.8</v>
      </c>
      <c r="BK50" s="263">
        <v>312821.55</v>
      </c>
      <c r="BL50" s="263">
        <v>384876.47</v>
      </c>
      <c r="BM50" s="263"/>
      <c r="BN50" s="263">
        <v>0</v>
      </c>
      <c r="BO50" s="263">
        <v>0</v>
      </c>
      <c r="BP50" s="263">
        <v>0</v>
      </c>
      <c r="BQ50" s="263">
        <v>0</v>
      </c>
      <c r="BR50" s="263">
        <v>0</v>
      </c>
      <c r="BS50" s="263">
        <v>0</v>
      </c>
      <c r="BT50" s="263">
        <v>0</v>
      </c>
      <c r="BU50" s="263">
        <v>0</v>
      </c>
      <c r="BV50" s="263">
        <v>0</v>
      </c>
      <c r="BW50" s="263">
        <v>0</v>
      </c>
      <c r="BX50" s="263">
        <v>0</v>
      </c>
      <c r="BY50" s="263">
        <v>0</v>
      </c>
      <c r="BZ50" s="263">
        <v>0</v>
      </c>
      <c r="CA50" s="263">
        <v>0</v>
      </c>
      <c r="CB50" s="263">
        <v>0</v>
      </c>
      <c r="CC50" s="263">
        <v>0</v>
      </c>
      <c r="CD50" s="263">
        <v>0</v>
      </c>
      <c r="CE50" s="263">
        <v>0</v>
      </c>
      <c r="CF50" s="263">
        <v>0</v>
      </c>
      <c r="CG50" s="263">
        <v>0</v>
      </c>
      <c r="CH50" s="263">
        <v>0</v>
      </c>
      <c r="CI50" s="263">
        <v>0</v>
      </c>
      <c r="CJ50" s="263">
        <v>0</v>
      </c>
      <c r="CK50" s="263">
        <v>0</v>
      </c>
      <c r="CL50" s="263">
        <v>0</v>
      </c>
      <c r="CM50" s="263">
        <v>0</v>
      </c>
      <c r="CN50" s="263">
        <v>0</v>
      </c>
      <c r="CO50" s="263"/>
      <c r="CP50" s="263">
        <v>397519.75</v>
      </c>
      <c r="CQ50" s="263">
        <v>314346.49</v>
      </c>
      <c r="CR50" s="263">
        <v>258097.66</v>
      </c>
      <c r="CS50" s="263">
        <v>193331.45</v>
      </c>
      <c r="CT50" s="263">
        <v>234402.07</v>
      </c>
      <c r="CU50" s="263">
        <v>225751.46</v>
      </c>
      <c r="CV50" s="263">
        <v>187798.26</v>
      </c>
      <c r="CW50" s="263">
        <v>183242.18</v>
      </c>
      <c r="CX50" s="263">
        <v>260457.99</v>
      </c>
      <c r="CY50" s="263">
        <v>225968.1</v>
      </c>
      <c r="CZ50" s="263">
        <v>252462.49</v>
      </c>
      <c r="DA50" s="263">
        <v>396924.14</v>
      </c>
      <c r="DB50" s="263">
        <v>247214.07999999999</v>
      </c>
      <c r="DC50" s="263">
        <v>282244.12</v>
      </c>
      <c r="DD50" s="263">
        <v>301244.69</v>
      </c>
      <c r="DE50" s="263">
        <v>272494.38</v>
      </c>
      <c r="DF50" s="263">
        <v>337328.54</v>
      </c>
      <c r="DG50" s="263">
        <v>269659.34999999998</v>
      </c>
      <c r="DH50" s="263">
        <v>281970.77</v>
      </c>
      <c r="DI50" s="263">
        <v>271192.62</v>
      </c>
      <c r="DJ50" s="263">
        <v>412525.9</v>
      </c>
      <c r="DK50" s="263">
        <v>376553.4</v>
      </c>
      <c r="DL50" s="263">
        <v>296729.34000000003</v>
      </c>
      <c r="DM50" s="263">
        <v>372466.79</v>
      </c>
      <c r="DN50" s="263">
        <v>373633.8</v>
      </c>
      <c r="DO50" s="263">
        <v>312821.55</v>
      </c>
      <c r="DP50" s="263">
        <v>384876.47</v>
      </c>
      <c r="DR50" s="263">
        <v>110692959</v>
      </c>
      <c r="DS50" s="263">
        <v>80038824</v>
      </c>
      <c r="DT50" s="263">
        <v>67053108</v>
      </c>
      <c r="DU50" s="263">
        <v>48387932.509999998</v>
      </c>
      <c r="DV50" s="263">
        <v>69871296</v>
      </c>
      <c r="DW50" s="263">
        <v>61941308</v>
      </c>
      <c r="DX50" s="263">
        <v>47975919</v>
      </c>
      <c r="DY50" s="263">
        <v>49383433</v>
      </c>
      <c r="DZ50" s="263">
        <v>72392121</v>
      </c>
      <c r="EA50" s="263">
        <v>57157579</v>
      </c>
      <c r="EB50" s="263">
        <v>74373594</v>
      </c>
      <c r="EC50" s="263">
        <v>106595710.78</v>
      </c>
      <c r="ED50" s="263">
        <v>63465345</v>
      </c>
      <c r="EE50" s="263">
        <v>68309051</v>
      </c>
      <c r="EF50" s="263">
        <v>75481173</v>
      </c>
      <c r="EG50" s="263">
        <v>69344367</v>
      </c>
      <c r="EH50" s="263">
        <v>80442767</v>
      </c>
      <c r="EI50" s="263">
        <v>70915759</v>
      </c>
      <c r="EJ50" s="263">
        <v>78392651</v>
      </c>
      <c r="EK50" s="263">
        <v>77063195</v>
      </c>
      <c r="EL50" s="263">
        <v>107046891</v>
      </c>
      <c r="EM50" s="263">
        <v>106223386</v>
      </c>
      <c r="EN50" s="263">
        <v>73640365</v>
      </c>
      <c r="EO50" s="263">
        <v>95220542</v>
      </c>
      <c r="EP50" s="263">
        <v>93057654</v>
      </c>
      <c r="EQ50" s="263">
        <v>94272591</v>
      </c>
      <c r="ER50" s="263">
        <v>105034893</v>
      </c>
    </row>
    <row r="51" spans="1:148" x14ac:dyDescent="0.75">
      <c r="A51" s="262">
        <v>44074</v>
      </c>
      <c r="B51" t="s">
        <v>307</v>
      </c>
      <c r="C51" s="263">
        <v>0</v>
      </c>
      <c r="D51" s="263">
        <v>8144993.5499999989</v>
      </c>
      <c r="E51" s="263">
        <v>0</v>
      </c>
      <c r="F51" s="263">
        <v>8144993.5499999989</v>
      </c>
      <c r="G51" s="263">
        <v>2103774414.29</v>
      </c>
      <c r="H51" s="263">
        <v>0</v>
      </c>
      <c r="I51" s="263"/>
      <c r="J51" s="263">
        <v>0</v>
      </c>
      <c r="K51" s="263">
        <v>0</v>
      </c>
      <c r="L51" s="263">
        <v>0</v>
      </c>
      <c r="M51" s="263">
        <v>0</v>
      </c>
      <c r="N51" s="263">
        <v>0</v>
      </c>
      <c r="O51" s="263">
        <v>0</v>
      </c>
      <c r="P51" s="263">
        <v>0</v>
      </c>
      <c r="Q51" s="263">
        <v>0</v>
      </c>
      <c r="R51" s="263">
        <v>0</v>
      </c>
      <c r="S51" s="263">
        <v>0</v>
      </c>
      <c r="T51" s="263">
        <v>0</v>
      </c>
      <c r="U51" s="263">
        <v>0</v>
      </c>
      <c r="V51" s="263">
        <v>0</v>
      </c>
      <c r="W51" s="263">
        <v>0</v>
      </c>
      <c r="X51" s="263">
        <v>0</v>
      </c>
      <c r="Y51" s="263">
        <v>0</v>
      </c>
      <c r="Z51" s="263">
        <v>0</v>
      </c>
      <c r="AA51" s="263">
        <v>0</v>
      </c>
      <c r="AB51" s="263">
        <v>0</v>
      </c>
      <c r="AC51" s="263">
        <v>0</v>
      </c>
      <c r="AD51" s="263">
        <v>0</v>
      </c>
      <c r="AE51" s="263">
        <v>0</v>
      </c>
      <c r="AF51" s="263">
        <v>0</v>
      </c>
      <c r="AG51" s="263">
        <v>0</v>
      </c>
      <c r="AH51" s="263">
        <v>0</v>
      </c>
      <c r="AI51" s="263">
        <v>0</v>
      </c>
      <c r="AJ51" s="263">
        <v>0</v>
      </c>
      <c r="AK51" s="263"/>
      <c r="AL51" s="263">
        <v>410253.15</v>
      </c>
      <c r="AM51" s="263">
        <v>304970.23999999999</v>
      </c>
      <c r="AN51" s="263">
        <v>266650</v>
      </c>
      <c r="AO51" s="263">
        <v>196963.02</v>
      </c>
      <c r="AP51" s="263">
        <v>239758.78</v>
      </c>
      <c r="AQ51" s="263">
        <v>233488.09</v>
      </c>
      <c r="AR51" s="263">
        <v>190647.76</v>
      </c>
      <c r="AS51" s="263">
        <v>189567.68</v>
      </c>
      <c r="AT51" s="263">
        <v>264863.92</v>
      </c>
      <c r="AU51" s="263">
        <v>236024.36</v>
      </c>
      <c r="AV51" s="263">
        <v>256323.24</v>
      </c>
      <c r="AW51" s="263">
        <v>408664.13</v>
      </c>
      <c r="AX51" s="263">
        <v>256804.31</v>
      </c>
      <c r="AY51" s="263">
        <v>291091.99</v>
      </c>
      <c r="AZ51" s="263">
        <v>310413.40999999997</v>
      </c>
      <c r="BA51" s="263">
        <v>267852.06</v>
      </c>
      <c r="BB51" s="263">
        <v>345302.18</v>
      </c>
      <c r="BC51" s="263">
        <v>280464.33</v>
      </c>
      <c r="BD51" s="263">
        <v>287783.67</v>
      </c>
      <c r="BE51" s="263">
        <v>251275.34</v>
      </c>
      <c r="BF51" s="263">
        <v>425859.56</v>
      </c>
      <c r="BG51" s="263">
        <v>389099.27</v>
      </c>
      <c r="BH51" s="263">
        <v>305788.67</v>
      </c>
      <c r="BI51" s="263">
        <v>389057.66</v>
      </c>
      <c r="BJ51" s="263">
        <v>384225.8</v>
      </c>
      <c r="BK51" s="263">
        <v>368856.99</v>
      </c>
      <c r="BL51" s="263">
        <v>392943.94</v>
      </c>
      <c r="BM51" s="263"/>
      <c r="BN51" s="263">
        <v>0</v>
      </c>
      <c r="BO51" s="263">
        <v>0</v>
      </c>
      <c r="BP51" s="263">
        <v>0</v>
      </c>
      <c r="BQ51" s="263">
        <v>0</v>
      </c>
      <c r="BR51" s="263">
        <v>0</v>
      </c>
      <c r="BS51" s="263">
        <v>0</v>
      </c>
      <c r="BT51" s="263">
        <v>0</v>
      </c>
      <c r="BU51" s="263">
        <v>0</v>
      </c>
      <c r="BV51" s="263">
        <v>0</v>
      </c>
      <c r="BW51" s="263">
        <v>0</v>
      </c>
      <c r="BX51" s="263">
        <v>0</v>
      </c>
      <c r="BY51" s="263">
        <v>0</v>
      </c>
      <c r="BZ51" s="263">
        <v>0</v>
      </c>
      <c r="CA51" s="263">
        <v>0</v>
      </c>
      <c r="CB51" s="263">
        <v>0</v>
      </c>
      <c r="CC51" s="263">
        <v>0</v>
      </c>
      <c r="CD51" s="263">
        <v>0</v>
      </c>
      <c r="CE51" s="263">
        <v>0</v>
      </c>
      <c r="CF51" s="263">
        <v>0</v>
      </c>
      <c r="CG51" s="263">
        <v>0</v>
      </c>
      <c r="CH51" s="263">
        <v>0</v>
      </c>
      <c r="CI51" s="263">
        <v>0</v>
      </c>
      <c r="CJ51" s="263">
        <v>0</v>
      </c>
      <c r="CK51" s="263">
        <v>0</v>
      </c>
      <c r="CL51" s="263">
        <v>0</v>
      </c>
      <c r="CM51" s="263">
        <v>0</v>
      </c>
      <c r="CN51" s="263">
        <v>0</v>
      </c>
      <c r="CO51" s="263"/>
      <c r="CP51" s="263">
        <v>410253.15</v>
      </c>
      <c r="CQ51" s="263">
        <v>304970.23999999999</v>
      </c>
      <c r="CR51" s="263">
        <v>266650</v>
      </c>
      <c r="CS51" s="263">
        <v>196963.02</v>
      </c>
      <c r="CT51" s="263">
        <v>239758.78</v>
      </c>
      <c r="CU51" s="263">
        <v>233488.09</v>
      </c>
      <c r="CV51" s="263">
        <v>190647.76</v>
      </c>
      <c r="CW51" s="263">
        <v>189567.68</v>
      </c>
      <c r="CX51" s="263">
        <v>264863.92</v>
      </c>
      <c r="CY51" s="263">
        <v>236024.36</v>
      </c>
      <c r="CZ51" s="263">
        <v>256323.24</v>
      </c>
      <c r="DA51" s="263">
        <v>408664.13</v>
      </c>
      <c r="DB51" s="263">
        <v>256804.31</v>
      </c>
      <c r="DC51" s="263">
        <v>291091.99</v>
      </c>
      <c r="DD51" s="263">
        <v>310413.40999999997</v>
      </c>
      <c r="DE51" s="263">
        <v>267852.06</v>
      </c>
      <c r="DF51" s="263">
        <v>345302.18</v>
      </c>
      <c r="DG51" s="263">
        <v>280464.33</v>
      </c>
      <c r="DH51" s="263">
        <v>287783.67</v>
      </c>
      <c r="DI51" s="263">
        <v>251275.34</v>
      </c>
      <c r="DJ51" s="263">
        <v>425859.56</v>
      </c>
      <c r="DK51" s="263">
        <v>389099.27</v>
      </c>
      <c r="DL51" s="263">
        <v>305788.67</v>
      </c>
      <c r="DM51" s="263">
        <v>389057.66</v>
      </c>
      <c r="DN51" s="263">
        <v>384225.8</v>
      </c>
      <c r="DO51" s="263">
        <v>368856.99</v>
      </c>
      <c r="DP51" s="263">
        <v>392943.94</v>
      </c>
      <c r="DR51" s="263">
        <v>110692959</v>
      </c>
      <c r="DS51" s="263">
        <v>80038824</v>
      </c>
      <c r="DT51" s="263">
        <v>67053108</v>
      </c>
      <c r="DU51" s="263">
        <v>48387932.509999998</v>
      </c>
      <c r="DV51" s="263">
        <v>69871296</v>
      </c>
      <c r="DW51" s="263">
        <v>61941308</v>
      </c>
      <c r="DX51" s="263">
        <v>47975919</v>
      </c>
      <c r="DY51" s="263">
        <v>49383433</v>
      </c>
      <c r="DZ51" s="263">
        <v>72392121</v>
      </c>
      <c r="EA51" s="263">
        <v>57157579</v>
      </c>
      <c r="EB51" s="263">
        <v>74373594</v>
      </c>
      <c r="EC51" s="263">
        <v>106595710.78</v>
      </c>
      <c r="ED51" s="263">
        <v>63465345</v>
      </c>
      <c r="EE51" s="263">
        <v>68309051</v>
      </c>
      <c r="EF51" s="263">
        <v>75481173</v>
      </c>
      <c r="EG51" s="263">
        <v>69344367</v>
      </c>
      <c r="EH51" s="263">
        <v>80442767</v>
      </c>
      <c r="EI51" s="263">
        <v>70915759</v>
      </c>
      <c r="EJ51" s="263">
        <v>78392651</v>
      </c>
      <c r="EK51" s="263">
        <v>77063195</v>
      </c>
      <c r="EL51" s="263">
        <v>107046891</v>
      </c>
      <c r="EM51" s="263">
        <v>106223386</v>
      </c>
      <c r="EN51" s="263">
        <v>73640365</v>
      </c>
      <c r="EO51" s="263">
        <v>95220542</v>
      </c>
      <c r="EP51" s="263">
        <v>93057654</v>
      </c>
      <c r="EQ51" s="263">
        <v>94272591</v>
      </c>
      <c r="ER51" s="263">
        <v>105034893</v>
      </c>
    </row>
    <row r="52" spans="1:148" x14ac:dyDescent="0.75">
      <c r="A52" s="262">
        <v>44104</v>
      </c>
      <c r="B52" t="s">
        <v>307</v>
      </c>
      <c r="C52" s="263">
        <v>0</v>
      </c>
      <c r="D52" s="263">
        <v>8086824.2000000002</v>
      </c>
      <c r="E52" s="263">
        <v>0</v>
      </c>
      <c r="F52" s="263">
        <v>8086824.2000000002</v>
      </c>
      <c r="G52" s="263">
        <v>2103774414.29</v>
      </c>
      <c r="H52" s="263">
        <v>0</v>
      </c>
      <c r="I52" s="263"/>
      <c r="J52" s="263">
        <v>0</v>
      </c>
      <c r="K52" s="263">
        <v>0</v>
      </c>
      <c r="L52" s="263">
        <v>0</v>
      </c>
      <c r="M52" s="263">
        <v>0</v>
      </c>
      <c r="N52" s="263">
        <v>0</v>
      </c>
      <c r="O52" s="263">
        <v>0</v>
      </c>
      <c r="P52" s="263">
        <v>0</v>
      </c>
      <c r="Q52" s="263">
        <v>0</v>
      </c>
      <c r="R52" s="263">
        <v>0</v>
      </c>
      <c r="S52" s="263">
        <v>0</v>
      </c>
      <c r="T52" s="263">
        <v>0</v>
      </c>
      <c r="U52" s="263">
        <v>0</v>
      </c>
      <c r="V52" s="263">
        <v>0</v>
      </c>
      <c r="W52" s="263">
        <v>0</v>
      </c>
      <c r="X52" s="263">
        <v>0</v>
      </c>
      <c r="Y52" s="263">
        <v>0</v>
      </c>
      <c r="Z52" s="263">
        <v>0</v>
      </c>
      <c r="AA52" s="263">
        <v>0</v>
      </c>
      <c r="AB52" s="263">
        <v>0</v>
      </c>
      <c r="AC52" s="263">
        <v>0</v>
      </c>
      <c r="AD52" s="263">
        <v>0</v>
      </c>
      <c r="AE52" s="263">
        <v>0</v>
      </c>
      <c r="AF52" s="263">
        <v>0</v>
      </c>
      <c r="AG52" s="263">
        <v>0</v>
      </c>
      <c r="AH52" s="263">
        <v>0</v>
      </c>
      <c r="AI52" s="263">
        <v>0</v>
      </c>
      <c r="AJ52" s="263">
        <v>0</v>
      </c>
      <c r="AK52" s="263"/>
      <c r="AL52" s="263">
        <v>409992.99</v>
      </c>
      <c r="AM52" s="263">
        <v>293544.24</v>
      </c>
      <c r="AN52" s="263">
        <v>266343.09999999998</v>
      </c>
      <c r="AO52" s="263">
        <v>196785.15</v>
      </c>
      <c r="AP52" s="263">
        <v>239086.77</v>
      </c>
      <c r="AQ52" s="263">
        <v>233414.91</v>
      </c>
      <c r="AR52" s="263">
        <v>182923.51</v>
      </c>
      <c r="AS52" s="263">
        <v>189558.33</v>
      </c>
      <c r="AT52" s="263">
        <v>258999.77</v>
      </c>
      <c r="AU52" s="263">
        <v>236020.81</v>
      </c>
      <c r="AV52" s="263">
        <v>256044.96</v>
      </c>
      <c r="AW52" s="263">
        <v>408630.54</v>
      </c>
      <c r="AX52" s="263">
        <v>256727.69</v>
      </c>
      <c r="AY52" s="263">
        <v>291690.15999999997</v>
      </c>
      <c r="AZ52" s="263">
        <v>312339.08</v>
      </c>
      <c r="BA52" s="263">
        <v>286209.21999999997</v>
      </c>
      <c r="BB52" s="263">
        <v>334821.46000000002</v>
      </c>
      <c r="BC52" s="263">
        <v>279637.24</v>
      </c>
      <c r="BD52" s="263">
        <v>286300.96999999997</v>
      </c>
      <c r="BE52" s="263">
        <v>263428.03000000003</v>
      </c>
      <c r="BF52" s="263">
        <v>426480.38</v>
      </c>
      <c r="BG52" s="263">
        <v>389093.87</v>
      </c>
      <c r="BH52" s="263">
        <v>305991.45</v>
      </c>
      <c r="BI52" s="263">
        <v>388503.6</v>
      </c>
      <c r="BJ52" s="263">
        <v>382743.53</v>
      </c>
      <c r="BK52" s="263">
        <v>319975.96999999997</v>
      </c>
      <c r="BL52" s="263">
        <v>391536.47</v>
      </c>
      <c r="BM52" s="263"/>
      <c r="BN52" s="263">
        <v>0</v>
      </c>
      <c r="BO52" s="263">
        <v>0</v>
      </c>
      <c r="BP52" s="263">
        <v>0</v>
      </c>
      <c r="BQ52" s="263">
        <v>0</v>
      </c>
      <c r="BR52" s="263">
        <v>0</v>
      </c>
      <c r="BS52" s="263">
        <v>0</v>
      </c>
      <c r="BT52" s="263">
        <v>0</v>
      </c>
      <c r="BU52" s="263">
        <v>0</v>
      </c>
      <c r="BV52" s="263">
        <v>0</v>
      </c>
      <c r="BW52" s="263">
        <v>0</v>
      </c>
      <c r="BX52" s="263">
        <v>0</v>
      </c>
      <c r="BY52" s="263">
        <v>0</v>
      </c>
      <c r="BZ52" s="263">
        <v>0</v>
      </c>
      <c r="CA52" s="263">
        <v>0</v>
      </c>
      <c r="CB52" s="263">
        <v>0</v>
      </c>
      <c r="CC52" s="263">
        <v>0</v>
      </c>
      <c r="CD52" s="263">
        <v>0</v>
      </c>
      <c r="CE52" s="263">
        <v>0</v>
      </c>
      <c r="CF52" s="263">
        <v>0</v>
      </c>
      <c r="CG52" s="263">
        <v>0</v>
      </c>
      <c r="CH52" s="263">
        <v>0</v>
      </c>
      <c r="CI52" s="263">
        <v>0</v>
      </c>
      <c r="CJ52" s="263">
        <v>0</v>
      </c>
      <c r="CK52" s="263">
        <v>0</v>
      </c>
      <c r="CL52" s="263">
        <v>0</v>
      </c>
      <c r="CM52" s="263">
        <v>0</v>
      </c>
      <c r="CN52" s="263">
        <v>0</v>
      </c>
      <c r="CO52" s="263"/>
      <c r="CP52" s="263">
        <v>409992.99</v>
      </c>
      <c r="CQ52" s="263">
        <v>293544.24</v>
      </c>
      <c r="CR52" s="263">
        <v>266343.09999999998</v>
      </c>
      <c r="CS52" s="263">
        <v>196785.15</v>
      </c>
      <c r="CT52" s="263">
        <v>239086.77</v>
      </c>
      <c r="CU52" s="263">
        <v>233414.91</v>
      </c>
      <c r="CV52" s="263">
        <v>182923.51</v>
      </c>
      <c r="CW52" s="263">
        <v>189558.33</v>
      </c>
      <c r="CX52" s="263">
        <v>258999.77</v>
      </c>
      <c r="CY52" s="263">
        <v>236020.81</v>
      </c>
      <c r="CZ52" s="263">
        <v>256044.96</v>
      </c>
      <c r="DA52" s="263">
        <v>408630.54</v>
      </c>
      <c r="DB52" s="263">
        <v>256727.69</v>
      </c>
      <c r="DC52" s="263">
        <v>291690.15999999997</v>
      </c>
      <c r="DD52" s="263">
        <v>312339.08</v>
      </c>
      <c r="DE52" s="263">
        <v>286209.21999999997</v>
      </c>
      <c r="DF52" s="263">
        <v>334821.46000000002</v>
      </c>
      <c r="DG52" s="263">
        <v>279637.24</v>
      </c>
      <c r="DH52" s="263">
        <v>286300.96999999997</v>
      </c>
      <c r="DI52" s="263">
        <v>263428.03000000003</v>
      </c>
      <c r="DJ52" s="263">
        <v>426480.38</v>
      </c>
      <c r="DK52" s="263">
        <v>389093.87</v>
      </c>
      <c r="DL52" s="263">
        <v>305991.45</v>
      </c>
      <c r="DM52" s="263">
        <v>388503.6</v>
      </c>
      <c r="DN52" s="263">
        <v>382743.53</v>
      </c>
      <c r="DO52" s="263">
        <v>319975.96999999997</v>
      </c>
      <c r="DP52" s="263">
        <v>391536.47</v>
      </c>
      <c r="DR52" s="263">
        <v>110692959</v>
      </c>
      <c r="DS52" s="263">
        <v>80038824</v>
      </c>
      <c r="DT52" s="263">
        <v>67053108</v>
      </c>
      <c r="DU52" s="263">
        <v>48387932.509999998</v>
      </c>
      <c r="DV52" s="263">
        <v>69871296</v>
      </c>
      <c r="DW52" s="263">
        <v>61941308</v>
      </c>
      <c r="DX52" s="263">
        <v>47975919</v>
      </c>
      <c r="DY52" s="263">
        <v>49383433</v>
      </c>
      <c r="DZ52" s="263">
        <v>72392121</v>
      </c>
      <c r="EA52" s="263">
        <v>57157579</v>
      </c>
      <c r="EB52" s="263">
        <v>74373594</v>
      </c>
      <c r="EC52" s="263">
        <v>106595710.78</v>
      </c>
      <c r="ED52" s="263">
        <v>63465345</v>
      </c>
      <c r="EE52" s="263">
        <v>68309051</v>
      </c>
      <c r="EF52" s="263">
        <v>75481173</v>
      </c>
      <c r="EG52" s="263">
        <v>69344367</v>
      </c>
      <c r="EH52" s="263">
        <v>80442767</v>
      </c>
      <c r="EI52" s="263">
        <v>70915759</v>
      </c>
      <c r="EJ52" s="263">
        <v>78392651</v>
      </c>
      <c r="EK52" s="263">
        <v>77063195</v>
      </c>
      <c r="EL52" s="263">
        <v>107046891</v>
      </c>
      <c r="EM52" s="263">
        <v>106223386</v>
      </c>
      <c r="EN52" s="263">
        <v>73640365</v>
      </c>
      <c r="EO52" s="263">
        <v>95220542</v>
      </c>
      <c r="EP52" s="263">
        <v>93057654</v>
      </c>
      <c r="EQ52" s="263">
        <v>94272591</v>
      </c>
      <c r="ER52" s="263">
        <v>105034893</v>
      </c>
    </row>
    <row r="53" spans="1:148" x14ac:dyDescent="0.75">
      <c r="A53" s="262">
        <v>44135</v>
      </c>
      <c r="B53" t="s">
        <v>307</v>
      </c>
      <c r="C53" s="263">
        <v>0</v>
      </c>
      <c r="D53" s="263">
        <v>7523046.9100000001</v>
      </c>
      <c r="E53" s="263">
        <v>0</v>
      </c>
      <c r="F53" s="263">
        <v>7523046.9100000001</v>
      </c>
      <c r="G53" s="263">
        <v>2103774414.29</v>
      </c>
      <c r="H53" s="263">
        <v>0</v>
      </c>
      <c r="I53" s="263"/>
      <c r="J53" s="263">
        <v>0</v>
      </c>
      <c r="K53" s="263">
        <v>0</v>
      </c>
      <c r="L53" s="263">
        <v>0</v>
      </c>
      <c r="M53" s="263">
        <v>0</v>
      </c>
      <c r="N53" s="263">
        <v>0</v>
      </c>
      <c r="O53" s="263">
        <v>0</v>
      </c>
      <c r="P53" s="263">
        <v>0</v>
      </c>
      <c r="Q53" s="263">
        <v>0</v>
      </c>
      <c r="R53" s="263">
        <v>0</v>
      </c>
      <c r="S53" s="263">
        <v>0</v>
      </c>
      <c r="T53" s="263">
        <v>0</v>
      </c>
      <c r="U53" s="263">
        <v>0</v>
      </c>
      <c r="V53" s="263">
        <v>0</v>
      </c>
      <c r="W53" s="263">
        <v>0</v>
      </c>
      <c r="X53" s="263">
        <v>0</v>
      </c>
      <c r="Y53" s="263">
        <v>0</v>
      </c>
      <c r="Z53" s="263">
        <v>0</v>
      </c>
      <c r="AA53" s="263">
        <v>0</v>
      </c>
      <c r="AB53" s="263">
        <v>0</v>
      </c>
      <c r="AC53" s="263">
        <v>0</v>
      </c>
      <c r="AD53" s="263">
        <v>0</v>
      </c>
      <c r="AE53" s="263">
        <v>0</v>
      </c>
      <c r="AF53" s="263">
        <v>0</v>
      </c>
      <c r="AG53" s="263">
        <v>0</v>
      </c>
      <c r="AH53" s="263">
        <v>0</v>
      </c>
      <c r="AI53" s="263">
        <v>0</v>
      </c>
      <c r="AJ53" s="263">
        <v>0</v>
      </c>
      <c r="AK53" s="263"/>
      <c r="AL53" s="263">
        <v>169151.04</v>
      </c>
      <c r="AM53" s="263">
        <v>292262.82</v>
      </c>
      <c r="AN53" s="263">
        <v>249770.68</v>
      </c>
      <c r="AO53" s="263">
        <v>189764.23</v>
      </c>
      <c r="AP53" s="263">
        <v>231186.01</v>
      </c>
      <c r="AQ53" s="263">
        <v>224634.73</v>
      </c>
      <c r="AR53" s="263">
        <v>172213.35</v>
      </c>
      <c r="AS53" s="263">
        <v>183213.94</v>
      </c>
      <c r="AT53" s="263">
        <v>251145.98</v>
      </c>
      <c r="AU53" s="263">
        <v>228403.79</v>
      </c>
      <c r="AV53" s="263">
        <v>231733.01</v>
      </c>
      <c r="AW53" s="263">
        <v>395429.04</v>
      </c>
      <c r="AX53" s="263">
        <v>237074.34</v>
      </c>
      <c r="AY53" s="263">
        <v>278616.89</v>
      </c>
      <c r="AZ53" s="263">
        <v>302406.7</v>
      </c>
      <c r="BA53" s="263">
        <v>257601.18</v>
      </c>
      <c r="BB53" s="263">
        <v>323565.76</v>
      </c>
      <c r="BC53" s="263">
        <v>270533.67</v>
      </c>
      <c r="BD53" s="263">
        <v>277008.59999999998</v>
      </c>
      <c r="BE53" s="263">
        <v>230499.41</v>
      </c>
      <c r="BF53" s="263">
        <v>412408.95</v>
      </c>
      <c r="BG53" s="263">
        <v>376537.17</v>
      </c>
      <c r="BH53" s="263">
        <v>296318.84999999998</v>
      </c>
      <c r="BI53" s="263">
        <v>376260.16</v>
      </c>
      <c r="BJ53" s="263">
        <v>371537.21</v>
      </c>
      <c r="BK53" s="263">
        <v>317977.86</v>
      </c>
      <c r="BL53" s="263">
        <v>375791.54</v>
      </c>
      <c r="BM53" s="263"/>
      <c r="BN53" s="263">
        <v>0</v>
      </c>
      <c r="BO53" s="263">
        <v>0</v>
      </c>
      <c r="BP53" s="263">
        <v>0</v>
      </c>
      <c r="BQ53" s="263">
        <v>0</v>
      </c>
      <c r="BR53" s="263">
        <v>0</v>
      </c>
      <c r="BS53" s="263">
        <v>0</v>
      </c>
      <c r="BT53" s="263">
        <v>0</v>
      </c>
      <c r="BU53" s="263">
        <v>0</v>
      </c>
      <c r="BV53" s="263">
        <v>0</v>
      </c>
      <c r="BW53" s="263">
        <v>0</v>
      </c>
      <c r="BX53" s="263">
        <v>0</v>
      </c>
      <c r="BY53" s="263">
        <v>0</v>
      </c>
      <c r="BZ53" s="263">
        <v>0</v>
      </c>
      <c r="CA53" s="263">
        <v>0</v>
      </c>
      <c r="CB53" s="263">
        <v>0</v>
      </c>
      <c r="CC53" s="263">
        <v>0</v>
      </c>
      <c r="CD53" s="263">
        <v>0</v>
      </c>
      <c r="CE53" s="263">
        <v>0</v>
      </c>
      <c r="CF53" s="263">
        <v>0</v>
      </c>
      <c r="CG53" s="263">
        <v>0</v>
      </c>
      <c r="CH53" s="263">
        <v>0</v>
      </c>
      <c r="CI53" s="263">
        <v>0</v>
      </c>
      <c r="CJ53" s="263">
        <v>0</v>
      </c>
      <c r="CK53" s="263">
        <v>0</v>
      </c>
      <c r="CL53" s="263">
        <v>0</v>
      </c>
      <c r="CM53" s="263">
        <v>0</v>
      </c>
      <c r="CN53" s="263">
        <v>0</v>
      </c>
      <c r="CO53" s="263"/>
      <c r="CP53" s="263">
        <v>169151.04</v>
      </c>
      <c r="CQ53" s="263">
        <v>292262.82</v>
      </c>
      <c r="CR53" s="263">
        <v>249770.68</v>
      </c>
      <c r="CS53" s="263">
        <v>189764.23</v>
      </c>
      <c r="CT53" s="263">
        <v>231186.01</v>
      </c>
      <c r="CU53" s="263">
        <v>224634.73</v>
      </c>
      <c r="CV53" s="263">
        <v>172213.35</v>
      </c>
      <c r="CW53" s="263">
        <v>183213.94</v>
      </c>
      <c r="CX53" s="263">
        <v>251145.98</v>
      </c>
      <c r="CY53" s="263">
        <v>228403.79</v>
      </c>
      <c r="CZ53" s="263">
        <v>231733.01</v>
      </c>
      <c r="DA53" s="263">
        <v>395429.04</v>
      </c>
      <c r="DB53" s="263">
        <v>237074.34</v>
      </c>
      <c r="DC53" s="263">
        <v>278616.89</v>
      </c>
      <c r="DD53" s="263">
        <v>302406.7</v>
      </c>
      <c r="DE53" s="263">
        <v>257601.18</v>
      </c>
      <c r="DF53" s="263">
        <v>323565.76</v>
      </c>
      <c r="DG53" s="263">
        <v>270533.67</v>
      </c>
      <c r="DH53" s="263">
        <v>277008.59999999998</v>
      </c>
      <c r="DI53" s="263">
        <v>230499.41</v>
      </c>
      <c r="DJ53" s="263">
        <v>412408.95</v>
      </c>
      <c r="DK53" s="263">
        <v>376537.17</v>
      </c>
      <c r="DL53" s="263">
        <v>296318.84999999998</v>
      </c>
      <c r="DM53" s="263">
        <v>376260.16</v>
      </c>
      <c r="DN53" s="263">
        <v>371537.21</v>
      </c>
      <c r="DO53" s="263">
        <v>317977.86</v>
      </c>
      <c r="DP53" s="263">
        <v>375791.54</v>
      </c>
      <c r="DR53" s="263">
        <v>110692959</v>
      </c>
      <c r="DS53" s="263">
        <v>80038824</v>
      </c>
      <c r="DT53" s="263">
        <v>67053108</v>
      </c>
      <c r="DU53" s="263">
        <v>48387932.509999998</v>
      </c>
      <c r="DV53" s="263">
        <v>69871296</v>
      </c>
      <c r="DW53" s="263">
        <v>61941308</v>
      </c>
      <c r="DX53" s="263">
        <v>47975919</v>
      </c>
      <c r="DY53" s="263">
        <v>49383433</v>
      </c>
      <c r="DZ53" s="263">
        <v>72392121</v>
      </c>
      <c r="EA53" s="263">
        <v>57157579</v>
      </c>
      <c r="EB53" s="263">
        <v>74373594</v>
      </c>
      <c r="EC53" s="263">
        <v>106595710.78</v>
      </c>
      <c r="ED53" s="263">
        <v>63465345</v>
      </c>
      <c r="EE53" s="263">
        <v>68309051</v>
      </c>
      <c r="EF53" s="263">
        <v>75481173</v>
      </c>
      <c r="EG53" s="263">
        <v>69344367</v>
      </c>
      <c r="EH53" s="263">
        <v>80442767</v>
      </c>
      <c r="EI53" s="263">
        <v>70915759</v>
      </c>
      <c r="EJ53" s="263">
        <v>78392651</v>
      </c>
      <c r="EK53" s="263">
        <v>77063195</v>
      </c>
      <c r="EL53" s="263">
        <v>107046891</v>
      </c>
      <c r="EM53" s="263">
        <v>106223386</v>
      </c>
      <c r="EN53" s="263">
        <v>73640365</v>
      </c>
      <c r="EO53" s="263">
        <v>95220542</v>
      </c>
      <c r="EP53" s="263">
        <v>93057654</v>
      </c>
      <c r="EQ53" s="263">
        <v>94272591</v>
      </c>
      <c r="ER53" s="263">
        <v>105034893</v>
      </c>
    </row>
    <row r="54" spans="1:148" x14ac:dyDescent="0.75">
      <c r="A54" s="262">
        <v>44165</v>
      </c>
      <c r="B54" t="s">
        <v>307</v>
      </c>
      <c r="C54" s="263">
        <v>0</v>
      </c>
      <c r="D54" s="263">
        <v>7650524.5500000007</v>
      </c>
      <c r="E54" s="263">
        <v>-73520</v>
      </c>
      <c r="F54" s="263">
        <v>7650524.5500000007</v>
      </c>
      <c r="G54" s="263">
        <v>2103847934.29</v>
      </c>
      <c r="H54" s="263">
        <v>0</v>
      </c>
      <c r="I54" s="263"/>
      <c r="J54" s="263">
        <v>0</v>
      </c>
      <c r="K54" s="263">
        <v>0</v>
      </c>
      <c r="L54" s="263">
        <v>0</v>
      </c>
      <c r="M54" s="263">
        <v>0</v>
      </c>
      <c r="N54" s="263">
        <v>0</v>
      </c>
      <c r="O54" s="263">
        <v>0</v>
      </c>
      <c r="P54" s="263">
        <v>0</v>
      </c>
      <c r="Q54" s="263">
        <v>0</v>
      </c>
      <c r="R54" s="263">
        <v>0</v>
      </c>
      <c r="S54" s="263">
        <v>0</v>
      </c>
      <c r="T54" s="263">
        <v>0</v>
      </c>
      <c r="U54" s="263">
        <v>0</v>
      </c>
      <c r="V54" s="263">
        <v>0</v>
      </c>
      <c r="W54" s="263">
        <v>0</v>
      </c>
      <c r="X54" s="263">
        <v>0</v>
      </c>
      <c r="Y54" s="263">
        <v>0</v>
      </c>
      <c r="Z54" s="263">
        <v>0</v>
      </c>
      <c r="AA54" s="263">
        <v>0</v>
      </c>
      <c r="AB54" s="263">
        <v>0</v>
      </c>
      <c r="AC54" s="263">
        <v>0</v>
      </c>
      <c r="AD54" s="263">
        <v>0</v>
      </c>
      <c r="AE54" s="263">
        <v>0</v>
      </c>
      <c r="AF54" s="263">
        <v>0</v>
      </c>
      <c r="AG54" s="263">
        <v>0</v>
      </c>
      <c r="AH54" s="263">
        <v>0</v>
      </c>
      <c r="AI54" s="263">
        <v>0</v>
      </c>
      <c r="AJ54" s="263">
        <v>0</v>
      </c>
      <c r="AK54" s="263"/>
      <c r="AL54" s="263">
        <v>165078.79</v>
      </c>
      <c r="AM54" s="263">
        <v>293444.06</v>
      </c>
      <c r="AN54" s="263">
        <v>242867.20000000001</v>
      </c>
      <c r="AO54" s="263">
        <v>196784.19</v>
      </c>
      <c r="AP54" s="263">
        <v>237115.58</v>
      </c>
      <c r="AQ54" s="263">
        <v>233450.5</v>
      </c>
      <c r="AR54" s="263">
        <v>178367.57</v>
      </c>
      <c r="AS54" s="263">
        <v>189538.32</v>
      </c>
      <c r="AT54" s="263">
        <v>260636.74</v>
      </c>
      <c r="AU54" s="263">
        <v>235909.02</v>
      </c>
      <c r="AV54" s="263">
        <v>185524.31</v>
      </c>
      <c r="AW54" s="263">
        <v>404431.39</v>
      </c>
      <c r="AX54" s="263">
        <v>244599.54</v>
      </c>
      <c r="AY54" s="263">
        <v>287854.18</v>
      </c>
      <c r="AZ54" s="263">
        <v>312479.55</v>
      </c>
      <c r="BA54" s="263">
        <v>264097.14</v>
      </c>
      <c r="BB54" s="263">
        <v>342291.17</v>
      </c>
      <c r="BC54" s="263">
        <v>279588.81</v>
      </c>
      <c r="BD54" s="263">
        <v>286160.62</v>
      </c>
      <c r="BE54" s="263">
        <v>234127.59</v>
      </c>
      <c r="BF54" s="263">
        <v>424593.76</v>
      </c>
      <c r="BG54" s="263">
        <v>389082.43</v>
      </c>
      <c r="BH54" s="263">
        <v>305459.40999999997</v>
      </c>
      <c r="BI54" s="263">
        <v>388852.54</v>
      </c>
      <c r="BJ54" s="263">
        <v>384431.57</v>
      </c>
      <c r="BK54" s="263">
        <v>300300.63</v>
      </c>
      <c r="BL54" s="263">
        <v>383457.94</v>
      </c>
      <c r="BM54" s="263"/>
      <c r="BN54" s="263">
        <v>0</v>
      </c>
      <c r="BO54" s="263">
        <v>0</v>
      </c>
      <c r="BP54" s="263">
        <v>0</v>
      </c>
      <c r="BQ54" s="263">
        <v>-73520</v>
      </c>
      <c r="BR54" s="263">
        <v>0</v>
      </c>
      <c r="BS54" s="263">
        <v>0</v>
      </c>
      <c r="BT54" s="263">
        <v>0</v>
      </c>
      <c r="BU54" s="263">
        <v>0</v>
      </c>
      <c r="BV54" s="263">
        <v>0</v>
      </c>
      <c r="BW54" s="263">
        <v>0</v>
      </c>
      <c r="BX54" s="263">
        <v>0</v>
      </c>
      <c r="BY54" s="263">
        <v>0</v>
      </c>
      <c r="BZ54" s="263">
        <v>0</v>
      </c>
      <c r="CA54" s="263">
        <v>0</v>
      </c>
      <c r="CB54" s="263">
        <v>0</v>
      </c>
      <c r="CC54" s="263">
        <v>0</v>
      </c>
      <c r="CD54" s="263">
        <v>0</v>
      </c>
      <c r="CE54" s="263">
        <v>0</v>
      </c>
      <c r="CF54" s="263">
        <v>0</v>
      </c>
      <c r="CG54" s="263">
        <v>0</v>
      </c>
      <c r="CH54" s="263">
        <v>0</v>
      </c>
      <c r="CI54" s="263">
        <v>0</v>
      </c>
      <c r="CJ54" s="263">
        <v>0</v>
      </c>
      <c r="CK54" s="263">
        <v>0</v>
      </c>
      <c r="CL54" s="263">
        <v>0</v>
      </c>
      <c r="CM54" s="263">
        <v>0</v>
      </c>
      <c r="CN54" s="263">
        <v>0</v>
      </c>
      <c r="CO54" s="263"/>
      <c r="CP54" s="263">
        <v>165078.79</v>
      </c>
      <c r="CQ54" s="263">
        <v>293444.06</v>
      </c>
      <c r="CR54" s="263">
        <v>242867.20000000001</v>
      </c>
      <c r="CS54" s="263">
        <v>196784.19</v>
      </c>
      <c r="CT54" s="263">
        <v>237115.58</v>
      </c>
      <c r="CU54" s="263">
        <v>233450.5</v>
      </c>
      <c r="CV54" s="263">
        <v>178367.57</v>
      </c>
      <c r="CW54" s="263">
        <v>189538.32</v>
      </c>
      <c r="CX54" s="263">
        <v>260636.74</v>
      </c>
      <c r="CY54" s="263">
        <v>235909.02</v>
      </c>
      <c r="CZ54" s="263">
        <v>185524.31</v>
      </c>
      <c r="DA54" s="263">
        <v>404431.39</v>
      </c>
      <c r="DB54" s="263">
        <v>244599.54</v>
      </c>
      <c r="DC54" s="263">
        <v>287854.18</v>
      </c>
      <c r="DD54" s="263">
        <v>312479.55</v>
      </c>
      <c r="DE54" s="263">
        <v>264097.14</v>
      </c>
      <c r="DF54" s="263">
        <v>342291.17</v>
      </c>
      <c r="DG54" s="263">
        <v>279588.81</v>
      </c>
      <c r="DH54" s="263">
        <v>286160.62</v>
      </c>
      <c r="DI54" s="263">
        <v>234127.59</v>
      </c>
      <c r="DJ54" s="263">
        <v>424593.76</v>
      </c>
      <c r="DK54" s="263">
        <v>389082.43</v>
      </c>
      <c r="DL54" s="263">
        <v>305459.40999999997</v>
      </c>
      <c r="DM54" s="263">
        <v>388852.54</v>
      </c>
      <c r="DN54" s="263">
        <v>384431.57</v>
      </c>
      <c r="DO54" s="263">
        <v>300300.63</v>
      </c>
      <c r="DP54" s="263">
        <v>383457.94</v>
      </c>
      <c r="DR54" s="263">
        <v>110692959</v>
      </c>
      <c r="DS54" s="263">
        <v>80038824</v>
      </c>
      <c r="DT54" s="263">
        <v>67053108</v>
      </c>
      <c r="DU54" s="263">
        <v>48461452.509999998</v>
      </c>
      <c r="DV54" s="263">
        <v>69871296</v>
      </c>
      <c r="DW54" s="263">
        <v>61941308</v>
      </c>
      <c r="DX54" s="263">
        <v>47975919</v>
      </c>
      <c r="DY54" s="263">
        <v>49383433</v>
      </c>
      <c r="DZ54" s="263">
        <v>72392121</v>
      </c>
      <c r="EA54" s="263">
        <v>57157579</v>
      </c>
      <c r="EB54" s="263">
        <v>74373594</v>
      </c>
      <c r="EC54" s="263">
        <v>106595710.78</v>
      </c>
      <c r="ED54" s="263">
        <v>63465345</v>
      </c>
      <c r="EE54" s="263">
        <v>68309051</v>
      </c>
      <c r="EF54" s="263">
        <v>75481173</v>
      </c>
      <c r="EG54" s="263">
        <v>69344367</v>
      </c>
      <c r="EH54" s="263">
        <v>80442767</v>
      </c>
      <c r="EI54" s="263">
        <v>70915759</v>
      </c>
      <c r="EJ54" s="263">
        <v>78392651</v>
      </c>
      <c r="EK54" s="263">
        <v>77063195</v>
      </c>
      <c r="EL54" s="263">
        <v>107046891</v>
      </c>
      <c r="EM54" s="263">
        <v>106223386</v>
      </c>
      <c r="EN54" s="263">
        <v>73640365</v>
      </c>
      <c r="EO54" s="263">
        <v>95220542</v>
      </c>
      <c r="EP54" s="263">
        <v>93057654</v>
      </c>
      <c r="EQ54" s="263">
        <v>94272591</v>
      </c>
      <c r="ER54" s="263">
        <v>105034893</v>
      </c>
    </row>
    <row r="55" spans="1:148" x14ac:dyDescent="0.75">
      <c r="A55" s="262">
        <v>44196</v>
      </c>
      <c r="B55" t="s">
        <v>307</v>
      </c>
      <c r="C55" s="263">
        <v>0</v>
      </c>
      <c r="D55" s="263">
        <v>7440053.0199999996</v>
      </c>
      <c r="E55" s="263">
        <v>83716.91</v>
      </c>
      <c r="F55" s="263">
        <v>7440053.0199999996</v>
      </c>
      <c r="G55" s="263">
        <v>2103764217.3800001</v>
      </c>
      <c r="H55" s="263">
        <v>0</v>
      </c>
      <c r="I55" s="263"/>
      <c r="J55" s="263">
        <v>0</v>
      </c>
      <c r="K55" s="263">
        <v>0</v>
      </c>
      <c r="L55" s="263">
        <v>0</v>
      </c>
      <c r="M55" s="263">
        <v>0</v>
      </c>
      <c r="N55" s="263">
        <v>0</v>
      </c>
      <c r="O55" s="263">
        <v>0</v>
      </c>
      <c r="P55" s="263">
        <v>0</v>
      </c>
      <c r="Q55" s="263">
        <v>0</v>
      </c>
      <c r="R55" s="263">
        <v>0</v>
      </c>
      <c r="S55" s="263">
        <v>0</v>
      </c>
      <c r="T55" s="263">
        <v>0</v>
      </c>
      <c r="U55" s="263">
        <v>0</v>
      </c>
      <c r="V55" s="263">
        <v>0</v>
      </c>
      <c r="W55" s="263">
        <v>0</v>
      </c>
      <c r="X55" s="263">
        <v>0</v>
      </c>
      <c r="Y55" s="263">
        <v>0</v>
      </c>
      <c r="Z55" s="263">
        <v>0</v>
      </c>
      <c r="AA55" s="263">
        <v>0</v>
      </c>
      <c r="AB55" s="263">
        <v>0</v>
      </c>
      <c r="AC55" s="263">
        <v>0</v>
      </c>
      <c r="AD55" s="263">
        <v>0</v>
      </c>
      <c r="AE55" s="263">
        <v>0</v>
      </c>
      <c r="AF55" s="263">
        <v>0</v>
      </c>
      <c r="AG55" s="263">
        <v>0</v>
      </c>
      <c r="AH55" s="263">
        <v>0</v>
      </c>
      <c r="AI55" s="263">
        <v>0</v>
      </c>
      <c r="AJ55" s="263">
        <v>0</v>
      </c>
      <c r="AK55" s="263"/>
      <c r="AL55" s="263">
        <v>159370.93</v>
      </c>
      <c r="AM55" s="263">
        <v>281298.65000000002</v>
      </c>
      <c r="AN55" s="263">
        <v>242177.36</v>
      </c>
      <c r="AO55" s="263">
        <v>189937.33</v>
      </c>
      <c r="AP55" s="263">
        <v>220134.69</v>
      </c>
      <c r="AQ55" s="263">
        <v>225592.44</v>
      </c>
      <c r="AR55" s="263">
        <v>164743.21</v>
      </c>
      <c r="AS55" s="263">
        <v>170948.74</v>
      </c>
      <c r="AT55" s="263">
        <v>252542.03</v>
      </c>
      <c r="AU55" s="263">
        <v>228285.52</v>
      </c>
      <c r="AV55" s="263">
        <v>179874.93</v>
      </c>
      <c r="AW55" s="263">
        <v>391258.67</v>
      </c>
      <c r="AX55" s="263">
        <v>236675.65</v>
      </c>
      <c r="AY55" s="263">
        <v>278531.49</v>
      </c>
      <c r="AZ55" s="263">
        <v>302380.56</v>
      </c>
      <c r="BA55" s="263">
        <v>256372.97</v>
      </c>
      <c r="BB55" s="263">
        <v>330310.59000000003</v>
      </c>
      <c r="BC55" s="263">
        <v>270562.78000000003</v>
      </c>
      <c r="BD55" s="263">
        <v>276992.15000000002</v>
      </c>
      <c r="BE55" s="263">
        <v>250704.01</v>
      </c>
      <c r="BF55" s="263">
        <v>410508.72</v>
      </c>
      <c r="BG55" s="263">
        <v>376526.21</v>
      </c>
      <c r="BH55" s="263">
        <v>296704.74</v>
      </c>
      <c r="BI55" s="263">
        <v>376196.35</v>
      </c>
      <c r="BJ55" s="263">
        <v>371910.23</v>
      </c>
      <c r="BK55" s="263">
        <v>317200.99</v>
      </c>
      <c r="BL55" s="263">
        <v>382311.08</v>
      </c>
      <c r="BM55" s="263"/>
      <c r="BN55" s="263">
        <v>0</v>
      </c>
      <c r="BO55" s="263">
        <v>0</v>
      </c>
      <c r="BP55" s="263">
        <v>0</v>
      </c>
      <c r="BQ55" s="263">
        <v>83716.91</v>
      </c>
      <c r="BR55" s="263">
        <v>0</v>
      </c>
      <c r="BS55" s="263">
        <v>0</v>
      </c>
      <c r="BT55" s="263">
        <v>0</v>
      </c>
      <c r="BU55" s="263">
        <v>0</v>
      </c>
      <c r="BV55" s="263">
        <v>0</v>
      </c>
      <c r="BW55" s="263">
        <v>0</v>
      </c>
      <c r="BX55" s="263">
        <v>0</v>
      </c>
      <c r="BY55" s="263">
        <v>0</v>
      </c>
      <c r="BZ55" s="263">
        <v>0</v>
      </c>
      <c r="CA55" s="263">
        <v>0</v>
      </c>
      <c r="CB55" s="263">
        <v>0</v>
      </c>
      <c r="CC55" s="263">
        <v>0</v>
      </c>
      <c r="CD55" s="263">
        <v>0</v>
      </c>
      <c r="CE55" s="263">
        <v>0</v>
      </c>
      <c r="CF55" s="263">
        <v>0</v>
      </c>
      <c r="CG55" s="263">
        <v>0</v>
      </c>
      <c r="CH55" s="263">
        <v>0</v>
      </c>
      <c r="CI55" s="263">
        <v>0</v>
      </c>
      <c r="CJ55" s="263">
        <v>0</v>
      </c>
      <c r="CK55" s="263">
        <v>0</v>
      </c>
      <c r="CL55" s="263">
        <v>0</v>
      </c>
      <c r="CM55" s="263">
        <v>0</v>
      </c>
      <c r="CN55" s="263">
        <v>0</v>
      </c>
      <c r="CO55" s="263"/>
      <c r="CP55" s="263">
        <v>159370.93</v>
      </c>
      <c r="CQ55" s="263">
        <v>281298.65000000002</v>
      </c>
      <c r="CR55" s="263">
        <v>242177.36</v>
      </c>
      <c r="CS55" s="263">
        <v>189937.33</v>
      </c>
      <c r="CT55" s="263">
        <v>220134.69</v>
      </c>
      <c r="CU55" s="263">
        <v>225592.44</v>
      </c>
      <c r="CV55" s="263">
        <v>164743.21</v>
      </c>
      <c r="CW55" s="263">
        <v>170948.74</v>
      </c>
      <c r="CX55" s="263">
        <v>252542.03</v>
      </c>
      <c r="CY55" s="263">
        <v>228285.52</v>
      </c>
      <c r="CZ55" s="263">
        <v>179874.93</v>
      </c>
      <c r="DA55" s="263">
        <v>391258.67</v>
      </c>
      <c r="DB55" s="263">
        <v>236675.65</v>
      </c>
      <c r="DC55" s="263">
        <v>278531.49</v>
      </c>
      <c r="DD55" s="263">
        <v>302380.56</v>
      </c>
      <c r="DE55" s="263">
        <v>256372.97</v>
      </c>
      <c r="DF55" s="263">
        <v>330310.59000000003</v>
      </c>
      <c r="DG55" s="263">
        <v>270562.78000000003</v>
      </c>
      <c r="DH55" s="263">
        <v>276992.15000000002</v>
      </c>
      <c r="DI55" s="263">
        <v>250704.01</v>
      </c>
      <c r="DJ55" s="263">
        <v>410508.72</v>
      </c>
      <c r="DK55" s="263">
        <v>376526.21</v>
      </c>
      <c r="DL55" s="263">
        <v>296704.74</v>
      </c>
      <c r="DM55" s="263">
        <v>376196.35</v>
      </c>
      <c r="DN55" s="263">
        <v>371910.23</v>
      </c>
      <c r="DO55" s="263">
        <v>317200.99</v>
      </c>
      <c r="DP55" s="263">
        <v>382311.08</v>
      </c>
      <c r="DR55" s="263">
        <v>110692959</v>
      </c>
      <c r="DS55" s="263">
        <v>80038824</v>
      </c>
      <c r="DT55" s="263">
        <v>67053108</v>
      </c>
      <c r="DU55" s="263">
        <v>48377735.600000001</v>
      </c>
      <c r="DV55" s="263">
        <v>69871296</v>
      </c>
      <c r="DW55" s="263">
        <v>61941308</v>
      </c>
      <c r="DX55" s="263">
        <v>47975919</v>
      </c>
      <c r="DY55" s="263">
        <v>49383433</v>
      </c>
      <c r="DZ55" s="263">
        <v>72392121</v>
      </c>
      <c r="EA55" s="263">
        <v>57157579</v>
      </c>
      <c r="EB55" s="263">
        <v>74373594</v>
      </c>
      <c r="EC55" s="263">
        <v>106595710.78</v>
      </c>
      <c r="ED55" s="263">
        <v>63465345</v>
      </c>
      <c r="EE55" s="263">
        <v>68309051</v>
      </c>
      <c r="EF55" s="263">
        <v>75481173</v>
      </c>
      <c r="EG55" s="263">
        <v>69344367</v>
      </c>
      <c r="EH55" s="263">
        <v>80442767</v>
      </c>
      <c r="EI55" s="263">
        <v>70915759</v>
      </c>
      <c r="EJ55" s="263">
        <v>78392651</v>
      </c>
      <c r="EK55" s="263">
        <v>77063195</v>
      </c>
      <c r="EL55" s="263">
        <v>107046891</v>
      </c>
      <c r="EM55" s="263">
        <v>106223386</v>
      </c>
      <c r="EN55" s="263">
        <v>73640365</v>
      </c>
      <c r="EO55" s="263">
        <v>95220542</v>
      </c>
      <c r="EP55" s="263">
        <v>93057654</v>
      </c>
      <c r="EQ55" s="263">
        <v>94272591</v>
      </c>
      <c r="ER55" s="263">
        <v>105034893</v>
      </c>
    </row>
    <row r="56" spans="1:148" x14ac:dyDescent="0.75">
      <c r="A56" s="262">
        <v>44227</v>
      </c>
      <c r="B56" t="s">
        <v>307</v>
      </c>
      <c r="C56" s="263">
        <v>0</v>
      </c>
      <c r="D56" s="263">
        <v>7423944.2600000007</v>
      </c>
      <c r="E56" s="263">
        <v>6949.72</v>
      </c>
      <c r="F56" s="263">
        <v>7423944.2600000007</v>
      </c>
      <c r="G56" s="263">
        <v>2103757267.6600001</v>
      </c>
      <c r="H56" s="263">
        <v>0</v>
      </c>
      <c r="I56" s="263"/>
      <c r="J56" s="263">
        <v>0</v>
      </c>
      <c r="K56" s="263">
        <v>0</v>
      </c>
      <c r="L56" s="263">
        <v>0</v>
      </c>
      <c r="M56" s="263">
        <v>0</v>
      </c>
      <c r="N56" s="263">
        <v>0</v>
      </c>
      <c r="O56" s="263">
        <v>0</v>
      </c>
      <c r="P56" s="263">
        <v>0</v>
      </c>
      <c r="Q56" s="263">
        <v>0</v>
      </c>
      <c r="R56" s="263">
        <v>0</v>
      </c>
      <c r="S56" s="263">
        <v>0</v>
      </c>
      <c r="T56" s="263">
        <v>0</v>
      </c>
      <c r="U56" s="263">
        <v>0</v>
      </c>
      <c r="V56" s="263">
        <v>0</v>
      </c>
      <c r="W56" s="263">
        <v>0</v>
      </c>
      <c r="X56" s="263">
        <v>0</v>
      </c>
      <c r="Y56" s="263">
        <v>0</v>
      </c>
      <c r="Z56" s="263">
        <v>0</v>
      </c>
      <c r="AA56" s="263">
        <v>0</v>
      </c>
      <c r="AB56" s="263">
        <v>0</v>
      </c>
      <c r="AC56" s="263">
        <v>0</v>
      </c>
      <c r="AD56" s="263">
        <v>0</v>
      </c>
      <c r="AE56" s="263">
        <v>0</v>
      </c>
      <c r="AF56" s="263">
        <v>0</v>
      </c>
      <c r="AG56" s="263">
        <v>0</v>
      </c>
      <c r="AH56" s="263">
        <v>0</v>
      </c>
      <c r="AI56" s="263">
        <v>0</v>
      </c>
      <c r="AJ56" s="263">
        <v>0</v>
      </c>
      <c r="AK56" s="263"/>
      <c r="AL56" s="263">
        <v>145346.72</v>
      </c>
      <c r="AM56" s="263">
        <v>288319.74</v>
      </c>
      <c r="AN56" s="263">
        <v>241979.51999999999</v>
      </c>
      <c r="AO56" s="263">
        <v>177721.16</v>
      </c>
      <c r="AP56" s="263">
        <v>232373.92</v>
      </c>
      <c r="AQ56" s="263">
        <v>225935.47</v>
      </c>
      <c r="AR56" s="263">
        <v>166530.54</v>
      </c>
      <c r="AS56" s="263">
        <v>183184.09</v>
      </c>
      <c r="AT56" s="263">
        <v>249339.81</v>
      </c>
      <c r="AU56" s="263">
        <v>228390.14</v>
      </c>
      <c r="AV56" s="263">
        <v>201153.6</v>
      </c>
      <c r="AW56" s="263">
        <v>390942.63</v>
      </c>
      <c r="AX56" s="263">
        <v>235456.52</v>
      </c>
      <c r="AY56" s="263">
        <v>278803.65000000002</v>
      </c>
      <c r="AZ56" s="263">
        <v>302076.33</v>
      </c>
      <c r="BA56" s="263">
        <v>254569.43</v>
      </c>
      <c r="BB56" s="263">
        <v>305151.90000000002</v>
      </c>
      <c r="BC56" s="263">
        <v>270550.06</v>
      </c>
      <c r="BD56" s="263">
        <v>276652</v>
      </c>
      <c r="BE56" s="263">
        <v>252331.85</v>
      </c>
      <c r="BF56" s="263">
        <v>410666.19</v>
      </c>
      <c r="BG56" s="263">
        <v>372834.48</v>
      </c>
      <c r="BH56" s="263">
        <v>296699.36</v>
      </c>
      <c r="BI56" s="263">
        <v>375236.45</v>
      </c>
      <c r="BJ56" s="263">
        <v>371536.38</v>
      </c>
      <c r="BK56" s="263">
        <v>319518.03000000003</v>
      </c>
      <c r="BL56" s="263">
        <v>370644.29</v>
      </c>
      <c r="BM56" s="263"/>
      <c r="BN56" s="263">
        <v>0</v>
      </c>
      <c r="BO56" s="263">
        <v>0</v>
      </c>
      <c r="BP56" s="263">
        <v>0</v>
      </c>
      <c r="BQ56" s="263">
        <v>6949.72</v>
      </c>
      <c r="BR56" s="263">
        <v>0</v>
      </c>
      <c r="BS56" s="263">
        <v>0</v>
      </c>
      <c r="BT56" s="263">
        <v>0</v>
      </c>
      <c r="BU56" s="263">
        <v>0</v>
      </c>
      <c r="BV56" s="263">
        <v>0</v>
      </c>
      <c r="BW56" s="263">
        <v>0</v>
      </c>
      <c r="BX56" s="263">
        <v>0</v>
      </c>
      <c r="BY56" s="263">
        <v>0</v>
      </c>
      <c r="BZ56" s="263">
        <v>0</v>
      </c>
      <c r="CA56" s="263">
        <v>0</v>
      </c>
      <c r="CB56" s="263">
        <v>0</v>
      </c>
      <c r="CC56" s="263">
        <v>0</v>
      </c>
      <c r="CD56" s="263">
        <v>0</v>
      </c>
      <c r="CE56" s="263">
        <v>0</v>
      </c>
      <c r="CF56" s="263">
        <v>0</v>
      </c>
      <c r="CG56" s="263">
        <v>0</v>
      </c>
      <c r="CH56" s="263">
        <v>0</v>
      </c>
      <c r="CI56" s="263">
        <v>0</v>
      </c>
      <c r="CJ56" s="263">
        <v>0</v>
      </c>
      <c r="CK56" s="263">
        <v>0</v>
      </c>
      <c r="CL56" s="263">
        <v>0</v>
      </c>
      <c r="CM56" s="263">
        <v>0</v>
      </c>
      <c r="CN56" s="263">
        <v>0</v>
      </c>
      <c r="CO56" s="263"/>
      <c r="CP56" s="263">
        <v>145346.72</v>
      </c>
      <c r="CQ56" s="263">
        <v>288319.74</v>
      </c>
      <c r="CR56" s="263">
        <v>241979.51999999999</v>
      </c>
      <c r="CS56" s="263">
        <v>177721.16</v>
      </c>
      <c r="CT56" s="263">
        <v>232373.92</v>
      </c>
      <c r="CU56" s="263">
        <v>225935.47</v>
      </c>
      <c r="CV56" s="263">
        <v>166530.54</v>
      </c>
      <c r="CW56" s="263">
        <v>183184.09</v>
      </c>
      <c r="CX56" s="263">
        <v>249339.81</v>
      </c>
      <c r="CY56" s="263">
        <v>228390.14</v>
      </c>
      <c r="CZ56" s="263">
        <v>201153.6</v>
      </c>
      <c r="DA56" s="263">
        <v>390942.63</v>
      </c>
      <c r="DB56" s="263">
        <v>235456.52</v>
      </c>
      <c r="DC56" s="263">
        <v>278803.65000000002</v>
      </c>
      <c r="DD56" s="263">
        <v>302076.33</v>
      </c>
      <c r="DE56" s="263">
        <v>254569.43</v>
      </c>
      <c r="DF56" s="263">
        <v>305151.90000000002</v>
      </c>
      <c r="DG56" s="263">
        <v>270550.06</v>
      </c>
      <c r="DH56" s="263">
        <v>276652</v>
      </c>
      <c r="DI56" s="263">
        <v>252331.85</v>
      </c>
      <c r="DJ56" s="263">
        <v>410666.19</v>
      </c>
      <c r="DK56" s="263">
        <v>372834.48</v>
      </c>
      <c r="DL56" s="263">
        <v>296699.36</v>
      </c>
      <c r="DM56" s="263">
        <v>375236.45</v>
      </c>
      <c r="DN56" s="263">
        <v>371536.38</v>
      </c>
      <c r="DO56" s="263">
        <v>319518.03000000003</v>
      </c>
      <c r="DP56" s="263">
        <v>370644.29</v>
      </c>
      <c r="DR56" s="263">
        <v>110692959</v>
      </c>
      <c r="DS56" s="263">
        <v>80038824</v>
      </c>
      <c r="DT56" s="263">
        <v>67053108</v>
      </c>
      <c r="DU56" s="263">
        <v>48370785.880000003</v>
      </c>
      <c r="DV56" s="263">
        <v>69871296</v>
      </c>
      <c r="DW56" s="263">
        <v>61941308</v>
      </c>
      <c r="DX56" s="263">
        <v>47975919</v>
      </c>
      <c r="DY56" s="263">
        <v>49383433</v>
      </c>
      <c r="DZ56" s="263">
        <v>72392121</v>
      </c>
      <c r="EA56" s="263">
        <v>57157579</v>
      </c>
      <c r="EB56" s="263">
        <v>74373594</v>
      </c>
      <c r="EC56" s="263">
        <v>106595710.78</v>
      </c>
      <c r="ED56" s="263">
        <v>63465345</v>
      </c>
      <c r="EE56" s="263">
        <v>68309051</v>
      </c>
      <c r="EF56" s="263">
        <v>75481173</v>
      </c>
      <c r="EG56" s="263">
        <v>69344367</v>
      </c>
      <c r="EH56" s="263">
        <v>80442767</v>
      </c>
      <c r="EI56" s="263">
        <v>70915759</v>
      </c>
      <c r="EJ56" s="263">
        <v>78392651</v>
      </c>
      <c r="EK56" s="263">
        <v>77063195</v>
      </c>
      <c r="EL56" s="263">
        <v>107046891</v>
      </c>
      <c r="EM56" s="263">
        <v>106223386</v>
      </c>
      <c r="EN56" s="263">
        <v>73640365</v>
      </c>
      <c r="EO56" s="263">
        <v>95220542</v>
      </c>
      <c r="EP56" s="263">
        <v>93057654</v>
      </c>
      <c r="EQ56" s="263">
        <v>94272591</v>
      </c>
      <c r="ER56" s="263">
        <v>105034893</v>
      </c>
    </row>
    <row r="57" spans="1:148" x14ac:dyDescent="0.75">
      <c r="A57" s="262">
        <v>44255</v>
      </c>
      <c r="B57" t="s">
        <v>307</v>
      </c>
      <c r="C57" s="263">
        <v>0</v>
      </c>
      <c r="D57" s="263">
        <v>7601732.6499999994</v>
      </c>
      <c r="E57" s="263">
        <v>0</v>
      </c>
      <c r="F57" s="263">
        <v>7601732.6499999994</v>
      </c>
      <c r="G57" s="263">
        <v>2103757267.6600001</v>
      </c>
      <c r="H57" s="263">
        <v>0</v>
      </c>
      <c r="I57" s="263"/>
      <c r="J57" s="263">
        <v>0</v>
      </c>
      <c r="K57" s="263">
        <v>0</v>
      </c>
      <c r="L57" s="263">
        <v>0</v>
      </c>
      <c r="M57" s="263">
        <v>0</v>
      </c>
      <c r="N57" s="263">
        <v>0</v>
      </c>
      <c r="O57" s="263">
        <v>0</v>
      </c>
      <c r="P57" s="263">
        <v>0</v>
      </c>
      <c r="Q57" s="263">
        <v>0</v>
      </c>
      <c r="R57" s="263">
        <v>0</v>
      </c>
      <c r="S57" s="263">
        <v>0</v>
      </c>
      <c r="T57" s="263">
        <v>0</v>
      </c>
      <c r="U57" s="263">
        <v>0</v>
      </c>
      <c r="V57" s="263">
        <v>0</v>
      </c>
      <c r="W57" s="263">
        <v>0</v>
      </c>
      <c r="X57" s="263">
        <v>0</v>
      </c>
      <c r="Y57" s="263">
        <v>0</v>
      </c>
      <c r="Z57" s="263">
        <v>0</v>
      </c>
      <c r="AA57" s="263">
        <v>0</v>
      </c>
      <c r="AB57" s="263">
        <v>0</v>
      </c>
      <c r="AC57" s="263">
        <v>0</v>
      </c>
      <c r="AD57" s="263">
        <v>0</v>
      </c>
      <c r="AE57" s="263">
        <v>0</v>
      </c>
      <c r="AF57" s="263">
        <v>0</v>
      </c>
      <c r="AG57" s="263">
        <v>0</v>
      </c>
      <c r="AH57" s="263">
        <v>0</v>
      </c>
      <c r="AI57" s="263">
        <v>0</v>
      </c>
      <c r="AJ57" s="263">
        <v>0</v>
      </c>
      <c r="AK57" s="263"/>
      <c r="AL57" s="263">
        <v>145218.82</v>
      </c>
      <c r="AM57" s="263">
        <v>278073.69</v>
      </c>
      <c r="AN57" s="263">
        <v>241801.65</v>
      </c>
      <c r="AO57" s="263">
        <v>174152.76</v>
      </c>
      <c r="AP57" s="263">
        <v>230738.49</v>
      </c>
      <c r="AQ57" s="263">
        <v>225931.44</v>
      </c>
      <c r="AR57" s="263">
        <v>181042.51</v>
      </c>
      <c r="AS57" s="263">
        <v>182814.25</v>
      </c>
      <c r="AT57" s="263">
        <v>250166.51</v>
      </c>
      <c r="AU57" s="263">
        <v>223389.52</v>
      </c>
      <c r="AV57" s="263">
        <v>200339.64</v>
      </c>
      <c r="AW57" s="263">
        <v>390943.19</v>
      </c>
      <c r="AX57" s="263">
        <v>391223</v>
      </c>
      <c r="AY57" s="263">
        <v>268893.51</v>
      </c>
      <c r="AZ57" s="263">
        <v>301855.78000000003</v>
      </c>
      <c r="BA57" s="263">
        <v>354782.39</v>
      </c>
      <c r="BB57" s="263">
        <v>326092.12</v>
      </c>
      <c r="BC57" s="263">
        <v>270548.05</v>
      </c>
      <c r="BD57" s="263">
        <v>271741.34999999998</v>
      </c>
      <c r="BE57" s="263">
        <v>208092.26</v>
      </c>
      <c r="BF57" s="263">
        <v>410535.91</v>
      </c>
      <c r="BG57" s="263">
        <v>376044.09</v>
      </c>
      <c r="BH57" s="263">
        <v>296694.27</v>
      </c>
      <c r="BI57" s="263">
        <v>375604.19</v>
      </c>
      <c r="BJ57" s="263">
        <v>370826.62</v>
      </c>
      <c r="BK57" s="263">
        <v>286594.84999999998</v>
      </c>
      <c r="BL57" s="263">
        <v>367591.79</v>
      </c>
      <c r="BM57" s="263"/>
      <c r="BN57" s="263">
        <v>0</v>
      </c>
      <c r="BO57" s="263">
        <v>0</v>
      </c>
      <c r="BP57" s="263">
        <v>0</v>
      </c>
      <c r="BQ57" s="263">
        <v>0</v>
      </c>
      <c r="BR57" s="263">
        <v>0</v>
      </c>
      <c r="BS57" s="263">
        <v>0</v>
      </c>
      <c r="BT57" s="263">
        <v>0</v>
      </c>
      <c r="BU57" s="263">
        <v>0</v>
      </c>
      <c r="BV57" s="263">
        <v>0</v>
      </c>
      <c r="BW57" s="263">
        <v>0</v>
      </c>
      <c r="BX57" s="263">
        <v>0</v>
      </c>
      <c r="BY57" s="263">
        <v>0</v>
      </c>
      <c r="BZ57" s="263">
        <v>0</v>
      </c>
      <c r="CA57" s="263">
        <v>0</v>
      </c>
      <c r="CB57" s="263">
        <v>0</v>
      </c>
      <c r="CC57" s="263">
        <v>0</v>
      </c>
      <c r="CD57" s="263">
        <v>0</v>
      </c>
      <c r="CE57" s="263">
        <v>0</v>
      </c>
      <c r="CF57" s="263">
        <v>0</v>
      </c>
      <c r="CG57" s="263">
        <v>0</v>
      </c>
      <c r="CH57" s="263">
        <v>0</v>
      </c>
      <c r="CI57" s="263">
        <v>0</v>
      </c>
      <c r="CJ57" s="263">
        <v>0</v>
      </c>
      <c r="CK57" s="263">
        <v>0</v>
      </c>
      <c r="CL57" s="263">
        <v>0</v>
      </c>
      <c r="CM57" s="263">
        <v>0</v>
      </c>
      <c r="CN57" s="263">
        <v>0</v>
      </c>
      <c r="CO57" s="263"/>
      <c r="CP57" s="263">
        <v>145218.82</v>
      </c>
      <c r="CQ57" s="263">
        <v>278073.69</v>
      </c>
      <c r="CR57" s="263">
        <v>241801.65</v>
      </c>
      <c r="CS57" s="263">
        <v>174152.76</v>
      </c>
      <c r="CT57" s="263">
        <v>230738.49</v>
      </c>
      <c r="CU57" s="263">
        <v>225931.44</v>
      </c>
      <c r="CV57" s="263">
        <v>181042.51</v>
      </c>
      <c r="CW57" s="263">
        <v>182814.25</v>
      </c>
      <c r="CX57" s="263">
        <v>250166.51</v>
      </c>
      <c r="CY57" s="263">
        <v>223389.52</v>
      </c>
      <c r="CZ57" s="263">
        <v>200339.64</v>
      </c>
      <c r="DA57" s="263">
        <v>390943.19</v>
      </c>
      <c r="DB57" s="263">
        <v>391223</v>
      </c>
      <c r="DC57" s="263">
        <v>268893.51</v>
      </c>
      <c r="DD57" s="263">
        <v>301855.78000000003</v>
      </c>
      <c r="DE57" s="263">
        <v>354782.39</v>
      </c>
      <c r="DF57" s="263">
        <v>326092.12</v>
      </c>
      <c r="DG57" s="263">
        <v>270548.05</v>
      </c>
      <c r="DH57" s="263">
        <v>271741.34999999998</v>
      </c>
      <c r="DI57" s="263">
        <v>208092.26</v>
      </c>
      <c r="DJ57" s="263">
        <v>410535.91</v>
      </c>
      <c r="DK57" s="263">
        <v>376044.09</v>
      </c>
      <c r="DL57" s="263">
        <v>296694.27</v>
      </c>
      <c r="DM57" s="263">
        <v>375604.19</v>
      </c>
      <c r="DN57" s="263">
        <v>370826.62</v>
      </c>
      <c r="DO57" s="263">
        <v>286594.84999999998</v>
      </c>
      <c r="DP57" s="263">
        <v>367591.79</v>
      </c>
      <c r="DR57" s="263">
        <v>110692959</v>
      </c>
      <c r="DS57" s="263">
        <v>80038824</v>
      </c>
      <c r="DT57" s="263">
        <v>67053108</v>
      </c>
      <c r="DU57" s="263">
        <v>48370785.880000003</v>
      </c>
      <c r="DV57" s="263">
        <v>69871296</v>
      </c>
      <c r="DW57" s="263">
        <v>61941308</v>
      </c>
      <c r="DX57" s="263">
        <v>47975919</v>
      </c>
      <c r="DY57" s="263">
        <v>49383433</v>
      </c>
      <c r="DZ57" s="263">
        <v>72392121</v>
      </c>
      <c r="EA57" s="263">
        <v>57157579</v>
      </c>
      <c r="EB57" s="263">
        <v>74373594</v>
      </c>
      <c r="EC57" s="263">
        <v>106595710.78</v>
      </c>
      <c r="ED57" s="263">
        <v>63465345</v>
      </c>
      <c r="EE57" s="263">
        <v>68309051</v>
      </c>
      <c r="EF57" s="263">
        <v>75481173</v>
      </c>
      <c r="EG57" s="263">
        <v>69344367</v>
      </c>
      <c r="EH57" s="263">
        <v>80442767</v>
      </c>
      <c r="EI57" s="263">
        <v>70915759</v>
      </c>
      <c r="EJ57" s="263">
        <v>78392651</v>
      </c>
      <c r="EK57" s="263">
        <v>77063195</v>
      </c>
      <c r="EL57" s="263">
        <v>107046891</v>
      </c>
      <c r="EM57" s="263">
        <v>106223386</v>
      </c>
      <c r="EN57" s="263">
        <v>73640365</v>
      </c>
      <c r="EO57" s="263">
        <v>95220542</v>
      </c>
      <c r="EP57" s="263">
        <v>93057654</v>
      </c>
      <c r="EQ57" s="263">
        <v>94272591</v>
      </c>
      <c r="ER57" s="263">
        <v>105034893</v>
      </c>
    </row>
    <row r="58" spans="1:148" x14ac:dyDescent="0.75">
      <c r="A58" s="262">
        <v>44286</v>
      </c>
      <c r="B58" t="s">
        <v>307</v>
      </c>
      <c r="C58" s="263">
        <v>0</v>
      </c>
      <c r="D58" s="263">
        <v>7712821.3600000003</v>
      </c>
      <c r="E58" s="263">
        <v>14352.3</v>
      </c>
      <c r="F58" s="263">
        <v>7712821.3600000003</v>
      </c>
      <c r="G58" s="263">
        <v>2103742915.3599999</v>
      </c>
      <c r="H58" s="263">
        <v>0</v>
      </c>
      <c r="I58" s="263"/>
      <c r="J58" s="263">
        <v>0</v>
      </c>
      <c r="K58" s="263">
        <v>0</v>
      </c>
      <c r="L58" s="263">
        <v>0</v>
      </c>
      <c r="M58" s="263">
        <v>0</v>
      </c>
      <c r="N58" s="263">
        <v>0</v>
      </c>
      <c r="O58" s="263">
        <v>0</v>
      </c>
      <c r="P58" s="263">
        <v>0</v>
      </c>
      <c r="Q58" s="263">
        <v>0</v>
      </c>
      <c r="R58" s="263">
        <v>0</v>
      </c>
      <c r="S58" s="263">
        <v>0</v>
      </c>
      <c r="T58" s="263">
        <v>0</v>
      </c>
      <c r="U58" s="263">
        <v>0</v>
      </c>
      <c r="V58" s="263">
        <v>0</v>
      </c>
      <c r="W58" s="263">
        <v>0</v>
      </c>
      <c r="X58" s="263">
        <v>0</v>
      </c>
      <c r="Y58" s="263">
        <v>0</v>
      </c>
      <c r="Z58" s="263">
        <v>0</v>
      </c>
      <c r="AA58" s="263">
        <v>0</v>
      </c>
      <c r="AB58" s="263">
        <v>0</v>
      </c>
      <c r="AC58" s="263">
        <v>0</v>
      </c>
      <c r="AD58" s="263">
        <v>0</v>
      </c>
      <c r="AE58" s="263">
        <v>0</v>
      </c>
      <c r="AF58" s="263">
        <v>0</v>
      </c>
      <c r="AG58" s="263">
        <v>0</v>
      </c>
      <c r="AH58" s="263">
        <v>0</v>
      </c>
      <c r="AI58" s="263">
        <v>0</v>
      </c>
      <c r="AJ58" s="263">
        <v>0</v>
      </c>
      <c r="AK58" s="263"/>
      <c r="AL58" s="263">
        <v>171683.09</v>
      </c>
      <c r="AM58" s="263">
        <v>277668.76</v>
      </c>
      <c r="AN58" s="263">
        <v>242803.02</v>
      </c>
      <c r="AO58" s="263">
        <v>173515.74</v>
      </c>
      <c r="AP58" s="263">
        <v>273386.14</v>
      </c>
      <c r="AQ58" s="263">
        <v>225926.07</v>
      </c>
      <c r="AR58" s="263">
        <v>168573.27</v>
      </c>
      <c r="AS58" s="263">
        <v>182852.47</v>
      </c>
      <c r="AT58" s="263">
        <v>250986.45</v>
      </c>
      <c r="AU58" s="263">
        <v>228409.88</v>
      </c>
      <c r="AV58" s="263">
        <v>215254.08</v>
      </c>
      <c r="AW58" s="263">
        <v>389832.84</v>
      </c>
      <c r="AX58" s="263">
        <v>252599.19</v>
      </c>
      <c r="AY58" s="263">
        <v>270162.68</v>
      </c>
      <c r="AZ58" s="263">
        <v>303685.34000000003</v>
      </c>
      <c r="BA58" s="263">
        <v>271209.55</v>
      </c>
      <c r="BB58" s="263">
        <v>293623.08</v>
      </c>
      <c r="BC58" s="263">
        <v>266945.68</v>
      </c>
      <c r="BD58" s="263">
        <v>273266.7</v>
      </c>
      <c r="BE58" s="263">
        <v>335220.24</v>
      </c>
      <c r="BF58" s="263">
        <v>406945.03</v>
      </c>
      <c r="BG58" s="263">
        <v>377007.39</v>
      </c>
      <c r="BH58" s="263">
        <v>296696</v>
      </c>
      <c r="BI58" s="263">
        <v>414668.1</v>
      </c>
      <c r="BJ58" s="263">
        <v>372388.74</v>
      </c>
      <c r="BK58" s="263">
        <v>409246.46</v>
      </c>
      <c r="BL58" s="263">
        <v>368265.37</v>
      </c>
      <c r="BM58" s="263"/>
      <c r="BN58" s="263">
        <v>0</v>
      </c>
      <c r="BO58" s="263">
        <v>0</v>
      </c>
      <c r="BP58" s="263">
        <v>0</v>
      </c>
      <c r="BQ58" s="263">
        <v>14352.3</v>
      </c>
      <c r="BR58" s="263">
        <v>0</v>
      </c>
      <c r="BS58" s="263">
        <v>0</v>
      </c>
      <c r="BT58" s="263">
        <v>0</v>
      </c>
      <c r="BU58" s="263">
        <v>0</v>
      </c>
      <c r="BV58" s="263">
        <v>0</v>
      </c>
      <c r="BW58" s="263">
        <v>0</v>
      </c>
      <c r="BX58" s="263">
        <v>0</v>
      </c>
      <c r="BY58" s="263">
        <v>0</v>
      </c>
      <c r="BZ58" s="263">
        <v>0</v>
      </c>
      <c r="CA58" s="263">
        <v>0</v>
      </c>
      <c r="CB58" s="263">
        <v>0</v>
      </c>
      <c r="CC58" s="263">
        <v>0</v>
      </c>
      <c r="CD58" s="263">
        <v>0</v>
      </c>
      <c r="CE58" s="263">
        <v>0</v>
      </c>
      <c r="CF58" s="263">
        <v>0</v>
      </c>
      <c r="CG58" s="263">
        <v>0</v>
      </c>
      <c r="CH58" s="263">
        <v>0</v>
      </c>
      <c r="CI58" s="263">
        <v>0</v>
      </c>
      <c r="CJ58" s="263">
        <v>0</v>
      </c>
      <c r="CK58" s="263">
        <v>0</v>
      </c>
      <c r="CL58" s="263">
        <v>0</v>
      </c>
      <c r="CM58" s="263">
        <v>0</v>
      </c>
      <c r="CN58" s="263">
        <v>0</v>
      </c>
      <c r="CO58" s="263"/>
      <c r="CP58" s="263">
        <v>171683.09</v>
      </c>
      <c r="CQ58" s="263">
        <v>277668.76</v>
      </c>
      <c r="CR58" s="263">
        <v>242803.02</v>
      </c>
      <c r="CS58" s="263">
        <v>173515.74</v>
      </c>
      <c r="CT58" s="263">
        <v>273386.14</v>
      </c>
      <c r="CU58" s="263">
        <v>225926.07</v>
      </c>
      <c r="CV58" s="263">
        <v>168573.27</v>
      </c>
      <c r="CW58" s="263">
        <v>182852.47</v>
      </c>
      <c r="CX58" s="263">
        <v>250986.45</v>
      </c>
      <c r="CY58" s="263">
        <v>228409.88</v>
      </c>
      <c r="CZ58" s="263">
        <v>215254.08</v>
      </c>
      <c r="DA58" s="263">
        <v>389832.84</v>
      </c>
      <c r="DB58" s="263">
        <v>252599.19</v>
      </c>
      <c r="DC58" s="263">
        <v>270162.68</v>
      </c>
      <c r="DD58" s="263">
        <v>303685.34000000003</v>
      </c>
      <c r="DE58" s="263">
        <v>271209.55</v>
      </c>
      <c r="DF58" s="263">
        <v>293623.08</v>
      </c>
      <c r="DG58" s="263">
        <v>266945.68</v>
      </c>
      <c r="DH58" s="263">
        <v>273266.7</v>
      </c>
      <c r="DI58" s="263">
        <v>335220.24</v>
      </c>
      <c r="DJ58" s="263">
        <v>406945.03</v>
      </c>
      <c r="DK58" s="263">
        <v>377007.39</v>
      </c>
      <c r="DL58" s="263">
        <v>296696</v>
      </c>
      <c r="DM58" s="263">
        <v>414668.1</v>
      </c>
      <c r="DN58" s="263">
        <v>372388.74</v>
      </c>
      <c r="DO58" s="263">
        <v>409246.46</v>
      </c>
      <c r="DP58" s="263">
        <v>368265.37</v>
      </c>
      <c r="DR58" s="263">
        <v>110692959</v>
      </c>
      <c r="DS58" s="263">
        <v>80038824</v>
      </c>
      <c r="DT58" s="263">
        <v>67053108</v>
      </c>
      <c r="DU58" s="263">
        <v>48356433.579999998</v>
      </c>
      <c r="DV58" s="263">
        <v>69871296</v>
      </c>
      <c r="DW58" s="263">
        <v>61941308</v>
      </c>
      <c r="DX58" s="263">
        <v>47975919</v>
      </c>
      <c r="DY58" s="263">
        <v>49383433</v>
      </c>
      <c r="DZ58" s="263">
        <v>72392121</v>
      </c>
      <c r="EA58" s="263">
        <v>57157579</v>
      </c>
      <c r="EB58" s="263">
        <v>74373594</v>
      </c>
      <c r="EC58" s="263">
        <v>106595710.78</v>
      </c>
      <c r="ED58" s="263">
        <v>63465345</v>
      </c>
      <c r="EE58" s="263">
        <v>68309051</v>
      </c>
      <c r="EF58" s="263">
        <v>75481173</v>
      </c>
      <c r="EG58" s="263">
        <v>69344367</v>
      </c>
      <c r="EH58" s="263">
        <v>80442767</v>
      </c>
      <c r="EI58" s="263">
        <v>70915759</v>
      </c>
      <c r="EJ58" s="263">
        <v>78392651</v>
      </c>
      <c r="EK58" s="263">
        <v>77063195</v>
      </c>
      <c r="EL58" s="263">
        <v>107046891</v>
      </c>
      <c r="EM58" s="263">
        <v>106223386</v>
      </c>
      <c r="EN58" s="263">
        <v>73640365</v>
      </c>
      <c r="EO58" s="263">
        <v>95220542</v>
      </c>
      <c r="EP58" s="263">
        <v>93057654</v>
      </c>
      <c r="EQ58" s="263">
        <v>94272591</v>
      </c>
      <c r="ER58" s="263">
        <v>105034893</v>
      </c>
    </row>
    <row r="59" spans="1:148" x14ac:dyDescent="0.75">
      <c r="A59" s="262">
        <v>44316</v>
      </c>
      <c r="B59" t="s">
        <v>307</v>
      </c>
      <c r="C59" s="263">
        <v>0</v>
      </c>
      <c r="D59" s="263">
        <v>7832670.4200000009</v>
      </c>
      <c r="E59" s="263">
        <v>0</v>
      </c>
      <c r="F59" s="263">
        <v>7832670.4200000009</v>
      </c>
      <c r="G59" s="263">
        <v>2103742915.3599999</v>
      </c>
      <c r="H59" s="263">
        <v>0</v>
      </c>
      <c r="I59" s="263"/>
      <c r="J59" s="263">
        <v>0</v>
      </c>
      <c r="K59" s="263">
        <v>0</v>
      </c>
      <c r="L59" s="263">
        <v>0</v>
      </c>
      <c r="M59" s="263">
        <v>0</v>
      </c>
      <c r="N59" s="263">
        <v>0</v>
      </c>
      <c r="O59" s="263">
        <v>0</v>
      </c>
      <c r="P59" s="263">
        <v>0</v>
      </c>
      <c r="Q59" s="263">
        <v>0</v>
      </c>
      <c r="R59" s="263">
        <v>0</v>
      </c>
      <c r="S59" s="263">
        <v>0</v>
      </c>
      <c r="T59" s="263">
        <v>0</v>
      </c>
      <c r="U59" s="263">
        <v>0</v>
      </c>
      <c r="V59" s="263">
        <v>0</v>
      </c>
      <c r="W59" s="263">
        <v>0</v>
      </c>
      <c r="X59" s="263">
        <v>0</v>
      </c>
      <c r="Y59" s="263">
        <v>0</v>
      </c>
      <c r="Z59" s="263">
        <v>0</v>
      </c>
      <c r="AA59" s="263">
        <v>0</v>
      </c>
      <c r="AB59" s="263">
        <v>0</v>
      </c>
      <c r="AC59" s="263">
        <v>0</v>
      </c>
      <c r="AD59" s="263">
        <v>0</v>
      </c>
      <c r="AE59" s="263">
        <v>0</v>
      </c>
      <c r="AF59" s="263">
        <v>0</v>
      </c>
      <c r="AG59" s="263">
        <v>0</v>
      </c>
      <c r="AH59" s="263">
        <v>0</v>
      </c>
      <c r="AI59" s="263">
        <v>0</v>
      </c>
      <c r="AJ59" s="263">
        <v>0</v>
      </c>
      <c r="AK59" s="263"/>
      <c r="AL59" s="263">
        <v>159213.53</v>
      </c>
      <c r="AM59" s="263">
        <v>289949.63</v>
      </c>
      <c r="AN59" s="263">
        <v>250469</v>
      </c>
      <c r="AO59" s="263">
        <v>177094.56</v>
      </c>
      <c r="AP59" s="263">
        <v>236479.49</v>
      </c>
      <c r="AQ59" s="263">
        <v>233452.62</v>
      </c>
      <c r="AR59" s="263">
        <v>266816.15000000002</v>
      </c>
      <c r="AS59" s="263">
        <v>187120.34</v>
      </c>
      <c r="AT59" s="263">
        <v>259642.71</v>
      </c>
      <c r="AU59" s="263">
        <v>228878.03</v>
      </c>
      <c r="AV59" s="263">
        <v>218482.55</v>
      </c>
      <c r="AW59" s="263">
        <v>404430.57</v>
      </c>
      <c r="AX59" s="263">
        <v>259618.41</v>
      </c>
      <c r="AY59" s="263">
        <v>288218.07</v>
      </c>
      <c r="AZ59" s="263">
        <v>312687.08</v>
      </c>
      <c r="BA59" s="263">
        <v>275936.23</v>
      </c>
      <c r="BB59" s="263">
        <v>335294.46999999997</v>
      </c>
      <c r="BC59" s="263">
        <v>276091.46999999997</v>
      </c>
      <c r="BD59" s="263">
        <v>282777.27</v>
      </c>
      <c r="BE59" s="263">
        <v>234497.3</v>
      </c>
      <c r="BF59" s="263">
        <v>421075.78</v>
      </c>
      <c r="BG59" s="263">
        <v>462940.3</v>
      </c>
      <c r="BH59" s="263">
        <v>305866.15000000002</v>
      </c>
      <c r="BI59" s="263">
        <v>392324.44</v>
      </c>
      <c r="BJ59" s="263">
        <v>384306.2</v>
      </c>
      <c r="BK59" s="263">
        <v>310694.5</v>
      </c>
      <c r="BL59" s="263">
        <v>378313.57</v>
      </c>
      <c r="BM59" s="263"/>
      <c r="BN59" s="263">
        <v>0</v>
      </c>
      <c r="BO59" s="263">
        <v>0</v>
      </c>
      <c r="BP59" s="263">
        <v>0</v>
      </c>
      <c r="BQ59" s="263">
        <v>0</v>
      </c>
      <c r="BR59" s="263">
        <v>0</v>
      </c>
      <c r="BS59" s="263">
        <v>0</v>
      </c>
      <c r="BT59" s="263">
        <v>0</v>
      </c>
      <c r="BU59" s="263">
        <v>0</v>
      </c>
      <c r="BV59" s="263">
        <v>0</v>
      </c>
      <c r="BW59" s="263">
        <v>0</v>
      </c>
      <c r="BX59" s="263">
        <v>0</v>
      </c>
      <c r="BY59" s="263">
        <v>0</v>
      </c>
      <c r="BZ59" s="263">
        <v>0</v>
      </c>
      <c r="CA59" s="263">
        <v>0</v>
      </c>
      <c r="CB59" s="263">
        <v>0</v>
      </c>
      <c r="CC59" s="263">
        <v>0</v>
      </c>
      <c r="CD59" s="263">
        <v>0</v>
      </c>
      <c r="CE59" s="263">
        <v>0</v>
      </c>
      <c r="CF59" s="263">
        <v>0</v>
      </c>
      <c r="CG59" s="263">
        <v>0</v>
      </c>
      <c r="CH59" s="263">
        <v>0</v>
      </c>
      <c r="CI59" s="263">
        <v>0</v>
      </c>
      <c r="CJ59" s="263">
        <v>0</v>
      </c>
      <c r="CK59" s="263">
        <v>0</v>
      </c>
      <c r="CL59" s="263">
        <v>0</v>
      </c>
      <c r="CM59" s="263">
        <v>0</v>
      </c>
      <c r="CN59" s="263">
        <v>0</v>
      </c>
      <c r="CO59" s="263"/>
      <c r="CP59" s="263">
        <v>159213.53</v>
      </c>
      <c r="CQ59" s="263">
        <v>289949.63</v>
      </c>
      <c r="CR59" s="263">
        <v>250469</v>
      </c>
      <c r="CS59" s="263">
        <v>177094.56</v>
      </c>
      <c r="CT59" s="263">
        <v>236479.49</v>
      </c>
      <c r="CU59" s="263">
        <v>233452.62</v>
      </c>
      <c r="CV59" s="263">
        <v>266816.15000000002</v>
      </c>
      <c r="CW59" s="263">
        <v>187120.34</v>
      </c>
      <c r="CX59" s="263">
        <v>259642.71</v>
      </c>
      <c r="CY59" s="263">
        <v>228878.03</v>
      </c>
      <c r="CZ59" s="263">
        <v>218482.55</v>
      </c>
      <c r="DA59" s="263">
        <v>404430.57</v>
      </c>
      <c r="DB59" s="263">
        <v>259618.41</v>
      </c>
      <c r="DC59" s="263">
        <v>288218.07</v>
      </c>
      <c r="DD59" s="263">
        <v>312687.08</v>
      </c>
      <c r="DE59" s="263">
        <v>275936.23</v>
      </c>
      <c r="DF59" s="263">
        <v>335294.46999999997</v>
      </c>
      <c r="DG59" s="263">
        <v>276091.46999999997</v>
      </c>
      <c r="DH59" s="263">
        <v>282777.27</v>
      </c>
      <c r="DI59" s="263">
        <v>234497.3</v>
      </c>
      <c r="DJ59" s="263">
        <v>421075.78</v>
      </c>
      <c r="DK59" s="263">
        <v>462940.3</v>
      </c>
      <c r="DL59" s="263">
        <v>305866.15000000002</v>
      </c>
      <c r="DM59" s="263">
        <v>392324.44</v>
      </c>
      <c r="DN59" s="263">
        <v>384306.2</v>
      </c>
      <c r="DO59" s="263">
        <v>310694.5</v>
      </c>
      <c r="DP59" s="263">
        <v>378313.57</v>
      </c>
      <c r="DR59" s="263">
        <v>110692959</v>
      </c>
      <c r="DS59" s="263">
        <v>80038824</v>
      </c>
      <c r="DT59" s="263">
        <v>67053108</v>
      </c>
      <c r="DU59" s="263">
        <v>48356433.579999998</v>
      </c>
      <c r="DV59" s="263">
        <v>69871296</v>
      </c>
      <c r="DW59" s="263">
        <v>61941308</v>
      </c>
      <c r="DX59" s="263">
        <v>47975919</v>
      </c>
      <c r="DY59" s="263">
        <v>49383433</v>
      </c>
      <c r="DZ59" s="263">
        <v>72392121</v>
      </c>
      <c r="EA59" s="263">
        <v>57157579</v>
      </c>
      <c r="EB59" s="263">
        <v>74373594</v>
      </c>
      <c r="EC59" s="263">
        <v>106595710.78</v>
      </c>
      <c r="ED59" s="263">
        <v>63465345</v>
      </c>
      <c r="EE59" s="263">
        <v>68309051</v>
      </c>
      <c r="EF59" s="263">
        <v>75481173</v>
      </c>
      <c r="EG59" s="263">
        <v>69344367</v>
      </c>
      <c r="EH59" s="263">
        <v>80442767</v>
      </c>
      <c r="EI59" s="263">
        <v>70915759</v>
      </c>
      <c r="EJ59" s="263">
        <v>78392651</v>
      </c>
      <c r="EK59" s="263">
        <v>77063195</v>
      </c>
      <c r="EL59" s="263">
        <v>107046891</v>
      </c>
      <c r="EM59" s="263">
        <v>106223386</v>
      </c>
      <c r="EN59" s="263">
        <v>73640365</v>
      </c>
      <c r="EO59" s="263">
        <v>95220542</v>
      </c>
      <c r="EP59" s="263">
        <v>93057654</v>
      </c>
      <c r="EQ59" s="263">
        <v>94272591</v>
      </c>
      <c r="ER59" s="263">
        <v>105034893</v>
      </c>
    </row>
    <row r="60" spans="1:148" x14ac:dyDescent="0.75">
      <c r="A60" s="262">
        <v>44347</v>
      </c>
      <c r="B60" t="s">
        <v>307</v>
      </c>
      <c r="C60" s="263">
        <v>0</v>
      </c>
      <c r="D60" s="263">
        <v>7472269.4400000004</v>
      </c>
      <c r="E60" s="263">
        <v>6720.7</v>
      </c>
      <c r="F60" s="263">
        <v>7472269.4400000004</v>
      </c>
      <c r="G60" s="263">
        <v>2103736194.6600001</v>
      </c>
      <c r="H60" s="263">
        <v>0</v>
      </c>
      <c r="I60" s="263"/>
      <c r="J60" s="263">
        <v>0</v>
      </c>
      <c r="K60" s="263">
        <v>0</v>
      </c>
      <c r="L60" s="263">
        <v>0</v>
      </c>
      <c r="M60" s="263">
        <v>0</v>
      </c>
      <c r="N60" s="263">
        <v>0</v>
      </c>
      <c r="O60" s="263">
        <v>0</v>
      </c>
      <c r="P60" s="263">
        <v>0</v>
      </c>
      <c r="Q60" s="263">
        <v>0</v>
      </c>
      <c r="R60" s="263">
        <v>0</v>
      </c>
      <c r="S60" s="263">
        <v>0</v>
      </c>
      <c r="T60" s="263">
        <v>0</v>
      </c>
      <c r="U60" s="263">
        <v>0</v>
      </c>
      <c r="V60" s="263">
        <v>0</v>
      </c>
      <c r="W60" s="263">
        <v>0</v>
      </c>
      <c r="X60" s="263">
        <v>0</v>
      </c>
      <c r="Y60" s="263">
        <v>0</v>
      </c>
      <c r="Z60" s="263">
        <v>0</v>
      </c>
      <c r="AA60" s="263">
        <v>0</v>
      </c>
      <c r="AB60" s="263">
        <v>0</v>
      </c>
      <c r="AC60" s="263">
        <v>0</v>
      </c>
      <c r="AD60" s="263">
        <v>0</v>
      </c>
      <c r="AE60" s="263">
        <v>0</v>
      </c>
      <c r="AF60" s="263">
        <v>0</v>
      </c>
      <c r="AG60" s="263">
        <v>0</v>
      </c>
      <c r="AH60" s="263">
        <v>0</v>
      </c>
      <c r="AI60" s="263">
        <v>0</v>
      </c>
      <c r="AJ60" s="263">
        <v>0</v>
      </c>
      <c r="AK60" s="263"/>
      <c r="AL60" s="263">
        <v>144889.43</v>
      </c>
      <c r="AM60" s="263">
        <v>306159.7</v>
      </c>
      <c r="AN60" s="263">
        <v>242000.68</v>
      </c>
      <c r="AO60" s="263">
        <v>169657.78</v>
      </c>
      <c r="AP60" s="263">
        <v>225393.32</v>
      </c>
      <c r="AQ60" s="263">
        <v>225913.05</v>
      </c>
      <c r="AR60" s="263">
        <v>173924.28</v>
      </c>
      <c r="AS60" s="263">
        <v>181722.58</v>
      </c>
      <c r="AT60" s="263">
        <v>261647.27</v>
      </c>
      <c r="AU60" s="263">
        <v>219400.63</v>
      </c>
      <c r="AV60" s="263">
        <v>188065.9</v>
      </c>
      <c r="AW60" s="263">
        <v>387663.28</v>
      </c>
      <c r="AX60" s="263">
        <v>251091.97</v>
      </c>
      <c r="AY60" s="263">
        <v>295880.40000000002</v>
      </c>
      <c r="AZ60" s="263">
        <v>302597.25</v>
      </c>
      <c r="BA60" s="263">
        <v>263072.28999999998</v>
      </c>
      <c r="BB60" s="263">
        <v>301743.43</v>
      </c>
      <c r="BC60" s="263">
        <v>266835.49</v>
      </c>
      <c r="BD60" s="263">
        <v>269291.81</v>
      </c>
      <c r="BE60" s="263">
        <v>239892.15</v>
      </c>
      <c r="BF60" s="263">
        <v>395552.87</v>
      </c>
      <c r="BG60" s="263">
        <v>383587.32</v>
      </c>
      <c r="BH60" s="263">
        <v>296676.84999999998</v>
      </c>
      <c r="BI60" s="263">
        <v>379679.86</v>
      </c>
      <c r="BJ60" s="263">
        <v>371340.08</v>
      </c>
      <c r="BK60" s="263">
        <v>359693.31</v>
      </c>
      <c r="BL60" s="263">
        <v>368896.46</v>
      </c>
      <c r="BM60" s="263"/>
      <c r="BN60" s="263">
        <v>0</v>
      </c>
      <c r="BO60" s="263">
        <v>0</v>
      </c>
      <c r="BP60" s="263">
        <v>0</v>
      </c>
      <c r="BQ60" s="263">
        <v>6720.7</v>
      </c>
      <c r="BR60" s="263">
        <v>0</v>
      </c>
      <c r="BS60" s="263">
        <v>0</v>
      </c>
      <c r="BT60" s="263">
        <v>0</v>
      </c>
      <c r="BU60" s="263">
        <v>0</v>
      </c>
      <c r="BV60" s="263">
        <v>0</v>
      </c>
      <c r="BW60" s="263">
        <v>0</v>
      </c>
      <c r="BX60" s="263">
        <v>0</v>
      </c>
      <c r="BY60" s="263">
        <v>0</v>
      </c>
      <c r="BZ60" s="263">
        <v>0</v>
      </c>
      <c r="CA60" s="263">
        <v>0</v>
      </c>
      <c r="CB60" s="263">
        <v>0</v>
      </c>
      <c r="CC60" s="263">
        <v>0</v>
      </c>
      <c r="CD60" s="263">
        <v>0</v>
      </c>
      <c r="CE60" s="263">
        <v>0</v>
      </c>
      <c r="CF60" s="263">
        <v>0</v>
      </c>
      <c r="CG60" s="263">
        <v>0</v>
      </c>
      <c r="CH60" s="263">
        <v>0</v>
      </c>
      <c r="CI60" s="263">
        <v>0</v>
      </c>
      <c r="CJ60" s="263">
        <v>0</v>
      </c>
      <c r="CK60" s="263">
        <v>0</v>
      </c>
      <c r="CL60" s="263">
        <v>0</v>
      </c>
      <c r="CM60" s="263">
        <v>0</v>
      </c>
      <c r="CN60" s="263">
        <v>0</v>
      </c>
      <c r="CO60" s="263"/>
      <c r="CP60" s="263">
        <v>144889.43</v>
      </c>
      <c r="CQ60" s="263">
        <v>306159.7</v>
      </c>
      <c r="CR60" s="263">
        <v>242000.68</v>
      </c>
      <c r="CS60" s="263">
        <v>169657.78</v>
      </c>
      <c r="CT60" s="263">
        <v>225393.32</v>
      </c>
      <c r="CU60" s="263">
        <v>225913.05</v>
      </c>
      <c r="CV60" s="263">
        <v>173924.28</v>
      </c>
      <c r="CW60" s="263">
        <v>181722.58</v>
      </c>
      <c r="CX60" s="263">
        <v>261647.27</v>
      </c>
      <c r="CY60" s="263">
        <v>219400.63</v>
      </c>
      <c r="CZ60" s="263">
        <v>188065.9</v>
      </c>
      <c r="DA60" s="263">
        <v>387663.28</v>
      </c>
      <c r="DB60" s="263">
        <v>251091.97</v>
      </c>
      <c r="DC60" s="263">
        <v>295880.40000000002</v>
      </c>
      <c r="DD60" s="263">
        <v>302597.25</v>
      </c>
      <c r="DE60" s="263">
        <v>263072.28999999998</v>
      </c>
      <c r="DF60" s="263">
        <v>301743.43</v>
      </c>
      <c r="DG60" s="263">
        <v>266835.49</v>
      </c>
      <c r="DH60" s="263">
        <v>269291.81</v>
      </c>
      <c r="DI60" s="263">
        <v>239892.15</v>
      </c>
      <c r="DJ60" s="263">
        <v>395552.87</v>
      </c>
      <c r="DK60" s="263">
        <v>383587.32</v>
      </c>
      <c r="DL60" s="263">
        <v>296676.84999999998</v>
      </c>
      <c r="DM60" s="263">
        <v>379679.86</v>
      </c>
      <c r="DN60" s="263">
        <v>371340.08</v>
      </c>
      <c r="DO60" s="263">
        <v>359693.31</v>
      </c>
      <c r="DP60" s="263">
        <v>368896.46</v>
      </c>
      <c r="DR60" s="263">
        <v>110692959</v>
      </c>
      <c r="DS60" s="263">
        <v>80038824</v>
      </c>
      <c r="DT60" s="263">
        <v>67053108</v>
      </c>
      <c r="DU60" s="263">
        <v>48349712.880000003</v>
      </c>
      <c r="DV60" s="263">
        <v>69871296</v>
      </c>
      <c r="DW60" s="263">
        <v>61941308</v>
      </c>
      <c r="DX60" s="263">
        <v>47975919</v>
      </c>
      <c r="DY60" s="263">
        <v>49383433</v>
      </c>
      <c r="DZ60" s="263">
        <v>72392121</v>
      </c>
      <c r="EA60" s="263">
        <v>57157579</v>
      </c>
      <c r="EB60" s="263">
        <v>74373594</v>
      </c>
      <c r="EC60" s="263">
        <v>106595710.78</v>
      </c>
      <c r="ED60" s="263">
        <v>63465345</v>
      </c>
      <c r="EE60" s="263">
        <v>68309051</v>
      </c>
      <c r="EF60" s="263">
        <v>75481173</v>
      </c>
      <c r="EG60" s="263">
        <v>69344367</v>
      </c>
      <c r="EH60" s="263">
        <v>80442767</v>
      </c>
      <c r="EI60" s="263">
        <v>70915759</v>
      </c>
      <c r="EJ60" s="263">
        <v>78392651</v>
      </c>
      <c r="EK60" s="263">
        <v>77063195</v>
      </c>
      <c r="EL60" s="263">
        <v>107046891</v>
      </c>
      <c r="EM60" s="263">
        <v>106223386</v>
      </c>
      <c r="EN60" s="263">
        <v>73640365</v>
      </c>
      <c r="EO60" s="263">
        <v>95220542</v>
      </c>
      <c r="EP60" s="263">
        <v>93057654</v>
      </c>
      <c r="EQ60" s="263">
        <v>94272591</v>
      </c>
      <c r="ER60" s="263">
        <v>105034893</v>
      </c>
    </row>
    <row r="61" spans="1:148" x14ac:dyDescent="0.75">
      <c r="A61" s="262">
        <v>44377</v>
      </c>
      <c r="B61" t="s">
        <v>307</v>
      </c>
      <c r="C61" s="263">
        <v>0</v>
      </c>
      <c r="D61" s="263">
        <v>7801430.7200000007</v>
      </c>
      <c r="E61" s="263">
        <v>0</v>
      </c>
      <c r="F61" s="263">
        <v>7801430.7200000007</v>
      </c>
      <c r="G61" s="263">
        <v>2103736194.6600001</v>
      </c>
      <c r="H61" s="263">
        <v>0</v>
      </c>
      <c r="I61" s="263"/>
      <c r="J61" s="263">
        <v>0</v>
      </c>
      <c r="K61" s="263">
        <v>0</v>
      </c>
      <c r="L61" s="263">
        <v>0</v>
      </c>
      <c r="M61" s="263">
        <v>0</v>
      </c>
      <c r="N61" s="263">
        <v>0</v>
      </c>
      <c r="O61" s="263">
        <v>0</v>
      </c>
      <c r="P61" s="263">
        <v>0</v>
      </c>
      <c r="Q61" s="263">
        <v>0</v>
      </c>
      <c r="R61" s="263">
        <v>0</v>
      </c>
      <c r="S61" s="263">
        <v>0</v>
      </c>
      <c r="T61" s="263">
        <v>0</v>
      </c>
      <c r="U61" s="263">
        <v>0</v>
      </c>
      <c r="V61" s="263">
        <v>0</v>
      </c>
      <c r="W61" s="263">
        <v>0</v>
      </c>
      <c r="X61" s="263">
        <v>0</v>
      </c>
      <c r="Y61" s="263">
        <v>0</v>
      </c>
      <c r="Z61" s="263">
        <v>0</v>
      </c>
      <c r="AA61" s="263">
        <v>0</v>
      </c>
      <c r="AB61" s="263">
        <v>0</v>
      </c>
      <c r="AC61" s="263">
        <v>0</v>
      </c>
      <c r="AD61" s="263">
        <v>0</v>
      </c>
      <c r="AE61" s="263">
        <v>0</v>
      </c>
      <c r="AF61" s="263">
        <v>0</v>
      </c>
      <c r="AG61" s="263">
        <v>0</v>
      </c>
      <c r="AH61" s="263">
        <v>0</v>
      </c>
      <c r="AI61" s="263">
        <v>0</v>
      </c>
      <c r="AJ61" s="263">
        <v>0</v>
      </c>
      <c r="AK61" s="263"/>
      <c r="AL61" s="263">
        <v>152274.89000000001</v>
      </c>
      <c r="AM61" s="263">
        <v>275332.69</v>
      </c>
      <c r="AN61" s="263">
        <v>250585.47</v>
      </c>
      <c r="AO61" s="263">
        <v>177101.93</v>
      </c>
      <c r="AP61" s="263">
        <v>232513.55</v>
      </c>
      <c r="AQ61" s="263">
        <v>233448.37</v>
      </c>
      <c r="AR61" s="263">
        <v>182504.21</v>
      </c>
      <c r="AS61" s="263">
        <v>171918.76</v>
      </c>
      <c r="AT61" s="263">
        <v>309321.89</v>
      </c>
      <c r="AU61" s="263">
        <v>226714.12</v>
      </c>
      <c r="AV61" s="263">
        <v>216294.65</v>
      </c>
      <c r="AW61" s="263">
        <v>404422.29</v>
      </c>
      <c r="AX61" s="263">
        <v>285419.02</v>
      </c>
      <c r="AY61" s="263">
        <v>279232.03999999998</v>
      </c>
      <c r="AZ61" s="263">
        <v>312614.90000000002</v>
      </c>
      <c r="BA61" s="263">
        <v>272808.89</v>
      </c>
      <c r="BB61" s="263">
        <v>341223.67999999999</v>
      </c>
      <c r="BC61" s="263">
        <v>276217.78000000003</v>
      </c>
      <c r="BD61" s="263">
        <v>278402.18</v>
      </c>
      <c r="BE61" s="263">
        <v>331543.37</v>
      </c>
      <c r="BF61" s="263">
        <v>418849.48</v>
      </c>
      <c r="BG61" s="263">
        <v>396573.66</v>
      </c>
      <c r="BH61" s="263">
        <v>306560.02</v>
      </c>
      <c r="BI61" s="263">
        <v>391568.57</v>
      </c>
      <c r="BJ61" s="263">
        <v>384235.32</v>
      </c>
      <c r="BK61" s="263">
        <v>312422.38</v>
      </c>
      <c r="BL61" s="263">
        <v>381326.61</v>
      </c>
      <c r="BM61" s="263"/>
      <c r="BN61" s="263">
        <v>0</v>
      </c>
      <c r="BO61" s="263">
        <v>0</v>
      </c>
      <c r="BP61" s="263">
        <v>0</v>
      </c>
      <c r="BQ61" s="263">
        <v>0</v>
      </c>
      <c r="BR61" s="263">
        <v>0</v>
      </c>
      <c r="BS61" s="263">
        <v>0</v>
      </c>
      <c r="BT61" s="263">
        <v>0</v>
      </c>
      <c r="BU61" s="263">
        <v>0</v>
      </c>
      <c r="BV61" s="263">
        <v>0</v>
      </c>
      <c r="BW61" s="263">
        <v>0</v>
      </c>
      <c r="BX61" s="263">
        <v>0</v>
      </c>
      <c r="BY61" s="263">
        <v>0</v>
      </c>
      <c r="BZ61" s="263">
        <v>0</v>
      </c>
      <c r="CA61" s="263">
        <v>0</v>
      </c>
      <c r="CB61" s="263">
        <v>0</v>
      </c>
      <c r="CC61" s="263">
        <v>0</v>
      </c>
      <c r="CD61" s="263">
        <v>0</v>
      </c>
      <c r="CE61" s="263">
        <v>0</v>
      </c>
      <c r="CF61" s="263">
        <v>0</v>
      </c>
      <c r="CG61" s="263">
        <v>0</v>
      </c>
      <c r="CH61" s="263">
        <v>0</v>
      </c>
      <c r="CI61" s="263">
        <v>0</v>
      </c>
      <c r="CJ61" s="263">
        <v>0</v>
      </c>
      <c r="CK61" s="263">
        <v>0</v>
      </c>
      <c r="CL61" s="263">
        <v>0</v>
      </c>
      <c r="CM61" s="263">
        <v>0</v>
      </c>
      <c r="CN61" s="263">
        <v>0</v>
      </c>
      <c r="CO61" s="263"/>
      <c r="CP61" s="263">
        <v>152274.89000000001</v>
      </c>
      <c r="CQ61" s="263">
        <v>275332.69</v>
      </c>
      <c r="CR61" s="263">
        <v>250585.47</v>
      </c>
      <c r="CS61" s="263">
        <v>177101.93</v>
      </c>
      <c r="CT61" s="263">
        <v>232513.55</v>
      </c>
      <c r="CU61" s="263">
        <v>233448.37</v>
      </c>
      <c r="CV61" s="263">
        <v>182504.21</v>
      </c>
      <c r="CW61" s="263">
        <v>171918.76</v>
      </c>
      <c r="CX61" s="263">
        <v>309321.89</v>
      </c>
      <c r="CY61" s="263">
        <v>226714.12</v>
      </c>
      <c r="CZ61" s="263">
        <v>216294.65</v>
      </c>
      <c r="DA61" s="263">
        <v>404422.29</v>
      </c>
      <c r="DB61" s="263">
        <v>285419.02</v>
      </c>
      <c r="DC61" s="263">
        <v>279232.03999999998</v>
      </c>
      <c r="DD61" s="263">
        <v>312614.90000000002</v>
      </c>
      <c r="DE61" s="263">
        <v>272808.89</v>
      </c>
      <c r="DF61" s="263">
        <v>341223.67999999999</v>
      </c>
      <c r="DG61" s="263">
        <v>276217.78000000003</v>
      </c>
      <c r="DH61" s="263">
        <v>278402.18</v>
      </c>
      <c r="DI61" s="263">
        <v>331543.37</v>
      </c>
      <c r="DJ61" s="263">
        <v>418849.48</v>
      </c>
      <c r="DK61" s="263">
        <v>396573.66</v>
      </c>
      <c r="DL61" s="263">
        <v>306560.02</v>
      </c>
      <c r="DM61" s="263">
        <v>391568.57</v>
      </c>
      <c r="DN61" s="263">
        <v>384235.32</v>
      </c>
      <c r="DO61" s="263">
        <v>312422.38</v>
      </c>
      <c r="DP61" s="263">
        <v>381326.61</v>
      </c>
      <c r="DR61" s="263">
        <v>110692959</v>
      </c>
      <c r="DS61" s="263">
        <v>80038824</v>
      </c>
      <c r="DT61" s="263">
        <v>67053108</v>
      </c>
      <c r="DU61" s="263">
        <v>48349712.880000003</v>
      </c>
      <c r="DV61" s="263">
        <v>69871296</v>
      </c>
      <c r="DW61" s="263">
        <v>61941308</v>
      </c>
      <c r="DX61" s="263">
        <v>47975919</v>
      </c>
      <c r="DY61" s="263">
        <v>49383433</v>
      </c>
      <c r="DZ61" s="263">
        <v>72392121</v>
      </c>
      <c r="EA61" s="263">
        <v>57157579</v>
      </c>
      <c r="EB61" s="263">
        <v>74373594</v>
      </c>
      <c r="EC61" s="263">
        <v>106595710.78</v>
      </c>
      <c r="ED61" s="263">
        <v>63465345</v>
      </c>
      <c r="EE61" s="263">
        <v>68309051</v>
      </c>
      <c r="EF61" s="263">
        <v>75481173</v>
      </c>
      <c r="EG61" s="263">
        <v>69344367</v>
      </c>
      <c r="EH61" s="263">
        <v>80442767</v>
      </c>
      <c r="EI61" s="263">
        <v>70915759</v>
      </c>
      <c r="EJ61" s="263">
        <v>78392651</v>
      </c>
      <c r="EK61" s="263">
        <v>77063195</v>
      </c>
      <c r="EL61" s="263">
        <v>107046891</v>
      </c>
      <c r="EM61" s="263">
        <v>106223386</v>
      </c>
      <c r="EN61" s="263">
        <v>73640365</v>
      </c>
      <c r="EO61" s="263">
        <v>95220542</v>
      </c>
      <c r="EP61" s="263">
        <v>93057654</v>
      </c>
      <c r="EQ61" s="263">
        <v>94272591</v>
      </c>
      <c r="ER61" s="263">
        <v>105034893</v>
      </c>
    </row>
    <row r="62" spans="1:148" x14ac:dyDescent="0.75">
      <c r="A62" s="262">
        <v>44408</v>
      </c>
      <c r="B62" t="s">
        <v>307</v>
      </c>
      <c r="C62" s="263">
        <v>0</v>
      </c>
      <c r="D62" s="263">
        <v>7513974.1200000001</v>
      </c>
      <c r="E62" s="263">
        <v>0</v>
      </c>
      <c r="F62" s="263">
        <v>7513974.1200000001</v>
      </c>
      <c r="G62" s="263">
        <v>2103736194.6600001</v>
      </c>
      <c r="H62" s="263">
        <v>0</v>
      </c>
      <c r="I62" s="263"/>
      <c r="J62" s="263">
        <v>0</v>
      </c>
      <c r="K62" s="263">
        <v>0</v>
      </c>
      <c r="L62" s="263">
        <v>0</v>
      </c>
      <c r="M62" s="263">
        <v>0</v>
      </c>
      <c r="N62" s="263">
        <v>0</v>
      </c>
      <c r="O62" s="263">
        <v>0</v>
      </c>
      <c r="P62" s="263">
        <v>0</v>
      </c>
      <c r="Q62" s="263">
        <v>0</v>
      </c>
      <c r="R62" s="263">
        <v>0</v>
      </c>
      <c r="S62" s="263">
        <v>0</v>
      </c>
      <c r="T62" s="263">
        <v>0</v>
      </c>
      <c r="U62" s="263">
        <v>0</v>
      </c>
      <c r="V62" s="263">
        <v>0</v>
      </c>
      <c r="W62" s="263">
        <v>0</v>
      </c>
      <c r="X62" s="263">
        <v>0</v>
      </c>
      <c r="Y62" s="263">
        <v>0</v>
      </c>
      <c r="Z62" s="263">
        <v>0</v>
      </c>
      <c r="AA62" s="263">
        <v>0</v>
      </c>
      <c r="AB62" s="263">
        <v>0</v>
      </c>
      <c r="AC62" s="263">
        <v>0</v>
      </c>
      <c r="AD62" s="263">
        <v>0</v>
      </c>
      <c r="AE62" s="263">
        <v>0</v>
      </c>
      <c r="AF62" s="263">
        <v>0</v>
      </c>
      <c r="AG62" s="263">
        <v>0</v>
      </c>
      <c r="AH62" s="263">
        <v>0</v>
      </c>
      <c r="AI62" s="263">
        <v>0</v>
      </c>
      <c r="AJ62" s="263">
        <v>0</v>
      </c>
      <c r="AK62" s="263"/>
      <c r="AL62" s="263">
        <v>176818.6</v>
      </c>
      <c r="AM62" s="263">
        <v>191377.25</v>
      </c>
      <c r="AN62" s="263">
        <v>242253.63</v>
      </c>
      <c r="AO62" s="263">
        <v>167000.68</v>
      </c>
      <c r="AP62" s="263">
        <v>225326.45</v>
      </c>
      <c r="AQ62" s="263">
        <v>225909.03</v>
      </c>
      <c r="AR62" s="263">
        <v>176965.29</v>
      </c>
      <c r="AS62" s="263">
        <v>165999.45000000001</v>
      </c>
      <c r="AT62" s="263">
        <v>250792.85</v>
      </c>
      <c r="AU62" s="263">
        <v>219409.39</v>
      </c>
      <c r="AV62" s="263">
        <v>211402.72</v>
      </c>
      <c r="AW62" s="263">
        <v>463896.33</v>
      </c>
      <c r="AX62" s="263">
        <v>271650.06</v>
      </c>
      <c r="AY62" s="263">
        <v>282074.90999999997</v>
      </c>
      <c r="AZ62" s="263">
        <v>302590.40999999997</v>
      </c>
      <c r="BA62" s="263">
        <v>261563.71</v>
      </c>
      <c r="BB62" s="263">
        <v>323709.09000000003</v>
      </c>
      <c r="BC62" s="263">
        <v>263571.15000000002</v>
      </c>
      <c r="BD62" s="263">
        <v>261914.53</v>
      </c>
      <c r="BE62" s="263">
        <v>283992.83</v>
      </c>
      <c r="BF62" s="263">
        <v>407178.84</v>
      </c>
      <c r="BG62" s="263">
        <v>387217.67</v>
      </c>
      <c r="BH62" s="263">
        <v>294598.67</v>
      </c>
      <c r="BI62" s="263">
        <v>379613.59</v>
      </c>
      <c r="BJ62" s="263">
        <v>371624.06</v>
      </c>
      <c r="BK62" s="263">
        <v>326413.48</v>
      </c>
      <c r="BL62" s="263">
        <v>379109.45</v>
      </c>
      <c r="BM62" s="263"/>
      <c r="BN62" s="263">
        <v>0</v>
      </c>
      <c r="BO62" s="263">
        <v>0</v>
      </c>
      <c r="BP62" s="263">
        <v>0</v>
      </c>
      <c r="BQ62" s="263">
        <v>0</v>
      </c>
      <c r="BR62" s="263">
        <v>0</v>
      </c>
      <c r="BS62" s="263">
        <v>0</v>
      </c>
      <c r="BT62" s="263">
        <v>0</v>
      </c>
      <c r="BU62" s="263">
        <v>0</v>
      </c>
      <c r="BV62" s="263">
        <v>0</v>
      </c>
      <c r="BW62" s="263">
        <v>0</v>
      </c>
      <c r="BX62" s="263">
        <v>0</v>
      </c>
      <c r="BY62" s="263">
        <v>0</v>
      </c>
      <c r="BZ62" s="263">
        <v>0</v>
      </c>
      <c r="CA62" s="263">
        <v>0</v>
      </c>
      <c r="CB62" s="263">
        <v>0</v>
      </c>
      <c r="CC62" s="263">
        <v>0</v>
      </c>
      <c r="CD62" s="263">
        <v>0</v>
      </c>
      <c r="CE62" s="263">
        <v>0</v>
      </c>
      <c r="CF62" s="263">
        <v>0</v>
      </c>
      <c r="CG62" s="263">
        <v>0</v>
      </c>
      <c r="CH62" s="263">
        <v>0</v>
      </c>
      <c r="CI62" s="263">
        <v>0</v>
      </c>
      <c r="CJ62" s="263">
        <v>0</v>
      </c>
      <c r="CK62" s="263">
        <v>0</v>
      </c>
      <c r="CL62" s="263">
        <v>0</v>
      </c>
      <c r="CM62" s="263">
        <v>0</v>
      </c>
      <c r="CN62" s="263">
        <v>0</v>
      </c>
      <c r="CO62" s="263"/>
      <c r="CP62" s="263">
        <v>176818.6</v>
      </c>
      <c r="CQ62" s="263">
        <v>191377.25</v>
      </c>
      <c r="CR62" s="263">
        <v>242253.63</v>
      </c>
      <c r="CS62" s="263">
        <v>167000.68</v>
      </c>
      <c r="CT62" s="263">
        <v>225326.45</v>
      </c>
      <c r="CU62" s="263">
        <v>225909.03</v>
      </c>
      <c r="CV62" s="263">
        <v>176965.29</v>
      </c>
      <c r="CW62" s="263">
        <v>165999.45000000001</v>
      </c>
      <c r="CX62" s="263">
        <v>250792.85</v>
      </c>
      <c r="CY62" s="263">
        <v>219409.39</v>
      </c>
      <c r="CZ62" s="263">
        <v>211402.72</v>
      </c>
      <c r="DA62" s="263">
        <v>463896.33</v>
      </c>
      <c r="DB62" s="263">
        <v>271650.06</v>
      </c>
      <c r="DC62" s="263">
        <v>282074.90999999997</v>
      </c>
      <c r="DD62" s="263">
        <v>302590.40999999997</v>
      </c>
      <c r="DE62" s="263">
        <v>261563.71</v>
      </c>
      <c r="DF62" s="263">
        <v>323709.09000000003</v>
      </c>
      <c r="DG62" s="263">
        <v>263571.15000000002</v>
      </c>
      <c r="DH62" s="263">
        <v>261914.53</v>
      </c>
      <c r="DI62" s="263">
        <v>283992.83</v>
      </c>
      <c r="DJ62" s="263">
        <v>407178.84</v>
      </c>
      <c r="DK62" s="263">
        <v>387217.67</v>
      </c>
      <c r="DL62" s="263">
        <v>294598.67</v>
      </c>
      <c r="DM62" s="263">
        <v>379613.59</v>
      </c>
      <c r="DN62" s="263">
        <v>371624.06</v>
      </c>
      <c r="DO62" s="263">
        <v>326413.48</v>
      </c>
      <c r="DP62" s="263">
        <v>379109.45</v>
      </c>
      <c r="DR62" s="263">
        <v>110692959</v>
      </c>
      <c r="DS62" s="263">
        <v>80038824</v>
      </c>
      <c r="DT62" s="263">
        <v>67053108</v>
      </c>
      <c r="DU62" s="263">
        <v>48349712.880000003</v>
      </c>
      <c r="DV62" s="263">
        <v>69871296</v>
      </c>
      <c r="DW62" s="263">
        <v>61941308</v>
      </c>
      <c r="DX62" s="263">
        <v>47975919</v>
      </c>
      <c r="DY62" s="263">
        <v>49383433</v>
      </c>
      <c r="DZ62" s="263">
        <v>72392121</v>
      </c>
      <c r="EA62" s="263">
        <v>57157579</v>
      </c>
      <c r="EB62" s="263">
        <v>74373594</v>
      </c>
      <c r="EC62" s="263">
        <v>106595710.78</v>
      </c>
      <c r="ED62" s="263">
        <v>63465345</v>
      </c>
      <c r="EE62" s="263">
        <v>68309051</v>
      </c>
      <c r="EF62" s="263">
        <v>75481173</v>
      </c>
      <c r="EG62" s="263">
        <v>69344367</v>
      </c>
      <c r="EH62" s="263">
        <v>80442767</v>
      </c>
      <c r="EI62" s="263">
        <v>70915759</v>
      </c>
      <c r="EJ62" s="263">
        <v>78392651</v>
      </c>
      <c r="EK62" s="263">
        <v>77063195</v>
      </c>
      <c r="EL62" s="263">
        <v>107046891</v>
      </c>
      <c r="EM62" s="263">
        <v>106223386</v>
      </c>
      <c r="EN62" s="263">
        <v>73640365</v>
      </c>
      <c r="EO62" s="263">
        <v>95220542</v>
      </c>
      <c r="EP62" s="263">
        <v>93057654</v>
      </c>
      <c r="EQ62" s="263">
        <v>94272591</v>
      </c>
      <c r="ER62" s="263">
        <v>105034893</v>
      </c>
    </row>
    <row r="63" spans="1:148" x14ac:dyDescent="0.75">
      <c r="A63" s="262">
        <v>44439</v>
      </c>
      <c r="B63" t="s">
        <v>307</v>
      </c>
      <c r="C63" s="263">
        <v>0</v>
      </c>
      <c r="D63" s="263">
        <v>7721758.25</v>
      </c>
      <c r="E63" s="263">
        <v>0</v>
      </c>
      <c r="F63" s="263">
        <v>7721758.25</v>
      </c>
      <c r="G63" s="263">
        <v>2103736194.6600001</v>
      </c>
      <c r="H63" s="263">
        <v>0</v>
      </c>
      <c r="I63" s="263"/>
      <c r="J63" s="263">
        <v>0</v>
      </c>
      <c r="K63" s="263">
        <v>0</v>
      </c>
      <c r="L63" s="263">
        <v>0</v>
      </c>
      <c r="M63" s="263">
        <v>0</v>
      </c>
      <c r="N63" s="263">
        <v>0</v>
      </c>
      <c r="O63" s="263">
        <v>0</v>
      </c>
      <c r="P63" s="263">
        <v>0</v>
      </c>
      <c r="Q63" s="263">
        <v>0</v>
      </c>
      <c r="R63" s="263">
        <v>0</v>
      </c>
      <c r="S63" s="263">
        <v>0</v>
      </c>
      <c r="T63" s="263">
        <v>0</v>
      </c>
      <c r="U63" s="263">
        <v>0</v>
      </c>
      <c r="V63" s="263">
        <v>0</v>
      </c>
      <c r="W63" s="263">
        <v>0</v>
      </c>
      <c r="X63" s="263">
        <v>0</v>
      </c>
      <c r="Y63" s="263">
        <v>0</v>
      </c>
      <c r="Z63" s="263">
        <v>0</v>
      </c>
      <c r="AA63" s="263">
        <v>0</v>
      </c>
      <c r="AB63" s="263">
        <v>0</v>
      </c>
      <c r="AC63" s="263">
        <v>0</v>
      </c>
      <c r="AD63" s="263">
        <v>0</v>
      </c>
      <c r="AE63" s="263">
        <v>0</v>
      </c>
      <c r="AF63" s="263">
        <v>0</v>
      </c>
      <c r="AG63" s="263">
        <v>0</v>
      </c>
      <c r="AH63" s="263">
        <v>0</v>
      </c>
      <c r="AI63" s="263">
        <v>0</v>
      </c>
      <c r="AJ63" s="263">
        <v>0</v>
      </c>
      <c r="AK63" s="263"/>
      <c r="AL63" s="263">
        <v>155983.29</v>
      </c>
      <c r="AM63" s="263">
        <v>228266.49</v>
      </c>
      <c r="AN63" s="263">
        <v>240444.43</v>
      </c>
      <c r="AO63" s="263">
        <v>173637.41</v>
      </c>
      <c r="AP63" s="263">
        <v>238658.09</v>
      </c>
      <c r="AQ63" s="263">
        <v>233434.54</v>
      </c>
      <c r="AR63" s="263">
        <v>179724.46</v>
      </c>
      <c r="AS63" s="263">
        <v>187961.51</v>
      </c>
      <c r="AT63" s="263">
        <v>261358.2</v>
      </c>
      <c r="AU63" s="263">
        <v>226732.78</v>
      </c>
      <c r="AV63" s="263">
        <v>218502.14</v>
      </c>
      <c r="AW63" s="263">
        <v>413582.42</v>
      </c>
      <c r="AX63" s="263">
        <v>248472.83</v>
      </c>
      <c r="AY63" s="263">
        <v>317236.65999999997</v>
      </c>
      <c r="AZ63" s="263">
        <v>290661.11</v>
      </c>
      <c r="BA63" s="263">
        <v>272953.36</v>
      </c>
      <c r="BB63" s="263">
        <v>334851.59000000003</v>
      </c>
      <c r="BC63" s="263">
        <v>272463.90000000002</v>
      </c>
      <c r="BD63" s="263">
        <v>279157.15999999997</v>
      </c>
      <c r="BE63" s="263">
        <v>303112.64</v>
      </c>
      <c r="BF63" s="263">
        <v>421055.82</v>
      </c>
      <c r="BG63" s="263">
        <v>396509.22</v>
      </c>
      <c r="BH63" s="263">
        <v>305855.61</v>
      </c>
      <c r="BI63" s="263">
        <v>392333.68</v>
      </c>
      <c r="BJ63" s="263">
        <v>384198.64</v>
      </c>
      <c r="BK63" s="263">
        <v>363437.32</v>
      </c>
      <c r="BL63" s="263">
        <v>381172.95</v>
      </c>
      <c r="BM63" s="263"/>
      <c r="BN63" s="263">
        <v>0</v>
      </c>
      <c r="BO63" s="263">
        <v>0</v>
      </c>
      <c r="BP63" s="263">
        <v>0</v>
      </c>
      <c r="BQ63" s="263">
        <v>0</v>
      </c>
      <c r="BR63" s="263">
        <v>0</v>
      </c>
      <c r="BS63" s="263">
        <v>0</v>
      </c>
      <c r="BT63" s="263">
        <v>0</v>
      </c>
      <c r="BU63" s="263">
        <v>0</v>
      </c>
      <c r="BV63" s="263">
        <v>0</v>
      </c>
      <c r="BW63" s="263">
        <v>0</v>
      </c>
      <c r="BX63" s="263">
        <v>0</v>
      </c>
      <c r="BY63" s="263">
        <v>0</v>
      </c>
      <c r="BZ63" s="263">
        <v>0</v>
      </c>
      <c r="CA63" s="263">
        <v>0</v>
      </c>
      <c r="CB63" s="263">
        <v>0</v>
      </c>
      <c r="CC63" s="263">
        <v>0</v>
      </c>
      <c r="CD63" s="263">
        <v>0</v>
      </c>
      <c r="CE63" s="263">
        <v>0</v>
      </c>
      <c r="CF63" s="263">
        <v>0</v>
      </c>
      <c r="CG63" s="263">
        <v>0</v>
      </c>
      <c r="CH63" s="263">
        <v>0</v>
      </c>
      <c r="CI63" s="263">
        <v>0</v>
      </c>
      <c r="CJ63" s="263">
        <v>0</v>
      </c>
      <c r="CK63" s="263">
        <v>0</v>
      </c>
      <c r="CL63" s="263">
        <v>0</v>
      </c>
      <c r="CM63" s="263">
        <v>0</v>
      </c>
      <c r="CN63" s="263">
        <v>0</v>
      </c>
      <c r="CO63" s="263"/>
      <c r="CP63" s="263">
        <v>155983.29</v>
      </c>
      <c r="CQ63" s="263">
        <v>228266.49</v>
      </c>
      <c r="CR63" s="263">
        <v>240444.43</v>
      </c>
      <c r="CS63" s="263">
        <v>173637.41</v>
      </c>
      <c r="CT63" s="263">
        <v>238658.09</v>
      </c>
      <c r="CU63" s="263">
        <v>233434.54</v>
      </c>
      <c r="CV63" s="263">
        <v>179724.46</v>
      </c>
      <c r="CW63" s="263">
        <v>187961.51</v>
      </c>
      <c r="CX63" s="263">
        <v>261358.2</v>
      </c>
      <c r="CY63" s="263">
        <v>226732.78</v>
      </c>
      <c r="CZ63" s="263">
        <v>218502.14</v>
      </c>
      <c r="DA63" s="263">
        <v>413582.42</v>
      </c>
      <c r="DB63" s="263">
        <v>248472.83</v>
      </c>
      <c r="DC63" s="263">
        <v>317236.65999999997</v>
      </c>
      <c r="DD63" s="263">
        <v>290661.11</v>
      </c>
      <c r="DE63" s="263">
        <v>272953.36</v>
      </c>
      <c r="DF63" s="263">
        <v>334851.59000000003</v>
      </c>
      <c r="DG63" s="263">
        <v>272463.90000000002</v>
      </c>
      <c r="DH63" s="263">
        <v>279157.15999999997</v>
      </c>
      <c r="DI63" s="263">
        <v>303112.64</v>
      </c>
      <c r="DJ63" s="263">
        <v>421055.82</v>
      </c>
      <c r="DK63" s="263">
        <v>396509.22</v>
      </c>
      <c r="DL63" s="263">
        <v>305855.61</v>
      </c>
      <c r="DM63" s="263">
        <v>392333.68</v>
      </c>
      <c r="DN63" s="263">
        <v>384198.64</v>
      </c>
      <c r="DO63" s="263">
        <v>363437.32</v>
      </c>
      <c r="DP63" s="263">
        <v>381172.95</v>
      </c>
      <c r="DR63" s="263">
        <v>110692959</v>
      </c>
      <c r="DS63" s="263">
        <v>80038824</v>
      </c>
      <c r="DT63" s="263">
        <v>67053108</v>
      </c>
      <c r="DU63" s="263">
        <v>48349712.880000003</v>
      </c>
      <c r="DV63" s="263">
        <v>69871296</v>
      </c>
      <c r="DW63" s="263">
        <v>61941308</v>
      </c>
      <c r="DX63" s="263">
        <v>47975919</v>
      </c>
      <c r="DY63" s="263">
        <v>49383433</v>
      </c>
      <c r="DZ63" s="263">
        <v>72392121</v>
      </c>
      <c r="EA63" s="263">
        <v>57157579</v>
      </c>
      <c r="EB63" s="263">
        <v>74373594</v>
      </c>
      <c r="EC63" s="263">
        <v>106595710.78</v>
      </c>
      <c r="ED63" s="263">
        <v>63465345</v>
      </c>
      <c r="EE63" s="263">
        <v>68309051</v>
      </c>
      <c r="EF63" s="263">
        <v>75481173</v>
      </c>
      <c r="EG63" s="263">
        <v>69344367</v>
      </c>
      <c r="EH63" s="263">
        <v>80442767</v>
      </c>
      <c r="EI63" s="263">
        <v>70915759</v>
      </c>
      <c r="EJ63" s="263">
        <v>78392651</v>
      </c>
      <c r="EK63" s="263">
        <v>77063195</v>
      </c>
      <c r="EL63" s="263">
        <v>107046891</v>
      </c>
      <c r="EM63" s="263">
        <v>106223386</v>
      </c>
      <c r="EN63" s="263">
        <v>73640365</v>
      </c>
      <c r="EO63" s="263">
        <v>95220542</v>
      </c>
      <c r="EP63" s="263">
        <v>93057654</v>
      </c>
      <c r="EQ63" s="263">
        <v>94272591</v>
      </c>
      <c r="ER63" s="263">
        <v>105034893</v>
      </c>
    </row>
    <row r="64" spans="1:148" x14ac:dyDescent="0.75">
      <c r="A64" s="262">
        <v>44469</v>
      </c>
      <c r="B64" t="s">
        <v>307</v>
      </c>
      <c r="C64" s="263">
        <v>0</v>
      </c>
      <c r="D64" s="263">
        <v>7783139.5599999987</v>
      </c>
      <c r="E64" s="263">
        <v>0</v>
      </c>
      <c r="F64" s="263">
        <v>7783139.5599999987</v>
      </c>
      <c r="G64" s="263">
        <v>2103736194.6600001</v>
      </c>
      <c r="H64" s="263">
        <v>0</v>
      </c>
      <c r="I64" s="263"/>
      <c r="J64" s="263">
        <v>0</v>
      </c>
      <c r="K64" s="263">
        <v>0</v>
      </c>
      <c r="L64" s="263">
        <v>0</v>
      </c>
      <c r="M64" s="263">
        <v>0</v>
      </c>
      <c r="N64" s="263">
        <v>0</v>
      </c>
      <c r="O64" s="263">
        <v>0</v>
      </c>
      <c r="P64" s="263">
        <v>0</v>
      </c>
      <c r="Q64" s="263">
        <v>0</v>
      </c>
      <c r="R64" s="263">
        <v>0</v>
      </c>
      <c r="S64" s="263">
        <v>0</v>
      </c>
      <c r="T64" s="263">
        <v>0</v>
      </c>
      <c r="U64" s="263">
        <v>0</v>
      </c>
      <c r="V64" s="263">
        <v>0</v>
      </c>
      <c r="W64" s="263">
        <v>0</v>
      </c>
      <c r="X64" s="263">
        <v>0</v>
      </c>
      <c r="Y64" s="263">
        <v>0</v>
      </c>
      <c r="Z64" s="263">
        <v>0</v>
      </c>
      <c r="AA64" s="263">
        <v>0</v>
      </c>
      <c r="AB64" s="263">
        <v>0</v>
      </c>
      <c r="AC64" s="263">
        <v>0</v>
      </c>
      <c r="AD64" s="263">
        <v>0</v>
      </c>
      <c r="AE64" s="263">
        <v>0</v>
      </c>
      <c r="AF64" s="263">
        <v>0</v>
      </c>
      <c r="AG64" s="263">
        <v>0</v>
      </c>
      <c r="AH64" s="263">
        <v>0</v>
      </c>
      <c r="AI64" s="263">
        <v>0</v>
      </c>
      <c r="AJ64" s="263">
        <v>0</v>
      </c>
      <c r="AK64" s="263"/>
      <c r="AL64" s="263">
        <v>144852.06</v>
      </c>
      <c r="AM64" s="263">
        <v>247705.45</v>
      </c>
      <c r="AN64" s="263">
        <v>249978.44</v>
      </c>
      <c r="AO64" s="263">
        <v>173654.45</v>
      </c>
      <c r="AP64" s="263">
        <v>257635.19</v>
      </c>
      <c r="AQ64" s="263">
        <v>233430.19</v>
      </c>
      <c r="AR64" s="263">
        <v>182589.16</v>
      </c>
      <c r="AS64" s="263">
        <v>187951.3</v>
      </c>
      <c r="AT64" s="263">
        <v>261351.88</v>
      </c>
      <c r="AU64" s="263">
        <v>226741.75</v>
      </c>
      <c r="AV64" s="263">
        <v>218506.8</v>
      </c>
      <c r="AW64" s="263">
        <v>417106.47</v>
      </c>
      <c r="AX64" s="263">
        <v>246673.51</v>
      </c>
      <c r="AY64" s="263">
        <v>287612.45</v>
      </c>
      <c r="AZ64" s="263">
        <v>312665.87</v>
      </c>
      <c r="BA64" s="263">
        <v>344327.87</v>
      </c>
      <c r="BB64" s="263">
        <v>334681.18</v>
      </c>
      <c r="BC64" s="263">
        <v>272455.28999999998</v>
      </c>
      <c r="BD64" s="263">
        <v>279124.2</v>
      </c>
      <c r="BE64" s="263">
        <v>284513.49</v>
      </c>
      <c r="BF64" s="263">
        <v>420390.85</v>
      </c>
      <c r="BG64" s="263">
        <v>396555</v>
      </c>
      <c r="BH64" s="263">
        <v>305896.46999999997</v>
      </c>
      <c r="BI64" s="263">
        <v>392185.8</v>
      </c>
      <c r="BJ64" s="263">
        <v>384346.93</v>
      </c>
      <c r="BK64" s="263">
        <v>371005.18</v>
      </c>
      <c r="BL64" s="263">
        <v>349202.33</v>
      </c>
      <c r="BM64" s="263"/>
      <c r="BN64" s="263">
        <v>0</v>
      </c>
      <c r="BO64" s="263">
        <v>0</v>
      </c>
      <c r="BP64" s="263">
        <v>0</v>
      </c>
      <c r="BQ64" s="263">
        <v>0</v>
      </c>
      <c r="BR64" s="263">
        <v>0</v>
      </c>
      <c r="BS64" s="263">
        <v>0</v>
      </c>
      <c r="BT64" s="263">
        <v>0</v>
      </c>
      <c r="BU64" s="263">
        <v>0</v>
      </c>
      <c r="BV64" s="263">
        <v>0</v>
      </c>
      <c r="BW64" s="263">
        <v>0</v>
      </c>
      <c r="BX64" s="263">
        <v>0</v>
      </c>
      <c r="BY64" s="263">
        <v>0</v>
      </c>
      <c r="BZ64" s="263">
        <v>0</v>
      </c>
      <c r="CA64" s="263">
        <v>0</v>
      </c>
      <c r="CB64" s="263">
        <v>0</v>
      </c>
      <c r="CC64" s="263">
        <v>0</v>
      </c>
      <c r="CD64" s="263">
        <v>0</v>
      </c>
      <c r="CE64" s="263">
        <v>0</v>
      </c>
      <c r="CF64" s="263">
        <v>0</v>
      </c>
      <c r="CG64" s="263">
        <v>0</v>
      </c>
      <c r="CH64" s="263">
        <v>0</v>
      </c>
      <c r="CI64" s="263">
        <v>0</v>
      </c>
      <c r="CJ64" s="263">
        <v>0</v>
      </c>
      <c r="CK64" s="263">
        <v>0</v>
      </c>
      <c r="CL64" s="263">
        <v>0</v>
      </c>
      <c r="CM64" s="263">
        <v>0</v>
      </c>
      <c r="CN64" s="263">
        <v>0</v>
      </c>
      <c r="CO64" s="263"/>
      <c r="CP64" s="263">
        <v>144852.06</v>
      </c>
      <c r="CQ64" s="263">
        <v>247705.45</v>
      </c>
      <c r="CR64" s="263">
        <v>249978.44</v>
      </c>
      <c r="CS64" s="263">
        <v>173654.45</v>
      </c>
      <c r="CT64" s="263">
        <v>257635.19</v>
      </c>
      <c r="CU64" s="263">
        <v>233430.19</v>
      </c>
      <c r="CV64" s="263">
        <v>182589.16</v>
      </c>
      <c r="CW64" s="263">
        <v>187951.3</v>
      </c>
      <c r="CX64" s="263">
        <v>261351.88</v>
      </c>
      <c r="CY64" s="263">
        <v>226741.75</v>
      </c>
      <c r="CZ64" s="263">
        <v>218506.8</v>
      </c>
      <c r="DA64" s="263">
        <v>417106.47</v>
      </c>
      <c r="DB64" s="263">
        <v>246673.51</v>
      </c>
      <c r="DC64" s="263">
        <v>287612.45</v>
      </c>
      <c r="DD64" s="263">
        <v>312665.87</v>
      </c>
      <c r="DE64" s="263">
        <v>344327.87</v>
      </c>
      <c r="DF64" s="263">
        <v>334681.18</v>
      </c>
      <c r="DG64" s="263">
        <v>272455.28999999998</v>
      </c>
      <c r="DH64" s="263">
        <v>279124.2</v>
      </c>
      <c r="DI64" s="263">
        <v>284513.49</v>
      </c>
      <c r="DJ64" s="263">
        <v>420390.85</v>
      </c>
      <c r="DK64" s="263">
        <v>396555</v>
      </c>
      <c r="DL64" s="263">
        <v>305896.46999999997</v>
      </c>
      <c r="DM64" s="263">
        <v>392185.8</v>
      </c>
      <c r="DN64" s="263">
        <v>384346.93</v>
      </c>
      <c r="DO64" s="263">
        <v>371005.18</v>
      </c>
      <c r="DP64" s="263">
        <v>349202.33</v>
      </c>
      <c r="DR64" s="263">
        <v>110692959</v>
      </c>
      <c r="DS64" s="263">
        <v>80038824</v>
      </c>
      <c r="DT64" s="263">
        <v>67053108</v>
      </c>
      <c r="DU64" s="263">
        <v>48349712.880000003</v>
      </c>
      <c r="DV64" s="263">
        <v>69871296</v>
      </c>
      <c r="DW64" s="263">
        <v>61941308</v>
      </c>
      <c r="DX64" s="263">
        <v>47975919</v>
      </c>
      <c r="DY64" s="263">
        <v>49383433</v>
      </c>
      <c r="DZ64" s="263">
        <v>72392121</v>
      </c>
      <c r="EA64" s="263">
        <v>57157579</v>
      </c>
      <c r="EB64" s="263">
        <v>74373594</v>
      </c>
      <c r="EC64" s="263">
        <v>106595710.78</v>
      </c>
      <c r="ED64" s="263">
        <v>63465345</v>
      </c>
      <c r="EE64" s="263">
        <v>68309051</v>
      </c>
      <c r="EF64" s="263">
        <v>75481173</v>
      </c>
      <c r="EG64" s="263">
        <v>69344367</v>
      </c>
      <c r="EH64" s="263">
        <v>80442767</v>
      </c>
      <c r="EI64" s="263">
        <v>70915759</v>
      </c>
      <c r="EJ64" s="263">
        <v>78392651</v>
      </c>
      <c r="EK64" s="263">
        <v>77063195</v>
      </c>
      <c r="EL64" s="263">
        <v>107046891</v>
      </c>
      <c r="EM64" s="263">
        <v>106223386</v>
      </c>
      <c r="EN64" s="263">
        <v>73640365</v>
      </c>
      <c r="EO64" s="263">
        <v>95220542</v>
      </c>
      <c r="EP64" s="263">
        <v>93057654</v>
      </c>
      <c r="EQ64" s="263">
        <v>94272591</v>
      </c>
      <c r="ER64" s="263">
        <v>105034893</v>
      </c>
    </row>
    <row r="65" spans="1:148" x14ac:dyDescent="0.75">
      <c r="A65" s="262">
        <v>44500</v>
      </c>
      <c r="B65" t="s">
        <v>307</v>
      </c>
      <c r="C65" s="263">
        <v>0</v>
      </c>
      <c r="D65" s="263">
        <v>7900340.379999998</v>
      </c>
      <c r="E65" s="263">
        <v>0</v>
      </c>
      <c r="F65" s="263">
        <v>7900340.379999998</v>
      </c>
      <c r="G65" s="263">
        <v>2103736194.6600001</v>
      </c>
      <c r="H65" s="263">
        <v>0</v>
      </c>
      <c r="I65" s="263"/>
      <c r="J65" s="263">
        <v>0</v>
      </c>
      <c r="K65" s="263">
        <v>0</v>
      </c>
      <c r="L65" s="263">
        <v>0</v>
      </c>
      <c r="M65" s="263">
        <v>0</v>
      </c>
      <c r="N65" s="263">
        <v>0</v>
      </c>
      <c r="O65" s="263">
        <v>0</v>
      </c>
      <c r="P65" s="263">
        <v>0</v>
      </c>
      <c r="Q65" s="263">
        <v>0</v>
      </c>
      <c r="R65" s="263">
        <v>0</v>
      </c>
      <c r="S65" s="263">
        <v>0</v>
      </c>
      <c r="T65" s="263">
        <v>0</v>
      </c>
      <c r="U65" s="263">
        <v>0</v>
      </c>
      <c r="V65" s="263">
        <v>0</v>
      </c>
      <c r="W65" s="263">
        <v>0</v>
      </c>
      <c r="X65" s="263">
        <v>0</v>
      </c>
      <c r="Y65" s="263">
        <v>0</v>
      </c>
      <c r="Z65" s="263">
        <v>0</v>
      </c>
      <c r="AA65" s="263">
        <v>0</v>
      </c>
      <c r="AB65" s="263">
        <v>0</v>
      </c>
      <c r="AC65" s="263">
        <v>0</v>
      </c>
      <c r="AD65" s="263">
        <v>0</v>
      </c>
      <c r="AE65" s="263">
        <v>0</v>
      </c>
      <c r="AF65" s="263">
        <v>0</v>
      </c>
      <c r="AG65" s="263">
        <v>0</v>
      </c>
      <c r="AH65" s="263">
        <v>0</v>
      </c>
      <c r="AI65" s="263">
        <v>0</v>
      </c>
      <c r="AJ65" s="263">
        <v>0</v>
      </c>
      <c r="AK65" s="263"/>
      <c r="AL65" s="263">
        <v>163988.64000000001</v>
      </c>
      <c r="AM65" s="263">
        <v>362826.37</v>
      </c>
      <c r="AN65" s="263">
        <v>241730.98</v>
      </c>
      <c r="AO65" s="263">
        <v>167033.28</v>
      </c>
      <c r="AP65" s="263">
        <v>245868.61</v>
      </c>
      <c r="AQ65" s="263">
        <v>225854.15</v>
      </c>
      <c r="AR65" s="263">
        <v>176584.85</v>
      </c>
      <c r="AS65" s="263">
        <v>181657.89</v>
      </c>
      <c r="AT65" s="263">
        <v>330568.77</v>
      </c>
      <c r="AU65" s="263">
        <v>204998.19</v>
      </c>
      <c r="AV65" s="263">
        <v>466007.54</v>
      </c>
      <c r="AW65" s="263">
        <v>401204.07</v>
      </c>
      <c r="AX65" s="263">
        <v>238197.15</v>
      </c>
      <c r="AY65" s="263">
        <v>274800.26</v>
      </c>
      <c r="AZ65" s="263">
        <v>302580.21000000002</v>
      </c>
      <c r="BA65" s="263">
        <v>264863.67</v>
      </c>
      <c r="BB65" s="263">
        <v>323296.06</v>
      </c>
      <c r="BC65" s="263">
        <v>263533.31</v>
      </c>
      <c r="BD65" s="263">
        <v>268902.63</v>
      </c>
      <c r="BE65" s="263">
        <v>265075.36</v>
      </c>
      <c r="BF65" s="263">
        <v>407145.23</v>
      </c>
      <c r="BG65" s="263">
        <v>383757.01</v>
      </c>
      <c r="BH65" s="263">
        <v>295981.12</v>
      </c>
      <c r="BI65" s="263">
        <v>379643.67</v>
      </c>
      <c r="BJ65" s="263">
        <v>371827.55</v>
      </c>
      <c r="BK65" s="263">
        <v>327023.64</v>
      </c>
      <c r="BL65" s="263">
        <v>365390.17</v>
      </c>
      <c r="BM65" s="263"/>
      <c r="BN65" s="263">
        <v>0</v>
      </c>
      <c r="BO65" s="263">
        <v>0</v>
      </c>
      <c r="BP65" s="263">
        <v>0</v>
      </c>
      <c r="BQ65" s="263">
        <v>0</v>
      </c>
      <c r="BR65" s="263">
        <v>0</v>
      </c>
      <c r="BS65" s="263">
        <v>0</v>
      </c>
      <c r="BT65" s="263">
        <v>0</v>
      </c>
      <c r="BU65" s="263">
        <v>0</v>
      </c>
      <c r="BV65" s="263">
        <v>0</v>
      </c>
      <c r="BW65" s="263">
        <v>0</v>
      </c>
      <c r="BX65" s="263">
        <v>0</v>
      </c>
      <c r="BY65" s="263">
        <v>0</v>
      </c>
      <c r="BZ65" s="263">
        <v>0</v>
      </c>
      <c r="CA65" s="263">
        <v>0</v>
      </c>
      <c r="CB65" s="263">
        <v>0</v>
      </c>
      <c r="CC65" s="263">
        <v>0</v>
      </c>
      <c r="CD65" s="263">
        <v>0</v>
      </c>
      <c r="CE65" s="263">
        <v>0</v>
      </c>
      <c r="CF65" s="263">
        <v>0</v>
      </c>
      <c r="CG65" s="263">
        <v>0</v>
      </c>
      <c r="CH65" s="263">
        <v>0</v>
      </c>
      <c r="CI65" s="263">
        <v>0</v>
      </c>
      <c r="CJ65" s="263">
        <v>0</v>
      </c>
      <c r="CK65" s="263">
        <v>0</v>
      </c>
      <c r="CL65" s="263">
        <v>0</v>
      </c>
      <c r="CM65" s="263">
        <v>0</v>
      </c>
      <c r="CN65" s="263">
        <v>0</v>
      </c>
      <c r="CO65" s="263"/>
      <c r="CP65" s="263">
        <v>163988.64000000001</v>
      </c>
      <c r="CQ65" s="263">
        <v>362826.37</v>
      </c>
      <c r="CR65" s="263">
        <v>241730.98</v>
      </c>
      <c r="CS65" s="263">
        <v>167033.28</v>
      </c>
      <c r="CT65" s="263">
        <v>245868.61</v>
      </c>
      <c r="CU65" s="263">
        <v>225854.15</v>
      </c>
      <c r="CV65" s="263">
        <v>176584.85</v>
      </c>
      <c r="CW65" s="263">
        <v>181657.89</v>
      </c>
      <c r="CX65" s="263">
        <v>330568.77</v>
      </c>
      <c r="CY65" s="263">
        <v>204998.19</v>
      </c>
      <c r="CZ65" s="263">
        <v>466007.54</v>
      </c>
      <c r="DA65" s="263">
        <v>401204.07</v>
      </c>
      <c r="DB65" s="263">
        <v>238197.15</v>
      </c>
      <c r="DC65" s="263">
        <v>274800.26</v>
      </c>
      <c r="DD65" s="263">
        <v>302580.21000000002</v>
      </c>
      <c r="DE65" s="263">
        <v>264863.67</v>
      </c>
      <c r="DF65" s="263">
        <v>323296.06</v>
      </c>
      <c r="DG65" s="263">
        <v>263533.31</v>
      </c>
      <c r="DH65" s="263">
        <v>268902.63</v>
      </c>
      <c r="DI65" s="263">
        <v>265075.36</v>
      </c>
      <c r="DJ65" s="263">
        <v>407145.23</v>
      </c>
      <c r="DK65" s="263">
        <v>383757.01</v>
      </c>
      <c r="DL65" s="263">
        <v>295981.12</v>
      </c>
      <c r="DM65" s="263">
        <v>379643.67</v>
      </c>
      <c r="DN65" s="263">
        <v>371827.55</v>
      </c>
      <c r="DO65" s="263">
        <v>327023.64</v>
      </c>
      <c r="DP65" s="263">
        <v>365390.17</v>
      </c>
      <c r="DR65" s="263">
        <v>110692959</v>
      </c>
      <c r="DS65" s="263">
        <v>80038824</v>
      </c>
      <c r="DT65" s="263">
        <v>67053108</v>
      </c>
      <c r="DU65" s="263">
        <v>48349712.880000003</v>
      </c>
      <c r="DV65" s="263">
        <v>69871296</v>
      </c>
      <c r="DW65" s="263">
        <v>61941308</v>
      </c>
      <c r="DX65" s="263">
        <v>47975919</v>
      </c>
      <c r="DY65" s="263">
        <v>49383433</v>
      </c>
      <c r="DZ65" s="263">
        <v>72392121</v>
      </c>
      <c r="EA65" s="263">
        <v>57157579</v>
      </c>
      <c r="EB65" s="263">
        <v>74373594</v>
      </c>
      <c r="EC65" s="263">
        <v>106595710.78</v>
      </c>
      <c r="ED65" s="263">
        <v>63465345</v>
      </c>
      <c r="EE65" s="263">
        <v>68309051</v>
      </c>
      <c r="EF65" s="263">
        <v>75481173</v>
      </c>
      <c r="EG65" s="263">
        <v>69344367</v>
      </c>
      <c r="EH65" s="263">
        <v>80442767</v>
      </c>
      <c r="EI65" s="263">
        <v>70915759</v>
      </c>
      <c r="EJ65" s="263">
        <v>78392651</v>
      </c>
      <c r="EK65" s="263">
        <v>77063195</v>
      </c>
      <c r="EL65" s="263">
        <v>107046891</v>
      </c>
      <c r="EM65" s="263">
        <v>106223386</v>
      </c>
      <c r="EN65" s="263">
        <v>73640365</v>
      </c>
      <c r="EO65" s="263">
        <v>95220542</v>
      </c>
      <c r="EP65" s="263">
        <v>93057654</v>
      </c>
      <c r="EQ65" s="263">
        <v>94272591</v>
      </c>
      <c r="ER65" s="263">
        <v>105034893</v>
      </c>
    </row>
    <row r="66" spans="1:148" x14ac:dyDescent="0.75">
      <c r="A66" s="262">
        <v>44530</v>
      </c>
      <c r="B66" t="s">
        <v>307</v>
      </c>
      <c r="C66" s="263">
        <v>0</v>
      </c>
      <c r="D66" s="263">
        <v>7990309.8600000003</v>
      </c>
      <c r="E66" s="263">
        <v>16641.03</v>
      </c>
      <c r="F66" s="263">
        <v>7990309.8600000003</v>
      </c>
      <c r="G66" s="263">
        <v>2103719553.6300001</v>
      </c>
      <c r="H66" s="263">
        <v>0</v>
      </c>
      <c r="I66" s="263"/>
      <c r="J66" s="263">
        <v>0</v>
      </c>
      <c r="K66" s="263">
        <v>0</v>
      </c>
      <c r="L66" s="263">
        <v>0</v>
      </c>
      <c r="M66" s="263">
        <v>0</v>
      </c>
      <c r="N66" s="263">
        <v>0</v>
      </c>
      <c r="O66" s="263">
        <v>0</v>
      </c>
      <c r="P66" s="263">
        <v>0</v>
      </c>
      <c r="Q66" s="263">
        <v>0</v>
      </c>
      <c r="R66" s="263">
        <v>0</v>
      </c>
      <c r="S66" s="263">
        <v>0</v>
      </c>
      <c r="T66" s="263">
        <v>0</v>
      </c>
      <c r="U66" s="263">
        <v>0</v>
      </c>
      <c r="V66" s="263">
        <v>0</v>
      </c>
      <c r="W66" s="263">
        <v>0</v>
      </c>
      <c r="X66" s="263">
        <v>0</v>
      </c>
      <c r="Y66" s="263">
        <v>0</v>
      </c>
      <c r="Z66" s="263">
        <v>0</v>
      </c>
      <c r="AA66" s="263">
        <v>0</v>
      </c>
      <c r="AB66" s="263">
        <v>0</v>
      </c>
      <c r="AC66" s="263">
        <v>0</v>
      </c>
      <c r="AD66" s="263">
        <v>0</v>
      </c>
      <c r="AE66" s="263">
        <v>0</v>
      </c>
      <c r="AF66" s="263">
        <v>0</v>
      </c>
      <c r="AG66" s="263">
        <v>0</v>
      </c>
      <c r="AH66" s="263">
        <v>0</v>
      </c>
      <c r="AI66" s="263">
        <v>0</v>
      </c>
      <c r="AJ66" s="263">
        <v>0</v>
      </c>
      <c r="AK66" s="263"/>
      <c r="AL66" s="263">
        <v>162102.62</v>
      </c>
      <c r="AM66" s="263">
        <v>245353.63</v>
      </c>
      <c r="AN66" s="263">
        <v>250018.88</v>
      </c>
      <c r="AO66" s="263">
        <v>173690.26</v>
      </c>
      <c r="AP66" s="263">
        <v>333462.40000000002</v>
      </c>
      <c r="AQ66" s="263">
        <v>233462.76</v>
      </c>
      <c r="AR66" s="263">
        <v>182608.37</v>
      </c>
      <c r="AS66" s="263">
        <v>187107.14</v>
      </c>
      <c r="AT66" s="263">
        <v>261339.42</v>
      </c>
      <c r="AU66" s="263">
        <v>226757.53</v>
      </c>
      <c r="AV66" s="263">
        <v>234831.82</v>
      </c>
      <c r="AW66" s="263">
        <v>420303.48</v>
      </c>
      <c r="AX66" s="263">
        <v>246275.72</v>
      </c>
      <c r="AY66" s="263">
        <v>289242.78000000003</v>
      </c>
      <c r="AZ66" s="263">
        <v>312577.44</v>
      </c>
      <c r="BA66" s="263">
        <v>320473.51</v>
      </c>
      <c r="BB66" s="263">
        <v>313761.8</v>
      </c>
      <c r="BC66" s="263">
        <v>272436.87</v>
      </c>
      <c r="BD66" s="263">
        <v>285338.93</v>
      </c>
      <c r="BE66" s="263">
        <v>302913.01</v>
      </c>
      <c r="BF66" s="263">
        <v>420844.66</v>
      </c>
      <c r="BG66" s="263">
        <v>396542.23</v>
      </c>
      <c r="BH66" s="263">
        <v>306531.37</v>
      </c>
      <c r="BI66" s="263">
        <v>392292.03</v>
      </c>
      <c r="BJ66" s="263">
        <v>377251.78</v>
      </c>
      <c r="BK66" s="263">
        <v>363699.11</v>
      </c>
      <c r="BL66" s="263">
        <v>479090.31</v>
      </c>
      <c r="BM66" s="263"/>
      <c r="BN66" s="263">
        <v>0</v>
      </c>
      <c r="BO66" s="263">
        <v>0</v>
      </c>
      <c r="BP66" s="263">
        <v>0</v>
      </c>
      <c r="BQ66" s="263">
        <v>16641.03</v>
      </c>
      <c r="BR66" s="263">
        <v>0</v>
      </c>
      <c r="BS66" s="263">
        <v>0</v>
      </c>
      <c r="BT66" s="263">
        <v>0</v>
      </c>
      <c r="BU66" s="263">
        <v>0</v>
      </c>
      <c r="BV66" s="263">
        <v>0</v>
      </c>
      <c r="BW66" s="263">
        <v>0</v>
      </c>
      <c r="BX66" s="263">
        <v>0</v>
      </c>
      <c r="BY66" s="263">
        <v>0</v>
      </c>
      <c r="BZ66" s="263">
        <v>0</v>
      </c>
      <c r="CA66" s="263">
        <v>0</v>
      </c>
      <c r="CB66" s="263">
        <v>0</v>
      </c>
      <c r="CC66" s="263">
        <v>0</v>
      </c>
      <c r="CD66" s="263">
        <v>0</v>
      </c>
      <c r="CE66" s="263">
        <v>0</v>
      </c>
      <c r="CF66" s="263">
        <v>0</v>
      </c>
      <c r="CG66" s="263">
        <v>0</v>
      </c>
      <c r="CH66" s="263">
        <v>0</v>
      </c>
      <c r="CI66" s="263">
        <v>0</v>
      </c>
      <c r="CJ66" s="263">
        <v>0</v>
      </c>
      <c r="CK66" s="263">
        <v>0</v>
      </c>
      <c r="CL66" s="263">
        <v>0</v>
      </c>
      <c r="CM66" s="263">
        <v>0</v>
      </c>
      <c r="CN66" s="263">
        <v>0</v>
      </c>
      <c r="CO66" s="263"/>
      <c r="CP66" s="263">
        <v>162102.62</v>
      </c>
      <c r="CQ66" s="263">
        <v>245353.63</v>
      </c>
      <c r="CR66" s="263">
        <v>250018.88</v>
      </c>
      <c r="CS66" s="263">
        <v>173690.26</v>
      </c>
      <c r="CT66" s="263">
        <v>333462.40000000002</v>
      </c>
      <c r="CU66" s="263">
        <v>233462.76</v>
      </c>
      <c r="CV66" s="263">
        <v>182608.37</v>
      </c>
      <c r="CW66" s="263">
        <v>187107.14</v>
      </c>
      <c r="CX66" s="263">
        <v>261339.42</v>
      </c>
      <c r="CY66" s="263">
        <v>226757.53</v>
      </c>
      <c r="CZ66" s="263">
        <v>234831.82</v>
      </c>
      <c r="DA66" s="263">
        <v>420303.48</v>
      </c>
      <c r="DB66" s="263">
        <v>246275.72</v>
      </c>
      <c r="DC66" s="263">
        <v>289242.78000000003</v>
      </c>
      <c r="DD66" s="263">
        <v>312577.44</v>
      </c>
      <c r="DE66" s="263">
        <v>320473.51</v>
      </c>
      <c r="DF66" s="263">
        <v>313761.8</v>
      </c>
      <c r="DG66" s="263">
        <v>272436.87</v>
      </c>
      <c r="DH66" s="263">
        <v>285338.93</v>
      </c>
      <c r="DI66" s="263">
        <v>302913.01</v>
      </c>
      <c r="DJ66" s="263">
        <v>420844.66</v>
      </c>
      <c r="DK66" s="263">
        <v>396542.23</v>
      </c>
      <c r="DL66" s="263">
        <v>306531.37</v>
      </c>
      <c r="DM66" s="263">
        <v>392292.03</v>
      </c>
      <c r="DN66" s="263">
        <v>377251.78</v>
      </c>
      <c r="DO66" s="263">
        <v>363699.11</v>
      </c>
      <c r="DP66" s="263">
        <v>479090.31</v>
      </c>
      <c r="DR66" s="263">
        <v>110692959</v>
      </c>
      <c r="DS66" s="263">
        <v>80038824</v>
      </c>
      <c r="DT66" s="263">
        <v>67053108</v>
      </c>
      <c r="DU66" s="263">
        <v>48333071.850000001</v>
      </c>
      <c r="DV66" s="263">
        <v>69871296</v>
      </c>
      <c r="DW66" s="263">
        <v>61941308</v>
      </c>
      <c r="DX66" s="263">
        <v>47975919</v>
      </c>
      <c r="DY66" s="263">
        <v>49383433</v>
      </c>
      <c r="DZ66" s="263">
        <v>72392121</v>
      </c>
      <c r="EA66" s="263">
        <v>57157579</v>
      </c>
      <c r="EB66" s="263">
        <v>74373594</v>
      </c>
      <c r="EC66" s="263">
        <v>106595710.78</v>
      </c>
      <c r="ED66" s="263">
        <v>63465345</v>
      </c>
      <c r="EE66" s="263">
        <v>68309051</v>
      </c>
      <c r="EF66" s="263">
        <v>75481173</v>
      </c>
      <c r="EG66" s="263">
        <v>69344367</v>
      </c>
      <c r="EH66" s="263">
        <v>80442767</v>
      </c>
      <c r="EI66" s="263">
        <v>70915759</v>
      </c>
      <c r="EJ66" s="263">
        <v>78392651</v>
      </c>
      <c r="EK66" s="263">
        <v>77063195</v>
      </c>
      <c r="EL66" s="263">
        <v>107046891</v>
      </c>
      <c r="EM66" s="263">
        <v>106223386</v>
      </c>
      <c r="EN66" s="263">
        <v>73640365</v>
      </c>
      <c r="EO66" s="263">
        <v>95220542</v>
      </c>
      <c r="EP66" s="263">
        <v>93057654</v>
      </c>
      <c r="EQ66" s="263">
        <v>94272591</v>
      </c>
      <c r="ER66" s="263">
        <v>105034893</v>
      </c>
    </row>
    <row r="67" spans="1:148" x14ac:dyDescent="0.75">
      <c r="A67" s="262">
        <v>44561</v>
      </c>
      <c r="B67" t="s">
        <v>307</v>
      </c>
      <c r="C67" s="263">
        <v>0</v>
      </c>
      <c r="D67" s="263">
        <v>7372660.1699999999</v>
      </c>
      <c r="E67" s="263">
        <v>0</v>
      </c>
      <c r="F67" s="263">
        <v>7372660.1699999999</v>
      </c>
      <c r="G67" s="263">
        <v>2103719553.6300001</v>
      </c>
      <c r="H67" s="263">
        <v>0</v>
      </c>
      <c r="I67" s="263"/>
      <c r="J67" s="263">
        <v>0</v>
      </c>
      <c r="K67" s="263">
        <v>0</v>
      </c>
      <c r="L67" s="263">
        <v>0</v>
      </c>
      <c r="M67" s="263">
        <v>0</v>
      </c>
      <c r="N67" s="263">
        <v>0</v>
      </c>
      <c r="O67" s="263">
        <v>0</v>
      </c>
      <c r="P67" s="263">
        <v>0</v>
      </c>
      <c r="Q67" s="263">
        <v>0</v>
      </c>
      <c r="R67" s="263">
        <v>0</v>
      </c>
      <c r="S67" s="263">
        <v>0</v>
      </c>
      <c r="T67" s="263">
        <v>0</v>
      </c>
      <c r="U67" s="263">
        <v>0</v>
      </c>
      <c r="V67" s="263">
        <v>0</v>
      </c>
      <c r="W67" s="263">
        <v>0</v>
      </c>
      <c r="X67" s="263">
        <v>0</v>
      </c>
      <c r="Y67" s="263">
        <v>0</v>
      </c>
      <c r="Z67" s="263">
        <v>0</v>
      </c>
      <c r="AA67" s="263">
        <v>0</v>
      </c>
      <c r="AB67" s="263">
        <v>0</v>
      </c>
      <c r="AC67" s="263">
        <v>0</v>
      </c>
      <c r="AD67" s="263">
        <v>0</v>
      </c>
      <c r="AE67" s="263">
        <v>0</v>
      </c>
      <c r="AF67" s="263">
        <v>0</v>
      </c>
      <c r="AG67" s="263">
        <v>0</v>
      </c>
      <c r="AH67" s="263">
        <v>0</v>
      </c>
      <c r="AI67" s="263">
        <v>0</v>
      </c>
      <c r="AJ67" s="263">
        <v>0</v>
      </c>
      <c r="AK67" s="263"/>
      <c r="AL67" s="263">
        <v>142533</v>
      </c>
      <c r="AM67" s="263">
        <v>237228.37</v>
      </c>
      <c r="AN67" s="263">
        <v>241736.21</v>
      </c>
      <c r="AO67" s="263">
        <v>154993.24</v>
      </c>
      <c r="AP67" s="263">
        <v>260947.54</v>
      </c>
      <c r="AQ67" s="263">
        <v>225865.49</v>
      </c>
      <c r="AR67" s="263">
        <v>176603.49</v>
      </c>
      <c r="AS67" s="263">
        <v>180696.39</v>
      </c>
      <c r="AT67" s="263">
        <v>252680.44</v>
      </c>
      <c r="AU67" s="263">
        <v>219449.64</v>
      </c>
      <c r="AV67" s="263">
        <v>222524.9</v>
      </c>
      <c r="AW67" s="263">
        <v>399530.77</v>
      </c>
      <c r="AX67" s="263">
        <v>237703.1</v>
      </c>
      <c r="AY67" s="263">
        <v>272408.56</v>
      </c>
      <c r="AZ67" s="263">
        <v>302573.14</v>
      </c>
      <c r="BA67" s="263">
        <v>178150.86</v>
      </c>
      <c r="BB67" s="263">
        <v>303184.90000000002</v>
      </c>
      <c r="BC67" s="263">
        <v>263520.69</v>
      </c>
      <c r="BD67" s="263">
        <v>269775.25</v>
      </c>
      <c r="BE67" s="263">
        <v>299998.46999999997</v>
      </c>
      <c r="BF67" s="263">
        <v>407115.08</v>
      </c>
      <c r="BG67" s="263">
        <v>383744.6</v>
      </c>
      <c r="BH67" s="263">
        <v>295196.65999999997</v>
      </c>
      <c r="BI67" s="263">
        <v>379591.03</v>
      </c>
      <c r="BJ67" s="263">
        <v>368292.34</v>
      </c>
      <c r="BK67" s="263">
        <v>325350.49</v>
      </c>
      <c r="BL67" s="263">
        <v>371265.52</v>
      </c>
      <c r="BM67" s="263"/>
      <c r="BN67" s="263">
        <v>0</v>
      </c>
      <c r="BO67" s="263">
        <v>0</v>
      </c>
      <c r="BP67" s="263">
        <v>0</v>
      </c>
      <c r="BQ67" s="263">
        <v>0</v>
      </c>
      <c r="BR67" s="263">
        <v>0</v>
      </c>
      <c r="BS67" s="263">
        <v>0</v>
      </c>
      <c r="BT67" s="263">
        <v>0</v>
      </c>
      <c r="BU67" s="263">
        <v>0</v>
      </c>
      <c r="BV67" s="263">
        <v>0</v>
      </c>
      <c r="BW67" s="263">
        <v>0</v>
      </c>
      <c r="BX67" s="263">
        <v>0</v>
      </c>
      <c r="BY67" s="263">
        <v>0</v>
      </c>
      <c r="BZ67" s="263">
        <v>0</v>
      </c>
      <c r="CA67" s="263">
        <v>0</v>
      </c>
      <c r="CB67" s="263">
        <v>0</v>
      </c>
      <c r="CC67" s="263">
        <v>0</v>
      </c>
      <c r="CD67" s="263">
        <v>0</v>
      </c>
      <c r="CE67" s="263">
        <v>0</v>
      </c>
      <c r="CF67" s="263">
        <v>0</v>
      </c>
      <c r="CG67" s="263">
        <v>0</v>
      </c>
      <c r="CH67" s="263">
        <v>0</v>
      </c>
      <c r="CI67" s="263">
        <v>0</v>
      </c>
      <c r="CJ67" s="263">
        <v>0</v>
      </c>
      <c r="CK67" s="263">
        <v>0</v>
      </c>
      <c r="CL67" s="263">
        <v>0</v>
      </c>
      <c r="CM67" s="263">
        <v>0</v>
      </c>
      <c r="CN67" s="263">
        <v>0</v>
      </c>
      <c r="CO67" s="263"/>
      <c r="CP67" s="263">
        <v>142533</v>
      </c>
      <c r="CQ67" s="263">
        <v>237228.37</v>
      </c>
      <c r="CR67" s="263">
        <v>241736.21</v>
      </c>
      <c r="CS67" s="263">
        <v>154993.24</v>
      </c>
      <c r="CT67" s="263">
        <v>260947.54</v>
      </c>
      <c r="CU67" s="263">
        <v>225865.49</v>
      </c>
      <c r="CV67" s="263">
        <v>176603.49</v>
      </c>
      <c r="CW67" s="263">
        <v>180696.39</v>
      </c>
      <c r="CX67" s="263">
        <v>252680.44</v>
      </c>
      <c r="CY67" s="263">
        <v>219449.64</v>
      </c>
      <c r="CZ67" s="263">
        <v>222524.9</v>
      </c>
      <c r="DA67" s="263">
        <v>399530.77</v>
      </c>
      <c r="DB67" s="263">
        <v>237703.1</v>
      </c>
      <c r="DC67" s="263">
        <v>272408.56</v>
      </c>
      <c r="DD67" s="263">
        <v>302573.14</v>
      </c>
      <c r="DE67" s="263">
        <v>178150.86</v>
      </c>
      <c r="DF67" s="263">
        <v>303184.90000000002</v>
      </c>
      <c r="DG67" s="263">
        <v>263520.69</v>
      </c>
      <c r="DH67" s="263">
        <v>269775.25</v>
      </c>
      <c r="DI67" s="263">
        <v>299998.46999999997</v>
      </c>
      <c r="DJ67" s="263">
        <v>407115.08</v>
      </c>
      <c r="DK67" s="263">
        <v>383744.6</v>
      </c>
      <c r="DL67" s="263">
        <v>295196.65999999997</v>
      </c>
      <c r="DM67" s="263">
        <v>379591.03</v>
      </c>
      <c r="DN67" s="263">
        <v>368292.34</v>
      </c>
      <c r="DO67" s="263">
        <v>325350.49</v>
      </c>
      <c r="DP67" s="263">
        <v>371265.52</v>
      </c>
      <c r="DR67" s="263">
        <v>110692959</v>
      </c>
      <c r="DS67" s="263">
        <v>80038824</v>
      </c>
      <c r="DT67" s="263">
        <v>67053108</v>
      </c>
      <c r="DU67" s="263">
        <v>48333071.850000001</v>
      </c>
      <c r="DV67" s="263">
        <v>69871296</v>
      </c>
      <c r="DW67" s="263">
        <v>61941308</v>
      </c>
      <c r="DX67" s="263">
        <v>47975919</v>
      </c>
      <c r="DY67" s="263">
        <v>49383433</v>
      </c>
      <c r="DZ67" s="263">
        <v>72392121</v>
      </c>
      <c r="EA67" s="263">
        <v>57157579</v>
      </c>
      <c r="EB67" s="263">
        <v>74373594</v>
      </c>
      <c r="EC67" s="263">
        <v>106595710.78</v>
      </c>
      <c r="ED67" s="263">
        <v>63465345</v>
      </c>
      <c r="EE67" s="263">
        <v>68309051</v>
      </c>
      <c r="EF67" s="263">
        <v>75481173</v>
      </c>
      <c r="EG67" s="263">
        <v>69344367</v>
      </c>
      <c r="EH67" s="263">
        <v>80442767</v>
      </c>
      <c r="EI67" s="263">
        <v>70915759</v>
      </c>
      <c r="EJ67" s="263">
        <v>78392651</v>
      </c>
      <c r="EK67" s="263">
        <v>77063195</v>
      </c>
      <c r="EL67" s="263">
        <v>107046891</v>
      </c>
      <c r="EM67" s="263">
        <v>106223386</v>
      </c>
      <c r="EN67" s="263">
        <v>73640365</v>
      </c>
      <c r="EO67" s="263">
        <v>95220542</v>
      </c>
      <c r="EP67" s="263">
        <v>93057654</v>
      </c>
      <c r="EQ67" s="263">
        <v>94272591</v>
      </c>
      <c r="ER67" s="263">
        <v>105034893</v>
      </c>
    </row>
    <row r="68" spans="1:148" x14ac:dyDescent="0.75">
      <c r="A68" s="262">
        <v>44592</v>
      </c>
      <c r="B68" t="s">
        <v>307</v>
      </c>
      <c r="C68" s="263">
        <v>0</v>
      </c>
      <c r="D68" s="263">
        <v>7868907.0899999999</v>
      </c>
      <c r="E68" s="263">
        <v>2158620.48</v>
      </c>
      <c r="F68" s="263">
        <v>7868907.0899999999</v>
      </c>
      <c r="G68" s="263">
        <v>2101560933.1500001</v>
      </c>
      <c r="H68" s="263">
        <v>0</v>
      </c>
      <c r="I68" s="263"/>
      <c r="J68" s="263">
        <v>0</v>
      </c>
      <c r="K68" s="263">
        <v>0</v>
      </c>
      <c r="L68" s="263">
        <v>0</v>
      </c>
      <c r="M68" s="263">
        <v>0</v>
      </c>
      <c r="N68" s="263">
        <v>0</v>
      </c>
      <c r="O68" s="263">
        <v>0</v>
      </c>
      <c r="P68" s="263">
        <v>0</v>
      </c>
      <c r="Q68" s="263">
        <v>0</v>
      </c>
      <c r="R68" s="263">
        <v>0</v>
      </c>
      <c r="S68" s="263">
        <v>0</v>
      </c>
      <c r="T68" s="263">
        <v>0</v>
      </c>
      <c r="U68" s="263">
        <v>0</v>
      </c>
      <c r="V68" s="263">
        <v>0</v>
      </c>
      <c r="W68" s="263">
        <v>0</v>
      </c>
      <c r="X68" s="263">
        <v>0</v>
      </c>
      <c r="Y68" s="263">
        <v>0</v>
      </c>
      <c r="Z68" s="263">
        <v>0</v>
      </c>
      <c r="AA68" s="263">
        <v>0</v>
      </c>
      <c r="AB68" s="263">
        <v>0</v>
      </c>
      <c r="AC68" s="263">
        <v>0</v>
      </c>
      <c r="AD68" s="263">
        <v>0</v>
      </c>
      <c r="AE68" s="263">
        <v>0</v>
      </c>
      <c r="AF68" s="263">
        <v>0</v>
      </c>
      <c r="AG68" s="263">
        <v>0</v>
      </c>
      <c r="AH68" s="263">
        <v>0</v>
      </c>
      <c r="AI68" s="263">
        <v>0</v>
      </c>
      <c r="AJ68" s="263">
        <v>0</v>
      </c>
      <c r="AK68" s="263"/>
      <c r="AL68" s="263">
        <v>153408.62</v>
      </c>
      <c r="AM68" s="263">
        <v>238904.21</v>
      </c>
      <c r="AN68" s="263">
        <v>244041.73</v>
      </c>
      <c r="AO68" s="263">
        <v>197079.81</v>
      </c>
      <c r="AP68" s="263">
        <v>233476.65</v>
      </c>
      <c r="AQ68" s="263">
        <v>225854.91</v>
      </c>
      <c r="AR68" s="263">
        <v>176396.79</v>
      </c>
      <c r="AS68" s="263">
        <v>180414.75</v>
      </c>
      <c r="AT68" s="263">
        <v>252496.19</v>
      </c>
      <c r="AU68" s="263">
        <v>219157.19</v>
      </c>
      <c r="AV68" s="263">
        <v>219558.53</v>
      </c>
      <c r="AW68" s="263">
        <v>399358.36</v>
      </c>
      <c r="AX68" s="263">
        <v>465064.49</v>
      </c>
      <c r="AY68" s="263">
        <v>267949.44</v>
      </c>
      <c r="AZ68" s="263">
        <v>302032.59000000003</v>
      </c>
      <c r="BA68" s="263">
        <v>445308.14</v>
      </c>
      <c r="BB68" s="263">
        <v>302110.45</v>
      </c>
      <c r="BC68" s="263">
        <v>263403.21000000002</v>
      </c>
      <c r="BD68" s="263">
        <v>272153.36</v>
      </c>
      <c r="BE68" s="263">
        <v>247984.35</v>
      </c>
      <c r="BF68" s="263">
        <v>482339.98</v>
      </c>
      <c r="BG68" s="263">
        <v>383736.64</v>
      </c>
      <c r="BH68" s="263">
        <v>296631.84999999998</v>
      </c>
      <c r="BI68" s="263">
        <v>379596.89</v>
      </c>
      <c r="BJ68" s="263">
        <v>368044.98</v>
      </c>
      <c r="BK68" s="263">
        <v>277925.40999999997</v>
      </c>
      <c r="BL68" s="263">
        <v>374477.57</v>
      </c>
      <c r="BM68" s="263"/>
      <c r="BN68" s="263">
        <v>0</v>
      </c>
      <c r="BO68" s="263">
        <v>0</v>
      </c>
      <c r="BP68" s="263">
        <v>0</v>
      </c>
      <c r="BQ68" s="263">
        <v>7733.45</v>
      </c>
      <c r="BR68" s="263">
        <v>0</v>
      </c>
      <c r="BS68" s="263">
        <v>0</v>
      </c>
      <c r="BT68" s="263">
        <v>0</v>
      </c>
      <c r="BU68" s="263">
        <v>0</v>
      </c>
      <c r="BV68" s="263">
        <v>0</v>
      </c>
      <c r="BW68" s="263">
        <v>0</v>
      </c>
      <c r="BX68" s="263">
        <v>0</v>
      </c>
      <c r="BY68" s="263">
        <v>0</v>
      </c>
      <c r="BZ68" s="263">
        <v>1382916.72</v>
      </c>
      <c r="CA68" s="263">
        <v>0</v>
      </c>
      <c r="CB68" s="263">
        <v>0</v>
      </c>
      <c r="CC68" s="263">
        <v>0</v>
      </c>
      <c r="CD68" s="263">
        <v>0</v>
      </c>
      <c r="CE68" s="263">
        <v>0</v>
      </c>
      <c r="CF68" s="263">
        <v>0</v>
      </c>
      <c r="CG68" s="263">
        <v>0</v>
      </c>
      <c r="CH68" s="263">
        <v>767970.31</v>
      </c>
      <c r="CI68" s="263">
        <v>0</v>
      </c>
      <c r="CJ68" s="263">
        <v>0</v>
      </c>
      <c r="CK68" s="263">
        <v>0</v>
      </c>
      <c r="CL68" s="263">
        <v>0</v>
      </c>
      <c r="CM68" s="263">
        <v>0</v>
      </c>
      <c r="CN68" s="263">
        <v>0</v>
      </c>
      <c r="CO68" s="263"/>
      <c r="CP68" s="263">
        <v>153408.62</v>
      </c>
      <c r="CQ68" s="263">
        <v>238904.21</v>
      </c>
      <c r="CR68" s="263">
        <v>244041.73</v>
      </c>
      <c r="CS68" s="263">
        <v>197079.81</v>
      </c>
      <c r="CT68" s="263">
        <v>233476.65</v>
      </c>
      <c r="CU68" s="263">
        <v>225854.91</v>
      </c>
      <c r="CV68" s="263">
        <v>176396.79</v>
      </c>
      <c r="CW68" s="263">
        <v>180414.75</v>
      </c>
      <c r="CX68" s="263">
        <v>252496.19</v>
      </c>
      <c r="CY68" s="263">
        <v>219157.19</v>
      </c>
      <c r="CZ68" s="263">
        <v>219558.53</v>
      </c>
      <c r="DA68" s="263">
        <v>399358.36</v>
      </c>
      <c r="DB68" s="263">
        <v>465064.49</v>
      </c>
      <c r="DC68" s="263">
        <v>267949.44</v>
      </c>
      <c r="DD68" s="263">
        <v>302032.59000000003</v>
      </c>
      <c r="DE68" s="263">
        <v>445308.14</v>
      </c>
      <c r="DF68" s="263">
        <v>302110.45</v>
      </c>
      <c r="DG68" s="263">
        <v>263403.21000000002</v>
      </c>
      <c r="DH68" s="263">
        <v>272153.36</v>
      </c>
      <c r="DI68" s="263">
        <v>247984.35</v>
      </c>
      <c r="DJ68" s="263">
        <v>482339.98</v>
      </c>
      <c r="DK68" s="263">
        <v>383736.64</v>
      </c>
      <c r="DL68" s="263">
        <v>296631.84999999998</v>
      </c>
      <c r="DM68" s="263">
        <v>379596.89</v>
      </c>
      <c r="DN68" s="263">
        <v>368044.98</v>
      </c>
      <c r="DO68" s="263">
        <v>277925.40999999997</v>
      </c>
      <c r="DP68" s="263">
        <v>374477.57</v>
      </c>
      <c r="DR68" s="263">
        <v>110692959</v>
      </c>
      <c r="DS68" s="263">
        <v>80038824</v>
      </c>
      <c r="DT68" s="263">
        <v>67053108</v>
      </c>
      <c r="DU68" s="263">
        <v>48325338.399999999</v>
      </c>
      <c r="DV68" s="263">
        <v>69871296</v>
      </c>
      <c r="DW68" s="263">
        <v>61941308</v>
      </c>
      <c r="DX68" s="263">
        <v>47975919</v>
      </c>
      <c r="DY68" s="263">
        <v>49383433</v>
      </c>
      <c r="DZ68" s="263">
        <v>72392121</v>
      </c>
      <c r="EA68" s="263">
        <v>57157579</v>
      </c>
      <c r="EB68" s="263">
        <v>74373594</v>
      </c>
      <c r="EC68" s="263">
        <v>106595710.78</v>
      </c>
      <c r="ED68" s="263">
        <v>62082428.280000001</v>
      </c>
      <c r="EE68" s="263">
        <v>68309051</v>
      </c>
      <c r="EF68" s="263">
        <v>75481173</v>
      </c>
      <c r="EG68" s="263">
        <v>69344367</v>
      </c>
      <c r="EH68" s="263">
        <v>80442767</v>
      </c>
      <c r="EI68" s="263">
        <v>70915759</v>
      </c>
      <c r="EJ68" s="263">
        <v>78392651</v>
      </c>
      <c r="EK68" s="263">
        <v>77063195</v>
      </c>
      <c r="EL68" s="263">
        <v>106278920.69</v>
      </c>
      <c r="EM68" s="263">
        <v>106223386</v>
      </c>
      <c r="EN68" s="263">
        <v>73640365</v>
      </c>
      <c r="EO68" s="263">
        <v>95220542</v>
      </c>
      <c r="EP68" s="263">
        <v>93057654</v>
      </c>
      <c r="EQ68" s="263">
        <v>94272591</v>
      </c>
      <c r="ER68" s="263">
        <v>105034893</v>
      </c>
    </row>
    <row r="69" spans="1:148" x14ac:dyDescent="0.75">
      <c r="A69" s="262">
        <v>44620</v>
      </c>
      <c r="B69" t="s">
        <v>307</v>
      </c>
      <c r="C69" s="263">
        <v>0</v>
      </c>
      <c r="D69" s="263">
        <v>7835564.5599999996</v>
      </c>
      <c r="E69" s="263">
        <v>0</v>
      </c>
      <c r="F69" s="263">
        <v>7835564.5599999996</v>
      </c>
      <c r="G69" s="263">
        <v>2101560933.1500001</v>
      </c>
      <c r="H69" s="263">
        <v>0</v>
      </c>
      <c r="I69" s="263"/>
      <c r="J69" s="263">
        <v>0</v>
      </c>
      <c r="K69" s="263">
        <v>0</v>
      </c>
      <c r="L69" s="263">
        <v>0</v>
      </c>
      <c r="M69" s="263">
        <v>0</v>
      </c>
      <c r="N69" s="263">
        <v>0</v>
      </c>
      <c r="O69" s="263">
        <v>0</v>
      </c>
      <c r="P69" s="263">
        <v>0</v>
      </c>
      <c r="Q69" s="263">
        <v>0</v>
      </c>
      <c r="R69" s="263">
        <v>0</v>
      </c>
      <c r="S69" s="263">
        <v>0</v>
      </c>
      <c r="T69" s="263">
        <v>0</v>
      </c>
      <c r="U69" s="263">
        <v>0</v>
      </c>
      <c r="V69" s="263">
        <v>0</v>
      </c>
      <c r="W69" s="263">
        <v>0</v>
      </c>
      <c r="X69" s="263">
        <v>0</v>
      </c>
      <c r="Y69" s="263">
        <v>0</v>
      </c>
      <c r="Z69" s="263">
        <v>0</v>
      </c>
      <c r="AA69" s="263">
        <v>0</v>
      </c>
      <c r="AB69" s="263">
        <v>0</v>
      </c>
      <c r="AC69" s="263">
        <v>0</v>
      </c>
      <c r="AD69" s="263">
        <v>0</v>
      </c>
      <c r="AE69" s="263">
        <v>0</v>
      </c>
      <c r="AF69" s="263">
        <v>0</v>
      </c>
      <c r="AG69" s="263">
        <v>0</v>
      </c>
      <c r="AH69" s="263">
        <v>0</v>
      </c>
      <c r="AI69" s="263">
        <v>0</v>
      </c>
      <c r="AJ69" s="263">
        <v>0</v>
      </c>
      <c r="AK69" s="263"/>
      <c r="AL69" s="263">
        <v>110876.26</v>
      </c>
      <c r="AM69" s="263">
        <v>233405.31</v>
      </c>
      <c r="AN69" s="263">
        <v>310844.37</v>
      </c>
      <c r="AO69" s="263">
        <v>171080.25</v>
      </c>
      <c r="AP69" s="263">
        <v>242381.73</v>
      </c>
      <c r="AQ69" s="263">
        <v>225862.18</v>
      </c>
      <c r="AR69" s="263">
        <v>176406.21</v>
      </c>
      <c r="AS69" s="263">
        <v>180259.84</v>
      </c>
      <c r="AT69" s="263">
        <v>291668.40999999997</v>
      </c>
      <c r="AU69" s="263">
        <v>219168.16</v>
      </c>
      <c r="AV69" s="263">
        <v>220952.75</v>
      </c>
      <c r="AW69" s="263">
        <v>399457.4</v>
      </c>
      <c r="AX69" s="263">
        <v>277456</v>
      </c>
      <c r="AY69" s="263">
        <v>258996.8</v>
      </c>
      <c r="AZ69" s="263">
        <v>371662.76</v>
      </c>
      <c r="BA69" s="263">
        <v>393715.21</v>
      </c>
      <c r="BB69" s="263">
        <v>324029.26</v>
      </c>
      <c r="BC69" s="263">
        <v>263394.63</v>
      </c>
      <c r="BD69" s="263">
        <v>266918.28999999998</v>
      </c>
      <c r="BE69" s="263">
        <v>263811.18</v>
      </c>
      <c r="BF69" s="263">
        <v>409071.42</v>
      </c>
      <c r="BG69" s="263">
        <v>383666.73</v>
      </c>
      <c r="BH69" s="263">
        <v>296626.45</v>
      </c>
      <c r="BI69" s="263">
        <v>379619.82</v>
      </c>
      <c r="BJ69" s="263">
        <v>457832.94</v>
      </c>
      <c r="BK69" s="263">
        <v>325759.01</v>
      </c>
      <c r="BL69" s="263">
        <v>380641.19</v>
      </c>
      <c r="BM69" s="263"/>
      <c r="BN69" s="263">
        <v>0</v>
      </c>
      <c r="BO69" s="263">
        <v>0</v>
      </c>
      <c r="BP69" s="263">
        <v>0</v>
      </c>
      <c r="BQ69" s="263">
        <v>0</v>
      </c>
      <c r="BR69" s="263">
        <v>0</v>
      </c>
      <c r="BS69" s="263">
        <v>0</v>
      </c>
      <c r="BT69" s="263">
        <v>0</v>
      </c>
      <c r="BU69" s="263">
        <v>0</v>
      </c>
      <c r="BV69" s="263">
        <v>0</v>
      </c>
      <c r="BW69" s="263">
        <v>0</v>
      </c>
      <c r="BX69" s="263">
        <v>0</v>
      </c>
      <c r="BY69" s="263">
        <v>0</v>
      </c>
      <c r="BZ69" s="263">
        <v>0</v>
      </c>
      <c r="CA69" s="263">
        <v>0</v>
      </c>
      <c r="CB69" s="263">
        <v>0</v>
      </c>
      <c r="CC69" s="263">
        <v>0</v>
      </c>
      <c r="CD69" s="263">
        <v>0</v>
      </c>
      <c r="CE69" s="263">
        <v>0</v>
      </c>
      <c r="CF69" s="263">
        <v>0</v>
      </c>
      <c r="CG69" s="263">
        <v>0</v>
      </c>
      <c r="CH69" s="263">
        <v>0</v>
      </c>
      <c r="CI69" s="263">
        <v>0</v>
      </c>
      <c r="CJ69" s="263">
        <v>0</v>
      </c>
      <c r="CK69" s="263">
        <v>0</v>
      </c>
      <c r="CL69" s="263">
        <v>0</v>
      </c>
      <c r="CM69" s="263">
        <v>0</v>
      </c>
      <c r="CN69" s="263">
        <v>0</v>
      </c>
      <c r="CO69" s="263"/>
      <c r="CP69" s="263">
        <v>110876.26</v>
      </c>
      <c r="CQ69" s="263">
        <v>233405.31</v>
      </c>
      <c r="CR69" s="263">
        <v>310844.37</v>
      </c>
      <c r="CS69" s="263">
        <v>171080.25</v>
      </c>
      <c r="CT69" s="263">
        <v>242381.73</v>
      </c>
      <c r="CU69" s="263">
        <v>225862.18</v>
      </c>
      <c r="CV69" s="263">
        <v>176406.21</v>
      </c>
      <c r="CW69" s="263">
        <v>180259.84</v>
      </c>
      <c r="CX69" s="263">
        <v>291668.40999999997</v>
      </c>
      <c r="CY69" s="263">
        <v>219168.16</v>
      </c>
      <c r="CZ69" s="263">
        <v>220952.75</v>
      </c>
      <c r="DA69" s="263">
        <v>399457.4</v>
      </c>
      <c r="DB69" s="263">
        <v>277456</v>
      </c>
      <c r="DC69" s="263">
        <v>258996.8</v>
      </c>
      <c r="DD69" s="263">
        <v>371662.76</v>
      </c>
      <c r="DE69" s="263">
        <v>393715.21</v>
      </c>
      <c r="DF69" s="263">
        <v>324029.26</v>
      </c>
      <c r="DG69" s="263">
        <v>263394.63</v>
      </c>
      <c r="DH69" s="263">
        <v>266918.28999999998</v>
      </c>
      <c r="DI69" s="263">
        <v>263811.18</v>
      </c>
      <c r="DJ69" s="263">
        <v>409071.42</v>
      </c>
      <c r="DK69" s="263">
        <v>383666.73</v>
      </c>
      <c r="DL69" s="263">
        <v>296626.45</v>
      </c>
      <c r="DM69" s="263">
        <v>379619.82</v>
      </c>
      <c r="DN69" s="263">
        <v>457832.94</v>
      </c>
      <c r="DO69" s="263">
        <v>325759.01</v>
      </c>
      <c r="DP69" s="263">
        <v>380641.19</v>
      </c>
      <c r="DR69" s="263">
        <v>110692959</v>
      </c>
      <c r="DS69" s="263">
        <v>80038824</v>
      </c>
      <c r="DT69" s="263">
        <v>67053108</v>
      </c>
      <c r="DU69" s="263">
        <v>48325338.399999999</v>
      </c>
      <c r="DV69" s="263">
        <v>69871296</v>
      </c>
      <c r="DW69" s="263">
        <v>61941308</v>
      </c>
      <c r="DX69" s="263">
        <v>47975919</v>
      </c>
      <c r="DY69" s="263">
        <v>49383433</v>
      </c>
      <c r="DZ69" s="263">
        <v>72392121</v>
      </c>
      <c r="EA69" s="263">
        <v>57157579</v>
      </c>
      <c r="EB69" s="263">
        <v>74373594</v>
      </c>
      <c r="EC69" s="263">
        <v>106595710.78</v>
      </c>
      <c r="ED69" s="263">
        <v>62082428.280000001</v>
      </c>
      <c r="EE69" s="263">
        <v>68309051</v>
      </c>
      <c r="EF69" s="263">
        <v>75481173</v>
      </c>
      <c r="EG69" s="263">
        <v>69344367</v>
      </c>
      <c r="EH69" s="263">
        <v>80442767</v>
      </c>
      <c r="EI69" s="263">
        <v>70915759</v>
      </c>
      <c r="EJ69" s="263">
        <v>78392651</v>
      </c>
      <c r="EK69" s="263">
        <v>77063195</v>
      </c>
      <c r="EL69" s="263">
        <v>106278920.69</v>
      </c>
      <c r="EM69" s="263">
        <v>106223386</v>
      </c>
      <c r="EN69" s="263">
        <v>73640365</v>
      </c>
      <c r="EO69" s="263">
        <v>95220542</v>
      </c>
      <c r="EP69" s="263">
        <v>93057654</v>
      </c>
      <c r="EQ69" s="263">
        <v>94272591</v>
      </c>
      <c r="ER69" s="263">
        <v>105034893</v>
      </c>
    </row>
    <row r="70" spans="1:148" x14ac:dyDescent="0.75">
      <c r="A70" s="262">
        <v>44651</v>
      </c>
      <c r="B70" t="s">
        <v>307</v>
      </c>
      <c r="C70" s="263">
        <v>0</v>
      </c>
      <c r="D70" s="263">
        <v>7787274.129999999</v>
      </c>
      <c r="E70" s="263">
        <v>0</v>
      </c>
      <c r="F70" s="263">
        <v>7787274.129999999</v>
      </c>
      <c r="G70" s="263">
        <v>2101560933.1500001</v>
      </c>
      <c r="H70" s="263">
        <v>0</v>
      </c>
      <c r="I70" s="263"/>
      <c r="J70" s="263">
        <v>0</v>
      </c>
      <c r="K70" s="263">
        <v>0</v>
      </c>
      <c r="L70" s="263">
        <v>0</v>
      </c>
      <c r="M70" s="263">
        <v>0</v>
      </c>
      <c r="N70" s="263">
        <v>0</v>
      </c>
      <c r="O70" s="263">
        <v>0</v>
      </c>
      <c r="P70" s="263">
        <v>0</v>
      </c>
      <c r="Q70" s="263">
        <v>0</v>
      </c>
      <c r="R70" s="263">
        <v>0</v>
      </c>
      <c r="S70" s="263">
        <v>0</v>
      </c>
      <c r="T70" s="263">
        <v>0</v>
      </c>
      <c r="U70" s="263">
        <v>0</v>
      </c>
      <c r="V70" s="263">
        <v>0</v>
      </c>
      <c r="W70" s="263">
        <v>0</v>
      </c>
      <c r="X70" s="263">
        <v>0</v>
      </c>
      <c r="Y70" s="263">
        <v>0</v>
      </c>
      <c r="Z70" s="263">
        <v>0</v>
      </c>
      <c r="AA70" s="263">
        <v>0</v>
      </c>
      <c r="AB70" s="263">
        <v>0</v>
      </c>
      <c r="AC70" s="263">
        <v>0</v>
      </c>
      <c r="AD70" s="263">
        <v>0</v>
      </c>
      <c r="AE70" s="263">
        <v>0</v>
      </c>
      <c r="AF70" s="263">
        <v>0</v>
      </c>
      <c r="AG70" s="263">
        <v>0</v>
      </c>
      <c r="AH70" s="263">
        <v>0</v>
      </c>
      <c r="AI70" s="263">
        <v>0</v>
      </c>
      <c r="AJ70" s="263">
        <v>0</v>
      </c>
      <c r="AK70" s="263"/>
      <c r="AL70" s="263">
        <v>174278.74</v>
      </c>
      <c r="AM70" s="263">
        <v>239408.3</v>
      </c>
      <c r="AN70" s="263">
        <v>235115.81</v>
      </c>
      <c r="AO70" s="263">
        <v>169509.86</v>
      </c>
      <c r="AP70" s="263">
        <v>248512.72</v>
      </c>
      <c r="AQ70" s="263">
        <v>225852.09</v>
      </c>
      <c r="AR70" s="263">
        <v>177200.94</v>
      </c>
      <c r="AS70" s="263">
        <v>180403.57</v>
      </c>
      <c r="AT70" s="263">
        <v>256942.82</v>
      </c>
      <c r="AU70" s="263">
        <v>220071.56</v>
      </c>
      <c r="AV70" s="263">
        <v>224315.65</v>
      </c>
      <c r="AW70" s="263">
        <v>399358.9</v>
      </c>
      <c r="AX70" s="263">
        <v>326809.57</v>
      </c>
      <c r="AY70" s="263">
        <v>318585.08</v>
      </c>
      <c r="AZ70" s="263">
        <v>303515.46000000002</v>
      </c>
      <c r="BA70" s="263">
        <v>276589.32</v>
      </c>
      <c r="BB70" s="263">
        <v>324643.3</v>
      </c>
      <c r="BC70" s="263">
        <v>263731.87</v>
      </c>
      <c r="BD70" s="263">
        <v>349253.87</v>
      </c>
      <c r="BE70" s="263">
        <v>262731.63</v>
      </c>
      <c r="BF70" s="263">
        <v>482659.01</v>
      </c>
      <c r="BG70" s="263">
        <v>383736.84</v>
      </c>
      <c r="BH70" s="263">
        <v>296529.26</v>
      </c>
      <c r="BI70" s="263">
        <v>379582.71999999997</v>
      </c>
      <c r="BJ70" s="263">
        <v>368779.88</v>
      </c>
      <c r="BK70" s="263">
        <v>327417.77</v>
      </c>
      <c r="BL70" s="263">
        <v>371737.59</v>
      </c>
      <c r="BM70" s="263"/>
      <c r="BN70" s="263">
        <v>0</v>
      </c>
      <c r="BO70" s="263">
        <v>0</v>
      </c>
      <c r="BP70" s="263">
        <v>0</v>
      </c>
      <c r="BQ70" s="263">
        <v>0</v>
      </c>
      <c r="BR70" s="263">
        <v>0</v>
      </c>
      <c r="BS70" s="263">
        <v>0</v>
      </c>
      <c r="BT70" s="263">
        <v>0</v>
      </c>
      <c r="BU70" s="263">
        <v>0</v>
      </c>
      <c r="BV70" s="263">
        <v>0</v>
      </c>
      <c r="BW70" s="263">
        <v>0</v>
      </c>
      <c r="BX70" s="263">
        <v>0</v>
      </c>
      <c r="BY70" s="263">
        <v>0</v>
      </c>
      <c r="BZ70" s="263">
        <v>0</v>
      </c>
      <c r="CA70" s="263">
        <v>0</v>
      </c>
      <c r="CB70" s="263">
        <v>0</v>
      </c>
      <c r="CC70" s="263">
        <v>0</v>
      </c>
      <c r="CD70" s="263">
        <v>0</v>
      </c>
      <c r="CE70" s="263">
        <v>0</v>
      </c>
      <c r="CF70" s="263">
        <v>0</v>
      </c>
      <c r="CG70" s="263">
        <v>0</v>
      </c>
      <c r="CH70" s="263">
        <v>0</v>
      </c>
      <c r="CI70" s="263">
        <v>0</v>
      </c>
      <c r="CJ70" s="263">
        <v>0</v>
      </c>
      <c r="CK70" s="263">
        <v>0</v>
      </c>
      <c r="CL70" s="263">
        <v>0</v>
      </c>
      <c r="CM70" s="263">
        <v>0</v>
      </c>
      <c r="CN70" s="263">
        <v>0</v>
      </c>
      <c r="CO70" s="263"/>
      <c r="CP70" s="263">
        <v>174278.74</v>
      </c>
      <c r="CQ70" s="263">
        <v>239408.3</v>
      </c>
      <c r="CR70" s="263">
        <v>235115.81</v>
      </c>
      <c r="CS70" s="263">
        <v>169509.86</v>
      </c>
      <c r="CT70" s="263">
        <v>248512.72</v>
      </c>
      <c r="CU70" s="263">
        <v>225852.09</v>
      </c>
      <c r="CV70" s="263">
        <v>177200.94</v>
      </c>
      <c r="CW70" s="263">
        <v>180403.57</v>
      </c>
      <c r="CX70" s="263">
        <v>256942.82</v>
      </c>
      <c r="CY70" s="263">
        <v>220071.56</v>
      </c>
      <c r="CZ70" s="263">
        <v>224315.65</v>
      </c>
      <c r="DA70" s="263">
        <v>399358.9</v>
      </c>
      <c r="DB70" s="263">
        <v>326809.57</v>
      </c>
      <c r="DC70" s="263">
        <v>318585.08</v>
      </c>
      <c r="DD70" s="263">
        <v>303515.46000000002</v>
      </c>
      <c r="DE70" s="263">
        <v>276589.32</v>
      </c>
      <c r="DF70" s="263">
        <v>324643.3</v>
      </c>
      <c r="DG70" s="263">
        <v>263731.87</v>
      </c>
      <c r="DH70" s="263">
        <v>349253.87</v>
      </c>
      <c r="DI70" s="263">
        <v>262731.63</v>
      </c>
      <c r="DJ70" s="263">
        <v>482659.01</v>
      </c>
      <c r="DK70" s="263">
        <v>383736.84</v>
      </c>
      <c r="DL70" s="263">
        <v>296529.26</v>
      </c>
      <c r="DM70" s="263">
        <v>379582.71999999997</v>
      </c>
      <c r="DN70" s="263">
        <v>368779.88</v>
      </c>
      <c r="DO70" s="263">
        <v>327417.77</v>
      </c>
      <c r="DP70" s="263">
        <v>371737.59</v>
      </c>
      <c r="DR70" s="263">
        <v>110692959</v>
      </c>
      <c r="DS70" s="263">
        <v>80038824</v>
      </c>
      <c r="DT70" s="263">
        <v>67053108</v>
      </c>
      <c r="DU70" s="263">
        <v>48325338.399999999</v>
      </c>
      <c r="DV70" s="263">
        <v>69871296</v>
      </c>
      <c r="DW70" s="263">
        <v>61941308</v>
      </c>
      <c r="DX70" s="263">
        <v>47975919</v>
      </c>
      <c r="DY70" s="263">
        <v>49383433</v>
      </c>
      <c r="DZ70" s="263">
        <v>72392121</v>
      </c>
      <c r="EA70" s="263">
        <v>57157579</v>
      </c>
      <c r="EB70" s="263">
        <v>74373594</v>
      </c>
      <c r="EC70" s="263">
        <v>106595710.78</v>
      </c>
      <c r="ED70" s="263">
        <v>62082428.280000001</v>
      </c>
      <c r="EE70" s="263">
        <v>68309051</v>
      </c>
      <c r="EF70" s="263">
        <v>75481173</v>
      </c>
      <c r="EG70" s="263">
        <v>69344367</v>
      </c>
      <c r="EH70" s="263">
        <v>80442767</v>
      </c>
      <c r="EI70" s="263">
        <v>70915759</v>
      </c>
      <c r="EJ70" s="263">
        <v>78392651</v>
      </c>
      <c r="EK70" s="263">
        <v>77063195</v>
      </c>
      <c r="EL70" s="263">
        <v>106278920.69</v>
      </c>
      <c r="EM70" s="263">
        <v>106223386</v>
      </c>
      <c r="EN70" s="263">
        <v>73640365</v>
      </c>
      <c r="EO70" s="263">
        <v>95220542</v>
      </c>
      <c r="EP70" s="263">
        <v>93057654</v>
      </c>
      <c r="EQ70" s="263">
        <v>94272591</v>
      </c>
      <c r="ER70" s="263">
        <v>105034893</v>
      </c>
    </row>
    <row r="71" spans="1:148" x14ac:dyDescent="0.75">
      <c r="A71" s="262">
        <v>44681</v>
      </c>
      <c r="B71" t="s">
        <v>307</v>
      </c>
      <c r="C71" s="263">
        <v>0</v>
      </c>
      <c r="D71" s="263">
        <v>8237995.3000000017</v>
      </c>
      <c r="E71" s="263">
        <v>2163</v>
      </c>
      <c r="F71" s="263">
        <v>8237995.3000000017</v>
      </c>
      <c r="G71" s="263">
        <v>2101558770.1500001</v>
      </c>
      <c r="H71" s="263">
        <v>0</v>
      </c>
      <c r="I71" s="263"/>
      <c r="J71" s="263">
        <v>0</v>
      </c>
      <c r="K71" s="263">
        <v>0</v>
      </c>
      <c r="L71" s="263">
        <v>0</v>
      </c>
      <c r="M71" s="263">
        <v>0</v>
      </c>
      <c r="N71" s="263">
        <v>0</v>
      </c>
      <c r="O71" s="263">
        <v>0</v>
      </c>
      <c r="P71" s="263">
        <v>0</v>
      </c>
      <c r="Q71" s="263">
        <v>0</v>
      </c>
      <c r="R71" s="263">
        <v>0</v>
      </c>
      <c r="S71" s="263">
        <v>0</v>
      </c>
      <c r="T71" s="263">
        <v>0</v>
      </c>
      <c r="U71" s="263">
        <v>0</v>
      </c>
      <c r="V71" s="263">
        <v>0</v>
      </c>
      <c r="W71" s="263">
        <v>0</v>
      </c>
      <c r="X71" s="263">
        <v>0</v>
      </c>
      <c r="Y71" s="263">
        <v>0</v>
      </c>
      <c r="Z71" s="263">
        <v>0</v>
      </c>
      <c r="AA71" s="263">
        <v>0</v>
      </c>
      <c r="AB71" s="263">
        <v>0</v>
      </c>
      <c r="AC71" s="263">
        <v>0</v>
      </c>
      <c r="AD71" s="263">
        <v>0</v>
      </c>
      <c r="AE71" s="263">
        <v>0</v>
      </c>
      <c r="AF71" s="263">
        <v>0</v>
      </c>
      <c r="AG71" s="263">
        <v>0</v>
      </c>
      <c r="AH71" s="263">
        <v>0</v>
      </c>
      <c r="AI71" s="263">
        <v>0</v>
      </c>
      <c r="AJ71" s="263">
        <v>0</v>
      </c>
      <c r="AK71" s="263"/>
      <c r="AL71" s="263">
        <v>134752.24</v>
      </c>
      <c r="AM71" s="263">
        <v>351188.42</v>
      </c>
      <c r="AN71" s="263">
        <v>253330.07</v>
      </c>
      <c r="AO71" s="263">
        <v>179245.61</v>
      </c>
      <c r="AP71" s="263">
        <v>249956.86</v>
      </c>
      <c r="AQ71" s="263">
        <v>233374.44</v>
      </c>
      <c r="AR71" s="263">
        <v>182698.1</v>
      </c>
      <c r="AS71" s="263">
        <v>186123.66</v>
      </c>
      <c r="AT71" s="263">
        <v>269371.46000000002</v>
      </c>
      <c r="AU71" s="263">
        <v>193136.85</v>
      </c>
      <c r="AV71" s="263">
        <v>357676.99</v>
      </c>
      <c r="AW71" s="263">
        <v>412863.29</v>
      </c>
      <c r="AX71" s="263">
        <v>272449.17</v>
      </c>
      <c r="AY71" s="263">
        <v>282122.34999999998</v>
      </c>
      <c r="AZ71" s="263">
        <v>312471.89</v>
      </c>
      <c r="BA71" s="263">
        <v>302596.77</v>
      </c>
      <c r="BB71" s="263">
        <v>333829.03000000003</v>
      </c>
      <c r="BC71" s="263">
        <v>272238.53000000003</v>
      </c>
      <c r="BD71" s="263">
        <v>280372.78999999998</v>
      </c>
      <c r="BE71" s="263">
        <v>447306.74</v>
      </c>
      <c r="BF71" s="263">
        <v>423051.41</v>
      </c>
      <c r="BG71" s="263">
        <v>396497.2</v>
      </c>
      <c r="BH71" s="263">
        <v>306500.46000000002</v>
      </c>
      <c r="BI71" s="263">
        <v>392247.13</v>
      </c>
      <c r="BJ71" s="263">
        <v>380328.24</v>
      </c>
      <c r="BK71" s="263">
        <v>329037.94</v>
      </c>
      <c r="BL71" s="263">
        <v>503227.66</v>
      </c>
      <c r="BM71" s="263"/>
      <c r="BN71" s="263">
        <v>0</v>
      </c>
      <c r="BO71" s="263">
        <v>0</v>
      </c>
      <c r="BP71" s="263">
        <v>0</v>
      </c>
      <c r="BQ71" s="263">
        <v>2163</v>
      </c>
      <c r="BR71" s="263">
        <v>0</v>
      </c>
      <c r="BS71" s="263">
        <v>0</v>
      </c>
      <c r="BT71" s="263">
        <v>0</v>
      </c>
      <c r="BU71" s="263">
        <v>0</v>
      </c>
      <c r="BV71" s="263">
        <v>0</v>
      </c>
      <c r="BW71" s="263">
        <v>0</v>
      </c>
      <c r="BX71" s="263">
        <v>0</v>
      </c>
      <c r="BY71" s="263">
        <v>0</v>
      </c>
      <c r="BZ71" s="263">
        <v>0</v>
      </c>
      <c r="CA71" s="263">
        <v>0</v>
      </c>
      <c r="CB71" s="263">
        <v>0</v>
      </c>
      <c r="CC71" s="263">
        <v>0</v>
      </c>
      <c r="CD71" s="263">
        <v>0</v>
      </c>
      <c r="CE71" s="263">
        <v>0</v>
      </c>
      <c r="CF71" s="263">
        <v>0</v>
      </c>
      <c r="CG71" s="263">
        <v>0</v>
      </c>
      <c r="CH71" s="263">
        <v>0</v>
      </c>
      <c r="CI71" s="263">
        <v>0</v>
      </c>
      <c r="CJ71" s="263">
        <v>0</v>
      </c>
      <c r="CK71" s="263">
        <v>0</v>
      </c>
      <c r="CL71" s="263">
        <v>0</v>
      </c>
      <c r="CM71" s="263">
        <v>0</v>
      </c>
      <c r="CN71" s="263">
        <v>0</v>
      </c>
      <c r="CO71" s="263"/>
      <c r="CP71" s="263">
        <v>134752.24</v>
      </c>
      <c r="CQ71" s="263">
        <v>351188.42</v>
      </c>
      <c r="CR71" s="263">
        <v>253330.07</v>
      </c>
      <c r="CS71" s="263">
        <v>179245.61</v>
      </c>
      <c r="CT71" s="263">
        <v>249956.86</v>
      </c>
      <c r="CU71" s="263">
        <v>233374.44</v>
      </c>
      <c r="CV71" s="263">
        <v>182698.1</v>
      </c>
      <c r="CW71" s="263">
        <v>186123.66</v>
      </c>
      <c r="CX71" s="263">
        <v>269371.46000000002</v>
      </c>
      <c r="CY71" s="263">
        <v>193136.85</v>
      </c>
      <c r="CZ71" s="263">
        <v>357676.99</v>
      </c>
      <c r="DA71" s="263">
        <v>412863.29</v>
      </c>
      <c r="DB71" s="263">
        <v>272449.17</v>
      </c>
      <c r="DC71" s="263">
        <v>282122.34999999998</v>
      </c>
      <c r="DD71" s="263">
        <v>312471.89</v>
      </c>
      <c r="DE71" s="263">
        <v>302596.77</v>
      </c>
      <c r="DF71" s="263">
        <v>333829.03000000003</v>
      </c>
      <c r="DG71" s="263">
        <v>272238.53000000003</v>
      </c>
      <c r="DH71" s="263">
        <v>280372.78999999998</v>
      </c>
      <c r="DI71" s="263">
        <v>447306.74</v>
      </c>
      <c r="DJ71" s="263">
        <v>423051.41</v>
      </c>
      <c r="DK71" s="263">
        <v>396497.2</v>
      </c>
      <c r="DL71" s="263">
        <v>306500.46000000002</v>
      </c>
      <c r="DM71" s="263">
        <v>392247.13</v>
      </c>
      <c r="DN71" s="263">
        <v>380328.24</v>
      </c>
      <c r="DO71" s="263">
        <v>329037.94</v>
      </c>
      <c r="DP71" s="263">
        <v>503227.66</v>
      </c>
      <c r="DR71" s="263">
        <v>110692959</v>
      </c>
      <c r="DS71" s="263">
        <v>80038824</v>
      </c>
      <c r="DT71" s="263">
        <v>67053108</v>
      </c>
      <c r="DU71" s="263">
        <v>48323175.399999999</v>
      </c>
      <c r="DV71" s="263">
        <v>69871296</v>
      </c>
      <c r="DW71" s="263">
        <v>61941308</v>
      </c>
      <c r="DX71" s="263">
        <v>47975919</v>
      </c>
      <c r="DY71" s="263">
        <v>49383433</v>
      </c>
      <c r="DZ71" s="263">
        <v>72392121</v>
      </c>
      <c r="EA71" s="263">
        <v>57157579</v>
      </c>
      <c r="EB71" s="263">
        <v>74373594</v>
      </c>
      <c r="EC71" s="263">
        <v>106595710.78</v>
      </c>
      <c r="ED71" s="263">
        <v>62082428.280000001</v>
      </c>
      <c r="EE71" s="263">
        <v>68309051</v>
      </c>
      <c r="EF71" s="263">
        <v>75481173</v>
      </c>
      <c r="EG71" s="263">
        <v>69344367</v>
      </c>
      <c r="EH71" s="263">
        <v>80442767</v>
      </c>
      <c r="EI71" s="263">
        <v>70915759</v>
      </c>
      <c r="EJ71" s="263">
        <v>78392651</v>
      </c>
      <c r="EK71" s="263">
        <v>77063195</v>
      </c>
      <c r="EL71" s="263">
        <v>106278920.69</v>
      </c>
      <c r="EM71" s="263">
        <v>106223386</v>
      </c>
      <c r="EN71" s="263">
        <v>73640365</v>
      </c>
      <c r="EO71" s="263">
        <v>95220542</v>
      </c>
      <c r="EP71" s="263">
        <v>93057654</v>
      </c>
      <c r="EQ71" s="263">
        <v>94272591</v>
      </c>
      <c r="ER71" s="263">
        <v>105034893</v>
      </c>
    </row>
    <row r="72" spans="1:148" x14ac:dyDescent="0.75">
      <c r="A72" s="262">
        <v>44712</v>
      </c>
      <c r="B72" t="s">
        <v>307</v>
      </c>
      <c r="C72" s="263">
        <v>0</v>
      </c>
      <c r="D72" s="263">
        <v>8119851.0499999998</v>
      </c>
      <c r="E72" s="263">
        <v>5445042.2000000002</v>
      </c>
      <c r="F72" s="263">
        <v>8119851.0499999998</v>
      </c>
      <c r="G72" s="263">
        <v>2096113727.95</v>
      </c>
      <c r="H72" s="263">
        <v>0</v>
      </c>
      <c r="I72" s="263"/>
      <c r="J72" s="263">
        <v>0</v>
      </c>
      <c r="K72" s="263">
        <v>0</v>
      </c>
      <c r="L72" s="263">
        <v>0</v>
      </c>
      <c r="M72" s="263">
        <v>0</v>
      </c>
      <c r="N72" s="263">
        <v>0</v>
      </c>
      <c r="O72" s="263">
        <v>0</v>
      </c>
      <c r="P72" s="263">
        <v>0</v>
      </c>
      <c r="Q72" s="263">
        <v>0</v>
      </c>
      <c r="R72" s="263">
        <v>0</v>
      </c>
      <c r="S72" s="263">
        <v>0</v>
      </c>
      <c r="T72" s="263">
        <v>0</v>
      </c>
      <c r="U72" s="263">
        <v>0</v>
      </c>
      <c r="V72" s="263">
        <v>0</v>
      </c>
      <c r="W72" s="263">
        <v>0</v>
      </c>
      <c r="X72" s="263">
        <v>0</v>
      </c>
      <c r="Y72" s="263">
        <v>0</v>
      </c>
      <c r="Z72" s="263">
        <v>0</v>
      </c>
      <c r="AA72" s="263">
        <v>0</v>
      </c>
      <c r="AB72" s="263">
        <v>0</v>
      </c>
      <c r="AC72" s="263">
        <v>0</v>
      </c>
      <c r="AD72" s="263">
        <v>0</v>
      </c>
      <c r="AE72" s="263">
        <v>0</v>
      </c>
      <c r="AF72" s="263">
        <v>0</v>
      </c>
      <c r="AG72" s="263">
        <v>0</v>
      </c>
      <c r="AH72" s="263">
        <v>0</v>
      </c>
      <c r="AI72" s="263">
        <v>0</v>
      </c>
      <c r="AJ72" s="263">
        <v>0</v>
      </c>
      <c r="AK72" s="263"/>
      <c r="AL72" s="263">
        <v>128368.39</v>
      </c>
      <c r="AM72" s="263">
        <v>313415.86</v>
      </c>
      <c r="AN72" s="263">
        <v>249131.67</v>
      </c>
      <c r="AO72" s="263">
        <v>173077.5</v>
      </c>
      <c r="AP72" s="263">
        <v>242531.32</v>
      </c>
      <c r="AQ72" s="263">
        <v>225839.79</v>
      </c>
      <c r="AR72" s="263">
        <v>251822.91</v>
      </c>
      <c r="AS72" s="263">
        <v>261473.89</v>
      </c>
      <c r="AT72" s="263">
        <v>260476</v>
      </c>
      <c r="AU72" s="263">
        <v>219486.17</v>
      </c>
      <c r="AV72" s="263">
        <v>333085.37</v>
      </c>
      <c r="AW72" s="263">
        <v>399415.64</v>
      </c>
      <c r="AX72" s="263">
        <v>263227.03000000003</v>
      </c>
      <c r="AY72" s="263">
        <v>276925.48</v>
      </c>
      <c r="AZ72" s="263">
        <v>302391.21999999997</v>
      </c>
      <c r="BA72" s="263">
        <v>283145.18</v>
      </c>
      <c r="BB72" s="263">
        <v>301078.23</v>
      </c>
      <c r="BC72" s="263">
        <v>263479.18</v>
      </c>
      <c r="BD72" s="263">
        <v>319980.19</v>
      </c>
      <c r="BE72" s="263">
        <v>262849.26</v>
      </c>
      <c r="BF72" s="263">
        <v>412652.42</v>
      </c>
      <c r="BG72" s="263">
        <v>383701.58</v>
      </c>
      <c r="BH72" s="263">
        <v>296512.93</v>
      </c>
      <c r="BI72" s="263">
        <v>379593.22</v>
      </c>
      <c r="BJ72" s="263">
        <v>368090.72</v>
      </c>
      <c r="BK72" s="263">
        <v>573359.35999999999</v>
      </c>
      <c r="BL72" s="263">
        <v>374740.54</v>
      </c>
      <c r="BM72" s="263"/>
      <c r="BN72" s="263">
        <v>0</v>
      </c>
      <c r="BO72" s="263">
        <v>0</v>
      </c>
      <c r="BP72" s="263">
        <v>0</v>
      </c>
      <c r="BQ72" s="263">
        <v>5726.53</v>
      </c>
      <c r="BR72" s="263">
        <v>0</v>
      </c>
      <c r="BS72" s="263">
        <v>0</v>
      </c>
      <c r="BT72" s="263">
        <v>0</v>
      </c>
      <c r="BU72" s="263">
        <v>0</v>
      </c>
      <c r="BV72" s="263">
        <v>0</v>
      </c>
      <c r="BW72" s="263">
        <v>0</v>
      </c>
      <c r="BX72" s="263">
        <v>5437095.9199999999</v>
      </c>
      <c r="BY72" s="263">
        <v>0</v>
      </c>
      <c r="BZ72" s="263">
        <v>0</v>
      </c>
      <c r="CA72" s="263">
        <v>0</v>
      </c>
      <c r="CB72" s="263">
        <v>0</v>
      </c>
      <c r="CC72" s="263">
        <v>0</v>
      </c>
      <c r="CD72" s="263">
        <v>0</v>
      </c>
      <c r="CE72" s="263">
        <v>0</v>
      </c>
      <c r="CF72" s="263">
        <v>0</v>
      </c>
      <c r="CG72" s="263">
        <v>0</v>
      </c>
      <c r="CH72" s="263">
        <v>2219.75</v>
      </c>
      <c r="CI72" s="263">
        <v>0</v>
      </c>
      <c r="CJ72" s="263">
        <v>0</v>
      </c>
      <c r="CK72" s="263">
        <v>0</v>
      </c>
      <c r="CL72" s="263">
        <v>0</v>
      </c>
      <c r="CM72" s="263">
        <v>0</v>
      </c>
      <c r="CN72" s="263">
        <v>0</v>
      </c>
      <c r="CO72" s="263"/>
      <c r="CP72" s="263">
        <v>128368.39</v>
      </c>
      <c r="CQ72" s="263">
        <v>313415.86</v>
      </c>
      <c r="CR72" s="263">
        <v>249131.67</v>
      </c>
      <c r="CS72" s="263">
        <v>173077.5</v>
      </c>
      <c r="CT72" s="263">
        <v>242531.32</v>
      </c>
      <c r="CU72" s="263">
        <v>225839.79</v>
      </c>
      <c r="CV72" s="263">
        <v>251822.91</v>
      </c>
      <c r="CW72" s="263">
        <v>261473.89</v>
      </c>
      <c r="CX72" s="263">
        <v>260476</v>
      </c>
      <c r="CY72" s="263">
        <v>219486.17</v>
      </c>
      <c r="CZ72" s="263">
        <v>333085.37</v>
      </c>
      <c r="DA72" s="263">
        <v>399415.64</v>
      </c>
      <c r="DB72" s="263">
        <v>263227.03000000003</v>
      </c>
      <c r="DC72" s="263">
        <v>276925.48</v>
      </c>
      <c r="DD72" s="263">
        <v>302391.21999999997</v>
      </c>
      <c r="DE72" s="263">
        <v>283145.18</v>
      </c>
      <c r="DF72" s="263">
        <v>301078.23</v>
      </c>
      <c r="DG72" s="263">
        <v>263479.18</v>
      </c>
      <c r="DH72" s="263">
        <v>319980.19</v>
      </c>
      <c r="DI72" s="263">
        <v>262849.26</v>
      </c>
      <c r="DJ72" s="263">
        <v>412652.42</v>
      </c>
      <c r="DK72" s="263">
        <v>383701.58</v>
      </c>
      <c r="DL72" s="263">
        <v>296512.93</v>
      </c>
      <c r="DM72" s="263">
        <v>379593.22</v>
      </c>
      <c r="DN72" s="263">
        <v>368090.72</v>
      </c>
      <c r="DO72" s="263">
        <v>573359.35999999999</v>
      </c>
      <c r="DP72" s="263">
        <v>374740.54</v>
      </c>
      <c r="DR72" s="263">
        <v>110692959</v>
      </c>
      <c r="DS72" s="263">
        <v>80038824</v>
      </c>
      <c r="DT72" s="263">
        <v>67053108</v>
      </c>
      <c r="DU72" s="263">
        <v>48317448.869999997</v>
      </c>
      <c r="DV72" s="263">
        <v>69871296</v>
      </c>
      <c r="DW72" s="263">
        <v>61941308</v>
      </c>
      <c r="DX72" s="263">
        <v>47975919</v>
      </c>
      <c r="DY72" s="263">
        <v>49383433</v>
      </c>
      <c r="DZ72" s="263">
        <v>72392121</v>
      </c>
      <c r="EA72" s="263">
        <v>57157579</v>
      </c>
      <c r="EB72" s="263">
        <v>68936498.079999998</v>
      </c>
      <c r="EC72" s="263">
        <v>106595710.78</v>
      </c>
      <c r="ED72" s="263">
        <v>62082428.280000001</v>
      </c>
      <c r="EE72" s="263">
        <v>68309051</v>
      </c>
      <c r="EF72" s="263">
        <v>75481173</v>
      </c>
      <c r="EG72" s="263">
        <v>69344367</v>
      </c>
      <c r="EH72" s="263">
        <v>80442767</v>
      </c>
      <c r="EI72" s="263">
        <v>70915759</v>
      </c>
      <c r="EJ72" s="263">
        <v>78392651</v>
      </c>
      <c r="EK72" s="263">
        <v>77063195</v>
      </c>
      <c r="EL72" s="263">
        <v>106276700.94</v>
      </c>
      <c r="EM72" s="263">
        <v>106223386</v>
      </c>
      <c r="EN72" s="263">
        <v>73640365</v>
      </c>
      <c r="EO72" s="263">
        <v>95220542</v>
      </c>
      <c r="EP72" s="263">
        <v>93057654</v>
      </c>
      <c r="EQ72" s="263">
        <v>94272591</v>
      </c>
      <c r="ER72" s="263">
        <v>105034893</v>
      </c>
    </row>
    <row r="73" spans="1:148" x14ac:dyDescent="0.75">
      <c r="A73" s="262">
        <v>44742</v>
      </c>
      <c r="B73" t="s">
        <v>307</v>
      </c>
      <c r="C73" s="263">
        <v>0</v>
      </c>
      <c r="D73" s="263">
        <v>7950182.919999999</v>
      </c>
      <c r="E73" s="263">
        <v>0</v>
      </c>
      <c r="F73" s="263">
        <v>7950182.919999999</v>
      </c>
      <c r="G73" s="263">
        <v>2096113727.95</v>
      </c>
      <c r="H73" s="263">
        <v>0</v>
      </c>
      <c r="I73" s="263"/>
      <c r="J73" s="263">
        <v>0</v>
      </c>
      <c r="K73" s="263">
        <v>0</v>
      </c>
      <c r="L73" s="263">
        <v>0</v>
      </c>
      <c r="M73" s="263">
        <v>0</v>
      </c>
      <c r="N73" s="263">
        <v>0</v>
      </c>
      <c r="O73" s="263">
        <v>0</v>
      </c>
      <c r="P73" s="263">
        <v>0</v>
      </c>
      <c r="Q73" s="263">
        <v>0</v>
      </c>
      <c r="R73" s="263">
        <v>0</v>
      </c>
      <c r="S73" s="263">
        <v>0</v>
      </c>
      <c r="T73" s="263">
        <v>0</v>
      </c>
      <c r="U73" s="263">
        <v>0</v>
      </c>
      <c r="V73" s="263">
        <v>0</v>
      </c>
      <c r="W73" s="263">
        <v>0</v>
      </c>
      <c r="X73" s="263">
        <v>0</v>
      </c>
      <c r="Y73" s="263">
        <v>0</v>
      </c>
      <c r="Z73" s="263">
        <v>0</v>
      </c>
      <c r="AA73" s="263">
        <v>0</v>
      </c>
      <c r="AB73" s="263">
        <v>0</v>
      </c>
      <c r="AC73" s="263">
        <v>0</v>
      </c>
      <c r="AD73" s="263">
        <v>0</v>
      </c>
      <c r="AE73" s="263">
        <v>0</v>
      </c>
      <c r="AF73" s="263">
        <v>0</v>
      </c>
      <c r="AG73" s="263">
        <v>0</v>
      </c>
      <c r="AH73" s="263">
        <v>0</v>
      </c>
      <c r="AI73" s="263">
        <v>0</v>
      </c>
      <c r="AJ73" s="263">
        <v>0</v>
      </c>
      <c r="AK73" s="263"/>
      <c r="AL73" s="263">
        <v>132567.74</v>
      </c>
      <c r="AM73" s="263">
        <v>255477.73</v>
      </c>
      <c r="AN73" s="263">
        <v>417394.99</v>
      </c>
      <c r="AO73" s="263">
        <v>193257.74</v>
      </c>
      <c r="AP73" s="263">
        <v>304353.25</v>
      </c>
      <c r="AQ73" s="263">
        <v>233361.99</v>
      </c>
      <c r="AR73" s="263">
        <v>186151.25</v>
      </c>
      <c r="AS73" s="263">
        <v>191292.28</v>
      </c>
      <c r="AT73" s="263">
        <v>192329.15</v>
      </c>
      <c r="AU73" s="263">
        <v>226810.09</v>
      </c>
      <c r="AV73" s="263">
        <v>247695.63</v>
      </c>
      <c r="AW73" s="263">
        <v>412845.68</v>
      </c>
      <c r="AX73" s="263">
        <v>271993.58</v>
      </c>
      <c r="AY73" s="263">
        <v>286142.24</v>
      </c>
      <c r="AZ73" s="263">
        <v>312579.90000000002</v>
      </c>
      <c r="BA73" s="263">
        <v>296103.63</v>
      </c>
      <c r="BB73" s="263">
        <v>311575.81</v>
      </c>
      <c r="BC73" s="263">
        <v>272372.34999999998</v>
      </c>
      <c r="BD73" s="263">
        <v>287056.65000000002</v>
      </c>
      <c r="BE73" s="263">
        <v>262199.95</v>
      </c>
      <c r="BF73" s="263">
        <v>424645.81</v>
      </c>
      <c r="BG73" s="263">
        <v>396481.47</v>
      </c>
      <c r="BH73" s="263">
        <v>306488.14</v>
      </c>
      <c r="BI73" s="263">
        <v>392257.87</v>
      </c>
      <c r="BJ73" s="263">
        <v>380444.41</v>
      </c>
      <c r="BK73" s="263">
        <v>361945.78</v>
      </c>
      <c r="BL73" s="263">
        <v>394357.81</v>
      </c>
      <c r="BM73" s="263"/>
      <c r="BN73" s="263">
        <v>0</v>
      </c>
      <c r="BO73" s="263">
        <v>0</v>
      </c>
      <c r="BP73" s="263">
        <v>0</v>
      </c>
      <c r="BQ73" s="263">
        <v>0</v>
      </c>
      <c r="BR73" s="263">
        <v>0</v>
      </c>
      <c r="BS73" s="263">
        <v>0</v>
      </c>
      <c r="BT73" s="263">
        <v>0</v>
      </c>
      <c r="BU73" s="263">
        <v>0</v>
      </c>
      <c r="BV73" s="263">
        <v>0</v>
      </c>
      <c r="BW73" s="263">
        <v>0</v>
      </c>
      <c r="BX73" s="263">
        <v>0</v>
      </c>
      <c r="BY73" s="263">
        <v>0</v>
      </c>
      <c r="BZ73" s="263">
        <v>0</v>
      </c>
      <c r="CA73" s="263">
        <v>0</v>
      </c>
      <c r="CB73" s="263">
        <v>0</v>
      </c>
      <c r="CC73" s="263">
        <v>0</v>
      </c>
      <c r="CD73" s="263">
        <v>0</v>
      </c>
      <c r="CE73" s="263">
        <v>0</v>
      </c>
      <c r="CF73" s="263">
        <v>0</v>
      </c>
      <c r="CG73" s="263">
        <v>0</v>
      </c>
      <c r="CH73" s="263">
        <v>0</v>
      </c>
      <c r="CI73" s="263">
        <v>0</v>
      </c>
      <c r="CJ73" s="263">
        <v>0</v>
      </c>
      <c r="CK73" s="263">
        <v>0</v>
      </c>
      <c r="CL73" s="263">
        <v>0</v>
      </c>
      <c r="CM73" s="263">
        <v>0</v>
      </c>
      <c r="CN73" s="263">
        <v>0</v>
      </c>
      <c r="CO73" s="263"/>
      <c r="CP73" s="263">
        <v>132567.74</v>
      </c>
      <c r="CQ73" s="263">
        <v>255477.73</v>
      </c>
      <c r="CR73" s="263">
        <v>417394.99</v>
      </c>
      <c r="CS73" s="263">
        <v>193257.74</v>
      </c>
      <c r="CT73" s="263">
        <v>304353.25</v>
      </c>
      <c r="CU73" s="263">
        <v>233361.99</v>
      </c>
      <c r="CV73" s="263">
        <v>186151.25</v>
      </c>
      <c r="CW73" s="263">
        <v>191292.28</v>
      </c>
      <c r="CX73" s="263">
        <v>192329.15</v>
      </c>
      <c r="CY73" s="263">
        <v>226810.09</v>
      </c>
      <c r="CZ73" s="263">
        <v>247695.63</v>
      </c>
      <c r="DA73" s="263">
        <v>412845.68</v>
      </c>
      <c r="DB73" s="263">
        <v>271993.58</v>
      </c>
      <c r="DC73" s="263">
        <v>286142.24</v>
      </c>
      <c r="DD73" s="263">
        <v>312579.90000000002</v>
      </c>
      <c r="DE73" s="263">
        <v>296103.63</v>
      </c>
      <c r="DF73" s="263">
        <v>311575.81</v>
      </c>
      <c r="DG73" s="263">
        <v>272372.34999999998</v>
      </c>
      <c r="DH73" s="263">
        <v>287056.65000000002</v>
      </c>
      <c r="DI73" s="263">
        <v>262199.95</v>
      </c>
      <c r="DJ73" s="263">
        <v>424645.81</v>
      </c>
      <c r="DK73" s="263">
        <v>396481.47</v>
      </c>
      <c r="DL73" s="263">
        <v>306488.14</v>
      </c>
      <c r="DM73" s="263">
        <v>392257.87</v>
      </c>
      <c r="DN73" s="263">
        <v>380444.41</v>
      </c>
      <c r="DO73" s="263">
        <v>361945.78</v>
      </c>
      <c r="DP73" s="263">
        <v>394357.81</v>
      </c>
      <c r="DR73" s="263">
        <v>110692959</v>
      </c>
      <c r="DS73" s="263">
        <v>80038824</v>
      </c>
      <c r="DT73" s="263">
        <v>67053108</v>
      </c>
      <c r="DU73" s="263">
        <v>48317448.869999997</v>
      </c>
      <c r="DV73" s="263">
        <v>69871296</v>
      </c>
      <c r="DW73" s="263">
        <v>61941308</v>
      </c>
      <c r="DX73" s="263">
        <v>47975919</v>
      </c>
      <c r="DY73" s="263">
        <v>49383433</v>
      </c>
      <c r="DZ73" s="263">
        <v>72392121</v>
      </c>
      <c r="EA73" s="263">
        <v>57157579</v>
      </c>
      <c r="EB73" s="263">
        <v>68936498.079999998</v>
      </c>
      <c r="EC73" s="263">
        <v>106595710.78</v>
      </c>
      <c r="ED73" s="263">
        <v>62082428.280000001</v>
      </c>
      <c r="EE73" s="263">
        <v>68309051</v>
      </c>
      <c r="EF73" s="263">
        <v>75481173</v>
      </c>
      <c r="EG73" s="263">
        <v>69344367</v>
      </c>
      <c r="EH73" s="263">
        <v>80442767</v>
      </c>
      <c r="EI73" s="263">
        <v>70915759</v>
      </c>
      <c r="EJ73" s="263">
        <v>78392651</v>
      </c>
      <c r="EK73" s="263">
        <v>77063195</v>
      </c>
      <c r="EL73" s="263">
        <v>106276700.94</v>
      </c>
      <c r="EM73" s="263">
        <v>106223386</v>
      </c>
      <c r="EN73" s="263">
        <v>73640365</v>
      </c>
      <c r="EO73" s="263">
        <v>95220542</v>
      </c>
      <c r="EP73" s="263">
        <v>93057654</v>
      </c>
      <c r="EQ73" s="263">
        <v>94272591</v>
      </c>
      <c r="ER73" s="263">
        <v>105034893</v>
      </c>
    </row>
    <row r="74" spans="1:148" x14ac:dyDescent="0.75">
      <c r="A74" s="262">
        <v>44773</v>
      </c>
      <c r="B74" t="s">
        <v>307</v>
      </c>
      <c r="C74" s="263">
        <v>0</v>
      </c>
      <c r="D74" s="263">
        <v>7998444.2300000004</v>
      </c>
      <c r="E74" s="263">
        <v>5386.58</v>
      </c>
      <c r="F74" s="263">
        <v>7998444.2300000004</v>
      </c>
      <c r="G74" s="263">
        <v>2096108341.3699999</v>
      </c>
      <c r="H74" s="263">
        <v>0</v>
      </c>
      <c r="I74" s="263"/>
      <c r="J74" s="263">
        <v>0</v>
      </c>
      <c r="K74" s="263">
        <v>0</v>
      </c>
      <c r="L74" s="263">
        <v>0</v>
      </c>
      <c r="M74" s="263">
        <v>0</v>
      </c>
      <c r="N74" s="263">
        <v>0</v>
      </c>
      <c r="O74" s="263">
        <v>0</v>
      </c>
      <c r="P74" s="263">
        <v>0</v>
      </c>
      <c r="Q74" s="263">
        <v>0</v>
      </c>
      <c r="R74" s="263">
        <v>0</v>
      </c>
      <c r="S74" s="263">
        <v>0</v>
      </c>
      <c r="T74" s="263">
        <v>0</v>
      </c>
      <c r="U74" s="263">
        <v>0</v>
      </c>
      <c r="V74" s="263">
        <v>0</v>
      </c>
      <c r="W74" s="263">
        <v>0</v>
      </c>
      <c r="X74" s="263">
        <v>0</v>
      </c>
      <c r="Y74" s="263">
        <v>0</v>
      </c>
      <c r="Z74" s="263">
        <v>0</v>
      </c>
      <c r="AA74" s="263">
        <v>0</v>
      </c>
      <c r="AB74" s="263">
        <v>0</v>
      </c>
      <c r="AC74" s="263">
        <v>0</v>
      </c>
      <c r="AD74" s="263">
        <v>0</v>
      </c>
      <c r="AE74" s="263">
        <v>0</v>
      </c>
      <c r="AF74" s="263">
        <v>0</v>
      </c>
      <c r="AG74" s="263">
        <v>0</v>
      </c>
      <c r="AH74" s="263">
        <v>0</v>
      </c>
      <c r="AI74" s="263">
        <v>0</v>
      </c>
      <c r="AJ74" s="263">
        <v>0</v>
      </c>
      <c r="AK74" s="263"/>
      <c r="AL74" s="263">
        <v>123290.62</v>
      </c>
      <c r="AM74" s="263">
        <v>248929.73</v>
      </c>
      <c r="AN74" s="263">
        <v>253291.69</v>
      </c>
      <c r="AO74" s="263">
        <v>357335.46</v>
      </c>
      <c r="AP74" s="263">
        <v>237426.52</v>
      </c>
      <c r="AQ74" s="263">
        <v>225717.25</v>
      </c>
      <c r="AR74" s="263">
        <v>180142.5</v>
      </c>
      <c r="AS74" s="263">
        <v>185001.51</v>
      </c>
      <c r="AT74" s="263">
        <v>263361.90000000002</v>
      </c>
      <c r="AU74" s="263">
        <v>219500.65</v>
      </c>
      <c r="AV74" s="263">
        <v>237643.34</v>
      </c>
      <c r="AW74" s="263">
        <v>399455.4</v>
      </c>
      <c r="AX74" s="263">
        <v>262931.21000000002</v>
      </c>
      <c r="AY74" s="263">
        <v>276973.93</v>
      </c>
      <c r="AZ74" s="263">
        <v>302403.28000000003</v>
      </c>
      <c r="BA74" s="263">
        <v>293653.26</v>
      </c>
      <c r="BB74" s="263">
        <v>299639.62</v>
      </c>
      <c r="BC74" s="263">
        <v>263466.95</v>
      </c>
      <c r="BD74" s="263">
        <v>283171.95</v>
      </c>
      <c r="BE74" s="263">
        <v>333778.75</v>
      </c>
      <c r="BF74" s="263">
        <v>413535.31</v>
      </c>
      <c r="BG74" s="263">
        <v>383682.7</v>
      </c>
      <c r="BH74" s="263">
        <v>296595.76</v>
      </c>
      <c r="BI74" s="263">
        <v>379588.03</v>
      </c>
      <c r="BJ74" s="263">
        <v>403072.03</v>
      </c>
      <c r="BK74" s="263">
        <v>472565.89</v>
      </c>
      <c r="BL74" s="263">
        <v>402288.99</v>
      </c>
      <c r="BM74" s="263"/>
      <c r="BN74" s="263">
        <v>0</v>
      </c>
      <c r="BO74" s="263">
        <v>0</v>
      </c>
      <c r="BP74" s="263">
        <v>0</v>
      </c>
      <c r="BQ74" s="263">
        <v>5386.58</v>
      </c>
      <c r="BR74" s="263">
        <v>0</v>
      </c>
      <c r="BS74" s="263">
        <v>0</v>
      </c>
      <c r="BT74" s="263">
        <v>0</v>
      </c>
      <c r="BU74" s="263">
        <v>0</v>
      </c>
      <c r="BV74" s="263">
        <v>0</v>
      </c>
      <c r="BW74" s="263">
        <v>0</v>
      </c>
      <c r="BX74" s="263">
        <v>0</v>
      </c>
      <c r="BY74" s="263">
        <v>0</v>
      </c>
      <c r="BZ74" s="263">
        <v>0</v>
      </c>
      <c r="CA74" s="263">
        <v>0</v>
      </c>
      <c r="CB74" s="263">
        <v>0</v>
      </c>
      <c r="CC74" s="263">
        <v>0</v>
      </c>
      <c r="CD74" s="263">
        <v>0</v>
      </c>
      <c r="CE74" s="263">
        <v>0</v>
      </c>
      <c r="CF74" s="263">
        <v>0</v>
      </c>
      <c r="CG74" s="263">
        <v>0</v>
      </c>
      <c r="CH74" s="263">
        <v>0</v>
      </c>
      <c r="CI74" s="263">
        <v>0</v>
      </c>
      <c r="CJ74" s="263">
        <v>0</v>
      </c>
      <c r="CK74" s="263">
        <v>0</v>
      </c>
      <c r="CL74" s="263">
        <v>0</v>
      </c>
      <c r="CM74" s="263">
        <v>0</v>
      </c>
      <c r="CN74" s="263">
        <v>0</v>
      </c>
      <c r="CO74" s="263"/>
      <c r="CP74" s="263">
        <v>123290.62</v>
      </c>
      <c r="CQ74" s="263">
        <v>248929.73</v>
      </c>
      <c r="CR74" s="263">
        <v>253291.69</v>
      </c>
      <c r="CS74" s="263">
        <v>357335.46</v>
      </c>
      <c r="CT74" s="263">
        <v>237426.52</v>
      </c>
      <c r="CU74" s="263">
        <v>225717.25</v>
      </c>
      <c r="CV74" s="263">
        <v>180142.5</v>
      </c>
      <c r="CW74" s="263">
        <v>185001.51</v>
      </c>
      <c r="CX74" s="263">
        <v>263361.90000000002</v>
      </c>
      <c r="CY74" s="263">
        <v>219500.65</v>
      </c>
      <c r="CZ74" s="263">
        <v>237643.34</v>
      </c>
      <c r="DA74" s="263">
        <v>399455.4</v>
      </c>
      <c r="DB74" s="263">
        <v>262931.21000000002</v>
      </c>
      <c r="DC74" s="263">
        <v>276973.93</v>
      </c>
      <c r="DD74" s="263">
        <v>302403.28000000003</v>
      </c>
      <c r="DE74" s="263">
        <v>293653.26</v>
      </c>
      <c r="DF74" s="263">
        <v>299639.62</v>
      </c>
      <c r="DG74" s="263">
        <v>263466.95</v>
      </c>
      <c r="DH74" s="263">
        <v>283171.95</v>
      </c>
      <c r="DI74" s="263">
        <v>333778.75</v>
      </c>
      <c r="DJ74" s="263">
        <v>413535.31</v>
      </c>
      <c r="DK74" s="263">
        <v>383682.7</v>
      </c>
      <c r="DL74" s="263">
        <v>296595.76</v>
      </c>
      <c r="DM74" s="263">
        <v>379588.03</v>
      </c>
      <c r="DN74" s="263">
        <v>403072.03</v>
      </c>
      <c r="DO74" s="263">
        <v>472565.89</v>
      </c>
      <c r="DP74" s="263">
        <v>402288.99</v>
      </c>
      <c r="DR74" s="263">
        <v>110692959</v>
      </c>
      <c r="DS74" s="263">
        <v>80038824</v>
      </c>
      <c r="DT74" s="263">
        <v>67053108</v>
      </c>
      <c r="DU74" s="263">
        <v>48312062.289999999</v>
      </c>
      <c r="DV74" s="263">
        <v>69871296</v>
      </c>
      <c r="DW74" s="263">
        <v>61941308</v>
      </c>
      <c r="DX74" s="263">
        <v>47975919</v>
      </c>
      <c r="DY74" s="263">
        <v>49383433</v>
      </c>
      <c r="DZ74" s="263">
        <v>72392121</v>
      </c>
      <c r="EA74" s="263">
        <v>57157579</v>
      </c>
      <c r="EB74" s="263">
        <v>68936498.079999998</v>
      </c>
      <c r="EC74" s="263">
        <v>106595710.78</v>
      </c>
      <c r="ED74" s="263">
        <v>62082428.280000001</v>
      </c>
      <c r="EE74" s="263">
        <v>68309051</v>
      </c>
      <c r="EF74" s="263">
        <v>75481173</v>
      </c>
      <c r="EG74" s="263">
        <v>69344367</v>
      </c>
      <c r="EH74" s="263">
        <v>80442767</v>
      </c>
      <c r="EI74" s="263">
        <v>70915759</v>
      </c>
      <c r="EJ74" s="263">
        <v>78392651</v>
      </c>
      <c r="EK74" s="263">
        <v>77063195</v>
      </c>
      <c r="EL74" s="263">
        <v>106276700.94</v>
      </c>
      <c r="EM74" s="263">
        <v>106223386</v>
      </c>
      <c r="EN74" s="263">
        <v>73640365</v>
      </c>
      <c r="EO74" s="263">
        <v>95220542</v>
      </c>
      <c r="EP74" s="263">
        <v>93057654</v>
      </c>
      <c r="EQ74" s="263">
        <v>94272591</v>
      </c>
      <c r="ER74" s="263">
        <v>105034893</v>
      </c>
    </row>
    <row r="75" spans="1:148" x14ac:dyDescent="0.75">
      <c r="A75" s="262">
        <v>44804</v>
      </c>
      <c r="B75" t="s">
        <v>307</v>
      </c>
      <c r="C75" s="263">
        <v>0</v>
      </c>
      <c r="D75" s="263">
        <v>7851043.6699999999</v>
      </c>
      <c r="E75" s="263">
        <v>0</v>
      </c>
      <c r="F75" s="263">
        <v>7851043.6699999999</v>
      </c>
      <c r="G75" s="263">
        <v>2096108341.3699999</v>
      </c>
      <c r="H75" s="263">
        <v>0</v>
      </c>
      <c r="I75" s="263"/>
      <c r="J75" s="263">
        <v>0</v>
      </c>
      <c r="K75" s="263">
        <v>0</v>
      </c>
      <c r="L75" s="263">
        <v>0</v>
      </c>
      <c r="M75" s="263">
        <v>0</v>
      </c>
      <c r="N75" s="263">
        <v>0</v>
      </c>
      <c r="O75" s="263">
        <v>0</v>
      </c>
      <c r="P75" s="263">
        <v>0</v>
      </c>
      <c r="Q75" s="263">
        <v>0</v>
      </c>
      <c r="R75" s="263">
        <v>0</v>
      </c>
      <c r="S75" s="263">
        <v>0</v>
      </c>
      <c r="T75" s="263">
        <v>0</v>
      </c>
      <c r="U75" s="263">
        <v>0</v>
      </c>
      <c r="V75" s="263">
        <v>0</v>
      </c>
      <c r="W75" s="263">
        <v>0</v>
      </c>
      <c r="X75" s="263">
        <v>0</v>
      </c>
      <c r="Y75" s="263">
        <v>0</v>
      </c>
      <c r="Z75" s="263">
        <v>0</v>
      </c>
      <c r="AA75" s="263">
        <v>0</v>
      </c>
      <c r="AB75" s="263">
        <v>0</v>
      </c>
      <c r="AC75" s="263">
        <v>0</v>
      </c>
      <c r="AD75" s="263">
        <v>0</v>
      </c>
      <c r="AE75" s="263">
        <v>0</v>
      </c>
      <c r="AF75" s="263">
        <v>0</v>
      </c>
      <c r="AG75" s="263">
        <v>0</v>
      </c>
      <c r="AH75" s="263">
        <v>0</v>
      </c>
      <c r="AI75" s="263">
        <v>0</v>
      </c>
      <c r="AJ75" s="263">
        <v>0</v>
      </c>
      <c r="AK75" s="263"/>
      <c r="AL75" s="263">
        <v>127313.72</v>
      </c>
      <c r="AM75" s="263">
        <v>256924.96</v>
      </c>
      <c r="AN75" s="263">
        <v>330617.45</v>
      </c>
      <c r="AO75" s="263">
        <v>196166.07</v>
      </c>
      <c r="AP75" s="263">
        <v>245342.62</v>
      </c>
      <c r="AQ75" s="263">
        <v>233331.19</v>
      </c>
      <c r="AR75" s="263">
        <v>182756.87</v>
      </c>
      <c r="AS75" s="263">
        <v>191270.82</v>
      </c>
      <c r="AT75" s="263">
        <v>266983.18</v>
      </c>
      <c r="AU75" s="263">
        <v>226825.09</v>
      </c>
      <c r="AV75" s="263">
        <v>242422.54</v>
      </c>
      <c r="AW75" s="263">
        <v>412908.42</v>
      </c>
      <c r="AX75" s="263">
        <v>281814.92</v>
      </c>
      <c r="AY75" s="263">
        <v>286312.7</v>
      </c>
      <c r="AZ75" s="263">
        <v>312507.46999999997</v>
      </c>
      <c r="BA75" s="263">
        <v>295497.95</v>
      </c>
      <c r="BB75" s="263">
        <v>310089.21000000002</v>
      </c>
      <c r="BC75" s="263">
        <v>273442.51</v>
      </c>
      <c r="BD75" s="263">
        <v>271671.82</v>
      </c>
      <c r="BE75" s="263">
        <v>261793.03</v>
      </c>
      <c r="BF75" s="263">
        <v>427320.94</v>
      </c>
      <c r="BG75" s="263">
        <v>396580.32</v>
      </c>
      <c r="BH75" s="263">
        <v>306451.93</v>
      </c>
      <c r="BI75" s="263">
        <v>392218.06</v>
      </c>
      <c r="BJ75" s="263">
        <v>380564.18</v>
      </c>
      <c r="BK75" s="263">
        <v>343095.03</v>
      </c>
      <c r="BL75" s="263">
        <v>398820.67</v>
      </c>
      <c r="BM75" s="263"/>
      <c r="BN75" s="263">
        <v>0</v>
      </c>
      <c r="BO75" s="263">
        <v>0</v>
      </c>
      <c r="BP75" s="263">
        <v>0</v>
      </c>
      <c r="BQ75" s="263">
        <v>0</v>
      </c>
      <c r="BR75" s="263">
        <v>0</v>
      </c>
      <c r="BS75" s="263">
        <v>0</v>
      </c>
      <c r="BT75" s="263">
        <v>0</v>
      </c>
      <c r="BU75" s="263">
        <v>0</v>
      </c>
      <c r="BV75" s="263">
        <v>0</v>
      </c>
      <c r="BW75" s="263">
        <v>0</v>
      </c>
      <c r="BX75" s="263">
        <v>0</v>
      </c>
      <c r="BY75" s="263">
        <v>0</v>
      </c>
      <c r="BZ75" s="263">
        <v>0</v>
      </c>
      <c r="CA75" s="263">
        <v>0</v>
      </c>
      <c r="CB75" s="263">
        <v>0</v>
      </c>
      <c r="CC75" s="263">
        <v>0</v>
      </c>
      <c r="CD75" s="263">
        <v>0</v>
      </c>
      <c r="CE75" s="263">
        <v>0</v>
      </c>
      <c r="CF75" s="263">
        <v>0</v>
      </c>
      <c r="CG75" s="263">
        <v>0</v>
      </c>
      <c r="CH75" s="263">
        <v>0</v>
      </c>
      <c r="CI75" s="263">
        <v>0</v>
      </c>
      <c r="CJ75" s="263">
        <v>0</v>
      </c>
      <c r="CK75" s="263">
        <v>0</v>
      </c>
      <c r="CL75" s="263">
        <v>0</v>
      </c>
      <c r="CM75" s="263">
        <v>0</v>
      </c>
      <c r="CN75" s="263">
        <v>0</v>
      </c>
      <c r="CO75" s="263"/>
      <c r="CP75" s="263">
        <v>127313.72</v>
      </c>
      <c r="CQ75" s="263">
        <v>256924.96</v>
      </c>
      <c r="CR75" s="263">
        <v>330617.45</v>
      </c>
      <c r="CS75" s="263">
        <v>196166.07</v>
      </c>
      <c r="CT75" s="263">
        <v>245342.62</v>
      </c>
      <c r="CU75" s="263">
        <v>233331.19</v>
      </c>
      <c r="CV75" s="263">
        <v>182756.87</v>
      </c>
      <c r="CW75" s="263">
        <v>191270.82</v>
      </c>
      <c r="CX75" s="263">
        <v>266983.18</v>
      </c>
      <c r="CY75" s="263">
        <v>226825.09</v>
      </c>
      <c r="CZ75" s="263">
        <v>242422.54</v>
      </c>
      <c r="DA75" s="263">
        <v>412908.42</v>
      </c>
      <c r="DB75" s="263">
        <v>281814.92</v>
      </c>
      <c r="DC75" s="263">
        <v>286312.7</v>
      </c>
      <c r="DD75" s="263">
        <v>312507.46999999997</v>
      </c>
      <c r="DE75" s="263">
        <v>295497.95</v>
      </c>
      <c r="DF75" s="263">
        <v>310089.21000000002</v>
      </c>
      <c r="DG75" s="263">
        <v>273442.51</v>
      </c>
      <c r="DH75" s="263">
        <v>271671.82</v>
      </c>
      <c r="DI75" s="263">
        <v>261793.03</v>
      </c>
      <c r="DJ75" s="263">
        <v>427320.94</v>
      </c>
      <c r="DK75" s="263">
        <v>396580.32</v>
      </c>
      <c r="DL75" s="263">
        <v>306451.93</v>
      </c>
      <c r="DM75" s="263">
        <v>392218.06</v>
      </c>
      <c r="DN75" s="263">
        <v>380564.18</v>
      </c>
      <c r="DO75" s="263">
        <v>343095.03</v>
      </c>
      <c r="DP75" s="263">
        <v>398820.67</v>
      </c>
      <c r="DR75" s="263">
        <v>110692959</v>
      </c>
      <c r="DS75" s="263">
        <v>80038824</v>
      </c>
      <c r="DT75" s="263">
        <v>67053108</v>
      </c>
      <c r="DU75" s="263">
        <v>48312062.289999999</v>
      </c>
      <c r="DV75" s="263">
        <v>69871296</v>
      </c>
      <c r="DW75" s="263">
        <v>61941308</v>
      </c>
      <c r="DX75" s="263">
        <v>47975919</v>
      </c>
      <c r="DY75" s="263">
        <v>49383433</v>
      </c>
      <c r="DZ75" s="263">
        <v>72392121</v>
      </c>
      <c r="EA75" s="263">
        <v>57157579</v>
      </c>
      <c r="EB75" s="263">
        <v>68936498.079999998</v>
      </c>
      <c r="EC75" s="263">
        <v>106595710.78</v>
      </c>
      <c r="ED75" s="263">
        <v>62082428.280000001</v>
      </c>
      <c r="EE75" s="263">
        <v>68309051</v>
      </c>
      <c r="EF75" s="263">
        <v>75481173</v>
      </c>
      <c r="EG75" s="263">
        <v>69344367</v>
      </c>
      <c r="EH75" s="263">
        <v>80442767</v>
      </c>
      <c r="EI75" s="263">
        <v>70915759</v>
      </c>
      <c r="EJ75" s="263">
        <v>78392651</v>
      </c>
      <c r="EK75" s="263">
        <v>77063195</v>
      </c>
      <c r="EL75" s="263">
        <v>106276700.94</v>
      </c>
      <c r="EM75" s="263">
        <v>106223386</v>
      </c>
      <c r="EN75" s="263">
        <v>73640365</v>
      </c>
      <c r="EO75" s="263">
        <v>95220542</v>
      </c>
      <c r="EP75" s="263">
        <v>93057654</v>
      </c>
      <c r="EQ75" s="263">
        <v>94272591</v>
      </c>
      <c r="ER75" s="263">
        <v>105034893</v>
      </c>
    </row>
    <row r="76" spans="1:148" x14ac:dyDescent="0.75">
      <c r="A76" s="262">
        <v>44834</v>
      </c>
      <c r="B76" t="s">
        <v>307</v>
      </c>
      <c r="C76" s="263">
        <v>0</v>
      </c>
      <c r="D76" s="263">
        <v>7772264.0999999996</v>
      </c>
      <c r="E76" s="263">
        <v>2488.8000000000002</v>
      </c>
      <c r="F76" s="263">
        <v>7772264.0999999996</v>
      </c>
      <c r="G76" s="263">
        <v>2096105852.5699999</v>
      </c>
      <c r="H76" s="263">
        <v>0</v>
      </c>
      <c r="I76" s="263"/>
      <c r="J76" s="263">
        <v>0</v>
      </c>
      <c r="K76" s="263">
        <v>0</v>
      </c>
      <c r="L76" s="263">
        <v>0</v>
      </c>
      <c r="M76" s="263">
        <v>0</v>
      </c>
      <c r="N76" s="263">
        <v>0</v>
      </c>
      <c r="O76" s="263">
        <v>0</v>
      </c>
      <c r="P76" s="263">
        <v>0</v>
      </c>
      <c r="Q76" s="263">
        <v>0</v>
      </c>
      <c r="R76" s="263">
        <v>0</v>
      </c>
      <c r="S76" s="263">
        <v>0</v>
      </c>
      <c r="T76" s="263">
        <v>0</v>
      </c>
      <c r="U76" s="263">
        <v>0</v>
      </c>
      <c r="V76" s="263">
        <v>0</v>
      </c>
      <c r="W76" s="263">
        <v>0</v>
      </c>
      <c r="X76" s="263">
        <v>0</v>
      </c>
      <c r="Y76" s="263">
        <v>0</v>
      </c>
      <c r="Z76" s="263">
        <v>0</v>
      </c>
      <c r="AA76" s="263">
        <v>0</v>
      </c>
      <c r="AB76" s="263">
        <v>0</v>
      </c>
      <c r="AC76" s="263">
        <v>0</v>
      </c>
      <c r="AD76" s="263">
        <v>0</v>
      </c>
      <c r="AE76" s="263">
        <v>0</v>
      </c>
      <c r="AF76" s="263">
        <v>0</v>
      </c>
      <c r="AG76" s="263">
        <v>0</v>
      </c>
      <c r="AH76" s="263">
        <v>0</v>
      </c>
      <c r="AI76" s="263">
        <v>0</v>
      </c>
      <c r="AJ76" s="263">
        <v>0</v>
      </c>
      <c r="AK76" s="263"/>
      <c r="AL76" s="263">
        <v>127435.92</v>
      </c>
      <c r="AM76" s="263">
        <v>288661.12</v>
      </c>
      <c r="AN76" s="263">
        <v>263835.81</v>
      </c>
      <c r="AO76" s="263">
        <v>196170.3</v>
      </c>
      <c r="AP76" s="263">
        <v>260422.37</v>
      </c>
      <c r="AQ76" s="263">
        <v>233340.03</v>
      </c>
      <c r="AR76" s="263">
        <v>186180.76</v>
      </c>
      <c r="AS76" s="263">
        <v>191260.57</v>
      </c>
      <c r="AT76" s="263">
        <v>266926.17</v>
      </c>
      <c r="AU76" s="263">
        <v>221497.81</v>
      </c>
      <c r="AV76" s="263">
        <v>227910.6</v>
      </c>
      <c r="AW76" s="263">
        <v>412885.85</v>
      </c>
      <c r="AX76" s="263">
        <v>274487.98</v>
      </c>
      <c r="AY76" s="263">
        <v>286183.77</v>
      </c>
      <c r="AZ76" s="263">
        <v>312480.78999999998</v>
      </c>
      <c r="BA76" s="263">
        <v>295488.71000000002</v>
      </c>
      <c r="BB76" s="263">
        <v>310084.65000000002</v>
      </c>
      <c r="BC76" s="263">
        <v>274032.05</v>
      </c>
      <c r="BD76" s="263">
        <v>271403.46000000002</v>
      </c>
      <c r="BE76" s="263">
        <v>234680.36</v>
      </c>
      <c r="BF76" s="263">
        <v>427413.44</v>
      </c>
      <c r="BG76" s="263">
        <v>396570.54</v>
      </c>
      <c r="BH76" s="263">
        <v>306386.02</v>
      </c>
      <c r="BI76" s="263">
        <v>392243.6</v>
      </c>
      <c r="BJ76" s="263">
        <v>380554.91</v>
      </c>
      <c r="BK76" s="263">
        <v>353050.68</v>
      </c>
      <c r="BL76" s="263">
        <v>380675.83</v>
      </c>
      <c r="BM76" s="263"/>
      <c r="BN76" s="263">
        <v>0</v>
      </c>
      <c r="BO76" s="263">
        <v>0</v>
      </c>
      <c r="BP76" s="263">
        <v>0</v>
      </c>
      <c r="BQ76" s="263">
        <v>2488.8000000000002</v>
      </c>
      <c r="BR76" s="263">
        <v>0</v>
      </c>
      <c r="BS76" s="263">
        <v>0</v>
      </c>
      <c r="BT76" s="263">
        <v>0</v>
      </c>
      <c r="BU76" s="263">
        <v>0</v>
      </c>
      <c r="BV76" s="263">
        <v>0</v>
      </c>
      <c r="BW76" s="263">
        <v>0</v>
      </c>
      <c r="BX76" s="263">
        <v>0</v>
      </c>
      <c r="BY76" s="263">
        <v>0</v>
      </c>
      <c r="BZ76" s="263">
        <v>0</v>
      </c>
      <c r="CA76" s="263">
        <v>0</v>
      </c>
      <c r="CB76" s="263">
        <v>0</v>
      </c>
      <c r="CC76" s="263">
        <v>0</v>
      </c>
      <c r="CD76" s="263">
        <v>0</v>
      </c>
      <c r="CE76" s="263">
        <v>0</v>
      </c>
      <c r="CF76" s="263">
        <v>0</v>
      </c>
      <c r="CG76" s="263">
        <v>0</v>
      </c>
      <c r="CH76" s="263">
        <v>0</v>
      </c>
      <c r="CI76" s="263">
        <v>0</v>
      </c>
      <c r="CJ76" s="263">
        <v>0</v>
      </c>
      <c r="CK76" s="263">
        <v>0</v>
      </c>
      <c r="CL76" s="263">
        <v>0</v>
      </c>
      <c r="CM76" s="263">
        <v>0</v>
      </c>
      <c r="CN76" s="263">
        <v>0</v>
      </c>
      <c r="CO76" s="263"/>
      <c r="CP76" s="263">
        <v>127435.92</v>
      </c>
      <c r="CQ76" s="263">
        <v>288661.12</v>
      </c>
      <c r="CR76" s="263">
        <v>263835.81</v>
      </c>
      <c r="CS76" s="263">
        <v>196170.3</v>
      </c>
      <c r="CT76" s="263">
        <v>260422.37</v>
      </c>
      <c r="CU76" s="263">
        <v>233340.03</v>
      </c>
      <c r="CV76" s="263">
        <v>186180.76</v>
      </c>
      <c r="CW76" s="263">
        <v>191260.57</v>
      </c>
      <c r="CX76" s="263">
        <v>266926.17</v>
      </c>
      <c r="CY76" s="263">
        <v>221497.81</v>
      </c>
      <c r="CZ76" s="263">
        <v>227910.6</v>
      </c>
      <c r="DA76" s="263">
        <v>412885.85</v>
      </c>
      <c r="DB76" s="263">
        <v>274487.98</v>
      </c>
      <c r="DC76" s="263">
        <v>286183.77</v>
      </c>
      <c r="DD76" s="263">
        <v>312480.78999999998</v>
      </c>
      <c r="DE76" s="263">
        <v>295488.71000000002</v>
      </c>
      <c r="DF76" s="263">
        <v>310084.65000000002</v>
      </c>
      <c r="DG76" s="263">
        <v>274032.05</v>
      </c>
      <c r="DH76" s="263">
        <v>271403.46000000002</v>
      </c>
      <c r="DI76" s="263">
        <v>234680.36</v>
      </c>
      <c r="DJ76" s="263">
        <v>427413.44</v>
      </c>
      <c r="DK76" s="263">
        <v>396570.54</v>
      </c>
      <c r="DL76" s="263">
        <v>306386.02</v>
      </c>
      <c r="DM76" s="263">
        <v>392243.6</v>
      </c>
      <c r="DN76" s="263">
        <v>380554.91</v>
      </c>
      <c r="DO76" s="263">
        <v>353050.68</v>
      </c>
      <c r="DP76" s="263">
        <v>380675.83</v>
      </c>
      <c r="DR76" s="263">
        <v>110692959</v>
      </c>
      <c r="DS76" s="263">
        <v>80038824</v>
      </c>
      <c r="DT76" s="263">
        <v>67053108</v>
      </c>
      <c r="DU76" s="263">
        <v>48309573.490000002</v>
      </c>
      <c r="DV76" s="263">
        <v>69871296</v>
      </c>
      <c r="DW76" s="263">
        <v>61941308</v>
      </c>
      <c r="DX76" s="263">
        <v>47975919</v>
      </c>
      <c r="DY76" s="263">
        <v>49383433</v>
      </c>
      <c r="DZ76" s="263">
        <v>72392121</v>
      </c>
      <c r="EA76" s="263">
        <v>57157579</v>
      </c>
      <c r="EB76" s="263">
        <v>68936498.079999998</v>
      </c>
      <c r="EC76" s="263">
        <v>106595710.78</v>
      </c>
      <c r="ED76" s="263">
        <v>62082428.280000001</v>
      </c>
      <c r="EE76" s="263">
        <v>68309051</v>
      </c>
      <c r="EF76" s="263">
        <v>75481173</v>
      </c>
      <c r="EG76" s="263">
        <v>69344367</v>
      </c>
      <c r="EH76" s="263">
        <v>80442767</v>
      </c>
      <c r="EI76" s="263">
        <v>70915759</v>
      </c>
      <c r="EJ76" s="263">
        <v>78392651</v>
      </c>
      <c r="EK76" s="263">
        <v>77063195</v>
      </c>
      <c r="EL76" s="263">
        <v>106276700.94</v>
      </c>
      <c r="EM76" s="263">
        <v>106223386</v>
      </c>
      <c r="EN76" s="263">
        <v>73640365</v>
      </c>
      <c r="EO76" s="263">
        <v>95220542</v>
      </c>
      <c r="EP76" s="263">
        <v>93057654</v>
      </c>
      <c r="EQ76" s="263">
        <v>94272591</v>
      </c>
      <c r="ER76" s="263">
        <v>105034893</v>
      </c>
    </row>
    <row r="77" spans="1:148" x14ac:dyDescent="0.75">
      <c r="A77" s="262">
        <v>44865</v>
      </c>
      <c r="B77" t="s">
        <v>307</v>
      </c>
      <c r="C77" s="263">
        <v>0</v>
      </c>
      <c r="D77" s="263">
        <v>7546689.5499999989</v>
      </c>
      <c r="E77" s="263">
        <v>845.74</v>
      </c>
      <c r="F77" s="263">
        <v>7546689.5499999989</v>
      </c>
      <c r="G77" s="263">
        <v>2096105006.8299999</v>
      </c>
      <c r="H77" s="263">
        <v>0</v>
      </c>
      <c r="I77" s="263"/>
      <c r="J77" s="263">
        <v>0</v>
      </c>
      <c r="K77" s="263">
        <v>0</v>
      </c>
      <c r="L77" s="263">
        <v>0</v>
      </c>
      <c r="M77" s="263">
        <v>0</v>
      </c>
      <c r="N77" s="263">
        <v>0</v>
      </c>
      <c r="O77" s="263">
        <v>0</v>
      </c>
      <c r="P77" s="263">
        <v>0</v>
      </c>
      <c r="Q77" s="263">
        <v>0</v>
      </c>
      <c r="R77" s="263">
        <v>0</v>
      </c>
      <c r="S77" s="263">
        <v>0</v>
      </c>
      <c r="T77" s="263">
        <v>0</v>
      </c>
      <c r="U77" s="263">
        <v>0</v>
      </c>
      <c r="V77" s="263">
        <v>0</v>
      </c>
      <c r="W77" s="263">
        <v>0</v>
      </c>
      <c r="X77" s="263">
        <v>0</v>
      </c>
      <c r="Y77" s="263">
        <v>0</v>
      </c>
      <c r="Z77" s="263">
        <v>0</v>
      </c>
      <c r="AA77" s="263">
        <v>0</v>
      </c>
      <c r="AB77" s="263">
        <v>0</v>
      </c>
      <c r="AC77" s="263">
        <v>0</v>
      </c>
      <c r="AD77" s="263">
        <v>0</v>
      </c>
      <c r="AE77" s="263">
        <v>0</v>
      </c>
      <c r="AF77" s="263">
        <v>0</v>
      </c>
      <c r="AG77" s="263">
        <v>0</v>
      </c>
      <c r="AH77" s="263">
        <v>0</v>
      </c>
      <c r="AI77" s="263">
        <v>0</v>
      </c>
      <c r="AJ77" s="263">
        <v>0</v>
      </c>
      <c r="AK77" s="263"/>
      <c r="AL77" s="263">
        <v>215543.07</v>
      </c>
      <c r="AM77" s="263">
        <v>268598.42</v>
      </c>
      <c r="AN77" s="263">
        <v>255774.09</v>
      </c>
      <c r="AO77" s="263">
        <v>189521.44</v>
      </c>
      <c r="AP77" s="263">
        <v>240720.54</v>
      </c>
      <c r="AQ77" s="263">
        <v>225663.91</v>
      </c>
      <c r="AR77" s="263">
        <v>180171.11</v>
      </c>
      <c r="AS77" s="263">
        <v>184970.63</v>
      </c>
      <c r="AT77" s="263">
        <v>258600.67</v>
      </c>
      <c r="AU77" s="263">
        <v>137347.99</v>
      </c>
      <c r="AV77" s="263">
        <v>211066.01</v>
      </c>
      <c r="AW77" s="263">
        <v>399438.78</v>
      </c>
      <c r="AX77" s="263">
        <v>265479.71000000002</v>
      </c>
      <c r="AY77" s="263">
        <v>273906.48</v>
      </c>
      <c r="AZ77" s="263">
        <v>302474.15999999997</v>
      </c>
      <c r="BA77" s="263">
        <v>285651.02</v>
      </c>
      <c r="BB77" s="263">
        <v>303069.84000000003</v>
      </c>
      <c r="BC77" s="263">
        <v>264784.46999999997</v>
      </c>
      <c r="BD77" s="263">
        <v>265285.39</v>
      </c>
      <c r="BE77" s="263">
        <v>260448.82</v>
      </c>
      <c r="BF77" s="263">
        <v>402063.35999999999</v>
      </c>
      <c r="BG77" s="263">
        <v>383768.46</v>
      </c>
      <c r="BH77" s="263">
        <v>295347.48</v>
      </c>
      <c r="BI77" s="263">
        <v>379569.05</v>
      </c>
      <c r="BJ77" s="263">
        <v>368012.48</v>
      </c>
      <c r="BK77" s="263">
        <v>341487.52</v>
      </c>
      <c r="BL77" s="263">
        <v>387924.65</v>
      </c>
      <c r="BM77" s="263"/>
      <c r="BN77" s="263">
        <v>0</v>
      </c>
      <c r="BO77" s="263">
        <v>0</v>
      </c>
      <c r="BP77" s="263">
        <v>0</v>
      </c>
      <c r="BQ77" s="263">
        <v>845.74</v>
      </c>
      <c r="BR77" s="263">
        <v>0</v>
      </c>
      <c r="BS77" s="263">
        <v>0</v>
      </c>
      <c r="BT77" s="263">
        <v>0</v>
      </c>
      <c r="BU77" s="263">
        <v>0</v>
      </c>
      <c r="BV77" s="263">
        <v>0</v>
      </c>
      <c r="BW77" s="263">
        <v>0</v>
      </c>
      <c r="BX77" s="263">
        <v>0</v>
      </c>
      <c r="BY77" s="263">
        <v>0</v>
      </c>
      <c r="BZ77" s="263">
        <v>0</v>
      </c>
      <c r="CA77" s="263">
        <v>0</v>
      </c>
      <c r="CB77" s="263">
        <v>0</v>
      </c>
      <c r="CC77" s="263">
        <v>0</v>
      </c>
      <c r="CD77" s="263">
        <v>0</v>
      </c>
      <c r="CE77" s="263">
        <v>0</v>
      </c>
      <c r="CF77" s="263">
        <v>0</v>
      </c>
      <c r="CG77" s="263">
        <v>0</v>
      </c>
      <c r="CH77" s="263">
        <v>0</v>
      </c>
      <c r="CI77" s="263">
        <v>0</v>
      </c>
      <c r="CJ77" s="263">
        <v>0</v>
      </c>
      <c r="CK77" s="263">
        <v>0</v>
      </c>
      <c r="CL77" s="263">
        <v>0</v>
      </c>
      <c r="CM77" s="263">
        <v>0</v>
      </c>
      <c r="CN77" s="263">
        <v>0</v>
      </c>
      <c r="CO77" s="263"/>
      <c r="CP77" s="263">
        <v>215543.07</v>
      </c>
      <c r="CQ77" s="263">
        <v>268598.42</v>
      </c>
      <c r="CR77" s="263">
        <v>255774.09</v>
      </c>
      <c r="CS77" s="263">
        <v>189521.44</v>
      </c>
      <c r="CT77" s="263">
        <v>240720.54</v>
      </c>
      <c r="CU77" s="263">
        <v>225663.91</v>
      </c>
      <c r="CV77" s="263">
        <v>180171.11</v>
      </c>
      <c r="CW77" s="263">
        <v>184970.63</v>
      </c>
      <c r="CX77" s="263">
        <v>258600.67</v>
      </c>
      <c r="CY77" s="263">
        <v>137347.99</v>
      </c>
      <c r="CZ77" s="263">
        <v>211066.01</v>
      </c>
      <c r="DA77" s="263">
        <v>399438.78</v>
      </c>
      <c r="DB77" s="263">
        <v>265479.71000000002</v>
      </c>
      <c r="DC77" s="263">
        <v>273906.48</v>
      </c>
      <c r="DD77" s="263">
        <v>302474.15999999997</v>
      </c>
      <c r="DE77" s="263">
        <v>285651.02</v>
      </c>
      <c r="DF77" s="263">
        <v>303069.84000000003</v>
      </c>
      <c r="DG77" s="263">
        <v>264784.46999999997</v>
      </c>
      <c r="DH77" s="263">
        <v>265285.39</v>
      </c>
      <c r="DI77" s="263">
        <v>260448.82</v>
      </c>
      <c r="DJ77" s="263">
        <v>402063.35999999999</v>
      </c>
      <c r="DK77" s="263">
        <v>383768.46</v>
      </c>
      <c r="DL77" s="263">
        <v>295347.48</v>
      </c>
      <c r="DM77" s="263">
        <v>379569.05</v>
      </c>
      <c r="DN77" s="263">
        <v>368012.48</v>
      </c>
      <c r="DO77" s="263">
        <v>341487.52</v>
      </c>
      <c r="DP77" s="263">
        <v>387924.65</v>
      </c>
      <c r="DR77" s="263">
        <v>110692959</v>
      </c>
      <c r="DS77" s="263">
        <v>80038824</v>
      </c>
      <c r="DT77" s="263">
        <v>67053108</v>
      </c>
      <c r="DU77" s="263">
        <v>48308727.75</v>
      </c>
      <c r="DV77" s="263">
        <v>69871296</v>
      </c>
      <c r="DW77" s="263">
        <v>61941308</v>
      </c>
      <c r="DX77" s="263">
        <v>47975919</v>
      </c>
      <c r="DY77" s="263">
        <v>49383433</v>
      </c>
      <c r="DZ77" s="263">
        <v>72392121</v>
      </c>
      <c r="EA77" s="263">
        <v>57157579</v>
      </c>
      <c r="EB77" s="263">
        <v>68936498.079999998</v>
      </c>
      <c r="EC77" s="263">
        <v>106595710.78</v>
      </c>
      <c r="ED77" s="263">
        <v>62082428.280000001</v>
      </c>
      <c r="EE77" s="263">
        <v>68309051</v>
      </c>
      <c r="EF77" s="263">
        <v>75481173</v>
      </c>
      <c r="EG77" s="263">
        <v>69344367</v>
      </c>
      <c r="EH77" s="263">
        <v>80442767</v>
      </c>
      <c r="EI77" s="263">
        <v>70915759</v>
      </c>
      <c r="EJ77" s="263">
        <v>78392651</v>
      </c>
      <c r="EK77" s="263">
        <v>77063195</v>
      </c>
      <c r="EL77" s="263">
        <v>106276700.94</v>
      </c>
      <c r="EM77" s="263">
        <v>106223386</v>
      </c>
      <c r="EN77" s="263">
        <v>73640365</v>
      </c>
      <c r="EO77" s="263">
        <v>95220542</v>
      </c>
      <c r="EP77" s="263">
        <v>93057654</v>
      </c>
      <c r="EQ77" s="263">
        <v>94272591</v>
      </c>
      <c r="ER77" s="263">
        <v>105034893</v>
      </c>
    </row>
    <row r="78" spans="1:148" x14ac:dyDescent="0.75">
      <c r="A78" s="262">
        <v>44895</v>
      </c>
      <c r="B78" t="s">
        <v>307</v>
      </c>
      <c r="C78" s="263">
        <v>0</v>
      </c>
      <c r="D78" s="263">
        <v>8240866.4499999993</v>
      </c>
      <c r="E78" s="263">
        <v>3024786.29</v>
      </c>
      <c r="F78" s="263">
        <v>8240866.4499999993</v>
      </c>
      <c r="G78" s="263">
        <v>2093080220.54</v>
      </c>
      <c r="H78" s="263">
        <v>0</v>
      </c>
      <c r="I78" s="263"/>
      <c r="J78" s="263">
        <v>0</v>
      </c>
      <c r="K78" s="263">
        <v>0</v>
      </c>
      <c r="L78" s="263">
        <v>0</v>
      </c>
      <c r="M78" s="263">
        <v>0</v>
      </c>
      <c r="N78" s="263">
        <v>0</v>
      </c>
      <c r="O78" s="263">
        <v>0</v>
      </c>
      <c r="P78" s="263">
        <v>0</v>
      </c>
      <c r="Q78" s="263">
        <v>0</v>
      </c>
      <c r="R78" s="263">
        <v>0</v>
      </c>
      <c r="S78" s="263">
        <v>0</v>
      </c>
      <c r="T78" s="263">
        <v>0</v>
      </c>
      <c r="U78" s="263">
        <v>0</v>
      </c>
      <c r="V78" s="263">
        <v>0</v>
      </c>
      <c r="W78" s="263">
        <v>0</v>
      </c>
      <c r="X78" s="263">
        <v>0</v>
      </c>
      <c r="Y78" s="263">
        <v>0</v>
      </c>
      <c r="Z78" s="263">
        <v>0</v>
      </c>
      <c r="AA78" s="263">
        <v>0</v>
      </c>
      <c r="AB78" s="263">
        <v>0</v>
      </c>
      <c r="AC78" s="263">
        <v>0</v>
      </c>
      <c r="AD78" s="263">
        <v>0</v>
      </c>
      <c r="AE78" s="263">
        <v>0</v>
      </c>
      <c r="AF78" s="263">
        <v>0</v>
      </c>
      <c r="AG78" s="263">
        <v>0</v>
      </c>
      <c r="AH78" s="263">
        <v>0</v>
      </c>
      <c r="AI78" s="263">
        <v>0</v>
      </c>
      <c r="AJ78" s="263">
        <v>0</v>
      </c>
      <c r="AK78" s="263"/>
      <c r="AL78" s="263">
        <v>114594.65</v>
      </c>
      <c r="AM78" s="263">
        <v>369857.19</v>
      </c>
      <c r="AN78" s="263">
        <v>261563.7</v>
      </c>
      <c r="AO78" s="263">
        <v>232704.06</v>
      </c>
      <c r="AP78" s="263">
        <v>228025.54</v>
      </c>
      <c r="AQ78" s="263">
        <v>233325.66</v>
      </c>
      <c r="AR78" s="263">
        <v>186200.73</v>
      </c>
      <c r="AS78" s="263">
        <v>191238.73</v>
      </c>
      <c r="AT78" s="263">
        <v>267995.78999999998</v>
      </c>
      <c r="AU78" s="263">
        <v>214254.19</v>
      </c>
      <c r="AV78" s="263">
        <v>280903.73</v>
      </c>
      <c r="AW78" s="263">
        <v>412856.72</v>
      </c>
      <c r="AX78" s="263">
        <v>274424.69</v>
      </c>
      <c r="AY78" s="263">
        <v>388163.51</v>
      </c>
      <c r="AZ78" s="263">
        <v>312595.98</v>
      </c>
      <c r="BA78" s="263">
        <v>294535.90999999997</v>
      </c>
      <c r="BB78" s="263">
        <v>313516.99</v>
      </c>
      <c r="BC78" s="263">
        <v>273789.56</v>
      </c>
      <c r="BD78" s="263">
        <v>274353.28000000003</v>
      </c>
      <c r="BE78" s="263">
        <v>296089.78999999998</v>
      </c>
      <c r="BF78" s="263">
        <v>517558.44</v>
      </c>
      <c r="BG78" s="263">
        <v>396549.97</v>
      </c>
      <c r="BH78" s="263">
        <v>306457.14</v>
      </c>
      <c r="BI78" s="263">
        <v>392214.26</v>
      </c>
      <c r="BJ78" s="263">
        <v>380523.18</v>
      </c>
      <c r="BK78" s="263">
        <v>433181.43</v>
      </c>
      <c r="BL78" s="263">
        <v>393391.63</v>
      </c>
      <c r="BM78" s="263"/>
      <c r="BN78" s="263">
        <v>0</v>
      </c>
      <c r="BO78" s="263">
        <v>2194382.94</v>
      </c>
      <c r="BP78" s="263">
        <v>0</v>
      </c>
      <c r="BQ78" s="263">
        <v>0</v>
      </c>
      <c r="BR78" s="263">
        <v>0</v>
      </c>
      <c r="BS78" s="263">
        <v>0</v>
      </c>
      <c r="BT78" s="263">
        <v>0</v>
      </c>
      <c r="BU78" s="263">
        <v>0</v>
      </c>
      <c r="BV78" s="263">
        <v>0</v>
      </c>
      <c r="BW78" s="263">
        <v>0</v>
      </c>
      <c r="BX78" s="263">
        <v>0</v>
      </c>
      <c r="BY78" s="263">
        <v>0</v>
      </c>
      <c r="BZ78" s="263">
        <v>0</v>
      </c>
      <c r="CA78" s="263">
        <v>0</v>
      </c>
      <c r="CB78" s="263">
        <v>0</v>
      </c>
      <c r="CC78" s="263">
        <v>0</v>
      </c>
      <c r="CD78" s="263">
        <v>0</v>
      </c>
      <c r="CE78" s="263">
        <v>0</v>
      </c>
      <c r="CF78" s="263">
        <v>0</v>
      </c>
      <c r="CG78" s="263">
        <v>0</v>
      </c>
      <c r="CH78" s="263">
        <v>0</v>
      </c>
      <c r="CI78" s="263">
        <v>0</v>
      </c>
      <c r="CJ78" s="263">
        <v>0</v>
      </c>
      <c r="CK78" s="263">
        <v>0</v>
      </c>
      <c r="CL78" s="263">
        <v>0</v>
      </c>
      <c r="CM78" s="263">
        <v>830403.35</v>
      </c>
      <c r="CN78" s="263">
        <v>0</v>
      </c>
      <c r="CO78" s="263"/>
      <c r="CP78" s="263">
        <v>114594.65</v>
      </c>
      <c r="CQ78" s="263">
        <v>369857.19</v>
      </c>
      <c r="CR78" s="263">
        <v>261563.7</v>
      </c>
      <c r="CS78" s="263">
        <v>232704.06</v>
      </c>
      <c r="CT78" s="263">
        <v>228025.54</v>
      </c>
      <c r="CU78" s="263">
        <v>233325.66</v>
      </c>
      <c r="CV78" s="263">
        <v>186200.73</v>
      </c>
      <c r="CW78" s="263">
        <v>191238.73</v>
      </c>
      <c r="CX78" s="263">
        <v>267995.78999999998</v>
      </c>
      <c r="CY78" s="263">
        <v>214254.19</v>
      </c>
      <c r="CZ78" s="263">
        <v>280903.73</v>
      </c>
      <c r="DA78" s="263">
        <v>412856.72</v>
      </c>
      <c r="DB78" s="263">
        <v>274424.69</v>
      </c>
      <c r="DC78" s="263">
        <v>388163.51</v>
      </c>
      <c r="DD78" s="263">
        <v>312595.98</v>
      </c>
      <c r="DE78" s="263">
        <v>294535.90999999997</v>
      </c>
      <c r="DF78" s="263">
        <v>313516.99</v>
      </c>
      <c r="DG78" s="263">
        <v>273789.56</v>
      </c>
      <c r="DH78" s="263">
        <v>274353.28000000003</v>
      </c>
      <c r="DI78" s="263">
        <v>296089.78999999998</v>
      </c>
      <c r="DJ78" s="263">
        <v>517558.44</v>
      </c>
      <c r="DK78" s="263">
        <v>396549.97</v>
      </c>
      <c r="DL78" s="263">
        <v>306457.14</v>
      </c>
      <c r="DM78" s="263">
        <v>392214.26</v>
      </c>
      <c r="DN78" s="263">
        <v>380523.18</v>
      </c>
      <c r="DO78" s="263">
        <v>433181.43</v>
      </c>
      <c r="DP78" s="263">
        <v>393391.63</v>
      </c>
      <c r="DR78" s="263">
        <v>110692959</v>
      </c>
      <c r="DS78" s="263">
        <v>77844441.060000002</v>
      </c>
      <c r="DT78" s="263">
        <v>67053108</v>
      </c>
      <c r="DU78" s="263">
        <v>48308727.75</v>
      </c>
      <c r="DV78" s="263">
        <v>69871296</v>
      </c>
      <c r="DW78" s="263">
        <v>61941308</v>
      </c>
      <c r="DX78" s="263">
        <v>47975919</v>
      </c>
      <c r="DY78" s="263">
        <v>49383433</v>
      </c>
      <c r="DZ78" s="263">
        <v>72392121</v>
      </c>
      <c r="EA78" s="263">
        <v>57157579</v>
      </c>
      <c r="EB78" s="263">
        <v>68936498.079999998</v>
      </c>
      <c r="EC78" s="263">
        <v>106595710.78</v>
      </c>
      <c r="ED78" s="263">
        <v>62082428.280000001</v>
      </c>
      <c r="EE78" s="263">
        <v>68309051</v>
      </c>
      <c r="EF78" s="263">
        <v>75481173</v>
      </c>
      <c r="EG78" s="263">
        <v>69344367</v>
      </c>
      <c r="EH78" s="263">
        <v>80442767</v>
      </c>
      <c r="EI78" s="263">
        <v>70915759</v>
      </c>
      <c r="EJ78" s="263">
        <v>78392651</v>
      </c>
      <c r="EK78" s="263">
        <v>77063195</v>
      </c>
      <c r="EL78" s="263">
        <v>106276700.94</v>
      </c>
      <c r="EM78" s="263">
        <v>106223386</v>
      </c>
      <c r="EN78" s="263">
        <v>73640365</v>
      </c>
      <c r="EO78" s="263">
        <v>95220542</v>
      </c>
      <c r="EP78" s="263">
        <v>93057654</v>
      </c>
      <c r="EQ78" s="263">
        <v>93442187.650000006</v>
      </c>
      <c r="ER78" s="263">
        <v>105034893</v>
      </c>
    </row>
    <row r="79" spans="1:148" x14ac:dyDescent="0.75">
      <c r="A79" s="262">
        <v>44926</v>
      </c>
      <c r="B79" t="s">
        <v>307</v>
      </c>
      <c r="C79" s="263">
        <v>0</v>
      </c>
      <c r="D79" s="263">
        <v>7520424.4800000023</v>
      </c>
      <c r="E79" s="263">
        <v>806.12</v>
      </c>
      <c r="F79" s="263">
        <v>7520424.4800000023</v>
      </c>
      <c r="G79" s="263">
        <v>2093079414.4200001</v>
      </c>
      <c r="H79" s="263">
        <v>0</v>
      </c>
      <c r="I79" s="263"/>
      <c r="J79" s="263">
        <v>0</v>
      </c>
      <c r="K79" s="263">
        <v>0</v>
      </c>
      <c r="L79" s="263">
        <v>0</v>
      </c>
      <c r="M79" s="263">
        <v>0</v>
      </c>
      <c r="N79" s="263">
        <v>0</v>
      </c>
      <c r="O79" s="263">
        <v>0</v>
      </c>
      <c r="P79" s="263">
        <v>0</v>
      </c>
      <c r="Q79" s="263">
        <v>0</v>
      </c>
      <c r="R79" s="263">
        <v>0</v>
      </c>
      <c r="S79" s="263">
        <v>0</v>
      </c>
      <c r="T79" s="263">
        <v>0</v>
      </c>
      <c r="U79" s="263">
        <v>0</v>
      </c>
      <c r="V79" s="263">
        <v>0</v>
      </c>
      <c r="W79" s="263">
        <v>0</v>
      </c>
      <c r="X79" s="263">
        <v>0</v>
      </c>
      <c r="Y79" s="263">
        <v>0</v>
      </c>
      <c r="Z79" s="263">
        <v>0</v>
      </c>
      <c r="AA79" s="263">
        <v>0</v>
      </c>
      <c r="AB79" s="263">
        <v>0</v>
      </c>
      <c r="AC79" s="263">
        <v>0</v>
      </c>
      <c r="AD79" s="263">
        <v>0</v>
      </c>
      <c r="AE79" s="263">
        <v>0</v>
      </c>
      <c r="AF79" s="263">
        <v>0</v>
      </c>
      <c r="AG79" s="263">
        <v>0</v>
      </c>
      <c r="AH79" s="263">
        <v>0</v>
      </c>
      <c r="AI79" s="263">
        <v>0</v>
      </c>
      <c r="AJ79" s="263">
        <v>0</v>
      </c>
      <c r="AK79" s="263"/>
      <c r="AL79" s="263">
        <v>23798.11</v>
      </c>
      <c r="AM79" s="263">
        <v>355107.1</v>
      </c>
      <c r="AN79" s="263">
        <v>255421.78</v>
      </c>
      <c r="AO79" s="263">
        <v>189514.45</v>
      </c>
      <c r="AP79" s="263">
        <v>240413.61</v>
      </c>
      <c r="AQ79" s="263">
        <v>225654.56</v>
      </c>
      <c r="AR79" s="263">
        <v>180190.48</v>
      </c>
      <c r="AS79" s="263">
        <v>184949.37</v>
      </c>
      <c r="AT79" s="263">
        <v>239026.57</v>
      </c>
      <c r="AU79" s="263">
        <v>219301.92</v>
      </c>
      <c r="AV79" s="263">
        <v>227587.92</v>
      </c>
      <c r="AW79" s="263">
        <v>399414.28</v>
      </c>
      <c r="AX79" s="263">
        <v>256560.69</v>
      </c>
      <c r="AY79" s="263">
        <v>278985.76</v>
      </c>
      <c r="AZ79" s="263">
        <v>302573.21999999997</v>
      </c>
      <c r="BA79" s="263">
        <v>278133.24</v>
      </c>
      <c r="BB79" s="263">
        <v>303060.34999999998</v>
      </c>
      <c r="BC79" s="263">
        <v>264762.39</v>
      </c>
      <c r="BD79" s="263">
        <v>265396.83</v>
      </c>
      <c r="BE79" s="263">
        <v>258686.95</v>
      </c>
      <c r="BF79" s="263">
        <v>413604.9</v>
      </c>
      <c r="BG79" s="263">
        <v>383615.02</v>
      </c>
      <c r="BH79" s="263">
        <v>296565.61</v>
      </c>
      <c r="BI79" s="263">
        <v>378476.21</v>
      </c>
      <c r="BJ79" s="263">
        <v>368024.8</v>
      </c>
      <c r="BK79" s="263">
        <v>344182.9</v>
      </c>
      <c r="BL79" s="263">
        <v>387415.46</v>
      </c>
      <c r="BM79" s="263"/>
      <c r="BN79" s="263">
        <v>0</v>
      </c>
      <c r="BO79" s="263">
        <v>0</v>
      </c>
      <c r="BP79" s="263">
        <v>0</v>
      </c>
      <c r="BQ79" s="263">
        <v>806.12</v>
      </c>
      <c r="BR79" s="263">
        <v>0</v>
      </c>
      <c r="BS79" s="263">
        <v>0</v>
      </c>
      <c r="BT79" s="263">
        <v>0</v>
      </c>
      <c r="BU79" s="263">
        <v>0</v>
      </c>
      <c r="BV79" s="263">
        <v>0</v>
      </c>
      <c r="BW79" s="263">
        <v>0</v>
      </c>
      <c r="BX79" s="263">
        <v>0</v>
      </c>
      <c r="BY79" s="263">
        <v>0</v>
      </c>
      <c r="BZ79" s="263">
        <v>0</v>
      </c>
      <c r="CA79" s="263">
        <v>0</v>
      </c>
      <c r="CB79" s="263">
        <v>0</v>
      </c>
      <c r="CC79" s="263">
        <v>0</v>
      </c>
      <c r="CD79" s="263">
        <v>0</v>
      </c>
      <c r="CE79" s="263">
        <v>0</v>
      </c>
      <c r="CF79" s="263">
        <v>0</v>
      </c>
      <c r="CG79" s="263">
        <v>0</v>
      </c>
      <c r="CH79" s="263">
        <v>0</v>
      </c>
      <c r="CI79" s="263">
        <v>0</v>
      </c>
      <c r="CJ79" s="263">
        <v>0</v>
      </c>
      <c r="CK79" s="263">
        <v>0</v>
      </c>
      <c r="CL79" s="263">
        <v>0</v>
      </c>
      <c r="CM79" s="263">
        <v>0</v>
      </c>
      <c r="CN79" s="263">
        <v>0</v>
      </c>
      <c r="CO79" s="263"/>
      <c r="CP79" s="263">
        <v>23798.11</v>
      </c>
      <c r="CQ79" s="263">
        <v>355107.1</v>
      </c>
      <c r="CR79" s="263">
        <v>255421.78</v>
      </c>
      <c r="CS79" s="263">
        <v>189514.45</v>
      </c>
      <c r="CT79" s="263">
        <v>240413.61</v>
      </c>
      <c r="CU79" s="263">
        <v>225654.56</v>
      </c>
      <c r="CV79" s="263">
        <v>180190.48</v>
      </c>
      <c r="CW79" s="263">
        <v>184949.37</v>
      </c>
      <c r="CX79" s="263">
        <v>239026.57</v>
      </c>
      <c r="CY79" s="263">
        <v>219301.92</v>
      </c>
      <c r="CZ79" s="263">
        <v>227587.92</v>
      </c>
      <c r="DA79" s="263">
        <v>399414.28</v>
      </c>
      <c r="DB79" s="263">
        <v>256560.69</v>
      </c>
      <c r="DC79" s="263">
        <v>278985.76</v>
      </c>
      <c r="DD79" s="263">
        <v>302573.21999999997</v>
      </c>
      <c r="DE79" s="263">
        <v>278133.24</v>
      </c>
      <c r="DF79" s="263">
        <v>303060.34999999998</v>
      </c>
      <c r="DG79" s="263">
        <v>264762.39</v>
      </c>
      <c r="DH79" s="263">
        <v>265396.83</v>
      </c>
      <c r="DI79" s="263">
        <v>258686.95</v>
      </c>
      <c r="DJ79" s="263">
        <v>413604.9</v>
      </c>
      <c r="DK79" s="263">
        <v>383615.02</v>
      </c>
      <c r="DL79" s="263">
        <v>296565.61</v>
      </c>
      <c r="DM79" s="263">
        <v>378476.21</v>
      </c>
      <c r="DN79" s="263">
        <v>368024.8</v>
      </c>
      <c r="DO79" s="263">
        <v>344182.9</v>
      </c>
      <c r="DP79" s="263">
        <v>387415.46</v>
      </c>
      <c r="DR79" s="263">
        <v>110692959</v>
      </c>
      <c r="DS79" s="263">
        <v>77844441.060000002</v>
      </c>
      <c r="DT79" s="263">
        <v>67053108</v>
      </c>
      <c r="DU79" s="263">
        <v>48307921.630000003</v>
      </c>
      <c r="DV79" s="263">
        <v>69871296</v>
      </c>
      <c r="DW79" s="263">
        <v>61941308</v>
      </c>
      <c r="DX79" s="263">
        <v>47975919</v>
      </c>
      <c r="DY79" s="263">
        <v>49383433</v>
      </c>
      <c r="DZ79" s="263">
        <v>72392121</v>
      </c>
      <c r="EA79" s="263">
        <v>57157579</v>
      </c>
      <c r="EB79" s="263">
        <v>68936498.079999998</v>
      </c>
      <c r="EC79" s="263">
        <v>106595710.78</v>
      </c>
      <c r="ED79" s="263">
        <v>62082428.280000001</v>
      </c>
      <c r="EE79" s="263">
        <v>68309051</v>
      </c>
      <c r="EF79" s="263">
        <v>75481173</v>
      </c>
      <c r="EG79" s="263">
        <v>69344367</v>
      </c>
      <c r="EH79" s="263">
        <v>80442767</v>
      </c>
      <c r="EI79" s="263">
        <v>70915759</v>
      </c>
      <c r="EJ79" s="263">
        <v>78392651</v>
      </c>
      <c r="EK79" s="263">
        <v>77063195</v>
      </c>
      <c r="EL79" s="263">
        <v>106276700.94</v>
      </c>
      <c r="EM79" s="263">
        <v>106223386</v>
      </c>
      <c r="EN79" s="263">
        <v>73640365</v>
      </c>
      <c r="EO79" s="263">
        <v>95220542</v>
      </c>
      <c r="EP79" s="263">
        <v>93057654</v>
      </c>
      <c r="EQ79" s="263">
        <v>93442187.650000006</v>
      </c>
      <c r="ER79" s="263">
        <v>105034893</v>
      </c>
    </row>
    <row r="80" spans="1:148" x14ac:dyDescent="0.75">
      <c r="A80" s="262">
        <v>44957</v>
      </c>
      <c r="B80" t="s">
        <v>307</v>
      </c>
      <c r="C80" s="263">
        <v>0</v>
      </c>
      <c r="D80" s="263">
        <v>7628255.5599999996</v>
      </c>
      <c r="E80" s="263">
        <v>-170893.57</v>
      </c>
      <c r="F80" s="263">
        <v>7628255.5599999996</v>
      </c>
      <c r="G80" s="263">
        <v>2093250307.98</v>
      </c>
      <c r="H80" s="263">
        <v>0</v>
      </c>
      <c r="I80" s="263"/>
      <c r="J80" s="263">
        <v>0</v>
      </c>
      <c r="K80" s="263">
        <v>0</v>
      </c>
      <c r="L80" s="263">
        <v>0</v>
      </c>
      <c r="M80" s="263">
        <v>0</v>
      </c>
      <c r="N80" s="263">
        <v>0</v>
      </c>
      <c r="O80" s="263">
        <v>0</v>
      </c>
      <c r="P80" s="263">
        <v>0</v>
      </c>
      <c r="Q80" s="263">
        <v>0</v>
      </c>
      <c r="R80" s="263">
        <v>0</v>
      </c>
      <c r="S80" s="263">
        <v>0</v>
      </c>
      <c r="T80" s="263">
        <v>0</v>
      </c>
      <c r="U80" s="263">
        <v>0</v>
      </c>
      <c r="V80" s="263">
        <v>0</v>
      </c>
      <c r="W80" s="263">
        <v>0</v>
      </c>
      <c r="X80" s="263">
        <v>0</v>
      </c>
      <c r="Y80" s="263">
        <v>0</v>
      </c>
      <c r="Z80" s="263">
        <v>0</v>
      </c>
      <c r="AA80" s="263">
        <v>0</v>
      </c>
      <c r="AB80" s="263">
        <v>0</v>
      </c>
      <c r="AC80" s="263">
        <v>0</v>
      </c>
      <c r="AD80" s="263">
        <v>0</v>
      </c>
      <c r="AE80" s="263">
        <v>0</v>
      </c>
      <c r="AF80" s="263">
        <v>0</v>
      </c>
      <c r="AG80" s="263">
        <v>0</v>
      </c>
      <c r="AH80" s="263">
        <v>0</v>
      </c>
      <c r="AI80" s="263">
        <v>0</v>
      </c>
      <c r="AJ80" s="263">
        <v>0</v>
      </c>
      <c r="AK80" s="263"/>
      <c r="AL80" s="263">
        <v>20720.810000000001</v>
      </c>
      <c r="AM80" s="263">
        <v>272336.57</v>
      </c>
      <c r="AN80" s="263">
        <v>257946.21</v>
      </c>
      <c r="AO80" s="263">
        <v>189208.97</v>
      </c>
      <c r="AP80" s="263">
        <v>239964.4</v>
      </c>
      <c r="AQ80" s="263">
        <v>225647.02</v>
      </c>
      <c r="AR80" s="263">
        <v>179950.84</v>
      </c>
      <c r="AS80" s="263">
        <v>184938.11</v>
      </c>
      <c r="AT80" s="263">
        <v>229965.18</v>
      </c>
      <c r="AU80" s="263">
        <v>211349.05</v>
      </c>
      <c r="AV80" s="263">
        <v>227130.82</v>
      </c>
      <c r="AW80" s="263">
        <v>398777.92</v>
      </c>
      <c r="AX80" s="263">
        <v>262793.84000000003</v>
      </c>
      <c r="AY80" s="263">
        <v>381669.89</v>
      </c>
      <c r="AZ80" s="263">
        <v>301830.84999999998</v>
      </c>
      <c r="BA80" s="263">
        <v>279996.14</v>
      </c>
      <c r="BB80" s="263">
        <v>301999.24</v>
      </c>
      <c r="BC80" s="263">
        <v>264693.21999999997</v>
      </c>
      <c r="BD80" s="263">
        <v>264289.01</v>
      </c>
      <c r="BE80" s="263">
        <v>259603.5</v>
      </c>
      <c r="BF80" s="263">
        <v>419279.3</v>
      </c>
      <c r="BG80" s="263">
        <v>383111.94</v>
      </c>
      <c r="BH80" s="263">
        <v>296559.08</v>
      </c>
      <c r="BI80" s="263">
        <v>378469.9</v>
      </c>
      <c r="BJ80" s="263">
        <v>469161.68</v>
      </c>
      <c r="BK80" s="263">
        <v>343885.35</v>
      </c>
      <c r="BL80" s="263">
        <v>382976.72</v>
      </c>
      <c r="BM80" s="263"/>
      <c r="BN80" s="263">
        <v>0</v>
      </c>
      <c r="BO80" s="263">
        <v>0</v>
      </c>
      <c r="BP80" s="263">
        <v>0</v>
      </c>
      <c r="BQ80" s="263">
        <v>5804.83</v>
      </c>
      <c r="BR80" s="263">
        <v>0</v>
      </c>
      <c r="BS80" s="263">
        <v>0</v>
      </c>
      <c r="BT80" s="263">
        <v>0</v>
      </c>
      <c r="BU80" s="263">
        <v>0</v>
      </c>
      <c r="BV80" s="263">
        <v>0</v>
      </c>
      <c r="BW80" s="263">
        <v>0</v>
      </c>
      <c r="BX80" s="263">
        <v>-176698.4</v>
      </c>
      <c r="BY80" s="263">
        <v>0</v>
      </c>
      <c r="BZ80" s="263">
        <v>0</v>
      </c>
      <c r="CA80" s="263">
        <v>0</v>
      </c>
      <c r="CB80" s="263">
        <v>0</v>
      </c>
      <c r="CC80" s="263">
        <v>0</v>
      </c>
      <c r="CD80" s="263">
        <v>0</v>
      </c>
      <c r="CE80" s="263">
        <v>0</v>
      </c>
      <c r="CF80" s="263">
        <v>0</v>
      </c>
      <c r="CG80" s="263">
        <v>0</v>
      </c>
      <c r="CH80" s="263">
        <v>0</v>
      </c>
      <c r="CI80" s="263">
        <v>0</v>
      </c>
      <c r="CJ80" s="263">
        <v>0</v>
      </c>
      <c r="CK80" s="263">
        <v>0</v>
      </c>
      <c r="CL80" s="263">
        <v>0</v>
      </c>
      <c r="CM80" s="263">
        <v>0</v>
      </c>
      <c r="CN80" s="263">
        <v>0</v>
      </c>
      <c r="CO80" s="263"/>
      <c r="CP80" s="263">
        <v>20720.810000000001</v>
      </c>
      <c r="CQ80" s="263">
        <v>272336.57</v>
      </c>
      <c r="CR80" s="263">
        <v>257946.21</v>
      </c>
      <c r="CS80" s="263">
        <v>189208.97</v>
      </c>
      <c r="CT80" s="263">
        <v>239964.4</v>
      </c>
      <c r="CU80" s="263">
        <v>225647.02</v>
      </c>
      <c r="CV80" s="263">
        <v>179950.84</v>
      </c>
      <c r="CW80" s="263">
        <v>184938.11</v>
      </c>
      <c r="CX80" s="263">
        <v>229965.18</v>
      </c>
      <c r="CY80" s="263">
        <v>211349.05</v>
      </c>
      <c r="CZ80" s="263">
        <v>227130.82</v>
      </c>
      <c r="DA80" s="263">
        <v>398777.92</v>
      </c>
      <c r="DB80" s="263">
        <v>262793.84000000003</v>
      </c>
      <c r="DC80" s="263">
        <v>381669.89</v>
      </c>
      <c r="DD80" s="263">
        <v>301830.84999999998</v>
      </c>
      <c r="DE80" s="263">
        <v>279996.14</v>
      </c>
      <c r="DF80" s="263">
        <v>301999.24</v>
      </c>
      <c r="DG80" s="263">
        <v>264693.21999999997</v>
      </c>
      <c r="DH80" s="263">
        <v>264289.01</v>
      </c>
      <c r="DI80" s="263">
        <v>259603.5</v>
      </c>
      <c r="DJ80" s="263">
        <v>419279.3</v>
      </c>
      <c r="DK80" s="263">
        <v>383111.94</v>
      </c>
      <c r="DL80" s="263">
        <v>296559.08</v>
      </c>
      <c r="DM80" s="263">
        <v>378469.9</v>
      </c>
      <c r="DN80" s="263">
        <v>469161.68</v>
      </c>
      <c r="DO80" s="263">
        <v>343885.35</v>
      </c>
      <c r="DP80" s="263">
        <v>382976.72</v>
      </c>
      <c r="DR80" s="263">
        <v>110692959</v>
      </c>
      <c r="DS80" s="263">
        <v>77844441.060000002</v>
      </c>
      <c r="DT80" s="263">
        <v>67053108</v>
      </c>
      <c r="DU80" s="263">
        <v>48302116.799999997</v>
      </c>
      <c r="DV80" s="263">
        <v>69871296</v>
      </c>
      <c r="DW80" s="263">
        <v>61941308</v>
      </c>
      <c r="DX80" s="263">
        <v>47975919</v>
      </c>
      <c r="DY80" s="263">
        <v>49383433</v>
      </c>
      <c r="DZ80" s="263">
        <v>72392121</v>
      </c>
      <c r="EA80" s="263">
        <v>57157579</v>
      </c>
      <c r="EB80" s="263">
        <v>69113196.469999999</v>
      </c>
      <c r="EC80" s="263">
        <v>106595710.78</v>
      </c>
      <c r="ED80" s="263">
        <v>62082428.280000001</v>
      </c>
      <c r="EE80" s="263">
        <v>68309051</v>
      </c>
      <c r="EF80" s="263">
        <v>75481173</v>
      </c>
      <c r="EG80" s="263">
        <v>69344367</v>
      </c>
      <c r="EH80" s="263">
        <v>80442767</v>
      </c>
      <c r="EI80" s="263">
        <v>70915759</v>
      </c>
      <c r="EJ80" s="263">
        <v>78392651</v>
      </c>
      <c r="EK80" s="263">
        <v>77063195</v>
      </c>
      <c r="EL80" s="263">
        <v>106276700.94</v>
      </c>
      <c r="EM80" s="263">
        <v>106223386</v>
      </c>
      <c r="EN80" s="263">
        <v>73640365</v>
      </c>
      <c r="EO80" s="263">
        <v>95220542</v>
      </c>
      <c r="EP80" s="263">
        <v>93057654</v>
      </c>
      <c r="EQ80" s="263">
        <v>93442187.650000006</v>
      </c>
      <c r="ER80" s="263">
        <v>105034893</v>
      </c>
    </row>
    <row r="81" spans="1:148" x14ac:dyDescent="0.75">
      <c r="A81" s="262">
        <v>44985</v>
      </c>
      <c r="B81" t="s">
        <v>307</v>
      </c>
      <c r="C81" s="263">
        <v>0</v>
      </c>
      <c r="D81" s="263">
        <v>7769484.6000000006</v>
      </c>
      <c r="E81" s="263">
        <v>-34015.910000000003</v>
      </c>
      <c r="F81" s="263">
        <v>7769484.6000000006</v>
      </c>
      <c r="G81" s="263">
        <v>2093284323.8900001</v>
      </c>
      <c r="H81" s="263">
        <v>0</v>
      </c>
      <c r="I81" s="263"/>
      <c r="J81" s="263">
        <v>0</v>
      </c>
      <c r="K81" s="263">
        <v>0</v>
      </c>
      <c r="L81" s="263">
        <v>0</v>
      </c>
      <c r="M81" s="263">
        <v>0</v>
      </c>
      <c r="N81" s="263">
        <v>0</v>
      </c>
      <c r="O81" s="263">
        <v>0</v>
      </c>
      <c r="P81" s="263">
        <v>0</v>
      </c>
      <c r="Q81" s="263">
        <v>0</v>
      </c>
      <c r="R81" s="263">
        <v>0</v>
      </c>
      <c r="S81" s="263">
        <v>0</v>
      </c>
      <c r="T81" s="263">
        <v>0</v>
      </c>
      <c r="U81" s="263">
        <v>0</v>
      </c>
      <c r="V81" s="263">
        <v>0</v>
      </c>
      <c r="W81" s="263">
        <v>0</v>
      </c>
      <c r="X81" s="263">
        <v>0</v>
      </c>
      <c r="Y81" s="263">
        <v>0</v>
      </c>
      <c r="Z81" s="263">
        <v>0</v>
      </c>
      <c r="AA81" s="263">
        <v>0</v>
      </c>
      <c r="AB81" s="263">
        <v>0</v>
      </c>
      <c r="AC81" s="263">
        <v>0</v>
      </c>
      <c r="AD81" s="263">
        <v>0</v>
      </c>
      <c r="AE81" s="263">
        <v>0</v>
      </c>
      <c r="AF81" s="263">
        <v>0</v>
      </c>
      <c r="AG81" s="263">
        <v>0</v>
      </c>
      <c r="AH81" s="263">
        <v>0</v>
      </c>
      <c r="AI81" s="263">
        <v>0</v>
      </c>
      <c r="AJ81" s="263">
        <v>0</v>
      </c>
      <c r="AK81" s="263"/>
      <c r="AL81" s="263">
        <v>338590.74</v>
      </c>
      <c r="AM81" s="263">
        <v>234702.43</v>
      </c>
      <c r="AN81" s="263">
        <v>186532.62</v>
      </c>
      <c r="AO81" s="263">
        <v>276983.40000000002</v>
      </c>
      <c r="AP81" s="263">
        <v>240463.06</v>
      </c>
      <c r="AQ81" s="263">
        <v>225640.18</v>
      </c>
      <c r="AR81" s="263">
        <v>179960.74</v>
      </c>
      <c r="AS81" s="263">
        <v>184812.28</v>
      </c>
      <c r="AT81" s="263">
        <v>257045.83</v>
      </c>
      <c r="AU81" s="263">
        <v>213692.69</v>
      </c>
      <c r="AV81" s="263">
        <v>227843.69</v>
      </c>
      <c r="AW81" s="263">
        <v>398614.03</v>
      </c>
      <c r="AX81" s="263">
        <v>263240.17</v>
      </c>
      <c r="AY81" s="263">
        <v>286264.71000000002</v>
      </c>
      <c r="AZ81" s="263">
        <v>294657.45</v>
      </c>
      <c r="BA81" s="263">
        <v>281431.12</v>
      </c>
      <c r="BB81" s="263">
        <v>302029.21000000002</v>
      </c>
      <c r="BC81" s="263">
        <v>264638.98</v>
      </c>
      <c r="BD81" s="263">
        <v>282856.69</v>
      </c>
      <c r="BE81" s="263">
        <v>260022.88</v>
      </c>
      <c r="BF81" s="263">
        <v>415035</v>
      </c>
      <c r="BG81" s="263">
        <v>383039.44</v>
      </c>
      <c r="BH81" s="263">
        <v>295678.19</v>
      </c>
      <c r="BI81" s="263">
        <v>378464.18</v>
      </c>
      <c r="BJ81" s="263">
        <v>366595.45</v>
      </c>
      <c r="BK81" s="263">
        <v>344359.86</v>
      </c>
      <c r="BL81" s="263">
        <v>386289.58</v>
      </c>
      <c r="BM81" s="263"/>
      <c r="BN81" s="263">
        <v>0</v>
      </c>
      <c r="BO81" s="263">
        <v>0</v>
      </c>
      <c r="BP81" s="263">
        <v>0</v>
      </c>
      <c r="BQ81" s="263">
        <v>7258.18</v>
      </c>
      <c r="BR81" s="263">
        <v>0</v>
      </c>
      <c r="BS81" s="263">
        <v>0</v>
      </c>
      <c r="BT81" s="263">
        <v>0</v>
      </c>
      <c r="BU81" s="263">
        <v>0</v>
      </c>
      <c r="BV81" s="263">
        <v>0</v>
      </c>
      <c r="BW81" s="263">
        <v>0</v>
      </c>
      <c r="BX81" s="263">
        <v>-1459.5</v>
      </c>
      <c r="BY81" s="263">
        <v>0</v>
      </c>
      <c r="BZ81" s="263">
        <v>-39814.589999999997</v>
      </c>
      <c r="CA81" s="263">
        <v>0</v>
      </c>
      <c r="CB81" s="263">
        <v>0</v>
      </c>
      <c r="CC81" s="263">
        <v>0</v>
      </c>
      <c r="CD81" s="263">
        <v>0</v>
      </c>
      <c r="CE81" s="263">
        <v>0</v>
      </c>
      <c r="CF81" s="263">
        <v>0</v>
      </c>
      <c r="CG81" s="263">
        <v>0</v>
      </c>
      <c r="CH81" s="263">
        <v>0</v>
      </c>
      <c r="CI81" s="263">
        <v>0</v>
      </c>
      <c r="CJ81" s="263">
        <v>0</v>
      </c>
      <c r="CK81" s="263">
        <v>0</v>
      </c>
      <c r="CL81" s="263">
        <v>0</v>
      </c>
      <c r="CM81" s="263">
        <v>0</v>
      </c>
      <c r="CN81" s="263">
        <v>0</v>
      </c>
      <c r="CO81" s="263"/>
      <c r="CP81" s="263">
        <v>338590.74</v>
      </c>
      <c r="CQ81" s="263">
        <v>234702.43</v>
      </c>
      <c r="CR81" s="263">
        <v>186532.62</v>
      </c>
      <c r="CS81" s="263">
        <v>276983.40000000002</v>
      </c>
      <c r="CT81" s="263">
        <v>240463.06</v>
      </c>
      <c r="CU81" s="263">
        <v>225640.18</v>
      </c>
      <c r="CV81" s="263">
        <v>179960.74</v>
      </c>
      <c r="CW81" s="263">
        <v>184812.28</v>
      </c>
      <c r="CX81" s="263">
        <v>257045.83</v>
      </c>
      <c r="CY81" s="263">
        <v>213692.69</v>
      </c>
      <c r="CZ81" s="263">
        <v>227843.69</v>
      </c>
      <c r="DA81" s="263">
        <v>398614.03</v>
      </c>
      <c r="DB81" s="263">
        <v>263240.17</v>
      </c>
      <c r="DC81" s="263">
        <v>286264.71000000002</v>
      </c>
      <c r="DD81" s="263">
        <v>294657.45</v>
      </c>
      <c r="DE81" s="263">
        <v>281431.12</v>
      </c>
      <c r="DF81" s="263">
        <v>302029.21000000002</v>
      </c>
      <c r="DG81" s="263">
        <v>264638.98</v>
      </c>
      <c r="DH81" s="263">
        <v>282856.69</v>
      </c>
      <c r="DI81" s="263">
        <v>260022.88</v>
      </c>
      <c r="DJ81" s="263">
        <v>415035</v>
      </c>
      <c r="DK81" s="263">
        <v>383039.44</v>
      </c>
      <c r="DL81" s="263">
        <v>295678.19</v>
      </c>
      <c r="DM81" s="263">
        <v>378464.18</v>
      </c>
      <c r="DN81" s="263">
        <v>366595.45</v>
      </c>
      <c r="DO81" s="263">
        <v>344359.86</v>
      </c>
      <c r="DP81" s="263">
        <v>386289.58</v>
      </c>
      <c r="DR81" s="263">
        <v>110692959</v>
      </c>
      <c r="DS81" s="263">
        <v>77844441.060000002</v>
      </c>
      <c r="DT81" s="263">
        <v>67053108</v>
      </c>
      <c r="DU81" s="263">
        <v>48294858.619999997</v>
      </c>
      <c r="DV81" s="263">
        <v>69871296</v>
      </c>
      <c r="DW81" s="263">
        <v>61941308</v>
      </c>
      <c r="DX81" s="263">
        <v>47975919</v>
      </c>
      <c r="DY81" s="263">
        <v>49383433</v>
      </c>
      <c r="DZ81" s="263">
        <v>72392121</v>
      </c>
      <c r="EA81" s="263">
        <v>57157579</v>
      </c>
      <c r="EB81" s="263">
        <v>69114655.969999999</v>
      </c>
      <c r="EC81" s="263">
        <v>106595710.78</v>
      </c>
      <c r="ED81" s="263">
        <v>62122242.869999997</v>
      </c>
      <c r="EE81" s="263">
        <v>68309051</v>
      </c>
      <c r="EF81" s="263">
        <v>75481173</v>
      </c>
      <c r="EG81" s="263">
        <v>69344367</v>
      </c>
      <c r="EH81" s="263">
        <v>80442767</v>
      </c>
      <c r="EI81" s="263">
        <v>70915759</v>
      </c>
      <c r="EJ81" s="263">
        <v>78392651</v>
      </c>
      <c r="EK81" s="263">
        <v>77063195</v>
      </c>
      <c r="EL81" s="263">
        <v>106276700.94</v>
      </c>
      <c r="EM81" s="263">
        <v>106223386</v>
      </c>
      <c r="EN81" s="263">
        <v>73640365</v>
      </c>
      <c r="EO81" s="263">
        <v>95220542</v>
      </c>
      <c r="EP81" s="263">
        <v>93057654</v>
      </c>
      <c r="EQ81" s="263">
        <v>93442187.650000006</v>
      </c>
      <c r="ER81" s="263">
        <v>105034893</v>
      </c>
    </row>
    <row r="82" spans="1:148" x14ac:dyDescent="0.75">
      <c r="A82" s="262">
        <v>45016</v>
      </c>
      <c r="B82" t="s">
        <v>307</v>
      </c>
      <c r="C82" s="263">
        <v>0</v>
      </c>
      <c r="D82" s="263">
        <v>7601179.1699999999</v>
      </c>
      <c r="E82" s="263">
        <v>0</v>
      </c>
      <c r="F82" s="263">
        <v>7601179.1699999999</v>
      </c>
      <c r="G82" s="263">
        <v>2093284323.8900001</v>
      </c>
      <c r="H82" s="263">
        <v>0</v>
      </c>
      <c r="I82" s="263"/>
      <c r="J82" s="263">
        <v>0</v>
      </c>
      <c r="K82" s="263">
        <v>0</v>
      </c>
      <c r="L82" s="263">
        <v>0</v>
      </c>
      <c r="M82" s="263">
        <v>0</v>
      </c>
      <c r="N82" s="263">
        <v>0</v>
      </c>
      <c r="O82" s="263">
        <v>0</v>
      </c>
      <c r="P82" s="263">
        <v>0</v>
      </c>
      <c r="Q82" s="263">
        <v>0</v>
      </c>
      <c r="R82" s="263">
        <v>0</v>
      </c>
      <c r="S82" s="263">
        <v>0</v>
      </c>
      <c r="T82" s="263">
        <v>0</v>
      </c>
      <c r="U82" s="263">
        <v>0</v>
      </c>
      <c r="V82" s="263">
        <v>0</v>
      </c>
      <c r="W82" s="263">
        <v>0</v>
      </c>
      <c r="X82" s="263">
        <v>0</v>
      </c>
      <c r="Y82" s="263">
        <v>0</v>
      </c>
      <c r="Z82" s="263">
        <v>0</v>
      </c>
      <c r="AA82" s="263">
        <v>0</v>
      </c>
      <c r="AB82" s="263">
        <v>0</v>
      </c>
      <c r="AC82" s="263">
        <v>0</v>
      </c>
      <c r="AD82" s="263">
        <v>0</v>
      </c>
      <c r="AE82" s="263">
        <v>0</v>
      </c>
      <c r="AF82" s="263">
        <v>0</v>
      </c>
      <c r="AG82" s="263">
        <v>0</v>
      </c>
      <c r="AH82" s="263">
        <v>0</v>
      </c>
      <c r="AI82" s="263">
        <v>0</v>
      </c>
      <c r="AJ82" s="263">
        <v>0</v>
      </c>
      <c r="AK82" s="263"/>
      <c r="AL82" s="263">
        <v>188631.11</v>
      </c>
      <c r="AM82" s="263">
        <v>233879.24</v>
      </c>
      <c r="AN82" s="263">
        <v>264608.84999999998</v>
      </c>
      <c r="AO82" s="263">
        <v>192974.02</v>
      </c>
      <c r="AP82" s="263">
        <v>240184.62</v>
      </c>
      <c r="AQ82" s="263">
        <v>225625.1</v>
      </c>
      <c r="AR82" s="263">
        <v>180742.11</v>
      </c>
      <c r="AS82" s="263">
        <v>184740.4</v>
      </c>
      <c r="AT82" s="263">
        <v>258732.04</v>
      </c>
      <c r="AU82" s="263">
        <v>215402.31</v>
      </c>
      <c r="AV82" s="263">
        <v>228983.83</v>
      </c>
      <c r="AW82" s="263">
        <v>398875.43</v>
      </c>
      <c r="AX82" s="263">
        <v>263431.15000000002</v>
      </c>
      <c r="AY82" s="263">
        <v>285342.14</v>
      </c>
      <c r="AZ82" s="263">
        <v>286653.84000000003</v>
      </c>
      <c r="BA82" s="263">
        <v>282575.93</v>
      </c>
      <c r="BB82" s="263">
        <v>305108.5</v>
      </c>
      <c r="BC82" s="263">
        <v>264883.46999999997</v>
      </c>
      <c r="BD82" s="263">
        <v>271505.76</v>
      </c>
      <c r="BE82" s="263">
        <v>260431.47</v>
      </c>
      <c r="BF82" s="263">
        <v>414838.19</v>
      </c>
      <c r="BG82" s="263">
        <v>383092.51</v>
      </c>
      <c r="BH82" s="263">
        <v>296555.06</v>
      </c>
      <c r="BI82" s="263">
        <v>378474.62</v>
      </c>
      <c r="BJ82" s="263">
        <v>367698.15</v>
      </c>
      <c r="BK82" s="263">
        <v>344055.19</v>
      </c>
      <c r="BL82" s="263">
        <v>383154.13</v>
      </c>
      <c r="BM82" s="263"/>
      <c r="BN82" s="263">
        <v>0</v>
      </c>
      <c r="BO82" s="263">
        <v>0</v>
      </c>
      <c r="BP82" s="263">
        <v>0</v>
      </c>
      <c r="BQ82" s="263">
        <v>0</v>
      </c>
      <c r="BR82" s="263">
        <v>0</v>
      </c>
      <c r="BS82" s="263">
        <v>0</v>
      </c>
      <c r="BT82" s="263">
        <v>0</v>
      </c>
      <c r="BU82" s="263">
        <v>0</v>
      </c>
      <c r="BV82" s="263">
        <v>0</v>
      </c>
      <c r="BW82" s="263">
        <v>0</v>
      </c>
      <c r="BX82" s="263">
        <v>0</v>
      </c>
      <c r="BY82" s="263">
        <v>0</v>
      </c>
      <c r="BZ82" s="263">
        <v>0</v>
      </c>
      <c r="CA82" s="263">
        <v>0</v>
      </c>
      <c r="CB82" s="263">
        <v>0</v>
      </c>
      <c r="CC82" s="263">
        <v>0</v>
      </c>
      <c r="CD82" s="263">
        <v>0</v>
      </c>
      <c r="CE82" s="263">
        <v>0</v>
      </c>
      <c r="CF82" s="263">
        <v>0</v>
      </c>
      <c r="CG82" s="263">
        <v>0</v>
      </c>
      <c r="CH82" s="263">
        <v>0</v>
      </c>
      <c r="CI82" s="263">
        <v>0</v>
      </c>
      <c r="CJ82" s="263">
        <v>0</v>
      </c>
      <c r="CK82" s="263">
        <v>0</v>
      </c>
      <c r="CL82" s="263">
        <v>0</v>
      </c>
      <c r="CM82" s="263">
        <v>0</v>
      </c>
      <c r="CN82" s="263">
        <v>0</v>
      </c>
      <c r="CO82" s="263"/>
      <c r="CP82" s="263">
        <v>188631.11</v>
      </c>
      <c r="CQ82" s="263">
        <v>233879.24</v>
      </c>
      <c r="CR82" s="263">
        <v>264608.84999999998</v>
      </c>
      <c r="CS82" s="263">
        <v>192974.02</v>
      </c>
      <c r="CT82" s="263">
        <v>240184.62</v>
      </c>
      <c r="CU82" s="263">
        <v>225625.1</v>
      </c>
      <c r="CV82" s="263">
        <v>180742.11</v>
      </c>
      <c r="CW82" s="263">
        <v>184740.4</v>
      </c>
      <c r="CX82" s="263">
        <v>258732.04</v>
      </c>
      <c r="CY82" s="263">
        <v>215402.31</v>
      </c>
      <c r="CZ82" s="263">
        <v>228983.83</v>
      </c>
      <c r="DA82" s="263">
        <v>398875.43</v>
      </c>
      <c r="DB82" s="263">
        <v>263431.15000000002</v>
      </c>
      <c r="DC82" s="263">
        <v>285342.14</v>
      </c>
      <c r="DD82" s="263">
        <v>286653.84000000003</v>
      </c>
      <c r="DE82" s="263">
        <v>282575.93</v>
      </c>
      <c r="DF82" s="263">
        <v>305108.5</v>
      </c>
      <c r="DG82" s="263">
        <v>264883.46999999997</v>
      </c>
      <c r="DH82" s="263">
        <v>271505.76</v>
      </c>
      <c r="DI82" s="263">
        <v>260431.47</v>
      </c>
      <c r="DJ82" s="263">
        <v>414838.19</v>
      </c>
      <c r="DK82" s="263">
        <v>383092.51</v>
      </c>
      <c r="DL82" s="263">
        <v>296555.06</v>
      </c>
      <c r="DM82" s="263">
        <v>378474.62</v>
      </c>
      <c r="DN82" s="263">
        <v>367698.15</v>
      </c>
      <c r="DO82" s="263">
        <v>344055.19</v>
      </c>
      <c r="DP82" s="263">
        <v>383154.13</v>
      </c>
      <c r="DR82" s="263">
        <v>110692959</v>
      </c>
      <c r="DS82" s="263">
        <v>77844441.060000002</v>
      </c>
      <c r="DT82" s="263">
        <v>67053108</v>
      </c>
      <c r="DU82" s="263">
        <v>48294858.619999997</v>
      </c>
      <c r="DV82" s="263">
        <v>69871296</v>
      </c>
      <c r="DW82" s="263">
        <v>61941308</v>
      </c>
      <c r="DX82" s="263">
        <v>47975919</v>
      </c>
      <c r="DY82" s="263">
        <v>49383433</v>
      </c>
      <c r="DZ82" s="263">
        <v>72392121</v>
      </c>
      <c r="EA82" s="263">
        <v>57157579</v>
      </c>
      <c r="EB82" s="263">
        <v>69114655.969999999</v>
      </c>
      <c r="EC82" s="263">
        <v>106595710.78</v>
      </c>
      <c r="ED82" s="263">
        <v>62122242.869999997</v>
      </c>
      <c r="EE82" s="263">
        <v>68309051</v>
      </c>
      <c r="EF82" s="263">
        <v>75481173</v>
      </c>
      <c r="EG82" s="263">
        <v>69344367</v>
      </c>
      <c r="EH82" s="263">
        <v>80442767</v>
      </c>
      <c r="EI82" s="263">
        <v>70915759</v>
      </c>
      <c r="EJ82" s="263">
        <v>78392651</v>
      </c>
      <c r="EK82" s="263">
        <v>77063195</v>
      </c>
      <c r="EL82" s="263">
        <v>106276700.94</v>
      </c>
      <c r="EM82" s="263">
        <v>106223386</v>
      </c>
      <c r="EN82" s="263">
        <v>73640365</v>
      </c>
      <c r="EO82" s="263">
        <v>95220542</v>
      </c>
      <c r="EP82" s="263">
        <v>93057654</v>
      </c>
      <c r="EQ82" s="263">
        <v>93442187.650000006</v>
      </c>
      <c r="ER82" s="263">
        <v>105034893</v>
      </c>
    </row>
    <row r="83" spans="1:148" x14ac:dyDescent="0.75">
      <c r="A83" s="262">
        <v>45046</v>
      </c>
      <c r="B83" t="s">
        <v>307</v>
      </c>
      <c r="C83" s="263">
        <v>0</v>
      </c>
      <c r="D83" s="263">
        <v>7534438.8400000008</v>
      </c>
      <c r="E83" s="263">
        <v>0</v>
      </c>
      <c r="F83" s="263">
        <v>7534438.8400000008</v>
      </c>
      <c r="G83" s="263">
        <v>2093284323.8900001</v>
      </c>
      <c r="H83" s="263">
        <v>0</v>
      </c>
      <c r="I83" s="263"/>
      <c r="J83" s="263">
        <v>0</v>
      </c>
      <c r="K83" s="263">
        <v>0</v>
      </c>
      <c r="L83" s="263">
        <v>0</v>
      </c>
      <c r="M83" s="263">
        <v>0</v>
      </c>
      <c r="N83" s="263">
        <v>0</v>
      </c>
      <c r="O83" s="263">
        <v>0</v>
      </c>
      <c r="P83" s="263">
        <v>0</v>
      </c>
      <c r="Q83" s="263">
        <v>0</v>
      </c>
      <c r="R83" s="263">
        <v>0</v>
      </c>
      <c r="S83" s="263">
        <v>0</v>
      </c>
      <c r="T83" s="263">
        <v>0</v>
      </c>
      <c r="U83" s="263">
        <v>0</v>
      </c>
      <c r="V83" s="263">
        <v>0</v>
      </c>
      <c r="W83" s="263">
        <v>0</v>
      </c>
      <c r="X83" s="263">
        <v>0</v>
      </c>
      <c r="Y83" s="263">
        <v>0</v>
      </c>
      <c r="Z83" s="263">
        <v>0</v>
      </c>
      <c r="AA83" s="263">
        <v>0</v>
      </c>
      <c r="AB83" s="263">
        <v>0</v>
      </c>
      <c r="AC83" s="263">
        <v>0</v>
      </c>
      <c r="AD83" s="263">
        <v>0</v>
      </c>
      <c r="AE83" s="263">
        <v>0</v>
      </c>
      <c r="AF83" s="263">
        <v>0</v>
      </c>
      <c r="AG83" s="263">
        <v>0</v>
      </c>
      <c r="AH83" s="263">
        <v>0</v>
      </c>
      <c r="AI83" s="263">
        <v>0</v>
      </c>
      <c r="AJ83" s="263">
        <v>0</v>
      </c>
      <c r="AK83" s="263"/>
      <c r="AL83" s="263">
        <v>139502.54</v>
      </c>
      <c r="AM83" s="263">
        <v>236896.64000000001</v>
      </c>
      <c r="AN83" s="263">
        <v>264375.33</v>
      </c>
      <c r="AO83" s="263">
        <v>203114.48</v>
      </c>
      <c r="AP83" s="263">
        <v>260067.63</v>
      </c>
      <c r="AQ83" s="263">
        <v>233102.55</v>
      </c>
      <c r="AR83" s="263">
        <v>186251.98</v>
      </c>
      <c r="AS83" s="263">
        <v>190855.81</v>
      </c>
      <c r="AT83" s="263">
        <v>266202.51</v>
      </c>
      <c r="AU83" s="263">
        <v>221608.88</v>
      </c>
      <c r="AV83" s="263">
        <v>235857.11</v>
      </c>
      <c r="AW83" s="263">
        <v>410564.37</v>
      </c>
      <c r="AX83" s="263">
        <v>222374.33</v>
      </c>
      <c r="AY83" s="263">
        <v>291801.18</v>
      </c>
      <c r="AZ83" s="263">
        <v>302606.98</v>
      </c>
      <c r="BA83" s="263">
        <v>291289.05</v>
      </c>
      <c r="BB83" s="263">
        <v>313491.24</v>
      </c>
      <c r="BC83" s="263">
        <v>273589.36</v>
      </c>
      <c r="BD83" s="263">
        <v>275168.75</v>
      </c>
      <c r="BE83" s="263">
        <v>56193.440000000002</v>
      </c>
      <c r="BF83" s="263">
        <v>428542.45</v>
      </c>
      <c r="BG83" s="263">
        <v>395637.52</v>
      </c>
      <c r="BH83" s="263">
        <v>306423.92</v>
      </c>
      <c r="BI83" s="263">
        <v>391060.66</v>
      </c>
      <c r="BJ83" s="263">
        <v>394538.35</v>
      </c>
      <c r="BK83" s="263">
        <v>347228.04</v>
      </c>
      <c r="BL83" s="263">
        <v>396093.74</v>
      </c>
      <c r="BM83" s="263"/>
      <c r="BN83" s="263">
        <v>0</v>
      </c>
      <c r="BO83" s="263">
        <v>0</v>
      </c>
      <c r="BP83" s="263">
        <v>0</v>
      </c>
      <c r="BQ83" s="263">
        <v>0</v>
      </c>
      <c r="BR83" s="263">
        <v>0</v>
      </c>
      <c r="BS83" s="263">
        <v>0</v>
      </c>
      <c r="BT83" s="263">
        <v>0</v>
      </c>
      <c r="BU83" s="263">
        <v>0</v>
      </c>
      <c r="BV83" s="263">
        <v>0</v>
      </c>
      <c r="BW83" s="263">
        <v>0</v>
      </c>
      <c r="BX83" s="263">
        <v>0</v>
      </c>
      <c r="BY83" s="263">
        <v>0</v>
      </c>
      <c r="BZ83" s="263">
        <v>0</v>
      </c>
      <c r="CA83" s="263">
        <v>0</v>
      </c>
      <c r="CB83" s="263">
        <v>0</v>
      </c>
      <c r="CC83" s="263">
        <v>0</v>
      </c>
      <c r="CD83" s="263">
        <v>0</v>
      </c>
      <c r="CE83" s="263">
        <v>0</v>
      </c>
      <c r="CF83" s="263">
        <v>0</v>
      </c>
      <c r="CG83" s="263">
        <v>0</v>
      </c>
      <c r="CH83" s="263">
        <v>0</v>
      </c>
      <c r="CI83" s="263">
        <v>0</v>
      </c>
      <c r="CJ83" s="263">
        <v>0</v>
      </c>
      <c r="CK83" s="263">
        <v>0</v>
      </c>
      <c r="CL83" s="263">
        <v>0</v>
      </c>
      <c r="CM83" s="263">
        <v>0</v>
      </c>
      <c r="CN83" s="263">
        <v>0</v>
      </c>
      <c r="CO83" s="263"/>
      <c r="CP83" s="263">
        <v>139502.54</v>
      </c>
      <c r="CQ83" s="263">
        <v>236896.64000000001</v>
      </c>
      <c r="CR83" s="263">
        <v>264375.33</v>
      </c>
      <c r="CS83" s="263">
        <v>203114.48</v>
      </c>
      <c r="CT83" s="263">
        <v>260067.63</v>
      </c>
      <c r="CU83" s="263">
        <v>233102.55</v>
      </c>
      <c r="CV83" s="263">
        <v>186251.98</v>
      </c>
      <c r="CW83" s="263">
        <v>190855.81</v>
      </c>
      <c r="CX83" s="263">
        <v>266202.51</v>
      </c>
      <c r="CY83" s="263">
        <v>221608.88</v>
      </c>
      <c r="CZ83" s="263">
        <v>235857.11</v>
      </c>
      <c r="DA83" s="263">
        <v>410564.37</v>
      </c>
      <c r="DB83" s="263">
        <v>222374.33</v>
      </c>
      <c r="DC83" s="263">
        <v>291801.18</v>
      </c>
      <c r="DD83" s="263">
        <v>302606.98</v>
      </c>
      <c r="DE83" s="263">
        <v>291289.05</v>
      </c>
      <c r="DF83" s="263">
        <v>313491.24</v>
      </c>
      <c r="DG83" s="263">
        <v>273589.36</v>
      </c>
      <c r="DH83" s="263">
        <v>275168.75</v>
      </c>
      <c r="DI83" s="263">
        <v>56193.440000000002</v>
      </c>
      <c r="DJ83" s="263">
        <v>428542.45</v>
      </c>
      <c r="DK83" s="263">
        <v>395637.52</v>
      </c>
      <c r="DL83" s="263">
        <v>306423.92</v>
      </c>
      <c r="DM83" s="263">
        <v>391060.66</v>
      </c>
      <c r="DN83" s="263">
        <v>394538.35</v>
      </c>
      <c r="DO83" s="263">
        <v>347228.04</v>
      </c>
      <c r="DP83" s="263">
        <v>396093.74</v>
      </c>
      <c r="DR83" s="263">
        <v>110692959</v>
      </c>
      <c r="DS83" s="263">
        <v>77844441.060000002</v>
      </c>
      <c r="DT83" s="263">
        <v>67053108</v>
      </c>
      <c r="DU83" s="263">
        <v>48294858.619999997</v>
      </c>
      <c r="DV83" s="263">
        <v>69871296</v>
      </c>
      <c r="DW83" s="263">
        <v>61941308</v>
      </c>
      <c r="DX83" s="263">
        <v>47975919</v>
      </c>
      <c r="DY83" s="263">
        <v>49383433</v>
      </c>
      <c r="DZ83" s="263">
        <v>72392121</v>
      </c>
      <c r="EA83" s="263">
        <v>57157579</v>
      </c>
      <c r="EB83" s="263">
        <v>69114655.969999999</v>
      </c>
      <c r="EC83" s="263">
        <v>106595710.78</v>
      </c>
      <c r="ED83" s="263">
        <v>62122242.869999997</v>
      </c>
      <c r="EE83" s="263">
        <v>68309051</v>
      </c>
      <c r="EF83" s="263">
        <v>75481173</v>
      </c>
      <c r="EG83" s="263">
        <v>69344367</v>
      </c>
      <c r="EH83" s="263">
        <v>80442767</v>
      </c>
      <c r="EI83" s="263">
        <v>70915759</v>
      </c>
      <c r="EJ83" s="263">
        <v>78392651</v>
      </c>
      <c r="EK83" s="263">
        <v>77063195</v>
      </c>
      <c r="EL83" s="263">
        <v>106276700.94</v>
      </c>
      <c r="EM83" s="263">
        <v>106223386</v>
      </c>
      <c r="EN83" s="263">
        <v>73640365</v>
      </c>
      <c r="EO83" s="263">
        <v>95220542</v>
      </c>
      <c r="EP83" s="263">
        <v>93057654</v>
      </c>
      <c r="EQ83" s="263">
        <v>93442187.650000006</v>
      </c>
      <c r="ER83" s="263">
        <v>105034893</v>
      </c>
    </row>
    <row r="84" spans="1:148" x14ac:dyDescent="0.75">
      <c r="A84" s="262">
        <v>45077</v>
      </c>
      <c r="B84" t="s">
        <v>307</v>
      </c>
      <c r="C84" s="263">
        <v>0</v>
      </c>
      <c r="D84" s="263">
        <v>8351458.9600000018</v>
      </c>
      <c r="E84" s="263">
        <v>-48287.89</v>
      </c>
      <c r="F84" s="263">
        <v>8351458.9600000018</v>
      </c>
      <c r="G84" s="263">
        <v>2093332611.78</v>
      </c>
      <c r="H84" s="263">
        <v>0</v>
      </c>
      <c r="I84" s="263"/>
      <c r="J84" s="263">
        <v>0</v>
      </c>
      <c r="K84" s="263">
        <v>0</v>
      </c>
      <c r="L84" s="263">
        <v>0</v>
      </c>
      <c r="M84" s="263">
        <v>0</v>
      </c>
      <c r="N84" s="263">
        <v>0</v>
      </c>
      <c r="O84" s="263">
        <v>0</v>
      </c>
      <c r="P84" s="263">
        <v>0</v>
      </c>
      <c r="Q84" s="263">
        <v>0</v>
      </c>
      <c r="R84" s="263">
        <v>0</v>
      </c>
      <c r="S84" s="263">
        <v>0</v>
      </c>
      <c r="T84" s="263">
        <v>0</v>
      </c>
      <c r="U84" s="263">
        <v>0</v>
      </c>
      <c r="V84" s="263">
        <v>0</v>
      </c>
      <c r="W84" s="263">
        <v>0</v>
      </c>
      <c r="X84" s="263">
        <v>0</v>
      </c>
      <c r="Y84" s="263">
        <v>0</v>
      </c>
      <c r="Z84" s="263">
        <v>0</v>
      </c>
      <c r="AA84" s="263">
        <v>0</v>
      </c>
      <c r="AB84" s="263">
        <v>0</v>
      </c>
      <c r="AC84" s="263">
        <v>0</v>
      </c>
      <c r="AD84" s="263">
        <v>0</v>
      </c>
      <c r="AE84" s="263">
        <v>0</v>
      </c>
      <c r="AF84" s="263">
        <v>0</v>
      </c>
      <c r="AG84" s="263">
        <v>0</v>
      </c>
      <c r="AH84" s="263">
        <v>0</v>
      </c>
      <c r="AI84" s="263">
        <v>0</v>
      </c>
      <c r="AJ84" s="263">
        <v>0</v>
      </c>
      <c r="AK84" s="263"/>
      <c r="AL84" s="263">
        <v>116884.3</v>
      </c>
      <c r="AM84" s="263">
        <v>231066.43</v>
      </c>
      <c r="AN84" s="263">
        <v>253238.15</v>
      </c>
      <c r="AO84" s="263">
        <v>192947.77</v>
      </c>
      <c r="AP84" s="263">
        <v>239120.6</v>
      </c>
      <c r="AQ84" s="263">
        <v>225610.36</v>
      </c>
      <c r="AR84" s="263">
        <v>180240.14</v>
      </c>
      <c r="AS84" s="263">
        <v>184582.04</v>
      </c>
      <c r="AT84" s="263">
        <v>267021.26</v>
      </c>
      <c r="AU84" s="263">
        <v>454017.84</v>
      </c>
      <c r="AV84" s="263">
        <v>213683.22</v>
      </c>
      <c r="AW84" s="263">
        <v>390551.38</v>
      </c>
      <c r="AX84" s="263">
        <v>263311.78999999998</v>
      </c>
      <c r="AY84" s="263">
        <v>282662.39</v>
      </c>
      <c r="AZ84" s="263">
        <v>292514.64</v>
      </c>
      <c r="BA84" s="263">
        <v>298304.93</v>
      </c>
      <c r="BB84" s="263">
        <v>414764.92</v>
      </c>
      <c r="BC84" s="263">
        <v>264763.77</v>
      </c>
      <c r="BD84" s="263">
        <v>295997.03999999998</v>
      </c>
      <c r="BE84" s="263">
        <v>723150.36</v>
      </c>
      <c r="BF84" s="263">
        <v>412854.76</v>
      </c>
      <c r="BG84" s="263">
        <v>382799.7</v>
      </c>
      <c r="BH84" s="263">
        <v>296533.28999999998</v>
      </c>
      <c r="BI84" s="263">
        <v>378440.31</v>
      </c>
      <c r="BJ84" s="263">
        <v>369194.28</v>
      </c>
      <c r="BK84" s="263">
        <v>344001.15</v>
      </c>
      <c r="BL84" s="263">
        <v>383202.14</v>
      </c>
      <c r="BM84" s="263"/>
      <c r="BN84" s="263">
        <v>0</v>
      </c>
      <c r="BO84" s="263">
        <v>-48287.89</v>
      </c>
      <c r="BP84" s="263">
        <v>0</v>
      </c>
      <c r="BQ84" s="263">
        <v>0</v>
      </c>
      <c r="BR84" s="263">
        <v>0</v>
      </c>
      <c r="BS84" s="263">
        <v>0</v>
      </c>
      <c r="BT84" s="263">
        <v>0</v>
      </c>
      <c r="BU84" s="263">
        <v>0</v>
      </c>
      <c r="BV84" s="263">
        <v>0</v>
      </c>
      <c r="BW84" s="263">
        <v>0</v>
      </c>
      <c r="BX84" s="263">
        <v>0</v>
      </c>
      <c r="BY84" s="263">
        <v>0</v>
      </c>
      <c r="BZ84" s="263">
        <v>0</v>
      </c>
      <c r="CA84" s="263">
        <v>0</v>
      </c>
      <c r="CB84" s="263">
        <v>0</v>
      </c>
      <c r="CC84" s="263">
        <v>0</v>
      </c>
      <c r="CD84" s="263">
        <v>0</v>
      </c>
      <c r="CE84" s="263">
        <v>0</v>
      </c>
      <c r="CF84" s="263">
        <v>0</v>
      </c>
      <c r="CG84" s="263">
        <v>0</v>
      </c>
      <c r="CH84" s="263">
        <v>0</v>
      </c>
      <c r="CI84" s="263">
        <v>0</v>
      </c>
      <c r="CJ84" s="263">
        <v>0</v>
      </c>
      <c r="CK84" s="263">
        <v>0</v>
      </c>
      <c r="CL84" s="263">
        <v>0</v>
      </c>
      <c r="CM84" s="263">
        <v>0</v>
      </c>
      <c r="CN84" s="263">
        <v>0</v>
      </c>
      <c r="CO84" s="263"/>
      <c r="CP84" s="263">
        <v>116884.3</v>
      </c>
      <c r="CQ84" s="263">
        <v>231066.43</v>
      </c>
      <c r="CR84" s="263">
        <v>253238.15</v>
      </c>
      <c r="CS84" s="263">
        <v>192947.77</v>
      </c>
      <c r="CT84" s="263">
        <v>239120.6</v>
      </c>
      <c r="CU84" s="263">
        <v>225610.36</v>
      </c>
      <c r="CV84" s="263">
        <v>180240.14</v>
      </c>
      <c r="CW84" s="263">
        <v>184582.04</v>
      </c>
      <c r="CX84" s="263">
        <v>267021.26</v>
      </c>
      <c r="CY84" s="263">
        <v>454017.84</v>
      </c>
      <c r="CZ84" s="263">
        <v>213683.22</v>
      </c>
      <c r="DA84" s="263">
        <v>390551.38</v>
      </c>
      <c r="DB84" s="263">
        <v>263311.78999999998</v>
      </c>
      <c r="DC84" s="263">
        <v>282662.39</v>
      </c>
      <c r="DD84" s="263">
        <v>292514.64</v>
      </c>
      <c r="DE84" s="263">
        <v>298304.93</v>
      </c>
      <c r="DF84" s="263">
        <v>414764.92</v>
      </c>
      <c r="DG84" s="263">
        <v>264763.77</v>
      </c>
      <c r="DH84" s="263">
        <v>295997.03999999998</v>
      </c>
      <c r="DI84" s="263">
        <v>723150.36</v>
      </c>
      <c r="DJ84" s="263">
        <v>412854.76</v>
      </c>
      <c r="DK84" s="263">
        <v>382799.7</v>
      </c>
      <c r="DL84" s="263">
        <v>296533.28999999998</v>
      </c>
      <c r="DM84" s="263">
        <v>378440.31</v>
      </c>
      <c r="DN84" s="263">
        <v>369194.28</v>
      </c>
      <c r="DO84" s="263">
        <v>344001.15</v>
      </c>
      <c r="DP84" s="263">
        <v>383202.14</v>
      </c>
      <c r="DR84" s="263">
        <v>110692959</v>
      </c>
      <c r="DS84" s="263">
        <v>77892728.950000003</v>
      </c>
      <c r="DT84" s="263">
        <v>67053108</v>
      </c>
      <c r="DU84" s="263">
        <v>48294858.619999997</v>
      </c>
      <c r="DV84" s="263">
        <v>69871296</v>
      </c>
      <c r="DW84" s="263">
        <v>61941308</v>
      </c>
      <c r="DX84" s="263">
        <v>47975919</v>
      </c>
      <c r="DY84" s="263">
        <v>49383433</v>
      </c>
      <c r="DZ84" s="263">
        <v>72392121</v>
      </c>
      <c r="EA84" s="263">
        <v>57157579</v>
      </c>
      <c r="EB84" s="263">
        <v>69114655.969999999</v>
      </c>
      <c r="EC84" s="263">
        <v>106595710.78</v>
      </c>
      <c r="ED84" s="263">
        <v>62122242.869999997</v>
      </c>
      <c r="EE84" s="263">
        <v>68309051</v>
      </c>
      <c r="EF84" s="263">
        <v>75481173</v>
      </c>
      <c r="EG84" s="263">
        <v>69344367</v>
      </c>
      <c r="EH84" s="263">
        <v>80442767</v>
      </c>
      <c r="EI84" s="263">
        <v>70915759</v>
      </c>
      <c r="EJ84" s="263">
        <v>78392651</v>
      </c>
      <c r="EK84" s="263">
        <v>77063195</v>
      </c>
      <c r="EL84" s="263">
        <v>106276700.94</v>
      </c>
      <c r="EM84" s="263">
        <v>106223386</v>
      </c>
      <c r="EN84" s="263">
        <v>73640365</v>
      </c>
      <c r="EO84" s="263">
        <v>95220542</v>
      </c>
      <c r="EP84" s="263">
        <v>93057654</v>
      </c>
      <c r="EQ84" s="263">
        <v>93442187.650000006</v>
      </c>
      <c r="ER84" s="263">
        <v>105034893</v>
      </c>
    </row>
    <row r="85" spans="1:148" x14ac:dyDescent="0.75">
      <c r="A85" s="262">
        <v>45107</v>
      </c>
      <c r="B85" t="s">
        <v>307</v>
      </c>
      <c r="C85" s="263">
        <v>0</v>
      </c>
      <c r="D85" s="263">
        <v>7979210.1500000013</v>
      </c>
      <c r="E85" s="263">
        <v>-626.42000000000098</v>
      </c>
      <c r="F85" s="263">
        <v>7979210.1500000013</v>
      </c>
      <c r="G85" s="263">
        <v>2093333238.2</v>
      </c>
      <c r="H85" s="263">
        <v>0</v>
      </c>
      <c r="I85" s="263"/>
      <c r="J85" s="263">
        <v>0</v>
      </c>
      <c r="K85" s="263">
        <v>0</v>
      </c>
      <c r="L85" s="263">
        <v>0</v>
      </c>
      <c r="M85" s="263">
        <v>0</v>
      </c>
      <c r="N85" s="263">
        <v>0</v>
      </c>
      <c r="O85" s="263">
        <v>0</v>
      </c>
      <c r="P85" s="263">
        <v>0</v>
      </c>
      <c r="Q85" s="263">
        <v>0</v>
      </c>
      <c r="R85" s="263">
        <v>0</v>
      </c>
      <c r="S85" s="263">
        <v>0</v>
      </c>
      <c r="T85" s="263">
        <v>0</v>
      </c>
      <c r="U85" s="263">
        <v>0</v>
      </c>
      <c r="V85" s="263">
        <v>0</v>
      </c>
      <c r="W85" s="263">
        <v>0</v>
      </c>
      <c r="X85" s="263">
        <v>0</v>
      </c>
      <c r="Y85" s="263">
        <v>0</v>
      </c>
      <c r="Z85" s="263">
        <v>0</v>
      </c>
      <c r="AA85" s="263">
        <v>0</v>
      </c>
      <c r="AB85" s="263">
        <v>0</v>
      </c>
      <c r="AC85" s="263">
        <v>0</v>
      </c>
      <c r="AD85" s="263">
        <v>0</v>
      </c>
      <c r="AE85" s="263">
        <v>0</v>
      </c>
      <c r="AF85" s="263">
        <v>0</v>
      </c>
      <c r="AG85" s="263">
        <v>0</v>
      </c>
      <c r="AH85" s="263">
        <v>0</v>
      </c>
      <c r="AI85" s="263">
        <v>0</v>
      </c>
      <c r="AJ85" s="263">
        <v>0</v>
      </c>
      <c r="AK85" s="263"/>
      <c r="AL85" s="263">
        <v>86099.57</v>
      </c>
      <c r="AM85" s="263">
        <v>237033.63</v>
      </c>
      <c r="AN85" s="263">
        <v>261464.23</v>
      </c>
      <c r="AO85" s="263">
        <v>199610.68</v>
      </c>
      <c r="AP85" s="263">
        <v>246986.74</v>
      </c>
      <c r="AQ85" s="263">
        <v>233149.95</v>
      </c>
      <c r="AR85" s="263">
        <v>186272.2</v>
      </c>
      <c r="AS85" s="263">
        <v>320715.08</v>
      </c>
      <c r="AT85" s="263">
        <v>267084.15999999997</v>
      </c>
      <c r="AU85" s="263">
        <v>230283.1</v>
      </c>
      <c r="AV85" s="263">
        <v>233836.82</v>
      </c>
      <c r="AW85" s="263">
        <v>403682.76</v>
      </c>
      <c r="AX85" s="263">
        <v>407351.45</v>
      </c>
      <c r="AY85" s="263">
        <v>291149.40999999997</v>
      </c>
      <c r="AZ85" s="263">
        <v>302559.55</v>
      </c>
      <c r="BA85" s="263">
        <v>291708.38</v>
      </c>
      <c r="BB85" s="263">
        <v>347929.29</v>
      </c>
      <c r="BC85" s="263">
        <v>273662.67</v>
      </c>
      <c r="BD85" s="263">
        <v>266588.36</v>
      </c>
      <c r="BE85" s="263">
        <v>236342.65</v>
      </c>
      <c r="BF85" s="263">
        <v>428937.71</v>
      </c>
      <c r="BG85" s="263">
        <v>394697.73</v>
      </c>
      <c r="BH85" s="263">
        <v>306410.82</v>
      </c>
      <c r="BI85" s="263">
        <v>391010.83</v>
      </c>
      <c r="BJ85" s="263">
        <v>383900.97</v>
      </c>
      <c r="BK85" s="263">
        <v>354888.83</v>
      </c>
      <c r="BL85" s="263">
        <v>395852.58</v>
      </c>
      <c r="BM85" s="263"/>
      <c r="BN85" s="263">
        <v>0</v>
      </c>
      <c r="BO85" s="263">
        <v>0</v>
      </c>
      <c r="BP85" s="263">
        <v>0</v>
      </c>
      <c r="BQ85" s="263">
        <v>0</v>
      </c>
      <c r="BR85" s="263">
        <v>0</v>
      </c>
      <c r="BS85" s="263">
        <v>0</v>
      </c>
      <c r="BT85" s="263">
        <v>887.8</v>
      </c>
      <c r="BU85" s="263">
        <v>0</v>
      </c>
      <c r="BV85" s="263">
        <v>0</v>
      </c>
      <c r="BW85" s="263">
        <v>0</v>
      </c>
      <c r="BX85" s="263">
        <v>6917.57</v>
      </c>
      <c r="BY85" s="263">
        <v>0</v>
      </c>
      <c r="BZ85" s="263">
        <v>0</v>
      </c>
      <c r="CA85" s="263">
        <v>0</v>
      </c>
      <c r="CB85" s="263">
        <v>0</v>
      </c>
      <c r="CC85" s="263">
        <v>0</v>
      </c>
      <c r="CD85" s="263">
        <v>0</v>
      </c>
      <c r="CE85" s="263">
        <v>0</v>
      </c>
      <c r="CF85" s="263">
        <v>0</v>
      </c>
      <c r="CG85" s="263">
        <v>0</v>
      </c>
      <c r="CH85" s="263">
        <v>-8431.7900000000009</v>
      </c>
      <c r="CI85" s="263">
        <v>0</v>
      </c>
      <c r="CJ85" s="263">
        <v>0</v>
      </c>
      <c r="CK85" s="263">
        <v>0</v>
      </c>
      <c r="CL85" s="263">
        <v>0</v>
      </c>
      <c r="CM85" s="263">
        <v>0</v>
      </c>
      <c r="CN85" s="263">
        <v>0</v>
      </c>
      <c r="CO85" s="263"/>
      <c r="CP85" s="263">
        <v>86099.57</v>
      </c>
      <c r="CQ85" s="263">
        <v>237033.63</v>
      </c>
      <c r="CR85" s="263">
        <v>261464.23</v>
      </c>
      <c r="CS85" s="263">
        <v>199610.68</v>
      </c>
      <c r="CT85" s="263">
        <v>246986.74</v>
      </c>
      <c r="CU85" s="263">
        <v>233149.95</v>
      </c>
      <c r="CV85" s="263">
        <v>186272.2</v>
      </c>
      <c r="CW85" s="263">
        <v>320715.08</v>
      </c>
      <c r="CX85" s="263">
        <v>267084.15999999997</v>
      </c>
      <c r="CY85" s="263">
        <v>230283.1</v>
      </c>
      <c r="CZ85" s="263">
        <v>233836.82</v>
      </c>
      <c r="DA85" s="263">
        <v>403682.76</v>
      </c>
      <c r="DB85" s="263">
        <v>407351.45</v>
      </c>
      <c r="DC85" s="263">
        <v>291149.40999999997</v>
      </c>
      <c r="DD85" s="263">
        <v>302559.55</v>
      </c>
      <c r="DE85" s="263">
        <v>291708.38</v>
      </c>
      <c r="DF85" s="263">
        <v>347929.29</v>
      </c>
      <c r="DG85" s="263">
        <v>273662.67</v>
      </c>
      <c r="DH85" s="263">
        <v>266588.36</v>
      </c>
      <c r="DI85" s="263">
        <v>236342.65</v>
      </c>
      <c r="DJ85" s="263">
        <v>428937.71</v>
      </c>
      <c r="DK85" s="263">
        <v>394697.73</v>
      </c>
      <c r="DL85" s="263">
        <v>306410.82</v>
      </c>
      <c r="DM85" s="263">
        <v>391010.83</v>
      </c>
      <c r="DN85" s="263">
        <v>383900.97</v>
      </c>
      <c r="DO85" s="263">
        <v>354888.83</v>
      </c>
      <c r="DP85" s="263">
        <v>395852.58</v>
      </c>
      <c r="DR85" s="263">
        <v>110692959</v>
      </c>
      <c r="DS85" s="263">
        <v>77892728.950000003</v>
      </c>
      <c r="DT85" s="263">
        <v>67053108</v>
      </c>
      <c r="DU85" s="263">
        <v>48294858.619999997</v>
      </c>
      <c r="DV85" s="263">
        <v>69871296</v>
      </c>
      <c r="DW85" s="263">
        <v>61941308</v>
      </c>
      <c r="DX85" s="263">
        <v>47975031.200000003</v>
      </c>
      <c r="DY85" s="263">
        <v>49383433</v>
      </c>
      <c r="DZ85" s="263">
        <v>72392121</v>
      </c>
      <c r="EA85" s="263">
        <v>57157579</v>
      </c>
      <c r="EB85" s="263">
        <v>69107738.400000006</v>
      </c>
      <c r="EC85" s="263">
        <v>106595710.78</v>
      </c>
      <c r="ED85" s="263">
        <v>62122242.869999997</v>
      </c>
      <c r="EE85" s="263">
        <v>68309051</v>
      </c>
      <c r="EF85" s="263">
        <v>75481173</v>
      </c>
      <c r="EG85" s="263">
        <v>69344367</v>
      </c>
      <c r="EH85" s="263">
        <v>80442767</v>
      </c>
      <c r="EI85" s="263">
        <v>70915759</v>
      </c>
      <c r="EJ85" s="263">
        <v>78392651</v>
      </c>
      <c r="EK85" s="263">
        <v>77063195</v>
      </c>
      <c r="EL85" s="263">
        <v>106285132.73</v>
      </c>
      <c r="EM85" s="263">
        <v>106223386</v>
      </c>
      <c r="EN85" s="263">
        <v>73640365</v>
      </c>
      <c r="EO85" s="263">
        <v>95220542</v>
      </c>
      <c r="EP85" s="263">
        <v>93057654</v>
      </c>
      <c r="EQ85" s="263">
        <v>93442187.650000006</v>
      </c>
      <c r="ER85" s="263">
        <v>105034893</v>
      </c>
    </row>
    <row r="86" spans="1:148" x14ac:dyDescent="0.75">
      <c r="A86" s="262">
        <v>45138</v>
      </c>
      <c r="B86" t="s">
        <v>307</v>
      </c>
      <c r="C86" s="263">
        <v>0</v>
      </c>
      <c r="D86" s="263">
        <v>7461601.8599999994</v>
      </c>
      <c r="E86" s="263">
        <v>3258.37</v>
      </c>
      <c r="F86" s="263">
        <v>7461601.8599999994</v>
      </c>
      <c r="G86" s="263">
        <v>2093329979.8299999</v>
      </c>
      <c r="H86" s="263">
        <v>0</v>
      </c>
      <c r="I86" s="263"/>
      <c r="J86" s="263">
        <v>0</v>
      </c>
      <c r="K86" s="263">
        <v>0</v>
      </c>
      <c r="L86" s="263">
        <v>0</v>
      </c>
      <c r="M86" s="263">
        <v>0</v>
      </c>
      <c r="N86" s="263">
        <v>0</v>
      </c>
      <c r="O86" s="263">
        <v>0</v>
      </c>
      <c r="P86" s="263">
        <v>0</v>
      </c>
      <c r="Q86" s="263">
        <v>0</v>
      </c>
      <c r="R86" s="263">
        <v>0</v>
      </c>
      <c r="S86" s="263">
        <v>0</v>
      </c>
      <c r="T86" s="263">
        <v>0</v>
      </c>
      <c r="U86" s="263">
        <v>0</v>
      </c>
      <c r="V86" s="263">
        <v>0</v>
      </c>
      <c r="W86" s="263">
        <v>0</v>
      </c>
      <c r="X86" s="263">
        <v>0</v>
      </c>
      <c r="Y86" s="263">
        <v>0</v>
      </c>
      <c r="Z86" s="263">
        <v>0</v>
      </c>
      <c r="AA86" s="263">
        <v>0</v>
      </c>
      <c r="AB86" s="263">
        <v>0</v>
      </c>
      <c r="AC86" s="263">
        <v>0</v>
      </c>
      <c r="AD86" s="263">
        <v>0</v>
      </c>
      <c r="AE86" s="263">
        <v>0</v>
      </c>
      <c r="AF86" s="263">
        <v>0</v>
      </c>
      <c r="AG86" s="263">
        <v>0</v>
      </c>
      <c r="AH86" s="263">
        <v>0</v>
      </c>
      <c r="AI86" s="263">
        <v>0</v>
      </c>
      <c r="AJ86" s="263">
        <v>0</v>
      </c>
      <c r="AK86" s="263"/>
      <c r="AL86" s="263">
        <v>31874.560000000001</v>
      </c>
      <c r="AM86" s="263">
        <v>228882.87</v>
      </c>
      <c r="AN86" s="263">
        <v>253024.9</v>
      </c>
      <c r="AO86" s="263">
        <v>192944.06</v>
      </c>
      <c r="AP86" s="263">
        <v>240370.92</v>
      </c>
      <c r="AQ86" s="263">
        <v>225621.93</v>
      </c>
      <c r="AR86" s="263">
        <v>180256.28</v>
      </c>
      <c r="AS86" s="263">
        <v>187984.94</v>
      </c>
      <c r="AT86" s="263">
        <v>267584.59999999998</v>
      </c>
      <c r="AU86" s="263">
        <v>223006.78</v>
      </c>
      <c r="AV86" s="263">
        <v>226584.42</v>
      </c>
      <c r="AW86" s="263">
        <v>384608.07</v>
      </c>
      <c r="AX86" s="263">
        <v>266187.87</v>
      </c>
      <c r="AY86" s="263">
        <v>297394.03999999998</v>
      </c>
      <c r="AZ86" s="263">
        <v>292499.09000000003</v>
      </c>
      <c r="BA86" s="263">
        <v>282245.84999999998</v>
      </c>
      <c r="BB86" s="263">
        <v>351319.69</v>
      </c>
      <c r="BC86" s="263">
        <v>264723.40999999997</v>
      </c>
      <c r="BD86" s="263">
        <v>268257.62</v>
      </c>
      <c r="BE86" s="263">
        <v>264955.51</v>
      </c>
      <c r="BF86" s="263">
        <v>384603.93</v>
      </c>
      <c r="BG86" s="263">
        <v>382518.67</v>
      </c>
      <c r="BH86" s="263">
        <v>294787.37</v>
      </c>
      <c r="BI86" s="263">
        <v>373496.88</v>
      </c>
      <c r="BJ86" s="263">
        <v>368767.13</v>
      </c>
      <c r="BK86" s="263">
        <v>343987.09</v>
      </c>
      <c r="BL86" s="263">
        <v>383113.38</v>
      </c>
      <c r="BM86" s="263"/>
      <c r="BN86" s="263">
        <v>0</v>
      </c>
      <c r="BO86" s="263">
        <v>0</v>
      </c>
      <c r="BP86" s="263">
        <v>0</v>
      </c>
      <c r="BQ86" s="263">
        <v>3174.05</v>
      </c>
      <c r="BR86" s="263">
        <v>0</v>
      </c>
      <c r="BS86" s="263">
        <v>0</v>
      </c>
      <c r="BT86" s="263">
        <v>0</v>
      </c>
      <c r="BU86" s="263">
        <v>0</v>
      </c>
      <c r="BV86" s="263">
        <v>0</v>
      </c>
      <c r="BW86" s="263">
        <v>0</v>
      </c>
      <c r="BX86" s="263">
        <v>0</v>
      </c>
      <c r="BY86" s="263">
        <v>0</v>
      </c>
      <c r="BZ86" s="263">
        <v>0</v>
      </c>
      <c r="CA86" s="263">
        <v>0</v>
      </c>
      <c r="CB86" s="263">
        <v>0</v>
      </c>
      <c r="CC86" s="263">
        <v>0</v>
      </c>
      <c r="CD86" s="263">
        <v>0</v>
      </c>
      <c r="CE86" s="263">
        <v>0</v>
      </c>
      <c r="CF86" s="263">
        <v>0</v>
      </c>
      <c r="CG86" s="263">
        <v>0</v>
      </c>
      <c r="CH86" s="263">
        <v>84.32</v>
      </c>
      <c r="CI86" s="263">
        <v>0</v>
      </c>
      <c r="CJ86" s="263">
        <v>0</v>
      </c>
      <c r="CK86" s="263">
        <v>0</v>
      </c>
      <c r="CL86" s="263">
        <v>0</v>
      </c>
      <c r="CM86" s="263">
        <v>0</v>
      </c>
      <c r="CN86" s="263">
        <v>0</v>
      </c>
      <c r="CO86" s="263"/>
      <c r="CP86" s="263">
        <v>31874.560000000001</v>
      </c>
      <c r="CQ86" s="263">
        <v>228882.87</v>
      </c>
      <c r="CR86" s="263">
        <v>253024.9</v>
      </c>
      <c r="CS86" s="263">
        <v>192944.06</v>
      </c>
      <c r="CT86" s="263">
        <v>240370.92</v>
      </c>
      <c r="CU86" s="263">
        <v>225621.93</v>
      </c>
      <c r="CV86" s="263">
        <v>180256.28</v>
      </c>
      <c r="CW86" s="263">
        <v>187984.94</v>
      </c>
      <c r="CX86" s="263">
        <v>267584.59999999998</v>
      </c>
      <c r="CY86" s="263">
        <v>223006.78</v>
      </c>
      <c r="CZ86" s="263">
        <v>226584.42</v>
      </c>
      <c r="DA86" s="263">
        <v>384608.07</v>
      </c>
      <c r="DB86" s="263">
        <v>266187.87</v>
      </c>
      <c r="DC86" s="263">
        <v>297394.03999999998</v>
      </c>
      <c r="DD86" s="263">
        <v>292499.09000000003</v>
      </c>
      <c r="DE86" s="263">
        <v>282245.84999999998</v>
      </c>
      <c r="DF86" s="263">
        <v>351319.69</v>
      </c>
      <c r="DG86" s="263">
        <v>264723.40999999997</v>
      </c>
      <c r="DH86" s="263">
        <v>268257.62</v>
      </c>
      <c r="DI86" s="263">
        <v>264955.51</v>
      </c>
      <c r="DJ86" s="263">
        <v>384603.93</v>
      </c>
      <c r="DK86" s="263">
        <v>382518.67</v>
      </c>
      <c r="DL86" s="263">
        <v>294787.37</v>
      </c>
      <c r="DM86" s="263">
        <v>373496.88</v>
      </c>
      <c r="DN86" s="263">
        <v>368767.13</v>
      </c>
      <c r="DO86" s="263">
        <v>343987.09</v>
      </c>
      <c r="DP86" s="263">
        <v>383113.38</v>
      </c>
      <c r="DR86" s="263">
        <v>110692959</v>
      </c>
      <c r="DS86" s="263">
        <v>77892728.950000003</v>
      </c>
      <c r="DT86" s="263">
        <v>67053108</v>
      </c>
      <c r="DU86" s="263">
        <v>48291684.57</v>
      </c>
      <c r="DV86" s="263">
        <v>69871296</v>
      </c>
      <c r="DW86" s="263">
        <v>61941308</v>
      </c>
      <c r="DX86" s="263">
        <v>47975031.200000003</v>
      </c>
      <c r="DY86" s="263">
        <v>49383433</v>
      </c>
      <c r="DZ86" s="263">
        <v>72392121</v>
      </c>
      <c r="EA86" s="263">
        <v>57157579</v>
      </c>
      <c r="EB86" s="263">
        <v>69107738.400000006</v>
      </c>
      <c r="EC86" s="263">
        <v>106595710.78</v>
      </c>
      <c r="ED86" s="263">
        <v>62122242.869999997</v>
      </c>
      <c r="EE86" s="263">
        <v>68309051</v>
      </c>
      <c r="EF86" s="263">
        <v>75481173</v>
      </c>
      <c r="EG86" s="263">
        <v>69344367</v>
      </c>
      <c r="EH86" s="263">
        <v>80442767</v>
      </c>
      <c r="EI86" s="263">
        <v>70915759</v>
      </c>
      <c r="EJ86" s="263">
        <v>78392651</v>
      </c>
      <c r="EK86" s="263">
        <v>77063195</v>
      </c>
      <c r="EL86" s="263">
        <v>106285048.41</v>
      </c>
      <c r="EM86" s="263">
        <v>106223386</v>
      </c>
      <c r="EN86" s="263">
        <v>73640365</v>
      </c>
      <c r="EO86" s="263">
        <v>95220542</v>
      </c>
      <c r="EP86" s="263">
        <v>93057654</v>
      </c>
      <c r="EQ86" s="263">
        <v>93442187.650000006</v>
      </c>
      <c r="ER86" s="263">
        <v>105034893</v>
      </c>
    </row>
    <row r="87" spans="1:148" x14ac:dyDescent="0.75">
      <c r="A87" s="262">
        <v>45169</v>
      </c>
      <c r="B87" t="s">
        <v>307</v>
      </c>
      <c r="C87" s="263">
        <v>0</v>
      </c>
      <c r="D87" s="263">
        <v>7809780.8300000001</v>
      </c>
      <c r="E87" s="263">
        <v>0</v>
      </c>
      <c r="F87" s="263">
        <v>7809780.8300000001</v>
      </c>
      <c r="G87" s="263">
        <v>2093329979.8299999</v>
      </c>
      <c r="H87" s="263">
        <v>0</v>
      </c>
      <c r="I87" s="263"/>
      <c r="J87" s="263">
        <v>0</v>
      </c>
      <c r="K87" s="263">
        <v>0</v>
      </c>
      <c r="L87" s="263">
        <v>0</v>
      </c>
      <c r="M87" s="263">
        <v>0</v>
      </c>
      <c r="N87" s="263">
        <v>0</v>
      </c>
      <c r="O87" s="263">
        <v>0</v>
      </c>
      <c r="P87" s="263">
        <v>0</v>
      </c>
      <c r="Q87" s="263">
        <v>0</v>
      </c>
      <c r="R87" s="263">
        <v>0</v>
      </c>
      <c r="S87" s="263">
        <v>0</v>
      </c>
      <c r="T87" s="263">
        <v>0</v>
      </c>
      <c r="U87" s="263">
        <v>0</v>
      </c>
      <c r="V87" s="263">
        <v>0</v>
      </c>
      <c r="W87" s="263">
        <v>0</v>
      </c>
      <c r="X87" s="263">
        <v>0</v>
      </c>
      <c r="Y87" s="263">
        <v>0</v>
      </c>
      <c r="Z87" s="263">
        <v>0</v>
      </c>
      <c r="AA87" s="263">
        <v>0</v>
      </c>
      <c r="AB87" s="263">
        <v>0</v>
      </c>
      <c r="AC87" s="263">
        <v>0</v>
      </c>
      <c r="AD87" s="263">
        <v>0</v>
      </c>
      <c r="AE87" s="263">
        <v>0</v>
      </c>
      <c r="AF87" s="263">
        <v>0</v>
      </c>
      <c r="AG87" s="263">
        <v>0</v>
      </c>
      <c r="AH87" s="263">
        <v>0</v>
      </c>
      <c r="AI87" s="263">
        <v>0</v>
      </c>
      <c r="AJ87" s="263">
        <v>0</v>
      </c>
      <c r="AK87" s="263"/>
      <c r="AL87" s="263">
        <v>32586.78</v>
      </c>
      <c r="AM87" s="263">
        <v>241614.64</v>
      </c>
      <c r="AN87" s="263">
        <v>259343.06</v>
      </c>
      <c r="AO87" s="263">
        <v>199593.24</v>
      </c>
      <c r="AP87" s="263">
        <v>248418.68</v>
      </c>
      <c r="AQ87" s="263">
        <v>233134.57</v>
      </c>
      <c r="AR87" s="263">
        <v>186288.88</v>
      </c>
      <c r="AS87" s="263">
        <v>194242.87</v>
      </c>
      <c r="AT87" s="263">
        <v>267086.5</v>
      </c>
      <c r="AU87" s="263">
        <v>224285.56</v>
      </c>
      <c r="AV87" s="263">
        <v>238269.23</v>
      </c>
      <c r="AW87" s="263">
        <v>393454.03</v>
      </c>
      <c r="AX87" s="263">
        <v>274788.42</v>
      </c>
      <c r="AY87" s="263">
        <v>295362.83</v>
      </c>
      <c r="AZ87" s="263">
        <v>302582.86</v>
      </c>
      <c r="BA87" s="263">
        <v>294909.21999999997</v>
      </c>
      <c r="BB87" s="263">
        <v>316970.73</v>
      </c>
      <c r="BC87" s="263">
        <v>273633.26</v>
      </c>
      <c r="BD87" s="263">
        <v>267594.2</v>
      </c>
      <c r="BE87" s="263">
        <v>409751.15</v>
      </c>
      <c r="BF87" s="263">
        <v>419091.25</v>
      </c>
      <c r="BG87" s="263">
        <v>395503.66</v>
      </c>
      <c r="BH87" s="263">
        <v>306397.58</v>
      </c>
      <c r="BI87" s="263">
        <v>385739.01</v>
      </c>
      <c r="BJ87" s="263">
        <v>383969.87</v>
      </c>
      <c r="BK87" s="263">
        <v>354436.15</v>
      </c>
      <c r="BL87" s="263">
        <v>410732.6</v>
      </c>
      <c r="BM87" s="263"/>
      <c r="BN87" s="263">
        <v>0</v>
      </c>
      <c r="BO87" s="263">
        <v>0</v>
      </c>
      <c r="BP87" s="263">
        <v>0</v>
      </c>
      <c r="BQ87" s="263">
        <v>0</v>
      </c>
      <c r="BR87" s="263">
        <v>0</v>
      </c>
      <c r="BS87" s="263">
        <v>0</v>
      </c>
      <c r="BT87" s="263">
        <v>0</v>
      </c>
      <c r="BU87" s="263">
        <v>0</v>
      </c>
      <c r="BV87" s="263">
        <v>0</v>
      </c>
      <c r="BW87" s="263">
        <v>0</v>
      </c>
      <c r="BX87" s="263">
        <v>0</v>
      </c>
      <c r="BY87" s="263">
        <v>0</v>
      </c>
      <c r="BZ87" s="263">
        <v>0</v>
      </c>
      <c r="CA87" s="263">
        <v>0</v>
      </c>
      <c r="CB87" s="263">
        <v>0</v>
      </c>
      <c r="CC87" s="263">
        <v>0</v>
      </c>
      <c r="CD87" s="263">
        <v>0</v>
      </c>
      <c r="CE87" s="263">
        <v>0</v>
      </c>
      <c r="CF87" s="263">
        <v>0</v>
      </c>
      <c r="CG87" s="263">
        <v>0</v>
      </c>
      <c r="CH87" s="263">
        <v>0</v>
      </c>
      <c r="CI87" s="263">
        <v>0</v>
      </c>
      <c r="CJ87" s="263">
        <v>0</v>
      </c>
      <c r="CK87" s="263">
        <v>0</v>
      </c>
      <c r="CL87" s="263">
        <v>0</v>
      </c>
      <c r="CM87" s="263">
        <v>0</v>
      </c>
      <c r="CN87" s="263">
        <v>0</v>
      </c>
      <c r="CO87" s="263"/>
      <c r="CP87" s="263">
        <v>32586.78</v>
      </c>
      <c r="CQ87" s="263">
        <v>241614.64</v>
      </c>
      <c r="CR87" s="263">
        <v>259343.06</v>
      </c>
      <c r="CS87" s="263">
        <v>199593.24</v>
      </c>
      <c r="CT87" s="263">
        <v>248418.68</v>
      </c>
      <c r="CU87" s="263">
        <v>233134.57</v>
      </c>
      <c r="CV87" s="263">
        <v>186288.88</v>
      </c>
      <c r="CW87" s="263">
        <v>194242.87</v>
      </c>
      <c r="CX87" s="263">
        <v>267086.5</v>
      </c>
      <c r="CY87" s="263">
        <v>224285.56</v>
      </c>
      <c r="CZ87" s="263">
        <v>238269.23</v>
      </c>
      <c r="DA87" s="263">
        <v>393454.03</v>
      </c>
      <c r="DB87" s="263">
        <v>274788.42</v>
      </c>
      <c r="DC87" s="263">
        <v>295362.83</v>
      </c>
      <c r="DD87" s="263">
        <v>302582.86</v>
      </c>
      <c r="DE87" s="263">
        <v>294909.21999999997</v>
      </c>
      <c r="DF87" s="263">
        <v>316970.73</v>
      </c>
      <c r="DG87" s="263">
        <v>273633.26</v>
      </c>
      <c r="DH87" s="263">
        <v>267594.2</v>
      </c>
      <c r="DI87" s="263">
        <v>409751.15</v>
      </c>
      <c r="DJ87" s="263">
        <v>419091.25</v>
      </c>
      <c r="DK87" s="263">
        <v>395503.66</v>
      </c>
      <c r="DL87" s="263">
        <v>306397.58</v>
      </c>
      <c r="DM87" s="263">
        <v>385739.01</v>
      </c>
      <c r="DN87" s="263">
        <v>383969.87</v>
      </c>
      <c r="DO87" s="263">
        <v>354436.15</v>
      </c>
      <c r="DP87" s="263">
        <v>410732.6</v>
      </c>
      <c r="DR87" s="263">
        <v>110692959</v>
      </c>
      <c r="DS87" s="263">
        <v>77892728.950000003</v>
      </c>
      <c r="DT87" s="263">
        <v>67053108</v>
      </c>
      <c r="DU87" s="263">
        <v>48291684.57</v>
      </c>
      <c r="DV87" s="263">
        <v>69871296</v>
      </c>
      <c r="DW87" s="263">
        <v>61941308</v>
      </c>
      <c r="DX87" s="263">
        <v>47975031.200000003</v>
      </c>
      <c r="DY87" s="263">
        <v>49383433</v>
      </c>
      <c r="DZ87" s="263">
        <v>72392121</v>
      </c>
      <c r="EA87" s="263">
        <v>57157579</v>
      </c>
      <c r="EB87" s="263">
        <v>69107738.400000006</v>
      </c>
      <c r="EC87" s="263">
        <v>106595710.78</v>
      </c>
      <c r="ED87" s="263">
        <v>62122242.869999997</v>
      </c>
      <c r="EE87" s="263">
        <v>68309051</v>
      </c>
      <c r="EF87" s="263">
        <v>75481173</v>
      </c>
      <c r="EG87" s="263">
        <v>69344367</v>
      </c>
      <c r="EH87" s="263">
        <v>80442767</v>
      </c>
      <c r="EI87" s="263">
        <v>70915759</v>
      </c>
      <c r="EJ87" s="263">
        <v>78392651</v>
      </c>
      <c r="EK87" s="263">
        <v>77063195</v>
      </c>
      <c r="EL87" s="263">
        <v>106285048.41</v>
      </c>
      <c r="EM87" s="263">
        <v>106223386</v>
      </c>
      <c r="EN87" s="263">
        <v>73640365</v>
      </c>
      <c r="EO87" s="263">
        <v>95220542</v>
      </c>
      <c r="EP87" s="263">
        <v>93057654</v>
      </c>
      <c r="EQ87" s="263">
        <v>93442187.650000006</v>
      </c>
      <c r="ER87" s="263">
        <v>105034893</v>
      </c>
    </row>
    <row r="88" spans="1:148" x14ac:dyDescent="0.75">
      <c r="A88" s="262">
        <v>45199</v>
      </c>
      <c r="B88" t="s">
        <v>307</v>
      </c>
      <c r="C88" s="263">
        <v>0</v>
      </c>
      <c r="D88" s="263">
        <v>7687119.1299999999</v>
      </c>
      <c r="E88" s="263">
        <v>0</v>
      </c>
      <c r="F88" s="263">
        <v>7687119.1299999999</v>
      </c>
      <c r="G88" s="263">
        <v>2093329979.8299999</v>
      </c>
      <c r="H88" s="263">
        <v>0</v>
      </c>
      <c r="I88" s="263"/>
      <c r="J88" s="263">
        <v>0</v>
      </c>
      <c r="K88" s="263">
        <v>0</v>
      </c>
      <c r="L88" s="263">
        <v>0</v>
      </c>
      <c r="M88" s="263">
        <v>0</v>
      </c>
      <c r="N88" s="263">
        <v>0</v>
      </c>
      <c r="O88" s="263">
        <v>0</v>
      </c>
      <c r="P88" s="263">
        <v>0</v>
      </c>
      <c r="Q88" s="263">
        <v>0</v>
      </c>
      <c r="R88" s="263">
        <v>0</v>
      </c>
      <c r="S88" s="263">
        <v>0</v>
      </c>
      <c r="T88" s="263">
        <v>0</v>
      </c>
      <c r="U88" s="263">
        <v>0</v>
      </c>
      <c r="V88" s="263">
        <v>0</v>
      </c>
      <c r="W88" s="263">
        <v>0</v>
      </c>
      <c r="X88" s="263">
        <v>0</v>
      </c>
      <c r="Y88" s="263">
        <v>0</v>
      </c>
      <c r="Z88" s="263">
        <v>0</v>
      </c>
      <c r="AA88" s="263">
        <v>0</v>
      </c>
      <c r="AB88" s="263">
        <v>0</v>
      </c>
      <c r="AC88" s="263">
        <v>0</v>
      </c>
      <c r="AD88" s="263">
        <v>0</v>
      </c>
      <c r="AE88" s="263">
        <v>0</v>
      </c>
      <c r="AF88" s="263">
        <v>0</v>
      </c>
      <c r="AG88" s="263">
        <v>0</v>
      </c>
      <c r="AH88" s="263">
        <v>0</v>
      </c>
      <c r="AI88" s="263">
        <v>0</v>
      </c>
      <c r="AJ88" s="263">
        <v>0</v>
      </c>
      <c r="AK88" s="263"/>
      <c r="AL88" s="263">
        <v>70932.92</v>
      </c>
      <c r="AM88" s="263">
        <v>243897.67</v>
      </c>
      <c r="AN88" s="263">
        <v>255203.62</v>
      </c>
      <c r="AO88" s="263">
        <v>199591.38</v>
      </c>
      <c r="AP88" s="263">
        <v>248473.69</v>
      </c>
      <c r="AQ88" s="263">
        <v>233127.19</v>
      </c>
      <c r="AR88" s="263">
        <v>186298.74</v>
      </c>
      <c r="AS88" s="263">
        <v>194235.54</v>
      </c>
      <c r="AT88" s="263">
        <v>267082</v>
      </c>
      <c r="AU88" s="263">
        <v>230139.76</v>
      </c>
      <c r="AV88" s="263">
        <v>230957.97</v>
      </c>
      <c r="AW88" s="263">
        <v>399368.84</v>
      </c>
      <c r="AX88" s="263">
        <v>275048.51</v>
      </c>
      <c r="AY88" s="263">
        <v>294578.27</v>
      </c>
      <c r="AZ88" s="263">
        <v>302577.14</v>
      </c>
      <c r="BA88" s="263">
        <v>294899.86</v>
      </c>
      <c r="BB88" s="263">
        <v>316686.49</v>
      </c>
      <c r="BC88" s="263">
        <v>272808.96999999997</v>
      </c>
      <c r="BD88" s="263">
        <v>268990.89</v>
      </c>
      <c r="BE88" s="263">
        <v>270672.68</v>
      </c>
      <c r="BF88" s="263">
        <v>418055.71</v>
      </c>
      <c r="BG88" s="263">
        <v>395485.77</v>
      </c>
      <c r="BH88" s="263">
        <v>306391.26</v>
      </c>
      <c r="BI88" s="263">
        <v>377359.86</v>
      </c>
      <c r="BJ88" s="263">
        <v>387086.35</v>
      </c>
      <c r="BK88" s="263">
        <v>354942.86</v>
      </c>
      <c r="BL88" s="263">
        <v>392225.19</v>
      </c>
      <c r="BM88" s="263"/>
      <c r="BN88" s="263">
        <v>0</v>
      </c>
      <c r="BO88" s="263">
        <v>0</v>
      </c>
      <c r="BP88" s="263">
        <v>0</v>
      </c>
      <c r="BQ88" s="263">
        <v>0</v>
      </c>
      <c r="BR88" s="263">
        <v>0</v>
      </c>
      <c r="BS88" s="263">
        <v>0</v>
      </c>
      <c r="BT88" s="263">
        <v>0</v>
      </c>
      <c r="BU88" s="263">
        <v>0</v>
      </c>
      <c r="BV88" s="263">
        <v>0</v>
      </c>
      <c r="BW88" s="263">
        <v>0</v>
      </c>
      <c r="BX88" s="263">
        <v>0</v>
      </c>
      <c r="BY88" s="263">
        <v>0</v>
      </c>
      <c r="BZ88" s="263">
        <v>0</v>
      </c>
      <c r="CA88" s="263">
        <v>0</v>
      </c>
      <c r="CB88" s="263">
        <v>0</v>
      </c>
      <c r="CC88" s="263">
        <v>0</v>
      </c>
      <c r="CD88" s="263">
        <v>0</v>
      </c>
      <c r="CE88" s="263">
        <v>0</v>
      </c>
      <c r="CF88" s="263">
        <v>0</v>
      </c>
      <c r="CG88" s="263">
        <v>0</v>
      </c>
      <c r="CH88" s="263">
        <v>0</v>
      </c>
      <c r="CI88" s="263">
        <v>0</v>
      </c>
      <c r="CJ88" s="263">
        <v>0</v>
      </c>
      <c r="CK88" s="263">
        <v>0</v>
      </c>
      <c r="CL88" s="263">
        <v>0</v>
      </c>
      <c r="CM88" s="263">
        <v>0</v>
      </c>
      <c r="CN88" s="263">
        <v>0</v>
      </c>
      <c r="CO88" s="263"/>
      <c r="CP88" s="263">
        <v>70932.92</v>
      </c>
      <c r="CQ88" s="263">
        <v>243897.67</v>
      </c>
      <c r="CR88" s="263">
        <v>255203.62</v>
      </c>
      <c r="CS88" s="263">
        <v>199591.38</v>
      </c>
      <c r="CT88" s="263">
        <v>248473.69</v>
      </c>
      <c r="CU88" s="263">
        <v>233127.19</v>
      </c>
      <c r="CV88" s="263">
        <v>186298.74</v>
      </c>
      <c r="CW88" s="263">
        <v>194235.54</v>
      </c>
      <c r="CX88" s="263">
        <v>267082</v>
      </c>
      <c r="CY88" s="263">
        <v>230139.76</v>
      </c>
      <c r="CZ88" s="263">
        <v>230957.97</v>
      </c>
      <c r="DA88" s="263">
        <v>399368.84</v>
      </c>
      <c r="DB88" s="263">
        <v>275048.51</v>
      </c>
      <c r="DC88" s="263">
        <v>294578.27</v>
      </c>
      <c r="DD88" s="263">
        <v>302577.14</v>
      </c>
      <c r="DE88" s="263">
        <v>294899.86</v>
      </c>
      <c r="DF88" s="263">
        <v>316686.49</v>
      </c>
      <c r="DG88" s="263">
        <v>272808.96999999997</v>
      </c>
      <c r="DH88" s="263">
        <v>268990.89</v>
      </c>
      <c r="DI88" s="263">
        <v>270672.68</v>
      </c>
      <c r="DJ88" s="263">
        <v>418055.71</v>
      </c>
      <c r="DK88" s="263">
        <v>395485.77</v>
      </c>
      <c r="DL88" s="263">
        <v>306391.26</v>
      </c>
      <c r="DM88" s="263">
        <v>377359.86</v>
      </c>
      <c r="DN88" s="263">
        <v>387086.35</v>
      </c>
      <c r="DO88" s="263">
        <v>354942.86</v>
      </c>
      <c r="DP88" s="263">
        <v>392225.19</v>
      </c>
      <c r="DR88" s="263">
        <v>110692959</v>
      </c>
      <c r="DS88" s="263">
        <v>77892728.950000003</v>
      </c>
      <c r="DT88" s="263">
        <v>67053108</v>
      </c>
      <c r="DU88" s="263">
        <v>48291684.57</v>
      </c>
      <c r="DV88" s="263">
        <v>69871296</v>
      </c>
      <c r="DW88" s="263">
        <v>61941308</v>
      </c>
      <c r="DX88" s="263">
        <v>47975031.200000003</v>
      </c>
      <c r="DY88" s="263">
        <v>49383433</v>
      </c>
      <c r="DZ88" s="263">
        <v>72392121</v>
      </c>
      <c r="EA88" s="263">
        <v>57157579</v>
      </c>
      <c r="EB88" s="263">
        <v>69107738.400000006</v>
      </c>
      <c r="EC88" s="263">
        <v>106595710.78</v>
      </c>
      <c r="ED88" s="263">
        <v>62122242.869999997</v>
      </c>
      <c r="EE88" s="263">
        <v>68309051</v>
      </c>
      <c r="EF88" s="263">
        <v>75481173</v>
      </c>
      <c r="EG88" s="263">
        <v>69344367</v>
      </c>
      <c r="EH88" s="263">
        <v>80442767</v>
      </c>
      <c r="EI88" s="263">
        <v>70915759</v>
      </c>
      <c r="EJ88" s="263">
        <v>78392651</v>
      </c>
      <c r="EK88" s="263">
        <v>77063195</v>
      </c>
      <c r="EL88" s="263">
        <v>106285048.41</v>
      </c>
      <c r="EM88" s="263">
        <v>106223386</v>
      </c>
      <c r="EN88" s="263">
        <v>73640365</v>
      </c>
      <c r="EO88" s="263">
        <v>95220542</v>
      </c>
      <c r="EP88" s="263">
        <v>93057654</v>
      </c>
      <c r="EQ88" s="263">
        <v>93442187.650000006</v>
      </c>
      <c r="ER88" s="263">
        <v>105034893</v>
      </c>
    </row>
    <row r="89" spans="1:148" x14ac:dyDescent="0.75">
      <c r="A89" s="262">
        <v>45230</v>
      </c>
      <c r="B89" t="s">
        <v>307</v>
      </c>
      <c r="C89" s="263">
        <v>0</v>
      </c>
      <c r="D89" s="263">
        <v>7308556.4799999986</v>
      </c>
      <c r="E89" s="263">
        <v>-826948.6</v>
      </c>
      <c r="F89" s="263">
        <v>7308556.4799999986</v>
      </c>
      <c r="G89" s="263">
        <v>2094156928.4300001</v>
      </c>
      <c r="H89" s="263">
        <v>0</v>
      </c>
      <c r="I89" s="263"/>
      <c r="J89" s="263">
        <v>0</v>
      </c>
      <c r="K89" s="263">
        <v>0</v>
      </c>
      <c r="L89" s="263">
        <v>0</v>
      </c>
      <c r="M89" s="263">
        <v>0</v>
      </c>
      <c r="N89" s="263">
        <v>0</v>
      </c>
      <c r="O89" s="263">
        <v>0</v>
      </c>
      <c r="P89" s="263">
        <v>0</v>
      </c>
      <c r="Q89" s="263">
        <v>0</v>
      </c>
      <c r="R89" s="263">
        <v>0</v>
      </c>
      <c r="S89" s="263">
        <v>0</v>
      </c>
      <c r="T89" s="263">
        <v>0</v>
      </c>
      <c r="U89" s="263">
        <v>0</v>
      </c>
      <c r="V89" s="263">
        <v>0</v>
      </c>
      <c r="W89" s="263">
        <v>0</v>
      </c>
      <c r="X89" s="263">
        <v>0</v>
      </c>
      <c r="Y89" s="263">
        <v>0</v>
      </c>
      <c r="Z89" s="263">
        <v>0</v>
      </c>
      <c r="AA89" s="263">
        <v>0</v>
      </c>
      <c r="AB89" s="263">
        <v>0</v>
      </c>
      <c r="AC89" s="263">
        <v>0</v>
      </c>
      <c r="AD89" s="263">
        <v>0</v>
      </c>
      <c r="AE89" s="263">
        <v>0</v>
      </c>
      <c r="AF89" s="263">
        <v>0</v>
      </c>
      <c r="AG89" s="263">
        <v>0</v>
      </c>
      <c r="AH89" s="263">
        <v>0</v>
      </c>
      <c r="AI89" s="263">
        <v>0</v>
      </c>
      <c r="AJ89" s="263">
        <v>0</v>
      </c>
      <c r="AK89" s="263"/>
      <c r="AL89" s="263">
        <v>53917.67</v>
      </c>
      <c r="AM89" s="263">
        <v>249122.65</v>
      </c>
      <c r="AN89" s="263">
        <v>242783.48</v>
      </c>
      <c r="AO89" s="263">
        <v>192925.33</v>
      </c>
      <c r="AP89" s="263">
        <v>184743.78</v>
      </c>
      <c r="AQ89" s="263">
        <v>225414.85</v>
      </c>
      <c r="AR89" s="263">
        <v>180285.48</v>
      </c>
      <c r="AS89" s="263">
        <v>187962.72</v>
      </c>
      <c r="AT89" s="263">
        <v>258256.7</v>
      </c>
      <c r="AU89" s="263">
        <v>222364.44</v>
      </c>
      <c r="AV89" s="263">
        <v>223509.87</v>
      </c>
      <c r="AW89" s="263">
        <v>325974.26</v>
      </c>
      <c r="AX89" s="263">
        <v>266169.13</v>
      </c>
      <c r="AY89" s="263">
        <v>285460.26</v>
      </c>
      <c r="AZ89" s="263">
        <v>277454.02</v>
      </c>
      <c r="BA89" s="263">
        <v>273981.52</v>
      </c>
      <c r="BB89" s="263">
        <v>306789.86</v>
      </c>
      <c r="BC89" s="263">
        <v>260426.65</v>
      </c>
      <c r="BD89" s="263">
        <v>259038.52</v>
      </c>
      <c r="BE89" s="263">
        <v>287354.88</v>
      </c>
      <c r="BF89" s="263">
        <v>405534.49</v>
      </c>
      <c r="BG89" s="263">
        <v>382710.76</v>
      </c>
      <c r="BH89" s="263">
        <v>296501.52</v>
      </c>
      <c r="BI89" s="263">
        <v>366745.58</v>
      </c>
      <c r="BJ89" s="263">
        <v>367290.25</v>
      </c>
      <c r="BK89" s="263">
        <v>343575.79</v>
      </c>
      <c r="BL89" s="263">
        <v>382262.02</v>
      </c>
      <c r="BM89" s="263"/>
      <c r="BN89" s="263">
        <v>0</v>
      </c>
      <c r="BO89" s="263">
        <v>0</v>
      </c>
      <c r="BP89" s="263">
        <v>0</v>
      </c>
      <c r="BQ89" s="263">
        <v>3454.75</v>
      </c>
      <c r="BR89" s="263">
        <v>0</v>
      </c>
      <c r="BS89" s="263">
        <v>0</v>
      </c>
      <c r="BT89" s="263">
        <v>0</v>
      </c>
      <c r="BU89" s="263">
        <v>0</v>
      </c>
      <c r="BV89" s="263">
        <v>0</v>
      </c>
      <c r="BW89" s="263">
        <v>0</v>
      </c>
      <c r="BX89" s="263">
        <v>0</v>
      </c>
      <c r="BY89" s="263">
        <v>0</v>
      </c>
      <c r="BZ89" s="263">
        <v>0</v>
      </c>
      <c r="CA89" s="263">
        <v>0</v>
      </c>
      <c r="CB89" s="263">
        <v>0</v>
      </c>
      <c r="CC89" s="263">
        <v>0</v>
      </c>
      <c r="CD89" s="263">
        <v>0</v>
      </c>
      <c r="CE89" s="263">
        <v>0</v>
      </c>
      <c r="CF89" s="263">
        <v>0</v>
      </c>
      <c r="CG89" s="263">
        <v>0</v>
      </c>
      <c r="CH89" s="263">
        <v>0</v>
      </c>
      <c r="CI89" s="263">
        <v>0</v>
      </c>
      <c r="CJ89" s="263">
        <v>0</v>
      </c>
      <c r="CK89" s="263">
        <v>0</v>
      </c>
      <c r="CL89" s="263">
        <v>0</v>
      </c>
      <c r="CM89" s="263">
        <v>-830403.35</v>
      </c>
      <c r="CN89" s="263">
        <v>0</v>
      </c>
      <c r="CO89" s="263"/>
      <c r="CP89" s="263">
        <v>53917.67</v>
      </c>
      <c r="CQ89" s="263">
        <v>249122.65</v>
      </c>
      <c r="CR89" s="263">
        <v>242783.48</v>
      </c>
      <c r="CS89" s="263">
        <v>192925.33</v>
      </c>
      <c r="CT89" s="263">
        <v>184743.78</v>
      </c>
      <c r="CU89" s="263">
        <v>225414.85</v>
      </c>
      <c r="CV89" s="263">
        <v>180285.48</v>
      </c>
      <c r="CW89" s="263">
        <v>187962.72</v>
      </c>
      <c r="CX89" s="263">
        <v>258256.7</v>
      </c>
      <c r="CY89" s="263">
        <v>222364.44</v>
      </c>
      <c r="CZ89" s="263">
        <v>223509.87</v>
      </c>
      <c r="DA89" s="263">
        <v>325974.26</v>
      </c>
      <c r="DB89" s="263">
        <v>266169.13</v>
      </c>
      <c r="DC89" s="263">
        <v>285460.26</v>
      </c>
      <c r="DD89" s="263">
        <v>277454.02</v>
      </c>
      <c r="DE89" s="263">
        <v>273981.52</v>
      </c>
      <c r="DF89" s="263">
        <v>306789.86</v>
      </c>
      <c r="DG89" s="263">
        <v>260426.65</v>
      </c>
      <c r="DH89" s="263">
        <v>259038.52</v>
      </c>
      <c r="DI89" s="263">
        <v>287354.88</v>
      </c>
      <c r="DJ89" s="263">
        <v>405534.49</v>
      </c>
      <c r="DK89" s="263">
        <v>382710.76</v>
      </c>
      <c r="DL89" s="263">
        <v>296501.52</v>
      </c>
      <c r="DM89" s="263">
        <v>366745.58</v>
      </c>
      <c r="DN89" s="263">
        <v>367290.25</v>
      </c>
      <c r="DO89" s="263">
        <v>343575.79</v>
      </c>
      <c r="DP89" s="263">
        <v>382262.02</v>
      </c>
      <c r="DR89" s="263">
        <v>110692959</v>
      </c>
      <c r="DS89" s="263">
        <v>77892728.950000003</v>
      </c>
      <c r="DT89" s="263">
        <v>67053108</v>
      </c>
      <c r="DU89" s="263">
        <v>48288229.82</v>
      </c>
      <c r="DV89" s="263">
        <v>69871296</v>
      </c>
      <c r="DW89" s="263">
        <v>61941308</v>
      </c>
      <c r="DX89" s="263">
        <v>47975031.200000003</v>
      </c>
      <c r="DY89" s="263">
        <v>49383433</v>
      </c>
      <c r="DZ89" s="263">
        <v>72392121</v>
      </c>
      <c r="EA89" s="263">
        <v>57157579</v>
      </c>
      <c r="EB89" s="263">
        <v>69107738.400000006</v>
      </c>
      <c r="EC89" s="263">
        <v>106595710.78</v>
      </c>
      <c r="ED89" s="263">
        <v>62122242.869999997</v>
      </c>
      <c r="EE89" s="263">
        <v>68309051</v>
      </c>
      <c r="EF89" s="263">
        <v>75481173</v>
      </c>
      <c r="EG89" s="263">
        <v>69344367</v>
      </c>
      <c r="EH89" s="263">
        <v>80442767</v>
      </c>
      <c r="EI89" s="263">
        <v>70915759</v>
      </c>
      <c r="EJ89" s="263">
        <v>78392651</v>
      </c>
      <c r="EK89" s="263">
        <v>77063195</v>
      </c>
      <c r="EL89" s="263">
        <v>106285048.41</v>
      </c>
      <c r="EM89" s="263">
        <v>106223386</v>
      </c>
      <c r="EN89" s="263">
        <v>73640365</v>
      </c>
      <c r="EO89" s="263">
        <v>95220542</v>
      </c>
      <c r="EP89" s="263">
        <v>93057654</v>
      </c>
      <c r="EQ89" s="263">
        <v>94272591</v>
      </c>
      <c r="ER89" s="263">
        <v>105034893</v>
      </c>
    </row>
    <row r="90" spans="1:148" x14ac:dyDescent="0.75">
      <c r="A90" s="262">
        <v>45260</v>
      </c>
      <c r="B90" t="s">
        <v>307</v>
      </c>
      <c r="C90" s="263">
        <v>0</v>
      </c>
      <c r="D90" s="263">
        <v>7455854.830000001</v>
      </c>
      <c r="E90" s="263">
        <v>369178.04</v>
      </c>
      <c r="F90" s="263">
        <v>7455854.830000001</v>
      </c>
      <c r="G90" s="263">
        <v>2093787750.3900001</v>
      </c>
      <c r="H90" s="263">
        <v>0</v>
      </c>
      <c r="I90" s="263"/>
      <c r="J90" s="263">
        <v>0</v>
      </c>
      <c r="K90" s="263">
        <v>0</v>
      </c>
      <c r="L90" s="263">
        <v>0</v>
      </c>
      <c r="M90" s="263">
        <v>0</v>
      </c>
      <c r="N90" s="263">
        <v>0</v>
      </c>
      <c r="O90" s="263">
        <v>0</v>
      </c>
      <c r="P90" s="263">
        <v>0</v>
      </c>
      <c r="Q90" s="263">
        <v>0</v>
      </c>
      <c r="R90" s="263">
        <v>0</v>
      </c>
      <c r="S90" s="263">
        <v>0</v>
      </c>
      <c r="T90" s="263">
        <v>0</v>
      </c>
      <c r="U90" s="263">
        <v>0</v>
      </c>
      <c r="V90" s="263">
        <v>0</v>
      </c>
      <c r="W90" s="263">
        <v>0</v>
      </c>
      <c r="X90" s="263">
        <v>0</v>
      </c>
      <c r="Y90" s="263">
        <v>0</v>
      </c>
      <c r="Z90" s="263">
        <v>0</v>
      </c>
      <c r="AA90" s="263">
        <v>0</v>
      </c>
      <c r="AB90" s="263">
        <v>0</v>
      </c>
      <c r="AC90" s="263">
        <v>0</v>
      </c>
      <c r="AD90" s="263">
        <v>0</v>
      </c>
      <c r="AE90" s="263">
        <v>0</v>
      </c>
      <c r="AF90" s="263">
        <v>0</v>
      </c>
      <c r="AG90" s="263">
        <v>0</v>
      </c>
      <c r="AH90" s="263">
        <v>0</v>
      </c>
      <c r="AI90" s="263">
        <v>0</v>
      </c>
      <c r="AJ90" s="263">
        <v>0</v>
      </c>
      <c r="AK90" s="263"/>
      <c r="AL90" s="263">
        <v>26746.560000000001</v>
      </c>
      <c r="AM90" s="263">
        <v>168357.07</v>
      </c>
      <c r="AN90" s="263">
        <v>249038.52</v>
      </c>
      <c r="AO90" s="263">
        <v>199572.64</v>
      </c>
      <c r="AP90" s="263">
        <v>242978.73</v>
      </c>
      <c r="AQ90" s="263">
        <v>233111.54</v>
      </c>
      <c r="AR90" s="263">
        <v>186319.1</v>
      </c>
      <c r="AS90" s="263">
        <v>194147.43</v>
      </c>
      <c r="AT90" s="263">
        <v>267089.90999999997</v>
      </c>
      <c r="AU90" s="263">
        <v>230081.14</v>
      </c>
      <c r="AV90" s="263">
        <v>229582.65</v>
      </c>
      <c r="AW90" s="263">
        <v>392533.06</v>
      </c>
      <c r="AX90" s="263">
        <v>274950.03999999998</v>
      </c>
      <c r="AY90" s="263">
        <v>212371.58</v>
      </c>
      <c r="AZ90" s="263">
        <v>287204.02</v>
      </c>
      <c r="BA90" s="263">
        <v>283412.94</v>
      </c>
      <c r="BB90" s="263">
        <v>316198.8</v>
      </c>
      <c r="BC90" s="263">
        <v>269214.37</v>
      </c>
      <c r="BD90" s="263">
        <v>267692.57</v>
      </c>
      <c r="BE90" s="263">
        <v>281516.28000000003</v>
      </c>
      <c r="BF90" s="263">
        <v>408098.01</v>
      </c>
      <c r="BG90" s="263">
        <v>395417.11</v>
      </c>
      <c r="BH90" s="263">
        <v>304574.89</v>
      </c>
      <c r="BI90" s="263">
        <v>401324.02</v>
      </c>
      <c r="BJ90" s="263">
        <v>383031.19</v>
      </c>
      <c r="BK90" s="263">
        <v>357843.9</v>
      </c>
      <c r="BL90" s="263">
        <v>393446.76</v>
      </c>
      <c r="BM90" s="263"/>
      <c r="BN90" s="263">
        <v>0</v>
      </c>
      <c r="BO90" s="263">
        <v>369178.04</v>
      </c>
      <c r="BP90" s="263">
        <v>0</v>
      </c>
      <c r="BQ90" s="263">
        <v>0</v>
      </c>
      <c r="BR90" s="263">
        <v>0</v>
      </c>
      <c r="BS90" s="263">
        <v>0</v>
      </c>
      <c r="BT90" s="263">
        <v>0</v>
      </c>
      <c r="BU90" s="263">
        <v>0</v>
      </c>
      <c r="BV90" s="263">
        <v>0</v>
      </c>
      <c r="BW90" s="263">
        <v>0</v>
      </c>
      <c r="BX90" s="263">
        <v>0</v>
      </c>
      <c r="BY90" s="263">
        <v>0</v>
      </c>
      <c r="BZ90" s="263">
        <v>0</v>
      </c>
      <c r="CA90" s="263">
        <v>0</v>
      </c>
      <c r="CB90" s="263">
        <v>0</v>
      </c>
      <c r="CC90" s="263">
        <v>0</v>
      </c>
      <c r="CD90" s="263">
        <v>0</v>
      </c>
      <c r="CE90" s="263">
        <v>0</v>
      </c>
      <c r="CF90" s="263">
        <v>0</v>
      </c>
      <c r="CG90" s="263">
        <v>0</v>
      </c>
      <c r="CH90" s="263">
        <v>0</v>
      </c>
      <c r="CI90" s="263">
        <v>0</v>
      </c>
      <c r="CJ90" s="263">
        <v>0</v>
      </c>
      <c r="CK90" s="263">
        <v>0</v>
      </c>
      <c r="CL90" s="263">
        <v>0</v>
      </c>
      <c r="CM90" s="263">
        <v>0</v>
      </c>
      <c r="CN90" s="263">
        <v>0</v>
      </c>
      <c r="CO90" s="263"/>
      <c r="CP90" s="263">
        <v>26746.560000000001</v>
      </c>
      <c r="CQ90" s="263">
        <v>168357.07</v>
      </c>
      <c r="CR90" s="263">
        <v>249038.52</v>
      </c>
      <c r="CS90" s="263">
        <v>199572.64</v>
      </c>
      <c r="CT90" s="263">
        <v>242978.73</v>
      </c>
      <c r="CU90" s="263">
        <v>233111.54</v>
      </c>
      <c r="CV90" s="263">
        <v>186319.1</v>
      </c>
      <c r="CW90" s="263">
        <v>194147.43</v>
      </c>
      <c r="CX90" s="263">
        <v>267089.90999999997</v>
      </c>
      <c r="CY90" s="263">
        <v>230081.14</v>
      </c>
      <c r="CZ90" s="263">
        <v>229582.65</v>
      </c>
      <c r="DA90" s="263">
        <v>392533.06</v>
      </c>
      <c r="DB90" s="263">
        <v>274950.03999999998</v>
      </c>
      <c r="DC90" s="263">
        <v>212371.58</v>
      </c>
      <c r="DD90" s="263">
        <v>287204.02</v>
      </c>
      <c r="DE90" s="263">
        <v>283412.94</v>
      </c>
      <c r="DF90" s="263">
        <v>316198.8</v>
      </c>
      <c r="DG90" s="263">
        <v>269214.37</v>
      </c>
      <c r="DH90" s="263">
        <v>267692.57</v>
      </c>
      <c r="DI90" s="263">
        <v>281516.28000000003</v>
      </c>
      <c r="DJ90" s="263">
        <v>408098.01</v>
      </c>
      <c r="DK90" s="263">
        <v>395417.11</v>
      </c>
      <c r="DL90" s="263">
        <v>304574.89</v>
      </c>
      <c r="DM90" s="263">
        <v>401324.02</v>
      </c>
      <c r="DN90" s="263">
        <v>383031.19</v>
      </c>
      <c r="DO90" s="263">
        <v>357843.9</v>
      </c>
      <c r="DP90" s="263">
        <v>393446.76</v>
      </c>
      <c r="DR90" s="263">
        <v>110692959</v>
      </c>
      <c r="DS90" s="263">
        <v>77523550.909999996</v>
      </c>
      <c r="DT90" s="263">
        <v>67053108</v>
      </c>
      <c r="DU90" s="263">
        <v>48288229.82</v>
      </c>
      <c r="DV90" s="263">
        <v>69871296</v>
      </c>
      <c r="DW90" s="263">
        <v>61941308</v>
      </c>
      <c r="DX90" s="263">
        <v>47975031.200000003</v>
      </c>
      <c r="DY90" s="263">
        <v>49383433</v>
      </c>
      <c r="DZ90" s="263">
        <v>72392121</v>
      </c>
      <c r="EA90" s="263">
        <v>57157579</v>
      </c>
      <c r="EB90" s="263">
        <v>69107738.400000006</v>
      </c>
      <c r="EC90" s="263">
        <v>106595710.78</v>
      </c>
      <c r="ED90" s="263">
        <v>62122242.869999997</v>
      </c>
      <c r="EE90" s="263">
        <v>68309051</v>
      </c>
      <c r="EF90" s="263">
        <v>75481173</v>
      </c>
      <c r="EG90" s="263">
        <v>69344367</v>
      </c>
      <c r="EH90" s="263">
        <v>80442767</v>
      </c>
      <c r="EI90" s="263">
        <v>70915759</v>
      </c>
      <c r="EJ90" s="263">
        <v>78392651</v>
      </c>
      <c r="EK90" s="263">
        <v>77063195</v>
      </c>
      <c r="EL90" s="263">
        <v>106285048.41</v>
      </c>
      <c r="EM90" s="263">
        <v>106223386</v>
      </c>
      <c r="EN90" s="263">
        <v>73640365</v>
      </c>
      <c r="EO90" s="263">
        <v>95220542</v>
      </c>
      <c r="EP90" s="263">
        <v>93057654</v>
      </c>
      <c r="EQ90" s="263">
        <v>94272591</v>
      </c>
      <c r="ER90" s="263">
        <v>105034893</v>
      </c>
    </row>
    <row r="91" spans="1:148" x14ac:dyDescent="0.75">
      <c r="A91" s="262">
        <v>45291</v>
      </c>
      <c r="B91" t="s">
        <v>307</v>
      </c>
      <c r="C91" s="263">
        <v>0</v>
      </c>
      <c r="D91" s="263">
        <v>7329281.5499999989</v>
      </c>
      <c r="E91" s="263">
        <v>107663.35</v>
      </c>
      <c r="F91" s="263">
        <v>7329281.5499999989</v>
      </c>
      <c r="G91" s="263">
        <v>2093680087.04</v>
      </c>
      <c r="H91" s="263">
        <v>0</v>
      </c>
      <c r="I91" s="263"/>
      <c r="J91" s="263">
        <v>0</v>
      </c>
      <c r="K91" s="263">
        <v>0</v>
      </c>
      <c r="L91" s="263">
        <v>0</v>
      </c>
      <c r="M91" s="263">
        <v>0</v>
      </c>
      <c r="N91" s="263">
        <v>0</v>
      </c>
      <c r="O91" s="263">
        <v>0</v>
      </c>
      <c r="P91" s="263">
        <v>0</v>
      </c>
      <c r="Q91" s="263">
        <v>0</v>
      </c>
      <c r="R91" s="263">
        <v>0</v>
      </c>
      <c r="S91" s="263">
        <v>0</v>
      </c>
      <c r="T91" s="263">
        <v>0</v>
      </c>
      <c r="U91" s="263">
        <v>0</v>
      </c>
      <c r="V91" s="263">
        <v>0</v>
      </c>
      <c r="W91" s="263">
        <v>0</v>
      </c>
      <c r="X91" s="263">
        <v>0</v>
      </c>
      <c r="Y91" s="263">
        <v>0</v>
      </c>
      <c r="Z91" s="263">
        <v>0</v>
      </c>
      <c r="AA91" s="263">
        <v>0</v>
      </c>
      <c r="AB91" s="263">
        <v>0</v>
      </c>
      <c r="AC91" s="263">
        <v>0</v>
      </c>
      <c r="AD91" s="263">
        <v>0</v>
      </c>
      <c r="AE91" s="263">
        <v>0</v>
      </c>
      <c r="AF91" s="263">
        <v>0</v>
      </c>
      <c r="AG91" s="263">
        <v>0</v>
      </c>
      <c r="AH91" s="263">
        <v>0</v>
      </c>
      <c r="AI91" s="263">
        <v>0</v>
      </c>
      <c r="AJ91" s="263">
        <v>0</v>
      </c>
      <c r="AK91" s="263"/>
      <c r="AL91" s="263">
        <v>50930.86</v>
      </c>
      <c r="AM91" s="263">
        <v>230078.55</v>
      </c>
      <c r="AN91" s="263">
        <v>221200.41</v>
      </c>
      <c r="AO91" s="263">
        <v>192907.15</v>
      </c>
      <c r="AP91" s="263">
        <v>235091.83</v>
      </c>
      <c r="AQ91" s="263">
        <v>225584.54</v>
      </c>
      <c r="AR91" s="263">
        <v>180305.22</v>
      </c>
      <c r="AS91" s="263">
        <v>187947.32</v>
      </c>
      <c r="AT91" s="263">
        <v>255425.84</v>
      </c>
      <c r="AU91" s="263">
        <v>222694.73</v>
      </c>
      <c r="AV91" s="263">
        <v>222261.58</v>
      </c>
      <c r="AW91" s="263">
        <v>361147.74</v>
      </c>
      <c r="AX91" s="263">
        <v>265516.21000000002</v>
      </c>
      <c r="AY91" s="263">
        <v>316793.27</v>
      </c>
      <c r="AZ91" s="263">
        <v>276678.09000000003</v>
      </c>
      <c r="BA91" s="263">
        <v>222559.81</v>
      </c>
      <c r="BB91" s="263">
        <v>305999.26</v>
      </c>
      <c r="BC91" s="263">
        <v>260411.68</v>
      </c>
      <c r="BD91" s="263">
        <v>258932.94</v>
      </c>
      <c r="BE91" s="263">
        <v>272292.44</v>
      </c>
      <c r="BF91" s="263">
        <v>416435.84</v>
      </c>
      <c r="BG91" s="263">
        <v>382674.26</v>
      </c>
      <c r="BH91" s="263">
        <v>295545.42</v>
      </c>
      <c r="BI91" s="263">
        <v>372172.93</v>
      </c>
      <c r="BJ91" s="263">
        <v>370691.12</v>
      </c>
      <c r="BK91" s="263">
        <v>346566.39</v>
      </c>
      <c r="BL91" s="263">
        <v>380436.12</v>
      </c>
      <c r="BM91" s="263"/>
      <c r="BN91" s="263">
        <v>0</v>
      </c>
      <c r="BO91" s="263">
        <v>0</v>
      </c>
      <c r="BP91" s="263">
        <v>0</v>
      </c>
      <c r="BQ91" s="263">
        <v>0</v>
      </c>
      <c r="BR91" s="263">
        <v>0</v>
      </c>
      <c r="BS91" s="263">
        <v>0</v>
      </c>
      <c r="BT91" s="263">
        <v>0</v>
      </c>
      <c r="BU91" s="263">
        <v>0</v>
      </c>
      <c r="BV91" s="263">
        <v>0</v>
      </c>
      <c r="BW91" s="263">
        <v>0</v>
      </c>
      <c r="BX91" s="263">
        <v>0</v>
      </c>
      <c r="BY91" s="263">
        <v>107663.35</v>
      </c>
      <c r="BZ91" s="263">
        <v>0</v>
      </c>
      <c r="CA91" s="263">
        <v>0</v>
      </c>
      <c r="CB91" s="263">
        <v>0</v>
      </c>
      <c r="CC91" s="263">
        <v>0</v>
      </c>
      <c r="CD91" s="263">
        <v>0</v>
      </c>
      <c r="CE91" s="263">
        <v>0</v>
      </c>
      <c r="CF91" s="263">
        <v>0</v>
      </c>
      <c r="CG91" s="263">
        <v>0</v>
      </c>
      <c r="CH91" s="263">
        <v>0</v>
      </c>
      <c r="CI91" s="263">
        <v>0</v>
      </c>
      <c r="CJ91" s="263">
        <v>0</v>
      </c>
      <c r="CK91" s="263">
        <v>0</v>
      </c>
      <c r="CL91" s="263">
        <v>0</v>
      </c>
      <c r="CM91" s="263">
        <v>0</v>
      </c>
      <c r="CN91" s="263">
        <v>0</v>
      </c>
      <c r="CO91" s="263"/>
      <c r="CP91" s="263">
        <v>50930.86</v>
      </c>
      <c r="CQ91" s="263">
        <v>230078.55</v>
      </c>
      <c r="CR91" s="263">
        <v>221200.41</v>
      </c>
      <c r="CS91" s="263">
        <v>192907.15</v>
      </c>
      <c r="CT91" s="263">
        <v>235091.83</v>
      </c>
      <c r="CU91" s="263">
        <v>225584.54</v>
      </c>
      <c r="CV91" s="263">
        <v>180305.22</v>
      </c>
      <c r="CW91" s="263">
        <v>187947.32</v>
      </c>
      <c r="CX91" s="263">
        <v>255425.84</v>
      </c>
      <c r="CY91" s="263">
        <v>222694.73</v>
      </c>
      <c r="CZ91" s="263">
        <v>222261.58</v>
      </c>
      <c r="DA91" s="263">
        <v>361147.74</v>
      </c>
      <c r="DB91" s="263">
        <v>265516.21000000002</v>
      </c>
      <c r="DC91" s="263">
        <v>316793.27</v>
      </c>
      <c r="DD91" s="263">
        <v>276678.09000000003</v>
      </c>
      <c r="DE91" s="263">
        <v>222559.81</v>
      </c>
      <c r="DF91" s="263">
        <v>305999.26</v>
      </c>
      <c r="DG91" s="263">
        <v>260411.68</v>
      </c>
      <c r="DH91" s="263">
        <v>258932.94</v>
      </c>
      <c r="DI91" s="263">
        <v>272292.44</v>
      </c>
      <c r="DJ91" s="263">
        <v>416435.84</v>
      </c>
      <c r="DK91" s="263">
        <v>382674.26</v>
      </c>
      <c r="DL91" s="263">
        <v>295545.42</v>
      </c>
      <c r="DM91" s="263">
        <v>372172.93</v>
      </c>
      <c r="DN91" s="263">
        <v>370691.12</v>
      </c>
      <c r="DO91" s="263">
        <v>346566.39</v>
      </c>
      <c r="DP91" s="263">
        <v>380436.12</v>
      </c>
      <c r="DR91" s="263">
        <v>110692959</v>
      </c>
      <c r="DS91" s="263">
        <v>77523550.909999996</v>
      </c>
      <c r="DT91" s="263">
        <v>67053108</v>
      </c>
      <c r="DU91" s="263">
        <v>48288229.82</v>
      </c>
      <c r="DV91" s="263">
        <v>69871296</v>
      </c>
      <c r="DW91" s="263">
        <v>61941308</v>
      </c>
      <c r="DX91" s="263">
        <v>47975031.200000003</v>
      </c>
      <c r="DY91" s="263">
        <v>49383433</v>
      </c>
      <c r="DZ91" s="263">
        <v>72392121</v>
      </c>
      <c r="EA91" s="263">
        <v>57157579</v>
      </c>
      <c r="EB91" s="263">
        <v>69107738.400000006</v>
      </c>
      <c r="EC91" s="263">
        <v>106488047.43000001</v>
      </c>
      <c r="ED91" s="263">
        <v>62122242.869999997</v>
      </c>
      <c r="EE91" s="263">
        <v>68309051</v>
      </c>
      <c r="EF91" s="263">
        <v>75481173</v>
      </c>
      <c r="EG91" s="263">
        <v>69344367</v>
      </c>
      <c r="EH91" s="263">
        <v>80442767</v>
      </c>
      <c r="EI91" s="263">
        <v>70915759</v>
      </c>
      <c r="EJ91" s="263">
        <v>78392651</v>
      </c>
      <c r="EK91" s="263">
        <v>77063195</v>
      </c>
      <c r="EL91" s="263">
        <v>106285048.41</v>
      </c>
      <c r="EM91" s="263">
        <v>106223386</v>
      </c>
      <c r="EN91" s="263">
        <v>73640365</v>
      </c>
      <c r="EO91" s="263">
        <v>95220542</v>
      </c>
      <c r="EP91" s="263">
        <v>93057654</v>
      </c>
      <c r="EQ91" s="263">
        <v>94272591</v>
      </c>
      <c r="ER91" s="263">
        <v>105034893</v>
      </c>
    </row>
    <row r="92" spans="1:148" x14ac:dyDescent="0.75">
      <c r="A92" s="262">
        <v>45322</v>
      </c>
      <c r="B92" t="s">
        <v>307</v>
      </c>
      <c r="C92" s="263">
        <v>0</v>
      </c>
      <c r="D92" s="263">
        <v>7592087.1599999992</v>
      </c>
      <c r="E92" s="263">
        <v>0</v>
      </c>
      <c r="F92" s="263">
        <v>7592087.1599999992</v>
      </c>
      <c r="G92" s="263">
        <v>2093680087.04</v>
      </c>
      <c r="H92" s="263">
        <v>0</v>
      </c>
      <c r="I92" s="263"/>
      <c r="J92" s="263">
        <v>0</v>
      </c>
      <c r="K92" s="263">
        <v>0</v>
      </c>
      <c r="L92" s="263">
        <v>0</v>
      </c>
      <c r="M92" s="263">
        <v>0</v>
      </c>
      <c r="N92" s="263">
        <v>0</v>
      </c>
      <c r="O92" s="263">
        <v>0</v>
      </c>
      <c r="P92" s="263">
        <v>0</v>
      </c>
      <c r="Q92" s="263">
        <v>0</v>
      </c>
      <c r="R92" s="263">
        <v>0</v>
      </c>
      <c r="S92" s="263">
        <v>0</v>
      </c>
      <c r="T92" s="263">
        <v>0</v>
      </c>
      <c r="U92" s="263">
        <v>0</v>
      </c>
      <c r="V92" s="263">
        <v>0</v>
      </c>
      <c r="W92" s="263">
        <v>0</v>
      </c>
      <c r="X92" s="263">
        <v>0</v>
      </c>
      <c r="Y92" s="263">
        <v>0</v>
      </c>
      <c r="Z92" s="263">
        <v>0</v>
      </c>
      <c r="AA92" s="263">
        <v>0</v>
      </c>
      <c r="AB92" s="263">
        <v>0</v>
      </c>
      <c r="AC92" s="263">
        <v>0</v>
      </c>
      <c r="AD92" s="263">
        <v>0</v>
      </c>
      <c r="AE92" s="263">
        <v>0</v>
      </c>
      <c r="AF92" s="263">
        <v>0</v>
      </c>
      <c r="AG92" s="263">
        <v>0</v>
      </c>
      <c r="AH92" s="263">
        <v>0</v>
      </c>
      <c r="AI92" s="263">
        <v>0</v>
      </c>
      <c r="AJ92" s="263">
        <v>0</v>
      </c>
      <c r="AK92" s="263"/>
      <c r="AL92" s="263">
        <v>36822.14</v>
      </c>
      <c r="AM92" s="263">
        <v>226535.01</v>
      </c>
      <c r="AN92" s="263">
        <v>247409.93</v>
      </c>
      <c r="AO92" s="263">
        <v>199568.58</v>
      </c>
      <c r="AP92" s="263">
        <v>243045.88</v>
      </c>
      <c r="AQ92" s="263">
        <v>233014.32</v>
      </c>
      <c r="AR92" s="263">
        <v>186339.53</v>
      </c>
      <c r="AS92" s="263">
        <v>194203.7</v>
      </c>
      <c r="AT92" s="263">
        <v>267058.90000000002</v>
      </c>
      <c r="AU92" s="263">
        <v>226692.46</v>
      </c>
      <c r="AV92" s="263">
        <v>229109.77</v>
      </c>
      <c r="AW92" s="263">
        <v>380369.32</v>
      </c>
      <c r="AX92" s="263">
        <v>274342.01</v>
      </c>
      <c r="AY92" s="263">
        <v>289576.61</v>
      </c>
      <c r="AZ92" s="263">
        <v>286080.34999999998</v>
      </c>
      <c r="BA92" s="263">
        <v>283392</v>
      </c>
      <c r="BB92" s="263">
        <v>327656.83</v>
      </c>
      <c r="BC92" s="263">
        <v>269200.46000000002</v>
      </c>
      <c r="BD92" s="263">
        <v>267802.17</v>
      </c>
      <c r="BE92" s="263">
        <v>280625.12</v>
      </c>
      <c r="BF92" s="263">
        <v>419044.63</v>
      </c>
      <c r="BG92" s="263">
        <v>395410.32</v>
      </c>
      <c r="BH92" s="263">
        <v>310377.39</v>
      </c>
      <c r="BI92" s="263">
        <v>386272.89</v>
      </c>
      <c r="BJ92" s="263">
        <v>383242.32</v>
      </c>
      <c r="BK92" s="263">
        <v>358918.71</v>
      </c>
      <c r="BL92" s="263">
        <v>389975.81</v>
      </c>
      <c r="BM92" s="263"/>
      <c r="BN92" s="263">
        <v>0</v>
      </c>
      <c r="BO92" s="263">
        <v>0</v>
      </c>
      <c r="BP92" s="263">
        <v>0</v>
      </c>
      <c r="BQ92" s="263">
        <v>0</v>
      </c>
      <c r="BR92" s="263">
        <v>0</v>
      </c>
      <c r="BS92" s="263">
        <v>0</v>
      </c>
      <c r="BT92" s="263">
        <v>0</v>
      </c>
      <c r="BU92" s="263">
        <v>0</v>
      </c>
      <c r="BV92" s="263">
        <v>0</v>
      </c>
      <c r="BW92" s="263">
        <v>0</v>
      </c>
      <c r="BX92" s="263">
        <v>0</v>
      </c>
      <c r="BY92" s="263">
        <v>0</v>
      </c>
      <c r="BZ92" s="263">
        <v>0</v>
      </c>
      <c r="CA92" s="263">
        <v>0</v>
      </c>
      <c r="CB92" s="263">
        <v>0</v>
      </c>
      <c r="CC92" s="263">
        <v>0</v>
      </c>
      <c r="CD92" s="263">
        <v>0</v>
      </c>
      <c r="CE92" s="263">
        <v>0</v>
      </c>
      <c r="CF92" s="263">
        <v>0</v>
      </c>
      <c r="CG92" s="263">
        <v>0</v>
      </c>
      <c r="CH92" s="263">
        <v>0</v>
      </c>
      <c r="CI92" s="263">
        <v>0</v>
      </c>
      <c r="CJ92" s="263">
        <v>0</v>
      </c>
      <c r="CK92" s="263">
        <v>0</v>
      </c>
      <c r="CL92" s="263">
        <v>0</v>
      </c>
      <c r="CM92" s="263">
        <v>0</v>
      </c>
      <c r="CN92" s="263">
        <v>0</v>
      </c>
      <c r="CO92" s="263"/>
      <c r="CP92" s="263">
        <v>36822.14</v>
      </c>
      <c r="CQ92" s="263">
        <v>226535.01</v>
      </c>
      <c r="CR92" s="263">
        <v>247409.93</v>
      </c>
      <c r="CS92" s="263">
        <v>199568.58</v>
      </c>
      <c r="CT92" s="263">
        <v>243045.88</v>
      </c>
      <c r="CU92" s="263">
        <v>233014.32</v>
      </c>
      <c r="CV92" s="263">
        <v>186339.53</v>
      </c>
      <c r="CW92" s="263">
        <v>194203.7</v>
      </c>
      <c r="CX92" s="263">
        <v>267058.90000000002</v>
      </c>
      <c r="CY92" s="263">
        <v>226692.46</v>
      </c>
      <c r="CZ92" s="263">
        <v>229109.77</v>
      </c>
      <c r="DA92" s="263">
        <v>380369.32</v>
      </c>
      <c r="DB92" s="263">
        <v>274342.01</v>
      </c>
      <c r="DC92" s="263">
        <v>289576.61</v>
      </c>
      <c r="DD92" s="263">
        <v>286080.34999999998</v>
      </c>
      <c r="DE92" s="263">
        <v>283392</v>
      </c>
      <c r="DF92" s="263">
        <v>327656.83</v>
      </c>
      <c r="DG92" s="263">
        <v>269200.46000000002</v>
      </c>
      <c r="DH92" s="263">
        <v>267802.17</v>
      </c>
      <c r="DI92" s="263">
        <v>280625.12</v>
      </c>
      <c r="DJ92" s="263">
        <v>419044.63</v>
      </c>
      <c r="DK92" s="263">
        <v>395410.32</v>
      </c>
      <c r="DL92" s="263">
        <v>310377.39</v>
      </c>
      <c r="DM92" s="263">
        <v>386272.89</v>
      </c>
      <c r="DN92" s="263">
        <v>383242.32</v>
      </c>
      <c r="DO92" s="263">
        <v>358918.71</v>
      </c>
      <c r="DP92" s="263">
        <v>389975.81</v>
      </c>
      <c r="DR92" s="263">
        <v>110692959</v>
      </c>
      <c r="DS92" s="263">
        <v>77523550.909999996</v>
      </c>
      <c r="DT92" s="263">
        <v>67053108</v>
      </c>
      <c r="DU92" s="263">
        <v>48288229.82</v>
      </c>
      <c r="DV92" s="263">
        <v>69871296</v>
      </c>
      <c r="DW92" s="263">
        <v>61941308</v>
      </c>
      <c r="DX92" s="263">
        <v>47975031.200000003</v>
      </c>
      <c r="DY92" s="263">
        <v>49383433</v>
      </c>
      <c r="DZ92" s="263">
        <v>72392121</v>
      </c>
      <c r="EA92" s="263">
        <v>57157579</v>
      </c>
      <c r="EB92" s="263">
        <v>69107738.400000006</v>
      </c>
      <c r="EC92" s="263">
        <v>106488047.43000001</v>
      </c>
      <c r="ED92" s="263">
        <v>62122242.869999997</v>
      </c>
      <c r="EE92" s="263">
        <v>68309051</v>
      </c>
      <c r="EF92" s="263">
        <v>75481173</v>
      </c>
      <c r="EG92" s="263">
        <v>69344367</v>
      </c>
      <c r="EH92" s="263">
        <v>80442767</v>
      </c>
      <c r="EI92" s="263">
        <v>70915759</v>
      </c>
      <c r="EJ92" s="263">
        <v>78392651</v>
      </c>
      <c r="EK92" s="263">
        <v>77063195</v>
      </c>
      <c r="EL92" s="263">
        <v>106285048.41</v>
      </c>
      <c r="EM92" s="263">
        <v>106223386</v>
      </c>
      <c r="EN92" s="263">
        <v>73640365</v>
      </c>
      <c r="EO92" s="263">
        <v>95220542</v>
      </c>
      <c r="EP92" s="263">
        <v>93057654</v>
      </c>
      <c r="EQ92" s="263">
        <v>94272591</v>
      </c>
      <c r="ER92" s="263">
        <v>105034893</v>
      </c>
    </row>
    <row r="93" spans="1:148" x14ac:dyDescent="0.75">
      <c r="A93" s="262">
        <v>45351</v>
      </c>
      <c r="B93" t="s">
        <v>307</v>
      </c>
      <c r="C93" s="263">
        <v>0</v>
      </c>
      <c r="D93" s="263">
        <v>7184450.7800000003</v>
      </c>
      <c r="E93" s="263">
        <v>1399291.94</v>
      </c>
      <c r="F93" s="263">
        <v>7184450.7800000003</v>
      </c>
      <c r="G93" s="263">
        <v>2092280795.0999999</v>
      </c>
      <c r="H93" s="263">
        <v>0</v>
      </c>
      <c r="I93" s="263"/>
      <c r="J93" s="263">
        <v>0</v>
      </c>
      <c r="K93" s="263">
        <v>0</v>
      </c>
      <c r="L93" s="263">
        <v>0</v>
      </c>
      <c r="M93" s="263">
        <v>0</v>
      </c>
      <c r="N93" s="263">
        <v>0</v>
      </c>
      <c r="O93" s="263">
        <v>0</v>
      </c>
      <c r="P93" s="263">
        <v>0</v>
      </c>
      <c r="Q93" s="263">
        <v>0</v>
      </c>
      <c r="R93" s="263">
        <v>0</v>
      </c>
      <c r="S93" s="263">
        <v>0</v>
      </c>
      <c r="T93" s="263">
        <v>0</v>
      </c>
      <c r="U93" s="263">
        <v>0</v>
      </c>
      <c r="V93" s="263">
        <v>0</v>
      </c>
      <c r="W93" s="263">
        <v>0</v>
      </c>
      <c r="X93" s="263">
        <v>0</v>
      </c>
      <c r="Y93" s="263">
        <v>0</v>
      </c>
      <c r="Z93" s="263">
        <v>0</v>
      </c>
      <c r="AA93" s="263">
        <v>0</v>
      </c>
      <c r="AB93" s="263">
        <v>0</v>
      </c>
      <c r="AC93" s="263">
        <v>0</v>
      </c>
      <c r="AD93" s="263">
        <v>0</v>
      </c>
      <c r="AE93" s="263">
        <v>0</v>
      </c>
      <c r="AF93" s="263">
        <v>0</v>
      </c>
      <c r="AG93" s="263">
        <v>0</v>
      </c>
      <c r="AH93" s="263">
        <v>0</v>
      </c>
      <c r="AI93" s="263">
        <v>0</v>
      </c>
      <c r="AJ93" s="263">
        <v>0</v>
      </c>
      <c r="AK93" s="263"/>
      <c r="AL93" s="263">
        <v>0</v>
      </c>
      <c r="AM93" s="263">
        <v>175586.88</v>
      </c>
      <c r="AN93" s="263">
        <v>233371.57</v>
      </c>
      <c r="AO93" s="263">
        <v>192903.2</v>
      </c>
      <c r="AP93" s="263">
        <v>166337.85</v>
      </c>
      <c r="AQ93" s="263">
        <v>224333.24</v>
      </c>
      <c r="AR93" s="263">
        <v>180082.19</v>
      </c>
      <c r="AS93" s="263">
        <v>187931.69</v>
      </c>
      <c r="AT93" s="263">
        <v>258183.8</v>
      </c>
      <c r="AU93" s="263">
        <v>219092.99</v>
      </c>
      <c r="AV93" s="263">
        <v>223341.89</v>
      </c>
      <c r="AW93" s="263">
        <v>366991.35</v>
      </c>
      <c r="AX93" s="263">
        <v>265500.71000000002</v>
      </c>
      <c r="AY93" s="263">
        <v>312936.43</v>
      </c>
      <c r="AZ93" s="263">
        <v>276577.93</v>
      </c>
      <c r="BA93" s="263">
        <v>260002.85</v>
      </c>
      <c r="BB93" s="263">
        <v>311176.42</v>
      </c>
      <c r="BC93" s="263">
        <v>260057.26</v>
      </c>
      <c r="BD93" s="263">
        <v>256621.68</v>
      </c>
      <c r="BE93" s="263">
        <v>258982.19</v>
      </c>
      <c r="BF93" s="263">
        <v>405087.49</v>
      </c>
      <c r="BG93" s="263">
        <v>382637.38</v>
      </c>
      <c r="BH93" s="263">
        <v>300230.89</v>
      </c>
      <c r="BI93" s="263">
        <v>373888.74</v>
      </c>
      <c r="BJ93" s="263">
        <v>370552.68</v>
      </c>
      <c r="BK93" s="263">
        <v>343194.79</v>
      </c>
      <c r="BL93" s="263">
        <v>378846.69</v>
      </c>
      <c r="BM93" s="263"/>
      <c r="BN93" s="263">
        <v>0</v>
      </c>
      <c r="BO93" s="263">
        <v>605606.97</v>
      </c>
      <c r="BP93" s="263">
        <v>0</v>
      </c>
      <c r="BQ93" s="263">
        <v>0</v>
      </c>
      <c r="BR93" s="263">
        <v>0</v>
      </c>
      <c r="BS93" s="263">
        <v>0</v>
      </c>
      <c r="BT93" s="263">
        <v>0</v>
      </c>
      <c r="BU93" s="263">
        <v>0</v>
      </c>
      <c r="BV93" s="263">
        <v>0</v>
      </c>
      <c r="BW93" s="263">
        <v>0</v>
      </c>
      <c r="BX93" s="263">
        <v>0</v>
      </c>
      <c r="BY93" s="263">
        <v>793684.97</v>
      </c>
      <c r="BZ93" s="263">
        <v>0</v>
      </c>
      <c r="CA93" s="263">
        <v>0</v>
      </c>
      <c r="CB93" s="263">
        <v>0</v>
      </c>
      <c r="CC93" s="263">
        <v>0</v>
      </c>
      <c r="CD93" s="263">
        <v>0</v>
      </c>
      <c r="CE93" s="263">
        <v>0</v>
      </c>
      <c r="CF93" s="263">
        <v>0</v>
      </c>
      <c r="CG93" s="263">
        <v>0</v>
      </c>
      <c r="CH93" s="263">
        <v>0</v>
      </c>
      <c r="CI93" s="263">
        <v>0</v>
      </c>
      <c r="CJ93" s="263">
        <v>0</v>
      </c>
      <c r="CK93" s="263">
        <v>0</v>
      </c>
      <c r="CL93" s="263">
        <v>0</v>
      </c>
      <c r="CM93" s="263">
        <v>0</v>
      </c>
      <c r="CN93" s="263">
        <v>0</v>
      </c>
      <c r="CO93" s="263"/>
      <c r="CP93" s="263">
        <v>0</v>
      </c>
      <c r="CQ93" s="263">
        <v>175586.88</v>
      </c>
      <c r="CR93" s="263">
        <v>233371.57</v>
      </c>
      <c r="CS93" s="263">
        <v>192903.2</v>
      </c>
      <c r="CT93" s="263">
        <v>166337.85</v>
      </c>
      <c r="CU93" s="263">
        <v>224333.24</v>
      </c>
      <c r="CV93" s="263">
        <v>180082.19</v>
      </c>
      <c r="CW93" s="263">
        <v>187931.69</v>
      </c>
      <c r="CX93" s="263">
        <v>258183.8</v>
      </c>
      <c r="CY93" s="263">
        <v>219092.99</v>
      </c>
      <c r="CZ93" s="263">
        <v>223341.89</v>
      </c>
      <c r="DA93" s="263">
        <v>366991.35</v>
      </c>
      <c r="DB93" s="263">
        <v>265500.71000000002</v>
      </c>
      <c r="DC93" s="263">
        <v>312936.43</v>
      </c>
      <c r="DD93" s="263">
        <v>276577.93</v>
      </c>
      <c r="DE93" s="263">
        <v>260002.85</v>
      </c>
      <c r="DF93" s="263">
        <v>311176.42</v>
      </c>
      <c r="DG93" s="263">
        <v>260057.26</v>
      </c>
      <c r="DH93" s="263">
        <v>256621.68</v>
      </c>
      <c r="DI93" s="263">
        <v>258982.19</v>
      </c>
      <c r="DJ93" s="263">
        <v>405087.49</v>
      </c>
      <c r="DK93" s="263">
        <v>382637.38</v>
      </c>
      <c r="DL93" s="263">
        <v>300230.89</v>
      </c>
      <c r="DM93" s="263">
        <v>373888.74</v>
      </c>
      <c r="DN93" s="263">
        <v>370552.68</v>
      </c>
      <c r="DO93" s="263">
        <v>343194.79</v>
      </c>
      <c r="DP93" s="263">
        <v>378846.69</v>
      </c>
      <c r="DR93" s="263">
        <v>110692959</v>
      </c>
      <c r="DS93" s="263">
        <v>76917943.939999998</v>
      </c>
      <c r="DT93" s="263">
        <v>67053108</v>
      </c>
      <c r="DU93" s="263">
        <v>48288229.82</v>
      </c>
      <c r="DV93" s="263">
        <v>69871296</v>
      </c>
      <c r="DW93" s="263">
        <v>61941308</v>
      </c>
      <c r="DX93" s="263">
        <v>47975031.200000003</v>
      </c>
      <c r="DY93" s="263">
        <v>49383433</v>
      </c>
      <c r="DZ93" s="263">
        <v>72392121</v>
      </c>
      <c r="EA93" s="263">
        <v>57157579</v>
      </c>
      <c r="EB93" s="263">
        <v>69107738.400000006</v>
      </c>
      <c r="EC93" s="263">
        <v>105694362.45999999</v>
      </c>
      <c r="ED93" s="263">
        <v>62122242.869999997</v>
      </c>
      <c r="EE93" s="263">
        <v>68309051</v>
      </c>
      <c r="EF93" s="263">
        <v>75481173</v>
      </c>
      <c r="EG93" s="263">
        <v>69344367</v>
      </c>
      <c r="EH93" s="263">
        <v>80442767</v>
      </c>
      <c r="EI93" s="263">
        <v>70915759</v>
      </c>
      <c r="EJ93" s="263">
        <v>78392651</v>
      </c>
      <c r="EK93" s="263">
        <v>77063195</v>
      </c>
      <c r="EL93" s="263">
        <v>106285048.41</v>
      </c>
      <c r="EM93" s="263">
        <v>106223386</v>
      </c>
      <c r="EN93" s="263">
        <v>73640365</v>
      </c>
      <c r="EO93" s="263">
        <v>95220542</v>
      </c>
      <c r="EP93" s="263">
        <v>93057654</v>
      </c>
      <c r="EQ93" s="263">
        <v>94272591</v>
      </c>
      <c r="ER93" s="263">
        <v>105034893</v>
      </c>
    </row>
    <row r="94" spans="1:148" x14ac:dyDescent="0.75">
      <c r="A94" s="262">
        <v>45382</v>
      </c>
      <c r="B94" t="s">
        <v>307</v>
      </c>
      <c r="C94" s="263">
        <v>0</v>
      </c>
      <c r="D94" s="263">
        <v>7248334.9399999985</v>
      </c>
      <c r="E94" s="263">
        <v>1065342.47</v>
      </c>
      <c r="F94" s="263">
        <v>7248334.9399999985</v>
      </c>
      <c r="G94" s="263">
        <v>2091215452.6300001</v>
      </c>
      <c r="H94" s="263">
        <v>0</v>
      </c>
      <c r="I94" s="263"/>
      <c r="J94" s="263">
        <v>0</v>
      </c>
      <c r="K94" s="263">
        <v>0</v>
      </c>
      <c r="L94" s="263">
        <v>0</v>
      </c>
      <c r="M94" s="263">
        <v>0</v>
      </c>
      <c r="N94" s="263">
        <v>0</v>
      </c>
      <c r="O94" s="263">
        <v>0</v>
      </c>
      <c r="P94" s="263">
        <v>0</v>
      </c>
      <c r="Q94" s="263">
        <v>0</v>
      </c>
      <c r="R94" s="263">
        <v>0</v>
      </c>
      <c r="S94" s="263">
        <v>0</v>
      </c>
      <c r="T94" s="263">
        <v>0</v>
      </c>
      <c r="U94" s="263">
        <v>0</v>
      </c>
      <c r="V94" s="263">
        <v>0</v>
      </c>
      <c r="W94" s="263">
        <v>0</v>
      </c>
      <c r="X94" s="263">
        <v>0</v>
      </c>
      <c r="Y94" s="263">
        <v>0</v>
      </c>
      <c r="Z94" s="263">
        <v>0</v>
      </c>
      <c r="AA94" s="263">
        <v>0</v>
      </c>
      <c r="AB94" s="263">
        <v>0</v>
      </c>
      <c r="AC94" s="263">
        <v>0</v>
      </c>
      <c r="AD94" s="263">
        <v>0</v>
      </c>
      <c r="AE94" s="263">
        <v>0</v>
      </c>
      <c r="AF94" s="263">
        <v>0</v>
      </c>
      <c r="AG94" s="263">
        <v>0</v>
      </c>
      <c r="AH94" s="263">
        <v>0</v>
      </c>
      <c r="AI94" s="263">
        <v>0</v>
      </c>
      <c r="AJ94" s="263">
        <v>0</v>
      </c>
      <c r="AK94" s="263"/>
      <c r="AL94" s="263">
        <v>28671.1</v>
      </c>
      <c r="AM94" s="263">
        <v>117594.63</v>
      </c>
      <c r="AN94" s="263">
        <v>250146.58</v>
      </c>
      <c r="AO94" s="263">
        <v>192909.25</v>
      </c>
      <c r="AP94" s="263">
        <v>277847.61</v>
      </c>
      <c r="AQ94" s="263">
        <v>225566.45</v>
      </c>
      <c r="AR94" s="263">
        <v>180586.03</v>
      </c>
      <c r="AS94" s="263">
        <v>187930.44</v>
      </c>
      <c r="AT94" s="263">
        <v>255597.37</v>
      </c>
      <c r="AU94" s="263">
        <v>211485.25</v>
      </c>
      <c r="AV94" s="263">
        <v>225197.05</v>
      </c>
      <c r="AW94" s="263">
        <v>365658.86</v>
      </c>
      <c r="AX94" s="263">
        <v>265500.57</v>
      </c>
      <c r="AY94" s="263">
        <v>282197.65000000002</v>
      </c>
      <c r="AZ94" s="263">
        <v>279036.3</v>
      </c>
      <c r="BA94" s="263">
        <v>274596.23</v>
      </c>
      <c r="BB94" s="263">
        <v>299501.8</v>
      </c>
      <c r="BC94" s="263">
        <v>253677.6</v>
      </c>
      <c r="BD94" s="263">
        <v>255986.13</v>
      </c>
      <c r="BE94" s="263">
        <v>265261.74</v>
      </c>
      <c r="BF94" s="263">
        <v>405850.87</v>
      </c>
      <c r="BG94" s="263">
        <v>382543.06</v>
      </c>
      <c r="BH94" s="263">
        <v>300358.78000000003</v>
      </c>
      <c r="BI94" s="263">
        <v>373876.14</v>
      </c>
      <c r="BJ94" s="263">
        <v>370643.52</v>
      </c>
      <c r="BK94" s="263">
        <v>339998.76</v>
      </c>
      <c r="BL94" s="263">
        <v>380115.17</v>
      </c>
      <c r="BM94" s="263"/>
      <c r="BN94" s="263">
        <v>0</v>
      </c>
      <c r="BO94" s="263">
        <v>737390.9</v>
      </c>
      <c r="BP94" s="263">
        <v>0</v>
      </c>
      <c r="BQ94" s="263">
        <v>0</v>
      </c>
      <c r="BR94" s="263">
        <v>0</v>
      </c>
      <c r="BS94" s="263">
        <v>0</v>
      </c>
      <c r="BT94" s="263">
        <v>0</v>
      </c>
      <c r="BU94" s="263">
        <v>0</v>
      </c>
      <c r="BV94" s="263">
        <v>0</v>
      </c>
      <c r="BW94" s="263">
        <v>0</v>
      </c>
      <c r="BX94" s="263">
        <v>0</v>
      </c>
      <c r="BY94" s="263">
        <v>327951.57</v>
      </c>
      <c r="BZ94" s="263">
        <v>0</v>
      </c>
      <c r="CA94" s="263">
        <v>0</v>
      </c>
      <c r="CB94" s="263">
        <v>0</v>
      </c>
      <c r="CC94" s="263">
        <v>0</v>
      </c>
      <c r="CD94" s="263">
        <v>0</v>
      </c>
      <c r="CE94" s="263">
        <v>0</v>
      </c>
      <c r="CF94" s="263">
        <v>0</v>
      </c>
      <c r="CG94" s="263">
        <v>0</v>
      </c>
      <c r="CH94" s="263">
        <v>0</v>
      </c>
      <c r="CI94" s="263">
        <v>0</v>
      </c>
      <c r="CJ94" s="263">
        <v>0</v>
      </c>
      <c r="CK94" s="263">
        <v>0</v>
      </c>
      <c r="CL94" s="263">
        <v>0</v>
      </c>
      <c r="CM94" s="263">
        <v>0</v>
      </c>
      <c r="CN94" s="263">
        <v>0</v>
      </c>
      <c r="CO94" s="263"/>
      <c r="CP94" s="263">
        <v>28671.1</v>
      </c>
      <c r="CQ94" s="263">
        <v>117594.63</v>
      </c>
      <c r="CR94" s="263">
        <v>250146.58</v>
      </c>
      <c r="CS94" s="263">
        <v>192909.25</v>
      </c>
      <c r="CT94" s="263">
        <v>277847.61</v>
      </c>
      <c r="CU94" s="263">
        <v>225566.45</v>
      </c>
      <c r="CV94" s="263">
        <v>180586.03</v>
      </c>
      <c r="CW94" s="263">
        <v>187930.44</v>
      </c>
      <c r="CX94" s="263">
        <v>255597.37</v>
      </c>
      <c r="CY94" s="263">
        <v>211485.25</v>
      </c>
      <c r="CZ94" s="263">
        <v>225197.05</v>
      </c>
      <c r="DA94" s="263">
        <v>365658.86</v>
      </c>
      <c r="DB94" s="263">
        <v>265500.57</v>
      </c>
      <c r="DC94" s="263">
        <v>282197.65000000002</v>
      </c>
      <c r="DD94" s="263">
        <v>279036.3</v>
      </c>
      <c r="DE94" s="263">
        <v>274596.23</v>
      </c>
      <c r="DF94" s="263">
        <v>299501.8</v>
      </c>
      <c r="DG94" s="263">
        <v>253677.6</v>
      </c>
      <c r="DH94" s="263">
        <v>255986.13</v>
      </c>
      <c r="DI94" s="263">
        <v>265261.74</v>
      </c>
      <c r="DJ94" s="263">
        <v>405850.87</v>
      </c>
      <c r="DK94" s="263">
        <v>382543.06</v>
      </c>
      <c r="DL94" s="263">
        <v>300358.78000000003</v>
      </c>
      <c r="DM94" s="263">
        <v>373876.14</v>
      </c>
      <c r="DN94" s="263">
        <v>370643.52</v>
      </c>
      <c r="DO94" s="263">
        <v>339998.76</v>
      </c>
      <c r="DP94" s="263">
        <v>380115.17</v>
      </c>
      <c r="DR94" s="263">
        <v>110692959</v>
      </c>
      <c r="DS94" s="263">
        <v>76180553.040000007</v>
      </c>
      <c r="DT94" s="263">
        <v>67053108</v>
      </c>
      <c r="DU94" s="263">
        <v>48288229.82</v>
      </c>
      <c r="DV94" s="263">
        <v>69871296</v>
      </c>
      <c r="DW94" s="263">
        <v>61941308</v>
      </c>
      <c r="DX94" s="263">
        <v>47975031.200000003</v>
      </c>
      <c r="DY94" s="263">
        <v>49383433</v>
      </c>
      <c r="DZ94" s="263">
        <v>72392121</v>
      </c>
      <c r="EA94" s="263">
        <v>57157579</v>
      </c>
      <c r="EB94" s="263">
        <v>69107738.400000006</v>
      </c>
      <c r="EC94" s="263">
        <v>105366410.89</v>
      </c>
      <c r="ED94" s="263">
        <v>62122242.869999997</v>
      </c>
      <c r="EE94" s="263">
        <v>68309051</v>
      </c>
      <c r="EF94" s="263">
        <v>75481173</v>
      </c>
      <c r="EG94" s="263">
        <v>69344367</v>
      </c>
      <c r="EH94" s="263">
        <v>80442767</v>
      </c>
      <c r="EI94" s="263">
        <v>70915759</v>
      </c>
      <c r="EJ94" s="263">
        <v>78392651</v>
      </c>
      <c r="EK94" s="263">
        <v>77063195</v>
      </c>
      <c r="EL94" s="263">
        <v>106285048.41</v>
      </c>
      <c r="EM94" s="263">
        <v>106223386</v>
      </c>
      <c r="EN94" s="263">
        <v>73640365</v>
      </c>
      <c r="EO94" s="263">
        <v>95220542</v>
      </c>
      <c r="EP94" s="263">
        <v>93057654</v>
      </c>
      <c r="EQ94" s="263">
        <v>94272591</v>
      </c>
      <c r="ER94" s="263">
        <v>105034893</v>
      </c>
    </row>
    <row r="95" spans="1:148" x14ac:dyDescent="0.75">
      <c r="A95" s="262">
        <v>45412</v>
      </c>
      <c r="B95" t="s">
        <v>307</v>
      </c>
      <c r="C95" s="263">
        <v>0</v>
      </c>
      <c r="D95" s="263">
        <v>7451898.9100000001</v>
      </c>
      <c r="E95" s="263">
        <v>807157.51</v>
      </c>
      <c r="F95" s="263">
        <v>7451898.9100000001</v>
      </c>
      <c r="G95" s="263">
        <v>2090408295.1199999</v>
      </c>
      <c r="H95" s="263">
        <v>0</v>
      </c>
      <c r="I95" s="263"/>
      <c r="J95" s="263">
        <v>0</v>
      </c>
      <c r="K95" s="263">
        <v>0</v>
      </c>
      <c r="L95" s="263">
        <v>0</v>
      </c>
      <c r="M95" s="263">
        <v>0</v>
      </c>
      <c r="N95" s="263">
        <v>0</v>
      </c>
      <c r="O95" s="263">
        <v>0</v>
      </c>
      <c r="P95" s="263">
        <v>0</v>
      </c>
      <c r="Q95" s="263">
        <v>0</v>
      </c>
      <c r="R95" s="263">
        <v>0</v>
      </c>
      <c r="S95" s="263">
        <v>0</v>
      </c>
      <c r="T95" s="263">
        <v>0</v>
      </c>
      <c r="U95" s="263">
        <v>0</v>
      </c>
      <c r="V95" s="263">
        <v>0</v>
      </c>
      <c r="W95" s="263">
        <v>0</v>
      </c>
      <c r="X95" s="263">
        <v>0</v>
      </c>
      <c r="Y95" s="263">
        <v>0</v>
      </c>
      <c r="Z95" s="263">
        <v>0</v>
      </c>
      <c r="AA95" s="263">
        <v>0</v>
      </c>
      <c r="AB95" s="263">
        <v>0</v>
      </c>
      <c r="AC95" s="263">
        <v>0</v>
      </c>
      <c r="AD95" s="263">
        <v>0</v>
      </c>
      <c r="AE95" s="263">
        <v>0</v>
      </c>
      <c r="AF95" s="263">
        <v>0</v>
      </c>
      <c r="AG95" s="263">
        <v>0</v>
      </c>
      <c r="AH95" s="263">
        <v>0</v>
      </c>
      <c r="AI95" s="263">
        <v>0</v>
      </c>
      <c r="AJ95" s="263">
        <v>0</v>
      </c>
      <c r="AK95" s="263"/>
      <c r="AL95" s="263">
        <v>0</v>
      </c>
      <c r="AM95" s="263">
        <v>147084.82</v>
      </c>
      <c r="AN95" s="263">
        <v>235198.13</v>
      </c>
      <c r="AO95" s="263">
        <v>197894.39</v>
      </c>
      <c r="AP95" s="263">
        <v>229098.38</v>
      </c>
      <c r="AQ95" s="263">
        <v>174251.04</v>
      </c>
      <c r="AR95" s="263">
        <v>184743.55</v>
      </c>
      <c r="AS95" s="263">
        <v>194178.73</v>
      </c>
      <c r="AT95" s="263">
        <v>263938.71000000002</v>
      </c>
      <c r="AU95" s="263">
        <v>223824.31</v>
      </c>
      <c r="AV95" s="263">
        <v>213455.19</v>
      </c>
      <c r="AW95" s="263">
        <v>375976.06</v>
      </c>
      <c r="AX95" s="263">
        <v>274335.35999999999</v>
      </c>
      <c r="AY95" s="263">
        <v>310594.3</v>
      </c>
      <c r="AZ95" s="263">
        <v>286332.21999999997</v>
      </c>
      <c r="BA95" s="263">
        <v>282811.44</v>
      </c>
      <c r="BB95" s="263">
        <v>308363.68</v>
      </c>
      <c r="BC95" s="263">
        <v>265515.15000000002</v>
      </c>
      <c r="BD95" s="263">
        <v>263438.52</v>
      </c>
      <c r="BE95" s="263">
        <v>273802.62</v>
      </c>
      <c r="BF95" s="263">
        <v>510322.78</v>
      </c>
      <c r="BG95" s="263">
        <v>388105.48</v>
      </c>
      <c r="BH95" s="263">
        <v>310249.42</v>
      </c>
      <c r="BI95" s="263">
        <v>352174.41</v>
      </c>
      <c r="BJ95" s="263">
        <v>379681.33</v>
      </c>
      <c r="BK95" s="263">
        <v>351230.94</v>
      </c>
      <c r="BL95" s="263">
        <v>455297.95</v>
      </c>
      <c r="BM95" s="263"/>
      <c r="BN95" s="263">
        <v>0</v>
      </c>
      <c r="BO95" s="263">
        <v>611726.65</v>
      </c>
      <c r="BP95" s="263">
        <v>0</v>
      </c>
      <c r="BQ95" s="263">
        <v>0</v>
      </c>
      <c r="BR95" s="263">
        <v>0</v>
      </c>
      <c r="BS95" s="263">
        <v>0</v>
      </c>
      <c r="BT95" s="263">
        <v>0</v>
      </c>
      <c r="BU95" s="263">
        <v>0</v>
      </c>
      <c r="BV95" s="263">
        <v>0</v>
      </c>
      <c r="BW95" s="263">
        <v>0</v>
      </c>
      <c r="BX95" s="263">
        <v>0</v>
      </c>
      <c r="BY95" s="263">
        <v>195430.86</v>
      </c>
      <c r="BZ95" s="263">
        <v>0</v>
      </c>
      <c r="CA95" s="263">
        <v>0</v>
      </c>
      <c r="CB95" s="263">
        <v>0</v>
      </c>
      <c r="CC95" s="263">
        <v>0</v>
      </c>
      <c r="CD95" s="263">
        <v>0</v>
      </c>
      <c r="CE95" s="263">
        <v>0</v>
      </c>
      <c r="CF95" s="263">
        <v>0</v>
      </c>
      <c r="CG95" s="263">
        <v>0</v>
      </c>
      <c r="CH95" s="263">
        <v>0</v>
      </c>
      <c r="CI95" s="263">
        <v>0</v>
      </c>
      <c r="CJ95" s="263">
        <v>0</v>
      </c>
      <c r="CK95" s="263">
        <v>0</v>
      </c>
      <c r="CL95" s="263">
        <v>0</v>
      </c>
      <c r="CM95" s="263">
        <v>0</v>
      </c>
      <c r="CN95" s="263">
        <v>0</v>
      </c>
      <c r="CO95" s="263"/>
      <c r="CP95" s="263">
        <v>0</v>
      </c>
      <c r="CQ95" s="263">
        <v>147084.82</v>
      </c>
      <c r="CR95" s="263">
        <v>235198.13</v>
      </c>
      <c r="CS95" s="263">
        <v>197894.39</v>
      </c>
      <c r="CT95" s="263">
        <v>229098.38</v>
      </c>
      <c r="CU95" s="263">
        <v>174251.04</v>
      </c>
      <c r="CV95" s="263">
        <v>184743.55</v>
      </c>
      <c r="CW95" s="263">
        <v>194178.73</v>
      </c>
      <c r="CX95" s="263">
        <v>263938.71000000002</v>
      </c>
      <c r="CY95" s="263">
        <v>223824.31</v>
      </c>
      <c r="CZ95" s="263">
        <v>213455.19</v>
      </c>
      <c r="DA95" s="263">
        <v>375976.06</v>
      </c>
      <c r="DB95" s="263">
        <v>274335.35999999999</v>
      </c>
      <c r="DC95" s="263">
        <v>310594.3</v>
      </c>
      <c r="DD95" s="263">
        <v>286332.21999999997</v>
      </c>
      <c r="DE95" s="263">
        <v>282811.44</v>
      </c>
      <c r="DF95" s="263">
        <v>308363.68</v>
      </c>
      <c r="DG95" s="263">
        <v>265515.15000000002</v>
      </c>
      <c r="DH95" s="263">
        <v>263438.52</v>
      </c>
      <c r="DI95" s="263">
        <v>273802.62</v>
      </c>
      <c r="DJ95" s="263">
        <v>510322.78</v>
      </c>
      <c r="DK95" s="263">
        <v>388105.48</v>
      </c>
      <c r="DL95" s="263">
        <v>310249.42</v>
      </c>
      <c r="DM95" s="263">
        <v>352174.41</v>
      </c>
      <c r="DN95" s="263">
        <v>379681.33</v>
      </c>
      <c r="DO95" s="263">
        <v>351230.94</v>
      </c>
      <c r="DP95" s="263">
        <v>455297.95</v>
      </c>
      <c r="DR95" s="263">
        <v>110692959</v>
      </c>
      <c r="DS95" s="263">
        <v>75568826.390000001</v>
      </c>
      <c r="DT95" s="263">
        <v>67053108</v>
      </c>
      <c r="DU95" s="263">
        <v>48288229.82</v>
      </c>
      <c r="DV95" s="263">
        <v>69871296</v>
      </c>
      <c r="DW95" s="263">
        <v>61941308</v>
      </c>
      <c r="DX95" s="263">
        <v>47975031.200000003</v>
      </c>
      <c r="DY95" s="263">
        <v>49383433</v>
      </c>
      <c r="DZ95" s="263">
        <v>72392121</v>
      </c>
      <c r="EA95" s="263">
        <v>57157579</v>
      </c>
      <c r="EB95" s="263">
        <v>69107738.400000006</v>
      </c>
      <c r="EC95" s="263">
        <v>105170980.03</v>
      </c>
      <c r="ED95" s="263">
        <v>62122242.869999997</v>
      </c>
      <c r="EE95" s="263">
        <v>68309051</v>
      </c>
      <c r="EF95" s="263">
        <v>75481173</v>
      </c>
      <c r="EG95" s="263">
        <v>69344367</v>
      </c>
      <c r="EH95" s="263">
        <v>80442767</v>
      </c>
      <c r="EI95" s="263">
        <v>70915759</v>
      </c>
      <c r="EJ95" s="263">
        <v>78392651</v>
      </c>
      <c r="EK95" s="263">
        <v>77063195</v>
      </c>
      <c r="EL95" s="263">
        <v>106285048.41</v>
      </c>
      <c r="EM95" s="263">
        <v>106223386</v>
      </c>
      <c r="EN95" s="263">
        <v>73640365</v>
      </c>
      <c r="EO95" s="263">
        <v>95220542</v>
      </c>
      <c r="EP95" s="263">
        <v>93057654</v>
      </c>
      <c r="EQ95" s="263">
        <v>94272591</v>
      </c>
      <c r="ER95" s="263">
        <v>105034893</v>
      </c>
    </row>
    <row r="96" spans="1:148" x14ac:dyDescent="0.75">
      <c r="A96" s="262">
        <v>45443</v>
      </c>
      <c r="B96" t="s">
        <v>307</v>
      </c>
      <c r="C96" s="263">
        <v>0</v>
      </c>
      <c r="D96" s="263">
        <v>7117225.7799999993</v>
      </c>
      <c r="E96" s="263">
        <v>1369000.46</v>
      </c>
      <c r="F96" s="263">
        <v>7117225.7799999993</v>
      </c>
      <c r="G96" s="263">
        <v>2089039294.6600001</v>
      </c>
      <c r="H96" s="263">
        <v>0</v>
      </c>
      <c r="I96" s="263"/>
      <c r="J96" s="263">
        <v>0</v>
      </c>
      <c r="K96" s="263">
        <v>0</v>
      </c>
      <c r="L96" s="263">
        <v>0</v>
      </c>
      <c r="M96" s="263">
        <v>0</v>
      </c>
      <c r="N96" s="263">
        <v>0</v>
      </c>
      <c r="O96" s="263">
        <v>0</v>
      </c>
      <c r="P96" s="263">
        <v>0</v>
      </c>
      <c r="Q96" s="263">
        <v>0</v>
      </c>
      <c r="R96" s="263">
        <v>0</v>
      </c>
      <c r="S96" s="263">
        <v>0</v>
      </c>
      <c r="T96" s="263">
        <v>0</v>
      </c>
      <c r="U96" s="263">
        <v>0</v>
      </c>
      <c r="V96" s="263">
        <v>0</v>
      </c>
      <c r="W96" s="263">
        <v>0</v>
      </c>
      <c r="X96" s="263">
        <v>0</v>
      </c>
      <c r="Y96" s="263">
        <v>0</v>
      </c>
      <c r="Z96" s="263">
        <v>0</v>
      </c>
      <c r="AA96" s="263">
        <v>0</v>
      </c>
      <c r="AB96" s="263">
        <v>0</v>
      </c>
      <c r="AC96" s="263">
        <v>0</v>
      </c>
      <c r="AD96" s="263">
        <v>0</v>
      </c>
      <c r="AE96" s="263">
        <v>0</v>
      </c>
      <c r="AF96" s="263">
        <v>0</v>
      </c>
      <c r="AG96" s="263">
        <v>0</v>
      </c>
      <c r="AH96" s="263">
        <v>0</v>
      </c>
      <c r="AI96" s="263">
        <v>0</v>
      </c>
      <c r="AJ96" s="263">
        <v>0</v>
      </c>
      <c r="AK96" s="263"/>
      <c r="AL96" s="263">
        <v>0</v>
      </c>
      <c r="AM96" s="263">
        <v>78981.710000000006</v>
      </c>
      <c r="AN96" s="263">
        <v>227516.36</v>
      </c>
      <c r="AO96" s="263">
        <v>192897.05</v>
      </c>
      <c r="AP96" s="263">
        <v>223871.15</v>
      </c>
      <c r="AQ96" s="263">
        <v>224180.6</v>
      </c>
      <c r="AR96" s="263">
        <v>180020.18</v>
      </c>
      <c r="AS96" s="263">
        <v>187907.34</v>
      </c>
      <c r="AT96" s="263">
        <v>255312.72</v>
      </c>
      <c r="AU96" s="263">
        <v>233254.88</v>
      </c>
      <c r="AV96" s="263">
        <v>206868.2</v>
      </c>
      <c r="AW96" s="263">
        <v>444777.47</v>
      </c>
      <c r="AX96" s="263">
        <v>265492.15999999997</v>
      </c>
      <c r="AY96" s="263">
        <v>275826.32</v>
      </c>
      <c r="AZ96" s="263">
        <v>277654.11</v>
      </c>
      <c r="BA96" s="263">
        <v>267432.42</v>
      </c>
      <c r="BB96" s="263">
        <v>298186.06</v>
      </c>
      <c r="BC96" s="263">
        <v>256443.75</v>
      </c>
      <c r="BD96" s="263">
        <v>255006.29</v>
      </c>
      <c r="BE96" s="263">
        <v>265785.57</v>
      </c>
      <c r="BF96" s="263">
        <v>404534.47</v>
      </c>
      <c r="BG96" s="263">
        <v>370652.6</v>
      </c>
      <c r="BH96" s="263">
        <v>300026.71000000002</v>
      </c>
      <c r="BI96" s="263">
        <v>337599.74</v>
      </c>
      <c r="BJ96" s="263">
        <v>366639.71</v>
      </c>
      <c r="BK96" s="263">
        <v>340264.84</v>
      </c>
      <c r="BL96" s="263">
        <v>380093.37</v>
      </c>
      <c r="BM96" s="263"/>
      <c r="BN96" s="263">
        <v>0</v>
      </c>
      <c r="BO96" s="263">
        <v>678827.66</v>
      </c>
      <c r="BP96" s="263">
        <v>0</v>
      </c>
      <c r="BQ96" s="263">
        <v>0</v>
      </c>
      <c r="BR96" s="263">
        <v>0</v>
      </c>
      <c r="BS96" s="263">
        <v>0</v>
      </c>
      <c r="BT96" s="263">
        <v>0</v>
      </c>
      <c r="BU96" s="263">
        <v>0</v>
      </c>
      <c r="BV96" s="263">
        <v>0</v>
      </c>
      <c r="BW96" s="263">
        <v>0</v>
      </c>
      <c r="BX96" s="263">
        <v>0</v>
      </c>
      <c r="BY96" s="263">
        <v>690172.8</v>
      </c>
      <c r="BZ96" s="263">
        <v>0</v>
      </c>
      <c r="CA96" s="263">
        <v>0</v>
      </c>
      <c r="CB96" s="263">
        <v>0</v>
      </c>
      <c r="CC96" s="263">
        <v>0</v>
      </c>
      <c r="CD96" s="263">
        <v>0</v>
      </c>
      <c r="CE96" s="263">
        <v>0</v>
      </c>
      <c r="CF96" s="263">
        <v>0</v>
      </c>
      <c r="CG96" s="263">
        <v>0</v>
      </c>
      <c r="CH96" s="263">
        <v>0</v>
      </c>
      <c r="CI96" s="263">
        <v>0</v>
      </c>
      <c r="CJ96" s="263">
        <v>0</v>
      </c>
      <c r="CK96" s="263">
        <v>0</v>
      </c>
      <c r="CL96" s="263">
        <v>0</v>
      </c>
      <c r="CM96" s="263">
        <v>0</v>
      </c>
      <c r="CN96" s="263">
        <v>0</v>
      </c>
      <c r="CO96" s="263"/>
      <c r="CP96" s="263">
        <v>0</v>
      </c>
      <c r="CQ96" s="263">
        <v>78981.710000000006</v>
      </c>
      <c r="CR96" s="263">
        <v>227516.36</v>
      </c>
      <c r="CS96" s="263">
        <v>192897.05</v>
      </c>
      <c r="CT96" s="263">
        <v>223871.15</v>
      </c>
      <c r="CU96" s="263">
        <v>224180.6</v>
      </c>
      <c r="CV96" s="263">
        <v>180020.18</v>
      </c>
      <c r="CW96" s="263">
        <v>187907.34</v>
      </c>
      <c r="CX96" s="263">
        <v>255312.72</v>
      </c>
      <c r="CY96" s="263">
        <v>233254.88</v>
      </c>
      <c r="CZ96" s="263">
        <v>206868.2</v>
      </c>
      <c r="DA96" s="263">
        <v>444777.47</v>
      </c>
      <c r="DB96" s="263">
        <v>265492.15999999997</v>
      </c>
      <c r="DC96" s="263">
        <v>275826.32</v>
      </c>
      <c r="DD96" s="263">
        <v>277654.11</v>
      </c>
      <c r="DE96" s="263">
        <v>267432.42</v>
      </c>
      <c r="DF96" s="263">
        <v>298186.06</v>
      </c>
      <c r="DG96" s="263">
        <v>256443.75</v>
      </c>
      <c r="DH96" s="263">
        <v>255006.29</v>
      </c>
      <c r="DI96" s="263">
        <v>265785.57</v>
      </c>
      <c r="DJ96" s="263">
        <v>404534.47</v>
      </c>
      <c r="DK96" s="263">
        <v>370652.6</v>
      </c>
      <c r="DL96" s="263">
        <v>300026.71000000002</v>
      </c>
      <c r="DM96" s="263">
        <v>337599.74</v>
      </c>
      <c r="DN96" s="263">
        <v>366639.71</v>
      </c>
      <c r="DO96" s="263">
        <v>340264.84</v>
      </c>
      <c r="DP96" s="263">
        <v>380093.37</v>
      </c>
      <c r="DR96" s="263">
        <v>110692959</v>
      </c>
      <c r="DS96" s="263">
        <v>74889998.730000004</v>
      </c>
      <c r="DT96" s="263">
        <v>67053108</v>
      </c>
      <c r="DU96" s="263">
        <v>48288229.82</v>
      </c>
      <c r="DV96" s="263">
        <v>69871296</v>
      </c>
      <c r="DW96" s="263">
        <v>61941308</v>
      </c>
      <c r="DX96" s="263">
        <v>47975031.200000003</v>
      </c>
      <c r="DY96" s="263">
        <v>49383433</v>
      </c>
      <c r="DZ96" s="263">
        <v>72392121</v>
      </c>
      <c r="EA96" s="263">
        <v>57157579</v>
      </c>
      <c r="EB96" s="263">
        <v>69107738.400000006</v>
      </c>
      <c r="EC96" s="263">
        <v>104480807.23</v>
      </c>
      <c r="ED96" s="263">
        <v>62122242.869999997</v>
      </c>
      <c r="EE96" s="263">
        <v>68309051</v>
      </c>
      <c r="EF96" s="263">
        <v>75481173</v>
      </c>
      <c r="EG96" s="263">
        <v>69344367</v>
      </c>
      <c r="EH96" s="263">
        <v>80442767</v>
      </c>
      <c r="EI96" s="263">
        <v>70915759</v>
      </c>
      <c r="EJ96" s="263">
        <v>78392651</v>
      </c>
      <c r="EK96" s="263">
        <v>77063195</v>
      </c>
      <c r="EL96" s="263">
        <v>106285048.41</v>
      </c>
      <c r="EM96" s="263">
        <v>106223386</v>
      </c>
      <c r="EN96" s="263">
        <v>73640365</v>
      </c>
      <c r="EO96" s="263">
        <v>95220542</v>
      </c>
      <c r="EP96" s="263">
        <v>93057654</v>
      </c>
      <c r="EQ96" s="263">
        <v>94272591</v>
      </c>
      <c r="ER96" s="263">
        <v>105034893</v>
      </c>
    </row>
    <row r="97" spans="1:148" x14ac:dyDescent="0.75">
      <c r="A97" s="262">
        <v>45473</v>
      </c>
      <c r="B97" t="s">
        <v>307</v>
      </c>
      <c r="C97" s="263">
        <v>0</v>
      </c>
      <c r="D97" s="263">
        <v>7207970.8399999999</v>
      </c>
      <c r="E97" s="263">
        <v>12578547.34</v>
      </c>
      <c r="F97" s="263">
        <v>7207970.8399999999</v>
      </c>
      <c r="G97" s="263">
        <v>2076460747.3199999</v>
      </c>
      <c r="H97" s="263">
        <v>0</v>
      </c>
      <c r="I97" s="263"/>
      <c r="J97" s="263">
        <v>0</v>
      </c>
      <c r="K97" s="263">
        <v>0</v>
      </c>
      <c r="L97" s="263">
        <v>0</v>
      </c>
      <c r="M97" s="263">
        <v>0</v>
      </c>
      <c r="N97" s="263">
        <v>0</v>
      </c>
      <c r="O97" s="263">
        <v>0</v>
      </c>
      <c r="P97" s="263">
        <v>0</v>
      </c>
      <c r="Q97" s="263">
        <v>0</v>
      </c>
      <c r="R97" s="263">
        <v>0</v>
      </c>
      <c r="S97" s="263">
        <v>0</v>
      </c>
      <c r="T97" s="263">
        <v>0</v>
      </c>
      <c r="U97" s="263">
        <v>0</v>
      </c>
      <c r="V97" s="263">
        <v>0</v>
      </c>
      <c r="W97" s="263">
        <v>0</v>
      </c>
      <c r="X97" s="263">
        <v>0</v>
      </c>
      <c r="Y97" s="263">
        <v>0</v>
      </c>
      <c r="Z97" s="263">
        <v>0</v>
      </c>
      <c r="AA97" s="263">
        <v>0</v>
      </c>
      <c r="AB97" s="263">
        <v>0</v>
      </c>
      <c r="AC97" s="263">
        <v>0</v>
      </c>
      <c r="AD97" s="263">
        <v>0</v>
      </c>
      <c r="AE97" s="263">
        <v>0</v>
      </c>
      <c r="AF97" s="263">
        <v>0</v>
      </c>
      <c r="AG97" s="263">
        <v>0</v>
      </c>
      <c r="AH97" s="263">
        <v>0</v>
      </c>
      <c r="AI97" s="263">
        <v>0</v>
      </c>
      <c r="AJ97" s="263">
        <v>0</v>
      </c>
      <c r="AK97" s="263"/>
      <c r="AL97" s="263">
        <v>0</v>
      </c>
      <c r="AM97" s="263">
        <v>108568.62</v>
      </c>
      <c r="AN97" s="263">
        <v>273712.05</v>
      </c>
      <c r="AO97" s="263">
        <v>199558.06</v>
      </c>
      <c r="AP97" s="263">
        <v>230811.83</v>
      </c>
      <c r="AQ97" s="263">
        <v>218234.94</v>
      </c>
      <c r="AR97" s="263">
        <v>181673.67</v>
      </c>
      <c r="AS97" s="263">
        <v>194162.08</v>
      </c>
      <c r="AT97" s="263">
        <v>263941.03999999998</v>
      </c>
      <c r="AU97" s="263">
        <v>226653.27</v>
      </c>
      <c r="AV97" s="263">
        <v>212589.5</v>
      </c>
      <c r="AW97" s="263">
        <v>306354.34000000003</v>
      </c>
      <c r="AX97" s="263">
        <v>170208.69</v>
      </c>
      <c r="AY97" s="263">
        <v>282738.44</v>
      </c>
      <c r="AZ97" s="263">
        <v>287007.87</v>
      </c>
      <c r="BA97" s="263">
        <v>281683.08</v>
      </c>
      <c r="BB97" s="263">
        <v>308353.61</v>
      </c>
      <c r="BC97" s="263">
        <v>261217.51</v>
      </c>
      <c r="BD97" s="263">
        <v>231483.42</v>
      </c>
      <c r="BE97" s="263">
        <v>270872.95</v>
      </c>
      <c r="BF97" s="263">
        <v>418963.44</v>
      </c>
      <c r="BG97" s="263">
        <v>387489.83</v>
      </c>
      <c r="BH97" s="263">
        <v>309812.24</v>
      </c>
      <c r="BI97" s="263">
        <v>458686.05</v>
      </c>
      <c r="BJ97" s="263">
        <v>379141.01</v>
      </c>
      <c r="BK97" s="263">
        <v>351225.92</v>
      </c>
      <c r="BL97" s="263">
        <v>392827.38</v>
      </c>
      <c r="BM97" s="263"/>
      <c r="BN97" s="263">
        <v>0</v>
      </c>
      <c r="BO97" s="263">
        <v>12569524.74</v>
      </c>
      <c r="BP97" s="263">
        <v>0</v>
      </c>
      <c r="BQ97" s="263">
        <v>0</v>
      </c>
      <c r="BR97" s="263">
        <v>0</v>
      </c>
      <c r="BS97" s="263">
        <v>0</v>
      </c>
      <c r="BT97" s="263">
        <v>0</v>
      </c>
      <c r="BU97" s="263">
        <v>0</v>
      </c>
      <c r="BV97" s="263">
        <v>0</v>
      </c>
      <c r="BW97" s="263">
        <v>0</v>
      </c>
      <c r="BX97" s="263">
        <v>0</v>
      </c>
      <c r="BY97" s="263">
        <v>8733.3799999999992</v>
      </c>
      <c r="BZ97" s="263">
        <v>0</v>
      </c>
      <c r="CA97" s="263">
        <v>0</v>
      </c>
      <c r="CB97" s="263">
        <v>0</v>
      </c>
      <c r="CC97" s="263">
        <v>0</v>
      </c>
      <c r="CD97" s="263">
        <v>0</v>
      </c>
      <c r="CE97" s="263">
        <v>0</v>
      </c>
      <c r="CF97" s="263">
        <v>0</v>
      </c>
      <c r="CG97" s="263">
        <v>0</v>
      </c>
      <c r="CH97" s="263">
        <v>0</v>
      </c>
      <c r="CI97" s="263">
        <v>0</v>
      </c>
      <c r="CJ97" s="263">
        <v>0</v>
      </c>
      <c r="CK97" s="263">
        <v>0</v>
      </c>
      <c r="CL97" s="263">
        <v>0</v>
      </c>
      <c r="CM97" s="263">
        <v>289.22000000000003</v>
      </c>
      <c r="CN97" s="263">
        <v>0</v>
      </c>
      <c r="CO97" s="263"/>
      <c r="CP97" s="263">
        <v>0</v>
      </c>
      <c r="CQ97" s="263">
        <v>108568.62</v>
      </c>
      <c r="CR97" s="263">
        <v>273712.05</v>
      </c>
      <c r="CS97" s="263">
        <v>199558.06</v>
      </c>
      <c r="CT97" s="263">
        <v>230811.83</v>
      </c>
      <c r="CU97" s="263">
        <v>218234.94</v>
      </c>
      <c r="CV97" s="263">
        <v>181673.67</v>
      </c>
      <c r="CW97" s="263">
        <v>194162.08</v>
      </c>
      <c r="CX97" s="263">
        <v>263941.03999999998</v>
      </c>
      <c r="CY97" s="263">
        <v>226653.27</v>
      </c>
      <c r="CZ97" s="263">
        <v>212589.5</v>
      </c>
      <c r="DA97" s="263">
        <v>306354.34000000003</v>
      </c>
      <c r="DB97" s="263">
        <v>170208.69</v>
      </c>
      <c r="DC97" s="263">
        <v>282738.44</v>
      </c>
      <c r="DD97" s="263">
        <v>287007.87</v>
      </c>
      <c r="DE97" s="263">
        <v>281683.08</v>
      </c>
      <c r="DF97" s="263">
        <v>308353.61</v>
      </c>
      <c r="DG97" s="263">
        <v>261217.51</v>
      </c>
      <c r="DH97" s="263">
        <v>231483.42</v>
      </c>
      <c r="DI97" s="263">
        <v>270872.95</v>
      </c>
      <c r="DJ97" s="263">
        <v>418963.44</v>
      </c>
      <c r="DK97" s="263">
        <v>387489.83</v>
      </c>
      <c r="DL97" s="263">
        <v>309812.24</v>
      </c>
      <c r="DM97" s="263">
        <v>458686.05</v>
      </c>
      <c r="DN97" s="263">
        <v>379141.01</v>
      </c>
      <c r="DO97" s="263">
        <v>351225.92</v>
      </c>
      <c r="DP97" s="263">
        <v>392827.38</v>
      </c>
      <c r="DR97" s="263">
        <v>110692959</v>
      </c>
      <c r="DS97" s="263">
        <v>62320473.990000002</v>
      </c>
      <c r="DT97" s="263">
        <v>67053108</v>
      </c>
      <c r="DU97" s="263">
        <v>48288229.82</v>
      </c>
      <c r="DV97" s="263">
        <v>69871296</v>
      </c>
      <c r="DW97" s="263">
        <v>61941308</v>
      </c>
      <c r="DX97" s="263">
        <v>47975031.200000003</v>
      </c>
      <c r="DY97" s="263">
        <v>49383433</v>
      </c>
      <c r="DZ97" s="263">
        <v>72392121</v>
      </c>
      <c r="EA97" s="263">
        <v>57157579</v>
      </c>
      <c r="EB97" s="263">
        <v>69107738.400000006</v>
      </c>
      <c r="EC97" s="263">
        <v>104472073.84999999</v>
      </c>
      <c r="ED97" s="263">
        <v>62122242.869999997</v>
      </c>
      <c r="EE97" s="263">
        <v>68309051</v>
      </c>
      <c r="EF97" s="263">
        <v>75481173</v>
      </c>
      <c r="EG97" s="263">
        <v>69344367</v>
      </c>
      <c r="EH97" s="263">
        <v>80442767</v>
      </c>
      <c r="EI97" s="263">
        <v>70915759</v>
      </c>
      <c r="EJ97" s="263">
        <v>78392651</v>
      </c>
      <c r="EK97" s="263">
        <v>77063195</v>
      </c>
      <c r="EL97" s="263">
        <v>106285048.41</v>
      </c>
      <c r="EM97" s="263">
        <v>106223386</v>
      </c>
      <c r="EN97" s="263">
        <v>73640365</v>
      </c>
      <c r="EO97" s="263">
        <v>95220542</v>
      </c>
      <c r="EP97" s="263">
        <v>93057654</v>
      </c>
      <c r="EQ97" s="263">
        <v>94272301.780000001</v>
      </c>
      <c r="ER97" s="263">
        <v>105034893</v>
      </c>
    </row>
    <row r="98" spans="1:148" x14ac:dyDescent="0.75">
      <c r="A98" s="262">
        <v>45504</v>
      </c>
      <c r="B98" t="s">
        <v>307</v>
      </c>
      <c r="C98" s="263">
        <v>0</v>
      </c>
      <c r="D98" s="263">
        <v>6980022.2599999998</v>
      </c>
      <c r="E98" s="263">
        <v>718257.91</v>
      </c>
      <c r="F98" s="263">
        <v>6980022.2599999998</v>
      </c>
      <c r="G98" s="263">
        <v>2075742489.4100001</v>
      </c>
      <c r="H98" s="263">
        <v>0</v>
      </c>
      <c r="I98" s="263"/>
      <c r="J98" s="263">
        <v>0</v>
      </c>
      <c r="K98" s="263">
        <v>0</v>
      </c>
      <c r="L98" s="263">
        <v>0</v>
      </c>
      <c r="M98" s="263">
        <v>0</v>
      </c>
      <c r="N98" s="263">
        <v>0</v>
      </c>
      <c r="O98" s="263">
        <v>0</v>
      </c>
      <c r="P98" s="263">
        <v>0</v>
      </c>
      <c r="Q98" s="263">
        <v>0</v>
      </c>
      <c r="R98" s="263">
        <v>0</v>
      </c>
      <c r="S98" s="263">
        <v>0</v>
      </c>
      <c r="T98" s="263">
        <v>0</v>
      </c>
      <c r="U98" s="263">
        <v>0</v>
      </c>
      <c r="V98" s="263">
        <v>0</v>
      </c>
      <c r="W98" s="263">
        <v>0</v>
      </c>
      <c r="X98" s="263">
        <v>0</v>
      </c>
      <c r="Y98" s="263">
        <v>0</v>
      </c>
      <c r="Z98" s="263">
        <v>0</v>
      </c>
      <c r="AA98" s="263">
        <v>0</v>
      </c>
      <c r="AB98" s="263">
        <v>0</v>
      </c>
      <c r="AC98" s="263">
        <v>0</v>
      </c>
      <c r="AD98" s="263">
        <v>0</v>
      </c>
      <c r="AE98" s="263">
        <v>0</v>
      </c>
      <c r="AF98" s="263">
        <v>0</v>
      </c>
      <c r="AG98" s="263">
        <v>0</v>
      </c>
      <c r="AH98" s="263">
        <v>0</v>
      </c>
      <c r="AI98" s="263">
        <v>0</v>
      </c>
      <c r="AJ98" s="263">
        <v>0</v>
      </c>
      <c r="AK98" s="263"/>
      <c r="AL98" s="263">
        <v>0</v>
      </c>
      <c r="AM98" s="263">
        <v>148783.04000000001</v>
      </c>
      <c r="AN98" s="263">
        <v>230095.16</v>
      </c>
      <c r="AO98" s="263">
        <v>192892.92</v>
      </c>
      <c r="AP98" s="263">
        <v>225345.61</v>
      </c>
      <c r="AQ98" s="263">
        <v>210482.3</v>
      </c>
      <c r="AR98" s="263">
        <v>180039.87</v>
      </c>
      <c r="AS98" s="263">
        <v>187712.25</v>
      </c>
      <c r="AT98" s="263">
        <v>255231.4</v>
      </c>
      <c r="AU98" s="263">
        <v>222362.23999999999</v>
      </c>
      <c r="AV98" s="263">
        <v>187001.67</v>
      </c>
      <c r="AW98" s="263">
        <v>295792.08</v>
      </c>
      <c r="AX98" s="263">
        <v>265460.31</v>
      </c>
      <c r="AY98" s="263">
        <v>261987.94</v>
      </c>
      <c r="AZ98" s="263">
        <v>257889.47</v>
      </c>
      <c r="BA98" s="263">
        <v>272930.96000000002</v>
      </c>
      <c r="BB98" s="263">
        <v>298116.96999999997</v>
      </c>
      <c r="BC98" s="263">
        <v>292941.33</v>
      </c>
      <c r="BD98" s="263">
        <v>222508.1</v>
      </c>
      <c r="BE98" s="263">
        <v>261964.69</v>
      </c>
      <c r="BF98" s="263">
        <v>405432.88</v>
      </c>
      <c r="BG98" s="263">
        <v>375298.07</v>
      </c>
      <c r="BH98" s="263">
        <v>300332.53999999998</v>
      </c>
      <c r="BI98" s="263">
        <v>344083.7</v>
      </c>
      <c r="BJ98" s="263">
        <v>366992.21</v>
      </c>
      <c r="BK98" s="263">
        <v>338131.51</v>
      </c>
      <c r="BL98" s="263">
        <v>380213.04</v>
      </c>
      <c r="BM98" s="263"/>
      <c r="BN98" s="263">
        <v>0</v>
      </c>
      <c r="BO98" s="263">
        <v>718257.91</v>
      </c>
      <c r="BP98" s="263">
        <v>0</v>
      </c>
      <c r="BQ98" s="263">
        <v>0</v>
      </c>
      <c r="BR98" s="263">
        <v>0</v>
      </c>
      <c r="BS98" s="263">
        <v>0</v>
      </c>
      <c r="BT98" s="263">
        <v>0</v>
      </c>
      <c r="BU98" s="263">
        <v>0</v>
      </c>
      <c r="BV98" s="263">
        <v>0</v>
      </c>
      <c r="BW98" s="263">
        <v>0</v>
      </c>
      <c r="BX98" s="263">
        <v>0</v>
      </c>
      <c r="BY98" s="263">
        <v>0</v>
      </c>
      <c r="BZ98" s="263">
        <v>0</v>
      </c>
      <c r="CA98" s="263">
        <v>0</v>
      </c>
      <c r="CB98" s="263">
        <v>0</v>
      </c>
      <c r="CC98" s="263">
        <v>0</v>
      </c>
      <c r="CD98" s="263">
        <v>0</v>
      </c>
      <c r="CE98" s="263">
        <v>0</v>
      </c>
      <c r="CF98" s="263">
        <v>0</v>
      </c>
      <c r="CG98" s="263">
        <v>0</v>
      </c>
      <c r="CH98" s="263">
        <v>0</v>
      </c>
      <c r="CI98" s="263">
        <v>0</v>
      </c>
      <c r="CJ98" s="263">
        <v>0</v>
      </c>
      <c r="CK98" s="263">
        <v>0</v>
      </c>
      <c r="CL98" s="263">
        <v>0</v>
      </c>
      <c r="CM98" s="263">
        <v>0</v>
      </c>
      <c r="CN98" s="263">
        <v>0</v>
      </c>
      <c r="CO98" s="263"/>
      <c r="CP98" s="263">
        <v>0</v>
      </c>
      <c r="CQ98" s="263">
        <v>148783.04000000001</v>
      </c>
      <c r="CR98" s="263">
        <v>230095.16</v>
      </c>
      <c r="CS98" s="263">
        <v>192892.92</v>
      </c>
      <c r="CT98" s="263">
        <v>225345.61</v>
      </c>
      <c r="CU98" s="263">
        <v>210482.3</v>
      </c>
      <c r="CV98" s="263">
        <v>180039.87</v>
      </c>
      <c r="CW98" s="263">
        <v>187712.25</v>
      </c>
      <c r="CX98" s="263">
        <v>255231.4</v>
      </c>
      <c r="CY98" s="263">
        <v>222362.23999999999</v>
      </c>
      <c r="CZ98" s="263">
        <v>187001.67</v>
      </c>
      <c r="DA98" s="263">
        <v>295792.08</v>
      </c>
      <c r="DB98" s="263">
        <v>265460.31</v>
      </c>
      <c r="DC98" s="263">
        <v>261987.94</v>
      </c>
      <c r="DD98" s="263">
        <v>257889.47</v>
      </c>
      <c r="DE98" s="263">
        <v>272930.96000000002</v>
      </c>
      <c r="DF98" s="263">
        <v>298116.96999999997</v>
      </c>
      <c r="DG98" s="263">
        <v>292941.33</v>
      </c>
      <c r="DH98" s="263">
        <v>222508.1</v>
      </c>
      <c r="DI98" s="263">
        <v>261964.69</v>
      </c>
      <c r="DJ98" s="263">
        <v>405432.88</v>
      </c>
      <c r="DK98" s="263">
        <v>375298.07</v>
      </c>
      <c r="DL98" s="263">
        <v>300332.53999999998</v>
      </c>
      <c r="DM98" s="263">
        <v>344083.7</v>
      </c>
      <c r="DN98" s="263">
        <v>366992.21</v>
      </c>
      <c r="DO98" s="263">
        <v>338131.51</v>
      </c>
      <c r="DP98" s="263">
        <v>380213.04</v>
      </c>
      <c r="DR98" s="263">
        <v>110692959</v>
      </c>
      <c r="DS98" s="263">
        <v>61602216.079999998</v>
      </c>
      <c r="DT98" s="263">
        <v>67053108</v>
      </c>
      <c r="DU98" s="263">
        <v>48288229.82</v>
      </c>
      <c r="DV98" s="263">
        <v>69871296</v>
      </c>
      <c r="DW98" s="263">
        <v>61941308</v>
      </c>
      <c r="DX98" s="263">
        <v>47975031.200000003</v>
      </c>
      <c r="DY98" s="263">
        <v>49383433</v>
      </c>
      <c r="DZ98" s="263">
        <v>72392121</v>
      </c>
      <c r="EA98" s="263">
        <v>57157579</v>
      </c>
      <c r="EB98" s="263">
        <v>69107738.400000006</v>
      </c>
      <c r="EC98" s="263">
        <v>104472073.84999999</v>
      </c>
      <c r="ED98" s="263">
        <v>62122242.869999997</v>
      </c>
      <c r="EE98" s="263">
        <v>68309051</v>
      </c>
      <c r="EF98" s="263">
        <v>75481173</v>
      </c>
      <c r="EG98" s="263">
        <v>69344367</v>
      </c>
      <c r="EH98" s="263">
        <v>80442767</v>
      </c>
      <c r="EI98" s="263">
        <v>70915759</v>
      </c>
      <c r="EJ98" s="263">
        <v>78392651</v>
      </c>
      <c r="EK98" s="263">
        <v>77063195</v>
      </c>
      <c r="EL98" s="263">
        <v>106285048.41</v>
      </c>
      <c r="EM98" s="263">
        <v>106223386</v>
      </c>
      <c r="EN98" s="263">
        <v>73640365</v>
      </c>
      <c r="EO98" s="263">
        <v>95220542</v>
      </c>
      <c r="EP98" s="263">
        <v>93057654</v>
      </c>
      <c r="EQ98" s="263">
        <v>94272301.780000001</v>
      </c>
      <c r="ER98" s="263">
        <v>105034893</v>
      </c>
    </row>
    <row r="99" spans="1:148" x14ac:dyDescent="0.75">
      <c r="A99" s="262">
        <v>45535</v>
      </c>
      <c r="B99" t="s">
        <v>307</v>
      </c>
      <c r="C99" s="263">
        <v>0</v>
      </c>
      <c r="D99" s="263">
        <v>7600988.6899999985</v>
      </c>
      <c r="E99" s="263">
        <v>10689723.359999999</v>
      </c>
      <c r="F99" s="263">
        <v>7600988.6899999985</v>
      </c>
      <c r="G99" s="263">
        <v>2065052766.05</v>
      </c>
      <c r="H99" s="263">
        <v>0</v>
      </c>
      <c r="I99" s="263"/>
      <c r="J99" s="263">
        <v>0</v>
      </c>
      <c r="K99" s="263">
        <v>0</v>
      </c>
      <c r="L99" s="263">
        <v>0</v>
      </c>
      <c r="M99" s="263">
        <v>0</v>
      </c>
      <c r="N99" s="263">
        <v>0</v>
      </c>
      <c r="O99" s="263">
        <v>0</v>
      </c>
      <c r="P99" s="263">
        <v>0</v>
      </c>
      <c r="Q99" s="263">
        <v>0</v>
      </c>
      <c r="R99" s="263">
        <v>0</v>
      </c>
      <c r="S99" s="263">
        <v>0</v>
      </c>
      <c r="T99" s="263">
        <v>0</v>
      </c>
      <c r="U99" s="263">
        <v>0</v>
      </c>
      <c r="V99" s="263">
        <v>0</v>
      </c>
      <c r="W99" s="263">
        <v>0</v>
      </c>
      <c r="X99" s="263">
        <v>0</v>
      </c>
      <c r="Y99" s="263">
        <v>0</v>
      </c>
      <c r="Z99" s="263">
        <v>0</v>
      </c>
      <c r="AA99" s="263">
        <v>0</v>
      </c>
      <c r="AB99" s="263">
        <v>0</v>
      </c>
      <c r="AC99" s="263">
        <v>0</v>
      </c>
      <c r="AD99" s="263">
        <v>0</v>
      </c>
      <c r="AE99" s="263">
        <v>0</v>
      </c>
      <c r="AF99" s="263">
        <v>0</v>
      </c>
      <c r="AG99" s="263">
        <v>0</v>
      </c>
      <c r="AH99" s="263">
        <v>0</v>
      </c>
      <c r="AI99" s="263">
        <v>0</v>
      </c>
      <c r="AJ99" s="263">
        <v>0</v>
      </c>
      <c r="AK99" s="263"/>
      <c r="AL99" s="263">
        <v>0</v>
      </c>
      <c r="AM99" s="263">
        <v>278969.14</v>
      </c>
      <c r="AN99" s="263">
        <v>236821.36</v>
      </c>
      <c r="AO99" s="263">
        <v>193622.74</v>
      </c>
      <c r="AP99" s="263">
        <v>201040.69</v>
      </c>
      <c r="AQ99" s="263">
        <v>216197.62</v>
      </c>
      <c r="AR99" s="263">
        <v>186065.29</v>
      </c>
      <c r="AS99" s="263">
        <v>193960.23</v>
      </c>
      <c r="AT99" s="263">
        <v>96404.64</v>
      </c>
      <c r="AU99" s="263">
        <v>230334.03</v>
      </c>
      <c r="AV99" s="263">
        <v>212452.67</v>
      </c>
      <c r="AW99" s="263">
        <v>323854.52</v>
      </c>
      <c r="AX99" s="263">
        <v>274320.05</v>
      </c>
      <c r="AY99" s="263">
        <v>270271.35999999999</v>
      </c>
      <c r="AZ99" s="263">
        <v>434155.63</v>
      </c>
      <c r="BA99" s="263">
        <v>284332.31</v>
      </c>
      <c r="BB99" s="263">
        <v>308343.40999999997</v>
      </c>
      <c r="BC99" s="263">
        <v>261847.67999999999</v>
      </c>
      <c r="BD99" s="263">
        <v>465218.67</v>
      </c>
      <c r="BE99" s="263">
        <v>270270.40999999997</v>
      </c>
      <c r="BF99" s="263">
        <v>427875.28</v>
      </c>
      <c r="BG99" s="263">
        <v>387705.79</v>
      </c>
      <c r="BH99" s="263">
        <v>310337.51</v>
      </c>
      <c r="BI99" s="263">
        <v>391807.38</v>
      </c>
      <c r="BJ99" s="263">
        <v>378762.08</v>
      </c>
      <c r="BK99" s="263">
        <v>350465.02</v>
      </c>
      <c r="BL99" s="263">
        <v>415553.18</v>
      </c>
      <c r="BM99" s="263"/>
      <c r="BN99" s="263">
        <v>0</v>
      </c>
      <c r="BO99" s="263">
        <v>639399.76</v>
      </c>
      <c r="BP99" s="263">
        <v>0</v>
      </c>
      <c r="BQ99" s="263">
        <v>0</v>
      </c>
      <c r="BR99" s="263">
        <v>0</v>
      </c>
      <c r="BS99" s="263">
        <v>0</v>
      </c>
      <c r="BT99" s="263">
        <v>0</v>
      </c>
      <c r="BU99" s="263">
        <v>0</v>
      </c>
      <c r="BV99" s="263">
        <v>0</v>
      </c>
      <c r="BW99" s="263">
        <v>0</v>
      </c>
      <c r="BX99" s="263">
        <v>0</v>
      </c>
      <c r="BY99" s="263">
        <v>0</v>
      </c>
      <c r="BZ99" s="263">
        <v>0</v>
      </c>
      <c r="CA99" s="263">
        <v>0</v>
      </c>
      <c r="CB99" s="263">
        <v>0</v>
      </c>
      <c r="CC99" s="263">
        <v>0</v>
      </c>
      <c r="CD99" s="263">
        <v>0</v>
      </c>
      <c r="CE99" s="263">
        <v>0</v>
      </c>
      <c r="CF99" s="263">
        <v>10050323.6</v>
      </c>
      <c r="CG99" s="263">
        <v>0</v>
      </c>
      <c r="CH99" s="263">
        <v>0</v>
      </c>
      <c r="CI99" s="263">
        <v>0</v>
      </c>
      <c r="CJ99" s="263">
        <v>0</v>
      </c>
      <c r="CK99" s="263">
        <v>0</v>
      </c>
      <c r="CL99" s="263">
        <v>0</v>
      </c>
      <c r="CM99" s="263">
        <v>0</v>
      </c>
      <c r="CN99" s="263">
        <v>0</v>
      </c>
      <c r="CO99" s="263"/>
      <c r="CP99" s="263">
        <v>0</v>
      </c>
      <c r="CQ99" s="263">
        <v>278969.14</v>
      </c>
      <c r="CR99" s="263">
        <v>236821.36</v>
      </c>
      <c r="CS99" s="263">
        <v>193622.74</v>
      </c>
      <c r="CT99" s="263">
        <v>201040.69</v>
      </c>
      <c r="CU99" s="263">
        <v>216197.62</v>
      </c>
      <c r="CV99" s="263">
        <v>186065.29</v>
      </c>
      <c r="CW99" s="263">
        <v>193960.23</v>
      </c>
      <c r="CX99" s="263">
        <v>96404.64</v>
      </c>
      <c r="CY99" s="263">
        <v>230334.03</v>
      </c>
      <c r="CZ99" s="263">
        <v>212452.67</v>
      </c>
      <c r="DA99" s="263">
        <v>323854.52</v>
      </c>
      <c r="DB99" s="263">
        <v>274320.05</v>
      </c>
      <c r="DC99" s="263">
        <v>270271.35999999999</v>
      </c>
      <c r="DD99" s="263">
        <v>434155.63</v>
      </c>
      <c r="DE99" s="263">
        <v>284332.31</v>
      </c>
      <c r="DF99" s="263">
        <v>308343.40999999997</v>
      </c>
      <c r="DG99" s="263">
        <v>261847.67999999999</v>
      </c>
      <c r="DH99" s="263">
        <v>465218.67</v>
      </c>
      <c r="DI99" s="263">
        <v>270270.40999999997</v>
      </c>
      <c r="DJ99" s="263">
        <v>427875.28</v>
      </c>
      <c r="DK99" s="263">
        <v>387705.79</v>
      </c>
      <c r="DL99" s="263">
        <v>310337.51</v>
      </c>
      <c r="DM99" s="263">
        <v>391807.38</v>
      </c>
      <c r="DN99" s="263">
        <v>378762.08</v>
      </c>
      <c r="DO99" s="263">
        <v>350465.02</v>
      </c>
      <c r="DP99" s="263">
        <v>415553.18</v>
      </c>
      <c r="DR99" s="263">
        <v>110692959</v>
      </c>
      <c r="DS99" s="263">
        <v>60962816.32</v>
      </c>
      <c r="DT99" s="263">
        <v>67053108</v>
      </c>
      <c r="DU99" s="263">
        <v>48288229.82</v>
      </c>
      <c r="DV99" s="263">
        <v>69871296</v>
      </c>
      <c r="DW99" s="263">
        <v>61941308</v>
      </c>
      <c r="DX99" s="263">
        <v>47975031.200000003</v>
      </c>
      <c r="DY99" s="263">
        <v>49383433</v>
      </c>
      <c r="DZ99" s="263">
        <v>72392121</v>
      </c>
      <c r="EA99" s="263">
        <v>57157579</v>
      </c>
      <c r="EB99" s="263">
        <v>69107738.400000006</v>
      </c>
      <c r="EC99" s="263">
        <v>104472073.84999999</v>
      </c>
      <c r="ED99" s="263">
        <v>62122242.869999997</v>
      </c>
      <c r="EE99" s="263">
        <v>68309051</v>
      </c>
      <c r="EF99" s="263">
        <v>75481173</v>
      </c>
      <c r="EG99" s="263">
        <v>69344367</v>
      </c>
      <c r="EH99" s="263">
        <v>80442767</v>
      </c>
      <c r="EI99" s="263">
        <v>70915759</v>
      </c>
      <c r="EJ99" s="263">
        <v>68342327.400000006</v>
      </c>
      <c r="EK99" s="263">
        <v>77063195</v>
      </c>
      <c r="EL99" s="263">
        <v>106285048.41</v>
      </c>
      <c r="EM99" s="263">
        <v>106223386</v>
      </c>
      <c r="EN99" s="263">
        <v>73640365</v>
      </c>
      <c r="EO99" s="263">
        <v>95220542</v>
      </c>
      <c r="EP99" s="263">
        <v>93057654</v>
      </c>
      <c r="EQ99" s="263">
        <v>94272301.780000001</v>
      </c>
      <c r="ER99" s="263">
        <v>105034893</v>
      </c>
    </row>
    <row r="100" spans="1:148" x14ac:dyDescent="0.75">
      <c r="A100" s="262">
        <v>45565</v>
      </c>
      <c r="B100" t="s">
        <v>307</v>
      </c>
      <c r="C100" s="263">
        <v>0</v>
      </c>
      <c r="D100" s="263">
        <v>7712644.0899999989</v>
      </c>
      <c r="E100" s="263">
        <v>17164921.370000001</v>
      </c>
      <c r="F100" s="263">
        <v>7712644.0899999989</v>
      </c>
      <c r="G100" s="263">
        <v>2047887844.6800001</v>
      </c>
      <c r="H100" s="263">
        <v>0</v>
      </c>
      <c r="I100" s="263"/>
      <c r="J100" s="263">
        <v>0</v>
      </c>
      <c r="K100" s="263">
        <v>0</v>
      </c>
      <c r="L100" s="263">
        <v>0</v>
      </c>
      <c r="M100" s="263">
        <v>0</v>
      </c>
      <c r="N100" s="263">
        <v>0</v>
      </c>
      <c r="O100" s="263">
        <v>0</v>
      </c>
      <c r="P100" s="263">
        <v>0</v>
      </c>
      <c r="Q100" s="263">
        <v>0</v>
      </c>
      <c r="R100" s="263">
        <v>0</v>
      </c>
      <c r="S100" s="263">
        <v>0</v>
      </c>
      <c r="T100" s="263">
        <v>0</v>
      </c>
      <c r="U100" s="263">
        <v>0</v>
      </c>
      <c r="V100" s="263">
        <v>0</v>
      </c>
      <c r="W100" s="263">
        <v>0</v>
      </c>
      <c r="X100" s="263">
        <v>0</v>
      </c>
      <c r="Y100" s="263">
        <v>0</v>
      </c>
      <c r="Z100" s="263">
        <v>0</v>
      </c>
      <c r="AA100" s="263">
        <v>0</v>
      </c>
      <c r="AB100" s="263">
        <v>0</v>
      </c>
      <c r="AC100" s="263">
        <v>0</v>
      </c>
      <c r="AD100" s="263">
        <v>0</v>
      </c>
      <c r="AE100" s="263">
        <v>0</v>
      </c>
      <c r="AF100" s="263">
        <v>0</v>
      </c>
      <c r="AG100" s="263">
        <v>0</v>
      </c>
      <c r="AH100" s="263">
        <v>0</v>
      </c>
      <c r="AI100" s="263">
        <v>0</v>
      </c>
      <c r="AJ100" s="263">
        <v>0</v>
      </c>
      <c r="AK100" s="263"/>
      <c r="AL100" s="263">
        <v>0</v>
      </c>
      <c r="AM100" s="263">
        <v>160416.57999999999</v>
      </c>
      <c r="AN100" s="263">
        <v>238988.34</v>
      </c>
      <c r="AO100" s="263">
        <v>192209.13</v>
      </c>
      <c r="AP100" s="263">
        <v>208709.6</v>
      </c>
      <c r="AQ100" s="263">
        <v>210790.22</v>
      </c>
      <c r="AR100" s="263">
        <v>186075.16</v>
      </c>
      <c r="AS100" s="263">
        <v>225853.5</v>
      </c>
      <c r="AT100" s="263">
        <v>254878.71</v>
      </c>
      <c r="AU100" s="263">
        <v>230046.73</v>
      </c>
      <c r="AV100" s="263">
        <v>556755.43000000005</v>
      </c>
      <c r="AW100" s="263">
        <v>312875.8</v>
      </c>
      <c r="AX100" s="263">
        <v>274281.2</v>
      </c>
      <c r="AY100" s="263">
        <v>269037.07</v>
      </c>
      <c r="AZ100" s="263">
        <v>307455.59999999998</v>
      </c>
      <c r="BA100" s="263">
        <v>391314.63</v>
      </c>
      <c r="BB100" s="263">
        <v>308338.51</v>
      </c>
      <c r="BC100" s="263">
        <v>273152.01</v>
      </c>
      <c r="BD100" s="263">
        <v>238224.64000000001</v>
      </c>
      <c r="BE100" s="263">
        <v>270503.17</v>
      </c>
      <c r="BF100" s="263">
        <v>422350.33</v>
      </c>
      <c r="BG100" s="263">
        <v>387673.77</v>
      </c>
      <c r="BH100" s="263">
        <v>310331.94</v>
      </c>
      <c r="BI100" s="263">
        <v>354969.46</v>
      </c>
      <c r="BJ100" s="263">
        <v>379680.38</v>
      </c>
      <c r="BK100" s="263">
        <v>350631.88</v>
      </c>
      <c r="BL100" s="263">
        <v>397100.3</v>
      </c>
      <c r="BM100" s="263"/>
      <c r="BN100" s="263">
        <v>0</v>
      </c>
      <c r="BO100" s="263">
        <v>615714.72</v>
      </c>
      <c r="BP100" s="263">
        <v>0</v>
      </c>
      <c r="BQ100" s="263">
        <v>0</v>
      </c>
      <c r="BR100" s="263">
        <v>0</v>
      </c>
      <c r="BS100" s="263">
        <v>0</v>
      </c>
      <c r="BT100" s="263">
        <v>0</v>
      </c>
      <c r="BU100" s="263">
        <v>0</v>
      </c>
      <c r="BV100" s="263">
        <v>0</v>
      </c>
      <c r="BW100" s="263">
        <v>0</v>
      </c>
      <c r="BX100" s="263">
        <v>7586762.6900000004</v>
      </c>
      <c r="BY100" s="263">
        <v>703101.93</v>
      </c>
      <c r="BZ100" s="263">
        <v>0</v>
      </c>
      <c r="CA100" s="263">
        <v>0</v>
      </c>
      <c r="CB100" s="263">
        <v>0</v>
      </c>
      <c r="CC100" s="263">
        <v>0</v>
      </c>
      <c r="CD100" s="263">
        <v>0</v>
      </c>
      <c r="CE100" s="263">
        <v>8259342.0300000003</v>
      </c>
      <c r="CF100" s="263">
        <v>0</v>
      </c>
      <c r="CG100" s="263">
        <v>0</v>
      </c>
      <c r="CH100" s="263">
        <v>0</v>
      </c>
      <c r="CI100" s="263">
        <v>0</v>
      </c>
      <c r="CJ100" s="263">
        <v>0</v>
      </c>
      <c r="CK100" s="263">
        <v>0</v>
      </c>
      <c r="CL100" s="263">
        <v>0</v>
      </c>
      <c r="CM100" s="263">
        <v>0</v>
      </c>
      <c r="CN100" s="263">
        <v>0</v>
      </c>
      <c r="CO100" s="263"/>
      <c r="CP100" s="263">
        <v>0</v>
      </c>
      <c r="CQ100" s="263">
        <v>160416.57999999999</v>
      </c>
      <c r="CR100" s="263">
        <v>238988.34</v>
      </c>
      <c r="CS100" s="263">
        <v>192209.13</v>
      </c>
      <c r="CT100" s="263">
        <v>208709.6</v>
      </c>
      <c r="CU100" s="263">
        <v>210790.22</v>
      </c>
      <c r="CV100" s="263">
        <v>186075.16</v>
      </c>
      <c r="CW100" s="263">
        <v>225853.5</v>
      </c>
      <c r="CX100" s="263">
        <v>254878.71</v>
      </c>
      <c r="CY100" s="263">
        <v>230046.73</v>
      </c>
      <c r="CZ100" s="263">
        <v>556755.43000000005</v>
      </c>
      <c r="DA100" s="263">
        <v>312875.8</v>
      </c>
      <c r="DB100" s="263">
        <v>274281.2</v>
      </c>
      <c r="DC100" s="263">
        <v>269037.07</v>
      </c>
      <c r="DD100" s="263">
        <v>307455.59999999998</v>
      </c>
      <c r="DE100" s="263">
        <v>391314.63</v>
      </c>
      <c r="DF100" s="263">
        <v>308338.51</v>
      </c>
      <c r="DG100" s="263">
        <v>273152.01</v>
      </c>
      <c r="DH100" s="263">
        <v>238224.64000000001</v>
      </c>
      <c r="DI100" s="263">
        <v>270503.17</v>
      </c>
      <c r="DJ100" s="263">
        <v>422350.33</v>
      </c>
      <c r="DK100" s="263">
        <v>387673.77</v>
      </c>
      <c r="DL100" s="263">
        <v>310331.94</v>
      </c>
      <c r="DM100" s="263">
        <v>354969.46</v>
      </c>
      <c r="DN100" s="263">
        <v>379680.38</v>
      </c>
      <c r="DO100" s="263">
        <v>350631.88</v>
      </c>
      <c r="DP100" s="263">
        <v>397100.3</v>
      </c>
      <c r="DR100" s="263">
        <v>110692959</v>
      </c>
      <c r="DS100" s="263">
        <v>60347101.600000001</v>
      </c>
      <c r="DT100" s="263">
        <v>67053108</v>
      </c>
      <c r="DU100" s="263">
        <v>48288229.82</v>
      </c>
      <c r="DV100" s="263">
        <v>69871296</v>
      </c>
      <c r="DW100" s="263">
        <v>61941308</v>
      </c>
      <c r="DX100" s="263">
        <v>47975031.200000003</v>
      </c>
      <c r="DY100" s="263">
        <v>49383433</v>
      </c>
      <c r="DZ100" s="263">
        <v>72392121</v>
      </c>
      <c r="EA100" s="263">
        <v>57157579</v>
      </c>
      <c r="EB100" s="263">
        <v>61520975.710000001</v>
      </c>
      <c r="EC100" s="263">
        <v>103768971.92</v>
      </c>
      <c r="ED100" s="263">
        <v>62122242.869999997</v>
      </c>
      <c r="EE100" s="263">
        <v>68309051</v>
      </c>
      <c r="EF100" s="263">
        <v>75481173</v>
      </c>
      <c r="EG100" s="263">
        <v>69344367</v>
      </c>
      <c r="EH100" s="263">
        <v>80442767</v>
      </c>
      <c r="EI100" s="263">
        <v>62656416.969999999</v>
      </c>
      <c r="EJ100" s="263">
        <v>68342327.400000006</v>
      </c>
      <c r="EK100" s="263">
        <v>77063195</v>
      </c>
      <c r="EL100" s="263">
        <v>106285048.41</v>
      </c>
      <c r="EM100" s="263">
        <v>106223386</v>
      </c>
      <c r="EN100" s="263">
        <v>73640365</v>
      </c>
      <c r="EO100" s="263">
        <v>95220542</v>
      </c>
      <c r="EP100" s="263">
        <v>93057654</v>
      </c>
      <c r="EQ100" s="263">
        <v>94272301.780000001</v>
      </c>
      <c r="ER100" s="263">
        <v>105034893</v>
      </c>
    </row>
    <row r="101" spans="1:148" x14ac:dyDescent="0.75">
      <c r="A101" s="262">
        <v>45596</v>
      </c>
      <c r="B101" t="s">
        <v>307</v>
      </c>
      <c r="C101" s="263">
        <v>0</v>
      </c>
      <c r="D101" s="263">
        <v>6671503.6100000013</v>
      </c>
      <c r="E101" s="263">
        <v>680724.96</v>
      </c>
      <c r="F101" s="263">
        <v>6671503.6100000013</v>
      </c>
      <c r="G101" s="263">
        <v>2047207119.72</v>
      </c>
      <c r="H101" s="263">
        <v>0</v>
      </c>
      <c r="I101" s="263"/>
      <c r="J101" s="263">
        <v>0</v>
      </c>
      <c r="K101" s="263">
        <v>0</v>
      </c>
      <c r="L101" s="263">
        <v>0</v>
      </c>
      <c r="M101" s="263">
        <v>0</v>
      </c>
      <c r="N101" s="263">
        <v>0</v>
      </c>
      <c r="O101" s="263">
        <v>0</v>
      </c>
      <c r="P101" s="263">
        <v>0</v>
      </c>
      <c r="Q101" s="263">
        <v>0</v>
      </c>
      <c r="R101" s="263">
        <v>0</v>
      </c>
      <c r="S101" s="263">
        <v>0</v>
      </c>
      <c r="T101" s="263">
        <v>0</v>
      </c>
      <c r="U101" s="263">
        <v>0</v>
      </c>
      <c r="V101" s="263">
        <v>0</v>
      </c>
      <c r="W101" s="263">
        <v>0</v>
      </c>
      <c r="X101" s="263">
        <v>0</v>
      </c>
      <c r="Y101" s="263">
        <v>0</v>
      </c>
      <c r="Z101" s="263">
        <v>0</v>
      </c>
      <c r="AA101" s="263">
        <v>0</v>
      </c>
      <c r="AB101" s="263">
        <v>0</v>
      </c>
      <c r="AC101" s="263">
        <v>0</v>
      </c>
      <c r="AD101" s="263">
        <v>0</v>
      </c>
      <c r="AE101" s="263">
        <v>0</v>
      </c>
      <c r="AF101" s="263">
        <v>0</v>
      </c>
      <c r="AG101" s="263">
        <v>0</v>
      </c>
      <c r="AH101" s="263">
        <v>0</v>
      </c>
      <c r="AI101" s="263">
        <v>0</v>
      </c>
      <c r="AJ101" s="263">
        <v>0</v>
      </c>
      <c r="AK101" s="263"/>
      <c r="AL101" s="263">
        <v>0</v>
      </c>
      <c r="AM101" s="263">
        <v>77212.45</v>
      </c>
      <c r="AN101" s="263">
        <v>233435.45</v>
      </c>
      <c r="AO101" s="263">
        <v>185792.58</v>
      </c>
      <c r="AP101" s="263">
        <v>227560.82</v>
      </c>
      <c r="AQ101" s="263">
        <v>208835.74</v>
      </c>
      <c r="AR101" s="263">
        <v>180069.15</v>
      </c>
      <c r="AS101" s="263">
        <v>187687.54</v>
      </c>
      <c r="AT101" s="263">
        <v>236759.98</v>
      </c>
      <c r="AU101" s="263">
        <v>141252.31</v>
      </c>
      <c r="AV101" s="263">
        <v>156101.45000000001</v>
      </c>
      <c r="AW101" s="263">
        <v>301571.86</v>
      </c>
      <c r="AX101" s="263">
        <v>265466.96000000002</v>
      </c>
      <c r="AY101" s="263">
        <v>261970.38</v>
      </c>
      <c r="AZ101" s="263">
        <v>292912.3</v>
      </c>
      <c r="BA101" s="263">
        <v>271855.34999999998</v>
      </c>
      <c r="BB101" s="263">
        <v>298161.57</v>
      </c>
      <c r="BC101" s="263">
        <v>225639.99</v>
      </c>
      <c r="BD101" s="263">
        <v>226548.22</v>
      </c>
      <c r="BE101" s="263">
        <v>262136.56</v>
      </c>
      <c r="BF101" s="263">
        <v>404303.19</v>
      </c>
      <c r="BG101" s="263">
        <v>362650.76</v>
      </c>
      <c r="BH101" s="263">
        <v>296065.82</v>
      </c>
      <c r="BI101" s="263">
        <v>340730.65</v>
      </c>
      <c r="BJ101" s="263">
        <v>363699.7</v>
      </c>
      <c r="BK101" s="263">
        <v>279422.98</v>
      </c>
      <c r="BL101" s="263">
        <v>383659.85</v>
      </c>
      <c r="BM101" s="263"/>
      <c r="BN101" s="263">
        <v>0</v>
      </c>
      <c r="BO101" s="263">
        <v>680724.96</v>
      </c>
      <c r="BP101" s="263">
        <v>0</v>
      </c>
      <c r="BQ101" s="263">
        <v>0</v>
      </c>
      <c r="BR101" s="263">
        <v>0</v>
      </c>
      <c r="BS101" s="263">
        <v>0</v>
      </c>
      <c r="BT101" s="263">
        <v>0</v>
      </c>
      <c r="BU101" s="263">
        <v>0</v>
      </c>
      <c r="BV101" s="263">
        <v>0</v>
      </c>
      <c r="BW101" s="263">
        <v>0</v>
      </c>
      <c r="BX101" s="263">
        <v>0</v>
      </c>
      <c r="BY101" s="263">
        <v>0</v>
      </c>
      <c r="BZ101" s="263">
        <v>0</v>
      </c>
      <c r="CA101" s="263">
        <v>0</v>
      </c>
      <c r="CB101" s="263">
        <v>0</v>
      </c>
      <c r="CC101" s="263">
        <v>0</v>
      </c>
      <c r="CD101" s="263">
        <v>0</v>
      </c>
      <c r="CE101" s="263">
        <v>0</v>
      </c>
      <c r="CF101" s="263">
        <v>0</v>
      </c>
      <c r="CG101" s="263">
        <v>0</v>
      </c>
      <c r="CH101" s="263">
        <v>0</v>
      </c>
      <c r="CI101" s="263">
        <v>0</v>
      </c>
      <c r="CJ101" s="263">
        <v>0</v>
      </c>
      <c r="CK101" s="263">
        <v>0</v>
      </c>
      <c r="CL101" s="263">
        <v>0</v>
      </c>
      <c r="CM101" s="263">
        <v>0</v>
      </c>
      <c r="CN101" s="263">
        <v>0</v>
      </c>
      <c r="CO101" s="263"/>
      <c r="CP101" s="263">
        <v>0</v>
      </c>
      <c r="CQ101" s="263">
        <v>77212.45</v>
      </c>
      <c r="CR101" s="263">
        <v>233435.45</v>
      </c>
      <c r="CS101" s="263">
        <v>185792.58</v>
      </c>
      <c r="CT101" s="263">
        <v>227560.82</v>
      </c>
      <c r="CU101" s="263">
        <v>208835.74</v>
      </c>
      <c r="CV101" s="263">
        <v>180069.15</v>
      </c>
      <c r="CW101" s="263">
        <v>187687.54</v>
      </c>
      <c r="CX101" s="263">
        <v>236759.98</v>
      </c>
      <c r="CY101" s="263">
        <v>141252.31</v>
      </c>
      <c r="CZ101" s="263">
        <v>156101.45000000001</v>
      </c>
      <c r="DA101" s="263">
        <v>301571.86</v>
      </c>
      <c r="DB101" s="263">
        <v>265466.96000000002</v>
      </c>
      <c r="DC101" s="263">
        <v>261970.38</v>
      </c>
      <c r="DD101" s="263">
        <v>292912.3</v>
      </c>
      <c r="DE101" s="263">
        <v>271855.34999999998</v>
      </c>
      <c r="DF101" s="263">
        <v>298161.57</v>
      </c>
      <c r="DG101" s="263">
        <v>225639.99</v>
      </c>
      <c r="DH101" s="263">
        <v>226548.22</v>
      </c>
      <c r="DI101" s="263">
        <v>262136.56</v>
      </c>
      <c r="DJ101" s="263">
        <v>404303.19</v>
      </c>
      <c r="DK101" s="263">
        <v>362650.76</v>
      </c>
      <c r="DL101" s="263">
        <v>296065.82</v>
      </c>
      <c r="DM101" s="263">
        <v>340730.65</v>
      </c>
      <c r="DN101" s="263">
        <v>363699.7</v>
      </c>
      <c r="DO101" s="263">
        <v>279422.98</v>
      </c>
      <c r="DP101" s="263">
        <v>383659.85</v>
      </c>
      <c r="DR101" s="263">
        <v>110692959</v>
      </c>
      <c r="DS101" s="263">
        <v>59666376.640000001</v>
      </c>
      <c r="DT101" s="263">
        <v>67053108</v>
      </c>
      <c r="DU101" s="263">
        <v>48288229.82</v>
      </c>
      <c r="DV101" s="263">
        <v>69871296</v>
      </c>
      <c r="DW101" s="263">
        <v>61941308</v>
      </c>
      <c r="DX101" s="263">
        <v>47975031.200000003</v>
      </c>
      <c r="DY101" s="263">
        <v>49383433</v>
      </c>
      <c r="DZ101" s="263">
        <v>72392121</v>
      </c>
      <c r="EA101" s="263">
        <v>57157579</v>
      </c>
      <c r="EB101" s="263">
        <v>61520975.710000001</v>
      </c>
      <c r="EC101" s="263">
        <v>103768971.92</v>
      </c>
      <c r="ED101" s="263">
        <v>62122242.869999997</v>
      </c>
      <c r="EE101" s="263">
        <v>68309051</v>
      </c>
      <c r="EF101" s="263">
        <v>75481173</v>
      </c>
      <c r="EG101" s="263">
        <v>69344367</v>
      </c>
      <c r="EH101" s="263">
        <v>80442767</v>
      </c>
      <c r="EI101" s="263">
        <v>62656416.969999999</v>
      </c>
      <c r="EJ101" s="263">
        <v>68342327.400000006</v>
      </c>
      <c r="EK101" s="263">
        <v>77063195</v>
      </c>
      <c r="EL101" s="263">
        <v>106285048.41</v>
      </c>
      <c r="EM101" s="263">
        <v>106223386</v>
      </c>
      <c r="EN101" s="263">
        <v>73640365</v>
      </c>
      <c r="EO101" s="263">
        <v>95220542</v>
      </c>
      <c r="EP101" s="263">
        <v>93057654</v>
      </c>
      <c r="EQ101" s="263">
        <v>94272301.780000001</v>
      </c>
      <c r="ER101" s="263">
        <v>105034893</v>
      </c>
    </row>
    <row r="102" spans="1:148" x14ac:dyDescent="0.75">
      <c r="A102" s="262">
        <v>45626</v>
      </c>
      <c r="B102" t="s">
        <v>307</v>
      </c>
      <c r="C102" s="263">
        <v>0</v>
      </c>
      <c r="D102" s="263">
        <v>7074306.0899999999</v>
      </c>
      <c r="E102" s="263">
        <v>621532.03</v>
      </c>
      <c r="F102" s="263">
        <v>7074306.0899999999</v>
      </c>
      <c r="G102" s="263">
        <v>2046585587.6900001</v>
      </c>
      <c r="H102" s="263">
        <v>0</v>
      </c>
      <c r="I102" s="263"/>
      <c r="J102" s="263">
        <v>0</v>
      </c>
      <c r="K102" s="263">
        <v>0</v>
      </c>
      <c r="L102" s="263">
        <v>0</v>
      </c>
      <c r="M102" s="263">
        <v>0</v>
      </c>
      <c r="N102" s="263">
        <v>0</v>
      </c>
      <c r="O102" s="263">
        <v>0</v>
      </c>
      <c r="P102" s="263">
        <v>0</v>
      </c>
      <c r="Q102" s="263">
        <v>0</v>
      </c>
      <c r="R102" s="263">
        <v>0</v>
      </c>
      <c r="S102" s="263">
        <v>0</v>
      </c>
      <c r="T102" s="263">
        <v>0</v>
      </c>
      <c r="U102" s="263">
        <v>0</v>
      </c>
      <c r="V102" s="263">
        <v>0</v>
      </c>
      <c r="W102" s="263">
        <v>0</v>
      </c>
      <c r="X102" s="263">
        <v>0</v>
      </c>
      <c r="Y102" s="263">
        <v>0</v>
      </c>
      <c r="Z102" s="263">
        <v>0</v>
      </c>
      <c r="AA102" s="263">
        <v>0</v>
      </c>
      <c r="AB102" s="263">
        <v>0</v>
      </c>
      <c r="AC102" s="263">
        <v>0</v>
      </c>
      <c r="AD102" s="263">
        <v>0</v>
      </c>
      <c r="AE102" s="263">
        <v>0</v>
      </c>
      <c r="AF102" s="263">
        <v>0</v>
      </c>
      <c r="AG102" s="263">
        <v>0</v>
      </c>
      <c r="AH102" s="263">
        <v>0</v>
      </c>
      <c r="AI102" s="263">
        <v>0</v>
      </c>
      <c r="AJ102" s="263">
        <v>0</v>
      </c>
      <c r="AK102" s="263"/>
      <c r="AL102" s="263">
        <v>0</v>
      </c>
      <c r="AM102" s="263">
        <v>125714.82</v>
      </c>
      <c r="AN102" s="263">
        <v>241365.62</v>
      </c>
      <c r="AO102" s="263">
        <v>192229.84</v>
      </c>
      <c r="AP102" s="263">
        <v>209257.82</v>
      </c>
      <c r="AQ102" s="263">
        <v>215382.07</v>
      </c>
      <c r="AR102" s="263">
        <v>186095.58</v>
      </c>
      <c r="AS102" s="263">
        <v>193934.5</v>
      </c>
      <c r="AT102" s="263">
        <v>242179.39</v>
      </c>
      <c r="AU102" s="263">
        <v>223725.19</v>
      </c>
      <c r="AV102" s="263">
        <v>221628.76</v>
      </c>
      <c r="AW102" s="263">
        <v>311445.90000000002</v>
      </c>
      <c r="AX102" s="263">
        <v>274294.90999999997</v>
      </c>
      <c r="AY102" s="263">
        <v>270006.34999999998</v>
      </c>
      <c r="AZ102" s="263">
        <v>302784.95</v>
      </c>
      <c r="BA102" s="263">
        <v>284950.55</v>
      </c>
      <c r="BB102" s="263">
        <v>308048.8</v>
      </c>
      <c r="BC102" s="263">
        <v>233569.23</v>
      </c>
      <c r="BD102" s="263">
        <v>246579.13</v>
      </c>
      <c r="BE102" s="263">
        <v>236839.08</v>
      </c>
      <c r="BF102" s="263">
        <v>417774.3</v>
      </c>
      <c r="BG102" s="263">
        <v>366108.37</v>
      </c>
      <c r="BH102" s="263">
        <v>302527.46000000002</v>
      </c>
      <c r="BI102" s="263">
        <v>345676.57</v>
      </c>
      <c r="BJ102" s="263">
        <v>375964.24</v>
      </c>
      <c r="BK102" s="263">
        <v>349358.73</v>
      </c>
      <c r="BL102" s="263">
        <v>396863.93</v>
      </c>
      <c r="BM102" s="263"/>
      <c r="BN102" s="263">
        <v>0</v>
      </c>
      <c r="BO102" s="263">
        <v>621532.03</v>
      </c>
      <c r="BP102" s="263">
        <v>0</v>
      </c>
      <c r="BQ102" s="263">
        <v>0</v>
      </c>
      <c r="BR102" s="263">
        <v>0</v>
      </c>
      <c r="BS102" s="263">
        <v>0</v>
      </c>
      <c r="BT102" s="263">
        <v>0</v>
      </c>
      <c r="BU102" s="263">
        <v>0</v>
      </c>
      <c r="BV102" s="263">
        <v>0</v>
      </c>
      <c r="BW102" s="263">
        <v>0</v>
      </c>
      <c r="BX102" s="263">
        <v>0</v>
      </c>
      <c r="BY102" s="263">
        <v>0</v>
      </c>
      <c r="BZ102" s="263">
        <v>0</v>
      </c>
      <c r="CA102" s="263">
        <v>0</v>
      </c>
      <c r="CB102" s="263">
        <v>0</v>
      </c>
      <c r="CC102" s="263">
        <v>0</v>
      </c>
      <c r="CD102" s="263">
        <v>0</v>
      </c>
      <c r="CE102" s="263">
        <v>0</v>
      </c>
      <c r="CF102" s="263">
        <v>0</v>
      </c>
      <c r="CG102" s="263">
        <v>0</v>
      </c>
      <c r="CH102" s="263">
        <v>0</v>
      </c>
      <c r="CI102" s="263">
        <v>0</v>
      </c>
      <c r="CJ102" s="263">
        <v>0</v>
      </c>
      <c r="CK102" s="263">
        <v>0</v>
      </c>
      <c r="CL102" s="263">
        <v>0</v>
      </c>
      <c r="CM102" s="263">
        <v>0</v>
      </c>
      <c r="CN102" s="263">
        <v>0</v>
      </c>
      <c r="CO102" s="263"/>
      <c r="CP102" s="263">
        <v>0</v>
      </c>
      <c r="CQ102" s="263">
        <v>125714.82</v>
      </c>
      <c r="CR102" s="263">
        <v>241365.62</v>
      </c>
      <c r="CS102" s="263">
        <v>192229.84</v>
      </c>
      <c r="CT102" s="263">
        <v>209257.82</v>
      </c>
      <c r="CU102" s="263">
        <v>215382.07</v>
      </c>
      <c r="CV102" s="263">
        <v>186095.58</v>
      </c>
      <c r="CW102" s="263">
        <v>193934.5</v>
      </c>
      <c r="CX102" s="263">
        <v>242179.39</v>
      </c>
      <c r="CY102" s="263">
        <v>223725.19</v>
      </c>
      <c r="CZ102" s="263">
        <v>221628.76</v>
      </c>
      <c r="DA102" s="263">
        <v>311445.90000000002</v>
      </c>
      <c r="DB102" s="263">
        <v>274294.90999999997</v>
      </c>
      <c r="DC102" s="263">
        <v>270006.34999999998</v>
      </c>
      <c r="DD102" s="263">
        <v>302784.95</v>
      </c>
      <c r="DE102" s="263">
        <v>284950.55</v>
      </c>
      <c r="DF102" s="263">
        <v>308048.8</v>
      </c>
      <c r="DG102" s="263">
        <v>233569.23</v>
      </c>
      <c r="DH102" s="263">
        <v>246579.13</v>
      </c>
      <c r="DI102" s="263">
        <v>236839.08</v>
      </c>
      <c r="DJ102" s="263">
        <v>417774.3</v>
      </c>
      <c r="DK102" s="263">
        <v>366108.37</v>
      </c>
      <c r="DL102" s="263">
        <v>302527.46000000002</v>
      </c>
      <c r="DM102" s="263">
        <v>345676.57</v>
      </c>
      <c r="DN102" s="263">
        <v>375964.24</v>
      </c>
      <c r="DO102" s="263">
        <v>349358.73</v>
      </c>
      <c r="DP102" s="263">
        <v>396863.93</v>
      </c>
      <c r="DR102" s="263">
        <v>110692959</v>
      </c>
      <c r="DS102" s="263">
        <v>59044844.609999999</v>
      </c>
      <c r="DT102" s="263">
        <v>67053108</v>
      </c>
      <c r="DU102" s="263">
        <v>48288229.82</v>
      </c>
      <c r="DV102" s="263">
        <v>69871296</v>
      </c>
      <c r="DW102" s="263">
        <v>61941308</v>
      </c>
      <c r="DX102" s="263">
        <v>47975031.200000003</v>
      </c>
      <c r="DY102" s="263">
        <v>49383433</v>
      </c>
      <c r="DZ102" s="263">
        <v>72392121</v>
      </c>
      <c r="EA102" s="263">
        <v>57157579</v>
      </c>
      <c r="EB102" s="263">
        <v>61520975.710000001</v>
      </c>
      <c r="EC102" s="263">
        <v>103768971.92</v>
      </c>
      <c r="ED102" s="263">
        <v>62122242.869999997</v>
      </c>
      <c r="EE102" s="263">
        <v>68309051</v>
      </c>
      <c r="EF102" s="263">
        <v>75481173</v>
      </c>
      <c r="EG102" s="263">
        <v>69344367</v>
      </c>
      <c r="EH102" s="263">
        <v>80442767</v>
      </c>
      <c r="EI102" s="263">
        <v>62656416.969999999</v>
      </c>
      <c r="EJ102" s="263">
        <v>68342327.400000006</v>
      </c>
      <c r="EK102" s="263">
        <v>77063195</v>
      </c>
      <c r="EL102" s="263">
        <v>106285048.41</v>
      </c>
      <c r="EM102" s="263">
        <v>106223386</v>
      </c>
      <c r="EN102" s="263">
        <v>73640365</v>
      </c>
      <c r="EO102" s="263">
        <v>95220542</v>
      </c>
      <c r="EP102" s="263">
        <v>93057654</v>
      </c>
      <c r="EQ102" s="263">
        <v>94272301.780000001</v>
      </c>
      <c r="ER102" s="263">
        <v>105034893</v>
      </c>
    </row>
    <row r="103" spans="1:148" x14ac:dyDescent="0.75">
      <c r="A103" s="262">
        <v>45657</v>
      </c>
      <c r="B103" t="s">
        <v>307</v>
      </c>
      <c r="C103" s="263">
        <v>0</v>
      </c>
      <c r="D103" s="263">
        <v>6846752.9300000006</v>
      </c>
      <c r="E103" s="263">
        <v>1516022.7</v>
      </c>
      <c r="F103" s="263">
        <v>6846752.9300000006</v>
      </c>
      <c r="G103" s="263">
        <v>2045069564.99</v>
      </c>
      <c r="H103" s="263">
        <v>0</v>
      </c>
      <c r="I103" s="263"/>
      <c r="J103" s="263">
        <v>0</v>
      </c>
      <c r="K103" s="263">
        <v>0</v>
      </c>
      <c r="L103" s="263">
        <v>0</v>
      </c>
      <c r="M103" s="263">
        <v>0</v>
      </c>
      <c r="N103" s="263">
        <v>0</v>
      </c>
      <c r="O103" s="263">
        <v>0</v>
      </c>
      <c r="P103" s="263">
        <v>0</v>
      </c>
      <c r="Q103" s="263">
        <v>0</v>
      </c>
      <c r="R103" s="263">
        <v>0</v>
      </c>
      <c r="S103" s="263">
        <v>0</v>
      </c>
      <c r="T103" s="263">
        <v>0</v>
      </c>
      <c r="U103" s="263">
        <v>0</v>
      </c>
      <c r="V103" s="263">
        <v>0</v>
      </c>
      <c r="W103" s="263">
        <v>0</v>
      </c>
      <c r="X103" s="263">
        <v>0</v>
      </c>
      <c r="Y103" s="263">
        <v>0</v>
      </c>
      <c r="Z103" s="263">
        <v>0</v>
      </c>
      <c r="AA103" s="263">
        <v>0</v>
      </c>
      <c r="AB103" s="263">
        <v>0</v>
      </c>
      <c r="AC103" s="263">
        <v>0</v>
      </c>
      <c r="AD103" s="263">
        <v>0</v>
      </c>
      <c r="AE103" s="263">
        <v>0</v>
      </c>
      <c r="AF103" s="263">
        <v>0</v>
      </c>
      <c r="AG103" s="263">
        <v>0</v>
      </c>
      <c r="AH103" s="263">
        <v>0</v>
      </c>
      <c r="AI103" s="263">
        <v>0</v>
      </c>
      <c r="AJ103" s="263">
        <v>0</v>
      </c>
      <c r="AK103" s="263"/>
      <c r="AL103" s="263">
        <v>0</v>
      </c>
      <c r="AM103" s="263">
        <v>120236.52</v>
      </c>
      <c r="AN103" s="263">
        <v>237055.55</v>
      </c>
      <c r="AO103" s="263">
        <v>180990.93</v>
      </c>
      <c r="AP103" s="263">
        <v>203983.7</v>
      </c>
      <c r="AQ103" s="263">
        <v>211264.76</v>
      </c>
      <c r="AR103" s="263">
        <v>180068.99</v>
      </c>
      <c r="AS103" s="263">
        <v>187638.52</v>
      </c>
      <c r="AT103" s="263">
        <v>239445.32</v>
      </c>
      <c r="AU103" s="263">
        <v>219898.2</v>
      </c>
      <c r="AV103" s="263">
        <v>214760.8</v>
      </c>
      <c r="AW103" s="263">
        <v>301532.84999999998</v>
      </c>
      <c r="AX103" s="263">
        <v>265399.01</v>
      </c>
      <c r="AY103" s="263">
        <v>261147.87</v>
      </c>
      <c r="AZ103" s="263">
        <v>292561.14</v>
      </c>
      <c r="BA103" s="263">
        <v>275579.82</v>
      </c>
      <c r="BB103" s="263">
        <v>294910.33</v>
      </c>
      <c r="BC103" s="263">
        <v>225520.35</v>
      </c>
      <c r="BD103" s="263">
        <v>234164.9</v>
      </c>
      <c r="BE103" s="263">
        <v>228518.96</v>
      </c>
      <c r="BF103" s="263">
        <v>404065.18</v>
      </c>
      <c r="BG103" s="263">
        <v>354260.38</v>
      </c>
      <c r="BH103" s="263">
        <v>293200.58</v>
      </c>
      <c r="BI103" s="263">
        <v>334606.40999999997</v>
      </c>
      <c r="BJ103" s="263">
        <v>363664.19</v>
      </c>
      <c r="BK103" s="263">
        <v>338930.92</v>
      </c>
      <c r="BL103" s="263">
        <v>383346.75</v>
      </c>
      <c r="BM103" s="263"/>
      <c r="BN103" s="263">
        <v>0</v>
      </c>
      <c r="BO103" s="263">
        <v>683117.5</v>
      </c>
      <c r="BP103" s="263">
        <v>0</v>
      </c>
      <c r="BQ103" s="263">
        <v>0</v>
      </c>
      <c r="BR103" s="263">
        <v>0</v>
      </c>
      <c r="BS103" s="263">
        <v>0</v>
      </c>
      <c r="BT103" s="263">
        <v>0</v>
      </c>
      <c r="BU103" s="263">
        <v>0</v>
      </c>
      <c r="BV103" s="263">
        <v>0</v>
      </c>
      <c r="BW103" s="263">
        <v>0</v>
      </c>
      <c r="BX103" s="263">
        <v>0</v>
      </c>
      <c r="BY103" s="263">
        <v>832905.2</v>
      </c>
      <c r="BZ103" s="263">
        <v>0</v>
      </c>
      <c r="CA103" s="263">
        <v>0</v>
      </c>
      <c r="CB103" s="263">
        <v>0</v>
      </c>
      <c r="CC103" s="263">
        <v>0</v>
      </c>
      <c r="CD103" s="263">
        <v>0</v>
      </c>
      <c r="CE103" s="263">
        <v>0</v>
      </c>
      <c r="CF103" s="263">
        <v>0</v>
      </c>
      <c r="CG103" s="263">
        <v>0</v>
      </c>
      <c r="CH103" s="263">
        <v>0</v>
      </c>
      <c r="CI103" s="263">
        <v>0</v>
      </c>
      <c r="CJ103" s="263">
        <v>0</v>
      </c>
      <c r="CK103" s="263">
        <v>0</v>
      </c>
      <c r="CL103" s="263">
        <v>0</v>
      </c>
      <c r="CM103" s="263">
        <v>0</v>
      </c>
      <c r="CN103" s="263">
        <v>0</v>
      </c>
      <c r="CO103" s="263"/>
      <c r="CP103" s="263">
        <v>0</v>
      </c>
      <c r="CQ103" s="263">
        <v>120236.52</v>
      </c>
      <c r="CR103" s="263">
        <v>237055.55</v>
      </c>
      <c r="CS103" s="263">
        <v>180990.93</v>
      </c>
      <c r="CT103" s="263">
        <v>203983.7</v>
      </c>
      <c r="CU103" s="263">
        <v>211264.76</v>
      </c>
      <c r="CV103" s="263">
        <v>180068.99</v>
      </c>
      <c r="CW103" s="263">
        <v>187638.52</v>
      </c>
      <c r="CX103" s="263">
        <v>239445.32</v>
      </c>
      <c r="CY103" s="263">
        <v>219898.2</v>
      </c>
      <c r="CZ103" s="263">
        <v>214760.8</v>
      </c>
      <c r="DA103" s="263">
        <v>301532.84999999998</v>
      </c>
      <c r="DB103" s="263">
        <v>265399.01</v>
      </c>
      <c r="DC103" s="263">
        <v>261147.87</v>
      </c>
      <c r="DD103" s="263">
        <v>292561.14</v>
      </c>
      <c r="DE103" s="263">
        <v>275579.82</v>
      </c>
      <c r="DF103" s="263">
        <v>294910.33</v>
      </c>
      <c r="DG103" s="263">
        <v>225520.35</v>
      </c>
      <c r="DH103" s="263">
        <v>234164.9</v>
      </c>
      <c r="DI103" s="263">
        <v>228518.96</v>
      </c>
      <c r="DJ103" s="263">
        <v>404065.18</v>
      </c>
      <c r="DK103" s="263">
        <v>354260.38</v>
      </c>
      <c r="DL103" s="263">
        <v>293200.58</v>
      </c>
      <c r="DM103" s="263">
        <v>334606.40999999997</v>
      </c>
      <c r="DN103" s="263">
        <v>363664.19</v>
      </c>
      <c r="DO103" s="263">
        <v>338930.92</v>
      </c>
      <c r="DP103" s="263">
        <v>383346.75</v>
      </c>
      <c r="DR103" s="263">
        <v>110692959</v>
      </c>
      <c r="DS103" s="263">
        <v>58361727.109999999</v>
      </c>
      <c r="DT103" s="263">
        <v>67053108</v>
      </c>
      <c r="DU103" s="263">
        <v>48288229.82</v>
      </c>
      <c r="DV103" s="263">
        <v>69871296</v>
      </c>
      <c r="DW103" s="263">
        <v>61941308</v>
      </c>
      <c r="DX103" s="263">
        <v>47975031.200000003</v>
      </c>
      <c r="DY103" s="263">
        <v>49383433</v>
      </c>
      <c r="DZ103" s="263">
        <v>72392121</v>
      </c>
      <c r="EA103" s="263">
        <v>57157579</v>
      </c>
      <c r="EB103" s="263">
        <v>61520975.710000001</v>
      </c>
      <c r="EC103" s="263">
        <v>102936066.72</v>
      </c>
      <c r="ED103" s="263">
        <v>62122242.869999997</v>
      </c>
      <c r="EE103" s="263">
        <v>68309051</v>
      </c>
      <c r="EF103" s="263">
        <v>75481173</v>
      </c>
      <c r="EG103" s="263">
        <v>69344367</v>
      </c>
      <c r="EH103" s="263">
        <v>80442767</v>
      </c>
      <c r="EI103" s="263">
        <v>62656416.969999999</v>
      </c>
      <c r="EJ103" s="263">
        <v>68342327.400000006</v>
      </c>
      <c r="EK103" s="263">
        <v>77063195</v>
      </c>
      <c r="EL103" s="263">
        <v>106285048.41</v>
      </c>
      <c r="EM103" s="263">
        <v>106223386</v>
      </c>
      <c r="EN103" s="263">
        <v>73640365</v>
      </c>
      <c r="EO103" s="263">
        <v>95220542</v>
      </c>
      <c r="EP103" s="263">
        <v>93057654</v>
      </c>
      <c r="EQ103" s="263">
        <v>94272301.780000001</v>
      </c>
      <c r="ER103" s="263">
        <v>105034893</v>
      </c>
    </row>
    <row r="104" spans="1:148" x14ac:dyDescent="0.75">
      <c r="A104" s="262">
        <v>45688</v>
      </c>
      <c r="B104" t="s">
        <v>307</v>
      </c>
      <c r="C104" s="263">
        <v>0</v>
      </c>
      <c r="D104" s="263">
        <v>6537200.7099999981</v>
      </c>
      <c r="E104" s="263">
        <v>8150293.7300000004</v>
      </c>
      <c r="F104" s="263">
        <v>6537200.7099999981</v>
      </c>
      <c r="G104" s="263">
        <v>2036919271.26</v>
      </c>
      <c r="H104" s="263">
        <v>0</v>
      </c>
      <c r="I104" s="263"/>
      <c r="J104" s="263">
        <v>0</v>
      </c>
      <c r="K104" s="263">
        <v>0</v>
      </c>
      <c r="L104" s="263">
        <v>0</v>
      </c>
      <c r="M104" s="263">
        <v>0</v>
      </c>
      <c r="N104" s="263">
        <v>0</v>
      </c>
      <c r="O104" s="263">
        <v>0</v>
      </c>
      <c r="P104" s="263">
        <v>0</v>
      </c>
      <c r="Q104" s="263">
        <v>0</v>
      </c>
      <c r="R104" s="263">
        <v>0</v>
      </c>
      <c r="S104" s="263">
        <v>0</v>
      </c>
      <c r="T104" s="263">
        <v>0</v>
      </c>
      <c r="U104" s="263">
        <v>0</v>
      </c>
      <c r="V104" s="263">
        <v>0</v>
      </c>
      <c r="W104" s="263">
        <v>0</v>
      </c>
      <c r="X104" s="263">
        <v>0</v>
      </c>
      <c r="Y104" s="263">
        <v>0</v>
      </c>
      <c r="Z104" s="263">
        <v>0</v>
      </c>
      <c r="AA104" s="263">
        <v>0</v>
      </c>
      <c r="AB104" s="263">
        <v>0</v>
      </c>
      <c r="AC104" s="263">
        <v>0</v>
      </c>
      <c r="AD104" s="263">
        <v>0</v>
      </c>
      <c r="AE104" s="263">
        <v>0</v>
      </c>
      <c r="AF104" s="263">
        <v>0</v>
      </c>
      <c r="AG104" s="263">
        <v>0</v>
      </c>
      <c r="AH104" s="263">
        <v>0</v>
      </c>
      <c r="AI104" s="263">
        <v>0</v>
      </c>
      <c r="AJ104" s="263">
        <v>0</v>
      </c>
      <c r="AK104" s="263"/>
      <c r="AL104" s="263">
        <v>0</v>
      </c>
      <c r="AM104" s="263">
        <v>86533.34</v>
      </c>
      <c r="AN104" s="263">
        <v>230695.78</v>
      </c>
      <c r="AO104" s="263">
        <v>180605.53</v>
      </c>
      <c r="AP104" s="263">
        <v>202763.24</v>
      </c>
      <c r="AQ104" s="263">
        <v>208303.44</v>
      </c>
      <c r="AR104" s="263">
        <v>179862.39</v>
      </c>
      <c r="AS104" s="263">
        <v>187635.66</v>
      </c>
      <c r="AT104" s="263">
        <v>150384.01999999999</v>
      </c>
      <c r="AU104" s="263">
        <v>218645.58</v>
      </c>
      <c r="AV104" s="263">
        <v>215423.44</v>
      </c>
      <c r="AW104" s="263">
        <v>295546.2</v>
      </c>
      <c r="AX104" s="263">
        <v>265408.40000000002</v>
      </c>
      <c r="AY104" s="263">
        <v>260461.23</v>
      </c>
      <c r="AZ104" s="263">
        <v>40232.92</v>
      </c>
      <c r="BA104" s="263">
        <v>276406.51</v>
      </c>
      <c r="BB104" s="263">
        <v>289848.2</v>
      </c>
      <c r="BC104" s="263">
        <v>225700.04</v>
      </c>
      <c r="BD104" s="263">
        <v>233755.63</v>
      </c>
      <c r="BE104" s="263">
        <v>225154</v>
      </c>
      <c r="BF104" s="263">
        <v>402720.97</v>
      </c>
      <c r="BG104" s="263">
        <v>350549.95</v>
      </c>
      <c r="BH104" s="263">
        <v>292978.84999999998</v>
      </c>
      <c r="BI104" s="263">
        <v>430359.89</v>
      </c>
      <c r="BJ104" s="263">
        <v>363433.6</v>
      </c>
      <c r="BK104" s="263">
        <v>341047.47</v>
      </c>
      <c r="BL104" s="263">
        <v>382744.43</v>
      </c>
      <c r="BM104" s="263"/>
      <c r="BN104" s="263">
        <v>0</v>
      </c>
      <c r="BO104" s="263">
        <v>2569108.27</v>
      </c>
      <c r="BP104" s="263">
        <v>0</v>
      </c>
      <c r="BQ104" s="263">
        <v>0</v>
      </c>
      <c r="BR104" s="263">
        <v>0</v>
      </c>
      <c r="BS104" s="263">
        <v>0</v>
      </c>
      <c r="BT104" s="263">
        <v>0</v>
      </c>
      <c r="BU104" s="263">
        <v>0</v>
      </c>
      <c r="BV104" s="263">
        <v>0</v>
      </c>
      <c r="BW104" s="263">
        <v>0</v>
      </c>
      <c r="BX104" s="263">
        <v>0</v>
      </c>
      <c r="BY104" s="263">
        <v>269300.73</v>
      </c>
      <c r="BZ104" s="263">
        <v>0</v>
      </c>
      <c r="CA104" s="263">
        <v>0</v>
      </c>
      <c r="CB104" s="263">
        <v>5311884.7300000004</v>
      </c>
      <c r="CC104" s="263">
        <v>0</v>
      </c>
      <c r="CD104" s="263">
        <v>0</v>
      </c>
      <c r="CE104" s="263">
        <v>0</v>
      </c>
      <c r="CF104" s="263">
        <v>0</v>
      </c>
      <c r="CG104" s="263">
        <v>0</v>
      </c>
      <c r="CH104" s="263">
        <v>0</v>
      </c>
      <c r="CI104" s="263">
        <v>0</v>
      </c>
      <c r="CJ104" s="263">
        <v>0</v>
      </c>
      <c r="CK104" s="263">
        <v>0</v>
      </c>
      <c r="CL104" s="263">
        <v>0</v>
      </c>
      <c r="CM104" s="263">
        <v>0</v>
      </c>
      <c r="CN104" s="263">
        <v>0</v>
      </c>
      <c r="CO104" s="263"/>
      <c r="CP104" s="263">
        <v>0</v>
      </c>
      <c r="CQ104" s="263">
        <v>86533.34</v>
      </c>
      <c r="CR104" s="263">
        <v>230695.78</v>
      </c>
      <c r="CS104" s="263">
        <v>180605.53</v>
      </c>
      <c r="CT104" s="263">
        <v>202763.24</v>
      </c>
      <c r="CU104" s="263">
        <v>208303.44</v>
      </c>
      <c r="CV104" s="263">
        <v>179862.39</v>
      </c>
      <c r="CW104" s="263">
        <v>187635.66</v>
      </c>
      <c r="CX104" s="263">
        <v>150384.01999999999</v>
      </c>
      <c r="CY104" s="263">
        <v>218645.58</v>
      </c>
      <c r="CZ104" s="263">
        <v>215423.44</v>
      </c>
      <c r="DA104" s="263">
        <v>295546.2</v>
      </c>
      <c r="DB104" s="263">
        <v>265408.40000000002</v>
      </c>
      <c r="DC104" s="263">
        <v>260461.23</v>
      </c>
      <c r="DD104" s="263">
        <v>40232.92</v>
      </c>
      <c r="DE104" s="263">
        <v>276406.51</v>
      </c>
      <c r="DF104" s="263">
        <v>289848.2</v>
      </c>
      <c r="DG104" s="263">
        <v>225700.04</v>
      </c>
      <c r="DH104" s="263">
        <v>233755.63</v>
      </c>
      <c r="DI104" s="263">
        <v>225154</v>
      </c>
      <c r="DJ104" s="263">
        <v>402720.97</v>
      </c>
      <c r="DK104" s="263">
        <v>350549.95</v>
      </c>
      <c r="DL104" s="263">
        <v>292978.84999999998</v>
      </c>
      <c r="DM104" s="263">
        <v>430359.89</v>
      </c>
      <c r="DN104" s="263">
        <v>363433.6</v>
      </c>
      <c r="DO104" s="263">
        <v>341047.47</v>
      </c>
      <c r="DP104" s="263">
        <v>382744.43</v>
      </c>
      <c r="DR104" s="263">
        <v>110692959</v>
      </c>
      <c r="DS104" s="263">
        <v>55792618.840000004</v>
      </c>
      <c r="DT104" s="263">
        <v>67053108</v>
      </c>
      <c r="DU104" s="263">
        <v>48288229.82</v>
      </c>
      <c r="DV104" s="263">
        <v>69871296</v>
      </c>
      <c r="DW104" s="263">
        <v>61941308</v>
      </c>
      <c r="DX104" s="263">
        <v>47975031.200000003</v>
      </c>
      <c r="DY104" s="263">
        <v>49383433</v>
      </c>
      <c r="DZ104" s="263">
        <v>72392121</v>
      </c>
      <c r="EA104" s="263">
        <v>57157579</v>
      </c>
      <c r="EB104" s="263">
        <v>61520975.710000001</v>
      </c>
      <c r="EC104" s="263">
        <v>102666765.98999999</v>
      </c>
      <c r="ED104" s="263">
        <v>62122242.869999997</v>
      </c>
      <c r="EE104" s="263">
        <v>68309051</v>
      </c>
      <c r="EF104" s="263">
        <v>70169288.269999996</v>
      </c>
      <c r="EG104" s="263">
        <v>69344367</v>
      </c>
      <c r="EH104" s="263">
        <v>80442767</v>
      </c>
      <c r="EI104" s="263">
        <v>62656416.969999999</v>
      </c>
      <c r="EJ104" s="263">
        <v>68342327.400000006</v>
      </c>
      <c r="EK104" s="263">
        <v>77063195</v>
      </c>
      <c r="EL104" s="263">
        <v>106285048.41</v>
      </c>
      <c r="EM104" s="263">
        <v>106223386</v>
      </c>
      <c r="EN104" s="263">
        <v>73640365</v>
      </c>
      <c r="EO104" s="263">
        <v>95220542</v>
      </c>
      <c r="EP104" s="263">
        <v>93057654</v>
      </c>
      <c r="EQ104" s="263">
        <v>94272301.780000001</v>
      </c>
      <c r="ER104" s="263">
        <v>105034893</v>
      </c>
    </row>
    <row r="105" spans="1:148" x14ac:dyDescent="0.75">
      <c r="A105" s="262">
        <v>45716</v>
      </c>
      <c r="B105" t="s">
        <v>307</v>
      </c>
      <c r="C105" s="263">
        <v>0</v>
      </c>
      <c r="D105" s="263">
        <v>6937890.0500000007</v>
      </c>
      <c r="E105" s="263">
        <v>110961.19</v>
      </c>
      <c r="F105" s="263">
        <v>6937890.0500000007</v>
      </c>
      <c r="G105" s="263">
        <v>2036808310.0699999</v>
      </c>
      <c r="H105" s="263">
        <v>0</v>
      </c>
      <c r="I105" s="263"/>
      <c r="J105" s="263">
        <v>0</v>
      </c>
      <c r="K105" s="263">
        <v>0</v>
      </c>
      <c r="L105" s="263">
        <v>0</v>
      </c>
      <c r="M105" s="263">
        <v>0</v>
      </c>
      <c r="N105" s="263">
        <v>0</v>
      </c>
      <c r="O105" s="263">
        <v>0</v>
      </c>
      <c r="P105" s="263">
        <v>0</v>
      </c>
      <c r="Q105" s="263">
        <v>0</v>
      </c>
      <c r="R105" s="263">
        <v>0</v>
      </c>
      <c r="S105" s="263">
        <v>0</v>
      </c>
      <c r="T105" s="263">
        <v>0</v>
      </c>
      <c r="U105" s="263">
        <v>0</v>
      </c>
      <c r="V105" s="263">
        <v>0</v>
      </c>
      <c r="W105" s="263">
        <v>0</v>
      </c>
      <c r="X105" s="263">
        <v>0</v>
      </c>
      <c r="Y105" s="263">
        <v>0</v>
      </c>
      <c r="Z105" s="263">
        <v>0</v>
      </c>
      <c r="AA105" s="263">
        <v>0</v>
      </c>
      <c r="AB105" s="263">
        <v>0</v>
      </c>
      <c r="AC105" s="263">
        <v>0</v>
      </c>
      <c r="AD105" s="263">
        <v>0</v>
      </c>
      <c r="AE105" s="263">
        <v>0</v>
      </c>
      <c r="AF105" s="263">
        <v>0</v>
      </c>
      <c r="AG105" s="263">
        <v>0</v>
      </c>
      <c r="AH105" s="263">
        <v>0</v>
      </c>
      <c r="AI105" s="263">
        <v>0</v>
      </c>
      <c r="AJ105" s="263">
        <v>0</v>
      </c>
      <c r="AK105" s="263"/>
      <c r="AL105" s="263">
        <v>0</v>
      </c>
      <c r="AM105" s="263">
        <v>129471.45</v>
      </c>
      <c r="AN105" s="263">
        <v>231576.51</v>
      </c>
      <c r="AO105" s="263">
        <v>345115.64</v>
      </c>
      <c r="AP105" s="263">
        <v>290507.37</v>
      </c>
      <c r="AQ105" s="263">
        <v>208220.12</v>
      </c>
      <c r="AR105" s="263">
        <v>179872.56</v>
      </c>
      <c r="AS105" s="263">
        <v>187618.69</v>
      </c>
      <c r="AT105" s="263">
        <v>150252.51999999999</v>
      </c>
      <c r="AU105" s="263">
        <v>211298.28</v>
      </c>
      <c r="AV105" s="263">
        <v>215295.49</v>
      </c>
      <c r="AW105" s="263">
        <v>274628.49</v>
      </c>
      <c r="AX105" s="263">
        <v>265354.96999999997</v>
      </c>
      <c r="AY105" s="263">
        <v>260480.31</v>
      </c>
      <c r="AZ105" s="263">
        <v>270861.57</v>
      </c>
      <c r="BA105" s="263">
        <v>274641.64</v>
      </c>
      <c r="BB105" s="263">
        <v>300463.73</v>
      </c>
      <c r="BC105" s="263">
        <v>225510.78</v>
      </c>
      <c r="BD105" s="263">
        <v>233632.38</v>
      </c>
      <c r="BE105" s="263">
        <v>222634.55</v>
      </c>
      <c r="BF105" s="263">
        <v>403975.15</v>
      </c>
      <c r="BG105" s="263">
        <v>353314.99</v>
      </c>
      <c r="BH105" s="263">
        <v>292973.31</v>
      </c>
      <c r="BI105" s="263">
        <v>323774.03000000003</v>
      </c>
      <c r="BJ105" s="263">
        <v>363426.28</v>
      </c>
      <c r="BK105" s="263">
        <v>339902.57</v>
      </c>
      <c r="BL105" s="263">
        <v>383086.67</v>
      </c>
      <c r="BM105" s="263"/>
      <c r="BN105" s="263">
        <v>0</v>
      </c>
      <c r="BO105" s="263">
        <v>630216.73</v>
      </c>
      <c r="BP105" s="263">
        <v>0</v>
      </c>
      <c r="BQ105" s="263">
        <v>0</v>
      </c>
      <c r="BR105" s="263">
        <v>0</v>
      </c>
      <c r="BS105" s="263">
        <v>0</v>
      </c>
      <c r="BT105" s="263">
        <v>0</v>
      </c>
      <c r="BU105" s="263">
        <v>0</v>
      </c>
      <c r="BV105" s="263">
        <v>0</v>
      </c>
      <c r="BW105" s="263">
        <v>0</v>
      </c>
      <c r="BX105" s="263">
        <v>-527006.96</v>
      </c>
      <c r="BY105" s="263">
        <v>7751.42</v>
      </c>
      <c r="BZ105" s="263">
        <v>0</v>
      </c>
      <c r="CA105" s="263">
        <v>0</v>
      </c>
      <c r="CB105" s="263">
        <v>0</v>
      </c>
      <c r="CC105" s="263">
        <v>0</v>
      </c>
      <c r="CD105" s="263">
        <v>0</v>
      </c>
      <c r="CE105" s="263">
        <v>0</v>
      </c>
      <c r="CF105" s="263">
        <v>0</v>
      </c>
      <c r="CG105" s="263">
        <v>0</v>
      </c>
      <c r="CH105" s="263">
        <v>0</v>
      </c>
      <c r="CI105" s="263">
        <v>0</v>
      </c>
      <c r="CJ105" s="263">
        <v>0</v>
      </c>
      <c r="CK105" s="263">
        <v>0</v>
      </c>
      <c r="CL105" s="263">
        <v>0</v>
      </c>
      <c r="CM105" s="263">
        <v>0</v>
      </c>
      <c r="CN105" s="263">
        <v>0</v>
      </c>
      <c r="CO105" s="263"/>
      <c r="CP105" s="263">
        <v>0</v>
      </c>
      <c r="CQ105" s="263">
        <v>129471.45</v>
      </c>
      <c r="CR105" s="263">
        <v>231576.51</v>
      </c>
      <c r="CS105" s="263">
        <v>345115.64</v>
      </c>
      <c r="CT105" s="263">
        <v>290507.37</v>
      </c>
      <c r="CU105" s="263">
        <v>208220.12</v>
      </c>
      <c r="CV105" s="263">
        <v>179872.56</v>
      </c>
      <c r="CW105" s="263">
        <v>187618.69</v>
      </c>
      <c r="CX105" s="263">
        <v>150252.51999999999</v>
      </c>
      <c r="CY105" s="263">
        <v>211298.28</v>
      </c>
      <c r="CZ105" s="263">
        <v>215295.49</v>
      </c>
      <c r="DA105" s="263">
        <v>274628.49</v>
      </c>
      <c r="DB105" s="263">
        <v>265354.96999999997</v>
      </c>
      <c r="DC105" s="263">
        <v>260480.31</v>
      </c>
      <c r="DD105" s="263">
        <v>270861.57</v>
      </c>
      <c r="DE105" s="263">
        <v>274641.64</v>
      </c>
      <c r="DF105" s="263">
        <v>300463.73</v>
      </c>
      <c r="DG105" s="263">
        <v>225510.78</v>
      </c>
      <c r="DH105" s="263">
        <v>233632.38</v>
      </c>
      <c r="DI105" s="263">
        <v>222634.55</v>
      </c>
      <c r="DJ105" s="263">
        <v>403975.15</v>
      </c>
      <c r="DK105" s="263">
        <v>353314.99</v>
      </c>
      <c r="DL105" s="263">
        <v>292973.31</v>
      </c>
      <c r="DM105" s="263">
        <v>323774.03000000003</v>
      </c>
      <c r="DN105" s="263">
        <v>363426.28</v>
      </c>
      <c r="DO105" s="263">
        <v>339902.57</v>
      </c>
      <c r="DP105" s="263">
        <v>383086.67</v>
      </c>
      <c r="DR105" s="263">
        <v>110692959</v>
      </c>
      <c r="DS105" s="263">
        <v>55162402.109999999</v>
      </c>
      <c r="DT105" s="263">
        <v>67053108</v>
      </c>
      <c r="DU105" s="263">
        <v>48288229.82</v>
      </c>
      <c r="DV105" s="263">
        <v>69871296</v>
      </c>
      <c r="DW105" s="263">
        <v>61941308</v>
      </c>
      <c r="DX105" s="263">
        <v>47975031.200000003</v>
      </c>
      <c r="DY105" s="263">
        <v>49383433</v>
      </c>
      <c r="DZ105" s="263">
        <v>72392121</v>
      </c>
      <c r="EA105" s="263">
        <v>57157579</v>
      </c>
      <c r="EB105" s="263">
        <v>62047982.670000002</v>
      </c>
      <c r="EC105" s="263">
        <v>102659014.56999999</v>
      </c>
      <c r="ED105" s="263">
        <v>62122242.869999997</v>
      </c>
      <c r="EE105" s="263">
        <v>68309051</v>
      </c>
      <c r="EF105" s="263">
        <v>70169288.269999996</v>
      </c>
      <c r="EG105" s="263">
        <v>69344367</v>
      </c>
      <c r="EH105" s="263">
        <v>80442767</v>
      </c>
      <c r="EI105" s="263">
        <v>62656416.969999999</v>
      </c>
      <c r="EJ105" s="263">
        <v>68342327.400000006</v>
      </c>
      <c r="EK105" s="263">
        <v>77063195</v>
      </c>
      <c r="EL105" s="263">
        <v>106285048.41</v>
      </c>
      <c r="EM105" s="263">
        <v>106223386</v>
      </c>
      <c r="EN105" s="263">
        <v>73640365</v>
      </c>
      <c r="EO105" s="263">
        <v>95220542</v>
      </c>
      <c r="EP105" s="263">
        <v>93057654</v>
      </c>
      <c r="EQ105" s="263">
        <v>94272301.780000001</v>
      </c>
      <c r="ER105" s="263">
        <v>105034893</v>
      </c>
    </row>
    <row r="106" spans="1:148" x14ac:dyDescent="0.75">
      <c r="A106" s="262">
        <v>45747</v>
      </c>
      <c r="B106" t="s">
        <v>307</v>
      </c>
      <c r="C106" s="263">
        <v>0</v>
      </c>
      <c r="D106" s="263">
        <v>6834141.3999999994</v>
      </c>
      <c r="E106" s="263">
        <v>10632513.289999999</v>
      </c>
      <c r="F106" s="263">
        <v>6834141.3999999994</v>
      </c>
      <c r="G106" s="263">
        <v>2026175796.78</v>
      </c>
      <c r="H106" s="263">
        <v>0</v>
      </c>
      <c r="I106" s="263"/>
      <c r="J106" s="263">
        <v>0</v>
      </c>
      <c r="K106" s="263">
        <v>0</v>
      </c>
      <c r="L106" s="263">
        <v>0</v>
      </c>
      <c r="M106" s="263">
        <v>0</v>
      </c>
      <c r="N106" s="263">
        <v>0</v>
      </c>
      <c r="O106" s="263">
        <v>0</v>
      </c>
      <c r="P106" s="263">
        <v>0</v>
      </c>
      <c r="Q106" s="263">
        <v>0</v>
      </c>
      <c r="R106" s="263">
        <v>0</v>
      </c>
      <c r="S106" s="263">
        <v>0</v>
      </c>
      <c r="T106" s="263">
        <v>0</v>
      </c>
      <c r="U106" s="263">
        <v>0</v>
      </c>
      <c r="V106" s="263">
        <v>0</v>
      </c>
      <c r="W106" s="263">
        <v>0</v>
      </c>
      <c r="X106" s="263">
        <v>0</v>
      </c>
      <c r="Y106" s="263">
        <v>0</v>
      </c>
      <c r="Z106" s="263">
        <v>0</v>
      </c>
      <c r="AA106" s="263">
        <v>0</v>
      </c>
      <c r="AB106" s="263">
        <v>0</v>
      </c>
      <c r="AC106" s="263">
        <v>0</v>
      </c>
      <c r="AD106" s="263">
        <v>0</v>
      </c>
      <c r="AE106" s="263">
        <v>0</v>
      </c>
      <c r="AF106" s="263">
        <v>0</v>
      </c>
      <c r="AG106" s="263">
        <v>0</v>
      </c>
      <c r="AH106" s="263">
        <v>0</v>
      </c>
      <c r="AI106" s="263">
        <v>0</v>
      </c>
      <c r="AJ106" s="263">
        <v>0</v>
      </c>
      <c r="AK106" s="263"/>
      <c r="AL106" s="263">
        <v>0</v>
      </c>
      <c r="AM106" s="263">
        <v>82399.009999999995</v>
      </c>
      <c r="AN106" s="263">
        <v>237751.35</v>
      </c>
      <c r="AO106" s="263">
        <v>181836.79999999999</v>
      </c>
      <c r="AP106" s="263">
        <v>205038.73</v>
      </c>
      <c r="AQ106" s="263">
        <v>209931.44</v>
      </c>
      <c r="AR106" s="263">
        <v>180618.84</v>
      </c>
      <c r="AS106" s="263">
        <v>187664.44</v>
      </c>
      <c r="AT106" s="263">
        <v>161474.48000000001</v>
      </c>
      <c r="AU106" s="263">
        <v>215522.22</v>
      </c>
      <c r="AV106" s="263">
        <v>214457.45</v>
      </c>
      <c r="AW106" s="263">
        <v>285292.89</v>
      </c>
      <c r="AX106" s="263">
        <v>265463.33</v>
      </c>
      <c r="AY106" s="263">
        <v>261324.44</v>
      </c>
      <c r="AZ106" s="263">
        <v>275605.83</v>
      </c>
      <c r="BA106" s="263">
        <v>273613.07</v>
      </c>
      <c r="BB106" s="263">
        <v>297399.83</v>
      </c>
      <c r="BC106" s="263">
        <v>225096.12</v>
      </c>
      <c r="BD106" s="263">
        <v>235740.04</v>
      </c>
      <c r="BE106" s="263">
        <v>331337.95</v>
      </c>
      <c r="BF106" s="263">
        <v>405079.93</v>
      </c>
      <c r="BG106" s="263">
        <v>356113.46</v>
      </c>
      <c r="BH106" s="263">
        <v>293688.38</v>
      </c>
      <c r="BI106" s="263">
        <v>364821.46</v>
      </c>
      <c r="BJ106" s="263">
        <v>364181.97</v>
      </c>
      <c r="BK106" s="263">
        <v>337740.51</v>
      </c>
      <c r="BL106" s="263">
        <v>384947.43</v>
      </c>
      <c r="BM106" s="263"/>
      <c r="BN106" s="263">
        <v>0</v>
      </c>
      <c r="BO106" s="263">
        <v>818381.57</v>
      </c>
      <c r="BP106" s="263">
        <v>0</v>
      </c>
      <c r="BQ106" s="263">
        <v>0</v>
      </c>
      <c r="BR106" s="263">
        <v>0</v>
      </c>
      <c r="BS106" s="263">
        <v>0</v>
      </c>
      <c r="BT106" s="263">
        <v>0</v>
      </c>
      <c r="BU106" s="263">
        <v>0</v>
      </c>
      <c r="BV106" s="263">
        <v>0</v>
      </c>
      <c r="BW106" s="263">
        <v>0</v>
      </c>
      <c r="BX106" s="263">
        <v>0</v>
      </c>
      <c r="BY106" s="263">
        <v>0</v>
      </c>
      <c r="BZ106" s="263">
        <v>0</v>
      </c>
      <c r="CA106" s="263">
        <v>0</v>
      </c>
      <c r="CB106" s="263">
        <v>0</v>
      </c>
      <c r="CC106" s="263">
        <v>0</v>
      </c>
      <c r="CD106" s="263">
        <v>0</v>
      </c>
      <c r="CE106" s="263">
        <v>0</v>
      </c>
      <c r="CF106" s="263">
        <v>0</v>
      </c>
      <c r="CG106" s="263">
        <v>9814131.7200000007</v>
      </c>
      <c r="CH106" s="263">
        <v>0</v>
      </c>
      <c r="CI106" s="263">
        <v>0</v>
      </c>
      <c r="CJ106" s="263">
        <v>0</v>
      </c>
      <c r="CK106" s="263">
        <v>0</v>
      </c>
      <c r="CL106" s="263">
        <v>0</v>
      </c>
      <c r="CM106" s="263">
        <v>0</v>
      </c>
      <c r="CN106" s="263">
        <v>0</v>
      </c>
      <c r="CO106" s="263"/>
      <c r="CP106" s="263">
        <v>0</v>
      </c>
      <c r="CQ106" s="263">
        <v>82399.009999999995</v>
      </c>
      <c r="CR106" s="263">
        <v>237751.35</v>
      </c>
      <c r="CS106" s="263">
        <v>181836.79999999999</v>
      </c>
      <c r="CT106" s="263">
        <v>205038.73</v>
      </c>
      <c r="CU106" s="263">
        <v>209931.44</v>
      </c>
      <c r="CV106" s="263">
        <v>180618.84</v>
      </c>
      <c r="CW106" s="263">
        <v>187664.44</v>
      </c>
      <c r="CX106" s="263">
        <v>161474.48000000001</v>
      </c>
      <c r="CY106" s="263">
        <v>215522.22</v>
      </c>
      <c r="CZ106" s="263">
        <v>214457.45</v>
      </c>
      <c r="DA106" s="263">
        <v>285292.89</v>
      </c>
      <c r="DB106" s="263">
        <v>265463.33</v>
      </c>
      <c r="DC106" s="263">
        <v>261324.44</v>
      </c>
      <c r="DD106" s="263">
        <v>275605.83</v>
      </c>
      <c r="DE106" s="263">
        <v>273613.07</v>
      </c>
      <c r="DF106" s="263">
        <v>297399.83</v>
      </c>
      <c r="DG106" s="263">
        <v>225096.12</v>
      </c>
      <c r="DH106" s="263">
        <v>235740.04</v>
      </c>
      <c r="DI106" s="263">
        <v>331337.95</v>
      </c>
      <c r="DJ106" s="263">
        <v>405079.93</v>
      </c>
      <c r="DK106" s="263">
        <v>356113.46</v>
      </c>
      <c r="DL106" s="263">
        <v>293688.38</v>
      </c>
      <c r="DM106" s="263">
        <v>364821.46</v>
      </c>
      <c r="DN106" s="263">
        <v>364181.97</v>
      </c>
      <c r="DO106" s="263">
        <v>337740.51</v>
      </c>
      <c r="DP106" s="263">
        <v>384947.43</v>
      </c>
      <c r="DR106" s="263">
        <v>110692959</v>
      </c>
      <c r="DS106" s="263">
        <v>54344020.539999999</v>
      </c>
      <c r="DT106" s="263">
        <v>67053108</v>
      </c>
      <c r="DU106" s="263">
        <v>48288229.82</v>
      </c>
      <c r="DV106" s="263">
        <v>69871296</v>
      </c>
      <c r="DW106" s="263">
        <v>61941308</v>
      </c>
      <c r="DX106" s="263">
        <v>47975031.200000003</v>
      </c>
      <c r="DY106" s="263">
        <v>49383433</v>
      </c>
      <c r="DZ106" s="263">
        <v>72392121</v>
      </c>
      <c r="EA106" s="263">
        <v>57157579</v>
      </c>
      <c r="EB106" s="263">
        <v>62047982.670000002</v>
      </c>
      <c r="EC106" s="263">
        <v>102659014.56999999</v>
      </c>
      <c r="ED106" s="263">
        <v>62122242.869999997</v>
      </c>
      <c r="EE106" s="263">
        <v>68309051</v>
      </c>
      <c r="EF106" s="263">
        <v>70169288.269999996</v>
      </c>
      <c r="EG106" s="263">
        <v>69344367</v>
      </c>
      <c r="EH106" s="263">
        <v>80442767</v>
      </c>
      <c r="EI106" s="263">
        <v>62656416.969999999</v>
      </c>
      <c r="EJ106" s="263">
        <v>68342327.400000006</v>
      </c>
      <c r="EK106" s="263">
        <v>67249063.280000001</v>
      </c>
      <c r="EL106" s="263">
        <v>106285048.41</v>
      </c>
      <c r="EM106" s="263">
        <v>106223386</v>
      </c>
      <c r="EN106" s="263">
        <v>73640365</v>
      </c>
      <c r="EO106" s="263">
        <v>95220542</v>
      </c>
      <c r="EP106" s="263">
        <v>93057654</v>
      </c>
      <c r="EQ106" s="263">
        <v>94272301.780000001</v>
      </c>
      <c r="ER106" s="263">
        <v>105034893</v>
      </c>
    </row>
    <row r="107" spans="1:148" x14ac:dyDescent="0.75">
      <c r="A107" s="262">
        <v>45777</v>
      </c>
      <c r="B107" t="s">
        <v>307</v>
      </c>
      <c r="C107" s="263">
        <v>0</v>
      </c>
      <c r="D107" s="263">
        <v>6943044.5899999999</v>
      </c>
      <c r="E107" s="263">
        <v>65896.609999999986</v>
      </c>
      <c r="F107" s="263">
        <v>6943044.5899999999</v>
      </c>
      <c r="G107" s="263">
        <v>2026109900.1700001</v>
      </c>
      <c r="H107" s="263">
        <v>0</v>
      </c>
      <c r="I107" s="263"/>
      <c r="J107" s="263">
        <v>0</v>
      </c>
      <c r="K107" s="263">
        <v>0</v>
      </c>
      <c r="L107" s="263">
        <v>0</v>
      </c>
      <c r="M107" s="263">
        <v>0</v>
      </c>
      <c r="N107" s="263">
        <v>0</v>
      </c>
      <c r="O107" s="263">
        <v>0</v>
      </c>
      <c r="P107" s="263">
        <v>0</v>
      </c>
      <c r="Q107" s="263">
        <v>0</v>
      </c>
      <c r="R107" s="263">
        <v>0</v>
      </c>
      <c r="S107" s="263">
        <v>0</v>
      </c>
      <c r="T107" s="263">
        <v>0</v>
      </c>
      <c r="U107" s="263">
        <v>0</v>
      </c>
      <c r="V107" s="263">
        <v>0</v>
      </c>
      <c r="W107" s="263">
        <v>0</v>
      </c>
      <c r="X107" s="263">
        <v>0</v>
      </c>
      <c r="Y107" s="263">
        <v>0</v>
      </c>
      <c r="Z107" s="263">
        <v>0</v>
      </c>
      <c r="AA107" s="263">
        <v>0</v>
      </c>
      <c r="AB107" s="263">
        <v>0</v>
      </c>
      <c r="AC107" s="263">
        <v>0</v>
      </c>
      <c r="AD107" s="263">
        <v>0</v>
      </c>
      <c r="AE107" s="263">
        <v>0</v>
      </c>
      <c r="AF107" s="263">
        <v>0</v>
      </c>
      <c r="AG107" s="263">
        <v>0</v>
      </c>
      <c r="AH107" s="263">
        <v>0</v>
      </c>
      <c r="AI107" s="263">
        <v>0</v>
      </c>
      <c r="AJ107" s="263">
        <v>0</v>
      </c>
      <c r="AK107" s="263"/>
      <c r="AL107" s="263">
        <v>0</v>
      </c>
      <c r="AM107" s="263">
        <v>69674.23</v>
      </c>
      <c r="AN107" s="263">
        <v>234083.57</v>
      </c>
      <c r="AO107" s="263">
        <v>228053.55</v>
      </c>
      <c r="AP107" s="263">
        <v>245196.18</v>
      </c>
      <c r="AQ107" s="263">
        <v>215704.43</v>
      </c>
      <c r="AR107" s="263">
        <v>186147.66</v>
      </c>
      <c r="AS107" s="263">
        <v>193810.62</v>
      </c>
      <c r="AT107" s="263">
        <v>159441.45000000001</v>
      </c>
      <c r="AU107" s="263">
        <v>223151.76</v>
      </c>
      <c r="AV107" s="263">
        <v>206587.92</v>
      </c>
      <c r="AW107" s="263">
        <v>284271.05</v>
      </c>
      <c r="AX107" s="263">
        <v>266994.68</v>
      </c>
      <c r="AY107" s="263">
        <v>270654.01</v>
      </c>
      <c r="AZ107" s="263">
        <v>282345.94</v>
      </c>
      <c r="BA107" s="263">
        <v>315055.33</v>
      </c>
      <c r="BB107" s="263">
        <v>253731.59</v>
      </c>
      <c r="BC107" s="263">
        <v>230830.14</v>
      </c>
      <c r="BD107" s="263">
        <v>236889.92</v>
      </c>
      <c r="BE107" s="263">
        <v>229677.81</v>
      </c>
      <c r="BF107" s="263">
        <v>417795.61</v>
      </c>
      <c r="BG107" s="263">
        <v>425283.3</v>
      </c>
      <c r="BH107" s="263">
        <v>302812.82</v>
      </c>
      <c r="BI107" s="263">
        <v>350954.37</v>
      </c>
      <c r="BJ107" s="263">
        <v>373785.57</v>
      </c>
      <c r="BK107" s="263">
        <v>343471.29</v>
      </c>
      <c r="BL107" s="263">
        <v>396639.79</v>
      </c>
      <c r="BM107" s="263"/>
      <c r="BN107" s="263">
        <v>0</v>
      </c>
      <c r="BO107" s="263">
        <v>636724.43999999994</v>
      </c>
      <c r="BP107" s="263">
        <v>0</v>
      </c>
      <c r="BQ107" s="263">
        <v>0</v>
      </c>
      <c r="BR107" s="263">
        <v>0</v>
      </c>
      <c r="BS107" s="263">
        <v>0</v>
      </c>
      <c r="BT107" s="263">
        <v>0</v>
      </c>
      <c r="BU107" s="263">
        <v>0</v>
      </c>
      <c r="BV107" s="263">
        <v>0</v>
      </c>
      <c r="BW107" s="263">
        <v>0</v>
      </c>
      <c r="BX107" s="263">
        <v>0</v>
      </c>
      <c r="BY107" s="263">
        <v>-570827.82999999996</v>
      </c>
      <c r="BZ107" s="263">
        <v>0</v>
      </c>
      <c r="CA107" s="263">
        <v>0</v>
      </c>
      <c r="CB107" s="263">
        <v>0</v>
      </c>
      <c r="CC107" s="263">
        <v>0</v>
      </c>
      <c r="CD107" s="263">
        <v>0</v>
      </c>
      <c r="CE107" s="263">
        <v>0</v>
      </c>
      <c r="CF107" s="263">
        <v>0</v>
      </c>
      <c r="CG107" s="263">
        <v>0</v>
      </c>
      <c r="CH107" s="263">
        <v>0</v>
      </c>
      <c r="CI107" s="263">
        <v>0</v>
      </c>
      <c r="CJ107" s="263">
        <v>0</v>
      </c>
      <c r="CK107" s="263">
        <v>0</v>
      </c>
      <c r="CL107" s="263">
        <v>0</v>
      </c>
      <c r="CM107" s="263">
        <v>0</v>
      </c>
      <c r="CN107" s="263">
        <v>0</v>
      </c>
      <c r="CO107" s="263"/>
      <c r="CP107" s="263">
        <v>0</v>
      </c>
      <c r="CQ107" s="263">
        <v>69674.23</v>
      </c>
      <c r="CR107" s="263">
        <v>234083.57</v>
      </c>
      <c r="CS107" s="263">
        <v>228053.55</v>
      </c>
      <c r="CT107" s="263">
        <v>245196.18</v>
      </c>
      <c r="CU107" s="263">
        <v>215704.43</v>
      </c>
      <c r="CV107" s="263">
        <v>186147.66</v>
      </c>
      <c r="CW107" s="263">
        <v>193810.62</v>
      </c>
      <c r="CX107" s="263">
        <v>159441.45000000001</v>
      </c>
      <c r="CY107" s="263">
        <v>223151.76</v>
      </c>
      <c r="CZ107" s="263">
        <v>206587.92</v>
      </c>
      <c r="DA107" s="263">
        <v>284271.05</v>
      </c>
      <c r="DB107" s="263">
        <v>266994.68</v>
      </c>
      <c r="DC107" s="263">
        <v>270654.01</v>
      </c>
      <c r="DD107" s="263">
        <v>282345.94</v>
      </c>
      <c r="DE107" s="263">
        <v>315055.33</v>
      </c>
      <c r="DF107" s="263">
        <v>253731.59</v>
      </c>
      <c r="DG107" s="263">
        <v>230830.14</v>
      </c>
      <c r="DH107" s="263">
        <v>236889.92</v>
      </c>
      <c r="DI107" s="263">
        <v>229677.81</v>
      </c>
      <c r="DJ107" s="263">
        <v>417795.61</v>
      </c>
      <c r="DK107" s="263">
        <v>425283.3</v>
      </c>
      <c r="DL107" s="263">
        <v>302812.82</v>
      </c>
      <c r="DM107" s="263">
        <v>350954.37</v>
      </c>
      <c r="DN107" s="263">
        <v>373785.57</v>
      </c>
      <c r="DO107" s="263">
        <v>343471.29</v>
      </c>
      <c r="DP107" s="263">
        <v>396639.79</v>
      </c>
      <c r="DR107" s="263">
        <v>110692959</v>
      </c>
      <c r="DS107" s="263">
        <v>53707296.100000001</v>
      </c>
      <c r="DT107" s="263">
        <v>67053108</v>
      </c>
      <c r="DU107" s="263">
        <v>48288229.82</v>
      </c>
      <c r="DV107" s="263">
        <v>69871296</v>
      </c>
      <c r="DW107" s="263">
        <v>61941308</v>
      </c>
      <c r="DX107" s="263">
        <v>47975031.200000003</v>
      </c>
      <c r="DY107" s="263">
        <v>49383433</v>
      </c>
      <c r="DZ107" s="263">
        <v>72392121</v>
      </c>
      <c r="EA107" s="263">
        <v>57157579</v>
      </c>
      <c r="EB107" s="263">
        <v>62047982.670000002</v>
      </c>
      <c r="EC107" s="263">
        <v>103229842.40000001</v>
      </c>
      <c r="ED107" s="263">
        <v>62122242.869999997</v>
      </c>
      <c r="EE107" s="263">
        <v>68309051</v>
      </c>
      <c r="EF107" s="263">
        <v>70169288.269999996</v>
      </c>
      <c r="EG107" s="263">
        <v>69344367</v>
      </c>
      <c r="EH107" s="263">
        <v>80442767</v>
      </c>
      <c r="EI107" s="263">
        <v>62656416.969999999</v>
      </c>
      <c r="EJ107" s="263">
        <v>68342327.400000006</v>
      </c>
      <c r="EK107" s="263">
        <v>67249063.280000001</v>
      </c>
      <c r="EL107" s="263">
        <v>106285048.41</v>
      </c>
      <c r="EM107" s="263">
        <v>106223386</v>
      </c>
      <c r="EN107" s="263">
        <v>73640365</v>
      </c>
      <c r="EO107" s="263">
        <v>95220542</v>
      </c>
      <c r="EP107" s="263">
        <v>93057654</v>
      </c>
      <c r="EQ107" s="263">
        <v>94272301.780000001</v>
      </c>
      <c r="ER107" s="263">
        <v>105034893</v>
      </c>
    </row>
    <row r="108" spans="1:148" x14ac:dyDescent="0.75">
      <c r="A108" s="262">
        <v>45808</v>
      </c>
      <c r="B108" t="s">
        <v>307</v>
      </c>
      <c r="C108" s="263">
        <v>0</v>
      </c>
      <c r="D108" s="263">
        <v>6764381.9299999997</v>
      </c>
      <c r="E108" s="263">
        <v>3576406.65</v>
      </c>
      <c r="F108" s="263">
        <v>6764381.9299999997</v>
      </c>
      <c r="G108" s="263">
        <v>2022533493.52</v>
      </c>
      <c r="H108" s="263">
        <v>0</v>
      </c>
      <c r="I108" s="263"/>
      <c r="J108" s="263">
        <v>0</v>
      </c>
      <c r="K108" s="263">
        <v>0</v>
      </c>
      <c r="L108" s="263">
        <v>0</v>
      </c>
      <c r="M108" s="263">
        <v>0</v>
      </c>
      <c r="N108" s="263">
        <v>0</v>
      </c>
      <c r="O108" s="263">
        <v>0</v>
      </c>
      <c r="P108" s="263">
        <v>0</v>
      </c>
      <c r="Q108" s="263">
        <v>0</v>
      </c>
      <c r="R108" s="263">
        <v>0</v>
      </c>
      <c r="S108" s="263">
        <v>0</v>
      </c>
      <c r="T108" s="263">
        <v>0</v>
      </c>
      <c r="U108" s="263">
        <v>0</v>
      </c>
      <c r="V108" s="263">
        <v>0</v>
      </c>
      <c r="W108" s="263">
        <v>0</v>
      </c>
      <c r="X108" s="263">
        <v>0</v>
      </c>
      <c r="Y108" s="263">
        <v>0</v>
      </c>
      <c r="Z108" s="263">
        <v>0</v>
      </c>
      <c r="AA108" s="263">
        <v>0</v>
      </c>
      <c r="AB108" s="263">
        <v>0</v>
      </c>
      <c r="AC108" s="263">
        <v>0</v>
      </c>
      <c r="AD108" s="263">
        <v>0</v>
      </c>
      <c r="AE108" s="263">
        <v>0</v>
      </c>
      <c r="AF108" s="263">
        <v>0</v>
      </c>
      <c r="AG108" s="263">
        <v>0</v>
      </c>
      <c r="AH108" s="263">
        <v>0</v>
      </c>
      <c r="AI108" s="263">
        <v>0</v>
      </c>
      <c r="AJ108" s="263">
        <v>0</v>
      </c>
      <c r="AK108" s="263"/>
      <c r="AL108" s="263">
        <v>0</v>
      </c>
      <c r="AM108" s="263">
        <v>291114.12</v>
      </c>
      <c r="AN108" s="263">
        <v>223595.23</v>
      </c>
      <c r="AO108" s="263">
        <v>189125.5</v>
      </c>
      <c r="AP108" s="263">
        <v>193324.78</v>
      </c>
      <c r="AQ108" s="263">
        <v>208774.8</v>
      </c>
      <c r="AR108" s="263">
        <v>180139.39</v>
      </c>
      <c r="AS108" s="263">
        <v>184207.38</v>
      </c>
      <c r="AT108" s="263">
        <v>151779.29999999999</v>
      </c>
      <c r="AU108" s="263">
        <v>206120.86</v>
      </c>
      <c r="AV108" s="263">
        <v>200817.05</v>
      </c>
      <c r="AW108" s="263">
        <v>279657.67</v>
      </c>
      <c r="AX108" s="263">
        <v>265208.06</v>
      </c>
      <c r="AY108" s="263">
        <v>238625.24</v>
      </c>
      <c r="AZ108" s="263">
        <v>273996.53999999998</v>
      </c>
      <c r="BA108" s="263">
        <v>272662.77</v>
      </c>
      <c r="BB108" s="263">
        <v>542609.30000000005</v>
      </c>
      <c r="BC108" s="263">
        <v>222457</v>
      </c>
      <c r="BD108" s="263">
        <v>229735.22</v>
      </c>
      <c r="BE108" s="263">
        <v>224175.8</v>
      </c>
      <c r="BF108" s="263">
        <v>404432.66</v>
      </c>
      <c r="BG108" s="263">
        <v>353649.19</v>
      </c>
      <c r="BH108" s="263">
        <v>293190.94</v>
      </c>
      <c r="BI108" s="263">
        <v>324936.26</v>
      </c>
      <c r="BJ108" s="263">
        <v>94853.89</v>
      </c>
      <c r="BK108" s="263">
        <v>332011.42</v>
      </c>
      <c r="BL108" s="263">
        <v>383181.56</v>
      </c>
      <c r="BM108" s="263"/>
      <c r="BN108" s="263">
        <v>0</v>
      </c>
      <c r="BO108" s="263">
        <v>-658430.43000000005</v>
      </c>
      <c r="BP108" s="263">
        <v>0</v>
      </c>
      <c r="BQ108" s="263">
        <v>0</v>
      </c>
      <c r="BR108" s="263">
        <v>0</v>
      </c>
      <c r="BS108" s="263">
        <v>0</v>
      </c>
      <c r="BT108" s="263">
        <v>0</v>
      </c>
      <c r="BU108" s="263">
        <v>0</v>
      </c>
      <c r="BV108" s="263">
        <v>0</v>
      </c>
      <c r="BW108" s="263">
        <v>0</v>
      </c>
      <c r="BX108" s="263">
        <v>0</v>
      </c>
      <c r="BY108" s="263">
        <v>0</v>
      </c>
      <c r="BZ108" s="263">
        <v>0</v>
      </c>
      <c r="CA108" s="263">
        <v>0</v>
      </c>
      <c r="CB108" s="263">
        <v>0</v>
      </c>
      <c r="CC108" s="263">
        <v>0</v>
      </c>
      <c r="CD108" s="263">
        <v>4234837.08</v>
      </c>
      <c r="CE108" s="263">
        <v>0</v>
      </c>
      <c r="CF108" s="263">
        <v>0</v>
      </c>
      <c r="CG108" s="263">
        <v>0</v>
      </c>
      <c r="CH108" s="263">
        <v>0</v>
      </c>
      <c r="CI108" s="263">
        <v>0</v>
      </c>
      <c r="CJ108" s="263">
        <v>0</v>
      </c>
      <c r="CK108" s="263">
        <v>0</v>
      </c>
      <c r="CL108" s="263">
        <v>0</v>
      </c>
      <c r="CM108" s="263">
        <v>0</v>
      </c>
      <c r="CN108" s="263">
        <v>0</v>
      </c>
      <c r="CO108" s="263"/>
      <c r="CP108" s="263">
        <v>0</v>
      </c>
      <c r="CQ108" s="263">
        <v>291114.12</v>
      </c>
      <c r="CR108" s="263">
        <v>223595.23</v>
      </c>
      <c r="CS108" s="263">
        <v>189125.5</v>
      </c>
      <c r="CT108" s="263">
        <v>193324.78</v>
      </c>
      <c r="CU108" s="263">
        <v>208774.8</v>
      </c>
      <c r="CV108" s="263">
        <v>180139.39</v>
      </c>
      <c r="CW108" s="263">
        <v>184207.38</v>
      </c>
      <c r="CX108" s="263">
        <v>151779.29999999999</v>
      </c>
      <c r="CY108" s="263">
        <v>206120.86</v>
      </c>
      <c r="CZ108" s="263">
        <v>200817.05</v>
      </c>
      <c r="DA108" s="263">
        <v>279657.67</v>
      </c>
      <c r="DB108" s="263">
        <v>265208.06</v>
      </c>
      <c r="DC108" s="263">
        <v>238625.24</v>
      </c>
      <c r="DD108" s="263">
        <v>273996.53999999998</v>
      </c>
      <c r="DE108" s="263">
        <v>272662.77</v>
      </c>
      <c r="DF108" s="263">
        <v>542609.30000000005</v>
      </c>
      <c r="DG108" s="263">
        <v>222457</v>
      </c>
      <c r="DH108" s="263">
        <v>229735.22</v>
      </c>
      <c r="DI108" s="263">
        <v>224175.8</v>
      </c>
      <c r="DJ108" s="263">
        <v>404432.66</v>
      </c>
      <c r="DK108" s="263">
        <v>353649.19</v>
      </c>
      <c r="DL108" s="263">
        <v>293190.94</v>
      </c>
      <c r="DM108" s="263">
        <v>324936.26</v>
      </c>
      <c r="DN108" s="263">
        <v>94853.89</v>
      </c>
      <c r="DO108" s="263">
        <v>332011.42</v>
      </c>
      <c r="DP108" s="263">
        <v>383181.56</v>
      </c>
      <c r="DR108" s="263">
        <v>110692959</v>
      </c>
      <c r="DS108" s="263">
        <v>54365726.530000001</v>
      </c>
      <c r="DT108" s="263">
        <v>67053108</v>
      </c>
      <c r="DU108" s="263">
        <v>48288229.82</v>
      </c>
      <c r="DV108" s="263">
        <v>69871296</v>
      </c>
      <c r="DW108" s="263">
        <v>61941308</v>
      </c>
      <c r="DX108" s="263">
        <v>47975031.200000003</v>
      </c>
      <c r="DY108" s="263">
        <v>49383433</v>
      </c>
      <c r="DZ108" s="263">
        <v>72392121</v>
      </c>
      <c r="EA108" s="263">
        <v>57157579</v>
      </c>
      <c r="EB108" s="263">
        <v>62047982.670000002</v>
      </c>
      <c r="EC108" s="263">
        <v>103229842.40000001</v>
      </c>
      <c r="ED108" s="263">
        <v>62122242.869999997</v>
      </c>
      <c r="EE108" s="263">
        <v>68309051</v>
      </c>
      <c r="EF108" s="263">
        <v>70169288.269999996</v>
      </c>
      <c r="EG108" s="263">
        <v>69344367</v>
      </c>
      <c r="EH108" s="263">
        <v>76207929.920000002</v>
      </c>
      <c r="EI108" s="263">
        <v>62656416.969999999</v>
      </c>
      <c r="EJ108" s="263">
        <v>68342327.400000006</v>
      </c>
      <c r="EK108" s="263">
        <v>67249063.280000001</v>
      </c>
      <c r="EL108" s="263">
        <v>106285048.41</v>
      </c>
      <c r="EM108" s="263">
        <v>106223386</v>
      </c>
      <c r="EN108" s="263">
        <v>73640365</v>
      </c>
      <c r="EO108" s="263">
        <v>95220542</v>
      </c>
      <c r="EP108" s="263">
        <v>93057654</v>
      </c>
      <c r="EQ108" s="263">
        <v>94272301.780000001</v>
      </c>
      <c r="ER108" s="263">
        <v>105034893</v>
      </c>
    </row>
    <row r="109" spans="1:148" x14ac:dyDescent="0.75">
      <c r="A109" s="262">
        <v>45838</v>
      </c>
      <c r="B109" t="s">
        <v>307</v>
      </c>
      <c r="C109" s="263">
        <v>0</v>
      </c>
      <c r="D109" s="263">
        <v>7267064.8699999992</v>
      </c>
      <c r="E109" s="263">
        <v>1488334.3</v>
      </c>
      <c r="F109" s="263">
        <v>7267064.8699999992</v>
      </c>
      <c r="G109" s="263">
        <v>2021045159.22</v>
      </c>
      <c r="H109" s="263">
        <v>0</v>
      </c>
      <c r="I109" s="263"/>
      <c r="J109" s="263">
        <v>0</v>
      </c>
      <c r="K109" s="263">
        <v>0</v>
      </c>
      <c r="L109" s="263">
        <v>0</v>
      </c>
      <c r="M109" s="263">
        <v>0</v>
      </c>
      <c r="N109" s="263">
        <v>0</v>
      </c>
      <c r="O109" s="263">
        <v>0</v>
      </c>
      <c r="P109" s="263">
        <v>0</v>
      </c>
      <c r="Q109" s="263">
        <v>0</v>
      </c>
      <c r="R109" s="263">
        <v>0</v>
      </c>
      <c r="S109" s="263">
        <v>0</v>
      </c>
      <c r="T109" s="263">
        <v>0</v>
      </c>
      <c r="U109" s="263">
        <v>0</v>
      </c>
      <c r="V109" s="263">
        <v>0</v>
      </c>
      <c r="W109" s="263">
        <v>0</v>
      </c>
      <c r="X109" s="263">
        <v>0</v>
      </c>
      <c r="Y109" s="263">
        <v>0</v>
      </c>
      <c r="Z109" s="263">
        <v>0</v>
      </c>
      <c r="AA109" s="263">
        <v>0</v>
      </c>
      <c r="AB109" s="263">
        <v>0</v>
      </c>
      <c r="AC109" s="263">
        <v>0</v>
      </c>
      <c r="AD109" s="263">
        <v>0</v>
      </c>
      <c r="AE109" s="263">
        <v>0</v>
      </c>
      <c r="AF109" s="263">
        <v>0</v>
      </c>
      <c r="AG109" s="263">
        <v>0</v>
      </c>
      <c r="AH109" s="263">
        <v>0</v>
      </c>
      <c r="AI109" s="263">
        <v>0</v>
      </c>
      <c r="AJ109" s="263">
        <v>0</v>
      </c>
      <c r="AK109" s="263"/>
      <c r="AL109" s="263">
        <v>0</v>
      </c>
      <c r="AM109" s="263">
        <v>0</v>
      </c>
      <c r="AN109" s="263">
        <v>190170.73</v>
      </c>
      <c r="AO109" s="263">
        <v>188281.54</v>
      </c>
      <c r="AP109" s="263">
        <v>200295.15</v>
      </c>
      <c r="AQ109" s="263">
        <v>215724.47</v>
      </c>
      <c r="AR109" s="263">
        <v>174432.36</v>
      </c>
      <c r="AS109" s="263">
        <v>190450.69</v>
      </c>
      <c r="AT109" s="263">
        <v>158946.54</v>
      </c>
      <c r="AU109" s="263">
        <v>226933.2</v>
      </c>
      <c r="AV109" s="263">
        <v>207002.04</v>
      </c>
      <c r="AW109" s="263">
        <v>818358.85</v>
      </c>
      <c r="AX109" s="263">
        <v>274172.92</v>
      </c>
      <c r="AY109" s="263">
        <v>249041.39</v>
      </c>
      <c r="AZ109" s="263">
        <v>282458.40000000002</v>
      </c>
      <c r="BA109" s="263">
        <v>286505.63</v>
      </c>
      <c r="BB109" s="263">
        <v>321213.40999999997</v>
      </c>
      <c r="BC109" s="263">
        <v>229261.41</v>
      </c>
      <c r="BD109" s="263">
        <v>237269.77</v>
      </c>
      <c r="BE109" s="263">
        <v>230614.67</v>
      </c>
      <c r="BF109" s="263">
        <v>417860.5</v>
      </c>
      <c r="BG109" s="263">
        <v>408332.16</v>
      </c>
      <c r="BH109" s="263">
        <v>302957.55</v>
      </c>
      <c r="BI109" s="263">
        <v>341551.08</v>
      </c>
      <c r="BJ109" s="263">
        <v>373745.74</v>
      </c>
      <c r="BK109" s="263">
        <v>344616.61</v>
      </c>
      <c r="BL109" s="263">
        <v>396868.06</v>
      </c>
      <c r="BM109" s="263"/>
      <c r="BN109" s="263">
        <v>0</v>
      </c>
      <c r="BO109" s="263">
        <v>586500.42000000004</v>
      </c>
      <c r="BP109" s="263">
        <v>0</v>
      </c>
      <c r="BQ109" s="263">
        <v>0</v>
      </c>
      <c r="BR109" s="263">
        <v>0</v>
      </c>
      <c r="BS109" s="263">
        <v>0</v>
      </c>
      <c r="BT109" s="263">
        <v>0</v>
      </c>
      <c r="BU109" s="263">
        <v>0</v>
      </c>
      <c r="BV109" s="263">
        <v>0</v>
      </c>
      <c r="BW109" s="263">
        <v>0</v>
      </c>
      <c r="BX109" s="263">
        <v>0</v>
      </c>
      <c r="BY109" s="263">
        <v>901833.88</v>
      </c>
      <c r="BZ109" s="263">
        <v>0</v>
      </c>
      <c r="CA109" s="263">
        <v>0</v>
      </c>
      <c r="CB109" s="263">
        <v>0</v>
      </c>
      <c r="CC109" s="263">
        <v>0</v>
      </c>
      <c r="CD109" s="263">
        <v>0</v>
      </c>
      <c r="CE109" s="263">
        <v>0</v>
      </c>
      <c r="CF109" s="263">
        <v>0</v>
      </c>
      <c r="CG109" s="263">
        <v>0</v>
      </c>
      <c r="CH109" s="263">
        <v>0</v>
      </c>
      <c r="CI109" s="263">
        <v>0</v>
      </c>
      <c r="CJ109" s="263">
        <v>0</v>
      </c>
      <c r="CK109" s="263">
        <v>0</v>
      </c>
      <c r="CL109" s="263">
        <v>0</v>
      </c>
      <c r="CM109" s="263">
        <v>0</v>
      </c>
      <c r="CN109" s="263">
        <v>0</v>
      </c>
      <c r="CO109" s="263"/>
      <c r="CP109" s="263">
        <v>0</v>
      </c>
      <c r="CQ109" s="263">
        <v>0</v>
      </c>
      <c r="CR109" s="263">
        <v>190170.73</v>
      </c>
      <c r="CS109" s="263">
        <v>188281.54</v>
      </c>
      <c r="CT109" s="263">
        <v>200295.15</v>
      </c>
      <c r="CU109" s="263">
        <v>215724.47</v>
      </c>
      <c r="CV109" s="263">
        <v>174432.36</v>
      </c>
      <c r="CW109" s="263">
        <v>190450.69</v>
      </c>
      <c r="CX109" s="263">
        <v>158946.54</v>
      </c>
      <c r="CY109" s="263">
        <v>226933.2</v>
      </c>
      <c r="CZ109" s="263">
        <v>207002.04</v>
      </c>
      <c r="DA109" s="263">
        <v>818358.85</v>
      </c>
      <c r="DB109" s="263">
        <v>274172.92</v>
      </c>
      <c r="DC109" s="263">
        <v>249041.39</v>
      </c>
      <c r="DD109" s="263">
        <v>282458.40000000002</v>
      </c>
      <c r="DE109" s="263">
        <v>286505.63</v>
      </c>
      <c r="DF109" s="263">
        <v>321213.40999999997</v>
      </c>
      <c r="DG109" s="263">
        <v>229261.41</v>
      </c>
      <c r="DH109" s="263">
        <v>237269.77</v>
      </c>
      <c r="DI109" s="263">
        <v>230614.67</v>
      </c>
      <c r="DJ109" s="263">
        <v>417860.5</v>
      </c>
      <c r="DK109" s="263">
        <v>408332.16</v>
      </c>
      <c r="DL109" s="263">
        <v>302957.55</v>
      </c>
      <c r="DM109" s="263">
        <v>341551.08</v>
      </c>
      <c r="DN109" s="263">
        <v>373745.74</v>
      </c>
      <c r="DO109" s="263">
        <v>344616.61</v>
      </c>
      <c r="DP109" s="263">
        <v>396868.06</v>
      </c>
      <c r="DR109" s="263">
        <v>110692959</v>
      </c>
      <c r="DS109" s="263">
        <v>53779226.109999999</v>
      </c>
      <c r="DT109" s="263">
        <v>67053108</v>
      </c>
      <c r="DU109" s="263">
        <v>48288229.82</v>
      </c>
      <c r="DV109" s="263">
        <v>69871296</v>
      </c>
      <c r="DW109" s="263">
        <v>61941308</v>
      </c>
      <c r="DX109" s="263">
        <v>47975031.200000003</v>
      </c>
      <c r="DY109" s="263">
        <v>49383433</v>
      </c>
      <c r="DZ109" s="263">
        <v>72392121</v>
      </c>
      <c r="EA109" s="263">
        <v>57157579</v>
      </c>
      <c r="EB109" s="263">
        <v>62047982.670000002</v>
      </c>
      <c r="EC109" s="263">
        <v>102328008.52</v>
      </c>
      <c r="ED109" s="263">
        <v>62122242.869999997</v>
      </c>
      <c r="EE109" s="263">
        <v>68309051</v>
      </c>
      <c r="EF109" s="263">
        <v>70169288.269999996</v>
      </c>
      <c r="EG109" s="263">
        <v>69344367</v>
      </c>
      <c r="EH109" s="263">
        <v>76207929.920000002</v>
      </c>
      <c r="EI109" s="263">
        <v>62656416.969999999</v>
      </c>
      <c r="EJ109" s="263">
        <v>68342327.400000006</v>
      </c>
      <c r="EK109" s="263">
        <v>67249063.280000001</v>
      </c>
      <c r="EL109" s="263">
        <v>106285048.41</v>
      </c>
      <c r="EM109" s="263">
        <v>106223386</v>
      </c>
      <c r="EN109" s="263">
        <v>73640365</v>
      </c>
      <c r="EO109" s="263">
        <v>95220542</v>
      </c>
      <c r="EP109" s="263">
        <v>93057654</v>
      </c>
      <c r="EQ109" s="263">
        <v>94272301.780000001</v>
      </c>
      <c r="ER109" s="263">
        <v>105034893</v>
      </c>
    </row>
    <row r="110" spans="1:148" x14ac:dyDescent="0.75">
      <c r="A110" s="262">
        <v>45869</v>
      </c>
      <c r="B110" t="s">
        <v>307</v>
      </c>
      <c r="C110" s="263">
        <v>0</v>
      </c>
      <c r="D110" s="263">
        <v>7950340.8299999991</v>
      </c>
      <c r="E110" s="263">
        <v>7318483.0199999996</v>
      </c>
      <c r="F110" s="263">
        <v>7950340.8299999991</v>
      </c>
      <c r="G110" s="263">
        <v>2013726676.2</v>
      </c>
      <c r="H110" s="263">
        <v>0</v>
      </c>
      <c r="I110" s="263"/>
      <c r="J110" s="263">
        <v>0</v>
      </c>
      <c r="K110" s="263">
        <v>0</v>
      </c>
      <c r="L110" s="263">
        <v>0</v>
      </c>
      <c r="M110" s="263">
        <v>0</v>
      </c>
      <c r="N110" s="263">
        <v>0</v>
      </c>
      <c r="O110" s="263">
        <v>0</v>
      </c>
      <c r="P110" s="263">
        <v>0</v>
      </c>
      <c r="Q110" s="263">
        <v>0</v>
      </c>
      <c r="R110" s="263">
        <v>0</v>
      </c>
      <c r="S110" s="263">
        <v>0</v>
      </c>
      <c r="T110" s="263">
        <v>0</v>
      </c>
      <c r="U110" s="263">
        <v>0</v>
      </c>
      <c r="V110" s="263">
        <v>0</v>
      </c>
      <c r="W110" s="263">
        <v>0</v>
      </c>
      <c r="X110" s="263">
        <v>0</v>
      </c>
      <c r="Y110" s="263">
        <v>0</v>
      </c>
      <c r="Z110" s="263">
        <v>0</v>
      </c>
      <c r="AA110" s="263">
        <v>0</v>
      </c>
      <c r="AB110" s="263">
        <v>0</v>
      </c>
      <c r="AC110" s="263">
        <v>0</v>
      </c>
      <c r="AD110" s="263">
        <v>0</v>
      </c>
      <c r="AE110" s="263">
        <v>0</v>
      </c>
      <c r="AF110" s="263">
        <v>0</v>
      </c>
      <c r="AG110" s="263">
        <v>0</v>
      </c>
      <c r="AH110" s="263">
        <v>0</v>
      </c>
      <c r="AI110" s="263">
        <v>0</v>
      </c>
      <c r="AJ110" s="263">
        <v>0</v>
      </c>
      <c r="AK110" s="263"/>
      <c r="AL110" s="263">
        <v>0</v>
      </c>
      <c r="AM110" s="263">
        <v>854877.49</v>
      </c>
      <c r="AN110" s="263">
        <v>172402.67</v>
      </c>
      <c r="AO110" s="263">
        <v>182209.23</v>
      </c>
      <c r="AP110" s="263">
        <v>192076.89</v>
      </c>
      <c r="AQ110" s="263">
        <v>208746.62</v>
      </c>
      <c r="AR110" s="263">
        <v>165414.34</v>
      </c>
      <c r="AS110" s="263">
        <v>184189.35</v>
      </c>
      <c r="AT110" s="263">
        <v>205097.60000000001</v>
      </c>
      <c r="AU110" s="263">
        <v>213232.49</v>
      </c>
      <c r="AV110" s="263">
        <v>198093.53</v>
      </c>
      <c r="AW110" s="263">
        <v>295139.63</v>
      </c>
      <c r="AX110" s="263">
        <v>265417.09000000003</v>
      </c>
      <c r="AY110" s="263">
        <v>239743.25</v>
      </c>
      <c r="AZ110" s="263">
        <v>273828.86</v>
      </c>
      <c r="BA110" s="263">
        <v>270239.68</v>
      </c>
      <c r="BB110" s="263">
        <v>308628.11</v>
      </c>
      <c r="BC110" s="263">
        <v>222844.43</v>
      </c>
      <c r="BD110" s="263">
        <v>650529.62</v>
      </c>
      <c r="BE110" s="263">
        <v>223049.59</v>
      </c>
      <c r="BF110" s="263">
        <v>404379.07</v>
      </c>
      <c r="BG110" s="263">
        <v>375674.96</v>
      </c>
      <c r="BH110" s="263">
        <v>293179.02</v>
      </c>
      <c r="BI110" s="263">
        <v>564857.93999999994</v>
      </c>
      <c r="BJ110" s="263">
        <v>271240.65999999997</v>
      </c>
      <c r="BK110" s="263">
        <v>332047.64</v>
      </c>
      <c r="BL110" s="263">
        <v>383201.07</v>
      </c>
      <c r="BM110" s="263"/>
      <c r="BN110" s="263">
        <v>0</v>
      </c>
      <c r="BO110" s="263">
        <v>7106679.5700000003</v>
      </c>
      <c r="BP110" s="263">
        <v>0</v>
      </c>
      <c r="BQ110" s="263">
        <v>0</v>
      </c>
      <c r="BR110" s="263">
        <v>0</v>
      </c>
      <c r="BS110" s="263">
        <v>0</v>
      </c>
      <c r="BT110" s="263">
        <v>0</v>
      </c>
      <c r="BU110" s="263">
        <v>0</v>
      </c>
      <c r="BV110" s="263">
        <v>112963.41</v>
      </c>
      <c r="BW110" s="263">
        <v>0</v>
      </c>
      <c r="BX110" s="263">
        <v>0</v>
      </c>
      <c r="BY110" s="263">
        <v>0</v>
      </c>
      <c r="BZ110" s="263">
        <v>0</v>
      </c>
      <c r="CA110" s="263">
        <v>0</v>
      </c>
      <c r="CB110" s="263">
        <v>0</v>
      </c>
      <c r="CC110" s="263">
        <v>0</v>
      </c>
      <c r="CD110" s="263">
        <v>0</v>
      </c>
      <c r="CE110" s="263">
        <v>0</v>
      </c>
      <c r="CF110" s="263">
        <v>98840.04</v>
      </c>
      <c r="CG110" s="263">
        <v>0</v>
      </c>
      <c r="CH110" s="263">
        <v>0</v>
      </c>
      <c r="CI110" s="263">
        <v>0</v>
      </c>
      <c r="CJ110" s="263">
        <v>0</v>
      </c>
      <c r="CK110" s="263">
        <v>0</v>
      </c>
      <c r="CL110" s="263">
        <v>0</v>
      </c>
      <c r="CM110" s="263">
        <v>0</v>
      </c>
      <c r="CN110" s="263">
        <v>0</v>
      </c>
      <c r="CO110" s="263"/>
      <c r="CP110" s="263">
        <v>0</v>
      </c>
      <c r="CQ110" s="263">
        <v>854877.49</v>
      </c>
      <c r="CR110" s="263">
        <v>172402.67</v>
      </c>
      <c r="CS110" s="263">
        <v>182209.23</v>
      </c>
      <c r="CT110" s="263">
        <v>192076.89</v>
      </c>
      <c r="CU110" s="263">
        <v>208746.62</v>
      </c>
      <c r="CV110" s="263">
        <v>165414.34</v>
      </c>
      <c r="CW110" s="263">
        <v>184189.35</v>
      </c>
      <c r="CX110" s="263">
        <v>205097.60000000001</v>
      </c>
      <c r="CY110" s="263">
        <v>213232.49</v>
      </c>
      <c r="CZ110" s="263">
        <v>198093.53</v>
      </c>
      <c r="DA110" s="263">
        <v>295139.63</v>
      </c>
      <c r="DB110" s="263">
        <v>265417.09000000003</v>
      </c>
      <c r="DC110" s="263">
        <v>239743.25</v>
      </c>
      <c r="DD110" s="263">
        <v>273828.86</v>
      </c>
      <c r="DE110" s="263">
        <v>270239.68</v>
      </c>
      <c r="DF110" s="263">
        <v>308628.11</v>
      </c>
      <c r="DG110" s="263">
        <v>222844.43</v>
      </c>
      <c r="DH110" s="263">
        <v>650529.62</v>
      </c>
      <c r="DI110" s="263">
        <v>223049.59</v>
      </c>
      <c r="DJ110" s="263">
        <v>404379.07</v>
      </c>
      <c r="DK110" s="263">
        <v>375674.96</v>
      </c>
      <c r="DL110" s="263">
        <v>293179.02</v>
      </c>
      <c r="DM110" s="263">
        <v>564857.93999999994</v>
      </c>
      <c r="DN110" s="263">
        <v>271240.65999999997</v>
      </c>
      <c r="DO110" s="263">
        <v>332047.64</v>
      </c>
      <c r="DP110" s="263">
        <v>383201.07</v>
      </c>
      <c r="DR110" s="263">
        <v>110692959</v>
      </c>
      <c r="DS110" s="263">
        <v>46672546.539999999</v>
      </c>
      <c r="DT110" s="263">
        <v>67053108</v>
      </c>
      <c r="DU110" s="263">
        <v>48288229.82</v>
      </c>
      <c r="DV110" s="263">
        <v>69871296</v>
      </c>
      <c r="DW110" s="263">
        <v>61941308</v>
      </c>
      <c r="DX110" s="263">
        <v>47975031.200000003</v>
      </c>
      <c r="DY110" s="263">
        <v>49383433</v>
      </c>
      <c r="DZ110" s="263">
        <v>72279157.590000004</v>
      </c>
      <c r="EA110" s="263">
        <v>57157579</v>
      </c>
      <c r="EB110" s="263">
        <v>62047982.670000002</v>
      </c>
      <c r="EC110" s="263">
        <v>102328008.52</v>
      </c>
      <c r="ED110" s="263">
        <v>62122242.869999997</v>
      </c>
      <c r="EE110" s="263">
        <v>68309051</v>
      </c>
      <c r="EF110" s="263">
        <v>70169288.269999996</v>
      </c>
      <c r="EG110" s="263">
        <v>69344367</v>
      </c>
      <c r="EH110" s="263">
        <v>76207929.920000002</v>
      </c>
      <c r="EI110" s="263">
        <v>62656416.969999999</v>
      </c>
      <c r="EJ110" s="263">
        <v>68243487.359999999</v>
      </c>
      <c r="EK110" s="263">
        <v>67249063.280000001</v>
      </c>
      <c r="EL110" s="263">
        <v>106285048.41</v>
      </c>
      <c r="EM110" s="263">
        <v>106223386</v>
      </c>
      <c r="EN110" s="263">
        <v>73640365</v>
      </c>
      <c r="EO110" s="263">
        <v>95220542</v>
      </c>
      <c r="EP110" s="263">
        <v>93057654</v>
      </c>
      <c r="EQ110" s="263">
        <v>94272301.780000001</v>
      </c>
      <c r="ER110" s="263">
        <v>105034893</v>
      </c>
    </row>
    <row r="111" spans="1:148" x14ac:dyDescent="0.75">
      <c r="A111" s="262">
        <v>45900</v>
      </c>
      <c r="B111" t="s">
        <v>307</v>
      </c>
      <c r="C111" s="263">
        <v>0</v>
      </c>
      <c r="D111" s="263">
        <v>7296281.0599999987</v>
      </c>
      <c r="E111" s="263">
        <v>-461404.30999999982</v>
      </c>
      <c r="F111" s="263">
        <v>7296281.0599999987</v>
      </c>
      <c r="G111" s="263">
        <v>2014188080.51</v>
      </c>
      <c r="H111" s="263">
        <v>0</v>
      </c>
      <c r="I111" s="263"/>
      <c r="J111" s="263">
        <v>0</v>
      </c>
      <c r="K111" s="263">
        <v>0</v>
      </c>
      <c r="L111" s="263">
        <v>0</v>
      </c>
      <c r="M111" s="263">
        <v>0</v>
      </c>
      <c r="N111" s="263">
        <v>0</v>
      </c>
      <c r="O111" s="263">
        <v>0</v>
      </c>
      <c r="P111" s="263">
        <v>0</v>
      </c>
      <c r="Q111" s="263">
        <v>0</v>
      </c>
      <c r="R111" s="263">
        <v>0</v>
      </c>
      <c r="S111" s="263">
        <v>0</v>
      </c>
      <c r="T111" s="263">
        <v>0</v>
      </c>
      <c r="U111" s="263">
        <v>0</v>
      </c>
      <c r="V111" s="263">
        <v>0</v>
      </c>
      <c r="W111" s="263">
        <v>0</v>
      </c>
      <c r="X111" s="263">
        <v>0</v>
      </c>
      <c r="Y111" s="263">
        <v>0</v>
      </c>
      <c r="Z111" s="263">
        <v>0</v>
      </c>
      <c r="AA111" s="263">
        <v>0</v>
      </c>
      <c r="AB111" s="263">
        <v>0</v>
      </c>
      <c r="AC111" s="263">
        <v>0</v>
      </c>
      <c r="AD111" s="263">
        <v>0</v>
      </c>
      <c r="AE111" s="263">
        <v>0</v>
      </c>
      <c r="AF111" s="263">
        <v>0</v>
      </c>
      <c r="AG111" s="263">
        <v>0</v>
      </c>
      <c r="AH111" s="263">
        <v>0</v>
      </c>
      <c r="AI111" s="263">
        <v>0</v>
      </c>
      <c r="AJ111" s="263">
        <v>0</v>
      </c>
      <c r="AK111" s="263"/>
      <c r="AL111" s="263">
        <v>0</v>
      </c>
      <c r="AM111" s="263">
        <v>144966.45000000001</v>
      </c>
      <c r="AN111" s="263">
        <v>193389.67</v>
      </c>
      <c r="AO111" s="263">
        <v>192145.07</v>
      </c>
      <c r="AP111" s="263">
        <v>200164.73</v>
      </c>
      <c r="AQ111" s="263">
        <v>215673.51</v>
      </c>
      <c r="AR111" s="263">
        <v>170968.8</v>
      </c>
      <c r="AS111" s="263">
        <v>190432.99</v>
      </c>
      <c r="AT111" s="263">
        <v>612366.15</v>
      </c>
      <c r="AU111" s="263">
        <v>220097.9</v>
      </c>
      <c r="AV111" s="263">
        <v>207447.59</v>
      </c>
      <c r="AW111" s="263">
        <v>304409.14</v>
      </c>
      <c r="AX111" s="263">
        <v>274213.13</v>
      </c>
      <c r="AY111" s="263">
        <v>249259.66</v>
      </c>
      <c r="AZ111" s="263">
        <v>275067.3</v>
      </c>
      <c r="BA111" s="263">
        <v>281604.57</v>
      </c>
      <c r="BB111" s="263">
        <v>316233.08</v>
      </c>
      <c r="BC111" s="263">
        <v>230079.41</v>
      </c>
      <c r="BD111" s="263">
        <v>253475.85</v>
      </c>
      <c r="BE111" s="263">
        <v>230689.57</v>
      </c>
      <c r="BF111" s="263">
        <v>417881.92</v>
      </c>
      <c r="BG111" s="263">
        <v>386764.82</v>
      </c>
      <c r="BH111" s="263">
        <v>302674.46000000002</v>
      </c>
      <c r="BI111" s="263">
        <v>343202.01</v>
      </c>
      <c r="BJ111" s="263">
        <v>350013.52</v>
      </c>
      <c r="BK111" s="263">
        <v>336458.64</v>
      </c>
      <c r="BL111" s="263">
        <v>396601.12</v>
      </c>
      <c r="BM111" s="263"/>
      <c r="BN111" s="263">
        <v>0</v>
      </c>
      <c r="BO111" s="263">
        <v>631369.07999999996</v>
      </c>
      <c r="BP111" s="263">
        <v>0</v>
      </c>
      <c r="BQ111" s="263">
        <v>0</v>
      </c>
      <c r="BR111" s="263">
        <v>0</v>
      </c>
      <c r="BS111" s="263">
        <v>0</v>
      </c>
      <c r="BT111" s="263">
        <v>0</v>
      </c>
      <c r="BU111" s="263">
        <v>0</v>
      </c>
      <c r="BV111" s="263">
        <v>349347.21</v>
      </c>
      <c r="BW111" s="263">
        <v>0</v>
      </c>
      <c r="BX111" s="263">
        <v>-28291.34</v>
      </c>
      <c r="BY111" s="263">
        <v>-60199.12</v>
      </c>
      <c r="BZ111" s="263">
        <v>0</v>
      </c>
      <c r="CA111" s="263">
        <v>0</v>
      </c>
      <c r="CB111" s="263">
        <v>0</v>
      </c>
      <c r="CC111" s="263">
        <v>0</v>
      </c>
      <c r="CD111" s="263">
        <v>-1353630.14</v>
      </c>
      <c r="CE111" s="263">
        <v>0</v>
      </c>
      <c r="CF111" s="263">
        <v>0</v>
      </c>
      <c r="CG111" s="263">
        <v>0</v>
      </c>
      <c r="CH111" s="263">
        <v>0</v>
      </c>
      <c r="CI111" s="263">
        <v>0</v>
      </c>
      <c r="CJ111" s="263">
        <v>0</v>
      </c>
      <c r="CK111" s="263">
        <v>0</v>
      </c>
      <c r="CL111" s="263">
        <v>0</v>
      </c>
      <c r="CM111" s="263">
        <v>0</v>
      </c>
      <c r="CN111" s="263">
        <v>0</v>
      </c>
      <c r="CO111" s="263"/>
      <c r="CP111" s="263">
        <v>0</v>
      </c>
      <c r="CQ111" s="263">
        <v>144966.45000000001</v>
      </c>
      <c r="CR111" s="263">
        <v>193389.67</v>
      </c>
      <c r="CS111" s="263">
        <v>192145.07</v>
      </c>
      <c r="CT111" s="263">
        <v>200164.73</v>
      </c>
      <c r="CU111" s="263">
        <v>215673.51</v>
      </c>
      <c r="CV111" s="263">
        <v>170968.8</v>
      </c>
      <c r="CW111" s="263">
        <v>190432.99</v>
      </c>
      <c r="CX111" s="263">
        <v>612366.15</v>
      </c>
      <c r="CY111" s="263">
        <v>220097.9</v>
      </c>
      <c r="CZ111" s="263">
        <v>207447.59</v>
      </c>
      <c r="DA111" s="263">
        <v>304409.14</v>
      </c>
      <c r="DB111" s="263">
        <v>274213.13</v>
      </c>
      <c r="DC111" s="263">
        <v>249259.66</v>
      </c>
      <c r="DD111" s="263">
        <v>275067.3</v>
      </c>
      <c r="DE111" s="263">
        <v>281604.57</v>
      </c>
      <c r="DF111" s="263">
        <v>316233.08</v>
      </c>
      <c r="DG111" s="263">
        <v>230079.41</v>
      </c>
      <c r="DH111" s="263">
        <v>253475.85</v>
      </c>
      <c r="DI111" s="263">
        <v>230689.57</v>
      </c>
      <c r="DJ111" s="263">
        <v>417881.92</v>
      </c>
      <c r="DK111" s="263">
        <v>386764.82</v>
      </c>
      <c r="DL111" s="263">
        <v>302674.46000000002</v>
      </c>
      <c r="DM111" s="263">
        <v>343202.01</v>
      </c>
      <c r="DN111" s="263">
        <v>350013.52</v>
      </c>
      <c r="DO111" s="263">
        <v>336458.64</v>
      </c>
      <c r="DP111" s="263">
        <v>396601.12</v>
      </c>
      <c r="DR111" s="263">
        <v>110692959</v>
      </c>
      <c r="DS111" s="263">
        <v>46041177.460000001</v>
      </c>
      <c r="DT111" s="263">
        <v>67053108</v>
      </c>
      <c r="DU111" s="263">
        <v>48288229.82</v>
      </c>
      <c r="DV111" s="263">
        <v>69871296</v>
      </c>
      <c r="DW111" s="263">
        <v>61941308</v>
      </c>
      <c r="DX111" s="263">
        <v>47975031.200000003</v>
      </c>
      <c r="DY111" s="263">
        <v>49383433</v>
      </c>
      <c r="DZ111" s="263">
        <v>71929810.379999995</v>
      </c>
      <c r="EA111" s="263">
        <v>57157579</v>
      </c>
      <c r="EB111" s="263">
        <v>62076274.009999998</v>
      </c>
      <c r="EC111" s="263">
        <v>102388207.64</v>
      </c>
      <c r="ED111" s="263">
        <v>62122242.869999997</v>
      </c>
      <c r="EE111" s="263">
        <v>68309051</v>
      </c>
      <c r="EF111" s="263">
        <v>70169288.269999996</v>
      </c>
      <c r="EG111" s="263">
        <v>69344367</v>
      </c>
      <c r="EH111" s="263">
        <v>77561560.060000002</v>
      </c>
      <c r="EI111" s="263">
        <v>62656416.969999999</v>
      </c>
      <c r="EJ111" s="263">
        <v>68243487.359999999</v>
      </c>
      <c r="EK111" s="263">
        <v>67249063.280000001</v>
      </c>
      <c r="EL111" s="263">
        <v>106285048.41</v>
      </c>
      <c r="EM111" s="263">
        <v>106223386</v>
      </c>
      <c r="EN111" s="263">
        <v>73640365</v>
      </c>
      <c r="EO111" s="263">
        <v>95220542</v>
      </c>
      <c r="EP111" s="263">
        <v>93057654</v>
      </c>
      <c r="EQ111" s="263">
        <v>94272301.780000001</v>
      </c>
      <c r="ER111" s="263">
        <v>105034893</v>
      </c>
    </row>
    <row r="112" spans="1:148" x14ac:dyDescent="0.75">
      <c r="A112" s="262">
        <v>45930</v>
      </c>
      <c r="B112" t="s">
        <v>307</v>
      </c>
      <c r="C112" s="263">
        <v>0</v>
      </c>
      <c r="D112" s="263">
        <v>7726122.5899999989</v>
      </c>
      <c r="E112" s="263">
        <v>98964915.379999995</v>
      </c>
      <c r="F112" s="263">
        <v>7726122.5899999989</v>
      </c>
      <c r="G112" s="263">
        <v>1915223165.1300001</v>
      </c>
      <c r="H112" s="263">
        <v>0</v>
      </c>
      <c r="I112" s="263"/>
      <c r="J112" s="263">
        <v>0</v>
      </c>
      <c r="K112" s="263">
        <v>0</v>
      </c>
      <c r="L112" s="263">
        <v>0</v>
      </c>
      <c r="M112" s="263">
        <v>0</v>
      </c>
      <c r="N112" s="263">
        <v>0</v>
      </c>
      <c r="O112" s="263">
        <v>0</v>
      </c>
      <c r="P112" s="263">
        <v>0</v>
      </c>
      <c r="Q112" s="263">
        <v>0</v>
      </c>
      <c r="R112" s="263">
        <v>0</v>
      </c>
      <c r="S112" s="263">
        <v>0</v>
      </c>
      <c r="T112" s="263">
        <v>0</v>
      </c>
      <c r="U112" s="263">
        <v>0</v>
      </c>
      <c r="V112" s="263">
        <v>0</v>
      </c>
      <c r="W112" s="263">
        <v>0</v>
      </c>
      <c r="X112" s="263">
        <v>0</v>
      </c>
      <c r="Y112" s="263">
        <v>0</v>
      </c>
      <c r="Z112" s="263">
        <v>0</v>
      </c>
      <c r="AA112" s="263">
        <v>0</v>
      </c>
      <c r="AB112" s="263">
        <v>0</v>
      </c>
      <c r="AC112" s="263">
        <v>0</v>
      </c>
      <c r="AD112" s="263">
        <v>0</v>
      </c>
      <c r="AE112" s="263">
        <v>0</v>
      </c>
      <c r="AF112" s="263">
        <v>0</v>
      </c>
      <c r="AG112" s="263">
        <v>0</v>
      </c>
      <c r="AH112" s="263">
        <v>0</v>
      </c>
      <c r="AI112" s="263">
        <v>0</v>
      </c>
      <c r="AJ112" s="263">
        <v>0</v>
      </c>
      <c r="AK112" s="263"/>
      <c r="AL112" s="263">
        <v>0</v>
      </c>
      <c r="AM112" s="263">
        <v>66068.91</v>
      </c>
      <c r="AN112" s="263">
        <v>187294.22</v>
      </c>
      <c r="AO112" s="263">
        <v>195587.57</v>
      </c>
      <c r="AP112" s="263">
        <v>200104.63</v>
      </c>
      <c r="AQ112" s="263">
        <v>215466.52</v>
      </c>
      <c r="AR112" s="263">
        <v>163203.94</v>
      </c>
      <c r="AS112" s="263">
        <v>190423.98</v>
      </c>
      <c r="AT112" s="263">
        <v>166020.03</v>
      </c>
      <c r="AU112" s="263">
        <v>220108.91</v>
      </c>
      <c r="AV112" s="263">
        <v>202689.97</v>
      </c>
      <c r="AW112" s="263">
        <v>298743.7</v>
      </c>
      <c r="AX112" s="263">
        <v>273054.90000000002</v>
      </c>
      <c r="AY112" s="263">
        <v>246167.85</v>
      </c>
      <c r="AZ112" s="263">
        <v>619583.97</v>
      </c>
      <c r="BA112" s="263">
        <v>277869.01</v>
      </c>
      <c r="BB112" s="263">
        <v>327176.39</v>
      </c>
      <c r="BC112" s="263">
        <v>208802.95</v>
      </c>
      <c r="BD112" s="263">
        <v>253104.08</v>
      </c>
      <c r="BE112" s="263">
        <v>237592.77</v>
      </c>
      <c r="BF112" s="263">
        <v>414041</v>
      </c>
      <c r="BG112" s="263">
        <v>387440.08</v>
      </c>
      <c r="BH112" s="263">
        <v>302850.95</v>
      </c>
      <c r="BI112" s="263">
        <v>335761.59</v>
      </c>
      <c r="BJ112" s="263">
        <v>1029823.39</v>
      </c>
      <c r="BK112" s="263">
        <v>311139.17</v>
      </c>
      <c r="BL112" s="263">
        <v>396002.11</v>
      </c>
      <c r="BM112" s="263"/>
      <c r="BN112" s="263">
        <v>98973501.170000002</v>
      </c>
      <c r="BO112" s="263">
        <v>0</v>
      </c>
      <c r="BP112" s="263">
        <v>0</v>
      </c>
      <c r="BQ112" s="263">
        <v>0</v>
      </c>
      <c r="BR112" s="263">
        <v>0</v>
      </c>
      <c r="BS112" s="263">
        <v>0</v>
      </c>
      <c r="BT112" s="263">
        <v>0</v>
      </c>
      <c r="BU112" s="263">
        <v>0</v>
      </c>
      <c r="BV112" s="263">
        <v>0</v>
      </c>
      <c r="BW112" s="263">
        <v>0</v>
      </c>
      <c r="BX112" s="263">
        <v>0</v>
      </c>
      <c r="BY112" s="263">
        <v>-8585.7900000000009</v>
      </c>
      <c r="BZ112" s="263">
        <v>0</v>
      </c>
      <c r="CA112" s="263">
        <v>0</v>
      </c>
      <c r="CB112" s="263">
        <v>0</v>
      </c>
      <c r="CC112" s="263">
        <v>0</v>
      </c>
      <c r="CD112" s="263">
        <v>0</v>
      </c>
      <c r="CE112" s="263">
        <v>0</v>
      </c>
      <c r="CF112" s="263">
        <v>0</v>
      </c>
      <c r="CG112" s="263">
        <v>0</v>
      </c>
      <c r="CH112" s="263">
        <v>0</v>
      </c>
      <c r="CI112" s="263">
        <v>0</v>
      </c>
      <c r="CJ112" s="263">
        <v>0</v>
      </c>
      <c r="CK112" s="263">
        <v>0</v>
      </c>
      <c r="CL112" s="263">
        <v>0</v>
      </c>
      <c r="CM112" s="263">
        <v>0</v>
      </c>
      <c r="CN112" s="263">
        <v>0</v>
      </c>
      <c r="CO112" s="263"/>
      <c r="CP112" s="263">
        <v>0</v>
      </c>
      <c r="CQ112" s="263">
        <v>66068.91</v>
      </c>
      <c r="CR112" s="263">
        <v>187294.22</v>
      </c>
      <c r="CS112" s="263">
        <v>195587.57</v>
      </c>
      <c r="CT112" s="263">
        <v>200104.63</v>
      </c>
      <c r="CU112" s="263">
        <v>215466.52</v>
      </c>
      <c r="CV112" s="263">
        <v>163203.94</v>
      </c>
      <c r="CW112" s="263">
        <v>190423.98</v>
      </c>
      <c r="CX112" s="263">
        <v>166020.03</v>
      </c>
      <c r="CY112" s="263">
        <v>220108.91</v>
      </c>
      <c r="CZ112" s="263">
        <v>202689.97</v>
      </c>
      <c r="DA112" s="263">
        <v>298743.7</v>
      </c>
      <c r="DB112" s="263">
        <v>273054.90000000002</v>
      </c>
      <c r="DC112" s="263">
        <v>246167.85</v>
      </c>
      <c r="DD112" s="263">
        <v>619583.97</v>
      </c>
      <c r="DE112" s="263">
        <v>277869.01</v>
      </c>
      <c r="DF112" s="263">
        <v>327176.39</v>
      </c>
      <c r="DG112" s="263">
        <v>208802.95</v>
      </c>
      <c r="DH112" s="263">
        <v>253104.08</v>
      </c>
      <c r="DI112" s="263">
        <v>237592.77</v>
      </c>
      <c r="DJ112" s="263">
        <v>414041</v>
      </c>
      <c r="DK112" s="263">
        <v>387440.08</v>
      </c>
      <c r="DL112" s="263">
        <v>302850.95</v>
      </c>
      <c r="DM112" s="263">
        <v>335761.59</v>
      </c>
      <c r="DN112" s="263">
        <v>1029823.39</v>
      </c>
      <c r="DO112" s="263">
        <v>311139.17</v>
      </c>
      <c r="DP112" s="263">
        <v>396002.11</v>
      </c>
      <c r="DR112" s="263">
        <v>11719457.83</v>
      </c>
      <c r="DS112" s="263">
        <v>46041177.460000001</v>
      </c>
      <c r="DT112" s="263">
        <v>67053108</v>
      </c>
      <c r="DU112" s="263">
        <v>48288229.82</v>
      </c>
      <c r="DV112" s="263">
        <v>69871296</v>
      </c>
      <c r="DW112" s="263">
        <v>61941308</v>
      </c>
      <c r="DX112" s="263">
        <v>47975031.200000003</v>
      </c>
      <c r="DY112" s="263">
        <v>49383433</v>
      </c>
      <c r="DZ112" s="263">
        <v>71929810.379999995</v>
      </c>
      <c r="EA112" s="263">
        <v>57157579</v>
      </c>
      <c r="EB112" s="263">
        <v>62076274.009999998</v>
      </c>
      <c r="EC112" s="263">
        <v>102396793.43000001</v>
      </c>
      <c r="ED112" s="263">
        <v>62122242.869999997</v>
      </c>
      <c r="EE112" s="263">
        <v>68309051</v>
      </c>
      <c r="EF112" s="263">
        <v>70169288.269999996</v>
      </c>
      <c r="EG112" s="263">
        <v>69344367</v>
      </c>
      <c r="EH112" s="263">
        <v>77561560.060000002</v>
      </c>
      <c r="EI112" s="263">
        <v>62656416.969999999</v>
      </c>
      <c r="EJ112" s="263">
        <v>68243487.359999999</v>
      </c>
      <c r="EK112" s="263">
        <v>67249063.280000001</v>
      </c>
      <c r="EL112" s="263">
        <v>106285048.41</v>
      </c>
      <c r="EM112" s="263">
        <v>106223386</v>
      </c>
      <c r="EN112" s="263">
        <v>73640365</v>
      </c>
      <c r="EO112" s="263">
        <v>95220542</v>
      </c>
      <c r="EP112" s="263">
        <v>93057654</v>
      </c>
      <c r="EQ112" s="263">
        <v>94272301.780000001</v>
      </c>
      <c r="ER112" s="263">
        <v>105034893</v>
      </c>
    </row>
    <row r="113" spans="1:148" x14ac:dyDescent="0.75">
      <c r="A113" s="262">
        <v>45961</v>
      </c>
      <c r="B113" t="s">
        <v>307</v>
      </c>
      <c r="C113" s="263">
        <v>0</v>
      </c>
      <c r="D113" s="263">
        <v>6436509.8099999987</v>
      </c>
      <c r="E113" s="263">
        <v>2654398.11</v>
      </c>
      <c r="F113" s="263">
        <v>6436509.8099999987</v>
      </c>
      <c r="G113" s="263">
        <v>1912568767.02</v>
      </c>
      <c r="H113" s="263">
        <v>0</v>
      </c>
      <c r="I113" s="263"/>
      <c r="J113" s="263">
        <v>0</v>
      </c>
      <c r="K113" s="263">
        <v>0</v>
      </c>
      <c r="L113" s="263">
        <v>0</v>
      </c>
      <c r="M113" s="263">
        <v>0</v>
      </c>
      <c r="N113" s="263">
        <v>0</v>
      </c>
      <c r="O113" s="263">
        <v>0</v>
      </c>
      <c r="P113" s="263">
        <v>0</v>
      </c>
      <c r="Q113" s="263">
        <v>0</v>
      </c>
      <c r="R113" s="263">
        <v>0</v>
      </c>
      <c r="S113" s="263">
        <v>0</v>
      </c>
      <c r="T113" s="263">
        <v>0</v>
      </c>
      <c r="U113" s="263">
        <v>0</v>
      </c>
      <c r="V113" s="263">
        <v>0</v>
      </c>
      <c r="W113" s="263">
        <v>0</v>
      </c>
      <c r="X113" s="263">
        <v>0</v>
      </c>
      <c r="Y113" s="263">
        <v>0</v>
      </c>
      <c r="Z113" s="263">
        <v>0</v>
      </c>
      <c r="AA113" s="263">
        <v>0</v>
      </c>
      <c r="AB113" s="263">
        <v>0</v>
      </c>
      <c r="AC113" s="263">
        <v>0</v>
      </c>
      <c r="AD113" s="263">
        <v>0</v>
      </c>
      <c r="AE113" s="263">
        <v>0</v>
      </c>
      <c r="AF113" s="263">
        <v>0</v>
      </c>
      <c r="AG113" s="263">
        <v>0</v>
      </c>
      <c r="AH113" s="263">
        <v>0</v>
      </c>
      <c r="AI113" s="263">
        <v>0</v>
      </c>
      <c r="AJ113" s="263">
        <v>0</v>
      </c>
      <c r="AK113" s="263"/>
      <c r="AL113" s="263">
        <v>0</v>
      </c>
      <c r="AM113" s="263">
        <v>34380.57</v>
      </c>
      <c r="AN113" s="263">
        <v>160178.06</v>
      </c>
      <c r="AO113" s="263">
        <v>129809.84</v>
      </c>
      <c r="AP113" s="263">
        <v>193170.72</v>
      </c>
      <c r="AQ113" s="263">
        <v>208659.55</v>
      </c>
      <c r="AR113" s="263">
        <v>160409.38</v>
      </c>
      <c r="AS113" s="263">
        <v>184162.24</v>
      </c>
      <c r="AT113" s="263">
        <v>160671.41</v>
      </c>
      <c r="AU113" s="263">
        <v>213681.58</v>
      </c>
      <c r="AV113" s="263">
        <v>200947.08</v>
      </c>
      <c r="AW113" s="263">
        <v>253751.64</v>
      </c>
      <c r="AX113" s="263">
        <v>265257.13</v>
      </c>
      <c r="AY113" s="263">
        <v>228565.08</v>
      </c>
      <c r="AZ113" s="263">
        <v>272008.87</v>
      </c>
      <c r="BA113" s="263">
        <v>250357.58</v>
      </c>
      <c r="BB113" s="263">
        <v>314245.3</v>
      </c>
      <c r="BC113" s="263">
        <v>201696.31</v>
      </c>
      <c r="BD113" s="263">
        <v>235030.89</v>
      </c>
      <c r="BE113" s="263">
        <v>229142.74</v>
      </c>
      <c r="BF113" s="263">
        <v>400566.1</v>
      </c>
      <c r="BG113" s="263">
        <v>372988.29</v>
      </c>
      <c r="BH113" s="263">
        <v>293161.18</v>
      </c>
      <c r="BI113" s="263">
        <v>324869.28000000003</v>
      </c>
      <c r="BJ113" s="263">
        <v>480569.98</v>
      </c>
      <c r="BK113" s="263">
        <v>297426.83</v>
      </c>
      <c r="BL113" s="263">
        <v>370802.18</v>
      </c>
      <c r="BM113" s="263"/>
      <c r="BN113" s="263">
        <v>939854.74</v>
      </c>
      <c r="BO113" s="263">
        <v>0</v>
      </c>
      <c r="BP113" s="263">
        <v>0</v>
      </c>
      <c r="BQ113" s="263">
        <v>0</v>
      </c>
      <c r="BR113" s="263">
        <v>0</v>
      </c>
      <c r="BS113" s="263">
        <v>0</v>
      </c>
      <c r="BT113" s="263">
        <v>0</v>
      </c>
      <c r="BU113" s="263">
        <v>0</v>
      </c>
      <c r="BV113" s="263">
        <v>0</v>
      </c>
      <c r="BW113" s="263">
        <v>0</v>
      </c>
      <c r="BX113" s="263">
        <v>0</v>
      </c>
      <c r="BY113" s="263">
        <v>0</v>
      </c>
      <c r="BZ113" s="263">
        <v>0</v>
      </c>
      <c r="CA113" s="263">
        <v>110.1</v>
      </c>
      <c r="CB113" s="263">
        <v>0</v>
      </c>
      <c r="CC113" s="263">
        <v>0</v>
      </c>
      <c r="CD113" s="263">
        <v>0</v>
      </c>
      <c r="CE113" s="263">
        <v>0</v>
      </c>
      <c r="CF113" s="263">
        <v>0</v>
      </c>
      <c r="CG113" s="263">
        <v>0</v>
      </c>
      <c r="CH113" s="263">
        <v>0</v>
      </c>
      <c r="CI113" s="263">
        <v>0</v>
      </c>
      <c r="CJ113" s="263">
        <v>0</v>
      </c>
      <c r="CK113" s="263">
        <v>0</v>
      </c>
      <c r="CL113" s="263">
        <v>1714433.27</v>
      </c>
      <c r="CM113" s="263">
        <v>0</v>
      </c>
      <c r="CN113" s="263">
        <v>0</v>
      </c>
      <c r="CO113" s="263"/>
      <c r="CP113" s="263">
        <v>0</v>
      </c>
      <c r="CQ113" s="263">
        <v>34380.57</v>
      </c>
      <c r="CR113" s="263">
        <v>160178.06</v>
      </c>
      <c r="CS113" s="263">
        <v>129809.84</v>
      </c>
      <c r="CT113" s="263">
        <v>193170.72</v>
      </c>
      <c r="CU113" s="263">
        <v>208659.55</v>
      </c>
      <c r="CV113" s="263">
        <v>160409.38</v>
      </c>
      <c r="CW113" s="263">
        <v>184162.24</v>
      </c>
      <c r="CX113" s="263">
        <v>160671.41</v>
      </c>
      <c r="CY113" s="263">
        <v>213681.58</v>
      </c>
      <c r="CZ113" s="263">
        <v>200947.08</v>
      </c>
      <c r="DA113" s="263">
        <v>253751.64</v>
      </c>
      <c r="DB113" s="263">
        <v>265257.13</v>
      </c>
      <c r="DC113" s="263">
        <v>228565.08</v>
      </c>
      <c r="DD113" s="263">
        <v>272008.87</v>
      </c>
      <c r="DE113" s="263">
        <v>250357.58</v>
      </c>
      <c r="DF113" s="263">
        <v>314245.3</v>
      </c>
      <c r="DG113" s="263">
        <v>201696.31</v>
      </c>
      <c r="DH113" s="263">
        <v>235030.89</v>
      </c>
      <c r="DI113" s="263">
        <v>229142.74</v>
      </c>
      <c r="DJ113" s="263">
        <v>400566.1</v>
      </c>
      <c r="DK113" s="263">
        <v>372988.29</v>
      </c>
      <c r="DL113" s="263">
        <v>293161.18</v>
      </c>
      <c r="DM113" s="263">
        <v>324869.28000000003</v>
      </c>
      <c r="DN113" s="263">
        <v>480569.98</v>
      </c>
      <c r="DO113" s="263">
        <v>297426.83</v>
      </c>
      <c r="DP113" s="263">
        <v>370802.18</v>
      </c>
      <c r="DR113" s="263">
        <v>10779603.09</v>
      </c>
      <c r="DS113" s="263">
        <v>46041177.460000001</v>
      </c>
      <c r="DT113" s="263">
        <v>67053108</v>
      </c>
      <c r="DU113" s="263">
        <v>48288229.82</v>
      </c>
      <c r="DV113" s="263">
        <v>69871296</v>
      </c>
      <c r="DW113" s="263">
        <v>61941308</v>
      </c>
      <c r="DX113" s="263">
        <v>47975031.200000003</v>
      </c>
      <c r="DY113" s="263">
        <v>49383433</v>
      </c>
      <c r="DZ113" s="263">
        <v>71929810.379999995</v>
      </c>
      <c r="EA113" s="263">
        <v>57157579</v>
      </c>
      <c r="EB113" s="263">
        <v>62076274.009999998</v>
      </c>
      <c r="EC113" s="263">
        <v>102396793.43000001</v>
      </c>
      <c r="ED113" s="263">
        <v>62122242.869999997</v>
      </c>
      <c r="EE113" s="263">
        <v>68308940.900000006</v>
      </c>
      <c r="EF113" s="263">
        <v>70169288.269999996</v>
      </c>
      <c r="EG113" s="263">
        <v>69344367</v>
      </c>
      <c r="EH113" s="263">
        <v>77561560.060000002</v>
      </c>
      <c r="EI113" s="263">
        <v>62656416.969999999</v>
      </c>
      <c r="EJ113" s="263">
        <v>68243487.359999999</v>
      </c>
      <c r="EK113" s="263">
        <v>67249063.280000001</v>
      </c>
      <c r="EL113" s="263">
        <v>106285048.41</v>
      </c>
      <c r="EM113" s="263">
        <v>106223386</v>
      </c>
      <c r="EN113" s="263">
        <v>73640365</v>
      </c>
      <c r="EO113" s="263">
        <v>95220542</v>
      </c>
      <c r="EP113" s="263">
        <v>91343220.730000004</v>
      </c>
      <c r="EQ113" s="263">
        <v>94272301.780000001</v>
      </c>
      <c r="ER113" s="263">
        <v>105034893</v>
      </c>
    </row>
    <row r="114" spans="1:148" x14ac:dyDescent="0.75">
      <c r="A114" s="262">
        <v>45991</v>
      </c>
      <c r="B114" t="s">
        <v>307</v>
      </c>
      <c r="C114" s="263">
        <v>0</v>
      </c>
      <c r="D114" s="263">
        <v>7740628.6300000008</v>
      </c>
      <c r="E114" s="263">
        <v>9610059.9199999999</v>
      </c>
      <c r="F114" s="263">
        <v>7740628.6300000008</v>
      </c>
      <c r="G114" s="263">
        <v>1902958707.0999999</v>
      </c>
      <c r="H114" s="263">
        <v>0</v>
      </c>
      <c r="I114" s="263"/>
      <c r="J114" s="263">
        <v>0</v>
      </c>
      <c r="K114" s="263">
        <v>0</v>
      </c>
      <c r="L114" s="263">
        <v>0</v>
      </c>
      <c r="M114" s="263">
        <v>0</v>
      </c>
      <c r="N114" s="263">
        <v>0</v>
      </c>
      <c r="O114" s="263">
        <v>0</v>
      </c>
      <c r="P114" s="263">
        <v>0</v>
      </c>
      <c r="Q114" s="263">
        <v>0</v>
      </c>
      <c r="R114" s="263">
        <v>0</v>
      </c>
      <c r="S114" s="263">
        <v>0</v>
      </c>
      <c r="T114" s="263">
        <v>0</v>
      </c>
      <c r="U114" s="263">
        <v>0</v>
      </c>
      <c r="V114" s="263">
        <v>0</v>
      </c>
      <c r="W114" s="263">
        <v>0</v>
      </c>
      <c r="X114" s="263">
        <v>0</v>
      </c>
      <c r="Y114" s="263">
        <v>0</v>
      </c>
      <c r="Z114" s="263">
        <v>0</v>
      </c>
      <c r="AA114" s="263">
        <v>0</v>
      </c>
      <c r="AB114" s="263">
        <v>0</v>
      </c>
      <c r="AC114" s="263">
        <v>0</v>
      </c>
      <c r="AD114" s="263">
        <v>0</v>
      </c>
      <c r="AE114" s="263">
        <v>0</v>
      </c>
      <c r="AF114" s="263">
        <v>0</v>
      </c>
      <c r="AG114" s="263">
        <v>0</v>
      </c>
      <c r="AH114" s="263">
        <v>0</v>
      </c>
      <c r="AI114" s="263">
        <v>0</v>
      </c>
      <c r="AJ114" s="263">
        <v>0</v>
      </c>
      <c r="AK114" s="263"/>
      <c r="AL114" s="263">
        <v>0</v>
      </c>
      <c r="AM114" s="263">
        <v>2918.77</v>
      </c>
      <c r="AN114" s="263">
        <v>216478.05</v>
      </c>
      <c r="AO114" s="263">
        <v>47488.6</v>
      </c>
      <c r="AP114" s="263">
        <v>210523.5</v>
      </c>
      <c r="AQ114" s="263">
        <v>215600.21</v>
      </c>
      <c r="AR114" s="263">
        <v>155562.49</v>
      </c>
      <c r="AS114" s="263">
        <v>190404.78</v>
      </c>
      <c r="AT114" s="263">
        <v>93449.67</v>
      </c>
      <c r="AU114" s="263">
        <v>220717.34</v>
      </c>
      <c r="AV114" s="263">
        <v>223485.6</v>
      </c>
      <c r="AW114" s="263">
        <v>271242.98</v>
      </c>
      <c r="AX114" s="263">
        <v>271981.46999999997</v>
      </c>
      <c r="AY114" s="263">
        <v>233958.48</v>
      </c>
      <c r="AZ114" s="263">
        <v>1306719.3999999999</v>
      </c>
      <c r="BA114" s="263">
        <v>188265.64</v>
      </c>
      <c r="BB114" s="263">
        <v>312883.81</v>
      </c>
      <c r="BC114" s="263">
        <v>205681.48</v>
      </c>
      <c r="BD114" s="263">
        <v>258791.06</v>
      </c>
      <c r="BE114" s="263">
        <v>239148.83</v>
      </c>
      <c r="BF114" s="263">
        <v>414346.87</v>
      </c>
      <c r="BG114" s="263">
        <v>365742.88</v>
      </c>
      <c r="BH114" s="263">
        <v>302926.63</v>
      </c>
      <c r="BI114" s="263">
        <v>335926.93</v>
      </c>
      <c r="BJ114" s="263">
        <v>387088.77</v>
      </c>
      <c r="BK114" s="263">
        <v>685138.48</v>
      </c>
      <c r="BL114" s="263">
        <v>384155.91</v>
      </c>
      <c r="BM114" s="263"/>
      <c r="BN114" s="263">
        <v>10779603.09</v>
      </c>
      <c r="BO114" s="263">
        <v>-764243.44</v>
      </c>
      <c r="BP114" s="263">
        <v>0</v>
      </c>
      <c r="BQ114" s="263">
        <v>0</v>
      </c>
      <c r="BR114" s="263">
        <v>0</v>
      </c>
      <c r="BS114" s="263">
        <v>0</v>
      </c>
      <c r="BT114" s="263">
        <v>0</v>
      </c>
      <c r="BU114" s="263">
        <v>0</v>
      </c>
      <c r="BV114" s="263">
        <v>0</v>
      </c>
      <c r="BW114" s="263">
        <v>0</v>
      </c>
      <c r="BX114" s="263">
        <v>0</v>
      </c>
      <c r="BY114" s="263">
        <v>0</v>
      </c>
      <c r="BZ114" s="263">
        <v>0</v>
      </c>
      <c r="CA114" s="263">
        <v>0</v>
      </c>
      <c r="CB114" s="263">
        <v>0</v>
      </c>
      <c r="CC114" s="263">
        <v>0</v>
      </c>
      <c r="CD114" s="263">
        <v>-51160.72</v>
      </c>
      <c r="CE114" s="263">
        <v>0</v>
      </c>
      <c r="CF114" s="263">
        <v>-354139.01</v>
      </c>
      <c r="CG114" s="263">
        <v>0</v>
      </c>
      <c r="CH114" s="263">
        <v>0</v>
      </c>
      <c r="CI114" s="263">
        <v>0</v>
      </c>
      <c r="CJ114" s="263">
        <v>0</v>
      </c>
      <c r="CK114" s="263">
        <v>0</v>
      </c>
      <c r="CL114" s="263">
        <v>0</v>
      </c>
      <c r="CM114" s="263">
        <v>0</v>
      </c>
      <c r="CN114" s="263">
        <v>0</v>
      </c>
      <c r="CO114" s="263"/>
      <c r="CP114" s="263">
        <v>0</v>
      </c>
      <c r="CQ114" s="263">
        <v>2918.77</v>
      </c>
      <c r="CR114" s="263">
        <v>216478.05</v>
      </c>
      <c r="CS114" s="263">
        <v>47488.6</v>
      </c>
      <c r="CT114" s="263">
        <v>210523.5</v>
      </c>
      <c r="CU114" s="263">
        <v>215600.21</v>
      </c>
      <c r="CV114" s="263">
        <v>155562.49</v>
      </c>
      <c r="CW114" s="263">
        <v>190404.78</v>
      </c>
      <c r="CX114" s="263">
        <v>93449.67</v>
      </c>
      <c r="CY114" s="263">
        <v>220717.34</v>
      </c>
      <c r="CZ114" s="263">
        <v>223485.6</v>
      </c>
      <c r="DA114" s="263">
        <v>271242.98</v>
      </c>
      <c r="DB114" s="263">
        <v>271981.46999999997</v>
      </c>
      <c r="DC114" s="263">
        <v>233958.48</v>
      </c>
      <c r="DD114" s="263">
        <v>1306719.3999999999</v>
      </c>
      <c r="DE114" s="263">
        <v>188265.64</v>
      </c>
      <c r="DF114" s="263">
        <v>312883.81</v>
      </c>
      <c r="DG114" s="263">
        <v>205681.48</v>
      </c>
      <c r="DH114" s="263">
        <v>258791.06</v>
      </c>
      <c r="DI114" s="263">
        <v>239148.83</v>
      </c>
      <c r="DJ114" s="263">
        <v>414346.87</v>
      </c>
      <c r="DK114" s="263">
        <v>365742.88</v>
      </c>
      <c r="DL114" s="263">
        <v>302926.63</v>
      </c>
      <c r="DM114" s="263">
        <v>335926.93</v>
      </c>
      <c r="DN114" s="263">
        <v>387088.77</v>
      </c>
      <c r="DO114" s="263">
        <v>685138.48</v>
      </c>
      <c r="DP114" s="263">
        <v>384155.91</v>
      </c>
      <c r="DR114" s="263">
        <v>0</v>
      </c>
      <c r="DS114" s="263">
        <v>46805420.899999999</v>
      </c>
      <c r="DT114" s="263">
        <v>67053108</v>
      </c>
      <c r="DU114" s="263">
        <v>48288229.82</v>
      </c>
      <c r="DV114" s="263">
        <v>69871296</v>
      </c>
      <c r="DW114" s="263">
        <v>61941308</v>
      </c>
      <c r="DX114" s="263">
        <v>47975031.200000003</v>
      </c>
      <c r="DY114" s="263">
        <v>49383433</v>
      </c>
      <c r="DZ114" s="263">
        <v>71929810.379999995</v>
      </c>
      <c r="EA114" s="263">
        <v>57157579</v>
      </c>
      <c r="EB114" s="263">
        <v>62076274.009999998</v>
      </c>
      <c r="EC114" s="263">
        <v>102396793.43000001</v>
      </c>
      <c r="ED114" s="263">
        <v>62122242.869999997</v>
      </c>
      <c r="EE114" s="263">
        <v>68308940.900000006</v>
      </c>
      <c r="EF114" s="263">
        <v>70169288.269999996</v>
      </c>
      <c r="EG114" s="263">
        <v>69344367</v>
      </c>
      <c r="EH114" s="263">
        <v>77612720.780000001</v>
      </c>
      <c r="EI114" s="263">
        <v>62656416.969999999</v>
      </c>
      <c r="EJ114" s="263">
        <v>68597626.370000005</v>
      </c>
      <c r="EK114" s="263">
        <v>67249063.280000001</v>
      </c>
      <c r="EL114" s="263">
        <v>106285048.41</v>
      </c>
      <c r="EM114" s="263">
        <v>106223386</v>
      </c>
      <c r="EN114" s="263">
        <v>73640365</v>
      </c>
      <c r="EO114" s="263">
        <v>95220542</v>
      </c>
      <c r="EP114" s="263">
        <v>91343220.730000004</v>
      </c>
      <c r="EQ114" s="263">
        <v>94272301.780000001</v>
      </c>
      <c r="ER114" s="263">
        <v>105034893</v>
      </c>
    </row>
    <row r="115" spans="1:148" x14ac:dyDescent="0.75">
      <c r="A115" s="262">
        <v>46022</v>
      </c>
      <c r="B115" t="s">
        <v>307</v>
      </c>
      <c r="C115" s="263">
        <v>0</v>
      </c>
      <c r="D115" s="263">
        <v>6271935.5700000003</v>
      </c>
      <c r="E115" s="263">
        <v>259348.87</v>
      </c>
      <c r="F115" s="263">
        <v>6271935.5700000003</v>
      </c>
      <c r="G115" s="263">
        <v>1902699358.23</v>
      </c>
      <c r="H115" s="263">
        <v>0</v>
      </c>
      <c r="I115" s="263"/>
      <c r="J115" s="263">
        <v>0</v>
      </c>
      <c r="K115" s="263">
        <v>0</v>
      </c>
      <c r="L115" s="263">
        <v>0</v>
      </c>
      <c r="M115" s="263">
        <v>0</v>
      </c>
      <c r="N115" s="263">
        <v>0</v>
      </c>
      <c r="O115" s="263">
        <v>0</v>
      </c>
      <c r="P115" s="263">
        <v>0</v>
      </c>
      <c r="Q115" s="263">
        <v>0</v>
      </c>
      <c r="R115" s="263">
        <v>0</v>
      </c>
      <c r="S115" s="263">
        <v>0</v>
      </c>
      <c r="T115" s="263">
        <v>0</v>
      </c>
      <c r="U115" s="263">
        <v>0</v>
      </c>
      <c r="V115" s="263">
        <v>0</v>
      </c>
      <c r="W115" s="263">
        <v>0</v>
      </c>
      <c r="X115" s="263">
        <v>0</v>
      </c>
      <c r="Y115" s="263">
        <v>0</v>
      </c>
      <c r="Z115" s="263">
        <v>0</v>
      </c>
      <c r="AA115" s="263">
        <v>0</v>
      </c>
      <c r="AB115" s="263">
        <v>0</v>
      </c>
      <c r="AC115" s="263">
        <v>0</v>
      </c>
      <c r="AD115" s="263">
        <v>0</v>
      </c>
      <c r="AE115" s="263">
        <v>0</v>
      </c>
      <c r="AF115" s="263">
        <v>0</v>
      </c>
      <c r="AG115" s="263">
        <v>0</v>
      </c>
      <c r="AH115" s="263">
        <v>0</v>
      </c>
      <c r="AI115" s="263">
        <v>0</v>
      </c>
      <c r="AJ115" s="263">
        <v>0</v>
      </c>
      <c r="AK115" s="263"/>
      <c r="AL115" s="263">
        <v>0</v>
      </c>
      <c r="AM115" s="263">
        <v>37356.36</v>
      </c>
      <c r="AN115" s="263">
        <v>165748.41</v>
      </c>
      <c r="AO115" s="263">
        <v>108893.45</v>
      </c>
      <c r="AP115" s="263">
        <v>161349.74</v>
      </c>
      <c r="AQ115" s="263">
        <v>208500.57</v>
      </c>
      <c r="AR115" s="263">
        <v>124528.03</v>
      </c>
      <c r="AS115" s="263">
        <v>183004.26</v>
      </c>
      <c r="AT115" s="263">
        <v>104366.26</v>
      </c>
      <c r="AU115" s="263">
        <v>209686.89</v>
      </c>
      <c r="AV115" s="263">
        <v>215364.08</v>
      </c>
      <c r="AW115" s="263">
        <v>262268.56</v>
      </c>
      <c r="AX115" s="263">
        <v>259797.85</v>
      </c>
      <c r="AY115" s="263">
        <v>225954</v>
      </c>
      <c r="AZ115" s="263">
        <v>290383.42</v>
      </c>
      <c r="BA115" s="263">
        <v>175878.82</v>
      </c>
      <c r="BB115" s="263">
        <v>312983.40000000002</v>
      </c>
      <c r="BC115" s="263">
        <v>198392.28</v>
      </c>
      <c r="BD115" s="263">
        <v>246724.23</v>
      </c>
      <c r="BE115" s="263">
        <v>227793.68</v>
      </c>
      <c r="BF115" s="263">
        <v>400912.09</v>
      </c>
      <c r="BG115" s="263">
        <v>375578.66</v>
      </c>
      <c r="BH115" s="263">
        <v>291650.42</v>
      </c>
      <c r="BI115" s="263">
        <v>394742.05</v>
      </c>
      <c r="BJ115" s="263">
        <v>373483.03</v>
      </c>
      <c r="BK115" s="263">
        <v>336509.9</v>
      </c>
      <c r="BL115" s="263">
        <v>380085.13</v>
      </c>
      <c r="BM115" s="263"/>
      <c r="BN115" s="263">
        <v>0</v>
      </c>
      <c r="BO115" s="263">
        <v>0</v>
      </c>
      <c r="BP115" s="263">
        <v>0</v>
      </c>
      <c r="BQ115" s="263">
        <v>0</v>
      </c>
      <c r="BR115" s="263">
        <v>0</v>
      </c>
      <c r="BS115" s="263">
        <v>0</v>
      </c>
      <c r="BT115" s="263">
        <v>0</v>
      </c>
      <c r="BU115" s="263">
        <v>0</v>
      </c>
      <c r="BV115" s="263">
        <v>0</v>
      </c>
      <c r="BW115" s="263">
        <v>0</v>
      </c>
      <c r="BX115" s="263">
        <v>0</v>
      </c>
      <c r="BY115" s="263">
        <v>0</v>
      </c>
      <c r="BZ115" s="263">
        <v>0</v>
      </c>
      <c r="CA115" s="263">
        <v>0</v>
      </c>
      <c r="CB115" s="263">
        <v>0</v>
      </c>
      <c r="CC115" s="263">
        <v>0</v>
      </c>
      <c r="CD115" s="263">
        <v>-182885.46</v>
      </c>
      <c r="CE115" s="263">
        <v>0</v>
      </c>
      <c r="CF115" s="263">
        <v>0</v>
      </c>
      <c r="CG115" s="263">
        <v>0</v>
      </c>
      <c r="CH115" s="263">
        <v>0</v>
      </c>
      <c r="CI115" s="263">
        <v>0</v>
      </c>
      <c r="CJ115" s="263">
        <v>0</v>
      </c>
      <c r="CK115" s="263">
        <v>442234.33</v>
      </c>
      <c r="CL115" s="263">
        <v>0</v>
      </c>
      <c r="CM115" s="263">
        <v>0</v>
      </c>
      <c r="CN115" s="263">
        <v>0</v>
      </c>
      <c r="CO115" s="263"/>
      <c r="CP115" s="263">
        <v>0</v>
      </c>
      <c r="CQ115" s="263">
        <v>37356.36</v>
      </c>
      <c r="CR115" s="263">
        <v>165748.41</v>
      </c>
      <c r="CS115" s="263">
        <v>108893.45</v>
      </c>
      <c r="CT115" s="263">
        <v>161349.74</v>
      </c>
      <c r="CU115" s="263">
        <v>208500.57</v>
      </c>
      <c r="CV115" s="263">
        <v>124528.03</v>
      </c>
      <c r="CW115" s="263">
        <v>183004.26</v>
      </c>
      <c r="CX115" s="263">
        <v>104366.26</v>
      </c>
      <c r="CY115" s="263">
        <v>209686.89</v>
      </c>
      <c r="CZ115" s="263">
        <v>215364.08</v>
      </c>
      <c r="DA115" s="263">
        <v>262268.56</v>
      </c>
      <c r="DB115" s="263">
        <v>259797.85</v>
      </c>
      <c r="DC115" s="263">
        <v>225954</v>
      </c>
      <c r="DD115" s="263">
        <v>290383.42</v>
      </c>
      <c r="DE115" s="263">
        <v>175878.82</v>
      </c>
      <c r="DF115" s="263">
        <v>312983.40000000002</v>
      </c>
      <c r="DG115" s="263">
        <v>198392.28</v>
      </c>
      <c r="DH115" s="263">
        <v>246724.23</v>
      </c>
      <c r="DI115" s="263">
        <v>227793.68</v>
      </c>
      <c r="DJ115" s="263">
        <v>400912.09</v>
      </c>
      <c r="DK115" s="263">
        <v>375578.66</v>
      </c>
      <c r="DL115" s="263">
        <v>291650.42</v>
      </c>
      <c r="DM115" s="263">
        <v>394742.05</v>
      </c>
      <c r="DN115" s="263">
        <v>373483.03</v>
      </c>
      <c r="DO115" s="263">
        <v>336509.9</v>
      </c>
      <c r="DP115" s="263">
        <v>380085.13</v>
      </c>
      <c r="DR115" s="263">
        <v>0</v>
      </c>
      <c r="DS115" s="263">
        <v>46805420.899999999</v>
      </c>
      <c r="DT115" s="263">
        <v>67053108</v>
      </c>
      <c r="DU115" s="263">
        <v>48288229.82</v>
      </c>
      <c r="DV115" s="263">
        <v>69871296</v>
      </c>
      <c r="DW115" s="263">
        <v>61941308</v>
      </c>
      <c r="DX115" s="263">
        <v>47975031.200000003</v>
      </c>
      <c r="DY115" s="263">
        <v>49383433</v>
      </c>
      <c r="DZ115" s="263">
        <v>71929810.379999995</v>
      </c>
      <c r="EA115" s="263">
        <v>57157579</v>
      </c>
      <c r="EB115" s="263">
        <v>62076274.009999998</v>
      </c>
      <c r="EC115" s="263">
        <v>102396793.43000001</v>
      </c>
      <c r="ED115" s="263">
        <v>62122242.869999997</v>
      </c>
      <c r="EE115" s="263">
        <v>68308940.900000006</v>
      </c>
      <c r="EF115" s="263">
        <v>70169288.269999996</v>
      </c>
      <c r="EG115" s="263">
        <v>69344367</v>
      </c>
      <c r="EH115" s="263">
        <v>77795606.239999995</v>
      </c>
      <c r="EI115" s="263">
        <v>62656416.969999999</v>
      </c>
      <c r="EJ115" s="263">
        <v>68597626.370000005</v>
      </c>
      <c r="EK115" s="263">
        <v>67249063.280000001</v>
      </c>
      <c r="EL115" s="263">
        <v>106285048.41</v>
      </c>
      <c r="EM115" s="263">
        <v>106223386</v>
      </c>
      <c r="EN115" s="263">
        <v>73640365</v>
      </c>
      <c r="EO115" s="263">
        <v>94778307.670000002</v>
      </c>
      <c r="EP115" s="263">
        <v>91343220.730000004</v>
      </c>
      <c r="EQ115" s="263">
        <v>94272301.780000001</v>
      </c>
      <c r="ER115" s="263">
        <v>105034893</v>
      </c>
    </row>
    <row r="116" spans="1:148" x14ac:dyDescent="0.75">
      <c r="A116" s="262">
        <v>46053</v>
      </c>
      <c r="B116" t="s">
        <v>307</v>
      </c>
      <c r="C116" s="263">
        <v>0</v>
      </c>
      <c r="D116" s="263">
        <v>6554659.7999999989</v>
      </c>
      <c r="E116" s="263">
        <v>17584343.239999998</v>
      </c>
      <c r="F116" s="263">
        <v>6554659.7999999989</v>
      </c>
      <c r="G116" s="263">
        <v>1885115014.99</v>
      </c>
      <c r="H116" s="263">
        <v>0</v>
      </c>
      <c r="I116" s="263"/>
      <c r="J116" s="263">
        <v>0</v>
      </c>
      <c r="K116" s="263">
        <v>0</v>
      </c>
      <c r="L116" s="263">
        <v>0</v>
      </c>
      <c r="M116" s="263">
        <v>0</v>
      </c>
      <c r="N116" s="263">
        <v>0</v>
      </c>
      <c r="O116" s="263">
        <v>0</v>
      </c>
      <c r="P116" s="263">
        <v>0</v>
      </c>
      <c r="Q116" s="263">
        <v>0</v>
      </c>
      <c r="R116" s="263">
        <v>0</v>
      </c>
      <c r="S116" s="263">
        <v>0</v>
      </c>
      <c r="T116" s="263">
        <v>0</v>
      </c>
      <c r="U116" s="263">
        <v>0</v>
      </c>
      <c r="V116" s="263">
        <v>0</v>
      </c>
      <c r="W116" s="263">
        <v>0</v>
      </c>
      <c r="X116" s="263">
        <v>0</v>
      </c>
      <c r="Y116" s="263">
        <v>0</v>
      </c>
      <c r="Z116" s="263">
        <v>0</v>
      </c>
      <c r="AA116" s="263">
        <v>0</v>
      </c>
      <c r="AB116" s="263">
        <v>0</v>
      </c>
      <c r="AC116" s="263">
        <v>0</v>
      </c>
      <c r="AD116" s="263">
        <v>0</v>
      </c>
      <c r="AE116" s="263">
        <v>0</v>
      </c>
      <c r="AF116" s="263">
        <v>0</v>
      </c>
      <c r="AG116" s="263">
        <v>0</v>
      </c>
      <c r="AH116" s="263">
        <v>0</v>
      </c>
      <c r="AI116" s="263">
        <v>0</v>
      </c>
      <c r="AJ116" s="263">
        <v>0</v>
      </c>
      <c r="AK116" s="263"/>
      <c r="AL116" s="263">
        <v>0</v>
      </c>
      <c r="AM116" s="263">
        <v>60016.47</v>
      </c>
      <c r="AN116" s="263">
        <v>157017.9</v>
      </c>
      <c r="AO116" s="263">
        <v>105972.6</v>
      </c>
      <c r="AP116" s="263">
        <v>368329.12</v>
      </c>
      <c r="AQ116" s="263">
        <v>208186.06</v>
      </c>
      <c r="AR116" s="263">
        <v>130158</v>
      </c>
      <c r="AS116" s="263">
        <v>180149.65</v>
      </c>
      <c r="AT116" s="263">
        <v>98655.76</v>
      </c>
      <c r="AU116" s="263">
        <v>209111.57</v>
      </c>
      <c r="AV116" s="263">
        <v>215168.69</v>
      </c>
      <c r="AW116" s="263">
        <v>258537.87</v>
      </c>
      <c r="AX116" s="263">
        <v>259976.18</v>
      </c>
      <c r="AY116" s="263">
        <v>421630.23</v>
      </c>
      <c r="AZ116" s="263">
        <v>289244.42</v>
      </c>
      <c r="BA116" s="263">
        <v>141454.09</v>
      </c>
      <c r="BB116" s="263">
        <v>307300.12</v>
      </c>
      <c r="BC116" s="263">
        <v>267679.35999999999</v>
      </c>
      <c r="BD116" s="263">
        <v>242000.28</v>
      </c>
      <c r="BE116" s="263">
        <v>258313.28</v>
      </c>
      <c r="BF116" s="263">
        <v>393363.05</v>
      </c>
      <c r="BG116" s="263">
        <v>373934.91</v>
      </c>
      <c r="BH116" s="263">
        <v>292859.19</v>
      </c>
      <c r="BI116" s="263">
        <v>337994.75</v>
      </c>
      <c r="BJ116" s="263">
        <v>275971.34999999998</v>
      </c>
      <c r="BK116" s="263">
        <v>331402.84000000003</v>
      </c>
      <c r="BL116" s="263">
        <v>370232.06</v>
      </c>
      <c r="BM116" s="263"/>
      <c r="BN116" s="263">
        <v>0</v>
      </c>
      <c r="BO116" s="263">
        <v>-133893.29</v>
      </c>
      <c r="BP116" s="263">
        <v>0</v>
      </c>
      <c r="BQ116" s="263">
        <v>0</v>
      </c>
      <c r="BR116" s="263">
        <v>15885983.01</v>
      </c>
      <c r="BS116" s="263">
        <v>0</v>
      </c>
      <c r="BT116" s="263">
        <v>0</v>
      </c>
      <c r="BU116" s="263">
        <v>0</v>
      </c>
      <c r="BV116" s="263">
        <v>0</v>
      </c>
      <c r="BW116" s="263">
        <v>0</v>
      </c>
      <c r="BX116" s="263">
        <v>0</v>
      </c>
      <c r="BY116" s="263">
        <v>0</v>
      </c>
      <c r="BZ116" s="263">
        <v>0</v>
      </c>
      <c r="CA116" s="263">
        <v>1985637.08</v>
      </c>
      <c r="CB116" s="263">
        <v>0</v>
      </c>
      <c r="CC116" s="263">
        <v>0</v>
      </c>
      <c r="CD116" s="263">
        <v>0</v>
      </c>
      <c r="CE116" s="263">
        <v>0</v>
      </c>
      <c r="CF116" s="263">
        <v>0</v>
      </c>
      <c r="CG116" s="263">
        <v>-153383.56</v>
      </c>
      <c r="CH116" s="263">
        <v>0</v>
      </c>
      <c r="CI116" s="263">
        <v>0</v>
      </c>
      <c r="CJ116" s="263">
        <v>0</v>
      </c>
      <c r="CK116" s="263">
        <v>0</v>
      </c>
      <c r="CL116" s="263">
        <v>0</v>
      </c>
      <c r="CM116" s="263">
        <v>0</v>
      </c>
      <c r="CN116" s="263">
        <v>0</v>
      </c>
      <c r="CO116" s="263"/>
      <c r="CP116" s="263">
        <v>0</v>
      </c>
      <c r="CQ116" s="263">
        <v>60016.47</v>
      </c>
      <c r="CR116" s="263">
        <v>157017.9</v>
      </c>
      <c r="CS116" s="263">
        <v>105972.6</v>
      </c>
      <c r="CT116" s="263">
        <v>368329.12</v>
      </c>
      <c r="CU116" s="263">
        <v>208186.06</v>
      </c>
      <c r="CV116" s="263">
        <v>130158</v>
      </c>
      <c r="CW116" s="263">
        <v>180149.65</v>
      </c>
      <c r="CX116" s="263">
        <v>98655.76</v>
      </c>
      <c r="CY116" s="263">
        <v>209111.57</v>
      </c>
      <c r="CZ116" s="263">
        <v>215168.69</v>
      </c>
      <c r="DA116" s="263">
        <v>258537.87</v>
      </c>
      <c r="DB116" s="263">
        <v>259976.18</v>
      </c>
      <c r="DC116" s="263">
        <v>421630.23</v>
      </c>
      <c r="DD116" s="263">
        <v>289244.42</v>
      </c>
      <c r="DE116" s="263">
        <v>141454.09</v>
      </c>
      <c r="DF116" s="263">
        <v>307300.12</v>
      </c>
      <c r="DG116" s="263">
        <v>267679.35999999999</v>
      </c>
      <c r="DH116" s="263">
        <v>242000.28</v>
      </c>
      <c r="DI116" s="263">
        <v>258313.28</v>
      </c>
      <c r="DJ116" s="263">
        <v>393363.05</v>
      </c>
      <c r="DK116" s="263">
        <v>373934.91</v>
      </c>
      <c r="DL116" s="263">
        <v>292859.19</v>
      </c>
      <c r="DM116" s="263">
        <v>337994.75</v>
      </c>
      <c r="DN116" s="263">
        <v>275971.34999999998</v>
      </c>
      <c r="DO116" s="263">
        <v>331402.84000000003</v>
      </c>
      <c r="DP116" s="263">
        <v>370232.06</v>
      </c>
      <c r="DR116" s="263">
        <v>0</v>
      </c>
      <c r="DS116" s="263">
        <v>46939314.189999998</v>
      </c>
      <c r="DT116" s="263">
        <v>67053108</v>
      </c>
      <c r="DU116" s="263">
        <v>48288229.82</v>
      </c>
      <c r="DV116" s="263">
        <v>53985312.990000002</v>
      </c>
      <c r="DW116" s="263">
        <v>61941308</v>
      </c>
      <c r="DX116" s="263">
        <v>47975031.200000003</v>
      </c>
      <c r="DY116" s="263">
        <v>49383433</v>
      </c>
      <c r="DZ116" s="263">
        <v>71929810.379999995</v>
      </c>
      <c r="EA116" s="263">
        <v>57157579</v>
      </c>
      <c r="EB116" s="263">
        <v>62076274.009999998</v>
      </c>
      <c r="EC116" s="263">
        <v>102396793.43000001</v>
      </c>
      <c r="ED116" s="263">
        <v>62122242.869999997</v>
      </c>
      <c r="EE116" s="263">
        <v>66323303.82</v>
      </c>
      <c r="EF116" s="263">
        <v>70169288.269999996</v>
      </c>
      <c r="EG116" s="263">
        <v>69344367</v>
      </c>
      <c r="EH116" s="263">
        <v>77795606.239999995</v>
      </c>
      <c r="EI116" s="263">
        <v>62656416.969999999</v>
      </c>
      <c r="EJ116" s="263">
        <v>68597626.370000005</v>
      </c>
      <c r="EK116" s="263">
        <v>67402446.840000004</v>
      </c>
      <c r="EL116" s="263">
        <v>106285048.41</v>
      </c>
      <c r="EM116" s="263">
        <v>106223386</v>
      </c>
      <c r="EN116" s="263">
        <v>73640365</v>
      </c>
      <c r="EO116" s="263">
        <v>94778307.670000002</v>
      </c>
      <c r="EP116" s="263">
        <v>91343220.730000004</v>
      </c>
      <c r="EQ116" s="263">
        <v>94272301.780000001</v>
      </c>
      <c r="ER116" s="263">
        <v>105034893</v>
      </c>
    </row>
    <row r="117" spans="1:148" x14ac:dyDescent="0.75">
      <c r="A117" s="262">
        <v>46081</v>
      </c>
      <c r="B117" t="s">
        <v>307</v>
      </c>
      <c r="C117" s="263">
        <v>0</v>
      </c>
      <c r="D117" s="263">
        <v>6815904.9400000013</v>
      </c>
      <c r="E117" s="263">
        <v>15058846.050000001</v>
      </c>
      <c r="F117" s="263">
        <v>6815904.9400000013</v>
      </c>
      <c r="G117" s="263">
        <v>1870056168.9400001</v>
      </c>
      <c r="H117" s="263">
        <v>0</v>
      </c>
      <c r="I117" s="263"/>
      <c r="J117" s="263">
        <v>0</v>
      </c>
      <c r="K117" s="263">
        <v>0</v>
      </c>
      <c r="L117" s="263">
        <v>0</v>
      </c>
      <c r="M117" s="263">
        <v>0</v>
      </c>
      <c r="N117" s="263">
        <v>0</v>
      </c>
      <c r="O117" s="263">
        <v>0</v>
      </c>
      <c r="P117" s="263">
        <v>0</v>
      </c>
      <c r="Q117" s="263">
        <v>0</v>
      </c>
      <c r="R117" s="263">
        <v>0</v>
      </c>
      <c r="S117" s="263">
        <v>0</v>
      </c>
      <c r="T117" s="263">
        <v>0</v>
      </c>
      <c r="U117" s="263">
        <v>0</v>
      </c>
      <c r="V117" s="263">
        <v>0</v>
      </c>
      <c r="W117" s="263">
        <v>0</v>
      </c>
      <c r="X117" s="263">
        <v>0</v>
      </c>
      <c r="Y117" s="263">
        <v>0</v>
      </c>
      <c r="Z117" s="263">
        <v>0</v>
      </c>
      <c r="AA117" s="263">
        <v>0</v>
      </c>
      <c r="AB117" s="263">
        <v>0</v>
      </c>
      <c r="AC117" s="263">
        <v>0</v>
      </c>
      <c r="AD117" s="263">
        <v>0</v>
      </c>
      <c r="AE117" s="263">
        <v>0</v>
      </c>
      <c r="AF117" s="263">
        <v>0</v>
      </c>
      <c r="AG117" s="263">
        <v>0</v>
      </c>
      <c r="AH117" s="263">
        <v>0</v>
      </c>
      <c r="AI117" s="263">
        <v>0</v>
      </c>
      <c r="AJ117" s="263">
        <v>0</v>
      </c>
      <c r="AK117" s="263"/>
      <c r="AL117" s="263">
        <v>0</v>
      </c>
      <c r="AM117" s="263">
        <v>60205.52</v>
      </c>
      <c r="AN117" s="263">
        <v>188868.38</v>
      </c>
      <c r="AO117" s="263">
        <v>105701.16</v>
      </c>
      <c r="AP117" s="263">
        <v>174070.97</v>
      </c>
      <c r="AQ117" s="263">
        <v>208120.94</v>
      </c>
      <c r="AR117" s="263">
        <v>129988.64</v>
      </c>
      <c r="AS117" s="263">
        <v>180681.95</v>
      </c>
      <c r="AT117" s="263">
        <v>93599.09</v>
      </c>
      <c r="AU117" s="263">
        <v>406809.23</v>
      </c>
      <c r="AV117" s="263">
        <v>215378.78</v>
      </c>
      <c r="AW117" s="263">
        <v>194225.45</v>
      </c>
      <c r="AX117" s="263">
        <v>259678.28</v>
      </c>
      <c r="AY117" s="263">
        <v>253618.1</v>
      </c>
      <c r="AZ117" s="263">
        <v>273190.59999999998</v>
      </c>
      <c r="BA117" s="263">
        <v>363279.9</v>
      </c>
      <c r="BB117" s="263">
        <v>313453.36</v>
      </c>
      <c r="BC117" s="263">
        <v>204880.41</v>
      </c>
      <c r="BD117" s="263">
        <v>348310.2</v>
      </c>
      <c r="BE117" s="263">
        <v>225415.55</v>
      </c>
      <c r="BF117" s="263">
        <v>390725.72</v>
      </c>
      <c r="BG117" s="263">
        <v>385074.46</v>
      </c>
      <c r="BH117" s="263">
        <v>291864.7</v>
      </c>
      <c r="BI117" s="263">
        <v>325047.69</v>
      </c>
      <c r="BJ117" s="263">
        <v>351042.4</v>
      </c>
      <c r="BK117" s="263">
        <v>492380.39</v>
      </c>
      <c r="BL117" s="263">
        <v>380293.07</v>
      </c>
      <c r="BM117" s="263"/>
      <c r="BN117" s="263">
        <v>0</v>
      </c>
      <c r="BO117" s="263">
        <v>0</v>
      </c>
      <c r="BP117" s="263">
        <v>0</v>
      </c>
      <c r="BQ117" s="263">
        <v>0</v>
      </c>
      <c r="BR117" s="263">
        <v>0</v>
      </c>
      <c r="BS117" s="263">
        <v>0</v>
      </c>
      <c r="BT117" s="263">
        <v>0</v>
      </c>
      <c r="BU117" s="263">
        <v>0</v>
      </c>
      <c r="BV117" s="263">
        <v>0</v>
      </c>
      <c r="BW117" s="263">
        <v>0</v>
      </c>
      <c r="BX117" s="263">
        <v>0</v>
      </c>
      <c r="BY117" s="263">
        <v>108256.43</v>
      </c>
      <c r="BZ117" s="263">
        <v>0</v>
      </c>
      <c r="CA117" s="263">
        <v>0</v>
      </c>
      <c r="CB117" s="263">
        <v>0</v>
      </c>
      <c r="CC117" s="263">
        <v>0</v>
      </c>
      <c r="CD117" s="263">
        <v>0</v>
      </c>
      <c r="CE117" s="263">
        <v>-80280.59</v>
      </c>
      <c r="CF117" s="263">
        <v>5738743.6600000001</v>
      </c>
      <c r="CG117" s="263">
        <v>0</v>
      </c>
      <c r="CH117" s="263">
        <v>0</v>
      </c>
      <c r="CI117" s="263">
        <v>0</v>
      </c>
      <c r="CJ117" s="263">
        <v>0</v>
      </c>
      <c r="CK117" s="263">
        <v>0</v>
      </c>
      <c r="CL117" s="263">
        <v>0</v>
      </c>
      <c r="CM117" s="263">
        <v>9292126.5500000007</v>
      </c>
      <c r="CN117" s="263">
        <v>0</v>
      </c>
      <c r="CO117" s="263"/>
      <c r="CP117" s="263">
        <v>0</v>
      </c>
      <c r="CQ117" s="263">
        <v>60205.52</v>
      </c>
      <c r="CR117" s="263">
        <v>188868.38</v>
      </c>
      <c r="CS117" s="263">
        <v>105701.16</v>
      </c>
      <c r="CT117" s="263">
        <v>174070.97</v>
      </c>
      <c r="CU117" s="263">
        <v>208120.94</v>
      </c>
      <c r="CV117" s="263">
        <v>129988.64</v>
      </c>
      <c r="CW117" s="263">
        <v>180681.95</v>
      </c>
      <c r="CX117" s="263">
        <v>93599.09</v>
      </c>
      <c r="CY117" s="263">
        <v>406809.23</v>
      </c>
      <c r="CZ117" s="263">
        <v>215378.78</v>
      </c>
      <c r="DA117" s="263">
        <v>194225.45</v>
      </c>
      <c r="DB117" s="263">
        <v>259678.28</v>
      </c>
      <c r="DC117" s="263">
        <v>253618.1</v>
      </c>
      <c r="DD117" s="263">
        <v>273190.59999999998</v>
      </c>
      <c r="DE117" s="263">
        <v>363279.9</v>
      </c>
      <c r="DF117" s="263">
        <v>313453.36</v>
      </c>
      <c r="DG117" s="263">
        <v>204880.41</v>
      </c>
      <c r="DH117" s="263">
        <v>348310.2</v>
      </c>
      <c r="DI117" s="263">
        <v>225415.55</v>
      </c>
      <c r="DJ117" s="263">
        <v>390725.72</v>
      </c>
      <c r="DK117" s="263">
        <v>385074.46</v>
      </c>
      <c r="DL117" s="263">
        <v>291864.7</v>
      </c>
      <c r="DM117" s="263">
        <v>325047.69</v>
      </c>
      <c r="DN117" s="263">
        <v>351042.4</v>
      </c>
      <c r="DO117" s="263">
        <v>492380.39</v>
      </c>
      <c r="DP117" s="263">
        <v>380293.07</v>
      </c>
      <c r="DR117" s="263">
        <v>0</v>
      </c>
      <c r="DS117" s="263">
        <v>46939314.189999998</v>
      </c>
      <c r="DT117" s="263">
        <v>67053108</v>
      </c>
      <c r="DU117" s="263">
        <v>48288229.82</v>
      </c>
      <c r="DV117" s="263">
        <v>53985312.990000002</v>
      </c>
      <c r="DW117" s="263">
        <v>61941308</v>
      </c>
      <c r="DX117" s="263">
        <v>47975031.200000003</v>
      </c>
      <c r="DY117" s="263">
        <v>49383433</v>
      </c>
      <c r="DZ117" s="263">
        <v>71929810.379999995</v>
      </c>
      <c r="EA117" s="263">
        <v>57157579</v>
      </c>
      <c r="EB117" s="263">
        <v>62076274.009999998</v>
      </c>
      <c r="EC117" s="263">
        <v>102288537</v>
      </c>
      <c r="ED117" s="263">
        <v>62122242.869999997</v>
      </c>
      <c r="EE117" s="263">
        <v>66323303.82</v>
      </c>
      <c r="EF117" s="263">
        <v>70169288.269999996</v>
      </c>
      <c r="EG117" s="263">
        <v>69344367</v>
      </c>
      <c r="EH117" s="263">
        <v>77795606.239999995</v>
      </c>
      <c r="EI117" s="263">
        <v>62736697.560000002</v>
      </c>
      <c r="EJ117" s="263">
        <v>62858882.710000001</v>
      </c>
      <c r="EK117" s="263">
        <v>67402446.840000004</v>
      </c>
      <c r="EL117" s="263">
        <v>106285048.41</v>
      </c>
      <c r="EM117" s="263">
        <v>106223386</v>
      </c>
      <c r="EN117" s="263">
        <v>73640365</v>
      </c>
      <c r="EO117" s="263">
        <v>94778307.670000002</v>
      </c>
      <c r="EP117" s="263">
        <v>91343220.730000004</v>
      </c>
      <c r="EQ117" s="263">
        <v>84980175.230000004</v>
      </c>
      <c r="ER117" s="263">
        <v>105034893</v>
      </c>
    </row>
    <row r="118" spans="1:148" x14ac:dyDescent="0.75">
      <c r="A118" s="262">
        <v>46112</v>
      </c>
      <c r="B118" t="s">
        <v>307</v>
      </c>
      <c r="C118" s="263">
        <v>0</v>
      </c>
      <c r="D118" s="263">
        <v>6978622.2899999982</v>
      </c>
      <c r="E118" s="263">
        <v>2817079.07</v>
      </c>
      <c r="F118" s="263">
        <v>6978622.2899999982</v>
      </c>
      <c r="G118" s="263">
        <v>1867239089.8699999</v>
      </c>
      <c r="H118" s="263">
        <v>0</v>
      </c>
      <c r="I118" s="263"/>
      <c r="J118" s="263">
        <v>0</v>
      </c>
      <c r="K118" s="263">
        <v>0</v>
      </c>
      <c r="L118" s="263">
        <v>0</v>
      </c>
      <c r="M118" s="263">
        <v>0</v>
      </c>
      <c r="N118" s="263">
        <v>0</v>
      </c>
      <c r="O118" s="263">
        <v>0</v>
      </c>
      <c r="P118" s="263">
        <v>0</v>
      </c>
      <c r="Q118" s="263">
        <v>0</v>
      </c>
      <c r="R118" s="263">
        <v>0</v>
      </c>
      <c r="S118" s="263">
        <v>0</v>
      </c>
      <c r="T118" s="263">
        <v>0</v>
      </c>
      <c r="U118" s="263">
        <v>0</v>
      </c>
      <c r="V118" s="263">
        <v>0</v>
      </c>
      <c r="W118" s="263">
        <v>0</v>
      </c>
      <c r="X118" s="263">
        <v>0</v>
      </c>
      <c r="Y118" s="263">
        <v>0</v>
      </c>
      <c r="Z118" s="263">
        <v>0</v>
      </c>
      <c r="AA118" s="263">
        <v>0</v>
      </c>
      <c r="AB118" s="263">
        <v>0</v>
      </c>
      <c r="AC118" s="263">
        <v>0</v>
      </c>
      <c r="AD118" s="263">
        <v>0</v>
      </c>
      <c r="AE118" s="263">
        <v>0</v>
      </c>
      <c r="AF118" s="263">
        <v>0</v>
      </c>
      <c r="AG118" s="263">
        <v>0</v>
      </c>
      <c r="AH118" s="263">
        <v>0</v>
      </c>
      <c r="AI118" s="263">
        <v>0</v>
      </c>
      <c r="AJ118" s="263">
        <v>0</v>
      </c>
      <c r="AK118" s="263"/>
      <c r="AL118" s="263">
        <v>0</v>
      </c>
      <c r="AM118" s="263">
        <v>756420.53</v>
      </c>
      <c r="AN118" s="263">
        <v>172755.14</v>
      </c>
      <c r="AO118" s="263">
        <v>81327.460000000006</v>
      </c>
      <c r="AP118" s="263">
        <v>135875.53</v>
      </c>
      <c r="AQ118" s="263">
        <v>209720.14</v>
      </c>
      <c r="AR118" s="263">
        <v>136714.45000000001</v>
      </c>
      <c r="AS118" s="263">
        <v>180718.59</v>
      </c>
      <c r="AT118" s="263">
        <v>114873.76</v>
      </c>
      <c r="AU118" s="263">
        <v>215205.33</v>
      </c>
      <c r="AV118" s="263">
        <v>215326.34</v>
      </c>
      <c r="AW118" s="263">
        <v>213571.14</v>
      </c>
      <c r="AX118" s="263">
        <v>259346.34</v>
      </c>
      <c r="AY118" s="263">
        <v>249206.86</v>
      </c>
      <c r="AZ118" s="263">
        <v>520879.06</v>
      </c>
      <c r="BA118" s="263">
        <v>231792.32</v>
      </c>
      <c r="BB118" s="263">
        <v>309833.81</v>
      </c>
      <c r="BC118" s="263">
        <v>211289.01</v>
      </c>
      <c r="BD118" s="263">
        <v>228995.84</v>
      </c>
      <c r="BE118" s="263">
        <v>230268.72</v>
      </c>
      <c r="BF118" s="263">
        <v>392925.31</v>
      </c>
      <c r="BG118" s="263">
        <v>256704.34</v>
      </c>
      <c r="BH118" s="263">
        <v>293615.90000000002</v>
      </c>
      <c r="BI118" s="263">
        <v>327680.01</v>
      </c>
      <c r="BJ118" s="263">
        <v>345874.39</v>
      </c>
      <c r="BK118" s="263">
        <v>308562.34000000003</v>
      </c>
      <c r="BL118" s="263">
        <v>379139.63</v>
      </c>
      <c r="BM118" s="263"/>
      <c r="BN118" s="263">
        <v>0</v>
      </c>
      <c r="BO118" s="263">
        <v>2128546.5099999998</v>
      </c>
      <c r="BP118" s="263">
        <v>0</v>
      </c>
      <c r="BQ118" s="263">
        <v>0</v>
      </c>
      <c r="BR118" s="263">
        <v>0</v>
      </c>
      <c r="BS118" s="263">
        <v>0</v>
      </c>
      <c r="BT118" s="263">
        <v>0</v>
      </c>
      <c r="BU118" s="263">
        <v>0</v>
      </c>
      <c r="BV118" s="263">
        <v>0</v>
      </c>
      <c r="BW118" s="263">
        <v>0</v>
      </c>
      <c r="BX118" s="263">
        <v>0</v>
      </c>
      <c r="BY118" s="263">
        <v>0</v>
      </c>
      <c r="BZ118" s="263">
        <v>0</v>
      </c>
      <c r="CA118" s="263">
        <v>688532.56</v>
      </c>
      <c r="CB118" s="263">
        <v>0</v>
      </c>
      <c r="CC118" s="263">
        <v>0</v>
      </c>
      <c r="CD118" s="263">
        <v>0</v>
      </c>
      <c r="CE118" s="263">
        <v>0</v>
      </c>
      <c r="CF118" s="263">
        <v>0</v>
      </c>
      <c r="CG118" s="263">
        <v>0</v>
      </c>
      <c r="CH118" s="263">
        <v>0</v>
      </c>
      <c r="CI118" s="263">
        <v>0</v>
      </c>
      <c r="CJ118" s="263">
        <v>0</v>
      </c>
      <c r="CK118" s="263">
        <v>0</v>
      </c>
      <c r="CL118" s="263">
        <v>0</v>
      </c>
      <c r="CM118" s="263">
        <v>0</v>
      </c>
      <c r="CN118" s="263">
        <v>0</v>
      </c>
      <c r="CO118" s="263"/>
      <c r="CP118" s="263">
        <v>0</v>
      </c>
      <c r="CQ118" s="263">
        <v>756420.53</v>
      </c>
      <c r="CR118" s="263">
        <v>172755.14</v>
      </c>
      <c r="CS118" s="263">
        <v>81327.460000000006</v>
      </c>
      <c r="CT118" s="263">
        <v>135875.53</v>
      </c>
      <c r="CU118" s="263">
        <v>209720.14</v>
      </c>
      <c r="CV118" s="263">
        <v>136714.45000000001</v>
      </c>
      <c r="CW118" s="263">
        <v>180718.59</v>
      </c>
      <c r="CX118" s="263">
        <v>114873.76</v>
      </c>
      <c r="CY118" s="263">
        <v>215205.33</v>
      </c>
      <c r="CZ118" s="263">
        <v>215326.34</v>
      </c>
      <c r="DA118" s="263">
        <v>213571.14</v>
      </c>
      <c r="DB118" s="263">
        <v>259346.34</v>
      </c>
      <c r="DC118" s="263">
        <v>249206.86</v>
      </c>
      <c r="DD118" s="263">
        <v>520879.06</v>
      </c>
      <c r="DE118" s="263">
        <v>231792.32</v>
      </c>
      <c r="DF118" s="263">
        <v>309833.81</v>
      </c>
      <c r="DG118" s="263">
        <v>211289.01</v>
      </c>
      <c r="DH118" s="263">
        <v>228995.84</v>
      </c>
      <c r="DI118" s="263">
        <v>230268.72</v>
      </c>
      <c r="DJ118" s="263">
        <v>392925.31</v>
      </c>
      <c r="DK118" s="263">
        <v>256704.34</v>
      </c>
      <c r="DL118" s="263">
        <v>293615.90000000002</v>
      </c>
      <c r="DM118" s="263">
        <v>327680.01</v>
      </c>
      <c r="DN118" s="263">
        <v>345874.39</v>
      </c>
      <c r="DO118" s="263">
        <v>308562.34000000003</v>
      </c>
      <c r="DP118" s="263">
        <v>379139.63</v>
      </c>
      <c r="DR118" s="263">
        <v>0</v>
      </c>
      <c r="DS118" s="263">
        <v>44810767.68</v>
      </c>
      <c r="DT118" s="263">
        <v>67053108</v>
      </c>
      <c r="DU118" s="263">
        <v>48288229.82</v>
      </c>
      <c r="DV118" s="263">
        <v>53985312.990000002</v>
      </c>
      <c r="DW118" s="263">
        <v>61941308</v>
      </c>
      <c r="DX118" s="263">
        <v>47975031.200000003</v>
      </c>
      <c r="DY118" s="263">
        <v>49383433</v>
      </c>
      <c r="DZ118" s="263">
        <v>71929810.379999995</v>
      </c>
      <c r="EA118" s="263">
        <v>57157579</v>
      </c>
      <c r="EB118" s="263">
        <v>62076274.009999998</v>
      </c>
      <c r="EC118" s="263">
        <v>102288537</v>
      </c>
      <c r="ED118" s="263">
        <v>62122242.869999997</v>
      </c>
      <c r="EE118" s="263">
        <v>65634771.259999998</v>
      </c>
      <c r="EF118" s="263">
        <v>70169288.269999996</v>
      </c>
      <c r="EG118" s="263">
        <v>69344367</v>
      </c>
      <c r="EH118" s="263">
        <v>77795606.239999995</v>
      </c>
      <c r="EI118" s="263">
        <v>62736697.560000002</v>
      </c>
      <c r="EJ118" s="263">
        <v>62858882.710000001</v>
      </c>
      <c r="EK118" s="263">
        <v>67402446.840000004</v>
      </c>
      <c r="EL118" s="263">
        <v>106285048.41</v>
      </c>
      <c r="EM118" s="263">
        <v>106223386</v>
      </c>
      <c r="EN118" s="263">
        <v>73640365</v>
      </c>
      <c r="EO118" s="263">
        <v>94778307.670000002</v>
      </c>
      <c r="EP118" s="263">
        <v>91343220.730000004</v>
      </c>
      <c r="EQ118" s="263">
        <v>84980175.230000004</v>
      </c>
      <c r="ER118" s="263">
        <v>105034893</v>
      </c>
    </row>
    <row r="119" spans="1:148" x14ac:dyDescent="0.75">
      <c r="A119" s="262">
        <v>46142</v>
      </c>
      <c r="B119" t="s">
        <v>307</v>
      </c>
      <c r="C119" s="263">
        <v>0</v>
      </c>
      <c r="D119" s="263">
        <v>7064803.4400000004</v>
      </c>
      <c r="E119" s="263">
        <v>5981700.4900000002</v>
      </c>
      <c r="F119" s="263">
        <v>7064803.4400000004</v>
      </c>
      <c r="G119" s="263">
        <v>1861257389.3800001</v>
      </c>
      <c r="H119" s="263">
        <v>0</v>
      </c>
      <c r="I119" s="263"/>
      <c r="J119" s="263">
        <v>0</v>
      </c>
      <c r="K119" s="263">
        <v>0</v>
      </c>
      <c r="L119" s="263">
        <v>0</v>
      </c>
      <c r="M119" s="263">
        <v>0</v>
      </c>
      <c r="N119" s="263">
        <v>0</v>
      </c>
      <c r="O119" s="263">
        <v>0</v>
      </c>
      <c r="P119" s="263">
        <v>0</v>
      </c>
      <c r="Q119" s="263">
        <v>0</v>
      </c>
      <c r="R119" s="263">
        <v>0</v>
      </c>
      <c r="S119" s="263">
        <v>0</v>
      </c>
      <c r="T119" s="263">
        <v>0</v>
      </c>
      <c r="U119" s="263">
        <v>0</v>
      </c>
      <c r="V119" s="263">
        <v>0</v>
      </c>
      <c r="W119" s="263">
        <v>0</v>
      </c>
      <c r="X119" s="263">
        <v>0</v>
      </c>
      <c r="Y119" s="263">
        <v>0</v>
      </c>
      <c r="Z119" s="263">
        <v>0</v>
      </c>
      <c r="AA119" s="263">
        <v>0</v>
      </c>
      <c r="AB119" s="263">
        <v>0</v>
      </c>
      <c r="AC119" s="263">
        <v>0</v>
      </c>
      <c r="AD119" s="263">
        <v>0</v>
      </c>
      <c r="AE119" s="263">
        <v>0</v>
      </c>
      <c r="AF119" s="263">
        <v>0</v>
      </c>
      <c r="AG119" s="263">
        <v>0</v>
      </c>
      <c r="AH119" s="263">
        <v>0</v>
      </c>
      <c r="AI119" s="263">
        <v>0</v>
      </c>
      <c r="AJ119" s="263">
        <v>0</v>
      </c>
      <c r="AK119" s="263"/>
      <c r="AL119" s="263">
        <v>0</v>
      </c>
      <c r="AM119" s="263">
        <v>290625.09999999998</v>
      </c>
      <c r="AN119" s="263">
        <v>181598.18</v>
      </c>
      <c r="AO119" s="263">
        <v>69229.81</v>
      </c>
      <c r="AP119" s="263">
        <v>452458.82</v>
      </c>
      <c r="AQ119" s="263">
        <v>215624.85</v>
      </c>
      <c r="AR119" s="263">
        <v>133296.95999999999</v>
      </c>
      <c r="AS119" s="263">
        <v>171598.64</v>
      </c>
      <c r="AT119" s="263">
        <v>107970.47</v>
      </c>
      <c r="AU119" s="263">
        <v>220120.61</v>
      </c>
      <c r="AV119" s="263">
        <v>222285.08</v>
      </c>
      <c r="AW119" s="263">
        <v>200259.95</v>
      </c>
      <c r="AX119" s="263">
        <v>264418.06</v>
      </c>
      <c r="AY119" s="263">
        <v>258170.32</v>
      </c>
      <c r="AZ119" s="263">
        <v>287349.37</v>
      </c>
      <c r="BA119" s="263">
        <v>352544.33</v>
      </c>
      <c r="BB119" s="263">
        <v>602217.62</v>
      </c>
      <c r="BC119" s="263">
        <v>220213.38</v>
      </c>
      <c r="BD119" s="263">
        <v>236455.52</v>
      </c>
      <c r="BE119" s="263">
        <v>233335.9</v>
      </c>
      <c r="BF119" s="263">
        <v>404585.2</v>
      </c>
      <c r="BG119" s="263">
        <v>258442.58</v>
      </c>
      <c r="BH119" s="263">
        <v>302363.03999999998</v>
      </c>
      <c r="BI119" s="263">
        <v>312378.21999999997</v>
      </c>
      <c r="BJ119" s="263">
        <v>357722.75</v>
      </c>
      <c r="BK119" s="263">
        <v>317194.05</v>
      </c>
      <c r="BL119" s="263">
        <v>392344.63</v>
      </c>
      <c r="BM119" s="263"/>
      <c r="BN119" s="263">
        <v>0</v>
      </c>
      <c r="BO119" s="263">
        <v>143.54</v>
      </c>
      <c r="BP119" s="263">
        <v>0</v>
      </c>
      <c r="BQ119" s="263">
        <v>0</v>
      </c>
      <c r="BR119" s="263">
        <v>0</v>
      </c>
      <c r="BS119" s="263">
        <v>0</v>
      </c>
      <c r="BT119" s="263">
        <v>0</v>
      </c>
      <c r="BU119" s="263">
        <v>0</v>
      </c>
      <c r="BV119" s="263">
        <v>0</v>
      </c>
      <c r="BW119" s="263">
        <v>0</v>
      </c>
      <c r="BX119" s="263">
        <v>0</v>
      </c>
      <c r="BY119" s="263">
        <v>0</v>
      </c>
      <c r="BZ119" s="263">
        <v>0</v>
      </c>
      <c r="CA119" s="263">
        <v>293970.18</v>
      </c>
      <c r="CB119" s="263">
        <v>0</v>
      </c>
      <c r="CC119" s="263">
        <v>718.16</v>
      </c>
      <c r="CD119" s="263">
        <v>5686868.6100000003</v>
      </c>
      <c r="CE119" s="263">
        <v>0</v>
      </c>
      <c r="CF119" s="263">
        <v>0</v>
      </c>
      <c r="CG119" s="263">
        <v>0</v>
      </c>
      <c r="CH119" s="263">
        <v>0</v>
      </c>
      <c r="CI119" s="263">
        <v>0</v>
      </c>
      <c r="CJ119" s="263">
        <v>0</v>
      </c>
      <c r="CK119" s="263">
        <v>0</v>
      </c>
      <c r="CL119" s="263">
        <v>0</v>
      </c>
      <c r="CM119" s="263">
        <v>0</v>
      </c>
      <c r="CN119" s="263">
        <v>0</v>
      </c>
      <c r="CO119" s="263"/>
      <c r="CP119" s="263">
        <v>0</v>
      </c>
      <c r="CQ119" s="263">
        <v>290625.09999999998</v>
      </c>
      <c r="CR119" s="263">
        <v>181598.18</v>
      </c>
      <c r="CS119" s="263">
        <v>69229.81</v>
      </c>
      <c r="CT119" s="263">
        <v>452458.82</v>
      </c>
      <c r="CU119" s="263">
        <v>215624.85</v>
      </c>
      <c r="CV119" s="263">
        <v>133296.95999999999</v>
      </c>
      <c r="CW119" s="263">
        <v>171598.64</v>
      </c>
      <c r="CX119" s="263">
        <v>107970.47</v>
      </c>
      <c r="CY119" s="263">
        <v>220120.61</v>
      </c>
      <c r="CZ119" s="263">
        <v>222285.08</v>
      </c>
      <c r="DA119" s="263">
        <v>200259.95</v>
      </c>
      <c r="DB119" s="263">
        <v>264418.06</v>
      </c>
      <c r="DC119" s="263">
        <v>258170.32</v>
      </c>
      <c r="DD119" s="263">
        <v>287349.37</v>
      </c>
      <c r="DE119" s="263">
        <v>352544.33</v>
      </c>
      <c r="DF119" s="263">
        <v>602217.62</v>
      </c>
      <c r="DG119" s="263">
        <v>220213.38</v>
      </c>
      <c r="DH119" s="263">
        <v>236455.52</v>
      </c>
      <c r="DI119" s="263">
        <v>233335.9</v>
      </c>
      <c r="DJ119" s="263">
        <v>404585.2</v>
      </c>
      <c r="DK119" s="263">
        <v>258442.58</v>
      </c>
      <c r="DL119" s="263">
        <v>302363.03999999998</v>
      </c>
      <c r="DM119" s="263">
        <v>312378.21999999997</v>
      </c>
      <c r="DN119" s="263">
        <v>357722.75</v>
      </c>
      <c r="DO119" s="263">
        <v>317194.05</v>
      </c>
      <c r="DP119" s="263">
        <v>392344.63</v>
      </c>
      <c r="DR119" s="263">
        <v>0</v>
      </c>
      <c r="DS119" s="263">
        <v>44810624.140000001</v>
      </c>
      <c r="DT119" s="263">
        <v>67053108</v>
      </c>
      <c r="DU119" s="263">
        <v>48288229.82</v>
      </c>
      <c r="DV119" s="263">
        <v>53985312.990000002</v>
      </c>
      <c r="DW119" s="263">
        <v>61941308</v>
      </c>
      <c r="DX119" s="263">
        <v>47975031.200000003</v>
      </c>
      <c r="DY119" s="263">
        <v>49383433</v>
      </c>
      <c r="DZ119" s="263">
        <v>71929810.379999995</v>
      </c>
      <c r="EA119" s="263">
        <v>57157579</v>
      </c>
      <c r="EB119" s="263">
        <v>62076274.009999998</v>
      </c>
      <c r="EC119" s="263">
        <v>102288537</v>
      </c>
      <c r="ED119" s="263">
        <v>62122242.869999997</v>
      </c>
      <c r="EE119" s="263">
        <v>65340801.079999998</v>
      </c>
      <c r="EF119" s="263">
        <v>70169288.269999996</v>
      </c>
      <c r="EG119" s="263">
        <v>69343648.840000004</v>
      </c>
      <c r="EH119" s="263">
        <v>72108737.629999995</v>
      </c>
      <c r="EI119" s="263">
        <v>62736697.560000002</v>
      </c>
      <c r="EJ119" s="263">
        <v>62858882.710000001</v>
      </c>
      <c r="EK119" s="263">
        <v>67402446.840000004</v>
      </c>
      <c r="EL119" s="263">
        <v>106285048.41</v>
      </c>
      <c r="EM119" s="263">
        <v>106223386</v>
      </c>
      <c r="EN119" s="263">
        <v>73640365</v>
      </c>
      <c r="EO119" s="263">
        <v>94778307.670000002</v>
      </c>
      <c r="EP119" s="263">
        <v>91343220.730000004</v>
      </c>
      <c r="EQ119" s="263">
        <v>84980175.230000004</v>
      </c>
      <c r="ER119" s="263">
        <v>105034893</v>
      </c>
    </row>
    <row r="120" spans="1:148" x14ac:dyDescent="0.75">
      <c r="A120" s="262">
        <v>46173</v>
      </c>
      <c r="B120" t="s">
        <v>307</v>
      </c>
      <c r="C120" s="263">
        <v>0</v>
      </c>
      <c r="D120" s="263">
        <v>6274116.8799999999</v>
      </c>
      <c r="E120" s="263">
        <v>6410.88</v>
      </c>
      <c r="F120" s="263">
        <v>6274116.8799999999</v>
      </c>
      <c r="G120" s="263">
        <v>1861250978.5</v>
      </c>
      <c r="H120" s="263">
        <v>0</v>
      </c>
      <c r="I120" s="263"/>
      <c r="J120" s="263">
        <v>0</v>
      </c>
      <c r="K120" s="263">
        <v>0</v>
      </c>
      <c r="L120" s="263">
        <v>0</v>
      </c>
      <c r="M120" s="263">
        <v>0</v>
      </c>
      <c r="N120" s="263">
        <v>0</v>
      </c>
      <c r="O120" s="263">
        <v>0</v>
      </c>
      <c r="P120" s="263">
        <v>0</v>
      </c>
      <c r="Q120" s="263">
        <v>0</v>
      </c>
      <c r="R120" s="263">
        <v>0</v>
      </c>
      <c r="S120" s="263">
        <v>0</v>
      </c>
      <c r="T120" s="263">
        <v>0</v>
      </c>
      <c r="U120" s="263">
        <v>0</v>
      </c>
      <c r="V120" s="263">
        <v>0</v>
      </c>
      <c r="W120" s="263">
        <v>0</v>
      </c>
      <c r="X120" s="263">
        <v>0</v>
      </c>
      <c r="Y120" s="263">
        <v>0</v>
      </c>
      <c r="Z120" s="263">
        <v>0</v>
      </c>
      <c r="AA120" s="263">
        <v>0</v>
      </c>
      <c r="AB120" s="263">
        <v>0</v>
      </c>
      <c r="AC120" s="263">
        <v>0</v>
      </c>
      <c r="AD120" s="263">
        <v>0</v>
      </c>
      <c r="AE120" s="263">
        <v>0</v>
      </c>
      <c r="AF120" s="263">
        <v>0</v>
      </c>
      <c r="AG120" s="263">
        <v>0</v>
      </c>
      <c r="AH120" s="263">
        <v>0</v>
      </c>
      <c r="AI120" s="263">
        <v>0</v>
      </c>
      <c r="AJ120" s="263">
        <v>0</v>
      </c>
      <c r="AK120" s="263"/>
      <c r="AL120" s="263">
        <v>0</v>
      </c>
      <c r="AM120" s="263">
        <v>24674.42</v>
      </c>
      <c r="AN120" s="263">
        <v>171405.19</v>
      </c>
      <c r="AO120" s="263">
        <v>67133.52</v>
      </c>
      <c r="AP120" s="263">
        <v>256212.62</v>
      </c>
      <c r="AQ120" s="263">
        <v>195432.71</v>
      </c>
      <c r="AR120" s="263">
        <v>132537.13</v>
      </c>
      <c r="AS120" s="263">
        <v>166504.75</v>
      </c>
      <c r="AT120" s="263">
        <v>104405.93</v>
      </c>
      <c r="AU120" s="263">
        <v>207741.94</v>
      </c>
      <c r="AV120" s="263">
        <v>215072.58</v>
      </c>
      <c r="AW120" s="263">
        <v>183728.2</v>
      </c>
      <c r="AX120" s="263">
        <v>251615.2</v>
      </c>
      <c r="AY120" s="263">
        <v>240707.42</v>
      </c>
      <c r="AZ120" s="263">
        <v>337349.57</v>
      </c>
      <c r="BA120" s="263">
        <v>373063.5</v>
      </c>
      <c r="BB120" s="263">
        <v>294824.88</v>
      </c>
      <c r="BC120" s="263">
        <v>202817.8</v>
      </c>
      <c r="BD120" s="263">
        <v>228611.69</v>
      </c>
      <c r="BE120" s="263">
        <v>318416.14</v>
      </c>
      <c r="BF120" s="263">
        <v>391622.83</v>
      </c>
      <c r="BG120" s="263">
        <v>250096.05</v>
      </c>
      <c r="BH120" s="263">
        <v>293094.33</v>
      </c>
      <c r="BI120" s="263">
        <v>310525.33</v>
      </c>
      <c r="BJ120" s="263">
        <v>368153.94</v>
      </c>
      <c r="BK120" s="263">
        <v>307263.46000000002</v>
      </c>
      <c r="BL120" s="263">
        <v>381105.75</v>
      </c>
      <c r="BM120" s="263"/>
      <c r="BN120" s="263">
        <v>0</v>
      </c>
      <c r="BO120" s="263">
        <v>0</v>
      </c>
      <c r="BP120" s="263">
        <v>0</v>
      </c>
      <c r="BQ120" s="263">
        <v>0</v>
      </c>
      <c r="BR120" s="263">
        <v>0</v>
      </c>
      <c r="BS120" s="263">
        <v>0</v>
      </c>
      <c r="BT120" s="263">
        <v>0</v>
      </c>
      <c r="BU120" s="263">
        <v>0</v>
      </c>
      <c r="BV120" s="263">
        <v>0</v>
      </c>
      <c r="BW120" s="263">
        <v>0</v>
      </c>
      <c r="BX120" s="263">
        <v>0</v>
      </c>
      <c r="BY120" s="263">
        <v>0</v>
      </c>
      <c r="BZ120" s="263">
        <v>0</v>
      </c>
      <c r="CA120" s="263">
        <v>6410.88</v>
      </c>
      <c r="CB120" s="263">
        <v>0</v>
      </c>
      <c r="CC120" s="263">
        <v>0</v>
      </c>
      <c r="CD120" s="263">
        <v>0</v>
      </c>
      <c r="CE120" s="263">
        <v>0</v>
      </c>
      <c r="CF120" s="263">
        <v>0</v>
      </c>
      <c r="CG120" s="263">
        <v>0</v>
      </c>
      <c r="CH120" s="263">
        <v>0</v>
      </c>
      <c r="CI120" s="263">
        <v>0</v>
      </c>
      <c r="CJ120" s="263">
        <v>0</v>
      </c>
      <c r="CK120" s="263">
        <v>0</v>
      </c>
      <c r="CL120" s="263">
        <v>0</v>
      </c>
      <c r="CM120" s="263">
        <v>0</v>
      </c>
      <c r="CN120" s="263">
        <v>0</v>
      </c>
      <c r="CO120" s="263"/>
      <c r="CP120" s="263">
        <v>0</v>
      </c>
      <c r="CQ120" s="263">
        <v>24674.42</v>
      </c>
      <c r="CR120" s="263">
        <v>171405.19</v>
      </c>
      <c r="CS120" s="263">
        <v>67133.52</v>
      </c>
      <c r="CT120" s="263">
        <v>256212.62</v>
      </c>
      <c r="CU120" s="263">
        <v>195432.71</v>
      </c>
      <c r="CV120" s="263">
        <v>132537.13</v>
      </c>
      <c r="CW120" s="263">
        <v>166504.75</v>
      </c>
      <c r="CX120" s="263">
        <v>104405.93</v>
      </c>
      <c r="CY120" s="263">
        <v>207741.94</v>
      </c>
      <c r="CZ120" s="263">
        <v>215072.58</v>
      </c>
      <c r="DA120" s="263">
        <v>183728.2</v>
      </c>
      <c r="DB120" s="263">
        <v>251615.2</v>
      </c>
      <c r="DC120" s="263">
        <v>240707.42</v>
      </c>
      <c r="DD120" s="263">
        <v>337349.57</v>
      </c>
      <c r="DE120" s="263">
        <v>373063.5</v>
      </c>
      <c r="DF120" s="263">
        <v>294824.88</v>
      </c>
      <c r="DG120" s="263">
        <v>202817.8</v>
      </c>
      <c r="DH120" s="263">
        <v>228611.69</v>
      </c>
      <c r="DI120" s="263">
        <v>318416.14</v>
      </c>
      <c r="DJ120" s="263">
        <v>391622.83</v>
      </c>
      <c r="DK120" s="263">
        <v>250096.05</v>
      </c>
      <c r="DL120" s="263">
        <v>293094.33</v>
      </c>
      <c r="DM120" s="263">
        <v>310525.33</v>
      </c>
      <c r="DN120" s="263">
        <v>368153.94</v>
      </c>
      <c r="DO120" s="263">
        <v>307263.46000000002</v>
      </c>
      <c r="DP120" s="263">
        <v>381105.75</v>
      </c>
      <c r="DR120" s="263">
        <v>0</v>
      </c>
      <c r="DS120" s="263">
        <v>44810624.140000001</v>
      </c>
      <c r="DT120" s="263">
        <v>67053108</v>
      </c>
      <c r="DU120" s="263">
        <v>48288229.82</v>
      </c>
      <c r="DV120" s="263">
        <v>53985312.990000002</v>
      </c>
      <c r="DW120" s="263">
        <v>61941308</v>
      </c>
      <c r="DX120" s="263">
        <v>47975031.200000003</v>
      </c>
      <c r="DY120" s="263">
        <v>49383433</v>
      </c>
      <c r="DZ120" s="263">
        <v>71929810.379999995</v>
      </c>
      <c r="EA120" s="263">
        <v>57157579</v>
      </c>
      <c r="EB120" s="263">
        <v>62076274.009999998</v>
      </c>
      <c r="EC120" s="263">
        <v>102288537</v>
      </c>
      <c r="ED120" s="263">
        <v>62122242.869999997</v>
      </c>
      <c r="EE120" s="263">
        <v>65334390.200000003</v>
      </c>
      <c r="EF120" s="263">
        <v>70169288.269999996</v>
      </c>
      <c r="EG120" s="263">
        <v>69343648.840000004</v>
      </c>
      <c r="EH120" s="263">
        <v>72108737.629999995</v>
      </c>
      <c r="EI120" s="263">
        <v>62736697.560000002</v>
      </c>
      <c r="EJ120" s="263">
        <v>62858882.710000001</v>
      </c>
      <c r="EK120" s="263">
        <v>67402446.840000004</v>
      </c>
      <c r="EL120" s="263">
        <v>106285048.41</v>
      </c>
      <c r="EM120" s="263">
        <v>106223386</v>
      </c>
      <c r="EN120" s="263">
        <v>73640365</v>
      </c>
      <c r="EO120" s="263">
        <v>94778307.670000002</v>
      </c>
      <c r="EP120" s="263">
        <v>91343220.730000004</v>
      </c>
      <c r="EQ120" s="263">
        <v>84980175.230000004</v>
      </c>
      <c r="ER120" s="263">
        <v>105034893</v>
      </c>
    </row>
    <row r="121" spans="1:148" x14ac:dyDescent="0.75">
      <c r="A121" s="262">
        <v>46203</v>
      </c>
      <c r="B121" t="s">
        <v>307</v>
      </c>
      <c r="C121" s="263">
        <v>0</v>
      </c>
      <c r="D121" s="263">
        <v>6309862.9700000007</v>
      </c>
      <c r="E121" s="263">
        <v>-948971.53</v>
      </c>
      <c r="F121" s="263">
        <v>6309862.9700000007</v>
      </c>
      <c r="G121" s="263">
        <v>1862199950.03</v>
      </c>
      <c r="H121" s="263">
        <v>0</v>
      </c>
      <c r="I121" s="263"/>
      <c r="J121" s="263">
        <v>0</v>
      </c>
      <c r="K121" s="263">
        <v>0</v>
      </c>
      <c r="L121" s="263">
        <v>0</v>
      </c>
      <c r="M121" s="263">
        <v>0</v>
      </c>
      <c r="N121" s="263">
        <v>0</v>
      </c>
      <c r="O121" s="263">
        <v>0</v>
      </c>
      <c r="P121" s="263">
        <v>0</v>
      </c>
      <c r="Q121" s="263">
        <v>0</v>
      </c>
      <c r="R121" s="263">
        <v>0</v>
      </c>
      <c r="S121" s="263">
        <v>0</v>
      </c>
      <c r="T121" s="263">
        <v>0</v>
      </c>
      <c r="U121" s="263">
        <v>0</v>
      </c>
      <c r="V121" s="263">
        <v>0</v>
      </c>
      <c r="W121" s="263">
        <v>0</v>
      </c>
      <c r="X121" s="263">
        <v>0</v>
      </c>
      <c r="Y121" s="263">
        <v>0</v>
      </c>
      <c r="Z121" s="263">
        <v>0</v>
      </c>
      <c r="AA121" s="263">
        <v>0</v>
      </c>
      <c r="AB121" s="263">
        <v>0</v>
      </c>
      <c r="AC121" s="263">
        <v>0</v>
      </c>
      <c r="AD121" s="263">
        <v>0</v>
      </c>
      <c r="AE121" s="263">
        <v>0</v>
      </c>
      <c r="AF121" s="263">
        <v>0</v>
      </c>
      <c r="AG121" s="263">
        <v>0</v>
      </c>
      <c r="AH121" s="263">
        <v>0</v>
      </c>
      <c r="AI121" s="263">
        <v>0</v>
      </c>
      <c r="AJ121" s="263">
        <v>0</v>
      </c>
      <c r="AK121" s="263"/>
      <c r="AL121" s="263">
        <v>0</v>
      </c>
      <c r="AM121" s="263">
        <v>84783.57</v>
      </c>
      <c r="AN121" s="263">
        <v>166768.06</v>
      </c>
      <c r="AO121" s="263">
        <v>71623.25</v>
      </c>
      <c r="AP121" s="263">
        <v>183401.94</v>
      </c>
      <c r="AQ121" s="263">
        <v>201864.99</v>
      </c>
      <c r="AR121" s="263">
        <v>136462.21</v>
      </c>
      <c r="AS121" s="263">
        <v>172251.69</v>
      </c>
      <c r="AT121" s="263">
        <v>107893.01</v>
      </c>
      <c r="AU121" s="263">
        <v>267975.17</v>
      </c>
      <c r="AV121" s="263">
        <v>222205.58</v>
      </c>
      <c r="AW121" s="263">
        <v>200281.95</v>
      </c>
      <c r="AX121" s="263">
        <v>256601.98</v>
      </c>
      <c r="AY121" s="263">
        <v>238760.84</v>
      </c>
      <c r="AZ121" s="263">
        <v>302629.90000000002</v>
      </c>
      <c r="BA121" s="263">
        <v>238109.36</v>
      </c>
      <c r="BB121" s="263">
        <v>368004.4</v>
      </c>
      <c r="BC121" s="263">
        <v>269476.81</v>
      </c>
      <c r="BD121" s="263">
        <v>236393.7</v>
      </c>
      <c r="BE121" s="263">
        <v>177081.39</v>
      </c>
      <c r="BF121" s="263">
        <v>404772.9</v>
      </c>
      <c r="BG121" s="263">
        <v>258357.4</v>
      </c>
      <c r="BH121" s="263">
        <v>302836.94</v>
      </c>
      <c r="BI121" s="263">
        <v>351991.43</v>
      </c>
      <c r="BJ121" s="263">
        <v>365342.46</v>
      </c>
      <c r="BK121" s="263">
        <v>317449.28000000003</v>
      </c>
      <c r="BL121" s="263">
        <v>406542.76</v>
      </c>
      <c r="BM121" s="263"/>
      <c r="BN121" s="263">
        <v>0</v>
      </c>
      <c r="BO121" s="263">
        <v>0</v>
      </c>
      <c r="BP121" s="263">
        <v>0</v>
      </c>
      <c r="BQ121" s="263">
        <v>0</v>
      </c>
      <c r="BR121" s="263">
        <v>0</v>
      </c>
      <c r="BS121" s="263">
        <v>0</v>
      </c>
      <c r="BT121" s="263">
        <v>0</v>
      </c>
      <c r="BU121" s="263">
        <v>0</v>
      </c>
      <c r="BV121" s="263">
        <v>0</v>
      </c>
      <c r="BW121" s="263">
        <v>0</v>
      </c>
      <c r="BX121" s="263">
        <v>0</v>
      </c>
      <c r="BY121" s="263">
        <v>0</v>
      </c>
      <c r="BZ121" s="263">
        <v>0</v>
      </c>
      <c r="CA121" s="263">
        <v>-237206.43</v>
      </c>
      <c r="CB121" s="263">
        <v>0</v>
      </c>
      <c r="CC121" s="263">
        <v>0</v>
      </c>
      <c r="CD121" s="263">
        <v>0</v>
      </c>
      <c r="CE121" s="263">
        <v>0</v>
      </c>
      <c r="CF121" s="263">
        <v>-362202.88</v>
      </c>
      <c r="CG121" s="263">
        <v>0</v>
      </c>
      <c r="CH121" s="263">
        <v>0</v>
      </c>
      <c r="CI121" s="263">
        <v>0</v>
      </c>
      <c r="CJ121" s="263">
        <v>0</v>
      </c>
      <c r="CK121" s="263">
        <v>237206.44</v>
      </c>
      <c r="CL121" s="263">
        <v>0</v>
      </c>
      <c r="CM121" s="263">
        <v>-586768.66</v>
      </c>
      <c r="CN121" s="263">
        <v>0</v>
      </c>
      <c r="CO121" s="263"/>
      <c r="CP121" s="263">
        <v>0</v>
      </c>
      <c r="CQ121" s="263">
        <v>84783.57</v>
      </c>
      <c r="CR121" s="263">
        <v>166768.06</v>
      </c>
      <c r="CS121" s="263">
        <v>71623.25</v>
      </c>
      <c r="CT121" s="263">
        <v>183401.94</v>
      </c>
      <c r="CU121" s="263">
        <v>201864.99</v>
      </c>
      <c r="CV121" s="263">
        <v>136462.21</v>
      </c>
      <c r="CW121" s="263">
        <v>172251.69</v>
      </c>
      <c r="CX121" s="263">
        <v>107893.01</v>
      </c>
      <c r="CY121" s="263">
        <v>267975.17</v>
      </c>
      <c r="CZ121" s="263">
        <v>222205.58</v>
      </c>
      <c r="DA121" s="263">
        <v>200281.95</v>
      </c>
      <c r="DB121" s="263">
        <v>256601.98</v>
      </c>
      <c r="DC121" s="263">
        <v>238760.84</v>
      </c>
      <c r="DD121" s="263">
        <v>302629.90000000002</v>
      </c>
      <c r="DE121" s="263">
        <v>238109.36</v>
      </c>
      <c r="DF121" s="263">
        <v>368004.4</v>
      </c>
      <c r="DG121" s="263">
        <v>269476.81</v>
      </c>
      <c r="DH121" s="263">
        <v>236393.7</v>
      </c>
      <c r="DI121" s="263">
        <v>177081.39</v>
      </c>
      <c r="DJ121" s="263">
        <v>404772.9</v>
      </c>
      <c r="DK121" s="263">
        <v>258357.4</v>
      </c>
      <c r="DL121" s="263">
        <v>302836.94</v>
      </c>
      <c r="DM121" s="263">
        <v>351991.43</v>
      </c>
      <c r="DN121" s="263">
        <v>365342.46</v>
      </c>
      <c r="DO121" s="263">
        <v>317449.28000000003</v>
      </c>
      <c r="DP121" s="263">
        <v>406542.76</v>
      </c>
      <c r="DR121" s="263">
        <v>0</v>
      </c>
      <c r="DS121" s="263">
        <v>44810624.140000001</v>
      </c>
      <c r="DT121" s="263">
        <v>67053108</v>
      </c>
      <c r="DU121" s="263">
        <v>48288229.82</v>
      </c>
      <c r="DV121" s="263">
        <v>53985312.990000002</v>
      </c>
      <c r="DW121" s="263">
        <v>61941308</v>
      </c>
      <c r="DX121" s="263">
        <v>47975031.200000003</v>
      </c>
      <c r="DY121" s="263">
        <v>49383433</v>
      </c>
      <c r="DZ121" s="263">
        <v>71929810.379999995</v>
      </c>
      <c r="EA121" s="263">
        <v>57157579</v>
      </c>
      <c r="EB121" s="263">
        <v>62076274.009999998</v>
      </c>
      <c r="EC121" s="263">
        <v>102288537</v>
      </c>
      <c r="ED121" s="263">
        <v>62122242.869999997</v>
      </c>
      <c r="EE121" s="263">
        <v>65571596.630000003</v>
      </c>
      <c r="EF121" s="263">
        <v>70169288.269999996</v>
      </c>
      <c r="EG121" s="263">
        <v>69343648.840000004</v>
      </c>
      <c r="EH121" s="263">
        <v>72108737.629999995</v>
      </c>
      <c r="EI121" s="263">
        <v>62736697.560000002</v>
      </c>
      <c r="EJ121" s="263">
        <v>63221085.590000004</v>
      </c>
      <c r="EK121" s="263">
        <v>67402446.840000004</v>
      </c>
      <c r="EL121" s="263">
        <v>106285048.41</v>
      </c>
      <c r="EM121" s="263">
        <v>106223386</v>
      </c>
      <c r="EN121" s="263">
        <v>73640365</v>
      </c>
      <c r="EO121" s="263">
        <v>94541101.230000004</v>
      </c>
      <c r="EP121" s="263">
        <v>91343220.730000004</v>
      </c>
      <c r="EQ121" s="263">
        <v>85566943.890000001</v>
      </c>
      <c r="ER121" s="263">
        <v>105034893</v>
      </c>
    </row>
    <row r="122" spans="1:148" x14ac:dyDescent="0.75">
      <c r="A122" s="262">
        <v>46234</v>
      </c>
      <c r="B122" t="s">
        <v>307</v>
      </c>
      <c r="C122" s="263">
        <v>0</v>
      </c>
      <c r="D122" s="263">
        <v>5801235.0300000012</v>
      </c>
      <c r="E122" s="263">
        <v>0</v>
      </c>
      <c r="F122" s="263">
        <v>5801235.0300000012</v>
      </c>
      <c r="G122" s="263">
        <v>1862199950.03</v>
      </c>
      <c r="H122" s="263">
        <v>0</v>
      </c>
      <c r="I122" s="263"/>
      <c r="J122" s="263">
        <v>0</v>
      </c>
      <c r="K122" s="263">
        <v>0</v>
      </c>
      <c r="L122" s="263">
        <v>0</v>
      </c>
      <c r="M122" s="263">
        <v>0</v>
      </c>
      <c r="N122" s="263">
        <v>0</v>
      </c>
      <c r="O122" s="263">
        <v>0</v>
      </c>
      <c r="P122" s="263">
        <v>0</v>
      </c>
      <c r="Q122" s="263">
        <v>0</v>
      </c>
      <c r="R122" s="263">
        <v>0</v>
      </c>
      <c r="S122" s="263">
        <v>0</v>
      </c>
      <c r="T122" s="263">
        <v>0</v>
      </c>
      <c r="U122" s="263">
        <v>0</v>
      </c>
      <c r="V122" s="263">
        <v>0</v>
      </c>
      <c r="W122" s="263">
        <v>0</v>
      </c>
      <c r="X122" s="263">
        <v>0</v>
      </c>
      <c r="Y122" s="263">
        <v>0</v>
      </c>
      <c r="Z122" s="263">
        <v>0</v>
      </c>
      <c r="AA122" s="263">
        <v>0</v>
      </c>
      <c r="AB122" s="263">
        <v>0</v>
      </c>
      <c r="AC122" s="263">
        <v>0</v>
      </c>
      <c r="AD122" s="263">
        <v>0</v>
      </c>
      <c r="AE122" s="263">
        <v>0</v>
      </c>
      <c r="AF122" s="263">
        <v>0</v>
      </c>
      <c r="AG122" s="263">
        <v>0</v>
      </c>
      <c r="AH122" s="263">
        <v>0</v>
      </c>
      <c r="AI122" s="263">
        <v>0</v>
      </c>
      <c r="AJ122" s="263">
        <v>0</v>
      </c>
      <c r="AK122" s="263"/>
      <c r="AL122" s="263">
        <v>0</v>
      </c>
      <c r="AM122" s="263">
        <v>48767.34</v>
      </c>
      <c r="AN122" s="263">
        <v>156247.35999999999</v>
      </c>
      <c r="AO122" s="263">
        <v>64393.8</v>
      </c>
      <c r="AP122" s="263">
        <v>188865.03</v>
      </c>
      <c r="AQ122" s="263">
        <v>197047.41</v>
      </c>
      <c r="AR122" s="263">
        <v>132556.16</v>
      </c>
      <c r="AS122" s="263">
        <v>166366.01999999999</v>
      </c>
      <c r="AT122" s="263">
        <v>0</v>
      </c>
      <c r="AU122" s="263">
        <v>211816.17</v>
      </c>
      <c r="AV122" s="263">
        <v>214910.39</v>
      </c>
      <c r="AW122" s="263">
        <v>193755.2</v>
      </c>
      <c r="AX122" s="263">
        <v>271665.21000000002</v>
      </c>
      <c r="AY122" s="263">
        <v>233666.74</v>
      </c>
      <c r="AZ122" s="263">
        <v>261625.04</v>
      </c>
      <c r="BA122" s="263">
        <v>226806.19</v>
      </c>
      <c r="BB122" s="263">
        <v>289515.33</v>
      </c>
      <c r="BC122" s="263">
        <v>206421.62</v>
      </c>
      <c r="BD122" s="263">
        <v>230069.39</v>
      </c>
      <c r="BE122" s="263">
        <v>105215.23</v>
      </c>
      <c r="BF122" s="263">
        <v>391561.68</v>
      </c>
      <c r="BG122" s="263">
        <v>212916.18</v>
      </c>
      <c r="BH122" s="263">
        <v>440909.68</v>
      </c>
      <c r="BI122" s="263">
        <v>315425.37</v>
      </c>
      <c r="BJ122" s="263">
        <v>346151.67999999999</v>
      </c>
      <c r="BK122" s="263">
        <v>310170.98</v>
      </c>
      <c r="BL122" s="263">
        <v>384389.83</v>
      </c>
      <c r="BM122" s="263"/>
      <c r="BN122" s="263">
        <v>0</v>
      </c>
      <c r="BO122" s="263">
        <v>0</v>
      </c>
      <c r="BP122" s="263">
        <v>0</v>
      </c>
      <c r="BQ122" s="263">
        <v>0</v>
      </c>
      <c r="BR122" s="263">
        <v>0</v>
      </c>
      <c r="BS122" s="263">
        <v>0</v>
      </c>
      <c r="BT122" s="263">
        <v>0</v>
      </c>
      <c r="BU122" s="263">
        <v>0</v>
      </c>
      <c r="BV122" s="263">
        <v>0</v>
      </c>
      <c r="BW122" s="263">
        <v>0</v>
      </c>
      <c r="BX122" s="263">
        <v>0</v>
      </c>
      <c r="BY122" s="263">
        <v>0</v>
      </c>
      <c r="BZ122" s="263">
        <v>0</v>
      </c>
      <c r="CA122" s="263">
        <v>0</v>
      </c>
      <c r="CB122" s="263">
        <v>0</v>
      </c>
      <c r="CC122" s="263">
        <v>0</v>
      </c>
      <c r="CD122" s="263">
        <v>0</v>
      </c>
      <c r="CE122" s="263">
        <v>0</v>
      </c>
      <c r="CF122" s="263">
        <v>0</v>
      </c>
      <c r="CG122" s="263">
        <v>0</v>
      </c>
      <c r="CH122" s="263">
        <v>0</v>
      </c>
      <c r="CI122" s="263">
        <v>0</v>
      </c>
      <c r="CJ122" s="263">
        <v>0</v>
      </c>
      <c r="CK122" s="263">
        <v>0</v>
      </c>
      <c r="CL122" s="263">
        <v>0</v>
      </c>
      <c r="CM122" s="263">
        <v>0</v>
      </c>
      <c r="CN122" s="263">
        <v>0</v>
      </c>
      <c r="CO122" s="263"/>
      <c r="CP122" s="263">
        <v>0</v>
      </c>
      <c r="CQ122" s="263">
        <v>48767.34</v>
      </c>
      <c r="CR122" s="263">
        <v>156247.35999999999</v>
      </c>
      <c r="CS122" s="263">
        <v>64393.8</v>
      </c>
      <c r="CT122" s="263">
        <v>188865.03</v>
      </c>
      <c r="CU122" s="263">
        <v>197047.41</v>
      </c>
      <c r="CV122" s="263">
        <v>132556.16</v>
      </c>
      <c r="CW122" s="263">
        <v>166366.01999999999</v>
      </c>
      <c r="CX122" s="263">
        <v>0</v>
      </c>
      <c r="CY122" s="263">
        <v>211816.17</v>
      </c>
      <c r="CZ122" s="263">
        <v>214910.39</v>
      </c>
      <c r="DA122" s="263">
        <v>193755.2</v>
      </c>
      <c r="DB122" s="263">
        <v>271665.21000000002</v>
      </c>
      <c r="DC122" s="263">
        <v>233666.74</v>
      </c>
      <c r="DD122" s="263">
        <v>261625.04</v>
      </c>
      <c r="DE122" s="263">
        <v>226806.19</v>
      </c>
      <c r="DF122" s="263">
        <v>289515.33</v>
      </c>
      <c r="DG122" s="263">
        <v>206421.62</v>
      </c>
      <c r="DH122" s="263">
        <v>230069.39</v>
      </c>
      <c r="DI122" s="263">
        <v>105215.23</v>
      </c>
      <c r="DJ122" s="263">
        <v>391561.68</v>
      </c>
      <c r="DK122" s="263">
        <v>212916.18</v>
      </c>
      <c r="DL122" s="263">
        <v>440909.68</v>
      </c>
      <c r="DM122" s="263">
        <v>315425.37</v>
      </c>
      <c r="DN122" s="263">
        <v>346151.67999999999</v>
      </c>
      <c r="DO122" s="263">
        <v>310170.98</v>
      </c>
      <c r="DP122" s="263">
        <v>384389.83</v>
      </c>
      <c r="DR122" s="263">
        <v>0</v>
      </c>
      <c r="DS122" s="263">
        <v>44810624.140000001</v>
      </c>
      <c r="DT122" s="263">
        <v>67053108</v>
      </c>
      <c r="DU122" s="263">
        <v>48288229.82</v>
      </c>
      <c r="DV122" s="263">
        <v>53985312.990000002</v>
      </c>
      <c r="DW122" s="263">
        <v>61941308</v>
      </c>
      <c r="DX122" s="263">
        <v>47975031.200000003</v>
      </c>
      <c r="DY122" s="263">
        <v>49383433</v>
      </c>
      <c r="DZ122" s="263">
        <v>71929810.379999995</v>
      </c>
      <c r="EA122" s="263">
        <v>57157579</v>
      </c>
      <c r="EB122" s="263">
        <v>62076274.009999998</v>
      </c>
      <c r="EC122" s="263">
        <v>102288537</v>
      </c>
      <c r="ED122" s="263">
        <v>62122242.869999997</v>
      </c>
      <c r="EE122" s="263">
        <v>65571596.630000003</v>
      </c>
      <c r="EF122" s="263">
        <v>70169288.269999996</v>
      </c>
      <c r="EG122" s="263">
        <v>69343648.840000004</v>
      </c>
      <c r="EH122" s="263">
        <v>72108737.629999995</v>
      </c>
      <c r="EI122" s="263">
        <v>62736697.560000002</v>
      </c>
      <c r="EJ122" s="263">
        <v>63221085.590000004</v>
      </c>
      <c r="EK122" s="263">
        <v>67402446.840000004</v>
      </c>
      <c r="EL122" s="263">
        <v>106285048.41</v>
      </c>
      <c r="EM122" s="263">
        <v>106223386</v>
      </c>
      <c r="EN122" s="263">
        <v>73640365</v>
      </c>
      <c r="EO122" s="263">
        <v>94541101.230000004</v>
      </c>
      <c r="EP122" s="263">
        <v>91343220.730000004</v>
      </c>
      <c r="EQ122" s="263">
        <v>85566943.890000001</v>
      </c>
      <c r="ER122" s="263">
        <v>105034893</v>
      </c>
    </row>
    <row r="123" spans="1:148" x14ac:dyDescent="0.75">
      <c r="A123" s="262">
        <v>46265</v>
      </c>
      <c r="B123" t="s">
        <v>307</v>
      </c>
      <c r="C123" s="263">
        <v>0</v>
      </c>
      <c r="D123" s="263">
        <v>6016712.8100000015</v>
      </c>
      <c r="E123" s="263">
        <v>15553.51</v>
      </c>
      <c r="F123" s="263">
        <v>6016712.8100000015</v>
      </c>
      <c r="G123" s="263">
        <v>1862184396.52</v>
      </c>
      <c r="H123" s="263">
        <v>0</v>
      </c>
      <c r="I123" s="263"/>
      <c r="J123" s="263">
        <v>0</v>
      </c>
      <c r="K123" s="263">
        <v>0</v>
      </c>
      <c r="L123" s="263">
        <v>0</v>
      </c>
      <c r="M123" s="263">
        <v>0</v>
      </c>
      <c r="N123" s="263">
        <v>0</v>
      </c>
      <c r="O123" s="263">
        <v>0</v>
      </c>
      <c r="P123" s="263">
        <v>0</v>
      </c>
      <c r="Q123" s="263">
        <v>0</v>
      </c>
      <c r="R123" s="263">
        <v>0</v>
      </c>
      <c r="S123" s="263">
        <v>0</v>
      </c>
      <c r="T123" s="263">
        <v>0</v>
      </c>
      <c r="U123" s="263">
        <v>0</v>
      </c>
      <c r="V123" s="263">
        <v>0</v>
      </c>
      <c r="W123" s="263">
        <v>0</v>
      </c>
      <c r="X123" s="263">
        <v>0</v>
      </c>
      <c r="Y123" s="263">
        <v>0</v>
      </c>
      <c r="Z123" s="263">
        <v>0</v>
      </c>
      <c r="AA123" s="263">
        <v>0</v>
      </c>
      <c r="AB123" s="263">
        <v>0</v>
      </c>
      <c r="AC123" s="263">
        <v>0</v>
      </c>
      <c r="AD123" s="263">
        <v>0</v>
      </c>
      <c r="AE123" s="263">
        <v>0</v>
      </c>
      <c r="AF123" s="263">
        <v>0</v>
      </c>
      <c r="AG123" s="263">
        <v>0</v>
      </c>
      <c r="AH123" s="263">
        <v>0</v>
      </c>
      <c r="AI123" s="263">
        <v>0</v>
      </c>
      <c r="AJ123" s="263">
        <v>0</v>
      </c>
      <c r="AK123" s="263"/>
      <c r="AL123" s="263">
        <v>0</v>
      </c>
      <c r="AM123" s="263">
        <v>29063.75</v>
      </c>
      <c r="AN123" s="263">
        <v>167094.76</v>
      </c>
      <c r="AO123" s="263">
        <v>88417.97</v>
      </c>
      <c r="AP123" s="263">
        <v>190360.56</v>
      </c>
      <c r="AQ123" s="263">
        <v>203520.9</v>
      </c>
      <c r="AR123" s="263">
        <v>136485.82</v>
      </c>
      <c r="AS123" s="263">
        <v>172262.99</v>
      </c>
      <c r="AT123" s="263">
        <v>126467.44</v>
      </c>
      <c r="AU123" s="263">
        <v>218928.8</v>
      </c>
      <c r="AV123" s="263">
        <v>222094.6</v>
      </c>
      <c r="AW123" s="263">
        <v>197496.48</v>
      </c>
      <c r="AX123" s="263">
        <v>256120.68</v>
      </c>
      <c r="AY123" s="263">
        <v>240379.6</v>
      </c>
      <c r="AZ123" s="263">
        <v>283849.83</v>
      </c>
      <c r="BA123" s="263">
        <v>255200.45</v>
      </c>
      <c r="BB123" s="263">
        <v>302269.08</v>
      </c>
      <c r="BC123" s="263">
        <v>213386.35</v>
      </c>
      <c r="BD123" s="263">
        <v>238170.52</v>
      </c>
      <c r="BE123" s="263">
        <v>97903.29</v>
      </c>
      <c r="BF123" s="263">
        <v>404779.29</v>
      </c>
      <c r="BG123" s="263">
        <v>224445.39</v>
      </c>
      <c r="BH123" s="263">
        <v>316616.36</v>
      </c>
      <c r="BI123" s="263">
        <v>317967.43</v>
      </c>
      <c r="BJ123" s="263">
        <v>355885.83</v>
      </c>
      <c r="BK123" s="263">
        <v>320353.36</v>
      </c>
      <c r="BL123" s="263">
        <v>437191.28</v>
      </c>
      <c r="BM123" s="263"/>
      <c r="BN123" s="263">
        <v>0</v>
      </c>
      <c r="BO123" s="263">
        <v>2403</v>
      </c>
      <c r="BP123" s="263">
        <v>0</v>
      </c>
      <c r="BQ123" s="263">
        <v>0</v>
      </c>
      <c r="BR123" s="263">
        <v>0</v>
      </c>
      <c r="BS123" s="263">
        <v>0</v>
      </c>
      <c r="BT123" s="263">
        <v>0</v>
      </c>
      <c r="BU123" s="263">
        <v>0</v>
      </c>
      <c r="BV123" s="263">
        <v>0</v>
      </c>
      <c r="BW123" s="263">
        <v>0</v>
      </c>
      <c r="BX123" s="263">
        <v>0</v>
      </c>
      <c r="BY123" s="263">
        <v>4397.5</v>
      </c>
      <c r="BZ123" s="263">
        <v>0</v>
      </c>
      <c r="CA123" s="263">
        <v>0</v>
      </c>
      <c r="CB123" s="263">
        <v>0</v>
      </c>
      <c r="CC123" s="263">
        <v>0</v>
      </c>
      <c r="CD123" s="263">
        <v>0</v>
      </c>
      <c r="CE123" s="263">
        <v>0</v>
      </c>
      <c r="CF123" s="263">
        <v>0</v>
      </c>
      <c r="CG123" s="263">
        <v>8753.01</v>
      </c>
      <c r="CH123" s="263">
        <v>0</v>
      </c>
      <c r="CI123" s="263">
        <v>0</v>
      </c>
      <c r="CJ123" s="263">
        <v>0</v>
      </c>
      <c r="CK123" s="263">
        <v>0</v>
      </c>
      <c r="CL123" s="263">
        <v>0</v>
      </c>
      <c r="CM123" s="263">
        <v>0</v>
      </c>
      <c r="CN123" s="263">
        <v>0</v>
      </c>
      <c r="CO123" s="263"/>
      <c r="CP123" s="263">
        <v>0</v>
      </c>
      <c r="CQ123" s="263">
        <v>29063.75</v>
      </c>
      <c r="CR123" s="263">
        <v>167094.76</v>
      </c>
      <c r="CS123" s="263">
        <v>88417.97</v>
      </c>
      <c r="CT123" s="263">
        <v>190360.56</v>
      </c>
      <c r="CU123" s="263">
        <v>203520.9</v>
      </c>
      <c r="CV123" s="263">
        <v>136485.82</v>
      </c>
      <c r="CW123" s="263">
        <v>172262.99</v>
      </c>
      <c r="CX123" s="263">
        <v>126467.44</v>
      </c>
      <c r="CY123" s="263">
        <v>218928.8</v>
      </c>
      <c r="CZ123" s="263">
        <v>222094.6</v>
      </c>
      <c r="DA123" s="263">
        <v>197496.48</v>
      </c>
      <c r="DB123" s="263">
        <v>256120.68</v>
      </c>
      <c r="DC123" s="263">
        <v>240379.6</v>
      </c>
      <c r="DD123" s="263">
        <v>283849.83</v>
      </c>
      <c r="DE123" s="263">
        <v>255200.45</v>
      </c>
      <c r="DF123" s="263">
        <v>302269.08</v>
      </c>
      <c r="DG123" s="263">
        <v>213386.35</v>
      </c>
      <c r="DH123" s="263">
        <v>238170.52</v>
      </c>
      <c r="DI123" s="263">
        <v>97903.29</v>
      </c>
      <c r="DJ123" s="263">
        <v>404779.29</v>
      </c>
      <c r="DK123" s="263">
        <v>224445.39</v>
      </c>
      <c r="DL123" s="263">
        <v>316616.36</v>
      </c>
      <c r="DM123" s="263">
        <v>317967.43</v>
      </c>
      <c r="DN123" s="263">
        <v>355885.83</v>
      </c>
      <c r="DO123" s="263">
        <v>320353.36</v>
      </c>
      <c r="DP123" s="263">
        <v>437191.28</v>
      </c>
      <c r="DR123" s="263">
        <v>0</v>
      </c>
      <c r="DS123" s="263">
        <v>44808221.140000001</v>
      </c>
      <c r="DT123" s="263">
        <v>67053108</v>
      </c>
      <c r="DU123" s="263">
        <v>48288229.82</v>
      </c>
      <c r="DV123" s="263">
        <v>53985312.990000002</v>
      </c>
      <c r="DW123" s="263">
        <v>61941308</v>
      </c>
      <c r="DX123" s="263">
        <v>47975031.200000003</v>
      </c>
      <c r="DY123" s="263">
        <v>49383433</v>
      </c>
      <c r="DZ123" s="263">
        <v>71929810.379999995</v>
      </c>
      <c r="EA123" s="263">
        <v>57157579</v>
      </c>
      <c r="EB123" s="263">
        <v>62076274.009999998</v>
      </c>
      <c r="EC123" s="263">
        <v>102284139.5</v>
      </c>
      <c r="ED123" s="263">
        <v>62122242.869999997</v>
      </c>
      <c r="EE123" s="263">
        <v>65571596.630000003</v>
      </c>
      <c r="EF123" s="263">
        <v>70169288.269999996</v>
      </c>
      <c r="EG123" s="263">
        <v>69343648.840000004</v>
      </c>
      <c r="EH123" s="263">
        <v>72108737.629999995</v>
      </c>
      <c r="EI123" s="263">
        <v>62736697.560000002</v>
      </c>
      <c r="EJ123" s="263">
        <v>63221085.590000004</v>
      </c>
      <c r="EK123" s="263">
        <v>67393693.829999998</v>
      </c>
      <c r="EL123" s="263">
        <v>106285048.41</v>
      </c>
      <c r="EM123" s="263">
        <v>106223386</v>
      </c>
      <c r="EN123" s="263">
        <v>73640365</v>
      </c>
      <c r="EO123" s="263">
        <v>94541101.230000004</v>
      </c>
      <c r="EP123" s="263">
        <v>91343220.730000004</v>
      </c>
      <c r="EQ123" s="263">
        <v>85566943.890000001</v>
      </c>
      <c r="ER123" s="263">
        <v>105034893</v>
      </c>
    </row>
    <row r="124" spans="1:148" x14ac:dyDescent="0.75">
      <c r="A124" s="262">
        <v>46295</v>
      </c>
      <c r="B124" t="s">
        <v>307</v>
      </c>
      <c r="C124" s="263">
        <v>0</v>
      </c>
      <c r="D124" s="263">
        <v>6157489.3899999997</v>
      </c>
      <c r="E124" s="263">
        <v>127265.54</v>
      </c>
      <c r="F124" s="263">
        <v>6157489.3899999997</v>
      </c>
      <c r="G124" s="263">
        <v>1862057130.98</v>
      </c>
      <c r="H124" s="263">
        <v>0</v>
      </c>
      <c r="I124" s="263"/>
      <c r="J124" s="263">
        <v>0</v>
      </c>
      <c r="K124" s="263">
        <v>0</v>
      </c>
      <c r="L124" s="263">
        <v>0</v>
      </c>
      <c r="M124" s="263">
        <v>0</v>
      </c>
      <c r="N124" s="263">
        <v>0</v>
      </c>
      <c r="O124" s="263">
        <v>0</v>
      </c>
      <c r="P124" s="263">
        <v>0</v>
      </c>
      <c r="Q124" s="263">
        <v>0</v>
      </c>
      <c r="R124" s="263">
        <v>0</v>
      </c>
      <c r="S124" s="263">
        <v>0</v>
      </c>
      <c r="T124" s="263">
        <v>0</v>
      </c>
      <c r="U124" s="263">
        <v>0</v>
      </c>
      <c r="V124" s="263">
        <v>0</v>
      </c>
      <c r="W124" s="263">
        <v>0</v>
      </c>
      <c r="X124" s="263">
        <v>0</v>
      </c>
      <c r="Y124" s="263">
        <v>0</v>
      </c>
      <c r="Z124" s="263">
        <v>0</v>
      </c>
      <c r="AA124" s="263">
        <v>0</v>
      </c>
      <c r="AB124" s="263">
        <v>0</v>
      </c>
      <c r="AC124" s="263">
        <v>0</v>
      </c>
      <c r="AD124" s="263">
        <v>0</v>
      </c>
      <c r="AE124" s="263">
        <v>0</v>
      </c>
      <c r="AF124" s="263">
        <v>0</v>
      </c>
      <c r="AG124" s="263">
        <v>0</v>
      </c>
      <c r="AH124" s="263">
        <v>0</v>
      </c>
      <c r="AI124" s="263">
        <v>0</v>
      </c>
      <c r="AJ124" s="263">
        <v>0</v>
      </c>
      <c r="AK124" s="263"/>
      <c r="AL124" s="263">
        <v>0</v>
      </c>
      <c r="AM124" s="263">
        <v>25952.799999999999</v>
      </c>
      <c r="AN124" s="263">
        <v>110107.27</v>
      </c>
      <c r="AO124" s="263">
        <v>88490.19</v>
      </c>
      <c r="AP124" s="263">
        <v>192062.21</v>
      </c>
      <c r="AQ124" s="263">
        <v>203568.56</v>
      </c>
      <c r="AR124" s="263">
        <v>135298.35999999999</v>
      </c>
      <c r="AS124" s="263">
        <v>313201.46000000002</v>
      </c>
      <c r="AT124" s="263">
        <v>64259.25</v>
      </c>
      <c r="AU124" s="263">
        <v>196105.99</v>
      </c>
      <c r="AV124" s="263">
        <v>221974.19</v>
      </c>
      <c r="AW124" s="263">
        <v>196364.87</v>
      </c>
      <c r="AX124" s="263">
        <v>257114.46</v>
      </c>
      <c r="AY124" s="263">
        <v>236816</v>
      </c>
      <c r="AZ124" s="263">
        <v>274431.96000000002</v>
      </c>
      <c r="BA124" s="263">
        <v>241579.34</v>
      </c>
      <c r="BB124" s="263">
        <v>312822.46999999997</v>
      </c>
      <c r="BC124" s="263">
        <v>213176.2</v>
      </c>
      <c r="BD124" s="263">
        <v>238089.01</v>
      </c>
      <c r="BE124" s="263">
        <v>305634.23</v>
      </c>
      <c r="BF124" s="263">
        <v>404800.59</v>
      </c>
      <c r="BG124" s="263">
        <v>224587.13</v>
      </c>
      <c r="BH124" s="263">
        <v>307319.95</v>
      </c>
      <c r="BI124" s="263">
        <v>317659.33</v>
      </c>
      <c r="BJ124" s="263">
        <v>357804.25</v>
      </c>
      <c r="BK124" s="263">
        <v>319603.89</v>
      </c>
      <c r="BL124" s="263">
        <v>398665.43</v>
      </c>
      <c r="BM124" s="263"/>
      <c r="BN124" s="263">
        <v>0</v>
      </c>
      <c r="BO124" s="263">
        <v>0</v>
      </c>
      <c r="BP124" s="263">
        <v>0</v>
      </c>
      <c r="BQ124" s="263">
        <v>0</v>
      </c>
      <c r="BR124" s="263">
        <v>0</v>
      </c>
      <c r="BS124" s="263">
        <v>0</v>
      </c>
      <c r="BT124" s="263">
        <v>0</v>
      </c>
      <c r="BU124" s="263">
        <v>0</v>
      </c>
      <c r="BV124" s="263">
        <v>0</v>
      </c>
      <c r="BW124" s="263">
        <v>0</v>
      </c>
      <c r="BX124" s="263">
        <v>0</v>
      </c>
      <c r="BY124" s="263">
        <v>203767.16</v>
      </c>
      <c r="BZ124" s="263">
        <v>0</v>
      </c>
      <c r="CA124" s="263">
        <v>0</v>
      </c>
      <c r="CB124" s="263">
        <v>0</v>
      </c>
      <c r="CC124" s="263">
        <v>0</v>
      </c>
      <c r="CD124" s="263">
        <v>-46283.76</v>
      </c>
      <c r="CE124" s="263">
        <v>0</v>
      </c>
      <c r="CF124" s="263">
        <v>0</v>
      </c>
      <c r="CG124" s="263">
        <v>0</v>
      </c>
      <c r="CH124" s="263">
        <v>0</v>
      </c>
      <c r="CI124" s="263">
        <v>0</v>
      </c>
      <c r="CJ124" s="263">
        <v>0</v>
      </c>
      <c r="CK124" s="263">
        <v>0</v>
      </c>
      <c r="CL124" s="263">
        <v>-30217.86</v>
      </c>
      <c r="CM124" s="263">
        <v>0</v>
      </c>
      <c r="CN124" s="263">
        <v>0</v>
      </c>
      <c r="CO124" s="263"/>
      <c r="CP124" s="263">
        <v>0</v>
      </c>
      <c r="CQ124" s="263">
        <v>25952.799999999999</v>
      </c>
      <c r="CR124" s="263">
        <v>110107.27</v>
      </c>
      <c r="CS124" s="263">
        <v>88490.19</v>
      </c>
      <c r="CT124" s="263">
        <v>192062.21</v>
      </c>
      <c r="CU124" s="263">
        <v>203568.56</v>
      </c>
      <c r="CV124" s="263">
        <v>135298.35999999999</v>
      </c>
      <c r="CW124" s="263">
        <v>313201.46000000002</v>
      </c>
      <c r="CX124" s="263">
        <v>64259.25</v>
      </c>
      <c r="CY124" s="263">
        <v>196105.99</v>
      </c>
      <c r="CZ124" s="263">
        <v>221974.19</v>
      </c>
      <c r="DA124" s="263">
        <v>196364.87</v>
      </c>
      <c r="DB124" s="263">
        <v>257114.46</v>
      </c>
      <c r="DC124" s="263">
        <v>236816</v>
      </c>
      <c r="DD124" s="263">
        <v>274431.96000000002</v>
      </c>
      <c r="DE124" s="263">
        <v>241579.34</v>
      </c>
      <c r="DF124" s="263">
        <v>312822.46999999997</v>
      </c>
      <c r="DG124" s="263">
        <v>213176.2</v>
      </c>
      <c r="DH124" s="263">
        <v>238089.01</v>
      </c>
      <c r="DI124" s="263">
        <v>305634.23</v>
      </c>
      <c r="DJ124" s="263">
        <v>404800.59</v>
      </c>
      <c r="DK124" s="263">
        <v>224587.13</v>
      </c>
      <c r="DL124" s="263">
        <v>307319.95</v>
      </c>
      <c r="DM124" s="263">
        <v>317659.33</v>
      </c>
      <c r="DN124" s="263">
        <v>357804.25</v>
      </c>
      <c r="DO124" s="263">
        <v>319603.89</v>
      </c>
      <c r="DP124" s="263">
        <v>398665.43</v>
      </c>
      <c r="DR124" s="263">
        <v>0</v>
      </c>
      <c r="DS124" s="263">
        <v>44808221.140000001</v>
      </c>
      <c r="DT124" s="263">
        <v>67053108</v>
      </c>
      <c r="DU124" s="263">
        <v>48288229.82</v>
      </c>
      <c r="DV124" s="263">
        <v>53985312.990000002</v>
      </c>
      <c r="DW124" s="263">
        <v>61941308</v>
      </c>
      <c r="DX124" s="263">
        <v>47975031.200000003</v>
      </c>
      <c r="DY124" s="263">
        <v>49383433</v>
      </c>
      <c r="DZ124" s="263">
        <v>71929810.379999995</v>
      </c>
      <c r="EA124" s="263">
        <v>57157579</v>
      </c>
      <c r="EB124" s="263">
        <v>62076274.009999998</v>
      </c>
      <c r="EC124" s="263">
        <v>102080372.34</v>
      </c>
      <c r="ED124" s="263">
        <v>62122242.869999997</v>
      </c>
      <c r="EE124" s="263">
        <v>65571596.630000003</v>
      </c>
      <c r="EF124" s="263">
        <v>70169288.269999996</v>
      </c>
      <c r="EG124" s="263">
        <v>69343648.840000004</v>
      </c>
      <c r="EH124" s="263">
        <v>72155021.390000001</v>
      </c>
      <c r="EI124" s="263">
        <v>62736697.560000002</v>
      </c>
      <c r="EJ124" s="263">
        <v>63221085.590000004</v>
      </c>
      <c r="EK124" s="263">
        <v>67393693.829999998</v>
      </c>
      <c r="EL124" s="263">
        <v>106285048.41</v>
      </c>
      <c r="EM124" s="263">
        <v>106223386</v>
      </c>
      <c r="EN124" s="263">
        <v>73640365</v>
      </c>
      <c r="EO124" s="263">
        <v>94541101.230000004</v>
      </c>
      <c r="EP124" s="263">
        <v>91373438.590000004</v>
      </c>
      <c r="EQ124" s="263">
        <v>85566943.890000001</v>
      </c>
      <c r="ER124" s="263">
        <v>105034893</v>
      </c>
    </row>
    <row r="125" spans="1:148" x14ac:dyDescent="0.75">
      <c r="A125" s="262">
        <v>46326</v>
      </c>
      <c r="B125" t="s">
        <v>308</v>
      </c>
      <c r="C125" s="263">
        <v>0</v>
      </c>
      <c r="D125" s="263">
        <v>5298216.8918832643</v>
      </c>
      <c r="E125" s="263">
        <v>111861329.14</v>
      </c>
      <c r="F125" s="263">
        <v>5298216.8918832643</v>
      </c>
      <c r="G125" s="263">
        <v>1750195801.8323851</v>
      </c>
      <c r="H125" s="263">
        <v>0</v>
      </c>
      <c r="I125" s="263"/>
      <c r="J125" s="263">
        <v>0</v>
      </c>
      <c r="K125" s="263">
        <v>0</v>
      </c>
      <c r="L125" s="263">
        <v>0</v>
      </c>
      <c r="M125" s="263">
        <v>0</v>
      </c>
      <c r="N125" s="263">
        <v>0</v>
      </c>
      <c r="O125" s="263">
        <v>0</v>
      </c>
      <c r="P125" s="263">
        <v>0</v>
      </c>
      <c r="Q125" s="263">
        <v>0</v>
      </c>
      <c r="R125" s="263">
        <v>0</v>
      </c>
      <c r="S125" s="263">
        <v>0</v>
      </c>
      <c r="T125" s="263">
        <v>0</v>
      </c>
      <c r="U125" s="263">
        <v>0</v>
      </c>
      <c r="V125" s="263">
        <v>0</v>
      </c>
      <c r="W125" s="263">
        <v>0</v>
      </c>
      <c r="X125" s="263">
        <v>0</v>
      </c>
      <c r="Y125" s="263">
        <v>0</v>
      </c>
      <c r="Z125" s="263">
        <v>0</v>
      </c>
      <c r="AA125" s="263">
        <v>0</v>
      </c>
      <c r="AB125" s="263">
        <v>0</v>
      </c>
      <c r="AC125" s="263">
        <v>0</v>
      </c>
      <c r="AD125" s="263">
        <v>0</v>
      </c>
      <c r="AE125" s="263">
        <v>0</v>
      </c>
      <c r="AF125" s="263">
        <v>0</v>
      </c>
      <c r="AG125" s="263">
        <v>0</v>
      </c>
      <c r="AH125" s="263">
        <v>0</v>
      </c>
      <c r="AI125" s="263">
        <v>0</v>
      </c>
      <c r="AJ125" s="263">
        <v>0</v>
      </c>
      <c r="AK125" s="263"/>
      <c r="AL125" s="263">
        <v>0</v>
      </c>
      <c r="AM125" s="263">
        <v>0</v>
      </c>
      <c r="AN125" s="263">
        <v>0</v>
      </c>
      <c r="AO125" s="263">
        <v>199365.24596117099</v>
      </c>
      <c r="AP125" s="263">
        <v>145708.760838635</v>
      </c>
      <c r="AQ125" s="263">
        <v>174345.70601597</v>
      </c>
      <c r="AR125" s="263">
        <v>150765.16040767901</v>
      </c>
      <c r="AS125" s="263">
        <v>184800.501755637</v>
      </c>
      <c r="AT125" s="263">
        <v>72595.124405099006</v>
      </c>
      <c r="AU125" s="263">
        <v>185921.65766197501</v>
      </c>
      <c r="AV125" s="263">
        <v>216151.350989272</v>
      </c>
      <c r="AW125" s="263">
        <v>120166.63570044099</v>
      </c>
      <c r="AX125" s="263">
        <v>206682.93975281401</v>
      </c>
      <c r="AY125" s="263">
        <v>156754.670145362</v>
      </c>
      <c r="AZ125" s="263">
        <v>76841.717309582993</v>
      </c>
      <c r="BA125" s="263">
        <v>246256.73365252101</v>
      </c>
      <c r="BB125" s="263">
        <v>276815.23407448799</v>
      </c>
      <c r="BC125" s="263">
        <v>209679.16471904601</v>
      </c>
      <c r="BD125" s="263">
        <v>193074.380892933</v>
      </c>
      <c r="BE125" s="263">
        <v>190859.76071877399</v>
      </c>
      <c r="BF125" s="263">
        <v>414564.65897011198</v>
      </c>
      <c r="BG125" s="263">
        <v>201893.59484027201</v>
      </c>
      <c r="BH125" s="263">
        <v>300168.47609210003</v>
      </c>
      <c r="BI125" s="263">
        <v>318162.22108089901</v>
      </c>
      <c r="BJ125" s="263">
        <v>357616.97317021003</v>
      </c>
      <c r="BK125" s="263">
        <v>316400.83478165499</v>
      </c>
      <c r="BL125" s="263">
        <v>382625.38794661697</v>
      </c>
      <c r="BM125" s="263"/>
      <c r="BN125" s="263">
        <v>0</v>
      </c>
      <c r="BO125" s="263">
        <v>44808221.140000001</v>
      </c>
      <c r="BP125" s="263">
        <v>67053108</v>
      </c>
      <c r="BQ125" s="263">
        <v>0</v>
      </c>
      <c r="BR125" s="263">
        <v>0</v>
      </c>
      <c r="BS125" s="263">
        <v>0</v>
      </c>
      <c r="BT125" s="263">
        <v>0</v>
      </c>
      <c r="BU125" s="263">
        <v>0</v>
      </c>
      <c r="BV125" s="263">
        <v>0</v>
      </c>
      <c r="BW125" s="263">
        <v>0</v>
      </c>
      <c r="BX125" s="263">
        <v>0</v>
      </c>
      <c r="BY125" s="263">
        <v>0</v>
      </c>
      <c r="BZ125" s="263">
        <v>0</v>
      </c>
      <c r="CA125" s="263">
        <v>0</v>
      </c>
      <c r="CB125" s="263">
        <v>0</v>
      </c>
      <c r="CC125" s="263">
        <v>0</v>
      </c>
      <c r="CD125" s="263">
        <v>0</v>
      </c>
      <c r="CE125" s="263">
        <v>0</v>
      </c>
      <c r="CF125" s="263">
        <v>0</v>
      </c>
      <c r="CG125" s="263">
        <v>0</v>
      </c>
      <c r="CH125" s="263">
        <v>0</v>
      </c>
      <c r="CI125" s="263">
        <v>0</v>
      </c>
      <c r="CJ125" s="263">
        <v>0</v>
      </c>
      <c r="CK125" s="263">
        <v>0</v>
      </c>
      <c r="CL125" s="263">
        <v>0</v>
      </c>
      <c r="CM125" s="263">
        <v>0</v>
      </c>
      <c r="CN125" s="263">
        <v>0</v>
      </c>
      <c r="CO125" s="263"/>
      <c r="CP125" s="263">
        <v>0</v>
      </c>
      <c r="CQ125" s="263">
        <v>0</v>
      </c>
      <c r="CR125" s="263">
        <v>0</v>
      </c>
      <c r="CS125" s="263">
        <v>199365.24596117099</v>
      </c>
      <c r="CT125" s="263">
        <v>145708.760838635</v>
      </c>
      <c r="CU125" s="263">
        <v>174345.70601597</v>
      </c>
      <c r="CV125" s="263">
        <v>150765.16040767901</v>
      </c>
      <c r="CW125" s="263">
        <v>184800.501755637</v>
      </c>
      <c r="CX125" s="263">
        <v>72595.124405099006</v>
      </c>
      <c r="CY125" s="263">
        <v>185921.65766197501</v>
      </c>
      <c r="CZ125" s="263">
        <v>216151.350989272</v>
      </c>
      <c r="DA125" s="263">
        <v>120166.63570044099</v>
      </c>
      <c r="DB125" s="263">
        <v>206682.93975281401</v>
      </c>
      <c r="DC125" s="263">
        <v>156754.670145362</v>
      </c>
      <c r="DD125" s="263">
        <v>76841.717309582993</v>
      </c>
      <c r="DE125" s="263">
        <v>246256.73365252101</v>
      </c>
      <c r="DF125" s="263">
        <v>276815.23407448799</v>
      </c>
      <c r="DG125" s="263">
        <v>209679.16471904601</v>
      </c>
      <c r="DH125" s="263">
        <v>193074.380892933</v>
      </c>
      <c r="DI125" s="263">
        <v>190859.76071877399</v>
      </c>
      <c r="DJ125" s="263">
        <v>414564.65897011198</v>
      </c>
      <c r="DK125" s="263">
        <v>201893.59484027201</v>
      </c>
      <c r="DL125" s="263">
        <v>300168.47609210003</v>
      </c>
      <c r="DM125" s="263">
        <v>318162.22108089901</v>
      </c>
      <c r="DN125" s="263">
        <v>357616.97317021003</v>
      </c>
      <c r="DO125" s="263">
        <v>316400.83478165499</v>
      </c>
      <c r="DP125" s="263">
        <v>382625.38794661697</v>
      </c>
      <c r="DR125" s="263">
        <v>0</v>
      </c>
      <c r="DS125" s="263">
        <v>0</v>
      </c>
      <c r="DT125" s="263">
        <v>0</v>
      </c>
      <c r="DU125" s="263">
        <v>48288229.819890298</v>
      </c>
      <c r="DV125" s="263">
        <v>53985312.98566366</v>
      </c>
      <c r="DW125" s="263">
        <v>61941307.999728851</v>
      </c>
      <c r="DX125" s="263">
        <v>47975031.197420999</v>
      </c>
      <c r="DY125" s="263">
        <v>49383433</v>
      </c>
      <c r="DZ125" s="263">
        <v>71929810.380077749</v>
      </c>
      <c r="EA125" s="263">
        <v>57157579</v>
      </c>
      <c r="EB125" s="263">
        <v>62076274.010353953</v>
      </c>
      <c r="EC125" s="263">
        <v>102080372.3398848</v>
      </c>
      <c r="ED125" s="263">
        <v>62122242.869771793</v>
      </c>
      <c r="EE125" s="263">
        <v>65571596.629997022</v>
      </c>
      <c r="EF125" s="263">
        <v>70169288.269993857</v>
      </c>
      <c r="EG125" s="263">
        <v>69343648.840067774</v>
      </c>
      <c r="EH125" s="263">
        <v>72155021.389988124</v>
      </c>
      <c r="EI125" s="263">
        <v>62736697.560009338</v>
      </c>
      <c r="EJ125" s="263">
        <v>63221085.59010689</v>
      </c>
      <c r="EK125" s="263">
        <v>67393693.830010116</v>
      </c>
      <c r="EL125" s="263">
        <v>106285048.4099267</v>
      </c>
      <c r="EM125" s="263">
        <v>106223385.99911609</v>
      </c>
      <c r="EN125" s="263">
        <v>73640365</v>
      </c>
      <c r="EO125" s="263">
        <v>94541101.230011553</v>
      </c>
      <c r="EP125" s="263">
        <v>91373438.589977458</v>
      </c>
      <c r="EQ125" s="263">
        <v>85566943.890388161</v>
      </c>
      <c r="ER125" s="263">
        <v>105034893</v>
      </c>
    </row>
    <row r="126" spans="1:148" x14ac:dyDescent="0.75">
      <c r="A126" s="262">
        <v>46356</v>
      </c>
      <c r="B126" t="s">
        <v>308</v>
      </c>
      <c r="C126" s="263">
        <v>0</v>
      </c>
      <c r="D126" s="263">
        <v>5474670.4337156285</v>
      </c>
      <c r="E126" s="263">
        <v>0</v>
      </c>
      <c r="F126" s="263">
        <v>5474670.4337156285</v>
      </c>
      <c r="G126" s="263">
        <v>1750195801.8323851</v>
      </c>
      <c r="H126" s="263">
        <v>0</v>
      </c>
      <c r="I126" s="263"/>
      <c r="J126" s="263">
        <v>0</v>
      </c>
      <c r="K126" s="263">
        <v>0</v>
      </c>
      <c r="L126" s="263">
        <v>0</v>
      </c>
      <c r="M126" s="263">
        <v>0</v>
      </c>
      <c r="N126" s="263">
        <v>0</v>
      </c>
      <c r="O126" s="263">
        <v>0</v>
      </c>
      <c r="P126" s="263">
        <v>0</v>
      </c>
      <c r="Q126" s="263">
        <v>0</v>
      </c>
      <c r="R126" s="263">
        <v>0</v>
      </c>
      <c r="S126" s="263">
        <v>0</v>
      </c>
      <c r="T126" s="263">
        <v>0</v>
      </c>
      <c r="U126" s="263">
        <v>0</v>
      </c>
      <c r="V126" s="263">
        <v>0</v>
      </c>
      <c r="W126" s="263">
        <v>0</v>
      </c>
      <c r="X126" s="263">
        <v>0</v>
      </c>
      <c r="Y126" s="263">
        <v>0</v>
      </c>
      <c r="Z126" s="263">
        <v>0</v>
      </c>
      <c r="AA126" s="263">
        <v>0</v>
      </c>
      <c r="AB126" s="263">
        <v>0</v>
      </c>
      <c r="AC126" s="263">
        <v>0</v>
      </c>
      <c r="AD126" s="263">
        <v>0</v>
      </c>
      <c r="AE126" s="263">
        <v>0</v>
      </c>
      <c r="AF126" s="263">
        <v>0</v>
      </c>
      <c r="AG126" s="263">
        <v>0</v>
      </c>
      <c r="AH126" s="263">
        <v>0</v>
      </c>
      <c r="AI126" s="263">
        <v>0</v>
      </c>
      <c r="AJ126" s="263">
        <v>0</v>
      </c>
      <c r="AK126" s="263"/>
      <c r="AL126" s="263">
        <v>0</v>
      </c>
      <c r="AM126" s="263">
        <v>0</v>
      </c>
      <c r="AN126" s="263">
        <v>0</v>
      </c>
      <c r="AO126" s="263">
        <v>206010.41338818299</v>
      </c>
      <c r="AP126" s="263">
        <v>150557.73671422401</v>
      </c>
      <c r="AQ126" s="263">
        <v>180146.52605354399</v>
      </c>
      <c r="AR126" s="263">
        <v>155842.08937346001</v>
      </c>
      <c r="AS126" s="263">
        <v>190949.635357116</v>
      </c>
      <c r="AT126" s="263">
        <v>75009.680116011994</v>
      </c>
      <c r="AU126" s="263">
        <v>192108.36151457799</v>
      </c>
      <c r="AV126" s="263">
        <v>223342.97252839801</v>
      </c>
      <c r="AW126" s="263">
        <v>124157.52556866599</v>
      </c>
      <c r="AX126" s="263">
        <v>213560.33930509799</v>
      </c>
      <c r="AY126" s="263">
        <v>161971.92751233099</v>
      </c>
      <c r="AZ126" s="263">
        <v>79392.665763469005</v>
      </c>
      <c r="BA126" s="263">
        <v>254458.025212265</v>
      </c>
      <c r="BB126" s="263">
        <v>286035.67447549099</v>
      </c>
      <c r="BC126" s="263">
        <v>216660.45347189801</v>
      </c>
      <c r="BD126" s="263">
        <v>199494.968960036</v>
      </c>
      <c r="BE126" s="263">
        <v>197264.89457977799</v>
      </c>
      <c r="BF126" s="263">
        <v>428375.65114144102</v>
      </c>
      <c r="BG126" s="263">
        <v>208601.02306742</v>
      </c>
      <c r="BH126" s="263">
        <v>310167.07701005798</v>
      </c>
      <c r="BI126" s="263">
        <v>328763.55449503899</v>
      </c>
      <c r="BJ126" s="263">
        <v>369529.708056623</v>
      </c>
      <c r="BK126" s="263">
        <v>326906.39633434301</v>
      </c>
      <c r="BL126" s="263">
        <v>395363.133716157</v>
      </c>
      <c r="BM126" s="263"/>
      <c r="BN126" s="263">
        <v>0</v>
      </c>
      <c r="BO126" s="263">
        <v>0</v>
      </c>
      <c r="BP126" s="263">
        <v>0</v>
      </c>
      <c r="BQ126" s="263">
        <v>0</v>
      </c>
      <c r="BR126" s="263">
        <v>0</v>
      </c>
      <c r="BS126" s="263">
        <v>0</v>
      </c>
      <c r="BT126" s="263">
        <v>0</v>
      </c>
      <c r="BU126" s="263">
        <v>0</v>
      </c>
      <c r="BV126" s="263">
        <v>0</v>
      </c>
      <c r="BW126" s="263">
        <v>0</v>
      </c>
      <c r="BX126" s="263">
        <v>0</v>
      </c>
      <c r="BY126" s="263">
        <v>0</v>
      </c>
      <c r="BZ126" s="263">
        <v>0</v>
      </c>
      <c r="CA126" s="263">
        <v>0</v>
      </c>
      <c r="CB126" s="263">
        <v>0</v>
      </c>
      <c r="CC126" s="263">
        <v>0</v>
      </c>
      <c r="CD126" s="263">
        <v>0</v>
      </c>
      <c r="CE126" s="263">
        <v>0</v>
      </c>
      <c r="CF126" s="263">
        <v>0</v>
      </c>
      <c r="CG126" s="263">
        <v>0</v>
      </c>
      <c r="CH126" s="263">
        <v>0</v>
      </c>
      <c r="CI126" s="263">
        <v>0</v>
      </c>
      <c r="CJ126" s="263">
        <v>0</v>
      </c>
      <c r="CK126" s="263">
        <v>0</v>
      </c>
      <c r="CL126" s="263">
        <v>0</v>
      </c>
      <c r="CM126" s="263">
        <v>0</v>
      </c>
      <c r="CN126" s="263">
        <v>0</v>
      </c>
      <c r="CO126" s="263"/>
      <c r="CP126" s="263">
        <v>0</v>
      </c>
      <c r="CQ126" s="263">
        <v>0</v>
      </c>
      <c r="CR126" s="263">
        <v>0</v>
      </c>
      <c r="CS126" s="263">
        <v>206010.41338818299</v>
      </c>
      <c r="CT126" s="263">
        <v>150557.73671422401</v>
      </c>
      <c r="CU126" s="263">
        <v>180146.52605354399</v>
      </c>
      <c r="CV126" s="263">
        <v>155842.08937346001</v>
      </c>
      <c r="CW126" s="263">
        <v>190949.635357116</v>
      </c>
      <c r="CX126" s="263">
        <v>75009.680116011994</v>
      </c>
      <c r="CY126" s="263">
        <v>192108.36151457799</v>
      </c>
      <c r="CZ126" s="263">
        <v>223342.97252839801</v>
      </c>
      <c r="DA126" s="263">
        <v>124157.52556866599</v>
      </c>
      <c r="DB126" s="263">
        <v>213560.33930509799</v>
      </c>
      <c r="DC126" s="263">
        <v>161971.92751233099</v>
      </c>
      <c r="DD126" s="263">
        <v>79392.665763469005</v>
      </c>
      <c r="DE126" s="263">
        <v>254458.025212265</v>
      </c>
      <c r="DF126" s="263">
        <v>286035.67447549099</v>
      </c>
      <c r="DG126" s="263">
        <v>216660.45347189801</v>
      </c>
      <c r="DH126" s="263">
        <v>199494.968960036</v>
      </c>
      <c r="DI126" s="263">
        <v>197264.89457977799</v>
      </c>
      <c r="DJ126" s="263">
        <v>428375.65114144102</v>
      </c>
      <c r="DK126" s="263">
        <v>208601.02306742</v>
      </c>
      <c r="DL126" s="263">
        <v>310167.07701005798</v>
      </c>
      <c r="DM126" s="263">
        <v>328763.55449503899</v>
      </c>
      <c r="DN126" s="263">
        <v>369529.708056623</v>
      </c>
      <c r="DO126" s="263">
        <v>326906.39633434301</v>
      </c>
      <c r="DP126" s="263">
        <v>395363.133716157</v>
      </c>
      <c r="DR126" s="263">
        <v>0</v>
      </c>
      <c r="DS126" s="263">
        <v>0</v>
      </c>
      <c r="DT126" s="263">
        <v>0</v>
      </c>
      <c r="DU126" s="263">
        <v>48288229.819890298</v>
      </c>
      <c r="DV126" s="263">
        <v>53985312.98566366</v>
      </c>
      <c r="DW126" s="263">
        <v>61941307.999728851</v>
      </c>
      <c r="DX126" s="263">
        <v>47975031.197420999</v>
      </c>
      <c r="DY126" s="263">
        <v>49383433</v>
      </c>
      <c r="DZ126" s="263">
        <v>71929810.380077749</v>
      </c>
      <c r="EA126" s="263">
        <v>57157579</v>
      </c>
      <c r="EB126" s="263">
        <v>62076274.010353953</v>
      </c>
      <c r="EC126" s="263">
        <v>102080372.3398848</v>
      </c>
      <c r="ED126" s="263">
        <v>62122242.869771793</v>
      </c>
      <c r="EE126" s="263">
        <v>65571596.629997022</v>
      </c>
      <c r="EF126" s="263">
        <v>70169288.269993857</v>
      </c>
      <c r="EG126" s="263">
        <v>69343648.840067774</v>
      </c>
      <c r="EH126" s="263">
        <v>72155021.389988124</v>
      </c>
      <c r="EI126" s="263">
        <v>62736697.560009338</v>
      </c>
      <c r="EJ126" s="263">
        <v>63221085.59010689</v>
      </c>
      <c r="EK126" s="263">
        <v>67393693.830010116</v>
      </c>
      <c r="EL126" s="263">
        <v>106285048.4099267</v>
      </c>
      <c r="EM126" s="263">
        <v>106223385.99911609</v>
      </c>
      <c r="EN126" s="263">
        <v>73640365</v>
      </c>
      <c r="EO126" s="263">
        <v>94541101.230011553</v>
      </c>
      <c r="EP126" s="263">
        <v>91373438.589977458</v>
      </c>
      <c r="EQ126" s="263">
        <v>85566943.890388161</v>
      </c>
      <c r="ER126" s="263">
        <v>105034893</v>
      </c>
    </row>
    <row r="127" spans="1:148" x14ac:dyDescent="0.75">
      <c r="A127" s="262">
        <v>46387</v>
      </c>
      <c r="B127" t="s">
        <v>308</v>
      </c>
      <c r="C127" s="263">
        <v>0</v>
      </c>
      <c r="D127" s="263">
        <v>5297833.5612370307</v>
      </c>
      <c r="E127" s="263">
        <v>0</v>
      </c>
      <c r="F127" s="263">
        <v>5297833.5612370307</v>
      </c>
      <c r="G127" s="263">
        <v>1750195801.8323851</v>
      </c>
      <c r="H127" s="263">
        <v>0</v>
      </c>
      <c r="I127" s="263"/>
      <c r="J127" s="263">
        <v>0</v>
      </c>
      <c r="K127" s="263">
        <v>0</v>
      </c>
      <c r="L127" s="263">
        <v>0</v>
      </c>
      <c r="M127" s="263">
        <v>0</v>
      </c>
      <c r="N127" s="263">
        <v>0</v>
      </c>
      <c r="O127" s="263">
        <v>0</v>
      </c>
      <c r="P127" s="263">
        <v>0</v>
      </c>
      <c r="Q127" s="263">
        <v>0</v>
      </c>
      <c r="R127" s="263">
        <v>0</v>
      </c>
      <c r="S127" s="263">
        <v>0</v>
      </c>
      <c r="T127" s="263">
        <v>0</v>
      </c>
      <c r="U127" s="263">
        <v>0</v>
      </c>
      <c r="V127" s="263">
        <v>0</v>
      </c>
      <c r="W127" s="263">
        <v>0</v>
      </c>
      <c r="X127" s="263">
        <v>0</v>
      </c>
      <c r="Y127" s="263">
        <v>0</v>
      </c>
      <c r="Z127" s="263">
        <v>0</v>
      </c>
      <c r="AA127" s="263">
        <v>0</v>
      </c>
      <c r="AB127" s="263">
        <v>0</v>
      </c>
      <c r="AC127" s="263">
        <v>0</v>
      </c>
      <c r="AD127" s="263">
        <v>0</v>
      </c>
      <c r="AE127" s="263">
        <v>0</v>
      </c>
      <c r="AF127" s="263">
        <v>0</v>
      </c>
      <c r="AG127" s="263">
        <v>0</v>
      </c>
      <c r="AH127" s="263">
        <v>0</v>
      </c>
      <c r="AI127" s="263">
        <v>0</v>
      </c>
      <c r="AJ127" s="263">
        <v>0</v>
      </c>
      <c r="AK127" s="263"/>
      <c r="AL127" s="263">
        <v>0</v>
      </c>
      <c r="AM127" s="263">
        <v>0</v>
      </c>
      <c r="AN127" s="263">
        <v>0</v>
      </c>
      <c r="AO127" s="263">
        <v>199324.38449339801</v>
      </c>
      <c r="AP127" s="263">
        <v>145693.99601426799</v>
      </c>
      <c r="AQ127" s="263">
        <v>174325.654333668</v>
      </c>
      <c r="AR127" s="263">
        <v>150807.503722325</v>
      </c>
      <c r="AS127" s="263">
        <v>184780.30507523901</v>
      </c>
      <c r="AT127" s="263">
        <v>72585.201313601006</v>
      </c>
      <c r="AU127" s="263">
        <v>185901.747720977</v>
      </c>
      <c r="AV127" s="263">
        <v>216126.11246985299</v>
      </c>
      <c r="AW127" s="263">
        <v>120139.425897856</v>
      </c>
      <c r="AX127" s="263">
        <v>206660.56243679099</v>
      </c>
      <c r="AY127" s="263">
        <v>156740.03961275399</v>
      </c>
      <c r="AZ127" s="263">
        <v>76822.443356007003</v>
      </c>
      <c r="BA127" s="263">
        <v>246243.11724795701</v>
      </c>
      <c r="BB127" s="263">
        <v>276802.66658103903</v>
      </c>
      <c r="BC127" s="263">
        <v>209664.290638137</v>
      </c>
      <c r="BD127" s="263">
        <v>193045.770198985</v>
      </c>
      <c r="BE127" s="263">
        <v>190938.25942407799</v>
      </c>
      <c r="BF127" s="263">
        <v>414550.02219771303</v>
      </c>
      <c r="BG127" s="263">
        <v>201851.69833434699</v>
      </c>
      <c r="BH127" s="263">
        <v>300155.41442497098</v>
      </c>
      <c r="BI127" s="263">
        <v>318154.607794957</v>
      </c>
      <c r="BJ127" s="263">
        <v>357602.33341272199</v>
      </c>
      <c r="BK127" s="263">
        <v>316323.47513745999</v>
      </c>
      <c r="BL127" s="263">
        <v>382594.52939792798</v>
      </c>
      <c r="BM127" s="263"/>
      <c r="BN127" s="263">
        <v>0</v>
      </c>
      <c r="BO127" s="263">
        <v>0</v>
      </c>
      <c r="BP127" s="263">
        <v>0</v>
      </c>
      <c r="BQ127" s="263">
        <v>0</v>
      </c>
      <c r="BR127" s="263">
        <v>0</v>
      </c>
      <c r="BS127" s="263">
        <v>0</v>
      </c>
      <c r="BT127" s="263">
        <v>0</v>
      </c>
      <c r="BU127" s="263">
        <v>0</v>
      </c>
      <c r="BV127" s="263">
        <v>0</v>
      </c>
      <c r="BW127" s="263">
        <v>0</v>
      </c>
      <c r="BX127" s="263">
        <v>0</v>
      </c>
      <c r="BY127" s="263">
        <v>0</v>
      </c>
      <c r="BZ127" s="263">
        <v>0</v>
      </c>
      <c r="CA127" s="263">
        <v>0</v>
      </c>
      <c r="CB127" s="263">
        <v>0</v>
      </c>
      <c r="CC127" s="263">
        <v>0</v>
      </c>
      <c r="CD127" s="263">
        <v>0</v>
      </c>
      <c r="CE127" s="263">
        <v>0</v>
      </c>
      <c r="CF127" s="263">
        <v>0</v>
      </c>
      <c r="CG127" s="263">
        <v>0</v>
      </c>
      <c r="CH127" s="263">
        <v>0</v>
      </c>
      <c r="CI127" s="263">
        <v>0</v>
      </c>
      <c r="CJ127" s="263">
        <v>0</v>
      </c>
      <c r="CK127" s="263">
        <v>0</v>
      </c>
      <c r="CL127" s="263">
        <v>0</v>
      </c>
      <c r="CM127" s="263">
        <v>0</v>
      </c>
      <c r="CN127" s="263">
        <v>0</v>
      </c>
      <c r="CO127" s="263"/>
      <c r="CP127" s="263">
        <v>0</v>
      </c>
      <c r="CQ127" s="263">
        <v>0</v>
      </c>
      <c r="CR127" s="263">
        <v>0</v>
      </c>
      <c r="CS127" s="263">
        <v>199324.38449339801</v>
      </c>
      <c r="CT127" s="263">
        <v>145693.99601426799</v>
      </c>
      <c r="CU127" s="263">
        <v>174325.654333668</v>
      </c>
      <c r="CV127" s="263">
        <v>150807.503722325</v>
      </c>
      <c r="CW127" s="263">
        <v>184780.30507523901</v>
      </c>
      <c r="CX127" s="263">
        <v>72585.201313601006</v>
      </c>
      <c r="CY127" s="263">
        <v>185901.747720977</v>
      </c>
      <c r="CZ127" s="263">
        <v>216126.11246985299</v>
      </c>
      <c r="DA127" s="263">
        <v>120139.425897856</v>
      </c>
      <c r="DB127" s="263">
        <v>206660.56243679099</v>
      </c>
      <c r="DC127" s="263">
        <v>156740.03961275399</v>
      </c>
      <c r="DD127" s="263">
        <v>76822.443356007003</v>
      </c>
      <c r="DE127" s="263">
        <v>246243.11724795701</v>
      </c>
      <c r="DF127" s="263">
        <v>276802.66658103903</v>
      </c>
      <c r="DG127" s="263">
        <v>209664.290638137</v>
      </c>
      <c r="DH127" s="263">
        <v>193045.770198985</v>
      </c>
      <c r="DI127" s="263">
        <v>190938.25942407799</v>
      </c>
      <c r="DJ127" s="263">
        <v>414550.02219771303</v>
      </c>
      <c r="DK127" s="263">
        <v>201851.69833434699</v>
      </c>
      <c r="DL127" s="263">
        <v>300155.41442497098</v>
      </c>
      <c r="DM127" s="263">
        <v>318154.607794957</v>
      </c>
      <c r="DN127" s="263">
        <v>357602.33341272199</v>
      </c>
      <c r="DO127" s="263">
        <v>316323.47513745999</v>
      </c>
      <c r="DP127" s="263">
        <v>382594.52939792798</v>
      </c>
      <c r="DR127" s="263">
        <v>0</v>
      </c>
      <c r="DS127" s="263">
        <v>0</v>
      </c>
      <c r="DT127" s="263">
        <v>0</v>
      </c>
      <c r="DU127" s="263">
        <v>48288229.819890298</v>
      </c>
      <c r="DV127" s="263">
        <v>53985312.98566366</v>
      </c>
      <c r="DW127" s="263">
        <v>61941307.999728851</v>
      </c>
      <c r="DX127" s="263">
        <v>47975031.197420999</v>
      </c>
      <c r="DY127" s="263">
        <v>49383433</v>
      </c>
      <c r="DZ127" s="263">
        <v>71929810.380077749</v>
      </c>
      <c r="EA127" s="263">
        <v>57157579</v>
      </c>
      <c r="EB127" s="263">
        <v>62076274.010353953</v>
      </c>
      <c r="EC127" s="263">
        <v>102080372.3398848</v>
      </c>
      <c r="ED127" s="263">
        <v>62122242.869771793</v>
      </c>
      <c r="EE127" s="263">
        <v>65571596.629997022</v>
      </c>
      <c r="EF127" s="263">
        <v>70169288.269993857</v>
      </c>
      <c r="EG127" s="263">
        <v>69343648.840067774</v>
      </c>
      <c r="EH127" s="263">
        <v>72155021.389988124</v>
      </c>
      <c r="EI127" s="263">
        <v>62736697.560009338</v>
      </c>
      <c r="EJ127" s="263">
        <v>63221085.59010689</v>
      </c>
      <c r="EK127" s="263">
        <v>67393693.830010116</v>
      </c>
      <c r="EL127" s="263">
        <v>106285048.4099267</v>
      </c>
      <c r="EM127" s="263">
        <v>106223385.99911609</v>
      </c>
      <c r="EN127" s="263">
        <v>73640365</v>
      </c>
      <c r="EO127" s="263">
        <v>94541101.230011553</v>
      </c>
      <c r="EP127" s="263">
        <v>91373438.589977458</v>
      </c>
      <c r="EQ127" s="263">
        <v>85566943.890388161</v>
      </c>
      <c r="ER127" s="263">
        <v>105034893</v>
      </c>
    </row>
    <row r="128" spans="1:148" x14ac:dyDescent="0.75">
      <c r="A128" s="262">
        <v>46418</v>
      </c>
      <c r="B128" t="s">
        <v>308</v>
      </c>
      <c r="C128" s="263">
        <v>0</v>
      </c>
      <c r="D128" s="263">
        <v>5256079.8256380865</v>
      </c>
      <c r="E128" s="263">
        <v>0</v>
      </c>
      <c r="F128" s="263">
        <v>5256079.8256380865</v>
      </c>
      <c r="G128" s="263">
        <v>1750195801.8323851</v>
      </c>
      <c r="H128" s="263">
        <v>0</v>
      </c>
      <c r="I128" s="263"/>
      <c r="J128" s="263">
        <v>0</v>
      </c>
      <c r="K128" s="263">
        <v>0</v>
      </c>
      <c r="L128" s="263">
        <v>0</v>
      </c>
      <c r="M128" s="263">
        <v>0</v>
      </c>
      <c r="N128" s="263">
        <v>0</v>
      </c>
      <c r="O128" s="263">
        <v>0</v>
      </c>
      <c r="P128" s="263">
        <v>0</v>
      </c>
      <c r="Q128" s="263">
        <v>0</v>
      </c>
      <c r="R128" s="263">
        <v>0</v>
      </c>
      <c r="S128" s="263">
        <v>0</v>
      </c>
      <c r="T128" s="263">
        <v>0</v>
      </c>
      <c r="U128" s="263">
        <v>0</v>
      </c>
      <c r="V128" s="263">
        <v>0</v>
      </c>
      <c r="W128" s="263">
        <v>0</v>
      </c>
      <c r="X128" s="263">
        <v>0</v>
      </c>
      <c r="Y128" s="263">
        <v>0</v>
      </c>
      <c r="Z128" s="263">
        <v>0</v>
      </c>
      <c r="AA128" s="263">
        <v>0</v>
      </c>
      <c r="AB128" s="263">
        <v>0</v>
      </c>
      <c r="AC128" s="263">
        <v>0</v>
      </c>
      <c r="AD128" s="263">
        <v>0</v>
      </c>
      <c r="AE128" s="263">
        <v>0</v>
      </c>
      <c r="AF128" s="263">
        <v>0</v>
      </c>
      <c r="AG128" s="263">
        <v>0</v>
      </c>
      <c r="AH128" s="263">
        <v>0</v>
      </c>
      <c r="AI128" s="263">
        <v>0</v>
      </c>
      <c r="AJ128" s="263">
        <v>0</v>
      </c>
      <c r="AK128" s="263"/>
      <c r="AL128" s="263">
        <v>0</v>
      </c>
      <c r="AM128" s="263">
        <v>0</v>
      </c>
      <c r="AN128" s="263">
        <v>0</v>
      </c>
      <c r="AO128" s="263">
        <v>199323.97135728001</v>
      </c>
      <c r="AP128" s="263">
        <v>144298.518783123</v>
      </c>
      <c r="AQ128" s="263">
        <v>172572.79015301299</v>
      </c>
      <c r="AR128" s="263">
        <v>149143.954427413</v>
      </c>
      <c r="AS128" s="263">
        <v>184695.74800733</v>
      </c>
      <c r="AT128" s="263">
        <v>66786.657949465007</v>
      </c>
      <c r="AU128" s="263">
        <v>184501.028591351</v>
      </c>
      <c r="AV128" s="263">
        <v>216112.96780719599</v>
      </c>
      <c r="AW128" s="263">
        <v>111731.387971951</v>
      </c>
      <c r="AX128" s="263">
        <v>204677.649940323</v>
      </c>
      <c r="AY128" s="263">
        <v>152829.36127479901</v>
      </c>
      <c r="AZ128" s="263">
        <v>76715.418881992999</v>
      </c>
      <c r="BA128" s="263">
        <v>244669.558080107</v>
      </c>
      <c r="BB128" s="263">
        <v>275748.25552117999</v>
      </c>
      <c r="BC128" s="263">
        <v>208747.76033334699</v>
      </c>
      <c r="BD128" s="263">
        <v>191625.55988864001</v>
      </c>
      <c r="BE128" s="263">
        <v>189230.927547653</v>
      </c>
      <c r="BF128" s="263">
        <v>414542.35717588902</v>
      </c>
      <c r="BG128" s="263">
        <v>195835.894199178</v>
      </c>
      <c r="BH128" s="263">
        <v>300148.55554824998</v>
      </c>
      <c r="BI128" s="263">
        <v>316236.95410906302</v>
      </c>
      <c r="BJ128" s="263">
        <v>357043.03044670302</v>
      </c>
      <c r="BK128" s="263">
        <v>316283.10135402001</v>
      </c>
      <c r="BL128" s="263">
        <v>382578.41628881998</v>
      </c>
      <c r="BM128" s="263"/>
      <c r="BN128" s="263">
        <v>0</v>
      </c>
      <c r="BO128" s="263">
        <v>0</v>
      </c>
      <c r="BP128" s="263">
        <v>0</v>
      </c>
      <c r="BQ128" s="263">
        <v>0</v>
      </c>
      <c r="BR128" s="263">
        <v>0</v>
      </c>
      <c r="BS128" s="263">
        <v>0</v>
      </c>
      <c r="BT128" s="263">
        <v>0</v>
      </c>
      <c r="BU128" s="263">
        <v>0</v>
      </c>
      <c r="BV128" s="263">
        <v>0</v>
      </c>
      <c r="BW128" s="263">
        <v>0</v>
      </c>
      <c r="BX128" s="263">
        <v>0</v>
      </c>
      <c r="BY128" s="263">
        <v>0</v>
      </c>
      <c r="BZ128" s="263">
        <v>0</v>
      </c>
      <c r="CA128" s="263">
        <v>0</v>
      </c>
      <c r="CB128" s="263">
        <v>0</v>
      </c>
      <c r="CC128" s="263">
        <v>0</v>
      </c>
      <c r="CD128" s="263">
        <v>0</v>
      </c>
      <c r="CE128" s="263">
        <v>0</v>
      </c>
      <c r="CF128" s="263">
        <v>0</v>
      </c>
      <c r="CG128" s="263">
        <v>0</v>
      </c>
      <c r="CH128" s="263">
        <v>0</v>
      </c>
      <c r="CI128" s="263">
        <v>0</v>
      </c>
      <c r="CJ128" s="263">
        <v>0</v>
      </c>
      <c r="CK128" s="263">
        <v>0</v>
      </c>
      <c r="CL128" s="263">
        <v>0</v>
      </c>
      <c r="CM128" s="263">
        <v>0</v>
      </c>
      <c r="CN128" s="263">
        <v>0</v>
      </c>
      <c r="CO128" s="263"/>
      <c r="CP128" s="263">
        <v>0</v>
      </c>
      <c r="CQ128" s="263">
        <v>0</v>
      </c>
      <c r="CR128" s="263">
        <v>0</v>
      </c>
      <c r="CS128" s="263">
        <v>199323.97135728001</v>
      </c>
      <c r="CT128" s="263">
        <v>144298.518783123</v>
      </c>
      <c r="CU128" s="263">
        <v>172572.79015301299</v>
      </c>
      <c r="CV128" s="263">
        <v>149143.954427413</v>
      </c>
      <c r="CW128" s="263">
        <v>184695.74800733</v>
      </c>
      <c r="CX128" s="263">
        <v>66786.657949465007</v>
      </c>
      <c r="CY128" s="263">
        <v>184501.028591351</v>
      </c>
      <c r="CZ128" s="263">
        <v>216112.96780719599</v>
      </c>
      <c r="DA128" s="263">
        <v>111731.387971951</v>
      </c>
      <c r="DB128" s="263">
        <v>204677.649940323</v>
      </c>
      <c r="DC128" s="263">
        <v>152829.36127479901</v>
      </c>
      <c r="DD128" s="263">
        <v>76715.418881992999</v>
      </c>
      <c r="DE128" s="263">
        <v>244669.558080107</v>
      </c>
      <c r="DF128" s="263">
        <v>275748.25552117999</v>
      </c>
      <c r="DG128" s="263">
        <v>208747.76033334699</v>
      </c>
      <c r="DH128" s="263">
        <v>191625.55988864001</v>
      </c>
      <c r="DI128" s="263">
        <v>189230.927547653</v>
      </c>
      <c r="DJ128" s="263">
        <v>414542.35717588902</v>
      </c>
      <c r="DK128" s="263">
        <v>195835.894199178</v>
      </c>
      <c r="DL128" s="263">
        <v>300148.55554824998</v>
      </c>
      <c r="DM128" s="263">
        <v>316236.95410906302</v>
      </c>
      <c r="DN128" s="263">
        <v>357043.03044670302</v>
      </c>
      <c r="DO128" s="263">
        <v>316283.10135402001</v>
      </c>
      <c r="DP128" s="263">
        <v>382578.41628881998</v>
      </c>
      <c r="DR128" s="263">
        <v>0</v>
      </c>
      <c r="DS128" s="263">
        <v>0</v>
      </c>
      <c r="DT128" s="263">
        <v>0</v>
      </c>
      <c r="DU128" s="263">
        <v>48288229.819890298</v>
      </c>
      <c r="DV128" s="263">
        <v>53985312.98566366</v>
      </c>
      <c r="DW128" s="263">
        <v>61941307.999728851</v>
      </c>
      <c r="DX128" s="263">
        <v>47975031.197420999</v>
      </c>
      <c r="DY128" s="263">
        <v>49383433</v>
      </c>
      <c r="DZ128" s="263">
        <v>71929810.380077749</v>
      </c>
      <c r="EA128" s="263">
        <v>57157579</v>
      </c>
      <c r="EB128" s="263">
        <v>62076274.010353953</v>
      </c>
      <c r="EC128" s="263">
        <v>102080372.3398848</v>
      </c>
      <c r="ED128" s="263">
        <v>62122242.869771793</v>
      </c>
      <c r="EE128" s="263">
        <v>65571596.629997022</v>
      </c>
      <c r="EF128" s="263">
        <v>70169288.269993857</v>
      </c>
      <c r="EG128" s="263">
        <v>69343648.840067774</v>
      </c>
      <c r="EH128" s="263">
        <v>72155021.389988124</v>
      </c>
      <c r="EI128" s="263">
        <v>62736697.560009338</v>
      </c>
      <c r="EJ128" s="263">
        <v>63221085.59010689</v>
      </c>
      <c r="EK128" s="263">
        <v>67393693.830010116</v>
      </c>
      <c r="EL128" s="263">
        <v>106285048.4099267</v>
      </c>
      <c r="EM128" s="263">
        <v>106223385.99911609</v>
      </c>
      <c r="EN128" s="263">
        <v>73640365</v>
      </c>
      <c r="EO128" s="263">
        <v>94541101.230011553</v>
      </c>
      <c r="EP128" s="263">
        <v>91373438.589977458</v>
      </c>
      <c r="EQ128" s="263">
        <v>85566943.890388161</v>
      </c>
      <c r="ER128" s="263">
        <v>105034893</v>
      </c>
    </row>
    <row r="129" spans="1:148" x14ac:dyDescent="0.75">
      <c r="A129" s="262">
        <v>46446</v>
      </c>
      <c r="B129" t="s">
        <v>308</v>
      </c>
      <c r="C129" s="263">
        <v>0</v>
      </c>
      <c r="D129" s="263">
        <v>5256965.7670144159</v>
      </c>
      <c r="E129" s="263">
        <v>10486624.999819759</v>
      </c>
      <c r="F129" s="263">
        <v>5256965.7670144159</v>
      </c>
      <c r="G129" s="263">
        <v>1739709176.832566</v>
      </c>
      <c r="H129" s="263">
        <v>0</v>
      </c>
      <c r="I129" s="263"/>
      <c r="J129" s="263">
        <v>0</v>
      </c>
      <c r="K129" s="263">
        <v>0</v>
      </c>
      <c r="L129" s="263">
        <v>0</v>
      </c>
      <c r="M129" s="263">
        <v>0</v>
      </c>
      <c r="N129" s="263">
        <v>0</v>
      </c>
      <c r="O129" s="263">
        <v>0</v>
      </c>
      <c r="P129" s="263">
        <v>0</v>
      </c>
      <c r="Q129" s="263">
        <v>0</v>
      </c>
      <c r="R129" s="263">
        <v>0</v>
      </c>
      <c r="S129" s="263">
        <v>0</v>
      </c>
      <c r="T129" s="263">
        <v>0</v>
      </c>
      <c r="U129" s="263">
        <v>0</v>
      </c>
      <c r="V129" s="263">
        <v>0</v>
      </c>
      <c r="W129" s="263">
        <v>0</v>
      </c>
      <c r="X129" s="263">
        <v>0</v>
      </c>
      <c r="Y129" s="263">
        <v>0</v>
      </c>
      <c r="Z129" s="263">
        <v>0</v>
      </c>
      <c r="AA129" s="263">
        <v>0</v>
      </c>
      <c r="AB129" s="263">
        <v>0</v>
      </c>
      <c r="AC129" s="263">
        <v>0</v>
      </c>
      <c r="AD129" s="263">
        <v>0</v>
      </c>
      <c r="AE129" s="263">
        <v>0</v>
      </c>
      <c r="AF129" s="263">
        <v>0</v>
      </c>
      <c r="AG129" s="263">
        <v>0</v>
      </c>
      <c r="AH129" s="263">
        <v>0</v>
      </c>
      <c r="AI129" s="263">
        <v>0</v>
      </c>
      <c r="AJ129" s="263">
        <v>0</v>
      </c>
      <c r="AK129" s="263"/>
      <c r="AL129" s="263">
        <v>0</v>
      </c>
      <c r="AM129" s="263">
        <v>0</v>
      </c>
      <c r="AN129" s="263">
        <v>0</v>
      </c>
      <c r="AO129" s="263">
        <v>199342.57915670201</v>
      </c>
      <c r="AP129" s="263">
        <v>144291.373794399</v>
      </c>
      <c r="AQ129" s="263">
        <v>173623.57604756299</v>
      </c>
      <c r="AR129" s="263">
        <v>149137.03256217801</v>
      </c>
      <c r="AS129" s="263">
        <v>184685.92679962999</v>
      </c>
      <c r="AT129" s="263">
        <v>66782.031080842004</v>
      </c>
      <c r="AU129" s="263">
        <v>184491.33378877601</v>
      </c>
      <c r="AV129" s="263">
        <v>216100.563708698</v>
      </c>
      <c r="AW129" s="263">
        <v>111718.688000422</v>
      </c>
      <c r="AX129" s="263">
        <v>204666.77263695901</v>
      </c>
      <c r="AY129" s="263">
        <v>152822.275120893</v>
      </c>
      <c r="AZ129" s="263">
        <v>76706.126912050997</v>
      </c>
      <c r="BA129" s="263">
        <v>244662.87229540799</v>
      </c>
      <c r="BB129" s="263">
        <v>275742.11844518199</v>
      </c>
      <c r="BC129" s="263">
        <v>208740.617815718</v>
      </c>
      <c r="BD129" s="263">
        <v>191611.48010092301</v>
      </c>
      <c r="BE129" s="263">
        <v>189270.26619224501</v>
      </c>
      <c r="BF129" s="263">
        <v>414535.20824015298</v>
      </c>
      <c r="BG129" s="263">
        <v>195815.393944034</v>
      </c>
      <c r="BH129" s="263">
        <v>300142.21098097297</v>
      </c>
      <c r="BI129" s="263">
        <v>316233.22959109402</v>
      </c>
      <c r="BJ129" s="263">
        <v>357035.866630595</v>
      </c>
      <c r="BK129" s="263">
        <v>316244.97359076102</v>
      </c>
      <c r="BL129" s="263">
        <v>382563.24957821699</v>
      </c>
      <c r="BM129" s="263"/>
      <c r="BN129" s="263">
        <v>0</v>
      </c>
      <c r="BO129" s="263">
        <v>0</v>
      </c>
      <c r="BP129" s="263">
        <v>0</v>
      </c>
      <c r="BQ129" s="263">
        <v>0</v>
      </c>
      <c r="BR129" s="263">
        <v>0</v>
      </c>
      <c r="BS129" s="263">
        <v>0</v>
      </c>
      <c r="BT129" s="263">
        <v>10486624.999819759</v>
      </c>
      <c r="BU129" s="263">
        <v>0</v>
      </c>
      <c r="BV129" s="263">
        <v>0</v>
      </c>
      <c r="BW129" s="263">
        <v>0</v>
      </c>
      <c r="BX129" s="263">
        <v>0</v>
      </c>
      <c r="BY129" s="263">
        <v>0</v>
      </c>
      <c r="BZ129" s="263">
        <v>0</v>
      </c>
      <c r="CA129" s="263">
        <v>0</v>
      </c>
      <c r="CB129" s="263">
        <v>0</v>
      </c>
      <c r="CC129" s="263">
        <v>0</v>
      </c>
      <c r="CD129" s="263">
        <v>0</v>
      </c>
      <c r="CE129" s="263">
        <v>0</v>
      </c>
      <c r="CF129" s="263">
        <v>0</v>
      </c>
      <c r="CG129" s="263">
        <v>0</v>
      </c>
      <c r="CH129" s="263">
        <v>0</v>
      </c>
      <c r="CI129" s="263">
        <v>0</v>
      </c>
      <c r="CJ129" s="263">
        <v>0</v>
      </c>
      <c r="CK129" s="263">
        <v>0</v>
      </c>
      <c r="CL129" s="263">
        <v>0</v>
      </c>
      <c r="CM129" s="263">
        <v>0</v>
      </c>
      <c r="CN129" s="263">
        <v>0</v>
      </c>
      <c r="CO129" s="263"/>
      <c r="CP129" s="263">
        <v>0</v>
      </c>
      <c r="CQ129" s="263">
        <v>0</v>
      </c>
      <c r="CR129" s="263">
        <v>0</v>
      </c>
      <c r="CS129" s="263">
        <v>199342.57915670201</v>
      </c>
      <c r="CT129" s="263">
        <v>144291.373794399</v>
      </c>
      <c r="CU129" s="263">
        <v>173623.57604756299</v>
      </c>
      <c r="CV129" s="263">
        <v>149137.03256217801</v>
      </c>
      <c r="CW129" s="263">
        <v>184685.92679962999</v>
      </c>
      <c r="CX129" s="263">
        <v>66782.031080842004</v>
      </c>
      <c r="CY129" s="263">
        <v>184491.33378877601</v>
      </c>
      <c r="CZ129" s="263">
        <v>216100.563708698</v>
      </c>
      <c r="DA129" s="263">
        <v>111718.688000422</v>
      </c>
      <c r="DB129" s="263">
        <v>204666.77263695901</v>
      </c>
      <c r="DC129" s="263">
        <v>152822.275120893</v>
      </c>
      <c r="DD129" s="263">
        <v>76706.126912050997</v>
      </c>
      <c r="DE129" s="263">
        <v>244662.87229540799</v>
      </c>
      <c r="DF129" s="263">
        <v>275742.11844518199</v>
      </c>
      <c r="DG129" s="263">
        <v>208740.617815718</v>
      </c>
      <c r="DH129" s="263">
        <v>191611.48010092301</v>
      </c>
      <c r="DI129" s="263">
        <v>189270.26619224501</v>
      </c>
      <c r="DJ129" s="263">
        <v>414535.20824015298</v>
      </c>
      <c r="DK129" s="263">
        <v>195815.393944034</v>
      </c>
      <c r="DL129" s="263">
        <v>300142.21098097297</v>
      </c>
      <c r="DM129" s="263">
        <v>316233.22959109402</v>
      </c>
      <c r="DN129" s="263">
        <v>357035.866630595</v>
      </c>
      <c r="DO129" s="263">
        <v>316244.97359076102</v>
      </c>
      <c r="DP129" s="263">
        <v>382563.24957821699</v>
      </c>
      <c r="DR129" s="263">
        <v>0</v>
      </c>
      <c r="DS129" s="263">
        <v>0</v>
      </c>
      <c r="DT129" s="263">
        <v>0</v>
      </c>
      <c r="DU129" s="263">
        <v>48288229.819890298</v>
      </c>
      <c r="DV129" s="263">
        <v>53985312.98566366</v>
      </c>
      <c r="DW129" s="263">
        <v>61941307.999728851</v>
      </c>
      <c r="DX129" s="263">
        <v>37488406.197601236</v>
      </c>
      <c r="DY129" s="263">
        <v>49383433</v>
      </c>
      <c r="DZ129" s="263">
        <v>71929810.380077749</v>
      </c>
      <c r="EA129" s="263">
        <v>57157579</v>
      </c>
      <c r="EB129" s="263">
        <v>62076274.010353953</v>
      </c>
      <c r="EC129" s="263">
        <v>102080372.3398848</v>
      </c>
      <c r="ED129" s="263">
        <v>62122242.869771793</v>
      </c>
      <c r="EE129" s="263">
        <v>65571596.629997022</v>
      </c>
      <c r="EF129" s="263">
        <v>70169288.269993857</v>
      </c>
      <c r="EG129" s="263">
        <v>69343648.840067774</v>
      </c>
      <c r="EH129" s="263">
        <v>72155021.389988124</v>
      </c>
      <c r="EI129" s="263">
        <v>62736697.560009338</v>
      </c>
      <c r="EJ129" s="263">
        <v>63221085.59010689</v>
      </c>
      <c r="EK129" s="263">
        <v>67393693.830010116</v>
      </c>
      <c r="EL129" s="263">
        <v>106285048.4099267</v>
      </c>
      <c r="EM129" s="263">
        <v>106223385.99911609</v>
      </c>
      <c r="EN129" s="263">
        <v>73640365</v>
      </c>
      <c r="EO129" s="263">
        <v>94541101.230011553</v>
      </c>
      <c r="EP129" s="263">
        <v>91373438.589977458</v>
      </c>
      <c r="EQ129" s="263">
        <v>85566943.890388161</v>
      </c>
      <c r="ER129" s="263">
        <v>105034893</v>
      </c>
    </row>
    <row r="130" spans="1:148" x14ac:dyDescent="0.75">
      <c r="A130" s="262">
        <v>46477</v>
      </c>
      <c r="B130" t="s">
        <v>308</v>
      </c>
      <c r="C130" s="263">
        <v>0</v>
      </c>
      <c r="D130" s="263">
        <v>5064192.7283277111</v>
      </c>
      <c r="E130" s="263">
        <v>0</v>
      </c>
      <c r="F130" s="263">
        <v>5064192.7283277111</v>
      </c>
      <c r="G130" s="263">
        <v>1739709176.832566</v>
      </c>
      <c r="H130" s="263">
        <v>0</v>
      </c>
      <c r="I130" s="263"/>
      <c r="J130" s="263">
        <v>0</v>
      </c>
      <c r="K130" s="263">
        <v>0</v>
      </c>
      <c r="L130" s="263">
        <v>0</v>
      </c>
      <c r="M130" s="263">
        <v>0</v>
      </c>
      <c r="N130" s="263">
        <v>0</v>
      </c>
      <c r="O130" s="263">
        <v>0</v>
      </c>
      <c r="P130" s="263">
        <v>0</v>
      </c>
      <c r="Q130" s="263">
        <v>0</v>
      </c>
      <c r="R130" s="263">
        <v>0</v>
      </c>
      <c r="S130" s="263">
        <v>0</v>
      </c>
      <c r="T130" s="263">
        <v>0</v>
      </c>
      <c r="U130" s="263">
        <v>0</v>
      </c>
      <c r="V130" s="263">
        <v>0</v>
      </c>
      <c r="W130" s="263">
        <v>0</v>
      </c>
      <c r="X130" s="263">
        <v>0</v>
      </c>
      <c r="Y130" s="263">
        <v>0</v>
      </c>
      <c r="Z130" s="263">
        <v>0</v>
      </c>
      <c r="AA130" s="263">
        <v>0</v>
      </c>
      <c r="AB130" s="263">
        <v>0</v>
      </c>
      <c r="AC130" s="263">
        <v>0</v>
      </c>
      <c r="AD130" s="263">
        <v>0</v>
      </c>
      <c r="AE130" s="263">
        <v>0</v>
      </c>
      <c r="AF130" s="263">
        <v>0</v>
      </c>
      <c r="AG130" s="263">
        <v>0</v>
      </c>
      <c r="AH130" s="263">
        <v>0</v>
      </c>
      <c r="AI130" s="263">
        <v>0</v>
      </c>
      <c r="AJ130" s="263">
        <v>0</v>
      </c>
      <c r="AK130" s="263"/>
      <c r="AL130" s="263">
        <v>0</v>
      </c>
      <c r="AM130" s="263">
        <v>0</v>
      </c>
      <c r="AN130" s="263">
        <v>0</v>
      </c>
      <c r="AO130" s="263">
        <v>159567.44766566099</v>
      </c>
      <c r="AP130" s="263">
        <v>148466.98821931501</v>
      </c>
      <c r="AQ130" s="263">
        <v>29410.008816965001</v>
      </c>
      <c r="AR130" s="263">
        <v>52471.444778662</v>
      </c>
      <c r="AS130" s="263">
        <v>184919.599794679</v>
      </c>
      <c r="AT130" s="263">
        <v>84167.932663782005</v>
      </c>
      <c r="AU130" s="263">
        <v>188672.057486284</v>
      </c>
      <c r="AV130" s="263">
        <v>216010.45369716399</v>
      </c>
      <c r="AW130" s="263">
        <v>136925.70818504499</v>
      </c>
      <c r="AX130" s="263">
        <v>210590.74162936001</v>
      </c>
      <c r="AY130" s="263">
        <v>164546.77396001201</v>
      </c>
      <c r="AZ130" s="263">
        <v>77009.326723338003</v>
      </c>
      <c r="BA130" s="263">
        <v>249384.45339741901</v>
      </c>
      <c r="BB130" s="263">
        <v>278904.83120130002</v>
      </c>
      <c r="BC130" s="263">
        <v>211478.4543521</v>
      </c>
      <c r="BD130" s="263">
        <v>195842.05541952199</v>
      </c>
      <c r="BE130" s="263">
        <v>194583.81536955599</v>
      </c>
      <c r="BF130" s="263">
        <v>414553.80791152699</v>
      </c>
      <c r="BG130" s="263">
        <v>213476.41099222901</v>
      </c>
      <c r="BH130" s="263">
        <v>300149.73945562501</v>
      </c>
      <c r="BI130" s="263">
        <v>321998.41129677801</v>
      </c>
      <c r="BJ130" s="263">
        <v>358717.71837861103</v>
      </c>
      <c r="BK130" s="263">
        <v>315996.27816359501</v>
      </c>
      <c r="BL130" s="263">
        <v>356348.26876918098</v>
      </c>
      <c r="BM130" s="263"/>
      <c r="BN130" s="263">
        <v>0</v>
      </c>
      <c r="BO130" s="263">
        <v>0</v>
      </c>
      <c r="BP130" s="263">
        <v>0</v>
      </c>
      <c r="BQ130" s="263">
        <v>0</v>
      </c>
      <c r="BR130" s="263">
        <v>0</v>
      </c>
      <c r="BS130" s="263">
        <v>0</v>
      </c>
      <c r="BT130" s="263">
        <v>0</v>
      </c>
      <c r="BU130" s="263">
        <v>0</v>
      </c>
      <c r="BV130" s="263">
        <v>0</v>
      </c>
      <c r="BW130" s="263">
        <v>0</v>
      </c>
      <c r="BX130" s="263">
        <v>0</v>
      </c>
      <c r="BY130" s="263">
        <v>0</v>
      </c>
      <c r="BZ130" s="263">
        <v>0</v>
      </c>
      <c r="CA130" s="263">
        <v>0</v>
      </c>
      <c r="CB130" s="263">
        <v>0</v>
      </c>
      <c r="CC130" s="263">
        <v>0</v>
      </c>
      <c r="CD130" s="263">
        <v>0</v>
      </c>
      <c r="CE130" s="263">
        <v>0</v>
      </c>
      <c r="CF130" s="263">
        <v>0</v>
      </c>
      <c r="CG130" s="263">
        <v>0</v>
      </c>
      <c r="CH130" s="263">
        <v>0</v>
      </c>
      <c r="CI130" s="263">
        <v>0</v>
      </c>
      <c r="CJ130" s="263">
        <v>0</v>
      </c>
      <c r="CK130" s="263">
        <v>0</v>
      </c>
      <c r="CL130" s="263">
        <v>0</v>
      </c>
      <c r="CM130" s="263">
        <v>0</v>
      </c>
      <c r="CN130" s="263">
        <v>0</v>
      </c>
      <c r="CO130" s="263"/>
      <c r="CP130" s="263">
        <v>0</v>
      </c>
      <c r="CQ130" s="263">
        <v>0</v>
      </c>
      <c r="CR130" s="263">
        <v>0</v>
      </c>
      <c r="CS130" s="263">
        <v>159567.44766566099</v>
      </c>
      <c r="CT130" s="263">
        <v>148466.98821931501</v>
      </c>
      <c r="CU130" s="263">
        <v>29410.008816965001</v>
      </c>
      <c r="CV130" s="263">
        <v>52471.444778662</v>
      </c>
      <c r="CW130" s="263">
        <v>184919.599794679</v>
      </c>
      <c r="CX130" s="263">
        <v>84167.932663782005</v>
      </c>
      <c r="CY130" s="263">
        <v>188672.057486284</v>
      </c>
      <c r="CZ130" s="263">
        <v>216010.45369716399</v>
      </c>
      <c r="DA130" s="263">
        <v>136925.70818504499</v>
      </c>
      <c r="DB130" s="263">
        <v>210590.74162936001</v>
      </c>
      <c r="DC130" s="263">
        <v>164546.77396001201</v>
      </c>
      <c r="DD130" s="263">
        <v>77009.326723338003</v>
      </c>
      <c r="DE130" s="263">
        <v>249384.45339741901</v>
      </c>
      <c r="DF130" s="263">
        <v>278904.83120130002</v>
      </c>
      <c r="DG130" s="263">
        <v>211478.4543521</v>
      </c>
      <c r="DH130" s="263">
        <v>195842.05541952199</v>
      </c>
      <c r="DI130" s="263">
        <v>194583.81536955599</v>
      </c>
      <c r="DJ130" s="263">
        <v>414553.80791152699</v>
      </c>
      <c r="DK130" s="263">
        <v>213476.41099222901</v>
      </c>
      <c r="DL130" s="263">
        <v>300149.73945562501</v>
      </c>
      <c r="DM130" s="263">
        <v>321998.41129677801</v>
      </c>
      <c r="DN130" s="263">
        <v>358717.71837861103</v>
      </c>
      <c r="DO130" s="263">
        <v>315996.27816359501</v>
      </c>
      <c r="DP130" s="263">
        <v>356348.26876918098</v>
      </c>
      <c r="DR130" s="263">
        <v>0</v>
      </c>
      <c r="DS130" s="263">
        <v>0</v>
      </c>
      <c r="DT130" s="263">
        <v>0</v>
      </c>
      <c r="DU130" s="263">
        <v>48288229.819890298</v>
      </c>
      <c r="DV130" s="263">
        <v>53985312.98566366</v>
      </c>
      <c r="DW130" s="263">
        <v>61941307.999728851</v>
      </c>
      <c r="DX130" s="263">
        <v>37488406.197601236</v>
      </c>
      <c r="DY130" s="263">
        <v>49383433</v>
      </c>
      <c r="DZ130" s="263">
        <v>71929810.380077749</v>
      </c>
      <c r="EA130" s="263">
        <v>57157579</v>
      </c>
      <c r="EB130" s="263">
        <v>62076274.010353953</v>
      </c>
      <c r="EC130" s="263">
        <v>102080372.3398848</v>
      </c>
      <c r="ED130" s="263">
        <v>62122242.869771793</v>
      </c>
      <c r="EE130" s="263">
        <v>65571596.629997022</v>
      </c>
      <c r="EF130" s="263">
        <v>70169288.269993857</v>
      </c>
      <c r="EG130" s="263">
        <v>69343648.840067774</v>
      </c>
      <c r="EH130" s="263">
        <v>72155021.389988124</v>
      </c>
      <c r="EI130" s="263">
        <v>62736697.560009338</v>
      </c>
      <c r="EJ130" s="263">
        <v>63221085.59010689</v>
      </c>
      <c r="EK130" s="263">
        <v>67393693.830010116</v>
      </c>
      <c r="EL130" s="263">
        <v>106285048.4099267</v>
      </c>
      <c r="EM130" s="263">
        <v>106223385.99911609</v>
      </c>
      <c r="EN130" s="263">
        <v>73640365</v>
      </c>
      <c r="EO130" s="263">
        <v>94541101.230011553</v>
      </c>
      <c r="EP130" s="263">
        <v>91373438.589977458</v>
      </c>
      <c r="EQ130" s="263">
        <v>85566943.890388161</v>
      </c>
      <c r="ER130" s="263">
        <v>105034893</v>
      </c>
    </row>
    <row r="131" spans="1:148" x14ac:dyDescent="0.75">
      <c r="A131" s="262">
        <v>46507</v>
      </c>
      <c r="B131" t="s">
        <v>308</v>
      </c>
      <c r="C131" s="263">
        <v>0</v>
      </c>
      <c r="D131" s="263">
        <v>5056413.8859309321</v>
      </c>
      <c r="E131" s="263">
        <v>3127060.0142036672</v>
      </c>
      <c r="F131" s="263">
        <v>5056413.8859309321</v>
      </c>
      <c r="G131" s="263">
        <v>1736582116.818362</v>
      </c>
      <c r="H131" s="263">
        <v>0</v>
      </c>
      <c r="I131" s="263"/>
      <c r="J131" s="263">
        <v>0</v>
      </c>
      <c r="K131" s="263">
        <v>0</v>
      </c>
      <c r="L131" s="263">
        <v>0</v>
      </c>
      <c r="M131" s="263">
        <v>0</v>
      </c>
      <c r="N131" s="263">
        <v>0</v>
      </c>
      <c r="O131" s="263">
        <v>0</v>
      </c>
      <c r="P131" s="263">
        <v>0</v>
      </c>
      <c r="Q131" s="263">
        <v>0</v>
      </c>
      <c r="R131" s="263">
        <v>0</v>
      </c>
      <c r="S131" s="263">
        <v>0</v>
      </c>
      <c r="T131" s="263">
        <v>0</v>
      </c>
      <c r="U131" s="263">
        <v>0</v>
      </c>
      <c r="V131" s="263">
        <v>0</v>
      </c>
      <c r="W131" s="263">
        <v>0</v>
      </c>
      <c r="X131" s="263">
        <v>0</v>
      </c>
      <c r="Y131" s="263">
        <v>0</v>
      </c>
      <c r="Z131" s="263">
        <v>0</v>
      </c>
      <c r="AA131" s="263">
        <v>0</v>
      </c>
      <c r="AB131" s="263">
        <v>0</v>
      </c>
      <c r="AC131" s="263">
        <v>0</v>
      </c>
      <c r="AD131" s="263">
        <v>0</v>
      </c>
      <c r="AE131" s="263">
        <v>0</v>
      </c>
      <c r="AF131" s="263">
        <v>0</v>
      </c>
      <c r="AG131" s="263">
        <v>0</v>
      </c>
      <c r="AH131" s="263">
        <v>0</v>
      </c>
      <c r="AI131" s="263">
        <v>0</v>
      </c>
      <c r="AJ131" s="263">
        <v>0</v>
      </c>
      <c r="AK131" s="263"/>
      <c r="AL131" s="263">
        <v>0</v>
      </c>
      <c r="AM131" s="263">
        <v>0</v>
      </c>
      <c r="AN131" s="263">
        <v>0</v>
      </c>
      <c r="AO131" s="263">
        <v>123698.113018905</v>
      </c>
      <c r="AP131" s="263">
        <v>150517.76848093001</v>
      </c>
      <c r="AQ131" s="263">
        <v>14373.27344157</v>
      </c>
      <c r="AR131" s="263">
        <v>43212.409624170999</v>
      </c>
      <c r="AS131" s="263">
        <v>190894.98170551201</v>
      </c>
      <c r="AT131" s="263">
        <v>74983.227788107004</v>
      </c>
      <c r="AU131" s="263">
        <v>173584.29755058599</v>
      </c>
      <c r="AV131" s="263">
        <v>217444.74915913999</v>
      </c>
      <c r="AW131" s="263">
        <v>124084.0485058</v>
      </c>
      <c r="AX131" s="263">
        <v>213500.08641230999</v>
      </c>
      <c r="AY131" s="263">
        <v>161932.39897820799</v>
      </c>
      <c r="AZ131" s="263">
        <v>79340.533708792995</v>
      </c>
      <c r="BA131" s="263">
        <v>254421.42700364301</v>
      </c>
      <c r="BB131" s="263">
        <v>286001.86510539701</v>
      </c>
      <c r="BC131" s="263">
        <v>216620.32164097601</v>
      </c>
      <c r="BD131" s="263">
        <v>199418.264991114</v>
      </c>
      <c r="BE131" s="263">
        <v>197476.31103423401</v>
      </c>
      <c r="BF131" s="263">
        <v>428336.39926667901</v>
      </c>
      <c r="BG131" s="263">
        <v>206915.77441388401</v>
      </c>
      <c r="BH131" s="263">
        <v>310132.02552621003</v>
      </c>
      <c r="BI131" s="263">
        <v>328743.08085801703</v>
      </c>
      <c r="BJ131" s="263">
        <v>369490.35047703498</v>
      </c>
      <c r="BK131" s="263">
        <v>325054.68348578399</v>
      </c>
      <c r="BL131" s="263">
        <v>366237.49375392799</v>
      </c>
      <c r="BM131" s="263"/>
      <c r="BN131" s="263">
        <v>0</v>
      </c>
      <c r="BO131" s="263">
        <v>0</v>
      </c>
      <c r="BP131" s="263">
        <v>0</v>
      </c>
      <c r="BQ131" s="263">
        <v>0</v>
      </c>
      <c r="BR131" s="263">
        <v>0</v>
      </c>
      <c r="BS131" s="263">
        <v>0</v>
      </c>
      <c r="BT131" s="263">
        <v>0</v>
      </c>
      <c r="BU131" s="263">
        <v>0</v>
      </c>
      <c r="BV131" s="263">
        <v>0</v>
      </c>
      <c r="BW131" s="263">
        <v>0</v>
      </c>
      <c r="BX131" s="263">
        <v>1439560.215106606</v>
      </c>
      <c r="BY131" s="263">
        <v>0</v>
      </c>
      <c r="BZ131" s="263">
        <v>0</v>
      </c>
      <c r="CA131" s="263">
        <v>0</v>
      </c>
      <c r="CB131" s="263">
        <v>0</v>
      </c>
      <c r="CC131" s="263">
        <v>0</v>
      </c>
      <c r="CD131" s="263">
        <v>0</v>
      </c>
      <c r="CE131" s="263">
        <v>0</v>
      </c>
      <c r="CF131" s="263">
        <v>0</v>
      </c>
      <c r="CG131" s="263">
        <v>0</v>
      </c>
      <c r="CH131" s="263">
        <v>0</v>
      </c>
      <c r="CI131" s="263">
        <v>1687499.7990970609</v>
      </c>
      <c r="CJ131" s="263">
        <v>0</v>
      </c>
      <c r="CK131" s="263">
        <v>0</v>
      </c>
      <c r="CL131" s="263">
        <v>0</v>
      </c>
      <c r="CM131" s="263">
        <v>0</v>
      </c>
      <c r="CN131" s="263">
        <v>0</v>
      </c>
      <c r="CO131" s="263"/>
      <c r="CP131" s="263">
        <v>0</v>
      </c>
      <c r="CQ131" s="263">
        <v>0</v>
      </c>
      <c r="CR131" s="263">
        <v>0</v>
      </c>
      <c r="CS131" s="263">
        <v>123698.113018905</v>
      </c>
      <c r="CT131" s="263">
        <v>150517.76848093001</v>
      </c>
      <c r="CU131" s="263">
        <v>14373.27344157</v>
      </c>
      <c r="CV131" s="263">
        <v>43212.409624170999</v>
      </c>
      <c r="CW131" s="263">
        <v>190894.98170551201</v>
      </c>
      <c r="CX131" s="263">
        <v>74983.227788107004</v>
      </c>
      <c r="CY131" s="263">
        <v>173584.29755058599</v>
      </c>
      <c r="CZ131" s="263">
        <v>217444.74915913999</v>
      </c>
      <c r="DA131" s="263">
        <v>124084.0485058</v>
      </c>
      <c r="DB131" s="263">
        <v>213500.08641230999</v>
      </c>
      <c r="DC131" s="263">
        <v>161932.39897820799</v>
      </c>
      <c r="DD131" s="263">
        <v>79340.533708792995</v>
      </c>
      <c r="DE131" s="263">
        <v>254421.42700364301</v>
      </c>
      <c r="DF131" s="263">
        <v>286001.86510539701</v>
      </c>
      <c r="DG131" s="263">
        <v>216620.32164097601</v>
      </c>
      <c r="DH131" s="263">
        <v>199418.264991114</v>
      </c>
      <c r="DI131" s="263">
        <v>197476.31103423401</v>
      </c>
      <c r="DJ131" s="263">
        <v>428336.39926667901</v>
      </c>
      <c r="DK131" s="263">
        <v>206915.77441388401</v>
      </c>
      <c r="DL131" s="263">
        <v>310132.02552621003</v>
      </c>
      <c r="DM131" s="263">
        <v>328743.08085801703</v>
      </c>
      <c r="DN131" s="263">
        <v>369490.35047703498</v>
      </c>
      <c r="DO131" s="263">
        <v>325054.68348578399</v>
      </c>
      <c r="DP131" s="263">
        <v>366237.49375392799</v>
      </c>
      <c r="DR131" s="263">
        <v>0</v>
      </c>
      <c r="DS131" s="263">
        <v>0</v>
      </c>
      <c r="DT131" s="263">
        <v>0</v>
      </c>
      <c r="DU131" s="263">
        <v>48288229.819890298</v>
      </c>
      <c r="DV131" s="263">
        <v>53985312.98566366</v>
      </c>
      <c r="DW131" s="263">
        <v>61941307.999728851</v>
      </c>
      <c r="DX131" s="263">
        <v>37488406.197601236</v>
      </c>
      <c r="DY131" s="263">
        <v>49383433</v>
      </c>
      <c r="DZ131" s="263">
        <v>71929810.380077749</v>
      </c>
      <c r="EA131" s="263">
        <v>57157579</v>
      </c>
      <c r="EB131" s="263">
        <v>60636713.795247354</v>
      </c>
      <c r="EC131" s="263">
        <v>102080372.3398848</v>
      </c>
      <c r="ED131" s="263">
        <v>62122242.869771793</v>
      </c>
      <c r="EE131" s="263">
        <v>65571596.629997022</v>
      </c>
      <c r="EF131" s="263">
        <v>70169288.269993857</v>
      </c>
      <c r="EG131" s="263">
        <v>69343648.840067774</v>
      </c>
      <c r="EH131" s="263">
        <v>72155021.389988124</v>
      </c>
      <c r="EI131" s="263">
        <v>62736697.560009338</v>
      </c>
      <c r="EJ131" s="263">
        <v>63221085.59010689</v>
      </c>
      <c r="EK131" s="263">
        <v>67393693.830010116</v>
      </c>
      <c r="EL131" s="263">
        <v>106285048.4099267</v>
      </c>
      <c r="EM131" s="263">
        <v>104535886.200019</v>
      </c>
      <c r="EN131" s="263">
        <v>73640365</v>
      </c>
      <c r="EO131" s="263">
        <v>94541101.230011553</v>
      </c>
      <c r="EP131" s="263">
        <v>91373438.589977458</v>
      </c>
      <c r="EQ131" s="263">
        <v>85566943.890388161</v>
      </c>
      <c r="ER131" s="263">
        <v>105034893</v>
      </c>
    </row>
    <row r="132" spans="1:148" x14ac:dyDescent="0.75">
      <c r="A132" s="262">
        <v>46538</v>
      </c>
      <c r="B132" t="s">
        <v>308</v>
      </c>
      <c r="C132" s="263">
        <v>0</v>
      </c>
      <c r="D132" s="263">
        <v>4912822.7307679998</v>
      </c>
      <c r="E132" s="263">
        <v>0</v>
      </c>
      <c r="F132" s="263">
        <v>4912822.7307679998</v>
      </c>
      <c r="G132" s="263">
        <v>1736582116.818362</v>
      </c>
      <c r="H132" s="263">
        <v>0</v>
      </c>
      <c r="I132" s="263"/>
      <c r="J132" s="263">
        <v>0</v>
      </c>
      <c r="K132" s="263">
        <v>0</v>
      </c>
      <c r="L132" s="263">
        <v>0</v>
      </c>
      <c r="M132" s="263">
        <v>0</v>
      </c>
      <c r="N132" s="263">
        <v>0</v>
      </c>
      <c r="O132" s="263">
        <v>0</v>
      </c>
      <c r="P132" s="263">
        <v>0</v>
      </c>
      <c r="Q132" s="263">
        <v>0</v>
      </c>
      <c r="R132" s="263">
        <v>0</v>
      </c>
      <c r="S132" s="263">
        <v>0</v>
      </c>
      <c r="T132" s="263">
        <v>0</v>
      </c>
      <c r="U132" s="263">
        <v>0</v>
      </c>
      <c r="V132" s="263">
        <v>0</v>
      </c>
      <c r="W132" s="263">
        <v>0</v>
      </c>
      <c r="X132" s="263">
        <v>0</v>
      </c>
      <c r="Y132" s="263">
        <v>0</v>
      </c>
      <c r="Z132" s="263">
        <v>0</v>
      </c>
      <c r="AA132" s="263">
        <v>0</v>
      </c>
      <c r="AB132" s="263">
        <v>0</v>
      </c>
      <c r="AC132" s="263">
        <v>0</v>
      </c>
      <c r="AD132" s="263">
        <v>0</v>
      </c>
      <c r="AE132" s="263">
        <v>0</v>
      </c>
      <c r="AF132" s="263">
        <v>0</v>
      </c>
      <c r="AG132" s="263">
        <v>0</v>
      </c>
      <c r="AH132" s="263">
        <v>0</v>
      </c>
      <c r="AI132" s="263">
        <v>0</v>
      </c>
      <c r="AJ132" s="263">
        <v>0</v>
      </c>
      <c r="AK132" s="263"/>
      <c r="AL132" s="263">
        <v>0</v>
      </c>
      <c r="AM132" s="263">
        <v>0</v>
      </c>
      <c r="AN132" s="263">
        <v>0</v>
      </c>
      <c r="AO132" s="263">
        <v>118376.544498188</v>
      </c>
      <c r="AP132" s="263">
        <v>145056.794293224</v>
      </c>
      <c r="AQ132" s="263">
        <v>12808.455520039</v>
      </c>
      <c r="AR132" s="263">
        <v>39420.374619572001</v>
      </c>
      <c r="AS132" s="263">
        <v>184727.00766116101</v>
      </c>
      <c r="AT132" s="263">
        <v>72559.474391080003</v>
      </c>
      <c r="AU132" s="263">
        <v>167974.910521035</v>
      </c>
      <c r="AV132" s="263">
        <v>211395.208441525</v>
      </c>
      <c r="AW132" s="263">
        <v>120067.82984517</v>
      </c>
      <c r="AX132" s="263">
        <v>206601.88054125101</v>
      </c>
      <c r="AY132" s="263">
        <v>156701.52840653699</v>
      </c>
      <c r="AZ132" s="263">
        <v>76771.671901776004</v>
      </c>
      <c r="BA132" s="263">
        <v>246207.43757656301</v>
      </c>
      <c r="BB132" s="263">
        <v>276769.72394807398</v>
      </c>
      <c r="BC132" s="263">
        <v>209625.19663620699</v>
      </c>
      <c r="BD132" s="263">
        <v>192971.01738164399</v>
      </c>
      <c r="BE132" s="263">
        <v>191143.261068552</v>
      </c>
      <c r="BF132" s="263">
        <v>414511.80573812901</v>
      </c>
      <c r="BG132" s="263">
        <v>224367.42770168799</v>
      </c>
      <c r="BH132" s="263">
        <v>300121.30853518803</v>
      </c>
      <c r="BI132" s="263">
        <v>318134.65551758098</v>
      </c>
      <c r="BJ132" s="263">
        <v>357563.98052243597</v>
      </c>
      <c r="BK132" s="263">
        <v>314531.02052839799</v>
      </c>
      <c r="BL132" s="263">
        <v>354414.21497298102</v>
      </c>
      <c r="BM132" s="263"/>
      <c r="BN132" s="263">
        <v>0</v>
      </c>
      <c r="BO132" s="263">
        <v>0</v>
      </c>
      <c r="BP132" s="263">
        <v>0</v>
      </c>
      <c r="BQ132" s="263">
        <v>0</v>
      </c>
      <c r="BR132" s="263">
        <v>0</v>
      </c>
      <c r="BS132" s="263">
        <v>0</v>
      </c>
      <c r="BT132" s="263">
        <v>0</v>
      </c>
      <c r="BU132" s="263">
        <v>0</v>
      </c>
      <c r="BV132" s="263">
        <v>0</v>
      </c>
      <c r="BW132" s="263">
        <v>0</v>
      </c>
      <c r="BX132" s="263">
        <v>0</v>
      </c>
      <c r="BY132" s="263">
        <v>0</v>
      </c>
      <c r="BZ132" s="263">
        <v>0</v>
      </c>
      <c r="CA132" s="263">
        <v>0</v>
      </c>
      <c r="CB132" s="263">
        <v>0</v>
      </c>
      <c r="CC132" s="263">
        <v>0</v>
      </c>
      <c r="CD132" s="263">
        <v>0</v>
      </c>
      <c r="CE132" s="263">
        <v>0</v>
      </c>
      <c r="CF132" s="263">
        <v>0</v>
      </c>
      <c r="CG132" s="263">
        <v>0</v>
      </c>
      <c r="CH132" s="263">
        <v>0</v>
      </c>
      <c r="CI132" s="263">
        <v>0</v>
      </c>
      <c r="CJ132" s="263">
        <v>0</v>
      </c>
      <c r="CK132" s="263">
        <v>0</v>
      </c>
      <c r="CL132" s="263">
        <v>0</v>
      </c>
      <c r="CM132" s="263">
        <v>0</v>
      </c>
      <c r="CN132" s="263">
        <v>0</v>
      </c>
      <c r="CO132" s="263"/>
      <c r="CP132" s="263">
        <v>0</v>
      </c>
      <c r="CQ132" s="263">
        <v>0</v>
      </c>
      <c r="CR132" s="263">
        <v>0</v>
      </c>
      <c r="CS132" s="263">
        <v>118376.544498188</v>
      </c>
      <c r="CT132" s="263">
        <v>145056.794293224</v>
      </c>
      <c r="CU132" s="263">
        <v>12808.455520039</v>
      </c>
      <c r="CV132" s="263">
        <v>39420.374619572001</v>
      </c>
      <c r="CW132" s="263">
        <v>184727.00766116101</v>
      </c>
      <c r="CX132" s="263">
        <v>72559.474391080003</v>
      </c>
      <c r="CY132" s="263">
        <v>167974.910521035</v>
      </c>
      <c r="CZ132" s="263">
        <v>211395.208441525</v>
      </c>
      <c r="DA132" s="263">
        <v>120067.82984517</v>
      </c>
      <c r="DB132" s="263">
        <v>206601.88054125101</v>
      </c>
      <c r="DC132" s="263">
        <v>156701.52840653699</v>
      </c>
      <c r="DD132" s="263">
        <v>76771.671901776004</v>
      </c>
      <c r="DE132" s="263">
        <v>246207.43757656301</v>
      </c>
      <c r="DF132" s="263">
        <v>276769.72394807398</v>
      </c>
      <c r="DG132" s="263">
        <v>209625.19663620699</v>
      </c>
      <c r="DH132" s="263">
        <v>192971.01738164399</v>
      </c>
      <c r="DI132" s="263">
        <v>191143.261068552</v>
      </c>
      <c r="DJ132" s="263">
        <v>414511.80573812901</v>
      </c>
      <c r="DK132" s="263">
        <v>224367.42770168799</v>
      </c>
      <c r="DL132" s="263">
        <v>300121.30853518803</v>
      </c>
      <c r="DM132" s="263">
        <v>318134.65551758098</v>
      </c>
      <c r="DN132" s="263">
        <v>357563.98052243597</v>
      </c>
      <c r="DO132" s="263">
        <v>314531.02052839799</v>
      </c>
      <c r="DP132" s="263">
        <v>354414.21497298102</v>
      </c>
      <c r="DR132" s="263">
        <v>0</v>
      </c>
      <c r="DS132" s="263">
        <v>0</v>
      </c>
      <c r="DT132" s="263">
        <v>0</v>
      </c>
      <c r="DU132" s="263">
        <v>48288229.819890298</v>
      </c>
      <c r="DV132" s="263">
        <v>53985312.98566366</v>
      </c>
      <c r="DW132" s="263">
        <v>61941307.999728851</v>
      </c>
      <c r="DX132" s="263">
        <v>37488406.197601236</v>
      </c>
      <c r="DY132" s="263">
        <v>49383433</v>
      </c>
      <c r="DZ132" s="263">
        <v>71929810.380077749</v>
      </c>
      <c r="EA132" s="263">
        <v>57157579</v>
      </c>
      <c r="EB132" s="263">
        <v>60636713.795247354</v>
      </c>
      <c r="EC132" s="263">
        <v>102080372.3398848</v>
      </c>
      <c r="ED132" s="263">
        <v>62122242.869771793</v>
      </c>
      <c r="EE132" s="263">
        <v>65571596.629997022</v>
      </c>
      <c r="EF132" s="263">
        <v>70169288.269993857</v>
      </c>
      <c r="EG132" s="263">
        <v>69343648.840067774</v>
      </c>
      <c r="EH132" s="263">
        <v>72155021.389988124</v>
      </c>
      <c r="EI132" s="263">
        <v>62736697.560009338</v>
      </c>
      <c r="EJ132" s="263">
        <v>63221085.59010689</v>
      </c>
      <c r="EK132" s="263">
        <v>67393693.830010116</v>
      </c>
      <c r="EL132" s="263">
        <v>106285048.4099267</v>
      </c>
      <c r="EM132" s="263">
        <v>104535886.200019</v>
      </c>
      <c r="EN132" s="263">
        <v>73640365</v>
      </c>
      <c r="EO132" s="263">
        <v>94541101.230011553</v>
      </c>
      <c r="EP132" s="263">
        <v>91373438.589977458</v>
      </c>
      <c r="EQ132" s="263">
        <v>85566943.890388161</v>
      </c>
      <c r="ER132" s="263">
        <v>105034893</v>
      </c>
    </row>
    <row r="133" spans="1:148" x14ac:dyDescent="0.75">
      <c r="A133" s="262">
        <v>46568</v>
      </c>
      <c r="B133" t="s">
        <v>308</v>
      </c>
      <c r="C133" s="263">
        <v>0</v>
      </c>
      <c r="D133" s="263">
        <v>4681001.7014227696</v>
      </c>
      <c r="E133" s="263">
        <v>7.1821209999999996E-3</v>
      </c>
      <c r="F133" s="263">
        <v>4681001.7014227696</v>
      </c>
      <c r="G133" s="263">
        <v>1736582116.8111801</v>
      </c>
      <c r="H133" s="263">
        <v>0</v>
      </c>
      <c r="I133" s="263"/>
      <c r="J133" s="263">
        <v>0</v>
      </c>
      <c r="K133" s="263">
        <v>0</v>
      </c>
      <c r="L133" s="263">
        <v>0</v>
      </c>
      <c r="M133" s="263">
        <v>0</v>
      </c>
      <c r="N133" s="263">
        <v>0</v>
      </c>
      <c r="O133" s="263">
        <v>0</v>
      </c>
      <c r="P133" s="263">
        <v>0</v>
      </c>
      <c r="Q133" s="263">
        <v>0</v>
      </c>
      <c r="R133" s="263">
        <v>0</v>
      </c>
      <c r="S133" s="263">
        <v>0</v>
      </c>
      <c r="T133" s="263">
        <v>0</v>
      </c>
      <c r="U133" s="263">
        <v>0</v>
      </c>
      <c r="V133" s="263">
        <v>0</v>
      </c>
      <c r="W133" s="263">
        <v>0</v>
      </c>
      <c r="X133" s="263">
        <v>0</v>
      </c>
      <c r="Y133" s="263">
        <v>0</v>
      </c>
      <c r="Z133" s="263">
        <v>0</v>
      </c>
      <c r="AA133" s="263">
        <v>0</v>
      </c>
      <c r="AB133" s="263">
        <v>0</v>
      </c>
      <c r="AC133" s="263">
        <v>0</v>
      </c>
      <c r="AD133" s="263">
        <v>0</v>
      </c>
      <c r="AE133" s="263">
        <v>0</v>
      </c>
      <c r="AF133" s="263">
        <v>0</v>
      </c>
      <c r="AG133" s="263">
        <v>0</v>
      </c>
      <c r="AH133" s="263">
        <v>0</v>
      </c>
      <c r="AI133" s="263">
        <v>0</v>
      </c>
      <c r="AJ133" s="263">
        <v>0</v>
      </c>
      <c r="AK133" s="263"/>
      <c r="AL133" s="263">
        <v>0</v>
      </c>
      <c r="AM133" s="263">
        <v>0</v>
      </c>
      <c r="AN133" s="263">
        <v>0</v>
      </c>
      <c r="AO133" s="263">
        <v>123275.924065033</v>
      </c>
      <c r="AP133" s="263">
        <v>29897.890017084999</v>
      </c>
      <c r="AQ133" s="263">
        <v>15506.374849852</v>
      </c>
      <c r="AR133" s="263">
        <v>38200.278455321</v>
      </c>
      <c r="AS133" s="263">
        <v>190873.10622216301</v>
      </c>
      <c r="AT133" s="263">
        <v>74972.660553768001</v>
      </c>
      <c r="AU133" s="263">
        <v>173562.92509009701</v>
      </c>
      <c r="AV133" s="263">
        <v>33147.543546695</v>
      </c>
      <c r="AW133" s="263">
        <v>124054.721996917</v>
      </c>
      <c r="AX133" s="263">
        <v>213476.044719614</v>
      </c>
      <c r="AY133" s="263">
        <v>161916.64496987799</v>
      </c>
      <c r="AZ133" s="263">
        <v>79319.825883244004</v>
      </c>
      <c r="BA133" s="263">
        <v>254406.71025578899</v>
      </c>
      <c r="BB133" s="263">
        <v>285988.32735654199</v>
      </c>
      <c r="BC133" s="263">
        <v>216604.31945780301</v>
      </c>
      <c r="BD133" s="263">
        <v>199387.40689444501</v>
      </c>
      <c r="BE133" s="263">
        <v>197128.20974474199</v>
      </c>
      <c r="BF133" s="263">
        <v>428320.70793147897</v>
      </c>
      <c r="BG133" s="263">
        <v>229644.99635054701</v>
      </c>
      <c r="BH133" s="263">
        <v>310118.07464146701</v>
      </c>
      <c r="BI133" s="263">
        <v>328734.871879288</v>
      </c>
      <c r="BJ133" s="263">
        <v>369474.56936038798</v>
      </c>
      <c r="BK133" s="263">
        <v>236771.74601098601</v>
      </c>
      <c r="BL133" s="263">
        <v>366217.82116962702</v>
      </c>
      <c r="BM133" s="263"/>
      <c r="BN133" s="263">
        <v>0</v>
      </c>
      <c r="BO133" s="263">
        <v>0</v>
      </c>
      <c r="BP133" s="263">
        <v>0</v>
      </c>
      <c r="BQ133" s="263">
        <v>0</v>
      </c>
      <c r="BR133" s="263">
        <v>7.1821209999999996E-3</v>
      </c>
      <c r="BS133" s="263">
        <v>0</v>
      </c>
      <c r="BT133" s="263">
        <v>0</v>
      </c>
      <c r="BU133" s="263">
        <v>0</v>
      </c>
      <c r="BV133" s="263">
        <v>0</v>
      </c>
      <c r="BW133" s="263">
        <v>0</v>
      </c>
      <c r="BX133" s="263">
        <v>0</v>
      </c>
      <c r="BY133" s="263">
        <v>0</v>
      </c>
      <c r="BZ133" s="263">
        <v>0</v>
      </c>
      <c r="CA133" s="263">
        <v>0</v>
      </c>
      <c r="CB133" s="263">
        <v>0</v>
      </c>
      <c r="CC133" s="263">
        <v>0</v>
      </c>
      <c r="CD133" s="263">
        <v>0</v>
      </c>
      <c r="CE133" s="263">
        <v>0</v>
      </c>
      <c r="CF133" s="263">
        <v>0</v>
      </c>
      <c r="CG133" s="263">
        <v>0</v>
      </c>
      <c r="CH133" s="263">
        <v>0</v>
      </c>
      <c r="CI133" s="263">
        <v>0</v>
      </c>
      <c r="CJ133" s="263">
        <v>0</v>
      </c>
      <c r="CK133" s="263">
        <v>0</v>
      </c>
      <c r="CL133" s="263">
        <v>0</v>
      </c>
      <c r="CM133" s="263">
        <v>0</v>
      </c>
      <c r="CN133" s="263">
        <v>0</v>
      </c>
      <c r="CO133" s="263"/>
      <c r="CP133" s="263">
        <v>0</v>
      </c>
      <c r="CQ133" s="263">
        <v>0</v>
      </c>
      <c r="CR133" s="263">
        <v>0</v>
      </c>
      <c r="CS133" s="263">
        <v>123275.924065033</v>
      </c>
      <c r="CT133" s="263">
        <v>29897.890017084999</v>
      </c>
      <c r="CU133" s="263">
        <v>15506.374849852</v>
      </c>
      <c r="CV133" s="263">
        <v>38200.278455321</v>
      </c>
      <c r="CW133" s="263">
        <v>190873.10622216301</v>
      </c>
      <c r="CX133" s="263">
        <v>74972.660553768001</v>
      </c>
      <c r="CY133" s="263">
        <v>173562.92509009701</v>
      </c>
      <c r="CZ133" s="263">
        <v>33147.543546695</v>
      </c>
      <c r="DA133" s="263">
        <v>124054.721996917</v>
      </c>
      <c r="DB133" s="263">
        <v>213476.044719614</v>
      </c>
      <c r="DC133" s="263">
        <v>161916.64496987799</v>
      </c>
      <c r="DD133" s="263">
        <v>79319.825883244004</v>
      </c>
      <c r="DE133" s="263">
        <v>254406.71025578899</v>
      </c>
      <c r="DF133" s="263">
        <v>285988.32735654199</v>
      </c>
      <c r="DG133" s="263">
        <v>216604.31945780301</v>
      </c>
      <c r="DH133" s="263">
        <v>199387.40689444501</v>
      </c>
      <c r="DI133" s="263">
        <v>197128.20974474199</v>
      </c>
      <c r="DJ133" s="263">
        <v>428320.70793147897</v>
      </c>
      <c r="DK133" s="263">
        <v>229644.99635054701</v>
      </c>
      <c r="DL133" s="263">
        <v>310118.07464146701</v>
      </c>
      <c r="DM133" s="263">
        <v>328734.871879288</v>
      </c>
      <c r="DN133" s="263">
        <v>369474.56936038798</v>
      </c>
      <c r="DO133" s="263">
        <v>236771.74601098601</v>
      </c>
      <c r="DP133" s="263">
        <v>366217.82116962702</v>
      </c>
      <c r="DR133" s="263">
        <v>0</v>
      </c>
      <c r="DS133" s="263">
        <v>0</v>
      </c>
      <c r="DT133" s="263">
        <v>0</v>
      </c>
      <c r="DU133" s="263">
        <v>48288229.819890298</v>
      </c>
      <c r="DV133" s="263">
        <v>53985312.978481539</v>
      </c>
      <c r="DW133" s="263">
        <v>61941307.999728851</v>
      </c>
      <c r="DX133" s="263">
        <v>37488406.197601236</v>
      </c>
      <c r="DY133" s="263">
        <v>49383433</v>
      </c>
      <c r="DZ133" s="263">
        <v>71929810.380077749</v>
      </c>
      <c r="EA133" s="263">
        <v>57157579</v>
      </c>
      <c r="EB133" s="263">
        <v>60636713.795247354</v>
      </c>
      <c r="EC133" s="263">
        <v>102080372.3398848</v>
      </c>
      <c r="ED133" s="263">
        <v>62122242.869771793</v>
      </c>
      <c r="EE133" s="263">
        <v>65571596.629997022</v>
      </c>
      <c r="EF133" s="263">
        <v>70169288.269993857</v>
      </c>
      <c r="EG133" s="263">
        <v>69343648.840067774</v>
      </c>
      <c r="EH133" s="263">
        <v>72155021.389988124</v>
      </c>
      <c r="EI133" s="263">
        <v>62736697.560009338</v>
      </c>
      <c r="EJ133" s="263">
        <v>63221085.59010689</v>
      </c>
      <c r="EK133" s="263">
        <v>67393693.830010116</v>
      </c>
      <c r="EL133" s="263">
        <v>106285048.4099267</v>
      </c>
      <c r="EM133" s="263">
        <v>104535886.200019</v>
      </c>
      <c r="EN133" s="263">
        <v>73640365</v>
      </c>
      <c r="EO133" s="263">
        <v>94541101.230011553</v>
      </c>
      <c r="EP133" s="263">
        <v>91373438.589977458</v>
      </c>
      <c r="EQ133" s="263">
        <v>85566943.890388161</v>
      </c>
      <c r="ER133" s="263">
        <v>105034893</v>
      </c>
    </row>
    <row r="134" spans="1:148" x14ac:dyDescent="0.75">
      <c r="A134" s="262">
        <v>46599</v>
      </c>
      <c r="B134" t="s">
        <v>308</v>
      </c>
      <c r="C134" s="263">
        <v>0</v>
      </c>
      <c r="D134" s="263">
        <v>4572085.6677930774</v>
      </c>
      <c r="E134" s="263">
        <v>0</v>
      </c>
      <c r="F134" s="263">
        <v>4572085.6677930774</v>
      </c>
      <c r="G134" s="263">
        <v>1736582116.8111801</v>
      </c>
      <c r="H134" s="263">
        <v>0</v>
      </c>
      <c r="I134" s="263"/>
      <c r="J134" s="263">
        <v>0</v>
      </c>
      <c r="K134" s="263">
        <v>0</v>
      </c>
      <c r="L134" s="263">
        <v>0</v>
      </c>
      <c r="M134" s="263">
        <v>0</v>
      </c>
      <c r="N134" s="263">
        <v>0</v>
      </c>
      <c r="O134" s="263">
        <v>0</v>
      </c>
      <c r="P134" s="263">
        <v>0</v>
      </c>
      <c r="Q134" s="263">
        <v>0</v>
      </c>
      <c r="R134" s="263">
        <v>0</v>
      </c>
      <c r="S134" s="263">
        <v>0</v>
      </c>
      <c r="T134" s="263">
        <v>0</v>
      </c>
      <c r="U134" s="263">
        <v>0</v>
      </c>
      <c r="V134" s="263">
        <v>0</v>
      </c>
      <c r="W134" s="263">
        <v>0</v>
      </c>
      <c r="X134" s="263">
        <v>0</v>
      </c>
      <c r="Y134" s="263">
        <v>0</v>
      </c>
      <c r="Z134" s="263">
        <v>0</v>
      </c>
      <c r="AA134" s="263">
        <v>0</v>
      </c>
      <c r="AB134" s="263">
        <v>0</v>
      </c>
      <c r="AC134" s="263">
        <v>0</v>
      </c>
      <c r="AD134" s="263">
        <v>0</v>
      </c>
      <c r="AE134" s="263">
        <v>0</v>
      </c>
      <c r="AF134" s="263">
        <v>0</v>
      </c>
      <c r="AG134" s="263">
        <v>0</v>
      </c>
      <c r="AH134" s="263">
        <v>0</v>
      </c>
      <c r="AI134" s="263">
        <v>0</v>
      </c>
      <c r="AJ134" s="263">
        <v>0</v>
      </c>
      <c r="AK134" s="263"/>
      <c r="AL134" s="263">
        <v>0</v>
      </c>
      <c r="AM134" s="263">
        <v>0</v>
      </c>
      <c r="AN134" s="263">
        <v>0</v>
      </c>
      <c r="AO134" s="263">
        <v>122325.181861833</v>
      </c>
      <c r="AP134" s="263">
        <v>31640.908597041001</v>
      </c>
      <c r="AQ134" s="263">
        <v>14999.778728539</v>
      </c>
      <c r="AR134" s="263">
        <v>36967.247691671</v>
      </c>
      <c r="AS134" s="263">
        <v>184705.674008442</v>
      </c>
      <c r="AT134" s="263">
        <v>78718.936515309993</v>
      </c>
      <c r="AU134" s="263">
        <v>167954.097587992</v>
      </c>
      <c r="AV134" s="263">
        <v>31564.304847048999</v>
      </c>
      <c r="AW134" s="263">
        <v>120039.252665098</v>
      </c>
      <c r="AX134" s="263">
        <v>206578.46495052101</v>
      </c>
      <c r="AY134" s="263">
        <v>156686.179333559</v>
      </c>
      <c r="AZ134" s="263">
        <v>76751.503900206997</v>
      </c>
      <c r="BA134" s="263">
        <v>246193.08976093901</v>
      </c>
      <c r="BB134" s="263">
        <v>276756.53286751203</v>
      </c>
      <c r="BC134" s="263">
        <v>209609.60775644099</v>
      </c>
      <c r="BD134" s="263">
        <v>193932.40239226399</v>
      </c>
      <c r="BE134" s="263">
        <v>198820.29542543201</v>
      </c>
      <c r="BF134" s="263">
        <v>414306.40810085199</v>
      </c>
      <c r="BG134" s="263">
        <v>222852.39657790901</v>
      </c>
      <c r="BH134" s="263">
        <v>300107.73379434901</v>
      </c>
      <c r="BI134" s="263">
        <v>318126.655434118</v>
      </c>
      <c r="BJ134" s="263">
        <v>357548.60179310601</v>
      </c>
      <c r="BK134" s="263">
        <v>247057.70285290299</v>
      </c>
      <c r="BL134" s="263">
        <v>357842.71034999099</v>
      </c>
      <c r="BM134" s="263"/>
      <c r="BN134" s="263">
        <v>0</v>
      </c>
      <c r="BO134" s="263">
        <v>0</v>
      </c>
      <c r="BP134" s="263">
        <v>0</v>
      </c>
      <c r="BQ134" s="263">
        <v>0</v>
      </c>
      <c r="BR134" s="263">
        <v>0</v>
      </c>
      <c r="BS134" s="263">
        <v>0</v>
      </c>
      <c r="BT134" s="263">
        <v>0</v>
      </c>
      <c r="BU134" s="263">
        <v>0</v>
      </c>
      <c r="BV134" s="263">
        <v>0</v>
      </c>
      <c r="BW134" s="263">
        <v>0</v>
      </c>
      <c r="BX134" s="263">
        <v>0</v>
      </c>
      <c r="BY134" s="263">
        <v>0</v>
      </c>
      <c r="BZ134" s="263">
        <v>0</v>
      </c>
      <c r="CA134" s="263">
        <v>0</v>
      </c>
      <c r="CB134" s="263">
        <v>0</v>
      </c>
      <c r="CC134" s="263">
        <v>0</v>
      </c>
      <c r="CD134" s="263">
        <v>0</v>
      </c>
      <c r="CE134" s="263">
        <v>0</v>
      </c>
      <c r="CF134" s="263">
        <v>0</v>
      </c>
      <c r="CG134" s="263">
        <v>0</v>
      </c>
      <c r="CH134" s="263">
        <v>0</v>
      </c>
      <c r="CI134" s="263">
        <v>0</v>
      </c>
      <c r="CJ134" s="263">
        <v>0</v>
      </c>
      <c r="CK134" s="263">
        <v>0</v>
      </c>
      <c r="CL134" s="263">
        <v>0</v>
      </c>
      <c r="CM134" s="263">
        <v>0</v>
      </c>
      <c r="CN134" s="263">
        <v>0</v>
      </c>
      <c r="CO134" s="263"/>
      <c r="CP134" s="263">
        <v>0</v>
      </c>
      <c r="CQ134" s="263">
        <v>0</v>
      </c>
      <c r="CR134" s="263">
        <v>0</v>
      </c>
      <c r="CS134" s="263">
        <v>122325.181861833</v>
      </c>
      <c r="CT134" s="263">
        <v>31640.908597041001</v>
      </c>
      <c r="CU134" s="263">
        <v>14999.778728539</v>
      </c>
      <c r="CV134" s="263">
        <v>36967.247691671</v>
      </c>
      <c r="CW134" s="263">
        <v>184705.674008442</v>
      </c>
      <c r="CX134" s="263">
        <v>78718.936515309993</v>
      </c>
      <c r="CY134" s="263">
        <v>167954.097587992</v>
      </c>
      <c r="CZ134" s="263">
        <v>31564.304847048999</v>
      </c>
      <c r="DA134" s="263">
        <v>120039.252665098</v>
      </c>
      <c r="DB134" s="263">
        <v>206578.46495052101</v>
      </c>
      <c r="DC134" s="263">
        <v>156686.179333559</v>
      </c>
      <c r="DD134" s="263">
        <v>76751.503900206997</v>
      </c>
      <c r="DE134" s="263">
        <v>246193.08976093901</v>
      </c>
      <c r="DF134" s="263">
        <v>276756.53286751203</v>
      </c>
      <c r="DG134" s="263">
        <v>209609.60775644099</v>
      </c>
      <c r="DH134" s="263">
        <v>193932.40239226399</v>
      </c>
      <c r="DI134" s="263">
        <v>198820.29542543201</v>
      </c>
      <c r="DJ134" s="263">
        <v>414306.40810085199</v>
      </c>
      <c r="DK134" s="263">
        <v>222852.39657790901</v>
      </c>
      <c r="DL134" s="263">
        <v>300107.73379434901</v>
      </c>
      <c r="DM134" s="263">
        <v>318126.655434118</v>
      </c>
      <c r="DN134" s="263">
        <v>357548.60179310601</v>
      </c>
      <c r="DO134" s="263">
        <v>247057.70285290299</v>
      </c>
      <c r="DP134" s="263">
        <v>357842.71034999099</v>
      </c>
      <c r="DR134" s="263">
        <v>0</v>
      </c>
      <c r="DS134" s="263">
        <v>0</v>
      </c>
      <c r="DT134" s="263">
        <v>0</v>
      </c>
      <c r="DU134" s="263">
        <v>48288229.819890298</v>
      </c>
      <c r="DV134" s="263">
        <v>53985312.978481539</v>
      </c>
      <c r="DW134" s="263">
        <v>61941307.999728851</v>
      </c>
      <c r="DX134" s="263">
        <v>37488406.197601236</v>
      </c>
      <c r="DY134" s="263">
        <v>49383433</v>
      </c>
      <c r="DZ134" s="263">
        <v>71929810.380077749</v>
      </c>
      <c r="EA134" s="263">
        <v>57157579</v>
      </c>
      <c r="EB134" s="263">
        <v>60636713.795247354</v>
      </c>
      <c r="EC134" s="263">
        <v>102080372.3398848</v>
      </c>
      <c r="ED134" s="263">
        <v>62122242.869771793</v>
      </c>
      <c r="EE134" s="263">
        <v>65571596.629997022</v>
      </c>
      <c r="EF134" s="263">
        <v>70169288.269993857</v>
      </c>
      <c r="EG134" s="263">
        <v>69343648.840067774</v>
      </c>
      <c r="EH134" s="263">
        <v>72155021.389988124</v>
      </c>
      <c r="EI134" s="263">
        <v>62736697.560009338</v>
      </c>
      <c r="EJ134" s="263">
        <v>63221085.59010689</v>
      </c>
      <c r="EK134" s="263">
        <v>67393693.830010116</v>
      </c>
      <c r="EL134" s="263">
        <v>106285048.4099267</v>
      </c>
      <c r="EM134" s="263">
        <v>104535886.200019</v>
      </c>
      <c r="EN134" s="263">
        <v>73640365</v>
      </c>
      <c r="EO134" s="263">
        <v>94541101.230011553</v>
      </c>
      <c r="EP134" s="263">
        <v>91373438.589977458</v>
      </c>
      <c r="EQ134" s="263">
        <v>85566943.890388161</v>
      </c>
      <c r="ER134" s="263">
        <v>105034893</v>
      </c>
    </row>
    <row r="135" spans="1:148" x14ac:dyDescent="0.75">
      <c r="A135" s="262">
        <v>46630</v>
      </c>
      <c r="B135" t="s">
        <v>308</v>
      </c>
      <c r="C135" s="263">
        <v>0</v>
      </c>
      <c r="D135" s="263">
        <v>4647083.1688741893</v>
      </c>
      <c r="E135" s="263">
        <v>0</v>
      </c>
      <c r="F135" s="263">
        <v>4647083.1688741893</v>
      </c>
      <c r="G135" s="263">
        <v>1736582116.8111801</v>
      </c>
      <c r="H135" s="263">
        <v>0</v>
      </c>
      <c r="I135" s="263"/>
      <c r="J135" s="263">
        <v>0</v>
      </c>
      <c r="K135" s="263">
        <v>0</v>
      </c>
      <c r="L135" s="263">
        <v>0</v>
      </c>
      <c r="M135" s="263">
        <v>0</v>
      </c>
      <c r="N135" s="263">
        <v>0</v>
      </c>
      <c r="O135" s="263">
        <v>0</v>
      </c>
      <c r="P135" s="263">
        <v>0</v>
      </c>
      <c r="Q135" s="263">
        <v>0</v>
      </c>
      <c r="R135" s="263">
        <v>0</v>
      </c>
      <c r="S135" s="263">
        <v>0</v>
      </c>
      <c r="T135" s="263">
        <v>0</v>
      </c>
      <c r="U135" s="263">
        <v>0</v>
      </c>
      <c r="V135" s="263">
        <v>0</v>
      </c>
      <c r="W135" s="263">
        <v>0</v>
      </c>
      <c r="X135" s="263">
        <v>0</v>
      </c>
      <c r="Y135" s="263">
        <v>0</v>
      </c>
      <c r="Z135" s="263">
        <v>0</v>
      </c>
      <c r="AA135" s="263">
        <v>0</v>
      </c>
      <c r="AB135" s="263">
        <v>0</v>
      </c>
      <c r="AC135" s="263">
        <v>0</v>
      </c>
      <c r="AD135" s="263">
        <v>0</v>
      </c>
      <c r="AE135" s="263">
        <v>0</v>
      </c>
      <c r="AF135" s="263">
        <v>0</v>
      </c>
      <c r="AG135" s="263">
        <v>0</v>
      </c>
      <c r="AH135" s="263">
        <v>0</v>
      </c>
      <c r="AI135" s="263">
        <v>0</v>
      </c>
      <c r="AJ135" s="263">
        <v>0</v>
      </c>
      <c r="AK135" s="263"/>
      <c r="AL135" s="263">
        <v>0</v>
      </c>
      <c r="AM135" s="263">
        <v>0</v>
      </c>
      <c r="AN135" s="263">
        <v>0</v>
      </c>
      <c r="AO135" s="263">
        <v>126769.99332281599</v>
      </c>
      <c r="AP135" s="263">
        <v>0</v>
      </c>
      <c r="AQ135" s="263">
        <v>15492.723998858</v>
      </c>
      <c r="AR135" s="263">
        <v>38198.651883421</v>
      </c>
      <c r="AS135" s="263">
        <v>190850.89043018699</v>
      </c>
      <c r="AT135" s="263">
        <v>81340.109028364997</v>
      </c>
      <c r="AU135" s="263">
        <v>173541.28335762501</v>
      </c>
      <c r="AV135" s="263">
        <v>32618.809655141002</v>
      </c>
      <c r="AW135" s="263">
        <v>124024.986925577</v>
      </c>
      <c r="AX135" s="263">
        <v>213451.69356190701</v>
      </c>
      <c r="AY135" s="263">
        <v>161900.67692681699</v>
      </c>
      <c r="AZ135" s="263">
        <v>79298.852496559994</v>
      </c>
      <c r="BA135" s="263">
        <v>254391.77424280299</v>
      </c>
      <c r="BB135" s="263">
        <v>285974.60332328698</v>
      </c>
      <c r="BC135" s="263">
        <v>216588.104359071</v>
      </c>
      <c r="BD135" s="263">
        <v>200378.41217438501</v>
      </c>
      <c r="BE135" s="263">
        <v>161657.44719532199</v>
      </c>
      <c r="BF135" s="263">
        <v>428108.65735538502</v>
      </c>
      <c r="BG135" s="263">
        <v>234599.98326852199</v>
      </c>
      <c r="BH135" s="263">
        <v>310103.971566475</v>
      </c>
      <c r="BI135" s="263">
        <v>328726.547422843</v>
      </c>
      <c r="BJ135" s="263">
        <v>369458.56723681203</v>
      </c>
      <c r="BK135" s="263">
        <v>247918.55422505701</v>
      </c>
      <c r="BL135" s="263">
        <v>371687.87491695402</v>
      </c>
      <c r="BM135" s="263"/>
      <c r="BN135" s="263">
        <v>0</v>
      </c>
      <c r="BO135" s="263">
        <v>0</v>
      </c>
      <c r="BP135" s="263">
        <v>0</v>
      </c>
      <c r="BQ135" s="263">
        <v>0</v>
      </c>
      <c r="BR135" s="263">
        <v>0</v>
      </c>
      <c r="BS135" s="263">
        <v>0</v>
      </c>
      <c r="BT135" s="263">
        <v>0</v>
      </c>
      <c r="BU135" s="263">
        <v>0</v>
      </c>
      <c r="BV135" s="263">
        <v>0</v>
      </c>
      <c r="BW135" s="263">
        <v>0</v>
      </c>
      <c r="BX135" s="263">
        <v>0</v>
      </c>
      <c r="BY135" s="263">
        <v>0</v>
      </c>
      <c r="BZ135" s="263">
        <v>0</v>
      </c>
      <c r="CA135" s="263">
        <v>0</v>
      </c>
      <c r="CB135" s="263">
        <v>0</v>
      </c>
      <c r="CC135" s="263">
        <v>0</v>
      </c>
      <c r="CD135" s="263">
        <v>0</v>
      </c>
      <c r="CE135" s="263">
        <v>0</v>
      </c>
      <c r="CF135" s="263">
        <v>0</v>
      </c>
      <c r="CG135" s="263">
        <v>0</v>
      </c>
      <c r="CH135" s="263">
        <v>0</v>
      </c>
      <c r="CI135" s="263">
        <v>0</v>
      </c>
      <c r="CJ135" s="263">
        <v>0</v>
      </c>
      <c r="CK135" s="263">
        <v>0</v>
      </c>
      <c r="CL135" s="263">
        <v>0</v>
      </c>
      <c r="CM135" s="263">
        <v>0</v>
      </c>
      <c r="CN135" s="263">
        <v>0</v>
      </c>
      <c r="CO135" s="263"/>
      <c r="CP135" s="263">
        <v>0</v>
      </c>
      <c r="CQ135" s="263">
        <v>0</v>
      </c>
      <c r="CR135" s="263">
        <v>0</v>
      </c>
      <c r="CS135" s="263">
        <v>126769.99332281599</v>
      </c>
      <c r="CT135" s="263">
        <v>0</v>
      </c>
      <c r="CU135" s="263">
        <v>15492.723998858</v>
      </c>
      <c r="CV135" s="263">
        <v>38198.651883421</v>
      </c>
      <c r="CW135" s="263">
        <v>190850.89043018699</v>
      </c>
      <c r="CX135" s="263">
        <v>81340.109028364997</v>
      </c>
      <c r="CY135" s="263">
        <v>173541.28335762501</v>
      </c>
      <c r="CZ135" s="263">
        <v>32618.809655141002</v>
      </c>
      <c r="DA135" s="263">
        <v>124024.986925577</v>
      </c>
      <c r="DB135" s="263">
        <v>213451.69356190701</v>
      </c>
      <c r="DC135" s="263">
        <v>161900.67692681699</v>
      </c>
      <c r="DD135" s="263">
        <v>79298.852496559994</v>
      </c>
      <c r="DE135" s="263">
        <v>254391.77424280299</v>
      </c>
      <c r="DF135" s="263">
        <v>285974.60332328698</v>
      </c>
      <c r="DG135" s="263">
        <v>216588.104359071</v>
      </c>
      <c r="DH135" s="263">
        <v>200378.41217438501</v>
      </c>
      <c r="DI135" s="263">
        <v>161657.44719532199</v>
      </c>
      <c r="DJ135" s="263">
        <v>428108.65735538502</v>
      </c>
      <c r="DK135" s="263">
        <v>234599.98326852199</v>
      </c>
      <c r="DL135" s="263">
        <v>310103.971566475</v>
      </c>
      <c r="DM135" s="263">
        <v>328726.547422843</v>
      </c>
      <c r="DN135" s="263">
        <v>369458.56723681203</v>
      </c>
      <c r="DO135" s="263">
        <v>247918.55422505701</v>
      </c>
      <c r="DP135" s="263">
        <v>371687.87491695402</v>
      </c>
      <c r="DR135" s="263">
        <v>0</v>
      </c>
      <c r="DS135" s="263">
        <v>0</v>
      </c>
      <c r="DT135" s="263">
        <v>0</v>
      </c>
      <c r="DU135" s="263">
        <v>48288229.819890298</v>
      </c>
      <c r="DV135" s="263">
        <v>53985312.978481539</v>
      </c>
      <c r="DW135" s="263">
        <v>61941307.999728851</v>
      </c>
      <c r="DX135" s="263">
        <v>37488406.197601236</v>
      </c>
      <c r="DY135" s="263">
        <v>49383433</v>
      </c>
      <c r="DZ135" s="263">
        <v>71929810.380077749</v>
      </c>
      <c r="EA135" s="263">
        <v>57157579</v>
      </c>
      <c r="EB135" s="263">
        <v>60636713.795247354</v>
      </c>
      <c r="EC135" s="263">
        <v>102080372.3398848</v>
      </c>
      <c r="ED135" s="263">
        <v>62122242.869771793</v>
      </c>
      <c r="EE135" s="263">
        <v>65571596.629997022</v>
      </c>
      <c r="EF135" s="263">
        <v>70169288.269993857</v>
      </c>
      <c r="EG135" s="263">
        <v>69343648.840067774</v>
      </c>
      <c r="EH135" s="263">
        <v>72155021.389988124</v>
      </c>
      <c r="EI135" s="263">
        <v>62736697.560009338</v>
      </c>
      <c r="EJ135" s="263">
        <v>63221085.59010689</v>
      </c>
      <c r="EK135" s="263">
        <v>67393693.830010116</v>
      </c>
      <c r="EL135" s="263">
        <v>106285048.4099267</v>
      </c>
      <c r="EM135" s="263">
        <v>104535886.200019</v>
      </c>
      <c r="EN135" s="263">
        <v>73640365</v>
      </c>
      <c r="EO135" s="263">
        <v>94541101.230011553</v>
      </c>
      <c r="EP135" s="263">
        <v>91373438.589977458</v>
      </c>
      <c r="EQ135" s="263">
        <v>85566943.890388161</v>
      </c>
      <c r="ER135" s="263">
        <v>105034893</v>
      </c>
    </row>
    <row r="136" spans="1:148" x14ac:dyDescent="0.75">
      <c r="A136" s="262">
        <v>46660</v>
      </c>
      <c r="B136" t="s">
        <v>308</v>
      </c>
      <c r="C136" s="263">
        <v>0</v>
      </c>
      <c r="D136" s="263">
        <v>4559619.2025045035</v>
      </c>
      <c r="E136" s="263">
        <v>0</v>
      </c>
      <c r="F136" s="263">
        <v>4559619.2025045035</v>
      </c>
      <c r="G136" s="263">
        <v>1736582116.8111801</v>
      </c>
      <c r="H136" s="263">
        <v>0</v>
      </c>
      <c r="I136" s="263"/>
      <c r="J136" s="263">
        <v>0</v>
      </c>
      <c r="K136" s="263">
        <v>0</v>
      </c>
      <c r="L136" s="263">
        <v>0</v>
      </c>
      <c r="M136" s="263">
        <v>0</v>
      </c>
      <c r="N136" s="263">
        <v>0</v>
      </c>
      <c r="O136" s="263">
        <v>0</v>
      </c>
      <c r="P136" s="263">
        <v>0</v>
      </c>
      <c r="Q136" s="263">
        <v>0</v>
      </c>
      <c r="R136" s="263">
        <v>0</v>
      </c>
      <c r="S136" s="263">
        <v>0</v>
      </c>
      <c r="T136" s="263">
        <v>0</v>
      </c>
      <c r="U136" s="263">
        <v>0</v>
      </c>
      <c r="V136" s="263">
        <v>0</v>
      </c>
      <c r="W136" s="263">
        <v>0</v>
      </c>
      <c r="X136" s="263">
        <v>0</v>
      </c>
      <c r="Y136" s="263">
        <v>0</v>
      </c>
      <c r="Z136" s="263">
        <v>0</v>
      </c>
      <c r="AA136" s="263">
        <v>0</v>
      </c>
      <c r="AB136" s="263">
        <v>0</v>
      </c>
      <c r="AC136" s="263">
        <v>0</v>
      </c>
      <c r="AD136" s="263">
        <v>0</v>
      </c>
      <c r="AE136" s="263">
        <v>0</v>
      </c>
      <c r="AF136" s="263">
        <v>0</v>
      </c>
      <c r="AG136" s="263">
        <v>0</v>
      </c>
      <c r="AH136" s="263">
        <v>0</v>
      </c>
      <c r="AI136" s="263">
        <v>0</v>
      </c>
      <c r="AJ136" s="263">
        <v>0</v>
      </c>
      <c r="AK136" s="263"/>
      <c r="AL136" s="263">
        <v>0</v>
      </c>
      <c r="AM136" s="263">
        <v>0</v>
      </c>
      <c r="AN136" s="263">
        <v>0</v>
      </c>
      <c r="AO136" s="263">
        <v>126769.99332281599</v>
      </c>
      <c r="AP136" s="263">
        <v>0</v>
      </c>
      <c r="AQ136" s="263">
        <v>15486.052000019001</v>
      </c>
      <c r="AR136" s="263">
        <v>38197.855814256996</v>
      </c>
      <c r="AS136" s="263">
        <v>190729.563570211</v>
      </c>
      <c r="AT136" s="263">
        <v>81389.339371551003</v>
      </c>
      <c r="AU136" s="263">
        <v>173530.78945841701</v>
      </c>
      <c r="AV136" s="263">
        <v>32621.095229572999</v>
      </c>
      <c r="AW136" s="263">
        <v>124010.619326951</v>
      </c>
      <c r="AX136" s="263">
        <v>213439.905786602</v>
      </c>
      <c r="AY136" s="263">
        <v>161892.97551834799</v>
      </c>
      <c r="AZ136" s="263">
        <v>79288.779509457003</v>
      </c>
      <c r="BA136" s="263">
        <v>254384.47881819299</v>
      </c>
      <c r="BB136" s="263">
        <v>285967.93205172202</v>
      </c>
      <c r="BC136" s="263">
        <v>216580.271634406</v>
      </c>
      <c r="BD136" s="263">
        <v>167583.783445868</v>
      </c>
      <c r="BE136" s="263">
        <v>225226.18902713401</v>
      </c>
      <c r="BF136" s="263">
        <v>428101.20386000897</v>
      </c>
      <c r="BG136" s="263">
        <v>233449.66019484901</v>
      </c>
      <c r="BH136" s="263">
        <v>310097.14453642903</v>
      </c>
      <c r="BI136" s="263">
        <v>328722.49415734003</v>
      </c>
      <c r="BJ136" s="263">
        <v>369450.77433817601</v>
      </c>
      <c r="BK136" s="263">
        <v>220650.890961392</v>
      </c>
      <c r="BL136" s="263">
        <v>282047.41057078401</v>
      </c>
      <c r="BM136" s="263"/>
      <c r="BN136" s="263">
        <v>0</v>
      </c>
      <c r="BO136" s="263">
        <v>0</v>
      </c>
      <c r="BP136" s="263">
        <v>0</v>
      </c>
      <c r="BQ136" s="263">
        <v>0</v>
      </c>
      <c r="BR136" s="263">
        <v>0</v>
      </c>
      <c r="BS136" s="263">
        <v>0</v>
      </c>
      <c r="BT136" s="263">
        <v>0</v>
      </c>
      <c r="BU136" s="263">
        <v>0</v>
      </c>
      <c r="BV136" s="263">
        <v>0</v>
      </c>
      <c r="BW136" s="263">
        <v>0</v>
      </c>
      <c r="BX136" s="263">
        <v>0</v>
      </c>
      <c r="BY136" s="263">
        <v>0</v>
      </c>
      <c r="BZ136" s="263">
        <v>0</v>
      </c>
      <c r="CA136" s="263">
        <v>0</v>
      </c>
      <c r="CB136" s="263">
        <v>0</v>
      </c>
      <c r="CC136" s="263">
        <v>0</v>
      </c>
      <c r="CD136" s="263">
        <v>0</v>
      </c>
      <c r="CE136" s="263">
        <v>0</v>
      </c>
      <c r="CF136" s="263">
        <v>0</v>
      </c>
      <c r="CG136" s="263">
        <v>0</v>
      </c>
      <c r="CH136" s="263">
        <v>0</v>
      </c>
      <c r="CI136" s="263">
        <v>0</v>
      </c>
      <c r="CJ136" s="263">
        <v>0</v>
      </c>
      <c r="CK136" s="263">
        <v>0</v>
      </c>
      <c r="CL136" s="263">
        <v>0</v>
      </c>
      <c r="CM136" s="263">
        <v>0</v>
      </c>
      <c r="CN136" s="263">
        <v>0</v>
      </c>
      <c r="CO136" s="263"/>
      <c r="CP136" s="263">
        <v>0</v>
      </c>
      <c r="CQ136" s="263">
        <v>0</v>
      </c>
      <c r="CR136" s="263">
        <v>0</v>
      </c>
      <c r="CS136" s="263">
        <v>126769.99332281599</v>
      </c>
      <c r="CT136" s="263">
        <v>0</v>
      </c>
      <c r="CU136" s="263">
        <v>15486.052000019001</v>
      </c>
      <c r="CV136" s="263">
        <v>38197.855814256996</v>
      </c>
      <c r="CW136" s="263">
        <v>190729.563570211</v>
      </c>
      <c r="CX136" s="263">
        <v>81389.339371551003</v>
      </c>
      <c r="CY136" s="263">
        <v>173530.78945841701</v>
      </c>
      <c r="CZ136" s="263">
        <v>32621.095229572999</v>
      </c>
      <c r="DA136" s="263">
        <v>124010.619326951</v>
      </c>
      <c r="DB136" s="263">
        <v>213439.905786602</v>
      </c>
      <c r="DC136" s="263">
        <v>161892.97551834799</v>
      </c>
      <c r="DD136" s="263">
        <v>79288.779509457003</v>
      </c>
      <c r="DE136" s="263">
        <v>254384.47881819299</v>
      </c>
      <c r="DF136" s="263">
        <v>285967.93205172202</v>
      </c>
      <c r="DG136" s="263">
        <v>216580.271634406</v>
      </c>
      <c r="DH136" s="263">
        <v>167583.783445868</v>
      </c>
      <c r="DI136" s="263">
        <v>225226.18902713401</v>
      </c>
      <c r="DJ136" s="263">
        <v>428101.20386000897</v>
      </c>
      <c r="DK136" s="263">
        <v>233449.66019484901</v>
      </c>
      <c r="DL136" s="263">
        <v>310097.14453642903</v>
      </c>
      <c r="DM136" s="263">
        <v>328722.49415734003</v>
      </c>
      <c r="DN136" s="263">
        <v>369450.77433817601</v>
      </c>
      <c r="DO136" s="263">
        <v>220650.890961392</v>
      </c>
      <c r="DP136" s="263">
        <v>282047.41057078401</v>
      </c>
      <c r="DR136" s="263">
        <v>0</v>
      </c>
      <c r="DS136" s="263">
        <v>0</v>
      </c>
      <c r="DT136" s="263">
        <v>0</v>
      </c>
      <c r="DU136" s="263">
        <v>48288229.819890298</v>
      </c>
      <c r="DV136" s="263">
        <v>53985312.978481539</v>
      </c>
      <c r="DW136" s="263">
        <v>61941307.999728851</v>
      </c>
      <c r="DX136" s="263">
        <v>37488406.197601236</v>
      </c>
      <c r="DY136" s="263">
        <v>49383433</v>
      </c>
      <c r="DZ136" s="263">
        <v>71929810.380077749</v>
      </c>
      <c r="EA136" s="263">
        <v>57157579</v>
      </c>
      <c r="EB136" s="263">
        <v>60636713.795247354</v>
      </c>
      <c r="EC136" s="263">
        <v>102080372.3398848</v>
      </c>
      <c r="ED136" s="263">
        <v>62122242.869771793</v>
      </c>
      <c r="EE136" s="263">
        <v>65571596.629997022</v>
      </c>
      <c r="EF136" s="263">
        <v>70169288.269993857</v>
      </c>
      <c r="EG136" s="263">
        <v>69343648.840067774</v>
      </c>
      <c r="EH136" s="263">
        <v>72155021.389988124</v>
      </c>
      <c r="EI136" s="263">
        <v>62736697.560009338</v>
      </c>
      <c r="EJ136" s="263">
        <v>63221085.59010689</v>
      </c>
      <c r="EK136" s="263">
        <v>67393693.830010116</v>
      </c>
      <c r="EL136" s="263">
        <v>106285048.4099267</v>
      </c>
      <c r="EM136" s="263">
        <v>104535886.200019</v>
      </c>
      <c r="EN136" s="263">
        <v>73640365</v>
      </c>
      <c r="EO136" s="263">
        <v>94541101.230011553</v>
      </c>
      <c r="EP136" s="263">
        <v>91373438.589977458</v>
      </c>
      <c r="EQ136" s="263">
        <v>85566943.890388161</v>
      </c>
      <c r="ER136" s="263">
        <v>105034893</v>
      </c>
    </row>
    <row r="137" spans="1:148" x14ac:dyDescent="0.75">
      <c r="A137" s="262">
        <v>46691</v>
      </c>
      <c r="B137" t="s">
        <v>308</v>
      </c>
      <c r="C137" s="263">
        <v>0</v>
      </c>
      <c r="D137" s="263">
        <v>3953467.8208425501</v>
      </c>
      <c r="E137" s="263">
        <v>42359921.911561131</v>
      </c>
      <c r="F137" s="263">
        <v>3953467.8208425501</v>
      </c>
      <c r="G137" s="263">
        <v>1694222194.8996191</v>
      </c>
      <c r="H137" s="263">
        <v>0</v>
      </c>
      <c r="I137" s="263"/>
      <c r="J137" s="263">
        <v>0</v>
      </c>
      <c r="K137" s="263">
        <v>0</v>
      </c>
      <c r="L137" s="263">
        <v>0</v>
      </c>
      <c r="M137" s="263">
        <v>0</v>
      </c>
      <c r="N137" s="263">
        <v>0</v>
      </c>
      <c r="O137" s="263">
        <v>0</v>
      </c>
      <c r="P137" s="263">
        <v>0</v>
      </c>
      <c r="Q137" s="263">
        <v>0</v>
      </c>
      <c r="R137" s="263">
        <v>0</v>
      </c>
      <c r="S137" s="263">
        <v>0</v>
      </c>
      <c r="T137" s="263">
        <v>0</v>
      </c>
      <c r="U137" s="263">
        <v>0</v>
      </c>
      <c r="V137" s="263">
        <v>0</v>
      </c>
      <c r="W137" s="263">
        <v>0</v>
      </c>
      <c r="X137" s="263">
        <v>0</v>
      </c>
      <c r="Y137" s="263">
        <v>0</v>
      </c>
      <c r="Z137" s="263">
        <v>0</v>
      </c>
      <c r="AA137" s="263">
        <v>0</v>
      </c>
      <c r="AB137" s="263">
        <v>0</v>
      </c>
      <c r="AC137" s="263">
        <v>0</v>
      </c>
      <c r="AD137" s="263">
        <v>0</v>
      </c>
      <c r="AE137" s="263">
        <v>0</v>
      </c>
      <c r="AF137" s="263">
        <v>0</v>
      </c>
      <c r="AG137" s="263">
        <v>0</v>
      </c>
      <c r="AH137" s="263">
        <v>0</v>
      </c>
      <c r="AI137" s="263">
        <v>0</v>
      </c>
      <c r="AJ137" s="263">
        <v>0</v>
      </c>
      <c r="AK137" s="263"/>
      <c r="AL137" s="263">
        <v>0</v>
      </c>
      <c r="AM137" s="263">
        <v>0</v>
      </c>
      <c r="AN137" s="263">
        <v>0</v>
      </c>
      <c r="AO137" s="263">
        <v>79099.205243008997</v>
      </c>
      <c r="AP137" s="263">
        <v>0</v>
      </c>
      <c r="AQ137" s="263">
        <v>14980.012073866999</v>
      </c>
      <c r="AR137" s="263">
        <v>36964.893260940997</v>
      </c>
      <c r="AS137" s="263">
        <v>184566.571868283</v>
      </c>
      <c r="AT137" s="263">
        <v>969.19344676200001</v>
      </c>
      <c r="AU137" s="263">
        <v>167922.802546928</v>
      </c>
      <c r="AV137" s="263">
        <v>31571.014396158</v>
      </c>
      <c r="AW137" s="263">
        <v>119996.275421536</v>
      </c>
      <c r="AX137" s="263">
        <v>163288.4817841</v>
      </c>
      <c r="AY137" s="263">
        <v>156663.11773410899</v>
      </c>
      <c r="AZ137" s="263">
        <v>76721.266205545995</v>
      </c>
      <c r="BA137" s="263">
        <v>230837.448085927</v>
      </c>
      <c r="BB137" s="263">
        <v>276736.65942184598</v>
      </c>
      <c r="BC137" s="263">
        <v>209586.180518156</v>
      </c>
      <c r="BD137" s="263">
        <v>55346.162034221001</v>
      </c>
      <c r="BE137" s="263">
        <v>217960.828090775</v>
      </c>
      <c r="BF137" s="263">
        <v>414280.280410229</v>
      </c>
      <c r="BG137" s="263">
        <v>225902.068525148</v>
      </c>
      <c r="BH137" s="263">
        <v>300087.36777912901</v>
      </c>
      <c r="BI137" s="263">
        <v>318114.59253698197</v>
      </c>
      <c r="BJ137" s="263">
        <v>339120.08446620102</v>
      </c>
      <c r="BK137" s="263">
        <v>213533.120285218</v>
      </c>
      <c r="BL137" s="263">
        <v>119220.19470747899</v>
      </c>
      <c r="BM137" s="263"/>
      <c r="BN137" s="263">
        <v>0</v>
      </c>
      <c r="BO137" s="263">
        <v>0</v>
      </c>
      <c r="BP137" s="263">
        <v>0</v>
      </c>
      <c r="BQ137" s="263">
        <v>28651433.6592387</v>
      </c>
      <c r="BR137" s="263">
        <v>0</v>
      </c>
      <c r="BS137" s="263">
        <v>0</v>
      </c>
      <c r="BT137" s="263">
        <v>0</v>
      </c>
      <c r="BU137" s="263">
        <v>0</v>
      </c>
      <c r="BV137" s="263">
        <v>0</v>
      </c>
      <c r="BW137" s="263">
        <v>0</v>
      </c>
      <c r="BX137" s="263">
        <v>0</v>
      </c>
      <c r="BY137" s="263">
        <v>0</v>
      </c>
      <c r="BZ137" s="263">
        <v>0</v>
      </c>
      <c r="CA137" s="263">
        <v>0</v>
      </c>
      <c r="CB137" s="263">
        <v>0</v>
      </c>
      <c r="CC137" s="263">
        <v>13344720.343679249</v>
      </c>
      <c r="CD137" s="263">
        <v>0</v>
      </c>
      <c r="CE137" s="263">
        <v>0</v>
      </c>
      <c r="CF137" s="263">
        <v>0</v>
      </c>
      <c r="CG137" s="263">
        <v>0</v>
      </c>
      <c r="CH137" s="263">
        <v>0</v>
      </c>
      <c r="CI137" s="263">
        <v>0</v>
      </c>
      <c r="CJ137" s="263">
        <v>0</v>
      </c>
      <c r="CK137" s="263">
        <v>0</v>
      </c>
      <c r="CL137" s="263">
        <v>0</v>
      </c>
      <c r="CM137" s="263">
        <v>0</v>
      </c>
      <c r="CN137" s="263">
        <v>363767.90864318598</v>
      </c>
      <c r="CO137" s="263"/>
      <c r="CP137" s="263">
        <v>0</v>
      </c>
      <c r="CQ137" s="263">
        <v>0</v>
      </c>
      <c r="CR137" s="263">
        <v>0</v>
      </c>
      <c r="CS137" s="263">
        <v>79099.205243008997</v>
      </c>
      <c r="CT137" s="263">
        <v>0</v>
      </c>
      <c r="CU137" s="263">
        <v>14980.012073866999</v>
      </c>
      <c r="CV137" s="263">
        <v>36964.893260940997</v>
      </c>
      <c r="CW137" s="263">
        <v>184566.571868283</v>
      </c>
      <c r="CX137" s="263">
        <v>969.19344676200001</v>
      </c>
      <c r="CY137" s="263">
        <v>167922.802546928</v>
      </c>
      <c r="CZ137" s="263">
        <v>31571.014396158</v>
      </c>
      <c r="DA137" s="263">
        <v>119996.275421536</v>
      </c>
      <c r="DB137" s="263">
        <v>163288.4817841</v>
      </c>
      <c r="DC137" s="263">
        <v>156663.11773410899</v>
      </c>
      <c r="DD137" s="263">
        <v>76721.266205545995</v>
      </c>
      <c r="DE137" s="263">
        <v>230837.448085927</v>
      </c>
      <c r="DF137" s="263">
        <v>276736.65942184598</v>
      </c>
      <c r="DG137" s="263">
        <v>209586.180518156</v>
      </c>
      <c r="DH137" s="263">
        <v>55346.162034221001</v>
      </c>
      <c r="DI137" s="263">
        <v>217960.828090775</v>
      </c>
      <c r="DJ137" s="263">
        <v>414280.280410229</v>
      </c>
      <c r="DK137" s="263">
        <v>225902.068525148</v>
      </c>
      <c r="DL137" s="263">
        <v>300087.36777912901</v>
      </c>
      <c r="DM137" s="263">
        <v>318114.59253698197</v>
      </c>
      <c r="DN137" s="263">
        <v>339120.08446620102</v>
      </c>
      <c r="DO137" s="263">
        <v>213533.120285218</v>
      </c>
      <c r="DP137" s="263">
        <v>119220.19470747899</v>
      </c>
      <c r="DR137" s="263">
        <v>0</v>
      </c>
      <c r="DS137" s="263">
        <v>0</v>
      </c>
      <c r="DT137" s="263">
        <v>0</v>
      </c>
      <c r="DU137" s="263">
        <v>19636796.160651602</v>
      </c>
      <c r="DV137" s="263">
        <v>53985312.978481539</v>
      </c>
      <c r="DW137" s="263">
        <v>61941307.999728851</v>
      </c>
      <c r="DX137" s="263">
        <v>37488406.197601236</v>
      </c>
      <c r="DY137" s="263">
        <v>49383433</v>
      </c>
      <c r="DZ137" s="263">
        <v>71929810.380077749</v>
      </c>
      <c r="EA137" s="263">
        <v>57157579</v>
      </c>
      <c r="EB137" s="263">
        <v>60636713.795247354</v>
      </c>
      <c r="EC137" s="263">
        <v>102080372.3398848</v>
      </c>
      <c r="ED137" s="263">
        <v>62122242.869771793</v>
      </c>
      <c r="EE137" s="263">
        <v>65571596.629997022</v>
      </c>
      <c r="EF137" s="263">
        <v>70169288.269993857</v>
      </c>
      <c r="EG137" s="263">
        <v>55998928.496388517</v>
      </c>
      <c r="EH137" s="263">
        <v>72155021.389988124</v>
      </c>
      <c r="EI137" s="263">
        <v>62736697.560009338</v>
      </c>
      <c r="EJ137" s="263">
        <v>63221085.59010689</v>
      </c>
      <c r="EK137" s="263">
        <v>67393693.830010116</v>
      </c>
      <c r="EL137" s="263">
        <v>106285048.4099267</v>
      </c>
      <c r="EM137" s="263">
        <v>104535886.200019</v>
      </c>
      <c r="EN137" s="263">
        <v>73640365</v>
      </c>
      <c r="EO137" s="263">
        <v>94541101.230011553</v>
      </c>
      <c r="EP137" s="263">
        <v>91373438.589977458</v>
      </c>
      <c r="EQ137" s="263">
        <v>85566943.890388161</v>
      </c>
      <c r="ER137" s="263">
        <v>104671125.0913568</v>
      </c>
    </row>
    <row r="138" spans="1:148" x14ac:dyDescent="0.75">
      <c r="A138" s="262">
        <v>46721</v>
      </c>
      <c r="B138" t="s">
        <v>308</v>
      </c>
      <c r="C138" s="263">
        <v>0</v>
      </c>
      <c r="D138" s="263">
        <v>4083226.4419637239</v>
      </c>
      <c r="E138" s="263">
        <v>0</v>
      </c>
      <c r="F138" s="263">
        <v>4083226.4419637239</v>
      </c>
      <c r="G138" s="263">
        <v>1694222194.8996191</v>
      </c>
      <c r="H138" s="263">
        <v>0</v>
      </c>
      <c r="I138" s="263"/>
      <c r="J138" s="263">
        <v>0</v>
      </c>
      <c r="K138" s="263">
        <v>0</v>
      </c>
      <c r="L138" s="263">
        <v>0</v>
      </c>
      <c r="M138" s="263">
        <v>0</v>
      </c>
      <c r="N138" s="263">
        <v>0</v>
      </c>
      <c r="O138" s="263">
        <v>0</v>
      </c>
      <c r="P138" s="263">
        <v>0</v>
      </c>
      <c r="Q138" s="263">
        <v>0</v>
      </c>
      <c r="R138" s="263">
        <v>0</v>
      </c>
      <c r="S138" s="263">
        <v>0</v>
      </c>
      <c r="T138" s="263">
        <v>0</v>
      </c>
      <c r="U138" s="263">
        <v>0</v>
      </c>
      <c r="V138" s="263">
        <v>0</v>
      </c>
      <c r="W138" s="263">
        <v>0</v>
      </c>
      <c r="X138" s="263">
        <v>0</v>
      </c>
      <c r="Y138" s="263">
        <v>0</v>
      </c>
      <c r="Z138" s="263">
        <v>0</v>
      </c>
      <c r="AA138" s="263">
        <v>0</v>
      </c>
      <c r="AB138" s="263">
        <v>0</v>
      </c>
      <c r="AC138" s="263">
        <v>0</v>
      </c>
      <c r="AD138" s="263">
        <v>0</v>
      </c>
      <c r="AE138" s="263">
        <v>0</v>
      </c>
      <c r="AF138" s="263">
        <v>0</v>
      </c>
      <c r="AG138" s="263">
        <v>0</v>
      </c>
      <c r="AH138" s="263">
        <v>0</v>
      </c>
      <c r="AI138" s="263">
        <v>0</v>
      </c>
      <c r="AJ138" s="263">
        <v>0</v>
      </c>
      <c r="AK138" s="263"/>
      <c r="AL138" s="263">
        <v>0</v>
      </c>
      <c r="AM138" s="263">
        <v>0</v>
      </c>
      <c r="AN138" s="263">
        <v>0</v>
      </c>
      <c r="AO138" s="263">
        <v>0</v>
      </c>
      <c r="AP138" s="263">
        <v>0</v>
      </c>
      <c r="AQ138" s="263">
        <v>15472.196969178</v>
      </c>
      <c r="AR138" s="263">
        <v>38196.208954620997</v>
      </c>
      <c r="AS138" s="263">
        <v>190654.44274935499</v>
      </c>
      <c r="AT138" s="263">
        <v>874.64477795200003</v>
      </c>
      <c r="AU138" s="263">
        <v>173508.741368494</v>
      </c>
      <c r="AV138" s="263">
        <v>32625.746042846</v>
      </c>
      <c r="AW138" s="263">
        <v>103605.51447577401</v>
      </c>
      <c r="AX138" s="263">
        <v>168718.47706595401</v>
      </c>
      <c r="AY138" s="263">
        <v>161876.68478494501</v>
      </c>
      <c r="AZ138" s="263">
        <v>79267.406616302003</v>
      </c>
      <c r="BA138" s="263">
        <v>209045.11549754499</v>
      </c>
      <c r="BB138" s="263">
        <v>285953.92651490599</v>
      </c>
      <c r="BC138" s="263">
        <v>216563.73549038201</v>
      </c>
      <c r="BD138" s="263">
        <v>57882.102311490002</v>
      </c>
      <c r="BE138" s="263">
        <v>225226.18902713401</v>
      </c>
      <c r="BF138" s="263">
        <v>428080.973732293</v>
      </c>
      <c r="BG138" s="263">
        <v>233279.05137814701</v>
      </c>
      <c r="BH138" s="263">
        <v>310082.81266577402</v>
      </c>
      <c r="BI138" s="263">
        <v>328713.99526499701</v>
      </c>
      <c r="BJ138" s="263">
        <v>350415.59846675</v>
      </c>
      <c r="BK138" s="263">
        <v>220650.890961392</v>
      </c>
      <c r="BL138" s="263">
        <v>252531.98684749199</v>
      </c>
      <c r="BM138" s="263"/>
      <c r="BN138" s="263">
        <v>0</v>
      </c>
      <c r="BO138" s="263">
        <v>0</v>
      </c>
      <c r="BP138" s="263">
        <v>0</v>
      </c>
      <c r="BQ138" s="263">
        <v>0</v>
      </c>
      <c r="BR138" s="263">
        <v>0</v>
      </c>
      <c r="BS138" s="263">
        <v>0</v>
      </c>
      <c r="BT138" s="263">
        <v>0</v>
      </c>
      <c r="BU138" s="263">
        <v>0</v>
      </c>
      <c r="BV138" s="263">
        <v>0</v>
      </c>
      <c r="BW138" s="263">
        <v>0</v>
      </c>
      <c r="BX138" s="263">
        <v>0</v>
      </c>
      <c r="BY138" s="263">
        <v>0</v>
      </c>
      <c r="BZ138" s="263">
        <v>0</v>
      </c>
      <c r="CA138" s="263">
        <v>0</v>
      </c>
      <c r="CB138" s="263">
        <v>0</v>
      </c>
      <c r="CC138" s="263">
        <v>0</v>
      </c>
      <c r="CD138" s="263">
        <v>0</v>
      </c>
      <c r="CE138" s="263">
        <v>0</v>
      </c>
      <c r="CF138" s="263">
        <v>0</v>
      </c>
      <c r="CG138" s="263">
        <v>0</v>
      </c>
      <c r="CH138" s="263">
        <v>0</v>
      </c>
      <c r="CI138" s="263">
        <v>0</v>
      </c>
      <c r="CJ138" s="263">
        <v>0</v>
      </c>
      <c r="CK138" s="263">
        <v>0</v>
      </c>
      <c r="CL138" s="263">
        <v>0</v>
      </c>
      <c r="CM138" s="263">
        <v>0</v>
      </c>
      <c r="CN138" s="263">
        <v>0</v>
      </c>
      <c r="CO138" s="263"/>
      <c r="CP138" s="263">
        <v>0</v>
      </c>
      <c r="CQ138" s="263">
        <v>0</v>
      </c>
      <c r="CR138" s="263">
        <v>0</v>
      </c>
      <c r="CS138" s="263">
        <v>0</v>
      </c>
      <c r="CT138" s="263">
        <v>0</v>
      </c>
      <c r="CU138" s="263">
        <v>15472.196969178</v>
      </c>
      <c r="CV138" s="263">
        <v>38196.208954620997</v>
      </c>
      <c r="CW138" s="263">
        <v>190654.44274935499</v>
      </c>
      <c r="CX138" s="263">
        <v>874.64477795200003</v>
      </c>
      <c r="CY138" s="263">
        <v>173508.741368494</v>
      </c>
      <c r="CZ138" s="263">
        <v>32625.746042846</v>
      </c>
      <c r="DA138" s="263">
        <v>103605.51447577401</v>
      </c>
      <c r="DB138" s="263">
        <v>168718.47706595401</v>
      </c>
      <c r="DC138" s="263">
        <v>161876.68478494501</v>
      </c>
      <c r="DD138" s="263">
        <v>79267.406616302003</v>
      </c>
      <c r="DE138" s="263">
        <v>209045.11549754499</v>
      </c>
      <c r="DF138" s="263">
        <v>285953.92651490599</v>
      </c>
      <c r="DG138" s="263">
        <v>216563.73549038201</v>
      </c>
      <c r="DH138" s="263">
        <v>57882.102311490002</v>
      </c>
      <c r="DI138" s="263">
        <v>225226.18902713401</v>
      </c>
      <c r="DJ138" s="263">
        <v>428080.973732293</v>
      </c>
      <c r="DK138" s="263">
        <v>233279.05137814701</v>
      </c>
      <c r="DL138" s="263">
        <v>310082.81266577402</v>
      </c>
      <c r="DM138" s="263">
        <v>328713.99526499701</v>
      </c>
      <c r="DN138" s="263">
        <v>350415.59846675</v>
      </c>
      <c r="DO138" s="263">
        <v>220650.890961392</v>
      </c>
      <c r="DP138" s="263">
        <v>252531.98684749199</v>
      </c>
      <c r="DR138" s="263">
        <v>0</v>
      </c>
      <c r="DS138" s="263">
        <v>0</v>
      </c>
      <c r="DT138" s="263">
        <v>0</v>
      </c>
      <c r="DU138" s="263">
        <v>19636796.160651602</v>
      </c>
      <c r="DV138" s="263">
        <v>53985312.978481539</v>
      </c>
      <c r="DW138" s="263">
        <v>61941307.999728851</v>
      </c>
      <c r="DX138" s="263">
        <v>37488406.197601236</v>
      </c>
      <c r="DY138" s="263">
        <v>49383433</v>
      </c>
      <c r="DZ138" s="263">
        <v>71929810.380077749</v>
      </c>
      <c r="EA138" s="263">
        <v>57157579</v>
      </c>
      <c r="EB138" s="263">
        <v>60636713.795247354</v>
      </c>
      <c r="EC138" s="263">
        <v>102080372.3398848</v>
      </c>
      <c r="ED138" s="263">
        <v>62122242.869771793</v>
      </c>
      <c r="EE138" s="263">
        <v>65571596.629997022</v>
      </c>
      <c r="EF138" s="263">
        <v>70169288.269993857</v>
      </c>
      <c r="EG138" s="263">
        <v>55998928.496388517</v>
      </c>
      <c r="EH138" s="263">
        <v>72155021.389988124</v>
      </c>
      <c r="EI138" s="263">
        <v>62736697.560009338</v>
      </c>
      <c r="EJ138" s="263">
        <v>63221085.59010689</v>
      </c>
      <c r="EK138" s="263">
        <v>67393693.830010116</v>
      </c>
      <c r="EL138" s="263">
        <v>106285048.4099267</v>
      </c>
      <c r="EM138" s="263">
        <v>104535886.200019</v>
      </c>
      <c r="EN138" s="263">
        <v>73640365</v>
      </c>
      <c r="EO138" s="263">
        <v>94541101.230011553</v>
      </c>
      <c r="EP138" s="263">
        <v>91373438.589977458</v>
      </c>
      <c r="EQ138" s="263">
        <v>85566943.890388161</v>
      </c>
      <c r="ER138" s="263">
        <v>104671125.0913568</v>
      </c>
    </row>
    <row r="139" spans="1:148" x14ac:dyDescent="0.75">
      <c r="A139" s="262">
        <v>46752</v>
      </c>
      <c r="B139" t="s">
        <v>308</v>
      </c>
      <c r="C139" s="263">
        <v>0</v>
      </c>
      <c r="D139" s="263">
        <v>3940259.7614382552</v>
      </c>
      <c r="E139" s="263">
        <v>0</v>
      </c>
      <c r="F139" s="263">
        <v>3940259.7614382552</v>
      </c>
      <c r="G139" s="263">
        <v>1694222194.8996191</v>
      </c>
      <c r="H139" s="263">
        <v>0</v>
      </c>
      <c r="I139" s="263"/>
      <c r="J139" s="263">
        <v>0</v>
      </c>
      <c r="K139" s="263">
        <v>0</v>
      </c>
      <c r="L139" s="263">
        <v>0</v>
      </c>
      <c r="M139" s="263">
        <v>0</v>
      </c>
      <c r="N139" s="263">
        <v>0</v>
      </c>
      <c r="O139" s="263">
        <v>0</v>
      </c>
      <c r="P139" s="263">
        <v>0</v>
      </c>
      <c r="Q139" s="263">
        <v>0</v>
      </c>
      <c r="R139" s="263">
        <v>0</v>
      </c>
      <c r="S139" s="263">
        <v>0</v>
      </c>
      <c r="T139" s="263">
        <v>0</v>
      </c>
      <c r="U139" s="263">
        <v>0</v>
      </c>
      <c r="V139" s="263">
        <v>0</v>
      </c>
      <c r="W139" s="263">
        <v>0</v>
      </c>
      <c r="X139" s="263">
        <v>0</v>
      </c>
      <c r="Y139" s="263">
        <v>0</v>
      </c>
      <c r="Z139" s="263">
        <v>0</v>
      </c>
      <c r="AA139" s="263">
        <v>0</v>
      </c>
      <c r="AB139" s="263">
        <v>0</v>
      </c>
      <c r="AC139" s="263">
        <v>0</v>
      </c>
      <c r="AD139" s="263">
        <v>0</v>
      </c>
      <c r="AE139" s="263">
        <v>0</v>
      </c>
      <c r="AF139" s="263">
        <v>0</v>
      </c>
      <c r="AG139" s="263">
        <v>0</v>
      </c>
      <c r="AH139" s="263">
        <v>0</v>
      </c>
      <c r="AI139" s="263">
        <v>0</v>
      </c>
      <c r="AJ139" s="263">
        <v>0</v>
      </c>
      <c r="AK139" s="263"/>
      <c r="AL139" s="263">
        <v>0</v>
      </c>
      <c r="AM139" s="263">
        <v>0</v>
      </c>
      <c r="AN139" s="263">
        <v>0</v>
      </c>
      <c r="AO139" s="263">
        <v>0</v>
      </c>
      <c r="AP139" s="263">
        <v>0</v>
      </c>
      <c r="AQ139" s="263">
        <v>14966.536565545</v>
      </c>
      <c r="AR139" s="263">
        <v>36963.292766541999</v>
      </c>
      <c r="AS139" s="263">
        <v>183647.62927360399</v>
      </c>
      <c r="AT139" s="263">
        <v>0</v>
      </c>
      <c r="AU139" s="263">
        <v>167901.33071356799</v>
      </c>
      <c r="AV139" s="263">
        <v>31575.516935887001</v>
      </c>
      <c r="AW139" s="263">
        <v>100251.06740419701</v>
      </c>
      <c r="AX139" s="263">
        <v>163264.30904611299</v>
      </c>
      <c r="AY139" s="263">
        <v>156647.24507260299</v>
      </c>
      <c r="AZ139" s="263">
        <v>76700.449668608999</v>
      </c>
      <c r="BA139" s="263">
        <v>202294.423891574</v>
      </c>
      <c r="BB139" s="263">
        <v>276723.01196233899</v>
      </c>
      <c r="BC139" s="263">
        <v>209570.070952729</v>
      </c>
      <c r="BD139" s="263">
        <v>56873.143156744998</v>
      </c>
      <c r="BE139" s="263">
        <v>217960.828090775</v>
      </c>
      <c r="BF139" s="263">
        <v>414164.863791582</v>
      </c>
      <c r="BG139" s="263">
        <v>215553.232473993</v>
      </c>
      <c r="BH139" s="263">
        <v>300073.42200725898</v>
      </c>
      <c r="BI139" s="263">
        <v>318106.30971505097</v>
      </c>
      <c r="BJ139" s="263">
        <v>339104.16394094098</v>
      </c>
      <c r="BK139" s="263">
        <v>213533.120285218</v>
      </c>
      <c r="BL139" s="263">
        <v>244385.79372337999</v>
      </c>
      <c r="BM139" s="263"/>
      <c r="BN139" s="263">
        <v>0</v>
      </c>
      <c r="BO139" s="263">
        <v>0</v>
      </c>
      <c r="BP139" s="263">
        <v>0</v>
      </c>
      <c r="BQ139" s="263">
        <v>0</v>
      </c>
      <c r="BR139" s="263">
        <v>0</v>
      </c>
      <c r="BS139" s="263">
        <v>0</v>
      </c>
      <c r="BT139" s="263">
        <v>0</v>
      </c>
      <c r="BU139" s="263">
        <v>0</v>
      </c>
      <c r="BV139" s="263">
        <v>0</v>
      </c>
      <c r="BW139" s="263">
        <v>0</v>
      </c>
      <c r="BX139" s="263">
        <v>0</v>
      </c>
      <c r="BY139" s="263">
        <v>0</v>
      </c>
      <c r="BZ139" s="263">
        <v>0</v>
      </c>
      <c r="CA139" s="263">
        <v>0</v>
      </c>
      <c r="CB139" s="263">
        <v>0</v>
      </c>
      <c r="CC139" s="263">
        <v>0</v>
      </c>
      <c r="CD139" s="263">
        <v>0</v>
      </c>
      <c r="CE139" s="263">
        <v>0</v>
      </c>
      <c r="CF139" s="263">
        <v>0</v>
      </c>
      <c r="CG139" s="263">
        <v>0</v>
      </c>
      <c r="CH139" s="263">
        <v>0</v>
      </c>
      <c r="CI139" s="263">
        <v>0</v>
      </c>
      <c r="CJ139" s="263">
        <v>0</v>
      </c>
      <c r="CK139" s="263">
        <v>0</v>
      </c>
      <c r="CL139" s="263">
        <v>0</v>
      </c>
      <c r="CM139" s="263">
        <v>0</v>
      </c>
      <c r="CN139" s="263">
        <v>0</v>
      </c>
      <c r="CO139" s="263"/>
      <c r="CP139" s="263">
        <v>0</v>
      </c>
      <c r="CQ139" s="263">
        <v>0</v>
      </c>
      <c r="CR139" s="263">
        <v>0</v>
      </c>
      <c r="CS139" s="263">
        <v>0</v>
      </c>
      <c r="CT139" s="263">
        <v>0</v>
      </c>
      <c r="CU139" s="263">
        <v>14966.536565545</v>
      </c>
      <c r="CV139" s="263">
        <v>36963.292766541999</v>
      </c>
      <c r="CW139" s="263">
        <v>183647.62927360399</v>
      </c>
      <c r="CX139" s="263">
        <v>0</v>
      </c>
      <c r="CY139" s="263">
        <v>167901.33071356799</v>
      </c>
      <c r="CZ139" s="263">
        <v>31575.516935887001</v>
      </c>
      <c r="DA139" s="263">
        <v>100251.06740419701</v>
      </c>
      <c r="DB139" s="263">
        <v>163264.30904611299</v>
      </c>
      <c r="DC139" s="263">
        <v>156647.24507260299</v>
      </c>
      <c r="DD139" s="263">
        <v>76700.449668608999</v>
      </c>
      <c r="DE139" s="263">
        <v>202294.423891574</v>
      </c>
      <c r="DF139" s="263">
        <v>276723.01196233899</v>
      </c>
      <c r="DG139" s="263">
        <v>209570.070952729</v>
      </c>
      <c r="DH139" s="263">
        <v>56873.143156744998</v>
      </c>
      <c r="DI139" s="263">
        <v>217960.828090775</v>
      </c>
      <c r="DJ139" s="263">
        <v>414164.863791582</v>
      </c>
      <c r="DK139" s="263">
        <v>215553.232473993</v>
      </c>
      <c r="DL139" s="263">
        <v>300073.42200725898</v>
      </c>
      <c r="DM139" s="263">
        <v>318106.30971505097</v>
      </c>
      <c r="DN139" s="263">
        <v>339104.16394094098</v>
      </c>
      <c r="DO139" s="263">
        <v>213533.120285218</v>
      </c>
      <c r="DP139" s="263">
        <v>244385.79372337999</v>
      </c>
      <c r="DR139" s="263">
        <v>0</v>
      </c>
      <c r="DS139" s="263">
        <v>0</v>
      </c>
      <c r="DT139" s="263">
        <v>0</v>
      </c>
      <c r="DU139" s="263">
        <v>19636796.160651602</v>
      </c>
      <c r="DV139" s="263">
        <v>53985312.978481539</v>
      </c>
      <c r="DW139" s="263">
        <v>61941307.999728851</v>
      </c>
      <c r="DX139" s="263">
        <v>37488406.197601236</v>
      </c>
      <c r="DY139" s="263">
        <v>49383433</v>
      </c>
      <c r="DZ139" s="263">
        <v>71929810.380077749</v>
      </c>
      <c r="EA139" s="263">
        <v>57157579</v>
      </c>
      <c r="EB139" s="263">
        <v>60636713.795247354</v>
      </c>
      <c r="EC139" s="263">
        <v>102080372.3398848</v>
      </c>
      <c r="ED139" s="263">
        <v>62122242.869771793</v>
      </c>
      <c r="EE139" s="263">
        <v>65571596.629997022</v>
      </c>
      <c r="EF139" s="263">
        <v>70169288.269993857</v>
      </c>
      <c r="EG139" s="263">
        <v>55998928.496388517</v>
      </c>
      <c r="EH139" s="263">
        <v>72155021.389988124</v>
      </c>
      <c r="EI139" s="263">
        <v>62736697.560009338</v>
      </c>
      <c r="EJ139" s="263">
        <v>63221085.59010689</v>
      </c>
      <c r="EK139" s="263">
        <v>67393693.830010116</v>
      </c>
      <c r="EL139" s="263">
        <v>106285048.4099267</v>
      </c>
      <c r="EM139" s="263">
        <v>104535886.200019</v>
      </c>
      <c r="EN139" s="263">
        <v>73640365</v>
      </c>
      <c r="EO139" s="263">
        <v>94541101.230011553</v>
      </c>
      <c r="EP139" s="263">
        <v>91373438.589977458</v>
      </c>
      <c r="EQ139" s="263">
        <v>85566943.890388161</v>
      </c>
      <c r="ER139" s="263">
        <v>104671125.0913568</v>
      </c>
    </row>
    <row r="140" spans="1:148" x14ac:dyDescent="0.75">
      <c r="A140" s="262">
        <v>46783</v>
      </c>
      <c r="B140" t="s">
        <v>308</v>
      </c>
      <c r="C140" s="263">
        <v>0</v>
      </c>
      <c r="D140" s="263">
        <v>4059113.3381151068</v>
      </c>
      <c r="E140" s="263">
        <v>40569479.614627227</v>
      </c>
      <c r="F140" s="263">
        <v>4059113.3381151068</v>
      </c>
      <c r="G140" s="263">
        <v>1653652715.284992</v>
      </c>
      <c r="H140" s="263">
        <v>0</v>
      </c>
      <c r="I140" s="263"/>
      <c r="J140" s="263">
        <v>0</v>
      </c>
      <c r="K140" s="263">
        <v>0</v>
      </c>
      <c r="L140" s="263">
        <v>0</v>
      </c>
      <c r="M140" s="263">
        <v>0</v>
      </c>
      <c r="N140" s="263">
        <v>0</v>
      </c>
      <c r="O140" s="263">
        <v>0</v>
      </c>
      <c r="P140" s="263">
        <v>0</v>
      </c>
      <c r="Q140" s="263">
        <v>0</v>
      </c>
      <c r="R140" s="263">
        <v>0</v>
      </c>
      <c r="S140" s="263">
        <v>0</v>
      </c>
      <c r="T140" s="263">
        <v>0</v>
      </c>
      <c r="U140" s="263">
        <v>0</v>
      </c>
      <c r="V140" s="263">
        <v>0</v>
      </c>
      <c r="W140" s="263">
        <v>0</v>
      </c>
      <c r="X140" s="263">
        <v>0</v>
      </c>
      <c r="Y140" s="263">
        <v>0</v>
      </c>
      <c r="Z140" s="263">
        <v>0</v>
      </c>
      <c r="AA140" s="263">
        <v>0</v>
      </c>
      <c r="AB140" s="263">
        <v>0</v>
      </c>
      <c r="AC140" s="263">
        <v>0</v>
      </c>
      <c r="AD140" s="263">
        <v>0</v>
      </c>
      <c r="AE140" s="263">
        <v>0</v>
      </c>
      <c r="AF140" s="263">
        <v>0</v>
      </c>
      <c r="AG140" s="263">
        <v>0</v>
      </c>
      <c r="AH140" s="263">
        <v>0</v>
      </c>
      <c r="AI140" s="263">
        <v>0</v>
      </c>
      <c r="AJ140" s="263">
        <v>0</v>
      </c>
      <c r="AK140" s="263"/>
      <c r="AL140" s="263">
        <v>0</v>
      </c>
      <c r="AM140" s="263">
        <v>0</v>
      </c>
      <c r="AN140" s="263">
        <v>0</v>
      </c>
      <c r="AO140" s="263">
        <v>0</v>
      </c>
      <c r="AP140" s="263">
        <v>0</v>
      </c>
      <c r="AQ140" s="263">
        <v>15458.203442885</v>
      </c>
      <c r="AR140" s="263">
        <v>38194.548298326001</v>
      </c>
      <c r="AS140" s="263">
        <v>192154.67013254101</v>
      </c>
      <c r="AT140" s="263">
        <v>0</v>
      </c>
      <c r="AU140" s="263">
        <v>173486.413510771</v>
      </c>
      <c r="AV140" s="263">
        <v>32630.400816395999</v>
      </c>
      <c r="AW140" s="263">
        <v>89478.415976585995</v>
      </c>
      <c r="AX140" s="263">
        <v>168693.33741069899</v>
      </c>
      <c r="AY140" s="263">
        <v>161860.17136230701</v>
      </c>
      <c r="AZ140" s="263">
        <v>79245.757969326005</v>
      </c>
      <c r="BA140" s="263">
        <v>209029.440685573</v>
      </c>
      <c r="BB140" s="263">
        <v>285939.72707948799</v>
      </c>
      <c r="BC140" s="263">
        <v>216546.978262271</v>
      </c>
      <c r="BD140" s="263">
        <v>58756.932119787001</v>
      </c>
      <c r="BE140" s="263">
        <v>225226.18902713401</v>
      </c>
      <c r="BF140" s="263">
        <v>427318.20191514899</v>
      </c>
      <c r="BG140" s="263">
        <v>222738.34022318901</v>
      </c>
      <c r="BH140" s="263">
        <v>310068.32379520801</v>
      </c>
      <c r="BI140" s="263">
        <v>328705.37639923202</v>
      </c>
      <c r="BJ140" s="263">
        <v>350399.03187935503</v>
      </c>
      <c r="BK140" s="263">
        <v>220650.890961392</v>
      </c>
      <c r="BL140" s="263">
        <v>252531.98684749199</v>
      </c>
      <c r="BM140" s="263"/>
      <c r="BN140" s="263">
        <v>0</v>
      </c>
      <c r="BO140" s="263">
        <v>0</v>
      </c>
      <c r="BP140" s="263">
        <v>0</v>
      </c>
      <c r="BQ140" s="263">
        <v>0</v>
      </c>
      <c r="BR140" s="263">
        <v>0</v>
      </c>
      <c r="BS140" s="263">
        <v>0</v>
      </c>
      <c r="BT140" s="263">
        <v>627314.28382788599</v>
      </c>
      <c r="BU140" s="263">
        <v>0</v>
      </c>
      <c r="BV140" s="263">
        <v>0</v>
      </c>
      <c r="BW140" s="263">
        <v>0</v>
      </c>
      <c r="BX140" s="263">
        <v>0</v>
      </c>
      <c r="BY140" s="263">
        <v>0</v>
      </c>
      <c r="BZ140" s="263">
        <v>0</v>
      </c>
      <c r="CA140" s="263">
        <v>0</v>
      </c>
      <c r="CB140" s="263">
        <v>0</v>
      </c>
      <c r="CC140" s="263">
        <v>0</v>
      </c>
      <c r="CD140" s="263">
        <v>0</v>
      </c>
      <c r="CE140" s="263">
        <v>0</v>
      </c>
      <c r="CF140" s="263">
        <v>0</v>
      </c>
      <c r="CG140" s="263">
        <v>0</v>
      </c>
      <c r="CH140" s="263">
        <v>39942165.330799341</v>
      </c>
      <c r="CI140" s="263">
        <v>0</v>
      </c>
      <c r="CJ140" s="263">
        <v>0</v>
      </c>
      <c r="CK140" s="263">
        <v>0</v>
      </c>
      <c r="CL140" s="263">
        <v>0</v>
      </c>
      <c r="CM140" s="263">
        <v>0</v>
      </c>
      <c r="CN140" s="263">
        <v>0</v>
      </c>
      <c r="CO140" s="263"/>
      <c r="CP140" s="263">
        <v>0</v>
      </c>
      <c r="CQ140" s="263">
        <v>0</v>
      </c>
      <c r="CR140" s="263">
        <v>0</v>
      </c>
      <c r="CS140" s="263">
        <v>0</v>
      </c>
      <c r="CT140" s="263">
        <v>0</v>
      </c>
      <c r="CU140" s="263">
        <v>15458.203442885</v>
      </c>
      <c r="CV140" s="263">
        <v>38194.548298326001</v>
      </c>
      <c r="CW140" s="263">
        <v>192154.67013254101</v>
      </c>
      <c r="CX140" s="263">
        <v>0</v>
      </c>
      <c r="CY140" s="263">
        <v>173486.413510771</v>
      </c>
      <c r="CZ140" s="263">
        <v>32630.400816395999</v>
      </c>
      <c r="DA140" s="263">
        <v>89478.415976585995</v>
      </c>
      <c r="DB140" s="263">
        <v>168693.33741069899</v>
      </c>
      <c r="DC140" s="263">
        <v>161860.17136230701</v>
      </c>
      <c r="DD140" s="263">
        <v>79245.757969326005</v>
      </c>
      <c r="DE140" s="263">
        <v>209029.440685573</v>
      </c>
      <c r="DF140" s="263">
        <v>285939.72707948799</v>
      </c>
      <c r="DG140" s="263">
        <v>216546.978262271</v>
      </c>
      <c r="DH140" s="263">
        <v>58756.932119787001</v>
      </c>
      <c r="DI140" s="263">
        <v>225226.18902713401</v>
      </c>
      <c r="DJ140" s="263">
        <v>427318.20191514899</v>
      </c>
      <c r="DK140" s="263">
        <v>222738.34022318901</v>
      </c>
      <c r="DL140" s="263">
        <v>310068.32379520801</v>
      </c>
      <c r="DM140" s="263">
        <v>328705.37639923202</v>
      </c>
      <c r="DN140" s="263">
        <v>350399.03187935503</v>
      </c>
      <c r="DO140" s="263">
        <v>220650.890961392</v>
      </c>
      <c r="DP140" s="263">
        <v>252531.98684749199</v>
      </c>
      <c r="DR140" s="263">
        <v>0</v>
      </c>
      <c r="DS140" s="263">
        <v>0</v>
      </c>
      <c r="DT140" s="263">
        <v>0</v>
      </c>
      <c r="DU140" s="263">
        <v>19636796.160651602</v>
      </c>
      <c r="DV140" s="263">
        <v>53985312.978481539</v>
      </c>
      <c r="DW140" s="263">
        <v>61941307.999728851</v>
      </c>
      <c r="DX140" s="263">
        <v>36861091.913773358</v>
      </c>
      <c r="DY140" s="263">
        <v>49383433</v>
      </c>
      <c r="DZ140" s="263">
        <v>71929810.380077749</v>
      </c>
      <c r="EA140" s="263">
        <v>57157579</v>
      </c>
      <c r="EB140" s="263">
        <v>60636713.795247354</v>
      </c>
      <c r="EC140" s="263">
        <v>102080372.3398848</v>
      </c>
      <c r="ED140" s="263">
        <v>62122242.869771793</v>
      </c>
      <c r="EE140" s="263">
        <v>65571596.629997022</v>
      </c>
      <c r="EF140" s="263">
        <v>70169288.269993857</v>
      </c>
      <c r="EG140" s="263">
        <v>55998928.496388517</v>
      </c>
      <c r="EH140" s="263">
        <v>72155021.389988124</v>
      </c>
      <c r="EI140" s="263">
        <v>62736697.560009338</v>
      </c>
      <c r="EJ140" s="263">
        <v>63221085.59010689</v>
      </c>
      <c r="EK140" s="263">
        <v>67393693.830010116</v>
      </c>
      <c r="EL140" s="263">
        <v>66342883.079127371</v>
      </c>
      <c r="EM140" s="263">
        <v>104535886.200019</v>
      </c>
      <c r="EN140" s="263">
        <v>73640365</v>
      </c>
      <c r="EO140" s="263">
        <v>94541101.230011553</v>
      </c>
      <c r="EP140" s="263">
        <v>91373438.589977458</v>
      </c>
      <c r="EQ140" s="263">
        <v>85566943.890388161</v>
      </c>
      <c r="ER140" s="263">
        <v>104671125.0913568</v>
      </c>
    </row>
    <row r="141" spans="1:148" x14ac:dyDescent="0.75">
      <c r="A141" s="262">
        <v>46812</v>
      </c>
      <c r="B141" t="s">
        <v>308</v>
      </c>
      <c r="C141" s="263">
        <v>0</v>
      </c>
      <c r="D141" s="263">
        <v>3598660.805074926</v>
      </c>
      <c r="E141" s="263">
        <v>15925823.78778768</v>
      </c>
      <c r="F141" s="263">
        <v>3598660.805074926</v>
      </c>
      <c r="G141" s="263">
        <v>1637726891.4972041</v>
      </c>
      <c r="H141" s="263">
        <v>0</v>
      </c>
      <c r="I141" s="263"/>
      <c r="J141" s="263">
        <v>0</v>
      </c>
      <c r="K141" s="263">
        <v>0</v>
      </c>
      <c r="L141" s="263">
        <v>0</v>
      </c>
      <c r="M141" s="263">
        <v>0</v>
      </c>
      <c r="N141" s="263">
        <v>0</v>
      </c>
      <c r="O141" s="263">
        <v>0</v>
      </c>
      <c r="P141" s="263">
        <v>0</v>
      </c>
      <c r="Q141" s="263">
        <v>0</v>
      </c>
      <c r="R141" s="263">
        <v>0</v>
      </c>
      <c r="S141" s="263">
        <v>0</v>
      </c>
      <c r="T141" s="263">
        <v>0</v>
      </c>
      <c r="U141" s="263">
        <v>0</v>
      </c>
      <c r="V141" s="263">
        <v>0</v>
      </c>
      <c r="W141" s="263">
        <v>0</v>
      </c>
      <c r="X141" s="263">
        <v>0</v>
      </c>
      <c r="Y141" s="263">
        <v>0</v>
      </c>
      <c r="Z141" s="263">
        <v>0</v>
      </c>
      <c r="AA141" s="263">
        <v>0</v>
      </c>
      <c r="AB141" s="263">
        <v>0</v>
      </c>
      <c r="AC141" s="263">
        <v>0</v>
      </c>
      <c r="AD141" s="263">
        <v>0</v>
      </c>
      <c r="AE141" s="263">
        <v>0</v>
      </c>
      <c r="AF141" s="263">
        <v>0</v>
      </c>
      <c r="AG141" s="263">
        <v>0</v>
      </c>
      <c r="AH141" s="263">
        <v>0</v>
      </c>
      <c r="AI141" s="263">
        <v>0</v>
      </c>
      <c r="AJ141" s="263">
        <v>0</v>
      </c>
      <c r="AK141" s="263"/>
      <c r="AL141" s="263">
        <v>0</v>
      </c>
      <c r="AM141" s="263">
        <v>0</v>
      </c>
      <c r="AN141" s="263">
        <v>0</v>
      </c>
      <c r="AO141" s="263">
        <v>0</v>
      </c>
      <c r="AP141" s="263">
        <v>0</v>
      </c>
      <c r="AQ141" s="263">
        <v>7841.308847581</v>
      </c>
      <c r="AR141" s="263">
        <v>29384.708899558002</v>
      </c>
      <c r="AS141" s="263">
        <v>190859.520627727</v>
      </c>
      <c r="AT141" s="263">
        <v>0</v>
      </c>
      <c r="AU141" s="263">
        <v>165893.507058399</v>
      </c>
      <c r="AV141" s="263">
        <v>25675.090528034001</v>
      </c>
      <c r="AW141" s="263">
        <v>33441.265959167999</v>
      </c>
      <c r="AX141" s="263">
        <v>159826.86959349201</v>
      </c>
      <c r="AY141" s="263">
        <v>152728.21852143301</v>
      </c>
      <c r="AZ141" s="263">
        <v>76582.567115519007</v>
      </c>
      <c r="BA141" s="263">
        <v>201166.922426081</v>
      </c>
      <c r="BB141" s="263">
        <v>275661.36636301997</v>
      </c>
      <c r="BC141" s="263">
        <v>208646.08416901101</v>
      </c>
      <c r="BD141" s="263">
        <v>50755.601854793997</v>
      </c>
      <c r="BE141" s="263">
        <v>218478.518453909</v>
      </c>
      <c r="BF141" s="263">
        <v>186850.86074571399</v>
      </c>
      <c r="BG141" s="263">
        <v>210565.35399356301</v>
      </c>
      <c r="BH141" s="263">
        <v>300059.323333279</v>
      </c>
      <c r="BI141" s="263">
        <v>316184.25162998599</v>
      </c>
      <c r="BJ141" s="263">
        <v>337922.884329163</v>
      </c>
      <c r="BK141" s="263">
        <v>210687.908893085</v>
      </c>
      <c r="BL141" s="263">
        <v>239448.67173241</v>
      </c>
      <c r="BM141" s="263"/>
      <c r="BN141" s="263">
        <v>0</v>
      </c>
      <c r="BO141" s="263">
        <v>0</v>
      </c>
      <c r="BP141" s="263">
        <v>0</v>
      </c>
      <c r="BQ141" s="263">
        <v>0</v>
      </c>
      <c r="BR141" s="263">
        <v>0</v>
      </c>
      <c r="BS141" s="263">
        <v>0</v>
      </c>
      <c r="BT141" s="263">
        <v>0</v>
      </c>
      <c r="BU141" s="263">
        <v>0</v>
      </c>
      <c r="BV141" s="263">
        <v>0</v>
      </c>
      <c r="BW141" s="263">
        <v>0</v>
      </c>
      <c r="BX141" s="263">
        <v>0</v>
      </c>
      <c r="BY141" s="263">
        <v>0</v>
      </c>
      <c r="BZ141" s="263">
        <v>0</v>
      </c>
      <c r="CA141" s="263">
        <v>0</v>
      </c>
      <c r="CB141" s="263">
        <v>0</v>
      </c>
      <c r="CC141" s="263">
        <v>0</v>
      </c>
      <c r="CD141" s="263">
        <v>0</v>
      </c>
      <c r="CE141" s="263">
        <v>0</v>
      </c>
      <c r="CF141" s="263">
        <v>0</v>
      </c>
      <c r="CG141" s="263">
        <v>0</v>
      </c>
      <c r="CH141" s="263">
        <v>0</v>
      </c>
      <c r="CI141" s="263">
        <v>0</v>
      </c>
      <c r="CJ141" s="263">
        <v>0</v>
      </c>
      <c r="CK141" s="263">
        <v>0</v>
      </c>
      <c r="CL141" s="263">
        <v>15925823.78778768</v>
      </c>
      <c r="CM141" s="263">
        <v>0</v>
      </c>
      <c r="CN141" s="263">
        <v>0</v>
      </c>
      <c r="CO141" s="263"/>
      <c r="CP141" s="263">
        <v>0</v>
      </c>
      <c r="CQ141" s="263">
        <v>0</v>
      </c>
      <c r="CR141" s="263">
        <v>0</v>
      </c>
      <c r="CS141" s="263">
        <v>0</v>
      </c>
      <c r="CT141" s="263">
        <v>0</v>
      </c>
      <c r="CU141" s="263">
        <v>7841.308847581</v>
      </c>
      <c r="CV141" s="263">
        <v>29384.708899558002</v>
      </c>
      <c r="CW141" s="263">
        <v>190859.520627727</v>
      </c>
      <c r="CX141" s="263">
        <v>0</v>
      </c>
      <c r="CY141" s="263">
        <v>165893.507058399</v>
      </c>
      <c r="CZ141" s="263">
        <v>25675.090528034001</v>
      </c>
      <c r="DA141" s="263">
        <v>33441.265959167999</v>
      </c>
      <c r="DB141" s="263">
        <v>159826.86959349201</v>
      </c>
      <c r="DC141" s="263">
        <v>152728.21852143301</v>
      </c>
      <c r="DD141" s="263">
        <v>76582.567115519007</v>
      </c>
      <c r="DE141" s="263">
        <v>201166.922426081</v>
      </c>
      <c r="DF141" s="263">
        <v>275661.36636301997</v>
      </c>
      <c r="DG141" s="263">
        <v>208646.08416901101</v>
      </c>
      <c r="DH141" s="263">
        <v>50755.601854793997</v>
      </c>
      <c r="DI141" s="263">
        <v>218478.518453909</v>
      </c>
      <c r="DJ141" s="263">
        <v>186850.86074571399</v>
      </c>
      <c r="DK141" s="263">
        <v>210565.35399356301</v>
      </c>
      <c r="DL141" s="263">
        <v>300059.323333279</v>
      </c>
      <c r="DM141" s="263">
        <v>316184.25162998599</v>
      </c>
      <c r="DN141" s="263">
        <v>337922.884329163</v>
      </c>
      <c r="DO141" s="263">
        <v>210687.908893085</v>
      </c>
      <c r="DP141" s="263">
        <v>239448.67173241</v>
      </c>
      <c r="DR141" s="263">
        <v>0</v>
      </c>
      <c r="DS141" s="263">
        <v>0</v>
      </c>
      <c r="DT141" s="263">
        <v>0</v>
      </c>
      <c r="DU141" s="263">
        <v>19636796.160651602</v>
      </c>
      <c r="DV141" s="263">
        <v>53985312.978481539</v>
      </c>
      <c r="DW141" s="263">
        <v>61941307.999728851</v>
      </c>
      <c r="DX141" s="263">
        <v>36861091.913773358</v>
      </c>
      <c r="DY141" s="263">
        <v>49383433</v>
      </c>
      <c r="DZ141" s="263">
        <v>71929810.380077749</v>
      </c>
      <c r="EA141" s="263">
        <v>57157579</v>
      </c>
      <c r="EB141" s="263">
        <v>60636713.795247354</v>
      </c>
      <c r="EC141" s="263">
        <v>102080372.3398848</v>
      </c>
      <c r="ED141" s="263">
        <v>62122242.869771793</v>
      </c>
      <c r="EE141" s="263">
        <v>65571596.629997022</v>
      </c>
      <c r="EF141" s="263">
        <v>70169288.269993857</v>
      </c>
      <c r="EG141" s="263">
        <v>55998928.496388517</v>
      </c>
      <c r="EH141" s="263">
        <v>72155021.389988124</v>
      </c>
      <c r="EI141" s="263">
        <v>62736697.560009338</v>
      </c>
      <c r="EJ141" s="263">
        <v>63221085.59010689</v>
      </c>
      <c r="EK141" s="263">
        <v>67393693.830010116</v>
      </c>
      <c r="EL141" s="263">
        <v>66342883.079127371</v>
      </c>
      <c r="EM141" s="263">
        <v>104535886.200019</v>
      </c>
      <c r="EN141" s="263">
        <v>73640365</v>
      </c>
      <c r="EO141" s="263">
        <v>94541101.230011553</v>
      </c>
      <c r="EP141" s="263">
        <v>75447614.802189782</v>
      </c>
      <c r="EQ141" s="263">
        <v>85566943.890388161</v>
      </c>
      <c r="ER141" s="263">
        <v>104671125.0913568</v>
      </c>
    </row>
    <row r="142" spans="1:148" x14ac:dyDescent="0.75">
      <c r="A142" s="262">
        <v>46843</v>
      </c>
      <c r="B142" t="s">
        <v>308</v>
      </c>
      <c r="C142" s="263">
        <v>0</v>
      </c>
      <c r="D142" s="263">
        <v>3649436.5708852429</v>
      </c>
      <c r="E142" s="263">
        <v>15987999.14034253</v>
      </c>
      <c r="F142" s="263">
        <v>3649436.5708852429</v>
      </c>
      <c r="G142" s="263">
        <v>1621738892.3568611</v>
      </c>
      <c r="H142" s="263">
        <v>0</v>
      </c>
      <c r="I142" s="263"/>
      <c r="J142" s="263">
        <v>0</v>
      </c>
      <c r="K142" s="263">
        <v>0</v>
      </c>
      <c r="L142" s="263">
        <v>0</v>
      </c>
      <c r="M142" s="263">
        <v>0</v>
      </c>
      <c r="N142" s="263">
        <v>0</v>
      </c>
      <c r="O142" s="263">
        <v>0</v>
      </c>
      <c r="P142" s="263">
        <v>0</v>
      </c>
      <c r="Q142" s="263">
        <v>0</v>
      </c>
      <c r="R142" s="263">
        <v>0</v>
      </c>
      <c r="S142" s="263">
        <v>0</v>
      </c>
      <c r="T142" s="263">
        <v>0</v>
      </c>
      <c r="U142" s="263">
        <v>0</v>
      </c>
      <c r="V142" s="263">
        <v>0</v>
      </c>
      <c r="W142" s="263">
        <v>0</v>
      </c>
      <c r="X142" s="263">
        <v>0</v>
      </c>
      <c r="Y142" s="263">
        <v>0</v>
      </c>
      <c r="Z142" s="263">
        <v>0</v>
      </c>
      <c r="AA142" s="263">
        <v>0</v>
      </c>
      <c r="AB142" s="263">
        <v>0</v>
      </c>
      <c r="AC142" s="263">
        <v>0</v>
      </c>
      <c r="AD142" s="263">
        <v>0</v>
      </c>
      <c r="AE142" s="263">
        <v>0</v>
      </c>
      <c r="AF142" s="263">
        <v>0</v>
      </c>
      <c r="AG142" s="263">
        <v>0</v>
      </c>
      <c r="AH142" s="263">
        <v>0</v>
      </c>
      <c r="AI142" s="263">
        <v>0</v>
      </c>
      <c r="AJ142" s="263">
        <v>0</v>
      </c>
      <c r="AK142" s="263"/>
      <c r="AL142" s="263">
        <v>0</v>
      </c>
      <c r="AM142" s="263">
        <v>0</v>
      </c>
      <c r="AN142" s="263">
        <v>0</v>
      </c>
      <c r="AO142" s="263">
        <v>0</v>
      </c>
      <c r="AP142" s="263">
        <v>0</v>
      </c>
      <c r="AQ142" s="263">
        <v>22061.080852501</v>
      </c>
      <c r="AR142" s="263">
        <v>36099.765694389003</v>
      </c>
      <c r="AS142" s="263">
        <v>185826.686171601</v>
      </c>
      <c r="AT142" s="263">
        <v>0</v>
      </c>
      <c r="AU142" s="263">
        <v>169862.12364169699</v>
      </c>
      <c r="AV142" s="263">
        <v>37491.596016379997</v>
      </c>
      <c r="AW142" s="263">
        <v>53816.113187543997</v>
      </c>
      <c r="AX142" s="263">
        <v>166648.60496541599</v>
      </c>
      <c r="AY142" s="263">
        <v>160534.46594304999</v>
      </c>
      <c r="AZ142" s="263">
        <v>64055.948716002997</v>
      </c>
      <c r="BA142" s="263">
        <v>203392.72731720499</v>
      </c>
      <c r="BB142" s="263">
        <v>277759.342575096</v>
      </c>
      <c r="BC142" s="263">
        <v>210460.32950562399</v>
      </c>
      <c r="BD142" s="263">
        <v>62942.275757766998</v>
      </c>
      <c r="BE142" s="263">
        <v>217443.13772763999</v>
      </c>
      <c r="BF142" s="263">
        <v>199624.837924102</v>
      </c>
      <c r="BG142" s="263">
        <v>220541.10402260299</v>
      </c>
      <c r="BH142" s="263">
        <v>300057.426188368</v>
      </c>
      <c r="BI142" s="263">
        <v>320017.40118463198</v>
      </c>
      <c r="BJ142" s="263">
        <v>275100.36286854901</v>
      </c>
      <c r="BK142" s="263">
        <v>216378.33167735199</v>
      </c>
      <c r="BL142" s="263">
        <v>249322.90894772499</v>
      </c>
      <c r="BM142" s="263"/>
      <c r="BN142" s="263">
        <v>0</v>
      </c>
      <c r="BO142" s="263">
        <v>0</v>
      </c>
      <c r="BP142" s="263">
        <v>0</v>
      </c>
      <c r="BQ142" s="263">
        <v>0</v>
      </c>
      <c r="BR142" s="263">
        <v>15987999.14034253</v>
      </c>
      <c r="BS142" s="263">
        <v>0</v>
      </c>
      <c r="BT142" s="263">
        <v>0</v>
      </c>
      <c r="BU142" s="263">
        <v>0</v>
      </c>
      <c r="BV142" s="263">
        <v>0</v>
      </c>
      <c r="BW142" s="263">
        <v>0</v>
      </c>
      <c r="BX142" s="263">
        <v>0</v>
      </c>
      <c r="BY142" s="263">
        <v>0</v>
      </c>
      <c r="BZ142" s="263">
        <v>0</v>
      </c>
      <c r="CA142" s="263">
        <v>0</v>
      </c>
      <c r="CB142" s="263">
        <v>0</v>
      </c>
      <c r="CC142" s="263">
        <v>0</v>
      </c>
      <c r="CD142" s="263">
        <v>0</v>
      </c>
      <c r="CE142" s="263">
        <v>0</v>
      </c>
      <c r="CF142" s="263">
        <v>0</v>
      </c>
      <c r="CG142" s="263">
        <v>0</v>
      </c>
      <c r="CH142" s="263">
        <v>0</v>
      </c>
      <c r="CI142" s="263">
        <v>0</v>
      </c>
      <c r="CJ142" s="263">
        <v>0</v>
      </c>
      <c r="CK142" s="263">
        <v>0</v>
      </c>
      <c r="CL142" s="263">
        <v>0</v>
      </c>
      <c r="CM142" s="263">
        <v>0</v>
      </c>
      <c r="CN142" s="263">
        <v>0</v>
      </c>
      <c r="CO142" s="263"/>
      <c r="CP142" s="263">
        <v>0</v>
      </c>
      <c r="CQ142" s="263">
        <v>0</v>
      </c>
      <c r="CR142" s="263">
        <v>0</v>
      </c>
      <c r="CS142" s="263">
        <v>0</v>
      </c>
      <c r="CT142" s="263">
        <v>0</v>
      </c>
      <c r="CU142" s="263">
        <v>22061.080852501</v>
      </c>
      <c r="CV142" s="263">
        <v>36099.765694389003</v>
      </c>
      <c r="CW142" s="263">
        <v>185826.686171601</v>
      </c>
      <c r="CX142" s="263">
        <v>0</v>
      </c>
      <c r="CY142" s="263">
        <v>169862.12364169699</v>
      </c>
      <c r="CZ142" s="263">
        <v>37491.596016379997</v>
      </c>
      <c r="DA142" s="263">
        <v>53816.113187543997</v>
      </c>
      <c r="DB142" s="263">
        <v>166648.60496541599</v>
      </c>
      <c r="DC142" s="263">
        <v>160534.46594304999</v>
      </c>
      <c r="DD142" s="263">
        <v>64055.948716002997</v>
      </c>
      <c r="DE142" s="263">
        <v>203392.72731720499</v>
      </c>
      <c r="DF142" s="263">
        <v>277759.342575096</v>
      </c>
      <c r="DG142" s="263">
        <v>210460.32950562399</v>
      </c>
      <c r="DH142" s="263">
        <v>62942.275757766998</v>
      </c>
      <c r="DI142" s="263">
        <v>217443.13772763999</v>
      </c>
      <c r="DJ142" s="263">
        <v>199624.837924102</v>
      </c>
      <c r="DK142" s="263">
        <v>220541.10402260299</v>
      </c>
      <c r="DL142" s="263">
        <v>300057.426188368</v>
      </c>
      <c r="DM142" s="263">
        <v>320017.40118463198</v>
      </c>
      <c r="DN142" s="263">
        <v>275100.36286854901</v>
      </c>
      <c r="DO142" s="263">
        <v>216378.33167735199</v>
      </c>
      <c r="DP142" s="263">
        <v>249322.90894772499</v>
      </c>
      <c r="DR142" s="263">
        <v>0</v>
      </c>
      <c r="DS142" s="263">
        <v>0</v>
      </c>
      <c r="DT142" s="263">
        <v>0</v>
      </c>
      <c r="DU142" s="263">
        <v>19636796.160651602</v>
      </c>
      <c r="DV142" s="263">
        <v>37997313.838139012</v>
      </c>
      <c r="DW142" s="263">
        <v>61941307.999728851</v>
      </c>
      <c r="DX142" s="263">
        <v>36861091.913773358</v>
      </c>
      <c r="DY142" s="263">
        <v>49383433</v>
      </c>
      <c r="DZ142" s="263">
        <v>71929810.380077749</v>
      </c>
      <c r="EA142" s="263">
        <v>57157579</v>
      </c>
      <c r="EB142" s="263">
        <v>60636713.795247354</v>
      </c>
      <c r="EC142" s="263">
        <v>102080372.3398848</v>
      </c>
      <c r="ED142" s="263">
        <v>62122242.869771793</v>
      </c>
      <c r="EE142" s="263">
        <v>65571596.629997022</v>
      </c>
      <c r="EF142" s="263">
        <v>70169288.269993857</v>
      </c>
      <c r="EG142" s="263">
        <v>55998928.496388517</v>
      </c>
      <c r="EH142" s="263">
        <v>72155021.389988124</v>
      </c>
      <c r="EI142" s="263">
        <v>62736697.560009338</v>
      </c>
      <c r="EJ142" s="263">
        <v>63221085.59010689</v>
      </c>
      <c r="EK142" s="263">
        <v>67393693.830010116</v>
      </c>
      <c r="EL142" s="263">
        <v>66342883.079127371</v>
      </c>
      <c r="EM142" s="263">
        <v>104535886.200019</v>
      </c>
      <c r="EN142" s="263">
        <v>73640365</v>
      </c>
      <c r="EO142" s="263">
        <v>94541101.230011553</v>
      </c>
      <c r="EP142" s="263">
        <v>75447614.802189782</v>
      </c>
      <c r="EQ142" s="263">
        <v>85566943.890388161</v>
      </c>
      <c r="ER142" s="263">
        <v>104671125.0913568</v>
      </c>
    </row>
    <row r="143" spans="1:148" x14ac:dyDescent="0.75">
      <c r="A143" s="262">
        <v>46873</v>
      </c>
      <c r="B143" t="s">
        <v>308</v>
      </c>
      <c r="C143" s="263">
        <v>0</v>
      </c>
      <c r="D143" s="263">
        <v>3578818.1847186852</v>
      </c>
      <c r="E143" s="263">
        <v>51555255.591962099</v>
      </c>
      <c r="F143" s="263">
        <v>3578818.1847186852</v>
      </c>
      <c r="G143" s="263">
        <v>1570183636.764899</v>
      </c>
      <c r="H143" s="263">
        <v>0</v>
      </c>
      <c r="I143" s="263"/>
      <c r="J143" s="263">
        <v>0</v>
      </c>
      <c r="K143" s="263">
        <v>0</v>
      </c>
      <c r="L143" s="263">
        <v>0</v>
      </c>
      <c r="M143" s="263">
        <v>0</v>
      </c>
      <c r="N143" s="263">
        <v>0</v>
      </c>
      <c r="O143" s="263">
        <v>0</v>
      </c>
      <c r="P143" s="263">
        <v>0</v>
      </c>
      <c r="Q143" s="263">
        <v>0</v>
      </c>
      <c r="R143" s="263">
        <v>0</v>
      </c>
      <c r="S143" s="263">
        <v>0</v>
      </c>
      <c r="T143" s="263">
        <v>0</v>
      </c>
      <c r="U143" s="263">
        <v>0</v>
      </c>
      <c r="V143" s="263">
        <v>0</v>
      </c>
      <c r="W143" s="263">
        <v>0</v>
      </c>
      <c r="X143" s="263">
        <v>0</v>
      </c>
      <c r="Y143" s="263">
        <v>0</v>
      </c>
      <c r="Z143" s="263">
        <v>0</v>
      </c>
      <c r="AA143" s="263">
        <v>0</v>
      </c>
      <c r="AB143" s="263">
        <v>0</v>
      </c>
      <c r="AC143" s="263">
        <v>0</v>
      </c>
      <c r="AD143" s="263">
        <v>0</v>
      </c>
      <c r="AE143" s="263">
        <v>0</v>
      </c>
      <c r="AF143" s="263">
        <v>0</v>
      </c>
      <c r="AG143" s="263">
        <v>0</v>
      </c>
      <c r="AH143" s="263">
        <v>0</v>
      </c>
      <c r="AI143" s="263">
        <v>0</v>
      </c>
      <c r="AJ143" s="263">
        <v>0</v>
      </c>
      <c r="AK143" s="263"/>
      <c r="AL143" s="263">
        <v>0</v>
      </c>
      <c r="AM143" s="263">
        <v>0</v>
      </c>
      <c r="AN143" s="263">
        <v>0</v>
      </c>
      <c r="AO143" s="263">
        <v>0</v>
      </c>
      <c r="AP143" s="263">
        <v>0</v>
      </c>
      <c r="AQ143" s="263">
        <v>15436.748375535</v>
      </c>
      <c r="AR143" s="263">
        <v>33831.726804733</v>
      </c>
      <c r="AS143" s="263">
        <v>180937.51202263299</v>
      </c>
      <c r="AT143" s="263">
        <v>0</v>
      </c>
      <c r="AU143" s="263">
        <v>161138.299651796</v>
      </c>
      <c r="AV143" s="263">
        <v>0</v>
      </c>
      <c r="AW143" s="263">
        <v>40356.890908271002</v>
      </c>
      <c r="AX143" s="263">
        <v>168654.512631372</v>
      </c>
      <c r="AY143" s="263">
        <v>161834.61462693501</v>
      </c>
      <c r="AZ143" s="263">
        <v>79212.247909484999</v>
      </c>
      <c r="BA143" s="263">
        <v>209005.224880008</v>
      </c>
      <c r="BB143" s="263">
        <v>285917.79873678699</v>
      </c>
      <c r="BC143" s="263">
        <v>216521.06804071501</v>
      </c>
      <c r="BD143" s="263">
        <v>58721.212352133</v>
      </c>
      <c r="BE143" s="263">
        <v>225226.189027132</v>
      </c>
      <c r="BF143" s="263">
        <v>124635.816153176</v>
      </c>
      <c r="BG143" s="263">
        <v>222738.34022338199</v>
      </c>
      <c r="BH143" s="263">
        <v>310046.01309691899</v>
      </c>
      <c r="BI143" s="263">
        <v>328692.06834112899</v>
      </c>
      <c r="BJ143" s="263">
        <v>282729.02312765701</v>
      </c>
      <c r="BK143" s="263">
        <v>220650.890961392</v>
      </c>
      <c r="BL143" s="263">
        <v>252531.98684749601</v>
      </c>
      <c r="BM143" s="263"/>
      <c r="BN143" s="263">
        <v>0</v>
      </c>
      <c r="BO143" s="263">
        <v>0</v>
      </c>
      <c r="BP143" s="263">
        <v>0</v>
      </c>
      <c r="BQ143" s="263">
        <v>0</v>
      </c>
      <c r="BR143" s="263">
        <v>0</v>
      </c>
      <c r="BS143" s="263">
        <v>9747999.2736756206</v>
      </c>
      <c r="BT143" s="263">
        <v>0</v>
      </c>
      <c r="BU143" s="263">
        <v>0</v>
      </c>
      <c r="BV143" s="263">
        <v>35520000.000000238</v>
      </c>
      <c r="BW143" s="263">
        <v>0</v>
      </c>
      <c r="BX143" s="263">
        <v>0</v>
      </c>
      <c r="BY143" s="263">
        <v>0</v>
      </c>
      <c r="BZ143" s="263">
        <v>0</v>
      </c>
      <c r="CA143" s="263">
        <v>0</v>
      </c>
      <c r="CB143" s="263">
        <v>0</v>
      </c>
      <c r="CC143" s="263">
        <v>0</v>
      </c>
      <c r="CD143" s="263">
        <v>0</v>
      </c>
      <c r="CE143" s="263">
        <v>4784073.9145270586</v>
      </c>
      <c r="CF143" s="263">
        <v>0</v>
      </c>
      <c r="CG143" s="263">
        <v>215772.273000121</v>
      </c>
      <c r="CH143" s="263">
        <v>0</v>
      </c>
      <c r="CI143" s="263">
        <v>0</v>
      </c>
      <c r="CJ143" s="263">
        <v>0</v>
      </c>
      <c r="CK143" s="263">
        <v>0</v>
      </c>
      <c r="CL143" s="263">
        <v>0</v>
      </c>
      <c r="CM143" s="263">
        <v>0</v>
      </c>
      <c r="CN143" s="263">
        <v>1287410.1307590599</v>
      </c>
      <c r="CO143" s="263"/>
      <c r="CP143" s="263">
        <v>0</v>
      </c>
      <c r="CQ143" s="263">
        <v>0</v>
      </c>
      <c r="CR143" s="263">
        <v>0</v>
      </c>
      <c r="CS143" s="263">
        <v>0</v>
      </c>
      <c r="CT143" s="263">
        <v>0</v>
      </c>
      <c r="CU143" s="263">
        <v>15436.748375535</v>
      </c>
      <c r="CV143" s="263">
        <v>33831.726804733</v>
      </c>
      <c r="CW143" s="263">
        <v>180937.51202263299</v>
      </c>
      <c r="CX143" s="263">
        <v>0</v>
      </c>
      <c r="CY143" s="263">
        <v>161138.299651796</v>
      </c>
      <c r="CZ143" s="263">
        <v>0</v>
      </c>
      <c r="DA143" s="263">
        <v>40356.890908271002</v>
      </c>
      <c r="DB143" s="263">
        <v>168654.512631372</v>
      </c>
      <c r="DC143" s="263">
        <v>161834.61462693501</v>
      </c>
      <c r="DD143" s="263">
        <v>79212.247909484999</v>
      </c>
      <c r="DE143" s="263">
        <v>209005.224880008</v>
      </c>
      <c r="DF143" s="263">
        <v>285917.79873678699</v>
      </c>
      <c r="DG143" s="263">
        <v>216521.06804071501</v>
      </c>
      <c r="DH143" s="263">
        <v>58721.212352133</v>
      </c>
      <c r="DI143" s="263">
        <v>225226.189027132</v>
      </c>
      <c r="DJ143" s="263">
        <v>124635.816153176</v>
      </c>
      <c r="DK143" s="263">
        <v>222738.34022338199</v>
      </c>
      <c r="DL143" s="263">
        <v>310046.01309691899</v>
      </c>
      <c r="DM143" s="263">
        <v>328692.06834112899</v>
      </c>
      <c r="DN143" s="263">
        <v>282729.02312765701</v>
      </c>
      <c r="DO143" s="263">
        <v>220650.890961392</v>
      </c>
      <c r="DP143" s="263">
        <v>252531.98684749601</v>
      </c>
      <c r="DR143" s="263">
        <v>0</v>
      </c>
      <c r="DS143" s="263">
        <v>0</v>
      </c>
      <c r="DT143" s="263">
        <v>0</v>
      </c>
      <c r="DU143" s="263">
        <v>19636796.160651602</v>
      </c>
      <c r="DV143" s="263">
        <v>37997313.838139012</v>
      </c>
      <c r="DW143" s="263">
        <v>52193308.72605323</v>
      </c>
      <c r="DX143" s="263">
        <v>36861091.913773358</v>
      </c>
      <c r="DY143" s="263">
        <v>49383433</v>
      </c>
      <c r="DZ143" s="263">
        <v>36409810.380077511</v>
      </c>
      <c r="EA143" s="263">
        <v>57157579</v>
      </c>
      <c r="EB143" s="263">
        <v>60636713.795247354</v>
      </c>
      <c r="EC143" s="263">
        <v>102080372.3398848</v>
      </c>
      <c r="ED143" s="263">
        <v>62122242.869771793</v>
      </c>
      <c r="EE143" s="263">
        <v>65571596.629997022</v>
      </c>
      <c r="EF143" s="263">
        <v>70169288.269993857</v>
      </c>
      <c r="EG143" s="263">
        <v>55998928.496388517</v>
      </c>
      <c r="EH143" s="263">
        <v>72155021.389988124</v>
      </c>
      <c r="EI143" s="263">
        <v>57952623.645482279</v>
      </c>
      <c r="EJ143" s="263">
        <v>63221085.59010689</v>
      </c>
      <c r="EK143" s="263">
        <v>67177921.557009995</v>
      </c>
      <c r="EL143" s="263">
        <v>66342883.079127371</v>
      </c>
      <c r="EM143" s="263">
        <v>104535886.200019</v>
      </c>
      <c r="EN143" s="263">
        <v>73640365</v>
      </c>
      <c r="EO143" s="263">
        <v>94541101.230011553</v>
      </c>
      <c r="EP143" s="263">
        <v>75447614.802189782</v>
      </c>
      <c r="EQ143" s="263">
        <v>85566943.890388161</v>
      </c>
      <c r="ER143" s="263">
        <v>103383714.9605978</v>
      </c>
    </row>
    <row r="144" spans="1:148" x14ac:dyDescent="0.75">
      <c r="A144" s="262">
        <v>46904</v>
      </c>
      <c r="B144" t="s">
        <v>308</v>
      </c>
      <c r="C144" s="263">
        <v>0</v>
      </c>
      <c r="D144" s="263">
        <v>3452854.1134207919</v>
      </c>
      <c r="E144" s="263">
        <v>1079570.1676274841</v>
      </c>
      <c r="F144" s="263">
        <v>3452854.1134207919</v>
      </c>
      <c r="G144" s="263">
        <v>1569104066.5972719</v>
      </c>
      <c r="H144" s="263">
        <v>0</v>
      </c>
      <c r="I144" s="263"/>
      <c r="J144" s="263">
        <v>0</v>
      </c>
      <c r="K144" s="263">
        <v>0</v>
      </c>
      <c r="L144" s="263">
        <v>0</v>
      </c>
      <c r="M144" s="263">
        <v>0</v>
      </c>
      <c r="N144" s="263">
        <v>0</v>
      </c>
      <c r="O144" s="263">
        <v>0</v>
      </c>
      <c r="P144" s="263">
        <v>0</v>
      </c>
      <c r="Q144" s="263">
        <v>0</v>
      </c>
      <c r="R144" s="263">
        <v>0</v>
      </c>
      <c r="S144" s="263">
        <v>0</v>
      </c>
      <c r="T144" s="263">
        <v>0</v>
      </c>
      <c r="U144" s="263">
        <v>0</v>
      </c>
      <c r="V144" s="263">
        <v>0</v>
      </c>
      <c r="W144" s="263">
        <v>0</v>
      </c>
      <c r="X144" s="263">
        <v>0</v>
      </c>
      <c r="Y144" s="263">
        <v>0</v>
      </c>
      <c r="Z144" s="263">
        <v>0</v>
      </c>
      <c r="AA144" s="263">
        <v>0</v>
      </c>
      <c r="AB144" s="263">
        <v>0</v>
      </c>
      <c r="AC144" s="263">
        <v>0</v>
      </c>
      <c r="AD144" s="263">
        <v>0</v>
      </c>
      <c r="AE144" s="263">
        <v>0</v>
      </c>
      <c r="AF144" s="263">
        <v>0</v>
      </c>
      <c r="AG144" s="263">
        <v>0</v>
      </c>
      <c r="AH144" s="263">
        <v>0</v>
      </c>
      <c r="AI144" s="263">
        <v>0</v>
      </c>
      <c r="AJ144" s="263">
        <v>0</v>
      </c>
      <c r="AK144" s="263"/>
      <c r="AL144" s="263">
        <v>0</v>
      </c>
      <c r="AM144" s="263">
        <v>0</v>
      </c>
      <c r="AN144" s="263">
        <v>0</v>
      </c>
      <c r="AO144" s="263">
        <v>0</v>
      </c>
      <c r="AP144" s="263">
        <v>0</v>
      </c>
      <c r="AQ144" s="263">
        <v>0</v>
      </c>
      <c r="AR144" s="263">
        <v>32739.352319925001</v>
      </c>
      <c r="AS144" s="263">
        <v>175090.18668297201</v>
      </c>
      <c r="AT144" s="263">
        <v>0</v>
      </c>
      <c r="AU144" s="263">
        <v>158777.80549348</v>
      </c>
      <c r="AV144" s="263">
        <v>0</v>
      </c>
      <c r="AW144" s="263">
        <v>37161.354999012001</v>
      </c>
      <c r="AX144" s="263">
        <v>163202.00565043301</v>
      </c>
      <c r="AY144" s="263">
        <v>156606.25338109201</v>
      </c>
      <c r="AZ144" s="263">
        <v>76646.725347462998</v>
      </c>
      <c r="BA144" s="263">
        <v>202255.53129571999</v>
      </c>
      <c r="BB144" s="263">
        <v>276687.80677970097</v>
      </c>
      <c r="BC144" s="263">
        <v>220756.077188419</v>
      </c>
      <c r="BD144" s="263">
        <v>56815.745818429998</v>
      </c>
      <c r="BE144" s="263">
        <v>216086.0891635</v>
      </c>
      <c r="BF144" s="263">
        <v>120615.305954686</v>
      </c>
      <c r="BG144" s="263">
        <v>215553.232474305</v>
      </c>
      <c r="BH144" s="263">
        <v>300037.61321767099</v>
      </c>
      <c r="BI144" s="263">
        <v>318084.93986134499</v>
      </c>
      <c r="BJ144" s="263">
        <v>273601.66851851001</v>
      </c>
      <c r="BK144" s="263">
        <v>213533.120285218</v>
      </c>
      <c r="BL144" s="263">
        <v>238603.29898891001</v>
      </c>
      <c r="BM144" s="263"/>
      <c r="BN144" s="263">
        <v>0</v>
      </c>
      <c r="BO144" s="263">
        <v>0</v>
      </c>
      <c r="BP144" s="263">
        <v>0</v>
      </c>
      <c r="BQ144" s="263">
        <v>0</v>
      </c>
      <c r="BR144" s="263">
        <v>0</v>
      </c>
      <c r="BS144" s="263">
        <v>0</v>
      </c>
      <c r="BT144" s="263">
        <v>0</v>
      </c>
      <c r="BU144" s="263">
        <v>0</v>
      </c>
      <c r="BV144" s="263">
        <v>0</v>
      </c>
      <c r="BW144" s="263">
        <v>0</v>
      </c>
      <c r="BX144" s="263">
        <v>1079570.1676274841</v>
      </c>
      <c r="BY144" s="263">
        <v>0</v>
      </c>
      <c r="BZ144" s="263">
        <v>0</v>
      </c>
      <c r="CA144" s="263">
        <v>0</v>
      </c>
      <c r="CB144" s="263">
        <v>0</v>
      </c>
      <c r="CC144" s="263">
        <v>0</v>
      </c>
      <c r="CD144" s="263">
        <v>0</v>
      </c>
      <c r="CE144" s="263">
        <v>0</v>
      </c>
      <c r="CF144" s="263">
        <v>0</v>
      </c>
      <c r="CG144" s="263">
        <v>0</v>
      </c>
      <c r="CH144" s="263">
        <v>0</v>
      </c>
      <c r="CI144" s="263">
        <v>0</v>
      </c>
      <c r="CJ144" s="263">
        <v>0</v>
      </c>
      <c r="CK144" s="263">
        <v>0</v>
      </c>
      <c r="CL144" s="263">
        <v>0</v>
      </c>
      <c r="CM144" s="263">
        <v>0</v>
      </c>
      <c r="CN144" s="263">
        <v>0</v>
      </c>
      <c r="CO144" s="263"/>
      <c r="CP144" s="263">
        <v>0</v>
      </c>
      <c r="CQ144" s="263">
        <v>0</v>
      </c>
      <c r="CR144" s="263">
        <v>0</v>
      </c>
      <c r="CS144" s="263">
        <v>0</v>
      </c>
      <c r="CT144" s="263">
        <v>0</v>
      </c>
      <c r="CU144" s="263">
        <v>0</v>
      </c>
      <c r="CV144" s="263">
        <v>32739.352319925001</v>
      </c>
      <c r="CW144" s="263">
        <v>175090.18668297201</v>
      </c>
      <c r="CX144" s="263">
        <v>0</v>
      </c>
      <c r="CY144" s="263">
        <v>158777.80549348</v>
      </c>
      <c r="CZ144" s="263">
        <v>0</v>
      </c>
      <c r="DA144" s="263">
        <v>37161.354999012001</v>
      </c>
      <c r="DB144" s="263">
        <v>163202.00565043301</v>
      </c>
      <c r="DC144" s="263">
        <v>156606.25338109201</v>
      </c>
      <c r="DD144" s="263">
        <v>76646.725347462998</v>
      </c>
      <c r="DE144" s="263">
        <v>202255.53129571999</v>
      </c>
      <c r="DF144" s="263">
        <v>276687.80677970097</v>
      </c>
      <c r="DG144" s="263">
        <v>220756.077188419</v>
      </c>
      <c r="DH144" s="263">
        <v>56815.745818429998</v>
      </c>
      <c r="DI144" s="263">
        <v>216086.0891635</v>
      </c>
      <c r="DJ144" s="263">
        <v>120615.305954686</v>
      </c>
      <c r="DK144" s="263">
        <v>215553.232474305</v>
      </c>
      <c r="DL144" s="263">
        <v>300037.61321767099</v>
      </c>
      <c r="DM144" s="263">
        <v>318084.93986134499</v>
      </c>
      <c r="DN144" s="263">
        <v>273601.66851851001</v>
      </c>
      <c r="DO144" s="263">
        <v>213533.120285218</v>
      </c>
      <c r="DP144" s="263">
        <v>238603.29898891001</v>
      </c>
      <c r="DR144" s="263">
        <v>0</v>
      </c>
      <c r="DS144" s="263">
        <v>0</v>
      </c>
      <c r="DT144" s="263">
        <v>0</v>
      </c>
      <c r="DU144" s="263">
        <v>19636796.160651602</v>
      </c>
      <c r="DV144" s="263">
        <v>37997313.838139012</v>
      </c>
      <c r="DW144" s="263">
        <v>52193308.72605323</v>
      </c>
      <c r="DX144" s="263">
        <v>36861091.913773358</v>
      </c>
      <c r="DY144" s="263">
        <v>49383433</v>
      </c>
      <c r="DZ144" s="263">
        <v>36409810.380077511</v>
      </c>
      <c r="EA144" s="263">
        <v>57157579</v>
      </c>
      <c r="EB144" s="263">
        <v>59557143.627619863</v>
      </c>
      <c r="EC144" s="263">
        <v>102080372.3398848</v>
      </c>
      <c r="ED144" s="263">
        <v>62122242.869771793</v>
      </c>
      <c r="EE144" s="263">
        <v>65571596.629997022</v>
      </c>
      <c r="EF144" s="263">
        <v>70169288.269993857</v>
      </c>
      <c r="EG144" s="263">
        <v>55998928.496388517</v>
      </c>
      <c r="EH144" s="263">
        <v>72155021.389988124</v>
      </c>
      <c r="EI144" s="263">
        <v>57952623.645482279</v>
      </c>
      <c r="EJ144" s="263">
        <v>63221085.59010689</v>
      </c>
      <c r="EK144" s="263">
        <v>67177921.557009995</v>
      </c>
      <c r="EL144" s="263">
        <v>66342883.079127371</v>
      </c>
      <c r="EM144" s="263">
        <v>104535886.200019</v>
      </c>
      <c r="EN144" s="263">
        <v>73640365</v>
      </c>
      <c r="EO144" s="263">
        <v>94541101.230011553</v>
      </c>
      <c r="EP144" s="263">
        <v>75447614.802189782</v>
      </c>
      <c r="EQ144" s="263">
        <v>85566943.890388161</v>
      </c>
      <c r="ER144" s="263">
        <v>103383714.9605978</v>
      </c>
    </row>
    <row r="145" spans="1:148" x14ac:dyDescent="0.75">
      <c r="A145" s="262">
        <v>46934</v>
      </c>
      <c r="B145" t="s">
        <v>308</v>
      </c>
      <c r="C145" s="263">
        <v>0</v>
      </c>
      <c r="D145" s="263">
        <v>3570467.5870747161</v>
      </c>
      <c r="E145" s="263">
        <v>24561667.51684973</v>
      </c>
      <c r="F145" s="263">
        <v>3570467.5870747161</v>
      </c>
      <c r="G145" s="263">
        <v>1544542399.0804219</v>
      </c>
      <c r="H145" s="263">
        <v>0</v>
      </c>
      <c r="I145" s="263"/>
      <c r="J145" s="263">
        <v>0</v>
      </c>
      <c r="K145" s="263">
        <v>0</v>
      </c>
      <c r="L145" s="263">
        <v>0</v>
      </c>
      <c r="M145" s="263">
        <v>0</v>
      </c>
      <c r="N145" s="263">
        <v>0</v>
      </c>
      <c r="O145" s="263">
        <v>0</v>
      </c>
      <c r="P145" s="263">
        <v>0</v>
      </c>
      <c r="Q145" s="263">
        <v>0</v>
      </c>
      <c r="R145" s="263">
        <v>0</v>
      </c>
      <c r="S145" s="263">
        <v>0</v>
      </c>
      <c r="T145" s="263">
        <v>0</v>
      </c>
      <c r="U145" s="263">
        <v>0</v>
      </c>
      <c r="V145" s="263">
        <v>0</v>
      </c>
      <c r="W145" s="263">
        <v>0</v>
      </c>
      <c r="X145" s="263">
        <v>0</v>
      </c>
      <c r="Y145" s="263">
        <v>0</v>
      </c>
      <c r="Z145" s="263">
        <v>0</v>
      </c>
      <c r="AA145" s="263">
        <v>0</v>
      </c>
      <c r="AB145" s="263">
        <v>0</v>
      </c>
      <c r="AC145" s="263">
        <v>0</v>
      </c>
      <c r="AD145" s="263">
        <v>0</v>
      </c>
      <c r="AE145" s="263">
        <v>0</v>
      </c>
      <c r="AF145" s="263">
        <v>0</v>
      </c>
      <c r="AG145" s="263">
        <v>0</v>
      </c>
      <c r="AH145" s="263">
        <v>0</v>
      </c>
      <c r="AI145" s="263">
        <v>0</v>
      </c>
      <c r="AJ145" s="263">
        <v>0</v>
      </c>
      <c r="AK145" s="263"/>
      <c r="AL145" s="263">
        <v>0</v>
      </c>
      <c r="AM145" s="263">
        <v>0</v>
      </c>
      <c r="AN145" s="263">
        <v>0</v>
      </c>
      <c r="AO145" s="263">
        <v>0</v>
      </c>
      <c r="AP145" s="263">
        <v>0</v>
      </c>
      <c r="AQ145" s="263">
        <v>0</v>
      </c>
      <c r="AR145" s="263">
        <v>33829.540244862997</v>
      </c>
      <c r="AS145" s="263">
        <v>180914.60889113799</v>
      </c>
      <c r="AT145" s="263">
        <v>0</v>
      </c>
      <c r="AU145" s="263">
        <v>164060.724186904</v>
      </c>
      <c r="AV145" s="263">
        <v>0</v>
      </c>
      <c r="AW145" s="263">
        <v>38377.964910057999</v>
      </c>
      <c r="AX145" s="263">
        <v>168628.539813643</v>
      </c>
      <c r="AY145" s="263">
        <v>161817.52366593701</v>
      </c>
      <c r="AZ145" s="263">
        <v>79189.884617850999</v>
      </c>
      <c r="BA145" s="263">
        <v>208988.95100139099</v>
      </c>
      <c r="BB145" s="263">
        <v>285903.09690746397</v>
      </c>
      <c r="BC145" s="263">
        <v>228105.35954782</v>
      </c>
      <c r="BD145" s="263">
        <v>58697.231662926002</v>
      </c>
      <c r="BE145" s="263">
        <v>223288.95880228301</v>
      </c>
      <c r="BF145" s="263">
        <v>124635.816153176</v>
      </c>
      <c r="BG145" s="263">
        <v>225485.846487609</v>
      </c>
      <c r="BH145" s="263">
        <v>310031.11987279402</v>
      </c>
      <c r="BI145" s="263">
        <v>328683.13915092102</v>
      </c>
      <c r="BJ145" s="263">
        <v>282621.647908015</v>
      </c>
      <c r="BK145" s="263">
        <v>220650.89096138201</v>
      </c>
      <c r="BL145" s="263">
        <v>246556.74228854099</v>
      </c>
      <c r="BM145" s="263"/>
      <c r="BN145" s="263">
        <v>0</v>
      </c>
      <c r="BO145" s="263">
        <v>0</v>
      </c>
      <c r="BP145" s="263">
        <v>0</v>
      </c>
      <c r="BQ145" s="263">
        <v>0</v>
      </c>
      <c r="BR145" s="263">
        <v>6951563.5242887139</v>
      </c>
      <c r="BS145" s="263">
        <v>0</v>
      </c>
      <c r="BT145" s="263">
        <v>0</v>
      </c>
      <c r="BU145" s="263">
        <v>0</v>
      </c>
      <c r="BV145" s="263">
        <v>0</v>
      </c>
      <c r="BW145" s="263">
        <v>0</v>
      </c>
      <c r="BX145" s="263">
        <v>11884606.33506396</v>
      </c>
      <c r="BY145" s="263">
        <v>0</v>
      </c>
      <c r="BZ145" s="263">
        <v>0</v>
      </c>
      <c r="CA145" s="263">
        <v>0</v>
      </c>
      <c r="CB145" s="263">
        <v>0</v>
      </c>
      <c r="CC145" s="263">
        <v>0</v>
      </c>
      <c r="CD145" s="263">
        <v>0</v>
      </c>
      <c r="CE145" s="263">
        <v>0</v>
      </c>
      <c r="CF145" s="263">
        <v>0</v>
      </c>
      <c r="CG145" s="263">
        <v>0</v>
      </c>
      <c r="CH145" s="263">
        <v>0</v>
      </c>
      <c r="CI145" s="263">
        <v>0</v>
      </c>
      <c r="CJ145" s="263">
        <v>0</v>
      </c>
      <c r="CK145" s="263">
        <v>0</v>
      </c>
      <c r="CL145" s="263">
        <v>0</v>
      </c>
      <c r="CM145" s="263">
        <v>5725497.6574970484</v>
      </c>
      <c r="CN145" s="263">
        <v>0</v>
      </c>
      <c r="CO145" s="263"/>
      <c r="CP145" s="263">
        <v>0</v>
      </c>
      <c r="CQ145" s="263">
        <v>0</v>
      </c>
      <c r="CR145" s="263">
        <v>0</v>
      </c>
      <c r="CS145" s="263">
        <v>0</v>
      </c>
      <c r="CT145" s="263">
        <v>0</v>
      </c>
      <c r="CU145" s="263">
        <v>0</v>
      </c>
      <c r="CV145" s="263">
        <v>33829.540244862997</v>
      </c>
      <c r="CW145" s="263">
        <v>180914.60889113799</v>
      </c>
      <c r="CX145" s="263">
        <v>0</v>
      </c>
      <c r="CY145" s="263">
        <v>164060.724186904</v>
      </c>
      <c r="CZ145" s="263">
        <v>0</v>
      </c>
      <c r="DA145" s="263">
        <v>38377.964910057999</v>
      </c>
      <c r="DB145" s="263">
        <v>168628.539813643</v>
      </c>
      <c r="DC145" s="263">
        <v>161817.52366593701</v>
      </c>
      <c r="DD145" s="263">
        <v>79189.884617850999</v>
      </c>
      <c r="DE145" s="263">
        <v>208988.95100139099</v>
      </c>
      <c r="DF145" s="263">
        <v>285903.09690746397</v>
      </c>
      <c r="DG145" s="263">
        <v>228105.35954782</v>
      </c>
      <c r="DH145" s="263">
        <v>58697.231662926002</v>
      </c>
      <c r="DI145" s="263">
        <v>223288.95880228301</v>
      </c>
      <c r="DJ145" s="263">
        <v>124635.816153176</v>
      </c>
      <c r="DK145" s="263">
        <v>225485.846487609</v>
      </c>
      <c r="DL145" s="263">
        <v>310031.11987279402</v>
      </c>
      <c r="DM145" s="263">
        <v>328683.13915092102</v>
      </c>
      <c r="DN145" s="263">
        <v>282621.647908015</v>
      </c>
      <c r="DO145" s="263">
        <v>220650.89096138201</v>
      </c>
      <c r="DP145" s="263">
        <v>246556.74228854099</v>
      </c>
      <c r="DR145" s="263">
        <v>0</v>
      </c>
      <c r="DS145" s="263">
        <v>0</v>
      </c>
      <c r="DT145" s="263">
        <v>0</v>
      </c>
      <c r="DU145" s="263">
        <v>19636796.160651602</v>
      </c>
      <c r="DV145" s="263">
        <v>31045750.313850291</v>
      </c>
      <c r="DW145" s="263">
        <v>52193308.72605323</v>
      </c>
      <c r="DX145" s="263">
        <v>36861091.913773358</v>
      </c>
      <c r="DY145" s="263">
        <v>49383433</v>
      </c>
      <c r="DZ145" s="263">
        <v>36409810.380077511</v>
      </c>
      <c r="EA145" s="263">
        <v>57157579</v>
      </c>
      <c r="EB145" s="263">
        <v>47672537.292555898</v>
      </c>
      <c r="EC145" s="263">
        <v>102080372.3398848</v>
      </c>
      <c r="ED145" s="263">
        <v>62122242.869771793</v>
      </c>
      <c r="EE145" s="263">
        <v>65571596.629997022</v>
      </c>
      <c r="EF145" s="263">
        <v>70169288.269993857</v>
      </c>
      <c r="EG145" s="263">
        <v>55998928.496388517</v>
      </c>
      <c r="EH145" s="263">
        <v>72155021.389988124</v>
      </c>
      <c r="EI145" s="263">
        <v>57952623.645482279</v>
      </c>
      <c r="EJ145" s="263">
        <v>63221085.59010689</v>
      </c>
      <c r="EK145" s="263">
        <v>67177921.557009995</v>
      </c>
      <c r="EL145" s="263">
        <v>66342883.079127371</v>
      </c>
      <c r="EM145" s="263">
        <v>104535886.200019</v>
      </c>
      <c r="EN145" s="263">
        <v>73640365</v>
      </c>
      <c r="EO145" s="263">
        <v>94541101.230011553</v>
      </c>
      <c r="EP145" s="263">
        <v>75447614.802189782</v>
      </c>
      <c r="EQ145" s="263">
        <v>79841446.232891113</v>
      </c>
      <c r="ER145" s="263">
        <v>103383714.9605978</v>
      </c>
    </row>
    <row r="146" spans="1:148" x14ac:dyDescent="0.75">
      <c r="A146" s="262">
        <v>46965</v>
      </c>
      <c r="B146" t="s">
        <v>308</v>
      </c>
      <c r="C146" s="263">
        <v>0</v>
      </c>
      <c r="D146" s="263">
        <v>3517121.8643283681</v>
      </c>
      <c r="E146" s="263">
        <v>0</v>
      </c>
      <c r="F146" s="263">
        <v>3517121.8643283681</v>
      </c>
      <c r="G146" s="263">
        <v>1544542399.0804219</v>
      </c>
      <c r="H146" s="263">
        <v>0</v>
      </c>
      <c r="I146" s="263"/>
      <c r="J146" s="263">
        <v>0</v>
      </c>
      <c r="K146" s="263">
        <v>0</v>
      </c>
      <c r="L146" s="263">
        <v>0</v>
      </c>
      <c r="M146" s="263">
        <v>0</v>
      </c>
      <c r="N146" s="263">
        <v>0</v>
      </c>
      <c r="O146" s="263">
        <v>0</v>
      </c>
      <c r="P146" s="263">
        <v>0</v>
      </c>
      <c r="Q146" s="263">
        <v>0</v>
      </c>
      <c r="R146" s="263">
        <v>0</v>
      </c>
      <c r="S146" s="263">
        <v>0</v>
      </c>
      <c r="T146" s="263">
        <v>0</v>
      </c>
      <c r="U146" s="263">
        <v>0</v>
      </c>
      <c r="V146" s="263">
        <v>0</v>
      </c>
      <c r="W146" s="263">
        <v>0</v>
      </c>
      <c r="X146" s="263">
        <v>0</v>
      </c>
      <c r="Y146" s="263">
        <v>0</v>
      </c>
      <c r="Z146" s="263">
        <v>0</v>
      </c>
      <c r="AA146" s="263">
        <v>0</v>
      </c>
      <c r="AB146" s="263">
        <v>0</v>
      </c>
      <c r="AC146" s="263">
        <v>0</v>
      </c>
      <c r="AD146" s="263">
        <v>0</v>
      </c>
      <c r="AE146" s="263">
        <v>0</v>
      </c>
      <c r="AF146" s="263">
        <v>0</v>
      </c>
      <c r="AG146" s="263">
        <v>0</v>
      </c>
      <c r="AH146" s="263">
        <v>0</v>
      </c>
      <c r="AI146" s="263">
        <v>0</v>
      </c>
      <c r="AJ146" s="263">
        <v>0</v>
      </c>
      <c r="AK146" s="263"/>
      <c r="AL146" s="263">
        <v>0</v>
      </c>
      <c r="AM146" s="263">
        <v>0</v>
      </c>
      <c r="AN146" s="263">
        <v>0</v>
      </c>
      <c r="AO146" s="263">
        <v>0</v>
      </c>
      <c r="AP146" s="263">
        <v>0</v>
      </c>
      <c r="AQ146" s="263">
        <v>0</v>
      </c>
      <c r="AR146" s="263">
        <v>32737.227277047001</v>
      </c>
      <c r="AS146" s="263">
        <v>175067.88877849799</v>
      </c>
      <c r="AT146" s="263">
        <v>0</v>
      </c>
      <c r="AU146" s="263">
        <v>158759.69814859601</v>
      </c>
      <c r="AV146" s="263">
        <v>0</v>
      </c>
      <c r="AW146" s="263">
        <v>37119.8051309</v>
      </c>
      <c r="AX146" s="263">
        <v>163176.706461083</v>
      </c>
      <c r="AY146" s="263">
        <v>156589.6000075</v>
      </c>
      <c r="AZ146" s="263">
        <v>76624.942951641002</v>
      </c>
      <c r="BA146" s="263">
        <v>202239.93007994999</v>
      </c>
      <c r="BB146" s="263">
        <v>276673.47994690097</v>
      </c>
      <c r="BC146" s="263">
        <v>220738.801633266</v>
      </c>
      <c r="BD146" s="263">
        <v>56792.384509005999</v>
      </c>
      <c r="BE146" s="263">
        <v>216086.0891635</v>
      </c>
      <c r="BF146" s="263">
        <v>120615.305954686</v>
      </c>
      <c r="BG146" s="263">
        <v>218212.10950413701</v>
      </c>
      <c r="BH146" s="263">
        <v>300023.12073202099</v>
      </c>
      <c r="BI146" s="263">
        <v>318076.237361281</v>
      </c>
      <c r="BJ146" s="263">
        <v>274012.87843324902</v>
      </c>
      <c r="BK146" s="263">
        <v>274972.35926619498</v>
      </c>
      <c r="BL146" s="263">
        <v>238603.29898891001</v>
      </c>
      <c r="BM146" s="263"/>
      <c r="BN146" s="263">
        <v>0</v>
      </c>
      <c r="BO146" s="263">
        <v>0</v>
      </c>
      <c r="BP146" s="263">
        <v>0</v>
      </c>
      <c r="BQ146" s="263">
        <v>0</v>
      </c>
      <c r="BR146" s="263">
        <v>0</v>
      </c>
      <c r="BS146" s="263">
        <v>0</v>
      </c>
      <c r="BT146" s="263">
        <v>0</v>
      </c>
      <c r="BU146" s="263">
        <v>0</v>
      </c>
      <c r="BV146" s="263">
        <v>0</v>
      </c>
      <c r="BW146" s="263">
        <v>0</v>
      </c>
      <c r="BX146" s="263">
        <v>0</v>
      </c>
      <c r="BY146" s="263">
        <v>0</v>
      </c>
      <c r="BZ146" s="263">
        <v>0</v>
      </c>
      <c r="CA146" s="263">
        <v>0</v>
      </c>
      <c r="CB146" s="263">
        <v>0</v>
      </c>
      <c r="CC146" s="263">
        <v>0</v>
      </c>
      <c r="CD146" s="263">
        <v>0</v>
      </c>
      <c r="CE146" s="263">
        <v>0</v>
      </c>
      <c r="CF146" s="263">
        <v>0</v>
      </c>
      <c r="CG146" s="263">
        <v>0</v>
      </c>
      <c r="CH146" s="263">
        <v>0</v>
      </c>
      <c r="CI146" s="263">
        <v>0</v>
      </c>
      <c r="CJ146" s="263">
        <v>0</v>
      </c>
      <c r="CK146" s="263">
        <v>0</v>
      </c>
      <c r="CL146" s="263">
        <v>0</v>
      </c>
      <c r="CM146" s="263">
        <v>0</v>
      </c>
      <c r="CN146" s="263">
        <v>0</v>
      </c>
      <c r="CO146" s="263"/>
      <c r="CP146" s="263">
        <v>0</v>
      </c>
      <c r="CQ146" s="263">
        <v>0</v>
      </c>
      <c r="CR146" s="263">
        <v>0</v>
      </c>
      <c r="CS146" s="263">
        <v>0</v>
      </c>
      <c r="CT146" s="263">
        <v>0</v>
      </c>
      <c r="CU146" s="263">
        <v>0</v>
      </c>
      <c r="CV146" s="263">
        <v>32737.227277047001</v>
      </c>
      <c r="CW146" s="263">
        <v>175067.88877849799</v>
      </c>
      <c r="CX146" s="263">
        <v>0</v>
      </c>
      <c r="CY146" s="263">
        <v>158759.69814859601</v>
      </c>
      <c r="CZ146" s="263">
        <v>0</v>
      </c>
      <c r="DA146" s="263">
        <v>37119.8051309</v>
      </c>
      <c r="DB146" s="263">
        <v>163176.706461083</v>
      </c>
      <c r="DC146" s="263">
        <v>156589.6000075</v>
      </c>
      <c r="DD146" s="263">
        <v>76624.942951641002</v>
      </c>
      <c r="DE146" s="263">
        <v>202239.93007994999</v>
      </c>
      <c r="DF146" s="263">
        <v>276673.47994690097</v>
      </c>
      <c r="DG146" s="263">
        <v>220738.801633266</v>
      </c>
      <c r="DH146" s="263">
        <v>56792.384509005999</v>
      </c>
      <c r="DI146" s="263">
        <v>216086.0891635</v>
      </c>
      <c r="DJ146" s="263">
        <v>120615.305954686</v>
      </c>
      <c r="DK146" s="263">
        <v>218212.10950413701</v>
      </c>
      <c r="DL146" s="263">
        <v>300023.12073202099</v>
      </c>
      <c r="DM146" s="263">
        <v>318076.237361281</v>
      </c>
      <c r="DN146" s="263">
        <v>274012.87843324902</v>
      </c>
      <c r="DO146" s="263">
        <v>274972.35926619498</v>
      </c>
      <c r="DP146" s="263">
        <v>238603.29898891001</v>
      </c>
      <c r="DR146" s="263">
        <v>0</v>
      </c>
      <c r="DS146" s="263">
        <v>0</v>
      </c>
      <c r="DT146" s="263">
        <v>0</v>
      </c>
      <c r="DU146" s="263">
        <v>19636796.160651602</v>
      </c>
      <c r="DV146" s="263">
        <v>31045750.313850291</v>
      </c>
      <c r="DW146" s="263">
        <v>52193308.72605323</v>
      </c>
      <c r="DX146" s="263">
        <v>36861091.913773358</v>
      </c>
      <c r="DY146" s="263">
        <v>49383433</v>
      </c>
      <c r="DZ146" s="263">
        <v>36409810.380077511</v>
      </c>
      <c r="EA146" s="263">
        <v>57157579</v>
      </c>
      <c r="EB146" s="263">
        <v>47672537.292555898</v>
      </c>
      <c r="EC146" s="263">
        <v>102080372.3398848</v>
      </c>
      <c r="ED146" s="263">
        <v>62122242.869771793</v>
      </c>
      <c r="EE146" s="263">
        <v>65571596.629997022</v>
      </c>
      <c r="EF146" s="263">
        <v>70169288.269993857</v>
      </c>
      <c r="EG146" s="263">
        <v>55998928.496388517</v>
      </c>
      <c r="EH146" s="263">
        <v>72155021.389988124</v>
      </c>
      <c r="EI146" s="263">
        <v>57952623.645482279</v>
      </c>
      <c r="EJ146" s="263">
        <v>63221085.59010689</v>
      </c>
      <c r="EK146" s="263">
        <v>67177921.557009995</v>
      </c>
      <c r="EL146" s="263">
        <v>66342883.079127371</v>
      </c>
      <c r="EM146" s="263">
        <v>104535886.200019</v>
      </c>
      <c r="EN146" s="263">
        <v>73640365</v>
      </c>
      <c r="EO146" s="263">
        <v>94541101.230011553</v>
      </c>
      <c r="EP146" s="263">
        <v>75447614.802189782</v>
      </c>
      <c r="EQ146" s="263">
        <v>79841446.232891113</v>
      </c>
      <c r="ER146" s="263">
        <v>103383714.9605978</v>
      </c>
    </row>
    <row r="147" spans="1:148" x14ac:dyDescent="0.75">
      <c r="A147" s="262">
        <v>46996</v>
      </c>
      <c r="B147" t="s">
        <v>308</v>
      </c>
      <c r="C147" s="263">
        <v>0</v>
      </c>
      <c r="D147" s="263">
        <v>3336710.9991282178</v>
      </c>
      <c r="E147" s="263">
        <v>1123025.204680607</v>
      </c>
      <c r="F147" s="263">
        <v>3336710.9991282178</v>
      </c>
      <c r="G147" s="263">
        <v>1543419373.875741</v>
      </c>
      <c r="H147" s="263">
        <v>0</v>
      </c>
      <c r="I147" s="263"/>
      <c r="J147" s="263">
        <v>0</v>
      </c>
      <c r="K147" s="263">
        <v>0</v>
      </c>
      <c r="L147" s="263">
        <v>0</v>
      </c>
      <c r="M147" s="263">
        <v>0</v>
      </c>
      <c r="N147" s="263">
        <v>0</v>
      </c>
      <c r="O147" s="263">
        <v>0</v>
      </c>
      <c r="P147" s="263">
        <v>0</v>
      </c>
      <c r="Q147" s="263">
        <v>0</v>
      </c>
      <c r="R147" s="263">
        <v>0</v>
      </c>
      <c r="S147" s="263">
        <v>0</v>
      </c>
      <c r="T147" s="263">
        <v>0</v>
      </c>
      <c r="U147" s="263">
        <v>0</v>
      </c>
      <c r="V147" s="263">
        <v>0</v>
      </c>
      <c r="W147" s="263">
        <v>0</v>
      </c>
      <c r="X147" s="263">
        <v>0</v>
      </c>
      <c r="Y147" s="263">
        <v>0</v>
      </c>
      <c r="Z147" s="263">
        <v>0</v>
      </c>
      <c r="AA147" s="263">
        <v>0</v>
      </c>
      <c r="AB147" s="263">
        <v>0</v>
      </c>
      <c r="AC147" s="263">
        <v>0</v>
      </c>
      <c r="AD147" s="263">
        <v>0</v>
      </c>
      <c r="AE147" s="263">
        <v>0</v>
      </c>
      <c r="AF147" s="263">
        <v>0</v>
      </c>
      <c r="AG147" s="263">
        <v>0</v>
      </c>
      <c r="AH147" s="263">
        <v>0</v>
      </c>
      <c r="AI147" s="263">
        <v>0</v>
      </c>
      <c r="AJ147" s="263">
        <v>0</v>
      </c>
      <c r="AK147" s="263"/>
      <c r="AL147" s="263">
        <v>0</v>
      </c>
      <c r="AM147" s="263">
        <v>0</v>
      </c>
      <c r="AN147" s="263">
        <v>0</v>
      </c>
      <c r="AO147" s="263">
        <v>0</v>
      </c>
      <c r="AP147" s="263">
        <v>42478.884671852997</v>
      </c>
      <c r="AQ147" s="263">
        <v>0</v>
      </c>
      <c r="AR147" s="263">
        <v>33827.335276397003</v>
      </c>
      <c r="AS147" s="263">
        <v>180891.42989564399</v>
      </c>
      <c r="AT147" s="263">
        <v>0</v>
      </c>
      <c r="AU147" s="263">
        <v>167334.21194081299</v>
      </c>
      <c r="AV147" s="263">
        <v>0</v>
      </c>
      <c r="AW147" s="263">
        <v>38334.794610252997</v>
      </c>
      <c r="AX147" s="263">
        <v>168602.22695485799</v>
      </c>
      <c r="AY147" s="263">
        <v>161800.19696632601</v>
      </c>
      <c r="AZ147" s="263">
        <v>78753.622626672004</v>
      </c>
      <c r="BA147" s="263">
        <v>98862.299193704006</v>
      </c>
      <c r="BB147" s="263">
        <v>285888.18971572502</v>
      </c>
      <c r="BC147" s="263">
        <v>228087.38814727499</v>
      </c>
      <c r="BD147" s="263">
        <v>58672.931938444999</v>
      </c>
      <c r="BE147" s="263">
        <v>170979.417318711</v>
      </c>
      <c r="BF147" s="263">
        <v>124635.816153176</v>
      </c>
      <c r="BG147" s="263">
        <v>225485.846487609</v>
      </c>
      <c r="BH147" s="263">
        <v>310016.06250419898</v>
      </c>
      <c r="BI147" s="263">
        <v>328674.08325321297</v>
      </c>
      <c r="BJ147" s="263">
        <v>102691.41460973299</v>
      </c>
      <c r="BK147" s="263">
        <v>284138.10457507102</v>
      </c>
      <c r="BL147" s="263">
        <v>246556.74228854099</v>
      </c>
      <c r="BM147" s="263"/>
      <c r="BN147" s="263">
        <v>0</v>
      </c>
      <c r="BO147" s="263">
        <v>0</v>
      </c>
      <c r="BP147" s="263">
        <v>0</v>
      </c>
      <c r="BQ147" s="263">
        <v>0</v>
      </c>
      <c r="BR147" s="263">
        <v>0</v>
      </c>
      <c r="BS147" s="263">
        <v>0</v>
      </c>
      <c r="BT147" s="263">
        <v>0</v>
      </c>
      <c r="BU147" s="263">
        <v>0</v>
      </c>
      <c r="BV147" s="263">
        <v>0</v>
      </c>
      <c r="BW147" s="263">
        <v>0</v>
      </c>
      <c r="BX147" s="263">
        <v>0</v>
      </c>
      <c r="BY147" s="263">
        <v>0</v>
      </c>
      <c r="BZ147" s="263">
        <v>0</v>
      </c>
      <c r="CA147" s="263">
        <v>0</v>
      </c>
      <c r="CB147" s="263">
        <v>0</v>
      </c>
      <c r="CC147" s="263">
        <v>0</v>
      </c>
      <c r="CD147" s="263">
        <v>0</v>
      </c>
      <c r="CE147" s="263">
        <v>0</v>
      </c>
      <c r="CF147" s="263">
        <v>0</v>
      </c>
      <c r="CG147" s="263">
        <v>595211.42513236403</v>
      </c>
      <c r="CH147" s="263">
        <v>0</v>
      </c>
      <c r="CI147" s="263">
        <v>0</v>
      </c>
      <c r="CJ147" s="263">
        <v>0</v>
      </c>
      <c r="CK147" s="263">
        <v>0</v>
      </c>
      <c r="CL147" s="263">
        <v>0</v>
      </c>
      <c r="CM147" s="263">
        <v>527813.77954824304</v>
      </c>
      <c r="CN147" s="263">
        <v>0</v>
      </c>
      <c r="CO147" s="263"/>
      <c r="CP147" s="263">
        <v>0</v>
      </c>
      <c r="CQ147" s="263">
        <v>0</v>
      </c>
      <c r="CR147" s="263">
        <v>0</v>
      </c>
      <c r="CS147" s="263">
        <v>0</v>
      </c>
      <c r="CT147" s="263">
        <v>42478.884671852997</v>
      </c>
      <c r="CU147" s="263">
        <v>0</v>
      </c>
      <c r="CV147" s="263">
        <v>33827.335276397003</v>
      </c>
      <c r="CW147" s="263">
        <v>180891.42989564399</v>
      </c>
      <c r="CX147" s="263">
        <v>0</v>
      </c>
      <c r="CY147" s="263">
        <v>167334.21194081299</v>
      </c>
      <c r="CZ147" s="263">
        <v>0</v>
      </c>
      <c r="DA147" s="263">
        <v>38334.794610252997</v>
      </c>
      <c r="DB147" s="263">
        <v>168602.22695485799</v>
      </c>
      <c r="DC147" s="263">
        <v>161800.19696632601</v>
      </c>
      <c r="DD147" s="263">
        <v>78753.622626672004</v>
      </c>
      <c r="DE147" s="263">
        <v>98862.299193704006</v>
      </c>
      <c r="DF147" s="263">
        <v>285888.18971572502</v>
      </c>
      <c r="DG147" s="263">
        <v>228087.38814727499</v>
      </c>
      <c r="DH147" s="263">
        <v>58672.931938444999</v>
      </c>
      <c r="DI147" s="263">
        <v>170979.417318711</v>
      </c>
      <c r="DJ147" s="263">
        <v>124635.816153176</v>
      </c>
      <c r="DK147" s="263">
        <v>225485.846487609</v>
      </c>
      <c r="DL147" s="263">
        <v>310016.06250419898</v>
      </c>
      <c r="DM147" s="263">
        <v>328674.08325321297</v>
      </c>
      <c r="DN147" s="263">
        <v>102691.41460973299</v>
      </c>
      <c r="DO147" s="263">
        <v>284138.10457507102</v>
      </c>
      <c r="DP147" s="263">
        <v>246556.74228854099</v>
      </c>
      <c r="DR147" s="263">
        <v>0</v>
      </c>
      <c r="DS147" s="263">
        <v>0</v>
      </c>
      <c r="DT147" s="263">
        <v>0</v>
      </c>
      <c r="DU147" s="263">
        <v>19636796.160651602</v>
      </c>
      <c r="DV147" s="263">
        <v>31045750.313850291</v>
      </c>
      <c r="DW147" s="263">
        <v>52193308.72605323</v>
      </c>
      <c r="DX147" s="263">
        <v>36861091.913773358</v>
      </c>
      <c r="DY147" s="263">
        <v>49383433</v>
      </c>
      <c r="DZ147" s="263">
        <v>36409810.380077511</v>
      </c>
      <c r="EA147" s="263">
        <v>57157579</v>
      </c>
      <c r="EB147" s="263">
        <v>47672537.292555898</v>
      </c>
      <c r="EC147" s="263">
        <v>102080372.3398848</v>
      </c>
      <c r="ED147" s="263">
        <v>62122242.869771793</v>
      </c>
      <c r="EE147" s="263">
        <v>65571596.629997022</v>
      </c>
      <c r="EF147" s="263">
        <v>70169288.269993857</v>
      </c>
      <c r="EG147" s="263">
        <v>55998928.496388517</v>
      </c>
      <c r="EH147" s="263">
        <v>72155021.389988124</v>
      </c>
      <c r="EI147" s="263">
        <v>57952623.645482279</v>
      </c>
      <c r="EJ147" s="263">
        <v>63221085.59010689</v>
      </c>
      <c r="EK147" s="263">
        <v>66582710.131877638</v>
      </c>
      <c r="EL147" s="263">
        <v>66342883.079127371</v>
      </c>
      <c r="EM147" s="263">
        <v>104535886.200019</v>
      </c>
      <c r="EN147" s="263">
        <v>73640365</v>
      </c>
      <c r="EO147" s="263">
        <v>94541101.230011553</v>
      </c>
      <c r="EP147" s="263">
        <v>75447614.802189782</v>
      </c>
      <c r="EQ147" s="263">
        <v>79313632.45334287</v>
      </c>
      <c r="ER147" s="263">
        <v>103383714.9605978</v>
      </c>
    </row>
    <row r="148" spans="1:148" x14ac:dyDescent="0.75">
      <c r="A148" s="262">
        <v>47026</v>
      </c>
      <c r="B148" t="s">
        <v>308</v>
      </c>
      <c r="C148" s="263">
        <v>0</v>
      </c>
      <c r="D148" s="263">
        <v>3198833.7621787069</v>
      </c>
      <c r="E148" s="263">
        <v>0</v>
      </c>
      <c r="F148" s="263">
        <v>3198833.7621787069</v>
      </c>
      <c r="G148" s="263">
        <v>1543419373.875741</v>
      </c>
      <c r="H148" s="263">
        <v>0</v>
      </c>
      <c r="I148" s="263"/>
      <c r="J148" s="263">
        <v>0</v>
      </c>
      <c r="K148" s="263">
        <v>0</v>
      </c>
      <c r="L148" s="263">
        <v>0</v>
      </c>
      <c r="M148" s="263">
        <v>0</v>
      </c>
      <c r="N148" s="263">
        <v>0</v>
      </c>
      <c r="O148" s="263">
        <v>0</v>
      </c>
      <c r="P148" s="263">
        <v>0</v>
      </c>
      <c r="Q148" s="263">
        <v>0</v>
      </c>
      <c r="R148" s="263">
        <v>0</v>
      </c>
      <c r="S148" s="263">
        <v>0</v>
      </c>
      <c r="T148" s="263">
        <v>0</v>
      </c>
      <c r="U148" s="263">
        <v>0</v>
      </c>
      <c r="V148" s="263">
        <v>0</v>
      </c>
      <c r="W148" s="263">
        <v>0</v>
      </c>
      <c r="X148" s="263">
        <v>0</v>
      </c>
      <c r="Y148" s="263">
        <v>0</v>
      </c>
      <c r="Z148" s="263">
        <v>0</v>
      </c>
      <c r="AA148" s="263">
        <v>0</v>
      </c>
      <c r="AB148" s="263">
        <v>0</v>
      </c>
      <c r="AC148" s="263">
        <v>0</v>
      </c>
      <c r="AD148" s="263">
        <v>0</v>
      </c>
      <c r="AE148" s="263">
        <v>0</v>
      </c>
      <c r="AF148" s="263">
        <v>0</v>
      </c>
      <c r="AG148" s="263">
        <v>0</v>
      </c>
      <c r="AH148" s="263">
        <v>0</v>
      </c>
      <c r="AI148" s="263">
        <v>0</v>
      </c>
      <c r="AJ148" s="263">
        <v>0</v>
      </c>
      <c r="AK148" s="263"/>
      <c r="AL148" s="263">
        <v>0</v>
      </c>
      <c r="AM148" s="263">
        <v>0</v>
      </c>
      <c r="AN148" s="263">
        <v>0</v>
      </c>
      <c r="AO148" s="263">
        <v>0</v>
      </c>
      <c r="AP148" s="263">
        <v>63089.931662174</v>
      </c>
      <c r="AQ148" s="263">
        <v>0</v>
      </c>
      <c r="AR148" s="263">
        <v>33826.253818199002</v>
      </c>
      <c r="AS148" s="263">
        <v>180880.16609433101</v>
      </c>
      <c r="AT148" s="263">
        <v>0</v>
      </c>
      <c r="AU148" s="263">
        <v>129079.378174282</v>
      </c>
      <c r="AV148" s="263">
        <v>0</v>
      </c>
      <c r="AW148" s="263">
        <v>38313.721340122996</v>
      </c>
      <c r="AX148" s="263">
        <v>169694.31940460799</v>
      </c>
      <c r="AY148" s="263">
        <v>161791.80718216699</v>
      </c>
      <c r="AZ148" s="263">
        <v>78743.002874411002</v>
      </c>
      <c r="BA148" s="263">
        <v>99683.111914540001</v>
      </c>
      <c r="BB148" s="263">
        <v>285880.91781838599</v>
      </c>
      <c r="BC148" s="263">
        <v>228078.668816288</v>
      </c>
      <c r="BD148" s="263">
        <v>58661.002344772998</v>
      </c>
      <c r="BE148" s="263">
        <v>160575.64633246299</v>
      </c>
      <c r="BF148" s="263">
        <v>124635.816153176</v>
      </c>
      <c r="BG148" s="263">
        <v>225485.846487609</v>
      </c>
      <c r="BH148" s="263">
        <v>310320.71151627298</v>
      </c>
      <c r="BI148" s="263">
        <v>328669.65831688</v>
      </c>
      <c r="BJ148" s="263">
        <v>0</v>
      </c>
      <c r="BK148" s="263">
        <v>274867.05963948299</v>
      </c>
      <c r="BL148" s="263">
        <v>246556.74228854099</v>
      </c>
      <c r="BM148" s="263"/>
      <c r="BN148" s="263">
        <v>0</v>
      </c>
      <c r="BO148" s="263">
        <v>0</v>
      </c>
      <c r="BP148" s="263">
        <v>0</v>
      </c>
      <c r="BQ148" s="263">
        <v>0</v>
      </c>
      <c r="BR148" s="263">
        <v>0</v>
      </c>
      <c r="BS148" s="263">
        <v>0</v>
      </c>
      <c r="BT148" s="263">
        <v>0</v>
      </c>
      <c r="BU148" s="263">
        <v>0</v>
      </c>
      <c r="BV148" s="263">
        <v>0</v>
      </c>
      <c r="BW148" s="263">
        <v>0</v>
      </c>
      <c r="BX148" s="263">
        <v>0</v>
      </c>
      <c r="BY148" s="263">
        <v>0</v>
      </c>
      <c r="BZ148" s="263">
        <v>0</v>
      </c>
      <c r="CA148" s="263">
        <v>0</v>
      </c>
      <c r="CB148" s="263">
        <v>0</v>
      </c>
      <c r="CC148" s="263">
        <v>0</v>
      </c>
      <c r="CD148" s="263">
        <v>0</v>
      </c>
      <c r="CE148" s="263">
        <v>0</v>
      </c>
      <c r="CF148" s="263">
        <v>0</v>
      </c>
      <c r="CG148" s="263">
        <v>0</v>
      </c>
      <c r="CH148" s="263">
        <v>0</v>
      </c>
      <c r="CI148" s="263">
        <v>0</v>
      </c>
      <c r="CJ148" s="263">
        <v>0</v>
      </c>
      <c r="CK148" s="263">
        <v>0</v>
      </c>
      <c r="CL148" s="263">
        <v>0</v>
      </c>
      <c r="CM148" s="263">
        <v>0</v>
      </c>
      <c r="CN148" s="263">
        <v>0</v>
      </c>
      <c r="CO148" s="263"/>
      <c r="CP148" s="263">
        <v>0</v>
      </c>
      <c r="CQ148" s="263">
        <v>0</v>
      </c>
      <c r="CR148" s="263">
        <v>0</v>
      </c>
      <c r="CS148" s="263">
        <v>0</v>
      </c>
      <c r="CT148" s="263">
        <v>63089.931662174</v>
      </c>
      <c r="CU148" s="263">
        <v>0</v>
      </c>
      <c r="CV148" s="263">
        <v>33826.253818199002</v>
      </c>
      <c r="CW148" s="263">
        <v>180880.16609433101</v>
      </c>
      <c r="CX148" s="263">
        <v>0</v>
      </c>
      <c r="CY148" s="263">
        <v>129079.378174282</v>
      </c>
      <c r="CZ148" s="263">
        <v>0</v>
      </c>
      <c r="DA148" s="263">
        <v>38313.721340122996</v>
      </c>
      <c r="DB148" s="263">
        <v>169694.31940460799</v>
      </c>
      <c r="DC148" s="263">
        <v>161791.80718216699</v>
      </c>
      <c r="DD148" s="263">
        <v>78743.002874411002</v>
      </c>
      <c r="DE148" s="263">
        <v>99683.111914540001</v>
      </c>
      <c r="DF148" s="263">
        <v>285880.91781838599</v>
      </c>
      <c r="DG148" s="263">
        <v>228078.668816288</v>
      </c>
      <c r="DH148" s="263">
        <v>58661.002344772998</v>
      </c>
      <c r="DI148" s="263">
        <v>160575.64633246299</v>
      </c>
      <c r="DJ148" s="263">
        <v>124635.816153176</v>
      </c>
      <c r="DK148" s="263">
        <v>225485.846487609</v>
      </c>
      <c r="DL148" s="263">
        <v>310320.71151627298</v>
      </c>
      <c r="DM148" s="263">
        <v>328669.65831688</v>
      </c>
      <c r="DN148" s="263">
        <v>0</v>
      </c>
      <c r="DO148" s="263">
        <v>274867.05963948299</v>
      </c>
      <c r="DP148" s="263">
        <v>246556.74228854099</v>
      </c>
      <c r="DR148" s="263">
        <v>0</v>
      </c>
      <c r="DS148" s="263">
        <v>0</v>
      </c>
      <c r="DT148" s="263">
        <v>0</v>
      </c>
      <c r="DU148" s="263">
        <v>19636796.160651602</v>
      </c>
      <c r="DV148" s="263">
        <v>31045750.313850291</v>
      </c>
      <c r="DW148" s="263">
        <v>52193308.72605323</v>
      </c>
      <c r="DX148" s="263">
        <v>36861091.913773358</v>
      </c>
      <c r="DY148" s="263">
        <v>49383433</v>
      </c>
      <c r="DZ148" s="263">
        <v>36409810.380077511</v>
      </c>
      <c r="EA148" s="263">
        <v>57157579</v>
      </c>
      <c r="EB148" s="263">
        <v>47672537.292555898</v>
      </c>
      <c r="EC148" s="263">
        <v>102080372.3398848</v>
      </c>
      <c r="ED148" s="263">
        <v>62122242.869771793</v>
      </c>
      <c r="EE148" s="263">
        <v>65571596.629997022</v>
      </c>
      <c r="EF148" s="263">
        <v>70169288.269993857</v>
      </c>
      <c r="EG148" s="263">
        <v>55998928.496388517</v>
      </c>
      <c r="EH148" s="263">
        <v>72155021.389988124</v>
      </c>
      <c r="EI148" s="263">
        <v>57952623.645482279</v>
      </c>
      <c r="EJ148" s="263">
        <v>63221085.59010689</v>
      </c>
      <c r="EK148" s="263">
        <v>66582710.131877638</v>
      </c>
      <c r="EL148" s="263">
        <v>66342883.079127371</v>
      </c>
      <c r="EM148" s="263">
        <v>104535886.200019</v>
      </c>
      <c r="EN148" s="263">
        <v>73640365</v>
      </c>
      <c r="EO148" s="263">
        <v>94541101.230011553</v>
      </c>
      <c r="EP148" s="263">
        <v>75447614.802189782</v>
      </c>
      <c r="EQ148" s="263">
        <v>79313632.45334287</v>
      </c>
      <c r="ER148" s="263">
        <v>103383714.9605978</v>
      </c>
    </row>
    <row r="149" spans="1:148" x14ac:dyDescent="0.75">
      <c r="A149" s="262">
        <v>47057</v>
      </c>
      <c r="B149" t="s">
        <v>308</v>
      </c>
      <c r="C149" s="263">
        <v>0</v>
      </c>
      <c r="D149" s="263">
        <v>2283735.388816277</v>
      </c>
      <c r="E149" s="263">
        <v>56457430.033910602</v>
      </c>
      <c r="F149" s="263">
        <v>2283735.388816277</v>
      </c>
      <c r="G149" s="263">
        <v>1486961943.84183</v>
      </c>
      <c r="H149" s="263">
        <v>0</v>
      </c>
      <c r="I149" s="263"/>
      <c r="J149" s="263">
        <v>0</v>
      </c>
      <c r="K149" s="263">
        <v>0</v>
      </c>
      <c r="L149" s="263">
        <v>0</v>
      </c>
      <c r="M149" s="263">
        <v>0</v>
      </c>
      <c r="N149" s="263">
        <v>0</v>
      </c>
      <c r="O149" s="263">
        <v>0</v>
      </c>
      <c r="P149" s="263">
        <v>0</v>
      </c>
      <c r="Q149" s="263">
        <v>0</v>
      </c>
      <c r="R149" s="263">
        <v>0</v>
      </c>
      <c r="S149" s="263">
        <v>0</v>
      </c>
      <c r="T149" s="263">
        <v>0</v>
      </c>
      <c r="U149" s="263">
        <v>0</v>
      </c>
      <c r="V149" s="263">
        <v>0</v>
      </c>
      <c r="W149" s="263">
        <v>0</v>
      </c>
      <c r="X149" s="263">
        <v>0</v>
      </c>
      <c r="Y149" s="263">
        <v>0</v>
      </c>
      <c r="Z149" s="263">
        <v>0</v>
      </c>
      <c r="AA149" s="263">
        <v>0</v>
      </c>
      <c r="AB149" s="263">
        <v>0</v>
      </c>
      <c r="AC149" s="263">
        <v>0</v>
      </c>
      <c r="AD149" s="263">
        <v>0</v>
      </c>
      <c r="AE149" s="263">
        <v>0</v>
      </c>
      <c r="AF149" s="263">
        <v>0</v>
      </c>
      <c r="AG149" s="263">
        <v>0</v>
      </c>
      <c r="AH149" s="263">
        <v>0</v>
      </c>
      <c r="AI149" s="263">
        <v>0</v>
      </c>
      <c r="AJ149" s="263">
        <v>0</v>
      </c>
      <c r="AK149" s="263"/>
      <c r="AL149" s="263">
        <v>0</v>
      </c>
      <c r="AM149" s="263">
        <v>0</v>
      </c>
      <c r="AN149" s="263">
        <v>0</v>
      </c>
      <c r="AO149" s="263">
        <v>0</v>
      </c>
      <c r="AP149" s="263">
        <v>61045.088256322</v>
      </c>
      <c r="AQ149" s="263">
        <v>0</v>
      </c>
      <c r="AR149" s="263">
        <v>32734.033305057001</v>
      </c>
      <c r="AS149" s="263">
        <v>112854.290206335</v>
      </c>
      <c r="AT149" s="263">
        <v>0</v>
      </c>
      <c r="AU149" s="263">
        <v>8137.2246931010004</v>
      </c>
      <c r="AV149" s="263">
        <v>0</v>
      </c>
      <c r="AW149" s="263">
        <v>0</v>
      </c>
      <c r="AX149" s="263">
        <v>136832.73725256301</v>
      </c>
      <c r="AY149" s="263">
        <v>156564.541333462</v>
      </c>
      <c r="AZ149" s="263">
        <v>94792.691738923997</v>
      </c>
      <c r="BA149" s="263">
        <v>18520.763422625001</v>
      </c>
      <c r="BB149" s="263">
        <v>276445.937204268</v>
      </c>
      <c r="BC149" s="263">
        <v>220712.797073208</v>
      </c>
      <c r="BD149" s="263">
        <v>56757.089530470999</v>
      </c>
      <c r="BE149" s="263">
        <v>155395.78677334799</v>
      </c>
      <c r="BF149" s="263">
        <v>0</v>
      </c>
      <c r="BG149" s="263">
        <v>68575.751170795993</v>
      </c>
      <c r="BH149" s="263">
        <v>300303.17796562897</v>
      </c>
      <c r="BI149" s="263">
        <v>318063.09859389398</v>
      </c>
      <c r="BJ149" s="263">
        <v>0</v>
      </c>
      <c r="BK149" s="263">
        <v>266000.38029627397</v>
      </c>
      <c r="BL149" s="263">
        <v>0</v>
      </c>
      <c r="BM149" s="263"/>
      <c r="BN149" s="263">
        <v>0</v>
      </c>
      <c r="BO149" s="263">
        <v>0</v>
      </c>
      <c r="BP149" s="263">
        <v>0</v>
      </c>
      <c r="BQ149" s="263">
        <v>0</v>
      </c>
      <c r="BR149" s="263">
        <v>0</v>
      </c>
      <c r="BS149" s="263">
        <v>15962349.99631214</v>
      </c>
      <c r="BT149" s="263">
        <v>0</v>
      </c>
      <c r="BU149" s="263">
        <v>893496.72856035805</v>
      </c>
      <c r="BV149" s="263">
        <v>3271203.5408991282</v>
      </c>
      <c r="BW149" s="263">
        <v>2016265.490747869</v>
      </c>
      <c r="BX149" s="263">
        <v>0</v>
      </c>
      <c r="BY149" s="263">
        <v>0</v>
      </c>
      <c r="BZ149" s="263">
        <v>919183.873302817</v>
      </c>
      <c r="CA149" s="263">
        <v>6320349.8425019979</v>
      </c>
      <c r="CB149" s="263">
        <v>19160.424720526</v>
      </c>
      <c r="CC149" s="263">
        <v>2627528.2937505841</v>
      </c>
      <c r="CD149" s="263">
        <v>0</v>
      </c>
      <c r="CE149" s="263">
        <v>0</v>
      </c>
      <c r="CF149" s="263">
        <v>3847184.890119195</v>
      </c>
      <c r="CG149" s="263">
        <v>0</v>
      </c>
      <c r="CH149" s="263">
        <v>0</v>
      </c>
      <c r="CI149" s="263">
        <v>4984855.8029959202</v>
      </c>
      <c r="CJ149" s="263">
        <v>0</v>
      </c>
      <c r="CK149" s="263">
        <v>14700000.000000359</v>
      </c>
      <c r="CL149" s="263">
        <v>895851.14999970805</v>
      </c>
      <c r="CM149" s="263">
        <v>0</v>
      </c>
      <c r="CN149" s="263">
        <v>0</v>
      </c>
      <c r="CO149" s="263"/>
      <c r="CP149" s="263">
        <v>0</v>
      </c>
      <c r="CQ149" s="263">
        <v>0</v>
      </c>
      <c r="CR149" s="263">
        <v>0</v>
      </c>
      <c r="CS149" s="263">
        <v>0</v>
      </c>
      <c r="CT149" s="263">
        <v>61045.088256322</v>
      </c>
      <c r="CU149" s="263">
        <v>0</v>
      </c>
      <c r="CV149" s="263">
        <v>32734.033305057001</v>
      </c>
      <c r="CW149" s="263">
        <v>112854.290206335</v>
      </c>
      <c r="CX149" s="263">
        <v>0</v>
      </c>
      <c r="CY149" s="263">
        <v>8137.2246931010004</v>
      </c>
      <c r="CZ149" s="263">
        <v>0</v>
      </c>
      <c r="DA149" s="263">
        <v>0</v>
      </c>
      <c r="DB149" s="263">
        <v>136832.73725256301</v>
      </c>
      <c r="DC149" s="263">
        <v>156564.541333462</v>
      </c>
      <c r="DD149" s="263">
        <v>94792.691738923997</v>
      </c>
      <c r="DE149" s="263">
        <v>18520.763422625001</v>
      </c>
      <c r="DF149" s="263">
        <v>276445.937204268</v>
      </c>
      <c r="DG149" s="263">
        <v>220712.797073208</v>
      </c>
      <c r="DH149" s="263">
        <v>56757.089530470999</v>
      </c>
      <c r="DI149" s="263">
        <v>155395.78677334799</v>
      </c>
      <c r="DJ149" s="263">
        <v>0</v>
      </c>
      <c r="DK149" s="263">
        <v>68575.751170795993</v>
      </c>
      <c r="DL149" s="263">
        <v>300303.17796562897</v>
      </c>
      <c r="DM149" s="263">
        <v>318063.09859389398</v>
      </c>
      <c r="DN149" s="263">
        <v>0</v>
      </c>
      <c r="DO149" s="263">
        <v>266000.38029627397</v>
      </c>
      <c r="DP149" s="263">
        <v>0</v>
      </c>
      <c r="DR149" s="263">
        <v>0</v>
      </c>
      <c r="DS149" s="263">
        <v>0</v>
      </c>
      <c r="DT149" s="263">
        <v>0</v>
      </c>
      <c r="DU149" s="263">
        <v>19636796.160651602</v>
      </c>
      <c r="DV149" s="263">
        <v>31045750.313850291</v>
      </c>
      <c r="DW149" s="263">
        <v>36230958.729741089</v>
      </c>
      <c r="DX149" s="263">
        <v>36861091.913773358</v>
      </c>
      <c r="DY149" s="263">
        <v>48489936.271439642</v>
      </c>
      <c r="DZ149" s="263">
        <v>33138606.839178391</v>
      </c>
      <c r="EA149" s="263">
        <v>55141313.509252131</v>
      </c>
      <c r="EB149" s="263">
        <v>47672537.292555898</v>
      </c>
      <c r="EC149" s="263">
        <v>102080372.3398848</v>
      </c>
      <c r="ED149" s="263">
        <v>61203058.996468984</v>
      </c>
      <c r="EE149" s="263">
        <v>59251246.787495017</v>
      </c>
      <c r="EF149" s="263">
        <v>70150127.845273331</v>
      </c>
      <c r="EG149" s="263">
        <v>53371400.202637941</v>
      </c>
      <c r="EH149" s="263">
        <v>72155021.389988124</v>
      </c>
      <c r="EI149" s="263">
        <v>57952623.645482279</v>
      </c>
      <c r="EJ149" s="263">
        <v>59373900.699987687</v>
      </c>
      <c r="EK149" s="263">
        <v>66582710.131877638</v>
      </c>
      <c r="EL149" s="263">
        <v>66342883.079127371</v>
      </c>
      <c r="EM149" s="263">
        <v>99551030.397023112</v>
      </c>
      <c r="EN149" s="263">
        <v>73640365</v>
      </c>
      <c r="EO149" s="263">
        <v>79841101.230011195</v>
      </c>
      <c r="EP149" s="263">
        <v>74551763.652190074</v>
      </c>
      <c r="EQ149" s="263">
        <v>79313632.45334287</v>
      </c>
      <c r="ER149" s="263">
        <v>103383714.9605978</v>
      </c>
    </row>
    <row r="150" spans="1:148" x14ac:dyDescent="0.75">
      <c r="A150" s="262">
        <v>47087</v>
      </c>
      <c r="B150" t="s">
        <v>308</v>
      </c>
      <c r="C150" s="263">
        <v>0</v>
      </c>
      <c r="D150" s="263">
        <v>2262279.4791895119</v>
      </c>
      <c r="E150" s="263">
        <v>39284818.165992893</v>
      </c>
      <c r="F150" s="263">
        <v>2262279.4791895119</v>
      </c>
      <c r="G150" s="263">
        <v>1447677125.675838</v>
      </c>
      <c r="H150" s="263">
        <v>0</v>
      </c>
      <c r="I150" s="263"/>
      <c r="J150" s="263">
        <v>0</v>
      </c>
      <c r="K150" s="263">
        <v>0</v>
      </c>
      <c r="L150" s="263">
        <v>0</v>
      </c>
      <c r="M150" s="263">
        <v>0</v>
      </c>
      <c r="N150" s="263">
        <v>0</v>
      </c>
      <c r="O150" s="263">
        <v>0</v>
      </c>
      <c r="P150" s="263">
        <v>0</v>
      </c>
      <c r="Q150" s="263">
        <v>0</v>
      </c>
      <c r="R150" s="263">
        <v>0</v>
      </c>
      <c r="S150" s="263">
        <v>0</v>
      </c>
      <c r="T150" s="263">
        <v>0</v>
      </c>
      <c r="U150" s="263">
        <v>0</v>
      </c>
      <c r="V150" s="263">
        <v>0</v>
      </c>
      <c r="W150" s="263">
        <v>0</v>
      </c>
      <c r="X150" s="263">
        <v>0</v>
      </c>
      <c r="Y150" s="263">
        <v>0</v>
      </c>
      <c r="Z150" s="263">
        <v>0</v>
      </c>
      <c r="AA150" s="263">
        <v>0</v>
      </c>
      <c r="AB150" s="263">
        <v>0</v>
      </c>
      <c r="AC150" s="263">
        <v>0</v>
      </c>
      <c r="AD150" s="263">
        <v>0</v>
      </c>
      <c r="AE150" s="263">
        <v>0</v>
      </c>
      <c r="AF150" s="263">
        <v>0</v>
      </c>
      <c r="AG150" s="263">
        <v>0</v>
      </c>
      <c r="AH150" s="263">
        <v>0</v>
      </c>
      <c r="AI150" s="263">
        <v>0</v>
      </c>
      <c r="AJ150" s="263">
        <v>0</v>
      </c>
      <c r="AK150" s="263"/>
      <c r="AL150" s="263">
        <v>0</v>
      </c>
      <c r="AM150" s="263">
        <v>0</v>
      </c>
      <c r="AN150" s="263">
        <v>0</v>
      </c>
      <c r="AO150" s="263">
        <v>0</v>
      </c>
      <c r="AP150" s="263">
        <v>63069.233946040004</v>
      </c>
      <c r="AQ150" s="263">
        <v>0</v>
      </c>
      <c r="AR150" s="263">
        <v>33824.021168869003</v>
      </c>
      <c r="AS150" s="263">
        <v>115557.062054871</v>
      </c>
      <c r="AT150" s="263">
        <v>0</v>
      </c>
      <c r="AU150" s="263">
        <v>0</v>
      </c>
      <c r="AV150" s="263">
        <v>0</v>
      </c>
      <c r="AW150" s="263">
        <v>0</v>
      </c>
      <c r="AX150" s="263">
        <v>138497.504408443</v>
      </c>
      <c r="AY150" s="263">
        <v>157167.838604641</v>
      </c>
      <c r="AZ150" s="263">
        <v>0</v>
      </c>
      <c r="BA150" s="263">
        <v>4002.7485419029999</v>
      </c>
      <c r="BB150" s="263">
        <v>286026.21141443303</v>
      </c>
      <c r="BC150" s="263">
        <v>228060.33549863499</v>
      </c>
      <c r="BD150" s="263">
        <v>156632.61725738301</v>
      </c>
      <c r="BE150" s="263">
        <v>153542.40914624801</v>
      </c>
      <c r="BF150" s="263">
        <v>0</v>
      </c>
      <c r="BG150" s="263">
        <v>47203.549554928999</v>
      </c>
      <c r="BH150" s="263">
        <v>310462.89224837598</v>
      </c>
      <c r="BI150" s="263">
        <v>293365.99570525798</v>
      </c>
      <c r="BJ150" s="263">
        <v>0</v>
      </c>
      <c r="BK150" s="263">
        <v>274867.05963948299</v>
      </c>
      <c r="BL150" s="263">
        <v>0</v>
      </c>
      <c r="BM150" s="263"/>
      <c r="BN150" s="263">
        <v>0</v>
      </c>
      <c r="BO150" s="263">
        <v>0</v>
      </c>
      <c r="BP150" s="263">
        <v>0</v>
      </c>
      <c r="BQ150" s="263">
        <v>0</v>
      </c>
      <c r="BR150" s="263">
        <v>0</v>
      </c>
      <c r="BS150" s="263">
        <v>0</v>
      </c>
      <c r="BT150" s="263">
        <v>0</v>
      </c>
      <c r="BU150" s="263">
        <v>0</v>
      </c>
      <c r="BV150" s="263">
        <v>0</v>
      </c>
      <c r="BW150" s="263">
        <v>0</v>
      </c>
      <c r="BX150" s="263">
        <v>0</v>
      </c>
      <c r="BY150" s="263">
        <v>0</v>
      </c>
      <c r="BZ150" s="263">
        <v>0</v>
      </c>
      <c r="CA150" s="263">
        <v>0</v>
      </c>
      <c r="CB150" s="263">
        <v>28732337.62626588</v>
      </c>
      <c r="CC150" s="263">
        <v>0</v>
      </c>
      <c r="CD150" s="263">
        <v>0</v>
      </c>
      <c r="CE150" s="263">
        <v>0</v>
      </c>
      <c r="CF150" s="263">
        <v>10552480.539727001</v>
      </c>
      <c r="CG150" s="263">
        <v>0</v>
      </c>
      <c r="CH150" s="263">
        <v>0</v>
      </c>
      <c r="CI150" s="263">
        <v>0</v>
      </c>
      <c r="CJ150" s="263">
        <v>0</v>
      </c>
      <c r="CK150" s="263">
        <v>0</v>
      </c>
      <c r="CL150" s="263">
        <v>0</v>
      </c>
      <c r="CM150" s="263">
        <v>0</v>
      </c>
      <c r="CN150" s="263">
        <v>0</v>
      </c>
      <c r="CO150" s="263"/>
      <c r="CP150" s="263">
        <v>0</v>
      </c>
      <c r="CQ150" s="263">
        <v>0</v>
      </c>
      <c r="CR150" s="263">
        <v>0</v>
      </c>
      <c r="CS150" s="263">
        <v>0</v>
      </c>
      <c r="CT150" s="263">
        <v>63069.233946040004</v>
      </c>
      <c r="CU150" s="263">
        <v>0</v>
      </c>
      <c r="CV150" s="263">
        <v>33824.021168869003</v>
      </c>
      <c r="CW150" s="263">
        <v>115557.062054871</v>
      </c>
      <c r="CX150" s="263">
        <v>0</v>
      </c>
      <c r="CY150" s="263">
        <v>0</v>
      </c>
      <c r="CZ150" s="263">
        <v>0</v>
      </c>
      <c r="DA150" s="263">
        <v>0</v>
      </c>
      <c r="DB150" s="263">
        <v>138497.504408443</v>
      </c>
      <c r="DC150" s="263">
        <v>157167.838604641</v>
      </c>
      <c r="DD150" s="263">
        <v>0</v>
      </c>
      <c r="DE150" s="263">
        <v>4002.7485419029999</v>
      </c>
      <c r="DF150" s="263">
        <v>286026.21141443303</v>
      </c>
      <c r="DG150" s="263">
        <v>228060.33549863499</v>
      </c>
      <c r="DH150" s="263">
        <v>156632.61725738301</v>
      </c>
      <c r="DI150" s="263">
        <v>153542.40914624801</v>
      </c>
      <c r="DJ150" s="263">
        <v>0</v>
      </c>
      <c r="DK150" s="263">
        <v>47203.549554928999</v>
      </c>
      <c r="DL150" s="263">
        <v>310462.89224837598</v>
      </c>
      <c r="DM150" s="263">
        <v>293365.99570525798</v>
      </c>
      <c r="DN150" s="263">
        <v>0</v>
      </c>
      <c r="DO150" s="263">
        <v>274867.05963948299</v>
      </c>
      <c r="DP150" s="263">
        <v>0</v>
      </c>
      <c r="DR150" s="263">
        <v>0</v>
      </c>
      <c r="DS150" s="263">
        <v>0</v>
      </c>
      <c r="DT150" s="263">
        <v>0</v>
      </c>
      <c r="DU150" s="263">
        <v>19636796.160651602</v>
      </c>
      <c r="DV150" s="263">
        <v>31045750.313850291</v>
      </c>
      <c r="DW150" s="263">
        <v>36230958.729741089</v>
      </c>
      <c r="DX150" s="263">
        <v>36861091.913773358</v>
      </c>
      <c r="DY150" s="263">
        <v>48489936.271439642</v>
      </c>
      <c r="DZ150" s="263">
        <v>33138606.839178391</v>
      </c>
      <c r="EA150" s="263">
        <v>55141313.509252131</v>
      </c>
      <c r="EB150" s="263">
        <v>47672537.292555898</v>
      </c>
      <c r="EC150" s="263">
        <v>102080372.3398848</v>
      </c>
      <c r="ED150" s="263">
        <v>61203058.996468984</v>
      </c>
      <c r="EE150" s="263">
        <v>59251246.787495017</v>
      </c>
      <c r="EF150" s="263">
        <v>41417790.219007447</v>
      </c>
      <c r="EG150" s="263">
        <v>53371400.202637941</v>
      </c>
      <c r="EH150" s="263">
        <v>72155021.389988124</v>
      </c>
      <c r="EI150" s="263">
        <v>57952623.645482279</v>
      </c>
      <c r="EJ150" s="263">
        <v>48821420.160260692</v>
      </c>
      <c r="EK150" s="263">
        <v>66582710.131877638</v>
      </c>
      <c r="EL150" s="263">
        <v>66342883.079127371</v>
      </c>
      <c r="EM150" s="263">
        <v>99551030.397023112</v>
      </c>
      <c r="EN150" s="263">
        <v>73640365</v>
      </c>
      <c r="EO150" s="263">
        <v>79841101.230011195</v>
      </c>
      <c r="EP150" s="263">
        <v>74551763.652190074</v>
      </c>
      <c r="EQ150" s="263">
        <v>79313632.45334287</v>
      </c>
      <c r="ER150" s="263">
        <v>103383714.9605978</v>
      </c>
    </row>
    <row r="151" spans="1:148" x14ac:dyDescent="0.75">
      <c r="A151" s="262">
        <v>47118</v>
      </c>
      <c r="B151" t="s">
        <v>308</v>
      </c>
      <c r="C151" s="263">
        <v>0</v>
      </c>
      <c r="D151" s="263">
        <v>1956786.3245677741</v>
      </c>
      <c r="E151" s="263">
        <v>0</v>
      </c>
      <c r="F151" s="263">
        <v>1956786.3245677741</v>
      </c>
      <c r="G151" s="263">
        <v>1447677125.675838</v>
      </c>
      <c r="H151" s="263">
        <v>0</v>
      </c>
      <c r="I151" s="263"/>
      <c r="J151" s="263">
        <v>0</v>
      </c>
      <c r="K151" s="263">
        <v>0</v>
      </c>
      <c r="L151" s="263">
        <v>0</v>
      </c>
      <c r="M151" s="263">
        <v>0</v>
      </c>
      <c r="N151" s="263">
        <v>0</v>
      </c>
      <c r="O151" s="263">
        <v>0</v>
      </c>
      <c r="P151" s="263">
        <v>0</v>
      </c>
      <c r="Q151" s="263">
        <v>0</v>
      </c>
      <c r="R151" s="263">
        <v>0</v>
      </c>
      <c r="S151" s="263">
        <v>0</v>
      </c>
      <c r="T151" s="263">
        <v>0</v>
      </c>
      <c r="U151" s="263">
        <v>0</v>
      </c>
      <c r="V151" s="263">
        <v>0</v>
      </c>
      <c r="W151" s="263">
        <v>0</v>
      </c>
      <c r="X151" s="263">
        <v>0</v>
      </c>
      <c r="Y151" s="263">
        <v>0</v>
      </c>
      <c r="Z151" s="263">
        <v>0</v>
      </c>
      <c r="AA151" s="263">
        <v>0</v>
      </c>
      <c r="AB151" s="263">
        <v>0</v>
      </c>
      <c r="AC151" s="263">
        <v>0</v>
      </c>
      <c r="AD151" s="263">
        <v>0</v>
      </c>
      <c r="AE151" s="263">
        <v>0</v>
      </c>
      <c r="AF151" s="263">
        <v>0</v>
      </c>
      <c r="AG151" s="263">
        <v>0</v>
      </c>
      <c r="AH151" s="263">
        <v>0</v>
      </c>
      <c r="AI151" s="263">
        <v>0</v>
      </c>
      <c r="AJ151" s="263">
        <v>0</v>
      </c>
      <c r="AK151" s="263"/>
      <c r="AL151" s="263">
        <v>0</v>
      </c>
      <c r="AM151" s="263">
        <v>0</v>
      </c>
      <c r="AN151" s="263">
        <v>0</v>
      </c>
      <c r="AO151" s="263">
        <v>0</v>
      </c>
      <c r="AP151" s="263">
        <v>61024.935671312996</v>
      </c>
      <c r="AQ151" s="263">
        <v>0</v>
      </c>
      <c r="AR151" s="263">
        <v>32731.863461072</v>
      </c>
      <c r="AS151" s="263">
        <v>111818.196065832</v>
      </c>
      <c r="AT151" s="263">
        <v>0</v>
      </c>
      <c r="AU151" s="263">
        <v>0</v>
      </c>
      <c r="AV151" s="263">
        <v>0</v>
      </c>
      <c r="AW151" s="263">
        <v>0</v>
      </c>
      <c r="AX151" s="263">
        <v>126281.14041494401</v>
      </c>
      <c r="AY151" s="263">
        <v>152089.09795851901</v>
      </c>
      <c r="AZ151" s="263">
        <v>0</v>
      </c>
      <c r="BA151" s="263">
        <v>3860.5590131260001</v>
      </c>
      <c r="BB151" s="263">
        <v>276420.70136557397</v>
      </c>
      <c r="BC151" s="263">
        <v>157428.58482566199</v>
      </c>
      <c r="BD151" s="263">
        <v>109424.115139374</v>
      </c>
      <c r="BE151" s="263">
        <v>148589.42820604701</v>
      </c>
      <c r="BF151" s="263">
        <v>0</v>
      </c>
      <c r="BG151" s="263">
        <v>45680.854407995997</v>
      </c>
      <c r="BH151" s="263">
        <v>181746.914045182</v>
      </c>
      <c r="BI151" s="263">
        <v>283689.55369685899</v>
      </c>
      <c r="BJ151" s="263">
        <v>0</v>
      </c>
      <c r="BK151" s="263">
        <v>266000.38029627397</v>
      </c>
      <c r="BL151" s="263">
        <v>0</v>
      </c>
      <c r="BM151" s="263"/>
      <c r="BN151" s="263">
        <v>0</v>
      </c>
      <c r="BO151" s="263">
        <v>0</v>
      </c>
      <c r="BP151" s="263">
        <v>0</v>
      </c>
      <c r="BQ151" s="263">
        <v>0</v>
      </c>
      <c r="BR151" s="263">
        <v>0</v>
      </c>
      <c r="BS151" s="263">
        <v>0</v>
      </c>
      <c r="BT151" s="263">
        <v>0</v>
      </c>
      <c r="BU151" s="263">
        <v>0</v>
      </c>
      <c r="BV151" s="263">
        <v>0</v>
      </c>
      <c r="BW151" s="263">
        <v>0</v>
      </c>
      <c r="BX151" s="263">
        <v>0</v>
      </c>
      <c r="BY151" s="263">
        <v>0</v>
      </c>
      <c r="BZ151" s="263">
        <v>0</v>
      </c>
      <c r="CA151" s="263">
        <v>0</v>
      </c>
      <c r="CB151" s="263">
        <v>0</v>
      </c>
      <c r="CC151" s="263">
        <v>0</v>
      </c>
      <c r="CD151" s="263">
        <v>0</v>
      </c>
      <c r="CE151" s="263">
        <v>0</v>
      </c>
      <c r="CF151" s="263">
        <v>0</v>
      </c>
      <c r="CG151" s="263">
        <v>0</v>
      </c>
      <c r="CH151" s="263">
        <v>0</v>
      </c>
      <c r="CI151" s="263">
        <v>0</v>
      </c>
      <c r="CJ151" s="263">
        <v>0</v>
      </c>
      <c r="CK151" s="263">
        <v>0</v>
      </c>
      <c r="CL151" s="263">
        <v>0</v>
      </c>
      <c r="CM151" s="263">
        <v>0</v>
      </c>
      <c r="CN151" s="263">
        <v>0</v>
      </c>
      <c r="CO151" s="263"/>
      <c r="CP151" s="263">
        <v>0</v>
      </c>
      <c r="CQ151" s="263">
        <v>0</v>
      </c>
      <c r="CR151" s="263">
        <v>0</v>
      </c>
      <c r="CS151" s="263">
        <v>0</v>
      </c>
      <c r="CT151" s="263">
        <v>61024.935671312996</v>
      </c>
      <c r="CU151" s="263">
        <v>0</v>
      </c>
      <c r="CV151" s="263">
        <v>32731.863461072</v>
      </c>
      <c r="CW151" s="263">
        <v>111818.196065832</v>
      </c>
      <c r="CX151" s="263">
        <v>0</v>
      </c>
      <c r="CY151" s="263">
        <v>0</v>
      </c>
      <c r="CZ151" s="263">
        <v>0</v>
      </c>
      <c r="DA151" s="263">
        <v>0</v>
      </c>
      <c r="DB151" s="263">
        <v>126281.14041494401</v>
      </c>
      <c r="DC151" s="263">
        <v>152089.09795851901</v>
      </c>
      <c r="DD151" s="263">
        <v>0</v>
      </c>
      <c r="DE151" s="263">
        <v>3860.5590131260001</v>
      </c>
      <c r="DF151" s="263">
        <v>276420.70136557397</v>
      </c>
      <c r="DG151" s="263">
        <v>157428.58482566199</v>
      </c>
      <c r="DH151" s="263">
        <v>109424.115139374</v>
      </c>
      <c r="DI151" s="263">
        <v>148589.42820604701</v>
      </c>
      <c r="DJ151" s="263">
        <v>0</v>
      </c>
      <c r="DK151" s="263">
        <v>45680.854407995997</v>
      </c>
      <c r="DL151" s="263">
        <v>181746.914045182</v>
      </c>
      <c r="DM151" s="263">
        <v>283689.55369685899</v>
      </c>
      <c r="DN151" s="263">
        <v>0</v>
      </c>
      <c r="DO151" s="263">
        <v>266000.38029627397</v>
      </c>
      <c r="DP151" s="263">
        <v>0</v>
      </c>
      <c r="DR151" s="263">
        <v>0</v>
      </c>
      <c r="DS151" s="263">
        <v>0</v>
      </c>
      <c r="DT151" s="263">
        <v>0</v>
      </c>
      <c r="DU151" s="263">
        <v>19636796.160651602</v>
      </c>
      <c r="DV151" s="263">
        <v>31045750.313850291</v>
      </c>
      <c r="DW151" s="263">
        <v>36230958.729741089</v>
      </c>
      <c r="DX151" s="263">
        <v>36861091.913773358</v>
      </c>
      <c r="DY151" s="263">
        <v>48489936.271439642</v>
      </c>
      <c r="DZ151" s="263">
        <v>33138606.839178391</v>
      </c>
      <c r="EA151" s="263">
        <v>55141313.509252131</v>
      </c>
      <c r="EB151" s="263">
        <v>47672537.292555898</v>
      </c>
      <c r="EC151" s="263">
        <v>102080372.3398848</v>
      </c>
      <c r="ED151" s="263">
        <v>61203058.996468984</v>
      </c>
      <c r="EE151" s="263">
        <v>59251246.787495017</v>
      </c>
      <c r="EF151" s="263">
        <v>41417790.219007447</v>
      </c>
      <c r="EG151" s="263">
        <v>53371400.202637941</v>
      </c>
      <c r="EH151" s="263">
        <v>72155021.389988124</v>
      </c>
      <c r="EI151" s="263">
        <v>57952623.645482279</v>
      </c>
      <c r="EJ151" s="263">
        <v>48821420.160260692</v>
      </c>
      <c r="EK151" s="263">
        <v>66582710.131877638</v>
      </c>
      <c r="EL151" s="263">
        <v>66342883.079127371</v>
      </c>
      <c r="EM151" s="263">
        <v>99551030.397023112</v>
      </c>
      <c r="EN151" s="263">
        <v>73640365</v>
      </c>
      <c r="EO151" s="263">
        <v>79841101.230011195</v>
      </c>
      <c r="EP151" s="263">
        <v>74551763.652190074</v>
      </c>
      <c r="EQ151" s="263">
        <v>79313632.45334287</v>
      </c>
      <c r="ER151" s="263">
        <v>103383714.9605978</v>
      </c>
    </row>
    <row r="152" spans="1:148" x14ac:dyDescent="0.75">
      <c r="A152" s="262">
        <v>47149</v>
      </c>
      <c r="B152" t="s">
        <v>308</v>
      </c>
      <c r="C152" s="263">
        <v>0</v>
      </c>
      <c r="D152" s="263">
        <v>1755866.5562032149</v>
      </c>
      <c r="E152" s="263">
        <v>11829932.07499996</v>
      </c>
      <c r="F152" s="263">
        <v>1755866.5562032149</v>
      </c>
      <c r="G152" s="263">
        <v>1435847193.6008379</v>
      </c>
      <c r="H152" s="263">
        <v>0</v>
      </c>
      <c r="I152" s="263"/>
      <c r="J152" s="263">
        <v>0</v>
      </c>
      <c r="K152" s="263">
        <v>0</v>
      </c>
      <c r="L152" s="263">
        <v>0</v>
      </c>
      <c r="M152" s="263">
        <v>0</v>
      </c>
      <c r="N152" s="263">
        <v>0</v>
      </c>
      <c r="O152" s="263">
        <v>0</v>
      </c>
      <c r="P152" s="263">
        <v>0</v>
      </c>
      <c r="Q152" s="263">
        <v>0</v>
      </c>
      <c r="R152" s="263">
        <v>0</v>
      </c>
      <c r="S152" s="263">
        <v>0</v>
      </c>
      <c r="T152" s="263">
        <v>0</v>
      </c>
      <c r="U152" s="263">
        <v>0</v>
      </c>
      <c r="V152" s="263">
        <v>0</v>
      </c>
      <c r="W152" s="263">
        <v>0</v>
      </c>
      <c r="X152" s="263">
        <v>0</v>
      </c>
      <c r="Y152" s="263">
        <v>0</v>
      </c>
      <c r="Z152" s="263">
        <v>0</v>
      </c>
      <c r="AA152" s="263">
        <v>0</v>
      </c>
      <c r="AB152" s="263">
        <v>0</v>
      </c>
      <c r="AC152" s="263">
        <v>0</v>
      </c>
      <c r="AD152" s="263">
        <v>0</v>
      </c>
      <c r="AE152" s="263">
        <v>0</v>
      </c>
      <c r="AF152" s="263">
        <v>0</v>
      </c>
      <c r="AG152" s="263">
        <v>0</v>
      </c>
      <c r="AH152" s="263">
        <v>0</v>
      </c>
      <c r="AI152" s="263">
        <v>0</v>
      </c>
      <c r="AJ152" s="263">
        <v>0</v>
      </c>
      <c r="AK152" s="263"/>
      <c r="AL152" s="263">
        <v>0</v>
      </c>
      <c r="AM152" s="263">
        <v>0</v>
      </c>
      <c r="AN152" s="263">
        <v>0</v>
      </c>
      <c r="AO152" s="263">
        <v>0</v>
      </c>
      <c r="AP152" s="263">
        <v>59352.271411376998</v>
      </c>
      <c r="AQ152" s="263">
        <v>0</v>
      </c>
      <c r="AR152" s="263">
        <v>29372.920099954001</v>
      </c>
      <c r="AS152" s="263">
        <v>109367.63164913301</v>
      </c>
      <c r="AT152" s="263">
        <v>0</v>
      </c>
      <c r="AU152" s="263">
        <v>0</v>
      </c>
      <c r="AV152" s="263">
        <v>0</v>
      </c>
      <c r="AW152" s="263">
        <v>0</v>
      </c>
      <c r="AX152" s="263">
        <v>126426.977895162</v>
      </c>
      <c r="AY152" s="263">
        <v>148940.84795282001</v>
      </c>
      <c r="AZ152" s="263">
        <v>0</v>
      </c>
      <c r="BA152" s="263">
        <v>91.874257295999996</v>
      </c>
      <c r="BB152" s="263">
        <v>101401.595908991</v>
      </c>
      <c r="BC152" s="263">
        <v>155529.59669430199</v>
      </c>
      <c r="BD152" s="263">
        <v>106946.91675711201</v>
      </c>
      <c r="BE152" s="263">
        <v>147199.21535286601</v>
      </c>
      <c r="BF152" s="263">
        <v>0</v>
      </c>
      <c r="BG152" s="263">
        <v>45680.854407995997</v>
      </c>
      <c r="BH152" s="263">
        <v>176980.39691567901</v>
      </c>
      <c r="BI152" s="263">
        <v>282575.07660425297</v>
      </c>
      <c r="BJ152" s="263">
        <v>0</v>
      </c>
      <c r="BK152" s="263">
        <v>266000.38029627397</v>
      </c>
      <c r="BL152" s="263">
        <v>0</v>
      </c>
      <c r="BM152" s="263"/>
      <c r="BN152" s="263">
        <v>0</v>
      </c>
      <c r="BO152" s="263">
        <v>0</v>
      </c>
      <c r="BP152" s="263">
        <v>0</v>
      </c>
      <c r="BQ152" s="263">
        <v>962000</v>
      </c>
      <c r="BR152" s="263">
        <v>0</v>
      </c>
      <c r="BS152" s="263">
        <v>0</v>
      </c>
      <c r="BT152" s="263">
        <v>0</v>
      </c>
      <c r="BU152" s="263">
        <v>0</v>
      </c>
      <c r="BV152" s="263">
        <v>0</v>
      </c>
      <c r="BW152" s="263">
        <v>0</v>
      </c>
      <c r="BX152" s="263">
        <v>0</v>
      </c>
      <c r="BY152" s="263">
        <v>0</v>
      </c>
      <c r="BZ152" s="263">
        <v>0</v>
      </c>
      <c r="CA152" s="263">
        <v>0</v>
      </c>
      <c r="CB152" s="263">
        <v>0</v>
      </c>
      <c r="CC152" s="263">
        <v>0</v>
      </c>
      <c r="CD152" s="263">
        <v>0</v>
      </c>
      <c r="CE152" s="263">
        <v>0</v>
      </c>
      <c r="CF152" s="263">
        <v>10867932.07499996</v>
      </c>
      <c r="CG152" s="263">
        <v>0</v>
      </c>
      <c r="CH152" s="263">
        <v>0</v>
      </c>
      <c r="CI152" s="263">
        <v>0</v>
      </c>
      <c r="CJ152" s="263">
        <v>0</v>
      </c>
      <c r="CK152" s="263">
        <v>0</v>
      </c>
      <c r="CL152" s="263">
        <v>0</v>
      </c>
      <c r="CM152" s="263">
        <v>0</v>
      </c>
      <c r="CN152" s="263">
        <v>0</v>
      </c>
      <c r="CO152" s="263"/>
      <c r="CP152" s="263">
        <v>0</v>
      </c>
      <c r="CQ152" s="263">
        <v>0</v>
      </c>
      <c r="CR152" s="263">
        <v>0</v>
      </c>
      <c r="CS152" s="263">
        <v>0</v>
      </c>
      <c r="CT152" s="263">
        <v>59352.271411376998</v>
      </c>
      <c r="CU152" s="263">
        <v>0</v>
      </c>
      <c r="CV152" s="263">
        <v>29372.920099954001</v>
      </c>
      <c r="CW152" s="263">
        <v>109367.63164913301</v>
      </c>
      <c r="CX152" s="263">
        <v>0</v>
      </c>
      <c r="CY152" s="263">
        <v>0</v>
      </c>
      <c r="CZ152" s="263">
        <v>0</v>
      </c>
      <c r="DA152" s="263">
        <v>0</v>
      </c>
      <c r="DB152" s="263">
        <v>126426.977895162</v>
      </c>
      <c r="DC152" s="263">
        <v>148940.84795282001</v>
      </c>
      <c r="DD152" s="263">
        <v>0</v>
      </c>
      <c r="DE152" s="263">
        <v>91.874257295999996</v>
      </c>
      <c r="DF152" s="263">
        <v>101401.595908991</v>
      </c>
      <c r="DG152" s="263">
        <v>155529.59669430199</v>
      </c>
      <c r="DH152" s="263">
        <v>106946.91675711201</v>
      </c>
      <c r="DI152" s="263">
        <v>147199.21535286601</v>
      </c>
      <c r="DJ152" s="263">
        <v>0</v>
      </c>
      <c r="DK152" s="263">
        <v>45680.854407995997</v>
      </c>
      <c r="DL152" s="263">
        <v>176980.39691567901</v>
      </c>
      <c r="DM152" s="263">
        <v>282575.07660425297</v>
      </c>
      <c r="DN152" s="263">
        <v>0</v>
      </c>
      <c r="DO152" s="263">
        <v>266000.38029627397</v>
      </c>
      <c r="DP152" s="263">
        <v>0</v>
      </c>
      <c r="DR152" s="263">
        <v>0</v>
      </c>
      <c r="DS152" s="263">
        <v>0</v>
      </c>
      <c r="DT152" s="263">
        <v>0</v>
      </c>
      <c r="DU152" s="263">
        <v>18674796.160651602</v>
      </c>
      <c r="DV152" s="263">
        <v>31045750.313850291</v>
      </c>
      <c r="DW152" s="263">
        <v>36230958.729741089</v>
      </c>
      <c r="DX152" s="263">
        <v>36861091.913773358</v>
      </c>
      <c r="DY152" s="263">
        <v>48489936.271439642</v>
      </c>
      <c r="DZ152" s="263">
        <v>33138606.839178391</v>
      </c>
      <c r="EA152" s="263">
        <v>55141313.509252131</v>
      </c>
      <c r="EB152" s="263">
        <v>47672537.292555898</v>
      </c>
      <c r="EC152" s="263">
        <v>102080372.3398848</v>
      </c>
      <c r="ED152" s="263">
        <v>61203058.996468984</v>
      </c>
      <c r="EE152" s="263">
        <v>59251246.787495017</v>
      </c>
      <c r="EF152" s="263">
        <v>41417790.219007447</v>
      </c>
      <c r="EG152" s="263">
        <v>53371400.202637941</v>
      </c>
      <c r="EH152" s="263">
        <v>72155021.389988124</v>
      </c>
      <c r="EI152" s="263">
        <v>57952623.645482279</v>
      </c>
      <c r="EJ152" s="263">
        <v>37953488.085260727</v>
      </c>
      <c r="EK152" s="263">
        <v>66582710.131877638</v>
      </c>
      <c r="EL152" s="263">
        <v>66342883.079127371</v>
      </c>
      <c r="EM152" s="263">
        <v>99551030.397023112</v>
      </c>
      <c r="EN152" s="263">
        <v>73640365</v>
      </c>
      <c r="EO152" s="263">
        <v>79841101.230011195</v>
      </c>
      <c r="EP152" s="263">
        <v>74551763.652190074</v>
      </c>
      <c r="EQ152" s="263">
        <v>79313632.45334287</v>
      </c>
      <c r="ER152" s="263">
        <v>103383714.9605978</v>
      </c>
    </row>
    <row r="153" spans="1:148" x14ac:dyDescent="0.75">
      <c r="A153" s="262">
        <v>47177</v>
      </c>
      <c r="B153" t="s">
        <v>308</v>
      </c>
      <c r="C153" s="263">
        <v>0</v>
      </c>
      <c r="D153" s="263">
        <v>1708874.772458195</v>
      </c>
      <c r="E153" s="263">
        <v>0</v>
      </c>
      <c r="F153" s="263">
        <v>1708874.772458195</v>
      </c>
      <c r="G153" s="263">
        <v>1435847193.6008379</v>
      </c>
      <c r="H153" s="263">
        <v>0</v>
      </c>
      <c r="I153" s="263"/>
      <c r="J153" s="263">
        <v>0</v>
      </c>
      <c r="K153" s="263">
        <v>0</v>
      </c>
      <c r="L153" s="263">
        <v>0</v>
      </c>
      <c r="M153" s="263">
        <v>0</v>
      </c>
      <c r="N153" s="263">
        <v>0</v>
      </c>
      <c r="O153" s="263">
        <v>0</v>
      </c>
      <c r="P153" s="263">
        <v>0</v>
      </c>
      <c r="Q153" s="263">
        <v>0</v>
      </c>
      <c r="R153" s="263">
        <v>0</v>
      </c>
      <c r="S153" s="263">
        <v>0</v>
      </c>
      <c r="T153" s="263">
        <v>0</v>
      </c>
      <c r="U153" s="263">
        <v>0</v>
      </c>
      <c r="V153" s="263">
        <v>0</v>
      </c>
      <c r="W153" s="263">
        <v>0</v>
      </c>
      <c r="X153" s="263">
        <v>0</v>
      </c>
      <c r="Y153" s="263">
        <v>0</v>
      </c>
      <c r="Z153" s="263">
        <v>0</v>
      </c>
      <c r="AA153" s="263">
        <v>0</v>
      </c>
      <c r="AB153" s="263">
        <v>0</v>
      </c>
      <c r="AC153" s="263">
        <v>0</v>
      </c>
      <c r="AD153" s="263">
        <v>0</v>
      </c>
      <c r="AE153" s="263">
        <v>0</v>
      </c>
      <c r="AF153" s="263">
        <v>0</v>
      </c>
      <c r="AG153" s="263">
        <v>0</v>
      </c>
      <c r="AH153" s="263">
        <v>0</v>
      </c>
      <c r="AI153" s="263">
        <v>0</v>
      </c>
      <c r="AJ153" s="263">
        <v>0</v>
      </c>
      <c r="AK153" s="263"/>
      <c r="AL153" s="263">
        <v>0</v>
      </c>
      <c r="AM153" s="263">
        <v>0</v>
      </c>
      <c r="AN153" s="263">
        <v>0</v>
      </c>
      <c r="AO153" s="263">
        <v>0</v>
      </c>
      <c r="AP153" s="263">
        <v>59342.340162184002</v>
      </c>
      <c r="AQ153" s="263">
        <v>0</v>
      </c>
      <c r="AR153" s="263">
        <v>29371.850552507</v>
      </c>
      <c r="AS153" s="263">
        <v>109356.269744859</v>
      </c>
      <c r="AT153" s="263">
        <v>0</v>
      </c>
      <c r="AU153" s="263">
        <v>0</v>
      </c>
      <c r="AV153" s="263">
        <v>0</v>
      </c>
      <c r="AW153" s="263">
        <v>0</v>
      </c>
      <c r="AX153" s="263">
        <v>126287.412248162</v>
      </c>
      <c r="AY153" s="263">
        <v>145797.40114202601</v>
      </c>
      <c r="AZ153" s="263">
        <v>0</v>
      </c>
      <c r="BA153" s="263">
        <v>78.614481939000001</v>
      </c>
      <c r="BB153" s="263">
        <v>100972.68584974699</v>
      </c>
      <c r="BC153" s="263">
        <v>155521.060102677</v>
      </c>
      <c r="BD153" s="263">
        <v>109023.377023924</v>
      </c>
      <c r="BE153" s="263">
        <v>147199.21535286601</v>
      </c>
      <c r="BF153" s="263">
        <v>0</v>
      </c>
      <c r="BG153" s="263">
        <v>45680.854407995997</v>
      </c>
      <c r="BH153" s="263">
        <v>131671.849278379</v>
      </c>
      <c r="BI153" s="263">
        <v>282571.46181465499</v>
      </c>
      <c r="BJ153" s="263">
        <v>0</v>
      </c>
      <c r="BK153" s="263">
        <v>266000.38029627397</v>
      </c>
      <c r="BL153" s="263">
        <v>0</v>
      </c>
      <c r="BM153" s="263"/>
      <c r="BN153" s="263">
        <v>0</v>
      </c>
      <c r="BO153" s="263">
        <v>0</v>
      </c>
      <c r="BP153" s="263">
        <v>0</v>
      </c>
      <c r="BQ153" s="263">
        <v>0</v>
      </c>
      <c r="BR153" s="263">
        <v>0</v>
      </c>
      <c r="BS153" s="263">
        <v>0</v>
      </c>
      <c r="BT153" s="263">
        <v>0</v>
      </c>
      <c r="BU153" s="263">
        <v>0</v>
      </c>
      <c r="BV153" s="263">
        <v>0</v>
      </c>
      <c r="BW153" s="263">
        <v>0</v>
      </c>
      <c r="BX153" s="263">
        <v>0</v>
      </c>
      <c r="BY153" s="263">
        <v>0</v>
      </c>
      <c r="BZ153" s="263">
        <v>0</v>
      </c>
      <c r="CA153" s="263">
        <v>0</v>
      </c>
      <c r="CB153" s="263">
        <v>0</v>
      </c>
      <c r="CC153" s="263">
        <v>0</v>
      </c>
      <c r="CD153" s="263">
        <v>0</v>
      </c>
      <c r="CE153" s="263">
        <v>0</v>
      </c>
      <c r="CF153" s="263">
        <v>0</v>
      </c>
      <c r="CG153" s="263">
        <v>0</v>
      </c>
      <c r="CH153" s="263">
        <v>0</v>
      </c>
      <c r="CI153" s="263">
        <v>0</v>
      </c>
      <c r="CJ153" s="263">
        <v>0</v>
      </c>
      <c r="CK153" s="263">
        <v>0</v>
      </c>
      <c r="CL153" s="263">
        <v>0</v>
      </c>
      <c r="CM153" s="263">
        <v>0</v>
      </c>
      <c r="CN153" s="263">
        <v>0</v>
      </c>
      <c r="CO153" s="263"/>
      <c r="CP153" s="263">
        <v>0</v>
      </c>
      <c r="CQ153" s="263">
        <v>0</v>
      </c>
      <c r="CR153" s="263">
        <v>0</v>
      </c>
      <c r="CS153" s="263">
        <v>0</v>
      </c>
      <c r="CT153" s="263">
        <v>59342.340162184002</v>
      </c>
      <c r="CU153" s="263">
        <v>0</v>
      </c>
      <c r="CV153" s="263">
        <v>29371.850552507</v>
      </c>
      <c r="CW153" s="263">
        <v>109356.269744859</v>
      </c>
      <c r="CX153" s="263">
        <v>0</v>
      </c>
      <c r="CY153" s="263">
        <v>0</v>
      </c>
      <c r="CZ153" s="263">
        <v>0</v>
      </c>
      <c r="DA153" s="263">
        <v>0</v>
      </c>
      <c r="DB153" s="263">
        <v>126287.412248162</v>
      </c>
      <c r="DC153" s="263">
        <v>145797.40114202601</v>
      </c>
      <c r="DD153" s="263">
        <v>0</v>
      </c>
      <c r="DE153" s="263">
        <v>78.614481939000001</v>
      </c>
      <c r="DF153" s="263">
        <v>100972.68584974699</v>
      </c>
      <c r="DG153" s="263">
        <v>155521.060102677</v>
      </c>
      <c r="DH153" s="263">
        <v>109023.377023924</v>
      </c>
      <c r="DI153" s="263">
        <v>147199.21535286601</v>
      </c>
      <c r="DJ153" s="263">
        <v>0</v>
      </c>
      <c r="DK153" s="263">
        <v>45680.854407995997</v>
      </c>
      <c r="DL153" s="263">
        <v>131671.849278379</v>
      </c>
      <c r="DM153" s="263">
        <v>282571.46181465499</v>
      </c>
      <c r="DN153" s="263">
        <v>0</v>
      </c>
      <c r="DO153" s="263">
        <v>266000.38029627397</v>
      </c>
      <c r="DP153" s="263">
        <v>0</v>
      </c>
      <c r="DR153" s="263">
        <v>0</v>
      </c>
      <c r="DS153" s="263">
        <v>0</v>
      </c>
      <c r="DT153" s="263">
        <v>0</v>
      </c>
      <c r="DU153" s="263">
        <v>18674796.160651602</v>
      </c>
      <c r="DV153" s="263">
        <v>31045750.313850291</v>
      </c>
      <c r="DW153" s="263">
        <v>36230958.729741089</v>
      </c>
      <c r="DX153" s="263">
        <v>36861091.913773358</v>
      </c>
      <c r="DY153" s="263">
        <v>48489936.271439642</v>
      </c>
      <c r="DZ153" s="263">
        <v>33138606.839178391</v>
      </c>
      <c r="EA153" s="263">
        <v>55141313.509252131</v>
      </c>
      <c r="EB153" s="263">
        <v>47672537.292555898</v>
      </c>
      <c r="EC153" s="263">
        <v>102080372.3398848</v>
      </c>
      <c r="ED153" s="263">
        <v>61203058.996468984</v>
      </c>
      <c r="EE153" s="263">
        <v>59251246.787495017</v>
      </c>
      <c r="EF153" s="263">
        <v>41417790.219007447</v>
      </c>
      <c r="EG153" s="263">
        <v>53371400.202637941</v>
      </c>
      <c r="EH153" s="263">
        <v>72155021.389988124</v>
      </c>
      <c r="EI153" s="263">
        <v>57952623.645482279</v>
      </c>
      <c r="EJ153" s="263">
        <v>37953488.085260727</v>
      </c>
      <c r="EK153" s="263">
        <v>66582710.131877638</v>
      </c>
      <c r="EL153" s="263">
        <v>66342883.079127371</v>
      </c>
      <c r="EM153" s="263">
        <v>99551030.397023112</v>
      </c>
      <c r="EN153" s="263">
        <v>73640365</v>
      </c>
      <c r="EO153" s="263">
        <v>79841101.230011195</v>
      </c>
      <c r="EP153" s="263">
        <v>74551763.652190074</v>
      </c>
      <c r="EQ153" s="263">
        <v>79313632.45334287</v>
      </c>
      <c r="ER153" s="263">
        <v>103383714.9605978</v>
      </c>
    </row>
    <row r="154" spans="1:148" x14ac:dyDescent="0.75">
      <c r="A154" s="262">
        <v>47208</v>
      </c>
      <c r="B154" t="s">
        <v>308</v>
      </c>
      <c r="C154" s="263">
        <v>0</v>
      </c>
      <c r="D154" s="263">
        <v>1818265.6892243919</v>
      </c>
      <c r="E154" s="263">
        <v>94369752.409318134</v>
      </c>
      <c r="F154" s="263">
        <v>1818265.6892243919</v>
      </c>
      <c r="G154" s="263">
        <v>1341477441.191519</v>
      </c>
      <c r="H154" s="263">
        <v>0</v>
      </c>
      <c r="I154" s="263"/>
      <c r="J154" s="263">
        <v>0</v>
      </c>
      <c r="K154" s="263">
        <v>0</v>
      </c>
      <c r="L154" s="263">
        <v>0</v>
      </c>
      <c r="M154" s="263">
        <v>0</v>
      </c>
      <c r="N154" s="263">
        <v>0</v>
      </c>
      <c r="O154" s="263">
        <v>0</v>
      </c>
      <c r="P154" s="263">
        <v>0</v>
      </c>
      <c r="Q154" s="263">
        <v>0</v>
      </c>
      <c r="R154" s="263">
        <v>0</v>
      </c>
      <c r="S154" s="263">
        <v>0</v>
      </c>
      <c r="T154" s="263">
        <v>0</v>
      </c>
      <c r="U154" s="263">
        <v>0</v>
      </c>
      <c r="V154" s="263">
        <v>0</v>
      </c>
      <c r="W154" s="263">
        <v>0</v>
      </c>
      <c r="X154" s="263">
        <v>0</v>
      </c>
      <c r="Y154" s="263">
        <v>0</v>
      </c>
      <c r="Z154" s="263">
        <v>0</v>
      </c>
      <c r="AA154" s="263">
        <v>0</v>
      </c>
      <c r="AB154" s="263">
        <v>0</v>
      </c>
      <c r="AC154" s="263">
        <v>0</v>
      </c>
      <c r="AD154" s="263">
        <v>0</v>
      </c>
      <c r="AE154" s="263">
        <v>0</v>
      </c>
      <c r="AF154" s="263">
        <v>0</v>
      </c>
      <c r="AG154" s="263">
        <v>0</v>
      </c>
      <c r="AH154" s="263">
        <v>0</v>
      </c>
      <c r="AI154" s="263">
        <v>0</v>
      </c>
      <c r="AJ154" s="263">
        <v>0</v>
      </c>
      <c r="AK154" s="263"/>
      <c r="AL154" s="263">
        <v>0</v>
      </c>
      <c r="AM154" s="263">
        <v>0</v>
      </c>
      <c r="AN154" s="263">
        <v>0</v>
      </c>
      <c r="AO154" s="263">
        <v>0</v>
      </c>
      <c r="AP154" s="263">
        <v>64329.943035910001</v>
      </c>
      <c r="AQ154" s="263">
        <v>0</v>
      </c>
      <c r="AR154" s="263">
        <v>39445.596828201</v>
      </c>
      <c r="AS154" s="263">
        <v>116674.407821706</v>
      </c>
      <c r="AT154" s="263">
        <v>0</v>
      </c>
      <c r="AU154" s="263">
        <v>0</v>
      </c>
      <c r="AV154" s="263">
        <v>0</v>
      </c>
      <c r="AW154" s="263">
        <v>0</v>
      </c>
      <c r="AX154" s="263">
        <v>140703.54640401999</v>
      </c>
      <c r="AY154" s="263">
        <v>142570.82181700401</v>
      </c>
      <c r="AZ154" s="263">
        <v>0</v>
      </c>
      <c r="BA154" s="263">
        <v>11352.581534225001</v>
      </c>
      <c r="BB154" s="263">
        <v>144075.99792877</v>
      </c>
      <c r="BC154" s="263">
        <v>147366.06342542</v>
      </c>
      <c r="BD154" s="263">
        <v>112566.704001397</v>
      </c>
      <c r="BE154" s="263">
        <v>151369.853912408</v>
      </c>
      <c r="BF154" s="263">
        <v>0</v>
      </c>
      <c r="BG154" s="263">
        <v>45680.848611162997</v>
      </c>
      <c r="BH154" s="263">
        <v>159436.03086032899</v>
      </c>
      <c r="BI154" s="263">
        <v>276692.912747567</v>
      </c>
      <c r="BJ154" s="263">
        <v>0</v>
      </c>
      <c r="BK154" s="263">
        <v>266000.38029627199</v>
      </c>
      <c r="BL154" s="263">
        <v>0</v>
      </c>
      <c r="BM154" s="263"/>
      <c r="BN154" s="263">
        <v>0</v>
      </c>
      <c r="BO154" s="263">
        <v>0</v>
      </c>
      <c r="BP154" s="263">
        <v>0</v>
      </c>
      <c r="BQ154" s="263">
        <v>18674796.160651602</v>
      </c>
      <c r="BR154" s="263">
        <v>0</v>
      </c>
      <c r="BS154" s="263">
        <v>36230958.729741089</v>
      </c>
      <c r="BT154" s="263">
        <v>26128130.246768981</v>
      </c>
      <c r="BU154" s="263">
        <v>0</v>
      </c>
      <c r="BV154" s="263">
        <v>0</v>
      </c>
      <c r="BW154" s="263">
        <v>0</v>
      </c>
      <c r="BX154" s="263">
        <v>0</v>
      </c>
      <c r="BY154" s="263">
        <v>0</v>
      </c>
      <c r="BZ154" s="263">
        <v>0</v>
      </c>
      <c r="CA154" s="263">
        <v>0</v>
      </c>
      <c r="CB154" s="263">
        <v>0</v>
      </c>
      <c r="CC154" s="263">
        <v>0</v>
      </c>
      <c r="CD154" s="263">
        <v>0</v>
      </c>
      <c r="CE154" s="263">
        <v>0</v>
      </c>
      <c r="CF154" s="263">
        <v>0</v>
      </c>
      <c r="CG154" s="263">
        <v>0</v>
      </c>
      <c r="CH154" s="263">
        <v>0</v>
      </c>
      <c r="CI154" s="263">
        <v>0</v>
      </c>
      <c r="CJ154" s="263">
        <v>0</v>
      </c>
      <c r="CK154" s="263">
        <v>0</v>
      </c>
      <c r="CL154" s="263">
        <v>0</v>
      </c>
      <c r="CM154" s="263">
        <v>97511.520960376001</v>
      </c>
      <c r="CN154" s="263">
        <v>13238355.75119609</v>
      </c>
      <c r="CO154" s="263"/>
      <c r="CP154" s="263">
        <v>0</v>
      </c>
      <c r="CQ154" s="263">
        <v>0</v>
      </c>
      <c r="CR154" s="263">
        <v>0</v>
      </c>
      <c r="CS154" s="263">
        <v>0</v>
      </c>
      <c r="CT154" s="263">
        <v>64329.943035910001</v>
      </c>
      <c r="CU154" s="263">
        <v>0</v>
      </c>
      <c r="CV154" s="263">
        <v>39445.596828201</v>
      </c>
      <c r="CW154" s="263">
        <v>116674.407821706</v>
      </c>
      <c r="CX154" s="263">
        <v>0</v>
      </c>
      <c r="CY154" s="263">
        <v>0</v>
      </c>
      <c r="CZ154" s="263">
        <v>0</v>
      </c>
      <c r="DA154" s="263">
        <v>0</v>
      </c>
      <c r="DB154" s="263">
        <v>140703.54640401999</v>
      </c>
      <c r="DC154" s="263">
        <v>142570.82181700401</v>
      </c>
      <c r="DD154" s="263">
        <v>0</v>
      </c>
      <c r="DE154" s="263">
        <v>11352.581534225001</v>
      </c>
      <c r="DF154" s="263">
        <v>144075.99792877</v>
      </c>
      <c r="DG154" s="263">
        <v>147366.06342542</v>
      </c>
      <c r="DH154" s="263">
        <v>112566.704001397</v>
      </c>
      <c r="DI154" s="263">
        <v>151369.853912408</v>
      </c>
      <c r="DJ154" s="263">
        <v>0</v>
      </c>
      <c r="DK154" s="263">
        <v>45680.848611162997</v>
      </c>
      <c r="DL154" s="263">
        <v>159436.03086032899</v>
      </c>
      <c r="DM154" s="263">
        <v>276692.912747567</v>
      </c>
      <c r="DN154" s="263">
        <v>0</v>
      </c>
      <c r="DO154" s="263">
        <v>266000.38029627199</v>
      </c>
      <c r="DP154" s="263">
        <v>0</v>
      </c>
      <c r="DR154" s="263">
        <v>0</v>
      </c>
      <c r="DS154" s="263">
        <v>0</v>
      </c>
      <c r="DT154" s="263">
        <v>0</v>
      </c>
      <c r="DU154" s="263">
        <v>0</v>
      </c>
      <c r="DV154" s="263">
        <v>31045750.313850291</v>
      </c>
      <c r="DW154" s="263">
        <v>0</v>
      </c>
      <c r="DX154" s="263">
        <v>10732961.667004369</v>
      </c>
      <c r="DY154" s="263">
        <v>48489936.271439642</v>
      </c>
      <c r="DZ154" s="263">
        <v>33138606.839178391</v>
      </c>
      <c r="EA154" s="263">
        <v>55141313.509252131</v>
      </c>
      <c r="EB154" s="263">
        <v>47672537.292555898</v>
      </c>
      <c r="EC154" s="263">
        <v>102080372.3398848</v>
      </c>
      <c r="ED154" s="263">
        <v>61203058.996468984</v>
      </c>
      <c r="EE154" s="263">
        <v>59251246.787495017</v>
      </c>
      <c r="EF154" s="263">
        <v>41417790.219007447</v>
      </c>
      <c r="EG154" s="263">
        <v>53371400.202637941</v>
      </c>
      <c r="EH154" s="263">
        <v>72155021.389988124</v>
      </c>
      <c r="EI154" s="263">
        <v>57952623.645482279</v>
      </c>
      <c r="EJ154" s="263">
        <v>37953488.085260727</v>
      </c>
      <c r="EK154" s="263">
        <v>66582710.131877638</v>
      </c>
      <c r="EL154" s="263">
        <v>66342883.079127371</v>
      </c>
      <c r="EM154" s="263">
        <v>99551030.397023112</v>
      </c>
      <c r="EN154" s="263">
        <v>73640365</v>
      </c>
      <c r="EO154" s="263">
        <v>79841101.230011195</v>
      </c>
      <c r="EP154" s="263">
        <v>74551763.652190074</v>
      </c>
      <c r="EQ154" s="263">
        <v>79216120.932382494</v>
      </c>
      <c r="ER154" s="263">
        <v>90145359.209401667</v>
      </c>
    </row>
    <row r="155" spans="1:148" x14ac:dyDescent="0.75">
      <c r="A155" s="262">
        <v>47238</v>
      </c>
      <c r="B155" t="s">
        <v>308</v>
      </c>
      <c r="C155" s="263">
        <v>0</v>
      </c>
      <c r="D155" s="263">
        <v>1317856.8704004041</v>
      </c>
      <c r="E155" s="263">
        <v>55015912.962406933</v>
      </c>
      <c r="F155" s="263">
        <v>1317856.8704004041</v>
      </c>
      <c r="G155" s="263">
        <v>1286461528.2291131</v>
      </c>
      <c r="H155" s="263">
        <v>0</v>
      </c>
      <c r="I155" s="263"/>
      <c r="J155" s="263">
        <v>0</v>
      </c>
      <c r="K155" s="263">
        <v>0</v>
      </c>
      <c r="L155" s="263">
        <v>0</v>
      </c>
      <c r="M155" s="263">
        <v>0</v>
      </c>
      <c r="N155" s="263">
        <v>0</v>
      </c>
      <c r="O155" s="263">
        <v>0</v>
      </c>
      <c r="P155" s="263">
        <v>0</v>
      </c>
      <c r="Q155" s="263">
        <v>0</v>
      </c>
      <c r="R155" s="263">
        <v>0</v>
      </c>
      <c r="S155" s="263">
        <v>0</v>
      </c>
      <c r="T155" s="263">
        <v>0</v>
      </c>
      <c r="U155" s="263">
        <v>0</v>
      </c>
      <c r="V155" s="263">
        <v>0</v>
      </c>
      <c r="W155" s="263">
        <v>0</v>
      </c>
      <c r="X155" s="263">
        <v>0</v>
      </c>
      <c r="Y155" s="263">
        <v>0</v>
      </c>
      <c r="Z155" s="263">
        <v>0</v>
      </c>
      <c r="AA155" s="263">
        <v>0</v>
      </c>
      <c r="AB155" s="263">
        <v>0</v>
      </c>
      <c r="AC155" s="263">
        <v>0</v>
      </c>
      <c r="AD155" s="263">
        <v>0</v>
      </c>
      <c r="AE155" s="263">
        <v>0</v>
      </c>
      <c r="AF155" s="263">
        <v>0</v>
      </c>
      <c r="AG155" s="263">
        <v>0</v>
      </c>
      <c r="AH155" s="263">
        <v>0</v>
      </c>
      <c r="AI155" s="263">
        <v>0</v>
      </c>
      <c r="AJ155" s="263">
        <v>0</v>
      </c>
      <c r="AK155" s="263"/>
      <c r="AL155" s="263">
        <v>0</v>
      </c>
      <c r="AM155" s="263">
        <v>0</v>
      </c>
      <c r="AN155" s="263">
        <v>0</v>
      </c>
      <c r="AO155" s="263">
        <v>0</v>
      </c>
      <c r="AP155" s="263">
        <v>63015.44389984</v>
      </c>
      <c r="AQ155" s="263">
        <v>0</v>
      </c>
      <c r="AR155" s="263">
        <v>0</v>
      </c>
      <c r="AS155" s="263">
        <v>116861.277997582</v>
      </c>
      <c r="AT155" s="263">
        <v>0</v>
      </c>
      <c r="AU155" s="263">
        <v>0</v>
      </c>
      <c r="AV155" s="263">
        <v>0</v>
      </c>
      <c r="AW155" s="263">
        <v>0</v>
      </c>
      <c r="AX155" s="263">
        <v>135164.594177811</v>
      </c>
      <c r="AY155" s="263">
        <v>19478.646270366</v>
      </c>
      <c r="AZ155" s="263">
        <v>0</v>
      </c>
      <c r="BA155" s="263">
        <v>3930.526096953</v>
      </c>
      <c r="BB155" s="263">
        <v>107838.213336278</v>
      </c>
      <c r="BC155" s="263">
        <v>82745.307290245997</v>
      </c>
      <c r="BD155" s="263">
        <v>113721.74622263201</v>
      </c>
      <c r="BE155" s="263">
        <v>153542.40914624801</v>
      </c>
      <c r="BF155" s="263">
        <v>0</v>
      </c>
      <c r="BG155" s="263">
        <v>47203.549554928999</v>
      </c>
      <c r="BH155" s="263">
        <v>141826.69759147899</v>
      </c>
      <c r="BI155" s="263">
        <v>65472.289837910001</v>
      </c>
      <c r="BJ155" s="263">
        <v>0</v>
      </c>
      <c r="BK155" s="263">
        <v>267056.16897812998</v>
      </c>
      <c r="BL155" s="263">
        <v>0</v>
      </c>
      <c r="BM155" s="263"/>
      <c r="BN155" s="263">
        <v>0</v>
      </c>
      <c r="BO155" s="263">
        <v>0</v>
      </c>
      <c r="BP155" s="263">
        <v>0</v>
      </c>
      <c r="BQ155" s="263">
        <v>0</v>
      </c>
      <c r="BR155" s="263">
        <v>0</v>
      </c>
      <c r="BS155" s="263">
        <v>0</v>
      </c>
      <c r="BT155" s="263">
        <v>107304.99999815199</v>
      </c>
      <c r="BU155" s="263">
        <v>0</v>
      </c>
      <c r="BV155" s="263">
        <v>0</v>
      </c>
      <c r="BW155" s="263">
        <v>0</v>
      </c>
      <c r="BX155" s="263">
        <v>3048902.7044780999</v>
      </c>
      <c r="BY155" s="263">
        <v>0</v>
      </c>
      <c r="BZ155" s="263">
        <v>0</v>
      </c>
      <c r="CA155" s="263">
        <v>38977151.206565008</v>
      </c>
      <c r="CB155" s="263">
        <v>0</v>
      </c>
      <c r="CC155" s="263">
        <v>0</v>
      </c>
      <c r="CD155" s="263">
        <v>10726182.22500086</v>
      </c>
      <c r="CE155" s="263">
        <v>0</v>
      </c>
      <c r="CF155" s="263">
        <v>0</v>
      </c>
      <c r="CG155" s="263">
        <v>0</v>
      </c>
      <c r="CH155" s="263">
        <v>0</v>
      </c>
      <c r="CI155" s="263">
        <v>0</v>
      </c>
      <c r="CJ155" s="263">
        <v>0</v>
      </c>
      <c r="CK155" s="263">
        <v>2156371.8263648148</v>
      </c>
      <c r="CL155" s="263">
        <v>0</v>
      </c>
      <c r="CM155" s="263">
        <v>0</v>
      </c>
      <c r="CN155" s="263">
        <v>0</v>
      </c>
      <c r="CO155" s="263"/>
      <c r="CP155" s="263">
        <v>0</v>
      </c>
      <c r="CQ155" s="263">
        <v>0</v>
      </c>
      <c r="CR155" s="263">
        <v>0</v>
      </c>
      <c r="CS155" s="263">
        <v>0</v>
      </c>
      <c r="CT155" s="263">
        <v>63015.44389984</v>
      </c>
      <c r="CU155" s="263">
        <v>0</v>
      </c>
      <c r="CV155" s="263">
        <v>0</v>
      </c>
      <c r="CW155" s="263">
        <v>116861.277997582</v>
      </c>
      <c r="CX155" s="263">
        <v>0</v>
      </c>
      <c r="CY155" s="263">
        <v>0</v>
      </c>
      <c r="CZ155" s="263">
        <v>0</v>
      </c>
      <c r="DA155" s="263">
        <v>0</v>
      </c>
      <c r="DB155" s="263">
        <v>135164.594177811</v>
      </c>
      <c r="DC155" s="263">
        <v>19478.646270366</v>
      </c>
      <c r="DD155" s="263">
        <v>0</v>
      </c>
      <c r="DE155" s="263">
        <v>3930.526096953</v>
      </c>
      <c r="DF155" s="263">
        <v>107838.213336278</v>
      </c>
      <c r="DG155" s="263">
        <v>82745.307290245997</v>
      </c>
      <c r="DH155" s="263">
        <v>113721.74622263201</v>
      </c>
      <c r="DI155" s="263">
        <v>153542.40914624801</v>
      </c>
      <c r="DJ155" s="263">
        <v>0</v>
      </c>
      <c r="DK155" s="263">
        <v>47203.549554928999</v>
      </c>
      <c r="DL155" s="263">
        <v>141826.69759147899</v>
      </c>
      <c r="DM155" s="263">
        <v>65472.289837910001</v>
      </c>
      <c r="DN155" s="263">
        <v>0</v>
      </c>
      <c r="DO155" s="263">
        <v>267056.16897812998</v>
      </c>
      <c r="DP155" s="263">
        <v>0</v>
      </c>
      <c r="DR155" s="263">
        <v>0</v>
      </c>
      <c r="DS155" s="263">
        <v>0</v>
      </c>
      <c r="DT155" s="263">
        <v>0</v>
      </c>
      <c r="DU155" s="263">
        <v>0</v>
      </c>
      <c r="DV155" s="263">
        <v>31045750.313850291</v>
      </c>
      <c r="DW155" s="263">
        <v>0</v>
      </c>
      <c r="DX155" s="263">
        <v>10625656.667006221</v>
      </c>
      <c r="DY155" s="263">
        <v>48489936.271439642</v>
      </c>
      <c r="DZ155" s="263">
        <v>33138606.839178391</v>
      </c>
      <c r="EA155" s="263">
        <v>55141313.509252131</v>
      </c>
      <c r="EB155" s="263">
        <v>44623634.588077798</v>
      </c>
      <c r="EC155" s="263">
        <v>102080372.3398848</v>
      </c>
      <c r="ED155" s="263">
        <v>61203058.996468984</v>
      </c>
      <c r="EE155" s="263">
        <v>20274095.580930021</v>
      </c>
      <c r="EF155" s="263">
        <v>41417790.219007447</v>
      </c>
      <c r="EG155" s="263">
        <v>53371400.202637941</v>
      </c>
      <c r="EH155" s="263">
        <v>61428839.164987274</v>
      </c>
      <c r="EI155" s="263">
        <v>57952623.645482279</v>
      </c>
      <c r="EJ155" s="263">
        <v>37953488.085260727</v>
      </c>
      <c r="EK155" s="263">
        <v>66582710.131877638</v>
      </c>
      <c r="EL155" s="263">
        <v>66342883.079127371</v>
      </c>
      <c r="EM155" s="263">
        <v>99551030.397023112</v>
      </c>
      <c r="EN155" s="263">
        <v>73640365</v>
      </c>
      <c r="EO155" s="263">
        <v>77684729.40364638</v>
      </c>
      <c r="EP155" s="263">
        <v>74551763.652190074</v>
      </c>
      <c r="EQ155" s="263">
        <v>79216120.932382494</v>
      </c>
      <c r="ER155" s="263">
        <v>90145359.209401667</v>
      </c>
    </row>
    <row r="156" spans="1:148" x14ac:dyDescent="0.75">
      <c r="A156" s="262">
        <v>47269</v>
      </c>
      <c r="B156" t="s">
        <v>308</v>
      </c>
      <c r="C156" s="263">
        <v>0</v>
      </c>
      <c r="D156" s="263">
        <v>1236424.0956990749</v>
      </c>
      <c r="E156" s="263">
        <v>5186508.1319945976</v>
      </c>
      <c r="F156" s="263">
        <v>1236424.0956990749</v>
      </c>
      <c r="G156" s="263">
        <v>1281275020.0971179</v>
      </c>
      <c r="H156" s="263">
        <v>0</v>
      </c>
      <c r="I156" s="263"/>
      <c r="J156" s="263">
        <v>0</v>
      </c>
      <c r="K156" s="263">
        <v>0</v>
      </c>
      <c r="L156" s="263">
        <v>0</v>
      </c>
      <c r="M156" s="263">
        <v>0</v>
      </c>
      <c r="N156" s="263">
        <v>0</v>
      </c>
      <c r="O156" s="263">
        <v>0</v>
      </c>
      <c r="P156" s="263">
        <v>0</v>
      </c>
      <c r="Q156" s="263">
        <v>0</v>
      </c>
      <c r="R156" s="263">
        <v>0</v>
      </c>
      <c r="S156" s="263">
        <v>0</v>
      </c>
      <c r="T156" s="263">
        <v>0</v>
      </c>
      <c r="U156" s="263">
        <v>0</v>
      </c>
      <c r="V156" s="263">
        <v>0</v>
      </c>
      <c r="W156" s="263">
        <v>0</v>
      </c>
      <c r="X156" s="263">
        <v>0</v>
      </c>
      <c r="Y156" s="263">
        <v>0</v>
      </c>
      <c r="Z156" s="263">
        <v>0</v>
      </c>
      <c r="AA156" s="263">
        <v>0</v>
      </c>
      <c r="AB156" s="263">
        <v>0</v>
      </c>
      <c r="AC156" s="263">
        <v>0</v>
      </c>
      <c r="AD156" s="263">
        <v>0</v>
      </c>
      <c r="AE156" s="263">
        <v>0</v>
      </c>
      <c r="AF156" s="263">
        <v>0</v>
      </c>
      <c r="AG156" s="263">
        <v>0</v>
      </c>
      <c r="AH156" s="263">
        <v>0</v>
      </c>
      <c r="AI156" s="263">
        <v>0</v>
      </c>
      <c r="AJ156" s="263">
        <v>0</v>
      </c>
      <c r="AK156" s="263"/>
      <c r="AL156" s="263">
        <v>0</v>
      </c>
      <c r="AM156" s="263">
        <v>0</v>
      </c>
      <c r="AN156" s="263">
        <v>0</v>
      </c>
      <c r="AO156" s="263">
        <v>0</v>
      </c>
      <c r="AP156" s="263">
        <v>60972.564250992997</v>
      </c>
      <c r="AQ156" s="263">
        <v>0</v>
      </c>
      <c r="AR156" s="263">
        <v>0</v>
      </c>
      <c r="AS156" s="263">
        <v>113078.680037043</v>
      </c>
      <c r="AT156" s="263">
        <v>0</v>
      </c>
      <c r="AU156" s="263">
        <v>0</v>
      </c>
      <c r="AV156" s="263">
        <v>0</v>
      </c>
      <c r="AW156" s="263">
        <v>0</v>
      </c>
      <c r="AX156" s="263">
        <v>130797.447127609</v>
      </c>
      <c r="AY156" s="263">
        <v>60455.111972986</v>
      </c>
      <c r="AZ156" s="263">
        <v>0</v>
      </c>
      <c r="BA156" s="263">
        <v>3790.1738785130001</v>
      </c>
      <c r="BB156" s="263">
        <v>89750.613944843004</v>
      </c>
      <c r="BC156" s="263">
        <v>77575.632973483007</v>
      </c>
      <c r="BD156" s="263">
        <v>110040.49221929599</v>
      </c>
      <c r="BE156" s="263">
        <v>148589.42820604701</v>
      </c>
      <c r="BF156" s="263">
        <v>0</v>
      </c>
      <c r="BG156" s="263">
        <v>45680.854407995997</v>
      </c>
      <c r="BH156" s="263">
        <v>137251.64283046301</v>
      </c>
      <c r="BI156" s="263">
        <v>0</v>
      </c>
      <c r="BJ156" s="263">
        <v>0</v>
      </c>
      <c r="BK156" s="263">
        <v>258441.45384980299</v>
      </c>
      <c r="BL156" s="263">
        <v>0</v>
      </c>
      <c r="BM156" s="263"/>
      <c r="BN156" s="263">
        <v>0</v>
      </c>
      <c r="BO156" s="263">
        <v>0</v>
      </c>
      <c r="BP156" s="263">
        <v>0</v>
      </c>
      <c r="BQ156" s="263">
        <v>0</v>
      </c>
      <c r="BR156" s="263">
        <v>0</v>
      </c>
      <c r="BS156" s="263">
        <v>0</v>
      </c>
      <c r="BT156" s="263">
        <v>49666.919943303001</v>
      </c>
      <c r="BU156" s="263">
        <v>0</v>
      </c>
      <c r="BV156" s="263">
        <v>0</v>
      </c>
      <c r="BW156" s="263">
        <v>0</v>
      </c>
      <c r="BX156" s="263">
        <v>4489770.9454987273</v>
      </c>
      <c r="BY156" s="263">
        <v>0</v>
      </c>
      <c r="BZ156" s="263">
        <v>0</v>
      </c>
      <c r="CA156" s="263">
        <v>0</v>
      </c>
      <c r="CB156" s="263">
        <v>0</v>
      </c>
      <c r="CC156" s="263">
        <v>0</v>
      </c>
      <c r="CD156" s="263">
        <v>0</v>
      </c>
      <c r="CE156" s="263">
        <v>0</v>
      </c>
      <c r="CF156" s="263">
        <v>0</v>
      </c>
      <c r="CG156" s="263">
        <v>0</v>
      </c>
      <c r="CH156" s="263">
        <v>0</v>
      </c>
      <c r="CI156" s="263">
        <v>0</v>
      </c>
      <c r="CJ156" s="263">
        <v>0</v>
      </c>
      <c r="CK156" s="263">
        <v>647070.26655256702</v>
      </c>
      <c r="CL156" s="263">
        <v>0</v>
      </c>
      <c r="CM156" s="263">
        <v>0</v>
      </c>
      <c r="CN156" s="263">
        <v>0</v>
      </c>
      <c r="CO156" s="263"/>
      <c r="CP156" s="263">
        <v>0</v>
      </c>
      <c r="CQ156" s="263">
        <v>0</v>
      </c>
      <c r="CR156" s="263">
        <v>0</v>
      </c>
      <c r="CS156" s="263">
        <v>0</v>
      </c>
      <c r="CT156" s="263">
        <v>60972.564250992997</v>
      </c>
      <c r="CU156" s="263">
        <v>0</v>
      </c>
      <c r="CV156" s="263">
        <v>0</v>
      </c>
      <c r="CW156" s="263">
        <v>113078.680037043</v>
      </c>
      <c r="CX156" s="263">
        <v>0</v>
      </c>
      <c r="CY156" s="263">
        <v>0</v>
      </c>
      <c r="CZ156" s="263">
        <v>0</v>
      </c>
      <c r="DA156" s="263">
        <v>0</v>
      </c>
      <c r="DB156" s="263">
        <v>130797.447127609</v>
      </c>
      <c r="DC156" s="263">
        <v>60455.111972986</v>
      </c>
      <c r="DD156" s="263">
        <v>0</v>
      </c>
      <c r="DE156" s="263">
        <v>3790.1738785130001</v>
      </c>
      <c r="DF156" s="263">
        <v>89750.613944843004</v>
      </c>
      <c r="DG156" s="263">
        <v>77575.632973483007</v>
      </c>
      <c r="DH156" s="263">
        <v>110040.49221929599</v>
      </c>
      <c r="DI156" s="263">
        <v>148589.42820604701</v>
      </c>
      <c r="DJ156" s="263">
        <v>0</v>
      </c>
      <c r="DK156" s="263">
        <v>45680.854407995997</v>
      </c>
      <c r="DL156" s="263">
        <v>137251.64283046301</v>
      </c>
      <c r="DM156" s="263">
        <v>0</v>
      </c>
      <c r="DN156" s="263">
        <v>0</v>
      </c>
      <c r="DO156" s="263">
        <v>258441.45384980299</v>
      </c>
      <c r="DP156" s="263">
        <v>0</v>
      </c>
      <c r="DR156" s="263">
        <v>0</v>
      </c>
      <c r="DS156" s="263">
        <v>0</v>
      </c>
      <c r="DT156" s="263">
        <v>0</v>
      </c>
      <c r="DU156" s="263">
        <v>0</v>
      </c>
      <c r="DV156" s="263">
        <v>31045750.313850291</v>
      </c>
      <c r="DW156" s="263">
        <v>0</v>
      </c>
      <c r="DX156" s="263">
        <v>10575989.74706292</v>
      </c>
      <c r="DY156" s="263">
        <v>48489936.271439642</v>
      </c>
      <c r="DZ156" s="263">
        <v>33138606.839178391</v>
      </c>
      <c r="EA156" s="263">
        <v>55141313.509252131</v>
      </c>
      <c r="EB156" s="263">
        <v>40133863.642579071</v>
      </c>
      <c r="EC156" s="263">
        <v>102080372.3398848</v>
      </c>
      <c r="ED156" s="263">
        <v>61203058.996468984</v>
      </c>
      <c r="EE156" s="263">
        <v>20274095.580930021</v>
      </c>
      <c r="EF156" s="263">
        <v>41417790.219007447</v>
      </c>
      <c r="EG156" s="263">
        <v>53371400.202637941</v>
      </c>
      <c r="EH156" s="263">
        <v>61428839.164987274</v>
      </c>
      <c r="EI156" s="263">
        <v>57952623.645482279</v>
      </c>
      <c r="EJ156" s="263">
        <v>37953488.085260727</v>
      </c>
      <c r="EK156" s="263">
        <v>66582710.131877638</v>
      </c>
      <c r="EL156" s="263">
        <v>66342883.079127371</v>
      </c>
      <c r="EM156" s="263">
        <v>99551030.397023112</v>
      </c>
      <c r="EN156" s="263">
        <v>73640365</v>
      </c>
      <c r="EO156" s="263">
        <v>77037659.137093812</v>
      </c>
      <c r="EP156" s="263">
        <v>74551763.652190074</v>
      </c>
      <c r="EQ156" s="263">
        <v>79216120.932382494</v>
      </c>
      <c r="ER156" s="263">
        <v>90145359.209401667</v>
      </c>
    </row>
    <row r="157" spans="1:148" x14ac:dyDescent="0.75">
      <c r="A157" s="262">
        <v>47299</v>
      </c>
      <c r="B157" t="s">
        <v>308</v>
      </c>
      <c r="C157" s="263">
        <v>59838129.397709534</v>
      </c>
      <c r="D157" s="263">
        <v>4217774.2893525157</v>
      </c>
      <c r="E157" s="263">
        <v>21208457.248961709</v>
      </c>
      <c r="F157" s="263">
        <v>64055903.68706204</v>
      </c>
      <c r="G157" s="263">
        <v>1200228433.4504471</v>
      </c>
      <c r="H157" s="263">
        <v>-1.862645149230957E-9</v>
      </c>
      <c r="I157" s="263"/>
      <c r="J157" s="263">
        <v>0</v>
      </c>
      <c r="K157" s="263">
        <v>0</v>
      </c>
      <c r="L157" s="263">
        <v>0</v>
      </c>
      <c r="M157" s="263">
        <v>0</v>
      </c>
      <c r="N157" s="263">
        <v>0</v>
      </c>
      <c r="O157" s="263">
        <v>0</v>
      </c>
      <c r="P157" s="263">
        <v>0</v>
      </c>
      <c r="Q157" s="263">
        <v>0</v>
      </c>
      <c r="R157" s="263">
        <v>0</v>
      </c>
      <c r="S157" s="263">
        <v>0</v>
      </c>
      <c r="T157" s="263">
        <v>29841093.10018146</v>
      </c>
      <c r="U157" s="263">
        <v>0</v>
      </c>
      <c r="V157" s="263">
        <v>0</v>
      </c>
      <c r="W157" s="263">
        <v>0</v>
      </c>
      <c r="X157" s="263">
        <v>0</v>
      </c>
      <c r="Y157" s="263">
        <v>0</v>
      </c>
      <c r="Z157" s="263">
        <v>0</v>
      </c>
      <c r="AA157" s="263">
        <v>0</v>
      </c>
      <c r="AB157" s="263">
        <v>0</v>
      </c>
      <c r="AC157" s="263">
        <v>0</v>
      </c>
      <c r="AD157" s="263">
        <v>0</v>
      </c>
      <c r="AE157" s="263">
        <v>0</v>
      </c>
      <c r="AF157" s="263">
        <v>0</v>
      </c>
      <c r="AG157" s="263">
        <v>0</v>
      </c>
      <c r="AH157" s="263">
        <v>0</v>
      </c>
      <c r="AI157" s="263">
        <v>29997036.297528069</v>
      </c>
      <c r="AJ157" s="263">
        <v>0</v>
      </c>
      <c r="AK157" s="263"/>
      <c r="AL157" s="263">
        <v>0</v>
      </c>
      <c r="AM157" s="263">
        <v>0</v>
      </c>
      <c r="AN157" s="263">
        <v>0</v>
      </c>
      <c r="AO157" s="263">
        <v>0</v>
      </c>
      <c r="AP157" s="263">
        <v>62993.837695012997</v>
      </c>
      <c r="AQ157" s="263">
        <v>0</v>
      </c>
      <c r="AR157" s="263">
        <v>0</v>
      </c>
      <c r="AS157" s="263">
        <v>116833.598289783</v>
      </c>
      <c r="AT157" s="263">
        <v>0</v>
      </c>
      <c r="AU157" s="263">
        <v>0</v>
      </c>
      <c r="AV157" s="263">
        <v>2934794.5009253919</v>
      </c>
      <c r="AW157" s="263">
        <v>0</v>
      </c>
      <c r="AX157" s="263">
        <v>135149.28707054901</v>
      </c>
      <c r="AY157" s="263">
        <v>62460.681787943002</v>
      </c>
      <c r="AZ157" s="263">
        <v>0</v>
      </c>
      <c r="BA157" s="263">
        <v>3901.4710311700001</v>
      </c>
      <c r="BB157" s="263">
        <v>92737.451934373996</v>
      </c>
      <c r="BC157" s="263">
        <v>85580.181728130003</v>
      </c>
      <c r="BD157" s="263">
        <v>113694.453619373</v>
      </c>
      <c r="BE157" s="263">
        <v>153542.40914624801</v>
      </c>
      <c r="BF157" s="263">
        <v>0</v>
      </c>
      <c r="BG157" s="263">
        <v>47203.549554931997</v>
      </c>
      <c r="BH157" s="263">
        <v>141826.69759147899</v>
      </c>
      <c r="BI157" s="263">
        <v>0</v>
      </c>
      <c r="BJ157" s="263">
        <v>0</v>
      </c>
      <c r="BK157" s="263">
        <v>267056.16897812998</v>
      </c>
      <c r="BL157" s="263">
        <v>0</v>
      </c>
      <c r="BM157" s="263"/>
      <c r="BN157" s="263">
        <v>0</v>
      </c>
      <c r="BO157" s="263">
        <v>0</v>
      </c>
      <c r="BP157" s="263">
        <v>0</v>
      </c>
      <c r="BQ157" s="263">
        <v>0</v>
      </c>
      <c r="BR157" s="263">
        <v>7017187.2758201361</v>
      </c>
      <c r="BS157" s="263">
        <v>0</v>
      </c>
      <c r="BT157" s="263">
        <v>0</v>
      </c>
      <c r="BU157" s="263">
        <v>0</v>
      </c>
      <c r="BV157" s="263">
        <v>25000.000000029999</v>
      </c>
      <c r="BW157" s="263">
        <v>0</v>
      </c>
      <c r="BX157" s="263">
        <v>10292770.542397611</v>
      </c>
      <c r="BY157" s="263">
        <v>0</v>
      </c>
      <c r="BZ157" s="263">
        <v>0</v>
      </c>
      <c r="CA157" s="263">
        <v>0</v>
      </c>
      <c r="CB157" s="263">
        <v>0</v>
      </c>
      <c r="CC157" s="263">
        <v>0</v>
      </c>
      <c r="CD157" s="263">
        <v>0</v>
      </c>
      <c r="CE157" s="263">
        <v>0</v>
      </c>
      <c r="CF157" s="263">
        <v>39407.783926249002</v>
      </c>
      <c r="CG157" s="263">
        <v>0</v>
      </c>
      <c r="CH157" s="263">
        <v>0</v>
      </c>
      <c r="CI157" s="263">
        <v>3714091.6468176842</v>
      </c>
      <c r="CJ157" s="263">
        <v>0</v>
      </c>
      <c r="CK157" s="263">
        <v>0</v>
      </c>
      <c r="CL157" s="263">
        <v>0</v>
      </c>
      <c r="CM157" s="263">
        <v>0</v>
      </c>
      <c r="CN157" s="263">
        <v>120000</v>
      </c>
      <c r="CO157" s="263"/>
      <c r="CP157" s="263">
        <v>0</v>
      </c>
      <c r="CQ157" s="263">
        <v>0</v>
      </c>
      <c r="CR157" s="263">
        <v>0</v>
      </c>
      <c r="CS157" s="263">
        <v>0</v>
      </c>
      <c r="CT157" s="263">
        <v>62993.837695012997</v>
      </c>
      <c r="CU157" s="263">
        <v>0</v>
      </c>
      <c r="CV157" s="263">
        <v>0</v>
      </c>
      <c r="CW157" s="263">
        <v>116833.598289783</v>
      </c>
      <c r="CX157" s="263">
        <v>0</v>
      </c>
      <c r="CY157" s="263">
        <v>0</v>
      </c>
      <c r="CZ157" s="263">
        <v>32775887.601106849</v>
      </c>
      <c r="DA157" s="263">
        <v>0</v>
      </c>
      <c r="DB157" s="263">
        <v>135149.28707054901</v>
      </c>
      <c r="DC157" s="263">
        <v>62460.681787943002</v>
      </c>
      <c r="DD157" s="263">
        <v>0</v>
      </c>
      <c r="DE157" s="263">
        <v>3901.4710311700001</v>
      </c>
      <c r="DF157" s="263">
        <v>92737.451934373996</v>
      </c>
      <c r="DG157" s="263">
        <v>85580.181728130003</v>
      </c>
      <c r="DH157" s="263">
        <v>113694.453619373</v>
      </c>
      <c r="DI157" s="263">
        <v>153542.40914624801</v>
      </c>
      <c r="DJ157" s="263">
        <v>0</v>
      </c>
      <c r="DK157" s="263">
        <v>47203.549554931997</v>
      </c>
      <c r="DL157" s="263">
        <v>141826.69759147899</v>
      </c>
      <c r="DM157" s="263">
        <v>0</v>
      </c>
      <c r="DN157" s="263">
        <v>0</v>
      </c>
      <c r="DO157" s="263">
        <v>30264092.466506191</v>
      </c>
      <c r="DP157" s="263">
        <v>0</v>
      </c>
      <c r="DR157" s="263">
        <v>0</v>
      </c>
      <c r="DS157" s="263">
        <v>0</v>
      </c>
      <c r="DT157" s="263">
        <v>0</v>
      </c>
      <c r="DU157" s="263">
        <v>0</v>
      </c>
      <c r="DV157" s="263">
        <v>24028563.038030159</v>
      </c>
      <c r="DW157" s="263">
        <v>0</v>
      </c>
      <c r="DX157" s="263">
        <v>10575989.74706292</v>
      </c>
      <c r="DY157" s="263">
        <v>48489936.271439642</v>
      </c>
      <c r="DZ157" s="263">
        <v>33113606.839178361</v>
      </c>
      <c r="EA157" s="263">
        <v>55141313.509252131</v>
      </c>
      <c r="EB157" s="263">
        <v>0</v>
      </c>
      <c r="EC157" s="263">
        <v>102080372.3398848</v>
      </c>
      <c r="ED157" s="263">
        <v>61203058.996468984</v>
      </c>
      <c r="EE157" s="263">
        <v>20274095.580930021</v>
      </c>
      <c r="EF157" s="263">
        <v>41417790.219007447</v>
      </c>
      <c r="EG157" s="263">
        <v>53371400.202637941</v>
      </c>
      <c r="EH157" s="263">
        <v>61428839.164987274</v>
      </c>
      <c r="EI157" s="263">
        <v>57952623.645482279</v>
      </c>
      <c r="EJ157" s="263">
        <v>37914080.301334493</v>
      </c>
      <c r="EK157" s="263">
        <v>66582710.131877638</v>
      </c>
      <c r="EL157" s="263">
        <v>66342883.079127371</v>
      </c>
      <c r="EM157" s="263">
        <v>95836938.750205427</v>
      </c>
      <c r="EN157" s="263">
        <v>73640365</v>
      </c>
      <c r="EO157" s="263">
        <v>77037659.137093812</v>
      </c>
      <c r="EP157" s="263">
        <v>74551763.652190074</v>
      </c>
      <c r="EQ157" s="263">
        <v>49219084.634854421</v>
      </c>
      <c r="ER157" s="263">
        <v>90025359.209401667</v>
      </c>
    </row>
    <row r="158" spans="1:148" x14ac:dyDescent="0.75">
      <c r="A158" s="262">
        <v>47330</v>
      </c>
      <c r="B158" t="s">
        <v>308</v>
      </c>
      <c r="C158" s="263">
        <v>25559934.353165921</v>
      </c>
      <c r="D158" s="263">
        <v>1128815.9289337229</v>
      </c>
      <c r="E158" s="263">
        <v>2626902.0425026561</v>
      </c>
      <c r="F158" s="263">
        <v>26688750.282099649</v>
      </c>
      <c r="G158" s="263">
        <v>1172041597.0547781</v>
      </c>
      <c r="H158" s="263">
        <v>1.629814505577087E-9</v>
      </c>
      <c r="I158" s="263"/>
      <c r="J158" s="263">
        <v>0</v>
      </c>
      <c r="K158" s="263">
        <v>0</v>
      </c>
      <c r="L158" s="263">
        <v>0</v>
      </c>
      <c r="M158" s="263">
        <v>0</v>
      </c>
      <c r="N158" s="263">
        <v>0</v>
      </c>
      <c r="O158" s="263">
        <v>0</v>
      </c>
      <c r="P158" s="263">
        <v>0</v>
      </c>
      <c r="Q158" s="263">
        <v>0</v>
      </c>
      <c r="R158" s="263">
        <v>0</v>
      </c>
      <c r="S158" s="263">
        <v>0</v>
      </c>
      <c r="T158" s="263">
        <v>0</v>
      </c>
      <c r="U158" s="263">
        <v>0</v>
      </c>
      <c r="V158" s="263">
        <v>0</v>
      </c>
      <c r="W158" s="263">
        <v>0</v>
      </c>
      <c r="X158" s="263">
        <v>0</v>
      </c>
      <c r="Y158" s="263">
        <v>0</v>
      </c>
      <c r="Z158" s="263">
        <v>0</v>
      </c>
      <c r="AA158" s="263">
        <v>0</v>
      </c>
      <c r="AB158" s="263">
        <v>0</v>
      </c>
      <c r="AC158" s="263">
        <v>0</v>
      </c>
      <c r="AD158" s="263">
        <v>0</v>
      </c>
      <c r="AE158" s="263">
        <v>0</v>
      </c>
      <c r="AF158" s="263">
        <v>0</v>
      </c>
      <c r="AG158" s="263">
        <v>0</v>
      </c>
      <c r="AH158" s="263">
        <v>0</v>
      </c>
      <c r="AI158" s="263">
        <v>25559934.353165921</v>
      </c>
      <c r="AJ158" s="263">
        <v>0</v>
      </c>
      <c r="AK158" s="263"/>
      <c r="AL158" s="263">
        <v>0</v>
      </c>
      <c r="AM158" s="263">
        <v>0</v>
      </c>
      <c r="AN158" s="263">
        <v>0</v>
      </c>
      <c r="AO158" s="263">
        <v>0</v>
      </c>
      <c r="AP158" s="263">
        <v>48823.910694842998</v>
      </c>
      <c r="AQ158" s="263">
        <v>0</v>
      </c>
      <c r="AR158" s="263">
        <v>0</v>
      </c>
      <c r="AS158" s="263">
        <v>113051.719288548</v>
      </c>
      <c r="AT158" s="263">
        <v>0</v>
      </c>
      <c r="AU158" s="263">
        <v>0</v>
      </c>
      <c r="AV158" s="263">
        <v>0</v>
      </c>
      <c r="AW158" s="263">
        <v>0</v>
      </c>
      <c r="AX158" s="263">
        <v>130782.529819452</v>
      </c>
      <c r="AY158" s="263">
        <v>60437.010214303999</v>
      </c>
      <c r="AZ158" s="263">
        <v>0</v>
      </c>
      <c r="BA158" s="263">
        <v>3761.8563345880002</v>
      </c>
      <c r="BB158" s="263">
        <v>89741.491380976993</v>
      </c>
      <c r="BC158" s="263">
        <v>85065.889866963</v>
      </c>
      <c r="BD158" s="263">
        <v>109676.17458629201</v>
      </c>
      <c r="BE158" s="263">
        <v>148589.42820604701</v>
      </c>
      <c r="BF158" s="263">
        <v>0</v>
      </c>
      <c r="BG158" s="263">
        <v>26380.340865459999</v>
      </c>
      <c r="BH158" s="263">
        <v>137251.64283046301</v>
      </c>
      <c r="BI158" s="263">
        <v>0</v>
      </c>
      <c r="BJ158" s="263">
        <v>0</v>
      </c>
      <c r="BK158" s="263">
        <v>175253.93484578599</v>
      </c>
      <c r="BL158" s="263">
        <v>0</v>
      </c>
      <c r="BM158" s="263"/>
      <c r="BN158" s="263">
        <v>0</v>
      </c>
      <c r="BO158" s="263">
        <v>0</v>
      </c>
      <c r="BP158" s="263">
        <v>0</v>
      </c>
      <c r="BQ158" s="263">
        <v>0</v>
      </c>
      <c r="BR158" s="263">
        <v>1039783.093674898</v>
      </c>
      <c r="BS158" s="263">
        <v>0</v>
      </c>
      <c r="BT158" s="263">
        <v>0</v>
      </c>
      <c r="BU158" s="263">
        <v>0</v>
      </c>
      <c r="BV158" s="263">
        <v>825731.34336507297</v>
      </c>
      <c r="BW158" s="263">
        <v>0</v>
      </c>
      <c r="BX158" s="263">
        <v>0</v>
      </c>
      <c r="BY158" s="263">
        <v>0</v>
      </c>
      <c r="BZ158" s="263">
        <v>0</v>
      </c>
      <c r="CA158" s="263">
        <v>0</v>
      </c>
      <c r="CB158" s="263">
        <v>0</v>
      </c>
      <c r="CC158" s="263">
        <v>0</v>
      </c>
      <c r="CD158" s="263">
        <v>0</v>
      </c>
      <c r="CE158" s="263">
        <v>0</v>
      </c>
      <c r="CF158" s="263">
        <v>208416.877665907</v>
      </c>
      <c r="CG158" s="263">
        <v>0</v>
      </c>
      <c r="CH158" s="263">
        <v>0</v>
      </c>
      <c r="CI158" s="263">
        <v>0</v>
      </c>
      <c r="CJ158" s="263">
        <v>0</v>
      </c>
      <c r="CK158" s="263">
        <v>0</v>
      </c>
      <c r="CL158" s="263">
        <v>0</v>
      </c>
      <c r="CM158" s="263">
        <v>357970.72779677802</v>
      </c>
      <c r="CN158" s="263">
        <v>195000</v>
      </c>
      <c r="CO158" s="263"/>
      <c r="CP158" s="263">
        <v>0</v>
      </c>
      <c r="CQ158" s="263">
        <v>0</v>
      </c>
      <c r="CR158" s="263">
        <v>0</v>
      </c>
      <c r="CS158" s="263">
        <v>0</v>
      </c>
      <c r="CT158" s="263">
        <v>48823.910694842998</v>
      </c>
      <c r="CU158" s="263">
        <v>0</v>
      </c>
      <c r="CV158" s="263">
        <v>0</v>
      </c>
      <c r="CW158" s="263">
        <v>113051.719288548</v>
      </c>
      <c r="CX158" s="263">
        <v>0</v>
      </c>
      <c r="CY158" s="263">
        <v>0</v>
      </c>
      <c r="CZ158" s="263">
        <v>0</v>
      </c>
      <c r="DA158" s="263">
        <v>0</v>
      </c>
      <c r="DB158" s="263">
        <v>130782.529819452</v>
      </c>
      <c r="DC158" s="263">
        <v>60437.010214303999</v>
      </c>
      <c r="DD158" s="263">
        <v>0</v>
      </c>
      <c r="DE158" s="263">
        <v>3761.8563345880002</v>
      </c>
      <c r="DF158" s="263">
        <v>89741.491380976993</v>
      </c>
      <c r="DG158" s="263">
        <v>85065.889866963</v>
      </c>
      <c r="DH158" s="263">
        <v>109676.17458629201</v>
      </c>
      <c r="DI158" s="263">
        <v>148589.42820604701</v>
      </c>
      <c r="DJ158" s="263">
        <v>0</v>
      </c>
      <c r="DK158" s="263">
        <v>26380.340865459999</v>
      </c>
      <c r="DL158" s="263">
        <v>137251.64283046301</v>
      </c>
      <c r="DM158" s="263">
        <v>0</v>
      </c>
      <c r="DN158" s="263">
        <v>0</v>
      </c>
      <c r="DO158" s="263">
        <v>25735188.288011711</v>
      </c>
      <c r="DP158" s="263">
        <v>0</v>
      </c>
      <c r="DR158" s="263">
        <v>0</v>
      </c>
      <c r="DS158" s="263">
        <v>0</v>
      </c>
      <c r="DT158" s="263">
        <v>0</v>
      </c>
      <c r="DU158" s="263">
        <v>0</v>
      </c>
      <c r="DV158" s="263">
        <v>22988779.944355261</v>
      </c>
      <c r="DW158" s="263">
        <v>0</v>
      </c>
      <c r="DX158" s="263">
        <v>10575989.74706292</v>
      </c>
      <c r="DY158" s="263">
        <v>48489936.271439642</v>
      </c>
      <c r="DZ158" s="263">
        <v>32287875.49581328</v>
      </c>
      <c r="EA158" s="263">
        <v>55141313.509252131</v>
      </c>
      <c r="EB158" s="263">
        <v>0</v>
      </c>
      <c r="EC158" s="263">
        <v>102080372.3398848</v>
      </c>
      <c r="ED158" s="263">
        <v>61203058.996468984</v>
      </c>
      <c r="EE158" s="263">
        <v>20274095.580930021</v>
      </c>
      <c r="EF158" s="263">
        <v>41417790.219007447</v>
      </c>
      <c r="EG158" s="263">
        <v>53371400.202637941</v>
      </c>
      <c r="EH158" s="263">
        <v>61428839.164987274</v>
      </c>
      <c r="EI158" s="263">
        <v>57952623.645482279</v>
      </c>
      <c r="EJ158" s="263">
        <v>37705663.423668578</v>
      </c>
      <c r="EK158" s="263">
        <v>66582710.131877638</v>
      </c>
      <c r="EL158" s="263">
        <v>66342883.079127371</v>
      </c>
      <c r="EM158" s="263">
        <v>95836938.750205427</v>
      </c>
      <c r="EN158" s="263">
        <v>73640365</v>
      </c>
      <c r="EO158" s="263">
        <v>77037659.137093812</v>
      </c>
      <c r="EP158" s="263">
        <v>74551763.652190074</v>
      </c>
      <c r="EQ158" s="263">
        <v>23301179.55389173</v>
      </c>
      <c r="ER158" s="263">
        <v>89830359.209401667</v>
      </c>
    </row>
    <row r="159" spans="1:148" x14ac:dyDescent="0.75">
      <c r="A159" s="262">
        <v>47361</v>
      </c>
      <c r="B159" t="s">
        <v>308</v>
      </c>
      <c r="C159" s="263">
        <v>21245968.887699351</v>
      </c>
      <c r="D159" s="263">
        <v>4126784.4565211129</v>
      </c>
      <c r="E159" s="263">
        <v>39193250.841967568</v>
      </c>
      <c r="F159" s="263">
        <v>25372753.344220471</v>
      </c>
      <c r="G159" s="263">
        <v>1111602377.3251109</v>
      </c>
      <c r="H159" s="263">
        <v>-9.3132257461547852E-10</v>
      </c>
      <c r="I159" s="263"/>
      <c r="J159" s="263">
        <v>0</v>
      </c>
      <c r="K159" s="263">
        <v>0</v>
      </c>
      <c r="L159" s="263">
        <v>0</v>
      </c>
      <c r="M159" s="263">
        <v>0</v>
      </c>
      <c r="N159" s="263">
        <v>0</v>
      </c>
      <c r="O159" s="263">
        <v>0</v>
      </c>
      <c r="P159" s="263">
        <v>0</v>
      </c>
      <c r="Q159" s="263">
        <v>0</v>
      </c>
      <c r="R159" s="263">
        <v>0</v>
      </c>
      <c r="S159" s="263">
        <v>0</v>
      </c>
      <c r="T159" s="263">
        <v>0</v>
      </c>
      <c r="U159" s="263">
        <v>0</v>
      </c>
      <c r="V159" s="263">
        <v>0</v>
      </c>
      <c r="W159" s="263">
        <v>0</v>
      </c>
      <c r="X159" s="263">
        <v>0</v>
      </c>
      <c r="Y159" s="263">
        <v>0</v>
      </c>
      <c r="Z159" s="263">
        <v>0</v>
      </c>
      <c r="AA159" s="263">
        <v>0</v>
      </c>
      <c r="AB159" s="263">
        <v>0</v>
      </c>
      <c r="AC159" s="263">
        <v>0</v>
      </c>
      <c r="AD159" s="263">
        <v>0</v>
      </c>
      <c r="AE159" s="263">
        <v>0</v>
      </c>
      <c r="AF159" s="263">
        <v>0</v>
      </c>
      <c r="AG159" s="263">
        <v>0</v>
      </c>
      <c r="AH159" s="263">
        <v>0</v>
      </c>
      <c r="AI159" s="263">
        <v>21245968.887699351</v>
      </c>
      <c r="AJ159" s="263">
        <v>0</v>
      </c>
      <c r="AK159" s="263"/>
      <c r="AL159" s="263">
        <v>0</v>
      </c>
      <c r="AM159" s="263">
        <v>0</v>
      </c>
      <c r="AN159" s="263">
        <v>0</v>
      </c>
      <c r="AO159" s="263">
        <v>0</v>
      </c>
      <c r="AP159" s="263">
        <v>46396.237568491997</v>
      </c>
      <c r="AQ159" s="263">
        <v>0</v>
      </c>
      <c r="AR159" s="263">
        <v>0</v>
      </c>
      <c r="AS159" s="263">
        <v>116805.558504377</v>
      </c>
      <c r="AT159" s="263">
        <v>0</v>
      </c>
      <c r="AU159" s="263">
        <v>0</v>
      </c>
      <c r="AV159" s="263">
        <v>0</v>
      </c>
      <c r="AW159" s="263">
        <v>0</v>
      </c>
      <c r="AX159" s="263">
        <v>135133.76469189799</v>
      </c>
      <c r="AY159" s="263">
        <v>62441.862570217003</v>
      </c>
      <c r="AZ159" s="263">
        <v>0</v>
      </c>
      <c r="BA159" s="263">
        <v>1410447.5292328021</v>
      </c>
      <c r="BB159" s="263">
        <v>92727.971788145995</v>
      </c>
      <c r="BC159" s="263">
        <v>87897.031600328002</v>
      </c>
      <c r="BD159" s="263">
        <v>111893.315613367</v>
      </c>
      <c r="BE159" s="263">
        <v>153542.409146247</v>
      </c>
      <c r="BF159" s="263">
        <v>0</v>
      </c>
      <c r="BG159" s="263">
        <v>27259.685560973001</v>
      </c>
      <c r="BH159" s="263">
        <v>141826.69759147899</v>
      </c>
      <c r="BI159" s="263">
        <v>0</v>
      </c>
      <c r="BJ159" s="263">
        <v>0</v>
      </c>
      <c r="BK159" s="263">
        <v>1740412.392652788</v>
      </c>
      <c r="BL159" s="263">
        <v>0</v>
      </c>
      <c r="BM159" s="263"/>
      <c r="BN159" s="263">
        <v>0</v>
      </c>
      <c r="BO159" s="263">
        <v>0</v>
      </c>
      <c r="BP159" s="263">
        <v>0</v>
      </c>
      <c r="BQ159" s="263">
        <v>0</v>
      </c>
      <c r="BR159" s="263">
        <v>22446847.648995042</v>
      </c>
      <c r="BS159" s="263">
        <v>0</v>
      </c>
      <c r="BT159" s="263">
        <v>0</v>
      </c>
      <c r="BU159" s="263">
        <v>0</v>
      </c>
      <c r="BV159" s="263">
        <v>0</v>
      </c>
      <c r="BW159" s="263">
        <v>0</v>
      </c>
      <c r="BX159" s="263">
        <v>0</v>
      </c>
      <c r="BY159" s="263">
        <v>0</v>
      </c>
      <c r="BZ159" s="263">
        <v>0</v>
      </c>
      <c r="CA159" s="263">
        <v>0</v>
      </c>
      <c r="CB159" s="263">
        <v>0</v>
      </c>
      <c r="CC159" s="263">
        <v>1406575.527064532</v>
      </c>
      <c r="CD159" s="263">
        <v>0</v>
      </c>
      <c r="CE159" s="263">
        <v>0</v>
      </c>
      <c r="CF159" s="263">
        <v>248177.75069373799</v>
      </c>
      <c r="CG159" s="263">
        <v>602615.63165783905</v>
      </c>
      <c r="CH159" s="263">
        <v>7604999.9999998212</v>
      </c>
      <c r="CI159" s="263">
        <v>610000.00000003004</v>
      </c>
      <c r="CJ159" s="263">
        <v>0</v>
      </c>
      <c r="CK159" s="263">
        <v>0</v>
      </c>
      <c r="CL159" s="263">
        <v>2346041.5000000298</v>
      </c>
      <c r="CM159" s="263">
        <v>2055210.6661923709</v>
      </c>
      <c r="CN159" s="263">
        <v>1872782.1173641679</v>
      </c>
      <c r="CO159" s="263"/>
      <c r="CP159" s="263">
        <v>0</v>
      </c>
      <c r="CQ159" s="263">
        <v>0</v>
      </c>
      <c r="CR159" s="263">
        <v>0</v>
      </c>
      <c r="CS159" s="263">
        <v>0</v>
      </c>
      <c r="CT159" s="263">
        <v>46396.237568491997</v>
      </c>
      <c r="CU159" s="263">
        <v>0</v>
      </c>
      <c r="CV159" s="263">
        <v>0</v>
      </c>
      <c r="CW159" s="263">
        <v>116805.558504377</v>
      </c>
      <c r="CX159" s="263">
        <v>0</v>
      </c>
      <c r="CY159" s="263">
        <v>0</v>
      </c>
      <c r="CZ159" s="263">
        <v>0</v>
      </c>
      <c r="DA159" s="263">
        <v>0</v>
      </c>
      <c r="DB159" s="263">
        <v>135133.76469189799</v>
      </c>
      <c r="DC159" s="263">
        <v>62441.862570217003</v>
      </c>
      <c r="DD159" s="263">
        <v>0</v>
      </c>
      <c r="DE159" s="263">
        <v>1410447.5292328021</v>
      </c>
      <c r="DF159" s="263">
        <v>92727.971788145995</v>
      </c>
      <c r="DG159" s="263">
        <v>87897.031600328002</v>
      </c>
      <c r="DH159" s="263">
        <v>111893.315613367</v>
      </c>
      <c r="DI159" s="263">
        <v>153542.409146247</v>
      </c>
      <c r="DJ159" s="263">
        <v>0</v>
      </c>
      <c r="DK159" s="263">
        <v>27259.685560973001</v>
      </c>
      <c r="DL159" s="263">
        <v>141826.69759147899</v>
      </c>
      <c r="DM159" s="263">
        <v>0</v>
      </c>
      <c r="DN159" s="263">
        <v>0</v>
      </c>
      <c r="DO159" s="263">
        <v>22986381.280352142</v>
      </c>
      <c r="DP159" s="263">
        <v>0</v>
      </c>
      <c r="DR159" s="263">
        <v>0</v>
      </c>
      <c r="DS159" s="263">
        <v>0</v>
      </c>
      <c r="DT159" s="263">
        <v>0</v>
      </c>
      <c r="DU159" s="263">
        <v>0</v>
      </c>
      <c r="DV159" s="263">
        <v>541932.29536021501</v>
      </c>
      <c r="DW159" s="263">
        <v>0</v>
      </c>
      <c r="DX159" s="263">
        <v>10575989.74706292</v>
      </c>
      <c r="DY159" s="263">
        <v>48489936.271439642</v>
      </c>
      <c r="DZ159" s="263">
        <v>32287875.49581328</v>
      </c>
      <c r="EA159" s="263">
        <v>55141313.509252131</v>
      </c>
      <c r="EB159" s="263">
        <v>0</v>
      </c>
      <c r="EC159" s="263">
        <v>102080372.3398848</v>
      </c>
      <c r="ED159" s="263">
        <v>61203058.996468984</v>
      </c>
      <c r="EE159" s="263">
        <v>20274095.580930021</v>
      </c>
      <c r="EF159" s="263">
        <v>41417790.219007447</v>
      </c>
      <c r="EG159" s="263">
        <v>51964824.675573409</v>
      </c>
      <c r="EH159" s="263">
        <v>61428839.164987274</v>
      </c>
      <c r="EI159" s="263">
        <v>57952623.645482279</v>
      </c>
      <c r="EJ159" s="263">
        <v>37457485.67297484</v>
      </c>
      <c r="EK159" s="263">
        <v>65980094.5002198</v>
      </c>
      <c r="EL159" s="263">
        <v>58737883.07912755</v>
      </c>
      <c r="EM159" s="263">
        <v>95226938.750205398</v>
      </c>
      <c r="EN159" s="263">
        <v>73640365</v>
      </c>
      <c r="EO159" s="263">
        <v>77037659.137093812</v>
      </c>
      <c r="EP159" s="263">
        <v>72205722.152190045</v>
      </c>
      <c r="EQ159" s="263">
        <v>0</v>
      </c>
      <c r="ER159" s="263">
        <v>87957577.092037499</v>
      </c>
    </row>
    <row r="160" spans="1:148" x14ac:dyDescent="0.75">
      <c r="A160" s="262">
        <v>47391</v>
      </c>
      <c r="B160" t="s">
        <v>308</v>
      </c>
      <c r="C160" s="263">
        <v>0</v>
      </c>
      <c r="D160" s="263">
        <v>1034448.303120028</v>
      </c>
      <c r="E160" s="263">
        <v>27933074.016665399</v>
      </c>
      <c r="F160" s="263">
        <v>1034448.303120028</v>
      </c>
      <c r="G160" s="263">
        <v>1083669303.3084459</v>
      </c>
      <c r="H160" s="263">
        <v>0</v>
      </c>
      <c r="I160" s="263"/>
      <c r="J160" s="263">
        <v>0</v>
      </c>
      <c r="K160" s="263">
        <v>0</v>
      </c>
      <c r="L160" s="263">
        <v>0</v>
      </c>
      <c r="M160" s="263">
        <v>0</v>
      </c>
      <c r="N160" s="263">
        <v>0</v>
      </c>
      <c r="O160" s="263">
        <v>0</v>
      </c>
      <c r="P160" s="263">
        <v>0</v>
      </c>
      <c r="Q160" s="263">
        <v>0</v>
      </c>
      <c r="R160" s="263">
        <v>0</v>
      </c>
      <c r="S160" s="263">
        <v>0</v>
      </c>
      <c r="T160" s="263">
        <v>0</v>
      </c>
      <c r="U160" s="263">
        <v>0</v>
      </c>
      <c r="V160" s="263">
        <v>0</v>
      </c>
      <c r="W160" s="263">
        <v>0</v>
      </c>
      <c r="X160" s="263">
        <v>0</v>
      </c>
      <c r="Y160" s="263">
        <v>0</v>
      </c>
      <c r="Z160" s="263">
        <v>0</v>
      </c>
      <c r="AA160" s="263">
        <v>0</v>
      </c>
      <c r="AB160" s="263">
        <v>0</v>
      </c>
      <c r="AC160" s="263">
        <v>0</v>
      </c>
      <c r="AD160" s="263">
        <v>0</v>
      </c>
      <c r="AE160" s="263">
        <v>0</v>
      </c>
      <c r="AF160" s="263">
        <v>0</v>
      </c>
      <c r="AG160" s="263">
        <v>0</v>
      </c>
      <c r="AH160" s="263">
        <v>0</v>
      </c>
      <c r="AI160" s="263">
        <v>0</v>
      </c>
      <c r="AJ160" s="263">
        <v>0</v>
      </c>
      <c r="AK160" s="263"/>
      <c r="AL160" s="263">
        <v>0</v>
      </c>
      <c r="AM160" s="263">
        <v>0</v>
      </c>
      <c r="AN160" s="263">
        <v>0</v>
      </c>
      <c r="AO160" s="263">
        <v>0</v>
      </c>
      <c r="AP160" s="263">
        <v>2038.1627898219999</v>
      </c>
      <c r="AQ160" s="263">
        <v>0</v>
      </c>
      <c r="AR160" s="263">
        <v>0</v>
      </c>
      <c r="AS160" s="263">
        <v>116791.887583616</v>
      </c>
      <c r="AT160" s="263">
        <v>0</v>
      </c>
      <c r="AU160" s="263">
        <v>0</v>
      </c>
      <c r="AV160" s="263">
        <v>0</v>
      </c>
      <c r="AW160" s="263">
        <v>0</v>
      </c>
      <c r="AX160" s="263">
        <v>135126.31592066801</v>
      </c>
      <c r="AY160" s="263">
        <v>62432.641507198001</v>
      </c>
      <c r="AZ160" s="263">
        <v>0</v>
      </c>
      <c r="BA160" s="263">
        <v>111893.20893768501</v>
      </c>
      <c r="BB160" s="263">
        <v>92723.339620514002</v>
      </c>
      <c r="BC160" s="263">
        <v>87892.922482922993</v>
      </c>
      <c r="BD160" s="263">
        <v>113383.459630219</v>
      </c>
      <c r="BE160" s="263">
        <v>146273.56944680499</v>
      </c>
      <c r="BF160" s="263">
        <v>0</v>
      </c>
      <c r="BG160" s="263">
        <v>24066.097609099001</v>
      </c>
      <c r="BH160" s="263">
        <v>141826.69759147899</v>
      </c>
      <c r="BI160" s="263">
        <v>0</v>
      </c>
      <c r="BJ160" s="263">
        <v>0</v>
      </c>
      <c r="BK160" s="263">
        <v>0</v>
      </c>
      <c r="BL160" s="263">
        <v>0</v>
      </c>
      <c r="BM160" s="263"/>
      <c r="BN160" s="263">
        <v>0</v>
      </c>
      <c r="BO160" s="263">
        <v>0</v>
      </c>
      <c r="BP160" s="263">
        <v>0</v>
      </c>
      <c r="BQ160" s="263">
        <v>0</v>
      </c>
      <c r="BR160" s="263">
        <v>541932.29536021501</v>
      </c>
      <c r="BS160" s="263">
        <v>0</v>
      </c>
      <c r="BT160" s="263">
        <v>10575989.74706292</v>
      </c>
      <c r="BU160" s="263">
        <v>0</v>
      </c>
      <c r="BV160" s="263">
        <v>1121248.999786973</v>
      </c>
      <c r="BW160" s="263">
        <v>0</v>
      </c>
      <c r="BX160" s="263">
        <v>0</v>
      </c>
      <c r="BY160" s="263">
        <v>0</v>
      </c>
      <c r="BZ160" s="263">
        <v>0</v>
      </c>
      <c r="CA160" s="263">
        <v>0</v>
      </c>
      <c r="CB160" s="263">
        <v>0</v>
      </c>
      <c r="CC160" s="263">
        <v>2122992.4892550409</v>
      </c>
      <c r="CD160" s="263">
        <v>0</v>
      </c>
      <c r="CE160" s="263">
        <v>0</v>
      </c>
      <c r="CF160" s="263">
        <v>356076.27230101801</v>
      </c>
      <c r="CG160" s="263">
        <v>0</v>
      </c>
      <c r="CH160" s="263">
        <v>123400.80915159</v>
      </c>
      <c r="CI160" s="263">
        <v>0</v>
      </c>
      <c r="CJ160" s="263">
        <v>0</v>
      </c>
      <c r="CK160" s="263">
        <v>0</v>
      </c>
      <c r="CL160" s="263">
        <v>0</v>
      </c>
      <c r="CM160" s="263">
        <v>0</v>
      </c>
      <c r="CN160" s="263">
        <v>13091433.40374765</v>
      </c>
      <c r="CO160" s="263"/>
      <c r="CP160" s="263">
        <v>0</v>
      </c>
      <c r="CQ160" s="263">
        <v>0</v>
      </c>
      <c r="CR160" s="263">
        <v>0</v>
      </c>
      <c r="CS160" s="263">
        <v>0</v>
      </c>
      <c r="CT160" s="263">
        <v>2038.1627898219999</v>
      </c>
      <c r="CU160" s="263">
        <v>0</v>
      </c>
      <c r="CV160" s="263">
        <v>0</v>
      </c>
      <c r="CW160" s="263">
        <v>116791.887583616</v>
      </c>
      <c r="CX160" s="263">
        <v>0</v>
      </c>
      <c r="CY160" s="263">
        <v>0</v>
      </c>
      <c r="CZ160" s="263">
        <v>0</v>
      </c>
      <c r="DA160" s="263">
        <v>0</v>
      </c>
      <c r="DB160" s="263">
        <v>135126.31592066801</v>
      </c>
      <c r="DC160" s="263">
        <v>62432.641507198001</v>
      </c>
      <c r="DD160" s="263">
        <v>0</v>
      </c>
      <c r="DE160" s="263">
        <v>111893.20893768501</v>
      </c>
      <c r="DF160" s="263">
        <v>92723.339620514002</v>
      </c>
      <c r="DG160" s="263">
        <v>87892.922482922993</v>
      </c>
      <c r="DH160" s="263">
        <v>113383.459630219</v>
      </c>
      <c r="DI160" s="263">
        <v>146273.56944680499</v>
      </c>
      <c r="DJ160" s="263">
        <v>0</v>
      </c>
      <c r="DK160" s="263">
        <v>24066.097609099001</v>
      </c>
      <c r="DL160" s="263">
        <v>141826.69759147899</v>
      </c>
      <c r="DM160" s="263">
        <v>0</v>
      </c>
      <c r="DN160" s="263">
        <v>0</v>
      </c>
      <c r="DO160" s="263">
        <v>0</v>
      </c>
      <c r="DP160" s="263">
        <v>0</v>
      </c>
      <c r="DR160" s="263">
        <v>0</v>
      </c>
      <c r="DS160" s="263">
        <v>0</v>
      </c>
      <c r="DT160" s="263">
        <v>0</v>
      </c>
      <c r="DU160" s="263">
        <v>0</v>
      </c>
      <c r="DV160" s="263">
        <v>0</v>
      </c>
      <c r="DW160" s="263">
        <v>0</v>
      </c>
      <c r="DX160" s="263">
        <v>0</v>
      </c>
      <c r="DY160" s="263">
        <v>48489936.271439642</v>
      </c>
      <c r="DZ160" s="263">
        <v>31166626.496026311</v>
      </c>
      <c r="EA160" s="263">
        <v>55141313.509252131</v>
      </c>
      <c r="EB160" s="263">
        <v>0</v>
      </c>
      <c r="EC160" s="263">
        <v>102080372.3398848</v>
      </c>
      <c r="ED160" s="263">
        <v>61203058.996468984</v>
      </c>
      <c r="EE160" s="263">
        <v>20274095.580930021</v>
      </c>
      <c r="EF160" s="263">
        <v>41417790.219007447</v>
      </c>
      <c r="EG160" s="263">
        <v>49841832.186318368</v>
      </c>
      <c r="EH160" s="263">
        <v>61428839.164987274</v>
      </c>
      <c r="EI160" s="263">
        <v>57952623.645482279</v>
      </c>
      <c r="EJ160" s="263">
        <v>37101409.400673822</v>
      </c>
      <c r="EK160" s="263">
        <v>65980094.5002198</v>
      </c>
      <c r="EL160" s="263">
        <v>58614482.26997596</v>
      </c>
      <c r="EM160" s="263">
        <v>95226938.750205398</v>
      </c>
      <c r="EN160" s="263">
        <v>73640365</v>
      </c>
      <c r="EO160" s="263">
        <v>77037659.137093812</v>
      </c>
      <c r="EP160" s="263">
        <v>72205722.152190045</v>
      </c>
      <c r="EQ160" s="263">
        <v>0</v>
      </c>
      <c r="ER160" s="263">
        <v>74866143.688289851</v>
      </c>
    </row>
    <row r="161" spans="1:148" x14ac:dyDescent="0.75">
      <c r="A161" s="262">
        <v>47422</v>
      </c>
      <c r="B161" t="s">
        <v>308</v>
      </c>
      <c r="C161" s="263">
        <v>8324266.1096044611</v>
      </c>
      <c r="D161" s="263">
        <v>7856851.4232973214</v>
      </c>
      <c r="E161" s="263">
        <v>164065085.80475271</v>
      </c>
      <c r="F161" s="263">
        <v>16181117.532901781</v>
      </c>
      <c r="G161" s="263">
        <v>910900987.55511296</v>
      </c>
      <c r="H161" s="263">
        <v>0</v>
      </c>
      <c r="I161" s="263"/>
      <c r="J161" s="263">
        <v>0</v>
      </c>
      <c r="K161" s="263">
        <v>0</v>
      </c>
      <c r="L161" s="263">
        <v>0</v>
      </c>
      <c r="M161" s="263">
        <v>0</v>
      </c>
      <c r="N161" s="263">
        <v>0</v>
      </c>
      <c r="O161" s="263">
        <v>0</v>
      </c>
      <c r="P161" s="263">
        <v>0</v>
      </c>
      <c r="Q161" s="263">
        <v>0</v>
      </c>
      <c r="R161" s="263">
        <v>0</v>
      </c>
      <c r="S161" s="263">
        <v>0</v>
      </c>
      <c r="T161" s="263">
        <v>0</v>
      </c>
      <c r="U161" s="263">
        <v>0</v>
      </c>
      <c r="V161" s="263">
        <v>0</v>
      </c>
      <c r="W161" s="263">
        <v>0</v>
      </c>
      <c r="X161" s="263">
        <v>0</v>
      </c>
      <c r="Y161" s="263">
        <v>0</v>
      </c>
      <c r="Z161" s="263">
        <v>0</v>
      </c>
      <c r="AA161" s="263">
        <v>0</v>
      </c>
      <c r="AB161" s="263">
        <v>0</v>
      </c>
      <c r="AC161" s="263">
        <v>0</v>
      </c>
      <c r="AD161" s="263">
        <v>0</v>
      </c>
      <c r="AE161" s="263">
        <v>0</v>
      </c>
      <c r="AF161" s="263">
        <v>0</v>
      </c>
      <c r="AG161" s="263">
        <v>0</v>
      </c>
      <c r="AH161" s="263">
        <v>0</v>
      </c>
      <c r="AI161" s="263">
        <v>0</v>
      </c>
      <c r="AJ161" s="263">
        <v>8324266.1096044611</v>
      </c>
      <c r="AK161" s="263"/>
      <c r="AL161" s="263">
        <v>0</v>
      </c>
      <c r="AM161" s="263">
        <v>0</v>
      </c>
      <c r="AN161" s="263">
        <v>0</v>
      </c>
      <c r="AO161" s="263">
        <v>0</v>
      </c>
      <c r="AP161" s="263">
        <v>0</v>
      </c>
      <c r="AQ161" s="263">
        <v>0</v>
      </c>
      <c r="AR161" s="263">
        <v>0</v>
      </c>
      <c r="AS161" s="263">
        <v>113011.088819906</v>
      </c>
      <c r="AT161" s="263">
        <v>0</v>
      </c>
      <c r="AU161" s="263">
        <v>0</v>
      </c>
      <c r="AV161" s="263">
        <v>0</v>
      </c>
      <c r="AW161" s="263">
        <v>0</v>
      </c>
      <c r="AX161" s="263">
        <v>130760.141294291</v>
      </c>
      <c r="AY161" s="263">
        <v>60409.706387056998</v>
      </c>
      <c r="AZ161" s="263">
        <v>5917186.2906922139</v>
      </c>
      <c r="BA161" s="263">
        <v>101168.562653589</v>
      </c>
      <c r="BB161" s="263">
        <v>77837.490049316999</v>
      </c>
      <c r="BC161" s="263">
        <v>85053.666777635997</v>
      </c>
      <c r="BD161" s="263">
        <v>106998.06029974201</v>
      </c>
      <c r="BE161" s="263">
        <v>141555.06720658601</v>
      </c>
      <c r="BF161" s="263">
        <v>0</v>
      </c>
      <c r="BG161" s="263">
        <v>23289.771879764001</v>
      </c>
      <c r="BH161" s="263">
        <v>0</v>
      </c>
      <c r="BI161" s="263">
        <v>0</v>
      </c>
      <c r="BJ161" s="263">
        <v>0</v>
      </c>
      <c r="BK161" s="263">
        <v>0</v>
      </c>
      <c r="BL161" s="263">
        <v>1099581.57723722</v>
      </c>
      <c r="BM161" s="263"/>
      <c r="BN161" s="263">
        <v>0</v>
      </c>
      <c r="BO161" s="263">
        <v>0</v>
      </c>
      <c r="BP161" s="263">
        <v>0</v>
      </c>
      <c r="BQ161" s="263">
        <v>0</v>
      </c>
      <c r="BR161" s="263">
        <v>0</v>
      </c>
      <c r="BS161" s="263">
        <v>0</v>
      </c>
      <c r="BT161" s="263">
        <v>0</v>
      </c>
      <c r="BU161" s="263">
        <v>0</v>
      </c>
      <c r="BV161" s="263">
        <v>18692549.86022383</v>
      </c>
      <c r="BW161" s="263">
        <v>20504399.999797281</v>
      </c>
      <c r="BX161" s="263">
        <v>0</v>
      </c>
      <c r="BY161" s="263">
        <v>66680986.570002787</v>
      </c>
      <c r="BZ161" s="263">
        <v>5065426.3880000561</v>
      </c>
      <c r="CA161" s="263">
        <v>0</v>
      </c>
      <c r="CB161" s="263">
        <v>8653824.0112787634</v>
      </c>
      <c r="CC161" s="263">
        <v>14078058.6060003</v>
      </c>
      <c r="CD161" s="263">
        <v>0</v>
      </c>
      <c r="CE161" s="263">
        <v>0</v>
      </c>
      <c r="CF161" s="263">
        <v>658730.20643711102</v>
      </c>
      <c r="CG161" s="263">
        <v>13946884.466666671</v>
      </c>
      <c r="CH161" s="263">
        <v>0</v>
      </c>
      <c r="CI161" s="263">
        <v>903625.91409677302</v>
      </c>
      <c r="CJ161" s="263">
        <v>0</v>
      </c>
      <c r="CK161" s="263">
        <v>0</v>
      </c>
      <c r="CL161" s="263">
        <v>12157023.62599561</v>
      </c>
      <c r="CM161" s="263">
        <v>0</v>
      </c>
      <c r="CN161" s="263">
        <v>2723576.156253479</v>
      </c>
      <c r="CO161" s="263"/>
      <c r="CP161" s="263">
        <v>0</v>
      </c>
      <c r="CQ161" s="263">
        <v>0</v>
      </c>
      <c r="CR161" s="263">
        <v>0</v>
      </c>
      <c r="CS161" s="263">
        <v>0</v>
      </c>
      <c r="CT161" s="263">
        <v>0</v>
      </c>
      <c r="CU161" s="263">
        <v>0</v>
      </c>
      <c r="CV161" s="263">
        <v>0</v>
      </c>
      <c r="CW161" s="263">
        <v>113011.088819906</v>
      </c>
      <c r="CX161" s="263">
        <v>0</v>
      </c>
      <c r="CY161" s="263">
        <v>0</v>
      </c>
      <c r="CZ161" s="263">
        <v>0</v>
      </c>
      <c r="DA161" s="263">
        <v>0</v>
      </c>
      <c r="DB161" s="263">
        <v>130760.141294291</v>
      </c>
      <c r="DC161" s="263">
        <v>60409.706387056998</v>
      </c>
      <c r="DD161" s="263">
        <v>5917186.2906922139</v>
      </c>
      <c r="DE161" s="263">
        <v>101168.562653589</v>
      </c>
      <c r="DF161" s="263">
        <v>77837.490049316999</v>
      </c>
      <c r="DG161" s="263">
        <v>85053.666777635997</v>
      </c>
      <c r="DH161" s="263">
        <v>106998.06029974201</v>
      </c>
      <c r="DI161" s="263">
        <v>141555.06720658601</v>
      </c>
      <c r="DJ161" s="263">
        <v>0</v>
      </c>
      <c r="DK161" s="263">
        <v>23289.771879764001</v>
      </c>
      <c r="DL161" s="263">
        <v>0</v>
      </c>
      <c r="DM161" s="263">
        <v>0</v>
      </c>
      <c r="DN161" s="263">
        <v>0</v>
      </c>
      <c r="DO161" s="263">
        <v>0</v>
      </c>
      <c r="DP161" s="263">
        <v>9423847.6868416816</v>
      </c>
      <c r="DR161" s="263">
        <v>0</v>
      </c>
      <c r="DS161" s="263">
        <v>0</v>
      </c>
      <c r="DT161" s="263">
        <v>0</v>
      </c>
      <c r="DU161" s="263">
        <v>0</v>
      </c>
      <c r="DV161" s="263">
        <v>0</v>
      </c>
      <c r="DW161" s="263">
        <v>0</v>
      </c>
      <c r="DX161" s="263">
        <v>0</v>
      </c>
      <c r="DY161" s="263">
        <v>48489936.271439642</v>
      </c>
      <c r="DZ161" s="263">
        <v>12474076.635802491</v>
      </c>
      <c r="EA161" s="263">
        <v>34636913.509454846</v>
      </c>
      <c r="EB161" s="263">
        <v>0</v>
      </c>
      <c r="EC161" s="263">
        <v>35399385.769882053</v>
      </c>
      <c r="ED161" s="263">
        <v>56137632.60846892</v>
      </c>
      <c r="EE161" s="263">
        <v>20274095.580930021</v>
      </c>
      <c r="EF161" s="263">
        <v>32385002.368752819</v>
      </c>
      <c r="EG161" s="263">
        <v>35763773.580318063</v>
      </c>
      <c r="EH161" s="263">
        <v>61428839.164987274</v>
      </c>
      <c r="EI161" s="263">
        <v>57952623.645482279</v>
      </c>
      <c r="EJ161" s="263">
        <v>36442679.194236711</v>
      </c>
      <c r="EK161" s="263">
        <v>52033210.033553131</v>
      </c>
      <c r="EL161" s="263">
        <v>58614482.26997596</v>
      </c>
      <c r="EM161" s="263">
        <v>94323312.836108625</v>
      </c>
      <c r="EN161" s="263">
        <v>73640365</v>
      </c>
      <c r="EO161" s="263">
        <v>77037659.137093812</v>
      </c>
      <c r="EP161" s="263">
        <v>60048698.526194438</v>
      </c>
      <c r="EQ161" s="263">
        <v>0</v>
      </c>
      <c r="ER161" s="263">
        <v>63818301.422431909</v>
      </c>
    </row>
    <row r="162" spans="1:148" x14ac:dyDescent="0.75">
      <c r="A162" s="262">
        <v>47452</v>
      </c>
      <c r="B162" t="s">
        <v>308</v>
      </c>
      <c r="C162" s="263">
        <v>27345710.920187771</v>
      </c>
      <c r="D162" s="263">
        <v>3991352.1665875418</v>
      </c>
      <c r="E162" s="263">
        <v>5540828.3851040257</v>
      </c>
      <c r="F162" s="263">
        <v>31337063.08677531</v>
      </c>
      <c r="G162" s="263">
        <v>878014448.24982119</v>
      </c>
      <c r="H162" s="263">
        <v>4.6566128730773926E-10</v>
      </c>
      <c r="I162" s="263"/>
      <c r="J162" s="263">
        <v>0</v>
      </c>
      <c r="K162" s="263">
        <v>0</v>
      </c>
      <c r="L162" s="263">
        <v>0</v>
      </c>
      <c r="M162" s="263">
        <v>0</v>
      </c>
      <c r="N162" s="263">
        <v>0</v>
      </c>
      <c r="O162" s="263">
        <v>0</v>
      </c>
      <c r="P162" s="263">
        <v>0</v>
      </c>
      <c r="Q162" s="263">
        <v>0</v>
      </c>
      <c r="R162" s="263">
        <v>9735292.3754144814</v>
      </c>
      <c r="S162" s="263">
        <v>0</v>
      </c>
      <c r="T162" s="263">
        <v>0</v>
      </c>
      <c r="U162" s="263">
        <v>0</v>
      </c>
      <c r="V162" s="263">
        <v>0</v>
      </c>
      <c r="W162" s="263">
        <v>0</v>
      </c>
      <c r="X162" s="263">
        <v>0</v>
      </c>
      <c r="Y162" s="263">
        <v>0</v>
      </c>
      <c r="Z162" s="263">
        <v>0</v>
      </c>
      <c r="AA162" s="263">
        <v>0</v>
      </c>
      <c r="AB162" s="263">
        <v>17502993.958784871</v>
      </c>
      <c r="AC162" s="263">
        <v>0</v>
      </c>
      <c r="AD162" s="263">
        <v>0</v>
      </c>
      <c r="AE162" s="263">
        <v>0</v>
      </c>
      <c r="AF162" s="263">
        <v>0</v>
      </c>
      <c r="AG162" s="263">
        <v>0</v>
      </c>
      <c r="AH162" s="263">
        <v>0</v>
      </c>
      <c r="AI162" s="263">
        <v>0</v>
      </c>
      <c r="AJ162" s="263">
        <v>107424.585988419</v>
      </c>
      <c r="AK162" s="263"/>
      <c r="AL162" s="263">
        <v>0</v>
      </c>
      <c r="AM162" s="263">
        <v>0</v>
      </c>
      <c r="AN162" s="263">
        <v>0</v>
      </c>
      <c r="AO162" s="263">
        <v>0</v>
      </c>
      <c r="AP162" s="263">
        <v>0</v>
      </c>
      <c r="AQ162" s="263">
        <v>0</v>
      </c>
      <c r="AR162" s="263">
        <v>0</v>
      </c>
      <c r="AS162" s="263">
        <v>116763.298627589</v>
      </c>
      <c r="AT162" s="263">
        <v>2248406.071705671</v>
      </c>
      <c r="AU162" s="263">
        <v>0</v>
      </c>
      <c r="AV162" s="263">
        <v>0</v>
      </c>
      <c r="AW162" s="263">
        <v>0</v>
      </c>
      <c r="AX162" s="263">
        <v>137097.84492906401</v>
      </c>
      <c r="AY162" s="263">
        <v>62413.476084435002</v>
      </c>
      <c r="AZ162" s="263">
        <v>17048.890540976001</v>
      </c>
      <c r="BA162" s="263">
        <v>97343.264957064996</v>
      </c>
      <c r="BB162" s="263">
        <v>80427.088988328003</v>
      </c>
      <c r="BC162" s="263">
        <v>87884.329186639996</v>
      </c>
      <c r="BD162" s="263">
        <v>922982.78943627304</v>
      </c>
      <c r="BE162" s="263">
        <v>163248.55127508301</v>
      </c>
      <c r="BF162" s="263">
        <v>0</v>
      </c>
      <c r="BG162" s="263">
        <v>7490.3596250379996</v>
      </c>
      <c r="BH162" s="263">
        <v>0</v>
      </c>
      <c r="BI162" s="263">
        <v>0</v>
      </c>
      <c r="BJ162" s="263">
        <v>0</v>
      </c>
      <c r="BK162" s="263">
        <v>0</v>
      </c>
      <c r="BL162" s="263">
        <v>50246.201231380001</v>
      </c>
      <c r="BM162" s="263"/>
      <c r="BN162" s="263">
        <v>0</v>
      </c>
      <c r="BO162" s="263">
        <v>0</v>
      </c>
      <c r="BP162" s="263">
        <v>0</v>
      </c>
      <c r="BQ162" s="263">
        <v>0</v>
      </c>
      <c r="BR162" s="263">
        <v>0</v>
      </c>
      <c r="BS162" s="263">
        <v>0</v>
      </c>
      <c r="BT162" s="263">
        <v>0</v>
      </c>
      <c r="BU162" s="263">
        <v>24898.583756879001</v>
      </c>
      <c r="BV162" s="263">
        <v>2738784.2603880041</v>
      </c>
      <c r="BW162" s="263">
        <v>0</v>
      </c>
      <c r="BX162" s="263">
        <v>0</v>
      </c>
      <c r="BY162" s="263">
        <v>0</v>
      </c>
      <c r="BZ162" s="263">
        <v>0</v>
      </c>
      <c r="CA162" s="263">
        <v>0</v>
      </c>
      <c r="CB162" s="263">
        <v>0</v>
      </c>
      <c r="CC162" s="263">
        <v>0</v>
      </c>
      <c r="CD162" s="263">
        <v>0</v>
      </c>
      <c r="CE162" s="263">
        <v>0</v>
      </c>
      <c r="CF162" s="263">
        <v>1549685.2354518401</v>
      </c>
      <c r="CG162" s="263">
        <v>0</v>
      </c>
      <c r="CH162" s="263">
        <v>0</v>
      </c>
      <c r="CI162" s="263">
        <v>1227460.3055073021</v>
      </c>
      <c r="CJ162" s="263">
        <v>0</v>
      </c>
      <c r="CK162" s="263">
        <v>0</v>
      </c>
      <c r="CL162" s="263">
        <v>0</v>
      </c>
      <c r="CM162" s="263">
        <v>0</v>
      </c>
      <c r="CN162" s="263">
        <v>0</v>
      </c>
      <c r="CO162" s="263"/>
      <c r="CP162" s="263">
        <v>0</v>
      </c>
      <c r="CQ162" s="263">
        <v>0</v>
      </c>
      <c r="CR162" s="263">
        <v>0</v>
      </c>
      <c r="CS162" s="263">
        <v>0</v>
      </c>
      <c r="CT162" s="263">
        <v>0</v>
      </c>
      <c r="CU162" s="263">
        <v>0</v>
      </c>
      <c r="CV162" s="263">
        <v>0</v>
      </c>
      <c r="CW162" s="263">
        <v>116763.298627589</v>
      </c>
      <c r="CX162" s="263">
        <v>11983698.447120151</v>
      </c>
      <c r="CY162" s="263">
        <v>0</v>
      </c>
      <c r="CZ162" s="263">
        <v>0</v>
      </c>
      <c r="DA162" s="263">
        <v>0</v>
      </c>
      <c r="DB162" s="263">
        <v>137097.84492906401</v>
      </c>
      <c r="DC162" s="263">
        <v>62413.476084435002</v>
      </c>
      <c r="DD162" s="263">
        <v>17048.890540976001</v>
      </c>
      <c r="DE162" s="263">
        <v>97343.264957064996</v>
      </c>
      <c r="DF162" s="263">
        <v>80427.088988328003</v>
      </c>
      <c r="DG162" s="263">
        <v>87884.329186639996</v>
      </c>
      <c r="DH162" s="263">
        <v>18425976.74822114</v>
      </c>
      <c r="DI162" s="263">
        <v>163248.55127508301</v>
      </c>
      <c r="DJ162" s="263">
        <v>0</v>
      </c>
      <c r="DK162" s="263">
        <v>7490.3596250379996</v>
      </c>
      <c r="DL162" s="263">
        <v>0</v>
      </c>
      <c r="DM162" s="263">
        <v>0</v>
      </c>
      <c r="DN162" s="263">
        <v>0</v>
      </c>
      <c r="DO162" s="263">
        <v>0</v>
      </c>
      <c r="DP162" s="263">
        <v>157670.78721979901</v>
      </c>
      <c r="DR162" s="263">
        <v>0</v>
      </c>
      <c r="DS162" s="263">
        <v>0</v>
      </c>
      <c r="DT162" s="263">
        <v>0</v>
      </c>
      <c r="DU162" s="263">
        <v>0</v>
      </c>
      <c r="DV162" s="263">
        <v>0</v>
      </c>
      <c r="DW162" s="263">
        <v>0</v>
      </c>
      <c r="DX162" s="263">
        <v>0</v>
      </c>
      <c r="DY162" s="263">
        <v>48465037.687682763</v>
      </c>
      <c r="DZ162" s="263">
        <v>0</v>
      </c>
      <c r="EA162" s="263">
        <v>34636913.509454846</v>
      </c>
      <c r="EB162" s="263">
        <v>0</v>
      </c>
      <c r="EC162" s="263">
        <v>35399385.769882053</v>
      </c>
      <c r="ED162" s="263">
        <v>56137632.60846892</v>
      </c>
      <c r="EE162" s="263">
        <v>20274095.580930021</v>
      </c>
      <c r="EF162" s="263">
        <v>32385002.368752819</v>
      </c>
      <c r="EG162" s="263">
        <v>35763773.580318063</v>
      </c>
      <c r="EH162" s="263">
        <v>61428839.164987274</v>
      </c>
      <c r="EI162" s="263">
        <v>57952623.645482279</v>
      </c>
      <c r="EJ162" s="263">
        <v>17390000</v>
      </c>
      <c r="EK162" s="263">
        <v>52033210.033553131</v>
      </c>
      <c r="EL162" s="263">
        <v>58614482.26997596</v>
      </c>
      <c r="EM162" s="263">
        <v>93095852.530601323</v>
      </c>
      <c r="EN162" s="263">
        <v>73640365</v>
      </c>
      <c r="EO162" s="263">
        <v>77037659.137093812</v>
      </c>
      <c r="EP162" s="263">
        <v>60048698.526194438</v>
      </c>
      <c r="EQ162" s="263">
        <v>0</v>
      </c>
      <c r="ER162" s="263">
        <v>63710876.836443491</v>
      </c>
    </row>
    <row r="163" spans="1:148" x14ac:dyDescent="0.75">
      <c r="A163" s="262">
        <v>47483</v>
      </c>
      <c r="B163" t="s">
        <v>308</v>
      </c>
      <c r="C163" s="263">
        <v>104341.682363418</v>
      </c>
      <c r="D163" s="263">
        <v>813610.7471345251</v>
      </c>
      <c r="E163" s="263">
        <v>6147163.31307803</v>
      </c>
      <c r="F163" s="263">
        <v>917952.42949794407</v>
      </c>
      <c r="G163" s="263">
        <v>871762943.25437975</v>
      </c>
      <c r="H163" s="263">
        <v>9.3132257461547852E-10</v>
      </c>
      <c r="I163" s="263"/>
      <c r="J163" s="263">
        <v>0</v>
      </c>
      <c r="K163" s="263">
        <v>0</v>
      </c>
      <c r="L163" s="263">
        <v>0</v>
      </c>
      <c r="M163" s="263">
        <v>0</v>
      </c>
      <c r="N163" s="263">
        <v>0</v>
      </c>
      <c r="O163" s="263">
        <v>0</v>
      </c>
      <c r="P163" s="263">
        <v>0</v>
      </c>
      <c r="Q163" s="263">
        <v>0</v>
      </c>
      <c r="R163" s="263">
        <v>0</v>
      </c>
      <c r="S163" s="263">
        <v>0</v>
      </c>
      <c r="T163" s="263">
        <v>0</v>
      </c>
      <c r="U163" s="263">
        <v>0</v>
      </c>
      <c r="V163" s="263">
        <v>0</v>
      </c>
      <c r="W163" s="263">
        <v>0</v>
      </c>
      <c r="X163" s="263">
        <v>0</v>
      </c>
      <c r="Y163" s="263">
        <v>0</v>
      </c>
      <c r="Z163" s="263">
        <v>0</v>
      </c>
      <c r="AA163" s="263">
        <v>0</v>
      </c>
      <c r="AB163" s="263">
        <v>0</v>
      </c>
      <c r="AC163" s="263">
        <v>0</v>
      </c>
      <c r="AD163" s="263">
        <v>0</v>
      </c>
      <c r="AE163" s="263">
        <v>0</v>
      </c>
      <c r="AF163" s="263">
        <v>0</v>
      </c>
      <c r="AG163" s="263">
        <v>0</v>
      </c>
      <c r="AH163" s="263">
        <v>0</v>
      </c>
      <c r="AI163" s="263">
        <v>0</v>
      </c>
      <c r="AJ163" s="263">
        <v>104341.682363418</v>
      </c>
      <c r="AK163" s="263"/>
      <c r="AL163" s="263">
        <v>0</v>
      </c>
      <c r="AM163" s="263">
        <v>0</v>
      </c>
      <c r="AN163" s="263">
        <v>0</v>
      </c>
      <c r="AO163" s="263">
        <v>0</v>
      </c>
      <c r="AP163" s="263">
        <v>0</v>
      </c>
      <c r="AQ163" s="263">
        <v>0</v>
      </c>
      <c r="AR163" s="263">
        <v>0</v>
      </c>
      <c r="AS163" s="263">
        <v>112630.197166582</v>
      </c>
      <c r="AT163" s="263">
        <v>0</v>
      </c>
      <c r="AU163" s="263">
        <v>0</v>
      </c>
      <c r="AV163" s="263">
        <v>0</v>
      </c>
      <c r="AW163" s="263">
        <v>0</v>
      </c>
      <c r="AX163" s="263">
        <v>132668.86245919301</v>
      </c>
      <c r="AY163" s="263">
        <v>60391.044005607</v>
      </c>
      <c r="AZ163" s="263">
        <v>16496.265808568001</v>
      </c>
      <c r="BA163" s="263">
        <v>94196.630269079993</v>
      </c>
      <c r="BB163" s="263">
        <v>77828.103515957002</v>
      </c>
      <c r="BC163" s="263">
        <v>85045.303193660002</v>
      </c>
      <c r="BD163" s="263">
        <v>28128.921310056001</v>
      </c>
      <c r="BE163" s="263">
        <v>157982.46897588699</v>
      </c>
      <c r="BF163" s="263">
        <v>0</v>
      </c>
      <c r="BG163" s="263">
        <v>0</v>
      </c>
      <c r="BH163" s="263">
        <v>0</v>
      </c>
      <c r="BI163" s="263">
        <v>0</v>
      </c>
      <c r="BJ163" s="263">
        <v>0</v>
      </c>
      <c r="BK163" s="263">
        <v>0</v>
      </c>
      <c r="BL163" s="263">
        <v>48242.950429935001</v>
      </c>
      <c r="BM163" s="263"/>
      <c r="BN163" s="263">
        <v>0</v>
      </c>
      <c r="BO163" s="263">
        <v>0</v>
      </c>
      <c r="BP163" s="263">
        <v>0</v>
      </c>
      <c r="BQ163" s="263">
        <v>0</v>
      </c>
      <c r="BR163" s="263">
        <v>0</v>
      </c>
      <c r="BS163" s="263">
        <v>0</v>
      </c>
      <c r="BT163" s="263">
        <v>0</v>
      </c>
      <c r="BU163" s="263">
        <v>61338.587860763</v>
      </c>
      <c r="BV163" s="263">
        <v>0</v>
      </c>
      <c r="BW163" s="263">
        <v>0</v>
      </c>
      <c r="BX163" s="263">
        <v>0</v>
      </c>
      <c r="BY163" s="263">
        <v>0</v>
      </c>
      <c r="BZ163" s="263">
        <v>1328205.9421898569</v>
      </c>
      <c r="CA163" s="263">
        <v>0</v>
      </c>
      <c r="CB163" s="263">
        <v>0</v>
      </c>
      <c r="CC163" s="263">
        <v>0</v>
      </c>
      <c r="CD163" s="263">
        <v>0</v>
      </c>
      <c r="CE163" s="263">
        <v>0</v>
      </c>
      <c r="CF163" s="263">
        <v>0</v>
      </c>
      <c r="CG163" s="263">
        <v>0</v>
      </c>
      <c r="CH163" s="263">
        <v>1937618.862981379</v>
      </c>
      <c r="CI163" s="263">
        <v>0</v>
      </c>
      <c r="CJ163" s="263">
        <v>2819999.920046031</v>
      </c>
      <c r="CK163" s="263">
        <v>0</v>
      </c>
      <c r="CL163" s="263">
        <v>0</v>
      </c>
      <c r="CM163" s="263">
        <v>0</v>
      </c>
      <c r="CN163" s="263">
        <v>0</v>
      </c>
      <c r="CO163" s="263"/>
      <c r="CP163" s="263">
        <v>0</v>
      </c>
      <c r="CQ163" s="263">
        <v>0</v>
      </c>
      <c r="CR163" s="263">
        <v>0</v>
      </c>
      <c r="CS163" s="263">
        <v>0</v>
      </c>
      <c r="CT163" s="263">
        <v>0</v>
      </c>
      <c r="CU163" s="263">
        <v>0</v>
      </c>
      <c r="CV163" s="263">
        <v>0</v>
      </c>
      <c r="CW163" s="263">
        <v>112630.197166582</v>
      </c>
      <c r="CX163" s="263">
        <v>0</v>
      </c>
      <c r="CY163" s="263">
        <v>0</v>
      </c>
      <c r="CZ163" s="263">
        <v>0</v>
      </c>
      <c r="DA163" s="263">
        <v>0</v>
      </c>
      <c r="DB163" s="263">
        <v>132668.86245919301</v>
      </c>
      <c r="DC163" s="263">
        <v>60391.044005607</v>
      </c>
      <c r="DD163" s="263">
        <v>16496.265808568001</v>
      </c>
      <c r="DE163" s="263">
        <v>94196.630269079993</v>
      </c>
      <c r="DF163" s="263">
        <v>77828.103515957002</v>
      </c>
      <c r="DG163" s="263">
        <v>85045.303193660002</v>
      </c>
      <c r="DH163" s="263">
        <v>28128.921310056001</v>
      </c>
      <c r="DI163" s="263">
        <v>157982.46897588699</v>
      </c>
      <c r="DJ163" s="263">
        <v>0</v>
      </c>
      <c r="DK163" s="263">
        <v>0</v>
      </c>
      <c r="DL163" s="263">
        <v>0</v>
      </c>
      <c r="DM163" s="263">
        <v>0</v>
      </c>
      <c r="DN163" s="263">
        <v>0</v>
      </c>
      <c r="DO163" s="263">
        <v>0</v>
      </c>
      <c r="DP163" s="263">
        <v>152584.63279335399</v>
      </c>
      <c r="DR163" s="263">
        <v>0</v>
      </c>
      <c r="DS163" s="263">
        <v>0</v>
      </c>
      <c r="DT163" s="263">
        <v>0</v>
      </c>
      <c r="DU163" s="263">
        <v>0</v>
      </c>
      <c r="DV163" s="263">
        <v>0</v>
      </c>
      <c r="DW163" s="263">
        <v>0</v>
      </c>
      <c r="DX163" s="263">
        <v>0</v>
      </c>
      <c r="DY163" s="263">
        <v>48403699.099822</v>
      </c>
      <c r="DZ163" s="263">
        <v>0</v>
      </c>
      <c r="EA163" s="263">
        <v>34636913.509454846</v>
      </c>
      <c r="EB163" s="263">
        <v>0</v>
      </c>
      <c r="EC163" s="263">
        <v>35399385.769882053</v>
      </c>
      <c r="ED163" s="263">
        <v>54809426.666279063</v>
      </c>
      <c r="EE163" s="263">
        <v>20274095.580930021</v>
      </c>
      <c r="EF163" s="263">
        <v>32385002.368752819</v>
      </c>
      <c r="EG163" s="263">
        <v>35763773.580318063</v>
      </c>
      <c r="EH163" s="263">
        <v>61428839.164987274</v>
      </c>
      <c r="EI163" s="263">
        <v>57952623.645482279</v>
      </c>
      <c r="EJ163" s="263">
        <v>17390000</v>
      </c>
      <c r="EK163" s="263">
        <v>52033210.033553131</v>
      </c>
      <c r="EL163" s="263">
        <v>56676863.406994581</v>
      </c>
      <c r="EM163" s="263">
        <v>93095852.530601323</v>
      </c>
      <c r="EN163" s="263">
        <v>70820365.079953969</v>
      </c>
      <c r="EO163" s="263">
        <v>77037659.137093812</v>
      </c>
      <c r="EP163" s="263">
        <v>60048698.526194438</v>
      </c>
      <c r="EQ163" s="263">
        <v>0</v>
      </c>
      <c r="ER163" s="263">
        <v>63606535.154080071</v>
      </c>
    </row>
    <row r="164" spans="1:148" x14ac:dyDescent="0.75">
      <c r="A164" s="262">
        <v>47514</v>
      </c>
      <c r="B164" t="s">
        <v>308</v>
      </c>
      <c r="C164" s="263">
        <v>102226.676289018</v>
      </c>
      <c r="D164" s="263">
        <v>857365.39728732314</v>
      </c>
      <c r="E164" s="263">
        <v>12777607.65815811</v>
      </c>
      <c r="F164" s="263">
        <v>959592.07357634115</v>
      </c>
      <c r="G164" s="263">
        <v>858883108.91993248</v>
      </c>
      <c r="H164" s="263">
        <v>0</v>
      </c>
      <c r="I164" s="263"/>
      <c r="J164" s="263">
        <v>0</v>
      </c>
      <c r="K164" s="263">
        <v>0</v>
      </c>
      <c r="L164" s="263">
        <v>0</v>
      </c>
      <c r="M164" s="263">
        <v>0</v>
      </c>
      <c r="N164" s="263">
        <v>0</v>
      </c>
      <c r="O164" s="263">
        <v>0</v>
      </c>
      <c r="P164" s="263">
        <v>0</v>
      </c>
      <c r="Q164" s="263">
        <v>0</v>
      </c>
      <c r="R164" s="263">
        <v>0</v>
      </c>
      <c r="S164" s="263">
        <v>0</v>
      </c>
      <c r="T164" s="263">
        <v>0</v>
      </c>
      <c r="U164" s="263">
        <v>0</v>
      </c>
      <c r="V164" s="263">
        <v>0</v>
      </c>
      <c r="W164" s="263">
        <v>0</v>
      </c>
      <c r="X164" s="263">
        <v>0</v>
      </c>
      <c r="Y164" s="263">
        <v>0</v>
      </c>
      <c r="Z164" s="263">
        <v>0</v>
      </c>
      <c r="AA164" s="263">
        <v>0</v>
      </c>
      <c r="AB164" s="263">
        <v>0</v>
      </c>
      <c r="AC164" s="263">
        <v>0</v>
      </c>
      <c r="AD164" s="263">
        <v>0</v>
      </c>
      <c r="AE164" s="263">
        <v>0</v>
      </c>
      <c r="AF164" s="263">
        <v>0</v>
      </c>
      <c r="AG164" s="263">
        <v>0</v>
      </c>
      <c r="AH164" s="263">
        <v>0</v>
      </c>
      <c r="AI164" s="263">
        <v>0</v>
      </c>
      <c r="AJ164" s="263">
        <v>102226.676289018</v>
      </c>
      <c r="AK164" s="263"/>
      <c r="AL164" s="263">
        <v>0</v>
      </c>
      <c r="AM164" s="263">
        <v>0</v>
      </c>
      <c r="AN164" s="263">
        <v>0</v>
      </c>
      <c r="AO164" s="263">
        <v>0</v>
      </c>
      <c r="AP164" s="263">
        <v>0</v>
      </c>
      <c r="AQ164" s="263">
        <v>0</v>
      </c>
      <c r="AR164" s="263">
        <v>0</v>
      </c>
      <c r="AS164" s="263">
        <v>110093.80871333901</v>
      </c>
      <c r="AT164" s="263">
        <v>0</v>
      </c>
      <c r="AU164" s="263">
        <v>0</v>
      </c>
      <c r="AV164" s="263">
        <v>0</v>
      </c>
      <c r="AW164" s="263">
        <v>0</v>
      </c>
      <c r="AX164" s="263">
        <v>126911.845970838</v>
      </c>
      <c r="AY164" s="263">
        <v>59701.138517715</v>
      </c>
      <c r="AZ164" s="263">
        <v>12466.118324245999</v>
      </c>
      <c r="BA164" s="263">
        <v>92186.161259478002</v>
      </c>
      <c r="BB164" s="263">
        <v>72476.782477831002</v>
      </c>
      <c r="BC164" s="263">
        <v>145469.45532186801</v>
      </c>
      <c r="BD164" s="263">
        <v>27071.593062231001</v>
      </c>
      <c r="BE164" s="263">
        <v>156592.25612270599</v>
      </c>
      <c r="BF164" s="263">
        <v>0</v>
      </c>
      <c r="BG164" s="263">
        <v>0</v>
      </c>
      <c r="BH164" s="263">
        <v>6524.7182946860003</v>
      </c>
      <c r="BI164" s="263">
        <v>0</v>
      </c>
      <c r="BJ164" s="263">
        <v>0</v>
      </c>
      <c r="BK164" s="263">
        <v>0</v>
      </c>
      <c r="BL164" s="263">
        <v>47871.519222385003</v>
      </c>
      <c r="BM164" s="263"/>
      <c r="BN164" s="263">
        <v>0</v>
      </c>
      <c r="BO164" s="263">
        <v>0</v>
      </c>
      <c r="BP164" s="263">
        <v>0</v>
      </c>
      <c r="BQ164" s="263">
        <v>0</v>
      </c>
      <c r="BR164" s="263">
        <v>0</v>
      </c>
      <c r="BS164" s="263">
        <v>0</v>
      </c>
      <c r="BT164" s="263">
        <v>0</v>
      </c>
      <c r="BU164" s="263">
        <v>952429.27496965195</v>
      </c>
      <c r="BV164" s="263">
        <v>0</v>
      </c>
      <c r="BW164" s="263">
        <v>0</v>
      </c>
      <c r="BX164" s="263">
        <v>0</v>
      </c>
      <c r="BY164" s="263">
        <v>7923896.2800163627</v>
      </c>
      <c r="BZ164" s="263">
        <v>0</v>
      </c>
      <c r="CA164" s="263">
        <v>0</v>
      </c>
      <c r="CB164" s="263">
        <v>0</v>
      </c>
      <c r="CC164" s="263">
        <v>0</v>
      </c>
      <c r="CD164" s="263">
        <v>0</v>
      </c>
      <c r="CE164" s="263">
        <v>0</v>
      </c>
      <c r="CF164" s="263">
        <v>0</v>
      </c>
      <c r="CG164" s="263">
        <v>0</v>
      </c>
      <c r="CH164" s="263">
        <v>3901282.1031720941</v>
      </c>
      <c r="CI164" s="263">
        <v>0</v>
      </c>
      <c r="CJ164" s="263">
        <v>0</v>
      </c>
      <c r="CK164" s="263">
        <v>0</v>
      </c>
      <c r="CL164" s="263">
        <v>0</v>
      </c>
      <c r="CM164" s="263">
        <v>0</v>
      </c>
      <c r="CN164" s="263">
        <v>0</v>
      </c>
      <c r="CO164" s="263"/>
      <c r="CP164" s="263">
        <v>0</v>
      </c>
      <c r="CQ164" s="263">
        <v>0</v>
      </c>
      <c r="CR164" s="263">
        <v>0</v>
      </c>
      <c r="CS164" s="263">
        <v>0</v>
      </c>
      <c r="CT164" s="263">
        <v>0</v>
      </c>
      <c r="CU164" s="263">
        <v>0</v>
      </c>
      <c r="CV164" s="263">
        <v>0</v>
      </c>
      <c r="CW164" s="263">
        <v>110093.80871333901</v>
      </c>
      <c r="CX164" s="263">
        <v>0</v>
      </c>
      <c r="CY164" s="263">
        <v>0</v>
      </c>
      <c r="CZ164" s="263">
        <v>0</v>
      </c>
      <c r="DA164" s="263">
        <v>0</v>
      </c>
      <c r="DB164" s="263">
        <v>126911.845970838</v>
      </c>
      <c r="DC164" s="263">
        <v>59701.138517715</v>
      </c>
      <c r="DD164" s="263">
        <v>12466.118324245999</v>
      </c>
      <c r="DE164" s="263">
        <v>92186.161259478002</v>
      </c>
      <c r="DF164" s="263">
        <v>72476.782477831002</v>
      </c>
      <c r="DG164" s="263">
        <v>145469.45532186801</v>
      </c>
      <c r="DH164" s="263">
        <v>27071.593062231001</v>
      </c>
      <c r="DI164" s="263">
        <v>156592.25612270599</v>
      </c>
      <c r="DJ164" s="263">
        <v>0</v>
      </c>
      <c r="DK164" s="263">
        <v>0</v>
      </c>
      <c r="DL164" s="263">
        <v>6524.7182946860003</v>
      </c>
      <c r="DM164" s="263">
        <v>0</v>
      </c>
      <c r="DN164" s="263">
        <v>0</v>
      </c>
      <c r="DO164" s="263">
        <v>0</v>
      </c>
      <c r="DP164" s="263">
        <v>150098.195511403</v>
      </c>
      <c r="DR164" s="263">
        <v>0</v>
      </c>
      <c r="DS164" s="263">
        <v>0</v>
      </c>
      <c r="DT164" s="263">
        <v>0</v>
      </c>
      <c r="DU164" s="263">
        <v>0</v>
      </c>
      <c r="DV164" s="263">
        <v>0</v>
      </c>
      <c r="DW164" s="263">
        <v>0</v>
      </c>
      <c r="DX164" s="263">
        <v>0</v>
      </c>
      <c r="DY164" s="263">
        <v>47451269.824852347</v>
      </c>
      <c r="DZ164" s="263">
        <v>0</v>
      </c>
      <c r="EA164" s="263">
        <v>34636913.509454846</v>
      </c>
      <c r="EB164" s="263">
        <v>0</v>
      </c>
      <c r="EC164" s="263">
        <v>27475489.489865679</v>
      </c>
      <c r="ED164" s="263">
        <v>54809426.666279063</v>
      </c>
      <c r="EE164" s="263">
        <v>20274095.580930021</v>
      </c>
      <c r="EF164" s="263">
        <v>32385002.368752819</v>
      </c>
      <c r="EG164" s="263">
        <v>35763773.580318063</v>
      </c>
      <c r="EH164" s="263">
        <v>61428839.164987274</v>
      </c>
      <c r="EI164" s="263">
        <v>57952623.645482279</v>
      </c>
      <c r="EJ164" s="263">
        <v>17390000</v>
      </c>
      <c r="EK164" s="263">
        <v>52033210.033553131</v>
      </c>
      <c r="EL164" s="263">
        <v>52775581.303822488</v>
      </c>
      <c r="EM164" s="263">
        <v>93095852.530601323</v>
      </c>
      <c r="EN164" s="263">
        <v>70820365.079953969</v>
      </c>
      <c r="EO164" s="263">
        <v>77037659.137093812</v>
      </c>
      <c r="EP164" s="263">
        <v>60048698.526194438</v>
      </c>
      <c r="EQ164" s="263">
        <v>0</v>
      </c>
      <c r="ER164" s="263">
        <v>63504308.477791063</v>
      </c>
    </row>
    <row r="165" spans="1:148" x14ac:dyDescent="0.75">
      <c r="A165" s="262">
        <v>47542</v>
      </c>
      <c r="B165" t="s">
        <v>308</v>
      </c>
      <c r="C165" s="263">
        <v>8342345.2506661015</v>
      </c>
      <c r="D165" s="263">
        <v>929811.53430955589</v>
      </c>
      <c r="E165" s="263">
        <v>107256850.1028982</v>
      </c>
      <c r="F165" s="263">
        <v>9272156.7849756554</v>
      </c>
      <c r="G165" s="263">
        <v>743283913.56636822</v>
      </c>
      <c r="H165" s="263">
        <v>-1.9790604710578918E-9</v>
      </c>
      <c r="I165" s="263"/>
      <c r="J165" s="263">
        <v>0</v>
      </c>
      <c r="K165" s="263">
        <v>0</v>
      </c>
      <c r="L165" s="263">
        <v>0</v>
      </c>
      <c r="M165" s="263">
        <v>0</v>
      </c>
      <c r="N165" s="263">
        <v>0</v>
      </c>
      <c r="O165" s="263">
        <v>0</v>
      </c>
      <c r="P165" s="263">
        <v>0</v>
      </c>
      <c r="Q165" s="263">
        <v>0</v>
      </c>
      <c r="R165" s="263">
        <v>0</v>
      </c>
      <c r="S165" s="263">
        <v>0</v>
      </c>
      <c r="T165" s="263">
        <v>0</v>
      </c>
      <c r="U165" s="263">
        <v>0</v>
      </c>
      <c r="V165" s="263">
        <v>0</v>
      </c>
      <c r="W165" s="263">
        <v>0</v>
      </c>
      <c r="X165" s="263">
        <v>0</v>
      </c>
      <c r="Y165" s="263">
        <v>0</v>
      </c>
      <c r="Z165" s="263">
        <v>0</v>
      </c>
      <c r="AA165" s="263">
        <v>0</v>
      </c>
      <c r="AB165" s="263">
        <v>0</v>
      </c>
      <c r="AC165" s="263">
        <v>8239754.6720807254</v>
      </c>
      <c r="AD165" s="263">
        <v>0</v>
      </c>
      <c r="AE165" s="263">
        <v>0</v>
      </c>
      <c r="AF165" s="263">
        <v>0</v>
      </c>
      <c r="AG165" s="263">
        <v>0</v>
      </c>
      <c r="AH165" s="263">
        <v>0</v>
      </c>
      <c r="AI165" s="263">
        <v>0</v>
      </c>
      <c r="AJ165" s="263">
        <v>102590.578585376</v>
      </c>
      <c r="AK165" s="263"/>
      <c r="AL165" s="263">
        <v>0</v>
      </c>
      <c r="AM165" s="263">
        <v>0</v>
      </c>
      <c r="AN165" s="263">
        <v>0</v>
      </c>
      <c r="AO165" s="263">
        <v>0</v>
      </c>
      <c r="AP165" s="263">
        <v>0</v>
      </c>
      <c r="AQ165" s="263">
        <v>0</v>
      </c>
      <c r="AR165" s="263">
        <v>0</v>
      </c>
      <c r="AS165" s="263">
        <v>112400.14397883401</v>
      </c>
      <c r="AT165" s="263">
        <v>0</v>
      </c>
      <c r="AU165" s="263">
        <v>0</v>
      </c>
      <c r="AV165" s="263">
        <v>0</v>
      </c>
      <c r="AW165" s="263">
        <v>0</v>
      </c>
      <c r="AX165" s="263">
        <v>126901.73379006601</v>
      </c>
      <c r="AY165" s="263">
        <v>59691.927485868997</v>
      </c>
      <c r="AZ165" s="263">
        <v>12463.424189715999</v>
      </c>
      <c r="BA165" s="263">
        <v>92179.514876974994</v>
      </c>
      <c r="BB165" s="263">
        <v>72472.486161401001</v>
      </c>
      <c r="BC165" s="263">
        <v>145464.86900878299</v>
      </c>
      <c r="BD165" s="263">
        <v>27071.593062231001</v>
      </c>
      <c r="BE165" s="263">
        <v>156592.256122705</v>
      </c>
      <c r="BF165" s="263">
        <v>0</v>
      </c>
      <c r="BG165" s="263">
        <v>0</v>
      </c>
      <c r="BH165" s="263">
        <v>77065.968706949003</v>
      </c>
      <c r="BI165" s="263">
        <v>0</v>
      </c>
      <c r="BJ165" s="263">
        <v>0</v>
      </c>
      <c r="BK165" s="263">
        <v>0</v>
      </c>
      <c r="BL165" s="263">
        <v>47507.616926027004</v>
      </c>
      <c r="BM165" s="263"/>
      <c r="BN165" s="263">
        <v>0</v>
      </c>
      <c r="BO165" s="263">
        <v>0</v>
      </c>
      <c r="BP165" s="263">
        <v>0</v>
      </c>
      <c r="BQ165" s="263">
        <v>0</v>
      </c>
      <c r="BR165" s="263">
        <v>0</v>
      </c>
      <c r="BS165" s="263">
        <v>0</v>
      </c>
      <c r="BT165" s="263">
        <v>0</v>
      </c>
      <c r="BU165" s="263">
        <v>22746133.22442871</v>
      </c>
      <c r="BV165" s="263">
        <v>0</v>
      </c>
      <c r="BW165" s="263">
        <v>0</v>
      </c>
      <c r="BX165" s="263">
        <v>0</v>
      </c>
      <c r="BY165" s="263">
        <v>27475489.489865679</v>
      </c>
      <c r="BZ165" s="263">
        <v>0</v>
      </c>
      <c r="CA165" s="263">
        <v>0</v>
      </c>
      <c r="CB165" s="263">
        <v>0</v>
      </c>
      <c r="CC165" s="263">
        <v>0</v>
      </c>
      <c r="CD165" s="263">
        <v>975000.00000003004</v>
      </c>
      <c r="CE165" s="263">
        <v>0</v>
      </c>
      <c r="CF165" s="263">
        <v>0</v>
      </c>
      <c r="CG165" s="263">
        <v>3284646.0847813338</v>
      </c>
      <c r="CH165" s="263">
        <v>52775581.303822488</v>
      </c>
      <c r="CI165" s="263">
        <v>0</v>
      </c>
      <c r="CJ165" s="263">
        <v>0</v>
      </c>
      <c r="CK165" s="263">
        <v>0</v>
      </c>
      <c r="CL165" s="263">
        <v>0</v>
      </c>
      <c r="CM165" s="263">
        <v>0</v>
      </c>
      <c r="CN165" s="263">
        <v>0</v>
      </c>
      <c r="CO165" s="263"/>
      <c r="CP165" s="263">
        <v>0</v>
      </c>
      <c r="CQ165" s="263">
        <v>0</v>
      </c>
      <c r="CR165" s="263">
        <v>0</v>
      </c>
      <c r="CS165" s="263">
        <v>0</v>
      </c>
      <c r="CT165" s="263">
        <v>0</v>
      </c>
      <c r="CU165" s="263">
        <v>0</v>
      </c>
      <c r="CV165" s="263">
        <v>0</v>
      </c>
      <c r="CW165" s="263">
        <v>112400.14397883401</v>
      </c>
      <c r="CX165" s="263">
        <v>0</v>
      </c>
      <c r="CY165" s="263">
        <v>0</v>
      </c>
      <c r="CZ165" s="263">
        <v>0</v>
      </c>
      <c r="DA165" s="263">
        <v>0</v>
      </c>
      <c r="DB165" s="263">
        <v>126901.73379006601</v>
      </c>
      <c r="DC165" s="263">
        <v>59691.927485868997</v>
      </c>
      <c r="DD165" s="263">
        <v>12463.424189715999</v>
      </c>
      <c r="DE165" s="263">
        <v>92179.514876974994</v>
      </c>
      <c r="DF165" s="263">
        <v>72472.486161401001</v>
      </c>
      <c r="DG165" s="263">
        <v>145464.86900878299</v>
      </c>
      <c r="DH165" s="263">
        <v>27071.593062231001</v>
      </c>
      <c r="DI165" s="263">
        <v>8396346.92820343</v>
      </c>
      <c r="DJ165" s="263">
        <v>0</v>
      </c>
      <c r="DK165" s="263">
        <v>0</v>
      </c>
      <c r="DL165" s="263">
        <v>77065.968706949003</v>
      </c>
      <c r="DM165" s="263">
        <v>0</v>
      </c>
      <c r="DN165" s="263">
        <v>0</v>
      </c>
      <c r="DO165" s="263">
        <v>0</v>
      </c>
      <c r="DP165" s="263">
        <v>150098.195511403</v>
      </c>
      <c r="DR165" s="263">
        <v>0</v>
      </c>
      <c r="DS165" s="263">
        <v>0</v>
      </c>
      <c r="DT165" s="263">
        <v>0</v>
      </c>
      <c r="DU165" s="263">
        <v>0</v>
      </c>
      <c r="DV165" s="263">
        <v>0</v>
      </c>
      <c r="DW165" s="263">
        <v>0</v>
      </c>
      <c r="DX165" s="263">
        <v>0</v>
      </c>
      <c r="DY165" s="263">
        <v>24705136.600423642</v>
      </c>
      <c r="DZ165" s="263">
        <v>0</v>
      </c>
      <c r="EA165" s="263">
        <v>34636913.509454846</v>
      </c>
      <c r="EB165" s="263">
        <v>0</v>
      </c>
      <c r="EC165" s="263">
        <v>0</v>
      </c>
      <c r="ED165" s="263">
        <v>54809426.666279063</v>
      </c>
      <c r="EE165" s="263">
        <v>20274095.580930021</v>
      </c>
      <c r="EF165" s="263">
        <v>32385002.368752819</v>
      </c>
      <c r="EG165" s="263">
        <v>35763773.580318063</v>
      </c>
      <c r="EH165" s="263">
        <v>60453839.164987244</v>
      </c>
      <c r="EI165" s="263">
        <v>57952623.645482279</v>
      </c>
      <c r="EJ165" s="263">
        <v>17390000</v>
      </c>
      <c r="EK165" s="263">
        <v>40508809.276691072</v>
      </c>
      <c r="EL165" s="263">
        <v>0</v>
      </c>
      <c r="EM165" s="263">
        <v>93095852.530601323</v>
      </c>
      <c r="EN165" s="263">
        <v>70820365.079953969</v>
      </c>
      <c r="EO165" s="263">
        <v>77037659.137093812</v>
      </c>
      <c r="EP165" s="263">
        <v>60048698.526194438</v>
      </c>
      <c r="EQ165" s="263">
        <v>0</v>
      </c>
      <c r="ER165" s="263">
        <v>63401717.899205677</v>
      </c>
    </row>
    <row r="166" spans="1:148" x14ac:dyDescent="0.75">
      <c r="A166" s="262">
        <v>47573</v>
      </c>
      <c r="B166" t="s">
        <v>308</v>
      </c>
      <c r="C166" s="263">
        <v>21429804.635913469</v>
      </c>
      <c r="D166" s="263">
        <v>863535.25362467696</v>
      </c>
      <c r="E166" s="263">
        <v>3385747.05082297</v>
      </c>
      <c r="F166" s="263">
        <v>22293339.889538139</v>
      </c>
      <c r="G166" s="263">
        <v>718468361.87963188</v>
      </c>
      <c r="H166" s="263">
        <v>6.9849193096160889E-10</v>
      </c>
      <c r="I166" s="263"/>
      <c r="J166" s="263">
        <v>0</v>
      </c>
      <c r="K166" s="263">
        <v>0</v>
      </c>
      <c r="L166" s="263">
        <v>0</v>
      </c>
      <c r="M166" s="263">
        <v>0</v>
      </c>
      <c r="N166" s="263">
        <v>0</v>
      </c>
      <c r="O166" s="263">
        <v>0</v>
      </c>
      <c r="P166" s="263">
        <v>0</v>
      </c>
      <c r="Q166" s="263">
        <v>21319389.549600668</v>
      </c>
      <c r="R166" s="263">
        <v>0</v>
      </c>
      <c r="S166" s="263">
        <v>0</v>
      </c>
      <c r="T166" s="263">
        <v>0</v>
      </c>
      <c r="U166" s="263">
        <v>0</v>
      </c>
      <c r="V166" s="263">
        <v>0</v>
      </c>
      <c r="W166" s="263">
        <v>0</v>
      </c>
      <c r="X166" s="263">
        <v>0</v>
      </c>
      <c r="Y166" s="263">
        <v>0</v>
      </c>
      <c r="Z166" s="263">
        <v>0</v>
      </c>
      <c r="AA166" s="263">
        <v>0</v>
      </c>
      <c r="AB166" s="263">
        <v>0</v>
      </c>
      <c r="AC166" s="263">
        <v>0</v>
      </c>
      <c r="AD166" s="263">
        <v>0</v>
      </c>
      <c r="AE166" s="263">
        <v>0</v>
      </c>
      <c r="AF166" s="263">
        <v>0</v>
      </c>
      <c r="AG166" s="263">
        <v>0</v>
      </c>
      <c r="AH166" s="263">
        <v>0</v>
      </c>
      <c r="AI166" s="263">
        <v>0</v>
      </c>
      <c r="AJ166" s="263">
        <v>110415.086312792</v>
      </c>
      <c r="AK166" s="263"/>
      <c r="AL166" s="263">
        <v>0</v>
      </c>
      <c r="AM166" s="263">
        <v>0</v>
      </c>
      <c r="AN166" s="263">
        <v>0</v>
      </c>
      <c r="AO166" s="263">
        <v>0</v>
      </c>
      <c r="AP166" s="263">
        <v>0</v>
      </c>
      <c r="AQ166" s="263">
        <v>0</v>
      </c>
      <c r="AR166" s="263">
        <v>0</v>
      </c>
      <c r="AS166" s="263">
        <v>45174.769456695998</v>
      </c>
      <c r="AT166" s="263">
        <v>0</v>
      </c>
      <c r="AU166" s="263">
        <v>0</v>
      </c>
      <c r="AV166" s="263">
        <v>0</v>
      </c>
      <c r="AW166" s="263">
        <v>0</v>
      </c>
      <c r="AX166" s="263">
        <v>137594.53350327001</v>
      </c>
      <c r="AY166" s="263">
        <v>61729.385094236</v>
      </c>
      <c r="AZ166" s="263">
        <v>0</v>
      </c>
      <c r="BA166" s="263">
        <v>92457.769882610999</v>
      </c>
      <c r="BB166" s="263">
        <v>86566.755835422999</v>
      </c>
      <c r="BC166" s="263">
        <v>151183.16150835299</v>
      </c>
      <c r="BD166" s="263">
        <v>30243.577805706002</v>
      </c>
      <c r="BE166" s="263">
        <v>120177.764107166</v>
      </c>
      <c r="BF166" s="263">
        <v>0</v>
      </c>
      <c r="BG166" s="263">
        <v>0</v>
      </c>
      <c r="BH166" s="263">
        <v>91265.115386752994</v>
      </c>
      <c r="BI166" s="263">
        <v>0</v>
      </c>
      <c r="BJ166" s="263">
        <v>0</v>
      </c>
      <c r="BK166" s="263">
        <v>0</v>
      </c>
      <c r="BL166" s="263">
        <v>47142.421044463001</v>
      </c>
      <c r="BM166" s="263"/>
      <c r="BN166" s="263">
        <v>0</v>
      </c>
      <c r="BO166" s="263">
        <v>0</v>
      </c>
      <c r="BP166" s="263">
        <v>0</v>
      </c>
      <c r="BQ166" s="263">
        <v>0</v>
      </c>
      <c r="BR166" s="263">
        <v>0</v>
      </c>
      <c r="BS166" s="263">
        <v>0</v>
      </c>
      <c r="BT166" s="263">
        <v>0</v>
      </c>
      <c r="BU166" s="263">
        <v>3385747.05082297</v>
      </c>
      <c r="BV166" s="263">
        <v>0</v>
      </c>
      <c r="BW166" s="263">
        <v>0</v>
      </c>
      <c r="BX166" s="263">
        <v>0</v>
      </c>
      <c r="BY166" s="263">
        <v>0</v>
      </c>
      <c r="BZ166" s="263">
        <v>0</v>
      </c>
      <c r="CA166" s="263">
        <v>0</v>
      </c>
      <c r="CB166" s="263">
        <v>0</v>
      </c>
      <c r="CC166" s="263">
        <v>0</v>
      </c>
      <c r="CD166" s="263">
        <v>0</v>
      </c>
      <c r="CE166" s="263">
        <v>0</v>
      </c>
      <c r="CF166" s="263">
        <v>0</v>
      </c>
      <c r="CG166" s="263">
        <v>0</v>
      </c>
      <c r="CH166" s="263">
        <v>0</v>
      </c>
      <c r="CI166" s="263">
        <v>0</v>
      </c>
      <c r="CJ166" s="263">
        <v>0</v>
      </c>
      <c r="CK166" s="263">
        <v>0</v>
      </c>
      <c r="CL166" s="263">
        <v>0</v>
      </c>
      <c r="CM166" s="263">
        <v>0</v>
      </c>
      <c r="CN166" s="263">
        <v>0</v>
      </c>
      <c r="CO166" s="263"/>
      <c r="CP166" s="263">
        <v>0</v>
      </c>
      <c r="CQ166" s="263">
        <v>0</v>
      </c>
      <c r="CR166" s="263">
        <v>0</v>
      </c>
      <c r="CS166" s="263">
        <v>0</v>
      </c>
      <c r="CT166" s="263">
        <v>0</v>
      </c>
      <c r="CU166" s="263">
        <v>0</v>
      </c>
      <c r="CV166" s="263">
        <v>0</v>
      </c>
      <c r="CW166" s="263">
        <v>21364564.319057371</v>
      </c>
      <c r="CX166" s="263">
        <v>0</v>
      </c>
      <c r="CY166" s="263">
        <v>0</v>
      </c>
      <c r="CZ166" s="263">
        <v>0</v>
      </c>
      <c r="DA166" s="263">
        <v>0</v>
      </c>
      <c r="DB166" s="263">
        <v>137594.53350327001</v>
      </c>
      <c r="DC166" s="263">
        <v>61729.385094236</v>
      </c>
      <c r="DD166" s="263">
        <v>0</v>
      </c>
      <c r="DE166" s="263">
        <v>92457.769882610999</v>
      </c>
      <c r="DF166" s="263">
        <v>86566.755835422999</v>
      </c>
      <c r="DG166" s="263">
        <v>151183.16150835299</v>
      </c>
      <c r="DH166" s="263">
        <v>30243.577805706002</v>
      </c>
      <c r="DI166" s="263">
        <v>120177.764107166</v>
      </c>
      <c r="DJ166" s="263">
        <v>0</v>
      </c>
      <c r="DK166" s="263">
        <v>0</v>
      </c>
      <c r="DL166" s="263">
        <v>91265.115386752994</v>
      </c>
      <c r="DM166" s="263">
        <v>0</v>
      </c>
      <c r="DN166" s="263">
        <v>0</v>
      </c>
      <c r="DO166" s="263">
        <v>0</v>
      </c>
      <c r="DP166" s="263">
        <v>157557.507357255</v>
      </c>
      <c r="DR166" s="263">
        <v>0</v>
      </c>
      <c r="DS166" s="263">
        <v>0</v>
      </c>
      <c r="DT166" s="263">
        <v>0</v>
      </c>
      <c r="DU166" s="263">
        <v>0</v>
      </c>
      <c r="DV166" s="263">
        <v>0</v>
      </c>
      <c r="DW166" s="263">
        <v>0</v>
      </c>
      <c r="DX166" s="263">
        <v>0</v>
      </c>
      <c r="DY166" s="263">
        <v>0</v>
      </c>
      <c r="DZ166" s="263">
        <v>0</v>
      </c>
      <c r="EA166" s="263">
        <v>34636913.509454846</v>
      </c>
      <c r="EB166" s="263">
        <v>0</v>
      </c>
      <c r="EC166" s="263">
        <v>0</v>
      </c>
      <c r="ED166" s="263">
        <v>54809426.666279063</v>
      </c>
      <c r="EE166" s="263">
        <v>20274095.580930021</v>
      </c>
      <c r="EF166" s="263">
        <v>32385002.368752819</v>
      </c>
      <c r="EG166" s="263">
        <v>35763773.580318063</v>
      </c>
      <c r="EH166" s="263">
        <v>60453839.164987244</v>
      </c>
      <c r="EI166" s="263">
        <v>57952623.645482279</v>
      </c>
      <c r="EJ166" s="263">
        <v>17390000</v>
      </c>
      <c r="EK166" s="263">
        <v>40508809.276691072</v>
      </c>
      <c r="EL166" s="263">
        <v>0</v>
      </c>
      <c r="EM166" s="263">
        <v>93095852.530601323</v>
      </c>
      <c r="EN166" s="263">
        <v>70820365.079953969</v>
      </c>
      <c r="EO166" s="263">
        <v>77037659.137093812</v>
      </c>
      <c r="EP166" s="263">
        <v>60048698.526194438</v>
      </c>
      <c r="EQ166" s="263">
        <v>0</v>
      </c>
      <c r="ER166" s="263">
        <v>63291302.812892877</v>
      </c>
    </row>
    <row r="167" spans="1:148" x14ac:dyDescent="0.75">
      <c r="A167" s="262">
        <v>47603</v>
      </c>
      <c r="B167" t="s">
        <v>308</v>
      </c>
      <c r="C167" s="263">
        <v>109363.106782164</v>
      </c>
      <c r="D167" s="263">
        <v>810460.74005965493</v>
      </c>
      <c r="E167" s="263">
        <v>7437465.7405099273</v>
      </c>
      <c r="F167" s="263">
        <v>919823.84684181889</v>
      </c>
      <c r="G167" s="263">
        <v>710921533.03233981</v>
      </c>
      <c r="H167" s="263">
        <v>0</v>
      </c>
      <c r="I167" s="263"/>
      <c r="J167" s="263">
        <v>0</v>
      </c>
      <c r="K167" s="263">
        <v>0</v>
      </c>
      <c r="L167" s="263">
        <v>0</v>
      </c>
      <c r="M167" s="263">
        <v>0</v>
      </c>
      <c r="N167" s="263">
        <v>0</v>
      </c>
      <c r="O167" s="263">
        <v>0</v>
      </c>
      <c r="P167" s="263">
        <v>0</v>
      </c>
      <c r="Q167" s="263">
        <v>0</v>
      </c>
      <c r="R167" s="263">
        <v>0</v>
      </c>
      <c r="S167" s="263">
        <v>0</v>
      </c>
      <c r="T167" s="263">
        <v>0</v>
      </c>
      <c r="U167" s="263">
        <v>0</v>
      </c>
      <c r="V167" s="263">
        <v>0</v>
      </c>
      <c r="W167" s="263">
        <v>0</v>
      </c>
      <c r="X167" s="263">
        <v>0</v>
      </c>
      <c r="Y167" s="263">
        <v>0</v>
      </c>
      <c r="Z167" s="263">
        <v>0</v>
      </c>
      <c r="AA167" s="263">
        <v>0</v>
      </c>
      <c r="AB167" s="263">
        <v>0</v>
      </c>
      <c r="AC167" s="263">
        <v>0</v>
      </c>
      <c r="AD167" s="263">
        <v>0</v>
      </c>
      <c r="AE167" s="263">
        <v>0</v>
      </c>
      <c r="AF167" s="263">
        <v>0</v>
      </c>
      <c r="AG167" s="263">
        <v>0</v>
      </c>
      <c r="AH167" s="263">
        <v>0</v>
      </c>
      <c r="AI167" s="263">
        <v>0</v>
      </c>
      <c r="AJ167" s="263">
        <v>109363.106782164</v>
      </c>
      <c r="AK167" s="263"/>
      <c r="AL167" s="263">
        <v>0</v>
      </c>
      <c r="AM167" s="263">
        <v>0</v>
      </c>
      <c r="AN167" s="263">
        <v>0</v>
      </c>
      <c r="AO167" s="263">
        <v>0</v>
      </c>
      <c r="AP167" s="263">
        <v>0</v>
      </c>
      <c r="AQ167" s="263">
        <v>0</v>
      </c>
      <c r="AR167" s="263">
        <v>0</v>
      </c>
      <c r="AS167" s="263">
        <v>0</v>
      </c>
      <c r="AT167" s="263">
        <v>0</v>
      </c>
      <c r="AU167" s="263">
        <v>0</v>
      </c>
      <c r="AV167" s="263">
        <v>0</v>
      </c>
      <c r="AW167" s="263">
        <v>0</v>
      </c>
      <c r="AX167" s="263">
        <v>134785.33011155599</v>
      </c>
      <c r="AY167" s="263">
        <v>62363.698995710001</v>
      </c>
      <c r="AZ167" s="263">
        <v>13064.363365785</v>
      </c>
      <c r="BA167" s="263">
        <v>97307.296260880001</v>
      </c>
      <c r="BB167" s="263">
        <v>76494.910239275006</v>
      </c>
      <c r="BC167" s="263">
        <v>152269.93464703701</v>
      </c>
      <c r="BD167" s="263">
        <v>29066.552020390998</v>
      </c>
      <c r="BE167" s="263">
        <v>112275.322115348</v>
      </c>
      <c r="BF167" s="263">
        <v>0</v>
      </c>
      <c r="BG167" s="263">
        <v>0</v>
      </c>
      <c r="BH167" s="263">
        <v>84525.651866037995</v>
      </c>
      <c r="BI167" s="263">
        <v>0</v>
      </c>
      <c r="BJ167" s="263">
        <v>0</v>
      </c>
      <c r="BK167" s="263">
        <v>0</v>
      </c>
      <c r="BL167" s="263">
        <v>48307.680437634997</v>
      </c>
      <c r="BM167" s="263"/>
      <c r="BN167" s="263">
        <v>0</v>
      </c>
      <c r="BO167" s="263">
        <v>0</v>
      </c>
      <c r="BP167" s="263">
        <v>0</v>
      </c>
      <c r="BQ167" s="263">
        <v>0</v>
      </c>
      <c r="BR167" s="263">
        <v>0</v>
      </c>
      <c r="BS167" s="263">
        <v>0</v>
      </c>
      <c r="BT167" s="263">
        <v>0</v>
      </c>
      <c r="BU167" s="263">
        <v>0</v>
      </c>
      <c r="BV167" s="263">
        <v>0</v>
      </c>
      <c r="BW167" s="263">
        <v>0</v>
      </c>
      <c r="BX167" s="263">
        <v>0</v>
      </c>
      <c r="BY167" s="263">
        <v>0</v>
      </c>
      <c r="BZ167" s="263">
        <v>0</v>
      </c>
      <c r="CA167" s="263">
        <v>0</v>
      </c>
      <c r="CB167" s="263">
        <v>0</v>
      </c>
      <c r="CC167" s="263">
        <v>0</v>
      </c>
      <c r="CD167" s="263">
        <v>0</v>
      </c>
      <c r="CE167" s="263">
        <v>0</v>
      </c>
      <c r="CF167" s="263">
        <v>0</v>
      </c>
      <c r="CG167" s="263">
        <v>0</v>
      </c>
      <c r="CH167" s="263">
        <v>0</v>
      </c>
      <c r="CI167" s="263">
        <v>0</v>
      </c>
      <c r="CJ167" s="263">
        <v>0</v>
      </c>
      <c r="CK167" s="263">
        <v>7437465.7405099273</v>
      </c>
      <c r="CL167" s="263">
        <v>0</v>
      </c>
      <c r="CM167" s="263">
        <v>0</v>
      </c>
      <c r="CN167" s="263">
        <v>0</v>
      </c>
      <c r="CO167" s="263"/>
      <c r="CP167" s="263">
        <v>0</v>
      </c>
      <c r="CQ167" s="263">
        <v>0</v>
      </c>
      <c r="CR167" s="263">
        <v>0</v>
      </c>
      <c r="CS167" s="263">
        <v>0</v>
      </c>
      <c r="CT167" s="263">
        <v>0</v>
      </c>
      <c r="CU167" s="263">
        <v>0</v>
      </c>
      <c r="CV167" s="263">
        <v>0</v>
      </c>
      <c r="CW167" s="263">
        <v>0</v>
      </c>
      <c r="CX167" s="263">
        <v>0</v>
      </c>
      <c r="CY167" s="263">
        <v>0</v>
      </c>
      <c r="CZ167" s="263">
        <v>0</v>
      </c>
      <c r="DA167" s="263">
        <v>0</v>
      </c>
      <c r="DB167" s="263">
        <v>134785.33011155599</v>
      </c>
      <c r="DC167" s="263">
        <v>62363.698995710001</v>
      </c>
      <c r="DD167" s="263">
        <v>13064.363365785</v>
      </c>
      <c r="DE167" s="263">
        <v>97307.296260880001</v>
      </c>
      <c r="DF167" s="263">
        <v>76494.910239275006</v>
      </c>
      <c r="DG167" s="263">
        <v>152269.93464703701</v>
      </c>
      <c r="DH167" s="263">
        <v>29066.552020390998</v>
      </c>
      <c r="DI167" s="263">
        <v>112275.322115348</v>
      </c>
      <c r="DJ167" s="263">
        <v>0</v>
      </c>
      <c r="DK167" s="263">
        <v>0</v>
      </c>
      <c r="DL167" s="263">
        <v>84525.651866037995</v>
      </c>
      <c r="DM167" s="263">
        <v>0</v>
      </c>
      <c r="DN167" s="263">
        <v>0</v>
      </c>
      <c r="DO167" s="263">
        <v>0</v>
      </c>
      <c r="DP167" s="263">
        <v>157670.78721979901</v>
      </c>
      <c r="DR167" s="263">
        <v>0</v>
      </c>
      <c r="DS167" s="263">
        <v>0</v>
      </c>
      <c r="DT167" s="263">
        <v>0</v>
      </c>
      <c r="DU167" s="263">
        <v>0</v>
      </c>
      <c r="DV167" s="263">
        <v>0</v>
      </c>
      <c r="DW167" s="263">
        <v>0</v>
      </c>
      <c r="DX167" s="263">
        <v>0</v>
      </c>
      <c r="DY167" s="263">
        <v>0</v>
      </c>
      <c r="DZ167" s="263">
        <v>0</v>
      </c>
      <c r="EA167" s="263">
        <v>34636913.509454846</v>
      </c>
      <c r="EB167" s="263">
        <v>0</v>
      </c>
      <c r="EC167" s="263">
        <v>0</v>
      </c>
      <c r="ED167" s="263">
        <v>54809426.666279063</v>
      </c>
      <c r="EE167" s="263">
        <v>20274095.580930021</v>
      </c>
      <c r="EF167" s="263">
        <v>32385002.368752819</v>
      </c>
      <c r="EG167" s="263">
        <v>35763773.580318063</v>
      </c>
      <c r="EH167" s="263">
        <v>60453839.164987244</v>
      </c>
      <c r="EI167" s="263">
        <v>57952623.645482279</v>
      </c>
      <c r="EJ167" s="263">
        <v>17390000</v>
      </c>
      <c r="EK167" s="263">
        <v>40508809.276691072</v>
      </c>
      <c r="EL167" s="263">
        <v>0</v>
      </c>
      <c r="EM167" s="263">
        <v>93095852.530601323</v>
      </c>
      <c r="EN167" s="263">
        <v>70820365.079953969</v>
      </c>
      <c r="EO167" s="263">
        <v>69600193.396583885</v>
      </c>
      <c r="EP167" s="263">
        <v>60048698.526194438</v>
      </c>
      <c r="EQ167" s="263">
        <v>0</v>
      </c>
      <c r="ER167" s="263">
        <v>63181939.706110723</v>
      </c>
    </row>
    <row r="168" spans="1:148" x14ac:dyDescent="0.75">
      <c r="A168" s="262">
        <v>47634</v>
      </c>
      <c r="B168" t="s">
        <v>308</v>
      </c>
      <c r="C168" s="263">
        <v>106224.570894519</v>
      </c>
      <c r="D168" s="263">
        <v>787730.04781223997</v>
      </c>
      <c r="E168" s="263">
        <v>1124999.99999997</v>
      </c>
      <c r="F168" s="263">
        <v>893954.61870675895</v>
      </c>
      <c r="G168" s="263">
        <v>709690308.46144533</v>
      </c>
      <c r="H168" s="263">
        <v>0</v>
      </c>
      <c r="I168" s="263"/>
      <c r="J168" s="263">
        <v>0</v>
      </c>
      <c r="K168" s="263">
        <v>0</v>
      </c>
      <c r="L168" s="263">
        <v>0</v>
      </c>
      <c r="M168" s="263">
        <v>0</v>
      </c>
      <c r="N168" s="263">
        <v>0</v>
      </c>
      <c r="O168" s="263">
        <v>0</v>
      </c>
      <c r="P168" s="263">
        <v>0</v>
      </c>
      <c r="Q168" s="263">
        <v>0</v>
      </c>
      <c r="R168" s="263">
        <v>0</v>
      </c>
      <c r="S168" s="263">
        <v>0</v>
      </c>
      <c r="T168" s="263">
        <v>0</v>
      </c>
      <c r="U168" s="263">
        <v>0</v>
      </c>
      <c r="V168" s="263">
        <v>0</v>
      </c>
      <c r="W168" s="263">
        <v>0</v>
      </c>
      <c r="X168" s="263">
        <v>0</v>
      </c>
      <c r="Y168" s="263">
        <v>0</v>
      </c>
      <c r="Z168" s="263">
        <v>0</v>
      </c>
      <c r="AA168" s="263">
        <v>0</v>
      </c>
      <c r="AB168" s="263">
        <v>0</v>
      </c>
      <c r="AC168" s="263">
        <v>0</v>
      </c>
      <c r="AD168" s="263">
        <v>0</v>
      </c>
      <c r="AE168" s="263">
        <v>0</v>
      </c>
      <c r="AF168" s="263">
        <v>0</v>
      </c>
      <c r="AG168" s="263">
        <v>0</v>
      </c>
      <c r="AH168" s="263">
        <v>0</v>
      </c>
      <c r="AI168" s="263">
        <v>0</v>
      </c>
      <c r="AJ168" s="263">
        <v>106224.570894519</v>
      </c>
      <c r="AK168" s="263"/>
      <c r="AL168" s="263">
        <v>0</v>
      </c>
      <c r="AM168" s="263">
        <v>0</v>
      </c>
      <c r="AN168" s="263">
        <v>0</v>
      </c>
      <c r="AO168" s="263">
        <v>0</v>
      </c>
      <c r="AP168" s="263">
        <v>0</v>
      </c>
      <c r="AQ168" s="263">
        <v>0</v>
      </c>
      <c r="AR168" s="263">
        <v>0</v>
      </c>
      <c r="AS168" s="263">
        <v>0</v>
      </c>
      <c r="AT168" s="263">
        <v>0</v>
      </c>
      <c r="AU168" s="263">
        <v>0</v>
      </c>
      <c r="AV168" s="263">
        <v>0</v>
      </c>
      <c r="AW168" s="263">
        <v>0</v>
      </c>
      <c r="AX168" s="263">
        <v>130427.06310454701</v>
      </c>
      <c r="AY168" s="263">
        <v>60342.572212562001</v>
      </c>
      <c r="AZ168" s="263">
        <v>16482.033559075</v>
      </c>
      <c r="BA168" s="263">
        <v>94161.517997667994</v>
      </c>
      <c r="BB168" s="263">
        <v>74022.337424836995</v>
      </c>
      <c r="BC168" s="263">
        <v>147352.98483880199</v>
      </c>
      <c r="BD168" s="263">
        <v>28128.921310056001</v>
      </c>
      <c r="BE168" s="263">
        <v>108653.53753098199</v>
      </c>
      <c r="BF168" s="263">
        <v>0</v>
      </c>
      <c r="BG168" s="263">
        <v>0</v>
      </c>
      <c r="BH168" s="263">
        <v>81799.017934875999</v>
      </c>
      <c r="BI168" s="263">
        <v>0</v>
      </c>
      <c r="BJ168" s="263">
        <v>0</v>
      </c>
      <c r="BK168" s="263">
        <v>0</v>
      </c>
      <c r="BL168" s="263">
        <v>46360.061898835003</v>
      </c>
      <c r="BM168" s="263"/>
      <c r="BN168" s="263">
        <v>0</v>
      </c>
      <c r="BO168" s="263">
        <v>0</v>
      </c>
      <c r="BP168" s="263">
        <v>0</v>
      </c>
      <c r="BQ168" s="263">
        <v>0</v>
      </c>
      <c r="BR168" s="263">
        <v>0</v>
      </c>
      <c r="BS168" s="263">
        <v>0</v>
      </c>
      <c r="BT168" s="263">
        <v>0</v>
      </c>
      <c r="BU168" s="263">
        <v>0</v>
      </c>
      <c r="BV168" s="263">
        <v>0</v>
      </c>
      <c r="BW168" s="263">
        <v>0</v>
      </c>
      <c r="BX168" s="263">
        <v>0</v>
      </c>
      <c r="BY168" s="263">
        <v>0</v>
      </c>
      <c r="BZ168" s="263">
        <v>0</v>
      </c>
      <c r="CA168" s="263">
        <v>0</v>
      </c>
      <c r="CB168" s="263">
        <v>0</v>
      </c>
      <c r="CC168" s="263">
        <v>0</v>
      </c>
      <c r="CD168" s="263">
        <v>0</v>
      </c>
      <c r="CE168" s="263">
        <v>0</v>
      </c>
      <c r="CF168" s="263">
        <v>0</v>
      </c>
      <c r="CG168" s="263">
        <v>0</v>
      </c>
      <c r="CH168" s="263">
        <v>0</v>
      </c>
      <c r="CI168" s="263">
        <v>0</v>
      </c>
      <c r="CJ168" s="263">
        <v>0</v>
      </c>
      <c r="CK168" s="263">
        <v>0</v>
      </c>
      <c r="CL168" s="263">
        <v>1124999.99999997</v>
      </c>
      <c r="CM168" s="263">
        <v>0</v>
      </c>
      <c r="CN168" s="263">
        <v>0</v>
      </c>
      <c r="CO168" s="263"/>
      <c r="CP168" s="263">
        <v>0</v>
      </c>
      <c r="CQ168" s="263">
        <v>0</v>
      </c>
      <c r="CR168" s="263">
        <v>0</v>
      </c>
      <c r="CS168" s="263">
        <v>0</v>
      </c>
      <c r="CT168" s="263">
        <v>0</v>
      </c>
      <c r="CU168" s="263">
        <v>0</v>
      </c>
      <c r="CV168" s="263">
        <v>0</v>
      </c>
      <c r="CW168" s="263">
        <v>0</v>
      </c>
      <c r="CX168" s="263">
        <v>0</v>
      </c>
      <c r="CY168" s="263">
        <v>0</v>
      </c>
      <c r="CZ168" s="263">
        <v>0</v>
      </c>
      <c r="DA168" s="263">
        <v>0</v>
      </c>
      <c r="DB168" s="263">
        <v>130427.06310454701</v>
      </c>
      <c r="DC168" s="263">
        <v>60342.572212562001</v>
      </c>
      <c r="DD168" s="263">
        <v>16482.033559075</v>
      </c>
      <c r="DE168" s="263">
        <v>94161.517997667994</v>
      </c>
      <c r="DF168" s="263">
        <v>74022.337424836995</v>
      </c>
      <c r="DG168" s="263">
        <v>147352.98483880199</v>
      </c>
      <c r="DH168" s="263">
        <v>28128.921310056001</v>
      </c>
      <c r="DI168" s="263">
        <v>108653.53753098199</v>
      </c>
      <c r="DJ168" s="263">
        <v>0</v>
      </c>
      <c r="DK168" s="263">
        <v>0</v>
      </c>
      <c r="DL168" s="263">
        <v>81799.017934875999</v>
      </c>
      <c r="DM168" s="263">
        <v>0</v>
      </c>
      <c r="DN168" s="263">
        <v>0</v>
      </c>
      <c r="DO168" s="263">
        <v>0</v>
      </c>
      <c r="DP168" s="263">
        <v>152584.63279335399</v>
      </c>
      <c r="DR168" s="263">
        <v>0</v>
      </c>
      <c r="DS168" s="263">
        <v>0</v>
      </c>
      <c r="DT168" s="263">
        <v>0</v>
      </c>
      <c r="DU168" s="263">
        <v>0</v>
      </c>
      <c r="DV168" s="263">
        <v>0</v>
      </c>
      <c r="DW168" s="263">
        <v>0</v>
      </c>
      <c r="DX168" s="263">
        <v>0</v>
      </c>
      <c r="DY168" s="263">
        <v>0</v>
      </c>
      <c r="DZ168" s="263">
        <v>0</v>
      </c>
      <c r="EA168" s="263">
        <v>34636913.509454846</v>
      </c>
      <c r="EB168" s="263">
        <v>0</v>
      </c>
      <c r="EC168" s="263">
        <v>0</v>
      </c>
      <c r="ED168" s="263">
        <v>54809426.666279063</v>
      </c>
      <c r="EE168" s="263">
        <v>20274095.580930021</v>
      </c>
      <c r="EF168" s="263">
        <v>32385002.368752819</v>
      </c>
      <c r="EG168" s="263">
        <v>35763773.580318063</v>
      </c>
      <c r="EH168" s="263">
        <v>60453839.164987244</v>
      </c>
      <c r="EI168" s="263">
        <v>57952623.645482279</v>
      </c>
      <c r="EJ168" s="263">
        <v>17390000</v>
      </c>
      <c r="EK168" s="263">
        <v>40508809.276691072</v>
      </c>
      <c r="EL168" s="263">
        <v>0</v>
      </c>
      <c r="EM168" s="263">
        <v>93095852.530601323</v>
      </c>
      <c r="EN168" s="263">
        <v>70820365.079953969</v>
      </c>
      <c r="EO168" s="263">
        <v>69600193.396583885</v>
      </c>
      <c r="EP168" s="263">
        <v>58923698.526194468</v>
      </c>
      <c r="EQ168" s="263">
        <v>0</v>
      </c>
      <c r="ER168" s="263">
        <v>63075715.135216199</v>
      </c>
    </row>
    <row r="169" spans="1:148" x14ac:dyDescent="0.75">
      <c r="A169" s="262">
        <v>47664</v>
      </c>
      <c r="B169" t="s">
        <v>308</v>
      </c>
      <c r="C169" s="263">
        <v>110156.128221854</v>
      </c>
      <c r="D169" s="263">
        <v>813553.25011330098</v>
      </c>
      <c r="E169" s="263">
        <v>339298.58970028203</v>
      </c>
      <c r="F169" s="263">
        <v>923709.37833515496</v>
      </c>
      <c r="G169" s="263">
        <v>709240853.74352312</v>
      </c>
      <c r="H169" s="263">
        <v>0</v>
      </c>
      <c r="I169" s="263"/>
      <c r="J169" s="263">
        <v>0</v>
      </c>
      <c r="K169" s="263">
        <v>0</v>
      </c>
      <c r="L169" s="263">
        <v>0</v>
      </c>
      <c r="M169" s="263">
        <v>0</v>
      </c>
      <c r="N169" s="263">
        <v>0</v>
      </c>
      <c r="O169" s="263">
        <v>0</v>
      </c>
      <c r="P169" s="263">
        <v>0</v>
      </c>
      <c r="Q169" s="263">
        <v>0</v>
      </c>
      <c r="R169" s="263">
        <v>0</v>
      </c>
      <c r="S169" s="263">
        <v>0</v>
      </c>
      <c r="T169" s="263">
        <v>0</v>
      </c>
      <c r="U169" s="263">
        <v>0</v>
      </c>
      <c r="V169" s="263">
        <v>0</v>
      </c>
      <c r="W169" s="263">
        <v>0</v>
      </c>
      <c r="X169" s="263">
        <v>0</v>
      </c>
      <c r="Y169" s="263">
        <v>0</v>
      </c>
      <c r="Z169" s="263">
        <v>0</v>
      </c>
      <c r="AA169" s="263">
        <v>0</v>
      </c>
      <c r="AB169" s="263">
        <v>0</v>
      </c>
      <c r="AC169" s="263">
        <v>0</v>
      </c>
      <c r="AD169" s="263">
        <v>0</v>
      </c>
      <c r="AE169" s="263">
        <v>0</v>
      </c>
      <c r="AF169" s="263">
        <v>0</v>
      </c>
      <c r="AG169" s="263">
        <v>0</v>
      </c>
      <c r="AH169" s="263">
        <v>0</v>
      </c>
      <c r="AI169" s="263">
        <v>0</v>
      </c>
      <c r="AJ169" s="263">
        <v>110156.128221854</v>
      </c>
      <c r="AK169" s="263"/>
      <c r="AL169" s="263">
        <v>0</v>
      </c>
      <c r="AM169" s="263">
        <v>0</v>
      </c>
      <c r="AN169" s="263">
        <v>0</v>
      </c>
      <c r="AO169" s="263">
        <v>0</v>
      </c>
      <c r="AP169" s="263">
        <v>0</v>
      </c>
      <c r="AQ169" s="263">
        <v>0</v>
      </c>
      <c r="AR169" s="263">
        <v>0</v>
      </c>
      <c r="AS169" s="263">
        <v>0</v>
      </c>
      <c r="AT169" s="263">
        <v>0</v>
      </c>
      <c r="AU169" s="263">
        <v>0</v>
      </c>
      <c r="AV169" s="263">
        <v>0</v>
      </c>
      <c r="AW169" s="263">
        <v>0</v>
      </c>
      <c r="AX169" s="263">
        <v>134762.85656557101</v>
      </c>
      <c r="AY169" s="263">
        <v>62343.677454721997</v>
      </c>
      <c r="AZ169" s="263">
        <v>17028.404100065</v>
      </c>
      <c r="BA169" s="263">
        <v>97292.703998947996</v>
      </c>
      <c r="BB169" s="263">
        <v>76484.244242143002</v>
      </c>
      <c r="BC169" s="263">
        <v>152259.17875213001</v>
      </c>
      <c r="BD169" s="263">
        <v>29066.552020390998</v>
      </c>
      <c r="BE169" s="263">
        <v>112275.322115348</v>
      </c>
      <c r="BF169" s="263">
        <v>0</v>
      </c>
      <c r="BG169" s="263">
        <v>0</v>
      </c>
      <c r="BH169" s="263">
        <v>84525.651866037995</v>
      </c>
      <c r="BI169" s="263">
        <v>0</v>
      </c>
      <c r="BJ169" s="263">
        <v>0</v>
      </c>
      <c r="BK169" s="263">
        <v>0</v>
      </c>
      <c r="BL169" s="263">
        <v>47514.658997945</v>
      </c>
      <c r="BM169" s="263"/>
      <c r="BN169" s="263">
        <v>0</v>
      </c>
      <c r="BO169" s="263">
        <v>0</v>
      </c>
      <c r="BP169" s="263">
        <v>0</v>
      </c>
      <c r="BQ169" s="263">
        <v>0</v>
      </c>
      <c r="BR169" s="263">
        <v>0</v>
      </c>
      <c r="BS169" s="263">
        <v>0</v>
      </c>
      <c r="BT169" s="263">
        <v>0</v>
      </c>
      <c r="BU169" s="263">
        <v>0</v>
      </c>
      <c r="BV169" s="263">
        <v>0</v>
      </c>
      <c r="BW169" s="263">
        <v>339298.58970028203</v>
      </c>
      <c r="BX169" s="263">
        <v>0</v>
      </c>
      <c r="BY169" s="263">
        <v>0</v>
      </c>
      <c r="BZ169" s="263">
        <v>0</v>
      </c>
      <c r="CA169" s="263">
        <v>0</v>
      </c>
      <c r="CB169" s="263">
        <v>0</v>
      </c>
      <c r="CC169" s="263">
        <v>0</v>
      </c>
      <c r="CD169" s="263">
        <v>0</v>
      </c>
      <c r="CE169" s="263">
        <v>0</v>
      </c>
      <c r="CF169" s="263">
        <v>0</v>
      </c>
      <c r="CG169" s="263">
        <v>0</v>
      </c>
      <c r="CH169" s="263">
        <v>0</v>
      </c>
      <c r="CI169" s="263">
        <v>0</v>
      </c>
      <c r="CJ169" s="263">
        <v>0</v>
      </c>
      <c r="CK169" s="263">
        <v>0</v>
      </c>
      <c r="CL169" s="263">
        <v>0</v>
      </c>
      <c r="CM169" s="263">
        <v>0</v>
      </c>
      <c r="CN169" s="263">
        <v>0</v>
      </c>
      <c r="CO169" s="263"/>
      <c r="CP169" s="263">
        <v>0</v>
      </c>
      <c r="CQ169" s="263">
        <v>0</v>
      </c>
      <c r="CR169" s="263">
        <v>0</v>
      </c>
      <c r="CS169" s="263">
        <v>0</v>
      </c>
      <c r="CT169" s="263">
        <v>0</v>
      </c>
      <c r="CU169" s="263">
        <v>0</v>
      </c>
      <c r="CV169" s="263">
        <v>0</v>
      </c>
      <c r="CW169" s="263">
        <v>0</v>
      </c>
      <c r="CX169" s="263">
        <v>0</v>
      </c>
      <c r="CY169" s="263">
        <v>0</v>
      </c>
      <c r="CZ169" s="263">
        <v>0</v>
      </c>
      <c r="DA169" s="263">
        <v>0</v>
      </c>
      <c r="DB169" s="263">
        <v>134762.85656557101</v>
      </c>
      <c r="DC169" s="263">
        <v>62343.677454721997</v>
      </c>
      <c r="DD169" s="263">
        <v>17028.404100065</v>
      </c>
      <c r="DE169" s="263">
        <v>97292.703998947996</v>
      </c>
      <c r="DF169" s="263">
        <v>76484.244242143002</v>
      </c>
      <c r="DG169" s="263">
        <v>152259.17875213001</v>
      </c>
      <c r="DH169" s="263">
        <v>29066.552020390998</v>
      </c>
      <c r="DI169" s="263">
        <v>112275.322115348</v>
      </c>
      <c r="DJ169" s="263">
        <v>0</v>
      </c>
      <c r="DK169" s="263">
        <v>0</v>
      </c>
      <c r="DL169" s="263">
        <v>84525.651866037995</v>
      </c>
      <c r="DM169" s="263">
        <v>0</v>
      </c>
      <c r="DN169" s="263">
        <v>0</v>
      </c>
      <c r="DO169" s="263">
        <v>0</v>
      </c>
      <c r="DP169" s="263">
        <v>157670.78721979901</v>
      </c>
      <c r="DR169" s="263">
        <v>0</v>
      </c>
      <c r="DS169" s="263">
        <v>0</v>
      </c>
      <c r="DT169" s="263">
        <v>0</v>
      </c>
      <c r="DU169" s="263">
        <v>0</v>
      </c>
      <c r="DV169" s="263">
        <v>0</v>
      </c>
      <c r="DW169" s="263">
        <v>0</v>
      </c>
      <c r="DX169" s="263">
        <v>0</v>
      </c>
      <c r="DY169" s="263">
        <v>0</v>
      </c>
      <c r="DZ169" s="263">
        <v>0</v>
      </c>
      <c r="EA169" s="263">
        <v>34297614.919754557</v>
      </c>
      <c r="EB169" s="263">
        <v>0</v>
      </c>
      <c r="EC169" s="263">
        <v>0</v>
      </c>
      <c r="ED169" s="263">
        <v>54809426.666279063</v>
      </c>
      <c r="EE169" s="263">
        <v>20274095.580930021</v>
      </c>
      <c r="EF169" s="263">
        <v>32385002.368752819</v>
      </c>
      <c r="EG169" s="263">
        <v>35763773.580318063</v>
      </c>
      <c r="EH169" s="263">
        <v>60453839.164987244</v>
      </c>
      <c r="EI169" s="263">
        <v>57952623.645482279</v>
      </c>
      <c r="EJ169" s="263">
        <v>17390000</v>
      </c>
      <c r="EK169" s="263">
        <v>40508809.276691072</v>
      </c>
      <c r="EL169" s="263">
        <v>0</v>
      </c>
      <c r="EM169" s="263">
        <v>93095852.530601323</v>
      </c>
      <c r="EN169" s="263">
        <v>70820365.079953969</v>
      </c>
      <c r="EO169" s="263">
        <v>69600193.396583885</v>
      </c>
      <c r="EP169" s="263">
        <v>58923698.526194468</v>
      </c>
      <c r="EQ169" s="263">
        <v>0</v>
      </c>
      <c r="ER169" s="263">
        <v>62965559.006994337</v>
      </c>
    </row>
    <row r="170" spans="1:148" x14ac:dyDescent="0.75">
      <c r="A170" s="262">
        <v>47695</v>
      </c>
      <c r="B170" t="s">
        <v>308</v>
      </c>
      <c r="C170" s="263">
        <v>106994.833962384</v>
      </c>
      <c r="D170" s="263">
        <v>847018.06032278389</v>
      </c>
      <c r="E170" s="263">
        <v>81999.999999969994</v>
      </c>
      <c r="F170" s="263">
        <v>954012.89428516792</v>
      </c>
      <c r="G170" s="263">
        <v>709051858.90956068</v>
      </c>
      <c r="H170" s="263">
        <v>0</v>
      </c>
      <c r="I170" s="263"/>
      <c r="J170" s="263">
        <v>0</v>
      </c>
      <c r="K170" s="263">
        <v>0</v>
      </c>
      <c r="L170" s="263">
        <v>0</v>
      </c>
      <c r="M170" s="263">
        <v>0</v>
      </c>
      <c r="N170" s="263">
        <v>0</v>
      </c>
      <c r="O170" s="263">
        <v>0</v>
      </c>
      <c r="P170" s="263">
        <v>0</v>
      </c>
      <c r="Q170" s="263">
        <v>0</v>
      </c>
      <c r="R170" s="263">
        <v>0</v>
      </c>
      <c r="S170" s="263">
        <v>0</v>
      </c>
      <c r="T170" s="263">
        <v>0</v>
      </c>
      <c r="U170" s="263">
        <v>0</v>
      </c>
      <c r="V170" s="263">
        <v>0</v>
      </c>
      <c r="W170" s="263">
        <v>0</v>
      </c>
      <c r="X170" s="263">
        <v>0</v>
      </c>
      <c r="Y170" s="263">
        <v>0</v>
      </c>
      <c r="Z170" s="263">
        <v>0</v>
      </c>
      <c r="AA170" s="263">
        <v>0</v>
      </c>
      <c r="AB170" s="263">
        <v>0</v>
      </c>
      <c r="AC170" s="263">
        <v>0</v>
      </c>
      <c r="AD170" s="263">
        <v>0</v>
      </c>
      <c r="AE170" s="263">
        <v>0</v>
      </c>
      <c r="AF170" s="263">
        <v>0</v>
      </c>
      <c r="AG170" s="263">
        <v>0</v>
      </c>
      <c r="AH170" s="263">
        <v>0</v>
      </c>
      <c r="AI170" s="263">
        <v>0</v>
      </c>
      <c r="AJ170" s="263">
        <v>106994.833962384</v>
      </c>
      <c r="AK170" s="263"/>
      <c r="AL170" s="263">
        <v>0</v>
      </c>
      <c r="AM170" s="263">
        <v>0</v>
      </c>
      <c r="AN170" s="263">
        <v>0</v>
      </c>
      <c r="AO170" s="263">
        <v>0</v>
      </c>
      <c r="AP170" s="263">
        <v>0</v>
      </c>
      <c r="AQ170" s="263">
        <v>0</v>
      </c>
      <c r="AR170" s="263">
        <v>0</v>
      </c>
      <c r="AS170" s="263">
        <v>0</v>
      </c>
      <c r="AT170" s="263">
        <v>0</v>
      </c>
      <c r="AU170" s="263">
        <v>0</v>
      </c>
      <c r="AV170" s="263">
        <v>0</v>
      </c>
      <c r="AW170" s="263">
        <v>0</v>
      </c>
      <c r="AX170" s="263">
        <v>130405.152725233</v>
      </c>
      <c r="AY170" s="263">
        <v>60323.075193614997</v>
      </c>
      <c r="AZ170" s="263">
        <v>16476.318408259001</v>
      </c>
      <c r="BA170" s="263">
        <v>154287.76839553099</v>
      </c>
      <c r="BB170" s="263">
        <v>74011.954243911998</v>
      </c>
      <c r="BC170" s="263">
        <v>147342.51574934999</v>
      </c>
      <c r="BD170" s="263">
        <v>28128.921310056001</v>
      </c>
      <c r="BE170" s="263">
        <v>108653.53753098199</v>
      </c>
      <c r="BF170" s="263">
        <v>0</v>
      </c>
      <c r="BG170" s="263">
        <v>0</v>
      </c>
      <c r="BH170" s="263">
        <v>81799.017934875999</v>
      </c>
      <c r="BI170" s="263">
        <v>0</v>
      </c>
      <c r="BJ170" s="263">
        <v>0</v>
      </c>
      <c r="BK170" s="263">
        <v>0</v>
      </c>
      <c r="BL170" s="263">
        <v>45589.798830970001</v>
      </c>
      <c r="BM170" s="263"/>
      <c r="BN170" s="263">
        <v>0</v>
      </c>
      <c r="BO170" s="263">
        <v>0</v>
      </c>
      <c r="BP170" s="263">
        <v>0</v>
      </c>
      <c r="BQ170" s="263">
        <v>0</v>
      </c>
      <c r="BR170" s="263">
        <v>0</v>
      </c>
      <c r="BS170" s="263">
        <v>0</v>
      </c>
      <c r="BT170" s="263">
        <v>0</v>
      </c>
      <c r="BU170" s="263">
        <v>0</v>
      </c>
      <c r="BV170" s="263">
        <v>0</v>
      </c>
      <c r="BW170" s="263">
        <v>0</v>
      </c>
      <c r="BX170" s="263">
        <v>0</v>
      </c>
      <c r="BY170" s="263">
        <v>0</v>
      </c>
      <c r="BZ170" s="263">
        <v>0</v>
      </c>
      <c r="CA170" s="263">
        <v>0</v>
      </c>
      <c r="CB170" s="263">
        <v>0</v>
      </c>
      <c r="CC170" s="263">
        <v>81999.999999969994</v>
      </c>
      <c r="CD170" s="263">
        <v>0</v>
      </c>
      <c r="CE170" s="263">
        <v>0</v>
      </c>
      <c r="CF170" s="263">
        <v>0</v>
      </c>
      <c r="CG170" s="263">
        <v>0</v>
      </c>
      <c r="CH170" s="263">
        <v>0</v>
      </c>
      <c r="CI170" s="263">
        <v>0</v>
      </c>
      <c r="CJ170" s="263">
        <v>0</v>
      </c>
      <c r="CK170" s="263">
        <v>0</v>
      </c>
      <c r="CL170" s="263">
        <v>0</v>
      </c>
      <c r="CM170" s="263">
        <v>0</v>
      </c>
      <c r="CN170" s="263">
        <v>0</v>
      </c>
      <c r="CO170" s="263"/>
      <c r="CP170" s="263">
        <v>0</v>
      </c>
      <c r="CQ170" s="263">
        <v>0</v>
      </c>
      <c r="CR170" s="263">
        <v>0</v>
      </c>
      <c r="CS170" s="263">
        <v>0</v>
      </c>
      <c r="CT170" s="263">
        <v>0</v>
      </c>
      <c r="CU170" s="263">
        <v>0</v>
      </c>
      <c r="CV170" s="263">
        <v>0</v>
      </c>
      <c r="CW170" s="263">
        <v>0</v>
      </c>
      <c r="CX170" s="263">
        <v>0</v>
      </c>
      <c r="CY170" s="263">
        <v>0</v>
      </c>
      <c r="CZ170" s="263">
        <v>0</v>
      </c>
      <c r="DA170" s="263">
        <v>0</v>
      </c>
      <c r="DB170" s="263">
        <v>130405.152725233</v>
      </c>
      <c r="DC170" s="263">
        <v>60323.075193614997</v>
      </c>
      <c r="DD170" s="263">
        <v>16476.318408259001</v>
      </c>
      <c r="DE170" s="263">
        <v>154287.76839553099</v>
      </c>
      <c r="DF170" s="263">
        <v>74011.954243911998</v>
      </c>
      <c r="DG170" s="263">
        <v>147342.51574934999</v>
      </c>
      <c r="DH170" s="263">
        <v>28128.921310056001</v>
      </c>
      <c r="DI170" s="263">
        <v>108653.53753098199</v>
      </c>
      <c r="DJ170" s="263">
        <v>0</v>
      </c>
      <c r="DK170" s="263">
        <v>0</v>
      </c>
      <c r="DL170" s="263">
        <v>81799.017934875999</v>
      </c>
      <c r="DM170" s="263">
        <v>0</v>
      </c>
      <c r="DN170" s="263">
        <v>0</v>
      </c>
      <c r="DO170" s="263">
        <v>0</v>
      </c>
      <c r="DP170" s="263">
        <v>152584.63279335399</v>
      </c>
      <c r="DR170" s="263">
        <v>0</v>
      </c>
      <c r="DS170" s="263">
        <v>0</v>
      </c>
      <c r="DT170" s="263">
        <v>0</v>
      </c>
      <c r="DU170" s="263">
        <v>0</v>
      </c>
      <c r="DV170" s="263">
        <v>0</v>
      </c>
      <c r="DW170" s="263">
        <v>0</v>
      </c>
      <c r="DX170" s="263">
        <v>0</v>
      </c>
      <c r="DY170" s="263">
        <v>0</v>
      </c>
      <c r="DZ170" s="263">
        <v>0</v>
      </c>
      <c r="EA170" s="263">
        <v>34297614.919754557</v>
      </c>
      <c r="EB170" s="263">
        <v>0</v>
      </c>
      <c r="EC170" s="263">
        <v>0</v>
      </c>
      <c r="ED170" s="263">
        <v>54809426.666279063</v>
      </c>
      <c r="EE170" s="263">
        <v>20274095.580930021</v>
      </c>
      <c r="EF170" s="263">
        <v>32385002.368752819</v>
      </c>
      <c r="EG170" s="263">
        <v>35681773.580318093</v>
      </c>
      <c r="EH170" s="263">
        <v>60453839.164987244</v>
      </c>
      <c r="EI170" s="263">
        <v>57952623.645482279</v>
      </c>
      <c r="EJ170" s="263">
        <v>17390000</v>
      </c>
      <c r="EK170" s="263">
        <v>40508809.276691072</v>
      </c>
      <c r="EL170" s="263">
        <v>0</v>
      </c>
      <c r="EM170" s="263">
        <v>93095852.530601323</v>
      </c>
      <c r="EN170" s="263">
        <v>70820365.079953969</v>
      </c>
      <c r="EO170" s="263">
        <v>69600193.396583885</v>
      </c>
      <c r="EP170" s="263">
        <v>58923698.526194468</v>
      </c>
      <c r="EQ170" s="263">
        <v>0</v>
      </c>
      <c r="ER170" s="263">
        <v>62858564.173031963</v>
      </c>
    </row>
    <row r="171" spans="1:148" x14ac:dyDescent="0.75">
      <c r="A171" s="262">
        <v>47726</v>
      </c>
      <c r="B171" t="s">
        <v>308</v>
      </c>
      <c r="C171" s="263">
        <v>11347167.21367522</v>
      </c>
      <c r="D171" s="263">
        <v>874501.83863093995</v>
      </c>
      <c r="E171" s="263">
        <v>27889021.070722379</v>
      </c>
      <c r="F171" s="263">
        <v>12221669.05230616</v>
      </c>
      <c r="G171" s="263">
        <v>669815670.6251632</v>
      </c>
      <c r="H171" s="263">
        <v>-1.0477378964424129E-9</v>
      </c>
      <c r="I171" s="263"/>
      <c r="J171" s="263">
        <v>0</v>
      </c>
      <c r="K171" s="263">
        <v>0</v>
      </c>
      <c r="L171" s="263">
        <v>0</v>
      </c>
      <c r="M171" s="263">
        <v>0</v>
      </c>
      <c r="N171" s="263">
        <v>0</v>
      </c>
      <c r="O171" s="263">
        <v>0</v>
      </c>
      <c r="P171" s="263">
        <v>0</v>
      </c>
      <c r="Q171" s="263">
        <v>0</v>
      </c>
      <c r="R171" s="263">
        <v>0</v>
      </c>
      <c r="S171" s="263">
        <v>0</v>
      </c>
      <c r="T171" s="263">
        <v>0</v>
      </c>
      <c r="U171" s="263">
        <v>0</v>
      </c>
      <c r="V171" s="263">
        <v>0</v>
      </c>
      <c r="W171" s="263">
        <v>0</v>
      </c>
      <c r="X171" s="263">
        <v>0</v>
      </c>
      <c r="Y171" s="263">
        <v>0</v>
      </c>
      <c r="Z171" s="263">
        <v>0</v>
      </c>
      <c r="AA171" s="263">
        <v>0</v>
      </c>
      <c r="AB171" s="263">
        <v>0</v>
      </c>
      <c r="AC171" s="263">
        <v>11236212.313600929</v>
      </c>
      <c r="AD171" s="263">
        <v>0</v>
      </c>
      <c r="AE171" s="263">
        <v>0</v>
      </c>
      <c r="AF171" s="263">
        <v>0</v>
      </c>
      <c r="AG171" s="263">
        <v>0</v>
      </c>
      <c r="AH171" s="263">
        <v>0</v>
      </c>
      <c r="AI171" s="263">
        <v>0</v>
      </c>
      <c r="AJ171" s="263">
        <v>110954.90007429601</v>
      </c>
      <c r="AK171" s="263"/>
      <c r="AL171" s="263">
        <v>0</v>
      </c>
      <c r="AM171" s="263">
        <v>0</v>
      </c>
      <c r="AN171" s="263">
        <v>0</v>
      </c>
      <c r="AO171" s="263">
        <v>0</v>
      </c>
      <c r="AP171" s="263">
        <v>0</v>
      </c>
      <c r="AQ171" s="263">
        <v>0</v>
      </c>
      <c r="AR171" s="263">
        <v>0</v>
      </c>
      <c r="AS171" s="263">
        <v>0</v>
      </c>
      <c r="AT171" s="263">
        <v>0</v>
      </c>
      <c r="AU171" s="263">
        <v>0</v>
      </c>
      <c r="AV171" s="263">
        <v>0</v>
      </c>
      <c r="AW171" s="263">
        <v>0</v>
      </c>
      <c r="AX171" s="263">
        <v>134740.047235284</v>
      </c>
      <c r="AY171" s="263">
        <v>62323.405978362003</v>
      </c>
      <c r="AZ171" s="263">
        <v>17022.462488588</v>
      </c>
      <c r="BA171" s="263">
        <v>159110.758677053</v>
      </c>
      <c r="BB171" s="263">
        <v>76473.452098434005</v>
      </c>
      <c r="BC171" s="263">
        <v>152248.29900593599</v>
      </c>
      <c r="BD171" s="263">
        <v>29066.552020390998</v>
      </c>
      <c r="BE171" s="263">
        <v>112275.32211535099</v>
      </c>
      <c r="BF171" s="263">
        <v>0</v>
      </c>
      <c r="BG171" s="263">
        <v>0</v>
      </c>
      <c r="BH171" s="263">
        <v>84525.651866037995</v>
      </c>
      <c r="BI171" s="263">
        <v>0</v>
      </c>
      <c r="BJ171" s="263">
        <v>0</v>
      </c>
      <c r="BK171" s="263">
        <v>0</v>
      </c>
      <c r="BL171" s="263">
        <v>46715.887145503002</v>
      </c>
      <c r="BM171" s="263"/>
      <c r="BN171" s="263">
        <v>0</v>
      </c>
      <c r="BO171" s="263">
        <v>0</v>
      </c>
      <c r="BP171" s="263">
        <v>0</v>
      </c>
      <c r="BQ171" s="263">
        <v>0</v>
      </c>
      <c r="BR171" s="263">
        <v>0</v>
      </c>
      <c r="BS171" s="263">
        <v>0</v>
      </c>
      <c r="BT171" s="263">
        <v>0</v>
      </c>
      <c r="BU171" s="263">
        <v>0</v>
      </c>
      <c r="BV171" s="263">
        <v>0</v>
      </c>
      <c r="BW171" s="263">
        <v>15636128.725390401</v>
      </c>
      <c r="BX171" s="263">
        <v>0</v>
      </c>
      <c r="BY171" s="263">
        <v>0</v>
      </c>
      <c r="BZ171" s="263">
        <v>0</v>
      </c>
      <c r="CA171" s="263">
        <v>0</v>
      </c>
      <c r="CB171" s="263">
        <v>0</v>
      </c>
      <c r="CC171" s="263">
        <v>828359.51454326499</v>
      </c>
      <c r="CD171" s="263">
        <v>0</v>
      </c>
      <c r="CE171" s="263">
        <v>0</v>
      </c>
      <c r="CF171" s="263">
        <v>0</v>
      </c>
      <c r="CG171" s="263">
        <v>11236212.313600941</v>
      </c>
      <c r="CH171" s="263">
        <v>0</v>
      </c>
      <c r="CI171" s="263">
        <v>0</v>
      </c>
      <c r="CJ171" s="263">
        <v>0</v>
      </c>
      <c r="CK171" s="263">
        <v>97040</v>
      </c>
      <c r="CL171" s="263">
        <v>91280.517187774007</v>
      </c>
      <c r="CM171" s="263">
        <v>0</v>
      </c>
      <c r="CN171" s="263">
        <v>0</v>
      </c>
      <c r="CO171" s="263"/>
      <c r="CP171" s="263">
        <v>0</v>
      </c>
      <c r="CQ171" s="263">
        <v>0</v>
      </c>
      <c r="CR171" s="263">
        <v>0</v>
      </c>
      <c r="CS171" s="263">
        <v>0</v>
      </c>
      <c r="CT171" s="263">
        <v>0</v>
      </c>
      <c r="CU171" s="263">
        <v>0</v>
      </c>
      <c r="CV171" s="263">
        <v>0</v>
      </c>
      <c r="CW171" s="263">
        <v>0</v>
      </c>
      <c r="CX171" s="263">
        <v>0</v>
      </c>
      <c r="CY171" s="263">
        <v>0</v>
      </c>
      <c r="CZ171" s="263">
        <v>0</v>
      </c>
      <c r="DA171" s="263">
        <v>0</v>
      </c>
      <c r="DB171" s="263">
        <v>134740.047235284</v>
      </c>
      <c r="DC171" s="263">
        <v>62323.405978362003</v>
      </c>
      <c r="DD171" s="263">
        <v>17022.462488588</v>
      </c>
      <c r="DE171" s="263">
        <v>159110.758677053</v>
      </c>
      <c r="DF171" s="263">
        <v>76473.452098434005</v>
      </c>
      <c r="DG171" s="263">
        <v>152248.29900593599</v>
      </c>
      <c r="DH171" s="263">
        <v>29066.552020390998</v>
      </c>
      <c r="DI171" s="263">
        <v>11348487.63571628</v>
      </c>
      <c r="DJ171" s="263">
        <v>0</v>
      </c>
      <c r="DK171" s="263">
        <v>0</v>
      </c>
      <c r="DL171" s="263">
        <v>84525.651866037995</v>
      </c>
      <c r="DM171" s="263">
        <v>0</v>
      </c>
      <c r="DN171" s="263">
        <v>0</v>
      </c>
      <c r="DO171" s="263">
        <v>0</v>
      </c>
      <c r="DP171" s="263">
        <v>157670.78721979901</v>
      </c>
      <c r="DR171" s="263">
        <v>0</v>
      </c>
      <c r="DS171" s="263">
        <v>0</v>
      </c>
      <c r="DT171" s="263">
        <v>0</v>
      </c>
      <c r="DU171" s="263">
        <v>0</v>
      </c>
      <c r="DV171" s="263">
        <v>0</v>
      </c>
      <c r="DW171" s="263">
        <v>0</v>
      </c>
      <c r="DX171" s="263">
        <v>0</v>
      </c>
      <c r="DY171" s="263">
        <v>0</v>
      </c>
      <c r="DZ171" s="263">
        <v>0</v>
      </c>
      <c r="EA171" s="263">
        <v>18661486.19436416</v>
      </c>
      <c r="EB171" s="263">
        <v>0</v>
      </c>
      <c r="EC171" s="263">
        <v>0</v>
      </c>
      <c r="ED171" s="263">
        <v>54809426.666279063</v>
      </c>
      <c r="EE171" s="263">
        <v>20274095.580930021</v>
      </c>
      <c r="EF171" s="263">
        <v>32385002.368752819</v>
      </c>
      <c r="EG171" s="263">
        <v>34853414.065774828</v>
      </c>
      <c r="EH171" s="263">
        <v>60453839.164987244</v>
      </c>
      <c r="EI171" s="263">
        <v>57952623.645482279</v>
      </c>
      <c r="EJ171" s="263">
        <v>17390000</v>
      </c>
      <c r="EK171" s="263">
        <v>18036384.649489209</v>
      </c>
      <c r="EL171" s="263">
        <v>0</v>
      </c>
      <c r="EM171" s="263">
        <v>93095852.530601323</v>
      </c>
      <c r="EN171" s="263">
        <v>70820365.079953969</v>
      </c>
      <c r="EO171" s="263">
        <v>69503153.396583885</v>
      </c>
      <c r="EP171" s="263">
        <v>58832418.009006687</v>
      </c>
      <c r="EQ171" s="263">
        <v>0</v>
      </c>
      <c r="ER171" s="263">
        <v>62747609.272957668</v>
      </c>
    </row>
    <row r="172" spans="1:148" x14ac:dyDescent="0.75">
      <c r="A172" s="262">
        <v>47756</v>
      </c>
      <c r="B172" t="s">
        <v>308</v>
      </c>
      <c r="C172" s="263">
        <v>25178388.31854048</v>
      </c>
      <c r="D172" s="263">
        <v>4129278.1263722489</v>
      </c>
      <c r="E172" s="263">
        <v>47181894.36866346</v>
      </c>
      <c r="F172" s="263">
        <v>29307666.444912739</v>
      </c>
      <c r="G172" s="263">
        <v>597455387.93795919</v>
      </c>
      <c r="H172" s="263">
        <v>2.793967723846436E-9</v>
      </c>
      <c r="I172" s="263"/>
      <c r="J172" s="263">
        <v>0</v>
      </c>
      <c r="K172" s="263">
        <v>0</v>
      </c>
      <c r="L172" s="263">
        <v>0</v>
      </c>
      <c r="M172" s="263">
        <v>0</v>
      </c>
      <c r="N172" s="263">
        <v>0</v>
      </c>
      <c r="O172" s="263">
        <v>0</v>
      </c>
      <c r="P172" s="263">
        <v>0</v>
      </c>
      <c r="Q172" s="263">
        <v>0</v>
      </c>
      <c r="R172" s="263">
        <v>0</v>
      </c>
      <c r="S172" s="263">
        <v>0</v>
      </c>
      <c r="T172" s="263">
        <v>0</v>
      </c>
      <c r="U172" s="263">
        <v>0</v>
      </c>
      <c r="V172" s="263">
        <v>0</v>
      </c>
      <c r="W172" s="263">
        <v>0</v>
      </c>
      <c r="X172" s="263">
        <v>0</v>
      </c>
      <c r="Y172" s="263">
        <v>0</v>
      </c>
      <c r="Z172" s="263">
        <v>0</v>
      </c>
      <c r="AA172" s="263">
        <v>0</v>
      </c>
      <c r="AB172" s="263">
        <v>0</v>
      </c>
      <c r="AC172" s="263">
        <v>0</v>
      </c>
      <c r="AD172" s="263">
        <v>0</v>
      </c>
      <c r="AE172" s="263">
        <v>0</v>
      </c>
      <c r="AF172" s="263">
        <v>0</v>
      </c>
      <c r="AG172" s="263">
        <v>0</v>
      </c>
      <c r="AH172" s="263">
        <v>1701491.121038219</v>
      </c>
      <c r="AI172" s="263">
        <v>0</v>
      </c>
      <c r="AJ172" s="263">
        <v>23476897.19750227</v>
      </c>
      <c r="AK172" s="263"/>
      <c r="AL172" s="263">
        <v>0</v>
      </c>
      <c r="AM172" s="263">
        <v>0</v>
      </c>
      <c r="AN172" s="263">
        <v>0</v>
      </c>
      <c r="AO172" s="263">
        <v>0</v>
      </c>
      <c r="AP172" s="263">
        <v>0</v>
      </c>
      <c r="AQ172" s="263">
        <v>0</v>
      </c>
      <c r="AR172" s="263">
        <v>0</v>
      </c>
      <c r="AS172" s="263">
        <v>0</v>
      </c>
      <c r="AT172" s="263">
        <v>0</v>
      </c>
      <c r="AU172" s="263">
        <v>0</v>
      </c>
      <c r="AV172" s="263">
        <v>0</v>
      </c>
      <c r="AW172" s="263">
        <v>0</v>
      </c>
      <c r="AX172" s="263">
        <v>134729.011625618</v>
      </c>
      <c r="AY172" s="263">
        <v>62313.445645952997</v>
      </c>
      <c r="AZ172" s="263">
        <v>17019.55081257</v>
      </c>
      <c r="BA172" s="263">
        <v>156108.22429959499</v>
      </c>
      <c r="BB172" s="263">
        <v>76468.163087542998</v>
      </c>
      <c r="BC172" s="263">
        <v>152242.99022751799</v>
      </c>
      <c r="BD172" s="263">
        <v>29066.552020390998</v>
      </c>
      <c r="BE172" s="263">
        <v>69178.723666749007</v>
      </c>
      <c r="BF172" s="263">
        <v>0</v>
      </c>
      <c r="BG172" s="263">
        <v>0</v>
      </c>
      <c r="BH172" s="263">
        <v>84525.651866037995</v>
      </c>
      <c r="BI172" s="263">
        <v>0</v>
      </c>
      <c r="BJ172" s="263">
        <v>2171296.014335623</v>
      </c>
      <c r="BK172" s="263">
        <v>0</v>
      </c>
      <c r="BL172" s="263">
        <v>1176329.7987846511</v>
      </c>
      <c r="BM172" s="263"/>
      <c r="BN172" s="263">
        <v>0</v>
      </c>
      <c r="BO172" s="263">
        <v>0</v>
      </c>
      <c r="BP172" s="263">
        <v>0</v>
      </c>
      <c r="BQ172" s="263">
        <v>0</v>
      </c>
      <c r="BR172" s="263">
        <v>0</v>
      </c>
      <c r="BS172" s="263">
        <v>0</v>
      </c>
      <c r="BT172" s="263">
        <v>0</v>
      </c>
      <c r="BU172" s="263">
        <v>0</v>
      </c>
      <c r="BV172" s="263">
        <v>0</v>
      </c>
      <c r="BW172" s="263">
        <v>18661486.19436416</v>
      </c>
      <c r="BX172" s="263">
        <v>0</v>
      </c>
      <c r="BY172" s="263">
        <v>0</v>
      </c>
      <c r="BZ172" s="263">
        <v>159999.99999998501</v>
      </c>
      <c r="CA172" s="263">
        <v>0</v>
      </c>
      <c r="CB172" s="263">
        <v>0</v>
      </c>
      <c r="CC172" s="263">
        <v>2718769.2108754371</v>
      </c>
      <c r="CD172" s="263">
        <v>0</v>
      </c>
      <c r="CE172" s="263">
        <v>0</v>
      </c>
      <c r="CF172" s="263">
        <v>0</v>
      </c>
      <c r="CG172" s="263">
        <v>0</v>
      </c>
      <c r="CH172" s="263">
        <v>0</v>
      </c>
      <c r="CI172" s="263">
        <v>0</v>
      </c>
      <c r="CJ172" s="263">
        <v>0</v>
      </c>
      <c r="CK172" s="263">
        <v>0</v>
      </c>
      <c r="CL172" s="263">
        <v>21370926.887968469</v>
      </c>
      <c r="CM172" s="263">
        <v>0</v>
      </c>
      <c r="CN172" s="263">
        <v>4270712.0754554048</v>
      </c>
      <c r="CO172" s="263"/>
      <c r="CP172" s="263">
        <v>0</v>
      </c>
      <c r="CQ172" s="263">
        <v>0</v>
      </c>
      <c r="CR172" s="263">
        <v>0</v>
      </c>
      <c r="CS172" s="263">
        <v>0</v>
      </c>
      <c r="CT172" s="263">
        <v>0</v>
      </c>
      <c r="CU172" s="263">
        <v>0</v>
      </c>
      <c r="CV172" s="263">
        <v>0</v>
      </c>
      <c r="CW172" s="263">
        <v>0</v>
      </c>
      <c r="CX172" s="263">
        <v>0</v>
      </c>
      <c r="CY172" s="263">
        <v>0</v>
      </c>
      <c r="CZ172" s="263">
        <v>0</v>
      </c>
      <c r="DA172" s="263">
        <v>0</v>
      </c>
      <c r="DB172" s="263">
        <v>134729.011625618</v>
      </c>
      <c r="DC172" s="263">
        <v>62313.445645952997</v>
      </c>
      <c r="DD172" s="263">
        <v>17019.55081257</v>
      </c>
      <c r="DE172" s="263">
        <v>156108.22429959499</v>
      </c>
      <c r="DF172" s="263">
        <v>76468.163087542998</v>
      </c>
      <c r="DG172" s="263">
        <v>152242.99022751799</v>
      </c>
      <c r="DH172" s="263">
        <v>29066.552020390998</v>
      </c>
      <c r="DI172" s="263">
        <v>69178.723666749007</v>
      </c>
      <c r="DJ172" s="263">
        <v>0</v>
      </c>
      <c r="DK172" s="263">
        <v>0</v>
      </c>
      <c r="DL172" s="263">
        <v>84525.651866037995</v>
      </c>
      <c r="DM172" s="263">
        <v>0</v>
      </c>
      <c r="DN172" s="263">
        <v>3872787.135373842</v>
      </c>
      <c r="DO172" s="263">
        <v>0</v>
      </c>
      <c r="DP172" s="263">
        <v>24653226.996286921</v>
      </c>
      <c r="DR172" s="263">
        <v>0</v>
      </c>
      <c r="DS172" s="263">
        <v>0</v>
      </c>
      <c r="DT172" s="263">
        <v>0</v>
      </c>
      <c r="DU172" s="263">
        <v>0</v>
      </c>
      <c r="DV172" s="263">
        <v>0</v>
      </c>
      <c r="DW172" s="263">
        <v>0</v>
      </c>
      <c r="DX172" s="263">
        <v>0</v>
      </c>
      <c r="DY172" s="263">
        <v>0</v>
      </c>
      <c r="DZ172" s="263">
        <v>0</v>
      </c>
      <c r="EA172" s="263">
        <v>0</v>
      </c>
      <c r="EB172" s="263">
        <v>0</v>
      </c>
      <c r="EC172" s="263">
        <v>0</v>
      </c>
      <c r="ED172" s="263">
        <v>54649426.666279078</v>
      </c>
      <c r="EE172" s="263">
        <v>20274095.580930021</v>
      </c>
      <c r="EF172" s="263">
        <v>32385002.368752819</v>
      </c>
      <c r="EG172" s="263">
        <v>32134644.854899399</v>
      </c>
      <c r="EH172" s="263">
        <v>60453839.164987244</v>
      </c>
      <c r="EI172" s="263">
        <v>57952623.645482279</v>
      </c>
      <c r="EJ172" s="263">
        <v>17390000</v>
      </c>
      <c r="EK172" s="263">
        <v>18036384.649489209</v>
      </c>
      <c r="EL172" s="263">
        <v>0</v>
      </c>
      <c r="EM172" s="263">
        <v>93095852.530601323</v>
      </c>
      <c r="EN172" s="263">
        <v>70820365.079953969</v>
      </c>
      <c r="EO172" s="263">
        <v>69503153.396583885</v>
      </c>
      <c r="EP172" s="263">
        <v>35760000</v>
      </c>
      <c r="EQ172" s="263">
        <v>0</v>
      </c>
      <c r="ER172" s="263">
        <v>35000000</v>
      </c>
    </row>
    <row r="173" spans="1:148" x14ac:dyDescent="0.75">
      <c r="A173" s="262">
        <v>47787</v>
      </c>
      <c r="B173" t="s">
        <v>308</v>
      </c>
      <c r="C173" s="263">
        <v>98590039.528466925</v>
      </c>
      <c r="D173" s="263">
        <v>11156495.716940939</v>
      </c>
      <c r="E173" s="263">
        <v>97223409.337633565</v>
      </c>
      <c r="F173" s="263">
        <v>109746535.24540789</v>
      </c>
      <c r="G173" s="263">
        <v>401641939.0718587</v>
      </c>
      <c r="H173" s="263">
        <v>-1.862645149230957E-9</v>
      </c>
      <c r="I173" s="263"/>
      <c r="J173" s="263">
        <v>0</v>
      </c>
      <c r="K173" s="263">
        <v>0</v>
      </c>
      <c r="L173" s="263">
        <v>0</v>
      </c>
      <c r="M173" s="263">
        <v>0</v>
      </c>
      <c r="N173" s="263">
        <v>0</v>
      </c>
      <c r="O173" s="263">
        <v>0</v>
      </c>
      <c r="P173" s="263">
        <v>0</v>
      </c>
      <c r="Q173" s="263">
        <v>0</v>
      </c>
      <c r="R173" s="263">
        <v>0</v>
      </c>
      <c r="S173" s="263">
        <v>0</v>
      </c>
      <c r="T173" s="263">
        <v>0</v>
      </c>
      <c r="U173" s="263">
        <v>0</v>
      </c>
      <c r="V173" s="263">
        <v>0</v>
      </c>
      <c r="W173" s="263">
        <v>0</v>
      </c>
      <c r="X173" s="263">
        <v>0</v>
      </c>
      <c r="Y173" s="263">
        <v>29954086.704100031</v>
      </c>
      <c r="Z173" s="263">
        <v>0</v>
      </c>
      <c r="AA173" s="263">
        <v>0</v>
      </c>
      <c r="AB173" s="263">
        <v>0</v>
      </c>
      <c r="AC173" s="263">
        <v>0</v>
      </c>
      <c r="AD173" s="263">
        <v>0</v>
      </c>
      <c r="AE173" s="263">
        <v>36163932.05018878</v>
      </c>
      <c r="AF173" s="263">
        <v>0</v>
      </c>
      <c r="AG173" s="263">
        <v>0</v>
      </c>
      <c r="AH173" s="263">
        <v>32419890.86093336</v>
      </c>
      <c r="AI173" s="263">
        <v>0</v>
      </c>
      <c r="AJ173" s="263">
        <v>52129.913244773998</v>
      </c>
      <c r="AK173" s="263"/>
      <c r="AL173" s="263">
        <v>0</v>
      </c>
      <c r="AM173" s="263">
        <v>0</v>
      </c>
      <c r="AN173" s="263">
        <v>0</v>
      </c>
      <c r="AO173" s="263">
        <v>0</v>
      </c>
      <c r="AP173" s="263">
        <v>0</v>
      </c>
      <c r="AQ173" s="263">
        <v>0</v>
      </c>
      <c r="AR173" s="263">
        <v>0</v>
      </c>
      <c r="AS173" s="263">
        <v>0</v>
      </c>
      <c r="AT173" s="263">
        <v>0</v>
      </c>
      <c r="AU173" s="263">
        <v>0</v>
      </c>
      <c r="AV173" s="263">
        <v>0</v>
      </c>
      <c r="AW173" s="263">
        <v>0</v>
      </c>
      <c r="AX173" s="263">
        <v>130868.6815247</v>
      </c>
      <c r="AY173" s="263">
        <v>60293.634852196999</v>
      </c>
      <c r="AZ173" s="263">
        <v>16467.698037179998</v>
      </c>
      <c r="BA173" s="263">
        <v>1094407.9833579219</v>
      </c>
      <c r="BB173" s="263">
        <v>73996.298537099006</v>
      </c>
      <c r="BC173" s="263">
        <v>147326.757675712</v>
      </c>
      <c r="BD173" s="263">
        <v>28128.921310056001</v>
      </c>
      <c r="BE173" s="263">
        <v>66947.151935563001</v>
      </c>
      <c r="BF173" s="263">
        <v>0</v>
      </c>
      <c r="BG173" s="263">
        <v>6695549.2406204352</v>
      </c>
      <c r="BH173" s="263">
        <v>81799.017934875999</v>
      </c>
      <c r="BI173" s="263">
        <v>0</v>
      </c>
      <c r="BJ173" s="263">
        <v>2756139.287733308</v>
      </c>
      <c r="BK173" s="263">
        <v>0</v>
      </c>
      <c r="BL173" s="263">
        <v>4571.0434218930004</v>
      </c>
      <c r="BM173" s="263"/>
      <c r="BN173" s="263">
        <v>0</v>
      </c>
      <c r="BO173" s="263">
        <v>0</v>
      </c>
      <c r="BP173" s="263">
        <v>0</v>
      </c>
      <c r="BQ173" s="263">
        <v>0</v>
      </c>
      <c r="BR173" s="263">
        <v>0</v>
      </c>
      <c r="BS173" s="263">
        <v>0</v>
      </c>
      <c r="BT173" s="263">
        <v>0</v>
      </c>
      <c r="BU173" s="263">
        <v>0</v>
      </c>
      <c r="BV173" s="263">
        <v>0</v>
      </c>
      <c r="BW173" s="263">
        <v>0</v>
      </c>
      <c r="BX173" s="263">
        <v>0</v>
      </c>
      <c r="BY173" s="263">
        <v>0</v>
      </c>
      <c r="BZ173" s="263">
        <v>32355280.612882059</v>
      </c>
      <c r="CA173" s="263">
        <v>0</v>
      </c>
      <c r="CB173" s="263">
        <v>2415540.954472959</v>
      </c>
      <c r="CC173" s="263">
        <v>2180558.1507993662</v>
      </c>
      <c r="CD173" s="263">
        <v>0</v>
      </c>
      <c r="CE173" s="263">
        <v>0</v>
      </c>
      <c r="CF173" s="263">
        <v>0</v>
      </c>
      <c r="CG173" s="263">
        <v>0</v>
      </c>
      <c r="CH173" s="263">
        <v>0</v>
      </c>
      <c r="CI173" s="263">
        <v>56931920.480412528</v>
      </c>
      <c r="CJ173" s="263">
        <v>0</v>
      </c>
      <c r="CK173" s="263">
        <v>0</v>
      </c>
      <c r="CL173" s="263">
        <v>3340109.1390666449</v>
      </c>
      <c r="CM173" s="263">
        <v>0</v>
      </c>
      <c r="CN173" s="263">
        <v>0</v>
      </c>
      <c r="CO173" s="263"/>
      <c r="CP173" s="263">
        <v>0</v>
      </c>
      <c r="CQ173" s="263">
        <v>0</v>
      </c>
      <c r="CR173" s="263">
        <v>0</v>
      </c>
      <c r="CS173" s="263">
        <v>0</v>
      </c>
      <c r="CT173" s="263">
        <v>0</v>
      </c>
      <c r="CU173" s="263">
        <v>0</v>
      </c>
      <c r="CV173" s="263">
        <v>0</v>
      </c>
      <c r="CW173" s="263">
        <v>0</v>
      </c>
      <c r="CX173" s="263">
        <v>0</v>
      </c>
      <c r="CY173" s="263">
        <v>0</v>
      </c>
      <c r="CZ173" s="263">
        <v>0</v>
      </c>
      <c r="DA173" s="263">
        <v>0</v>
      </c>
      <c r="DB173" s="263">
        <v>130868.6815247</v>
      </c>
      <c r="DC173" s="263">
        <v>60293.634852196999</v>
      </c>
      <c r="DD173" s="263">
        <v>16467.698037179998</v>
      </c>
      <c r="DE173" s="263">
        <v>31048494.687457949</v>
      </c>
      <c r="DF173" s="263">
        <v>73996.298537099006</v>
      </c>
      <c r="DG173" s="263">
        <v>147326.757675712</v>
      </c>
      <c r="DH173" s="263">
        <v>28128.921310056001</v>
      </c>
      <c r="DI173" s="263">
        <v>66947.151935563001</v>
      </c>
      <c r="DJ173" s="263">
        <v>0</v>
      </c>
      <c r="DK173" s="263">
        <v>42859481.290809207</v>
      </c>
      <c r="DL173" s="263">
        <v>81799.017934875999</v>
      </c>
      <c r="DM173" s="263">
        <v>0</v>
      </c>
      <c r="DN173" s="263">
        <v>35176030.148666658</v>
      </c>
      <c r="DO173" s="263">
        <v>0</v>
      </c>
      <c r="DP173" s="263">
        <v>56700.956666667</v>
      </c>
      <c r="DR173" s="263">
        <v>0</v>
      </c>
      <c r="DS173" s="263">
        <v>0</v>
      </c>
      <c r="DT173" s="263">
        <v>0</v>
      </c>
      <c r="DU173" s="263">
        <v>0</v>
      </c>
      <c r="DV173" s="263">
        <v>0</v>
      </c>
      <c r="DW173" s="263">
        <v>0</v>
      </c>
      <c r="DX173" s="263">
        <v>0</v>
      </c>
      <c r="DY173" s="263">
        <v>0</v>
      </c>
      <c r="DZ173" s="263">
        <v>0</v>
      </c>
      <c r="EA173" s="263">
        <v>0</v>
      </c>
      <c r="EB173" s="263">
        <v>0</v>
      </c>
      <c r="EC173" s="263">
        <v>0</v>
      </c>
      <c r="ED173" s="263">
        <v>22294146.053397011</v>
      </c>
      <c r="EE173" s="263">
        <v>20274095.580930021</v>
      </c>
      <c r="EF173" s="263">
        <v>29969461.41427986</v>
      </c>
      <c r="EG173" s="263">
        <v>0</v>
      </c>
      <c r="EH173" s="263">
        <v>60453839.164987244</v>
      </c>
      <c r="EI173" s="263">
        <v>57952623.645482279</v>
      </c>
      <c r="EJ173" s="263">
        <v>17390000</v>
      </c>
      <c r="EK173" s="263">
        <v>18036384.649489209</v>
      </c>
      <c r="EL173" s="263">
        <v>0</v>
      </c>
      <c r="EM173" s="263">
        <v>0</v>
      </c>
      <c r="EN173" s="263">
        <v>70820365.079953969</v>
      </c>
      <c r="EO173" s="263">
        <v>69503153.396583885</v>
      </c>
      <c r="EP173" s="263">
        <v>0</v>
      </c>
      <c r="EQ173" s="263">
        <v>0</v>
      </c>
      <c r="ER173" s="263">
        <v>34947870.086755224</v>
      </c>
    </row>
    <row r="174" spans="1:148" x14ac:dyDescent="0.75">
      <c r="A174" s="262">
        <v>47817</v>
      </c>
      <c r="B174" t="s">
        <v>308</v>
      </c>
      <c r="C174" s="263">
        <v>10722628.445852609</v>
      </c>
      <c r="D174" s="263">
        <v>591082.18492321507</v>
      </c>
      <c r="E174" s="263">
        <v>16987455.94706348</v>
      </c>
      <c r="F174" s="263">
        <v>11313710.63077583</v>
      </c>
      <c r="G174" s="263">
        <v>373931854.67894262</v>
      </c>
      <c r="H174" s="263">
        <v>1.629814505577087E-9</v>
      </c>
      <c r="I174" s="263"/>
      <c r="J174" s="263">
        <v>0</v>
      </c>
      <c r="K174" s="263">
        <v>0</v>
      </c>
      <c r="L174" s="263">
        <v>0</v>
      </c>
      <c r="M174" s="263">
        <v>0</v>
      </c>
      <c r="N174" s="263">
        <v>0</v>
      </c>
      <c r="O174" s="263">
        <v>0</v>
      </c>
      <c r="P174" s="263">
        <v>0</v>
      </c>
      <c r="Q174" s="263">
        <v>0</v>
      </c>
      <c r="R174" s="263">
        <v>0</v>
      </c>
      <c r="S174" s="263">
        <v>0</v>
      </c>
      <c r="T174" s="263">
        <v>0</v>
      </c>
      <c r="U174" s="263">
        <v>0</v>
      </c>
      <c r="V174" s="263">
        <v>10668575.19447737</v>
      </c>
      <c r="W174" s="263">
        <v>0</v>
      </c>
      <c r="X174" s="263">
        <v>0</v>
      </c>
      <c r="Y174" s="263">
        <v>0</v>
      </c>
      <c r="Z174" s="263">
        <v>0</v>
      </c>
      <c r="AA174" s="263">
        <v>0</v>
      </c>
      <c r="AB174" s="263">
        <v>0</v>
      </c>
      <c r="AC174" s="263">
        <v>0</v>
      </c>
      <c r="AD174" s="263">
        <v>0</v>
      </c>
      <c r="AE174" s="263">
        <v>0</v>
      </c>
      <c r="AF174" s="263">
        <v>0</v>
      </c>
      <c r="AG174" s="263">
        <v>0</v>
      </c>
      <c r="AH174" s="263">
        <v>0</v>
      </c>
      <c r="AI174" s="263">
        <v>0</v>
      </c>
      <c r="AJ174" s="263">
        <v>54053.251375241998</v>
      </c>
      <c r="AK174" s="263"/>
      <c r="AL174" s="263">
        <v>0</v>
      </c>
      <c r="AM174" s="263">
        <v>0</v>
      </c>
      <c r="AN174" s="263">
        <v>0</v>
      </c>
      <c r="AO174" s="263">
        <v>0</v>
      </c>
      <c r="AP174" s="263">
        <v>0</v>
      </c>
      <c r="AQ174" s="263">
        <v>0</v>
      </c>
      <c r="AR174" s="263">
        <v>0</v>
      </c>
      <c r="AS174" s="263">
        <v>0</v>
      </c>
      <c r="AT174" s="263">
        <v>0</v>
      </c>
      <c r="AU174" s="263">
        <v>0</v>
      </c>
      <c r="AV174" s="263">
        <v>0</v>
      </c>
      <c r="AW174" s="263">
        <v>0</v>
      </c>
      <c r="AX174" s="263">
        <v>102747.005056838</v>
      </c>
      <c r="AY174" s="263">
        <v>65055.991416037999</v>
      </c>
      <c r="AZ174" s="263">
        <v>7281.4233845770004</v>
      </c>
      <c r="BA174" s="263">
        <v>0</v>
      </c>
      <c r="BB174" s="263">
        <v>76457.178774964006</v>
      </c>
      <c r="BC174" s="263">
        <v>152231.92155730701</v>
      </c>
      <c r="BD174" s="263">
        <v>29066.552020390998</v>
      </c>
      <c r="BE174" s="263">
        <v>69178.723666749007</v>
      </c>
      <c r="BF174" s="263">
        <v>0</v>
      </c>
      <c r="BG174" s="263">
        <v>0</v>
      </c>
      <c r="BH174" s="263">
        <v>84525.651866037995</v>
      </c>
      <c r="BI174" s="263">
        <v>0</v>
      </c>
      <c r="BJ174" s="263">
        <v>0</v>
      </c>
      <c r="BK174" s="263">
        <v>0</v>
      </c>
      <c r="BL174" s="263">
        <v>4537.737180313</v>
      </c>
      <c r="BM174" s="263"/>
      <c r="BN174" s="263">
        <v>0</v>
      </c>
      <c r="BO174" s="263">
        <v>0</v>
      </c>
      <c r="BP174" s="263">
        <v>0</v>
      </c>
      <c r="BQ174" s="263">
        <v>0</v>
      </c>
      <c r="BR174" s="263">
        <v>0</v>
      </c>
      <c r="BS174" s="263">
        <v>0</v>
      </c>
      <c r="BT174" s="263">
        <v>0</v>
      </c>
      <c r="BU174" s="263">
        <v>0</v>
      </c>
      <c r="BV174" s="263">
        <v>0</v>
      </c>
      <c r="BW174" s="263">
        <v>0</v>
      </c>
      <c r="BX174" s="263">
        <v>0</v>
      </c>
      <c r="BY174" s="263">
        <v>0</v>
      </c>
      <c r="BZ174" s="263">
        <v>333648.930047145</v>
      </c>
      <c r="CA174" s="263">
        <v>0</v>
      </c>
      <c r="CB174" s="263">
        <v>10223870.368669551</v>
      </c>
      <c r="CC174" s="263">
        <v>0</v>
      </c>
      <c r="CD174" s="263">
        <v>199999.99999996999</v>
      </c>
      <c r="CE174" s="263">
        <v>0</v>
      </c>
      <c r="CF174" s="263">
        <v>0</v>
      </c>
      <c r="CG174" s="263">
        <v>0</v>
      </c>
      <c r="CH174" s="263">
        <v>0</v>
      </c>
      <c r="CI174" s="263">
        <v>0</v>
      </c>
      <c r="CJ174" s="263">
        <v>6079936.6483468711</v>
      </c>
      <c r="CK174" s="263">
        <v>149999.99999993999</v>
      </c>
      <c r="CL174" s="263">
        <v>0</v>
      </c>
      <c r="CM174" s="263">
        <v>0</v>
      </c>
      <c r="CN174" s="263">
        <v>0</v>
      </c>
      <c r="CO174" s="263"/>
      <c r="CP174" s="263">
        <v>0</v>
      </c>
      <c r="CQ174" s="263">
        <v>0</v>
      </c>
      <c r="CR174" s="263">
        <v>0</v>
      </c>
      <c r="CS174" s="263">
        <v>0</v>
      </c>
      <c r="CT174" s="263">
        <v>0</v>
      </c>
      <c r="CU174" s="263">
        <v>0</v>
      </c>
      <c r="CV174" s="263">
        <v>0</v>
      </c>
      <c r="CW174" s="263">
        <v>0</v>
      </c>
      <c r="CX174" s="263">
        <v>0</v>
      </c>
      <c r="CY174" s="263">
        <v>0</v>
      </c>
      <c r="CZ174" s="263">
        <v>0</v>
      </c>
      <c r="DA174" s="263">
        <v>0</v>
      </c>
      <c r="DB174" s="263">
        <v>10771322.199534209</v>
      </c>
      <c r="DC174" s="263">
        <v>65055.991416037999</v>
      </c>
      <c r="DD174" s="263">
        <v>7281.4233845770004</v>
      </c>
      <c r="DE174" s="263">
        <v>0</v>
      </c>
      <c r="DF174" s="263">
        <v>76457.178774964006</v>
      </c>
      <c r="DG174" s="263">
        <v>152231.92155730701</v>
      </c>
      <c r="DH174" s="263">
        <v>29066.552020390998</v>
      </c>
      <c r="DI174" s="263">
        <v>69178.723666749007</v>
      </c>
      <c r="DJ174" s="263">
        <v>0</v>
      </c>
      <c r="DK174" s="263">
        <v>0</v>
      </c>
      <c r="DL174" s="263">
        <v>84525.651866037995</v>
      </c>
      <c r="DM174" s="263">
        <v>0</v>
      </c>
      <c r="DN174" s="263">
        <v>0</v>
      </c>
      <c r="DO174" s="263">
        <v>0</v>
      </c>
      <c r="DP174" s="263">
        <v>58590.988555556003</v>
      </c>
      <c r="DR174" s="263">
        <v>0</v>
      </c>
      <c r="DS174" s="263">
        <v>0</v>
      </c>
      <c r="DT174" s="263">
        <v>0</v>
      </c>
      <c r="DU174" s="263">
        <v>0</v>
      </c>
      <c r="DV174" s="263">
        <v>0</v>
      </c>
      <c r="DW174" s="263">
        <v>0</v>
      </c>
      <c r="DX174" s="263">
        <v>0</v>
      </c>
      <c r="DY174" s="263">
        <v>0</v>
      </c>
      <c r="DZ174" s="263">
        <v>0</v>
      </c>
      <c r="EA174" s="263">
        <v>0</v>
      </c>
      <c r="EB174" s="263">
        <v>0</v>
      </c>
      <c r="EC174" s="263">
        <v>0</v>
      </c>
      <c r="ED174" s="263">
        <v>11291921.92887249</v>
      </c>
      <c r="EE174" s="263">
        <v>20274095.580930021</v>
      </c>
      <c r="EF174" s="263">
        <v>19745591.045610309</v>
      </c>
      <c r="EG174" s="263">
        <v>0</v>
      </c>
      <c r="EH174" s="263">
        <v>60253839.164987274</v>
      </c>
      <c r="EI174" s="263">
        <v>57952623.645482279</v>
      </c>
      <c r="EJ174" s="263">
        <v>17390000</v>
      </c>
      <c r="EK174" s="263">
        <v>18036384.649489209</v>
      </c>
      <c r="EL174" s="263">
        <v>0</v>
      </c>
      <c r="EM174" s="263">
        <v>0</v>
      </c>
      <c r="EN174" s="263">
        <v>64740428.431607097</v>
      </c>
      <c r="EO174" s="263">
        <v>69353153.396583945</v>
      </c>
      <c r="EP174" s="263">
        <v>0</v>
      </c>
      <c r="EQ174" s="263">
        <v>0</v>
      </c>
      <c r="ER174" s="263">
        <v>34893816.835379981</v>
      </c>
    </row>
    <row r="175" spans="1:148" x14ac:dyDescent="0.75">
      <c r="A175" s="262">
        <v>47848</v>
      </c>
      <c r="B175" t="s">
        <v>308</v>
      </c>
      <c r="C175" s="263">
        <v>8904876.8963863309</v>
      </c>
      <c r="D175" s="263">
        <v>566995.55473001394</v>
      </c>
      <c r="E175" s="263">
        <v>11713629.597031301</v>
      </c>
      <c r="F175" s="263">
        <v>9471872.451116344</v>
      </c>
      <c r="G175" s="263">
        <v>353313348.185525</v>
      </c>
      <c r="H175" s="263">
        <v>-9.3132257461547852E-10</v>
      </c>
      <c r="I175" s="263"/>
      <c r="J175" s="263">
        <v>0</v>
      </c>
      <c r="K175" s="263">
        <v>0</v>
      </c>
      <c r="L175" s="263">
        <v>0</v>
      </c>
      <c r="M175" s="263">
        <v>0</v>
      </c>
      <c r="N175" s="263">
        <v>0</v>
      </c>
      <c r="O175" s="263">
        <v>0</v>
      </c>
      <c r="P175" s="263">
        <v>0</v>
      </c>
      <c r="Q175" s="263">
        <v>0</v>
      </c>
      <c r="R175" s="263">
        <v>0</v>
      </c>
      <c r="S175" s="263">
        <v>0</v>
      </c>
      <c r="T175" s="263">
        <v>0</v>
      </c>
      <c r="U175" s="263">
        <v>0</v>
      </c>
      <c r="V175" s="263">
        <v>8852380.9839308672</v>
      </c>
      <c r="W175" s="263">
        <v>0</v>
      </c>
      <c r="X175" s="263">
        <v>0</v>
      </c>
      <c r="Y175" s="263">
        <v>0</v>
      </c>
      <c r="Z175" s="263">
        <v>0</v>
      </c>
      <c r="AA175" s="263">
        <v>0</v>
      </c>
      <c r="AB175" s="263">
        <v>0</v>
      </c>
      <c r="AC175" s="263">
        <v>0</v>
      </c>
      <c r="AD175" s="263">
        <v>0</v>
      </c>
      <c r="AE175" s="263">
        <v>0</v>
      </c>
      <c r="AF175" s="263">
        <v>0</v>
      </c>
      <c r="AG175" s="263">
        <v>0</v>
      </c>
      <c r="AH175" s="263">
        <v>0</v>
      </c>
      <c r="AI175" s="263">
        <v>0</v>
      </c>
      <c r="AJ175" s="263">
        <v>52495.912455464</v>
      </c>
      <c r="AK175" s="263"/>
      <c r="AL175" s="263">
        <v>0</v>
      </c>
      <c r="AM175" s="263">
        <v>0</v>
      </c>
      <c r="AN175" s="263">
        <v>0</v>
      </c>
      <c r="AO175" s="263">
        <v>0</v>
      </c>
      <c r="AP175" s="263">
        <v>0</v>
      </c>
      <c r="AQ175" s="263">
        <v>0</v>
      </c>
      <c r="AR175" s="263">
        <v>0</v>
      </c>
      <c r="AS175" s="263">
        <v>0</v>
      </c>
      <c r="AT175" s="263">
        <v>0</v>
      </c>
      <c r="AU175" s="263">
        <v>0</v>
      </c>
      <c r="AV175" s="263">
        <v>0</v>
      </c>
      <c r="AW175" s="263">
        <v>0</v>
      </c>
      <c r="AX175" s="263">
        <v>47882.614719024001</v>
      </c>
      <c r="AY175" s="263">
        <v>62943.691941197001</v>
      </c>
      <c r="AZ175" s="263">
        <v>77920.545023964005</v>
      </c>
      <c r="BA175" s="263">
        <v>0</v>
      </c>
      <c r="BB175" s="263">
        <v>74272.464716974995</v>
      </c>
      <c r="BC175" s="263">
        <v>147315.98393334</v>
      </c>
      <c r="BD175" s="263">
        <v>28128.921310056001</v>
      </c>
      <c r="BE175" s="263">
        <v>66947.151935563001</v>
      </c>
      <c r="BF175" s="263">
        <v>0</v>
      </c>
      <c r="BG175" s="263">
        <v>0</v>
      </c>
      <c r="BH175" s="263">
        <v>57379.136938691998</v>
      </c>
      <c r="BI175" s="263">
        <v>0</v>
      </c>
      <c r="BJ175" s="263">
        <v>0</v>
      </c>
      <c r="BK175" s="263">
        <v>0</v>
      </c>
      <c r="BL175" s="263">
        <v>4205.0442112029996</v>
      </c>
      <c r="BM175" s="263"/>
      <c r="BN175" s="263">
        <v>0</v>
      </c>
      <c r="BO175" s="263">
        <v>0</v>
      </c>
      <c r="BP175" s="263">
        <v>0</v>
      </c>
      <c r="BQ175" s="263">
        <v>0</v>
      </c>
      <c r="BR175" s="263">
        <v>0</v>
      </c>
      <c r="BS175" s="263">
        <v>0</v>
      </c>
      <c r="BT175" s="263">
        <v>0</v>
      </c>
      <c r="BU175" s="263">
        <v>0</v>
      </c>
      <c r="BV175" s="263">
        <v>0</v>
      </c>
      <c r="BW175" s="263">
        <v>0</v>
      </c>
      <c r="BX175" s="263">
        <v>0</v>
      </c>
      <c r="BY175" s="263">
        <v>0</v>
      </c>
      <c r="BZ175" s="263">
        <v>2439540.944941625</v>
      </c>
      <c r="CA175" s="263">
        <v>516127.80237658299</v>
      </c>
      <c r="CB175" s="263">
        <v>0</v>
      </c>
      <c r="CC175" s="263">
        <v>0</v>
      </c>
      <c r="CD175" s="263">
        <v>550453.74718519999</v>
      </c>
      <c r="CE175" s="263">
        <v>625000.00000008906</v>
      </c>
      <c r="CF175" s="263">
        <v>0</v>
      </c>
      <c r="CG175" s="263">
        <v>0</v>
      </c>
      <c r="CH175" s="263">
        <v>0</v>
      </c>
      <c r="CI175" s="263">
        <v>0</v>
      </c>
      <c r="CJ175" s="263">
        <v>7582507.1025277972</v>
      </c>
      <c r="CK175" s="263">
        <v>0</v>
      </c>
      <c r="CL175" s="263">
        <v>0</v>
      </c>
      <c r="CM175" s="263">
        <v>0</v>
      </c>
      <c r="CN175" s="263">
        <v>0</v>
      </c>
      <c r="CO175" s="263"/>
      <c r="CP175" s="263">
        <v>0</v>
      </c>
      <c r="CQ175" s="263">
        <v>0</v>
      </c>
      <c r="CR175" s="263">
        <v>0</v>
      </c>
      <c r="CS175" s="263">
        <v>0</v>
      </c>
      <c r="CT175" s="263">
        <v>0</v>
      </c>
      <c r="CU175" s="263">
        <v>0</v>
      </c>
      <c r="CV175" s="263">
        <v>0</v>
      </c>
      <c r="CW175" s="263">
        <v>0</v>
      </c>
      <c r="CX175" s="263">
        <v>0</v>
      </c>
      <c r="CY175" s="263">
        <v>0</v>
      </c>
      <c r="CZ175" s="263">
        <v>0</v>
      </c>
      <c r="DA175" s="263">
        <v>0</v>
      </c>
      <c r="DB175" s="263">
        <v>8900263.5986498911</v>
      </c>
      <c r="DC175" s="263">
        <v>62943.691941197001</v>
      </c>
      <c r="DD175" s="263">
        <v>77920.545023964005</v>
      </c>
      <c r="DE175" s="263">
        <v>0</v>
      </c>
      <c r="DF175" s="263">
        <v>74272.464716974995</v>
      </c>
      <c r="DG175" s="263">
        <v>147315.98393334</v>
      </c>
      <c r="DH175" s="263">
        <v>28128.921310056001</v>
      </c>
      <c r="DI175" s="263">
        <v>66947.151935563001</v>
      </c>
      <c r="DJ175" s="263">
        <v>0</v>
      </c>
      <c r="DK175" s="263">
        <v>0</v>
      </c>
      <c r="DL175" s="263">
        <v>57379.136938691998</v>
      </c>
      <c r="DM175" s="263">
        <v>0</v>
      </c>
      <c r="DN175" s="263">
        <v>0</v>
      </c>
      <c r="DO175" s="263">
        <v>0</v>
      </c>
      <c r="DP175" s="263">
        <v>56700.956666667</v>
      </c>
      <c r="DR175" s="263">
        <v>0</v>
      </c>
      <c r="DS175" s="263">
        <v>0</v>
      </c>
      <c r="DT175" s="263">
        <v>0</v>
      </c>
      <c r="DU175" s="263">
        <v>0</v>
      </c>
      <c r="DV175" s="263">
        <v>0</v>
      </c>
      <c r="DW175" s="263">
        <v>0</v>
      </c>
      <c r="DX175" s="263">
        <v>0</v>
      </c>
      <c r="DY175" s="263">
        <v>0</v>
      </c>
      <c r="DZ175" s="263">
        <v>0</v>
      </c>
      <c r="EA175" s="263">
        <v>0</v>
      </c>
      <c r="EB175" s="263">
        <v>0</v>
      </c>
      <c r="EC175" s="263">
        <v>0</v>
      </c>
      <c r="ED175" s="263">
        <v>0</v>
      </c>
      <c r="EE175" s="263">
        <v>19757967.77855343</v>
      </c>
      <c r="EF175" s="263">
        <v>19745591.045610309</v>
      </c>
      <c r="EG175" s="263">
        <v>0</v>
      </c>
      <c r="EH175" s="263">
        <v>59703385.417802073</v>
      </c>
      <c r="EI175" s="263">
        <v>57327623.64548219</v>
      </c>
      <c r="EJ175" s="263">
        <v>17390000</v>
      </c>
      <c r="EK175" s="263">
        <v>18036384.649489209</v>
      </c>
      <c r="EL175" s="263">
        <v>0</v>
      </c>
      <c r="EM175" s="263">
        <v>0</v>
      </c>
      <c r="EN175" s="263">
        <v>57157921.3290793</v>
      </c>
      <c r="EO175" s="263">
        <v>69353153.396583945</v>
      </c>
      <c r="EP175" s="263">
        <v>0</v>
      </c>
      <c r="EQ175" s="263">
        <v>0</v>
      </c>
      <c r="ER175" s="263">
        <v>34841320.922924519</v>
      </c>
    </row>
    <row r="176" spans="1:148" x14ac:dyDescent="0.75">
      <c r="A176" s="262">
        <v>47879</v>
      </c>
      <c r="B176" t="s">
        <v>308</v>
      </c>
      <c r="C176" s="263">
        <v>50545.546310687001</v>
      </c>
      <c r="D176" s="263">
        <v>461363.17127315613</v>
      </c>
      <c r="E176" s="263">
        <v>22078149.7157216</v>
      </c>
      <c r="F176" s="263">
        <v>511908.7175838431</v>
      </c>
      <c r="G176" s="263">
        <v>331184652.92349273</v>
      </c>
      <c r="H176" s="263">
        <v>0</v>
      </c>
      <c r="I176" s="263"/>
      <c r="J176" s="263">
        <v>0</v>
      </c>
      <c r="K176" s="263">
        <v>0</v>
      </c>
      <c r="L176" s="263">
        <v>0</v>
      </c>
      <c r="M176" s="263">
        <v>0</v>
      </c>
      <c r="N176" s="263">
        <v>0</v>
      </c>
      <c r="O176" s="263">
        <v>0</v>
      </c>
      <c r="P176" s="263">
        <v>0</v>
      </c>
      <c r="Q176" s="263">
        <v>0</v>
      </c>
      <c r="R176" s="263">
        <v>0</v>
      </c>
      <c r="S176" s="263">
        <v>0</v>
      </c>
      <c r="T176" s="263">
        <v>0</v>
      </c>
      <c r="U176" s="263">
        <v>0</v>
      </c>
      <c r="V176" s="263">
        <v>0</v>
      </c>
      <c r="W176" s="263">
        <v>0</v>
      </c>
      <c r="X176" s="263">
        <v>0</v>
      </c>
      <c r="Y176" s="263">
        <v>0</v>
      </c>
      <c r="Z176" s="263">
        <v>0</v>
      </c>
      <c r="AA176" s="263">
        <v>0</v>
      </c>
      <c r="AB176" s="263">
        <v>0</v>
      </c>
      <c r="AC176" s="263">
        <v>0</v>
      </c>
      <c r="AD176" s="263">
        <v>0</v>
      </c>
      <c r="AE176" s="263">
        <v>0</v>
      </c>
      <c r="AF176" s="263">
        <v>0</v>
      </c>
      <c r="AG176" s="263">
        <v>0</v>
      </c>
      <c r="AH176" s="263">
        <v>0</v>
      </c>
      <c r="AI176" s="263">
        <v>0</v>
      </c>
      <c r="AJ176" s="263">
        <v>50545.546310687001</v>
      </c>
      <c r="AK176" s="263"/>
      <c r="AL176" s="263">
        <v>0</v>
      </c>
      <c r="AM176" s="263">
        <v>0</v>
      </c>
      <c r="AN176" s="263">
        <v>0</v>
      </c>
      <c r="AO176" s="263">
        <v>0</v>
      </c>
      <c r="AP176" s="263">
        <v>0</v>
      </c>
      <c r="AQ176" s="263">
        <v>0</v>
      </c>
      <c r="AR176" s="263">
        <v>0</v>
      </c>
      <c r="AS176" s="263">
        <v>0</v>
      </c>
      <c r="AT176" s="263">
        <v>0</v>
      </c>
      <c r="AU176" s="263">
        <v>0</v>
      </c>
      <c r="AV176" s="263">
        <v>0</v>
      </c>
      <c r="AW176" s="263">
        <v>0</v>
      </c>
      <c r="AX176" s="263">
        <v>0</v>
      </c>
      <c r="AY176" s="263">
        <v>59738.440621244001</v>
      </c>
      <c r="AZ176" s="263">
        <v>77920.545023964005</v>
      </c>
      <c r="BA176" s="263">
        <v>0</v>
      </c>
      <c r="BB176" s="263">
        <v>64856.711274054003</v>
      </c>
      <c r="BC176" s="263">
        <v>139604.746435629</v>
      </c>
      <c r="BD176" s="263">
        <v>27071.593062231001</v>
      </c>
      <c r="BE176" s="263">
        <v>66947.151935563001</v>
      </c>
      <c r="BF176" s="263">
        <v>0</v>
      </c>
      <c r="BG176" s="263">
        <v>0</v>
      </c>
      <c r="BH176" s="263">
        <v>21199.885120047002</v>
      </c>
      <c r="BI176" s="263">
        <v>0</v>
      </c>
      <c r="BJ176" s="263">
        <v>0</v>
      </c>
      <c r="BK176" s="263">
        <v>0</v>
      </c>
      <c r="BL176" s="263">
        <v>4024.0978004240001</v>
      </c>
      <c r="BM176" s="263"/>
      <c r="BN176" s="263">
        <v>0</v>
      </c>
      <c r="BO176" s="263">
        <v>0</v>
      </c>
      <c r="BP176" s="263">
        <v>0</v>
      </c>
      <c r="BQ176" s="263">
        <v>0</v>
      </c>
      <c r="BR176" s="263">
        <v>0</v>
      </c>
      <c r="BS176" s="263">
        <v>0</v>
      </c>
      <c r="BT176" s="263">
        <v>0</v>
      </c>
      <c r="BU176" s="263">
        <v>0</v>
      </c>
      <c r="BV176" s="263">
        <v>0</v>
      </c>
      <c r="BW176" s="263">
        <v>0</v>
      </c>
      <c r="BX176" s="263">
        <v>0</v>
      </c>
      <c r="BY176" s="263">
        <v>0</v>
      </c>
      <c r="BZ176" s="263">
        <v>0</v>
      </c>
      <c r="CA176" s="263">
        <v>0</v>
      </c>
      <c r="CB176" s="263">
        <v>0</v>
      </c>
      <c r="CC176" s="263">
        <v>0</v>
      </c>
      <c r="CD176" s="263">
        <v>14898074.00291454</v>
      </c>
      <c r="CE176" s="263">
        <v>0</v>
      </c>
      <c r="CF176" s="263">
        <v>0</v>
      </c>
      <c r="CG176" s="263">
        <v>0</v>
      </c>
      <c r="CH176" s="263">
        <v>0</v>
      </c>
      <c r="CI176" s="263">
        <v>0</v>
      </c>
      <c r="CJ176" s="263">
        <v>7180075.7128070593</v>
      </c>
      <c r="CK176" s="263">
        <v>0</v>
      </c>
      <c r="CL176" s="263">
        <v>0</v>
      </c>
      <c r="CM176" s="263">
        <v>0</v>
      </c>
      <c r="CN176" s="263">
        <v>0</v>
      </c>
      <c r="CO176" s="263"/>
      <c r="CP176" s="263">
        <v>0</v>
      </c>
      <c r="CQ176" s="263">
        <v>0</v>
      </c>
      <c r="CR176" s="263">
        <v>0</v>
      </c>
      <c r="CS176" s="263">
        <v>0</v>
      </c>
      <c r="CT176" s="263">
        <v>0</v>
      </c>
      <c r="CU176" s="263">
        <v>0</v>
      </c>
      <c r="CV176" s="263">
        <v>0</v>
      </c>
      <c r="CW176" s="263">
        <v>0</v>
      </c>
      <c r="CX176" s="263">
        <v>0</v>
      </c>
      <c r="CY176" s="263">
        <v>0</v>
      </c>
      <c r="CZ176" s="263">
        <v>0</v>
      </c>
      <c r="DA176" s="263">
        <v>0</v>
      </c>
      <c r="DB176" s="263">
        <v>0</v>
      </c>
      <c r="DC176" s="263">
        <v>59738.440621244001</v>
      </c>
      <c r="DD176" s="263">
        <v>77920.545023964005</v>
      </c>
      <c r="DE176" s="263">
        <v>0</v>
      </c>
      <c r="DF176" s="263">
        <v>64856.711274054003</v>
      </c>
      <c r="DG176" s="263">
        <v>139604.746435629</v>
      </c>
      <c r="DH176" s="263">
        <v>27071.593062231001</v>
      </c>
      <c r="DI176" s="263">
        <v>66947.151935563001</v>
      </c>
      <c r="DJ176" s="263">
        <v>0</v>
      </c>
      <c r="DK176" s="263">
        <v>0</v>
      </c>
      <c r="DL176" s="263">
        <v>21199.885120047002</v>
      </c>
      <c r="DM176" s="263">
        <v>0</v>
      </c>
      <c r="DN176" s="263">
        <v>0</v>
      </c>
      <c r="DO176" s="263">
        <v>0</v>
      </c>
      <c r="DP176" s="263">
        <v>54569.644111111003</v>
      </c>
      <c r="DR176" s="263">
        <v>0</v>
      </c>
      <c r="DS176" s="263">
        <v>0</v>
      </c>
      <c r="DT176" s="263">
        <v>0</v>
      </c>
      <c r="DU176" s="263">
        <v>0</v>
      </c>
      <c r="DV176" s="263">
        <v>0</v>
      </c>
      <c r="DW176" s="263">
        <v>0</v>
      </c>
      <c r="DX176" s="263">
        <v>0</v>
      </c>
      <c r="DY176" s="263">
        <v>0</v>
      </c>
      <c r="DZ176" s="263">
        <v>0</v>
      </c>
      <c r="EA176" s="263">
        <v>0</v>
      </c>
      <c r="EB176" s="263">
        <v>0</v>
      </c>
      <c r="EC176" s="263">
        <v>0</v>
      </c>
      <c r="ED176" s="263">
        <v>0</v>
      </c>
      <c r="EE176" s="263">
        <v>19757967.77855343</v>
      </c>
      <c r="EF176" s="263">
        <v>19745591.045610309</v>
      </c>
      <c r="EG176" s="263">
        <v>0</v>
      </c>
      <c r="EH176" s="263">
        <v>44805311.414887533</v>
      </c>
      <c r="EI176" s="263">
        <v>57327623.64548219</v>
      </c>
      <c r="EJ176" s="263">
        <v>17390000</v>
      </c>
      <c r="EK176" s="263">
        <v>18036384.649489209</v>
      </c>
      <c r="EL176" s="263">
        <v>0</v>
      </c>
      <c r="EM176" s="263">
        <v>0</v>
      </c>
      <c r="EN176" s="263">
        <v>49977845.616272241</v>
      </c>
      <c r="EO176" s="263">
        <v>69353153.396583945</v>
      </c>
      <c r="EP176" s="263">
        <v>0</v>
      </c>
      <c r="EQ176" s="263">
        <v>0</v>
      </c>
      <c r="ER176" s="263">
        <v>34790775.376613833</v>
      </c>
    </row>
    <row r="177" spans="1:148" x14ac:dyDescent="0.75">
      <c r="A177" s="262">
        <v>47907</v>
      </c>
      <c r="B177" t="s">
        <v>308</v>
      </c>
      <c r="C177" s="263">
        <v>28489940.42090914</v>
      </c>
      <c r="D177" s="263">
        <v>1539991.7546836331</v>
      </c>
      <c r="E177" s="263">
        <v>2413098.5495286882</v>
      </c>
      <c r="F177" s="263">
        <v>30029932.17559278</v>
      </c>
      <c r="G177" s="263">
        <v>300281613.95305479</v>
      </c>
      <c r="H177" s="263">
        <v>-4.6566128730773926E-10</v>
      </c>
      <c r="I177" s="263"/>
      <c r="J177" s="263">
        <v>0</v>
      </c>
      <c r="K177" s="263">
        <v>0</v>
      </c>
      <c r="L177" s="263">
        <v>0</v>
      </c>
      <c r="M177" s="263">
        <v>0</v>
      </c>
      <c r="N177" s="263">
        <v>0</v>
      </c>
      <c r="O177" s="263">
        <v>0</v>
      </c>
      <c r="P177" s="263">
        <v>0</v>
      </c>
      <c r="Q177" s="263">
        <v>0</v>
      </c>
      <c r="R177" s="263">
        <v>0</v>
      </c>
      <c r="S177" s="263">
        <v>0</v>
      </c>
      <c r="T177" s="263">
        <v>0</v>
      </c>
      <c r="U177" s="263">
        <v>0</v>
      </c>
      <c r="V177" s="263">
        <v>0</v>
      </c>
      <c r="W177" s="263">
        <v>0</v>
      </c>
      <c r="X177" s="263">
        <v>0</v>
      </c>
      <c r="Y177" s="263">
        <v>0</v>
      </c>
      <c r="Z177" s="263">
        <v>28439220.650839731</v>
      </c>
      <c r="AA177" s="263">
        <v>0</v>
      </c>
      <c r="AB177" s="263">
        <v>0</v>
      </c>
      <c r="AC177" s="263">
        <v>0</v>
      </c>
      <c r="AD177" s="263">
        <v>0</v>
      </c>
      <c r="AE177" s="263">
        <v>0</v>
      </c>
      <c r="AF177" s="263">
        <v>0</v>
      </c>
      <c r="AG177" s="263">
        <v>0</v>
      </c>
      <c r="AH177" s="263">
        <v>0</v>
      </c>
      <c r="AI177" s="263">
        <v>0</v>
      </c>
      <c r="AJ177" s="263">
        <v>50719.770069414</v>
      </c>
      <c r="AK177" s="263"/>
      <c r="AL177" s="263">
        <v>0</v>
      </c>
      <c r="AM177" s="263">
        <v>0</v>
      </c>
      <c r="AN177" s="263">
        <v>0</v>
      </c>
      <c r="AO177" s="263">
        <v>0</v>
      </c>
      <c r="AP177" s="263">
        <v>0</v>
      </c>
      <c r="AQ177" s="263">
        <v>0</v>
      </c>
      <c r="AR177" s="263">
        <v>0</v>
      </c>
      <c r="AS177" s="263">
        <v>0</v>
      </c>
      <c r="AT177" s="263">
        <v>0</v>
      </c>
      <c r="AU177" s="263">
        <v>0</v>
      </c>
      <c r="AV177" s="263">
        <v>0</v>
      </c>
      <c r="AW177" s="263">
        <v>0</v>
      </c>
      <c r="AX177" s="263">
        <v>0</v>
      </c>
      <c r="AY177" s="263">
        <v>59724.022614321999</v>
      </c>
      <c r="AZ177" s="263">
        <v>77920.545023964005</v>
      </c>
      <c r="BA177" s="263">
        <v>0</v>
      </c>
      <c r="BB177" s="263">
        <v>1164880.982883493</v>
      </c>
      <c r="BC177" s="263">
        <v>139597.585122363</v>
      </c>
      <c r="BD177" s="263">
        <v>27071.593062231001</v>
      </c>
      <c r="BE177" s="263">
        <v>66947.151935563001</v>
      </c>
      <c r="BF177" s="263">
        <v>0</v>
      </c>
      <c r="BG177" s="263">
        <v>0</v>
      </c>
      <c r="BH177" s="263">
        <v>0</v>
      </c>
      <c r="BI177" s="263">
        <v>0</v>
      </c>
      <c r="BJ177" s="263">
        <v>0</v>
      </c>
      <c r="BK177" s="263">
        <v>0</v>
      </c>
      <c r="BL177" s="263">
        <v>3849.8740416969999</v>
      </c>
      <c r="BM177" s="263"/>
      <c r="BN177" s="263">
        <v>0</v>
      </c>
      <c r="BO177" s="263">
        <v>0</v>
      </c>
      <c r="BP177" s="263">
        <v>0</v>
      </c>
      <c r="BQ177" s="263">
        <v>0</v>
      </c>
      <c r="BR177" s="263">
        <v>0</v>
      </c>
      <c r="BS177" s="263">
        <v>0</v>
      </c>
      <c r="BT177" s="263">
        <v>0</v>
      </c>
      <c r="BU177" s="263">
        <v>0</v>
      </c>
      <c r="BV177" s="263">
        <v>0</v>
      </c>
      <c r="BW177" s="263">
        <v>0</v>
      </c>
      <c r="BX177" s="263">
        <v>0</v>
      </c>
      <c r="BY177" s="263">
        <v>0</v>
      </c>
      <c r="BZ177" s="263">
        <v>0</v>
      </c>
      <c r="CA177" s="263">
        <v>567399.52733229101</v>
      </c>
      <c r="CB177" s="263">
        <v>0</v>
      </c>
      <c r="CC177" s="263">
        <v>0</v>
      </c>
      <c r="CD177" s="263">
        <v>1845699.022196397</v>
      </c>
      <c r="CE177" s="263">
        <v>0</v>
      </c>
      <c r="CF177" s="263">
        <v>0</v>
      </c>
      <c r="CG177" s="263">
        <v>0</v>
      </c>
      <c r="CH177" s="263">
        <v>0</v>
      </c>
      <c r="CI177" s="263">
        <v>0</v>
      </c>
      <c r="CJ177" s="263">
        <v>0</v>
      </c>
      <c r="CK177" s="263">
        <v>0</v>
      </c>
      <c r="CL177" s="263">
        <v>0</v>
      </c>
      <c r="CM177" s="263">
        <v>0</v>
      </c>
      <c r="CN177" s="263">
        <v>0</v>
      </c>
      <c r="CO177" s="263"/>
      <c r="CP177" s="263">
        <v>0</v>
      </c>
      <c r="CQ177" s="263">
        <v>0</v>
      </c>
      <c r="CR177" s="263">
        <v>0</v>
      </c>
      <c r="CS177" s="263">
        <v>0</v>
      </c>
      <c r="CT177" s="263">
        <v>0</v>
      </c>
      <c r="CU177" s="263">
        <v>0</v>
      </c>
      <c r="CV177" s="263">
        <v>0</v>
      </c>
      <c r="CW177" s="263">
        <v>0</v>
      </c>
      <c r="CX177" s="263">
        <v>0</v>
      </c>
      <c r="CY177" s="263">
        <v>0</v>
      </c>
      <c r="CZ177" s="263">
        <v>0</v>
      </c>
      <c r="DA177" s="263">
        <v>0</v>
      </c>
      <c r="DB177" s="263">
        <v>0</v>
      </c>
      <c r="DC177" s="263">
        <v>59724.022614321999</v>
      </c>
      <c r="DD177" s="263">
        <v>77920.545023964005</v>
      </c>
      <c r="DE177" s="263">
        <v>0</v>
      </c>
      <c r="DF177" s="263">
        <v>29604101.633723229</v>
      </c>
      <c r="DG177" s="263">
        <v>139597.585122363</v>
      </c>
      <c r="DH177" s="263">
        <v>27071.593062231001</v>
      </c>
      <c r="DI177" s="263">
        <v>66947.151935563001</v>
      </c>
      <c r="DJ177" s="263">
        <v>0</v>
      </c>
      <c r="DK177" s="263">
        <v>0</v>
      </c>
      <c r="DL177" s="263">
        <v>0</v>
      </c>
      <c r="DM177" s="263">
        <v>0</v>
      </c>
      <c r="DN177" s="263">
        <v>0</v>
      </c>
      <c r="DO177" s="263">
        <v>0</v>
      </c>
      <c r="DP177" s="263">
        <v>54569.644111111003</v>
      </c>
      <c r="DR177" s="263">
        <v>0</v>
      </c>
      <c r="DS177" s="263">
        <v>0</v>
      </c>
      <c r="DT177" s="263">
        <v>0</v>
      </c>
      <c r="DU177" s="263">
        <v>0</v>
      </c>
      <c r="DV177" s="263">
        <v>0</v>
      </c>
      <c r="DW177" s="263">
        <v>0</v>
      </c>
      <c r="DX177" s="263">
        <v>0</v>
      </c>
      <c r="DY177" s="263">
        <v>0</v>
      </c>
      <c r="DZ177" s="263">
        <v>0</v>
      </c>
      <c r="EA177" s="263">
        <v>0</v>
      </c>
      <c r="EB177" s="263">
        <v>0</v>
      </c>
      <c r="EC177" s="263">
        <v>0</v>
      </c>
      <c r="ED177" s="263">
        <v>0</v>
      </c>
      <c r="EE177" s="263">
        <v>19190568.251221139</v>
      </c>
      <c r="EF177" s="263">
        <v>19745591.045610309</v>
      </c>
      <c r="EG177" s="263">
        <v>0</v>
      </c>
      <c r="EH177" s="263">
        <v>14520391.741851401</v>
      </c>
      <c r="EI177" s="263">
        <v>57327623.64548219</v>
      </c>
      <c r="EJ177" s="263">
        <v>17390000</v>
      </c>
      <c r="EK177" s="263">
        <v>18036384.649489209</v>
      </c>
      <c r="EL177" s="263">
        <v>0</v>
      </c>
      <c r="EM177" s="263">
        <v>0</v>
      </c>
      <c r="EN177" s="263">
        <v>49977845.616272241</v>
      </c>
      <c r="EO177" s="263">
        <v>69353153.396583945</v>
      </c>
      <c r="EP177" s="263">
        <v>0</v>
      </c>
      <c r="EQ177" s="263">
        <v>0</v>
      </c>
      <c r="ER177" s="263">
        <v>34740055.60654442</v>
      </c>
    </row>
    <row r="178" spans="1:148" x14ac:dyDescent="0.75">
      <c r="A178" s="262">
        <v>47938</v>
      </c>
      <c r="B178" t="s">
        <v>308</v>
      </c>
      <c r="C178" s="263">
        <v>45008213.630867958</v>
      </c>
      <c r="D178" s="263">
        <v>3155734.0201973962</v>
      </c>
      <c r="E178" s="263">
        <v>35735951.742891267</v>
      </c>
      <c r="F178" s="263">
        <v>48163947.65106535</v>
      </c>
      <c r="G178" s="263">
        <v>219537448.57929561</v>
      </c>
      <c r="H178" s="263">
        <v>-4.6566128730773934E-9</v>
      </c>
      <c r="I178" s="263"/>
      <c r="J178" s="263">
        <v>0</v>
      </c>
      <c r="K178" s="263">
        <v>0</v>
      </c>
      <c r="L178" s="263">
        <v>0</v>
      </c>
      <c r="M178" s="263">
        <v>0</v>
      </c>
      <c r="N178" s="263">
        <v>0</v>
      </c>
      <c r="O178" s="263">
        <v>0</v>
      </c>
      <c r="P178" s="263">
        <v>0</v>
      </c>
      <c r="Q178" s="263">
        <v>0</v>
      </c>
      <c r="R178" s="263">
        <v>0</v>
      </c>
      <c r="S178" s="263">
        <v>0</v>
      </c>
      <c r="T178" s="263">
        <v>0</v>
      </c>
      <c r="U178" s="263">
        <v>0</v>
      </c>
      <c r="V178" s="263">
        <v>0</v>
      </c>
      <c r="W178" s="263">
        <v>11415383.40641949</v>
      </c>
      <c r="X178" s="263">
        <v>0</v>
      </c>
      <c r="Y178" s="263">
        <v>0</v>
      </c>
      <c r="Z178" s="263">
        <v>17931.248304043002</v>
      </c>
      <c r="AA178" s="263">
        <v>0</v>
      </c>
      <c r="AB178" s="263">
        <v>11800250.7474568</v>
      </c>
      <c r="AC178" s="263">
        <v>0</v>
      </c>
      <c r="AD178" s="263">
        <v>0</v>
      </c>
      <c r="AE178" s="263">
        <v>0</v>
      </c>
      <c r="AF178" s="263">
        <v>0</v>
      </c>
      <c r="AG178" s="263">
        <v>0</v>
      </c>
      <c r="AH178" s="263">
        <v>0</v>
      </c>
      <c r="AI178" s="263">
        <v>0</v>
      </c>
      <c r="AJ178" s="263">
        <v>21774648.22868761</v>
      </c>
      <c r="AK178" s="263"/>
      <c r="AL178" s="263">
        <v>0</v>
      </c>
      <c r="AM178" s="263">
        <v>0</v>
      </c>
      <c r="AN178" s="263">
        <v>0</v>
      </c>
      <c r="AO178" s="263">
        <v>0</v>
      </c>
      <c r="AP178" s="263">
        <v>0</v>
      </c>
      <c r="AQ178" s="263">
        <v>0</v>
      </c>
      <c r="AR178" s="263">
        <v>0</v>
      </c>
      <c r="AS178" s="263">
        <v>0</v>
      </c>
      <c r="AT178" s="263">
        <v>0</v>
      </c>
      <c r="AU178" s="263">
        <v>0</v>
      </c>
      <c r="AV178" s="263">
        <v>0</v>
      </c>
      <c r="AW178" s="263">
        <v>0</v>
      </c>
      <c r="AX178" s="263">
        <v>0</v>
      </c>
      <c r="AY178" s="263">
        <v>58378.482028712002</v>
      </c>
      <c r="AZ178" s="263">
        <v>58893.823214365002</v>
      </c>
      <c r="BA178" s="263">
        <v>0</v>
      </c>
      <c r="BB178" s="263">
        <v>3778.8762750139999</v>
      </c>
      <c r="BC178" s="263">
        <v>145157.50330467799</v>
      </c>
      <c r="BD178" s="263">
        <v>281262.83034890197</v>
      </c>
      <c r="BE178" s="263">
        <v>66947.151935563001</v>
      </c>
      <c r="BF178" s="263">
        <v>0</v>
      </c>
      <c r="BG178" s="263">
        <v>0</v>
      </c>
      <c r="BH178" s="263">
        <v>0</v>
      </c>
      <c r="BI178" s="263">
        <v>0</v>
      </c>
      <c r="BJ178" s="263">
        <v>0</v>
      </c>
      <c r="BK178" s="263">
        <v>0</v>
      </c>
      <c r="BL178" s="263">
        <v>2541315.3530901619</v>
      </c>
      <c r="BM178" s="263"/>
      <c r="BN178" s="263">
        <v>0</v>
      </c>
      <c r="BO178" s="263">
        <v>0</v>
      </c>
      <c r="BP178" s="263">
        <v>0</v>
      </c>
      <c r="BQ178" s="263">
        <v>0</v>
      </c>
      <c r="BR178" s="263">
        <v>0</v>
      </c>
      <c r="BS178" s="263">
        <v>0</v>
      </c>
      <c r="BT178" s="263">
        <v>0</v>
      </c>
      <c r="BU178" s="263">
        <v>0</v>
      </c>
      <c r="BV178" s="263">
        <v>0</v>
      </c>
      <c r="BW178" s="263">
        <v>0</v>
      </c>
      <c r="BX178" s="263">
        <v>0</v>
      </c>
      <c r="BY178" s="263">
        <v>0</v>
      </c>
      <c r="BZ178" s="263">
        <v>0</v>
      </c>
      <c r="CA178" s="263">
        <v>7775184.8448016495</v>
      </c>
      <c r="CB178" s="263">
        <v>0</v>
      </c>
      <c r="CC178" s="263">
        <v>0</v>
      </c>
      <c r="CD178" s="263">
        <v>0</v>
      </c>
      <c r="CE178" s="263">
        <v>4865830.6964209378</v>
      </c>
      <c r="CF178" s="263">
        <v>5589749.2525431961</v>
      </c>
      <c r="CG178" s="263">
        <v>0</v>
      </c>
      <c r="CH178" s="263">
        <v>0</v>
      </c>
      <c r="CI178" s="263">
        <v>0</v>
      </c>
      <c r="CJ178" s="263">
        <v>0</v>
      </c>
      <c r="CK178" s="263">
        <v>4539779.5712686777</v>
      </c>
      <c r="CL178" s="263">
        <v>0</v>
      </c>
      <c r="CM178" s="263">
        <v>0</v>
      </c>
      <c r="CN178" s="263">
        <v>12965407.3778568</v>
      </c>
      <c r="CO178" s="263"/>
      <c r="CP178" s="263">
        <v>0</v>
      </c>
      <c r="CQ178" s="263">
        <v>0</v>
      </c>
      <c r="CR178" s="263">
        <v>0</v>
      </c>
      <c r="CS178" s="263">
        <v>0</v>
      </c>
      <c r="CT178" s="263">
        <v>0</v>
      </c>
      <c r="CU178" s="263">
        <v>0</v>
      </c>
      <c r="CV178" s="263">
        <v>0</v>
      </c>
      <c r="CW178" s="263">
        <v>0</v>
      </c>
      <c r="CX178" s="263">
        <v>0</v>
      </c>
      <c r="CY178" s="263">
        <v>0</v>
      </c>
      <c r="CZ178" s="263">
        <v>0</v>
      </c>
      <c r="DA178" s="263">
        <v>0</v>
      </c>
      <c r="DB178" s="263">
        <v>0</v>
      </c>
      <c r="DC178" s="263">
        <v>11473761.888448199</v>
      </c>
      <c r="DD178" s="263">
        <v>58893.823214365002</v>
      </c>
      <c r="DE178" s="263">
        <v>0</v>
      </c>
      <c r="DF178" s="263">
        <v>21710.124579055999</v>
      </c>
      <c r="DG178" s="263">
        <v>145157.50330467799</v>
      </c>
      <c r="DH178" s="263">
        <v>12081513.577805709</v>
      </c>
      <c r="DI178" s="263">
        <v>66947.151935563001</v>
      </c>
      <c r="DJ178" s="263">
        <v>0</v>
      </c>
      <c r="DK178" s="263">
        <v>0</v>
      </c>
      <c r="DL178" s="263">
        <v>0</v>
      </c>
      <c r="DM178" s="263">
        <v>0</v>
      </c>
      <c r="DN178" s="263">
        <v>0</v>
      </c>
      <c r="DO178" s="263">
        <v>0</v>
      </c>
      <c r="DP178" s="263">
        <v>24315963.581777781</v>
      </c>
      <c r="DR178" s="263">
        <v>0</v>
      </c>
      <c r="DS178" s="263">
        <v>0</v>
      </c>
      <c r="DT178" s="263">
        <v>0</v>
      </c>
      <c r="DU178" s="263">
        <v>0</v>
      </c>
      <c r="DV178" s="263">
        <v>0</v>
      </c>
      <c r="DW178" s="263">
        <v>0</v>
      </c>
      <c r="DX178" s="263">
        <v>0</v>
      </c>
      <c r="DY178" s="263">
        <v>0</v>
      </c>
      <c r="DZ178" s="263">
        <v>0</v>
      </c>
      <c r="EA178" s="263">
        <v>0</v>
      </c>
      <c r="EB178" s="263">
        <v>0</v>
      </c>
      <c r="EC178" s="263">
        <v>0</v>
      </c>
      <c r="ED178" s="263">
        <v>0</v>
      </c>
      <c r="EE178" s="263">
        <v>0</v>
      </c>
      <c r="EF178" s="263">
        <v>19745591.045610309</v>
      </c>
      <c r="EG178" s="263">
        <v>0</v>
      </c>
      <c r="EH178" s="263">
        <v>14502460.493547359</v>
      </c>
      <c r="EI178" s="263">
        <v>52461792.949061252</v>
      </c>
      <c r="EJ178" s="263">
        <v>0</v>
      </c>
      <c r="EK178" s="263">
        <v>18036384.649489209</v>
      </c>
      <c r="EL178" s="263">
        <v>0</v>
      </c>
      <c r="EM178" s="263">
        <v>0</v>
      </c>
      <c r="EN178" s="263">
        <v>49977845.616272241</v>
      </c>
      <c r="EO178" s="263">
        <v>64813373.825315267</v>
      </c>
      <c r="EP178" s="263">
        <v>0</v>
      </c>
      <c r="EQ178" s="263">
        <v>0</v>
      </c>
      <c r="ER178" s="263">
        <v>0</v>
      </c>
    </row>
    <row r="179" spans="1:148" x14ac:dyDescent="0.75">
      <c r="A179" s="262">
        <v>47968</v>
      </c>
      <c r="B179" t="s">
        <v>308</v>
      </c>
      <c r="C179" s="263">
        <v>0</v>
      </c>
      <c r="D179" s="263">
        <v>296227.59238763899</v>
      </c>
      <c r="E179" s="263">
        <v>6756413.4011273086</v>
      </c>
      <c r="F179" s="263">
        <v>296227.59238763899</v>
      </c>
      <c r="G179" s="263">
        <v>212781035.1781683</v>
      </c>
      <c r="H179" s="263">
        <v>0</v>
      </c>
      <c r="I179" s="263"/>
      <c r="J179" s="263">
        <v>0</v>
      </c>
      <c r="K179" s="263">
        <v>0</v>
      </c>
      <c r="L179" s="263">
        <v>0</v>
      </c>
      <c r="M179" s="263">
        <v>0</v>
      </c>
      <c r="N179" s="263">
        <v>0</v>
      </c>
      <c r="O179" s="263">
        <v>0</v>
      </c>
      <c r="P179" s="263">
        <v>0</v>
      </c>
      <c r="Q179" s="263">
        <v>0</v>
      </c>
      <c r="R179" s="263">
        <v>0</v>
      </c>
      <c r="S179" s="263">
        <v>0</v>
      </c>
      <c r="T179" s="263">
        <v>0</v>
      </c>
      <c r="U179" s="263">
        <v>0</v>
      </c>
      <c r="V179" s="263">
        <v>0</v>
      </c>
      <c r="W179" s="263">
        <v>0</v>
      </c>
      <c r="X179" s="263">
        <v>0</v>
      </c>
      <c r="Y179" s="263">
        <v>0</v>
      </c>
      <c r="Z179" s="263">
        <v>0</v>
      </c>
      <c r="AA179" s="263">
        <v>0</v>
      </c>
      <c r="AB179" s="263">
        <v>0</v>
      </c>
      <c r="AC179" s="263">
        <v>0</v>
      </c>
      <c r="AD179" s="263">
        <v>0</v>
      </c>
      <c r="AE179" s="263">
        <v>0</v>
      </c>
      <c r="AF179" s="263">
        <v>0</v>
      </c>
      <c r="AG179" s="263">
        <v>0</v>
      </c>
      <c r="AH179" s="263">
        <v>0</v>
      </c>
      <c r="AI179" s="263">
        <v>0</v>
      </c>
      <c r="AJ179" s="263">
        <v>0</v>
      </c>
      <c r="AK179" s="263"/>
      <c r="AL179" s="263">
        <v>0</v>
      </c>
      <c r="AM179" s="263">
        <v>0</v>
      </c>
      <c r="AN179" s="263">
        <v>0</v>
      </c>
      <c r="AO179" s="263">
        <v>0</v>
      </c>
      <c r="AP179" s="263">
        <v>0</v>
      </c>
      <c r="AQ179" s="263">
        <v>0</v>
      </c>
      <c r="AR179" s="263">
        <v>0</v>
      </c>
      <c r="AS179" s="263">
        <v>0</v>
      </c>
      <c r="AT179" s="263">
        <v>0</v>
      </c>
      <c r="AU179" s="263">
        <v>0</v>
      </c>
      <c r="AV179" s="263">
        <v>0</v>
      </c>
      <c r="AW179" s="263">
        <v>0</v>
      </c>
      <c r="AX179" s="263">
        <v>0</v>
      </c>
      <c r="AY179" s="263">
        <v>0</v>
      </c>
      <c r="AZ179" s="263">
        <v>80517.896524762007</v>
      </c>
      <c r="BA179" s="263">
        <v>0</v>
      </c>
      <c r="BB179" s="263">
        <v>0</v>
      </c>
      <c r="BC179" s="263">
        <v>146530.97219612799</v>
      </c>
      <c r="BD179" s="263">
        <v>0</v>
      </c>
      <c r="BE179" s="263">
        <v>69178.723666749007</v>
      </c>
      <c r="BF179" s="263">
        <v>0</v>
      </c>
      <c r="BG179" s="263">
        <v>0</v>
      </c>
      <c r="BH179" s="263">
        <v>0</v>
      </c>
      <c r="BI179" s="263">
        <v>0</v>
      </c>
      <c r="BJ179" s="263">
        <v>0</v>
      </c>
      <c r="BK179" s="263">
        <v>0</v>
      </c>
      <c r="BL179" s="263">
        <v>0</v>
      </c>
      <c r="BM179" s="263"/>
      <c r="BN179" s="263">
        <v>0</v>
      </c>
      <c r="BO179" s="263">
        <v>0</v>
      </c>
      <c r="BP179" s="263">
        <v>0</v>
      </c>
      <c r="BQ179" s="263">
        <v>0</v>
      </c>
      <c r="BR179" s="263">
        <v>0</v>
      </c>
      <c r="BS179" s="263">
        <v>0</v>
      </c>
      <c r="BT179" s="263">
        <v>0</v>
      </c>
      <c r="BU179" s="263">
        <v>0</v>
      </c>
      <c r="BV179" s="263">
        <v>0</v>
      </c>
      <c r="BW179" s="263">
        <v>0</v>
      </c>
      <c r="BX179" s="263">
        <v>0</v>
      </c>
      <c r="BY179" s="263">
        <v>0</v>
      </c>
      <c r="BZ179" s="263">
        <v>0</v>
      </c>
      <c r="CA179" s="263">
        <v>0</v>
      </c>
      <c r="CB179" s="263">
        <v>0</v>
      </c>
      <c r="CC179" s="263">
        <v>0</v>
      </c>
      <c r="CD179" s="263">
        <v>0</v>
      </c>
      <c r="CE179" s="263">
        <v>3571035.63549991</v>
      </c>
      <c r="CF179" s="263">
        <v>0</v>
      </c>
      <c r="CG179" s="263">
        <v>0</v>
      </c>
      <c r="CH179" s="263">
        <v>0</v>
      </c>
      <c r="CI179" s="263">
        <v>0</v>
      </c>
      <c r="CJ179" s="263">
        <v>0</v>
      </c>
      <c r="CK179" s="263">
        <v>3185377.7656273991</v>
      </c>
      <c r="CL179" s="263">
        <v>0</v>
      </c>
      <c r="CM179" s="263">
        <v>0</v>
      </c>
      <c r="CN179" s="263">
        <v>0</v>
      </c>
      <c r="CO179" s="263"/>
      <c r="CP179" s="263">
        <v>0</v>
      </c>
      <c r="CQ179" s="263">
        <v>0</v>
      </c>
      <c r="CR179" s="263">
        <v>0</v>
      </c>
      <c r="CS179" s="263">
        <v>0</v>
      </c>
      <c r="CT179" s="263">
        <v>0</v>
      </c>
      <c r="CU179" s="263">
        <v>0</v>
      </c>
      <c r="CV179" s="263">
        <v>0</v>
      </c>
      <c r="CW179" s="263">
        <v>0</v>
      </c>
      <c r="CX179" s="263">
        <v>0</v>
      </c>
      <c r="CY179" s="263">
        <v>0</v>
      </c>
      <c r="CZ179" s="263">
        <v>0</v>
      </c>
      <c r="DA179" s="263">
        <v>0</v>
      </c>
      <c r="DB179" s="263">
        <v>0</v>
      </c>
      <c r="DC179" s="263">
        <v>0</v>
      </c>
      <c r="DD179" s="263">
        <v>80517.896524762007</v>
      </c>
      <c r="DE179" s="263">
        <v>0</v>
      </c>
      <c r="DF179" s="263">
        <v>0</v>
      </c>
      <c r="DG179" s="263">
        <v>146530.97219612799</v>
      </c>
      <c r="DH179" s="263">
        <v>0</v>
      </c>
      <c r="DI179" s="263">
        <v>69178.723666749007</v>
      </c>
      <c r="DJ179" s="263">
        <v>0</v>
      </c>
      <c r="DK179" s="263">
        <v>0</v>
      </c>
      <c r="DL179" s="263">
        <v>0</v>
      </c>
      <c r="DM179" s="263">
        <v>0</v>
      </c>
      <c r="DN179" s="263">
        <v>0</v>
      </c>
      <c r="DO179" s="263">
        <v>0</v>
      </c>
      <c r="DP179" s="263">
        <v>0</v>
      </c>
      <c r="DR179" s="263">
        <v>0</v>
      </c>
      <c r="DS179" s="263">
        <v>0</v>
      </c>
      <c r="DT179" s="263">
        <v>0</v>
      </c>
      <c r="DU179" s="263">
        <v>0</v>
      </c>
      <c r="DV179" s="263">
        <v>0</v>
      </c>
      <c r="DW179" s="263">
        <v>0</v>
      </c>
      <c r="DX179" s="263">
        <v>0</v>
      </c>
      <c r="DY179" s="263">
        <v>0</v>
      </c>
      <c r="DZ179" s="263">
        <v>0</v>
      </c>
      <c r="EA179" s="263">
        <v>0</v>
      </c>
      <c r="EB179" s="263">
        <v>0</v>
      </c>
      <c r="EC179" s="263">
        <v>0</v>
      </c>
      <c r="ED179" s="263">
        <v>0</v>
      </c>
      <c r="EE179" s="263">
        <v>0</v>
      </c>
      <c r="EF179" s="263">
        <v>19745591.045610309</v>
      </c>
      <c r="EG179" s="263">
        <v>0</v>
      </c>
      <c r="EH179" s="263">
        <v>14502460.493547359</v>
      </c>
      <c r="EI179" s="263">
        <v>48890757.313561343</v>
      </c>
      <c r="EJ179" s="263">
        <v>0</v>
      </c>
      <c r="EK179" s="263">
        <v>18036384.649489209</v>
      </c>
      <c r="EL179" s="263">
        <v>0</v>
      </c>
      <c r="EM179" s="263">
        <v>0</v>
      </c>
      <c r="EN179" s="263">
        <v>49977845.616272241</v>
      </c>
      <c r="EO179" s="263">
        <v>61627996.059687883</v>
      </c>
      <c r="EP179" s="263">
        <v>0</v>
      </c>
      <c r="EQ179" s="263">
        <v>0</v>
      </c>
      <c r="ER179" s="263">
        <v>0</v>
      </c>
    </row>
    <row r="180" spans="1:148" x14ac:dyDescent="0.75">
      <c r="A180" s="262">
        <v>47999</v>
      </c>
      <c r="B180" t="s">
        <v>308</v>
      </c>
      <c r="C180" s="263">
        <v>31604896.883025762</v>
      </c>
      <c r="D180" s="263">
        <v>1268257.0620305641</v>
      </c>
      <c r="E180" s="263">
        <v>1975549.249424903</v>
      </c>
      <c r="F180" s="263">
        <v>32873153.945056319</v>
      </c>
      <c r="G180" s="263">
        <v>179200589.04571769</v>
      </c>
      <c r="H180" s="263">
        <v>-2.793967723846436E-9</v>
      </c>
      <c r="I180" s="263"/>
      <c r="J180" s="263">
        <v>0</v>
      </c>
      <c r="K180" s="263">
        <v>0</v>
      </c>
      <c r="L180" s="263">
        <v>0</v>
      </c>
      <c r="M180" s="263">
        <v>0</v>
      </c>
      <c r="N180" s="263">
        <v>0</v>
      </c>
      <c r="O180" s="263">
        <v>0</v>
      </c>
      <c r="P180" s="263">
        <v>0</v>
      </c>
      <c r="Q180" s="263">
        <v>0</v>
      </c>
      <c r="R180" s="263">
        <v>0</v>
      </c>
      <c r="S180" s="263">
        <v>0</v>
      </c>
      <c r="T180" s="263">
        <v>0</v>
      </c>
      <c r="U180" s="263">
        <v>0</v>
      </c>
      <c r="V180" s="263">
        <v>0</v>
      </c>
      <c r="W180" s="263">
        <v>0</v>
      </c>
      <c r="X180" s="263">
        <v>0</v>
      </c>
      <c r="Y180" s="263">
        <v>0</v>
      </c>
      <c r="Z180" s="263">
        <v>0</v>
      </c>
      <c r="AA180" s="263">
        <v>31604896.883025762</v>
      </c>
      <c r="AB180" s="263">
        <v>0</v>
      </c>
      <c r="AC180" s="263">
        <v>0</v>
      </c>
      <c r="AD180" s="263">
        <v>0</v>
      </c>
      <c r="AE180" s="263">
        <v>0</v>
      </c>
      <c r="AF180" s="263">
        <v>0</v>
      </c>
      <c r="AG180" s="263">
        <v>0</v>
      </c>
      <c r="AH180" s="263">
        <v>0</v>
      </c>
      <c r="AI180" s="263">
        <v>0</v>
      </c>
      <c r="AJ180" s="263">
        <v>0</v>
      </c>
      <c r="AK180" s="263"/>
      <c r="AL180" s="263">
        <v>0</v>
      </c>
      <c r="AM180" s="263">
        <v>0</v>
      </c>
      <c r="AN180" s="263">
        <v>0</v>
      </c>
      <c r="AO180" s="263">
        <v>0</v>
      </c>
      <c r="AP180" s="263">
        <v>0</v>
      </c>
      <c r="AQ180" s="263">
        <v>0</v>
      </c>
      <c r="AR180" s="263">
        <v>0</v>
      </c>
      <c r="AS180" s="263">
        <v>0</v>
      </c>
      <c r="AT180" s="263">
        <v>0</v>
      </c>
      <c r="AU180" s="263">
        <v>0</v>
      </c>
      <c r="AV180" s="263">
        <v>0</v>
      </c>
      <c r="AW180" s="263">
        <v>0</v>
      </c>
      <c r="AX180" s="263">
        <v>0</v>
      </c>
      <c r="AY180" s="263">
        <v>0</v>
      </c>
      <c r="AZ180" s="263">
        <v>77920.545023964005</v>
      </c>
      <c r="BA180" s="263">
        <v>0</v>
      </c>
      <c r="BB180" s="263">
        <v>0</v>
      </c>
      <c r="BC180" s="263">
        <v>1123389.3650710371</v>
      </c>
      <c r="BD180" s="263">
        <v>0</v>
      </c>
      <c r="BE180" s="263">
        <v>66947.151935563001</v>
      </c>
      <c r="BF180" s="263">
        <v>0</v>
      </c>
      <c r="BG180" s="263">
        <v>0</v>
      </c>
      <c r="BH180" s="263">
        <v>0</v>
      </c>
      <c r="BI180" s="263">
        <v>0</v>
      </c>
      <c r="BJ180" s="263">
        <v>0</v>
      </c>
      <c r="BK180" s="263">
        <v>0</v>
      </c>
      <c r="BL180" s="263">
        <v>0</v>
      </c>
      <c r="BM180" s="263"/>
      <c r="BN180" s="263">
        <v>0</v>
      </c>
      <c r="BO180" s="263">
        <v>0</v>
      </c>
      <c r="BP180" s="263">
        <v>0</v>
      </c>
      <c r="BQ180" s="263">
        <v>0</v>
      </c>
      <c r="BR180" s="263">
        <v>0</v>
      </c>
      <c r="BS180" s="263">
        <v>0</v>
      </c>
      <c r="BT180" s="263">
        <v>0</v>
      </c>
      <c r="BU180" s="263">
        <v>0</v>
      </c>
      <c r="BV180" s="263">
        <v>0</v>
      </c>
      <c r="BW180" s="263">
        <v>0</v>
      </c>
      <c r="BX180" s="263">
        <v>0</v>
      </c>
      <c r="BY180" s="263">
        <v>0</v>
      </c>
      <c r="BZ180" s="263">
        <v>0</v>
      </c>
      <c r="CA180" s="263">
        <v>0</v>
      </c>
      <c r="CB180" s="263">
        <v>0</v>
      </c>
      <c r="CC180" s="263">
        <v>0</v>
      </c>
      <c r="CD180" s="263">
        <v>0</v>
      </c>
      <c r="CE180" s="263">
        <v>1635608.5314152821</v>
      </c>
      <c r="CF180" s="263">
        <v>0</v>
      </c>
      <c r="CG180" s="263">
        <v>0</v>
      </c>
      <c r="CH180" s="263">
        <v>0</v>
      </c>
      <c r="CI180" s="263">
        <v>0</v>
      </c>
      <c r="CJ180" s="263">
        <v>0</v>
      </c>
      <c r="CK180" s="263">
        <v>339940.71800962102</v>
      </c>
      <c r="CL180" s="263">
        <v>0</v>
      </c>
      <c r="CM180" s="263">
        <v>0</v>
      </c>
      <c r="CN180" s="263">
        <v>0</v>
      </c>
      <c r="CO180" s="263"/>
      <c r="CP180" s="263">
        <v>0</v>
      </c>
      <c r="CQ180" s="263">
        <v>0</v>
      </c>
      <c r="CR180" s="263">
        <v>0</v>
      </c>
      <c r="CS180" s="263">
        <v>0</v>
      </c>
      <c r="CT180" s="263">
        <v>0</v>
      </c>
      <c r="CU180" s="263">
        <v>0</v>
      </c>
      <c r="CV180" s="263">
        <v>0</v>
      </c>
      <c r="CW180" s="263">
        <v>0</v>
      </c>
      <c r="CX180" s="263">
        <v>0</v>
      </c>
      <c r="CY180" s="263">
        <v>0</v>
      </c>
      <c r="CZ180" s="263">
        <v>0</v>
      </c>
      <c r="DA180" s="263">
        <v>0</v>
      </c>
      <c r="DB180" s="263">
        <v>0</v>
      </c>
      <c r="DC180" s="263">
        <v>0</v>
      </c>
      <c r="DD180" s="263">
        <v>77920.545023964005</v>
      </c>
      <c r="DE180" s="263">
        <v>0</v>
      </c>
      <c r="DF180" s="263">
        <v>0</v>
      </c>
      <c r="DG180" s="263">
        <v>32728286.248096801</v>
      </c>
      <c r="DH180" s="263">
        <v>0</v>
      </c>
      <c r="DI180" s="263">
        <v>66947.151935563001</v>
      </c>
      <c r="DJ180" s="263">
        <v>0</v>
      </c>
      <c r="DK180" s="263">
        <v>0</v>
      </c>
      <c r="DL180" s="263">
        <v>0</v>
      </c>
      <c r="DM180" s="263">
        <v>0</v>
      </c>
      <c r="DN180" s="263">
        <v>0</v>
      </c>
      <c r="DO180" s="263">
        <v>0</v>
      </c>
      <c r="DP180" s="263">
        <v>0</v>
      </c>
      <c r="DR180" s="263">
        <v>0</v>
      </c>
      <c r="DS180" s="263">
        <v>0</v>
      </c>
      <c r="DT180" s="263">
        <v>0</v>
      </c>
      <c r="DU180" s="263">
        <v>0</v>
      </c>
      <c r="DV180" s="263">
        <v>0</v>
      </c>
      <c r="DW180" s="263">
        <v>0</v>
      </c>
      <c r="DX180" s="263">
        <v>0</v>
      </c>
      <c r="DY180" s="263">
        <v>0</v>
      </c>
      <c r="DZ180" s="263">
        <v>0</v>
      </c>
      <c r="EA180" s="263">
        <v>0</v>
      </c>
      <c r="EB180" s="263">
        <v>0</v>
      </c>
      <c r="EC180" s="263">
        <v>0</v>
      </c>
      <c r="ED180" s="263">
        <v>0</v>
      </c>
      <c r="EE180" s="263">
        <v>0</v>
      </c>
      <c r="EF180" s="263">
        <v>19745591.045610309</v>
      </c>
      <c r="EG180" s="263">
        <v>0</v>
      </c>
      <c r="EH180" s="263">
        <v>14502460.493547359</v>
      </c>
      <c r="EI180" s="263">
        <v>15650251.899120299</v>
      </c>
      <c r="EJ180" s="263">
        <v>0</v>
      </c>
      <c r="EK180" s="263">
        <v>18036384.649489209</v>
      </c>
      <c r="EL180" s="263">
        <v>0</v>
      </c>
      <c r="EM180" s="263">
        <v>0</v>
      </c>
      <c r="EN180" s="263">
        <v>49977845.616272241</v>
      </c>
      <c r="EO180" s="263">
        <v>61288055.341678247</v>
      </c>
      <c r="EP180" s="263">
        <v>0</v>
      </c>
      <c r="EQ180" s="263">
        <v>0</v>
      </c>
      <c r="ER180" s="263">
        <v>0</v>
      </c>
    </row>
    <row r="181" spans="1:148" x14ac:dyDescent="0.75">
      <c r="A181" s="262">
        <v>48029</v>
      </c>
      <c r="B181" t="s">
        <v>308</v>
      </c>
      <c r="C181" s="263">
        <v>14471391.189035229</v>
      </c>
      <c r="D181" s="263">
        <v>1069363.476837456</v>
      </c>
      <c r="E181" s="263">
        <v>1178860.710085067</v>
      </c>
      <c r="F181" s="263">
        <v>15540754.665872689</v>
      </c>
      <c r="G181" s="263">
        <v>163550337.14659739</v>
      </c>
      <c r="H181" s="263">
        <v>2.0954757928848271E-9</v>
      </c>
      <c r="I181" s="263"/>
      <c r="J181" s="263">
        <v>0</v>
      </c>
      <c r="K181" s="263">
        <v>0</v>
      </c>
      <c r="L181" s="263">
        <v>0</v>
      </c>
      <c r="M181" s="263">
        <v>0</v>
      </c>
      <c r="N181" s="263">
        <v>0</v>
      </c>
      <c r="O181" s="263">
        <v>0</v>
      </c>
      <c r="P181" s="263">
        <v>0</v>
      </c>
      <c r="Q181" s="263">
        <v>0</v>
      </c>
      <c r="R181" s="263">
        <v>0</v>
      </c>
      <c r="S181" s="263">
        <v>0</v>
      </c>
      <c r="T181" s="263">
        <v>0</v>
      </c>
      <c r="U181" s="263">
        <v>0</v>
      </c>
      <c r="V181" s="263">
        <v>0</v>
      </c>
      <c r="W181" s="263">
        <v>0</v>
      </c>
      <c r="X181" s="263">
        <v>0</v>
      </c>
      <c r="Y181" s="263">
        <v>0</v>
      </c>
      <c r="Z181" s="263">
        <v>0</v>
      </c>
      <c r="AA181" s="263">
        <v>14471391.189035229</v>
      </c>
      <c r="AB181" s="263">
        <v>0</v>
      </c>
      <c r="AC181" s="263">
        <v>0</v>
      </c>
      <c r="AD181" s="263">
        <v>0</v>
      </c>
      <c r="AE181" s="263">
        <v>0</v>
      </c>
      <c r="AF181" s="263">
        <v>0</v>
      </c>
      <c r="AG181" s="263">
        <v>0</v>
      </c>
      <c r="AH181" s="263">
        <v>0</v>
      </c>
      <c r="AI181" s="263">
        <v>0</v>
      </c>
      <c r="AJ181" s="263">
        <v>0</v>
      </c>
      <c r="AK181" s="263"/>
      <c r="AL181" s="263">
        <v>0</v>
      </c>
      <c r="AM181" s="263">
        <v>0</v>
      </c>
      <c r="AN181" s="263">
        <v>0</v>
      </c>
      <c r="AO181" s="263">
        <v>0</v>
      </c>
      <c r="AP181" s="263">
        <v>0</v>
      </c>
      <c r="AQ181" s="263">
        <v>0</v>
      </c>
      <c r="AR181" s="263">
        <v>0</v>
      </c>
      <c r="AS181" s="263">
        <v>0</v>
      </c>
      <c r="AT181" s="263">
        <v>0</v>
      </c>
      <c r="AU181" s="263">
        <v>0</v>
      </c>
      <c r="AV181" s="263">
        <v>0</v>
      </c>
      <c r="AW181" s="263">
        <v>0</v>
      </c>
      <c r="AX181" s="263">
        <v>0</v>
      </c>
      <c r="AY181" s="263">
        <v>0</v>
      </c>
      <c r="AZ181" s="263">
        <v>80517.896524762007</v>
      </c>
      <c r="BA181" s="263">
        <v>0</v>
      </c>
      <c r="BB181" s="263">
        <v>0</v>
      </c>
      <c r="BC181" s="263">
        <v>919666.85664594499</v>
      </c>
      <c r="BD181" s="263">
        <v>0</v>
      </c>
      <c r="BE181" s="263">
        <v>69178.723666749007</v>
      </c>
      <c r="BF181" s="263">
        <v>0</v>
      </c>
      <c r="BG181" s="263">
        <v>0</v>
      </c>
      <c r="BH181" s="263">
        <v>0</v>
      </c>
      <c r="BI181" s="263">
        <v>0</v>
      </c>
      <c r="BJ181" s="263">
        <v>0</v>
      </c>
      <c r="BK181" s="263">
        <v>0</v>
      </c>
      <c r="BL181" s="263">
        <v>0</v>
      </c>
      <c r="BM181" s="263"/>
      <c r="BN181" s="263">
        <v>0</v>
      </c>
      <c r="BO181" s="263">
        <v>0</v>
      </c>
      <c r="BP181" s="263">
        <v>0</v>
      </c>
      <c r="BQ181" s="263">
        <v>0</v>
      </c>
      <c r="BR181" s="263">
        <v>0</v>
      </c>
      <c r="BS181" s="263">
        <v>0</v>
      </c>
      <c r="BT181" s="263">
        <v>0</v>
      </c>
      <c r="BU181" s="263">
        <v>0</v>
      </c>
      <c r="BV181" s="263">
        <v>0</v>
      </c>
      <c r="BW181" s="263">
        <v>0</v>
      </c>
      <c r="BX181" s="263">
        <v>0</v>
      </c>
      <c r="BY181" s="263">
        <v>0</v>
      </c>
      <c r="BZ181" s="263">
        <v>0</v>
      </c>
      <c r="CA181" s="263">
        <v>0</v>
      </c>
      <c r="CB181" s="263">
        <v>0</v>
      </c>
      <c r="CC181" s="263">
        <v>0</v>
      </c>
      <c r="CD181" s="263">
        <v>0</v>
      </c>
      <c r="CE181" s="263">
        <v>1178860.710085067</v>
      </c>
      <c r="CF181" s="263">
        <v>0</v>
      </c>
      <c r="CG181" s="263">
        <v>0</v>
      </c>
      <c r="CH181" s="263">
        <v>0</v>
      </c>
      <c r="CI181" s="263">
        <v>0</v>
      </c>
      <c r="CJ181" s="263">
        <v>0</v>
      </c>
      <c r="CK181" s="263">
        <v>0</v>
      </c>
      <c r="CL181" s="263">
        <v>0</v>
      </c>
      <c r="CM181" s="263">
        <v>0</v>
      </c>
      <c r="CN181" s="263">
        <v>0</v>
      </c>
      <c r="CO181" s="263"/>
      <c r="CP181" s="263">
        <v>0</v>
      </c>
      <c r="CQ181" s="263">
        <v>0</v>
      </c>
      <c r="CR181" s="263">
        <v>0</v>
      </c>
      <c r="CS181" s="263">
        <v>0</v>
      </c>
      <c r="CT181" s="263">
        <v>0</v>
      </c>
      <c r="CU181" s="263">
        <v>0</v>
      </c>
      <c r="CV181" s="263">
        <v>0</v>
      </c>
      <c r="CW181" s="263">
        <v>0</v>
      </c>
      <c r="CX181" s="263">
        <v>0</v>
      </c>
      <c r="CY181" s="263">
        <v>0</v>
      </c>
      <c r="CZ181" s="263">
        <v>0</v>
      </c>
      <c r="DA181" s="263">
        <v>0</v>
      </c>
      <c r="DB181" s="263">
        <v>0</v>
      </c>
      <c r="DC181" s="263">
        <v>0</v>
      </c>
      <c r="DD181" s="263">
        <v>80517.896524762007</v>
      </c>
      <c r="DE181" s="263">
        <v>0</v>
      </c>
      <c r="DF181" s="263">
        <v>0</v>
      </c>
      <c r="DG181" s="263">
        <v>15391058.04568118</v>
      </c>
      <c r="DH181" s="263">
        <v>0</v>
      </c>
      <c r="DI181" s="263">
        <v>69178.723666749007</v>
      </c>
      <c r="DJ181" s="263">
        <v>0</v>
      </c>
      <c r="DK181" s="263">
        <v>0</v>
      </c>
      <c r="DL181" s="263">
        <v>0</v>
      </c>
      <c r="DM181" s="263">
        <v>0</v>
      </c>
      <c r="DN181" s="263">
        <v>0</v>
      </c>
      <c r="DO181" s="263">
        <v>0</v>
      </c>
      <c r="DP181" s="263">
        <v>0</v>
      </c>
      <c r="DR181" s="263">
        <v>0</v>
      </c>
      <c r="DS181" s="263">
        <v>0</v>
      </c>
      <c r="DT181" s="263">
        <v>0</v>
      </c>
      <c r="DU181" s="263">
        <v>0</v>
      </c>
      <c r="DV181" s="263">
        <v>0</v>
      </c>
      <c r="DW181" s="263">
        <v>0</v>
      </c>
      <c r="DX181" s="263">
        <v>0</v>
      </c>
      <c r="DY181" s="263">
        <v>0</v>
      </c>
      <c r="DZ181" s="263">
        <v>0</v>
      </c>
      <c r="EA181" s="263">
        <v>0</v>
      </c>
      <c r="EB181" s="263">
        <v>0</v>
      </c>
      <c r="EC181" s="263">
        <v>0</v>
      </c>
      <c r="ED181" s="263">
        <v>0</v>
      </c>
      <c r="EE181" s="263">
        <v>0</v>
      </c>
      <c r="EF181" s="263">
        <v>19745591.045610309</v>
      </c>
      <c r="EG181" s="263">
        <v>0</v>
      </c>
      <c r="EH181" s="263">
        <v>14502460.493547359</v>
      </c>
      <c r="EI181" s="263">
        <v>0</v>
      </c>
      <c r="EJ181" s="263">
        <v>0</v>
      </c>
      <c r="EK181" s="263">
        <v>18036384.649489209</v>
      </c>
      <c r="EL181" s="263">
        <v>0</v>
      </c>
      <c r="EM181" s="263">
        <v>0</v>
      </c>
      <c r="EN181" s="263">
        <v>49977845.616272241</v>
      </c>
      <c r="EO181" s="263">
        <v>61288055.341678247</v>
      </c>
      <c r="EP181" s="263">
        <v>0</v>
      </c>
      <c r="EQ181" s="263">
        <v>0</v>
      </c>
      <c r="ER181" s="263">
        <v>0</v>
      </c>
    </row>
    <row r="182" spans="1:148" x14ac:dyDescent="0.75">
      <c r="A182" s="262">
        <v>48060</v>
      </c>
      <c r="B182" t="s">
        <v>308</v>
      </c>
      <c r="C182" s="263">
        <v>11980247.848559709</v>
      </c>
      <c r="D182" s="263">
        <v>248997.563557588</v>
      </c>
      <c r="E182" s="263">
        <v>6056136.8009295017</v>
      </c>
      <c r="F182" s="263">
        <v>12229245.412117301</v>
      </c>
      <c r="G182" s="263">
        <v>145513952.49710819</v>
      </c>
      <c r="H182" s="263">
        <v>1.396983861923218E-9</v>
      </c>
      <c r="I182" s="263"/>
      <c r="J182" s="263">
        <v>0</v>
      </c>
      <c r="K182" s="263">
        <v>0</v>
      </c>
      <c r="L182" s="263">
        <v>0</v>
      </c>
      <c r="M182" s="263">
        <v>0</v>
      </c>
      <c r="N182" s="263">
        <v>0</v>
      </c>
      <c r="O182" s="263">
        <v>0</v>
      </c>
      <c r="P182" s="263">
        <v>0</v>
      </c>
      <c r="Q182" s="263">
        <v>0</v>
      </c>
      <c r="R182" s="263">
        <v>0</v>
      </c>
      <c r="S182" s="263">
        <v>0</v>
      </c>
      <c r="T182" s="263">
        <v>0</v>
      </c>
      <c r="U182" s="263">
        <v>0</v>
      </c>
      <c r="V182" s="263">
        <v>0</v>
      </c>
      <c r="W182" s="263">
        <v>0</v>
      </c>
      <c r="X182" s="263">
        <v>0</v>
      </c>
      <c r="Y182" s="263">
        <v>0</v>
      </c>
      <c r="Z182" s="263">
        <v>0</v>
      </c>
      <c r="AA182" s="263">
        <v>0</v>
      </c>
      <c r="AB182" s="263">
        <v>0</v>
      </c>
      <c r="AC182" s="263">
        <v>11980247.848559709</v>
      </c>
      <c r="AD182" s="263">
        <v>0</v>
      </c>
      <c r="AE182" s="263">
        <v>0</v>
      </c>
      <c r="AF182" s="263">
        <v>0</v>
      </c>
      <c r="AG182" s="263">
        <v>0</v>
      </c>
      <c r="AH182" s="263">
        <v>0</v>
      </c>
      <c r="AI182" s="263">
        <v>0</v>
      </c>
      <c r="AJ182" s="263">
        <v>0</v>
      </c>
      <c r="AK182" s="263"/>
      <c r="AL182" s="263">
        <v>0</v>
      </c>
      <c r="AM182" s="263">
        <v>0</v>
      </c>
      <c r="AN182" s="263">
        <v>0</v>
      </c>
      <c r="AO182" s="263">
        <v>0</v>
      </c>
      <c r="AP182" s="263">
        <v>0</v>
      </c>
      <c r="AQ182" s="263">
        <v>0</v>
      </c>
      <c r="AR182" s="263">
        <v>0</v>
      </c>
      <c r="AS182" s="263">
        <v>0</v>
      </c>
      <c r="AT182" s="263">
        <v>0</v>
      </c>
      <c r="AU182" s="263">
        <v>0</v>
      </c>
      <c r="AV182" s="263">
        <v>0</v>
      </c>
      <c r="AW182" s="263">
        <v>0</v>
      </c>
      <c r="AX182" s="263">
        <v>0</v>
      </c>
      <c r="AY182" s="263">
        <v>0</v>
      </c>
      <c r="AZ182" s="263">
        <v>77920.545023964005</v>
      </c>
      <c r="BA182" s="263">
        <v>0</v>
      </c>
      <c r="BB182" s="263">
        <v>0</v>
      </c>
      <c r="BC182" s="263">
        <v>0</v>
      </c>
      <c r="BD182" s="263">
        <v>0</v>
      </c>
      <c r="BE182" s="263">
        <v>171077.01853362401</v>
      </c>
      <c r="BF182" s="263">
        <v>0</v>
      </c>
      <c r="BG182" s="263">
        <v>0</v>
      </c>
      <c r="BH182" s="263">
        <v>0</v>
      </c>
      <c r="BI182" s="263">
        <v>0</v>
      </c>
      <c r="BJ182" s="263">
        <v>0</v>
      </c>
      <c r="BK182" s="263">
        <v>0</v>
      </c>
      <c r="BL182" s="263">
        <v>0</v>
      </c>
      <c r="BM182" s="263"/>
      <c r="BN182" s="263">
        <v>0</v>
      </c>
      <c r="BO182" s="263">
        <v>0</v>
      </c>
      <c r="BP182" s="263">
        <v>0</v>
      </c>
      <c r="BQ182" s="263">
        <v>0</v>
      </c>
      <c r="BR182" s="263">
        <v>0</v>
      </c>
      <c r="BS182" s="263">
        <v>0</v>
      </c>
      <c r="BT182" s="263">
        <v>0</v>
      </c>
      <c r="BU182" s="263">
        <v>0</v>
      </c>
      <c r="BV182" s="263">
        <v>0</v>
      </c>
      <c r="BW182" s="263">
        <v>0</v>
      </c>
      <c r="BX182" s="263">
        <v>0</v>
      </c>
      <c r="BY182" s="263">
        <v>0</v>
      </c>
      <c r="BZ182" s="263">
        <v>0</v>
      </c>
      <c r="CA182" s="263">
        <v>0</v>
      </c>
      <c r="CB182" s="263">
        <v>0</v>
      </c>
      <c r="CC182" s="263">
        <v>0</v>
      </c>
      <c r="CD182" s="263">
        <v>0</v>
      </c>
      <c r="CE182" s="263">
        <v>0</v>
      </c>
      <c r="CF182" s="263">
        <v>0</v>
      </c>
      <c r="CG182" s="263">
        <v>6056136.8009295017</v>
      </c>
      <c r="CH182" s="263">
        <v>0</v>
      </c>
      <c r="CI182" s="263">
        <v>0</v>
      </c>
      <c r="CJ182" s="263">
        <v>0</v>
      </c>
      <c r="CK182" s="263">
        <v>0</v>
      </c>
      <c r="CL182" s="263">
        <v>0</v>
      </c>
      <c r="CM182" s="263">
        <v>0</v>
      </c>
      <c r="CN182" s="263">
        <v>0</v>
      </c>
      <c r="CO182" s="263"/>
      <c r="CP182" s="263">
        <v>0</v>
      </c>
      <c r="CQ182" s="263">
        <v>0</v>
      </c>
      <c r="CR182" s="263">
        <v>0</v>
      </c>
      <c r="CS182" s="263">
        <v>0</v>
      </c>
      <c r="CT182" s="263">
        <v>0</v>
      </c>
      <c r="CU182" s="263">
        <v>0</v>
      </c>
      <c r="CV182" s="263">
        <v>0</v>
      </c>
      <c r="CW182" s="263">
        <v>0</v>
      </c>
      <c r="CX182" s="263">
        <v>0</v>
      </c>
      <c r="CY182" s="263">
        <v>0</v>
      </c>
      <c r="CZ182" s="263">
        <v>0</v>
      </c>
      <c r="DA182" s="263">
        <v>0</v>
      </c>
      <c r="DB182" s="263">
        <v>0</v>
      </c>
      <c r="DC182" s="263">
        <v>0</v>
      </c>
      <c r="DD182" s="263">
        <v>77920.545023964005</v>
      </c>
      <c r="DE182" s="263">
        <v>0</v>
      </c>
      <c r="DF182" s="263">
        <v>0</v>
      </c>
      <c r="DG182" s="263">
        <v>0</v>
      </c>
      <c r="DH182" s="263">
        <v>0</v>
      </c>
      <c r="DI182" s="263">
        <v>12151324.86709333</v>
      </c>
      <c r="DJ182" s="263">
        <v>0</v>
      </c>
      <c r="DK182" s="263">
        <v>0</v>
      </c>
      <c r="DL182" s="263">
        <v>0</v>
      </c>
      <c r="DM182" s="263">
        <v>0</v>
      </c>
      <c r="DN182" s="263">
        <v>0</v>
      </c>
      <c r="DO182" s="263">
        <v>0</v>
      </c>
      <c r="DP182" s="263">
        <v>0</v>
      </c>
      <c r="DR182" s="263">
        <v>0</v>
      </c>
      <c r="DS182" s="263">
        <v>0</v>
      </c>
      <c r="DT182" s="263">
        <v>0</v>
      </c>
      <c r="DU182" s="263">
        <v>0</v>
      </c>
      <c r="DV182" s="263">
        <v>0</v>
      </c>
      <c r="DW182" s="263">
        <v>0</v>
      </c>
      <c r="DX182" s="263">
        <v>0</v>
      </c>
      <c r="DY182" s="263">
        <v>0</v>
      </c>
      <c r="DZ182" s="263">
        <v>0</v>
      </c>
      <c r="EA182" s="263">
        <v>0</v>
      </c>
      <c r="EB182" s="263">
        <v>0</v>
      </c>
      <c r="EC182" s="263">
        <v>0</v>
      </c>
      <c r="ED182" s="263">
        <v>0</v>
      </c>
      <c r="EE182" s="263">
        <v>0</v>
      </c>
      <c r="EF182" s="263">
        <v>19745591.045610309</v>
      </c>
      <c r="EG182" s="263">
        <v>0</v>
      </c>
      <c r="EH182" s="263">
        <v>14502460.493547359</v>
      </c>
      <c r="EI182" s="263">
        <v>0</v>
      </c>
      <c r="EJ182" s="263">
        <v>0</v>
      </c>
      <c r="EK182" s="263">
        <v>0</v>
      </c>
      <c r="EL182" s="263">
        <v>0</v>
      </c>
      <c r="EM182" s="263">
        <v>0</v>
      </c>
      <c r="EN182" s="263">
        <v>49977845.616272241</v>
      </c>
      <c r="EO182" s="263">
        <v>61288055.341678247</v>
      </c>
      <c r="EP182" s="263">
        <v>0</v>
      </c>
      <c r="EQ182" s="263">
        <v>0</v>
      </c>
      <c r="ER182" s="263">
        <v>0</v>
      </c>
    </row>
    <row r="183" spans="1:148" x14ac:dyDescent="0.75">
      <c r="A183" s="262">
        <v>48091</v>
      </c>
      <c r="B183" t="s">
        <v>308</v>
      </c>
      <c r="C183" s="263">
        <v>0</v>
      </c>
      <c r="D183" s="263">
        <v>80517.896524762007</v>
      </c>
      <c r="E183" s="263">
        <v>0</v>
      </c>
      <c r="F183" s="263">
        <v>80517.896524762007</v>
      </c>
      <c r="G183" s="263">
        <v>145513952.49710819</v>
      </c>
      <c r="H183" s="263">
        <v>0</v>
      </c>
      <c r="I183" s="263"/>
      <c r="J183" s="263">
        <v>0</v>
      </c>
      <c r="K183" s="263">
        <v>0</v>
      </c>
      <c r="L183" s="263">
        <v>0</v>
      </c>
      <c r="M183" s="263">
        <v>0</v>
      </c>
      <c r="N183" s="263">
        <v>0</v>
      </c>
      <c r="O183" s="263">
        <v>0</v>
      </c>
      <c r="P183" s="263">
        <v>0</v>
      </c>
      <c r="Q183" s="263">
        <v>0</v>
      </c>
      <c r="R183" s="263">
        <v>0</v>
      </c>
      <c r="S183" s="263">
        <v>0</v>
      </c>
      <c r="T183" s="263">
        <v>0</v>
      </c>
      <c r="U183" s="263">
        <v>0</v>
      </c>
      <c r="V183" s="263">
        <v>0</v>
      </c>
      <c r="W183" s="263">
        <v>0</v>
      </c>
      <c r="X183" s="263">
        <v>0</v>
      </c>
      <c r="Y183" s="263">
        <v>0</v>
      </c>
      <c r="Z183" s="263">
        <v>0</v>
      </c>
      <c r="AA183" s="263">
        <v>0</v>
      </c>
      <c r="AB183" s="263">
        <v>0</v>
      </c>
      <c r="AC183" s="263">
        <v>0</v>
      </c>
      <c r="AD183" s="263">
        <v>0</v>
      </c>
      <c r="AE183" s="263">
        <v>0</v>
      </c>
      <c r="AF183" s="263">
        <v>0</v>
      </c>
      <c r="AG183" s="263">
        <v>0</v>
      </c>
      <c r="AH183" s="263">
        <v>0</v>
      </c>
      <c r="AI183" s="263">
        <v>0</v>
      </c>
      <c r="AJ183" s="263">
        <v>0</v>
      </c>
      <c r="AK183" s="263"/>
      <c r="AL183" s="263">
        <v>0</v>
      </c>
      <c r="AM183" s="263">
        <v>0</v>
      </c>
      <c r="AN183" s="263">
        <v>0</v>
      </c>
      <c r="AO183" s="263">
        <v>0</v>
      </c>
      <c r="AP183" s="263">
        <v>0</v>
      </c>
      <c r="AQ183" s="263">
        <v>0</v>
      </c>
      <c r="AR183" s="263">
        <v>0</v>
      </c>
      <c r="AS183" s="263">
        <v>0</v>
      </c>
      <c r="AT183" s="263">
        <v>0</v>
      </c>
      <c r="AU183" s="263">
        <v>0</v>
      </c>
      <c r="AV183" s="263">
        <v>0</v>
      </c>
      <c r="AW183" s="263">
        <v>0</v>
      </c>
      <c r="AX183" s="263">
        <v>0</v>
      </c>
      <c r="AY183" s="263">
        <v>0</v>
      </c>
      <c r="AZ183" s="263">
        <v>80517.896524762007</v>
      </c>
      <c r="BA183" s="263">
        <v>0</v>
      </c>
      <c r="BB183" s="263">
        <v>0</v>
      </c>
      <c r="BC183" s="263">
        <v>0</v>
      </c>
      <c r="BD183" s="263">
        <v>0</v>
      </c>
      <c r="BE183" s="263">
        <v>0</v>
      </c>
      <c r="BF183" s="263">
        <v>0</v>
      </c>
      <c r="BG183" s="263">
        <v>0</v>
      </c>
      <c r="BH183" s="263">
        <v>0</v>
      </c>
      <c r="BI183" s="263">
        <v>0</v>
      </c>
      <c r="BJ183" s="263">
        <v>0</v>
      </c>
      <c r="BK183" s="263">
        <v>0</v>
      </c>
      <c r="BL183" s="263">
        <v>0</v>
      </c>
      <c r="BM183" s="263"/>
      <c r="BN183" s="263">
        <v>0</v>
      </c>
      <c r="BO183" s="263">
        <v>0</v>
      </c>
      <c r="BP183" s="263">
        <v>0</v>
      </c>
      <c r="BQ183" s="263">
        <v>0</v>
      </c>
      <c r="BR183" s="263">
        <v>0</v>
      </c>
      <c r="BS183" s="263">
        <v>0</v>
      </c>
      <c r="BT183" s="263">
        <v>0</v>
      </c>
      <c r="BU183" s="263">
        <v>0</v>
      </c>
      <c r="BV183" s="263">
        <v>0</v>
      </c>
      <c r="BW183" s="263">
        <v>0</v>
      </c>
      <c r="BX183" s="263">
        <v>0</v>
      </c>
      <c r="BY183" s="263">
        <v>0</v>
      </c>
      <c r="BZ183" s="263">
        <v>0</v>
      </c>
      <c r="CA183" s="263">
        <v>0</v>
      </c>
      <c r="CB183" s="263">
        <v>0</v>
      </c>
      <c r="CC183" s="263">
        <v>0</v>
      </c>
      <c r="CD183" s="263">
        <v>0</v>
      </c>
      <c r="CE183" s="263">
        <v>0</v>
      </c>
      <c r="CF183" s="263">
        <v>0</v>
      </c>
      <c r="CG183" s="263">
        <v>0</v>
      </c>
      <c r="CH183" s="263">
        <v>0</v>
      </c>
      <c r="CI183" s="263">
        <v>0</v>
      </c>
      <c r="CJ183" s="263">
        <v>0</v>
      </c>
      <c r="CK183" s="263">
        <v>0</v>
      </c>
      <c r="CL183" s="263">
        <v>0</v>
      </c>
      <c r="CM183" s="263">
        <v>0</v>
      </c>
      <c r="CN183" s="263">
        <v>0</v>
      </c>
      <c r="CO183" s="263"/>
      <c r="CP183" s="263">
        <v>0</v>
      </c>
      <c r="CQ183" s="263">
        <v>0</v>
      </c>
      <c r="CR183" s="263">
        <v>0</v>
      </c>
      <c r="CS183" s="263">
        <v>0</v>
      </c>
      <c r="CT183" s="263">
        <v>0</v>
      </c>
      <c r="CU183" s="263">
        <v>0</v>
      </c>
      <c r="CV183" s="263">
        <v>0</v>
      </c>
      <c r="CW183" s="263">
        <v>0</v>
      </c>
      <c r="CX183" s="263">
        <v>0</v>
      </c>
      <c r="CY183" s="263">
        <v>0</v>
      </c>
      <c r="CZ183" s="263">
        <v>0</v>
      </c>
      <c r="DA183" s="263">
        <v>0</v>
      </c>
      <c r="DB183" s="263">
        <v>0</v>
      </c>
      <c r="DC183" s="263">
        <v>0</v>
      </c>
      <c r="DD183" s="263">
        <v>80517.896524762007</v>
      </c>
      <c r="DE183" s="263">
        <v>0</v>
      </c>
      <c r="DF183" s="263">
        <v>0</v>
      </c>
      <c r="DG183" s="263">
        <v>0</v>
      </c>
      <c r="DH183" s="263">
        <v>0</v>
      </c>
      <c r="DI183" s="263">
        <v>0</v>
      </c>
      <c r="DJ183" s="263">
        <v>0</v>
      </c>
      <c r="DK183" s="263">
        <v>0</v>
      </c>
      <c r="DL183" s="263">
        <v>0</v>
      </c>
      <c r="DM183" s="263">
        <v>0</v>
      </c>
      <c r="DN183" s="263">
        <v>0</v>
      </c>
      <c r="DO183" s="263">
        <v>0</v>
      </c>
      <c r="DP183" s="263">
        <v>0</v>
      </c>
      <c r="DR183" s="263">
        <v>0</v>
      </c>
      <c r="DS183" s="263">
        <v>0</v>
      </c>
      <c r="DT183" s="263">
        <v>0</v>
      </c>
      <c r="DU183" s="263">
        <v>0</v>
      </c>
      <c r="DV183" s="263">
        <v>0</v>
      </c>
      <c r="DW183" s="263">
        <v>0</v>
      </c>
      <c r="DX183" s="263">
        <v>0</v>
      </c>
      <c r="DY183" s="263">
        <v>0</v>
      </c>
      <c r="DZ183" s="263">
        <v>0</v>
      </c>
      <c r="EA183" s="263">
        <v>0</v>
      </c>
      <c r="EB183" s="263">
        <v>0</v>
      </c>
      <c r="EC183" s="263">
        <v>0</v>
      </c>
      <c r="ED183" s="263">
        <v>0</v>
      </c>
      <c r="EE183" s="263">
        <v>0</v>
      </c>
      <c r="EF183" s="263">
        <v>19745591.045610309</v>
      </c>
      <c r="EG183" s="263">
        <v>0</v>
      </c>
      <c r="EH183" s="263">
        <v>14502460.493547359</v>
      </c>
      <c r="EI183" s="263">
        <v>0</v>
      </c>
      <c r="EJ183" s="263">
        <v>0</v>
      </c>
      <c r="EK183" s="263">
        <v>0</v>
      </c>
      <c r="EL183" s="263">
        <v>0</v>
      </c>
      <c r="EM183" s="263">
        <v>0</v>
      </c>
      <c r="EN183" s="263">
        <v>49977845.616272241</v>
      </c>
      <c r="EO183" s="263">
        <v>61288055.341678247</v>
      </c>
      <c r="EP183" s="263">
        <v>0</v>
      </c>
      <c r="EQ183" s="263">
        <v>0</v>
      </c>
      <c r="ER183" s="263">
        <v>0</v>
      </c>
    </row>
    <row r="184" spans="1:148" x14ac:dyDescent="0.75">
      <c r="A184" s="262">
        <v>48121</v>
      </c>
      <c r="B184" t="s">
        <v>308</v>
      </c>
      <c r="C184" s="263">
        <v>0</v>
      </c>
      <c r="D184" s="263">
        <v>80517.896524762007</v>
      </c>
      <c r="E184" s="263">
        <v>0</v>
      </c>
      <c r="F184" s="263">
        <v>80517.896524762007</v>
      </c>
      <c r="G184" s="263">
        <v>145513952.49710819</v>
      </c>
      <c r="H184" s="263">
        <v>0</v>
      </c>
      <c r="I184" s="263"/>
      <c r="J184" s="263">
        <v>0</v>
      </c>
      <c r="K184" s="263">
        <v>0</v>
      </c>
      <c r="L184" s="263">
        <v>0</v>
      </c>
      <c r="M184" s="263">
        <v>0</v>
      </c>
      <c r="N184" s="263">
        <v>0</v>
      </c>
      <c r="O184" s="263">
        <v>0</v>
      </c>
      <c r="P184" s="263">
        <v>0</v>
      </c>
      <c r="Q184" s="263">
        <v>0</v>
      </c>
      <c r="R184" s="263">
        <v>0</v>
      </c>
      <c r="S184" s="263">
        <v>0</v>
      </c>
      <c r="T184" s="263">
        <v>0</v>
      </c>
      <c r="U184" s="263">
        <v>0</v>
      </c>
      <c r="V184" s="263">
        <v>0</v>
      </c>
      <c r="W184" s="263">
        <v>0</v>
      </c>
      <c r="X184" s="263">
        <v>0</v>
      </c>
      <c r="Y184" s="263">
        <v>0</v>
      </c>
      <c r="Z184" s="263">
        <v>0</v>
      </c>
      <c r="AA184" s="263">
        <v>0</v>
      </c>
      <c r="AB184" s="263">
        <v>0</v>
      </c>
      <c r="AC184" s="263">
        <v>0</v>
      </c>
      <c r="AD184" s="263">
        <v>0</v>
      </c>
      <c r="AE184" s="263">
        <v>0</v>
      </c>
      <c r="AF184" s="263">
        <v>0</v>
      </c>
      <c r="AG184" s="263">
        <v>0</v>
      </c>
      <c r="AH184" s="263">
        <v>0</v>
      </c>
      <c r="AI184" s="263">
        <v>0</v>
      </c>
      <c r="AJ184" s="263">
        <v>0</v>
      </c>
      <c r="AK184" s="263"/>
      <c r="AL184" s="263">
        <v>0</v>
      </c>
      <c r="AM184" s="263">
        <v>0</v>
      </c>
      <c r="AN184" s="263">
        <v>0</v>
      </c>
      <c r="AO184" s="263">
        <v>0</v>
      </c>
      <c r="AP184" s="263">
        <v>0</v>
      </c>
      <c r="AQ184" s="263">
        <v>0</v>
      </c>
      <c r="AR184" s="263">
        <v>0</v>
      </c>
      <c r="AS184" s="263">
        <v>0</v>
      </c>
      <c r="AT184" s="263">
        <v>0</v>
      </c>
      <c r="AU184" s="263">
        <v>0</v>
      </c>
      <c r="AV184" s="263">
        <v>0</v>
      </c>
      <c r="AW184" s="263">
        <v>0</v>
      </c>
      <c r="AX184" s="263">
        <v>0</v>
      </c>
      <c r="AY184" s="263">
        <v>0</v>
      </c>
      <c r="AZ184" s="263">
        <v>80517.896524762007</v>
      </c>
      <c r="BA184" s="263">
        <v>0</v>
      </c>
      <c r="BB184" s="263">
        <v>0</v>
      </c>
      <c r="BC184" s="263">
        <v>0</v>
      </c>
      <c r="BD184" s="263">
        <v>0</v>
      </c>
      <c r="BE184" s="263">
        <v>0</v>
      </c>
      <c r="BF184" s="263">
        <v>0</v>
      </c>
      <c r="BG184" s="263">
        <v>0</v>
      </c>
      <c r="BH184" s="263">
        <v>0</v>
      </c>
      <c r="BI184" s="263">
        <v>0</v>
      </c>
      <c r="BJ184" s="263">
        <v>0</v>
      </c>
      <c r="BK184" s="263">
        <v>0</v>
      </c>
      <c r="BL184" s="263">
        <v>0</v>
      </c>
      <c r="BM184" s="263"/>
      <c r="BN184" s="263">
        <v>0</v>
      </c>
      <c r="BO184" s="263">
        <v>0</v>
      </c>
      <c r="BP184" s="263">
        <v>0</v>
      </c>
      <c r="BQ184" s="263">
        <v>0</v>
      </c>
      <c r="BR184" s="263">
        <v>0</v>
      </c>
      <c r="BS184" s="263">
        <v>0</v>
      </c>
      <c r="BT184" s="263">
        <v>0</v>
      </c>
      <c r="BU184" s="263">
        <v>0</v>
      </c>
      <c r="BV184" s="263">
        <v>0</v>
      </c>
      <c r="BW184" s="263">
        <v>0</v>
      </c>
      <c r="BX184" s="263">
        <v>0</v>
      </c>
      <c r="BY184" s="263">
        <v>0</v>
      </c>
      <c r="BZ184" s="263">
        <v>0</v>
      </c>
      <c r="CA184" s="263">
        <v>0</v>
      </c>
      <c r="CB184" s="263">
        <v>0</v>
      </c>
      <c r="CC184" s="263">
        <v>0</v>
      </c>
      <c r="CD184" s="263">
        <v>0</v>
      </c>
      <c r="CE184" s="263">
        <v>0</v>
      </c>
      <c r="CF184" s="263">
        <v>0</v>
      </c>
      <c r="CG184" s="263">
        <v>0</v>
      </c>
      <c r="CH184" s="263">
        <v>0</v>
      </c>
      <c r="CI184" s="263">
        <v>0</v>
      </c>
      <c r="CJ184" s="263">
        <v>0</v>
      </c>
      <c r="CK184" s="263">
        <v>0</v>
      </c>
      <c r="CL184" s="263">
        <v>0</v>
      </c>
      <c r="CM184" s="263">
        <v>0</v>
      </c>
      <c r="CN184" s="263">
        <v>0</v>
      </c>
      <c r="CO184" s="263"/>
      <c r="CP184" s="263">
        <v>0</v>
      </c>
      <c r="CQ184" s="263">
        <v>0</v>
      </c>
      <c r="CR184" s="263">
        <v>0</v>
      </c>
      <c r="CS184" s="263">
        <v>0</v>
      </c>
      <c r="CT184" s="263">
        <v>0</v>
      </c>
      <c r="CU184" s="263">
        <v>0</v>
      </c>
      <c r="CV184" s="263">
        <v>0</v>
      </c>
      <c r="CW184" s="263">
        <v>0</v>
      </c>
      <c r="CX184" s="263">
        <v>0</v>
      </c>
      <c r="CY184" s="263">
        <v>0</v>
      </c>
      <c r="CZ184" s="263">
        <v>0</v>
      </c>
      <c r="DA184" s="263">
        <v>0</v>
      </c>
      <c r="DB184" s="263">
        <v>0</v>
      </c>
      <c r="DC184" s="263">
        <v>0</v>
      </c>
      <c r="DD184" s="263">
        <v>80517.896524762007</v>
      </c>
      <c r="DE184" s="263">
        <v>0</v>
      </c>
      <c r="DF184" s="263">
        <v>0</v>
      </c>
      <c r="DG184" s="263">
        <v>0</v>
      </c>
      <c r="DH184" s="263">
        <v>0</v>
      </c>
      <c r="DI184" s="263">
        <v>0</v>
      </c>
      <c r="DJ184" s="263">
        <v>0</v>
      </c>
      <c r="DK184" s="263">
        <v>0</v>
      </c>
      <c r="DL184" s="263">
        <v>0</v>
      </c>
      <c r="DM184" s="263">
        <v>0</v>
      </c>
      <c r="DN184" s="263">
        <v>0</v>
      </c>
      <c r="DO184" s="263">
        <v>0</v>
      </c>
      <c r="DP184" s="263">
        <v>0</v>
      </c>
      <c r="DR184" s="263">
        <v>0</v>
      </c>
      <c r="DS184" s="263">
        <v>0</v>
      </c>
      <c r="DT184" s="263">
        <v>0</v>
      </c>
      <c r="DU184" s="263">
        <v>0</v>
      </c>
      <c r="DV184" s="263">
        <v>0</v>
      </c>
      <c r="DW184" s="263">
        <v>0</v>
      </c>
      <c r="DX184" s="263">
        <v>0</v>
      </c>
      <c r="DY184" s="263">
        <v>0</v>
      </c>
      <c r="DZ184" s="263">
        <v>0</v>
      </c>
      <c r="EA184" s="263">
        <v>0</v>
      </c>
      <c r="EB184" s="263">
        <v>0</v>
      </c>
      <c r="EC184" s="263">
        <v>0</v>
      </c>
      <c r="ED184" s="263">
        <v>0</v>
      </c>
      <c r="EE184" s="263">
        <v>0</v>
      </c>
      <c r="EF184" s="263">
        <v>19745591.045610309</v>
      </c>
      <c r="EG184" s="263">
        <v>0</v>
      </c>
      <c r="EH184" s="263">
        <v>14502460.493547359</v>
      </c>
      <c r="EI184" s="263">
        <v>0</v>
      </c>
      <c r="EJ184" s="263">
        <v>0</v>
      </c>
      <c r="EK184" s="263">
        <v>0</v>
      </c>
      <c r="EL184" s="263">
        <v>0</v>
      </c>
      <c r="EM184" s="263">
        <v>0</v>
      </c>
      <c r="EN184" s="263">
        <v>49977845.616272241</v>
      </c>
      <c r="EO184" s="263">
        <v>61288055.341678247</v>
      </c>
      <c r="EP184" s="263">
        <v>0</v>
      </c>
      <c r="EQ184" s="263">
        <v>0</v>
      </c>
      <c r="ER184" s="263">
        <v>0</v>
      </c>
    </row>
    <row r="185" spans="1:148" x14ac:dyDescent="0.75">
      <c r="A185" s="262">
        <v>48152</v>
      </c>
      <c r="B185" t="s">
        <v>308</v>
      </c>
      <c r="C185" s="263">
        <v>0</v>
      </c>
      <c r="D185" s="263">
        <v>77920.545023964005</v>
      </c>
      <c r="E185" s="263">
        <v>0</v>
      </c>
      <c r="F185" s="263">
        <v>77920.545023964005</v>
      </c>
      <c r="G185" s="263">
        <v>145513952.49710819</v>
      </c>
      <c r="H185" s="263">
        <v>0</v>
      </c>
      <c r="I185" s="263"/>
      <c r="J185" s="263">
        <v>0</v>
      </c>
      <c r="K185" s="263">
        <v>0</v>
      </c>
      <c r="L185" s="263">
        <v>0</v>
      </c>
      <c r="M185" s="263">
        <v>0</v>
      </c>
      <c r="N185" s="263">
        <v>0</v>
      </c>
      <c r="O185" s="263">
        <v>0</v>
      </c>
      <c r="P185" s="263">
        <v>0</v>
      </c>
      <c r="Q185" s="263">
        <v>0</v>
      </c>
      <c r="R185" s="263">
        <v>0</v>
      </c>
      <c r="S185" s="263">
        <v>0</v>
      </c>
      <c r="T185" s="263">
        <v>0</v>
      </c>
      <c r="U185" s="263">
        <v>0</v>
      </c>
      <c r="V185" s="263">
        <v>0</v>
      </c>
      <c r="W185" s="263">
        <v>0</v>
      </c>
      <c r="X185" s="263">
        <v>0</v>
      </c>
      <c r="Y185" s="263">
        <v>0</v>
      </c>
      <c r="Z185" s="263">
        <v>0</v>
      </c>
      <c r="AA185" s="263">
        <v>0</v>
      </c>
      <c r="AB185" s="263">
        <v>0</v>
      </c>
      <c r="AC185" s="263">
        <v>0</v>
      </c>
      <c r="AD185" s="263">
        <v>0</v>
      </c>
      <c r="AE185" s="263">
        <v>0</v>
      </c>
      <c r="AF185" s="263">
        <v>0</v>
      </c>
      <c r="AG185" s="263">
        <v>0</v>
      </c>
      <c r="AH185" s="263">
        <v>0</v>
      </c>
      <c r="AI185" s="263">
        <v>0</v>
      </c>
      <c r="AJ185" s="263">
        <v>0</v>
      </c>
      <c r="AK185" s="263"/>
      <c r="AL185" s="263">
        <v>0</v>
      </c>
      <c r="AM185" s="263">
        <v>0</v>
      </c>
      <c r="AN185" s="263">
        <v>0</v>
      </c>
      <c r="AO185" s="263">
        <v>0</v>
      </c>
      <c r="AP185" s="263">
        <v>0</v>
      </c>
      <c r="AQ185" s="263">
        <v>0</v>
      </c>
      <c r="AR185" s="263">
        <v>0</v>
      </c>
      <c r="AS185" s="263">
        <v>0</v>
      </c>
      <c r="AT185" s="263">
        <v>0</v>
      </c>
      <c r="AU185" s="263">
        <v>0</v>
      </c>
      <c r="AV185" s="263">
        <v>0</v>
      </c>
      <c r="AW185" s="263">
        <v>0</v>
      </c>
      <c r="AX185" s="263">
        <v>0</v>
      </c>
      <c r="AY185" s="263">
        <v>0</v>
      </c>
      <c r="AZ185" s="263">
        <v>77920.545023964005</v>
      </c>
      <c r="BA185" s="263">
        <v>0</v>
      </c>
      <c r="BB185" s="263">
        <v>0</v>
      </c>
      <c r="BC185" s="263">
        <v>0</v>
      </c>
      <c r="BD185" s="263">
        <v>0</v>
      </c>
      <c r="BE185" s="263">
        <v>0</v>
      </c>
      <c r="BF185" s="263">
        <v>0</v>
      </c>
      <c r="BG185" s="263">
        <v>0</v>
      </c>
      <c r="BH185" s="263">
        <v>0</v>
      </c>
      <c r="BI185" s="263">
        <v>0</v>
      </c>
      <c r="BJ185" s="263">
        <v>0</v>
      </c>
      <c r="BK185" s="263">
        <v>0</v>
      </c>
      <c r="BL185" s="263">
        <v>0</v>
      </c>
      <c r="BM185" s="263"/>
      <c r="BN185" s="263">
        <v>0</v>
      </c>
      <c r="BO185" s="263">
        <v>0</v>
      </c>
      <c r="BP185" s="263">
        <v>0</v>
      </c>
      <c r="BQ185" s="263">
        <v>0</v>
      </c>
      <c r="BR185" s="263">
        <v>0</v>
      </c>
      <c r="BS185" s="263">
        <v>0</v>
      </c>
      <c r="BT185" s="263">
        <v>0</v>
      </c>
      <c r="BU185" s="263">
        <v>0</v>
      </c>
      <c r="BV185" s="263">
        <v>0</v>
      </c>
      <c r="BW185" s="263">
        <v>0</v>
      </c>
      <c r="BX185" s="263">
        <v>0</v>
      </c>
      <c r="BY185" s="263">
        <v>0</v>
      </c>
      <c r="BZ185" s="263">
        <v>0</v>
      </c>
      <c r="CA185" s="263">
        <v>0</v>
      </c>
      <c r="CB185" s="263">
        <v>0</v>
      </c>
      <c r="CC185" s="263">
        <v>0</v>
      </c>
      <c r="CD185" s="263">
        <v>0</v>
      </c>
      <c r="CE185" s="263">
        <v>0</v>
      </c>
      <c r="CF185" s="263">
        <v>0</v>
      </c>
      <c r="CG185" s="263">
        <v>0</v>
      </c>
      <c r="CH185" s="263">
        <v>0</v>
      </c>
      <c r="CI185" s="263">
        <v>0</v>
      </c>
      <c r="CJ185" s="263">
        <v>0</v>
      </c>
      <c r="CK185" s="263">
        <v>0</v>
      </c>
      <c r="CL185" s="263">
        <v>0</v>
      </c>
      <c r="CM185" s="263">
        <v>0</v>
      </c>
      <c r="CN185" s="263">
        <v>0</v>
      </c>
      <c r="CO185" s="263"/>
      <c r="CP185" s="263">
        <v>0</v>
      </c>
      <c r="CQ185" s="263">
        <v>0</v>
      </c>
      <c r="CR185" s="263">
        <v>0</v>
      </c>
      <c r="CS185" s="263">
        <v>0</v>
      </c>
      <c r="CT185" s="263">
        <v>0</v>
      </c>
      <c r="CU185" s="263">
        <v>0</v>
      </c>
      <c r="CV185" s="263">
        <v>0</v>
      </c>
      <c r="CW185" s="263">
        <v>0</v>
      </c>
      <c r="CX185" s="263">
        <v>0</v>
      </c>
      <c r="CY185" s="263">
        <v>0</v>
      </c>
      <c r="CZ185" s="263">
        <v>0</v>
      </c>
      <c r="DA185" s="263">
        <v>0</v>
      </c>
      <c r="DB185" s="263">
        <v>0</v>
      </c>
      <c r="DC185" s="263">
        <v>0</v>
      </c>
      <c r="DD185" s="263">
        <v>77920.545023964005</v>
      </c>
      <c r="DE185" s="263">
        <v>0</v>
      </c>
      <c r="DF185" s="263">
        <v>0</v>
      </c>
      <c r="DG185" s="263">
        <v>0</v>
      </c>
      <c r="DH185" s="263">
        <v>0</v>
      </c>
      <c r="DI185" s="263">
        <v>0</v>
      </c>
      <c r="DJ185" s="263">
        <v>0</v>
      </c>
      <c r="DK185" s="263">
        <v>0</v>
      </c>
      <c r="DL185" s="263">
        <v>0</v>
      </c>
      <c r="DM185" s="263">
        <v>0</v>
      </c>
      <c r="DN185" s="263">
        <v>0</v>
      </c>
      <c r="DO185" s="263">
        <v>0</v>
      </c>
      <c r="DP185" s="263">
        <v>0</v>
      </c>
      <c r="DR185" s="263">
        <v>0</v>
      </c>
      <c r="DS185" s="263">
        <v>0</v>
      </c>
      <c r="DT185" s="263">
        <v>0</v>
      </c>
      <c r="DU185" s="263">
        <v>0</v>
      </c>
      <c r="DV185" s="263">
        <v>0</v>
      </c>
      <c r="DW185" s="263">
        <v>0</v>
      </c>
      <c r="DX185" s="263">
        <v>0</v>
      </c>
      <c r="DY185" s="263">
        <v>0</v>
      </c>
      <c r="DZ185" s="263">
        <v>0</v>
      </c>
      <c r="EA185" s="263">
        <v>0</v>
      </c>
      <c r="EB185" s="263">
        <v>0</v>
      </c>
      <c r="EC185" s="263">
        <v>0</v>
      </c>
      <c r="ED185" s="263">
        <v>0</v>
      </c>
      <c r="EE185" s="263">
        <v>0</v>
      </c>
      <c r="EF185" s="263">
        <v>19745591.045610309</v>
      </c>
      <c r="EG185" s="263">
        <v>0</v>
      </c>
      <c r="EH185" s="263">
        <v>14502460.493547359</v>
      </c>
      <c r="EI185" s="263">
        <v>0</v>
      </c>
      <c r="EJ185" s="263">
        <v>0</v>
      </c>
      <c r="EK185" s="263">
        <v>0</v>
      </c>
      <c r="EL185" s="263">
        <v>0</v>
      </c>
      <c r="EM185" s="263">
        <v>0</v>
      </c>
      <c r="EN185" s="263">
        <v>49977845.616272241</v>
      </c>
      <c r="EO185" s="263">
        <v>61288055.341678247</v>
      </c>
      <c r="EP185" s="263">
        <v>0</v>
      </c>
      <c r="EQ185" s="263">
        <v>0</v>
      </c>
      <c r="ER185" s="263">
        <v>0</v>
      </c>
    </row>
    <row r="186" spans="1:148" x14ac:dyDescent="0.75">
      <c r="A186" s="262">
        <v>48182</v>
      </c>
      <c r="B186" t="s">
        <v>308</v>
      </c>
      <c r="C186" s="263">
        <v>11739846.57082355</v>
      </c>
      <c r="D186" s="263">
        <v>4915402.0539598167</v>
      </c>
      <c r="E186" s="263">
        <v>24293799.81646502</v>
      </c>
      <c r="F186" s="263">
        <v>16655248.624783359</v>
      </c>
      <c r="G186" s="263">
        <v>109480306.10981961</v>
      </c>
      <c r="H186" s="263">
        <v>0</v>
      </c>
      <c r="I186" s="263"/>
      <c r="J186" s="263">
        <v>0</v>
      </c>
      <c r="K186" s="263">
        <v>0</v>
      </c>
      <c r="L186" s="263">
        <v>0</v>
      </c>
      <c r="M186" s="263">
        <v>0</v>
      </c>
      <c r="N186" s="263">
        <v>0</v>
      </c>
      <c r="O186" s="263">
        <v>0</v>
      </c>
      <c r="P186" s="263">
        <v>0</v>
      </c>
      <c r="Q186" s="263">
        <v>0</v>
      </c>
      <c r="R186" s="263">
        <v>0</v>
      </c>
      <c r="S186" s="263">
        <v>0</v>
      </c>
      <c r="T186" s="263">
        <v>0</v>
      </c>
      <c r="U186" s="263">
        <v>0</v>
      </c>
      <c r="V186" s="263">
        <v>0</v>
      </c>
      <c r="W186" s="263">
        <v>0</v>
      </c>
      <c r="X186" s="263">
        <v>10697501.654337671</v>
      </c>
      <c r="Y186" s="263">
        <v>0</v>
      </c>
      <c r="Z186" s="263">
        <v>0</v>
      </c>
      <c r="AA186" s="263">
        <v>0</v>
      </c>
      <c r="AB186" s="263">
        <v>0</v>
      </c>
      <c r="AC186" s="263">
        <v>0</v>
      </c>
      <c r="AD186" s="263">
        <v>0</v>
      </c>
      <c r="AE186" s="263">
        <v>0</v>
      </c>
      <c r="AF186" s="263">
        <v>0</v>
      </c>
      <c r="AG186" s="263">
        <v>1042344.916485879</v>
      </c>
      <c r="AH186" s="263">
        <v>0</v>
      </c>
      <c r="AI186" s="263">
        <v>0</v>
      </c>
      <c r="AJ186" s="263">
        <v>0</v>
      </c>
      <c r="AK186" s="263"/>
      <c r="AL186" s="263">
        <v>0</v>
      </c>
      <c r="AM186" s="263">
        <v>0</v>
      </c>
      <c r="AN186" s="263">
        <v>0</v>
      </c>
      <c r="AO186" s="263">
        <v>0</v>
      </c>
      <c r="AP186" s="263">
        <v>0</v>
      </c>
      <c r="AQ186" s="263">
        <v>0</v>
      </c>
      <c r="AR186" s="263">
        <v>0</v>
      </c>
      <c r="AS186" s="263">
        <v>0</v>
      </c>
      <c r="AT186" s="263">
        <v>0</v>
      </c>
      <c r="AU186" s="263">
        <v>0</v>
      </c>
      <c r="AV186" s="263">
        <v>0</v>
      </c>
      <c r="AW186" s="263">
        <v>0</v>
      </c>
      <c r="AX186" s="263">
        <v>0</v>
      </c>
      <c r="AY186" s="263">
        <v>0</v>
      </c>
      <c r="AZ186" s="263">
        <v>1206732.2877974061</v>
      </c>
      <c r="BA186" s="263">
        <v>0</v>
      </c>
      <c r="BB186" s="263">
        <v>0</v>
      </c>
      <c r="BC186" s="263">
        <v>0</v>
      </c>
      <c r="BD186" s="263">
        <v>0</v>
      </c>
      <c r="BE186" s="263">
        <v>0</v>
      </c>
      <c r="BF186" s="263">
        <v>0</v>
      </c>
      <c r="BG186" s="263">
        <v>0</v>
      </c>
      <c r="BH186" s="263">
        <v>0</v>
      </c>
      <c r="BI186" s="263">
        <v>3708669.7661624108</v>
      </c>
      <c r="BJ186" s="263">
        <v>0</v>
      </c>
      <c r="BK186" s="263">
        <v>0</v>
      </c>
      <c r="BL186" s="263">
        <v>0</v>
      </c>
      <c r="BM186" s="263"/>
      <c r="BN186" s="263">
        <v>0</v>
      </c>
      <c r="BO186" s="263">
        <v>0</v>
      </c>
      <c r="BP186" s="263">
        <v>0</v>
      </c>
      <c r="BQ186" s="263">
        <v>0</v>
      </c>
      <c r="BR186" s="263">
        <v>0</v>
      </c>
      <c r="BS186" s="263">
        <v>0</v>
      </c>
      <c r="BT186" s="263">
        <v>0</v>
      </c>
      <c r="BU186" s="263">
        <v>0</v>
      </c>
      <c r="BV186" s="263">
        <v>0</v>
      </c>
      <c r="BW186" s="263">
        <v>0</v>
      </c>
      <c r="BX186" s="263">
        <v>0</v>
      </c>
      <c r="BY186" s="263">
        <v>0</v>
      </c>
      <c r="BZ186" s="263">
        <v>0</v>
      </c>
      <c r="CA186" s="263">
        <v>0</v>
      </c>
      <c r="CB186" s="263">
        <v>9048089.3912726417</v>
      </c>
      <c r="CC186" s="263">
        <v>0</v>
      </c>
      <c r="CD186" s="263">
        <v>0</v>
      </c>
      <c r="CE186" s="263">
        <v>0</v>
      </c>
      <c r="CF186" s="263">
        <v>0</v>
      </c>
      <c r="CG186" s="263">
        <v>0</v>
      </c>
      <c r="CH186" s="263">
        <v>0</v>
      </c>
      <c r="CI186" s="263">
        <v>0</v>
      </c>
      <c r="CJ186" s="263">
        <v>0</v>
      </c>
      <c r="CK186" s="263">
        <v>15245710.42519238</v>
      </c>
      <c r="CL186" s="263">
        <v>0</v>
      </c>
      <c r="CM186" s="263">
        <v>0</v>
      </c>
      <c r="CN186" s="263">
        <v>0</v>
      </c>
      <c r="CO186" s="263"/>
      <c r="CP186" s="263">
        <v>0</v>
      </c>
      <c r="CQ186" s="263">
        <v>0</v>
      </c>
      <c r="CR186" s="263">
        <v>0</v>
      </c>
      <c r="CS186" s="263">
        <v>0</v>
      </c>
      <c r="CT186" s="263">
        <v>0</v>
      </c>
      <c r="CU186" s="263">
        <v>0</v>
      </c>
      <c r="CV186" s="263">
        <v>0</v>
      </c>
      <c r="CW186" s="263">
        <v>0</v>
      </c>
      <c r="CX186" s="263">
        <v>0</v>
      </c>
      <c r="CY186" s="263">
        <v>0</v>
      </c>
      <c r="CZ186" s="263">
        <v>0</v>
      </c>
      <c r="DA186" s="263">
        <v>0</v>
      </c>
      <c r="DB186" s="263">
        <v>0</v>
      </c>
      <c r="DC186" s="263">
        <v>0</v>
      </c>
      <c r="DD186" s="263">
        <v>11904233.94213507</v>
      </c>
      <c r="DE186" s="263">
        <v>0</v>
      </c>
      <c r="DF186" s="263">
        <v>0</v>
      </c>
      <c r="DG186" s="263">
        <v>0</v>
      </c>
      <c r="DH186" s="263">
        <v>0</v>
      </c>
      <c r="DI186" s="263">
        <v>0</v>
      </c>
      <c r="DJ186" s="263">
        <v>0</v>
      </c>
      <c r="DK186" s="263">
        <v>0</v>
      </c>
      <c r="DL186" s="263">
        <v>0</v>
      </c>
      <c r="DM186" s="263">
        <v>4751014.6826482899</v>
      </c>
      <c r="DN186" s="263">
        <v>0</v>
      </c>
      <c r="DO186" s="263">
        <v>0</v>
      </c>
      <c r="DP186" s="263">
        <v>0</v>
      </c>
      <c r="DR186" s="263">
        <v>0</v>
      </c>
      <c r="DS186" s="263">
        <v>0</v>
      </c>
      <c r="DT186" s="263">
        <v>0</v>
      </c>
      <c r="DU186" s="263">
        <v>0</v>
      </c>
      <c r="DV186" s="263">
        <v>0</v>
      </c>
      <c r="DW186" s="263">
        <v>0</v>
      </c>
      <c r="DX186" s="263">
        <v>0</v>
      </c>
      <c r="DY186" s="263">
        <v>0</v>
      </c>
      <c r="DZ186" s="263">
        <v>0</v>
      </c>
      <c r="EA186" s="263">
        <v>0</v>
      </c>
      <c r="EB186" s="263">
        <v>0</v>
      </c>
      <c r="EC186" s="263">
        <v>0</v>
      </c>
      <c r="ED186" s="263">
        <v>0</v>
      </c>
      <c r="EE186" s="263">
        <v>0</v>
      </c>
      <c r="EF186" s="263">
        <v>0</v>
      </c>
      <c r="EG186" s="263">
        <v>0</v>
      </c>
      <c r="EH186" s="263">
        <v>14502460.493547359</v>
      </c>
      <c r="EI186" s="263">
        <v>0</v>
      </c>
      <c r="EJ186" s="263">
        <v>0</v>
      </c>
      <c r="EK186" s="263">
        <v>0</v>
      </c>
      <c r="EL186" s="263">
        <v>0</v>
      </c>
      <c r="EM186" s="263">
        <v>0</v>
      </c>
      <c r="EN186" s="263">
        <v>49977845.616272241</v>
      </c>
      <c r="EO186" s="263">
        <v>45000000</v>
      </c>
      <c r="EP186" s="263">
        <v>0</v>
      </c>
      <c r="EQ186" s="263">
        <v>0</v>
      </c>
      <c r="ER186" s="263">
        <v>0</v>
      </c>
    </row>
    <row r="187" spans="1:148" x14ac:dyDescent="0.75">
      <c r="A187" s="262">
        <v>48213</v>
      </c>
      <c r="B187" t="s">
        <v>308</v>
      </c>
      <c r="C187" s="263">
        <v>0</v>
      </c>
      <c r="D187" s="263">
        <v>0</v>
      </c>
      <c r="E187" s="263">
        <v>10777999.999999991</v>
      </c>
      <c r="F187" s="263">
        <v>0</v>
      </c>
      <c r="G187" s="263">
        <v>98702306.109819606</v>
      </c>
      <c r="H187" s="263">
        <v>0</v>
      </c>
      <c r="I187" s="263"/>
      <c r="J187" s="263">
        <v>0</v>
      </c>
      <c r="K187" s="263">
        <v>0</v>
      </c>
      <c r="L187" s="263">
        <v>0</v>
      </c>
      <c r="M187" s="263">
        <v>0</v>
      </c>
      <c r="N187" s="263">
        <v>0</v>
      </c>
      <c r="O187" s="263">
        <v>0</v>
      </c>
      <c r="P187" s="263">
        <v>0</v>
      </c>
      <c r="Q187" s="263">
        <v>0</v>
      </c>
      <c r="R187" s="263">
        <v>0</v>
      </c>
      <c r="S187" s="263">
        <v>0</v>
      </c>
      <c r="T187" s="263">
        <v>0</v>
      </c>
      <c r="U187" s="263">
        <v>0</v>
      </c>
      <c r="V187" s="263">
        <v>0</v>
      </c>
      <c r="W187" s="263">
        <v>0</v>
      </c>
      <c r="X187" s="263">
        <v>0</v>
      </c>
      <c r="Y187" s="263">
        <v>0</v>
      </c>
      <c r="Z187" s="263">
        <v>0</v>
      </c>
      <c r="AA187" s="263">
        <v>0</v>
      </c>
      <c r="AB187" s="263">
        <v>0</v>
      </c>
      <c r="AC187" s="263">
        <v>0</v>
      </c>
      <c r="AD187" s="263">
        <v>0</v>
      </c>
      <c r="AE187" s="263">
        <v>0</v>
      </c>
      <c r="AF187" s="263">
        <v>0</v>
      </c>
      <c r="AG187" s="263">
        <v>0</v>
      </c>
      <c r="AH187" s="263">
        <v>0</v>
      </c>
      <c r="AI187" s="263">
        <v>0</v>
      </c>
      <c r="AJ187" s="263">
        <v>0</v>
      </c>
      <c r="AK187" s="263"/>
      <c r="AL187" s="263">
        <v>0</v>
      </c>
      <c r="AM187" s="263">
        <v>0</v>
      </c>
      <c r="AN187" s="263">
        <v>0</v>
      </c>
      <c r="AO187" s="263">
        <v>0</v>
      </c>
      <c r="AP187" s="263">
        <v>0</v>
      </c>
      <c r="AQ187" s="263">
        <v>0</v>
      </c>
      <c r="AR187" s="263">
        <v>0</v>
      </c>
      <c r="AS187" s="263">
        <v>0</v>
      </c>
      <c r="AT187" s="263">
        <v>0</v>
      </c>
      <c r="AU187" s="263">
        <v>0</v>
      </c>
      <c r="AV187" s="263">
        <v>0</v>
      </c>
      <c r="AW187" s="263">
        <v>0</v>
      </c>
      <c r="AX187" s="263">
        <v>0</v>
      </c>
      <c r="AY187" s="263">
        <v>0</v>
      </c>
      <c r="AZ187" s="263">
        <v>0</v>
      </c>
      <c r="BA187" s="263">
        <v>0</v>
      </c>
      <c r="BB187" s="263">
        <v>0</v>
      </c>
      <c r="BC187" s="263">
        <v>0</v>
      </c>
      <c r="BD187" s="263">
        <v>0</v>
      </c>
      <c r="BE187" s="263">
        <v>0</v>
      </c>
      <c r="BF187" s="263">
        <v>0</v>
      </c>
      <c r="BG187" s="263">
        <v>0</v>
      </c>
      <c r="BH187" s="263">
        <v>0</v>
      </c>
      <c r="BI187" s="263">
        <v>0</v>
      </c>
      <c r="BJ187" s="263">
        <v>0</v>
      </c>
      <c r="BK187" s="263">
        <v>0</v>
      </c>
      <c r="BL187" s="263">
        <v>0</v>
      </c>
      <c r="BM187" s="263"/>
      <c r="BN187" s="263">
        <v>0</v>
      </c>
      <c r="BO187" s="263">
        <v>0</v>
      </c>
      <c r="BP187" s="263">
        <v>0</v>
      </c>
      <c r="BQ187" s="263">
        <v>0</v>
      </c>
      <c r="BR187" s="263">
        <v>0</v>
      </c>
      <c r="BS187" s="263">
        <v>0</v>
      </c>
      <c r="BT187" s="263">
        <v>0</v>
      </c>
      <c r="BU187" s="263">
        <v>0</v>
      </c>
      <c r="BV187" s="263">
        <v>0</v>
      </c>
      <c r="BW187" s="263">
        <v>0</v>
      </c>
      <c r="BX187" s="263">
        <v>0</v>
      </c>
      <c r="BY187" s="263">
        <v>0</v>
      </c>
      <c r="BZ187" s="263">
        <v>0</v>
      </c>
      <c r="CA187" s="263">
        <v>0</v>
      </c>
      <c r="CB187" s="263">
        <v>0</v>
      </c>
      <c r="CC187" s="263">
        <v>0</v>
      </c>
      <c r="CD187" s="263">
        <v>0</v>
      </c>
      <c r="CE187" s="263">
        <v>0</v>
      </c>
      <c r="CF187" s="263">
        <v>0</v>
      </c>
      <c r="CG187" s="263">
        <v>0</v>
      </c>
      <c r="CH187" s="263">
        <v>0</v>
      </c>
      <c r="CI187" s="263">
        <v>0</v>
      </c>
      <c r="CJ187" s="263">
        <v>10777999.999999991</v>
      </c>
      <c r="CK187" s="263">
        <v>0</v>
      </c>
      <c r="CL187" s="263">
        <v>0</v>
      </c>
      <c r="CM187" s="263">
        <v>0</v>
      </c>
      <c r="CN187" s="263">
        <v>0</v>
      </c>
      <c r="CO187" s="263"/>
      <c r="CP187" s="263">
        <v>0</v>
      </c>
      <c r="CQ187" s="263">
        <v>0</v>
      </c>
      <c r="CR187" s="263">
        <v>0</v>
      </c>
      <c r="CS187" s="263">
        <v>0</v>
      </c>
      <c r="CT187" s="263">
        <v>0</v>
      </c>
      <c r="CU187" s="263">
        <v>0</v>
      </c>
      <c r="CV187" s="263">
        <v>0</v>
      </c>
      <c r="CW187" s="263">
        <v>0</v>
      </c>
      <c r="CX187" s="263">
        <v>0</v>
      </c>
      <c r="CY187" s="263">
        <v>0</v>
      </c>
      <c r="CZ187" s="263">
        <v>0</v>
      </c>
      <c r="DA187" s="263">
        <v>0</v>
      </c>
      <c r="DB187" s="263">
        <v>0</v>
      </c>
      <c r="DC187" s="263">
        <v>0</v>
      </c>
      <c r="DD187" s="263">
        <v>0</v>
      </c>
      <c r="DE187" s="263">
        <v>0</v>
      </c>
      <c r="DF187" s="263">
        <v>0</v>
      </c>
      <c r="DG187" s="263">
        <v>0</v>
      </c>
      <c r="DH187" s="263">
        <v>0</v>
      </c>
      <c r="DI187" s="263">
        <v>0</v>
      </c>
      <c r="DJ187" s="263">
        <v>0</v>
      </c>
      <c r="DK187" s="263">
        <v>0</v>
      </c>
      <c r="DL187" s="263">
        <v>0</v>
      </c>
      <c r="DM187" s="263">
        <v>0</v>
      </c>
      <c r="DN187" s="263">
        <v>0</v>
      </c>
      <c r="DO187" s="263">
        <v>0</v>
      </c>
      <c r="DP187" s="263">
        <v>0</v>
      </c>
      <c r="DR187" s="263">
        <v>0</v>
      </c>
      <c r="DS187" s="263">
        <v>0</v>
      </c>
      <c r="DT187" s="263">
        <v>0</v>
      </c>
      <c r="DU187" s="263">
        <v>0</v>
      </c>
      <c r="DV187" s="263">
        <v>0</v>
      </c>
      <c r="DW187" s="263">
        <v>0</v>
      </c>
      <c r="DX187" s="263">
        <v>0</v>
      </c>
      <c r="DY187" s="263">
        <v>0</v>
      </c>
      <c r="DZ187" s="263">
        <v>0</v>
      </c>
      <c r="EA187" s="263">
        <v>0</v>
      </c>
      <c r="EB187" s="263">
        <v>0</v>
      </c>
      <c r="EC187" s="263">
        <v>0</v>
      </c>
      <c r="ED187" s="263">
        <v>0</v>
      </c>
      <c r="EE187" s="263">
        <v>0</v>
      </c>
      <c r="EF187" s="263">
        <v>0</v>
      </c>
      <c r="EG187" s="263">
        <v>0</v>
      </c>
      <c r="EH187" s="263">
        <v>14502460.493547359</v>
      </c>
      <c r="EI187" s="263">
        <v>0</v>
      </c>
      <c r="EJ187" s="263">
        <v>0</v>
      </c>
      <c r="EK187" s="263">
        <v>0</v>
      </c>
      <c r="EL187" s="263">
        <v>0</v>
      </c>
      <c r="EM187" s="263">
        <v>0</v>
      </c>
      <c r="EN187" s="263">
        <v>39199845.616272248</v>
      </c>
      <c r="EO187" s="263">
        <v>45000000</v>
      </c>
      <c r="EP187" s="263">
        <v>0</v>
      </c>
      <c r="EQ187" s="263">
        <v>0</v>
      </c>
      <c r="ER187" s="263">
        <v>0</v>
      </c>
    </row>
    <row r="188" spans="1:148" x14ac:dyDescent="0.75">
      <c r="A188" s="262">
        <v>48244</v>
      </c>
      <c r="B188" t="s">
        <v>308</v>
      </c>
      <c r="C188" s="263">
        <v>5575450.3192568859</v>
      </c>
      <c r="D188" s="263">
        <v>1684745.5516688139</v>
      </c>
      <c r="E188" s="263">
        <v>8927010.1742904708</v>
      </c>
      <c r="F188" s="263">
        <v>7260195.8709257003</v>
      </c>
      <c r="G188" s="263">
        <v>84199845.616272241</v>
      </c>
      <c r="H188" s="263">
        <v>4.6566128730773926E-10</v>
      </c>
      <c r="I188" s="263"/>
      <c r="J188" s="263">
        <v>0</v>
      </c>
      <c r="K188" s="263">
        <v>0</v>
      </c>
      <c r="L188" s="263">
        <v>0</v>
      </c>
      <c r="M188" s="263">
        <v>0</v>
      </c>
      <c r="N188" s="263">
        <v>0</v>
      </c>
      <c r="O188" s="263">
        <v>0</v>
      </c>
      <c r="P188" s="263">
        <v>0</v>
      </c>
      <c r="Q188" s="263">
        <v>0</v>
      </c>
      <c r="R188" s="263">
        <v>0</v>
      </c>
      <c r="S188" s="263">
        <v>0</v>
      </c>
      <c r="T188" s="263">
        <v>0</v>
      </c>
      <c r="U188" s="263">
        <v>0</v>
      </c>
      <c r="V188" s="263">
        <v>0</v>
      </c>
      <c r="W188" s="263">
        <v>0</v>
      </c>
      <c r="X188" s="263">
        <v>0</v>
      </c>
      <c r="Y188" s="263">
        <v>0</v>
      </c>
      <c r="Z188" s="263">
        <v>5575450.3192568859</v>
      </c>
      <c r="AA188" s="263">
        <v>0</v>
      </c>
      <c r="AB188" s="263">
        <v>0</v>
      </c>
      <c r="AC188" s="263">
        <v>0</v>
      </c>
      <c r="AD188" s="263">
        <v>0</v>
      </c>
      <c r="AE188" s="263">
        <v>0</v>
      </c>
      <c r="AF188" s="263">
        <v>0</v>
      </c>
      <c r="AG188" s="263">
        <v>0</v>
      </c>
      <c r="AH188" s="263">
        <v>0</v>
      </c>
      <c r="AI188" s="263">
        <v>0</v>
      </c>
      <c r="AJ188" s="263">
        <v>0</v>
      </c>
      <c r="AK188" s="263"/>
      <c r="AL188" s="263">
        <v>0</v>
      </c>
      <c r="AM188" s="263">
        <v>0</v>
      </c>
      <c r="AN188" s="263">
        <v>0</v>
      </c>
      <c r="AO188" s="263">
        <v>0</v>
      </c>
      <c r="AP188" s="263">
        <v>0</v>
      </c>
      <c r="AQ188" s="263">
        <v>0</v>
      </c>
      <c r="AR188" s="263">
        <v>0</v>
      </c>
      <c r="AS188" s="263">
        <v>0</v>
      </c>
      <c r="AT188" s="263">
        <v>0</v>
      </c>
      <c r="AU188" s="263">
        <v>0</v>
      </c>
      <c r="AV188" s="263">
        <v>0</v>
      </c>
      <c r="AW188" s="263">
        <v>0</v>
      </c>
      <c r="AX188" s="263">
        <v>0</v>
      </c>
      <c r="AY188" s="263">
        <v>0</v>
      </c>
      <c r="AZ188" s="263">
        <v>0</v>
      </c>
      <c r="BA188" s="263">
        <v>0</v>
      </c>
      <c r="BB188" s="263">
        <v>1684745.5516688139</v>
      </c>
      <c r="BC188" s="263">
        <v>0</v>
      </c>
      <c r="BD188" s="263">
        <v>0</v>
      </c>
      <c r="BE188" s="263">
        <v>0</v>
      </c>
      <c r="BF188" s="263">
        <v>0</v>
      </c>
      <c r="BG188" s="263">
        <v>0</v>
      </c>
      <c r="BH188" s="263">
        <v>0</v>
      </c>
      <c r="BI188" s="263">
        <v>0</v>
      </c>
      <c r="BJ188" s="263">
        <v>0</v>
      </c>
      <c r="BK188" s="263">
        <v>0</v>
      </c>
      <c r="BL188" s="263">
        <v>0</v>
      </c>
      <c r="BM188" s="263"/>
      <c r="BN188" s="263">
        <v>0</v>
      </c>
      <c r="BO188" s="263">
        <v>0</v>
      </c>
      <c r="BP188" s="263">
        <v>0</v>
      </c>
      <c r="BQ188" s="263">
        <v>0</v>
      </c>
      <c r="BR188" s="263">
        <v>0</v>
      </c>
      <c r="BS188" s="263">
        <v>0</v>
      </c>
      <c r="BT188" s="263">
        <v>0</v>
      </c>
      <c r="BU188" s="263">
        <v>0</v>
      </c>
      <c r="BV188" s="263">
        <v>0</v>
      </c>
      <c r="BW188" s="263">
        <v>0</v>
      </c>
      <c r="BX188" s="263">
        <v>0</v>
      </c>
      <c r="BY188" s="263">
        <v>0</v>
      </c>
      <c r="BZ188" s="263">
        <v>0</v>
      </c>
      <c r="CA188" s="263">
        <v>0</v>
      </c>
      <c r="CB188" s="263">
        <v>0</v>
      </c>
      <c r="CC188" s="263">
        <v>0</v>
      </c>
      <c r="CD188" s="263">
        <v>8927010.1742904708</v>
      </c>
      <c r="CE188" s="263">
        <v>0</v>
      </c>
      <c r="CF188" s="263">
        <v>0</v>
      </c>
      <c r="CG188" s="263">
        <v>0</v>
      </c>
      <c r="CH188" s="263">
        <v>0</v>
      </c>
      <c r="CI188" s="263">
        <v>0</v>
      </c>
      <c r="CJ188" s="263">
        <v>0</v>
      </c>
      <c r="CK188" s="263">
        <v>0</v>
      </c>
      <c r="CL188" s="263">
        <v>0</v>
      </c>
      <c r="CM188" s="263">
        <v>0</v>
      </c>
      <c r="CN188" s="263">
        <v>0</v>
      </c>
      <c r="CO188" s="263"/>
      <c r="CP188" s="263">
        <v>0</v>
      </c>
      <c r="CQ188" s="263">
        <v>0</v>
      </c>
      <c r="CR188" s="263">
        <v>0</v>
      </c>
      <c r="CS188" s="263">
        <v>0</v>
      </c>
      <c r="CT188" s="263">
        <v>0</v>
      </c>
      <c r="CU188" s="263">
        <v>0</v>
      </c>
      <c r="CV188" s="263">
        <v>0</v>
      </c>
      <c r="CW188" s="263">
        <v>0</v>
      </c>
      <c r="CX188" s="263">
        <v>0</v>
      </c>
      <c r="CY188" s="263">
        <v>0</v>
      </c>
      <c r="CZ188" s="263">
        <v>0</v>
      </c>
      <c r="DA188" s="263">
        <v>0</v>
      </c>
      <c r="DB188" s="263">
        <v>0</v>
      </c>
      <c r="DC188" s="263">
        <v>0</v>
      </c>
      <c r="DD188" s="263">
        <v>0</v>
      </c>
      <c r="DE188" s="263">
        <v>0</v>
      </c>
      <c r="DF188" s="263">
        <v>7260195.8709257003</v>
      </c>
      <c r="DG188" s="263">
        <v>0</v>
      </c>
      <c r="DH188" s="263">
        <v>0</v>
      </c>
      <c r="DI188" s="263">
        <v>0</v>
      </c>
      <c r="DJ188" s="263">
        <v>0</v>
      </c>
      <c r="DK188" s="263">
        <v>0</v>
      </c>
      <c r="DL188" s="263">
        <v>0</v>
      </c>
      <c r="DM188" s="263">
        <v>0</v>
      </c>
      <c r="DN188" s="263">
        <v>0</v>
      </c>
      <c r="DO188" s="263">
        <v>0</v>
      </c>
      <c r="DP188" s="263">
        <v>0</v>
      </c>
      <c r="DR188" s="263">
        <v>0</v>
      </c>
      <c r="DS188" s="263">
        <v>0</v>
      </c>
      <c r="DT188" s="263">
        <v>0</v>
      </c>
      <c r="DU188" s="263">
        <v>0</v>
      </c>
      <c r="DV188" s="263">
        <v>0</v>
      </c>
      <c r="DW188" s="263">
        <v>0</v>
      </c>
      <c r="DX188" s="263">
        <v>0</v>
      </c>
      <c r="DY188" s="263">
        <v>0</v>
      </c>
      <c r="DZ188" s="263">
        <v>0</v>
      </c>
      <c r="EA188" s="263">
        <v>0</v>
      </c>
      <c r="EB188" s="263">
        <v>0</v>
      </c>
      <c r="EC188" s="263">
        <v>0</v>
      </c>
      <c r="ED188" s="263">
        <v>0</v>
      </c>
      <c r="EE188" s="263">
        <v>0</v>
      </c>
      <c r="EF188" s="263">
        <v>0</v>
      </c>
      <c r="EG188" s="263">
        <v>0</v>
      </c>
      <c r="EH188" s="263">
        <v>0</v>
      </c>
      <c r="EI188" s="263">
        <v>0</v>
      </c>
      <c r="EJ188" s="263">
        <v>0</v>
      </c>
      <c r="EK188" s="263">
        <v>0</v>
      </c>
      <c r="EL188" s="263">
        <v>0</v>
      </c>
      <c r="EM188" s="263">
        <v>0</v>
      </c>
      <c r="EN188" s="263">
        <v>39199845.616272248</v>
      </c>
      <c r="EO188" s="263">
        <v>45000000</v>
      </c>
      <c r="EP188" s="263">
        <v>0</v>
      </c>
      <c r="EQ188" s="263">
        <v>0</v>
      </c>
      <c r="ER188" s="263">
        <v>0</v>
      </c>
    </row>
    <row r="189" spans="1:148" x14ac:dyDescent="0.75">
      <c r="A189" s="262">
        <v>48273</v>
      </c>
      <c r="B189" t="s">
        <v>308</v>
      </c>
      <c r="C189" s="263">
        <v>34199845.616272248</v>
      </c>
      <c r="D189" s="263">
        <v>0</v>
      </c>
      <c r="E189" s="263">
        <v>5000000</v>
      </c>
      <c r="F189" s="263">
        <v>34199845.616272248</v>
      </c>
      <c r="G189" s="263">
        <v>45000000</v>
      </c>
      <c r="H189" s="263">
        <v>0</v>
      </c>
      <c r="I189" s="263"/>
      <c r="J189" s="263">
        <v>0</v>
      </c>
      <c r="K189" s="263">
        <v>0</v>
      </c>
      <c r="L189" s="263">
        <v>0</v>
      </c>
      <c r="M189" s="263">
        <v>0</v>
      </c>
      <c r="N189" s="263">
        <v>0</v>
      </c>
      <c r="O189" s="263">
        <v>0</v>
      </c>
      <c r="P189" s="263">
        <v>0</v>
      </c>
      <c r="Q189" s="263">
        <v>0</v>
      </c>
      <c r="R189" s="263">
        <v>0</v>
      </c>
      <c r="S189" s="263">
        <v>0</v>
      </c>
      <c r="T189" s="263">
        <v>0</v>
      </c>
      <c r="U189" s="263">
        <v>0</v>
      </c>
      <c r="V189" s="263">
        <v>0</v>
      </c>
      <c r="W189" s="263">
        <v>0</v>
      </c>
      <c r="X189" s="263">
        <v>0</v>
      </c>
      <c r="Y189" s="263">
        <v>0</v>
      </c>
      <c r="Z189" s="263">
        <v>0</v>
      </c>
      <c r="AA189" s="263">
        <v>0</v>
      </c>
      <c r="AB189" s="263">
        <v>0</v>
      </c>
      <c r="AC189" s="263">
        <v>0</v>
      </c>
      <c r="AD189" s="263">
        <v>0</v>
      </c>
      <c r="AE189" s="263">
        <v>0</v>
      </c>
      <c r="AF189" s="263">
        <v>34199845.616272248</v>
      </c>
      <c r="AG189" s="263">
        <v>0</v>
      </c>
      <c r="AH189" s="263">
        <v>0</v>
      </c>
      <c r="AI189" s="263">
        <v>0</v>
      </c>
      <c r="AJ189" s="263">
        <v>0</v>
      </c>
      <c r="AK189" s="263"/>
      <c r="AL189" s="263">
        <v>0</v>
      </c>
      <c r="AM189" s="263">
        <v>0</v>
      </c>
      <c r="AN189" s="263">
        <v>0</v>
      </c>
      <c r="AO189" s="263">
        <v>0</v>
      </c>
      <c r="AP189" s="263">
        <v>0</v>
      </c>
      <c r="AQ189" s="263">
        <v>0</v>
      </c>
      <c r="AR189" s="263">
        <v>0</v>
      </c>
      <c r="AS189" s="263">
        <v>0</v>
      </c>
      <c r="AT189" s="263">
        <v>0</v>
      </c>
      <c r="AU189" s="263">
        <v>0</v>
      </c>
      <c r="AV189" s="263">
        <v>0</v>
      </c>
      <c r="AW189" s="263">
        <v>0</v>
      </c>
      <c r="AX189" s="263">
        <v>0</v>
      </c>
      <c r="AY189" s="263">
        <v>0</v>
      </c>
      <c r="AZ189" s="263">
        <v>0</v>
      </c>
      <c r="BA189" s="263">
        <v>0</v>
      </c>
      <c r="BB189" s="263">
        <v>0</v>
      </c>
      <c r="BC189" s="263">
        <v>0</v>
      </c>
      <c r="BD189" s="263">
        <v>0</v>
      </c>
      <c r="BE189" s="263">
        <v>0</v>
      </c>
      <c r="BF189" s="263">
        <v>0</v>
      </c>
      <c r="BG189" s="263">
        <v>0</v>
      </c>
      <c r="BH189" s="263">
        <v>0</v>
      </c>
      <c r="BI189" s="263">
        <v>0</v>
      </c>
      <c r="BJ189" s="263">
        <v>0</v>
      </c>
      <c r="BK189" s="263">
        <v>0</v>
      </c>
      <c r="BL189" s="263">
        <v>0</v>
      </c>
      <c r="BM189" s="263"/>
      <c r="BN189" s="263">
        <v>0</v>
      </c>
      <c r="BO189" s="263">
        <v>0</v>
      </c>
      <c r="BP189" s="263">
        <v>0</v>
      </c>
      <c r="BQ189" s="263">
        <v>0</v>
      </c>
      <c r="BR189" s="263">
        <v>0</v>
      </c>
      <c r="BS189" s="263">
        <v>0</v>
      </c>
      <c r="BT189" s="263">
        <v>0</v>
      </c>
      <c r="BU189" s="263">
        <v>0</v>
      </c>
      <c r="BV189" s="263">
        <v>0</v>
      </c>
      <c r="BW189" s="263">
        <v>0</v>
      </c>
      <c r="BX189" s="263">
        <v>0</v>
      </c>
      <c r="BY189" s="263">
        <v>0</v>
      </c>
      <c r="BZ189" s="263">
        <v>0</v>
      </c>
      <c r="CA189" s="263">
        <v>0</v>
      </c>
      <c r="CB189" s="263">
        <v>0</v>
      </c>
      <c r="CC189" s="263">
        <v>0</v>
      </c>
      <c r="CD189" s="263">
        <v>0</v>
      </c>
      <c r="CE189" s="263">
        <v>0</v>
      </c>
      <c r="CF189" s="263">
        <v>0</v>
      </c>
      <c r="CG189" s="263">
        <v>0</v>
      </c>
      <c r="CH189" s="263">
        <v>0</v>
      </c>
      <c r="CI189" s="263">
        <v>0</v>
      </c>
      <c r="CJ189" s="263">
        <v>5000000</v>
      </c>
      <c r="CK189" s="263">
        <v>0</v>
      </c>
      <c r="CL189" s="263">
        <v>0</v>
      </c>
      <c r="CM189" s="263">
        <v>0</v>
      </c>
      <c r="CN189" s="263">
        <v>0</v>
      </c>
      <c r="CO189" s="263"/>
      <c r="CP189" s="263">
        <v>0</v>
      </c>
      <c r="CQ189" s="263">
        <v>0</v>
      </c>
      <c r="CR189" s="263">
        <v>0</v>
      </c>
      <c r="CS189" s="263">
        <v>0</v>
      </c>
      <c r="CT189" s="263">
        <v>0</v>
      </c>
      <c r="CU189" s="263">
        <v>0</v>
      </c>
      <c r="CV189" s="263">
        <v>0</v>
      </c>
      <c r="CW189" s="263">
        <v>0</v>
      </c>
      <c r="CX189" s="263">
        <v>0</v>
      </c>
      <c r="CY189" s="263">
        <v>0</v>
      </c>
      <c r="CZ189" s="263">
        <v>0</v>
      </c>
      <c r="DA189" s="263">
        <v>0</v>
      </c>
      <c r="DB189" s="263">
        <v>0</v>
      </c>
      <c r="DC189" s="263">
        <v>0</v>
      </c>
      <c r="DD189" s="263">
        <v>0</v>
      </c>
      <c r="DE189" s="263">
        <v>0</v>
      </c>
      <c r="DF189" s="263">
        <v>0</v>
      </c>
      <c r="DG189" s="263">
        <v>0</v>
      </c>
      <c r="DH189" s="263">
        <v>0</v>
      </c>
      <c r="DI189" s="263">
        <v>0</v>
      </c>
      <c r="DJ189" s="263">
        <v>0</v>
      </c>
      <c r="DK189" s="263">
        <v>0</v>
      </c>
      <c r="DL189" s="263">
        <v>34199845.616272248</v>
      </c>
      <c r="DM189" s="263">
        <v>0</v>
      </c>
      <c r="DN189" s="263">
        <v>0</v>
      </c>
      <c r="DO189" s="263">
        <v>0</v>
      </c>
      <c r="DP189" s="263">
        <v>0</v>
      </c>
      <c r="DR189" s="263">
        <v>0</v>
      </c>
      <c r="DS189" s="263">
        <v>0</v>
      </c>
      <c r="DT189" s="263">
        <v>0</v>
      </c>
      <c r="DU189" s="263">
        <v>0</v>
      </c>
      <c r="DV189" s="263">
        <v>0</v>
      </c>
      <c r="DW189" s="263">
        <v>0</v>
      </c>
      <c r="DX189" s="263">
        <v>0</v>
      </c>
      <c r="DY189" s="263">
        <v>0</v>
      </c>
      <c r="DZ189" s="263">
        <v>0</v>
      </c>
      <c r="EA189" s="263">
        <v>0</v>
      </c>
      <c r="EB189" s="263">
        <v>0</v>
      </c>
      <c r="EC189" s="263">
        <v>0</v>
      </c>
      <c r="ED189" s="263">
        <v>0</v>
      </c>
      <c r="EE189" s="263">
        <v>0</v>
      </c>
      <c r="EF189" s="263">
        <v>0</v>
      </c>
      <c r="EG189" s="263">
        <v>0</v>
      </c>
      <c r="EH189" s="263">
        <v>0</v>
      </c>
      <c r="EI189" s="263">
        <v>0</v>
      </c>
      <c r="EJ189" s="263">
        <v>0</v>
      </c>
      <c r="EK189" s="263">
        <v>0</v>
      </c>
      <c r="EL189" s="263">
        <v>0</v>
      </c>
      <c r="EM189" s="263">
        <v>0</v>
      </c>
      <c r="EN189" s="263">
        <v>0</v>
      </c>
      <c r="EO189" s="263">
        <v>45000000</v>
      </c>
      <c r="EP189" s="263">
        <v>0</v>
      </c>
      <c r="EQ189" s="263">
        <v>0</v>
      </c>
      <c r="ER189" s="263">
        <v>0</v>
      </c>
    </row>
    <row r="190" spans="1:148" x14ac:dyDescent="0.75">
      <c r="A190" s="262">
        <v>48304</v>
      </c>
      <c r="B190" t="s">
        <v>308</v>
      </c>
      <c r="C190" s="263">
        <v>0</v>
      </c>
      <c r="D190" s="263">
        <v>0</v>
      </c>
      <c r="E190" s="263">
        <v>0</v>
      </c>
      <c r="F190" s="263">
        <v>0</v>
      </c>
      <c r="G190" s="263">
        <v>45000000</v>
      </c>
      <c r="H190" s="263">
        <v>0</v>
      </c>
      <c r="I190" s="263"/>
      <c r="J190" s="263">
        <v>0</v>
      </c>
      <c r="K190" s="263">
        <v>0</v>
      </c>
      <c r="L190" s="263">
        <v>0</v>
      </c>
      <c r="M190" s="263">
        <v>0</v>
      </c>
      <c r="N190" s="263">
        <v>0</v>
      </c>
      <c r="O190" s="263">
        <v>0</v>
      </c>
      <c r="P190" s="263">
        <v>0</v>
      </c>
      <c r="Q190" s="263">
        <v>0</v>
      </c>
      <c r="R190" s="263">
        <v>0</v>
      </c>
      <c r="S190" s="263">
        <v>0</v>
      </c>
      <c r="T190" s="263">
        <v>0</v>
      </c>
      <c r="U190" s="263">
        <v>0</v>
      </c>
      <c r="V190" s="263">
        <v>0</v>
      </c>
      <c r="W190" s="263">
        <v>0</v>
      </c>
      <c r="X190" s="263">
        <v>0</v>
      </c>
      <c r="Y190" s="263">
        <v>0</v>
      </c>
      <c r="Z190" s="263">
        <v>0</v>
      </c>
      <c r="AA190" s="263">
        <v>0</v>
      </c>
      <c r="AB190" s="263">
        <v>0</v>
      </c>
      <c r="AC190" s="263">
        <v>0</v>
      </c>
      <c r="AD190" s="263">
        <v>0</v>
      </c>
      <c r="AE190" s="263">
        <v>0</v>
      </c>
      <c r="AF190" s="263">
        <v>0</v>
      </c>
      <c r="AG190" s="263">
        <v>0</v>
      </c>
      <c r="AH190" s="263">
        <v>0</v>
      </c>
      <c r="AI190" s="263">
        <v>0</v>
      </c>
      <c r="AJ190" s="263">
        <v>0</v>
      </c>
      <c r="AK190" s="263"/>
      <c r="AL190" s="263">
        <v>0</v>
      </c>
      <c r="AM190" s="263">
        <v>0</v>
      </c>
      <c r="AN190" s="263">
        <v>0</v>
      </c>
      <c r="AO190" s="263">
        <v>0</v>
      </c>
      <c r="AP190" s="263">
        <v>0</v>
      </c>
      <c r="AQ190" s="263">
        <v>0</v>
      </c>
      <c r="AR190" s="263">
        <v>0</v>
      </c>
      <c r="AS190" s="263">
        <v>0</v>
      </c>
      <c r="AT190" s="263">
        <v>0</v>
      </c>
      <c r="AU190" s="263">
        <v>0</v>
      </c>
      <c r="AV190" s="263">
        <v>0</v>
      </c>
      <c r="AW190" s="263">
        <v>0</v>
      </c>
      <c r="AX190" s="263">
        <v>0</v>
      </c>
      <c r="AY190" s="263">
        <v>0</v>
      </c>
      <c r="AZ190" s="263">
        <v>0</v>
      </c>
      <c r="BA190" s="263">
        <v>0</v>
      </c>
      <c r="BB190" s="263">
        <v>0</v>
      </c>
      <c r="BC190" s="263">
        <v>0</v>
      </c>
      <c r="BD190" s="263">
        <v>0</v>
      </c>
      <c r="BE190" s="263">
        <v>0</v>
      </c>
      <c r="BF190" s="263">
        <v>0</v>
      </c>
      <c r="BG190" s="263">
        <v>0</v>
      </c>
      <c r="BH190" s="263">
        <v>0</v>
      </c>
      <c r="BI190" s="263">
        <v>0</v>
      </c>
      <c r="BJ190" s="263">
        <v>0</v>
      </c>
      <c r="BK190" s="263">
        <v>0</v>
      </c>
      <c r="BL190" s="263">
        <v>0</v>
      </c>
      <c r="BM190" s="263"/>
      <c r="BN190" s="263">
        <v>0</v>
      </c>
      <c r="BO190" s="263">
        <v>0</v>
      </c>
      <c r="BP190" s="263">
        <v>0</v>
      </c>
      <c r="BQ190" s="263">
        <v>0</v>
      </c>
      <c r="BR190" s="263">
        <v>0</v>
      </c>
      <c r="BS190" s="263">
        <v>0</v>
      </c>
      <c r="BT190" s="263">
        <v>0</v>
      </c>
      <c r="BU190" s="263">
        <v>0</v>
      </c>
      <c r="BV190" s="263">
        <v>0</v>
      </c>
      <c r="BW190" s="263">
        <v>0</v>
      </c>
      <c r="BX190" s="263">
        <v>0</v>
      </c>
      <c r="BY190" s="263">
        <v>0</v>
      </c>
      <c r="BZ190" s="263">
        <v>0</v>
      </c>
      <c r="CA190" s="263">
        <v>0</v>
      </c>
      <c r="CB190" s="263">
        <v>0</v>
      </c>
      <c r="CC190" s="263">
        <v>0</v>
      </c>
      <c r="CD190" s="263">
        <v>0</v>
      </c>
      <c r="CE190" s="263">
        <v>0</v>
      </c>
      <c r="CF190" s="263">
        <v>0</v>
      </c>
      <c r="CG190" s="263">
        <v>0</v>
      </c>
      <c r="CH190" s="263">
        <v>0</v>
      </c>
      <c r="CI190" s="263">
        <v>0</v>
      </c>
      <c r="CJ190" s="263">
        <v>0</v>
      </c>
      <c r="CK190" s="263">
        <v>0</v>
      </c>
      <c r="CL190" s="263">
        <v>0</v>
      </c>
      <c r="CM190" s="263">
        <v>0</v>
      </c>
      <c r="CN190" s="263">
        <v>0</v>
      </c>
      <c r="CO190" s="263"/>
      <c r="CP190" s="263">
        <v>0</v>
      </c>
      <c r="CQ190" s="263">
        <v>0</v>
      </c>
      <c r="CR190" s="263">
        <v>0</v>
      </c>
      <c r="CS190" s="263">
        <v>0</v>
      </c>
      <c r="CT190" s="263">
        <v>0</v>
      </c>
      <c r="CU190" s="263">
        <v>0</v>
      </c>
      <c r="CV190" s="263">
        <v>0</v>
      </c>
      <c r="CW190" s="263">
        <v>0</v>
      </c>
      <c r="CX190" s="263">
        <v>0</v>
      </c>
      <c r="CY190" s="263">
        <v>0</v>
      </c>
      <c r="CZ190" s="263">
        <v>0</v>
      </c>
      <c r="DA190" s="263">
        <v>0</v>
      </c>
      <c r="DB190" s="263">
        <v>0</v>
      </c>
      <c r="DC190" s="263">
        <v>0</v>
      </c>
      <c r="DD190" s="263">
        <v>0</v>
      </c>
      <c r="DE190" s="263">
        <v>0</v>
      </c>
      <c r="DF190" s="263">
        <v>0</v>
      </c>
      <c r="DG190" s="263">
        <v>0</v>
      </c>
      <c r="DH190" s="263">
        <v>0</v>
      </c>
      <c r="DI190" s="263">
        <v>0</v>
      </c>
      <c r="DJ190" s="263">
        <v>0</v>
      </c>
      <c r="DK190" s="263">
        <v>0</v>
      </c>
      <c r="DL190" s="263">
        <v>0</v>
      </c>
      <c r="DM190" s="263">
        <v>0</v>
      </c>
      <c r="DN190" s="263">
        <v>0</v>
      </c>
      <c r="DO190" s="263">
        <v>0</v>
      </c>
      <c r="DP190" s="263">
        <v>0</v>
      </c>
      <c r="DR190" s="263">
        <v>0</v>
      </c>
      <c r="DS190" s="263">
        <v>0</v>
      </c>
      <c r="DT190" s="263">
        <v>0</v>
      </c>
      <c r="DU190" s="263">
        <v>0</v>
      </c>
      <c r="DV190" s="263">
        <v>0</v>
      </c>
      <c r="DW190" s="263">
        <v>0</v>
      </c>
      <c r="DX190" s="263">
        <v>0</v>
      </c>
      <c r="DY190" s="263">
        <v>0</v>
      </c>
      <c r="DZ190" s="263">
        <v>0</v>
      </c>
      <c r="EA190" s="263">
        <v>0</v>
      </c>
      <c r="EB190" s="263">
        <v>0</v>
      </c>
      <c r="EC190" s="263">
        <v>0</v>
      </c>
      <c r="ED190" s="263">
        <v>0</v>
      </c>
      <c r="EE190" s="263">
        <v>0</v>
      </c>
      <c r="EF190" s="263">
        <v>0</v>
      </c>
      <c r="EG190" s="263">
        <v>0</v>
      </c>
      <c r="EH190" s="263">
        <v>0</v>
      </c>
      <c r="EI190" s="263">
        <v>0</v>
      </c>
      <c r="EJ190" s="263">
        <v>0</v>
      </c>
      <c r="EK190" s="263">
        <v>0</v>
      </c>
      <c r="EL190" s="263">
        <v>0</v>
      </c>
      <c r="EM190" s="263">
        <v>0</v>
      </c>
      <c r="EN190" s="263">
        <v>0</v>
      </c>
      <c r="EO190" s="263">
        <v>45000000</v>
      </c>
      <c r="EP190" s="263">
        <v>0</v>
      </c>
      <c r="EQ190" s="263">
        <v>0</v>
      </c>
      <c r="ER190" s="263">
        <v>0</v>
      </c>
    </row>
    <row r="191" spans="1:148" x14ac:dyDescent="0.75">
      <c r="A191" s="262">
        <v>48334</v>
      </c>
      <c r="B191" t="s">
        <v>308</v>
      </c>
      <c r="C191" s="263">
        <v>0</v>
      </c>
      <c r="D191" s="263">
        <v>0</v>
      </c>
      <c r="E191" s="263">
        <v>0</v>
      </c>
      <c r="F191" s="263">
        <v>0</v>
      </c>
      <c r="G191" s="263">
        <v>45000000</v>
      </c>
      <c r="H191" s="263">
        <v>0</v>
      </c>
      <c r="I191" s="263"/>
      <c r="J191" s="263">
        <v>0</v>
      </c>
      <c r="K191" s="263">
        <v>0</v>
      </c>
      <c r="L191" s="263">
        <v>0</v>
      </c>
      <c r="M191" s="263">
        <v>0</v>
      </c>
      <c r="N191" s="263">
        <v>0</v>
      </c>
      <c r="O191" s="263">
        <v>0</v>
      </c>
      <c r="P191" s="263">
        <v>0</v>
      </c>
      <c r="Q191" s="263">
        <v>0</v>
      </c>
      <c r="R191" s="263">
        <v>0</v>
      </c>
      <c r="S191" s="263">
        <v>0</v>
      </c>
      <c r="T191" s="263">
        <v>0</v>
      </c>
      <c r="U191" s="263">
        <v>0</v>
      </c>
      <c r="V191" s="263">
        <v>0</v>
      </c>
      <c r="W191" s="263">
        <v>0</v>
      </c>
      <c r="X191" s="263">
        <v>0</v>
      </c>
      <c r="Y191" s="263">
        <v>0</v>
      </c>
      <c r="Z191" s="263">
        <v>0</v>
      </c>
      <c r="AA191" s="263">
        <v>0</v>
      </c>
      <c r="AB191" s="263">
        <v>0</v>
      </c>
      <c r="AC191" s="263">
        <v>0</v>
      </c>
      <c r="AD191" s="263">
        <v>0</v>
      </c>
      <c r="AE191" s="263">
        <v>0</v>
      </c>
      <c r="AF191" s="263">
        <v>0</v>
      </c>
      <c r="AG191" s="263">
        <v>0</v>
      </c>
      <c r="AH191" s="263">
        <v>0</v>
      </c>
      <c r="AI191" s="263">
        <v>0</v>
      </c>
      <c r="AJ191" s="263">
        <v>0</v>
      </c>
      <c r="AK191" s="263"/>
      <c r="AL191" s="263">
        <v>0</v>
      </c>
      <c r="AM191" s="263">
        <v>0</v>
      </c>
      <c r="AN191" s="263">
        <v>0</v>
      </c>
      <c r="AO191" s="263">
        <v>0</v>
      </c>
      <c r="AP191" s="263">
        <v>0</v>
      </c>
      <c r="AQ191" s="263">
        <v>0</v>
      </c>
      <c r="AR191" s="263">
        <v>0</v>
      </c>
      <c r="AS191" s="263">
        <v>0</v>
      </c>
      <c r="AT191" s="263">
        <v>0</v>
      </c>
      <c r="AU191" s="263">
        <v>0</v>
      </c>
      <c r="AV191" s="263">
        <v>0</v>
      </c>
      <c r="AW191" s="263">
        <v>0</v>
      </c>
      <c r="AX191" s="263">
        <v>0</v>
      </c>
      <c r="AY191" s="263">
        <v>0</v>
      </c>
      <c r="AZ191" s="263">
        <v>0</v>
      </c>
      <c r="BA191" s="263">
        <v>0</v>
      </c>
      <c r="BB191" s="263">
        <v>0</v>
      </c>
      <c r="BC191" s="263">
        <v>0</v>
      </c>
      <c r="BD191" s="263">
        <v>0</v>
      </c>
      <c r="BE191" s="263">
        <v>0</v>
      </c>
      <c r="BF191" s="263">
        <v>0</v>
      </c>
      <c r="BG191" s="263">
        <v>0</v>
      </c>
      <c r="BH191" s="263">
        <v>0</v>
      </c>
      <c r="BI191" s="263">
        <v>0</v>
      </c>
      <c r="BJ191" s="263">
        <v>0</v>
      </c>
      <c r="BK191" s="263">
        <v>0</v>
      </c>
      <c r="BL191" s="263">
        <v>0</v>
      </c>
      <c r="BM191" s="263"/>
      <c r="BN191" s="263">
        <v>0</v>
      </c>
      <c r="BO191" s="263">
        <v>0</v>
      </c>
      <c r="BP191" s="263">
        <v>0</v>
      </c>
      <c r="BQ191" s="263">
        <v>0</v>
      </c>
      <c r="BR191" s="263">
        <v>0</v>
      </c>
      <c r="BS191" s="263">
        <v>0</v>
      </c>
      <c r="BT191" s="263">
        <v>0</v>
      </c>
      <c r="BU191" s="263">
        <v>0</v>
      </c>
      <c r="BV191" s="263">
        <v>0</v>
      </c>
      <c r="BW191" s="263">
        <v>0</v>
      </c>
      <c r="BX191" s="263">
        <v>0</v>
      </c>
      <c r="BY191" s="263">
        <v>0</v>
      </c>
      <c r="BZ191" s="263">
        <v>0</v>
      </c>
      <c r="CA191" s="263">
        <v>0</v>
      </c>
      <c r="CB191" s="263">
        <v>0</v>
      </c>
      <c r="CC191" s="263">
        <v>0</v>
      </c>
      <c r="CD191" s="263">
        <v>0</v>
      </c>
      <c r="CE191" s="263">
        <v>0</v>
      </c>
      <c r="CF191" s="263">
        <v>0</v>
      </c>
      <c r="CG191" s="263">
        <v>0</v>
      </c>
      <c r="CH191" s="263">
        <v>0</v>
      </c>
      <c r="CI191" s="263">
        <v>0</v>
      </c>
      <c r="CJ191" s="263">
        <v>0</v>
      </c>
      <c r="CK191" s="263">
        <v>0</v>
      </c>
      <c r="CL191" s="263">
        <v>0</v>
      </c>
      <c r="CM191" s="263">
        <v>0</v>
      </c>
      <c r="CN191" s="263">
        <v>0</v>
      </c>
      <c r="CO191" s="263"/>
      <c r="CP191" s="263">
        <v>0</v>
      </c>
      <c r="CQ191" s="263">
        <v>0</v>
      </c>
      <c r="CR191" s="263">
        <v>0</v>
      </c>
      <c r="CS191" s="263">
        <v>0</v>
      </c>
      <c r="CT191" s="263">
        <v>0</v>
      </c>
      <c r="CU191" s="263">
        <v>0</v>
      </c>
      <c r="CV191" s="263">
        <v>0</v>
      </c>
      <c r="CW191" s="263">
        <v>0</v>
      </c>
      <c r="CX191" s="263">
        <v>0</v>
      </c>
      <c r="CY191" s="263">
        <v>0</v>
      </c>
      <c r="CZ191" s="263">
        <v>0</v>
      </c>
      <c r="DA191" s="263">
        <v>0</v>
      </c>
      <c r="DB191" s="263">
        <v>0</v>
      </c>
      <c r="DC191" s="263">
        <v>0</v>
      </c>
      <c r="DD191" s="263">
        <v>0</v>
      </c>
      <c r="DE191" s="263">
        <v>0</v>
      </c>
      <c r="DF191" s="263">
        <v>0</v>
      </c>
      <c r="DG191" s="263">
        <v>0</v>
      </c>
      <c r="DH191" s="263">
        <v>0</v>
      </c>
      <c r="DI191" s="263">
        <v>0</v>
      </c>
      <c r="DJ191" s="263">
        <v>0</v>
      </c>
      <c r="DK191" s="263">
        <v>0</v>
      </c>
      <c r="DL191" s="263">
        <v>0</v>
      </c>
      <c r="DM191" s="263">
        <v>0</v>
      </c>
      <c r="DN191" s="263">
        <v>0</v>
      </c>
      <c r="DO191" s="263">
        <v>0</v>
      </c>
      <c r="DP191" s="263">
        <v>0</v>
      </c>
      <c r="DR191" s="263">
        <v>0</v>
      </c>
      <c r="DS191" s="263">
        <v>0</v>
      </c>
      <c r="DT191" s="263">
        <v>0</v>
      </c>
      <c r="DU191" s="263">
        <v>0</v>
      </c>
      <c r="DV191" s="263">
        <v>0</v>
      </c>
      <c r="DW191" s="263">
        <v>0</v>
      </c>
      <c r="DX191" s="263">
        <v>0</v>
      </c>
      <c r="DY191" s="263">
        <v>0</v>
      </c>
      <c r="DZ191" s="263">
        <v>0</v>
      </c>
      <c r="EA191" s="263">
        <v>0</v>
      </c>
      <c r="EB191" s="263">
        <v>0</v>
      </c>
      <c r="EC191" s="263">
        <v>0</v>
      </c>
      <c r="ED191" s="263">
        <v>0</v>
      </c>
      <c r="EE191" s="263">
        <v>0</v>
      </c>
      <c r="EF191" s="263">
        <v>0</v>
      </c>
      <c r="EG191" s="263">
        <v>0</v>
      </c>
      <c r="EH191" s="263">
        <v>0</v>
      </c>
      <c r="EI191" s="263">
        <v>0</v>
      </c>
      <c r="EJ191" s="263">
        <v>0</v>
      </c>
      <c r="EK191" s="263">
        <v>0</v>
      </c>
      <c r="EL191" s="263">
        <v>0</v>
      </c>
      <c r="EM191" s="263">
        <v>0</v>
      </c>
      <c r="EN191" s="263">
        <v>0</v>
      </c>
      <c r="EO191" s="263">
        <v>45000000</v>
      </c>
      <c r="EP191" s="263">
        <v>0</v>
      </c>
      <c r="EQ191" s="263">
        <v>0</v>
      </c>
      <c r="ER191" s="263">
        <v>0</v>
      </c>
    </row>
    <row r="192" spans="1:148" x14ac:dyDescent="0.75">
      <c r="A192" s="262">
        <v>48365</v>
      </c>
      <c r="B192" t="s">
        <v>308</v>
      </c>
      <c r="C192" s="263">
        <v>35268155.01458782</v>
      </c>
      <c r="D192" s="263">
        <v>2621844.9854121711</v>
      </c>
      <c r="E192" s="263">
        <v>9731844.9854121748</v>
      </c>
      <c r="F192" s="263">
        <v>37889999.999999993</v>
      </c>
      <c r="G192" s="263">
        <v>0</v>
      </c>
      <c r="H192" s="263">
        <v>1.862645149230957E-9</v>
      </c>
      <c r="I192" s="263"/>
      <c r="J192" s="263">
        <v>0</v>
      </c>
      <c r="K192" s="263">
        <v>0</v>
      </c>
      <c r="L192" s="263">
        <v>0</v>
      </c>
      <c r="M192" s="263">
        <v>0</v>
      </c>
      <c r="N192" s="263">
        <v>0</v>
      </c>
      <c r="O192" s="263">
        <v>0</v>
      </c>
      <c r="P192" s="263">
        <v>0</v>
      </c>
      <c r="Q192" s="263">
        <v>0</v>
      </c>
      <c r="R192" s="263">
        <v>0</v>
      </c>
      <c r="S192" s="263">
        <v>0</v>
      </c>
      <c r="T192" s="263">
        <v>0</v>
      </c>
      <c r="U192" s="263">
        <v>0</v>
      </c>
      <c r="V192" s="263">
        <v>0</v>
      </c>
      <c r="W192" s="263">
        <v>0</v>
      </c>
      <c r="X192" s="263">
        <v>0</v>
      </c>
      <c r="Y192" s="263">
        <v>0</v>
      </c>
      <c r="Z192" s="263">
        <v>0</v>
      </c>
      <c r="AA192" s="263">
        <v>0</v>
      </c>
      <c r="AB192" s="263">
        <v>0</v>
      </c>
      <c r="AC192" s="263">
        <v>0</v>
      </c>
      <c r="AD192" s="263">
        <v>0</v>
      </c>
      <c r="AE192" s="263">
        <v>0</v>
      </c>
      <c r="AF192" s="263">
        <v>0</v>
      </c>
      <c r="AG192" s="263">
        <v>35268155.01458782</v>
      </c>
      <c r="AH192" s="263">
        <v>0</v>
      </c>
      <c r="AI192" s="263">
        <v>0</v>
      </c>
      <c r="AJ192" s="263">
        <v>0</v>
      </c>
      <c r="AK192" s="263"/>
      <c r="AL192" s="263">
        <v>0</v>
      </c>
      <c r="AM192" s="263">
        <v>0</v>
      </c>
      <c r="AN192" s="263">
        <v>0</v>
      </c>
      <c r="AO192" s="263">
        <v>0</v>
      </c>
      <c r="AP192" s="263">
        <v>0</v>
      </c>
      <c r="AQ192" s="263">
        <v>0</v>
      </c>
      <c r="AR192" s="263">
        <v>0</v>
      </c>
      <c r="AS192" s="263">
        <v>0</v>
      </c>
      <c r="AT192" s="263">
        <v>0</v>
      </c>
      <c r="AU192" s="263">
        <v>0</v>
      </c>
      <c r="AV192" s="263">
        <v>0</v>
      </c>
      <c r="AW192" s="263">
        <v>0</v>
      </c>
      <c r="AX192" s="263">
        <v>0</v>
      </c>
      <c r="AY192" s="263">
        <v>0</v>
      </c>
      <c r="AZ192" s="263">
        <v>0</v>
      </c>
      <c r="BA192" s="263">
        <v>0</v>
      </c>
      <c r="BB192" s="263">
        <v>0</v>
      </c>
      <c r="BC192" s="263">
        <v>0</v>
      </c>
      <c r="BD192" s="263">
        <v>0</v>
      </c>
      <c r="BE192" s="263">
        <v>0</v>
      </c>
      <c r="BF192" s="263">
        <v>0</v>
      </c>
      <c r="BG192" s="263">
        <v>0</v>
      </c>
      <c r="BH192" s="263">
        <v>0</v>
      </c>
      <c r="BI192" s="263">
        <v>2621844.9854121711</v>
      </c>
      <c r="BJ192" s="263">
        <v>0</v>
      </c>
      <c r="BK192" s="263">
        <v>0</v>
      </c>
      <c r="BL192" s="263">
        <v>0</v>
      </c>
      <c r="BM192" s="263"/>
      <c r="BN192" s="263">
        <v>0</v>
      </c>
      <c r="BO192" s="263">
        <v>0</v>
      </c>
      <c r="BP192" s="263">
        <v>0</v>
      </c>
      <c r="BQ192" s="263">
        <v>0</v>
      </c>
      <c r="BR192" s="263">
        <v>0</v>
      </c>
      <c r="BS192" s="263">
        <v>0</v>
      </c>
      <c r="BT192" s="263">
        <v>0</v>
      </c>
      <c r="BU192" s="263">
        <v>0</v>
      </c>
      <c r="BV192" s="263">
        <v>0</v>
      </c>
      <c r="BW192" s="263">
        <v>0</v>
      </c>
      <c r="BX192" s="263">
        <v>0</v>
      </c>
      <c r="BY192" s="263">
        <v>0</v>
      </c>
      <c r="BZ192" s="263">
        <v>0</v>
      </c>
      <c r="CA192" s="263">
        <v>0</v>
      </c>
      <c r="CB192" s="263">
        <v>0</v>
      </c>
      <c r="CC192" s="263">
        <v>0</v>
      </c>
      <c r="CD192" s="263">
        <v>0</v>
      </c>
      <c r="CE192" s="263">
        <v>0</v>
      </c>
      <c r="CF192" s="263">
        <v>0</v>
      </c>
      <c r="CG192" s="263">
        <v>0</v>
      </c>
      <c r="CH192" s="263">
        <v>0</v>
      </c>
      <c r="CI192" s="263">
        <v>0</v>
      </c>
      <c r="CJ192" s="263">
        <v>0</v>
      </c>
      <c r="CK192" s="263">
        <v>9731844.9854121748</v>
      </c>
      <c r="CL192" s="263">
        <v>0</v>
      </c>
      <c r="CM192" s="263">
        <v>0</v>
      </c>
      <c r="CN192" s="263">
        <v>0</v>
      </c>
      <c r="CO192" s="263"/>
      <c r="CP192" s="263">
        <v>0</v>
      </c>
      <c r="CQ192" s="263">
        <v>0</v>
      </c>
      <c r="CR192" s="263">
        <v>0</v>
      </c>
      <c r="CS192" s="263">
        <v>0</v>
      </c>
      <c r="CT192" s="263">
        <v>0</v>
      </c>
      <c r="CU192" s="263">
        <v>0</v>
      </c>
      <c r="CV192" s="263">
        <v>0</v>
      </c>
      <c r="CW192" s="263">
        <v>0</v>
      </c>
      <c r="CX192" s="263">
        <v>0</v>
      </c>
      <c r="CY192" s="263">
        <v>0</v>
      </c>
      <c r="CZ192" s="263">
        <v>0</v>
      </c>
      <c r="DA192" s="263">
        <v>0</v>
      </c>
      <c r="DB192" s="263">
        <v>0</v>
      </c>
      <c r="DC192" s="263">
        <v>0</v>
      </c>
      <c r="DD192" s="263">
        <v>0</v>
      </c>
      <c r="DE192" s="263">
        <v>0</v>
      </c>
      <c r="DF192" s="263">
        <v>0</v>
      </c>
      <c r="DG192" s="263">
        <v>0</v>
      </c>
      <c r="DH192" s="263">
        <v>0</v>
      </c>
      <c r="DI192" s="263">
        <v>0</v>
      </c>
      <c r="DJ192" s="263">
        <v>0</v>
      </c>
      <c r="DK192" s="263">
        <v>0</v>
      </c>
      <c r="DL192" s="263">
        <v>0</v>
      </c>
      <c r="DM192" s="263">
        <v>37889999.999999993</v>
      </c>
      <c r="DN192" s="263">
        <v>0</v>
      </c>
      <c r="DO192" s="263">
        <v>0</v>
      </c>
      <c r="DP192" s="263">
        <v>0</v>
      </c>
      <c r="DR192" s="263">
        <v>0</v>
      </c>
      <c r="DS192" s="263">
        <v>0</v>
      </c>
      <c r="DT192" s="263">
        <v>0</v>
      </c>
      <c r="DU192" s="263">
        <v>0</v>
      </c>
      <c r="DV192" s="263">
        <v>0</v>
      </c>
      <c r="DW192" s="263">
        <v>0</v>
      </c>
      <c r="DX192" s="263">
        <v>0</v>
      </c>
      <c r="DY192" s="263">
        <v>0</v>
      </c>
      <c r="DZ192" s="263">
        <v>0</v>
      </c>
      <c r="EA192" s="263">
        <v>0</v>
      </c>
      <c r="EB192" s="263">
        <v>0</v>
      </c>
      <c r="EC192" s="263">
        <v>0</v>
      </c>
      <c r="ED192" s="263">
        <v>0</v>
      </c>
      <c r="EE192" s="263">
        <v>0</v>
      </c>
      <c r="EF192" s="263">
        <v>0</v>
      </c>
      <c r="EG192" s="263">
        <v>0</v>
      </c>
      <c r="EH192" s="263">
        <v>0</v>
      </c>
      <c r="EI192" s="263">
        <v>0</v>
      </c>
      <c r="EJ192" s="263">
        <v>0</v>
      </c>
      <c r="EK192" s="263">
        <v>0</v>
      </c>
      <c r="EL192" s="263">
        <v>0</v>
      </c>
      <c r="EM192" s="263">
        <v>0</v>
      </c>
      <c r="EN192" s="263">
        <v>0</v>
      </c>
      <c r="EO192" s="263">
        <v>0</v>
      </c>
      <c r="EP192" s="263">
        <v>0</v>
      </c>
      <c r="EQ192" s="263">
        <v>0</v>
      </c>
      <c r="ER192" s="263">
        <v>0</v>
      </c>
    </row>
    <row r="193" spans="1:148" x14ac:dyDescent="0.75">
      <c r="A193" s="262"/>
      <c r="C193" s="263"/>
      <c r="D193" s="263"/>
      <c r="E193" s="263"/>
      <c r="F193" s="263"/>
      <c r="G193" s="263"/>
      <c r="H193" s="263"/>
      <c r="I193" s="263"/>
      <c r="J193" s="263"/>
      <c r="K193" s="263"/>
      <c r="L193" s="263"/>
      <c r="M193" s="263"/>
      <c r="N193" s="263"/>
      <c r="O193" s="263"/>
      <c r="P193" s="263"/>
      <c r="Q193" s="263"/>
      <c r="R193" s="263"/>
      <c r="S193" s="263"/>
      <c r="T193" s="263"/>
      <c r="U193" s="263"/>
      <c r="V193" s="263"/>
      <c r="W193" s="263"/>
      <c r="X193" s="263"/>
      <c r="Y193" s="263"/>
      <c r="Z193" s="263"/>
      <c r="AA193" s="263"/>
      <c r="AB193" s="263"/>
      <c r="AC193" s="263"/>
      <c r="AD193" s="263"/>
      <c r="AE193" s="263"/>
      <c r="AF193" s="263"/>
      <c r="AG193" s="263"/>
      <c r="AH193" s="263"/>
      <c r="AI193" s="263"/>
      <c r="AJ193" s="263"/>
      <c r="AK193" s="263"/>
      <c r="AL193" s="263"/>
      <c r="AM193" s="263"/>
      <c r="AN193" s="263"/>
      <c r="AO193" s="263"/>
      <c r="AP193" s="263"/>
      <c r="AQ193" s="263"/>
      <c r="AR193" s="263"/>
      <c r="AS193" s="263"/>
      <c r="AT193" s="263"/>
      <c r="AU193" s="263"/>
      <c r="AV193" s="263"/>
      <c r="AW193" s="263"/>
      <c r="AX193" s="263"/>
      <c r="AY193" s="263"/>
      <c r="AZ193" s="263"/>
      <c r="BA193" s="263"/>
      <c r="BB193" s="263"/>
      <c r="BC193" s="263"/>
      <c r="BD193" s="263"/>
      <c r="BE193" s="263"/>
      <c r="BF193" s="263"/>
      <c r="BG193" s="263"/>
      <c r="BH193" s="263"/>
      <c r="BI193" s="263"/>
      <c r="BJ193" s="263"/>
      <c r="BK193" s="263"/>
      <c r="BL193" s="263"/>
      <c r="BM193" s="263"/>
      <c r="BN193" s="263"/>
      <c r="BO193" s="263"/>
      <c r="BP193" s="263"/>
      <c r="BQ193" s="263"/>
      <c r="BR193" s="263"/>
      <c r="BS193" s="263"/>
      <c r="BT193" s="263"/>
      <c r="BU193" s="263"/>
      <c r="BV193" s="263"/>
      <c r="BW193" s="263"/>
      <c r="BX193" s="263"/>
      <c r="BY193" s="263"/>
      <c r="BZ193" s="263"/>
      <c r="CA193" s="263"/>
      <c r="CB193" s="263"/>
      <c r="CC193" s="263"/>
      <c r="CD193" s="263"/>
      <c r="CE193" s="263"/>
      <c r="CF193" s="263"/>
      <c r="CG193" s="263"/>
      <c r="CH193" s="263"/>
      <c r="CI193" s="263"/>
      <c r="CJ193" s="263"/>
      <c r="CK193" s="263"/>
      <c r="CL193" s="263"/>
      <c r="CM193" s="263"/>
      <c r="CN193" s="263"/>
      <c r="CO193" s="263"/>
      <c r="CP193" s="263"/>
      <c r="CQ193" s="263"/>
      <c r="CR193" s="263"/>
      <c r="CS193" s="263"/>
      <c r="CT193" s="263"/>
      <c r="CU193" s="263"/>
      <c r="CV193" s="263"/>
      <c r="CW193" s="263"/>
      <c r="CX193" s="263"/>
      <c r="CY193" s="263"/>
      <c r="CZ193" s="263"/>
      <c r="DA193" s="263"/>
      <c r="DB193" s="263"/>
      <c r="DC193" s="263"/>
      <c r="DD193" s="263"/>
      <c r="DE193" s="263"/>
      <c r="DF193" s="263"/>
      <c r="DG193" s="263"/>
      <c r="DH193" s="263"/>
      <c r="DI193" s="263"/>
      <c r="DJ193" s="263"/>
      <c r="DK193" s="263"/>
      <c r="DL193" s="263"/>
      <c r="DM193" s="263"/>
      <c r="DN193" s="263"/>
      <c r="DO193" s="263"/>
      <c r="DP193" s="263"/>
      <c r="DR193" s="263"/>
      <c r="DS193" s="263"/>
      <c r="DT193" s="263"/>
      <c r="DU193" s="263"/>
      <c r="DV193" s="263"/>
      <c r="DW193" s="263"/>
      <c r="DX193" s="263"/>
      <c r="DY193" s="263"/>
      <c r="DZ193" s="263"/>
      <c r="EA193" s="263"/>
      <c r="EB193" s="263"/>
      <c r="EC193" s="263"/>
      <c r="ED193" s="263"/>
      <c r="EE193" s="263"/>
      <c r="EF193" s="263"/>
      <c r="EG193" s="263"/>
      <c r="EH193" s="263"/>
      <c r="EI193" s="263"/>
      <c r="EJ193" s="263"/>
      <c r="EK193" s="263"/>
      <c r="EL193" s="263"/>
      <c r="EM193" s="263"/>
      <c r="EN193" s="263"/>
      <c r="EO193" s="263"/>
      <c r="EP193" s="263"/>
      <c r="EQ193" s="263"/>
      <c r="ER193" s="263"/>
    </row>
    <row r="194" spans="1:148" x14ac:dyDescent="0.75">
      <c r="A194" s="262"/>
      <c r="C194" s="263"/>
      <c r="D194" s="263"/>
      <c r="E194" s="263"/>
      <c r="F194" s="263"/>
      <c r="G194" s="263"/>
      <c r="H194" s="263"/>
      <c r="I194" s="263"/>
      <c r="J194" s="263"/>
      <c r="K194" s="263"/>
      <c r="L194" s="263"/>
      <c r="M194" s="263"/>
      <c r="N194" s="263"/>
      <c r="O194" s="263"/>
      <c r="P194" s="263"/>
      <c r="Q194" s="263"/>
      <c r="R194" s="263"/>
      <c r="S194" s="263"/>
      <c r="T194" s="263"/>
      <c r="U194" s="263"/>
      <c r="V194" s="263"/>
      <c r="W194" s="263"/>
      <c r="X194" s="263"/>
      <c r="Y194" s="263"/>
      <c r="Z194" s="263"/>
      <c r="AA194" s="263"/>
      <c r="AB194" s="263"/>
      <c r="AC194" s="263"/>
      <c r="AD194" s="263"/>
      <c r="AE194" s="263"/>
      <c r="AF194" s="263"/>
      <c r="AG194" s="263"/>
      <c r="AH194" s="263"/>
      <c r="AI194" s="263"/>
      <c r="AJ194" s="263"/>
      <c r="AK194" s="263"/>
      <c r="AL194" s="263"/>
      <c r="AM194" s="263"/>
      <c r="AN194" s="263"/>
      <c r="AO194" s="263"/>
      <c r="AP194" s="263"/>
      <c r="AQ194" s="263"/>
      <c r="AR194" s="263"/>
      <c r="AS194" s="263"/>
      <c r="AT194" s="263"/>
      <c r="AU194" s="263"/>
      <c r="AV194" s="263"/>
      <c r="AW194" s="263"/>
      <c r="AX194" s="263"/>
      <c r="AY194" s="263"/>
      <c r="AZ194" s="263"/>
      <c r="BA194" s="263"/>
      <c r="BB194" s="263"/>
      <c r="BC194" s="263"/>
      <c r="BD194" s="263"/>
      <c r="BE194" s="263"/>
      <c r="BF194" s="263"/>
      <c r="BG194" s="263"/>
      <c r="BH194" s="263"/>
      <c r="BI194" s="263"/>
      <c r="BJ194" s="263"/>
      <c r="BK194" s="263"/>
      <c r="BL194" s="263"/>
      <c r="BM194" s="263"/>
      <c r="BN194" s="263"/>
      <c r="BO194" s="263"/>
      <c r="BP194" s="263"/>
      <c r="BQ194" s="263"/>
      <c r="BR194" s="263"/>
      <c r="BS194" s="263"/>
      <c r="BT194" s="263"/>
      <c r="BU194" s="263"/>
      <c r="BV194" s="263"/>
      <c r="BW194" s="263"/>
      <c r="BX194" s="263"/>
      <c r="BY194" s="263"/>
      <c r="BZ194" s="263"/>
      <c r="CA194" s="263"/>
      <c r="CB194" s="263"/>
      <c r="CC194" s="263"/>
      <c r="CD194" s="263"/>
      <c r="CE194" s="263"/>
      <c r="CF194" s="263"/>
      <c r="CG194" s="263"/>
      <c r="CH194" s="263"/>
      <c r="CI194" s="263"/>
      <c r="CJ194" s="263"/>
      <c r="CK194" s="263"/>
      <c r="CL194" s="263"/>
      <c r="CM194" s="263"/>
      <c r="CN194" s="263"/>
      <c r="CO194" s="263"/>
      <c r="CP194" s="263"/>
      <c r="CQ194" s="263"/>
      <c r="CR194" s="263"/>
      <c r="CS194" s="263"/>
      <c r="CT194" s="263"/>
      <c r="CU194" s="263"/>
      <c r="CV194" s="263"/>
      <c r="CW194" s="263"/>
      <c r="CX194" s="263"/>
      <c r="CY194" s="263"/>
      <c r="CZ194" s="263"/>
      <c r="DA194" s="263"/>
      <c r="DB194" s="263"/>
      <c r="DC194" s="263"/>
      <c r="DD194" s="263"/>
      <c r="DE194" s="263"/>
      <c r="DF194" s="263"/>
      <c r="DG194" s="263"/>
      <c r="DH194" s="263"/>
      <c r="DI194" s="263"/>
      <c r="DJ194" s="263"/>
      <c r="DK194" s="263"/>
      <c r="DL194" s="263"/>
      <c r="DM194" s="263"/>
      <c r="DN194" s="263"/>
      <c r="DO194" s="263"/>
      <c r="DP194" s="263"/>
      <c r="DR194" s="263"/>
      <c r="DS194" s="263"/>
      <c r="DT194" s="263"/>
      <c r="DU194" s="263"/>
      <c r="DV194" s="263"/>
      <c r="DW194" s="263"/>
      <c r="DX194" s="263"/>
      <c r="DY194" s="263"/>
      <c r="DZ194" s="263"/>
      <c r="EA194" s="263"/>
      <c r="EB194" s="263"/>
      <c r="EC194" s="263"/>
      <c r="ED194" s="263"/>
      <c r="EE194" s="263"/>
      <c r="EF194" s="263"/>
      <c r="EG194" s="263"/>
      <c r="EH194" s="263"/>
      <c r="EI194" s="263"/>
      <c r="EJ194" s="263"/>
      <c r="EK194" s="263"/>
      <c r="EL194" s="263"/>
      <c r="EM194" s="263"/>
      <c r="EN194" s="263"/>
      <c r="EO194" s="263"/>
      <c r="EP194" s="263"/>
      <c r="EQ194" s="263"/>
      <c r="ER194" s="263"/>
    </row>
    <row r="195" spans="1:148" x14ac:dyDescent="0.75">
      <c r="A195" s="262"/>
      <c r="C195" s="263"/>
      <c r="D195" s="263"/>
      <c r="E195" s="263"/>
      <c r="F195" s="263"/>
      <c r="G195" s="263"/>
      <c r="H195" s="263"/>
      <c r="I195" s="263"/>
      <c r="J195" s="263"/>
      <c r="K195" s="263"/>
      <c r="L195" s="263"/>
      <c r="M195" s="263"/>
      <c r="N195" s="263"/>
      <c r="O195" s="263"/>
      <c r="P195" s="263"/>
      <c r="Q195" s="263"/>
      <c r="R195" s="263"/>
      <c r="S195" s="263"/>
      <c r="T195" s="263"/>
      <c r="U195" s="263"/>
      <c r="V195" s="263"/>
      <c r="W195" s="263"/>
      <c r="X195" s="263"/>
      <c r="Y195" s="263"/>
      <c r="Z195" s="263"/>
      <c r="AA195" s="263"/>
      <c r="AB195" s="263"/>
      <c r="AC195" s="263"/>
      <c r="AD195" s="263"/>
      <c r="AE195" s="263"/>
      <c r="AF195" s="263"/>
      <c r="AG195" s="263"/>
      <c r="AH195" s="263"/>
      <c r="AI195" s="263"/>
      <c r="AJ195" s="263"/>
      <c r="AK195" s="263"/>
      <c r="AL195" s="263"/>
      <c r="AM195" s="263"/>
      <c r="AN195" s="263"/>
      <c r="AO195" s="263"/>
      <c r="AP195" s="263"/>
      <c r="AQ195" s="263"/>
      <c r="AR195" s="263"/>
      <c r="AS195" s="263"/>
      <c r="AT195" s="263"/>
      <c r="AU195" s="263"/>
      <c r="AV195" s="263"/>
      <c r="AW195" s="263"/>
      <c r="AX195" s="263"/>
      <c r="AY195" s="263"/>
      <c r="AZ195" s="263"/>
      <c r="BA195" s="263"/>
      <c r="BB195" s="263"/>
      <c r="BC195" s="263"/>
      <c r="BD195" s="263"/>
      <c r="BE195" s="263"/>
      <c r="BF195" s="263"/>
      <c r="BG195" s="263"/>
      <c r="BH195" s="263"/>
      <c r="BI195" s="263"/>
      <c r="BJ195" s="263"/>
      <c r="BK195" s="263"/>
      <c r="BL195" s="263"/>
      <c r="BM195" s="263"/>
      <c r="BN195" s="263"/>
      <c r="BO195" s="263"/>
      <c r="BP195" s="263"/>
      <c r="BQ195" s="263"/>
      <c r="BR195" s="263"/>
      <c r="BS195" s="263"/>
      <c r="BT195" s="263"/>
      <c r="BU195" s="263"/>
      <c r="BV195" s="263"/>
      <c r="BW195" s="263"/>
      <c r="BX195" s="263"/>
      <c r="BY195" s="263"/>
      <c r="BZ195" s="263"/>
      <c r="CA195" s="263"/>
      <c r="CB195" s="263"/>
      <c r="CC195" s="263"/>
      <c r="CD195" s="263"/>
      <c r="CE195" s="263"/>
      <c r="CF195" s="263"/>
      <c r="CG195" s="263"/>
      <c r="CH195" s="263"/>
      <c r="CI195" s="263"/>
      <c r="CJ195" s="263"/>
      <c r="CK195" s="263"/>
      <c r="CL195" s="263"/>
      <c r="CM195" s="263"/>
      <c r="CN195" s="263"/>
      <c r="CO195" s="263"/>
      <c r="CP195" s="263"/>
      <c r="CQ195" s="263"/>
      <c r="CR195" s="263"/>
      <c r="CS195" s="263"/>
      <c r="CT195" s="263"/>
      <c r="CU195" s="263"/>
      <c r="CV195" s="263"/>
      <c r="CW195" s="263"/>
      <c r="CX195" s="263"/>
      <c r="CY195" s="263"/>
      <c r="CZ195" s="263"/>
      <c r="DA195" s="263"/>
      <c r="DB195" s="263"/>
      <c r="DC195" s="263"/>
      <c r="DD195" s="263"/>
      <c r="DE195" s="263"/>
      <c r="DF195" s="263"/>
      <c r="DG195" s="263"/>
      <c r="DH195" s="263"/>
      <c r="DI195" s="263"/>
      <c r="DJ195" s="263"/>
      <c r="DK195" s="263"/>
      <c r="DL195" s="263"/>
      <c r="DM195" s="263"/>
      <c r="DN195" s="263"/>
      <c r="DO195" s="263"/>
      <c r="DP195" s="263"/>
      <c r="DR195" s="263"/>
      <c r="DS195" s="263"/>
      <c r="DT195" s="263"/>
      <c r="DU195" s="263"/>
      <c r="DV195" s="263"/>
      <c r="DW195" s="263"/>
      <c r="DX195" s="263"/>
      <c r="DY195" s="263"/>
      <c r="DZ195" s="263"/>
      <c r="EA195" s="263"/>
      <c r="EB195" s="263"/>
      <c r="EC195" s="263"/>
      <c r="ED195" s="263"/>
      <c r="EE195" s="263"/>
      <c r="EF195" s="263"/>
      <c r="EG195" s="263"/>
      <c r="EH195" s="263"/>
      <c r="EI195" s="263"/>
      <c r="EJ195" s="263"/>
      <c r="EK195" s="263"/>
      <c r="EL195" s="263"/>
      <c r="EM195" s="263"/>
      <c r="EN195" s="263"/>
      <c r="EO195" s="263"/>
      <c r="EP195" s="263"/>
      <c r="EQ195" s="263"/>
      <c r="ER195" s="263"/>
    </row>
    <row r="196" spans="1:148" x14ac:dyDescent="0.75">
      <c r="A196" s="262"/>
      <c r="C196" s="263"/>
      <c r="D196" s="263"/>
      <c r="E196" s="263"/>
      <c r="F196" s="263"/>
      <c r="G196" s="263"/>
      <c r="H196" s="263"/>
      <c r="I196" s="263"/>
      <c r="J196" s="263"/>
      <c r="K196" s="263"/>
      <c r="L196" s="263"/>
      <c r="M196" s="263"/>
      <c r="N196" s="263"/>
      <c r="O196" s="263"/>
      <c r="P196" s="263"/>
      <c r="Q196" s="263"/>
      <c r="R196" s="263"/>
      <c r="S196" s="263"/>
      <c r="T196" s="263"/>
      <c r="U196" s="263"/>
      <c r="V196" s="263"/>
      <c r="W196" s="263"/>
      <c r="X196" s="263"/>
      <c r="Y196" s="263"/>
      <c r="Z196" s="263"/>
      <c r="AA196" s="263"/>
      <c r="AB196" s="263"/>
      <c r="AC196" s="263"/>
      <c r="AD196" s="263"/>
      <c r="AE196" s="263"/>
      <c r="AF196" s="263"/>
      <c r="AG196" s="263"/>
      <c r="AH196" s="263"/>
      <c r="AI196" s="263"/>
      <c r="AJ196" s="263"/>
      <c r="AK196" s="263"/>
      <c r="AL196" s="263"/>
      <c r="AM196" s="263"/>
      <c r="AN196" s="263"/>
      <c r="AO196" s="263"/>
      <c r="AP196" s="263"/>
      <c r="AQ196" s="263"/>
      <c r="AR196" s="263"/>
      <c r="AS196" s="263"/>
      <c r="AT196" s="263"/>
      <c r="AU196" s="263"/>
      <c r="AV196" s="263"/>
      <c r="AW196" s="263"/>
      <c r="AX196" s="263"/>
      <c r="AY196" s="263"/>
      <c r="AZ196" s="263"/>
      <c r="BA196" s="263"/>
      <c r="BB196" s="263"/>
      <c r="BC196" s="263"/>
      <c r="BD196" s="263"/>
      <c r="BE196" s="263"/>
      <c r="BF196" s="263"/>
      <c r="BG196" s="263"/>
      <c r="BH196" s="263"/>
      <c r="BI196" s="263"/>
      <c r="BJ196" s="263"/>
      <c r="BK196" s="263"/>
      <c r="BL196" s="263"/>
      <c r="BM196" s="263"/>
      <c r="BN196" s="263"/>
      <c r="BO196" s="263"/>
      <c r="BP196" s="263"/>
      <c r="BQ196" s="263"/>
      <c r="BR196" s="263"/>
      <c r="BS196" s="263"/>
      <c r="BT196" s="263"/>
      <c r="BU196" s="263"/>
      <c r="BV196" s="263"/>
      <c r="BW196" s="263"/>
      <c r="BX196" s="263"/>
      <c r="BY196" s="263"/>
      <c r="BZ196" s="263"/>
      <c r="CA196" s="263"/>
      <c r="CB196" s="263"/>
      <c r="CC196" s="263"/>
      <c r="CD196" s="263"/>
      <c r="CE196" s="263"/>
      <c r="CF196" s="263"/>
      <c r="CG196" s="263"/>
      <c r="CH196" s="263"/>
      <c r="CI196" s="263"/>
      <c r="CJ196" s="263"/>
      <c r="CK196" s="263"/>
      <c r="CL196" s="263"/>
      <c r="CM196" s="263"/>
      <c r="CN196" s="263"/>
      <c r="CO196" s="263"/>
      <c r="CP196" s="263"/>
      <c r="CQ196" s="263"/>
      <c r="CR196" s="263"/>
      <c r="CS196" s="263"/>
      <c r="CT196" s="263"/>
      <c r="CU196" s="263"/>
      <c r="CV196" s="263"/>
      <c r="CW196" s="263"/>
      <c r="CX196" s="263"/>
      <c r="CY196" s="263"/>
      <c r="CZ196" s="263"/>
      <c r="DA196" s="263"/>
      <c r="DB196" s="263"/>
      <c r="DC196" s="263"/>
      <c r="DD196" s="263"/>
      <c r="DE196" s="263"/>
      <c r="DF196" s="263"/>
      <c r="DG196" s="263"/>
      <c r="DH196" s="263"/>
      <c r="DI196" s="263"/>
      <c r="DJ196" s="263"/>
      <c r="DK196" s="263"/>
      <c r="DL196" s="263"/>
      <c r="DM196" s="263"/>
      <c r="DN196" s="263"/>
      <c r="DO196" s="263"/>
      <c r="DP196" s="263"/>
      <c r="DR196" s="263"/>
      <c r="DS196" s="263"/>
      <c r="DT196" s="263"/>
      <c r="DU196" s="263"/>
      <c r="DV196" s="263"/>
      <c r="DW196" s="263"/>
      <c r="DX196" s="263"/>
      <c r="DY196" s="263"/>
      <c r="DZ196" s="263"/>
      <c r="EA196" s="263"/>
      <c r="EB196" s="263"/>
      <c r="EC196" s="263"/>
      <c r="ED196" s="263"/>
      <c r="EE196" s="263"/>
      <c r="EF196" s="263"/>
      <c r="EG196" s="263"/>
      <c r="EH196" s="263"/>
      <c r="EI196" s="263"/>
      <c r="EJ196" s="263"/>
      <c r="EK196" s="263"/>
      <c r="EL196" s="263"/>
      <c r="EM196" s="263"/>
      <c r="EN196" s="263"/>
      <c r="EO196" s="263"/>
      <c r="EP196" s="263"/>
      <c r="EQ196" s="263"/>
      <c r="ER196" s="263"/>
    </row>
    <row r="197" spans="1:148" x14ac:dyDescent="0.75">
      <c r="A197" s="262"/>
      <c r="C197" s="263"/>
      <c r="D197" s="263"/>
      <c r="E197" s="263"/>
      <c r="F197" s="263"/>
      <c r="G197" s="263"/>
      <c r="H197" s="263"/>
      <c r="I197" s="263"/>
      <c r="J197" s="263"/>
      <c r="K197" s="263"/>
      <c r="L197" s="263"/>
      <c r="M197" s="263"/>
      <c r="N197" s="263"/>
      <c r="O197" s="263"/>
      <c r="P197" s="263"/>
      <c r="Q197" s="263"/>
      <c r="R197" s="263"/>
      <c r="S197" s="263"/>
      <c r="T197" s="263"/>
      <c r="U197" s="263"/>
      <c r="V197" s="263"/>
      <c r="W197" s="263"/>
      <c r="X197" s="263"/>
      <c r="Y197" s="263"/>
      <c r="Z197" s="263"/>
      <c r="AA197" s="263"/>
      <c r="AB197" s="263"/>
      <c r="AC197" s="263"/>
      <c r="AD197" s="263"/>
      <c r="AE197" s="263"/>
      <c r="AF197" s="263"/>
      <c r="AG197" s="263"/>
      <c r="AH197" s="263"/>
      <c r="AI197" s="263"/>
      <c r="AJ197" s="263"/>
      <c r="AK197" s="263"/>
      <c r="AL197" s="263"/>
      <c r="AM197" s="263"/>
      <c r="AN197" s="263"/>
      <c r="AO197" s="263"/>
      <c r="AP197" s="263"/>
      <c r="AQ197" s="263"/>
      <c r="AR197" s="263"/>
      <c r="AS197" s="263"/>
      <c r="AT197" s="263"/>
      <c r="AU197" s="263"/>
      <c r="AV197" s="263"/>
      <c r="AW197" s="263"/>
      <c r="AX197" s="263"/>
      <c r="AY197" s="263"/>
      <c r="AZ197" s="263"/>
      <c r="BA197" s="263"/>
      <c r="BB197" s="263"/>
      <c r="BC197" s="263"/>
      <c r="BD197" s="263"/>
      <c r="BE197" s="263"/>
      <c r="BF197" s="263"/>
      <c r="BG197" s="263"/>
      <c r="BH197" s="263"/>
      <c r="BI197" s="263"/>
      <c r="BJ197" s="263"/>
      <c r="BK197" s="263"/>
      <c r="BL197" s="263"/>
      <c r="BM197" s="263"/>
      <c r="BN197" s="263"/>
      <c r="BO197" s="263"/>
      <c r="BP197" s="263"/>
      <c r="BQ197" s="263"/>
      <c r="BR197" s="263"/>
      <c r="BS197" s="263"/>
      <c r="BT197" s="263"/>
      <c r="BU197" s="263"/>
      <c r="BV197" s="263"/>
      <c r="BW197" s="263"/>
      <c r="BX197" s="263"/>
      <c r="BY197" s="263"/>
      <c r="BZ197" s="263"/>
      <c r="CA197" s="263"/>
      <c r="CB197" s="263"/>
      <c r="CC197" s="263"/>
      <c r="CD197" s="263"/>
      <c r="CE197" s="263"/>
      <c r="CF197" s="263"/>
      <c r="CG197" s="263"/>
      <c r="CH197" s="263"/>
      <c r="CI197" s="263"/>
      <c r="CJ197" s="263"/>
      <c r="CK197" s="263"/>
      <c r="CL197" s="263"/>
      <c r="CM197" s="263"/>
      <c r="CN197" s="263"/>
      <c r="CO197" s="263"/>
      <c r="CP197" s="263"/>
      <c r="CQ197" s="263"/>
      <c r="CR197" s="263"/>
      <c r="CS197" s="263"/>
      <c r="CT197" s="263"/>
      <c r="CU197" s="263"/>
      <c r="CV197" s="263"/>
      <c r="CW197" s="263"/>
      <c r="CX197" s="263"/>
      <c r="CY197" s="263"/>
      <c r="CZ197" s="263"/>
      <c r="DA197" s="263"/>
      <c r="DB197" s="263"/>
      <c r="DC197" s="263"/>
      <c r="DD197" s="263"/>
      <c r="DE197" s="263"/>
      <c r="DF197" s="263"/>
      <c r="DG197" s="263"/>
      <c r="DH197" s="263"/>
      <c r="DI197" s="263"/>
      <c r="DJ197" s="263"/>
      <c r="DK197" s="263"/>
      <c r="DL197" s="263"/>
      <c r="DM197" s="263"/>
      <c r="DN197" s="263"/>
      <c r="DO197" s="263"/>
      <c r="DP197" s="263"/>
      <c r="DR197" s="263"/>
      <c r="DS197" s="263"/>
      <c r="DT197" s="263"/>
      <c r="DU197" s="263"/>
      <c r="DV197" s="263"/>
      <c r="DW197" s="263"/>
      <c r="DX197" s="263"/>
      <c r="DY197" s="263"/>
      <c r="DZ197" s="263"/>
      <c r="EA197" s="263"/>
      <c r="EB197" s="263"/>
      <c r="EC197" s="263"/>
      <c r="ED197" s="263"/>
      <c r="EE197" s="263"/>
      <c r="EF197" s="263"/>
      <c r="EG197" s="263"/>
      <c r="EH197" s="263"/>
      <c r="EI197" s="263"/>
      <c r="EJ197" s="263"/>
      <c r="EK197" s="263"/>
      <c r="EL197" s="263"/>
      <c r="EM197" s="263"/>
      <c r="EN197" s="263"/>
      <c r="EO197" s="263"/>
      <c r="EP197" s="263"/>
      <c r="EQ197" s="263"/>
      <c r="ER197" s="263"/>
    </row>
    <row r="198" spans="1:148" x14ac:dyDescent="0.75">
      <c r="A198" s="262"/>
      <c r="C198" s="263"/>
      <c r="D198" s="263"/>
      <c r="E198" s="263"/>
      <c r="F198" s="263"/>
      <c r="G198" s="263"/>
      <c r="H198" s="263"/>
      <c r="I198" s="263"/>
      <c r="J198" s="263"/>
      <c r="K198" s="263"/>
      <c r="L198" s="263"/>
      <c r="M198" s="263"/>
      <c r="N198" s="263"/>
      <c r="O198" s="263"/>
      <c r="P198" s="263"/>
      <c r="Q198" s="263"/>
      <c r="R198" s="263"/>
      <c r="S198" s="263"/>
      <c r="T198" s="263"/>
      <c r="U198" s="263"/>
      <c r="V198" s="263"/>
      <c r="W198" s="263"/>
      <c r="X198" s="263"/>
      <c r="Y198" s="263"/>
      <c r="Z198" s="263"/>
      <c r="AA198" s="263"/>
      <c r="AB198" s="263"/>
      <c r="AC198" s="263"/>
      <c r="AD198" s="263"/>
      <c r="AE198" s="263"/>
      <c r="AF198" s="263"/>
      <c r="AG198" s="263"/>
      <c r="AH198" s="263"/>
      <c r="AI198" s="263"/>
      <c r="AJ198" s="263"/>
      <c r="AK198" s="263"/>
      <c r="AL198" s="263"/>
      <c r="AM198" s="263"/>
      <c r="AN198" s="263"/>
      <c r="AO198" s="263"/>
      <c r="AP198" s="263"/>
      <c r="AQ198" s="263"/>
      <c r="AR198" s="263"/>
      <c r="AS198" s="263"/>
      <c r="AT198" s="263"/>
      <c r="AU198" s="263"/>
      <c r="AV198" s="263"/>
      <c r="AW198" s="263"/>
      <c r="AX198" s="263"/>
      <c r="AY198" s="263"/>
      <c r="AZ198" s="263"/>
      <c r="BA198" s="263"/>
      <c r="BB198" s="263"/>
      <c r="BC198" s="263"/>
      <c r="BD198" s="263"/>
      <c r="BE198" s="263"/>
      <c r="BF198" s="263"/>
      <c r="BG198" s="263"/>
      <c r="BH198" s="263"/>
      <c r="BI198" s="263"/>
      <c r="BJ198" s="263"/>
      <c r="BK198" s="263"/>
      <c r="BL198" s="263"/>
      <c r="BM198" s="263"/>
      <c r="BN198" s="263"/>
      <c r="BO198" s="263"/>
      <c r="BP198" s="263"/>
      <c r="BQ198" s="263"/>
      <c r="BR198" s="263"/>
      <c r="BS198" s="263"/>
      <c r="BT198" s="263"/>
      <c r="BU198" s="263"/>
      <c r="BV198" s="263"/>
      <c r="BW198" s="263"/>
      <c r="BX198" s="263"/>
      <c r="BY198" s="263"/>
      <c r="BZ198" s="263"/>
      <c r="CA198" s="263"/>
      <c r="CB198" s="263"/>
      <c r="CC198" s="263"/>
      <c r="CD198" s="263"/>
      <c r="CE198" s="263"/>
      <c r="CF198" s="263"/>
      <c r="CG198" s="263"/>
      <c r="CH198" s="263"/>
      <c r="CI198" s="263"/>
      <c r="CJ198" s="263"/>
      <c r="CK198" s="263"/>
      <c r="CL198" s="263"/>
      <c r="CM198" s="263"/>
      <c r="CN198" s="263"/>
      <c r="CO198" s="263"/>
      <c r="CP198" s="263"/>
      <c r="CQ198" s="263"/>
      <c r="CR198" s="263"/>
      <c r="CS198" s="263"/>
      <c r="CT198" s="263"/>
      <c r="CU198" s="263"/>
      <c r="CV198" s="263"/>
      <c r="CW198" s="263"/>
      <c r="CX198" s="263"/>
      <c r="CY198" s="263"/>
      <c r="CZ198" s="263"/>
      <c r="DA198" s="263"/>
      <c r="DB198" s="263"/>
      <c r="DC198" s="263"/>
      <c r="DD198" s="263"/>
      <c r="DE198" s="263"/>
      <c r="DF198" s="263"/>
      <c r="DG198" s="263"/>
      <c r="DH198" s="263"/>
      <c r="DI198" s="263"/>
      <c r="DJ198" s="263"/>
      <c r="DK198" s="263"/>
      <c r="DL198" s="263"/>
      <c r="DM198" s="263"/>
      <c r="DN198" s="263"/>
      <c r="DO198" s="263"/>
      <c r="DP198" s="263"/>
      <c r="DR198" s="263"/>
      <c r="DS198" s="263"/>
      <c r="DT198" s="263"/>
      <c r="DU198" s="263"/>
      <c r="DV198" s="263"/>
      <c r="DW198" s="263"/>
      <c r="DX198" s="263"/>
      <c r="DY198" s="263"/>
      <c r="DZ198" s="263"/>
      <c r="EA198" s="263"/>
      <c r="EB198" s="263"/>
      <c r="EC198" s="263"/>
      <c r="ED198" s="263"/>
      <c r="EE198" s="263"/>
      <c r="EF198" s="263"/>
      <c r="EG198" s="263"/>
      <c r="EH198" s="263"/>
      <c r="EI198" s="263"/>
      <c r="EJ198" s="263"/>
      <c r="EK198" s="263"/>
      <c r="EL198" s="263"/>
      <c r="EM198" s="263"/>
      <c r="EN198" s="263"/>
      <c r="EO198" s="263"/>
      <c r="EP198" s="263"/>
      <c r="EQ198" s="263"/>
      <c r="ER198" s="263"/>
    </row>
    <row r="199" spans="1:148" x14ac:dyDescent="0.75">
      <c r="A199" s="262"/>
      <c r="C199" s="263"/>
      <c r="D199" s="263"/>
      <c r="E199" s="263"/>
      <c r="F199" s="263"/>
      <c r="G199" s="263"/>
      <c r="H199" s="263"/>
      <c r="I199" s="263"/>
      <c r="J199" s="263"/>
      <c r="K199" s="263"/>
      <c r="L199" s="263"/>
      <c r="M199" s="263"/>
      <c r="N199" s="263"/>
      <c r="O199" s="263"/>
      <c r="P199" s="263"/>
      <c r="Q199" s="263"/>
      <c r="R199" s="263"/>
      <c r="S199" s="263"/>
      <c r="T199" s="263"/>
      <c r="U199" s="263"/>
      <c r="V199" s="263"/>
      <c r="W199" s="263"/>
      <c r="X199" s="263"/>
      <c r="Y199" s="263"/>
      <c r="Z199" s="263"/>
      <c r="AA199" s="263"/>
      <c r="AB199" s="263"/>
      <c r="AC199" s="263"/>
      <c r="AD199" s="263"/>
      <c r="AE199" s="263"/>
      <c r="AF199" s="263"/>
      <c r="AG199" s="263"/>
      <c r="AH199" s="263"/>
      <c r="AI199" s="263"/>
      <c r="AJ199" s="263"/>
      <c r="AK199" s="263"/>
      <c r="AL199" s="263"/>
      <c r="AM199" s="263"/>
      <c r="AN199" s="263"/>
      <c r="AO199" s="263"/>
      <c r="AP199" s="263"/>
      <c r="AQ199" s="263"/>
      <c r="AR199" s="263"/>
      <c r="AS199" s="263"/>
      <c r="AT199" s="263"/>
      <c r="AU199" s="263"/>
      <c r="AV199" s="263"/>
      <c r="AW199" s="263"/>
      <c r="AX199" s="263"/>
      <c r="AY199" s="263"/>
      <c r="AZ199" s="263"/>
      <c r="BA199" s="263"/>
      <c r="BB199" s="263"/>
      <c r="BC199" s="263"/>
      <c r="BD199" s="263"/>
      <c r="BE199" s="263"/>
      <c r="BF199" s="263"/>
      <c r="BG199" s="263"/>
      <c r="BH199" s="263"/>
      <c r="BI199" s="263"/>
      <c r="BJ199" s="263"/>
      <c r="BK199" s="263"/>
      <c r="BL199" s="263"/>
      <c r="BM199" s="263"/>
      <c r="BN199" s="263"/>
      <c r="BO199" s="263"/>
      <c r="BP199" s="263"/>
      <c r="BQ199" s="263"/>
      <c r="BR199" s="263"/>
      <c r="BS199" s="263"/>
      <c r="BT199" s="263"/>
      <c r="BU199" s="263"/>
      <c r="BV199" s="263"/>
      <c r="BW199" s="263"/>
      <c r="BX199" s="263"/>
      <c r="BY199" s="263"/>
      <c r="BZ199" s="263"/>
      <c r="CA199" s="263"/>
      <c r="CB199" s="263"/>
      <c r="CC199" s="263"/>
      <c r="CD199" s="263"/>
      <c r="CE199" s="263"/>
      <c r="CF199" s="263"/>
      <c r="CG199" s="263"/>
      <c r="CH199" s="263"/>
      <c r="CI199" s="263"/>
      <c r="CJ199" s="263"/>
      <c r="CK199" s="263"/>
      <c r="CL199" s="263"/>
      <c r="CM199" s="263"/>
      <c r="CN199" s="263"/>
      <c r="CO199" s="263"/>
      <c r="CP199" s="263"/>
      <c r="CQ199" s="263"/>
      <c r="CR199" s="263"/>
      <c r="CS199" s="263"/>
      <c r="CT199" s="263"/>
      <c r="CU199" s="263"/>
      <c r="CV199" s="263"/>
      <c r="CW199" s="263"/>
      <c r="CX199" s="263"/>
      <c r="CY199" s="263"/>
      <c r="CZ199" s="263"/>
      <c r="DA199" s="263"/>
      <c r="DB199" s="263"/>
      <c r="DC199" s="263"/>
      <c r="DD199" s="263"/>
      <c r="DE199" s="263"/>
      <c r="DF199" s="263"/>
      <c r="DG199" s="263"/>
      <c r="DH199" s="263"/>
      <c r="DI199" s="263"/>
      <c r="DJ199" s="263"/>
      <c r="DK199" s="263"/>
      <c r="DL199" s="263"/>
      <c r="DM199" s="263"/>
      <c r="DN199" s="263"/>
      <c r="DO199" s="263"/>
      <c r="DP199" s="263"/>
      <c r="DR199" s="263"/>
      <c r="DS199" s="263"/>
      <c r="DT199" s="263"/>
      <c r="DU199" s="263"/>
      <c r="DV199" s="263"/>
      <c r="DW199" s="263"/>
      <c r="DX199" s="263"/>
      <c r="DY199" s="263"/>
      <c r="DZ199" s="263"/>
      <c r="EA199" s="263"/>
      <c r="EB199" s="263"/>
      <c r="EC199" s="263"/>
      <c r="ED199" s="263"/>
      <c r="EE199" s="263"/>
      <c r="EF199" s="263"/>
      <c r="EG199" s="263"/>
      <c r="EH199" s="263"/>
      <c r="EI199" s="263"/>
      <c r="EJ199" s="263"/>
      <c r="EK199" s="263"/>
      <c r="EL199" s="263"/>
      <c r="EM199" s="263"/>
      <c r="EN199" s="263"/>
      <c r="EO199" s="263"/>
      <c r="EP199" s="263"/>
      <c r="EQ199" s="263"/>
      <c r="ER199" s="263"/>
    </row>
    <row r="200" spans="1:148" x14ac:dyDescent="0.75">
      <c r="A200" s="262"/>
      <c r="C200" s="263"/>
      <c r="D200" s="263"/>
      <c r="E200" s="263"/>
      <c r="F200" s="263"/>
      <c r="G200" s="263"/>
      <c r="H200" s="263"/>
      <c r="I200" s="263"/>
      <c r="J200" s="263"/>
      <c r="K200" s="263"/>
      <c r="L200" s="263"/>
      <c r="M200" s="263"/>
      <c r="N200" s="263"/>
      <c r="O200" s="263"/>
      <c r="P200" s="263"/>
      <c r="Q200" s="263"/>
      <c r="R200" s="263"/>
      <c r="S200" s="263"/>
      <c r="T200" s="263"/>
      <c r="U200" s="263"/>
      <c r="V200" s="263"/>
      <c r="W200" s="263"/>
      <c r="X200" s="263"/>
      <c r="Y200" s="263"/>
      <c r="Z200" s="263"/>
      <c r="AA200" s="263"/>
      <c r="AB200" s="263"/>
      <c r="AC200" s="263"/>
      <c r="AD200" s="263"/>
      <c r="AE200" s="263"/>
      <c r="AF200" s="263"/>
      <c r="AG200" s="263"/>
      <c r="AH200" s="263"/>
      <c r="AI200" s="263"/>
      <c r="AJ200" s="263"/>
      <c r="AK200" s="263"/>
      <c r="AL200" s="263"/>
      <c r="AM200" s="263"/>
      <c r="AN200" s="263"/>
      <c r="AO200" s="263"/>
      <c r="AP200" s="263"/>
      <c r="AQ200" s="263"/>
      <c r="AR200" s="263"/>
      <c r="AS200" s="263"/>
      <c r="AT200" s="263"/>
      <c r="AU200" s="263"/>
      <c r="AV200" s="263"/>
      <c r="AW200" s="263"/>
      <c r="AX200" s="263"/>
      <c r="AY200" s="263"/>
      <c r="AZ200" s="263"/>
      <c r="BA200" s="263"/>
      <c r="BB200" s="263"/>
      <c r="BC200" s="263"/>
      <c r="BD200" s="263"/>
      <c r="BE200" s="263"/>
      <c r="BF200" s="263"/>
      <c r="BG200" s="263"/>
      <c r="BH200" s="263"/>
      <c r="BI200" s="263"/>
      <c r="BJ200" s="263"/>
      <c r="BK200" s="263"/>
      <c r="BL200" s="263"/>
      <c r="BM200" s="263"/>
      <c r="BN200" s="263"/>
      <c r="BO200" s="263"/>
      <c r="BP200" s="263"/>
      <c r="BQ200" s="263"/>
      <c r="BR200" s="263"/>
      <c r="BS200" s="263"/>
      <c r="BT200" s="263"/>
      <c r="BU200" s="263"/>
      <c r="BV200" s="263"/>
      <c r="BW200" s="263"/>
      <c r="BX200" s="263"/>
      <c r="BY200" s="263"/>
      <c r="BZ200" s="263"/>
      <c r="CA200" s="263"/>
      <c r="CB200" s="263"/>
      <c r="CC200" s="263"/>
      <c r="CD200" s="263"/>
      <c r="CE200" s="263"/>
      <c r="CF200" s="263"/>
      <c r="CG200" s="263"/>
      <c r="CH200" s="263"/>
      <c r="CI200" s="263"/>
      <c r="CJ200" s="263"/>
      <c r="CK200" s="263"/>
      <c r="CL200" s="263"/>
      <c r="CM200" s="263"/>
      <c r="CN200" s="263"/>
      <c r="CO200" s="263"/>
      <c r="CP200" s="263"/>
      <c r="CQ200" s="263"/>
      <c r="CR200" s="263"/>
      <c r="CS200" s="263"/>
      <c r="CT200" s="263"/>
      <c r="CU200" s="263"/>
      <c r="CV200" s="263"/>
      <c r="CW200" s="263"/>
      <c r="CX200" s="263"/>
      <c r="CY200" s="263"/>
      <c r="CZ200" s="263"/>
      <c r="DA200" s="263"/>
      <c r="DB200" s="263"/>
      <c r="DC200" s="263"/>
      <c r="DD200" s="263"/>
      <c r="DE200" s="263"/>
      <c r="DF200" s="263"/>
      <c r="DG200" s="263"/>
      <c r="DH200" s="263"/>
      <c r="DI200" s="263"/>
      <c r="DJ200" s="263"/>
      <c r="DK200" s="263"/>
      <c r="DL200" s="263"/>
      <c r="DM200" s="263"/>
      <c r="DN200" s="263"/>
      <c r="DO200" s="263"/>
      <c r="DP200" s="263"/>
      <c r="DR200" s="263"/>
      <c r="DS200" s="263"/>
      <c r="DT200" s="263"/>
      <c r="DU200" s="263"/>
      <c r="DV200" s="263"/>
      <c r="DW200" s="263"/>
      <c r="DX200" s="263"/>
      <c r="DY200" s="263"/>
      <c r="DZ200" s="263"/>
      <c r="EA200" s="263"/>
      <c r="EB200" s="263"/>
      <c r="EC200" s="263"/>
      <c r="ED200" s="263"/>
      <c r="EE200" s="263"/>
      <c r="EF200" s="263"/>
      <c r="EG200" s="263"/>
      <c r="EH200" s="263"/>
      <c r="EI200" s="263"/>
      <c r="EJ200" s="263"/>
      <c r="EK200" s="263"/>
      <c r="EL200" s="263"/>
      <c r="EM200" s="263"/>
      <c r="EN200" s="263"/>
      <c r="EO200" s="263"/>
      <c r="EP200" s="263"/>
      <c r="EQ200" s="263"/>
      <c r="ER200" s="263"/>
    </row>
    <row r="201" spans="1:148" x14ac:dyDescent="0.75">
      <c r="A201" s="262"/>
      <c r="C201" s="263"/>
      <c r="D201" s="263"/>
      <c r="E201" s="263"/>
      <c r="F201" s="263"/>
      <c r="G201" s="263"/>
      <c r="H201" s="263"/>
      <c r="I201" s="263"/>
      <c r="J201" s="263"/>
      <c r="K201" s="263"/>
      <c r="L201" s="263"/>
      <c r="M201" s="263"/>
      <c r="N201" s="263"/>
      <c r="O201" s="263"/>
      <c r="P201" s="263"/>
      <c r="Q201" s="263"/>
      <c r="R201" s="263"/>
      <c r="S201" s="263"/>
      <c r="T201" s="263"/>
      <c r="U201" s="263"/>
      <c r="V201" s="263"/>
      <c r="W201" s="263"/>
      <c r="X201" s="263"/>
      <c r="Y201" s="263"/>
      <c r="Z201" s="263"/>
      <c r="AA201" s="263"/>
      <c r="AB201" s="263"/>
      <c r="AC201" s="263"/>
      <c r="AD201" s="263"/>
      <c r="AE201" s="263"/>
      <c r="AF201" s="263"/>
      <c r="AG201" s="263"/>
      <c r="AH201" s="263"/>
      <c r="AI201" s="263"/>
      <c r="AJ201" s="263"/>
      <c r="AK201" s="263"/>
      <c r="AL201" s="263"/>
      <c r="AM201" s="263"/>
      <c r="AN201" s="263"/>
      <c r="AO201" s="263"/>
      <c r="AP201" s="263"/>
      <c r="AQ201" s="263"/>
      <c r="AR201" s="263"/>
      <c r="AS201" s="263"/>
      <c r="AT201" s="263"/>
      <c r="AU201" s="263"/>
      <c r="AV201" s="263"/>
      <c r="AW201" s="263"/>
      <c r="AX201" s="263"/>
      <c r="AY201" s="263"/>
      <c r="AZ201" s="263"/>
      <c r="BA201" s="263"/>
      <c r="BB201" s="263"/>
      <c r="BC201" s="263"/>
      <c r="BD201" s="263"/>
      <c r="BE201" s="263"/>
      <c r="BF201" s="263"/>
      <c r="BG201" s="263"/>
      <c r="BH201" s="263"/>
      <c r="BI201" s="263"/>
      <c r="BJ201" s="263"/>
      <c r="BK201" s="263"/>
      <c r="BL201" s="263"/>
      <c r="BM201" s="263"/>
      <c r="BN201" s="263"/>
      <c r="BO201" s="263"/>
      <c r="BP201" s="263"/>
      <c r="BQ201" s="263"/>
      <c r="BR201" s="263"/>
      <c r="BS201" s="263"/>
      <c r="BT201" s="263"/>
      <c r="BU201" s="263"/>
      <c r="BV201" s="263"/>
      <c r="BW201" s="263"/>
      <c r="BX201" s="263"/>
      <c r="BY201" s="263"/>
      <c r="BZ201" s="263"/>
      <c r="CA201" s="263"/>
      <c r="CB201" s="263"/>
      <c r="CC201" s="263"/>
      <c r="CD201" s="263"/>
      <c r="CE201" s="263"/>
      <c r="CF201" s="263"/>
      <c r="CG201" s="263"/>
      <c r="CH201" s="263"/>
      <c r="CI201" s="263"/>
      <c r="CJ201" s="263"/>
      <c r="CK201" s="263"/>
      <c r="CL201" s="263"/>
      <c r="CM201" s="263"/>
      <c r="CN201" s="263"/>
      <c r="CO201" s="263"/>
      <c r="CP201" s="263"/>
      <c r="CQ201" s="263"/>
      <c r="CR201" s="263"/>
      <c r="CS201" s="263"/>
      <c r="CT201" s="263"/>
      <c r="CU201" s="263"/>
      <c r="CV201" s="263"/>
      <c r="CW201" s="263"/>
      <c r="CX201" s="263"/>
      <c r="CY201" s="263"/>
      <c r="CZ201" s="263"/>
      <c r="DA201" s="263"/>
      <c r="DB201" s="263"/>
      <c r="DC201" s="263"/>
      <c r="DD201" s="263"/>
      <c r="DE201" s="263"/>
      <c r="DF201" s="263"/>
      <c r="DG201" s="263"/>
      <c r="DH201" s="263"/>
      <c r="DI201" s="263"/>
      <c r="DJ201" s="263"/>
      <c r="DK201" s="263"/>
      <c r="DL201" s="263"/>
      <c r="DM201" s="263"/>
      <c r="DN201" s="263"/>
      <c r="DO201" s="263"/>
      <c r="DP201" s="263"/>
      <c r="DR201" s="263"/>
      <c r="DS201" s="263"/>
      <c r="DT201" s="263"/>
      <c r="DU201" s="263"/>
      <c r="DV201" s="263"/>
      <c r="DW201" s="263"/>
      <c r="DX201" s="263"/>
      <c r="DY201" s="263"/>
      <c r="DZ201" s="263"/>
      <c r="EA201" s="263"/>
      <c r="EB201" s="263"/>
      <c r="EC201" s="263"/>
      <c r="ED201" s="263"/>
      <c r="EE201" s="263"/>
      <c r="EF201" s="263"/>
      <c r="EG201" s="263"/>
      <c r="EH201" s="263"/>
      <c r="EI201" s="263"/>
      <c r="EJ201" s="263"/>
      <c r="EK201" s="263"/>
      <c r="EL201" s="263"/>
      <c r="EM201" s="263"/>
      <c r="EN201" s="263"/>
      <c r="EO201" s="263"/>
      <c r="EP201" s="263"/>
      <c r="EQ201" s="263"/>
      <c r="ER201" s="263"/>
    </row>
    <row r="202" spans="1:148" x14ac:dyDescent="0.75">
      <c r="A202" s="262"/>
      <c r="C202" s="263"/>
      <c r="D202" s="263"/>
      <c r="E202" s="263"/>
      <c r="F202" s="263"/>
      <c r="G202" s="263"/>
      <c r="H202" s="263"/>
      <c r="I202" s="263"/>
      <c r="J202" s="263"/>
      <c r="K202" s="263"/>
      <c r="L202" s="263"/>
      <c r="M202" s="263"/>
      <c r="N202" s="263"/>
      <c r="O202" s="263"/>
      <c r="P202" s="263"/>
      <c r="Q202" s="263"/>
      <c r="R202" s="263"/>
      <c r="S202" s="263"/>
      <c r="T202" s="263"/>
      <c r="U202" s="263"/>
      <c r="V202" s="263"/>
      <c r="W202" s="263"/>
      <c r="X202" s="263"/>
      <c r="Y202" s="263"/>
      <c r="Z202" s="263"/>
      <c r="AA202" s="263"/>
      <c r="AB202" s="263"/>
      <c r="AC202" s="263"/>
      <c r="AD202" s="263"/>
      <c r="AE202" s="263"/>
      <c r="AF202" s="263"/>
      <c r="AG202" s="263"/>
      <c r="AH202" s="263"/>
      <c r="AI202" s="263"/>
      <c r="AJ202" s="263"/>
      <c r="AK202" s="263"/>
      <c r="AL202" s="263"/>
      <c r="AM202" s="263"/>
      <c r="AN202" s="263"/>
      <c r="AO202" s="263"/>
      <c r="AP202" s="263"/>
      <c r="AQ202" s="263"/>
      <c r="AR202" s="263"/>
      <c r="AS202" s="263"/>
      <c r="AT202" s="263"/>
      <c r="AU202" s="263"/>
      <c r="AV202" s="263"/>
      <c r="AW202" s="263"/>
      <c r="AX202" s="263"/>
      <c r="AY202" s="263"/>
      <c r="AZ202" s="263"/>
      <c r="BA202" s="263"/>
      <c r="BB202" s="263"/>
      <c r="BC202" s="263"/>
      <c r="BD202" s="263"/>
      <c r="BE202" s="263"/>
      <c r="BF202" s="263"/>
      <c r="BG202" s="263"/>
      <c r="BH202" s="263"/>
      <c r="BI202" s="263"/>
      <c r="BJ202" s="263"/>
      <c r="BK202" s="263"/>
      <c r="BL202" s="263"/>
      <c r="BM202" s="263"/>
      <c r="BN202" s="263"/>
      <c r="BO202" s="263"/>
      <c r="BP202" s="263"/>
      <c r="BQ202" s="263"/>
      <c r="BR202" s="263"/>
      <c r="BS202" s="263"/>
      <c r="BT202" s="263"/>
      <c r="BU202" s="263"/>
      <c r="BV202" s="263"/>
      <c r="BW202" s="263"/>
      <c r="BX202" s="263"/>
      <c r="BY202" s="263"/>
      <c r="BZ202" s="263"/>
      <c r="CA202" s="263"/>
      <c r="CB202" s="263"/>
      <c r="CC202" s="263"/>
      <c r="CD202" s="263"/>
      <c r="CE202" s="263"/>
      <c r="CF202" s="263"/>
      <c r="CG202" s="263"/>
      <c r="CH202" s="263"/>
      <c r="CI202" s="263"/>
      <c r="CJ202" s="263"/>
      <c r="CK202" s="263"/>
      <c r="CL202" s="263"/>
      <c r="CM202" s="263"/>
      <c r="CN202" s="263"/>
      <c r="CO202" s="263"/>
      <c r="CP202" s="263"/>
      <c r="CQ202" s="263"/>
      <c r="CR202" s="263"/>
      <c r="CS202" s="263"/>
      <c r="CT202" s="263"/>
      <c r="CU202" s="263"/>
      <c r="CV202" s="263"/>
      <c r="CW202" s="263"/>
      <c r="CX202" s="263"/>
      <c r="CY202" s="263"/>
      <c r="CZ202" s="263"/>
      <c r="DA202" s="263"/>
      <c r="DB202" s="263"/>
      <c r="DC202" s="263"/>
      <c r="DD202" s="263"/>
      <c r="DE202" s="263"/>
      <c r="DF202" s="263"/>
      <c r="DG202" s="263"/>
      <c r="DH202" s="263"/>
      <c r="DI202" s="263"/>
      <c r="DJ202" s="263"/>
      <c r="DK202" s="263"/>
      <c r="DL202" s="263"/>
      <c r="DM202" s="263"/>
      <c r="DN202" s="263"/>
      <c r="DO202" s="263"/>
      <c r="DP202" s="263"/>
      <c r="DR202" s="263"/>
      <c r="DS202" s="263"/>
      <c r="DT202" s="263"/>
      <c r="DU202" s="263"/>
      <c r="DV202" s="263"/>
      <c r="DW202" s="263"/>
      <c r="DX202" s="263"/>
      <c r="DY202" s="263"/>
      <c r="DZ202" s="263"/>
      <c r="EA202" s="263"/>
      <c r="EB202" s="263"/>
      <c r="EC202" s="263"/>
      <c r="ED202" s="263"/>
      <c r="EE202" s="263"/>
      <c r="EF202" s="263"/>
      <c r="EG202" s="263"/>
      <c r="EH202" s="263"/>
      <c r="EI202" s="263"/>
      <c r="EJ202" s="263"/>
      <c r="EK202" s="263"/>
      <c r="EL202" s="263"/>
      <c r="EM202" s="263"/>
      <c r="EN202" s="263"/>
      <c r="EO202" s="263"/>
      <c r="EP202" s="263"/>
      <c r="EQ202" s="263"/>
      <c r="ER202" s="263"/>
    </row>
    <row r="203" spans="1:148" x14ac:dyDescent="0.75">
      <c r="A203" s="262"/>
      <c r="C203" s="263"/>
      <c r="D203" s="263"/>
      <c r="E203" s="263"/>
      <c r="F203" s="263"/>
      <c r="G203" s="263"/>
      <c r="H203" s="263"/>
      <c r="I203" s="263"/>
      <c r="J203" s="263"/>
      <c r="K203" s="263"/>
      <c r="L203" s="263"/>
      <c r="M203" s="263"/>
      <c r="N203" s="263"/>
      <c r="O203" s="263"/>
      <c r="P203" s="263"/>
      <c r="Q203" s="263"/>
      <c r="R203" s="263"/>
      <c r="S203" s="263"/>
      <c r="T203" s="263"/>
      <c r="U203" s="263"/>
      <c r="V203" s="263"/>
      <c r="W203" s="263"/>
      <c r="X203" s="263"/>
      <c r="Y203" s="263"/>
      <c r="Z203" s="263"/>
      <c r="AA203" s="263"/>
      <c r="AB203" s="263"/>
      <c r="AC203" s="263"/>
      <c r="AD203" s="263"/>
      <c r="AE203" s="263"/>
      <c r="AF203" s="263"/>
      <c r="AG203" s="263"/>
      <c r="AH203" s="263"/>
      <c r="AI203" s="263"/>
      <c r="AJ203" s="263"/>
      <c r="AK203" s="263"/>
      <c r="AL203" s="263"/>
      <c r="AM203" s="263"/>
      <c r="AN203" s="263"/>
      <c r="AO203" s="263"/>
      <c r="AP203" s="263"/>
      <c r="AQ203" s="263"/>
      <c r="AR203" s="263"/>
      <c r="AS203" s="263"/>
      <c r="AT203" s="263"/>
      <c r="AU203" s="263"/>
      <c r="AV203" s="263"/>
      <c r="AW203" s="263"/>
      <c r="AX203" s="263"/>
      <c r="AY203" s="263"/>
      <c r="AZ203" s="263"/>
      <c r="BA203" s="263"/>
      <c r="BB203" s="263"/>
      <c r="BC203" s="263"/>
      <c r="BD203" s="263"/>
      <c r="BE203" s="263"/>
      <c r="BF203" s="263"/>
      <c r="BG203" s="263"/>
      <c r="BH203" s="263"/>
      <c r="BI203" s="263"/>
      <c r="BJ203" s="263"/>
      <c r="BK203" s="263"/>
      <c r="BL203" s="263"/>
      <c r="BM203" s="263"/>
      <c r="BN203" s="263"/>
      <c r="BO203" s="263"/>
      <c r="BP203" s="263"/>
      <c r="BQ203" s="263"/>
      <c r="BR203" s="263"/>
      <c r="BS203" s="263"/>
      <c r="BT203" s="263"/>
      <c r="BU203" s="263"/>
      <c r="BV203" s="263"/>
      <c r="BW203" s="263"/>
      <c r="BX203" s="263"/>
      <c r="BY203" s="263"/>
      <c r="BZ203" s="263"/>
      <c r="CA203" s="263"/>
      <c r="CB203" s="263"/>
      <c r="CC203" s="263"/>
      <c r="CD203" s="263"/>
      <c r="CE203" s="263"/>
      <c r="CF203" s="263"/>
      <c r="CG203" s="263"/>
      <c r="CH203" s="263"/>
      <c r="CI203" s="263"/>
      <c r="CJ203" s="263"/>
      <c r="CK203" s="263"/>
      <c r="CL203" s="263"/>
      <c r="CM203" s="263"/>
      <c r="CN203" s="263"/>
      <c r="CO203" s="263"/>
      <c r="CP203" s="263"/>
      <c r="CQ203" s="263"/>
      <c r="CR203" s="263"/>
      <c r="CS203" s="263"/>
      <c r="CT203" s="263"/>
      <c r="CU203" s="263"/>
      <c r="CV203" s="263"/>
      <c r="CW203" s="263"/>
      <c r="CX203" s="263"/>
      <c r="CY203" s="263"/>
      <c r="CZ203" s="263"/>
      <c r="DA203" s="263"/>
      <c r="DB203" s="263"/>
      <c r="DC203" s="263"/>
      <c r="DD203" s="263"/>
      <c r="DE203" s="263"/>
      <c r="DF203" s="263"/>
      <c r="DG203" s="263"/>
      <c r="DH203" s="263"/>
      <c r="DI203" s="263"/>
      <c r="DJ203" s="263"/>
      <c r="DK203" s="263"/>
      <c r="DL203" s="263"/>
      <c r="DM203" s="263"/>
      <c r="DN203" s="263"/>
      <c r="DO203" s="263"/>
      <c r="DP203" s="263"/>
      <c r="DR203" s="263"/>
      <c r="DS203" s="263"/>
      <c r="DT203" s="263"/>
      <c r="DU203" s="263"/>
      <c r="DV203" s="263"/>
      <c r="DW203" s="263"/>
      <c r="DX203" s="263"/>
      <c r="DY203" s="263"/>
      <c r="DZ203" s="263"/>
      <c r="EA203" s="263"/>
      <c r="EB203" s="263"/>
      <c r="EC203" s="263"/>
      <c r="ED203" s="263"/>
      <c r="EE203" s="263"/>
      <c r="EF203" s="263"/>
      <c r="EG203" s="263"/>
      <c r="EH203" s="263"/>
      <c r="EI203" s="263"/>
      <c r="EJ203" s="263"/>
      <c r="EK203" s="263"/>
      <c r="EL203" s="263"/>
      <c r="EM203" s="263"/>
      <c r="EN203" s="263"/>
      <c r="EO203" s="263"/>
      <c r="EP203" s="263"/>
      <c r="EQ203" s="263"/>
      <c r="ER203" s="263"/>
    </row>
    <row r="204" spans="1:148" x14ac:dyDescent="0.75">
      <c r="A204" s="262"/>
      <c r="C204" s="263"/>
      <c r="D204" s="263"/>
      <c r="E204" s="263"/>
      <c r="F204" s="263"/>
      <c r="G204" s="263"/>
      <c r="H204" s="263"/>
      <c r="I204" s="263"/>
      <c r="J204" s="263"/>
      <c r="K204" s="263"/>
      <c r="L204" s="263"/>
      <c r="M204" s="263"/>
      <c r="N204" s="263"/>
      <c r="O204" s="263"/>
      <c r="P204" s="263"/>
      <c r="Q204" s="263"/>
      <c r="R204" s="263"/>
      <c r="S204" s="263"/>
      <c r="T204" s="263"/>
      <c r="U204" s="263"/>
      <c r="V204" s="263"/>
      <c r="W204" s="263"/>
      <c r="X204" s="263"/>
      <c r="Y204" s="263"/>
      <c r="Z204" s="263"/>
      <c r="AA204" s="263"/>
      <c r="AB204" s="263"/>
      <c r="AC204" s="263"/>
      <c r="AD204" s="263"/>
      <c r="AE204" s="263"/>
      <c r="AF204" s="263"/>
      <c r="AG204" s="263"/>
      <c r="AH204" s="263"/>
      <c r="AI204" s="263"/>
      <c r="AJ204" s="263"/>
      <c r="AK204" s="263"/>
      <c r="AL204" s="263"/>
      <c r="AM204" s="263"/>
      <c r="AN204" s="263"/>
      <c r="AO204" s="263"/>
      <c r="AP204" s="263"/>
      <c r="AQ204" s="263"/>
      <c r="AR204" s="263"/>
      <c r="AS204" s="263"/>
      <c r="AT204" s="263"/>
      <c r="AU204" s="263"/>
      <c r="AV204" s="263"/>
      <c r="AW204" s="263"/>
      <c r="AX204" s="263"/>
      <c r="AY204" s="263"/>
      <c r="AZ204" s="263"/>
      <c r="BA204" s="263"/>
      <c r="BB204" s="263"/>
      <c r="BC204" s="263"/>
      <c r="BD204" s="263"/>
      <c r="BE204" s="263"/>
      <c r="BF204" s="263"/>
      <c r="BG204" s="263"/>
      <c r="BH204" s="263"/>
      <c r="BI204" s="263"/>
      <c r="BJ204" s="263"/>
      <c r="BK204" s="263"/>
      <c r="BL204" s="263"/>
      <c r="BM204" s="263"/>
      <c r="BN204" s="263"/>
      <c r="BO204" s="263"/>
      <c r="BP204" s="263"/>
      <c r="BQ204" s="263"/>
      <c r="BR204" s="263"/>
      <c r="BS204" s="263"/>
      <c r="BT204" s="263"/>
      <c r="BU204" s="263"/>
      <c r="BV204" s="263"/>
      <c r="BW204" s="263"/>
      <c r="BX204" s="263"/>
      <c r="BY204" s="263"/>
      <c r="BZ204" s="263"/>
      <c r="CA204" s="263"/>
      <c r="CB204" s="263"/>
      <c r="CC204" s="263"/>
      <c r="CD204" s="263"/>
      <c r="CE204" s="263"/>
      <c r="CF204" s="263"/>
      <c r="CG204" s="263"/>
      <c r="CH204" s="263"/>
      <c r="CI204" s="263"/>
      <c r="CJ204" s="263"/>
      <c r="CK204" s="263"/>
      <c r="CL204" s="263"/>
      <c r="CM204" s="263"/>
      <c r="CN204" s="263"/>
      <c r="CO204" s="263"/>
      <c r="CP204" s="263"/>
      <c r="CQ204" s="263"/>
      <c r="CR204" s="263"/>
      <c r="CS204" s="263"/>
      <c r="CT204" s="263"/>
      <c r="CU204" s="263"/>
      <c r="CV204" s="263"/>
      <c r="CW204" s="263"/>
      <c r="CX204" s="263"/>
      <c r="CY204" s="263"/>
      <c r="CZ204" s="263"/>
      <c r="DA204" s="263"/>
      <c r="DB204" s="263"/>
      <c r="DC204" s="263"/>
      <c r="DD204" s="263"/>
      <c r="DE204" s="263"/>
      <c r="DF204" s="263"/>
      <c r="DG204" s="263"/>
      <c r="DH204" s="263"/>
      <c r="DI204" s="263"/>
      <c r="DJ204" s="263"/>
      <c r="DK204" s="263"/>
      <c r="DL204" s="263"/>
      <c r="DM204" s="263"/>
      <c r="DN204" s="263"/>
      <c r="DO204" s="263"/>
      <c r="DP204" s="263"/>
      <c r="DR204" s="263"/>
      <c r="DS204" s="263"/>
      <c r="DT204" s="263"/>
      <c r="DU204" s="263"/>
      <c r="DV204" s="263"/>
      <c r="DW204" s="263"/>
      <c r="DX204" s="263"/>
      <c r="DY204" s="263"/>
      <c r="DZ204" s="263"/>
      <c r="EA204" s="263"/>
      <c r="EB204" s="263"/>
      <c r="EC204" s="263"/>
      <c r="ED204" s="263"/>
      <c r="EE204" s="263"/>
      <c r="EF204" s="263"/>
      <c r="EG204" s="263"/>
      <c r="EH204" s="263"/>
      <c r="EI204" s="263"/>
      <c r="EJ204" s="263"/>
      <c r="EK204" s="263"/>
      <c r="EL204" s="263"/>
      <c r="EM204" s="263"/>
      <c r="EN204" s="263"/>
      <c r="EO204" s="263"/>
      <c r="EP204" s="263"/>
      <c r="EQ204" s="263"/>
      <c r="ER204" s="263"/>
    </row>
    <row r="205" spans="1:148" x14ac:dyDescent="0.75">
      <c r="A205" s="262"/>
      <c r="C205" s="263"/>
      <c r="D205" s="263"/>
      <c r="E205" s="263"/>
      <c r="F205" s="263"/>
      <c r="G205" s="263"/>
      <c r="H205" s="263"/>
      <c r="I205" s="263"/>
      <c r="J205" s="263"/>
      <c r="K205" s="263"/>
      <c r="L205" s="263"/>
      <c r="M205" s="263"/>
      <c r="N205" s="263"/>
      <c r="O205" s="263"/>
      <c r="P205" s="263"/>
      <c r="Q205" s="263"/>
      <c r="R205" s="263"/>
      <c r="S205" s="263"/>
      <c r="T205" s="263"/>
      <c r="U205" s="263"/>
      <c r="V205" s="263"/>
      <c r="W205" s="263"/>
      <c r="X205" s="263"/>
      <c r="Y205" s="263"/>
      <c r="Z205" s="263"/>
      <c r="AA205" s="263"/>
      <c r="AB205" s="263"/>
      <c r="AC205" s="263"/>
      <c r="AD205" s="263"/>
      <c r="AE205" s="263"/>
      <c r="AF205" s="263"/>
      <c r="AG205" s="263"/>
      <c r="AH205" s="263"/>
      <c r="AI205" s="263"/>
      <c r="AJ205" s="263"/>
      <c r="AK205" s="263"/>
      <c r="AL205" s="263"/>
      <c r="AM205" s="263"/>
      <c r="AN205" s="263"/>
      <c r="AO205" s="263"/>
      <c r="AP205" s="263"/>
      <c r="AQ205" s="263"/>
      <c r="AR205" s="263"/>
      <c r="AS205" s="263"/>
      <c r="AT205" s="263"/>
      <c r="AU205" s="263"/>
      <c r="AV205" s="263"/>
      <c r="AW205" s="263"/>
      <c r="AX205" s="263"/>
      <c r="AY205" s="263"/>
      <c r="AZ205" s="263"/>
      <c r="BA205" s="263"/>
      <c r="BB205" s="263"/>
      <c r="BC205" s="263"/>
      <c r="BD205" s="263"/>
      <c r="BE205" s="263"/>
      <c r="BF205" s="263"/>
      <c r="BG205" s="263"/>
      <c r="BH205" s="263"/>
      <c r="BI205" s="263"/>
      <c r="BJ205" s="263"/>
      <c r="BK205" s="263"/>
      <c r="BL205" s="263"/>
      <c r="BM205" s="263"/>
      <c r="BN205" s="263"/>
      <c r="BO205" s="263"/>
      <c r="BP205" s="263"/>
      <c r="BQ205" s="263"/>
      <c r="BR205" s="263"/>
      <c r="BS205" s="263"/>
      <c r="BT205" s="263"/>
      <c r="BU205" s="263"/>
      <c r="BV205" s="263"/>
      <c r="BW205" s="263"/>
      <c r="BX205" s="263"/>
      <c r="BY205" s="263"/>
      <c r="BZ205" s="263"/>
      <c r="CA205" s="263"/>
      <c r="CB205" s="263"/>
      <c r="CC205" s="263"/>
      <c r="CD205" s="263"/>
      <c r="CE205" s="263"/>
      <c r="CF205" s="263"/>
      <c r="CG205" s="263"/>
      <c r="CH205" s="263"/>
      <c r="CI205" s="263"/>
      <c r="CJ205" s="263"/>
      <c r="CK205" s="263"/>
      <c r="CL205" s="263"/>
      <c r="CM205" s="263"/>
      <c r="CN205" s="263"/>
      <c r="CO205" s="263"/>
      <c r="CP205" s="263"/>
      <c r="CQ205" s="263"/>
      <c r="CR205" s="263"/>
      <c r="CS205" s="263"/>
      <c r="CT205" s="263"/>
      <c r="CU205" s="263"/>
      <c r="CV205" s="263"/>
      <c r="CW205" s="263"/>
      <c r="CX205" s="263"/>
      <c r="CY205" s="263"/>
      <c r="CZ205" s="263"/>
      <c r="DA205" s="263"/>
      <c r="DB205" s="263"/>
      <c r="DC205" s="263"/>
      <c r="DD205" s="263"/>
      <c r="DE205" s="263"/>
      <c r="DF205" s="263"/>
      <c r="DG205" s="263"/>
      <c r="DH205" s="263"/>
      <c r="DI205" s="263"/>
      <c r="DJ205" s="263"/>
      <c r="DK205" s="263"/>
      <c r="DL205" s="263"/>
      <c r="DM205" s="263"/>
      <c r="DN205" s="263"/>
      <c r="DO205" s="263"/>
      <c r="DP205" s="263"/>
      <c r="DR205" s="263"/>
      <c r="DS205" s="263"/>
      <c r="DT205" s="263"/>
      <c r="DU205" s="263"/>
      <c r="DV205" s="263"/>
      <c r="DW205" s="263"/>
      <c r="DX205" s="263"/>
      <c r="DY205" s="263"/>
      <c r="DZ205" s="263"/>
      <c r="EA205" s="263"/>
      <c r="EB205" s="263"/>
      <c r="EC205" s="263"/>
      <c r="ED205" s="263"/>
      <c r="EE205" s="263"/>
      <c r="EF205" s="263"/>
      <c r="EG205" s="263"/>
      <c r="EH205" s="263"/>
      <c r="EI205" s="263"/>
      <c r="EJ205" s="263"/>
      <c r="EK205" s="263"/>
      <c r="EL205" s="263"/>
      <c r="EM205" s="263"/>
      <c r="EN205" s="263"/>
      <c r="EO205" s="263"/>
      <c r="EP205" s="263"/>
      <c r="EQ205" s="263"/>
      <c r="ER205" s="263"/>
    </row>
    <row r="206" spans="1:148" x14ac:dyDescent="0.75">
      <c r="A206" s="262"/>
      <c r="C206" s="263"/>
      <c r="D206" s="263"/>
      <c r="E206" s="263"/>
      <c r="F206" s="263"/>
      <c r="G206" s="263"/>
      <c r="H206" s="263"/>
      <c r="I206" s="263"/>
      <c r="J206" s="263"/>
      <c r="K206" s="263"/>
      <c r="L206" s="263"/>
      <c r="M206" s="263"/>
      <c r="N206" s="263"/>
      <c r="O206" s="263"/>
      <c r="P206" s="263"/>
      <c r="Q206" s="263"/>
      <c r="R206" s="263"/>
      <c r="S206" s="263"/>
      <c r="T206" s="263"/>
      <c r="U206" s="263"/>
      <c r="V206" s="263"/>
      <c r="W206" s="263"/>
      <c r="X206" s="263"/>
      <c r="Y206" s="263"/>
      <c r="Z206" s="263"/>
      <c r="AA206" s="263"/>
      <c r="AB206" s="263"/>
      <c r="AC206" s="263"/>
      <c r="AD206" s="263"/>
      <c r="AE206" s="263"/>
      <c r="AF206" s="263"/>
      <c r="AG206" s="263"/>
      <c r="AH206" s="263"/>
      <c r="AI206" s="263"/>
      <c r="AJ206" s="263"/>
      <c r="AK206" s="263"/>
      <c r="AL206" s="263"/>
      <c r="AM206" s="263"/>
      <c r="AN206" s="263"/>
      <c r="AO206" s="263"/>
      <c r="AP206" s="263"/>
      <c r="AQ206" s="263"/>
      <c r="AR206" s="263"/>
      <c r="AS206" s="263"/>
      <c r="AT206" s="263"/>
      <c r="AU206" s="263"/>
      <c r="AV206" s="263"/>
      <c r="AW206" s="263"/>
      <c r="AX206" s="263"/>
      <c r="AY206" s="263"/>
      <c r="AZ206" s="263"/>
      <c r="BA206" s="263"/>
      <c r="BB206" s="263"/>
      <c r="BC206" s="263"/>
      <c r="BD206" s="263"/>
      <c r="BE206" s="263"/>
      <c r="BF206" s="263"/>
      <c r="BG206" s="263"/>
      <c r="BH206" s="263"/>
      <c r="BI206" s="263"/>
      <c r="BJ206" s="263"/>
      <c r="BK206" s="263"/>
      <c r="BL206" s="263"/>
      <c r="BM206" s="263"/>
      <c r="BN206" s="263"/>
      <c r="BO206" s="263"/>
      <c r="BP206" s="263"/>
      <c r="BQ206" s="263"/>
      <c r="BR206" s="263"/>
      <c r="BS206" s="263"/>
      <c r="BT206" s="263"/>
      <c r="BU206" s="263"/>
      <c r="BV206" s="263"/>
      <c r="BW206" s="263"/>
      <c r="BX206" s="263"/>
      <c r="BY206" s="263"/>
      <c r="BZ206" s="263"/>
      <c r="CA206" s="263"/>
      <c r="CB206" s="263"/>
      <c r="CC206" s="263"/>
      <c r="CD206" s="263"/>
      <c r="CE206" s="263"/>
      <c r="CF206" s="263"/>
      <c r="CG206" s="263"/>
      <c r="CH206" s="263"/>
      <c r="CI206" s="263"/>
      <c r="CJ206" s="263"/>
      <c r="CK206" s="263"/>
      <c r="CL206" s="263"/>
      <c r="CM206" s="263"/>
      <c r="CN206" s="263"/>
      <c r="CO206" s="263"/>
      <c r="CP206" s="263"/>
      <c r="CQ206" s="263"/>
      <c r="CR206" s="263"/>
      <c r="CS206" s="263"/>
      <c r="CT206" s="263"/>
      <c r="CU206" s="263"/>
      <c r="CV206" s="263"/>
      <c r="CW206" s="263"/>
      <c r="CX206" s="263"/>
      <c r="CY206" s="263"/>
      <c r="CZ206" s="263"/>
      <c r="DA206" s="263"/>
      <c r="DB206" s="263"/>
      <c r="DC206" s="263"/>
      <c r="DD206" s="263"/>
      <c r="DE206" s="263"/>
      <c r="DF206" s="263"/>
      <c r="DG206" s="263"/>
      <c r="DH206" s="263"/>
      <c r="DI206" s="263"/>
      <c r="DJ206" s="263"/>
      <c r="DK206" s="263"/>
      <c r="DL206" s="263"/>
      <c r="DM206" s="263"/>
      <c r="DN206" s="263"/>
      <c r="DO206" s="263"/>
      <c r="DP206" s="263"/>
      <c r="DR206" s="263"/>
      <c r="DS206" s="263"/>
      <c r="DT206" s="263"/>
      <c r="DU206" s="263"/>
      <c r="DV206" s="263"/>
      <c r="DW206" s="263"/>
      <c r="DX206" s="263"/>
      <c r="DY206" s="263"/>
      <c r="DZ206" s="263"/>
      <c r="EA206" s="263"/>
      <c r="EB206" s="263"/>
      <c r="EC206" s="263"/>
      <c r="ED206" s="263"/>
      <c r="EE206" s="263"/>
      <c r="EF206" s="263"/>
      <c r="EG206" s="263"/>
      <c r="EH206" s="263"/>
      <c r="EI206" s="263"/>
      <c r="EJ206" s="263"/>
      <c r="EK206" s="263"/>
      <c r="EL206" s="263"/>
      <c r="EM206" s="263"/>
      <c r="EN206" s="263"/>
      <c r="EO206" s="263"/>
      <c r="EP206" s="263"/>
      <c r="EQ206" s="263"/>
      <c r="ER206" s="263"/>
    </row>
    <row r="207" spans="1:148" x14ac:dyDescent="0.75">
      <c r="A207" s="262"/>
      <c r="C207" s="263"/>
      <c r="D207" s="263"/>
      <c r="E207" s="263"/>
      <c r="F207" s="263"/>
      <c r="G207" s="263"/>
      <c r="H207" s="263"/>
      <c r="I207" s="263"/>
      <c r="J207" s="263"/>
      <c r="K207" s="263"/>
      <c r="L207" s="263"/>
      <c r="M207" s="263"/>
      <c r="N207" s="263"/>
      <c r="O207" s="263"/>
      <c r="P207" s="263"/>
      <c r="Q207" s="263"/>
      <c r="R207" s="263"/>
      <c r="S207" s="263"/>
      <c r="T207" s="263"/>
      <c r="U207" s="263"/>
      <c r="V207" s="263"/>
      <c r="W207" s="263"/>
      <c r="X207" s="263"/>
      <c r="Y207" s="263"/>
      <c r="Z207" s="263"/>
      <c r="AA207" s="263"/>
      <c r="AB207" s="263"/>
      <c r="AC207" s="263"/>
      <c r="AD207" s="263"/>
      <c r="AE207" s="263"/>
      <c r="AF207" s="263"/>
      <c r="AG207" s="263"/>
      <c r="AH207" s="263"/>
      <c r="AI207" s="263"/>
      <c r="AJ207" s="263"/>
      <c r="AK207" s="263"/>
      <c r="AL207" s="263"/>
      <c r="AM207" s="263"/>
      <c r="AN207" s="263"/>
      <c r="AO207" s="263"/>
      <c r="AP207" s="263"/>
      <c r="AQ207" s="263"/>
      <c r="AR207" s="263"/>
      <c r="AS207" s="263"/>
      <c r="AT207" s="263"/>
      <c r="AU207" s="263"/>
      <c r="AV207" s="263"/>
      <c r="AW207" s="263"/>
      <c r="AX207" s="263"/>
      <c r="AY207" s="263"/>
      <c r="AZ207" s="263"/>
      <c r="BA207" s="263"/>
      <c r="BB207" s="263"/>
      <c r="BC207" s="263"/>
      <c r="BD207" s="263"/>
      <c r="BE207" s="263"/>
      <c r="BF207" s="263"/>
      <c r="BG207" s="263"/>
      <c r="BH207" s="263"/>
      <c r="BI207" s="263"/>
      <c r="BJ207" s="263"/>
      <c r="BK207" s="263"/>
      <c r="BL207" s="263"/>
      <c r="BM207" s="263"/>
      <c r="BN207" s="263"/>
      <c r="BO207" s="263"/>
      <c r="BP207" s="263"/>
      <c r="BQ207" s="263"/>
      <c r="BR207" s="263"/>
      <c r="BS207" s="263"/>
      <c r="BT207" s="263"/>
      <c r="BU207" s="263"/>
      <c r="BV207" s="263"/>
      <c r="BW207" s="263"/>
      <c r="BX207" s="263"/>
      <c r="BY207" s="263"/>
      <c r="BZ207" s="263"/>
      <c r="CA207" s="263"/>
      <c r="CB207" s="263"/>
      <c r="CC207" s="263"/>
      <c r="CD207" s="263"/>
      <c r="CE207" s="263"/>
      <c r="CF207" s="263"/>
      <c r="CG207" s="263"/>
      <c r="CH207" s="263"/>
      <c r="CI207" s="263"/>
      <c r="CJ207" s="263"/>
      <c r="CK207" s="263"/>
      <c r="CL207" s="263"/>
      <c r="CM207" s="263"/>
      <c r="CN207" s="263"/>
      <c r="CO207" s="263"/>
      <c r="CP207" s="263"/>
      <c r="CQ207" s="263"/>
      <c r="CR207" s="263"/>
      <c r="CS207" s="263"/>
      <c r="CT207" s="263"/>
      <c r="CU207" s="263"/>
      <c r="CV207" s="263"/>
      <c r="CW207" s="263"/>
      <c r="CX207" s="263"/>
      <c r="CY207" s="263"/>
      <c r="CZ207" s="263"/>
      <c r="DA207" s="263"/>
      <c r="DB207" s="263"/>
      <c r="DC207" s="263"/>
      <c r="DD207" s="263"/>
      <c r="DE207" s="263"/>
      <c r="DF207" s="263"/>
      <c r="DG207" s="263"/>
      <c r="DH207" s="263"/>
      <c r="DI207" s="263"/>
      <c r="DJ207" s="263"/>
      <c r="DK207" s="263"/>
      <c r="DL207" s="263"/>
      <c r="DM207" s="263"/>
      <c r="DN207" s="263"/>
      <c r="DO207" s="263"/>
      <c r="DP207" s="263"/>
      <c r="DR207" s="263"/>
      <c r="DS207" s="263"/>
      <c r="DT207" s="263"/>
      <c r="DU207" s="263"/>
      <c r="DV207" s="263"/>
      <c r="DW207" s="263"/>
      <c r="DX207" s="263"/>
      <c r="DY207" s="263"/>
      <c r="DZ207" s="263"/>
      <c r="EA207" s="263"/>
      <c r="EB207" s="263"/>
      <c r="EC207" s="263"/>
      <c r="ED207" s="263"/>
      <c r="EE207" s="263"/>
      <c r="EF207" s="263"/>
      <c r="EG207" s="263"/>
      <c r="EH207" s="263"/>
      <c r="EI207" s="263"/>
      <c r="EJ207" s="263"/>
      <c r="EK207" s="263"/>
      <c r="EL207" s="263"/>
      <c r="EM207" s="263"/>
      <c r="EN207" s="263"/>
      <c r="EO207" s="263"/>
      <c r="EP207" s="263"/>
      <c r="EQ207" s="263"/>
      <c r="ER207" s="263"/>
    </row>
    <row r="208" spans="1:148" x14ac:dyDescent="0.75">
      <c r="A208" s="262"/>
      <c r="C208" s="263"/>
      <c r="D208" s="263"/>
      <c r="E208" s="263"/>
      <c r="F208" s="263"/>
      <c r="G208" s="263"/>
      <c r="H208" s="263"/>
      <c r="I208" s="263"/>
      <c r="J208" s="263"/>
      <c r="K208" s="263"/>
      <c r="L208" s="263"/>
      <c r="M208" s="263"/>
      <c r="N208" s="263"/>
      <c r="O208" s="263"/>
      <c r="P208" s="263"/>
      <c r="Q208" s="263"/>
      <c r="R208" s="263"/>
      <c r="S208" s="263"/>
      <c r="T208" s="263"/>
      <c r="U208" s="263"/>
      <c r="V208" s="263"/>
      <c r="W208" s="263"/>
      <c r="X208" s="263"/>
      <c r="Y208" s="263"/>
      <c r="Z208" s="263"/>
      <c r="AA208" s="263"/>
      <c r="AB208" s="263"/>
      <c r="AC208" s="263"/>
      <c r="AD208" s="263"/>
      <c r="AE208" s="263"/>
      <c r="AF208" s="263"/>
      <c r="AG208" s="263"/>
      <c r="AH208" s="263"/>
      <c r="AI208" s="263"/>
      <c r="AJ208" s="263"/>
      <c r="AK208" s="263"/>
      <c r="AL208" s="263"/>
      <c r="AM208" s="263"/>
      <c r="AN208" s="263"/>
      <c r="AO208" s="263"/>
      <c r="AP208" s="263"/>
      <c r="AQ208" s="263"/>
      <c r="AR208" s="263"/>
      <c r="AS208" s="263"/>
      <c r="AT208" s="263"/>
      <c r="AU208" s="263"/>
      <c r="AV208" s="263"/>
      <c r="AW208" s="263"/>
      <c r="AX208" s="263"/>
      <c r="AY208" s="263"/>
      <c r="AZ208" s="263"/>
      <c r="BA208" s="263"/>
      <c r="BB208" s="263"/>
      <c r="BC208" s="263"/>
      <c r="BD208" s="263"/>
      <c r="BE208" s="263"/>
      <c r="BF208" s="263"/>
      <c r="BG208" s="263"/>
      <c r="BH208" s="263"/>
      <c r="BI208" s="263"/>
      <c r="BJ208" s="263"/>
      <c r="BK208" s="263"/>
      <c r="BL208" s="263"/>
      <c r="BM208" s="263"/>
      <c r="BN208" s="263"/>
      <c r="BO208" s="263"/>
      <c r="BP208" s="263"/>
      <c r="BQ208" s="263"/>
      <c r="BR208" s="263"/>
      <c r="BS208" s="263"/>
      <c r="BT208" s="263"/>
      <c r="BU208" s="263"/>
      <c r="BV208" s="263"/>
      <c r="BW208" s="263"/>
      <c r="BX208" s="263"/>
      <c r="BY208" s="263"/>
      <c r="BZ208" s="263"/>
      <c r="CA208" s="263"/>
      <c r="CB208" s="263"/>
      <c r="CC208" s="263"/>
      <c r="CD208" s="263"/>
      <c r="CE208" s="263"/>
      <c r="CF208" s="263"/>
      <c r="CG208" s="263"/>
      <c r="CH208" s="263"/>
      <c r="CI208" s="263"/>
      <c r="CJ208" s="263"/>
      <c r="CK208" s="263"/>
      <c r="CL208" s="263"/>
      <c r="CM208" s="263"/>
      <c r="CN208" s="263"/>
      <c r="CO208" s="263"/>
      <c r="CP208" s="263"/>
      <c r="CQ208" s="263"/>
      <c r="CR208" s="263"/>
      <c r="CS208" s="263"/>
      <c r="CT208" s="263"/>
      <c r="CU208" s="263"/>
      <c r="CV208" s="263"/>
      <c r="CW208" s="263"/>
      <c r="CX208" s="263"/>
      <c r="CY208" s="263"/>
      <c r="CZ208" s="263"/>
      <c r="DA208" s="263"/>
      <c r="DB208" s="263"/>
      <c r="DC208" s="263"/>
      <c r="DD208" s="263"/>
      <c r="DE208" s="263"/>
      <c r="DF208" s="263"/>
      <c r="DG208" s="263"/>
      <c r="DH208" s="263"/>
      <c r="DI208" s="263"/>
      <c r="DJ208" s="263"/>
      <c r="DK208" s="263"/>
      <c r="DL208" s="263"/>
      <c r="DM208" s="263"/>
      <c r="DN208" s="263"/>
      <c r="DO208" s="263"/>
      <c r="DP208" s="263"/>
      <c r="DR208" s="263"/>
      <c r="DS208" s="263"/>
      <c r="DT208" s="263"/>
      <c r="DU208" s="263"/>
      <c r="DV208" s="263"/>
      <c r="DW208" s="263"/>
      <c r="DX208" s="263"/>
      <c r="DY208" s="263"/>
      <c r="DZ208" s="263"/>
      <c r="EA208" s="263"/>
      <c r="EB208" s="263"/>
      <c r="EC208" s="263"/>
      <c r="ED208" s="263"/>
      <c r="EE208" s="263"/>
      <c r="EF208" s="263"/>
      <c r="EG208" s="263"/>
      <c r="EH208" s="263"/>
      <c r="EI208" s="263"/>
      <c r="EJ208" s="263"/>
      <c r="EK208" s="263"/>
      <c r="EL208" s="263"/>
      <c r="EM208" s="263"/>
      <c r="EN208" s="263"/>
      <c r="EO208" s="263"/>
      <c r="EP208" s="263"/>
      <c r="EQ208" s="263"/>
      <c r="ER208" s="263"/>
    </row>
  </sheetData>
  <conditionalFormatting sqref="A9:ER208">
    <cfRule type="expression" dxfId="0" priority="1">
      <formula>$B9="Projected"</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A34CE-959C-40AE-9EE7-B422AFC8E1DF}">
  <sheetPr>
    <tabColor theme="1"/>
  </sheetPr>
  <dimension ref="B1:BS131"/>
  <sheetViews>
    <sheetView workbookViewId="0">
      <selection activeCell="BD4" sqref="BD4"/>
    </sheetView>
  </sheetViews>
  <sheetFormatPr defaultRowHeight="14.75" outlineLevelCol="1" x14ac:dyDescent="0.75"/>
  <cols>
    <col min="2" max="2" width="15.453125" bestFit="1" customWidth="1"/>
    <col min="3" max="3" width="15.453125" customWidth="1"/>
    <col min="4" max="4" width="11.31640625" customWidth="1"/>
    <col min="5" max="5" width="16.31640625" customWidth="1"/>
    <col min="6" max="6" width="16.6796875" customWidth="1"/>
    <col min="7" max="7" width="14.31640625" customWidth="1"/>
    <col min="8" max="11" width="15.08984375" customWidth="1"/>
    <col min="12" max="12" width="31.6796875" customWidth="1"/>
    <col min="13" max="13" width="35.54296875" customWidth="1"/>
    <col min="14" max="17" width="15.08984375" customWidth="1"/>
    <col min="18" max="19" width="17.6796875" customWidth="1"/>
    <col min="20" max="22" width="15.08984375" customWidth="1"/>
    <col min="23" max="23" width="15.08984375" bestFit="1" customWidth="1"/>
    <col min="24" max="24" width="15.08984375" customWidth="1"/>
    <col min="25" max="30" width="15.08984375" bestFit="1" customWidth="1"/>
    <col min="31" max="31" width="15.08984375" customWidth="1"/>
    <col min="32" max="34" width="15.08984375" bestFit="1" customWidth="1"/>
    <col min="35" max="35" width="21.31640625" customWidth="1"/>
    <col min="36" max="36" width="15.08984375" bestFit="1" customWidth="1"/>
    <col min="37" max="38" width="15.08984375" customWidth="1"/>
    <col min="39" max="39" width="182.54296875" hidden="1" customWidth="1"/>
    <col min="40" max="47" width="15.08984375" bestFit="1" customWidth="1"/>
    <col min="48" max="55" width="14" customWidth="1"/>
    <col min="56" max="57" width="13" customWidth="1"/>
    <col min="58" max="58" width="14" customWidth="1"/>
    <col min="59" max="59" width="14.08984375" bestFit="1" customWidth="1"/>
    <col min="60" max="64" width="8.86328125" outlineLevel="1"/>
    <col min="65" max="65" width="11.31640625" customWidth="1" outlineLevel="1"/>
    <col min="67" max="67" width="19.453125" customWidth="1"/>
    <col min="68" max="68" width="20.453125" customWidth="1"/>
    <col min="69" max="69" width="18.453125" customWidth="1"/>
    <col min="70" max="70" width="20.31640625" customWidth="1"/>
    <col min="71" max="71" width="14" customWidth="1"/>
  </cols>
  <sheetData>
    <row r="1" spans="2:71" x14ac:dyDescent="0.75">
      <c r="F1" t="s">
        <v>48</v>
      </c>
      <c r="G1" t="s">
        <v>49</v>
      </c>
      <c r="I1" t="s">
        <v>50</v>
      </c>
      <c r="J1" t="s">
        <v>51</v>
      </c>
      <c r="O1" t="s">
        <v>50</v>
      </c>
      <c r="Q1" t="s">
        <v>50</v>
      </c>
      <c r="R1" t="s">
        <v>50</v>
      </c>
      <c r="S1" t="s">
        <v>50</v>
      </c>
      <c r="T1" t="s">
        <v>50</v>
      </c>
      <c r="U1" t="s">
        <v>50</v>
      </c>
      <c r="W1" t="s">
        <v>52</v>
      </c>
      <c r="AD1" t="s">
        <v>53</v>
      </c>
      <c r="AE1" t="s">
        <v>54</v>
      </c>
      <c r="AV1" t="s">
        <v>55</v>
      </c>
    </row>
    <row r="2" spans="2:71" s="11" customFormat="1" ht="25.5" customHeight="1" x14ac:dyDescent="0.75">
      <c r="B2" s="9"/>
      <c r="C2" s="9"/>
      <c r="D2" s="9"/>
      <c r="E2" s="10" t="s">
        <v>56</v>
      </c>
      <c r="F2" s="9"/>
      <c r="G2" s="9"/>
      <c r="H2" s="9"/>
      <c r="I2" s="9"/>
      <c r="J2" s="9"/>
      <c r="K2" s="9"/>
      <c r="L2" s="9"/>
      <c r="M2" s="9"/>
      <c r="O2" s="12" t="s">
        <v>57</v>
      </c>
      <c r="P2" s="12"/>
      <c r="Q2" s="12"/>
      <c r="R2" s="12"/>
      <c r="S2" s="12"/>
      <c r="T2" s="12"/>
      <c r="U2" s="12"/>
      <c r="W2" s="12" t="s">
        <v>58</v>
      </c>
      <c r="X2" s="12" t="s">
        <v>59</v>
      </c>
      <c r="Y2" s="12"/>
      <c r="Z2" s="12"/>
      <c r="AA2" s="12"/>
      <c r="AC2" s="12" t="s">
        <v>60</v>
      </c>
      <c r="AD2" s="12"/>
      <c r="AE2" s="13">
        <v>46287</v>
      </c>
      <c r="AF2" s="12"/>
      <c r="AG2" s="12"/>
      <c r="AH2" s="12"/>
      <c r="AI2" s="12"/>
      <c r="AJ2" s="12"/>
      <c r="AL2" s="12" t="s">
        <v>61</v>
      </c>
      <c r="AM2" s="12"/>
      <c r="AN2" s="12"/>
      <c r="AO2" s="12"/>
      <c r="AP2" s="12"/>
      <c r="AQ2" s="12"/>
      <c r="AR2" s="12"/>
      <c r="AS2" s="12"/>
      <c r="AT2" s="12"/>
      <c r="AV2" s="12" t="s">
        <v>62</v>
      </c>
      <c r="AW2" s="12"/>
      <c r="AX2" s="12"/>
      <c r="AY2" s="12"/>
      <c r="AZ2" s="12"/>
      <c r="BA2" s="12"/>
      <c r="BB2" s="12"/>
      <c r="BC2" s="12"/>
      <c r="BD2" s="12"/>
      <c r="BE2" s="12"/>
      <c r="BF2" s="12"/>
      <c r="BH2" s="12" t="s">
        <v>63</v>
      </c>
      <c r="BI2" s="12"/>
      <c r="BJ2" s="12"/>
      <c r="BK2" s="12"/>
      <c r="BL2" s="12"/>
      <c r="BM2" s="12"/>
      <c r="BO2" s="12" t="s">
        <v>64</v>
      </c>
      <c r="BP2" s="14"/>
      <c r="BQ2" s="14"/>
      <c r="BR2" s="14"/>
      <c r="BS2" s="14"/>
    </row>
    <row r="3" spans="2:71" s="16" customFormat="1" ht="57.65" customHeight="1" x14ac:dyDescent="0.75">
      <c r="B3" s="15" t="s">
        <v>0</v>
      </c>
      <c r="C3" s="15" t="s">
        <v>65</v>
      </c>
      <c r="D3" s="15" t="s">
        <v>66</v>
      </c>
      <c r="E3" s="15" t="s">
        <v>67</v>
      </c>
      <c r="F3" s="15" t="s">
        <v>68</v>
      </c>
      <c r="G3" s="15" t="s">
        <v>69</v>
      </c>
      <c r="H3" s="15" t="s">
        <v>70</v>
      </c>
      <c r="I3" s="15" t="s">
        <v>71</v>
      </c>
      <c r="J3" s="15" t="s">
        <v>72</v>
      </c>
      <c r="K3" s="15" t="s">
        <v>73</v>
      </c>
      <c r="L3" s="15" t="s">
        <v>74</v>
      </c>
      <c r="M3" s="15" t="s">
        <v>75</v>
      </c>
      <c r="O3" s="15" t="s">
        <v>76</v>
      </c>
      <c r="P3" s="15" t="s">
        <v>77</v>
      </c>
      <c r="Q3" s="15" t="s">
        <v>78</v>
      </c>
      <c r="R3" s="15" t="s">
        <v>79</v>
      </c>
      <c r="S3" s="15" t="s">
        <v>80</v>
      </c>
      <c r="T3" s="17" t="s">
        <v>81</v>
      </c>
      <c r="U3" s="17" t="s">
        <v>82</v>
      </c>
      <c r="V3" s="18"/>
      <c r="W3" s="15" t="s">
        <v>83</v>
      </c>
      <c r="X3" s="15" t="s">
        <v>84</v>
      </c>
      <c r="Y3" s="15" t="s">
        <v>85</v>
      </c>
      <c r="Z3" s="15" t="s">
        <v>86</v>
      </c>
      <c r="AA3" s="15" t="s">
        <v>87</v>
      </c>
      <c r="AC3" s="15" t="s">
        <v>67</v>
      </c>
      <c r="AD3" s="15" t="s">
        <v>88</v>
      </c>
      <c r="AE3" s="15" t="s">
        <v>89</v>
      </c>
      <c r="AF3" s="15" t="s">
        <v>90</v>
      </c>
      <c r="AG3" s="15" t="s">
        <v>91</v>
      </c>
      <c r="AH3" s="19" t="s">
        <v>92</v>
      </c>
      <c r="AI3" s="19" t="s">
        <v>93</v>
      </c>
      <c r="AJ3" s="17" t="s">
        <v>94</v>
      </c>
      <c r="AK3" s="20"/>
      <c r="AL3" s="15" t="s">
        <v>95</v>
      </c>
      <c r="AM3" s="15" t="s">
        <v>96</v>
      </c>
      <c r="AN3" s="15" t="s">
        <v>97</v>
      </c>
      <c r="AO3" s="15" t="s">
        <v>98</v>
      </c>
      <c r="AP3" s="21" t="s">
        <v>99</v>
      </c>
      <c r="AQ3" s="21" t="s">
        <v>100</v>
      </c>
      <c r="AR3" s="21" t="s">
        <v>101</v>
      </c>
      <c r="AS3" s="21" t="s">
        <v>102</v>
      </c>
      <c r="AT3" s="21" t="s">
        <v>103</v>
      </c>
      <c r="AV3" s="15" t="s">
        <v>104</v>
      </c>
      <c r="AW3" s="15" t="s">
        <v>105</v>
      </c>
      <c r="AX3" s="15" t="s">
        <v>106</v>
      </c>
      <c r="AY3" s="22" t="s">
        <v>107</v>
      </c>
      <c r="AZ3" s="23" t="s">
        <v>108</v>
      </c>
      <c r="BA3" s="15" t="s">
        <v>109</v>
      </c>
      <c r="BB3" s="24" t="s">
        <v>110</v>
      </c>
      <c r="BC3" s="25" t="s">
        <v>111</v>
      </c>
      <c r="BD3" s="15" t="s">
        <v>112</v>
      </c>
      <c r="BE3" s="15" t="s">
        <v>113</v>
      </c>
      <c r="BF3" s="15" t="s">
        <v>114</v>
      </c>
      <c r="BH3" s="15" t="s">
        <v>115</v>
      </c>
      <c r="BI3" s="15" t="s">
        <v>116</v>
      </c>
      <c r="BJ3" s="15" t="s">
        <v>47</v>
      </c>
      <c r="BK3" s="15" t="s">
        <v>117</v>
      </c>
      <c r="BL3" s="15" t="s">
        <v>118</v>
      </c>
      <c r="BM3" s="15" t="s">
        <v>119</v>
      </c>
      <c r="BO3" s="24" t="s">
        <v>120</v>
      </c>
      <c r="BP3" s="25" t="s">
        <v>121</v>
      </c>
      <c r="BQ3" s="23" t="s">
        <v>122</v>
      </c>
      <c r="BR3" s="15" t="s">
        <v>123</v>
      </c>
      <c r="BS3" s="22" t="s">
        <v>124</v>
      </c>
    </row>
    <row r="4" spans="2:71" x14ac:dyDescent="0.75">
      <c r="B4" t="s">
        <v>125</v>
      </c>
      <c r="C4" s="26">
        <v>42964</v>
      </c>
      <c r="D4" s="27">
        <v>7.5999999999999998E-2</v>
      </c>
      <c r="E4" s="28">
        <v>898681591</v>
      </c>
      <c r="F4" s="29">
        <v>94272591</v>
      </c>
      <c r="G4" s="30">
        <v>0.49654969999999998</v>
      </c>
      <c r="H4" s="29">
        <v>46811026.779272698</v>
      </c>
      <c r="I4" s="31">
        <v>0.14149999999999999</v>
      </c>
      <c r="J4" s="31">
        <v>9.1741067984131161E-2</v>
      </c>
      <c r="K4" s="30">
        <v>0.104900992680955</v>
      </c>
      <c r="L4" t="s">
        <v>126</v>
      </c>
      <c r="M4" t="s">
        <v>127</v>
      </c>
      <c r="O4" s="29">
        <v>37908077.729999997</v>
      </c>
      <c r="P4" s="2">
        <v>0.80981085735947134</v>
      </c>
      <c r="Q4" s="31">
        <v>9.2345474094373825E-2</v>
      </c>
      <c r="R4" s="2">
        <v>0.97741564296162875</v>
      </c>
      <c r="S4" s="2">
        <v>0.97907200704539921</v>
      </c>
      <c r="T4" s="32">
        <v>4.4821592377196212E-2</v>
      </c>
      <c r="U4" s="32">
        <v>4.4415667397046728E-2</v>
      </c>
      <c r="V4" s="31"/>
      <c r="W4" s="2">
        <v>0.59871810502920153</v>
      </c>
      <c r="X4" s="29">
        <v>22901990.629987512</v>
      </c>
      <c r="Y4" s="2">
        <v>0.40128189497079852</v>
      </c>
      <c r="Z4" s="2">
        <v>0.25857798284912792</v>
      </c>
      <c r="AA4" s="29">
        <v>171292458.35999599</v>
      </c>
      <c r="AB4" s="33"/>
      <c r="AC4" s="29">
        <v>591818288.45000005</v>
      </c>
      <c r="AD4" s="29">
        <v>85566943.890000001</v>
      </c>
      <c r="AE4" s="31">
        <v>9.6871319020932316E-3</v>
      </c>
      <c r="AF4" s="32">
        <v>0.90765452590562612</v>
      </c>
      <c r="AG4" s="32">
        <v>0.14458313566838879</v>
      </c>
      <c r="AH4" s="34">
        <v>0</v>
      </c>
      <c r="AI4" s="32">
        <v>9.6147739499999996E-2</v>
      </c>
      <c r="AJ4" s="32">
        <v>0</v>
      </c>
      <c r="AK4" s="32"/>
      <c r="AL4" s="32">
        <v>0.27872597065999999</v>
      </c>
      <c r="AM4" s="32" t="s">
        <v>128</v>
      </c>
      <c r="AN4" s="32">
        <v>0.11230000000000001</v>
      </c>
      <c r="AO4" s="32">
        <v>0.18780000000000002</v>
      </c>
      <c r="AP4" s="32">
        <v>9.0299999999999991E-2</v>
      </c>
      <c r="AQ4" s="32">
        <v>0.1628</v>
      </c>
      <c r="AR4" s="32">
        <v>9.06E-2</v>
      </c>
      <c r="AS4" s="32">
        <v>7.400000000000001E-2</v>
      </c>
      <c r="AT4" s="32">
        <v>3.4000000000000002E-3</v>
      </c>
      <c r="AU4" s="31"/>
      <c r="AV4" s="2">
        <v>2.8000000000000001E-2</v>
      </c>
      <c r="AW4" s="2">
        <v>0.11600000000000001</v>
      </c>
      <c r="AX4" s="2">
        <v>0.10299999999999999</v>
      </c>
      <c r="AY4" s="35">
        <v>1.7999999999999999E-2</v>
      </c>
      <c r="AZ4" s="36">
        <v>0.13600000000000001</v>
      </c>
      <c r="BA4" s="2">
        <v>0.123</v>
      </c>
      <c r="BB4" s="37">
        <v>0.129</v>
      </c>
      <c r="BC4" s="38">
        <v>2.3199999999999998</v>
      </c>
      <c r="BD4" s="2">
        <v>0.83725914063262563</v>
      </c>
      <c r="BE4" s="39">
        <v>5.3048889148452162E-2</v>
      </c>
      <c r="BF4" s="40">
        <v>71.641705999999999</v>
      </c>
      <c r="BG4" s="32"/>
      <c r="BH4" s="31">
        <v>8.3346000000000003E-2</v>
      </c>
      <c r="BI4" s="39">
        <v>5.4176667568469131E-2</v>
      </c>
      <c r="BJ4" s="41" t="s">
        <v>129</v>
      </c>
      <c r="BK4">
        <v>2.8</v>
      </c>
      <c r="BL4">
        <v>2.5259999999999998</v>
      </c>
      <c r="BM4" s="39">
        <v>1.2359999999999999E-2</v>
      </c>
      <c r="BO4" s="37">
        <v>0.12796915173530582</v>
      </c>
      <c r="BP4" s="38">
        <v>2.3402559434224735</v>
      </c>
      <c r="BQ4" s="36">
        <v>0.12069527506828306</v>
      </c>
      <c r="BR4" s="42">
        <v>2.7161576074699276</v>
      </c>
      <c r="BS4" s="43">
        <v>1.8343578443238143E-2</v>
      </c>
    </row>
    <row r="5" spans="2:71" x14ac:dyDescent="0.75">
      <c r="B5" t="s">
        <v>130</v>
      </c>
      <c r="C5" s="26">
        <v>43039</v>
      </c>
      <c r="D5" s="44">
        <v>7.2999999999999995E-2</v>
      </c>
      <c r="E5" s="45">
        <v>977059893</v>
      </c>
      <c r="F5" s="29">
        <v>105034893</v>
      </c>
      <c r="G5" s="30">
        <v>0.47738816661621197</v>
      </c>
      <c r="H5" s="29">
        <v>50142415</v>
      </c>
      <c r="I5" s="31">
        <v>0.14749999999999999</v>
      </c>
      <c r="J5" s="31">
        <v>9.6231962190492806E-2</v>
      </c>
      <c r="K5" s="30">
        <v>0.10750097691298849</v>
      </c>
      <c r="L5" t="s">
        <v>131</v>
      </c>
      <c r="M5" t="s">
        <v>127</v>
      </c>
      <c r="O5" s="29">
        <v>41818186.549999997</v>
      </c>
      <c r="P5" s="2">
        <v>0.83398828217587839</v>
      </c>
      <c r="Q5" s="31">
        <v>0</v>
      </c>
      <c r="R5" s="2">
        <v>1.0082718083292952</v>
      </c>
      <c r="S5" s="2">
        <v>1.0370750296271567</v>
      </c>
      <c r="T5" s="32">
        <v>4.5546627633542697E-2</v>
      </c>
      <c r="U5" s="32">
        <v>4.6470139784880821E-2</v>
      </c>
      <c r="V5" s="31"/>
      <c r="W5" s="2">
        <v>0.83764601161558827</v>
      </c>
      <c r="X5" s="29">
        <v>60000000</v>
      </c>
      <c r="Y5" s="2">
        <v>0.1623539883844119</v>
      </c>
      <c r="Z5" s="2">
        <v>0.25976567948489149</v>
      </c>
      <c r="AA5" s="29">
        <v>54355107.030021124</v>
      </c>
      <c r="AB5" s="33"/>
      <c r="AC5" s="29">
        <v>730485518.86000001</v>
      </c>
      <c r="AD5" s="29">
        <v>105034893</v>
      </c>
      <c r="AE5" s="31">
        <v>0</v>
      </c>
      <c r="AF5" s="32">
        <v>1</v>
      </c>
      <c r="AG5" s="32">
        <v>0.14378778262972011</v>
      </c>
      <c r="AH5" s="32">
        <v>0</v>
      </c>
      <c r="AI5" s="32">
        <v>0</v>
      </c>
      <c r="AJ5" s="32">
        <v>0</v>
      </c>
      <c r="AK5" s="32"/>
      <c r="AL5" s="32">
        <v>0.19597531117</v>
      </c>
      <c r="AM5" s="32" t="s">
        <v>132</v>
      </c>
      <c r="AN5" s="32">
        <v>0.2011</v>
      </c>
      <c r="AO5" s="32">
        <v>0.23379999999999998</v>
      </c>
      <c r="AP5" s="32">
        <v>0.15529999999999999</v>
      </c>
      <c r="AQ5" s="32">
        <v>0.13689999999999999</v>
      </c>
      <c r="AR5" s="32">
        <v>6.0899999999999996E-2</v>
      </c>
      <c r="AS5" s="32">
        <v>7.7000000000000002E-3</v>
      </c>
      <c r="AT5" s="32">
        <v>0</v>
      </c>
      <c r="AU5" s="31"/>
      <c r="AV5" s="2">
        <v>3.3000000000000002E-2</v>
      </c>
      <c r="AW5" s="2">
        <v>0.11600000000000001</v>
      </c>
      <c r="AX5" s="2">
        <v>0.10299999999999999</v>
      </c>
      <c r="AY5" s="35">
        <v>2.5000000000000001E-2</v>
      </c>
      <c r="AZ5" s="36">
        <v>0.13</v>
      </c>
      <c r="BA5" s="2">
        <v>0.11700000000000001</v>
      </c>
      <c r="BB5" s="37">
        <v>0.124</v>
      </c>
      <c r="BC5" s="38">
        <v>2.17</v>
      </c>
      <c r="BD5" s="2">
        <v>0.65106573679281987</v>
      </c>
      <c r="BE5" s="39">
        <v>7.1375495835174635E-2</v>
      </c>
      <c r="BF5" s="40">
        <v>68.384619999999998</v>
      </c>
      <c r="BG5" s="32"/>
      <c r="BH5" s="31">
        <v>1.7600000000000001E-3</v>
      </c>
      <c r="BI5" s="39">
        <v>6.7712253135281009E-2</v>
      </c>
      <c r="BJ5" s="41" t="s">
        <v>133</v>
      </c>
      <c r="BK5">
        <v>3.64</v>
      </c>
      <c r="BL5">
        <v>3.49</v>
      </c>
      <c r="BM5" s="39">
        <v>7.0029999999999995E-2</v>
      </c>
      <c r="BO5" s="37">
        <v>0.12414020895957947</v>
      </c>
      <c r="BP5" s="38">
        <v>2.1977961482309936</v>
      </c>
      <c r="BQ5" s="36">
        <v>9.8158138990402211E-2</v>
      </c>
      <c r="BR5" s="42">
        <v>2.2116863003108245</v>
      </c>
      <c r="BS5" s="43">
        <v>5.2354514423522222E-2</v>
      </c>
    </row>
    <row r="6" spans="2:71" x14ac:dyDescent="0.75">
      <c r="B6" t="s">
        <v>134</v>
      </c>
      <c r="C6" s="26">
        <v>43398</v>
      </c>
      <c r="D6" s="27">
        <v>5.6000000000000001E-2</v>
      </c>
      <c r="E6" s="28">
        <v>951555654</v>
      </c>
      <c r="F6" s="29">
        <v>93057654</v>
      </c>
      <c r="G6" s="30">
        <v>0.52284299999999995</v>
      </c>
      <c r="H6" s="29">
        <v>48654542.990321994</v>
      </c>
      <c r="I6" s="31">
        <v>0.14199999999999999</v>
      </c>
      <c r="J6" s="31">
        <v>9.757613660286564E-2</v>
      </c>
      <c r="K6" s="30">
        <v>9.7795282502729994E-2</v>
      </c>
      <c r="L6" t="s">
        <v>131</v>
      </c>
      <c r="M6" t="s">
        <v>127</v>
      </c>
      <c r="O6" s="29">
        <v>36191668.010000013</v>
      </c>
      <c r="P6" s="2">
        <v>0.74384971650435594</v>
      </c>
      <c r="Q6" s="31">
        <v>1.8098623139586132E-2</v>
      </c>
      <c r="R6" s="2">
        <v>0.92571054166876876</v>
      </c>
      <c r="S6" s="2">
        <v>0.92392140066265693</v>
      </c>
      <c r="T6" s="32">
        <v>4.6990143593763155E-2</v>
      </c>
      <c r="U6" s="32">
        <v>4.6396054536399604E-2</v>
      </c>
      <c r="V6" s="31"/>
      <c r="W6" s="2">
        <v>0.75738374648894646</v>
      </c>
      <c r="X6" s="29">
        <v>127103679.31999201</v>
      </c>
      <c r="Y6" s="2">
        <v>0.2426162535110539</v>
      </c>
      <c r="Z6" s="2">
        <v>0.1202358478324603</v>
      </c>
      <c r="AA6" s="29">
        <v>121050990.879996</v>
      </c>
      <c r="AB6" s="33"/>
      <c r="AC6" s="29">
        <v>860896050.98000002</v>
      </c>
      <c r="AD6" s="29">
        <v>91373438.590000004</v>
      </c>
      <c r="AE6" s="31">
        <v>1.7699599628462719E-3</v>
      </c>
      <c r="AF6" s="32">
        <v>0.9819013768604139</v>
      </c>
      <c r="AG6" s="32">
        <v>0.1061375975484905</v>
      </c>
      <c r="AH6" s="32">
        <v>1.4494155462550593E-3</v>
      </c>
      <c r="AI6" s="32">
        <v>0.11392318528000001</v>
      </c>
      <c r="AJ6" s="32">
        <v>3.2612555590000002E-2</v>
      </c>
      <c r="AK6" s="32"/>
      <c r="AL6" s="32">
        <v>0.16176080263000001</v>
      </c>
      <c r="AM6" s="32" t="s">
        <v>135</v>
      </c>
      <c r="AN6" s="32">
        <v>0.11310000000000001</v>
      </c>
      <c r="AO6" s="32">
        <v>0.36200000000000004</v>
      </c>
      <c r="AP6" s="32">
        <v>0.20319999999999999</v>
      </c>
      <c r="AQ6" s="32">
        <v>9.8999999999999991E-3</v>
      </c>
      <c r="AR6" s="32">
        <v>0.1135</v>
      </c>
      <c r="AS6" s="32">
        <v>2.69E-2</v>
      </c>
      <c r="AT6" s="32">
        <v>9.5999999999999992E-3</v>
      </c>
      <c r="AU6" s="31"/>
      <c r="AV6" s="2">
        <v>2.9000000000000001E-2</v>
      </c>
      <c r="AW6" s="2">
        <v>0.115</v>
      </c>
      <c r="AX6" s="2">
        <v>0.10199999999999999</v>
      </c>
      <c r="AY6" s="35">
        <v>3.3000000000000002E-2</v>
      </c>
      <c r="AZ6" s="36">
        <v>0.112</v>
      </c>
      <c r="BA6" s="2">
        <v>9.9000000000000005E-2</v>
      </c>
      <c r="BB6" s="37">
        <v>0.105</v>
      </c>
      <c r="BC6" s="38">
        <v>1.8</v>
      </c>
      <c r="BD6" s="2">
        <v>0.57207853443223777</v>
      </c>
      <c r="BE6" s="39">
        <v>8.1127677747045018E-2</v>
      </c>
      <c r="BF6" s="40">
        <v>52.255496000000001</v>
      </c>
      <c r="BG6" s="32"/>
      <c r="BH6" s="31">
        <v>9.8682000000000006E-2</v>
      </c>
      <c r="BI6" s="39">
        <v>8.4325731593859532E-2</v>
      </c>
      <c r="BJ6" s="41" t="s">
        <v>136</v>
      </c>
      <c r="BK6">
        <v>4.78</v>
      </c>
      <c r="BL6">
        <v>4.0739999999999998</v>
      </c>
      <c r="BM6" s="39">
        <v>2.9170000000000001E-2</v>
      </c>
      <c r="BO6" s="37">
        <v>0.10534725785255433</v>
      </c>
      <c r="BP6" s="38">
        <v>1.8182156363527655</v>
      </c>
      <c r="BQ6" s="36">
        <v>0.10451024174690249</v>
      </c>
      <c r="BR6" s="42">
        <v>2.3901001648115643</v>
      </c>
      <c r="BS6" s="43">
        <v>3.8702322439257419E-2</v>
      </c>
    </row>
    <row r="7" spans="2:71" x14ac:dyDescent="0.75">
      <c r="B7" t="s">
        <v>137</v>
      </c>
      <c r="C7" s="26">
        <v>43627</v>
      </c>
      <c r="D7" s="44">
        <v>5.3999999999999999E-2</v>
      </c>
      <c r="E7" s="45">
        <v>936649542</v>
      </c>
      <c r="F7" s="29">
        <v>95220542</v>
      </c>
      <c r="G7" s="30">
        <v>0.52068800000000004</v>
      </c>
      <c r="H7" s="29">
        <v>49580193.572896004</v>
      </c>
      <c r="I7" s="31">
        <v>0.1406</v>
      </c>
      <c r="J7" s="31">
        <v>9.1914927149700135E-2</v>
      </c>
      <c r="K7" s="30">
        <v>0.10166080025692256</v>
      </c>
      <c r="L7" t="s">
        <v>131</v>
      </c>
      <c r="M7" t="s">
        <v>127</v>
      </c>
      <c r="O7" s="29">
        <v>32501823.32</v>
      </c>
      <c r="P7" s="2">
        <v>0.65554046843753688</v>
      </c>
      <c r="Q7" s="31">
        <v>7.1354432114028509E-3</v>
      </c>
      <c r="R7" s="2">
        <v>0.81841363453299576</v>
      </c>
      <c r="S7" s="2">
        <v>0.82566773824246098</v>
      </c>
      <c r="T7" s="32">
        <v>4.032015610571707E-2</v>
      </c>
      <c r="U7" s="32">
        <v>4.0238673661576088E-2</v>
      </c>
      <c r="V7" s="31"/>
      <c r="W7" s="2">
        <v>0.78795118907193229</v>
      </c>
      <c r="X7" s="29">
        <v>204976552.079997</v>
      </c>
      <c r="Y7" s="2">
        <v>0.2120488109280676</v>
      </c>
      <c r="Z7" s="2">
        <v>9.1636502176687382E-2</v>
      </c>
      <c r="AA7" s="29">
        <v>35704000</v>
      </c>
      <c r="AB7" s="33"/>
      <c r="AC7" s="29">
        <v>859015337.13999999</v>
      </c>
      <c r="AD7" s="29">
        <v>94541101.230000004</v>
      </c>
      <c r="AE7" s="31">
        <v>7.2539486705903923E-4</v>
      </c>
      <c r="AF7" s="32">
        <v>0.9928645567885972</v>
      </c>
      <c r="AG7" s="32">
        <v>0.11005752417036525</v>
      </c>
      <c r="AH7" s="32">
        <v>1.6041076130115999E-2</v>
      </c>
      <c r="AI7" s="32">
        <v>6.7329668070000001E-2</v>
      </c>
      <c r="AJ7" s="32">
        <v>6.7329668070000001E-2</v>
      </c>
      <c r="AK7" s="32"/>
      <c r="AL7" s="32">
        <v>2.8477624090000001E-2</v>
      </c>
      <c r="AM7" s="32" t="s">
        <v>138</v>
      </c>
      <c r="AN7" s="32">
        <v>0.25769999999999998</v>
      </c>
      <c r="AO7" s="32">
        <v>0.1278</v>
      </c>
      <c r="AP7" s="32">
        <v>0.1875</v>
      </c>
      <c r="AQ7" s="32">
        <v>3.49E-2</v>
      </c>
      <c r="AR7" s="32">
        <v>0.12819999999999998</v>
      </c>
      <c r="AS7" s="32">
        <v>8.8000000000000009E-2</v>
      </c>
      <c r="AT7" s="32">
        <v>0.13639999999999999</v>
      </c>
      <c r="AU7" s="31"/>
      <c r="AV7" s="2">
        <v>0.03</v>
      </c>
      <c r="AW7" s="2">
        <v>0.11600000000000001</v>
      </c>
      <c r="AX7" s="2">
        <v>0.10299999999999999</v>
      </c>
      <c r="AY7" s="35">
        <v>3.4000000000000002E-2</v>
      </c>
      <c r="AZ7" s="36">
        <v>0.106</v>
      </c>
      <c r="BA7" s="2">
        <v>9.3000000000000013E-2</v>
      </c>
      <c r="BB7" s="37">
        <v>9.6999999999999989E-2</v>
      </c>
      <c r="BC7" s="38">
        <v>1.66</v>
      </c>
      <c r="BD7" s="2">
        <v>0.53216540179704486</v>
      </c>
      <c r="BE7" s="39">
        <v>7.5613096273430755E-2</v>
      </c>
      <c r="BF7" s="40">
        <v>50.311503000000002</v>
      </c>
      <c r="BG7" s="32"/>
      <c r="BH7" s="31">
        <v>-0.18154300000000001</v>
      </c>
      <c r="BI7" s="39">
        <v>7.1895114721577696E-2</v>
      </c>
      <c r="BJ7" s="41" t="s">
        <v>139</v>
      </c>
      <c r="BK7">
        <v>4.32</v>
      </c>
      <c r="BL7" s="46">
        <v>5.1680000000000001</v>
      </c>
      <c r="BM7" s="39">
        <v>9.4750000000000001E-2</v>
      </c>
      <c r="BO7" s="37">
        <v>9.6004870533943201E-2</v>
      </c>
      <c r="BP7" s="38">
        <v>1.6702905026104937</v>
      </c>
      <c r="BQ7" s="36">
        <v>1.5049198269844053E-2</v>
      </c>
      <c r="BR7" s="42">
        <v>1.1029133125428812</v>
      </c>
      <c r="BS7" s="43">
        <v>9.1874471284414769E-2</v>
      </c>
    </row>
    <row r="8" spans="2:71" x14ac:dyDescent="0.75">
      <c r="B8" t="s">
        <v>140</v>
      </c>
      <c r="C8" s="26">
        <v>43523</v>
      </c>
      <c r="D8" s="27">
        <v>5.1999999999999998E-2</v>
      </c>
      <c r="E8" s="28">
        <v>756444365</v>
      </c>
      <c r="F8" s="29">
        <v>73640365</v>
      </c>
      <c r="G8" s="30">
        <v>0.53415699392581772</v>
      </c>
      <c r="H8" s="29">
        <v>39335516</v>
      </c>
      <c r="I8" s="31">
        <v>0.13788900000000001</v>
      </c>
      <c r="J8" s="31">
        <v>9.0535180761325204E-2</v>
      </c>
      <c r="K8" s="30">
        <v>9.7350669007891938E-2</v>
      </c>
      <c r="L8" t="s">
        <v>141</v>
      </c>
      <c r="M8" t="s">
        <v>127</v>
      </c>
      <c r="O8" s="29">
        <v>27497401.98</v>
      </c>
      <c r="P8" s="2">
        <v>0.6990476997937437</v>
      </c>
      <c r="Q8" s="31">
        <v>0</v>
      </c>
      <c r="R8" s="2">
        <v>0.99077775711955596</v>
      </c>
      <c r="S8" s="2">
        <v>1.15674357592918</v>
      </c>
      <c r="T8" s="32">
        <v>5.0079048358872211E-2</v>
      </c>
      <c r="U8" s="32">
        <v>5.7840342860875284E-2</v>
      </c>
      <c r="V8" s="31"/>
      <c r="W8" s="2">
        <v>0.76732187679014385</v>
      </c>
      <c r="X8" s="29">
        <v>50000000</v>
      </c>
      <c r="Y8" s="2">
        <v>0.23267812320985609</v>
      </c>
      <c r="Z8" s="2">
        <v>0.23843112695592111</v>
      </c>
      <c r="AA8" s="29">
        <v>69000000</v>
      </c>
      <c r="AB8" s="33"/>
      <c r="AC8" s="29">
        <v>660545507.21000004</v>
      </c>
      <c r="AD8" s="29">
        <v>73640365</v>
      </c>
      <c r="AE8" s="31">
        <v>0</v>
      </c>
      <c r="AF8" s="32">
        <v>1</v>
      </c>
      <c r="AG8" s="32">
        <v>0.11148416603579793</v>
      </c>
      <c r="AH8" s="32">
        <v>0</v>
      </c>
      <c r="AI8" s="32">
        <v>0</v>
      </c>
      <c r="AJ8" s="32">
        <v>0</v>
      </c>
      <c r="AK8" s="32"/>
      <c r="AL8" s="32">
        <v>4.4904502559999997E-2</v>
      </c>
      <c r="AM8" s="32" t="s">
        <v>142</v>
      </c>
      <c r="AN8" s="32">
        <v>0.21109999999999998</v>
      </c>
      <c r="AO8" s="32">
        <v>0.24079999999999999</v>
      </c>
      <c r="AP8" s="32">
        <v>7.6399999999999996E-2</v>
      </c>
      <c r="AQ8" s="32">
        <v>0.16200000000000001</v>
      </c>
      <c r="AR8" s="32">
        <v>3.9199999999999999E-2</v>
      </c>
      <c r="AS8" s="32">
        <v>0.15410000000000001</v>
      </c>
      <c r="AT8" s="32">
        <v>7.1500000000000008E-2</v>
      </c>
      <c r="AU8" s="31"/>
      <c r="AV8" s="2">
        <v>2.5999999999999999E-2</v>
      </c>
      <c r="AW8" s="2">
        <v>0.113</v>
      </c>
      <c r="AX8" s="2">
        <v>0.1</v>
      </c>
      <c r="AY8" s="35">
        <v>1.9E-2</v>
      </c>
      <c r="AZ8" s="36">
        <v>0.124</v>
      </c>
      <c r="BA8" s="2">
        <v>0.111</v>
      </c>
      <c r="BB8" s="37">
        <v>0.11899999999999999</v>
      </c>
      <c r="BC8" s="38">
        <v>1.92</v>
      </c>
      <c r="BD8" s="2">
        <v>0.66377783434397697</v>
      </c>
      <c r="BE8" s="39">
        <v>8.7138105354240825E-2</v>
      </c>
      <c r="BF8" s="40">
        <v>48.880842000000001</v>
      </c>
      <c r="BG8" s="32"/>
      <c r="BH8" s="31">
        <v>5.1978999999999997E-2</v>
      </c>
      <c r="BI8" s="39">
        <v>7.4704354110757751E-2</v>
      </c>
      <c r="BJ8" s="41" t="s">
        <v>143</v>
      </c>
      <c r="BK8">
        <v>4.1500000000000004</v>
      </c>
      <c r="BL8">
        <v>3.67</v>
      </c>
      <c r="BM8" s="39">
        <v>4.2180000000000002E-2</v>
      </c>
      <c r="BO8" s="37">
        <v>0.1180343210697174</v>
      </c>
      <c r="BP8" s="38">
        <v>1.9417120136418193</v>
      </c>
      <c r="BQ8" s="36">
        <v>0.1010891377925873</v>
      </c>
      <c r="BR8" s="42">
        <v>2.2170194042961073</v>
      </c>
      <c r="BS8" s="43">
        <v>3.683223570189921E-2</v>
      </c>
    </row>
    <row r="9" spans="2:71" x14ac:dyDescent="0.75">
      <c r="B9" t="s">
        <v>144</v>
      </c>
      <c r="C9" s="26">
        <v>43069</v>
      </c>
      <c r="D9" s="44">
        <v>0.05</v>
      </c>
      <c r="E9" s="45">
        <v>1020392386</v>
      </c>
      <c r="F9" s="29">
        <v>106223386</v>
      </c>
      <c r="G9" s="30">
        <v>0.49305070165999038</v>
      </c>
      <c r="H9" s="29">
        <v>52373515</v>
      </c>
      <c r="I9" s="31">
        <v>0.14149999999999999</v>
      </c>
      <c r="J9" s="31">
        <v>8.7962556090039015E-2</v>
      </c>
      <c r="K9" s="30">
        <v>0.10410052785321351</v>
      </c>
      <c r="L9" t="s">
        <v>145</v>
      </c>
      <c r="M9" t="s">
        <v>127</v>
      </c>
      <c r="O9" s="29">
        <v>39899765.219999999</v>
      </c>
      <c r="P9" s="2">
        <v>0.76183096017137664</v>
      </c>
      <c r="Q9" s="31">
        <v>0</v>
      </c>
      <c r="R9" s="2">
        <v>0.56935935922866909</v>
      </c>
      <c r="S9" s="2">
        <v>0.56542742788560985</v>
      </c>
      <c r="T9" s="32">
        <v>2.5371489852526449E-2</v>
      </c>
      <c r="U9" s="32">
        <v>2.4926665395509043E-2</v>
      </c>
      <c r="V9" s="31"/>
      <c r="W9" s="2">
        <v>0.55343531710129634</v>
      </c>
      <c r="X9" s="29">
        <v>47500000</v>
      </c>
      <c r="Y9" s="2">
        <v>0.4465646828987036</v>
      </c>
      <c r="Z9" s="2">
        <v>0.49528058509785589</v>
      </c>
      <c r="AA9" s="29">
        <v>321650720.02999562</v>
      </c>
      <c r="AB9" s="33"/>
      <c r="AC9" s="29">
        <v>901103303.47000003</v>
      </c>
      <c r="AD9" s="29">
        <v>106223386</v>
      </c>
      <c r="AE9" s="31">
        <v>0</v>
      </c>
      <c r="AF9" s="32">
        <v>1</v>
      </c>
      <c r="AG9" s="32">
        <v>0.11788147440027273</v>
      </c>
      <c r="AH9" s="32">
        <v>4.8522098955389809E-2</v>
      </c>
      <c r="AI9" s="32">
        <v>0.14842915286</v>
      </c>
      <c r="AJ9" s="32">
        <v>0.11097506756</v>
      </c>
      <c r="AK9" s="32"/>
      <c r="AL9" s="32">
        <v>0.10863266959000001</v>
      </c>
      <c r="AM9" s="32" t="s">
        <v>146</v>
      </c>
      <c r="AN9" s="32">
        <v>0.31269999999999998</v>
      </c>
      <c r="AO9" s="32">
        <v>0.2722</v>
      </c>
      <c r="AP9" s="32">
        <v>9.8900000000000002E-2</v>
      </c>
      <c r="AQ9" s="32">
        <v>9.3399999999999997E-2</v>
      </c>
      <c r="AR9" s="32">
        <v>1.54E-2</v>
      </c>
      <c r="AS9" s="32">
        <v>3.15E-2</v>
      </c>
      <c r="AT9" s="32">
        <v>6.7299999999999999E-2</v>
      </c>
      <c r="AU9" s="31"/>
      <c r="AV9" s="2">
        <v>0.03</v>
      </c>
      <c r="AW9" s="2">
        <v>0.113</v>
      </c>
      <c r="AX9" s="2">
        <v>0.1</v>
      </c>
      <c r="AY9" s="35">
        <v>5.0999999999999997E-2</v>
      </c>
      <c r="AZ9" s="36">
        <v>9.0999999999999998E-2</v>
      </c>
      <c r="BA9" s="2">
        <v>7.8E-2</v>
      </c>
      <c r="BB9" s="37">
        <v>8.199999999999999E-2</v>
      </c>
      <c r="BC9" s="38">
        <v>1.65</v>
      </c>
      <c r="BD9" s="2">
        <v>0.43273163971632378</v>
      </c>
      <c r="BE9" s="39">
        <v>5.7603057201571065E-2</v>
      </c>
      <c r="BF9" s="40">
        <v>45.96622</v>
      </c>
      <c r="BG9" s="32"/>
      <c r="BH9" s="31">
        <v>-7.1379999999999999E-2</v>
      </c>
      <c r="BI9" s="39">
        <v>5.6152387775196648E-2</v>
      </c>
      <c r="BJ9" s="41" t="s">
        <v>147</v>
      </c>
      <c r="BK9">
        <v>3.68</v>
      </c>
      <c r="BL9" s="46">
        <v>3.802</v>
      </c>
      <c r="BM9" s="39">
        <v>8.3599999999999994E-2</v>
      </c>
      <c r="BO9" s="37">
        <v>8.0645099282264709E-2</v>
      </c>
      <c r="BP9" s="38">
        <v>1.6394925034151324</v>
      </c>
      <c r="BQ9" s="36">
        <v>4.9148568511009211E-2</v>
      </c>
      <c r="BR9" s="42">
        <v>1.4415069387647554</v>
      </c>
      <c r="BS9" s="43">
        <v>8.0624046306870353E-2</v>
      </c>
    </row>
    <row r="10" spans="2:71" x14ac:dyDescent="0.75">
      <c r="B10" t="s">
        <v>148</v>
      </c>
      <c r="C10" s="26">
        <v>43158</v>
      </c>
      <c r="D10" s="27">
        <v>4.9000000000000002E-2</v>
      </c>
      <c r="E10" s="28">
        <v>1045167891</v>
      </c>
      <c r="F10" s="29">
        <v>107046891</v>
      </c>
      <c r="G10" s="30">
        <v>0.49701659999999998</v>
      </c>
      <c r="H10" s="29">
        <v>53204081.805390596</v>
      </c>
      <c r="I10" s="31">
        <v>0.14624899999999999</v>
      </c>
      <c r="J10" s="31">
        <v>9.4670881873744187E-2</v>
      </c>
      <c r="K10" s="30">
        <v>0.10242076122103143</v>
      </c>
      <c r="L10" t="s">
        <v>149</v>
      </c>
      <c r="M10" t="s">
        <v>127</v>
      </c>
      <c r="O10" s="29">
        <v>43101378.700000003</v>
      </c>
      <c r="P10" s="2">
        <v>0.81011413480747274</v>
      </c>
      <c r="Q10" s="31">
        <v>7.1169053382409767E-3</v>
      </c>
      <c r="R10" s="2">
        <v>0.94492595344126917</v>
      </c>
      <c r="S10" s="2">
        <v>0.9447436579757742</v>
      </c>
      <c r="T10" s="32">
        <v>4.5703578750432829E-2</v>
      </c>
      <c r="U10" s="32">
        <v>4.5204535462656431E-2</v>
      </c>
      <c r="V10" s="31"/>
      <c r="W10" s="2">
        <v>0.85770116063544632</v>
      </c>
      <c r="X10" s="29">
        <v>95000000</v>
      </c>
      <c r="Y10" s="2">
        <v>0.1422988393645537</v>
      </c>
      <c r="Z10" s="2">
        <v>0.42857142857142849</v>
      </c>
      <c r="AA10" s="29">
        <v>105000000</v>
      </c>
      <c r="AB10" s="33"/>
      <c r="AC10" s="29">
        <v>871006206.33000004</v>
      </c>
      <c r="AD10" s="29">
        <v>106285048.41</v>
      </c>
      <c r="AE10" s="31">
        <v>7.2891886228066295E-4</v>
      </c>
      <c r="AF10" s="32">
        <v>0.99288309466175895</v>
      </c>
      <c r="AG10" s="32">
        <v>0.12202559251309347</v>
      </c>
      <c r="AH10" s="32">
        <v>0</v>
      </c>
      <c r="AI10" s="32">
        <v>0.12555765561999999</v>
      </c>
      <c r="AJ10" s="32">
        <v>5.5249997540000005E-2</v>
      </c>
      <c r="AK10" s="32"/>
      <c r="AL10" s="32">
        <v>0.15283756174000002</v>
      </c>
      <c r="AM10" s="32" t="s">
        <v>150</v>
      </c>
      <c r="AN10" s="32">
        <v>0.23719999999999999</v>
      </c>
      <c r="AO10" s="32">
        <v>0.21460000000000001</v>
      </c>
      <c r="AP10" s="32">
        <v>6.5799999999999997E-2</v>
      </c>
      <c r="AQ10" s="32">
        <v>8.1500000000000003E-2</v>
      </c>
      <c r="AR10" s="32">
        <v>5.4000000000000006E-2</v>
      </c>
      <c r="AS10" s="32">
        <v>0.1447</v>
      </c>
      <c r="AT10" s="32">
        <v>4.9400000000000006E-2</v>
      </c>
      <c r="AU10" s="31"/>
      <c r="AV10" s="2">
        <v>3.3000000000000002E-2</v>
      </c>
      <c r="AW10" s="2">
        <v>0.11600000000000001</v>
      </c>
      <c r="AX10" s="2">
        <v>0.10299999999999999</v>
      </c>
      <c r="AY10" s="35">
        <v>5.1999999999999998E-2</v>
      </c>
      <c r="AZ10" s="36">
        <v>9.8000000000000004E-2</v>
      </c>
      <c r="BA10" s="2">
        <v>8.5000000000000006E-2</v>
      </c>
      <c r="BB10" s="37">
        <v>8.6999999999999994E-2</v>
      </c>
      <c r="BC10" s="38">
        <v>1.66</v>
      </c>
      <c r="BD10" s="2">
        <v>0.43494577204012869</v>
      </c>
      <c r="BE10" s="39">
        <v>0.10392333887879111</v>
      </c>
      <c r="BF10" s="40">
        <v>46.231831</v>
      </c>
      <c r="BG10" s="32"/>
      <c r="BH10" s="31">
        <v>1.3266E-2</v>
      </c>
      <c r="BI10" s="39">
        <v>9.9069706973102578E-2</v>
      </c>
      <c r="BJ10" s="41" t="s">
        <v>151</v>
      </c>
      <c r="BK10">
        <v>3.64</v>
      </c>
      <c r="BL10" s="46">
        <v>3.6520000000000001</v>
      </c>
      <c r="BM10" s="39">
        <v>7.8390000000000001E-2</v>
      </c>
      <c r="BO10" s="37">
        <v>8.7913283705711359E-2</v>
      </c>
      <c r="BP10" s="38">
        <v>1.6789992065601083</v>
      </c>
      <c r="BQ10" s="36">
        <v>7.2623202204704293E-2</v>
      </c>
      <c r="BR10" s="42">
        <v>1.7290693266071786</v>
      </c>
      <c r="BS10" s="43">
        <v>6.8638215053995921E-2</v>
      </c>
    </row>
    <row r="11" spans="2:71" x14ac:dyDescent="0.75">
      <c r="B11" t="s">
        <v>152</v>
      </c>
      <c r="C11" s="26">
        <v>42978</v>
      </c>
      <c r="D11" s="44">
        <v>4.7E-2</v>
      </c>
      <c r="E11" s="45">
        <v>708626195</v>
      </c>
      <c r="F11" s="29">
        <v>77063195</v>
      </c>
      <c r="G11" s="30">
        <v>0.49514540000000001</v>
      </c>
      <c r="H11" s="29">
        <v>38157486.513553001</v>
      </c>
      <c r="I11" s="31">
        <v>0.14099999999999999</v>
      </c>
      <c r="J11" s="31">
        <v>9.013917817072177E-2</v>
      </c>
      <c r="K11" s="30">
        <v>0.10875013588793454</v>
      </c>
      <c r="L11" t="s">
        <v>153</v>
      </c>
      <c r="M11" t="s">
        <v>127</v>
      </c>
      <c r="O11" s="29">
        <v>29172669.539999999</v>
      </c>
      <c r="P11" s="2">
        <v>0.76453331195277441</v>
      </c>
      <c r="Q11" s="31">
        <v>0.12547495818204787</v>
      </c>
      <c r="R11" s="2">
        <v>1.2112287911079131</v>
      </c>
      <c r="S11" s="2">
        <v>0.67921823585168029</v>
      </c>
      <c r="T11" s="32">
        <v>5.4420681692437217E-2</v>
      </c>
      <c r="U11" s="32">
        <v>3.0195866769571904E-2</v>
      </c>
      <c r="V11" s="31"/>
      <c r="W11" s="2">
        <v>0.48913823923718969</v>
      </c>
      <c r="X11" s="29">
        <v>0</v>
      </c>
      <c r="Y11" s="2">
        <v>0.51086176076281031</v>
      </c>
      <c r="Z11" s="2">
        <v>0.46764538294948788</v>
      </c>
      <c r="AA11" s="29">
        <v>165303347.02000001</v>
      </c>
      <c r="AB11" s="33"/>
      <c r="AC11" s="29">
        <v>532766404.52999997</v>
      </c>
      <c r="AD11" s="29">
        <v>67393693.829999998</v>
      </c>
      <c r="AE11" s="31">
        <v>1.364541875283061E-2</v>
      </c>
      <c r="AF11" s="32">
        <v>0.8745250418179521</v>
      </c>
      <c r="AG11" s="32">
        <v>0.12649764185009732</v>
      </c>
      <c r="AH11" s="32">
        <v>2.6172008372601582E-2</v>
      </c>
      <c r="AI11" s="32">
        <v>0.11010026577</v>
      </c>
      <c r="AJ11" s="32">
        <v>5.6605901709999996E-2</v>
      </c>
      <c r="AK11" s="32"/>
      <c r="AL11" s="32">
        <v>0.39264666551999999</v>
      </c>
      <c r="AM11" s="32" t="s">
        <v>154</v>
      </c>
      <c r="AN11" s="32">
        <v>0.20670000000000002</v>
      </c>
      <c r="AO11" s="32">
        <v>0.17749999999999999</v>
      </c>
      <c r="AP11" s="32">
        <v>0.15140000000000001</v>
      </c>
      <c r="AQ11" s="32">
        <v>0</v>
      </c>
      <c r="AR11" s="32">
        <v>1.4499999999999999E-2</v>
      </c>
      <c r="AS11" s="32">
        <v>4.8399999999999999E-2</v>
      </c>
      <c r="AT11" s="32">
        <v>9.0000000000000011E-3</v>
      </c>
      <c r="AU11" s="31"/>
      <c r="AV11" s="2">
        <v>2.9000000000000001E-2</v>
      </c>
      <c r="AW11" s="2">
        <v>0.11700000000000001</v>
      </c>
      <c r="AX11" s="2">
        <v>0.104</v>
      </c>
      <c r="AY11" s="35">
        <v>3.7999999999999999E-2</v>
      </c>
      <c r="AZ11" s="36">
        <v>0.106</v>
      </c>
      <c r="BA11" s="2">
        <v>9.3000000000000013E-2</v>
      </c>
      <c r="BB11" s="37">
        <v>0.10100000000000001</v>
      </c>
      <c r="BC11" s="38">
        <v>1.91</v>
      </c>
      <c r="BD11" s="2">
        <v>0.65732392475305834</v>
      </c>
      <c r="BE11" s="39">
        <v>4.5931608858644959E-2</v>
      </c>
      <c r="BF11" s="40">
        <v>44.305241000000002</v>
      </c>
      <c r="BG11" s="32"/>
      <c r="BH11" s="31">
        <v>5.5696000000000002E-2</v>
      </c>
      <c r="BI11" s="39">
        <v>5.1725511886957135E-2</v>
      </c>
      <c r="BJ11" s="41" t="s">
        <v>155</v>
      </c>
      <c r="BK11">
        <v>2.9</v>
      </c>
      <c r="BL11" s="46">
        <v>2.6309999999999998</v>
      </c>
      <c r="BM11" s="39">
        <v>4.3240000000000001E-2</v>
      </c>
      <c r="BO11" s="37">
        <v>0.10110595822334292</v>
      </c>
      <c r="BP11" s="38">
        <v>1.9254978140618695</v>
      </c>
      <c r="BQ11" s="36">
        <v>9.3611511588096608E-2</v>
      </c>
      <c r="BR11" s="42">
        <v>2.1182306355868485</v>
      </c>
      <c r="BS11" s="43">
        <v>4.6082912980647768E-2</v>
      </c>
    </row>
    <row r="12" spans="2:71" x14ac:dyDescent="0.75">
      <c r="B12" t="s">
        <v>156</v>
      </c>
      <c r="C12" s="26">
        <v>43055</v>
      </c>
      <c r="D12" s="27">
        <v>4.7E-2</v>
      </c>
      <c r="E12" s="28">
        <v>743403651</v>
      </c>
      <c r="F12" s="29">
        <v>78392651</v>
      </c>
      <c r="G12" s="30">
        <v>0.4885777</v>
      </c>
      <c r="H12" s="29">
        <v>38300901.122482702</v>
      </c>
      <c r="I12" s="31">
        <v>0.14249999999999999</v>
      </c>
      <c r="J12" s="31">
        <v>8.8458806323355177E-2</v>
      </c>
      <c r="K12" s="30">
        <v>0.10545099004363109</v>
      </c>
      <c r="L12" t="s">
        <v>153</v>
      </c>
      <c r="M12" t="s">
        <v>127</v>
      </c>
      <c r="O12" s="29">
        <v>29209131.030000001</v>
      </c>
      <c r="P12" s="2">
        <v>0.76262255388174627</v>
      </c>
      <c r="Q12" s="31">
        <v>0.193533006174265</v>
      </c>
      <c r="R12" s="2">
        <v>0.97943140251383642</v>
      </c>
      <c r="S12" s="2">
        <v>0.97901233467611326</v>
      </c>
      <c r="T12" s="32">
        <v>4.5191696620469249E-2</v>
      </c>
      <c r="U12" s="32">
        <v>4.4689452160354783E-2</v>
      </c>
      <c r="V12" s="31"/>
      <c r="W12" s="2">
        <v>0.68986905632035134</v>
      </c>
      <c r="X12" s="29">
        <v>70334764.810002998</v>
      </c>
      <c r="Y12" s="2">
        <v>0.31013094367964861</v>
      </c>
      <c r="Z12" s="2">
        <v>0.28952370647100628</v>
      </c>
      <c r="AA12" s="29">
        <v>93243431.290015012</v>
      </c>
      <c r="AB12" s="33"/>
      <c r="AC12" s="29">
        <v>468831064.92000002</v>
      </c>
      <c r="AD12" s="29">
        <v>63221085.590000004</v>
      </c>
      <c r="AE12" s="31">
        <v>2.0408247107196409E-2</v>
      </c>
      <c r="AF12" s="32">
        <v>0.80646699382573506</v>
      </c>
      <c r="AG12" s="32">
        <v>0.13484832879149736</v>
      </c>
      <c r="AH12" s="32">
        <v>0</v>
      </c>
      <c r="AI12" s="32">
        <v>3.5662942900000001E-2</v>
      </c>
      <c r="AJ12" s="32">
        <v>0</v>
      </c>
      <c r="AK12" s="32"/>
      <c r="AL12" s="32">
        <v>8.3601589959999986E-2</v>
      </c>
      <c r="AM12" s="32" t="s">
        <v>157</v>
      </c>
      <c r="AN12" s="32">
        <v>0.29920000000000002</v>
      </c>
      <c r="AO12" s="32">
        <v>0.31929999999999997</v>
      </c>
      <c r="AP12" s="32">
        <v>0.1754</v>
      </c>
      <c r="AQ12" s="32">
        <v>2.87E-2</v>
      </c>
      <c r="AR12" s="32">
        <v>4.4299999999999999E-2</v>
      </c>
      <c r="AS12" s="32">
        <v>4.5400000000000003E-2</v>
      </c>
      <c r="AT12" s="32">
        <v>4.0999999999999995E-3</v>
      </c>
      <c r="AU12" s="31"/>
      <c r="AV12" s="2">
        <v>3.4000000000000002E-2</v>
      </c>
      <c r="AW12" s="2">
        <v>0.112</v>
      </c>
      <c r="AX12" s="2">
        <v>9.9000000000000005E-2</v>
      </c>
      <c r="AY12" s="35">
        <v>0.04</v>
      </c>
      <c r="AZ12" s="36">
        <v>0.107</v>
      </c>
      <c r="BA12" s="2">
        <v>9.4E-2</v>
      </c>
      <c r="BB12" s="37">
        <v>0.10199999999999999</v>
      </c>
      <c r="BC12" s="38">
        <v>1.89</v>
      </c>
      <c r="BD12" s="2">
        <v>0.69324000054728574</v>
      </c>
      <c r="BE12" s="39">
        <v>6.4464619096028658E-2</v>
      </c>
      <c r="BF12" s="40">
        <v>43.827385</v>
      </c>
      <c r="BG12" s="32"/>
      <c r="BH12" s="31">
        <v>5.7222000000000002E-2</v>
      </c>
      <c r="BI12" s="39">
        <v>6.4839739582911463E-2</v>
      </c>
      <c r="BJ12" s="41" t="s">
        <v>158</v>
      </c>
      <c r="BK12">
        <v>3.89</v>
      </c>
      <c r="BL12" s="46">
        <v>3.5720000000000001</v>
      </c>
      <c r="BM12" s="39">
        <v>4.079E-2</v>
      </c>
      <c r="BO12" s="37">
        <v>0.10169327855110169</v>
      </c>
      <c r="BP12" s="38">
        <v>1.9069137878883751</v>
      </c>
      <c r="BQ12" s="36">
        <v>9.2157515883445743E-2</v>
      </c>
      <c r="BR12" s="42">
        <v>2.1784821167307169</v>
      </c>
      <c r="BS12" s="43">
        <v>4.6156873031009328E-2</v>
      </c>
    </row>
    <row r="13" spans="2:71" x14ac:dyDescent="0.75">
      <c r="B13" t="s">
        <v>159</v>
      </c>
      <c r="C13" s="26">
        <v>43635</v>
      </c>
      <c r="D13" s="44">
        <v>4.5999999999999999E-2</v>
      </c>
      <c r="E13" s="45">
        <v>686832759</v>
      </c>
      <c r="F13" s="29">
        <v>70915759</v>
      </c>
      <c r="G13" s="30">
        <v>0.51111450000000003</v>
      </c>
      <c r="H13" s="29">
        <v>36246072.703405499</v>
      </c>
      <c r="I13" s="31">
        <v>0.13950000000000001</v>
      </c>
      <c r="J13" s="31">
        <v>8.961201379575659E-2</v>
      </c>
      <c r="K13" s="30">
        <v>0.10325040276653431</v>
      </c>
      <c r="L13" t="s">
        <v>160</v>
      </c>
      <c r="M13" t="s">
        <v>127</v>
      </c>
      <c r="O13" s="29">
        <v>22321726.739999998</v>
      </c>
      <c r="P13" s="2">
        <v>0.61583849159753967</v>
      </c>
      <c r="Q13" s="31">
        <v>0.1153348924884242</v>
      </c>
      <c r="R13" s="2">
        <v>0.86051729887370654</v>
      </c>
      <c r="S13" s="2">
        <v>0.86094210449353803</v>
      </c>
      <c r="T13" s="32">
        <v>4.0775407369083715E-2</v>
      </c>
      <c r="U13" s="32">
        <v>4.0358144092275679E-2</v>
      </c>
      <c r="V13" s="31"/>
      <c r="W13" s="47">
        <v>0.46483544800896798</v>
      </c>
      <c r="X13" s="48">
        <v>18262776.280001</v>
      </c>
      <c r="Y13" s="2">
        <v>0.53516455199103197</v>
      </c>
      <c r="Z13" s="2">
        <v>0.33794291569563478</v>
      </c>
      <c r="AA13" s="29">
        <v>128039825.33000501</v>
      </c>
      <c r="AB13" s="33"/>
      <c r="AC13" s="29">
        <v>594867946.67999995</v>
      </c>
      <c r="AD13" s="29">
        <v>62736697.560000002</v>
      </c>
      <c r="AE13" s="31">
        <v>1.1908374102464732E-2</v>
      </c>
      <c r="AF13" s="32">
        <v>0.8846651075115759</v>
      </c>
      <c r="AG13" s="32">
        <v>0.10546323416841998</v>
      </c>
      <c r="AH13" s="32">
        <v>4.3087413842097591E-3</v>
      </c>
      <c r="AI13" s="32">
        <v>1.6643961820000001E-2</v>
      </c>
      <c r="AJ13" s="32">
        <v>0</v>
      </c>
      <c r="AK13" s="32"/>
      <c r="AL13" s="32">
        <v>7.5070444129999997E-2</v>
      </c>
      <c r="AM13" s="32" t="s">
        <v>161</v>
      </c>
      <c r="AN13" s="32">
        <v>0.58240000000000003</v>
      </c>
      <c r="AO13" s="32">
        <v>0.1061</v>
      </c>
      <c r="AP13" s="32">
        <v>5.6100000000000004E-2</v>
      </c>
      <c r="AQ13" s="32">
        <v>1.8700000000000001E-2</v>
      </c>
      <c r="AR13" s="32">
        <v>0.12890000000000001</v>
      </c>
      <c r="AS13" s="32">
        <v>2.8000000000000004E-3</v>
      </c>
      <c r="AT13" s="32">
        <v>2.0999999999999999E-3</v>
      </c>
      <c r="AU13" s="31"/>
      <c r="AV13" s="2">
        <v>2.9000000000000001E-2</v>
      </c>
      <c r="AW13" s="2">
        <v>0.115</v>
      </c>
      <c r="AX13" s="2">
        <v>0.10199999999999999</v>
      </c>
      <c r="AY13" s="35">
        <v>2.5000000000000001E-2</v>
      </c>
      <c r="AZ13" s="36">
        <v>0.11600000000000001</v>
      </c>
      <c r="BA13" s="2">
        <v>0.10299999999999999</v>
      </c>
      <c r="BB13" s="37">
        <v>0.111</v>
      </c>
      <c r="BC13" s="38">
        <v>1.81</v>
      </c>
      <c r="BD13" s="2">
        <v>0.69759482719348731</v>
      </c>
      <c r="BE13" s="39">
        <v>5.7853272753744821E-2</v>
      </c>
      <c r="BF13" s="40">
        <v>43.764795999999997</v>
      </c>
      <c r="BG13" s="32"/>
      <c r="BH13" s="31">
        <v>6.0066000000000001E-2</v>
      </c>
      <c r="BI13" s="39">
        <v>5.9647352634752376E-2</v>
      </c>
      <c r="BJ13" s="41" t="s">
        <v>162</v>
      </c>
      <c r="BK13">
        <v>4.45</v>
      </c>
      <c r="BL13" s="46">
        <v>4.1020000000000003</v>
      </c>
      <c r="BM13" s="39">
        <v>3.1559999999999998E-2</v>
      </c>
      <c r="BO13" s="37">
        <v>0.11051973700523376</v>
      </c>
      <c r="BP13" s="38">
        <v>1.8232740129898026</v>
      </c>
      <c r="BQ13" s="36">
        <v>9.5684996247291557E-2</v>
      </c>
      <c r="BR13" s="42">
        <v>2.1793768987440707</v>
      </c>
      <c r="BS13" s="43">
        <v>3.9241098380750836E-2</v>
      </c>
    </row>
    <row r="14" spans="2:71" x14ac:dyDescent="0.75">
      <c r="B14" t="s">
        <v>163</v>
      </c>
      <c r="C14" s="26">
        <v>43529</v>
      </c>
      <c r="D14" s="27">
        <v>4.5999999999999999E-2</v>
      </c>
      <c r="E14" s="28">
        <v>774228767</v>
      </c>
      <c r="F14" s="29">
        <v>80442767</v>
      </c>
      <c r="G14" s="30">
        <v>0.50383900000000004</v>
      </c>
      <c r="H14" s="29">
        <v>40530203.282513</v>
      </c>
      <c r="I14" s="31">
        <v>0.1515</v>
      </c>
      <c r="J14" s="31">
        <v>0.1053590539240082</v>
      </c>
      <c r="K14" s="30">
        <v>0.10390051420034616</v>
      </c>
      <c r="L14" t="s">
        <v>160</v>
      </c>
      <c r="M14" t="s">
        <v>127</v>
      </c>
      <c r="O14" s="29">
        <v>25998268.390000001</v>
      </c>
      <c r="P14" s="2">
        <v>0.64145418192898895</v>
      </c>
      <c r="Q14" s="31">
        <v>0.10302661033527104</v>
      </c>
      <c r="R14" s="2">
        <v>0.9827111492886097</v>
      </c>
      <c r="S14" s="2">
        <v>0.95753292280330071</v>
      </c>
      <c r="T14" s="32">
        <v>5.202506447486481E-2</v>
      </c>
      <c r="U14" s="32">
        <v>5.014796545402285E-2</v>
      </c>
      <c r="V14" s="31"/>
      <c r="W14" s="2">
        <v>0.98162850743318364</v>
      </c>
      <c r="X14" s="29">
        <v>0</v>
      </c>
      <c r="Y14" s="2">
        <v>1.8371492566816361E-2</v>
      </c>
      <c r="Z14" s="2">
        <v>0</v>
      </c>
      <c r="AA14" s="29">
        <v>0</v>
      </c>
      <c r="AB14" s="33"/>
      <c r="AC14" s="29">
        <v>620387882.46000004</v>
      </c>
      <c r="AD14" s="29">
        <v>72155021.390000001</v>
      </c>
      <c r="AE14" s="31">
        <v>1.0704517790153361E-2</v>
      </c>
      <c r="AF14" s="32">
        <v>0.89697338966472895</v>
      </c>
      <c r="AG14" s="32">
        <v>0.11630630357234975</v>
      </c>
      <c r="AH14" s="32">
        <v>2.2243077903588361E-3</v>
      </c>
      <c r="AI14" s="32">
        <v>6.177849472E-2</v>
      </c>
      <c r="AJ14" s="32">
        <v>2.478273621E-2</v>
      </c>
      <c r="AK14" s="32"/>
      <c r="AL14" s="32">
        <v>0.12261086498</v>
      </c>
      <c r="AM14" s="32" t="s">
        <v>164</v>
      </c>
      <c r="AN14" s="32">
        <v>0.1784</v>
      </c>
      <c r="AO14" s="32">
        <v>0.31819999999999998</v>
      </c>
      <c r="AP14" s="32">
        <v>0.12529999999999999</v>
      </c>
      <c r="AQ14" s="32">
        <v>3.3799999999999997E-2</v>
      </c>
      <c r="AR14" s="32">
        <v>0.14689999999999998</v>
      </c>
      <c r="AS14" s="32">
        <v>3.5299999999999998E-2</v>
      </c>
      <c r="AT14" s="32">
        <v>3.9599999999999996E-2</v>
      </c>
      <c r="AU14" s="31"/>
      <c r="AV14" s="2">
        <v>3.2000000000000001E-2</v>
      </c>
      <c r="AW14" s="2">
        <v>0.127</v>
      </c>
      <c r="AX14" s="2">
        <v>0.114</v>
      </c>
      <c r="AY14" s="35">
        <v>3.5999999999999997E-2</v>
      </c>
      <c r="AZ14" s="36">
        <v>0.11899999999999999</v>
      </c>
      <c r="BA14" s="2">
        <v>0.106</v>
      </c>
      <c r="BB14" s="37">
        <v>0.107</v>
      </c>
      <c r="BC14" s="38">
        <v>1.77</v>
      </c>
      <c r="BD14" s="2">
        <v>0.59472575986560738</v>
      </c>
      <c r="BE14" s="39">
        <v>8.4375281159411633E-2</v>
      </c>
      <c r="BF14" s="40">
        <v>42.884923999999998</v>
      </c>
      <c r="BG14" s="32"/>
      <c r="BH14" s="31">
        <v>0.108705</v>
      </c>
      <c r="BI14" s="39">
        <v>8.3868993448606793E-2</v>
      </c>
      <c r="BJ14" s="41" t="s">
        <v>165</v>
      </c>
      <c r="BK14">
        <v>4.18</v>
      </c>
      <c r="BL14" s="46">
        <v>3.532</v>
      </c>
      <c r="BM14" s="39">
        <v>3.5889999999999998E-2</v>
      </c>
      <c r="BO14" s="37">
        <v>0.10637335181236268</v>
      </c>
      <c r="BP14" s="38">
        <v>1.7842416434532891</v>
      </c>
      <c r="BQ14" s="36">
        <v>0.10808467268943789</v>
      </c>
      <c r="BR14" s="42">
        <v>2.3187790772948937</v>
      </c>
      <c r="BS14" s="43">
        <v>3.9465341932554875E-2</v>
      </c>
    </row>
    <row r="15" spans="2:71" x14ac:dyDescent="0.75">
      <c r="B15" t="s">
        <v>166</v>
      </c>
      <c r="C15" s="26">
        <v>43384</v>
      </c>
      <c r="D15" s="44">
        <v>4.2999999999999997E-2</v>
      </c>
      <c r="E15" s="45">
        <v>714880367</v>
      </c>
      <c r="F15" s="29">
        <v>69344367</v>
      </c>
      <c r="G15" s="30">
        <v>0.52909410000000001</v>
      </c>
      <c r="H15" s="29">
        <v>36689695.447934702</v>
      </c>
      <c r="I15" s="31">
        <v>0.14174100000000001</v>
      </c>
      <c r="J15" s="31">
        <v>9.7691505579550184E-2</v>
      </c>
      <c r="K15" s="30">
        <v>9.7001358830155149E-2</v>
      </c>
      <c r="L15" t="s">
        <v>153</v>
      </c>
      <c r="M15" t="s">
        <v>127</v>
      </c>
      <c r="O15" s="29">
        <v>26868527.039999999</v>
      </c>
      <c r="P15" s="2">
        <v>0.73231807219900091</v>
      </c>
      <c r="Q15" s="31">
        <v>1.0356428806971444E-5</v>
      </c>
      <c r="R15" s="2">
        <v>0.7971985709653534</v>
      </c>
      <c r="S15" s="2">
        <v>0.81221607876188118</v>
      </c>
      <c r="T15" s="32">
        <v>4.1805588954352463E-2</v>
      </c>
      <c r="U15" s="32">
        <v>4.1739134995308097E-2</v>
      </c>
      <c r="V15" s="31"/>
      <c r="W15" s="2">
        <v>0.92898927006574317</v>
      </c>
      <c r="X15" s="29">
        <v>51606648.260004997</v>
      </c>
      <c r="Y15" s="2">
        <v>7.1010729934256889E-2</v>
      </c>
      <c r="Z15" s="2">
        <v>0</v>
      </c>
      <c r="AA15" s="29">
        <v>30000000</v>
      </c>
      <c r="AB15" s="33"/>
      <c r="AC15" s="29">
        <v>501570717.85000002</v>
      </c>
      <c r="AD15" s="29">
        <v>69343648.840000004</v>
      </c>
      <c r="AE15" s="31">
        <v>1.0045876669039926E-6</v>
      </c>
      <c r="AF15" s="32">
        <v>0.99998964357119313</v>
      </c>
      <c r="AG15" s="32">
        <v>0.13825298481786161</v>
      </c>
      <c r="AH15" s="32">
        <v>1.5359259095152936E-2</v>
      </c>
      <c r="AI15" s="32">
        <v>0.21903160015000001</v>
      </c>
      <c r="AJ15" s="32">
        <v>0.17909412745</v>
      </c>
      <c r="AK15" s="32"/>
      <c r="AL15" s="32">
        <v>0.15770329109</v>
      </c>
      <c r="AM15" s="32" t="s">
        <v>167</v>
      </c>
      <c r="AN15" s="32">
        <v>7.1199999999999999E-2</v>
      </c>
      <c r="AO15" s="32">
        <v>0.34179999999999999</v>
      </c>
      <c r="AP15" s="32">
        <v>0.1268</v>
      </c>
      <c r="AQ15" s="32">
        <v>5.5599999999999997E-2</v>
      </c>
      <c r="AR15" s="32">
        <v>0.1472</v>
      </c>
      <c r="AS15" s="32">
        <v>6.1500000000000006E-2</v>
      </c>
      <c r="AT15" s="32">
        <v>1.3500000000000002E-2</v>
      </c>
      <c r="AU15" s="31"/>
      <c r="AV15" s="2">
        <v>3.1E-2</v>
      </c>
      <c r="AW15" s="2">
        <v>0.113</v>
      </c>
      <c r="AX15" s="2">
        <v>0.1</v>
      </c>
      <c r="AY15" s="35">
        <v>0.03</v>
      </c>
      <c r="AZ15" s="36">
        <v>0.121</v>
      </c>
      <c r="BA15" s="2">
        <v>0.108</v>
      </c>
      <c r="BB15" s="37">
        <v>0.107</v>
      </c>
      <c r="BC15" s="38">
        <v>1.83</v>
      </c>
      <c r="BD15" s="2">
        <v>0.58764011683319406</v>
      </c>
      <c r="BE15" s="39">
        <v>7.1028395957604962E-2</v>
      </c>
      <c r="BF15" s="40">
        <v>40.749110000000002</v>
      </c>
      <c r="BG15" s="32"/>
      <c r="BH15" s="31">
        <v>6.8545999999999996E-2</v>
      </c>
      <c r="BI15" s="39">
        <v>7.6389161382911186E-2</v>
      </c>
      <c r="BJ15" s="41" t="s">
        <v>168</v>
      </c>
      <c r="BK15">
        <v>3.63</v>
      </c>
      <c r="BL15" s="46">
        <v>3.4020000000000001</v>
      </c>
      <c r="BM15" s="39">
        <v>5.4350000000000002E-2</v>
      </c>
      <c r="BO15" s="37">
        <v>0.10659957528114322</v>
      </c>
      <c r="BP15" s="38">
        <v>1.8429598861601846</v>
      </c>
      <c r="BQ15" s="36">
        <v>9.8301416635513339E-2</v>
      </c>
      <c r="BR15" s="42">
        <v>2.1538770517226631</v>
      </c>
      <c r="BS15" s="43">
        <v>4.0101055537886572E-2</v>
      </c>
    </row>
    <row r="16" spans="2:71" x14ac:dyDescent="0.75">
      <c r="B16" t="s">
        <v>169</v>
      </c>
      <c r="C16" s="26">
        <v>43445</v>
      </c>
      <c r="D16" s="27">
        <v>4.2999999999999997E-2</v>
      </c>
      <c r="E16" s="28">
        <v>736399173</v>
      </c>
      <c r="F16" s="29">
        <v>75481173</v>
      </c>
      <c r="G16" s="30">
        <v>0.51126420001448569</v>
      </c>
      <c r="H16" s="29">
        <v>38590821.529999994</v>
      </c>
      <c r="I16" s="31">
        <v>0.14899999999999999</v>
      </c>
      <c r="J16" s="31">
        <v>9.9087712377601722E-2</v>
      </c>
      <c r="K16" s="30">
        <v>0.10250035003773694</v>
      </c>
      <c r="L16" t="s">
        <v>170</v>
      </c>
      <c r="M16" t="s">
        <v>127</v>
      </c>
      <c r="O16" s="29">
        <v>29458495.350000001</v>
      </c>
      <c r="P16" s="2">
        <v>0.76335496841131922</v>
      </c>
      <c r="Q16" s="31">
        <v>7.0373637807668948E-2</v>
      </c>
      <c r="R16" s="2">
        <v>0.90308356591169681</v>
      </c>
      <c r="S16" s="2">
        <v>0.909112886519585</v>
      </c>
      <c r="T16" s="32">
        <v>4.6931978379606283E-2</v>
      </c>
      <c r="U16" s="32">
        <v>4.6738785597775029E-2</v>
      </c>
      <c r="V16" s="31"/>
      <c r="W16" s="2">
        <v>0.70776935865494273</v>
      </c>
      <c r="X16" s="29">
        <v>27025000</v>
      </c>
      <c r="Y16" s="2">
        <v>0.29223064134505722</v>
      </c>
      <c r="Z16" s="2">
        <v>0.14636803591609501</v>
      </c>
      <c r="AA16" s="29">
        <v>25000000</v>
      </c>
      <c r="AB16" s="33"/>
      <c r="AC16" s="29">
        <v>646899820.66999996</v>
      </c>
      <c r="AD16" s="29">
        <v>70169288.269999996</v>
      </c>
      <c r="AE16" s="31">
        <v>7.2133225087149854E-3</v>
      </c>
      <c r="AF16" s="32">
        <v>0.92962636219233097</v>
      </c>
      <c r="AG16" s="32">
        <v>0.10847010004937864</v>
      </c>
      <c r="AH16" s="32">
        <v>0</v>
      </c>
      <c r="AI16" s="32">
        <v>0.16831810590999999</v>
      </c>
      <c r="AJ16" s="32">
        <v>5.0670614300000003E-3</v>
      </c>
      <c r="AK16" s="32"/>
      <c r="AL16" s="32">
        <v>9.6494123569999993E-2</v>
      </c>
      <c r="AM16" s="32" t="s">
        <v>171</v>
      </c>
      <c r="AN16" s="32">
        <v>0.3957</v>
      </c>
      <c r="AO16" s="32">
        <v>9.9100000000000008E-2</v>
      </c>
      <c r="AP16" s="32">
        <v>0.19589999999999999</v>
      </c>
      <c r="AQ16" s="32">
        <v>0</v>
      </c>
      <c r="AR16" s="32">
        <v>0.15839999999999999</v>
      </c>
      <c r="AS16" s="32">
        <v>3.1899999999999998E-2</v>
      </c>
      <c r="AT16" s="32">
        <v>2.2499999999999999E-2</v>
      </c>
      <c r="AU16" s="31"/>
      <c r="AV16" s="2">
        <v>2.7E-2</v>
      </c>
      <c r="AW16" s="2">
        <v>0.128</v>
      </c>
      <c r="AX16" s="2">
        <v>0.115</v>
      </c>
      <c r="AY16" s="35">
        <v>3.5999999999999997E-2</v>
      </c>
      <c r="AZ16" s="36">
        <v>0.11700000000000001</v>
      </c>
      <c r="BA16" s="2">
        <v>0.104</v>
      </c>
      <c r="BB16" s="37">
        <v>0.108</v>
      </c>
      <c r="BC16" s="38">
        <v>1.8</v>
      </c>
      <c r="BD16" s="2">
        <v>0.58005826680268247</v>
      </c>
      <c r="BE16" s="39">
        <v>8.0576019890780073E-2</v>
      </c>
      <c r="BF16" s="40">
        <v>40.702275</v>
      </c>
      <c r="BG16" s="32"/>
      <c r="BH16" s="31">
        <v>2.7430000000000002E-3</v>
      </c>
      <c r="BI16" s="39">
        <v>6.4188571523336235E-2</v>
      </c>
      <c r="BJ16" s="41" t="s">
        <v>133</v>
      </c>
      <c r="BK16">
        <v>3.78</v>
      </c>
      <c r="BL16" s="46">
        <v>3.6030000000000002</v>
      </c>
      <c r="BM16" s="39">
        <v>5.9900000000000002E-2</v>
      </c>
      <c r="BO16" s="37">
        <v>0.10732669234275818</v>
      </c>
      <c r="BP16" s="38">
        <v>1.8180688646944703</v>
      </c>
      <c r="BQ16" s="36">
        <v>8.2808944582939151E-2</v>
      </c>
      <c r="BR16" s="42">
        <v>1.8353528951162499</v>
      </c>
      <c r="BS16" s="43">
        <v>5.9833587727284331E-2</v>
      </c>
    </row>
    <row r="17" spans="2:71" x14ac:dyDescent="0.75">
      <c r="B17" t="s">
        <v>172</v>
      </c>
      <c r="C17" s="26">
        <v>43571</v>
      </c>
      <c r="D17" s="44">
        <v>4.1000000000000002E-2</v>
      </c>
      <c r="E17" s="45">
        <v>682672051</v>
      </c>
      <c r="F17" s="29">
        <v>68309051</v>
      </c>
      <c r="G17" s="30">
        <v>0.53636944036153433</v>
      </c>
      <c r="H17" s="29">
        <v>36638887.456497505</v>
      </c>
      <c r="I17" s="31">
        <v>0.14000000000000001</v>
      </c>
      <c r="J17" s="31">
        <v>9.3610852608868811E-2</v>
      </c>
      <c r="K17" s="30">
        <v>0.10006129722161425</v>
      </c>
      <c r="L17" t="s">
        <v>126</v>
      </c>
      <c r="M17" t="s">
        <v>127</v>
      </c>
      <c r="O17" s="29">
        <v>24869327.02</v>
      </c>
      <c r="P17" s="2">
        <v>0.67876861843930514</v>
      </c>
      <c r="Q17" s="31">
        <v>4.0074548393301497E-2</v>
      </c>
      <c r="R17" s="2">
        <v>0.83686195707301292</v>
      </c>
      <c r="S17" s="2">
        <v>0.84642103653336731</v>
      </c>
      <c r="T17" s="32">
        <v>4.3338764740400375E-2</v>
      </c>
      <c r="U17" s="32">
        <v>4.3364040318320973E-2</v>
      </c>
      <c r="V17" s="31"/>
      <c r="W17" s="2">
        <v>0.95365083046593124</v>
      </c>
      <c r="X17" s="29">
        <v>69107571.839995995</v>
      </c>
      <c r="Y17" s="2">
        <v>4.6349169534068833E-2</v>
      </c>
      <c r="Z17" s="2">
        <v>0</v>
      </c>
      <c r="AA17" s="29">
        <v>23000000</v>
      </c>
      <c r="AB17" s="33"/>
      <c r="AC17" s="29">
        <v>573768986.13999999</v>
      </c>
      <c r="AD17" s="29">
        <v>65571596.630000003</v>
      </c>
      <c r="AE17" s="31">
        <v>4.0099112978041048E-3</v>
      </c>
      <c r="AF17" s="32">
        <v>0.95992545160669851</v>
      </c>
      <c r="AG17" s="32">
        <v>0.11428222544953047</v>
      </c>
      <c r="AH17" s="32">
        <v>7.1065745421887956E-3</v>
      </c>
      <c r="AI17" s="32">
        <v>0.19643792645000002</v>
      </c>
      <c r="AJ17" s="32">
        <v>0.1110263205</v>
      </c>
      <c r="AK17" s="32"/>
      <c r="AL17" s="32">
        <v>0.1351340298</v>
      </c>
      <c r="AM17" s="32" t="s">
        <v>173</v>
      </c>
      <c r="AN17" s="32">
        <v>0.20780000000000001</v>
      </c>
      <c r="AO17" s="32">
        <v>0.29170000000000001</v>
      </c>
      <c r="AP17" s="32">
        <v>5.4299999999999994E-2</v>
      </c>
      <c r="AQ17" s="32">
        <v>3.3099999999999997E-2</v>
      </c>
      <c r="AR17" s="32">
        <v>0.18170000000000003</v>
      </c>
      <c r="AS17" s="32">
        <v>5.8299999999999998E-2</v>
      </c>
      <c r="AT17" s="32">
        <v>0</v>
      </c>
      <c r="AU17" s="31"/>
      <c r="AV17" s="2">
        <v>3.1E-2</v>
      </c>
      <c r="AW17" s="2">
        <v>0.111</v>
      </c>
      <c r="AX17" s="2">
        <v>9.8000000000000004E-2</v>
      </c>
      <c r="AY17" s="35">
        <v>3.3000000000000002E-2</v>
      </c>
      <c r="AZ17" s="36">
        <v>0.111</v>
      </c>
      <c r="BA17" s="2">
        <v>9.8000000000000004E-2</v>
      </c>
      <c r="BB17" s="37">
        <v>0.10199999999999999</v>
      </c>
      <c r="BC17" s="38">
        <v>1.72</v>
      </c>
      <c r="BD17" s="2">
        <v>0.5923629001967361</v>
      </c>
      <c r="BE17" s="39">
        <v>7.3205196855717081E-2</v>
      </c>
      <c r="BF17" s="40">
        <v>38.842179000000002</v>
      </c>
      <c r="BG17" s="32"/>
      <c r="BH17" s="31">
        <v>6.8855E-2</v>
      </c>
      <c r="BI17" s="39">
        <v>7.8579286707885262E-2</v>
      </c>
      <c r="BJ17" s="41" t="s">
        <v>174</v>
      </c>
      <c r="BK17">
        <v>4.08</v>
      </c>
      <c r="BL17" s="46">
        <v>3.67</v>
      </c>
      <c r="BM17" s="39">
        <v>4.752E-2</v>
      </c>
      <c r="BO17" s="37">
        <v>0.10205534100532532</v>
      </c>
      <c r="BP17" s="38">
        <v>1.7389040059124068</v>
      </c>
      <c r="BQ17" s="36">
        <v>9.3864813446998596E-2</v>
      </c>
      <c r="BR17" s="42">
        <v>2.0627056361832179</v>
      </c>
      <c r="BS17" s="43">
        <v>4.3949988088767038E-2</v>
      </c>
    </row>
    <row r="18" spans="2:71" x14ac:dyDescent="0.75">
      <c r="B18" t="s">
        <v>175</v>
      </c>
      <c r="C18" s="26">
        <v>43462</v>
      </c>
      <c r="D18" s="27">
        <v>3.7999999999999999E-2</v>
      </c>
      <c r="E18" s="28">
        <v>646477345</v>
      </c>
      <c r="F18" s="29">
        <v>63465345</v>
      </c>
      <c r="G18" s="30">
        <v>0.52250895077658521</v>
      </c>
      <c r="H18" s="29">
        <v>33161210.826623999</v>
      </c>
      <c r="I18" s="31">
        <v>0.145423</v>
      </c>
      <c r="J18" s="31">
        <v>9.7866265557069079E-2</v>
      </c>
      <c r="K18" s="30">
        <v>9.8171027168786562E-2</v>
      </c>
      <c r="L18" t="s">
        <v>153</v>
      </c>
      <c r="M18" t="s">
        <v>127</v>
      </c>
      <c r="O18" s="29">
        <v>24992501.890000001</v>
      </c>
      <c r="P18" s="2">
        <v>0.75366674699146929</v>
      </c>
      <c r="Q18" s="31">
        <v>2.1162764182562938E-2</v>
      </c>
      <c r="R18" s="2">
        <v>0.9360275187535364</v>
      </c>
      <c r="S18" s="2">
        <v>0.9627981298050261</v>
      </c>
      <c r="T18" s="32">
        <v>4.966616428284152E-2</v>
      </c>
      <c r="U18" s="32">
        <v>5.053908640372308E-2</v>
      </c>
      <c r="V18" s="31"/>
      <c r="W18" s="2">
        <v>0.7185089506007224</v>
      </c>
      <c r="X18" s="29">
        <v>9209866.1600000001</v>
      </c>
      <c r="Y18" s="2">
        <v>0.28149104939927749</v>
      </c>
      <c r="Z18" s="2">
        <v>0.19368053931876639</v>
      </c>
      <c r="AA18" s="29">
        <v>75002679.870011017</v>
      </c>
      <c r="AB18" s="33"/>
      <c r="AC18" s="29">
        <v>438944767.25</v>
      </c>
      <c r="AD18" s="29">
        <v>62122242.869999997</v>
      </c>
      <c r="AE18" s="31">
        <v>2.0775702975330095E-3</v>
      </c>
      <c r="AF18" s="32">
        <v>0.97883723581743698</v>
      </c>
      <c r="AG18" s="32">
        <v>0.14152633202395237</v>
      </c>
      <c r="AH18" s="32">
        <v>1.1844657432808249E-3</v>
      </c>
      <c r="AI18" s="32">
        <v>0.14661587972000001</v>
      </c>
      <c r="AJ18" s="32">
        <v>2.0981833810000003E-2</v>
      </c>
      <c r="AK18" s="32"/>
      <c r="AL18" s="32">
        <v>7.6006940260000003E-2</v>
      </c>
      <c r="AM18" s="32" t="s">
        <v>176</v>
      </c>
      <c r="AN18" s="32">
        <v>0.1361</v>
      </c>
      <c r="AO18" s="32">
        <v>0.35369999999999996</v>
      </c>
      <c r="AP18" s="32">
        <v>0.1837</v>
      </c>
      <c r="AQ18" s="32">
        <v>0</v>
      </c>
      <c r="AR18" s="32">
        <v>7.1199999999999999E-2</v>
      </c>
      <c r="AS18" s="32">
        <v>0.161</v>
      </c>
      <c r="AT18" s="32">
        <v>0</v>
      </c>
      <c r="AU18" s="31"/>
      <c r="AV18" s="2">
        <v>3.4000000000000002E-2</v>
      </c>
      <c r="AW18" s="2">
        <v>0.111</v>
      </c>
      <c r="AX18" s="2">
        <v>9.8000000000000004E-2</v>
      </c>
      <c r="AY18" s="35">
        <v>3.4000000000000002E-2</v>
      </c>
      <c r="AZ18" s="36">
        <v>0.11700000000000001</v>
      </c>
      <c r="BA18" s="2">
        <v>0.104</v>
      </c>
      <c r="BB18" s="37">
        <v>0.11</v>
      </c>
      <c r="BC18" s="38">
        <v>1.82</v>
      </c>
      <c r="BD18" s="2">
        <v>0.58153404087486027</v>
      </c>
      <c r="BE18" s="39">
        <v>8.6906496861183763E-2</v>
      </c>
      <c r="BF18" s="40">
        <v>36.126199</v>
      </c>
      <c r="BG18" s="32"/>
      <c r="BH18" s="31">
        <v>6.1184000000000002E-2</v>
      </c>
      <c r="BI18" s="39">
        <v>8.9501482289902679E-2</v>
      </c>
      <c r="BJ18" s="41" t="s">
        <v>177</v>
      </c>
      <c r="BK18">
        <v>4.01</v>
      </c>
      <c r="BL18" s="46">
        <v>3.4910000000000001</v>
      </c>
      <c r="BM18" s="39">
        <v>6.2829999999999997E-2</v>
      </c>
      <c r="BO18" s="37">
        <v>0.11074125170707702</v>
      </c>
      <c r="BP18" s="38">
        <v>1.8439401240230804</v>
      </c>
      <c r="BQ18" s="36">
        <v>9.9418896436691273E-2</v>
      </c>
      <c r="BR18" s="42">
        <v>2.1213453799317032</v>
      </c>
      <c r="BS18" s="43">
        <v>4.473802055664429E-2</v>
      </c>
    </row>
    <row r="19" spans="2:71" x14ac:dyDescent="0.75">
      <c r="B19" t="s">
        <v>178</v>
      </c>
      <c r="C19" s="26">
        <v>43200</v>
      </c>
      <c r="D19" s="44">
        <v>3.5999999999999997E-2</v>
      </c>
      <c r="E19" s="45">
        <v>1092537710.78</v>
      </c>
      <c r="F19" s="29">
        <v>106595710.78</v>
      </c>
      <c r="G19" s="30">
        <v>0.51714887215302685</v>
      </c>
      <c r="H19" s="29">
        <v>55125851.606227249</v>
      </c>
      <c r="I19" s="31">
        <v>0.13800000000000001</v>
      </c>
      <c r="J19" s="31">
        <v>8.8117759612005145E-2</v>
      </c>
      <c r="K19" s="30">
        <v>9.7567076841583514E-2</v>
      </c>
      <c r="L19" t="s">
        <v>179</v>
      </c>
      <c r="M19" t="s">
        <v>127</v>
      </c>
      <c r="O19" s="29">
        <v>37339781.079999998</v>
      </c>
      <c r="P19" s="2">
        <v>0.67735517895893949</v>
      </c>
      <c r="Q19" s="31">
        <v>4.2359475882843778E-2</v>
      </c>
      <c r="R19" s="2">
        <v>0.4906517002786146</v>
      </c>
      <c r="S19" s="2">
        <v>0.49470714048476355</v>
      </c>
      <c r="T19" s="32">
        <v>2.3083560394466327E-2</v>
      </c>
      <c r="U19" s="32">
        <v>2.3025642894123479E-2</v>
      </c>
      <c r="V19" s="31"/>
      <c r="W19" s="2">
        <v>0.49420271611352318</v>
      </c>
      <c r="X19" s="29">
        <v>45000000</v>
      </c>
      <c r="Y19" s="2">
        <v>0.50579728388647682</v>
      </c>
      <c r="Z19" s="2">
        <v>0.12676463359981191</v>
      </c>
      <c r="AA19" s="29">
        <v>134834792.75999999</v>
      </c>
      <c r="AB19" s="33"/>
      <c r="AC19" s="29">
        <v>791085212.88</v>
      </c>
      <c r="AD19" s="29">
        <v>102080372.34</v>
      </c>
      <c r="AE19" s="31">
        <v>4.1328902384306218E-3</v>
      </c>
      <c r="AF19" s="32">
        <v>0.95764052411715628</v>
      </c>
      <c r="AG19" s="32">
        <v>0.1290384027889605</v>
      </c>
      <c r="AH19" s="32">
        <v>5.506433532162068E-2</v>
      </c>
      <c r="AI19" s="32">
        <v>0.14236698242999998</v>
      </c>
      <c r="AJ19" s="32">
        <v>0.10444439266</v>
      </c>
      <c r="AK19" s="32"/>
      <c r="AL19" s="32">
        <v>0.16050169216000001</v>
      </c>
      <c r="AM19" s="32" t="s">
        <v>180</v>
      </c>
      <c r="AN19" s="32">
        <v>0.41369999999999996</v>
      </c>
      <c r="AO19" s="32">
        <v>0.1913</v>
      </c>
      <c r="AP19" s="32">
        <v>0.12279999999999999</v>
      </c>
      <c r="AQ19" s="32">
        <v>5.0900000000000001E-2</v>
      </c>
      <c r="AR19" s="32">
        <v>4.3799999999999999E-2</v>
      </c>
      <c r="AS19" s="32">
        <v>4.5999999999999999E-3</v>
      </c>
      <c r="AT19" s="32">
        <v>8.0000000000000002E-3</v>
      </c>
      <c r="AU19" s="31"/>
      <c r="AV19" s="2">
        <v>2.5999999999999999E-2</v>
      </c>
      <c r="AW19" s="2">
        <v>0.111</v>
      </c>
      <c r="AX19" s="2">
        <v>9.8000000000000004E-2</v>
      </c>
      <c r="AY19" s="35">
        <v>0.06</v>
      </c>
      <c r="AZ19" s="36">
        <v>5.8999999999999997E-2</v>
      </c>
      <c r="BA19" s="2">
        <v>4.5999999999999999E-2</v>
      </c>
      <c r="BB19" s="37">
        <v>4.3999999999999997E-2</v>
      </c>
      <c r="BC19" s="38">
        <v>1.28</v>
      </c>
      <c r="BD19" s="2">
        <v>0.32521655872348632</v>
      </c>
      <c r="BE19" s="39">
        <v>7.0656869735115757E-2</v>
      </c>
      <c r="BF19" s="40">
        <v>33.265926</v>
      </c>
      <c r="BG19" s="32"/>
      <c r="BH19" s="31">
        <v>-0.39529500000000001</v>
      </c>
      <c r="BI19" s="39">
        <v>4.8301896060250961E-2</v>
      </c>
      <c r="BJ19" s="41" t="s">
        <v>181</v>
      </c>
      <c r="BK19">
        <v>3.11</v>
      </c>
      <c r="BL19" s="46">
        <v>4.0039999999999996</v>
      </c>
      <c r="BM19" s="39">
        <v>0.12078</v>
      </c>
      <c r="BO19" s="37">
        <v>4.2737182974815366E-2</v>
      </c>
      <c r="BP19" s="38">
        <v>1.2795812931742301</v>
      </c>
      <c r="BQ19" s="36">
        <v>-3.1447663903236389E-2</v>
      </c>
      <c r="BR19" s="42">
        <v>0.83768952958512721</v>
      </c>
      <c r="BS19" s="43">
        <v>9.3437295136618997E-2</v>
      </c>
    </row>
    <row r="20" spans="2:71" x14ac:dyDescent="0.75">
      <c r="B20" t="s">
        <v>182</v>
      </c>
      <c r="C20" s="26">
        <v>42915</v>
      </c>
      <c r="D20" s="27">
        <v>3.5000000000000003E-2</v>
      </c>
      <c r="E20" s="28">
        <v>1132400404</v>
      </c>
      <c r="F20" s="29">
        <v>74373594</v>
      </c>
      <c r="G20" s="30">
        <v>0.38567204376327441</v>
      </c>
      <c r="H20" s="29">
        <v>28683816.000000004</v>
      </c>
      <c r="I20" s="31">
        <v>0.17852100000000001</v>
      </c>
      <c r="J20" s="31">
        <v>0.1099120371452669</v>
      </c>
      <c r="K20" s="30">
        <v>6.5677823619003234E-2</v>
      </c>
      <c r="L20" t="s">
        <v>183</v>
      </c>
      <c r="M20" t="s">
        <v>184</v>
      </c>
      <c r="O20" s="29">
        <v>26853478.09</v>
      </c>
      <c r="P20" s="2">
        <v>0.93618917685150382</v>
      </c>
      <c r="Q20" s="31">
        <v>0.16534524309797374</v>
      </c>
      <c r="R20" s="2">
        <v>0.99361679174861972</v>
      </c>
      <c r="S20" s="2">
        <v>0.99355323396491979</v>
      </c>
      <c r="T20" s="32">
        <v>4.290995750761234E-2</v>
      </c>
      <c r="U20" s="32">
        <v>4.2462547278133589E-2</v>
      </c>
      <c r="V20" s="31"/>
      <c r="W20" s="2">
        <v>0.70793704708039273</v>
      </c>
      <c r="X20" s="29">
        <v>156057979.43998</v>
      </c>
      <c r="Y20" s="2">
        <v>0.29206295291960721</v>
      </c>
      <c r="Z20" s="2">
        <v>0</v>
      </c>
      <c r="AA20" s="29">
        <v>173750000</v>
      </c>
      <c r="AB20" s="33"/>
      <c r="AC20" s="29">
        <v>732086597.22000003</v>
      </c>
      <c r="AD20" s="29">
        <v>62076274.009999998</v>
      </c>
      <c r="AE20" s="31">
        <v>1.0859515712429929E-2</v>
      </c>
      <c r="AF20" s="32">
        <v>0.83465475676756995</v>
      </c>
      <c r="AG20" s="32">
        <v>8.479362174601511E-2</v>
      </c>
      <c r="AH20" s="32">
        <v>0</v>
      </c>
      <c r="AI20" s="32">
        <v>6.673743263000001E-2</v>
      </c>
      <c r="AJ20" s="32">
        <v>0</v>
      </c>
      <c r="AK20" s="32"/>
      <c r="AL20" s="32">
        <v>0.18738303402000001</v>
      </c>
      <c r="AM20" s="32" t="s">
        <v>185</v>
      </c>
      <c r="AN20" s="32">
        <v>0.27589999999999998</v>
      </c>
      <c r="AO20" s="32">
        <v>0.21609999999999999</v>
      </c>
      <c r="AP20" s="32">
        <v>0.13170000000000001</v>
      </c>
      <c r="AQ20" s="32">
        <v>0.14800000000000002</v>
      </c>
      <c r="AR20" s="32">
        <v>1.8000000000000002E-2</v>
      </c>
      <c r="AS20" s="32">
        <v>9.3999999999999986E-3</v>
      </c>
      <c r="AT20" s="32">
        <v>1.34E-2</v>
      </c>
      <c r="AU20" s="31"/>
      <c r="AV20" s="2">
        <v>0.03</v>
      </c>
      <c r="AW20" s="2">
        <v>0.13100000000000001</v>
      </c>
      <c r="AX20" s="2">
        <v>0.11799999999999999</v>
      </c>
      <c r="AY20" s="35">
        <v>3.1E-2</v>
      </c>
      <c r="AZ20" s="36">
        <v>0.13200000000000001</v>
      </c>
      <c r="BA20" s="2">
        <v>0.11899999999999999</v>
      </c>
      <c r="BB20" s="37">
        <v>0.11899999999999999</v>
      </c>
      <c r="BC20" s="38">
        <v>2.0699999999999998</v>
      </c>
      <c r="BD20" s="2">
        <v>0.53559293845503675</v>
      </c>
      <c r="BE20" s="39">
        <v>7.9281380011209227E-2</v>
      </c>
      <c r="BF20" s="40">
        <v>33.247613999999999</v>
      </c>
      <c r="BG20" s="32"/>
      <c r="BH20" s="31">
        <v>0.18335499999999999</v>
      </c>
      <c r="BI20" s="39">
        <v>7.920868517061104E-2</v>
      </c>
      <c r="BJ20" s="41" t="s">
        <v>186</v>
      </c>
      <c r="BK20">
        <v>2.92</v>
      </c>
      <c r="BL20" s="46">
        <v>2.4990000000000001</v>
      </c>
      <c r="BM20" s="39">
        <v>2.162E-2</v>
      </c>
      <c r="BO20" s="37">
        <v>0.11987637877464291</v>
      </c>
      <c r="BP20" s="38">
        <v>2.0952962498210113</v>
      </c>
      <c r="BQ20" s="36">
        <v>0.13144664168357853</v>
      </c>
      <c r="BR20" s="42">
        <v>2.833715910742141</v>
      </c>
      <c r="BS20" s="43">
        <v>2.5328484314094936E-2</v>
      </c>
    </row>
    <row r="21" spans="2:71" x14ac:dyDescent="0.75">
      <c r="B21" t="s">
        <v>187</v>
      </c>
      <c r="C21" s="26">
        <v>43396</v>
      </c>
      <c r="D21" s="44">
        <v>3.2000000000000001E-2</v>
      </c>
      <c r="E21" s="45">
        <v>900598708.52999997</v>
      </c>
      <c r="F21" s="29">
        <v>57157579</v>
      </c>
      <c r="G21" s="30">
        <v>0.4335813</v>
      </c>
      <c r="H21" s="29">
        <v>24782457.4076727</v>
      </c>
      <c r="I21" s="31">
        <v>0.16950000000000001</v>
      </c>
      <c r="J21" s="31">
        <v>0.11431535634804089</v>
      </c>
      <c r="K21" s="30">
        <v>6.3466201382073179E-2</v>
      </c>
      <c r="L21" t="s">
        <v>188</v>
      </c>
      <c r="M21" t="s">
        <v>189</v>
      </c>
      <c r="O21" s="29">
        <v>21503963.800000001</v>
      </c>
      <c r="P21" s="2">
        <v>0.86770909947543495</v>
      </c>
      <c r="Q21" s="31">
        <v>0</v>
      </c>
      <c r="R21" s="2">
        <v>0.8336892594514772</v>
      </c>
      <c r="S21" s="2">
        <v>0.89791104398811983</v>
      </c>
      <c r="T21" s="32">
        <v>4.1171650744689516E-2</v>
      </c>
      <c r="U21" s="32">
        <v>4.386826530913774E-2</v>
      </c>
      <c r="V21" s="31"/>
      <c r="W21" s="2">
        <v>0.65058796740528624</v>
      </c>
      <c r="X21" s="29">
        <v>39551580.759977996</v>
      </c>
      <c r="Y21" s="2">
        <v>0.34941203259471387</v>
      </c>
      <c r="Z21" s="2">
        <v>0.11433216938720731</v>
      </c>
      <c r="AA21" s="29">
        <v>219768791.96000999</v>
      </c>
      <c r="AB21" s="33"/>
      <c r="AC21" s="29">
        <v>766749745.23000002</v>
      </c>
      <c r="AD21" s="29">
        <v>57157579</v>
      </c>
      <c r="AE21" s="31">
        <v>0</v>
      </c>
      <c r="AF21" s="32">
        <v>1</v>
      </c>
      <c r="AG21" s="32">
        <v>7.4545285936618841E-2</v>
      </c>
      <c r="AH21" s="32">
        <v>1.2576523318057836E-2</v>
      </c>
      <c r="AI21" s="32">
        <v>6.6058059069999994E-2</v>
      </c>
      <c r="AJ21" s="32">
        <v>2.6931864159999999E-2</v>
      </c>
      <c r="AK21" s="32"/>
      <c r="AL21" s="32">
        <v>6.7719337549999994E-2</v>
      </c>
      <c r="AM21" s="32" t="s">
        <v>190</v>
      </c>
      <c r="AN21" s="32">
        <v>0.20280000000000001</v>
      </c>
      <c r="AO21" s="32">
        <v>0.3448</v>
      </c>
      <c r="AP21" s="32">
        <v>0.13189999999999999</v>
      </c>
      <c r="AQ21" s="32">
        <v>0.1226</v>
      </c>
      <c r="AR21" s="32">
        <v>7.9100000000000004E-2</v>
      </c>
      <c r="AS21" s="32">
        <v>1.24E-2</v>
      </c>
      <c r="AT21" s="32">
        <v>3.8800000000000001E-2</v>
      </c>
      <c r="AU21" s="31"/>
      <c r="AV21" s="2">
        <v>2.8000000000000001E-2</v>
      </c>
      <c r="AW21" s="2">
        <v>0.126</v>
      </c>
      <c r="AX21" s="2">
        <v>0.113</v>
      </c>
      <c r="AY21" s="35">
        <v>2.4E-2</v>
      </c>
      <c r="AZ21" s="36">
        <v>0.13900000000000001</v>
      </c>
      <c r="BA21" s="2">
        <v>0.126</v>
      </c>
      <c r="BB21" s="37">
        <v>0.13400000000000001</v>
      </c>
      <c r="BC21" s="38">
        <v>2.0699999999999998</v>
      </c>
      <c r="BD21" s="2">
        <v>0.52950794154524983</v>
      </c>
      <c r="BE21" s="39">
        <v>8.2847228279746055E-2</v>
      </c>
      <c r="BF21" s="40">
        <v>30.265391999999999</v>
      </c>
      <c r="BG21" s="32"/>
      <c r="BH21" s="31">
        <v>-6.5097000000000002E-2</v>
      </c>
      <c r="BI21" s="39">
        <v>7.7113421494755474E-2</v>
      </c>
      <c r="BJ21" s="41" t="s">
        <v>191</v>
      </c>
      <c r="BK21">
        <v>3.37</v>
      </c>
      <c r="BL21" s="46">
        <v>3.569</v>
      </c>
      <c r="BM21" s="39">
        <v>5.3670000000000002E-2</v>
      </c>
      <c r="BO21" s="37">
        <v>0.13350960612297064</v>
      </c>
      <c r="BP21" s="38">
        <v>2.0889361441602725</v>
      </c>
      <c r="BQ21" s="36">
        <v>9.000029861927035E-2</v>
      </c>
      <c r="BR21" s="42">
        <v>1.8498925076657786</v>
      </c>
      <c r="BS21" s="43">
        <v>4.4611212395140799E-2</v>
      </c>
    </row>
    <row r="22" spans="2:71" x14ac:dyDescent="0.75">
      <c r="B22" t="s">
        <v>192</v>
      </c>
      <c r="C22" s="26">
        <v>43069</v>
      </c>
      <c r="D22" s="27">
        <v>2.9000000000000001E-2</v>
      </c>
      <c r="E22" s="28">
        <v>696746121</v>
      </c>
      <c r="F22" s="29">
        <v>72392121</v>
      </c>
      <c r="G22" s="30">
        <v>0.49134481847048112</v>
      </c>
      <c r="H22" s="29">
        <v>35569493.551438101</v>
      </c>
      <c r="I22" s="31">
        <v>0.14249999999999999</v>
      </c>
      <c r="J22" s="31">
        <v>8.943617149077239E-2</v>
      </c>
      <c r="K22" s="30">
        <v>0.10390028565368935</v>
      </c>
      <c r="L22" t="s">
        <v>153</v>
      </c>
      <c r="M22" t="s">
        <v>127</v>
      </c>
      <c r="O22" s="29">
        <v>25273568.879999999</v>
      </c>
      <c r="P22" s="2">
        <v>0.71054058848071988</v>
      </c>
      <c r="Q22" s="31">
        <v>6.3862007855799664E-3</v>
      </c>
      <c r="R22" s="2">
        <v>0.23665027895302279</v>
      </c>
      <c r="S22" s="2">
        <v>0.23668157808409429</v>
      </c>
      <c r="T22" s="32">
        <v>1.0720325772114179E-2</v>
      </c>
      <c r="U22" s="32">
        <v>1.0606266803285296E-2</v>
      </c>
      <c r="V22" s="31"/>
      <c r="W22" s="2">
        <v>0.58682523856582669</v>
      </c>
      <c r="X22" s="29">
        <v>99338321.660005033</v>
      </c>
      <c r="Y22" s="2">
        <v>0.41317476143417342</v>
      </c>
      <c r="Z22" s="2">
        <v>0.1764702709832911</v>
      </c>
      <c r="AA22" s="29">
        <v>103511642.70999999</v>
      </c>
      <c r="AB22" s="33"/>
      <c r="AC22" s="29">
        <v>498511143.69</v>
      </c>
      <c r="AD22" s="29">
        <v>71929810.379999995</v>
      </c>
      <c r="AE22" s="31">
        <v>6.6352808586357377E-4</v>
      </c>
      <c r="AF22" s="32">
        <v>0.99361379921441995</v>
      </c>
      <c r="AG22" s="32">
        <v>0.14428927274839351</v>
      </c>
      <c r="AH22" s="32">
        <v>7.9326809742474497E-2</v>
      </c>
      <c r="AI22" s="32">
        <v>0.15064420174000001</v>
      </c>
      <c r="AJ22" s="32">
        <v>0.15064420174000001</v>
      </c>
      <c r="AK22" s="32"/>
      <c r="AL22" s="32">
        <v>3.7085257760000004E-2</v>
      </c>
      <c r="AM22" s="32" t="s">
        <v>193</v>
      </c>
      <c r="AN22" s="32">
        <v>0.20980000000000001</v>
      </c>
      <c r="AO22" s="32">
        <v>0.1295</v>
      </c>
      <c r="AP22" s="32">
        <v>8.9700000000000002E-2</v>
      </c>
      <c r="AQ22" s="32">
        <v>0.27289999999999998</v>
      </c>
      <c r="AR22" s="32">
        <v>0.20010000000000003</v>
      </c>
      <c r="AS22" s="32">
        <v>6.0899999999999996E-2</v>
      </c>
      <c r="AT22" s="32">
        <v>0</v>
      </c>
      <c r="AU22" s="31"/>
      <c r="AV22" s="2">
        <v>3.1E-2</v>
      </c>
      <c r="AW22" s="2">
        <v>0.114</v>
      </c>
      <c r="AX22" s="2">
        <v>0.10100000000000001</v>
      </c>
      <c r="AY22" s="35">
        <v>5.2999999999999999E-2</v>
      </c>
      <c r="AZ22" s="36">
        <v>8.4000000000000005E-2</v>
      </c>
      <c r="BA22" s="2">
        <v>7.0999999999999994E-2</v>
      </c>
      <c r="BB22" s="37">
        <v>6.3E-2</v>
      </c>
      <c r="BC22" s="38">
        <v>1.46</v>
      </c>
      <c r="BD22" s="2">
        <v>0.37093926704380292</v>
      </c>
      <c r="BE22" s="39">
        <v>2.859300106953892E-2</v>
      </c>
      <c r="BF22" s="40">
        <v>26.681591000000001</v>
      </c>
      <c r="BG22" s="32"/>
      <c r="BH22" s="31">
        <v>-7.4147000000000005E-2</v>
      </c>
      <c r="BI22" s="39">
        <v>3.380197117930487E-2</v>
      </c>
      <c r="BJ22" s="41" t="s">
        <v>191</v>
      </c>
      <c r="BK22">
        <v>3.06</v>
      </c>
      <c r="BL22">
        <v>3.08</v>
      </c>
      <c r="BM22" s="39">
        <v>0.10632999999999999</v>
      </c>
      <c r="BO22" s="37">
        <v>6.2485387921333319E-2</v>
      </c>
      <c r="BP22" s="38">
        <v>1.4606662854455053</v>
      </c>
      <c r="BQ22" s="36">
        <v>3.8390991091728208E-2</v>
      </c>
      <c r="BR22" s="42">
        <v>1.3153145712446743</v>
      </c>
      <c r="BS22" s="43">
        <v>7.7443029280998277E-2</v>
      </c>
    </row>
    <row r="23" spans="2:71" x14ac:dyDescent="0.75">
      <c r="B23" t="s">
        <v>194</v>
      </c>
      <c r="C23" s="26">
        <v>43186</v>
      </c>
      <c r="D23" s="44">
        <v>2.8000000000000001E-2</v>
      </c>
      <c r="E23" s="45">
        <v>722448984.14999998</v>
      </c>
      <c r="F23" s="29">
        <v>49383433</v>
      </c>
      <c r="G23" s="30">
        <v>0.40634100000000001</v>
      </c>
      <c r="H23" s="29">
        <v>20066513.548652999</v>
      </c>
      <c r="I23" s="31">
        <v>0.17699999999999999</v>
      </c>
      <c r="J23" s="31">
        <v>0.1176401075077614</v>
      </c>
      <c r="K23" s="30">
        <v>6.8355598919005001E-2</v>
      </c>
      <c r="L23" t="s">
        <v>195</v>
      </c>
      <c r="M23" t="s">
        <v>196</v>
      </c>
      <c r="O23" s="29">
        <v>19487061.449999999</v>
      </c>
      <c r="P23" s="2">
        <v>0.97112342922710171</v>
      </c>
      <c r="Q23" s="31">
        <v>0</v>
      </c>
      <c r="R23" s="2">
        <v>1.6167658247444343</v>
      </c>
      <c r="S23" s="2">
        <v>1.1337289000703477</v>
      </c>
      <c r="T23" s="32">
        <v>7.6106849841727289E-2</v>
      </c>
      <c r="U23" s="32">
        <v>5.2797501542673222E-2</v>
      </c>
      <c r="V23" s="31"/>
      <c r="W23" s="2">
        <v>0.75906349341853252</v>
      </c>
      <c r="X23" s="29">
        <v>0</v>
      </c>
      <c r="Y23" s="2">
        <v>0.24093650658146759</v>
      </c>
      <c r="Z23" s="2">
        <v>0</v>
      </c>
      <c r="AA23" s="29">
        <v>122528251.569995</v>
      </c>
      <c r="AB23" s="33"/>
      <c r="AC23" s="29">
        <v>588073805.08000004</v>
      </c>
      <c r="AD23" s="29">
        <v>49383433</v>
      </c>
      <c r="AE23" s="31">
        <v>0</v>
      </c>
      <c r="AF23" s="32">
        <v>1</v>
      </c>
      <c r="AG23" s="32">
        <v>8.397488984104981E-2</v>
      </c>
      <c r="AH23" s="32">
        <v>0</v>
      </c>
      <c r="AI23" s="32">
        <v>6.604399742E-2</v>
      </c>
      <c r="AJ23" s="32">
        <v>1.037284766E-2</v>
      </c>
      <c r="AK23" s="32"/>
      <c r="AL23" s="32">
        <v>0.13522765649000001</v>
      </c>
      <c r="AM23" s="32" t="s">
        <v>197</v>
      </c>
      <c r="AN23" s="32">
        <v>0.33270000000000005</v>
      </c>
      <c r="AO23" s="32">
        <v>0.19260000000000002</v>
      </c>
      <c r="AP23" s="32">
        <v>4.8399999999999999E-2</v>
      </c>
      <c r="AQ23" s="32">
        <v>2.7699999999999999E-2</v>
      </c>
      <c r="AR23" s="32">
        <v>5.7399999999999993E-2</v>
      </c>
      <c r="AS23" s="32">
        <v>0.19260000000000002</v>
      </c>
      <c r="AT23" s="32">
        <v>1.3500000000000002E-2</v>
      </c>
      <c r="AU23" s="31"/>
      <c r="AV23" s="2">
        <v>0.03</v>
      </c>
      <c r="AW23" s="2">
        <v>0.13200000000000001</v>
      </c>
      <c r="AX23" s="2">
        <v>0.11899999999999999</v>
      </c>
      <c r="AY23" s="35">
        <v>2.7E-2</v>
      </c>
      <c r="AZ23" s="36">
        <v>0.14799999999999999</v>
      </c>
      <c r="BA23" s="2">
        <v>0.13500000000000001</v>
      </c>
      <c r="BB23" s="37">
        <v>0.14299999999999999</v>
      </c>
      <c r="BC23" s="38">
        <v>2.25</v>
      </c>
      <c r="BD23" s="2">
        <v>0.53269508419959377</v>
      </c>
      <c r="BE23" s="39">
        <v>9.9113926726026813E-2</v>
      </c>
      <c r="BF23" s="40">
        <v>26.306311999999998</v>
      </c>
      <c r="BG23" s="32"/>
      <c r="BH23" s="31">
        <v>0.19551499999999999</v>
      </c>
      <c r="BI23" s="39">
        <v>8.5440062825986415E-2</v>
      </c>
      <c r="BJ23" s="41" t="s">
        <v>198</v>
      </c>
      <c r="BK23">
        <v>3.41</v>
      </c>
      <c r="BL23" s="46">
        <v>2.7850000000000001</v>
      </c>
      <c r="BM23" s="39">
        <v>1.694E-2</v>
      </c>
      <c r="BO23" s="37">
        <v>0.14308064579963689</v>
      </c>
      <c r="BP23" s="38">
        <v>2.2820792131612695</v>
      </c>
      <c r="BQ23" s="36">
        <v>0.15502120852470402</v>
      </c>
      <c r="BR23" s="42">
        <v>3.3345480981419238</v>
      </c>
      <c r="BS23" s="43">
        <v>1.3465643156524983E-2</v>
      </c>
    </row>
    <row r="24" spans="2:71" x14ac:dyDescent="0.75">
      <c r="B24" t="s">
        <v>199</v>
      </c>
      <c r="C24" s="26">
        <v>42866</v>
      </c>
      <c r="D24" s="27">
        <v>2.1000000000000001E-2</v>
      </c>
      <c r="E24" s="28">
        <v>702573981.55999994</v>
      </c>
      <c r="F24" s="29">
        <v>47975919</v>
      </c>
      <c r="G24" s="30">
        <v>0.41665190405211422</v>
      </c>
      <c r="H24" s="29">
        <v>19989258.000000004</v>
      </c>
      <c r="I24" s="31">
        <v>0.17499999999999999</v>
      </c>
      <c r="J24" s="31">
        <v>0.1182761905579487</v>
      </c>
      <c r="K24" s="30">
        <v>6.8285931815285777E-2</v>
      </c>
      <c r="L24" t="s">
        <v>195</v>
      </c>
      <c r="M24" t="s">
        <v>200</v>
      </c>
      <c r="O24" s="29">
        <v>20310127.059999999</v>
      </c>
      <c r="P24" s="2">
        <v>1.016052074569251</v>
      </c>
      <c r="Q24" s="31">
        <v>1.896993956974942E-5</v>
      </c>
      <c r="R24" s="2">
        <v>0.70376153918935558</v>
      </c>
      <c r="S24" s="2">
        <v>0.705129974070966</v>
      </c>
      <c r="T24" s="32">
        <v>3.3842194145357843E-2</v>
      </c>
      <c r="U24" s="32">
        <v>3.3712565047795115E-2</v>
      </c>
      <c r="V24" s="31"/>
      <c r="W24" s="2">
        <v>0.78790624066653081</v>
      </c>
      <c r="X24" s="29">
        <v>50000000</v>
      </c>
      <c r="Y24" s="2">
        <v>0.21209375933346919</v>
      </c>
      <c r="Z24" s="2">
        <v>0.85326822893732934</v>
      </c>
      <c r="AA24" s="29">
        <v>67432416.180010006</v>
      </c>
      <c r="AB24" s="33"/>
      <c r="AC24" s="29">
        <v>516598846.56999999</v>
      </c>
      <c r="AD24" s="29">
        <v>47975031.200000003</v>
      </c>
      <c r="AE24" s="31">
        <v>1.2636391658409025E-6</v>
      </c>
      <c r="AF24" s="32">
        <v>0.99998149488288079</v>
      </c>
      <c r="AG24" s="32">
        <v>9.2867089267686373E-2</v>
      </c>
      <c r="AH24" s="32">
        <v>1.8661675348308551E-2</v>
      </c>
      <c r="AI24" s="32">
        <v>0.25062632007000002</v>
      </c>
      <c r="AJ24" s="32">
        <v>4.8393449129999995E-2</v>
      </c>
      <c r="AK24" s="32"/>
      <c r="AL24" s="32">
        <v>0.27872343145</v>
      </c>
      <c r="AM24" s="32" t="s">
        <v>201</v>
      </c>
      <c r="AN24" s="32">
        <v>0.1883</v>
      </c>
      <c r="AO24" s="32">
        <v>0.27610000000000001</v>
      </c>
      <c r="AP24" s="32">
        <v>0.01</v>
      </c>
      <c r="AQ24" s="32">
        <v>8.539999999999999E-2</v>
      </c>
      <c r="AR24" s="32">
        <v>0</v>
      </c>
      <c r="AS24" s="32">
        <v>5.5199999999999999E-2</v>
      </c>
      <c r="AT24" s="32">
        <v>0.10640000000000001</v>
      </c>
      <c r="AU24" s="31"/>
      <c r="AV24" s="2">
        <v>2.9000000000000001E-2</v>
      </c>
      <c r="AW24" s="2">
        <v>0.13</v>
      </c>
      <c r="AX24" s="2">
        <v>0.11700000000000001</v>
      </c>
      <c r="AY24" s="35">
        <v>3.7999999999999999E-2</v>
      </c>
      <c r="AZ24" s="36">
        <v>0.128</v>
      </c>
      <c r="BA24" s="2">
        <v>0.115</v>
      </c>
      <c r="BB24" s="37">
        <v>0.11700000000000001</v>
      </c>
      <c r="BC24" s="38">
        <v>2.0099999999999998</v>
      </c>
      <c r="BD24" s="2">
        <v>0.41824056351313249</v>
      </c>
      <c r="BE24" s="39">
        <v>8.0605680389197104E-2</v>
      </c>
      <c r="BF24" s="40">
        <v>20.065104000000002</v>
      </c>
      <c r="BG24" s="32"/>
      <c r="BH24" s="31">
        <v>-1.7725040000000001</v>
      </c>
      <c r="BI24" s="39">
        <v>5.9288804583320379E-2</v>
      </c>
      <c r="BJ24" s="41" t="s">
        <v>202</v>
      </c>
      <c r="BK24">
        <v>3.26</v>
      </c>
      <c r="BL24" s="46">
        <v>6.97</v>
      </c>
      <c r="BM24" s="39">
        <v>0.11047</v>
      </c>
      <c r="BO24" s="37">
        <v>0.11646415591239928</v>
      </c>
      <c r="BP24" s="38">
        <v>2.0198464166928107</v>
      </c>
      <c r="BQ24" s="36">
        <v>1.5407052636146546E-2</v>
      </c>
      <c r="BR24" s="42">
        <v>1.0756960408435363</v>
      </c>
      <c r="BS24" s="43">
        <v>6.8285931801043087E-2</v>
      </c>
    </row>
    <row r="25" spans="2:71" x14ac:dyDescent="0.75">
      <c r="B25" t="s">
        <v>203</v>
      </c>
      <c r="C25" s="26">
        <v>42886</v>
      </c>
      <c r="D25" s="44">
        <v>2.1000000000000001E-2</v>
      </c>
      <c r="E25" s="45">
        <v>959131420</v>
      </c>
      <c r="F25" s="29">
        <v>61941308</v>
      </c>
      <c r="G25" s="30">
        <v>0.40679320171927918</v>
      </c>
      <c r="H25" s="29">
        <v>25197303</v>
      </c>
      <c r="I25" s="31">
        <v>0.17249999999999999</v>
      </c>
      <c r="J25" s="31">
        <v>0.1112358805622967</v>
      </c>
      <c r="K25" s="30">
        <v>6.4580626500589461E-2</v>
      </c>
      <c r="L25" t="s">
        <v>195</v>
      </c>
      <c r="M25" t="s">
        <v>204</v>
      </c>
      <c r="O25" s="29">
        <v>25061930.329999998</v>
      </c>
      <c r="P25" s="2">
        <v>0.99462749366469894</v>
      </c>
      <c r="Q25" s="31">
        <v>0</v>
      </c>
      <c r="R25" s="2">
        <v>0.86927764382884731</v>
      </c>
      <c r="S25" s="2">
        <v>0.86923765747424453</v>
      </c>
      <c r="T25" s="32">
        <v>3.9437699959451934E-2</v>
      </c>
      <c r="U25" s="32">
        <v>3.9013504203043309E-2</v>
      </c>
      <c r="V25" s="31"/>
      <c r="W25" s="2">
        <v>0.6735333331996689</v>
      </c>
      <c r="X25" s="29">
        <v>231335394.46002001</v>
      </c>
      <c r="Y25" s="2">
        <v>0.3264666668003311</v>
      </c>
      <c r="Z25" s="2">
        <v>1</v>
      </c>
      <c r="AA25" s="29">
        <v>225942037.4100152</v>
      </c>
      <c r="AB25" s="33"/>
      <c r="AC25" s="29">
        <v>824973285.00999999</v>
      </c>
      <c r="AD25" s="29">
        <v>61941308</v>
      </c>
      <c r="AE25" s="31">
        <v>0</v>
      </c>
      <c r="AF25" s="32">
        <v>1</v>
      </c>
      <c r="AG25" s="32">
        <v>7.5082804650152005E-2</v>
      </c>
      <c r="AH25" s="32">
        <v>0</v>
      </c>
      <c r="AI25" s="32">
        <v>0.17667238748</v>
      </c>
      <c r="AJ25" s="32">
        <v>0</v>
      </c>
      <c r="AK25" s="32"/>
      <c r="AL25" s="32">
        <v>0.16108432338000001</v>
      </c>
      <c r="AM25" s="32" t="s">
        <v>205</v>
      </c>
      <c r="AN25" s="32">
        <v>0.48380000000000001</v>
      </c>
      <c r="AO25" s="32">
        <v>0.1216</v>
      </c>
      <c r="AP25" s="32">
        <v>0</v>
      </c>
      <c r="AQ25" s="32">
        <v>0.20879999999999999</v>
      </c>
      <c r="AR25" s="32">
        <v>0</v>
      </c>
      <c r="AS25" s="32">
        <v>2.4799999999999999E-2</v>
      </c>
      <c r="AT25" s="32">
        <v>0</v>
      </c>
      <c r="AU25" s="31"/>
      <c r="AV25" s="2">
        <v>2.5999999999999999E-2</v>
      </c>
      <c r="AW25" s="2">
        <v>0.13100000000000001</v>
      </c>
      <c r="AX25" s="2">
        <v>0.11799999999999999</v>
      </c>
      <c r="AY25" s="35">
        <v>4.2999999999999997E-2</v>
      </c>
      <c r="AZ25" s="36">
        <v>9.9000000000000005E-2</v>
      </c>
      <c r="BA25" s="2">
        <v>8.5999999999999993E-2</v>
      </c>
      <c r="BB25" s="37">
        <v>9.6000000000000002E-2</v>
      </c>
      <c r="BC25" s="38">
        <v>1.76</v>
      </c>
      <c r="BD25" s="2">
        <v>0.32033580885957402</v>
      </c>
      <c r="BE25" s="39">
        <v>0.12178939451675759</v>
      </c>
      <c r="BF25" s="40">
        <v>19.842019000000001</v>
      </c>
      <c r="BG25" s="32"/>
      <c r="BH25" s="31">
        <v>-1.104109</v>
      </c>
      <c r="BI25" s="39">
        <v>0.10959604463638505</v>
      </c>
      <c r="BJ25" s="41" t="s">
        <v>206</v>
      </c>
      <c r="BK25">
        <v>2.71</v>
      </c>
      <c r="BL25" s="46">
        <v>3.1440000000000001</v>
      </c>
      <c r="BM25" s="39">
        <v>0.11434999999999999</v>
      </c>
      <c r="BO25" s="37">
        <v>9.7744804620742781E-2</v>
      </c>
      <c r="BP25" s="38">
        <v>1.7820934776233792</v>
      </c>
      <c r="BQ25" s="36">
        <v>2.3428103327751162E-2</v>
      </c>
      <c r="BR25" s="42">
        <v>1.1256169086826475</v>
      </c>
      <c r="BS25" s="43">
        <v>6.4580626500571003E-2</v>
      </c>
    </row>
    <row r="26" spans="2:71" x14ac:dyDescent="0.75">
      <c r="B26" t="s">
        <v>207</v>
      </c>
      <c r="C26" s="26">
        <v>43039</v>
      </c>
      <c r="D26" s="27">
        <v>1.9E-2</v>
      </c>
      <c r="E26" s="28">
        <v>1105333296</v>
      </c>
      <c r="F26" s="29">
        <v>69871296</v>
      </c>
      <c r="G26" s="30">
        <v>0.37444271065849533</v>
      </c>
      <c r="H26" s="29">
        <v>26162797.471462082</v>
      </c>
      <c r="I26" s="31">
        <v>0.1808333</v>
      </c>
      <c r="J26" s="31">
        <v>0.11550231730590579</v>
      </c>
      <c r="K26" s="30">
        <v>6.321287547643005E-2</v>
      </c>
      <c r="L26" t="s">
        <v>183</v>
      </c>
      <c r="M26" t="s">
        <v>208</v>
      </c>
      <c r="O26" s="29">
        <v>25428277.920000002</v>
      </c>
      <c r="P26" s="2">
        <v>0.97192503774631589</v>
      </c>
      <c r="Q26" s="31">
        <v>0.22736064620870922</v>
      </c>
      <c r="R26" s="2">
        <v>0.99203493848379809</v>
      </c>
      <c r="S26" s="2">
        <v>0.99385095302738813</v>
      </c>
      <c r="T26" s="32">
        <v>4.2692102580324409E-2</v>
      </c>
      <c r="U26" s="32">
        <v>4.2329127561477532E-2</v>
      </c>
      <c r="V26" s="31"/>
      <c r="W26" s="2">
        <v>0.70481841013704016</v>
      </c>
      <c r="X26" s="29">
        <v>93487483.689949036</v>
      </c>
      <c r="Y26" s="2">
        <v>0.29518158986295973</v>
      </c>
      <c r="Z26" s="2">
        <v>0</v>
      </c>
      <c r="AA26" s="29">
        <v>132000000</v>
      </c>
      <c r="AB26" s="33"/>
      <c r="AC26" s="29">
        <v>859594016.13999999</v>
      </c>
      <c r="AD26" s="29">
        <v>53985312.990000002</v>
      </c>
      <c r="AE26" s="31">
        <v>1.4372120217031804E-2</v>
      </c>
      <c r="AF26" s="32">
        <v>0.77263935379129078</v>
      </c>
      <c r="AG26" s="32">
        <v>6.2803267561610795E-2</v>
      </c>
      <c r="AH26" s="32">
        <v>0</v>
      </c>
      <c r="AI26" s="32">
        <v>9.7013671959999992E-2</v>
      </c>
      <c r="AJ26" s="32">
        <v>0</v>
      </c>
      <c r="AK26" s="32"/>
      <c r="AL26" s="32">
        <v>0.16050470139</v>
      </c>
      <c r="AM26" s="32" t="s">
        <v>209</v>
      </c>
      <c r="AN26" s="32">
        <v>0.27039999999999997</v>
      </c>
      <c r="AO26" s="32">
        <v>5.62E-2</v>
      </c>
      <c r="AP26" s="32">
        <v>0.11599999999999999</v>
      </c>
      <c r="AQ26" s="32">
        <v>0.13159999999999999</v>
      </c>
      <c r="AR26" s="32">
        <v>5.16E-2</v>
      </c>
      <c r="AS26" s="32">
        <v>0.1542</v>
      </c>
      <c r="AT26" s="32">
        <v>5.96E-2</v>
      </c>
      <c r="AU26" s="31"/>
      <c r="AV26" s="2">
        <v>2.7E-2</v>
      </c>
      <c r="AW26" s="2">
        <v>0.13400000000000001</v>
      </c>
      <c r="AX26" s="2">
        <v>0.121</v>
      </c>
      <c r="AY26" s="35">
        <v>4.2000000000000003E-2</v>
      </c>
      <c r="AZ26" s="36">
        <v>0.104</v>
      </c>
      <c r="BA26" s="2">
        <v>9.0999999999999998E-2</v>
      </c>
      <c r="BB26" s="37">
        <v>8.6999999999999994E-2</v>
      </c>
      <c r="BC26" s="38">
        <v>1.62</v>
      </c>
      <c r="BD26" s="2">
        <v>0.32541189489815497</v>
      </c>
      <c r="BE26" s="39">
        <v>0.13007861180638322</v>
      </c>
      <c r="BF26" s="40">
        <v>17.567463</v>
      </c>
      <c r="BG26" s="32"/>
      <c r="BH26" s="31">
        <v>-0.102747</v>
      </c>
      <c r="BI26" s="39">
        <v>0.10506017288893678</v>
      </c>
      <c r="BJ26" s="41" t="s">
        <v>210</v>
      </c>
      <c r="BK26">
        <v>2.48</v>
      </c>
      <c r="BL26" s="46">
        <v>2.7229999999999999</v>
      </c>
      <c r="BM26" s="39">
        <v>5.3679999999999999E-2</v>
      </c>
      <c r="BO26" s="37">
        <v>8.844626843929293E-2</v>
      </c>
      <c r="BP26" s="38">
        <v>1.643392338439529</v>
      </c>
      <c r="BQ26" s="36">
        <v>6.4709773659706121E-2</v>
      </c>
      <c r="BR26" s="42">
        <v>1.4892499023661399</v>
      </c>
      <c r="BS26" s="43">
        <v>5.4968021745004987E-2</v>
      </c>
    </row>
    <row r="27" spans="2:71" x14ac:dyDescent="0.75">
      <c r="B27" t="s">
        <v>211</v>
      </c>
      <c r="C27" s="26">
        <v>42915</v>
      </c>
      <c r="D27" s="44">
        <v>1.4E-2</v>
      </c>
      <c r="E27" s="45">
        <v>625653188</v>
      </c>
      <c r="F27" s="29">
        <v>50599188</v>
      </c>
      <c r="G27" s="30">
        <v>0.40596341725143892</v>
      </c>
      <c r="H27" s="29">
        <v>20541419.270628002</v>
      </c>
      <c r="I27" s="31">
        <v>0.1825</v>
      </c>
      <c r="J27" s="31">
        <v>0.1189121940169761</v>
      </c>
      <c r="K27" s="30">
        <v>8.0874179130691171E-2</v>
      </c>
      <c r="L27" t="s">
        <v>195</v>
      </c>
      <c r="M27" t="s">
        <v>212</v>
      </c>
      <c r="O27" s="29">
        <v>20904359.039999999</v>
      </c>
      <c r="P27" s="2">
        <v>1.0176686802693795</v>
      </c>
      <c r="Q27" s="31">
        <v>6.5790743124178208E-2</v>
      </c>
      <c r="R27" s="2">
        <v>0.42953369070291397</v>
      </c>
      <c r="S27" s="2">
        <v>0.39438186432158079</v>
      </c>
      <c r="T27" s="32">
        <v>2.1990499216026138E-2</v>
      </c>
      <c r="U27" s="32">
        <v>1.998847014268124E-2</v>
      </c>
      <c r="V27" s="31"/>
      <c r="W27" s="2">
        <v>1</v>
      </c>
      <c r="X27" s="29">
        <v>0</v>
      </c>
      <c r="Y27" s="2">
        <v>0</v>
      </c>
      <c r="Z27" s="2">
        <v>0</v>
      </c>
      <c r="AA27" s="29">
        <v>0</v>
      </c>
      <c r="AB27" s="33"/>
      <c r="AC27" s="29">
        <v>394005392.18000001</v>
      </c>
      <c r="AD27" s="29">
        <v>48288229.82</v>
      </c>
      <c r="AE27" s="31">
        <v>5.3207723445660767E-3</v>
      </c>
      <c r="AF27" s="32">
        <v>0.95432815680757566</v>
      </c>
      <c r="AG27" s="32">
        <v>0.12255728164740368</v>
      </c>
      <c r="AH27" s="32">
        <v>5.7393047427303355E-2</v>
      </c>
      <c r="AI27" s="32">
        <v>0.12035290346999999</v>
      </c>
      <c r="AJ27" s="32">
        <v>0</v>
      </c>
      <c r="AK27" s="32"/>
      <c r="AL27" s="32">
        <v>0.38414273569000001</v>
      </c>
      <c r="AM27" s="32" t="s">
        <v>213</v>
      </c>
      <c r="AN27" s="32">
        <v>0.21239999999999998</v>
      </c>
      <c r="AO27" s="32">
        <v>0.17960000000000001</v>
      </c>
      <c r="AP27" s="32">
        <v>0.16930000000000001</v>
      </c>
      <c r="AQ27" s="32">
        <v>0</v>
      </c>
      <c r="AR27" s="32">
        <v>2.69E-2</v>
      </c>
      <c r="AS27" s="32">
        <v>0</v>
      </c>
      <c r="AT27" s="32">
        <v>0</v>
      </c>
      <c r="AU27" s="31"/>
      <c r="AV27" s="2">
        <v>3.7000000000000012E-2</v>
      </c>
      <c r="AW27" s="2">
        <v>0.13800000000000001</v>
      </c>
      <c r="AX27" s="2">
        <v>0.125</v>
      </c>
      <c r="AY27" s="35">
        <v>5.5E-2</v>
      </c>
      <c r="AZ27" s="36">
        <v>0.106</v>
      </c>
      <c r="BA27" s="2">
        <v>9.3000000000000013E-2</v>
      </c>
      <c r="BB27" s="37">
        <v>8.900000000000001E-2</v>
      </c>
      <c r="BC27" s="38">
        <v>1.64</v>
      </c>
      <c r="BD27" s="2">
        <v>0.28436944719822699</v>
      </c>
      <c r="BE27" s="39">
        <v>7.1704639903293121E-2</v>
      </c>
      <c r="BF27" s="40">
        <v>13.460884</v>
      </c>
      <c r="BG27" s="32"/>
      <c r="BH27" s="31">
        <v>-0.25797900000000001</v>
      </c>
      <c r="BI27" s="39">
        <v>9.4278811109285252E-2</v>
      </c>
      <c r="BJ27" s="41" t="s">
        <v>214</v>
      </c>
      <c r="BK27">
        <v>3</v>
      </c>
      <c r="BL27" s="46">
        <v>4.53</v>
      </c>
      <c r="BM27" s="39">
        <v>0.11469</v>
      </c>
      <c r="BO27" s="37">
        <v>9.0075829625129708E-2</v>
      </c>
      <c r="BP27" s="38">
        <v>1.6529023436526906</v>
      </c>
      <c r="BQ27" s="36">
        <v>3.8999035954475417E-2</v>
      </c>
      <c r="BR27" s="42">
        <v>1.2393681072626213</v>
      </c>
      <c r="BS27" s="43">
        <v>8.153137078326711E-2</v>
      </c>
    </row>
    <row r="28" spans="2:71" x14ac:dyDescent="0.75">
      <c r="B28" t="s">
        <v>215</v>
      </c>
      <c r="C28" s="26">
        <v>43382</v>
      </c>
      <c r="D28" s="27">
        <v>2E-3</v>
      </c>
      <c r="E28" s="28">
        <v>1147029582</v>
      </c>
      <c r="F28" s="29">
        <v>67053108</v>
      </c>
      <c r="G28" s="30">
        <v>0.42946752177393482</v>
      </c>
      <c r="H28" s="29">
        <v>28797132.120000005</v>
      </c>
      <c r="I28" s="31">
        <v>0.16750000000000001</v>
      </c>
      <c r="J28" s="31">
        <v>0.11116090875232611</v>
      </c>
      <c r="K28" s="30">
        <v>5.8458045940788995E-2</v>
      </c>
      <c r="L28" t="s">
        <v>216</v>
      </c>
      <c r="M28" t="s">
        <v>217</v>
      </c>
      <c r="O28" s="29">
        <v>22801577.940000001</v>
      </c>
      <c r="P28" s="2">
        <v>0.79180030306434546</v>
      </c>
      <c r="Q28" s="31">
        <v>0</v>
      </c>
      <c r="R28" s="2">
        <v>0.41606873802818584</v>
      </c>
      <c r="S28" s="2">
        <v>0.55187907418026583</v>
      </c>
      <c r="T28" s="32">
        <v>1.970508570609434E-2</v>
      </c>
      <c r="U28" s="32">
        <v>2.585707973446958E-2</v>
      </c>
      <c r="V28" s="31"/>
      <c r="W28" s="2">
        <v>0.72042434654233456</v>
      </c>
      <c r="X28" s="29">
        <v>209265356.32003599</v>
      </c>
      <c r="Y28" s="2">
        <v>0.27957565345766522</v>
      </c>
      <c r="Z28" s="2">
        <v>0</v>
      </c>
      <c r="AA28" s="29">
        <v>110000000</v>
      </c>
      <c r="AB28" s="33"/>
      <c r="AC28" s="29">
        <v>1019997537.92</v>
      </c>
      <c r="AD28" s="29">
        <v>67053108</v>
      </c>
      <c r="AE28" s="31">
        <v>0</v>
      </c>
      <c r="AF28" s="32">
        <v>1</v>
      </c>
      <c r="AG28" s="32">
        <v>6.5738499856319341E-2</v>
      </c>
      <c r="AH28" s="32">
        <v>1.8322758031466758E-2</v>
      </c>
      <c r="AI28" s="32">
        <v>0.14220361651999999</v>
      </c>
      <c r="AJ28" s="32">
        <v>3.0050712919999997E-2</v>
      </c>
      <c r="AK28" s="32"/>
      <c r="AL28" s="32">
        <v>2.920335718E-2</v>
      </c>
      <c r="AM28" s="32" t="s">
        <v>218</v>
      </c>
      <c r="AN28" s="32">
        <v>0.44329999999999997</v>
      </c>
      <c r="AO28" s="32">
        <v>0.1953</v>
      </c>
      <c r="AP28" s="32">
        <v>9.820000000000001E-2</v>
      </c>
      <c r="AQ28" s="32">
        <v>1.5700000000000002E-2</v>
      </c>
      <c r="AR28" s="32">
        <v>0.12240000000000001</v>
      </c>
      <c r="AS28" s="32">
        <v>7.9299999999999995E-2</v>
      </c>
      <c r="AT28" s="32">
        <v>1.6500000000000001E-2</v>
      </c>
      <c r="AU28" s="31"/>
      <c r="AV28" s="2">
        <v>2.5000000000000001E-2</v>
      </c>
      <c r="AW28" s="2">
        <v>0.125</v>
      </c>
      <c r="AX28" s="2">
        <v>0.112</v>
      </c>
      <c r="AY28" s="35">
        <v>6.5000000000000002E-2</v>
      </c>
      <c r="AZ28" s="36">
        <v>-2.8000000000000001E-2</v>
      </c>
      <c r="BA28" s="2">
        <v>-4.0999999999999988E-2</v>
      </c>
      <c r="BB28" s="37">
        <v>-4.2000000000000003E-2</v>
      </c>
      <c r="BC28" s="38">
        <v>0.84</v>
      </c>
      <c r="BD28" s="2">
        <v>2.397545837845428E-2</v>
      </c>
      <c r="BE28" s="39">
        <v>1.0784811421043039</v>
      </c>
      <c r="BF28" s="40">
        <v>1.607629</v>
      </c>
      <c r="BG28" s="32"/>
      <c r="BH28" s="31">
        <v>0</v>
      </c>
      <c r="BI28" s="39">
        <v>0</v>
      </c>
      <c r="BJ28" s="41" t="s">
        <v>219</v>
      </c>
      <c r="BK28">
        <v>0</v>
      </c>
      <c r="BL28" s="46">
        <v>0</v>
      </c>
      <c r="BM28" s="49">
        <v>6.5738499856319341E-2</v>
      </c>
      <c r="BO28" s="37">
        <v>-3.9033505320549014E-2</v>
      </c>
      <c r="BP28" s="38">
        <v>0.84762631356083806</v>
      </c>
      <c r="BQ28" s="36">
        <v>-5.7972374558448808E-2</v>
      </c>
      <c r="BR28" s="42">
        <v>0.79180030306434557</v>
      </c>
      <c r="BS28" s="43">
        <v>5.8458045940764231E-2</v>
      </c>
    </row>
    <row r="29" spans="2:71" x14ac:dyDescent="0.75">
      <c r="B29" t="s">
        <v>220</v>
      </c>
      <c r="C29" s="26">
        <v>43340</v>
      </c>
      <c r="D29" s="44">
        <v>1E-3</v>
      </c>
      <c r="E29" s="45">
        <v>804938824</v>
      </c>
      <c r="F29" s="29">
        <v>80038824</v>
      </c>
      <c r="G29" s="30">
        <v>0.51421859999999997</v>
      </c>
      <c r="H29" s="29">
        <v>41157452.022926398</v>
      </c>
      <c r="I29" s="31">
        <v>0.14599999999999999</v>
      </c>
      <c r="J29" s="31">
        <v>9.9794134301219625E-2</v>
      </c>
      <c r="K29" s="30">
        <v>9.9434667099620483E-2</v>
      </c>
      <c r="L29" t="s">
        <v>153</v>
      </c>
      <c r="M29" t="s">
        <v>127</v>
      </c>
      <c r="O29" s="29">
        <v>23532018.739999998</v>
      </c>
      <c r="P29" s="2">
        <v>0.57175596601295176</v>
      </c>
      <c r="Q29" s="31">
        <v>0.44016892177226391</v>
      </c>
      <c r="R29" s="2">
        <v>0.13445852528951571</v>
      </c>
      <c r="S29" s="2">
        <v>0.18116481608105126</v>
      </c>
      <c r="T29" s="32">
        <v>6.9503674119744353E-3</v>
      </c>
      <c r="U29" s="32">
        <v>9.2647186038236021E-3</v>
      </c>
      <c r="V29" s="31"/>
      <c r="W29" s="2">
        <v>0.85724574734784875</v>
      </c>
      <c r="X29" s="29">
        <v>41420852.249984987</v>
      </c>
      <c r="Y29" s="2">
        <v>0.14275425265215119</v>
      </c>
      <c r="Z29" s="2">
        <v>0.40405301746006372</v>
      </c>
      <c r="AA29" s="29">
        <v>51582303.420000002</v>
      </c>
      <c r="AB29" s="33"/>
      <c r="AC29" s="29">
        <v>628975573.62</v>
      </c>
      <c r="AD29" s="29">
        <v>44808221.140000001</v>
      </c>
      <c r="AE29" s="31">
        <v>4.0144643290307987E-2</v>
      </c>
      <c r="AF29" s="32">
        <v>0.55983107822773603</v>
      </c>
      <c r="AG29" s="32">
        <v>7.1240002027600516E-2</v>
      </c>
      <c r="AH29" s="32">
        <v>3.4137436413345081E-2</v>
      </c>
      <c r="AI29" s="32">
        <v>0.20220983902</v>
      </c>
      <c r="AJ29" s="32">
        <v>3.5205164000000001E-3</v>
      </c>
      <c r="AK29" s="32"/>
      <c r="AL29" s="32">
        <v>0.17308653140999999</v>
      </c>
      <c r="AM29" s="32" t="s">
        <v>221</v>
      </c>
      <c r="AN29" s="32">
        <v>0.27610000000000001</v>
      </c>
      <c r="AO29" s="32">
        <v>0.1883</v>
      </c>
      <c r="AP29" s="32">
        <v>0.12689999999999999</v>
      </c>
      <c r="AQ29" s="32">
        <v>5.33E-2</v>
      </c>
      <c r="AR29" s="32">
        <v>9.7500000000000003E-2</v>
      </c>
      <c r="AS29" s="32">
        <v>3.7400000000000003E-2</v>
      </c>
      <c r="AT29" s="32">
        <v>6.0000000000000001E-3</v>
      </c>
      <c r="AU29" s="31"/>
      <c r="AV29" s="2">
        <v>3.5000000000000003E-2</v>
      </c>
      <c r="AW29" s="2">
        <v>0.113</v>
      </c>
      <c r="AX29" s="2">
        <v>0.1</v>
      </c>
      <c r="AY29" s="35">
        <v>9.9000000000000005E-2</v>
      </c>
      <c r="AZ29" s="36">
        <v>-0.13300000000000001</v>
      </c>
      <c r="BA29" s="2">
        <v>-0.14599999999999999</v>
      </c>
      <c r="BB29" s="37">
        <v>-0.13200000000000001</v>
      </c>
      <c r="BC29" s="38">
        <v>0.57999999999999996</v>
      </c>
      <c r="BD29" s="2">
        <v>7.908494478199999E-3</v>
      </c>
      <c r="BE29" s="39">
        <v>1.0343557071561515</v>
      </c>
      <c r="BF29" s="40">
        <v>0.40134700000000001</v>
      </c>
      <c r="BG29" s="32"/>
      <c r="BH29" s="31">
        <v>0</v>
      </c>
      <c r="BI29" s="39">
        <v>0</v>
      </c>
      <c r="BJ29" s="41" t="s">
        <v>219</v>
      </c>
      <c r="BK29">
        <v>0</v>
      </c>
      <c r="BL29" s="46">
        <v>0</v>
      </c>
      <c r="BM29" s="49">
        <v>7.1240002027600516E-2</v>
      </c>
      <c r="BO29" s="37">
        <v>-0.13170113898813726</v>
      </c>
      <c r="BP29" s="38">
        <v>0.58036596376660932</v>
      </c>
      <c r="BQ29" s="36">
        <v>-0.13743585608899594</v>
      </c>
      <c r="BR29" s="42">
        <v>0.57175596601295198</v>
      </c>
      <c r="BS29" s="43">
        <v>9.9434667099581028E-2</v>
      </c>
    </row>
    <row r="30" spans="2:71" x14ac:dyDescent="0.75">
      <c r="B30" s="50" t="s">
        <v>222</v>
      </c>
      <c r="C30" s="51">
        <v>42780</v>
      </c>
      <c r="D30" s="52">
        <v>0</v>
      </c>
      <c r="E30" s="53">
        <v>1327484158</v>
      </c>
      <c r="F30" s="54">
        <v>110692959</v>
      </c>
      <c r="G30" s="55">
        <v>0.39160079730093761</v>
      </c>
      <c r="H30" s="54">
        <v>43347451</v>
      </c>
      <c r="I30" s="56">
        <v>0.1825</v>
      </c>
      <c r="J30" s="56">
        <v>0.11652172394565941</v>
      </c>
      <c r="K30" s="55">
        <v>8.338552165230434E-2</v>
      </c>
      <c r="L30" s="50" t="s">
        <v>195</v>
      </c>
      <c r="M30" s="50" t="s">
        <v>223</v>
      </c>
      <c r="O30" s="54">
        <v>23338051.34</v>
      </c>
      <c r="P30" s="57">
        <v>0.53839501058551287</v>
      </c>
      <c r="Q30" s="56">
        <v>1</v>
      </c>
      <c r="R30" s="2">
        <v>0</v>
      </c>
      <c r="S30" s="2">
        <v>0</v>
      </c>
      <c r="T30" s="58">
        <v>0</v>
      </c>
      <c r="U30" s="58">
        <v>0</v>
      </c>
      <c r="V30" s="31"/>
      <c r="W30" s="2">
        <v>0.71682002724755223</v>
      </c>
      <c r="X30" s="29">
        <v>131864192.91001999</v>
      </c>
      <c r="Y30" s="2">
        <v>0.28317997275244761</v>
      </c>
      <c r="Z30" s="2">
        <v>0</v>
      </c>
      <c r="AA30" s="29">
        <v>228531770.86000001</v>
      </c>
      <c r="AB30" s="33"/>
      <c r="AC30" s="54">
        <v>925842601.63999999</v>
      </c>
      <c r="AD30" s="54">
        <v>0</v>
      </c>
      <c r="AE30" s="31">
        <v>0.10302907576393087</v>
      </c>
      <c r="AF30" s="58">
        <v>0</v>
      </c>
      <c r="AG30" s="58">
        <v>0</v>
      </c>
      <c r="AH30" s="58">
        <v>3.6036688904679724E-2</v>
      </c>
      <c r="AI30" s="58">
        <v>0.37892593728999996</v>
      </c>
      <c r="AJ30" s="58">
        <v>0</v>
      </c>
      <c r="AK30" s="32"/>
      <c r="AL30" s="58">
        <v>3.2986151179999999E-2</v>
      </c>
      <c r="AM30" s="58" t="s">
        <v>224</v>
      </c>
      <c r="AN30" s="58">
        <v>0.51680000000000004</v>
      </c>
      <c r="AO30" s="58">
        <v>0.1133</v>
      </c>
      <c r="AP30" s="58">
        <v>0.17550000000000002</v>
      </c>
      <c r="AQ30" s="58">
        <v>0.1462</v>
      </c>
      <c r="AR30" s="58">
        <v>0</v>
      </c>
      <c r="AS30" s="58">
        <v>4.4000000000000003E-3</v>
      </c>
      <c r="AT30" s="58">
        <v>5.1000000000000004E-3</v>
      </c>
      <c r="AU30" s="31"/>
      <c r="AV30" s="2">
        <v>3.1E-2</v>
      </c>
      <c r="AW30" s="2">
        <v>0.14799999999999999</v>
      </c>
      <c r="AX30" s="2">
        <v>0.13500000000000001</v>
      </c>
      <c r="AY30" s="35">
        <v>8.5000000000000006E-2</v>
      </c>
      <c r="AZ30" s="36">
        <v>-0.184</v>
      </c>
      <c r="BA30" s="2">
        <v>-0.19700000000000001</v>
      </c>
      <c r="BB30" s="37">
        <v>-0.19800000000000001</v>
      </c>
      <c r="BC30" s="38">
        <v>0.53</v>
      </c>
      <c r="BD30" s="2">
        <v>0</v>
      </c>
      <c r="BE30" s="39">
        <v>0</v>
      </c>
      <c r="BF30" s="40">
        <v>0</v>
      </c>
      <c r="BG30" s="32"/>
      <c r="BH30" s="31">
        <v>0</v>
      </c>
      <c r="BI30" s="39">
        <v>0</v>
      </c>
      <c r="BJ30" s="41" t="s">
        <v>219</v>
      </c>
      <c r="BK30">
        <v>0</v>
      </c>
      <c r="BL30" s="46">
        <v>0</v>
      </c>
      <c r="BM30" s="49">
        <v>0</v>
      </c>
      <c r="BO30" s="37">
        <v>-0.19548686221241957</v>
      </c>
      <c r="BP30" s="38">
        <v>0.53839501058551276</v>
      </c>
      <c r="BQ30" s="36">
        <v>-0.19548686221241957</v>
      </c>
      <c r="BR30" s="42">
        <v>0.53839501058551276</v>
      </c>
      <c r="BS30" s="43">
        <v>8.3385521652362876E-2</v>
      </c>
    </row>
    <row r="31" spans="2:71" s="65" customFormat="1" ht="19.5" customHeight="1" x14ac:dyDescent="0.75">
      <c r="B31" s="59" t="s">
        <v>225</v>
      </c>
      <c r="C31" s="60"/>
      <c r="D31" s="61">
        <v>0.99900000000000044</v>
      </c>
      <c r="E31" s="62">
        <v>23496348008.02</v>
      </c>
      <c r="F31" s="62">
        <v>2105985669.78</v>
      </c>
      <c r="G31" s="63">
        <v>0.47855858161427201</v>
      </c>
      <c r="H31" s="62">
        <v>1007837515.0298994</v>
      </c>
      <c r="I31" s="64">
        <v>0.15245148527721755</v>
      </c>
      <c r="J31" s="64">
        <v>9.9564060067511159E-2</v>
      </c>
      <c r="K31" s="64">
        <v>9.2931252237373654E-2</v>
      </c>
      <c r="L31" s="60"/>
      <c r="M31" s="60"/>
      <c r="O31" s="62">
        <v>763643144.18000007</v>
      </c>
      <c r="P31" s="66">
        <v>0.76463473333547705</v>
      </c>
      <c r="Q31" s="66">
        <v>0.11630969982614951</v>
      </c>
      <c r="R31" s="66">
        <v>0.77639215632129033</v>
      </c>
      <c r="S31" s="66">
        <v>0.76110954475874104</v>
      </c>
      <c r="T31" s="64">
        <v>3.7247836718404183E-2</v>
      </c>
      <c r="U31" s="64">
        <v>3.6208711426366766E-2</v>
      </c>
      <c r="V31" s="67"/>
      <c r="W31" s="66">
        <v>0.72593697443791261</v>
      </c>
      <c r="X31" s="62">
        <v>1950350010.8699546</v>
      </c>
      <c r="Y31" s="68">
        <v>0.27406302556208773</v>
      </c>
      <c r="Z31" s="68">
        <v>0.24072422814578612</v>
      </c>
      <c r="AA31" s="62">
        <v>2987524566.6800699</v>
      </c>
      <c r="AC31" s="62">
        <v>18399401560.119995</v>
      </c>
      <c r="AD31" s="62">
        <v>1862057130.98</v>
      </c>
      <c r="AE31" s="61">
        <v>1.1410557278453968E-2</v>
      </c>
      <c r="AF31" s="64">
        <v>0.8899766677584614</v>
      </c>
      <c r="AG31" s="64">
        <v>0.10120204860444691</v>
      </c>
      <c r="AH31" s="64">
        <v>1.5623680113220227E-2</v>
      </c>
      <c r="AI31" s="64">
        <v>0.12666200185409909</v>
      </c>
      <c r="AJ31" s="64">
        <v>3.7388538691994662E-2</v>
      </c>
      <c r="AK31" s="69"/>
      <c r="AL31" s="64">
        <v>0.13606513038910464</v>
      </c>
      <c r="AM31" s="64"/>
      <c r="AN31" s="64">
        <v>0.28478707241508072</v>
      </c>
      <c r="AO31" s="64">
        <v>0.21163000941589169</v>
      </c>
      <c r="AP31" s="64">
        <v>0.11727685341126928</v>
      </c>
      <c r="AQ31" s="64">
        <v>8.1458251908547261E-2</v>
      </c>
      <c r="AR31" s="64">
        <v>7.5218382767864397E-2</v>
      </c>
      <c r="AS31" s="64">
        <v>5.893010608397356E-2</v>
      </c>
      <c r="AT31" s="64">
        <v>2.8129101647960921E-2</v>
      </c>
      <c r="AV31" s="64">
        <v>0.03</v>
      </c>
      <c r="AW31" s="64">
        <v>0.12</v>
      </c>
      <c r="AX31" s="64">
        <v>0.107</v>
      </c>
      <c r="AY31" s="70">
        <v>4.2999999999999997E-2</v>
      </c>
      <c r="AZ31" s="71">
        <v>0.10100000000000001</v>
      </c>
      <c r="BA31" s="64">
        <v>8.8000000000000009E-2</v>
      </c>
      <c r="BB31" s="72">
        <v>0.09</v>
      </c>
      <c r="BC31" s="73">
        <v>1.68</v>
      </c>
      <c r="BD31" s="66">
        <v>0.50213611962774629</v>
      </c>
      <c r="BE31" s="74">
        <v>7.6688196050040056E-2</v>
      </c>
      <c r="BF31" s="75">
        <v>937.58560800000009</v>
      </c>
      <c r="BH31" s="64">
        <v>1.8541488051414496E-2</v>
      </c>
      <c r="BI31" s="64">
        <v>7.1356197630542142E-2</v>
      </c>
      <c r="BJ31" s="76">
        <v>1.067769096675383</v>
      </c>
      <c r="BK31" s="77">
        <v>4.0094939481068295</v>
      </c>
      <c r="BL31" s="77">
        <v>3.4906964246904284</v>
      </c>
      <c r="BM31" s="64">
        <v>6.0360310278840423E-2</v>
      </c>
      <c r="BO31" s="78">
        <v>9.0074345469474792E-2</v>
      </c>
      <c r="BP31" s="79">
        <v>1.6909178187648155</v>
      </c>
      <c r="BQ31" s="80">
        <v>7.4684092402458185E-2</v>
      </c>
      <c r="BR31" s="76">
        <v>1.7539424964246186</v>
      </c>
      <c r="BS31" s="70">
        <v>5.7141565355657502E-2</v>
      </c>
    </row>
    <row r="32" spans="2:71" x14ac:dyDescent="0.75">
      <c r="L32" s="81"/>
      <c r="M32" s="81"/>
      <c r="N32" s="81"/>
      <c r="T32" s="32"/>
      <c r="U32" s="32"/>
      <c r="Y32" s="2"/>
      <c r="AI32" s="245"/>
    </row>
    <row r="33" spans="2:58" x14ac:dyDescent="0.75">
      <c r="B33" s="11" t="s">
        <v>226</v>
      </c>
      <c r="L33" s="81"/>
      <c r="M33" s="81"/>
      <c r="N33" s="81"/>
      <c r="O33" s="81"/>
      <c r="P33" s="81"/>
      <c r="T33" s="81"/>
      <c r="U33" s="81"/>
    </row>
    <row r="34" spans="2:58" x14ac:dyDescent="0.75">
      <c r="L34" s="82"/>
      <c r="M34" s="81"/>
      <c r="N34" s="81"/>
      <c r="O34" s="81"/>
      <c r="P34" s="81"/>
      <c r="T34" s="81"/>
      <c r="U34" s="81"/>
      <c r="BF34" s="83"/>
    </row>
    <row r="35" spans="2:58" x14ac:dyDescent="0.75">
      <c r="F35" s="81"/>
      <c r="L35" s="81"/>
      <c r="M35" s="81"/>
      <c r="N35" s="81"/>
      <c r="O35" s="81"/>
      <c r="P35" s="81"/>
      <c r="T35" s="81"/>
      <c r="U35" s="81"/>
      <c r="BF35" s="83"/>
    </row>
    <row r="36" spans="2:58" x14ac:dyDescent="0.75">
      <c r="F36" s="81"/>
      <c r="L36" s="81"/>
      <c r="M36" s="81"/>
      <c r="N36" s="81"/>
      <c r="T36" s="81"/>
      <c r="U36" s="81"/>
    </row>
    <row r="37" spans="2:58" x14ac:dyDescent="0.75">
      <c r="C37" s="81"/>
      <c r="D37" s="81"/>
      <c r="G37" s="81"/>
      <c r="L37" s="81"/>
      <c r="M37" s="81"/>
      <c r="N37" s="81"/>
      <c r="T37" s="82"/>
      <c r="U37" s="82"/>
    </row>
    <row r="38" spans="2:58" x14ac:dyDescent="0.75">
      <c r="C38" s="81"/>
      <c r="D38" s="81"/>
      <c r="G38" s="81"/>
      <c r="L38" s="81"/>
      <c r="M38" s="81"/>
      <c r="N38" s="81"/>
      <c r="T38" s="82"/>
      <c r="U38" s="84"/>
    </row>
    <row r="39" spans="2:58" x14ac:dyDescent="0.75">
      <c r="C39" s="81"/>
      <c r="D39" s="81"/>
      <c r="G39" s="81"/>
      <c r="L39" s="81"/>
      <c r="M39" s="81"/>
      <c r="N39" s="81"/>
      <c r="T39" s="81"/>
      <c r="U39" s="81"/>
    </row>
    <row r="40" spans="2:58" x14ac:dyDescent="0.75">
      <c r="C40" s="81"/>
      <c r="D40" s="81"/>
      <c r="L40" s="81"/>
      <c r="N40" s="81"/>
      <c r="U40" s="81"/>
    </row>
    <row r="41" spans="2:58" x14ac:dyDescent="0.75">
      <c r="C41" s="81"/>
      <c r="D41" s="81"/>
      <c r="N41" s="81"/>
      <c r="U41" s="81"/>
      <c r="AZ41" s="31"/>
    </row>
    <row r="42" spans="2:58" x14ac:dyDescent="0.75">
      <c r="C42" s="81"/>
      <c r="D42" s="81"/>
      <c r="N42" s="81"/>
      <c r="U42" s="81"/>
      <c r="AZ42" s="31"/>
    </row>
    <row r="43" spans="2:58" x14ac:dyDescent="0.75">
      <c r="N43" s="81"/>
      <c r="U43" s="81"/>
      <c r="AZ43" s="31"/>
    </row>
    <row r="44" spans="2:58" x14ac:dyDescent="0.75">
      <c r="N44" s="81"/>
      <c r="U44" s="81"/>
      <c r="AZ44" s="31"/>
    </row>
    <row r="45" spans="2:58" x14ac:dyDescent="0.75">
      <c r="N45" s="81"/>
      <c r="U45" s="81"/>
    </row>
    <row r="46" spans="2:58" x14ac:dyDescent="0.75">
      <c r="N46" s="81"/>
      <c r="U46" s="81"/>
    </row>
    <row r="47" spans="2:58" x14ac:dyDescent="0.75">
      <c r="N47" s="81"/>
      <c r="U47" s="81"/>
    </row>
    <row r="48" spans="2:58" x14ac:dyDescent="0.75">
      <c r="N48" s="81"/>
      <c r="U48" s="81"/>
    </row>
    <row r="49" spans="14:21" x14ac:dyDescent="0.75">
      <c r="N49" s="81"/>
      <c r="U49" s="81"/>
    </row>
    <row r="50" spans="14:21" x14ac:dyDescent="0.75">
      <c r="N50" s="81"/>
      <c r="U50" s="81"/>
    </row>
    <row r="51" spans="14:21" x14ac:dyDescent="0.75">
      <c r="N51" s="81"/>
      <c r="U51" s="81"/>
    </row>
    <row r="52" spans="14:21" x14ac:dyDescent="0.75">
      <c r="N52" s="81"/>
      <c r="U52" s="81"/>
    </row>
    <row r="53" spans="14:21" x14ac:dyDescent="0.75">
      <c r="N53" s="81"/>
      <c r="U53" s="81"/>
    </row>
    <row r="54" spans="14:21" x14ac:dyDescent="0.75">
      <c r="N54" s="81"/>
      <c r="U54" s="81"/>
    </row>
    <row r="55" spans="14:21" x14ac:dyDescent="0.75">
      <c r="N55" s="81"/>
      <c r="U55" s="81"/>
    </row>
    <row r="56" spans="14:21" x14ac:dyDescent="0.75">
      <c r="N56" s="81"/>
      <c r="U56" s="81"/>
    </row>
    <row r="57" spans="14:21" x14ac:dyDescent="0.75">
      <c r="N57" s="81"/>
      <c r="U57" s="81"/>
    </row>
    <row r="58" spans="14:21" x14ac:dyDescent="0.75">
      <c r="N58" s="81"/>
      <c r="U58" s="81"/>
    </row>
    <row r="59" spans="14:21" x14ac:dyDescent="0.75">
      <c r="N59" s="81"/>
      <c r="U59" s="81"/>
    </row>
    <row r="60" spans="14:21" x14ac:dyDescent="0.75">
      <c r="N60" s="81"/>
      <c r="U60" s="81"/>
    </row>
    <row r="61" spans="14:21" x14ac:dyDescent="0.75">
      <c r="N61" s="81"/>
      <c r="U61" s="81"/>
    </row>
    <row r="62" spans="14:21" x14ac:dyDescent="0.75">
      <c r="N62" s="81"/>
      <c r="U62" s="81"/>
    </row>
    <row r="63" spans="14:21" x14ac:dyDescent="0.75">
      <c r="N63" s="81"/>
      <c r="U63" s="81"/>
    </row>
    <row r="64" spans="14:21" x14ac:dyDescent="0.75">
      <c r="N64" s="81"/>
      <c r="U64" s="81"/>
    </row>
    <row r="65" spans="14:21" x14ac:dyDescent="0.75">
      <c r="N65" s="81"/>
      <c r="U65" s="81"/>
    </row>
    <row r="66" spans="14:21" x14ac:dyDescent="0.75">
      <c r="N66" s="81"/>
      <c r="U66" s="81"/>
    </row>
    <row r="67" spans="14:21" x14ac:dyDescent="0.75">
      <c r="N67" s="81"/>
      <c r="U67" s="81"/>
    </row>
    <row r="68" spans="14:21" x14ac:dyDescent="0.75">
      <c r="N68" s="81"/>
      <c r="U68" s="81"/>
    </row>
    <row r="69" spans="14:21" x14ac:dyDescent="0.75">
      <c r="N69" s="81"/>
      <c r="U69" s="81"/>
    </row>
    <row r="70" spans="14:21" x14ac:dyDescent="0.75">
      <c r="N70" s="81"/>
      <c r="U70" s="81"/>
    </row>
    <row r="71" spans="14:21" x14ac:dyDescent="0.75">
      <c r="N71" s="81"/>
      <c r="U71" s="81"/>
    </row>
    <row r="72" spans="14:21" x14ac:dyDescent="0.75">
      <c r="N72" s="81"/>
      <c r="U72" s="81"/>
    </row>
    <row r="73" spans="14:21" x14ac:dyDescent="0.75">
      <c r="N73" s="81"/>
      <c r="U73" s="81"/>
    </row>
    <row r="74" spans="14:21" x14ac:dyDescent="0.75">
      <c r="N74" s="81"/>
      <c r="U74" s="81"/>
    </row>
    <row r="75" spans="14:21" x14ac:dyDescent="0.75">
      <c r="N75" s="81"/>
      <c r="U75" s="81"/>
    </row>
    <row r="76" spans="14:21" x14ac:dyDescent="0.75">
      <c r="N76" s="81"/>
      <c r="U76" s="81"/>
    </row>
    <row r="77" spans="14:21" x14ac:dyDescent="0.75">
      <c r="N77" s="81"/>
      <c r="U77" s="81"/>
    </row>
    <row r="78" spans="14:21" x14ac:dyDescent="0.75">
      <c r="N78" s="81"/>
      <c r="U78" s="81"/>
    </row>
    <row r="79" spans="14:21" x14ac:dyDescent="0.75">
      <c r="N79" s="81"/>
      <c r="U79" s="81"/>
    </row>
    <row r="80" spans="14:21" x14ac:dyDescent="0.75">
      <c r="N80" s="81"/>
      <c r="U80" s="81"/>
    </row>
    <row r="81" spans="14:21" x14ac:dyDescent="0.75">
      <c r="N81" s="81"/>
      <c r="U81" s="81"/>
    </row>
    <row r="82" spans="14:21" x14ac:dyDescent="0.75">
      <c r="N82" s="81"/>
      <c r="U82" s="81"/>
    </row>
    <row r="83" spans="14:21" x14ac:dyDescent="0.75">
      <c r="N83" s="81"/>
      <c r="U83" s="81"/>
    </row>
    <row r="84" spans="14:21" x14ac:dyDescent="0.75">
      <c r="N84" s="81"/>
      <c r="U84" s="81"/>
    </row>
    <row r="85" spans="14:21" x14ac:dyDescent="0.75">
      <c r="N85" s="81"/>
      <c r="U85" s="81"/>
    </row>
    <row r="86" spans="14:21" x14ac:dyDescent="0.75">
      <c r="N86" s="81"/>
      <c r="U86" s="81"/>
    </row>
    <row r="87" spans="14:21" x14ac:dyDescent="0.75">
      <c r="N87" s="81"/>
      <c r="U87" s="81"/>
    </row>
    <row r="88" spans="14:21" x14ac:dyDescent="0.75">
      <c r="N88" s="81"/>
      <c r="U88" s="81"/>
    </row>
    <row r="89" spans="14:21" x14ac:dyDescent="0.75">
      <c r="N89" s="81"/>
      <c r="U89" s="81"/>
    </row>
    <row r="90" spans="14:21" x14ac:dyDescent="0.75">
      <c r="N90" s="81"/>
      <c r="U90" s="81"/>
    </row>
    <row r="91" spans="14:21" x14ac:dyDescent="0.75">
      <c r="N91" s="81"/>
      <c r="U91" s="81"/>
    </row>
    <row r="92" spans="14:21" x14ac:dyDescent="0.75">
      <c r="N92" s="81"/>
      <c r="U92" s="81"/>
    </row>
    <row r="93" spans="14:21" x14ac:dyDescent="0.75">
      <c r="N93" s="81"/>
      <c r="U93" s="81"/>
    </row>
    <row r="94" spans="14:21" x14ac:dyDescent="0.75">
      <c r="N94" s="81"/>
      <c r="U94" s="81"/>
    </row>
    <row r="95" spans="14:21" x14ac:dyDescent="0.75">
      <c r="N95" s="81"/>
      <c r="U95" s="81"/>
    </row>
    <row r="96" spans="14:21" x14ac:dyDescent="0.75">
      <c r="N96" s="81"/>
      <c r="U96" s="81"/>
    </row>
    <row r="97" spans="14:21" x14ac:dyDescent="0.75">
      <c r="N97" s="81"/>
      <c r="U97" s="81"/>
    </row>
    <row r="98" spans="14:21" x14ac:dyDescent="0.75">
      <c r="N98" s="81"/>
      <c r="U98" s="81"/>
    </row>
    <row r="99" spans="14:21" x14ac:dyDescent="0.75">
      <c r="N99" s="81"/>
      <c r="U99" s="81"/>
    </row>
    <row r="100" spans="14:21" x14ac:dyDescent="0.75">
      <c r="N100" s="81"/>
      <c r="U100" s="81"/>
    </row>
    <row r="101" spans="14:21" x14ac:dyDescent="0.75">
      <c r="N101" s="81"/>
      <c r="U101" s="81"/>
    </row>
    <row r="102" spans="14:21" x14ac:dyDescent="0.75">
      <c r="N102" s="81"/>
      <c r="U102" s="81"/>
    </row>
    <row r="103" spans="14:21" x14ac:dyDescent="0.75">
      <c r="N103" s="81"/>
      <c r="U103" s="81"/>
    </row>
    <row r="104" spans="14:21" x14ac:dyDescent="0.75">
      <c r="N104" s="81"/>
      <c r="U104" s="81"/>
    </row>
    <row r="105" spans="14:21" x14ac:dyDescent="0.75">
      <c r="N105" s="81"/>
      <c r="U105" s="81"/>
    </row>
    <row r="106" spans="14:21" x14ac:dyDescent="0.75">
      <c r="N106" s="81"/>
      <c r="U106" s="81"/>
    </row>
    <row r="107" spans="14:21" x14ac:dyDescent="0.75">
      <c r="N107" s="81"/>
      <c r="U107" s="81"/>
    </row>
    <row r="108" spans="14:21" x14ac:dyDescent="0.75">
      <c r="N108" s="81"/>
      <c r="U108" s="81"/>
    </row>
    <row r="109" spans="14:21" x14ac:dyDescent="0.75">
      <c r="N109" s="81"/>
      <c r="U109" s="81"/>
    </row>
    <row r="110" spans="14:21" x14ac:dyDescent="0.75">
      <c r="N110" s="81"/>
      <c r="U110" s="81"/>
    </row>
    <row r="111" spans="14:21" x14ac:dyDescent="0.75">
      <c r="N111" s="81"/>
      <c r="U111" s="81"/>
    </row>
    <row r="112" spans="14:21" x14ac:dyDescent="0.75">
      <c r="N112" s="81"/>
      <c r="U112" s="81"/>
    </row>
    <row r="113" spans="14:21" x14ac:dyDescent="0.75">
      <c r="N113" s="81"/>
      <c r="U113" s="81"/>
    </row>
    <row r="114" spans="14:21" x14ac:dyDescent="0.75">
      <c r="N114" s="81"/>
      <c r="U114" s="81"/>
    </row>
    <row r="115" spans="14:21" x14ac:dyDescent="0.75">
      <c r="N115" s="81"/>
      <c r="U115" s="81"/>
    </row>
    <row r="116" spans="14:21" x14ac:dyDescent="0.75">
      <c r="N116" s="81"/>
      <c r="U116" s="81"/>
    </row>
    <row r="117" spans="14:21" x14ac:dyDescent="0.75">
      <c r="N117" s="81"/>
      <c r="U117" s="81"/>
    </row>
    <row r="118" spans="14:21" x14ac:dyDescent="0.75">
      <c r="N118" s="81"/>
      <c r="U118" s="81"/>
    </row>
    <row r="119" spans="14:21" x14ac:dyDescent="0.75">
      <c r="N119" s="81"/>
      <c r="U119" s="81"/>
    </row>
    <row r="120" spans="14:21" x14ac:dyDescent="0.75">
      <c r="N120" s="81"/>
      <c r="U120" s="81"/>
    </row>
    <row r="121" spans="14:21" x14ac:dyDescent="0.75">
      <c r="N121" s="81"/>
      <c r="U121" s="81"/>
    </row>
    <row r="122" spans="14:21" x14ac:dyDescent="0.75">
      <c r="N122" s="81"/>
      <c r="U122" s="81"/>
    </row>
    <row r="123" spans="14:21" x14ac:dyDescent="0.75">
      <c r="N123" s="81"/>
      <c r="U123" s="81"/>
    </row>
    <row r="124" spans="14:21" x14ac:dyDescent="0.75">
      <c r="N124" s="81"/>
      <c r="U124" s="81"/>
    </row>
    <row r="125" spans="14:21" x14ac:dyDescent="0.75">
      <c r="N125" s="81"/>
      <c r="U125" s="81"/>
    </row>
    <row r="126" spans="14:21" x14ac:dyDescent="0.75">
      <c r="N126" s="81"/>
      <c r="U126" s="81"/>
    </row>
    <row r="127" spans="14:21" x14ac:dyDescent="0.75">
      <c r="U127" s="81"/>
    </row>
    <row r="128" spans="14:21" x14ac:dyDescent="0.75">
      <c r="U128" s="81"/>
    </row>
    <row r="129" spans="21:21" x14ac:dyDescent="0.75">
      <c r="U129" s="81"/>
    </row>
    <row r="130" spans="21:21" x14ac:dyDescent="0.75">
      <c r="U130" s="81"/>
    </row>
    <row r="131" spans="21:21" x14ac:dyDescent="0.75">
      <c r="U131" s="8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vt:i4>
      </vt:variant>
    </vt:vector>
  </HeadingPairs>
  <TitlesOfParts>
    <vt:vector size="15" baseType="lpstr">
      <vt:lpstr>Cover</vt:lpstr>
      <vt:lpstr>Fwd Returns</vt:lpstr>
      <vt:lpstr>Assumptions</vt:lpstr>
      <vt:lpstr>Endnotes and Disclaimers</vt:lpstr>
      <vt:lpstr>Existing LP-&gt;</vt:lpstr>
      <vt:lpstr>HTM Output</vt:lpstr>
      <vt:lpstr>HTM WF</vt:lpstr>
      <vt:lpstr>Liq Output</vt:lpstr>
      <vt:lpstr>Liq WF</vt:lpstr>
      <vt:lpstr>Inputs-&gt;</vt:lpstr>
      <vt:lpstr>Pooled CF</vt:lpstr>
      <vt:lpstr>Combined B-Piece P&amp;I CF</vt:lpstr>
      <vt:lpstr>Strats</vt:lpstr>
      <vt:lpstr>Cover!Print_Area</vt:lpstr>
      <vt:lpstr>'Endnotes and Disclaimers'!Print_Area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Donald Lovejoy</dc:creator>
  <cp:lastModifiedBy>Donald Lovejoy</cp:lastModifiedBy>
  <dcterms:created xsi:type="dcterms:W3CDTF">2026-09-28T14:15:05Z</dcterms:created>
  <dcterms:modified xsi:type="dcterms:W3CDTF">2026-10-11T17:46:13Z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llocation" linkTarget="Prop_Allocation">
    <vt:lpwstr>#REF!</vt:lpwstr>
  </property>
  <property fmtid="{D5CDD505-2E9C-101B-9397-08002B2CF9AE}" pid="3" name="Num" linkTarget="Prop_Num">
    <vt:lpwstr>#REF!</vt:lpwstr>
  </property>
  <property fmtid="{D5CDD505-2E9C-101B-9397-08002B2CF9AE}" pid="4" name="Sum" linkTarget="Prop_Sum">
    <vt:lpwstr>#REF!</vt:lpwstr>
  </property>
</Properties>
</file>